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workbookProtection workbookPassword="A90E" lockStructure="1"/>
  <bookViews>
    <workbookView xWindow="480" yWindow="480" windowWidth="22995" windowHeight="9345" tabRatio="743"/>
  </bookViews>
  <sheets>
    <sheet name="Input&amp;Results" sheetId="1" r:id="rId1"/>
    <sheet name="Data" sheetId="3" state="hidden" r:id="rId2"/>
    <sheet name="Calculations" sheetId="25" state="hidden" r:id="rId3"/>
    <sheet name="AProperties" sheetId="26" state="hidden" r:id="rId4"/>
    <sheet name="APropertiesDimless" sheetId="27" state="hidden" r:id="rId5"/>
  </sheets>
  <definedNames>
    <definedName name="AHWoverD">'Input&amp;Results'!$E$9</definedName>
    <definedName name="AInletType">'Input&amp;Results'!$E$7</definedName>
    <definedName name="AQMax">'Input&amp;Results'!$E$11</definedName>
    <definedName name="AQmax_0_5">'Input&amp;Results'!$E$27</definedName>
    <definedName name="AQmax_1_0">'Input&amp;Results'!$E$22</definedName>
    <definedName name="AQmax_2_0">'Input&amp;Results'!$E$17</definedName>
    <definedName name="ArchEntranceType">Data!$A$16:$A$18</definedName>
    <definedName name="ArchSpan">Data!$N$4:$N$11</definedName>
    <definedName name="Area">Calculations!$AO$16</definedName>
    <definedName name="ASlope">'Input&amp;Results'!$E$8</definedName>
    <definedName name="cc">Calculations!$E$6</definedName>
    <definedName name="CompMannings_n">'Input&amp;Results'!#REF!</definedName>
    <definedName name="Flow">'Input&amp;Results'!$E$33</definedName>
    <definedName name="K">Calculations!$E$4</definedName>
    <definedName name="M">Calculations!$E$5</definedName>
    <definedName name="Mannings_n_bot">'Input&amp;Results'!$E$6</definedName>
    <definedName name="p">Calculations!$E$8</definedName>
    <definedName name="q">Calculations!$E$9</definedName>
    <definedName name="Rise">'Input&amp;Results'!$E$5</definedName>
    <definedName name="rr">Calculations!$E$10</definedName>
    <definedName name="s">Calculations!$E$11</definedName>
    <definedName name="SCor">Calculations!$E$13</definedName>
    <definedName name="Slope">Calculations!$E$3</definedName>
    <definedName name="Span">'Input&amp;Results'!$E$4</definedName>
    <definedName name="t">Calculations!$E$12</definedName>
    <definedName name="Type">Calculations!$AO$17</definedName>
    <definedName name="Y">Calculations!$E$7</definedName>
  </definedNames>
  <calcPr calcId="145621"/>
</workbook>
</file>

<file path=xl/calcChain.xml><?xml version="1.0" encoding="utf-8"?>
<calcChain xmlns="http://schemas.openxmlformats.org/spreadsheetml/2006/main">
  <c r="AN30" i="25" l="1"/>
  <c r="BG1007" i="26"/>
  <c r="BF1007" i="26"/>
  <c r="BE1007" i="26"/>
  <c r="BD1007" i="26"/>
  <c r="BC1007" i="26"/>
  <c r="BB1007" i="26"/>
  <c r="BA1007" i="26"/>
  <c r="AZ1007" i="26"/>
  <c r="BG1006" i="26"/>
  <c r="BF1006" i="26"/>
  <c r="BE1006" i="26"/>
  <c r="BD1006" i="26"/>
  <c r="BC1006" i="26"/>
  <c r="BB1006" i="26"/>
  <c r="BA1006" i="26"/>
  <c r="AZ1006" i="26"/>
  <c r="BG1005" i="26"/>
  <c r="BF1005" i="26"/>
  <c r="BE1005" i="26"/>
  <c r="BD1005" i="26"/>
  <c r="BC1005" i="26"/>
  <c r="BB1005" i="26"/>
  <c r="BA1005" i="26"/>
  <c r="AZ1005" i="26"/>
  <c r="BG1004" i="26"/>
  <c r="BF1004" i="26"/>
  <c r="BE1004" i="26"/>
  <c r="BD1004" i="26"/>
  <c r="BC1004" i="26"/>
  <c r="BB1004" i="26"/>
  <c r="BA1004" i="26"/>
  <c r="AZ1004" i="26"/>
  <c r="BG1003" i="26"/>
  <c r="BF1003" i="26"/>
  <c r="BE1003" i="26"/>
  <c r="BD1003" i="26"/>
  <c r="BC1003" i="26"/>
  <c r="BB1003" i="26"/>
  <c r="BA1003" i="26"/>
  <c r="AZ1003" i="26"/>
  <c r="BG1002" i="26"/>
  <c r="BF1002" i="26"/>
  <c r="BE1002" i="26"/>
  <c r="BD1002" i="26"/>
  <c r="BC1002" i="26"/>
  <c r="BB1002" i="26"/>
  <c r="BA1002" i="26"/>
  <c r="AZ1002" i="26"/>
  <c r="BG1001" i="26"/>
  <c r="BF1001" i="26"/>
  <c r="BE1001" i="26"/>
  <c r="BD1001" i="26"/>
  <c r="BC1001" i="26"/>
  <c r="BB1001" i="26"/>
  <c r="BA1001" i="26"/>
  <c r="AZ1001" i="26"/>
  <c r="BG1000" i="26"/>
  <c r="BF1000" i="26"/>
  <c r="BE1000" i="26"/>
  <c r="BD1000" i="26"/>
  <c r="BC1000" i="26"/>
  <c r="BB1000" i="26"/>
  <c r="BA1000" i="26"/>
  <c r="AZ1000" i="26"/>
  <c r="BG999" i="26"/>
  <c r="BF999" i="26"/>
  <c r="BE999" i="26"/>
  <c r="BD999" i="26"/>
  <c r="BC999" i="26"/>
  <c r="BB999" i="26"/>
  <c r="BA999" i="26"/>
  <c r="AZ999" i="26"/>
  <c r="BG998" i="26"/>
  <c r="BF998" i="26"/>
  <c r="BE998" i="26"/>
  <c r="BD998" i="26"/>
  <c r="BC998" i="26"/>
  <c r="BB998" i="26"/>
  <c r="BA998" i="26"/>
  <c r="AZ998" i="26"/>
  <c r="BG997" i="26"/>
  <c r="BF997" i="26"/>
  <c r="BE997" i="26"/>
  <c r="BD997" i="26"/>
  <c r="BC997" i="26"/>
  <c r="BB997" i="26"/>
  <c r="BA997" i="26"/>
  <c r="AZ997" i="26"/>
  <c r="BG996" i="26"/>
  <c r="BF996" i="26"/>
  <c r="BE996" i="26"/>
  <c r="BD996" i="26"/>
  <c r="BC996" i="26"/>
  <c r="BB996" i="26"/>
  <c r="BA996" i="26"/>
  <c r="AZ996" i="26"/>
  <c r="BG995" i="26"/>
  <c r="BF995" i="26"/>
  <c r="BE995" i="26"/>
  <c r="BD995" i="26"/>
  <c r="BC995" i="26"/>
  <c r="BB995" i="26"/>
  <c r="BA995" i="26"/>
  <c r="AZ995" i="26"/>
  <c r="BG994" i="26"/>
  <c r="BF994" i="26"/>
  <c r="BE994" i="26"/>
  <c r="BD994" i="26"/>
  <c r="BC994" i="26"/>
  <c r="BB994" i="26"/>
  <c r="BA994" i="26"/>
  <c r="AZ994" i="26"/>
  <c r="BG993" i="26"/>
  <c r="BF993" i="26"/>
  <c r="BE993" i="26"/>
  <c r="BD993" i="26"/>
  <c r="BC993" i="26"/>
  <c r="BB993" i="26"/>
  <c r="BA993" i="26"/>
  <c r="AZ993" i="26"/>
  <c r="BG992" i="26"/>
  <c r="BF992" i="26"/>
  <c r="BE992" i="26"/>
  <c r="BD992" i="26"/>
  <c r="BC992" i="26"/>
  <c r="BB992" i="26"/>
  <c r="BA992" i="26"/>
  <c r="AZ992" i="26"/>
  <c r="BG991" i="26"/>
  <c r="BF991" i="26"/>
  <c r="BE991" i="26"/>
  <c r="BD991" i="26"/>
  <c r="BC991" i="26"/>
  <c r="BB991" i="26"/>
  <c r="BA991" i="26"/>
  <c r="AZ991" i="26"/>
  <c r="BG990" i="26"/>
  <c r="BF990" i="26"/>
  <c r="BE990" i="26"/>
  <c r="BD990" i="26"/>
  <c r="BC990" i="26"/>
  <c r="BB990" i="26"/>
  <c r="BA990" i="26"/>
  <c r="AZ990" i="26"/>
  <c r="BG989" i="26"/>
  <c r="BF989" i="26"/>
  <c r="BE989" i="26"/>
  <c r="BD989" i="26"/>
  <c r="BC989" i="26"/>
  <c r="BB989" i="26"/>
  <c r="BA989" i="26"/>
  <c r="AZ989" i="26"/>
  <c r="BG988" i="26"/>
  <c r="BF988" i="26"/>
  <c r="BE988" i="26"/>
  <c r="BD988" i="26"/>
  <c r="BC988" i="26"/>
  <c r="BB988" i="26"/>
  <c r="BA988" i="26"/>
  <c r="AZ988" i="26"/>
  <c r="BG987" i="26"/>
  <c r="BF987" i="26"/>
  <c r="BE987" i="26"/>
  <c r="BD987" i="26"/>
  <c r="BC987" i="26"/>
  <c r="BB987" i="26"/>
  <c r="BA987" i="26"/>
  <c r="AZ987" i="26"/>
  <c r="BG986" i="26"/>
  <c r="BF986" i="26"/>
  <c r="BE986" i="26"/>
  <c r="BD986" i="26"/>
  <c r="BC986" i="26"/>
  <c r="BB986" i="26"/>
  <c r="BA986" i="26"/>
  <c r="AZ986" i="26"/>
  <c r="BG985" i="26"/>
  <c r="BF985" i="26"/>
  <c r="BE985" i="26"/>
  <c r="BD985" i="26"/>
  <c r="BC985" i="26"/>
  <c r="BB985" i="26"/>
  <c r="BA985" i="26"/>
  <c r="AZ985" i="26"/>
  <c r="BG984" i="26"/>
  <c r="BF984" i="26"/>
  <c r="BE984" i="26"/>
  <c r="BD984" i="26"/>
  <c r="BC984" i="26"/>
  <c r="BB984" i="26"/>
  <c r="BA984" i="26"/>
  <c r="AZ984" i="26"/>
  <c r="BG983" i="26"/>
  <c r="BF983" i="26"/>
  <c r="BE983" i="26"/>
  <c r="BD983" i="26"/>
  <c r="BC983" i="26"/>
  <c r="BB983" i="26"/>
  <c r="BA983" i="26"/>
  <c r="AZ983" i="26"/>
  <c r="BG982" i="26"/>
  <c r="BF982" i="26"/>
  <c r="BE982" i="26"/>
  <c r="BD982" i="26"/>
  <c r="BC982" i="26"/>
  <c r="BB982" i="26"/>
  <c r="BA982" i="26"/>
  <c r="AZ982" i="26"/>
  <c r="BG981" i="26"/>
  <c r="BF981" i="26"/>
  <c r="BE981" i="26"/>
  <c r="BD981" i="26"/>
  <c r="BC981" i="26"/>
  <c r="BB981" i="26"/>
  <c r="BA981" i="26"/>
  <c r="AZ981" i="26"/>
  <c r="BG980" i="26"/>
  <c r="BF980" i="26"/>
  <c r="BE980" i="26"/>
  <c r="BD980" i="26"/>
  <c r="BC980" i="26"/>
  <c r="BB980" i="26"/>
  <c r="BA980" i="26"/>
  <c r="AZ980" i="26"/>
  <c r="BG979" i="26"/>
  <c r="BF979" i="26"/>
  <c r="BE979" i="26"/>
  <c r="BD979" i="26"/>
  <c r="BC979" i="26"/>
  <c r="BB979" i="26"/>
  <c r="BA979" i="26"/>
  <c r="AZ979" i="26"/>
  <c r="BG978" i="26"/>
  <c r="BF978" i="26"/>
  <c r="BE978" i="26"/>
  <c r="BD978" i="26"/>
  <c r="BC978" i="26"/>
  <c r="BB978" i="26"/>
  <c r="BA978" i="26"/>
  <c r="AZ978" i="26"/>
  <c r="BG977" i="26"/>
  <c r="BF977" i="26"/>
  <c r="BE977" i="26"/>
  <c r="BD977" i="26"/>
  <c r="BC977" i="26"/>
  <c r="BB977" i="26"/>
  <c r="BA977" i="26"/>
  <c r="AZ977" i="26"/>
  <c r="BG976" i="26"/>
  <c r="BF976" i="26"/>
  <c r="BE976" i="26"/>
  <c r="BD976" i="26"/>
  <c r="BC976" i="26"/>
  <c r="BB976" i="26"/>
  <c r="BA976" i="26"/>
  <c r="AZ976" i="26"/>
  <c r="BG975" i="26"/>
  <c r="BF975" i="26"/>
  <c r="BE975" i="26"/>
  <c r="BD975" i="26"/>
  <c r="BC975" i="26"/>
  <c r="BB975" i="26"/>
  <c r="BA975" i="26"/>
  <c r="AZ975" i="26"/>
  <c r="BG974" i="26"/>
  <c r="BF974" i="26"/>
  <c r="BE974" i="26"/>
  <c r="BD974" i="26"/>
  <c r="BC974" i="26"/>
  <c r="BB974" i="26"/>
  <c r="BA974" i="26"/>
  <c r="AZ974" i="26"/>
  <c r="BG973" i="26"/>
  <c r="BF973" i="26"/>
  <c r="BE973" i="26"/>
  <c r="BD973" i="26"/>
  <c r="BC973" i="26"/>
  <c r="BB973" i="26"/>
  <c r="BA973" i="26"/>
  <c r="AZ973" i="26"/>
  <c r="BG972" i="26"/>
  <c r="BF972" i="26"/>
  <c r="BE972" i="26"/>
  <c r="BD972" i="26"/>
  <c r="BC972" i="26"/>
  <c r="BB972" i="26"/>
  <c r="BA972" i="26"/>
  <c r="AZ972" i="26"/>
  <c r="BG971" i="26"/>
  <c r="BF971" i="26"/>
  <c r="BE971" i="26"/>
  <c r="BD971" i="26"/>
  <c r="BC971" i="26"/>
  <c r="BB971" i="26"/>
  <c r="BA971" i="26"/>
  <c r="AZ971" i="26"/>
  <c r="BG970" i="26"/>
  <c r="BF970" i="26"/>
  <c r="BE970" i="26"/>
  <c r="BD970" i="26"/>
  <c r="BC970" i="26"/>
  <c r="BB970" i="26"/>
  <c r="BA970" i="26"/>
  <c r="AZ970" i="26"/>
  <c r="BG969" i="26"/>
  <c r="BF969" i="26"/>
  <c r="BE969" i="26"/>
  <c r="BD969" i="26"/>
  <c r="BC969" i="26"/>
  <c r="BB969" i="26"/>
  <c r="BA969" i="26"/>
  <c r="AZ969" i="26"/>
  <c r="BG968" i="26"/>
  <c r="BF968" i="26"/>
  <c r="BE968" i="26"/>
  <c r="BD968" i="26"/>
  <c r="BC968" i="26"/>
  <c r="BB968" i="26"/>
  <c r="BA968" i="26"/>
  <c r="AZ968" i="26"/>
  <c r="BG967" i="26"/>
  <c r="BF967" i="26"/>
  <c r="BE967" i="26"/>
  <c r="BD967" i="26"/>
  <c r="BC967" i="26"/>
  <c r="BB967" i="26"/>
  <c r="BA967" i="26"/>
  <c r="AZ967" i="26"/>
  <c r="BG966" i="26"/>
  <c r="BF966" i="26"/>
  <c r="BE966" i="26"/>
  <c r="BD966" i="26"/>
  <c r="BC966" i="26"/>
  <c r="BB966" i="26"/>
  <c r="BA966" i="26"/>
  <c r="AZ966" i="26"/>
  <c r="BG965" i="26"/>
  <c r="BF965" i="26"/>
  <c r="BE965" i="26"/>
  <c r="BD965" i="26"/>
  <c r="BC965" i="26"/>
  <c r="BB965" i="26"/>
  <c r="BA965" i="26"/>
  <c r="AZ965" i="26"/>
  <c r="BG964" i="26"/>
  <c r="BF964" i="26"/>
  <c r="BE964" i="26"/>
  <c r="BD964" i="26"/>
  <c r="BC964" i="26"/>
  <c r="BB964" i="26"/>
  <c r="BA964" i="26"/>
  <c r="AZ964" i="26"/>
  <c r="BG963" i="26"/>
  <c r="BF963" i="26"/>
  <c r="BE963" i="26"/>
  <c r="BD963" i="26"/>
  <c r="BC963" i="26"/>
  <c r="BB963" i="26"/>
  <c r="BA963" i="26"/>
  <c r="AZ963" i="26"/>
  <c r="BG962" i="26"/>
  <c r="BF962" i="26"/>
  <c r="BE962" i="26"/>
  <c r="BD962" i="26"/>
  <c r="BC962" i="26"/>
  <c r="BB962" i="26"/>
  <c r="BA962" i="26"/>
  <c r="AZ962" i="26"/>
  <c r="BG961" i="26"/>
  <c r="BF961" i="26"/>
  <c r="BE961" i="26"/>
  <c r="BD961" i="26"/>
  <c r="BC961" i="26"/>
  <c r="BB961" i="26"/>
  <c r="BA961" i="26"/>
  <c r="AZ961" i="26"/>
  <c r="BG960" i="26"/>
  <c r="BF960" i="26"/>
  <c r="BE960" i="26"/>
  <c r="BD960" i="26"/>
  <c r="BC960" i="26"/>
  <c r="BB960" i="26"/>
  <c r="BA960" i="26"/>
  <c r="AZ960" i="26"/>
  <c r="BG959" i="26"/>
  <c r="BF959" i="26"/>
  <c r="BE959" i="26"/>
  <c r="BD959" i="26"/>
  <c r="BC959" i="26"/>
  <c r="BB959" i="26"/>
  <c r="BA959" i="26"/>
  <c r="AZ959" i="26"/>
  <c r="BG958" i="26"/>
  <c r="BF958" i="26"/>
  <c r="BE958" i="26"/>
  <c r="BD958" i="26"/>
  <c r="BC958" i="26"/>
  <c r="BB958" i="26"/>
  <c r="BA958" i="26"/>
  <c r="AZ958" i="26"/>
  <c r="BG957" i="26"/>
  <c r="BF957" i="26"/>
  <c r="BE957" i="26"/>
  <c r="BD957" i="26"/>
  <c r="BC957" i="26"/>
  <c r="BB957" i="26"/>
  <c r="BA957" i="26"/>
  <c r="AZ957" i="26"/>
  <c r="BG956" i="26"/>
  <c r="BF956" i="26"/>
  <c r="BE956" i="26"/>
  <c r="BD956" i="26"/>
  <c r="BC956" i="26"/>
  <c r="BB956" i="26"/>
  <c r="BA956" i="26"/>
  <c r="AZ956" i="26"/>
  <c r="BG955" i="26"/>
  <c r="BF955" i="26"/>
  <c r="BE955" i="26"/>
  <c r="BD955" i="26"/>
  <c r="BC955" i="26"/>
  <c r="BB955" i="26"/>
  <c r="BA955" i="26"/>
  <c r="AZ955" i="26"/>
  <c r="BG954" i="26"/>
  <c r="BF954" i="26"/>
  <c r="BE954" i="26"/>
  <c r="BD954" i="26"/>
  <c r="BC954" i="26"/>
  <c r="BB954" i="26"/>
  <c r="BA954" i="26"/>
  <c r="AZ954" i="26"/>
  <c r="BG953" i="26"/>
  <c r="BF953" i="26"/>
  <c r="BE953" i="26"/>
  <c r="BD953" i="26"/>
  <c r="BC953" i="26"/>
  <c r="BB953" i="26"/>
  <c r="BA953" i="26"/>
  <c r="AZ953" i="26"/>
  <c r="BG952" i="26"/>
  <c r="BF952" i="26"/>
  <c r="BE952" i="26"/>
  <c r="BD952" i="26"/>
  <c r="BC952" i="26"/>
  <c r="BB952" i="26"/>
  <c r="BA952" i="26"/>
  <c r="AZ952" i="26"/>
  <c r="BG951" i="26"/>
  <c r="BF951" i="26"/>
  <c r="BE951" i="26"/>
  <c r="BD951" i="26"/>
  <c r="BC951" i="26"/>
  <c r="BB951" i="26"/>
  <c r="BA951" i="26"/>
  <c r="AZ951" i="26"/>
  <c r="BG950" i="26"/>
  <c r="BF950" i="26"/>
  <c r="BE950" i="26"/>
  <c r="BD950" i="26"/>
  <c r="BC950" i="26"/>
  <c r="BB950" i="26"/>
  <c r="BA950" i="26"/>
  <c r="AZ950" i="26"/>
  <c r="BG949" i="26"/>
  <c r="BF949" i="26"/>
  <c r="BE949" i="26"/>
  <c r="BD949" i="26"/>
  <c r="BC949" i="26"/>
  <c r="BB949" i="26"/>
  <c r="BA949" i="26"/>
  <c r="AZ949" i="26"/>
  <c r="BG948" i="26"/>
  <c r="BF948" i="26"/>
  <c r="BE948" i="26"/>
  <c r="BD948" i="26"/>
  <c r="BC948" i="26"/>
  <c r="BB948" i="26"/>
  <c r="BA948" i="26"/>
  <c r="AZ948" i="26"/>
  <c r="BG947" i="26"/>
  <c r="BF947" i="26"/>
  <c r="BE947" i="26"/>
  <c r="BD947" i="26"/>
  <c r="BC947" i="26"/>
  <c r="BB947" i="26"/>
  <c r="BA947" i="26"/>
  <c r="AZ947" i="26"/>
  <c r="BG946" i="26"/>
  <c r="BF946" i="26"/>
  <c r="BE946" i="26"/>
  <c r="BD946" i="26"/>
  <c r="BC946" i="26"/>
  <c r="BB946" i="26"/>
  <c r="BA946" i="26"/>
  <c r="AZ946" i="26"/>
  <c r="BG945" i="26"/>
  <c r="BF945" i="26"/>
  <c r="BE945" i="26"/>
  <c r="BD945" i="26"/>
  <c r="BC945" i="26"/>
  <c r="BB945" i="26"/>
  <c r="BA945" i="26"/>
  <c r="AZ945" i="26"/>
  <c r="BG944" i="26"/>
  <c r="BF944" i="26"/>
  <c r="BE944" i="26"/>
  <c r="BD944" i="26"/>
  <c r="BC944" i="26"/>
  <c r="BB944" i="26"/>
  <c r="BA944" i="26"/>
  <c r="AZ944" i="26"/>
  <c r="BG943" i="26"/>
  <c r="BF943" i="26"/>
  <c r="BE943" i="26"/>
  <c r="BD943" i="26"/>
  <c r="BC943" i="26"/>
  <c r="BB943" i="26"/>
  <c r="BA943" i="26"/>
  <c r="AZ943" i="26"/>
  <c r="BG942" i="26"/>
  <c r="BF942" i="26"/>
  <c r="BE942" i="26"/>
  <c r="BD942" i="26"/>
  <c r="BC942" i="26"/>
  <c r="BB942" i="26"/>
  <c r="BA942" i="26"/>
  <c r="AZ942" i="26"/>
  <c r="BG941" i="26"/>
  <c r="BF941" i="26"/>
  <c r="BE941" i="26"/>
  <c r="BD941" i="26"/>
  <c r="BC941" i="26"/>
  <c r="BB941" i="26"/>
  <c r="BA941" i="26"/>
  <c r="AZ941" i="26"/>
  <c r="BG940" i="26"/>
  <c r="BF940" i="26"/>
  <c r="BE940" i="26"/>
  <c r="BD940" i="26"/>
  <c r="BC940" i="26"/>
  <c r="BB940" i="26"/>
  <c r="BA940" i="26"/>
  <c r="AZ940" i="26"/>
  <c r="BG939" i="26"/>
  <c r="BF939" i="26"/>
  <c r="BE939" i="26"/>
  <c r="BD939" i="26"/>
  <c r="BC939" i="26"/>
  <c r="BB939" i="26"/>
  <c r="BA939" i="26"/>
  <c r="AZ939" i="26"/>
  <c r="BG938" i="26"/>
  <c r="BF938" i="26"/>
  <c r="BE938" i="26"/>
  <c r="BD938" i="26"/>
  <c r="BC938" i="26"/>
  <c r="BB938" i="26"/>
  <c r="BA938" i="26"/>
  <c r="AZ938" i="26"/>
  <c r="BG937" i="26"/>
  <c r="BF937" i="26"/>
  <c r="BE937" i="26"/>
  <c r="BD937" i="26"/>
  <c r="BC937" i="26"/>
  <c r="BB937" i="26"/>
  <c r="BA937" i="26"/>
  <c r="AZ937" i="26"/>
  <c r="BG936" i="26"/>
  <c r="BF936" i="26"/>
  <c r="BE936" i="26"/>
  <c r="BD936" i="26"/>
  <c r="BC936" i="26"/>
  <c r="BB936" i="26"/>
  <c r="BA936" i="26"/>
  <c r="AZ936" i="26"/>
  <c r="BG935" i="26"/>
  <c r="BF935" i="26"/>
  <c r="BE935" i="26"/>
  <c r="BD935" i="26"/>
  <c r="BC935" i="26"/>
  <c r="BB935" i="26"/>
  <c r="BA935" i="26"/>
  <c r="AZ935" i="26"/>
  <c r="BG934" i="26"/>
  <c r="BF934" i="26"/>
  <c r="BE934" i="26"/>
  <c r="BD934" i="26"/>
  <c r="BC934" i="26"/>
  <c r="BB934" i="26"/>
  <c r="BA934" i="26"/>
  <c r="AZ934" i="26"/>
  <c r="BG933" i="26"/>
  <c r="BF933" i="26"/>
  <c r="BE933" i="26"/>
  <c r="BD933" i="26"/>
  <c r="BC933" i="26"/>
  <c r="BB933" i="26"/>
  <c r="BA933" i="26"/>
  <c r="AZ933" i="26"/>
  <c r="BG932" i="26"/>
  <c r="BF932" i="26"/>
  <c r="BE932" i="26"/>
  <c r="BD932" i="26"/>
  <c r="BC932" i="26"/>
  <c r="BB932" i="26"/>
  <c r="BA932" i="26"/>
  <c r="AZ932" i="26"/>
  <c r="BG931" i="26"/>
  <c r="BF931" i="26"/>
  <c r="BE931" i="26"/>
  <c r="BD931" i="26"/>
  <c r="BC931" i="26"/>
  <c r="BB931" i="26"/>
  <c r="BA931" i="26"/>
  <c r="AZ931" i="26"/>
  <c r="BG930" i="26"/>
  <c r="BF930" i="26"/>
  <c r="BE930" i="26"/>
  <c r="BD930" i="26"/>
  <c r="BC930" i="26"/>
  <c r="BB930" i="26"/>
  <c r="BA930" i="26"/>
  <c r="AZ930" i="26"/>
  <c r="BG929" i="26"/>
  <c r="BF929" i="26"/>
  <c r="BE929" i="26"/>
  <c r="BD929" i="26"/>
  <c r="BC929" i="26"/>
  <c r="BB929" i="26"/>
  <c r="BA929" i="26"/>
  <c r="AZ929" i="26"/>
  <c r="BG928" i="26"/>
  <c r="BF928" i="26"/>
  <c r="BE928" i="26"/>
  <c r="BD928" i="26"/>
  <c r="BC928" i="26"/>
  <c r="BB928" i="26"/>
  <c r="BA928" i="26"/>
  <c r="AZ928" i="26"/>
  <c r="BG927" i="26"/>
  <c r="BF927" i="26"/>
  <c r="BE927" i="26"/>
  <c r="BD927" i="26"/>
  <c r="BC927" i="26"/>
  <c r="BB927" i="26"/>
  <c r="BA927" i="26"/>
  <c r="AZ927" i="26"/>
  <c r="BG926" i="26"/>
  <c r="BF926" i="26"/>
  <c r="BE926" i="26"/>
  <c r="BD926" i="26"/>
  <c r="BC926" i="26"/>
  <c r="BB926" i="26"/>
  <c r="BA926" i="26"/>
  <c r="AZ926" i="26"/>
  <c r="BG925" i="26"/>
  <c r="BF925" i="26"/>
  <c r="BE925" i="26"/>
  <c r="BD925" i="26"/>
  <c r="BC925" i="26"/>
  <c r="BB925" i="26"/>
  <c r="BA925" i="26"/>
  <c r="AZ925" i="26"/>
  <c r="BG924" i="26"/>
  <c r="BF924" i="26"/>
  <c r="BE924" i="26"/>
  <c r="BD924" i="26"/>
  <c r="BC924" i="26"/>
  <c r="BB924" i="26"/>
  <c r="BA924" i="26"/>
  <c r="AZ924" i="26"/>
  <c r="BG923" i="26"/>
  <c r="BF923" i="26"/>
  <c r="BE923" i="26"/>
  <c r="BD923" i="26"/>
  <c r="BC923" i="26"/>
  <c r="BB923" i="26"/>
  <c r="BA923" i="26"/>
  <c r="AZ923" i="26"/>
  <c r="BG922" i="26"/>
  <c r="BF922" i="26"/>
  <c r="BE922" i="26"/>
  <c r="BD922" i="26"/>
  <c r="BC922" i="26"/>
  <c r="BB922" i="26"/>
  <c r="BA922" i="26"/>
  <c r="AZ922" i="26"/>
  <c r="BG921" i="26"/>
  <c r="BF921" i="26"/>
  <c r="BE921" i="26"/>
  <c r="BD921" i="26"/>
  <c r="BC921" i="26"/>
  <c r="BB921" i="26"/>
  <c r="BA921" i="26"/>
  <c r="AZ921" i="26"/>
  <c r="BG920" i="26"/>
  <c r="BF920" i="26"/>
  <c r="BE920" i="26"/>
  <c r="BD920" i="26"/>
  <c r="BC920" i="26"/>
  <c r="BB920" i="26"/>
  <c r="BA920" i="26"/>
  <c r="AZ920" i="26"/>
  <c r="BG919" i="26"/>
  <c r="BF919" i="26"/>
  <c r="BE919" i="26"/>
  <c r="BD919" i="26"/>
  <c r="BC919" i="26"/>
  <c r="BB919" i="26"/>
  <c r="BA919" i="26"/>
  <c r="AZ919" i="26"/>
  <c r="BG918" i="26"/>
  <c r="BF918" i="26"/>
  <c r="BE918" i="26"/>
  <c r="BD918" i="26"/>
  <c r="BC918" i="26"/>
  <c r="BB918" i="26"/>
  <c r="BA918" i="26"/>
  <c r="AZ918" i="26"/>
  <c r="BG917" i="26"/>
  <c r="BF917" i="26"/>
  <c r="BE917" i="26"/>
  <c r="BD917" i="26"/>
  <c r="BC917" i="26"/>
  <c r="BB917" i="26"/>
  <c r="BA917" i="26"/>
  <c r="AZ917" i="26"/>
  <c r="BG916" i="26"/>
  <c r="BF916" i="26"/>
  <c r="BE916" i="26"/>
  <c r="BD916" i="26"/>
  <c r="BC916" i="26"/>
  <c r="BB916" i="26"/>
  <c r="BA916" i="26"/>
  <c r="AZ916" i="26"/>
  <c r="BG915" i="26"/>
  <c r="BF915" i="26"/>
  <c r="BE915" i="26"/>
  <c r="BD915" i="26"/>
  <c r="BC915" i="26"/>
  <c r="BB915" i="26"/>
  <c r="BA915" i="26"/>
  <c r="AZ915" i="26"/>
  <c r="BG914" i="26"/>
  <c r="BF914" i="26"/>
  <c r="BE914" i="26"/>
  <c r="BD914" i="26"/>
  <c r="BC914" i="26"/>
  <c r="BB914" i="26"/>
  <c r="BA914" i="26"/>
  <c r="AZ914" i="26"/>
  <c r="BG913" i="26"/>
  <c r="BF913" i="26"/>
  <c r="BE913" i="26"/>
  <c r="BD913" i="26"/>
  <c r="BC913" i="26"/>
  <c r="BB913" i="26"/>
  <c r="BA913" i="26"/>
  <c r="AZ913" i="26"/>
  <c r="BG912" i="26"/>
  <c r="BF912" i="26"/>
  <c r="BE912" i="26"/>
  <c r="BD912" i="26"/>
  <c r="BC912" i="26"/>
  <c r="BB912" i="26"/>
  <c r="BA912" i="26"/>
  <c r="AZ912" i="26"/>
  <c r="BG911" i="26"/>
  <c r="BF911" i="26"/>
  <c r="BE911" i="26"/>
  <c r="BD911" i="26"/>
  <c r="BC911" i="26"/>
  <c r="BB911" i="26"/>
  <c r="BA911" i="26"/>
  <c r="AZ911" i="26"/>
  <c r="BG910" i="26"/>
  <c r="BF910" i="26"/>
  <c r="BE910" i="26"/>
  <c r="BD910" i="26"/>
  <c r="BC910" i="26"/>
  <c r="BB910" i="26"/>
  <c r="BA910" i="26"/>
  <c r="AZ910" i="26"/>
  <c r="BG909" i="26"/>
  <c r="BF909" i="26"/>
  <c r="BE909" i="26"/>
  <c r="BD909" i="26"/>
  <c r="BC909" i="26"/>
  <c r="BB909" i="26"/>
  <c r="BA909" i="26"/>
  <c r="AZ909" i="26"/>
  <c r="BG908" i="26"/>
  <c r="BF908" i="26"/>
  <c r="BE908" i="26"/>
  <c r="BD908" i="26"/>
  <c r="BC908" i="26"/>
  <c r="BB908" i="26"/>
  <c r="BA908" i="26"/>
  <c r="AZ908" i="26"/>
  <c r="BG907" i="26"/>
  <c r="BF907" i="26"/>
  <c r="BE907" i="26"/>
  <c r="BD907" i="26"/>
  <c r="BC907" i="26"/>
  <c r="BB907" i="26"/>
  <c r="BA907" i="26"/>
  <c r="AZ907" i="26"/>
  <c r="BG906" i="26"/>
  <c r="BF906" i="26"/>
  <c r="BE906" i="26"/>
  <c r="BD906" i="26"/>
  <c r="BC906" i="26"/>
  <c r="BB906" i="26"/>
  <c r="BA906" i="26"/>
  <c r="AZ906" i="26"/>
  <c r="BG905" i="26"/>
  <c r="BF905" i="26"/>
  <c r="BE905" i="26"/>
  <c r="BD905" i="26"/>
  <c r="BC905" i="26"/>
  <c r="BB905" i="26"/>
  <c r="BA905" i="26"/>
  <c r="AZ905" i="26"/>
  <c r="BG904" i="26"/>
  <c r="BF904" i="26"/>
  <c r="BE904" i="26"/>
  <c r="BD904" i="26"/>
  <c r="BC904" i="26"/>
  <c r="BB904" i="26"/>
  <c r="BA904" i="26"/>
  <c r="AZ904" i="26"/>
  <c r="BG903" i="26"/>
  <c r="BF903" i="26"/>
  <c r="BE903" i="26"/>
  <c r="BD903" i="26"/>
  <c r="BC903" i="26"/>
  <c r="BB903" i="26"/>
  <c r="BA903" i="26"/>
  <c r="AZ903" i="26"/>
  <c r="BG902" i="26"/>
  <c r="BF902" i="26"/>
  <c r="BE902" i="26"/>
  <c r="BD902" i="26"/>
  <c r="BC902" i="26"/>
  <c r="BB902" i="26"/>
  <c r="BA902" i="26"/>
  <c r="AZ902" i="26"/>
  <c r="BG901" i="26"/>
  <c r="BF901" i="26"/>
  <c r="BE901" i="26"/>
  <c r="BD901" i="26"/>
  <c r="BC901" i="26"/>
  <c r="BB901" i="26"/>
  <c r="BA901" i="26"/>
  <c r="AZ901" i="26"/>
  <c r="BG900" i="26"/>
  <c r="BF900" i="26"/>
  <c r="BE900" i="26"/>
  <c r="BD900" i="26"/>
  <c r="BC900" i="26"/>
  <c r="BB900" i="26"/>
  <c r="BA900" i="26"/>
  <c r="AZ900" i="26"/>
  <c r="BG899" i="26"/>
  <c r="BF899" i="26"/>
  <c r="BE899" i="26"/>
  <c r="BD899" i="26"/>
  <c r="BC899" i="26"/>
  <c r="BB899" i="26"/>
  <c r="BA899" i="26"/>
  <c r="AZ899" i="26"/>
  <c r="BG898" i="26"/>
  <c r="BF898" i="26"/>
  <c r="BE898" i="26"/>
  <c r="BD898" i="26"/>
  <c r="BC898" i="26"/>
  <c r="BB898" i="26"/>
  <c r="BA898" i="26"/>
  <c r="AZ898" i="26"/>
  <c r="BG897" i="26"/>
  <c r="BF897" i="26"/>
  <c r="BE897" i="26"/>
  <c r="BD897" i="26"/>
  <c r="BC897" i="26"/>
  <c r="BB897" i="26"/>
  <c r="BA897" i="26"/>
  <c r="AZ897" i="26"/>
  <c r="BG896" i="26"/>
  <c r="BF896" i="26"/>
  <c r="BE896" i="26"/>
  <c r="BD896" i="26"/>
  <c r="BC896" i="26"/>
  <c r="BB896" i="26"/>
  <c r="BA896" i="26"/>
  <c r="AZ896" i="26"/>
  <c r="BG895" i="26"/>
  <c r="BF895" i="26"/>
  <c r="BE895" i="26"/>
  <c r="BD895" i="26"/>
  <c r="BC895" i="26"/>
  <c r="BB895" i="26"/>
  <c r="BA895" i="26"/>
  <c r="AZ895" i="26"/>
  <c r="BG894" i="26"/>
  <c r="BF894" i="26"/>
  <c r="BE894" i="26"/>
  <c r="BD894" i="26"/>
  <c r="BC894" i="26"/>
  <c r="BB894" i="26"/>
  <c r="BA894" i="26"/>
  <c r="AZ894" i="26"/>
  <c r="BG893" i="26"/>
  <c r="BF893" i="26"/>
  <c r="BE893" i="26"/>
  <c r="BD893" i="26"/>
  <c r="BC893" i="26"/>
  <c r="BB893" i="26"/>
  <c r="BA893" i="26"/>
  <c r="AZ893" i="26"/>
  <c r="BG892" i="26"/>
  <c r="BF892" i="26"/>
  <c r="BE892" i="26"/>
  <c r="BD892" i="26"/>
  <c r="BC892" i="26"/>
  <c r="BB892" i="26"/>
  <c r="BA892" i="26"/>
  <c r="AZ892" i="26"/>
  <c r="BG891" i="26"/>
  <c r="BF891" i="26"/>
  <c r="BE891" i="26"/>
  <c r="BD891" i="26"/>
  <c r="BC891" i="26"/>
  <c r="BB891" i="26"/>
  <c r="BA891" i="26"/>
  <c r="AZ891" i="26"/>
  <c r="BG890" i="26"/>
  <c r="BF890" i="26"/>
  <c r="BE890" i="26"/>
  <c r="BD890" i="26"/>
  <c r="BC890" i="26"/>
  <c r="BB890" i="26"/>
  <c r="BA890" i="26"/>
  <c r="AZ890" i="26"/>
  <c r="BG889" i="26"/>
  <c r="BF889" i="26"/>
  <c r="BE889" i="26"/>
  <c r="BD889" i="26"/>
  <c r="BC889" i="26"/>
  <c r="BB889" i="26"/>
  <c r="BA889" i="26"/>
  <c r="AZ889" i="26"/>
  <c r="BG888" i="26"/>
  <c r="BF888" i="26"/>
  <c r="BE888" i="26"/>
  <c r="BD888" i="26"/>
  <c r="BC888" i="26"/>
  <c r="BB888" i="26"/>
  <c r="BA888" i="26"/>
  <c r="AZ888" i="26"/>
  <c r="BG887" i="26"/>
  <c r="BF887" i="26"/>
  <c r="BE887" i="26"/>
  <c r="BD887" i="26"/>
  <c r="BC887" i="26"/>
  <c r="BB887" i="26"/>
  <c r="BA887" i="26"/>
  <c r="AZ887" i="26"/>
  <c r="BG886" i="26"/>
  <c r="BF886" i="26"/>
  <c r="BE886" i="26"/>
  <c r="BD886" i="26"/>
  <c r="BC886" i="26"/>
  <c r="BB886" i="26"/>
  <c r="BA886" i="26"/>
  <c r="AZ886" i="26"/>
  <c r="BG885" i="26"/>
  <c r="BF885" i="26"/>
  <c r="BE885" i="26"/>
  <c r="BD885" i="26"/>
  <c r="BC885" i="26"/>
  <c r="BB885" i="26"/>
  <c r="BA885" i="26"/>
  <c r="AZ885" i="26"/>
  <c r="BG884" i="26"/>
  <c r="BF884" i="26"/>
  <c r="BE884" i="26"/>
  <c r="BD884" i="26"/>
  <c r="BC884" i="26"/>
  <c r="BB884" i="26"/>
  <c r="BA884" i="26"/>
  <c r="AZ884" i="26"/>
  <c r="BG883" i="26"/>
  <c r="BF883" i="26"/>
  <c r="BE883" i="26"/>
  <c r="BD883" i="26"/>
  <c r="BC883" i="26"/>
  <c r="BB883" i="26"/>
  <c r="BA883" i="26"/>
  <c r="AZ883" i="26"/>
  <c r="BG882" i="26"/>
  <c r="BF882" i="26"/>
  <c r="BE882" i="26"/>
  <c r="BD882" i="26"/>
  <c r="BC882" i="26"/>
  <c r="BB882" i="26"/>
  <c r="BA882" i="26"/>
  <c r="AZ882" i="26"/>
  <c r="BG881" i="26"/>
  <c r="BF881" i="26"/>
  <c r="BE881" i="26"/>
  <c r="BD881" i="26"/>
  <c r="BC881" i="26"/>
  <c r="BB881" i="26"/>
  <c r="BA881" i="26"/>
  <c r="AZ881" i="26"/>
  <c r="BG880" i="26"/>
  <c r="BF880" i="26"/>
  <c r="BE880" i="26"/>
  <c r="BD880" i="26"/>
  <c r="BC880" i="26"/>
  <c r="BB880" i="26"/>
  <c r="BA880" i="26"/>
  <c r="AZ880" i="26"/>
  <c r="BG879" i="26"/>
  <c r="BF879" i="26"/>
  <c r="BE879" i="26"/>
  <c r="BD879" i="26"/>
  <c r="BC879" i="26"/>
  <c r="BB879" i="26"/>
  <c r="BA879" i="26"/>
  <c r="AZ879" i="26"/>
  <c r="BG878" i="26"/>
  <c r="BF878" i="26"/>
  <c r="BE878" i="26"/>
  <c r="BD878" i="26"/>
  <c r="BC878" i="26"/>
  <c r="BB878" i="26"/>
  <c r="BA878" i="26"/>
  <c r="AZ878" i="26"/>
  <c r="BG877" i="26"/>
  <c r="BF877" i="26"/>
  <c r="BE877" i="26"/>
  <c r="BD877" i="26"/>
  <c r="BC877" i="26"/>
  <c r="BB877" i="26"/>
  <c r="BA877" i="26"/>
  <c r="AZ877" i="26"/>
  <c r="BG876" i="26"/>
  <c r="BF876" i="26"/>
  <c r="BE876" i="26"/>
  <c r="BD876" i="26"/>
  <c r="BC876" i="26"/>
  <c r="BB876" i="26"/>
  <c r="BA876" i="26"/>
  <c r="AZ876" i="26"/>
  <c r="BG875" i="26"/>
  <c r="BF875" i="26"/>
  <c r="BE875" i="26"/>
  <c r="BD875" i="26"/>
  <c r="BC875" i="26"/>
  <c r="BB875" i="26"/>
  <c r="BA875" i="26"/>
  <c r="AZ875" i="26"/>
  <c r="BG874" i="26"/>
  <c r="BF874" i="26"/>
  <c r="BE874" i="26"/>
  <c r="BD874" i="26"/>
  <c r="BC874" i="26"/>
  <c r="BB874" i="26"/>
  <c r="BA874" i="26"/>
  <c r="AZ874" i="26"/>
  <c r="BG873" i="26"/>
  <c r="BF873" i="26"/>
  <c r="BE873" i="26"/>
  <c r="BD873" i="26"/>
  <c r="BC873" i="26"/>
  <c r="BB873" i="26"/>
  <c r="BA873" i="26"/>
  <c r="AZ873" i="26"/>
  <c r="BG872" i="26"/>
  <c r="BF872" i="26"/>
  <c r="BE872" i="26"/>
  <c r="BD872" i="26"/>
  <c r="BC872" i="26"/>
  <c r="BB872" i="26"/>
  <c r="BA872" i="26"/>
  <c r="AZ872" i="26"/>
  <c r="BG871" i="26"/>
  <c r="BF871" i="26"/>
  <c r="BE871" i="26"/>
  <c r="BD871" i="26"/>
  <c r="BC871" i="26"/>
  <c r="BB871" i="26"/>
  <c r="BA871" i="26"/>
  <c r="AZ871" i="26"/>
  <c r="BG870" i="26"/>
  <c r="BF870" i="26"/>
  <c r="BE870" i="26"/>
  <c r="BD870" i="26"/>
  <c r="BC870" i="26"/>
  <c r="BB870" i="26"/>
  <c r="BA870" i="26"/>
  <c r="AZ870" i="26"/>
  <c r="BG869" i="26"/>
  <c r="BF869" i="26"/>
  <c r="BE869" i="26"/>
  <c r="BD869" i="26"/>
  <c r="BC869" i="26"/>
  <c r="BB869" i="26"/>
  <c r="BA869" i="26"/>
  <c r="AZ869" i="26"/>
  <c r="BG868" i="26"/>
  <c r="BF868" i="26"/>
  <c r="BE868" i="26"/>
  <c r="BD868" i="26"/>
  <c r="BC868" i="26"/>
  <c r="BB868" i="26"/>
  <c r="BA868" i="26"/>
  <c r="AZ868" i="26"/>
  <c r="BG867" i="26"/>
  <c r="BF867" i="26"/>
  <c r="BE867" i="26"/>
  <c r="BD867" i="26"/>
  <c r="BC867" i="26"/>
  <c r="BB867" i="26"/>
  <c r="BA867" i="26"/>
  <c r="AZ867" i="26"/>
  <c r="BG866" i="26"/>
  <c r="BF866" i="26"/>
  <c r="BE866" i="26"/>
  <c r="BD866" i="26"/>
  <c r="BC866" i="26"/>
  <c r="BB866" i="26"/>
  <c r="BA866" i="26"/>
  <c r="AZ866" i="26"/>
  <c r="BG865" i="26"/>
  <c r="BF865" i="26"/>
  <c r="BE865" i="26"/>
  <c r="BD865" i="26"/>
  <c r="BC865" i="26"/>
  <c r="BB865" i="26"/>
  <c r="BA865" i="26"/>
  <c r="AZ865" i="26"/>
  <c r="BG864" i="26"/>
  <c r="BF864" i="26"/>
  <c r="BE864" i="26"/>
  <c r="BD864" i="26"/>
  <c r="BC864" i="26"/>
  <c r="BB864" i="26"/>
  <c r="BA864" i="26"/>
  <c r="AZ864" i="26"/>
  <c r="BG863" i="26"/>
  <c r="BF863" i="26"/>
  <c r="BE863" i="26"/>
  <c r="BD863" i="26"/>
  <c r="BC863" i="26"/>
  <c r="BB863" i="26"/>
  <c r="BA863" i="26"/>
  <c r="AZ863" i="26"/>
  <c r="BG862" i="26"/>
  <c r="BF862" i="26"/>
  <c r="BE862" i="26"/>
  <c r="BD862" i="26"/>
  <c r="BC862" i="26"/>
  <c r="BB862" i="26"/>
  <c r="BA862" i="26"/>
  <c r="AZ862" i="26"/>
  <c r="BG861" i="26"/>
  <c r="BF861" i="26"/>
  <c r="BE861" i="26"/>
  <c r="BD861" i="26"/>
  <c r="BC861" i="26"/>
  <c r="BB861" i="26"/>
  <c r="BA861" i="26"/>
  <c r="AZ861" i="26"/>
  <c r="BG860" i="26"/>
  <c r="BF860" i="26"/>
  <c r="BE860" i="26"/>
  <c r="BD860" i="26"/>
  <c r="BC860" i="26"/>
  <c r="BB860" i="26"/>
  <c r="BA860" i="26"/>
  <c r="AZ860" i="26"/>
  <c r="BG859" i="26"/>
  <c r="BF859" i="26"/>
  <c r="BE859" i="26"/>
  <c r="BD859" i="26"/>
  <c r="BC859" i="26"/>
  <c r="BB859" i="26"/>
  <c r="BA859" i="26"/>
  <c r="AZ859" i="26"/>
  <c r="BG858" i="26"/>
  <c r="BF858" i="26"/>
  <c r="BE858" i="26"/>
  <c r="BD858" i="26"/>
  <c r="BC858" i="26"/>
  <c r="BB858" i="26"/>
  <c r="BA858" i="26"/>
  <c r="AZ858" i="26"/>
  <c r="BG857" i="26"/>
  <c r="BF857" i="26"/>
  <c r="BE857" i="26"/>
  <c r="BD857" i="26"/>
  <c r="BC857" i="26"/>
  <c r="BB857" i="26"/>
  <c r="BA857" i="26"/>
  <c r="AZ857" i="26"/>
  <c r="BG856" i="26"/>
  <c r="BF856" i="26"/>
  <c r="BE856" i="26"/>
  <c r="BD856" i="26"/>
  <c r="BC856" i="26"/>
  <c r="BB856" i="26"/>
  <c r="BA856" i="26"/>
  <c r="AZ856" i="26"/>
  <c r="BG855" i="26"/>
  <c r="BF855" i="26"/>
  <c r="BE855" i="26"/>
  <c r="BD855" i="26"/>
  <c r="BC855" i="26"/>
  <c r="BB855" i="26"/>
  <c r="BA855" i="26"/>
  <c r="AZ855" i="26"/>
  <c r="BG854" i="26"/>
  <c r="BF854" i="26"/>
  <c r="BE854" i="26"/>
  <c r="BD854" i="26"/>
  <c r="BC854" i="26"/>
  <c r="BB854" i="26"/>
  <c r="BA854" i="26"/>
  <c r="AZ854" i="26"/>
  <c r="BG853" i="26"/>
  <c r="BF853" i="26"/>
  <c r="BE853" i="26"/>
  <c r="BD853" i="26"/>
  <c r="BC853" i="26"/>
  <c r="BB853" i="26"/>
  <c r="BA853" i="26"/>
  <c r="AZ853" i="26"/>
  <c r="BG852" i="26"/>
  <c r="BF852" i="26"/>
  <c r="BE852" i="26"/>
  <c r="BD852" i="26"/>
  <c r="BC852" i="26"/>
  <c r="BB852" i="26"/>
  <c r="BA852" i="26"/>
  <c r="AZ852" i="26"/>
  <c r="BG851" i="26"/>
  <c r="BF851" i="26"/>
  <c r="BE851" i="26"/>
  <c r="BD851" i="26"/>
  <c r="BC851" i="26"/>
  <c r="BB851" i="26"/>
  <c r="BA851" i="26"/>
  <c r="AZ851" i="26"/>
  <c r="BG850" i="26"/>
  <c r="BF850" i="26"/>
  <c r="BE850" i="26"/>
  <c r="BD850" i="26"/>
  <c r="BC850" i="26"/>
  <c r="BB850" i="26"/>
  <c r="BA850" i="26"/>
  <c r="AZ850" i="26"/>
  <c r="BG849" i="26"/>
  <c r="BF849" i="26"/>
  <c r="BE849" i="26"/>
  <c r="BD849" i="26"/>
  <c r="BC849" i="26"/>
  <c r="BB849" i="26"/>
  <c r="BA849" i="26"/>
  <c r="AZ849" i="26"/>
  <c r="BG848" i="26"/>
  <c r="BF848" i="26"/>
  <c r="BE848" i="26"/>
  <c r="BD848" i="26"/>
  <c r="BC848" i="26"/>
  <c r="BB848" i="26"/>
  <c r="BA848" i="26"/>
  <c r="AZ848" i="26"/>
  <c r="BG847" i="26"/>
  <c r="BF847" i="26"/>
  <c r="BE847" i="26"/>
  <c r="BD847" i="26"/>
  <c r="BC847" i="26"/>
  <c r="BB847" i="26"/>
  <c r="BA847" i="26"/>
  <c r="AZ847" i="26"/>
  <c r="BG846" i="26"/>
  <c r="BF846" i="26"/>
  <c r="BE846" i="26"/>
  <c r="BD846" i="26"/>
  <c r="BC846" i="26"/>
  <c r="BB846" i="26"/>
  <c r="BA846" i="26"/>
  <c r="AZ846" i="26"/>
  <c r="BG845" i="26"/>
  <c r="BF845" i="26"/>
  <c r="BE845" i="26"/>
  <c r="BD845" i="26"/>
  <c r="BC845" i="26"/>
  <c r="BB845" i="26"/>
  <c r="BA845" i="26"/>
  <c r="AZ845" i="26"/>
  <c r="BG844" i="26"/>
  <c r="BF844" i="26"/>
  <c r="BE844" i="26"/>
  <c r="BD844" i="26"/>
  <c r="BC844" i="26"/>
  <c r="BB844" i="26"/>
  <c r="BA844" i="26"/>
  <c r="AZ844" i="26"/>
  <c r="BG843" i="26"/>
  <c r="BF843" i="26"/>
  <c r="BE843" i="26"/>
  <c r="BD843" i="26"/>
  <c r="BC843" i="26"/>
  <c r="BB843" i="26"/>
  <c r="BA843" i="26"/>
  <c r="AZ843" i="26"/>
  <c r="BG842" i="26"/>
  <c r="BF842" i="26"/>
  <c r="BE842" i="26"/>
  <c r="BD842" i="26"/>
  <c r="BC842" i="26"/>
  <c r="BB842" i="26"/>
  <c r="BA842" i="26"/>
  <c r="AZ842" i="26"/>
  <c r="BG841" i="26"/>
  <c r="BF841" i="26"/>
  <c r="BE841" i="26"/>
  <c r="BD841" i="26"/>
  <c r="BC841" i="26"/>
  <c r="BB841" i="26"/>
  <c r="BA841" i="26"/>
  <c r="AZ841" i="26"/>
  <c r="BG840" i="26"/>
  <c r="BF840" i="26"/>
  <c r="BE840" i="26"/>
  <c r="BD840" i="26"/>
  <c r="BC840" i="26"/>
  <c r="BB840" i="26"/>
  <c r="BA840" i="26"/>
  <c r="AZ840" i="26"/>
  <c r="BG839" i="26"/>
  <c r="BF839" i="26"/>
  <c r="BE839" i="26"/>
  <c r="BD839" i="26"/>
  <c r="BC839" i="26"/>
  <c r="BB839" i="26"/>
  <c r="BA839" i="26"/>
  <c r="AZ839" i="26"/>
  <c r="BG838" i="26"/>
  <c r="BF838" i="26"/>
  <c r="BE838" i="26"/>
  <c r="BD838" i="26"/>
  <c r="BC838" i="26"/>
  <c r="BB838" i="26"/>
  <c r="BA838" i="26"/>
  <c r="AZ838" i="26"/>
  <c r="BG837" i="26"/>
  <c r="BF837" i="26"/>
  <c r="BE837" i="26"/>
  <c r="BD837" i="26"/>
  <c r="BC837" i="26"/>
  <c r="BB837" i="26"/>
  <c r="BA837" i="26"/>
  <c r="AZ837" i="26"/>
  <c r="BG836" i="26"/>
  <c r="BF836" i="26"/>
  <c r="BE836" i="26"/>
  <c r="BD836" i="26"/>
  <c r="BC836" i="26"/>
  <c r="BB836" i="26"/>
  <c r="BA836" i="26"/>
  <c r="AZ836" i="26"/>
  <c r="BG835" i="26"/>
  <c r="BF835" i="26"/>
  <c r="BE835" i="26"/>
  <c r="BD835" i="26"/>
  <c r="BC835" i="26"/>
  <c r="BB835" i="26"/>
  <c r="BA835" i="26"/>
  <c r="AZ835" i="26"/>
  <c r="BG834" i="26"/>
  <c r="BF834" i="26"/>
  <c r="BE834" i="26"/>
  <c r="BD834" i="26"/>
  <c r="BC834" i="26"/>
  <c r="BB834" i="26"/>
  <c r="BA834" i="26"/>
  <c r="AZ834" i="26"/>
  <c r="BG833" i="26"/>
  <c r="BF833" i="26"/>
  <c r="BE833" i="26"/>
  <c r="BD833" i="26"/>
  <c r="BC833" i="26"/>
  <c r="BB833" i="26"/>
  <c r="BA833" i="26"/>
  <c r="AZ833" i="26"/>
  <c r="BG832" i="26"/>
  <c r="BF832" i="26"/>
  <c r="BE832" i="26"/>
  <c r="BD832" i="26"/>
  <c r="BC832" i="26"/>
  <c r="BB832" i="26"/>
  <c r="BA832" i="26"/>
  <c r="AZ832" i="26"/>
  <c r="BG831" i="26"/>
  <c r="BF831" i="26"/>
  <c r="BE831" i="26"/>
  <c r="BD831" i="26"/>
  <c r="BC831" i="26"/>
  <c r="BB831" i="26"/>
  <c r="BA831" i="26"/>
  <c r="AZ831" i="26"/>
  <c r="BG830" i="26"/>
  <c r="BF830" i="26"/>
  <c r="BE830" i="26"/>
  <c r="BD830" i="26"/>
  <c r="BC830" i="26"/>
  <c r="BB830" i="26"/>
  <c r="BA830" i="26"/>
  <c r="AZ830" i="26"/>
  <c r="BG829" i="26"/>
  <c r="BF829" i="26"/>
  <c r="BE829" i="26"/>
  <c r="BD829" i="26"/>
  <c r="BC829" i="26"/>
  <c r="BB829" i="26"/>
  <c r="BA829" i="26"/>
  <c r="AZ829" i="26"/>
  <c r="BG828" i="26"/>
  <c r="BF828" i="26"/>
  <c r="BE828" i="26"/>
  <c r="BD828" i="26"/>
  <c r="BC828" i="26"/>
  <c r="BB828" i="26"/>
  <c r="BA828" i="26"/>
  <c r="AZ828" i="26"/>
  <c r="BG827" i="26"/>
  <c r="BF827" i="26"/>
  <c r="BE827" i="26"/>
  <c r="BD827" i="26"/>
  <c r="BC827" i="26"/>
  <c r="BB827" i="26"/>
  <c r="BA827" i="26"/>
  <c r="AZ827" i="26"/>
  <c r="BG826" i="26"/>
  <c r="BF826" i="26"/>
  <c r="BE826" i="26"/>
  <c r="BD826" i="26"/>
  <c r="BC826" i="26"/>
  <c r="BB826" i="26"/>
  <c r="BA826" i="26"/>
  <c r="AZ826" i="26"/>
  <c r="BG825" i="26"/>
  <c r="BF825" i="26"/>
  <c r="BE825" i="26"/>
  <c r="BD825" i="26"/>
  <c r="BC825" i="26"/>
  <c r="BB825" i="26"/>
  <c r="BA825" i="26"/>
  <c r="AZ825" i="26"/>
  <c r="BG824" i="26"/>
  <c r="BF824" i="26"/>
  <c r="BE824" i="26"/>
  <c r="BD824" i="26"/>
  <c r="BC824" i="26"/>
  <c r="BB824" i="26"/>
  <c r="BA824" i="26"/>
  <c r="AZ824" i="26"/>
  <c r="BG823" i="26"/>
  <c r="BF823" i="26"/>
  <c r="BE823" i="26"/>
  <c r="BD823" i="26"/>
  <c r="BC823" i="26"/>
  <c r="BB823" i="26"/>
  <c r="BA823" i="26"/>
  <c r="AZ823" i="26"/>
  <c r="BG822" i="26"/>
  <c r="BF822" i="26"/>
  <c r="BE822" i="26"/>
  <c r="BD822" i="26"/>
  <c r="BC822" i="26"/>
  <c r="BB822" i="26"/>
  <c r="BA822" i="26"/>
  <c r="AZ822" i="26"/>
  <c r="BG821" i="26"/>
  <c r="BF821" i="26"/>
  <c r="BE821" i="26"/>
  <c r="BD821" i="26"/>
  <c r="BC821" i="26"/>
  <c r="BB821" i="26"/>
  <c r="BA821" i="26"/>
  <c r="AZ821" i="26"/>
  <c r="BG820" i="26"/>
  <c r="BF820" i="26"/>
  <c r="BE820" i="26"/>
  <c r="BD820" i="26"/>
  <c r="BC820" i="26"/>
  <c r="BB820" i="26"/>
  <c r="BA820" i="26"/>
  <c r="AZ820" i="26"/>
  <c r="BG819" i="26"/>
  <c r="BF819" i="26"/>
  <c r="BE819" i="26"/>
  <c r="BD819" i="26"/>
  <c r="BC819" i="26"/>
  <c r="BB819" i="26"/>
  <c r="BA819" i="26"/>
  <c r="AZ819" i="26"/>
  <c r="BG818" i="26"/>
  <c r="BF818" i="26"/>
  <c r="BE818" i="26"/>
  <c r="BD818" i="26"/>
  <c r="BC818" i="26"/>
  <c r="BB818" i="26"/>
  <c r="BA818" i="26"/>
  <c r="AZ818" i="26"/>
  <c r="BG817" i="26"/>
  <c r="BF817" i="26"/>
  <c r="BE817" i="26"/>
  <c r="BD817" i="26"/>
  <c r="BC817" i="26"/>
  <c r="BB817" i="26"/>
  <c r="BA817" i="26"/>
  <c r="AZ817" i="26"/>
  <c r="BG816" i="26"/>
  <c r="BF816" i="26"/>
  <c r="BE816" i="26"/>
  <c r="BD816" i="26"/>
  <c r="BC816" i="26"/>
  <c r="BB816" i="26"/>
  <c r="BA816" i="26"/>
  <c r="AZ816" i="26"/>
  <c r="BG815" i="26"/>
  <c r="BF815" i="26"/>
  <c r="BE815" i="26"/>
  <c r="BD815" i="26"/>
  <c r="BC815" i="26"/>
  <c r="BB815" i="26"/>
  <c r="BA815" i="26"/>
  <c r="AZ815" i="26"/>
  <c r="BG814" i="26"/>
  <c r="BF814" i="26"/>
  <c r="BE814" i="26"/>
  <c r="BD814" i="26"/>
  <c r="BC814" i="26"/>
  <c r="BB814" i="26"/>
  <c r="BA814" i="26"/>
  <c r="AZ814" i="26"/>
  <c r="BG813" i="26"/>
  <c r="BF813" i="26"/>
  <c r="BE813" i="26"/>
  <c r="BD813" i="26"/>
  <c r="BC813" i="26"/>
  <c r="BB813" i="26"/>
  <c r="BA813" i="26"/>
  <c r="AZ813" i="26"/>
  <c r="BG812" i="26"/>
  <c r="BF812" i="26"/>
  <c r="BE812" i="26"/>
  <c r="BD812" i="26"/>
  <c r="BC812" i="26"/>
  <c r="BB812" i="26"/>
  <c r="BA812" i="26"/>
  <c r="AZ812" i="26"/>
  <c r="BG811" i="26"/>
  <c r="BF811" i="26"/>
  <c r="BE811" i="26"/>
  <c r="BD811" i="26"/>
  <c r="BC811" i="26"/>
  <c r="BB811" i="26"/>
  <c r="BA811" i="26"/>
  <c r="AZ811" i="26"/>
  <c r="BG810" i="26"/>
  <c r="BF810" i="26"/>
  <c r="BE810" i="26"/>
  <c r="BD810" i="26"/>
  <c r="BC810" i="26"/>
  <c r="BB810" i="26"/>
  <c r="BA810" i="26"/>
  <c r="AZ810" i="26"/>
  <c r="BG809" i="26"/>
  <c r="BF809" i="26"/>
  <c r="BE809" i="26"/>
  <c r="BD809" i="26"/>
  <c r="BC809" i="26"/>
  <c r="BB809" i="26"/>
  <c r="BA809" i="26"/>
  <c r="AZ809" i="26"/>
  <c r="BG808" i="26"/>
  <c r="BF808" i="26"/>
  <c r="BE808" i="26"/>
  <c r="BD808" i="26"/>
  <c r="BC808" i="26"/>
  <c r="BB808" i="26"/>
  <c r="BA808" i="26"/>
  <c r="AZ808" i="26"/>
  <c r="BG807" i="26"/>
  <c r="BF807" i="26"/>
  <c r="BE807" i="26"/>
  <c r="BD807" i="26"/>
  <c r="BC807" i="26"/>
  <c r="BB807" i="26"/>
  <c r="BA807" i="26"/>
  <c r="AZ807" i="26"/>
  <c r="BG806" i="26"/>
  <c r="BF806" i="26"/>
  <c r="BE806" i="26"/>
  <c r="BD806" i="26"/>
  <c r="BC806" i="26"/>
  <c r="BB806" i="26"/>
  <c r="BA806" i="26"/>
  <c r="AZ806" i="26"/>
  <c r="BG805" i="26"/>
  <c r="BF805" i="26"/>
  <c r="BE805" i="26"/>
  <c r="BD805" i="26"/>
  <c r="BC805" i="26"/>
  <c r="BB805" i="26"/>
  <c r="BA805" i="26"/>
  <c r="AZ805" i="26"/>
  <c r="BG804" i="26"/>
  <c r="BF804" i="26"/>
  <c r="BE804" i="26"/>
  <c r="BD804" i="26"/>
  <c r="BC804" i="26"/>
  <c r="BB804" i="26"/>
  <c r="BA804" i="26"/>
  <c r="AZ804" i="26"/>
  <c r="BG803" i="26"/>
  <c r="BF803" i="26"/>
  <c r="BE803" i="26"/>
  <c r="BD803" i="26"/>
  <c r="BC803" i="26"/>
  <c r="BB803" i="26"/>
  <c r="BA803" i="26"/>
  <c r="AZ803" i="26"/>
  <c r="BG802" i="26"/>
  <c r="BF802" i="26"/>
  <c r="BE802" i="26"/>
  <c r="BD802" i="26"/>
  <c r="BC802" i="26"/>
  <c r="BB802" i="26"/>
  <c r="BA802" i="26"/>
  <c r="AZ802" i="26"/>
  <c r="BG801" i="26"/>
  <c r="BF801" i="26"/>
  <c r="BE801" i="26"/>
  <c r="BD801" i="26"/>
  <c r="BC801" i="26"/>
  <c r="BB801" i="26"/>
  <c r="BA801" i="26"/>
  <c r="AZ801" i="26"/>
  <c r="BG800" i="26"/>
  <c r="BF800" i="26"/>
  <c r="BE800" i="26"/>
  <c r="BD800" i="26"/>
  <c r="BC800" i="26"/>
  <c r="BB800" i="26"/>
  <c r="BA800" i="26"/>
  <c r="AZ800" i="26"/>
  <c r="BG799" i="26"/>
  <c r="BF799" i="26"/>
  <c r="BE799" i="26"/>
  <c r="BD799" i="26"/>
  <c r="BC799" i="26"/>
  <c r="BB799" i="26"/>
  <c r="BA799" i="26"/>
  <c r="AZ799" i="26"/>
  <c r="BG798" i="26"/>
  <c r="BF798" i="26"/>
  <c r="BE798" i="26"/>
  <c r="BD798" i="26"/>
  <c r="BC798" i="26"/>
  <c r="BB798" i="26"/>
  <c r="BA798" i="26"/>
  <c r="AZ798" i="26"/>
  <c r="BG797" i="26"/>
  <c r="BF797" i="26"/>
  <c r="BE797" i="26"/>
  <c r="BD797" i="26"/>
  <c r="BC797" i="26"/>
  <c r="BB797" i="26"/>
  <c r="BA797" i="26"/>
  <c r="AZ797" i="26"/>
  <c r="BG796" i="26"/>
  <c r="BF796" i="26"/>
  <c r="BE796" i="26"/>
  <c r="BD796" i="26"/>
  <c r="BC796" i="26"/>
  <c r="BB796" i="26"/>
  <c r="BA796" i="26"/>
  <c r="AZ796" i="26"/>
  <c r="BG795" i="26"/>
  <c r="BF795" i="26"/>
  <c r="BE795" i="26"/>
  <c r="BD795" i="26"/>
  <c r="BC795" i="26"/>
  <c r="BB795" i="26"/>
  <c r="BA795" i="26"/>
  <c r="AZ795" i="26"/>
  <c r="BG794" i="26"/>
  <c r="BF794" i="26"/>
  <c r="BE794" i="26"/>
  <c r="BD794" i="26"/>
  <c r="BC794" i="26"/>
  <c r="BB794" i="26"/>
  <c r="BA794" i="26"/>
  <c r="AZ794" i="26"/>
  <c r="BG793" i="26"/>
  <c r="BF793" i="26"/>
  <c r="BE793" i="26"/>
  <c r="BD793" i="26"/>
  <c r="BC793" i="26"/>
  <c r="BB793" i="26"/>
  <c r="BA793" i="26"/>
  <c r="AZ793" i="26"/>
  <c r="BG792" i="26"/>
  <c r="BF792" i="26"/>
  <c r="BE792" i="26"/>
  <c r="BD792" i="26"/>
  <c r="BC792" i="26"/>
  <c r="BB792" i="26"/>
  <c r="BA792" i="26"/>
  <c r="AZ792" i="26"/>
  <c r="BG791" i="26"/>
  <c r="BF791" i="26"/>
  <c r="BE791" i="26"/>
  <c r="BD791" i="26"/>
  <c r="BC791" i="26"/>
  <c r="BB791" i="26"/>
  <c r="BA791" i="26"/>
  <c r="AZ791" i="26"/>
  <c r="BG790" i="26"/>
  <c r="BF790" i="26"/>
  <c r="BE790" i="26"/>
  <c r="BD790" i="26"/>
  <c r="BC790" i="26"/>
  <c r="BB790" i="26"/>
  <c r="BA790" i="26"/>
  <c r="AZ790" i="26"/>
  <c r="BG789" i="26"/>
  <c r="BF789" i="26"/>
  <c r="BE789" i="26"/>
  <c r="BD789" i="26"/>
  <c r="BC789" i="26"/>
  <c r="BB789" i="26"/>
  <c r="BA789" i="26"/>
  <c r="AZ789" i="26"/>
  <c r="BG788" i="26"/>
  <c r="BF788" i="26"/>
  <c r="BE788" i="26"/>
  <c r="BD788" i="26"/>
  <c r="BC788" i="26"/>
  <c r="BB788" i="26"/>
  <c r="BA788" i="26"/>
  <c r="AZ788" i="26"/>
  <c r="BG787" i="26"/>
  <c r="BF787" i="26"/>
  <c r="BE787" i="26"/>
  <c r="BD787" i="26"/>
  <c r="BC787" i="26"/>
  <c r="BB787" i="26"/>
  <c r="BA787" i="26"/>
  <c r="AZ787" i="26"/>
  <c r="BG786" i="26"/>
  <c r="BF786" i="26"/>
  <c r="BE786" i="26"/>
  <c r="BD786" i="26"/>
  <c r="BC786" i="26"/>
  <c r="BB786" i="26"/>
  <c r="BA786" i="26"/>
  <c r="AZ786" i="26"/>
  <c r="BG785" i="26"/>
  <c r="BF785" i="26"/>
  <c r="BE785" i="26"/>
  <c r="BD785" i="26"/>
  <c r="BC785" i="26"/>
  <c r="BB785" i="26"/>
  <c r="BA785" i="26"/>
  <c r="AZ785" i="26"/>
  <c r="BG784" i="26"/>
  <c r="BF784" i="26"/>
  <c r="BE784" i="26"/>
  <c r="BD784" i="26"/>
  <c r="BC784" i="26"/>
  <c r="BB784" i="26"/>
  <c r="BA784" i="26"/>
  <c r="AZ784" i="26"/>
  <c r="BG783" i="26"/>
  <c r="BF783" i="26"/>
  <c r="BE783" i="26"/>
  <c r="BD783" i="26"/>
  <c r="BC783" i="26"/>
  <c r="BB783" i="26"/>
  <c r="BA783" i="26"/>
  <c r="AZ783" i="26"/>
  <c r="BG782" i="26"/>
  <c r="BF782" i="26"/>
  <c r="BE782" i="26"/>
  <c r="BD782" i="26"/>
  <c r="BC782" i="26"/>
  <c r="BB782" i="26"/>
  <c r="BA782" i="26"/>
  <c r="AZ782" i="26"/>
  <c r="BG781" i="26"/>
  <c r="BF781" i="26"/>
  <c r="BE781" i="26"/>
  <c r="BD781" i="26"/>
  <c r="BC781" i="26"/>
  <c r="BB781" i="26"/>
  <c r="BA781" i="26"/>
  <c r="AZ781" i="26"/>
  <c r="BG780" i="26"/>
  <c r="BF780" i="26"/>
  <c r="BE780" i="26"/>
  <c r="BD780" i="26"/>
  <c r="BC780" i="26"/>
  <c r="BB780" i="26"/>
  <c r="BA780" i="26"/>
  <c r="AZ780" i="26"/>
  <c r="BG779" i="26"/>
  <c r="BF779" i="26"/>
  <c r="BE779" i="26"/>
  <c r="BD779" i="26"/>
  <c r="BC779" i="26"/>
  <c r="BB779" i="26"/>
  <c r="BA779" i="26"/>
  <c r="AZ779" i="26"/>
  <c r="BG778" i="26"/>
  <c r="BF778" i="26"/>
  <c r="BE778" i="26"/>
  <c r="BD778" i="26"/>
  <c r="BC778" i="26"/>
  <c r="BB778" i="26"/>
  <c r="BA778" i="26"/>
  <c r="AZ778" i="26"/>
  <c r="BG777" i="26"/>
  <c r="BF777" i="26"/>
  <c r="BE777" i="26"/>
  <c r="BD777" i="26"/>
  <c r="BC777" i="26"/>
  <c r="BB777" i="26"/>
  <c r="BA777" i="26"/>
  <c r="AZ777" i="26"/>
  <c r="BG776" i="26"/>
  <c r="BF776" i="26"/>
  <c r="BE776" i="26"/>
  <c r="BD776" i="26"/>
  <c r="BC776" i="26"/>
  <c r="BB776" i="26"/>
  <c r="BA776" i="26"/>
  <c r="AZ776" i="26"/>
  <c r="BG775" i="26"/>
  <c r="BF775" i="26"/>
  <c r="BE775" i="26"/>
  <c r="BD775" i="26"/>
  <c r="BC775" i="26"/>
  <c r="BB775" i="26"/>
  <c r="BA775" i="26"/>
  <c r="AZ775" i="26"/>
  <c r="BG774" i="26"/>
  <c r="BF774" i="26"/>
  <c r="BE774" i="26"/>
  <c r="BD774" i="26"/>
  <c r="BC774" i="26"/>
  <c r="BB774" i="26"/>
  <c r="BA774" i="26"/>
  <c r="AZ774" i="26"/>
  <c r="BG773" i="26"/>
  <c r="BF773" i="26"/>
  <c r="BE773" i="26"/>
  <c r="BD773" i="26"/>
  <c r="BC773" i="26"/>
  <c r="BB773" i="26"/>
  <c r="BA773" i="26"/>
  <c r="AZ773" i="26"/>
  <c r="BG772" i="26"/>
  <c r="BF772" i="26"/>
  <c r="BE772" i="26"/>
  <c r="BD772" i="26"/>
  <c r="BC772" i="26"/>
  <c r="BB772" i="26"/>
  <c r="BA772" i="26"/>
  <c r="AZ772" i="26"/>
  <c r="BG771" i="26"/>
  <c r="BF771" i="26"/>
  <c r="BE771" i="26"/>
  <c r="BD771" i="26"/>
  <c r="BC771" i="26"/>
  <c r="BB771" i="26"/>
  <c r="BA771" i="26"/>
  <c r="AZ771" i="26"/>
  <c r="BG770" i="26"/>
  <c r="BF770" i="26"/>
  <c r="BE770" i="26"/>
  <c r="BD770" i="26"/>
  <c r="BC770" i="26"/>
  <c r="BB770" i="26"/>
  <c r="BA770" i="26"/>
  <c r="AZ770" i="26"/>
  <c r="BG769" i="26"/>
  <c r="BF769" i="26"/>
  <c r="BE769" i="26"/>
  <c r="BD769" i="26"/>
  <c r="BC769" i="26"/>
  <c r="BB769" i="26"/>
  <c r="BA769" i="26"/>
  <c r="AZ769" i="26"/>
  <c r="BG768" i="26"/>
  <c r="BF768" i="26"/>
  <c r="BE768" i="26"/>
  <c r="BD768" i="26"/>
  <c r="BC768" i="26"/>
  <c r="BB768" i="26"/>
  <c r="BA768" i="26"/>
  <c r="AZ768" i="26"/>
  <c r="BG767" i="26"/>
  <c r="BF767" i="26"/>
  <c r="BE767" i="26"/>
  <c r="BD767" i="26"/>
  <c r="BC767" i="26"/>
  <c r="BB767" i="26"/>
  <c r="BA767" i="26"/>
  <c r="AZ767" i="26"/>
  <c r="BG766" i="26"/>
  <c r="BF766" i="26"/>
  <c r="BE766" i="26"/>
  <c r="BD766" i="26"/>
  <c r="BC766" i="26"/>
  <c r="BB766" i="26"/>
  <c r="BA766" i="26"/>
  <c r="AZ766" i="26"/>
  <c r="BG765" i="26"/>
  <c r="BF765" i="26"/>
  <c r="BE765" i="26"/>
  <c r="BD765" i="26"/>
  <c r="BC765" i="26"/>
  <c r="BB765" i="26"/>
  <c r="BA765" i="26"/>
  <c r="AZ765" i="26"/>
  <c r="BG764" i="26"/>
  <c r="BF764" i="26"/>
  <c r="BE764" i="26"/>
  <c r="BD764" i="26"/>
  <c r="BC764" i="26"/>
  <c r="BB764" i="26"/>
  <c r="BA764" i="26"/>
  <c r="AZ764" i="26"/>
  <c r="BG763" i="26"/>
  <c r="BF763" i="26"/>
  <c r="BE763" i="26"/>
  <c r="BD763" i="26"/>
  <c r="BC763" i="26"/>
  <c r="BB763" i="26"/>
  <c r="BA763" i="26"/>
  <c r="AZ763" i="26"/>
  <c r="BG762" i="26"/>
  <c r="BF762" i="26"/>
  <c r="BE762" i="26"/>
  <c r="BD762" i="26"/>
  <c r="BC762" i="26"/>
  <c r="BB762" i="26"/>
  <c r="BA762" i="26"/>
  <c r="AZ762" i="26"/>
  <c r="BG761" i="26"/>
  <c r="BF761" i="26"/>
  <c r="BE761" i="26"/>
  <c r="BD761" i="26"/>
  <c r="BC761" i="26"/>
  <c r="BB761" i="26"/>
  <c r="BA761" i="26"/>
  <c r="AZ761" i="26"/>
  <c r="BG760" i="26"/>
  <c r="BF760" i="26"/>
  <c r="BE760" i="26"/>
  <c r="BD760" i="26"/>
  <c r="BC760" i="26"/>
  <c r="BB760" i="26"/>
  <c r="BA760" i="26"/>
  <c r="AZ760" i="26"/>
  <c r="BG759" i="26"/>
  <c r="BF759" i="26"/>
  <c r="BE759" i="26"/>
  <c r="BD759" i="26"/>
  <c r="BC759" i="26"/>
  <c r="BB759" i="26"/>
  <c r="BA759" i="26"/>
  <c r="AZ759" i="26"/>
  <c r="BG758" i="26"/>
  <c r="BF758" i="26"/>
  <c r="BE758" i="26"/>
  <c r="BD758" i="26"/>
  <c r="BC758" i="26"/>
  <c r="BB758" i="26"/>
  <c r="BA758" i="26"/>
  <c r="AZ758" i="26"/>
  <c r="BG757" i="26"/>
  <c r="BF757" i="26"/>
  <c r="BE757" i="26"/>
  <c r="BD757" i="26"/>
  <c r="BC757" i="26"/>
  <c r="BB757" i="26"/>
  <c r="BA757" i="26"/>
  <c r="AZ757" i="26"/>
  <c r="BG756" i="26"/>
  <c r="BF756" i="26"/>
  <c r="BE756" i="26"/>
  <c r="BD756" i="26"/>
  <c r="BC756" i="26"/>
  <c r="BB756" i="26"/>
  <c r="BA756" i="26"/>
  <c r="AZ756" i="26"/>
  <c r="BG755" i="26"/>
  <c r="BF755" i="26"/>
  <c r="BE755" i="26"/>
  <c r="BD755" i="26"/>
  <c r="BC755" i="26"/>
  <c r="BB755" i="26"/>
  <c r="BA755" i="26"/>
  <c r="AZ755" i="26"/>
  <c r="BG754" i="26"/>
  <c r="BF754" i="26"/>
  <c r="BE754" i="26"/>
  <c r="BD754" i="26"/>
  <c r="BC754" i="26"/>
  <c r="BB754" i="26"/>
  <c r="BA754" i="26"/>
  <c r="AZ754" i="26"/>
  <c r="BG753" i="26"/>
  <c r="BF753" i="26"/>
  <c r="BE753" i="26"/>
  <c r="BD753" i="26"/>
  <c r="BC753" i="26"/>
  <c r="BB753" i="26"/>
  <c r="BA753" i="26"/>
  <c r="AZ753" i="26"/>
  <c r="BG752" i="26"/>
  <c r="BF752" i="26"/>
  <c r="BE752" i="26"/>
  <c r="BD752" i="26"/>
  <c r="BC752" i="26"/>
  <c r="BB752" i="26"/>
  <c r="BA752" i="26"/>
  <c r="AZ752" i="26"/>
  <c r="BG751" i="26"/>
  <c r="BF751" i="26"/>
  <c r="BE751" i="26"/>
  <c r="BD751" i="26"/>
  <c r="BC751" i="26"/>
  <c r="BB751" i="26"/>
  <c r="BA751" i="26"/>
  <c r="AZ751" i="26"/>
  <c r="BG750" i="26"/>
  <c r="BF750" i="26"/>
  <c r="BE750" i="26"/>
  <c r="BD750" i="26"/>
  <c r="BC750" i="26"/>
  <c r="BB750" i="26"/>
  <c r="BA750" i="26"/>
  <c r="AZ750" i="26"/>
  <c r="BG749" i="26"/>
  <c r="BF749" i="26"/>
  <c r="BE749" i="26"/>
  <c r="BD749" i="26"/>
  <c r="BC749" i="26"/>
  <c r="BB749" i="26"/>
  <c r="BA749" i="26"/>
  <c r="AZ749" i="26"/>
  <c r="BG748" i="26"/>
  <c r="BF748" i="26"/>
  <c r="BE748" i="26"/>
  <c r="BD748" i="26"/>
  <c r="BC748" i="26"/>
  <c r="BB748" i="26"/>
  <c r="BA748" i="26"/>
  <c r="AZ748" i="26"/>
  <c r="BG747" i="26"/>
  <c r="BF747" i="26"/>
  <c r="BE747" i="26"/>
  <c r="BD747" i="26"/>
  <c r="BC747" i="26"/>
  <c r="BB747" i="26"/>
  <c r="BA747" i="26"/>
  <c r="AZ747" i="26"/>
  <c r="BG746" i="26"/>
  <c r="BF746" i="26"/>
  <c r="BE746" i="26"/>
  <c r="BD746" i="26"/>
  <c r="BC746" i="26"/>
  <c r="BB746" i="26"/>
  <c r="BA746" i="26"/>
  <c r="AZ746" i="26"/>
  <c r="BG745" i="26"/>
  <c r="BF745" i="26"/>
  <c r="BE745" i="26"/>
  <c r="BD745" i="26"/>
  <c r="BC745" i="26"/>
  <c r="BB745" i="26"/>
  <c r="BA745" i="26"/>
  <c r="AZ745" i="26"/>
  <c r="BG744" i="26"/>
  <c r="BF744" i="26"/>
  <c r="BE744" i="26"/>
  <c r="BD744" i="26"/>
  <c r="BC744" i="26"/>
  <c r="BB744" i="26"/>
  <c r="BA744" i="26"/>
  <c r="AZ744" i="26"/>
  <c r="BG743" i="26"/>
  <c r="BF743" i="26"/>
  <c r="BE743" i="26"/>
  <c r="BD743" i="26"/>
  <c r="BC743" i="26"/>
  <c r="BB743" i="26"/>
  <c r="BA743" i="26"/>
  <c r="AZ743" i="26"/>
  <c r="BG742" i="26"/>
  <c r="BF742" i="26"/>
  <c r="BE742" i="26"/>
  <c r="BD742" i="26"/>
  <c r="BC742" i="26"/>
  <c r="BB742" i="26"/>
  <c r="BA742" i="26"/>
  <c r="AZ742" i="26"/>
  <c r="BG741" i="26"/>
  <c r="BF741" i="26"/>
  <c r="BE741" i="26"/>
  <c r="BD741" i="26"/>
  <c r="BC741" i="26"/>
  <c r="BB741" i="26"/>
  <c r="BA741" i="26"/>
  <c r="AZ741" i="26"/>
  <c r="BG740" i="26"/>
  <c r="BF740" i="26"/>
  <c r="BE740" i="26"/>
  <c r="BD740" i="26"/>
  <c r="BC740" i="26"/>
  <c r="BB740" i="26"/>
  <c r="BA740" i="26"/>
  <c r="AZ740" i="26"/>
  <c r="BG739" i="26"/>
  <c r="BF739" i="26"/>
  <c r="BE739" i="26"/>
  <c r="BD739" i="26"/>
  <c r="BC739" i="26"/>
  <c r="BB739" i="26"/>
  <c r="BA739" i="26"/>
  <c r="AZ739" i="26"/>
  <c r="BG738" i="26"/>
  <c r="BF738" i="26"/>
  <c r="BE738" i="26"/>
  <c r="BD738" i="26"/>
  <c r="BC738" i="26"/>
  <c r="BB738" i="26"/>
  <c r="BA738" i="26"/>
  <c r="AZ738" i="26"/>
  <c r="BG737" i="26"/>
  <c r="BF737" i="26"/>
  <c r="BE737" i="26"/>
  <c r="BD737" i="26"/>
  <c r="BC737" i="26"/>
  <c r="BB737" i="26"/>
  <c r="BA737" i="26"/>
  <c r="AZ737" i="26"/>
  <c r="BG736" i="26"/>
  <c r="BF736" i="26"/>
  <c r="BE736" i="26"/>
  <c r="BD736" i="26"/>
  <c r="BC736" i="26"/>
  <c r="BB736" i="26"/>
  <c r="BA736" i="26"/>
  <c r="AZ736" i="26"/>
  <c r="BG735" i="26"/>
  <c r="BF735" i="26"/>
  <c r="BE735" i="26"/>
  <c r="BD735" i="26"/>
  <c r="BC735" i="26"/>
  <c r="BB735" i="26"/>
  <c r="BA735" i="26"/>
  <c r="AZ735" i="26"/>
  <c r="BG734" i="26"/>
  <c r="BF734" i="26"/>
  <c r="BE734" i="26"/>
  <c r="BD734" i="26"/>
  <c r="BC734" i="26"/>
  <c r="BB734" i="26"/>
  <c r="BA734" i="26"/>
  <c r="AZ734" i="26"/>
  <c r="BG733" i="26"/>
  <c r="BF733" i="26"/>
  <c r="BE733" i="26"/>
  <c r="BD733" i="26"/>
  <c r="BC733" i="26"/>
  <c r="BB733" i="26"/>
  <c r="BA733" i="26"/>
  <c r="AZ733" i="26"/>
  <c r="BG732" i="26"/>
  <c r="BF732" i="26"/>
  <c r="BE732" i="26"/>
  <c r="BD732" i="26"/>
  <c r="BC732" i="26"/>
  <c r="BB732" i="26"/>
  <c r="BA732" i="26"/>
  <c r="AZ732" i="26"/>
  <c r="BG731" i="26"/>
  <c r="BF731" i="26"/>
  <c r="BE731" i="26"/>
  <c r="BD731" i="26"/>
  <c r="BC731" i="26"/>
  <c r="BB731" i="26"/>
  <c r="BA731" i="26"/>
  <c r="AZ731" i="26"/>
  <c r="BG730" i="26"/>
  <c r="BF730" i="26"/>
  <c r="BE730" i="26"/>
  <c r="BD730" i="26"/>
  <c r="BC730" i="26"/>
  <c r="BB730" i="26"/>
  <c r="BA730" i="26"/>
  <c r="AZ730" i="26"/>
  <c r="BG729" i="26"/>
  <c r="BF729" i="26"/>
  <c r="BE729" i="26"/>
  <c r="BD729" i="26"/>
  <c r="BC729" i="26"/>
  <c r="BB729" i="26"/>
  <c r="BA729" i="26"/>
  <c r="AZ729" i="26"/>
  <c r="BG728" i="26"/>
  <c r="BF728" i="26"/>
  <c r="BE728" i="26"/>
  <c r="BD728" i="26"/>
  <c r="BC728" i="26"/>
  <c r="BB728" i="26"/>
  <c r="BA728" i="26"/>
  <c r="AZ728" i="26"/>
  <c r="BG727" i="26"/>
  <c r="BF727" i="26"/>
  <c r="BE727" i="26"/>
  <c r="BD727" i="26"/>
  <c r="BC727" i="26"/>
  <c r="BB727" i="26"/>
  <c r="BA727" i="26"/>
  <c r="AZ727" i="26"/>
  <c r="BG726" i="26"/>
  <c r="BF726" i="26"/>
  <c r="BE726" i="26"/>
  <c r="BD726" i="26"/>
  <c r="BC726" i="26"/>
  <c r="BB726" i="26"/>
  <c r="BA726" i="26"/>
  <c r="AZ726" i="26"/>
  <c r="BG725" i="26"/>
  <c r="BF725" i="26"/>
  <c r="BE725" i="26"/>
  <c r="BD725" i="26"/>
  <c r="BC725" i="26"/>
  <c r="BB725" i="26"/>
  <c r="BA725" i="26"/>
  <c r="AZ725" i="26"/>
  <c r="BG724" i="26"/>
  <c r="BF724" i="26"/>
  <c r="BE724" i="26"/>
  <c r="BD724" i="26"/>
  <c r="BC724" i="26"/>
  <c r="BB724" i="26"/>
  <c r="BA724" i="26"/>
  <c r="AZ724" i="26"/>
  <c r="BG723" i="26"/>
  <c r="BF723" i="26"/>
  <c r="BE723" i="26"/>
  <c r="BD723" i="26"/>
  <c r="BC723" i="26"/>
  <c r="BB723" i="26"/>
  <c r="BA723" i="26"/>
  <c r="AZ723" i="26"/>
  <c r="BG722" i="26"/>
  <c r="BF722" i="26"/>
  <c r="BE722" i="26"/>
  <c r="BD722" i="26"/>
  <c r="BC722" i="26"/>
  <c r="BB722" i="26"/>
  <c r="BA722" i="26"/>
  <c r="AZ722" i="26"/>
  <c r="BG721" i="26"/>
  <c r="BF721" i="26"/>
  <c r="BE721" i="26"/>
  <c r="BD721" i="26"/>
  <c r="BC721" i="26"/>
  <c r="BB721" i="26"/>
  <c r="BA721" i="26"/>
  <c r="AZ721" i="26"/>
  <c r="BG720" i="26"/>
  <c r="BF720" i="26"/>
  <c r="BE720" i="26"/>
  <c r="BD720" i="26"/>
  <c r="BC720" i="26"/>
  <c r="BB720" i="26"/>
  <c r="BA720" i="26"/>
  <c r="AZ720" i="26"/>
  <c r="BG719" i="26"/>
  <c r="BF719" i="26"/>
  <c r="BE719" i="26"/>
  <c r="BD719" i="26"/>
  <c r="BC719" i="26"/>
  <c r="BB719" i="26"/>
  <c r="BA719" i="26"/>
  <c r="AZ719" i="26"/>
  <c r="BG718" i="26"/>
  <c r="BF718" i="26"/>
  <c r="BE718" i="26"/>
  <c r="BD718" i="26"/>
  <c r="BC718" i="26"/>
  <c r="BB718" i="26"/>
  <c r="BA718" i="26"/>
  <c r="AZ718" i="26"/>
  <c r="BG717" i="26"/>
  <c r="BF717" i="26"/>
  <c r="BE717" i="26"/>
  <c r="BD717" i="26"/>
  <c r="BC717" i="26"/>
  <c r="BB717" i="26"/>
  <c r="BA717" i="26"/>
  <c r="AZ717" i="26"/>
  <c r="BG716" i="26"/>
  <c r="BF716" i="26"/>
  <c r="BE716" i="26"/>
  <c r="BD716" i="26"/>
  <c r="BC716" i="26"/>
  <c r="BB716" i="26"/>
  <c r="BA716" i="26"/>
  <c r="AZ716" i="26"/>
  <c r="BG715" i="26"/>
  <c r="BF715" i="26"/>
  <c r="BE715" i="26"/>
  <c r="BD715" i="26"/>
  <c r="BC715" i="26"/>
  <c r="BB715" i="26"/>
  <c r="BA715" i="26"/>
  <c r="AZ715" i="26"/>
  <c r="BG714" i="26"/>
  <c r="BF714" i="26"/>
  <c r="BE714" i="26"/>
  <c r="BD714" i="26"/>
  <c r="BC714" i="26"/>
  <c r="BB714" i="26"/>
  <c r="BA714" i="26"/>
  <c r="AZ714" i="26"/>
  <c r="BG713" i="26"/>
  <c r="BF713" i="26"/>
  <c r="BE713" i="26"/>
  <c r="BD713" i="26"/>
  <c r="BC713" i="26"/>
  <c r="BB713" i="26"/>
  <c r="BA713" i="26"/>
  <c r="AZ713" i="26"/>
  <c r="BG712" i="26"/>
  <c r="BF712" i="26"/>
  <c r="BE712" i="26"/>
  <c r="BD712" i="26"/>
  <c r="BC712" i="26"/>
  <c r="BB712" i="26"/>
  <c r="BA712" i="26"/>
  <c r="AZ712" i="26"/>
  <c r="BG711" i="26"/>
  <c r="BF711" i="26"/>
  <c r="BE711" i="26"/>
  <c r="BD711" i="26"/>
  <c r="BC711" i="26"/>
  <c r="BB711" i="26"/>
  <c r="BA711" i="26"/>
  <c r="AZ711" i="26"/>
  <c r="BG710" i="26"/>
  <c r="BF710" i="26"/>
  <c r="BE710" i="26"/>
  <c r="BD710" i="26"/>
  <c r="BC710" i="26"/>
  <c r="BB710" i="26"/>
  <c r="BA710" i="26"/>
  <c r="AZ710" i="26"/>
  <c r="BG709" i="26"/>
  <c r="BF709" i="26"/>
  <c r="BE709" i="26"/>
  <c r="BD709" i="26"/>
  <c r="BC709" i="26"/>
  <c r="BB709" i="26"/>
  <c r="BA709" i="26"/>
  <c r="AZ709" i="26"/>
  <c r="BG708" i="26"/>
  <c r="BF708" i="26"/>
  <c r="BE708" i="26"/>
  <c r="BD708" i="26"/>
  <c r="BC708" i="26"/>
  <c r="BB708" i="26"/>
  <c r="BA708" i="26"/>
  <c r="AZ708" i="26"/>
  <c r="BG707" i="26"/>
  <c r="BF707" i="26"/>
  <c r="BE707" i="26"/>
  <c r="BD707" i="26"/>
  <c r="BC707" i="26"/>
  <c r="BB707" i="26"/>
  <c r="BA707" i="26"/>
  <c r="AZ707" i="26"/>
  <c r="BG706" i="26"/>
  <c r="BF706" i="26"/>
  <c r="BE706" i="26"/>
  <c r="BD706" i="26"/>
  <c r="BC706" i="26"/>
  <c r="BB706" i="26"/>
  <c r="BA706" i="26"/>
  <c r="AZ706" i="26"/>
  <c r="BG705" i="26"/>
  <c r="BF705" i="26"/>
  <c r="BE705" i="26"/>
  <c r="BD705" i="26"/>
  <c r="BC705" i="26"/>
  <c r="BB705" i="26"/>
  <c r="BA705" i="26"/>
  <c r="AZ705" i="26"/>
  <c r="BG704" i="26"/>
  <c r="BF704" i="26"/>
  <c r="BE704" i="26"/>
  <c r="BD704" i="26"/>
  <c r="BC704" i="26"/>
  <c r="BB704" i="26"/>
  <c r="BA704" i="26"/>
  <c r="AZ704" i="26"/>
  <c r="BG703" i="26"/>
  <c r="BF703" i="26"/>
  <c r="BE703" i="26"/>
  <c r="BD703" i="26"/>
  <c r="BC703" i="26"/>
  <c r="BB703" i="26"/>
  <c r="BA703" i="26"/>
  <c r="AZ703" i="26"/>
  <c r="BG702" i="26"/>
  <c r="BF702" i="26"/>
  <c r="BE702" i="26"/>
  <c r="BD702" i="26"/>
  <c r="BC702" i="26"/>
  <c r="BB702" i="26"/>
  <c r="BA702" i="26"/>
  <c r="AZ702" i="26"/>
  <c r="BG701" i="26"/>
  <c r="BF701" i="26"/>
  <c r="BE701" i="26"/>
  <c r="BD701" i="26"/>
  <c r="BC701" i="26"/>
  <c r="BB701" i="26"/>
  <c r="BA701" i="26"/>
  <c r="AZ701" i="26"/>
  <c r="BG700" i="26"/>
  <c r="BF700" i="26"/>
  <c r="BE700" i="26"/>
  <c r="BD700" i="26"/>
  <c r="BC700" i="26"/>
  <c r="BB700" i="26"/>
  <c r="BA700" i="26"/>
  <c r="AZ700" i="26"/>
  <c r="BG699" i="26"/>
  <c r="BF699" i="26"/>
  <c r="BE699" i="26"/>
  <c r="BD699" i="26"/>
  <c r="BC699" i="26"/>
  <c r="BB699" i="26"/>
  <c r="BA699" i="26"/>
  <c r="AZ699" i="26"/>
  <c r="BG698" i="26"/>
  <c r="BF698" i="26"/>
  <c r="BE698" i="26"/>
  <c r="BD698" i="26"/>
  <c r="BC698" i="26"/>
  <c r="BB698" i="26"/>
  <c r="BA698" i="26"/>
  <c r="AZ698" i="26"/>
  <c r="BG697" i="26"/>
  <c r="BF697" i="26"/>
  <c r="BE697" i="26"/>
  <c r="BD697" i="26"/>
  <c r="BC697" i="26"/>
  <c r="BB697" i="26"/>
  <c r="BA697" i="26"/>
  <c r="AZ697" i="26"/>
  <c r="BG696" i="26"/>
  <c r="BF696" i="26"/>
  <c r="BE696" i="26"/>
  <c r="BD696" i="26"/>
  <c r="BC696" i="26"/>
  <c r="BB696" i="26"/>
  <c r="BA696" i="26"/>
  <c r="AZ696" i="26"/>
  <c r="BG695" i="26"/>
  <c r="BF695" i="26"/>
  <c r="BE695" i="26"/>
  <c r="BD695" i="26"/>
  <c r="BC695" i="26"/>
  <c r="BB695" i="26"/>
  <c r="BA695" i="26"/>
  <c r="AZ695" i="26"/>
  <c r="BG694" i="26"/>
  <c r="BF694" i="26"/>
  <c r="BE694" i="26"/>
  <c r="BD694" i="26"/>
  <c r="BC694" i="26"/>
  <c r="BB694" i="26"/>
  <c r="BA694" i="26"/>
  <c r="AZ694" i="26"/>
  <c r="BG693" i="26"/>
  <c r="BF693" i="26"/>
  <c r="BE693" i="26"/>
  <c r="BD693" i="26"/>
  <c r="BC693" i="26"/>
  <c r="BB693" i="26"/>
  <c r="BA693" i="26"/>
  <c r="AZ693" i="26"/>
  <c r="BG692" i="26"/>
  <c r="BF692" i="26"/>
  <c r="BE692" i="26"/>
  <c r="BD692" i="26"/>
  <c r="BC692" i="26"/>
  <c r="BB692" i="26"/>
  <c r="BA692" i="26"/>
  <c r="AZ692" i="26"/>
  <c r="BG691" i="26"/>
  <c r="BF691" i="26"/>
  <c r="BE691" i="26"/>
  <c r="BD691" i="26"/>
  <c r="BC691" i="26"/>
  <c r="BB691" i="26"/>
  <c r="BA691" i="26"/>
  <c r="AZ691" i="26"/>
  <c r="BG690" i="26"/>
  <c r="BF690" i="26"/>
  <c r="BE690" i="26"/>
  <c r="BD690" i="26"/>
  <c r="BC690" i="26"/>
  <c r="BB690" i="26"/>
  <c r="BA690" i="26"/>
  <c r="AZ690" i="26"/>
  <c r="BG689" i="26"/>
  <c r="BF689" i="26"/>
  <c r="BE689" i="26"/>
  <c r="BD689" i="26"/>
  <c r="BC689" i="26"/>
  <c r="BB689" i="26"/>
  <c r="BA689" i="26"/>
  <c r="AZ689" i="26"/>
  <c r="BG688" i="26"/>
  <c r="BF688" i="26"/>
  <c r="BE688" i="26"/>
  <c r="BD688" i="26"/>
  <c r="BC688" i="26"/>
  <c r="BB688" i="26"/>
  <c r="BA688" i="26"/>
  <c r="AZ688" i="26"/>
  <c r="BG687" i="26"/>
  <c r="BF687" i="26"/>
  <c r="BE687" i="26"/>
  <c r="BD687" i="26"/>
  <c r="BC687" i="26"/>
  <c r="BB687" i="26"/>
  <c r="BA687" i="26"/>
  <c r="AZ687" i="26"/>
  <c r="BG686" i="26"/>
  <c r="BF686" i="26"/>
  <c r="BE686" i="26"/>
  <c r="BD686" i="26"/>
  <c r="BC686" i="26"/>
  <c r="BB686" i="26"/>
  <c r="BA686" i="26"/>
  <c r="AZ686" i="26"/>
  <c r="BG685" i="26"/>
  <c r="BF685" i="26"/>
  <c r="BE685" i="26"/>
  <c r="BD685" i="26"/>
  <c r="BC685" i="26"/>
  <c r="BB685" i="26"/>
  <c r="BA685" i="26"/>
  <c r="AZ685" i="26"/>
  <c r="BG684" i="26"/>
  <c r="BF684" i="26"/>
  <c r="BE684" i="26"/>
  <c r="BD684" i="26"/>
  <c r="BC684" i="26"/>
  <c r="BB684" i="26"/>
  <c r="BA684" i="26"/>
  <c r="AZ684" i="26"/>
  <c r="BG683" i="26"/>
  <c r="BF683" i="26"/>
  <c r="BE683" i="26"/>
  <c r="BD683" i="26"/>
  <c r="BC683" i="26"/>
  <c r="BB683" i="26"/>
  <c r="BA683" i="26"/>
  <c r="AZ683" i="26"/>
  <c r="BG682" i="26"/>
  <c r="BF682" i="26"/>
  <c r="BE682" i="26"/>
  <c r="BD682" i="26"/>
  <c r="BC682" i="26"/>
  <c r="BB682" i="26"/>
  <c r="BA682" i="26"/>
  <c r="AZ682" i="26"/>
  <c r="BG681" i="26"/>
  <c r="BF681" i="26"/>
  <c r="BE681" i="26"/>
  <c r="BD681" i="26"/>
  <c r="BC681" i="26"/>
  <c r="BB681" i="26"/>
  <c r="BA681" i="26"/>
  <c r="AZ681" i="26"/>
  <c r="BG680" i="26"/>
  <c r="BF680" i="26"/>
  <c r="BE680" i="26"/>
  <c r="BD680" i="26"/>
  <c r="BC680" i="26"/>
  <c r="BB680" i="26"/>
  <c r="BA680" i="26"/>
  <c r="AZ680" i="26"/>
  <c r="BG679" i="26"/>
  <c r="BF679" i="26"/>
  <c r="BE679" i="26"/>
  <c r="BD679" i="26"/>
  <c r="BC679" i="26"/>
  <c r="BB679" i="26"/>
  <c r="BA679" i="26"/>
  <c r="AZ679" i="26"/>
  <c r="BG678" i="26"/>
  <c r="BF678" i="26"/>
  <c r="BE678" i="26"/>
  <c r="BD678" i="26"/>
  <c r="BC678" i="26"/>
  <c r="BB678" i="26"/>
  <c r="BA678" i="26"/>
  <c r="AZ678" i="26"/>
  <c r="BG677" i="26"/>
  <c r="BF677" i="26"/>
  <c r="BE677" i="26"/>
  <c r="BD677" i="26"/>
  <c r="BC677" i="26"/>
  <c r="BB677" i="26"/>
  <c r="BA677" i="26"/>
  <c r="AZ677" i="26"/>
  <c r="BG676" i="26"/>
  <c r="BF676" i="26"/>
  <c r="BE676" i="26"/>
  <c r="BD676" i="26"/>
  <c r="BC676" i="26"/>
  <c r="BB676" i="26"/>
  <c r="BA676" i="26"/>
  <c r="AZ676" i="26"/>
  <c r="BG675" i="26"/>
  <c r="BF675" i="26"/>
  <c r="BE675" i="26"/>
  <c r="BD675" i="26"/>
  <c r="BC675" i="26"/>
  <c r="BB675" i="26"/>
  <c r="BA675" i="26"/>
  <c r="AZ675" i="26"/>
  <c r="BG674" i="26"/>
  <c r="BF674" i="26"/>
  <c r="BE674" i="26"/>
  <c r="BD674" i="26"/>
  <c r="BC674" i="26"/>
  <c r="BB674" i="26"/>
  <c r="BA674" i="26"/>
  <c r="AZ674" i="26"/>
  <c r="BG673" i="26"/>
  <c r="BF673" i="26"/>
  <c r="BE673" i="26"/>
  <c r="BD673" i="26"/>
  <c r="BC673" i="26"/>
  <c r="BB673" i="26"/>
  <c r="BA673" i="26"/>
  <c r="AZ673" i="26"/>
  <c r="BG672" i="26"/>
  <c r="BF672" i="26"/>
  <c r="BE672" i="26"/>
  <c r="BD672" i="26"/>
  <c r="BC672" i="26"/>
  <c r="BB672" i="26"/>
  <c r="BA672" i="26"/>
  <c r="AZ672" i="26"/>
  <c r="BG671" i="26"/>
  <c r="BF671" i="26"/>
  <c r="BE671" i="26"/>
  <c r="BD671" i="26"/>
  <c r="BC671" i="26"/>
  <c r="BB671" i="26"/>
  <c r="BA671" i="26"/>
  <c r="AZ671" i="26"/>
  <c r="BG670" i="26"/>
  <c r="BF670" i="26"/>
  <c r="BE670" i="26"/>
  <c r="BD670" i="26"/>
  <c r="BC670" i="26"/>
  <c r="BB670" i="26"/>
  <c r="BA670" i="26"/>
  <c r="AZ670" i="26"/>
  <c r="BG669" i="26"/>
  <c r="BF669" i="26"/>
  <c r="BE669" i="26"/>
  <c r="BD669" i="26"/>
  <c r="BC669" i="26"/>
  <c r="BB669" i="26"/>
  <c r="BA669" i="26"/>
  <c r="AZ669" i="26"/>
  <c r="BG668" i="26"/>
  <c r="BF668" i="26"/>
  <c r="BE668" i="26"/>
  <c r="BD668" i="26"/>
  <c r="BC668" i="26"/>
  <c r="BB668" i="26"/>
  <c r="BA668" i="26"/>
  <c r="AZ668" i="26"/>
  <c r="BG667" i="26"/>
  <c r="BF667" i="26"/>
  <c r="BE667" i="26"/>
  <c r="BD667" i="26"/>
  <c r="BC667" i="26"/>
  <c r="BB667" i="26"/>
  <c r="BA667" i="26"/>
  <c r="AZ667" i="26"/>
  <c r="BG666" i="26"/>
  <c r="BF666" i="26"/>
  <c r="BE666" i="26"/>
  <c r="BD666" i="26"/>
  <c r="BC666" i="26"/>
  <c r="BB666" i="26"/>
  <c r="BA666" i="26"/>
  <c r="AZ666" i="26"/>
  <c r="BG665" i="26"/>
  <c r="BF665" i="26"/>
  <c r="BE665" i="26"/>
  <c r="BD665" i="26"/>
  <c r="BC665" i="26"/>
  <c r="BB665" i="26"/>
  <c r="BA665" i="26"/>
  <c r="AZ665" i="26"/>
  <c r="BG664" i="26"/>
  <c r="BF664" i="26"/>
  <c r="BE664" i="26"/>
  <c r="BD664" i="26"/>
  <c r="BC664" i="26"/>
  <c r="BB664" i="26"/>
  <c r="BA664" i="26"/>
  <c r="AZ664" i="26"/>
  <c r="BG663" i="26"/>
  <c r="BF663" i="26"/>
  <c r="BE663" i="26"/>
  <c r="BD663" i="26"/>
  <c r="BC663" i="26"/>
  <c r="BB663" i="26"/>
  <c r="BA663" i="26"/>
  <c r="AZ663" i="26"/>
  <c r="BG662" i="26"/>
  <c r="BF662" i="26"/>
  <c r="BE662" i="26"/>
  <c r="BD662" i="26"/>
  <c r="BC662" i="26"/>
  <c r="BB662" i="26"/>
  <c r="BA662" i="26"/>
  <c r="AZ662" i="26"/>
  <c r="BG661" i="26"/>
  <c r="BF661" i="26"/>
  <c r="BE661" i="26"/>
  <c r="BD661" i="26"/>
  <c r="BC661" i="26"/>
  <c r="BB661" i="26"/>
  <c r="BA661" i="26"/>
  <c r="AZ661" i="26"/>
  <c r="BG660" i="26"/>
  <c r="BF660" i="26"/>
  <c r="BE660" i="26"/>
  <c r="BD660" i="26"/>
  <c r="BC660" i="26"/>
  <c r="BB660" i="26"/>
  <c r="BA660" i="26"/>
  <c r="AZ660" i="26"/>
  <c r="BG659" i="26"/>
  <c r="BF659" i="26"/>
  <c r="BE659" i="26"/>
  <c r="BD659" i="26"/>
  <c r="BC659" i="26"/>
  <c r="BB659" i="26"/>
  <c r="BA659" i="26"/>
  <c r="AZ659" i="26"/>
  <c r="BG658" i="26"/>
  <c r="BF658" i="26"/>
  <c r="BE658" i="26"/>
  <c r="BD658" i="26"/>
  <c r="BC658" i="26"/>
  <c r="BB658" i="26"/>
  <c r="BA658" i="26"/>
  <c r="AZ658" i="26"/>
  <c r="BG657" i="26"/>
  <c r="BF657" i="26"/>
  <c r="BE657" i="26"/>
  <c r="BD657" i="26"/>
  <c r="BC657" i="26"/>
  <c r="BB657" i="26"/>
  <c r="BA657" i="26"/>
  <c r="AZ657" i="26"/>
  <c r="BG656" i="26"/>
  <c r="BF656" i="26"/>
  <c r="BE656" i="26"/>
  <c r="BD656" i="26"/>
  <c r="BC656" i="26"/>
  <c r="BB656" i="26"/>
  <c r="BA656" i="26"/>
  <c r="AZ656" i="26"/>
  <c r="BG655" i="26"/>
  <c r="BF655" i="26"/>
  <c r="BE655" i="26"/>
  <c r="BD655" i="26"/>
  <c r="BC655" i="26"/>
  <c r="BB655" i="26"/>
  <c r="BA655" i="26"/>
  <c r="AZ655" i="26"/>
  <c r="BG654" i="26"/>
  <c r="BF654" i="26"/>
  <c r="BE654" i="26"/>
  <c r="BD654" i="26"/>
  <c r="BC654" i="26"/>
  <c r="BB654" i="26"/>
  <c r="BA654" i="26"/>
  <c r="AZ654" i="26"/>
  <c r="BG653" i="26"/>
  <c r="BF653" i="26"/>
  <c r="BE653" i="26"/>
  <c r="BD653" i="26"/>
  <c r="BC653" i="26"/>
  <c r="BB653" i="26"/>
  <c r="BA653" i="26"/>
  <c r="AZ653" i="26"/>
  <c r="BG652" i="26"/>
  <c r="BF652" i="26"/>
  <c r="BE652" i="26"/>
  <c r="BD652" i="26"/>
  <c r="BC652" i="26"/>
  <c r="BB652" i="26"/>
  <c r="BA652" i="26"/>
  <c r="AZ652" i="26"/>
  <c r="BG651" i="26"/>
  <c r="BF651" i="26"/>
  <c r="BE651" i="26"/>
  <c r="BD651" i="26"/>
  <c r="BC651" i="26"/>
  <c r="BB651" i="26"/>
  <c r="BA651" i="26"/>
  <c r="AZ651" i="26"/>
  <c r="BG650" i="26"/>
  <c r="BF650" i="26"/>
  <c r="BE650" i="26"/>
  <c r="BD650" i="26"/>
  <c r="BC650" i="26"/>
  <c r="BB650" i="26"/>
  <c r="BA650" i="26"/>
  <c r="AZ650" i="26"/>
  <c r="BG649" i="26"/>
  <c r="BF649" i="26"/>
  <c r="BE649" i="26"/>
  <c r="BD649" i="26"/>
  <c r="BC649" i="26"/>
  <c r="BB649" i="26"/>
  <c r="BA649" i="26"/>
  <c r="AZ649" i="26"/>
  <c r="BG648" i="26"/>
  <c r="BF648" i="26"/>
  <c r="BE648" i="26"/>
  <c r="BD648" i="26"/>
  <c r="BC648" i="26"/>
  <c r="BB648" i="26"/>
  <c r="BA648" i="26"/>
  <c r="AZ648" i="26"/>
  <c r="BG647" i="26"/>
  <c r="BF647" i="26"/>
  <c r="BE647" i="26"/>
  <c r="BD647" i="26"/>
  <c r="BC647" i="26"/>
  <c r="BB647" i="26"/>
  <c r="BA647" i="26"/>
  <c r="AZ647" i="26"/>
  <c r="BG646" i="26"/>
  <c r="BF646" i="26"/>
  <c r="BE646" i="26"/>
  <c r="BD646" i="26"/>
  <c r="BC646" i="26"/>
  <c r="BB646" i="26"/>
  <c r="BA646" i="26"/>
  <c r="AZ646" i="26"/>
  <c r="BG645" i="26"/>
  <c r="BF645" i="26"/>
  <c r="BE645" i="26"/>
  <c r="BD645" i="26"/>
  <c r="BC645" i="26"/>
  <c r="BB645" i="26"/>
  <c r="BA645" i="26"/>
  <c r="AZ645" i="26"/>
  <c r="BG644" i="26"/>
  <c r="BF644" i="26"/>
  <c r="BE644" i="26"/>
  <c r="BD644" i="26"/>
  <c r="BC644" i="26"/>
  <c r="BB644" i="26"/>
  <c r="BA644" i="26"/>
  <c r="AZ644" i="26"/>
  <c r="BG643" i="26"/>
  <c r="BF643" i="26"/>
  <c r="BE643" i="26"/>
  <c r="BD643" i="26"/>
  <c r="BC643" i="26"/>
  <c r="BB643" i="26"/>
  <c r="BA643" i="26"/>
  <c r="AZ643" i="26"/>
  <c r="BG642" i="26"/>
  <c r="BF642" i="26"/>
  <c r="BE642" i="26"/>
  <c r="BD642" i="26"/>
  <c r="BC642" i="26"/>
  <c r="BB642" i="26"/>
  <c r="BA642" i="26"/>
  <c r="AZ642" i="26"/>
  <c r="BG641" i="26"/>
  <c r="BF641" i="26"/>
  <c r="BE641" i="26"/>
  <c r="BD641" i="26"/>
  <c r="BC641" i="26"/>
  <c r="BB641" i="26"/>
  <c r="BA641" i="26"/>
  <c r="AZ641" i="26"/>
  <c r="BG640" i="26"/>
  <c r="BF640" i="26"/>
  <c r="BE640" i="26"/>
  <c r="BD640" i="26"/>
  <c r="BC640" i="26"/>
  <c r="BB640" i="26"/>
  <c r="BA640" i="26"/>
  <c r="AZ640" i="26"/>
  <c r="BG639" i="26"/>
  <c r="BF639" i="26"/>
  <c r="BE639" i="26"/>
  <c r="BD639" i="26"/>
  <c r="BC639" i="26"/>
  <c r="BB639" i="26"/>
  <c r="BA639" i="26"/>
  <c r="AZ639" i="26"/>
  <c r="BG638" i="26"/>
  <c r="BF638" i="26"/>
  <c r="BE638" i="26"/>
  <c r="BD638" i="26"/>
  <c r="BC638" i="26"/>
  <c r="BB638" i="26"/>
  <c r="BA638" i="26"/>
  <c r="AZ638" i="26"/>
  <c r="BG637" i="26"/>
  <c r="BF637" i="26"/>
  <c r="BE637" i="26"/>
  <c r="BD637" i="26"/>
  <c r="BC637" i="26"/>
  <c r="BB637" i="26"/>
  <c r="BA637" i="26"/>
  <c r="AZ637" i="26"/>
  <c r="BG636" i="26"/>
  <c r="BF636" i="26"/>
  <c r="BE636" i="26"/>
  <c r="BD636" i="26"/>
  <c r="BC636" i="26"/>
  <c r="BB636" i="26"/>
  <c r="BA636" i="26"/>
  <c r="AZ636" i="26"/>
  <c r="BG635" i="26"/>
  <c r="BF635" i="26"/>
  <c r="BE635" i="26"/>
  <c r="BD635" i="26"/>
  <c r="BC635" i="26"/>
  <c r="BB635" i="26"/>
  <c r="BA635" i="26"/>
  <c r="AZ635" i="26"/>
  <c r="BG634" i="26"/>
  <c r="BF634" i="26"/>
  <c r="BE634" i="26"/>
  <c r="BD634" i="26"/>
  <c r="BC634" i="26"/>
  <c r="BB634" i="26"/>
  <c r="BA634" i="26"/>
  <c r="AZ634" i="26"/>
  <c r="BG633" i="26"/>
  <c r="BF633" i="26"/>
  <c r="BE633" i="26"/>
  <c r="BD633" i="26"/>
  <c r="BC633" i="26"/>
  <c r="BB633" i="26"/>
  <c r="BA633" i="26"/>
  <c r="AZ633" i="26"/>
  <c r="BG632" i="26"/>
  <c r="BF632" i="26"/>
  <c r="BE632" i="26"/>
  <c r="BD632" i="26"/>
  <c r="BC632" i="26"/>
  <c r="BB632" i="26"/>
  <c r="BA632" i="26"/>
  <c r="AZ632" i="26"/>
  <c r="BG631" i="26"/>
  <c r="BF631" i="26"/>
  <c r="BE631" i="26"/>
  <c r="BD631" i="26"/>
  <c r="BC631" i="26"/>
  <c r="BB631" i="26"/>
  <c r="BA631" i="26"/>
  <c r="AZ631" i="26"/>
  <c r="BG630" i="26"/>
  <c r="BF630" i="26"/>
  <c r="BE630" i="26"/>
  <c r="BD630" i="26"/>
  <c r="BC630" i="26"/>
  <c r="BB630" i="26"/>
  <c r="BA630" i="26"/>
  <c r="AZ630" i="26"/>
  <c r="BG629" i="26"/>
  <c r="BF629" i="26"/>
  <c r="BE629" i="26"/>
  <c r="BD629" i="26"/>
  <c r="BC629" i="26"/>
  <c r="BB629" i="26"/>
  <c r="BA629" i="26"/>
  <c r="AZ629" i="26"/>
  <c r="BG628" i="26"/>
  <c r="BF628" i="26"/>
  <c r="BE628" i="26"/>
  <c r="BD628" i="26"/>
  <c r="BC628" i="26"/>
  <c r="BB628" i="26"/>
  <c r="BA628" i="26"/>
  <c r="AZ628" i="26"/>
  <c r="BG627" i="26"/>
  <c r="BF627" i="26"/>
  <c r="BE627" i="26"/>
  <c r="BD627" i="26"/>
  <c r="BC627" i="26"/>
  <c r="BB627" i="26"/>
  <c r="BA627" i="26"/>
  <c r="AZ627" i="26"/>
  <c r="BG626" i="26"/>
  <c r="BF626" i="26"/>
  <c r="BE626" i="26"/>
  <c r="BD626" i="26"/>
  <c r="BC626" i="26"/>
  <c r="BB626" i="26"/>
  <c r="BA626" i="26"/>
  <c r="AZ626" i="26"/>
  <c r="BG625" i="26"/>
  <c r="BF625" i="26"/>
  <c r="BE625" i="26"/>
  <c r="BD625" i="26"/>
  <c r="BC625" i="26"/>
  <c r="BB625" i="26"/>
  <c r="BA625" i="26"/>
  <c r="AZ625" i="26"/>
  <c r="BG624" i="26"/>
  <c r="BF624" i="26"/>
  <c r="BE624" i="26"/>
  <c r="BD624" i="26"/>
  <c r="BC624" i="26"/>
  <c r="BB624" i="26"/>
  <c r="BA624" i="26"/>
  <c r="AZ624" i="26"/>
  <c r="BG623" i="26"/>
  <c r="BF623" i="26"/>
  <c r="BE623" i="26"/>
  <c r="BD623" i="26"/>
  <c r="BC623" i="26"/>
  <c r="BB623" i="26"/>
  <c r="BA623" i="26"/>
  <c r="AZ623" i="26"/>
  <c r="BG622" i="26"/>
  <c r="BF622" i="26"/>
  <c r="BE622" i="26"/>
  <c r="BD622" i="26"/>
  <c r="BC622" i="26"/>
  <c r="BB622" i="26"/>
  <c r="BA622" i="26"/>
  <c r="AZ622" i="26"/>
  <c r="BG621" i="26"/>
  <c r="BF621" i="26"/>
  <c r="BE621" i="26"/>
  <c r="BD621" i="26"/>
  <c r="BC621" i="26"/>
  <c r="BB621" i="26"/>
  <c r="BA621" i="26"/>
  <c r="AZ621" i="26"/>
  <c r="BG620" i="26"/>
  <c r="BF620" i="26"/>
  <c r="BE620" i="26"/>
  <c r="BD620" i="26"/>
  <c r="BC620" i="26"/>
  <c r="BB620" i="26"/>
  <c r="BA620" i="26"/>
  <c r="AZ620" i="26"/>
  <c r="BG619" i="26"/>
  <c r="BF619" i="26"/>
  <c r="BE619" i="26"/>
  <c r="BD619" i="26"/>
  <c r="BC619" i="26"/>
  <c r="BB619" i="26"/>
  <c r="BA619" i="26"/>
  <c r="AZ619" i="26"/>
  <c r="BG618" i="26"/>
  <c r="BF618" i="26"/>
  <c r="BE618" i="26"/>
  <c r="BD618" i="26"/>
  <c r="BC618" i="26"/>
  <c r="BB618" i="26"/>
  <c r="BA618" i="26"/>
  <c r="AZ618" i="26"/>
  <c r="BG617" i="26"/>
  <c r="BF617" i="26"/>
  <c r="BE617" i="26"/>
  <c r="BD617" i="26"/>
  <c r="BC617" i="26"/>
  <c r="BB617" i="26"/>
  <c r="BA617" i="26"/>
  <c r="AZ617" i="26"/>
  <c r="BG616" i="26"/>
  <c r="BF616" i="26"/>
  <c r="BE616" i="26"/>
  <c r="BD616" i="26"/>
  <c r="BC616" i="26"/>
  <c r="BB616" i="26"/>
  <c r="BA616" i="26"/>
  <c r="AZ616" i="26"/>
  <c r="BG615" i="26"/>
  <c r="BF615" i="26"/>
  <c r="BE615" i="26"/>
  <c r="BD615" i="26"/>
  <c r="BC615" i="26"/>
  <c r="BB615" i="26"/>
  <c r="BA615" i="26"/>
  <c r="AZ615" i="26"/>
  <c r="BG614" i="26"/>
  <c r="BF614" i="26"/>
  <c r="BE614" i="26"/>
  <c r="BD614" i="26"/>
  <c r="BC614" i="26"/>
  <c r="BB614" i="26"/>
  <c r="BA614" i="26"/>
  <c r="AZ614" i="26"/>
  <c r="BG613" i="26"/>
  <c r="BF613" i="26"/>
  <c r="BE613" i="26"/>
  <c r="BD613" i="26"/>
  <c r="BC613" i="26"/>
  <c r="BB613" i="26"/>
  <c r="BA613" i="26"/>
  <c r="AZ613" i="26"/>
  <c r="BG612" i="26"/>
  <c r="BF612" i="26"/>
  <c r="BE612" i="26"/>
  <c r="BD612" i="26"/>
  <c r="BC612" i="26"/>
  <c r="BB612" i="26"/>
  <c r="BA612" i="26"/>
  <c r="AZ612" i="26"/>
  <c r="BG611" i="26"/>
  <c r="BF611" i="26"/>
  <c r="BE611" i="26"/>
  <c r="BD611" i="26"/>
  <c r="BC611" i="26"/>
  <c r="BB611" i="26"/>
  <c r="BA611" i="26"/>
  <c r="AZ611" i="26"/>
  <c r="BG610" i="26"/>
  <c r="BF610" i="26"/>
  <c r="BE610" i="26"/>
  <c r="BD610" i="26"/>
  <c r="BC610" i="26"/>
  <c r="BB610" i="26"/>
  <c r="BA610" i="26"/>
  <c r="AZ610" i="26"/>
  <c r="BG609" i="26"/>
  <c r="BF609" i="26"/>
  <c r="BE609" i="26"/>
  <c r="BD609" i="26"/>
  <c r="BC609" i="26"/>
  <c r="BB609" i="26"/>
  <c r="BA609" i="26"/>
  <c r="AZ609" i="26"/>
  <c r="BG608" i="26"/>
  <c r="BF608" i="26"/>
  <c r="BE608" i="26"/>
  <c r="BD608" i="26"/>
  <c r="BC608" i="26"/>
  <c r="BB608" i="26"/>
  <c r="BA608" i="26"/>
  <c r="AZ608" i="26"/>
  <c r="BG607" i="26"/>
  <c r="BF607" i="26"/>
  <c r="BE607" i="26"/>
  <c r="BD607" i="26"/>
  <c r="BC607" i="26"/>
  <c r="BB607" i="26"/>
  <c r="BA607" i="26"/>
  <c r="AZ607" i="26"/>
  <c r="BG606" i="26"/>
  <c r="BF606" i="26"/>
  <c r="BE606" i="26"/>
  <c r="BD606" i="26"/>
  <c r="BC606" i="26"/>
  <c r="BB606" i="26"/>
  <c r="BA606" i="26"/>
  <c r="AZ606" i="26"/>
  <c r="BG605" i="26"/>
  <c r="BF605" i="26"/>
  <c r="BE605" i="26"/>
  <c r="BD605" i="26"/>
  <c r="BC605" i="26"/>
  <c r="BB605" i="26"/>
  <c r="BA605" i="26"/>
  <c r="AZ605" i="26"/>
  <c r="BG604" i="26"/>
  <c r="BF604" i="26"/>
  <c r="BE604" i="26"/>
  <c r="BD604" i="26"/>
  <c r="BC604" i="26"/>
  <c r="BB604" i="26"/>
  <c r="BA604" i="26"/>
  <c r="AZ604" i="26"/>
  <c r="BG603" i="26"/>
  <c r="BF603" i="26"/>
  <c r="BE603" i="26"/>
  <c r="BD603" i="26"/>
  <c r="BC603" i="26"/>
  <c r="BB603" i="26"/>
  <c r="BA603" i="26"/>
  <c r="AZ603" i="26"/>
  <c r="BG602" i="26"/>
  <c r="BF602" i="26"/>
  <c r="BE602" i="26"/>
  <c r="BD602" i="26"/>
  <c r="BC602" i="26"/>
  <c r="BB602" i="26"/>
  <c r="BA602" i="26"/>
  <c r="AZ602" i="26"/>
  <c r="BG601" i="26"/>
  <c r="BF601" i="26"/>
  <c r="BE601" i="26"/>
  <c r="BD601" i="26"/>
  <c r="BC601" i="26"/>
  <c r="BB601" i="26"/>
  <c r="BA601" i="26"/>
  <c r="AZ601" i="26"/>
  <c r="BG600" i="26"/>
  <c r="BF600" i="26"/>
  <c r="BE600" i="26"/>
  <c r="BD600" i="26"/>
  <c r="BC600" i="26"/>
  <c r="BB600" i="26"/>
  <c r="BA600" i="26"/>
  <c r="AZ600" i="26"/>
  <c r="BG599" i="26"/>
  <c r="BF599" i="26"/>
  <c r="BE599" i="26"/>
  <c r="BD599" i="26"/>
  <c r="BC599" i="26"/>
  <c r="BB599" i="26"/>
  <c r="BA599" i="26"/>
  <c r="AZ599" i="26"/>
  <c r="BG598" i="26"/>
  <c r="BF598" i="26"/>
  <c r="BE598" i="26"/>
  <c r="BD598" i="26"/>
  <c r="BC598" i="26"/>
  <c r="BB598" i="26"/>
  <c r="BA598" i="26"/>
  <c r="AZ598" i="26"/>
  <c r="BG597" i="26"/>
  <c r="BF597" i="26"/>
  <c r="BE597" i="26"/>
  <c r="BD597" i="26"/>
  <c r="BC597" i="26"/>
  <c r="BB597" i="26"/>
  <c r="BA597" i="26"/>
  <c r="AZ597" i="26"/>
  <c r="BG596" i="26"/>
  <c r="BF596" i="26"/>
  <c r="BE596" i="26"/>
  <c r="BD596" i="26"/>
  <c r="BC596" i="26"/>
  <c r="BB596" i="26"/>
  <c r="BA596" i="26"/>
  <c r="AZ596" i="26"/>
  <c r="BG595" i="26"/>
  <c r="BF595" i="26"/>
  <c r="BE595" i="26"/>
  <c r="BD595" i="26"/>
  <c r="BC595" i="26"/>
  <c r="BB595" i="26"/>
  <c r="BA595" i="26"/>
  <c r="AZ595" i="26"/>
  <c r="BG594" i="26"/>
  <c r="BF594" i="26"/>
  <c r="BE594" i="26"/>
  <c r="BD594" i="26"/>
  <c r="BC594" i="26"/>
  <c r="BB594" i="26"/>
  <c r="BA594" i="26"/>
  <c r="AZ594" i="26"/>
  <c r="BG593" i="26"/>
  <c r="BF593" i="26"/>
  <c r="BE593" i="26"/>
  <c r="BD593" i="26"/>
  <c r="BC593" i="26"/>
  <c r="BB593" i="26"/>
  <c r="BA593" i="26"/>
  <c r="AZ593" i="26"/>
  <c r="BG592" i="26"/>
  <c r="BF592" i="26"/>
  <c r="BE592" i="26"/>
  <c r="BD592" i="26"/>
  <c r="BC592" i="26"/>
  <c r="BB592" i="26"/>
  <c r="BA592" i="26"/>
  <c r="AZ592" i="26"/>
  <c r="BG591" i="26"/>
  <c r="BF591" i="26"/>
  <c r="BE591" i="26"/>
  <c r="BD591" i="26"/>
  <c r="BC591" i="26"/>
  <c r="BB591" i="26"/>
  <c r="BA591" i="26"/>
  <c r="AZ591" i="26"/>
  <c r="BG590" i="26"/>
  <c r="BF590" i="26"/>
  <c r="BE590" i="26"/>
  <c r="BD590" i="26"/>
  <c r="BC590" i="26"/>
  <c r="BB590" i="26"/>
  <c r="BA590" i="26"/>
  <c r="AZ590" i="26"/>
  <c r="BG589" i="26"/>
  <c r="BF589" i="26"/>
  <c r="BE589" i="26"/>
  <c r="BD589" i="26"/>
  <c r="BC589" i="26"/>
  <c r="BB589" i="26"/>
  <c r="BA589" i="26"/>
  <c r="AZ589" i="26"/>
  <c r="BG588" i="26"/>
  <c r="BF588" i="26"/>
  <c r="BE588" i="26"/>
  <c r="BD588" i="26"/>
  <c r="BC588" i="26"/>
  <c r="BB588" i="26"/>
  <c r="BA588" i="26"/>
  <c r="AZ588" i="26"/>
  <c r="BG587" i="26"/>
  <c r="BF587" i="26"/>
  <c r="BE587" i="26"/>
  <c r="BD587" i="26"/>
  <c r="BC587" i="26"/>
  <c r="BB587" i="26"/>
  <c r="BA587" i="26"/>
  <c r="AZ587" i="26"/>
  <c r="BG586" i="26"/>
  <c r="BF586" i="26"/>
  <c r="BE586" i="26"/>
  <c r="BD586" i="26"/>
  <c r="BC586" i="26"/>
  <c r="BB586" i="26"/>
  <c r="BA586" i="26"/>
  <c r="AZ586" i="26"/>
  <c r="BG585" i="26"/>
  <c r="BF585" i="26"/>
  <c r="BE585" i="26"/>
  <c r="BD585" i="26"/>
  <c r="BC585" i="26"/>
  <c r="BB585" i="26"/>
  <c r="BA585" i="26"/>
  <c r="AZ585" i="26"/>
  <c r="BG584" i="26"/>
  <c r="BF584" i="26"/>
  <c r="BE584" i="26"/>
  <c r="BD584" i="26"/>
  <c r="BC584" i="26"/>
  <c r="BB584" i="26"/>
  <c r="BA584" i="26"/>
  <c r="AZ584" i="26"/>
  <c r="BG583" i="26"/>
  <c r="BF583" i="26"/>
  <c r="BE583" i="26"/>
  <c r="BD583" i="26"/>
  <c r="BC583" i="26"/>
  <c r="BB583" i="26"/>
  <c r="BA583" i="26"/>
  <c r="AZ583" i="26"/>
  <c r="BG582" i="26"/>
  <c r="BF582" i="26"/>
  <c r="BE582" i="26"/>
  <c r="BD582" i="26"/>
  <c r="BC582" i="26"/>
  <c r="BB582" i="26"/>
  <c r="BA582" i="26"/>
  <c r="AZ582" i="26"/>
  <c r="BG581" i="26"/>
  <c r="BF581" i="26"/>
  <c r="BE581" i="26"/>
  <c r="BD581" i="26"/>
  <c r="BC581" i="26"/>
  <c r="BB581" i="26"/>
  <c r="BA581" i="26"/>
  <c r="AZ581" i="26"/>
  <c r="BG580" i="26"/>
  <c r="BF580" i="26"/>
  <c r="BE580" i="26"/>
  <c r="BD580" i="26"/>
  <c r="BC580" i="26"/>
  <c r="BB580" i="26"/>
  <c r="BA580" i="26"/>
  <c r="AZ580" i="26"/>
  <c r="BG579" i="26"/>
  <c r="BF579" i="26"/>
  <c r="BE579" i="26"/>
  <c r="BD579" i="26"/>
  <c r="BC579" i="26"/>
  <c r="BB579" i="26"/>
  <c r="BA579" i="26"/>
  <c r="AZ579" i="26"/>
  <c r="BG578" i="26"/>
  <c r="BF578" i="26"/>
  <c r="BE578" i="26"/>
  <c r="BD578" i="26"/>
  <c r="BC578" i="26"/>
  <c r="BB578" i="26"/>
  <c r="BA578" i="26"/>
  <c r="AZ578" i="26"/>
  <c r="BG577" i="26"/>
  <c r="BF577" i="26"/>
  <c r="BE577" i="26"/>
  <c r="BD577" i="26"/>
  <c r="BC577" i="26"/>
  <c r="BB577" i="26"/>
  <c r="BA577" i="26"/>
  <c r="AZ577" i="26"/>
  <c r="BG576" i="26"/>
  <c r="BF576" i="26"/>
  <c r="BE576" i="26"/>
  <c r="BD576" i="26"/>
  <c r="BC576" i="26"/>
  <c r="BB576" i="26"/>
  <c r="BA576" i="26"/>
  <c r="AZ576" i="26"/>
  <c r="BG575" i="26"/>
  <c r="BF575" i="26"/>
  <c r="BE575" i="26"/>
  <c r="BD575" i="26"/>
  <c r="BC575" i="26"/>
  <c r="BB575" i="26"/>
  <c r="BA575" i="26"/>
  <c r="AZ575" i="26"/>
  <c r="BG574" i="26"/>
  <c r="BF574" i="26"/>
  <c r="BE574" i="26"/>
  <c r="BD574" i="26"/>
  <c r="BC574" i="26"/>
  <c r="BB574" i="26"/>
  <c r="BA574" i="26"/>
  <c r="AZ574" i="26"/>
  <c r="BG573" i="26"/>
  <c r="BF573" i="26"/>
  <c r="BE573" i="26"/>
  <c r="BD573" i="26"/>
  <c r="BC573" i="26"/>
  <c r="BB573" i="26"/>
  <c r="BA573" i="26"/>
  <c r="AZ573" i="26"/>
  <c r="BG572" i="26"/>
  <c r="BF572" i="26"/>
  <c r="BE572" i="26"/>
  <c r="BD572" i="26"/>
  <c r="BC572" i="26"/>
  <c r="BB572" i="26"/>
  <c r="BA572" i="26"/>
  <c r="AZ572" i="26"/>
  <c r="BG571" i="26"/>
  <c r="BF571" i="26"/>
  <c r="BE571" i="26"/>
  <c r="BD571" i="26"/>
  <c r="BC571" i="26"/>
  <c r="BB571" i="26"/>
  <c r="BA571" i="26"/>
  <c r="AZ571" i="26"/>
  <c r="BG570" i="26"/>
  <c r="BF570" i="26"/>
  <c r="BE570" i="26"/>
  <c r="BD570" i="26"/>
  <c r="BC570" i="26"/>
  <c r="BB570" i="26"/>
  <c r="BA570" i="26"/>
  <c r="AZ570" i="26"/>
  <c r="BG569" i="26"/>
  <c r="BF569" i="26"/>
  <c r="BE569" i="26"/>
  <c r="BD569" i="26"/>
  <c r="BC569" i="26"/>
  <c r="BB569" i="26"/>
  <c r="BA569" i="26"/>
  <c r="AZ569" i="26"/>
  <c r="BG568" i="26"/>
  <c r="BF568" i="26"/>
  <c r="BE568" i="26"/>
  <c r="BD568" i="26"/>
  <c r="BC568" i="26"/>
  <c r="BB568" i="26"/>
  <c r="BA568" i="26"/>
  <c r="AZ568" i="26"/>
  <c r="BG567" i="26"/>
  <c r="BF567" i="26"/>
  <c r="BE567" i="26"/>
  <c r="BD567" i="26"/>
  <c r="BC567" i="26"/>
  <c r="BB567" i="26"/>
  <c r="BA567" i="26"/>
  <c r="AZ567" i="26"/>
  <c r="BG566" i="26"/>
  <c r="BF566" i="26"/>
  <c r="BE566" i="26"/>
  <c r="BD566" i="26"/>
  <c r="BC566" i="26"/>
  <c r="BB566" i="26"/>
  <c r="BA566" i="26"/>
  <c r="AZ566" i="26"/>
  <c r="BG565" i="26"/>
  <c r="BF565" i="26"/>
  <c r="BE565" i="26"/>
  <c r="BD565" i="26"/>
  <c r="BC565" i="26"/>
  <c r="BB565" i="26"/>
  <c r="BA565" i="26"/>
  <c r="AZ565" i="26"/>
  <c r="BG564" i="26"/>
  <c r="BF564" i="26"/>
  <c r="BE564" i="26"/>
  <c r="BD564" i="26"/>
  <c r="BC564" i="26"/>
  <c r="BB564" i="26"/>
  <c r="BA564" i="26"/>
  <c r="AZ564" i="26"/>
  <c r="BG563" i="26"/>
  <c r="BF563" i="26"/>
  <c r="BE563" i="26"/>
  <c r="BD563" i="26"/>
  <c r="BC563" i="26"/>
  <c r="BB563" i="26"/>
  <c r="BA563" i="26"/>
  <c r="AZ563" i="26"/>
  <c r="BG562" i="26"/>
  <c r="BF562" i="26"/>
  <c r="BE562" i="26"/>
  <c r="BD562" i="26"/>
  <c r="BC562" i="26"/>
  <c r="BB562" i="26"/>
  <c r="BA562" i="26"/>
  <c r="AZ562" i="26"/>
  <c r="BG561" i="26"/>
  <c r="BF561" i="26"/>
  <c r="BE561" i="26"/>
  <c r="BD561" i="26"/>
  <c r="BC561" i="26"/>
  <c r="BB561" i="26"/>
  <c r="BA561" i="26"/>
  <c r="AZ561" i="26"/>
  <c r="BG560" i="26"/>
  <c r="BF560" i="26"/>
  <c r="BE560" i="26"/>
  <c r="BD560" i="26"/>
  <c r="BC560" i="26"/>
  <c r="BB560" i="26"/>
  <c r="BA560" i="26"/>
  <c r="AZ560" i="26"/>
  <c r="BG559" i="26"/>
  <c r="BF559" i="26"/>
  <c r="BE559" i="26"/>
  <c r="BD559" i="26"/>
  <c r="BC559" i="26"/>
  <c r="BB559" i="26"/>
  <c r="BA559" i="26"/>
  <c r="AZ559" i="26"/>
  <c r="BG558" i="26"/>
  <c r="BF558" i="26"/>
  <c r="BE558" i="26"/>
  <c r="BD558" i="26"/>
  <c r="BC558" i="26"/>
  <c r="BB558" i="26"/>
  <c r="BA558" i="26"/>
  <c r="AZ558" i="26"/>
  <c r="BG557" i="26"/>
  <c r="BF557" i="26"/>
  <c r="BE557" i="26"/>
  <c r="BD557" i="26"/>
  <c r="BC557" i="26"/>
  <c r="BB557" i="26"/>
  <c r="BA557" i="26"/>
  <c r="AZ557" i="26"/>
  <c r="BG556" i="26"/>
  <c r="BF556" i="26"/>
  <c r="BE556" i="26"/>
  <c r="BD556" i="26"/>
  <c r="BC556" i="26"/>
  <c r="BB556" i="26"/>
  <c r="BA556" i="26"/>
  <c r="AZ556" i="26"/>
  <c r="BG555" i="26"/>
  <c r="BF555" i="26"/>
  <c r="BE555" i="26"/>
  <c r="BD555" i="26"/>
  <c r="BC555" i="26"/>
  <c r="BB555" i="26"/>
  <c r="BA555" i="26"/>
  <c r="AZ555" i="26"/>
  <c r="BG554" i="26"/>
  <c r="BF554" i="26"/>
  <c r="BE554" i="26"/>
  <c r="BD554" i="26"/>
  <c r="BC554" i="26"/>
  <c r="BB554" i="26"/>
  <c r="BA554" i="26"/>
  <c r="AZ554" i="26"/>
  <c r="BG553" i="26"/>
  <c r="BF553" i="26"/>
  <c r="BE553" i="26"/>
  <c r="BD553" i="26"/>
  <c r="BC553" i="26"/>
  <c r="BB553" i="26"/>
  <c r="BA553" i="26"/>
  <c r="AZ553" i="26"/>
  <c r="BG552" i="26"/>
  <c r="BF552" i="26"/>
  <c r="BE552" i="26"/>
  <c r="BD552" i="26"/>
  <c r="BC552" i="26"/>
  <c r="BB552" i="26"/>
  <c r="BA552" i="26"/>
  <c r="AZ552" i="26"/>
  <c r="BG551" i="26"/>
  <c r="BF551" i="26"/>
  <c r="BE551" i="26"/>
  <c r="BD551" i="26"/>
  <c r="BC551" i="26"/>
  <c r="BB551" i="26"/>
  <c r="BA551" i="26"/>
  <c r="AZ551" i="26"/>
  <c r="BG550" i="26"/>
  <c r="BF550" i="26"/>
  <c r="BE550" i="26"/>
  <c r="BD550" i="26"/>
  <c r="BC550" i="26"/>
  <c r="BB550" i="26"/>
  <c r="BA550" i="26"/>
  <c r="AZ550" i="26"/>
  <c r="BG549" i="26"/>
  <c r="BF549" i="26"/>
  <c r="BE549" i="26"/>
  <c r="BD549" i="26"/>
  <c r="BC549" i="26"/>
  <c r="BB549" i="26"/>
  <c r="BA549" i="26"/>
  <c r="AZ549" i="26"/>
  <c r="BG548" i="26"/>
  <c r="BF548" i="26"/>
  <c r="BE548" i="26"/>
  <c r="BD548" i="26"/>
  <c r="BC548" i="26"/>
  <c r="BB548" i="26"/>
  <c r="BA548" i="26"/>
  <c r="AZ548" i="26"/>
  <c r="BG547" i="26"/>
  <c r="BF547" i="26"/>
  <c r="BE547" i="26"/>
  <c r="BD547" i="26"/>
  <c r="BC547" i="26"/>
  <c r="BB547" i="26"/>
  <c r="BA547" i="26"/>
  <c r="AZ547" i="26"/>
  <c r="BG546" i="26"/>
  <c r="BF546" i="26"/>
  <c r="BE546" i="26"/>
  <c r="BD546" i="26"/>
  <c r="BC546" i="26"/>
  <c r="BB546" i="26"/>
  <c r="BA546" i="26"/>
  <c r="AZ546" i="26"/>
  <c r="BG545" i="26"/>
  <c r="BF545" i="26"/>
  <c r="BE545" i="26"/>
  <c r="BD545" i="26"/>
  <c r="BC545" i="26"/>
  <c r="BB545" i="26"/>
  <c r="BA545" i="26"/>
  <c r="AZ545" i="26"/>
  <c r="BG544" i="26"/>
  <c r="BF544" i="26"/>
  <c r="BE544" i="26"/>
  <c r="BD544" i="26"/>
  <c r="BC544" i="26"/>
  <c r="BB544" i="26"/>
  <c r="BA544" i="26"/>
  <c r="AZ544" i="26"/>
  <c r="BG543" i="26"/>
  <c r="BF543" i="26"/>
  <c r="BE543" i="26"/>
  <c r="BD543" i="26"/>
  <c r="BC543" i="26"/>
  <c r="BB543" i="26"/>
  <c r="BA543" i="26"/>
  <c r="AZ543" i="26"/>
  <c r="BG542" i="26"/>
  <c r="BF542" i="26"/>
  <c r="BE542" i="26"/>
  <c r="BD542" i="26"/>
  <c r="BC542" i="26"/>
  <c r="BB542" i="26"/>
  <c r="BA542" i="26"/>
  <c r="AZ542" i="26"/>
  <c r="BG541" i="26"/>
  <c r="BF541" i="26"/>
  <c r="BE541" i="26"/>
  <c r="BD541" i="26"/>
  <c r="BC541" i="26"/>
  <c r="BB541" i="26"/>
  <c r="BA541" i="26"/>
  <c r="AZ541" i="26"/>
  <c r="BG540" i="26"/>
  <c r="BF540" i="26"/>
  <c r="BE540" i="26"/>
  <c r="BD540" i="26"/>
  <c r="BC540" i="26"/>
  <c r="BB540" i="26"/>
  <c r="BA540" i="26"/>
  <c r="AZ540" i="26"/>
  <c r="BG539" i="26"/>
  <c r="BF539" i="26"/>
  <c r="BE539" i="26"/>
  <c r="BD539" i="26"/>
  <c r="BC539" i="26"/>
  <c r="BB539" i="26"/>
  <c r="BA539" i="26"/>
  <c r="AZ539" i="26"/>
  <c r="BG538" i="26"/>
  <c r="BF538" i="26"/>
  <c r="BE538" i="26"/>
  <c r="BD538" i="26"/>
  <c r="BC538" i="26"/>
  <c r="BB538" i="26"/>
  <c r="BA538" i="26"/>
  <c r="AZ538" i="26"/>
  <c r="BG537" i="26"/>
  <c r="BF537" i="26"/>
  <c r="BE537" i="26"/>
  <c r="BD537" i="26"/>
  <c r="BC537" i="26"/>
  <c r="BB537" i="26"/>
  <c r="BA537" i="26"/>
  <c r="AZ537" i="26"/>
  <c r="BG536" i="26"/>
  <c r="BF536" i="26"/>
  <c r="BE536" i="26"/>
  <c r="BD536" i="26"/>
  <c r="BC536" i="26"/>
  <c r="BB536" i="26"/>
  <c r="BA536" i="26"/>
  <c r="AZ536" i="26"/>
  <c r="BG535" i="26"/>
  <c r="BF535" i="26"/>
  <c r="BE535" i="26"/>
  <c r="BD535" i="26"/>
  <c r="BC535" i="26"/>
  <c r="BB535" i="26"/>
  <c r="BA535" i="26"/>
  <c r="AZ535" i="26"/>
  <c r="BG534" i="26"/>
  <c r="BF534" i="26"/>
  <c r="BE534" i="26"/>
  <c r="BD534" i="26"/>
  <c r="BC534" i="26"/>
  <c r="BB534" i="26"/>
  <c r="BA534" i="26"/>
  <c r="AZ534" i="26"/>
  <c r="BG533" i="26"/>
  <c r="BF533" i="26"/>
  <c r="BE533" i="26"/>
  <c r="BD533" i="26"/>
  <c r="BC533" i="26"/>
  <c r="BB533" i="26"/>
  <c r="BA533" i="26"/>
  <c r="AZ533" i="26"/>
  <c r="BG532" i="26"/>
  <c r="BF532" i="26"/>
  <c r="BE532" i="26"/>
  <c r="BD532" i="26"/>
  <c r="BC532" i="26"/>
  <c r="BB532" i="26"/>
  <c r="BA532" i="26"/>
  <c r="AZ532" i="26"/>
  <c r="BG531" i="26"/>
  <c r="BF531" i="26"/>
  <c r="BE531" i="26"/>
  <c r="BD531" i="26"/>
  <c r="BC531" i="26"/>
  <c r="BB531" i="26"/>
  <c r="BA531" i="26"/>
  <c r="AZ531" i="26"/>
  <c r="BG530" i="26"/>
  <c r="BF530" i="26"/>
  <c r="BE530" i="26"/>
  <c r="BD530" i="26"/>
  <c r="BC530" i="26"/>
  <c r="BB530" i="26"/>
  <c r="BA530" i="26"/>
  <c r="AZ530" i="26"/>
  <c r="BG529" i="26"/>
  <c r="BF529" i="26"/>
  <c r="BE529" i="26"/>
  <c r="BD529" i="26"/>
  <c r="BC529" i="26"/>
  <c r="BB529" i="26"/>
  <c r="BA529" i="26"/>
  <c r="AZ529" i="26"/>
  <c r="BG528" i="26"/>
  <c r="BF528" i="26"/>
  <c r="BE528" i="26"/>
  <c r="BD528" i="26"/>
  <c r="BC528" i="26"/>
  <c r="BB528" i="26"/>
  <c r="BA528" i="26"/>
  <c r="AZ528" i="26"/>
  <c r="BG527" i="26"/>
  <c r="BF527" i="26"/>
  <c r="BE527" i="26"/>
  <c r="BD527" i="26"/>
  <c r="BC527" i="26"/>
  <c r="BB527" i="26"/>
  <c r="BA527" i="26"/>
  <c r="AZ527" i="26"/>
  <c r="BG526" i="26"/>
  <c r="BF526" i="26"/>
  <c r="BE526" i="26"/>
  <c r="BD526" i="26"/>
  <c r="BC526" i="26"/>
  <c r="BB526" i="26"/>
  <c r="BA526" i="26"/>
  <c r="AZ526" i="26"/>
  <c r="BG525" i="26"/>
  <c r="BF525" i="26"/>
  <c r="BE525" i="26"/>
  <c r="BD525" i="26"/>
  <c r="BC525" i="26"/>
  <c r="BB525" i="26"/>
  <c r="BA525" i="26"/>
  <c r="AZ525" i="26"/>
  <c r="BG524" i="26"/>
  <c r="BF524" i="26"/>
  <c r="BE524" i="26"/>
  <c r="BD524" i="26"/>
  <c r="BC524" i="26"/>
  <c r="BB524" i="26"/>
  <c r="BA524" i="26"/>
  <c r="AZ524" i="26"/>
  <c r="BG523" i="26"/>
  <c r="BF523" i="26"/>
  <c r="BE523" i="26"/>
  <c r="BD523" i="26"/>
  <c r="BC523" i="26"/>
  <c r="BB523" i="26"/>
  <c r="BA523" i="26"/>
  <c r="AZ523" i="26"/>
  <c r="BG522" i="26"/>
  <c r="BF522" i="26"/>
  <c r="BE522" i="26"/>
  <c r="BD522" i="26"/>
  <c r="BC522" i="26"/>
  <c r="BB522" i="26"/>
  <c r="BA522" i="26"/>
  <c r="AZ522" i="26"/>
  <c r="BG521" i="26"/>
  <c r="BF521" i="26"/>
  <c r="BE521" i="26"/>
  <c r="BD521" i="26"/>
  <c r="BC521" i="26"/>
  <c r="BB521" i="26"/>
  <c r="BA521" i="26"/>
  <c r="AZ521" i="26"/>
  <c r="BG520" i="26"/>
  <c r="BF520" i="26"/>
  <c r="BE520" i="26"/>
  <c r="BD520" i="26"/>
  <c r="BC520" i="26"/>
  <c r="BB520" i="26"/>
  <c r="BA520" i="26"/>
  <c r="AZ520" i="26"/>
  <c r="BG519" i="26"/>
  <c r="BF519" i="26"/>
  <c r="BE519" i="26"/>
  <c r="BD519" i="26"/>
  <c r="BC519" i="26"/>
  <c r="BB519" i="26"/>
  <c r="BA519" i="26"/>
  <c r="AZ519" i="26"/>
  <c r="BG518" i="26"/>
  <c r="BF518" i="26"/>
  <c r="BE518" i="26"/>
  <c r="BD518" i="26"/>
  <c r="BC518" i="26"/>
  <c r="BB518" i="26"/>
  <c r="BA518" i="26"/>
  <c r="AZ518" i="26"/>
  <c r="BG517" i="26"/>
  <c r="BF517" i="26"/>
  <c r="BE517" i="26"/>
  <c r="BD517" i="26"/>
  <c r="BC517" i="26"/>
  <c r="BB517" i="26"/>
  <c r="BA517" i="26"/>
  <c r="AZ517" i="26"/>
  <c r="BG516" i="26"/>
  <c r="BF516" i="26"/>
  <c r="BE516" i="26"/>
  <c r="BD516" i="26"/>
  <c r="BC516" i="26"/>
  <c r="BB516" i="26"/>
  <c r="BA516" i="26"/>
  <c r="AZ516" i="26"/>
  <c r="BG515" i="26"/>
  <c r="BF515" i="26"/>
  <c r="BE515" i="26"/>
  <c r="BD515" i="26"/>
  <c r="BC515" i="26"/>
  <c r="BB515" i="26"/>
  <c r="BA515" i="26"/>
  <c r="AZ515" i="26"/>
  <c r="BG514" i="26"/>
  <c r="BF514" i="26"/>
  <c r="BE514" i="26"/>
  <c r="BD514" i="26"/>
  <c r="BC514" i="26"/>
  <c r="BB514" i="26"/>
  <c r="BA514" i="26"/>
  <c r="AZ514" i="26"/>
  <c r="BG513" i="26"/>
  <c r="BF513" i="26"/>
  <c r="BE513" i="26"/>
  <c r="BD513" i="26"/>
  <c r="BC513" i="26"/>
  <c r="BB513" i="26"/>
  <c r="BA513" i="26"/>
  <c r="AZ513" i="26"/>
  <c r="BG512" i="26"/>
  <c r="BF512" i="26"/>
  <c r="BE512" i="26"/>
  <c r="BD512" i="26"/>
  <c r="BC512" i="26"/>
  <c r="BB512" i="26"/>
  <c r="BA512" i="26"/>
  <c r="AZ512" i="26"/>
  <c r="BG511" i="26"/>
  <c r="BF511" i="26"/>
  <c r="BE511" i="26"/>
  <c r="BD511" i="26"/>
  <c r="BC511" i="26"/>
  <c r="BB511" i="26"/>
  <c r="BA511" i="26"/>
  <c r="AZ511" i="26"/>
  <c r="BG510" i="26"/>
  <c r="BF510" i="26"/>
  <c r="BE510" i="26"/>
  <c r="BD510" i="26"/>
  <c r="BC510" i="26"/>
  <c r="BB510" i="26"/>
  <c r="BA510" i="26"/>
  <c r="AZ510" i="26"/>
  <c r="BG509" i="26"/>
  <c r="BF509" i="26"/>
  <c r="BE509" i="26"/>
  <c r="BD509" i="26"/>
  <c r="BC509" i="26"/>
  <c r="BB509" i="26"/>
  <c r="BA509" i="26"/>
  <c r="AZ509" i="26"/>
  <c r="BG508" i="26"/>
  <c r="BF508" i="26"/>
  <c r="BE508" i="26"/>
  <c r="BD508" i="26"/>
  <c r="BC508" i="26"/>
  <c r="BB508" i="26"/>
  <c r="BA508" i="26"/>
  <c r="AZ508" i="26"/>
  <c r="BG507" i="26"/>
  <c r="BF507" i="26"/>
  <c r="BE507" i="26"/>
  <c r="BD507" i="26"/>
  <c r="BC507" i="26"/>
  <c r="BB507" i="26"/>
  <c r="BA507" i="26"/>
  <c r="AZ507" i="26"/>
  <c r="BG506" i="26"/>
  <c r="BF506" i="26"/>
  <c r="BE506" i="26"/>
  <c r="BD506" i="26"/>
  <c r="BC506" i="26"/>
  <c r="BB506" i="26"/>
  <c r="BA506" i="26"/>
  <c r="AZ506" i="26"/>
  <c r="BG505" i="26"/>
  <c r="BF505" i="26"/>
  <c r="BE505" i="26"/>
  <c r="BD505" i="26"/>
  <c r="BC505" i="26"/>
  <c r="BB505" i="26"/>
  <c r="BA505" i="26"/>
  <c r="AZ505" i="26"/>
  <c r="BG504" i="26"/>
  <c r="BF504" i="26"/>
  <c r="BE504" i="26"/>
  <c r="BD504" i="26"/>
  <c r="BC504" i="26"/>
  <c r="BB504" i="26"/>
  <c r="BA504" i="26"/>
  <c r="AZ504" i="26"/>
  <c r="BG503" i="26"/>
  <c r="BF503" i="26"/>
  <c r="BE503" i="26"/>
  <c r="BD503" i="26"/>
  <c r="BC503" i="26"/>
  <c r="BB503" i="26"/>
  <c r="BA503" i="26"/>
  <c r="AZ503" i="26"/>
  <c r="BG502" i="26"/>
  <c r="BF502" i="26"/>
  <c r="BE502" i="26"/>
  <c r="BD502" i="26"/>
  <c r="BC502" i="26"/>
  <c r="BB502" i="26"/>
  <c r="BA502" i="26"/>
  <c r="AZ502" i="26"/>
  <c r="BG501" i="26"/>
  <c r="BF501" i="26"/>
  <c r="BE501" i="26"/>
  <c r="BD501" i="26"/>
  <c r="BC501" i="26"/>
  <c r="BB501" i="26"/>
  <c r="BA501" i="26"/>
  <c r="AZ501" i="26"/>
  <c r="BG500" i="26"/>
  <c r="BF500" i="26"/>
  <c r="BE500" i="26"/>
  <c r="BD500" i="26"/>
  <c r="BC500" i="26"/>
  <c r="BB500" i="26"/>
  <c r="BA500" i="26"/>
  <c r="AZ500" i="26"/>
  <c r="BG499" i="26"/>
  <c r="BF499" i="26"/>
  <c r="BE499" i="26"/>
  <c r="BD499" i="26"/>
  <c r="BC499" i="26"/>
  <c r="BB499" i="26"/>
  <c r="BA499" i="26"/>
  <c r="AZ499" i="26"/>
  <c r="BG498" i="26"/>
  <c r="BF498" i="26"/>
  <c r="BE498" i="26"/>
  <c r="BD498" i="26"/>
  <c r="BC498" i="26"/>
  <c r="BB498" i="26"/>
  <c r="BA498" i="26"/>
  <c r="AZ498" i="26"/>
  <c r="BG497" i="26"/>
  <c r="BF497" i="26"/>
  <c r="BE497" i="26"/>
  <c r="BD497" i="26"/>
  <c r="BC497" i="26"/>
  <c r="BB497" i="26"/>
  <c r="BA497" i="26"/>
  <c r="AZ497" i="26"/>
  <c r="BG496" i="26"/>
  <c r="BF496" i="26"/>
  <c r="BE496" i="26"/>
  <c r="BD496" i="26"/>
  <c r="BC496" i="26"/>
  <c r="BB496" i="26"/>
  <c r="BA496" i="26"/>
  <c r="AZ496" i="26"/>
  <c r="BG495" i="26"/>
  <c r="BF495" i="26"/>
  <c r="BE495" i="26"/>
  <c r="BD495" i="26"/>
  <c r="BC495" i="26"/>
  <c r="BB495" i="26"/>
  <c r="BA495" i="26"/>
  <c r="AZ495" i="26"/>
  <c r="BG494" i="26"/>
  <c r="BF494" i="26"/>
  <c r="BE494" i="26"/>
  <c r="BD494" i="26"/>
  <c r="BC494" i="26"/>
  <c r="BB494" i="26"/>
  <c r="BA494" i="26"/>
  <c r="AZ494" i="26"/>
  <c r="BG493" i="26"/>
  <c r="BF493" i="26"/>
  <c r="BE493" i="26"/>
  <c r="BD493" i="26"/>
  <c r="BC493" i="26"/>
  <c r="BB493" i="26"/>
  <c r="BA493" i="26"/>
  <c r="AZ493" i="26"/>
  <c r="BG492" i="26"/>
  <c r="BF492" i="26"/>
  <c r="BE492" i="26"/>
  <c r="BD492" i="26"/>
  <c r="BC492" i="26"/>
  <c r="BB492" i="26"/>
  <c r="BA492" i="26"/>
  <c r="AZ492" i="26"/>
  <c r="BG491" i="26"/>
  <c r="BF491" i="26"/>
  <c r="BE491" i="26"/>
  <c r="BD491" i="26"/>
  <c r="BC491" i="26"/>
  <c r="BB491" i="26"/>
  <c r="BA491" i="26"/>
  <c r="AZ491" i="26"/>
  <c r="BG490" i="26"/>
  <c r="BF490" i="26"/>
  <c r="BE490" i="26"/>
  <c r="BD490" i="26"/>
  <c r="BC490" i="26"/>
  <c r="BB490" i="26"/>
  <c r="BA490" i="26"/>
  <c r="AZ490" i="26"/>
  <c r="BG489" i="26"/>
  <c r="BF489" i="26"/>
  <c r="BE489" i="26"/>
  <c r="BD489" i="26"/>
  <c r="BC489" i="26"/>
  <c r="BB489" i="26"/>
  <c r="BA489" i="26"/>
  <c r="AZ489" i="26"/>
  <c r="BG488" i="26"/>
  <c r="BF488" i="26"/>
  <c r="BE488" i="26"/>
  <c r="BD488" i="26"/>
  <c r="BC488" i="26"/>
  <c r="BB488" i="26"/>
  <c r="BA488" i="26"/>
  <c r="AZ488" i="26"/>
  <c r="BG487" i="26"/>
  <c r="BF487" i="26"/>
  <c r="BE487" i="26"/>
  <c r="BD487" i="26"/>
  <c r="BC487" i="26"/>
  <c r="BB487" i="26"/>
  <c r="BA487" i="26"/>
  <c r="AZ487" i="26"/>
  <c r="BG486" i="26"/>
  <c r="BF486" i="26"/>
  <c r="BE486" i="26"/>
  <c r="BD486" i="26"/>
  <c r="BC486" i="26"/>
  <c r="BB486" i="26"/>
  <c r="BA486" i="26"/>
  <c r="AZ486" i="26"/>
  <c r="BG485" i="26"/>
  <c r="BF485" i="26"/>
  <c r="BE485" i="26"/>
  <c r="BD485" i="26"/>
  <c r="BC485" i="26"/>
  <c r="BB485" i="26"/>
  <c r="BA485" i="26"/>
  <c r="AZ485" i="26"/>
  <c r="BG484" i="26"/>
  <c r="BF484" i="26"/>
  <c r="BE484" i="26"/>
  <c r="BD484" i="26"/>
  <c r="BC484" i="26"/>
  <c r="BB484" i="26"/>
  <c r="BA484" i="26"/>
  <c r="AZ484" i="26"/>
  <c r="BG483" i="26"/>
  <c r="BF483" i="26"/>
  <c r="BE483" i="26"/>
  <c r="BD483" i="26"/>
  <c r="BC483" i="26"/>
  <c r="BB483" i="26"/>
  <c r="BA483" i="26"/>
  <c r="AZ483" i="26"/>
  <c r="BG482" i="26"/>
  <c r="BF482" i="26"/>
  <c r="BE482" i="26"/>
  <c r="BD482" i="26"/>
  <c r="BC482" i="26"/>
  <c r="BB482" i="26"/>
  <c r="BA482" i="26"/>
  <c r="AZ482" i="26"/>
  <c r="BG481" i="26"/>
  <c r="BF481" i="26"/>
  <c r="BE481" i="26"/>
  <c r="BD481" i="26"/>
  <c r="BC481" i="26"/>
  <c r="BB481" i="26"/>
  <c r="BA481" i="26"/>
  <c r="AZ481" i="26"/>
  <c r="BG480" i="26"/>
  <c r="BF480" i="26"/>
  <c r="BE480" i="26"/>
  <c r="BD480" i="26"/>
  <c r="BC480" i="26"/>
  <c r="BB480" i="26"/>
  <c r="BA480" i="26"/>
  <c r="AZ480" i="26"/>
  <c r="BG479" i="26"/>
  <c r="BF479" i="26"/>
  <c r="BE479" i="26"/>
  <c r="BD479" i="26"/>
  <c r="BC479" i="26"/>
  <c r="BB479" i="26"/>
  <c r="BA479" i="26"/>
  <c r="AZ479" i="26"/>
  <c r="BG478" i="26"/>
  <c r="BF478" i="26"/>
  <c r="BE478" i="26"/>
  <c r="BD478" i="26"/>
  <c r="BC478" i="26"/>
  <c r="BB478" i="26"/>
  <c r="BA478" i="26"/>
  <c r="AZ478" i="26"/>
  <c r="BG477" i="26"/>
  <c r="BF477" i="26"/>
  <c r="BE477" i="26"/>
  <c r="BD477" i="26"/>
  <c r="BC477" i="26"/>
  <c r="BB477" i="26"/>
  <c r="BA477" i="26"/>
  <c r="AZ477" i="26"/>
  <c r="BG476" i="26"/>
  <c r="BF476" i="26"/>
  <c r="BE476" i="26"/>
  <c r="BD476" i="26"/>
  <c r="BC476" i="26"/>
  <c r="BB476" i="26"/>
  <c r="BA476" i="26"/>
  <c r="AZ476" i="26"/>
  <c r="BG475" i="26"/>
  <c r="BF475" i="26"/>
  <c r="BE475" i="26"/>
  <c r="BD475" i="26"/>
  <c r="BC475" i="26"/>
  <c r="BB475" i="26"/>
  <c r="BA475" i="26"/>
  <c r="AZ475" i="26"/>
  <c r="BG474" i="26"/>
  <c r="BF474" i="26"/>
  <c r="BE474" i="26"/>
  <c r="BD474" i="26"/>
  <c r="BC474" i="26"/>
  <c r="BB474" i="26"/>
  <c r="BA474" i="26"/>
  <c r="AZ474" i="26"/>
  <c r="BG473" i="26"/>
  <c r="BF473" i="26"/>
  <c r="BE473" i="26"/>
  <c r="BD473" i="26"/>
  <c r="BC473" i="26"/>
  <c r="BB473" i="26"/>
  <c r="BA473" i="26"/>
  <c r="AZ473" i="26"/>
  <c r="BG472" i="26"/>
  <c r="BF472" i="26"/>
  <c r="BE472" i="26"/>
  <c r="BD472" i="26"/>
  <c r="BC472" i="26"/>
  <c r="BB472" i="26"/>
  <c r="BA472" i="26"/>
  <c r="AZ472" i="26"/>
  <c r="BG471" i="26"/>
  <c r="BF471" i="26"/>
  <c r="BE471" i="26"/>
  <c r="BD471" i="26"/>
  <c r="BC471" i="26"/>
  <c r="BB471" i="26"/>
  <c r="BA471" i="26"/>
  <c r="AZ471" i="26"/>
  <c r="BG470" i="26"/>
  <c r="BF470" i="26"/>
  <c r="BE470" i="26"/>
  <c r="BD470" i="26"/>
  <c r="BC470" i="26"/>
  <c r="BB470" i="26"/>
  <c r="BA470" i="26"/>
  <c r="AZ470" i="26"/>
  <c r="BG469" i="26"/>
  <c r="BF469" i="26"/>
  <c r="BE469" i="26"/>
  <c r="BD469" i="26"/>
  <c r="BC469" i="26"/>
  <c r="BB469" i="26"/>
  <c r="BA469" i="26"/>
  <c r="AZ469" i="26"/>
  <c r="BG468" i="26"/>
  <c r="BF468" i="26"/>
  <c r="BE468" i="26"/>
  <c r="BD468" i="26"/>
  <c r="BC468" i="26"/>
  <c r="BB468" i="26"/>
  <c r="BA468" i="26"/>
  <c r="AZ468" i="26"/>
  <c r="BG467" i="26"/>
  <c r="BF467" i="26"/>
  <c r="BE467" i="26"/>
  <c r="BD467" i="26"/>
  <c r="BC467" i="26"/>
  <c r="BB467" i="26"/>
  <c r="BA467" i="26"/>
  <c r="AZ467" i="26"/>
  <c r="BG466" i="26"/>
  <c r="BF466" i="26"/>
  <c r="BE466" i="26"/>
  <c r="BD466" i="26"/>
  <c r="BC466" i="26"/>
  <c r="BB466" i="26"/>
  <c r="BA466" i="26"/>
  <c r="AZ466" i="26"/>
  <c r="BG465" i="26"/>
  <c r="BF465" i="26"/>
  <c r="BE465" i="26"/>
  <c r="BD465" i="26"/>
  <c r="BC465" i="26"/>
  <c r="BB465" i="26"/>
  <c r="BA465" i="26"/>
  <c r="AZ465" i="26"/>
  <c r="BG464" i="26"/>
  <c r="BF464" i="26"/>
  <c r="BE464" i="26"/>
  <c r="BD464" i="26"/>
  <c r="BC464" i="26"/>
  <c r="BB464" i="26"/>
  <c r="BA464" i="26"/>
  <c r="AZ464" i="26"/>
  <c r="BG463" i="26"/>
  <c r="BF463" i="26"/>
  <c r="BE463" i="26"/>
  <c r="BD463" i="26"/>
  <c r="BC463" i="26"/>
  <c r="BB463" i="26"/>
  <c r="BA463" i="26"/>
  <c r="AZ463" i="26"/>
  <c r="BG462" i="26"/>
  <c r="BF462" i="26"/>
  <c r="BE462" i="26"/>
  <c r="BD462" i="26"/>
  <c r="BC462" i="26"/>
  <c r="BB462" i="26"/>
  <c r="BA462" i="26"/>
  <c r="AZ462" i="26"/>
  <c r="BG461" i="26"/>
  <c r="BF461" i="26"/>
  <c r="BE461" i="26"/>
  <c r="BD461" i="26"/>
  <c r="BC461" i="26"/>
  <c r="BB461" i="26"/>
  <c r="BA461" i="26"/>
  <c r="AZ461" i="26"/>
  <c r="BG460" i="26"/>
  <c r="BF460" i="26"/>
  <c r="BE460" i="26"/>
  <c r="BD460" i="26"/>
  <c r="BC460" i="26"/>
  <c r="BB460" i="26"/>
  <c r="BA460" i="26"/>
  <c r="AZ460" i="26"/>
  <c r="BG459" i="26"/>
  <c r="BF459" i="26"/>
  <c r="BE459" i="26"/>
  <c r="BD459" i="26"/>
  <c r="BC459" i="26"/>
  <c r="BB459" i="26"/>
  <c r="BA459" i="26"/>
  <c r="AZ459" i="26"/>
  <c r="BG458" i="26"/>
  <c r="BF458" i="26"/>
  <c r="BE458" i="26"/>
  <c r="BD458" i="26"/>
  <c r="BC458" i="26"/>
  <c r="BB458" i="26"/>
  <c r="BA458" i="26"/>
  <c r="AZ458" i="26"/>
  <c r="BG457" i="26"/>
  <c r="BF457" i="26"/>
  <c r="BE457" i="26"/>
  <c r="BD457" i="26"/>
  <c r="BC457" i="26"/>
  <c r="BB457" i="26"/>
  <c r="BA457" i="26"/>
  <c r="AZ457" i="26"/>
  <c r="BG456" i="26"/>
  <c r="BF456" i="26"/>
  <c r="BE456" i="26"/>
  <c r="BD456" i="26"/>
  <c r="BC456" i="26"/>
  <c r="BB456" i="26"/>
  <c r="BA456" i="26"/>
  <c r="AZ456" i="26"/>
  <c r="BG455" i="26"/>
  <c r="BF455" i="26"/>
  <c r="BE455" i="26"/>
  <c r="BD455" i="26"/>
  <c r="BC455" i="26"/>
  <c r="BB455" i="26"/>
  <c r="BA455" i="26"/>
  <c r="AZ455" i="26"/>
  <c r="BG454" i="26"/>
  <c r="BF454" i="26"/>
  <c r="BE454" i="26"/>
  <c r="BD454" i="26"/>
  <c r="BC454" i="26"/>
  <c r="BB454" i="26"/>
  <c r="BA454" i="26"/>
  <c r="AZ454" i="26"/>
  <c r="BG453" i="26"/>
  <c r="BF453" i="26"/>
  <c r="BE453" i="26"/>
  <c r="BD453" i="26"/>
  <c r="BC453" i="26"/>
  <c r="BB453" i="26"/>
  <c r="BA453" i="26"/>
  <c r="AZ453" i="26"/>
  <c r="BG452" i="26"/>
  <c r="BF452" i="26"/>
  <c r="BE452" i="26"/>
  <c r="BD452" i="26"/>
  <c r="BC452" i="26"/>
  <c r="BB452" i="26"/>
  <c r="BA452" i="26"/>
  <c r="AZ452" i="26"/>
  <c r="BG451" i="26"/>
  <c r="BF451" i="26"/>
  <c r="BE451" i="26"/>
  <c r="BD451" i="26"/>
  <c r="BC451" i="26"/>
  <c r="BB451" i="26"/>
  <c r="BA451" i="26"/>
  <c r="AZ451" i="26"/>
  <c r="BG450" i="26"/>
  <c r="BF450" i="26"/>
  <c r="BE450" i="26"/>
  <c r="BD450" i="26"/>
  <c r="BC450" i="26"/>
  <c r="BB450" i="26"/>
  <c r="BA450" i="26"/>
  <c r="AZ450" i="26"/>
  <c r="BG449" i="26"/>
  <c r="BF449" i="26"/>
  <c r="BE449" i="26"/>
  <c r="BD449" i="26"/>
  <c r="BC449" i="26"/>
  <c r="BB449" i="26"/>
  <c r="BA449" i="26"/>
  <c r="AZ449" i="26"/>
  <c r="BG448" i="26"/>
  <c r="BF448" i="26"/>
  <c r="BE448" i="26"/>
  <c r="BD448" i="26"/>
  <c r="BC448" i="26"/>
  <c r="BB448" i="26"/>
  <c r="BA448" i="26"/>
  <c r="AZ448" i="26"/>
  <c r="BG447" i="26"/>
  <c r="BF447" i="26"/>
  <c r="BE447" i="26"/>
  <c r="BD447" i="26"/>
  <c r="BC447" i="26"/>
  <c r="BB447" i="26"/>
  <c r="BA447" i="26"/>
  <c r="AZ447" i="26"/>
  <c r="BG446" i="26"/>
  <c r="BF446" i="26"/>
  <c r="BE446" i="26"/>
  <c r="BD446" i="26"/>
  <c r="BC446" i="26"/>
  <c r="BB446" i="26"/>
  <c r="BA446" i="26"/>
  <c r="AZ446" i="26"/>
  <c r="BG445" i="26"/>
  <c r="BF445" i="26"/>
  <c r="BE445" i="26"/>
  <c r="BD445" i="26"/>
  <c r="BC445" i="26"/>
  <c r="BB445" i="26"/>
  <c r="BA445" i="26"/>
  <c r="AZ445" i="26"/>
  <c r="BG444" i="26"/>
  <c r="BF444" i="26"/>
  <c r="BE444" i="26"/>
  <c r="BD444" i="26"/>
  <c r="BC444" i="26"/>
  <c r="BB444" i="26"/>
  <c r="BA444" i="26"/>
  <c r="AZ444" i="26"/>
  <c r="BG443" i="26"/>
  <c r="BF443" i="26"/>
  <c r="BE443" i="26"/>
  <c r="BD443" i="26"/>
  <c r="BC443" i="26"/>
  <c r="BB443" i="26"/>
  <c r="BA443" i="26"/>
  <c r="AZ443" i="26"/>
  <c r="BG442" i="26"/>
  <c r="BF442" i="26"/>
  <c r="BE442" i="26"/>
  <c r="BD442" i="26"/>
  <c r="BC442" i="26"/>
  <c r="BB442" i="26"/>
  <c r="BA442" i="26"/>
  <c r="AZ442" i="26"/>
  <c r="BG441" i="26"/>
  <c r="BF441" i="26"/>
  <c r="BE441" i="26"/>
  <c r="BD441" i="26"/>
  <c r="BC441" i="26"/>
  <c r="BB441" i="26"/>
  <c r="BA441" i="26"/>
  <c r="AZ441" i="26"/>
  <c r="BG440" i="26"/>
  <c r="BF440" i="26"/>
  <c r="BE440" i="26"/>
  <c r="BD440" i="26"/>
  <c r="BC440" i="26"/>
  <c r="BB440" i="26"/>
  <c r="BA440" i="26"/>
  <c r="AZ440" i="26"/>
  <c r="BG439" i="26"/>
  <c r="BF439" i="26"/>
  <c r="BE439" i="26"/>
  <c r="BD439" i="26"/>
  <c r="BC439" i="26"/>
  <c r="BB439" i="26"/>
  <c r="BA439" i="26"/>
  <c r="AZ439" i="26"/>
  <c r="BG438" i="26"/>
  <c r="BF438" i="26"/>
  <c r="BE438" i="26"/>
  <c r="BD438" i="26"/>
  <c r="BC438" i="26"/>
  <c r="BB438" i="26"/>
  <c r="BA438" i="26"/>
  <c r="AZ438" i="26"/>
  <c r="BG437" i="26"/>
  <c r="BF437" i="26"/>
  <c r="BE437" i="26"/>
  <c r="BD437" i="26"/>
  <c r="BC437" i="26"/>
  <c r="BB437" i="26"/>
  <c r="BA437" i="26"/>
  <c r="AZ437" i="26"/>
  <c r="BG436" i="26"/>
  <c r="BF436" i="26"/>
  <c r="BE436" i="26"/>
  <c r="BD436" i="26"/>
  <c r="BC436" i="26"/>
  <c r="BB436" i="26"/>
  <c r="BA436" i="26"/>
  <c r="AZ436" i="26"/>
  <c r="BG435" i="26"/>
  <c r="BF435" i="26"/>
  <c r="BE435" i="26"/>
  <c r="BD435" i="26"/>
  <c r="BC435" i="26"/>
  <c r="BB435" i="26"/>
  <c r="BA435" i="26"/>
  <c r="AZ435" i="26"/>
  <c r="BG434" i="26"/>
  <c r="BF434" i="26"/>
  <c r="BE434" i="26"/>
  <c r="BD434" i="26"/>
  <c r="BC434" i="26"/>
  <c r="BB434" i="26"/>
  <c r="BA434" i="26"/>
  <c r="AZ434" i="26"/>
  <c r="BG433" i="26"/>
  <c r="BF433" i="26"/>
  <c r="BE433" i="26"/>
  <c r="BD433" i="26"/>
  <c r="BC433" i="26"/>
  <c r="BB433" i="26"/>
  <c r="BA433" i="26"/>
  <c r="AZ433" i="26"/>
  <c r="BG432" i="26"/>
  <c r="BF432" i="26"/>
  <c r="BE432" i="26"/>
  <c r="BD432" i="26"/>
  <c r="BC432" i="26"/>
  <c r="BB432" i="26"/>
  <c r="BA432" i="26"/>
  <c r="AZ432" i="26"/>
  <c r="BG431" i="26"/>
  <c r="BF431" i="26"/>
  <c r="BE431" i="26"/>
  <c r="BD431" i="26"/>
  <c r="BC431" i="26"/>
  <c r="BB431" i="26"/>
  <c r="BA431" i="26"/>
  <c r="AZ431" i="26"/>
  <c r="BG430" i="26"/>
  <c r="BF430" i="26"/>
  <c r="BE430" i="26"/>
  <c r="BD430" i="26"/>
  <c r="BC430" i="26"/>
  <c r="BB430" i="26"/>
  <c r="BA430" i="26"/>
  <c r="AZ430" i="26"/>
  <c r="BG429" i="26"/>
  <c r="BF429" i="26"/>
  <c r="BE429" i="26"/>
  <c r="BD429" i="26"/>
  <c r="BC429" i="26"/>
  <c r="BB429" i="26"/>
  <c r="BA429" i="26"/>
  <c r="AZ429" i="26"/>
  <c r="BG428" i="26"/>
  <c r="BF428" i="26"/>
  <c r="BE428" i="26"/>
  <c r="BD428" i="26"/>
  <c r="BC428" i="26"/>
  <c r="BB428" i="26"/>
  <c r="BA428" i="26"/>
  <c r="AZ428" i="26"/>
  <c r="BG427" i="26"/>
  <c r="BF427" i="26"/>
  <c r="BE427" i="26"/>
  <c r="BD427" i="26"/>
  <c r="BC427" i="26"/>
  <c r="BB427" i="26"/>
  <c r="BA427" i="26"/>
  <c r="AZ427" i="26"/>
  <c r="BG426" i="26"/>
  <c r="BF426" i="26"/>
  <c r="BE426" i="26"/>
  <c r="BD426" i="26"/>
  <c r="BC426" i="26"/>
  <c r="BB426" i="26"/>
  <c r="BA426" i="26"/>
  <c r="AZ426" i="26"/>
  <c r="BG425" i="26"/>
  <c r="BF425" i="26"/>
  <c r="BE425" i="26"/>
  <c r="BD425" i="26"/>
  <c r="BC425" i="26"/>
  <c r="BB425" i="26"/>
  <c r="BA425" i="26"/>
  <c r="AZ425" i="26"/>
  <c r="BG424" i="26"/>
  <c r="BF424" i="26"/>
  <c r="BE424" i="26"/>
  <c r="BD424" i="26"/>
  <c r="BC424" i="26"/>
  <c r="BB424" i="26"/>
  <c r="BA424" i="26"/>
  <c r="AZ424" i="26"/>
  <c r="BG423" i="26"/>
  <c r="BF423" i="26"/>
  <c r="BE423" i="26"/>
  <c r="BD423" i="26"/>
  <c r="BC423" i="26"/>
  <c r="BB423" i="26"/>
  <c r="BA423" i="26"/>
  <c r="AZ423" i="26"/>
  <c r="BG422" i="26"/>
  <c r="BF422" i="26"/>
  <c r="BE422" i="26"/>
  <c r="BD422" i="26"/>
  <c r="BC422" i="26"/>
  <c r="BB422" i="26"/>
  <c r="BA422" i="26"/>
  <c r="AZ422" i="26"/>
  <c r="BG421" i="26"/>
  <c r="BF421" i="26"/>
  <c r="BE421" i="26"/>
  <c r="BD421" i="26"/>
  <c r="BC421" i="26"/>
  <c r="BB421" i="26"/>
  <c r="BA421" i="26"/>
  <c r="AZ421" i="26"/>
  <c r="BG420" i="26"/>
  <c r="BF420" i="26"/>
  <c r="BE420" i="26"/>
  <c r="BD420" i="26"/>
  <c r="BC420" i="26"/>
  <c r="BB420" i="26"/>
  <c r="BA420" i="26"/>
  <c r="AZ420" i="26"/>
  <c r="BG419" i="26"/>
  <c r="BF419" i="26"/>
  <c r="BE419" i="26"/>
  <c r="BD419" i="26"/>
  <c r="BC419" i="26"/>
  <c r="BB419" i="26"/>
  <c r="BA419" i="26"/>
  <c r="AZ419" i="26"/>
  <c r="BG418" i="26"/>
  <c r="BF418" i="26"/>
  <c r="BE418" i="26"/>
  <c r="BD418" i="26"/>
  <c r="BC418" i="26"/>
  <c r="BB418" i="26"/>
  <c r="BA418" i="26"/>
  <c r="AZ418" i="26"/>
  <c r="BG417" i="26"/>
  <c r="BF417" i="26"/>
  <c r="BE417" i="26"/>
  <c r="BD417" i="26"/>
  <c r="BC417" i="26"/>
  <c r="BB417" i="26"/>
  <c r="BA417" i="26"/>
  <c r="AZ417" i="26"/>
  <c r="BG416" i="26"/>
  <c r="BF416" i="26"/>
  <c r="BE416" i="26"/>
  <c r="BD416" i="26"/>
  <c r="BC416" i="26"/>
  <c r="BB416" i="26"/>
  <c r="BA416" i="26"/>
  <c r="AZ416" i="26"/>
  <c r="BG415" i="26"/>
  <c r="BF415" i="26"/>
  <c r="BE415" i="26"/>
  <c r="BD415" i="26"/>
  <c r="BC415" i="26"/>
  <c r="BB415" i="26"/>
  <c r="BA415" i="26"/>
  <c r="AZ415" i="26"/>
  <c r="BG414" i="26"/>
  <c r="BF414" i="26"/>
  <c r="BE414" i="26"/>
  <c r="BD414" i="26"/>
  <c r="BC414" i="26"/>
  <c r="BB414" i="26"/>
  <c r="BA414" i="26"/>
  <c r="AZ414" i="26"/>
  <c r="BG413" i="26"/>
  <c r="BF413" i="26"/>
  <c r="BE413" i="26"/>
  <c r="BD413" i="26"/>
  <c r="BC413" i="26"/>
  <c r="BB413" i="26"/>
  <c r="BA413" i="26"/>
  <c r="AZ413" i="26"/>
  <c r="BG412" i="26"/>
  <c r="BF412" i="26"/>
  <c r="BE412" i="26"/>
  <c r="BD412" i="26"/>
  <c r="BC412" i="26"/>
  <c r="BB412" i="26"/>
  <c r="BA412" i="26"/>
  <c r="AZ412" i="26"/>
  <c r="BG411" i="26"/>
  <c r="BF411" i="26"/>
  <c r="BE411" i="26"/>
  <c r="BD411" i="26"/>
  <c r="BC411" i="26"/>
  <c r="BB411" i="26"/>
  <c r="BA411" i="26"/>
  <c r="AZ411" i="26"/>
  <c r="BG410" i="26"/>
  <c r="BF410" i="26"/>
  <c r="BE410" i="26"/>
  <c r="BD410" i="26"/>
  <c r="BC410" i="26"/>
  <c r="BB410" i="26"/>
  <c r="BA410" i="26"/>
  <c r="AZ410" i="26"/>
  <c r="BG409" i="26"/>
  <c r="BF409" i="26"/>
  <c r="BE409" i="26"/>
  <c r="BD409" i="26"/>
  <c r="BC409" i="26"/>
  <c r="BB409" i="26"/>
  <c r="BA409" i="26"/>
  <c r="AZ409" i="26"/>
  <c r="BG408" i="26"/>
  <c r="BF408" i="26"/>
  <c r="BE408" i="26"/>
  <c r="BD408" i="26"/>
  <c r="BC408" i="26"/>
  <c r="BB408" i="26"/>
  <c r="BA408" i="26"/>
  <c r="AZ408" i="26"/>
  <c r="BG407" i="26"/>
  <c r="BF407" i="26"/>
  <c r="BE407" i="26"/>
  <c r="BD407" i="26"/>
  <c r="BC407" i="26"/>
  <c r="BB407" i="26"/>
  <c r="BA407" i="26"/>
  <c r="AZ407" i="26"/>
  <c r="BG406" i="26"/>
  <c r="BF406" i="26"/>
  <c r="BE406" i="26"/>
  <c r="BD406" i="26"/>
  <c r="BC406" i="26"/>
  <c r="BB406" i="26"/>
  <c r="BA406" i="26"/>
  <c r="AZ406" i="26"/>
  <c r="BG405" i="26"/>
  <c r="BF405" i="26"/>
  <c r="BE405" i="26"/>
  <c r="BD405" i="26"/>
  <c r="BC405" i="26"/>
  <c r="BB405" i="26"/>
  <c r="BA405" i="26"/>
  <c r="AZ405" i="26"/>
  <c r="BG404" i="26"/>
  <c r="BF404" i="26"/>
  <c r="BE404" i="26"/>
  <c r="BD404" i="26"/>
  <c r="BC404" i="26"/>
  <c r="BB404" i="26"/>
  <c r="BA404" i="26"/>
  <c r="AZ404" i="26"/>
  <c r="BG403" i="26"/>
  <c r="BF403" i="26"/>
  <c r="BE403" i="26"/>
  <c r="BD403" i="26"/>
  <c r="BC403" i="26"/>
  <c r="BB403" i="26"/>
  <c r="BA403" i="26"/>
  <c r="AZ403" i="26"/>
  <c r="BG402" i="26"/>
  <c r="BF402" i="26"/>
  <c r="BE402" i="26"/>
  <c r="BD402" i="26"/>
  <c r="BC402" i="26"/>
  <c r="BB402" i="26"/>
  <c r="BA402" i="26"/>
  <c r="AZ402" i="26"/>
  <c r="BG401" i="26"/>
  <c r="BF401" i="26"/>
  <c r="BE401" i="26"/>
  <c r="BD401" i="26"/>
  <c r="BC401" i="26"/>
  <c r="BB401" i="26"/>
  <c r="BA401" i="26"/>
  <c r="AZ401" i="26"/>
  <c r="BG400" i="26"/>
  <c r="BF400" i="26"/>
  <c r="BE400" i="26"/>
  <c r="BD400" i="26"/>
  <c r="BC400" i="26"/>
  <c r="BB400" i="26"/>
  <c r="BA400" i="26"/>
  <c r="AZ400" i="26"/>
  <c r="BG399" i="26"/>
  <c r="BF399" i="26"/>
  <c r="BE399" i="26"/>
  <c r="BD399" i="26"/>
  <c r="BC399" i="26"/>
  <c r="BB399" i="26"/>
  <c r="BA399" i="26"/>
  <c r="AZ399" i="26"/>
  <c r="BG398" i="26"/>
  <c r="BF398" i="26"/>
  <c r="BE398" i="26"/>
  <c r="BD398" i="26"/>
  <c r="BC398" i="26"/>
  <c r="BB398" i="26"/>
  <c r="BA398" i="26"/>
  <c r="AZ398" i="26"/>
  <c r="BG397" i="26"/>
  <c r="BF397" i="26"/>
  <c r="BE397" i="26"/>
  <c r="BD397" i="26"/>
  <c r="BC397" i="26"/>
  <c r="BB397" i="26"/>
  <c r="BA397" i="26"/>
  <c r="AZ397" i="26"/>
  <c r="BG396" i="26"/>
  <c r="BF396" i="26"/>
  <c r="BE396" i="26"/>
  <c r="BD396" i="26"/>
  <c r="BC396" i="26"/>
  <c r="BB396" i="26"/>
  <c r="BA396" i="26"/>
  <c r="AZ396" i="26"/>
  <c r="BG395" i="26"/>
  <c r="BF395" i="26"/>
  <c r="BE395" i="26"/>
  <c r="BD395" i="26"/>
  <c r="BC395" i="26"/>
  <c r="BB395" i="26"/>
  <c r="BA395" i="26"/>
  <c r="AZ395" i="26"/>
  <c r="BG394" i="26"/>
  <c r="BF394" i="26"/>
  <c r="BE394" i="26"/>
  <c r="BD394" i="26"/>
  <c r="BC394" i="26"/>
  <c r="BB394" i="26"/>
  <c r="BA394" i="26"/>
  <c r="AZ394" i="26"/>
  <c r="BG393" i="26"/>
  <c r="BF393" i="26"/>
  <c r="BE393" i="26"/>
  <c r="BD393" i="26"/>
  <c r="BC393" i="26"/>
  <c r="BB393" i="26"/>
  <c r="BA393" i="26"/>
  <c r="AZ393" i="26"/>
  <c r="BG392" i="26"/>
  <c r="BF392" i="26"/>
  <c r="BE392" i="26"/>
  <c r="BD392" i="26"/>
  <c r="BC392" i="26"/>
  <c r="BB392" i="26"/>
  <c r="BA392" i="26"/>
  <c r="AZ392" i="26"/>
  <c r="BG391" i="26"/>
  <c r="BF391" i="26"/>
  <c r="BE391" i="26"/>
  <c r="BD391" i="26"/>
  <c r="BC391" i="26"/>
  <c r="BB391" i="26"/>
  <c r="BA391" i="26"/>
  <c r="AZ391" i="26"/>
  <c r="BG390" i="26"/>
  <c r="BF390" i="26"/>
  <c r="BE390" i="26"/>
  <c r="BD390" i="26"/>
  <c r="BC390" i="26"/>
  <c r="BB390" i="26"/>
  <c r="BA390" i="26"/>
  <c r="AZ390" i="26"/>
  <c r="BG389" i="26"/>
  <c r="BF389" i="26"/>
  <c r="BE389" i="26"/>
  <c r="BD389" i="26"/>
  <c r="BC389" i="26"/>
  <c r="BB389" i="26"/>
  <c r="BA389" i="26"/>
  <c r="AZ389" i="26"/>
  <c r="BG388" i="26"/>
  <c r="BF388" i="26"/>
  <c r="BE388" i="26"/>
  <c r="BD388" i="26"/>
  <c r="BC388" i="26"/>
  <c r="BB388" i="26"/>
  <c r="BA388" i="26"/>
  <c r="AZ388" i="26"/>
  <c r="BG387" i="26"/>
  <c r="BF387" i="26"/>
  <c r="BE387" i="26"/>
  <c r="BD387" i="26"/>
  <c r="BC387" i="26"/>
  <c r="BB387" i="26"/>
  <c r="BA387" i="26"/>
  <c r="AZ387" i="26"/>
  <c r="BG386" i="26"/>
  <c r="BF386" i="26"/>
  <c r="BE386" i="26"/>
  <c r="BD386" i="26"/>
  <c r="BC386" i="26"/>
  <c r="BB386" i="26"/>
  <c r="BA386" i="26"/>
  <c r="AZ386" i="26"/>
  <c r="BG385" i="26"/>
  <c r="BF385" i="26"/>
  <c r="BE385" i="26"/>
  <c r="BD385" i="26"/>
  <c r="BC385" i="26"/>
  <c r="BB385" i="26"/>
  <c r="BA385" i="26"/>
  <c r="AZ385" i="26"/>
  <c r="BG384" i="26"/>
  <c r="BF384" i="26"/>
  <c r="BE384" i="26"/>
  <c r="BD384" i="26"/>
  <c r="BC384" i="26"/>
  <c r="BB384" i="26"/>
  <c r="BA384" i="26"/>
  <c r="AZ384" i="26"/>
  <c r="BG383" i="26"/>
  <c r="BF383" i="26"/>
  <c r="BE383" i="26"/>
  <c r="BD383" i="26"/>
  <c r="BC383" i="26"/>
  <c r="BB383" i="26"/>
  <c r="BA383" i="26"/>
  <c r="AZ383" i="26"/>
  <c r="BG382" i="26"/>
  <c r="BF382" i="26"/>
  <c r="BE382" i="26"/>
  <c r="BD382" i="26"/>
  <c r="BC382" i="26"/>
  <c r="BB382" i="26"/>
  <c r="BA382" i="26"/>
  <c r="AZ382" i="26"/>
  <c r="BG381" i="26"/>
  <c r="BF381" i="26"/>
  <c r="BE381" i="26"/>
  <c r="BD381" i="26"/>
  <c r="BC381" i="26"/>
  <c r="BB381" i="26"/>
  <c r="BA381" i="26"/>
  <c r="AZ381" i="26"/>
  <c r="BG380" i="26"/>
  <c r="BF380" i="26"/>
  <c r="BE380" i="26"/>
  <c r="BD380" i="26"/>
  <c r="BC380" i="26"/>
  <c r="BB380" i="26"/>
  <c r="BA380" i="26"/>
  <c r="AZ380" i="26"/>
  <c r="BG379" i="26"/>
  <c r="BF379" i="26"/>
  <c r="BE379" i="26"/>
  <c r="BD379" i="26"/>
  <c r="BC379" i="26"/>
  <c r="BB379" i="26"/>
  <c r="BA379" i="26"/>
  <c r="AZ379" i="26"/>
  <c r="BG378" i="26"/>
  <c r="BF378" i="26"/>
  <c r="BE378" i="26"/>
  <c r="BD378" i="26"/>
  <c r="BC378" i="26"/>
  <c r="BB378" i="26"/>
  <c r="BA378" i="26"/>
  <c r="AZ378" i="26"/>
  <c r="BG377" i="26"/>
  <c r="BF377" i="26"/>
  <c r="BE377" i="26"/>
  <c r="BD377" i="26"/>
  <c r="BC377" i="26"/>
  <c r="BB377" i="26"/>
  <c r="BA377" i="26"/>
  <c r="AZ377" i="26"/>
  <c r="BG376" i="26"/>
  <c r="BF376" i="26"/>
  <c r="BE376" i="26"/>
  <c r="BD376" i="26"/>
  <c r="BC376" i="26"/>
  <c r="BB376" i="26"/>
  <c r="BA376" i="26"/>
  <c r="AZ376" i="26"/>
  <c r="BG375" i="26"/>
  <c r="BF375" i="26"/>
  <c r="BE375" i="26"/>
  <c r="BD375" i="26"/>
  <c r="BC375" i="26"/>
  <c r="BB375" i="26"/>
  <c r="BA375" i="26"/>
  <c r="AZ375" i="26"/>
  <c r="BG374" i="26"/>
  <c r="BF374" i="26"/>
  <c r="BE374" i="26"/>
  <c r="BD374" i="26"/>
  <c r="BC374" i="26"/>
  <c r="BB374" i="26"/>
  <c r="BA374" i="26"/>
  <c r="AZ374" i="26"/>
  <c r="BG373" i="26"/>
  <c r="BF373" i="26"/>
  <c r="BE373" i="26"/>
  <c r="BD373" i="26"/>
  <c r="BC373" i="26"/>
  <c r="BB373" i="26"/>
  <c r="BA373" i="26"/>
  <c r="AZ373" i="26"/>
  <c r="BG372" i="26"/>
  <c r="BF372" i="26"/>
  <c r="BE372" i="26"/>
  <c r="BD372" i="26"/>
  <c r="BC372" i="26"/>
  <c r="BB372" i="26"/>
  <c r="BA372" i="26"/>
  <c r="AZ372" i="26"/>
  <c r="BG371" i="26"/>
  <c r="BF371" i="26"/>
  <c r="BE371" i="26"/>
  <c r="BD371" i="26"/>
  <c r="BC371" i="26"/>
  <c r="BB371" i="26"/>
  <c r="BA371" i="26"/>
  <c r="AZ371" i="26"/>
  <c r="BG370" i="26"/>
  <c r="BF370" i="26"/>
  <c r="BE370" i="26"/>
  <c r="BD370" i="26"/>
  <c r="BC370" i="26"/>
  <c r="BB370" i="26"/>
  <c r="BA370" i="26"/>
  <c r="AZ370" i="26"/>
  <c r="BG369" i="26"/>
  <c r="BF369" i="26"/>
  <c r="BE369" i="26"/>
  <c r="BD369" i="26"/>
  <c r="BC369" i="26"/>
  <c r="BB369" i="26"/>
  <c r="BA369" i="26"/>
  <c r="AZ369" i="26"/>
  <c r="BG368" i="26"/>
  <c r="BF368" i="26"/>
  <c r="BE368" i="26"/>
  <c r="BD368" i="26"/>
  <c r="BC368" i="26"/>
  <c r="BB368" i="26"/>
  <c r="BA368" i="26"/>
  <c r="AZ368" i="26"/>
  <c r="BG367" i="26"/>
  <c r="BF367" i="26"/>
  <c r="BE367" i="26"/>
  <c r="BD367" i="26"/>
  <c r="BC367" i="26"/>
  <c r="BB367" i="26"/>
  <c r="BA367" i="26"/>
  <c r="AZ367" i="26"/>
  <c r="BG366" i="26"/>
  <c r="BF366" i="26"/>
  <c r="BE366" i="26"/>
  <c r="BD366" i="26"/>
  <c r="BC366" i="26"/>
  <c r="BB366" i="26"/>
  <c r="BA366" i="26"/>
  <c r="AZ366" i="26"/>
  <c r="BG365" i="26"/>
  <c r="BF365" i="26"/>
  <c r="BE365" i="26"/>
  <c r="BD365" i="26"/>
  <c r="BC365" i="26"/>
  <c r="BB365" i="26"/>
  <c r="BA365" i="26"/>
  <c r="AZ365" i="26"/>
  <c r="BG364" i="26"/>
  <c r="BF364" i="26"/>
  <c r="BE364" i="26"/>
  <c r="BD364" i="26"/>
  <c r="BC364" i="26"/>
  <c r="BB364" i="26"/>
  <c r="BA364" i="26"/>
  <c r="AZ364" i="26"/>
  <c r="BG363" i="26"/>
  <c r="BF363" i="26"/>
  <c r="BE363" i="26"/>
  <c r="BD363" i="26"/>
  <c r="BC363" i="26"/>
  <c r="BB363" i="26"/>
  <c r="BA363" i="26"/>
  <c r="AZ363" i="26"/>
  <c r="BG362" i="26"/>
  <c r="BF362" i="26"/>
  <c r="BE362" i="26"/>
  <c r="BD362" i="26"/>
  <c r="BC362" i="26"/>
  <c r="BB362" i="26"/>
  <c r="BA362" i="26"/>
  <c r="AZ362" i="26"/>
  <c r="BG361" i="26"/>
  <c r="BF361" i="26"/>
  <c r="BE361" i="26"/>
  <c r="BD361" i="26"/>
  <c r="BC361" i="26"/>
  <c r="BB361" i="26"/>
  <c r="BA361" i="26"/>
  <c r="AZ361" i="26"/>
  <c r="BG360" i="26"/>
  <c r="BF360" i="26"/>
  <c r="BE360" i="26"/>
  <c r="BD360" i="26"/>
  <c r="BC360" i="26"/>
  <c r="BB360" i="26"/>
  <c r="BA360" i="26"/>
  <c r="AZ360" i="26"/>
  <c r="BG359" i="26"/>
  <c r="BF359" i="26"/>
  <c r="BE359" i="26"/>
  <c r="BD359" i="26"/>
  <c r="BC359" i="26"/>
  <c r="BB359" i="26"/>
  <c r="BA359" i="26"/>
  <c r="AZ359" i="26"/>
  <c r="BG358" i="26"/>
  <c r="BF358" i="26"/>
  <c r="BE358" i="26"/>
  <c r="BD358" i="26"/>
  <c r="BC358" i="26"/>
  <c r="BB358" i="26"/>
  <c r="BA358" i="26"/>
  <c r="AZ358" i="26"/>
  <c r="BG357" i="26"/>
  <c r="BF357" i="26"/>
  <c r="BE357" i="26"/>
  <c r="BD357" i="26"/>
  <c r="BC357" i="26"/>
  <c r="BB357" i="26"/>
  <c r="BA357" i="26"/>
  <c r="AZ357" i="26"/>
  <c r="BG356" i="26"/>
  <c r="BF356" i="26"/>
  <c r="BE356" i="26"/>
  <c r="BD356" i="26"/>
  <c r="BC356" i="26"/>
  <c r="BB356" i="26"/>
  <c r="BA356" i="26"/>
  <c r="AZ356" i="26"/>
  <c r="BG355" i="26"/>
  <c r="BF355" i="26"/>
  <c r="BE355" i="26"/>
  <c r="BD355" i="26"/>
  <c r="BC355" i="26"/>
  <c r="BB355" i="26"/>
  <c r="BA355" i="26"/>
  <c r="AZ355" i="26"/>
  <c r="BG354" i="26"/>
  <c r="BF354" i="26"/>
  <c r="BE354" i="26"/>
  <c r="BD354" i="26"/>
  <c r="BC354" i="26"/>
  <c r="BB354" i="26"/>
  <c r="BA354" i="26"/>
  <c r="AZ354" i="26"/>
  <c r="BG353" i="26"/>
  <c r="BF353" i="26"/>
  <c r="BE353" i="26"/>
  <c r="BD353" i="26"/>
  <c r="BC353" i="26"/>
  <c r="BB353" i="26"/>
  <c r="BA353" i="26"/>
  <c r="AZ353" i="26"/>
  <c r="BG352" i="26"/>
  <c r="BF352" i="26"/>
  <c r="BE352" i="26"/>
  <c r="BD352" i="26"/>
  <c r="BC352" i="26"/>
  <c r="BB352" i="26"/>
  <c r="BA352" i="26"/>
  <c r="AZ352" i="26"/>
  <c r="BG351" i="26"/>
  <c r="BF351" i="26"/>
  <c r="BE351" i="26"/>
  <c r="BD351" i="26"/>
  <c r="BC351" i="26"/>
  <c r="BB351" i="26"/>
  <c r="BA351" i="26"/>
  <c r="AZ351" i="26"/>
  <c r="BG350" i="26"/>
  <c r="BF350" i="26"/>
  <c r="BE350" i="26"/>
  <c r="BD350" i="26"/>
  <c r="BC350" i="26"/>
  <c r="BB350" i="26"/>
  <c r="BA350" i="26"/>
  <c r="AZ350" i="26"/>
  <c r="BG349" i="26"/>
  <c r="BF349" i="26"/>
  <c r="BE349" i="26"/>
  <c r="BD349" i="26"/>
  <c r="BC349" i="26"/>
  <c r="BB349" i="26"/>
  <c r="BA349" i="26"/>
  <c r="AZ349" i="26"/>
  <c r="BG348" i="26"/>
  <c r="BF348" i="26"/>
  <c r="BE348" i="26"/>
  <c r="BD348" i="26"/>
  <c r="BC348" i="26"/>
  <c r="BB348" i="26"/>
  <c r="BA348" i="26"/>
  <c r="AZ348" i="26"/>
  <c r="BG347" i="26"/>
  <c r="BF347" i="26"/>
  <c r="BE347" i="26"/>
  <c r="BD347" i="26"/>
  <c r="BC347" i="26"/>
  <c r="BB347" i="26"/>
  <c r="BA347" i="26"/>
  <c r="AZ347" i="26"/>
  <c r="BG346" i="26"/>
  <c r="BF346" i="26"/>
  <c r="BE346" i="26"/>
  <c r="BD346" i="26"/>
  <c r="BC346" i="26"/>
  <c r="BB346" i="26"/>
  <c r="BA346" i="26"/>
  <c r="AZ346" i="26"/>
  <c r="BG345" i="26"/>
  <c r="BF345" i="26"/>
  <c r="BE345" i="26"/>
  <c r="BD345" i="26"/>
  <c r="BC345" i="26"/>
  <c r="BB345" i="26"/>
  <c r="BA345" i="26"/>
  <c r="AZ345" i="26"/>
  <c r="BG344" i="26"/>
  <c r="BF344" i="26"/>
  <c r="BE344" i="26"/>
  <c r="BD344" i="26"/>
  <c r="BC344" i="26"/>
  <c r="BB344" i="26"/>
  <c r="BA344" i="26"/>
  <c r="AZ344" i="26"/>
  <c r="BG343" i="26"/>
  <c r="BF343" i="26"/>
  <c r="BE343" i="26"/>
  <c r="BD343" i="26"/>
  <c r="BC343" i="26"/>
  <c r="BB343" i="26"/>
  <c r="BA343" i="26"/>
  <c r="AZ343" i="26"/>
  <c r="BG342" i="26"/>
  <c r="BF342" i="26"/>
  <c r="BE342" i="26"/>
  <c r="BD342" i="26"/>
  <c r="BC342" i="26"/>
  <c r="BB342" i="26"/>
  <c r="BA342" i="26"/>
  <c r="AZ342" i="26"/>
  <c r="BG341" i="26"/>
  <c r="BF341" i="26"/>
  <c r="BE341" i="26"/>
  <c r="BD341" i="26"/>
  <c r="BC341" i="26"/>
  <c r="BB341" i="26"/>
  <c r="BA341" i="26"/>
  <c r="AZ341" i="26"/>
  <c r="BG340" i="26"/>
  <c r="BF340" i="26"/>
  <c r="BE340" i="26"/>
  <c r="BD340" i="26"/>
  <c r="BC340" i="26"/>
  <c r="BB340" i="26"/>
  <c r="BA340" i="26"/>
  <c r="AZ340" i="26"/>
  <c r="BG339" i="26"/>
  <c r="BF339" i="26"/>
  <c r="BE339" i="26"/>
  <c r="BD339" i="26"/>
  <c r="BC339" i="26"/>
  <c r="BB339" i="26"/>
  <c r="BA339" i="26"/>
  <c r="AZ339" i="26"/>
  <c r="BG338" i="26"/>
  <c r="BF338" i="26"/>
  <c r="BE338" i="26"/>
  <c r="BD338" i="26"/>
  <c r="BC338" i="26"/>
  <c r="BB338" i="26"/>
  <c r="BA338" i="26"/>
  <c r="AZ338" i="26"/>
  <c r="BG337" i="26"/>
  <c r="BF337" i="26"/>
  <c r="BE337" i="26"/>
  <c r="BD337" i="26"/>
  <c r="BC337" i="26"/>
  <c r="BB337" i="26"/>
  <c r="BA337" i="26"/>
  <c r="AZ337" i="26"/>
  <c r="BG336" i="26"/>
  <c r="BF336" i="26"/>
  <c r="BE336" i="26"/>
  <c r="BD336" i="26"/>
  <c r="BC336" i="26"/>
  <c r="BB336" i="26"/>
  <c r="BA336" i="26"/>
  <c r="AZ336" i="26"/>
  <c r="BG335" i="26"/>
  <c r="BF335" i="26"/>
  <c r="BE335" i="26"/>
  <c r="BD335" i="26"/>
  <c r="BC335" i="26"/>
  <c r="BB335" i="26"/>
  <c r="BA335" i="26"/>
  <c r="AZ335" i="26"/>
  <c r="BG334" i="26"/>
  <c r="BF334" i="26"/>
  <c r="BE334" i="26"/>
  <c r="BD334" i="26"/>
  <c r="BC334" i="26"/>
  <c r="BB334" i="26"/>
  <c r="BA334" i="26"/>
  <c r="AZ334" i="26"/>
  <c r="BG333" i="26"/>
  <c r="BF333" i="26"/>
  <c r="BE333" i="26"/>
  <c r="BD333" i="26"/>
  <c r="BC333" i="26"/>
  <c r="BB333" i="26"/>
  <c r="BA333" i="26"/>
  <c r="AZ333" i="26"/>
  <c r="BG332" i="26"/>
  <c r="BF332" i="26"/>
  <c r="BE332" i="26"/>
  <c r="BD332" i="26"/>
  <c r="BC332" i="26"/>
  <c r="BB332" i="26"/>
  <c r="BA332" i="26"/>
  <c r="AZ332" i="26"/>
  <c r="BG331" i="26"/>
  <c r="BF331" i="26"/>
  <c r="BE331" i="26"/>
  <c r="BD331" i="26"/>
  <c r="BC331" i="26"/>
  <c r="BB331" i="26"/>
  <c r="BA331" i="26"/>
  <c r="AZ331" i="26"/>
  <c r="BG330" i="26"/>
  <c r="BF330" i="26"/>
  <c r="BE330" i="26"/>
  <c r="BD330" i="26"/>
  <c r="BC330" i="26"/>
  <c r="BB330" i="26"/>
  <c r="BA330" i="26"/>
  <c r="AZ330" i="26"/>
  <c r="BG329" i="26"/>
  <c r="BF329" i="26"/>
  <c r="BE329" i="26"/>
  <c r="BD329" i="26"/>
  <c r="BC329" i="26"/>
  <c r="BB329" i="26"/>
  <c r="BA329" i="26"/>
  <c r="AZ329" i="26"/>
  <c r="BG328" i="26"/>
  <c r="BF328" i="26"/>
  <c r="BE328" i="26"/>
  <c r="BD328" i="26"/>
  <c r="BC328" i="26"/>
  <c r="BB328" i="26"/>
  <c r="BA328" i="26"/>
  <c r="AZ328" i="26"/>
  <c r="BG327" i="26"/>
  <c r="BF327" i="26"/>
  <c r="BE327" i="26"/>
  <c r="BD327" i="26"/>
  <c r="BC327" i="26"/>
  <c r="BB327" i="26"/>
  <c r="BA327" i="26"/>
  <c r="AZ327" i="26"/>
  <c r="BG326" i="26"/>
  <c r="BF326" i="26"/>
  <c r="BE326" i="26"/>
  <c r="BD326" i="26"/>
  <c r="BC326" i="26"/>
  <c r="BB326" i="26"/>
  <c r="BA326" i="26"/>
  <c r="AZ326" i="26"/>
  <c r="BG325" i="26"/>
  <c r="BF325" i="26"/>
  <c r="BE325" i="26"/>
  <c r="BD325" i="26"/>
  <c r="BC325" i="26"/>
  <c r="BB325" i="26"/>
  <c r="BA325" i="26"/>
  <c r="AZ325" i="26"/>
  <c r="BG324" i="26"/>
  <c r="BF324" i="26"/>
  <c r="BE324" i="26"/>
  <c r="BD324" i="26"/>
  <c r="BC324" i="26"/>
  <c r="BB324" i="26"/>
  <c r="BA324" i="26"/>
  <c r="AZ324" i="26"/>
  <c r="BG323" i="26"/>
  <c r="BF323" i="26"/>
  <c r="BE323" i="26"/>
  <c r="BD323" i="26"/>
  <c r="BC323" i="26"/>
  <c r="BB323" i="26"/>
  <c r="BA323" i="26"/>
  <c r="AZ323" i="26"/>
  <c r="BG322" i="26"/>
  <c r="BF322" i="26"/>
  <c r="BE322" i="26"/>
  <c r="BD322" i="26"/>
  <c r="BC322" i="26"/>
  <c r="BB322" i="26"/>
  <c r="BA322" i="26"/>
  <c r="AZ322" i="26"/>
  <c r="BG321" i="26"/>
  <c r="BF321" i="26"/>
  <c r="BE321" i="26"/>
  <c r="BD321" i="26"/>
  <c r="BC321" i="26"/>
  <c r="BB321" i="26"/>
  <c r="BA321" i="26"/>
  <c r="AZ321" i="26"/>
  <c r="BG320" i="26"/>
  <c r="BF320" i="26"/>
  <c r="BE320" i="26"/>
  <c r="BD320" i="26"/>
  <c r="BC320" i="26"/>
  <c r="BB320" i="26"/>
  <c r="BA320" i="26"/>
  <c r="AZ320" i="26"/>
  <c r="BG319" i="26"/>
  <c r="BF319" i="26"/>
  <c r="BE319" i="26"/>
  <c r="BD319" i="26"/>
  <c r="BC319" i="26"/>
  <c r="BB319" i="26"/>
  <c r="BA319" i="26"/>
  <c r="AZ319" i="26"/>
  <c r="BG318" i="26"/>
  <c r="BF318" i="26"/>
  <c r="BE318" i="26"/>
  <c r="BD318" i="26"/>
  <c r="BC318" i="26"/>
  <c r="BB318" i="26"/>
  <c r="BA318" i="26"/>
  <c r="AZ318" i="26"/>
  <c r="BG317" i="26"/>
  <c r="BF317" i="26"/>
  <c r="BE317" i="26"/>
  <c r="BD317" i="26"/>
  <c r="BC317" i="26"/>
  <c r="BB317" i="26"/>
  <c r="BA317" i="26"/>
  <c r="AZ317" i="26"/>
  <c r="BG316" i="26"/>
  <c r="BF316" i="26"/>
  <c r="BE316" i="26"/>
  <c r="BD316" i="26"/>
  <c r="BC316" i="26"/>
  <c r="BB316" i="26"/>
  <c r="BA316" i="26"/>
  <c r="AZ316" i="26"/>
  <c r="BG315" i="26"/>
  <c r="BF315" i="26"/>
  <c r="BE315" i="26"/>
  <c r="BD315" i="26"/>
  <c r="BC315" i="26"/>
  <c r="BB315" i="26"/>
  <c r="BA315" i="26"/>
  <c r="AZ315" i="26"/>
  <c r="BG314" i="26"/>
  <c r="BF314" i="26"/>
  <c r="BE314" i="26"/>
  <c r="BD314" i="26"/>
  <c r="BC314" i="26"/>
  <c r="BB314" i="26"/>
  <c r="BA314" i="26"/>
  <c r="AZ314" i="26"/>
  <c r="BG313" i="26"/>
  <c r="BF313" i="26"/>
  <c r="BE313" i="26"/>
  <c r="BD313" i="26"/>
  <c r="BC313" i="26"/>
  <c r="BB313" i="26"/>
  <c r="BA313" i="26"/>
  <c r="AZ313" i="26"/>
  <c r="BG312" i="26"/>
  <c r="BF312" i="26"/>
  <c r="BE312" i="26"/>
  <c r="BD312" i="26"/>
  <c r="BC312" i="26"/>
  <c r="BB312" i="26"/>
  <c r="BA312" i="26"/>
  <c r="AZ312" i="26"/>
  <c r="BG311" i="26"/>
  <c r="BF311" i="26"/>
  <c r="BE311" i="26"/>
  <c r="BD311" i="26"/>
  <c r="BC311" i="26"/>
  <c r="BB311" i="26"/>
  <c r="BA311" i="26"/>
  <c r="AZ311" i="26"/>
  <c r="BG310" i="26"/>
  <c r="BF310" i="26"/>
  <c r="BE310" i="26"/>
  <c r="BD310" i="26"/>
  <c r="BC310" i="26"/>
  <c r="BB310" i="26"/>
  <c r="BA310" i="26"/>
  <c r="AZ310" i="26"/>
  <c r="BG309" i="26"/>
  <c r="BF309" i="26"/>
  <c r="BE309" i="26"/>
  <c r="BD309" i="26"/>
  <c r="BC309" i="26"/>
  <c r="BB309" i="26"/>
  <c r="BA309" i="26"/>
  <c r="AZ309" i="26"/>
  <c r="BG308" i="26"/>
  <c r="BF308" i="26"/>
  <c r="BE308" i="26"/>
  <c r="BD308" i="26"/>
  <c r="BC308" i="26"/>
  <c r="BB308" i="26"/>
  <c r="BA308" i="26"/>
  <c r="AZ308" i="26"/>
  <c r="BG307" i="26"/>
  <c r="BF307" i="26"/>
  <c r="BE307" i="26"/>
  <c r="BD307" i="26"/>
  <c r="BC307" i="26"/>
  <c r="BB307" i="26"/>
  <c r="BA307" i="26"/>
  <c r="AZ307" i="26"/>
  <c r="BG306" i="26"/>
  <c r="BF306" i="26"/>
  <c r="BE306" i="26"/>
  <c r="BD306" i="26"/>
  <c r="BC306" i="26"/>
  <c r="BB306" i="26"/>
  <c r="BA306" i="26"/>
  <c r="AZ306" i="26"/>
  <c r="BG305" i="26"/>
  <c r="BF305" i="26"/>
  <c r="BE305" i="26"/>
  <c r="BD305" i="26"/>
  <c r="BC305" i="26"/>
  <c r="BB305" i="26"/>
  <c r="BA305" i="26"/>
  <c r="AZ305" i="26"/>
  <c r="BG304" i="26"/>
  <c r="BF304" i="26"/>
  <c r="BE304" i="26"/>
  <c r="BD304" i="26"/>
  <c r="BC304" i="26"/>
  <c r="BB304" i="26"/>
  <c r="BA304" i="26"/>
  <c r="AZ304" i="26"/>
  <c r="BG303" i="26"/>
  <c r="BF303" i="26"/>
  <c r="BE303" i="26"/>
  <c r="BD303" i="26"/>
  <c r="BC303" i="26"/>
  <c r="BB303" i="26"/>
  <c r="BA303" i="26"/>
  <c r="AZ303" i="26"/>
  <c r="BG302" i="26"/>
  <c r="BF302" i="26"/>
  <c r="BE302" i="26"/>
  <c r="BD302" i="26"/>
  <c r="BC302" i="26"/>
  <c r="BB302" i="26"/>
  <c r="BA302" i="26"/>
  <c r="AZ302" i="26"/>
  <c r="BG301" i="26"/>
  <c r="BF301" i="26"/>
  <c r="BE301" i="26"/>
  <c r="BD301" i="26"/>
  <c r="BC301" i="26"/>
  <c r="BB301" i="26"/>
  <c r="BA301" i="26"/>
  <c r="AZ301" i="26"/>
  <c r="BG300" i="26"/>
  <c r="BF300" i="26"/>
  <c r="BE300" i="26"/>
  <c r="BD300" i="26"/>
  <c r="BC300" i="26"/>
  <c r="BB300" i="26"/>
  <c r="BA300" i="26"/>
  <c r="AZ300" i="26"/>
  <c r="BG299" i="26"/>
  <c r="BF299" i="26"/>
  <c r="BE299" i="26"/>
  <c r="BD299" i="26"/>
  <c r="BC299" i="26"/>
  <c r="BB299" i="26"/>
  <c r="BA299" i="26"/>
  <c r="AZ299" i="26"/>
  <c r="BG298" i="26"/>
  <c r="BF298" i="26"/>
  <c r="BE298" i="26"/>
  <c r="BD298" i="26"/>
  <c r="BC298" i="26"/>
  <c r="BB298" i="26"/>
  <c r="BA298" i="26"/>
  <c r="AZ298" i="26"/>
  <c r="BG297" i="26"/>
  <c r="BF297" i="26"/>
  <c r="BE297" i="26"/>
  <c r="BD297" i="26"/>
  <c r="BC297" i="26"/>
  <c r="BB297" i="26"/>
  <c r="BA297" i="26"/>
  <c r="AZ297" i="26"/>
  <c r="BG296" i="26"/>
  <c r="BF296" i="26"/>
  <c r="BE296" i="26"/>
  <c r="BD296" i="26"/>
  <c r="BC296" i="26"/>
  <c r="BB296" i="26"/>
  <c r="BA296" i="26"/>
  <c r="AZ296" i="26"/>
  <c r="BG295" i="26"/>
  <c r="BF295" i="26"/>
  <c r="BE295" i="26"/>
  <c r="BD295" i="26"/>
  <c r="BC295" i="26"/>
  <c r="BB295" i="26"/>
  <c r="BA295" i="26"/>
  <c r="AZ295" i="26"/>
  <c r="BG294" i="26"/>
  <c r="BF294" i="26"/>
  <c r="BE294" i="26"/>
  <c r="BD294" i="26"/>
  <c r="BC294" i="26"/>
  <c r="BB294" i="26"/>
  <c r="BA294" i="26"/>
  <c r="AZ294" i="26"/>
  <c r="BG293" i="26"/>
  <c r="BF293" i="26"/>
  <c r="BE293" i="26"/>
  <c r="BD293" i="26"/>
  <c r="BC293" i="26"/>
  <c r="BB293" i="26"/>
  <c r="BA293" i="26"/>
  <c r="AZ293" i="26"/>
  <c r="BG292" i="26"/>
  <c r="BF292" i="26"/>
  <c r="BE292" i="26"/>
  <c r="BD292" i="26"/>
  <c r="BC292" i="26"/>
  <c r="BB292" i="26"/>
  <c r="BA292" i="26"/>
  <c r="AZ292" i="26"/>
  <c r="BG291" i="26"/>
  <c r="BF291" i="26"/>
  <c r="BE291" i="26"/>
  <c r="BD291" i="26"/>
  <c r="BC291" i="26"/>
  <c r="BB291" i="26"/>
  <c r="BA291" i="26"/>
  <c r="AZ291" i="26"/>
  <c r="BG290" i="26"/>
  <c r="BF290" i="26"/>
  <c r="BE290" i="26"/>
  <c r="BD290" i="26"/>
  <c r="BC290" i="26"/>
  <c r="BB290" i="26"/>
  <c r="BA290" i="26"/>
  <c r="AZ290" i="26"/>
  <c r="BG289" i="26"/>
  <c r="BF289" i="26"/>
  <c r="BE289" i="26"/>
  <c r="BD289" i="26"/>
  <c r="BC289" i="26"/>
  <c r="BB289" i="26"/>
  <c r="BA289" i="26"/>
  <c r="AZ289" i="26"/>
  <c r="BG288" i="26"/>
  <c r="BF288" i="26"/>
  <c r="BE288" i="26"/>
  <c r="BD288" i="26"/>
  <c r="BC288" i="26"/>
  <c r="BB288" i="26"/>
  <c r="BA288" i="26"/>
  <c r="AZ288" i="26"/>
  <c r="BG287" i="26"/>
  <c r="BF287" i="26"/>
  <c r="BE287" i="26"/>
  <c r="BD287" i="26"/>
  <c r="BC287" i="26"/>
  <c r="BB287" i="26"/>
  <c r="BA287" i="26"/>
  <c r="AZ287" i="26"/>
  <c r="BG286" i="26"/>
  <c r="BF286" i="26"/>
  <c r="BE286" i="26"/>
  <c r="BD286" i="26"/>
  <c r="BC286" i="26"/>
  <c r="BB286" i="26"/>
  <c r="BA286" i="26"/>
  <c r="AZ286" i="26"/>
  <c r="BG285" i="26"/>
  <c r="BF285" i="26"/>
  <c r="BE285" i="26"/>
  <c r="BD285" i="26"/>
  <c r="BC285" i="26"/>
  <c r="BB285" i="26"/>
  <c r="BA285" i="26"/>
  <c r="AZ285" i="26"/>
  <c r="BG284" i="26"/>
  <c r="BF284" i="26"/>
  <c r="BE284" i="26"/>
  <c r="BD284" i="26"/>
  <c r="BC284" i="26"/>
  <c r="BB284" i="26"/>
  <c r="BA284" i="26"/>
  <c r="AZ284" i="26"/>
  <c r="BG283" i="26"/>
  <c r="BF283" i="26"/>
  <c r="BE283" i="26"/>
  <c r="BD283" i="26"/>
  <c r="BC283" i="26"/>
  <c r="BB283" i="26"/>
  <c r="BA283" i="26"/>
  <c r="AZ283" i="26"/>
  <c r="BG282" i="26"/>
  <c r="BF282" i="26"/>
  <c r="BE282" i="26"/>
  <c r="BD282" i="26"/>
  <c r="BC282" i="26"/>
  <c r="BB282" i="26"/>
  <c r="BA282" i="26"/>
  <c r="AZ282" i="26"/>
  <c r="BG281" i="26"/>
  <c r="BF281" i="26"/>
  <c r="BE281" i="26"/>
  <c r="BD281" i="26"/>
  <c r="BC281" i="26"/>
  <c r="BB281" i="26"/>
  <c r="BA281" i="26"/>
  <c r="AZ281" i="26"/>
  <c r="BG280" i="26"/>
  <c r="BF280" i="26"/>
  <c r="BE280" i="26"/>
  <c r="BD280" i="26"/>
  <c r="BC280" i="26"/>
  <c r="BB280" i="26"/>
  <c r="BA280" i="26"/>
  <c r="AZ280" i="26"/>
  <c r="BG279" i="26"/>
  <c r="BF279" i="26"/>
  <c r="BE279" i="26"/>
  <c r="BD279" i="26"/>
  <c r="BC279" i="26"/>
  <c r="BB279" i="26"/>
  <c r="BA279" i="26"/>
  <c r="AZ279" i="26"/>
  <c r="BG278" i="26"/>
  <c r="BF278" i="26"/>
  <c r="BE278" i="26"/>
  <c r="BD278" i="26"/>
  <c r="BC278" i="26"/>
  <c r="BB278" i="26"/>
  <c r="BA278" i="26"/>
  <c r="AZ278" i="26"/>
  <c r="BG277" i="26"/>
  <c r="BF277" i="26"/>
  <c r="BE277" i="26"/>
  <c r="BD277" i="26"/>
  <c r="BC277" i="26"/>
  <c r="BB277" i="26"/>
  <c r="BA277" i="26"/>
  <c r="AZ277" i="26"/>
  <c r="BG276" i="26"/>
  <c r="BF276" i="26"/>
  <c r="BE276" i="26"/>
  <c r="BD276" i="26"/>
  <c r="BC276" i="26"/>
  <c r="BB276" i="26"/>
  <c r="BA276" i="26"/>
  <c r="AZ276" i="26"/>
  <c r="BG275" i="26"/>
  <c r="BF275" i="26"/>
  <c r="BE275" i="26"/>
  <c r="BD275" i="26"/>
  <c r="BC275" i="26"/>
  <c r="BB275" i="26"/>
  <c r="BA275" i="26"/>
  <c r="AZ275" i="26"/>
  <c r="BG274" i="26"/>
  <c r="BF274" i="26"/>
  <c r="BE274" i="26"/>
  <c r="BD274" i="26"/>
  <c r="BC274" i="26"/>
  <c r="BB274" i="26"/>
  <c r="BA274" i="26"/>
  <c r="AZ274" i="26"/>
  <c r="BG273" i="26"/>
  <c r="BF273" i="26"/>
  <c r="BE273" i="26"/>
  <c r="BD273" i="26"/>
  <c r="BC273" i="26"/>
  <c r="BB273" i="26"/>
  <c r="BA273" i="26"/>
  <c r="AZ273" i="26"/>
  <c r="BG272" i="26"/>
  <c r="BF272" i="26"/>
  <c r="BE272" i="26"/>
  <c r="BD272" i="26"/>
  <c r="BC272" i="26"/>
  <c r="BB272" i="26"/>
  <c r="BA272" i="26"/>
  <c r="AZ272" i="26"/>
  <c r="BG271" i="26"/>
  <c r="BF271" i="26"/>
  <c r="BE271" i="26"/>
  <c r="BD271" i="26"/>
  <c r="BC271" i="26"/>
  <c r="BB271" i="26"/>
  <c r="BA271" i="26"/>
  <c r="AZ271" i="26"/>
  <c r="BG270" i="26"/>
  <c r="BF270" i="26"/>
  <c r="BE270" i="26"/>
  <c r="BD270" i="26"/>
  <c r="BC270" i="26"/>
  <c r="BB270" i="26"/>
  <c r="BA270" i="26"/>
  <c r="AZ270" i="26"/>
  <c r="BG269" i="26"/>
  <c r="BF269" i="26"/>
  <c r="BE269" i="26"/>
  <c r="BD269" i="26"/>
  <c r="BC269" i="26"/>
  <c r="BB269" i="26"/>
  <c r="BA269" i="26"/>
  <c r="AZ269" i="26"/>
  <c r="BG268" i="26"/>
  <c r="BF268" i="26"/>
  <c r="BE268" i="26"/>
  <c r="BD268" i="26"/>
  <c r="BC268" i="26"/>
  <c r="BB268" i="26"/>
  <c r="BA268" i="26"/>
  <c r="AZ268" i="26"/>
  <c r="BG267" i="26"/>
  <c r="BF267" i="26"/>
  <c r="BE267" i="26"/>
  <c r="BD267" i="26"/>
  <c r="BC267" i="26"/>
  <c r="BB267" i="26"/>
  <c r="BA267" i="26"/>
  <c r="AZ267" i="26"/>
  <c r="BG266" i="26"/>
  <c r="BF266" i="26"/>
  <c r="BE266" i="26"/>
  <c r="BD266" i="26"/>
  <c r="BC266" i="26"/>
  <c r="BB266" i="26"/>
  <c r="BA266" i="26"/>
  <c r="AZ266" i="26"/>
  <c r="BG265" i="26"/>
  <c r="BF265" i="26"/>
  <c r="BE265" i="26"/>
  <c r="BD265" i="26"/>
  <c r="BC265" i="26"/>
  <c r="BB265" i="26"/>
  <c r="BA265" i="26"/>
  <c r="AZ265" i="26"/>
  <c r="BG264" i="26"/>
  <c r="BF264" i="26"/>
  <c r="BE264" i="26"/>
  <c r="BD264" i="26"/>
  <c r="BC264" i="26"/>
  <c r="BB264" i="26"/>
  <c r="BA264" i="26"/>
  <c r="AZ264" i="26"/>
  <c r="BG263" i="26"/>
  <c r="BF263" i="26"/>
  <c r="BE263" i="26"/>
  <c r="BD263" i="26"/>
  <c r="BC263" i="26"/>
  <c r="BB263" i="26"/>
  <c r="BA263" i="26"/>
  <c r="AZ263" i="26"/>
  <c r="BG262" i="26"/>
  <c r="BF262" i="26"/>
  <c r="BE262" i="26"/>
  <c r="BD262" i="26"/>
  <c r="BC262" i="26"/>
  <c r="BB262" i="26"/>
  <c r="BA262" i="26"/>
  <c r="AZ262" i="26"/>
  <c r="BG261" i="26"/>
  <c r="BF261" i="26"/>
  <c r="BE261" i="26"/>
  <c r="BD261" i="26"/>
  <c r="BC261" i="26"/>
  <c r="BB261" i="26"/>
  <c r="BA261" i="26"/>
  <c r="AZ261" i="26"/>
  <c r="BG260" i="26"/>
  <c r="BF260" i="26"/>
  <c r="BE260" i="26"/>
  <c r="BD260" i="26"/>
  <c r="BC260" i="26"/>
  <c r="BB260" i="26"/>
  <c r="BA260" i="26"/>
  <c r="AZ260" i="26"/>
  <c r="BG259" i="26"/>
  <c r="BF259" i="26"/>
  <c r="BE259" i="26"/>
  <c r="BD259" i="26"/>
  <c r="BC259" i="26"/>
  <c r="BB259" i="26"/>
  <c r="BA259" i="26"/>
  <c r="AZ259" i="26"/>
  <c r="BG258" i="26"/>
  <c r="BF258" i="26"/>
  <c r="BE258" i="26"/>
  <c r="BD258" i="26"/>
  <c r="BC258" i="26"/>
  <c r="BB258" i="26"/>
  <c r="BA258" i="26"/>
  <c r="AZ258" i="26"/>
  <c r="BG257" i="26"/>
  <c r="BF257" i="26"/>
  <c r="BE257" i="26"/>
  <c r="BD257" i="26"/>
  <c r="BC257" i="26"/>
  <c r="BB257" i="26"/>
  <c r="BA257" i="26"/>
  <c r="AZ257" i="26"/>
  <c r="BG256" i="26"/>
  <c r="BF256" i="26"/>
  <c r="BE256" i="26"/>
  <c r="BD256" i="26"/>
  <c r="BC256" i="26"/>
  <c r="BB256" i="26"/>
  <c r="BA256" i="26"/>
  <c r="AZ256" i="26"/>
  <c r="BG255" i="26"/>
  <c r="BF255" i="26"/>
  <c r="BE255" i="26"/>
  <c r="BD255" i="26"/>
  <c r="BC255" i="26"/>
  <c r="BB255" i="26"/>
  <c r="BA255" i="26"/>
  <c r="AZ255" i="26"/>
  <c r="BG254" i="26"/>
  <c r="BF254" i="26"/>
  <c r="BE254" i="26"/>
  <c r="BD254" i="26"/>
  <c r="BC254" i="26"/>
  <c r="BB254" i="26"/>
  <c r="BA254" i="26"/>
  <c r="AZ254" i="26"/>
  <c r="BG253" i="26"/>
  <c r="BF253" i="26"/>
  <c r="BE253" i="26"/>
  <c r="BD253" i="26"/>
  <c r="BC253" i="26"/>
  <c r="BB253" i="26"/>
  <c r="BA253" i="26"/>
  <c r="AZ253" i="26"/>
  <c r="BG252" i="26"/>
  <c r="BF252" i="26"/>
  <c r="BE252" i="26"/>
  <c r="BD252" i="26"/>
  <c r="BC252" i="26"/>
  <c r="BB252" i="26"/>
  <c r="BA252" i="26"/>
  <c r="AZ252" i="26"/>
  <c r="BG251" i="26"/>
  <c r="BF251" i="26"/>
  <c r="BE251" i="26"/>
  <c r="BD251" i="26"/>
  <c r="BC251" i="26"/>
  <c r="BB251" i="26"/>
  <c r="BA251" i="26"/>
  <c r="AZ251" i="26"/>
  <c r="BG250" i="26"/>
  <c r="BF250" i="26"/>
  <c r="BE250" i="26"/>
  <c r="BD250" i="26"/>
  <c r="BC250" i="26"/>
  <c r="BB250" i="26"/>
  <c r="BA250" i="26"/>
  <c r="AZ250" i="26"/>
  <c r="BG249" i="26"/>
  <c r="BF249" i="26"/>
  <c r="BE249" i="26"/>
  <c r="BD249" i="26"/>
  <c r="BC249" i="26"/>
  <c r="BB249" i="26"/>
  <c r="BA249" i="26"/>
  <c r="AZ249" i="26"/>
  <c r="BG248" i="26"/>
  <c r="BF248" i="26"/>
  <c r="BE248" i="26"/>
  <c r="BD248" i="26"/>
  <c r="BC248" i="26"/>
  <c r="BB248" i="26"/>
  <c r="BA248" i="26"/>
  <c r="AZ248" i="26"/>
  <c r="BG247" i="26"/>
  <c r="BF247" i="26"/>
  <c r="BE247" i="26"/>
  <c r="BD247" i="26"/>
  <c r="BC247" i="26"/>
  <c r="BB247" i="26"/>
  <c r="BA247" i="26"/>
  <c r="AZ247" i="26"/>
  <c r="BG246" i="26"/>
  <c r="BF246" i="26"/>
  <c r="BE246" i="26"/>
  <c r="BD246" i="26"/>
  <c r="BC246" i="26"/>
  <c r="BB246" i="26"/>
  <c r="BA246" i="26"/>
  <c r="AZ246" i="26"/>
  <c r="BG245" i="26"/>
  <c r="BF245" i="26"/>
  <c r="BE245" i="26"/>
  <c r="BD245" i="26"/>
  <c r="BC245" i="26"/>
  <c r="BB245" i="26"/>
  <c r="BA245" i="26"/>
  <c r="AZ245" i="26"/>
  <c r="BG244" i="26"/>
  <c r="BF244" i="26"/>
  <c r="BE244" i="26"/>
  <c r="BD244" i="26"/>
  <c r="BC244" i="26"/>
  <c r="BB244" i="26"/>
  <c r="BA244" i="26"/>
  <c r="AZ244" i="26"/>
  <c r="BG243" i="26"/>
  <c r="BF243" i="26"/>
  <c r="BE243" i="26"/>
  <c r="BD243" i="26"/>
  <c r="BC243" i="26"/>
  <c r="BB243" i="26"/>
  <c r="BA243" i="26"/>
  <c r="AZ243" i="26"/>
  <c r="BG242" i="26"/>
  <c r="BF242" i="26"/>
  <c r="BE242" i="26"/>
  <c r="BD242" i="26"/>
  <c r="BC242" i="26"/>
  <c r="BB242" i="26"/>
  <c r="BA242" i="26"/>
  <c r="AZ242" i="26"/>
  <c r="BG241" i="26"/>
  <c r="BF241" i="26"/>
  <c r="BE241" i="26"/>
  <c r="BD241" i="26"/>
  <c r="BC241" i="26"/>
  <c r="BB241" i="26"/>
  <c r="BA241" i="26"/>
  <c r="AZ241" i="26"/>
  <c r="BG240" i="26"/>
  <c r="BF240" i="26"/>
  <c r="BE240" i="26"/>
  <c r="BD240" i="26"/>
  <c r="BC240" i="26"/>
  <c r="BB240" i="26"/>
  <c r="BA240" i="26"/>
  <c r="AZ240" i="26"/>
  <c r="BG239" i="26"/>
  <c r="BF239" i="26"/>
  <c r="BE239" i="26"/>
  <c r="BD239" i="26"/>
  <c r="BC239" i="26"/>
  <c r="BB239" i="26"/>
  <c r="BA239" i="26"/>
  <c r="AZ239" i="26"/>
  <c r="BG238" i="26"/>
  <c r="BF238" i="26"/>
  <c r="BE238" i="26"/>
  <c r="BD238" i="26"/>
  <c r="BC238" i="26"/>
  <c r="BB238" i="26"/>
  <c r="BA238" i="26"/>
  <c r="AZ238" i="26"/>
  <c r="BG237" i="26"/>
  <c r="BF237" i="26"/>
  <c r="BE237" i="26"/>
  <c r="BD237" i="26"/>
  <c r="BC237" i="26"/>
  <c r="BB237" i="26"/>
  <c r="BA237" i="26"/>
  <c r="AZ237" i="26"/>
  <c r="BG236" i="26"/>
  <c r="BF236" i="26"/>
  <c r="BE236" i="26"/>
  <c r="BD236" i="26"/>
  <c r="BC236" i="26"/>
  <c r="BB236" i="26"/>
  <c r="BA236" i="26"/>
  <c r="AZ236" i="26"/>
  <c r="BG235" i="26"/>
  <c r="BF235" i="26"/>
  <c r="BE235" i="26"/>
  <c r="BD235" i="26"/>
  <c r="BC235" i="26"/>
  <c r="BB235" i="26"/>
  <c r="BA235" i="26"/>
  <c r="AZ235" i="26"/>
  <c r="BG234" i="26"/>
  <c r="BF234" i="26"/>
  <c r="BE234" i="26"/>
  <c r="BD234" i="26"/>
  <c r="BC234" i="26"/>
  <c r="BB234" i="26"/>
  <c r="BA234" i="26"/>
  <c r="AZ234" i="26"/>
  <c r="BG233" i="26"/>
  <c r="BF233" i="26"/>
  <c r="BE233" i="26"/>
  <c r="BD233" i="26"/>
  <c r="BC233" i="26"/>
  <c r="BB233" i="26"/>
  <c r="BA233" i="26"/>
  <c r="AZ233" i="26"/>
  <c r="BG232" i="26"/>
  <c r="BF232" i="26"/>
  <c r="BE232" i="26"/>
  <c r="BD232" i="26"/>
  <c r="BC232" i="26"/>
  <c r="BB232" i="26"/>
  <c r="BA232" i="26"/>
  <c r="AZ232" i="26"/>
  <c r="BG231" i="26"/>
  <c r="BF231" i="26"/>
  <c r="BE231" i="26"/>
  <c r="BD231" i="26"/>
  <c r="BC231" i="26"/>
  <c r="BB231" i="26"/>
  <c r="BA231" i="26"/>
  <c r="AZ231" i="26"/>
  <c r="BG230" i="26"/>
  <c r="BF230" i="26"/>
  <c r="BE230" i="26"/>
  <c r="BD230" i="26"/>
  <c r="BC230" i="26"/>
  <c r="BB230" i="26"/>
  <c r="BA230" i="26"/>
  <c r="AZ230" i="26"/>
  <c r="BG229" i="26"/>
  <c r="BF229" i="26"/>
  <c r="BE229" i="26"/>
  <c r="BD229" i="26"/>
  <c r="BC229" i="26"/>
  <c r="BB229" i="26"/>
  <c r="BA229" i="26"/>
  <c r="AZ229" i="26"/>
  <c r="BG228" i="26"/>
  <c r="BF228" i="26"/>
  <c r="BE228" i="26"/>
  <c r="BD228" i="26"/>
  <c r="BC228" i="26"/>
  <c r="BB228" i="26"/>
  <c r="BA228" i="26"/>
  <c r="AZ228" i="26"/>
  <c r="BG227" i="26"/>
  <c r="BF227" i="26"/>
  <c r="BE227" i="26"/>
  <c r="BD227" i="26"/>
  <c r="BC227" i="26"/>
  <c r="BB227" i="26"/>
  <c r="BA227" i="26"/>
  <c r="AZ227" i="26"/>
  <c r="BG226" i="26"/>
  <c r="BF226" i="26"/>
  <c r="BE226" i="26"/>
  <c r="BD226" i="26"/>
  <c r="BC226" i="26"/>
  <c r="BB226" i="26"/>
  <c r="BA226" i="26"/>
  <c r="AZ226" i="26"/>
  <c r="BG225" i="26"/>
  <c r="BF225" i="26"/>
  <c r="BE225" i="26"/>
  <c r="BD225" i="26"/>
  <c r="BC225" i="26"/>
  <c r="BB225" i="26"/>
  <c r="BA225" i="26"/>
  <c r="AZ225" i="26"/>
  <c r="BG224" i="26"/>
  <c r="BF224" i="26"/>
  <c r="BE224" i="26"/>
  <c r="BD224" i="26"/>
  <c r="BC224" i="26"/>
  <c r="BB224" i="26"/>
  <c r="BA224" i="26"/>
  <c r="AZ224" i="26"/>
  <c r="BG223" i="26"/>
  <c r="BF223" i="26"/>
  <c r="BE223" i="26"/>
  <c r="BD223" i="26"/>
  <c r="BC223" i="26"/>
  <c r="BB223" i="26"/>
  <c r="BA223" i="26"/>
  <c r="AZ223" i="26"/>
  <c r="BG222" i="26"/>
  <c r="BF222" i="26"/>
  <c r="BE222" i="26"/>
  <c r="BD222" i="26"/>
  <c r="BC222" i="26"/>
  <c r="BB222" i="26"/>
  <c r="BA222" i="26"/>
  <c r="AZ222" i="26"/>
  <c r="BG221" i="26"/>
  <c r="BF221" i="26"/>
  <c r="BE221" i="26"/>
  <c r="BD221" i="26"/>
  <c r="BC221" i="26"/>
  <c r="BB221" i="26"/>
  <c r="BA221" i="26"/>
  <c r="AZ221" i="26"/>
  <c r="BG220" i="26"/>
  <c r="BF220" i="26"/>
  <c r="BE220" i="26"/>
  <c r="BD220" i="26"/>
  <c r="BC220" i="26"/>
  <c r="BB220" i="26"/>
  <c r="BA220" i="26"/>
  <c r="AZ220" i="26"/>
  <c r="BG219" i="26"/>
  <c r="BF219" i="26"/>
  <c r="BE219" i="26"/>
  <c r="BD219" i="26"/>
  <c r="BC219" i="26"/>
  <c r="BB219" i="26"/>
  <c r="BA219" i="26"/>
  <c r="AZ219" i="26"/>
  <c r="BG218" i="26"/>
  <c r="BF218" i="26"/>
  <c r="BE218" i="26"/>
  <c r="BD218" i="26"/>
  <c r="BC218" i="26"/>
  <c r="BB218" i="26"/>
  <c r="BA218" i="26"/>
  <c r="AZ218" i="26"/>
  <c r="BG217" i="26"/>
  <c r="BF217" i="26"/>
  <c r="BE217" i="26"/>
  <c r="BD217" i="26"/>
  <c r="BC217" i="26"/>
  <c r="BB217" i="26"/>
  <c r="BA217" i="26"/>
  <c r="AZ217" i="26"/>
  <c r="BG216" i="26"/>
  <c r="BF216" i="26"/>
  <c r="BE216" i="26"/>
  <c r="BD216" i="26"/>
  <c r="BC216" i="26"/>
  <c r="BB216" i="26"/>
  <c r="BA216" i="26"/>
  <c r="AZ216" i="26"/>
  <c r="BG215" i="26"/>
  <c r="BF215" i="26"/>
  <c r="BE215" i="26"/>
  <c r="BD215" i="26"/>
  <c r="BC215" i="26"/>
  <c r="BB215" i="26"/>
  <c r="BA215" i="26"/>
  <c r="AZ215" i="26"/>
  <c r="BG214" i="26"/>
  <c r="BF214" i="26"/>
  <c r="BE214" i="26"/>
  <c r="BD214" i="26"/>
  <c r="BC214" i="26"/>
  <c r="BB214" i="26"/>
  <c r="BA214" i="26"/>
  <c r="AZ214" i="26"/>
  <c r="BG213" i="26"/>
  <c r="BF213" i="26"/>
  <c r="BE213" i="26"/>
  <c r="BD213" i="26"/>
  <c r="BC213" i="26"/>
  <c r="BB213" i="26"/>
  <c r="BA213" i="26"/>
  <c r="AZ213" i="26"/>
  <c r="BG212" i="26"/>
  <c r="BF212" i="26"/>
  <c r="BE212" i="26"/>
  <c r="BD212" i="26"/>
  <c r="BC212" i="26"/>
  <c r="BB212" i="26"/>
  <c r="BA212" i="26"/>
  <c r="AZ212" i="26"/>
  <c r="BG211" i="26"/>
  <c r="BF211" i="26"/>
  <c r="BE211" i="26"/>
  <c r="BD211" i="26"/>
  <c r="BC211" i="26"/>
  <c r="BB211" i="26"/>
  <c r="BA211" i="26"/>
  <c r="AZ211" i="26"/>
  <c r="BG210" i="26"/>
  <c r="BF210" i="26"/>
  <c r="BE210" i="26"/>
  <c r="BD210" i="26"/>
  <c r="BC210" i="26"/>
  <c r="BB210" i="26"/>
  <c r="BA210" i="26"/>
  <c r="AZ210" i="26"/>
  <c r="BG209" i="26"/>
  <c r="BF209" i="26"/>
  <c r="BE209" i="26"/>
  <c r="BD209" i="26"/>
  <c r="BC209" i="26"/>
  <c r="BB209" i="26"/>
  <c r="BA209" i="26"/>
  <c r="AZ209" i="26"/>
  <c r="BG208" i="26"/>
  <c r="BF208" i="26"/>
  <c r="BE208" i="26"/>
  <c r="BD208" i="26"/>
  <c r="BC208" i="26"/>
  <c r="BB208" i="26"/>
  <c r="BA208" i="26"/>
  <c r="AZ208" i="26"/>
  <c r="BG207" i="26"/>
  <c r="BF207" i="26"/>
  <c r="BE207" i="26"/>
  <c r="BD207" i="26"/>
  <c r="BC207" i="26"/>
  <c r="BB207" i="26"/>
  <c r="BA207" i="26"/>
  <c r="AZ207" i="26"/>
  <c r="BG206" i="26"/>
  <c r="BF206" i="26"/>
  <c r="BE206" i="26"/>
  <c r="BD206" i="26"/>
  <c r="BC206" i="26"/>
  <c r="BB206" i="26"/>
  <c r="BA206" i="26"/>
  <c r="AZ206" i="26"/>
  <c r="BG205" i="26"/>
  <c r="BF205" i="26"/>
  <c r="BE205" i="26"/>
  <c r="BD205" i="26"/>
  <c r="BC205" i="26"/>
  <c r="BB205" i="26"/>
  <c r="BA205" i="26"/>
  <c r="AZ205" i="26"/>
  <c r="BG204" i="26"/>
  <c r="BF204" i="26"/>
  <c r="BE204" i="26"/>
  <c r="BD204" i="26"/>
  <c r="BC204" i="26"/>
  <c r="BB204" i="26"/>
  <c r="BA204" i="26"/>
  <c r="AZ204" i="26"/>
  <c r="BG203" i="26"/>
  <c r="BF203" i="26"/>
  <c r="BE203" i="26"/>
  <c r="BD203" i="26"/>
  <c r="BC203" i="26"/>
  <c r="BB203" i="26"/>
  <c r="BA203" i="26"/>
  <c r="AZ203" i="26"/>
  <c r="BG202" i="26"/>
  <c r="BF202" i="26"/>
  <c r="BE202" i="26"/>
  <c r="BD202" i="26"/>
  <c r="BC202" i="26"/>
  <c r="BB202" i="26"/>
  <c r="BA202" i="26"/>
  <c r="AZ202" i="26"/>
  <c r="BG201" i="26"/>
  <c r="BF201" i="26"/>
  <c r="BE201" i="26"/>
  <c r="BD201" i="26"/>
  <c r="BC201" i="26"/>
  <c r="BB201" i="26"/>
  <c r="BA201" i="26"/>
  <c r="AZ201" i="26"/>
  <c r="BG200" i="26"/>
  <c r="BF200" i="26"/>
  <c r="BE200" i="26"/>
  <c r="BD200" i="26"/>
  <c r="BC200" i="26"/>
  <c r="BB200" i="26"/>
  <c r="BA200" i="26"/>
  <c r="AZ200" i="26"/>
  <c r="BG199" i="26"/>
  <c r="BF199" i="26"/>
  <c r="BE199" i="26"/>
  <c r="BD199" i="26"/>
  <c r="BC199" i="26"/>
  <c r="BB199" i="26"/>
  <c r="BA199" i="26"/>
  <c r="AZ199" i="26"/>
  <c r="BG198" i="26"/>
  <c r="BF198" i="26"/>
  <c r="BE198" i="26"/>
  <c r="BD198" i="26"/>
  <c r="BC198" i="26"/>
  <c r="BB198" i="26"/>
  <c r="BA198" i="26"/>
  <c r="AZ198" i="26"/>
  <c r="BG197" i="26"/>
  <c r="BF197" i="26"/>
  <c r="BE197" i="26"/>
  <c r="BD197" i="26"/>
  <c r="BC197" i="26"/>
  <c r="BB197" i="26"/>
  <c r="BA197" i="26"/>
  <c r="AZ197" i="26"/>
  <c r="BG196" i="26"/>
  <c r="BF196" i="26"/>
  <c r="BE196" i="26"/>
  <c r="BD196" i="26"/>
  <c r="BC196" i="26"/>
  <c r="BB196" i="26"/>
  <c r="BA196" i="26"/>
  <c r="AZ196" i="26"/>
  <c r="BG195" i="26"/>
  <c r="BF195" i="26"/>
  <c r="BE195" i="26"/>
  <c r="BD195" i="26"/>
  <c r="BC195" i="26"/>
  <c r="BB195" i="26"/>
  <c r="BA195" i="26"/>
  <c r="AZ195" i="26"/>
  <c r="BG194" i="26"/>
  <c r="BF194" i="26"/>
  <c r="BE194" i="26"/>
  <c r="BD194" i="26"/>
  <c r="BC194" i="26"/>
  <c r="BB194" i="26"/>
  <c r="BA194" i="26"/>
  <c r="AZ194" i="26"/>
  <c r="BG193" i="26"/>
  <c r="BF193" i="26"/>
  <c r="BE193" i="26"/>
  <c r="BD193" i="26"/>
  <c r="BC193" i="26"/>
  <c r="BB193" i="26"/>
  <c r="BA193" i="26"/>
  <c r="AZ193" i="26"/>
  <c r="BG192" i="26"/>
  <c r="BF192" i="26"/>
  <c r="BE192" i="26"/>
  <c r="BD192" i="26"/>
  <c r="BC192" i="26"/>
  <c r="BB192" i="26"/>
  <c r="BA192" i="26"/>
  <c r="AZ192" i="26"/>
  <c r="BG191" i="26"/>
  <c r="BF191" i="26"/>
  <c r="BE191" i="26"/>
  <c r="BD191" i="26"/>
  <c r="BC191" i="26"/>
  <c r="BB191" i="26"/>
  <c r="BA191" i="26"/>
  <c r="AZ191" i="26"/>
  <c r="BG190" i="26"/>
  <c r="BF190" i="26"/>
  <c r="BE190" i="26"/>
  <c r="BD190" i="26"/>
  <c r="BC190" i="26"/>
  <c r="BB190" i="26"/>
  <c r="BA190" i="26"/>
  <c r="AZ190" i="26"/>
  <c r="BG189" i="26"/>
  <c r="BF189" i="26"/>
  <c r="BE189" i="26"/>
  <c r="BD189" i="26"/>
  <c r="BC189" i="26"/>
  <c r="BB189" i="26"/>
  <c r="BA189" i="26"/>
  <c r="AZ189" i="26"/>
  <c r="BG188" i="26"/>
  <c r="BF188" i="26"/>
  <c r="BE188" i="26"/>
  <c r="BD188" i="26"/>
  <c r="BC188" i="26"/>
  <c r="BB188" i="26"/>
  <c r="BA188" i="26"/>
  <c r="AZ188" i="26"/>
  <c r="BG187" i="26"/>
  <c r="BF187" i="26"/>
  <c r="BE187" i="26"/>
  <c r="BD187" i="26"/>
  <c r="BC187" i="26"/>
  <c r="BB187" i="26"/>
  <c r="BA187" i="26"/>
  <c r="AZ187" i="26"/>
  <c r="BG186" i="26"/>
  <c r="BF186" i="26"/>
  <c r="BE186" i="26"/>
  <c r="BD186" i="26"/>
  <c r="BC186" i="26"/>
  <c r="BB186" i="26"/>
  <c r="BA186" i="26"/>
  <c r="AZ186" i="26"/>
  <c r="BG185" i="26"/>
  <c r="BF185" i="26"/>
  <c r="BE185" i="26"/>
  <c r="BD185" i="26"/>
  <c r="BC185" i="26"/>
  <c r="BB185" i="26"/>
  <c r="BA185" i="26"/>
  <c r="AZ185" i="26"/>
  <c r="BG184" i="26"/>
  <c r="BF184" i="26"/>
  <c r="BE184" i="26"/>
  <c r="BD184" i="26"/>
  <c r="BC184" i="26"/>
  <c r="BB184" i="26"/>
  <c r="BA184" i="26"/>
  <c r="AZ184" i="26"/>
  <c r="BG183" i="26"/>
  <c r="BF183" i="26"/>
  <c r="BE183" i="26"/>
  <c r="BD183" i="26"/>
  <c r="BC183" i="26"/>
  <c r="BB183" i="26"/>
  <c r="BA183" i="26"/>
  <c r="AZ183" i="26"/>
  <c r="BG182" i="26"/>
  <c r="BF182" i="26"/>
  <c r="BE182" i="26"/>
  <c r="BD182" i="26"/>
  <c r="BC182" i="26"/>
  <c r="BB182" i="26"/>
  <c r="BA182" i="26"/>
  <c r="AZ182" i="26"/>
  <c r="BG181" i="26"/>
  <c r="BF181" i="26"/>
  <c r="BE181" i="26"/>
  <c r="BD181" i="26"/>
  <c r="BC181" i="26"/>
  <c r="BB181" i="26"/>
  <c r="BA181" i="26"/>
  <c r="AZ181" i="26"/>
  <c r="BG180" i="26"/>
  <c r="BF180" i="26"/>
  <c r="BE180" i="26"/>
  <c r="BD180" i="26"/>
  <c r="BC180" i="26"/>
  <c r="BB180" i="26"/>
  <c r="BA180" i="26"/>
  <c r="AZ180" i="26"/>
  <c r="BG179" i="26"/>
  <c r="BF179" i="26"/>
  <c r="BE179" i="26"/>
  <c r="BD179" i="26"/>
  <c r="BC179" i="26"/>
  <c r="BB179" i="26"/>
  <c r="BA179" i="26"/>
  <c r="AZ179" i="26"/>
  <c r="BG178" i="26"/>
  <c r="BF178" i="26"/>
  <c r="BE178" i="26"/>
  <c r="BD178" i="26"/>
  <c r="BC178" i="26"/>
  <c r="BB178" i="26"/>
  <c r="BA178" i="26"/>
  <c r="AZ178" i="26"/>
  <c r="BG177" i="26"/>
  <c r="BF177" i="26"/>
  <c r="BE177" i="26"/>
  <c r="BD177" i="26"/>
  <c r="BC177" i="26"/>
  <c r="BB177" i="26"/>
  <c r="BA177" i="26"/>
  <c r="AZ177" i="26"/>
  <c r="BG176" i="26"/>
  <c r="BF176" i="26"/>
  <c r="BE176" i="26"/>
  <c r="BD176" i="26"/>
  <c r="BC176" i="26"/>
  <c r="BB176" i="26"/>
  <c r="BA176" i="26"/>
  <c r="AZ176" i="26"/>
  <c r="BG175" i="26"/>
  <c r="BF175" i="26"/>
  <c r="BE175" i="26"/>
  <c r="BD175" i="26"/>
  <c r="BC175" i="26"/>
  <c r="BB175" i="26"/>
  <c r="BA175" i="26"/>
  <c r="AZ175" i="26"/>
  <c r="BG174" i="26"/>
  <c r="BF174" i="26"/>
  <c r="BE174" i="26"/>
  <c r="BD174" i="26"/>
  <c r="BC174" i="26"/>
  <c r="BB174" i="26"/>
  <c r="BA174" i="26"/>
  <c r="AZ174" i="26"/>
  <c r="BG173" i="26"/>
  <c r="BF173" i="26"/>
  <c r="BE173" i="26"/>
  <c r="BD173" i="26"/>
  <c r="BC173" i="26"/>
  <c r="BB173" i="26"/>
  <c r="BA173" i="26"/>
  <c r="AZ173" i="26"/>
  <c r="BG172" i="26"/>
  <c r="BF172" i="26"/>
  <c r="BE172" i="26"/>
  <c r="BD172" i="26"/>
  <c r="BC172" i="26"/>
  <c r="BB172" i="26"/>
  <c r="BA172" i="26"/>
  <c r="AZ172" i="26"/>
  <c r="BG171" i="26"/>
  <c r="BF171" i="26"/>
  <c r="BE171" i="26"/>
  <c r="BD171" i="26"/>
  <c r="BC171" i="26"/>
  <c r="BB171" i="26"/>
  <c r="BA171" i="26"/>
  <c r="AZ171" i="26"/>
  <c r="BG170" i="26"/>
  <c r="BF170" i="26"/>
  <c r="BE170" i="26"/>
  <c r="BD170" i="26"/>
  <c r="BC170" i="26"/>
  <c r="BB170" i="26"/>
  <c r="BA170" i="26"/>
  <c r="AZ170" i="26"/>
  <c r="BG169" i="26"/>
  <c r="BF169" i="26"/>
  <c r="BE169" i="26"/>
  <c r="BD169" i="26"/>
  <c r="BC169" i="26"/>
  <c r="BB169" i="26"/>
  <c r="BA169" i="26"/>
  <c r="AZ169" i="26"/>
  <c r="BG168" i="26"/>
  <c r="BF168" i="26"/>
  <c r="BE168" i="26"/>
  <c r="BD168" i="26"/>
  <c r="BC168" i="26"/>
  <c r="BB168" i="26"/>
  <c r="BA168" i="26"/>
  <c r="AZ168" i="26"/>
  <c r="BG167" i="26"/>
  <c r="BF167" i="26"/>
  <c r="BE167" i="26"/>
  <c r="BD167" i="26"/>
  <c r="BC167" i="26"/>
  <c r="BB167" i="26"/>
  <c r="BA167" i="26"/>
  <c r="AZ167" i="26"/>
  <c r="BG166" i="26"/>
  <c r="BF166" i="26"/>
  <c r="BE166" i="26"/>
  <c r="BD166" i="26"/>
  <c r="BC166" i="26"/>
  <c r="BB166" i="26"/>
  <c r="BA166" i="26"/>
  <c r="AZ166" i="26"/>
  <c r="BG165" i="26"/>
  <c r="BF165" i="26"/>
  <c r="BE165" i="26"/>
  <c r="BD165" i="26"/>
  <c r="BC165" i="26"/>
  <c r="BB165" i="26"/>
  <c r="BA165" i="26"/>
  <c r="AZ165" i="26"/>
  <c r="BG164" i="26"/>
  <c r="BF164" i="26"/>
  <c r="BE164" i="26"/>
  <c r="BD164" i="26"/>
  <c r="BC164" i="26"/>
  <c r="BB164" i="26"/>
  <c r="BA164" i="26"/>
  <c r="AZ164" i="26"/>
  <c r="BG163" i="26"/>
  <c r="BF163" i="26"/>
  <c r="BE163" i="26"/>
  <c r="BD163" i="26"/>
  <c r="BC163" i="26"/>
  <c r="BB163" i="26"/>
  <c r="BA163" i="26"/>
  <c r="AZ163" i="26"/>
  <c r="BG162" i="26"/>
  <c r="BF162" i="26"/>
  <c r="BE162" i="26"/>
  <c r="BD162" i="26"/>
  <c r="BC162" i="26"/>
  <c r="BB162" i="26"/>
  <c r="BA162" i="26"/>
  <c r="AZ162" i="26"/>
  <c r="BG161" i="26"/>
  <c r="BF161" i="26"/>
  <c r="BE161" i="26"/>
  <c r="BD161" i="26"/>
  <c r="BC161" i="26"/>
  <c r="BB161" i="26"/>
  <c r="BA161" i="26"/>
  <c r="AZ161" i="26"/>
  <c r="BG160" i="26"/>
  <c r="BF160" i="26"/>
  <c r="BE160" i="26"/>
  <c r="BD160" i="26"/>
  <c r="BC160" i="26"/>
  <c r="BB160" i="26"/>
  <c r="BA160" i="26"/>
  <c r="AZ160" i="26"/>
  <c r="BG159" i="26"/>
  <c r="BF159" i="26"/>
  <c r="BE159" i="26"/>
  <c r="BD159" i="26"/>
  <c r="BC159" i="26"/>
  <c r="BB159" i="26"/>
  <c r="BA159" i="26"/>
  <c r="AZ159" i="26"/>
  <c r="BG158" i="26"/>
  <c r="BF158" i="26"/>
  <c r="BE158" i="26"/>
  <c r="BD158" i="26"/>
  <c r="BC158" i="26"/>
  <c r="BB158" i="26"/>
  <c r="BA158" i="26"/>
  <c r="AZ158" i="26"/>
  <c r="BG157" i="26"/>
  <c r="BF157" i="26"/>
  <c r="BE157" i="26"/>
  <c r="BD157" i="26"/>
  <c r="BC157" i="26"/>
  <c r="BB157" i="26"/>
  <c r="BA157" i="26"/>
  <c r="AZ157" i="26"/>
  <c r="BG156" i="26"/>
  <c r="BF156" i="26"/>
  <c r="BE156" i="26"/>
  <c r="BD156" i="26"/>
  <c r="BC156" i="26"/>
  <c r="BB156" i="26"/>
  <c r="BA156" i="26"/>
  <c r="AZ156" i="26"/>
  <c r="BG155" i="26"/>
  <c r="BF155" i="26"/>
  <c r="BE155" i="26"/>
  <c r="BD155" i="26"/>
  <c r="BC155" i="26"/>
  <c r="BB155" i="26"/>
  <c r="BA155" i="26"/>
  <c r="AZ155" i="26"/>
  <c r="BG154" i="26"/>
  <c r="BF154" i="26"/>
  <c r="BE154" i="26"/>
  <c r="BD154" i="26"/>
  <c r="BC154" i="26"/>
  <c r="BB154" i="26"/>
  <c r="BA154" i="26"/>
  <c r="AZ154" i="26"/>
  <c r="BG153" i="26"/>
  <c r="BF153" i="26"/>
  <c r="BE153" i="26"/>
  <c r="BD153" i="26"/>
  <c r="BC153" i="26"/>
  <c r="BB153" i="26"/>
  <c r="BA153" i="26"/>
  <c r="AZ153" i="26"/>
  <c r="BG152" i="26"/>
  <c r="BF152" i="26"/>
  <c r="BE152" i="26"/>
  <c r="BD152" i="26"/>
  <c r="BC152" i="26"/>
  <c r="BB152" i="26"/>
  <c r="BA152" i="26"/>
  <c r="AZ152" i="26"/>
  <c r="BG151" i="26"/>
  <c r="BF151" i="26"/>
  <c r="BE151" i="26"/>
  <c r="BD151" i="26"/>
  <c r="BC151" i="26"/>
  <c r="BB151" i="26"/>
  <c r="BA151" i="26"/>
  <c r="AZ151" i="26"/>
  <c r="BG150" i="26"/>
  <c r="BF150" i="26"/>
  <c r="BE150" i="26"/>
  <c r="BD150" i="26"/>
  <c r="BC150" i="26"/>
  <c r="BB150" i="26"/>
  <c r="BA150" i="26"/>
  <c r="AZ150" i="26"/>
  <c r="BG149" i="26"/>
  <c r="BF149" i="26"/>
  <c r="BE149" i="26"/>
  <c r="BD149" i="26"/>
  <c r="BC149" i="26"/>
  <c r="BB149" i="26"/>
  <c r="BA149" i="26"/>
  <c r="AZ149" i="26"/>
  <c r="BG148" i="26"/>
  <c r="BF148" i="26"/>
  <c r="BE148" i="26"/>
  <c r="BD148" i="26"/>
  <c r="BC148" i="26"/>
  <c r="BB148" i="26"/>
  <c r="BA148" i="26"/>
  <c r="AZ148" i="26"/>
  <c r="BG147" i="26"/>
  <c r="BF147" i="26"/>
  <c r="BE147" i="26"/>
  <c r="BD147" i="26"/>
  <c r="BC147" i="26"/>
  <c r="BB147" i="26"/>
  <c r="BA147" i="26"/>
  <c r="AZ147" i="26"/>
  <c r="BG146" i="26"/>
  <c r="BF146" i="26"/>
  <c r="BE146" i="26"/>
  <c r="BD146" i="26"/>
  <c r="BC146" i="26"/>
  <c r="BB146" i="26"/>
  <c r="BA146" i="26"/>
  <c r="AZ146" i="26"/>
  <c r="BG145" i="26"/>
  <c r="BF145" i="26"/>
  <c r="BE145" i="26"/>
  <c r="BD145" i="26"/>
  <c r="BC145" i="26"/>
  <c r="BB145" i="26"/>
  <c r="BA145" i="26"/>
  <c r="AZ145" i="26"/>
  <c r="BG144" i="26"/>
  <c r="BF144" i="26"/>
  <c r="BE144" i="26"/>
  <c r="BD144" i="26"/>
  <c r="BC144" i="26"/>
  <c r="BB144" i="26"/>
  <c r="BA144" i="26"/>
  <c r="AZ144" i="26"/>
  <c r="BG143" i="26"/>
  <c r="BF143" i="26"/>
  <c r="BE143" i="26"/>
  <c r="BD143" i="26"/>
  <c r="BC143" i="26"/>
  <c r="BB143" i="26"/>
  <c r="BA143" i="26"/>
  <c r="AZ143" i="26"/>
  <c r="BG142" i="26"/>
  <c r="BF142" i="26"/>
  <c r="BE142" i="26"/>
  <c r="BD142" i="26"/>
  <c r="BC142" i="26"/>
  <c r="BB142" i="26"/>
  <c r="BA142" i="26"/>
  <c r="AZ142" i="26"/>
  <c r="BG141" i="26"/>
  <c r="BF141" i="26"/>
  <c r="BE141" i="26"/>
  <c r="BD141" i="26"/>
  <c r="BC141" i="26"/>
  <c r="BB141" i="26"/>
  <c r="BA141" i="26"/>
  <c r="AZ141" i="26"/>
  <c r="BG140" i="26"/>
  <c r="BF140" i="26"/>
  <c r="BE140" i="26"/>
  <c r="BD140" i="26"/>
  <c r="BC140" i="26"/>
  <c r="BB140" i="26"/>
  <c r="BA140" i="26"/>
  <c r="AZ140" i="26"/>
  <c r="BG139" i="26"/>
  <c r="BF139" i="26"/>
  <c r="BE139" i="26"/>
  <c r="BD139" i="26"/>
  <c r="BC139" i="26"/>
  <c r="BB139" i="26"/>
  <c r="BA139" i="26"/>
  <c r="AZ139" i="26"/>
  <c r="BG138" i="26"/>
  <c r="BF138" i="26"/>
  <c r="BE138" i="26"/>
  <c r="BD138" i="26"/>
  <c r="BC138" i="26"/>
  <c r="BB138" i="26"/>
  <c r="BA138" i="26"/>
  <c r="AZ138" i="26"/>
  <c r="BG137" i="26"/>
  <c r="BF137" i="26"/>
  <c r="BE137" i="26"/>
  <c r="BD137" i="26"/>
  <c r="BC137" i="26"/>
  <c r="BB137" i="26"/>
  <c r="BA137" i="26"/>
  <c r="AZ137" i="26"/>
  <c r="BG136" i="26"/>
  <c r="BF136" i="26"/>
  <c r="BE136" i="26"/>
  <c r="BD136" i="26"/>
  <c r="BC136" i="26"/>
  <c r="BB136" i="26"/>
  <c r="BA136" i="26"/>
  <c r="AZ136" i="26"/>
  <c r="BG135" i="26"/>
  <c r="BF135" i="26"/>
  <c r="BE135" i="26"/>
  <c r="BD135" i="26"/>
  <c r="BC135" i="26"/>
  <c r="BB135" i="26"/>
  <c r="BA135" i="26"/>
  <c r="AZ135" i="26"/>
  <c r="BG134" i="26"/>
  <c r="BF134" i="26"/>
  <c r="BE134" i="26"/>
  <c r="BD134" i="26"/>
  <c r="BC134" i="26"/>
  <c r="BB134" i="26"/>
  <c r="BA134" i="26"/>
  <c r="AZ134" i="26"/>
  <c r="BG133" i="26"/>
  <c r="BF133" i="26"/>
  <c r="BE133" i="26"/>
  <c r="BD133" i="26"/>
  <c r="BC133" i="26"/>
  <c r="BB133" i="26"/>
  <c r="BA133" i="26"/>
  <c r="AZ133" i="26"/>
  <c r="BG132" i="26"/>
  <c r="BF132" i="26"/>
  <c r="BE132" i="26"/>
  <c r="BD132" i="26"/>
  <c r="BC132" i="26"/>
  <c r="BB132" i="26"/>
  <c r="BA132" i="26"/>
  <c r="AZ132" i="26"/>
  <c r="BG131" i="26"/>
  <c r="BF131" i="26"/>
  <c r="BE131" i="26"/>
  <c r="BD131" i="26"/>
  <c r="BC131" i="26"/>
  <c r="BB131" i="26"/>
  <c r="BA131" i="26"/>
  <c r="AZ131" i="26"/>
  <c r="BG130" i="26"/>
  <c r="BF130" i="26"/>
  <c r="BE130" i="26"/>
  <c r="BD130" i="26"/>
  <c r="BC130" i="26"/>
  <c r="BB130" i="26"/>
  <c r="BA130" i="26"/>
  <c r="AZ130" i="26"/>
  <c r="BG129" i="26"/>
  <c r="BF129" i="26"/>
  <c r="BE129" i="26"/>
  <c r="BD129" i="26"/>
  <c r="BC129" i="26"/>
  <c r="BB129" i="26"/>
  <c r="BA129" i="26"/>
  <c r="AZ129" i="26"/>
  <c r="BG128" i="26"/>
  <c r="BF128" i="26"/>
  <c r="BE128" i="26"/>
  <c r="BD128" i="26"/>
  <c r="BC128" i="26"/>
  <c r="BB128" i="26"/>
  <c r="BA128" i="26"/>
  <c r="AZ128" i="26"/>
  <c r="BG127" i="26"/>
  <c r="BF127" i="26"/>
  <c r="BE127" i="26"/>
  <c r="BD127" i="26"/>
  <c r="BC127" i="26"/>
  <c r="BB127" i="26"/>
  <c r="BA127" i="26"/>
  <c r="AZ127" i="26"/>
  <c r="BG126" i="26"/>
  <c r="BF126" i="26"/>
  <c r="BE126" i="26"/>
  <c r="BD126" i="26"/>
  <c r="BC126" i="26"/>
  <c r="BB126" i="26"/>
  <c r="BA126" i="26"/>
  <c r="AZ126" i="26"/>
  <c r="BG125" i="26"/>
  <c r="BF125" i="26"/>
  <c r="BE125" i="26"/>
  <c r="BD125" i="26"/>
  <c r="BC125" i="26"/>
  <c r="BB125" i="26"/>
  <c r="BA125" i="26"/>
  <c r="AZ125" i="26"/>
  <c r="BG124" i="26"/>
  <c r="BF124" i="26"/>
  <c r="BE124" i="26"/>
  <c r="BD124" i="26"/>
  <c r="BC124" i="26"/>
  <c r="BB124" i="26"/>
  <c r="BA124" i="26"/>
  <c r="AZ124" i="26"/>
  <c r="BG123" i="26"/>
  <c r="BF123" i="26"/>
  <c r="BE123" i="26"/>
  <c r="BD123" i="26"/>
  <c r="BC123" i="26"/>
  <c r="BB123" i="26"/>
  <c r="BA123" i="26"/>
  <c r="AZ123" i="26"/>
  <c r="BG122" i="26"/>
  <c r="BF122" i="26"/>
  <c r="BE122" i="26"/>
  <c r="BD122" i="26"/>
  <c r="BC122" i="26"/>
  <c r="BB122" i="26"/>
  <c r="BA122" i="26"/>
  <c r="AZ122" i="26"/>
  <c r="BG121" i="26"/>
  <c r="BF121" i="26"/>
  <c r="BE121" i="26"/>
  <c r="BD121" i="26"/>
  <c r="BC121" i="26"/>
  <c r="BB121" i="26"/>
  <c r="BA121" i="26"/>
  <c r="AZ121" i="26"/>
  <c r="BG120" i="26"/>
  <c r="BF120" i="26"/>
  <c r="BE120" i="26"/>
  <c r="BD120" i="26"/>
  <c r="BC120" i="26"/>
  <c r="BB120" i="26"/>
  <c r="BA120" i="26"/>
  <c r="AZ120" i="26"/>
  <c r="BG119" i="26"/>
  <c r="BF119" i="26"/>
  <c r="BE119" i="26"/>
  <c r="BD119" i="26"/>
  <c r="BC119" i="26"/>
  <c r="BB119" i="26"/>
  <c r="BA119" i="26"/>
  <c r="AZ119" i="26"/>
  <c r="BG118" i="26"/>
  <c r="BF118" i="26"/>
  <c r="BE118" i="26"/>
  <c r="BD118" i="26"/>
  <c r="BC118" i="26"/>
  <c r="BB118" i="26"/>
  <c r="BA118" i="26"/>
  <c r="AZ118" i="26"/>
  <c r="BG117" i="26"/>
  <c r="BF117" i="26"/>
  <c r="BE117" i="26"/>
  <c r="BD117" i="26"/>
  <c r="BC117" i="26"/>
  <c r="BB117" i="26"/>
  <c r="BA117" i="26"/>
  <c r="AZ117" i="26"/>
  <c r="BG116" i="26"/>
  <c r="BF116" i="26"/>
  <c r="BE116" i="26"/>
  <c r="BD116" i="26"/>
  <c r="BC116" i="26"/>
  <c r="BB116" i="26"/>
  <c r="BA116" i="26"/>
  <c r="AZ116" i="26"/>
  <c r="BG115" i="26"/>
  <c r="BF115" i="26"/>
  <c r="BE115" i="26"/>
  <c r="BD115" i="26"/>
  <c r="BC115" i="26"/>
  <c r="BB115" i="26"/>
  <c r="BA115" i="26"/>
  <c r="AZ115" i="26"/>
  <c r="BG114" i="26"/>
  <c r="BF114" i="26"/>
  <c r="BE114" i="26"/>
  <c r="BD114" i="26"/>
  <c r="BC114" i="26"/>
  <c r="BB114" i="26"/>
  <c r="BA114" i="26"/>
  <c r="AZ114" i="26"/>
  <c r="BG113" i="26"/>
  <c r="BF113" i="26"/>
  <c r="BE113" i="26"/>
  <c r="BD113" i="26"/>
  <c r="BC113" i="26"/>
  <c r="BB113" i="26"/>
  <c r="BA113" i="26"/>
  <c r="AZ113" i="26"/>
  <c r="BG112" i="26"/>
  <c r="BF112" i="26"/>
  <c r="BE112" i="26"/>
  <c r="BD112" i="26"/>
  <c r="BC112" i="26"/>
  <c r="BB112" i="26"/>
  <c r="BA112" i="26"/>
  <c r="AZ112" i="26"/>
  <c r="BG111" i="26"/>
  <c r="BF111" i="26"/>
  <c r="BE111" i="26"/>
  <c r="BD111" i="26"/>
  <c r="BC111" i="26"/>
  <c r="BB111" i="26"/>
  <c r="BA111" i="26"/>
  <c r="AZ111" i="26"/>
  <c r="BG110" i="26"/>
  <c r="BF110" i="26"/>
  <c r="BE110" i="26"/>
  <c r="BD110" i="26"/>
  <c r="BC110" i="26"/>
  <c r="BB110" i="26"/>
  <c r="BA110" i="26"/>
  <c r="AZ110" i="26"/>
  <c r="BG109" i="26"/>
  <c r="BF109" i="26"/>
  <c r="BE109" i="26"/>
  <c r="BD109" i="26"/>
  <c r="BC109" i="26"/>
  <c r="BB109" i="26"/>
  <c r="BA109" i="26"/>
  <c r="AZ109" i="26"/>
  <c r="BG108" i="26"/>
  <c r="BF108" i="26"/>
  <c r="BE108" i="26"/>
  <c r="BD108" i="26"/>
  <c r="BC108" i="26"/>
  <c r="BB108" i="26"/>
  <c r="BA108" i="26"/>
  <c r="AZ108" i="26"/>
  <c r="BG107" i="26"/>
  <c r="BF107" i="26"/>
  <c r="BE107" i="26"/>
  <c r="BD107" i="26"/>
  <c r="BC107" i="26"/>
  <c r="BB107" i="26"/>
  <c r="BA107" i="26"/>
  <c r="AZ107" i="26"/>
  <c r="BG106" i="26"/>
  <c r="BF106" i="26"/>
  <c r="BE106" i="26"/>
  <c r="BD106" i="26"/>
  <c r="BC106" i="26"/>
  <c r="BB106" i="26"/>
  <c r="BA106" i="26"/>
  <c r="AZ106" i="26"/>
  <c r="BG105" i="26"/>
  <c r="BF105" i="26"/>
  <c r="BE105" i="26"/>
  <c r="BD105" i="26"/>
  <c r="BC105" i="26"/>
  <c r="BB105" i="26"/>
  <c r="BA105" i="26"/>
  <c r="AZ105" i="26"/>
  <c r="BG104" i="26"/>
  <c r="BF104" i="26"/>
  <c r="BE104" i="26"/>
  <c r="BD104" i="26"/>
  <c r="BC104" i="26"/>
  <c r="BB104" i="26"/>
  <c r="BA104" i="26"/>
  <c r="AZ104" i="26"/>
  <c r="BG103" i="26"/>
  <c r="BF103" i="26"/>
  <c r="BE103" i="26"/>
  <c r="BD103" i="26"/>
  <c r="BC103" i="26"/>
  <c r="BB103" i="26"/>
  <c r="BA103" i="26"/>
  <c r="AZ103" i="26"/>
  <c r="BG102" i="26"/>
  <c r="BF102" i="26"/>
  <c r="BE102" i="26"/>
  <c r="BD102" i="26"/>
  <c r="BC102" i="26"/>
  <c r="BB102" i="26"/>
  <c r="BA102" i="26"/>
  <c r="AZ102" i="26"/>
  <c r="BG101" i="26"/>
  <c r="BF101" i="26"/>
  <c r="BE101" i="26"/>
  <c r="BD101" i="26"/>
  <c r="BC101" i="26"/>
  <c r="BB101" i="26"/>
  <c r="BA101" i="26"/>
  <c r="AZ101" i="26"/>
  <c r="BG100" i="26"/>
  <c r="BF100" i="26"/>
  <c r="BE100" i="26"/>
  <c r="BD100" i="26"/>
  <c r="BC100" i="26"/>
  <c r="BB100" i="26"/>
  <c r="BA100" i="26"/>
  <c r="AZ100" i="26"/>
  <c r="BG99" i="26"/>
  <c r="BF99" i="26"/>
  <c r="BE99" i="26"/>
  <c r="BD99" i="26"/>
  <c r="BC99" i="26"/>
  <c r="BB99" i="26"/>
  <c r="BA99" i="26"/>
  <c r="AZ99" i="26"/>
  <c r="BG98" i="26"/>
  <c r="BF98" i="26"/>
  <c r="BE98" i="26"/>
  <c r="BD98" i="26"/>
  <c r="BC98" i="26"/>
  <c r="BB98" i="26"/>
  <c r="BA98" i="26"/>
  <c r="AZ98" i="26"/>
  <c r="BG97" i="26"/>
  <c r="BF97" i="26"/>
  <c r="BE97" i="26"/>
  <c r="BD97" i="26"/>
  <c r="BC97" i="26"/>
  <c r="BB97" i="26"/>
  <c r="BA97" i="26"/>
  <c r="AZ97" i="26"/>
  <c r="BG96" i="26"/>
  <c r="BF96" i="26"/>
  <c r="BE96" i="26"/>
  <c r="BD96" i="26"/>
  <c r="BC96" i="26"/>
  <c r="BB96" i="26"/>
  <c r="BA96" i="26"/>
  <c r="AZ96" i="26"/>
  <c r="BG95" i="26"/>
  <c r="BF95" i="26"/>
  <c r="BE95" i="26"/>
  <c r="BD95" i="26"/>
  <c r="BC95" i="26"/>
  <c r="BB95" i="26"/>
  <c r="BA95" i="26"/>
  <c r="AZ95" i="26"/>
  <c r="BG94" i="26"/>
  <c r="BF94" i="26"/>
  <c r="BE94" i="26"/>
  <c r="BD94" i="26"/>
  <c r="BC94" i="26"/>
  <c r="BB94" i="26"/>
  <c r="BA94" i="26"/>
  <c r="AZ94" i="26"/>
  <c r="BG93" i="26"/>
  <c r="BF93" i="26"/>
  <c r="BE93" i="26"/>
  <c r="BD93" i="26"/>
  <c r="BC93" i="26"/>
  <c r="BB93" i="26"/>
  <c r="BA93" i="26"/>
  <c r="AZ93" i="26"/>
  <c r="BG92" i="26"/>
  <c r="BF92" i="26"/>
  <c r="BE92" i="26"/>
  <c r="BD92" i="26"/>
  <c r="BC92" i="26"/>
  <c r="BB92" i="26"/>
  <c r="BA92" i="26"/>
  <c r="AZ92" i="26"/>
  <c r="BG91" i="26"/>
  <c r="BF91" i="26"/>
  <c r="BE91" i="26"/>
  <c r="BD91" i="26"/>
  <c r="BC91" i="26"/>
  <c r="BB91" i="26"/>
  <c r="BA91" i="26"/>
  <c r="AZ91" i="26"/>
  <c r="BG90" i="26"/>
  <c r="BF90" i="26"/>
  <c r="BE90" i="26"/>
  <c r="BD90" i="26"/>
  <c r="BC90" i="26"/>
  <c r="BB90" i="26"/>
  <c r="BA90" i="26"/>
  <c r="AZ90" i="26"/>
  <c r="BG89" i="26"/>
  <c r="BF89" i="26"/>
  <c r="BE89" i="26"/>
  <c r="BD89" i="26"/>
  <c r="BC89" i="26"/>
  <c r="BB89" i="26"/>
  <c r="BA89" i="26"/>
  <c r="AZ89" i="26"/>
  <c r="BG88" i="26"/>
  <c r="BF88" i="26"/>
  <c r="BE88" i="26"/>
  <c r="BD88" i="26"/>
  <c r="BC88" i="26"/>
  <c r="BB88" i="26"/>
  <c r="BA88" i="26"/>
  <c r="AZ88" i="26"/>
  <c r="BG87" i="26"/>
  <c r="BF87" i="26"/>
  <c r="BE87" i="26"/>
  <c r="BD87" i="26"/>
  <c r="BC87" i="26"/>
  <c r="BB87" i="26"/>
  <c r="BA87" i="26"/>
  <c r="AZ87" i="26"/>
  <c r="BG86" i="26"/>
  <c r="BF86" i="26"/>
  <c r="BE86" i="26"/>
  <c r="BD86" i="26"/>
  <c r="BC86" i="26"/>
  <c r="BB86" i="26"/>
  <c r="BA86" i="26"/>
  <c r="AZ86" i="26"/>
  <c r="BG85" i="26"/>
  <c r="BF85" i="26"/>
  <c r="BE85" i="26"/>
  <c r="BD85" i="26"/>
  <c r="BC85" i="26"/>
  <c r="BB85" i="26"/>
  <c r="BA85" i="26"/>
  <c r="AZ85" i="26"/>
  <c r="BG84" i="26"/>
  <c r="BF84" i="26"/>
  <c r="BE84" i="26"/>
  <c r="BD84" i="26"/>
  <c r="BC84" i="26"/>
  <c r="BB84" i="26"/>
  <c r="BA84" i="26"/>
  <c r="AZ84" i="26"/>
  <c r="BG83" i="26"/>
  <c r="BF83" i="26"/>
  <c r="BE83" i="26"/>
  <c r="BD83" i="26"/>
  <c r="BC83" i="26"/>
  <c r="BB83" i="26"/>
  <c r="BA83" i="26"/>
  <c r="AZ83" i="26"/>
  <c r="BG82" i="26"/>
  <c r="BF82" i="26"/>
  <c r="BE82" i="26"/>
  <c r="BD82" i="26"/>
  <c r="BC82" i="26"/>
  <c r="BB82" i="26"/>
  <c r="BA82" i="26"/>
  <c r="AZ82" i="26"/>
  <c r="BG81" i="26"/>
  <c r="BF81" i="26"/>
  <c r="BE81" i="26"/>
  <c r="BD81" i="26"/>
  <c r="BC81" i="26"/>
  <c r="BB81" i="26"/>
  <c r="BA81" i="26"/>
  <c r="AZ81" i="26"/>
  <c r="BG80" i="26"/>
  <c r="BF80" i="26"/>
  <c r="BE80" i="26"/>
  <c r="BD80" i="26"/>
  <c r="BC80" i="26"/>
  <c r="BB80" i="26"/>
  <c r="BA80" i="26"/>
  <c r="AZ80" i="26"/>
  <c r="BG79" i="26"/>
  <c r="BF79" i="26"/>
  <c r="BE79" i="26"/>
  <c r="BD79" i="26"/>
  <c r="BC79" i="26"/>
  <c r="BB79" i="26"/>
  <c r="BA79" i="26"/>
  <c r="AZ79" i="26"/>
  <c r="BG78" i="26"/>
  <c r="BF78" i="26"/>
  <c r="BE78" i="26"/>
  <c r="BD78" i="26"/>
  <c r="BC78" i="26"/>
  <c r="BB78" i="26"/>
  <c r="BA78" i="26"/>
  <c r="AZ78" i="26"/>
  <c r="BG77" i="26"/>
  <c r="BF77" i="26"/>
  <c r="BE77" i="26"/>
  <c r="BD77" i="26"/>
  <c r="BC77" i="26"/>
  <c r="BB77" i="26"/>
  <c r="BA77" i="26"/>
  <c r="AZ77" i="26"/>
  <c r="BG76" i="26"/>
  <c r="BF76" i="26"/>
  <c r="BE76" i="26"/>
  <c r="BD76" i="26"/>
  <c r="BC76" i="26"/>
  <c r="BB76" i="26"/>
  <c r="BA76" i="26"/>
  <c r="AZ76" i="26"/>
  <c r="BG75" i="26"/>
  <c r="BF75" i="26"/>
  <c r="BE75" i="26"/>
  <c r="BD75" i="26"/>
  <c r="BC75" i="26"/>
  <c r="BB75" i="26"/>
  <c r="BA75" i="26"/>
  <c r="AZ75" i="26"/>
  <c r="BG74" i="26"/>
  <c r="BF74" i="26"/>
  <c r="BE74" i="26"/>
  <c r="BD74" i="26"/>
  <c r="BC74" i="26"/>
  <c r="BB74" i="26"/>
  <c r="BA74" i="26"/>
  <c r="AZ74" i="26"/>
  <c r="BG73" i="26"/>
  <c r="BF73" i="26"/>
  <c r="BE73" i="26"/>
  <c r="BD73" i="26"/>
  <c r="BC73" i="26"/>
  <c r="BB73" i="26"/>
  <c r="BA73" i="26"/>
  <c r="AZ73" i="26"/>
  <c r="BG72" i="26"/>
  <c r="BF72" i="26"/>
  <c r="BE72" i="26"/>
  <c r="BD72" i="26"/>
  <c r="BC72" i="26"/>
  <c r="BB72" i="26"/>
  <c r="BA72" i="26"/>
  <c r="AZ72" i="26"/>
  <c r="BG71" i="26"/>
  <c r="BF71" i="26"/>
  <c r="BE71" i="26"/>
  <c r="BD71" i="26"/>
  <c r="BC71" i="26"/>
  <c r="BB71" i="26"/>
  <c r="BA71" i="26"/>
  <c r="AZ71" i="26"/>
  <c r="BG70" i="26"/>
  <c r="BF70" i="26"/>
  <c r="BE70" i="26"/>
  <c r="BD70" i="26"/>
  <c r="BC70" i="26"/>
  <c r="BB70" i="26"/>
  <c r="BA70" i="26"/>
  <c r="AZ70" i="26"/>
  <c r="BG69" i="26"/>
  <c r="BF69" i="26"/>
  <c r="BE69" i="26"/>
  <c r="BD69" i="26"/>
  <c r="BC69" i="26"/>
  <c r="BB69" i="26"/>
  <c r="BA69" i="26"/>
  <c r="AZ69" i="26"/>
  <c r="BG68" i="26"/>
  <c r="BF68" i="26"/>
  <c r="BE68" i="26"/>
  <c r="BD68" i="26"/>
  <c r="BC68" i="26"/>
  <c r="BB68" i="26"/>
  <c r="BA68" i="26"/>
  <c r="AZ68" i="26"/>
  <c r="BG67" i="26"/>
  <c r="BF67" i="26"/>
  <c r="BE67" i="26"/>
  <c r="BD67" i="26"/>
  <c r="BC67" i="26"/>
  <c r="BB67" i="26"/>
  <c r="BA67" i="26"/>
  <c r="AZ67" i="26"/>
  <c r="BG66" i="26"/>
  <c r="BF66" i="26"/>
  <c r="BE66" i="26"/>
  <c r="BD66" i="26"/>
  <c r="BC66" i="26"/>
  <c r="BB66" i="26"/>
  <c r="BA66" i="26"/>
  <c r="AZ66" i="26"/>
  <c r="BG65" i="26"/>
  <c r="BF65" i="26"/>
  <c r="BE65" i="26"/>
  <c r="BD65" i="26"/>
  <c r="BC65" i="26"/>
  <c r="BB65" i="26"/>
  <c r="BA65" i="26"/>
  <c r="AZ65" i="26"/>
  <c r="BG64" i="26"/>
  <c r="BF64" i="26"/>
  <c r="BE64" i="26"/>
  <c r="BD64" i="26"/>
  <c r="BC64" i="26"/>
  <c r="BB64" i="26"/>
  <c r="BA64" i="26"/>
  <c r="AZ64" i="26"/>
  <c r="BG63" i="26"/>
  <c r="BF63" i="26"/>
  <c r="BE63" i="26"/>
  <c r="BD63" i="26"/>
  <c r="BC63" i="26"/>
  <c r="BB63" i="26"/>
  <c r="BA63" i="26"/>
  <c r="AZ63" i="26"/>
  <c r="BG62" i="26"/>
  <c r="BF62" i="26"/>
  <c r="BE62" i="26"/>
  <c r="BD62" i="26"/>
  <c r="BC62" i="26"/>
  <c r="BB62" i="26"/>
  <c r="BA62" i="26"/>
  <c r="AZ62" i="26"/>
  <c r="BG61" i="26"/>
  <c r="BF61" i="26"/>
  <c r="BE61" i="26"/>
  <c r="BD61" i="26"/>
  <c r="BC61" i="26"/>
  <c r="BB61" i="26"/>
  <c r="BA61" i="26"/>
  <c r="AZ61" i="26"/>
  <c r="BG60" i="26"/>
  <c r="BF60" i="26"/>
  <c r="BE60" i="26"/>
  <c r="BD60" i="26"/>
  <c r="BC60" i="26"/>
  <c r="BB60" i="26"/>
  <c r="BA60" i="26"/>
  <c r="AZ60" i="26"/>
  <c r="BG59" i="26"/>
  <c r="BF59" i="26"/>
  <c r="BE59" i="26"/>
  <c r="BD59" i="26"/>
  <c r="BC59" i="26"/>
  <c r="BB59" i="26"/>
  <c r="BA59" i="26"/>
  <c r="AZ59" i="26"/>
  <c r="BG58" i="26"/>
  <c r="BF58" i="26"/>
  <c r="BE58" i="26"/>
  <c r="BD58" i="26"/>
  <c r="BC58" i="26"/>
  <c r="BB58" i="26"/>
  <c r="BA58" i="26"/>
  <c r="AZ58" i="26"/>
  <c r="BG57" i="26"/>
  <c r="BF57" i="26"/>
  <c r="BE57" i="26"/>
  <c r="BD57" i="26"/>
  <c r="BC57" i="26"/>
  <c r="BB57" i="26"/>
  <c r="BA57" i="26"/>
  <c r="AZ57" i="26"/>
  <c r="BG56" i="26"/>
  <c r="BF56" i="26"/>
  <c r="BE56" i="26"/>
  <c r="BD56" i="26"/>
  <c r="BC56" i="26"/>
  <c r="BB56" i="26"/>
  <c r="BA56" i="26"/>
  <c r="AZ56" i="26"/>
  <c r="BG55" i="26"/>
  <c r="BF55" i="26"/>
  <c r="BE55" i="26"/>
  <c r="BD55" i="26"/>
  <c r="BC55" i="26"/>
  <c r="BB55" i="26"/>
  <c r="BA55" i="26"/>
  <c r="AZ55" i="26"/>
  <c r="BG54" i="26"/>
  <c r="BF54" i="26"/>
  <c r="BE54" i="26"/>
  <c r="BD54" i="26"/>
  <c r="BC54" i="26"/>
  <c r="BB54" i="26"/>
  <c r="BA54" i="26"/>
  <c r="AZ54" i="26"/>
  <c r="BG53" i="26"/>
  <c r="BF53" i="26"/>
  <c r="BE53" i="26"/>
  <c r="BD53" i="26"/>
  <c r="BC53" i="26"/>
  <c r="BB53" i="26"/>
  <c r="BA53" i="26"/>
  <c r="AZ53" i="26"/>
  <c r="BG52" i="26"/>
  <c r="BF52" i="26"/>
  <c r="BE52" i="26"/>
  <c r="BD52" i="26"/>
  <c r="BC52" i="26"/>
  <c r="BB52" i="26"/>
  <c r="BA52" i="26"/>
  <c r="AZ52" i="26"/>
  <c r="BG51" i="26"/>
  <c r="BF51" i="26"/>
  <c r="BE51" i="26"/>
  <c r="BD51" i="26"/>
  <c r="BC51" i="26"/>
  <c r="BB51" i="26"/>
  <c r="BA51" i="26"/>
  <c r="AZ51" i="26"/>
  <c r="BG50" i="26"/>
  <c r="BF50" i="26"/>
  <c r="BE50" i="26"/>
  <c r="BD50" i="26"/>
  <c r="BC50" i="26"/>
  <c r="BB50" i="26"/>
  <c r="BA50" i="26"/>
  <c r="AZ50" i="26"/>
  <c r="BG49" i="26"/>
  <c r="BF49" i="26"/>
  <c r="BE49" i="26"/>
  <c r="BD49" i="26"/>
  <c r="BC49" i="26"/>
  <c r="BB49" i="26"/>
  <c r="BA49" i="26"/>
  <c r="AZ49" i="26"/>
  <c r="BG48" i="26"/>
  <c r="BF48" i="26"/>
  <c r="BE48" i="26"/>
  <c r="BD48" i="26"/>
  <c r="BC48" i="26"/>
  <c r="BB48" i="26"/>
  <c r="BA48" i="26"/>
  <c r="AZ48" i="26"/>
  <c r="BG47" i="26"/>
  <c r="BF47" i="26"/>
  <c r="BE47" i="26"/>
  <c r="BD47" i="26"/>
  <c r="BC47" i="26"/>
  <c r="BB47" i="26"/>
  <c r="BA47" i="26"/>
  <c r="AZ47" i="26"/>
  <c r="BG46" i="26"/>
  <c r="BF46" i="26"/>
  <c r="BE46" i="26"/>
  <c r="BD46" i="26"/>
  <c r="BC46" i="26"/>
  <c r="BB46" i="26"/>
  <c r="BA46" i="26"/>
  <c r="AZ46" i="26"/>
  <c r="BG45" i="26"/>
  <c r="BF45" i="26"/>
  <c r="BE45" i="26"/>
  <c r="BD45" i="26"/>
  <c r="BC45" i="26"/>
  <c r="BB45" i="26"/>
  <c r="BA45" i="26"/>
  <c r="AZ45" i="26"/>
  <c r="BG44" i="26"/>
  <c r="BF44" i="26"/>
  <c r="BE44" i="26"/>
  <c r="BD44" i="26"/>
  <c r="BC44" i="26"/>
  <c r="BB44" i="26"/>
  <c r="BA44" i="26"/>
  <c r="AZ44" i="26"/>
  <c r="BG43" i="26"/>
  <c r="BF43" i="26"/>
  <c r="BE43" i="26"/>
  <c r="BD43" i="26"/>
  <c r="BC43" i="26"/>
  <c r="BB43" i="26"/>
  <c r="BA43" i="26"/>
  <c r="AZ43" i="26"/>
  <c r="BG42" i="26"/>
  <c r="BF42" i="26"/>
  <c r="BE42" i="26"/>
  <c r="BD42" i="26"/>
  <c r="BC42" i="26"/>
  <c r="BB42" i="26"/>
  <c r="BA42" i="26"/>
  <c r="AZ42" i="26"/>
  <c r="BG41" i="26"/>
  <c r="BF41" i="26"/>
  <c r="BE41" i="26"/>
  <c r="BD41" i="26"/>
  <c r="BC41" i="26"/>
  <c r="BB41" i="26"/>
  <c r="BA41" i="26"/>
  <c r="AZ41" i="26"/>
  <c r="BG40" i="26"/>
  <c r="BF40" i="26"/>
  <c r="BE40" i="26"/>
  <c r="BD40" i="26"/>
  <c r="BC40" i="26"/>
  <c r="BB40" i="26"/>
  <c r="BA40" i="26"/>
  <c r="AZ40" i="26"/>
  <c r="BG39" i="26"/>
  <c r="BF39" i="26"/>
  <c r="BE39" i="26"/>
  <c r="BD39" i="26"/>
  <c r="BC39" i="26"/>
  <c r="BB39" i="26"/>
  <c r="BA39" i="26"/>
  <c r="AZ39" i="26"/>
  <c r="BG38" i="26"/>
  <c r="BF38" i="26"/>
  <c r="BE38" i="26"/>
  <c r="BD38" i="26"/>
  <c r="BC38" i="26"/>
  <c r="BB38" i="26"/>
  <c r="BA38" i="26"/>
  <c r="AZ38" i="26"/>
  <c r="BG37" i="26"/>
  <c r="BF37" i="26"/>
  <c r="BE37" i="26"/>
  <c r="BD37" i="26"/>
  <c r="BC37" i="26"/>
  <c r="BB37" i="26"/>
  <c r="BA37" i="26"/>
  <c r="AZ37" i="26"/>
  <c r="BG36" i="26"/>
  <c r="BF36" i="26"/>
  <c r="BE36" i="26"/>
  <c r="BD36" i="26"/>
  <c r="BC36" i="26"/>
  <c r="BB36" i="26"/>
  <c r="BA36" i="26"/>
  <c r="AZ36" i="26"/>
  <c r="BG35" i="26"/>
  <c r="BF35" i="26"/>
  <c r="BE35" i="26"/>
  <c r="BD35" i="26"/>
  <c r="BC35" i="26"/>
  <c r="BB35" i="26"/>
  <c r="BA35" i="26"/>
  <c r="AZ35" i="26"/>
  <c r="BG34" i="26"/>
  <c r="BF34" i="26"/>
  <c r="BE34" i="26"/>
  <c r="BD34" i="26"/>
  <c r="BC34" i="26"/>
  <c r="BB34" i="26"/>
  <c r="BA34" i="26"/>
  <c r="AZ34" i="26"/>
  <c r="BG33" i="26"/>
  <c r="BF33" i="26"/>
  <c r="BE33" i="26"/>
  <c r="BD33" i="26"/>
  <c r="BC33" i="26"/>
  <c r="BB33" i="26"/>
  <c r="BA33" i="26"/>
  <c r="AZ33" i="26"/>
  <c r="BG32" i="26"/>
  <c r="BF32" i="26"/>
  <c r="BE32" i="26"/>
  <c r="BD32" i="26"/>
  <c r="BC32" i="26"/>
  <c r="BB32" i="26"/>
  <c r="BA32" i="26"/>
  <c r="AZ32" i="26"/>
  <c r="BG31" i="26"/>
  <c r="BF31" i="26"/>
  <c r="BE31" i="26"/>
  <c r="BD31" i="26"/>
  <c r="BC31" i="26"/>
  <c r="BB31" i="26"/>
  <c r="BA31" i="26"/>
  <c r="AZ31" i="26"/>
  <c r="BG30" i="26"/>
  <c r="BF30" i="26"/>
  <c r="BE30" i="26"/>
  <c r="BD30" i="26"/>
  <c r="BC30" i="26"/>
  <c r="BB30" i="26"/>
  <c r="BA30" i="26"/>
  <c r="AZ30" i="26"/>
  <c r="BG29" i="26"/>
  <c r="BF29" i="26"/>
  <c r="BE29" i="26"/>
  <c r="BD29" i="26"/>
  <c r="BC29" i="26"/>
  <c r="BB29" i="26"/>
  <c r="BA29" i="26"/>
  <c r="AZ29" i="26"/>
  <c r="BG28" i="26"/>
  <c r="BF28" i="26"/>
  <c r="BE28" i="26"/>
  <c r="BD28" i="26"/>
  <c r="BC28" i="26"/>
  <c r="BB28" i="26"/>
  <c r="BA28" i="26"/>
  <c r="AZ28" i="26"/>
  <c r="BG27" i="26"/>
  <c r="BF27" i="26"/>
  <c r="BE27" i="26"/>
  <c r="BD27" i="26"/>
  <c r="BC27" i="26"/>
  <c r="BB27" i="26"/>
  <c r="BA27" i="26"/>
  <c r="AZ27" i="26"/>
  <c r="BG26" i="26"/>
  <c r="BF26" i="26"/>
  <c r="BE26" i="26"/>
  <c r="BD26" i="26"/>
  <c r="BC26" i="26"/>
  <c r="BB26" i="26"/>
  <c r="BA26" i="26"/>
  <c r="AZ26" i="26"/>
  <c r="BG25" i="26"/>
  <c r="BF25" i="26"/>
  <c r="BE25" i="26"/>
  <c r="BD25" i="26"/>
  <c r="BC25" i="26"/>
  <c r="BB25" i="26"/>
  <c r="BA25" i="26"/>
  <c r="AZ25" i="26"/>
  <c r="BG24" i="26"/>
  <c r="BF24" i="26"/>
  <c r="BE24" i="26"/>
  <c r="BD24" i="26"/>
  <c r="BC24" i="26"/>
  <c r="BB24" i="26"/>
  <c r="BA24" i="26"/>
  <c r="AZ24" i="26"/>
  <c r="BG23" i="26"/>
  <c r="BF23" i="26"/>
  <c r="BE23" i="26"/>
  <c r="BD23" i="26"/>
  <c r="BC23" i="26"/>
  <c r="BB23" i="26"/>
  <c r="BA23" i="26"/>
  <c r="AZ23" i="26"/>
  <c r="BG22" i="26"/>
  <c r="BF22" i="26"/>
  <c r="BE22" i="26"/>
  <c r="BD22" i="26"/>
  <c r="BC22" i="26"/>
  <c r="BB22" i="26"/>
  <c r="BA22" i="26"/>
  <c r="AZ22" i="26"/>
  <c r="BG21" i="26"/>
  <c r="BF21" i="26"/>
  <c r="BE21" i="26"/>
  <c r="BD21" i="26"/>
  <c r="BC21" i="26"/>
  <c r="BB21" i="26"/>
  <c r="BA21" i="26"/>
  <c r="AZ21" i="26"/>
  <c r="BG20" i="26"/>
  <c r="BF20" i="26"/>
  <c r="BE20" i="26"/>
  <c r="BD20" i="26"/>
  <c r="BC20" i="26"/>
  <c r="BB20" i="26"/>
  <c r="BA20" i="26"/>
  <c r="AZ20" i="26"/>
  <c r="BG19" i="26"/>
  <c r="BF19" i="26"/>
  <c r="BE19" i="26"/>
  <c r="BD19" i="26"/>
  <c r="BC19" i="26"/>
  <c r="BB19" i="26"/>
  <c r="BA19" i="26"/>
  <c r="AZ19" i="26"/>
  <c r="BG18" i="26"/>
  <c r="BF18" i="26"/>
  <c r="BE18" i="26"/>
  <c r="BD18" i="26"/>
  <c r="BC18" i="26"/>
  <c r="BB18" i="26"/>
  <c r="BA18" i="26"/>
  <c r="AZ18" i="26"/>
  <c r="BG17" i="26"/>
  <c r="BF17" i="26"/>
  <c r="BE17" i="26"/>
  <c r="BD17" i="26"/>
  <c r="BC17" i="26"/>
  <c r="BB17" i="26"/>
  <c r="BA17" i="26"/>
  <c r="AZ17" i="26"/>
  <c r="BG16" i="26"/>
  <c r="BF16" i="26"/>
  <c r="BE16" i="26"/>
  <c r="BD16" i="26"/>
  <c r="BC16" i="26"/>
  <c r="BB16" i="26"/>
  <c r="BA16" i="26"/>
  <c r="AZ16" i="26"/>
  <c r="BG15" i="26"/>
  <c r="BF15" i="26"/>
  <c r="BE15" i="26"/>
  <c r="BD15" i="26"/>
  <c r="BC15" i="26"/>
  <c r="BB15" i="26"/>
  <c r="BA15" i="26"/>
  <c r="AZ15" i="26"/>
  <c r="BG14" i="26"/>
  <c r="BF14" i="26"/>
  <c r="BE14" i="26"/>
  <c r="BD14" i="26"/>
  <c r="BC14" i="26"/>
  <c r="BB14" i="26"/>
  <c r="BA14" i="26"/>
  <c r="AZ14" i="26"/>
  <c r="BG13" i="26"/>
  <c r="BF13" i="26"/>
  <c r="BE13" i="26"/>
  <c r="BD13" i="26"/>
  <c r="BC13" i="26"/>
  <c r="BB13" i="26"/>
  <c r="BA13" i="26"/>
  <c r="AZ13" i="26"/>
  <c r="BG12" i="26"/>
  <c r="BF12" i="26"/>
  <c r="BE12" i="26"/>
  <c r="BD12" i="26"/>
  <c r="BC12" i="26"/>
  <c r="BB12" i="26"/>
  <c r="BA12" i="26"/>
  <c r="AZ12" i="26"/>
  <c r="BG11" i="26"/>
  <c r="BF11" i="26"/>
  <c r="BE11" i="26"/>
  <c r="BD11" i="26"/>
  <c r="BC11" i="26"/>
  <c r="BB11" i="26"/>
  <c r="BA11" i="26"/>
  <c r="AZ11" i="26"/>
  <c r="BG10" i="26"/>
  <c r="BF10" i="26"/>
  <c r="BE10" i="26"/>
  <c r="BD10" i="26"/>
  <c r="BC10" i="26"/>
  <c r="BB10" i="26"/>
  <c r="BA10" i="26"/>
  <c r="AZ10" i="26"/>
  <c r="BG9" i="26"/>
  <c r="BF9" i="26"/>
  <c r="BE9" i="26"/>
  <c r="BD9" i="26"/>
  <c r="BC9" i="26"/>
  <c r="BB9" i="26"/>
  <c r="BA9" i="26"/>
  <c r="AZ9" i="26"/>
  <c r="BG8" i="26"/>
  <c r="BF8" i="26"/>
  <c r="BE8" i="26"/>
  <c r="BD8" i="26"/>
  <c r="BC8" i="26"/>
  <c r="BB8" i="26"/>
  <c r="BA8" i="26"/>
  <c r="AZ8" i="26"/>
  <c r="I20" i="25"/>
  <c r="I21" i="25"/>
  <c r="I22" i="25"/>
  <c r="I1019" i="25"/>
  <c r="I1018" i="25"/>
  <c r="I1017" i="25"/>
  <c r="I1016" i="25"/>
  <c r="I1015" i="25"/>
  <c r="I1014" i="25"/>
  <c r="I1013" i="25"/>
  <c r="I1012" i="25"/>
  <c r="I1011" i="25"/>
  <c r="I1010" i="25"/>
  <c r="I1009" i="25"/>
  <c r="I1008" i="25"/>
  <c r="I1007" i="25"/>
  <c r="I1006" i="25"/>
  <c r="I1005" i="25"/>
  <c r="I1004" i="25"/>
  <c r="I1003" i="25"/>
  <c r="I1002" i="25"/>
  <c r="I1001" i="25"/>
  <c r="I1000" i="25"/>
  <c r="I999" i="25"/>
  <c r="I998" i="25"/>
  <c r="I997" i="25"/>
  <c r="I996" i="25"/>
  <c r="I995" i="25"/>
  <c r="I994" i="25"/>
  <c r="I993" i="25"/>
  <c r="I992" i="25"/>
  <c r="I991" i="25"/>
  <c r="I990" i="25"/>
  <c r="I989" i="25"/>
  <c r="I988" i="25"/>
  <c r="I987" i="25"/>
  <c r="I986" i="25"/>
  <c r="I985" i="25"/>
  <c r="I984" i="25"/>
  <c r="I983" i="25"/>
  <c r="I982" i="25"/>
  <c r="I981" i="25"/>
  <c r="I980" i="25"/>
  <c r="I979" i="25"/>
  <c r="I978" i="25"/>
  <c r="I977" i="25"/>
  <c r="I976" i="25"/>
  <c r="I975" i="25"/>
  <c r="I974" i="25"/>
  <c r="I973" i="25"/>
  <c r="I972" i="25"/>
  <c r="I971" i="25"/>
  <c r="I970" i="25"/>
  <c r="I969" i="25"/>
  <c r="I968" i="25"/>
  <c r="I967" i="25"/>
  <c r="I966" i="25"/>
  <c r="I965" i="25"/>
  <c r="I964" i="25"/>
  <c r="I963" i="25"/>
  <c r="I962" i="25"/>
  <c r="I961" i="25"/>
  <c r="I960" i="25"/>
  <c r="I959" i="25"/>
  <c r="I958" i="25"/>
  <c r="I957" i="25"/>
  <c r="I956" i="25"/>
  <c r="I955" i="25"/>
  <c r="I954" i="25"/>
  <c r="I953" i="25"/>
  <c r="I952" i="25"/>
  <c r="I951" i="25"/>
  <c r="I950" i="25"/>
  <c r="I949" i="25"/>
  <c r="I948" i="25"/>
  <c r="I947" i="25"/>
  <c r="I946" i="25"/>
  <c r="I945" i="25"/>
  <c r="I944" i="25"/>
  <c r="I943" i="25"/>
  <c r="I942" i="25"/>
  <c r="I941" i="25"/>
  <c r="I940" i="25"/>
  <c r="I939" i="25"/>
  <c r="I938" i="25"/>
  <c r="I937" i="25"/>
  <c r="I936" i="25"/>
  <c r="I935" i="25"/>
  <c r="I934" i="25"/>
  <c r="I933" i="25"/>
  <c r="I932" i="25"/>
  <c r="I931" i="25"/>
  <c r="I930" i="25"/>
  <c r="I929" i="25"/>
  <c r="I928" i="25"/>
  <c r="I927" i="25"/>
  <c r="I926" i="25"/>
  <c r="I925" i="25"/>
  <c r="I924" i="25"/>
  <c r="I923" i="25"/>
  <c r="I922" i="25"/>
  <c r="I921" i="25"/>
  <c r="I920" i="25"/>
  <c r="I919" i="25"/>
  <c r="I918" i="25"/>
  <c r="I917" i="25"/>
  <c r="I916" i="25"/>
  <c r="I915" i="25"/>
  <c r="I914" i="25"/>
  <c r="I913" i="25"/>
  <c r="I912" i="25"/>
  <c r="I911" i="25"/>
  <c r="I910" i="25"/>
  <c r="I909" i="25"/>
  <c r="I908" i="25"/>
  <c r="I907" i="25"/>
  <c r="I906" i="25"/>
  <c r="I905" i="25"/>
  <c r="I904" i="25"/>
  <c r="I903" i="25"/>
  <c r="I902" i="25"/>
  <c r="I901" i="25"/>
  <c r="I900" i="25"/>
  <c r="I899" i="25"/>
  <c r="I898" i="25"/>
  <c r="I897" i="25"/>
  <c r="I896" i="25"/>
  <c r="I895" i="25"/>
  <c r="I894" i="25"/>
  <c r="I893" i="25"/>
  <c r="I892" i="25"/>
  <c r="I891" i="25"/>
  <c r="I890" i="25"/>
  <c r="I889" i="25"/>
  <c r="I888" i="25"/>
  <c r="I887" i="25"/>
  <c r="I886" i="25"/>
  <c r="I885" i="25"/>
  <c r="I884" i="25"/>
  <c r="I883" i="25"/>
  <c r="I882" i="25"/>
  <c r="I881" i="25"/>
  <c r="I880" i="25"/>
  <c r="I879" i="25"/>
  <c r="I878" i="25"/>
  <c r="I877" i="25"/>
  <c r="I876" i="25"/>
  <c r="I875" i="25"/>
  <c r="I874" i="25"/>
  <c r="I873" i="25"/>
  <c r="I872" i="25"/>
  <c r="I871" i="25"/>
  <c r="I870" i="25"/>
  <c r="I869" i="25"/>
  <c r="I868" i="25"/>
  <c r="I867" i="25"/>
  <c r="I866" i="25"/>
  <c r="I865" i="25"/>
  <c r="I864" i="25"/>
  <c r="I863" i="25"/>
  <c r="I862" i="25"/>
  <c r="I861" i="25"/>
  <c r="I860" i="25"/>
  <c r="I859" i="25"/>
  <c r="I858" i="25"/>
  <c r="I857" i="25"/>
  <c r="I856" i="25"/>
  <c r="I855" i="25"/>
  <c r="I854" i="25"/>
  <c r="I853" i="25"/>
  <c r="I852" i="25"/>
  <c r="I851" i="25"/>
  <c r="I850" i="25"/>
  <c r="I849" i="25"/>
  <c r="I848" i="25"/>
  <c r="I847" i="25"/>
  <c r="I846" i="25"/>
  <c r="I845" i="25"/>
  <c r="I844" i="25"/>
  <c r="I843" i="25"/>
  <c r="I842" i="25"/>
  <c r="I841" i="25"/>
  <c r="I840" i="25"/>
  <c r="I839" i="25"/>
  <c r="I838" i="25"/>
  <c r="I837" i="25"/>
  <c r="I836" i="25"/>
  <c r="I835" i="25"/>
  <c r="I834" i="25"/>
  <c r="I833" i="25"/>
  <c r="I832" i="25"/>
  <c r="I831" i="25"/>
  <c r="I830" i="25"/>
  <c r="I829" i="25"/>
  <c r="I828" i="25"/>
  <c r="I827" i="25"/>
  <c r="I826" i="25"/>
  <c r="I825" i="25"/>
  <c r="I824" i="25"/>
  <c r="I823" i="25"/>
  <c r="I822" i="25"/>
  <c r="I821" i="25"/>
  <c r="I820" i="25"/>
  <c r="I819" i="25"/>
  <c r="I818" i="25"/>
  <c r="I817" i="25"/>
  <c r="I816" i="25"/>
  <c r="I815" i="25"/>
  <c r="I814" i="25"/>
  <c r="I813" i="25"/>
  <c r="I812" i="25"/>
  <c r="I811" i="25"/>
  <c r="I810" i="25"/>
  <c r="I809" i="25"/>
  <c r="I808" i="25"/>
  <c r="I807" i="25"/>
  <c r="I806" i="25"/>
  <c r="I805" i="25"/>
  <c r="I804" i="25"/>
  <c r="I803" i="25"/>
  <c r="I802" i="25"/>
  <c r="I801" i="25"/>
  <c r="I800" i="25"/>
  <c r="I799" i="25"/>
  <c r="I798" i="25"/>
  <c r="I797" i="25"/>
  <c r="I796" i="25"/>
  <c r="I795" i="25"/>
  <c r="I794" i="25"/>
  <c r="I793" i="25"/>
  <c r="I792" i="25"/>
  <c r="I791" i="25"/>
  <c r="I790" i="25"/>
  <c r="I789" i="25"/>
  <c r="I788" i="25"/>
  <c r="I787" i="25"/>
  <c r="I786" i="25"/>
  <c r="I785" i="25"/>
  <c r="I784" i="25"/>
  <c r="I783" i="25"/>
  <c r="I782" i="25"/>
  <c r="I781" i="25"/>
  <c r="I780" i="25"/>
  <c r="I779" i="25"/>
  <c r="I778" i="25"/>
  <c r="I777" i="25"/>
  <c r="I776" i="25"/>
  <c r="I775" i="25"/>
  <c r="I774" i="25"/>
  <c r="I773" i="25"/>
  <c r="I772" i="25"/>
  <c r="I771" i="25"/>
  <c r="I770" i="25"/>
  <c r="I769" i="25"/>
  <c r="I768" i="25"/>
  <c r="I767" i="25"/>
  <c r="I766" i="25"/>
  <c r="I765" i="25"/>
  <c r="I764" i="25"/>
  <c r="I763" i="25"/>
  <c r="I762" i="25"/>
  <c r="I761" i="25"/>
  <c r="I760" i="25"/>
  <c r="I759" i="25"/>
  <c r="I758" i="25"/>
  <c r="I757" i="25"/>
  <c r="I756" i="25"/>
  <c r="I755" i="25"/>
  <c r="I754" i="25"/>
  <c r="I753" i="25"/>
  <c r="I752" i="25"/>
  <c r="I751" i="25"/>
  <c r="I750" i="25"/>
  <c r="I749" i="25"/>
  <c r="I748" i="25"/>
  <c r="I747" i="25"/>
  <c r="I746" i="25"/>
  <c r="I745" i="25"/>
  <c r="I744" i="25"/>
  <c r="I743" i="25"/>
  <c r="I742" i="25"/>
  <c r="I741" i="25"/>
  <c r="I740" i="25"/>
  <c r="I739" i="25"/>
  <c r="I738" i="25"/>
  <c r="I737" i="25"/>
  <c r="I736" i="25"/>
  <c r="I735" i="25"/>
  <c r="I734" i="25"/>
  <c r="I733" i="25"/>
  <c r="I732" i="25"/>
  <c r="I731" i="25"/>
  <c r="I730" i="25"/>
  <c r="I729" i="25"/>
  <c r="I728" i="25"/>
  <c r="I727" i="25"/>
  <c r="I726" i="25"/>
  <c r="I725" i="25"/>
  <c r="I724" i="25"/>
  <c r="I723" i="25"/>
  <c r="I722" i="25"/>
  <c r="I721" i="25"/>
  <c r="I720" i="25"/>
  <c r="I719" i="25"/>
  <c r="I718" i="25"/>
  <c r="I717" i="25"/>
  <c r="I716" i="25"/>
  <c r="I715" i="25"/>
  <c r="I714" i="25"/>
  <c r="I713" i="25"/>
  <c r="I712" i="25"/>
  <c r="I711" i="25"/>
  <c r="I710" i="25"/>
  <c r="I709" i="25"/>
  <c r="I708" i="25"/>
  <c r="I707" i="25"/>
  <c r="I706" i="25"/>
  <c r="I705" i="25"/>
  <c r="I704" i="25"/>
  <c r="I703" i="25"/>
  <c r="I702" i="25"/>
  <c r="I701" i="25"/>
  <c r="I700" i="25"/>
  <c r="I699" i="25"/>
  <c r="I698" i="25"/>
  <c r="I697" i="25"/>
  <c r="I696" i="25"/>
  <c r="I695" i="25"/>
  <c r="I694" i="25"/>
  <c r="I693" i="25"/>
  <c r="I692" i="25"/>
  <c r="I691" i="25"/>
  <c r="I690" i="25"/>
  <c r="I689" i="25"/>
  <c r="I688" i="25"/>
  <c r="I687" i="25"/>
  <c r="I686" i="25"/>
  <c r="I685" i="25"/>
  <c r="I684" i="25"/>
  <c r="I683" i="25"/>
  <c r="I682" i="25"/>
  <c r="I681" i="25"/>
  <c r="I680" i="25"/>
  <c r="I679" i="25"/>
  <c r="I678" i="25"/>
  <c r="I677" i="25"/>
  <c r="I676" i="25"/>
  <c r="I675" i="25"/>
  <c r="I674" i="25"/>
  <c r="I673" i="25"/>
  <c r="I672" i="25"/>
  <c r="I671" i="25"/>
  <c r="I670" i="25"/>
  <c r="I669" i="25"/>
  <c r="I668" i="25"/>
  <c r="I667" i="25"/>
  <c r="I666" i="25"/>
  <c r="I665" i="25"/>
  <c r="I664" i="25"/>
  <c r="I663" i="25"/>
  <c r="I662" i="25"/>
  <c r="I661" i="25"/>
  <c r="I660" i="25"/>
  <c r="I659" i="25"/>
  <c r="I658" i="25"/>
  <c r="I657" i="25"/>
  <c r="I656" i="25"/>
  <c r="I655" i="25"/>
  <c r="I654" i="25"/>
  <c r="I653" i="25"/>
  <c r="I652" i="25"/>
  <c r="I651" i="25"/>
  <c r="I650" i="25"/>
  <c r="I649" i="25"/>
  <c r="I648" i="25"/>
  <c r="I647" i="25"/>
  <c r="I646" i="25"/>
  <c r="I645" i="25"/>
  <c r="I644" i="25"/>
  <c r="I643" i="25"/>
  <c r="I642" i="25"/>
  <c r="I641" i="25"/>
  <c r="I640" i="25"/>
  <c r="I639" i="25"/>
  <c r="I638" i="25"/>
  <c r="I637" i="25"/>
  <c r="I636" i="25"/>
  <c r="I635" i="25"/>
  <c r="I634" i="25"/>
  <c r="I633" i="25"/>
  <c r="I632" i="25"/>
  <c r="I631" i="25"/>
  <c r="I630" i="25"/>
  <c r="I629" i="25"/>
  <c r="I628" i="25"/>
  <c r="I627" i="25"/>
  <c r="I626" i="25"/>
  <c r="I625" i="25"/>
  <c r="I624" i="25"/>
  <c r="I623" i="25"/>
  <c r="I622" i="25"/>
  <c r="I621" i="25"/>
  <c r="I620" i="25"/>
  <c r="I619" i="25"/>
  <c r="I618" i="25"/>
  <c r="I617" i="25"/>
  <c r="I616" i="25"/>
  <c r="I615" i="25"/>
  <c r="I614" i="25"/>
  <c r="I613" i="25"/>
  <c r="I612" i="25"/>
  <c r="I611" i="25"/>
  <c r="I610" i="25"/>
  <c r="I609" i="25"/>
  <c r="I608" i="25"/>
  <c r="I607" i="25"/>
  <c r="I606" i="25"/>
  <c r="I605" i="25"/>
  <c r="I604" i="25"/>
  <c r="I603" i="25"/>
  <c r="I602" i="25"/>
  <c r="I601" i="25"/>
  <c r="I600" i="25"/>
  <c r="I599" i="25"/>
  <c r="I598" i="25"/>
  <c r="I597" i="25"/>
  <c r="I596" i="25"/>
  <c r="I595" i="25"/>
  <c r="I594" i="25"/>
  <c r="I593" i="25"/>
  <c r="I592" i="25"/>
  <c r="I591" i="25"/>
  <c r="I590" i="25"/>
  <c r="I589" i="25"/>
  <c r="I588" i="25"/>
  <c r="I587" i="25"/>
  <c r="I586" i="25"/>
  <c r="I585" i="25"/>
  <c r="I584" i="25"/>
  <c r="I583" i="25"/>
  <c r="I582" i="25"/>
  <c r="I581" i="25"/>
  <c r="I580" i="25"/>
  <c r="I579" i="25"/>
  <c r="I578" i="25"/>
  <c r="I577" i="25"/>
  <c r="I576" i="25"/>
  <c r="I575" i="25"/>
  <c r="I574" i="25"/>
  <c r="I573" i="25"/>
  <c r="I572" i="25"/>
  <c r="I571" i="25"/>
  <c r="I570" i="25"/>
  <c r="I569" i="25"/>
  <c r="I568" i="25"/>
  <c r="I567" i="25"/>
  <c r="I566" i="25"/>
  <c r="I565" i="25"/>
  <c r="I564" i="25"/>
  <c r="I563" i="25"/>
  <c r="I562" i="25"/>
  <c r="I561" i="25"/>
  <c r="I560" i="25"/>
  <c r="I559" i="25"/>
  <c r="I558" i="25"/>
  <c r="I557" i="25"/>
  <c r="I556" i="25"/>
  <c r="I555" i="25"/>
  <c r="I554" i="25"/>
  <c r="I553" i="25"/>
  <c r="I552" i="25"/>
  <c r="I551" i="25"/>
  <c r="I550" i="25"/>
  <c r="I549" i="25"/>
  <c r="I548" i="25"/>
  <c r="I547" i="25"/>
  <c r="I546" i="25"/>
  <c r="I545" i="25"/>
  <c r="I544" i="25"/>
  <c r="I543" i="25"/>
  <c r="I542" i="25"/>
  <c r="I541" i="25"/>
  <c r="I540" i="25"/>
  <c r="I539" i="25"/>
  <c r="I538" i="25"/>
  <c r="I537" i="25"/>
  <c r="I536" i="25"/>
  <c r="I535" i="25"/>
  <c r="I534" i="25"/>
  <c r="I533" i="25"/>
  <c r="I532" i="25"/>
  <c r="I531" i="25"/>
  <c r="I530" i="25"/>
  <c r="I529" i="25"/>
  <c r="I528" i="25"/>
  <c r="I527" i="25"/>
  <c r="I526" i="25"/>
  <c r="I525" i="25"/>
  <c r="I524" i="25"/>
  <c r="I523" i="25"/>
  <c r="I522" i="25"/>
  <c r="I521" i="25"/>
  <c r="I520" i="25"/>
  <c r="I519" i="25"/>
  <c r="I518" i="25"/>
  <c r="I517" i="25"/>
  <c r="I516" i="25"/>
  <c r="I515" i="25"/>
  <c r="I514" i="25"/>
  <c r="I513" i="25"/>
  <c r="I512" i="25"/>
  <c r="I511" i="25"/>
  <c r="I510" i="25"/>
  <c r="I509" i="25"/>
  <c r="I508" i="25"/>
  <c r="I507" i="25"/>
  <c r="I506" i="25"/>
  <c r="I505" i="25"/>
  <c r="I504" i="25"/>
  <c r="I503" i="25"/>
  <c r="I502" i="25"/>
  <c r="I501" i="25"/>
  <c r="I500" i="25"/>
  <c r="I499" i="25"/>
  <c r="I498" i="25"/>
  <c r="I497" i="25"/>
  <c r="I496" i="25"/>
  <c r="I495" i="25"/>
  <c r="I494" i="25"/>
  <c r="I493" i="25"/>
  <c r="I492" i="25"/>
  <c r="I491" i="25"/>
  <c r="I490" i="25"/>
  <c r="I489" i="25"/>
  <c r="I488" i="25"/>
  <c r="I487" i="25"/>
  <c r="I486" i="25"/>
  <c r="I485" i="25"/>
  <c r="I484" i="25"/>
  <c r="I483" i="25"/>
  <c r="I482" i="25"/>
  <c r="I481" i="25"/>
  <c r="I480" i="25"/>
  <c r="I479" i="25"/>
  <c r="I478" i="25"/>
  <c r="I477" i="25"/>
  <c r="I476" i="25"/>
  <c r="I475" i="25"/>
  <c r="I474" i="25"/>
  <c r="I473" i="25"/>
  <c r="I472" i="25"/>
  <c r="I471" i="25"/>
  <c r="I470" i="25"/>
  <c r="I469" i="25"/>
  <c r="I468" i="25"/>
  <c r="I467" i="25"/>
  <c r="I466" i="25"/>
  <c r="I465" i="25"/>
  <c r="I464" i="25"/>
  <c r="I463" i="25"/>
  <c r="I462" i="25"/>
  <c r="I461" i="25"/>
  <c r="I460" i="25"/>
  <c r="I459" i="25"/>
  <c r="I458" i="25"/>
  <c r="I457" i="25"/>
  <c r="I456" i="25"/>
  <c r="I455" i="25"/>
  <c r="I454" i="25"/>
  <c r="I453" i="25"/>
  <c r="I452" i="25"/>
  <c r="I451" i="25"/>
  <c r="I450" i="25"/>
  <c r="I449" i="25"/>
  <c r="I448" i="25"/>
  <c r="I447" i="25"/>
  <c r="I446" i="25"/>
  <c r="I445" i="25"/>
  <c r="I444" i="25"/>
  <c r="I443" i="25"/>
  <c r="I442" i="25"/>
  <c r="I441" i="25"/>
  <c r="I440" i="25"/>
  <c r="I439" i="25"/>
  <c r="I438" i="25"/>
  <c r="I437" i="25"/>
  <c r="I436" i="25"/>
  <c r="I435" i="25"/>
  <c r="I434" i="25"/>
  <c r="I433" i="25"/>
  <c r="I432" i="25"/>
  <c r="I431" i="25"/>
  <c r="I430" i="25"/>
  <c r="I429" i="25"/>
  <c r="I428" i="25"/>
  <c r="I427" i="25"/>
  <c r="I426" i="25"/>
  <c r="I425" i="25"/>
  <c r="I424" i="25"/>
  <c r="I423" i="25"/>
  <c r="I422" i="25"/>
  <c r="I421" i="25"/>
  <c r="I420" i="25"/>
  <c r="I419" i="25"/>
  <c r="I418" i="25"/>
  <c r="I417" i="25"/>
  <c r="I416" i="25"/>
  <c r="I415" i="25"/>
  <c r="I414" i="25"/>
  <c r="I413" i="25"/>
  <c r="I412" i="25"/>
  <c r="I411" i="25"/>
  <c r="I410" i="25"/>
  <c r="I409" i="25"/>
  <c r="I408" i="25"/>
  <c r="I407" i="25"/>
  <c r="I406" i="25"/>
  <c r="I405" i="25"/>
  <c r="I404" i="25"/>
  <c r="I403" i="25"/>
  <c r="I402" i="25"/>
  <c r="I401" i="25"/>
  <c r="I400" i="25"/>
  <c r="I399" i="25"/>
  <c r="I398" i="25"/>
  <c r="I397" i="25"/>
  <c r="I396" i="25"/>
  <c r="I395" i="25"/>
  <c r="I394" i="25"/>
  <c r="I393" i="25"/>
  <c r="I392" i="25"/>
  <c r="I391" i="25"/>
  <c r="I390" i="25"/>
  <c r="I389" i="25"/>
  <c r="I388" i="25"/>
  <c r="I387" i="25"/>
  <c r="I386" i="25"/>
  <c r="I385" i="25"/>
  <c r="I384" i="25"/>
  <c r="I383" i="25"/>
  <c r="I382" i="25"/>
  <c r="I381" i="25"/>
  <c r="I380" i="25"/>
  <c r="I379" i="25"/>
  <c r="I378" i="25"/>
  <c r="I377" i="25"/>
  <c r="I376" i="25"/>
  <c r="I375" i="25"/>
  <c r="I374" i="25"/>
  <c r="I373" i="25"/>
  <c r="I372" i="25"/>
  <c r="I371" i="25"/>
  <c r="I370" i="25"/>
  <c r="I369" i="25"/>
  <c r="I368" i="25"/>
  <c r="I367" i="25"/>
  <c r="I366" i="25"/>
  <c r="I365" i="25"/>
  <c r="I364" i="25"/>
  <c r="I363" i="25"/>
  <c r="I362" i="25"/>
  <c r="I361" i="25"/>
  <c r="I360" i="25"/>
  <c r="I359" i="25"/>
  <c r="I358" i="25"/>
  <c r="I357" i="25"/>
  <c r="I356" i="25"/>
  <c r="I355" i="25"/>
  <c r="I354" i="25"/>
  <c r="I353" i="25"/>
  <c r="I352" i="25"/>
  <c r="I351" i="25"/>
  <c r="I350" i="25"/>
  <c r="I349" i="25"/>
  <c r="I348" i="25"/>
  <c r="I347" i="25"/>
  <c r="I346" i="25"/>
  <c r="I345" i="25"/>
  <c r="I344" i="25"/>
  <c r="I343" i="25"/>
  <c r="I342" i="25"/>
  <c r="I341" i="25"/>
  <c r="I340" i="25"/>
  <c r="I339" i="25"/>
  <c r="I338" i="25"/>
  <c r="I337" i="25"/>
  <c r="I336" i="25"/>
  <c r="I335" i="25"/>
  <c r="I334" i="25"/>
  <c r="I333" i="25"/>
  <c r="I332" i="25"/>
  <c r="I331" i="25"/>
  <c r="I330" i="25"/>
  <c r="I329" i="25"/>
  <c r="I328" i="25"/>
  <c r="I327" i="25"/>
  <c r="I326" i="25"/>
  <c r="I325" i="25"/>
  <c r="I324" i="25"/>
  <c r="I323" i="25"/>
  <c r="I322" i="25"/>
  <c r="I321" i="25"/>
  <c r="I320" i="25"/>
  <c r="I319" i="25"/>
  <c r="I318" i="25"/>
  <c r="I317" i="25"/>
  <c r="I316" i="25"/>
  <c r="I315" i="25"/>
  <c r="I314" i="25"/>
  <c r="I313" i="25"/>
  <c r="I312" i="25"/>
  <c r="I311" i="25"/>
  <c r="I310" i="25"/>
  <c r="I309" i="25"/>
  <c r="I308" i="25"/>
  <c r="I307" i="25"/>
  <c r="I306" i="25"/>
  <c r="I305" i="25"/>
  <c r="I304" i="25"/>
  <c r="I303" i="25"/>
  <c r="I302" i="25"/>
  <c r="I301" i="25"/>
  <c r="I300" i="25"/>
  <c r="I299" i="25"/>
  <c r="I298" i="25"/>
  <c r="I297" i="25"/>
  <c r="I296" i="25"/>
  <c r="I295" i="25"/>
  <c r="I294" i="25"/>
  <c r="I293" i="25"/>
  <c r="I292" i="25"/>
  <c r="I291" i="25"/>
  <c r="I290" i="25"/>
  <c r="I289" i="25"/>
  <c r="I288" i="25"/>
  <c r="I287" i="25"/>
  <c r="I286" i="25"/>
  <c r="I285" i="25"/>
  <c r="I284" i="25"/>
  <c r="I283" i="25"/>
  <c r="I282" i="25"/>
  <c r="I281" i="25"/>
  <c r="I280" i="25"/>
  <c r="I279" i="25"/>
  <c r="I278" i="25"/>
  <c r="I277" i="25"/>
  <c r="I276" i="25"/>
  <c r="I275" i="25"/>
  <c r="I274" i="25"/>
  <c r="I273" i="25"/>
  <c r="I272" i="25"/>
  <c r="I271" i="25"/>
  <c r="I270" i="25"/>
  <c r="I269" i="25"/>
  <c r="I268" i="25"/>
  <c r="I267" i="25"/>
  <c r="I266" i="25"/>
  <c r="I265" i="25"/>
  <c r="I264" i="25"/>
  <c r="I263" i="25"/>
  <c r="I262" i="25"/>
  <c r="I261" i="25"/>
  <c r="I260" i="25"/>
  <c r="I259" i="25"/>
  <c r="I258" i="25"/>
  <c r="I257" i="25"/>
  <c r="I256" i="25"/>
  <c r="I255" i="25"/>
  <c r="I254" i="25"/>
  <c r="I253" i="25"/>
  <c r="I252" i="25"/>
  <c r="I251" i="25"/>
  <c r="I250" i="25"/>
  <c r="I249" i="25"/>
  <c r="I248" i="25"/>
  <c r="I247" i="25"/>
  <c r="I246" i="25"/>
  <c r="I245" i="25"/>
  <c r="I244" i="25"/>
  <c r="I243" i="25"/>
  <c r="I242" i="25"/>
  <c r="I241" i="25"/>
  <c r="I240" i="25"/>
  <c r="I239" i="25"/>
  <c r="I238" i="25"/>
  <c r="I237" i="25"/>
  <c r="I236" i="25"/>
  <c r="I235" i="25"/>
  <c r="I234" i="25"/>
  <c r="I233" i="25"/>
  <c r="I232" i="25"/>
  <c r="I231" i="25"/>
  <c r="I230" i="25"/>
  <c r="I229" i="25"/>
  <c r="I228" i="25"/>
  <c r="I227" i="25"/>
  <c r="I226" i="25"/>
  <c r="I225" i="25"/>
  <c r="I224" i="25"/>
  <c r="I223" i="25"/>
  <c r="I222" i="25"/>
  <c r="I221" i="25"/>
  <c r="I220" i="25"/>
  <c r="I219" i="25"/>
  <c r="I218" i="25"/>
  <c r="I217" i="25"/>
  <c r="I216" i="25"/>
  <c r="I215" i="25"/>
  <c r="I214" i="25"/>
  <c r="I213" i="25"/>
  <c r="I212" i="25"/>
  <c r="I211" i="25"/>
  <c r="I210" i="25"/>
  <c r="I209" i="25"/>
  <c r="I208" i="25"/>
  <c r="I207" i="25"/>
  <c r="I206" i="25"/>
  <c r="I205" i="25"/>
  <c r="I204" i="25"/>
  <c r="I203" i="25"/>
  <c r="I202" i="25"/>
  <c r="I201" i="25"/>
  <c r="I200" i="25"/>
  <c r="I199" i="25"/>
  <c r="I198" i="25"/>
  <c r="I197" i="25"/>
  <c r="I196" i="25"/>
  <c r="I195" i="25"/>
  <c r="I194" i="25"/>
  <c r="I193" i="25"/>
  <c r="I192" i="25"/>
  <c r="I191" i="25"/>
  <c r="I190" i="25"/>
  <c r="I189" i="25"/>
  <c r="I188" i="25"/>
  <c r="I187" i="25"/>
  <c r="I186" i="25"/>
  <c r="I185" i="25"/>
  <c r="I184" i="25"/>
  <c r="I183" i="25"/>
  <c r="I182" i="25"/>
  <c r="I181" i="25"/>
  <c r="I180" i="25"/>
  <c r="I179" i="25"/>
  <c r="I178" i="25"/>
  <c r="I177" i="25"/>
  <c r="I176" i="25"/>
  <c r="I175" i="25"/>
  <c r="I174" i="25"/>
  <c r="I173" i="25"/>
  <c r="I172" i="25"/>
  <c r="I171" i="25"/>
  <c r="I170" i="25"/>
  <c r="I169" i="25"/>
  <c r="I168" i="25"/>
  <c r="I167" i="25"/>
  <c r="I166" i="25"/>
  <c r="I165" i="25"/>
  <c r="I164" i="25"/>
  <c r="I163" i="25"/>
  <c r="I162" i="25"/>
  <c r="I161" i="25"/>
  <c r="I160" i="25"/>
  <c r="I159" i="25"/>
  <c r="I158" i="25"/>
  <c r="I157" i="25"/>
  <c r="I156" i="25"/>
  <c r="I155" i="25"/>
  <c r="I154" i="25"/>
  <c r="I153" i="25"/>
  <c r="I152" i="25"/>
  <c r="I151" i="25"/>
  <c r="I150" i="25"/>
  <c r="I149" i="25"/>
  <c r="I148" i="25"/>
  <c r="I147" i="25"/>
  <c r="I146" i="25"/>
  <c r="I145" i="25"/>
  <c r="I144" i="25"/>
  <c r="I143" i="25"/>
  <c r="I142" i="25"/>
  <c r="I141" i="25"/>
  <c r="I140" i="25"/>
  <c r="I139" i="25"/>
  <c r="I138" i="25"/>
  <c r="I137" i="25"/>
  <c r="I136" i="25"/>
  <c r="I135" i="25"/>
  <c r="I134" i="25"/>
  <c r="I133" i="25"/>
  <c r="I132" i="25"/>
  <c r="I131" i="25"/>
  <c r="I130" i="25"/>
  <c r="I129" i="25"/>
  <c r="I128" i="25"/>
  <c r="I127" i="25"/>
  <c r="I126" i="25"/>
  <c r="I125" i="25"/>
  <c r="I124" i="25"/>
  <c r="I123" i="25"/>
  <c r="I122" i="25"/>
  <c r="I121" i="25"/>
  <c r="I120" i="25"/>
  <c r="I119" i="25"/>
  <c r="I118" i="25"/>
  <c r="I117" i="25"/>
  <c r="I116" i="25"/>
  <c r="I115" i="25"/>
  <c r="I114" i="25"/>
  <c r="I113" i="25"/>
  <c r="I112" i="25"/>
  <c r="I111" i="25"/>
  <c r="I110" i="25"/>
  <c r="I109" i="25"/>
  <c r="I108" i="25"/>
  <c r="I107" i="25"/>
  <c r="I106" i="25"/>
  <c r="I105" i="25"/>
  <c r="I104" i="25"/>
  <c r="I103" i="25"/>
  <c r="I102" i="25"/>
  <c r="I101" i="25"/>
  <c r="I100" i="25"/>
  <c r="I99" i="25"/>
  <c r="I98" i="25"/>
  <c r="I97" i="25"/>
  <c r="I96" i="25"/>
  <c r="I95" i="25"/>
  <c r="I94" i="25"/>
  <c r="I93" i="25"/>
  <c r="I92" i="25"/>
  <c r="I91" i="25"/>
  <c r="I90" i="25"/>
  <c r="I89" i="25"/>
  <c r="I88" i="25"/>
  <c r="I87" i="25"/>
  <c r="I86" i="25"/>
  <c r="I85" i="25"/>
  <c r="I84" i="25"/>
  <c r="I83" i="25"/>
  <c r="I82" i="25"/>
  <c r="I81" i="25"/>
  <c r="I80" i="25"/>
  <c r="I79" i="25"/>
  <c r="I78" i="25"/>
  <c r="I77" i="25"/>
  <c r="I76" i="25"/>
  <c r="I75" i="25"/>
  <c r="I74" i="25"/>
  <c r="I73" i="25"/>
  <c r="I72" i="25"/>
  <c r="I71" i="25"/>
  <c r="I70" i="25"/>
  <c r="I69" i="25"/>
  <c r="I68" i="25"/>
  <c r="I67" i="25"/>
  <c r="I66" i="25"/>
  <c r="I65" i="25"/>
  <c r="I64" i="25"/>
  <c r="I63" i="25"/>
  <c r="I62" i="25"/>
  <c r="I61" i="25"/>
  <c r="I60" i="25"/>
  <c r="I59" i="25"/>
  <c r="I58" i="25"/>
  <c r="I57" i="25"/>
  <c r="I56" i="25"/>
  <c r="I55" i="25"/>
  <c r="I54" i="25"/>
  <c r="I53" i="25"/>
  <c r="I52" i="25"/>
  <c r="I51" i="25"/>
  <c r="I50" i="25"/>
  <c r="I49" i="25"/>
  <c r="I48" i="25"/>
  <c r="I47" i="25"/>
  <c r="I46" i="25"/>
  <c r="I45" i="25"/>
  <c r="I44" i="25"/>
  <c r="I43" i="25"/>
  <c r="I42" i="25"/>
  <c r="I41" i="25"/>
  <c r="I40" i="25"/>
  <c r="I39" i="25"/>
  <c r="I38" i="25"/>
  <c r="I37" i="25"/>
  <c r="I36" i="25"/>
  <c r="I35" i="25"/>
  <c r="I34" i="25"/>
  <c r="I33" i="25"/>
  <c r="I32" i="25"/>
  <c r="I31" i="25"/>
  <c r="I30" i="25"/>
  <c r="I29" i="25"/>
  <c r="I28" i="25"/>
  <c r="I27" i="25"/>
  <c r="I26" i="25"/>
  <c r="I25" i="25"/>
  <c r="I24" i="25"/>
  <c r="I23" i="25"/>
  <c r="AH22" i="25" l="1"/>
  <c r="W22" i="25" s="1"/>
  <c r="AJ20" i="25"/>
  <c r="Y20" i="25" s="1"/>
  <c r="AB20" i="25"/>
  <c r="Q20" i="25" s="1"/>
  <c r="AF20" i="25"/>
  <c r="U20" i="25" s="1"/>
  <c r="AD22" i="25"/>
  <c r="S22" i="25" s="1"/>
  <c r="AK22" i="25"/>
  <c r="Z22" i="25" s="1"/>
  <c r="AK20" i="25"/>
  <c r="Z20" i="25" s="1"/>
  <c r="AD20" i="25"/>
  <c r="S20" i="25" s="1"/>
  <c r="AH20" i="25"/>
  <c r="W20" i="25" s="1"/>
  <c r="AB22" i="25"/>
  <c r="Q22" i="25" s="1"/>
  <c r="AF22" i="25"/>
  <c r="U22" i="25" s="1"/>
  <c r="AJ22" i="25"/>
  <c r="Y22" i="25" s="1"/>
  <c r="AJ24" i="25"/>
  <c r="Y24" i="25" s="1"/>
  <c r="AH24" i="25"/>
  <c r="W24" i="25" s="1"/>
  <c r="AF24" i="25"/>
  <c r="U24" i="25" s="1"/>
  <c r="AD24" i="25"/>
  <c r="S24" i="25" s="1"/>
  <c r="AB24" i="25"/>
  <c r="Q24" i="25" s="1"/>
  <c r="AK24" i="25"/>
  <c r="Z24" i="25" s="1"/>
  <c r="AI24" i="25"/>
  <c r="X24" i="25" s="1"/>
  <c r="AG24" i="25"/>
  <c r="V24" i="25" s="1"/>
  <c r="AE24" i="25"/>
  <c r="T24" i="25" s="1"/>
  <c r="AC24" i="25"/>
  <c r="R24" i="25" s="1"/>
  <c r="AA24" i="25"/>
  <c r="P24" i="25" s="1"/>
  <c r="AJ32" i="25"/>
  <c r="Y32" i="25" s="1"/>
  <c r="AH32" i="25"/>
  <c r="W32" i="25" s="1"/>
  <c r="AF32" i="25"/>
  <c r="U32" i="25" s="1"/>
  <c r="AD32" i="25"/>
  <c r="S32" i="25" s="1"/>
  <c r="AB32" i="25"/>
  <c r="Q32" i="25" s="1"/>
  <c r="AK32" i="25"/>
  <c r="Z32" i="25" s="1"/>
  <c r="AI32" i="25"/>
  <c r="X32" i="25" s="1"/>
  <c r="AG32" i="25"/>
  <c r="V32" i="25" s="1"/>
  <c r="AE32" i="25"/>
  <c r="T32" i="25" s="1"/>
  <c r="AC32" i="25"/>
  <c r="R32" i="25" s="1"/>
  <c r="AA32" i="25"/>
  <c r="P32" i="25" s="1"/>
  <c r="AJ40" i="25"/>
  <c r="Y40" i="25" s="1"/>
  <c r="AH40" i="25"/>
  <c r="W40" i="25" s="1"/>
  <c r="AF40" i="25"/>
  <c r="U40" i="25" s="1"/>
  <c r="AD40" i="25"/>
  <c r="S40" i="25" s="1"/>
  <c r="AB40" i="25"/>
  <c r="Q40" i="25" s="1"/>
  <c r="AK40" i="25"/>
  <c r="Z40" i="25" s="1"/>
  <c r="AI40" i="25"/>
  <c r="X40" i="25" s="1"/>
  <c r="AG40" i="25"/>
  <c r="V40" i="25" s="1"/>
  <c r="AE40" i="25"/>
  <c r="T40" i="25" s="1"/>
  <c r="AC40" i="25"/>
  <c r="R40" i="25" s="1"/>
  <c r="AA40" i="25"/>
  <c r="P40" i="25" s="1"/>
  <c r="AJ48" i="25"/>
  <c r="Y48" i="25" s="1"/>
  <c r="AH48" i="25"/>
  <c r="W48" i="25" s="1"/>
  <c r="AF48" i="25"/>
  <c r="U48" i="25" s="1"/>
  <c r="AD48" i="25"/>
  <c r="S48" i="25" s="1"/>
  <c r="AB48" i="25"/>
  <c r="Q48" i="25" s="1"/>
  <c r="AK48" i="25"/>
  <c r="Z48" i="25" s="1"/>
  <c r="AI48" i="25"/>
  <c r="X48" i="25" s="1"/>
  <c r="AG48" i="25"/>
  <c r="V48" i="25" s="1"/>
  <c r="AE48" i="25"/>
  <c r="T48" i="25" s="1"/>
  <c r="AC48" i="25"/>
  <c r="R48" i="25" s="1"/>
  <c r="AA48" i="25"/>
  <c r="P48" i="25" s="1"/>
  <c r="AJ56" i="25"/>
  <c r="Y56" i="25" s="1"/>
  <c r="AH56" i="25"/>
  <c r="W56" i="25" s="1"/>
  <c r="AF56" i="25"/>
  <c r="U56" i="25" s="1"/>
  <c r="AD56" i="25"/>
  <c r="S56" i="25" s="1"/>
  <c r="AB56" i="25"/>
  <c r="Q56" i="25" s="1"/>
  <c r="AK56" i="25"/>
  <c r="Z56" i="25" s="1"/>
  <c r="AI56" i="25"/>
  <c r="X56" i="25" s="1"/>
  <c r="AG56" i="25"/>
  <c r="V56" i="25" s="1"/>
  <c r="AE56" i="25"/>
  <c r="T56" i="25" s="1"/>
  <c r="AC56" i="25"/>
  <c r="R56" i="25" s="1"/>
  <c r="AA56" i="25"/>
  <c r="P56" i="25" s="1"/>
  <c r="AJ62" i="25"/>
  <c r="Y62" i="25" s="1"/>
  <c r="AH62" i="25"/>
  <c r="W62" i="25" s="1"/>
  <c r="AF62" i="25"/>
  <c r="U62" i="25" s="1"/>
  <c r="AD62" i="25"/>
  <c r="S62" i="25" s="1"/>
  <c r="AB62" i="25"/>
  <c r="Q62" i="25" s="1"/>
  <c r="AK62" i="25"/>
  <c r="Z62" i="25" s="1"/>
  <c r="AI62" i="25"/>
  <c r="X62" i="25" s="1"/>
  <c r="AG62" i="25"/>
  <c r="V62" i="25" s="1"/>
  <c r="AE62" i="25"/>
  <c r="T62" i="25" s="1"/>
  <c r="AC62" i="25"/>
  <c r="R62" i="25" s="1"/>
  <c r="AA62" i="25"/>
  <c r="P62" i="25" s="1"/>
  <c r="AJ70" i="25"/>
  <c r="Y70" i="25" s="1"/>
  <c r="AH70" i="25"/>
  <c r="W70" i="25" s="1"/>
  <c r="AF70" i="25"/>
  <c r="U70" i="25" s="1"/>
  <c r="AD70" i="25"/>
  <c r="S70" i="25" s="1"/>
  <c r="AB70" i="25"/>
  <c r="Q70" i="25" s="1"/>
  <c r="AK70" i="25"/>
  <c r="Z70" i="25" s="1"/>
  <c r="AI70" i="25"/>
  <c r="X70" i="25" s="1"/>
  <c r="AG70" i="25"/>
  <c r="V70" i="25" s="1"/>
  <c r="AE70" i="25"/>
  <c r="T70" i="25" s="1"/>
  <c r="AC70" i="25"/>
  <c r="R70" i="25" s="1"/>
  <c r="AA70" i="25"/>
  <c r="P70" i="25" s="1"/>
  <c r="AJ78" i="25"/>
  <c r="Y78" i="25" s="1"/>
  <c r="AH78" i="25"/>
  <c r="W78" i="25" s="1"/>
  <c r="AF78" i="25"/>
  <c r="U78" i="25" s="1"/>
  <c r="AD78" i="25"/>
  <c r="S78" i="25" s="1"/>
  <c r="AB78" i="25"/>
  <c r="Q78" i="25" s="1"/>
  <c r="AK78" i="25"/>
  <c r="Z78" i="25" s="1"/>
  <c r="AI78" i="25"/>
  <c r="X78" i="25" s="1"/>
  <c r="AG78" i="25"/>
  <c r="V78" i="25" s="1"/>
  <c r="AE78" i="25"/>
  <c r="T78" i="25" s="1"/>
  <c r="AC78" i="25"/>
  <c r="R78" i="25" s="1"/>
  <c r="AA78" i="25"/>
  <c r="P78" i="25" s="1"/>
  <c r="AJ86" i="25"/>
  <c r="Y86" i="25" s="1"/>
  <c r="AH86" i="25"/>
  <c r="W86" i="25" s="1"/>
  <c r="AF86" i="25"/>
  <c r="U86" i="25" s="1"/>
  <c r="AD86" i="25"/>
  <c r="S86" i="25" s="1"/>
  <c r="AB86" i="25"/>
  <c r="Q86" i="25" s="1"/>
  <c r="AK86" i="25"/>
  <c r="Z86" i="25" s="1"/>
  <c r="AI86" i="25"/>
  <c r="X86" i="25" s="1"/>
  <c r="AG86" i="25"/>
  <c r="V86" i="25" s="1"/>
  <c r="AE86" i="25"/>
  <c r="T86" i="25" s="1"/>
  <c r="AC86" i="25"/>
  <c r="R86" i="25" s="1"/>
  <c r="AA86" i="25"/>
  <c r="P86" i="25" s="1"/>
  <c r="AJ94" i="25"/>
  <c r="Y94" i="25" s="1"/>
  <c r="AH94" i="25"/>
  <c r="W94" i="25" s="1"/>
  <c r="AF94" i="25"/>
  <c r="U94" i="25" s="1"/>
  <c r="AD94" i="25"/>
  <c r="S94" i="25" s="1"/>
  <c r="AB94" i="25"/>
  <c r="Q94" i="25" s="1"/>
  <c r="AK94" i="25"/>
  <c r="Z94" i="25" s="1"/>
  <c r="AI94" i="25"/>
  <c r="X94" i="25" s="1"/>
  <c r="AG94" i="25"/>
  <c r="V94" i="25" s="1"/>
  <c r="AE94" i="25"/>
  <c r="T94" i="25" s="1"/>
  <c r="AC94" i="25"/>
  <c r="R94" i="25" s="1"/>
  <c r="AA94" i="25"/>
  <c r="P94" i="25" s="1"/>
  <c r="AJ100" i="25"/>
  <c r="Y100" i="25" s="1"/>
  <c r="AH100" i="25"/>
  <c r="W100" i="25" s="1"/>
  <c r="AF100" i="25"/>
  <c r="U100" i="25" s="1"/>
  <c r="AD100" i="25"/>
  <c r="S100" i="25" s="1"/>
  <c r="AB100" i="25"/>
  <c r="Q100" i="25" s="1"/>
  <c r="AK100" i="25"/>
  <c r="Z100" i="25" s="1"/>
  <c r="AI100" i="25"/>
  <c r="X100" i="25" s="1"/>
  <c r="AG100" i="25"/>
  <c r="V100" i="25" s="1"/>
  <c r="AE100" i="25"/>
  <c r="T100" i="25" s="1"/>
  <c r="AC100" i="25"/>
  <c r="R100" i="25" s="1"/>
  <c r="AA100" i="25"/>
  <c r="P100" i="25" s="1"/>
  <c r="AJ108" i="25"/>
  <c r="Y108" i="25" s="1"/>
  <c r="AH108" i="25"/>
  <c r="W108" i="25" s="1"/>
  <c r="AF108" i="25"/>
  <c r="U108" i="25" s="1"/>
  <c r="AD108" i="25"/>
  <c r="S108" i="25" s="1"/>
  <c r="AB108" i="25"/>
  <c r="Q108" i="25" s="1"/>
  <c r="AK108" i="25"/>
  <c r="Z108" i="25" s="1"/>
  <c r="AI108" i="25"/>
  <c r="X108" i="25" s="1"/>
  <c r="AG108" i="25"/>
  <c r="V108" i="25" s="1"/>
  <c r="AE108" i="25"/>
  <c r="T108" i="25" s="1"/>
  <c r="AC108" i="25"/>
  <c r="R108" i="25" s="1"/>
  <c r="AA108" i="25"/>
  <c r="P108" i="25" s="1"/>
  <c r="AJ116" i="25"/>
  <c r="Y116" i="25" s="1"/>
  <c r="AH116" i="25"/>
  <c r="W116" i="25" s="1"/>
  <c r="AF116" i="25"/>
  <c r="U116" i="25" s="1"/>
  <c r="AD116" i="25"/>
  <c r="S116" i="25" s="1"/>
  <c r="AB116" i="25"/>
  <c r="Q116" i="25" s="1"/>
  <c r="AK116" i="25"/>
  <c r="Z116" i="25" s="1"/>
  <c r="AI116" i="25"/>
  <c r="X116" i="25" s="1"/>
  <c r="AG116" i="25"/>
  <c r="V116" i="25" s="1"/>
  <c r="AE116" i="25"/>
  <c r="T116" i="25" s="1"/>
  <c r="AC116" i="25"/>
  <c r="R116" i="25" s="1"/>
  <c r="AA116" i="25"/>
  <c r="P116" i="25" s="1"/>
  <c r="AJ124" i="25"/>
  <c r="Y124" i="25" s="1"/>
  <c r="AH124" i="25"/>
  <c r="W124" i="25" s="1"/>
  <c r="AF124" i="25"/>
  <c r="U124" i="25" s="1"/>
  <c r="AD124" i="25"/>
  <c r="S124" i="25" s="1"/>
  <c r="AB124" i="25"/>
  <c r="Q124" i="25" s="1"/>
  <c r="AK124" i="25"/>
  <c r="Z124" i="25" s="1"/>
  <c r="AI124" i="25"/>
  <c r="X124" i="25" s="1"/>
  <c r="AG124" i="25"/>
  <c r="V124" i="25" s="1"/>
  <c r="AE124" i="25"/>
  <c r="T124" i="25" s="1"/>
  <c r="AC124" i="25"/>
  <c r="R124" i="25" s="1"/>
  <c r="AA124" i="25"/>
  <c r="P124" i="25" s="1"/>
  <c r="AJ132" i="25"/>
  <c r="Y132" i="25" s="1"/>
  <c r="AH132" i="25"/>
  <c r="W132" i="25" s="1"/>
  <c r="AF132" i="25"/>
  <c r="U132" i="25" s="1"/>
  <c r="AD132" i="25"/>
  <c r="S132" i="25" s="1"/>
  <c r="AB132" i="25"/>
  <c r="Q132" i="25" s="1"/>
  <c r="AK132" i="25"/>
  <c r="Z132" i="25" s="1"/>
  <c r="AI132" i="25"/>
  <c r="X132" i="25" s="1"/>
  <c r="AG132" i="25"/>
  <c r="V132" i="25" s="1"/>
  <c r="AE132" i="25"/>
  <c r="T132" i="25" s="1"/>
  <c r="AC132" i="25"/>
  <c r="R132" i="25" s="1"/>
  <c r="AA132" i="25"/>
  <c r="P132" i="25" s="1"/>
  <c r="AJ140" i="25"/>
  <c r="Y140" i="25" s="1"/>
  <c r="AH140" i="25"/>
  <c r="W140" i="25" s="1"/>
  <c r="AF140" i="25"/>
  <c r="U140" i="25" s="1"/>
  <c r="AD140" i="25"/>
  <c r="S140" i="25" s="1"/>
  <c r="AB140" i="25"/>
  <c r="Q140" i="25" s="1"/>
  <c r="AK140" i="25"/>
  <c r="Z140" i="25" s="1"/>
  <c r="AI140" i="25"/>
  <c r="X140" i="25" s="1"/>
  <c r="AG140" i="25"/>
  <c r="V140" i="25" s="1"/>
  <c r="AE140" i="25"/>
  <c r="T140" i="25" s="1"/>
  <c r="AC140" i="25"/>
  <c r="R140" i="25" s="1"/>
  <c r="AA140" i="25"/>
  <c r="P140" i="25" s="1"/>
  <c r="AJ148" i="25"/>
  <c r="Y148" i="25" s="1"/>
  <c r="AH148" i="25"/>
  <c r="W148" i="25" s="1"/>
  <c r="AF148" i="25"/>
  <c r="U148" i="25" s="1"/>
  <c r="AD148" i="25"/>
  <c r="S148" i="25" s="1"/>
  <c r="AB148" i="25"/>
  <c r="Q148" i="25" s="1"/>
  <c r="AK148" i="25"/>
  <c r="Z148" i="25" s="1"/>
  <c r="AI148" i="25"/>
  <c r="X148" i="25" s="1"/>
  <c r="AG148" i="25"/>
  <c r="V148" i="25" s="1"/>
  <c r="AE148" i="25"/>
  <c r="T148" i="25" s="1"/>
  <c r="AC148" i="25"/>
  <c r="R148" i="25" s="1"/>
  <c r="AA148" i="25"/>
  <c r="P148" i="25" s="1"/>
  <c r="AJ156" i="25"/>
  <c r="Y156" i="25" s="1"/>
  <c r="AH156" i="25"/>
  <c r="W156" i="25" s="1"/>
  <c r="AF156" i="25"/>
  <c r="U156" i="25" s="1"/>
  <c r="AD156" i="25"/>
  <c r="S156" i="25" s="1"/>
  <c r="AB156" i="25"/>
  <c r="Q156" i="25" s="1"/>
  <c r="AK156" i="25"/>
  <c r="Z156" i="25" s="1"/>
  <c r="AI156" i="25"/>
  <c r="X156" i="25" s="1"/>
  <c r="AG156" i="25"/>
  <c r="V156" i="25" s="1"/>
  <c r="AE156" i="25"/>
  <c r="T156" i="25" s="1"/>
  <c r="AC156" i="25"/>
  <c r="R156" i="25" s="1"/>
  <c r="AA156" i="25"/>
  <c r="P156" i="25" s="1"/>
  <c r="AJ162" i="25"/>
  <c r="Y162" i="25" s="1"/>
  <c r="AH162" i="25"/>
  <c r="W162" i="25" s="1"/>
  <c r="AF162" i="25"/>
  <c r="U162" i="25" s="1"/>
  <c r="AD162" i="25"/>
  <c r="S162" i="25" s="1"/>
  <c r="AB162" i="25"/>
  <c r="Q162" i="25" s="1"/>
  <c r="AK162" i="25"/>
  <c r="Z162" i="25" s="1"/>
  <c r="AI162" i="25"/>
  <c r="X162" i="25" s="1"/>
  <c r="AG162" i="25"/>
  <c r="V162" i="25" s="1"/>
  <c r="AE162" i="25"/>
  <c r="T162" i="25" s="1"/>
  <c r="AC162" i="25"/>
  <c r="R162" i="25" s="1"/>
  <c r="AA162" i="25"/>
  <c r="P162" i="25" s="1"/>
  <c r="AJ170" i="25"/>
  <c r="Y170" i="25" s="1"/>
  <c r="AH170" i="25"/>
  <c r="W170" i="25" s="1"/>
  <c r="AF170" i="25"/>
  <c r="U170" i="25" s="1"/>
  <c r="AD170" i="25"/>
  <c r="S170" i="25" s="1"/>
  <c r="AB170" i="25"/>
  <c r="Q170" i="25" s="1"/>
  <c r="AK170" i="25"/>
  <c r="Z170" i="25" s="1"/>
  <c r="AI170" i="25"/>
  <c r="X170" i="25" s="1"/>
  <c r="AG170" i="25"/>
  <c r="V170" i="25" s="1"/>
  <c r="AE170" i="25"/>
  <c r="T170" i="25" s="1"/>
  <c r="AC170" i="25"/>
  <c r="R170" i="25" s="1"/>
  <c r="AA170" i="25"/>
  <c r="P170" i="25" s="1"/>
  <c r="AJ178" i="25"/>
  <c r="Y178" i="25" s="1"/>
  <c r="AH178" i="25"/>
  <c r="W178" i="25" s="1"/>
  <c r="AF178" i="25"/>
  <c r="U178" i="25" s="1"/>
  <c r="AD178" i="25"/>
  <c r="S178" i="25" s="1"/>
  <c r="AB178" i="25"/>
  <c r="Q178" i="25" s="1"/>
  <c r="AK178" i="25"/>
  <c r="Z178" i="25" s="1"/>
  <c r="AI178" i="25"/>
  <c r="X178" i="25" s="1"/>
  <c r="AG178" i="25"/>
  <c r="V178" i="25" s="1"/>
  <c r="AE178" i="25"/>
  <c r="T178" i="25" s="1"/>
  <c r="AC178" i="25"/>
  <c r="R178" i="25" s="1"/>
  <c r="AA178" i="25"/>
  <c r="P178" i="25" s="1"/>
  <c r="AJ186" i="25"/>
  <c r="Y186" i="25" s="1"/>
  <c r="AH186" i="25"/>
  <c r="W186" i="25" s="1"/>
  <c r="AF186" i="25"/>
  <c r="U186" i="25" s="1"/>
  <c r="AD186" i="25"/>
  <c r="S186" i="25" s="1"/>
  <c r="AB186" i="25"/>
  <c r="Q186" i="25" s="1"/>
  <c r="AK186" i="25"/>
  <c r="Z186" i="25" s="1"/>
  <c r="AI186" i="25"/>
  <c r="X186" i="25" s="1"/>
  <c r="AG186" i="25"/>
  <c r="V186" i="25" s="1"/>
  <c r="AE186" i="25"/>
  <c r="T186" i="25" s="1"/>
  <c r="AC186" i="25"/>
  <c r="R186" i="25" s="1"/>
  <c r="AA186" i="25"/>
  <c r="P186" i="25" s="1"/>
  <c r="AJ194" i="25"/>
  <c r="Y194" i="25" s="1"/>
  <c r="AH194" i="25"/>
  <c r="W194" i="25" s="1"/>
  <c r="AF194" i="25"/>
  <c r="U194" i="25" s="1"/>
  <c r="AD194" i="25"/>
  <c r="S194" i="25" s="1"/>
  <c r="AB194" i="25"/>
  <c r="Q194" i="25" s="1"/>
  <c r="AK194" i="25"/>
  <c r="Z194" i="25" s="1"/>
  <c r="AI194" i="25"/>
  <c r="X194" i="25" s="1"/>
  <c r="AG194" i="25"/>
  <c r="V194" i="25" s="1"/>
  <c r="AE194" i="25"/>
  <c r="T194" i="25" s="1"/>
  <c r="AC194" i="25"/>
  <c r="R194" i="25" s="1"/>
  <c r="AA194" i="25"/>
  <c r="P194" i="25" s="1"/>
  <c r="AJ200" i="25"/>
  <c r="Y200" i="25" s="1"/>
  <c r="AH200" i="25"/>
  <c r="W200" i="25" s="1"/>
  <c r="AF200" i="25"/>
  <c r="U200" i="25" s="1"/>
  <c r="AD200" i="25"/>
  <c r="S200" i="25" s="1"/>
  <c r="AB200" i="25"/>
  <c r="Q200" i="25" s="1"/>
  <c r="AK200" i="25"/>
  <c r="Z200" i="25" s="1"/>
  <c r="AI200" i="25"/>
  <c r="X200" i="25" s="1"/>
  <c r="AG200" i="25"/>
  <c r="V200" i="25" s="1"/>
  <c r="AE200" i="25"/>
  <c r="T200" i="25" s="1"/>
  <c r="AC200" i="25"/>
  <c r="R200" i="25" s="1"/>
  <c r="AA200" i="25"/>
  <c r="P200" i="25" s="1"/>
  <c r="AJ208" i="25"/>
  <c r="Y208" i="25" s="1"/>
  <c r="AH208" i="25"/>
  <c r="W208" i="25" s="1"/>
  <c r="AF208" i="25"/>
  <c r="U208" i="25" s="1"/>
  <c r="AD208" i="25"/>
  <c r="S208" i="25" s="1"/>
  <c r="AB208" i="25"/>
  <c r="Q208" i="25" s="1"/>
  <c r="AK208" i="25"/>
  <c r="Z208" i="25" s="1"/>
  <c r="AI208" i="25"/>
  <c r="X208" i="25" s="1"/>
  <c r="AG208" i="25"/>
  <c r="V208" i="25" s="1"/>
  <c r="AE208" i="25"/>
  <c r="T208" i="25" s="1"/>
  <c r="AC208" i="25"/>
  <c r="R208" i="25" s="1"/>
  <c r="AA208" i="25"/>
  <c r="P208" i="25" s="1"/>
  <c r="AJ216" i="25"/>
  <c r="Y216" i="25" s="1"/>
  <c r="AH216" i="25"/>
  <c r="W216" i="25" s="1"/>
  <c r="AF216" i="25"/>
  <c r="U216" i="25" s="1"/>
  <c r="AD216" i="25"/>
  <c r="S216" i="25" s="1"/>
  <c r="AB216" i="25"/>
  <c r="Q216" i="25" s="1"/>
  <c r="AK216" i="25"/>
  <c r="Z216" i="25" s="1"/>
  <c r="AI216" i="25"/>
  <c r="X216" i="25" s="1"/>
  <c r="AG216" i="25"/>
  <c r="V216" i="25" s="1"/>
  <c r="AE216" i="25"/>
  <c r="T216" i="25" s="1"/>
  <c r="AC216" i="25"/>
  <c r="R216" i="25" s="1"/>
  <c r="AA216" i="25"/>
  <c r="P216" i="25" s="1"/>
  <c r="AJ224" i="25"/>
  <c r="Y224" i="25" s="1"/>
  <c r="AH224" i="25"/>
  <c r="W224" i="25" s="1"/>
  <c r="AF224" i="25"/>
  <c r="U224" i="25" s="1"/>
  <c r="AD224" i="25"/>
  <c r="S224" i="25" s="1"/>
  <c r="AB224" i="25"/>
  <c r="Q224" i="25" s="1"/>
  <c r="AK224" i="25"/>
  <c r="Z224" i="25" s="1"/>
  <c r="AI224" i="25"/>
  <c r="X224" i="25" s="1"/>
  <c r="AG224" i="25"/>
  <c r="V224" i="25" s="1"/>
  <c r="AE224" i="25"/>
  <c r="T224" i="25" s="1"/>
  <c r="AC224" i="25"/>
  <c r="R224" i="25" s="1"/>
  <c r="AA224" i="25"/>
  <c r="P224" i="25" s="1"/>
  <c r="AJ232" i="25"/>
  <c r="Y232" i="25" s="1"/>
  <c r="AH232" i="25"/>
  <c r="W232" i="25" s="1"/>
  <c r="AF232" i="25"/>
  <c r="U232" i="25" s="1"/>
  <c r="AD232" i="25"/>
  <c r="S232" i="25" s="1"/>
  <c r="AB232" i="25"/>
  <c r="Q232" i="25" s="1"/>
  <c r="AK232" i="25"/>
  <c r="Z232" i="25" s="1"/>
  <c r="AI232" i="25"/>
  <c r="X232" i="25" s="1"/>
  <c r="AG232" i="25"/>
  <c r="V232" i="25" s="1"/>
  <c r="AE232" i="25"/>
  <c r="T232" i="25" s="1"/>
  <c r="AC232" i="25"/>
  <c r="R232" i="25" s="1"/>
  <c r="AA232" i="25"/>
  <c r="P232" i="25" s="1"/>
  <c r="AJ240" i="25"/>
  <c r="Y240" i="25" s="1"/>
  <c r="AH240" i="25"/>
  <c r="W240" i="25" s="1"/>
  <c r="AF240" i="25"/>
  <c r="U240" i="25" s="1"/>
  <c r="AD240" i="25"/>
  <c r="S240" i="25" s="1"/>
  <c r="AB240" i="25"/>
  <c r="Q240" i="25" s="1"/>
  <c r="AK240" i="25"/>
  <c r="Z240" i="25" s="1"/>
  <c r="AI240" i="25"/>
  <c r="X240" i="25" s="1"/>
  <c r="AG240" i="25"/>
  <c r="V240" i="25" s="1"/>
  <c r="AE240" i="25"/>
  <c r="T240" i="25" s="1"/>
  <c r="AC240" i="25"/>
  <c r="R240" i="25" s="1"/>
  <c r="AA240" i="25"/>
  <c r="P240" i="25" s="1"/>
  <c r="AJ246" i="25"/>
  <c r="Y246" i="25" s="1"/>
  <c r="AH246" i="25"/>
  <c r="W246" i="25" s="1"/>
  <c r="AF246" i="25"/>
  <c r="U246" i="25" s="1"/>
  <c r="AD246" i="25"/>
  <c r="S246" i="25" s="1"/>
  <c r="AB246" i="25"/>
  <c r="Q246" i="25" s="1"/>
  <c r="AK246" i="25"/>
  <c r="Z246" i="25" s="1"/>
  <c r="AI246" i="25"/>
  <c r="X246" i="25" s="1"/>
  <c r="AG246" i="25"/>
  <c r="V246" i="25" s="1"/>
  <c r="AE246" i="25"/>
  <c r="T246" i="25" s="1"/>
  <c r="AC246" i="25"/>
  <c r="R246" i="25" s="1"/>
  <c r="AA246" i="25"/>
  <c r="P246" i="25" s="1"/>
  <c r="AJ254" i="25"/>
  <c r="Y254" i="25" s="1"/>
  <c r="AH254" i="25"/>
  <c r="W254" i="25" s="1"/>
  <c r="AF254" i="25"/>
  <c r="U254" i="25" s="1"/>
  <c r="AD254" i="25"/>
  <c r="S254" i="25" s="1"/>
  <c r="AB254" i="25"/>
  <c r="Q254" i="25" s="1"/>
  <c r="AK254" i="25"/>
  <c r="Z254" i="25" s="1"/>
  <c r="AI254" i="25"/>
  <c r="X254" i="25" s="1"/>
  <c r="AG254" i="25"/>
  <c r="V254" i="25" s="1"/>
  <c r="AE254" i="25"/>
  <c r="T254" i="25" s="1"/>
  <c r="AC254" i="25"/>
  <c r="R254" i="25" s="1"/>
  <c r="AA254" i="25"/>
  <c r="P254" i="25" s="1"/>
  <c r="AJ262" i="25"/>
  <c r="Y262" i="25" s="1"/>
  <c r="AH262" i="25"/>
  <c r="W262" i="25" s="1"/>
  <c r="AF262" i="25"/>
  <c r="U262" i="25" s="1"/>
  <c r="AD262" i="25"/>
  <c r="S262" i="25" s="1"/>
  <c r="AB262" i="25"/>
  <c r="Q262" i="25" s="1"/>
  <c r="AK262" i="25"/>
  <c r="Z262" i="25" s="1"/>
  <c r="AI262" i="25"/>
  <c r="X262" i="25" s="1"/>
  <c r="AG262" i="25"/>
  <c r="V262" i="25" s="1"/>
  <c r="AE262" i="25"/>
  <c r="T262" i="25" s="1"/>
  <c r="AC262" i="25"/>
  <c r="R262" i="25" s="1"/>
  <c r="AA262" i="25"/>
  <c r="P262" i="25" s="1"/>
  <c r="AJ270" i="25"/>
  <c r="Y270" i="25" s="1"/>
  <c r="AH270" i="25"/>
  <c r="W270" i="25" s="1"/>
  <c r="AF270" i="25"/>
  <c r="U270" i="25" s="1"/>
  <c r="AD270" i="25"/>
  <c r="S270" i="25" s="1"/>
  <c r="AB270" i="25"/>
  <c r="Q270" i="25" s="1"/>
  <c r="AK270" i="25"/>
  <c r="Z270" i="25" s="1"/>
  <c r="AI270" i="25"/>
  <c r="X270" i="25" s="1"/>
  <c r="AG270" i="25"/>
  <c r="V270" i="25" s="1"/>
  <c r="AE270" i="25"/>
  <c r="T270" i="25" s="1"/>
  <c r="AC270" i="25"/>
  <c r="R270" i="25" s="1"/>
  <c r="AA270" i="25"/>
  <c r="P270" i="25" s="1"/>
  <c r="AJ278" i="25"/>
  <c r="Y278" i="25" s="1"/>
  <c r="AH278" i="25"/>
  <c r="W278" i="25" s="1"/>
  <c r="AF278" i="25"/>
  <c r="U278" i="25" s="1"/>
  <c r="AD278" i="25"/>
  <c r="S278" i="25" s="1"/>
  <c r="AB278" i="25"/>
  <c r="Q278" i="25" s="1"/>
  <c r="AK278" i="25"/>
  <c r="Z278" i="25" s="1"/>
  <c r="AI278" i="25"/>
  <c r="X278" i="25" s="1"/>
  <c r="AG278" i="25"/>
  <c r="V278" i="25" s="1"/>
  <c r="AE278" i="25"/>
  <c r="T278" i="25" s="1"/>
  <c r="AC278" i="25"/>
  <c r="R278" i="25" s="1"/>
  <c r="AA278" i="25"/>
  <c r="P278" i="25" s="1"/>
  <c r="AJ284" i="25"/>
  <c r="Y284" i="25" s="1"/>
  <c r="AH284" i="25"/>
  <c r="W284" i="25" s="1"/>
  <c r="AF284" i="25"/>
  <c r="U284" i="25" s="1"/>
  <c r="AD284" i="25"/>
  <c r="S284" i="25" s="1"/>
  <c r="AB284" i="25"/>
  <c r="Q284" i="25" s="1"/>
  <c r="AK284" i="25"/>
  <c r="Z284" i="25" s="1"/>
  <c r="AI284" i="25"/>
  <c r="X284" i="25" s="1"/>
  <c r="AG284" i="25"/>
  <c r="V284" i="25" s="1"/>
  <c r="AE284" i="25"/>
  <c r="T284" i="25" s="1"/>
  <c r="AC284" i="25"/>
  <c r="R284" i="25" s="1"/>
  <c r="AA284" i="25"/>
  <c r="P284" i="25" s="1"/>
  <c r="AJ292" i="25"/>
  <c r="Y292" i="25" s="1"/>
  <c r="AH292" i="25"/>
  <c r="W292" i="25" s="1"/>
  <c r="AF292" i="25"/>
  <c r="U292" i="25" s="1"/>
  <c r="AD292" i="25"/>
  <c r="S292" i="25" s="1"/>
  <c r="AB292" i="25"/>
  <c r="Q292" i="25" s="1"/>
  <c r="AK292" i="25"/>
  <c r="Z292" i="25" s="1"/>
  <c r="AI292" i="25"/>
  <c r="X292" i="25" s="1"/>
  <c r="AG292" i="25"/>
  <c r="V292" i="25" s="1"/>
  <c r="AE292" i="25"/>
  <c r="T292" i="25" s="1"/>
  <c r="AC292" i="25"/>
  <c r="R292" i="25" s="1"/>
  <c r="AA292" i="25"/>
  <c r="P292" i="25" s="1"/>
  <c r="AJ300" i="25"/>
  <c r="Y300" i="25" s="1"/>
  <c r="AH300" i="25"/>
  <c r="W300" i="25" s="1"/>
  <c r="AF300" i="25"/>
  <c r="U300" i="25" s="1"/>
  <c r="AD300" i="25"/>
  <c r="S300" i="25" s="1"/>
  <c r="AB300" i="25"/>
  <c r="Q300" i="25" s="1"/>
  <c r="AK300" i="25"/>
  <c r="Z300" i="25" s="1"/>
  <c r="AI300" i="25"/>
  <c r="X300" i="25" s="1"/>
  <c r="AG300" i="25"/>
  <c r="V300" i="25" s="1"/>
  <c r="AE300" i="25"/>
  <c r="T300" i="25" s="1"/>
  <c r="AC300" i="25"/>
  <c r="R300" i="25" s="1"/>
  <c r="AA300" i="25"/>
  <c r="P300" i="25" s="1"/>
  <c r="AJ308" i="25"/>
  <c r="Y308" i="25" s="1"/>
  <c r="AH308" i="25"/>
  <c r="W308" i="25" s="1"/>
  <c r="AF308" i="25"/>
  <c r="U308" i="25" s="1"/>
  <c r="AD308" i="25"/>
  <c r="S308" i="25" s="1"/>
  <c r="AB308" i="25"/>
  <c r="Q308" i="25" s="1"/>
  <c r="AK308" i="25"/>
  <c r="Z308" i="25" s="1"/>
  <c r="AI308" i="25"/>
  <c r="X308" i="25" s="1"/>
  <c r="AG308" i="25"/>
  <c r="V308" i="25" s="1"/>
  <c r="AE308" i="25"/>
  <c r="T308" i="25" s="1"/>
  <c r="AC308" i="25"/>
  <c r="R308" i="25" s="1"/>
  <c r="AA308" i="25"/>
  <c r="P308" i="25" s="1"/>
  <c r="AJ316" i="25"/>
  <c r="Y316" i="25" s="1"/>
  <c r="AH316" i="25"/>
  <c r="W316" i="25" s="1"/>
  <c r="AF316" i="25"/>
  <c r="U316" i="25" s="1"/>
  <c r="AD316" i="25"/>
  <c r="S316" i="25" s="1"/>
  <c r="AB316" i="25"/>
  <c r="Q316" i="25" s="1"/>
  <c r="AK316" i="25"/>
  <c r="Z316" i="25" s="1"/>
  <c r="AG316" i="25"/>
  <c r="V316" i="25" s="1"/>
  <c r="AC316" i="25"/>
  <c r="R316" i="25" s="1"/>
  <c r="AI316" i="25"/>
  <c r="X316" i="25" s="1"/>
  <c r="AE316" i="25"/>
  <c r="T316" i="25" s="1"/>
  <c r="AA316" i="25"/>
  <c r="P316" i="25" s="1"/>
  <c r="AJ322" i="25"/>
  <c r="Y322" i="25" s="1"/>
  <c r="AH322" i="25"/>
  <c r="W322" i="25" s="1"/>
  <c r="AF322" i="25"/>
  <c r="U322" i="25" s="1"/>
  <c r="AD322" i="25"/>
  <c r="S322" i="25" s="1"/>
  <c r="AB322" i="25"/>
  <c r="Q322" i="25" s="1"/>
  <c r="AI322" i="25"/>
  <c r="X322" i="25" s="1"/>
  <c r="AE322" i="25"/>
  <c r="T322" i="25" s="1"/>
  <c r="AA322" i="25"/>
  <c r="P322" i="25" s="1"/>
  <c r="AK322" i="25"/>
  <c r="Z322" i="25" s="1"/>
  <c r="AG322" i="25"/>
  <c r="V322" i="25" s="1"/>
  <c r="AC322" i="25"/>
  <c r="R322" i="25" s="1"/>
  <c r="AJ330" i="25"/>
  <c r="Y330" i="25" s="1"/>
  <c r="AH330" i="25"/>
  <c r="W330" i="25" s="1"/>
  <c r="AF330" i="25"/>
  <c r="U330" i="25" s="1"/>
  <c r="AD330" i="25"/>
  <c r="S330" i="25" s="1"/>
  <c r="AB330" i="25"/>
  <c r="Q330" i="25" s="1"/>
  <c r="AI330" i="25"/>
  <c r="X330" i="25" s="1"/>
  <c r="AE330" i="25"/>
  <c r="T330" i="25" s="1"/>
  <c r="AA330" i="25"/>
  <c r="P330" i="25" s="1"/>
  <c r="AK330" i="25"/>
  <c r="Z330" i="25" s="1"/>
  <c r="AG330" i="25"/>
  <c r="V330" i="25" s="1"/>
  <c r="AC330" i="25"/>
  <c r="R330" i="25" s="1"/>
  <c r="AJ338" i="25"/>
  <c r="Y338" i="25" s="1"/>
  <c r="AH338" i="25"/>
  <c r="W338" i="25" s="1"/>
  <c r="AF338" i="25"/>
  <c r="U338" i="25" s="1"/>
  <c r="AD338" i="25"/>
  <c r="S338" i="25" s="1"/>
  <c r="AB338" i="25"/>
  <c r="Q338" i="25" s="1"/>
  <c r="AI338" i="25"/>
  <c r="X338" i="25" s="1"/>
  <c r="AE338" i="25"/>
  <c r="T338" i="25" s="1"/>
  <c r="AA338" i="25"/>
  <c r="P338" i="25" s="1"/>
  <c r="AK338" i="25"/>
  <c r="Z338" i="25" s="1"/>
  <c r="AG338" i="25"/>
  <c r="V338" i="25" s="1"/>
  <c r="AC338" i="25"/>
  <c r="R338" i="25" s="1"/>
  <c r="AJ346" i="25"/>
  <c r="Y346" i="25" s="1"/>
  <c r="AH346" i="25"/>
  <c r="W346" i="25" s="1"/>
  <c r="AF346" i="25"/>
  <c r="U346" i="25" s="1"/>
  <c r="AD346" i="25"/>
  <c r="S346" i="25" s="1"/>
  <c r="AB346" i="25"/>
  <c r="Q346" i="25" s="1"/>
  <c r="AI346" i="25"/>
  <c r="X346" i="25" s="1"/>
  <c r="AE346" i="25"/>
  <c r="T346" i="25" s="1"/>
  <c r="AA346" i="25"/>
  <c r="P346" i="25" s="1"/>
  <c r="AK346" i="25"/>
  <c r="Z346" i="25" s="1"/>
  <c r="AG346" i="25"/>
  <c r="V346" i="25" s="1"/>
  <c r="AC346" i="25"/>
  <c r="R346" i="25" s="1"/>
  <c r="AJ354" i="25"/>
  <c r="Y354" i="25" s="1"/>
  <c r="AH354" i="25"/>
  <c r="W354" i="25" s="1"/>
  <c r="AF354" i="25"/>
  <c r="U354" i="25" s="1"/>
  <c r="AD354" i="25"/>
  <c r="S354" i="25" s="1"/>
  <c r="AB354" i="25"/>
  <c r="Q354" i="25" s="1"/>
  <c r="AI354" i="25"/>
  <c r="X354" i="25" s="1"/>
  <c r="AE354" i="25"/>
  <c r="T354" i="25" s="1"/>
  <c r="AA354" i="25"/>
  <c r="P354" i="25" s="1"/>
  <c r="AK354" i="25"/>
  <c r="Z354" i="25" s="1"/>
  <c r="AG354" i="25"/>
  <c r="V354" i="25" s="1"/>
  <c r="AC354" i="25"/>
  <c r="R354" i="25" s="1"/>
  <c r="AJ360" i="25"/>
  <c r="Y360" i="25" s="1"/>
  <c r="AH360" i="25"/>
  <c r="W360" i="25" s="1"/>
  <c r="AF360" i="25"/>
  <c r="U360" i="25" s="1"/>
  <c r="AD360" i="25"/>
  <c r="S360" i="25" s="1"/>
  <c r="AB360" i="25"/>
  <c r="Q360" i="25" s="1"/>
  <c r="AK360" i="25"/>
  <c r="Z360" i="25" s="1"/>
  <c r="AG360" i="25"/>
  <c r="V360" i="25" s="1"/>
  <c r="AC360" i="25"/>
  <c r="R360" i="25" s="1"/>
  <c r="AI360" i="25"/>
  <c r="X360" i="25" s="1"/>
  <c r="AE360" i="25"/>
  <c r="T360" i="25" s="1"/>
  <c r="AA360" i="25"/>
  <c r="P360" i="25" s="1"/>
  <c r="AJ368" i="25"/>
  <c r="Y368" i="25" s="1"/>
  <c r="AH368" i="25"/>
  <c r="W368" i="25" s="1"/>
  <c r="AF368" i="25"/>
  <c r="U368" i="25" s="1"/>
  <c r="AD368" i="25"/>
  <c r="S368" i="25" s="1"/>
  <c r="AB368" i="25"/>
  <c r="Q368" i="25" s="1"/>
  <c r="AK368" i="25"/>
  <c r="Z368" i="25" s="1"/>
  <c r="AG368" i="25"/>
  <c r="V368" i="25" s="1"/>
  <c r="AC368" i="25"/>
  <c r="R368" i="25" s="1"/>
  <c r="AI368" i="25"/>
  <c r="X368" i="25" s="1"/>
  <c r="AE368" i="25"/>
  <c r="T368" i="25" s="1"/>
  <c r="AA368" i="25"/>
  <c r="P368" i="25" s="1"/>
  <c r="AJ376" i="25"/>
  <c r="Y376" i="25" s="1"/>
  <c r="AH376" i="25"/>
  <c r="W376" i="25" s="1"/>
  <c r="AF376" i="25"/>
  <c r="U376" i="25" s="1"/>
  <c r="AD376" i="25"/>
  <c r="S376" i="25" s="1"/>
  <c r="AB376" i="25"/>
  <c r="Q376" i="25" s="1"/>
  <c r="AK376" i="25"/>
  <c r="Z376" i="25" s="1"/>
  <c r="AG376" i="25"/>
  <c r="V376" i="25" s="1"/>
  <c r="AC376" i="25"/>
  <c r="R376" i="25" s="1"/>
  <c r="AI376" i="25"/>
  <c r="X376" i="25" s="1"/>
  <c r="AE376" i="25"/>
  <c r="T376" i="25" s="1"/>
  <c r="AA376" i="25"/>
  <c r="P376" i="25" s="1"/>
  <c r="AJ384" i="25"/>
  <c r="Y384" i="25" s="1"/>
  <c r="AH384" i="25"/>
  <c r="W384" i="25" s="1"/>
  <c r="AF384" i="25"/>
  <c r="U384" i="25" s="1"/>
  <c r="AD384" i="25"/>
  <c r="S384" i="25" s="1"/>
  <c r="AB384" i="25"/>
  <c r="Q384" i="25" s="1"/>
  <c r="AK384" i="25"/>
  <c r="Z384" i="25" s="1"/>
  <c r="AG384" i="25"/>
  <c r="V384" i="25" s="1"/>
  <c r="AC384" i="25"/>
  <c r="R384" i="25" s="1"/>
  <c r="AI384" i="25"/>
  <c r="X384" i="25" s="1"/>
  <c r="AE384" i="25"/>
  <c r="T384" i="25" s="1"/>
  <c r="AA384" i="25"/>
  <c r="P384" i="25" s="1"/>
  <c r="AJ392" i="25"/>
  <c r="Y392" i="25" s="1"/>
  <c r="AH392" i="25"/>
  <c r="W392" i="25" s="1"/>
  <c r="AF392" i="25"/>
  <c r="U392" i="25" s="1"/>
  <c r="AD392" i="25"/>
  <c r="S392" i="25" s="1"/>
  <c r="AB392" i="25"/>
  <c r="Q392" i="25" s="1"/>
  <c r="AK392" i="25"/>
  <c r="Z392" i="25" s="1"/>
  <c r="AG392" i="25"/>
  <c r="V392" i="25" s="1"/>
  <c r="AC392" i="25"/>
  <c r="R392" i="25" s="1"/>
  <c r="AI392" i="25"/>
  <c r="X392" i="25" s="1"/>
  <c r="AE392" i="25"/>
  <c r="T392" i="25" s="1"/>
  <c r="AA392" i="25"/>
  <c r="P392" i="25" s="1"/>
  <c r="AJ398" i="25"/>
  <c r="Y398" i="25" s="1"/>
  <c r="AH398" i="25"/>
  <c r="W398" i="25" s="1"/>
  <c r="AF398" i="25"/>
  <c r="U398" i="25" s="1"/>
  <c r="AD398" i="25"/>
  <c r="S398" i="25" s="1"/>
  <c r="AB398" i="25"/>
  <c r="Q398" i="25" s="1"/>
  <c r="AI398" i="25"/>
  <c r="X398" i="25" s="1"/>
  <c r="AE398" i="25"/>
  <c r="T398" i="25" s="1"/>
  <c r="AA398" i="25"/>
  <c r="P398" i="25" s="1"/>
  <c r="AK398" i="25"/>
  <c r="Z398" i="25" s="1"/>
  <c r="AG398" i="25"/>
  <c r="V398" i="25" s="1"/>
  <c r="AC398" i="25"/>
  <c r="R398" i="25" s="1"/>
  <c r="AJ406" i="25"/>
  <c r="Y406" i="25" s="1"/>
  <c r="AH406" i="25"/>
  <c r="W406" i="25" s="1"/>
  <c r="AF406" i="25"/>
  <c r="U406" i="25" s="1"/>
  <c r="AD406" i="25"/>
  <c r="S406" i="25" s="1"/>
  <c r="AB406" i="25"/>
  <c r="Q406" i="25" s="1"/>
  <c r="AI406" i="25"/>
  <c r="X406" i="25" s="1"/>
  <c r="AE406" i="25"/>
  <c r="T406" i="25" s="1"/>
  <c r="AA406" i="25"/>
  <c r="P406" i="25" s="1"/>
  <c r="AK406" i="25"/>
  <c r="Z406" i="25" s="1"/>
  <c r="AG406" i="25"/>
  <c r="V406" i="25" s="1"/>
  <c r="AC406" i="25"/>
  <c r="R406" i="25" s="1"/>
  <c r="AJ414" i="25"/>
  <c r="Y414" i="25" s="1"/>
  <c r="AH414" i="25"/>
  <c r="W414" i="25" s="1"/>
  <c r="AF414" i="25"/>
  <c r="U414" i="25" s="1"/>
  <c r="AD414" i="25"/>
  <c r="S414" i="25" s="1"/>
  <c r="AB414" i="25"/>
  <c r="Q414" i="25" s="1"/>
  <c r="AI414" i="25"/>
  <c r="X414" i="25" s="1"/>
  <c r="AE414" i="25"/>
  <c r="T414" i="25" s="1"/>
  <c r="AA414" i="25"/>
  <c r="P414" i="25" s="1"/>
  <c r="AK414" i="25"/>
  <c r="Z414" i="25" s="1"/>
  <c r="AG414" i="25"/>
  <c r="V414" i="25" s="1"/>
  <c r="AC414" i="25"/>
  <c r="R414" i="25" s="1"/>
  <c r="AJ422" i="25"/>
  <c r="Y422" i="25" s="1"/>
  <c r="AH422" i="25"/>
  <c r="W422" i="25" s="1"/>
  <c r="AF422" i="25"/>
  <c r="U422" i="25" s="1"/>
  <c r="AD422" i="25"/>
  <c r="S422" i="25" s="1"/>
  <c r="AB422" i="25"/>
  <c r="Q422" i="25" s="1"/>
  <c r="AI422" i="25"/>
  <c r="X422" i="25" s="1"/>
  <c r="AE422" i="25"/>
  <c r="T422" i="25" s="1"/>
  <c r="AA422" i="25"/>
  <c r="P422" i="25" s="1"/>
  <c r="AK422" i="25"/>
  <c r="Z422" i="25" s="1"/>
  <c r="AG422" i="25"/>
  <c r="V422" i="25" s="1"/>
  <c r="AC422" i="25"/>
  <c r="R422" i="25" s="1"/>
  <c r="AJ428" i="25"/>
  <c r="Y428" i="25" s="1"/>
  <c r="AH428" i="25"/>
  <c r="W428" i="25" s="1"/>
  <c r="AF428" i="25"/>
  <c r="U428" i="25" s="1"/>
  <c r="AD428" i="25"/>
  <c r="S428" i="25" s="1"/>
  <c r="AB428" i="25"/>
  <c r="Q428" i="25" s="1"/>
  <c r="AK428" i="25"/>
  <c r="Z428" i="25" s="1"/>
  <c r="AG428" i="25"/>
  <c r="V428" i="25" s="1"/>
  <c r="AC428" i="25"/>
  <c r="R428" i="25" s="1"/>
  <c r="AI428" i="25"/>
  <c r="X428" i="25" s="1"/>
  <c r="AE428" i="25"/>
  <c r="T428" i="25" s="1"/>
  <c r="AA428" i="25"/>
  <c r="P428" i="25" s="1"/>
  <c r="AJ436" i="25"/>
  <c r="Y436" i="25" s="1"/>
  <c r="AH436" i="25"/>
  <c r="W436" i="25" s="1"/>
  <c r="AF436" i="25"/>
  <c r="U436" i="25" s="1"/>
  <c r="AD436" i="25"/>
  <c r="S436" i="25" s="1"/>
  <c r="AB436" i="25"/>
  <c r="Q436" i="25" s="1"/>
  <c r="AK436" i="25"/>
  <c r="Z436" i="25" s="1"/>
  <c r="AG436" i="25"/>
  <c r="V436" i="25" s="1"/>
  <c r="AC436" i="25"/>
  <c r="R436" i="25" s="1"/>
  <c r="AI436" i="25"/>
  <c r="X436" i="25" s="1"/>
  <c r="AE436" i="25"/>
  <c r="T436" i="25" s="1"/>
  <c r="AA436" i="25"/>
  <c r="P436" i="25" s="1"/>
  <c r="AJ444" i="25"/>
  <c r="Y444" i="25" s="1"/>
  <c r="AH444" i="25"/>
  <c r="W444" i="25" s="1"/>
  <c r="AF444" i="25"/>
  <c r="U444" i="25" s="1"/>
  <c r="AD444" i="25"/>
  <c r="S444" i="25" s="1"/>
  <c r="AB444" i="25"/>
  <c r="Q444" i="25" s="1"/>
  <c r="AK444" i="25"/>
  <c r="Z444" i="25" s="1"/>
  <c r="AG444" i="25"/>
  <c r="V444" i="25" s="1"/>
  <c r="AC444" i="25"/>
  <c r="R444" i="25" s="1"/>
  <c r="AI444" i="25"/>
  <c r="X444" i="25" s="1"/>
  <c r="AE444" i="25"/>
  <c r="T444" i="25" s="1"/>
  <c r="AA444" i="25"/>
  <c r="P444" i="25" s="1"/>
  <c r="AJ452" i="25"/>
  <c r="Y452" i="25" s="1"/>
  <c r="AH452" i="25"/>
  <c r="W452" i="25" s="1"/>
  <c r="AF452" i="25"/>
  <c r="U452" i="25" s="1"/>
  <c r="AD452" i="25"/>
  <c r="S452" i="25" s="1"/>
  <c r="AB452" i="25"/>
  <c r="Q452" i="25" s="1"/>
  <c r="AK452" i="25"/>
  <c r="Z452" i="25" s="1"/>
  <c r="AG452" i="25"/>
  <c r="V452" i="25" s="1"/>
  <c r="AC452" i="25"/>
  <c r="R452" i="25" s="1"/>
  <c r="AI452" i="25"/>
  <c r="X452" i="25" s="1"/>
  <c r="AE452" i="25"/>
  <c r="T452" i="25" s="1"/>
  <c r="AA452" i="25"/>
  <c r="P452" i="25" s="1"/>
  <c r="AJ458" i="25"/>
  <c r="Y458" i="25" s="1"/>
  <c r="AH458" i="25"/>
  <c r="W458" i="25" s="1"/>
  <c r="AF458" i="25"/>
  <c r="U458" i="25" s="1"/>
  <c r="AD458" i="25"/>
  <c r="S458" i="25" s="1"/>
  <c r="AB458" i="25"/>
  <c r="Q458" i="25" s="1"/>
  <c r="AI458" i="25"/>
  <c r="X458" i="25" s="1"/>
  <c r="AE458" i="25"/>
  <c r="T458" i="25" s="1"/>
  <c r="AA458" i="25"/>
  <c r="P458" i="25" s="1"/>
  <c r="AK458" i="25"/>
  <c r="Z458" i="25" s="1"/>
  <c r="AG458" i="25"/>
  <c r="V458" i="25" s="1"/>
  <c r="AC458" i="25"/>
  <c r="R458" i="25" s="1"/>
  <c r="AJ466" i="25"/>
  <c r="Y466" i="25" s="1"/>
  <c r="AH466" i="25"/>
  <c r="W466" i="25" s="1"/>
  <c r="AF466" i="25"/>
  <c r="U466" i="25" s="1"/>
  <c r="AD466" i="25"/>
  <c r="S466" i="25" s="1"/>
  <c r="AB466" i="25"/>
  <c r="Q466" i="25" s="1"/>
  <c r="AI466" i="25"/>
  <c r="X466" i="25" s="1"/>
  <c r="AE466" i="25"/>
  <c r="T466" i="25" s="1"/>
  <c r="AA466" i="25"/>
  <c r="P466" i="25" s="1"/>
  <c r="AK466" i="25"/>
  <c r="Z466" i="25" s="1"/>
  <c r="AG466" i="25"/>
  <c r="V466" i="25" s="1"/>
  <c r="AC466" i="25"/>
  <c r="R466" i="25" s="1"/>
  <c r="AJ474" i="25"/>
  <c r="Y474" i="25" s="1"/>
  <c r="AH474" i="25"/>
  <c r="W474" i="25" s="1"/>
  <c r="AF474" i="25"/>
  <c r="U474" i="25" s="1"/>
  <c r="AD474" i="25"/>
  <c r="S474" i="25" s="1"/>
  <c r="AB474" i="25"/>
  <c r="Q474" i="25" s="1"/>
  <c r="AI474" i="25"/>
  <c r="X474" i="25" s="1"/>
  <c r="AE474" i="25"/>
  <c r="T474" i="25" s="1"/>
  <c r="AA474" i="25"/>
  <c r="P474" i="25" s="1"/>
  <c r="AK474" i="25"/>
  <c r="Z474" i="25" s="1"/>
  <c r="AG474" i="25"/>
  <c r="V474" i="25" s="1"/>
  <c r="AC474" i="25"/>
  <c r="R474" i="25" s="1"/>
  <c r="AJ482" i="25"/>
  <c r="Y482" i="25" s="1"/>
  <c r="AH482" i="25"/>
  <c r="W482" i="25" s="1"/>
  <c r="AF482" i="25"/>
  <c r="U482" i="25" s="1"/>
  <c r="AD482" i="25"/>
  <c r="S482" i="25" s="1"/>
  <c r="AB482" i="25"/>
  <c r="Q482" i="25" s="1"/>
  <c r="AI482" i="25"/>
  <c r="X482" i="25" s="1"/>
  <c r="AE482" i="25"/>
  <c r="T482" i="25" s="1"/>
  <c r="AA482" i="25"/>
  <c r="P482" i="25" s="1"/>
  <c r="AK482" i="25"/>
  <c r="Z482" i="25" s="1"/>
  <c r="AG482" i="25"/>
  <c r="V482" i="25" s="1"/>
  <c r="AC482" i="25"/>
  <c r="R482" i="25" s="1"/>
  <c r="AJ488" i="25"/>
  <c r="Y488" i="25" s="1"/>
  <c r="AH488" i="25"/>
  <c r="W488" i="25" s="1"/>
  <c r="AF488" i="25"/>
  <c r="U488" i="25" s="1"/>
  <c r="AD488" i="25"/>
  <c r="S488" i="25" s="1"/>
  <c r="AB488" i="25"/>
  <c r="Q488" i="25" s="1"/>
  <c r="AK488" i="25"/>
  <c r="Z488" i="25" s="1"/>
  <c r="AG488" i="25"/>
  <c r="V488" i="25" s="1"/>
  <c r="AC488" i="25"/>
  <c r="R488" i="25" s="1"/>
  <c r="AI488" i="25"/>
  <c r="X488" i="25" s="1"/>
  <c r="AE488" i="25"/>
  <c r="T488" i="25" s="1"/>
  <c r="AA488" i="25"/>
  <c r="P488" i="25" s="1"/>
  <c r="AJ496" i="25"/>
  <c r="Y496" i="25" s="1"/>
  <c r="AH496" i="25"/>
  <c r="W496" i="25" s="1"/>
  <c r="AF496" i="25"/>
  <c r="U496" i="25" s="1"/>
  <c r="AD496" i="25"/>
  <c r="S496" i="25" s="1"/>
  <c r="AB496" i="25"/>
  <c r="Q496" i="25" s="1"/>
  <c r="AK496" i="25"/>
  <c r="Z496" i="25" s="1"/>
  <c r="AG496" i="25"/>
  <c r="V496" i="25" s="1"/>
  <c r="AC496" i="25"/>
  <c r="R496" i="25" s="1"/>
  <c r="AI496" i="25"/>
  <c r="X496" i="25" s="1"/>
  <c r="AE496" i="25"/>
  <c r="T496" i="25" s="1"/>
  <c r="AA496" i="25"/>
  <c r="P496" i="25" s="1"/>
  <c r="AJ504" i="25"/>
  <c r="Y504" i="25" s="1"/>
  <c r="AH504" i="25"/>
  <c r="W504" i="25" s="1"/>
  <c r="AF504" i="25"/>
  <c r="U504" i="25" s="1"/>
  <c r="AD504" i="25"/>
  <c r="S504" i="25" s="1"/>
  <c r="AB504" i="25"/>
  <c r="Q504" i="25" s="1"/>
  <c r="AK504" i="25"/>
  <c r="Z504" i="25" s="1"/>
  <c r="AG504" i="25"/>
  <c r="V504" i="25" s="1"/>
  <c r="AC504" i="25"/>
  <c r="R504" i="25" s="1"/>
  <c r="AI504" i="25"/>
  <c r="X504" i="25" s="1"/>
  <c r="AE504" i="25"/>
  <c r="T504" i="25" s="1"/>
  <c r="AA504" i="25"/>
  <c r="P504" i="25" s="1"/>
  <c r="AJ512" i="25"/>
  <c r="Y512" i="25" s="1"/>
  <c r="AH512" i="25"/>
  <c r="W512" i="25" s="1"/>
  <c r="AF512" i="25"/>
  <c r="U512" i="25" s="1"/>
  <c r="AD512" i="25"/>
  <c r="S512" i="25" s="1"/>
  <c r="AB512" i="25"/>
  <c r="Q512" i="25" s="1"/>
  <c r="AK512" i="25"/>
  <c r="Z512" i="25" s="1"/>
  <c r="AG512" i="25"/>
  <c r="V512" i="25" s="1"/>
  <c r="AC512" i="25"/>
  <c r="R512" i="25" s="1"/>
  <c r="AI512" i="25"/>
  <c r="X512" i="25" s="1"/>
  <c r="AE512" i="25"/>
  <c r="T512" i="25" s="1"/>
  <c r="AA512" i="25"/>
  <c r="P512" i="25" s="1"/>
  <c r="AJ518" i="25"/>
  <c r="Y518" i="25" s="1"/>
  <c r="AH518" i="25"/>
  <c r="W518" i="25" s="1"/>
  <c r="AF518" i="25"/>
  <c r="U518" i="25" s="1"/>
  <c r="AD518" i="25"/>
  <c r="S518" i="25" s="1"/>
  <c r="AB518" i="25"/>
  <c r="Q518" i="25" s="1"/>
  <c r="AI518" i="25"/>
  <c r="X518" i="25" s="1"/>
  <c r="AE518" i="25"/>
  <c r="T518" i="25" s="1"/>
  <c r="AA518" i="25"/>
  <c r="P518" i="25" s="1"/>
  <c r="AK518" i="25"/>
  <c r="Z518" i="25" s="1"/>
  <c r="AG518" i="25"/>
  <c r="V518" i="25" s="1"/>
  <c r="AC518" i="25"/>
  <c r="R518" i="25" s="1"/>
  <c r="AJ526" i="25"/>
  <c r="Y526" i="25" s="1"/>
  <c r="AH526" i="25"/>
  <c r="W526" i="25" s="1"/>
  <c r="AF526" i="25"/>
  <c r="U526" i="25" s="1"/>
  <c r="AD526" i="25"/>
  <c r="S526" i="25" s="1"/>
  <c r="AB526" i="25"/>
  <c r="Q526" i="25" s="1"/>
  <c r="AI526" i="25"/>
  <c r="X526" i="25" s="1"/>
  <c r="AE526" i="25"/>
  <c r="T526" i="25" s="1"/>
  <c r="AA526" i="25"/>
  <c r="P526" i="25" s="1"/>
  <c r="AK526" i="25"/>
  <c r="Z526" i="25" s="1"/>
  <c r="AG526" i="25"/>
  <c r="V526" i="25" s="1"/>
  <c r="AC526" i="25"/>
  <c r="R526" i="25" s="1"/>
  <c r="AJ534" i="25"/>
  <c r="Y534" i="25" s="1"/>
  <c r="AH534" i="25"/>
  <c r="W534" i="25" s="1"/>
  <c r="AF534" i="25"/>
  <c r="U534" i="25" s="1"/>
  <c r="AD534" i="25"/>
  <c r="S534" i="25" s="1"/>
  <c r="AB534" i="25"/>
  <c r="Q534" i="25" s="1"/>
  <c r="AI534" i="25"/>
  <c r="X534" i="25" s="1"/>
  <c r="AE534" i="25"/>
  <c r="T534" i="25" s="1"/>
  <c r="AA534" i="25"/>
  <c r="P534" i="25" s="1"/>
  <c r="AK534" i="25"/>
  <c r="Z534" i="25" s="1"/>
  <c r="AG534" i="25"/>
  <c r="V534" i="25" s="1"/>
  <c r="AC534" i="25"/>
  <c r="R534" i="25" s="1"/>
  <c r="AJ542" i="25"/>
  <c r="Y542" i="25" s="1"/>
  <c r="AH542" i="25"/>
  <c r="W542" i="25" s="1"/>
  <c r="AF542" i="25"/>
  <c r="U542" i="25" s="1"/>
  <c r="AD542" i="25"/>
  <c r="S542" i="25" s="1"/>
  <c r="AB542" i="25"/>
  <c r="Q542" i="25" s="1"/>
  <c r="AI542" i="25"/>
  <c r="X542" i="25" s="1"/>
  <c r="AE542" i="25"/>
  <c r="T542" i="25" s="1"/>
  <c r="AA542" i="25"/>
  <c r="P542" i="25" s="1"/>
  <c r="AK542" i="25"/>
  <c r="Z542" i="25" s="1"/>
  <c r="AG542" i="25"/>
  <c r="V542" i="25" s="1"/>
  <c r="AC542" i="25"/>
  <c r="R542" i="25" s="1"/>
  <c r="AJ548" i="25"/>
  <c r="Y548" i="25" s="1"/>
  <c r="AH548" i="25"/>
  <c r="W548" i="25" s="1"/>
  <c r="AF548" i="25"/>
  <c r="U548" i="25" s="1"/>
  <c r="AD548" i="25"/>
  <c r="S548" i="25" s="1"/>
  <c r="AB548" i="25"/>
  <c r="Q548" i="25" s="1"/>
  <c r="AK548" i="25"/>
  <c r="Z548" i="25" s="1"/>
  <c r="AG548" i="25"/>
  <c r="V548" i="25" s="1"/>
  <c r="AC548" i="25"/>
  <c r="R548" i="25" s="1"/>
  <c r="AI548" i="25"/>
  <c r="X548" i="25" s="1"/>
  <c r="AE548" i="25"/>
  <c r="T548" i="25" s="1"/>
  <c r="AA548" i="25"/>
  <c r="P548" i="25" s="1"/>
  <c r="AJ556" i="25"/>
  <c r="Y556" i="25" s="1"/>
  <c r="AH556" i="25"/>
  <c r="W556" i="25" s="1"/>
  <c r="AF556" i="25"/>
  <c r="U556" i="25" s="1"/>
  <c r="AD556" i="25"/>
  <c r="S556" i="25" s="1"/>
  <c r="AB556" i="25"/>
  <c r="Q556" i="25" s="1"/>
  <c r="AK556" i="25"/>
  <c r="Z556" i="25" s="1"/>
  <c r="AG556" i="25"/>
  <c r="V556" i="25" s="1"/>
  <c r="AC556" i="25"/>
  <c r="R556" i="25" s="1"/>
  <c r="AI556" i="25"/>
  <c r="X556" i="25" s="1"/>
  <c r="AE556" i="25"/>
  <c r="T556" i="25" s="1"/>
  <c r="AA556" i="25"/>
  <c r="P556" i="25" s="1"/>
  <c r="AJ564" i="25"/>
  <c r="Y564" i="25" s="1"/>
  <c r="AH564" i="25"/>
  <c r="W564" i="25" s="1"/>
  <c r="AF564" i="25"/>
  <c r="U564" i="25" s="1"/>
  <c r="AD564" i="25"/>
  <c r="S564" i="25" s="1"/>
  <c r="AB564" i="25"/>
  <c r="Q564" i="25" s="1"/>
  <c r="AK564" i="25"/>
  <c r="Z564" i="25" s="1"/>
  <c r="AG564" i="25"/>
  <c r="V564" i="25" s="1"/>
  <c r="AC564" i="25"/>
  <c r="R564" i="25" s="1"/>
  <c r="AI564" i="25"/>
  <c r="X564" i="25" s="1"/>
  <c r="AE564" i="25"/>
  <c r="T564" i="25" s="1"/>
  <c r="AA564" i="25"/>
  <c r="P564" i="25" s="1"/>
  <c r="AJ572" i="25"/>
  <c r="Y572" i="25" s="1"/>
  <c r="AH572" i="25"/>
  <c r="W572" i="25" s="1"/>
  <c r="AF572" i="25"/>
  <c r="U572" i="25" s="1"/>
  <c r="AD572" i="25"/>
  <c r="S572" i="25" s="1"/>
  <c r="AB572" i="25"/>
  <c r="Q572" i="25" s="1"/>
  <c r="AK572" i="25"/>
  <c r="Z572" i="25" s="1"/>
  <c r="AG572" i="25"/>
  <c r="V572" i="25" s="1"/>
  <c r="AC572" i="25"/>
  <c r="R572" i="25" s="1"/>
  <c r="AI572" i="25"/>
  <c r="X572" i="25" s="1"/>
  <c r="AE572" i="25"/>
  <c r="T572" i="25" s="1"/>
  <c r="AA572" i="25"/>
  <c r="P572" i="25" s="1"/>
  <c r="AJ578" i="25"/>
  <c r="Y578" i="25" s="1"/>
  <c r="AH578" i="25"/>
  <c r="W578" i="25" s="1"/>
  <c r="AF578" i="25"/>
  <c r="U578" i="25" s="1"/>
  <c r="AD578" i="25"/>
  <c r="S578" i="25" s="1"/>
  <c r="AB578" i="25"/>
  <c r="Q578" i="25" s="1"/>
  <c r="AI578" i="25"/>
  <c r="X578" i="25" s="1"/>
  <c r="AE578" i="25"/>
  <c r="T578" i="25" s="1"/>
  <c r="AA578" i="25"/>
  <c r="P578" i="25" s="1"/>
  <c r="AK578" i="25"/>
  <c r="Z578" i="25" s="1"/>
  <c r="AG578" i="25"/>
  <c r="V578" i="25" s="1"/>
  <c r="AC578" i="25"/>
  <c r="R578" i="25" s="1"/>
  <c r="AJ586" i="25"/>
  <c r="Y586" i="25" s="1"/>
  <c r="AH586" i="25"/>
  <c r="W586" i="25" s="1"/>
  <c r="AF586" i="25"/>
  <c r="U586" i="25" s="1"/>
  <c r="AD586" i="25"/>
  <c r="S586" i="25" s="1"/>
  <c r="AB586" i="25"/>
  <c r="Q586" i="25" s="1"/>
  <c r="AI586" i="25"/>
  <c r="X586" i="25" s="1"/>
  <c r="AE586" i="25"/>
  <c r="T586" i="25" s="1"/>
  <c r="AA586" i="25"/>
  <c r="P586" i="25" s="1"/>
  <c r="AK586" i="25"/>
  <c r="Z586" i="25" s="1"/>
  <c r="AG586" i="25"/>
  <c r="V586" i="25" s="1"/>
  <c r="AC586" i="25"/>
  <c r="R586" i="25" s="1"/>
  <c r="AJ594" i="25"/>
  <c r="Y594" i="25" s="1"/>
  <c r="AH594" i="25"/>
  <c r="W594" i="25" s="1"/>
  <c r="AF594" i="25"/>
  <c r="U594" i="25" s="1"/>
  <c r="AD594" i="25"/>
  <c r="S594" i="25" s="1"/>
  <c r="AB594" i="25"/>
  <c r="Q594" i="25" s="1"/>
  <c r="AI594" i="25"/>
  <c r="X594" i="25" s="1"/>
  <c r="AE594" i="25"/>
  <c r="T594" i="25" s="1"/>
  <c r="AA594" i="25"/>
  <c r="P594" i="25" s="1"/>
  <c r="AK594" i="25"/>
  <c r="Z594" i="25" s="1"/>
  <c r="AG594" i="25"/>
  <c r="V594" i="25" s="1"/>
  <c r="AC594" i="25"/>
  <c r="R594" i="25" s="1"/>
  <c r="AJ600" i="25"/>
  <c r="Y600" i="25" s="1"/>
  <c r="AH600" i="25"/>
  <c r="W600" i="25" s="1"/>
  <c r="AF600" i="25"/>
  <c r="U600" i="25" s="1"/>
  <c r="AD600" i="25"/>
  <c r="S600" i="25" s="1"/>
  <c r="AB600" i="25"/>
  <c r="Q600" i="25" s="1"/>
  <c r="AK600" i="25"/>
  <c r="Z600" i="25" s="1"/>
  <c r="AG600" i="25"/>
  <c r="V600" i="25" s="1"/>
  <c r="AC600" i="25"/>
  <c r="R600" i="25" s="1"/>
  <c r="AI600" i="25"/>
  <c r="X600" i="25" s="1"/>
  <c r="AE600" i="25"/>
  <c r="T600" i="25" s="1"/>
  <c r="AA600" i="25"/>
  <c r="P600" i="25" s="1"/>
  <c r="AJ608" i="25"/>
  <c r="Y608" i="25" s="1"/>
  <c r="AH608" i="25"/>
  <c r="W608" i="25" s="1"/>
  <c r="AF608" i="25"/>
  <c r="U608" i="25" s="1"/>
  <c r="AD608" i="25"/>
  <c r="S608" i="25" s="1"/>
  <c r="AB608" i="25"/>
  <c r="Q608" i="25" s="1"/>
  <c r="AK608" i="25"/>
  <c r="Z608" i="25" s="1"/>
  <c r="AG608" i="25"/>
  <c r="V608" i="25" s="1"/>
  <c r="AC608" i="25"/>
  <c r="R608" i="25" s="1"/>
  <c r="AI608" i="25"/>
  <c r="X608" i="25" s="1"/>
  <c r="AE608" i="25"/>
  <c r="T608" i="25" s="1"/>
  <c r="AA608" i="25"/>
  <c r="P608" i="25" s="1"/>
  <c r="AJ616" i="25"/>
  <c r="Y616" i="25" s="1"/>
  <c r="AH616" i="25"/>
  <c r="W616" i="25" s="1"/>
  <c r="AF616" i="25"/>
  <c r="U616" i="25" s="1"/>
  <c r="AD616" i="25"/>
  <c r="S616" i="25" s="1"/>
  <c r="AB616" i="25"/>
  <c r="Q616" i="25" s="1"/>
  <c r="AK616" i="25"/>
  <c r="Z616" i="25" s="1"/>
  <c r="AG616" i="25"/>
  <c r="V616" i="25" s="1"/>
  <c r="AC616" i="25"/>
  <c r="R616" i="25" s="1"/>
  <c r="AI616" i="25"/>
  <c r="X616" i="25" s="1"/>
  <c r="AE616" i="25"/>
  <c r="T616" i="25" s="1"/>
  <c r="AA616" i="25"/>
  <c r="P616" i="25" s="1"/>
  <c r="AJ624" i="25"/>
  <c r="Y624" i="25" s="1"/>
  <c r="AH624" i="25"/>
  <c r="W624" i="25" s="1"/>
  <c r="AF624" i="25"/>
  <c r="U624" i="25" s="1"/>
  <c r="AD624" i="25"/>
  <c r="S624" i="25" s="1"/>
  <c r="AB624" i="25"/>
  <c r="Q624" i="25" s="1"/>
  <c r="AK624" i="25"/>
  <c r="Z624" i="25" s="1"/>
  <c r="AG624" i="25"/>
  <c r="V624" i="25" s="1"/>
  <c r="AC624" i="25"/>
  <c r="R624" i="25" s="1"/>
  <c r="AI624" i="25"/>
  <c r="X624" i="25" s="1"/>
  <c r="AE624" i="25"/>
  <c r="T624" i="25" s="1"/>
  <c r="AA624" i="25"/>
  <c r="P624" i="25" s="1"/>
  <c r="AJ632" i="25"/>
  <c r="Y632" i="25" s="1"/>
  <c r="AH632" i="25"/>
  <c r="W632" i="25" s="1"/>
  <c r="AF632" i="25"/>
  <c r="U632" i="25" s="1"/>
  <c r="AD632" i="25"/>
  <c r="S632" i="25" s="1"/>
  <c r="AB632" i="25"/>
  <c r="Q632" i="25" s="1"/>
  <c r="AK632" i="25"/>
  <c r="Z632" i="25" s="1"/>
  <c r="AG632" i="25"/>
  <c r="V632" i="25" s="1"/>
  <c r="AC632" i="25"/>
  <c r="R632" i="25" s="1"/>
  <c r="AI632" i="25"/>
  <c r="X632" i="25" s="1"/>
  <c r="AE632" i="25"/>
  <c r="T632" i="25" s="1"/>
  <c r="AA632" i="25"/>
  <c r="P632" i="25" s="1"/>
  <c r="AJ638" i="25"/>
  <c r="Y638" i="25" s="1"/>
  <c r="AH638" i="25"/>
  <c r="W638" i="25" s="1"/>
  <c r="AF638" i="25"/>
  <c r="U638" i="25" s="1"/>
  <c r="AD638" i="25"/>
  <c r="S638" i="25" s="1"/>
  <c r="AB638" i="25"/>
  <c r="Q638" i="25" s="1"/>
  <c r="AI638" i="25"/>
  <c r="X638" i="25" s="1"/>
  <c r="AE638" i="25"/>
  <c r="T638" i="25" s="1"/>
  <c r="AA638" i="25"/>
  <c r="P638" i="25" s="1"/>
  <c r="AK638" i="25"/>
  <c r="Z638" i="25" s="1"/>
  <c r="AG638" i="25"/>
  <c r="V638" i="25" s="1"/>
  <c r="AC638" i="25"/>
  <c r="R638" i="25" s="1"/>
  <c r="AJ646" i="25"/>
  <c r="Y646" i="25" s="1"/>
  <c r="AH646" i="25"/>
  <c r="W646" i="25" s="1"/>
  <c r="AF646" i="25"/>
  <c r="U646" i="25" s="1"/>
  <c r="AD646" i="25"/>
  <c r="S646" i="25" s="1"/>
  <c r="AB646" i="25"/>
  <c r="Q646" i="25" s="1"/>
  <c r="AI646" i="25"/>
  <c r="X646" i="25" s="1"/>
  <c r="AE646" i="25"/>
  <c r="T646" i="25" s="1"/>
  <c r="AA646" i="25"/>
  <c r="P646" i="25" s="1"/>
  <c r="AK646" i="25"/>
  <c r="Z646" i="25" s="1"/>
  <c r="AG646" i="25"/>
  <c r="V646" i="25" s="1"/>
  <c r="AC646" i="25"/>
  <c r="R646" i="25" s="1"/>
  <c r="AJ654" i="25"/>
  <c r="Y654" i="25" s="1"/>
  <c r="AH654" i="25"/>
  <c r="W654" i="25" s="1"/>
  <c r="AF654" i="25"/>
  <c r="U654" i="25" s="1"/>
  <c r="AD654" i="25"/>
  <c r="S654" i="25" s="1"/>
  <c r="AB654" i="25"/>
  <c r="Q654" i="25" s="1"/>
  <c r="AI654" i="25"/>
  <c r="X654" i="25" s="1"/>
  <c r="AE654" i="25"/>
  <c r="T654" i="25" s="1"/>
  <c r="AA654" i="25"/>
  <c r="P654" i="25" s="1"/>
  <c r="AK654" i="25"/>
  <c r="Z654" i="25" s="1"/>
  <c r="AG654" i="25"/>
  <c r="V654" i="25" s="1"/>
  <c r="AC654" i="25"/>
  <c r="R654" i="25" s="1"/>
  <c r="AJ662" i="25"/>
  <c r="Y662" i="25" s="1"/>
  <c r="AH662" i="25"/>
  <c r="W662" i="25" s="1"/>
  <c r="AF662" i="25"/>
  <c r="U662" i="25" s="1"/>
  <c r="AD662" i="25"/>
  <c r="S662" i="25" s="1"/>
  <c r="AB662" i="25"/>
  <c r="Q662" i="25" s="1"/>
  <c r="AI662" i="25"/>
  <c r="X662" i="25" s="1"/>
  <c r="AE662" i="25"/>
  <c r="T662" i="25" s="1"/>
  <c r="AA662" i="25"/>
  <c r="P662" i="25" s="1"/>
  <c r="AK662" i="25"/>
  <c r="Z662" i="25" s="1"/>
  <c r="AG662" i="25"/>
  <c r="V662" i="25" s="1"/>
  <c r="AC662" i="25"/>
  <c r="R662" i="25" s="1"/>
  <c r="AJ668" i="25"/>
  <c r="Y668" i="25" s="1"/>
  <c r="AH668" i="25"/>
  <c r="W668" i="25" s="1"/>
  <c r="AF668" i="25"/>
  <c r="U668" i="25" s="1"/>
  <c r="AD668" i="25"/>
  <c r="S668" i="25" s="1"/>
  <c r="AB668" i="25"/>
  <c r="Q668" i="25" s="1"/>
  <c r="AK668" i="25"/>
  <c r="Z668" i="25" s="1"/>
  <c r="AG668" i="25"/>
  <c r="V668" i="25" s="1"/>
  <c r="AC668" i="25"/>
  <c r="R668" i="25" s="1"/>
  <c r="AI668" i="25"/>
  <c r="X668" i="25" s="1"/>
  <c r="AE668" i="25"/>
  <c r="T668" i="25" s="1"/>
  <c r="AA668" i="25"/>
  <c r="P668" i="25" s="1"/>
  <c r="AJ676" i="25"/>
  <c r="Y676" i="25" s="1"/>
  <c r="AH676" i="25"/>
  <c r="W676" i="25" s="1"/>
  <c r="AF676" i="25"/>
  <c r="U676" i="25" s="1"/>
  <c r="AD676" i="25"/>
  <c r="S676" i="25" s="1"/>
  <c r="AB676" i="25"/>
  <c r="Q676" i="25" s="1"/>
  <c r="AK676" i="25"/>
  <c r="Z676" i="25" s="1"/>
  <c r="AG676" i="25"/>
  <c r="V676" i="25" s="1"/>
  <c r="AC676" i="25"/>
  <c r="R676" i="25" s="1"/>
  <c r="AI676" i="25"/>
  <c r="X676" i="25" s="1"/>
  <c r="AE676" i="25"/>
  <c r="T676" i="25" s="1"/>
  <c r="AA676" i="25"/>
  <c r="P676" i="25" s="1"/>
  <c r="AJ684" i="25"/>
  <c r="Y684" i="25" s="1"/>
  <c r="AH684" i="25"/>
  <c r="W684" i="25" s="1"/>
  <c r="AF684" i="25"/>
  <c r="U684" i="25" s="1"/>
  <c r="AD684" i="25"/>
  <c r="S684" i="25" s="1"/>
  <c r="AB684" i="25"/>
  <c r="Q684" i="25" s="1"/>
  <c r="AK684" i="25"/>
  <c r="Z684" i="25" s="1"/>
  <c r="AG684" i="25"/>
  <c r="V684" i="25" s="1"/>
  <c r="AC684" i="25"/>
  <c r="R684" i="25" s="1"/>
  <c r="AI684" i="25"/>
  <c r="X684" i="25" s="1"/>
  <c r="AE684" i="25"/>
  <c r="T684" i="25" s="1"/>
  <c r="AA684" i="25"/>
  <c r="P684" i="25" s="1"/>
  <c r="AJ692" i="25"/>
  <c r="Y692" i="25" s="1"/>
  <c r="AH692" i="25"/>
  <c r="W692" i="25" s="1"/>
  <c r="AF692" i="25"/>
  <c r="U692" i="25" s="1"/>
  <c r="AD692" i="25"/>
  <c r="S692" i="25" s="1"/>
  <c r="AB692" i="25"/>
  <c r="Q692" i="25" s="1"/>
  <c r="AK692" i="25"/>
  <c r="Z692" i="25" s="1"/>
  <c r="AG692" i="25"/>
  <c r="V692" i="25" s="1"/>
  <c r="AC692" i="25"/>
  <c r="R692" i="25" s="1"/>
  <c r="AI692" i="25"/>
  <c r="X692" i="25" s="1"/>
  <c r="AE692" i="25"/>
  <c r="T692" i="25" s="1"/>
  <c r="AA692" i="25"/>
  <c r="P692" i="25" s="1"/>
  <c r="AJ698" i="25"/>
  <c r="Y698" i="25" s="1"/>
  <c r="AH698" i="25"/>
  <c r="W698" i="25" s="1"/>
  <c r="AF698" i="25"/>
  <c r="U698" i="25" s="1"/>
  <c r="AD698" i="25"/>
  <c r="S698" i="25" s="1"/>
  <c r="AB698" i="25"/>
  <c r="Q698" i="25" s="1"/>
  <c r="AI698" i="25"/>
  <c r="X698" i="25" s="1"/>
  <c r="AE698" i="25"/>
  <c r="T698" i="25" s="1"/>
  <c r="AA698" i="25"/>
  <c r="P698" i="25" s="1"/>
  <c r="AK698" i="25"/>
  <c r="Z698" i="25" s="1"/>
  <c r="AG698" i="25"/>
  <c r="V698" i="25" s="1"/>
  <c r="AC698" i="25"/>
  <c r="R698" i="25" s="1"/>
  <c r="AK706" i="25"/>
  <c r="Z706" i="25" s="1"/>
  <c r="AI706" i="25"/>
  <c r="X706" i="25" s="1"/>
  <c r="AG706" i="25"/>
  <c r="V706" i="25" s="1"/>
  <c r="AE706" i="25"/>
  <c r="T706" i="25" s="1"/>
  <c r="AC706" i="25"/>
  <c r="R706" i="25" s="1"/>
  <c r="AJ706" i="25"/>
  <c r="Y706" i="25" s="1"/>
  <c r="AH706" i="25"/>
  <c r="W706" i="25" s="1"/>
  <c r="AF706" i="25"/>
  <c r="U706" i="25" s="1"/>
  <c r="AD706" i="25"/>
  <c r="S706" i="25" s="1"/>
  <c r="AB706" i="25"/>
  <c r="Q706" i="25" s="1"/>
  <c r="AA706" i="25"/>
  <c r="P706" i="25" s="1"/>
  <c r="AK714" i="25"/>
  <c r="Z714" i="25" s="1"/>
  <c r="AI714" i="25"/>
  <c r="X714" i="25" s="1"/>
  <c r="AG714" i="25"/>
  <c r="V714" i="25" s="1"/>
  <c r="AE714" i="25"/>
  <c r="T714" i="25" s="1"/>
  <c r="AC714" i="25"/>
  <c r="R714" i="25" s="1"/>
  <c r="AA714" i="25"/>
  <c r="P714" i="25" s="1"/>
  <c r="AJ714" i="25"/>
  <c r="Y714" i="25" s="1"/>
  <c r="AH714" i="25"/>
  <c r="W714" i="25" s="1"/>
  <c r="AF714" i="25"/>
  <c r="U714" i="25" s="1"/>
  <c r="AD714" i="25"/>
  <c r="S714" i="25" s="1"/>
  <c r="AB714" i="25"/>
  <c r="Q714" i="25" s="1"/>
  <c r="AK722" i="25"/>
  <c r="Z722" i="25" s="1"/>
  <c r="AI722" i="25"/>
  <c r="X722" i="25" s="1"/>
  <c r="AG722" i="25"/>
  <c r="V722" i="25" s="1"/>
  <c r="AE722" i="25"/>
  <c r="T722" i="25" s="1"/>
  <c r="AC722" i="25"/>
  <c r="R722" i="25" s="1"/>
  <c r="AA722" i="25"/>
  <c r="P722" i="25" s="1"/>
  <c r="AJ722" i="25"/>
  <c r="Y722" i="25" s="1"/>
  <c r="AH722" i="25"/>
  <c r="W722" i="25" s="1"/>
  <c r="AF722" i="25"/>
  <c r="U722" i="25" s="1"/>
  <c r="AD722" i="25"/>
  <c r="S722" i="25" s="1"/>
  <c r="AB722" i="25"/>
  <c r="Q722" i="25" s="1"/>
  <c r="AK728" i="25"/>
  <c r="Z728" i="25" s="1"/>
  <c r="AI728" i="25"/>
  <c r="X728" i="25" s="1"/>
  <c r="AG728" i="25"/>
  <c r="V728" i="25" s="1"/>
  <c r="AE728" i="25"/>
  <c r="T728" i="25" s="1"/>
  <c r="AC728" i="25"/>
  <c r="R728" i="25" s="1"/>
  <c r="AA728" i="25"/>
  <c r="P728" i="25" s="1"/>
  <c r="AJ728" i="25"/>
  <c r="Y728" i="25" s="1"/>
  <c r="AH728" i="25"/>
  <c r="W728" i="25" s="1"/>
  <c r="AF728" i="25"/>
  <c r="U728" i="25" s="1"/>
  <c r="AD728" i="25"/>
  <c r="S728" i="25" s="1"/>
  <c r="AB728" i="25"/>
  <c r="Q728" i="25" s="1"/>
  <c r="AK736" i="25"/>
  <c r="Z736" i="25" s="1"/>
  <c r="AI736" i="25"/>
  <c r="X736" i="25" s="1"/>
  <c r="AG736" i="25"/>
  <c r="V736" i="25" s="1"/>
  <c r="AE736" i="25"/>
  <c r="T736" i="25" s="1"/>
  <c r="AC736" i="25"/>
  <c r="R736" i="25" s="1"/>
  <c r="AA736" i="25"/>
  <c r="P736" i="25" s="1"/>
  <c r="AJ736" i="25"/>
  <c r="Y736" i="25" s="1"/>
  <c r="AH736" i="25"/>
  <c r="W736" i="25" s="1"/>
  <c r="AF736" i="25"/>
  <c r="U736" i="25" s="1"/>
  <c r="AD736" i="25"/>
  <c r="S736" i="25" s="1"/>
  <c r="AB736" i="25"/>
  <c r="Q736" i="25" s="1"/>
  <c r="AK744" i="25"/>
  <c r="Z744" i="25" s="1"/>
  <c r="AI744" i="25"/>
  <c r="X744" i="25" s="1"/>
  <c r="AG744" i="25"/>
  <c r="V744" i="25" s="1"/>
  <c r="AE744" i="25"/>
  <c r="T744" i="25" s="1"/>
  <c r="AC744" i="25"/>
  <c r="R744" i="25" s="1"/>
  <c r="AA744" i="25"/>
  <c r="P744" i="25" s="1"/>
  <c r="AJ744" i="25"/>
  <c r="Y744" i="25" s="1"/>
  <c r="AH744" i="25"/>
  <c r="W744" i="25" s="1"/>
  <c r="AF744" i="25"/>
  <c r="U744" i="25" s="1"/>
  <c r="AD744" i="25"/>
  <c r="S744" i="25" s="1"/>
  <c r="AB744" i="25"/>
  <c r="Q744" i="25" s="1"/>
  <c r="AK750" i="25"/>
  <c r="Z750" i="25" s="1"/>
  <c r="AI750" i="25"/>
  <c r="X750" i="25" s="1"/>
  <c r="AG750" i="25"/>
  <c r="V750" i="25" s="1"/>
  <c r="AE750" i="25"/>
  <c r="T750" i="25" s="1"/>
  <c r="AC750" i="25"/>
  <c r="R750" i="25" s="1"/>
  <c r="AA750" i="25"/>
  <c r="P750" i="25" s="1"/>
  <c r="AJ750" i="25"/>
  <c r="Y750" i="25" s="1"/>
  <c r="AH750" i="25"/>
  <c r="W750" i="25" s="1"/>
  <c r="AF750" i="25"/>
  <c r="U750" i="25" s="1"/>
  <c r="AD750" i="25"/>
  <c r="S750" i="25" s="1"/>
  <c r="AB750" i="25"/>
  <c r="Q750" i="25" s="1"/>
  <c r="AK758" i="25"/>
  <c r="Z758" i="25" s="1"/>
  <c r="AI758" i="25"/>
  <c r="X758" i="25" s="1"/>
  <c r="AG758" i="25"/>
  <c r="V758" i="25" s="1"/>
  <c r="AE758" i="25"/>
  <c r="T758" i="25" s="1"/>
  <c r="AC758" i="25"/>
  <c r="R758" i="25" s="1"/>
  <c r="AA758" i="25"/>
  <c r="P758" i="25" s="1"/>
  <c r="AJ758" i="25"/>
  <c r="Y758" i="25" s="1"/>
  <c r="AH758" i="25"/>
  <c r="W758" i="25" s="1"/>
  <c r="AF758" i="25"/>
  <c r="U758" i="25" s="1"/>
  <c r="AD758" i="25"/>
  <c r="S758" i="25" s="1"/>
  <c r="AB758" i="25"/>
  <c r="Q758" i="25" s="1"/>
  <c r="AK764" i="25"/>
  <c r="Z764" i="25" s="1"/>
  <c r="AI764" i="25"/>
  <c r="X764" i="25" s="1"/>
  <c r="AG764" i="25"/>
  <c r="V764" i="25" s="1"/>
  <c r="AE764" i="25"/>
  <c r="T764" i="25" s="1"/>
  <c r="AC764" i="25"/>
  <c r="R764" i="25" s="1"/>
  <c r="AA764" i="25"/>
  <c r="P764" i="25" s="1"/>
  <c r="AJ764" i="25"/>
  <c r="Y764" i="25" s="1"/>
  <c r="AH764" i="25"/>
  <c r="W764" i="25" s="1"/>
  <c r="AF764" i="25"/>
  <c r="U764" i="25" s="1"/>
  <c r="AD764" i="25"/>
  <c r="S764" i="25" s="1"/>
  <c r="AB764" i="25"/>
  <c r="Q764" i="25" s="1"/>
  <c r="AK766" i="25"/>
  <c r="Z766" i="25" s="1"/>
  <c r="AI766" i="25"/>
  <c r="X766" i="25" s="1"/>
  <c r="AG766" i="25"/>
  <c r="V766" i="25" s="1"/>
  <c r="AE766" i="25"/>
  <c r="T766" i="25" s="1"/>
  <c r="AC766" i="25"/>
  <c r="R766" i="25" s="1"/>
  <c r="AA766" i="25"/>
  <c r="P766" i="25" s="1"/>
  <c r="AJ766" i="25"/>
  <c r="Y766" i="25" s="1"/>
  <c r="AH766" i="25"/>
  <c r="W766" i="25" s="1"/>
  <c r="AF766" i="25"/>
  <c r="U766" i="25" s="1"/>
  <c r="AD766" i="25"/>
  <c r="S766" i="25" s="1"/>
  <c r="AB766" i="25"/>
  <c r="Q766" i="25" s="1"/>
  <c r="AK768" i="25"/>
  <c r="Z768" i="25" s="1"/>
  <c r="AI768" i="25"/>
  <c r="X768" i="25" s="1"/>
  <c r="AG768" i="25"/>
  <c r="V768" i="25" s="1"/>
  <c r="AE768" i="25"/>
  <c r="T768" i="25" s="1"/>
  <c r="AC768" i="25"/>
  <c r="R768" i="25" s="1"/>
  <c r="AA768" i="25"/>
  <c r="P768" i="25" s="1"/>
  <c r="AJ768" i="25"/>
  <c r="Y768" i="25" s="1"/>
  <c r="AH768" i="25"/>
  <c r="W768" i="25" s="1"/>
  <c r="AF768" i="25"/>
  <c r="U768" i="25" s="1"/>
  <c r="AD768" i="25"/>
  <c r="S768" i="25" s="1"/>
  <c r="AB768" i="25"/>
  <c r="Q768" i="25" s="1"/>
  <c r="AK770" i="25"/>
  <c r="Z770" i="25" s="1"/>
  <c r="AI770" i="25"/>
  <c r="X770" i="25" s="1"/>
  <c r="AG770" i="25"/>
  <c r="V770" i="25" s="1"/>
  <c r="AE770" i="25"/>
  <c r="T770" i="25" s="1"/>
  <c r="AC770" i="25"/>
  <c r="R770" i="25" s="1"/>
  <c r="AA770" i="25"/>
  <c r="P770" i="25" s="1"/>
  <c r="AJ770" i="25"/>
  <c r="Y770" i="25" s="1"/>
  <c r="AH770" i="25"/>
  <c r="W770" i="25" s="1"/>
  <c r="AF770" i="25"/>
  <c r="U770" i="25" s="1"/>
  <c r="AD770" i="25"/>
  <c r="S770" i="25" s="1"/>
  <c r="AB770" i="25"/>
  <c r="Q770" i="25" s="1"/>
  <c r="AK772" i="25"/>
  <c r="Z772" i="25" s="1"/>
  <c r="AI772" i="25"/>
  <c r="X772" i="25" s="1"/>
  <c r="AG772" i="25"/>
  <c r="V772" i="25" s="1"/>
  <c r="AE772" i="25"/>
  <c r="T772" i="25" s="1"/>
  <c r="AC772" i="25"/>
  <c r="R772" i="25" s="1"/>
  <c r="AA772" i="25"/>
  <c r="P772" i="25" s="1"/>
  <c r="AJ772" i="25"/>
  <c r="Y772" i="25" s="1"/>
  <c r="AH772" i="25"/>
  <c r="W772" i="25" s="1"/>
  <c r="AF772" i="25"/>
  <c r="U772" i="25" s="1"/>
  <c r="AD772" i="25"/>
  <c r="S772" i="25" s="1"/>
  <c r="AB772" i="25"/>
  <c r="Q772" i="25" s="1"/>
  <c r="AK774" i="25"/>
  <c r="Z774" i="25" s="1"/>
  <c r="AI774" i="25"/>
  <c r="X774" i="25" s="1"/>
  <c r="AG774" i="25"/>
  <c r="V774" i="25" s="1"/>
  <c r="AE774" i="25"/>
  <c r="T774" i="25" s="1"/>
  <c r="AC774" i="25"/>
  <c r="R774" i="25" s="1"/>
  <c r="AA774" i="25"/>
  <c r="P774" i="25" s="1"/>
  <c r="AJ774" i="25"/>
  <c r="Y774" i="25" s="1"/>
  <c r="AH774" i="25"/>
  <c r="W774" i="25" s="1"/>
  <c r="AF774" i="25"/>
  <c r="U774" i="25" s="1"/>
  <c r="AD774" i="25"/>
  <c r="S774" i="25" s="1"/>
  <c r="AB774" i="25"/>
  <c r="Q774" i="25" s="1"/>
  <c r="AK776" i="25"/>
  <c r="Z776" i="25" s="1"/>
  <c r="AI776" i="25"/>
  <c r="X776" i="25" s="1"/>
  <c r="AG776" i="25"/>
  <c r="V776" i="25" s="1"/>
  <c r="AE776" i="25"/>
  <c r="T776" i="25" s="1"/>
  <c r="AC776" i="25"/>
  <c r="R776" i="25" s="1"/>
  <c r="AA776" i="25"/>
  <c r="P776" i="25" s="1"/>
  <c r="AJ776" i="25"/>
  <c r="Y776" i="25" s="1"/>
  <c r="AH776" i="25"/>
  <c r="W776" i="25" s="1"/>
  <c r="AF776" i="25"/>
  <c r="U776" i="25" s="1"/>
  <c r="AD776" i="25"/>
  <c r="S776" i="25" s="1"/>
  <c r="AB776" i="25"/>
  <c r="Q776" i="25" s="1"/>
  <c r="AK778" i="25"/>
  <c r="Z778" i="25" s="1"/>
  <c r="AI778" i="25"/>
  <c r="X778" i="25" s="1"/>
  <c r="AG778" i="25"/>
  <c r="V778" i="25" s="1"/>
  <c r="AE778" i="25"/>
  <c r="T778" i="25" s="1"/>
  <c r="AC778" i="25"/>
  <c r="R778" i="25" s="1"/>
  <c r="AA778" i="25"/>
  <c r="P778" i="25" s="1"/>
  <c r="AJ778" i="25"/>
  <c r="Y778" i="25" s="1"/>
  <c r="AH778" i="25"/>
  <c r="W778" i="25" s="1"/>
  <c r="AF778" i="25"/>
  <c r="U778" i="25" s="1"/>
  <c r="AD778" i="25"/>
  <c r="S778" i="25" s="1"/>
  <c r="AB778" i="25"/>
  <c r="Q778" i="25" s="1"/>
  <c r="AK780" i="25"/>
  <c r="Z780" i="25" s="1"/>
  <c r="AI780" i="25"/>
  <c r="X780" i="25" s="1"/>
  <c r="AG780" i="25"/>
  <c r="V780" i="25" s="1"/>
  <c r="AE780" i="25"/>
  <c r="T780" i="25" s="1"/>
  <c r="AC780" i="25"/>
  <c r="R780" i="25" s="1"/>
  <c r="AA780" i="25"/>
  <c r="P780" i="25" s="1"/>
  <c r="AJ780" i="25"/>
  <c r="Y780" i="25" s="1"/>
  <c r="AH780" i="25"/>
  <c r="W780" i="25" s="1"/>
  <c r="AF780" i="25"/>
  <c r="U780" i="25" s="1"/>
  <c r="AD780" i="25"/>
  <c r="S780" i="25" s="1"/>
  <c r="AB780" i="25"/>
  <c r="Q780" i="25" s="1"/>
  <c r="AK782" i="25"/>
  <c r="Z782" i="25" s="1"/>
  <c r="AI782" i="25"/>
  <c r="X782" i="25" s="1"/>
  <c r="AG782" i="25"/>
  <c r="V782" i="25" s="1"/>
  <c r="AE782" i="25"/>
  <c r="T782" i="25" s="1"/>
  <c r="AC782" i="25"/>
  <c r="R782" i="25" s="1"/>
  <c r="AA782" i="25"/>
  <c r="P782" i="25" s="1"/>
  <c r="AJ782" i="25"/>
  <c r="Y782" i="25" s="1"/>
  <c r="AH782" i="25"/>
  <c r="W782" i="25" s="1"/>
  <c r="AF782" i="25"/>
  <c r="U782" i="25" s="1"/>
  <c r="AD782" i="25"/>
  <c r="S782" i="25" s="1"/>
  <c r="AB782" i="25"/>
  <c r="Q782" i="25" s="1"/>
  <c r="AK784" i="25"/>
  <c r="Z784" i="25" s="1"/>
  <c r="AI784" i="25"/>
  <c r="X784" i="25" s="1"/>
  <c r="AG784" i="25"/>
  <c r="V784" i="25" s="1"/>
  <c r="AE784" i="25"/>
  <c r="T784" i="25" s="1"/>
  <c r="AC784" i="25"/>
  <c r="R784" i="25" s="1"/>
  <c r="AA784" i="25"/>
  <c r="P784" i="25" s="1"/>
  <c r="AJ784" i="25"/>
  <c r="Y784" i="25" s="1"/>
  <c r="AH784" i="25"/>
  <c r="W784" i="25" s="1"/>
  <c r="AF784" i="25"/>
  <c r="U784" i="25" s="1"/>
  <c r="AD784" i="25"/>
  <c r="S784" i="25" s="1"/>
  <c r="AB784" i="25"/>
  <c r="Q784" i="25" s="1"/>
  <c r="AK786" i="25"/>
  <c r="Z786" i="25" s="1"/>
  <c r="AI786" i="25"/>
  <c r="X786" i="25" s="1"/>
  <c r="AG786" i="25"/>
  <c r="V786" i="25" s="1"/>
  <c r="AE786" i="25"/>
  <c r="T786" i="25" s="1"/>
  <c r="AC786" i="25"/>
  <c r="R786" i="25" s="1"/>
  <c r="AA786" i="25"/>
  <c r="P786" i="25" s="1"/>
  <c r="AJ786" i="25"/>
  <c r="Y786" i="25" s="1"/>
  <c r="AH786" i="25"/>
  <c r="W786" i="25" s="1"/>
  <c r="AF786" i="25"/>
  <c r="U786" i="25" s="1"/>
  <c r="AD786" i="25"/>
  <c r="S786" i="25" s="1"/>
  <c r="AB786" i="25"/>
  <c r="Q786" i="25" s="1"/>
  <c r="AK788" i="25"/>
  <c r="Z788" i="25" s="1"/>
  <c r="AI788" i="25"/>
  <c r="X788" i="25" s="1"/>
  <c r="AG788" i="25"/>
  <c r="V788" i="25" s="1"/>
  <c r="AE788" i="25"/>
  <c r="T788" i="25" s="1"/>
  <c r="AC788" i="25"/>
  <c r="R788" i="25" s="1"/>
  <c r="AA788" i="25"/>
  <c r="P788" i="25" s="1"/>
  <c r="AJ788" i="25"/>
  <c r="Y788" i="25" s="1"/>
  <c r="AH788" i="25"/>
  <c r="W788" i="25" s="1"/>
  <c r="AF788" i="25"/>
  <c r="U788" i="25" s="1"/>
  <c r="AD788" i="25"/>
  <c r="S788" i="25" s="1"/>
  <c r="AB788" i="25"/>
  <c r="Q788" i="25" s="1"/>
  <c r="AK790" i="25"/>
  <c r="Z790" i="25" s="1"/>
  <c r="AI790" i="25"/>
  <c r="X790" i="25" s="1"/>
  <c r="AG790" i="25"/>
  <c r="V790" i="25" s="1"/>
  <c r="AE790" i="25"/>
  <c r="T790" i="25" s="1"/>
  <c r="AC790" i="25"/>
  <c r="R790" i="25" s="1"/>
  <c r="AA790" i="25"/>
  <c r="P790" i="25" s="1"/>
  <c r="AJ790" i="25"/>
  <c r="Y790" i="25" s="1"/>
  <c r="AH790" i="25"/>
  <c r="W790" i="25" s="1"/>
  <c r="AF790" i="25"/>
  <c r="U790" i="25" s="1"/>
  <c r="AD790" i="25"/>
  <c r="S790" i="25" s="1"/>
  <c r="AB790" i="25"/>
  <c r="Q790" i="25" s="1"/>
  <c r="AK792" i="25"/>
  <c r="Z792" i="25" s="1"/>
  <c r="AI792" i="25"/>
  <c r="X792" i="25" s="1"/>
  <c r="AG792" i="25"/>
  <c r="V792" i="25" s="1"/>
  <c r="AE792" i="25"/>
  <c r="T792" i="25" s="1"/>
  <c r="AC792" i="25"/>
  <c r="R792" i="25" s="1"/>
  <c r="AA792" i="25"/>
  <c r="P792" i="25" s="1"/>
  <c r="AJ792" i="25"/>
  <c r="Y792" i="25" s="1"/>
  <c r="AH792" i="25"/>
  <c r="W792" i="25" s="1"/>
  <c r="AF792" i="25"/>
  <c r="U792" i="25" s="1"/>
  <c r="AD792" i="25"/>
  <c r="S792" i="25" s="1"/>
  <c r="AB792" i="25"/>
  <c r="Q792" i="25" s="1"/>
  <c r="AK794" i="25"/>
  <c r="Z794" i="25" s="1"/>
  <c r="AI794" i="25"/>
  <c r="X794" i="25" s="1"/>
  <c r="AG794" i="25"/>
  <c r="V794" i="25" s="1"/>
  <c r="AE794" i="25"/>
  <c r="T794" i="25" s="1"/>
  <c r="AC794" i="25"/>
  <c r="R794" i="25" s="1"/>
  <c r="AA794" i="25"/>
  <c r="P794" i="25" s="1"/>
  <c r="AJ794" i="25"/>
  <c r="Y794" i="25" s="1"/>
  <c r="AH794" i="25"/>
  <c r="W794" i="25" s="1"/>
  <c r="AF794" i="25"/>
  <c r="U794" i="25" s="1"/>
  <c r="AD794" i="25"/>
  <c r="S794" i="25" s="1"/>
  <c r="AB794" i="25"/>
  <c r="Q794" i="25" s="1"/>
  <c r="AK796" i="25"/>
  <c r="Z796" i="25" s="1"/>
  <c r="AI796" i="25"/>
  <c r="X796" i="25" s="1"/>
  <c r="AG796" i="25"/>
  <c r="V796" i="25" s="1"/>
  <c r="AE796" i="25"/>
  <c r="T796" i="25" s="1"/>
  <c r="AC796" i="25"/>
  <c r="R796" i="25" s="1"/>
  <c r="AA796" i="25"/>
  <c r="P796" i="25" s="1"/>
  <c r="AJ796" i="25"/>
  <c r="Y796" i="25" s="1"/>
  <c r="AH796" i="25"/>
  <c r="W796" i="25" s="1"/>
  <c r="AF796" i="25"/>
  <c r="U796" i="25" s="1"/>
  <c r="AD796" i="25"/>
  <c r="S796" i="25" s="1"/>
  <c r="AB796" i="25"/>
  <c r="Q796" i="25" s="1"/>
  <c r="AJ798" i="25"/>
  <c r="Y798" i="25" s="1"/>
  <c r="AH798" i="25"/>
  <c r="W798" i="25" s="1"/>
  <c r="AF798" i="25"/>
  <c r="U798" i="25" s="1"/>
  <c r="AD798" i="25"/>
  <c r="S798" i="25" s="1"/>
  <c r="AB798" i="25"/>
  <c r="Q798" i="25" s="1"/>
  <c r="AI798" i="25"/>
  <c r="X798" i="25" s="1"/>
  <c r="AE798" i="25"/>
  <c r="T798" i="25" s="1"/>
  <c r="AA798" i="25"/>
  <c r="P798" i="25" s="1"/>
  <c r="AK798" i="25"/>
  <c r="Z798" i="25" s="1"/>
  <c r="AG798" i="25"/>
  <c r="V798" i="25" s="1"/>
  <c r="AC798" i="25"/>
  <c r="R798" i="25" s="1"/>
  <c r="AJ800" i="25"/>
  <c r="Y800" i="25" s="1"/>
  <c r="AH800" i="25"/>
  <c r="W800" i="25" s="1"/>
  <c r="AF800" i="25"/>
  <c r="U800" i="25" s="1"/>
  <c r="AD800" i="25"/>
  <c r="S800" i="25" s="1"/>
  <c r="AB800" i="25"/>
  <c r="Q800" i="25" s="1"/>
  <c r="AK800" i="25"/>
  <c r="Z800" i="25" s="1"/>
  <c r="AG800" i="25"/>
  <c r="V800" i="25" s="1"/>
  <c r="AC800" i="25"/>
  <c r="R800" i="25" s="1"/>
  <c r="AI800" i="25"/>
  <c r="X800" i="25" s="1"/>
  <c r="AE800" i="25"/>
  <c r="T800" i="25" s="1"/>
  <c r="AA800" i="25"/>
  <c r="P800" i="25" s="1"/>
  <c r="AJ802" i="25"/>
  <c r="Y802" i="25" s="1"/>
  <c r="AH802" i="25"/>
  <c r="W802" i="25" s="1"/>
  <c r="AF802" i="25"/>
  <c r="U802" i="25" s="1"/>
  <c r="AD802" i="25"/>
  <c r="S802" i="25" s="1"/>
  <c r="AB802" i="25"/>
  <c r="Q802" i="25" s="1"/>
  <c r="AI802" i="25"/>
  <c r="X802" i="25" s="1"/>
  <c r="AE802" i="25"/>
  <c r="T802" i="25" s="1"/>
  <c r="AA802" i="25"/>
  <c r="P802" i="25" s="1"/>
  <c r="AK802" i="25"/>
  <c r="Z802" i="25" s="1"/>
  <c r="AG802" i="25"/>
  <c r="V802" i="25" s="1"/>
  <c r="AC802" i="25"/>
  <c r="R802" i="25" s="1"/>
  <c r="AJ804" i="25"/>
  <c r="Y804" i="25" s="1"/>
  <c r="AH804" i="25"/>
  <c r="W804" i="25" s="1"/>
  <c r="AF804" i="25"/>
  <c r="U804" i="25" s="1"/>
  <c r="AD804" i="25"/>
  <c r="S804" i="25" s="1"/>
  <c r="AB804" i="25"/>
  <c r="Q804" i="25" s="1"/>
  <c r="AK804" i="25"/>
  <c r="Z804" i="25" s="1"/>
  <c r="AG804" i="25"/>
  <c r="V804" i="25" s="1"/>
  <c r="AC804" i="25"/>
  <c r="R804" i="25" s="1"/>
  <c r="AI804" i="25"/>
  <c r="X804" i="25" s="1"/>
  <c r="AE804" i="25"/>
  <c r="T804" i="25" s="1"/>
  <c r="AA804" i="25"/>
  <c r="P804" i="25" s="1"/>
  <c r="AJ806" i="25"/>
  <c r="Y806" i="25" s="1"/>
  <c r="AH806" i="25"/>
  <c r="W806" i="25" s="1"/>
  <c r="AF806" i="25"/>
  <c r="U806" i="25" s="1"/>
  <c r="AD806" i="25"/>
  <c r="S806" i="25" s="1"/>
  <c r="AB806" i="25"/>
  <c r="Q806" i="25" s="1"/>
  <c r="AI806" i="25"/>
  <c r="X806" i="25" s="1"/>
  <c r="AE806" i="25"/>
  <c r="T806" i="25" s="1"/>
  <c r="AA806" i="25"/>
  <c r="P806" i="25" s="1"/>
  <c r="AK806" i="25"/>
  <c r="Z806" i="25" s="1"/>
  <c r="AG806" i="25"/>
  <c r="V806" i="25" s="1"/>
  <c r="AC806" i="25"/>
  <c r="R806" i="25" s="1"/>
  <c r="AJ808" i="25"/>
  <c r="Y808" i="25" s="1"/>
  <c r="AH808" i="25"/>
  <c r="W808" i="25" s="1"/>
  <c r="AF808" i="25"/>
  <c r="U808" i="25" s="1"/>
  <c r="AD808" i="25"/>
  <c r="S808" i="25" s="1"/>
  <c r="AB808" i="25"/>
  <c r="Q808" i="25" s="1"/>
  <c r="AK808" i="25"/>
  <c r="Z808" i="25" s="1"/>
  <c r="AG808" i="25"/>
  <c r="V808" i="25" s="1"/>
  <c r="AC808" i="25"/>
  <c r="R808" i="25" s="1"/>
  <c r="AI808" i="25"/>
  <c r="X808" i="25" s="1"/>
  <c r="AE808" i="25"/>
  <c r="T808" i="25" s="1"/>
  <c r="AA808" i="25"/>
  <c r="P808" i="25" s="1"/>
  <c r="AJ810" i="25"/>
  <c r="Y810" i="25" s="1"/>
  <c r="AH810" i="25"/>
  <c r="W810" i="25" s="1"/>
  <c r="AF810" i="25"/>
  <c r="U810" i="25" s="1"/>
  <c r="AD810" i="25"/>
  <c r="S810" i="25" s="1"/>
  <c r="AB810" i="25"/>
  <c r="Q810" i="25" s="1"/>
  <c r="AI810" i="25"/>
  <c r="X810" i="25" s="1"/>
  <c r="AE810" i="25"/>
  <c r="T810" i="25" s="1"/>
  <c r="AA810" i="25"/>
  <c r="P810" i="25" s="1"/>
  <c r="AK810" i="25"/>
  <c r="Z810" i="25" s="1"/>
  <c r="AG810" i="25"/>
  <c r="V810" i="25" s="1"/>
  <c r="AC810" i="25"/>
  <c r="R810" i="25" s="1"/>
  <c r="AJ812" i="25"/>
  <c r="Y812" i="25" s="1"/>
  <c r="AH812" i="25"/>
  <c r="W812" i="25" s="1"/>
  <c r="AF812" i="25"/>
  <c r="U812" i="25" s="1"/>
  <c r="AD812" i="25"/>
  <c r="S812" i="25" s="1"/>
  <c r="AB812" i="25"/>
  <c r="Q812" i="25" s="1"/>
  <c r="AK812" i="25"/>
  <c r="Z812" i="25" s="1"/>
  <c r="AG812" i="25"/>
  <c r="V812" i="25" s="1"/>
  <c r="AC812" i="25"/>
  <c r="R812" i="25" s="1"/>
  <c r="AI812" i="25"/>
  <c r="X812" i="25" s="1"/>
  <c r="AE812" i="25"/>
  <c r="T812" i="25" s="1"/>
  <c r="AA812" i="25"/>
  <c r="P812" i="25" s="1"/>
  <c r="AJ814" i="25"/>
  <c r="Y814" i="25" s="1"/>
  <c r="AH814" i="25"/>
  <c r="W814" i="25" s="1"/>
  <c r="AF814" i="25"/>
  <c r="U814" i="25" s="1"/>
  <c r="AD814" i="25"/>
  <c r="S814" i="25" s="1"/>
  <c r="AB814" i="25"/>
  <c r="Q814" i="25" s="1"/>
  <c r="AI814" i="25"/>
  <c r="X814" i="25" s="1"/>
  <c r="AE814" i="25"/>
  <c r="T814" i="25" s="1"/>
  <c r="AA814" i="25"/>
  <c r="P814" i="25" s="1"/>
  <c r="AK814" i="25"/>
  <c r="Z814" i="25" s="1"/>
  <c r="AG814" i="25"/>
  <c r="V814" i="25" s="1"/>
  <c r="AC814" i="25"/>
  <c r="R814" i="25" s="1"/>
  <c r="AJ816" i="25"/>
  <c r="Y816" i="25" s="1"/>
  <c r="AH816" i="25"/>
  <c r="W816" i="25" s="1"/>
  <c r="AF816" i="25"/>
  <c r="U816" i="25" s="1"/>
  <c r="AD816" i="25"/>
  <c r="S816" i="25" s="1"/>
  <c r="AB816" i="25"/>
  <c r="Q816" i="25" s="1"/>
  <c r="AK816" i="25"/>
  <c r="Z816" i="25" s="1"/>
  <c r="AG816" i="25"/>
  <c r="V816" i="25" s="1"/>
  <c r="AC816" i="25"/>
  <c r="R816" i="25" s="1"/>
  <c r="AI816" i="25"/>
  <c r="X816" i="25" s="1"/>
  <c r="AE816" i="25"/>
  <c r="T816" i="25" s="1"/>
  <c r="AA816" i="25"/>
  <c r="P816" i="25" s="1"/>
  <c r="AJ818" i="25"/>
  <c r="Y818" i="25" s="1"/>
  <c r="AH818" i="25"/>
  <c r="W818" i="25" s="1"/>
  <c r="AF818" i="25"/>
  <c r="U818" i="25" s="1"/>
  <c r="AD818" i="25"/>
  <c r="S818" i="25" s="1"/>
  <c r="AB818" i="25"/>
  <c r="Q818" i="25" s="1"/>
  <c r="AI818" i="25"/>
  <c r="X818" i="25" s="1"/>
  <c r="AE818" i="25"/>
  <c r="T818" i="25" s="1"/>
  <c r="AA818" i="25"/>
  <c r="P818" i="25" s="1"/>
  <c r="AK818" i="25"/>
  <c r="Z818" i="25" s="1"/>
  <c r="AG818" i="25"/>
  <c r="V818" i="25" s="1"/>
  <c r="AC818" i="25"/>
  <c r="R818" i="25" s="1"/>
  <c r="AJ820" i="25"/>
  <c r="Y820" i="25" s="1"/>
  <c r="AH820" i="25"/>
  <c r="W820" i="25" s="1"/>
  <c r="AF820" i="25"/>
  <c r="U820" i="25" s="1"/>
  <c r="AD820" i="25"/>
  <c r="S820" i="25" s="1"/>
  <c r="AB820" i="25"/>
  <c r="Q820" i="25" s="1"/>
  <c r="AK820" i="25"/>
  <c r="Z820" i="25" s="1"/>
  <c r="AG820" i="25"/>
  <c r="V820" i="25" s="1"/>
  <c r="AC820" i="25"/>
  <c r="R820" i="25" s="1"/>
  <c r="AI820" i="25"/>
  <c r="X820" i="25" s="1"/>
  <c r="AE820" i="25"/>
  <c r="T820" i="25" s="1"/>
  <c r="AA820" i="25"/>
  <c r="P820" i="25" s="1"/>
  <c r="AJ822" i="25"/>
  <c r="Y822" i="25" s="1"/>
  <c r="AH822" i="25"/>
  <c r="W822" i="25" s="1"/>
  <c r="AF822" i="25"/>
  <c r="U822" i="25" s="1"/>
  <c r="AD822" i="25"/>
  <c r="S822" i="25" s="1"/>
  <c r="AB822" i="25"/>
  <c r="Q822" i="25" s="1"/>
  <c r="AI822" i="25"/>
  <c r="X822" i="25" s="1"/>
  <c r="AE822" i="25"/>
  <c r="T822" i="25" s="1"/>
  <c r="AA822" i="25"/>
  <c r="P822" i="25" s="1"/>
  <c r="AK822" i="25"/>
  <c r="Z822" i="25" s="1"/>
  <c r="AG822" i="25"/>
  <c r="V822" i="25" s="1"/>
  <c r="AC822" i="25"/>
  <c r="R822" i="25" s="1"/>
  <c r="AJ824" i="25"/>
  <c r="Y824" i="25" s="1"/>
  <c r="AH824" i="25"/>
  <c r="W824" i="25" s="1"/>
  <c r="AF824" i="25"/>
  <c r="U824" i="25" s="1"/>
  <c r="AD824" i="25"/>
  <c r="S824" i="25" s="1"/>
  <c r="AB824" i="25"/>
  <c r="Q824" i="25" s="1"/>
  <c r="AK824" i="25"/>
  <c r="Z824" i="25" s="1"/>
  <c r="AG824" i="25"/>
  <c r="V824" i="25" s="1"/>
  <c r="AC824" i="25"/>
  <c r="R824" i="25" s="1"/>
  <c r="AI824" i="25"/>
  <c r="X824" i="25" s="1"/>
  <c r="AE824" i="25"/>
  <c r="T824" i="25" s="1"/>
  <c r="AA824" i="25"/>
  <c r="P824" i="25" s="1"/>
  <c r="AJ826" i="25"/>
  <c r="Y826" i="25" s="1"/>
  <c r="AH826" i="25"/>
  <c r="W826" i="25" s="1"/>
  <c r="AF826" i="25"/>
  <c r="U826" i="25" s="1"/>
  <c r="AD826" i="25"/>
  <c r="S826" i="25" s="1"/>
  <c r="AB826" i="25"/>
  <c r="Q826" i="25" s="1"/>
  <c r="AI826" i="25"/>
  <c r="X826" i="25" s="1"/>
  <c r="AE826" i="25"/>
  <c r="T826" i="25" s="1"/>
  <c r="AA826" i="25"/>
  <c r="P826" i="25" s="1"/>
  <c r="AK826" i="25"/>
  <c r="Z826" i="25" s="1"/>
  <c r="AG826" i="25"/>
  <c r="V826" i="25" s="1"/>
  <c r="AC826" i="25"/>
  <c r="R826" i="25" s="1"/>
  <c r="AJ828" i="25"/>
  <c r="Y828" i="25" s="1"/>
  <c r="AH828" i="25"/>
  <c r="W828" i="25" s="1"/>
  <c r="AF828" i="25"/>
  <c r="U828" i="25" s="1"/>
  <c r="AD828" i="25"/>
  <c r="S828" i="25" s="1"/>
  <c r="AB828" i="25"/>
  <c r="Q828" i="25" s="1"/>
  <c r="AK828" i="25"/>
  <c r="Z828" i="25" s="1"/>
  <c r="AG828" i="25"/>
  <c r="V828" i="25" s="1"/>
  <c r="AC828" i="25"/>
  <c r="R828" i="25" s="1"/>
  <c r="AI828" i="25"/>
  <c r="X828" i="25" s="1"/>
  <c r="AE828" i="25"/>
  <c r="T828" i="25" s="1"/>
  <c r="AA828" i="25"/>
  <c r="P828" i="25" s="1"/>
  <c r="AJ830" i="25"/>
  <c r="Y830" i="25" s="1"/>
  <c r="AH830" i="25"/>
  <c r="W830" i="25" s="1"/>
  <c r="AF830" i="25"/>
  <c r="U830" i="25" s="1"/>
  <c r="AD830" i="25"/>
  <c r="S830" i="25" s="1"/>
  <c r="AB830" i="25"/>
  <c r="Q830" i="25" s="1"/>
  <c r="AI830" i="25"/>
  <c r="X830" i="25" s="1"/>
  <c r="AE830" i="25"/>
  <c r="T830" i="25" s="1"/>
  <c r="AA830" i="25"/>
  <c r="P830" i="25" s="1"/>
  <c r="AK830" i="25"/>
  <c r="Z830" i="25" s="1"/>
  <c r="AG830" i="25"/>
  <c r="V830" i="25" s="1"/>
  <c r="AC830" i="25"/>
  <c r="R830" i="25" s="1"/>
  <c r="AJ832" i="25"/>
  <c r="Y832" i="25" s="1"/>
  <c r="AH832" i="25"/>
  <c r="W832" i="25" s="1"/>
  <c r="AF832" i="25"/>
  <c r="U832" i="25" s="1"/>
  <c r="AD832" i="25"/>
  <c r="S832" i="25" s="1"/>
  <c r="AB832" i="25"/>
  <c r="Q832" i="25" s="1"/>
  <c r="AK832" i="25"/>
  <c r="Z832" i="25" s="1"/>
  <c r="AG832" i="25"/>
  <c r="V832" i="25" s="1"/>
  <c r="AC832" i="25"/>
  <c r="R832" i="25" s="1"/>
  <c r="AI832" i="25"/>
  <c r="X832" i="25" s="1"/>
  <c r="AE832" i="25"/>
  <c r="T832" i="25" s="1"/>
  <c r="AA832" i="25"/>
  <c r="P832" i="25" s="1"/>
  <c r="AJ834" i="25"/>
  <c r="Y834" i="25" s="1"/>
  <c r="AH834" i="25"/>
  <c r="W834" i="25" s="1"/>
  <c r="AF834" i="25"/>
  <c r="U834" i="25" s="1"/>
  <c r="AD834" i="25"/>
  <c r="S834" i="25" s="1"/>
  <c r="AB834" i="25"/>
  <c r="Q834" i="25" s="1"/>
  <c r="AI834" i="25"/>
  <c r="X834" i="25" s="1"/>
  <c r="AE834" i="25"/>
  <c r="T834" i="25" s="1"/>
  <c r="AA834" i="25"/>
  <c r="P834" i="25" s="1"/>
  <c r="AK834" i="25"/>
  <c r="Z834" i="25" s="1"/>
  <c r="AG834" i="25"/>
  <c r="V834" i="25" s="1"/>
  <c r="AC834" i="25"/>
  <c r="R834" i="25" s="1"/>
  <c r="AJ836" i="25"/>
  <c r="Y836" i="25" s="1"/>
  <c r="AH836" i="25"/>
  <c r="W836" i="25" s="1"/>
  <c r="AF836" i="25"/>
  <c r="U836" i="25" s="1"/>
  <c r="AD836" i="25"/>
  <c r="S836" i="25" s="1"/>
  <c r="AB836" i="25"/>
  <c r="Q836" i="25" s="1"/>
  <c r="AK836" i="25"/>
  <c r="Z836" i="25" s="1"/>
  <c r="AG836" i="25"/>
  <c r="V836" i="25" s="1"/>
  <c r="AC836" i="25"/>
  <c r="R836" i="25" s="1"/>
  <c r="AI836" i="25"/>
  <c r="X836" i="25" s="1"/>
  <c r="AE836" i="25"/>
  <c r="T836" i="25" s="1"/>
  <c r="AA836" i="25"/>
  <c r="P836" i="25" s="1"/>
  <c r="AJ838" i="25"/>
  <c r="Y838" i="25" s="1"/>
  <c r="AH838" i="25"/>
  <c r="W838" i="25" s="1"/>
  <c r="AF838" i="25"/>
  <c r="U838" i="25" s="1"/>
  <c r="AD838" i="25"/>
  <c r="S838" i="25" s="1"/>
  <c r="AB838" i="25"/>
  <c r="Q838" i="25" s="1"/>
  <c r="AI838" i="25"/>
  <c r="X838" i="25" s="1"/>
  <c r="AE838" i="25"/>
  <c r="T838" i="25" s="1"/>
  <c r="AA838" i="25"/>
  <c r="P838" i="25" s="1"/>
  <c r="AK838" i="25"/>
  <c r="Z838" i="25" s="1"/>
  <c r="AG838" i="25"/>
  <c r="V838" i="25" s="1"/>
  <c r="AC838" i="25"/>
  <c r="R838" i="25" s="1"/>
  <c r="AJ840" i="25"/>
  <c r="Y840" i="25" s="1"/>
  <c r="AH840" i="25"/>
  <c r="W840" i="25" s="1"/>
  <c r="AF840" i="25"/>
  <c r="U840" i="25" s="1"/>
  <c r="AD840" i="25"/>
  <c r="S840" i="25" s="1"/>
  <c r="AB840" i="25"/>
  <c r="Q840" i="25" s="1"/>
  <c r="AK840" i="25"/>
  <c r="Z840" i="25" s="1"/>
  <c r="AG840" i="25"/>
  <c r="V840" i="25" s="1"/>
  <c r="AC840" i="25"/>
  <c r="R840" i="25" s="1"/>
  <c r="AI840" i="25"/>
  <c r="X840" i="25" s="1"/>
  <c r="AE840" i="25"/>
  <c r="T840" i="25" s="1"/>
  <c r="AA840" i="25"/>
  <c r="P840" i="25" s="1"/>
  <c r="AJ842" i="25"/>
  <c r="Y842" i="25" s="1"/>
  <c r="AH842" i="25"/>
  <c r="W842" i="25" s="1"/>
  <c r="AF842" i="25"/>
  <c r="U842" i="25" s="1"/>
  <c r="AD842" i="25"/>
  <c r="S842" i="25" s="1"/>
  <c r="AB842" i="25"/>
  <c r="Q842" i="25" s="1"/>
  <c r="AI842" i="25"/>
  <c r="X842" i="25" s="1"/>
  <c r="AE842" i="25"/>
  <c r="T842" i="25" s="1"/>
  <c r="AA842" i="25"/>
  <c r="P842" i="25" s="1"/>
  <c r="AK842" i="25"/>
  <c r="Z842" i="25" s="1"/>
  <c r="AG842" i="25"/>
  <c r="V842" i="25" s="1"/>
  <c r="AC842" i="25"/>
  <c r="R842" i="25" s="1"/>
  <c r="AJ844" i="25"/>
  <c r="Y844" i="25" s="1"/>
  <c r="AH844" i="25"/>
  <c r="W844" i="25" s="1"/>
  <c r="AF844" i="25"/>
  <c r="U844" i="25" s="1"/>
  <c r="AD844" i="25"/>
  <c r="S844" i="25" s="1"/>
  <c r="AB844" i="25"/>
  <c r="Q844" i="25" s="1"/>
  <c r="AK844" i="25"/>
  <c r="Z844" i="25" s="1"/>
  <c r="AG844" i="25"/>
  <c r="V844" i="25" s="1"/>
  <c r="AC844" i="25"/>
  <c r="R844" i="25" s="1"/>
  <c r="AI844" i="25"/>
  <c r="X844" i="25" s="1"/>
  <c r="AE844" i="25"/>
  <c r="T844" i="25" s="1"/>
  <c r="AA844" i="25"/>
  <c r="P844" i="25" s="1"/>
  <c r="AJ846" i="25"/>
  <c r="Y846" i="25" s="1"/>
  <c r="AH846" i="25"/>
  <c r="W846" i="25" s="1"/>
  <c r="AF846" i="25"/>
  <c r="U846" i="25" s="1"/>
  <c r="AD846" i="25"/>
  <c r="S846" i="25" s="1"/>
  <c r="AB846" i="25"/>
  <c r="Q846" i="25" s="1"/>
  <c r="AI846" i="25"/>
  <c r="X846" i="25" s="1"/>
  <c r="AE846" i="25"/>
  <c r="T846" i="25" s="1"/>
  <c r="AA846" i="25"/>
  <c r="P846" i="25" s="1"/>
  <c r="AK846" i="25"/>
  <c r="Z846" i="25" s="1"/>
  <c r="AG846" i="25"/>
  <c r="V846" i="25" s="1"/>
  <c r="AC846" i="25"/>
  <c r="R846" i="25" s="1"/>
  <c r="AJ848" i="25"/>
  <c r="Y848" i="25" s="1"/>
  <c r="AH848" i="25"/>
  <c r="W848" i="25" s="1"/>
  <c r="AF848" i="25"/>
  <c r="U848" i="25" s="1"/>
  <c r="AD848" i="25"/>
  <c r="S848" i="25" s="1"/>
  <c r="AB848" i="25"/>
  <c r="Q848" i="25" s="1"/>
  <c r="AK848" i="25"/>
  <c r="Z848" i="25" s="1"/>
  <c r="AG848" i="25"/>
  <c r="V848" i="25" s="1"/>
  <c r="AC848" i="25"/>
  <c r="R848" i="25" s="1"/>
  <c r="AI848" i="25"/>
  <c r="X848" i="25" s="1"/>
  <c r="AE848" i="25"/>
  <c r="T848" i="25" s="1"/>
  <c r="AA848" i="25"/>
  <c r="P848" i="25" s="1"/>
  <c r="AJ850" i="25"/>
  <c r="Y850" i="25" s="1"/>
  <c r="AH850" i="25"/>
  <c r="W850" i="25" s="1"/>
  <c r="AF850" i="25"/>
  <c r="U850" i="25" s="1"/>
  <c r="AD850" i="25"/>
  <c r="S850" i="25" s="1"/>
  <c r="AB850" i="25"/>
  <c r="Q850" i="25" s="1"/>
  <c r="AI850" i="25"/>
  <c r="X850" i="25" s="1"/>
  <c r="AE850" i="25"/>
  <c r="T850" i="25" s="1"/>
  <c r="AA850" i="25"/>
  <c r="P850" i="25" s="1"/>
  <c r="AK850" i="25"/>
  <c r="Z850" i="25" s="1"/>
  <c r="AG850" i="25"/>
  <c r="V850" i="25" s="1"/>
  <c r="AC850" i="25"/>
  <c r="R850" i="25" s="1"/>
  <c r="AJ852" i="25"/>
  <c r="Y852" i="25" s="1"/>
  <c r="AH852" i="25"/>
  <c r="W852" i="25" s="1"/>
  <c r="AF852" i="25"/>
  <c r="U852" i="25" s="1"/>
  <c r="AD852" i="25"/>
  <c r="S852" i="25" s="1"/>
  <c r="AB852" i="25"/>
  <c r="Q852" i="25" s="1"/>
  <c r="AK852" i="25"/>
  <c r="Z852" i="25" s="1"/>
  <c r="AG852" i="25"/>
  <c r="V852" i="25" s="1"/>
  <c r="AC852" i="25"/>
  <c r="R852" i="25" s="1"/>
  <c r="AI852" i="25"/>
  <c r="X852" i="25" s="1"/>
  <c r="AE852" i="25"/>
  <c r="T852" i="25" s="1"/>
  <c r="AA852" i="25"/>
  <c r="P852" i="25" s="1"/>
  <c r="AJ854" i="25"/>
  <c r="Y854" i="25" s="1"/>
  <c r="AH854" i="25"/>
  <c r="W854" i="25" s="1"/>
  <c r="AF854" i="25"/>
  <c r="U854" i="25" s="1"/>
  <c r="AD854" i="25"/>
  <c r="S854" i="25" s="1"/>
  <c r="AB854" i="25"/>
  <c r="Q854" i="25" s="1"/>
  <c r="AI854" i="25"/>
  <c r="X854" i="25" s="1"/>
  <c r="AE854" i="25"/>
  <c r="T854" i="25" s="1"/>
  <c r="AA854" i="25"/>
  <c r="P854" i="25" s="1"/>
  <c r="AK854" i="25"/>
  <c r="Z854" i="25" s="1"/>
  <c r="AG854" i="25"/>
  <c r="V854" i="25" s="1"/>
  <c r="AC854" i="25"/>
  <c r="R854" i="25" s="1"/>
  <c r="AJ856" i="25"/>
  <c r="Y856" i="25" s="1"/>
  <c r="AH856" i="25"/>
  <c r="W856" i="25" s="1"/>
  <c r="AF856" i="25"/>
  <c r="U856" i="25" s="1"/>
  <c r="AD856" i="25"/>
  <c r="S856" i="25" s="1"/>
  <c r="AB856" i="25"/>
  <c r="Q856" i="25" s="1"/>
  <c r="AK856" i="25"/>
  <c r="Z856" i="25" s="1"/>
  <c r="AG856" i="25"/>
  <c r="V856" i="25" s="1"/>
  <c r="AC856" i="25"/>
  <c r="R856" i="25" s="1"/>
  <c r="AI856" i="25"/>
  <c r="X856" i="25" s="1"/>
  <c r="AE856" i="25"/>
  <c r="T856" i="25" s="1"/>
  <c r="AA856" i="25"/>
  <c r="P856" i="25" s="1"/>
  <c r="AJ858" i="25"/>
  <c r="Y858" i="25" s="1"/>
  <c r="AH858" i="25"/>
  <c r="W858" i="25" s="1"/>
  <c r="AF858" i="25"/>
  <c r="U858" i="25" s="1"/>
  <c r="AD858" i="25"/>
  <c r="S858" i="25" s="1"/>
  <c r="AB858" i="25"/>
  <c r="Q858" i="25" s="1"/>
  <c r="AI858" i="25"/>
  <c r="X858" i="25" s="1"/>
  <c r="AE858" i="25"/>
  <c r="T858" i="25" s="1"/>
  <c r="AA858" i="25"/>
  <c r="P858" i="25" s="1"/>
  <c r="AK858" i="25"/>
  <c r="Z858" i="25" s="1"/>
  <c r="AG858" i="25"/>
  <c r="V858" i="25" s="1"/>
  <c r="AC858" i="25"/>
  <c r="R858" i="25" s="1"/>
  <c r="AJ860" i="25"/>
  <c r="Y860" i="25" s="1"/>
  <c r="AH860" i="25"/>
  <c r="W860" i="25" s="1"/>
  <c r="AF860" i="25"/>
  <c r="U860" i="25" s="1"/>
  <c r="AD860" i="25"/>
  <c r="S860" i="25" s="1"/>
  <c r="AB860" i="25"/>
  <c r="Q860" i="25" s="1"/>
  <c r="AK860" i="25"/>
  <c r="Z860" i="25" s="1"/>
  <c r="AG860" i="25"/>
  <c r="V860" i="25" s="1"/>
  <c r="AC860" i="25"/>
  <c r="R860" i="25" s="1"/>
  <c r="AI860" i="25"/>
  <c r="X860" i="25" s="1"/>
  <c r="AE860" i="25"/>
  <c r="T860" i="25" s="1"/>
  <c r="AA860" i="25"/>
  <c r="P860" i="25" s="1"/>
  <c r="AJ862" i="25"/>
  <c r="Y862" i="25" s="1"/>
  <c r="AH862" i="25"/>
  <c r="W862" i="25" s="1"/>
  <c r="AF862" i="25"/>
  <c r="U862" i="25" s="1"/>
  <c r="AD862" i="25"/>
  <c r="S862" i="25" s="1"/>
  <c r="AB862" i="25"/>
  <c r="Q862" i="25" s="1"/>
  <c r="AI862" i="25"/>
  <c r="X862" i="25" s="1"/>
  <c r="AE862" i="25"/>
  <c r="T862" i="25" s="1"/>
  <c r="AA862" i="25"/>
  <c r="P862" i="25" s="1"/>
  <c r="AK862" i="25"/>
  <c r="Z862" i="25" s="1"/>
  <c r="AG862" i="25"/>
  <c r="V862" i="25" s="1"/>
  <c r="AC862" i="25"/>
  <c r="R862" i="25" s="1"/>
  <c r="AJ864" i="25"/>
  <c r="Y864" i="25" s="1"/>
  <c r="AH864" i="25"/>
  <c r="W864" i="25" s="1"/>
  <c r="AF864" i="25"/>
  <c r="U864" i="25" s="1"/>
  <c r="AD864" i="25"/>
  <c r="S864" i="25" s="1"/>
  <c r="AB864" i="25"/>
  <c r="Q864" i="25" s="1"/>
  <c r="AK864" i="25"/>
  <c r="Z864" i="25" s="1"/>
  <c r="AG864" i="25"/>
  <c r="V864" i="25" s="1"/>
  <c r="AC864" i="25"/>
  <c r="R864" i="25" s="1"/>
  <c r="AI864" i="25"/>
  <c r="X864" i="25" s="1"/>
  <c r="AE864" i="25"/>
  <c r="T864" i="25" s="1"/>
  <c r="AA864" i="25"/>
  <c r="P864" i="25" s="1"/>
  <c r="AJ866" i="25"/>
  <c r="Y866" i="25" s="1"/>
  <c r="AH866" i="25"/>
  <c r="W866" i="25" s="1"/>
  <c r="AF866" i="25"/>
  <c r="U866" i="25" s="1"/>
  <c r="AD866" i="25"/>
  <c r="S866" i="25" s="1"/>
  <c r="AB866" i="25"/>
  <c r="Q866" i="25" s="1"/>
  <c r="AI866" i="25"/>
  <c r="X866" i="25" s="1"/>
  <c r="AE866" i="25"/>
  <c r="T866" i="25" s="1"/>
  <c r="AA866" i="25"/>
  <c r="P866" i="25" s="1"/>
  <c r="AK866" i="25"/>
  <c r="Z866" i="25" s="1"/>
  <c r="AG866" i="25"/>
  <c r="V866" i="25" s="1"/>
  <c r="AC866" i="25"/>
  <c r="R866" i="25" s="1"/>
  <c r="AJ868" i="25"/>
  <c r="Y868" i="25" s="1"/>
  <c r="AH868" i="25"/>
  <c r="W868" i="25" s="1"/>
  <c r="AF868" i="25"/>
  <c r="U868" i="25" s="1"/>
  <c r="AD868" i="25"/>
  <c r="S868" i="25" s="1"/>
  <c r="AB868" i="25"/>
  <c r="Q868" i="25" s="1"/>
  <c r="AK868" i="25"/>
  <c r="Z868" i="25" s="1"/>
  <c r="AG868" i="25"/>
  <c r="V868" i="25" s="1"/>
  <c r="AC868" i="25"/>
  <c r="R868" i="25" s="1"/>
  <c r="AI868" i="25"/>
  <c r="X868" i="25" s="1"/>
  <c r="AE868" i="25"/>
  <c r="T868" i="25" s="1"/>
  <c r="AA868" i="25"/>
  <c r="P868" i="25" s="1"/>
  <c r="AJ870" i="25"/>
  <c r="Y870" i="25" s="1"/>
  <c r="AH870" i="25"/>
  <c r="W870" i="25" s="1"/>
  <c r="AF870" i="25"/>
  <c r="U870" i="25" s="1"/>
  <c r="AD870" i="25"/>
  <c r="S870" i="25" s="1"/>
  <c r="AB870" i="25"/>
  <c r="Q870" i="25" s="1"/>
  <c r="AI870" i="25"/>
  <c r="X870" i="25" s="1"/>
  <c r="AE870" i="25"/>
  <c r="T870" i="25" s="1"/>
  <c r="AA870" i="25"/>
  <c r="P870" i="25" s="1"/>
  <c r="AK870" i="25"/>
  <c r="Z870" i="25" s="1"/>
  <c r="AG870" i="25"/>
  <c r="V870" i="25" s="1"/>
  <c r="AC870" i="25"/>
  <c r="R870" i="25" s="1"/>
  <c r="AJ872" i="25"/>
  <c r="Y872" i="25" s="1"/>
  <c r="AH872" i="25"/>
  <c r="W872" i="25" s="1"/>
  <c r="AF872" i="25"/>
  <c r="U872" i="25" s="1"/>
  <c r="AD872" i="25"/>
  <c r="S872" i="25" s="1"/>
  <c r="AB872" i="25"/>
  <c r="Q872" i="25" s="1"/>
  <c r="AK872" i="25"/>
  <c r="Z872" i="25" s="1"/>
  <c r="AG872" i="25"/>
  <c r="V872" i="25" s="1"/>
  <c r="AC872" i="25"/>
  <c r="R872" i="25" s="1"/>
  <c r="AI872" i="25"/>
  <c r="X872" i="25" s="1"/>
  <c r="AE872" i="25"/>
  <c r="T872" i="25" s="1"/>
  <c r="AA872" i="25"/>
  <c r="P872" i="25" s="1"/>
  <c r="AJ874" i="25"/>
  <c r="Y874" i="25" s="1"/>
  <c r="AH874" i="25"/>
  <c r="W874" i="25" s="1"/>
  <c r="AF874" i="25"/>
  <c r="U874" i="25" s="1"/>
  <c r="AD874" i="25"/>
  <c r="S874" i="25" s="1"/>
  <c r="AB874" i="25"/>
  <c r="Q874" i="25" s="1"/>
  <c r="AI874" i="25"/>
  <c r="X874" i="25" s="1"/>
  <c r="AE874" i="25"/>
  <c r="T874" i="25" s="1"/>
  <c r="AA874" i="25"/>
  <c r="P874" i="25" s="1"/>
  <c r="AK874" i="25"/>
  <c r="Z874" i="25" s="1"/>
  <c r="AG874" i="25"/>
  <c r="V874" i="25" s="1"/>
  <c r="AC874" i="25"/>
  <c r="R874" i="25" s="1"/>
  <c r="AJ876" i="25"/>
  <c r="Y876" i="25" s="1"/>
  <c r="AH876" i="25"/>
  <c r="W876" i="25" s="1"/>
  <c r="AF876" i="25"/>
  <c r="U876" i="25" s="1"/>
  <c r="AD876" i="25"/>
  <c r="S876" i="25" s="1"/>
  <c r="AB876" i="25"/>
  <c r="Q876" i="25" s="1"/>
  <c r="AK876" i="25"/>
  <c r="Z876" i="25" s="1"/>
  <c r="AG876" i="25"/>
  <c r="V876" i="25" s="1"/>
  <c r="AC876" i="25"/>
  <c r="R876" i="25" s="1"/>
  <c r="AI876" i="25"/>
  <c r="X876" i="25" s="1"/>
  <c r="AE876" i="25"/>
  <c r="T876" i="25" s="1"/>
  <c r="AA876" i="25"/>
  <c r="P876" i="25" s="1"/>
  <c r="AJ878" i="25"/>
  <c r="Y878" i="25" s="1"/>
  <c r="AH878" i="25"/>
  <c r="W878" i="25" s="1"/>
  <c r="AF878" i="25"/>
  <c r="U878" i="25" s="1"/>
  <c r="AD878" i="25"/>
  <c r="S878" i="25" s="1"/>
  <c r="AB878" i="25"/>
  <c r="Q878" i="25" s="1"/>
  <c r="AI878" i="25"/>
  <c r="X878" i="25" s="1"/>
  <c r="AE878" i="25"/>
  <c r="T878" i="25" s="1"/>
  <c r="AA878" i="25"/>
  <c r="P878" i="25" s="1"/>
  <c r="AK878" i="25"/>
  <c r="Z878" i="25" s="1"/>
  <c r="AG878" i="25"/>
  <c r="V878" i="25" s="1"/>
  <c r="AC878" i="25"/>
  <c r="R878" i="25" s="1"/>
  <c r="AJ880" i="25"/>
  <c r="Y880" i="25" s="1"/>
  <c r="AH880" i="25"/>
  <c r="W880" i="25" s="1"/>
  <c r="AF880" i="25"/>
  <c r="U880" i="25" s="1"/>
  <c r="AD880" i="25"/>
  <c r="S880" i="25" s="1"/>
  <c r="AB880" i="25"/>
  <c r="Q880" i="25" s="1"/>
  <c r="AK880" i="25"/>
  <c r="Z880" i="25" s="1"/>
  <c r="AG880" i="25"/>
  <c r="V880" i="25" s="1"/>
  <c r="AC880" i="25"/>
  <c r="R880" i="25" s="1"/>
  <c r="AI880" i="25"/>
  <c r="X880" i="25" s="1"/>
  <c r="AE880" i="25"/>
  <c r="T880" i="25" s="1"/>
  <c r="AA880" i="25"/>
  <c r="P880" i="25" s="1"/>
  <c r="AJ882" i="25"/>
  <c r="Y882" i="25" s="1"/>
  <c r="AH882" i="25"/>
  <c r="W882" i="25" s="1"/>
  <c r="AF882" i="25"/>
  <c r="U882" i="25" s="1"/>
  <c r="AD882" i="25"/>
  <c r="S882" i="25" s="1"/>
  <c r="AB882" i="25"/>
  <c r="Q882" i="25" s="1"/>
  <c r="AI882" i="25"/>
  <c r="X882" i="25" s="1"/>
  <c r="AE882" i="25"/>
  <c r="T882" i="25" s="1"/>
  <c r="AA882" i="25"/>
  <c r="P882" i="25" s="1"/>
  <c r="AK882" i="25"/>
  <c r="Z882" i="25" s="1"/>
  <c r="AG882" i="25"/>
  <c r="V882" i="25" s="1"/>
  <c r="AC882" i="25"/>
  <c r="R882" i="25" s="1"/>
  <c r="AJ884" i="25"/>
  <c r="Y884" i="25" s="1"/>
  <c r="AH884" i="25"/>
  <c r="W884" i="25" s="1"/>
  <c r="AF884" i="25"/>
  <c r="U884" i="25" s="1"/>
  <c r="AD884" i="25"/>
  <c r="S884" i="25" s="1"/>
  <c r="AB884" i="25"/>
  <c r="Q884" i="25" s="1"/>
  <c r="AK884" i="25"/>
  <c r="Z884" i="25" s="1"/>
  <c r="AG884" i="25"/>
  <c r="V884" i="25" s="1"/>
  <c r="AC884" i="25"/>
  <c r="R884" i="25" s="1"/>
  <c r="AI884" i="25"/>
  <c r="X884" i="25" s="1"/>
  <c r="AE884" i="25"/>
  <c r="T884" i="25" s="1"/>
  <c r="AA884" i="25"/>
  <c r="P884" i="25" s="1"/>
  <c r="AJ886" i="25"/>
  <c r="Y886" i="25" s="1"/>
  <c r="AH886" i="25"/>
  <c r="W886" i="25" s="1"/>
  <c r="AF886" i="25"/>
  <c r="U886" i="25" s="1"/>
  <c r="AD886" i="25"/>
  <c r="S886" i="25" s="1"/>
  <c r="AB886" i="25"/>
  <c r="Q886" i="25" s="1"/>
  <c r="AI886" i="25"/>
  <c r="X886" i="25" s="1"/>
  <c r="AE886" i="25"/>
  <c r="T886" i="25" s="1"/>
  <c r="AA886" i="25"/>
  <c r="P886" i="25" s="1"/>
  <c r="AK886" i="25"/>
  <c r="Z886" i="25" s="1"/>
  <c r="AG886" i="25"/>
  <c r="V886" i="25" s="1"/>
  <c r="AC886" i="25"/>
  <c r="R886" i="25" s="1"/>
  <c r="AJ888" i="25"/>
  <c r="Y888" i="25" s="1"/>
  <c r="AH888" i="25"/>
  <c r="W888" i="25" s="1"/>
  <c r="AF888" i="25"/>
  <c r="U888" i="25" s="1"/>
  <c r="AD888" i="25"/>
  <c r="S888" i="25" s="1"/>
  <c r="AB888" i="25"/>
  <c r="Q888" i="25" s="1"/>
  <c r="AK888" i="25"/>
  <c r="Z888" i="25" s="1"/>
  <c r="AG888" i="25"/>
  <c r="V888" i="25" s="1"/>
  <c r="AC888" i="25"/>
  <c r="R888" i="25" s="1"/>
  <c r="AI888" i="25"/>
  <c r="X888" i="25" s="1"/>
  <c r="AE888" i="25"/>
  <c r="T888" i="25" s="1"/>
  <c r="AA888" i="25"/>
  <c r="P888" i="25" s="1"/>
  <c r="AJ890" i="25"/>
  <c r="Y890" i="25" s="1"/>
  <c r="AH890" i="25"/>
  <c r="W890" i="25" s="1"/>
  <c r="AF890" i="25"/>
  <c r="U890" i="25" s="1"/>
  <c r="AD890" i="25"/>
  <c r="S890" i="25" s="1"/>
  <c r="AB890" i="25"/>
  <c r="Q890" i="25" s="1"/>
  <c r="AI890" i="25"/>
  <c r="X890" i="25" s="1"/>
  <c r="AE890" i="25"/>
  <c r="T890" i="25" s="1"/>
  <c r="AA890" i="25"/>
  <c r="P890" i="25" s="1"/>
  <c r="AK890" i="25"/>
  <c r="Z890" i="25" s="1"/>
  <c r="AG890" i="25"/>
  <c r="V890" i="25" s="1"/>
  <c r="AC890" i="25"/>
  <c r="R890" i="25" s="1"/>
  <c r="AJ892" i="25"/>
  <c r="Y892" i="25" s="1"/>
  <c r="AH892" i="25"/>
  <c r="W892" i="25" s="1"/>
  <c r="AF892" i="25"/>
  <c r="U892" i="25" s="1"/>
  <c r="AD892" i="25"/>
  <c r="S892" i="25" s="1"/>
  <c r="AB892" i="25"/>
  <c r="Q892" i="25" s="1"/>
  <c r="AK892" i="25"/>
  <c r="Z892" i="25" s="1"/>
  <c r="AG892" i="25"/>
  <c r="V892" i="25" s="1"/>
  <c r="AC892" i="25"/>
  <c r="R892" i="25" s="1"/>
  <c r="AI892" i="25"/>
  <c r="X892" i="25" s="1"/>
  <c r="AE892" i="25"/>
  <c r="T892" i="25" s="1"/>
  <c r="AA892" i="25"/>
  <c r="P892" i="25" s="1"/>
  <c r="AJ894" i="25"/>
  <c r="Y894" i="25" s="1"/>
  <c r="AH894" i="25"/>
  <c r="W894" i="25" s="1"/>
  <c r="AF894" i="25"/>
  <c r="U894" i="25" s="1"/>
  <c r="AD894" i="25"/>
  <c r="S894" i="25" s="1"/>
  <c r="AB894" i="25"/>
  <c r="Q894" i="25" s="1"/>
  <c r="AI894" i="25"/>
  <c r="X894" i="25" s="1"/>
  <c r="AE894" i="25"/>
  <c r="T894" i="25" s="1"/>
  <c r="AA894" i="25"/>
  <c r="P894" i="25" s="1"/>
  <c r="AK894" i="25"/>
  <c r="Z894" i="25" s="1"/>
  <c r="AG894" i="25"/>
  <c r="V894" i="25" s="1"/>
  <c r="AC894" i="25"/>
  <c r="R894" i="25" s="1"/>
  <c r="AJ896" i="25"/>
  <c r="Y896" i="25" s="1"/>
  <c r="AH896" i="25"/>
  <c r="W896" i="25" s="1"/>
  <c r="AF896" i="25"/>
  <c r="U896" i="25" s="1"/>
  <c r="AD896" i="25"/>
  <c r="S896" i="25" s="1"/>
  <c r="AB896" i="25"/>
  <c r="Q896" i="25" s="1"/>
  <c r="AK896" i="25"/>
  <c r="Z896" i="25" s="1"/>
  <c r="AG896" i="25"/>
  <c r="V896" i="25" s="1"/>
  <c r="AC896" i="25"/>
  <c r="R896" i="25" s="1"/>
  <c r="AI896" i="25"/>
  <c r="X896" i="25" s="1"/>
  <c r="AE896" i="25"/>
  <c r="T896" i="25" s="1"/>
  <c r="AA896" i="25"/>
  <c r="P896" i="25" s="1"/>
  <c r="AJ898" i="25"/>
  <c r="Y898" i="25" s="1"/>
  <c r="AH898" i="25"/>
  <c r="W898" i="25" s="1"/>
  <c r="AF898" i="25"/>
  <c r="U898" i="25" s="1"/>
  <c r="AD898" i="25"/>
  <c r="S898" i="25" s="1"/>
  <c r="AB898" i="25"/>
  <c r="Q898" i="25" s="1"/>
  <c r="AI898" i="25"/>
  <c r="X898" i="25" s="1"/>
  <c r="AE898" i="25"/>
  <c r="T898" i="25" s="1"/>
  <c r="AA898" i="25"/>
  <c r="P898" i="25" s="1"/>
  <c r="AK898" i="25"/>
  <c r="Z898" i="25" s="1"/>
  <c r="AG898" i="25"/>
  <c r="V898" i="25" s="1"/>
  <c r="AC898" i="25"/>
  <c r="R898" i="25" s="1"/>
  <c r="AJ900" i="25"/>
  <c r="Y900" i="25" s="1"/>
  <c r="AH900" i="25"/>
  <c r="W900" i="25" s="1"/>
  <c r="AF900" i="25"/>
  <c r="U900" i="25" s="1"/>
  <c r="AD900" i="25"/>
  <c r="S900" i="25" s="1"/>
  <c r="AB900" i="25"/>
  <c r="Q900" i="25" s="1"/>
  <c r="AK900" i="25"/>
  <c r="Z900" i="25" s="1"/>
  <c r="AG900" i="25"/>
  <c r="V900" i="25" s="1"/>
  <c r="AC900" i="25"/>
  <c r="R900" i="25" s="1"/>
  <c r="AI900" i="25"/>
  <c r="X900" i="25" s="1"/>
  <c r="AE900" i="25"/>
  <c r="T900" i="25" s="1"/>
  <c r="AA900" i="25"/>
  <c r="P900" i="25" s="1"/>
  <c r="AJ902" i="25"/>
  <c r="Y902" i="25" s="1"/>
  <c r="AH902" i="25"/>
  <c r="W902" i="25" s="1"/>
  <c r="AF902" i="25"/>
  <c r="U902" i="25" s="1"/>
  <c r="AD902" i="25"/>
  <c r="S902" i="25" s="1"/>
  <c r="AB902" i="25"/>
  <c r="Q902" i="25" s="1"/>
  <c r="AI902" i="25"/>
  <c r="X902" i="25" s="1"/>
  <c r="AE902" i="25"/>
  <c r="T902" i="25" s="1"/>
  <c r="AA902" i="25"/>
  <c r="P902" i="25" s="1"/>
  <c r="AK902" i="25"/>
  <c r="Z902" i="25" s="1"/>
  <c r="AG902" i="25"/>
  <c r="V902" i="25" s="1"/>
  <c r="AC902" i="25"/>
  <c r="R902" i="25" s="1"/>
  <c r="AJ904" i="25"/>
  <c r="Y904" i="25" s="1"/>
  <c r="AH904" i="25"/>
  <c r="W904" i="25" s="1"/>
  <c r="AF904" i="25"/>
  <c r="U904" i="25" s="1"/>
  <c r="AD904" i="25"/>
  <c r="S904" i="25" s="1"/>
  <c r="AB904" i="25"/>
  <c r="Q904" i="25" s="1"/>
  <c r="AK904" i="25"/>
  <c r="Z904" i="25" s="1"/>
  <c r="AG904" i="25"/>
  <c r="V904" i="25" s="1"/>
  <c r="AC904" i="25"/>
  <c r="R904" i="25" s="1"/>
  <c r="AI904" i="25"/>
  <c r="X904" i="25" s="1"/>
  <c r="AE904" i="25"/>
  <c r="T904" i="25" s="1"/>
  <c r="AA904" i="25"/>
  <c r="P904" i="25" s="1"/>
  <c r="AJ906" i="25"/>
  <c r="Y906" i="25" s="1"/>
  <c r="AH906" i="25"/>
  <c r="W906" i="25" s="1"/>
  <c r="AF906" i="25"/>
  <c r="U906" i="25" s="1"/>
  <c r="AD906" i="25"/>
  <c r="S906" i="25" s="1"/>
  <c r="AB906" i="25"/>
  <c r="Q906" i="25" s="1"/>
  <c r="AI906" i="25"/>
  <c r="X906" i="25" s="1"/>
  <c r="AE906" i="25"/>
  <c r="T906" i="25" s="1"/>
  <c r="AA906" i="25"/>
  <c r="P906" i="25" s="1"/>
  <c r="AK906" i="25"/>
  <c r="Z906" i="25" s="1"/>
  <c r="AG906" i="25"/>
  <c r="V906" i="25" s="1"/>
  <c r="AC906" i="25"/>
  <c r="R906" i="25" s="1"/>
  <c r="AJ908" i="25"/>
  <c r="Y908" i="25" s="1"/>
  <c r="AH908" i="25"/>
  <c r="W908" i="25" s="1"/>
  <c r="AF908" i="25"/>
  <c r="U908" i="25" s="1"/>
  <c r="AD908" i="25"/>
  <c r="S908" i="25" s="1"/>
  <c r="AB908" i="25"/>
  <c r="Q908" i="25" s="1"/>
  <c r="AK908" i="25"/>
  <c r="Z908" i="25" s="1"/>
  <c r="AG908" i="25"/>
  <c r="V908" i="25" s="1"/>
  <c r="AC908" i="25"/>
  <c r="R908" i="25" s="1"/>
  <c r="AI908" i="25"/>
  <c r="X908" i="25" s="1"/>
  <c r="AE908" i="25"/>
  <c r="T908" i="25" s="1"/>
  <c r="AA908" i="25"/>
  <c r="P908" i="25" s="1"/>
  <c r="AJ910" i="25"/>
  <c r="Y910" i="25" s="1"/>
  <c r="AH910" i="25"/>
  <c r="W910" i="25" s="1"/>
  <c r="AF910" i="25"/>
  <c r="U910" i="25" s="1"/>
  <c r="AD910" i="25"/>
  <c r="S910" i="25" s="1"/>
  <c r="AB910" i="25"/>
  <c r="Q910" i="25" s="1"/>
  <c r="AI910" i="25"/>
  <c r="X910" i="25" s="1"/>
  <c r="AE910" i="25"/>
  <c r="T910" i="25" s="1"/>
  <c r="AA910" i="25"/>
  <c r="P910" i="25" s="1"/>
  <c r="AK910" i="25"/>
  <c r="Z910" i="25" s="1"/>
  <c r="AG910" i="25"/>
  <c r="V910" i="25" s="1"/>
  <c r="AC910" i="25"/>
  <c r="R910" i="25" s="1"/>
  <c r="AJ912" i="25"/>
  <c r="Y912" i="25" s="1"/>
  <c r="AH912" i="25"/>
  <c r="W912" i="25" s="1"/>
  <c r="AF912" i="25"/>
  <c r="U912" i="25" s="1"/>
  <c r="AD912" i="25"/>
  <c r="S912" i="25" s="1"/>
  <c r="AB912" i="25"/>
  <c r="Q912" i="25" s="1"/>
  <c r="AK912" i="25"/>
  <c r="Z912" i="25" s="1"/>
  <c r="AG912" i="25"/>
  <c r="V912" i="25" s="1"/>
  <c r="AC912" i="25"/>
  <c r="R912" i="25" s="1"/>
  <c r="AI912" i="25"/>
  <c r="X912" i="25" s="1"/>
  <c r="AE912" i="25"/>
  <c r="T912" i="25" s="1"/>
  <c r="AA912" i="25"/>
  <c r="P912" i="25" s="1"/>
  <c r="AJ914" i="25"/>
  <c r="Y914" i="25" s="1"/>
  <c r="AH914" i="25"/>
  <c r="W914" i="25" s="1"/>
  <c r="AF914" i="25"/>
  <c r="U914" i="25" s="1"/>
  <c r="AD914" i="25"/>
  <c r="S914" i="25" s="1"/>
  <c r="AB914" i="25"/>
  <c r="Q914" i="25" s="1"/>
  <c r="AI914" i="25"/>
  <c r="X914" i="25" s="1"/>
  <c r="AE914" i="25"/>
  <c r="T914" i="25" s="1"/>
  <c r="AA914" i="25"/>
  <c r="P914" i="25" s="1"/>
  <c r="AK914" i="25"/>
  <c r="Z914" i="25" s="1"/>
  <c r="AG914" i="25"/>
  <c r="V914" i="25" s="1"/>
  <c r="AC914" i="25"/>
  <c r="R914" i="25" s="1"/>
  <c r="AJ916" i="25"/>
  <c r="Y916" i="25" s="1"/>
  <c r="AH916" i="25"/>
  <c r="W916" i="25" s="1"/>
  <c r="AF916" i="25"/>
  <c r="U916" i="25" s="1"/>
  <c r="AD916" i="25"/>
  <c r="S916" i="25" s="1"/>
  <c r="AB916" i="25"/>
  <c r="Q916" i="25" s="1"/>
  <c r="AK916" i="25"/>
  <c r="Z916" i="25" s="1"/>
  <c r="AG916" i="25"/>
  <c r="V916" i="25" s="1"/>
  <c r="AC916" i="25"/>
  <c r="R916" i="25" s="1"/>
  <c r="AI916" i="25"/>
  <c r="X916" i="25" s="1"/>
  <c r="AE916" i="25"/>
  <c r="T916" i="25" s="1"/>
  <c r="AA916" i="25"/>
  <c r="P916" i="25" s="1"/>
  <c r="AJ918" i="25"/>
  <c r="Y918" i="25" s="1"/>
  <c r="AH918" i="25"/>
  <c r="W918" i="25" s="1"/>
  <c r="AF918" i="25"/>
  <c r="U918" i="25" s="1"/>
  <c r="AD918" i="25"/>
  <c r="S918" i="25" s="1"/>
  <c r="AB918" i="25"/>
  <c r="Q918" i="25" s="1"/>
  <c r="AI918" i="25"/>
  <c r="X918" i="25" s="1"/>
  <c r="AE918" i="25"/>
  <c r="T918" i="25" s="1"/>
  <c r="AA918" i="25"/>
  <c r="P918" i="25" s="1"/>
  <c r="AK918" i="25"/>
  <c r="Z918" i="25" s="1"/>
  <c r="AG918" i="25"/>
  <c r="V918" i="25" s="1"/>
  <c r="AC918" i="25"/>
  <c r="R918" i="25" s="1"/>
  <c r="AJ920" i="25"/>
  <c r="Y920" i="25" s="1"/>
  <c r="AH920" i="25"/>
  <c r="W920" i="25" s="1"/>
  <c r="AF920" i="25"/>
  <c r="U920" i="25" s="1"/>
  <c r="AD920" i="25"/>
  <c r="S920" i="25" s="1"/>
  <c r="AB920" i="25"/>
  <c r="Q920" i="25" s="1"/>
  <c r="AK920" i="25"/>
  <c r="Z920" i="25" s="1"/>
  <c r="AG920" i="25"/>
  <c r="V920" i="25" s="1"/>
  <c r="AC920" i="25"/>
  <c r="R920" i="25" s="1"/>
  <c r="AI920" i="25"/>
  <c r="X920" i="25" s="1"/>
  <c r="AE920" i="25"/>
  <c r="T920" i="25" s="1"/>
  <c r="AA920" i="25"/>
  <c r="P920" i="25" s="1"/>
  <c r="AJ922" i="25"/>
  <c r="Y922" i="25" s="1"/>
  <c r="AH922" i="25"/>
  <c r="W922" i="25" s="1"/>
  <c r="AF922" i="25"/>
  <c r="U922" i="25" s="1"/>
  <c r="AD922" i="25"/>
  <c r="S922" i="25" s="1"/>
  <c r="AB922" i="25"/>
  <c r="Q922" i="25" s="1"/>
  <c r="AI922" i="25"/>
  <c r="X922" i="25" s="1"/>
  <c r="AE922" i="25"/>
  <c r="T922" i="25" s="1"/>
  <c r="AA922" i="25"/>
  <c r="P922" i="25" s="1"/>
  <c r="AK922" i="25"/>
  <c r="Z922" i="25" s="1"/>
  <c r="AG922" i="25"/>
  <c r="V922" i="25" s="1"/>
  <c r="AC922" i="25"/>
  <c r="R922" i="25" s="1"/>
  <c r="AJ924" i="25"/>
  <c r="Y924" i="25" s="1"/>
  <c r="AH924" i="25"/>
  <c r="W924" i="25" s="1"/>
  <c r="AF924" i="25"/>
  <c r="U924" i="25" s="1"/>
  <c r="AD924" i="25"/>
  <c r="S924" i="25" s="1"/>
  <c r="AB924" i="25"/>
  <c r="Q924" i="25" s="1"/>
  <c r="AK924" i="25"/>
  <c r="Z924" i="25" s="1"/>
  <c r="AG924" i="25"/>
  <c r="V924" i="25" s="1"/>
  <c r="AC924" i="25"/>
  <c r="R924" i="25" s="1"/>
  <c r="AI924" i="25"/>
  <c r="X924" i="25" s="1"/>
  <c r="AE924" i="25"/>
  <c r="T924" i="25" s="1"/>
  <c r="AA924" i="25"/>
  <c r="P924" i="25" s="1"/>
  <c r="AJ926" i="25"/>
  <c r="Y926" i="25" s="1"/>
  <c r="AH926" i="25"/>
  <c r="W926" i="25" s="1"/>
  <c r="AF926" i="25"/>
  <c r="U926" i="25" s="1"/>
  <c r="AD926" i="25"/>
  <c r="S926" i="25" s="1"/>
  <c r="AB926" i="25"/>
  <c r="Q926" i="25" s="1"/>
  <c r="AI926" i="25"/>
  <c r="X926" i="25" s="1"/>
  <c r="AE926" i="25"/>
  <c r="T926" i="25" s="1"/>
  <c r="AA926" i="25"/>
  <c r="P926" i="25" s="1"/>
  <c r="AK926" i="25"/>
  <c r="Z926" i="25" s="1"/>
  <c r="AG926" i="25"/>
  <c r="V926" i="25" s="1"/>
  <c r="AC926" i="25"/>
  <c r="R926" i="25" s="1"/>
  <c r="AJ928" i="25"/>
  <c r="Y928" i="25" s="1"/>
  <c r="AH928" i="25"/>
  <c r="W928" i="25" s="1"/>
  <c r="AF928" i="25"/>
  <c r="U928" i="25" s="1"/>
  <c r="AD928" i="25"/>
  <c r="S928" i="25" s="1"/>
  <c r="AB928" i="25"/>
  <c r="Q928" i="25" s="1"/>
  <c r="AK928" i="25"/>
  <c r="Z928" i="25" s="1"/>
  <c r="AG928" i="25"/>
  <c r="V928" i="25" s="1"/>
  <c r="AC928" i="25"/>
  <c r="R928" i="25" s="1"/>
  <c r="AI928" i="25"/>
  <c r="X928" i="25" s="1"/>
  <c r="AE928" i="25"/>
  <c r="T928" i="25" s="1"/>
  <c r="AA928" i="25"/>
  <c r="P928" i="25" s="1"/>
  <c r="AJ930" i="25"/>
  <c r="Y930" i="25" s="1"/>
  <c r="AH930" i="25"/>
  <c r="W930" i="25" s="1"/>
  <c r="AF930" i="25"/>
  <c r="U930" i="25" s="1"/>
  <c r="AD930" i="25"/>
  <c r="S930" i="25" s="1"/>
  <c r="AB930" i="25"/>
  <c r="Q930" i="25" s="1"/>
  <c r="AI930" i="25"/>
  <c r="X930" i="25" s="1"/>
  <c r="AE930" i="25"/>
  <c r="T930" i="25" s="1"/>
  <c r="AA930" i="25"/>
  <c r="P930" i="25" s="1"/>
  <c r="AK930" i="25"/>
  <c r="Z930" i="25" s="1"/>
  <c r="AG930" i="25"/>
  <c r="V930" i="25" s="1"/>
  <c r="AC930" i="25"/>
  <c r="R930" i="25" s="1"/>
  <c r="AJ932" i="25"/>
  <c r="Y932" i="25" s="1"/>
  <c r="AH932" i="25"/>
  <c r="W932" i="25" s="1"/>
  <c r="AF932" i="25"/>
  <c r="U932" i="25" s="1"/>
  <c r="AD932" i="25"/>
  <c r="S932" i="25" s="1"/>
  <c r="AB932" i="25"/>
  <c r="Q932" i="25" s="1"/>
  <c r="AK932" i="25"/>
  <c r="Z932" i="25" s="1"/>
  <c r="AG932" i="25"/>
  <c r="V932" i="25" s="1"/>
  <c r="AC932" i="25"/>
  <c r="R932" i="25" s="1"/>
  <c r="AI932" i="25"/>
  <c r="X932" i="25" s="1"/>
  <c r="AE932" i="25"/>
  <c r="T932" i="25" s="1"/>
  <c r="AA932" i="25"/>
  <c r="P932" i="25" s="1"/>
  <c r="AJ934" i="25"/>
  <c r="Y934" i="25" s="1"/>
  <c r="AH934" i="25"/>
  <c r="W934" i="25" s="1"/>
  <c r="AF934" i="25"/>
  <c r="U934" i="25" s="1"/>
  <c r="AD934" i="25"/>
  <c r="S934" i="25" s="1"/>
  <c r="AB934" i="25"/>
  <c r="Q934" i="25" s="1"/>
  <c r="AI934" i="25"/>
  <c r="X934" i="25" s="1"/>
  <c r="AE934" i="25"/>
  <c r="T934" i="25" s="1"/>
  <c r="AA934" i="25"/>
  <c r="P934" i="25" s="1"/>
  <c r="AK934" i="25"/>
  <c r="Z934" i="25" s="1"/>
  <c r="AG934" i="25"/>
  <c r="V934" i="25" s="1"/>
  <c r="AC934" i="25"/>
  <c r="R934" i="25" s="1"/>
  <c r="AJ936" i="25"/>
  <c r="Y936" i="25" s="1"/>
  <c r="AH936" i="25"/>
  <c r="W936" i="25" s="1"/>
  <c r="AF936" i="25"/>
  <c r="U936" i="25" s="1"/>
  <c r="AD936" i="25"/>
  <c r="S936" i="25" s="1"/>
  <c r="AB936" i="25"/>
  <c r="Q936" i="25" s="1"/>
  <c r="AK936" i="25"/>
  <c r="Z936" i="25" s="1"/>
  <c r="AG936" i="25"/>
  <c r="V936" i="25" s="1"/>
  <c r="AC936" i="25"/>
  <c r="R936" i="25" s="1"/>
  <c r="AI936" i="25"/>
  <c r="X936" i="25" s="1"/>
  <c r="AE936" i="25"/>
  <c r="T936" i="25" s="1"/>
  <c r="AA936" i="25"/>
  <c r="P936" i="25" s="1"/>
  <c r="AJ938" i="25"/>
  <c r="Y938" i="25" s="1"/>
  <c r="AH938" i="25"/>
  <c r="W938" i="25" s="1"/>
  <c r="AF938" i="25"/>
  <c r="U938" i="25" s="1"/>
  <c r="AD938" i="25"/>
  <c r="S938" i="25" s="1"/>
  <c r="AB938" i="25"/>
  <c r="Q938" i="25" s="1"/>
  <c r="AI938" i="25"/>
  <c r="X938" i="25" s="1"/>
  <c r="AE938" i="25"/>
  <c r="T938" i="25" s="1"/>
  <c r="AA938" i="25"/>
  <c r="P938" i="25" s="1"/>
  <c r="AK938" i="25"/>
  <c r="Z938" i="25" s="1"/>
  <c r="AG938" i="25"/>
  <c r="V938" i="25" s="1"/>
  <c r="AC938" i="25"/>
  <c r="R938" i="25" s="1"/>
  <c r="AJ940" i="25"/>
  <c r="Y940" i="25" s="1"/>
  <c r="AH940" i="25"/>
  <c r="W940" i="25" s="1"/>
  <c r="AF940" i="25"/>
  <c r="U940" i="25" s="1"/>
  <c r="AD940" i="25"/>
  <c r="S940" i="25" s="1"/>
  <c r="AB940" i="25"/>
  <c r="Q940" i="25" s="1"/>
  <c r="AK940" i="25"/>
  <c r="Z940" i="25" s="1"/>
  <c r="AG940" i="25"/>
  <c r="V940" i="25" s="1"/>
  <c r="AC940" i="25"/>
  <c r="R940" i="25" s="1"/>
  <c r="AI940" i="25"/>
  <c r="X940" i="25" s="1"/>
  <c r="AE940" i="25"/>
  <c r="T940" i="25" s="1"/>
  <c r="AA940" i="25"/>
  <c r="P940" i="25" s="1"/>
  <c r="AJ942" i="25"/>
  <c r="Y942" i="25" s="1"/>
  <c r="AH942" i="25"/>
  <c r="W942" i="25" s="1"/>
  <c r="AF942" i="25"/>
  <c r="U942" i="25" s="1"/>
  <c r="AD942" i="25"/>
  <c r="S942" i="25" s="1"/>
  <c r="AB942" i="25"/>
  <c r="Q942" i="25" s="1"/>
  <c r="AI942" i="25"/>
  <c r="X942" i="25" s="1"/>
  <c r="AE942" i="25"/>
  <c r="T942" i="25" s="1"/>
  <c r="AA942" i="25"/>
  <c r="P942" i="25" s="1"/>
  <c r="AK942" i="25"/>
  <c r="Z942" i="25" s="1"/>
  <c r="AG942" i="25"/>
  <c r="V942" i="25" s="1"/>
  <c r="AC942" i="25"/>
  <c r="R942" i="25" s="1"/>
  <c r="AJ944" i="25"/>
  <c r="Y944" i="25" s="1"/>
  <c r="AH944" i="25"/>
  <c r="W944" i="25" s="1"/>
  <c r="AF944" i="25"/>
  <c r="U944" i="25" s="1"/>
  <c r="AD944" i="25"/>
  <c r="S944" i="25" s="1"/>
  <c r="AB944" i="25"/>
  <c r="Q944" i="25" s="1"/>
  <c r="AK944" i="25"/>
  <c r="Z944" i="25" s="1"/>
  <c r="AG944" i="25"/>
  <c r="V944" i="25" s="1"/>
  <c r="AC944" i="25"/>
  <c r="R944" i="25" s="1"/>
  <c r="AI944" i="25"/>
  <c r="X944" i="25" s="1"/>
  <c r="AE944" i="25"/>
  <c r="T944" i="25" s="1"/>
  <c r="AA944" i="25"/>
  <c r="P944" i="25" s="1"/>
  <c r="AJ946" i="25"/>
  <c r="Y946" i="25" s="1"/>
  <c r="AH946" i="25"/>
  <c r="W946" i="25" s="1"/>
  <c r="AF946" i="25"/>
  <c r="U946" i="25" s="1"/>
  <c r="AD946" i="25"/>
  <c r="S946" i="25" s="1"/>
  <c r="AB946" i="25"/>
  <c r="Q946" i="25" s="1"/>
  <c r="AI946" i="25"/>
  <c r="X946" i="25" s="1"/>
  <c r="AE946" i="25"/>
  <c r="T946" i="25" s="1"/>
  <c r="AA946" i="25"/>
  <c r="P946" i="25" s="1"/>
  <c r="AK946" i="25"/>
  <c r="Z946" i="25" s="1"/>
  <c r="AG946" i="25"/>
  <c r="V946" i="25" s="1"/>
  <c r="AC946" i="25"/>
  <c r="R946" i="25" s="1"/>
  <c r="AJ948" i="25"/>
  <c r="Y948" i="25" s="1"/>
  <c r="AH948" i="25"/>
  <c r="W948" i="25" s="1"/>
  <c r="AF948" i="25"/>
  <c r="U948" i="25" s="1"/>
  <c r="AD948" i="25"/>
  <c r="S948" i="25" s="1"/>
  <c r="AB948" i="25"/>
  <c r="Q948" i="25" s="1"/>
  <c r="AK948" i="25"/>
  <c r="Z948" i="25" s="1"/>
  <c r="AG948" i="25"/>
  <c r="V948" i="25" s="1"/>
  <c r="AC948" i="25"/>
  <c r="R948" i="25" s="1"/>
  <c r="AI948" i="25"/>
  <c r="X948" i="25" s="1"/>
  <c r="AE948" i="25"/>
  <c r="T948" i="25" s="1"/>
  <c r="AA948" i="25"/>
  <c r="P948" i="25" s="1"/>
  <c r="AJ950" i="25"/>
  <c r="Y950" i="25" s="1"/>
  <c r="AH950" i="25"/>
  <c r="W950" i="25" s="1"/>
  <c r="AF950" i="25"/>
  <c r="U950" i="25" s="1"/>
  <c r="AD950" i="25"/>
  <c r="S950" i="25" s="1"/>
  <c r="AB950" i="25"/>
  <c r="Q950" i="25" s="1"/>
  <c r="AI950" i="25"/>
  <c r="X950" i="25" s="1"/>
  <c r="AE950" i="25"/>
  <c r="T950" i="25" s="1"/>
  <c r="AA950" i="25"/>
  <c r="P950" i="25" s="1"/>
  <c r="AK950" i="25"/>
  <c r="Z950" i="25" s="1"/>
  <c r="AG950" i="25"/>
  <c r="V950" i="25" s="1"/>
  <c r="AC950" i="25"/>
  <c r="R950" i="25" s="1"/>
  <c r="AJ952" i="25"/>
  <c r="Y952" i="25" s="1"/>
  <c r="AH952" i="25"/>
  <c r="W952" i="25" s="1"/>
  <c r="AF952" i="25"/>
  <c r="U952" i="25" s="1"/>
  <c r="AD952" i="25"/>
  <c r="S952" i="25" s="1"/>
  <c r="AB952" i="25"/>
  <c r="Q952" i="25" s="1"/>
  <c r="AK952" i="25"/>
  <c r="Z952" i="25" s="1"/>
  <c r="AG952" i="25"/>
  <c r="V952" i="25" s="1"/>
  <c r="AC952" i="25"/>
  <c r="R952" i="25" s="1"/>
  <c r="AI952" i="25"/>
  <c r="X952" i="25" s="1"/>
  <c r="AE952" i="25"/>
  <c r="T952" i="25" s="1"/>
  <c r="AA952" i="25"/>
  <c r="P952" i="25" s="1"/>
  <c r="AJ954" i="25"/>
  <c r="Y954" i="25" s="1"/>
  <c r="AH954" i="25"/>
  <c r="W954" i="25" s="1"/>
  <c r="AF954" i="25"/>
  <c r="U954" i="25" s="1"/>
  <c r="AD954" i="25"/>
  <c r="S954" i="25" s="1"/>
  <c r="AB954" i="25"/>
  <c r="Q954" i="25" s="1"/>
  <c r="AI954" i="25"/>
  <c r="X954" i="25" s="1"/>
  <c r="AE954" i="25"/>
  <c r="T954" i="25" s="1"/>
  <c r="AA954" i="25"/>
  <c r="P954" i="25" s="1"/>
  <c r="AK954" i="25"/>
  <c r="Z954" i="25" s="1"/>
  <c r="AG954" i="25"/>
  <c r="V954" i="25" s="1"/>
  <c r="AC954" i="25"/>
  <c r="R954" i="25" s="1"/>
  <c r="AJ956" i="25"/>
  <c r="Y956" i="25" s="1"/>
  <c r="AH956" i="25"/>
  <c r="W956" i="25" s="1"/>
  <c r="AF956" i="25"/>
  <c r="U956" i="25" s="1"/>
  <c r="AD956" i="25"/>
  <c r="S956" i="25" s="1"/>
  <c r="AB956" i="25"/>
  <c r="Q956" i="25" s="1"/>
  <c r="AK956" i="25"/>
  <c r="Z956" i="25" s="1"/>
  <c r="AG956" i="25"/>
  <c r="V956" i="25" s="1"/>
  <c r="AC956" i="25"/>
  <c r="R956" i="25" s="1"/>
  <c r="AI956" i="25"/>
  <c r="X956" i="25" s="1"/>
  <c r="AE956" i="25"/>
  <c r="T956" i="25" s="1"/>
  <c r="AA956" i="25"/>
  <c r="P956" i="25" s="1"/>
  <c r="AJ958" i="25"/>
  <c r="Y958" i="25" s="1"/>
  <c r="AH958" i="25"/>
  <c r="W958" i="25" s="1"/>
  <c r="AF958" i="25"/>
  <c r="U958" i="25" s="1"/>
  <c r="AD958" i="25"/>
  <c r="S958" i="25" s="1"/>
  <c r="AB958" i="25"/>
  <c r="Q958" i="25" s="1"/>
  <c r="AI958" i="25"/>
  <c r="X958" i="25" s="1"/>
  <c r="AE958" i="25"/>
  <c r="T958" i="25" s="1"/>
  <c r="AA958" i="25"/>
  <c r="P958" i="25" s="1"/>
  <c r="AK958" i="25"/>
  <c r="Z958" i="25" s="1"/>
  <c r="AG958" i="25"/>
  <c r="V958" i="25" s="1"/>
  <c r="AC958" i="25"/>
  <c r="R958" i="25" s="1"/>
  <c r="AJ960" i="25"/>
  <c r="Y960" i="25" s="1"/>
  <c r="AH960" i="25"/>
  <c r="W960" i="25" s="1"/>
  <c r="AF960" i="25"/>
  <c r="U960" i="25" s="1"/>
  <c r="AD960" i="25"/>
  <c r="S960" i="25" s="1"/>
  <c r="AB960" i="25"/>
  <c r="Q960" i="25" s="1"/>
  <c r="AK960" i="25"/>
  <c r="Z960" i="25" s="1"/>
  <c r="AG960" i="25"/>
  <c r="V960" i="25" s="1"/>
  <c r="AC960" i="25"/>
  <c r="R960" i="25" s="1"/>
  <c r="AI960" i="25"/>
  <c r="X960" i="25" s="1"/>
  <c r="AE960" i="25"/>
  <c r="T960" i="25" s="1"/>
  <c r="AA960" i="25"/>
  <c r="P960" i="25" s="1"/>
  <c r="AJ962" i="25"/>
  <c r="Y962" i="25" s="1"/>
  <c r="AH962" i="25"/>
  <c r="W962" i="25" s="1"/>
  <c r="AF962" i="25"/>
  <c r="U962" i="25" s="1"/>
  <c r="AD962" i="25"/>
  <c r="S962" i="25" s="1"/>
  <c r="AB962" i="25"/>
  <c r="Q962" i="25" s="1"/>
  <c r="AI962" i="25"/>
  <c r="X962" i="25" s="1"/>
  <c r="AE962" i="25"/>
  <c r="T962" i="25" s="1"/>
  <c r="AA962" i="25"/>
  <c r="P962" i="25" s="1"/>
  <c r="AK962" i="25"/>
  <c r="Z962" i="25" s="1"/>
  <c r="AG962" i="25"/>
  <c r="V962" i="25" s="1"/>
  <c r="AC962" i="25"/>
  <c r="R962" i="25" s="1"/>
  <c r="AJ964" i="25"/>
  <c r="Y964" i="25" s="1"/>
  <c r="AH964" i="25"/>
  <c r="W964" i="25" s="1"/>
  <c r="AF964" i="25"/>
  <c r="U964" i="25" s="1"/>
  <c r="AD964" i="25"/>
  <c r="S964" i="25" s="1"/>
  <c r="AB964" i="25"/>
  <c r="Q964" i="25" s="1"/>
  <c r="AK964" i="25"/>
  <c r="Z964" i="25" s="1"/>
  <c r="AG964" i="25"/>
  <c r="V964" i="25" s="1"/>
  <c r="AC964" i="25"/>
  <c r="R964" i="25" s="1"/>
  <c r="AI964" i="25"/>
  <c r="X964" i="25" s="1"/>
  <c r="AE964" i="25"/>
  <c r="T964" i="25" s="1"/>
  <c r="AA964" i="25"/>
  <c r="P964" i="25" s="1"/>
  <c r="AJ966" i="25"/>
  <c r="Y966" i="25" s="1"/>
  <c r="AH966" i="25"/>
  <c r="W966" i="25" s="1"/>
  <c r="AF966" i="25"/>
  <c r="U966" i="25" s="1"/>
  <c r="AD966" i="25"/>
  <c r="S966" i="25" s="1"/>
  <c r="AB966" i="25"/>
  <c r="Q966" i="25" s="1"/>
  <c r="AI966" i="25"/>
  <c r="X966" i="25" s="1"/>
  <c r="AE966" i="25"/>
  <c r="T966" i="25" s="1"/>
  <c r="AA966" i="25"/>
  <c r="P966" i="25" s="1"/>
  <c r="AK966" i="25"/>
  <c r="Z966" i="25" s="1"/>
  <c r="AG966" i="25"/>
  <c r="V966" i="25" s="1"/>
  <c r="AC966" i="25"/>
  <c r="R966" i="25" s="1"/>
  <c r="AJ968" i="25"/>
  <c r="Y968" i="25" s="1"/>
  <c r="AH968" i="25"/>
  <c r="W968" i="25" s="1"/>
  <c r="AF968" i="25"/>
  <c r="U968" i="25" s="1"/>
  <c r="AD968" i="25"/>
  <c r="S968" i="25" s="1"/>
  <c r="AB968" i="25"/>
  <c r="Q968" i="25" s="1"/>
  <c r="AK968" i="25"/>
  <c r="Z968" i="25" s="1"/>
  <c r="AG968" i="25"/>
  <c r="V968" i="25" s="1"/>
  <c r="AC968" i="25"/>
  <c r="R968" i="25" s="1"/>
  <c r="AI968" i="25"/>
  <c r="X968" i="25" s="1"/>
  <c r="AE968" i="25"/>
  <c r="T968" i="25" s="1"/>
  <c r="AA968" i="25"/>
  <c r="P968" i="25" s="1"/>
  <c r="AJ970" i="25"/>
  <c r="Y970" i="25" s="1"/>
  <c r="AH970" i="25"/>
  <c r="W970" i="25" s="1"/>
  <c r="AF970" i="25"/>
  <c r="U970" i="25" s="1"/>
  <c r="AD970" i="25"/>
  <c r="S970" i="25" s="1"/>
  <c r="AB970" i="25"/>
  <c r="Q970" i="25" s="1"/>
  <c r="AI970" i="25"/>
  <c r="X970" i="25" s="1"/>
  <c r="AE970" i="25"/>
  <c r="T970" i="25" s="1"/>
  <c r="AA970" i="25"/>
  <c r="P970" i="25" s="1"/>
  <c r="AK970" i="25"/>
  <c r="Z970" i="25" s="1"/>
  <c r="AG970" i="25"/>
  <c r="V970" i="25" s="1"/>
  <c r="AC970" i="25"/>
  <c r="R970" i="25" s="1"/>
  <c r="AJ972" i="25"/>
  <c r="Y972" i="25" s="1"/>
  <c r="AH972" i="25"/>
  <c r="W972" i="25" s="1"/>
  <c r="AF972" i="25"/>
  <c r="U972" i="25" s="1"/>
  <c r="AD972" i="25"/>
  <c r="S972" i="25" s="1"/>
  <c r="AB972" i="25"/>
  <c r="Q972" i="25" s="1"/>
  <c r="AK972" i="25"/>
  <c r="Z972" i="25" s="1"/>
  <c r="AG972" i="25"/>
  <c r="V972" i="25" s="1"/>
  <c r="AC972" i="25"/>
  <c r="R972" i="25" s="1"/>
  <c r="AI972" i="25"/>
  <c r="X972" i="25" s="1"/>
  <c r="AE972" i="25"/>
  <c r="T972" i="25" s="1"/>
  <c r="AA972" i="25"/>
  <c r="P972" i="25" s="1"/>
  <c r="AJ974" i="25"/>
  <c r="Y974" i="25" s="1"/>
  <c r="AH974" i="25"/>
  <c r="W974" i="25" s="1"/>
  <c r="AF974" i="25"/>
  <c r="U974" i="25" s="1"/>
  <c r="AD974" i="25"/>
  <c r="S974" i="25" s="1"/>
  <c r="AB974" i="25"/>
  <c r="Q974" i="25" s="1"/>
  <c r="AI974" i="25"/>
  <c r="X974" i="25" s="1"/>
  <c r="AE974" i="25"/>
  <c r="T974" i="25" s="1"/>
  <c r="AA974" i="25"/>
  <c r="P974" i="25" s="1"/>
  <c r="AK974" i="25"/>
  <c r="Z974" i="25" s="1"/>
  <c r="AG974" i="25"/>
  <c r="V974" i="25" s="1"/>
  <c r="AC974" i="25"/>
  <c r="R974" i="25" s="1"/>
  <c r="AJ976" i="25"/>
  <c r="Y976" i="25" s="1"/>
  <c r="AH976" i="25"/>
  <c r="W976" i="25" s="1"/>
  <c r="AF976" i="25"/>
  <c r="U976" i="25" s="1"/>
  <c r="AD976" i="25"/>
  <c r="S976" i="25" s="1"/>
  <c r="AB976" i="25"/>
  <c r="Q976" i="25" s="1"/>
  <c r="AK976" i="25"/>
  <c r="Z976" i="25" s="1"/>
  <c r="AG976" i="25"/>
  <c r="V976" i="25" s="1"/>
  <c r="AC976" i="25"/>
  <c r="R976" i="25" s="1"/>
  <c r="AI976" i="25"/>
  <c r="X976" i="25" s="1"/>
  <c r="AE976" i="25"/>
  <c r="T976" i="25" s="1"/>
  <c r="AA976" i="25"/>
  <c r="P976" i="25" s="1"/>
  <c r="AJ978" i="25"/>
  <c r="Y978" i="25" s="1"/>
  <c r="AH978" i="25"/>
  <c r="W978" i="25" s="1"/>
  <c r="AF978" i="25"/>
  <c r="U978" i="25" s="1"/>
  <c r="AD978" i="25"/>
  <c r="S978" i="25" s="1"/>
  <c r="AB978" i="25"/>
  <c r="Q978" i="25" s="1"/>
  <c r="AI978" i="25"/>
  <c r="X978" i="25" s="1"/>
  <c r="AE978" i="25"/>
  <c r="T978" i="25" s="1"/>
  <c r="AA978" i="25"/>
  <c r="P978" i="25" s="1"/>
  <c r="AK978" i="25"/>
  <c r="Z978" i="25" s="1"/>
  <c r="AG978" i="25"/>
  <c r="V978" i="25" s="1"/>
  <c r="AC978" i="25"/>
  <c r="R978" i="25" s="1"/>
  <c r="AJ980" i="25"/>
  <c r="Y980" i="25" s="1"/>
  <c r="AH980" i="25"/>
  <c r="W980" i="25" s="1"/>
  <c r="AF980" i="25"/>
  <c r="U980" i="25" s="1"/>
  <c r="AD980" i="25"/>
  <c r="S980" i="25" s="1"/>
  <c r="AB980" i="25"/>
  <c r="Q980" i="25" s="1"/>
  <c r="AK980" i="25"/>
  <c r="Z980" i="25" s="1"/>
  <c r="AG980" i="25"/>
  <c r="V980" i="25" s="1"/>
  <c r="AC980" i="25"/>
  <c r="R980" i="25" s="1"/>
  <c r="AI980" i="25"/>
  <c r="X980" i="25" s="1"/>
  <c r="AE980" i="25"/>
  <c r="T980" i="25" s="1"/>
  <c r="AA980" i="25"/>
  <c r="P980" i="25" s="1"/>
  <c r="AJ26" i="25"/>
  <c r="Y26" i="25" s="1"/>
  <c r="AH26" i="25"/>
  <c r="W26" i="25" s="1"/>
  <c r="AF26" i="25"/>
  <c r="U26" i="25" s="1"/>
  <c r="AD26" i="25"/>
  <c r="S26" i="25" s="1"/>
  <c r="AB26" i="25"/>
  <c r="Q26" i="25" s="1"/>
  <c r="AK26" i="25"/>
  <c r="Z26" i="25" s="1"/>
  <c r="AI26" i="25"/>
  <c r="X26" i="25" s="1"/>
  <c r="AG26" i="25"/>
  <c r="V26" i="25" s="1"/>
  <c r="AE26" i="25"/>
  <c r="T26" i="25" s="1"/>
  <c r="AC26" i="25"/>
  <c r="R26" i="25" s="1"/>
  <c r="AA26" i="25"/>
  <c r="P26" i="25" s="1"/>
  <c r="AJ28" i="25"/>
  <c r="Y28" i="25" s="1"/>
  <c r="AH28" i="25"/>
  <c r="W28" i="25" s="1"/>
  <c r="AF28" i="25"/>
  <c r="U28" i="25" s="1"/>
  <c r="AD28" i="25"/>
  <c r="S28" i="25" s="1"/>
  <c r="AB28" i="25"/>
  <c r="Q28" i="25" s="1"/>
  <c r="AK28" i="25"/>
  <c r="Z28" i="25" s="1"/>
  <c r="AI28" i="25"/>
  <c r="X28" i="25" s="1"/>
  <c r="AG28" i="25"/>
  <c r="V28" i="25" s="1"/>
  <c r="AE28" i="25"/>
  <c r="T28" i="25" s="1"/>
  <c r="AC28" i="25"/>
  <c r="R28" i="25" s="1"/>
  <c r="AA28" i="25"/>
  <c r="P28" i="25" s="1"/>
  <c r="AJ30" i="25"/>
  <c r="Y30" i="25" s="1"/>
  <c r="AH30" i="25"/>
  <c r="W30" i="25" s="1"/>
  <c r="AF30" i="25"/>
  <c r="U30" i="25" s="1"/>
  <c r="AD30" i="25"/>
  <c r="S30" i="25" s="1"/>
  <c r="AB30" i="25"/>
  <c r="Q30" i="25" s="1"/>
  <c r="AK30" i="25"/>
  <c r="Z30" i="25" s="1"/>
  <c r="AI30" i="25"/>
  <c r="X30" i="25" s="1"/>
  <c r="AG30" i="25"/>
  <c r="V30" i="25" s="1"/>
  <c r="AE30" i="25"/>
  <c r="T30" i="25" s="1"/>
  <c r="AC30" i="25"/>
  <c r="R30" i="25" s="1"/>
  <c r="AA30" i="25"/>
  <c r="P30" i="25" s="1"/>
  <c r="AJ34" i="25"/>
  <c r="Y34" i="25" s="1"/>
  <c r="AH34" i="25"/>
  <c r="W34" i="25" s="1"/>
  <c r="AF34" i="25"/>
  <c r="U34" i="25" s="1"/>
  <c r="AD34" i="25"/>
  <c r="S34" i="25" s="1"/>
  <c r="AB34" i="25"/>
  <c r="Q34" i="25" s="1"/>
  <c r="AK34" i="25"/>
  <c r="Z34" i="25" s="1"/>
  <c r="AI34" i="25"/>
  <c r="X34" i="25" s="1"/>
  <c r="AG34" i="25"/>
  <c r="V34" i="25" s="1"/>
  <c r="AE34" i="25"/>
  <c r="T34" i="25" s="1"/>
  <c r="AC34" i="25"/>
  <c r="R34" i="25" s="1"/>
  <c r="AA34" i="25"/>
  <c r="P34" i="25" s="1"/>
  <c r="AJ36" i="25"/>
  <c r="Y36" i="25" s="1"/>
  <c r="AH36" i="25"/>
  <c r="W36" i="25" s="1"/>
  <c r="AF36" i="25"/>
  <c r="U36" i="25" s="1"/>
  <c r="AD36" i="25"/>
  <c r="S36" i="25" s="1"/>
  <c r="AB36" i="25"/>
  <c r="Q36" i="25" s="1"/>
  <c r="AK36" i="25"/>
  <c r="Z36" i="25" s="1"/>
  <c r="AI36" i="25"/>
  <c r="X36" i="25" s="1"/>
  <c r="AG36" i="25"/>
  <c r="V36" i="25" s="1"/>
  <c r="AE36" i="25"/>
  <c r="T36" i="25" s="1"/>
  <c r="AC36" i="25"/>
  <c r="R36" i="25" s="1"/>
  <c r="AA36" i="25"/>
  <c r="P36" i="25" s="1"/>
  <c r="AJ38" i="25"/>
  <c r="Y38" i="25" s="1"/>
  <c r="AH38" i="25"/>
  <c r="W38" i="25" s="1"/>
  <c r="AF38" i="25"/>
  <c r="U38" i="25" s="1"/>
  <c r="AD38" i="25"/>
  <c r="S38" i="25" s="1"/>
  <c r="AB38" i="25"/>
  <c r="Q38" i="25" s="1"/>
  <c r="AK38" i="25"/>
  <c r="Z38" i="25" s="1"/>
  <c r="AI38" i="25"/>
  <c r="X38" i="25" s="1"/>
  <c r="AG38" i="25"/>
  <c r="V38" i="25" s="1"/>
  <c r="AE38" i="25"/>
  <c r="T38" i="25" s="1"/>
  <c r="AC38" i="25"/>
  <c r="R38" i="25" s="1"/>
  <c r="AA38" i="25"/>
  <c r="P38" i="25" s="1"/>
  <c r="AJ42" i="25"/>
  <c r="Y42" i="25" s="1"/>
  <c r="AH42" i="25"/>
  <c r="W42" i="25" s="1"/>
  <c r="AF42" i="25"/>
  <c r="U42" i="25" s="1"/>
  <c r="AD42" i="25"/>
  <c r="S42" i="25" s="1"/>
  <c r="AB42" i="25"/>
  <c r="Q42" i="25" s="1"/>
  <c r="AK42" i="25"/>
  <c r="Z42" i="25" s="1"/>
  <c r="AI42" i="25"/>
  <c r="X42" i="25" s="1"/>
  <c r="AG42" i="25"/>
  <c r="V42" i="25" s="1"/>
  <c r="AE42" i="25"/>
  <c r="T42" i="25" s="1"/>
  <c r="AC42" i="25"/>
  <c r="R42" i="25" s="1"/>
  <c r="AA42" i="25"/>
  <c r="P42" i="25" s="1"/>
  <c r="AJ44" i="25"/>
  <c r="Y44" i="25" s="1"/>
  <c r="AH44" i="25"/>
  <c r="W44" i="25" s="1"/>
  <c r="AF44" i="25"/>
  <c r="U44" i="25" s="1"/>
  <c r="AD44" i="25"/>
  <c r="S44" i="25" s="1"/>
  <c r="AB44" i="25"/>
  <c r="Q44" i="25" s="1"/>
  <c r="AK44" i="25"/>
  <c r="Z44" i="25" s="1"/>
  <c r="AI44" i="25"/>
  <c r="X44" i="25" s="1"/>
  <c r="AG44" i="25"/>
  <c r="V44" i="25" s="1"/>
  <c r="AE44" i="25"/>
  <c r="T44" i="25" s="1"/>
  <c r="AC44" i="25"/>
  <c r="R44" i="25" s="1"/>
  <c r="AA44" i="25"/>
  <c r="P44" i="25" s="1"/>
  <c r="AJ46" i="25"/>
  <c r="Y46" i="25" s="1"/>
  <c r="AH46" i="25"/>
  <c r="W46" i="25" s="1"/>
  <c r="AF46" i="25"/>
  <c r="U46" i="25" s="1"/>
  <c r="AD46" i="25"/>
  <c r="S46" i="25" s="1"/>
  <c r="AB46" i="25"/>
  <c r="Q46" i="25" s="1"/>
  <c r="AK46" i="25"/>
  <c r="Z46" i="25" s="1"/>
  <c r="AI46" i="25"/>
  <c r="X46" i="25" s="1"/>
  <c r="AG46" i="25"/>
  <c r="V46" i="25" s="1"/>
  <c r="AE46" i="25"/>
  <c r="T46" i="25" s="1"/>
  <c r="AC46" i="25"/>
  <c r="R46" i="25" s="1"/>
  <c r="AA46" i="25"/>
  <c r="P46" i="25" s="1"/>
  <c r="AJ50" i="25"/>
  <c r="Y50" i="25" s="1"/>
  <c r="AH50" i="25"/>
  <c r="W50" i="25" s="1"/>
  <c r="AF50" i="25"/>
  <c r="U50" i="25" s="1"/>
  <c r="AD50" i="25"/>
  <c r="S50" i="25" s="1"/>
  <c r="AB50" i="25"/>
  <c r="Q50" i="25" s="1"/>
  <c r="AK50" i="25"/>
  <c r="Z50" i="25" s="1"/>
  <c r="AI50" i="25"/>
  <c r="X50" i="25" s="1"/>
  <c r="AG50" i="25"/>
  <c r="V50" i="25" s="1"/>
  <c r="AE50" i="25"/>
  <c r="T50" i="25" s="1"/>
  <c r="AC50" i="25"/>
  <c r="R50" i="25" s="1"/>
  <c r="AA50" i="25"/>
  <c r="P50" i="25" s="1"/>
  <c r="AJ52" i="25"/>
  <c r="Y52" i="25" s="1"/>
  <c r="AH52" i="25"/>
  <c r="W52" i="25" s="1"/>
  <c r="AF52" i="25"/>
  <c r="U52" i="25" s="1"/>
  <c r="AD52" i="25"/>
  <c r="S52" i="25" s="1"/>
  <c r="AB52" i="25"/>
  <c r="Q52" i="25" s="1"/>
  <c r="AK52" i="25"/>
  <c r="Z52" i="25" s="1"/>
  <c r="AI52" i="25"/>
  <c r="X52" i="25" s="1"/>
  <c r="AG52" i="25"/>
  <c r="V52" i="25" s="1"/>
  <c r="AE52" i="25"/>
  <c r="T52" i="25" s="1"/>
  <c r="AC52" i="25"/>
  <c r="R52" i="25" s="1"/>
  <c r="AA52" i="25"/>
  <c r="P52" i="25" s="1"/>
  <c r="AJ54" i="25"/>
  <c r="Y54" i="25" s="1"/>
  <c r="AH54" i="25"/>
  <c r="W54" i="25" s="1"/>
  <c r="AF54" i="25"/>
  <c r="U54" i="25" s="1"/>
  <c r="AD54" i="25"/>
  <c r="S54" i="25" s="1"/>
  <c r="AB54" i="25"/>
  <c r="Q54" i="25" s="1"/>
  <c r="AK54" i="25"/>
  <c r="Z54" i="25" s="1"/>
  <c r="AI54" i="25"/>
  <c r="X54" i="25" s="1"/>
  <c r="AG54" i="25"/>
  <c r="V54" i="25" s="1"/>
  <c r="AE54" i="25"/>
  <c r="T54" i="25" s="1"/>
  <c r="AC54" i="25"/>
  <c r="R54" i="25" s="1"/>
  <c r="AA54" i="25"/>
  <c r="P54" i="25" s="1"/>
  <c r="AJ58" i="25"/>
  <c r="Y58" i="25" s="1"/>
  <c r="AH58" i="25"/>
  <c r="W58" i="25" s="1"/>
  <c r="AF58" i="25"/>
  <c r="U58" i="25" s="1"/>
  <c r="AD58" i="25"/>
  <c r="S58" i="25" s="1"/>
  <c r="AB58" i="25"/>
  <c r="Q58" i="25" s="1"/>
  <c r="AK58" i="25"/>
  <c r="Z58" i="25" s="1"/>
  <c r="AI58" i="25"/>
  <c r="X58" i="25" s="1"/>
  <c r="AG58" i="25"/>
  <c r="V58" i="25" s="1"/>
  <c r="AE58" i="25"/>
  <c r="T58" i="25" s="1"/>
  <c r="AC58" i="25"/>
  <c r="R58" i="25" s="1"/>
  <c r="AA58" i="25"/>
  <c r="P58" i="25" s="1"/>
  <c r="AJ60" i="25"/>
  <c r="Y60" i="25" s="1"/>
  <c r="AH60" i="25"/>
  <c r="W60" i="25" s="1"/>
  <c r="AF60" i="25"/>
  <c r="U60" i="25" s="1"/>
  <c r="AD60" i="25"/>
  <c r="S60" i="25" s="1"/>
  <c r="AB60" i="25"/>
  <c r="Q60" i="25" s="1"/>
  <c r="AK60" i="25"/>
  <c r="Z60" i="25" s="1"/>
  <c r="AI60" i="25"/>
  <c r="X60" i="25" s="1"/>
  <c r="AG60" i="25"/>
  <c r="V60" i="25" s="1"/>
  <c r="AE60" i="25"/>
  <c r="T60" i="25" s="1"/>
  <c r="AC60" i="25"/>
  <c r="R60" i="25" s="1"/>
  <c r="AA60" i="25"/>
  <c r="P60" i="25" s="1"/>
  <c r="AJ64" i="25"/>
  <c r="Y64" i="25" s="1"/>
  <c r="AH64" i="25"/>
  <c r="W64" i="25" s="1"/>
  <c r="AF64" i="25"/>
  <c r="U64" i="25" s="1"/>
  <c r="AD64" i="25"/>
  <c r="S64" i="25" s="1"/>
  <c r="AB64" i="25"/>
  <c r="Q64" i="25" s="1"/>
  <c r="AK64" i="25"/>
  <c r="Z64" i="25" s="1"/>
  <c r="AI64" i="25"/>
  <c r="X64" i="25" s="1"/>
  <c r="AG64" i="25"/>
  <c r="V64" i="25" s="1"/>
  <c r="AE64" i="25"/>
  <c r="T64" i="25" s="1"/>
  <c r="AC64" i="25"/>
  <c r="R64" i="25" s="1"/>
  <c r="AA64" i="25"/>
  <c r="P64" i="25" s="1"/>
  <c r="AJ66" i="25"/>
  <c r="Y66" i="25" s="1"/>
  <c r="AH66" i="25"/>
  <c r="W66" i="25" s="1"/>
  <c r="AF66" i="25"/>
  <c r="U66" i="25" s="1"/>
  <c r="AD66" i="25"/>
  <c r="S66" i="25" s="1"/>
  <c r="AB66" i="25"/>
  <c r="Q66" i="25" s="1"/>
  <c r="AK66" i="25"/>
  <c r="Z66" i="25" s="1"/>
  <c r="AI66" i="25"/>
  <c r="X66" i="25" s="1"/>
  <c r="AG66" i="25"/>
  <c r="V66" i="25" s="1"/>
  <c r="AE66" i="25"/>
  <c r="T66" i="25" s="1"/>
  <c r="AC66" i="25"/>
  <c r="R66" i="25" s="1"/>
  <c r="AA66" i="25"/>
  <c r="P66" i="25" s="1"/>
  <c r="AJ68" i="25"/>
  <c r="Y68" i="25" s="1"/>
  <c r="AH68" i="25"/>
  <c r="W68" i="25" s="1"/>
  <c r="AF68" i="25"/>
  <c r="U68" i="25" s="1"/>
  <c r="AD68" i="25"/>
  <c r="S68" i="25" s="1"/>
  <c r="AB68" i="25"/>
  <c r="Q68" i="25" s="1"/>
  <c r="AK68" i="25"/>
  <c r="Z68" i="25" s="1"/>
  <c r="AI68" i="25"/>
  <c r="X68" i="25" s="1"/>
  <c r="AG68" i="25"/>
  <c r="V68" i="25" s="1"/>
  <c r="AE68" i="25"/>
  <c r="T68" i="25" s="1"/>
  <c r="AC68" i="25"/>
  <c r="R68" i="25" s="1"/>
  <c r="AA68" i="25"/>
  <c r="P68" i="25" s="1"/>
  <c r="AJ72" i="25"/>
  <c r="Y72" i="25" s="1"/>
  <c r="AH72" i="25"/>
  <c r="W72" i="25" s="1"/>
  <c r="AF72" i="25"/>
  <c r="U72" i="25" s="1"/>
  <c r="AD72" i="25"/>
  <c r="S72" i="25" s="1"/>
  <c r="AB72" i="25"/>
  <c r="Q72" i="25" s="1"/>
  <c r="AK72" i="25"/>
  <c r="Z72" i="25" s="1"/>
  <c r="AI72" i="25"/>
  <c r="X72" i="25" s="1"/>
  <c r="AG72" i="25"/>
  <c r="V72" i="25" s="1"/>
  <c r="AE72" i="25"/>
  <c r="T72" i="25" s="1"/>
  <c r="AC72" i="25"/>
  <c r="R72" i="25" s="1"/>
  <c r="AA72" i="25"/>
  <c r="P72" i="25" s="1"/>
  <c r="AJ74" i="25"/>
  <c r="Y74" i="25" s="1"/>
  <c r="AH74" i="25"/>
  <c r="W74" i="25" s="1"/>
  <c r="AF74" i="25"/>
  <c r="U74" i="25" s="1"/>
  <c r="AD74" i="25"/>
  <c r="S74" i="25" s="1"/>
  <c r="AB74" i="25"/>
  <c r="Q74" i="25" s="1"/>
  <c r="AK74" i="25"/>
  <c r="Z74" i="25" s="1"/>
  <c r="AI74" i="25"/>
  <c r="X74" i="25" s="1"/>
  <c r="AG74" i="25"/>
  <c r="V74" i="25" s="1"/>
  <c r="AE74" i="25"/>
  <c r="T74" i="25" s="1"/>
  <c r="AC74" i="25"/>
  <c r="R74" i="25" s="1"/>
  <c r="AA74" i="25"/>
  <c r="P74" i="25" s="1"/>
  <c r="AJ76" i="25"/>
  <c r="Y76" i="25" s="1"/>
  <c r="AH76" i="25"/>
  <c r="W76" i="25" s="1"/>
  <c r="AF76" i="25"/>
  <c r="U76" i="25" s="1"/>
  <c r="AD76" i="25"/>
  <c r="S76" i="25" s="1"/>
  <c r="AB76" i="25"/>
  <c r="Q76" i="25" s="1"/>
  <c r="AK76" i="25"/>
  <c r="Z76" i="25" s="1"/>
  <c r="AI76" i="25"/>
  <c r="X76" i="25" s="1"/>
  <c r="AG76" i="25"/>
  <c r="V76" i="25" s="1"/>
  <c r="AE76" i="25"/>
  <c r="T76" i="25" s="1"/>
  <c r="AC76" i="25"/>
  <c r="R76" i="25" s="1"/>
  <c r="AA76" i="25"/>
  <c r="P76" i="25" s="1"/>
  <c r="AJ80" i="25"/>
  <c r="Y80" i="25" s="1"/>
  <c r="AH80" i="25"/>
  <c r="W80" i="25" s="1"/>
  <c r="AF80" i="25"/>
  <c r="U80" i="25" s="1"/>
  <c r="AD80" i="25"/>
  <c r="S80" i="25" s="1"/>
  <c r="AB80" i="25"/>
  <c r="Q80" i="25" s="1"/>
  <c r="AK80" i="25"/>
  <c r="Z80" i="25" s="1"/>
  <c r="AI80" i="25"/>
  <c r="X80" i="25" s="1"/>
  <c r="AG80" i="25"/>
  <c r="V80" i="25" s="1"/>
  <c r="AE80" i="25"/>
  <c r="T80" i="25" s="1"/>
  <c r="AC80" i="25"/>
  <c r="R80" i="25" s="1"/>
  <c r="AA80" i="25"/>
  <c r="P80" i="25" s="1"/>
  <c r="AJ82" i="25"/>
  <c r="Y82" i="25" s="1"/>
  <c r="AH82" i="25"/>
  <c r="W82" i="25" s="1"/>
  <c r="AF82" i="25"/>
  <c r="U82" i="25" s="1"/>
  <c r="AD82" i="25"/>
  <c r="S82" i="25" s="1"/>
  <c r="AB82" i="25"/>
  <c r="Q82" i="25" s="1"/>
  <c r="AK82" i="25"/>
  <c r="Z82" i="25" s="1"/>
  <c r="AI82" i="25"/>
  <c r="X82" i="25" s="1"/>
  <c r="AG82" i="25"/>
  <c r="V82" i="25" s="1"/>
  <c r="AE82" i="25"/>
  <c r="T82" i="25" s="1"/>
  <c r="AC82" i="25"/>
  <c r="R82" i="25" s="1"/>
  <c r="AA82" i="25"/>
  <c r="P82" i="25" s="1"/>
  <c r="AJ84" i="25"/>
  <c r="Y84" i="25" s="1"/>
  <c r="AH84" i="25"/>
  <c r="W84" i="25" s="1"/>
  <c r="AF84" i="25"/>
  <c r="U84" i="25" s="1"/>
  <c r="AD84" i="25"/>
  <c r="S84" i="25" s="1"/>
  <c r="AB84" i="25"/>
  <c r="Q84" i="25" s="1"/>
  <c r="AK84" i="25"/>
  <c r="Z84" i="25" s="1"/>
  <c r="AI84" i="25"/>
  <c r="X84" i="25" s="1"/>
  <c r="AG84" i="25"/>
  <c r="V84" i="25" s="1"/>
  <c r="AE84" i="25"/>
  <c r="T84" i="25" s="1"/>
  <c r="AC84" i="25"/>
  <c r="R84" i="25" s="1"/>
  <c r="AA84" i="25"/>
  <c r="P84" i="25" s="1"/>
  <c r="AJ88" i="25"/>
  <c r="Y88" i="25" s="1"/>
  <c r="AH88" i="25"/>
  <c r="W88" i="25" s="1"/>
  <c r="AF88" i="25"/>
  <c r="U88" i="25" s="1"/>
  <c r="AD88" i="25"/>
  <c r="S88" i="25" s="1"/>
  <c r="AB88" i="25"/>
  <c r="Q88" i="25" s="1"/>
  <c r="AK88" i="25"/>
  <c r="Z88" i="25" s="1"/>
  <c r="AI88" i="25"/>
  <c r="X88" i="25" s="1"/>
  <c r="AG88" i="25"/>
  <c r="V88" i="25" s="1"/>
  <c r="AE88" i="25"/>
  <c r="T88" i="25" s="1"/>
  <c r="AC88" i="25"/>
  <c r="R88" i="25" s="1"/>
  <c r="AA88" i="25"/>
  <c r="P88" i="25" s="1"/>
  <c r="AJ90" i="25"/>
  <c r="Y90" i="25" s="1"/>
  <c r="AH90" i="25"/>
  <c r="W90" i="25" s="1"/>
  <c r="AF90" i="25"/>
  <c r="U90" i="25" s="1"/>
  <c r="AD90" i="25"/>
  <c r="S90" i="25" s="1"/>
  <c r="AB90" i="25"/>
  <c r="Q90" i="25" s="1"/>
  <c r="AK90" i="25"/>
  <c r="Z90" i="25" s="1"/>
  <c r="AI90" i="25"/>
  <c r="X90" i="25" s="1"/>
  <c r="AG90" i="25"/>
  <c r="V90" i="25" s="1"/>
  <c r="AE90" i="25"/>
  <c r="T90" i="25" s="1"/>
  <c r="AC90" i="25"/>
  <c r="R90" i="25" s="1"/>
  <c r="AA90" i="25"/>
  <c r="P90" i="25" s="1"/>
  <c r="AJ92" i="25"/>
  <c r="Y92" i="25" s="1"/>
  <c r="AH92" i="25"/>
  <c r="W92" i="25" s="1"/>
  <c r="AF92" i="25"/>
  <c r="U92" i="25" s="1"/>
  <c r="AD92" i="25"/>
  <c r="S92" i="25" s="1"/>
  <c r="AB92" i="25"/>
  <c r="Q92" i="25" s="1"/>
  <c r="AK92" i="25"/>
  <c r="Z92" i="25" s="1"/>
  <c r="AI92" i="25"/>
  <c r="X92" i="25" s="1"/>
  <c r="AG92" i="25"/>
  <c r="V92" i="25" s="1"/>
  <c r="AE92" i="25"/>
  <c r="T92" i="25" s="1"/>
  <c r="AC92" i="25"/>
  <c r="R92" i="25" s="1"/>
  <c r="AA92" i="25"/>
  <c r="P92" i="25" s="1"/>
  <c r="AJ96" i="25"/>
  <c r="Y96" i="25" s="1"/>
  <c r="AH96" i="25"/>
  <c r="W96" i="25" s="1"/>
  <c r="AF96" i="25"/>
  <c r="U96" i="25" s="1"/>
  <c r="AD96" i="25"/>
  <c r="S96" i="25" s="1"/>
  <c r="AB96" i="25"/>
  <c r="Q96" i="25" s="1"/>
  <c r="AK96" i="25"/>
  <c r="Z96" i="25" s="1"/>
  <c r="AI96" i="25"/>
  <c r="X96" i="25" s="1"/>
  <c r="AG96" i="25"/>
  <c r="V96" i="25" s="1"/>
  <c r="AE96" i="25"/>
  <c r="T96" i="25" s="1"/>
  <c r="AC96" i="25"/>
  <c r="R96" i="25" s="1"/>
  <c r="AA96" i="25"/>
  <c r="P96" i="25" s="1"/>
  <c r="AJ98" i="25"/>
  <c r="Y98" i="25" s="1"/>
  <c r="AH98" i="25"/>
  <c r="W98" i="25" s="1"/>
  <c r="AF98" i="25"/>
  <c r="U98" i="25" s="1"/>
  <c r="AD98" i="25"/>
  <c r="S98" i="25" s="1"/>
  <c r="AB98" i="25"/>
  <c r="Q98" i="25" s="1"/>
  <c r="AK98" i="25"/>
  <c r="Z98" i="25" s="1"/>
  <c r="AI98" i="25"/>
  <c r="X98" i="25" s="1"/>
  <c r="AG98" i="25"/>
  <c r="V98" i="25" s="1"/>
  <c r="AE98" i="25"/>
  <c r="T98" i="25" s="1"/>
  <c r="AC98" i="25"/>
  <c r="R98" i="25" s="1"/>
  <c r="AA98" i="25"/>
  <c r="P98" i="25" s="1"/>
  <c r="AJ102" i="25"/>
  <c r="Y102" i="25" s="1"/>
  <c r="AH102" i="25"/>
  <c r="W102" i="25" s="1"/>
  <c r="AF102" i="25"/>
  <c r="U102" i="25" s="1"/>
  <c r="AD102" i="25"/>
  <c r="S102" i="25" s="1"/>
  <c r="AB102" i="25"/>
  <c r="Q102" i="25" s="1"/>
  <c r="AK102" i="25"/>
  <c r="Z102" i="25" s="1"/>
  <c r="AI102" i="25"/>
  <c r="X102" i="25" s="1"/>
  <c r="AG102" i="25"/>
  <c r="V102" i="25" s="1"/>
  <c r="AE102" i="25"/>
  <c r="T102" i="25" s="1"/>
  <c r="AC102" i="25"/>
  <c r="R102" i="25" s="1"/>
  <c r="AA102" i="25"/>
  <c r="P102" i="25" s="1"/>
  <c r="AJ104" i="25"/>
  <c r="Y104" i="25" s="1"/>
  <c r="AH104" i="25"/>
  <c r="W104" i="25" s="1"/>
  <c r="AF104" i="25"/>
  <c r="U104" i="25" s="1"/>
  <c r="AD104" i="25"/>
  <c r="S104" i="25" s="1"/>
  <c r="AB104" i="25"/>
  <c r="Q104" i="25" s="1"/>
  <c r="AK104" i="25"/>
  <c r="Z104" i="25" s="1"/>
  <c r="AI104" i="25"/>
  <c r="X104" i="25" s="1"/>
  <c r="AG104" i="25"/>
  <c r="V104" i="25" s="1"/>
  <c r="AE104" i="25"/>
  <c r="T104" i="25" s="1"/>
  <c r="AC104" i="25"/>
  <c r="R104" i="25" s="1"/>
  <c r="AA104" i="25"/>
  <c r="P104" i="25" s="1"/>
  <c r="AJ106" i="25"/>
  <c r="Y106" i="25" s="1"/>
  <c r="AH106" i="25"/>
  <c r="W106" i="25" s="1"/>
  <c r="AF106" i="25"/>
  <c r="U106" i="25" s="1"/>
  <c r="AD106" i="25"/>
  <c r="S106" i="25" s="1"/>
  <c r="AB106" i="25"/>
  <c r="Q106" i="25" s="1"/>
  <c r="AK106" i="25"/>
  <c r="Z106" i="25" s="1"/>
  <c r="AI106" i="25"/>
  <c r="X106" i="25" s="1"/>
  <c r="AG106" i="25"/>
  <c r="V106" i="25" s="1"/>
  <c r="AE106" i="25"/>
  <c r="T106" i="25" s="1"/>
  <c r="AC106" i="25"/>
  <c r="R106" i="25" s="1"/>
  <c r="AA106" i="25"/>
  <c r="P106" i="25" s="1"/>
  <c r="AJ110" i="25"/>
  <c r="Y110" i="25" s="1"/>
  <c r="AH110" i="25"/>
  <c r="W110" i="25" s="1"/>
  <c r="AF110" i="25"/>
  <c r="U110" i="25" s="1"/>
  <c r="AD110" i="25"/>
  <c r="S110" i="25" s="1"/>
  <c r="AB110" i="25"/>
  <c r="Q110" i="25" s="1"/>
  <c r="AK110" i="25"/>
  <c r="Z110" i="25" s="1"/>
  <c r="AI110" i="25"/>
  <c r="X110" i="25" s="1"/>
  <c r="AG110" i="25"/>
  <c r="V110" i="25" s="1"/>
  <c r="AE110" i="25"/>
  <c r="T110" i="25" s="1"/>
  <c r="AC110" i="25"/>
  <c r="R110" i="25" s="1"/>
  <c r="AA110" i="25"/>
  <c r="P110" i="25" s="1"/>
  <c r="AJ112" i="25"/>
  <c r="Y112" i="25" s="1"/>
  <c r="AH112" i="25"/>
  <c r="W112" i="25" s="1"/>
  <c r="AF112" i="25"/>
  <c r="U112" i="25" s="1"/>
  <c r="AD112" i="25"/>
  <c r="S112" i="25" s="1"/>
  <c r="AB112" i="25"/>
  <c r="Q112" i="25" s="1"/>
  <c r="AK112" i="25"/>
  <c r="Z112" i="25" s="1"/>
  <c r="AI112" i="25"/>
  <c r="X112" i="25" s="1"/>
  <c r="AG112" i="25"/>
  <c r="V112" i="25" s="1"/>
  <c r="AE112" i="25"/>
  <c r="T112" i="25" s="1"/>
  <c r="AC112" i="25"/>
  <c r="R112" i="25" s="1"/>
  <c r="AA112" i="25"/>
  <c r="P112" i="25" s="1"/>
  <c r="AJ114" i="25"/>
  <c r="Y114" i="25" s="1"/>
  <c r="AH114" i="25"/>
  <c r="W114" i="25" s="1"/>
  <c r="AF114" i="25"/>
  <c r="U114" i="25" s="1"/>
  <c r="AD114" i="25"/>
  <c r="S114" i="25" s="1"/>
  <c r="AB114" i="25"/>
  <c r="Q114" i="25" s="1"/>
  <c r="AK114" i="25"/>
  <c r="Z114" i="25" s="1"/>
  <c r="AI114" i="25"/>
  <c r="X114" i="25" s="1"/>
  <c r="AG114" i="25"/>
  <c r="V114" i="25" s="1"/>
  <c r="AE114" i="25"/>
  <c r="T114" i="25" s="1"/>
  <c r="AC114" i="25"/>
  <c r="R114" i="25" s="1"/>
  <c r="AA114" i="25"/>
  <c r="P114" i="25" s="1"/>
  <c r="AJ118" i="25"/>
  <c r="Y118" i="25" s="1"/>
  <c r="AH118" i="25"/>
  <c r="W118" i="25" s="1"/>
  <c r="AF118" i="25"/>
  <c r="U118" i="25" s="1"/>
  <c r="AD118" i="25"/>
  <c r="S118" i="25" s="1"/>
  <c r="AB118" i="25"/>
  <c r="Q118" i="25" s="1"/>
  <c r="AK118" i="25"/>
  <c r="Z118" i="25" s="1"/>
  <c r="AI118" i="25"/>
  <c r="X118" i="25" s="1"/>
  <c r="AG118" i="25"/>
  <c r="V118" i="25" s="1"/>
  <c r="AE118" i="25"/>
  <c r="T118" i="25" s="1"/>
  <c r="AC118" i="25"/>
  <c r="R118" i="25" s="1"/>
  <c r="AA118" i="25"/>
  <c r="P118" i="25" s="1"/>
  <c r="AJ120" i="25"/>
  <c r="Y120" i="25" s="1"/>
  <c r="AH120" i="25"/>
  <c r="W120" i="25" s="1"/>
  <c r="AF120" i="25"/>
  <c r="U120" i="25" s="1"/>
  <c r="AD120" i="25"/>
  <c r="S120" i="25" s="1"/>
  <c r="AB120" i="25"/>
  <c r="Q120" i="25" s="1"/>
  <c r="AK120" i="25"/>
  <c r="Z120" i="25" s="1"/>
  <c r="AI120" i="25"/>
  <c r="X120" i="25" s="1"/>
  <c r="AG120" i="25"/>
  <c r="V120" i="25" s="1"/>
  <c r="AE120" i="25"/>
  <c r="T120" i="25" s="1"/>
  <c r="AC120" i="25"/>
  <c r="R120" i="25" s="1"/>
  <c r="AA120" i="25"/>
  <c r="P120" i="25" s="1"/>
  <c r="AJ122" i="25"/>
  <c r="Y122" i="25" s="1"/>
  <c r="AH122" i="25"/>
  <c r="W122" i="25" s="1"/>
  <c r="AF122" i="25"/>
  <c r="U122" i="25" s="1"/>
  <c r="AD122" i="25"/>
  <c r="S122" i="25" s="1"/>
  <c r="AB122" i="25"/>
  <c r="Q122" i="25" s="1"/>
  <c r="AK122" i="25"/>
  <c r="Z122" i="25" s="1"/>
  <c r="AI122" i="25"/>
  <c r="X122" i="25" s="1"/>
  <c r="AG122" i="25"/>
  <c r="V122" i="25" s="1"/>
  <c r="AE122" i="25"/>
  <c r="T122" i="25" s="1"/>
  <c r="AC122" i="25"/>
  <c r="R122" i="25" s="1"/>
  <c r="AA122" i="25"/>
  <c r="P122" i="25" s="1"/>
  <c r="AJ126" i="25"/>
  <c r="Y126" i="25" s="1"/>
  <c r="AH126" i="25"/>
  <c r="W126" i="25" s="1"/>
  <c r="AF126" i="25"/>
  <c r="U126" i="25" s="1"/>
  <c r="AD126" i="25"/>
  <c r="S126" i="25" s="1"/>
  <c r="AB126" i="25"/>
  <c r="Q126" i="25" s="1"/>
  <c r="AK126" i="25"/>
  <c r="Z126" i="25" s="1"/>
  <c r="AI126" i="25"/>
  <c r="X126" i="25" s="1"/>
  <c r="AG126" i="25"/>
  <c r="V126" i="25" s="1"/>
  <c r="AE126" i="25"/>
  <c r="T126" i="25" s="1"/>
  <c r="AC126" i="25"/>
  <c r="R126" i="25" s="1"/>
  <c r="AA126" i="25"/>
  <c r="P126" i="25" s="1"/>
  <c r="AJ128" i="25"/>
  <c r="Y128" i="25" s="1"/>
  <c r="AH128" i="25"/>
  <c r="W128" i="25" s="1"/>
  <c r="AF128" i="25"/>
  <c r="U128" i="25" s="1"/>
  <c r="AD128" i="25"/>
  <c r="S128" i="25" s="1"/>
  <c r="AB128" i="25"/>
  <c r="Q128" i="25" s="1"/>
  <c r="AK128" i="25"/>
  <c r="Z128" i="25" s="1"/>
  <c r="AI128" i="25"/>
  <c r="X128" i="25" s="1"/>
  <c r="AG128" i="25"/>
  <c r="V128" i="25" s="1"/>
  <c r="AE128" i="25"/>
  <c r="T128" i="25" s="1"/>
  <c r="AC128" i="25"/>
  <c r="R128" i="25" s="1"/>
  <c r="AA128" i="25"/>
  <c r="P128" i="25" s="1"/>
  <c r="AJ130" i="25"/>
  <c r="Y130" i="25" s="1"/>
  <c r="AH130" i="25"/>
  <c r="W130" i="25" s="1"/>
  <c r="AF130" i="25"/>
  <c r="U130" i="25" s="1"/>
  <c r="AD130" i="25"/>
  <c r="S130" i="25" s="1"/>
  <c r="AB130" i="25"/>
  <c r="Q130" i="25" s="1"/>
  <c r="AK130" i="25"/>
  <c r="Z130" i="25" s="1"/>
  <c r="AI130" i="25"/>
  <c r="X130" i="25" s="1"/>
  <c r="AG130" i="25"/>
  <c r="V130" i="25" s="1"/>
  <c r="AE130" i="25"/>
  <c r="T130" i="25" s="1"/>
  <c r="AC130" i="25"/>
  <c r="R130" i="25" s="1"/>
  <c r="AA130" i="25"/>
  <c r="P130" i="25" s="1"/>
  <c r="AJ134" i="25"/>
  <c r="Y134" i="25" s="1"/>
  <c r="AH134" i="25"/>
  <c r="W134" i="25" s="1"/>
  <c r="AF134" i="25"/>
  <c r="U134" i="25" s="1"/>
  <c r="AD134" i="25"/>
  <c r="S134" i="25" s="1"/>
  <c r="AB134" i="25"/>
  <c r="Q134" i="25" s="1"/>
  <c r="AK134" i="25"/>
  <c r="Z134" i="25" s="1"/>
  <c r="AI134" i="25"/>
  <c r="X134" i="25" s="1"/>
  <c r="AG134" i="25"/>
  <c r="V134" i="25" s="1"/>
  <c r="AE134" i="25"/>
  <c r="T134" i="25" s="1"/>
  <c r="AC134" i="25"/>
  <c r="R134" i="25" s="1"/>
  <c r="AA134" i="25"/>
  <c r="P134" i="25" s="1"/>
  <c r="AJ136" i="25"/>
  <c r="Y136" i="25" s="1"/>
  <c r="AH136" i="25"/>
  <c r="W136" i="25" s="1"/>
  <c r="AF136" i="25"/>
  <c r="U136" i="25" s="1"/>
  <c r="AD136" i="25"/>
  <c r="S136" i="25" s="1"/>
  <c r="AB136" i="25"/>
  <c r="Q136" i="25" s="1"/>
  <c r="AK136" i="25"/>
  <c r="Z136" i="25" s="1"/>
  <c r="AI136" i="25"/>
  <c r="X136" i="25" s="1"/>
  <c r="AG136" i="25"/>
  <c r="V136" i="25" s="1"/>
  <c r="AE136" i="25"/>
  <c r="T136" i="25" s="1"/>
  <c r="AC136" i="25"/>
  <c r="R136" i="25" s="1"/>
  <c r="AA136" i="25"/>
  <c r="P136" i="25" s="1"/>
  <c r="AJ138" i="25"/>
  <c r="Y138" i="25" s="1"/>
  <c r="AH138" i="25"/>
  <c r="W138" i="25" s="1"/>
  <c r="AF138" i="25"/>
  <c r="U138" i="25" s="1"/>
  <c r="AD138" i="25"/>
  <c r="S138" i="25" s="1"/>
  <c r="AB138" i="25"/>
  <c r="Q138" i="25" s="1"/>
  <c r="AK138" i="25"/>
  <c r="Z138" i="25" s="1"/>
  <c r="AI138" i="25"/>
  <c r="X138" i="25" s="1"/>
  <c r="AG138" i="25"/>
  <c r="V138" i="25" s="1"/>
  <c r="AE138" i="25"/>
  <c r="T138" i="25" s="1"/>
  <c r="AC138" i="25"/>
  <c r="R138" i="25" s="1"/>
  <c r="AA138" i="25"/>
  <c r="P138" i="25" s="1"/>
  <c r="AJ142" i="25"/>
  <c r="Y142" i="25" s="1"/>
  <c r="AH142" i="25"/>
  <c r="W142" i="25" s="1"/>
  <c r="AF142" i="25"/>
  <c r="U142" i="25" s="1"/>
  <c r="AD142" i="25"/>
  <c r="S142" i="25" s="1"/>
  <c r="AB142" i="25"/>
  <c r="Q142" i="25" s="1"/>
  <c r="AK142" i="25"/>
  <c r="Z142" i="25" s="1"/>
  <c r="AI142" i="25"/>
  <c r="X142" i="25" s="1"/>
  <c r="AG142" i="25"/>
  <c r="V142" i="25" s="1"/>
  <c r="AE142" i="25"/>
  <c r="T142" i="25" s="1"/>
  <c r="AC142" i="25"/>
  <c r="R142" i="25" s="1"/>
  <c r="AA142" i="25"/>
  <c r="P142" i="25" s="1"/>
  <c r="AJ144" i="25"/>
  <c r="Y144" i="25" s="1"/>
  <c r="AH144" i="25"/>
  <c r="W144" i="25" s="1"/>
  <c r="AF144" i="25"/>
  <c r="U144" i="25" s="1"/>
  <c r="AD144" i="25"/>
  <c r="S144" i="25" s="1"/>
  <c r="AB144" i="25"/>
  <c r="Q144" i="25" s="1"/>
  <c r="AK144" i="25"/>
  <c r="Z144" i="25" s="1"/>
  <c r="AI144" i="25"/>
  <c r="X144" i="25" s="1"/>
  <c r="AG144" i="25"/>
  <c r="V144" i="25" s="1"/>
  <c r="AE144" i="25"/>
  <c r="T144" i="25" s="1"/>
  <c r="AC144" i="25"/>
  <c r="R144" i="25" s="1"/>
  <c r="AA144" i="25"/>
  <c r="P144" i="25" s="1"/>
  <c r="AJ146" i="25"/>
  <c r="Y146" i="25" s="1"/>
  <c r="AH146" i="25"/>
  <c r="W146" i="25" s="1"/>
  <c r="AF146" i="25"/>
  <c r="U146" i="25" s="1"/>
  <c r="AD146" i="25"/>
  <c r="S146" i="25" s="1"/>
  <c r="AB146" i="25"/>
  <c r="Q146" i="25" s="1"/>
  <c r="AK146" i="25"/>
  <c r="Z146" i="25" s="1"/>
  <c r="AI146" i="25"/>
  <c r="X146" i="25" s="1"/>
  <c r="AG146" i="25"/>
  <c r="V146" i="25" s="1"/>
  <c r="AE146" i="25"/>
  <c r="T146" i="25" s="1"/>
  <c r="AC146" i="25"/>
  <c r="R146" i="25" s="1"/>
  <c r="AA146" i="25"/>
  <c r="P146" i="25" s="1"/>
  <c r="AJ150" i="25"/>
  <c r="Y150" i="25" s="1"/>
  <c r="AH150" i="25"/>
  <c r="W150" i="25" s="1"/>
  <c r="AF150" i="25"/>
  <c r="U150" i="25" s="1"/>
  <c r="AD150" i="25"/>
  <c r="S150" i="25" s="1"/>
  <c r="AB150" i="25"/>
  <c r="Q150" i="25" s="1"/>
  <c r="AK150" i="25"/>
  <c r="Z150" i="25" s="1"/>
  <c r="AI150" i="25"/>
  <c r="X150" i="25" s="1"/>
  <c r="AG150" i="25"/>
  <c r="V150" i="25" s="1"/>
  <c r="AE150" i="25"/>
  <c r="T150" i="25" s="1"/>
  <c r="AC150" i="25"/>
  <c r="R150" i="25" s="1"/>
  <c r="AA150" i="25"/>
  <c r="P150" i="25" s="1"/>
  <c r="AJ152" i="25"/>
  <c r="Y152" i="25" s="1"/>
  <c r="AH152" i="25"/>
  <c r="W152" i="25" s="1"/>
  <c r="AF152" i="25"/>
  <c r="U152" i="25" s="1"/>
  <c r="AD152" i="25"/>
  <c r="S152" i="25" s="1"/>
  <c r="AB152" i="25"/>
  <c r="Q152" i="25" s="1"/>
  <c r="AK152" i="25"/>
  <c r="Z152" i="25" s="1"/>
  <c r="AI152" i="25"/>
  <c r="X152" i="25" s="1"/>
  <c r="AG152" i="25"/>
  <c r="V152" i="25" s="1"/>
  <c r="AE152" i="25"/>
  <c r="T152" i="25" s="1"/>
  <c r="AC152" i="25"/>
  <c r="R152" i="25" s="1"/>
  <c r="AA152" i="25"/>
  <c r="P152" i="25" s="1"/>
  <c r="AJ154" i="25"/>
  <c r="Y154" i="25" s="1"/>
  <c r="AH154" i="25"/>
  <c r="W154" i="25" s="1"/>
  <c r="AF154" i="25"/>
  <c r="U154" i="25" s="1"/>
  <c r="AD154" i="25"/>
  <c r="S154" i="25" s="1"/>
  <c r="AB154" i="25"/>
  <c r="Q154" i="25" s="1"/>
  <c r="AK154" i="25"/>
  <c r="Z154" i="25" s="1"/>
  <c r="AI154" i="25"/>
  <c r="X154" i="25" s="1"/>
  <c r="AG154" i="25"/>
  <c r="V154" i="25" s="1"/>
  <c r="AE154" i="25"/>
  <c r="T154" i="25" s="1"/>
  <c r="AC154" i="25"/>
  <c r="R154" i="25" s="1"/>
  <c r="AA154" i="25"/>
  <c r="P154" i="25" s="1"/>
  <c r="AJ158" i="25"/>
  <c r="Y158" i="25" s="1"/>
  <c r="AH158" i="25"/>
  <c r="W158" i="25" s="1"/>
  <c r="AF158" i="25"/>
  <c r="U158" i="25" s="1"/>
  <c r="AD158" i="25"/>
  <c r="S158" i="25" s="1"/>
  <c r="AB158" i="25"/>
  <c r="Q158" i="25" s="1"/>
  <c r="AK158" i="25"/>
  <c r="Z158" i="25" s="1"/>
  <c r="AI158" i="25"/>
  <c r="X158" i="25" s="1"/>
  <c r="AG158" i="25"/>
  <c r="V158" i="25" s="1"/>
  <c r="AE158" i="25"/>
  <c r="T158" i="25" s="1"/>
  <c r="AC158" i="25"/>
  <c r="R158" i="25" s="1"/>
  <c r="AA158" i="25"/>
  <c r="P158" i="25" s="1"/>
  <c r="AJ160" i="25"/>
  <c r="Y160" i="25" s="1"/>
  <c r="AH160" i="25"/>
  <c r="W160" i="25" s="1"/>
  <c r="AF160" i="25"/>
  <c r="U160" i="25" s="1"/>
  <c r="AD160" i="25"/>
  <c r="S160" i="25" s="1"/>
  <c r="AB160" i="25"/>
  <c r="Q160" i="25" s="1"/>
  <c r="AK160" i="25"/>
  <c r="Z160" i="25" s="1"/>
  <c r="AI160" i="25"/>
  <c r="X160" i="25" s="1"/>
  <c r="AG160" i="25"/>
  <c r="V160" i="25" s="1"/>
  <c r="AE160" i="25"/>
  <c r="T160" i="25" s="1"/>
  <c r="AC160" i="25"/>
  <c r="R160" i="25" s="1"/>
  <c r="AA160" i="25"/>
  <c r="P160" i="25" s="1"/>
  <c r="AJ164" i="25"/>
  <c r="Y164" i="25" s="1"/>
  <c r="AH164" i="25"/>
  <c r="W164" i="25" s="1"/>
  <c r="AF164" i="25"/>
  <c r="U164" i="25" s="1"/>
  <c r="AD164" i="25"/>
  <c r="S164" i="25" s="1"/>
  <c r="AB164" i="25"/>
  <c r="Q164" i="25" s="1"/>
  <c r="AK164" i="25"/>
  <c r="Z164" i="25" s="1"/>
  <c r="AI164" i="25"/>
  <c r="X164" i="25" s="1"/>
  <c r="AG164" i="25"/>
  <c r="V164" i="25" s="1"/>
  <c r="AE164" i="25"/>
  <c r="T164" i="25" s="1"/>
  <c r="AC164" i="25"/>
  <c r="R164" i="25" s="1"/>
  <c r="AA164" i="25"/>
  <c r="P164" i="25" s="1"/>
  <c r="AJ166" i="25"/>
  <c r="Y166" i="25" s="1"/>
  <c r="AH166" i="25"/>
  <c r="W166" i="25" s="1"/>
  <c r="AF166" i="25"/>
  <c r="U166" i="25" s="1"/>
  <c r="AD166" i="25"/>
  <c r="S166" i="25" s="1"/>
  <c r="AB166" i="25"/>
  <c r="Q166" i="25" s="1"/>
  <c r="AK166" i="25"/>
  <c r="Z166" i="25" s="1"/>
  <c r="AI166" i="25"/>
  <c r="X166" i="25" s="1"/>
  <c r="AG166" i="25"/>
  <c r="V166" i="25" s="1"/>
  <c r="AE166" i="25"/>
  <c r="T166" i="25" s="1"/>
  <c r="AC166" i="25"/>
  <c r="R166" i="25" s="1"/>
  <c r="AA166" i="25"/>
  <c r="P166" i="25" s="1"/>
  <c r="AJ168" i="25"/>
  <c r="Y168" i="25" s="1"/>
  <c r="AH168" i="25"/>
  <c r="W168" i="25" s="1"/>
  <c r="AF168" i="25"/>
  <c r="U168" i="25" s="1"/>
  <c r="AD168" i="25"/>
  <c r="S168" i="25" s="1"/>
  <c r="AB168" i="25"/>
  <c r="Q168" i="25" s="1"/>
  <c r="AK168" i="25"/>
  <c r="Z168" i="25" s="1"/>
  <c r="AI168" i="25"/>
  <c r="X168" i="25" s="1"/>
  <c r="AG168" i="25"/>
  <c r="V168" i="25" s="1"/>
  <c r="AE168" i="25"/>
  <c r="T168" i="25" s="1"/>
  <c r="AC168" i="25"/>
  <c r="R168" i="25" s="1"/>
  <c r="AA168" i="25"/>
  <c r="P168" i="25" s="1"/>
  <c r="AJ172" i="25"/>
  <c r="Y172" i="25" s="1"/>
  <c r="AH172" i="25"/>
  <c r="W172" i="25" s="1"/>
  <c r="AF172" i="25"/>
  <c r="U172" i="25" s="1"/>
  <c r="AD172" i="25"/>
  <c r="S172" i="25" s="1"/>
  <c r="AB172" i="25"/>
  <c r="Q172" i="25" s="1"/>
  <c r="AK172" i="25"/>
  <c r="Z172" i="25" s="1"/>
  <c r="AI172" i="25"/>
  <c r="X172" i="25" s="1"/>
  <c r="AG172" i="25"/>
  <c r="V172" i="25" s="1"/>
  <c r="AE172" i="25"/>
  <c r="T172" i="25" s="1"/>
  <c r="AC172" i="25"/>
  <c r="R172" i="25" s="1"/>
  <c r="AA172" i="25"/>
  <c r="P172" i="25" s="1"/>
  <c r="AJ174" i="25"/>
  <c r="Y174" i="25" s="1"/>
  <c r="AH174" i="25"/>
  <c r="W174" i="25" s="1"/>
  <c r="AF174" i="25"/>
  <c r="U174" i="25" s="1"/>
  <c r="AD174" i="25"/>
  <c r="S174" i="25" s="1"/>
  <c r="AB174" i="25"/>
  <c r="Q174" i="25" s="1"/>
  <c r="AK174" i="25"/>
  <c r="Z174" i="25" s="1"/>
  <c r="AI174" i="25"/>
  <c r="X174" i="25" s="1"/>
  <c r="AG174" i="25"/>
  <c r="V174" i="25" s="1"/>
  <c r="AE174" i="25"/>
  <c r="T174" i="25" s="1"/>
  <c r="AC174" i="25"/>
  <c r="R174" i="25" s="1"/>
  <c r="AA174" i="25"/>
  <c r="P174" i="25" s="1"/>
  <c r="AJ176" i="25"/>
  <c r="Y176" i="25" s="1"/>
  <c r="AH176" i="25"/>
  <c r="W176" i="25" s="1"/>
  <c r="AF176" i="25"/>
  <c r="U176" i="25" s="1"/>
  <c r="AD176" i="25"/>
  <c r="S176" i="25" s="1"/>
  <c r="AB176" i="25"/>
  <c r="Q176" i="25" s="1"/>
  <c r="AK176" i="25"/>
  <c r="Z176" i="25" s="1"/>
  <c r="AI176" i="25"/>
  <c r="X176" i="25" s="1"/>
  <c r="AG176" i="25"/>
  <c r="V176" i="25" s="1"/>
  <c r="AE176" i="25"/>
  <c r="T176" i="25" s="1"/>
  <c r="AC176" i="25"/>
  <c r="R176" i="25" s="1"/>
  <c r="AA176" i="25"/>
  <c r="P176" i="25" s="1"/>
  <c r="AJ180" i="25"/>
  <c r="Y180" i="25" s="1"/>
  <c r="AH180" i="25"/>
  <c r="W180" i="25" s="1"/>
  <c r="AF180" i="25"/>
  <c r="U180" i="25" s="1"/>
  <c r="AD180" i="25"/>
  <c r="S180" i="25" s="1"/>
  <c r="AB180" i="25"/>
  <c r="Q180" i="25" s="1"/>
  <c r="AK180" i="25"/>
  <c r="Z180" i="25" s="1"/>
  <c r="AI180" i="25"/>
  <c r="X180" i="25" s="1"/>
  <c r="AG180" i="25"/>
  <c r="V180" i="25" s="1"/>
  <c r="AE180" i="25"/>
  <c r="T180" i="25" s="1"/>
  <c r="AC180" i="25"/>
  <c r="R180" i="25" s="1"/>
  <c r="AA180" i="25"/>
  <c r="P180" i="25" s="1"/>
  <c r="AJ182" i="25"/>
  <c r="Y182" i="25" s="1"/>
  <c r="AH182" i="25"/>
  <c r="W182" i="25" s="1"/>
  <c r="AF182" i="25"/>
  <c r="U182" i="25" s="1"/>
  <c r="AD182" i="25"/>
  <c r="S182" i="25" s="1"/>
  <c r="AB182" i="25"/>
  <c r="Q182" i="25" s="1"/>
  <c r="AK182" i="25"/>
  <c r="Z182" i="25" s="1"/>
  <c r="AI182" i="25"/>
  <c r="X182" i="25" s="1"/>
  <c r="AG182" i="25"/>
  <c r="V182" i="25" s="1"/>
  <c r="AE182" i="25"/>
  <c r="T182" i="25" s="1"/>
  <c r="AC182" i="25"/>
  <c r="R182" i="25" s="1"/>
  <c r="AA182" i="25"/>
  <c r="P182" i="25" s="1"/>
  <c r="AJ184" i="25"/>
  <c r="Y184" i="25" s="1"/>
  <c r="AH184" i="25"/>
  <c r="W184" i="25" s="1"/>
  <c r="AF184" i="25"/>
  <c r="U184" i="25" s="1"/>
  <c r="AD184" i="25"/>
  <c r="S184" i="25" s="1"/>
  <c r="AB184" i="25"/>
  <c r="Q184" i="25" s="1"/>
  <c r="AK184" i="25"/>
  <c r="Z184" i="25" s="1"/>
  <c r="AI184" i="25"/>
  <c r="X184" i="25" s="1"/>
  <c r="AG184" i="25"/>
  <c r="V184" i="25" s="1"/>
  <c r="AE184" i="25"/>
  <c r="T184" i="25" s="1"/>
  <c r="AC184" i="25"/>
  <c r="R184" i="25" s="1"/>
  <c r="AA184" i="25"/>
  <c r="P184" i="25" s="1"/>
  <c r="AJ188" i="25"/>
  <c r="Y188" i="25" s="1"/>
  <c r="AH188" i="25"/>
  <c r="W188" i="25" s="1"/>
  <c r="AF188" i="25"/>
  <c r="U188" i="25" s="1"/>
  <c r="AD188" i="25"/>
  <c r="S188" i="25" s="1"/>
  <c r="AB188" i="25"/>
  <c r="Q188" i="25" s="1"/>
  <c r="AK188" i="25"/>
  <c r="Z188" i="25" s="1"/>
  <c r="AI188" i="25"/>
  <c r="X188" i="25" s="1"/>
  <c r="AG188" i="25"/>
  <c r="V188" i="25" s="1"/>
  <c r="AE188" i="25"/>
  <c r="T188" i="25" s="1"/>
  <c r="AC188" i="25"/>
  <c r="R188" i="25" s="1"/>
  <c r="AA188" i="25"/>
  <c r="P188" i="25" s="1"/>
  <c r="AJ190" i="25"/>
  <c r="Y190" i="25" s="1"/>
  <c r="AH190" i="25"/>
  <c r="W190" i="25" s="1"/>
  <c r="AF190" i="25"/>
  <c r="U190" i="25" s="1"/>
  <c r="AD190" i="25"/>
  <c r="S190" i="25" s="1"/>
  <c r="AB190" i="25"/>
  <c r="Q190" i="25" s="1"/>
  <c r="AK190" i="25"/>
  <c r="Z190" i="25" s="1"/>
  <c r="AI190" i="25"/>
  <c r="X190" i="25" s="1"/>
  <c r="AG190" i="25"/>
  <c r="V190" i="25" s="1"/>
  <c r="AE190" i="25"/>
  <c r="T190" i="25" s="1"/>
  <c r="AC190" i="25"/>
  <c r="R190" i="25" s="1"/>
  <c r="AA190" i="25"/>
  <c r="P190" i="25" s="1"/>
  <c r="AJ192" i="25"/>
  <c r="Y192" i="25" s="1"/>
  <c r="AH192" i="25"/>
  <c r="W192" i="25" s="1"/>
  <c r="AF192" i="25"/>
  <c r="U192" i="25" s="1"/>
  <c r="AD192" i="25"/>
  <c r="S192" i="25" s="1"/>
  <c r="AB192" i="25"/>
  <c r="Q192" i="25" s="1"/>
  <c r="AK192" i="25"/>
  <c r="Z192" i="25" s="1"/>
  <c r="AI192" i="25"/>
  <c r="X192" i="25" s="1"/>
  <c r="AG192" i="25"/>
  <c r="V192" i="25" s="1"/>
  <c r="AE192" i="25"/>
  <c r="T192" i="25" s="1"/>
  <c r="AC192" i="25"/>
  <c r="R192" i="25" s="1"/>
  <c r="AA192" i="25"/>
  <c r="P192" i="25" s="1"/>
  <c r="AJ196" i="25"/>
  <c r="Y196" i="25" s="1"/>
  <c r="AH196" i="25"/>
  <c r="W196" i="25" s="1"/>
  <c r="AF196" i="25"/>
  <c r="U196" i="25" s="1"/>
  <c r="AD196" i="25"/>
  <c r="S196" i="25" s="1"/>
  <c r="AB196" i="25"/>
  <c r="Q196" i="25" s="1"/>
  <c r="AK196" i="25"/>
  <c r="Z196" i="25" s="1"/>
  <c r="AI196" i="25"/>
  <c r="X196" i="25" s="1"/>
  <c r="AG196" i="25"/>
  <c r="V196" i="25" s="1"/>
  <c r="AE196" i="25"/>
  <c r="T196" i="25" s="1"/>
  <c r="AC196" i="25"/>
  <c r="R196" i="25" s="1"/>
  <c r="AA196" i="25"/>
  <c r="P196" i="25" s="1"/>
  <c r="AJ198" i="25"/>
  <c r="Y198" i="25" s="1"/>
  <c r="AH198" i="25"/>
  <c r="W198" i="25" s="1"/>
  <c r="AF198" i="25"/>
  <c r="U198" i="25" s="1"/>
  <c r="AD198" i="25"/>
  <c r="S198" i="25" s="1"/>
  <c r="AB198" i="25"/>
  <c r="Q198" i="25" s="1"/>
  <c r="AK198" i="25"/>
  <c r="Z198" i="25" s="1"/>
  <c r="AI198" i="25"/>
  <c r="X198" i="25" s="1"/>
  <c r="AG198" i="25"/>
  <c r="V198" i="25" s="1"/>
  <c r="AE198" i="25"/>
  <c r="T198" i="25" s="1"/>
  <c r="AC198" i="25"/>
  <c r="R198" i="25" s="1"/>
  <c r="AA198" i="25"/>
  <c r="P198" i="25" s="1"/>
  <c r="AJ202" i="25"/>
  <c r="Y202" i="25" s="1"/>
  <c r="AH202" i="25"/>
  <c r="W202" i="25" s="1"/>
  <c r="AF202" i="25"/>
  <c r="U202" i="25" s="1"/>
  <c r="AD202" i="25"/>
  <c r="S202" i="25" s="1"/>
  <c r="AB202" i="25"/>
  <c r="Q202" i="25" s="1"/>
  <c r="AK202" i="25"/>
  <c r="Z202" i="25" s="1"/>
  <c r="AI202" i="25"/>
  <c r="X202" i="25" s="1"/>
  <c r="AG202" i="25"/>
  <c r="V202" i="25" s="1"/>
  <c r="AE202" i="25"/>
  <c r="T202" i="25" s="1"/>
  <c r="AC202" i="25"/>
  <c r="R202" i="25" s="1"/>
  <c r="AA202" i="25"/>
  <c r="P202" i="25" s="1"/>
  <c r="AJ204" i="25"/>
  <c r="Y204" i="25" s="1"/>
  <c r="AH204" i="25"/>
  <c r="W204" i="25" s="1"/>
  <c r="AF204" i="25"/>
  <c r="U204" i="25" s="1"/>
  <c r="AD204" i="25"/>
  <c r="S204" i="25" s="1"/>
  <c r="AB204" i="25"/>
  <c r="Q204" i="25" s="1"/>
  <c r="AK204" i="25"/>
  <c r="Z204" i="25" s="1"/>
  <c r="AI204" i="25"/>
  <c r="X204" i="25" s="1"/>
  <c r="AG204" i="25"/>
  <c r="V204" i="25" s="1"/>
  <c r="AE204" i="25"/>
  <c r="T204" i="25" s="1"/>
  <c r="AC204" i="25"/>
  <c r="R204" i="25" s="1"/>
  <c r="AA204" i="25"/>
  <c r="P204" i="25" s="1"/>
  <c r="AJ206" i="25"/>
  <c r="Y206" i="25" s="1"/>
  <c r="AH206" i="25"/>
  <c r="W206" i="25" s="1"/>
  <c r="AF206" i="25"/>
  <c r="U206" i="25" s="1"/>
  <c r="AD206" i="25"/>
  <c r="S206" i="25" s="1"/>
  <c r="AB206" i="25"/>
  <c r="Q206" i="25" s="1"/>
  <c r="AK206" i="25"/>
  <c r="Z206" i="25" s="1"/>
  <c r="AI206" i="25"/>
  <c r="X206" i="25" s="1"/>
  <c r="AG206" i="25"/>
  <c r="V206" i="25" s="1"/>
  <c r="AE206" i="25"/>
  <c r="T206" i="25" s="1"/>
  <c r="AC206" i="25"/>
  <c r="R206" i="25" s="1"/>
  <c r="AA206" i="25"/>
  <c r="P206" i="25" s="1"/>
  <c r="AJ210" i="25"/>
  <c r="Y210" i="25" s="1"/>
  <c r="AH210" i="25"/>
  <c r="W210" i="25" s="1"/>
  <c r="AF210" i="25"/>
  <c r="U210" i="25" s="1"/>
  <c r="AD210" i="25"/>
  <c r="S210" i="25" s="1"/>
  <c r="AB210" i="25"/>
  <c r="Q210" i="25" s="1"/>
  <c r="AK210" i="25"/>
  <c r="Z210" i="25" s="1"/>
  <c r="AI210" i="25"/>
  <c r="X210" i="25" s="1"/>
  <c r="AG210" i="25"/>
  <c r="V210" i="25" s="1"/>
  <c r="AE210" i="25"/>
  <c r="T210" i="25" s="1"/>
  <c r="AC210" i="25"/>
  <c r="R210" i="25" s="1"/>
  <c r="AA210" i="25"/>
  <c r="P210" i="25" s="1"/>
  <c r="AJ212" i="25"/>
  <c r="Y212" i="25" s="1"/>
  <c r="AH212" i="25"/>
  <c r="W212" i="25" s="1"/>
  <c r="AF212" i="25"/>
  <c r="U212" i="25" s="1"/>
  <c r="AD212" i="25"/>
  <c r="S212" i="25" s="1"/>
  <c r="AB212" i="25"/>
  <c r="Q212" i="25" s="1"/>
  <c r="AK212" i="25"/>
  <c r="Z212" i="25" s="1"/>
  <c r="AI212" i="25"/>
  <c r="X212" i="25" s="1"/>
  <c r="AG212" i="25"/>
  <c r="V212" i="25" s="1"/>
  <c r="AE212" i="25"/>
  <c r="T212" i="25" s="1"/>
  <c r="AC212" i="25"/>
  <c r="R212" i="25" s="1"/>
  <c r="AA212" i="25"/>
  <c r="P212" i="25" s="1"/>
  <c r="AJ214" i="25"/>
  <c r="Y214" i="25" s="1"/>
  <c r="AH214" i="25"/>
  <c r="W214" i="25" s="1"/>
  <c r="AF214" i="25"/>
  <c r="U214" i="25" s="1"/>
  <c r="AD214" i="25"/>
  <c r="S214" i="25" s="1"/>
  <c r="AB214" i="25"/>
  <c r="Q214" i="25" s="1"/>
  <c r="AK214" i="25"/>
  <c r="Z214" i="25" s="1"/>
  <c r="AI214" i="25"/>
  <c r="X214" i="25" s="1"/>
  <c r="AG214" i="25"/>
  <c r="V214" i="25" s="1"/>
  <c r="AE214" i="25"/>
  <c r="T214" i="25" s="1"/>
  <c r="AC214" i="25"/>
  <c r="R214" i="25" s="1"/>
  <c r="AA214" i="25"/>
  <c r="P214" i="25" s="1"/>
  <c r="AJ218" i="25"/>
  <c r="Y218" i="25" s="1"/>
  <c r="AH218" i="25"/>
  <c r="W218" i="25" s="1"/>
  <c r="AF218" i="25"/>
  <c r="U218" i="25" s="1"/>
  <c r="AD218" i="25"/>
  <c r="S218" i="25" s="1"/>
  <c r="AB218" i="25"/>
  <c r="Q218" i="25" s="1"/>
  <c r="AK218" i="25"/>
  <c r="Z218" i="25" s="1"/>
  <c r="AI218" i="25"/>
  <c r="X218" i="25" s="1"/>
  <c r="AG218" i="25"/>
  <c r="V218" i="25" s="1"/>
  <c r="AE218" i="25"/>
  <c r="T218" i="25" s="1"/>
  <c r="AC218" i="25"/>
  <c r="R218" i="25" s="1"/>
  <c r="AA218" i="25"/>
  <c r="P218" i="25" s="1"/>
  <c r="AJ220" i="25"/>
  <c r="Y220" i="25" s="1"/>
  <c r="AH220" i="25"/>
  <c r="W220" i="25" s="1"/>
  <c r="AF220" i="25"/>
  <c r="U220" i="25" s="1"/>
  <c r="AD220" i="25"/>
  <c r="S220" i="25" s="1"/>
  <c r="AB220" i="25"/>
  <c r="Q220" i="25" s="1"/>
  <c r="AK220" i="25"/>
  <c r="Z220" i="25" s="1"/>
  <c r="AI220" i="25"/>
  <c r="X220" i="25" s="1"/>
  <c r="AG220" i="25"/>
  <c r="V220" i="25" s="1"/>
  <c r="AE220" i="25"/>
  <c r="T220" i="25" s="1"/>
  <c r="AC220" i="25"/>
  <c r="R220" i="25" s="1"/>
  <c r="AA220" i="25"/>
  <c r="P220" i="25" s="1"/>
  <c r="AJ222" i="25"/>
  <c r="Y222" i="25" s="1"/>
  <c r="AH222" i="25"/>
  <c r="W222" i="25" s="1"/>
  <c r="AF222" i="25"/>
  <c r="U222" i="25" s="1"/>
  <c r="AD222" i="25"/>
  <c r="S222" i="25" s="1"/>
  <c r="AB222" i="25"/>
  <c r="Q222" i="25" s="1"/>
  <c r="AK222" i="25"/>
  <c r="Z222" i="25" s="1"/>
  <c r="AI222" i="25"/>
  <c r="X222" i="25" s="1"/>
  <c r="AG222" i="25"/>
  <c r="V222" i="25" s="1"/>
  <c r="AE222" i="25"/>
  <c r="T222" i="25" s="1"/>
  <c r="AC222" i="25"/>
  <c r="R222" i="25" s="1"/>
  <c r="AA222" i="25"/>
  <c r="P222" i="25" s="1"/>
  <c r="AJ226" i="25"/>
  <c r="Y226" i="25" s="1"/>
  <c r="AH226" i="25"/>
  <c r="W226" i="25" s="1"/>
  <c r="AF226" i="25"/>
  <c r="U226" i="25" s="1"/>
  <c r="AD226" i="25"/>
  <c r="S226" i="25" s="1"/>
  <c r="AB226" i="25"/>
  <c r="Q226" i="25" s="1"/>
  <c r="AK226" i="25"/>
  <c r="Z226" i="25" s="1"/>
  <c r="AI226" i="25"/>
  <c r="X226" i="25" s="1"/>
  <c r="AG226" i="25"/>
  <c r="V226" i="25" s="1"/>
  <c r="AE226" i="25"/>
  <c r="T226" i="25" s="1"/>
  <c r="AC226" i="25"/>
  <c r="R226" i="25" s="1"/>
  <c r="AA226" i="25"/>
  <c r="P226" i="25" s="1"/>
  <c r="AJ228" i="25"/>
  <c r="Y228" i="25" s="1"/>
  <c r="AH228" i="25"/>
  <c r="W228" i="25" s="1"/>
  <c r="AF228" i="25"/>
  <c r="U228" i="25" s="1"/>
  <c r="AD228" i="25"/>
  <c r="S228" i="25" s="1"/>
  <c r="AB228" i="25"/>
  <c r="Q228" i="25" s="1"/>
  <c r="AK228" i="25"/>
  <c r="Z228" i="25" s="1"/>
  <c r="AI228" i="25"/>
  <c r="X228" i="25" s="1"/>
  <c r="AG228" i="25"/>
  <c r="V228" i="25" s="1"/>
  <c r="AE228" i="25"/>
  <c r="T228" i="25" s="1"/>
  <c r="AC228" i="25"/>
  <c r="R228" i="25" s="1"/>
  <c r="AA228" i="25"/>
  <c r="P228" i="25" s="1"/>
  <c r="AJ230" i="25"/>
  <c r="Y230" i="25" s="1"/>
  <c r="AH230" i="25"/>
  <c r="W230" i="25" s="1"/>
  <c r="AF230" i="25"/>
  <c r="U230" i="25" s="1"/>
  <c r="AD230" i="25"/>
  <c r="S230" i="25" s="1"/>
  <c r="AB230" i="25"/>
  <c r="Q230" i="25" s="1"/>
  <c r="AK230" i="25"/>
  <c r="Z230" i="25" s="1"/>
  <c r="AI230" i="25"/>
  <c r="X230" i="25" s="1"/>
  <c r="AG230" i="25"/>
  <c r="V230" i="25" s="1"/>
  <c r="AE230" i="25"/>
  <c r="T230" i="25" s="1"/>
  <c r="AC230" i="25"/>
  <c r="R230" i="25" s="1"/>
  <c r="AA230" i="25"/>
  <c r="P230" i="25" s="1"/>
  <c r="AJ234" i="25"/>
  <c r="Y234" i="25" s="1"/>
  <c r="AH234" i="25"/>
  <c r="W234" i="25" s="1"/>
  <c r="AF234" i="25"/>
  <c r="U234" i="25" s="1"/>
  <c r="AD234" i="25"/>
  <c r="S234" i="25" s="1"/>
  <c r="AB234" i="25"/>
  <c r="Q234" i="25" s="1"/>
  <c r="AK234" i="25"/>
  <c r="Z234" i="25" s="1"/>
  <c r="AI234" i="25"/>
  <c r="X234" i="25" s="1"/>
  <c r="AG234" i="25"/>
  <c r="V234" i="25" s="1"/>
  <c r="AE234" i="25"/>
  <c r="T234" i="25" s="1"/>
  <c r="AC234" i="25"/>
  <c r="R234" i="25" s="1"/>
  <c r="AA234" i="25"/>
  <c r="P234" i="25" s="1"/>
  <c r="AJ236" i="25"/>
  <c r="Y236" i="25" s="1"/>
  <c r="AH236" i="25"/>
  <c r="W236" i="25" s="1"/>
  <c r="AF236" i="25"/>
  <c r="U236" i="25" s="1"/>
  <c r="AD236" i="25"/>
  <c r="S236" i="25" s="1"/>
  <c r="AB236" i="25"/>
  <c r="Q236" i="25" s="1"/>
  <c r="AK236" i="25"/>
  <c r="Z236" i="25" s="1"/>
  <c r="AI236" i="25"/>
  <c r="X236" i="25" s="1"/>
  <c r="AG236" i="25"/>
  <c r="V236" i="25" s="1"/>
  <c r="AE236" i="25"/>
  <c r="T236" i="25" s="1"/>
  <c r="AC236" i="25"/>
  <c r="R236" i="25" s="1"/>
  <c r="AA236" i="25"/>
  <c r="P236" i="25" s="1"/>
  <c r="AJ238" i="25"/>
  <c r="Y238" i="25" s="1"/>
  <c r="AH238" i="25"/>
  <c r="W238" i="25" s="1"/>
  <c r="AF238" i="25"/>
  <c r="U238" i="25" s="1"/>
  <c r="AD238" i="25"/>
  <c r="S238" i="25" s="1"/>
  <c r="AB238" i="25"/>
  <c r="Q238" i="25" s="1"/>
  <c r="AK238" i="25"/>
  <c r="Z238" i="25" s="1"/>
  <c r="AI238" i="25"/>
  <c r="X238" i="25" s="1"/>
  <c r="AG238" i="25"/>
  <c r="V238" i="25" s="1"/>
  <c r="AE238" i="25"/>
  <c r="T238" i="25" s="1"/>
  <c r="AC238" i="25"/>
  <c r="R238" i="25" s="1"/>
  <c r="AA238" i="25"/>
  <c r="P238" i="25" s="1"/>
  <c r="AJ242" i="25"/>
  <c r="Y242" i="25" s="1"/>
  <c r="AH242" i="25"/>
  <c r="W242" i="25" s="1"/>
  <c r="AF242" i="25"/>
  <c r="U242" i="25" s="1"/>
  <c r="AD242" i="25"/>
  <c r="S242" i="25" s="1"/>
  <c r="AB242" i="25"/>
  <c r="Q242" i="25" s="1"/>
  <c r="AK242" i="25"/>
  <c r="Z242" i="25" s="1"/>
  <c r="AI242" i="25"/>
  <c r="X242" i="25" s="1"/>
  <c r="AG242" i="25"/>
  <c r="V242" i="25" s="1"/>
  <c r="AE242" i="25"/>
  <c r="T242" i="25" s="1"/>
  <c r="AC242" i="25"/>
  <c r="R242" i="25" s="1"/>
  <c r="AA242" i="25"/>
  <c r="P242" i="25" s="1"/>
  <c r="AJ244" i="25"/>
  <c r="Y244" i="25" s="1"/>
  <c r="AH244" i="25"/>
  <c r="W244" i="25" s="1"/>
  <c r="AF244" i="25"/>
  <c r="U244" i="25" s="1"/>
  <c r="AD244" i="25"/>
  <c r="S244" i="25" s="1"/>
  <c r="AB244" i="25"/>
  <c r="Q244" i="25" s="1"/>
  <c r="AK244" i="25"/>
  <c r="Z244" i="25" s="1"/>
  <c r="AI244" i="25"/>
  <c r="X244" i="25" s="1"/>
  <c r="AG244" i="25"/>
  <c r="V244" i="25" s="1"/>
  <c r="AE244" i="25"/>
  <c r="T244" i="25" s="1"/>
  <c r="AC244" i="25"/>
  <c r="R244" i="25" s="1"/>
  <c r="AA244" i="25"/>
  <c r="P244" i="25" s="1"/>
  <c r="AJ248" i="25"/>
  <c r="Y248" i="25" s="1"/>
  <c r="AH248" i="25"/>
  <c r="W248" i="25" s="1"/>
  <c r="AF248" i="25"/>
  <c r="U248" i="25" s="1"/>
  <c r="AD248" i="25"/>
  <c r="S248" i="25" s="1"/>
  <c r="AB248" i="25"/>
  <c r="Q248" i="25" s="1"/>
  <c r="AK248" i="25"/>
  <c r="Z248" i="25" s="1"/>
  <c r="AI248" i="25"/>
  <c r="X248" i="25" s="1"/>
  <c r="AG248" i="25"/>
  <c r="V248" i="25" s="1"/>
  <c r="AE248" i="25"/>
  <c r="T248" i="25" s="1"/>
  <c r="AC248" i="25"/>
  <c r="R248" i="25" s="1"/>
  <c r="AA248" i="25"/>
  <c r="P248" i="25" s="1"/>
  <c r="AJ250" i="25"/>
  <c r="Y250" i="25" s="1"/>
  <c r="AH250" i="25"/>
  <c r="W250" i="25" s="1"/>
  <c r="AF250" i="25"/>
  <c r="U250" i="25" s="1"/>
  <c r="AD250" i="25"/>
  <c r="S250" i="25" s="1"/>
  <c r="AB250" i="25"/>
  <c r="Q250" i="25" s="1"/>
  <c r="AK250" i="25"/>
  <c r="Z250" i="25" s="1"/>
  <c r="AI250" i="25"/>
  <c r="X250" i="25" s="1"/>
  <c r="AG250" i="25"/>
  <c r="V250" i="25" s="1"/>
  <c r="AE250" i="25"/>
  <c r="T250" i="25" s="1"/>
  <c r="AC250" i="25"/>
  <c r="R250" i="25" s="1"/>
  <c r="AA250" i="25"/>
  <c r="P250" i="25" s="1"/>
  <c r="AJ252" i="25"/>
  <c r="Y252" i="25" s="1"/>
  <c r="AH252" i="25"/>
  <c r="W252" i="25" s="1"/>
  <c r="AF252" i="25"/>
  <c r="U252" i="25" s="1"/>
  <c r="AD252" i="25"/>
  <c r="S252" i="25" s="1"/>
  <c r="AB252" i="25"/>
  <c r="Q252" i="25" s="1"/>
  <c r="AK252" i="25"/>
  <c r="Z252" i="25" s="1"/>
  <c r="AI252" i="25"/>
  <c r="X252" i="25" s="1"/>
  <c r="AG252" i="25"/>
  <c r="V252" i="25" s="1"/>
  <c r="AE252" i="25"/>
  <c r="T252" i="25" s="1"/>
  <c r="AC252" i="25"/>
  <c r="R252" i="25" s="1"/>
  <c r="AA252" i="25"/>
  <c r="P252" i="25" s="1"/>
  <c r="AJ256" i="25"/>
  <c r="Y256" i="25" s="1"/>
  <c r="AH256" i="25"/>
  <c r="W256" i="25" s="1"/>
  <c r="AF256" i="25"/>
  <c r="U256" i="25" s="1"/>
  <c r="AD256" i="25"/>
  <c r="S256" i="25" s="1"/>
  <c r="AB256" i="25"/>
  <c r="Q256" i="25" s="1"/>
  <c r="AK256" i="25"/>
  <c r="Z256" i="25" s="1"/>
  <c r="AI256" i="25"/>
  <c r="X256" i="25" s="1"/>
  <c r="AG256" i="25"/>
  <c r="V256" i="25" s="1"/>
  <c r="AE256" i="25"/>
  <c r="T256" i="25" s="1"/>
  <c r="AC256" i="25"/>
  <c r="R256" i="25" s="1"/>
  <c r="AA256" i="25"/>
  <c r="P256" i="25" s="1"/>
  <c r="AJ258" i="25"/>
  <c r="Y258" i="25" s="1"/>
  <c r="AH258" i="25"/>
  <c r="W258" i="25" s="1"/>
  <c r="AF258" i="25"/>
  <c r="U258" i="25" s="1"/>
  <c r="AD258" i="25"/>
  <c r="S258" i="25" s="1"/>
  <c r="AB258" i="25"/>
  <c r="Q258" i="25" s="1"/>
  <c r="AK258" i="25"/>
  <c r="Z258" i="25" s="1"/>
  <c r="AI258" i="25"/>
  <c r="X258" i="25" s="1"/>
  <c r="AG258" i="25"/>
  <c r="V258" i="25" s="1"/>
  <c r="AE258" i="25"/>
  <c r="T258" i="25" s="1"/>
  <c r="AC258" i="25"/>
  <c r="R258" i="25" s="1"/>
  <c r="AA258" i="25"/>
  <c r="P258" i="25" s="1"/>
  <c r="AJ260" i="25"/>
  <c r="Y260" i="25" s="1"/>
  <c r="AH260" i="25"/>
  <c r="W260" i="25" s="1"/>
  <c r="AF260" i="25"/>
  <c r="U260" i="25" s="1"/>
  <c r="AD260" i="25"/>
  <c r="S260" i="25" s="1"/>
  <c r="AB260" i="25"/>
  <c r="Q260" i="25" s="1"/>
  <c r="AK260" i="25"/>
  <c r="Z260" i="25" s="1"/>
  <c r="AI260" i="25"/>
  <c r="X260" i="25" s="1"/>
  <c r="AG260" i="25"/>
  <c r="V260" i="25" s="1"/>
  <c r="AE260" i="25"/>
  <c r="T260" i="25" s="1"/>
  <c r="AC260" i="25"/>
  <c r="R260" i="25" s="1"/>
  <c r="AA260" i="25"/>
  <c r="P260" i="25" s="1"/>
  <c r="AJ264" i="25"/>
  <c r="Y264" i="25" s="1"/>
  <c r="AH264" i="25"/>
  <c r="W264" i="25" s="1"/>
  <c r="AF264" i="25"/>
  <c r="U264" i="25" s="1"/>
  <c r="AD264" i="25"/>
  <c r="S264" i="25" s="1"/>
  <c r="AB264" i="25"/>
  <c r="Q264" i="25" s="1"/>
  <c r="AK264" i="25"/>
  <c r="Z264" i="25" s="1"/>
  <c r="AI264" i="25"/>
  <c r="X264" i="25" s="1"/>
  <c r="AG264" i="25"/>
  <c r="V264" i="25" s="1"/>
  <c r="AE264" i="25"/>
  <c r="T264" i="25" s="1"/>
  <c r="AC264" i="25"/>
  <c r="R264" i="25" s="1"/>
  <c r="AA264" i="25"/>
  <c r="P264" i="25" s="1"/>
  <c r="AJ266" i="25"/>
  <c r="Y266" i="25" s="1"/>
  <c r="AH266" i="25"/>
  <c r="W266" i="25" s="1"/>
  <c r="AF266" i="25"/>
  <c r="U266" i="25" s="1"/>
  <c r="AD266" i="25"/>
  <c r="S266" i="25" s="1"/>
  <c r="AB266" i="25"/>
  <c r="Q266" i="25" s="1"/>
  <c r="AK266" i="25"/>
  <c r="Z266" i="25" s="1"/>
  <c r="AI266" i="25"/>
  <c r="X266" i="25" s="1"/>
  <c r="AG266" i="25"/>
  <c r="V266" i="25" s="1"/>
  <c r="AE266" i="25"/>
  <c r="T266" i="25" s="1"/>
  <c r="AC266" i="25"/>
  <c r="R266" i="25" s="1"/>
  <c r="AA266" i="25"/>
  <c r="P266" i="25" s="1"/>
  <c r="AJ268" i="25"/>
  <c r="Y268" i="25" s="1"/>
  <c r="AH268" i="25"/>
  <c r="W268" i="25" s="1"/>
  <c r="AF268" i="25"/>
  <c r="U268" i="25" s="1"/>
  <c r="AD268" i="25"/>
  <c r="S268" i="25" s="1"/>
  <c r="AB268" i="25"/>
  <c r="Q268" i="25" s="1"/>
  <c r="AK268" i="25"/>
  <c r="Z268" i="25" s="1"/>
  <c r="AI268" i="25"/>
  <c r="X268" i="25" s="1"/>
  <c r="AG268" i="25"/>
  <c r="V268" i="25" s="1"/>
  <c r="AE268" i="25"/>
  <c r="T268" i="25" s="1"/>
  <c r="AC268" i="25"/>
  <c r="R268" i="25" s="1"/>
  <c r="AA268" i="25"/>
  <c r="P268" i="25" s="1"/>
  <c r="AJ272" i="25"/>
  <c r="Y272" i="25" s="1"/>
  <c r="AH272" i="25"/>
  <c r="W272" i="25" s="1"/>
  <c r="AF272" i="25"/>
  <c r="U272" i="25" s="1"/>
  <c r="AD272" i="25"/>
  <c r="S272" i="25" s="1"/>
  <c r="AB272" i="25"/>
  <c r="Q272" i="25" s="1"/>
  <c r="AK272" i="25"/>
  <c r="Z272" i="25" s="1"/>
  <c r="AI272" i="25"/>
  <c r="X272" i="25" s="1"/>
  <c r="AG272" i="25"/>
  <c r="V272" i="25" s="1"/>
  <c r="AE272" i="25"/>
  <c r="T272" i="25" s="1"/>
  <c r="AC272" i="25"/>
  <c r="R272" i="25" s="1"/>
  <c r="AA272" i="25"/>
  <c r="P272" i="25" s="1"/>
  <c r="AJ274" i="25"/>
  <c r="Y274" i="25" s="1"/>
  <c r="AH274" i="25"/>
  <c r="W274" i="25" s="1"/>
  <c r="AF274" i="25"/>
  <c r="U274" i="25" s="1"/>
  <c r="AD274" i="25"/>
  <c r="S274" i="25" s="1"/>
  <c r="AB274" i="25"/>
  <c r="Q274" i="25" s="1"/>
  <c r="AK274" i="25"/>
  <c r="Z274" i="25" s="1"/>
  <c r="AI274" i="25"/>
  <c r="X274" i="25" s="1"/>
  <c r="AG274" i="25"/>
  <c r="V274" i="25" s="1"/>
  <c r="AE274" i="25"/>
  <c r="T274" i="25" s="1"/>
  <c r="AC274" i="25"/>
  <c r="R274" i="25" s="1"/>
  <c r="AA274" i="25"/>
  <c r="P274" i="25" s="1"/>
  <c r="AJ276" i="25"/>
  <c r="Y276" i="25" s="1"/>
  <c r="AH276" i="25"/>
  <c r="W276" i="25" s="1"/>
  <c r="AF276" i="25"/>
  <c r="U276" i="25" s="1"/>
  <c r="AD276" i="25"/>
  <c r="S276" i="25" s="1"/>
  <c r="AB276" i="25"/>
  <c r="Q276" i="25" s="1"/>
  <c r="AK276" i="25"/>
  <c r="Z276" i="25" s="1"/>
  <c r="AI276" i="25"/>
  <c r="X276" i="25" s="1"/>
  <c r="AG276" i="25"/>
  <c r="V276" i="25" s="1"/>
  <c r="AE276" i="25"/>
  <c r="T276" i="25" s="1"/>
  <c r="AC276" i="25"/>
  <c r="R276" i="25" s="1"/>
  <c r="AA276" i="25"/>
  <c r="P276" i="25" s="1"/>
  <c r="AJ280" i="25"/>
  <c r="Y280" i="25" s="1"/>
  <c r="AH280" i="25"/>
  <c r="W280" i="25" s="1"/>
  <c r="AF280" i="25"/>
  <c r="U280" i="25" s="1"/>
  <c r="AD280" i="25"/>
  <c r="S280" i="25" s="1"/>
  <c r="AB280" i="25"/>
  <c r="Q280" i="25" s="1"/>
  <c r="AK280" i="25"/>
  <c r="Z280" i="25" s="1"/>
  <c r="AI280" i="25"/>
  <c r="X280" i="25" s="1"/>
  <c r="AG280" i="25"/>
  <c r="V280" i="25" s="1"/>
  <c r="AE280" i="25"/>
  <c r="T280" i="25" s="1"/>
  <c r="AC280" i="25"/>
  <c r="R280" i="25" s="1"/>
  <c r="AA280" i="25"/>
  <c r="P280" i="25" s="1"/>
  <c r="AJ282" i="25"/>
  <c r="Y282" i="25" s="1"/>
  <c r="AH282" i="25"/>
  <c r="W282" i="25" s="1"/>
  <c r="AF282" i="25"/>
  <c r="U282" i="25" s="1"/>
  <c r="AD282" i="25"/>
  <c r="S282" i="25" s="1"/>
  <c r="AB282" i="25"/>
  <c r="Q282" i="25" s="1"/>
  <c r="AK282" i="25"/>
  <c r="Z282" i="25" s="1"/>
  <c r="AI282" i="25"/>
  <c r="X282" i="25" s="1"/>
  <c r="AG282" i="25"/>
  <c r="V282" i="25" s="1"/>
  <c r="AE282" i="25"/>
  <c r="T282" i="25" s="1"/>
  <c r="AC282" i="25"/>
  <c r="R282" i="25" s="1"/>
  <c r="AA282" i="25"/>
  <c r="P282" i="25" s="1"/>
  <c r="AJ286" i="25"/>
  <c r="Y286" i="25" s="1"/>
  <c r="AH286" i="25"/>
  <c r="W286" i="25" s="1"/>
  <c r="AF286" i="25"/>
  <c r="U286" i="25" s="1"/>
  <c r="AD286" i="25"/>
  <c r="S286" i="25" s="1"/>
  <c r="AB286" i="25"/>
  <c r="Q286" i="25" s="1"/>
  <c r="AK286" i="25"/>
  <c r="Z286" i="25" s="1"/>
  <c r="AI286" i="25"/>
  <c r="X286" i="25" s="1"/>
  <c r="AG286" i="25"/>
  <c r="V286" i="25" s="1"/>
  <c r="AE286" i="25"/>
  <c r="T286" i="25" s="1"/>
  <c r="AC286" i="25"/>
  <c r="R286" i="25" s="1"/>
  <c r="AA286" i="25"/>
  <c r="P286" i="25" s="1"/>
  <c r="AJ288" i="25"/>
  <c r="Y288" i="25" s="1"/>
  <c r="AH288" i="25"/>
  <c r="W288" i="25" s="1"/>
  <c r="AF288" i="25"/>
  <c r="U288" i="25" s="1"/>
  <c r="AD288" i="25"/>
  <c r="S288" i="25" s="1"/>
  <c r="AB288" i="25"/>
  <c r="Q288" i="25" s="1"/>
  <c r="AK288" i="25"/>
  <c r="Z288" i="25" s="1"/>
  <c r="AI288" i="25"/>
  <c r="X288" i="25" s="1"/>
  <c r="AG288" i="25"/>
  <c r="V288" i="25" s="1"/>
  <c r="AE288" i="25"/>
  <c r="T288" i="25" s="1"/>
  <c r="AC288" i="25"/>
  <c r="R288" i="25" s="1"/>
  <c r="AA288" i="25"/>
  <c r="P288" i="25" s="1"/>
  <c r="AJ290" i="25"/>
  <c r="Y290" i="25" s="1"/>
  <c r="AH290" i="25"/>
  <c r="W290" i="25" s="1"/>
  <c r="AF290" i="25"/>
  <c r="U290" i="25" s="1"/>
  <c r="AD290" i="25"/>
  <c r="S290" i="25" s="1"/>
  <c r="AB290" i="25"/>
  <c r="Q290" i="25" s="1"/>
  <c r="AK290" i="25"/>
  <c r="Z290" i="25" s="1"/>
  <c r="AI290" i="25"/>
  <c r="X290" i="25" s="1"/>
  <c r="AG290" i="25"/>
  <c r="V290" i="25" s="1"/>
  <c r="AE290" i="25"/>
  <c r="T290" i="25" s="1"/>
  <c r="AC290" i="25"/>
  <c r="R290" i="25" s="1"/>
  <c r="AA290" i="25"/>
  <c r="P290" i="25" s="1"/>
  <c r="AJ294" i="25"/>
  <c r="Y294" i="25" s="1"/>
  <c r="AH294" i="25"/>
  <c r="W294" i="25" s="1"/>
  <c r="AF294" i="25"/>
  <c r="U294" i="25" s="1"/>
  <c r="AD294" i="25"/>
  <c r="S294" i="25" s="1"/>
  <c r="AB294" i="25"/>
  <c r="Q294" i="25" s="1"/>
  <c r="AK294" i="25"/>
  <c r="Z294" i="25" s="1"/>
  <c r="AI294" i="25"/>
  <c r="X294" i="25" s="1"/>
  <c r="AG294" i="25"/>
  <c r="V294" i="25" s="1"/>
  <c r="AE294" i="25"/>
  <c r="T294" i="25" s="1"/>
  <c r="AC294" i="25"/>
  <c r="R294" i="25" s="1"/>
  <c r="AA294" i="25"/>
  <c r="P294" i="25" s="1"/>
  <c r="AJ296" i="25"/>
  <c r="Y296" i="25" s="1"/>
  <c r="AH296" i="25"/>
  <c r="W296" i="25" s="1"/>
  <c r="AF296" i="25"/>
  <c r="U296" i="25" s="1"/>
  <c r="AD296" i="25"/>
  <c r="S296" i="25" s="1"/>
  <c r="AB296" i="25"/>
  <c r="Q296" i="25" s="1"/>
  <c r="AK296" i="25"/>
  <c r="Z296" i="25" s="1"/>
  <c r="AI296" i="25"/>
  <c r="X296" i="25" s="1"/>
  <c r="AG296" i="25"/>
  <c r="V296" i="25" s="1"/>
  <c r="AE296" i="25"/>
  <c r="T296" i="25" s="1"/>
  <c r="AC296" i="25"/>
  <c r="R296" i="25" s="1"/>
  <c r="AA296" i="25"/>
  <c r="P296" i="25" s="1"/>
  <c r="AJ298" i="25"/>
  <c r="Y298" i="25" s="1"/>
  <c r="AH298" i="25"/>
  <c r="W298" i="25" s="1"/>
  <c r="AF298" i="25"/>
  <c r="U298" i="25" s="1"/>
  <c r="AD298" i="25"/>
  <c r="S298" i="25" s="1"/>
  <c r="AB298" i="25"/>
  <c r="Q298" i="25" s="1"/>
  <c r="AK298" i="25"/>
  <c r="Z298" i="25" s="1"/>
  <c r="AI298" i="25"/>
  <c r="X298" i="25" s="1"/>
  <c r="AG298" i="25"/>
  <c r="V298" i="25" s="1"/>
  <c r="AE298" i="25"/>
  <c r="T298" i="25" s="1"/>
  <c r="AC298" i="25"/>
  <c r="R298" i="25" s="1"/>
  <c r="AA298" i="25"/>
  <c r="P298" i="25" s="1"/>
  <c r="AJ302" i="25"/>
  <c r="Y302" i="25" s="1"/>
  <c r="AH302" i="25"/>
  <c r="W302" i="25" s="1"/>
  <c r="AF302" i="25"/>
  <c r="U302" i="25" s="1"/>
  <c r="AD302" i="25"/>
  <c r="S302" i="25" s="1"/>
  <c r="AB302" i="25"/>
  <c r="Q302" i="25" s="1"/>
  <c r="AK302" i="25"/>
  <c r="Z302" i="25" s="1"/>
  <c r="AI302" i="25"/>
  <c r="X302" i="25" s="1"/>
  <c r="AG302" i="25"/>
  <c r="V302" i="25" s="1"/>
  <c r="AE302" i="25"/>
  <c r="T302" i="25" s="1"/>
  <c r="AC302" i="25"/>
  <c r="R302" i="25" s="1"/>
  <c r="AA302" i="25"/>
  <c r="P302" i="25" s="1"/>
  <c r="AJ304" i="25"/>
  <c r="Y304" i="25" s="1"/>
  <c r="AH304" i="25"/>
  <c r="W304" i="25" s="1"/>
  <c r="AF304" i="25"/>
  <c r="U304" i="25" s="1"/>
  <c r="AD304" i="25"/>
  <c r="S304" i="25" s="1"/>
  <c r="AB304" i="25"/>
  <c r="Q304" i="25" s="1"/>
  <c r="AK304" i="25"/>
  <c r="Z304" i="25" s="1"/>
  <c r="AI304" i="25"/>
  <c r="X304" i="25" s="1"/>
  <c r="AG304" i="25"/>
  <c r="V304" i="25" s="1"/>
  <c r="AE304" i="25"/>
  <c r="T304" i="25" s="1"/>
  <c r="AC304" i="25"/>
  <c r="R304" i="25" s="1"/>
  <c r="AA304" i="25"/>
  <c r="P304" i="25" s="1"/>
  <c r="AJ306" i="25"/>
  <c r="Y306" i="25" s="1"/>
  <c r="AH306" i="25"/>
  <c r="W306" i="25" s="1"/>
  <c r="AF306" i="25"/>
  <c r="U306" i="25" s="1"/>
  <c r="AD306" i="25"/>
  <c r="S306" i="25" s="1"/>
  <c r="AB306" i="25"/>
  <c r="Q306" i="25" s="1"/>
  <c r="AK306" i="25"/>
  <c r="Z306" i="25" s="1"/>
  <c r="AI306" i="25"/>
  <c r="X306" i="25" s="1"/>
  <c r="AG306" i="25"/>
  <c r="V306" i="25" s="1"/>
  <c r="AE306" i="25"/>
  <c r="T306" i="25" s="1"/>
  <c r="AC306" i="25"/>
  <c r="R306" i="25" s="1"/>
  <c r="AA306" i="25"/>
  <c r="P306" i="25" s="1"/>
  <c r="AJ310" i="25"/>
  <c r="Y310" i="25" s="1"/>
  <c r="AH310" i="25"/>
  <c r="W310" i="25" s="1"/>
  <c r="AF310" i="25"/>
  <c r="U310" i="25" s="1"/>
  <c r="AD310" i="25"/>
  <c r="S310" i="25" s="1"/>
  <c r="AB310" i="25"/>
  <c r="Q310" i="25" s="1"/>
  <c r="AK310" i="25"/>
  <c r="Z310" i="25" s="1"/>
  <c r="AI310" i="25"/>
  <c r="X310" i="25" s="1"/>
  <c r="AG310" i="25"/>
  <c r="V310" i="25" s="1"/>
  <c r="AE310" i="25"/>
  <c r="T310" i="25" s="1"/>
  <c r="AC310" i="25"/>
  <c r="R310" i="25" s="1"/>
  <c r="AA310" i="25"/>
  <c r="P310" i="25" s="1"/>
  <c r="AJ312" i="25"/>
  <c r="Y312" i="25" s="1"/>
  <c r="AH312" i="25"/>
  <c r="W312" i="25" s="1"/>
  <c r="AF312" i="25"/>
  <c r="U312" i="25" s="1"/>
  <c r="AD312" i="25"/>
  <c r="S312" i="25" s="1"/>
  <c r="AB312" i="25"/>
  <c r="Q312" i="25" s="1"/>
  <c r="AK312" i="25"/>
  <c r="Z312" i="25" s="1"/>
  <c r="AI312" i="25"/>
  <c r="X312" i="25" s="1"/>
  <c r="AG312" i="25"/>
  <c r="V312" i="25" s="1"/>
  <c r="AE312" i="25"/>
  <c r="T312" i="25" s="1"/>
  <c r="AC312" i="25"/>
  <c r="R312" i="25" s="1"/>
  <c r="AA312" i="25"/>
  <c r="P312" i="25" s="1"/>
  <c r="AJ314" i="25"/>
  <c r="Y314" i="25" s="1"/>
  <c r="AH314" i="25"/>
  <c r="W314" i="25" s="1"/>
  <c r="AF314" i="25"/>
  <c r="U314" i="25" s="1"/>
  <c r="AD314" i="25"/>
  <c r="S314" i="25" s="1"/>
  <c r="AI314" i="25"/>
  <c r="X314" i="25" s="1"/>
  <c r="AE314" i="25"/>
  <c r="T314" i="25" s="1"/>
  <c r="AB314" i="25"/>
  <c r="Q314" i="25" s="1"/>
  <c r="AK314" i="25"/>
  <c r="Z314" i="25" s="1"/>
  <c r="AG314" i="25"/>
  <c r="V314" i="25" s="1"/>
  <c r="AC314" i="25"/>
  <c r="R314" i="25" s="1"/>
  <c r="AA314" i="25"/>
  <c r="P314" i="25" s="1"/>
  <c r="AJ318" i="25"/>
  <c r="Y318" i="25" s="1"/>
  <c r="AH318" i="25"/>
  <c r="W318" i="25" s="1"/>
  <c r="AF318" i="25"/>
  <c r="U318" i="25" s="1"/>
  <c r="AD318" i="25"/>
  <c r="S318" i="25" s="1"/>
  <c r="AB318" i="25"/>
  <c r="Q318" i="25" s="1"/>
  <c r="AI318" i="25"/>
  <c r="X318" i="25" s="1"/>
  <c r="AE318" i="25"/>
  <c r="T318" i="25" s="1"/>
  <c r="AA318" i="25"/>
  <c r="P318" i="25" s="1"/>
  <c r="AK318" i="25"/>
  <c r="Z318" i="25" s="1"/>
  <c r="AG318" i="25"/>
  <c r="V318" i="25" s="1"/>
  <c r="AC318" i="25"/>
  <c r="R318" i="25" s="1"/>
  <c r="AJ320" i="25"/>
  <c r="Y320" i="25" s="1"/>
  <c r="AH320" i="25"/>
  <c r="W320" i="25" s="1"/>
  <c r="AF320" i="25"/>
  <c r="U320" i="25" s="1"/>
  <c r="AD320" i="25"/>
  <c r="S320" i="25" s="1"/>
  <c r="AB320" i="25"/>
  <c r="Q320" i="25" s="1"/>
  <c r="AK320" i="25"/>
  <c r="Z320" i="25" s="1"/>
  <c r="AG320" i="25"/>
  <c r="V320" i="25" s="1"/>
  <c r="AC320" i="25"/>
  <c r="R320" i="25" s="1"/>
  <c r="AI320" i="25"/>
  <c r="X320" i="25" s="1"/>
  <c r="AE320" i="25"/>
  <c r="T320" i="25" s="1"/>
  <c r="AA320" i="25"/>
  <c r="P320" i="25" s="1"/>
  <c r="AJ324" i="25"/>
  <c r="Y324" i="25" s="1"/>
  <c r="AH324" i="25"/>
  <c r="W324" i="25" s="1"/>
  <c r="AF324" i="25"/>
  <c r="U324" i="25" s="1"/>
  <c r="AD324" i="25"/>
  <c r="S324" i="25" s="1"/>
  <c r="AB324" i="25"/>
  <c r="Q324" i="25" s="1"/>
  <c r="AK324" i="25"/>
  <c r="Z324" i="25" s="1"/>
  <c r="AG324" i="25"/>
  <c r="V324" i="25" s="1"/>
  <c r="AC324" i="25"/>
  <c r="R324" i="25" s="1"/>
  <c r="AI324" i="25"/>
  <c r="X324" i="25" s="1"/>
  <c r="AE324" i="25"/>
  <c r="T324" i="25" s="1"/>
  <c r="AA324" i="25"/>
  <c r="P324" i="25" s="1"/>
  <c r="AJ326" i="25"/>
  <c r="Y326" i="25" s="1"/>
  <c r="AH326" i="25"/>
  <c r="W326" i="25" s="1"/>
  <c r="AF326" i="25"/>
  <c r="U326" i="25" s="1"/>
  <c r="AD326" i="25"/>
  <c r="S326" i="25" s="1"/>
  <c r="AB326" i="25"/>
  <c r="Q326" i="25" s="1"/>
  <c r="AI326" i="25"/>
  <c r="X326" i="25" s="1"/>
  <c r="AE326" i="25"/>
  <c r="T326" i="25" s="1"/>
  <c r="AA326" i="25"/>
  <c r="P326" i="25" s="1"/>
  <c r="AK326" i="25"/>
  <c r="Z326" i="25" s="1"/>
  <c r="AG326" i="25"/>
  <c r="V326" i="25" s="1"/>
  <c r="AC326" i="25"/>
  <c r="R326" i="25" s="1"/>
  <c r="AJ328" i="25"/>
  <c r="Y328" i="25" s="1"/>
  <c r="AH328" i="25"/>
  <c r="W328" i="25" s="1"/>
  <c r="AF328" i="25"/>
  <c r="U328" i="25" s="1"/>
  <c r="AD328" i="25"/>
  <c r="S328" i="25" s="1"/>
  <c r="AB328" i="25"/>
  <c r="Q328" i="25" s="1"/>
  <c r="AK328" i="25"/>
  <c r="Z328" i="25" s="1"/>
  <c r="AG328" i="25"/>
  <c r="V328" i="25" s="1"/>
  <c r="AC328" i="25"/>
  <c r="R328" i="25" s="1"/>
  <c r="AI328" i="25"/>
  <c r="X328" i="25" s="1"/>
  <c r="AE328" i="25"/>
  <c r="T328" i="25" s="1"/>
  <c r="AA328" i="25"/>
  <c r="P328" i="25" s="1"/>
  <c r="AJ332" i="25"/>
  <c r="Y332" i="25" s="1"/>
  <c r="AH332" i="25"/>
  <c r="W332" i="25" s="1"/>
  <c r="AF332" i="25"/>
  <c r="U332" i="25" s="1"/>
  <c r="AD332" i="25"/>
  <c r="S332" i="25" s="1"/>
  <c r="AB332" i="25"/>
  <c r="Q332" i="25" s="1"/>
  <c r="AK332" i="25"/>
  <c r="Z332" i="25" s="1"/>
  <c r="AG332" i="25"/>
  <c r="V332" i="25" s="1"/>
  <c r="AC332" i="25"/>
  <c r="R332" i="25" s="1"/>
  <c r="AI332" i="25"/>
  <c r="X332" i="25" s="1"/>
  <c r="AE332" i="25"/>
  <c r="T332" i="25" s="1"/>
  <c r="AA332" i="25"/>
  <c r="P332" i="25" s="1"/>
  <c r="AJ334" i="25"/>
  <c r="Y334" i="25" s="1"/>
  <c r="AH334" i="25"/>
  <c r="W334" i="25" s="1"/>
  <c r="AF334" i="25"/>
  <c r="U334" i="25" s="1"/>
  <c r="AD334" i="25"/>
  <c r="S334" i="25" s="1"/>
  <c r="AB334" i="25"/>
  <c r="Q334" i="25" s="1"/>
  <c r="AI334" i="25"/>
  <c r="X334" i="25" s="1"/>
  <c r="AE334" i="25"/>
  <c r="T334" i="25" s="1"/>
  <c r="AA334" i="25"/>
  <c r="P334" i="25" s="1"/>
  <c r="AK334" i="25"/>
  <c r="Z334" i="25" s="1"/>
  <c r="AG334" i="25"/>
  <c r="V334" i="25" s="1"/>
  <c r="AC334" i="25"/>
  <c r="R334" i="25" s="1"/>
  <c r="AJ336" i="25"/>
  <c r="Y336" i="25" s="1"/>
  <c r="AH336" i="25"/>
  <c r="W336" i="25" s="1"/>
  <c r="AF336" i="25"/>
  <c r="U336" i="25" s="1"/>
  <c r="AD336" i="25"/>
  <c r="S336" i="25" s="1"/>
  <c r="AB336" i="25"/>
  <c r="Q336" i="25" s="1"/>
  <c r="AK336" i="25"/>
  <c r="Z336" i="25" s="1"/>
  <c r="AG336" i="25"/>
  <c r="V336" i="25" s="1"/>
  <c r="AC336" i="25"/>
  <c r="R336" i="25" s="1"/>
  <c r="AI336" i="25"/>
  <c r="X336" i="25" s="1"/>
  <c r="AE336" i="25"/>
  <c r="T336" i="25" s="1"/>
  <c r="AA336" i="25"/>
  <c r="P336" i="25" s="1"/>
  <c r="AJ340" i="25"/>
  <c r="Y340" i="25" s="1"/>
  <c r="AH340" i="25"/>
  <c r="W340" i="25" s="1"/>
  <c r="AF340" i="25"/>
  <c r="U340" i="25" s="1"/>
  <c r="AD340" i="25"/>
  <c r="S340" i="25" s="1"/>
  <c r="AB340" i="25"/>
  <c r="Q340" i="25" s="1"/>
  <c r="AK340" i="25"/>
  <c r="Z340" i="25" s="1"/>
  <c r="AG340" i="25"/>
  <c r="V340" i="25" s="1"/>
  <c r="AC340" i="25"/>
  <c r="R340" i="25" s="1"/>
  <c r="AI340" i="25"/>
  <c r="X340" i="25" s="1"/>
  <c r="AE340" i="25"/>
  <c r="T340" i="25" s="1"/>
  <c r="AA340" i="25"/>
  <c r="P340" i="25" s="1"/>
  <c r="AJ342" i="25"/>
  <c r="Y342" i="25" s="1"/>
  <c r="AH342" i="25"/>
  <c r="W342" i="25" s="1"/>
  <c r="AF342" i="25"/>
  <c r="U342" i="25" s="1"/>
  <c r="AD342" i="25"/>
  <c r="S342" i="25" s="1"/>
  <c r="AB342" i="25"/>
  <c r="Q342" i="25" s="1"/>
  <c r="AI342" i="25"/>
  <c r="X342" i="25" s="1"/>
  <c r="AE342" i="25"/>
  <c r="T342" i="25" s="1"/>
  <c r="AA342" i="25"/>
  <c r="P342" i="25" s="1"/>
  <c r="AK342" i="25"/>
  <c r="Z342" i="25" s="1"/>
  <c r="AG342" i="25"/>
  <c r="V342" i="25" s="1"/>
  <c r="AC342" i="25"/>
  <c r="R342" i="25" s="1"/>
  <c r="AJ344" i="25"/>
  <c r="Y344" i="25" s="1"/>
  <c r="AH344" i="25"/>
  <c r="W344" i="25" s="1"/>
  <c r="AF344" i="25"/>
  <c r="U344" i="25" s="1"/>
  <c r="AD344" i="25"/>
  <c r="S344" i="25" s="1"/>
  <c r="AB344" i="25"/>
  <c r="Q344" i="25" s="1"/>
  <c r="AK344" i="25"/>
  <c r="Z344" i="25" s="1"/>
  <c r="AG344" i="25"/>
  <c r="V344" i="25" s="1"/>
  <c r="AC344" i="25"/>
  <c r="R344" i="25" s="1"/>
  <c r="AI344" i="25"/>
  <c r="X344" i="25" s="1"/>
  <c r="AE344" i="25"/>
  <c r="T344" i="25" s="1"/>
  <c r="AA344" i="25"/>
  <c r="P344" i="25" s="1"/>
  <c r="AJ348" i="25"/>
  <c r="Y348" i="25" s="1"/>
  <c r="AH348" i="25"/>
  <c r="W348" i="25" s="1"/>
  <c r="AF348" i="25"/>
  <c r="U348" i="25" s="1"/>
  <c r="AD348" i="25"/>
  <c r="S348" i="25" s="1"/>
  <c r="AB348" i="25"/>
  <c r="Q348" i="25" s="1"/>
  <c r="AK348" i="25"/>
  <c r="Z348" i="25" s="1"/>
  <c r="AG348" i="25"/>
  <c r="V348" i="25" s="1"/>
  <c r="AC348" i="25"/>
  <c r="R348" i="25" s="1"/>
  <c r="AI348" i="25"/>
  <c r="X348" i="25" s="1"/>
  <c r="AE348" i="25"/>
  <c r="T348" i="25" s="1"/>
  <c r="AA348" i="25"/>
  <c r="P348" i="25" s="1"/>
  <c r="AJ350" i="25"/>
  <c r="Y350" i="25" s="1"/>
  <c r="AH350" i="25"/>
  <c r="W350" i="25" s="1"/>
  <c r="AF350" i="25"/>
  <c r="U350" i="25" s="1"/>
  <c r="AD350" i="25"/>
  <c r="S350" i="25" s="1"/>
  <c r="AB350" i="25"/>
  <c r="Q350" i="25" s="1"/>
  <c r="AI350" i="25"/>
  <c r="X350" i="25" s="1"/>
  <c r="AE350" i="25"/>
  <c r="T350" i="25" s="1"/>
  <c r="AA350" i="25"/>
  <c r="P350" i="25" s="1"/>
  <c r="AK350" i="25"/>
  <c r="Z350" i="25" s="1"/>
  <c r="AG350" i="25"/>
  <c r="V350" i="25" s="1"/>
  <c r="AC350" i="25"/>
  <c r="R350" i="25" s="1"/>
  <c r="AJ352" i="25"/>
  <c r="Y352" i="25" s="1"/>
  <c r="AH352" i="25"/>
  <c r="W352" i="25" s="1"/>
  <c r="AF352" i="25"/>
  <c r="U352" i="25" s="1"/>
  <c r="AD352" i="25"/>
  <c r="S352" i="25" s="1"/>
  <c r="AB352" i="25"/>
  <c r="Q352" i="25" s="1"/>
  <c r="AK352" i="25"/>
  <c r="Z352" i="25" s="1"/>
  <c r="AG352" i="25"/>
  <c r="V352" i="25" s="1"/>
  <c r="AC352" i="25"/>
  <c r="R352" i="25" s="1"/>
  <c r="AI352" i="25"/>
  <c r="X352" i="25" s="1"/>
  <c r="AE352" i="25"/>
  <c r="T352" i="25" s="1"/>
  <c r="AA352" i="25"/>
  <c r="P352" i="25" s="1"/>
  <c r="AJ356" i="25"/>
  <c r="Y356" i="25" s="1"/>
  <c r="AH356" i="25"/>
  <c r="W356" i="25" s="1"/>
  <c r="AF356" i="25"/>
  <c r="U356" i="25" s="1"/>
  <c r="AD356" i="25"/>
  <c r="S356" i="25" s="1"/>
  <c r="AB356" i="25"/>
  <c r="Q356" i="25" s="1"/>
  <c r="AK356" i="25"/>
  <c r="Z356" i="25" s="1"/>
  <c r="AG356" i="25"/>
  <c r="V356" i="25" s="1"/>
  <c r="AC356" i="25"/>
  <c r="R356" i="25" s="1"/>
  <c r="AI356" i="25"/>
  <c r="X356" i="25" s="1"/>
  <c r="AE356" i="25"/>
  <c r="T356" i="25" s="1"/>
  <c r="AA356" i="25"/>
  <c r="P356" i="25" s="1"/>
  <c r="AJ358" i="25"/>
  <c r="Y358" i="25" s="1"/>
  <c r="AH358" i="25"/>
  <c r="W358" i="25" s="1"/>
  <c r="AF358" i="25"/>
  <c r="U358" i="25" s="1"/>
  <c r="AD358" i="25"/>
  <c r="S358" i="25" s="1"/>
  <c r="AB358" i="25"/>
  <c r="Q358" i="25" s="1"/>
  <c r="AI358" i="25"/>
  <c r="X358" i="25" s="1"/>
  <c r="AE358" i="25"/>
  <c r="T358" i="25" s="1"/>
  <c r="AA358" i="25"/>
  <c r="P358" i="25" s="1"/>
  <c r="AK358" i="25"/>
  <c r="Z358" i="25" s="1"/>
  <c r="AG358" i="25"/>
  <c r="V358" i="25" s="1"/>
  <c r="AC358" i="25"/>
  <c r="R358" i="25" s="1"/>
  <c r="AJ362" i="25"/>
  <c r="Y362" i="25" s="1"/>
  <c r="AH362" i="25"/>
  <c r="W362" i="25" s="1"/>
  <c r="AF362" i="25"/>
  <c r="U362" i="25" s="1"/>
  <c r="AD362" i="25"/>
  <c r="S362" i="25" s="1"/>
  <c r="AB362" i="25"/>
  <c r="Q362" i="25" s="1"/>
  <c r="AI362" i="25"/>
  <c r="X362" i="25" s="1"/>
  <c r="AE362" i="25"/>
  <c r="T362" i="25" s="1"/>
  <c r="AA362" i="25"/>
  <c r="P362" i="25" s="1"/>
  <c r="AK362" i="25"/>
  <c r="Z362" i="25" s="1"/>
  <c r="AG362" i="25"/>
  <c r="V362" i="25" s="1"/>
  <c r="AC362" i="25"/>
  <c r="R362" i="25" s="1"/>
  <c r="AJ364" i="25"/>
  <c r="Y364" i="25" s="1"/>
  <c r="AH364" i="25"/>
  <c r="W364" i="25" s="1"/>
  <c r="AF364" i="25"/>
  <c r="U364" i="25" s="1"/>
  <c r="AD364" i="25"/>
  <c r="S364" i="25" s="1"/>
  <c r="AB364" i="25"/>
  <c r="Q364" i="25" s="1"/>
  <c r="AK364" i="25"/>
  <c r="Z364" i="25" s="1"/>
  <c r="AG364" i="25"/>
  <c r="V364" i="25" s="1"/>
  <c r="AC364" i="25"/>
  <c r="R364" i="25" s="1"/>
  <c r="AI364" i="25"/>
  <c r="X364" i="25" s="1"/>
  <c r="AE364" i="25"/>
  <c r="T364" i="25" s="1"/>
  <c r="AA364" i="25"/>
  <c r="P364" i="25" s="1"/>
  <c r="AJ366" i="25"/>
  <c r="Y366" i="25" s="1"/>
  <c r="AH366" i="25"/>
  <c r="W366" i="25" s="1"/>
  <c r="AF366" i="25"/>
  <c r="U366" i="25" s="1"/>
  <c r="AD366" i="25"/>
  <c r="S366" i="25" s="1"/>
  <c r="AB366" i="25"/>
  <c r="Q366" i="25" s="1"/>
  <c r="AI366" i="25"/>
  <c r="X366" i="25" s="1"/>
  <c r="AE366" i="25"/>
  <c r="T366" i="25" s="1"/>
  <c r="AA366" i="25"/>
  <c r="P366" i="25" s="1"/>
  <c r="AK366" i="25"/>
  <c r="Z366" i="25" s="1"/>
  <c r="AG366" i="25"/>
  <c r="V366" i="25" s="1"/>
  <c r="AC366" i="25"/>
  <c r="R366" i="25" s="1"/>
  <c r="AJ370" i="25"/>
  <c r="Y370" i="25" s="1"/>
  <c r="AH370" i="25"/>
  <c r="W370" i="25" s="1"/>
  <c r="AF370" i="25"/>
  <c r="U370" i="25" s="1"/>
  <c r="AD370" i="25"/>
  <c r="S370" i="25" s="1"/>
  <c r="AB370" i="25"/>
  <c r="Q370" i="25" s="1"/>
  <c r="AI370" i="25"/>
  <c r="X370" i="25" s="1"/>
  <c r="AE370" i="25"/>
  <c r="T370" i="25" s="1"/>
  <c r="AA370" i="25"/>
  <c r="P370" i="25" s="1"/>
  <c r="AK370" i="25"/>
  <c r="Z370" i="25" s="1"/>
  <c r="AG370" i="25"/>
  <c r="V370" i="25" s="1"/>
  <c r="AC370" i="25"/>
  <c r="R370" i="25" s="1"/>
  <c r="AJ372" i="25"/>
  <c r="Y372" i="25" s="1"/>
  <c r="AH372" i="25"/>
  <c r="W372" i="25" s="1"/>
  <c r="AF372" i="25"/>
  <c r="U372" i="25" s="1"/>
  <c r="AD372" i="25"/>
  <c r="S372" i="25" s="1"/>
  <c r="AB372" i="25"/>
  <c r="Q372" i="25" s="1"/>
  <c r="AK372" i="25"/>
  <c r="Z372" i="25" s="1"/>
  <c r="AG372" i="25"/>
  <c r="V372" i="25" s="1"/>
  <c r="AC372" i="25"/>
  <c r="R372" i="25" s="1"/>
  <c r="AI372" i="25"/>
  <c r="X372" i="25" s="1"/>
  <c r="AE372" i="25"/>
  <c r="T372" i="25" s="1"/>
  <c r="AA372" i="25"/>
  <c r="P372" i="25" s="1"/>
  <c r="AJ374" i="25"/>
  <c r="Y374" i="25" s="1"/>
  <c r="AH374" i="25"/>
  <c r="W374" i="25" s="1"/>
  <c r="AF374" i="25"/>
  <c r="U374" i="25" s="1"/>
  <c r="AD374" i="25"/>
  <c r="S374" i="25" s="1"/>
  <c r="AB374" i="25"/>
  <c r="Q374" i="25" s="1"/>
  <c r="AI374" i="25"/>
  <c r="X374" i="25" s="1"/>
  <c r="AE374" i="25"/>
  <c r="T374" i="25" s="1"/>
  <c r="AA374" i="25"/>
  <c r="P374" i="25" s="1"/>
  <c r="AK374" i="25"/>
  <c r="Z374" i="25" s="1"/>
  <c r="AG374" i="25"/>
  <c r="V374" i="25" s="1"/>
  <c r="AC374" i="25"/>
  <c r="R374" i="25" s="1"/>
  <c r="AJ378" i="25"/>
  <c r="Y378" i="25" s="1"/>
  <c r="AH378" i="25"/>
  <c r="W378" i="25" s="1"/>
  <c r="AF378" i="25"/>
  <c r="U378" i="25" s="1"/>
  <c r="AD378" i="25"/>
  <c r="S378" i="25" s="1"/>
  <c r="AB378" i="25"/>
  <c r="Q378" i="25" s="1"/>
  <c r="AI378" i="25"/>
  <c r="X378" i="25" s="1"/>
  <c r="AE378" i="25"/>
  <c r="T378" i="25" s="1"/>
  <c r="AA378" i="25"/>
  <c r="P378" i="25" s="1"/>
  <c r="AK378" i="25"/>
  <c r="Z378" i="25" s="1"/>
  <c r="AG378" i="25"/>
  <c r="V378" i="25" s="1"/>
  <c r="AC378" i="25"/>
  <c r="R378" i="25" s="1"/>
  <c r="AJ380" i="25"/>
  <c r="Y380" i="25" s="1"/>
  <c r="AH380" i="25"/>
  <c r="W380" i="25" s="1"/>
  <c r="AF380" i="25"/>
  <c r="U380" i="25" s="1"/>
  <c r="AD380" i="25"/>
  <c r="S380" i="25" s="1"/>
  <c r="AB380" i="25"/>
  <c r="Q380" i="25" s="1"/>
  <c r="AK380" i="25"/>
  <c r="Z380" i="25" s="1"/>
  <c r="AG380" i="25"/>
  <c r="V380" i="25" s="1"/>
  <c r="AC380" i="25"/>
  <c r="R380" i="25" s="1"/>
  <c r="AI380" i="25"/>
  <c r="X380" i="25" s="1"/>
  <c r="AE380" i="25"/>
  <c r="T380" i="25" s="1"/>
  <c r="AA380" i="25"/>
  <c r="P380" i="25" s="1"/>
  <c r="AJ382" i="25"/>
  <c r="Y382" i="25" s="1"/>
  <c r="AH382" i="25"/>
  <c r="W382" i="25" s="1"/>
  <c r="AF382" i="25"/>
  <c r="U382" i="25" s="1"/>
  <c r="AD382" i="25"/>
  <c r="S382" i="25" s="1"/>
  <c r="AB382" i="25"/>
  <c r="Q382" i="25" s="1"/>
  <c r="AI382" i="25"/>
  <c r="X382" i="25" s="1"/>
  <c r="AE382" i="25"/>
  <c r="T382" i="25" s="1"/>
  <c r="AA382" i="25"/>
  <c r="P382" i="25" s="1"/>
  <c r="AK382" i="25"/>
  <c r="Z382" i="25" s="1"/>
  <c r="AG382" i="25"/>
  <c r="V382" i="25" s="1"/>
  <c r="AC382" i="25"/>
  <c r="R382" i="25" s="1"/>
  <c r="AJ386" i="25"/>
  <c r="Y386" i="25" s="1"/>
  <c r="AH386" i="25"/>
  <c r="W386" i="25" s="1"/>
  <c r="AF386" i="25"/>
  <c r="U386" i="25" s="1"/>
  <c r="AD386" i="25"/>
  <c r="S386" i="25" s="1"/>
  <c r="AB386" i="25"/>
  <c r="Q386" i="25" s="1"/>
  <c r="AI386" i="25"/>
  <c r="X386" i="25" s="1"/>
  <c r="AE386" i="25"/>
  <c r="T386" i="25" s="1"/>
  <c r="AA386" i="25"/>
  <c r="P386" i="25" s="1"/>
  <c r="AK386" i="25"/>
  <c r="Z386" i="25" s="1"/>
  <c r="AG386" i="25"/>
  <c r="V386" i="25" s="1"/>
  <c r="AC386" i="25"/>
  <c r="R386" i="25" s="1"/>
  <c r="AJ388" i="25"/>
  <c r="Y388" i="25" s="1"/>
  <c r="AH388" i="25"/>
  <c r="W388" i="25" s="1"/>
  <c r="AF388" i="25"/>
  <c r="U388" i="25" s="1"/>
  <c r="AD388" i="25"/>
  <c r="S388" i="25" s="1"/>
  <c r="AB388" i="25"/>
  <c r="Q388" i="25" s="1"/>
  <c r="AK388" i="25"/>
  <c r="Z388" i="25" s="1"/>
  <c r="AG388" i="25"/>
  <c r="V388" i="25" s="1"/>
  <c r="AC388" i="25"/>
  <c r="R388" i="25" s="1"/>
  <c r="AI388" i="25"/>
  <c r="X388" i="25" s="1"/>
  <c r="AE388" i="25"/>
  <c r="T388" i="25" s="1"/>
  <c r="AA388" i="25"/>
  <c r="P388" i="25" s="1"/>
  <c r="AJ390" i="25"/>
  <c r="Y390" i="25" s="1"/>
  <c r="AH390" i="25"/>
  <c r="W390" i="25" s="1"/>
  <c r="AF390" i="25"/>
  <c r="U390" i="25" s="1"/>
  <c r="AD390" i="25"/>
  <c r="S390" i="25" s="1"/>
  <c r="AB390" i="25"/>
  <c r="Q390" i="25" s="1"/>
  <c r="AI390" i="25"/>
  <c r="X390" i="25" s="1"/>
  <c r="AE390" i="25"/>
  <c r="T390" i="25" s="1"/>
  <c r="AA390" i="25"/>
  <c r="P390" i="25" s="1"/>
  <c r="AK390" i="25"/>
  <c r="Z390" i="25" s="1"/>
  <c r="AG390" i="25"/>
  <c r="V390" i="25" s="1"/>
  <c r="AC390" i="25"/>
  <c r="R390" i="25" s="1"/>
  <c r="AJ394" i="25"/>
  <c r="Y394" i="25" s="1"/>
  <c r="AH394" i="25"/>
  <c r="W394" i="25" s="1"/>
  <c r="AF394" i="25"/>
  <c r="U394" i="25" s="1"/>
  <c r="AD394" i="25"/>
  <c r="S394" i="25" s="1"/>
  <c r="AB394" i="25"/>
  <c r="Q394" i="25" s="1"/>
  <c r="AI394" i="25"/>
  <c r="X394" i="25" s="1"/>
  <c r="AE394" i="25"/>
  <c r="T394" i="25" s="1"/>
  <c r="AA394" i="25"/>
  <c r="P394" i="25" s="1"/>
  <c r="AK394" i="25"/>
  <c r="Z394" i="25" s="1"/>
  <c r="AG394" i="25"/>
  <c r="V394" i="25" s="1"/>
  <c r="AC394" i="25"/>
  <c r="R394" i="25" s="1"/>
  <c r="AJ396" i="25"/>
  <c r="Y396" i="25" s="1"/>
  <c r="AH396" i="25"/>
  <c r="W396" i="25" s="1"/>
  <c r="AF396" i="25"/>
  <c r="U396" i="25" s="1"/>
  <c r="AD396" i="25"/>
  <c r="S396" i="25" s="1"/>
  <c r="AB396" i="25"/>
  <c r="Q396" i="25" s="1"/>
  <c r="AK396" i="25"/>
  <c r="Z396" i="25" s="1"/>
  <c r="AG396" i="25"/>
  <c r="V396" i="25" s="1"/>
  <c r="AC396" i="25"/>
  <c r="R396" i="25" s="1"/>
  <c r="AI396" i="25"/>
  <c r="X396" i="25" s="1"/>
  <c r="AE396" i="25"/>
  <c r="T396" i="25" s="1"/>
  <c r="AA396" i="25"/>
  <c r="P396" i="25" s="1"/>
  <c r="AJ400" i="25"/>
  <c r="Y400" i="25" s="1"/>
  <c r="AH400" i="25"/>
  <c r="W400" i="25" s="1"/>
  <c r="AF400" i="25"/>
  <c r="U400" i="25" s="1"/>
  <c r="AD400" i="25"/>
  <c r="S400" i="25" s="1"/>
  <c r="AB400" i="25"/>
  <c r="Q400" i="25" s="1"/>
  <c r="AK400" i="25"/>
  <c r="Z400" i="25" s="1"/>
  <c r="AG400" i="25"/>
  <c r="V400" i="25" s="1"/>
  <c r="AC400" i="25"/>
  <c r="R400" i="25" s="1"/>
  <c r="AI400" i="25"/>
  <c r="X400" i="25" s="1"/>
  <c r="AE400" i="25"/>
  <c r="T400" i="25" s="1"/>
  <c r="AA400" i="25"/>
  <c r="P400" i="25" s="1"/>
  <c r="AJ402" i="25"/>
  <c r="Y402" i="25" s="1"/>
  <c r="AH402" i="25"/>
  <c r="W402" i="25" s="1"/>
  <c r="AF402" i="25"/>
  <c r="U402" i="25" s="1"/>
  <c r="AD402" i="25"/>
  <c r="S402" i="25" s="1"/>
  <c r="AB402" i="25"/>
  <c r="Q402" i="25" s="1"/>
  <c r="AI402" i="25"/>
  <c r="X402" i="25" s="1"/>
  <c r="AE402" i="25"/>
  <c r="T402" i="25" s="1"/>
  <c r="AA402" i="25"/>
  <c r="P402" i="25" s="1"/>
  <c r="AK402" i="25"/>
  <c r="Z402" i="25" s="1"/>
  <c r="AG402" i="25"/>
  <c r="V402" i="25" s="1"/>
  <c r="AC402" i="25"/>
  <c r="R402" i="25" s="1"/>
  <c r="AJ404" i="25"/>
  <c r="Y404" i="25" s="1"/>
  <c r="AH404" i="25"/>
  <c r="W404" i="25" s="1"/>
  <c r="AF404" i="25"/>
  <c r="U404" i="25" s="1"/>
  <c r="AD404" i="25"/>
  <c r="S404" i="25" s="1"/>
  <c r="AB404" i="25"/>
  <c r="Q404" i="25" s="1"/>
  <c r="AK404" i="25"/>
  <c r="Z404" i="25" s="1"/>
  <c r="AG404" i="25"/>
  <c r="V404" i="25" s="1"/>
  <c r="AC404" i="25"/>
  <c r="R404" i="25" s="1"/>
  <c r="AI404" i="25"/>
  <c r="X404" i="25" s="1"/>
  <c r="AE404" i="25"/>
  <c r="T404" i="25" s="1"/>
  <c r="AA404" i="25"/>
  <c r="P404" i="25" s="1"/>
  <c r="AJ408" i="25"/>
  <c r="Y408" i="25" s="1"/>
  <c r="AH408" i="25"/>
  <c r="W408" i="25" s="1"/>
  <c r="AF408" i="25"/>
  <c r="U408" i="25" s="1"/>
  <c r="AD408" i="25"/>
  <c r="S408" i="25" s="1"/>
  <c r="AB408" i="25"/>
  <c r="Q408" i="25" s="1"/>
  <c r="AK408" i="25"/>
  <c r="Z408" i="25" s="1"/>
  <c r="AG408" i="25"/>
  <c r="V408" i="25" s="1"/>
  <c r="AC408" i="25"/>
  <c r="R408" i="25" s="1"/>
  <c r="AI408" i="25"/>
  <c r="X408" i="25" s="1"/>
  <c r="AE408" i="25"/>
  <c r="T408" i="25" s="1"/>
  <c r="AA408" i="25"/>
  <c r="P408" i="25" s="1"/>
  <c r="AJ410" i="25"/>
  <c r="Y410" i="25" s="1"/>
  <c r="AH410" i="25"/>
  <c r="W410" i="25" s="1"/>
  <c r="AF410" i="25"/>
  <c r="U410" i="25" s="1"/>
  <c r="AD410" i="25"/>
  <c r="S410" i="25" s="1"/>
  <c r="AB410" i="25"/>
  <c r="Q410" i="25" s="1"/>
  <c r="AI410" i="25"/>
  <c r="X410" i="25" s="1"/>
  <c r="AE410" i="25"/>
  <c r="T410" i="25" s="1"/>
  <c r="AA410" i="25"/>
  <c r="P410" i="25" s="1"/>
  <c r="AK410" i="25"/>
  <c r="Z410" i="25" s="1"/>
  <c r="AG410" i="25"/>
  <c r="V410" i="25" s="1"/>
  <c r="AC410" i="25"/>
  <c r="R410" i="25" s="1"/>
  <c r="AJ412" i="25"/>
  <c r="Y412" i="25" s="1"/>
  <c r="AH412" i="25"/>
  <c r="W412" i="25" s="1"/>
  <c r="AF412" i="25"/>
  <c r="U412" i="25" s="1"/>
  <c r="AD412" i="25"/>
  <c r="S412" i="25" s="1"/>
  <c r="AB412" i="25"/>
  <c r="Q412" i="25" s="1"/>
  <c r="AK412" i="25"/>
  <c r="Z412" i="25" s="1"/>
  <c r="AG412" i="25"/>
  <c r="V412" i="25" s="1"/>
  <c r="AC412" i="25"/>
  <c r="R412" i="25" s="1"/>
  <c r="AI412" i="25"/>
  <c r="X412" i="25" s="1"/>
  <c r="AE412" i="25"/>
  <c r="T412" i="25" s="1"/>
  <c r="AA412" i="25"/>
  <c r="P412" i="25" s="1"/>
  <c r="AJ416" i="25"/>
  <c r="Y416" i="25" s="1"/>
  <c r="AH416" i="25"/>
  <c r="W416" i="25" s="1"/>
  <c r="AF416" i="25"/>
  <c r="U416" i="25" s="1"/>
  <c r="AD416" i="25"/>
  <c r="S416" i="25" s="1"/>
  <c r="AB416" i="25"/>
  <c r="Q416" i="25" s="1"/>
  <c r="AK416" i="25"/>
  <c r="Z416" i="25" s="1"/>
  <c r="AG416" i="25"/>
  <c r="V416" i="25" s="1"/>
  <c r="AC416" i="25"/>
  <c r="R416" i="25" s="1"/>
  <c r="AI416" i="25"/>
  <c r="X416" i="25" s="1"/>
  <c r="AE416" i="25"/>
  <c r="T416" i="25" s="1"/>
  <c r="AA416" i="25"/>
  <c r="P416" i="25" s="1"/>
  <c r="AJ418" i="25"/>
  <c r="Y418" i="25" s="1"/>
  <c r="AH418" i="25"/>
  <c r="W418" i="25" s="1"/>
  <c r="AF418" i="25"/>
  <c r="U418" i="25" s="1"/>
  <c r="AD418" i="25"/>
  <c r="S418" i="25" s="1"/>
  <c r="AB418" i="25"/>
  <c r="Q418" i="25" s="1"/>
  <c r="AI418" i="25"/>
  <c r="X418" i="25" s="1"/>
  <c r="AE418" i="25"/>
  <c r="T418" i="25" s="1"/>
  <c r="AA418" i="25"/>
  <c r="P418" i="25" s="1"/>
  <c r="AK418" i="25"/>
  <c r="Z418" i="25" s="1"/>
  <c r="AG418" i="25"/>
  <c r="V418" i="25" s="1"/>
  <c r="AC418" i="25"/>
  <c r="R418" i="25" s="1"/>
  <c r="AJ420" i="25"/>
  <c r="Y420" i="25" s="1"/>
  <c r="AH420" i="25"/>
  <c r="W420" i="25" s="1"/>
  <c r="AF420" i="25"/>
  <c r="U420" i="25" s="1"/>
  <c r="AD420" i="25"/>
  <c r="S420" i="25" s="1"/>
  <c r="AB420" i="25"/>
  <c r="Q420" i="25" s="1"/>
  <c r="AK420" i="25"/>
  <c r="Z420" i="25" s="1"/>
  <c r="AG420" i="25"/>
  <c r="V420" i="25" s="1"/>
  <c r="AC420" i="25"/>
  <c r="R420" i="25" s="1"/>
  <c r="AI420" i="25"/>
  <c r="X420" i="25" s="1"/>
  <c r="AE420" i="25"/>
  <c r="T420" i="25" s="1"/>
  <c r="AA420" i="25"/>
  <c r="P420" i="25" s="1"/>
  <c r="AJ424" i="25"/>
  <c r="Y424" i="25" s="1"/>
  <c r="AH424" i="25"/>
  <c r="W424" i="25" s="1"/>
  <c r="AF424" i="25"/>
  <c r="U424" i="25" s="1"/>
  <c r="AD424" i="25"/>
  <c r="S424" i="25" s="1"/>
  <c r="AB424" i="25"/>
  <c r="Q424" i="25" s="1"/>
  <c r="AK424" i="25"/>
  <c r="Z424" i="25" s="1"/>
  <c r="AG424" i="25"/>
  <c r="V424" i="25" s="1"/>
  <c r="AC424" i="25"/>
  <c r="R424" i="25" s="1"/>
  <c r="AI424" i="25"/>
  <c r="X424" i="25" s="1"/>
  <c r="AE424" i="25"/>
  <c r="T424" i="25" s="1"/>
  <c r="AA424" i="25"/>
  <c r="P424" i="25" s="1"/>
  <c r="AJ426" i="25"/>
  <c r="Y426" i="25" s="1"/>
  <c r="AH426" i="25"/>
  <c r="W426" i="25" s="1"/>
  <c r="AF426" i="25"/>
  <c r="U426" i="25" s="1"/>
  <c r="AD426" i="25"/>
  <c r="S426" i="25" s="1"/>
  <c r="AB426" i="25"/>
  <c r="Q426" i="25" s="1"/>
  <c r="AI426" i="25"/>
  <c r="X426" i="25" s="1"/>
  <c r="AE426" i="25"/>
  <c r="T426" i="25" s="1"/>
  <c r="AA426" i="25"/>
  <c r="P426" i="25" s="1"/>
  <c r="AK426" i="25"/>
  <c r="Z426" i="25" s="1"/>
  <c r="AG426" i="25"/>
  <c r="V426" i="25" s="1"/>
  <c r="AC426" i="25"/>
  <c r="R426" i="25" s="1"/>
  <c r="AJ430" i="25"/>
  <c r="Y430" i="25" s="1"/>
  <c r="AH430" i="25"/>
  <c r="W430" i="25" s="1"/>
  <c r="AF430" i="25"/>
  <c r="U430" i="25" s="1"/>
  <c r="AD430" i="25"/>
  <c r="S430" i="25" s="1"/>
  <c r="AB430" i="25"/>
  <c r="Q430" i="25" s="1"/>
  <c r="AI430" i="25"/>
  <c r="X430" i="25" s="1"/>
  <c r="AE430" i="25"/>
  <c r="T430" i="25" s="1"/>
  <c r="AA430" i="25"/>
  <c r="P430" i="25" s="1"/>
  <c r="AK430" i="25"/>
  <c r="Z430" i="25" s="1"/>
  <c r="AG430" i="25"/>
  <c r="V430" i="25" s="1"/>
  <c r="AC430" i="25"/>
  <c r="R430" i="25" s="1"/>
  <c r="AJ432" i="25"/>
  <c r="Y432" i="25" s="1"/>
  <c r="AH432" i="25"/>
  <c r="W432" i="25" s="1"/>
  <c r="AF432" i="25"/>
  <c r="U432" i="25" s="1"/>
  <c r="AD432" i="25"/>
  <c r="S432" i="25" s="1"/>
  <c r="AB432" i="25"/>
  <c r="Q432" i="25" s="1"/>
  <c r="AK432" i="25"/>
  <c r="Z432" i="25" s="1"/>
  <c r="AG432" i="25"/>
  <c r="V432" i="25" s="1"/>
  <c r="AC432" i="25"/>
  <c r="R432" i="25" s="1"/>
  <c r="AI432" i="25"/>
  <c r="X432" i="25" s="1"/>
  <c r="AE432" i="25"/>
  <c r="T432" i="25" s="1"/>
  <c r="AA432" i="25"/>
  <c r="P432" i="25" s="1"/>
  <c r="AJ434" i="25"/>
  <c r="Y434" i="25" s="1"/>
  <c r="AH434" i="25"/>
  <c r="W434" i="25" s="1"/>
  <c r="AF434" i="25"/>
  <c r="U434" i="25" s="1"/>
  <c r="AD434" i="25"/>
  <c r="S434" i="25" s="1"/>
  <c r="AB434" i="25"/>
  <c r="Q434" i="25" s="1"/>
  <c r="AI434" i="25"/>
  <c r="X434" i="25" s="1"/>
  <c r="AE434" i="25"/>
  <c r="T434" i="25" s="1"/>
  <c r="AA434" i="25"/>
  <c r="P434" i="25" s="1"/>
  <c r="AK434" i="25"/>
  <c r="Z434" i="25" s="1"/>
  <c r="AG434" i="25"/>
  <c r="V434" i="25" s="1"/>
  <c r="AC434" i="25"/>
  <c r="R434" i="25" s="1"/>
  <c r="AJ438" i="25"/>
  <c r="Y438" i="25" s="1"/>
  <c r="AH438" i="25"/>
  <c r="W438" i="25" s="1"/>
  <c r="AF438" i="25"/>
  <c r="U438" i="25" s="1"/>
  <c r="AD438" i="25"/>
  <c r="S438" i="25" s="1"/>
  <c r="AB438" i="25"/>
  <c r="Q438" i="25" s="1"/>
  <c r="AI438" i="25"/>
  <c r="X438" i="25" s="1"/>
  <c r="AE438" i="25"/>
  <c r="T438" i="25" s="1"/>
  <c r="AA438" i="25"/>
  <c r="P438" i="25" s="1"/>
  <c r="AK438" i="25"/>
  <c r="Z438" i="25" s="1"/>
  <c r="AG438" i="25"/>
  <c r="V438" i="25" s="1"/>
  <c r="AC438" i="25"/>
  <c r="R438" i="25" s="1"/>
  <c r="AJ440" i="25"/>
  <c r="Y440" i="25" s="1"/>
  <c r="AH440" i="25"/>
  <c r="W440" i="25" s="1"/>
  <c r="AF440" i="25"/>
  <c r="U440" i="25" s="1"/>
  <c r="AD440" i="25"/>
  <c r="S440" i="25" s="1"/>
  <c r="AB440" i="25"/>
  <c r="Q440" i="25" s="1"/>
  <c r="AK440" i="25"/>
  <c r="Z440" i="25" s="1"/>
  <c r="AG440" i="25"/>
  <c r="V440" i="25" s="1"/>
  <c r="AC440" i="25"/>
  <c r="R440" i="25" s="1"/>
  <c r="AI440" i="25"/>
  <c r="X440" i="25" s="1"/>
  <c r="AE440" i="25"/>
  <c r="T440" i="25" s="1"/>
  <c r="AA440" i="25"/>
  <c r="P440" i="25" s="1"/>
  <c r="AJ442" i="25"/>
  <c r="Y442" i="25" s="1"/>
  <c r="AH442" i="25"/>
  <c r="W442" i="25" s="1"/>
  <c r="AF442" i="25"/>
  <c r="U442" i="25" s="1"/>
  <c r="AD442" i="25"/>
  <c r="S442" i="25" s="1"/>
  <c r="AB442" i="25"/>
  <c r="Q442" i="25" s="1"/>
  <c r="AI442" i="25"/>
  <c r="X442" i="25" s="1"/>
  <c r="AE442" i="25"/>
  <c r="T442" i="25" s="1"/>
  <c r="AA442" i="25"/>
  <c r="P442" i="25" s="1"/>
  <c r="AK442" i="25"/>
  <c r="Z442" i="25" s="1"/>
  <c r="AG442" i="25"/>
  <c r="V442" i="25" s="1"/>
  <c r="AC442" i="25"/>
  <c r="R442" i="25" s="1"/>
  <c r="AJ446" i="25"/>
  <c r="Y446" i="25" s="1"/>
  <c r="AH446" i="25"/>
  <c r="W446" i="25" s="1"/>
  <c r="AF446" i="25"/>
  <c r="U446" i="25" s="1"/>
  <c r="AD446" i="25"/>
  <c r="S446" i="25" s="1"/>
  <c r="AB446" i="25"/>
  <c r="Q446" i="25" s="1"/>
  <c r="AI446" i="25"/>
  <c r="X446" i="25" s="1"/>
  <c r="AE446" i="25"/>
  <c r="T446" i="25" s="1"/>
  <c r="AA446" i="25"/>
  <c r="P446" i="25" s="1"/>
  <c r="AK446" i="25"/>
  <c r="Z446" i="25" s="1"/>
  <c r="AG446" i="25"/>
  <c r="V446" i="25" s="1"/>
  <c r="AC446" i="25"/>
  <c r="R446" i="25" s="1"/>
  <c r="AJ448" i="25"/>
  <c r="Y448" i="25" s="1"/>
  <c r="AH448" i="25"/>
  <c r="W448" i="25" s="1"/>
  <c r="AF448" i="25"/>
  <c r="U448" i="25" s="1"/>
  <c r="AD448" i="25"/>
  <c r="S448" i="25" s="1"/>
  <c r="AB448" i="25"/>
  <c r="Q448" i="25" s="1"/>
  <c r="AK448" i="25"/>
  <c r="Z448" i="25" s="1"/>
  <c r="AG448" i="25"/>
  <c r="V448" i="25" s="1"/>
  <c r="AC448" i="25"/>
  <c r="R448" i="25" s="1"/>
  <c r="AI448" i="25"/>
  <c r="X448" i="25" s="1"/>
  <c r="AE448" i="25"/>
  <c r="T448" i="25" s="1"/>
  <c r="AA448" i="25"/>
  <c r="P448" i="25" s="1"/>
  <c r="AJ450" i="25"/>
  <c r="Y450" i="25" s="1"/>
  <c r="AH450" i="25"/>
  <c r="W450" i="25" s="1"/>
  <c r="AF450" i="25"/>
  <c r="U450" i="25" s="1"/>
  <c r="AD450" i="25"/>
  <c r="S450" i="25" s="1"/>
  <c r="AB450" i="25"/>
  <c r="Q450" i="25" s="1"/>
  <c r="AI450" i="25"/>
  <c r="X450" i="25" s="1"/>
  <c r="AE450" i="25"/>
  <c r="T450" i="25" s="1"/>
  <c r="AA450" i="25"/>
  <c r="P450" i="25" s="1"/>
  <c r="AK450" i="25"/>
  <c r="Z450" i="25" s="1"/>
  <c r="AG450" i="25"/>
  <c r="V450" i="25" s="1"/>
  <c r="AC450" i="25"/>
  <c r="R450" i="25" s="1"/>
  <c r="AJ454" i="25"/>
  <c r="Y454" i="25" s="1"/>
  <c r="AH454" i="25"/>
  <c r="W454" i="25" s="1"/>
  <c r="AF454" i="25"/>
  <c r="U454" i="25" s="1"/>
  <c r="AD454" i="25"/>
  <c r="S454" i="25" s="1"/>
  <c r="AB454" i="25"/>
  <c r="Q454" i="25" s="1"/>
  <c r="AI454" i="25"/>
  <c r="X454" i="25" s="1"/>
  <c r="AE454" i="25"/>
  <c r="T454" i="25" s="1"/>
  <c r="AA454" i="25"/>
  <c r="P454" i="25" s="1"/>
  <c r="AK454" i="25"/>
  <c r="Z454" i="25" s="1"/>
  <c r="AG454" i="25"/>
  <c r="V454" i="25" s="1"/>
  <c r="AC454" i="25"/>
  <c r="R454" i="25" s="1"/>
  <c r="AJ456" i="25"/>
  <c r="Y456" i="25" s="1"/>
  <c r="AH456" i="25"/>
  <c r="W456" i="25" s="1"/>
  <c r="AF456" i="25"/>
  <c r="U456" i="25" s="1"/>
  <c r="AD456" i="25"/>
  <c r="S456" i="25" s="1"/>
  <c r="AB456" i="25"/>
  <c r="Q456" i="25" s="1"/>
  <c r="AK456" i="25"/>
  <c r="Z456" i="25" s="1"/>
  <c r="AG456" i="25"/>
  <c r="V456" i="25" s="1"/>
  <c r="AC456" i="25"/>
  <c r="R456" i="25" s="1"/>
  <c r="AI456" i="25"/>
  <c r="X456" i="25" s="1"/>
  <c r="AE456" i="25"/>
  <c r="T456" i="25" s="1"/>
  <c r="AA456" i="25"/>
  <c r="P456" i="25" s="1"/>
  <c r="AJ460" i="25"/>
  <c r="Y460" i="25" s="1"/>
  <c r="AH460" i="25"/>
  <c r="W460" i="25" s="1"/>
  <c r="AF460" i="25"/>
  <c r="U460" i="25" s="1"/>
  <c r="AD460" i="25"/>
  <c r="S460" i="25" s="1"/>
  <c r="AB460" i="25"/>
  <c r="Q460" i="25" s="1"/>
  <c r="AK460" i="25"/>
  <c r="Z460" i="25" s="1"/>
  <c r="AG460" i="25"/>
  <c r="V460" i="25" s="1"/>
  <c r="AC460" i="25"/>
  <c r="R460" i="25" s="1"/>
  <c r="AI460" i="25"/>
  <c r="X460" i="25" s="1"/>
  <c r="AE460" i="25"/>
  <c r="T460" i="25" s="1"/>
  <c r="AA460" i="25"/>
  <c r="P460" i="25" s="1"/>
  <c r="AJ462" i="25"/>
  <c r="Y462" i="25" s="1"/>
  <c r="AH462" i="25"/>
  <c r="W462" i="25" s="1"/>
  <c r="AF462" i="25"/>
  <c r="U462" i="25" s="1"/>
  <c r="AD462" i="25"/>
  <c r="S462" i="25" s="1"/>
  <c r="AB462" i="25"/>
  <c r="Q462" i="25" s="1"/>
  <c r="AI462" i="25"/>
  <c r="X462" i="25" s="1"/>
  <c r="AE462" i="25"/>
  <c r="T462" i="25" s="1"/>
  <c r="AA462" i="25"/>
  <c r="P462" i="25" s="1"/>
  <c r="AK462" i="25"/>
  <c r="Z462" i="25" s="1"/>
  <c r="AG462" i="25"/>
  <c r="V462" i="25" s="1"/>
  <c r="AC462" i="25"/>
  <c r="R462" i="25" s="1"/>
  <c r="AJ464" i="25"/>
  <c r="Y464" i="25" s="1"/>
  <c r="AH464" i="25"/>
  <c r="W464" i="25" s="1"/>
  <c r="AF464" i="25"/>
  <c r="U464" i="25" s="1"/>
  <c r="AD464" i="25"/>
  <c r="S464" i="25" s="1"/>
  <c r="AB464" i="25"/>
  <c r="Q464" i="25" s="1"/>
  <c r="AK464" i="25"/>
  <c r="Z464" i="25" s="1"/>
  <c r="AG464" i="25"/>
  <c r="V464" i="25" s="1"/>
  <c r="AC464" i="25"/>
  <c r="R464" i="25" s="1"/>
  <c r="AI464" i="25"/>
  <c r="X464" i="25" s="1"/>
  <c r="AE464" i="25"/>
  <c r="T464" i="25" s="1"/>
  <c r="AA464" i="25"/>
  <c r="P464" i="25" s="1"/>
  <c r="AJ468" i="25"/>
  <c r="Y468" i="25" s="1"/>
  <c r="AH468" i="25"/>
  <c r="W468" i="25" s="1"/>
  <c r="AF468" i="25"/>
  <c r="U468" i="25" s="1"/>
  <c r="AD468" i="25"/>
  <c r="S468" i="25" s="1"/>
  <c r="AB468" i="25"/>
  <c r="Q468" i="25" s="1"/>
  <c r="AK468" i="25"/>
  <c r="Z468" i="25" s="1"/>
  <c r="AG468" i="25"/>
  <c r="V468" i="25" s="1"/>
  <c r="AC468" i="25"/>
  <c r="R468" i="25" s="1"/>
  <c r="AI468" i="25"/>
  <c r="X468" i="25" s="1"/>
  <c r="AE468" i="25"/>
  <c r="T468" i="25" s="1"/>
  <c r="AA468" i="25"/>
  <c r="P468" i="25" s="1"/>
  <c r="AJ470" i="25"/>
  <c r="Y470" i="25" s="1"/>
  <c r="AH470" i="25"/>
  <c r="W470" i="25" s="1"/>
  <c r="AF470" i="25"/>
  <c r="U470" i="25" s="1"/>
  <c r="AD470" i="25"/>
  <c r="S470" i="25" s="1"/>
  <c r="AB470" i="25"/>
  <c r="Q470" i="25" s="1"/>
  <c r="AI470" i="25"/>
  <c r="X470" i="25" s="1"/>
  <c r="AE470" i="25"/>
  <c r="T470" i="25" s="1"/>
  <c r="AA470" i="25"/>
  <c r="P470" i="25" s="1"/>
  <c r="AK470" i="25"/>
  <c r="Z470" i="25" s="1"/>
  <c r="AG470" i="25"/>
  <c r="V470" i="25" s="1"/>
  <c r="AC470" i="25"/>
  <c r="R470" i="25" s="1"/>
  <c r="AJ472" i="25"/>
  <c r="Y472" i="25" s="1"/>
  <c r="AH472" i="25"/>
  <c r="W472" i="25" s="1"/>
  <c r="AF472" i="25"/>
  <c r="U472" i="25" s="1"/>
  <c r="AD472" i="25"/>
  <c r="S472" i="25" s="1"/>
  <c r="AB472" i="25"/>
  <c r="Q472" i="25" s="1"/>
  <c r="AK472" i="25"/>
  <c r="Z472" i="25" s="1"/>
  <c r="AG472" i="25"/>
  <c r="V472" i="25" s="1"/>
  <c r="AC472" i="25"/>
  <c r="R472" i="25" s="1"/>
  <c r="AI472" i="25"/>
  <c r="X472" i="25" s="1"/>
  <c r="AE472" i="25"/>
  <c r="T472" i="25" s="1"/>
  <c r="AA472" i="25"/>
  <c r="P472" i="25" s="1"/>
  <c r="AJ476" i="25"/>
  <c r="Y476" i="25" s="1"/>
  <c r="AH476" i="25"/>
  <c r="W476" i="25" s="1"/>
  <c r="AF476" i="25"/>
  <c r="U476" i="25" s="1"/>
  <c r="AD476" i="25"/>
  <c r="S476" i="25" s="1"/>
  <c r="AB476" i="25"/>
  <c r="Q476" i="25" s="1"/>
  <c r="AK476" i="25"/>
  <c r="Z476" i="25" s="1"/>
  <c r="AG476" i="25"/>
  <c r="V476" i="25" s="1"/>
  <c r="AC476" i="25"/>
  <c r="R476" i="25" s="1"/>
  <c r="AI476" i="25"/>
  <c r="X476" i="25" s="1"/>
  <c r="AE476" i="25"/>
  <c r="T476" i="25" s="1"/>
  <c r="AA476" i="25"/>
  <c r="P476" i="25" s="1"/>
  <c r="AJ478" i="25"/>
  <c r="Y478" i="25" s="1"/>
  <c r="AH478" i="25"/>
  <c r="W478" i="25" s="1"/>
  <c r="AF478" i="25"/>
  <c r="U478" i="25" s="1"/>
  <c r="AD478" i="25"/>
  <c r="S478" i="25" s="1"/>
  <c r="AB478" i="25"/>
  <c r="Q478" i="25" s="1"/>
  <c r="AI478" i="25"/>
  <c r="X478" i="25" s="1"/>
  <c r="AE478" i="25"/>
  <c r="T478" i="25" s="1"/>
  <c r="AA478" i="25"/>
  <c r="P478" i="25" s="1"/>
  <c r="AK478" i="25"/>
  <c r="Z478" i="25" s="1"/>
  <c r="AG478" i="25"/>
  <c r="V478" i="25" s="1"/>
  <c r="AC478" i="25"/>
  <c r="R478" i="25" s="1"/>
  <c r="AJ480" i="25"/>
  <c r="Y480" i="25" s="1"/>
  <c r="AH480" i="25"/>
  <c r="W480" i="25" s="1"/>
  <c r="AF480" i="25"/>
  <c r="U480" i="25" s="1"/>
  <c r="AD480" i="25"/>
  <c r="S480" i="25" s="1"/>
  <c r="AB480" i="25"/>
  <c r="Q480" i="25" s="1"/>
  <c r="AK480" i="25"/>
  <c r="Z480" i="25" s="1"/>
  <c r="AG480" i="25"/>
  <c r="V480" i="25" s="1"/>
  <c r="AC480" i="25"/>
  <c r="R480" i="25" s="1"/>
  <c r="AI480" i="25"/>
  <c r="X480" i="25" s="1"/>
  <c r="AE480" i="25"/>
  <c r="T480" i="25" s="1"/>
  <c r="AA480" i="25"/>
  <c r="P480" i="25" s="1"/>
  <c r="AJ484" i="25"/>
  <c r="Y484" i="25" s="1"/>
  <c r="AH484" i="25"/>
  <c r="W484" i="25" s="1"/>
  <c r="AF484" i="25"/>
  <c r="U484" i="25" s="1"/>
  <c r="AD484" i="25"/>
  <c r="S484" i="25" s="1"/>
  <c r="AB484" i="25"/>
  <c r="Q484" i="25" s="1"/>
  <c r="AK484" i="25"/>
  <c r="Z484" i="25" s="1"/>
  <c r="AG484" i="25"/>
  <c r="V484" i="25" s="1"/>
  <c r="AC484" i="25"/>
  <c r="R484" i="25" s="1"/>
  <c r="AI484" i="25"/>
  <c r="X484" i="25" s="1"/>
  <c r="AE484" i="25"/>
  <c r="T484" i="25" s="1"/>
  <c r="AA484" i="25"/>
  <c r="P484" i="25" s="1"/>
  <c r="AJ486" i="25"/>
  <c r="Y486" i="25" s="1"/>
  <c r="AH486" i="25"/>
  <c r="W486" i="25" s="1"/>
  <c r="AF486" i="25"/>
  <c r="U486" i="25" s="1"/>
  <c r="AD486" i="25"/>
  <c r="S486" i="25" s="1"/>
  <c r="AB486" i="25"/>
  <c r="Q486" i="25" s="1"/>
  <c r="AI486" i="25"/>
  <c r="X486" i="25" s="1"/>
  <c r="AE486" i="25"/>
  <c r="T486" i="25" s="1"/>
  <c r="AA486" i="25"/>
  <c r="P486" i="25" s="1"/>
  <c r="AK486" i="25"/>
  <c r="Z486" i="25" s="1"/>
  <c r="AG486" i="25"/>
  <c r="V486" i="25" s="1"/>
  <c r="AC486" i="25"/>
  <c r="R486" i="25" s="1"/>
  <c r="AJ490" i="25"/>
  <c r="Y490" i="25" s="1"/>
  <c r="AH490" i="25"/>
  <c r="W490" i="25" s="1"/>
  <c r="AF490" i="25"/>
  <c r="U490" i="25" s="1"/>
  <c r="AD490" i="25"/>
  <c r="S490" i="25" s="1"/>
  <c r="AB490" i="25"/>
  <c r="Q490" i="25" s="1"/>
  <c r="AI490" i="25"/>
  <c r="X490" i="25" s="1"/>
  <c r="AE490" i="25"/>
  <c r="T490" i="25" s="1"/>
  <c r="AA490" i="25"/>
  <c r="P490" i="25" s="1"/>
  <c r="AK490" i="25"/>
  <c r="Z490" i="25" s="1"/>
  <c r="AG490" i="25"/>
  <c r="V490" i="25" s="1"/>
  <c r="AC490" i="25"/>
  <c r="R490" i="25" s="1"/>
  <c r="AJ492" i="25"/>
  <c r="Y492" i="25" s="1"/>
  <c r="AH492" i="25"/>
  <c r="W492" i="25" s="1"/>
  <c r="AF492" i="25"/>
  <c r="U492" i="25" s="1"/>
  <c r="AD492" i="25"/>
  <c r="S492" i="25" s="1"/>
  <c r="AB492" i="25"/>
  <c r="Q492" i="25" s="1"/>
  <c r="AK492" i="25"/>
  <c r="Z492" i="25" s="1"/>
  <c r="AG492" i="25"/>
  <c r="V492" i="25" s="1"/>
  <c r="AC492" i="25"/>
  <c r="R492" i="25" s="1"/>
  <c r="AI492" i="25"/>
  <c r="X492" i="25" s="1"/>
  <c r="AE492" i="25"/>
  <c r="T492" i="25" s="1"/>
  <c r="AA492" i="25"/>
  <c r="P492" i="25" s="1"/>
  <c r="AJ494" i="25"/>
  <c r="Y494" i="25" s="1"/>
  <c r="AH494" i="25"/>
  <c r="W494" i="25" s="1"/>
  <c r="AF494" i="25"/>
  <c r="U494" i="25" s="1"/>
  <c r="AD494" i="25"/>
  <c r="S494" i="25" s="1"/>
  <c r="AB494" i="25"/>
  <c r="Q494" i="25" s="1"/>
  <c r="AI494" i="25"/>
  <c r="X494" i="25" s="1"/>
  <c r="AE494" i="25"/>
  <c r="T494" i="25" s="1"/>
  <c r="AA494" i="25"/>
  <c r="P494" i="25" s="1"/>
  <c r="AK494" i="25"/>
  <c r="Z494" i="25" s="1"/>
  <c r="AG494" i="25"/>
  <c r="V494" i="25" s="1"/>
  <c r="AC494" i="25"/>
  <c r="R494" i="25" s="1"/>
  <c r="AJ498" i="25"/>
  <c r="Y498" i="25" s="1"/>
  <c r="AH498" i="25"/>
  <c r="W498" i="25" s="1"/>
  <c r="AF498" i="25"/>
  <c r="U498" i="25" s="1"/>
  <c r="AD498" i="25"/>
  <c r="S498" i="25" s="1"/>
  <c r="AB498" i="25"/>
  <c r="Q498" i="25" s="1"/>
  <c r="AI498" i="25"/>
  <c r="X498" i="25" s="1"/>
  <c r="AE498" i="25"/>
  <c r="T498" i="25" s="1"/>
  <c r="AA498" i="25"/>
  <c r="P498" i="25" s="1"/>
  <c r="AK498" i="25"/>
  <c r="Z498" i="25" s="1"/>
  <c r="AG498" i="25"/>
  <c r="V498" i="25" s="1"/>
  <c r="AC498" i="25"/>
  <c r="R498" i="25" s="1"/>
  <c r="AJ500" i="25"/>
  <c r="Y500" i="25" s="1"/>
  <c r="AH500" i="25"/>
  <c r="W500" i="25" s="1"/>
  <c r="AF500" i="25"/>
  <c r="U500" i="25" s="1"/>
  <c r="AD500" i="25"/>
  <c r="S500" i="25" s="1"/>
  <c r="AB500" i="25"/>
  <c r="Q500" i="25" s="1"/>
  <c r="AK500" i="25"/>
  <c r="Z500" i="25" s="1"/>
  <c r="AG500" i="25"/>
  <c r="V500" i="25" s="1"/>
  <c r="AC500" i="25"/>
  <c r="R500" i="25" s="1"/>
  <c r="AI500" i="25"/>
  <c r="X500" i="25" s="1"/>
  <c r="AE500" i="25"/>
  <c r="T500" i="25" s="1"/>
  <c r="AA500" i="25"/>
  <c r="P500" i="25" s="1"/>
  <c r="AJ502" i="25"/>
  <c r="Y502" i="25" s="1"/>
  <c r="AH502" i="25"/>
  <c r="W502" i="25" s="1"/>
  <c r="AF502" i="25"/>
  <c r="U502" i="25" s="1"/>
  <c r="AD502" i="25"/>
  <c r="S502" i="25" s="1"/>
  <c r="AB502" i="25"/>
  <c r="Q502" i="25" s="1"/>
  <c r="AI502" i="25"/>
  <c r="X502" i="25" s="1"/>
  <c r="AE502" i="25"/>
  <c r="T502" i="25" s="1"/>
  <c r="AA502" i="25"/>
  <c r="P502" i="25" s="1"/>
  <c r="AK502" i="25"/>
  <c r="Z502" i="25" s="1"/>
  <c r="AG502" i="25"/>
  <c r="V502" i="25" s="1"/>
  <c r="AC502" i="25"/>
  <c r="R502" i="25" s="1"/>
  <c r="AJ506" i="25"/>
  <c r="Y506" i="25" s="1"/>
  <c r="AH506" i="25"/>
  <c r="W506" i="25" s="1"/>
  <c r="AF506" i="25"/>
  <c r="U506" i="25" s="1"/>
  <c r="AD506" i="25"/>
  <c r="S506" i="25" s="1"/>
  <c r="AB506" i="25"/>
  <c r="Q506" i="25" s="1"/>
  <c r="AI506" i="25"/>
  <c r="X506" i="25" s="1"/>
  <c r="AE506" i="25"/>
  <c r="T506" i="25" s="1"/>
  <c r="AA506" i="25"/>
  <c r="P506" i="25" s="1"/>
  <c r="AK506" i="25"/>
  <c r="Z506" i="25" s="1"/>
  <c r="AG506" i="25"/>
  <c r="V506" i="25" s="1"/>
  <c r="AC506" i="25"/>
  <c r="R506" i="25" s="1"/>
  <c r="AJ508" i="25"/>
  <c r="Y508" i="25" s="1"/>
  <c r="AH508" i="25"/>
  <c r="W508" i="25" s="1"/>
  <c r="AF508" i="25"/>
  <c r="U508" i="25" s="1"/>
  <c r="AD508" i="25"/>
  <c r="S508" i="25" s="1"/>
  <c r="AB508" i="25"/>
  <c r="Q508" i="25" s="1"/>
  <c r="AK508" i="25"/>
  <c r="Z508" i="25" s="1"/>
  <c r="AG508" i="25"/>
  <c r="V508" i="25" s="1"/>
  <c r="AC508" i="25"/>
  <c r="R508" i="25" s="1"/>
  <c r="AI508" i="25"/>
  <c r="X508" i="25" s="1"/>
  <c r="AE508" i="25"/>
  <c r="T508" i="25" s="1"/>
  <c r="AA508" i="25"/>
  <c r="P508" i="25" s="1"/>
  <c r="AJ510" i="25"/>
  <c r="Y510" i="25" s="1"/>
  <c r="AH510" i="25"/>
  <c r="W510" i="25" s="1"/>
  <c r="AF510" i="25"/>
  <c r="U510" i="25" s="1"/>
  <c r="AD510" i="25"/>
  <c r="S510" i="25" s="1"/>
  <c r="AB510" i="25"/>
  <c r="Q510" i="25" s="1"/>
  <c r="AI510" i="25"/>
  <c r="X510" i="25" s="1"/>
  <c r="AE510" i="25"/>
  <c r="T510" i="25" s="1"/>
  <c r="AA510" i="25"/>
  <c r="P510" i="25" s="1"/>
  <c r="AK510" i="25"/>
  <c r="Z510" i="25" s="1"/>
  <c r="AG510" i="25"/>
  <c r="V510" i="25" s="1"/>
  <c r="AC510" i="25"/>
  <c r="R510" i="25" s="1"/>
  <c r="AJ514" i="25"/>
  <c r="Y514" i="25" s="1"/>
  <c r="AH514" i="25"/>
  <c r="W514" i="25" s="1"/>
  <c r="AF514" i="25"/>
  <c r="U514" i="25" s="1"/>
  <c r="AD514" i="25"/>
  <c r="S514" i="25" s="1"/>
  <c r="AB514" i="25"/>
  <c r="Q514" i="25" s="1"/>
  <c r="AI514" i="25"/>
  <c r="X514" i="25" s="1"/>
  <c r="AE514" i="25"/>
  <c r="T514" i="25" s="1"/>
  <c r="AA514" i="25"/>
  <c r="P514" i="25" s="1"/>
  <c r="AK514" i="25"/>
  <c r="Z514" i="25" s="1"/>
  <c r="AG514" i="25"/>
  <c r="V514" i="25" s="1"/>
  <c r="AC514" i="25"/>
  <c r="R514" i="25" s="1"/>
  <c r="AJ516" i="25"/>
  <c r="Y516" i="25" s="1"/>
  <c r="AH516" i="25"/>
  <c r="W516" i="25" s="1"/>
  <c r="AF516" i="25"/>
  <c r="U516" i="25" s="1"/>
  <c r="AD516" i="25"/>
  <c r="S516" i="25" s="1"/>
  <c r="AB516" i="25"/>
  <c r="Q516" i="25" s="1"/>
  <c r="AK516" i="25"/>
  <c r="Z516" i="25" s="1"/>
  <c r="AG516" i="25"/>
  <c r="V516" i="25" s="1"/>
  <c r="AC516" i="25"/>
  <c r="R516" i="25" s="1"/>
  <c r="AI516" i="25"/>
  <c r="X516" i="25" s="1"/>
  <c r="AE516" i="25"/>
  <c r="T516" i="25" s="1"/>
  <c r="AA516" i="25"/>
  <c r="P516" i="25" s="1"/>
  <c r="AJ520" i="25"/>
  <c r="Y520" i="25" s="1"/>
  <c r="AH520" i="25"/>
  <c r="W520" i="25" s="1"/>
  <c r="AF520" i="25"/>
  <c r="U520" i="25" s="1"/>
  <c r="AD520" i="25"/>
  <c r="S520" i="25" s="1"/>
  <c r="AB520" i="25"/>
  <c r="Q520" i="25" s="1"/>
  <c r="AK520" i="25"/>
  <c r="Z520" i="25" s="1"/>
  <c r="AG520" i="25"/>
  <c r="V520" i="25" s="1"/>
  <c r="AC520" i="25"/>
  <c r="R520" i="25" s="1"/>
  <c r="AI520" i="25"/>
  <c r="X520" i="25" s="1"/>
  <c r="AE520" i="25"/>
  <c r="T520" i="25" s="1"/>
  <c r="AA520" i="25"/>
  <c r="P520" i="25" s="1"/>
  <c r="AJ522" i="25"/>
  <c r="Y522" i="25" s="1"/>
  <c r="AH522" i="25"/>
  <c r="W522" i="25" s="1"/>
  <c r="AF522" i="25"/>
  <c r="U522" i="25" s="1"/>
  <c r="AD522" i="25"/>
  <c r="S522" i="25" s="1"/>
  <c r="AB522" i="25"/>
  <c r="Q522" i="25" s="1"/>
  <c r="AI522" i="25"/>
  <c r="X522" i="25" s="1"/>
  <c r="AE522" i="25"/>
  <c r="T522" i="25" s="1"/>
  <c r="AA522" i="25"/>
  <c r="P522" i="25" s="1"/>
  <c r="AK522" i="25"/>
  <c r="Z522" i="25" s="1"/>
  <c r="AG522" i="25"/>
  <c r="V522" i="25" s="1"/>
  <c r="AC522" i="25"/>
  <c r="R522" i="25" s="1"/>
  <c r="AJ524" i="25"/>
  <c r="Y524" i="25" s="1"/>
  <c r="AH524" i="25"/>
  <c r="W524" i="25" s="1"/>
  <c r="AF524" i="25"/>
  <c r="U524" i="25" s="1"/>
  <c r="AD524" i="25"/>
  <c r="S524" i="25" s="1"/>
  <c r="AB524" i="25"/>
  <c r="Q524" i="25" s="1"/>
  <c r="AK524" i="25"/>
  <c r="Z524" i="25" s="1"/>
  <c r="AG524" i="25"/>
  <c r="V524" i="25" s="1"/>
  <c r="AC524" i="25"/>
  <c r="R524" i="25" s="1"/>
  <c r="AI524" i="25"/>
  <c r="X524" i="25" s="1"/>
  <c r="AE524" i="25"/>
  <c r="T524" i="25" s="1"/>
  <c r="AA524" i="25"/>
  <c r="P524" i="25" s="1"/>
  <c r="AJ528" i="25"/>
  <c r="Y528" i="25" s="1"/>
  <c r="AH528" i="25"/>
  <c r="W528" i="25" s="1"/>
  <c r="AF528" i="25"/>
  <c r="U528" i="25" s="1"/>
  <c r="AD528" i="25"/>
  <c r="S528" i="25" s="1"/>
  <c r="AB528" i="25"/>
  <c r="Q528" i="25" s="1"/>
  <c r="AK528" i="25"/>
  <c r="Z528" i="25" s="1"/>
  <c r="AG528" i="25"/>
  <c r="V528" i="25" s="1"/>
  <c r="AC528" i="25"/>
  <c r="R528" i="25" s="1"/>
  <c r="AI528" i="25"/>
  <c r="X528" i="25" s="1"/>
  <c r="AE528" i="25"/>
  <c r="T528" i="25" s="1"/>
  <c r="AA528" i="25"/>
  <c r="P528" i="25" s="1"/>
  <c r="AJ530" i="25"/>
  <c r="Y530" i="25" s="1"/>
  <c r="AH530" i="25"/>
  <c r="W530" i="25" s="1"/>
  <c r="AF530" i="25"/>
  <c r="U530" i="25" s="1"/>
  <c r="AD530" i="25"/>
  <c r="S530" i="25" s="1"/>
  <c r="AB530" i="25"/>
  <c r="Q530" i="25" s="1"/>
  <c r="AI530" i="25"/>
  <c r="X530" i="25" s="1"/>
  <c r="AE530" i="25"/>
  <c r="T530" i="25" s="1"/>
  <c r="AA530" i="25"/>
  <c r="P530" i="25" s="1"/>
  <c r="AK530" i="25"/>
  <c r="Z530" i="25" s="1"/>
  <c r="AG530" i="25"/>
  <c r="V530" i="25" s="1"/>
  <c r="AC530" i="25"/>
  <c r="R530" i="25" s="1"/>
  <c r="AJ532" i="25"/>
  <c r="Y532" i="25" s="1"/>
  <c r="AH532" i="25"/>
  <c r="W532" i="25" s="1"/>
  <c r="AF532" i="25"/>
  <c r="U532" i="25" s="1"/>
  <c r="AD532" i="25"/>
  <c r="S532" i="25" s="1"/>
  <c r="AB532" i="25"/>
  <c r="Q532" i="25" s="1"/>
  <c r="AK532" i="25"/>
  <c r="Z532" i="25" s="1"/>
  <c r="AG532" i="25"/>
  <c r="V532" i="25" s="1"/>
  <c r="AC532" i="25"/>
  <c r="R532" i="25" s="1"/>
  <c r="AI532" i="25"/>
  <c r="X532" i="25" s="1"/>
  <c r="AE532" i="25"/>
  <c r="T532" i="25" s="1"/>
  <c r="AA532" i="25"/>
  <c r="P532" i="25" s="1"/>
  <c r="AJ536" i="25"/>
  <c r="Y536" i="25" s="1"/>
  <c r="AH536" i="25"/>
  <c r="W536" i="25" s="1"/>
  <c r="AF536" i="25"/>
  <c r="U536" i="25" s="1"/>
  <c r="AD536" i="25"/>
  <c r="S536" i="25" s="1"/>
  <c r="AB536" i="25"/>
  <c r="Q536" i="25" s="1"/>
  <c r="AK536" i="25"/>
  <c r="Z536" i="25" s="1"/>
  <c r="AG536" i="25"/>
  <c r="V536" i="25" s="1"/>
  <c r="AC536" i="25"/>
  <c r="R536" i="25" s="1"/>
  <c r="AI536" i="25"/>
  <c r="X536" i="25" s="1"/>
  <c r="AE536" i="25"/>
  <c r="T536" i="25" s="1"/>
  <c r="AA536" i="25"/>
  <c r="P536" i="25" s="1"/>
  <c r="AJ538" i="25"/>
  <c r="Y538" i="25" s="1"/>
  <c r="AH538" i="25"/>
  <c r="W538" i="25" s="1"/>
  <c r="AF538" i="25"/>
  <c r="U538" i="25" s="1"/>
  <c r="AD538" i="25"/>
  <c r="S538" i="25" s="1"/>
  <c r="AB538" i="25"/>
  <c r="Q538" i="25" s="1"/>
  <c r="AI538" i="25"/>
  <c r="X538" i="25" s="1"/>
  <c r="AE538" i="25"/>
  <c r="T538" i="25" s="1"/>
  <c r="AA538" i="25"/>
  <c r="P538" i="25" s="1"/>
  <c r="AK538" i="25"/>
  <c r="Z538" i="25" s="1"/>
  <c r="AG538" i="25"/>
  <c r="V538" i="25" s="1"/>
  <c r="AC538" i="25"/>
  <c r="R538" i="25" s="1"/>
  <c r="AJ540" i="25"/>
  <c r="Y540" i="25" s="1"/>
  <c r="AH540" i="25"/>
  <c r="W540" i="25" s="1"/>
  <c r="AF540" i="25"/>
  <c r="U540" i="25" s="1"/>
  <c r="AD540" i="25"/>
  <c r="S540" i="25" s="1"/>
  <c r="AB540" i="25"/>
  <c r="Q540" i="25" s="1"/>
  <c r="AK540" i="25"/>
  <c r="Z540" i="25" s="1"/>
  <c r="AG540" i="25"/>
  <c r="V540" i="25" s="1"/>
  <c r="AC540" i="25"/>
  <c r="R540" i="25" s="1"/>
  <c r="AI540" i="25"/>
  <c r="X540" i="25" s="1"/>
  <c r="AE540" i="25"/>
  <c r="T540" i="25" s="1"/>
  <c r="AA540" i="25"/>
  <c r="P540" i="25" s="1"/>
  <c r="AJ544" i="25"/>
  <c r="Y544" i="25" s="1"/>
  <c r="AH544" i="25"/>
  <c r="W544" i="25" s="1"/>
  <c r="AF544" i="25"/>
  <c r="U544" i="25" s="1"/>
  <c r="AD544" i="25"/>
  <c r="S544" i="25" s="1"/>
  <c r="AB544" i="25"/>
  <c r="Q544" i="25" s="1"/>
  <c r="AK544" i="25"/>
  <c r="Z544" i="25" s="1"/>
  <c r="AG544" i="25"/>
  <c r="V544" i="25" s="1"/>
  <c r="AC544" i="25"/>
  <c r="R544" i="25" s="1"/>
  <c r="AI544" i="25"/>
  <c r="X544" i="25" s="1"/>
  <c r="AE544" i="25"/>
  <c r="T544" i="25" s="1"/>
  <c r="AA544" i="25"/>
  <c r="P544" i="25" s="1"/>
  <c r="AJ546" i="25"/>
  <c r="Y546" i="25" s="1"/>
  <c r="AH546" i="25"/>
  <c r="W546" i="25" s="1"/>
  <c r="AF546" i="25"/>
  <c r="U546" i="25" s="1"/>
  <c r="AD546" i="25"/>
  <c r="S546" i="25" s="1"/>
  <c r="AB546" i="25"/>
  <c r="Q546" i="25" s="1"/>
  <c r="AI546" i="25"/>
  <c r="X546" i="25" s="1"/>
  <c r="AE546" i="25"/>
  <c r="T546" i="25" s="1"/>
  <c r="AA546" i="25"/>
  <c r="P546" i="25" s="1"/>
  <c r="AK546" i="25"/>
  <c r="Z546" i="25" s="1"/>
  <c r="AG546" i="25"/>
  <c r="V546" i="25" s="1"/>
  <c r="AC546" i="25"/>
  <c r="R546" i="25" s="1"/>
  <c r="AJ550" i="25"/>
  <c r="Y550" i="25" s="1"/>
  <c r="AH550" i="25"/>
  <c r="W550" i="25" s="1"/>
  <c r="AF550" i="25"/>
  <c r="U550" i="25" s="1"/>
  <c r="AD550" i="25"/>
  <c r="S550" i="25" s="1"/>
  <c r="AB550" i="25"/>
  <c r="Q550" i="25" s="1"/>
  <c r="AI550" i="25"/>
  <c r="X550" i="25" s="1"/>
  <c r="AE550" i="25"/>
  <c r="T550" i="25" s="1"/>
  <c r="AA550" i="25"/>
  <c r="P550" i="25" s="1"/>
  <c r="AK550" i="25"/>
  <c r="Z550" i="25" s="1"/>
  <c r="AG550" i="25"/>
  <c r="V550" i="25" s="1"/>
  <c r="AC550" i="25"/>
  <c r="R550" i="25" s="1"/>
  <c r="AJ552" i="25"/>
  <c r="Y552" i="25" s="1"/>
  <c r="AH552" i="25"/>
  <c r="W552" i="25" s="1"/>
  <c r="AF552" i="25"/>
  <c r="U552" i="25" s="1"/>
  <c r="AD552" i="25"/>
  <c r="S552" i="25" s="1"/>
  <c r="AB552" i="25"/>
  <c r="Q552" i="25" s="1"/>
  <c r="AK552" i="25"/>
  <c r="Z552" i="25" s="1"/>
  <c r="AG552" i="25"/>
  <c r="V552" i="25" s="1"/>
  <c r="AC552" i="25"/>
  <c r="R552" i="25" s="1"/>
  <c r="AI552" i="25"/>
  <c r="X552" i="25" s="1"/>
  <c r="AE552" i="25"/>
  <c r="T552" i="25" s="1"/>
  <c r="AA552" i="25"/>
  <c r="P552" i="25" s="1"/>
  <c r="AJ554" i="25"/>
  <c r="Y554" i="25" s="1"/>
  <c r="AH554" i="25"/>
  <c r="W554" i="25" s="1"/>
  <c r="AF554" i="25"/>
  <c r="U554" i="25" s="1"/>
  <c r="AD554" i="25"/>
  <c r="S554" i="25" s="1"/>
  <c r="AB554" i="25"/>
  <c r="Q554" i="25" s="1"/>
  <c r="AI554" i="25"/>
  <c r="X554" i="25" s="1"/>
  <c r="AE554" i="25"/>
  <c r="T554" i="25" s="1"/>
  <c r="AA554" i="25"/>
  <c r="P554" i="25" s="1"/>
  <c r="AK554" i="25"/>
  <c r="Z554" i="25" s="1"/>
  <c r="AG554" i="25"/>
  <c r="V554" i="25" s="1"/>
  <c r="AC554" i="25"/>
  <c r="R554" i="25" s="1"/>
  <c r="AJ558" i="25"/>
  <c r="Y558" i="25" s="1"/>
  <c r="AH558" i="25"/>
  <c r="W558" i="25" s="1"/>
  <c r="AF558" i="25"/>
  <c r="U558" i="25" s="1"/>
  <c r="AD558" i="25"/>
  <c r="S558" i="25" s="1"/>
  <c r="AB558" i="25"/>
  <c r="Q558" i="25" s="1"/>
  <c r="AI558" i="25"/>
  <c r="X558" i="25" s="1"/>
  <c r="AE558" i="25"/>
  <c r="T558" i="25" s="1"/>
  <c r="AA558" i="25"/>
  <c r="P558" i="25" s="1"/>
  <c r="AK558" i="25"/>
  <c r="Z558" i="25" s="1"/>
  <c r="AG558" i="25"/>
  <c r="V558" i="25" s="1"/>
  <c r="AC558" i="25"/>
  <c r="R558" i="25" s="1"/>
  <c r="AJ560" i="25"/>
  <c r="Y560" i="25" s="1"/>
  <c r="AH560" i="25"/>
  <c r="W560" i="25" s="1"/>
  <c r="AF560" i="25"/>
  <c r="U560" i="25" s="1"/>
  <c r="AD560" i="25"/>
  <c r="S560" i="25" s="1"/>
  <c r="AB560" i="25"/>
  <c r="Q560" i="25" s="1"/>
  <c r="AK560" i="25"/>
  <c r="Z560" i="25" s="1"/>
  <c r="AG560" i="25"/>
  <c r="V560" i="25" s="1"/>
  <c r="AC560" i="25"/>
  <c r="R560" i="25" s="1"/>
  <c r="AI560" i="25"/>
  <c r="X560" i="25" s="1"/>
  <c r="AE560" i="25"/>
  <c r="T560" i="25" s="1"/>
  <c r="AA560" i="25"/>
  <c r="P560" i="25" s="1"/>
  <c r="AJ562" i="25"/>
  <c r="Y562" i="25" s="1"/>
  <c r="AH562" i="25"/>
  <c r="W562" i="25" s="1"/>
  <c r="AF562" i="25"/>
  <c r="U562" i="25" s="1"/>
  <c r="AD562" i="25"/>
  <c r="S562" i="25" s="1"/>
  <c r="AB562" i="25"/>
  <c r="Q562" i="25" s="1"/>
  <c r="AI562" i="25"/>
  <c r="X562" i="25" s="1"/>
  <c r="AE562" i="25"/>
  <c r="T562" i="25" s="1"/>
  <c r="AA562" i="25"/>
  <c r="P562" i="25" s="1"/>
  <c r="AK562" i="25"/>
  <c r="Z562" i="25" s="1"/>
  <c r="AG562" i="25"/>
  <c r="V562" i="25" s="1"/>
  <c r="AC562" i="25"/>
  <c r="R562" i="25" s="1"/>
  <c r="AJ566" i="25"/>
  <c r="Y566" i="25" s="1"/>
  <c r="AH566" i="25"/>
  <c r="W566" i="25" s="1"/>
  <c r="AF566" i="25"/>
  <c r="U566" i="25" s="1"/>
  <c r="AD566" i="25"/>
  <c r="S566" i="25" s="1"/>
  <c r="AB566" i="25"/>
  <c r="Q566" i="25" s="1"/>
  <c r="AI566" i="25"/>
  <c r="X566" i="25" s="1"/>
  <c r="AE566" i="25"/>
  <c r="T566" i="25" s="1"/>
  <c r="AA566" i="25"/>
  <c r="P566" i="25" s="1"/>
  <c r="AK566" i="25"/>
  <c r="Z566" i="25" s="1"/>
  <c r="AG566" i="25"/>
  <c r="V566" i="25" s="1"/>
  <c r="AC566" i="25"/>
  <c r="R566" i="25" s="1"/>
  <c r="AJ568" i="25"/>
  <c r="Y568" i="25" s="1"/>
  <c r="AH568" i="25"/>
  <c r="W568" i="25" s="1"/>
  <c r="AF568" i="25"/>
  <c r="U568" i="25" s="1"/>
  <c r="AD568" i="25"/>
  <c r="S568" i="25" s="1"/>
  <c r="AB568" i="25"/>
  <c r="Q568" i="25" s="1"/>
  <c r="AK568" i="25"/>
  <c r="Z568" i="25" s="1"/>
  <c r="AG568" i="25"/>
  <c r="V568" i="25" s="1"/>
  <c r="AC568" i="25"/>
  <c r="R568" i="25" s="1"/>
  <c r="AI568" i="25"/>
  <c r="X568" i="25" s="1"/>
  <c r="AE568" i="25"/>
  <c r="T568" i="25" s="1"/>
  <c r="AA568" i="25"/>
  <c r="P568" i="25" s="1"/>
  <c r="AJ570" i="25"/>
  <c r="Y570" i="25" s="1"/>
  <c r="AH570" i="25"/>
  <c r="W570" i="25" s="1"/>
  <c r="AF570" i="25"/>
  <c r="U570" i="25" s="1"/>
  <c r="AD570" i="25"/>
  <c r="S570" i="25" s="1"/>
  <c r="AB570" i="25"/>
  <c r="Q570" i="25" s="1"/>
  <c r="AI570" i="25"/>
  <c r="X570" i="25" s="1"/>
  <c r="AE570" i="25"/>
  <c r="T570" i="25" s="1"/>
  <c r="AA570" i="25"/>
  <c r="P570" i="25" s="1"/>
  <c r="AK570" i="25"/>
  <c r="Z570" i="25" s="1"/>
  <c r="AG570" i="25"/>
  <c r="V570" i="25" s="1"/>
  <c r="AC570" i="25"/>
  <c r="R570" i="25" s="1"/>
  <c r="AJ574" i="25"/>
  <c r="Y574" i="25" s="1"/>
  <c r="AH574" i="25"/>
  <c r="W574" i="25" s="1"/>
  <c r="AF574" i="25"/>
  <c r="U574" i="25" s="1"/>
  <c r="AD574" i="25"/>
  <c r="S574" i="25" s="1"/>
  <c r="AB574" i="25"/>
  <c r="Q574" i="25" s="1"/>
  <c r="AI574" i="25"/>
  <c r="X574" i="25" s="1"/>
  <c r="AE574" i="25"/>
  <c r="T574" i="25" s="1"/>
  <c r="AA574" i="25"/>
  <c r="P574" i="25" s="1"/>
  <c r="AK574" i="25"/>
  <c r="Z574" i="25" s="1"/>
  <c r="AG574" i="25"/>
  <c r="V574" i="25" s="1"/>
  <c r="AC574" i="25"/>
  <c r="R574" i="25" s="1"/>
  <c r="AJ576" i="25"/>
  <c r="Y576" i="25" s="1"/>
  <c r="AH576" i="25"/>
  <c r="W576" i="25" s="1"/>
  <c r="AF576" i="25"/>
  <c r="U576" i="25" s="1"/>
  <c r="AD576" i="25"/>
  <c r="S576" i="25" s="1"/>
  <c r="AB576" i="25"/>
  <c r="Q576" i="25" s="1"/>
  <c r="AK576" i="25"/>
  <c r="Z576" i="25" s="1"/>
  <c r="AG576" i="25"/>
  <c r="V576" i="25" s="1"/>
  <c r="AC576" i="25"/>
  <c r="R576" i="25" s="1"/>
  <c r="AI576" i="25"/>
  <c r="X576" i="25" s="1"/>
  <c r="AE576" i="25"/>
  <c r="T576" i="25" s="1"/>
  <c r="AA576" i="25"/>
  <c r="P576" i="25" s="1"/>
  <c r="AJ580" i="25"/>
  <c r="Y580" i="25" s="1"/>
  <c r="AH580" i="25"/>
  <c r="W580" i="25" s="1"/>
  <c r="AF580" i="25"/>
  <c r="U580" i="25" s="1"/>
  <c r="AD580" i="25"/>
  <c r="S580" i="25" s="1"/>
  <c r="AB580" i="25"/>
  <c r="Q580" i="25" s="1"/>
  <c r="AK580" i="25"/>
  <c r="Z580" i="25" s="1"/>
  <c r="AG580" i="25"/>
  <c r="V580" i="25" s="1"/>
  <c r="AC580" i="25"/>
  <c r="R580" i="25" s="1"/>
  <c r="AI580" i="25"/>
  <c r="X580" i="25" s="1"/>
  <c r="AE580" i="25"/>
  <c r="T580" i="25" s="1"/>
  <c r="AA580" i="25"/>
  <c r="P580" i="25" s="1"/>
  <c r="AJ582" i="25"/>
  <c r="Y582" i="25" s="1"/>
  <c r="AH582" i="25"/>
  <c r="W582" i="25" s="1"/>
  <c r="AF582" i="25"/>
  <c r="U582" i="25" s="1"/>
  <c r="AD582" i="25"/>
  <c r="S582" i="25" s="1"/>
  <c r="AB582" i="25"/>
  <c r="Q582" i="25" s="1"/>
  <c r="AI582" i="25"/>
  <c r="X582" i="25" s="1"/>
  <c r="AE582" i="25"/>
  <c r="T582" i="25" s="1"/>
  <c r="AA582" i="25"/>
  <c r="P582" i="25" s="1"/>
  <c r="AK582" i="25"/>
  <c r="Z582" i="25" s="1"/>
  <c r="AG582" i="25"/>
  <c r="V582" i="25" s="1"/>
  <c r="AC582" i="25"/>
  <c r="R582" i="25" s="1"/>
  <c r="AJ584" i="25"/>
  <c r="Y584" i="25" s="1"/>
  <c r="AH584" i="25"/>
  <c r="W584" i="25" s="1"/>
  <c r="AF584" i="25"/>
  <c r="U584" i="25" s="1"/>
  <c r="AD584" i="25"/>
  <c r="S584" i="25" s="1"/>
  <c r="AB584" i="25"/>
  <c r="Q584" i="25" s="1"/>
  <c r="AK584" i="25"/>
  <c r="Z584" i="25" s="1"/>
  <c r="AG584" i="25"/>
  <c r="V584" i="25" s="1"/>
  <c r="AC584" i="25"/>
  <c r="R584" i="25" s="1"/>
  <c r="AI584" i="25"/>
  <c r="X584" i="25" s="1"/>
  <c r="AE584" i="25"/>
  <c r="T584" i="25" s="1"/>
  <c r="AA584" i="25"/>
  <c r="P584" i="25" s="1"/>
  <c r="AJ588" i="25"/>
  <c r="Y588" i="25" s="1"/>
  <c r="AH588" i="25"/>
  <c r="W588" i="25" s="1"/>
  <c r="AF588" i="25"/>
  <c r="U588" i="25" s="1"/>
  <c r="AD588" i="25"/>
  <c r="S588" i="25" s="1"/>
  <c r="AB588" i="25"/>
  <c r="Q588" i="25" s="1"/>
  <c r="AK588" i="25"/>
  <c r="Z588" i="25" s="1"/>
  <c r="AG588" i="25"/>
  <c r="V588" i="25" s="1"/>
  <c r="AC588" i="25"/>
  <c r="R588" i="25" s="1"/>
  <c r="AI588" i="25"/>
  <c r="X588" i="25" s="1"/>
  <c r="AE588" i="25"/>
  <c r="T588" i="25" s="1"/>
  <c r="AA588" i="25"/>
  <c r="P588" i="25" s="1"/>
  <c r="AJ590" i="25"/>
  <c r="Y590" i="25" s="1"/>
  <c r="AH590" i="25"/>
  <c r="W590" i="25" s="1"/>
  <c r="AF590" i="25"/>
  <c r="U590" i="25" s="1"/>
  <c r="AD590" i="25"/>
  <c r="S590" i="25" s="1"/>
  <c r="AB590" i="25"/>
  <c r="Q590" i="25" s="1"/>
  <c r="AI590" i="25"/>
  <c r="X590" i="25" s="1"/>
  <c r="AE590" i="25"/>
  <c r="T590" i="25" s="1"/>
  <c r="AA590" i="25"/>
  <c r="P590" i="25" s="1"/>
  <c r="AK590" i="25"/>
  <c r="Z590" i="25" s="1"/>
  <c r="AG590" i="25"/>
  <c r="V590" i="25" s="1"/>
  <c r="AC590" i="25"/>
  <c r="R590" i="25" s="1"/>
  <c r="AJ592" i="25"/>
  <c r="Y592" i="25" s="1"/>
  <c r="AH592" i="25"/>
  <c r="W592" i="25" s="1"/>
  <c r="AF592" i="25"/>
  <c r="U592" i="25" s="1"/>
  <c r="AD592" i="25"/>
  <c r="S592" i="25" s="1"/>
  <c r="AB592" i="25"/>
  <c r="Q592" i="25" s="1"/>
  <c r="AK592" i="25"/>
  <c r="Z592" i="25" s="1"/>
  <c r="AG592" i="25"/>
  <c r="V592" i="25" s="1"/>
  <c r="AC592" i="25"/>
  <c r="R592" i="25" s="1"/>
  <c r="AI592" i="25"/>
  <c r="X592" i="25" s="1"/>
  <c r="AE592" i="25"/>
  <c r="T592" i="25" s="1"/>
  <c r="AA592" i="25"/>
  <c r="P592" i="25" s="1"/>
  <c r="AJ596" i="25"/>
  <c r="Y596" i="25" s="1"/>
  <c r="AH596" i="25"/>
  <c r="W596" i="25" s="1"/>
  <c r="AF596" i="25"/>
  <c r="U596" i="25" s="1"/>
  <c r="AD596" i="25"/>
  <c r="S596" i="25" s="1"/>
  <c r="AB596" i="25"/>
  <c r="Q596" i="25" s="1"/>
  <c r="AK596" i="25"/>
  <c r="Z596" i="25" s="1"/>
  <c r="AG596" i="25"/>
  <c r="V596" i="25" s="1"/>
  <c r="AC596" i="25"/>
  <c r="R596" i="25" s="1"/>
  <c r="AI596" i="25"/>
  <c r="X596" i="25" s="1"/>
  <c r="AE596" i="25"/>
  <c r="T596" i="25" s="1"/>
  <c r="AA596" i="25"/>
  <c r="P596" i="25" s="1"/>
  <c r="AJ598" i="25"/>
  <c r="Y598" i="25" s="1"/>
  <c r="AH598" i="25"/>
  <c r="W598" i="25" s="1"/>
  <c r="AF598" i="25"/>
  <c r="U598" i="25" s="1"/>
  <c r="AD598" i="25"/>
  <c r="S598" i="25" s="1"/>
  <c r="AB598" i="25"/>
  <c r="Q598" i="25" s="1"/>
  <c r="AI598" i="25"/>
  <c r="X598" i="25" s="1"/>
  <c r="AE598" i="25"/>
  <c r="T598" i="25" s="1"/>
  <c r="AA598" i="25"/>
  <c r="P598" i="25" s="1"/>
  <c r="AK598" i="25"/>
  <c r="Z598" i="25" s="1"/>
  <c r="AG598" i="25"/>
  <c r="V598" i="25" s="1"/>
  <c r="AC598" i="25"/>
  <c r="R598" i="25" s="1"/>
  <c r="AJ602" i="25"/>
  <c r="Y602" i="25" s="1"/>
  <c r="AH602" i="25"/>
  <c r="W602" i="25" s="1"/>
  <c r="AF602" i="25"/>
  <c r="U602" i="25" s="1"/>
  <c r="AD602" i="25"/>
  <c r="S602" i="25" s="1"/>
  <c r="AB602" i="25"/>
  <c r="Q602" i="25" s="1"/>
  <c r="AI602" i="25"/>
  <c r="X602" i="25" s="1"/>
  <c r="AE602" i="25"/>
  <c r="T602" i="25" s="1"/>
  <c r="AA602" i="25"/>
  <c r="P602" i="25" s="1"/>
  <c r="AK602" i="25"/>
  <c r="Z602" i="25" s="1"/>
  <c r="AG602" i="25"/>
  <c r="V602" i="25" s="1"/>
  <c r="AC602" i="25"/>
  <c r="R602" i="25" s="1"/>
  <c r="AJ604" i="25"/>
  <c r="Y604" i="25" s="1"/>
  <c r="AH604" i="25"/>
  <c r="W604" i="25" s="1"/>
  <c r="AF604" i="25"/>
  <c r="U604" i="25" s="1"/>
  <c r="AD604" i="25"/>
  <c r="S604" i="25" s="1"/>
  <c r="AB604" i="25"/>
  <c r="Q604" i="25" s="1"/>
  <c r="AK604" i="25"/>
  <c r="Z604" i="25" s="1"/>
  <c r="AG604" i="25"/>
  <c r="V604" i="25" s="1"/>
  <c r="AC604" i="25"/>
  <c r="R604" i="25" s="1"/>
  <c r="AI604" i="25"/>
  <c r="X604" i="25" s="1"/>
  <c r="AE604" i="25"/>
  <c r="T604" i="25" s="1"/>
  <c r="AA604" i="25"/>
  <c r="P604" i="25" s="1"/>
  <c r="AJ606" i="25"/>
  <c r="Y606" i="25" s="1"/>
  <c r="AH606" i="25"/>
  <c r="W606" i="25" s="1"/>
  <c r="AF606" i="25"/>
  <c r="U606" i="25" s="1"/>
  <c r="AD606" i="25"/>
  <c r="S606" i="25" s="1"/>
  <c r="AB606" i="25"/>
  <c r="Q606" i="25" s="1"/>
  <c r="AI606" i="25"/>
  <c r="X606" i="25" s="1"/>
  <c r="AE606" i="25"/>
  <c r="T606" i="25" s="1"/>
  <c r="AA606" i="25"/>
  <c r="P606" i="25" s="1"/>
  <c r="AK606" i="25"/>
  <c r="Z606" i="25" s="1"/>
  <c r="AG606" i="25"/>
  <c r="V606" i="25" s="1"/>
  <c r="AC606" i="25"/>
  <c r="R606" i="25" s="1"/>
  <c r="AJ610" i="25"/>
  <c r="Y610" i="25" s="1"/>
  <c r="AH610" i="25"/>
  <c r="W610" i="25" s="1"/>
  <c r="AF610" i="25"/>
  <c r="U610" i="25" s="1"/>
  <c r="AD610" i="25"/>
  <c r="S610" i="25" s="1"/>
  <c r="AB610" i="25"/>
  <c r="Q610" i="25" s="1"/>
  <c r="AI610" i="25"/>
  <c r="X610" i="25" s="1"/>
  <c r="AE610" i="25"/>
  <c r="T610" i="25" s="1"/>
  <c r="AA610" i="25"/>
  <c r="P610" i="25" s="1"/>
  <c r="AK610" i="25"/>
  <c r="Z610" i="25" s="1"/>
  <c r="AG610" i="25"/>
  <c r="V610" i="25" s="1"/>
  <c r="AC610" i="25"/>
  <c r="R610" i="25" s="1"/>
  <c r="AJ612" i="25"/>
  <c r="Y612" i="25" s="1"/>
  <c r="AH612" i="25"/>
  <c r="W612" i="25" s="1"/>
  <c r="AF612" i="25"/>
  <c r="U612" i="25" s="1"/>
  <c r="AD612" i="25"/>
  <c r="S612" i="25" s="1"/>
  <c r="AB612" i="25"/>
  <c r="Q612" i="25" s="1"/>
  <c r="AK612" i="25"/>
  <c r="Z612" i="25" s="1"/>
  <c r="AG612" i="25"/>
  <c r="V612" i="25" s="1"/>
  <c r="AC612" i="25"/>
  <c r="R612" i="25" s="1"/>
  <c r="AI612" i="25"/>
  <c r="X612" i="25" s="1"/>
  <c r="AE612" i="25"/>
  <c r="T612" i="25" s="1"/>
  <c r="AA612" i="25"/>
  <c r="P612" i="25" s="1"/>
  <c r="AJ614" i="25"/>
  <c r="Y614" i="25" s="1"/>
  <c r="AH614" i="25"/>
  <c r="W614" i="25" s="1"/>
  <c r="AF614" i="25"/>
  <c r="U614" i="25" s="1"/>
  <c r="AD614" i="25"/>
  <c r="S614" i="25" s="1"/>
  <c r="AB614" i="25"/>
  <c r="Q614" i="25" s="1"/>
  <c r="AI614" i="25"/>
  <c r="X614" i="25" s="1"/>
  <c r="AE614" i="25"/>
  <c r="T614" i="25" s="1"/>
  <c r="AA614" i="25"/>
  <c r="P614" i="25" s="1"/>
  <c r="AK614" i="25"/>
  <c r="Z614" i="25" s="1"/>
  <c r="AG614" i="25"/>
  <c r="V614" i="25" s="1"/>
  <c r="AC614" i="25"/>
  <c r="R614" i="25" s="1"/>
  <c r="AJ618" i="25"/>
  <c r="Y618" i="25" s="1"/>
  <c r="AH618" i="25"/>
  <c r="W618" i="25" s="1"/>
  <c r="AF618" i="25"/>
  <c r="U618" i="25" s="1"/>
  <c r="AD618" i="25"/>
  <c r="S618" i="25" s="1"/>
  <c r="AB618" i="25"/>
  <c r="Q618" i="25" s="1"/>
  <c r="AI618" i="25"/>
  <c r="X618" i="25" s="1"/>
  <c r="AE618" i="25"/>
  <c r="T618" i="25" s="1"/>
  <c r="AA618" i="25"/>
  <c r="P618" i="25" s="1"/>
  <c r="AK618" i="25"/>
  <c r="Z618" i="25" s="1"/>
  <c r="AG618" i="25"/>
  <c r="V618" i="25" s="1"/>
  <c r="AC618" i="25"/>
  <c r="R618" i="25" s="1"/>
  <c r="AJ620" i="25"/>
  <c r="Y620" i="25" s="1"/>
  <c r="AH620" i="25"/>
  <c r="W620" i="25" s="1"/>
  <c r="AF620" i="25"/>
  <c r="U620" i="25" s="1"/>
  <c r="AD620" i="25"/>
  <c r="S620" i="25" s="1"/>
  <c r="AB620" i="25"/>
  <c r="Q620" i="25" s="1"/>
  <c r="AK620" i="25"/>
  <c r="Z620" i="25" s="1"/>
  <c r="AG620" i="25"/>
  <c r="V620" i="25" s="1"/>
  <c r="AC620" i="25"/>
  <c r="R620" i="25" s="1"/>
  <c r="AI620" i="25"/>
  <c r="X620" i="25" s="1"/>
  <c r="AE620" i="25"/>
  <c r="T620" i="25" s="1"/>
  <c r="AA620" i="25"/>
  <c r="P620" i="25" s="1"/>
  <c r="AJ622" i="25"/>
  <c r="Y622" i="25" s="1"/>
  <c r="AH622" i="25"/>
  <c r="W622" i="25" s="1"/>
  <c r="AF622" i="25"/>
  <c r="U622" i="25" s="1"/>
  <c r="AD622" i="25"/>
  <c r="S622" i="25" s="1"/>
  <c r="AB622" i="25"/>
  <c r="Q622" i="25" s="1"/>
  <c r="AI622" i="25"/>
  <c r="X622" i="25" s="1"/>
  <c r="AE622" i="25"/>
  <c r="T622" i="25" s="1"/>
  <c r="AA622" i="25"/>
  <c r="P622" i="25" s="1"/>
  <c r="AK622" i="25"/>
  <c r="Z622" i="25" s="1"/>
  <c r="AG622" i="25"/>
  <c r="V622" i="25" s="1"/>
  <c r="AC622" i="25"/>
  <c r="R622" i="25" s="1"/>
  <c r="AJ626" i="25"/>
  <c r="Y626" i="25" s="1"/>
  <c r="AH626" i="25"/>
  <c r="W626" i="25" s="1"/>
  <c r="AF626" i="25"/>
  <c r="U626" i="25" s="1"/>
  <c r="AD626" i="25"/>
  <c r="S626" i="25" s="1"/>
  <c r="AB626" i="25"/>
  <c r="Q626" i="25" s="1"/>
  <c r="AI626" i="25"/>
  <c r="X626" i="25" s="1"/>
  <c r="AE626" i="25"/>
  <c r="T626" i="25" s="1"/>
  <c r="AA626" i="25"/>
  <c r="P626" i="25" s="1"/>
  <c r="AK626" i="25"/>
  <c r="Z626" i="25" s="1"/>
  <c r="AG626" i="25"/>
  <c r="V626" i="25" s="1"/>
  <c r="AC626" i="25"/>
  <c r="R626" i="25" s="1"/>
  <c r="AJ628" i="25"/>
  <c r="Y628" i="25" s="1"/>
  <c r="AH628" i="25"/>
  <c r="W628" i="25" s="1"/>
  <c r="AF628" i="25"/>
  <c r="U628" i="25" s="1"/>
  <c r="AD628" i="25"/>
  <c r="S628" i="25" s="1"/>
  <c r="AB628" i="25"/>
  <c r="Q628" i="25" s="1"/>
  <c r="AK628" i="25"/>
  <c r="Z628" i="25" s="1"/>
  <c r="AG628" i="25"/>
  <c r="V628" i="25" s="1"/>
  <c r="AC628" i="25"/>
  <c r="R628" i="25" s="1"/>
  <c r="AI628" i="25"/>
  <c r="X628" i="25" s="1"/>
  <c r="AE628" i="25"/>
  <c r="T628" i="25" s="1"/>
  <c r="AA628" i="25"/>
  <c r="P628" i="25" s="1"/>
  <c r="AJ630" i="25"/>
  <c r="Y630" i="25" s="1"/>
  <c r="AH630" i="25"/>
  <c r="W630" i="25" s="1"/>
  <c r="AF630" i="25"/>
  <c r="U630" i="25" s="1"/>
  <c r="AD630" i="25"/>
  <c r="S630" i="25" s="1"/>
  <c r="AB630" i="25"/>
  <c r="Q630" i="25" s="1"/>
  <c r="AI630" i="25"/>
  <c r="X630" i="25" s="1"/>
  <c r="AE630" i="25"/>
  <c r="T630" i="25" s="1"/>
  <c r="AA630" i="25"/>
  <c r="P630" i="25" s="1"/>
  <c r="AK630" i="25"/>
  <c r="Z630" i="25" s="1"/>
  <c r="AG630" i="25"/>
  <c r="V630" i="25" s="1"/>
  <c r="AC630" i="25"/>
  <c r="R630" i="25" s="1"/>
  <c r="AJ634" i="25"/>
  <c r="Y634" i="25" s="1"/>
  <c r="AH634" i="25"/>
  <c r="W634" i="25" s="1"/>
  <c r="AF634" i="25"/>
  <c r="U634" i="25" s="1"/>
  <c r="AD634" i="25"/>
  <c r="S634" i="25" s="1"/>
  <c r="AB634" i="25"/>
  <c r="Q634" i="25" s="1"/>
  <c r="AI634" i="25"/>
  <c r="X634" i="25" s="1"/>
  <c r="AE634" i="25"/>
  <c r="T634" i="25" s="1"/>
  <c r="AA634" i="25"/>
  <c r="P634" i="25" s="1"/>
  <c r="AK634" i="25"/>
  <c r="Z634" i="25" s="1"/>
  <c r="AG634" i="25"/>
  <c r="V634" i="25" s="1"/>
  <c r="AC634" i="25"/>
  <c r="R634" i="25" s="1"/>
  <c r="AJ636" i="25"/>
  <c r="Y636" i="25" s="1"/>
  <c r="AH636" i="25"/>
  <c r="W636" i="25" s="1"/>
  <c r="AF636" i="25"/>
  <c r="U636" i="25" s="1"/>
  <c r="AD636" i="25"/>
  <c r="S636" i="25" s="1"/>
  <c r="AB636" i="25"/>
  <c r="Q636" i="25" s="1"/>
  <c r="AK636" i="25"/>
  <c r="Z636" i="25" s="1"/>
  <c r="AG636" i="25"/>
  <c r="V636" i="25" s="1"/>
  <c r="AC636" i="25"/>
  <c r="R636" i="25" s="1"/>
  <c r="AI636" i="25"/>
  <c r="X636" i="25" s="1"/>
  <c r="AE636" i="25"/>
  <c r="T636" i="25" s="1"/>
  <c r="AA636" i="25"/>
  <c r="P636" i="25" s="1"/>
  <c r="AJ640" i="25"/>
  <c r="Y640" i="25" s="1"/>
  <c r="AH640" i="25"/>
  <c r="W640" i="25" s="1"/>
  <c r="AF640" i="25"/>
  <c r="U640" i="25" s="1"/>
  <c r="AD640" i="25"/>
  <c r="S640" i="25" s="1"/>
  <c r="AB640" i="25"/>
  <c r="Q640" i="25" s="1"/>
  <c r="AK640" i="25"/>
  <c r="Z640" i="25" s="1"/>
  <c r="AG640" i="25"/>
  <c r="V640" i="25" s="1"/>
  <c r="AC640" i="25"/>
  <c r="R640" i="25" s="1"/>
  <c r="AI640" i="25"/>
  <c r="X640" i="25" s="1"/>
  <c r="AE640" i="25"/>
  <c r="T640" i="25" s="1"/>
  <c r="AA640" i="25"/>
  <c r="P640" i="25" s="1"/>
  <c r="AJ642" i="25"/>
  <c r="Y642" i="25" s="1"/>
  <c r="AH642" i="25"/>
  <c r="W642" i="25" s="1"/>
  <c r="AF642" i="25"/>
  <c r="U642" i="25" s="1"/>
  <c r="AD642" i="25"/>
  <c r="S642" i="25" s="1"/>
  <c r="AB642" i="25"/>
  <c r="Q642" i="25" s="1"/>
  <c r="AI642" i="25"/>
  <c r="X642" i="25" s="1"/>
  <c r="AE642" i="25"/>
  <c r="T642" i="25" s="1"/>
  <c r="AA642" i="25"/>
  <c r="P642" i="25" s="1"/>
  <c r="AK642" i="25"/>
  <c r="Z642" i="25" s="1"/>
  <c r="AG642" i="25"/>
  <c r="V642" i="25" s="1"/>
  <c r="AC642" i="25"/>
  <c r="R642" i="25" s="1"/>
  <c r="AJ644" i="25"/>
  <c r="Y644" i="25" s="1"/>
  <c r="AH644" i="25"/>
  <c r="W644" i="25" s="1"/>
  <c r="AF644" i="25"/>
  <c r="U644" i="25" s="1"/>
  <c r="AD644" i="25"/>
  <c r="S644" i="25" s="1"/>
  <c r="AB644" i="25"/>
  <c r="Q644" i="25" s="1"/>
  <c r="AK644" i="25"/>
  <c r="Z644" i="25" s="1"/>
  <c r="AG644" i="25"/>
  <c r="V644" i="25" s="1"/>
  <c r="AC644" i="25"/>
  <c r="R644" i="25" s="1"/>
  <c r="AI644" i="25"/>
  <c r="X644" i="25" s="1"/>
  <c r="AE644" i="25"/>
  <c r="T644" i="25" s="1"/>
  <c r="AA644" i="25"/>
  <c r="P644" i="25" s="1"/>
  <c r="AJ648" i="25"/>
  <c r="Y648" i="25" s="1"/>
  <c r="AH648" i="25"/>
  <c r="W648" i="25" s="1"/>
  <c r="AF648" i="25"/>
  <c r="U648" i="25" s="1"/>
  <c r="AD648" i="25"/>
  <c r="S648" i="25" s="1"/>
  <c r="AB648" i="25"/>
  <c r="Q648" i="25" s="1"/>
  <c r="AK648" i="25"/>
  <c r="Z648" i="25" s="1"/>
  <c r="AG648" i="25"/>
  <c r="V648" i="25" s="1"/>
  <c r="AC648" i="25"/>
  <c r="R648" i="25" s="1"/>
  <c r="AI648" i="25"/>
  <c r="X648" i="25" s="1"/>
  <c r="AE648" i="25"/>
  <c r="T648" i="25" s="1"/>
  <c r="AA648" i="25"/>
  <c r="P648" i="25" s="1"/>
  <c r="AJ650" i="25"/>
  <c r="Y650" i="25" s="1"/>
  <c r="AH650" i="25"/>
  <c r="W650" i="25" s="1"/>
  <c r="AF650" i="25"/>
  <c r="U650" i="25" s="1"/>
  <c r="AD650" i="25"/>
  <c r="S650" i="25" s="1"/>
  <c r="AB650" i="25"/>
  <c r="Q650" i="25" s="1"/>
  <c r="AI650" i="25"/>
  <c r="X650" i="25" s="1"/>
  <c r="AE650" i="25"/>
  <c r="T650" i="25" s="1"/>
  <c r="AA650" i="25"/>
  <c r="P650" i="25" s="1"/>
  <c r="AK650" i="25"/>
  <c r="Z650" i="25" s="1"/>
  <c r="AG650" i="25"/>
  <c r="V650" i="25" s="1"/>
  <c r="AC650" i="25"/>
  <c r="R650" i="25" s="1"/>
  <c r="AJ652" i="25"/>
  <c r="Y652" i="25" s="1"/>
  <c r="AH652" i="25"/>
  <c r="W652" i="25" s="1"/>
  <c r="AF652" i="25"/>
  <c r="U652" i="25" s="1"/>
  <c r="AD652" i="25"/>
  <c r="S652" i="25" s="1"/>
  <c r="AB652" i="25"/>
  <c r="Q652" i="25" s="1"/>
  <c r="AK652" i="25"/>
  <c r="Z652" i="25" s="1"/>
  <c r="AG652" i="25"/>
  <c r="V652" i="25" s="1"/>
  <c r="AC652" i="25"/>
  <c r="R652" i="25" s="1"/>
  <c r="AI652" i="25"/>
  <c r="X652" i="25" s="1"/>
  <c r="AE652" i="25"/>
  <c r="T652" i="25" s="1"/>
  <c r="AA652" i="25"/>
  <c r="P652" i="25" s="1"/>
  <c r="AJ656" i="25"/>
  <c r="Y656" i="25" s="1"/>
  <c r="AH656" i="25"/>
  <c r="W656" i="25" s="1"/>
  <c r="AF656" i="25"/>
  <c r="U656" i="25" s="1"/>
  <c r="AD656" i="25"/>
  <c r="S656" i="25" s="1"/>
  <c r="AB656" i="25"/>
  <c r="Q656" i="25" s="1"/>
  <c r="AK656" i="25"/>
  <c r="Z656" i="25" s="1"/>
  <c r="AG656" i="25"/>
  <c r="V656" i="25" s="1"/>
  <c r="AC656" i="25"/>
  <c r="R656" i="25" s="1"/>
  <c r="AI656" i="25"/>
  <c r="X656" i="25" s="1"/>
  <c r="AE656" i="25"/>
  <c r="T656" i="25" s="1"/>
  <c r="AA656" i="25"/>
  <c r="P656" i="25" s="1"/>
  <c r="AJ658" i="25"/>
  <c r="Y658" i="25" s="1"/>
  <c r="AH658" i="25"/>
  <c r="W658" i="25" s="1"/>
  <c r="AF658" i="25"/>
  <c r="U658" i="25" s="1"/>
  <c r="AD658" i="25"/>
  <c r="S658" i="25" s="1"/>
  <c r="AB658" i="25"/>
  <c r="Q658" i="25" s="1"/>
  <c r="AI658" i="25"/>
  <c r="X658" i="25" s="1"/>
  <c r="AE658" i="25"/>
  <c r="T658" i="25" s="1"/>
  <c r="AA658" i="25"/>
  <c r="P658" i="25" s="1"/>
  <c r="AK658" i="25"/>
  <c r="Z658" i="25" s="1"/>
  <c r="AG658" i="25"/>
  <c r="V658" i="25" s="1"/>
  <c r="AC658" i="25"/>
  <c r="R658" i="25" s="1"/>
  <c r="AJ660" i="25"/>
  <c r="Y660" i="25" s="1"/>
  <c r="AH660" i="25"/>
  <c r="W660" i="25" s="1"/>
  <c r="AF660" i="25"/>
  <c r="U660" i="25" s="1"/>
  <c r="AD660" i="25"/>
  <c r="S660" i="25" s="1"/>
  <c r="AB660" i="25"/>
  <c r="Q660" i="25" s="1"/>
  <c r="AK660" i="25"/>
  <c r="Z660" i="25" s="1"/>
  <c r="AG660" i="25"/>
  <c r="V660" i="25" s="1"/>
  <c r="AC660" i="25"/>
  <c r="R660" i="25" s="1"/>
  <c r="AI660" i="25"/>
  <c r="X660" i="25" s="1"/>
  <c r="AE660" i="25"/>
  <c r="T660" i="25" s="1"/>
  <c r="AA660" i="25"/>
  <c r="P660" i="25" s="1"/>
  <c r="AJ664" i="25"/>
  <c r="Y664" i="25" s="1"/>
  <c r="AH664" i="25"/>
  <c r="W664" i="25" s="1"/>
  <c r="AF664" i="25"/>
  <c r="U664" i="25" s="1"/>
  <c r="AD664" i="25"/>
  <c r="S664" i="25" s="1"/>
  <c r="AB664" i="25"/>
  <c r="Q664" i="25" s="1"/>
  <c r="AK664" i="25"/>
  <c r="Z664" i="25" s="1"/>
  <c r="AG664" i="25"/>
  <c r="V664" i="25" s="1"/>
  <c r="AC664" i="25"/>
  <c r="R664" i="25" s="1"/>
  <c r="AI664" i="25"/>
  <c r="X664" i="25" s="1"/>
  <c r="AE664" i="25"/>
  <c r="T664" i="25" s="1"/>
  <c r="AA664" i="25"/>
  <c r="P664" i="25" s="1"/>
  <c r="AJ666" i="25"/>
  <c r="Y666" i="25" s="1"/>
  <c r="AH666" i="25"/>
  <c r="W666" i="25" s="1"/>
  <c r="AF666" i="25"/>
  <c r="U666" i="25" s="1"/>
  <c r="AD666" i="25"/>
  <c r="S666" i="25" s="1"/>
  <c r="AB666" i="25"/>
  <c r="Q666" i="25" s="1"/>
  <c r="AI666" i="25"/>
  <c r="X666" i="25" s="1"/>
  <c r="AE666" i="25"/>
  <c r="T666" i="25" s="1"/>
  <c r="AA666" i="25"/>
  <c r="P666" i="25" s="1"/>
  <c r="AK666" i="25"/>
  <c r="Z666" i="25" s="1"/>
  <c r="AG666" i="25"/>
  <c r="V666" i="25" s="1"/>
  <c r="AC666" i="25"/>
  <c r="R666" i="25" s="1"/>
  <c r="AJ670" i="25"/>
  <c r="Y670" i="25" s="1"/>
  <c r="AH670" i="25"/>
  <c r="W670" i="25" s="1"/>
  <c r="AF670" i="25"/>
  <c r="U670" i="25" s="1"/>
  <c r="AD670" i="25"/>
  <c r="S670" i="25" s="1"/>
  <c r="AB670" i="25"/>
  <c r="Q670" i="25" s="1"/>
  <c r="AI670" i="25"/>
  <c r="X670" i="25" s="1"/>
  <c r="AE670" i="25"/>
  <c r="T670" i="25" s="1"/>
  <c r="AA670" i="25"/>
  <c r="P670" i="25" s="1"/>
  <c r="AK670" i="25"/>
  <c r="Z670" i="25" s="1"/>
  <c r="AG670" i="25"/>
  <c r="V670" i="25" s="1"/>
  <c r="AC670" i="25"/>
  <c r="R670" i="25" s="1"/>
  <c r="AJ672" i="25"/>
  <c r="Y672" i="25" s="1"/>
  <c r="AH672" i="25"/>
  <c r="W672" i="25" s="1"/>
  <c r="AF672" i="25"/>
  <c r="U672" i="25" s="1"/>
  <c r="AD672" i="25"/>
  <c r="S672" i="25" s="1"/>
  <c r="AB672" i="25"/>
  <c r="Q672" i="25" s="1"/>
  <c r="AK672" i="25"/>
  <c r="Z672" i="25" s="1"/>
  <c r="AG672" i="25"/>
  <c r="V672" i="25" s="1"/>
  <c r="AC672" i="25"/>
  <c r="R672" i="25" s="1"/>
  <c r="AI672" i="25"/>
  <c r="X672" i="25" s="1"/>
  <c r="AE672" i="25"/>
  <c r="T672" i="25" s="1"/>
  <c r="AA672" i="25"/>
  <c r="P672" i="25" s="1"/>
  <c r="AJ674" i="25"/>
  <c r="Y674" i="25" s="1"/>
  <c r="AH674" i="25"/>
  <c r="W674" i="25" s="1"/>
  <c r="AF674" i="25"/>
  <c r="U674" i="25" s="1"/>
  <c r="AD674" i="25"/>
  <c r="S674" i="25" s="1"/>
  <c r="AB674" i="25"/>
  <c r="Q674" i="25" s="1"/>
  <c r="AI674" i="25"/>
  <c r="X674" i="25" s="1"/>
  <c r="AE674" i="25"/>
  <c r="T674" i="25" s="1"/>
  <c r="AA674" i="25"/>
  <c r="P674" i="25" s="1"/>
  <c r="AK674" i="25"/>
  <c r="Z674" i="25" s="1"/>
  <c r="AG674" i="25"/>
  <c r="V674" i="25" s="1"/>
  <c r="AC674" i="25"/>
  <c r="R674" i="25" s="1"/>
  <c r="AJ678" i="25"/>
  <c r="Y678" i="25" s="1"/>
  <c r="AH678" i="25"/>
  <c r="W678" i="25" s="1"/>
  <c r="AF678" i="25"/>
  <c r="U678" i="25" s="1"/>
  <c r="AD678" i="25"/>
  <c r="S678" i="25" s="1"/>
  <c r="AB678" i="25"/>
  <c r="Q678" i="25" s="1"/>
  <c r="AI678" i="25"/>
  <c r="X678" i="25" s="1"/>
  <c r="AE678" i="25"/>
  <c r="T678" i="25" s="1"/>
  <c r="AA678" i="25"/>
  <c r="P678" i="25" s="1"/>
  <c r="AK678" i="25"/>
  <c r="Z678" i="25" s="1"/>
  <c r="AG678" i="25"/>
  <c r="V678" i="25" s="1"/>
  <c r="AC678" i="25"/>
  <c r="R678" i="25" s="1"/>
  <c r="AJ680" i="25"/>
  <c r="Y680" i="25" s="1"/>
  <c r="AH680" i="25"/>
  <c r="W680" i="25" s="1"/>
  <c r="AF680" i="25"/>
  <c r="U680" i="25" s="1"/>
  <c r="AD680" i="25"/>
  <c r="S680" i="25" s="1"/>
  <c r="AB680" i="25"/>
  <c r="Q680" i="25" s="1"/>
  <c r="AK680" i="25"/>
  <c r="Z680" i="25" s="1"/>
  <c r="AG680" i="25"/>
  <c r="V680" i="25" s="1"/>
  <c r="AC680" i="25"/>
  <c r="R680" i="25" s="1"/>
  <c r="AI680" i="25"/>
  <c r="X680" i="25" s="1"/>
  <c r="AE680" i="25"/>
  <c r="T680" i="25" s="1"/>
  <c r="AA680" i="25"/>
  <c r="P680" i="25" s="1"/>
  <c r="AJ682" i="25"/>
  <c r="Y682" i="25" s="1"/>
  <c r="AH682" i="25"/>
  <c r="W682" i="25" s="1"/>
  <c r="AF682" i="25"/>
  <c r="U682" i="25" s="1"/>
  <c r="AD682" i="25"/>
  <c r="S682" i="25" s="1"/>
  <c r="AB682" i="25"/>
  <c r="Q682" i="25" s="1"/>
  <c r="AI682" i="25"/>
  <c r="X682" i="25" s="1"/>
  <c r="AE682" i="25"/>
  <c r="T682" i="25" s="1"/>
  <c r="AA682" i="25"/>
  <c r="P682" i="25" s="1"/>
  <c r="AK682" i="25"/>
  <c r="Z682" i="25" s="1"/>
  <c r="AG682" i="25"/>
  <c r="V682" i="25" s="1"/>
  <c r="AC682" i="25"/>
  <c r="R682" i="25" s="1"/>
  <c r="AJ686" i="25"/>
  <c r="Y686" i="25" s="1"/>
  <c r="AH686" i="25"/>
  <c r="W686" i="25" s="1"/>
  <c r="AF686" i="25"/>
  <c r="U686" i="25" s="1"/>
  <c r="AD686" i="25"/>
  <c r="S686" i="25" s="1"/>
  <c r="AB686" i="25"/>
  <c r="Q686" i="25" s="1"/>
  <c r="AI686" i="25"/>
  <c r="X686" i="25" s="1"/>
  <c r="AE686" i="25"/>
  <c r="T686" i="25" s="1"/>
  <c r="AA686" i="25"/>
  <c r="P686" i="25" s="1"/>
  <c r="AK686" i="25"/>
  <c r="Z686" i="25" s="1"/>
  <c r="AG686" i="25"/>
  <c r="V686" i="25" s="1"/>
  <c r="AC686" i="25"/>
  <c r="R686" i="25" s="1"/>
  <c r="AJ688" i="25"/>
  <c r="Y688" i="25" s="1"/>
  <c r="AH688" i="25"/>
  <c r="W688" i="25" s="1"/>
  <c r="AF688" i="25"/>
  <c r="U688" i="25" s="1"/>
  <c r="AD688" i="25"/>
  <c r="S688" i="25" s="1"/>
  <c r="AB688" i="25"/>
  <c r="Q688" i="25" s="1"/>
  <c r="AK688" i="25"/>
  <c r="Z688" i="25" s="1"/>
  <c r="AG688" i="25"/>
  <c r="V688" i="25" s="1"/>
  <c r="AC688" i="25"/>
  <c r="R688" i="25" s="1"/>
  <c r="AI688" i="25"/>
  <c r="X688" i="25" s="1"/>
  <c r="AE688" i="25"/>
  <c r="T688" i="25" s="1"/>
  <c r="AA688" i="25"/>
  <c r="P688" i="25" s="1"/>
  <c r="AJ690" i="25"/>
  <c r="Y690" i="25" s="1"/>
  <c r="AH690" i="25"/>
  <c r="W690" i="25" s="1"/>
  <c r="AF690" i="25"/>
  <c r="U690" i="25" s="1"/>
  <c r="AD690" i="25"/>
  <c r="S690" i="25" s="1"/>
  <c r="AB690" i="25"/>
  <c r="Q690" i="25" s="1"/>
  <c r="AI690" i="25"/>
  <c r="X690" i="25" s="1"/>
  <c r="AE690" i="25"/>
  <c r="T690" i="25" s="1"/>
  <c r="AA690" i="25"/>
  <c r="P690" i="25" s="1"/>
  <c r="AK690" i="25"/>
  <c r="Z690" i="25" s="1"/>
  <c r="AG690" i="25"/>
  <c r="V690" i="25" s="1"/>
  <c r="AC690" i="25"/>
  <c r="R690" i="25" s="1"/>
  <c r="AJ694" i="25"/>
  <c r="Y694" i="25" s="1"/>
  <c r="AH694" i="25"/>
  <c r="W694" i="25" s="1"/>
  <c r="AF694" i="25"/>
  <c r="U694" i="25" s="1"/>
  <c r="AD694" i="25"/>
  <c r="S694" i="25" s="1"/>
  <c r="AB694" i="25"/>
  <c r="Q694" i="25" s="1"/>
  <c r="AI694" i="25"/>
  <c r="X694" i="25" s="1"/>
  <c r="AE694" i="25"/>
  <c r="T694" i="25" s="1"/>
  <c r="AA694" i="25"/>
  <c r="P694" i="25" s="1"/>
  <c r="AK694" i="25"/>
  <c r="Z694" i="25" s="1"/>
  <c r="AG694" i="25"/>
  <c r="V694" i="25" s="1"/>
  <c r="AC694" i="25"/>
  <c r="R694" i="25" s="1"/>
  <c r="AJ696" i="25"/>
  <c r="Y696" i="25" s="1"/>
  <c r="AH696" i="25"/>
  <c r="W696" i="25" s="1"/>
  <c r="AF696" i="25"/>
  <c r="U696" i="25" s="1"/>
  <c r="AD696" i="25"/>
  <c r="S696" i="25" s="1"/>
  <c r="AB696" i="25"/>
  <c r="Q696" i="25" s="1"/>
  <c r="AK696" i="25"/>
  <c r="Z696" i="25" s="1"/>
  <c r="AG696" i="25"/>
  <c r="V696" i="25" s="1"/>
  <c r="AC696" i="25"/>
  <c r="R696" i="25" s="1"/>
  <c r="AI696" i="25"/>
  <c r="X696" i="25" s="1"/>
  <c r="AE696" i="25"/>
  <c r="T696" i="25" s="1"/>
  <c r="AA696" i="25"/>
  <c r="P696" i="25" s="1"/>
  <c r="AJ700" i="25"/>
  <c r="Y700" i="25" s="1"/>
  <c r="AH700" i="25"/>
  <c r="W700" i="25" s="1"/>
  <c r="AF700" i="25"/>
  <c r="U700" i="25" s="1"/>
  <c r="AD700" i="25"/>
  <c r="S700" i="25" s="1"/>
  <c r="AB700" i="25"/>
  <c r="Q700" i="25" s="1"/>
  <c r="AK700" i="25"/>
  <c r="Z700" i="25" s="1"/>
  <c r="AG700" i="25"/>
  <c r="V700" i="25" s="1"/>
  <c r="AC700" i="25"/>
  <c r="R700" i="25" s="1"/>
  <c r="AI700" i="25"/>
  <c r="X700" i="25" s="1"/>
  <c r="AE700" i="25"/>
  <c r="T700" i="25" s="1"/>
  <c r="AA700" i="25"/>
  <c r="P700" i="25" s="1"/>
  <c r="AJ702" i="25"/>
  <c r="Y702" i="25" s="1"/>
  <c r="AH702" i="25"/>
  <c r="W702" i="25" s="1"/>
  <c r="AF702" i="25"/>
  <c r="U702" i="25" s="1"/>
  <c r="AD702" i="25"/>
  <c r="S702" i="25" s="1"/>
  <c r="AB702" i="25"/>
  <c r="Q702" i="25" s="1"/>
  <c r="AI702" i="25"/>
  <c r="X702" i="25" s="1"/>
  <c r="AE702" i="25"/>
  <c r="T702" i="25" s="1"/>
  <c r="AA702" i="25"/>
  <c r="P702" i="25" s="1"/>
  <c r="AK702" i="25"/>
  <c r="Z702" i="25" s="1"/>
  <c r="AG702" i="25"/>
  <c r="V702" i="25" s="1"/>
  <c r="AC702" i="25"/>
  <c r="R702" i="25" s="1"/>
  <c r="AJ704" i="25"/>
  <c r="Y704" i="25" s="1"/>
  <c r="AH704" i="25"/>
  <c r="W704" i="25" s="1"/>
  <c r="AF704" i="25"/>
  <c r="U704" i="25" s="1"/>
  <c r="AD704" i="25"/>
  <c r="S704" i="25" s="1"/>
  <c r="AB704" i="25"/>
  <c r="Q704" i="25" s="1"/>
  <c r="AK704" i="25"/>
  <c r="Z704" i="25" s="1"/>
  <c r="AG704" i="25"/>
  <c r="V704" i="25" s="1"/>
  <c r="AC704" i="25"/>
  <c r="R704" i="25" s="1"/>
  <c r="AI704" i="25"/>
  <c r="X704" i="25" s="1"/>
  <c r="AE704" i="25"/>
  <c r="T704" i="25" s="1"/>
  <c r="AA704" i="25"/>
  <c r="P704" i="25" s="1"/>
  <c r="AK708" i="25"/>
  <c r="Z708" i="25" s="1"/>
  <c r="AI708" i="25"/>
  <c r="X708" i="25" s="1"/>
  <c r="AG708" i="25"/>
  <c r="V708" i="25" s="1"/>
  <c r="AE708" i="25"/>
  <c r="T708" i="25" s="1"/>
  <c r="AC708" i="25"/>
  <c r="R708" i="25" s="1"/>
  <c r="AA708" i="25"/>
  <c r="P708" i="25" s="1"/>
  <c r="AJ708" i="25"/>
  <c r="Y708" i="25" s="1"/>
  <c r="AH708" i="25"/>
  <c r="W708" i="25" s="1"/>
  <c r="AF708" i="25"/>
  <c r="U708" i="25" s="1"/>
  <c r="AD708" i="25"/>
  <c r="S708" i="25" s="1"/>
  <c r="AB708" i="25"/>
  <c r="Q708" i="25" s="1"/>
  <c r="AK710" i="25"/>
  <c r="Z710" i="25" s="1"/>
  <c r="AI710" i="25"/>
  <c r="X710" i="25" s="1"/>
  <c r="AG710" i="25"/>
  <c r="V710" i="25" s="1"/>
  <c r="AE710" i="25"/>
  <c r="T710" i="25" s="1"/>
  <c r="AC710" i="25"/>
  <c r="R710" i="25" s="1"/>
  <c r="AA710" i="25"/>
  <c r="P710" i="25" s="1"/>
  <c r="AJ710" i="25"/>
  <c r="Y710" i="25" s="1"/>
  <c r="AH710" i="25"/>
  <c r="W710" i="25" s="1"/>
  <c r="AF710" i="25"/>
  <c r="U710" i="25" s="1"/>
  <c r="AD710" i="25"/>
  <c r="S710" i="25" s="1"/>
  <c r="AB710" i="25"/>
  <c r="Q710" i="25" s="1"/>
  <c r="AK712" i="25"/>
  <c r="Z712" i="25" s="1"/>
  <c r="AI712" i="25"/>
  <c r="X712" i="25" s="1"/>
  <c r="AG712" i="25"/>
  <c r="V712" i="25" s="1"/>
  <c r="AE712" i="25"/>
  <c r="T712" i="25" s="1"/>
  <c r="AC712" i="25"/>
  <c r="R712" i="25" s="1"/>
  <c r="AA712" i="25"/>
  <c r="P712" i="25" s="1"/>
  <c r="AJ712" i="25"/>
  <c r="Y712" i="25" s="1"/>
  <c r="AH712" i="25"/>
  <c r="W712" i="25" s="1"/>
  <c r="AF712" i="25"/>
  <c r="U712" i="25" s="1"/>
  <c r="AD712" i="25"/>
  <c r="S712" i="25" s="1"/>
  <c r="AB712" i="25"/>
  <c r="Q712" i="25" s="1"/>
  <c r="AK716" i="25"/>
  <c r="Z716" i="25" s="1"/>
  <c r="AI716" i="25"/>
  <c r="X716" i="25" s="1"/>
  <c r="AG716" i="25"/>
  <c r="V716" i="25" s="1"/>
  <c r="AE716" i="25"/>
  <c r="T716" i="25" s="1"/>
  <c r="AC716" i="25"/>
  <c r="R716" i="25" s="1"/>
  <c r="AA716" i="25"/>
  <c r="P716" i="25" s="1"/>
  <c r="AJ716" i="25"/>
  <c r="Y716" i="25" s="1"/>
  <c r="AH716" i="25"/>
  <c r="W716" i="25" s="1"/>
  <c r="AF716" i="25"/>
  <c r="U716" i="25" s="1"/>
  <c r="AD716" i="25"/>
  <c r="S716" i="25" s="1"/>
  <c r="AB716" i="25"/>
  <c r="Q716" i="25" s="1"/>
  <c r="AK718" i="25"/>
  <c r="Z718" i="25" s="1"/>
  <c r="AI718" i="25"/>
  <c r="X718" i="25" s="1"/>
  <c r="AG718" i="25"/>
  <c r="V718" i="25" s="1"/>
  <c r="AE718" i="25"/>
  <c r="T718" i="25" s="1"/>
  <c r="AC718" i="25"/>
  <c r="R718" i="25" s="1"/>
  <c r="AA718" i="25"/>
  <c r="P718" i="25" s="1"/>
  <c r="AJ718" i="25"/>
  <c r="Y718" i="25" s="1"/>
  <c r="AH718" i="25"/>
  <c r="W718" i="25" s="1"/>
  <c r="AF718" i="25"/>
  <c r="U718" i="25" s="1"/>
  <c r="AD718" i="25"/>
  <c r="S718" i="25" s="1"/>
  <c r="AB718" i="25"/>
  <c r="Q718" i="25" s="1"/>
  <c r="AK720" i="25"/>
  <c r="Z720" i="25" s="1"/>
  <c r="AI720" i="25"/>
  <c r="X720" i="25" s="1"/>
  <c r="AG720" i="25"/>
  <c r="V720" i="25" s="1"/>
  <c r="AE720" i="25"/>
  <c r="T720" i="25" s="1"/>
  <c r="AC720" i="25"/>
  <c r="R720" i="25" s="1"/>
  <c r="AA720" i="25"/>
  <c r="P720" i="25" s="1"/>
  <c r="AJ720" i="25"/>
  <c r="Y720" i="25" s="1"/>
  <c r="AH720" i="25"/>
  <c r="W720" i="25" s="1"/>
  <c r="AF720" i="25"/>
  <c r="U720" i="25" s="1"/>
  <c r="AD720" i="25"/>
  <c r="S720" i="25" s="1"/>
  <c r="AB720" i="25"/>
  <c r="Q720" i="25" s="1"/>
  <c r="AK724" i="25"/>
  <c r="Z724" i="25" s="1"/>
  <c r="AI724" i="25"/>
  <c r="X724" i="25" s="1"/>
  <c r="AG724" i="25"/>
  <c r="V724" i="25" s="1"/>
  <c r="AE724" i="25"/>
  <c r="T724" i="25" s="1"/>
  <c r="AC724" i="25"/>
  <c r="R724" i="25" s="1"/>
  <c r="AA724" i="25"/>
  <c r="P724" i="25" s="1"/>
  <c r="AJ724" i="25"/>
  <c r="Y724" i="25" s="1"/>
  <c r="AH724" i="25"/>
  <c r="W724" i="25" s="1"/>
  <c r="AF724" i="25"/>
  <c r="U724" i="25" s="1"/>
  <c r="AD724" i="25"/>
  <c r="S724" i="25" s="1"/>
  <c r="AB724" i="25"/>
  <c r="Q724" i="25" s="1"/>
  <c r="AK726" i="25"/>
  <c r="Z726" i="25" s="1"/>
  <c r="AI726" i="25"/>
  <c r="X726" i="25" s="1"/>
  <c r="AG726" i="25"/>
  <c r="V726" i="25" s="1"/>
  <c r="AE726" i="25"/>
  <c r="T726" i="25" s="1"/>
  <c r="AC726" i="25"/>
  <c r="R726" i="25" s="1"/>
  <c r="AA726" i="25"/>
  <c r="P726" i="25" s="1"/>
  <c r="AJ726" i="25"/>
  <c r="Y726" i="25" s="1"/>
  <c r="AH726" i="25"/>
  <c r="W726" i="25" s="1"/>
  <c r="AF726" i="25"/>
  <c r="U726" i="25" s="1"/>
  <c r="AD726" i="25"/>
  <c r="S726" i="25" s="1"/>
  <c r="AB726" i="25"/>
  <c r="Q726" i="25" s="1"/>
  <c r="AK730" i="25"/>
  <c r="Z730" i="25" s="1"/>
  <c r="AI730" i="25"/>
  <c r="X730" i="25" s="1"/>
  <c r="AG730" i="25"/>
  <c r="V730" i="25" s="1"/>
  <c r="AE730" i="25"/>
  <c r="T730" i="25" s="1"/>
  <c r="AC730" i="25"/>
  <c r="R730" i="25" s="1"/>
  <c r="AA730" i="25"/>
  <c r="P730" i="25" s="1"/>
  <c r="AJ730" i="25"/>
  <c r="Y730" i="25" s="1"/>
  <c r="AH730" i="25"/>
  <c r="W730" i="25" s="1"/>
  <c r="AF730" i="25"/>
  <c r="U730" i="25" s="1"/>
  <c r="AD730" i="25"/>
  <c r="S730" i="25" s="1"/>
  <c r="AB730" i="25"/>
  <c r="Q730" i="25" s="1"/>
  <c r="AK732" i="25"/>
  <c r="Z732" i="25" s="1"/>
  <c r="AI732" i="25"/>
  <c r="X732" i="25" s="1"/>
  <c r="AG732" i="25"/>
  <c r="V732" i="25" s="1"/>
  <c r="AE732" i="25"/>
  <c r="T732" i="25" s="1"/>
  <c r="AC732" i="25"/>
  <c r="R732" i="25" s="1"/>
  <c r="AA732" i="25"/>
  <c r="P732" i="25" s="1"/>
  <c r="AJ732" i="25"/>
  <c r="Y732" i="25" s="1"/>
  <c r="AH732" i="25"/>
  <c r="W732" i="25" s="1"/>
  <c r="AF732" i="25"/>
  <c r="U732" i="25" s="1"/>
  <c r="AD732" i="25"/>
  <c r="S732" i="25" s="1"/>
  <c r="AB732" i="25"/>
  <c r="Q732" i="25" s="1"/>
  <c r="AK734" i="25"/>
  <c r="Z734" i="25" s="1"/>
  <c r="AI734" i="25"/>
  <c r="X734" i="25" s="1"/>
  <c r="AG734" i="25"/>
  <c r="V734" i="25" s="1"/>
  <c r="AE734" i="25"/>
  <c r="T734" i="25" s="1"/>
  <c r="AC734" i="25"/>
  <c r="R734" i="25" s="1"/>
  <c r="AA734" i="25"/>
  <c r="P734" i="25" s="1"/>
  <c r="AJ734" i="25"/>
  <c r="Y734" i="25" s="1"/>
  <c r="AH734" i="25"/>
  <c r="W734" i="25" s="1"/>
  <c r="AF734" i="25"/>
  <c r="U734" i="25" s="1"/>
  <c r="AD734" i="25"/>
  <c r="S734" i="25" s="1"/>
  <c r="AB734" i="25"/>
  <c r="Q734" i="25" s="1"/>
  <c r="AK738" i="25"/>
  <c r="Z738" i="25" s="1"/>
  <c r="AI738" i="25"/>
  <c r="X738" i="25" s="1"/>
  <c r="AG738" i="25"/>
  <c r="V738" i="25" s="1"/>
  <c r="AE738" i="25"/>
  <c r="T738" i="25" s="1"/>
  <c r="AC738" i="25"/>
  <c r="R738" i="25" s="1"/>
  <c r="AA738" i="25"/>
  <c r="P738" i="25" s="1"/>
  <c r="AJ738" i="25"/>
  <c r="Y738" i="25" s="1"/>
  <c r="AH738" i="25"/>
  <c r="W738" i="25" s="1"/>
  <c r="AF738" i="25"/>
  <c r="U738" i="25" s="1"/>
  <c r="AD738" i="25"/>
  <c r="S738" i="25" s="1"/>
  <c r="AB738" i="25"/>
  <c r="Q738" i="25" s="1"/>
  <c r="AK740" i="25"/>
  <c r="Z740" i="25" s="1"/>
  <c r="AI740" i="25"/>
  <c r="X740" i="25" s="1"/>
  <c r="AG740" i="25"/>
  <c r="V740" i="25" s="1"/>
  <c r="AE740" i="25"/>
  <c r="T740" i="25" s="1"/>
  <c r="AC740" i="25"/>
  <c r="R740" i="25" s="1"/>
  <c r="AA740" i="25"/>
  <c r="P740" i="25" s="1"/>
  <c r="AJ740" i="25"/>
  <c r="Y740" i="25" s="1"/>
  <c r="AH740" i="25"/>
  <c r="W740" i="25" s="1"/>
  <c r="AF740" i="25"/>
  <c r="U740" i="25" s="1"/>
  <c r="AD740" i="25"/>
  <c r="S740" i="25" s="1"/>
  <c r="AB740" i="25"/>
  <c r="Q740" i="25" s="1"/>
  <c r="AK742" i="25"/>
  <c r="Z742" i="25" s="1"/>
  <c r="AI742" i="25"/>
  <c r="X742" i="25" s="1"/>
  <c r="AG742" i="25"/>
  <c r="V742" i="25" s="1"/>
  <c r="AE742" i="25"/>
  <c r="T742" i="25" s="1"/>
  <c r="AC742" i="25"/>
  <c r="R742" i="25" s="1"/>
  <c r="AA742" i="25"/>
  <c r="P742" i="25" s="1"/>
  <c r="AJ742" i="25"/>
  <c r="Y742" i="25" s="1"/>
  <c r="AH742" i="25"/>
  <c r="W742" i="25" s="1"/>
  <c r="AF742" i="25"/>
  <c r="U742" i="25" s="1"/>
  <c r="AD742" i="25"/>
  <c r="S742" i="25" s="1"/>
  <c r="AB742" i="25"/>
  <c r="Q742" i="25" s="1"/>
  <c r="AK746" i="25"/>
  <c r="Z746" i="25" s="1"/>
  <c r="AI746" i="25"/>
  <c r="X746" i="25" s="1"/>
  <c r="AG746" i="25"/>
  <c r="V746" i="25" s="1"/>
  <c r="AE746" i="25"/>
  <c r="T746" i="25" s="1"/>
  <c r="AC746" i="25"/>
  <c r="R746" i="25" s="1"/>
  <c r="AA746" i="25"/>
  <c r="P746" i="25" s="1"/>
  <c r="AJ746" i="25"/>
  <c r="Y746" i="25" s="1"/>
  <c r="AH746" i="25"/>
  <c r="W746" i="25" s="1"/>
  <c r="AF746" i="25"/>
  <c r="U746" i="25" s="1"/>
  <c r="AD746" i="25"/>
  <c r="S746" i="25" s="1"/>
  <c r="AB746" i="25"/>
  <c r="Q746" i="25" s="1"/>
  <c r="AK748" i="25"/>
  <c r="Z748" i="25" s="1"/>
  <c r="AI748" i="25"/>
  <c r="X748" i="25" s="1"/>
  <c r="AG748" i="25"/>
  <c r="V748" i="25" s="1"/>
  <c r="AE748" i="25"/>
  <c r="T748" i="25" s="1"/>
  <c r="AC748" i="25"/>
  <c r="R748" i="25" s="1"/>
  <c r="AA748" i="25"/>
  <c r="P748" i="25" s="1"/>
  <c r="AJ748" i="25"/>
  <c r="Y748" i="25" s="1"/>
  <c r="AH748" i="25"/>
  <c r="W748" i="25" s="1"/>
  <c r="AF748" i="25"/>
  <c r="U748" i="25" s="1"/>
  <c r="AD748" i="25"/>
  <c r="S748" i="25" s="1"/>
  <c r="AB748" i="25"/>
  <c r="Q748" i="25" s="1"/>
  <c r="AK752" i="25"/>
  <c r="Z752" i="25" s="1"/>
  <c r="AI752" i="25"/>
  <c r="X752" i="25" s="1"/>
  <c r="AG752" i="25"/>
  <c r="V752" i="25" s="1"/>
  <c r="AE752" i="25"/>
  <c r="T752" i="25" s="1"/>
  <c r="AC752" i="25"/>
  <c r="R752" i="25" s="1"/>
  <c r="AA752" i="25"/>
  <c r="P752" i="25" s="1"/>
  <c r="AJ752" i="25"/>
  <c r="Y752" i="25" s="1"/>
  <c r="AH752" i="25"/>
  <c r="W752" i="25" s="1"/>
  <c r="AF752" i="25"/>
  <c r="U752" i="25" s="1"/>
  <c r="AD752" i="25"/>
  <c r="S752" i="25" s="1"/>
  <c r="AB752" i="25"/>
  <c r="Q752" i="25" s="1"/>
  <c r="AK754" i="25"/>
  <c r="Z754" i="25" s="1"/>
  <c r="AI754" i="25"/>
  <c r="X754" i="25" s="1"/>
  <c r="AG754" i="25"/>
  <c r="V754" i="25" s="1"/>
  <c r="AE754" i="25"/>
  <c r="T754" i="25" s="1"/>
  <c r="AC754" i="25"/>
  <c r="R754" i="25" s="1"/>
  <c r="AA754" i="25"/>
  <c r="P754" i="25" s="1"/>
  <c r="AJ754" i="25"/>
  <c r="Y754" i="25" s="1"/>
  <c r="AH754" i="25"/>
  <c r="W754" i="25" s="1"/>
  <c r="AF754" i="25"/>
  <c r="U754" i="25" s="1"/>
  <c r="AD754" i="25"/>
  <c r="S754" i="25" s="1"/>
  <c r="AB754" i="25"/>
  <c r="Q754" i="25" s="1"/>
  <c r="AK756" i="25"/>
  <c r="Z756" i="25" s="1"/>
  <c r="AI756" i="25"/>
  <c r="X756" i="25" s="1"/>
  <c r="AG756" i="25"/>
  <c r="V756" i="25" s="1"/>
  <c r="AE756" i="25"/>
  <c r="T756" i="25" s="1"/>
  <c r="AC756" i="25"/>
  <c r="R756" i="25" s="1"/>
  <c r="AA756" i="25"/>
  <c r="P756" i="25" s="1"/>
  <c r="AJ756" i="25"/>
  <c r="Y756" i="25" s="1"/>
  <c r="AH756" i="25"/>
  <c r="W756" i="25" s="1"/>
  <c r="AF756" i="25"/>
  <c r="U756" i="25" s="1"/>
  <c r="AD756" i="25"/>
  <c r="S756" i="25" s="1"/>
  <c r="AB756" i="25"/>
  <c r="Q756" i="25" s="1"/>
  <c r="AK760" i="25"/>
  <c r="Z760" i="25" s="1"/>
  <c r="AI760" i="25"/>
  <c r="X760" i="25" s="1"/>
  <c r="AG760" i="25"/>
  <c r="V760" i="25" s="1"/>
  <c r="AE760" i="25"/>
  <c r="T760" i="25" s="1"/>
  <c r="AC760" i="25"/>
  <c r="R760" i="25" s="1"/>
  <c r="AA760" i="25"/>
  <c r="P760" i="25" s="1"/>
  <c r="AJ760" i="25"/>
  <c r="Y760" i="25" s="1"/>
  <c r="AH760" i="25"/>
  <c r="W760" i="25" s="1"/>
  <c r="AF760" i="25"/>
  <c r="U760" i="25" s="1"/>
  <c r="AD760" i="25"/>
  <c r="S760" i="25" s="1"/>
  <c r="AB760" i="25"/>
  <c r="Q760" i="25" s="1"/>
  <c r="AK762" i="25"/>
  <c r="Z762" i="25" s="1"/>
  <c r="AI762" i="25"/>
  <c r="X762" i="25" s="1"/>
  <c r="AG762" i="25"/>
  <c r="V762" i="25" s="1"/>
  <c r="AE762" i="25"/>
  <c r="T762" i="25" s="1"/>
  <c r="AC762" i="25"/>
  <c r="R762" i="25" s="1"/>
  <c r="AA762" i="25"/>
  <c r="P762" i="25" s="1"/>
  <c r="AJ762" i="25"/>
  <c r="Y762" i="25" s="1"/>
  <c r="AH762" i="25"/>
  <c r="W762" i="25" s="1"/>
  <c r="AF762" i="25"/>
  <c r="U762" i="25" s="1"/>
  <c r="AD762" i="25"/>
  <c r="S762" i="25" s="1"/>
  <c r="AB762" i="25"/>
  <c r="Q762" i="25" s="1"/>
  <c r="AK23" i="25"/>
  <c r="Z23" i="25" s="1"/>
  <c r="AI23" i="25"/>
  <c r="X23" i="25" s="1"/>
  <c r="AG23" i="25"/>
  <c r="V23" i="25" s="1"/>
  <c r="AE23" i="25"/>
  <c r="T23" i="25" s="1"/>
  <c r="AC23" i="25"/>
  <c r="R23" i="25" s="1"/>
  <c r="AA23" i="25"/>
  <c r="P23" i="25" s="1"/>
  <c r="AJ23" i="25"/>
  <c r="Y23" i="25" s="1"/>
  <c r="AH23" i="25"/>
  <c r="W23" i="25" s="1"/>
  <c r="AF23" i="25"/>
  <c r="U23" i="25" s="1"/>
  <c r="AD23" i="25"/>
  <c r="S23" i="25" s="1"/>
  <c r="AB23" i="25"/>
  <c r="Q23" i="25" s="1"/>
  <c r="AK25" i="25"/>
  <c r="Z25" i="25" s="1"/>
  <c r="AI25" i="25"/>
  <c r="X25" i="25" s="1"/>
  <c r="AG25" i="25"/>
  <c r="V25" i="25" s="1"/>
  <c r="AE25" i="25"/>
  <c r="T25" i="25" s="1"/>
  <c r="AC25" i="25"/>
  <c r="R25" i="25" s="1"/>
  <c r="AA25" i="25"/>
  <c r="P25" i="25" s="1"/>
  <c r="AJ25" i="25"/>
  <c r="Y25" i="25" s="1"/>
  <c r="AH25" i="25"/>
  <c r="W25" i="25" s="1"/>
  <c r="AF25" i="25"/>
  <c r="U25" i="25" s="1"/>
  <c r="AD25" i="25"/>
  <c r="S25" i="25" s="1"/>
  <c r="AB25" i="25"/>
  <c r="Q25" i="25" s="1"/>
  <c r="AK27" i="25"/>
  <c r="Z27" i="25" s="1"/>
  <c r="AI27" i="25"/>
  <c r="X27" i="25" s="1"/>
  <c r="AG27" i="25"/>
  <c r="V27" i="25" s="1"/>
  <c r="AE27" i="25"/>
  <c r="T27" i="25" s="1"/>
  <c r="AC27" i="25"/>
  <c r="R27" i="25" s="1"/>
  <c r="AA27" i="25"/>
  <c r="P27" i="25" s="1"/>
  <c r="AJ27" i="25"/>
  <c r="Y27" i="25" s="1"/>
  <c r="AH27" i="25"/>
  <c r="W27" i="25" s="1"/>
  <c r="AF27" i="25"/>
  <c r="U27" i="25" s="1"/>
  <c r="AD27" i="25"/>
  <c r="S27" i="25" s="1"/>
  <c r="AB27" i="25"/>
  <c r="Q27" i="25" s="1"/>
  <c r="AK29" i="25"/>
  <c r="Z29" i="25" s="1"/>
  <c r="AI29" i="25"/>
  <c r="X29" i="25" s="1"/>
  <c r="AG29" i="25"/>
  <c r="V29" i="25" s="1"/>
  <c r="AE29" i="25"/>
  <c r="T29" i="25" s="1"/>
  <c r="AC29" i="25"/>
  <c r="R29" i="25" s="1"/>
  <c r="AA29" i="25"/>
  <c r="P29" i="25" s="1"/>
  <c r="AJ29" i="25"/>
  <c r="Y29" i="25" s="1"/>
  <c r="AH29" i="25"/>
  <c r="W29" i="25" s="1"/>
  <c r="AF29" i="25"/>
  <c r="U29" i="25" s="1"/>
  <c r="AD29" i="25"/>
  <c r="S29" i="25" s="1"/>
  <c r="AB29" i="25"/>
  <c r="Q29" i="25" s="1"/>
  <c r="AK31" i="25"/>
  <c r="Z31" i="25" s="1"/>
  <c r="AI31" i="25"/>
  <c r="X31" i="25" s="1"/>
  <c r="AG31" i="25"/>
  <c r="V31" i="25" s="1"/>
  <c r="AE31" i="25"/>
  <c r="T31" i="25" s="1"/>
  <c r="AC31" i="25"/>
  <c r="R31" i="25" s="1"/>
  <c r="AA31" i="25"/>
  <c r="P31" i="25" s="1"/>
  <c r="AJ31" i="25"/>
  <c r="Y31" i="25" s="1"/>
  <c r="AH31" i="25"/>
  <c r="W31" i="25" s="1"/>
  <c r="AF31" i="25"/>
  <c r="U31" i="25" s="1"/>
  <c r="AD31" i="25"/>
  <c r="S31" i="25" s="1"/>
  <c r="AB31" i="25"/>
  <c r="Q31" i="25" s="1"/>
  <c r="AK33" i="25"/>
  <c r="Z33" i="25" s="1"/>
  <c r="AI33" i="25"/>
  <c r="X33" i="25" s="1"/>
  <c r="AG33" i="25"/>
  <c r="V33" i="25" s="1"/>
  <c r="AE33" i="25"/>
  <c r="T33" i="25" s="1"/>
  <c r="AC33" i="25"/>
  <c r="R33" i="25" s="1"/>
  <c r="AA33" i="25"/>
  <c r="P33" i="25" s="1"/>
  <c r="AJ33" i="25"/>
  <c r="Y33" i="25" s="1"/>
  <c r="AH33" i="25"/>
  <c r="W33" i="25" s="1"/>
  <c r="AF33" i="25"/>
  <c r="U33" i="25" s="1"/>
  <c r="AD33" i="25"/>
  <c r="S33" i="25" s="1"/>
  <c r="AB33" i="25"/>
  <c r="Q33" i="25" s="1"/>
  <c r="AK35" i="25"/>
  <c r="Z35" i="25" s="1"/>
  <c r="AI35" i="25"/>
  <c r="X35" i="25" s="1"/>
  <c r="AG35" i="25"/>
  <c r="V35" i="25" s="1"/>
  <c r="AE35" i="25"/>
  <c r="T35" i="25" s="1"/>
  <c r="AC35" i="25"/>
  <c r="R35" i="25" s="1"/>
  <c r="AA35" i="25"/>
  <c r="P35" i="25" s="1"/>
  <c r="AJ35" i="25"/>
  <c r="Y35" i="25" s="1"/>
  <c r="AH35" i="25"/>
  <c r="W35" i="25" s="1"/>
  <c r="AF35" i="25"/>
  <c r="U35" i="25" s="1"/>
  <c r="AD35" i="25"/>
  <c r="S35" i="25" s="1"/>
  <c r="AB35" i="25"/>
  <c r="Q35" i="25" s="1"/>
  <c r="AK37" i="25"/>
  <c r="Z37" i="25" s="1"/>
  <c r="AI37" i="25"/>
  <c r="X37" i="25" s="1"/>
  <c r="AG37" i="25"/>
  <c r="V37" i="25" s="1"/>
  <c r="AE37" i="25"/>
  <c r="T37" i="25" s="1"/>
  <c r="AC37" i="25"/>
  <c r="R37" i="25" s="1"/>
  <c r="AA37" i="25"/>
  <c r="P37" i="25" s="1"/>
  <c r="AJ37" i="25"/>
  <c r="Y37" i="25" s="1"/>
  <c r="AH37" i="25"/>
  <c r="W37" i="25" s="1"/>
  <c r="AF37" i="25"/>
  <c r="U37" i="25" s="1"/>
  <c r="AD37" i="25"/>
  <c r="S37" i="25" s="1"/>
  <c r="AB37" i="25"/>
  <c r="Q37" i="25" s="1"/>
  <c r="AK39" i="25"/>
  <c r="Z39" i="25" s="1"/>
  <c r="AI39" i="25"/>
  <c r="X39" i="25" s="1"/>
  <c r="AG39" i="25"/>
  <c r="V39" i="25" s="1"/>
  <c r="AE39" i="25"/>
  <c r="T39" i="25" s="1"/>
  <c r="AC39" i="25"/>
  <c r="R39" i="25" s="1"/>
  <c r="AA39" i="25"/>
  <c r="P39" i="25" s="1"/>
  <c r="AJ39" i="25"/>
  <c r="Y39" i="25" s="1"/>
  <c r="AH39" i="25"/>
  <c r="W39" i="25" s="1"/>
  <c r="AF39" i="25"/>
  <c r="U39" i="25" s="1"/>
  <c r="AD39" i="25"/>
  <c r="S39" i="25" s="1"/>
  <c r="AB39" i="25"/>
  <c r="Q39" i="25" s="1"/>
  <c r="AK41" i="25"/>
  <c r="Z41" i="25" s="1"/>
  <c r="AI41" i="25"/>
  <c r="X41" i="25" s="1"/>
  <c r="AG41" i="25"/>
  <c r="V41" i="25" s="1"/>
  <c r="AE41" i="25"/>
  <c r="T41" i="25" s="1"/>
  <c r="AC41" i="25"/>
  <c r="R41" i="25" s="1"/>
  <c r="AA41" i="25"/>
  <c r="P41" i="25" s="1"/>
  <c r="AJ41" i="25"/>
  <c r="Y41" i="25" s="1"/>
  <c r="AH41" i="25"/>
  <c r="W41" i="25" s="1"/>
  <c r="AF41" i="25"/>
  <c r="U41" i="25" s="1"/>
  <c r="AD41" i="25"/>
  <c r="S41" i="25" s="1"/>
  <c r="AB41" i="25"/>
  <c r="Q41" i="25" s="1"/>
  <c r="AK43" i="25"/>
  <c r="Z43" i="25" s="1"/>
  <c r="AI43" i="25"/>
  <c r="X43" i="25" s="1"/>
  <c r="AG43" i="25"/>
  <c r="V43" i="25" s="1"/>
  <c r="AE43" i="25"/>
  <c r="T43" i="25" s="1"/>
  <c r="AC43" i="25"/>
  <c r="R43" i="25" s="1"/>
  <c r="AA43" i="25"/>
  <c r="P43" i="25" s="1"/>
  <c r="AJ43" i="25"/>
  <c r="Y43" i="25" s="1"/>
  <c r="AH43" i="25"/>
  <c r="W43" i="25" s="1"/>
  <c r="AF43" i="25"/>
  <c r="U43" i="25" s="1"/>
  <c r="AD43" i="25"/>
  <c r="S43" i="25" s="1"/>
  <c r="AB43" i="25"/>
  <c r="Q43" i="25" s="1"/>
  <c r="AK45" i="25"/>
  <c r="Z45" i="25" s="1"/>
  <c r="AI45" i="25"/>
  <c r="X45" i="25" s="1"/>
  <c r="AG45" i="25"/>
  <c r="V45" i="25" s="1"/>
  <c r="AE45" i="25"/>
  <c r="T45" i="25" s="1"/>
  <c r="AC45" i="25"/>
  <c r="R45" i="25" s="1"/>
  <c r="AA45" i="25"/>
  <c r="P45" i="25" s="1"/>
  <c r="AJ45" i="25"/>
  <c r="Y45" i="25" s="1"/>
  <c r="AH45" i="25"/>
  <c r="W45" i="25" s="1"/>
  <c r="AF45" i="25"/>
  <c r="U45" i="25" s="1"/>
  <c r="AD45" i="25"/>
  <c r="S45" i="25" s="1"/>
  <c r="AB45" i="25"/>
  <c r="Q45" i="25" s="1"/>
  <c r="AK47" i="25"/>
  <c r="Z47" i="25" s="1"/>
  <c r="AI47" i="25"/>
  <c r="X47" i="25" s="1"/>
  <c r="AG47" i="25"/>
  <c r="V47" i="25" s="1"/>
  <c r="AE47" i="25"/>
  <c r="T47" i="25" s="1"/>
  <c r="AC47" i="25"/>
  <c r="R47" i="25" s="1"/>
  <c r="AA47" i="25"/>
  <c r="P47" i="25" s="1"/>
  <c r="AJ47" i="25"/>
  <c r="Y47" i="25" s="1"/>
  <c r="AH47" i="25"/>
  <c r="W47" i="25" s="1"/>
  <c r="AF47" i="25"/>
  <c r="U47" i="25" s="1"/>
  <c r="AD47" i="25"/>
  <c r="S47" i="25" s="1"/>
  <c r="AB47" i="25"/>
  <c r="Q47" i="25" s="1"/>
  <c r="AK49" i="25"/>
  <c r="Z49" i="25" s="1"/>
  <c r="AI49" i="25"/>
  <c r="X49" i="25" s="1"/>
  <c r="AG49" i="25"/>
  <c r="V49" i="25" s="1"/>
  <c r="AE49" i="25"/>
  <c r="T49" i="25" s="1"/>
  <c r="AC49" i="25"/>
  <c r="R49" i="25" s="1"/>
  <c r="AA49" i="25"/>
  <c r="P49" i="25" s="1"/>
  <c r="AJ49" i="25"/>
  <c r="Y49" i="25" s="1"/>
  <c r="AH49" i="25"/>
  <c r="W49" i="25" s="1"/>
  <c r="AF49" i="25"/>
  <c r="U49" i="25" s="1"/>
  <c r="AD49" i="25"/>
  <c r="S49" i="25" s="1"/>
  <c r="AB49" i="25"/>
  <c r="Q49" i="25" s="1"/>
  <c r="AK51" i="25"/>
  <c r="Z51" i="25" s="1"/>
  <c r="AI51" i="25"/>
  <c r="X51" i="25" s="1"/>
  <c r="AG51" i="25"/>
  <c r="V51" i="25" s="1"/>
  <c r="AE51" i="25"/>
  <c r="T51" i="25" s="1"/>
  <c r="AC51" i="25"/>
  <c r="R51" i="25" s="1"/>
  <c r="AA51" i="25"/>
  <c r="P51" i="25" s="1"/>
  <c r="AJ51" i="25"/>
  <c r="Y51" i="25" s="1"/>
  <c r="AH51" i="25"/>
  <c r="W51" i="25" s="1"/>
  <c r="AF51" i="25"/>
  <c r="U51" i="25" s="1"/>
  <c r="AD51" i="25"/>
  <c r="S51" i="25" s="1"/>
  <c r="AB51" i="25"/>
  <c r="Q51" i="25" s="1"/>
  <c r="AK53" i="25"/>
  <c r="Z53" i="25" s="1"/>
  <c r="AI53" i="25"/>
  <c r="X53" i="25" s="1"/>
  <c r="AG53" i="25"/>
  <c r="V53" i="25" s="1"/>
  <c r="AE53" i="25"/>
  <c r="T53" i="25" s="1"/>
  <c r="AC53" i="25"/>
  <c r="R53" i="25" s="1"/>
  <c r="AA53" i="25"/>
  <c r="P53" i="25" s="1"/>
  <c r="AJ53" i="25"/>
  <c r="Y53" i="25" s="1"/>
  <c r="AH53" i="25"/>
  <c r="W53" i="25" s="1"/>
  <c r="AF53" i="25"/>
  <c r="U53" i="25" s="1"/>
  <c r="AD53" i="25"/>
  <c r="S53" i="25" s="1"/>
  <c r="AB53" i="25"/>
  <c r="Q53" i="25" s="1"/>
  <c r="AK55" i="25"/>
  <c r="Z55" i="25" s="1"/>
  <c r="AI55" i="25"/>
  <c r="X55" i="25" s="1"/>
  <c r="AG55" i="25"/>
  <c r="V55" i="25" s="1"/>
  <c r="AE55" i="25"/>
  <c r="T55" i="25" s="1"/>
  <c r="AC55" i="25"/>
  <c r="R55" i="25" s="1"/>
  <c r="AA55" i="25"/>
  <c r="P55" i="25" s="1"/>
  <c r="AJ55" i="25"/>
  <c r="Y55" i="25" s="1"/>
  <c r="AH55" i="25"/>
  <c r="W55" i="25" s="1"/>
  <c r="AF55" i="25"/>
  <c r="U55" i="25" s="1"/>
  <c r="AD55" i="25"/>
  <c r="S55" i="25" s="1"/>
  <c r="AB55" i="25"/>
  <c r="Q55" i="25" s="1"/>
  <c r="AK57" i="25"/>
  <c r="Z57" i="25" s="1"/>
  <c r="AI57" i="25"/>
  <c r="X57" i="25" s="1"/>
  <c r="AG57" i="25"/>
  <c r="V57" i="25" s="1"/>
  <c r="AE57" i="25"/>
  <c r="T57" i="25" s="1"/>
  <c r="AC57" i="25"/>
  <c r="R57" i="25" s="1"/>
  <c r="AA57" i="25"/>
  <c r="P57" i="25" s="1"/>
  <c r="AJ57" i="25"/>
  <c r="Y57" i="25" s="1"/>
  <c r="AH57" i="25"/>
  <c r="W57" i="25" s="1"/>
  <c r="AF57" i="25"/>
  <c r="U57" i="25" s="1"/>
  <c r="AD57" i="25"/>
  <c r="S57" i="25" s="1"/>
  <c r="AB57" i="25"/>
  <c r="Q57" i="25" s="1"/>
  <c r="AK59" i="25"/>
  <c r="Z59" i="25" s="1"/>
  <c r="AI59" i="25"/>
  <c r="X59" i="25" s="1"/>
  <c r="AG59" i="25"/>
  <c r="V59" i="25" s="1"/>
  <c r="AE59" i="25"/>
  <c r="T59" i="25" s="1"/>
  <c r="AC59" i="25"/>
  <c r="R59" i="25" s="1"/>
  <c r="AA59" i="25"/>
  <c r="P59" i="25" s="1"/>
  <c r="AJ59" i="25"/>
  <c r="Y59" i="25" s="1"/>
  <c r="AH59" i="25"/>
  <c r="W59" i="25" s="1"/>
  <c r="AF59" i="25"/>
  <c r="U59" i="25" s="1"/>
  <c r="AD59" i="25"/>
  <c r="S59" i="25" s="1"/>
  <c r="AB59" i="25"/>
  <c r="Q59" i="25" s="1"/>
  <c r="AK61" i="25"/>
  <c r="Z61" i="25" s="1"/>
  <c r="AI61" i="25"/>
  <c r="X61" i="25" s="1"/>
  <c r="AG61" i="25"/>
  <c r="V61" i="25" s="1"/>
  <c r="AE61" i="25"/>
  <c r="T61" i="25" s="1"/>
  <c r="AC61" i="25"/>
  <c r="R61" i="25" s="1"/>
  <c r="AA61" i="25"/>
  <c r="P61" i="25" s="1"/>
  <c r="AJ61" i="25"/>
  <c r="Y61" i="25" s="1"/>
  <c r="AH61" i="25"/>
  <c r="W61" i="25" s="1"/>
  <c r="AF61" i="25"/>
  <c r="U61" i="25" s="1"/>
  <c r="AD61" i="25"/>
  <c r="S61" i="25" s="1"/>
  <c r="AB61" i="25"/>
  <c r="Q61" i="25" s="1"/>
  <c r="AK63" i="25"/>
  <c r="Z63" i="25" s="1"/>
  <c r="AI63" i="25"/>
  <c r="X63" i="25" s="1"/>
  <c r="AG63" i="25"/>
  <c r="V63" i="25" s="1"/>
  <c r="AE63" i="25"/>
  <c r="T63" i="25" s="1"/>
  <c r="AC63" i="25"/>
  <c r="R63" i="25" s="1"/>
  <c r="AA63" i="25"/>
  <c r="P63" i="25" s="1"/>
  <c r="AJ63" i="25"/>
  <c r="Y63" i="25" s="1"/>
  <c r="AH63" i="25"/>
  <c r="W63" i="25" s="1"/>
  <c r="AF63" i="25"/>
  <c r="U63" i="25" s="1"/>
  <c r="AD63" i="25"/>
  <c r="S63" i="25" s="1"/>
  <c r="AB63" i="25"/>
  <c r="Q63" i="25" s="1"/>
  <c r="AK65" i="25"/>
  <c r="Z65" i="25" s="1"/>
  <c r="AI65" i="25"/>
  <c r="X65" i="25" s="1"/>
  <c r="AG65" i="25"/>
  <c r="V65" i="25" s="1"/>
  <c r="AE65" i="25"/>
  <c r="T65" i="25" s="1"/>
  <c r="AC65" i="25"/>
  <c r="R65" i="25" s="1"/>
  <c r="AA65" i="25"/>
  <c r="P65" i="25" s="1"/>
  <c r="AJ65" i="25"/>
  <c r="Y65" i="25" s="1"/>
  <c r="AH65" i="25"/>
  <c r="W65" i="25" s="1"/>
  <c r="AF65" i="25"/>
  <c r="U65" i="25" s="1"/>
  <c r="AD65" i="25"/>
  <c r="S65" i="25" s="1"/>
  <c r="AB65" i="25"/>
  <c r="Q65" i="25" s="1"/>
  <c r="AK67" i="25"/>
  <c r="Z67" i="25" s="1"/>
  <c r="AI67" i="25"/>
  <c r="X67" i="25" s="1"/>
  <c r="AG67" i="25"/>
  <c r="V67" i="25" s="1"/>
  <c r="AE67" i="25"/>
  <c r="T67" i="25" s="1"/>
  <c r="AC67" i="25"/>
  <c r="R67" i="25" s="1"/>
  <c r="AA67" i="25"/>
  <c r="P67" i="25" s="1"/>
  <c r="AJ67" i="25"/>
  <c r="Y67" i="25" s="1"/>
  <c r="AH67" i="25"/>
  <c r="W67" i="25" s="1"/>
  <c r="AF67" i="25"/>
  <c r="U67" i="25" s="1"/>
  <c r="AD67" i="25"/>
  <c r="S67" i="25" s="1"/>
  <c r="AB67" i="25"/>
  <c r="Q67" i="25" s="1"/>
  <c r="AK69" i="25"/>
  <c r="Z69" i="25" s="1"/>
  <c r="AI69" i="25"/>
  <c r="X69" i="25" s="1"/>
  <c r="AG69" i="25"/>
  <c r="V69" i="25" s="1"/>
  <c r="AE69" i="25"/>
  <c r="T69" i="25" s="1"/>
  <c r="AC69" i="25"/>
  <c r="R69" i="25" s="1"/>
  <c r="AA69" i="25"/>
  <c r="P69" i="25" s="1"/>
  <c r="AJ69" i="25"/>
  <c r="Y69" i="25" s="1"/>
  <c r="AH69" i="25"/>
  <c r="W69" i="25" s="1"/>
  <c r="AF69" i="25"/>
  <c r="U69" i="25" s="1"/>
  <c r="AD69" i="25"/>
  <c r="S69" i="25" s="1"/>
  <c r="AB69" i="25"/>
  <c r="Q69" i="25" s="1"/>
  <c r="AK71" i="25"/>
  <c r="Z71" i="25" s="1"/>
  <c r="AI71" i="25"/>
  <c r="X71" i="25" s="1"/>
  <c r="AG71" i="25"/>
  <c r="V71" i="25" s="1"/>
  <c r="AE71" i="25"/>
  <c r="T71" i="25" s="1"/>
  <c r="AC71" i="25"/>
  <c r="R71" i="25" s="1"/>
  <c r="AA71" i="25"/>
  <c r="P71" i="25" s="1"/>
  <c r="AJ71" i="25"/>
  <c r="Y71" i="25" s="1"/>
  <c r="AH71" i="25"/>
  <c r="W71" i="25" s="1"/>
  <c r="AF71" i="25"/>
  <c r="U71" i="25" s="1"/>
  <c r="AD71" i="25"/>
  <c r="S71" i="25" s="1"/>
  <c r="AB71" i="25"/>
  <c r="Q71" i="25" s="1"/>
  <c r="AK73" i="25"/>
  <c r="Z73" i="25" s="1"/>
  <c r="AI73" i="25"/>
  <c r="X73" i="25" s="1"/>
  <c r="AG73" i="25"/>
  <c r="V73" i="25" s="1"/>
  <c r="AE73" i="25"/>
  <c r="T73" i="25" s="1"/>
  <c r="AC73" i="25"/>
  <c r="R73" i="25" s="1"/>
  <c r="AA73" i="25"/>
  <c r="P73" i="25" s="1"/>
  <c r="AJ73" i="25"/>
  <c r="Y73" i="25" s="1"/>
  <c r="AH73" i="25"/>
  <c r="W73" i="25" s="1"/>
  <c r="AF73" i="25"/>
  <c r="U73" i="25" s="1"/>
  <c r="AD73" i="25"/>
  <c r="S73" i="25" s="1"/>
  <c r="AB73" i="25"/>
  <c r="Q73" i="25" s="1"/>
  <c r="AK75" i="25"/>
  <c r="Z75" i="25" s="1"/>
  <c r="AI75" i="25"/>
  <c r="X75" i="25" s="1"/>
  <c r="AG75" i="25"/>
  <c r="V75" i="25" s="1"/>
  <c r="AE75" i="25"/>
  <c r="T75" i="25" s="1"/>
  <c r="AC75" i="25"/>
  <c r="R75" i="25" s="1"/>
  <c r="AA75" i="25"/>
  <c r="P75" i="25" s="1"/>
  <c r="AJ75" i="25"/>
  <c r="Y75" i="25" s="1"/>
  <c r="AH75" i="25"/>
  <c r="W75" i="25" s="1"/>
  <c r="AF75" i="25"/>
  <c r="U75" i="25" s="1"/>
  <c r="AD75" i="25"/>
  <c r="S75" i="25" s="1"/>
  <c r="AB75" i="25"/>
  <c r="Q75" i="25" s="1"/>
  <c r="AK77" i="25"/>
  <c r="Z77" i="25" s="1"/>
  <c r="AI77" i="25"/>
  <c r="X77" i="25" s="1"/>
  <c r="AG77" i="25"/>
  <c r="V77" i="25" s="1"/>
  <c r="AE77" i="25"/>
  <c r="T77" i="25" s="1"/>
  <c r="AC77" i="25"/>
  <c r="R77" i="25" s="1"/>
  <c r="AA77" i="25"/>
  <c r="P77" i="25" s="1"/>
  <c r="AJ77" i="25"/>
  <c r="Y77" i="25" s="1"/>
  <c r="AH77" i="25"/>
  <c r="W77" i="25" s="1"/>
  <c r="AF77" i="25"/>
  <c r="U77" i="25" s="1"/>
  <c r="AD77" i="25"/>
  <c r="S77" i="25" s="1"/>
  <c r="AB77" i="25"/>
  <c r="Q77" i="25" s="1"/>
  <c r="AK79" i="25"/>
  <c r="Z79" i="25" s="1"/>
  <c r="AI79" i="25"/>
  <c r="X79" i="25" s="1"/>
  <c r="AG79" i="25"/>
  <c r="V79" i="25" s="1"/>
  <c r="AE79" i="25"/>
  <c r="T79" i="25" s="1"/>
  <c r="AC79" i="25"/>
  <c r="R79" i="25" s="1"/>
  <c r="AA79" i="25"/>
  <c r="P79" i="25" s="1"/>
  <c r="AJ79" i="25"/>
  <c r="Y79" i="25" s="1"/>
  <c r="AH79" i="25"/>
  <c r="W79" i="25" s="1"/>
  <c r="AF79" i="25"/>
  <c r="U79" i="25" s="1"/>
  <c r="AD79" i="25"/>
  <c r="S79" i="25" s="1"/>
  <c r="AB79" i="25"/>
  <c r="Q79" i="25" s="1"/>
  <c r="AK81" i="25"/>
  <c r="Z81" i="25" s="1"/>
  <c r="AI81" i="25"/>
  <c r="X81" i="25" s="1"/>
  <c r="AG81" i="25"/>
  <c r="V81" i="25" s="1"/>
  <c r="AE81" i="25"/>
  <c r="T81" i="25" s="1"/>
  <c r="AC81" i="25"/>
  <c r="R81" i="25" s="1"/>
  <c r="AA81" i="25"/>
  <c r="P81" i="25" s="1"/>
  <c r="AJ81" i="25"/>
  <c r="Y81" i="25" s="1"/>
  <c r="AH81" i="25"/>
  <c r="W81" i="25" s="1"/>
  <c r="AF81" i="25"/>
  <c r="U81" i="25" s="1"/>
  <c r="AD81" i="25"/>
  <c r="S81" i="25" s="1"/>
  <c r="AB81" i="25"/>
  <c r="Q81" i="25" s="1"/>
  <c r="AK83" i="25"/>
  <c r="Z83" i="25" s="1"/>
  <c r="AI83" i="25"/>
  <c r="X83" i="25" s="1"/>
  <c r="AG83" i="25"/>
  <c r="V83" i="25" s="1"/>
  <c r="AE83" i="25"/>
  <c r="T83" i="25" s="1"/>
  <c r="AC83" i="25"/>
  <c r="R83" i="25" s="1"/>
  <c r="AA83" i="25"/>
  <c r="P83" i="25" s="1"/>
  <c r="AJ83" i="25"/>
  <c r="Y83" i="25" s="1"/>
  <c r="AH83" i="25"/>
  <c r="W83" i="25" s="1"/>
  <c r="AF83" i="25"/>
  <c r="U83" i="25" s="1"/>
  <c r="AD83" i="25"/>
  <c r="S83" i="25" s="1"/>
  <c r="AB83" i="25"/>
  <c r="Q83" i="25" s="1"/>
  <c r="AK85" i="25"/>
  <c r="Z85" i="25" s="1"/>
  <c r="AI85" i="25"/>
  <c r="X85" i="25" s="1"/>
  <c r="AG85" i="25"/>
  <c r="V85" i="25" s="1"/>
  <c r="AE85" i="25"/>
  <c r="T85" i="25" s="1"/>
  <c r="AC85" i="25"/>
  <c r="R85" i="25" s="1"/>
  <c r="AA85" i="25"/>
  <c r="P85" i="25" s="1"/>
  <c r="AJ85" i="25"/>
  <c r="Y85" i="25" s="1"/>
  <c r="AH85" i="25"/>
  <c r="W85" i="25" s="1"/>
  <c r="AF85" i="25"/>
  <c r="U85" i="25" s="1"/>
  <c r="AD85" i="25"/>
  <c r="S85" i="25" s="1"/>
  <c r="AB85" i="25"/>
  <c r="Q85" i="25" s="1"/>
  <c r="AK87" i="25"/>
  <c r="Z87" i="25" s="1"/>
  <c r="AI87" i="25"/>
  <c r="X87" i="25" s="1"/>
  <c r="AG87" i="25"/>
  <c r="V87" i="25" s="1"/>
  <c r="AE87" i="25"/>
  <c r="T87" i="25" s="1"/>
  <c r="AC87" i="25"/>
  <c r="R87" i="25" s="1"/>
  <c r="AA87" i="25"/>
  <c r="P87" i="25" s="1"/>
  <c r="AJ87" i="25"/>
  <c r="Y87" i="25" s="1"/>
  <c r="AH87" i="25"/>
  <c r="W87" i="25" s="1"/>
  <c r="AF87" i="25"/>
  <c r="U87" i="25" s="1"/>
  <c r="AD87" i="25"/>
  <c r="S87" i="25" s="1"/>
  <c r="AB87" i="25"/>
  <c r="Q87" i="25" s="1"/>
  <c r="AK89" i="25"/>
  <c r="Z89" i="25" s="1"/>
  <c r="AI89" i="25"/>
  <c r="X89" i="25" s="1"/>
  <c r="AG89" i="25"/>
  <c r="V89" i="25" s="1"/>
  <c r="AE89" i="25"/>
  <c r="T89" i="25" s="1"/>
  <c r="AC89" i="25"/>
  <c r="R89" i="25" s="1"/>
  <c r="AA89" i="25"/>
  <c r="P89" i="25" s="1"/>
  <c r="AJ89" i="25"/>
  <c r="Y89" i="25" s="1"/>
  <c r="AH89" i="25"/>
  <c r="W89" i="25" s="1"/>
  <c r="AF89" i="25"/>
  <c r="U89" i="25" s="1"/>
  <c r="AD89" i="25"/>
  <c r="S89" i="25" s="1"/>
  <c r="AB89" i="25"/>
  <c r="Q89" i="25" s="1"/>
  <c r="AK91" i="25"/>
  <c r="Z91" i="25" s="1"/>
  <c r="AI91" i="25"/>
  <c r="X91" i="25" s="1"/>
  <c r="AG91" i="25"/>
  <c r="V91" i="25" s="1"/>
  <c r="AE91" i="25"/>
  <c r="T91" i="25" s="1"/>
  <c r="AC91" i="25"/>
  <c r="R91" i="25" s="1"/>
  <c r="AA91" i="25"/>
  <c r="P91" i="25" s="1"/>
  <c r="AJ91" i="25"/>
  <c r="Y91" i="25" s="1"/>
  <c r="AH91" i="25"/>
  <c r="W91" i="25" s="1"/>
  <c r="AF91" i="25"/>
  <c r="U91" i="25" s="1"/>
  <c r="AD91" i="25"/>
  <c r="S91" i="25" s="1"/>
  <c r="AB91" i="25"/>
  <c r="Q91" i="25" s="1"/>
  <c r="AK93" i="25"/>
  <c r="Z93" i="25" s="1"/>
  <c r="AI93" i="25"/>
  <c r="X93" i="25" s="1"/>
  <c r="AG93" i="25"/>
  <c r="V93" i="25" s="1"/>
  <c r="AE93" i="25"/>
  <c r="T93" i="25" s="1"/>
  <c r="AC93" i="25"/>
  <c r="R93" i="25" s="1"/>
  <c r="AA93" i="25"/>
  <c r="P93" i="25" s="1"/>
  <c r="AJ93" i="25"/>
  <c r="Y93" i="25" s="1"/>
  <c r="AH93" i="25"/>
  <c r="W93" i="25" s="1"/>
  <c r="AF93" i="25"/>
  <c r="U93" i="25" s="1"/>
  <c r="AD93" i="25"/>
  <c r="S93" i="25" s="1"/>
  <c r="AB93" i="25"/>
  <c r="Q93" i="25" s="1"/>
  <c r="AK95" i="25"/>
  <c r="Z95" i="25" s="1"/>
  <c r="AI95" i="25"/>
  <c r="X95" i="25" s="1"/>
  <c r="AG95" i="25"/>
  <c r="V95" i="25" s="1"/>
  <c r="AE95" i="25"/>
  <c r="T95" i="25" s="1"/>
  <c r="AC95" i="25"/>
  <c r="R95" i="25" s="1"/>
  <c r="AA95" i="25"/>
  <c r="P95" i="25" s="1"/>
  <c r="AJ95" i="25"/>
  <c r="Y95" i="25" s="1"/>
  <c r="AH95" i="25"/>
  <c r="W95" i="25" s="1"/>
  <c r="AF95" i="25"/>
  <c r="U95" i="25" s="1"/>
  <c r="AD95" i="25"/>
  <c r="S95" i="25" s="1"/>
  <c r="AB95" i="25"/>
  <c r="Q95" i="25" s="1"/>
  <c r="AK97" i="25"/>
  <c r="Z97" i="25" s="1"/>
  <c r="AI97" i="25"/>
  <c r="X97" i="25" s="1"/>
  <c r="AG97" i="25"/>
  <c r="V97" i="25" s="1"/>
  <c r="AE97" i="25"/>
  <c r="T97" i="25" s="1"/>
  <c r="AC97" i="25"/>
  <c r="R97" i="25" s="1"/>
  <c r="AA97" i="25"/>
  <c r="P97" i="25" s="1"/>
  <c r="AJ97" i="25"/>
  <c r="Y97" i="25" s="1"/>
  <c r="AH97" i="25"/>
  <c r="W97" i="25" s="1"/>
  <c r="AF97" i="25"/>
  <c r="U97" i="25" s="1"/>
  <c r="AD97" i="25"/>
  <c r="S97" i="25" s="1"/>
  <c r="AB97" i="25"/>
  <c r="Q97" i="25" s="1"/>
  <c r="AK99" i="25"/>
  <c r="Z99" i="25" s="1"/>
  <c r="AI99" i="25"/>
  <c r="X99" i="25" s="1"/>
  <c r="AG99" i="25"/>
  <c r="V99" i="25" s="1"/>
  <c r="AE99" i="25"/>
  <c r="T99" i="25" s="1"/>
  <c r="AC99" i="25"/>
  <c r="R99" i="25" s="1"/>
  <c r="AA99" i="25"/>
  <c r="P99" i="25" s="1"/>
  <c r="AJ99" i="25"/>
  <c r="Y99" i="25" s="1"/>
  <c r="AH99" i="25"/>
  <c r="W99" i="25" s="1"/>
  <c r="AF99" i="25"/>
  <c r="U99" i="25" s="1"/>
  <c r="AD99" i="25"/>
  <c r="S99" i="25" s="1"/>
  <c r="AB99" i="25"/>
  <c r="Q99" i="25" s="1"/>
  <c r="AK101" i="25"/>
  <c r="Z101" i="25" s="1"/>
  <c r="AI101" i="25"/>
  <c r="X101" i="25" s="1"/>
  <c r="AG101" i="25"/>
  <c r="V101" i="25" s="1"/>
  <c r="AE101" i="25"/>
  <c r="T101" i="25" s="1"/>
  <c r="AC101" i="25"/>
  <c r="R101" i="25" s="1"/>
  <c r="AA101" i="25"/>
  <c r="P101" i="25" s="1"/>
  <c r="AJ101" i="25"/>
  <c r="Y101" i="25" s="1"/>
  <c r="AH101" i="25"/>
  <c r="W101" i="25" s="1"/>
  <c r="AF101" i="25"/>
  <c r="U101" i="25" s="1"/>
  <c r="AD101" i="25"/>
  <c r="S101" i="25" s="1"/>
  <c r="AB101" i="25"/>
  <c r="Q101" i="25" s="1"/>
  <c r="AK103" i="25"/>
  <c r="Z103" i="25" s="1"/>
  <c r="AI103" i="25"/>
  <c r="X103" i="25" s="1"/>
  <c r="AG103" i="25"/>
  <c r="V103" i="25" s="1"/>
  <c r="AE103" i="25"/>
  <c r="T103" i="25" s="1"/>
  <c r="AC103" i="25"/>
  <c r="R103" i="25" s="1"/>
  <c r="AA103" i="25"/>
  <c r="P103" i="25" s="1"/>
  <c r="AJ103" i="25"/>
  <c r="Y103" i="25" s="1"/>
  <c r="AH103" i="25"/>
  <c r="W103" i="25" s="1"/>
  <c r="AF103" i="25"/>
  <c r="U103" i="25" s="1"/>
  <c r="AD103" i="25"/>
  <c r="S103" i="25" s="1"/>
  <c r="AB103" i="25"/>
  <c r="Q103" i="25" s="1"/>
  <c r="AK105" i="25"/>
  <c r="Z105" i="25" s="1"/>
  <c r="AI105" i="25"/>
  <c r="X105" i="25" s="1"/>
  <c r="AG105" i="25"/>
  <c r="V105" i="25" s="1"/>
  <c r="AE105" i="25"/>
  <c r="T105" i="25" s="1"/>
  <c r="AC105" i="25"/>
  <c r="R105" i="25" s="1"/>
  <c r="AA105" i="25"/>
  <c r="P105" i="25" s="1"/>
  <c r="AJ105" i="25"/>
  <c r="Y105" i="25" s="1"/>
  <c r="AH105" i="25"/>
  <c r="W105" i="25" s="1"/>
  <c r="AF105" i="25"/>
  <c r="U105" i="25" s="1"/>
  <c r="AD105" i="25"/>
  <c r="S105" i="25" s="1"/>
  <c r="AB105" i="25"/>
  <c r="Q105" i="25" s="1"/>
  <c r="AK107" i="25"/>
  <c r="Z107" i="25" s="1"/>
  <c r="AI107" i="25"/>
  <c r="X107" i="25" s="1"/>
  <c r="AG107" i="25"/>
  <c r="V107" i="25" s="1"/>
  <c r="AE107" i="25"/>
  <c r="T107" i="25" s="1"/>
  <c r="AC107" i="25"/>
  <c r="R107" i="25" s="1"/>
  <c r="AA107" i="25"/>
  <c r="P107" i="25" s="1"/>
  <c r="AJ107" i="25"/>
  <c r="Y107" i="25" s="1"/>
  <c r="AH107" i="25"/>
  <c r="W107" i="25" s="1"/>
  <c r="AF107" i="25"/>
  <c r="U107" i="25" s="1"/>
  <c r="AD107" i="25"/>
  <c r="S107" i="25" s="1"/>
  <c r="AB107" i="25"/>
  <c r="Q107" i="25" s="1"/>
  <c r="AK109" i="25"/>
  <c r="Z109" i="25" s="1"/>
  <c r="AI109" i="25"/>
  <c r="X109" i="25" s="1"/>
  <c r="AG109" i="25"/>
  <c r="V109" i="25" s="1"/>
  <c r="AE109" i="25"/>
  <c r="T109" i="25" s="1"/>
  <c r="AC109" i="25"/>
  <c r="R109" i="25" s="1"/>
  <c r="AA109" i="25"/>
  <c r="P109" i="25" s="1"/>
  <c r="AJ109" i="25"/>
  <c r="Y109" i="25" s="1"/>
  <c r="AH109" i="25"/>
  <c r="W109" i="25" s="1"/>
  <c r="AF109" i="25"/>
  <c r="U109" i="25" s="1"/>
  <c r="AD109" i="25"/>
  <c r="S109" i="25" s="1"/>
  <c r="AB109" i="25"/>
  <c r="Q109" i="25" s="1"/>
  <c r="AK111" i="25"/>
  <c r="Z111" i="25" s="1"/>
  <c r="AI111" i="25"/>
  <c r="X111" i="25" s="1"/>
  <c r="AG111" i="25"/>
  <c r="V111" i="25" s="1"/>
  <c r="AE111" i="25"/>
  <c r="T111" i="25" s="1"/>
  <c r="AC111" i="25"/>
  <c r="R111" i="25" s="1"/>
  <c r="AA111" i="25"/>
  <c r="P111" i="25" s="1"/>
  <c r="AJ111" i="25"/>
  <c r="Y111" i="25" s="1"/>
  <c r="AH111" i="25"/>
  <c r="W111" i="25" s="1"/>
  <c r="AF111" i="25"/>
  <c r="U111" i="25" s="1"/>
  <c r="AD111" i="25"/>
  <c r="S111" i="25" s="1"/>
  <c r="AB111" i="25"/>
  <c r="Q111" i="25" s="1"/>
  <c r="AK113" i="25"/>
  <c r="Z113" i="25" s="1"/>
  <c r="AI113" i="25"/>
  <c r="X113" i="25" s="1"/>
  <c r="AG113" i="25"/>
  <c r="V113" i="25" s="1"/>
  <c r="AE113" i="25"/>
  <c r="T113" i="25" s="1"/>
  <c r="AC113" i="25"/>
  <c r="R113" i="25" s="1"/>
  <c r="AA113" i="25"/>
  <c r="P113" i="25" s="1"/>
  <c r="AJ113" i="25"/>
  <c r="Y113" i="25" s="1"/>
  <c r="AH113" i="25"/>
  <c r="W113" i="25" s="1"/>
  <c r="AF113" i="25"/>
  <c r="U113" i="25" s="1"/>
  <c r="AD113" i="25"/>
  <c r="S113" i="25" s="1"/>
  <c r="AB113" i="25"/>
  <c r="Q113" i="25" s="1"/>
  <c r="AK115" i="25"/>
  <c r="Z115" i="25" s="1"/>
  <c r="AI115" i="25"/>
  <c r="X115" i="25" s="1"/>
  <c r="AG115" i="25"/>
  <c r="V115" i="25" s="1"/>
  <c r="AE115" i="25"/>
  <c r="T115" i="25" s="1"/>
  <c r="AC115" i="25"/>
  <c r="R115" i="25" s="1"/>
  <c r="AA115" i="25"/>
  <c r="P115" i="25" s="1"/>
  <c r="AJ115" i="25"/>
  <c r="Y115" i="25" s="1"/>
  <c r="AH115" i="25"/>
  <c r="W115" i="25" s="1"/>
  <c r="AF115" i="25"/>
  <c r="U115" i="25" s="1"/>
  <c r="AD115" i="25"/>
  <c r="S115" i="25" s="1"/>
  <c r="AB115" i="25"/>
  <c r="Q115" i="25" s="1"/>
  <c r="AK117" i="25"/>
  <c r="Z117" i="25" s="1"/>
  <c r="AI117" i="25"/>
  <c r="X117" i="25" s="1"/>
  <c r="AG117" i="25"/>
  <c r="V117" i="25" s="1"/>
  <c r="AE117" i="25"/>
  <c r="T117" i="25" s="1"/>
  <c r="AC117" i="25"/>
  <c r="R117" i="25" s="1"/>
  <c r="AA117" i="25"/>
  <c r="P117" i="25" s="1"/>
  <c r="AJ117" i="25"/>
  <c r="Y117" i="25" s="1"/>
  <c r="AH117" i="25"/>
  <c r="W117" i="25" s="1"/>
  <c r="AF117" i="25"/>
  <c r="U117" i="25" s="1"/>
  <c r="AD117" i="25"/>
  <c r="S117" i="25" s="1"/>
  <c r="AB117" i="25"/>
  <c r="Q117" i="25" s="1"/>
  <c r="AK119" i="25"/>
  <c r="Z119" i="25" s="1"/>
  <c r="AI119" i="25"/>
  <c r="X119" i="25" s="1"/>
  <c r="AG119" i="25"/>
  <c r="V119" i="25" s="1"/>
  <c r="AE119" i="25"/>
  <c r="T119" i="25" s="1"/>
  <c r="AC119" i="25"/>
  <c r="R119" i="25" s="1"/>
  <c r="AA119" i="25"/>
  <c r="P119" i="25" s="1"/>
  <c r="AJ119" i="25"/>
  <c r="Y119" i="25" s="1"/>
  <c r="AH119" i="25"/>
  <c r="W119" i="25" s="1"/>
  <c r="AF119" i="25"/>
  <c r="U119" i="25" s="1"/>
  <c r="AD119" i="25"/>
  <c r="S119" i="25" s="1"/>
  <c r="AB119" i="25"/>
  <c r="Q119" i="25" s="1"/>
  <c r="AK121" i="25"/>
  <c r="Z121" i="25" s="1"/>
  <c r="AI121" i="25"/>
  <c r="X121" i="25" s="1"/>
  <c r="AG121" i="25"/>
  <c r="V121" i="25" s="1"/>
  <c r="AE121" i="25"/>
  <c r="T121" i="25" s="1"/>
  <c r="AC121" i="25"/>
  <c r="R121" i="25" s="1"/>
  <c r="AA121" i="25"/>
  <c r="P121" i="25" s="1"/>
  <c r="AJ121" i="25"/>
  <c r="Y121" i="25" s="1"/>
  <c r="AH121" i="25"/>
  <c r="W121" i="25" s="1"/>
  <c r="AF121" i="25"/>
  <c r="U121" i="25" s="1"/>
  <c r="AD121" i="25"/>
  <c r="S121" i="25" s="1"/>
  <c r="AB121" i="25"/>
  <c r="Q121" i="25" s="1"/>
  <c r="AK123" i="25"/>
  <c r="Z123" i="25" s="1"/>
  <c r="AI123" i="25"/>
  <c r="X123" i="25" s="1"/>
  <c r="AG123" i="25"/>
  <c r="V123" i="25" s="1"/>
  <c r="AE123" i="25"/>
  <c r="T123" i="25" s="1"/>
  <c r="AC123" i="25"/>
  <c r="R123" i="25" s="1"/>
  <c r="AA123" i="25"/>
  <c r="P123" i="25" s="1"/>
  <c r="AJ123" i="25"/>
  <c r="Y123" i="25" s="1"/>
  <c r="AH123" i="25"/>
  <c r="W123" i="25" s="1"/>
  <c r="AF123" i="25"/>
  <c r="U123" i="25" s="1"/>
  <c r="AD123" i="25"/>
  <c r="S123" i="25" s="1"/>
  <c r="AB123" i="25"/>
  <c r="Q123" i="25" s="1"/>
  <c r="AK125" i="25"/>
  <c r="Z125" i="25" s="1"/>
  <c r="AI125" i="25"/>
  <c r="X125" i="25" s="1"/>
  <c r="AG125" i="25"/>
  <c r="V125" i="25" s="1"/>
  <c r="AE125" i="25"/>
  <c r="T125" i="25" s="1"/>
  <c r="AC125" i="25"/>
  <c r="R125" i="25" s="1"/>
  <c r="AA125" i="25"/>
  <c r="P125" i="25" s="1"/>
  <c r="AJ125" i="25"/>
  <c r="Y125" i="25" s="1"/>
  <c r="AH125" i="25"/>
  <c r="W125" i="25" s="1"/>
  <c r="AF125" i="25"/>
  <c r="U125" i="25" s="1"/>
  <c r="AD125" i="25"/>
  <c r="S125" i="25" s="1"/>
  <c r="AB125" i="25"/>
  <c r="Q125" i="25" s="1"/>
  <c r="AK127" i="25"/>
  <c r="Z127" i="25" s="1"/>
  <c r="AI127" i="25"/>
  <c r="X127" i="25" s="1"/>
  <c r="AG127" i="25"/>
  <c r="V127" i="25" s="1"/>
  <c r="AE127" i="25"/>
  <c r="T127" i="25" s="1"/>
  <c r="AC127" i="25"/>
  <c r="R127" i="25" s="1"/>
  <c r="AA127" i="25"/>
  <c r="P127" i="25" s="1"/>
  <c r="AJ127" i="25"/>
  <c r="Y127" i="25" s="1"/>
  <c r="AH127" i="25"/>
  <c r="W127" i="25" s="1"/>
  <c r="AF127" i="25"/>
  <c r="U127" i="25" s="1"/>
  <c r="AD127" i="25"/>
  <c r="S127" i="25" s="1"/>
  <c r="AB127" i="25"/>
  <c r="Q127" i="25" s="1"/>
  <c r="AK129" i="25"/>
  <c r="Z129" i="25" s="1"/>
  <c r="AI129" i="25"/>
  <c r="X129" i="25" s="1"/>
  <c r="AG129" i="25"/>
  <c r="V129" i="25" s="1"/>
  <c r="AE129" i="25"/>
  <c r="T129" i="25" s="1"/>
  <c r="AC129" i="25"/>
  <c r="R129" i="25" s="1"/>
  <c r="AA129" i="25"/>
  <c r="P129" i="25" s="1"/>
  <c r="AJ129" i="25"/>
  <c r="Y129" i="25" s="1"/>
  <c r="AH129" i="25"/>
  <c r="W129" i="25" s="1"/>
  <c r="AF129" i="25"/>
  <c r="U129" i="25" s="1"/>
  <c r="AD129" i="25"/>
  <c r="S129" i="25" s="1"/>
  <c r="AB129" i="25"/>
  <c r="Q129" i="25" s="1"/>
  <c r="AK131" i="25"/>
  <c r="Z131" i="25" s="1"/>
  <c r="AI131" i="25"/>
  <c r="X131" i="25" s="1"/>
  <c r="AG131" i="25"/>
  <c r="V131" i="25" s="1"/>
  <c r="AE131" i="25"/>
  <c r="T131" i="25" s="1"/>
  <c r="AC131" i="25"/>
  <c r="R131" i="25" s="1"/>
  <c r="AA131" i="25"/>
  <c r="P131" i="25" s="1"/>
  <c r="AJ131" i="25"/>
  <c r="Y131" i="25" s="1"/>
  <c r="AH131" i="25"/>
  <c r="W131" i="25" s="1"/>
  <c r="AF131" i="25"/>
  <c r="U131" i="25" s="1"/>
  <c r="AD131" i="25"/>
  <c r="S131" i="25" s="1"/>
  <c r="AB131" i="25"/>
  <c r="Q131" i="25" s="1"/>
  <c r="AK133" i="25"/>
  <c r="Z133" i="25" s="1"/>
  <c r="AI133" i="25"/>
  <c r="X133" i="25" s="1"/>
  <c r="AG133" i="25"/>
  <c r="V133" i="25" s="1"/>
  <c r="AE133" i="25"/>
  <c r="T133" i="25" s="1"/>
  <c r="AC133" i="25"/>
  <c r="R133" i="25" s="1"/>
  <c r="AA133" i="25"/>
  <c r="P133" i="25" s="1"/>
  <c r="AJ133" i="25"/>
  <c r="Y133" i="25" s="1"/>
  <c r="AH133" i="25"/>
  <c r="W133" i="25" s="1"/>
  <c r="AF133" i="25"/>
  <c r="U133" i="25" s="1"/>
  <c r="AD133" i="25"/>
  <c r="S133" i="25" s="1"/>
  <c r="AB133" i="25"/>
  <c r="Q133" i="25" s="1"/>
  <c r="AK135" i="25"/>
  <c r="Z135" i="25" s="1"/>
  <c r="AI135" i="25"/>
  <c r="X135" i="25" s="1"/>
  <c r="AG135" i="25"/>
  <c r="V135" i="25" s="1"/>
  <c r="AE135" i="25"/>
  <c r="T135" i="25" s="1"/>
  <c r="AC135" i="25"/>
  <c r="R135" i="25" s="1"/>
  <c r="AA135" i="25"/>
  <c r="P135" i="25" s="1"/>
  <c r="AJ135" i="25"/>
  <c r="Y135" i="25" s="1"/>
  <c r="AH135" i="25"/>
  <c r="W135" i="25" s="1"/>
  <c r="AF135" i="25"/>
  <c r="U135" i="25" s="1"/>
  <c r="AD135" i="25"/>
  <c r="S135" i="25" s="1"/>
  <c r="AB135" i="25"/>
  <c r="Q135" i="25" s="1"/>
  <c r="AK137" i="25"/>
  <c r="Z137" i="25" s="1"/>
  <c r="AI137" i="25"/>
  <c r="X137" i="25" s="1"/>
  <c r="AG137" i="25"/>
  <c r="V137" i="25" s="1"/>
  <c r="AE137" i="25"/>
  <c r="T137" i="25" s="1"/>
  <c r="AC137" i="25"/>
  <c r="R137" i="25" s="1"/>
  <c r="AA137" i="25"/>
  <c r="P137" i="25" s="1"/>
  <c r="AJ137" i="25"/>
  <c r="Y137" i="25" s="1"/>
  <c r="AH137" i="25"/>
  <c r="W137" i="25" s="1"/>
  <c r="AF137" i="25"/>
  <c r="U137" i="25" s="1"/>
  <c r="AD137" i="25"/>
  <c r="S137" i="25" s="1"/>
  <c r="AB137" i="25"/>
  <c r="Q137" i="25" s="1"/>
  <c r="AK139" i="25"/>
  <c r="Z139" i="25" s="1"/>
  <c r="AI139" i="25"/>
  <c r="X139" i="25" s="1"/>
  <c r="AG139" i="25"/>
  <c r="V139" i="25" s="1"/>
  <c r="AE139" i="25"/>
  <c r="T139" i="25" s="1"/>
  <c r="AC139" i="25"/>
  <c r="R139" i="25" s="1"/>
  <c r="AA139" i="25"/>
  <c r="P139" i="25" s="1"/>
  <c r="AJ139" i="25"/>
  <c r="Y139" i="25" s="1"/>
  <c r="AH139" i="25"/>
  <c r="W139" i="25" s="1"/>
  <c r="AF139" i="25"/>
  <c r="U139" i="25" s="1"/>
  <c r="AD139" i="25"/>
  <c r="S139" i="25" s="1"/>
  <c r="AB139" i="25"/>
  <c r="Q139" i="25" s="1"/>
  <c r="AK141" i="25"/>
  <c r="Z141" i="25" s="1"/>
  <c r="AI141" i="25"/>
  <c r="X141" i="25" s="1"/>
  <c r="AG141" i="25"/>
  <c r="V141" i="25" s="1"/>
  <c r="AE141" i="25"/>
  <c r="T141" i="25" s="1"/>
  <c r="AC141" i="25"/>
  <c r="R141" i="25" s="1"/>
  <c r="AA141" i="25"/>
  <c r="P141" i="25" s="1"/>
  <c r="AJ141" i="25"/>
  <c r="Y141" i="25" s="1"/>
  <c r="AH141" i="25"/>
  <c r="W141" i="25" s="1"/>
  <c r="AF141" i="25"/>
  <c r="U141" i="25" s="1"/>
  <c r="AD141" i="25"/>
  <c r="S141" i="25" s="1"/>
  <c r="AB141" i="25"/>
  <c r="Q141" i="25" s="1"/>
  <c r="AK143" i="25"/>
  <c r="Z143" i="25" s="1"/>
  <c r="AI143" i="25"/>
  <c r="X143" i="25" s="1"/>
  <c r="AG143" i="25"/>
  <c r="V143" i="25" s="1"/>
  <c r="AE143" i="25"/>
  <c r="T143" i="25" s="1"/>
  <c r="AC143" i="25"/>
  <c r="R143" i="25" s="1"/>
  <c r="AA143" i="25"/>
  <c r="P143" i="25" s="1"/>
  <c r="AJ143" i="25"/>
  <c r="Y143" i="25" s="1"/>
  <c r="AH143" i="25"/>
  <c r="W143" i="25" s="1"/>
  <c r="AF143" i="25"/>
  <c r="U143" i="25" s="1"/>
  <c r="AD143" i="25"/>
  <c r="S143" i="25" s="1"/>
  <c r="AB143" i="25"/>
  <c r="Q143" i="25" s="1"/>
  <c r="AK145" i="25"/>
  <c r="Z145" i="25" s="1"/>
  <c r="AI145" i="25"/>
  <c r="X145" i="25" s="1"/>
  <c r="AG145" i="25"/>
  <c r="V145" i="25" s="1"/>
  <c r="AE145" i="25"/>
  <c r="T145" i="25" s="1"/>
  <c r="AC145" i="25"/>
  <c r="R145" i="25" s="1"/>
  <c r="AA145" i="25"/>
  <c r="P145" i="25" s="1"/>
  <c r="AJ145" i="25"/>
  <c r="Y145" i="25" s="1"/>
  <c r="AH145" i="25"/>
  <c r="W145" i="25" s="1"/>
  <c r="AF145" i="25"/>
  <c r="U145" i="25" s="1"/>
  <c r="AD145" i="25"/>
  <c r="S145" i="25" s="1"/>
  <c r="AB145" i="25"/>
  <c r="Q145" i="25" s="1"/>
  <c r="AK147" i="25"/>
  <c r="Z147" i="25" s="1"/>
  <c r="AI147" i="25"/>
  <c r="X147" i="25" s="1"/>
  <c r="AG147" i="25"/>
  <c r="V147" i="25" s="1"/>
  <c r="AE147" i="25"/>
  <c r="T147" i="25" s="1"/>
  <c r="AC147" i="25"/>
  <c r="R147" i="25" s="1"/>
  <c r="AA147" i="25"/>
  <c r="P147" i="25" s="1"/>
  <c r="AJ147" i="25"/>
  <c r="Y147" i="25" s="1"/>
  <c r="AH147" i="25"/>
  <c r="W147" i="25" s="1"/>
  <c r="AF147" i="25"/>
  <c r="U147" i="25" s="1"/>
  <c r="AD147" i="25"/>
  <c r="S147" i="25" s="1"/>
  <c r="AB147" i="25"/>
  <c r="Q147" i="25" s="1"/>
  <c r="AK149" i="25"/>
  <c r="Z149" i="25" s="1"/>
  <c r="AI149" i="25"/>
  <c r="X149" i="25" s="1"/>
  <c r="AG149" i="25"/>
  <c r="V149" i="25" s="1"/>
  <c r="AE149" i="25"/>
  <c r="T149" i="25" s="1"/>
  <c r="AC149" i="25"/>
  <c r="R149" i="25" s="1"/>
  <c r="AA149" i="25"/>
  <c r="P149" i="25" s="1"/>
  <c r="AJ149" i="25"/>
  <c r="Y149" i="25" s="1"/>
  <c r="AH149" i="25"/>
  <c r="W149" i="25" s="1"/>
  <c r="AF149" i="25"/>
  <c r="U149" i="25" s="1"/>
  <c r="AD149" i="25"/>
  <c r="S149" i="25" s="1"/>
  <c r="AB149" i="25"/>
  <c r="Q149" i="25" s="1"/>
  <c r="AK151" i="25"/>
  <c r="Z151" i="25" s="1"/>
  <c r="AI151" i="25"/>
  <c r="X151" i="25" s="1"/>
  <c r="AG151" i="25"/>
  <c r="V151" i="25" s="1"/>
  <c r="AE151" i="25"/>
  <c r="T151" i="25" s="1"/>
  <c r="AC151" i="25"/>
  <c r="R151" i="25" s="1"/>
  <c r="AA151" i="25"/>
  <c r="P151" i="25" s="1"/>
  <c r="AJ151" i="25"/>
  <c r="Y151" i="25" s="1"/>
  <c r="AH151" i="25"/>
  <c r="W151" i="25" s="1"/>
  <c r="AF151" i="25"/>
  <c r="U151" i="25" s="1"/>
  <c r="AD151" i="25"/>
  <c r="S151" i="25" s="1"/>
  <c r="AB151" i="25"/>
  <c r="Q151" i="25" s="1"/>
  <c r="AK153" i="25"/>
  <c r="Z153" i="25" s="1"/>
  <c r="AI153" i="25"/>
  <c r="X153" i="25" s="1"/>
  <c r="AG153" i="25"/>
  <c r="V153" i="25" s="1"/>
  <c r="AE153" i="25"/>
  <c r="T153" i="25" s="1"/>
  <c r="AC153" i="25"/>
  <c r="R153" i="25" s="1"/>
  <c r="AA153" i="25"/>
  <c r="P153" i="25" s="1"/>
  <c r="AJ153" i="25"/>
  <c r="Y153" i="25" s="1"/>
  <c r="AH153" i="25"/>
  <c r="W153" i="25" s="1"/>
  <c r="AF153" i="25"/>
  <c r="U153" i="25" s="1"/>
  <c r="AD153" i="25"/>
  <c r="S153" i="25" s="1"/>
  <c r="AB153" i="25"/>
  <c r="Q153" i="25" s="1"/>
  <c r="AK155" i="25"/>
  <c r="Z155" i="25" s="1"/>
  <c r="AI155" i="25"/>
  <c r="X155" i="25" s="1"/>
  <c r="AG155" i="25"/>
  <c r="V155" i="25" s="1"/>
  <c r="AE155" i="25"/>
  <c r="T155" i="25" s="1"/>
  <c r="AC155" i="25"/>
  <c r="R155" i="25" s="1"/>
  <c r="AA155" i="25"/>
  <c r="P155" i="25" s="1"/>
  <c r="AJ155" i="25"/>
  <c r="Y155" i="25" s="1"/>
  <c r="AH155" i="25"/>
  <c r="W155" i="25" s="1"/>
  <c r="AF155" i="25"/>
  <c r="U155" i="25" s="1"/>
  <c r="AD155" i="25"/>
  <c r="S155" i="25" s="1"/>
  <c r="AB155" i="25"/>
  <c r="Q155" i="25" s="1"/>
  <c r="AK157" i="25"/>
  <c r="Z157" i="25" s="1"/>
  <c r="AI157" i="25"/>
  <c r="X157" i="25" s="1"/>
  <c r="AG157" i="25"/>
  <c r="V157" i="25" s="1"/>
  <c r="AE157" i="25"/>
  <c r="T157" i="25" s="1"/>
  <c r="AC157" i="25"/>
  <c r="R157" i="25" s="1"/>
  <c r="AA157" i="25"/>
  <c r="P157" i="25" s="1"/>
  <c r="AJ157" i="25"/>
  <c r="Y157" i="25" s="1"/>
  <c r="AH157" i="25"/>
  <c r="W157" i="25" s="1"/>
  <c r="AF157" i="25"/>
  <c r="U157" i="25" s="1"/>
  <c r="AD157" i="25"/>
  <c r="S157" i="25" s="1"/>
  <c r="AB157" i="25"/>
  <c r="Q157" i="25" s="1"/>
  <c r="AK159" i="25"/>
  <c r="Z159" i="25" s="1"/>
  <c r="AI159" i="25"/>
  <c r="X159" i="25" s="1"/>
  <c r="AG159" i="25"/>
  <c r="V159" i="25" s="1"/>
  <c r="AE159" i="25"/>
  <c r="T159" i="25" s="1"/>
  <c r="AC159" i="25"/>
  <c r="R159" i="25" s="1"/>
  <c r="AA159" i="25"/>
  <c r="P159" i="25" s="1"/>
  <c r="AJ159" i="25"/>
  <c r="Y159" i="25" s="1"/>
  <c r="AH159" i="25"/>
  <c r="W159" i="25" s="1"/>
  <c r="AF159" i="25"/>
  <c r="U159" i="25" s="1"/>
  <c r="AD159" i="25"/>
  <c r="S159" i="25" s="1"/>
  <c r="AB159" i="25"/>
  <c r="Q159" i="25" s="1"/>
  <c r="AK161" i="25"/>
  <c r="Z161" i="25" s="1"/>
  <c r="AI161" i="25"/>
  <c r="X161" i="25" s="1"/>
  <c r="AG161" i="25"/>
  <c r="V161" i="25" s="1"/>
  <c r="AE161" i="25"/>
  <c r="T161" i="25" s="1"/>
  <c r="AC161" i="25"/>
  <c r="R161" i="25" s="1"/>
  <c r="AA161" i="25"/>
  <c r="P161" i="25" s="1"/>
  <c r="AJ161" i="25"/>
  <c r="Y161" i="25" s="1"/>
  <c r="AH161" i="25"/>
  <c r="W161" i="25" s="1"/>
  <c r="AF161" i="25"/>
  <c r="U161" i="25" s="1"/>
  <c r="AD161" i="25"/>
  <c r="S161" i="25" s="1"/>
  <c r="AB161" i="25"/>
  <c r="Q161" i="25" s="1"/>
  <c r="AK163" i="25"/>
  <c r="Z163" i="25" s="1"/>
  <c r="AI163" i="25"/>
  <c r="X163" i="25" s="1"/>
  <c r="AG163" i="25"/>
  <c r="V163" i="25" s="1"/>
  <c r="AE163" i="25"/>
  <c r="T163" i="25" s="1"/>
  <c r="AC163" i="25"/>
  <c r="R163" i="25" s="1"/>
  <c r="AA163" i="25"/>
  <c r="P163" i="25" s="1"/>
  <c r="AJ163" i="25"/>
  <c r="Y163" i="25" s="1"/>
  <c r="AH163" i="25"/>
  <c r="W163" i="25" s="1"/>
  <c r="AF163" i="25"/>
  <c r="U163" i="25" s="1"/>
  <c r="AD163" i="25"/>
  <c r="S163" i="25" s="1"/>
  <c r="AB163" i="25"/>
  <c r="Q163" i="25" s="1"/>
  <c r="AK165" i="25"/>
  <c r="Z165" i="25" s="1"/>
  <c r="AI165" i="25"/>
  <c r="X165" i="25" s="1"/>
  <c r="AG165" i="25"/>
  <c r="V165" i="25" s="1"/>
  <c r="AE165" i="25"/>
  <c r="T165" i="25" s="1"/>
  <c r="AC165" i="25"/>
  <c r="R165" i="25" s="1"/>
  <c r="AA165" i="25"/>
  <c r="P165" i="25" s="1"/>
  <c r="AJ165" i="25"/>
  <c r="Y165" i="25" s="1"/>
  <c r="AH165" i="25"/>
  <c r="W165" i="25" s="1"/>
  <c r="AF165" i="25"/>
  <c r="U165" i="25" s="1"/>
  <c r="AD165" i="25"/>
  <c r="S165" i="25" s="1"/>
  <c r="AB165" i="25"/>
  <c r="Q165" i="25" s="1"/>
  <c r="AK167" i="25"/>
  <c r="Z167" i="25" s="1"/>
  <c r="AI167" i="25"/>
  <c r="X167" i="25" s="1"/>
  <c r="AG167" i="25"/>
  <c r="V167" i="25" s="1"/>
  <c r="AE167" i="25"/>
  <c r="T167" i="25" s="1"/>
  <c r="AC167" i="25"/>
  <c r="R167" i="25" s="1"/>
  <c r="AA167" i="25"/>
  <c r="P167" i="25" s="1"/>
  <c r="AJ167" i="25"/>
  <c r="Y167" i="25" s="1"/>
  <c r="AH167" i="25"/>
  <c r="W167" i="25" s="1"/>
  <c r="AF167" i="25"/>
  <c r="U167" i="25" s="1"/>
  <c r="AD167" i="25"/>
  <c r="S167" i="25" s="1"/>
  <c r="AB167" i="25"/>
  <c r="Q167" i="25" s="1"/>
  <c r="AK169" i="25"/>
  <c r="Z169" i="25" s="1"/>
  <c r="AI169" i="25"/>
  <c r="X169" i="25" s="1"/>
  <c r="AG169" i="25"/>
  <c r="V169" i="25" s="1"/>
  <c r="AE169" i="25"/>
  <c r="T169" i="25" s="1"/>
  <c r="AC169" i="25"/>
  <c r="R169" i="25" s="1"/>
  <c r="AA169" i="25"/>
  <c r="P169" i="25" s="1"/>
  <c r="AJ169" i="25"/>
  <c r="Y169" i="25" s="1"/>
  <c r="AH169" i="25"/>
  <c r="W169" i="25" s="1"/>
  <c r="AF169" i="25"/>
  <c r="U169" i="25" s="1"/>
  <c r="AD169" i="25"/>
  <c r="S169" i="25" s="1"/>
  <c r="AB169" i="25"/>
  <c r="Q169" i="25" s="1"/>
  <c r="AK171" i="25"/>
  <c r="Z171" i="25" s="1"/>
  <c r="AI171" i="25"/>
  <c r="X171" i="25" s="1"/>
  <c r="AG171" i="25"/>
  <c r="V171" i="25" s="1"/>
  <c r="AE171" i="25"/>
  <c r="T171" i="25" s="1"/>
  <c r="AC171" i="25"/>
  <c r="R171" i="25" s="1"/>
  <c r="AA171" i="25"/>
  <c r="P171" i="25" s="1"/>
  <c r="AJ171" i="25"/>
  <c r="Y171" i="25" s="1"/>
  <c r="AH171" i="25"/>
  <c r="W171" i="25" s="1"/>
  <c r="AF171" i="25"/>
  <c r="U171" i="25" s="1"/>
  <c r="AD171" i="25"/>
  <c r="S171" i="25" s="1"/>
  <c r="AB171" i="25"/>
  <c r="Q171" i="25" s="1"/>
  <c r="AK173" i="25"/>
  <c r="Z173" i="25" s="1"/>
  <c r="AI173" i="25"/>
  <c r="X173" i="25" s="1"/>
  <c r="AG173" i="25"/>
  <c r="V173" i="25" s="1"/>
  <c r="AE173" i="25"/>
  <c r="T173" i="25" s="1"/>
  <c r="AC173" i="25"/>
  <c r="R173" i="25" s="1"/>
  <c r="AA173" i="25"/>
  <c r="P173" i="25" s="1"/>
  <c r="AJ173" i="25"/>
  <c r="Y173" i="25" s="1"/>
  <c r="AH173" i="25"/>
  <c r="W173" i="25" s="1"/>
  <c r="AF173" i="25"/>
  <c r="U173" i="25" s="1"/>
  <c r="AD173" i="25"/>
  <c r="S173" i="25" s="1"/>
  <c r="AB173" i="25"/>
  <c r="Q173" i="25" s="1"/>
  <c r="AK175" i="25"/>
  <c r="Z175" i="25" s="1"/>
  <c r="AI175" i="25"/>
  <c r="X175" i="25" s="1"/>
  <c r="AG175" i="25"/>
  <c r="V175" i="25" s="1"/>
  <c r="AE175" i="25"/>
  <c r="T175" i="25" s="1"/>
  <c r="AC175" i="25"/>
  <c r="R175" i="25" s="1"/>
  <c r="AA175" i="25"/>
  <c r="P175" i="25" s="1"/>
  <c r="AJ175" i="25"/>
  <c r="Y175" i="25" s="1"/>
  <c r="AH175" i="25"/>
  <c r="W175" i="25" s="1"/>
  <c r="AF175" i="25"/>
  <c r="U175" i="25" s="1"/>
  <c r="AD175" i="25"/>
  <c r="S175" i="25" s="1"/>
  <c r="AB175" i="25"/>
  <c r="Q175" i="25" s="1"/>
  <c r="AK177" i="25"/>
  <c r="Z177" i="25" s="1"/>
  <c r="AI177" i="25"/>
  <c r="X177" i="25" s="1"/>
  <c r="AG177" i="25"/>
  <c r="V177" i="25" s="1"/>
  <c r="AE177" i="25"/>
  <c r="T177" i="25" s="1"/>
  <c r="AC177" i="25"/>
  <c r="R177" i="25" s="1"/>
  <c r="AA177" i="25"/>
  <c r="P177" i="25" s="1"/>
  <c r="AJ177" i="25"/>
  <c r="Y177" i="25" s="1"/>
  <c r="AH177" i="25"/>
  <c r="W177" i="25" s="1"/>
  <c r="AF177" i="25"/>
  <c r="U177" i="25" s="1"/>
  <c r="AD177" i="25"/>
  <c r="S177" i="25" s="1"/>
  <c r="AB177" i="25"/>
  <c r="Q177" i="25" s="1"/>
  <c r="AK179" i="25"/>
  <c r="Z179" i="25" s="1"/>
  <c r="AI179" i="25"/>
  <c r="X179" i="25" s="1"/>
  <c r="AG179" i="25"/>
  <c r="V179" i="25" s="1"/>
  <c r="AE179" i="25"/>
  <c r="T179" i="25" s="1"/>
  <c r="AC179" i="25"/>
  <c r="R179" i="25" s="1"/>
  <c r="AA179" i="25"/>
  <c r="P179" i="25" s="1"/>
  <c r="AJ179" i="25"/>
  <c r="Y179" i="25" s="1"/>
  <c r="AH179" i="25"/>
  <c r="W179" i="25" s="1"/>
  <c r="AF179" i="25"/>
  <c r="U179" i="25" s="1"/>
  <c r="AD179" i="25"/>
  <c r="S179" i="25" s="1"/>
  <c r="AB179" i="25"/>
  <c r="Q179" i="25" s="1"/>
  <c r="AK181" i="25"/>
  <c r="Z181" i="25" s="1"/>
  <c r="AI181" i="25"/>
  <c r="X181" i="25" s="1"/>
  <c r="AG181" i="25"/>
  <c r="V181" i="25" s="1"/>
  <c r="AE181" i="25"/>
  <c r="T181" i="25" s="1"/>
  <c r="AC181" i="25"/>
  <c r="R181" i="25" s="1"/>
  <c r="AA181" i="25"/>
  <c r="P181" i="25" s="1"/>
  <c r="AJ181" i="25"/>
  <c r="Y181" i="25" s="1"/>
  <c r="AH181" i="25"/>
  <c r="W181" i="25" s="1"/>
  <c r="AF181" i="25"/>
  <c r="U181" i="25" s="1"/>
  <c r="AD181" i="25"/>
  <c r="S181" i="25" s="1"/>
  <c r="AB181" i="25"/>
  <c r="Q181" i="25" s="1"/>
  <c r="AK183" i="25"/>
  <c r="Z183" i="25" s="1"/>
  <c r="AI183" i="25"/>
  <c r="X183" i="25" s="1"/>
  <c r="AG183" i="25"/>
  <c r="V183" i="25" s="1"/>
  <c r="AE183" i="25"/>
  <c r="T183" i="25" s="1"/>
  <c r="AC183" i="25"/>
  <c r="R183" i="25" s="1"/>
  <c r="AA183" i="25"/>
  <c r="P183" i="25" s="1"/>
  <c r="AJ183" i="25"/>
  <c r="Y183" i="25" s="1"/>
  <c r="AH183" i="25"/>
  <c r="W183" i="25" s="1"/>
  <c r="AF183" i="25"/>
  <c r="U183" i="25" s="1"/>
  <c r="AD183" i="25"/>
  <c r="S183" i="25" s="1"/>
  <c r="AB183" i="25"/>
  <c r="Q183" i="25" s="1"/>
  <c r="AK185" i="25"/>
  <c r="Z185" i="25" s="1"/>
  <c r="AI185" i="25"/>
  <c r="X185" i="25" s="1"/>
  <c r="AG185" i="25"/>
  <c r="V185" i="25" s="1"/>
  <c r="AE185" i="25"/>
  <c r="T185" i="25" s="1"/>
  <c r="AC185" i="25"/>
  <c r="R185" i="25" s="1"/>
  <c r="AA185" i="25"/>
  <c r="P185" i="25" s="1"/>
  <c r="AJ185" i="25"/>
  <c r="Y185" i="25" s="1"/>
  <c r="AH185" i="25"/>
  <c r="W185" i="25" s="1"/>
  <c r="AF185" i="25"/>
  <c r="U185" i="25" s="1"/>
  <c r="AD185" i="25"/>
  <c r="S185" i="25" s="1"/>
  <c r="AB185" i="25"/>
  <c r="Q185" i="25" s="1"/>
  <c r="AK187" i="25"/>
  <c r="Z187" i="25" s="1"/>
  <c r="AI187" i="25"/>
  <c r="X187" i="25" s="1"/>
  <c r="AG187" i="25"/>
  <c r="V187" i="25" s="1"/>
  <c r="AE187" i="25"/>
  <c r="T187" i="25" s="1"/>
  <c r="AC187" i="25"/>
  <c r="R187" i="25" s="1"/>
  <c r="AA187" i="25"/>
  <c r="P187" i="25" s="1"/>
  <c r="AJ187" i="25"/>
  <c r="Y187" i="25" s="1"/>
  <c r="AH187" i="25"/>
  <c r="W187" i="25" s="1"/>
  <c r="AF187" i="25"/>
  <c r="U187" i="25" s="1"/>
  <c r="AD187" i="25"/>
  <c r="S187" i="25" s="1"/>
  <c r="AB187" i="25"/>
  <c r="Q187" i="25" s="1"/>
  <c r="AK189" i="25"/>
  <c r="Z189" i="25" s="1"/>
  <c r="AI189" i="25"/>
  <c r="X189" i="25" s="1"/>
  <c r="AG189" i="25"/>
  <c r="V189" i="25" s="1"/>
  <c r="AE189" i="25"/>
  <c r="T189" i="25" s="1"/>
  <c r="AC189" i="25"/>
  <c r="R189" i="25" s="1"/>
  <c r="AA189" i="25"/>
  <c r="P189" i="25" s="1"/>
  <c r="AJ189" i="25"/>
  <c r="Y189" i="25" s="1"/>
  <c r="AH189" i="25"/>
  <c r="W189" i="25" s="1"/>
  <c r="AF189" i="25"/>
  <c r="U189" i="25" s="1"/>
  <c r="AD189" i="25"/>
  <c r="S189" i="25" s="1"/>
  <c r="AB189" i="25"/>
  <c r="Q189" i="25" s="1"/>
  <c r="AK191" i="25"/>
  <c r="Z191" i="25" s="1"/>
  <c r="AI191" i="25"/>
  <c r="X191" i="25" s="1"/>
  <c r="AG191" i="25"/>
  <c r="V191" i="25" s="1"/>
  <c r="AE191" i="25"/>
  <c r="T191" i="25" s="1"/>
  <c r="AC191" i="25"/>
  <c r="R191" i="25" s="1"/>
  <c r="AA191" i="25"/>
  <c r="P191" i="25" s="1"/>
  <c r="AJ191" i="25"/>
  <c r="Y191" i="25" s="1"/>
  <c r="AH191" i="25"/>
  <c r="W191" i="25" s="1"/>
  <c r="AF191" i="25"/>
  <c r="U191" i="25" s="1"/>
  <c r="AD191" i="25"/>
  <c r="S191" i="25" s="1"/>
  <c r="AB191" i="25"/>
  <c r="Q191" i="25" s="1"/>
  <c r="AK193" i="25"/>
  <c r="Z193" i="25" s="1"/>
  <c r="AI193" i="25"/>
  <c r="X193" i="25" s="1"/>
  <c r="AG193" i="25"/>
  <c r="V193" i="25" s="1"/>
  <c r="AE193" i="25"/>
  <c r="T193" i="25" s="1"/>
  <c r="AC193" i="25"/>
  <c r="R193" i="25" s="1"/>
  <c r="AA193" i="25"/>
  <c r="P193" i="25" s="1"/>
  <c r="AJ193" i="25"/>
  <c r="Y193" i="25" s="1"/>
  <c r="AH193" i="25"/>
  <c r="W193" i="25" s="1"/>
  <c r="AF193" i="25"/>
  <c r="U193" i="25" s="1"/>
  <c r="AD193" i="25"/>
  <c r="S193" i="25" s="1"/>
  <c r="AB193" i="25"/>
  <c r="Q193" i="25" s="1"/>
  <c r="AK195" i="25"/>
  <c r="Z195" i="25" s="1"/>
  <c r="AI195" i="25"/>
  <c r="X195" i="25" s="1"/>
  <c r="AG195" i="25"/>
  <c r="V195" i="25" s="1"/>
  <c r="AE195" i="25"/>
  <c r="T195" i="25" s="1"/>
  <c r="AC195" i="25"/>
  <c r="R195" i="25" s="1"/>
  <c r="AA195" i="25"/>
  <c r="P195" i="25" s="1"/>
  <c r="AJ195" i="25"/>
  <c r="Y195" i="25" s="1"/>
  <c r="AH195" i="25"/>
  <c r="W195" i="25" s="1"/>
  <c r="AF195" i="25"/>
  <c r="U195" i="25" s="1"/>
  <c r="AD195" i="25"/>
  <c r="S195" i="25" s="1"/>
  <c r="AB195" i="25"/>
  <c r="Q195" i="25" s="1"/>
  <c r="AK197" i="25"/>
  <c r="Z197" i="25" s="1"/>
  <c r="AI197" i="25"/>
  <c r="X197" i="25" s="1"/>
  <c r="AG197" i="25"/>
  <c r="V197" i="25" s="1"/>
  <c r="AE197" i="25"/>
  <c r="T197" i="25" s="1"/>
  <c r="AC197" i="25"/>
  <c r="R197" i="25" s="1"/>
  <c r="AA197" i="25"/>
  <c r="P197" i="25" s="1"/>
  <c r="AJ197" i="25"/>
  <c r="Y197" i="25" s="1"/>
  <c r="AH197" i="25"/>
  <c r="W197" i="25" s="1"/>
  <c r="AF197" i="25"/>
  <c r="U197" i="25" s="1"/>
  <c r="AD197" i="25"/>
  <c r="S197" i="25" s="1"/>
  <c r="AB197" i="25"/>
  <c r="Q197" i="25" s="1"/>
  <c r="AK199" i="25"/>
  <c r="Z199" i="25" s="1"/>
  <c r="AI199" i="25"/>
  <c r="X199" i="25" s="1"/>
  <c r="AG199" i="25"/>
  <c r="V199" i="25" s="1"/>
  <c r="AE199" i="25"/>
  <c r="T199" i="25" s="1"/>
  <c r="AC199" i="25"/>
  <c r="R199" i="25" s="1"/>
  <c r="AA199" i="25"/>
  <c r="P199" i="25" s="1"/>
  <c r="AJ199" i="25"/>
  <c r="Y199" i="25" s="1"/>
  <c r="AH199" i="25"/>
  <c r="W199" i="25" s="1"/>
  <c r="AF199" i="25"/>
  <c r="U199" i="25" s="1"/>
  <c r="AD199" i="25"/>
  <c r="S199" i="25" s="1"/>
  <c r="AB199" i="25"/>
  <c r="Q199" i="25" s="1"/>
  <c r="AK201" i="25"/>
  <c r="Z201" i="25" s="1"/>
  <c r="AI201" i="25"/>
  <c r="X201" i="25" s="1"/>
  <c r="AG201" i="25"/>
  <c r="V201" i="25" s="1"/>
  <c r="AE201" i="25"/>
  <c r="T201" i="25" s="1"/>
  <c r="AC201" i="25"/>
  <c r="R201" i="25" s="1"/>
  <c r="AA201" i="25"/>
  <c r="P201" i="25" s="1"/>
  <c r="AJ201" i="25"/>
  <c r="Y201" i="25" s="1"/>
  <c r="AH201" i="25"/>
  <c r="W201" i="25" s="1"/>
  <c r="AF201" i="25"/>
  <c r="U201" i="25" s="1"/>
  <c r="AD201" i="25"/>
  <c r="S201" i="25" s="1"/>
  <c r="AB201" i="25"/>
  <c r="Q201" i="25" s="1"/>
  <c r="AK203" i="25"/>
  <c r="Z203" i="25" s="1"/>
  <c r="AI203" i="25"/>
  <c r="X203" i="25" s="1"/>
  <c r="AG203" i="25"/>
  <c r="V203" i="25" s="1"/>
  <c r="AE203" i="25"/>
  <c r="T203" i="25" s="1"/>
  <c r="AC203" i="25"/>
  <c r="R203" i="25" s="1"/>
  <c r="AA203" i="25"/>
  <c r="P203" i="25" s="1"/>
  <c r="AJ203" i="25"/>
  <c r="Y203" i="25" s="1"/>
  <c r="AH203" i="25"/>
  <c r="W203" i="25" s="1"/>
  <c r="AF203" i="25"/>
  <c r="U203" i="25" s="1"/>
  <c r="AD203" i="25"/>
  <c r="S203" i="25" s="1"/>
  <c r="AB203" i="25"/>
  <c r="Q203" i="25" s="1"/>
  <c r="AK205" i="25"/>
  <c r="Z205" i="25" s="1"/>
  <c r="AI205" i="25"/>
  <c r="X205" i="25" s="1"/>
  <c r="AG205" i="25"/>
  <c r="V205" i="25" s="1"/>
  <c r="AE205" i="25"/>
  <c r="T205" i="25" s="1"/>
  <c r="AC205" i="25"/>
  <c r="R205" i="25" s="1"/>
  <c r="AA205" i="25"/>
  <c r="P205" i="25" s="1"/>
  <c r="AJ205" i="25"/>
  <c r="Y205" i="25" s="1"/>
  <c r="AH205" i="25"/>
  <c r="W205" i="25" s="1"/>
  <c r="AF205" i="25"/>
  <c r="U205" i="25" s="1"/>
  <c r="AD205" i="25"/>
  <c r="S205" i="25" s="1"/>
  <c r="AB205" i="25"/>
  <c r="Q205" i="25" s="1"/>
  <c r="AK207" i="25"/>
  <c r="Z207" i="25" s="1"/>
  <c r="AI207" i="25"/>
  <c r="X207" i="25" s="1"/>
  <c r="AG207" i="25"/>
  <c r="V207" i="25" s="1"/>
  <c r="AE207" i="25"/>
  <c r="T207" i="25" s="1"/>
  <c r="AC207" i="25"/>
  <c r="R207" i="25" s="1"/>
  <c r="AA207" i="25"/>
  <c r="P207" i="25" s="1"/>
  <c r="AJ207" i="25"/>
  <c r="Y207" i="25" s="1"/>
  <c r="AH207" i="25"/>
  <c r="W207" i="25" s="1"/>
  <c r="AF207" i="25"/>
  <c r="U207" i="25" s="1"/>
  <c r="AD207" i="25"/>
  <c r="S207" i="25" s="1"/>
  <c r="AB207" i="25"/>
  <c r="Q207" i="25" s="1"/>
  <c r="AK209" i="25"/>
  <c r="Z209" i="25" s="1"/>
  <c r="AI209" i="25"/>
  <c r="X209" i="25" s="1"/>
  <c r="AG209" i="25"/>
  <c r="V209" i="25" s="1"/>
  <c r="AE209" i="25"/>
  <c r="T209" i="25" s="1"/>
  <c r="AC209" i="25"/>
  <c r="R209" i="25" s="1"/>
  <c r="AA209" i="25"/>
  <c r="P209" i="25" s="1"/>
  <c r="AJ209" i="25"/>
  <c r="Y209" i="25" s="1"/>
  <c r="AH209" i="25"/>
  <c r="W209" i="25" s="1"/>
  <c r="AF209" i="25"/>
  <c r="U209" i="25" s="1"/>
  <c r="AD209" i="25"/>
  <c r="S209" i="25" s="1"/>
  <c r="AB209" i="25"/>
  <c r="Q209" i="25" s="1"/>
  <c r="AK211" i="25"/>
  <c r="Z211" i="25" s="1"/>
  <c r="AI211" i="25"/>
  <c r="X211" i="25" s="1"/>
  <c r="AG211" i="25"/>
  <c r="V211" i="25" s="1"/>
  <c r="AE211" i="25"/>
  <c r="T211" i="25" s="1"/>
  <c r="AC211" i="25"/>
  <c r="R211" i="25" s="1"/>
  <c r="AA211" i="25"/>
  <c r="P211" i="25" s="1"/>
  <c r="AJ211" i="25"/>
  <c r="Y211" i="25" s="1"/>
  <c r="AH211" i="25"/>
  <c r="W211" i="25" s="1"/>
  <c r="AF211" i="25"/>
  <c r="U211" i="25" s="1"/>
  <c r="AD211" i="25"/>
  <c r="S211" i="25" s="1"/>
  <c r="AB211" i="25"/>
  <c r="Q211" i="25" s="1"/>
  <c r="AK213" i="25"/>
  <c r="Z213" i="25" s="1"/>
  <c r="AI213" i="25"/>
  <c r="X213" i="25" s="1"/>
  <c r="AG213" i="25"/>
  <c r="V213" i="25" s="1"/>
  <c r="AE213" i="25"/>
  <c r="T213" i="25" s="1"/>
  <c r="AC213" i="25"/>
  <c r="R213" i="25" s="1"/>
  <c r="AA213" i="25"/>
  <c r="P213" i="25" s="1"/>
  <c r="AJ213" i="25"/>
  <c r="Y213" i="25" s="1"/>
  <c r="AH213" i="25"/>
  <c r="W213" i="25" s="1"/>
  <c r="AF213" i="25"/>
  <c r="U213" i="25" s="1"/>
  <c r="AD213" i="25"/>
  <c r="S213" i="25" s="1"/>
  <c r="AB213" i="25"/>
  <c r="Q213" i="25" s="1"/>
  <c r="AK215" i="25"/>
  <c r="Z215" i="25" s="1"/>
  <c r="AI215" i="25"/>
  <c r="X215" i="25" s="1"/>
  <c r="AG215" i="25"/>
  <c r="V215" i="25" s="1"/>
  <c r="AE215" i="25"/>
  <c r="T215" i="25" s="1"/>
  <c r="AC215" i="25"/>
  <c r="R215" i="25" s="1"/>
  <c r="AA215" i="25"/>
  <c r="P215" i="25" s="1"/>
  <c r="AJ215" i="25"/>
  <c r="Y215" i="25" s="1"/>
  <c r="AH215" i="25"/>
  <c r="W215" i="25" s="1"/>
  <c r="AF215" i="25"/>
  <c r="U215" i="25" s="1"/>
  <c r="AD215" i="25"/>
  <c r="S215" i="25" s="1"/>
  <c r="AB215" i="25"/>
  <c r="Q215" i="25" s="1"/>
  <c r="AK217" i="25"/>
  <c r="Z217" i="25" s="1"/>
  <c r="AI217" i="25"/>
  <c r="X217" i="25" s="1"/>
  <c r="AG217" i="25"/>
  <c r="V217" i="25" s="1"/>
  <c r="AE217" i="25"/>
  <c r="T217" i="25" s="1"/>
  <c r="AC217" i="25"/>
  <c r="R217" i="25" s="1"/>
  <c r="AA217" i="25"/>
  <c r="P217" i="25" s="1"/>
  <c r="AJ217" i="25"/>
  <c r="Y217" i="25" s="1"/>
  <c r="AH217" i="25"/>
  <c r="W217" i="25" s="1"/>
  <c r="AF217" i="25"/>
  <c r="U217" i="25" s="1"/>
  <c r="AD217" i="25"/>
  <c r="S217" i="25" s="1"/>
  <c r="AB217" i="25"/>
  <c r="Q217" i="25" s="1"/>
  <c r="AK219" i="25"/>
  <c r="Z219" i="25" s="1"/>
  <c r="AI219" i="25"/>
  <c r="X219" i="25" s="1"/>
  <c r="AG219" i="25"/>
  <c r="V219" i="25" s="1"/>
  <c r="AE219" i="25"/>
  <c r="T219" i="25" s="1"/>
  <c r="AC219" i="25"/>
  <c r="R219" i="25" s="1"/>
  <c r="AA219" i="25"/>
  <c r="P219" i="25" s="1"/>
  <c r="AJ219" i="25"/>
  <c r="Y219" i="25" s="1"/>
  <c r="AH219" i="25"/>
  <c r="W219" i="25" s="1"/>
  <c r="AF219" i="25"/>
  <c r="U219" i="25" s="1"/>
  <c r="AD219" i="25"/>
  <c r="S219" i="25" s="1"/>
  <c r="AB219" i="25"/>
  <c r="Q219" i="25" s="1"/>
  <c r="AK221" i="25"/>
  <c r="Z221" i="25" s="1"/>
  <c r="AI221" i="25"/>
  <c r="X221" i="25" s="1"/>
  <c r="AG221" i="25"/>
  <c r="V221" i="25" s="1"/>
  <c r="AE221" i="25"/>
  <c r="T221" i="25" s="1"/>
  <c r="AC221" i="25"/>
  <c r="R221" i="25" s="1"/>
  <c r="AA221" i="25"/>
  <c r="P221" i="25" s="1"/>
  <c r="AJ221" i="25"/>
  <c r="Y221" i="25" s="1"/>
  <c r="AH221" i="25"/>
  <c r="W221" i="25" s="1"/>
  <c r="AF221" i="25"/>
  <c r="U221" i="25" s="1"/>
  <c r="AD221" i="25"/>
  <c r="S221" i="25" s="1"/>
  <c r="AB221" i="25"/>
  <c r="Q221" i="25" s="1"/>
  <c r="AK223" i="25"/>
  <c r="Z223" i="25" s="1"/>
  <c r="AI223" i="25"/>
  <c r="X223" i="25" s="1"/>
  <c r="AG223" i="25"/>
  <c r="V223" i="25" s="1"/>
  <c r="AE223" i="25"/>
  <c r="T223" i="25" s="1"/>
  <c r="AC223" i="25"/>
  <c r="R223" i="25" s="1"/>
  <c r="AA223" i="25"/>
  <c r="P223" i="25" s="1"/>
  <c r="AJ223" i="25"/>
  <c r="Y223" i="25" s="1"/>
  <c r="AH223" i="25"/>
  <c r="W223" i="25" s="1"/>
  <c r="AF223" i="25"/>
  <c r="U223" i="25" s="1"/>
  <c r="AD223" i="25"/>
  <c r="S223" i="25" s="1"/>
  <c r="AB223" i="25"/>
  <c r="Q223" i="25" s="1"/>
  <c r="AK225" i="25"/>
  <c r="Z225" i="25" s="1"/>
  <c r="AI225" i="25"/>
  <c r="X225" i="25" s="1"/>
  <c r="AG225" i="25"/>
  <c r="V225" i="25" s="1"/>
  <c r="AE225" i="25"/>
  <c r="T225" i="25" s="1"/>
  <c r="AC225" i="25"/>
  <c r="R225" i="25" s="1"/>
  <c r="AA225" i="25"/>
  <c r="P225" i="25" s="1"/>
  <c r="AJ225" i="25"/>
  <c r="Y225" i="25" s="1"/>
  <c r="AH225" i="25"/>
  <c r="W225" i="25" s="1"/>
  <c r="AF225" i="25"/>
  <c r="U225" i="25" s="1"/>
  <c r="AD225" i="25"/>
  <c r="S225" i="25" s="1"/>
  <c r="AB225" i="25"/>
  <c r="Q225" i="25" s="1"/>
  <c r="AK227" i="25"/>
  <c r="Z227" i="25" s="1"/>
  <c r="AI227" i="25"/>
  <c r="X227" i="25" s="1"/>
  <c r="AG227" i="25"/>
  <c r="V227" i="25" s="1"/>
  <c r="AE227" i="25"/>
  <c r="T227" i="25" s="1"/>
  <c r="AC227" i="25"/>
  <c r="R227" i="25" s="1"/>
  <c r="AA227" i="25"/>
  <c r="P227" i="25" s="1"/>
  <c r="AJ227" i="25"/>
  <c r="Y227" i="25" s="1"/>
  <c r="AH227" i="25"/>
  <c r="W227" i="25" s="1"/>
  <c r="AF227" i="25"/>
  <c r="U227" i="25" s="1"/>
  <c r="AD227" i="25"/>
  <c r="S227" i="25" s="1"/>
  <c r="AB227" i="25"/>
  <c r="Q227" i="25" s="1"/>
  <c r="AK229" i="25"/>
  <c r="Z229" i="25" s="1"/>
  <c r="AI229" i="25"/>
  <c r="X229" i="25" s="1"/>
  <c r="AG229" i="25"/>
  <c r="V229" i="25" s="1"/>
  <c r="AE229" i="25"/>
  <c r="T229" i="25" s="1"/>
  <c r="AC229" i="25"/>
  <c r="R229" i="25" s="1"/>
  <c r="AA229" i="25"/>
  <c r="P229" i="25" s="1"/>
  <c r="AJ229" i="25"/>
  <c r="Y229" i="25" s="1"/>
  <c r="AH229" i="25"/>
  <c r="W229" i="25" s="1"/>
  <c r="AF229" i="25"/>
  <c r="U229" i="25" s="1"/>
  <c r="AD229" i="25"/>
  <c r="S229" i="25" s="1"/>
  <c r="AB229" i="25"/>
  <c r="Q229" i="25" s="1"/>
  <c r="AK231" i="25"/>
  <c r="Z231" i="25" s="1"/>
  <c r="AI231" i="25"/>
  <c r="X231" i="25" s="1"/>
  <c r="AG231" i="25"/>
  <c r="V231" i="25" s="1"/>
  <c r="AE231" i="25"/>
  <c r="T231" i="25" s="1"/>
  <c r="AC231" i="25"/>
  <c r="R231" i="25" s="1"/>
  <c r="AA231" i="25"/>
  <c r="P231" i="25" s="1"/>
  <c r="AJ231" i="25"/>
  <c r="Y231" i="25" s="1"/>
  <c r="AH231" i="25"/>
  <c r="W231" i="25" s="1"/>
  <c r="AF231" i="25"/>
  <c r="U231" i="25" s="1"/>
  <c r="AD231" i="25"/>
  <c r="S231" i="25" s="1"/>
  <c r="AB231" i="25"/>
  <c r="Q231" i="25" s="1"/>
  <c r="AK233" i="25"/>
  <c r="Z233" i="25" s="1"/>
  <c r="AI233" i="25"/>
  <c r="X233" i="25" s="1"/>
  <c r="AG233" i="25"/>
  <c r="V233" i="25" s="1"/>
  <c r="AE233" i="25"/>
  <c r="T233" i="25" s="1"/>
  <c r="AC233" i="25"/>
  <c r="R233" i="25" s="1"/>
  <c r="AA233" i="25"/>
  <c r="P233" i="25" s="1"/>
  <c r="AJ233" i="25"/>
  <c r="Y233" i="25" s="1"/>
  <c r="AH233" i="25"/>
  <c r="W233" i="25" s="1"/>
  <c r="AF233" i="25"/>
  <c r="U233" i="25" s="1"/>
  <c r="AD233" i="25"/>
  <c r="S233" i="25" s="1"/>
  <c r="AB233" i="25"/>
  <c r="Q233" i="25" s="1"/>
  <c r="AK235" i="25"/>
  <c r="Z235" i="25" s="1"/>
  <c r="AI235" i="25"/>
  <c r="X235" i="25" s="1"/>
  <c r="AG235" i="25"/>
  <c r="V235" i="25" s="1"/>
  <c r="AE235" i="25"/>
  <c r="T235" i="25" s="1"/>
  <c r="AC235" i="25"/>
  <c r="R235" i="25" s="1"/>
  <c r="AA235" i="25"/>
  <c r="P235" i="25" s="1"/>
  <c r="AJ235" i="25"/>
  <c r="Y235" i="25" s="1"/>
  <c r="AH235" i="25"/>
  <c r="W235" i="25" s="1"/>
  <c r="AF235" i="25"/>
  <c r="U235" i="25" s="1"/>
  <c r="AD235" i="25"/>
  <c r="S235" i="25" s="1"/>
  <c r="AB235" i="25"/>
  <c r="Q235" i="25" s="1"/>
  <c r="AK237" i="25"/>
  <c r="Z237" i="25" s="1"/>
  <c r="AI237" i="25"/>
  <c r="X237" i="25" s="1"/>
  <c r="AG237" i="25"/>
  <c r="V237" i="25" s="1"/>
  <c r="AE237" i="25"/>
  <c r="T237" i="25" s="1"/>
  <c r="AC237" i="25"/>
  <c r="R237" i="25" s="1"/>
  <c r="AA237" i="25"/>
  <c r="P237" i="25" s="1"/>
  <c r="AJ237" i="25"/>
  <c r="Y237" i="25" s="1"/>
  <c r="AH237" i="25"/>
  <c r="W237" i="25" s="1"/>
  <c r="AF237" i="25"/>
  <c r="U237" i="25" s="1"/>
  <c r="AD237" i="25"/>
  <c r="S237" i="25" s="1"/>
  <c r="AB237" i="25"/>
  <c r="Q237" i="25" s="1"/>
  <c r="AK239" i="25"/>
  <c r="Z239" i="25" s="1"/>
  <c r="AI239" i="25"/>
  <c r="X239" i="25" s="1"/>
  <c r="AG239" i="25"/>
  <c r="V239" i="25" s="1"/>
  <c r="AE239" i="25"/>
  <c r="T239" i="25" s="1"/>
  <c r="AC239" i="25"/>
  <c r="R239" i="25" s="1"/>
  <c r="AA239" i="25"/>
  <c r="P239" i="25" s="1"/>
  <c r="AJ239" i="25"/>
  <c r="Y239" i="25" s="1"/>
  <c r="AH239" i="25"/>
  <c r="W239" i="25" s="1"/>
  <c r="AF239" i="25"/>
  <c r="U239" i="25" s="1"/>
  <c r="AD239" i="25"/>
  <c r="S239" i="25" s="1"/>
  <c r="AB239" i="25"/>
  <c r="Q239" i="25" s="1"/>
  <c r="AK241" i="25"/>
  <c r="Z241" i="25" s="1"/>
  <c r="AI241" i="25"/>
  <c r="X241" i="25" s="1"/>
  <c r="AG241" i="25"/>
  <c r="V241" i="25" s="1"/>
  <c r="AE241" i="25"/>
  <c r="T241" i="25" s="1"/>
  <c r="AC241" i="25"/>
  <c r="R241" i="25" s="1"/>
  <c r="AA241" i="25"/>
  <c r="P241" i="25" s="1"/>
  <c r="AJ241" i="25"/>
  <c r="Y241" i="25" s="1"/>
  <c r="AH241" i="25"/>
  <c r="W241" i="25" s="1"/>
  <c r="AF241" i="25"/>
  <c r="U241" i="25" s="1"/>
  <c r="AD241" i="25"/>
  <c r="S241" i="25" s="1"/>
  <c r="AB241" i="25"/>
  <c r="Q241" i="25" s="1"/>
  <c r="AK243" i="25"/>
  <c r="Z243" i="25" s="1"/>
  <c r="AI243" i="25"/>
  <c r="X243" i="25" s="1"/>
  <c r="AG243" i="25"/>
  <c r="V243" i="25" s="1"/>
  <c r="AE243" i="25"/>
  <c r="T243" i="25" s="1"/>
  <c r="AC243" i="25"/>
  <c r="R243" i="25" s="1"/>
  <c r="AA243" i="25"/>
  <c r="P243" i="25" s="1"/>
  <c r="AJ243" i="25"/>
  <c r="Y243" i="25" s="1"/>
  <c r="AH243" i="25"/>
  <c r="W243" i="25" s="1"/>
  <c r="AF243" i="25"/>
  <c r="U243" i="25" s="1"/>
  <c r="AD243" i="25"/>
  <c r="S243" i="25" s="1"/>
  <c r="AB243" i="25"/>
  <c r="Q243" i="25" s="1"/>
  <c r="AK245" i="25"/>
  <c r="Z245" i="25" s="1"/>
  <c r="AI245" i="25"/>
  <c r="X245" i="25" s="1"/>
  <c r="AG245" i="25"/>
  <c r="V245" i="25" s="1"/>
  <c r="AE245" i="25"/>
  <c r="T245" i="25" s="1"/>
  <c r="AC245" i="25"/>
  <c r="R245" i="25" s="1"/>
  <c r="AA245" i="25"/>
  <c r="P245" i="25" s="1"/>
  <c r="AJ245" i="25"/>
  <c r="Y245" i="25" s="1"/>
  <c r="AH245" i="25"/>
  <c r="W245" i="25" s="1"/>
  <c r="AF245" i="25"/>
  <c r="U245" i="25" s="1"/>
  <c r="AD245" i="25"/>
  <c r="S245" i="25" s="1"/>
  <c r="AB245" i="25"/>
  <c r="Q245" i="25" s="1"/>
  <c r="AK247" i="25"/>
  <c r="Z247" i="25" s="1"/>
  <c r="AI247" i="25"/>
  <c r="X247" i="25" s="1"/>
  <c r="AG247" i="25"/>
  <c r="V247" i="25" s="1"/>
  <c r="AE247" i="25"/>
  <c r="T247" i="25" s="1"/>
  <c r="AC247" i="25"/>
  <c r="R247" i="25" s="1"/>
  <c r="AA247" i="25"/>
  <c r="P247" i="25" s="1"/>
  <c r="AJ247" i="25"/>
  <c r="Y247" i="25" s="1"/>
  <c r="AH247" i="25"/>
  <c r="W247" i="25" s="1"/>
  <c r="AF247" i="25"/>
  <c r="U247" i="25" s="1"/>
  <c r="AD247" i="25"/>
  <c r="S247" i="25" s="1"/>
  <c r="AB247" i="25"/>
  <c r="Q247" i="25" s="1"/>
  <c r="AK249" i="25"/>
  <c r="Z249" i="25" s="1"/>
  <c r="AI249" i="25"/>
  <c r="X249" i="25" s="1"/>
  <c r="AG249" i="25"/>
  <c r="V249" i="25" s="1"/>
  <c r="AE249" i="25"/>
  <c r="T249" i="25" s="1"/>
  <c r="AC249" i="25"/>
  <c r="R249" i="25" s="1"/>
  <c r="AA249" i="25"/>
  <c r="P249" i="25" s="1"/>
  <c r="AJ249" i="25"/>
  <c r="Y249" i="25" s="1"/>
  <c r="AH249" i="25"/>
  <c r="W249" i="25" s="1"/>
  <c r="AF249" i="25"/>
  <c r="U249" i="25" s="1"/>
  <c r="AD249" i="25"/>
  <c r="S249" i="25" s="1"/>
  <c r="AB249" i="25"/>
  <c r="Q249" i="25" s="1"/>
  <c r="AK251" i="25"/>
  <c r="Z251" i="25" s="1"/>
  <c r="AI251" i="25"/>
  <c r="X251" i="25" s="1"/>
  <c r="AG251" i="25"/>
  <c r="V251" i="25" s="1"/>
  <c r="AE251" i="25"/>
  <c r="T251" i="25" s="1"/>
  <c r="AC251" i="25"/>
  <c r="R251" i="25" s="1"/>
  <c r="AA251" i="25"/>
  <c r="P251" i="25" s="1"/>
  <c r="AJ251" i="25"/>
  <c r="Y251" i="25" s="1"/>
  <c r="AH251" i="25"/>
  <c r="W251" i="25" s="1"/>
  <c r="AF251" i="25"/>
  <c r="U251" i="25" s="1"/>
  <c r="AD251" i="25"/>
  <c r="S251" i="25" s="1"/>
  <c r="AB251" i="25"/>
  <c r="Q251" i="25" s="1"/>
  <c r="AK253" i="25"/>
  <c r="Z253" i="25" s="1"/>
  <c r="AI253" i="25"/>
  <c r="X253" i="25" s="1"/>
  <c r="AG253" i="25"/>
  <c r="V253" i="25" s="1"/>
  <c r="AE253" i="25"/>
  <c r="T253" i="25" s="1"/>
  <c r="AC253" i="25"/>
  <c r="R253" i="25" s="1"/>
  <c r="AA253" i="25"/>
  <c r="P253" i="25" s="1"/>
  <c r="AJ253" i="25"/>
  <c r="Y253" i="25" s="1"/>
  <c r="AH253" i="25"/>
  <c r="W253" i="25" s="1"/>
  <c r="AF253" i="25"/>
  <c r="U253" i="25" s="1"/>
  <c r="AD253" i="25"/>
  <c r="S253" i="25" s="1"/>
  <c r="AB253" i="25"/>
  <c r="Q253" i="25" s="1"/>
  <c r="AK255" i="25"/>
  <c r="Z255" i="25" s="1"/>
  <c r="AI255" i="25"/>
  <c r="X255" i="25" s="1"/>
  <c r="AG255" i="25"/>
  <c r="V255" i="25" s="1"/>
  <c r="AE255" i="25"/>
  <c r="T255" i="25" s="1"/>
  <c r="AC255" i="25"/>
  <c r="R255" i="25" s="1"/>
  <c r="AA255" i="25"/>
  <c r="P255" i="25" s="1"/>
  <c r="AJ255" i="25"/>
  <c r="Y255" i="25" s="1"/>
  <c r="AH255" i="25"/>
  <c r="W255" i="25" s="1"/>
  <c r="AF255" i="25"/>
  <c r="U255" i="25" s="1"/>
  <c r="AD255" i="25"/>
  <c r="S255" i="25" s="1"/>
  <c r="AB255" i="25"/>
  <c r="Q255" i="25" s="1"/>
  <c r="AK257" i="25"/>
  <c r="Z257" i="25" s="1"/>
  <c r="AI257" i="25"/>
  <c r="X257" i="25" s="1"/>
  <c r="AG257" i="25"/>
  <c r="V257" i="25" s="1"/>
  <c r="AE257" i="25"/>
  <c r="T257" i="25" s="1"/>
  <c r="AC257" i="25"/>
  <c r="R257" i="25" s="1"/>
  <c r="AA257" i="25"/>
  <c r="P257" i="25" s="1"/>
  <c r="AJ257" i="25"/>
  <c r="Y257" i="25" s="1"/>
  <c r="AH257" i="25"/>
  <c r="W257" i="25" s="1"/>
  <c r="AF257" i="25"/>
  <c r="U257" i="25" s="1"/>
  <c r="AD257" i="25"/>
  <c r="S257" i="25" s="1"/>
  <c r="AB257" i="25"/>
  <c r="Q257" i="25" s="1"/>
  <c r="AK259" i="25"/>
  <c r="Z259" i="25" s="1"/>
  <c r="AI259" i="25"/>
  <c r="X259" i="25" s="1"/>
  <c r="AG259" i="25"/>
  <c r="V259" i="25" s="1"/>
  <c r="AE259" i="25"/>
  <c r="T259" i="25" s="1"/>
  <c r="AC259" i="25"/>
  <c r="R259" i="25" s="1"/>
  <c r="AA259" i="25"/>
  <c r="P259" i="25" s="1"/>
  <c r="AJ259" i="25"/>
  <c r="Y259" i="25" s="1"/>
  <c r="AH259" i="25"/>
  <c r="W259" i="25" s="1"/>
  <c r="AF259" i="25"/>
  <c r="U259" i="25" s="1"/>
  <c r="AD259" i="25"/>
  <c r="S259" i="25" s="1"/>
  <c r="AB259" i="25"/>
  <c r="Q259" i="25" s="1"/>
  <c r="AK261" i="25"/>
  <c r="Z261" i="25" s="1"/>
  <c r="AI261" i="25"/>
  <c r="X261" i="25" s="1"/>
  <c r="AG261" i="25"/>
  <c r="V261" i="25" s="1"/>
  <c r="AE261" i="25"/>
  <c r="T261" i="25" s="1"/>
  <c r="AC261" i="25"/>
  <c r="R261" i="25" s="1"/>
  <c r="AA261" i="25"/>
  <c r="P261" i="25" s="1"/>
  <c r="AJ261" i="25"/>
  <c r="Y261" i="25" s="1"/>
  <c r="AH261" i="25"/>
  <c r="W261" i="25" s="1"/>
  <c r="AF261" i="25"/>
  <c r="U261" i="25" s="1"/>
  <c r="AD261" i="25"/>
  <c r="S261" i="25" s="1"/>
  <c r="AB261" i="25"/>
  <c r="Q261" i="25" s="1"/>
  <c r="AK263" i="25"/>
  <c r="Z263" i="25" s="1"/>
  <c r="AI263" i="25"/>
  <c r="X263" i="25" s="1"/>
  <c r="AG263" i="25"/>
  <c r="V263" i="25" s="1"/>
  <c r="AE263" i="25"/>
  <c r="T263" i="25" s="1"/>
  <c r="AC263" i="25"/>
  <c r="R263" i="25" s="1"/>
  <c r="AA263" i="25"/>
  <c r="P263" i="25" s="1"/>
  <c r="AJ263" i="25"/>
  <c r="Y263" i="25" s="1"/>
  <c r="AH263" i="25"/>
  <c r="W263" i="25" s="1"/>
  <c r="AF263" i="25"/>
  <c r="U263" i="25" s="1"/>
  <c r="AD263" i="25"/>
  <c r="S263" i="25" s="1"/>
  <c r="AB263" i="25"/>
  <c r="Q263" i="25" s="1"/>
  <c r="AK265" i="25"/>
  <c r="Z265" i="25" s="1"/>
  <c r="AI265" i="25"/>
  <c r="X265" i="25" s="1"/>
  <c r="AG265" i="25"/>
  <c r="V265" i="25" s="1"/>
  <c r="AE265" i="25"/>
  <c r="T265" i="25" s="1"/>
  <c r="AC265" i="25"/>
  <c r="R265" i="25" s="1"/>
  <c r="AA265" i="25"/>
  <c r="P265" i="25" s="1"/>
  <c r="AJ265" i="25"/>
  <c r="Y265" i="25" s="1"/>
  <c r="AH265" i="25"/>
  <c r="W265" i="25" s="1"/>
  <c r="AF265" i="25"/>
  <c r="U265" i="25" s="1"/>
  <c r="AD265" i="25"/>
  <c r="S265" i="25" s="1"/>
  <c r="AB265" i="25"/>
  <c r="Q265" i="25" s="1"/>
  <c r="AK267" i="25"/>
  <c r="Z267" i="25" s="1"/>
  <c r="AI267" i="25"/>
  <c r="X267" i="25" s="1"/>
  <c r="AG267" i="25"/>
  <c r="V267" i="25" s="1"/>
  <c r="AE267" i="25"/>
  <c r="T267" i="25" s="1"/>
  <c r="AC267" i="25"/>
  <c r="R267" i="25" s="1"/>
  <c r="AA267" i="25"/>
  <c r="P267" i="25" s="1"/>
  <c r="AJ267" i="25"/>
  <c r="Y267" i="25" s="1"/>
  <c r="AH267" i="25"/>
  <c r="W267" i="25" s="1"/>
  <c r="AF267" i="25"/>
  <c r="U267" i="25" s="1"/>
  <c r="AD267" i="25"/>
  <c r="S267" i="25" s="1"/>
  <c r="AB267" i="25"/>
  <c r="Q267" i="25" s="1"/>
  <c r="AK269" i="25"/>
  <c r="Z269" i="25" s="1"/>
  <c r="AI269" i="25"/>
  <c r="X269" i="25" s="1"/>
  <c r="AG269" i="25"/>
  <c r="V269" i="25" s="1"/>
  <c r="AE269" i="25"/>
  <c r="T269" i="25" s="1"/>
  <c r="AC269" i="25"/>
  <c r="R269" i="25" s="1"/>
  <c r="AA269" i="25"/>
  <c r="P269" i="25" s="1"/>
  <c r="AJ269" i="25"/>
  <c r="Y269" i="25" s="1"/>
  <c r="AH269" i="25"/>
  <c r="W269" i="25" s="1"/>
  <c r="AF269" i="25"/>
  <c r="U269" i="25" s="1"/>
  <c r="AD269" i="25"/>
  <c r="S269" i="25" s="1"/>
  <c r="AB269" i="25"/>
  <c r="Q269" i="25" s="1"/>
  <c r="AK271" i="25"/>
  <c r="Z271" i="25" s="1"/>
  <c r="AI271" i="25"/>
  <c r="X271" i="25" s="1"/>
  <c r="AG271" i="25"/>
  <c r="V271" i="25" s="1"/>
  <c r="AE271" i="25"/>
  <c r="T271" i="25" s="1"/>
  <c r="AC271" i="25"/>
  <c r="R271" i="25" s="1"/>
  <c r="AA271" i="25"/>
  <c r="P271" i="25" s="1"/>
  <c r="AJ271" i="25"/>
  <c r="Y271" i="25" s="1"/>
  <c r="AH271" i="25"/>
  <c r="W271" i="25" s="1"/>
  <c r="AF271" i="25"/>
  <c r="U271" i="25" s="1"/>
  <c r="AD271" i="25"/>
  <c r="S271" i="25" s="1"/>
  <c r="AB271" i="25"/>
  <c r="Q271" i="25" s="1"/>
  <c r="AK273" i="25"/>
  <c r="Z273" i="25" s="1"/>
  <c r="AI273" i="25"/>
  <c r="X273" i="25" s="1"/>
  <c r="AG273" i="25"/>
  <c r="V273" i="25" s="1"/>
  <c r="AE273" i="25"/>
  <c r="T273" i="25" s="1"/>
  <c r="AC273" i="25"/>
  <c r="R273" i="25" s="1"/>
  <c r="AA273" i="25"/>
  <c r="P273" i="25" s="1"/>
  <c r="AJ273" i="25"/>
  <c r="Y273" i="25" s="1"/>
  <c r="AH273" i="25"/>
  <c r="W273" i="25" s="1"/>
  <c r="AF273" i="25"/>
  <c r="U273" i="25" s="1"/>
  <c r="AD273" i="25"/>
  <c r="S273" i="25" s="1"/>
  <c r="AB273" i="25"/>
  <c r="Q273" i="25" s="1"/>
  <c r="AK275" i="25"/>
  <c r="Z275" i="25" s="1"/>
  <c r="AI275" i="25"/>
  <c r="X275" i="25" s="1"/>
  <c r="AG275" i="25"/>
  <c r="V275" i="25" s="1"/>
  <c r="AE275" i="25"/>
  <c r="T275" i="25" s="1"/>
  <c r="AC275" i="25"/>
  <c r="R275" i="25" s="1"/>
  <c r="AA275" i="25"/>
  <c r="P275" i="25" s="1"/>
  <c r="AJ275" i="25"/>
  <c r="Y275" i="25" s="1"/>
  <c r="AH275" i="25"/>
  <c r="W275" i="25" s="1"/>
  <c r="AF275" i="25"/>
  <c r="U275" i="25" s="1"/>
  <c r="AD275" i="25"/>
  <c r="S275" i="25" s="1"/>
  <c r="AB275" i="25"/>
  <c r="Q275" i="25" s="1"/>
  <c r="AK277" i="25"/>
  <c r="Z277" i="25" s="1"/>
  <c r="AI277" i="25"/>
  <c r="X277" i="25" s="1"/>
  <c r="AG277" i="25"/>
  <c r="V277" i="25" s="1"/>
  <c r="AE277" i="25"/>
  <c r="T277" i="25" s="1"/>
  <c r="AC277" i="25"/>
  <c r="R277" i="25" s="1"/>
  <c r="AA277" i="25"/>
  <c r="P277" i="25" s="1"/>
  <c r="AJ277" i="25"/>
  <c r="Y277" i="25" s="1"/>
  <c r="AH277" i="25"/>
  <c r="W277" i="25" s="1"/>
  <c r="AF277" i="25"/>
  <c r="U277" i="25" s="1"/>
  <c r="AD277" i="25"/>
  <c r="S277" i="25" s="1"/>
  <c r="AB277" i="25"/>
  <c r="Q277" i="25" s="1"/>
  <c r="AK279" i="25"/>
  <c r="Z279" i="25" s="1"/>
  <c r="AI279" i="25"/>
  <c r="X279" i="25" s="1"/>
  <c r="AG279" i="25"/>
  <c r="V279" i="25" s="1"/>
  <c r="AE279" i="25"/>
  <c r="T279" i="25" s="1"/>
  <c r="AC279" i="25"/>
  <c r="R279" i="25" s="1"/>
  <c r="AA279" i="25"/>
  <c r="P279" i="25" s="1"/>
  <c r="AJ279" i="25"/>
  <c r="Y279" i="25" s="1"/>
  <c r="AH279" i="25"/>
  <c r="W279" i="25" s="1"/>
  <c r="AF279" i="25"/>
  <c r="U279" i="25" s="1"/>
  <c r="AD279" i="25"/>
  <c r="S279" i="25" s="1"/>
  <c r="AB279" i="25"/>
  <c r="Q279" i="25" s="1"/>
  <c r="AK281" i="25"/>
  <c r="Z281" i="25" s="1"/>
  <c r="AI281" i="25"/>
  <c r="X281" i="25" s="1"/>
  <c r="AG281" i="25"/>
  <c r="V281" i="25" s="1"/>
  <c r="AE281" i="25"/>
  <c r="T281" i="25" s="1"/>
  <c r="AC281" i="25"/>
  <c r="R281" i="25" s="1"/>
  <c r="AA281" i="25"/>
  <c r="P281" i="25" s="1"/>
  <c r="AJ281" i="25"/>
  <c r="Y281" i="25" s="1"/>
  <c r="AH281" i="25"/>
  <c r="W281" i="25" s="1"/>
  <c r="AF281" i="25"/>
  <c r="U281" i="25" s="1"/>
  <c r="AD281" i="25"/>
  <c r="S281" i="25" s="1"/>
  <c r="AB281" i="25"/>
  <c r="Q281" i="25" s="1"/>
  <c r="AK283" i="25"/>
  <c r="Z283" i="25" s="1"/>
  <c r="AI283" i="25"/>
  <c r="X283" i="25" s="1"/>
  <c r="AG283" i="25"/>
  <c r="V283" i="25" s="1"/>
  <c r="AE283" i="25"/>
  <c r="T283" i="25" s="1"/>
  <c r="AC283" i="25"/>
  <c r="R283" i="25" s="1"/>
  <c r="AA283" i="25"/>
  <c r="P283" i="25" s="1"/>
  <c r="AJ283" i="25"/>
  <c r="Y283" i="25" s="1"/>
  <c r="AH283" i="25"/>
  <c r="W283" i="25" s="1"/>
  <c r="AF283" i="25"/>
  <c r="U283" i="25" s="1"/>
  <c r="AD283" i="25"/>
  <c r="S283" i="25" s="1"/>
  <c r="AB283" i="25"/>
  <c r="Q283" i="25" s="1"/>
  <c r="AK285" i="25"/>
  <c r="Z285" i="25" s="1"/>
  <c r="AI285" i="25"/>
  <c r="X285" i="25" s="1"/>
  <c r="AG285" i="25"/>
  <c r="V285" i="25" s="1"/>
  <c r="AE285" i="25"/>
  <c r="T285" i="25" s="1"/>
  <c r="AC285" i="25"/>
  <c r="R285" i="25" s="1"/>
  <c r="AA285" i="25"/>
  <c r="P285" i="25" s="1"/>
  <c r="AJ285" i="25"/>
  <c r="Y285" i="25" s="1"/>
  <c r="AH285" i="25"/>
  <c r="W285" i="25" s="1"/>
  <c r="AF285" i="25"/>
  <c r="U285" i="25" s="1"/>
  <c r="AD285" i="25"/>
  <c r="S285" i="25" s="1"/>
  <c r="AB285" i="25"/>
  <c r="Q285" i="25" s="1"/>
  <c r="AK287" i="25"/>
  <c r="Z287" i="25" s="1"/>
  <c r="AI287" i="25"/>
  <c r="X287" i="25" s="1"/>
  <c r="AG287" i="25"/>
  <c r="V287" i="25" s="1"/>
  <c r="AE287" i="25"/>
  <c r="T287" i="25" s="1"/>
  <c r="AC287" i="25"/>
  <c r="R287" i="25" s="1"/>
  <c r="AA287" i="25"/>
  <c r="P287" i="25" s="1"/>
  <c r="AJ287" i="25"/>
  <c r="Y287" i="25" s="1"/>
  <c r="AH287" i="25"/>
  <c r="W287" i="25" s="1"/>
  <c r="AF287" i="25"/>
  <c r="U287" i="25" s="1"/>
  <c r="AD287" i="25"/>
  <c r="S287" i="25" s="1"/>
  <c r="AB287" i="25"/>
  <c r="Q287" i="25" s="1"/>
  <c r="AK289" i="25"/>
  <c r="Z289" i="25" s="1"/>
  <c r="AI289" i="25"/>
  <c r="X289" i="25" s="1"/>
  <c r="AG289" i="25"/>
  <c r="V289" i="25" s="1"/>
  <c r="AE289" i="25"/>
  <c r="T289" i="25" s="1"/>
  <c r="AC289" i="25"/>
  <c r="R289" i="25" s="1"/>
  <c r="AA289" i="25"/>
  <c r="P289" i="25" s="1"/>
  <c r="AJ289" i="25"/>
  <c r="Y289" i="25" s="1"/>
  <c r="AH289" i="25"/>
  <c r="W289" i="25" s="1"/>
  <c r="AF289" i="25"/>
  <c r="U289" i="25" s="1"/>
  <c r="AD289" i="25"/>
  <c r="S289" i="25" s="1"/>
  <c r="AB289" i="25"/>
  <c r="Q289" i="25" s="1"/>
  <c r="AK291" i="25"/>
  <c r="Z291" i="25" s="1"/>
  <c r="AI291" i="25"/>
  <c r="X291" i="25" s="1"/>
  <c r="AG291" i="25"/>
  <c r="V291" i="25" s="1"/>
  <c r="AE291" i="25"/>
  <c r="T291" i="25" s="1"/>
  <c r="AC291" i="25"/>
  <c r="R291" i="25" s="1"/>
  <c r="AA291" i="25"/>
  <c r="P291" i="25" s="1"/>
  <c r="AJ291" i="25"/>
  <c r="Y291" i="25" s="1"/>
  <c r="AH291" i="25"/>
  <c r="W291" i="25" s="1"/>
  <c r="AF291" i="25"/>
  <c r="U291" i="25" s="1"/>
  <c r="AD291" i="25"/>
  <c r="S291" i="25" s="1"/>
  <c r="AB291" i="25"/>
  <c r="Q291" i="25" s="1"/>
  <c r="AK293" i="25"/>
  <c r="Z293" i="25" s="1"/>
  <c r="AI293" i="25"/>
  <c r="X293" i="25" s="1"/>
  <c r="AG293" i="25"/>
  <c r="V293" i="25" s="1"/>
  <c r="AE293" i="25"/>
  <c r="T293" i="25" s="1"/>
  <c r="AC293" i="25"/>
  <c r="R293" i="25" s="1"/>
  <c r="AA293" i="25"/>
  <c r="P293" i="25" s="1"/>
  <c r="AJ293" i="25"/>
  <c r="Y293" i="25" s="1"/>
  <c r="AH293" i="25"/>
  <c r="W293" i="25" s="1"/>
  <c r="AF293" i="25"/>
  <c r="U293" i="25" s="1"/>
  <c r="AD293" i="25"/>
  <c r="S293" i="25" s="1"/>
  <c r="AB293" i="25"/>
  <c r="Q293" i="25" s="1"/>
  <c r="AK295" i="25"/>
  <c r="Z295" i="25" s="1"/>
  <c r="AI295" i="25"/>
  <c r="X295" i="25" s="1"/>
  <c r="AG295" i="25"/>
  <c r="V295" i="25" s="1"/>
  <c r="AE295" i="25"/>
  <c r="T295" i="25" s="1"/>
  <c r="AC295" i="25"/>
  <c r="R295" i="25" s="1"/>
  <c r="AA295" i="25"/>
  <c r="P295" i="25" s="1"/>
  <c r="AJ295" i="25"/>
  <c r="Y295" i="25" s="1"/>
  <c r="AH295" i="25"/>
  <c r="W295" i="25" s="1"/>
  <c r="AF295" i="25"/>
  <c r="U295" i="25" s="1"/>
  <c r="AD295" i="25"/>
  <c r="S295" i="25" s="1"/>
  <c r="AB295" i="25"/>
  <c r="Q295" i="25" s="1"/>
  <c r="AK297" i="25"/>
  <c r="Z297" i="25" s="1"/>
  <c r="AI297" i="25"/>
  <c r="X297" i="25" s="1"/>
  <c r="AG297" i="25"/>
  <c r="V297" i="25" s="1"/>
  <c r="AE297" i="25"/>
  <c r="T297" i="25" s="1"/>
  <c r="AC297" i="25"/>
  <c r="R297" i="25" s="1"/>
  <c r="AA297" i="25"/>
  <c r="P297" i="25" s="1"/>
  <c r="AJ297" i="25"/>
  <c r="Y297" i="25" s="1"/>
  <c r="AH297" i="25"/>
  <c r="W297" i="25" s="1"/>
  <c r="AF297" i="25"/>
  <c r="U297" i="25" s="1"/>
  <c r="AD297" i="25"/>
  <c r="S297" i="25" s="1"/>
  <c r="AB297" i="25"/>
  <c r="Q297" i="25" s="1"/>
  <c r="AK299" i="25"/>
  <c r="Z299" i="25" s="1"/>
  <c r="AI299" i="25"/>
  <c r="X299" i="25" s="1"/>
  <c r="AG299" i="25"/>
  <c r="V299" i="25" s="1"/>
  <c r="AE299" i="25"/>
  <c r="T299" i="25" s="1"/>
  <c r="AC299" i="25"/>
  <c r="R299" i="25" s="1"/>
  <c r="AA299" i="25"/>
  <c r="P299" i="25" s="1"/>
  <c r="AJ299" i="25"/>
  <c r="Y299" i="25" s="1"/>
  <c r="AH299" i="25"/>
  <c r="W299" i="25" s="1"/>
  <c r="AF299" i="25"/>
  <c r="U299" i="25" s="1"/>
  <c r="AD299" i="25"/>
  <c r="S299" i="25" s="1"/>
  <c r="AB299" i="25"/>
  <c r="Q299" i="25" s="1"/>
  <c r="AK301" i="25"/>
  <c r="Z301" i="25" s="1"/>
  <c r="AI301" i="25"/>
  <c r="X301" i="25" s="1"/>
  <c r="AG301" i="25"/>
  <c r="V301" i="25" s="1"/>
  <c r="AE301" i="25"/>
  <c r="T301" i="25" s="1"/>
  <c r="AC301" i="25"/>
  <c r="R301" i="25" s="1"/>
  <c r="AA301" i="25"/>
  <c r="P301" i="25" s="1"/>
  <c r="AJ301" i="25"/>
  <c r="Y301" i="25" s="1"/>
  <c r="AH301" i="25"/>
  <c r="W301" i="25" s="1"/>
  <c r="AF301" i="25"/>
  <c r="U301" i="25" s="1"/>
  <c r="AD301" i="25"/>
  <c r="S301" i="25" s="1"/>
  <c r="AB301" i="25"/>
  <c r="Q301" i="25" s="1"/>
  <c r="AK303" i="25"/>
  <c r="Z303" i="25" s="1"/>
  <c r="AI303" i="25"/>
  <c r="X303" i="25" s="1"/>
  <c r="AG303" i="25"/>
  <c r="V303" i="25" s="1"/>
  <c r="AE303" i="25"/>
  <c r="T303" i="25" s="1"/>
  <c r="AC303" i="25"/>
  <c r="R303" i="25" s="1"/>
  <c r="AA303" i="25"/>
  <c r="P303" i="25" s="1"/>
  <c r="AJ303" i="25"/>
  <c r="Y303" i="25" s="1"/>
  <c r="AH303" i="25"/>
  <c r="W303" i="25" s="1"/>
  <c r="AF303" i="25"/>
  <c r="U303" i="25" s="1"/>
  <c r="AD303" i="25"/>
  <c r="S303" i="25" s="1"/>
  <c r="AB303" i="25"/>
  <c r="Q303" i="25" s="1"/>
  <c r="AK305" i="25"/>
  <c r="Z305" i="25" s="1"/>
  <c r="AI305" i="25"/>
  <c r="X305" i="25" s="1"/>
  <c r="AG305" i="25"/>
  <c r="V305" i="25" s="1"/>
  <c r="AE305" i="25"/>
  <c r="T305" i="25" s="1"/>
  <c r="AC305" i="25"/>
  <c r="R305" i="25" s="1"/>
  <c r="AA305" i="25"/>
  <c r="P305" i="25" s="1"/>
  <c r="AJ305" i="25"/>
  <c r="Y305" i="25" s="1"/>
  <c r="AH305" i="25"/>
  <c r="W305" i="25" s="1"/>
  <c r="AF305" i="25"/>
  <c r="U305" i="25" s="1"/>
  <c r="AD305" i="25"/>
  <c r="S305" i="25" s="1"/>
  <c r="AB305" i="25"/>
  <c r="Q305" i="25" s="1"/>
  <c r="AK307" i="25"/>
  <c r="Z307" i="25" s="1"/>
  <c r="AI307" i="25"/>
  <c r="X307" i="25" s="1"/>
  <c r="AG307" i="25"/>
  <c r="V307" i="25" s="1"/>
  <c r="AE307" i="25"/>
  <c r="T307" i="25" s="1"/>
  <c r="AC307" i="25"/>
  <c r="R307" i="25" s="1"/>
  <c r="AA307" i="25"/>
  <c r="P307" i="25" s="1"/>
  <c r="AJ307" i="25"/>
  <c r="Y307" i="25" s="1"/>
  <c r="AH307" i="25"/>
  <c r="W307" i="25" s="1"/>
  <c r="AF307" i="25"/>
  <c r="U307" i="25" s="1"/>
  <c r="AD307" i="25"/>
  <c r="S307" i="25" s="1"/>
  <c r="AB307" i="25"/>
  <c r="Q307" i="25" s="1"/>
  <c r="AK309" i="25"/>
  <c r="Z309" i="25" s="1"/>
  <c r="AI309" i="25"/>
  <c r="X309" i="25" s="1"/>
  <c r="AG309" i="25"/>
  <c r="V309" i="25" s="1"/>
  <c r="AE309" i="25"/>
  <c r="T309" i="25" s="1"/>
  <c r="AC309" i="25"/>
  <c r="R309" i="25" s="1"/>
  <c r="AA309" i="25"/>
  <c r="P309" i="25" s="1"/>
  <c r="AJ309" i="25"/>
  <c r="Y309" i="25" s="1"/>
  <c r="AH309" i="25"/>
  <c r="W309" i="25" s="1"/>
  <c r="AF309" i="25"/>
  <c r="U309" i="25" s="1"/>
  <c r="AD309" i="25"/>
  <c r="S309" i="25" s="1"/>
  <c r="AB309" i="25"/>
  <c r="Q309" i="25" s="1"/>
  <c r="AK311" i="25"/>
  <c r="Z311" i="25" s="1"/>
  <c r="AI311" i="25"/>
  <c r="X311" i="25" s="1"/>
  <c r="AG311" i="25"/>
  <c r="V311" i="25" s="1"/>
  <c r="AE311" i="25"/>
  <c r="T311" i="25" s="1"/>
  <c r="AC311" i="25"/>
  <c r="R311" i="25" s="1"/>
  <c r="AA311" i="25"/>
  <c r="P311" i="25" s="1"/>
  <c r="AJ311" i="25"/>
  <c r="Y311" i="25" s="1"/>
  <c r="AH311" i="25"/>
  <c r="W311" i="25" s="1"/>
  <c r="AF311" i="25"/>
  <c r="U311" i="25" s="1"/>
  <c r="AD311" i="25"/>
  <c r="S311" i="25" s="1"/>
  <c r="AB311" i="25"/>
  <c r="Q311" i="25" s="1"/>
  <c r="AK313" i="25"/>
  <c r="Z313" i="25" s="1"/>
  <c r="AI313" i="25"/>
  <c r="X313" i="25" s="1"/>
  <c r="AG313" i="25"/>
  <c r="V313" i="25" s="1"/>
  <c r="AE313" i="25"/>
  <c r="T313" i="25" s="1"/>
  <c r="AC313" i="25"/>
  <c r="R313" i="25" s="1"/>
  <c r="AA313" i="25"/>
  <c r="P313" i="25" s="1"/>
  <c r="AJ313" i="25"/>
  <c r="Y313" i="25" s="1"/>
  <c r="AH313" i="25"/>
  <c r="W313" i="25" s="1"/>
  <c r="AF313" i="25"/>
  <c r="U313" i="25" s="1"/>
  <c r="AD313" i="25"/>
  <c r="S313" i="25" s="1"/>
  <c r="AB313" i="25"/>
  <c r="Q313" i="25" s="1"/>
  <c r="AK315" i="25"/>
  <c r="Z315" i="25" s="1"/>
  <c r="AI315" i="25"/>
  <c r="X315" i="25" s="1"/>
  <c r="AG315" i="25"/>
  <c r="V315" i="25" s="1"/>
  <c r="AE315" i="25"/>
  <c r="T315" i="25" s="1"/>
  <c r="AC315" i="25"/>
  <c r="R315" i="25" s="1"/>
  <c r="AA315" i="25"/>
  <c r="P315" i="25" s="1"/>
  <c r="AJ315" i="25"/>
  <c r="Y315" i="25" s="1"/>
  <c r="AF315" i="25"/>
  <c r="U315" i="25" s="1"/>
  <c r="AB315" i="25"/>
  <c r="Q315" i="25" s="1"/>
  <c r="AH315" i="25"/>
  <c r="W315" i="25" s="1"/>
  <c r="AD315" i="25"/>
  <c r="S315" i="25" s="1"/>
  <c r="AK317" i="25"/>
  <c r="Z317" i="25" s="1"/>
  <c r="AI317" i="25"/>
  <c r="X317" i="25" s="1"/>
  <c r="AG317" i="25"/>
  <c r="V317" i="25" s="1"/>
  <c r="AE317" i="25"/>
  <c r="T317" i="25" s="1"/>
  <c r="AC317" i="25"/>
  <c r="R317" i="25" s="1"/>
  <c r="AA317" i="25"/>
  <c r="P317" i="25" s="1"/>
  <c r="AH317" i="25"/>
  <c r="W317" i="25" s="1"/>
  <c r="AD317" i="25"/>
  <c r="S317" i="25" s="1"/>
  <c r="AJ317" i="25"/>
  <c r="Y317" i="25" s="1"/>
  <c r="AF317" i="25"/>
  <c r="U317" i="25" s="1"/>
  <c r="AB317" i="25"/>
  <c r="Q317" i="25" s="1"/>
  <c r="AK319" i="25"/>
  <c r="Z319" i="25" s="1"/>
  <c r="AI319" i="25"/>
  <c r="X319" i="25" s="1"/>
  <c r="AG319" i="25"/>
  <c r="V319" i="25" s="1"/>
  <c r="AE319" i="25"/>
  <c r="T319" i="25" s="1"/>
  <c r="AC319" i="25"/>
  <c r="R319" i="25" s="1"/>
  <c r="AA319" i="25"/>
  <c r="P319" i="25" s="1"/>
  <c r="AJ319" i="25"/>
  <c r="Y319" i="25" s="1"/>
  <c r="AF319" i="25"/>
  <c r="U319" i="25" s="1"/>
  <c r="AB319" i="25"/>
  <c r="Q319" i="25" s="1"/>
  <c r="AH319" i="25"/>
  <c r="W319" i="25" s="1"/>
  <c r="AD319" i="25"/>
  <c r="S319" i="25" s="1"/>
  <c r="AK321" i="25"/>
  <c r="Z321" i="25" s="1"/>
  <c r="AI321" i="25"/>
  <c r="X321" i="25" s="1"/>
  <c r="AG321" i="25"/>
  <c r="V321" i="25" s="1"/>
  <c r="AE321" i="25"/>
  <c r="T321" i="25" s="1"/>
  <c r="AC321" i="25"/>
  <c r="R321" i="25" s="1"/>
  <c r="AA321" i="25"/>
  <c r="P321" i="25" s="1"/>
  <c r="AH321" i="25"/>
  <c r="W321" i="25" s="1"/>
  <c r="AD321" i="25"/>
  <c r="S321" i="25" s="1"/>
  <c r="AJ321" i="25"/>
  <c r="Y321" i="25" s="1"/>
  <c r="AF321" i="25"/>
  <c r="U321" i="25" s="1"/>
  <c r="AB321" i="25"/>
  <c r="Q321" i="25" s="1"/>
  <c r="AK323" i="25"/>
  <c r="Z323" i="25" s="1"/>
  <c r="AI323" i="25"/>
  <c r="X323" i="25" s="1"/>
  <c r="AG323" i="25"/>
  <c r="V323" i="25" s="1"/>
  <c r="AE323" i="25"/>
  <c r="T323" i="25" s="1"/>
  <c r="AC323" i="25"/>
  <c r="R323" i="25" s="1"/>
  <c r="AA323" i="25"/>
  <c r="P323" i="25" s="1"/>
  <c r="AJ323" i="25"/>
  <c r="Y323" i="25" s="1"/>
  <c r="AF323" i="25"/>
  <c r="U323" i="25" s="1"/>
  <c r="AB323" i="25"/>
  <c r="Q323" i="25" s="1"/>
  <c r="AH323" i="25"/>
  <c r="W323" i="25" s="1"/>
  <c r="AD323" i="25"/>
  <c r="S323" i="25" s="1"/>
  <c r="AK325" i="25"/>
  <c r="Z325" i="25" s="1"/>
  <c r="AI325" i="25"/>
  <c r="X325" i="25" s="1"/>
  <c r="AG325" i="25"/>
  <c r="V325" i="25" s="1"/>
  <c r="AE325" i="25"/>
  <c r="T325" i="25" s="1"/>
  <c r="AC325" i="25"/>
  <c r="R325" i="25" s="1"/>
  <c r="AA325" i="25"/>
  <c r="P325" i="25" s="1"/>
  <c r="AH325" i="25"/>
  <c r="W325" i="25" s="1"/>
  <c r="AD325" i="25"/>
  <c r="S325" i="25" s="1"/>
  <c r="AJ325" i="25"/>
  <c r="Y325" i="25" s="1"/>
  <c r="AF325" i="25"/>
  <c r="U325" i="25" s="1"/>
  <c r="AB325" i="25"/>
  <c r="Q325" i="25" s="1"/>
  <c r="AK327" i="25"/>
  <c r="Z327" i="25" s="1"/>
  <c r="AI327" i="25"/>
  <c r="X327" i="25" s="1"/>
  <c r="AG327" i="25"/>
  <c r="V327" i="25" s="1"/>
  <c r="AE327" i="25"/>
  <c r="T327" i="25" s="1"/>
  <c r="AC327" i="25"/>
  <c r="R327" i="25" s="1"/>
  <c r="AA327" i="25"/>
  <c r="P327" i="25" s="1"/>
  <c r="AJ327" i="25"/>
  <c r="Y327" i="25" s="1"/>
  <c r="AF327" i="25"/>
  <c r="U327" i="25" s="1"/>
  <c r="AB327" i="25"/>
  <c r="Q327" i="25" s="1"/>
  <c r="AH327" i="25"/>
  <c r="W327" i="25" s="1"/>
  <c r="AD327" i="25"/>
  <c r="S327" i="25" s="1"/>
  <c r="AK329" i="25"/>
  <c r="Z329" i="25" s="1"/>
  <c r="AI329" i="25"/>
  <c r="X329" i="25" s="1"/>
  <c r="AG329" i="25"/>
  <c r="V329" i="25" s="1"/>
  <c r="AE329" i="25"/>
  <c r="T329" i="25" s="1"/>
  <c r="AC329" i="25"/>
  <c r="R329" i="25" s="1"/>
  <c r="AA329" i="25"/>
  <c r="P329" i="25" s="1"/>
  <c r="AH329" i="25"/>
  <c r="W329" i="25" s="1"/>
  <c r="AD329" i="25"/>
  <c r="S329" i="25" s="1"/>
  <c r="AJ329" i="25"/>
  <c r="Y329" i="25" s="1"/>
  <c r="AF329" i="25"/>
  <c r="U329" i="25" s="1"/>
  <c r="AB329" i="25"/>
  <c r="Q329" i="25" s="1"/>
  <c r="AK331" i="25"/>
  <c r="Z331" i="25" s="1"/>
  <c r="AI331" i="25"/>
  <c r="X331" i="25" s="1"/>
  <c r="AG331" i="25"/>
  <c r="V331" i="25" s="1"/>
  <c r="AE331" i="25"/>
  <c r="T331" i="25" s="1"/>
  <c r="AC331" i="25"/>
  <c r="R331" i="25" s="1"/>
  <c r="AA331" i="25"/>
  <c r="P331" i="25" s="1"/>
  <c r="AJ331" i="25"/>
  <c r="Y331" i="25" s="1"/>
  <c r="AF331" i="25"/>
  <c r="U331" i="25" s="1"/>
  <c r="AB331" i="25"/>
  <c r="Q331" i="25" s="1"/>
  <c r="AH331" i="25"/>
  <c r="W331" i="25" s="1"/>
  <c r="AD331" i="25"/>
  <c r="S331" i="25" s="1"/>
  <c r="AK333" i="25"/>
  <c r="Z333" i="25" s="1"/>
  <c r="AI333" i="25"/>
  <c r="X333" i="25" s="1"/>
  <c r="AG333" i="25"/>
  <c r="V333" i="25" s="1"/>
  <c r="AE333" i="25"/>
  <c r="T333" i="25" s="1"/>
  <c r="AC333" i="25"/>
  <c r="R333" i="25" s="1"/>
  <c r="AA333" i="25"/>
  <c r="P333" i="25" s="1"/>
  <c r="AH333" i="25"/>
  <c r="W333" i="25" s="1"/>
  <c r="AD333" i="25"/>
  <c r="S333" i="25" s="1"/>
  <c r="AJ333" i="25"/>
  <c r="Y333" i="25" s="1"/>
  <c r="AF333" i="25"/>
  <c r="U333" i="25" s="1"/>
  <c r="AB333" i="25"/>
  <c r="Q333" i="25" s="1"/>
  <c r="AK335" i="25"/>
  <c r="Z335" i="25" s="1"/>
  <c r="AI335" i="25"/>
  <c r="X335" i="25" s="1"/>
  <c r="AG335" i="25"/>
  <c r="V335" i="25" s="1"/>
  <c r="AE335" i="25"/>
  <c r="T335" i="25" s="1"/>
  <c r="AC335" i="25"/>
  <c r="R335" i="25" s="1"/>
  <c r="AA335" i="25"/>
  <c r="P335" i="25" s="1"/>
  <c r="AJ335" i="25"/>
  <c r="Y335" i="25" s="1"/>
  <c r="AF335" i="25"/>
  <c r="U335" i="25" s="1"/>
  <c r="AB335" i="25"/>
  <c r="Q335" i="25" s="1"/>
  <c r="AH335" i="25"/>
  <c r="W335" i="25" s="1"/>
  <c r="AD335" i="25"/>
  <c r="S335" i="25" s="1"/>
  <c r="AK337" i="25"/>
  <c r="Z337" i="25" s="1"/>
  <c r="AI337" i="25"/>
  <c r="X337" i="25" s="1"/>
  <c r="AG337" i="25"/>
  <c r="V337" i="25" s="1"/>
  <c r="AE337" i="25"/>
  <c r="T337" i="25" s="1"/>
  <c r="AC337" i="25"/>
  <c r="R337" i="25" s="1"/>
  <c r="AA337" i="25"/>
  <c r="P337" i="25" s="1"/>
  <c r="AH337" i="25"/>
  <c r="W337" i="25" s="1"/>
  <c r="AD337" i="25"/>
  <c r="S337" i="25" s="1"/>
  <c r="AJ337" i="25"/>
  <c r="Y337" i="25" s="1"/>
  <c r="AF337" i="25"/>
  <c r="U337" i="25" s="1"/>
  <c r="AB337" i="25"/>
  <c r="Q337" i="25" s="1"/>
  <c r="AK339" i="25"/>
  <c r="Z339" i="25" s="1"/>
  <c r="AI339" i="25"/>
  <c r="X339" i="25" s="1"/>
  <c r="AG339" i="25"/>
  <c r="V339" i="25" s="1"/>
  <c r="AE339" i="25"/>
  <c r="T339" i="25" s="1"/>
  <c r="AC339" i="25"/>
  <c r="R339" i="25" s="1"/>
  <c r="AA339" i="25"/>
  <c r="P339" i="25" s="1"/>
  <c r="AJ339" i="25"/>
  <c r="Y339" i="25" s="1"/>
  <c r="AF339" i="25"/>
  <c r="U339" i="25" s="1"/>
  <c r="AB339" i="25"/>
  <c r="Q339" i="25" s="1"/>
  <c r="AH339" i="25"/>
  <c r="W339" i="25" s="1"/>
  <c r="AD339" i="25"/>
  <c r="S339" i="25" s="1"/>
  <c r="AK341" i="25"/>
  <c r="Z341" i="25" s="1"/>
  <c r="AI341" i="25"/>
  <c r="X341" i="25" s="1"/>
  <c r="AG341" i="25"/>
  <c r="V341" i="25" s="1"/>
  <c r="AE341" i="25"/>
  <c r="T341" i="25" s="1"/>
  <c r="AC341" i="25"/>
  <c r="R341" i="25" s="1"/>
  <c r="AA341" i="25"/>
  <c r="P341" i="25" s="1"/>
  <c r="AH341" i="25"/>
  <c r="W341" i="25" s="1"/>
  <c r="AD341" i="25"/>
  <c r="S341" i="25" s="1"/>
  <c r="AJ341" i="25"/>
  <c r="Y341" i="25" s="1"/>
  <c r="AF341" i="25"/>
  <c r="U341" i="25" s="1"/>
  <c r="AB341" i="25"/>
  <c r="Q341" i="25" s="1"/>
  <c r="AK343" i="25"/>
  <c r="Z343" i="25" s="1"/>
  <c r="AI343" i="25"/>
  <c r="X343" i="25" s="1"/>
  <c r="AG343" i="25"/>
  <c r="V343" i="25" s="1"/>
  <c r="AE343" i="25"/>
  <c r="T343" i="25" s="1"/>
  <c r="AC343" i="25"/>
  <c r="R343" i="25" s="1"/>
  <c r="AA343" i="25"/>
  <c r="P343" i="25" s="1"/>
  <c r="AJ343" i="25"/>
  <c r="Y343" i="25" s="1"/>
  <c r="AF343" i="25"/>
  <c r="U343" i="25" s="1"/>
  <c r="AB343" i="25"/>
  <c r="Q343" i="25" s="1"/>
  <c r="AH343" i="25"/>
  <c r="W343" i="25" s="1"/>
  <c r="AD343" i="25"/>
  <c r="S343" i="25" s="1"/>
  <c r="AK345" i="25"/>
  <c r="Z345" i="25" s="1"/>
  <c r="AI345" i="25"/>
  <c r="X345" i="25" s="1"/>
  <c r="AG345" i="25"/>
  <c r="V345" i="25" s="1"/>
  <c r="AE345" i="25"/>
  <c r="T345" i="25" s="1"/>
  <c r="AC345" i="25"/>
  <c r="R345" i="25" s="1"/>
  <c r="AA345" i="25"/>
  <c r="P345" i="25" s="1"/>
  <c r="AH345" i="25"/>
  <c r="W345" i="25" s="1"/>
  <c r="AD345" i="25"/>
  <c r="S345" i="25" s="1"/>
  <c r="AJ345" i="25"/>
  <c r="Y345" i="25" s="1"/>
  <c r="AF345" i="25"/>
  <c r="U345" i="25" s="1"/>
  <c r="AB345" i="25"/>
  <c r="Q345" i="25" s="1"/>
  <c r="AK347" i="25"/>
  <c r="Z347" i="25" s="1"/>
  <c r="AI347" i="25"/>
  <c r="X347" i="25" s="1"/>
  <c r="AG347" i="25"/>
  <c r="V347" i="25" s="1"/>
  <c r="AE347" i="25"/>
  <c r="T347" i="25" s="1"/>
  <c r="AC347" i="25"/>
  <c r="R347" i="25" s="1"/>
  <c r="AA347" i="25"/>
  <c r="P347" i="25" s="1"/>
  <c r="AJ347" i="25"/>
  <c r="Y347" i="25" s="1"/>
  <c r="AF347" i="25"/>
  <c r="U347" i="25" s="1"/>
  <c r="AB347" i="25"/>
  <c r="Q347" i="25" s="1"/>
  <c r="AH347" i="25"/>
  <c r="W347" i="25" s="1"/>
  <c r="AD347" i="25"/>
  <c r="S347" i="25" s="1"/>
  <c r="AK349" i="25"/>
  <c r="Z349" i="25" s="1"/>
  <c r="AI349" i="25"/>
  <c r="X349" i="25" s="1"/>
  <c r="AG349" i="25"/>
  <c r="V349" i="25" s="1"/>
  <c r="AE349" i="25"/>
  <c r="T349" i="25" s="1"/>
  <c r="AC349" i="25"/>
  <c r="R349" i="25" s="1"/>
  <c r="AA349" i="25"/>
  <c r="P349" i="25" s="1"/>
  <c r="AH349" i="25"/>
  <c r="W349" i="25" s="1"/>
  <c r="AD349" i="25"/>
  <c r="S349" i="25" s="1"/>
  <c r="AJ349" i="25"/>
  <c r="Y349" i="25" s="1"/>
  <c r="AF349" i="25"/>
  <c r="U349" i="25" s="1"/>
  <c r="AB349" i="25"/>
  <c r="Q349" i="25" s="1"/>
  <c r="AK351" i="25"/>
  <c r="Z351" i="25" s="1"/>
  <c r="AI351" i="25"/>
  <c r="X351" i="25" s="1"/>
  <c r="AG351" i="25"/>
  <c r="V351" i="25" s="1"/>
  <c r="AE351" i="25"/>
  <c r="T351" i="25" s="1"/>
  <c r="AC351" i="25"/>
  <c r="R351" i="25" s="1"/>
  <c r="AA351" i="25"/>
  <c r="P351" i="25" s="1"/>
  <c r="AJ351" i="25"/>
  <c r="Y351" i="25" s="1"/>
  <c r="AF351" i="25"/>
  <c r="U351" i="25" s="1"/>
  <c r="AB351" i="25"/>
  <c r="Q351" i="25" s="1"/>
  <c r="AH351" i="25"/>
  <c r="W351" i="25" s="1"/>
  <c r="AD351" i="25"/>
  <c r="S351" i="25" s="1"/>
  <c r="AK353" i="25"/>
  <c r="Z353" i="25" s="1"/>
  <c r="AI353" i="25"/>
  <c r="X353" i="25" s="1"/>
  <c r="AG353" i="25"/>
  <c r="V353" i="25" s="1"/>
  <c r="AE353" i="25"/>
  <c r="T353" i="25" s="1"/>
  <c r="AC353" i="25"/>
  <c r="R353" i="25" s="1"/>
  <c r="AA353" i="25"/>
  <c r="P353" i="25" s="1"/>
  <c r="AH353" i="25"/>
  <c r="W353" i="25" s="1"/>
  <c r="AD353" i="25"/>
  <c r="S353" i="25" s="1"/>
  <c r="AJ353" i="25"/>
  <c r="Y353" i="25" s="1"/>
  <c r="AF353" i="25"/>
  <c r="U353" i="25" s="1"/>
  <c r="AB353" i="25"/>
  <c r="Q353" i="25" s="1"/>
  <c r="AK355" i="25"/>
  <c r="Z355" i="25" s="1"/>
  <c r="AI355" i="25"/>
  <c r="X355" i="25" s="1"/>
  <c r="AG355" i="25"/>
  <c r="V355" i="25" s="1"/>
  <c r="AE355" i="25"/>
  <c r="T355" i="25" s="1"/>
  <c r="AC355" i="25"/>
  <c r="R355" i="25" s="1"/>
  <c r="AA355" i="25"/>
  <c r="P355" i="25" s="1"/>
  <c r="AJ355" i="25"/>
  <c r="Y355" i="25" s="1"/>
  <c r="AF355" i="25"/>
  <c r="U355" i="25" s="1"/>
  <c r="AB355" i="25"/>
  <c r="Q355" i="25" s="1"/>
  <c r="AH355" i="25"/>
  <c r="W355" i="25" s="1"/>
  <c r="AD355" i="25"/>
  <c r="S355" i="25" s="1"/>
  <c r="AK357" i="25"/>
  <c r="Z357" i="25" s="1"/>
  <c r="AI357" i="25"/>
  <c r="X357" i="25" s="1"/>
  <c r="AG357" i="25"/>
  <c r="V357" i="25" s="1"/>
  <c r="AE357" i="25"/>
  <c r="T357" i="25" s="1"/>
  <c r="AC357" i="25"/>
  <c r="R357" i="25" s="1"/>
  <c r="AA357" i="25"/>
  <c r="P357" i="25" s="1"/>
  <c r="AH357" i="25"/>
  <c r="W357" i="25" s="1"/>
  <c r="AD357" i="25"/>
  <c r="S357" i="25" s="1"/>
  <c r="AJ357" i="25"/>
  <c r="Y357" i="25" s="1"/>
  <c r="AF357" i="25"/>
  <c r="U357" i="25" s="1"/>
  <c r="AB357" i="25"/>
  <c r="Q357" i="25" s="1"/>
  <c r="AK359" i="25"/>
  <c r="Z359" i="25" s="1"/>
  <c r="AI359" i="25"/>
  <c r="X359" i="25" s="1"/>
  <c r="AG359" i="25"/>
  <c r="V359" i="25" s="1"/>
  <c r="AE359" i="25"/>
  <c r="T359" i="25" s="1"/>
  <c r="AC359" i="25"/>
  <c r="R359" i="25" s="1"/>
  <c r="AA359" i="25"/>
  <c r="P359" i="25" s="1"/>
  <c r="AJ359" i="25"/>
  <c r="Y359" i="25" s="1"/>
  <c r="AF359" i="25"/>
  <c r="U359" i="25" s="1"/>
  <c r="AB359" i="25"/>
  <c r="Q359" i="25" s="1"/>
  <c r="AH359" i="25"/>
  <c r="W359" i="25" s="1"/>
  <c r="AD359" i="25"/>
  <c r="S359" i="25" s="1"/>
  <c r="AK361" i="25"/>
  <c r="Z361" i="25" s="1"/>
  <c r="AI361" i="25"/>
  <c r="X361" i="25" s="1"/>
  <c r="AG361" i="25"/>
  <c r="V361" i="25" s="1"/>
  <c r="AE361" i="25"/>
  <c r="T361" i="25" s="1"/>
  <c r="AC361" i="25"/>
  <c r="R361" i="25" s="1"/>
  <c r="AA361" i="25"/>
  <c r="P361" i="25" s="1"/>
  <c r="AH361" i="25"/>
  <c r="W361" i="25" s="1"/>
  <c r="AD361" i="25"/>
  <c r="S361" i="25" s="1"/>
  <c r="AJ361" i="25"/>
  <c r="Y361" i="25" s="1"/>
  <c r="AF361" i="25"/>
  <c r="U361" i="25" s="1"/>
  <c r="AB361" i="25"/>
  <c r="Q361" i="25" s="1"/>
  <c r="AK363" i="25"/>
  <c r="Z363" i="25" s="1"/>
  <c r="AI363" i="25"/>
  <c r="X363" i="25" s="1"/>
  <c r="AG363" i="25"/>
  <c r="V363" i="25" s="1"/>
  <c r="AE363" i="25"/>
  <c r="T363" i="25" s="1"/>
  <c r="AC363" i="25"/>
  <c r="R363" i="25" s="1"/>
  <c r="AA363" i="25"/>
  <c r="P363" i="25" s="1"/>
  <c r="AJ363" i="25"/>
  <c r="Y363" i="25" s="1"/>
  <c r="AF363" i="25"/>
  <c r="U363" i="25" s="1"/>
  <c r="AB363" i="25"/>
  <c r="Q363" i="25" s="1"/>
  <c r="AH363" i="25"/>
  <c r="W363" i="25" s="1"/>
  <c r="AD363" i="25"/>
  <c r="S363" i="25" s="1"/>
  <c r="AK365" i="25"/>
  <c r="Z365" i="25" s="1"/>
  <c r="AI365" i="25"/>
  <c r="X365" i="25" s="1"/>
  <c r="AG365" i="25"/>
  <c r="V365" i="25" s="1"/>
  <c r="AE365" i="25"/>
  <c r="T365" i="25" s="1"/>
  <c r="AC365" i="25"/>
  <c r="R365" i="25" s="1"/>
  <c r="AA365" i="25"/>
  <c r="P365" i="25" s="1"/>
  <c r="AH365" i="25"/>
  <c r="W365" i="25" s="1"/>
  <c r="AD365" i="25"/>
  <c r="S365" i="25" s="1"/>
  <c r="AJ365" i="25"/>
  <c r="Y365" i="25" s="1"/>
  <c r="AF365" i="25"/>
  <c r="U365" i="25" s="1"/>
  <c r="AB365" i="25"/>
  <c r="Q365" i="25" s="1"/>
  <c r="AK367" i="25"/>
  <c r="Z367" i="25" s="1"/>
  <c r="AI367" i="25"/>
  <c r="X367" i="25" s="1"/>
  <c r="AG367" i="25"/>
  <c r="V367" i="25" s="1"/>
  <c r="AE367" i="25"/>
  <c r="T367" i="25" s="1"/>
  <c r="AC367" i="25"/>
  <c r="R367" i="25" s="1"/>
  <c r="AA367" i="25"/>
  <c r="P367" i="25" s="1"/>
  <c r="AJ367" i="25"/>
  <c r="Y367" i="25" s="1"/>
  <c r="AF367" i="25"/>
  <c r="U367" i="25" s="1"/>
  <c r="AB367" i="25"/>
  <c r="Q367" i="25" s="1"/>
  <c r="AH367" i="25"/>
  <c r="W367" i="25" s="1"/>
  <c r="AD367" i="25"/>
  <c r="S367" i="25" s="1"/>
  <c r="AK369" i="25"/>
  <c r="Z369" i="25" s="1"/>
  <c r="AI369" i="25"/>
  <c r="X369" i="25" s="1"/>
  <c r="AG369" i="25"/>
  <c r="V369" i="25" s="1"/>
  <c r="AE369" i="25"/>
  <c r="T369" i="25" s="1"/>
  <c r="AC369" i="25"/>
  <c r="R369" i="25" s="1"/>
  <c r="AA369" i="25"/>
  <c r="P369" i="25" s="1"/>
  <c r="AH369" i="25"/>
  <c r="W369" i="25" s="1"/>
  <c r="AD369" i="25"/>
  <c r="S369" i="25" s="1"/>
  <c r="AJ369" i="25"/>
  <c r="Y369" i="25" s="1"/>
  <c r="AF369" i="25"/>
  <c r="U369" i="25" s="1"/>
  <c r="AB369" i="25"/>
  <c r="Q369" i="25" s="1"/>
  <c r="AK371" i="25"/>
  <c r="Z371" i="25" s="1"/>
  <c r="AI371" i="25"/>
  <c r="X371" i="25" s="1"/>
  <c r="AG371" i="25"/>
  <c r="V371" i="25" s="1"/>
  <c r="AE371" i="25"/>
  <c r="T371" i="25" s="1"/>
  <c r="AC371" i="25"/>
  <c r="R371" i="25" s="1"/>
  <c r="AA371" i="25"/>
  <c r="P371" i="25" s="1"/>
  <c r="AJ371" i="25"/>
  <c r="Y371" i="25" s="1"/>
  <c r="AF371" i="25"/>
  <c r="U371" i="25" s="1"/>
  <c r="AB371" i="25"/>
  <c r="Q371" i="25" s="1"/>
  <c r="AH371" i="25"/>
  <c r="W371" i="25" s="1"/>
  <c r="AD371" i="25"/>
  <c r="S371" i="25" s="1"/>
  <c r="AK373" i="25"/>
  <c r="Z373" i="25" s="1"/>
  <c r="AI373" i="25"/>
  <c r="X373" i="25" s="1"/>
  <c r="AG373" i="25"/>
  <c r="V373" i="25" s="1"/>
  <c r="AE373" i="25"/>
  <c r="T373" i="25" s="1"/>
  <c r="AC373" i="25"/>
  <c r="R373" i="25" s="1"/>
  <c r="AA373" i="25"/>
  <c r="P373" i="25" s="1"/>
  <c r="AH373" i="25"/>
  <c r="W373" i="25" s="1"/>
  <c r="AD373" i="25"/>
  <c r="S373" i="25" s="1"/>
  <c r="AJ373" i="25"/>
  <c r="Y373" i="25" s="1"/>
  <c r="AF373" i="25"/>
  <c r="U373" i="25" s="1"/>
  <c r="AB373" i="25"/>
  <c r="Q373" i="25" s="1"/>
  <c r="AK375" i="25"/>
  <c r="Z375" i="25" s="1"/>
  <c r="AI375" i="25"/>
  <c r="X375" i="25" s="1"/>
  <c r="AG375" i="25"/>
  <c r="V375" i="25" s="1"/>
  <c r="AE375" i="25"/>
  <c r="T375" i="25" s="1"/>
  <c r="AC375" i="25"/>
  <c r="R375" i="25" s="1"/>
  <c r="AA375" i="25"/>
  <c r="P375" i="25" s="1"/>
  <c r="AJ375" i="25"/>
  <c r="Y375" i="25" s="1"/>
  <c r="AF375" i="25"/>
  <c r="U375" i="25" s="1"/>
  <c r="AB375" i="25"/>
  <c r="Q375" i="25" s="1"/>
  <c r="AH375" i="25"/>
  <c r="W375" i="25" s="1"/>
  <c r="AD375" i="25"/>
  <c r="S375" i="25" s="1"/>
  <c r="AK377" i="25"/>
  <c r="Z377" i="25" s="1"/>
  <c r="AI377" i="25"/>
  <c r="X377" i="25" s="1"/>
  <c r="AG377" i="25"/>
  <c r="V377" i="25" s="1"/>
  <c r="AE377" i="25"/>
  <c r="T377" i="25" s="1"/>
  <c r="AC377" i="25"/>
  <c r="R377" i="25" s="1"/>
  <c r="AA377" i="25"/>
  <c r="P377" i="25" s="1"/>
  <c r="AH377" i="25"/>
  <c r="W377" i="25" s="1"/>
  <c r="AD377" i="25"/>
  <c r="S377" i="25" s="1"/>
  <c r="AJ377" i="25"/>
  <c r="Y377" i="25" s="1"/>
  <c r="AF377" i="25"/>
  <c r="U377" i="25" s="1"/>
  <c r="AB377" i="25"/>
  <c r="Q377" i="25" s="1"/>
  <c r="AK379" i="25"/>
  <c r="Z379" i="25" s="1"/>
  <c r="AI379" i="25"/>
  <c r="X379" i="25" s="1"/>
  <c r="AG379" i="25"/>
  <c r="V379" i="25" s="1"/>
  <c r="AE379" i="25"/>
  <c r="T379" i="25" s="1"/>
  <c r="AC379" i="25"/>
  <c r="R379" i="25" s="1"/>
  <c r="AA379" i="25"/>
  <c r="P379" i="25" s="1"/>
  <c r="AJ379" i="25"/>
  <c r="Y379" i="25" s="1"/>
  <c r="AF379" i="25"/>
  <c r="U379" i="25" s="1"/>
  <c r="AB379" i="25"/>
  <c r="Q379" i="25" s="1"/>
  <c r="AH379" i="25"/>
  <c r="W379" i="25" s="1"/>
  <c r="AD379" i="25"/>
  <c r="S379" i="25" s="1"/>
  <c r="AK381" i="25"/>
  <c r="Z381" i="25" s="1"/>
  <c r="AI381" i="25"/>
  <c r="X381" i="25" s="1"/>
  <c r="AG381" i="25"/>
  <c r="V381" i="25" s="1"/>
  <c r="AE381" i="25"/>
  <c r="T381" i="25" s="1"/>
  <c r="AC381" i="25"/>
  <c r="R381" i="25" s="1"/>
  <c r="AA381" i="25"/>
  <c r="P381" i="25" s="1"/>
  <c r="AH381" i="25"/>
  <c r="W381" i="25" s="1"/>
  <c r="AD381" i="25"/>
  <c r="S381" i="25" s="1"/>
  <c r="AJ381" i="25"/>
  <c r="Y381" i="25" s="1"/>
  <c r="AF381" i="25"/>
  <c r="U381" i="25" s="1"/>
  <c r="AB381" i="25"/>
  <c r="Q381" i="25" s="1"/>
  <c r="AK383" i="25"/>
  <c r="Z383" i="25" s="1"/>
  <c r="AI383" i="25"/>
  <c r="X383" i="25" s="1"/>
  <c r="AG383" i="25"/>
  <c r="V383" i="25" s="1"/>
  <c r="AE383" i="25"/>
  <c r="T383" i="25" s="1"/>
  <c r="AC383" i="25"/>
  <c r="R383" i="25" s="1"/>
  <c r="AA383" i="25"/>
  <c r="P383" i="25" s="1"/>
  <c r="AJ383" i="25"/>
  <c r="Y383" i="25" s="1"/>
  <c r="AF383" i="25"/>
  <c r="U383" i="25" s="1"/>
  <c r="AB383" i="25"/>
  <c r="Q383" i="25" s="1"/>
  <c r="AH383" i="25"/>
  <c r="W383" i="25" s="1"/>
  <c r="AD383" i="25"/>
  <c r="S383" i="25" s="1"/>
  <c r="AK385" i="25"/>
  <c r="Z385" i="25" s="1"/>
  <c r="AI385" i="25"/>
  <c r="X385" i="25" s="1"/>
  <c r="AG385" i="25"/>
  <c r="V385" i="25" s="1"/>
  <c r="AE385" i="25"/>
  <c r="T385" i="25" s="1"/>
  <c r="AC385" i="25"/>
  <c r="R385" i="25" s="1"/>
  <c r="AA385" i="25"/>
  <c r="P385" i="25" s="1"/>
  <c r="AH385" i="25"/>
  <c r="W385" i="25" s="1"/>
  <c r="AD385" i="25"/>
  <c r="S385" i="25" s="1"/>
  <c r="AJ385" i="25"/>
  <c r="Y385" i="25" s="1"/>
  <c r="AF385" i="25"/>
  <c r="U385" i="25" s="1"/>
  <c r="AB385" i="25"/>
  <c r="Q385" i="25" s="1"/>
  <c r="AK387" i="25"/>
  <c r="Z387" i="25" s="1"/>
  <c r="AI387" i="25"/>
  <c r="X387" i="25" s="1"/>
  <c r="AG387" i="25"/>
  <c r="V387" i="25" s="1"/>
  <c r="AE387" i="25"/>
  <c r="T387" i="25" s="1"/>
  <c r="AC387" i="25"/>
  <c r="R387" i="25" s="1"/>
  <c r="AA387" i="25"/>
  <c r="P387" i="25" s="1"/>
  <c r="AJ387" i="25"/>
  <c r="Y387" i="25" s="1"/>
  <c r="AF387" i="25"/>
  <c r="U387" i="25" s="1"/>
  <c r="AB387" i="25"/>
  <c r="Q387" i="25" s="1"/>
  <c r="AH387" i="25"/>
  <c r="W387" i="25" s="1"/>
  <c r="AD387" i="25"/>
  <c r="S387" i="25" s="1"/>
  <c r="AK389" i="25"/>
  <c r="Z389" i="25" s="1"/>
  <c r="AI389" i="25"/>
  <c r="X389" i="25" s="1"/>
  <c r="AG389" i="25"/>
  <c r="V389" i="25" s="1"/>
  <c r="AE389" i="25"/>
  <c r="T389" i="25" s="1"/>
  <c r="AC389" i="25"/>
  <c r="R389" i="25" s="1"/>
  <c r="AA389" i="25"/>
  <c r="P389" i="25" s="1"/>
  <c r="AH389" i="25"/>
  <c r="W389" i="25" s="1"/>
  <c r="AD389" i="25"/>
  <c r="S389" i="25" s="1"/>
  <c r="AJ389" i="25"/>
  <c r="Y389" i="25" s="1"/>
  <c r="AF389" i="25"/>
  <c r="U389" i="25" s="1"/>
  <c r="AB389" i="25"/>
  <c r="Q389" i="25" s="1"/>
  <c r="AK391" i="25"/>
  <c r="Z391" i="25" s="1"/>
  <c r="AI391" i="25"/>
  <c r="X391" i="25" s="1"/>
  <c r="AG391" i="25"/>
  <c r="V391" i="25" s="1"/>
  <c r="AE391" i="25"/>
  <c r="T391" i="25" s="1"/>
  <c r="AC391" i="25"/>
  <c r="R391" i="25" s="1"/>
  <c r="AA391" i="25"/>
  <c r="P391" i="25" s="1"/>
  <c r="AJ391" i="25"/>
  <c r="Y391" i="25" s="1"/>
  <c r="AF391" i="25"/>
  <c r="U391" i="25" s="1"/>
  <c r="AB391" i="25"/>
  <c r="Q391" i="25" s="1"/>
  <c r="AH391" i="25"/>
  <c r="W391" i="25" s="1"/>
  <c r="AD391" i="25"/>
  <c r="S391" i="25" s="1"/>
  <c r="AK393" i="25"/>
  <c r="Z393" i="25" s="1"/>
  <c r="AI393" i="25"/>
  <c r="X393" i="25" s="1"/>
  <c r="AG393" i="25"/>
  <c r="V393" i="25" s="1"/>
  <c r="AE393" i="25"/>
  <c r="T393" i="25" s="1"/>
  <c r="AC393" i="25"/>
  <c r="R393" i="25" s="1"/>
  <c r="AA393" i="25"/>
  <c r="P393" i="25" s="1"/>
  <c r="AH393" i="25"/>
  <c r="W393" i="25" s="1"/>
  <c r="AD393" i="25"/>
  <c r="S393" i="25" s="1"/>
  <c r="AJ393" i="25"/>
  <c r="Y393" i="25" s="1"/>
  <c r="AF393" i="25"/>
  <c r="U393" i="25" s="1"/>
  <c r="AB393" i="25"/>
  <c r="Q393" i="25" s="1"/>
  <c r="AK395" i="25"/>
  <c r="Z395" i="25" s="1"/>
  <c r="AI395" i="25"/>
  <c r="X395" i="25" s="1"/>
  <c r="AG395" i="25"/>
  <c r="V395" i="25" s="1"/>
  <c r="AE395" i="25"/>
  <c r="T395" i="25" s="1"/>
  <c r="AC395" i="25"/>
  <c r="R395" i="25" s="1"/>
  <c r="AA395" i="25"/>
  <c r="P395" i="25" s="1"/>
  <c r="AJ395" i="25"/>
  <c r="Y395" i="25" s="1"/>
  <c r="AF395" i="25"/>
  <c r="U395" i="25" s="1"/>
  <c r="AB395" i="25"/>
  <c r="Q395" i="25" s="1"/>
  <c r="AH395" i="25"/>
  <c r="W395" i="25" s="1"/>
  <c r="AD395" i="25"/>
  <c r="S395" i="25" s="1"/>
  <c r="AK397" i="25"/>
  <c r="Z397" i="25" s="1"/>
  <c r="AI397" i="25"/>
  <c r="X397" i="25" s="1"/>
  <c r="AG397" i="25"/>
  <c r="V397" i="25" s="1"/>
  <c r="AE397" i="25"/>
  <c r="T397" i="25" s="1"/>
  <c r="AC397" i="25"/>
  <c r="R397" i="25" s="1"/>
  <c r="AA397" i="25"/>
  <c r="P397" i="25" s="1"/>
  <c r="AH397" i="25"/>
  <c r="W397" i="25" s="1"/>
  <c r="AD397" i="25"/>
  <c r="S397" i="25" s="1"/>
  <c r="AJ397" i="25"/>
  <c r="Y397" i="25" s="1"/>
  <c r="AF397" i="25"/>
  <c r="U397" i="25" s="1"/>
  <c r="AB397" i="25"/>
  <c r="Q397" i="25" s="1"/>
  <c r="AK399" i="25"/>
  <c r="Z399" i="25" s="1"/>
  <c r="AI399" i="25"/>
  <c r="X399" i="25" s="1"/>
  <c r="AG399" i="25"/>
  <c r="V399" i="25" s="1"/>
  <c r="AE399" i="25"/>
  <c r="T399" i="25" s="1"/>
  <c r="AC399" i="25"/>
  <c r="R399" i="25" s="1"/>
  <c r="AA399" i="25"/>
  <c r="P399" i="25" s="1"/>
  <c r="AJ399" i="25"/>
  <c r="Y399" i="25" s="1"/>
  <c r="AF399" i="25"/>
  <c r="U399" i="25" s="1"/>
  <c r="AB399" i="25"/>
  <c r="Q399" i="25" s="1"/>
  <c r="AH399" i="25"/>
  <c r="W399" i="25" s="1"/>
  <c r="AD399" i="25"/>
  <c r="S399" i="25" s="1"/>
  <c r="AK401" i="25"/>
  <c r="Z401" i="25" s="1"/>
  <c r="AI401" i="25"/>
  <c r="X401" i="25" s="1"/>
  <c r="AG401" i="25"/>
  <c r="V401" i="25" s="1"/>
  <c r="AE401" i="25"/>
  <c r="T401" i="25" s="1"/>
  <c r="AC401" i="25"/>
  <c r="R401" i="25" s="1"/>
  <c r="AA401" i="25"/>
  <c r="P401" i="25" s="1"/>
  <c r="AH401" i="25"/>
  <c r="W401" i="25" s="1"/>
  <c r="AD401" i="25"/>
  <c r="S401" i="25" s="1"/>
  <c r="AJ401" i="25"/>
  <c r="Y401" i="25" s="1"/>
  <c r="AF401" i="25"/>
  <c r="U401" i="25" s="1"/>
  <c r="AB401" i="25"/>
  <c r="Q401" i="25" s="1"/>
  <c r="AK403" i="25"/>
  <c r="Z403" i="25" s="1"/>
  <c r="AI403" i="25"/>
  <c r="X403" i="25" s="1"/>
  <c r="AG403" i="25"/>
  <c r="V403" i="25" s="1"/>
  <c r="AE403" i="25"/>
  <c r="T403" i="25" s="1"/>
  <c r="AC403" i="25"/>
  <c r="R403" i="25" s="1"/>
  <c r="AA403" i="25"/>
  <c r="P403" i="25" s="1"/>
  <c r="AJ403" i="25"/>
  <c r="Y403" i="25" s="1"/>
  <c r="AF403" i="25"/>
  <c r="U403" i="25" s="1"/>
  <c r="AB403" i="25"/>
  <c r="Q403" i="25" s="1"/>
  <c r="AH403" i="25"/>
  <c r="W403" i="25" s="1"/>
  <c r="AD403" i="25"/>
  <c r="S403" i="25" s="1"/>
  <c r="AK405" i="25"/>
  <c r="Z405" i="25" s="1"/>
  <c r="AI405" i="25"/>
  <c r="X405" i="25" s="1"/>
  <c r="AG405" i="25"/>
  <c r="V405" i="25" s="1"/>
  <c r="AE405" i="25"/>
  <c r="T405" i="25" s="1"/>
  <c r="AC405" i="25"/>
  <c r="R405" i="25" s="1"/>
  <c r="AA405" i="25"/>
  <c r="P405" i="25" s="1"/>
  <c r="AH405" i="25"/>
  <c r="W405" i="25" s="1"/>
  <c r="AD405" i="25"/>
  <c r="S405" i="25" s="1"/>
  <c r="AJ405" i="25"/>
  <c r="Y405" i="25" s="1"/>
  <c r="AF405" i="25"/>
  <c r="U405" i="25" s="1"/>
  <c r="AB405" i="25"/>
  <c r="Q405" i="25" s="1"/>
  <c r="AK407" i="25"/>
  <c r="Z407" i="25" s="1"/>
  <c r="AI407" i="25"/>
  <c r="X407" i="25" s="1"/>
  <c r="AG407" i="25"/>
  <c r="V407" i="25" s="1"/>
  <c r="AE407" i="25"/>
  <c r="T407" i="25" s="1"/>
  <c r="AC407" i="25"/>
  <c r="R407" i="25" s="1"/>
  <c r="AA407" i="25"/>
  <c r="P407" i="25" s="1"/>
  <c r="AJ407" i="25"/>
  <c r="Y407" i="25" s="1"/>
  <c r="AF407" i="25"/>
  <c r="U407" i="25" s="1"/>
  <c r="AB407" i="25"/>
  <c r="Q407" i="25" s="1"/>
  <c r="AH407" i="25"/>
  <c r="W407" i="25" s="1"/>
  <c r="AD407" i="25"/>
  <c r="S407" i="25" s="1"/>
  <c r="AK409" i="25"/>
  <c r="Z409" i="25" s="1"/>
  <c r="AI409" i="25"/>
  <c r="X409" i="25" s="1"/>
  <c r="AG409" i="25"/>
  <c r="V409" i="25" s="1"/>
  <c r="AE409" i="25"/>
  <c r="T409" i="25" s="1"/>
  <c r="AC409" i="25"/>
  <c r="R409" i="25" s="1"/>
  <c r="AA409" i="25"/>
  <c r="P409" i="25" s="1"/>
  <c r="AH409" i="25"/>
  <c r="W409" i="25" s="1"/>
  <c r="AD409" i="25"/>
  <c r="S409" i="25" s="1"/>
  <c r="AJ409" i="25"/>
  <c r="Y409" i="25" s="1"/>
  <c r="AF409" i="25"/>
  <c r="U409" i="25" s="1"/>
  <c r="AB409" i="25"/>
  <c r="Q409" i="25" s="1"/>
  <c r="AK411" i="25"/>
  <c r="Z411" i="25" s="1"/>
  <c r="AI411" i="25"/>
  <c r="X411" i="25" s="1"/>
  <c r="AG411" i="25"/>
  <c r="V411" i="25" s="1"/>
  <c r="AE411" i="25"/>
  <c r="T411" i="25" s="1"/>
  <c r="AC411" i="25"/>
  <c r="R411" i="25" s="1"/>
  <c r="AA411" i="25"/>
  <c r="P411" i="25" s="1"/>
  <c r="AJ411" i="25"/>
  <c r="Y411" i="25" s="1"/>
  <c r="AF411" i="25"/>
  <c r="U411" i="25" s="1"/>
  <c r="AB411" i="25"/>
  <c r="Q411" i="25" s="1"/>
  <c r="AH411" i="25"/>
  <c r="W411" i="25" s="1"/>
  <c r="AD411" i="25"/>
  <c r="S411" i="25" s="1"/>
  <c r="AK413" i="25"/>
  <c r="Z413" i="25" s="1"/>
  <c r="AI413" i="25"/>
  <c r="X413" i="25" s="1"/>
  <c r="AG413" i="25"/>
  <c r="V413" i="25" s="1"/>
  <c r="AE413" i="25"/>
  <c r="T413" i="25" s="1"/>
  <c r="AC413" i="25"/>
  <c r="R413" i="25" s="1"/>
  <c r="AA413" i="25"/>
  <c r="P413" i="25" s="1"/>
  <c r="AH413" i="25"/>
  <c r="W413" i="25" s="1"/>
  <c r="AD413" i="25"/>
  <c r="S413" i="25" s="1"/>
  <c r="AJ413" i="25"/>
  <c r="Y413" i="25" s="1"/>
  <c r="AF413" i="25"/>
  <c r="U413" i="25" s="1"/>
  <c r="AB413" i="25"/>
  <c r="Q413" i="25" s="1"/>
  <c r="AK415" i="25"/>
  <c r="Z415" i="25" s="1"/>
  <c r="AI415" i="25"/>
  <c r="X415" i="25" s="1"/>
  <c r="AG415" i="25"/>
  <c r="V415" i="25" s="1"/>
  <c r="AE415" i="25"/>
  <c r="T415" i="25" s="1"/>
  <c r="AC415" i="25"/>
  <c r="R415" i="25" s="1"/>
  <c r="AA415" i="25"/>
  <c r="P415" i="25" s="1"/>
  <c r="AJ415" i="25"/>
  <c r="Y415" i="25" s="1"/>
  <c r="AF415" i="25"/>
  <c r="U415" i="25" s="1"/>
  <c r="AB415" i="25"/>
  <c r="Q415" i="25" s="1"/>
  <c r="AH415" i="25"/>
  <c r="W415" i="25" s="1"/>
  <c r="AD415" i="25"/>
  <c r="S415" i="25" s="1"/>
  <c r="AK417" i="25"/>
  <c r="Z417" i="25" s="1"/>
  <c r="AI417" i="25"/>
  <c r="X417" i="25" s="1"/>
  <c r="AG417" i="25"/>
  <c r="V417" i="25" s="1"/>
  <c r="AE417" i="25"/>
  <c r="T417" i="25" s="1"/>
  <c r="AC417" i="25"/>
  <c r="R417" i="25" s="1"/>
  <c r="AA417" i="25"/>
  <c r="P417" i="25" s="1"/>
  <c r="AH417" i="25"/>
  <c r="W417" i="25" s="1"/>
  <c r="AD417" i="25"/>
  <c r="S417" i="25" s="1"/>
  <c r="AJ417" i="25"/>
  <c r="Y417" i="25" s="1"/>
  <c r="AF417" i="25"/>
  <c r="U417" i="25" s="1"/>
  <c r="AB417" i="25"/>
  <c r="Q417" i="25" s="1"/>
  <c r="AK419" i="25"/>
  <c r="Z419" i="25" s="1"/>
  <c r="AI419" i="25"/>
  <c r="X419" i="25" s="1"/>
  <c r="AG419" i="25"/>
  <c r="V419" i="25" s="1"/>
  <c r="AE419" i="25"/>
  <c r="T419" i="25" s="1"/>
  <c r="AC419" i="25"/>
  <c r="R419" i="25" s="1"/>
  <c r="AA419" i="25"/>
  <c r="P419" i="25" s="1"/>
  <c r="AJ419" i="25"/>
  <c r="Y419" i="25" s="1"/>
  <c r="AF419" i="25"/>
  <c r="U419" i="25" s="1"/>
  <c r="AB419" i="25"/>
  <c r="Q419" i="25" s="1"/>
  <c r="AH419" i="25"/>
  <c r="W419" i="25" s="1"/>
  <c r="AD419" i="25"/>
  <c r="S419" i="25" s="1"/>
  <c r="AK421" i="25"/>
  <c r="Z421" i="25" s="1"/>
  <c r="AI421" i="25"/>
  <c r="X421" i="25" s="1"/>
  <c r="AG421" i="25"/>
  <c r="V421" i="25" s="1"/>
  <c r="AE421" i="25"/>
  <c r="T421" i="25" s="1"/>
  <c r="AC421" i="25"/>
  <c r="R421" i="25" s="1"/>
  <c r="AA421" i="25"/>
  <c r="P421" i="25" s="1"/>
  <c r="AH421" i="25"/>
  <c r="W421" i="25" s="1"/>
  <c r="AD421" i="25"/>
  <c r="S421" i="25" s="1"/>
  <c r="AJ421" i="25"/>
  <c r="Y421" i="25" s="1"/>
  <c r="AF421" i="25"/>
  <c r="U421" i="25" s="1"/>
  <c r="AB421" i="25"/>
  <c r="Q421" i="25" s="1"/>
  <c r="AK423" i="25"/>
  <c r="Z423" i="25" s="1"/>
  <c r="AI423" i="25"/>
  <c r="X423" i="25" s="1"/>
  <c r="AG423" i="25"/>
  <c r="V423" i="25" s="1"/>
  <c r="AE423" i="25"/>
  <c r="T423" i="25" s="1"/>
  <c r="AC423" i="25"/>
  <c r="R423" i="25" s="1"/>
  <c r="AA423" i="25"/>
  <c r="P423" i="25" s="1"/>
  <c r="AJ423" i="25"/>
  <c r="Y423" i="25" s="1"/>
  <c r="AF423" i="25"/>
  <c r="U423" i="25" s="1"/>
  <c r="AB423" i="25"/>
  <c r="Q423" i="25" s="1"/>
  <c r="AH423" i="25"/>
  <c r="W423" i="25" s="1"/>
  <c r="AD423" i="25"/>
  <c r="S423" i="25" s="1"/>
  <c r="AK425" i="25"/>
  <c r="Z425" i="25" s="1"/>
  <c r="AI425" i="25"/>
  <c r="X425" i="25" s="1"/>
  <c r="AG425" i="25"/>
  <c r="V425" i="25" s="1"/>
  <c r="AE425" i="25"/>
  <c r="T425" i="25" s="1"/>
  <c r="AC425" i="25"/>
  <c r="R425" i="25" s="1"/>
  <c r="AA425" i="25"/>
  <c r="P425" i="25" s="1"/>
  <c r="AH425" i="25"/>
  <c r="W425" i="25" s="1"/>
  <c r="AD425" i="25"/>
  <c r="S425" i="25" s="1"/>
  <c r="AJ425" i="25"/>
  <c r="Y425" i="25" s="1"/>
  <c r="AF425" i="25"/>
  <c r="U425" i="25" s="1"/>
  <c r="AB425" i="25"/>
  <c r="Q425" i="25" s="1"/>
  <c r="AK427" i="25"/>
  <c r="Z427" i="25" s="1"/>
  <c r="AI427" i="25"/>
  <c r="X427" i="25" s="1"/>
  <c r="AG427" i="25"/>
  <c r="V427" i="25" s="1"/>
  <c r="AE427" i="25"/>
  <c r="T427" i="25" s="1"/>
  <c r="AC427" i="25"/>
  <c r="R427" i="25" s="1"/>
  <c r="AA427" i="25"/>
  <c r="P427" i="25" s="1"/>
  <c r="AJ427" i="25"/>
  <c r="Y427" i="25" s="1"/>
  <c r="AF427" i="25"/>
  <c r="U427" i="25" s="1"/>
  <c r="AB427" i="25"/>
  <c r="Q427" i="25" s="1"/>
  <c r="AH427" i="25"/>
  <c r="W427" i="25" s="1"/>
  <c r="AD427" i="25"/>
  <c r="S427" i="25" s="1"/>
  <c r="AK429" i="25"/>
  <c r="Z429" i="25" s="1"/>
  <c r="AI429" i="25"/>
  <c r="X429" i="25" s="1"/>
  <c r="AG429" i="25"/>
  <c r="V429" i="25" s="1"/>
  <c r="AE429" i="25"/>
  <c r="T429" i="25" s="1"/>
  <c r="AC429" i="25"/>
  <c r="R429" i="25" s="1"/>
  <c r="AA429" i="25"/>
  <c r="P429" i="25" s="1"/>
  <c r="AH429" i="25"/>
  <c r="W429" i="25" s="1"/>
  <c r="AD429" i="25"/>
  <c r="S429" i="25" s="1"/>
  <c r="AJ429" i="25"/>
  <c r="Y429" i="25" s="1"/>
  <c r="AF429" i="25"/>
  <c r="U429" i="25" s="1"/>
  <c r="AB429" i="25"/>
  <c r="Q429" i="25" s="1"/>
  <c r="AK431" i="25"/>
  <c r="Z431" i="25" s="1"/>
  <c r="AI431" i="25"/>
  <c r="X431" i="25" s="1"/>
  <c r="AG431" i="25"/>
  <c r="V431" i="25" s="1"/>
  <c r="AE431" i="25"/>
  <c r="T431" i="25" s="1"/>
  <c r="AC431" i="25"/>
  <c r="R431" i="25" s="1"/>
  <c r="AA431" i="25"/>
  <c r="P431" i="25" s="1"/>
  <c r="AJ431" i="25"/>
  <c r="Y431" i="25" s="1"/>
  <c r="AF431" i="25"/>
  <c r="U431" i="25" s="1"/>
  <c r="AB431" i="25"/>
  <c r="Q431" i="25" s="1"/>
  <c r="AH431" i="25"/>
  <c r="W431" i="25" s="1"/>
  <c r="AD431" i="25"/>
  <c r="S431" i="25" s="1"/>
  <c r="AK433" i="25"/>
  <c r="Z433" i="25" s="1"/>
  <c r="AI433" i="25"/>
  <c r="X433" i="25" s="1"/>
  <c r="AG433" i="25"/>
  <c r="V433" i="25" s="1"/>
  <c r="AE433" i="25"/>
  <c r="T433" i="25" s="1"/>
  <c r="AC433" i="25"/>
  <c r="R433" i="25" s="1"/>
  <c r="AA433" i="25"/>
  <c r="P433" i="25" s="1"/>
  <c r="AH433" i="25"/>
  <c r="W433" i="25" s="1"/>
  <c r="AD433" i="25"/>
  <c r="S433" i="25" s="1"/>
  <c r="AJ433" i="25"/>
  <c r="Y433" i="25" s="1"/>
  <c r="AF433" i="25"/>
  <c r="U433" i="25" s="1"/>
  <c r="AB433" i="25"/>
  <c r="Q433" i="25" s="1"/>
  <c r="AK435" i="25"/>
  <c r="Z435" i="25" s="1"/>
  <c r="AI435" i="25"/>
  <c r="X435" i="25" s="1"/>
  <c r="AG435" i="25"/>
  <c r="V435" i="25" s="1"/>
  <c r="AE435" i="25"/>
  <c r="T435" i="25" s="1"/>
  <c r="AC435" i="25"/>
  <c r="R435" i="25" s="1"/>
  <c r="AA435" i="25"/>
  <c r="P435" i="25" s="1"/>
  <c r="AJ435" i="25"/>
  <c r="Y435" i="25" s="1"/>
  <c r="AF435" i="25"/>
  <c r="U435" i="25" s="1"/>
  <c r="AB435" i="25"/>
  <c r="Q435" i="25" s="1"/>
  <c r="AH435" i="25"/>
  <c r="W435" i="25" s="1"/>
  <c r="AD435" i="25"/>
  <c r="S435" i="25" s="1"/>
  <c r="AK437" i="25"/>
  <c r="Z437" i="25" s="1"/>
  <c r="AI437" i="25"/>
  <c r="X437" i="25" s="1"/>
  <c r="AG437" i="25"/>
  <c r="V437" i="25" s="1"/>
  <c r="AE437" i="25"/>
  <c r="T437" i="25" s="1"/>
  <c r="AC437" i="25"/>
  <c r="R437" i="25" s="1"/>
  <c r="AA437" i="25"/>
  <c r="P437" i="25" s="1"/>
  <c r="AH437" i="25"/>
  <c r="W437" i="25" s="1"/>
  <c r="AD437" i="25"/>
  <c r="S437" i="25" s="1"/>
  <c r="AJ437" i="25"/>
  <c r="Y437" i="25" s="1"/>
  <c r="AF437" i="25"/>
  <c r="U437" i="25" s="1"/>
  <c r="AB437" i="25"/>
  <c r="Q437" i="25" s="1"/>
  <c r="AK439" i="25"/>
  <c r="Z439" i="25" s="1"/>
  <c r="AI439" i="25"/>
  <c r="X439" i="25" s="1"/>
  <c r="AG439" i="25"/>
  <c r="V439" i="25" s="1"/>
  <c r="AE439" i="25"/>
  <c r="T439" i="25" s="1"/>
  <c r="AC439" i="25"/>
  <c r="R439" i="25" s="1"/>
  <c r="AA439" i="25"/>
  <c r="P439" i="25" s="1"/>
  <c r="AJ439" i="25"/>
  <c r="Y439" i="25" s="1"/>
  <c r="AF439" i="25"/>
  <c r="U439" i="25" s="1"/>
  <c r="AB439" i="25"/>
  <c r="Q439" i="25" s="1"/>
  <c r="AH439" i="25"/>
  <c r="W439" i="25" s="1"/>
  <c r="AD439" i="25"/>
  <c r="S439" i="25" s="1"/>
  <c r="AK441" i="25"/>
  <c r="Z441" i="25" s="1"/>
  <c r="AI441" i="25"/>
  <c r="X441" i="25" s="1"/>
  <c r="AG441" i="25"/>
  <c r="V441" i="25" s="1"/>
  <c r="AE441" i="25"/>
  <c r="T441" i="25" s="1"/>
  <c r="AC441" i="25"/>
  <c r="R441" i="25" s="1"/>
  <c r="AA441" i="25"/>
  <c r="P441" i="25" s="1"/>
  <c r="AH441" i="25"/>
  <c r="W441" i="25" s="1"/>
  <c r="AD441" i="25"/>
  <c r="S441" i="25" s="1"/>
  <c r="AJ441" i="25"/>
  <c r="Y441" i="25" s="1"/>
  <c r="AF441" i="25"/>
  <c r="U441" i="25" s="1"/>
  <c r="AB441" i="25"/>
  <c r="Q441" i="25" s="1"/>
  <c r="AK443" i="25"/>
  <c r="Z443" i="25" s="1"/>
  <c r="AI443" i="25"/>
  <c r="X443" i="25" s="1"/>
  <c r="AG443" i="25"/>
  <c r="V443" i="25" s="1"/>
  <c r="AE443" i="25"/>
  <c r="T443" i="25" s="1"/>
  <c r="AC443" i="25"/>
  <c r="R443" i="25" s="1"/>
  <c r="AA443" i="25"/>
  <c r="P443" i="25" s="1"/>
  <c r="AJ443" i="25"/>
  <c r="Y443" i="25" s="1"/>
  <c r="AF443" i="25"/>
  <c r="U443" i="25" s="1"/>
  <c r="AB443" i="25"/>
  <c r="Q443" i="25" s="1"/>
  <c r="AH443" i="25"/>
  <c r="W443" i="25" s="1"/>
  <c r="AD443" i="25"/>
  <c r="S443" i="25" s="1"/>
  <c r="AK445" i="25"/>
  <c r="Z445" i="25" s="1"/>
  <c r="AI445" i="25"/>
  <c r="X445" i="25" s="1"/>
  <c r="AG445" i="25"/>
  <c r="V445" i="25" s="1"/>
  <c r="AE445" i="25"/>
  <c r="T445" i="25" s="1"/>
  <c r="AC445" i="25"/>
  <c r="R445" i="25" s="1"/>
  <c r="AA445" i="25"/>
  <c r="P445" i="25" s="1"/>
  <c r="AH445" i="25"/>
  <c r="W445" i="25" s="1"/>
  <c r="AD445" i="25"/>
  <c r="S445" i="25" s="1"/>
  <c r="AJ445" i="25"/>
  <c r="Y445" i="25" s="1"/>
  <c r="AF445" i="25"/>
  <c r="U445" i="25" s="1"/>
  <c r="AB445" i="25"/>
  <c r="Q445" i="25" s="1"/>
  <c r="AK447" i="25"/>
  <c r="Z447" i="25" s="1"/>
  <c r="AI447" i="25"/>
  <c r="X447" i="25" s="1"/>
  <c r="AG447" i="25"/>
  <c r="V447" i="25" s="1"/>
  <c r="AE447" i="25"/>
  <c r="T447" i="25" s="1"/>
  <c r="AC447" i="25"/>
  <c r="R447" i="25" s="1"/>
  <c r="AA447" i="25"/>
  <c r="P447" i="25" s="1"/>
  <c r="AJ447" i="25"/>
  <c r="Y447" i="25" s="1"/>
  <c r="AF447" i="25"/>
  <c r="U447" i="25" s="1"/>
  <c r="AB447" i="25"/>
  <c r="Q447" i="25" s="1"/>
  <c r="AH447" i="25"/>
  <c r="W447" i="25" s="1"/>
  <c r="AD447" i="25"/>
  <c r="S447" i="25" s="1"/>
  <c r="AK449" i="25"/>
  <c r="Z449" i="25" s="1"/>
  <c r="AI449" i="25"/>
  <c r="X449" i="25" s="1"/>
  <c r="AG449" i="25"/>
  <c r="V449" i="25" s="1"/>
  <c r="AE449" i="25"/>
  <c r="T449" i="25" s="1"/>
  <c r="AC449" i="25"/>
  <c r="R449" i="25" s="1"/>
  <c r="AA449" i="25"/>
  <c r="P449" i="25" s="1"/>
  <c r="AH449" i="25"/>
  <c r="W449" i="25" s="1"/>
  <c r="AD449" i="25"/>
  <c r="S449" i="25" s="1"/>
  <c r="AJ449" i="25"/>
  <c r="Y449" i="25" s="1"/>
  <c r="AF449" i="25"/>
  <c r="U449" i="25" s="1"/>
  <c r="AB449" i="25"/>
  <c r="Q449" i="25" s="1"/>
  <c r="AK451" i="25"/>
  <c r="Z451" i="25" s="1"/>
  <c r="AI451" i="25"/>
  <c r="X451" i="25" s="1"/>
  <c r="AG451" i="25"/>
  <c r="V451" i="25" s="1"/>
  <c r="AE451" i="25"/>
  <c r="T451" i="25" s="1"/>
  <c r="AC451" i="25"/>
  <c r="R451" i="25" s="1"/>
  <c r="AA451" i="25"/>
  <c r="P451" i="25" s="1"/>
  <c r="AJ451" i="25"/>
  <c r="Y451" i="25" s="1"/>
  <c r="AF451" i="25"/>
  <c r="U451" i="25" s="1"/>
  <c r="AB451" i="25"/>
  <c r="Q451" i="25" s="1"/>
  <c r="AH451" i="25"/>
  <c r="W451" i="25" s="1"/>
  <c r="AD451" i="25"/>
  <c r="S451" i="25" s="1"/>
  <c r="AK453" i="25"/>
  <c r="Z453" i="25" s="1"/>
  <c r="AI453" i="25"/>
  <c r="X453" i="25" s="1"/>
  <c r="AG453" i="25"/>
  <c r="V453" i="25" s="1"/>
  <c r="AE453" i="25"/>
  <c r="T453" i="25" s="1"/>
  <c r="AC453" i="25"/>
  <c r="R453" i="25" s="1"/>
  <c r="AA453" i="25"/>
  <c r="P453" i="25" s="1"/>
  <c r="AH453" i="25"/>
  <c r="W453" i="25" s="1"/>
  <c r="AD453" i="25"/>
  <c r="S453" i="25" s="1"/>
  <c r="AJ453" i="25"/>
  <c r="Y453" i="25" s="1"/>
  <c r="AF453" i="25"/>
  <c r="U453" i="25" s="1"/>
  <c r="AB453" i="25"/>
  <c r="Q453" i="25" s="1"/>
  <c r="AK455" i="25"/>
  <c r="Z455" i="25" s="1"/>
  <c r="AI455" i="25"/>
  <c r="X455" i="25" s="1"/>
  <c r="AG455" i="25"/>
  <c r="V455" i="25" s="1"/>
  <c r="AE455" i="25"/>
  <c r="T455" i="25" s="1"/>
  <c r="AC455" i="25"/>
  <c r="R455" i="25" s="1"/>
  <c r="AA455" i="25"/>
  <c r="P455" i="25" s="1"/>
  <c r="AJ455" i="25"/>
  <c r="Y455" i="25" s="1"/>
  <c r="AF455" i="25"/>
  <c r="U455" i="25" s="1"/>
  <c r="AB455" i="25"/>
  <c r="Q455" i="25" s="1"/>
  <c r="AH455" i="25"/>
  <c r="W455" i="25" s="1"/>
  <c r="AD455" i="25"/>
  <c r="S455" i="25" s="1"/>
  <c r="AK457" i="25"/>
  <c r="Z457" i="25" s="1"/>
  <c r="AI457" i="25"/>
  <c r="X457" i="25" s="1"/>
  <c r="AG457" i="25"/>
  <c r="V457" i="25" s="1"/>
  <c r="AE457" i="25"/>
  <c r="T457" i="25" s="1"/>
  <c r="AC457" i="25"/>
  <c r="R457" i="25" s="1"/>
  <c r="AA457" i="25"/>
  <c r="P457" i="25" s="1"/>
  <c r="AH457" i="25"/>
  <c r="W457" i="25" s="1"/>
  <c r="AD457" i="25"/>
  <c r="S457" i="25" s="1"/>
  <c r="AJ457" i="25"/>
  <c r="Y457" i="25" s="1"/>
  <c r="AF457" i="25"/>
  <c r="U457" i="25" s="1"/>
  <c r="AB457" i="25"/>
  <c r="Q457" i="25" s="1"/>
  <c r="AK459" i="25"/>
  <c r="Z459" i="25" s="1"/>
  <c r="AI459" i="25"/>
  <c r="X459" i="25" s="1"/>
  <c r="AG459" i="25"/>
  <c r="V459" i="25" s="1"/>
  <c r="AE459" i="25"/>
  <c r="T459" i="25" s="1"/>
  <c r="AC459" i="25"/>
  <c r="R459" i="25" s="1"/>
  <c r="AA459" i="25"/>
  <c r="P459" i="25" s="1"/>
  <c r="AJ459" i="25"/>
  <c r="Y459" i="25" s="1"/>
  <c r="AF459" i="25"/>
  <c r="U459" i="25" s="1"/>
  <c r="AB459" i="25"/>
  <c r="Q459" i="25" s="1"/>
  <c r="AH459" i="25"/>
  <c r="W459" i="25" s="1"/>
  <c r="AD459" i="25"/>
  <c r="S459" i="25" s="1"/>
  <c r="AK461" i="25"/>
  <c r="Z461" i="25" s="1"/>
  <c r="AI461" i="25"/>
  <c r="X461" i="25" s="1"/>
  <c r="AG461" i="25"/>
  <c r="V461" i="25" s="1"/>
  <c r="AE461" i="25"/>
  <c r="T461" i="25" s="1"/>
  <c r="AC461" i="25"/>
  <c r="R461" i="25" s="1"/>
  <c r="AA461" i="25"/>
  <c r="P461" i="25" s="1"/>
  <c r="AH461" i="25"/>
  <c r="W461" i="25" s="1"/>
  <c r="AD461" i="25"/>
  <c r="S461" i="25" s="1"/>
  <c r="AJ461" i="25"/>
  <c r="Y461" i="25" s="1"/>
  <c r="AF461" i="25"/>
  <c r="U461" i="25" s="1"/>
  <c r="AB461" i="25"/>
  <c r="Q461" i="25" s="1"/>
  <c r="AK463" i="25"/>
  <c r="Z463" i="25" s="1"/>
  <c r="AI463" i="25"/>
  <c r="X463" i="25" s="1"/>
  <c r="AG463" i="25"/>
  <c r="V463" i="25" s="1"/>
  <c r="AE463" i="25"/>
  <c r="T463" i="25" s="1"/>
  <c r="AC463" i="25"/>
  <c r="R463" i="25" s="1"/>
  <c r="AA463" i="25"/>
  <c r="P463" i="25" s="1"/>
  <c r="AJ463" i="25"/>
  <c r="Y463" i="25" s="1"/>
  <c r="AF463" i="25"/>
  <c r="U463" i="25" s="1"/>
  <c r="AB463" i="25"/>
  <c r="Q463" i="25" s="1"/>
  <c r="AH463" i="25"/>
  <c r="W463" i="25" s="1"/>
  <c r="AD463" i="25"/>
  <c r="S463" i="25" s="1"/>
  <c r="AK465" i="25"/>
  <c r="Z465" i="25" s="1"/>
  <c r="AI465" i="25"/>
  <c r="X465" i="25" s="1"/>
  <c r="AG465" i="25"/>
  <c r="V465" i="25" s="1"/>
  <c r="AE465" i="25"/>
  <c r="T465" i="25" s="1"/>
  <c r="AC465" i="25"/>
  <c r="R465" i="25" s="1"/>
  <c r="AA465" i="25"/>
  <c r="P465" i="25" s="1"/>
  <c r="AH465" i="25"/>
  <c r="W465" i="25" s="1"/>
  <c r="AD465" i="25"/>
  <c r="S465" i="25" s="1"/>
  <c r="AJ465" i="25"/>
  <c r="Y465" i="25" s="1"/>
  <c r="AF465" i="25"/>
  <c r="U465" i="25" s="1"/>
  <c r="AB465" i="25"/>
  <c r="Q465" i="25" s="1"/>
  <c r="AK467" i="25"/>
  <c r="Z467" i="25" s="1"/>
  <c r="AI467" i="25"/>
  <c r="X467" i="25" s="1"/>
  <c r="AG467" i="25"/>
  <c r="V467" i="25" s="1"/>
  <c r="AE467" i="25"/>
  <c r="T467" i="25" s="1"/>
  <c r="AC467" i="25"/>
  <c r="R467" i="25" s="1"/>
  <c r="AA467" i="25"/>
  <c r="P467" i="25" s="1"/>
  <c r="AJ467" i="25"/>
  <c r="Y467" i="25" s="1"/>
  <c r="AF467" i="25"/>
  <c r="U467" i="25" s="1"/>
  <c r="AB467" i="25"/>
  <c r="Q467" i="25" s="1"/>
  <c r="AH467" i="25"/>
  <c r="W467" i="25" s="1"/>
  <c r="AD467" i="25"/>
  <c r="S467" i="25" s="1"/>
  <c r="AK469" i="25"/>
  <c r="Z469" i="25" s="1"/>
  <c r="AI469" i="25"/>
  <c r="X469" i="25" s="1"/>
  <c r="AG469" i="25"/>
  <c r="V469" i="25" s="1"/>
  <c r="AE469" i="25"/>
  <c r="T469" i="25" s="1"/>
  <c r="AC469" i="25"/>
  <c r="R469" i="25" s="1"/>
  <c r="AA469" i="25"/>
  <c r="P469" i="25" s="1"/>
  <c r="AH469" i="25"/>
  <c r="W469" i="25" s="1"/>
  <c r="AD469" i="25"/>
  <c r="S469" i="25" s="1"/>
  <c r="AJ469" i="25"/>
  <c r="Y469" i="25" s="1"/>
  <c r="AF469" i="25"/>
  <c r="U469" i="25" s="1"/>
  <c r="AB469" i="25"/>
  <c r="Q469" i="25" s="1"/>
  <c r="AK471" i="25"/>
  <c r="Z471" i="25" s="1"/>
  <c r="AI471" i="25"/>
  <c r="X471" i="25" s="1"/>
  <c r="AG471" i="25"/>
  <c r="V471" i="25" s="1"/>
  <c r="AE471" i="25"/>
  <c r="T471" i="25" s="1"/>
  <c r="AC471" i="25"/>
  <c r="R471" i="25" s="1"/>
  <c r="AA471" i="25"/>
  <c r="P471" i="25" s="1"/>
  <c r="AJ471" i="25"/>
  <c r="Y471" i="25" s="1"/>
  <c r="AF471" i="25"/>
  <c r="U471" i="25" s="1"/>
  <c r="AB471" i="25"/>
  <c r="Q471" i="25" s="1"/>
  <c r="AH471" i="25"/>
  <c r="W471" i="25" s="1"/>
  <c r="AD471" i="25"/>
  <c r="S471" i="25" s="1"/>
  <c r="AK473" i="25"/>
  <c r="Z473" i="25" s="1"/>
  <c r="AI473" i="25"/>
  <c r="X473" i="25" s="1"/>
  <c r="AG473" i="25"/>
  <c r="V473" i="25" s="1"/>
  <c r="AE473" i="25"/>
  <c r="T473" i="25" s="1"/>
  <c r="AC473" i="25"/>
  <c r="R473" i="25" s="1"/>
  <c r="AA473" i="25"/>
  <c r="P473" i="25" s="1"/>
  <c r="AH473" i="25"/>
  <c r="W473" i="25" s="1"/>
  <c r="AD473" i="25"/>
  <c r="S473" i="25" s="1"/>
  <c r="AJ473" i="25"/>
  <c r="Y473" i="25" s="1"/>
  <c r="AF473" i="25"/>
  <c r="U473" i="25" s="1"/>
  <c r="AB473" i="25"/>
  <c r="Q473" i="25" s="1"/>
  <c r="AK475" i="25"/>
  <c r="Z475" i="25" s="1"/>
  <c r="AI475" i="25"/>
  <c r="X475" i="25" s="1"/>
  <c r="AG475" i="25"/>
  <c r="V475" i="25" s="1"/>
  <c r="AE475" i="25"/>
  <c r="T475" i="25" s="1"/>
  <c r="AC475" i="25"/>
  <c r="R475" i="25" s="1"/>
  <c r="AA475" i="25"/>
  <c r="P475" i="25" s="1"/>
  <c r="AJ475" i="25"/>
  <c r="Y475" i="25" s="1"/>
  <c r="AF475" i="25"/>
  <c r="U475" i="25" s="1"/>
  <c r="AB475" i="25"/>
  <c r="Q475" i="25" s="1"/>
  <c r="AH475" i="25"/>
  <c r="W475" i="25" s="1"/>
  <c r="AD475" i="25"/>
  <c r="S475" i="25" s="1"/>
  <c r="AK477" i="25"/>
  <c r="Z477" i="25" s="1"/>
  <c r="AI477" i="25"/>
  <c r="X477" i="25" s="1"/>
  <c r="AG477" i="25"/>
  <c r="V477" i="25" s="1"/>
  <c r="AE477" i="25"/>
  <c r="T477" i="25" s="1"/>
  <c r="AC477" i="25"/>
  <c r="R477" i="25" s="1"/>
  <c r="AA477" i="25"/>
  <c r="P477" i="25" s="1"/>
  <c r="AH477" i="25"/>
  <c r="W477" i="25" s="1"/>
  <c r="AD477" i="25"/>
  <c r="S477" i="25" s="1"/>
  <c r="AJ477" i="25"/>
  <c r="Y477" i="25" s="1"/>
  <c r="AF477" i="25"/>
  <c r="U477" i="25" s="1"/>
  <c r="AB477" i="25"/>
  <c r="Q477" i="25" s="1"/>
  <c r="AK479" i="25"/>
  <c r="Z479" i="25" s="1"/>
  <c r="AI479" i="25"/>
  <c r="X479" i="25" s="1"/>
  <c r="AG479" i="25"/>
  <c r="V479" i="25" s="1"/>
  <c r="AE479" i="25"/>
  <c r="T479" i="25" s="1"/>
  <c r="AC479" i="25"/>
  <c r="R479" i="25" s="1"/>
  <c r="AA479" i="25"/>
  <c r="P479" i="25" s="1"/>
  <c r="AJ479" i="25"/>
  <c r="Y479" i="25" s="1"/>
  <c r="AF479" i="25"/>
  <c r="U479" i="25" s="1"/>
  <c r="AB479" i="25"/>
  <c r="Q479" i="25" s="1"/>
  <c r="AH479" i="25"/>
  <c r="W479" i="25" s="1"/>
  <c r="AD479" i="25"/>
  <c r="S479" i="25" s="1"/>
  <c r="AK481" i="25"/>
  <c r="Z481" i="25" s="1"/>
  <c r="AI481" i="25"/>
  <c r="X481" i="25" s="1"/>
  <c r="AG481" i="25"/>
  <c r="V481" i="25" s="1"/>
  <c r="AE481" i="25"/>
  <c r="T481" i="25" s="1"/>
  <c r="AC481" i="25"/>
  <c r="R481" i="25" s="1"/>
  <c r="AA481" i="25"/>
  <c r="P481" i="25" s="1"/>
  <c r="AH481" i="25"/>
  <c r="W481" i="25" s="1"/>
  <c r="AD481" i="25"/>
  <c r="S481" i="25" s="1"/>
  <c r="AJ481" i="25"/>
  <c r="Y481" i="25" s="1"/>
  <c r="AF481" i="25"/>
  <c r="U481" i="25" s="1"/>
  <c r="AB481" i="25"/>
  <c r="Q481" i="25" s="1"/>
  <c r="AK483" i="25"/>
  <c r="Z483" i="25" s="1"/>
  <c r="AI483" i="25"/>
  <c r="X483" i="25" s="1"/>
  <c r="AG483" i="25"/>
  <c r="V483" i="25" s="1"/>
  <c r="AE483" i="25"/>
  <c r="T483" i="25" s="1"/>
  <c r="AC483" i="25"/>
  <c r="R483" i="25" s="1"/>
  <c r="AA483" i="25"/>
  <c r="P483" i="25" s="1"/>
  <c r="AJ483" i="25"/>
  <c r="Y483" i="25" s="1"/>
  <c r="AF483" i="25"/>
  <c r="U483" i="25" s="1"/>
  <c r="AB483" i="25"/>
  <c r="Q483" i="25" s="1"/>
  <c r="AH483" i="25"/>
  <c r="W483" i="25" s="1"/>
  <c r="AD483" i="25"/>
  <c r="S483" i="25" s="1"/>
  <c r="AK485" i="25"/>
  <c r="Z485" i="25" s="1"/>
  <c r="AI485" i="25"/>
  <c r="X485" i="25" s="1"/>
  <c r="AG485" i="25"/>
  <c r="V485" i="25" s="1"/>
  <c r="AE485" i="25"/>
  <c r="T485" i="25" s="1"/>
  <c r="AC485" i="25"/>
  <c r="R485" i="25" s="1"/>
  <c r="AA485" i="25"/>
  <c r="P485" i="25" s="1"/>
  <c r="AH485" i="25"/>
  <c r="W485" i="25" s="1"/>
  <c r="AD485" i="25"/>
  <c r="S485" i="25" s="1"/>
  <c r="AJ485" i="25"/>
  <c r="Y485" i="25" s="1"/>
  <c r="AF485" i="25"/>
  <c r="U485" i="25" s="1"/>
  <c r="AB485" i="25"/>
  <c r="Q485" i="25" s="1"/>
  <c r="AK487" i="25"/>
  <c r="Z487" i="25" s="1"/>
  <c r="AI487" i="25"/>
  <c r="X487" i="25" s="1"/>
  <c r="AG487" i="25"/>
  <c r="V487" i="25" s="1"/>
  <c r="AE487" i="25"/>
  <c r="T487" i="25" s="1"/>
  <c r="AC487" i="25"/>
  <c r="R487" i="25" s="1"/>
  <c r="AA487" i="25"/>
  <c r="P487" i="25" s="1"/>
  <c r="AJ487" i="25"/>
  <c r="Y487" i="25" s="1"/>
  <c r="AF487" i="25"/>
  <c r="U487" i="25" s="1"/>
  <c r="AB487" i="25"/>
  <c r="Q487" i="25" s="1"/>
  <c r="AH487" i="25"/>
  <c r="W487" i="25" s="1"/>
  <c r="AD487" i="25"/>
  <c r="S487" i="25" s="1"/>
  <c r="AK489" i="25"/>
  <c r="Z489" i="25" s="1"/>
  <c r="AI489" i="25"/>
  <c r="X489" i="25" s="1"/>
  <c r="AG489" i="25"/>
  <c r="V489" i="25" s="1"/>
  <c r="AE489" i="25"/>
  <c r="T489" i="25" s="1"/>
  <c r="AC489" i="25"/>
  <c r="R489" i="25" s="1"/>
  <c r="AA489" i="25"/>
  <c r="P489" i="25" s="1"/>
  <c r="AH489" i="25"/>
  <c r="W489" i="25" s="1"/>
  <c r="AD489" i="25"/>
  <c r="S489" i="25" s="1"/>
  <c r="AJ489" i="25"/>
  <c r="Y489" i="25" s="1"/>
  <c r="AF489" i="25"/>
  <c r="U489" i="25" s="1"/>
  <c r="AB489" i="25"/>
  <c r="Q489" i="25" s="1"/>
  <c r="AK491" i="25"/>
  <c r="Z491" i="25" s="1"/>
  <c r="AI491" i="25"/>
  <c r="X491" i="25" s="1"/>
  <c r="AG491" i="25"/>
  <c r="V491" i="25" s="1"/>
  <c r="AE491" i="25"/>
  <c r="T491" i="25" s="1"/>
  <c r="AC491" i="25"/>
  <c r="R491" i="25" s="1"/>
  <c r="AA491" i="25"/>
  <c r="P491" i="25" s="1"/>
  <c r="AJ491" i="25"/>
  <c r="Y491" i="25" s="1"/>
  <c r="AF491" i="25"/>
  <c r="U491" i="25" s="1"/>
  <c r="AB491" i="25"/>
  <c r="Q491" i="25" s="1"/>
  <c r="AH491" i="25"/>
  <c r="W491" i="25" s="1"/>
  <c r="AD491" i="25"/>
  <c r="S491" i="25" s="1"/>
  <c r="AK493" i="25"/>
  <c r="Z493" i="25" s="1"/>
  <c r="AI493" i="25"/>
  <c r="X493" i="25" s="1"/>
  <c r="AG493" i="25"/>
  <c r="V493" i="25" s="1"/>
  <c r="AE493" i="25"/>
  <c r="T493" i="25" s="1"/>
  <c r="AC493" i="25"/>
  <c r="R493" i="25" s="1"/>
  <c r="AA493" i="25"/>
  <c r="P493" i="25" s="1"/>
  <c r="AH493" i="25"/>
  <c r="W493" i="25" s="1"/>
  <c r="AD493" i="25"/>
  <c r="S493" i="25" s="1"/>
  <c r="AJ493" i="25"/>
  <c r="Y493" i="25" s="1"/>
  <c r="AF493" i="25"/>
  <c r="U493" i="25" s="1"/>
  <c r="AB493" i="25"/>
  <c r="Q493" i="25" s="1"/>
  <c r="AK495" i="25"/>
  <c r="Z495" i="25" s="1"/>
  <c r="AI495" i="25"/>
  <c r="X495" i="25" s="1"/>
  <c r="AG495" i="25"/>
  <c r="V495" i="25" s="1"/>
  <c r="AE495" i="25"/>
  <c r="T495" i="25" s="1"/>
  <c r="AC495" i="25"/>
  <c r="R495" i="25" s="1"/>
  <c r="AA495" i="25"/>
  <c r="P495" i="25" s="1"/>
  <c r="AJ495" i="25"/>
  <c r="Y495" i="25" s="1"/>
  <c r="AF495" i="25"/>
  <c r="U495" i="25" s="1"/>
  <c r="AB495" i="25"/>
  <c r="Q495" i="25" s="1"/>
  <c r="AH495" i="25"/>
  <c r="W495" i="25" s="1"/>
  <c r="AD495" i="25"/>
  <c r="S495" i="25" s="1"/>
  <c r="AK497" i="25"/>
  <c r="Z497" i="25" s="1"/>
  <c r="AI497" i="25"/>
  <c r="X497" i="25" s="1"/>
  <c r="AG497" i="25"/>
  <c r="V497" i="25" s="1"/>
  <c r="AE497" i="25"/>
  <c r="T497" i="25" s="1"/>
  <c r="AC497" i="25"/>
  <c r="R497" i="25" s="1"/>
  <c r="AA497" i="25"/>
  <c r="P497" i="25" s="1"/>
  <c r="AH497" i="25"/>
  <c r="W497" i="25" s="1"/>
  <c r="AD497" i="25"/>
  <c r="S497" i="25" s="1"/>
  <c r="AJ497" i="25"/>
  <c r="Y497" i="25" s="1"/>
  <c r="AF497" i="25"/>
  <c r="U497" i="25" s="1"/>
  <c r="AB497" i="25"/>
  <c r="Q497" i="25" s="1"/>
  <c r="AK499" i="25"/>
  <c r="Z499" i="25" s="1"/>
  <c r="AI499" i="25"/>
  <c r="X499" i="25" s="1"/>
  <c r="AG499" i="25"/>
  <c r="V499" i="25" s="1"/>
  <c r="AE499" i="25"/>
  <c r="T499" i="25" s="1"/>
  <c r="AC499" i="25"/>
  <c r="R499" i="25" s="1"/>
  <c r="AA499" i="25"/>
  <c r="P499" i="25" s="1"/>
  <c r="AJ499" i="25"/>
  <c r="Y499" i="25" s="1"/>
  <c r="AF499" i="25"/>
  <c r="U499" i="25" s="1"/>
  <c r="AB499" i="25"/>
  <c r="Q499" i="25" s="1"/>
  <c r="AH499" i="25"/>
  <c r="W499" i="25" s="1"/>
  <c r="AD499" i="25"/>
  <c r="S499" i="25" s="1"/>
  <c r="AK501" i="25"/>
  <c r="Z501" i="25" s="1"/>
  <c r="AI501" i="25"/>
  <c r="X501" i="25" s="1"/>
  <c r="AG501" i="25"/>
  <c r="V501" i="25" s="1"/>
  <c r="AE501" i="25"/>
  <c r="T501" i="25" s="1"/>
  <c r="AC501" i="25"/>
  <c r="R501" i="25" s="1"/>
  <c r="AA501" i="25"/>
  <c r="P501" i="25" s="1"/>
  <c r="AH501" i="25"/>
  <c r="W501" i="25" s="1"/>
  <c r="AD501" i="25"/>
  <c r="S501" i="25" s="1"/>
  <c r="AJ501" i="25"/>
  <c r="Y501" i="25" s="1"/>
  <c r="AF501" i="25"/>
  <c r="U501" i="25" s="1"/>
  <c r="AB501" i="25"/>
  <c r="Q501" i="25" s="1"/>
  <c r="AK503" i="25"/>
  <c r="Z503" i="25" s="1"/>
  <c r="AI503" i="25"/>
  <c r="X503" i="25" s="1"/>
  <c r="AG503" i="25"/>
  <c r="V503" i="25" s="1"/>
  <c r="AE503" i="25"/>
  <c r="T503" i="25" s="1"/>
  <c r="AC503" i="25"/>
  <c r="R503" i="25" s="1"/>
  <c r="AA503" i="25"/>
  <c r="P503" i="25" s="1"/>
  <c r="AJ503" i="25"/>
  <c r="Y503" i="25" s="1"/>
  <c r="AF503" i="25"/>
  <c r="U503" i="25" s="1"/>
  <c r="AB503" i="25"/>
  <c r="Q503" i="25" s="1"/>
  <c r="AH503" i="25"/>
  <c r="W503" i="25" s="1"/>
  <c r="AD503" i="25"/>
  <c r="S503" i="25" s="1"/>
  <c r="AK505" i="25"/>
  <c r="Z505" i="25" s="1"/>
  <c r="AI505" i="25"/>
  <c r="X505" i="25" s="1"/>
  <c r="AG505" i="25"/>
  <c r="V505" i="25" s="1"/>
  <c r="AE505" i="25"/>
  <c r="T505" i="25" s="1"/>
  <c r="AC505" i="25"/>
  <c r="R505" i="25" s="1"/>
  <c r="AA505" i="25"/>
  <c r="P505" i="25" s="1"/>
  <c r="AH505" i="25"/>
  <c r="W505" i="25" s="1"/>
  <c r="AD505" i="25"/>
  <c r="S505" i="25" s="1"/>
  <c r="AJ505" i="25"/>
  <c r="Y505" i="25" s="1"/>
  <c r="AF505" i="25"/>
  <c r="U505" i="25" s="1"/>
  <c r="AB505" i="25"/>
  <c r="Q505" i="25" s="1"/>
  <c r="AK507" i="25"/>
  <c r="Z507" i="25" s="1"/>
  <c r="AI507" i="25"/>
  <c r="X507" i="25" s="1"/>
  <c r="AG507" i="25"/>
  <c r="V507" i="25" s="1"/>
  <c r="AE507" i="25"/>
  <c r="T507" i="25" s="1"/>
  <c r="AC507" i="25"/>
  <c r="R507" i="25" s="1"/>
  <c r="AA507" i="25"/>
  <c r="P507" i="25" s="1"/>
  <c r="AJ507" i="25"/>
  <c r="Y507" i="25" s="1"/>
  <c r="AF507" i="25"/>
  <c r="U507" i="25" s="1"/>
  <c r="AB507" i="25"/>
  <c r="Q507" i="25" s="1"/>
  <c r="AH507" i="25"/>
  <c r="W507" i="25" s="1"/>
  <c r="AD507" i="25"/>
  <c r="S507" i="25" s="1"/>
  <c r="AK509" i="25"/>
  <c r="Z509" i="25" s="1"/>
  <c r="AI509" i="25"/>
  <c r="X509" i="25" s="1"/>
  <c r="AG509" i="25"/>
  <c r="V509" i="25" s="1"/>
  <c r="AE509" i="25"/>
  <c r="T509" i="25" s="1"/>
  <c r="AC509" i="25"/>
  <c r="R509" i="25" s="1"/>
  <c r="AA509" i="25"/>
  <c r="P509" i="25" s="1"/>
  <c r="AH509" i="25"/>
  <c r="W509" i="25" s="1"/>
  <c r="AD509" i="25"/>
  <c r="S509" i="25" s="1"/>
  <c r="AJ509" i="25"/>
  <c r="Y509" i="25" s="1"/>
  <c r="AF509" i="25"/>
  <c r="U509" i="25" s="1"/>
  <c r="AB509" i="25"/>
  <c r="Q509" i="25" s="1"/>
  <c r="AK511" i="25"/>
  <c r="Z511" i="25" s="1"/>
  <c r="AI511" i="25"/>
  <c r="X511" i="25" s="1"/>
  <c r="AG511" i="25"/>
  <c r="V511" i="25" s="1"/>
  <c r="AE511" i="25"/>
  <c r="T511" i="25" s="1"/>
  <c r="AC511" i="25"/>
  <c r="R511" i="25" s="1"/>
  <c r="AA511" i="25"/>
  <c r="P511" i="25" s="1"/>
  <c r="AJ511" i="25"/>
  <c r="Y511" i="25" s="1"/>
  <c r="AF511" i="25"/>
  <c r="U511" i="25" s="1"/>
  <c r="AB511" i="25"/>
  <c r="Q511" i="25" s="1"/>
  <c r="AH511" i="25"/>
  <c r="W511" i="25" s="1"/>
  <c r="AD511" i="25"/>
  <c r="S511" i="25" s="1"/>
  <c r="AK513" i="25"/>
  <c r="Z513" i="25" s="1"/>
  <c r="AI513" i="25"/>
  <c r="X513" i="25" s="1"/>
  <c r="AG513" i="25"/>
  <c r="V513" i="25" s="1"/>
  <c r="AE513" i="25"/>
  <c r="T513" i="25" s="1"/>
  <c r="AC513" i="25"/>
  <c r="R513" i="25" s="1"/>
  <c r="AA513" i="25"/>
  <c r="P513" i="25" s="1"/>
  <c r="AH513" i="25"/>
  <c r="W513" i="25" s="1"/>
  <c r="AD513" i="25"/>
  <c r="S513" i="25" s="1"/>
  <c r="AJ513" i="25"/>
  <c r="Y513" i="25" s="1"/>
  <c r="AF513" i="25"/>
  <c r="U513" i="25" s="1"/>
  <c r="AB513" i="25"/>
  <c r="Q513" i="25" s="1"/>
  <c r="AK515" i="25"/>
  <c r="Z515" i="25" s="1"/>
  <c r="AI515" i="25"/>
  <c r="X515" i="25" s="1"/>
  <c r="AG515" i="25"/>
  <c r="V515" i="25" s="1"/>
  <c r="AE515" i="25"/>
  <c r="T515" i="25" s="1"/>
  <c r="AC515" i="25"/>
  <c r="R515" i="25" s="1"/>
  <c r="AA515" i="25"/>
  <c r="P515" i="25" s="1"/>
  <c r="AJ515" i="25"/>
  <c r="Y515" i="25" s="1"/>
  <c r="AF515" i="25"/>
  <c r="U515" i="25" s="1"/>
  <c r="AB515" i="25"/>
  <c r="Q515" i="25" s="1"/>
  <c r="AH515" i="25"/>
  <c r="W515" i="25" s="1"/>
  <c r="AD515" i="25"/>
  <c r="S515" i="25" s="1"/>
  <c r="AK517" i="25"/>
  <c r="Z517" i="25" s="1"/>
  <c r="AI517" i="25"/>
  <c r="X517" i="25" s="1"/>
  <c r="AG517" i="25"/>
  <c r="V517" i="25" s="1"/>
  <c r="AE517" i="25"/>
  <c r="T517" i="25" s="1"/>
  <c r="AC517" i="25"/>
  <c r="R517" i="25" s="1"/>
  <c r="AA517" i="25"/>
  <c r="P517" i="25" s="1"/>
  <c r="AH517" i="25"/>
  <c r="W517" i="25" s="1"/>
  <c r="AD517" i="25"/>
  <c r="S517" i="25" s="1"/>
  <c r="AJ517" i="25"/>
  <c r="Y517" i="25" s="1"/>
  <c r="AF517" i="25"/>
  <c r="U517" i="25" s="1"/>
  <c r="AB517" i="25"/>
  <c r="Q517" i="25" s="1"/>
  <c r="AK519" i="25"/>
  <c r="Z519" i="25" s="1"/>
  <c r="AI519" i="25"/>
  <c r="X519" i="25" s="1"/>
  <c r="AG519" i="25"/>
  <c r="V519" i="25" s="1"/>
  <c r="AE519" i="25"/>
  <c r="T519" i="25" s="1"/>
  <c r="AC519" i="25"/>
  <c r="R519" i="25" s="1"/>
  <c r="AA519" i="25"/>
  <c r="P519" i="25" s="1"/>
  <c r="AJ519" i="25"/>
  <c r="Y519" i="25" s="1"/>
  <c r="AF519" i="25"/>
  <c r="U519" i="25" s="1"/>
  <c r="AB519" i="25"/>
  <c r="Q519" i="25" s="1"/>
  <c r="AH519" i="25"/>
  <c r="W519" i="25" s="1"/>
  <c r="AD519" i="25"/>
  <c r="S519" i="25" s="1"/>
  <c r="AK521" i="25"/>
  <c r="Z521" i="25" s="1"/>
  <c r="AI521" i="25"/>
  <c r="X521" i="25" s="1"/>
  <c r="AG521" i="25"/>
  <c r="V521" i="25" s="1"/>
  <c r="AE521" i="25"/>
  <c r="T521" i="25" s="1"/>
  <c r="AC521" i="25"/>
  <c r="R521" i="25" s="1"/>
  <c r="AA521" i="25"/>
  <c r="P521" i="25" s="1"/>
  <c r="AH521" i="25"/>
  <c r="W521" i="25" s="1"/>
  <c r="AD521" i="25"/>
  <c r="S521" i="25" s="1"/>
  <c r="AJ521" i="25"/>
  <c r="Y521" i="25" s="1"/>
  <c r="AF521" i="25"/>
  <c r="U521" i="25" s="1"/>
  <c r="AB521" i="25"/>
  <c r="Q521" i="25" s="1"/>
  <c r="AK523" i="25"/>
  <c r="Z523" i="25" s="1"/>
  <c r="AI523" i="25"/>
  <c r="X523" i="25" s="1"/>
  <c r="AG523" i="25"/>
  <c r="V523" i="25" s="1"/>
  <c r="AE523" i="25"/>
  <c r="T523" i="25" s="1"/>
  <c r="AC523" i="25"/>
  <c r="R523" i="25" s="1"/>
  <c r="AA523" i="25"/>
  <c r="P523" i="25" s="1"/>
  <c r="AJ523" i="25"/>
  <c r="Y523" i="25" s="1"/>
  <c r="AF523" i="25"/>
  <c r="U523" i="25" s="1"/>
  <c r="AB523" i="25"/>
  <c r="Q523" i="25" s="1"/>
  <c r="AH523" i="25"/>
  <c r="W523" i="25" s="1"/>
  <c r="AD523" i="25"/>
  <c r="S523" i="25" s="1"/>
  <c r="AK525" i="25"/>
  <c r="Z525" i="25" s="1"/>
  <c r="AI525" i="25"/>
  <c r="X525" i="25" s="1"/>
  <c r="AG525" i="25"/>
  <c r="V525" i="25" s="1"/>
  <c r="AE525" i="25"/>
  <c r="T525" i="25" s="1"/>
  <c r="AC525" i="25"/>
  <c r="R525" i="25" s="1"/>
  <c r="AA525" i="25"/>
  <c r="P525" i="25" s="1"/>
  <c r="AH525" i="25"/>
  <c r="W525" i="25" s="1"/>
  <c r="AD525" i="25"/>
  <c r="S525" i="25" s="1"/>
  <c r="AJ525" i="25"/>
  <c r="Y525" i="25" s="1"/>
  <c r="AF525" i="25"/>
  <c r="U525" i="25" s="1"/>
  <c r="AB525" i="25"/>
  <c r="Q525" i="25" s="1"/>
  <c r="AK527" i="25"/>
  <c r="Z527" i="25" s="1"/>
  <c r="AI527" i="25"/>
  <c r="X527" i="25" s="1"/>
  <c r="AG527" i="25"/>
  <c r="V527" i="25" s="1"/>
  <c r="AE527" i="25"/>
  <c r="T527" i="25" s="1"/>
  <c r="AC527" i="25"/>
  <c r="R527" i="25" s="1"/>
  <c r="AA527" i="25"/>
  <c r="P527" i="25" s="1"/>
  <c r="AJ527" i="25"/>
  <c r="Y527" i="25" s="1"/>
  <c r="AF527" i="25"/>
  <c r="U527" i="25" s="1"/>
  <c r="AB527" i="25"/>
  <c r="Q527" i="25" s="1"/>
  <c r="AH527" i="25"/>
  <c r="W527" i="25" s="1"/>
  <c r="AD527" i="25"/>
  <c r="S527" i="25" s="1"/>
  <c r="AK529" i="25"/>
  <c r="Z529" i="25" s="1"/>
  <c r="AI529" i="25"/>
  <c r="X529" i="25" s="1"/>
  <c r="AG529" i="25"/>
  <c r="V529" i="25" s="1"/>
  <c r="AE529" i="25"/>
  <c r="T529" i="25" s="1"/>
  <c r="AC529" i="25"/>
  <c r="R529" i="25" s="1"/>
  <c r="AA529" i="25"/>
  <c r="P529" i="25" s="1"/>
  <c r="AH529" i="25"/>
  <c r="W529" i="25" s="1"/>
  <c r="AD529" i="25"/>
  <c r="S529" i="25" s="1"/>
  <c r="AJ529" i="25"/>
  <c r="Y529" i="25" s="1"/>
  <c r="AF529" i="25"/>
  <c r="U529" i="25" s="1"/>
  <c r="AB529" i="25"/>
  <c r="Q529" i="25" s="1"/>
  <c r="AK531" i="25"/>
  <c r="Z531" i="25" s="1"/>
  <c r="AI531" i="25"/>
  <c r="X531" i="25" s="1"/>
  <c r="AG531" i="25"/>
  <c r="V531" i="25" s="1"/>
  <c r="AE531" i="25"/>
  <c r="T531" i="25" s="1"/>
  <c r="AC531" i="25"/>
  <c r="R531" i="25" s="1"/>
  <c r="AA531" i="25"/>
  <c r="P531" i="25" s="1"/>
  <c r="AJ531" i="25"/>
  <c r="Y531" i="25" s="1"/>
  <c r="AF531" i="25"/>
  <c r="U531" i="25" s="1"/>
  <c r="AB531" i="25"/>
  <c r="Q531" i="25" s="1"/>
  <c r="AH531" i="25"/>
  <c r="W531" i="25" s="1"/>
  <c r="AD531" i="25"/>
  <c r="S531" i="25" s="1"/>
  <c r="AK533" i="25"/>
  <c r="Z533" i="25" s="1"/>
  <c r="AI533" i="25"/>
  <c r="X533" i="25" s="1"/>
  <c r="AG533" i="25"/>
  <c r="V533" i="25" s="1"/>
  <c r="AE533" i="25"/>
  <c r="T533" i="25" s="1"/>
  <c r="AC533" i="25"/>
  <c r="R533" i="25" s="1"/>
  <c r="AA533" i="25"/>
  <c r="P533" i="25" s="1"/>
  <c r="AH533" i="25"/>
  <c r="W533" i="25" s="1"/>
  <c r="AD533" i="25"/>
  <c r="S533" i="25" s="1"/>
  <c r="AJ533" i="25"/>
  <c r="Y533" i="25" s="1"/>
  <c r="AF533" i="25"/>
  <c r="U533" i="25" s="1"/>
  <c r="AB533" i="25"/>
  <c r="Q533" i="25" s="1"/>
  <c r="AK535" i="25"/>
  <c r="Z535" i="25" s="1"/>
  <c r="AI535" i="25"/>
  <c r="X535" i="25" s="1"/>
  <c r="AG535" i="25"/>
  <c r="V535" i="25" s="1"/>
  <c r="AE535" i="25"/>
  <c r="T535" i="25" s="1"/>
  <c r="AC535" i="25"/>
  <c r="R535" i="25" s="1"/>
  <c r="AA535" i="25"/>
  <c r="P535" i="25" s="1"/>
  <c r="AJ535" i="25"/>
  <c r="Y535" i="25" s="1"/>
  <c r="AF535" i="25"/>
  <c r="U535" i="25" s="1"/>
  <c r="AB535" i="25"/>
  <c r="Q535" i="25" s="1"/>
  <c r="AH535" i="25"/>
  <c r="W535" i="25" s="1"/>
  <c r="AD535" i="25"/>
  <c r="S535" i="25" s="1"/>
  <c r="AK537" i="25"/>
  <c r="Z537" i="25" s="1"/>
  <c r="AI537" i="25"/>
  <c r="X537" i="25" s="1"/>
  <c r="AG537" i="25"/>
  <c r="V537" i="25" s="1"/>
  <c r="AE537" i="25"/>
  <c r="T537" i="25" s="1"/>
  <c r="AC537" i="25"/>
  <c r="R537" i="25" s="1"/>
  <c r="AA537" i="25"/>
  <c r="P537" i="25" s="1"/>
  <c r="AH537" i="25"/>
  <c r="W537" i="25" s="1"/>
  <c r="AD537" i="25"/>
  <c r="S537" i="25" s="1"/>
  <c r="AJ537" i="25"/>
  <c r="Y537" i="25" s="1"/>
  <c r="AF537" i="25"/>
  <c r="U537" i="25" s="1"/>
  <c r="AB537" i="25"/>
  <c r="Q537" i="25" s="1"/>
  <c r="AK539" i="25"/>
  <c r="Z539" i="25" s="1"/>
  <c r="AI539" i="25"/>
  <c r="X539" i="25" s="1"/>
  <c r="AG539" i="25"/>
  <c r="V539" i="25" s="1"/>
  <c r="AE539" i="25"/>
  <c r="T539" i="25" s="1"/>
  <c r="AC539" i="25"/>
  <c r="R539" i="25" s="1"/>
  <c r="AA539" i="25"/>
  <c r="P539" i="25" s="1"/>
  <c r="AJ539" i="25"/>
  <c r="Y539" i="25" s="1"/>
  <c r="AF539" i="25"/>
  <c r="U539" i="25" s="1"/>
  <c r="AB539" i="25"/>
  <c r="Q539" i="25" s="1"/>
  <c r="AH539" i="25"/>
  <c r="W539" i="25" s="1"/>
  <c r="AD539" i="25"/>
  <c r="S539" i="25" s="1"/>
  <c r="AK541" i="25"/>
  <c r="Z541" i="25" s="1"/>
  <c r="AI541" i="25"/>
  <c r="X541" i="25" s="1"/>
  <c r="AG541" i="25"/>
  <c r="V541" i="25" s="1"/>
  <c r="AE541" i="25"/>
  <c r="T541" i="25" s="1"/>
  <c r="AC541" i="25"/>
  <c r="R541" i="25" s="1"/>
  <c r="AA541" i="25"/>
  <c r="P541" i="25" s="1"/>
  <c r="AH541" i="25"/>
  <c r="W541" i="25" s="1"/>
  <c r="AD541" i="25"/>
  <c r="S541" i="25" s="1"/>
  <c r="AJ541" i="25"/>
  <c r="Y541" i="25" s="1"/>
  <c r="AF541" i="25"/>
  <c r="U541" i="25" s="1"/>
  <c r="AB541" i="25"/>
  <c r="Q541" i="25" s="1"/>
  <c r="AK543" i="25"/>
  <c r="Z543" i="25" s="1"/>
  <c r="AI543" i="25"/>
  <c r="X543" i="25" s="1"/>
  <c r="AG543" i="25"/>
  <c r="V543" i="25" s="1"/>
  <c r="AE543" i="25"/>
  <c r="T543" i="25" s="1"/>
  <c r="AC543" i="25"/>
  <c r="R543" i="25" s="1"/>
  <c r="AA543" i="25"/>
  <c r="P543" i="25" s="1"/>
  <c r="AJ543" i="25"/>
  <c r="Y543" i="25" s="1"/>
  <c r="AF543" i="25"/>
  <c r="U543" i="25" s="1"/>
  <c r="AB543" i="25"/>
  <c r="Q543" i="25" s="1"/>
  <c r="AH543" i="25"/>
  <c r="W543" i="25" s="1"/>
  <c r="AD543" i="25"/>
  <c r="S543" i="25" s="1"/>
  <c r="AK545" i="25"/>
  <c r="Z545" i="25" s="1"/>
  <c r="AI545" i="25"/>
  <c r="X545" i="25" s="1"/>
  <c r="AG545" i="25"/>
  <c r="V545" i="25" s="1"/>
  <c r="AE545" i="25"/>
  <c r="T545" i="25" s="1"/>
  <c r="AC545" i="25"/>
  <c r="R545" i="25" s="1"/>
  <c r="AA545" i="25"/>
  <c r="P545" i="25" s="1"/>
  <c r="AH545" i="25"/>
  <c r="W545" i="25" s="1"/>
  <c r="AD545" i="25"/>
  <c r="S545" i="25" s="1"/>
  <c r="AJ545" i="25"/>
  <c r="Y545" i="25" s="1"/>
  <c r="AF545" i="25"/>
  <c r="U545" i="25" s="1"/>
  <c r="AB545" i="25"/>
  <c r="Q545" i="25" s="1"/>
  <c r="AK547" i="25"/>
  <c r="Z547" i="25" s="1"/>
  <c r="AI547" i="25"/>
  <c r="X547" i="25" s="1"/>
  <c r="AG547" i="25"/>
  <c r="V547" i="25" s="1"/>
  <c r="AE547" i="25"/>
  <c r="T547" i="25" s="1"/>
  <c r="AC547" i="25"/>
  <c r="R547" i="25" s="1"/>
  <c r="AA547" i="25"/>
  <c r="P547" i="25" s="1"/>
  <c r="AJ547" i="25"/>
  <c r="Y547" i="25" s="1"/>
  <c r="AF547" i="25"/>
  <c r="U547" i="25" s="1"/>
  <c r="AB547" i="25"/>
  <c r="Q547" i="25" s="1"/>
  <c r="AH547" i="25"/>
  <c r="W547" i="25" s="1"/>
  <c r="AD547" i="25"/>
  <c r="S547" i="25" s="1"/>
  <c r="AK549" i="25"/>
  <c r="Z549" i="25" s="1"/>
  <c r="AI549" i="25"/>
  <c r="X549" i="25" s="1"/>
  <c r="AG549" i="25"/>
  <c r="V549" i="25" s="1"/>
  <c r="AE549" i="25"/>
  <c r="T549" i="25" s="1"/>
  <c r="AC549" i="25"/>
  <c r="R549" i="25" s="1"/>
  <c r="AA549" i="25"/>
  <c r="P549" i="25" s="1"/>
  <c r="AH549" i="25"/>
  <c r="W549" i="25" s="1"/>
  <c r="AD549" i="25"/>
  <c r="S549" i="25" s="1"/>
  <c r="AJ549" i="25"/>
  <c r="Y549" i="25" s="1"/>
  <c r="AF549" i="25"/>
  <c r="U549" i="25" s="1"/>
  <c r="AB549" i="25"/>
  <c r="Q549" i="25" s="1"/>
  <c r="AK551" i="25"/>
  <c r="Z551" i="25" s="1"/>
  <c r="AI551" i="25"/>
  <c r="X551" i="25" s="1"/>
  <c r="AG551" i="25"/>
  <c r="V551" i="25" s="1"/>
  <c r="AE551" i="25"/>
  <c r="T551" i="25" s="1"/>
  <c r="AC551" i="25"/>
  <c r="R551" i="25" s="1"/>
  <c r="AA551" i="25"/>
  <c r="P551" i="25" s="1"/>
  <c r="AJ551" i="25"/>
  <c r="Y551" i="25" s="1"/>
  <c r="AF551" i="25"/>
  <c r="U551" i="25" s="1"/>
  <c r="AB551" i="25"/>
  <c r="Q551" i="25" s="1"/>
  <c r="AH551" i="25"/>
  <c r="W551" i="25" s="1"/>
  <c r="AD551" i="25"/>
  <c r="S551" i="25" s="1"/>
  <c r="AK553" i="25"/>
  <c r="Z553" i="25" s="1"/>
  <c r="AI553" i="25"/>
  <c r="X553" i="25" s="1"/>
  <c r="AG553" i="25"/>
  <c r="V553" i="25" s="1"/>
  <c r="AE553" i="25"/>
  <c r="T553" i="25" s="1"/>
  <c r="AC553" i="25"/>
  <c r="R553" i="25" s="1"/>
  <c r="AA553" i="25"/>
  <c r="P553" i="25" s="1"/>
  <c r="AH553" i="25"/>
  <c r="W553" i="25" s="1"/>
  <c r="AD553" i="25"/>
  <c r="S553" i="25" s="1"/>
  <c r="AJ553" i="25"/>
  <c r="Y553" i="25" s="1"/>
  <c r="AF553" i="25"/>
  <c r="U553" i="25" s="1"/>
  <c r="AB553" i="25"/>
  <c r="Q553" i="25" s="1"/>
  <c r="AK555" i="25"/>
  <c r="Z555" i="25" s="1"/>
  <c r="AI555" i="25"/>
  <c r="X555" i="25" s="1"/>
  <c r="AG555" i="25"/>
  <c r="V555" i="25" s="1"/>
  <c r="AE555" i="25"/>
  <c r="T555" i="25" s="1"/>
  <c r="AC555" i="25"/>
  <c r="R555" i="25" s="1"/>
  <c r="AA555" i="25"/>
  <c r="P555" i="25" s="1"/>
  <c r="AJ555" i="25"/>
  <c r="Y555" i="25" s="1"/>
  <c r="AF555" i="25"/>
  <c r="U555" i="25" s="1"/>
  <c r="AB555" i="25"/>
  <c r="Q555" i="25" s="1"/>
  <c r="AH555" i="25"/>
  <c r="W555" i="25" s="1"/>
  <c r="AD555" i="25"/>
  <c r="S555" i="25" s="1"/>
  <c r="AK557" i="25"/>
  <c r="Z557" i="25" s="1"/>
  <c r="AI557" i="25"/>
  <c r="X557" i="25" s="1"/>
  <c r="AG557" i="25"/>
  <c r="V557" i="25" s="1"/>
  <c r="AE557" i="25"/>
  <c r="T557" i="25" s="1"/>
  <c r="AC557" i="25"/>
  <c r="R557" i="25" s="1"/>
  <c r="AA557" i="25"/>
  <c r="P557" i="25" s="1"/>
  <c r="AH557" i="25"/>
  <c r="W557" i="25" s="1"/>
  <c r="AD557" i="25"/>
  <c r="S557" i="25" s="1"/>
  <c r="AJ557" i="25"/>
  <c r="Y557" i="25" s="1"/>
  <c r="AF557" i="25"/>
  <c r="U557" i="25" s="1"/>
  <c r="AB557" i="25"/>
  <c r="Q557" i="25" s="1"/>
  <c r="AK559" i="25"/>
  <c r="Z559" i="25" s="1"/>
  <c r="AI559" i="25"/>
  <c r="X559" i="25" s="1"/>
  <c r="AG559" i="25"/>
  <c r="V559" i="25" s="1"/>
  <c r="AE559" i="25"/>
  <c r="T559" i="25" s="1"/>
  <c r="AC559" i="25"/>
  <c r="R559" i="25" s="1"/>
  <c r="AA559" i="25"/>
  <c r="P559" i="25" s="1"/>
  <c r="AJ559" i="25"/>
  <c r="Y559" i="25" s="1"/>
  <c r="AF559" i="25"/>
  <c r="U559" i="25" s="1"/>
  <c r="AB559" i="25"/>
  <c r="Q559" i="25" s="1"/>
  <c r="AH559" i="25"/>
  <c r="W559" i="25" s="1"/>
  <c r="AD559" i="25"/>
  <c r="S559" i="25" s="1"/>
  <c r="AK561" i="25"/>
  <c r="Z561" i="25" s="1"/>
  <c r="AI561" i="25"/>
  <c r="X561" i="25" s="1"/>
  <c r="AG561" i="25"/>
  <c r="V561" i="25" s="1"/>
  <c r="AE561" i="25"/>
  <c r="T561" i="25" s="1"/>
  <c r="AC561" i="25"/>
  <c r="R561" i="25" s="1"/>
  <c r="AA561" i="25"/>
  <c r="P561" i="25" s="1"/>
  <c r="AH561" i="25"/>
  <c r="W561" i="25" s="1"/>
  <c r="AD561" i="25"/>
  <c r="S561" i="25" s="1"/>
  <c r="AJ561" i="25"/>
  <c r="Y561" i="25" s="1"/>
  <c r="AF561" i="25"/>
  <c r="U561" i="25" s="1"/>
  <c r="AB561" i="25"/>
  <c r="Q561" i="25" s="1"/>
  <c r="AK563" i="25"/>
  <c r="Z563" i="25" s="1"/>
  <c r="AI563" i="25"/>
  <c r="X563" i="25" s="1"/>
  <c r="AG563" i="25"/>
  <c r="V563" i="25" s="1"/>
  <c r="AE563" i="25"/>
  <c r="T563" i="25" s="1"/>
  <c r="AC563" i="25"/>
  <c r="R563" i="25" s="1"/>
  <c r="AA563" i="25"/>
  <c r="P563" i="25" s="1"/>
  <c r="AJ563" i="25"/>
  <c r="Y563" i="25" s="1"/>
  <c r="AF563" i="25"/>
  <c r="U563" i="25" s="1"/>
  <c r="AB563" i="25"/>
  <c r="Q563" i="25" s="1"/>
  <c r="AH563" i="25"/>
  <c r="W563" i="25" s="1"/>
  <c r="AD563" i="25"/>
  <c r="S563" i="25" s="1"/>
  <c r="AK565" i="25"/>
  <c r="Z565" i="25" s="1"/>
  <c r="AI565" i="25"/>
  <c r="X565" i="25" s="1"/>
  <c r="AG565" i="25"/>
  <c r="V565" i="25" s="1"/>
  <c r="AE565" i="25"/>
  <c r="T565" i="25" s="1"/>
  <c r="AC565" i="25"/>
  <c r="R565" i="25" s="1"/>
  <c r="AA565" i="25"/>
  <c r="P565" i="25" s="1"/>
  <c r="AH565" i="25"/>
  <c r="W565" i="25" s="1"/>
  <c r="AD565" i="25"/>
  <c r="S565" i="25" s="1"/>
  <c r="AJ565" i="25"/>
  <c r="Y565" i="25" s="1"/>
  <c r="AF565" i="25"/>
  <c r="U565" i="25" s="1"/>
  <c r="AB565" i="25"/>
  <c r="Q565" i="25" s="1"/>
  <c r="AK567" i="25"/>
  <c r="Z567" i="25" s="1"/>
  <c r="AI567" i="25"/>
  <c r="X567" i="25" s="1"/>
  <c r="AG567" i="25"/>
  <c r="V567" i="25" s="1"/>
  <c r="AE567" i="25"/>
  <c r="T567" i="25" s="1"/>
  <c r="AC567" i="25"/>
  <c r="R567" i="25" s="1"/>
  <c r="AA567" i="25"/>
  <c r="P567" i="25" s="1"/>
  <c r="AJ567" i="25"/>
  <c r="Y567" i="25" s="1"/>
  <c r="AF567" i="25"/>
  <c r="U567" i="25" s="1"/>
  <c r="AB567" i="25"/>
  <c r="Q567" i="25" s="1"/>
  <c r="AH567" i="25"/>
  <c r="W567" i="25" s="1"/>
  <c r="AD567" i="25"/>
  <c r="S567" i="25" s="1"/>
  <c r="AK569" i="25"/>
  <c r="Z569" i="25" s="1"/>
  <c r="AI569" i="25"/>
  <c r="X569" i="25" s="1"/>
  <c r="AG569" i="25"/>
  <c r="V569" i="25" s="1"/>
  <c r="AE569" i="25"/>
  <c r="T569" i="25" s="1"/>
  <c r="AC569" i="25"/>
  <c r="R569" i="25" s="1"/>
  <c r="AA569" i="25"/>
  <c r="P569" i="25" s="1"/>
  <c r="AH569" i="25"/>
  <c r="W569" i="25" s="1"/>
  <c r="AD569" i="25"/>
  <c r="S569" i="25" s="1"/>
  <c r="AJ569" i="25"/>
  <c r="Y569" i="25" s="1"/>
  <c r="AF569" i="25"/>
  <c r="U569" i="25" s="1"/>
  <c r="AB569" i="25"/>
  <c r="Q569" i="25" s="1"/>
  <c r="AK571" i="25"/>
  <c r="Z571" i="25" s="1"/>
  <c r="AI571" i="25"/>
  <c r="X571" i="25" s="1"/>
  <c r="AG571" i="25"/>
  <c r="V571" i="25" s="1"/>
  <c r="AE571" i="25"/>
  <c r="T571" i="25" s="1"/>
  <c r="AC571" i="25"/>
  <c r="R571" i="25" s="1"/>
  <c r="AA571" i="25"/>
  <c r="P571" i="25" s="1"/>
  <c r="AJ571" i="25"/>
  <c r="Y571" i="25" s="1"/>
  <c r="AF571" i="25"/>
  <c r="U571" i="25" s="1"/>
  <c r="AB571" i="25"/>
  <c r="Q571" i="25" s="1"/>
  <c r="AH571" i="25"/>
  <c r="W571" i="25" s="1"/>
  <c r="AD571" i="25"/>
  <c r="S571" i="25" s="1"/>
  <c r="AK573" i="25"/>
  <c r="Z573" i="25" s="1"/>
  <c r="AI573" i="25"/>
  <c r="X573" i="25" s="1"/>
  <c r="AG573" i="25"/>
  <c r="V573" i="25" s="1"/>
  <c r="AE573" i="25"/>
  <c r="T573" i="25" s="1"/>
  <c r="AC573" i="25"/>
  <c r="R573" i="25" s="1"/>
  <c r="AA573" i="25"/>
  <c r="P573" i="25" s="1"/>
  <c r="AH573" i="25"/>
  <c r="W573" i="25" s="1"/>
  <c r="AD573" i="25"/>
  <c r="S573" i="25" s="1"/>
  <c r="AJ573" i="25"/>
  <c r="Y573" i="25" s="1"/>
  <c r="AF573" i="25"/>
  <c r="U573" i="25" s="1"/>
  <c r="AB573" i="25"/>
  <c r="Q573" i="25" s="1"/>
  <c r="AK575" i="25"/>
  <c r="Z575" i="25" s="1"/>
  <c r="AI575" i="25"/>
  <c r="X575" i="25" s="1"/>
  <c r="AG575" i="25"/>
  <c r="V575" i="25" s="1"/>
  <c r="AE575" i="25"/>
  <c r="T575" i="25" s="1"/>
  <c r="AC575" i="25"/>
  <c r="R575" i="25" s="1"/>
  <c r="AA575" i="25"/>
  <c r="P575" i="25" s="1"/>
  <c r="AJ575" i="25"/>
  <c r="Y575" i="25" s="1"/>
  <c r="AF575" i="25"/>
  <c r="U575" i="25" s="1"/>
  <c r="AB575" i="25"/>
  <c r="Q575" i="25" s="1"/>
  <c r="AH575" i="25"/>
  <c r="W575" i="25" s="1"/>
  <c r="AD575" i="25"/>
  <c r="S575" i="25" s="1"/>
  <c r="AK577" i="25"/>
  <c r="Z577" i="25" s="1"/>
  <c r="AI577" i="25"/>
  <c r="X577" i="25" s="1"/>
  <c r="AG577" i="25"/>
  <c r="V577" i="25" s="1"/>
  <c r="AE577" i="25"/>
  <c r="T577" i="25" s="1"/>
  <c r="AC577" i="25"/>
  <c r="R577" i="25" s="1"/>
  <c r="AA577" i="25"/>
  <c r="P577" i="25" s="1"/>
  <c r="AH577" i="25"/>
  <c r="W577" i="25" s="1"/>
  <c r="AD577" i="25"/>
  <c r="S577" i="25" s="1"/>
  <c r="AJ577" i="25"/>
  <c r="Y577" i="25" s="1"/>
  <c r="AF577" i="25"/>
  <c r="U577" i="25" s="1"/>
  <c r="AB577" i="25"/>
  <c r="Q577" i="25" s="1"/>
  <c r="AK579" i="25"/>
  <c r="Z579" i="25" s="1"/>
  <c r="AI579" i="25"/>
  <c r="X579" i="25" s="1"/>
  <c r="AG579" i="25"/>
  <c r="V579" i="25" s="1"/>
  <c r="AE579" i="25"/>
  <c r="T579" i="25" s="1"/>
  <c r="AC579" i="25"/>
  <c r="R579" i="25" s="1"/>
  <c r="AA579" i="25"/>
  <c r="P579" i="25" s="1"/>
  <c r="AJ579" i="25"/>
  <c r="Y579" i="25" s="1"/>
  <c r="AF579" i="25"/>
  <c r="U579" i="25" s="1"/>
  <c r="AB579" i="25"/>
  <c r="Q579" i="25" s="1"/>
  <c r="AH579" i="25"/>
  <c r="W579" i="25" s="1"/>
  <c r="AD579" i="25"/>
  <c r="S579" i="25" s="1"/>
  <c r="AK581" i="25"/>
  <c r="Z581" i="25" s="1"/>
  <c r="AI581" i="25"/>
  <c r="X581" i="25" s="1"/>
  <c r="AG581" i="25"/>
  <c r="V581" i="25" s="1"/>
  <c r="AE581" i="25"/>
  <c r="T581" i="25" s="1"/>
  <c r="AC581" i="25"/>
  <c r="R581" i="25" s="1"/>
  <c r="AA581" i="25"/>
  <c r="P581" i="25" s="1"/>
  <c r="AH581" i="25"/>
  <c r="W581" i="25" s="1"/>
  <c r="AD581" i="25"/>
  <c r="S581" i="25" s="1"/>
  <c r="AJ581" i="25"/>
  <c r="Y581" i="25" s="1"/>
  <c r="AF581" i="25"/>
  <c r="U581" i="25" s="1"/>
  <c r="AB581" i="25"/>
  <c r="Q581" i="25" s="1"/>
  <c r="AK583" i="25"/>
  <c r="Z583" i="25" s="1"/>
  <c r="AI583" i="25"/>
  <c r="X583" i="25" s="1"/>
  <c r="AG583" i="25"/>
  <c r="V583" i="25" s="1"/>
  <c r="AE583" i="25"/>
  <c r="T583" i="25" s="1"/>
  <c r="AC583" i="25"/>
  <c r="R583" i="25" s="1"/>
  <c r="AA583" i="25"/>
  <c r="P583" i="25" s="1"/>
  <c r="AJ583" i="25"/>
  <c r="Y583" i="25" s="1"/>
  <c r="AF583" i="25"/>
  <c r="U583" i="25" s="1"/>
  <c r="AB583" i="25"/>
  <c r="Q583" i="25" s="1"/>
  <c r="AH583" i="25"/>
  <c r="W583" i="25" s="1"/>
  <c r="AD583" i="25"/>
  <c r="S583" i="25" s="1"/>
  <c r="AK585" i="25"/>
  <c r="Z585" i="25" s="1"/>
  <c r="AI585" i="25"/>
  <c r="X585" i="25" s="1"/>
  <c r="AG585" i="25"/>
  <c r="V585" i="25" s="1"/>
  <c r="AE585" i="25"/>
  <c r="T585" i="25" s="1"/>
  <c r="AC585" i="25"/>
  <c r="R585" i="25" s="1"/>
  <c r="AA585" i="25"/>
  <c r="P585" i="25" s="1"/>
  <c r="AH585" i="25"/>
  <c r="W585" i="25" s="1"/>
  <c r="AD585" i="25"/>
  <c r="S585" i="25" s="1"/>
  <c r="AJ585" i="25"/>
  <c r="Y585" i="25" s="1"/>
  <c r="AF585" i="25"/>
  <c r="U585" i="25" s="1"/>
  <c r="AB585" i="25"/>
  <c r="Q585" i="25" s="1"/>
  <c r="AK587" i="25"/>
  <c r="Z587" i="25" s="1"/>
  <c r="AI587" i="25"/>
  <c r="X587" i="25" s="1"/>
  <c r="AG587" i="25"/>
  <c r="V587" i="25" s="1"/>
  <c r="AE587" i="25"/>
  <c r="T587" i="25" s="1"/>
  <c r="AC587" i="25"/>
  <c r="R587" i="25" s="1"/>
  <c r="AA587" i="25"/>
  <c r="P587" i="25" s="1"/>
  <c r="AJ587" i="25"/>
  <c r="Y587" i="25" s="1"/>
  <c r="AF587" i="25"/>
  <c r="U587" i="25" s="1"/>
  <c r="AB587" i="25"/>
  <c r="Q587" i="25" s="1"/>
  <c r="AH587" i="25"/>
  <c r="W587" i="25" s="1"/>
  <c r="AD587" i="25"/>
  <c r="S587" i="25" s="1"/>
  <c r="AK589" i="25"/>
  <c r="Z589" i="25" s="1"/>
  <c r="AI589" i="25"/>
  <c r="X589" i="25" s="1"/>
  <c r="AG589" i="25"/>
  <c r="V589" i="25" s="1"/>
  <c r="AE589" i="25"/>
  <c r="T589" i="25" s="1"/>
  <c r="AC589" i="25"/>
  <c r="R589" i="25" s="1"/>
  <c r="AA589" i="25"/>
  <c r="P589" i="25" s="1"/>
  <c r="AH589" i="25"/>
  <c r="W589" i="25" s="1"/>
  <c r="AD589" i="25"/>
  <c r="S589" i="25" s="1"/>
  <c r="AJ589" i="25"/>
  <c r="Y589" i="25" s="1"/>
  <c r="AF589" i="25"/>
  <c r="U589" i="25" s="1"/>
  <c r="AB589" i="25"/>
  <c r="Q589" i="25" s="1"/>
  <c r="AK591" i="25"/>
  <c r="Z591" i="25" s="1"/>
  <c r="AI591" i="25"/>
  <c r="X591" i="25" s="1"/>
  <c r="AG591" i="25"/>
  <c r="V591" i="25" s="1"/>
  <c r="AE591" i="25"/>
  <c r="T591" i="25" s="1"/>
  <c r="AC591" i="25"/>
  <c r="R591" i="25" s="1"/>
  <c r="AA591" i="25"/>
  <c r="P591" i="25" s="1"/>
  <c r="AJ591" i="25"/>
  <c r="Y591" i="25" s="1"/>
  <c r="AF591" i="25"/>
  <c r="U591" i="25" s="1"/>
  <c r="AB591" i="25"/>
  <c r="Q591" i="25" s="1"/>
  <c r="AH591" i="25"/>
  <c r="W591" i="25" s="1"/>
  <c r="AD591" i="25"/>
  <c r="S591" i="25" s="1"/>
  <c r="AK593" i="25"/>
  <c r="Z593" i="25" s="1"/>
  <c r="AI593" i="25"/>
  <c r="X593" i="25" s="1"/>
  <c r="AG593" i="25"/>
  <c r="V593" i="25" s="1"/>
  <c r="AE593" i="25"/>
  <c r="T593" i="25" s="1"/>
  <c r="AC593" i="25"/>
  <c r="R593" i="25" s="1"/>
  <c r="AA593" i="25"/>
  <c r="P593" i="25" s="1"/>
  <c r="AH593" i="25"/>
  <c r="W593" i="25" s="1"/>
  <c r="AD593" i="25"/>
  <c r="S593" i="25" s="1"/>
  <c r="AJ593" i="25"/>
  <c r="Y593" i="25" s="1"/>
  <c r="AF593" i="25"/>
  <c r="U593" i="25" s="1"/>
  <c r="AB593" i="25"/>
  <c r="Q593" i="25" s="1"/>
  <c r="AK595" i="25"/>
  <c r="Z595" i="25" s="1"/>
  <c r="AI595" i="25"/>
  <c r="X595" i="25" s="1"/>
  <c r="AG595" i="25"/>
  <c r="V595" i="25" s="1"/>
  <c r="AE595" i="25"/>
  <c r="T595" i="25" s="1"/>
  <c r="AC595" i="25"/>
  <c r="R595" i="25" s="1"/>
  <c r="AA595" i="25"/>
  <c r="P595" i="25" s="1"/>
  <c r="AJ595" i="25"/>
  <c r="Y595" i="25" s="1"/>
  <c r="AF595" i="25"/>
  <c r="U595" i="25" s="1"/>
  <c r="AB595" i="25"/>
  <c r="Q595" i="25" s="1"/>
  <c r="AH595" i="25"/>
  <c r="W595" i="25" s="1"/>
  <c r="AD595" i="25"/>
  <c r="S595" i="25" s="1"/>
  <c r="AK597" i="25"/>
  <c r="Z597" i="25" s="1"/>
  <c r="AI597" i="25"/>
  <c r="X597" i="25" s="1"/>
  <c r="AG597" i="25"/>
  <c r="V597" i="25" s="1"/>
  <c r="AE597" i="25"/>
  <c r="T597" i="25" s="1"/>
  <c r="AC597" i="25"/>
  <c r="R597" i="25" s="1"/>
  <c r="AA597" i="25"/>
  <c r="P597" i="25" s="1"/>
  <c r="AH597" i="25"/>
  <c r="W597" i="25" s="1"/>
  <c r="AD597" i="25"/>
  <c r="S597" i="25" s="1"/>
  <c r="AJ597" i="25"/>
  <c r="Y597" i="25" s="1"/>
  <c r="AF597" i="25"/>
  <c r="U597" i="25" s="1"/>
  <c r="AB597" i="25"/>
  <c r="Q597" i="25" s="1"/>
  <c r="AK599" i="25"/>
  <c r="Z599" i="25" s="1"/>
  <c r="AI599" i="25"/>
  <c r="X599" i="25" s="1"/>
  <c r="AG599" i="25"/>
  <c r="V599" i="25" s="1"/>
  <c r="AE599" i="25"/>
  <c r="T599" i="25" s="1"/>
  <c r="AC599" i="25"/>
  <c r="R599" i="25" s="1"/>
  <c r="AA599" i="25"/>
  <c r="P599" i="25" s="1"/>
  <c r="AJ599" i="25"/>
  <c r="Y599" i="25" s="1"/>
  <c r="AF599" i="25"/>
  <c r="U599" i="25" s="1"/>
  <c r="AB599" i="25"/>
  <c r="Q599" i="25" s="1"/>
  <c r="AH599" i="25"/>
  <c r="W599" i="25" s="1"/>
  <c r="AD599" i="25"/>
  <c r="S599" i="25" s="1"/>
  <c r="AK601" i="25"/>
  <c r="Z601" i="25" s="1"/>
  <c r="AI601" i="25"/>
  <c r="X601" i="25" s="1"/>
  <c r="AG601" i="25"/>
  <c r="V601" i="25" s="1"/>
  <c r="AE601" i="25"/>
  <c r="T601" i="25" s="1"/>
  <c r="AC601" i="25"/>
  <c r="R601" i="25" s="1"/>
  <c r="AA601" i="25"/>
  <c r="P601" i="25" s="1"/>
  <c r="AH601" i="25"/>
  <c r="W601" i="25" s="1"/>
  <c r="AD601" i="25"/>
  <c r="S601" i="25" s="1"/>
  <c r="AJ601" i="25"/>
  <c r="Y601" i="25" s="1"/>
  <c r="AF601" i="25"/>
  <c r="U601" i="25" s="1"/>
  <c r="AB601" i="25"/>
  <c r="Q601" i="25" s="1"/>
  <c r="AK603" i="25"/>
  <c r="Z603" i="25" s="1"/>
  <c r="AI603" i="25"/>
  <c r="X603" i="25" s="1"/>
  <c r="AG603" i="25"/>
  <c r="V603" i="25" s="1"/>
  <c r="AE603" i="25"/>
  <c r="T603" i="25" s="1"/>
  <c r="AC603" i="25"/>
  <c r="R603" i="25" s="1"/>
  <c r="AA603" i="25"/>
  <c r="P603" i="25" s="1"/>
  <c r="AJ603" i="25"/>
  <c r="Y603" i="25" s="1"/>
  <c r="AF603" i="25"/>
  <c r="U603" i="25" s="1"/>
  <c r="AB603" i="25"/>
  <c r="Q603" i="25" s="1"/>
  <c r="AH603" i="25"/>
  <c r="W603" i="25" s="1"/>
  <c r="AD603" i="25"/>
  <c r="S603" i="25" s="1"/>
  <c r="AK605" i="25"/>
  <c r="Z605" i="25" s="1"/>
  <c r="AI605" i="25"/>
  <c r="X605" i="25" s="1"/>
  <c r="AG605" i="25"/>
  <c r="V605" i="25" s="1"/>
  <c r="AE605" i="25"/>
  <c r="T605" i="25" s="1"/>
  <c r="AC605" i="25"/>
  <c r="R605" i="25" s="1"/>
  <c r="AA605" i="25"/>
  <c r="P605" i="25" s="1"/>
  <c r="AH605" i="25"/>
  <c r="W605" i="25" s="1"/>
  <c r="AD605" i="25"/>
  <c r="S605" i="25" s="1"/>
  <c r="AJ605" i="25"/>
  <c r="Y605" i="25" s="1"/>
  <c r="AF605" i="25"/>
  <c r="U605" i="25" s="1"/>
  <c r="AB605" i="25"/>
  <c r="Q605" i="25" s="1"/>
  <c r="AK607" i="25"/>
  <c r="Z607" i="25" s="1"/>
  <c r="AI607" i="25"/>
  <c r="X607" i="25" s="1"/>
  <c r="AG607" i="25"/>
  <c r="V607" i="25" s="1"/>
  <c r="AE607" i="25"/>
  <c r="T607" i="25" s="1"/>
  <c r="AC607" i="25"/>
  <c r="R607" i="25" s="1"/>
  <c r="AA607" i="25"/>
  <c r="P607" i="25" s="1"/>
  <c r="AJ607" i="25"/>
  <c r="Y607" i="25" s="1"/>
  <c r="AF607" i="25"/>
  <c r="U607" i="25" s="1"/>
  <c r="AB607" i="25"/>
  <c r="Q607" i="25" s="1"/>
  <c r="AH607" i="25"/>
  <c r="W607" i="25" s="1"/>
  <c r="AD607" i="25"/>
  <c r="S607" i="25" s="1"/>
  <c r="AK609" i="25"/>
  <c r="Z609" i="25" s="1"/>
  <c r="AI609" i="25"/>
  <c r="X609" i="25" s="1"/>
  <c r="AG609" i="25"/>
  <c r="V609" i="25" s="1"/>
  <c r="AE609" i="25"/>
  <c r="T609" i="25" s="1"/>
  <c r="AC609" i="25"/>
  <c r="R609" i="25" s="1"/>
  <c r="AA609" i="25"/>
  <c r="P609" i="25" s="1"/>
  <c r="AH609" i="25"/>
  <c r="W609" i="25" s="1"/>
  <c r="AD609" i="25"/>
  <c r="S609" i="25" s="1"/>
  <c r="AJ609" i="25"/>
  <c r="Y609" i="25" s="1"/>
  <c r="AF609" i="25"/>
  <c r="U609" i="25" s="1"/>
  <c r="AB609" i="25"/>
  <c r="Q609" i="25" s="1"/>
  <c r="AK611" i="25"/>
  <c r="Z611" i="25" s="1"/>
  <c r="AI611" i="25"/>
  <c r="X611" i="25" s="1"/>
  <c r="AG611" i="25"/>
  <c r="V611" i="25" s="1"/>
  <c r="AE611" i="25"/>
  <c r="T611" i="25" s="1"/>
  <c r="AC611" i="25"/>
  <c r="R611" i="25" s="1"/>
  <c r="AA611" i="25"/>
  <c r="P611" i="25" s="1"/>
  <c r="AJ611" i="25"/>
  <c r="Y611" i="25" s="1"/>
  <c r="AF611" i="25"/>
  <c r="U611" i="25" s="1"/>
  <c r="AB611" i="25"/>
  <c r="Q611" i="25" s="1"/>
  <c r="AH611" i="25"/>
  <c r="W611" i="25" s="1"/>
  <c r="AD611" i="25"/>
  <c r="S611" i="25" s="1"/>
  <c r="AK613" i="25"/>
  <c r="Z613" i="25" s="1"/>
  <c r="AI613" i="25"/>
  <c r="X613" i="25" s="1"/>
  <c r="AG613" i="25"/>
  <c r="V613" i="25" s="1"/>
  <c r="AE613" i="25"/>
  <c r="T613" i="25" s="1"/>
  <c r="AC613" i="25"/>
  <c r="R613" i="25" s="1"/>
  <c r="AA613" i="25"/>
  <c r="P613" i="25" s="1"/>
  <c r="AH613" i="25"/>
  <c r="W613" i="25" s="1"/>
  <c r="AD613" i="25"/>
  <c r="S613" i="25" s="1"/>
  <c r="AJ613" i="25"/>
  <c r="Y613" i="25" s="1"/>
  <c r="AF613" i="25"/>
  <c r="U613" i="25" s="1"/>
  <c r="AB613" i="25"/>
  <c r="Q613" i="25" s="1"/>
  <c r="AK615" i="25"/>
  <c r="Z615" i="25" s="1"/>
  <c r="AI615" i="25"/>
  <c r="X615" i="25" s="1"/>
  <c r="AG615" i="25"/>
  <c r="V615" i="25" s="1"/>
  <c r="AE615" i="25"/>
  <c r="T615" i="25" s="1"/>
  <c r="AC615" i="25"/>
  <c r="R615" i="25" s="1"/>
  <c r="AA615" i="25"/>
  <c r="P615" i="25" s="1"/>
  <c r="AJ615" i="25"/>
  <c r="Y615" i="25" s="1"/>
  <c r="AF615" i="25"/>
  <c r="U615" i="25" s="1"/>
  <c r="AB615" i="25"/>
  <c r="Q615" i="25" s="1"/>
  <c r="AH615" i="25"/>
  <c r="W615" i="25" s="1"/>
  <c r="AD615" i="25"/>
  <c r="S615" i="25" s="1"/>
  <c r="AK617" i="25"/>
  <c r="Z617" i="25" s="1"/>
  <c r="AI617" i="25"/>
  <c r="X617" i="25" s="1"/>
  <c r="AG617" i="25"/>
  <c r="V617" i="25" s="1"/>
  <c r="AE617" i="25"/>
  <c r="T617" i="25" s="1"/>
  <c r="AC617" i="25"/>
  <c r="R617" i="25" s="1"/>
  <c r="AA617" i="25"/>
  <c r="P617" i="25" s="1"/>
  <c r="AH617" i="25"/>
  <c r="W617" i="25" s="1"/>
  <c r="AD617" i="25"/>
  <c r="S617" i="25" s="1"/>
  <c r="AJ617" i="25"/>
  <c r="Y617" i="25" s="1"/>
  <c r="AF617" i="25"/>
  <c r="U617" i="25" s="1"/>
  <c r="AB617" i="25"/>
  <c r="Q617" i="25" s="1"/>
  <c r="AK619" i="25"/>
  <c r="Z619" i="25" s="1"/>
  <c r="AI619" i="25"/>
  <c r="X619" i="25" s="1"/>
  <c r="AG619" i="25"/>
  <c r="V619" i="25" s="1"/>
  <c r="AE619" i="25"/>
  <c r="T619" i="25" s="1"/>
  <c r="AC619" i="25"/>
  <c r="R619" i="25" s="1"/>
  <c r="AA619" i="25"/>
  <c r="P619" i="25" s="1"/>
  <c r="AJ619" i="25"/>
  <c r="Y619" i="25" s="1"/>
  <c r="AF619" i="25"/>
  <c r="U619" i="25" s="1"/>
  <c r="AB619" i="25"/>
  <c r="Q619" i="25" s="1"/>
  <c r="AH619" i="25"/>
  <c r="W619" i="25" s="1"/>
  <c r="AD619" i="25"/>
  <c r="S619" i="25" s="1"/>
  <c r="AK621" i="25"/>
  <c r="Z621" i="25" s="1"/>
  <c r="AI621" i="25"/>
  <c r="X621" i="25" s="1"/>
  <c r="AG621" i="25"/>
  <c r="V621" i="25" s="1"/>
  <c r="AE621" i="25"/>
  <c r="T621" i="25" s="1"/>
  <c r="AC621" i="25"/>
  <c r="R621" i="25" s="1"/>
  <c r="AA621" i="25"/>
  <c r="P621" i="25" s="1"/>
  <c r="AH621" i="25"/>
  <c r="W621" i="25" s="1"/>
  <c r="AD621" i="25"/>
  <c r="S621" i="25" s="1"/>
  <c r="AJ621" i="25"/>
  <c r="Y621" i="25" s="1"/>
  <c r="AF621" i="25"/>
  <c r="U621" i="25" s="1"/>
  <c r="AB621" i="25"/>
  <c r="Q621" i="25" s="1"/>
  <c r="AK623" i="25"/>
  <c r="Z623" i="25" s="1"/>
  <c r="AI623" i="25"/>
  <c r="X623" i="25" s="1"/>
  <c r="AG623" i="25"/>
  <c r="V623" i="25" s="1"/>
  <c r="AE623" i="25"/>
  <c r="T623" i="25" s="1"/>
  <c r="AC623" i="25"/>
  <c r="R623" i="25" s="1"/>
  <c r="AA623" i="25"/>
  <c r="P623" i="25" s="1"/>
  <c r="AJ623" i="25"/>
  <c r="Y623" i="25" s="1"/>
  <c r="AF623" i="25"/>
  <c r="U623" i="25" s="1"/>
  <c r="AB623" i="25"/>
  <c r="Q623" i="25" s="1"/>
  <c r="AH623" i="25"/>
  <c r="W623" i="25" s="1"/>
  <c r="AD623" i="25"/>
  <c r="S623" i="25" s="1"/>
  <c r="AK625" i="25"/>
  <c r="Z625" i="25" s="1"/>
  <c r="AI625" i="25"/>
  <c r="X625" i="25" s="1"/>
  <c r="AG625" i="25"/>
  <c r="V625" i="25" s="1"/>
  <c r="AE625" i="25"/>
  <c r="T625" i="25" s="1"/>
  <c r="AC625" i="25"/>
  <c r="R625" i="25" s="1"/>
  <c r="AA625" i="25"/>
  <c r="P625" i="25" s="1"/>
  <c r="AH625" i="25"/>
  <c r="W625" i="25" s="1"/>
  <c r="AD625" i="25"/>
  <c r="S625" i="25" s="1"/>
  <c r="AJ625" i="25"/>
  <c r="Y625" i="25" s="1"/>
  <c r="AF625" i="25"/>
  <c r="U625" i="25" s="1"/>
  <c r="AB625" i="25"/>
  <c r="Q625" i="25" s="1"/>
  <c r="AK627" i="25"/>
  <c r="Z627" i="25" s="1"/>
  <c r="AI627" i="25"/>
  <c r="X627" i="25" s="1"/>
  <c r="AG627" i="25"/>
  <c r="V627" i="25" s="1"/>
  <c r="AE627" i="25"/>
  <c r="T627" i="25" s="1"/>
  <c r="AC627" i="25"/>
  <c r="R627" i="25" s="1"/>
  <c r="AA627" i="25"/>
  <c r="P627" i="25" s="1"/>
  <c r="AJ627" i="25"/>
  <c r="Y627" i="25" s="1"/>
  <c r="AF627" i="25"/>
  <c r="U627" i="25" s="1"/>
  <c r="AB627" i="25"/>
  <c r="Q627" i="25" s="1"/>
  <c r="AH627" i="25"/>
  <c r="W627" i="25" s="1"/>
  <c r="AD627" i="25"/>
  <c r="S627" i="25" s="1"/>
  <c r="AK629" i="25"/>
  <c r="Z629" i="25" s="1"/>
  <c r="AI629" i="25"/>
  <c r="X629" i="25" s="1"/>
  <c r="AG629" i="25"/>
  <c r="V629" i="25" s="1"/>
  <c r="AE629" i="25"/>
  <c r="T629" i="25" s="1"/>
  <c r="AC629" i="25"/>
  <c r="R629" i="25" s="1"/>
  <c r="AA629" i="25"/>
  <c r="P629" i="25" s="1"/>
  <c r="AH629" i="25"/>
  <c r="W629" i="25" s="1"/>
  <c r="AD629" i="25"/>
  <c r="S629" i="25" s="1"/>
  <c r="AJ629" i="25"/>
  <c r="Y629" i="25" s="1"/>
  <c r="AF629" i="25"/>
  <c r="U629" i="25" s="1"/>
  <c r="AB629" i="25"/>
  <c r="Q629" i="25" s="1"/>
  <c r="AK631" i="25"/>
  <c r="Z631" i="25" s="1"/>
  <c r="AI631" i="25"/>
  <c r="X631" i="25" s="1"/>
  <c r="AG631" i="25"/>
  <c r="V631" i="25" s="1"/>
  <c r="AE631" i="25"/>
  <c r="T631" i="25" s="1"/>
  <c r="AC631" i="25"/>
  <c r="R631" i="25" s="1"/>
  <c r="AA631" i="25"/>
  <c r="P631" i="25" s="1"/>
  <c r="AJ631" i="25"/>
  <c r="Y631" i="25" s="1"/>
  <c r="AF631" i="25"/>
  <c r="U631" i="25" s="1"/>
  <c r="AB631" i="25"/>
  <c r="Q631" i="25" s="1"/>
  <c r="AH631" i="25"/>
  <c r="W631" i="25" s="1"/>
  <c r="AD631" i="25"/>
  <c r="S631" i="25" s="1"/>
  <c r="AK633" i="25"/>
  <c r="Z633" i="25" s="1"/>
  <c r="AI633" i="25"/>
  <c r="X633" i="25" s="1"/>
  <c r="AG633" i="25"/>
  <c r="V633" i="25" s="1"/>
  <c r="AE633" i="25"/>
  <c r="T633" i="25" s="1"/>
  <c r="AC633" i="25"/>
  <c r="R633" i="25" s="1"/>
  <c r="AA633" i="25"/>
  <c r="P633" i="25" s="1"/>
  <c r="AH633" i="25"/>
  <c r="W633" i="25" s="1"/>
  <c r="AD633" i="25"/>
  <c r="S633" i="25" s="1"/>
  <c r="AJ633" i="25"/>
  <c r="Y633" i="25" s="1"/>
  <c r="AF633" i="25"/>
  <c r="U633" i="25" s="1"/>
  <c r="AB633" i="25"/>
  <c r="Q633" i="25" s="1"/>
  <c r="AK635" i="25"/>
  <c r="Z635" i="25" s="1"/>
  <c r="AI635" i="25"/>
  <c r="X635" i="25" s="1"/>
  <c r="AG635" i="25"/>
  <c r="V635" i="25" s="1"/>
  <c r="AE635" i="25"/>
  <c r="T635" i="25" s="1"/>
  <c r="AC635" i="25"/>
  <c r="R635" i="25" s="1"/>
  <c r="AA635" i="25"/>
  <c r="P635" i="25" s="1"/>
  <c r="AJ635" i="25"/>
  <c r="Y635" i="25" s="1"/>
  <c r="AF635" i="25"/>
  <c r="U635" i="25" s="1"/>
  <c r="AB635" i="25"/>
  <c r="Q635" i="25" s="1"/>
  <c r="AH635" i="25"/>
  <c r="W635" i="25" s="1"/>
  <c r="AD635" i="25"/>
  <c r="S635" i="25" s="1"/>
  <c r="AK637" i="25"/>
  <c r="Z637" i="25" s="1"/>
  <c r="AI637" i="25"/>
  <c r="X637" i="25" s="1"/>
  <c r="AG637" i="25"/>
  <c r="V637" i="25" s="1"/>
  <c r="AE637" i="25"/>
  <c r="T637" i="25" s="1"/>
  <c r="AC637" i="25"/>
  <c r="R637" i="25" s="1"/>
  <c r="AA637" i="25"/>
  <c r="P637" i="25" s="1"/>
  <c r="AH637" i="25"/>
  <c r="W637" i="25" s="1"/>
  <c r="AD637" i="25"/>
  <c r="S637" i="25" s="1"/>
  <c r="AJ637" i="25"/>
  <c r="Y637" i="25" s="1"/>
  <c r="AF637" i="25"/>
  <c r="U637" i="25" s="1"/>
  <c r="AB637" i="25"/>
  <c r="Q637" i="25" s="1"/>
  <c r="AK639" i="25"/>
  <c r="Z639" i="25" s="1"/>
  <c r="AI639" i="25"/>
  <c r="X639" i="25" s="1"/>
  <c r="AG639" i="25"/>
  <c r="V639" i="25" s="1"/>
  <c r="AE639" i="25"/>
  <c r="T639" i="25" s="1"/>
  <c r="AC639" i="25"/>
  <c r="R639" i="25" s="1"/>
  <c r="AA639" i="25"/>
  <c r="P639" i="25" s="1"/>
  <c r="AJ639" i="25"/>
  <c r="Y639" i="25" s="1"/>
  <c r="AF639" i="25"/>
  <c r="U639" i="25" s="1"/>
  <c r="AB639" i="25"/>
  <c r="Q639" i="25" s="1"/>
  <c r="AH639" i="25"/>
  <c r="W639" i="25" s="1"/>
  <c r="AD639" i="25"/>
  <c r="S639" i="25" s="1"/>
  <c r="AK641" i="25"/>
  <c r="Z641" i="25" s="1"/>
  <c r="AI641" i="25"/>
  <c r="X641" i="25" s="1"/>
  <c r="AG641" i="25"/>
  <c r="V641" i="25" s="1"/>
  <c r="AE641" i="25"/>
  <c r="T641" i="25" s="1"/>
  <c r="AC641" i="25"/>
  <c r="R641" i="25" s="1"/>
  <c r="AA641" i="25"/>
  <c r="P641" i="25" s="1"/>
  <c r="AH641" i="25"/>
  <c r="W641" i="25" s="1"/>
  <c r="AD641" i="25"/>
  <c r="S641" i="25" s="1"/>
  <c r="AJ641" i="25"/>
  <c r="Y641" i="25" s="1"/>
  <c r="AF641" i="25"/>
  <c r="U641" i="25" s="1"/>
  <c r="AB641" i="25"/>
  <c r="Q641" i="25" s="1"/>
  <c r="AK643" i="25"/>
  <c r="Z643" i="25" s="1"/>
  <c r="AI643" i="25"/>
  <c r="X643" i="25" s="1"/>
  <c r="AG643" i="25"/>
  <c r="V643" i="25" s="1"/>
  <c r="AE643" i="25"/>
  <c r="T643" i="25" s="1"/>
  <c r="AC643" i="25"/>
  <c r="R643" i="25" s="1"/>
  <c r="AA643" i="25"/>
  <c r="P643" i="25" s="1"/>
  <c r="AJ643" i="25"/>
  <c r="Y643" i="25" s="1"/>
  <c r="AF643" i="25"/>
  <c r="U643" i="25" s="1"/>
  <c r="AB643" i="25"/>
  <c r="Q643" i="25" s="1"/>
  <c r="AH643" i="25"/>
  <c r="W643" i="25" s="1"/>
  <c r="AD643" i="25"/>
  <c r="S643" i="25" s="1"/>
  <c r="AK645" i="25"/>
  <c r="Z645" i="25" s="1"/>
  <c r="AI645" i="25"/>
  <c r="X645" i="25" s="1"/>
  <c r="AG645" i="25"/>
  <c r="V645" i="25" s="1"/>
  <c r="AE645" i="25"/>
  <c r="T645" i="25" s="1"/>
  <c r="AC645" i="25"/>
  <c r="R645" i="25" s="1"/>
  <c r="AA645" i="25"/>
  <c r="P645" i="25" s="1"/>
  <c r="AH645" i="25"/>
  <c r="W645" i="25" s="1"/>
  <c r="AD645" i="25"/>
  <c r="S645" i="25" s="1"/>
  <c r="AJ645" i="25"/>
  <c r="Y645" i="25" s="1"/>
  <c r="AF645" i="25"/>
  <c r="U645" i="25" s="1"/>
  <c r="AB645" i="25"/>
  <c r="Q645" i="25" s="1"/>
  <c r="AK647" i="25"/>
  <c r="Z647" i="25" s="1"/>
  <c r="AI647" i="25"/>
  <c r="X647" i="25" s="1"/>
  <c r="AG647" i="25"/>
  <c r="V647" i="25" s="1"/>
  <c r="AE647" i="25"/>
  <c r="T647" i="25" s="1"/>
  <c r="AC647" i="25"/>
  <c r="R647" i="25" s="1"/>
  <c r="AA647" i="25"/>
  <c r="P647" i="25" s="1"/>
  <c r="AJ647" i="25"/>
  <c r="Y647" i="25" s="1"/>
  <c r="AF647" i="25"/>
  <c r="U647" i="25" s="1"/>
  <c r="AB647" i="25"/>
  <c r="Q647" i="25" s="1"/>
  <c r="AH647" i="25"/>
  <c r="W647" i="25" s="1"/>
  <c r="AD647" i="25"/>
  <c r="S647" i="25" s="1"/>
  <c r="AK649" i="25"/>
  <c r="Z649" i="25" s="1"/>
  <c r="AI649" i="25"/>
  <c r="X649" i="25" s="1"/>
  <c r="AG649" i="25"/>
  <c r="V649" i="25" s="1"/>
  <c r="AE649" i="25"/>
  <c r="T649" i="25" s="1"/>
  <c r="AC649" i="25"/>
  <c r="R649" i="25" s="1"/>
  <c r="AA649" i="25"/>
  <c r="P649" i="25" s="1"/>
  <c r="AH649" i="25"/>
  <c r="W649" i="25" s="1"/>
  <c r="AD649" i="25"/>
  <c r="S649" i="25" s="1"/>
  <c r="AJ649" i="25"/>
  <c r="Y649" i="25" s="1"/>
  <c r="AF649" i="25"/>
  <c r="U649" i="25" s="1"/>
  <c r="AB649" i="25"/>
  <c r="Q649" i="25" s="1"/>
  <c r="AK651" i="25"/>
  <c r="Z651" i="25" s="1"/>
  <c r="AI651" i="25"/>
  <c r="X651" i="25" s="1"/>
  <c r="AG651" i="25"/>
  <c r="V651" i="25" s="1"/>
  <c r="AE651" i="25"/>
  <c r="T651" i="25" s="1"/>
  <c r="AC651" i="25"/>
  <c r="R651" i="25" s="1"/>
  <c r="AA651" i="25"/>
  <c r="P651" i="25" s="1"/>
  <c r="AJ651" i="25"/>
  <c r="Y651" i="25" s="1"/>
  <c r="AF651" i="25"/>
  <c r="U651" i="25" s="1"/>
  <c r="AB651" i="25"/>
  <c r="Q651" i="25" s="1"/>
  <c r="AH651" i="25"/>
  <c r="W651" i="25" s="1"/>
  <c r="AD651" i="25"/>
  <c r="S651" i="25" s="1"/>
  <c r="AK653" i="25"/>
  <c r="Z653" i="25" s="1"/>
  <c r="AI653" i="25"/>
  <c r="X653" i="25" s="1"/>
  <c r="AG653" i="25"/>
  <c r="V653" i="25" s="1"/>
  <c r="AE653" i="25"/>
  <c r="T653" i="25" s="1"/>
  <c r="AC653" i="25"/>
  <c r="R653" i="25" s="1"/>
  <c r="AA653" i="25"/>
  <c r="P653" i="25" s="1"/>
  <c r="AH653" i="25"/>
  <c r="W653" i="25" s="1"/>
  <c r="AD653" i="25"/>
  <c r="S653" i="25" s="1"/>
  <c r="AJ653" i="25"/>
  <c r="Y653" i="25" s="1"/>
  <c r="AF653" i="25"/>
  <c r="U653" i="25" s="1"/>
  <c r="AB653" i="25"/>
  <c r="Q653" i="25" s="1"/>
  <c r="AK655" i="25"/>
  <c r="Z655" i="25" s="1"/>
  <c r="AI655" i="25"/>
  <c r="X655" i="25" s="1"/>
  <c r="AG655" i="25"/>
  <c r="V655" i="25" s="1"/>
  <c r="AE655" i="25"/>
  <c r="T655" i="25" s="1"/>
  <c r="AC655" i="25"/>
  <c r="R655" i="25" s="1"/>
  <c r="AA655" i="25"/>
  <c r="P655" i="25" s="1"/>
  <c r="AJ655" i="25"/>
  <c r="Y655" i="25" s="1"/>
  <c r="AF655" i="25"/>
  <c r="U655" i="25" s="1"/>
  <c r="AB655" i="25"/>
  <c r="Q655" i="25" s="1"/>
  <c r="AH655" i="25"/>
  <c r="W655" i="25" s="1"/>
  <c r="AD655" i="25"/>
  <c r="S655" i="25" s="1"/>
  <c r="AK657" i="25"/>
  <c r="Z657" i="25" s="1"/>
  <c r="AI657" i="25"/>
  <c r="X657" i="25" s="1"/>
  <c r="AG657" i="25"/>
  <c r="V657" i="25" s="1"/>
  <c r="AE657" i="25"/>
  <c r="T657" i="25" s="1"/>
  <c r="AC657" i="25"/>
  <c r="R657" i="25" s="1"/>
  <c r="AA657" i="25"/>
  <c r="P657" i="25" s="1"/>
  <c r="AH657" i="25"/>
  <c r="W657" i="25" s="1"/>
  <c r="AD657" i="25"/>
  <c r="S657" i="25" s="1"/>
  <c r="AJ657" i="25"/>
  <c r="Y657" i="25" s="1"/>
  <c r="AF657" i="25"/>
  <c r="U657" i="25" s="1"/>
  <c r="AB657" i="25"/>
  <c r="Q657" i="25" s="1"/>
  <c r="AK659" i="25"/>
  <c r="Z659" i="25" s="1"/>
  <c r="AI659" i="25"/>
  <c r="X659" i="25" s="1"/>
  <c r="AG659" i="25"/>
  <c r="V659" i="25" s="1"/>
  <c r="AE659" i="25"/>
  <c r="T659" i="25" s="1"/>
  <c r="AC659" i="25"/>
  <c r="R659" i="25" s="1"/>
  <c r="AA659" i="25"/>
  <c r="P659" i="25" s="1"/>
  <c r="AJ659" i="25"/>
  <c r="Y659" i="25" s="1"/>
  <c r="AF659" i="25"/>
  <c r="U659" i="25" s="1"/>
  <c r="AB659" i="25"/>
  <c r="Q659" i="25" s="1"/>
  <c r="AH659" i="25"/>
  <c r="W659" i="25" s="1"/>
  <c r="AD659" i="25"/>
  <c r="S659" i="25" s="1"/>
  <c r="AK661" i="25"/>
  <c r="Z661" i="25" s="1"/>
  <c r="AI661" i="25"/>
  <c r="X661" i="25" s="1"/>
  <c r="AG661" i="25"/>
  <c r="V661" i="25" s="1"/>
  <c r="AE661" i="25"/>
  <c r="T661" i="25" s="1"/>
  <c r="AC661" i="25"/>
  <c r="R661" i="25" s="1"/>
  <c r="AA661" i="25"/>
  <c r="P661" i="25" s="1"/>
  <c r="AH661" i="25"/>
  <c r="W661" i="25" s="1"/>
  <c r="AD661" i="25"/>
  <c r="S661" i="25" s="1"/>
  <c r="AJ661" i="25"/>
  <c r="Y661" i="25" s="1"/>
  <c r="AF661" i="25"/>
  <c r="U661" i="25" s="1"/>
  <c r="AB661" i="25"/>
  <c r="Q661" i="25" s="1"/>
  <c r="AK663" i="25"/>
  <c r="Z663" i="25" s="1"/>
  <c r="AI663" i="25"/>
  <c r="X663" i="25" s="1"/>
  <c r="AG663" i="25"/>
  <c r="V663" i="25" s="1"/>
  <c r="AE663" i="25"/>
  <c r="T663" i="25" s="1"/>
  <c r="AC663" i="25"/>
  <c r="R663" i="25" s="1"/>
  <c r="AA663" i="25"/>
  <c r="P663" i="25" s="1"/>
  <c r="AJ663" i="25"/>
  <c r="Y663" i="25" s="1"/>
  <c r="AF663" i="25"/>
  <c r="U663" i="25" s="1"/>
  <c r="AB663" i="25"/>
  <c r="Q663" i="25" s="1"/>
  <c r="AH663" i="25"/>
  <c r="W663" i="25" s="1"/>
  <c r="AD663" i="25"/>
  <c r="S663" i="25" s="1"/>
  <c r="AK665" i="25"/>
  <c r="Z665" i="25" s="1"/>
  <c r="AI665" i="25"/>
  <c r="X665" i="25" s="1"/>
  <c r="AG665" i="25"/>
  <c r="V665" i="25" s="1"/>
  <c r="AE665" i="25"/>
  <c r="T665" i="25" s="1"/>
  <c r="AC665" i="25"/>
  <c r="R665" i="25" s="1"/>
  <c r="AA665" i="25"/>
  <c r="P665" i="25" s="1"/>
  <c r="AH665" i="25"/>
  <c r="W665" i="25" s="1"/>
  <c r="AD665" i="25"/>
  <c r="S665" i="25" s="1"/>
  <c r="AJ665" i="25"/>
  <c r="Y665" i="25" s="1"/>
  <c r="AF665" i="25"/>
  <c r="U665" i="25" s="1"/>
  <c r="AB665" i="25"/>
  <c r="Q665" i="25" s="1"/>
  <c r="AK667" i="25"/>
  <c r="Z667" i="25" s="1"/>
  <c r="AI667" i="25"/>
  <c r="X667" i="25" s="1"/>
  <c r="AG667" i="25"/>
  <c r="V667" i="25" s="1"/>
  <c r="AE667" i="25"/>
  <c r="T667" i="25" s="1"/>
  <c r="AC667" i="25"/>
  <c r="R667" i="25" s="1"/>
  <c r="AA667" i="25"/>
  <c r="P667" i="25" s="1"/>
  <c r="AJ667" i="25"/>
  <c r="Y667" i="25" s="1"/>
  <c r="AF667" i="25"/>
  <c r="U667" i="25" s="1"/>
  <c r="AB667" i="25"/>
  <c r="Q667" i="25" s="1"/>
  <c r="AH667" i="25"/>
  <c r="W667" i="25" s="1"/>
  <c r="AD667" i="25"/>
  <c r="S667" i="25" s="1"/>
  <c r="AK669" i="25"/>
  <c r="Z669" i="25" s="1"/>
  <c r="AI669" i="25"/>
  <c r="X669" i="25" s="1"/>
  <c r="AG669" i="25"/>
  <c r="V669" i="25" s="1"/>
  <c r="AE669" i="25"/>
  <c r="T669" i="25" s="1"/>
  <c r="AC669" i="25"/>
  <c r="R669" i="25" s="1"/>
  <c r="AA669" i="25"/>
  <c r="P669" i="25" s="1"/>
  <c r="AH669" i="25"/>
  <c r="W669" i="25" s="1"/>
  <c r="AD669" i="25"/>
  <c r="S669" i="25" s="1"/>
  <c r="AJ669" i="25"/>
  <c r="Y669" i="25" s="1"/>
  <c r="AF669" i="25"/>
  <c r="U669" i="25" s="1"/>
  <c r="AB669" i="25"/>
  <c r="Q669" i="25" s="1"/>
  <c r="AK671" i="25"/>
  <c r="Z671" i="25" s="1"/>
  <c r="AI671" i="25"/>
  <c r="X671" i="25" s="1"/>
  <c r="AG671" i="25"/>
  <c r="V671" i="25" s="1"/>
  <c r="AE671" i="25"/>
  <c r="T671" i="25" s="1"/>
  <c r="AC671" i="25"/>
  <c r="R671" i="25" s="1"/>
  <c r="AA671" i="25"/>
  <c r="P671" i="25" s="1"/>
  <c r="AJ671" i="25"/>
  <c r="Y671" i="25" s="1"/>
  <c r="AF671" i="25"/>
  <c r="U671" i="25" s="1"/>
  <c r="AB671" i="25"/>
  <c r="Q671" i="25" s="1"/>
  <c r="AH671" i="25"/>
  <c r="W671" i="25" s="1"/>
  <c r="AD671" i="25"/>
  <c r="S671" i="25" s="1"/>
  <c r="AK673" i="25"/>
  <c r="Z673" i="25" s="1"/>
  <c r="AI673" i="25"/>
  <c r="X673" i="25" s="1"/>
  <c r="AG673" i="25"/>
  <c r="V673" i="25" s="1"/>
  <c r="AE673" i="25"/>
  <c r="T673" i="25" s="1"/>
  <c r="AC673" i="25"/>
  <c r="R673" i="25" s="1"/>
  <c r="AA673" i="25"/>
  <c r="P673" i="25" s="1"/>
  <c r="AH673" i="25"/>
  <c r="W673" i="25" s="1"/>
  <c r="AD673" i="25"/>
  <c r="S673" i="25" s="1"/>
  <c r="AJ673" i="25"/>
  <c r="Y673" i="25" s="1"/>
  <c r="AF673" i="25"/>
  <c r="U673" i="25" s="1"/>
  <c r="AB673" i="25"/>
  <c r="Q673" i="25" s="1"/>
  <c r="AK675" i="25"/>
  <c r="Z675" i="25" s="1"/>
  <c r="AI675" i="25"/>
  <c r="X675" i="25" s="1"/>
  <c r="AG675" i="25"/>
  <c r="V675" i="25" s="1"/>
  <c r="AE675" i="25"/>
  <c r="T675" i="25" s="1"/>
  <c r="AC675" i="25"/>
  <c r="R675" i="25" s="1"/>
  <c r="AA675" i="25"/>
  <c r="P675" i="25" s="1"/>
  <c r="AJ675" i="25"/>
  <c r="Y675" i="25" s="1"/>
  <c r="AF675" i="25"/>
  <c r="U675" i="25" s="1"/>
  <c r="AB675" i="25"/>
  <c r="Q675" i="25" s="1"/>
  <c r="AH675" i="25"/>
  <c r="W675" i="25" s="1"/>
  <c r="AD675" i="25"/>
  <c r="S675" i="25" s="1"/>
  <c r="AK677" i="25"/>
  <c r="Z677" i="25" s="1"/>
  <c r="AI677" i="25"/>
  <c r="X677" i="25" s="1"/>
  <c r="AG677" i="25"/>
  <c r="V677" i="25" s="1"/>
  <c r="AE677" i="25"/>
  <c r="T677" i="25" s="1"/>
  <c r="AC677" i="25"/>
  <c r="R677" i="25" s="1"/>
  <c r="AA677" i="25"/>
  <c r="P677" i="25" s="1"/>
  <c r="AH677" i="25"/>
  <c r="W677" i="25" s="1"/>
  <c r="AD677" i="25"/>
  <c r="S677" i="25" s="1"/>
  <c r="AJ677" i="25"/>
  <c r="Y677" i="25" s="1"/>
  <c r="AF677" i="25"/>
  <c r="U677" i="25" s="1"/>
  <c r="AB677" i="25"/>
  <c r="Q677" i="25" s="1"/>
  <c r="AK679" i="25"/>
  <c r="Z679" i="25" s="1"/>
  <c r="AI679" i="25"/>
  <c r="X679" i="25" s="1"/>
  <c r="AG679" i="25"/>
  <c r="V679" i="25" s="1"/>
  <c r="AE679" i="25"/>
  <c r="T679" i="25" s="1"/>
  <c r="AC679" i="25"/>
  <c r="R679" i="25" s="1"/>
  <c r="AA679" i="25"/>
  <c r="P679" i="25" s="1"/>
  <c r="AJ679" i="25"/>
  <c r="Y679" i="25" s="1"/>
  <c r="AF679" i="25"/>
  <c r="U679" i="25" s="1"/>
  <c r="AB679" i="25"/>
  <c r="Q679" i="25" s="1"/>
  <c r="AH679" i="25"/>
  <c r="W679" i="25" s="1"/>
  <c r="AD679" i="25"/>
  <c r="S679" i="25" s="1"/>
  <c r="AK681" i="25"/>
  <c r="Z681" i="25" s="1"/>
  <c r="AI681" i="25"/>
  <c r="X681" i="25" s="1"/>
  <c r="AG681" i="25"/>
  <c r="V681" i="25" s="1"/>
  <c r="AE681" i="25"/>
  <c r="T681" i="25" s="1"/>
  <c r="AC681" i="25"/>
  <c r="R681" i="25" s="1"/>
  <c r="AA681" i="25"/>
  <c r="P681" i="25" s="1"/>
  <c r="AH681" i="25"/>
  <c r="W681" i="25" s="1"/>
  <c r="AD681" i="25"/>
  <c r="S681" i="25" s="1"/>
  <c r="AJ681" i="25"/>
  <c r="Y681" i="25" s="1"/>
  <c r="AF681" i="25"/>
  <c r="U681" i="25" s="1"/>
  <c r="AB681" i="25"/>
  <c r="Q681" i="25" s="1"/>
  <c r="AK683" i="25"/>
  <c r="Z683" i="25" s="1"/>
  <c r="AI683" i="25"/>
  <c r="X683" i="25" s="1"/>
  <c r="AG683" i="25"/>
  <c r="V683" i="25" s="1"/>
  <c r="AE683" i="25"/>
  <c r="T683" i="25" s="1"/>
  <c r="AC683" i="25"/>
  <c r="R683" i="25" s="1"/>
  <c r="AA683" i="25"/>
  <c r="P683" i="25" s="1"/>
  <c r="AJ683" i="25"/>
  <c r="Y683" i="25" s="1"/>
  <c r="AF683" i="25"/>
  <c r="U683" i="25" s="1"/>
  <c r="AB683" i="25"/>
  <c r="Q683" i="25" s="1"/>
  <c r="AH683" i="25"/>
  <c r="W683" i="25" s="1"/>
  <c r="AD683" i="25"/>
  <c r="S683" i="25" s="1"/>
  <c r="AK685" i="25"/>
  <c r="Z685" i="25" s="1"/>
  <c r="AI685" i="25"/>
  <c r="X685" i="25" s="1"/>
  <c r="AG685" i="25"/>
  <c r="V685" i="25" s="1"/>
  <c r="AE685" i="25"/>
  <c r="T685" i="25" s="1"/>
  <c r="AC685" i="25"/>
  <c r="R685" i="25" s="1"/>
  <c r="AA685" i="25"/>
  <c r="P685" i="25" s="1"/>
  <c r="AH685" i="25"/>
  <c r="W685" i="25" s="1"/>
  <c r="AD685" i="25"/>
  <c r="S685" i="25" s="1"/>
  <c r="AJ685" i="25"/>
  <c r="Y685" i="25" s="1"/>
  <c r="AF685" i="25"/>
  <c r="U685" i="25" s="1"/>
  <c r="AB685" i="25"/>
  <c r="Q685" i="25" s="1"/>
  <c r="AK687" i="25"/>
  <c r="Z687" i="25" s="1"/>
  <c r="AI687" i="25"/>
  <c r="X687" i="25" s="1"/>
  <c r="AG687" i="25"/>
  <c r="V687" i="25" s="1"/>
  <c r="AE687" i="25"/>
  <c r="T687" i="25" s="1"/>
  <c r="AC687" i="25"/>
  <c r="R687" i="25" s="1"/>
  <c r="AA687" i="25"/>
  <c r="P687" i="25" s="1"/>
  <c r="AJ687" i="25"/>
  <c r="Y687" i="25" s="1"/>
  <c r="AF687" i="25"/>
  <c r="U687" i="25" s="1"/>
  <c r="AB687" i="25"/>
  <c r="Q687" i="25" s="1"/>
  <c r="AH687" i="25"/>
  <c r="W687" i="25" s="1"/>
  <c r="AD687" i="25"/>
  <c r="S687" i="25" s="1"/>
  <c r="AK689" i="25"/>
  <c r="Z689" i="25" s="1"/>
  <c r="AI689" i="25"/>
  <c r="X689" i="25" s="1"/>
  <c r="AG689" i="25"/>
  <c r="V689" i="25" s="1"/>
  <c r="AE689" i="25"/>
  <c r="T689" i="25" s="1"/>
  <c r="AC689" i="25"/>
  <c r="R689" i="25" s="1"/>
  <c r="AA689" i="25"/>
  <c r="P689" i="25" s="1"/>
  <c r="AH689" i="25"/>
  <c r="W689" i="25" s="1"/>
  <c r="AD689" i="25"/>
  <c r="S689" i="25" s="1"/>
  <c r="AJ689" i="25"/>
  <c r="Y689" i="25" s="1"/>
  <c r="AF689" i="25"/>
  <c r="U689" i="25" s="1"/>
  <c r="AB689" i="25"/>
  <c r="Q689" i="25" s="1"/>
  <c r="AK691" i="25"/>
  <c r="Z691" i="25" s="1"/>
  <c r="AI691" i="25"/>
  <c r="X691" i="25" s="1"/>
  <c r="AG691" i="25"/>
  <c r="V691" i="25" s="1"/>
  <c r="AE691" i="25"/>
  <c r="T691" i="25" s="1"/>
  <c r="AC691" i="25"/>
  <c r="R691" i="25" s="1"/>
  <c r="AA691" i="25"/>
  <c r="P691" i="25" s="1"/>
  <c r="AJ691" i="25"/>
  <c r="Y691" i="25" s="1"/>
  <c r="AF691" i="25"/>
  <c r="U691" i="25" s="1"/>
  <c r="AB691" i="25"/>
  <c r="Q691" i="25" s="1"/>
  <c r="AH691" i="25"/>
  <c r="W691" i="25" s="1"/>
  <c r="AD691" i="25"/>
  <c r="S691" i="25" s="1"/>
  <c r="AK693" i="25"/>
  <c r="Z693" i="25" s="1"/>
  <c r="AI693" i="25"/>
  <c r="X693" i="25" s="1"/>
  <c r="AG693" i="25"/>
  <c r="V693" i="25" s="1"/>
  <c r="AE693" i="25"/>
  <c r="T693" i="25" s="1"/>
  <c r="AC693" i="25"/>
  <c r="R693" i="25" s="1"/>
  <c r="AA693" i="25"/>
  <c r="P693" i="25" s="1"/>
  <c r="AH693" i="25"/>
  <c r="W693" i="25" s="1"/>
  <c r="AD693" i="25"/>
  <c r="S693" i="25" s="1"/>
  <c r="AJ693" i="25"/>
  <c r="Y693" i="25" s="1"/>
  <c r="AF693" i="25"/>
  <c r="U693" i="25" s="1"/>
  <c r="AB693" i="25"/>
  <c r="Q693" i="25" s="1"/>
  <c r="AK695" i="25"/>
  <c r="Z695" i="25" s="1"/>
  <c r="AI695" i="25"/>
  <c r="X695" i="25" s="1"/>
  <c r="AG695" i="25"/>
  <c r="V695" i="25" s="1"/>
  <c r="AE695" i="25"/>
  <c r="T695" i="25" s="1"/>
  <c r="AC695" i="25"/>
  <c r="R695" i="25" s="1"/>
  <c r="AA695" i="25"/>
  <c r="P695" i="25" s="1"/>
  <c r="AJ695" i="25"/>
  <c r="Y695" i="25" s="1"/>
  <c r="AF695" i="25"/>
  <c r="U695" i="25" s="1"/>
  <c r="AB695" i="25"/>
  <c r="Q695" i="25" s="1"/>
  <c r="AH695" i="25"/>
  <c r="W695" i="25" s="1"/>
  <c r="AD695" i="25"/>
  <c r="S695" i="25" s="1"/>
  <c r="AK697" i="25"/>
  <c r="Z697" i="25" s="1"/>
  <c r="AI697" i="25"/>
  <c r="X697" i="25" s="1"/>
  <c r="AG697" i="25"/>
  <c r="V697" i="25" s="1"/>
  <c r="AE697" i="25"/>
  <c r="T697" i="25" s="1"/>
  <c r="AC697" i="25"/>
  <c r="R697" i="25" s="1"/>
  <c r="AA697" i="25"/>
  <c r="P697" i="25" s="1"/>
  <c r="AH697" i="25"/>
  <c r="W697" i="25" s="1"/>
  <c r="AD697" i="25"/>
  <c r="S697" i="25" s="1"/>
  <c r="AJ697" i="25"/>
  <c r="Y697" i="25" s="1"/>
  <c r="AF697" i="25"/>
  <c r="U697" i="25" s="1"/>
  <c r="AB697" i="25"/>
  <c r="Q697" i="25" s="1"/>
  <c r="AK699" i="25"/>
  <c r="Z699" i="25" s="1"/>
  <c r="AI699" i="25"/>
  <c r="X699" i="25" s="1"/>
  <c r="AG699" i="25"/>
  <c r="V699" i="25" s="1"/>
  <c r="AE699" i="25"/>
  <c r="T699" i="25" s="1"/>
  <c r="AC699" i="25"/>
  <c r="R699" i="25" s="1"/>
  <c r="AA699" i="25"/>
  <c r="P699" i="25" s="1"/>
  <c r="AJ699" i="25"/>
  <c r="Y699" i="25" s="1"/>
  <c r="AF699" i="25"/>
  <c r="U699" i="25" s="1"/>
  <c r="AB699" i="25"/>
  <c r="Q699" i="25" s="1"/>
  <c r="AH699" i="25"/>
  <c r="W699" i="25" s="1"/>
  <c r="AD699" i="25"/>
  <c r="S699" i="25" s="1"/>
  <c r="AK701" i="25"/>
  <c r="Z701" i="25" s="1"/>
  <c r="AI701" i="25"/>
  <c r="X701" i="25" s="1"/>
  <c r="AG701" i="25"/>
  <c r="V701" i="25" s="1"/>
  <c r="AE701" i="25"/>
  <c r="T701" i="25" s="1"/>
  <c r="AC701" i="25"/>
  <c r="R701" i="25" s="1"/>
  <c r="AA701" i="25"/>
  <c r="P701" i="25" s="1"/>
  <c r="AH701" i="25"/>
  <c r="W701" i="25" s="1"/>
  <c r="AD701" i="25"/>
  <c r="S701" i="25" s="1"/>
  <c r="AJ701" i="25"/>
  <c r="Y701" i="25" s="1"/>
  <c r="AF701" i="25"/>
  <c r="U701" i="25" s="1"/>
  <c r="AB701" i="25"/>
  <c r="Q701" i="25" s="1"/>
  <c r="AK703" i="25"/>
  <c r="Z703" i="25" s="1"/>
  <c r="AI703" i="25"/>
  <c r="X703" i="25" s="1"/>
  <c r="AG703" i="25"/>
  <c r="V703" i="25" s="1"/>
  <c r="AE703" i="25"/>
  <c r="T703" i="25" s="1"/>
  <c r="AC703" i="25"/>
  <c r="R703" i="25" s="1"/>
  <c r="AA703" i="25"/>
  <c r="P703" i="25" s="1"/>
  <c r="AJ703" i="25"/>
  <c r="Y703" i="25" s="1"/>
  <c r="AF703" i="25"/>
  <c r="U703" i="25" s="1"/>
  <c r="AB703" i="25"/>
  <c r="Q703" i="25" s="1"/>
  <c r="AH703" i="25"/>
  <c r="W703" i="25" s="1"/>
  <c r="AD703" i="25"/>
  <c r="S703" i="25" s="1"/>
  <c r="AK705" i="25"/>
  <c r="Z705" i="25" s="1"/>
  <c r="AI705" i="25"/>
  <c r="X705" i="25" s="1"/>
  <c r="AG705" i="25"/>
  <c r="V705" i="25" s="1"/>
  <c r="AE705" i="25"/>
  <c r="T705" i="25" s="1"/>
  <c r="AC705" i="25"/>
  <c r="R705" i="25" s="1"/>
  <c r="AA705" i="25"/>
  <c r="P705" i="25" s="1"/>
  <c r="AH705" i="25"/>
  <c r="W705" i="25" s="1"/>
  <c r="AD705" i="25"/>
  <c r="S705" i="25" s="1"/>
  <c r="AJ705" i="25"/>
  <c r="Y705" i="25" s="1"/>
  <c r="AF705" i="25"/>
  <c r="U705" i="25" s="1"/>
  <c r="AB705" i="25"/>
  <c r="Q705" i="25" s="1"/>
  <c r="AJ707" i="25"/>
  <c r="Y707" i="25" s="1"/>
  <c r="AH707" i="25"/>
  <c r="W707" i="25" s="1"/>
  <c r="AF707" i="25"/>
  <c r="U707" i="25" s="1"/>
  <c r="AD707" i="25"/>
  <c r="S707" i="25" s="1"/>
  <c r="AB707" i="25"/>
  <c r="Q707" i="25" s="1"/>
  <c r="AK707" i="25"/>
  <c r="Z707" i="25" s="1"/>
  <c r="AI707" i="25"/>
  <c r="X707" i="25" s="1"/>
  <c r="AG707" i="25"/>
  <c r="V707" i="25" s="1"/>
  <c r="AE707" i="25"/>
  <c r="T707" i="25" s="1"/>
  <c r="AC707" i="25"/>
  <c r="R707" i="25" s="1"/>
  <c r="AA707" i="25"/>
  <c r="P707" i="25" s="1"/>
  <c r="AJ709" i="25"/>
  <c r="Y709" i="25" s="1"/>
  <c r="AH709" i="25"/>
  <c r="W709" i="25" s="1"/>
  <c r="AF709" i="25"/>
  <c r="U709" i="25" s="1"/>
  <c r="AD709" i="25"/>
  <c r="S709" i="25" s="1"/>
  <c r="AB709" i="25"/>
  <c r="Q709" i="25" s="1"/>
  <c r="AK709" i="25"/>
  <c r="Z709" i="25" s="1"/>
  <c r="AI709" i="25"/>
  <c r="X709" i="25" s="1"/>
  <c r="AG709" i="25"/>
  <c r="V709" i="25" s="1"/>
  <c r="AE709" i="25"/>
  <c r="T709" i="25" s="1"/>
  <c r="AC709" i="25"/>
  <c r="R709" i="25" s="1"/>
  <c r="AA709" i="25"/>
  <c r="P709" i="25" s="1"/>
  <c r="AJ711" i="25"/>
  <c r="Y711" i="25" s="1"/>
  <c r="AH711" i="25"/>
  <c r="W711" i="25" s="1"/>
  <c r="AF711" i="25"/>
  <c r="U711" i="25" s="1"/>
  <c r="AD711" i="25"/>
  <c r="S711" i="25" s="1"/>
  <c r="AB711" i="25"/>
  <c r="Q711" i="25" s="1"/>
  <c r="AK711" i="25"/>
  <c r="Z711" i="25" s="1"/>
  <c r="AI711" i="25"/>
  <c r="X711" i="25" s="1"/>
  <c r="AG711" i="25"/>
  <c r="V711" i="25" s="1"/>
  <c r="AE711" i="25"/>
  <c r="T711" i="25" s="1"/>
  <c r="AC711" i="25"/>
  <c r="R711" i="25" s="1"/>
  <c r="AA711" i="25"/>
  <c r="P711" i="25" s="1"/>
  <c r="AJ713" i="25"/>
  <c r="Y713" i="25" s="1"/>
  <c r="AH713" i="25"/>
  <c r="W713" i="25" s="1"/>
  <c r="AF713" i="25"/>
  <c r="U713" i="25" s="1"/>
  <c r="AD713" i="25"/>
  <c r="S713" i="25" s="1"/>
  <c r="AB713" i="25"/>
  <c r="Q713" i="25" s="1"/>
  <c r="AK713" i="25"/>
  <c r="Z713" i="25" s="1"/>
  <c r="AI713" i="25"/>
  <c r="X713" i="25" s="1"/>
  <c r="AG713" i="25"/>
  <c r="V713" i="25" s="1"/>
  <c r="AE713" i="25"/>
  <c r="T713" i="25" s="1"/>
  <c r="AC713" i="25"/>
  <c r="R713" i="25" s="1"/>
  <c r="AA713" i="25"/>
  <c r="P713" i="25" s="1"/>
  <c r="AJ715" i="25"/>
  <c r="Y715" i="25" s="1"/>
  <c r="AH715" i="25"/>
  <c r="W715" i="25" s="1"/>
  <c r="AF715" i="25"/>
  <c r="U715" i="25" s="1"/>
  <c r="AD715" i="25"/>
  <c r="S715" i="25" s="1"/>
  <c r="AB715" i="25"/>
  <c r="Q715" i="25" s="1"/>
  <c r="AK715" i="25"/>
  <c r="Z715" i="25" s="1"/>
  <c r="AI715" i="25"/>
  <c r="X715" i="25" s="1"/>
  <c r="AG715" i="25"/>
  <c r="V715" i="25" s="1"/>
  <c r="AE715" i="25"/>
  <c r="T715" i="25" s="1"/>
  <c r="AC715" i="25"/>
  <c r="R715" i="25" s="1"/>
  <c r="AA715" i="25"/>
  <c r="P715" i="25" s="1"/>
  <c r="AJ717" i="25"/>
  <c r="Y717" i="25" s="1"/>
  <c r="AH717" i="25"/>
  <c r="W717" i="25" s="1"/>
  <c r="AF717" i="25"/>
  <c r="U717" i="25" s="1"/>
  <c r="AD717" i="25"/>
  <c r="S717" i="25" s="1"/>
  <c r="AB717" i="25"/>
  <c r="Q717" i="25" s="1"/>
  <c r="AK717" i="25"/>
  <c r="Z717" i="25" s="1"/>
  <c r="AI717" i="25"/>
  <c r="X717" i="25" s="1"/>
  <c r="AG717" i="25"/>
  <c r="V717" i="25" s="1"/>
  <c r="AE717" i="25"/>
  <c r="T717" i="25" s="1"/>
  <c r="AC717" i="25"/>
  <c r="R717" i="25" s="1"/>
  <c r="AA717" i="25"/>
  <c r="P717" i="25" s="1"/>
  <c r="AJ719" i="25"/>
  <c r="Y719" i="25" s="1"/>
  <c r="AH719" i="25"/>
  <c r="W719" i="25" s="1"/>
  <c r="AF719" i="25"/>
  <c r="U719" i="25" s="1"/>
  <c r="AD719" i="25"/>
  <c r="S719" i="25" s="1"/>
  <c r="AB719" i="25"/>
  <c r="Q719" i="25" s="1"/>
  <c r="AK719" i="25"/>
  <c r="Z719" i="25" s="1"/>
  <c r="AI719" i="25"/>
  <c r="X719" i="25" s="1"/>
  <c r="AG719" i="25"/>
  <c r="V719" i="25" s="1"/>
  <c r="AE719" i="25"/>
  <c r="T719" i="25" s="1"/>
  <c r="AC719" i="25"/>
  <c r="R719" i="25" s="1"/>
  <c r="AA719" i="25"/>
  <c r="P719" i="25" s="1"/>
  <c r="AJ721" i="25"/>
  <c r="Y721" i="25" s="1"/>
  <c r="AH721" i="25"/>
  <c r="W721" i="25" s="1"/>
  <c r="AF721" i="25"/>
  <c r="U721" i="25" s="1"/>
  <c r="AD721" i="25"/>
  <c r="S721" i="25" s="1"/>
  <c r="AB721" i="25"/>
  <c r="Q721" i="25" s="1"/>
  <c r="AK721" i="25"/>
  <c r="Z721" i="25" s="1"/>
  <c r="AI721" i="25"/>
  <c r="X721" i="25" s="1"/>
  <c r="AG721" i="25"/>
  <c r="V721" i="25" s="1"/>
  <c r="AE721" i="25"/>
  <c r="T721" i="25" s="1"/>
  <c r="AC721" i="25"/>
  <c r="R721" i="25" s="1"/>
  <c r="AA721" i="25"/>
  <c r="P721" i="25" s="1"/>
  <c r="AJ723" i="25"/>
  <c r="Y723" i="25" s="1"/>
  <c r="AH723" i="25"/>
  <c r="W723" i="25" s="1"/>
  <c r="AF723" i="25"/>
  <c r="U723" i="25" s="1"/>
  <c r="AD723" i="25"/>
  <c r="S723" i="25" s="1"/>
  <c r="AB723" i="25"/>
  <c r="Q723" i="25" s="1"/>
  <c r="AK723" i="25"/>
  <c r="Z723" i="25" s="1"/>
  <c r="AI723" i="25"/>
  <c r="X723" i="25" s="1"/>
  <c r="AG723" i="25"/>
  <c r="V723" i="25" s="1"/>
  <c r="AE723" i="25"/>
  <c r="T723" i="25" s="1"/>
  <c r="AC723" i="25"/>
  <c r="R723" i="25" s="1"/>
  <c r="AA723" i="25"/>
  <c r="P723" i="25" s="1"/>
  <c r="AJ725" i="25"/>
  <c r="Y725" i="25" s="1"/>
  <c r="AH725" i="25"/>
  <c r="W725" i="25" s="1"/>
  <c r="AF725" i="25"/>
  <c r="U725" i="25" s="1"/>
  <c r="AD725" i="25"/>
  <c r="S725" i="25" s="1"/>
  <c r="AB725" i="25"/>
  <c r="Q725" i="25" s="1"/>
  <c r="AK725" i="25"/>
  <c r="Z725" i="25" s="1"/>
  <c r="AI725" i="25"/>
  <c r="X725" i="25" s="1"/>
  <c r="AG725" i="25"/>
  <c r="V725" i="25" s="1"/>
  <c r="AE725" i="25"/>
  <c r="T725" i="25" s="1"/>
  <c r="AC725" i="25"/>
  <c r="R725" i="25" s="1"/>
  <c r="AA725" i="25"/>
  <c r="P725" i="25" s="1"/>
  <c r="AJ727" i="25"/>
  <c r="Y727" i="25" s="1"/>
  <c r="AH727" i="25"/>
  <c r="W727" i="25" s="1"/>
  <c r="AF727" i="25"/>
  <c r="U727" i="25" s="1"/>
  <c r="AD727" i="25"/>
  <c r="S727" i="25" s="1"/>
  <c r="AB727" i="25"/>
  <c r="Q727" i="25" s="1"/>
  <c r="AK727" i="25"/>
  <c r="Z727" i="25" s="1"/>
  <c r="AI727" i="25"/>
  <c r="X727" i="25" s="1"/>
  <c r="AG727" i="25"/>
  <c r="V727" i="25" s="1"/>
  <c r="AE727" i="25"/>
  <c r="T727" i="25" s="1"/>
  <c r="AC727" i="25"/>
  <c r="R727" i="25" s="1"/>
  <c r="AA727" i="25"/>
  <c r="P727" i="25" s="1"/>
  <c r="AJ729" i="25"/>
  <c r="Y729" i="25" s="1"/>
  <c r="AH729" i="25"/>
  <c r="W729" i="25" s="1"/>
  <c r="AF729" i="25"/>
  <c r="U729" i="25" s="1"/>
  <c r="AD729" i="25"/>
  <c r="S729" i="25" s="1"/>
  <c r="AB729" i="25"/>
  <c r="Q729" i="25" s="1"/>
  <c r="AK729" i="25"/>
  <c r="Z729" i="25" s="1"/>
  <c r="AI729" i="25"/>
  <c r="X729" i="25" s="1"/>
  <c r="AG729" i="25"/>
  <c r="V729" i="25" s="1"/>
  <c r="AE729" i="25"/>
  <c r="T729" i="25" s="1"/>
  <c r="AC729" i="25"/>
  <c r="R729" i="25" s="1"/>
  <c r="AA729" i="25"/>
  <c r="P729" i="25" s="1"/>
  <c r="AJ731" i="25"/>
  <c r="Y731" i="25" s="1"/>
  <c r="AH731" i="25"/>
  <c r="W731" i="25" s="1"/>
  <c r="AF731" i="25"/>
  <c r="U731" i="25" s="1"/>
  <c r="AD731" i="25"/>
  <c r="S731" i="25" s="1"/>
  <c r="AB731" i="25"/>
  <c r="Q731" i="25" s="1"/>
  <c r="AK731" i="25"/>
  <c r="Z731" i="25" s="1"/>
  <c r="AI731" i="25"/>
  <c r="X731" i="25" s="1"/>
  <c r="AG731" i="25"/>
  <c r="V731" i="25" s="1"/>
  <c r="AE731" i="25"/>
  <c r="T731" i="25" s="1"/>
  <c r="AC731" i="25"/>
  <c r="R731" i="25" s="1"/>
  <c r="AA731" i="25"/>
  <c r="P731" i="25" s="1"/>
  <c r="AJ733" i="25"/>
  <c r="Y733" i="25" s="1"/>
  <c r="AH733" i="25"/>
  <c r="W733" i="25" s="1"/>
  <c r="AF733" i="25"/>
  <c r="U733" i="25" s="1"/>
  <c r="AD733" i="25"/>
  <c r="S733" i="25" s="1"/>
  <c r="AB733" i="25"/>
  <c r="Q733" i="25" s="1"/>
  <c r="AK733" i="25"/>
  <c r="Z733" i="25" s="1"/>
  <c r="AI733" i="25"/>
  <c r="X733" i="25" s="1"/>
  <c r="AG733" i="25"/>
  <c r="V733" i="25" s="1"/>
  <c r="AE733" i="25"/>
  <c r="T733" i="25" s="1"/>
  <c r="AC733" i="25"/>
  <c r="R733" i="25" s="1"/>
  <c r="AA733" i="25"/>
  <c r="P733" i="25" s="1"/>
  <c r="AJ735" i="25"/>
  <c r="Y735" i="25" s="1"/>
  <c r="AH735" i="25"/>
  <c r="W735" i="25" s="1"/>
  <c r="AF735" i="25"/>
  <c r="U735" i="25" s="1"/>
  <c r="AD735" i="25"/>
  <c r="S735" i="25" s="1"/>
  <c r="AB735" i="25"/>
  <c r="Q735" i="25" s="1"/>
  <c r="AK735" i="25"/>
  <c r="Z735" i="25" s="1"/>
  <c r="AI735" i="25"/>
  <c r="X735" i="25" s="1"/>
  <c r="AG735" i="25"/>
  <c r="V735" i="25" s="1"/>
  <c r="AE735" i="25"/>
  <c r="T735" i="25" s="1"/>
  <c r="AC735" i="25"/>
  <c r="R735" i="25" s="1"/>
  <c r="AA735" i="25"/>
  <c r="P735" i="25" s="1"/>
  <c r="AJ737" i="25"/>
  <c r="Y737" i="25" s="1"/>
  <c r="AH737" i="25"/>
  <c r="W737" i="25" s="1"/>
  <c r="AF737" i="25"/>
  <c r="U737" i="25" s="1"/>
  <c r="AD737" i="25"/>
  <c r="S737" i="25" s="1"/>
  <c r="AB737" i="25"/>
  <c r="Q737" i="25" s="1"/>
  <c r="AK737" i="25"/>
  <c r="Z737" i="25" s="1"/>
  <c r="AI737" i="25"/>
  <c r="X737" i="25" s="1"/>
  <c r="AG737" i="25"/>
  <c r="V737" i="25" s="1"/>
  <c r="AE737" i="25"/>
  <c r="T737" i="25" s="1"/>
  <c r="AC737" i="25"/>
  <c r="R737" i="25" s="1"/>
  <c r="AA737" i="25"/>
  <c r="P737" i="25" s="1"/>
  <c r="AJ739" i="25"/>
  <c r="Y739" i="25" s="1"/>
  <c r="AH739" i="25"/>
  <c r="W739" i="25" s="1"/>
  <c r="AF739" i="25"/>
  <c r="U739" i="25" s="1"/>
  <c r="AD739" i="25"/>
  <c r="S739" i="25" s="1"/>
  <c r="AB739" i="25"/>
  <c r="Q739" i="25" s="1"/>
  <c r="AK739" i="25"/>
  <c r="Z739" i="25" s="1"/>
  <c r="AI739" i="25"/>
  <c r="X739" i="25" s="1"/>
  <c r="AG739" i="25"/>
  <c r="V739" i="25" s="1"/>
  <c r="AE739" i="25"/>
  <c r="T739" i="25" s="1"/>
  <c r="AC739" i="25"/>
  <c r="R739" i="25" s="1"/>
  <c r="AA739" i="25"/>
  <c r="P739" i="25" s="1"/>
  <c r="AJ741" i="25"/>
  <c r="Y741" i="25" s="1"/>
  <c r="AH741" i="25"/>
  <c r="W741" i="25" s="1"/>
  <c r="AF741" i="25"/>
  <c r="U741" i="25" s="1"/>
  <c r="AD741" i="25"/>
  <c r="S741" i="25" s="1"/>
  <c r="AB741" i="25"/>
  <c r="Q741" i="25" s="1"/>
  <c r="AK741" i="25"/>
  <c r="Z741" i="25" s="1"/>
  <c r="AI741" i="25"/>
  <c r="X741" i="25" s="1"/>
  <c r="AG741" i="25"/>
  <c r="V741" i="25" s="1"/>
  <c r="AE741" i="25"/>
  <c r="T741" i="25" s="1"/>
  <c r="AC741" i="25"/>
  <c r="R741" i="25" s="1"/>
  <c r="AA741" i="25"/>
  <c r="P741" i="25" s="1"/>
  <c r="AJ743" i="25"/>
  <c r="Y743" i="25" s="1"/>
  <c r="AH743" i="25"/>
  <c r="W743" i="25" s="1"/>
  <c r="AF743" i="25"/>
  <c r="U743" i="25" s="1"/>
  <c r="AD743" i="25"/>
  <c r="S743" i="25" s="1"/>
  <c r="AB743" i="25"/>
  <c r="Q743" i="25" s="1"/>
  <c r="AK743" i="25"/>
  <c r="Z743" i="25" s="1"/>
  <c r="AI743" i="25"/>
  <c r="X743" i="25" s="1"/>
  <c r="AG743" i="25"/>
  <c r="V743" i="25" s="1"/>
  <c r="AE743" i="25"/>
  <c r="T743" i="25" s="1"/>
  <c r="AC743" i="25"/>
  <c r="R743" i="25" s="1"/>
  <c r="AA743" i="25"/>
  <c r="P743" i="25" s="1"/>
  <c r="AJ745" i="25"/>
  <c r="Y745" i="25" s="1"/>
  <c r="AH745" i="25"/>
  <c r="W745" i="25" s="1"/>
  <c r="AF745" i="25"/>
  <c r="U745" i="25" s="1"/>
  <c r="AD745" i="25"/>
  <c r="S745" i="25" s="1"/>
  <c r="AB745" i="25"/>
  <c r="Q745" i="25" s="1"/>
  <c r="AK745" i="25"/>
  <c r="Z745" i="25" s="1"/>
  <c r="AI745" i="25"/>
  <c r="X745" i="25" s="1"/>
  <c r="AG745" i="25"/>
  <c r="V745" i="25" s="1"/>
  <c r="AE745" i="25"/>
  <c r="T745" i="25" s="1"/>
  <c r="AC745" i="25"/>
  <c r="R745" i="25" s="1"/>
  <c r="AA745" i="25"/>
  <c r="P745" i="25" s="1"/>
  <c r="AJ747" i="25"/>
  <c r="Y747" i="25" s="1"/>
  <c r="AH747" i="25"/>
  <c r="W747" i="25" s="1"/>
  <c r="AF747" i="25"/>
  <c r="U747" i="25" s="1"/>
  <c r="AD747" i="25"/>
  <c r="S747" i="25" s="1"/>
  <c r="AB747" i="25"/>
  <c r="Q747" i="25" s="1"/>
  <c r="AK747" i="25"/>
  <c r="Z747" i="25" s="1"/>
  <c r="AI747" i="25"/>
  <c r="X747" i="25" s="1"/>
  <c r="AG747" i="25"/>
  <c r="V747" i="25" s="1"/>
  <c r="AE747" i="25"/>
  <c r="T747" i="25" s="1"/>
  <c r="AC747" i="25"/>
  <c r="R747" i="25" s="1"/>
  <c r="AA747" i="25"/>
  <c r="P747" i="25" s="1"/>
  <c r="AJ749" i="25"/>
  <c r="Y749" i="25" s="1"/>
  <c r="AH749" i="25"/>
  <c r="W749" i="25" s="1"/>
  <c r="AF749" i="25"/>
  <c r="U749" i="25" s="1"/>
  <c r="AD749" i="25"/>
  <c r="S749" i="25" s="1"/>
  <c r="AB749" i="25"/>
  <c r="Q749" i="25" s="1"/>
  <c r="AK749" i="25"/>
  <c r="Z749" i="25" s="1"/>
  <c r="AI749" i="25"/>
  <c r="X749" i="25" s="1"/>
  <c r="AG749" i="25"/>
  <c r="V749" i="25" s="1"/>
  <c r="AE749" i="25"/>
  <c r="T749" i="25" s="1"/>
  <c r="AC749" i="25"/>
  <c r="R749" i="25" s="1"/>
  <c r="AA749" i="25"/>
  <c r="P749" i="25" s="1"/>
  <c r="AJ751" i="25"/>
  <c r="Y751" i="25" s="1"/>
  <c r="AH751" i="25"/>
  <c r="W751" i="25" s="1"/>
  <c r="AF751" i="25"/>
  <c r="U751" i="25" s="1"/>
  <c r="AD751" i="25"/>
  <c r="S751" i="25" s="1"/>
  <c r="AB751" i="25"/>
  <c r="Q751" i="25" s="1"/>
  <c r="AK751" i="25"/>
  <c r="Z751" i="25" s="1"/>
  <c r="AI751" i="25"/>
  <c r="X751" i="25" s="1"/>
  <c r="AG751" i="25"/>
  <c r="V751" i="25" s="1"/>
  <c r="AE751" i="25"/>
  <c r="T751" i="25" s="1"/>
  <c r="AC751" i="25"/>
  <c r="R751" i="25" s="1"/>
  <c r="AA751" i="25"/>
  <c r="P751" i="25" s="1"/>
  <c r="AJ753" i="25"/>
  <c r="Y753" i="25" s="1"/>
  <c r="AH753" i="25"/>
  <c r="W753" i="25" s="1"/>
  <c r="AF753" i="25"/>
  <c r="U753" i="25" s="1"/>
  <c r="AD753" i="25"/>
  <c r="S753" i="25" s="1"/>
  <c r="AB753" i="25"/>
  <c r="Q753" i="25" s="1"/>
  <c r="AK753" i="25"/>
  <c r="Z753" i="25" s="1"/>
  <c r="AI753" i="25"/>
  <c r="X753" i="25" s="1"/>
  <c r="AG753" i="25"/>
  <c r="V753" i="25" s="1"/>
  <c r="AE753" i="25"/>
  <c r="T753" i="25" s="1"/>
  <c r="AC753" i="25"/>
  <c r="R753" i="25" s="1"/>
  <c r="AA753" i="25"/>
  <c r="P753" i="25" s="1"/>
  <c r="AJ755" i="25"/>
  <c r="Y755" i="25" s="1"/>
  <c r="AH755" i="25"/>
  <c r="W755" i="25" s="1"/>
  <c r="AF755" i="25"/>
  <c r="U755" i="25" s="1"/>
  <c r="AD755" i="25"/>
  <c r="S755" i="25" s="1"/>
  <c r="AB755" i="25"/>
  <c r="Q755" i="25" s="1"/>
  <c r="AK755" i="25"/>
  <c r="Z755" i="25" s="1"/>
  <c r="AI755" i="25"/>
  <c r="X755" i="25" s="1"/>
  <c r="AG755" i="25"/>
  <c r="V755" i="25" s="1"/>
  <c r="AE755" i="25"/>
  <c r="T755" i="25" s="1"/>
  <c r="AC755" i="25"/>
  <c r="R755" i="25" s="1"/>
  <c r="AA755" i="25"/>
  <c r="P755" i="25" s="1"/>
  <c r="AJ757" i="25"/>
  <c r="Y757" i="25" s="1"/>
  <c r="AH757" i="25"/>
  <c r="W757" i="25" s="1"/>
  <c r="AF757" i="25"/>
  <c r="U757" i="25" s="1"/>
  <c r="AD757" i="25"/>
  <c r="S757" i="25" s="1"/>
  <c r="AB757" i="25"/>
  <c r="Q757" i="25" s="1"/>
  <c r="AK757" i="25"/>
  <c r="Z757" i="25" s="1"/>
  <c r="AI757" i="25"/>
  <c r="X757" i="25" s="1"/>
  <c r="AG757" i="25"/>
  <c r="V757" i="25" s="1"/>
  <c r="AE757" i="25"/>
  <c r="T757" i="25" s="1"/>
  <c r="AC757" i="25"/>
  <c r="R757" i="25" s="1"/>
  <c r="AA757" i="25"/>
  <c r="P757" i="25" s="1"/>
  <c r="AJ759" i="25"/>
  <c r="Y759" i="25" s="1"/>
  <c r="AH759" i="25"/>
  <c r="W759" i="25" s="1"/>
  <c r="AF759" i="25"/>
  <c r="U759" i="25" s="1"/>
  <c r="AD759" i="25"/>
  <c r="S759" i="25" s="1"/>
  <c r="AB759" i="25"/>
  <c r="Q759" i="25" s="1"/>
  <c r="AK759" i="25"/>
  <c r="Z759" i="25" s="1"/>
  <c r="AI759" i="25"/>
  <c r="X759" i="25" s="1"/>
  <c r="AG759" i="25"/>
  <c r="V759" i="25" s="1"/>
  <c r="AE759" i="25"/>
  <c r="T759" i="25" s="1"/>
  <c r="AC759" i="25"/>
  <c r="R759" i="25" s="1"/>
  <c r="AA759" i="25"/>
  <c r="P759" i="25" s="1"/>
  <c r="AJ761" i="25"/>
  <c r="Y761" i="25" s="1"/>
  <c r="AH761" i="25"/>
  <c r="W761" i="25" s="1"/>
  <c r="AF761" i="25"/>
  <c r="U761" i="25" s="1"/>
  <c r="AD761" i="25"/>
  <c r="S761" i="25" s="1"/>
  <c r="AB761" i="25"/>
  <c r="Q761" i="25" s="1"/>
  <c r="AK761" i="25"/>
  <c r="Z761" i="25" s="1"/>
  <c r="AI761" i="25"/>
  <c r="X761" i="25" s="1"/>
  <c r="AG761" i="25"/>
  <c r="V761" i="25" s="1"/>
  <c r="AE761" i="25"/>
  <c r="T761" i="25" s="1"/>
  <c r="AC761" i="25"/>
  <c r="R761" i="25" s="1"/>
  <c r="AA761" i="25"/>
  <c r="P761" i="25" s="1"/>
  <c r="AJ763" i="25"/>
  <c r="Y763" i="25" s="1"/>
  <c r="AH763" i="25"/>
  <c r="W763" i="25" s="1"/>
  <c r="AF763" i="25"/>
  <c r="U763" i="25" s="1"/>
  <c r="AD763" i="25"/>
  <c r="S763" i="25" s="1"/>
  <c r="AB763" i="25"/>
  <c r="Q763" i="25" s="1"/>
  <c r="AK763" i="25"/>
  <c r="Z763" i="25" s="1"/>
  <c r="AI763" i="25"/>
  <c r="X763" i="25" s="1"/>
  <c r="AG763" i="25"/>
  <c r="V763" i="25" s="1"/>
  <c r="AE763" i="25"/>
  <c r="T763" i="25" s="1"/>
  <c r="AC763" i="25"/>
  <c r="R763" i="25" s="1"/>
  <c r="AA763" i="25"/>
  <c r="P763" i="25" s="1"/>
  <c r="AJ765" i="25"/>
  <c r="Y765" i="25" s="1"/>
  <c r="AH765" i="25"/>
  <c r="W765" i="25" s="1"/>
  <c r="AF765" i="25"/>
  <c r="U765" i="25" s="1"/>
  <c r="AD765" i="25"/>
  <c r="S765" i="25" s="1"/>
  <c r="AB765" i="25"/>
  <c r="Q765" i="25" s="1"/>
  <c r="AK765" i="25"/>
  <c r="Z765" i="25" s="1"/>
  <c r="AI765" i="25"/>
  <c r="X765" i="25" s="1"/>
  <c r="AG765" i="25"/>
  <c r="V765" i="25" s="1"/>
  <c r="AE765" i="25"/>
  <c r="T765" i="25" s="1"/>
  <c r="AC765" i="25"/>
  <c r="R765" i="25" s="1"/>
  <c r="AA765" i="25"/>
  <c r="P765" i="25" s="1"/>
  <c r="AJ767" i="25"/>
  <c r="Y767" i="25" s="1"/>
  <c r="AH767" i="25"/>
  <c r="W767" i="25" s="1"/>
  <c r="AF767" i="25"/>
  <c r="U767" i="25" s="1"/>
  <c r="AD767" i="25"/>
  <c r="S767" i="25" s="1"/>
  <c r="AB767" i="25"/>
  <c r="Q767" i="25" s="1"/>
  <c r="AK767" i="25"/>
  <c r="Z767" i="25" s="1"/>
  <c r="AI767" i="25"/>
  <c r="X767" i="25" s="1"/>
  <c r="AG767" i="25"/>
  <c r="V767" i="25" s="1"/>
  <c r="AE767" i="25"/>
  <c r="T767" i="25" s="1"/>
  <c r="AC767" i="25"/>
  <c r="R767" i="25" s="1"/>
  <c r="AA767" i="25"/>
  <c r="P767" i="25" s="1"/>
  <c r="AJ769" i="25"/>
  <c r="Y769" i="25" s="1"/>
  <c r="AH769" i="25"/>
  <c r="W769" i="25" s="1"/>
  <c r="AF769" i="25"/>
  <c r="U769" i="25" s="1"/>
  <c r="AD769" i="25"/>
  <c r="S769" i="25" s="1"/>
  <c r="AB769" i="25"/>
  <c r="Q769" i="25" s="1"/>
  <c r="AK769" i="25"/>
  <c r="Z769" i="25" s="1"/>
  <c r="AI769" i="25"/>
  <c r="X769" i="25" s="1"/>
  <c r="AG769" i="25"/>
  <c r="V769" i="25" s="1"/>
  <c r="AE769" i="25"/>
  <c r="T769" i="25" s="1"/>
  <c r="AC769" i="25"/>
  <c r="R769" i="25" s="1"/>
  <c r="AA769" i="25"/>
  <c r="P769" i="25" s="1"/>
  <c r="AJ771" i="25"/>
  <c r="Y771" i="25" s="1"/>
  <c r="AH771" i="25"/>
  <c r="W771" i="25" s="1"/>
  <c r="AF771" i="25"/>
  <c r="U771" i="25" s="1"/>
  <c r="AD771" i="25"/>
  <c r="S771" i="25" s="1"/>
  <c r="AB771" i="25"/>
  <c r="Q771" i="25" s="1"/>
  <c r="AK771" i="25"/>
  <c r="Z771" i="25" s="1"/>
  <c r="AI771" i="25"/>
  <c r="X771" i="25" s="1"/>
  <c r="AG771" i="25"/>
  <c r="V771" i="25" s="1"/>
  <c r="AE771" i="25"/>
  <c r="T771" i="25" s="1"/>
  <c r="AC771" i="25"/>
  <c r="R771" i="25" s="1"/>
  <c r="AA771" i="25"/>
  <c r="P771" i="25" s="1"/>
  <c r="AJ773" i="25"/>
  <c r="Y773" i="25" s="1"/>
  <c r="AH773" i="25"/>
  <c r="W773" i="25" s="1"/>
  <c r="AF773" i="25"/>
  <c r="U773" i="25" s="1"/>
  <c r="AD773" i="25"/>
  <c r="S773" i="25" s="1"/>
  <c r="AB773" i="25"/>
  <c r="Q773" i="25" s="1"/>
  <c r="AK773" i="25"/>
  <c r="Z773" i="25" s="1"/>
  <c r="AI773" i="25"/>
  <c r="X773" i="25" s="1"/>
  <c r="AG773" i="25"/>
  <c r="V773" i="25" s="1"/>
  <c r="AE773" i="25"/>
  <c r="T773" i="25" s="1"/>
  <c r="AC773" i="25"/>
  <c r="R773" i="25" s="1"/>
  <c r="AA773" i="25"/>
  <c r="P773" i="25" s="1"/>
  <c r="AJ775" i="25"/>
  <c r="Y775" i="25" s="1"/>
  <c r="AH775" i="25"/>
  <c r="W775" i="25" s="1"/>
  <c r="AF775" i="25"/>
  <c r="U775" i="25" s="1"/>
  <c r="AD775" i="25"/>
  <c r="S775" i="25" s="1"/>
  <c r="AB775" i="25"/>
  <c r="Q775" i="25" s="1"/>
  <c r="AK775" i="25"/>
  <c r="Z775" i="25" s="1"/>
  <c r="AI775" i="25"/>
  <c r="X775" i="25" s="1"/>
  <c r="AG775" i="25"/>
  <c r="V775" i="25" s="1"/>
  <c r="AE775" i="25"/>
  <c r="T775" i="25" s="1"/>
  <c r="AC775" i="25"/>
  <c r="R775" i="25" s="1"/>
  <c r="AA775" i="25"/>
  <c r="P775" i="25" s="1"/>
  <c r="AJ777" i="25"/>
  <c r="Y777" i="25" s="1"/>
  <c r="AH777" i="25"/>
  <c r="W777" i="25" s="1"/>
  <c r="AF777" i="25"/>
  <c r="U777" i="25" s="1"/>
  <c r="AD777" i="25"/>
  <c r="S777" i="25" s="1"/>
  <c r="AB777" i="25"/>
  <c r="Q777" i="25" s="1"/>
  <c r="AK777" i="25"/>
  <c r="Z777" i="25" s="1"/>
  <c r="AI777" i="25"/>
  <c r="X777" i="25" s="1"/>
  <c r="AG777" i="25"/>
  <c r="V777" i="25" s="1"/>
  <c r="AE777" i="25"/>
  <c r="T777" i="25" s="1"/>
  <c r="AC777" i="25"/>
  <c r="R777" i="25" s="1"/>
  <c r="AA777" i="25"/>
  <c r="P777" i="25" s="1"/>
  <c r="AJ779" i="25"/>
  <c r="Y779" i="25" s="1"/>
  <c r="AH779" i="25"/>
  <c r="W779" i="25" s="1"/>
  <c r="AF779" i="25"/>
  <c r="U779" i="25" s="1"/>
  <c r="AD779" i="25"/>
  <c r="S779" i="25" s="1"/>
  <c r="AB779" i="25"/>
  <c r="Q779" i="25" s="1"/>
  <c r="AK779" i="25"/>
  <c r="Z779" i="25" s="1"/>
  <c r="AI779" i="25"/>
  <c r="X779" i="25" s="1"/>
  <c r="AG779" i="25"/>
  <c r="V779" i="25" s="1"/>
  <c r="AE779" i="25"/>
  <c r="T779" i="25" s="1"/>
  <c r="AC779" i="25"/>
  <c r="R779" i="25" s="1"/>
  <c r="AA779" i="25"/>
  <c r="P779" i="25" s="1"/>
  <c r="AJ781" i="25"/>
  <c r="Y781" i="25" s="1"/>
  <c r="AH781" i="25"/>
  <c r="W781" i="25" s="1"/>
  <c r="AF781" i="25"/>
  <c r="U781" i="25" s="1"/>
  <c r="AD781" i="25"/>
  <c r="S781" i="25" s="1"/>
  <c r="AB781" i="25"/>
  <c r="Q781" i="25" s="1"/>
  <c r="AK781" i="25"/>
  <c r="Z781" i="25" s="1"/>
  <c r="AI781" i="25"/>
  <c r="X781" i="25" s="1"/>
  <c r="AG781" i="25"/>
  <c r="V781" i="25" s="1"/>
  <c r="AE781" i="25"/>
  <c r="T781" i="25" s="1"/>
  <c r="AC781" i="25"/>
  <c r="R781" i="25" s="1"/>
  <c r="AA781" i="25"/>
  <c r="P781" i="25" s="1"/>
  <c r="AJ783" i="25"/>
  <c r="Y783" i="25" s="1"/>
  <c r="AH783" i="25"/>
  <c r="W783" i="25" s="1"/>
  <c r="AF783" i="25"/>
  <c r="U783" i="25" s="1"/>
  <c r="AD783" i="25"/>
  <c r="S783" i="25" s="1"/>
  <c r="AB783" i="25"/>
  <c r="Q783" i="25" s="1"/>
  <c r="AK783" i="25"/>
  <c r="Z783" i="25" s="1"/>
  <c r="AI783" i="25"/>
  <c r="X783" i="25" s="1"/>
  <c r="AG783" i="25"/>
  <c r="V783" i="25" s="1"/>
  <c r="AE783" i="25"/>
  <c r="T783" i="25" s="1"/>
  <c r="AC783" i="25"/>
  <c r="R783" i="25" s="1"/>
  <c r="AA783" i="25"/>
  <c r="P783" i="25" s="1"/>
  <c r="AJ785" i="25"/>
  <c r="Y785" i="25" s="1"/>
  <c r="AH785" i="25"/>
  <c r="W785" i="25" s="1"/>
  <c r="AF785" i="25"/>
  <c r="U785" i="25" s="1"/>
  <c r="AD785" i="25"/>
  <c r="S785" i="25" s="1"/>
  <c r="AB785" i="25"/>
  <c r="Q785" i="25" s="1"/>
  <c r="AK785" i="25"/>
  <c r="Z785" i="25" s="1"/>
  <c r="AI785" i="25"/>
  <c r="X785" i="25" s="1"/>
  <c r="AG785" i="25"/>
  <c r="V785" i="25" s="1"/>
  <c r="AE785" i="25"/>
  <c r="T785" i="25" s="1"/>
  <c r="AC785" i="25"/>
  <c r="R785" i="25" s="1"/>
  <c r="AA785" i="25"/>
  <c r="P785" i="25" s="1"/>
  <c r="AJ787" i="25"/>
  <c r="Y787" i="25" s="1"/>
  <c r="AH787" i="25"/>
  <c r="W787" i="25" s="1"/>
  <c r="AF787" i="25"/>
  <c r="U787" i="25" s="1"/>
  <c r="AD787" i="25"/>
  <c r="S787" i="25" s="1"/>
  <c r="AB787" i="25"/>
  <c r="Q787" i="25" s="1"/>
  <c r="AK787" i="25"/>
  <c r="Z787" i="25" s="1"/>
  <c r="AI787" i="25"/>
  <c r="X787" i="25" s="1"/>
  <c r="AG787" i="25"/>
  <c r="V787" i="25" s="1"/>
  <c r="AE787" i="25"/>
  <c r="T787" i="25" s="1"/>
  <c r="AC787" i="25"/>
  <c r="R787" i="25" s="1"/>
  <c r="AA787" i="25"/>
  <c r="P787" i="25" s="1"/>
  <c r="AJ789" i="25"/>
  <c r="Y789" i="25" s="1"/>
  <c r="AH789" i="25"/>
  <c r="W789" i="25" s="1"/>
  <c r="AF789" i="25"/>
  <c r="U789" i="25" s="1"/>
  <c r="AD789" i="25"/>
  <c r="S789" i="25" s="1"/>
  <c r="AB789" i="25"/>
  <c r="Q789" i="25" s="1"/>
  <c r="AK789" i="25"/>
  <c r="Z789" i="25" s="1"/>
  <c r="AI789" i="25"/>
  <c r="X789" i="25" s="1"/>
  <c r="AG789" i="25"/>
  <c r="V789" i="25" s="1"/>
  <c r="AE789" i="25"/>
  <c r="T789" i="25" s="1"/>
  <c r="AC789" i="25"/>
  <c r="R789" i="25" s="1"/>
  <c r="AA789" i="25"/>
  <c r="P789" i="25" s="1"/>
  <c r="AJ791" i="25"/>
  <c r="Y791" i="25" s="1"/>
  <c r="AH791" i="25"/>
  <c r="W791" i="25" s="1"/>
  <c r="AF791" i="25"/>
  <c r="U791" i="25" s="1"/>
  <c r="AD791" i="25"/>
  <c r="S791" i="25" s="1"/>
  <c r="AB791" i="25"/>
  <c r="Q791" i="25" s="1"/>
  <c r="AK791" i="25"/>
  <c r="Z791" i="25" s="1"/>
  <c r="AI791" i="25"/>
  <c r="X791" i="25" s="1"/>
  <c r="AG791" i="25"/>
  <c r="V791" i="25" s="1"/>
  <c r="AE791" i="25"/>
  <c r="T791" i="25" s="1"/>
  <c r="AC791" i="25"/>
  <c r="R791" i="25" s="1"/>
  <c r="AA791" i="25"/>
  <c r="P791" i="25" s="1"/>
  <c r="AJ793" i="25"/>
  <c r="Y793" i="25" s="1"/>
  <c r="AH793" i="25"/>
  <c r="W793" i="25" s="1"/>
  <c r="AF793" i="25"/>
  <c r="U793" i="25" s="1"/>
  <c r="AD793" i="25"/>
  <c r="S793" i="25" s="1"/>
  <c r="AB793" i="25"/>
  <c r="Q793" i="25" s="1"/>
  <c r="AK793" i="25"/>
  <c r="Z793" i="25" s="1"/>
  <c r="AI793" i="25"/>
  <c r="X793" i="25" s="1"/>
  <c r="AG793" i="25"/>
  <c r="V793" i="25" s="1"/>
  <c r="AE793" i="25"/>
  <c r="T793" i="25" s="1"/>
  <c r="AC793" i="25"/>
  <c r="R793" i="25" s="1"/>
  <c r="AA793" i="25"/>
  <c r="P793" i="25" s="1"/>
  <c r="AJ795" i="25"/>
  <c r="Y795" i="25" s="1"/>
  <c r="AH795" i="25"/>
  <c r="W795" i="25" s="1"/>
  <c r="AF795" i="25"/>
  <c r="U795" i="25" s="1"/>
  <c r="AD795" i="25"/>
  <c r="S795" i="25" s="1"/>
  <c r="AB795" i="25"/>
  <c r="Q795" i="25" s="1"/>
  <c r="AK795" i="25"/>
  <c r="Z795" i="25" s="1"/>
  <c r="AI795" i="25"/>
  <c r="X795" i="25" s="1"/>
  <c r="AG795" i="25"/>
  <c r="V795" i="25" s="1"/>
  <c r="AE795" i="25"/>
  <c r="T795" i="25" s="1"/>
  <c r="AC795" i="25"/>
  <c r="R795" i="25" s="1"/>
  <c r="AA795" i="25"/>
  <c r="P795" i="25" s="1"/>
  <c r="AK797" i="25"/>
  <c r="Z797" i="25" s="1"/>
  <c r="AI797" i="25"/>
  <c r="X797" i="25" s="1"/>
  <c r="AH797" i="25"/>
  <c r="W797" i="25" s="1"/>
  <c r="AF797" i="25"/>
  <c r="U797" i="25" s="1"/>
  <c r="AD797" i="25"/>
  <c r="S797" i="25" s="1"/>
  <c r="AB797" i="25"/>
  <c r="Q797" i="25" s="1"/>
  <c r="AJ797" i="25"/>
  <c r="Y797" i="25" s="1"/>
  <c r="AG797" i="25"/>
  <c r="V797" i="25" s="1"/>
  <c r="AE797" i="25"/>
  <c r="T797" i="25" s="1"/>
  <c r="AC797" i="25"/>
  <c r="R797" i="25" s="1"/>
  <c r="AA797" i="25"/>
  <c r="P797" i="25" s="1"/>
  <c r="AK799" i="25"/>
  <c r="Z799" i="25" s="1"/>
  <c r="AI799" i="25"/>
  <c r="X799" i="25" s="1"/>
  <c r="AG799" i="25"/>
  <c r="V799" i="25" s="1"/>
  <c r="AE799" i="25"/>
  <c r="T799" i="25" s="1"/>
  <c r="AC799" i="25"/>
  <c r="R799" i="25" s="1"/>
  <c r="AA799" i="25"/>
  <c r="P799" i="25" s="1"/>
  <c r="AJ799" i="25"/>
  <c r="Y799" i="25" s="1"/>
  <c r="AF799" i="25"/>
  <c r="U799" i="25" s="1"/>
  <c r="AB799" i="25"/>
  <c r="Q799" i="25" s="1"/>
  <c r="AH799" i="25"/>
  <c r="W799" i="25" s="1"/>
  <c r="AD799" i="25"/>
  <c r="S799" i="25" s="1"/>
  <c r="AK801" i="25"/>
  <c r="Z801" i="25" s="1"/>
  <c r="AI801" i="25"/>
  <c r="X801" i="25" s="1"/>
  <c r="AG801" i="25"/>
  <c r="V801" i="25" s="1"/>
  <c r="AE801" i="25"/>
  <c r="T801" i="25" s="1"/>
  <c r="AC801" i="25"/>
  <c r="R801" i="25" s="1"/>
  <c r="AA801" i="25"/>
  <c r="P801" i="25" s="1"/>
  <c r="AH801" i="25"/>
  <c r="W801" i="25" s="1"/>
  <c r="AD801" i="25"/>
  <c r="S801" i="25" s="1"/>
  <c r="AJ801" i="25"/>
  <c r="Y801" i="25" s="1"/>
  <c r="AF801" i="25"/>
  <c r="U801" i="25" s="1"/>
  <c r="AB801" i="25"/>
  <c r="Q801" i="25" s="1"/>
  <c r="AK803" i="25"/>
  <c r="Z803" i="25" s="1"/>
  <c r="AI803" i="25"/>
  <c r="X803" i="25" s="1"/>
  <c r="AG803" i="25"/>
  <c r="V803" i="25" s="1"/>
  <c r="AE803" i="25"/>
  <c r="T803" i="25" s="1"/>
  <c r="AC803" i="25"/>
  <c r="R803" i="25" s="1"/>
  <c r="AA803" i="25"/>
  <c r="P803" i="25" s="1"/>
  <c r="AJ803" i="25"/>
  <c r="Y803" i="25" s="1"/>
  <c r="AF803" i="25"/>
  <c r="U803" i="25" s="1"/>
  <c r="AB803" i="25"/>
  <c r="Q803" i="25" s="1"/>
  <c r="AH803" i="25"/>
  <c r="W803" i="25" s="1"/>
  <c r="AD803" i="25"/>
  <c r="S803" i="25" s="1"/>
  <c r="AK805" i="25"/>
  <c r="Z805" i="25" s="1"/>
  <c r="AI805" i="25"/>
  <c r="X805" i="25" s="1"/>
  <c r="AG805" i="25"/>
  <c r="V805" i="25" s="1"/>
  <c r="AE805" i="25"/>
  <c r="T805" i="25" s="1"/>
  <c r="AC805" i="25"/>
  <c r="R805" i="25" s="1"/>
  <c r="AA805" i="25"/>
  <c r="P805" i="25" s="1"/>
  <c r="AH805" i="25"/>
  <c r="W805" i="25" s="1"/>
  <c r="AD805" i="25"/>
  <c r="S805" i="25" s="1"/>
  <c r="AJ805" i="25"/>
  <c r="Y805" i="25" s="1"/>
  <c r="AF805" i="25"/>
  <c r="U805" i="25" s="1"/>
  <c r="AB805" i="25"/>
  <c r="Q805" i="25" s="1"/>
  <c r="AK807" i="25"/>
  <c r="Z807" i="25" s="1"/>
  <c r="AI807" i="25"/>
  <c r="X807" i="25" s="1"/>
  <c r="AG807" i="25"/>
  <c r="V807" i="25" s="1"/>
  <c r="AE807" i="25"/>
  <c r="T807" i="25" s="1"/>
  <c r="AC807" i="25"/>
  <c r="R807" i="25" s="1"/>
  <c r="AA807" i="25"/>
  <c r="P807" i="25" s="1"/>
  <c r="AJ807" i="25"/>
  <c r="Y807" i="25" s="1"/>
  <c r="AF807" i="25"/>
  <c r="U807" i="25" s="1"/>
  <c r="AB807" i="25"/>
  <c r="Q807" i="25" s="1"/>
  <c r="AH807" i="25"/>
  <c r="W807" i="25" s="1"/>
  <c r="AD807" i="25"/>
  <c r="S807" i="25" s="1"/>
  <c r="AK809" i="25"/>
  <c r="Z809" i="25" s="1"/>
  <c r="AI809" i="25"/>
  <c r="X809" i="25" s="1"/>
  <c r="AG809" i="25"/>
  <c r="V809" i="25" s="1"/>
  <c r="AE809" i="25"/>
  <c r="T809" i="25" s="1"/>
  <c r="AC809" i="25"/>
  <c r="R809" i="25" s="1"/>
  <c r="AA809" i="25"/>
  <c r="P809" i="25" s="1"/>
  <c r="AH809" i="25"/>
  <c r="W809" i="25" s="1"/>
  <c r="AD809" i="25"/>
  <c r="S809" i="25" s="1"/>
  <c r="AJ809" i="25"/>
  <c r="Y809" i="25" s="1"/>
  <c r="AF809" i="25"/>
  <c r="U809" i="25" s="1"/>
  <c r="AB809" i="25"/>
  <c r="Q809" i="25" s="1"/>
  <c r="AK811" i="25"/>
  <c r="Z811" i="25" s="1"/>
  <c r="AI811" i="25"/>
  <c r="X811" i="25" s="1"/>
  <c r="AG811" i="25"/>
  <c r="V811" i="25" s="1"/>
  <c r="AE811" i="25"/>
  <c r="T811" i="25" s="1"/>
  <c r="AC811" i="25"/>
  <c r="R811" i="25" s="1"/>
  <c r="AA811" i="25"/>
  <c r="P811" i="25" s="1"/>
  <c r="AJ811" i="25"/>
  <c r="Y811" i="25" s="1"/>
  <c r="AF811" i="25"/>
  <c r="U811" i="25" s="1"/>
  <c r="AB811" i="25"/>
  <c r="Q811" i="25" s="1"/>
  <c r="AH811" i="25"/>
  <c r="W811" i="25" s="1"/>
  <c r="AD811" i="25"/>
  <c r="S811" i="25" s="1"/>
  <c r="AK813" i="25"/>
  <c r="Z813" i="25" s="1"/>
  <c r="AI813" i="25"/>
  <c r="X813" i="25" s="1"/>
  <c r="AG813" i="25"/>
  <c r="V813" i="25" s="1"/>
  <c r="AE813" i="25"/>
  <c r="T813" i="25" s="1"/>
  <c r="AC813" i="25"/>
  <c r="R813" i="25" s="1"/>
  <c r="AA813" i="25"/>
  <c r="P813" i="25" s="1"/>
  <c r="AH813" i="25"/>
  <c r="W813" i="25" s="1"/>
  <c r="AD813" i="25"/>
  <c r="S813" i="25" s="1"/>
  <c r="AJ813" i="25"/>
  <c r="Y813" i="25" s="1"/>
  <c r="AF813" i="25"/>
  <c r="U813" i="25" s="1"/>
  <c r="AB813" i="25"/>
  <c r="Q813" i="25" s="1"/>
  <c r="AK815" i="25"/>
  <c r="Z815" i="25" s="1"/>
  <c r="AI815" i="25"/>
  <c r="X815" i="25" s="1"/>
  <c r="AG815" i="25"/>
  <c r="V815" i="25" s="1"/>
  <c r="AE815" i="25"/>
  <c r="T815" i="25" s="1"/>
  <c r="AC815" i="25"/>
  <c r="R815" i="25" s="1"/>
  <c r="AA815" i="25"/>
  <c r="P815" i="25" s="1"/>
  <c r="AJ815" i="25"/>
  <c r="Y815" i="25" s="1"/>
  <c r="AF815" i="25"/>
  <c r="U815" i="25" s="1"/>
  <c r="AB815" i="25"/>
  <c r="Q815" i="25" s="1"/>
  <c r="AH815" i="25"/>
  <c r="W815" i="25" s="1"/>
  <c r="AD815" i="25"/>
  <c r="S815" i="25" s="1"/>
  <c r="AK817" i="25"/>
  <c r="Z817" i="25" s="1"/>
  <c r="AI817" i="25"/>
  <c r="X817" i="25" s="1"/>
  <c r="AG817" i="25"/>
  <c r="V817" i="25" s="1"/>
  <c r="AE817" i="25"/>
  <c r="T817" i="25" s="1"/>
  <c r="AC817" i="25"/>
  <c r="R817" i="25" s="1"/>
  <c r="AA817" i="25"/>
  <c r="P817" i="25" s="1"/>
  <c r="AH817" i="25"/>
  <c r="W817" i="25" s="1"/>
  <c r="AD817" i="25"/>
  <c r="S817" i="25" s="1"/>
  <c r="AJ817" i="25"/>
  <c r="Y817" i="25" s="1"/>
  <c r="AF817" i="25"/>
  <c r="U817" i="25" s="1"/>
  <c r="AB817" i="25"/>
  <c r="Q817" i="25" s="1"/>
  <c r="AK819" i="25"/>
  <c r="Z819" i="25" s="1"/>
  <c r="AI819" i="25"/>
  <c r="X819" i="25" s="1"/>
  <c r="AG819" i="25"/>
  <c r="V819" i="25" s="1"/>
  <c r="AE819" i="25"/>
  <c r="T819" i="25" s="1"/>
  <c r="AC819" i="25"/>
  <c r="R819" i="25" s="1"/>
  <c r="AA819" i="25"/>
  <c r="P819" i="25" s="1"/>
  <c r="AJ819" i="25"/>
  <c r="Y819" i="25" s="1"/>
  <c r="AF819" i="25"/>
  <c r="U819" i="25" s="1"/>
  <c r="AB819" i="25"/>
  <c r="Q819" i="25" s="1"/>
  <c r="AH819" i="25"/>
  <c r="W819" i="25" s="1"/>
  <c r="AD819" i="25"/>
  <c r="S819" i="25" s="1"/>
  <c r="AK821" i="25"/>
  <c r="Z821" i="25" s="1"/>
  <c r="AI821" i="25"/>
  <c r="X821" i="25" s="1"/>
  <c r="AG821" i="25"/>
  <c r="V821" i="25" s="1"/>
  <c r="AE821" i="25"/>
  <c r="T821" i="25" s="1"/>
  <c r="AC821" i="25"/>
  <c r="R821" i="25" s="1"/>
  <c r="AA821" i="25"/>
  <c r="P821" i="25" s="1"/>
  <c r="AH821" i="25"/>
  <c r="W821" i="25" s="1"/>
  <c r="AD821" i="25"/>
  <c r="S821" i="25" s="1"/>
  <c r="AJ821" i="25"/>
  <c r="Y821" i="25" s="1"/>
  <c r="AF821" i="25"/>
  <c r="U821" i="25" s="1"/>
  <c r="AB821" i="25"/>
  <c r="Q821" i="25" s="1"/>
  <c r="AK823" i="25"/>
  <c r="Z823" i="25" s="1"/>
  <c r="AI823" i="25"/>
  <c r="X823" i="25" s="1"/>
  <c r="AG823" i="25"/>
  <c r="V823" i="25" s="1"/>
  <c r="AE823" i="25"/>
  <c r="T823" i="25" s="1"/>
  <c r="AC823" i="25"/>
  <c r="R823" i="25" s="1"/>
  <c r="AA823" i="25"/>
  <c r="P823" i="25" s="1"/>
  <c r="AJ823" i="25"/>
  <c r="Y823" i="25" s="1"/>
  <c r="AF823" i="25"/>
  <c r="U823" i="25" s="1"/>
  <c r="AB823" i="25"/>
  <c r="Q823" i="25" s="1"/>
  <c r="AH823" i="25"/>
  <c r="W823" i="25" s="1"/>
  <c r="AD823" i="25"/>
  <c r="S823" i="25" s="1"/>
  <c r="AK825" i="25"/>
  <c r="Z825" i="25" s="1"/>
  <c r="AI825" i="25"/>
  <c r="X825" i="25" s="1"/>
  <c r="AG825" i="25"/>
  <c r="V825" i="25" s="1"/>
  <c r="AE825" i="25"/>
  <c r="T825" i="25" s="1"/>
  <c r="AC825" i="25"/>
  <c r="R825" i="25" s="1"/>
  <c r="AA825" i="25"/>
  <c r="P825" i="25" s="1"/>
  <c r="AH825" i="25"/>
  <c r="W825" i="25" s="1"/>
  <c r="AD825" i="25"/>
  <c r="S825" i="25" s="1"/>
  <c r="AJ825" i="25"/>
  <c r="Y825" i="25" s="1"/>
  <c r="AF825" i="25"/>
  <c r="U825" i="25" s="1"/>
  <c r="AB825" i="25"/>
  <c r="Q825" i="25" s="1"/>
  <c r="AK827" i="25"/>
  <c r="Z827" i="25" s="1"/>
  <c r="AI827" i="25"/>
  <c r="X827" i="25" s="1"/>
  <c r="AG827" i="25"/>
  <c r="V827" i="25" s="1"/>
  <c r="AE827" i="25"/>
  <c r="T827" i="25" s="1"/>
  <c r="AC827" i="25"/>
  <c r="R827" i="25" s="1"/>
  <c r="AA827" i="25"/>
  <c r="P827" i="25" s="1"/>
  <c r="AJ827" i="25"/>
  <c r="Y827" i="25" s="1"/>
  <c r="AF827" i="25"/>
  <c r="U827" i="25" s="1"/>
  <c r="AB827" i="25"/>
  <c r="Q827" i="25" s="1"/>
  <c r="AH827" i="25"/>
  <c r="W827" i="25" s="1"/>
  <c r="AD827" i="25"/>
  <c r="S827" i="25" s="1"/>
  <c r="AK829" i="25"/>
  <c r="Z829" i="25" s="1"/>
  <c r="AI829" i="25"/>
  <c r="X829" i="25" s="1"/>
  <c r="AG829" i="25"/>
  <c r="V829" i="25" s="1"/>
  <c r="AE829" i="25"/>
  <c r="T829" i="25" s="1"/>
  <c r="AC829" i="25"/>
  <c r="R829" i="25" s="1"/>
  <c r="AA829" i="25"/>
  <c r="P829" i="25" s="1"/>
  <c r="AH829" i="25"/>
  <c r="W829" i="25" s="1"/>
  <c r="AD829" i="25"/>
  <c r="S829" i="25" s="1"/>
  <c r="AJ829" i="25"/>
  <c r="Y829" i="25" s="1"/>
  <c r="AF829" i="25"/>
  <c r="U829" i="25" s="1"/>
  <c r="AB829" i="25"/>
  <c r="Q829" i="25" s="1"/>
  <c r="AK831" i="25"/>
  <c r="Z831" i="25" s="1"/>
  <c r="AI831" i="25"/>
  <c r="X831" i="25" s="1"/>
  <c r="AG831" i="25"/>
  <c r="V831" i="25" s="1"/>
  <c r="AE831" i="25"/>
  <c r="T831" i="25" s="1"/>
  <c r="AC831" i="25"/>
  <c r="R831" i="25" s="1"/>
  <c r="AA831" i="25"/>
  <c r="P831" i="25" s="1"/>
  <c r="AJ831" i="25"/>
  <c r="Y831" i="25" s="1"/>
  <c r="AF831" i="25"/>
  <c r="U831" i="25" s="1"/>
  <c r="AB831" i="25"/>
  <c r="Q831" i="25" s="1"/>
  <c r="AH831" i="25"/>
  <c r="W831" i="25" s="1"/>
  <c r="AD831" i="25"/>
  <c r="S831" i="25" s="1"/>
  <c r="AK833" i="25"/>
  <c r="Z833" i="25" s="1"/>
  <c r="AI833" i="25"/>
  <c r="X833" i="25" s="1"/>
  <c r="AG833" i="25"/>
  <c r="V833" i="25" s="1"/>
  <c r="AE833" i="25"/>
  <c r="T833" i="25" s="1"/>
  <c r="AC833" i="25"/>
  <c r="R833" i="25" s="1"/>
  <c r="AA833" i="25"/>
  <c r="P833" i="25" s="1"/>
  <c r="AH833" i="25"/>
  <c r="W833" i="25" s="1"/>
  <c r="AD833" i="25"/>
  <c r="S833" i="25" s="1"/>
  <c r="AJ833" i="25"/>
  <c r="Y833" i="25" s="1"/>
  <c r="AF833" i="25"/>
  <c r="U833" i="25" s="1"/>
  <c r="AB833" i="25"/>
  <c r="Q833" i="25" s="1"/>
  <c r="AK835" i="25"/>
  <c r="Z835" i="25" s="1"/>
  <c r="AI835" i="25"/>
  <c r="X835" i="25" s="1"/>
  <c r="AG835" i="25"/>
  <c r="V835" i="25" s="1"/>
  <c r="AE835" i="25"/>
  <c r="T835" i="25" s="1"/>
  <c r="AC835" i="25"/>
  <c r="R835" i="25" s="1"/>
  <c r="AA835" i="25"/>
  <c r="P835" i="25" s="1"/>
  <c r="AJ835" i="25"/>
  <c r="Y835" i="25" s="1"/>
  <c r="AF835" i="25"/>
  <c r="U835" i="25" s="1"/>
  <c r="AB835" i="25"/>
  <c r="Q835" i="25" s="1"/>
  <c r="AH835" i="25"/>
  <c r="W835" i="25" s="1"/>
  <c r="AD835" i="25"/>
  <c r="S835" i="25" s="1"/>
  <c r="AK837" i="25"/>
  <c r="Z837" i="25" s="1"/>
  <c r="AI837" i="25"/>
  <c r="X837" i="25" s="1"/>
  <c r="AG837" i="25"/>
  <c r="V837" i="25" s="1"/>
  <c r="AE837" i="25"/>
  <c r="T837" i="25" s="1"/>
  <c r="AC837" i="25"/>
  <c r="R837" i="25" s="1"/>
  <c r="AA837" i="25"/>
  <c r="P837" i="25" s="1"/>
  <c r="AH837" i="25"/>
  <c r="W837" i="25" s="1"/>
  <c r="AD837" i="25"/>
  <c r="S837" i="25" s="1"/>
  <c r="AJ837" i="25"/>
  <c r="Y837" i="25" s="1"/>
  <c r="AF837" i="25"/>
  <c r="U837" i="25" s="1"/>
  <c r="AB837" i="25"/>
  <c r="Q837" i="25" s="1"/>
  <c r="AK839" i="25"/>
  <c r="Z839" i="25" s="1"/>
  <c r="AI839" i="25"/>
  <c r="X839" i="25" s="1"/>
  <c r="AG839" i="25"/>
  <c r="V839" i="25" s="1"/>
  <c r="AE839" i="25"/>
  <c r="T839" i="25" s="1"/>
  <c r="AC839" i="25"/>
  <c r="R839" i="25" s="1"/>
  <c r="AA839" i="25"/>
  <c r="P839" i="25" s="1"/>
  <c r="AJ839" i="25"/>
  <c r="Y839" i="25" s="1"/>
  <c r="AF839" i="25"/>
  <c r="U839" i="25" s="1"/>
  <c r="AB839" i="25"/>
  <c r="Q839" i="25" s="1"/>
  <c r="AH839" i="25"/>
  <c r="W839" i="25" s="1"/>
  <c r="AD839" i="25"/>
  <c r="S839" i="25" s="1"/>
  <c r="AK841" i="25"/>
  <c r="Z841" i="25" s="1"/>
  <c r="AI841" i="25"/>
  <c r="X841" i="25" s="1"/>
  <c r="AG841" i="25"/>
  <c r="V841" i="25" s="1"/>
  <c r="AE841" i="25"/>
  <c r="T841" i="25" s="1"/>
  <c r="AC841" i="25"/>
  <c r="R841" i="25" s="1"/>
  <c r="AA841" i="25"/>
  <c r="P841" i="25" s="1"/>
  <c r="AH841" i="25"/>
  <c r="W841" i="25" s="1"/>
  <c r="AD841" i="25"/>
  <c r="S841" i="25" s="1"/>
  <c r="AJ841" i="25"/>
  <c r="Y841" i="25" s="1"/>
  <c r="AF841" i="25"/>
  <c r="U841" i="25" s="1"/>
  <c r="AB841" i="25"/>
  <c r="Q841" i="25" s="1"/>
  <c r="AK843" i="25"/>
  <c r="Z843" i="25" s="1"/>
  <c r="AI843" i="25"/>
  <c r="X843" i="25" s="1"/>
  <c r="AG843" i="25"/>
  <c r="V843" i="25" s="1"/>
  <c r="AE843" i="25"/>
  <c r="T843" i="25" s="1"/>
  <c r="AC843" i="25"/>
  <c r="R843" i="25" s="1"/>
  <c r="AA843" i="25"/>
  <c r="P843" i="25" s="1"/>
  <c r="AJ843" i="25"/>
  <c r="Y843" i="25" s="1"/>
  <c r="AF843" i="25"/>
  <c r="U843" i="25" s="1"/>
  <c r="AB843" i="25"/>
  <c r="Q843" i="25" s="1"/>
  <c r="AH843" i="25"/>
  <c r="W843" i="25" s="1"/>
  <c r="AD843" i="25"/>
  <c r="S843" i="25" s="1"/>
  <c r="AK845" i="25"/>
  <c r="Z845" i="25" s="1"/>
  <c r="AI845" i="25"/>
  <c r="X845" i="25" s="1"/>
  <c r="AG845" i="25"/>
  <c r="V845" i="25" s="1"/>
  <c r="AE845" i="25"/>
  <c r="T845" i="25" s="1"/>
  <c r="AC845" i="25"/>
  <c r="R845" i="25" s="1"/>
  <c r="AA845" i="25"/>
  <c r="P845" i="25" s="1"/>
  <c r="AH845" i="25"/>
  <c r="W845" i="25" s="1"/>
  <c r="AD845" i="25"/>
  <c r="S845" i="25" s="1"/>
  <c r="AJ845" i="25"/>
  <c r="Y845" i="25" s="1"/>
  <c r="AF845" i="25"/>
  <c r="U845" i="25" s="1"/>
  <c r="AB845" i="25"/>
  <c r="Q845" i="25" s="1"/>
  <c r="AK847" i="25"/>
  <c r="Z847" i="25" s="1"/>
  <c r="AI847" i="25"/>
  <c r="X847" i="25" s="1"/>
  <c r="AG847" i="25"/>
  <c r="V847" i="25" s="1"/>
  <c r="AE847" i="25"/>
  <c r="T847" i="25" s="1"/>
  <c r="AC847" i="25"/>
  <c r="R847" i="25" s="1"/>
  <c r="AA847" i="25"/>
  <c r="P847" i="25" s="1"/>
  <c r="AJ847" i="25"/>
  <c r="Y847" i="25" s="1"/>
  <c r="AF847" i="25"/>
  <c r="U847" i="25" s="1"/>
  <c r="AB847" i="25"/>
  <c r="Q847" i="25" s="1"/>
  <c r="AH847" i="25"/>
  <c r="W847" i="25" s="1"/>
  <c r="AD847" i="25"/>
  <c r="S847" i="25" s="1"/>
  <c r="AK849" i="25"/>
  <c r="Z849" i="25" s="1"/>
  <c r="AI849" i="25"/>
  <c r="X849" i="25" s="1"/>
  <c r="AG849" i="25"/>
  <c r="V849" i="25" s="1"/>
  <c r="AE849" i="25"/>
  <c r="T849" i="25" s="1"/>
  <c r="AC849" i="25"/>
  <c r="R849" i="25" s="1"/>
  <c r="AA849" i="25"/>
  <c r="P849" i="25" s="1"/>
  <c r="AH849" i="25"/>
  <c r="W849" i="25" s="1"/>
  <c r="AD849" i="25"/>
  <c r="S849" i="25" s="1"/>
  <c r="AJ849" i="25"/>
  <c r="Y849" i="25" s="1"/>
  <c r="AF849" i="25"/>
  <c r="U849" i="25" s="1"/>
  <c r="AB849" i="25"/>
  <c r="Q849" i="25" s="1"/>
  <c r="AK851" i="25"/>
  <c r="Z851" i="25" s="1"/>
  <c r="AI851" i="25"/>
  <c r="X851" i="25" s="1"/>
  <c r="AG851" i="25"/>
  <c r="V851" i="25" s="1"/>
  <c r="AE851" i="25"/>
  <c r="T851" i="25" s="1"/>
  <c r="AC851" i="25"/>
  <c r="R851" i="25" s="1"/>
  <c r="AA851" i="25"/>
  <c r="P851" i="25" s="1"/>
  <c r="AJ851" i="25"/>
  <c r="Y851" i="25" s="1"/>
  <c r="AF851" i="25"/>
  <c r="U851" i="25" s="1"/>
  <c r="AB851" i="25"/>
  <c r="Q851" i="25" s="1"/>
  <c r="AH851" i="25"/>
  <c r="W851" i="25" s="1"/>
  <c r="AD851" i="25"/>
  <c r="S851" i="25" s="1"/>
  <c r="AK853" i="25"/>
  <c r="Z853" i="25" s="1"/>
  <c r="AI853" i="25"/>
  <c r="X853" i="25" s="1"/>
  <c r="AG853" i="25"/>
  <c r="V853" i="25" s="1"/>
  <c r="AE853" i="25"/>
  <c r="T853" i="25" s="1"/>
  <c r="AC853" i="25"/>
  <c r="R853" i="25" s="1"/>
  <c r="AA853" i="25"/>
  <c r="P853" i="25" s="1"/>
  <c r="AH853" i="25"/>
  <c r="W853" i="25" s="1"/>
  <c r="AD853" i="25"/>
  <c r="S853" i="25" s="1"/>
  <c r="AJ853" i="25"/>
  <c r="Y853" i="25" s="1"/>
  <c r="AF853" i="25"/>
  <c r="U853" i="25" s="1"/>
  <c r="AB853" i="25"/>
  <c r="Q853" i="25" s="1"/>
  <c r="AK855" i="25"/>
  <c r="Z855" i="25" s="1"/>
  <c r="AI855" i="25"/>
  <c r="X855" i="25" s="1"/>
  <c r="AG855" i="25"/>
  <c r="V855" i="25" s="1"/>
  <c r="AE855" i="25"/>
  <c r="T855" i="25" s="1"/>
  <c r="AC855" i="25"/>
  <c r="R855" i="25" s="1"/>
  <c r="AA855" i="25"/>
  <c r="P855" i="25" s="1"/>
  <c r="AJ855" i="25"/>
  <c r="Y855" i="25" s="1"/>
  <c r="AF855" i="25"/>
  <c r="U855" i="25" s="1"/>
  <c r="AB855" i="25"/>
  <c r="Q855" i="25" s="1"/>
  <c r="AH855" i="25"/>
  <c r="W855" i="25" s="1"/>
  <c r="AD855" i="25"/>
  <c r="S855" i="25" s="1"/>
  <c r="AK857" i="25"/>
  <c r="Z857" i="25" s="1"/>
  <c r="AI857" i="25"/>
  <c r="X857" i="25" s="1"/>
  <c r="AG857" i="25"/>
  <c r="V857" i="25" s="1"/>
  <c r="AE857" i="25"/>
  <c r="T857" i="25" s="1"/>
  <c r="AC857" i="25"/>
  <c r="R857" i="25" s="1"/>
  <c r="AA857" i="25"/>
  <c r="P857" i="25" s="1"/>
  <c r="AH857" i="25"/>
  <c r="W857" i="25" s="1"/>
  <c r="AD857" i="25"/>
  <c r="S857" i="25" s="1"/>
  <c r="AJ857" i="25"/>
  <c r="Y857" i="25" s="1"/>
  <c r="AF857" i="25"/>
  <c r="U857" i="25" s="1"/>
  <c r="AB857" i="25"/>
  <c r="Q857" i="25" s="1"/>
  <c r="AK859" i="25"/>
  <c r="Z859" i="25" s="1"/>
  <c r="AI859" i="25"/>
  <c r="X859" i="25" s="1"/>
  <c r="AG859" i="25"/>
  <c r="V859" i="25" s="1"/>
  <c r="AE859" i="25"/>
  <c r="T859" i="25" s="1"/>
  <c r="AC859" i="25"/>
  <c r="R859" i="25" s="1"/>
  <c r="AA859" i="25"/>
  <c r="P859" i="25" s="1"/>
  <c r="AJ859" i="25"/>
  <c r="Y859" i="25" s="1"/>
  <c r="AF859" i="25"/>
  <c r="U859" i="25" s="1"/>
  <c r="AB859" i="25"/>
  <c r="Q859" i="25" s="1"/>
  <c r="AH859" i="25"/>
  <c r="W859" i="25" s="1"/>
  <c r="AD859" i="25"/>
  <c r="S859" i="25" s="1"/>
  <c r="AK861" i="25"/>
  <c r="Z861" i="25" s="1"/>
  <c r="AI861" i="25"/>
  <c r="X861" i="25" s="1"/>
  <c r="AG861" i="25"/>
  <c r="V861" i="25" s="1"/>
  <c r="AE861" i="25"/>
  <c r="T861" i="25" s="1"/>
  <c r="AC861" i="25"/>
  <c r="R861" i="25" s="1"/>
  <c r="AA861" i="25"/>
  <c r="P861" i="25" s="1"/>
  <c r="AH861" i="25"/>
  <c r="W861" i="25" s="1"/>
  <c r="AD861" i="25"/>
  <c r="S861" i="25" s="1"/>
  <c r="AJ861" i="25"/>
  <c r="Y861" i="25" s="1"/>
  <c r="AF861" i="25"/>
  <c r="U861" i="25" s="1"/>
  <c r="AB861" i="25"/>
  <c r="Q861" i="25" s="1"/>
  <c r="AK863" i="25"/>
  <c r="Z863" i="25" s="1"/>
  <c r="AI863" i="25"/>
  <c r="X863" i="25" s="1"/>
  <c r="AG863" i="25"/>
  <c r="V863" i="25" s="1"/>
  <c r="AE863" i="25"/>
  <c r="T863" i="25" s="1"/>
  <c r="AC863" i="25"/>
  <c r="R863" i="25" s="1"/>
  <c r="AA863" i="25"/>
  <c r="P863" i="25" s="1"/>
  <c r="AJ863" i="25"/>
  <c r="Y863" i="25" s="1"/>
  <c r="AF863" i="25"/>
  <c r="U863" i="25" s="1"/>
  <c r="AB863" i="25"/>
  <c r="Q863" i="25" s="1"/>
  <c r="AH863" i="25"/>
  <c r="W863" i="25" s="1"/>
  <c r="AD863" i="25"/>
  <c r="S863" i="25" s="1"/>
  <c r="AK865" i="25"/>
  <c r="Z865" i="25" s="1"/>
  <c r="AI865" i="25"/>
  <c r="X865" i="25" s="1"/>
  <c r="AG865" i="25"/>
  <c r="V865" i="25" s="1"/>
  <c r="AE865" i="25"/>
  <c r="T865" i="25" s="1"/>
  <c r="AC865" i="25"/>
  <c r="R865" i="25" s="1"/>
  <c r="AA865" i="25"/>
  <c r="P865" i="25" s="1"/>
  <c r="AH865" i="25"/>
  <c r="W865" i="25" s="1"/>
  <c r="AD865" i="25"/>
  <c r="S865" i="25" s="1"/>
  <c r="AJ865" i="25"/>
  <c r="Y865" i="25" s="1"/>
  <c r="AF865" i="25"/>
  <c r="U865" i="25" s="1"/>
  <c r="AB865" i="25"/>
  <c r="Q865" i="25" s="1"/>
  <c r="AK867" i="25"/>
  <c r="Z867" i="25" s="1"/>
  <c r="AI867" i="25"/>
  <c r="X867" i="25" s="1"/>
  <c r="AG867" i="25"/>
  <c r="V867" i="25" s="1"/>
  <c r="AE867" i="25"/>
  <c r="T867" i="25" s="1"/>
  <c r="AC867" i="25"/>
  <c r="R867" i="25" s="1"/>
  <c r="AA867" i="25"/>
  <c r="P867" i="25" s="1"/>
  <c r="AJ867" i="25"/>
  <c r="Y867" i="25" s="1"/>
  <c r="AF867" i="25"/>
  <c r="U867" i="25" s="1"/>
  <c r="AB867" i="25"/>
  <c r="Q867" i="25" s="1"/>
  <c r="AH867" i="25"/>
  <c r="W867" i="25" s="1"/>
  <c r="AD867" i="25"/>
  <c r="S867" i="25" s="1"/>
  <c r="AK869" i="25"/>
  <c r="Z869" i="25" s="1"/>
  <c r="AI869" i="25"/>
  <c r="X869" i="25" s="1"/>
  <c r="AG869" i="25"/>
  <c r="V869" i="25" s="1"/>
  <c r="AE869" i="25"/>
  <c r="T869" i="25" s="1"/>
  <c r="AC869" i="25"/>
  <c r="R869" i="25" s="1"/>
  <c r="AA869" i="25"/>
  <c r="P869" i="25" s="1"/>
  <c r="AH869" i="25"/>
  <c r="W869" i="25" s="1"/>
  <c r="AD869" i="25"/>
  <c r="S869" i="25" s="1"/>
  <c r="AJ869" i="25"/>
  <c r="Y869" i="25" s="1"/>
  <c r="AF869" i="25"/>
  <c r="U869" i="25" s="1"/>
  <c r="AB869" i="25"/>
  <c r="Q869" i="25" s="1"/>
  <c r="AK871" i="25"/>
  <c r="Z871" i="25" s="1"/>
  <c r="AI871" i="25"/>
  <c r="X871" i="25" s="1"/>
  <c r="AG871" i="25"/>
  <c r="V871" i="25" s="1"/>
  <c r="AE871" i="25"/>
  <c r="T871" i="25" s="1"/>
  <c r="AC871" i="25"/>
  <c r="R871" i="25" s="1"/>
  <c r="AA871" i="25"/>
  <c r="P871" i="25" s="1"/>
  <c r="AJ871" i="25"/>
  <c r="Y871" i="25" s="1"/>
  <c r="AF871" i="25"/>
  <c r="U871" i="25" s="1"/>
  <c r="AB871" i="25"/>
  <c r="Q871" i="25" s="1"/>
  <c r="AH871" i="25"/>
  <c r="W871" i="25" s="1"/>
  <c r="AD871" i="25"/>
  <c r="S871" i="25" s="1"/>
  <c r="AK873" i="25"/>
  <c r="Z873" i="25" s="1"/>
  <c r="AI873" i="25"/>
  <c r="X873" i="25" s="1"/>
  <c r="AG873" i="25"/>
  <c r="V873" i="25" s="1"/>
  <c r="AE873" i="25"/>
  <c r="T873" i="25" s="1"/>
  <c r="AC873" i="25"/>
  <c r="R873" i="25" s="1"/>
  <c r="AA873" i="25"/>
  <c r="P873" i="25" s="1"/>
  <c r="AH873" i="25"/>
  <c r="W873" i="25" s="1"/>
  <c r="AD873" i="25"/>
  <c r="S873" i="25" s="1"/>
  <c r="AJ873" i="25"/>
  <c r="Y873" i="25" s="1"/>
  <c r="AF873" i="25"/>
  <c r="U873" i="25" s="1"/>
  <c r="AB873" i="25"/>
  <c r="Q873" i="25" s="1"/>
  <c r="AK875" i="25"/>
  <c r="Z875" i="25" s="1"/>
  <c r="AI875" i="25"/>
  <c r="X875" i="25" s="1"/>
  <c r="AG875" i="25"/>
  <c r="V875" i="25" s="1"/>
  <c r="AE875" i="25"/>
  <c r="T875" i="25" s="1"/>
  <c r="AC875" i="25"/>
  <c r="R875" i="25" s="1"/>
  <c r="AA875" i="25"/>
  <c r="P875" i="25" s="1"/>
  <c r="AJ875" i="25"/>
  <c r="Y875" i="25" s="1"/>
  <c r="AF875" i="25"/>
  <c r="U875" i="25" s="1"/>
  <c r="AB875" i="25"/>
  <c r="Q875" i="25" s="1"/>
  <c r="AH875" i="25"/>
  <c r="W875" i="25" s="1"/>
  <c r="AD875" i="25"/>
  <c r="S875" i="25" s="1"/>
  <c r="AK877" i="25"/>
  <c r="Z877" i="25" s="1"/>
  <c r="AI877" i="25"/>
  <c r="X877" i="25" s="1"/>
  <c r="AG877" i="25"/>
  <c r="V877" i="25" s="1"/>
  <c r="AE877" i="25"/>
  <c r="T877" i="25" s="1"/>
  <c r="AC877" i="25"/>
  <c r="R877" i="25" s="1"/>
  <c r="AA877" i="25"/>
  <c r="P877" i="25" s="1"/>
  <c r="AH877" i="25"/>
  <c r="W877" i="25" s="1"/>
  <c r="AD877" i="25"/>
  <c r="S877" i="25" s="1"/>
  <c r="AJ877" i="25"/>
  <c r="Y877" i="25" s="1"/>
  <c r="AF877" i="25"/>
  <c r="U877" i="25" s="1"/>
  <c r="AB877" i="25"/>
  <c r="Q877" i="25" s="1"/>
  <c r="AK879" i="25"/>
  <c r="Z879" i="25" s="1"/>
  <c r="AI879" i="25"/>
  <c r="X879" i="25" s="1"/>
  <c r="AG879" i="25"/>
  <c r="V879" i="25" s="1"/>
  <c r="AE879" i="25"/>
  <c r="T879" i="25" s="1"/>
  <c r="AC879" i="25"/>
  <c r="R879" i="25" s="1"/>
  <c r="AA879" i="25"/>
  <c r="P879" i="25" s="1"/>
  <c r="AJ879" i="25"/>
  <c r="Y879" i="25" s="1"/>
  <c r="AF879" i="25"/>
  <c r="U879" i="25" s="1"/>
  <c r="AB879" i="25"/>
  <c r="Q879" i="25" s="1"/>
  <c r="AH879" i="25"/>
  <c r="W879" i="25" s="1"/>
  <c r="AD879" i="25"/>
  <c r="S879" i="25" s="1"/>
  <c r="AK881" i="25"/>
  <c r="Z881" i="25" s="1"/>
  <c r="AI881" i="25"/>
  <c r="X881" i="25" s="1"/>
  <c r="AG881" i="25"/>
  <c r="V881" i="25" s="1"/>
  <c r="AE881" i="25"/>
  <c r="T881" i="25" s="1"/>
  <c r="AC881" i="25"/>
  <c r="R881" i="25" s="1"/>
  <c r="AA881" i="25"/>
  <c r="P881" i="25" s="1"/>
  <c r="AH881" i="25"/>
  <c r="W881" i="25" s="1"/>
  <c r="AD881" i="25"/>
  <c r="S881" i="25" s="1"/>
  <c r="AJ881" i="25"/>
  <c r="Y881" i="25" s="1"/>
  <c r="AF881" i="25"/>
  <c r="U881" i="25" s="1"/>
  <c r="AB881" i="25"/>
  <c r="Q881" i="25" s="1"/>
  <c r="AK883" i="25"/>
  <c r="Z883" i="25" s="1"/>
  <c r="AI883" i="25"/>
  <c r="X883" i="25" s="1"/>
  <c r="AG883" i="25"/>
  <c r="V883" i="25" s="1"/>
  <c r="AE883" i="25"/>
  <c r="T883" i="25" s="1"/>
  <c r="AC883" i="25"/>
  <c r="R883" i="25" s="1"/>
  <c r="AA883" i="25"/>
  <c r="P883" i="25" s="1"/>
  <c r="AJ883" i="25"/>
  <c r="Y883" i="25" s="1"/>
  <c r="AF883" i="25"/>
  <c r="U883" i="25" s="1"/>
  <c r="AB883" i="25"/>
  <c r="Q883" i="25" s="1"/>
  <c r="AH883" i="25"/>
  <c r="W883" i="25" s="1"/>
  <c r="AD883" i="25"/>
  <c r="S883" i="25" s="1"/>
  <c r="AK885" i="25"/>
  <c r="Z885" i="25" s="1"/>
  <c r="AI885" i="25"/>
  <c r="X885" i="25" s="1"/>
  <c r="AG885" i="25"/>
  <c r="V885" i="25" s="1"/>
  <c r="AE885" i="25"/>
  <c r="T885" i="25" s="1"/>
  <c r="AC885" i="25"/>
  <c r="R885" i="25" s="1"/>
  <c r="AA885" i="25"/>
  <c r="P885" i="25" s="1"/>
  <c r="AH885" i="25"/>
  <c r="W885" i="25" s="1"/>
  <c r="AD885" i="25"/>
  <c r="S885" i="25" s="1"/>
  <c r="AJ885" i="25"/>
  <c r="Y885" i="25" s="1"/>
  <c r="AF885" i="25"/>
  <c r="U885" i="25" s="1"/>
  <c r="AB885" i="25"/>
  <c r="Q885" i="25" s="1"/>
  <c r="AK887" i="25"/>
  <c r="Z887" i="25" s="1"/>
  <c r="AI887" i="25"/>
  <c r="X887" i="25" s="1"/>
  <c r="AG887" i="25"/>
  <c r="V887" i="25" s="1"/>
  <c r="AE887" i="25"/>
  <c r="T887" i="25" s="1"/>
  <c r="AC887" i="25"/>
  <c r="R887" i="25" s="1"/>
  <c r="AA887" i="25"/>
  <c r="P887" i="25" s="1"/>
  <c r="AJ887" i="25"/>
  <c r="Y887" i="25" s="1"/>
  <c r="AF887" i="25"/>
  <c r="U887" i="25" s="1"/>
  <c r="AB887" i="25"/>
  <c r="Q887" i="25" s="1"/>
  <c r="AH887" i="25"/>
  <c r="W887" i="25" s="1"/>
  <c r="AD887" i="25"/>
  <c r="S887" i="25" s="1"/>
  <c r="AK889" i="25"/>
  <c r="Z889" i="25" s="1"/>
  <c r="AI889" i="25"/>
  <c r="X889" i="25" s="1"/>
  <c r="AG889" i="25"/>
  <c r="V889" i="25" s="1"/>
  <c r="AE889" i="25"/>
  <c r="T889" i="25" s="1"/>
  <c r="AC889" i="25"/>
  <c r="R889" i="25" s="1"/>
  <c r="AA889" i="25"/>
  <c r="P889" i="25" s="1"/>
  <c r="AH889" i="25"/>
  <c r="W889" i="25" s="1"/>
  <c r="AD889" i="25"/>
  <c r="S889" i="25" s="1"/>
  <c r="AJ889" i="25"/>
  <c r="Y889" i="25" s="1"/>
  <c r="AF889" i="25"/>
  <c r="U889" i="25" s="1"/>
  <c r="AB889" i="25"/>
  <c r="Q889" i="25" s="1"/>
  <c r="AK891" i="25"/>
  <c r="Z891" i="25" s="1"/>
  <c r="AI891" i="25"/>
  <c r="X891" i="25" s="1"/>
  <c r="AG891" i="25"/>
  <c r="V891" i="25" s="1"/>
  <c r="AE891" i="25"/>
  <c r="T891" i="25" s="1"/>
  <c r="AC891" i="25"/>
  <c r="R891" i="25" s="1"/>
  <c r="AA891" i="25"/>
  <c r="P891" i="25" s="1"/>
  <c r="AJ891" i="25"/>
  <c r="Y891" i="25" s="1"/>
  <c r="AF891" i="25"/>
  <c r="U891" i="25" s="1"/>
  <c r="AB891" i="25"/>
  <c r="Q891" i="25" s="1"/>
  <c r="AH891" i="25"/>
  <c r="W891" i="25" s="1"/>
  <c r="AD891" i="25"/>
  <c r="S891" i="25" s="1"/>
  <c r="AK893" i="25"/>
  <c r="Z893" i="25" s="1"/>
  <c r="AI893" i="25"/>
  <c r="X893" i="25" s="1"/>
  <c r="AG893" i="25"/>
  <c r="V893" i="25" s="1"/>
  <c r="AE893" i="25"/>
  <c r="T893" i="25" s="1"/>
  <c r="AC893" i="25"/>
  <c r="R893" i="25" s="1"/>
  <c r="AA893" i="25"/>
  <c r="P893" i="25" s="1"/>
  <c r="AH893" i="25"/>
  <c r="W893" i="25" s="1"/>
  <c r="AD893" i="25"/>
  <c r="S893" i="25" s="1"/>
  <c r="AJ893" i="25"/>
  <c r="Y893" i="25" s="1"/>
  <c r="AF893" i="25"/>
  <c r="U893" i="25" s="1"/>
  <c r="AB893" i="25"/>
  <c r="Q893" i="25" s="1"/>
  <c r="AK895" i="25"/>
  <c r="Z895" i="25" s="1"/>
  <c r="AI895" i="25"/>
  <c r="X895" i="25" s="1"/>
  <c r="AG895" i="25"/>
  <c r="V895" i="25" s="1"/>
  <c r="AE895" i="25"/>
  <c r="T895" i="25" s="1"/>
  <c r="AC895" i="25"/>
  <c r="R895" i="25" s="1"/>
  <c r="AA895" i="25"/>
  <c r="P895" i="25" s="1"/>
  <c r="AJ895" i="25"/>
  <c r="Y895" i="25" s="1"/>
  <c r="AF895" i="25"/>
  <c r="U895" i="25" s="1"/>
  <c r="AB895" i="25"/>
  <c r="Q895" i="25" s="1"/>
  <c r="AH895" i="25"/>
  <c r="W895" i="25" s="1"/>
  <c r="AD895" i="25"/>
  <c r="S895" i="25" s="1"/>
  <c r="AK897" i="25"/>
  <c r="Z897" i="25" s="1"/>
  <c r="AI897" i="25"/>
  <c r="X897" i="25" s="1"/>
  <c r="AG897" i="25"/>
  <c r="V897" i="25" s="1"/>
  <c r="AE897" i="25"/>
  <c r="T897" i="25" s="1"/>
  <c r="AC897" i="25"/>
  <c r="R897" i="25" s="1"/>
  <c r="AA897" i="25"/>
  <c r="P897" i="25" s="1"/>
  <c r="AH897" i="25"/>
  <c r="W897" i="25" s="1"/>
  <c r="AD897" i="25"/>
  <c r="S897" i="25" s="1"/>
  <c r="AJ897" i="25"/>
  <c r="Y897" i="25" s="1"/>
  <c r="AF897" i="25"/>
  <c r="U897" i="25" s="1"/>
  <c r="AB897" i="25"/>
  <c r="Q897" i="25" s="1"/>
  <c r="AK899" i="25"/>
  <c r="Z899" i="25" s="1"/>
  <c r="AI899" i="25"/>
  <c r="X899" i="25" s="1"/>
  <c r="AG899" i="25"/>
  <c r="V899" i="25" s="1"/>
  <c r="AE899" i="25"/>
  <c r="T899" i="25" s="1"/>
  <c r="AC899" i="25"/>
  <c r="R899" i="25" s="1"/>
  <c r="AA899" i="25"/>
  <c r="P899" i="25" s="1"/>
  <c r="AJ899" i="25"/>
  <c r="Y899" i="25" s="1"/>
  <c r="AF899" i="25"/>
  <c r="U899" i="25" s="1"/>
  <c r="AB899" i="25"/>
  <c r="Q899" i="25" s="1"/>
  <c r="AH899" i="25"/>
  <c r="W899" i="25" s="1"/>
  <c r="AD899" i="25"/>
  <c r="S899" i="25" s="1"/>
  <c r="AK901" i="25"/>
  <c r="Z901" i="25" s="1"/>
  <c r="AI901" i="25"/>
  <c r="X901" i="25" s="1"/>
  <c r="AG901" i="25"/>
  <c r="V901" i="25" s="1"/>
  <c r="AE901" i="25"/>
  <c r="T901" i="25" s="1"/>
  <c r="AC901" i="25"/>
  <c r="R901" i="25" s="1"/>
  <c r="AA901" i="25"/>
  <c r="P901" i="25" s="1"/>
  <c r="AH901" i="25"/>
  <c r="W901" i="25" s="1"/>
  <c r="AD901" i="25"/>
  <c r="S901" i="25" s="1"/>
  <c r="AJ901" i="25"/>
  <c r="Y901" i="25" s="1"/>
  <c r="AF901" i="25"/>
  <c r="U901" i="25" s="1"/>
  <c r="AB901" i="25"/>
  <c r="Q901" i="25" s="1"/>
  <c r="AK903" i="25"/>
  <c r="Z903" i="25" s="1"/>
  <c r="AI903" i="25"/>
  <c r="X903" i="25" s="1"/>
  <c r="AG903" i="25"/>
  <c r="V903" i="25" s="1"/>
  <c r="AE903" i="25"/>
  <c r="T903" i="25" s="1"/>
  <c r="AC903" i="25"/>
  <c r="R903" i="25" s="1"/>
  <c r="AA903" i="25"/>
  <c r="P903" i="25" s="1"/>
  <c r="AJ903" i="25"/>
  <c r="Y903" i="25" s="1"/>
  <c r="AF903" i="25"/>
  <c r="U903" i="25" s="1"/>
  <c r="AB903" i="25"/>
  <c r="Q903" i="25" s="1"/>
  <c r="AH903" i="25"/>
  <c r="W903" i="25" s="1"/>
  <c r="AD903" i="25"/>
  <c r="S903" i="25" s="1"/>
  <c r="AK905" i="25"/>
  <c r="Z905" i="25" s="1"/>
  <c r="AI905" i="25"/>
  <c r="X905" i="25" s="1"/>
  <c r="AG905" i="25"/>
  <c r="V905" i="25" s="1"/>
  <c r="AE905" i="25"/>
  <c r="T905" i="25" s="1"/>
  <c r="AC905" i="25"/>
  <c r="R905" i="25" s="1"/>
  <c r="AA905" i="25"/>
  <c r="P905" i="25" s="1"/>
  <c r="AH905" i="25"/>
  <c r="W905" i="25" s="1"/>
  <c r="AD905" i="25"/>
  <c r="S905" i="25" s="1"/>
  <c r="AJ905" i="25"/>
  <c r="Y905" i="25" s="1"/>
  <c r="AF905" i="25"/>
  <c r="U905" i="25" s="1"/>
  <c r="AB905" i="25"/>
  <c r="Q905" i="25" s="1"/>
  <c r="AK907" i="25"/>
  <c r="Z907" i="25" s="1"/>
  <c r="AI907" i="25"/>
  <c r="X907" i="25" s="1"/>
  <c r="AG907" i="25"/>
  <c r="V907" i="25" s="1"/>
  <c r="AE907" i="25"/>
  <c r="T907" i="25" s="1"/>
  <c r="AC907" i="25"/>
  <c r="R907" i="25" s="1"/>
  <c r="AA907" i="25"/>
  <c r="P907" i="25" s="1"/>
  <c r="AJ907" i="25"/>
  <c r="Y907" i="25" s="1"/>
  <c r="AF907" i="25"/>
  <c r="U907" i="25" s="1"/>
  <c r="AB907" i="25"/>
  <c r="Q907" i="25" s="1"/>
  <c r="AH907" i="25"/>
  <c r="W907" i="25" s="1"/>
  <c r="AD907" i="25"/>
  <c r="S907" i="25" s="1"/>
  <c r="AK909" i="25"/>
  <c r="Z909" i="25" s="1"/>
  <c r="AI909" i="25"/>
  <c r="X909" i="25" s="1"/>
  <c r="AG909" i="25"/>
  <c r="V909" i="25" s="1"/>
  <c r="AE909" i="25"/>
  <c r="T909" i="25" s="1"/>
  <c r="AC909" i="25"/>
  <c r="R909" i="25" s="1"/>
  <c r="AA909" i="25"/>
  <c r="P909" i="25" s="1"/>
  <c r="AH909" i="25"/>
  <c r="W909" i="25" s="1"/>
  <c r="AD909" i="25"/>
  <c r="S909" i="25" s="1"/>
  <c r="AJ909" i="25"/>
  <c r="Y909" i="25" s="1"/>
  <c r="AF909" i="25"/>
  <c r="U909" i="25" s="1"/>
  <c r="AB909" i="25"/>
  <c r="Q909" i="25" s="1"/>
  <c r="AK911" i="25"/>
  <c r="Z911" i="25" s="1"/>
  <c r="AI911" i="25"/>
  <c r="X911" i="25" s="1"/>
  <c r="AG911" i="25"/>
  <c r="V911" i="25" s="1"/>
  <c r="AE911" i="25"/>
  <c r="T911" i="25" s="1"/>
  <c r="AC911" i="25"/>
  <c r="R911" i="25" s="1"/>
  <c r="AA911" i="25"/>
  <c r="P911" i="25" s="1"/>
  <c r="AJ911" i="25"/>
  <c r="Y911" i="25" s="1"/>
  <c r="AF911" i="25"/>
  <c r="U911" i="25" s="1"/>
  <c r="AB911" i="25"/>
  <c r="Q911" i="25" s="1"/>
  <c r="AH911" i="25"/>
  <c r="W911" i="25" s="1"/>
  <c r="AD911" i="25"/>
  <c r="S911" i="25" s="1"/>
  <c r="AK913" i="25"/>
  <c r="Z913" i="25" s="1"/>
  <c r="AI913" i="25"/>
  <c r="X913" i="25" s="1"/>
  <c r="AG913" i="25"/>
  <c r="V913" i="25" s="1"/>
  <c r="AE913" i="25"/>
  <c r="T913" i="25" s="1"/>
  <c r="AC913" i="25"/>
  <c r="R913" i="25" s="1"/>
  <c r="AA913" i="25"/>
  <c r="P913" i="25" s="1"/>
  <c r="AH913" i="25"/>
  <c r="W913" i="25" s="1"/>
  <c r="AD913" i="25"/>
  <c r="S913" i="25" s="1"/>
  <c r="AJ913" i="25"/>
  <c r="Y913" i="25" s="1"/>
  <c r="AF913" i="25"/>
  <c r="U913" i="25" s="1"/>
  <c r="AB913" i="25"/>
  <c r="Q913" i="25" s="1"/>
  <c r="AK915" i="25"/>
  <c r="Z915" i="25" s="1"/>
  <c r="AI915" i="25"/>
  <c r="X915" i="25" s="1"/>
  <c r="AG915" i="25"/>
  <c r="V915" i="25" s="1"/>
  <c r="AE915" i="25"/>
  <c r="T915" i="25" s="1"/>
  <c r="AC915" i="25"/>
  <c r="R915" i="25" s="1"/>
  <c r="AA915" i="25"/>
  <c r="P915" i="25" s="1"/>
  <c r="AJ915" i="25"/>
  <c r="Y915" i="25" s="1"/>
  <c r="AF915" i="25"/>
  <c r="U915" i="25" s="1"/>
  <c r="AB915" i="25"/>
  <c r="Q915" i="25" s="1"/>
  <c r="AH915" i="25"/>
  <c r="W915" i="25" s="1"/>
  <c r="AD915" i="25"/>
  <c r="S915" i="25" s="1"/>
  <c r="AK917" i="25"/>
  <c r="Z917" i="25" s="1"/>
  <c r="AI917" i="25"/>
  <c r="X917" i="25" s="1"/>
  <c r="AG917" i="25"/>
  <c r="V917" i="25" s="1"/>
  <c r="AE917" i="25"/>
  <c r="T917" i="25" s="1"/>
  <c r="AC917" i="25"/>
  <c r="R917" i="25" s="1"/>
  <c r="AA917" i="25"/>
  <c r="P917" i="25" s="1"/>
  <c r="AH917" i="25"/>
  <c r="W917" i="25" s="1"/>
  <c r="AD917" i="25"/>
  <c r="S917" i="25" s="1"/>
  <c r="AJ917" i="25"/>
  <c r="Y917" i="25" s="1"/>
  <c r="AF917" i="25"/>
  <c r="U917" i="25" s="1"/>
  <c r="AB917" i="25"/>
  <c r="Q917" i="25" s="1"/>
  <c r="AK919" i="25"/>
  <c r="Z919" i="25" s="1"/>
  <c r="AI919" i="25"/>
  <c r="X919" i="25" s="1"/>
  <c r="AG919" i="25"/>
  <c r="V919" i="25" s="1"/>
  <c r="AE919" i="25"/>
  <c r="T919" i="25" s="1"/>
  <c r="AC919" i="25"/>
  <c r="R919" i="25" s="1"/>
  <c r="AA919" i="25"/>
  <c r="P919" i="25" s="1"/>
  <c r="AJ919" i="25"/>
  <c r="Y919" i="25" s="1"/>
  <c r="AF919" i="25"/>
  <c r="U919" i="25" s="1"/>
  <c r="AB919" i="25"/>
  <c r="Q919" i="25" s="1"/>
  <c r="AH919" i="25"/>
  <c r="W919" i="25" s="1"/>
  <c r="AD919" i="25"/>
  <c r="S919" i="25" s="1"/>
  <c r="AK921" i="25"/>
  <c r="Z921" i="25" s="1"/>
  <c r="AI921" i="25"/>
  <c r="X921" i="25" s="1"/>
  <c r="AG921" i="25"/>
  <c r="V921" i="25" s="1"/>
  <c r="AE921" i="25"/>
  <c r="T921" i="25" s="1"/>
  <c r="AC921" i="25"/>
  <c r="R921" i="25" s="1"/>
  <c r="AA921" i="25"/>
  <c r="P921" i="25" s="1"/>
  <c r="AH921" i="25"/>
  <c r="W921" i="25" s="1"/>
  <c r="AD921" i="25"/>
  <c r="S921" i="25" s="1"/>
  <c r="AJ921" i="25"/>
  <c r="Y921" i="25" s="1"/>
  <c r="AF921" i="25"/>
  <c r="U921" i="25" s="1"/>
  <c r="AB921" i="25"/>
  <c r="Q921" i="25" s="1"/>
  <c r="AK923" i="25"/>
  <c r="Z923" i="25" s="1"/>
  <c r="AI923" i="25"/>
  <c r="X923" i="25" s="1"/>
  <c r="AG923" i="25"/>
  <c r="V923" i="25" s="1"/>
  <c r="AE923" i="25"/>
  <c r="T923" i="25" s="1"/>
  <c r="AC923" i="25"/>
  <c r="R923" i="25" s="1"/>
  <c r="AA923" i="25"/>
  <c r="P923" i="25" s="1"/>
  <c r="AJ923" i="25"/>
  <c r="Y923" i="25" s="1"/>
  <c r="AF923" i="25"/>
  <c r="U923" i="25" s="1"/>
  <c r="AB923" i="25"/>
  <c r="Q923" i="25" s="1"/>
  <c r="AH923" i="25"/>
  <c r="W923" i="25" s="1"/>
  <c r="AD923" i="25"/>
  <c r="S923" i="25" s="1"/>
  <c r="AK925" i="25"/>
  <c r="Z925" i="25" s="1"/>
  <c r="AI925" i="25"/>
  <c r="X925" i="25" s="1"/>
  <c r="AG925" i="25"/>
  <c r="V925" i="25" s="1"/>
  <c r="AE925" i="25"/>
  <c r="T925" i="25" s="1"/>
  <c r="AC925" i="25"/>
  <c r="R925" i="25" s="1"/>
  <c r="AA925" i="25"/>
  <c r="P925" i="25" s="1"/>
  <c r="AH925" i="25"/>
  <c r="W925" i="25" s="1"/>
  <c r="AD925" i="25"/>
  <c r="S925" i="25" s="1"/>
  <c r="AJ925" i="25"/>
  <c r="Y925" i="25" s="1"/>
  <c r="AF925" i="25"/>
  <c r="U925" i="25" s="1"/>
  <c r="AB925" i="25"/>
  <c r="Q925" i="25" s="1"/>
  <c r="AK927" i="25"/>
  <c r="Z927" i="25" s="1"/>
  <c r="AI927" i="25"/>
  <c r="X927" i="25" s="1"/>
  <c r="AG927" i="25"/>
  <c r="V927" i="25" s="1"/>
  <c r="AE927" i="25"/>
  <c r="T927" i="25" s="1"/>
  <c r="AC927" i="25"/>
  <c r="R927" i="25" s="1"/>
  <c r="AA927" i="25"/>
  <c r="P927" i="25" s="1"/>
  <c r="AJ927" i="25"/>
  <c r="Y927" i="25" s="1"/>
  <c r="AF927" i="25"/>
  <c r="U927" i="25" s="1"/>
  <c r="AB927" i="25"/>
  <c r="Q927" i="25" s="1"/>
  <c r="AH927" i="25"/>
  <c r="W927" i="25" s="1"/>
  <c r="AD927" i="25"/>
  <c r="S927" i="25" s="1"/>
  <c r="AK929" i="25"/>
  <c r="Z929" i="25" s="1"/>
  <c r="AI929" i="25"/>
  <c r="X929" i="25" s="1"/>
  <c r="AG929" i="25"/>
  <c r="V929" i="25" s="1"/>
  <c r="AE929" i="25"/>
  <c r="T929" i="25" s="1"/>
  <c r="AC929" i="25"/>
  <c r="R929" i="25" s="1"/>
  <c r="AA929" i="25"/>
  <c r="P929" i="25" s="1"/>
  <c r="AH929" i="25"/>
  <c r="W929" i="25" s="1"/>
  <c r="AD929" i="25"/>
  <c r="S929" i="25" s="1"/>
  <c r="AJ929" i="25"/>
  <c r="Y929" i="25" s="1"/>
  <c r="AF929" i="25"/>
  <c r="U929" i="25" s="1"/>
  <c r="AB929" i="25"/>
  <c r="Q929" i="25" s="1"/>
  <c r="AK931" i="25"/>
  <c r="Z931" i="25" s="1"/>
  <c r="AI931" i="25"/>
  <c r="X931" i="25" s="1"/>
  <c r="AG931" i="25"/>
  <c r="V931" i="25" s="1"/>
  <c r="AE931" i="25"/>
  <c r="T931" i="25" s="1"/>
  <c r="AC931" i="25"/>
  <c r="R931" i="25" s="1"/>
  <c r="AA931" i="25"/>
  <c r="P931" i="25" s="1"/>
  <c r="AJ931" i="25"/>
  <c r="Y931" i="25" s="1"/>
  <c r="AF931" i="25"/>
  <c r="U931" i="25" s="1"/>
  <c r="AB931" i="25"/>
  <c r="Q931" i="25" s="1"/>
  <c r="AH931" i="25"/>
  <c r="W931" i="25" s="1"/>
  <c r="AD931" i="25"/>
  <c r="S931" i="25" s="1"/>
  <c r="AK933" i="25"/>
  <c r="Z933" i="25" s="1"/>
  <c r="AI933" i="25"/>
  <c r="X933" i="25" s="1"/>
  <c r="AG933" i="25"/>
  <c r="V933" i="25" s="1"/>
  <c r="AE933" i="25"/>
  <c r="T933" i="25" s="1"/>
  <c r="AC933" i="25"/>
  <c r="R933" i="25" s="1"/>
  <c r="AA933" i="25"/>
  <c r="P933" i="25" s="1"/>
  <c r="AH933" i="25"/>
  <c r="W933" i="25" s="1"/>
  <c r="AD933" i="25"/>
  <c r="S933" i="25" s="1"/>
  <c r="AJ933" i="25"/>
  <c r="Y933" i="25" s="1"/>
  <c r="AF933" i="25"/>
  <c r="U933" i="25" s="1"/>
  <c r="AB933" i="25"/>
  <c r="Q933" i="25" s="1"/>
  <c r="AK935" i="25"/>
  <c r="Z935" i="25" s="1"/>
  <c r="AI935" i="25"/>
  <c r="X935" i="25" s="1"/>
  <c r="AG935" i="25"/>
  <c r="V935" i="25" s="1"/>
  <c r="AE935" i="25"/>
  <c r="T935" i="25" s="1"/>
  <c r="AC935" i="25"/>
  <c r="R935" i="25" s="1"/>
  <c r="AA935" i="25"/>
  <c r="P935" i="25" s="1"/>
  <c r="AJ935" i="25"/>
  <c r="Y935" i="25" s="1"/>
  <c r="AF935" i="25"/>
  <c r="U935" i="25" s="1"/>
  <c r="AB935" i="25"/>
  <c r="Q935" i="25" s="1"/>
  <c r="AH935" i="25"/>
  <c r="W935" i="25" s="1"/>
  <c r="AD935" i="25"/>
  <c r="S935" i="25" s="1"/>
  <c r="AK937" i="25"/>
  <c r="Z937" i="25" s="1"/>
  <c r="AI937" i="25"/>
  <c r="X937" i="25" s="1"/>
  <c r="AG937" i="25"/>
  <c r="V937" i="25" s="1"/>
  <c r="AE937" i="25"/>
  <c r="T937" i="25" s="1"/>
  <c r="AC937" i="25"/>
  <c r="R937" i="25" s="1"/>
  <c r="AA937" i="25"/>
  <c r="P937" i="25" s="1"/>
  <c r="AH937" i="25"/>
  <c r="W937" i="25" s="1"/>
  <c r="AD937" i="25"/>
  <c r="S937" i="25" s="1"/>
  <c r="AJ937" i="25"/>
  <c r="Y937" i="25" s="1"/>
  <c r="AF937" i="25"/>
  <c r="U937" i="25" s="1"/>
  <c r="AB937" i="25"/>
  <c r="Q937" i="25" s="1"/>
  <c r="AK939" i="25"/>
  <c r="Z939" i="25" s="1"/>
  <c r="AI939" i="25"/>
  <c r="X939" i="25" s="1"/>
  <c r="AG939" i="25"/>
  <c r="V939" i="25" s="1"/>
  <c r="AE939" i="25"/>
  <c r="T939" i="25" s="1"/>
  <c r="AC939" i="25"/>
  <c r="R939" i="25" s="1"/>
  <c r="AA939" i="25"/>
  <c r="P939" i="25" s="1"/>
  <c r="AJ939" i="25"/>
  <c r="Y939" i="25" s="1"/>
  <c r="AF939" i="25"/>
  <c r="U939" i="25" s="1"/>
  <c r="AB939" i="25"/>
  <c r="Q939" i="25" s="1"/>
  <c r="AH939" i="25"/>
  <c r="W939" i="25" s="1"/>
  <c r="AD939" i="25"/>
  <c r="S939" i="25" s="1"/>
  <c r="AK941" i="25"/>
  <c r="Z941" i="25" s="1"/>
  <c r="AI941" i="25"/>
  <c r="X941" i="25" s="1"/>
  <c r="AG941" i="25"/>
  <c r="V941" i="25" s="1"/>
  <c r="AE941" i="25"/>
  <c r="T941" i="25" s="1"/>
  <c r="AC941" i="25"/>
  <c r="R941" i="25" s="1"/>
  <c r="AA941" i="25"/>
  <c r="P941" i="25" s="1"/>
  <c r="AH941" i="25"/>
  <c r="W941" i="25" s="1"/>
  <c r="AD941" i="25"/>
  <c r="S941" i="25" s="1"/>
  <c r="AJ941" i="25"/>
  <c r="Y941" i="25" s="1"/>
  <c r="AF941" i="25"/>
  <c r="U941" i="25" s="1"/>
  <c r="AB941" i="25"/>
  <c r="Q941" i="25" s="1"/>
  <c r="AK943" i="25"/>
  <c r="Z943" i="25" s="1"/>
  <c r="AI943" i="25"/>
  <c r="X943" i="25" s="1"/>
  <c r="AG943" i="25"/>
  <c r="V943" i="25" s="1"/>
  <c r="AE943" i="25"/>
  <c r="T943" i="25" s="1"/>
  <c r="AC943" i="25"/>
  <c r="R943" i="25" s="1"/>
  <c r="AA943" i="25"/>
  <c r="P943" i="25" s="1"/>
  <c r="AJ943" i="25"/>
  <c r="Y943" i="25" s="1"/>
  <c r="AF943" i="25"/>
  <c r="U943" i="25" s="1"/>
  <c r="AB943" i="25"/>
  <c r="Q943" i="25" s="1"/>
  <c r="AH943" i="25"/>
  <c r="W943" i="25" s="1"/>
  <c r="AD943" i="25"/>
  <c r="S943" i="25" s="1"/>
  <c r="AK945" i="25"/>
  <c r="Z945" i="25" s="1"/>
  <c r="AI945" i="25"/>
  <c r="X945" i="25" s="1"/>
  <c r="AG945" i="25"/>
  <c r="V945" i="25" s="1"/>
  <c r="AE945" i="25"/>
  <c r="T945" i="25" s="1"/>
  <c r="AC945" i="25"/>
  <c r="R945" i="25" s="1"/>
  <c r="AA945" i="25"/>
  <c r="P945" i="25" s="1"/>
  <c r="AH945" i="25"/>
  <c r="W945" i="25" s="1"/>
  <c r="AD945" i="25"/>
  <c r="S945" i="25" s="1"/>
  <c r="AJ945" i="25"/>
  <c r="Y945" i="25" s="1"/>
  <c r="AF945" i="25"/>
  <c r="U945" i="25" s="1"/>
  <c r="AB945" i="25"/>
  <c r="Q945" i="25" s="1"/>
  <c r="AK947" i="25"/>
  <c r="Z947" i="25" s="1"/>
  <c r="AI947" i="25"/>
  <c r="X947" i="25" s="1"/>
  <c r="AG947" i="25"/>
  <c r="V947" i="25" s="1"/>
  <c r="AE947" i="25"/>
  <c r="T947" i="25" s="1"/>
  <c r="AC947" i="25"/>
  <c r="R947" i="25" s="1"/>
  <c r="AA947" i="25"/>
  <c r="P947" i="25" s="1"/>
  <c r="AJ947" i="25"/>
  <c r="Y947" i="25" s="1"/>
  <c r="AF947" i="25"/>
  <c r="U947" i="25" s="1"/>
  <c r="AB947" i="25"/>
  <c r="Q947" i="25" s="1"/>
  <c r="AH947" i="25"/>
  <c r="W947" i="25" s="1"/>
  <c r="AD947" i="25"/>
  <c r="S947" i="25" s="1"/>
  <c r="AK949" i="25"/>
  <c r="Z949" i="25" s="1"/>
  <c r="AI949" i="25"/>
  <c r="X949" i="25" s="1"/>
  <c r="AG949" i="25"/>
  <c r="V949" i="25" s="1"/>
  <c r="AE949" i="25"/>
  <c r="T949" i="25" s="1"/>
  <c r="AC949" i="25"/>
  <c r="R949" i="25" s="1"/>
  <c r="AA949" i="25"/>
  <c r="P949" i="25" s="1"/>
  <c r="AH949" i="25"/>
  <c r="W949" i="25" s="1"/>
  <c r="AD949" i="25"/>
  <c r="S949" i="25" s="1"/>
  <c r="AJ949" i="25"/>
  <c r="Y949" i="25" s="1"/>
  <c r="AF949" i="25"/>
  <c r="U949" i="25" s="1"/>
  <c r="AB949" i="25"/>
  <c r="Q949" i="25" s="1"/>
  <c r="AK951" i="25"/>
  <c r="Z951" i="25" s="1"/>
  <c r="AI951" i="25"/>
  <c r="X951" i="25" s="1"/>
  <c r="AG951" i="25"/>
  <c r="V951" i="25" s="1"/>
  <c r="AE951" i="25"/>
  <c r="T951" i="25" s="1"/>
  <c r="AC951" i="25"/>
  <c r="R951" i="25" s="1"/>
  <c r="AA951" i="25"/>
  <c r="P951" i="25" s="1"/>
  <c r="AJ951" i="25"/>
  <c r="Y951" i="25" s="1"/>
  <c r="AF951" i="25"/>
  <c r="U951" i="25" s="1"/>
  <c r="AB951" i="25"/>
  <c r="Q951" i="25" s="1"/>
  <c r="AH951" i="25"/>
  <c r="W951" i="25" s="1"/>
  <c r="AD951" i="25"/>
  <c r="S951" i="25" s="1"/>
  <c r="AK953" i="25"/>
  <c r="Z953" i="25" s="1"/>
  <c r="AI953" i="25"/>
  <c r="X953" i="25" s="1"/>
  <c r="AG953" i="25"/>
  <c r="V953" i="25" s="1"/>
  <c r="AE953" i="25"/>
  <c r="T953" i="25" s="1"/>
  <c r="AC953" i="25"/>
  <c r="R953" i="25" s="1"/>
  <c r="AA953" i="25"/>
  <c r="P953" i="25" s="1"/>
  <c r="AH953" i="25"/>
  <c r="W953" i="25" s="1"/>
  <c r="AD953" i="25"/>
  <c r="S953" i="25" s="1"/>
  <c r="AJ953" i="25"/>
  <c r="Y953" i="25" s="1"/>
  <c r="AF953" i="25"/>
  <c r="U953" i="25" s="1"/>
  <c r="AB953" i="25"/>
  <c r="Q953" i="25" s="1"/>
  <c r="AK955" i="25"/>
  <c r="Z955" i="25" s="1"/>
  <c r="AI955" i="25"/>
  <c r="X955" i="25" s="1"/>
  <c r="AG955" i="25"/>
  <c r="V955" i="25" s="1"/>
  <c r="AE955" i="25"/>
  <c r="T955" i="25" s="1"/>
  <c r="AC955" i="25"/>
  <c r="R955" i="25" s="1"/>
  <c r="AA955" i="25"/>
  <c r="P955" i="25" s="1"/>
  <c r="AJ955" i="25"/>
  <c r="Y955" i="25" s="1"/>
  <c r="AF955" i="25"/>
  <c r="U955" i="25" s="1"/>
  <c r="AB955" i="25"/>
  <c r="Q955" i="25" s="1"/>
  <c r="AH955" i="25"/>
  <c r="W955" i="25" s="1"/>
  <c r="AD955" i="25"/>
  <c r="S955" i="25" s="1"/>
  <c r="AK957" i="25"/>
  <c r="Z957" i="25" s="1"/>
  <c r="AI957" i="25"/>
  <c r="X957" i="25" s="1"/>
  <c r="AG957" i="25"/>
  <c r="V957" i="25" s="1"/>
  <c r="AE957" i="25"/>
  <c r="T957" i="25" s="1"/>
  <c r="AC957" i="25"/>
  <c r="R957" i="25" s="1"/>
  <c r="AA957" i="25"/>
  <c r="P957" i="25" s="1"/>
  <c r="AH957" i="25"/>
  <c r="W957" i="25" s="1"/>
  <c r="AD957" i="25"/>
  <c r="S957" i="25" s="1"/>
  <c r="AJ957" i="25"/>
  <c r="Y957" i="25" s="1"/>
  <c r="AF957" i="25"/>
  <c r="U957" i="25" s="1"/>
  <c r="AB957" i="25"/>
  <c r="Q957" i="25" s="1"/>
  <c r="AK959" i="25"/>
  <c r="Z959" i="25" s="1"/>
  <c r="AI959" i="25"/>
  <c r="X959" i="25" s="1"/>
  <c r="AG959" i="25"/>
  <c r="V959" i="25" s="1"/>
  <c r="AE959" i="25"/>
  <c r="T959" i="25" s="1"/>
  <c r="AC959" i="25"/>
  <c r="R959" i="25" s="1"/>
  <c r="AA959" i="25"/>
  <c r="P959" i="25" s="1"/>
  <c r="AJ959" i="25"/>
  <c r="Y959" i="25" s="1"/>
  <c r="AF959" i="25"/>
  <c r="U959" i="25" s="1"/>
  <c r="AB959" i="25"/>
  <c r="Q959" i="25" s="1"/>
  <c r="AH959" i="25"/>
  <c r="W959" i="25" s="1"/>
  <c r="AD959" i="25"/>
  <c r="S959" i="25" s="1"/>
  <c r="AK961" i="25"/>
  <c r="Z961" i="25" s="1"/>
  <c r="AI961" i="25"/>
  <c r="X961" i="25" s="1"/>
  <c r="AG961" i="25"/>
  <c r="V961" i="25" s="1"/>
  <c r="AE961" i="25"/>
  <c r="T961" i="25" s="1"/>
  <c r="AC961" i="25"/>
  <c r="R961" i="25" s="1"/>
  <c r="AA961" i="25"/>
  <c r="P961" i="25" s="1"/>
  <c r="AH961" i="25"/>
  <c r="W961" i="25" s="1"/>
  <c r="AD961" i="25"/>
  <c r="S961" i="25" s="1"/>
  <c r="AJ961" i="25"/>
  <c r="Y961" i="25" s="1"/>
  <c r="AF961" i="25"/>
  <c r="U961" i="25" s="1"/>
  <c r="AB961" i="25"/>
  <c r="Q961" i="25" s="1"/>
  <c r="AK963" i="25"/>
  <c r="Z963" i="25" s="1"/>
  <c r="AI963" i="25"/>
  <c r="X963" i="25" s="1"/>
  <c r="AG963" i="25"/>
  <c r="V963" i="25" s="1"/>
  <c r="AE963" i="25"/>
  <c r="T963" i="25" s="1"/>
  <c r="AC963" i="25"/>
  <c r="R963" i="25" s="1"/>
  <c r="AA963" i="25"/>
  <c r="P963" i="25" s="1"/>
  <c r="AJ963" i="25"/>
  <c r="Y963" i="25" s="1"/>
  <c r="AF963" i="25"/>
  <c r="U963" i="25" s="1"/>
  <c r="AB963" i="25"/>
  <c r="Q963" i="25" s="1"/>
  <c r="AH963" i="25"/>
  <c r="W963" i="25" s="1"/>
  <c r="AD963" i="25"/>
  <c r="S963" i="25" s="1"/>
  <c r="AK965" i="25"/>
  <c r="Z965" i="25" s="1"/>
  <c r="AI965" i="25"/>
  <c r="X965" i="25" s="1"/>
  <c r="AG965" i="25"/>
  <c r="V965" i="25" s="1"/>
  <c r="AE965" i="25"/>
  <c r="T965" i="25" s="1"/>
  <c r="AC965" i="25"/>
  <c r="R965" i="25" s="1"/>
  <c r="AA965" i="25"/>
  <c r="P965" i="25" s="1"/>
  <c r="AH965" i="25"/>
  <c r="W965" i="25" s="1"/>
  <c r="AD965" i="25"/>
  <c r="S965" i="25" s="1"/>
  <c r="AJ965" i="25"/>
  <c r="Y965" i="25" s="1"/>
  <c r="AF965" i="25"/>
  <c r="U965" i="25" s="1"/>
  <c r="AB965" i="25"/>
  <c r="Q965" i="25" s="1"/>
  <c r="AK967" i="25"/>
  <c r="Z967" i="25" s="1"/>
  <c r="AI967" i="25"/>
  <c r="X967" i="25" s="1"/>
  <c r="AG967" i="25"/>
  <c r="V967" i="25" s="1"/>
  <c r="AE967" i="25"/>
  <c r="T967" i="25" s="1"/>
  <c r="AC967" i="25"/>
  <c r="R967" i="25" s="1"/>
  <c r="AA967" i="25"/>
  <c r="P967" i="25" s="1"/>
  <c r="AJ967" i="25"/>
  <c r="Y967" i="25" s="1"/>
  <c r="AF967" i="25"/>
  <c r="U967" i="25" s="1"/>
  <c r="AB967" i="25"/>
  <c r="Q967" i="25" s="1"/>
  <c r="AH967" i="25"/>
  <c r="W967" i="25" s="1"/>
  <c r="AD967" i="25"/>
  <c r="S967" i="25" s="1"/>
  <c r="AK969" i="25"/>
  <c r="Z969" i="25" s="1"/>
  <c r="AI969" i="25"/>
  <c r="X969" i="25" s="1"/>
  <c r="AG969" i="25"/>
  <c r="V969" i="25" s="1"/>
  <c r="AE969" i="25"/>
  <c r="T969" i="25" s="1"/>
  <c r="AC969" i="25"/>
  <c r="R969" i="25" s="1"/>
  <c r="AA969" i="25"/>
  <c r="P969" i="25" s="1"/>
  <c r="AH969" i="25"/>
  <c r="W969" i="25" s="1"/>
  <c r="AD969" i="25"/>
  <c r="S969" i="25" s="1"/>
  <c r="AJ969" i="25"/>
  <c r="Y969" i="25" s="1"/>
  <c r="AF969" i="25"/>
  <c r="U969" i="25" s="1"/>
  <c r="AB969" i="25"/>
  <c r="Q969" i="25" s="1"/>
  <c r="AK971" i="25"/>
  <c r="Z971" i="25" s="1"/>
  <c r="AI971" i="25"/>
  <c r="X971" i="25" s="1"/>
  <c r="AG971" i="25"/>
  <c r="V971" i="25" s="1"/>
  <c r="AE971" i="25"/>
  <c r="T971" i="25" s="1"/>
  <c r="AC971" i="25"/>
  <c r="R971" i="25" s="1"/>
  <c r="AA971" i="25"/>
  <c r="P971" i="25" s="1"/>
  <c r="AJ971" i="25"/>
  <c r="Y971" i="25" s="1"/>
  <c r="AF971" i="25"/>
  <c r="U971" i="25" s="1"/>
  <c r="AB971" i="25"/>
  <c r="Q971" i="25" s="1"/>
  <c r="AH971" i="25"/>
  <c r="W971" i="25" s="1"/>
  <c r="AD971" i="25"/>
  <c r="S971" i="25" s="1"/>
  <c r="AK973" i="25"/>
  <c r="Z973" i="25" s="1"/>
  <c r="AI973" i="25"/>
  <c r="X973" i="25" s="1"/>
  <c r="AG973" i="25"/>
  <c r="V973" i="25" s="1"/>
  <c r="AE973" i="25"/>
  <c r="T973" i="25" s="1"/>
  <c r="AC973" i="25"/>
  <c r="R973" i="25" s="1"/>
  <c r="AA973" i="25"/>
  <c r="P973" i="25" s="1"/>
  <c r="AH973" i="25"/>
  <c r="W973" i="25" s="1"/>
  <c r="AD973" i="25"/>
  <c r="S973" i="25" s="1"/>
  <c r="AJ973" i="25"/>
  <c r="Y973" i="25" s="1"/>
  <c r="AF973" i="25"/>
  <c r="U973" i="25" s="1"/>
  <c r="AB973" i="25"/>
  <c r="Q973" i="25" s="1"/>
  <c r="AK975" i="25"/>
  <c r="Z975" i="25" s="1"/>
  <c r="AI975" i="25"/>
  <c r="X975" i="25" s="1"/>
  <c r="AG975" i="25"/>
  <c r="V975" i="25" s="1"/>
  <c r="AE975" i="25"/>
  <c r="T975" i="25" s="1"/>
  <c r="AC975" i="25"/>
  <c r="R975" i="25" s="1"/>
  <c r="AA975" i="25"/>
  <c r="P975" i="25" s="1"/>
  <c r="AJ975" i="25"/>
  <c r="Y975" i="25" s="1"/>
  <c r="AF975" i="25"/>
  <c r="U975" i="25" s="1"/>
  <c r="AB975" i="25"/>
  <c r="Q975" i="25" s="1"/>
  <c r="AH975" i="25"/>
  <c r="W975" i="25" s="1"/>
  <c r="AD975" i="25"/>
  <c r="S975" i="25" s="1"/>
  <c r="AK977" i="25"/>
  <c r="Z977" i="25" s="1"/>
  <c r="AI977" i="25"/>
  <c r="X977" i="25" s="1"/>
  <c r="AG977" i="25"/>
  <c r="V977" i="25" s="1"/>
  <c r="AE977" i="25"/>
  <c r="T977" i="25" s="1"/>
  <c r="AC977" i="25"/>
  <c r="R977" i="25" s="1"/>
  <c r="AA977" i="25"/>
  <c r="P977" i="25" s="1"/>
  <c r="AH977" i="25"/>
  <c r="W977" i="25" s="1"/>
  <c r="AD977" i="25"/>
  <c r="S977" i="25" s="1"/>
  <c r="AJ977" i="25"/>
  <c r="Y977" i="25" s="1"/>
  <c r="AF977" i="25"/>
  <c r="U977" i="25" s="1"/>
  <c r="AB977" i="25"/>
  <c r="Q977" i="25" s="1"/>
  <c r="AK979" i="25"/>
  <c r="Z979" i="25" s="1"/>
  <c r="AI979" i="25"/>
  <c r="X979" i="25" s="1"/>
  <c r="AG979" i="25"/>
  <c r="V979" i="25" s="1"/>
  <c r="AE979" i="25"/>
  <c r="T979" i="25" s="1"/>
  <c r="AC979" i="25"/>
  <c r="R979" i="25" s="1"/>
  <c r="AA979" i="25"/>
  <c r="P979" i="25" s="1"/>
  <c r="AJ979" i="25"/>
  <c r="Y979" i="25" s="1"/>
  <c r="AF979" i="25"/>
  <c r="U979" i="25" s="1"/>
  <c r="AB979" i="25"/>
  <c r="Q979" i="25" s="1"/>
  <c r="AH979" i="25"/>
  <c r="W979" i="25" s="1"/>
  <c r="AD979" i="25"/>
  <c r="S979" i="25" s="1"/>
  <c r="AK981" i="25"/>
  <c r="Z981" i="25" s="1"/>
  <c r="AI981" i="25"/>
  <c r="X981" i="25" s="1"/>
  <c r="AG981" i="25"/>
  <c r="V981" i="25" s="1"/>
  <c r="AE981" i="25"/>
  <c r="T981" i="25" s="1"/>
  <c r="AC981" i="25"/>
  <c r="R981" i="25" s="1"/>
  <c r="AA981" i="25"/>
  <c r="P981" i="25" s="1"/>
  <c r="AH981" i="25"/>
  <c r="W981" i="25" s="1"/>
  <c r="AD981" i="25"/>
  <c r="S981" i="25" s="1"/>
  <c r="AJ981" i="25"/>
  <c r="Y981" i="25" s="1"/>
  <c r="AF981" i="25"/>
  <c r="U981" i="25" s="1"/>
  <c r="AB981" i="25"/>
  <c r="Q981" i="25" s="1"/>
  <c r="AK983" i="25"/>
  <c r="Z983" i="25" s="1"/>
  <c r="AI983" i="25"/>
  <c r="X983" i="25" s="1"/>
  <c r="AG983" i="25"/>
  <c r="V983" i="25" s="1"/>
  <c r="AE983" i="25"/>
  <c r="T983" i="25" s="1"/>
  <c r="AC983" i="25"/>
  <c r="R983" i="25" s="1"/>
  <c r="AA983" i="25"/>
  <c r="P983" i="25" s="1"/>
  <c r="AJ983" i="25"/>
  <c r="Y983" i="25" s="1"/>
  <c r="AF983" i="25"/>
  <c r="U983" i="25" s="1"/>
  <c r="AB983" i="25"/>
  <c r="Q983" i="25" s="1"/>
  <c r="AH983" i="25"/>
  <c r="W983" i="25" s="1"/>
  <c r="AD983" i="25"/>
  <c r="S983" i="25" s="1"/>
  <c r="AK985" i="25"/>
  <c r="Z985" i="25" s="1"/>
  <c r="AI985" i="25"/>
  <c r="X985" i="25" s="1"/>
  <c r="AG985" i="25"/>
  <c r="V985" i="25" s="1"/>
  <c r="AE985" i="25"/>
  <c r="T985" i="25" s="1"/>
  <c r="AC985" i="25"/>
  <c r="R985" i="25" s="1"/>
  <c r="AA985" i="25"/>
  <c r="P985" i="25" s="1"/>
  <c r="AH985" i="25"/>
  <c r="W985" i="25" s="1"/>
  <c r="AD985" i="25"/>
  <c r="S985" i="25" s="1"/>
  <c r="AJ985" i="25"/>
  <c r="Y985" i="25" s="1"/>
  <c r="AF985" i="25"/>
  <c r="U985" i="25" s="1"/>
  <c r="AB985" i="25"/>
  <c r="Q985" i="25" s="1"/>
  <c r="AK987" i="25"/>
  <c r="Z987" i="25" s="1"/>
  <c r="AI987" i="25"/>
  <c r="X987" i="25" s="1"/>
  <c r="AG987" i="25"/>
  <c r="V987" i="25" s="1"/>
  <c r="AE987" i="25"/>
  <c r="T987" i="25" s="1"/>
  <c r="AC987" i="25"/>
  <c r="R987" i="25" s="1"/>
  <c r="AA987" i="25"/>
  <c r="P987" i="25" s="1"/>
  <c r="AJ987" i="25"/>
  <c r="Y987" i="25" s="1"/>
  <c r="AF987" i="25"/>
  <c r="U987" i="25" s="1"/>
  <c r="AB987" i="25"/>
  <c r="Q987" i="25" s="1"/>
  <c r="AH987" i="25"/>
  <c r="W987" i="25" s="1"/>
  <c r="AD987" i="25"/>
  <c r="S987" i="25" s="1"/>
  <c r="AK989" i="25"/>
  <c r="Z989" i="25" s="1"/>
  <c r="AI989" i="25"/>
  <c r="X989" i="25" s="1"/>
  <c r="AG989" i="25"/>
  <c r="V989" i="25" s="1"/>
  <c r="AE989" i="25"/>
  <c r="T989" i="25" s="1"/>
  <c r="AC989" i="25"/>
  <c r="R989" i="25" s="1"/>
  <c r="AA989" i="25"/>
  <c r="P989" i="25" s="1"/>
  <c r="AH989" i="25"/>
  <c r="W989" i="25" s="1"/>
  <c r="AD989" i="25"/>
  <c r="S989" i="25" s="1"/>
  <c r="AJ989" i="25"/>
  <c r="Y989" i="25" s="1"/>
  <c r="AF989" i="25"/>
  <c r="U989" i="25" s="1"/>
  <c r="AB989" i="25"/>
  <c r="Q989" i="25" s="1"/>
  <c r="AK991" i="25"/>
  <c r="Z991" i="25" s="1"/>
  <c r="AI991" i="25"/>
  <c r="X991" i="25" s="1"/>
  <c r="AG991" i="25"/>
  <c r="V991" i="25" s="1"/>
  <c r="AE991" i="25"/>
  <c r="T991" i="25" s="1"/>
  <c r="AC991" i="25"/>
  <c r="R991" i="25" s="1"/>
  <c r="AA991" i="25"/>
  <c r="P991" i="25" s="1"/>
  <c r="AJ991" i="25"/>
  <c r="Y991" i="25" s="1"/>
  <c r="AF991" i="25"/>
  <c r="U991" i="25" s="1"/>
  <c r="AB991" i="25"/>
  <c r="Q991" i="25" s="1"/>
  <c r="AH991" i="25"/>
  <c r="W991" i="25" s="1"/>
  <c r="AD991" i="25"/>
  <c r="S991" i="25" s="1"/>
  <c r="AK993" i="25"/>
  <c r="Z993" i="25" s="1"/>
  <c r="AI993" i="25"/>
  <c r="X993" i="25" s="1"/>
  <c r="AG993" i="25"/>
  <c r="V993" i="25" s="1"/>
  <c r="AE993" i="25"/>
  <c r="T993" i="25" s="1"/>
  <c r="AC993" i="25"/>
  <c r="R993" i="25" s="1"/>
  <c r="AA993" i="25"/>
  <c r="P993" i="25" s="1"/>
  <c r="AH993" i="25"/>
  <c r="W993" i="25" s="1"/>
  <c r="AD993" i="25"/>
  <c r="S993" i="25" s="1"/>
  <c r="AJ993" i="25"/>
  <c r="Y993" i="25" s="1"/>
  <c r="AF993" i="25"/>
  <c r="U993" i="25" s="1"/>
  <c r="AB993" i="25"/>
  <c r="Q993" i="25" s="1"/>
  <c r="AK995" i="25"/>
  <c r="Z995" i="25" s="1"/>
  <c r="AI995" i="25"/>
  <c r="X995" i="25" s="1"/>
  <c r="AG995" i="25"/>
  <c r="V995" i="25" s="1"/>
  <c r="AE995" i="25"/>
  <c r="T995" i="25" s="1"/>
  <c r="AC995" i="25"/>
  <c r="R995" i="25" s="1"/>
  <c r="AA995" i="25"/>
  <c r="P995" i="25" s="1"/>
  <c r="AJ995" i="25"/>
  <c r="Y995" i="25" s="1"/>
  <c r="AF995" i="25"/>
  <c r="U995" i="25" s="1"/>
  <c r="AB995" i="25"/>
  <c r="Q995" i="25" s="1"/>
  <c r="AH995" i="25"/>
  <c r="W995" i="25" s="1"/>
  <c r="AD995" i="25"/>
  <c r="S995" i="25" s="1"/>
  <c r="AK997" i="25"/>
  <c r="Z997" i="25" s="1"/>
  <c r="AI997" i="25"/>
  <c r="X997" i="25" s="1"/>
  <c r="AG997" i="25"/>
  <c r="V997" i="25" s="1"/>
  <c r="AE997" i="25"/>
  <c r="T997" i="25" s="1"/>
  <c r="AC997" i="25"/>
  <c r="R997" i="25" s="1"/>
  <c r="AA997" i="25"/>
  <c r="P997" i="25" s="1"/>
  <c r="AH997" i="25"/>
  <c r="W997" i="25" s="1"/>
  <c r="AD997" i="25"/>
  <c r="S997" i="25" s="1"/>
  <c r="AJ997" i="25"/>
  <c r="Y997" i="25" s="1"/>
  <c r="AF997" i="25"/>
  <c r="U997" i="25" s="1"/>
  <c r="AB997" i="25"/>
  <c r="Q997" i="25" s="1"/>
  <c r="AK999" i="25"/>
  <c r="Z999" i="25" s="1"/>
  <c r="AI999" i="25"/>
  <c r="X999" i="25" s="1"/>
  <c r="AG999" i="25"/>
  <c r="V999" i="25" s="1"/>
  <c r="AE999" i="25"/>
  <c r="T999" i="25" s="1"/>
  <c r="AC999" i="25"/>
  <c r="R999" i="25" s="1"/>
  <c r="AA999" i="25"/>
  <c r="P999" i="25" s="1"/>
  <c r="AJ999" i="25"/>
  <c r="Y999" i="25" s="1"/>
  <c r="AF999" i="25"/>
  <c r="U999" i="25" s="1"/>
  <c r="AB999" i="25"/>
  <c r="Q999" i="25" s="1"/>
  <c r="AH999" i="25"/>
  <c r="W999" i="25" s="1"/>
  <c r="AD999" i="25"/>
  <c r="S999" i="25" s="1"/>
  <c r="AK1001" i="25"/>
  <c r="Z1001" i="25" s="1"/>
  <c r="AI1001" i="25"/>
  <c r="X1001" i="25" s="1"/>
  <c r="AG1001" i="25"/>
  <c r="V1001" i="25" s="1"/>
  <c r="AE1001" i="25"/>
  <c r="T1001" i="25" s="1"/>
  <c r="AC1001" i="25"/>
  <c r="R1001" i="25" s="1"/>
  <c r="AA1001" i="25"/>
  <c r="P1001" i="25" s="1"/>
  <c r="AH1001" i="25"/>
  <c r="W1001" i="25" s="1"/>
  <c r="AD1001" i="25"/>
  <c r="S1001" i="25" s="1"/>
  <c r="AJ1001" i="25"/>
  <c r="Y1001" i="25" s="1"/>
  <c r="AF1001" i="25"/>
  <c r="U1001" i="25" s="1"/>
  <c r="AB1001" i="25"/>
  <c r="Q1001" i="25" s="1"/>
  <c r="AK1003" i="25"/>
  <c r="Z1003" i="25" s="1"/>
  <c r="AI1003" i="25"/>
  <c r="X1003" i="25" s="1"/>
  <c r="AG1003" i="25"/>
  <c r="V1003" i="25" s="1"/>
  <c r="AE1003" i="25"/>
  <c r="T1003" i="25" s="1"/>
  <c r="AC1003" i="25"/>
  <c r="R1003" i="25" s="1"/>
  <c r="AA1003" i="25"/>
  <c r="P1003" i="25" s="1"/>
  <c r="AJ1003" i="25"/>
  <c r="Y1003" i="25" s="1"/>
  <c r="AF1003" i="25"/>
  <c r="U1003" i="25" s="1"/>
  <c r="AB1003" i="25"/>
  <c r="Q1003" i="25" s="1"/>
  <c r="AH1003" i="25"/>
  <c r="W1003" i="25" s="1"/>
  <c r="AD1003" i="25"/>
  <c r="S1003" i="25" s="1"/>
  <c r="AK1005" i="25"/>
  <c r="Z1005" i="25" s="1"/>
  <c r="AI1005" i="25"/>
  <c r="X1005" i="25" s="1"/>
  <c r="AG1005" i="25"/>
  <c r="V1005" i="25" s="1"/>
  <c r="AE1005" i="25"/>
  <c r="T1005" i="25" s="1"/>
  <c r="AC1005" i="25"/>
  <c r="R1005" i="25" s="1"/>
  <c r="AA1005" i="25"/>
  <c r="P1005" i="25" s="1"/>
  <c r="AH1005" i="25"/>
  <c r="W1005" i="25" s="1"/>
  <c r="AD1005" i="25"/>
  <c r="S1005" i="25" s="1"/>
  <c r="AJ1005" i="25"/>
  <c r="Y1005" i="25" s="1"/>
  <c r="AF1005" i="25"/>
  <c r="U1005" i="25" s="1"/>
  <c r="AB1005" i="25"/>
  <c r="Q1005" i="25" s="1"/>
  <c r="AK1007" i="25"/>
  <c r="Z1007" i="25" s="1"/>
  <c r="AI1007" i="25"/>
  <c r="X1007" i="25" s="1"/>
  <c r="AG1007" i="25"/>
  <c r="V1007" i="25" s="1"/>
  <c r="AE1007" i="25"/>
  <c r="T1007" i="25" s="1"/>
  <c r="AC1007" i="25"/>
  <c r="R1007" i="25" s="1"/>
  <c r="AA1007" i="25"/>
  <c r="P1007" i="25" s="1"/>
  <c r="AJ1007" i="25"/>
  <c r="Y1007" i="25" s="1"/>
  <c r="AF1007" i="25"/>
  <c r="U1007" i="25" s="1"/>
  <c r="AB1007" i="25"/>
  <c r="Q1007" i="25" s="1"/>
  <c r="AH1007" i="25"/>
  <c r="W1007" i="25" s="1"/>
  <c r="AD1007" i="25"/>
  <c r="S1007" i="25" s="1"/>
  <c r="AK1009" i="25"/>
  <c r="Z1009" i="25" s="1"/>
  <c r="AI1009" i="25"/>
  <c r="X1009" i="25" s="1"/>
  <c r="AG1009" i="25"/>
  <c r="V1009" i="25" s="1"/>
  <c r="AE1009" i="25"/>
  <c r="T1009" i="25" s="1"/>
  <c r="AC1009" i="25"/>
  <c r="R1009" i="25" s="1"/>
  <c r="AA1009" i="25"/>
  <c r="P1009" i="25" s="1"/>
  <c r="AH1009" i="25"/>
  <c r="W1009" i="25" s="1"/>
  <c r="AD1009" i="25"/>
  <c r="S1009" i="25" s="1"/>
  <c r="AJ1009" i="25"/>
  <c r="Y1009" i="25" s="1"/>
  <c r="AF1009" i="25"/>
  <c r="U1009" i="25" s="1"/>
  <c r="AB1009" i="25"/>
  <c r="Q1009" i="25" s="1"/>
  <c r="AK1011" i="25"/>
  <c r="Z1011" i="25" s="1"/>
  <c r="AI1011" i="25"/>
  <c r="X1011" i="25" s="1"/>
  <c r="AG1011" i="25"/>
  <c r="V1011" i="25" s="1"/>
  <c r="AE1011" i="25"/>
  <c r="T1011" i="25" s="1"/>
  <c r="AC1011" i="25"/>
  <c r="R1011" i="25" s="1"/>
  <c r="AA1011" i="25"/>
  <c r="P1011" i="25" s="1"/>
  <c r="AJ1011" i="25"/>
  <c r="Y1011" i="25" s="1"/>
  <c r="AF1011" i="25"/>
  <c r="U1011" i="25" s="1"/>
  <c r="AB1011" i="25"/>
  <c r="Q1011" i="25" s="1"/>
  <c r="AH1011" i="25"/>
  <c r="W1011" i="25" s="1"/>
  <c r="AD1011" i="25"/>
  <c r="S1011" i="25" s="1"/>
  <c r="AK1013" i="25"/>
  <c r="Z1013" i="25" s="1"/>
  <c r="AI1013" i="25"/>
  <c r="X1013" i="25" s="1"/>
  <c r="AG1013" i="25"/>
  <c r="V1013" i="25" s="1"/>
  <c r="AE1013" i="25"/>
  <c r="T1013" i="25" s="1"/>
  <c r="AC1013" i="25"/>
  <c r="R1013" i="25" s="1"/>
  <c r="AA1013" i="25"/>
  <c r="P1013" i="25" s="1"/>
  <c r="AH1013" i="25"/>
  <c r="W1013" i="25" s="1"/>
  <c r="AD1013" i="25"/>
  <c r="S1013" i="25" s="1"/>
  <c r="AJ1013" i="25"/>
  <c r="Y1013" i="25" s="1"/>
  <c r="AF1013" i="25"/>
  <c r="U1013" i="25" s="1"/>
  <c r="AB1013" i="25"/>
  <c r="Q1013" i="25" s="1"/>
  <c r="AK1015" i="25"/>
  <c r="Z1015" i="25" s="1"/>
  <c r="AI1015" i="25"/>
  <c r="X1015" i="25" s="1"/>
  <c r="AG1015" i="25"/>
  <c r="V1015" i="25" s="1"/>
  <c r="AE1015" i="25"/>
  <c r="T1015" i="25" s="1"/>
  <c r="AC1015" i="25"/>
  <c r="R1015" i="25" s="1"/>
  <c r="AA1015" i="25"/>
  <c r="P1015" i="25" s="1"/>
  <c r="AJ1015" i="25"/>
  <c r="Y1015" i="25" s="1"/>
  <c r="AF1015" i="25"/>
  <c r="U1015" i="25" s="1"/>
  <c r="AB1015" i="25"/>
  <c r="Q1015" i="25" s="1"/>
  <c r="AH1015" i="25"/>
  <c r="W1015" i="25" s="1"/>
  <c r="AD1015" i="25"/>
  <c r="S1015" i="25" s="1"/>
  <c r="AK1017" i="25"/>
  <c r="Z1017" i="25" s="1"/>
  <c r="AI1017" i="25"/>
  <c r="X1017" i="25" s="1"/>
  <c r="AG1017" i="25"/>
  <c r="V1017" i="25" s="1"/>
  <c r="AE1017" i="25"/>
  <c r="T1017" i="25" s="1"/>
  <c r="AC1017" i="25"/>
  <c r="R1017" i="25" s="1"/>
  <c r="AA1017" i="25"/>
  <c r="P1017" i="25" s="1"/>
  <c r="AH1017" i="25"/>
  <c r="W1017" i="25" s="1"/>
  <c r="AD1017" i="25"/>
  <c r="S1017" i="25" s="1"/>
  <c r="AJ1017" i="25"/>
  <c r="Y1017" i="25" s="1"/>
  <c r="AF1017" i="25"/>
  <c r="U1017" i="25" s="1"/>
  <c r="AB1017" i="25"/>
  <c r="Q1017" i="25" s="1"/>
  <c r="AK1019" i="25"/>
  <c r="Z1019" i="25" s="1"/>
  <c r="AI1019" i="25"/>
  <c r="X1019" i="25" s="1"/>
  <c r="AG1019" i="25"/>
  <c r="V1019" i="25" s="1"/>
  <c r="AE1019" i="25"/>
  <c r="T1019" i="25" s="1"/>
  <c r="AC1019" i="25"/>
  <c r="R1019" i="25" s="1"/>
  <c r="AA1019" i="25"/>
  <c r="P1019" i="25" s="1"/>
  <c r="AJ1019" i="25"/>
  <c r="Y1019" i="25" s="1"/>
  <c r="AF1019" i="25"/>
  <c r="U1019" i="25" s="1"/>
  <c r="AB1019" i="25"/>
  <c r="Q1019" i="25" s="1"/>
  <c r="AH1019" i="25"/>
  <c r="W1019" i="25" s="1"/>
  <c r="AD1019" i="25"/>
  <c r="S1019" i="25" s="1"/>
  <c r="AK21" i="25"/>
  <c r="Z21" i="25" s="1"/>
  <c r="AI21" i="25"/>
  <c r="X21" i="25" s="1"/>
  <c r="AG21" i="25"/>
  <c r="V21" i="25" s="1"/>
  <c r="AE21" i="25"/>
  <c r="T21" i="25" s="1"/>
  <c r="AC21" i="25"/>
  <c r="R21" i="25" s="1"/>
  <c r="AA21" i="25"/>
  <c r="P21" i="25" s="1"/>
  <c r="AJ21" i="25"/>
  <c r="Y21" i="25" s="1"/>
  <c r="AH21" i="25"/>
  <c r="W21" i="25" s="1"/>
  <c r="AF21" i="25"/>
  <c r="U21" i="25" s="1"/>
  <c r="AD21" i="25"/>
  <c r="S21" i="25" s="1"/>
  <c r="AB21" i="25"/>
  <c r="Q21" i="25" s="1"/>
  <c r="AJ982" i="25"/>
  <c r="Y982" i="25" s="1"/>
  <c r="AH982" i="25"/>
  <c r="W982" i="25" s="1"/>
  <c r="AF982" i="25"/>
  <c r="U982" i="25" s="1"/>
  <c r="AD982" i="25"/>
  <c r="S982" i="25" s="1"/>
  <c r="AB982" i="25"/>
  <c r="Q982" i="25" s="1"/>
  <c r="AI982" i="25"/>
  <c r="X982" i="25" s="1"/>
  <c r="AE982" i="25"/>
  <c r="T982" i="25" s="1"/>
  <c r="AA982" i="25"/>
  <c r="P982" i="25" s="1"/>
  <c r="AK982" i="25"/>
  <c r="Z982" i="25" s="1"/>
  <c r="AG982" i="25"/>
  <c r="V982" i="25" s="1"/>
  <c r="AC982" i="25"/>
  <c r="R982" i="25" s="1"/>
  <c r="AJ984" i="25"/>
  <c r="Y984" i="25" s="1"/>
  <c r="AH984" i="25"/>
  <c r="W984" i="25" s="1"/>
  <c r="AF984" i="25"/>
  <c r="U984" i="25" s="1"/>
  <c r="AD984" i="25"/>
  <c r="S984" i="25" s="1"/>
  <c r="AB984" i="25"/>
  <c r="Q984" i="25" s="1"/>
  <c r="AK984" i="25"/>
  <c r="Z984" i="25" s="1"/>
  <c r="AG984" i="25"/>
  <c r="V984" i="25" s="1"/>
  <c r="AC984" i="25"/>
  <c r="R984" i="25" s="1"/>
  <c r="AI984" i="25"/>
  <c r="X984" i="25" s="1"/>
  <c r="AE984" i="25"/>
  <c r="T984" i="25" s="1"/>
  <c r="AA984" i="25"/>
  <c r="P984" i="25" s="1"/>
  <c r="AJ986" i="25"/>
  <c r="Y986" i="25" s="1"/>
  <c r="AH986" i="25"/>
  <c r="W986" i="25" s="1"/>
  <c r="AF986" i="25"/>
  <c r="U986" i="25" s="1"/>
  <c r="AD986" i="25"/>
  <c r="S986" i="25" s="1"/>
  <c r="AB986" i="25"/>
  <c r="Q986" i="25" s="1"/>
  <c r="AI986" i="25"/>
  <c r="X986" i="25" s="1"/>
  <c r="AE986" i="25"/>
  <c r="T986" i="25" s="1"/>
  <c r="AA986" i="25"/>
  <c r="P986" i="25" s="1"/>
  <c r="AK986" i="25"/>
  <c r="Z986" i="25" s="1"/>
  <c r="AG986" i="25"/>
  <c r="V986" i="25" s="1"/>
  <c r="AC986" i="25"/>
  <c r="R986" i="25" s="1"/>
  <c r="AJ988" i="25"/>
  <c r="Y988" i="25" s="1"/>
  <c r="AH988" i="25"/>
  <c r="W988" i="25" s="1"/>
  <c r="AF988" i="25"/>
  <c r="U988" i="25" s="1"/>
  <c r="AD988" i="25"/>
  <c r="S988" i="25" s="1"/>
  <c r="AB988" i="25"/>
  <c r="Q988" i="25" s="1"/>
  <c r="AK988" i="25"/>
  <c r="Z988" i="25" s="1"/>
  <c r="AG988" i="25"/>
  <c r="V988" i="25" s="1"/>
  <c r="AC988" i="25"/>
  <c r="R988" i="25" s="1"/>
  <c r="AI988" i="25"/>
  <c r="X988" i="25" s="1"/>
  <c r="AE988" i="25"/>
  <c r="T988" i="25" s="1"/>
  <c r="AA988" i="25"/>
  <c r="P988" i="25" s="1"/>
  <c r="AJ990" i="25"/>
  <c r="Y990" i="25" s="1"/>
  <c r="AH990" i="25"/>
  <c r="W990" i="25" s="1"/>
  <c r="AF990" i="25"/>
  <c r="U990" i="25" s="1"/>
  <c r="AD990" i="25"/>
  <c r="S990" i="25" s="1"/>
  <c r="AB990" i="25"/>
  <c r="Q990" i="25" s="1"/>
  <c r="AI990" i="25"/>
  <c r="X990" i="25" s="1"/>
  <c r="AE990" i="25"/>
  <c r="T990" i="25" s="1"/>
  <c r="AA990" i="25"/>
  <c r="P990" i="25" s="1"/>
  <c r="AK990" i="25"/>
  <c r="Z990" i="25" s="1"/>
  <c r="AG990" i="25"/>
  <c r="V990" i="25" s="1"/>
  <c r="AC990" i="25"/>
  <c r="R990" i="25" s="1"/>
  <c r="AJ992" i="25"/>
  <c r="Y992" i="25" s="1"/>
  <c r="AH992" i="25"/>
  <c r="W992" i="25" s="1"/>
  <c r="AF992" i="25"/>
  <c r="U992" i="25" s="1"/>
  <c r="AD992" i="25"/>
  <c r="S992" i="25" s="1"/>
  <c r="AB992" i="25"/>
  <c r="Q992" i="25" s="1"/>
  <c r="AK992" i="25"/>
  <c r="Z992" i="25" s="1"/>
  <c r="AG992" i="25"/>
  <c r="V992" i="25" s="1"/>
  <c r="AC992" i="25"/>
  <c r="R992" i="25" s="1"/>
  <c r="AI992" i="25"/>
  <c r="X992" i="25" s="1"/>
  <c r="AE992" i="25"/>
  <c r="T992" i="25" s="1"/>
  <c r="AA992" i="25"/>
  <c r="P992" i="25" s="1"/>
  <c r="AJ994" i="25"/>
  <c r="Y994" i="25" s="1"/>
  <c r="AH994" i="25"/>
  <c r="W994" i="25" s="1"/>
  <c r="AF994" i="25"/>
  <c r="U994" i="25" s="1"/>
  <c r="AD994" i="25"/>
  <c r="S994" i="25" s="1"/>
  <c r="AB994" i="25"/>
  <c r="Q994" i="25" s="1"/>
  <c r="AI994" i="25"/>
  <c r="X994" i="25" s="1"/>
  <c r="AE994" i="25"/>
  <c r="T994" i="25" s="1"/>
  <c r="AA994" i="25"/>
  <c r="P994" i="25" s="1"/>
  <c r="AK994" i="25"/>
  <c r="Z994" i="25" s="1"/>
  <c r="AG994" i="25"/>
  <c r="V994" i="25" s="1"/>
  <c r="AC994" i="25"/>
  <c r="R994" i="25" s="1"/>
  <c r="AJ996" i="25"/>
  <c r="Y996" i="25" s="1"/>
  <c r="AH996" i="25"/>
  <c r="W996" i="25" s="1"/>
  <c r="AF996" i="25"/>
  <c r="U996" i="25" s="1"/>
  <c r="AD996" i="25"/>
  <c r="S996" i="25" s="1"/>
  <c r="AB996" i="25"/>
  <c r="Q996" i="25" s="1"/>
  <c r="AK996" i="25"/>
  <c r="Z996" i="25" s="1"/>
  <c r="AG996" i="25"/>
  <c r="V996" i="25" s="1"/>
  <c r="AC996" i="25"/>
  <c r="R996" i="25" s="1"/>
  <c r="AI996" i="25"/>
  <c r="X996" i="25" s="1"/>
  <c r="AE996" i="25"/>
  <c r="T996" i="25" s="1"/>
  <c r="AA996" i="25"/>
  <c r="P996" i="25" s="1"/>
  <c r="AJ998" i="25"/>
  <c r="Y998" i="25" s="1"/>
  <c r="AH998" i="25"/>
  <c r="W998" i="25" s="1"/>
  <c r="AF998" i="25"/>
  <c r="U998" i="25" s="1"/>
  <c r="AD998" i="25"/>
  <c r="S998" i="25" s="1"/>
  <c r="AB998" i="25"/>
  <c r="Q998" i="25" s="1"/>
  <c r="AI998" i="25"/>
  <c r="X998" i="25" s="1"/>
  <c r="AE998" i="25"/>
  <c r="T998" i="25" s="1"/>
  <c r="AA998" i="25"/>
  <c r="P998" i="25" s="1"/>
  <c r="AK998" i="25"/>
  <c r="Z998" i="25" s="1"/>
  <c r="AG998" i="25"/>
  <c r="V998" i="25" s="1"/>
  <c r="AC998" i="25"/>
  <c r="R998" i="25" s="1"/>
  <c r="AJ1000" i="25"/>
  <c r="Y1000" i="25" s="1"/>
  <c r="AH1000" i="25"/>
  <c r="W1000" i="25" s="1"/>
  <c r="AF1000" i="25"/>
  <c r="U1000" i="25" s="1"/>
  <c r="AD1000" i="25"/>
  <c r="S1000" i="25" s="1"/>
  <c r="AB1000" i="25"/>
  <c r="Q1000" i="25" s="1"/>
  <c r="AK1000" i="25"/>
  <c r="Z1000" i="25" s="1"/>
  <c r="AG1000" i="25"/>
  <c r="V1000" i="25" s="1"/>
  <c r="AC1000" i="25"/>
  <c r="R1000" i="25" s="1"/>
  <c r="AI1000" i="25"/>
  <c r="X1000" i="25" s="1"/>
  <c r="AE1000" i="25"/>
  <c r="T1000" i="25" s="1"/>
  <c r="AA1000" i="25"/>
  <c r="P1000" i="25" s="1"/>
  <c r="AJ1002" i="25"/>
  <c r="Y1002" i="25" s="1"/>
  <c r="AH1002" i="25"/>
  <c r="W1002" i="25" s="1"/>
  <c r="AF1002" i="25"/>
  <c r="U1002" i="25" s="1"/>
  <c r="AD1002" i="25"/>
  <c r="S1002" i="25" s="1"/>
  <c r="AB1002" i="25"/>
  <c r="Q1002" i="25" s="1"/>
  <c r="AI1002" i="25"/>
  <c r="X1002" i="25" s="1"/>
  <c r="AE1002" i="25"/>
  <c r="T1002" i="25" s="1"/>
  <c r="AA1002" i="25"/>
  <c r="P1002" i="25" s="1"/>
  <c r="AK1002" i="25"/>
  <c r="Z1002" i="25" s="1"/>
  <c r="AG1002" i="25"/>
  <c r="V1002" i="25" s="1"/>
  <c r="AC1002" i="25"/>
  <c r="R1002" i="25" s="1"/>
  <c r="AJ1004" i="25"/>
  <c r="Y1004" i="25" s="1"/>
  <c r="AH1004" i="25"/>
  <c r="W1004" i="25" s="1"/>
  <c r="AF1004" i="25"/>
  <c r="U1004" i="25" s="1"/>
  <c r="AD1004" i="25"/>
  <c r="S1004" i="25" s="1"/>
  <c r="AB1004" i="25"/>
  <c r="Q1004" i="25" s="1"/>
  <c r="AK1004" i="25"/>
  <c r="Z1004" i="25" s="1"/>
  <c r="AG1004" i="25"/>
  <c r="V1004" i="25" s="1"/>
  <c r="AC1004" i="25"/>
  <c r="R1004" i="25" s="1"/>
  <c r="AI1004" i="25"/>
  <c r="X1004" i="25" s="1"/>
  <c r="AE1004" i="25"/>
  <c r="T1004" i="25" s="1"/>
  <c r="AA1004" i="25"/>
  <c r="P1004" i="25" s="1"/>
  <c r="AJ1006" i="25"/>
  <c r="Y1006" i="25" s="1"/>
  <c r="AH1006" i="25"/>
  <c r="W1006" i="25" s="1"/>
  <c r="AF1006" i="25"/>
  <c r="U1006" i="25" s="1"/>
  <c r="AD1006" i="25"/>
  <c r="S1006" i="25" s="1"/>
  <c r="AB1006" i="25"/>
  <c r="Q1006" i="25" s="1"/>
  <c r="AI1006" i="25"/>
  <c r="X1006" i="25" s="1"/>
  <c r="AE1006" i="25"/>
  <c r="T1006" i="25" s="1"/>
  <c r="AA1006" i="25"/>
  <c r="P1006" i="25" s="1"/>
  <c r="AK1006" i="25"/>
  <c r="Z1006" i="25" s="1"/>
  <c r="AG1006" i="25"/>
  <c r="V1006" i="25" s="1"/>
  <c r="AC1006" i="25"/>
  <c r="R1006" i="25" s="1"/>
  <c r="AJ1008" i="25"/>
  <c r="Y1008" i="25" s="1"/>
  <c r="AH1008" i="25"/>
  <c r="W1008" i="25" s="1"/>
  <c r="AF1008" i="25"/>
  <c r="U1008" i="25" s="1"/>
  <c r="AD1008" i="25"/>
  <c r="S1008" i="25" s="1"/>
  <c r="AB1008" i="25"/>
  <c r="Q1008" i="25" s="1"/>
  <c r="AK1008" i="25"/>
  <c r="Z1008" i="25" s="1"/>
  <c r="AG1008" i="25"/>
  <c r="V1008" i="25" s="1"/>
  <c r="AC1008" i="25"/>
  <c r="R1008" i="25" s="1"/>
  <c r="AI1008" i="25"/>
  <c r="X1008" i="25" s="1"/>
  <c r="AE1008" i="25"/>
  <c r="T1008" i="25" s="1"/>
  <c r="AA1008" i="25"/>
  <c r="P1008" i="25" s="1"/>
  <c r="AJ1010" i="25"/>
  <c r="Y1010" i="25" s="1"/>
  <c r="AH1010" i="25"/>
  <c r="W1010" i="25" s="1"/>
  <c r="AF1010" i="25"/>
  <c r="U1010" i="25" s="1"/>
  <c r="AD1010" i="25"/>
  <c r="S1010" i="25" s="1"/>
  <c r="AB1010" i="25"/>
  <c r="Q1010" i="25" s="1"/>
  <c r="AI1010" i="25"/>
  <c r="X1010" i="25" s="1"/>
  <c r="AE1010" i="25"/>
  <c r="T1010" i="25" s="1"/>
  <c r="AA1010" i="25"/>
  <c r="P1010" i="25" s="1"/>
  <c r="AK1010" i="25"/>
  <c r="Z1010" i="25" s="1"/>
  <c r="AG1010" i="25"/>
  <c r="V1010" i="25" s="1"/>
  <c r="AC1010" i="25"/>
  <c r="R1010" i="25" s="1"/>
  <c r="AJ1012" i="25"/>
  <c r="Y1012" i="25" s="1"/>
  <c r="AH1012" i="25"/>
  <c r="W1012" i="25" s="1"/>
  <c r="AF1012" i="25"/>
  <c r="U1012" i="25" s="1"/>
  <c r="AD1012" i="25"/>
  <c r="S1012" i="25" s="1"/>
  <c r="AB1012" i="25"/>
  <c r="Q1012" i="25" s="1"/>
  <c r="AK1012" i="25"/>
  <c r="Z1012" i="25" s="1"/>
  <c r="AG1012" i="25"/>
  <c r="V1012" i="25" s="1"/>
  <c r="AC1012" i="25"/>
  <c r="R1012" i="25" s="1"/>
  <c r="AI1012" i="25"/>
  <c r="X1012" i="25" s="1"/>
  <c r="AE1012" i="25"/>
  <c r="T1012" i="25" s="1"/>
  <c r="AA1012" i="25"/>
  <c r="P1012" i="25" s="1"/>
  <c r="AJ1014" i="25"/>
  <c r="Y1014" i="25" s="1"/>
  <c r="AH1014" i="25"/>
  <c r="W1014" i="25" s="1"/>
  <c r="AF1014" i="25"/>
  <c r="U1014" i="25" s="1"/>
  <c r="AD1014" i="25"/>
  <c r="S1014" i="25" s="1"/>
  <c r="AB1014" i="25"/>
  <c r="Q1014" i="25" s="1"/>
  <c r="AI1014" i="25"/>
  <c r="X1014" i="25" s="1"/>
  <c r="AE1014" i="25"/>
  <c r="T1014" i="25" s="1"/>
  <c r="AA1014" i="25"/>
  <c r="P1014" i="25" s="1"/>
  <c r="AK1014" i="25"/>
  <c r="Z1014" i="25" s="1"/>
  <c r="AG1014" i="25"/>
  <c r="V1014" i="25" s="1"/>
  <c r="AC1014" i="25"/>
  <c r="R1014" i="25" s="1"/>
  <c r="AJ1016" i="25"/>
  <c r="Y1016" i="25" s="1"/>
  <c r="AH1016" i="25"/>
  <c r="W1016" i="25" s="1"/>
  <c r="AF1016" i="25"/>
  <c r="U1016" i="25" s="1"/>
  <c r="AD1016" i="25"/>
  <c r="S1016" i="25" s="1"/>
  <c r="AB1016" i="25"/>
  <c r="Q1016" i="25" s="1"/>
  <c r="AK1016" i="25"/>
  <c r="Z1016" i="25" s="1"/>
  <c r="AG1016" i="25"/>
  <c r="V1016" i="25" s="1"/>
  <c r="AC1016" i="25"/>
  <c r="R1016" i="25" s="1"/>
  <c r="AI1016" i="25"/>
  <c r="X1016" i="25" s="1"/>
  <c r="AE1016" i="25"/>
  <c r="T1016" i="25" s="1"/>
  <c r="AA1016" i="25"/>
  <c r="P1016" i="25" s="1"/>
  <c r="AJ1018" i="25"/>
  <c r="Y1018" i="25" s="1"/>
  <c r="AH1018" i="25"/>
  <c r="W1018" i="25" s="1"/>
  <c r="AF1018" i="25"/>
  <c r="U1018" i="25" s="1"/>
  <c r="AD1018" i="25"/>
  <c r="S1018" i="25" s="1"/>
  <c r="AB1018" i="25"/>
  <c r="Q1018" i="25" s="1"/>
  <c r="AI1018" i="25"/>
  <c r="X1018" i="25" s="1"/>
  <c r="AE1018" i="25"/>
  <c r="T1018" i="25" s="1"/>
  <c r="AA1018" i="25"/>
  <c r="P1018" i="25" s="1"/>
  <c r="AK1018" i="25"/>
  <c r="Z1018" i="25" s="1"/>
  <c r="AG1018" i="25"/>
  <c r="V1018" i="25" s="1"/>
  <c r="AC1018" i="25"/>
  <c r="R1018" i="25" s="1"/>
  <c r="AA20" i="25"/>
  <c r="P20" i="25" s="1"/>
  <c r="AC20" i="25"/>
  <c r="R20" i="25" s="1"/>
  <c r="AE20" i="25"/>
  <c r="T20" i="25" s="1"/>
  <c r="AG20" i="25"/>
  <c r="V20" i="25" s="1"/>
  <c r="AI20" i="25"/>
  <c r="X20" i="25" s="1"/>
  <c r="AA22" i="25"/>
  <c r="P22" i="25" s="1"/>
  <c r="AC22" i="25"/>
  <c r="R22" i="25" s="1"/>
  <c r="AE22" i="25"/>
  <c r="T22" i="25" s="1"/>
  <c r="AG22" i="25"/>
  <c r="V22" i="25" s="1"/>
  <c r="AI22" i="25"/>
  <c r="X22" i="25" s="1"/>
  <c r="AO16" i="25" l="1"/>
  <c r="Q7" i="25"/>
  <c r="R7" i="25" s="1"/>
  <c r="D1019" i="25"/>
  <c r="D1018" i="25"/>
  <c r="D1017" i="25"/>
  <c r="D1016" i="25"/>
  <c r="D1015" i="25"/>
  <c r="D1014" i="25"/>
  <c r="D1013" i="25"/>
  <c r="D1012" i="25"/>
  <c r="D1011" i="25"/>
  <c r="D1010" i="25"/>
  <c r="D1009" i="25"/>
  <c r="D1008" i="25"/>
  <c r="D1007" i="25"/>
  <c r="D1006" i="25"/>
  <c r="D1005" i="25"/>
  <c r="D1004" i="25"/>
  <c r="D1003" i="25"/>
  <c r="D1002" i="25"/>
  <c r="D1001" i="25"/>
  <c r="D1000" i="25"/>
  <c r="D999" i="25"/>
  <c r="D998" i="25"/>
  <c r="D997" i="25"/>
  <c r="D996" i="25"/>
  <c r="D995" i="25"/>
  <c r="D994" i="25"/>
  <c r="D993" i="25"/>
  <c r="D992" i="25"/>
  <c r="D991" i="25"/>
  <c r="D990" i="25"/>
  <c r="D989" i="25"/>
  <c r="D988" i="25"/>
  <c r="D987" i="25"/>
  <c r="D986" i="25"/>
  <c r="D985" i="25"/>
  <c r="D984" i="25"/>
  <c r="D983" i="25"/>
  <c r="D982" i="25"/>
  <c r="D981" i="25"/>
  <c r="D980" i="25"/>
  <c r="D979" i="25"/>
  <c r="D978" i="25"/>
  <c r="D977" i="25"/>
  <c r="D976" i="25"/>
  <c r="D975" i="25"/>
  <c r="D974" i="25"/>
  <c r="D973" i="25"/>
  <c r="D972" i="25"/>
  <c r="D971" i="25"/>
  <c r="D970" i="25"/>
  <c r="D969" i="25"/>
  <c r="D968" i="25"/>
  <c r="D967" i="25"/>
  <c r="D966" i="25"/>
  <c r="D965" i="25"/>
  <c r="D964" i="25"/>
  <c r="D963" i="25"/>
  <c r="D962" i="25"/>
  <c r="D961" i="25"/>
  <c r="D960" i="25"/>
  <c r="D959" i="25"/>
  <c r="D958" i="25"/>
  <c r="D957" i="25"/>
  <c r="D956" i="25"/>
  <c r="D955" i="25"/>
  <c r="D954" i="25"/>
  <c r="D953" i="25"/>
  <c r="D952" i="25"/>
  <c r="D951" i="25"/>
  <c r="D950" i="25"/>
  <c r="D949" i="25"/>
  <c r="D948" i="25"/>
  <c r="D947" i="25"/>
  <c r="D946" i="25"/>
  <c r="D945" i="25"/>
  <c r="D944" i="25"/>
  <c r="D943" i="25"/>
  <c r="D942" i="25"/>
  <c r="D941" i="25"/>
  <c r="D940" i="25"/>
  <c r="D939" i="25"/>
  <c r="D938" i="25"/>
  <c r="D937" i="25"/>
  <c r="D936" i="25"/>
  <c r="D935" i="25"/>
  <c r="D934" i="25"/>
  <c r="D933" i="25"/>
  <c r="D932" i="25"/>
  <c r="D931" i="25"/>
  <c r="D930" i="25"/>
  <c r="D929" i="25"/>
  <c r="D928" i="25"/>
  <c r="D927" i="25"/>
  <c r="D926" i="25"/>
  <c r="D925" i="25"/>
  <c r="D924" i="25"/>
  <c r="D923" i="25"/>
  <c r="D922" i="25"/>
  <c r="D921" i="25"/>
  <c r="D920" i="25"/>
  <c r="D919" i="25"/>
  <c r="D918" i="25"/>
  <c r="D917" i="25"/>
  <c r="D916" i="25"/>
  <c r="D915" i="25"/>
  <c r="D914" i="25"/>
  <c r="D913" i="25"/>
  <c r="D912" i="25"/>
  <c r="D911" i="25"/>
  <c r="D910" i="25"/>
  <c r="D909" i="25"/>
  <c r="D908" i="25"/>
  <c r="D907" i="25"/>
  <c r="D906" i="25"/>
  <c r="D905" i="25"/>
  <c r="D904" i="25"/>
  <c r="D903" i="25"/>
  <c r="D902" i="25"/>
  <c r="D901" i="25"/>
  <c r="D900" i="25"/>
  <c r="D899" i="25"/>
  <c r="D898" i="25"/>
  <c r="D897" i="25"/>
  <c r="D896" i="25"/>
  <c r="D895" i="25"/>
  <c r="D894" i="25"/>
  <c r="D893" i="25"/>
  <c r="D892" i="25"/>
  <c r="D891" i="25"/>
  <c r="D890" i="25"/>
  <c r="D889" i="25"/>
  <c r="D888" i="25"/>
  <c r="D887" i="25"/>
  <c r="D886" i="25"/>
  <c r="D885" i="25"/>
  <c r="D884" i="25"/>
  <c r="D883" i="25"/>
  <c r="D882" i="25"/>
  <c r="D881" i="25"/>
  <c r="D880" i="25"/>
  <c r="D879" i="25"/>
  <c r="D878" i="25"/>
  <c r="D877" i="25"/>
  <c r="D876" i="25"/>
  <c r="D875" i="25"/>
  <c r="D874" i="25"/>
  <c r="D873" i="25"/>
  <c r="D872" i="25"/>
  <c r="D871" i="25"/>
  <c r="D870" i="25"/>
  <c r="D869" i="25"/>
  <c r="D868" i="25"/>
  <c r="D867" i="25"/>
  <c r="D866" i="25"/>
  <c r="D865" i="25"/>
  <c r="D864" i="25"/>
  <c r="D863" i="25"/>
  <c r="D862" i="25"/>
  <c r="D861" i="25"/>
  <c r="D860" i="25"/>
  <c r="D859" i="25"/>
  <c r="D858" i="25"/>
  <c r="D857" i="25"/>
  <c r="D856" i="25"/>
  <c r="D855" i="25"/>
  <c r="D854" i="25"/>
  <c r="D853" i="25"/>
  <c r="D852" i="25"/>
  <c r="D851" i="25"/>
  <c r="D850" i="25"/>
  <c r="D849" i="25"/>
  <c r="D848" i="25"/>
  <c r="D847" i="25"/>
  <c r="D846" i="25"/>
  <c r="D845" i="25"/>
  <c r="D844" i="25"/>
  <c r="D843" i="25"/>
  <c r="D842" i="25"/>
  <c r="D841" i="25"/>
  <c r="D840" i="25"/>
  <c r="D839" i="25"/>
  <c r="D838" i="25"/>
  <c r="D837" i="25"/>
  <c r="D836" i="25"/>
  <c r="D835" i="25"/>
  <c r="D834" i="25"/>
  <c r="D833" i="25"/>
  <c r="D832" i="25"/>
  <c r="D831" i="25"/>
  <c r="D830" i="25"/>
  <c r="D829" i="25"/>
  <c r="D828" i="25"/>
  <c r="D827" i="25"/>
  <c r="D826" i="25"/>
  <c r="D825" i="25"/>
  <c r="D824" i="25"/>
  <c r="D823" i="25"/>
  <c r="D822" i="25"/>
  <c r="D821" i="25"/>
  <c r="D820" i="25"/>
  <c r="D819" i="25"/>
  <c r="D818" i="25"/>
  <c r="D817" i="25"/>
  <c r="D816" i="25"/>
  <c r="D815" i="25"/>
  <c r="D814" i="25"/>
  <c r="D813" i="25"/>
  <c r="D812" i="25"/>
  <c r="D811" i="25"/>
  <c r="D810" i="25"/>
  <c r="D809" i="25"/>
  <c r="D808" i="25"/>
  <c r="D807" i="25"/>
  <c r="D806" i="25"/>
  <c r="D805" i="25"/>
  <c r="D804" i="25"/>
  <c r="D803" i="25"/>
  <c r="D802" i="25"/>
  <c r="D801" i="25"/>
  <c r="D800" i="25"/>
  <c r="D799" i="25"/>
  <c r="D798" i="25"/>
  <c r="D797" i="25"/>
  <c r="D796" i="25"/>
  <c r="D795" i="25"/>
  <c r="D794" i="25"/>
  <c r="D793" i="25"/>
  <c r="D792" i="25"/>
  <c r="D791" i="25"/>
  <c r="D790" i="25"/>
  <c r="D789" i="25"/>
  <c r="D788" i="25"/>
  <c r="D787" i="25"/>
  <c r="D786" i="25"/>
  <c r="D785" i="25"/>
  <c r="D784" i="25"/>
  <c r="D783" i="25"/>
  <c r="D782" i="25"/>
  <c r="D781" i="25"/>
  <c r="D780" i="25"/>
  <c r="D779" i="25"/>
  <c r="D778" i="25"/>
  <c r="D777" i="25"/>
  <c r="D776" i="25"/>
  <c r="D775" i="25"/>
  <c r="D774" i="25"/>
  <c r="D773" i="25"/>
  <c r="D772" i="25"/>
  <c r="D771" i="25"/>
  <c r="D770" i="25"/>
  <c r="D769" i="25"/>
  <c r="D768" i="25"/>
  <c r="D767" i="25"/>
  <c r="D766" i="25"/>
  <c r="D765" i="25"/>
  <c r="D764" i="25"/>
  <c r="D763" i="25"/>
  <c r="D762" i="25"/>
  <c r="D761" i="25"/>
  <c r="D760" i="25"/>
  <c r="D759" i="25"/>
  <c r="D758" i="25"/>
  <c r="D757" i="25"/>
  <c r="D756" i="25"/>
  <c r="D755" i="25"/>
  <c r="D754" i="25"/>
  <c r="D753" i="25"/>
  <c r="D752" i="25"/>
  <c r="D751" i="25"/>
  <c r="D750" i="25"/>
  <c r="D749" i="25"/>
  <c r="D748" i="25"/>
  <c r="D747" i="25"/>
  <c r="D746" i="25"/>
  <c r="D745" i="25"/>
  <c r="D744" i="25"/>
  <c r="D743" i="25"/>
  <c r="D742" i="25"/>
  <c r="D741" i="25"/>
  <c r="D740" i="25"/>
  <c r="D739" i="25"/>
  <c r="D738" i="25"/>
  <c r="D737" i="25"/>
  <c r="D736" i="25"/>
  <c r="D735" i="25"/>
  <c r="D734" i="25"/>
  <c r="D733" i="25"/>
  <c r="D732" i="25"/>
  <c r="D731" i="25"/>
  <c r="D730" i="25"/>
  <c r="D729" i="25"/>
  <c r="D728" i="25"/>
  <c r="D727" i="25"/>
  <c r="D726" i="25"/>
  <c r="D725" i="25"/>
  <c r="D724" i="25"/>
  <c r="D723" i="25"/>
  <c r="D722" i="25"/>
  <c r="D721" i="25"/>
  <c r="D720" i="25"/>
  <c r="D719" i="25"/>
  <c r="D718" i="25"/>
  <c r="D717" i="25"/>
  <c r="D716" i="25"/>
  <c r="D715" i="25"/>
  <c r="D714" i="25"/>
  <c r="D713" i="25"/>
  <c r="D712" i="25"/>
  <c r="D711" i="25"/>
  <c r="D710" i="25"/>
  <c r="D709" i="25"/>
  <c r="D708" i="25"/>
  <c r="D707" i="25"/>
  <c r="D706" i="25"/>
  <c r="D705" i="25"/>
  <c r="D704" i="25"/>
  <c r="D703" i="25"/>
  <c r="D702" i="25"/>
  <c r="D701" i="25"/>
  <c r="D700" i="25"/>
  <c r="D699" i="25"/>
  <c r="D698" i="25"/>
  <c r="D697" i="25"/>
  <c r="D696" i="25"/>
  <c r="D695" i="25"/>
  <c r="D694" i="25"/>
  <c r="D693" i="25"/>
  <c r="D692" i="25"/>
  <c r="D691" i="25"/>
  <c r="D690" i="25"/>
  <c r="D689" i="25"/>
  <c r="D688" i="25"/>
  <c r="D687" i="25"/>
  <c r="D686" i="25"/>
  <c r="D685" i="25"/>
  <c r="D684" i="25"/>
  <c r="D683" i="25"/>
  <c r="D682" i="25"/>
  <c r="D681" i="25"/>
  <c r="D680" i="25"/>
  <c r="D679" i="25"/>
  <c r="D678" i="25"/>
  <c r="D677" i="25"/>
  <c r="D676" i="25"/>
  <c r="D675" i="25"/>
  <c r="D674" i="25"/>
  <c r="D673" i="25"/>
  <c r="D672" i="25"/>
  <c r="D671" i="25"/>
  <c r="D670" i="25"/>
  <c r="D669" i="25"/>
  <c r="D668" i="25"/>
  <c r="D667" i="25"/>
  <c r="D666" i="25"/>
  <c r="D665" i="25"/>
  <c r="D664" i="25"/>
  <c r="D663" i="25"/>
  <c r="D662" i="25"/>
  <c r="D661" i="25"/>
  <c r="D660" i="25"/>
  <c r="D659" i="25"/>
  <c r="D658" i="25"/>
  <c r="D657" i="25"/>
  <c r="D656" i="25"/>
  <c r="D655" i="25"/>
  <c r="D654" i="25"/>
  <c r="D653" i="25"/>
  <c r="D652" i="25"/>
  <c r="D651" i="25"/>
  <c r="D650" i="25"/>
  <c r="D649" i="25"/>
  <c r="D648" i="25"/>
  <c r="D647" i="25"/>
  <c r="D646" i="25"/>
  <c r="D645" i="25"/>
  <c r="D644" i="25"/>
  <c r="D643" i="25"/>
  <c r="D642" i="25"/>
  <c r="D641" i="25"/>
  <c r="D640" i="25"/>
  <c r="D639" i="25"/>
  <c r="D638" i="25"/>
  <c r="D637" i="25"/>
  <c r="D636" i="25"/>
  <c r="D635" i="25"/>
  <c r="D634" i="25"/>
  <c r="D633" i="25"/>
  <c r="D632" i="25"/>
  <c r="D631" i="25"/>
  <c r="D630" i="25"/>
  <c r="D629" i="25"/>
  <c r="D628" i="25"/>
  <c r="D627" i="25"/>
  <c r="D626" i="25"/>
  <c r="D625" i="25"/>
  <c r="D624" i="25"/>
  <c r="D623" i="25"/>
  <c r="D622" i="25"/>
  <c r="D621" i="25"/>
  <c r="D620" i="25"/>
  <c r="D619" i="25"/>
  <c r="D618" i="25"/>
  <c r="D617" i="25"/>
  <c r="D616" i="25"/>
  <c r="D615" i="25"/>
  <c r="D614" i="25"/>
  <c r="D613" i="25"/>
  <c r="D612" i="25"/>
  <c r="D611" i="25"/>
  <c r="D610" i="25"/>
  <c r="D609" i="25"/>
  <c r="D608" i="25"/>
  <c r="D607" i="25"/>
  <c r="D606" i="25"/>
  <c r="D605" i="25"/>
  <c r="D604" i="25"/>
  <c r="D603" i="25"/>
  <c r="D602" i="25"/>
  <c r="D601" i="25"/>
  <c r="D600" i="25"/>
  <c r="D599" i="25"/>
  <c r="D598" i="25"/>
  <c r="D597" i="25"/>
  <c r="D596" i="25"/>
  <c r="D595" i="25"/>
  <c r="D594" i="25"/>
  <c r="D593" i="25"/>
  <c r="D592" i="25"/>
  <c r="D591" i="25"/>
  <c r="D590" i="25"/>
  <c r="D589" i="25"/>
  <c r="D588" i="25"/>
  <c r="D587" i="25"/>
  <c r="D586" i="25"/>
  <c r="D585" i="25"/>
  <c r="D584" i="25"/>
  <c r="D583" i="25"/>
  <c r="D582" i="25"/>
  <c r="D581" i="25"/>
  <c r="D580" i="25"/>
  <c r="D579" i="25"/>
  <c r="D578" i="25"/>
  <c r="D577" i="25"/>
  <c r="D576" i="25"/>
  <c r="D575" i="25"/>
  <c r="D574" i="25"/>
  <c r="D573" i="25"/>
  <c r="D572" i="25"/>
  <c r="D571" i="25"/>
  <c r="D570" i="25"/>
  <c r="D569" i="25"/>
  <c r="D568" i="25"/>
  <c r="D567" i="25"/>
  <c r="D566" i="25"/>
  <c r="D565" i="25"/>
  <c r="D564" i="25"/>
  <c r="D563" i="25"/>
  <c r="D562" i="25"/>
  <c r="D561" i="25"/>
  <c r="D560" i="25"/>
  <c r="D559" i="25"/>
  <c r="D558" i="25"/>
  <c r="D557" i="25"/>
  <c r="D556" i="25"/>
  <c r="D555" i="25"/>
  <c r="D554" i="25"/>
  <c r="D553" i="25"/>
  <c r="D552" i="25"/>
  <c r="D551" i="25"/>
  <c r="D550" i="25"/>
  <c r="D549" i="25"/>
  <c r="D548" i="25"/>
  <c r="D547" i="25"/>
  <c r="D546" i="25"/>
  <c r="D545" i="25"/>
  <c r="D544" i="25"/>
  <c r="D543" i="25"/>
  <c r="D542" i="25"/>
  <c r="D541" i="25"/>
  <c r="D540" i="25"/>
  <c r="D539" i="25"/>
  <c r="D538" i="25"/>
  <c r="D537" i="25"/>
  <c r="D536" i="25"/>
  <c r="D535" i="25"/>
  <c r="D534" i="25"/>
  <c r="D533" i="25"/>
  <c r="D532" i="25"/>
  <c r="D531" i="25"/>
  <c r="D530" i="25"/>
  <c r="D529" i="25"/>
  <c r="D528" i="25"/>
  <c r="D527" i="25"/>
  <c r="D526" i="25"/>
  <c r="D525" i="25"/>
  <c r="D524" i="25"/>
  <c r="D523" i="25"/>
  <c r="D522" i="25"/>
  <c r="D521" i="25"/>
  <c r="D520" i="25"/>
  <c r="D519" i="25"/>
  <c r="D518" i="25"/>
  <c r="D517" i="25"/>
  <c r="D516" i="25"/>
  <c r="D515" i="25"/>
  <c r="D514" i="25"/>
  <c r="D513" i="25"/>
  <c r="D512" i="25"/>
  <c r="D511" i="25"/>
  <c r="D510" i="25"/>
  <c r="D509" i="25"/>
  <c r="D508" i="25"/>
  <c r="D507" i="25"/>
  <c r="D506" i="25"/>
  <c r="D505" i="25"/>
  <c r="D504" i="25"/>
  <c r="D503" i="25"/>
  <c r="D502" i="25"/>
  <c r="D501" i="25"/>
  <c r="D500" i="25"/>
  <c r="D499" i="25"/>
  <c r="D498" i="25"/>
  <c r="D497" i="25"/>
  <c r="D496" i="25"/>
  <c r="D495" i="25"/>
  <c r="D494" i="25"/>
  <c r="D493" i="25"/>
  <c r="D492" i="25"/>
  <c r="D491" i="25"/>
  <c r="D490" i="25"/>
  <c r="D489" i="25"/>
  <c r="D488" i="25"/>
  <c r="D487" i="25"/>
  <c r="D486" i="25"/>
  <c r="D485" i="25"/>
  <c r="D484" i="25"/>
  <c r="D483" i="25"/>
  <c r="D482" i="25"/>
  <c r="D481" i="25"/>
  <c r="D480" i="25"/>
  <c r="D479" i="25"/>
  <c r="D478" i="25"/>
  <c r="D477" i="25"/>
  <c r="D476" i="25"/>
  <c r="D475" i="25"/>
  <c r="D474" i="25"/>
  <c r="D473" i="25"/>
  <c r="D472" i="25"/>
  <c r="D471" i="25"/>
  <c r="D470" i="25"/>
  <c r="D469" i="25"/>
  <c r="D468" i="25"/>
  <c r="D467" i="25"/>
  <c r="D466" i="25"/>
  <c r="D465" i="25"/>
  <c r="D464" i="25"/>
  <c r="D463" i="25"/>
  <c r="D462" i="25"/>
  <c r="D461" i="25"/>
  <c r="D460" i="25"/>
  <c r="D459" i="25"/>
  <c r="D458" i="25"/>
  <c r="D457" i="25"/>
  <c r="D456" i="25"/>
  <c r="D455" i="25"/>
  <c r="D454" i="25"/>
  <c r="D453" i="25"/>
  <c r="D452" i="25"/>
  <c r="D451" i="25"/>
  <c r="D450" i="25"/>
  <c r="D449" i="25"/>
  <c r="D448" i="25"/>
  <c r="D447" i="25"/>
  <c r="D446" i="25"/>
  <c r="D445" i="25"/>
  <c r="D444" i="25"/>
  <c r="D443" i="25"/>
  <c r="D442" i="25"/>
  <c r="D441" i="25"/>
  <c r="D440" i="25"/>
  <c r="D439" i="25"/>
  <c r="D438" i="25"/>
  <c r="D437" i="25"/>
  <c r="D436" i="25"/>
  <c r="D435" i="25"/>
  <c r="D434" i="25"/>
  <c r="D433" i="25"/>
  <c r="D432" i="25"/>
  <c r="D431" i="25"/>
  <c r="D430" i="25"/>
  <c r="D429" i="25"/>
  <c r="D428" i="25"/>
  <c r="D427" i="25"/>
  <c r="D426" i="25"/>
  <c r="D425" i="25"/>
  <c r="D424" i="25"/>
  <c r="D423" i="25"/>
  <c r="D422" i="25"/>
  <c r="D421" i="25"/>
  <c r="D420" i="25"/>
  <c r="D419" i="25"/>
  <c r="D418" i="25"/>
  <c r="D417" i="25"/>
  <c r="D416" i="25"/>
  <c r="D415" i="25"/>
  <c r="D414" i="25"/>
  <c r="D413" i="25"/>
  <c r="D412" i="25"/>
  <c r="D411" i="25"/>
  <c r="D410" i="25"/>
  <c r="D409" i="25"/>
  <c r="D408" i="25"/>
  <c r="D407" i="25"/>
  <c r="D406" i="25"/>
  <c r="D405" i="25"/>
  <c r="D404" i="25"/>
  <c r="D403" i="25"/>
  <c r="D402" i="25"/>
  <c r="D401" i="25"/>
  <c r="D400" i="25"/>
  <c r="D399" i="25"/>
  <c r="D398" i="25"/>
  <c r="D397" i="25"/>
  <c r="D396" i="25"/>
  <c r="D395" i="25"/>
  <c r="D394" i="25"/>
  <c r="D393" i="25"/>
  <c r="D392" i="25"/>
  <c r="D391" i="25"/>
  <c r="D390" i="25"/>
  <c r="D389" i="25"/>
  <c r="D388" i="25"/>
  <c r="D387" i="25"/>
  <c r="D386" i="25"/>
  <c r="D385" i="25"/>
  <c r="D384" i="25"/>
  <c r="D383" i="25"/>
  <c r="D382" i="25"/>
  <c r="D381" i="25"/>
  <c r="D380" i="25"/>
  <c r="D379" i="25"/>
  <c r="D378" i="25"/>
  <c r="D377" i="25"/>
  <c r="D376" i="25"/>
  <c r="D375" i="25"/>
  <c r="D374" i="25"/>
  <c r="D373" i="25"/>
  <c r="D372" i="25"/>
  <c r="D371" i="25"/>
  <c r="D370" i="25"/>
  <c r="D369" i="25"/>
  <c r="D368" i="25"/>
  <c r="D367" i="25"/>
  <c r="D366" i="25"/>
  <c r="D365" i="25"/>
  <c r="D364" i="25"/>
  <c r="D363" i="25"/>
  <c r="D362" i="25"/>
  <c r="D361" i="25"/>
  <c r="D360" i="25"/>
  <c r="D359" i="25"/>
  <c r="D358" i="25"/>
  <c r="D357" i="25"/>
  <c r="D356" i="25"/>
  <c r="D355" i="25"/>
  <c r="D354" i="25"/>
  <c r="D353" i="25"/>
  <c r="D352" i="25"/>
  <c r="D351" i="25"/>
  <c r="D350" i="25"/>
  <c r="D349" i="25"/>
  <c r="D348" i="25"/>
  <c r="D347" i="25"/>
  <c r="D346" i="25"/>
  <c r="D345" i="25"/>
  <c r="D344" i="25"/>
  <c r="D343" i="25"/>
  <c r="D342" i="25"/>
  <c r="D341" i="25"/>
  <c r="D340" i="25"/>
  <c r="D339" i="25"/>
  <c r="D338" i="25"/>
  <c r="D337" i="25"/>
  <c r="D336" i="25"/>
  <c r="D335" i="25"/>
  <c r="D334" i="25"/>
  <c r="D333" i="25"/>
  <c r="D332" i="25"/>
  <c r="D331" i="25"/>
  <c r="D330" i="25"/>
  <c r="D329" i="25"/>
  <c r="D328" i="25"/>
  <c r="D327" i="25"/>
  <c r="D326" i="25"/>
  <c r="D325" i="25"/>
  <c r="D324" i="25"/>
  <c r="D323" i="25"/>
  <c r="D322" i="25"/>
  <c r="D321" i="25"/>
  <c r="D320" i="25"/>
  <c r="D319" i="25"/>
  <c r="D318" i="25"/>
  <c r="D317" i="25"/>
  <c r="D316" i="25"/>
  <c r="D315" i="25"/>
  <c r="D314" i="25"/>
  <c r="D313" i="25"/>
  <c r="D312" i="25"/>
  <c r="D311" i="25"/>
  <c r="D310" i="25"/>
  <c r="D309" i="25"/>
  <c r="D308" i="25"/>
  <c r="D307" i="25"/>
  <c r="D306" i="25"/>
  <c r="D305" i="25"/>
  <c r="D304" i="25"/>
  <c r="D303" i="25"/>
  <c r="D302" i="25"/>
  <c r="D301" i="25"/>
  <c r="D300" i="25"/>
  <c r="D299" i="25"/>
  <c r="D298" i="25"/>
  <c r="D297" i="25"/>
  <c r="D296" i="25"/>
  <c r="D295" i="25"/>
  <c r="D294" i="25"/>
  <c r="D293" i="25"/>
  <c r="D292" i="25"/>
  <c r="D291" i="25"/>
  <c r="D290" i="25"/>
  <c r="D289" i="25"/>
  <c r="D288" i="25"/>
  <c r="D287" i="25"/>
  <c r="D286" i="25"/>
  <c r="D285" i="25"/>
  <c r="D284" i="25"/>
  <c r="D283" i="25"/>
  <c r="D282" i="25"/>
  <c r="D281" i="25"/>
  <c r="D280" i="25"/>
  <c r="D279" i="25"/>
  <c r="D278" i="25"/>
  <c r="D277" i="25"/>
  <c r="D276" i="25"/>
  <c r="D275" i="25"/>
  <c r="D274" i="25"/>
  <c r="D273" i="25"/>
  <c r="D272" i="25"/>
  <c r="D271" i="25"/>
  <c r="D270" i="25"/>
  <c r="D269" i="25"/>
  <c r="D268" i="25"/>
  <c r="D267" i="25"/>
  <c r="D266" i="25"/>
  <c r="D265" i="25"/>
  <c r="D264" i="25"/>
  <c r="D263" i="25"/>
  <c r="D262" i="25"/>
  <c r="D261" i="25"/>
  <c r="D260" i="25"/>
  <c r="D259" i="25"/>
  <c r="D258" i="25"/>
  <c r="D257" i="25"/>
  <c r="D256" i="25"/>
  <c r="D255" i="25"/>
  <c r="D254" i="25"/>
  <c r="D253" i="25"/>
  <c r="D252" i="25"/>
  <c r="D251" i="25"/>
  <c r="D250" i="25"/>
  <c r="D249" i="25"/>
  <c r="D248" i="25"/>
  <c r="D247" i="25"/>
  <c r="D246" i="25"/>
  <c r="D245" i="25"/>
  <c r="D244" i="25"/>
  <c r="D243" i="25"/>
  <c r="D242" i="25"/>
  <c r="D241" i="25"/>
  <c r="D240" i="25"/>
  <c r="D239" i="25"/>
  <c r="D238" i="25"/>
  <c r="D237" i="25"/>
  <c r="D236" i="25"/>
  <c r="D235" i="25"/>
  <c r="D234" i="25"/>
  <c r="D233" i="25"/>
  <c r="D232" i="25"/>
  <c r="D231" i="25"/>
  <c r="D230" i="25"/>
  <c r="D229" i="25"/>
  <c r="D228" i="25"/>
  <c r="D227" i="25"/>
  <c r="D226" i="25"/>
  <c r="D225" i="25"/>
  <c r="D224" i="25"/>
  <c r="D223" i="25"/>
  <c r="D222" i="25"/>
  <c r="D221" i="25"/>
  <c r="D220" i="25"/>
  <c r="D219" i="25"/>
  <c r="D218" i="25"/>
  <c r="D217" i="25"/>
  <c r="D216" i="25"/>
  <c r="D215" i="25"/>
  <c r="D214" i="25"/>
  <c r="D213" i="25"/>
  <c r="D212" i="25"/>
  <c r="D211" i="25"/>
  <c r="D210" i="25"/>
  <c r="D209" i="25"/>
  <c r="D208" i="25"/>
  <c r="D207" i="25"/>
  <c r="D206" i="25"/>
  <c r="D205" i="25"/>
  <c r="D204" i="25"/>
  <c r="D203" i="25"/>
  <c r="D202" i="25"/>
  <c r="D201" i="25"/>
  <c r="D200" i="25"/>
  <c r="D199" i="25"/>
  <c r="D198" i="25"/>
  <c r="D197" i="25"/>
  <c r="D196" i="25"/>
  <c r="D195" i="25"/>
  <c r="D194" i="25"/>
  <c r="D193" i="25"/>
  <c r="D192" i="25"/>
  <c r="D191" i="25"/>
  <c r="D190" i="25"/>
  <c r="D189" i="25"/>
  <c r="D188" i="25"/>
  <c r="D187" i="25"/>
  <c r="D186" i="25"/>
  <c r="D185" i="25"/>
  <c r="D184" i="25"/>
  <c r="D183" i="25"/>
  <c r="D182" i="25"/>
  <c r="D181" i="25"/>
  <c r="D180" i="25"/>
  <c r="D179" i="25"/>
  <c r="D178" i="25"/>
  <c r="D177" i="25"/>
  <c r="D176" i="25"/>
  <c r="D175" i="25"/>
  <c r="D174" i="25"/>
  <c r="D173" i="25"/>
  <c r="D172" i="25"/>
  <c r="D171" i="25"/>
  <c r="D170" i="25"/>
  <c r="D169" i="25"/>
  <c r="D168" i="25"/>
  <c r="D167" i="25"/>
  <c r="D166" i="25"/>
  <c r="D165" i="25"/>
  <c r="D164" i="25"/>
  <c r="D163" i="25"/>
  <c r="D162" i="25"/>
  <c r="D161" i="25"/>
  <c r="D160" i="25"/>
  <c r="D159" i="25"/>
  <c r="D158" i="25"/>
  <c r="D157" i="25"/>
  <c r="D156" i="25"/>
  <c r="D155" i="25"/>
  <c r="D154" i="25"/>
  <c r="D153" i="25"/>
  <c r="D152" i="25"/>
  <c r="D151" i="25"/>
  <c r="D150" i="25"/>
  <c r="D149" i="25"/>
  <c r="D148" i="25"/>
  <c r="D147" i="25"/>
  <c r="D146" i="25"/>
  <c r="D145" i="25"/>
  <c r="D144" i="25"/>
  <c r="D143" i="25"/>
  <c r="D142" i="25"/>
  <c r="D141" i="25"/>
  <c r="D140" i="25"/>
  <c r="D139" i="25"/>
  <c r="D138" i="25"/>
  <c r="D137" i="25"/>
  <c r="D136" i="25"/>
  <c r="D135" i="25"/>
  <c r="D134" i="25"/>
  <c r="D133" i="25"/>
  <c r="D132" i="25"/>
  <c r="D131" i="25"/>
  <c r="D130" i="25"/>
  <c r="D129" i="25"/>
  <c r="D128" i="25"/>
  <c r="D127" i="25"/>
  <c r="D126" i="25"/>
  <c r="D125" i="25"/>
  <c r="D124" i="25"/>
  <c r="D123" i="25"/>
  <c r="D122" i="25"/>
  <c r="D121" i="25"/>
  <c r="D120" i="25"/>
  <c r="D119" i="25"/>
  <c r="D118" i="25"/>
  <c r="D117" i="25"/>
  <c r="D116" i="25"/>
  <c r="D115" i="25"/>
  <c r="D114" i="25"/>
  <c r="D113" i="25"/>
  <c r="D112" i="25"/>
  <c r="D111" i="25"/>
  <c r="D110" i="25"/>
  <c r="D109" i="25"/>
  <c r="D108" i="25"/>
  <c r="D107" i="25"/>
  <c r="D106" i="25"/>
  <c r="D105" i="25"/>
  <c r="D104" i="25"/>
  <c r="D103" i="25"/>
  <c r="D102" i="25"/>
  <c r="D101" i="25"/>
  <c r="D100" i="25"/>
  <c r="D99" i="25"/>
  <c r="D98" i="25"/>
  <c r="D97" i="25"/>
  <c r="D96" i="25"/>
  <c r="D95" i="25"/>
  <c r="D94" i="25"/>
  <c r="D93" i="25"/>
  <c r="D92" i="25"/>
  <c r="D91" i="25"/>
  <c r="D90" i="25"/>
  <c r="D89" i="25"/>
  <c r="D88" i="25"/>
  <c r="D87" i="25"/>
  <c r="D86" i="25"/>
  <c r="D85" i="25"/>
  <c r="D84" i="25"/>
  <c r="D83" i="25"/>
  <c r="D82" i="25"/>
  <c r="D81" i="25"/>
  <c r="D80" i="25"/>
  <c r="D79" i="25"/>
  <c r="D78" i="25"/>
  <c r="D77" i="25"/>
  <c r="D76" i="25"/>
  <c r="D75" i="25"/>
  <c r="D74" i="25"/>
  <c r="D73" i="25"/>
  <c r="D72" i="25"/>
  <c r="D71" i="25"/>
  <c r="D70" i="25"/>
  <c r="D69" i="25"/>
  <c r="D68" i="25"/>
  <c r="D67" i="25"/>
  <c r="D66" i="25"/>
  <c r="D65" i="25"/>
  <c r="D64" i="25"/>
  <c r="D63" i="25"/>
  <c r="D62" i="25"/>
  <c r="D61" i="25"/>
  <c r="D60" i="25"/>
  <c r="D59" i="25"/>
  <c r="D58" i="25"/>
  <c r="D57" i="25"/>
  <c r="D56" i="25"/>
  <c r="D55" i="25"/>
  <c r="D54" i="25"/>
  <c r="D53" i="25"/>
  <c r="D52" i="25"/>
  <c r="D51" i="25"/>
  <c r="D50" i="25"/>
  <c r="D49" i="25"/>
  <c r="D48" i="25"/>
  <c r="D47" i="25"/>
  <c r="D46" i="25"/>
  <c r="D45" i="25"/>
  <c r="D44" i="25"/>
  <c r="D43" i="25"/>
  <c r="D42" i="25"/>
  <c r="D41" i="25"/>
  <c r="D40" i="25"/>
  <c r="D39" i="25"/>
  <c r="D38" i="25"/>
  <c r="D37" i="25"/>
  <c r="D36" i="25"/>
  <c r="D35" i="25"/>
  <c r="D34" i="25"/>
  <c r="D33" i="25"/>
  <c r="D32" i="25"/>
  <c r="D31" i="25"/>
  <c r="D30" i="25"/>
  <c r="D29" i="25"/>
  <c r="D28" i="25"/>
  <c r="D27" i="25"/>
  <c r="D26" i="25"/>
  <c r="D25" i="25"/>
  <c r="D24" i="25"/>
  <c r="D23" i="25"/>
  <c r="D22" i="25"/>
  <c r="D21" i="25"/>
  <c r="D20" i="25"/>
  <c r="B1018" i="25"/>
  <c r="C1018" i="25" s="1"/>
  <c r="B1017" i="25"/>
  <c r="C1017" i="25" s="1"/>
  <c r="B1016" i="25"/>
  <c r="C1016" i="25" s="1"/>
  <c r="B1015" i="25"/>
  <c r="C1015" i="25" s="1"/>
  <c r="B1014" i="25"/>
  <c r="C1014" i="25" s="1"/>
  <c r="B1013" i="25"/>
  <c r="C1013" i="25" s="1"/>
  <c r="B1012" i="25"/>
  <c r="C1012" i="25" s="1"/>
  <c r="B1011" i="25"/>
  <c r="C1011" i="25" s="1"/>
  <c r="B1010" i="25"/>
  <c r="C1010" i="25" s="1"/>
  <c r="B1009" i="25"/>
  <c r="C1009" i="25" s="1"/>
  <c r="B1008" i="25"/>
  <c r="C1008" i="25" s="1"/>
  <c r="B1007" i="25"/>
  <c r="C1007" i="25" s="1"/>
  <c r="B1006" i="25"/>
  <c r="C1006" i="25" s="1"/>
  <c r="B1005" i="25"/>
  <c r="C1005" i="25" s="1"/>
  <c r="B1004" i="25"/>
  <c r="C1004" i="25" s="1"/>
  <c r="B1003" i="25"/>
  <c r="C1003" i="25" s="1"/>
  <c r="B1002" i="25"/>
  <c r="C1002" i="25" s="1"/>
  <c r="B1001" i="25"/>
  <c r="C1001" i="25" s="1"/>
  <c r="B1000" i="25"/>
  <c r="C1000" i="25" s="1"/>
  <c r="B999" i="25"/>
  <c r="C999" i="25" s="1"/>
  <c r="B998" i="25"/>
  <c r="C998" i="25" s="1"/>
  <c r="B997" i="25"/>
  <c r="C997" i="25" s="1"/>
  <c r="B996" i="25"/>
  <c r="C996" i="25" s="1"/>
  <c r="B995" i="25"/>
  <c r="C995" i="25" s="1"/>
  <c r="B994" i="25"/>
  <c r="C994" i="25" s="1"/>
  <c r="B993" i="25"/>
  <c r="C993" i="25" s="1"/>
  <c r="B992" i="25"/>
  <c r="C992" i="25" s="1"/>
  <c r="B991" i="25"/>
  <c r="C991" i="25" s="1"/>
  <c r="B990" i="25"/>
  <c r="C990" i="25" s="1"/>
  <c r="B989" i="25"/>
  <c r="C989" i="25" s="1"/>
  <c r="B988" i="25"/>
  <c r="C988" i="25" s="1"/>
  <c r="B987" i="25"/>
  <c r="C987" i="25" s="1"/>
  <c r="B986" i="25"/>
  <c r="C986" i="25" s="1"/>
  <c r="B985" i="25"/>
  <c r="C985" i="25" s="1"/>
  <c r="B984" i="25"/>
  <c r="C984" i="25" s="1"/>
  <c r="B983" i="25"/>
  <c r="C983" i="25" s="1"/>
  <c r="B982" i="25"/>
  <c r="C982" i="25" s="1"/>
  <c r="B981" i="25"/>
  <c r="C981" i="25" s="1"/>
  <c r="B980" i="25"/>
  <c r="C980" i="25" s="1"/>
  <c r="B979" i="25"/>
  <c r="C979" i="25" s="1"/>
  <c r="B978" i="25"/>
  <c r="C978" i="25" s="1"/>
  <c r="B977" i="25"/>
  <c r="C977" i="25" s="1"/>
  <c r="B976" i="25"/>
  <c r="C976" i="25" s="1"/>
  <c r="B975" i="25"/>
  <c r="C975" i="25" s="1"/>
  <c r="B974" i="25"/>
  <c r="C974" i="25" s="1"/>
  <c r="B973" i="25"/>
  <c r="C973" i="25" s="1"/>
  <c r="B972" i="25"/>
  <c r="C972" i="25" s="1"/>
  <c r="B971" i="25"/>
  <c r="C971" i="25" s="1"/>
  <c r="B970" i="25"/>
  <c r="C970" i="25" s="1"/>
  <c r="B969" i="25"/>
  <c r="C969" i="25" s="1"/>
  <c r="B968" i="25"/>
  <c r="C968" i="25" s="1"/>
  <c r="B967" i="25"/>
  <c r="C967" i="25" s="1"/>
  <c r="B966" i="25"/>
  <c r="C966" i="25" s="1"/>
  <c r="B965" i="25"/>
  <c r="C965" i="25" s="1"/>
  <c r="B964" i="25"/>
  <c r="C964" i="25" s="1"/>
  <c r="B963" i="25"/>
  <c r="C963" i="25" s="1"/>
  <c r="B962" i="25"/>
  <c r="C962" i="25" s="1"/>
  <c r="B961" i="25"/>
  <c r="C961" i="25" s="1"/>
  <c r="B960" i="25"/>
  <c r="C960" i="25" s="1"/>
  <c r="B959" i="25"/>
  <c r="C959" i="25" s="1"/>
  <c r="B958" i="25"/>
  <c r="C958" i="25" s="1"/>
  <c r="B957" i="25"/>
  <c r="C957" i="25" s="1"/>
  <c r="B956" i="25"/>
  <c r="C956" i="25" s="1"/>
  <c r="B955" i="25"/>
  <c r="C955" i="25" s="1"/>
  <c r="B954" i="25"/>
  <c r="C954" i="25" s="1"/>
  <c r="B953" i="25"/>
  <c r="C953" i="25" s="1"/>
  <c r="B952" i="25"/>
  <c r="C952" i="25" s="1"/>
  <c r="B951" i="25"/>
  <c r="C951" i="25" s="1"/>
  <c r="B950" i="25"/>
  <c r="C950" i="25" s="1"/>
  <c r="B949" i="25"/>
  <c r="C949" i="25" s="1"/>
  <c r="B948" i="25"/>
  <c r="C948" i="25" s="1"/>
  <c r="B947" i="25"/>
  <c r="C947" i="25" s="1"/>
  <c r="B946" i="25"/>
  <c r="C946" i="25" s="1"/>
  <c r="B945" i="25"/>
  <c r="C945" i="25" s="1"/>
  <c r="B944" i="25"/>
  <c r="C944" i="25" s="1"/>
  <c r="B943" i="25"/>
  <c r="C943" i="25" s="1"/>
  <c r="B942" i="25"/>
  <c r="C942" i="25" s="1"/>
  <c r="B941" i="25"/>
  <c r="C941" i="25" s="1"/>
  <c r="B940" i="25"/>
  <c r="C940" i="25" s="1"/>
  <c r="B939" i="25"/>
  <c r="C939" i="25" s="1"/>
  <c r="B938" i="25"/>
  <c r="C938" i="25" s="1"/>
  <c r="B937" i="25"/>
  <c r="C937" i="25" s="1"/>
  <c r="B936" i="25"/>
  <c r="C936" i="25" s="1"/>
  <c r="B935" i="25"/>
  <c r="C935" i="25" s="1"/>
  <c r="B934" i="25"/>
  <c r="C934" i="25" s="1"/>
  <c r="B933" i="25"/>
  <c r="C933" i="25" s="1"/>
  <c r="B932" i="25"/>
  <c r="C932" i="25" s="1"/>
  <c r="B931" i="25"/>
  <c r="C931" i="25" s="1"/>
  <c r="B930" i="25"/>
  <c r="C930" i="25" s="1"/>
  <c r="B929" i="25"/>
  <c r="C929" i="25" s="1"/>
  <c r="B928" i="25"/>
  <c r="C928" i="25" s="1"/>
  <c r="B927" i="25"/>
  <c r="C927" i="25" s="1"/>
  <c r="B926" i="25"/>
  <c r="C926" i="25" s="1"/>
  <c r="B925" i="25"/>
  <c r="C925" i="25" s="1"/>
  <c r="B924" i="25"/>
  <c r="C924" i="25" s="1"/>
  <c r="B923" i="25"/>
  <c r="C923" i="25" s="1"/>
  <c r="B922" i="25"/>
  <c r="C922" i="25" s="1"/>
  <c r="B921" i="25"/>
  <c r="C921" i="25" s="1"/>
  <c r="B920" i="25"/>
  <c r="C920" i="25" s="1"/>
  <c r="B919" i="25"/>
  <c r="C919" i="25" s="1"/>
  <c r="B918" i="25"/>
  <c r="C918" i="25" s="1"/>
  <c r="B917" i="25"/>
  <c r="C917" i="25" s="1"/>
  <c r="B916" i="25"/>
  <c r="C916" i="25" s="1"/>
  <c r="B915" i="25"/>
  <c r="C915" i="25" s="1"/>
  <c r="B914" i="25"/>
  <c r="C914" i="25" s="1"/>
  <c r="B913" i="25"/>
  <c r="C913" i="25" s="1"/>
  <c r="B912" i="25"/>
  <c r="C912" i="25" s="1"/>
  <c r="B911" i="25"/>
  <c r="C911" i="25" s="1"/>
  <c r="B910" i="25"/>
  <c r="C910" i="25" s="1"/>
  <c r="B909" i="25"/>
  <c r="C909" i="25" s="1"/>
  <c r="B908" i="25"/>
  <c r="C908" i="25" s="1"/>
  <c r="B907" i="25"/>
  <c r="C907" i="25" s="1"/>
  <c r="B906" i="25"/>
  <c r="C906" i="25" s="1"/>
  <c r="B905" i="25"/>
  <c r="C905" i="25" s="1"/>
  <c r="B904" i="25"/>
  <c r="C904" i="25" s="1"/>
  <c r="B903" i="25"/>
  <c r="C903" i="25" s="1"/>
  <c r="B902" i="25"/>
  <c r="C902" i="25" s="1"/>
  <c r="B901" i="25"/>
  <c r="C901" i="25" s="1"/>
  <c r="B900" i="25"/>
  <c r="C900" i="25" s="1"/>
  <c r="B899" i="25"/>
  <c r="C899" i="25" s="1"/>
  <c r="B898" i="25"/>
  <c r="C898" i="25" s="1"/>
  <c r="B897" i="25"/>
  <c r="C897" i="25" s="1"/>
  <c r="B896" i="25"/>
  <c r="C896" i="25" s="1"/>
  <c r="B895" i="25"/>
  <c r="C895" i="25" s="1"/>
  <c r="B894" i="25"/>
  <c r="C894" i="25" s="1"/>
  <c r="B893" i="25"/>
  <c r="C893" i="25" s="1"/>
  <c r="B892" i="25"/>
  <c r="C892" i="25" s="1"/>
  <c r="B891" i="25"/>
  <c r="C891" i="25" s="1"/>
  <c r="B890" i="25"/>
  <c r="C890" i="25" s="1"/>
  <c r="B889" i="25"/>
  <c r="C889" i="25" s="1"/>
  <c r="B888" i="25"/>
  <c r="C888" i="25" s="1"/>
  <c r="B887" i="25"/>
  <c r="C887" i="25" s="1"/>
  <c r="B886" i="25"/>
  <c r="C886" i="25" s="1"/>
  <c r="B885" i="25"/>
  <c r="C885" i="25" s="1"/>
  <c r="B884" i="25"/>
  <c r="C884" i="25" s="1"/>
  <c r="B883" i="25"/>
  <c r="C883" i="25" s="1"/>
  <c r="B882" i="25"/>
  <c r="C882" i="25" s="1"/>
  <c r="B881" i="25"/>
  <c r="C881" i="25" s="1"/>
  <c r="B880" i="25"/>
  <c r="C880" i="25" s="1"/>
  <c r="B879" i="25"/>
  <c r="C879" i="25" s="1"/>
  <c r="B878" i="25"/>
  <c r="C878" i="25" s="1"/>
  <c r="B877" i="25"/>
  <c r="C877" i="25" s="1"/>
  <c r="B876" i="25"/>
  <c r="C876" i="25" s="1"/>
  <c r="B875" i="25"/>
  <c r="C875" i="25" s="1"/>
  <c r="B874" i="25"/>
  <c r="C874" i="25" s="1"/>
  <c r="B873" i="25"/>
  <c r="C873" i="25" s="1"/>
  <c r="B872" i="25"/>
  <c r="C872" i="25" s="1"/>
  <c r="B871" i="25"/>
  <c r="C871" i="25" s="1"/>
  <c r="B870" i="25"/>
  <c r="C870" i="25" s="1"/>
  <c r="B869" i="25"/>
  <c r="C869" i="25" s="1"/>
  <c r="B868" i="25"/>
  <c r="C868" i="25" s="1"/>
  <c r="B867" i="25"/>
  <c r="C867" i="25" s="1"/>
  <c r="B866" i="25"/>
  <c r="C866" i="25" s="1"/>
  <c r="B865" i="25"/>
  <c r="C865" i="25" s="1"/>
  <c r="B864" i="25"/>
  <c r="C864" i="25" s="1"/>
  <c r="B863" i="25"/>
  <c r="C863" i="25" s="1"/>
  <c r="B862" i="25"/>
  <c r="C862" i="25" s="1"/>
  <c r="B861" i="25"/>
  <c r="C861" i="25" s="1"/>
  <c r="B860" i="25"/>
  <c r="C860" i="25" s="1"/>
  <c r="B859" i="25"/>
  <c r="C859" i="25" s="1"/>
  <c r="B858" i="25"/>
  <c r="C858" i="25" s="1"/>
  <c r="B857" i="25"/>
  <c r="C857" i="25" s="1"/>
  <c r="B856" i="25"/>
  <c r="C856" i="25" s="1"/>
  <c r="B855" i="25"/>
  <c r="C855" i="25" s="1"/>
  <c r="B854" i="25"/>
  <c r="C854" i="25" s="1"/>
  <c r="B853" i="25"/>
  <c r="C853" i="25" s="1"/>
  <c r="B852" i="25"/>
  <c r="C852" i="25" s="1"/>
  <c r="B851" i="25"/>
  <c r="C851" i="25" s="1"/>
  <c r="B850" i="25"/>
  <c r="C850" i="25" s="1"/>
  <c r="B849" i="25"/>
  <c r="C849" i="25" s="1"/>
  <c r="B848" i="25"/>
  <c r="C848" i="25" s="1"/>
  <c r="B847" i="25"/>
  <c r="C847" i="25" s="1"/>
  <c r="B846" i="25"/>
  <c r="C846" i="25" s="1"/>
  <c r="B845" i="25"/>
  <c r="C845" i="25" s="1"/>
  <c r="B844" i="25"/>
  <c r="C844" i="25" s="1"/>
  <c r="B843" i="25"/>
  <c r="C843" i="25" s="1"/>
  <c r="B842" i="25"/>
  <c r="C842" i="25" s="1"/>
  <c r="B841" i="25"/>
  <c r="C841" i="25" s="1"/>
  <c r="B840" i="25"/>
  <c r="C840" i="25" s="1"/>
  <c r="B839" i="25"/>
  <c r="C839" i="25" s="1"/>
  <c r="B838" i="25"/>
  <c r="C838" i="25" s="1"/>
  <c r="B837" i="25"/>
  <c r="C837" i="25" s="1"/>
  <c r="B836" i="25"/>
  <c r="C836" i="25" s="1"/>
  <c r="B835" i="25"/>
  <c r="C835" i="25" s="1"/>
  <c r="B834" i="25"/>
  <c r="C834" i="25" s="1"/>
  <c r="B833" i="25"/>
  <c r="C833" i="25" s="1"/>
  <c r="B832" i="25"/>
  <c r="C832" i="25" s="1"/>
  <c r="B831" i="25"/>
  <c r="C831" i="25" s="1"/>
  <c r="B830" i="25"/>
  <c r="C830" i="25" s="1"/>
  <c r="B829" i="25"/>
  <c r="C829" i="25" s="1"/>
  <c r="B828" i="25"/>
  <c r="C828" i="25" s="1"/>
  <c r="B827" i="25"/>
  <c r="C827" i="25" s="1"/>
  <c r="B826" i="25"/>
  <c r="C826" i="25" s="1"/>
  <c r="B825" i="25"/>
  <c r="C825" i="25" s="1"/>
  <c r="B824" i="25"/>
  <c r="C824" i="25" s="1"/>
  <c r="B823" i="25"/>
  <c r="C823" i="25" s="1"/>
  <c r="B822" i="25"/>
  <c r="C822" i="25" s="1"/>
  <c r="B821" i="25"/>
  <c r="C821" i="25" s="1"/>
  <c r="B820" i="25"/>
  <c r="C820" i="25" s="1"/>
  <c r="B819" i="25"/>
  <c r="C819" i="25" s="1"/>
  <c r="B818" i="25"/>
  <c r="C818" i="25" s="1"/>
  <c r="B817" i="25"/>
  <c r="C817" i="25" s="1"/>
  <c r="B816" i="25"/>
  <c r="C816" i="25" s="1"/>
  <c r="B815" i="25"/>
  <c r="C815" i="25" s="1"/>
  <c r="B814" i="25"/>
  <c r="C814" i="25" s="1"/>
  <c r="B813" i="25"/>
  <c r="C813" i="25" s="1"/>
  <c r="B812" i="25"/>
  <c r="C812" i="25" s="1"/>
  <c r="B811" i="25"/>
  <c r="C811" i="25" s="1"/>
  <c r="B810" i="25"/>
  <c r="C810" i="25" s="1"/>
  <c r="B809" i="25"/>
  <c r="C809" i="25" s="1"/>
  <c r="B808" i="25"/>
  <c r="C808" i="25" s="1"/>
  <c r="B807" i="25"/>
  <c r="C807" i="25" s="1"/>
  <c r="B806" i="25"/>
  <c r="C806" i="25" s="1"/>
  <c r="B805" i="25"/>
  <c r="C805" i="25" s="1"/>
  <c r="B804" i="25"/>
  <c r="C804" i="25" s="1"/>
  <c r="B803" i="25"/>
  <c r="C803" i="25" s="1"/>
  <c r="B802" i="25"/>
  <c r="C802" i="25" s="1"/>
  <c r="B801" i="25"/>
  <c r="C801" i="25" s="1"/>
  <c r="B800" i="25"/>
  <c r="C800" i="25" s="1"/>
  <c r="B799" i="25"/>
  <c r="C799" i="25" s="1"/>
  <c r="B798" i="25"/>
  <c r="C798" i="25" s="1"/>
  <c r="B797" i="25"/>
  <c r="C797" i="25" s="1"/>
  <c r="B796" i="25"/>
  <c r="C796" i="25" s="1"/>
  <c r="B795" i="25"/>
  <c r="C795" i="25" s="1"/>
  <c r="B794" i="25"/>
  <c r="C794" i="25" s="1"/>
  <c r="B793" i="25"/>
  <c r="C793" i="25" s="1"/>
  <c r="B792" i="25"/>
  <c r="C792" i="25" s="1"/>
  <c r="B791" i="25"/>
  <c r="C791" i="25" s="1"/>
  <c r="B790" i="25"/>
  <c r="C790" i="25" s="1"/>
  <c r="B789" i="25"/>
  <c r="C789" i="25" s="1"/>
  <c r="B788" i="25"/>
  <c r="C788" i="25" s="1"/>
  <c r="B787" i="25"/>
  <c r="C787" i="25" s="1"/>
  <c r="B786" i="25"/>
  <c r="C786" i="25" s="1"/>
  <c r="B785" i="25"/>
  <c r="C785" i="25" s="1"/>
  <c r="B784" i="25"/>
  <c r="C784" i="25" s="1"/>
  <c r="B783" i="25"/>
  <c r="C783" i="25" s="1"/>
  <c r="B782" i="25"/>
  <c r="C782" i="25" s="1"/>
  <c r="B781" i="25"/>
  <c r="C781" i="25" s="1"/>
  <c r="B780" i="25"/>
  <c r="C780" i="25" s="1"/>
  <c r="B779" i="25"/>
  <c r="C779" i="25" s="1"/>
  <c r="B778" i="25"/>
  <c r="C778" i="25" s="1"/>
  <c r="B777" i="25"/>
  <c r="C777" i="25" s="1"/>
  <c r="B776" i="25"/>
  <c r="C776" i="25" s="1"/>
  <c r="B775" i="25"/>
  <c r="C775" i="25" s="1"/>
  <c r="B774" i="25"/>
  <c r="C774" i="25" s="1"/>
  <c r="B773" i="25"/>
  <c r="C773" i="25" s="1"/>
  <c r="B772" i="25"/>
  <c r="C772" i="25" s="1"/>
  <c r="B771" i="25"/>
  <c r="C771" i="25" s="1"/>
  <c r="B770" i="25"/>
  <c r="C770" i="25" s="1"/>
  <c r="B769" i="25"/>
  <c r="C769" i="25" s="1"/>
  <c r="B768" i="25"/>
  <c r="C768" i="25" s="1"/>
  <c r="B767" i="25"/>
  <c r="C767" i="25" s="1"/>
  <c r="B766" i="25"/>
  <c r="C766" i="25" s="1"/>
  <c r="B765" i="25"/>
  <c r="C765" i="25" s="1"/>
  <c r="B764" i="25"/>
  <c r="C764" i="25" s="1"/>
  <c r="B763" i="25"/>
  <c r="C763" i="25" s="1"/>
  <c r="B762" i="25"/>
  <c r="C762" i="25" s="1"/>
  <c r="B761" i="25"/>
  <c r="C761" i="25" s="1"/>
  <c r="B760" i="25"/>
  <c r="C760" i="25" s="1"/>
  <c r="B759" i="25"/>
  <c r="C759" i="25" s="1"/>
  <c r="B758" i="25"/>
  <c r="C758" i="25" s="1"/>
  <c r="B757" i="25"/>
  <c r="C757" i="25" s="1"/>
  <c r="B756" i="25"/>
  <c r="C756" i="25" s="1"/>
  <c r="B755" i="25"/>
  <c r="C755" i="25" s="1"/>
  <c r="B754" i="25"/>
  <c r="C754" i="25" s="1"/>
  <c r="B753" i="25"/>
  <c r="C753" i="25" s="1"/>
  <c r="B752" i="25"/>
  <c r="C752" i="25" s="1"/>
  <c r="B751" i="25"/>
  <c r="C751" i="25" s="1"/>
  <c r="B750" i="25"/>
  <c r="C750" i="25" s="1"/>
  <c r="B749" i="25"/>
  <c r="C749" i="25" s="1"/>
  <c r="B748" i="25"/>
  <c r="C748" i="25" s="1"/>
  <c r="B747" i="25"/>
  <c r="C747" i="25" s="1"/>
  <c r="B746" i="25"/>
  <c r="C746" i="25" s="1"/>
  <c r="B745" i="25"/>
  <c r="C745" i="25" s="1"/>
  <c r="B744" i="25"/>
  <c r="C744" i="25" s="1"/>
  <c r="B743" i="25"/>
  <c r="C743" i="25" s="1"/>
  <c r="B742" i="25"/>
  <c r="C742" i="25" s="1"/>
  <c r="B741" i="25"/>
  <c r="C741" i="25" s="1"/>
  <c r="B740" i="25"/>
  <c r="C740" i="25" s="1"/>
  <c r="B739" i="25"/>
  <c r="C739" i="25" s="1"/>
  <c r="B738" i="25"/>
  <c r="C738" i="25" s="1"/>
  <c r="B737" i="25"/>
  <c r="C737" i="25" s="1"/>
  <c r="B736" i="25"/>
  <c r="C736" i="25" s="1"/>
  <c r="B735" i="25"/>
  <c r="C735" i="25" s="1"/>
  <c r="B734" i="25"/>
  <c r="C734" i="25" s="1"/>
  <c r="B733" i="25"/>
  <c r="C733" i="25" s="1"/>
  <c r="B732" i="25"/>
  <c r="C732" i="25" s="1"/>
  <c r="B731" i="25"/>
  <c r="C731" i="25" s="1"/>
  <c r="B730" i="25"/>
  <c r="C730" i="25" s="1"/>
  <c r="B729" i="25"/>
  <c r="C729" i="25" s="1"/>
  <c r="B728" i="25"/>
  <c r="C728" i="25" s="1"/>
  <c r="B727" i="25"/>
  <c r="C727" i="25" s="1"/>
  <c r="B726" i="25"/>
  <c r="C726" i="25" s="1"/>
  <c r="B725" i="25"/>
  <c r="C725" i="25" s="1"/>
  <c r="B724" i="25"/>
  <c r="C724" i="25" s="1"/>
  <c r="B723" i="25"/>
  <c r="C723" i="25" s="1"/>
  <c r="B722" i="25"/>
  <c r="C722" i="25" s="1"/>
  <c r="B721" i="25"/>
  <c r="C721" i="25" s="1"/>
  <c r="B720" i="25"/>
  <c r="C720" i="25" s="1"/>
  <c r="B719" i="25"/>
  <c r="C719" i="25" s="1"/>
  <c r="B718" i="25"/>
  <c r="C718" i="25" s="1"/>
  <c r="B717" i="25"/>
  <c r="C717" i="25" s="1"/>
  <c r="B716" i="25"/>
  <c r="C716" i="25" s="1"/>
  <c r="B715" i="25"/>
  <c r="C715" i="25" s="1"/>
  <c r="B714" i="25"/>
  <c r="C714" i="25" s="1"/>
  <c r="B713" i="25"/>
  <c r="C713" i="25" s="1"/>
  <c r="B712" i="25"/>
  <c r="C712" i="25" s="1"/>
  <c r="B711" i="25"/>
  <c r="C711" i="25" s="1"/>
  <c r="B710" i="25"/>
  <c r="C710" i="25" s="1"/>
  <c r="B709" i="25"/>
  <c r="C709" i="25" s="1"/>
  <c r="B708" i="25"/>
  <c r="C708" i="25" s="1"/>
  <c r="B707" i="25"/>
  <c r="C707" i="25" s="1"/>
  <c r="B706" i="25"/>
  <c r="C706" i="25" s="1"/>
  <c r="B705" i="25"/>
  <c r="C705" i="25" s="1"/>
  <c r="B704" i="25"/>
  <c r="C704" i="25" s="1"/>
  <c r="B703" i="25"/>
  <c r="C703" i="25" s="1"/>
  <c r="B702" i="25"/>
  <c r="C702" i="25" s="1"/>
  <c r="B701" i="25"/>
  <c r="C701" i="25" s="1"/>
  <c r="B700" i="25"/>
  <c r="C700" i="25" s="1"/>
  <c r="B699" i="25"/>
  <c r="C699" i="25" s="1"/>
  <c r="B698" i="25"/>
  <c r="C698" i="25" s="1"/>
  <c r="B697" i="25"/>
  <c r="C697" i="25" s="1"/>
  <c r="B696" i="25"/>
  <c r="C696" i="25" s="1"/>
  <c r="B695" i="25"/>
  <c r="C695" i="25" s="1"/>
  <c r="B694" i="25"/>
  <c r="C694" i="25" s="1"/>
  <c r="B693" i="25"/>
  <c r="C693" i="25" s="1"/>
  <c r="B692" i="25"/>
  <c r="C692" i="25" s="1"/>
  <c r="B691" i="25"/>
  <c r="C691" i="25" s="1"/>
  <c r="B690" i="25"/>
  <c r="C690" i="25" s="1"/>
  <c r="B689" i="25"/>
  <c r="C689" i="25" s="1"/>
  <c r="B688" i="25"/>
  <c r="C688" i="25" s="1"/>
  <c r="B687" i="25"/>
  <c r="C687" i="25" s="1"/>
  <c r="B686" i="25"/>
  <c r="C686" i="25" s="1"/>
  <c r="B685" i="25"/>
  <c r="C685" i="25" s="1"/>
  <c r="B684" i="25"/>
  <c r="C684" i="25" s="1"/>
  <c r="B683" i="25"/>
  <c r="C683" i="25" s="1"/>
  <c r="B682" i="25"/>
  <c r="C682" i="25" s="1"/>
  <c r="B681" i="25"/>
  <c r="C681" i="25" s="1"/>
  <c r="B680" i="25"/>
  <c r="C680" i="25" s="1"/>
  <c r="B679" i="25"/>
  <c r="C679" i="25" s="1"/>
  <c r="B678" i="25"/>
  <c r="C678" i="25" s="1"/>
  <c r="B677" i="25"/>
  <c r="C677" i="25" s="1"/>
  <c r="B676" i="25"/>
  <c r="C676" i="25" s="1"/>
  <c r="B675" i="25"/>
  <c r="C675" i="25" s="1"/>
  <c r="B674" i="25"/>
  <c r="C674" i="25" s="1"/>
  <c r="B673" i="25"/>
  <c r="C673" i="25" s="1"/>
  <c r="B672" i="25"/>
  <c r="C672" i="25" s="1"/>
  <c r="B671" i="25"/>
  <c r="C671" i="25" s="1"/>
  <c r="B670" i="25"/>
  <c r="C670" i="25" s="1"/>
  <c r="B669" i="25"/>
  <c r="C669" i="25" s="1"/>
  <c r="B668" i="25"/>
  <c r="C668" i="25" s="1"/>
  <c r="B667" i="25"/>
  <c r="C667" i="25" s="1"/>
  <c r="B666" i="25"/>
  <c r="C666" i="25" s="1"/>
  <c r="B665" i="25"/>
  <c r="C665" i="25" s="1"/>
  <c r="B664" i="25"/>
  <c r="C664" i="25" s="1"/>
  <c r="B663" i="25"/>
  <c r="C663" i="25" s="1"/>
  <c r="B662" i="25"/>
  <c r="C662" i="25" s="1"/>
  <c r="B661" i="25"/>
  <c r="C661" i="25" s="1"/>
  <c r="B660" i="25"/>
  <c r="C660" i="25" s="1"/>
  <c r="B659" i="25"/>
  <c r="C659" i="25" s="1"/>
  <c r="B658" i="25"/>
  <c r="C658" i="25" s="1"/>
  <c r="B657" i="25"/>
  <c r="C657" i="25" s="1"/>
  <c r="B656" i="25"/>
  <c r="C656" i="25" s="1"/>
  <c r="B655" i="25"/>
  <c r="C655" i="25" s="1"/>
  <c r="B654" i="25"/>
  <c r="C654" i="25" s="1"/>
  <c r="B653" i="25"/>
  <c r="C653" i="25" s="1"/>
  <c r="B652" i="25"/>
  <c r="C652" i="25" s="1"/>
  <c r="B651" i="25"/>
  <c r="C651" i="25" s="1"/>
  <c r="B650" i="25"/>
  <c r="C650" i="25" s="1"/>
  <c r="B649" i="25"/>
  <c r="C649" i="25" s="1"/>
  <c r="B648" i="25"/>
  <c r="C648" i="25" s="1"/>
  <c r="B647" i="25"/>
  <c r="C647" i="25" s="1"/>
  <c r="B646" i="25"/>
  <c r="C646" i="25" s="1"/>
  <c r="B645" i="25"/>
  <c r="C645" i="25" s="1"/>
  <c r="B644" i="25"/>
  <c r="C644" i="25" s="1"/>
  <c r="B643" i="25"/>
  <c r="C643" i="25" s="1"/>
  <c r="B642" i="25"/>
  <c r="C642" i="25" s="1"/>
  <c r="B641" i="25"/>
  <c r="C641" i="25" s="1"/>
  <c r="B640" i="25"/>
  <c r="C640" i="25" s="1"/>
  <c r="B639" i="25"/>
  <c r="C639" i="25" s="1"/>
  <c r="B638" i="25"/>
  <c r="C638" i="25" s="1"/>
  <c r="B637" i="25"/>
  <c r="C637" i="25" s="1"/>
  <c r="B636" i="25"/>
  <c r="C636" i="25" s="1"/>
  <c r="B635" i="25"/>
  <c r="C635" i="25" s="1"/>
  <c r="B634" i="25"/>
  <c r="C634" i="25" s="1"/>
  <c r="B633" i="25"/>
  <c r="C633" i="25" s="1"/>
  <c r="B632" i="25"/>
  <c r="C632" i="25" s="1"/>
  <c r="B631" i="25"/>
  <c r="C631" i="25" s="1"/>
  <c r="B630" i="25"/>
  <c r="C630" i="25" s="1"/>
  <c r="B629" i="25"/>
  <c r="C629" i="25" s="1"/>
  <c r="B628" i="25"/>
  <c r="C628" i="25" s="1"/>
  <c r="B627" i="25"/>
  <c r="C627" i="25" s="1"/>
  <c r="B626" i="25"/>
  <c r="C626" i="25" s="1"/>
  <c r="B625" i="25"/>
  <c r="C625" i="25" s="1"/>
  <c r="B624" i="25"/>
  <c r="C624" i="25" s="1"/>
  <c r="B623" i="25"/>
  <c r="C623" i="25" s="1"/>
  <c r="B622" i="25"/>
  <c r="C622" i="25" s="1"/>
  <c r="B621" i="25"/>
  <c r="C621" i="25" s="1"/>
  <c r="B620" i="25"/>
  <c r="C620" i="25" s="1"/>
  <c r="B619" i="25"/>
  <c r="C619" i="25" s="1"/>
  <c r="B618" i="25"/>
  <c r="C618" i="25" s="1"/>
  <c r="B617" i="25"/>
  <c r="C617" i="25" s="1"/>
  <c r="B616" i="25"/>
  <c r="C616" i="25" s="1"/>
  <c r="B615" i="25"/>
  <c r="C615" i="25" s="1"/>
  <c r="B614" i="25"/>
  <c r="C614" i="25" s="1"/>
  <c r="B613" i="25"/>
  <c r="C613" i="25" s="1"/>
  <c r="B612" i="25"/>
  <c r="C612" i="25" s="1"/>
  <c r="B611" i="25"/>
  <c r="C611" i="25" s="1"/>
  <c r="B610" i="25"/>
  <c r="C610" i="25" s="1"/>
  <c r="B609" i="25"/>
  <c r="C609" i="25" s="1"/>
  <c r="B608" i="25"/>
  <c r="C608" i="25" s="1"/>
  <c r="B607" i="25"/>
  <c r="C607" i="25" s="1"/>
  <c r="B606" i="25"/>
  <c r="C606" i="25" s="1"/>
  <c r="B605" i="25"/>
  <c r="C605" i="25" s="1"/>
  <c r="B604" i="25"/>
  <c r="C604" i="25" s="1"/>
  <c r="B603" i="25"/>
  <c r="C603" i="25" s="1"/>
  <c r="B602" i="25"/>
  <c r="C602" i="25" s="1"/>
  <c r="B601" i="25"/>
  <c r="C601" i="25" s="1"/>
  <c r="B600" i="25"/>
  <c r="C600" i="25" s="1"/>
  <c r="B599" i="25"/>
  <c r="C599" i="25" s="1"/>
  <c r="B598" i="25"/>
  <c r="C598" i="25" s="1"/>
  <c r="B597" i="25"/>
  <c r="C597" i="25" s="1"/>
  <c r="B596" i="25"/>
  <c r="C596" i="25" s="1"/>
  <c r="B595" i="25"/>
  <c r="C595" i="25" s="1"/>
  <c r="B594" i="25"/>
  <c r="C594" i="25" s="1"/>
  <c r="B593" i="25"/>
  <c r="C593" i="25" s="1"/>
  <c r="B592" i="25"/>
  <c r="C592" i="25" s="1"/>
  <c r="B591" i="25"/>
  <c r="C591" i="25" s="1"/>
  <c r="B590" i="25"/>
  <c r="C590" i="25" s="1"/>
  <c r="B589" i="25"/>
  <c r="C589" i="25" s="1"/>
  <c r="B588" i="25"/>
  <c r="C588" i="25" s="1"/>
  <c r="B587" i="25"/>
  <c r="C587" i="25" s="1"/>
  <c r="B586" i="25"/>
  <c r="C586" i="25" s="1"/>
  <c r="B585" i="25"/>
  <c r="C585" i="25" s="1"/>
  <c r="B584" i="25"/>
  <c r="C584" i="25" s="1"/>
  <c r="B583" i="25"/>
  <c r="C583" i="25" s="1"/>
  <c r="B582" i="25"/>
  <c r="C582" i="25" s="1"/>
  <c r="B581" i="25"/>
  <c r="C581" i="25" s="1"/>
  <c r="B580" i="25"/>
  <c r="C580" i="25" s="1"/>
  <c r="B579" i="25"/>
  <c r="C579" i="25" s="1"/>
  <c r="B578" i="25"/>
  <c r="C578" i="25" s="1"/>
  <c r="B577" i="25"/>
  <c r="C577" i="25" s="1"/>
  <c r="B576" i="25"/>
  <c r="C576" i="25" s="1"/>
  <c r="B575" i="25"/>
  <c r="C575" i="25" s="1"/>
  <c r="B574" i="25"/>
  <c r="C574" i="25" s="1"/>
  <c r="B573" i="25"/>
  <c r="C573" i="25" s="1"/>
  <c r="B572" i="25"/>
  <c r="C572" i="25" s="1"/>
  <c r="B571" i="25"/>
  <c r="C571" i="25" s="1"/>
  <c r="B570" i="25"/>
  <c r="C570" i="25" s="1"/>
  <c r="B569" i="25"/>
  <c r="C569" i="25" s="1"/>
  <c r="B568" i="25"/>
  <c r="C568" i="25" s="1"/>
  <c r="B567" i="25"/>
  <c r="C567" i="25" s="1"/>
  <c r="B566" i="25"/>
  <c r="C566" i="25" s="1"/>
  <c r="B565" i="25"/>
  <c r="C565" i="25" s="1"/>
  <c r="B564" i="25"/>
  <c r="C564" i="25" s="1"/>
  <c r="B563" i="25"/>
  <c r="C563" i="25" s="1"/>
  <c r="B562" i="25"/>
  <c r="C562" i="25" s="1"/>
  <c r="B561" i="25"/>
  <c r="C561" i="25" s="1"/>
  <c r="B560" i="25"/>
  <c r="C560" i="25" s="1"/>
  <c r="B559" i="25"/>
  <c r="C559" i="25" s="1"/>
  <c r="B558" i="25"/>
  <c r="C558" i="25" s="1"/>
  <c r="B557" i="25"/>
  <c r="C557" i="25" s="1"/>
  <c r="B556" i="25"/>
  <c r="C556" i="25" s="1"/>
  <c r="B555" i="25"/>
  <c r="C555" i="25" s="1"/>
  <c r="B554" i="25"/>
  <c r="C554" i="25" s="1"/>
  <c r="B553" i="25"/>
  <c r="C553" i="25" s="1"/>
  <c r="B552" i="25"/>
  <c r="C552" i="25" s="1"/>
  <c r="B551" i="25"/>
  <c r="C551" i="25" s="1"/>
  <c r="B550" i="25"/>
  <c r="C550" i="25" s="1"/>
  <c r="B549" i="25"/>
  <c r="C549" i="25" s="1"/>
  <c r="B548" i="25"/>
  <c r="C548" i="25" s="1"/>
  <c r="B547" i="25"/>
  <c r="C547" i="25" s="1"/>
  <c r="B546" i="25"/>
  <c r="C546" i="25" s="1"/>
  <c r="B545" i="25"/>
  <c r="C545" i="25" s="1"/>
  <c r="B544" i="25"/>
  <c r="C544" i="25" s="1"/>
  <c r="B543" i="25"/>
  <c r="C543" i="25" s="1"/>
  <c r="B542" i="25"/>
  <c r="C542" i="25" s="1"/>
  <c r="B541" i="25"/>
  <c r="C541" i="25" s="1"/>
  <c r="B540" i="25"/>
  <c r="C540" i="25" s="1"/>
  <c r="B539" i="25"/>
  <c r="C539" i="25" s="1"/>
  <c r="B538" i="25"/>
  <c r="C538" i="25" s="1"/>
  <c r="B537" i="25"/>
  <c r="C537" i="25" s="1"/>
  <c r="B536" i="25"/>
  <c r="C536" i="25" s="1"/>
  <c r="B535" i="25"/>
  <c r="C535" i="25" s="1"/>
  <c r="B534" i="25"/>
  <c r="C534" i="25" s="1"/>
  <c r="B533" i="25"/>
  <c r="C533" i="25" s="1"/>
  <c r="B532" i="25"/>
  <c r="C532" i="25" s="1"/>
  <c r="B531" i="25"/>
  <c r="C531" i="25" s="1"/>
  <c r="B530" i="25"/>
  <c r="C530" i="25" s="1"/>
  <c r="B529" i="25"/>
  <c r="C529" i="25" s="1"/>
  <c r="B528" i="25"/>
  <c r="C528" i="25" s="1"/>
  <c r="B527" i="25"/>
  <c r="C527" i="25" s="1"/>
  <c r="B526" i="25"/>
  <c r="C526" i="25" s="1"/>
  <c r="B525" i="25"/>
  <c r="C525" i="25" s="1"/>
  <c r="B524" i="25"/>
  <c r="C524" i="25" s="1"/>
  <c r="B523" i="25"/>
  <c r="C523" i="25" s="1"/>
  <c r="B522" i="25"/>
  <c r="C522" i="25" s="1"/>
  <c r="B521" i="25"/>
  <c r="C521" i="25" s="1"/>
  <c r="B520" i="25"/>
  <c r="C520" i="25" s="1"/>
  <c r="B519" i="25"/>
  <c r="C519" i="25" s="1"/>
  <c r="B518" i="25"/>
  <c r="C518" i="25" s="1"/>
  <c r="B517" i="25"/>
  <c r="C517" i="25" s="1"/>
  <c r="B516" i="25"/>
  <c r="C516" i="25" s="1"/>
  <c r="B515" i="25"/>
  <c r="C515" i="25" s="1"/>
  <c r="B514" i="25"/>
  <c r="C514" i="25" s="1"/>
  <c r="B513" i="25"/>
  <c r="C513" i="25" s="1"/>
  <c r="B512" i="25"/>
  <c r="C512" i="25" s="1"/>
  <c r="B511" i="25"/>
  <c r="C511" i="25" s="1"/>
  <c r="B510" i="25"/>
  <c r="C510" i="25" s="1"/>
  <c r="B509" i="25"/>
  <c r="C509" i="25" s="1"/>
  <c r="B508" i="25"/>
  <c r="C508" i="25" s="1"/>
  <c r="B507" i="25"/>
  <c r="C507" i="25" s="1"/>
  <c r="B506" i="25"/>
  <c r="C506" i="25" s="1"/>
  <c r="B505" i="25"/>
  <c r="C505" i="25" s="1"/>
  <c r="B504" i="25"/>
  <c r="C504" i="25" s="1"/>
  <c r="B503" i="25"/>
  <c r="C503" i="25" s="1"/>
  <c r="B502" i="25"/>
  <c r="C502" i="25" s="1"/>
  <c r="B501" i="25"/>
  <c r="C501" i="25" s="1"/>
  <c r="B500" i="25"/>
  <c r="C500" i="25" s="1"/>
  <c r="B499" i="25"/>
  <c r="C499" i="25" s="1"/>
  <c r="B498" i="25"/>
  <c r="C498" i="25" s="1"/>
  <c r="B497" i="25"/>
  <c r="C497" i="25" s="1"/>
  <c r="B496" i="25"/>
  <c r="C496" i="25" s="1"/>
  <c r="B495" i="25"/>
  <c r="C495" i="25" s="1"/>
  <c r="B494" i="25"/>
  <c r="C494" i="25" s="1"/>
  <c r="B493" i="25"/>
  <c r="C493" i="25" s="1"/>
  <c r="B492" i="25"/>
  <c r="C492" i="25" s="1"/>
  <c r="B491" i="25"/>
  <c r="C491" i="25" s="1"/>
  <c r="B490" i="25"/>
  <c r="C490" i="25" s="1"/>
  <c r="B489" i="25"/>
  <c r="C489" i="25" s="1"/>
  <c r="B488" i="25"/>
  <c r="C488" i="25" s="1"/>
  <c r="B487" i="25"/>
  <c r="C487" i="25" s="1"/>
  <c r="B486" i="25"/>
  <c r="C486" i="25" s="1"/>
  <c r="B485" i="25"/>
  <c r="C485" i="25" s="1"/>
  <c r="B484" i="25"/>
  <c r="C484" i="25" s="1"/>
  <c r="B483" i="25"/>
  <c r="C483" i="25" s="1"/>
  <c r="B482" i="25"/>
  <c r="C482" i="25" s="1"/>
  <c r="B481" i="25"/>
  <c r="C481" i="25" s="1"/>
  <c r="B480" i="25"/>
  <c r="C480" i="25" s="1"/>
  <c r="B479" i="25"/>
  <c r="C479" i="25" s="1"/>
  <c r="B478" i="25"/>
  <c r="C478" i="25" s="1"/>
  <c r="B477" i="25"/>
  <c r="C477" i="25" s="1"/>
  <c r="B476" i="25"/>
  <c r="C476" i="25" s="1"/>
  <c r="B475" i="25"/>
  <c r="C475" i="25" s="1"/>
  <c r="B474" i="25"/>
  <c r="C474" i="25" s="1"/>
  <c r="B473" i="25"/>
  <c r="C473" i="25" s="1"/>
  <c r="B472" i="25"/>
  <c r="C472" i="25" s="1"/>
  <c r="B471" i="25"/>
  <c r="C471" i="25" s="1"/>
  <c r="B470" i="25"/>
  <c r="C470" i="25" s="1"/>
  <c r="B469" i="25"/>
  <c r="C469" i="25" s="1"/>
  <c r="B468" i="25"/>
  <c r="C468" i="25" s="1"/>
  <c r="B467" i="25"/>
  <c r="C467" i="25" s="1"/>
  <c r="B466" i="25"/>
  <c r="C466" i="25" s="1"/>
  <c r="B465" i="25"/>
  <c r="C465" i="25" s="1"/>
  <c r="B464" i="25"/>
  <c r="C464" i="25" s="1"/>
  <c r="B463" i="25"/>
  <c r="C463" i="25" s="1"/>
  <c r="B462" i="25"/>
  <c r="C462" i="25" s="1"/>
  <c r="B461" i="25"/>
  <c r="C461" i="25" s="1"/>
  <c r="B460" i="25"/>
  <c r="C460" i="25" s="1"/>
  <c r="B459" i="25"/>
  <c r="C459" i="25" s="1"/>
  <c r="B458" i="25"/>
  <c r="C458" i="25" s="1"/>
  <c r="B457" i="25"/>
  <c r="C457" i="25" s="1"/>
  <c r="B456" i="25"/>
  <c r="C456" i="25" s="1"/>
  <c r="B455" i="25"/>
  <c r="C455" i="25" s="1"/>
  <c r="B454" i="25"/>
  <c r="C454" i="25" s="1"/>
  <c r="B453" i="25"/>
  <c r="C453" i="25" s="1"/>
  <c r="B452" i="25"/>
  <c r="C452" i="25" s="1"/>
  <c r="B451" i="25"/>
  <c r="C451" i="25" s="1"/>
  <c r="B450" i="25"/>
  <c r="C450" i="25" s="1"/>
  <c r="B449" i="25"/>
  <c r="C449" i="25" s="1"/>
  <c r="B448" i="25"/>
  <c r="C448" i="25" s="1"/>
  <c r="B447" i="25"/>
  <c r="C447" i="25" s="1"/>
  <c r="B446" i="25"/>
  <c r="C446" i="25" s="1"/>
  <c r="B445" i="25"/>
  <c r="C445" i="25" s="1"/>
  <c r="B444" i="25"/>
  <c r="C444" i="25" s="1"/>
  <c r="B443" i="25"/>
  <c r="C443" i="25" s="1"/>
  <c r="B442" i="25"/>
  <c r="C442" i="25" s="1"/>
  <c r="B441" i="25"/>
  <c r="C441" i="25" s="1"/>
  <c r="B440" i="25"/>
  <c r="C440" i="25" s="1"/>
  <c r="B439" i="25"/>
  <c r="C439" i="25" s="1"/>
  <c r="B438" i="25"/>
  <c r="C438" i="25" s="1"/>
  <c r="B437" i="25"/>
  <c r="C437" i="25" s="1"/>
  <c r="B436" i="25"/>
  <c r="C436" i="25" s="1"/>
  <c r="B435" i="25"/>
  <c r="C435" i="25" s="1"/>
  <c r="B434" i="25"/>
  <c r="C434" i="25" s="1"/>
  <c r="B433" i="25"/>
  <c r="C433" i="25" s="1"/>
  <c r="B432" i="25"/>
  <c r="C432" i="25" s="1"/>
  <c r="B431" i="25"/>
  <c r="C431" i="25" s="1"/>
  <c r="B430" i="25"/>
  <c r="C430" i="25" s="1"/>
  <c r="B429" i="25"/>
  <c r="C429" i="25" s="1"/>
  <c r="B428" i="25"/>
  <c r="C428" i="25" s="1"/>
  <c r="B427" i="25"/>
  <c r="C427" i="25" s="1"/>
  <c r="B426" i="25"/>
  <c r="C426" i="25" s="1"/>
  <c r="B425" i="25"/>
  <c r="C425" i="25" s="1"/>
  <c r="B424" i="25"/>
  <c r="C424" i="25" s="1"/>
  <c r="B423" i="25"/>
  <c r="C423" i="25" s="1"/>
  <c r="B422" i="25"/>
  <c r="C422" i="25" s="1"/>
  <c r="B421" i="25"/>
  <c r="C421" i="25" s="1"/>
  <c r="B420" i="25"/>
  <c r="C420" i="25" s="1"/>
  <c r="B419" i="25"/>
  <c r="C419" i="25" s="1"/>
  <c r="B418" i="25"/>
  <c r="C418" i="25" s="1"/>
  <c r="B417" i="25"/>
  <c r="C417" i="25" s="1"/>
  <c r="B416" i="25"/>
  <c r="C416" i="25" s="1"/>
  <c r="B415" i="25"/>
  <c r="C415" i="25" s="1"/>
  <c r="B414" i="25"/>
  <c r="C414" i="25" s="1"/>
  <c r="B413" i="25"/>
  <c r="C413" i="25" s="1"/>
  <c r="B412" i="25"/>
  <c r="C412" i="25" s="1"/>
  <c r="B411" i="25"/>
  <c r="C411" i="25" s="1"/>
  <c r="B410" i="25"/>
  <c r="C410" i="25" s="1"/>
  <c r="B409" i="25"/>
  <c r="C409" i="25" s="1"/>
  <c r="B408" i="25"/>
  <c r="C408" i="25" s="1"/>
  <c r="B407" i="25"/>
  <c r="C407" i="25" s="1"/>
  <c r="B406" i="25"/>
  <c r="C406" i="25" s="1"/>
  <c r="B405" i="25"/>
  <c r="C405" i="25" s="1"/>
  <c r="B404" i="25"/>
  <c r="C404" i="25" s="1"/>
  <c r="B403" i="25"/>
  <c r="C403" i="25" s="1"/>
  <c r="B402" i="25"/>
  <c r="C402" i="25" s="1"/>
  <c r="B401" i="25"/>
  <c r="C401" i="25" s="1"/>
  <c r="B400" i="25"/>
  <c r="C400" i="25" s="1"/>
  <c r="B399" i="25"/>
  <c r="C399" i="25" s="1"/>
  <c r="B398" i="25"/>
  <c r="C398" i="25" s="1"/>
  <c r="B397" i="25"/>
  <c r="C397" i="25" s="1"/>
  <c r="B396" i="25"/>
  <c r="C396" i="25" s="1"/>
  <c r="B395" i="25"/>
  <c r="C395" i="25" s="1"/>
  <c r="B394" i="25"/>
  <c r="C394" i="25" s="1"/>
  <c r="B393" i="25"/>
  <c r="C393" i="25" s="1"/>
  <c r="B392" i="25"/>
  <c r="C392" i="25" s="1"/>
  <c r="B391" i="25"/>
  <c r="C391" i="25" s="1"/>
  <c r="B390" i="25"/>
  <c r="C390" i="25" s="1"/>
  <c r="B389" i="25"/>
  <c r="C389" i="25" s="1"/>
  <c r="B388" i="25"/>
  <c r="C388" i="25" s="1"/>
  <c r="B387" i="25"/>
  <c r="C387" i="25" s="1"/>
  <c r="B386" i="25"/>
  <c r="C386" i="25" s="1"/>
  <c r="B385" i="25"/>
  <c r="C385" i="25" s="1"/>
  <c r="B384" i="25"/>
  <c r="C384" i="25" s="1"/>
  <c r="B383" i="25"/>
  <c r="C383" i="25" s="1"/>
  <c r="B382" i="25"/>
  <c r="C382" i="25" s="1"/>
  <c r="B381" i="25"/>
  <c r="C381" i="25" s="1"/>
  <c r="B380" i="25"/>
  <c r="C380" i="25" s="1"/>
  <c r="B379" i="25"/>
  <c r="C379" i="25" s="1"/>
  <c r="B378" i="25"/>
  <c r="C378" i="25" s="1"/>
  <c r="B377" i="25"/>
  <c r="C377" i="25" s="1"/>
  <c r="B376" i="25"/>
  <c r="C376" i="25" s="1"/>
  <c r="B375" i="25"/>
  <c r="C375" i="25" s="1"/>
  <c r="B374" i="25"/>
  <c r="C374" i="25" s="1"/>
  <c r="B373" i="25"/>
  <c r="C373" i="25" s="1"/>
  <c r="B372" i="25"/>
  <c r="C372" i="25" s="1"/>
  <c r="B371" i="25"/>
  <c r="C371" i="25" s="1"/>
  <c r="B370" i="25"/>
  <c r="C370" i="25" s="1"/>
  <c r="B369" i="25"/>
  <c r="C369" i="25" s="1"/>
  <c r="B368" i="25"/>
  <c r="C368" i="25" s="1"/>
  <c r="B367" i="25"/>
  <c r="C367" i="25" s="1"/>
  <c r="B366" i="25"/>
  <c r="C366" i="25" s="1"/>
  <c r="B365" i="25"/>
  <c r="C365" i="25" s="1"/>
  <c r="B364" i="25"/>
  <c r="C364" i="25" s="1"/>
  <c r="B363" i="25"/>
  <c r="C363" i="25" s="1"/>
  <c r="B362" i="25"/>
  <c r="C362" i="25" s="1"/>
  <c r="B361" i="25"/>
  <c r="C361" i="25" s="1"/>
  <c r="B360" i="25"/>
  <c r="C360" i="25" s="1"/>
  <c r="B359" i="25"/>
  <c r="C359" i="25" s="1"/>
  <c r="B358" i="25"/>
  <c r="C358" i="25" s="1"/>
  <c r="B357" i="25"/>
  <c r="C357" i="25" s="1"/>
  <c r="B356" i="25"/>
  <c r="C356" i="25" s="1"/>
  <c r="B355" i="25"/>
  <c r="C355" i="25" s="1"/>
  <c r="B354" i="25"/>
  <c r="C354" i="25" s="1"/>
  <c r="B353" i="25"/>
  <c r="C353" i="25" s="1"/>
  <c r="B352" i="25"/>
  <c r="C352" i="25" s="1"/>
  <c r="B351" i="25"/>
  <c r="C351" i="25" s="1"/>
  <c r="B350" i="25"/>
  <c r="C350" i="25" s="1"/>
  <c r="B349" i="25"/>
  <c r="C349" i="25" s="1"/>
  <c r="B348" i="25"/>
  <c r="C348" i="25" s="1"/>
  <c r="B347" i="25"/>
  <c r="C347" i="25" s="1"/>
  <c r="B346" i="25"/>
  <c r="C346" i="25" s="1"/>
  <c r="B345" i="25"/>
  <c r="C345" i="25" s="1"/>
  <c r="B344" i="25"/>
  <c r="C344" i="25" s="1"/>
  <c r="B343" i="25"/>
  <c r="C343" i="25" s="1"/>
  <c r="B342" i="25"/>
  <c r="C342" i="25" s="1"/>
  <c r="B341" i="25"/>
  <c r="C341" i="25" s="1"/>
  <c r="B340" i="25"/>
  <c r="C340" i="25" s="1"/>
  <c r="B339" i="25"/>
  <c r="C339" i="25" s="1"/>
  <c r="B338" i="25"/>
  <c r="C338" i="25" s="1"/>
  <c r="B337" i="25"/>
  <c r="C337" i="25" s="1"/>
  <c r="B336" i="25"/>
  <c r="C336" i="25" s="1"/>
  <c r="B335" i="25"/>
  <c r="C335" i="25" s="1"/>
  <c r="B334" i="25"/>
  <c r="C334" i="25" s="1"/>
  <c r="B333" i="25"/>
  <c r="C333" i="25" s="1"/>
  <c r="B332" i="25"/>
  <c r="C332" i="25" s="1"/>
  <c r="B331" i="25"/>
  <c r="C331" i="25" s="1"/>
  <c r="B330" i="25"/>
  <c r="C330" i="25" s="1"/>
  <c r="B329" i="25"/>
  <c r="C329" i="25" s="1"/>
  <c r="B328" i="25"/>
  <c r="C328" i="25" s="1"/>
  <c r="B327" i="25"/>
  <c r="C327" i="25" s="1"/>
  <c r="B326" i="25"/>
  <c r="C326" i="25" s="1"/>
  <c r="B325" i="25"/>
  <c r="C325" i="25" s="1"/>
  <c r="B324" i="25"/>
  <c r="C324" i="25" s="1"/>
  <c r="B323" i="25"/>
  <c r="C323" i="25" s="1"/>
  <c r="B322" i="25"/>
  <c r="C322" i="25" s="1"/>
  <c r="B321" i="25"/>
  <c r="C321" i="25" s="1"/>
  <c r="B320" i="25"/>
  <c r="C320" i="25" s="1"/>
  <c r="B319" i="25"/>
  <c r="C319" i="25" s="1"/>
  <c r="B318" i="25"/>
  <c r="C318" i="25" s="1"/>
  <c r="B317" i="25"/>
  <c r="C317" i="25" s="1"/>
  <c r="B316" i="25"/>
  <c r="C316" i="25" s="1"/>
  <c r="B315" i="25"/>
  <c r="C315" i="25" s="1"/>
  <c r="B314" i="25"/>
  <c r="C314" i="25" s="1"/>
  <c r="B313" i="25"/>
  <c r="C313" i="25" s="1"/>
  <c r="B312" i="25"/>
  <c r="C312" i="25" s="1"/>
  <c r="B311" i="25"/>
  <c r="C311" i="25" s="1"/>
  <c r="B310" i="25"/>
  <c r="C310" i="25" s="1"/>
  <c r="B309" i="25"/>
  <c r="C309" i="25" s="1"/>
  <c r="B308" i="25"/>
  <c r="C308" i="25" s="1"/>
  <c r="B307" i="25"/>
  <c r="C307" i="25" s="1"/>
  <c r="B306" i="25"/>
  <c r="C306" i="25" s="1"/>
  <c r="B305" i="25"/>
  <c r="C305" i="25" s="1"/>
  <c r="B304" i="25"/>
  <c r="C304" i="25" s="1"/>
  <c r="B303" i="25"/>
  <c r="C303" i="25" s="1"/>
  <c r="B302" i="25"/>
  <c r="C302" i="25" s="1"/>
  <c r="B301" i="25"/>
  <c r="C301" i="25" s="1"/>
  <c r="B300" i="25"/>
  <c r="C300" i="25" s="1"/>
  <c r="B299" i="25"/>
  <c r="C299" i="25" s="1"/>
  <c r="B298" i="25"/>
  <c r="C298" i="25" s="1"/>
  <c r="B297" i="25"/>
  <c r="C297" i="25" s="1"/>
  <c r="B296" i="25"/>
  <c r="C296" i="25" s="1"/>
  <c r="B295" i="25"/>
  <c r="C295" i="25" s="1"/>
  <c r="B294" i="25"/>
  <c r="C294" i="25" s="1"/>
  <c r="B293" i="25"/>
  <c r="C293" i="25" s="1"/>
  <c r="B292" i="25"/>
  <c r="C292" i="25" s="1"/>
  <c r="B291" i="25"/>
  <c r="C291" i="25" s="1"/>
  <c r="B290" i="25"/>
  <c r="C290" i="25" s="1"/>
  <c r="B289" i="25"/>
  <c r="C289" i="25" s="1"/>
  <c r="B288" i="25"/>
  <c r="C288" i="25" s="1"/>
  <c r="B287" i="25"/>
  <c r="C287" i="25" s="1"/>
  <c r="B286" i="25"/>
  <c r="C286" i="25" s="1"/>
  <c r="B285" i="25"/>
  <c r="C285" i="25" s="1"/>
  <c r="B284" i="25"/>
  <c r="C284" i="25" s="1"/>
  <c r="B283" i="25"/>
  <c r="C283" i="25" s="1"/>
  <c r="B282" i="25"/>
  <c r="C282" i="25" s="1"/>
  <c r="B281" i="25"/>
  <c r="C281" i="25" s="1"/>
  <c r="B280" i="25"/>
  <c r="C280" i="25" s="1"/>
  <c r="B279" i="25"/>
  <c r="C279" i="25" s="1"/>
  <c r="B278" i="25"/>
  <c r="C278" i="25" s="1"/>
  <c r="B277" i="25"/>
  <c r="C277" i="25" s="1"/>
  <c r="B276" i="25"/>
  <c r="C276" i="25" s="1"/>
  <c r="B275" i="25"/>
  <c r="C275" i="25" s="1"/>
  <c r="B274" i="25"/>
  <c r="C274" i="25" s="1"/>
  <c r="B273" i="25"/>
  <c r="C273" i="25" s="1"/>
  <c r="B272" i="25"/>
  <c r="C272" i="25" s="1"/>
  <c r="B271" i="25"/>
  <c r="C271" i="25" s="1"/>
  <c r="B270" i="25"/>
  <c r="C270" i="25" s="1"/>
  <c r="B269" i="25"/>
  <c r="C269" i="25" s="1"/>
  <c r="B268" i="25"/>
  <c r="C268" i="25" s="1"/>
  <c r="B267" i="25"/>
  <c r="C267" i="25" s="1"/>
  <c r="B266" i="25"/>
  <c r="C266" i="25" s="1"/>
  <c r="B265" i="25"/>
  <c r="C265" i="25" s="1"/>
  <c r="B264" i="25"/>
  <c r="C264" i="25" s="1"/>
  <c r="B263" i="25"/>
  <c r="C263" i="25" s="1"/>
  <c r="B262" i="25"/>
  <c r="C262" i="25" s="1"/>
  <c r="B261" i="25"/>
  <c r="C261" i="25" s="1"/>
  <c r="B260" i="25"/>
  <c r="C260" i="25" s="1"/>
  <c r="B259" i="25"/>
  <c r="C259" i="25" s="1"/>
  <c r="B258" i="25"/>
  <c r="C258" i="25" s="1"/>
  <c r="B257" i="25"/>
  <c r="C257" i="25" s="1"/>
  <c r="B256" i="25"/>
  <c r="C256" i="25" s="1"/>
  <c r="B255" i="25"/>
  <c r="C255" i="25" s="1"/>
  <c r="B254" i="25"/>
  <c r="C254" i="25" s="1"/>
  <c r="B253" i="25"/>
  <c r="C253" i="25" s="1"/>
  <c r="B252" i="25"/>
  <c r="C252" i="25" s="1"/>
  <c r="B251" i="25"/>
  <c r="C251" i="25" s="1"/>
  <c r="B250" i="25"/>
  <c r="C250" i="25" s="1"/>
  <c r="B249" i="25"/>
  <c r="C249" i="25" s="1"/>
  <c r="B248" i="25"/>
  <c r="C248" i="25" s="1"/>
  <c r="B247" i="25"/>
  <c r="C247" i="25" s="1"/>
  <c r="B246" i="25"/>
  <c r="C246" i="25" s="1"/>
  <c r="B245" i="25"/>
  <c r="C245" i="25" s="1"/>
  <c r="B244" i="25"/>
  <c r="C244" i="25" s="1"/>
  <c r="B243" i="25"/>
  <c r="C243" i="25" s="1"/>
  <c r="B242" i="25"/>
  <c r="C242" i="25" s="1"/>
  <c r="B241" i="25"/>
  <c r="C241" i="25" s="1"/>
  <c r="B240" i="25"/>
  <c r="C240" i="25" s="1"/>
  <c r="B239" i="25"/>
  <c r="C239" i="25" s="1"/>
  <c r="B238" i="25"/>
  <c r="C238" i="25" s="1"/>
  <c r="B237" i="25"/>
  <c r="C237" i="25" s="1"/>
  <c r="B236" i="25"/>
  <c r="C236" i="25" s="1"/>
  <c r="B235" i="25"/>
  <c r="C235" i="25" s="1"/>
  <c r="B234" i="25"/>
  <c r="C234" i="25" s="1"/>
  <c r="B233" i="25"/>
  <c r="C233" i="25" s="1"/>
  <c r="B232" i="25"/>
  <c r="C232" i="25" s="1"/>
  <c r="B231" i="25"/>
  <c r="C231" i="25" s="1"/>
  <c r="B230" i="25"/>
  <c r="C230" i="25" s="1"/>
  <c r="B229" i="25"/>
  <c r="C229" i="25" s="1"/>
  <c r="B228" i="25"/>
  <c r="C228" i="25" s="1"/>
  <c r="B227" i="25"/>
  <c r="C227" i="25" s="1"/>
  <c r="B226" i="25"/>
  <c r="C226" i="25" s="1"/>
  <c r="B225" i="25"/>
  <c r="C225" i="25" s="1"/>
  <c r="B224" i="25"/>
  <c r="C224" i="25" s="1"/>
  <c r="B223" i="25"/>
  <c r="C223" i="25" s="1"/>
  <c r="B222" i="25"/>
  <c r="C222" i="25" s="1"/>
  <c r="B221" i="25"/>
  <c r="C221" i="25" s="1"/>
  <c r="B220" i="25"/>
  <c r="C220" i="25" s="1"/>
  <c r="B219" i="25"/>
  <c r="C219" i="25" s="1"/>
  <c r="B218" i="25"/>
  <c r="C218" i="25" s="1"/>
  <c r="B217" i="25"/>
  <c r="C217" i="25" s="1"/>
  <c r="B216" i="25"/>
  <c r="C216" i="25" s="1"/>
  <c r="B215" i="25"/>
  <c r="C215" i="25" s="1"/>
  <c r="B214" i="25"/>
  <c r="C214" i="25" s="1"/>
  <c r="B213" i="25"/>
  <c r="C213" i="25" s="1"/>
  <c r="B212" i="25"/>
  <c r="C212" i="25" s="1"/>
  <c r="B211" i="25"/>
  <c r="C211" i="25" s="1"/>
  <c r="B210" i="25"/>
  <c r="C210" i="25" s="1"/>
  <c r="B209" i="25"/>
  <c r="C209" i="25" s="1"/>
  <c r="B208" i="25"/>
  <c r="C208" i="25" s="1"/>
  <c r="B207" i="25"/>
  <c r="C207" i="25" s="1"/>
  <c r="B206" i="25"/>
  <c r="C206" i="25" s="1"/>
  <c r="B205" i="25"/>
  <c r="C205" i="25" s="1"/>
  <c r="B204" i="25"/>
  <c r="C204" i="25" s="1"/>
  <c r="B203" i="25"/>
  <c r="C203" i="25" s="1"/>
  <c r="B202" i="25"/>
  <c r="C202" i="25" s="1"/>
  <c r="B201" i="25"/>
  <c r="C201" i="25" s="1"/>
  <c r="B200" i="25"/>
  <c r="C200" i="25" s="1"/>
  <c r="B199" i="25"/>
  <c r="C199" i="25" s="1"/>
  <c r="B198" i="25"/>
  <c r="C198" i="25" s="1"/>
  <c r="B197" i="25"/>
  <c r="C197" i="25" s="1"/>
  <c r="B196" i="25"/>
  <c r="C196" i="25" s="1"/>
  <c r="B195" i="25"/>
  <c r="C195" i="25" s="1"/>
  <c r="B194" i="25"/>
  <c r="C194" i="25" s="1"/>
  <c r="B193" i="25"/>
  <c r="C193" i="25" s="1"/>
  <c r="B192" i="25"/>
  <c r="C192" i="25" s="1"/>
  <c r="B191" i="25"/>
  <c r="C191" i="25" s="1"/>
  <c r="B190" i="25"/>
  <c r="C190" i="25" s="1"/>
  <c r="B189" i="25"/>
  <c r="C189" i="25" s="1"/>
  <c r="B188" i="25"/>
  <c r="C188" i="25" s="1"/>
  <c r="B187" i="25"/>
  <c r="C187" i="25" s="1"/>
  <c r="B186" i="25"/>
  <c r="C186" i="25" s="1"/>
  <c r="B185" i="25"/>
  <c r="C185" i="25" s="1"/>
  <c r="B184" i="25"/>
  <c r="C184" i="25" s="1"/>
  <c r="B183" i="25"/>
  <c r="C183" i="25" s="1"/>
  <c r="B182" i="25"/>
  <c r="C182" i="25" s="1"/>
  <c r="B181" i="25"/>
  <c r="C181" i="25" s="1"/>
  <c r="B180" i="25"/>
  <c r="C180" i="25" s="1"/>
  <c r="B179" i="25"/>
  <c r="C179" i="25" s="1"/>
  <c r="B178" i="25"/>
  <c r="C178" i="25" s="1"/>
  <c r="B177" i="25"/>
  <c r="C177" i="25" s="1"/>
  <c r="B176" i="25"/>
  <c r="C176" i="25" s="1"/>
  <c r="B175" i="25"/>
  <c r="C175" i="25" s="1"/>
  <c r="B174" i="25"/>
  <c r="C174" i="25" s="1"/>
  <c r="B173" i="25"/>
  <c r="C173" i="25" s="1"/>
  <c r="B172" i="25"/>
  <c r="C172" i="25" s="1"/>
  <c r="B171" i="25"/>
  <c r="C171" i="25" s="1"/>
  <c r="B170" i="25"/>
  <c r="C170" i="25" s="1"/>
  <c r="B169" i="25"/>
  <c r="C169" i="25" s="1"/>
  <c r="B168" i="25"/>
  <c r="C168" i="25" s="1"/>
  <c r="B167" i="25"/>
  <c r="C167" i="25" s="1"/>
  <c r="B166" i="25"/>
  <c r="C166" i="25" s="1"/>
  <c r="B165" i="25"/>
  <c r="C165" i="25" s="1"/>
  <c r="B164" i="25"/>
  <c r="C164" i="25" s="1"/>
  <c r="B163" i="25"/>
  <c r="C163" i="25" s="1"/>
  <c r="B162" i="25"/>
  <c r="C162" i="25" s="1"/>
  <c r="B161" i="25"/>
  <c r="C161" i="25" s="1"/>
  <c r="B160" i="25"/>
  <c r="C160" i="25" s="1"/>
  <c r="B159" i="25"/>
  <c r="C159" i="25" s="1"/>
  <c r="B158" i="25"/>
  <c r="C158" i="25" s="1"/>
  <c r="B157" i="25"/>
  <c r="C157" i="25" s="1"/>
  <c r="B156" i="25"/>
  <c r="C156" i="25" s="1"/>
  <c r="B155" i="25"/>
  <c r="C155" i="25" s="1"/>
  <c r="B154" i="25"/>
  <c r="C154" i="25" s="1"/>
  <c r="B153" i="25"/>
  <c r="C153" i="25" s="1"/>
  <c r="B152" i="25"/>
  <c r="C152" i="25" s="1"/>
  <c r="B151" i="25"/>
  <c r="C151" i="25" s="1"/>
  <c r="B150" i="25"/>
  <c r="C150" i="25" s="1"/>
  <c r="B149" i="25"/>
  <c r="C149" i="25" s="1"/>
  <c r="B148" i="25"/>
  <c r="C148" i="25" s="1"/>
  <c r="B147" i="25"/>
  <c r="C147" i="25" s="1"/>
  <c r="B146" i="25"/>
  <c r="C146" i="25" s="1"/>
  <c r="B145" i="25"/>
  <c r="C145" i="25" s="1"/>
  <c r="B144" i="25"/>
  <c r="C144" i="25" s="1"/>
  <c r="B143" i="25"/>
  <c r="C143" i="25" s="1"/>
  <c r="B142" i="25"/>
  <c r="C142" i="25" s="1"/>
  <c r="B141" i="25"/>
  <c r="C141" i="25" s="1"/>
  <c r="B140" i="25"/>
  <c r="C140" i="25" s="1"/>
  <c r="B139" i="25"/>
  <c r="C139" i="25" s="1"/>
  <c r="B138" i="25"/>
  <c r="C138" i="25" s="1"/>
  <c r="B137" i="25"/>
  <c r="C137" i="25" s="1"/>
  <c r="B136" i="25"/>
  <c r="C136" i="25" s="1"/>
  <c r="B135" i="25"/>
  <c r="C135" i="25" s="1"/>
  <c r="B134" i="25"/>
  <c r="C134" i="25" s="1"/>
  <c r="B133" i="25"/>
  <c r="C133" i="25" s="1"/>
  <c r="B132" i="25"/>
  <c r="C132" i="25" s="1"/>
  <c r="B131" i="25"/>
  <c r="C131" i="25" s="1"/>
  <c r="B130" i="25"/>
  <c r="C130" i="25" s="1"/>
  <c r="B129" i="25"/>
  <c r="C129" i="25" s="1"/>
  <c r="B128" i="25"/>
  <c r="C128" i="25" s="1"/>
  <c r="B127" i="25"/>
  <c r="C127" i="25" s="1"/>
  <c r="B126" i="25"/>
  <c r="C126" i="25" s="1"/>
  <c r="B125" i="25"/>
  <c r="C125" i="25" s="1"/>
  <c r="B124" i="25"/>
  <c r="C124" i="25" s="1"/>
  <c r="B123" i="25"/>
  <c r="C123" i="25" s="1"/>
  <c r="B122" i="25"/>
  <c r="C122" i="25" s="1"/>
  <c r="B121" i="25"/>
  <c r="C121" i="25" s="1"/>
  <c r="B120" i="25"/>
  <c r="C120" i="25" s="1"/>
  <c r="B119" i="25"/>
  <c r="C119" i="25" s="1"/>
  <c r="B118" i="25"/>
  <c r="C118" i="25" s="1"/>
  <c r="B117" i="25"/>
  <c r="C117" i="25" s="1"/>
  <c r="B116" i="25"/>
  <c r="C116" i="25" s="1"/>
  <c r="B115" i="25"/>
  <c r="C115" i="25" s="1"/>
  <c r="B114" i="25"/>
  <c r="C114" i="25" s="1"/>
  <c r="B113" i="25"/>
  <c r="C113" i="25" s="1"/>
  <c r="B112" i="25"/>
  <c r="C112" i="25" s="1"/>
  <c r="B111" i="25"/>
  <c r="C111" i="25" s="1"/>
  <c r="B110" i="25"/>
  <c r="C110" i="25" s="1"/>
  <c r="B109" i="25"/>
  <c r="C109" i="25" s="1"/>
  <c r="B108" i="25"/>
  <c r="C108" i="25" s="1"/>
  <c r="B107" i="25"/>
  <c r="C107" i="25" s="1"/>
  <c r="B106" i="25"/>
  <c r="C106" i="25" s="1"/>
  <c r="B105" i="25"/>
  <c r="C105" i="25" s="1"/>
  <c r="B104" i="25"/>
  <c r="C104" i="25" s="1"/>
  <c r="B103" i="25"/>
  <c r="C103" i="25" s="1"/>
  <c r="B102" i="25"/>
  <c r="C102" i="25" s="1"/>
  <c r="B101" i="25"/>
  <c r="C101" i="25" s="1"/>
  <c r="B100" i="25"/>
  <c r="C100" i="25" s="1"/>
  <c r="B99" i="25"/>
  <c r="C99" i="25" s="1"/>
  <c r="B98" i="25"/>
  <c r="C98" i="25" s="1"/>
  <c r="B97" i="25"/>
  <c r="C97" i="25" s="1"/>
  <c r="B96" i="25"/>
  <c r="C96" i="25" s="1"/>
  <c r="B95" i="25"/>
  <c r="C95" i="25" s="1"/>
  <c r="B94" i="25"/>
  <c r="C94" i="25" s="1"/>
  <c r="B93" i="25"/>
  <c r="C93" i="25" s="1"/>
  <c r="B92" i="25"/>
  <c r="C92" i="25" s="1"/>
  <c r="B91" i="25"/>
  <c r="C91" i="25" s="1"/>
  <c r="B90" i="25"/>
  <c r="C90" i="25" s="1"/>
  <c r="B89" i="25"/>
  <c r="C89" i="25" s="1"/>
  <c r="B88" i="25"/>
  <c r="C88" i="25" s="1"/>
  <c r="B87" i="25"/>
  <c r="C87" i="25" s="1"/>
  <c r="B86" i="25"/>
  <c r="C86" i="25" s="1"/>
  <c r="B85" i="25"/>
  <c r="C85" i="25" s="1"/>
  <c r="B84" i="25"/>
  <c r="C84" i="25" s="1"/>
  <c r="B83" i="25"/>
  <c r="C83" i="25" s="1"/>
  <c r="B82" i="25"/>
  <c r="C82" i="25" s="1"/>
  <c r="B81" i="25"/>
  <c r="C81" i="25" s="1"/>
  <c r="B80" i="25"/>
  <c r="C80" i="25" s="1"/>
  <c r="B79" i="25"/>
  <c r="C79" i="25" s="1"/>
  <c r="B78" i="25"/>
  <c r="C78" i="25" s="1"/>
  <c r="B77" i="25"/>
  <c r="C77" i="25" s="1"/>
  <c r="B76" i="25"/>
  <c r="C76" i="25" s="1"/>
  <c r="B75" i="25"/>
  <c r="C75" i="25" s="1"/>
  <c r="B74" i="25"/>
  <c r="C74" i="25" s="1"/>
  <c r="B73" i="25"/>
  <c r="C73" i="25" s="1"/>
  <c r="B72" i="25"/>
  <c r="C72" i="25" s="1"/>
  <c r="B71" i="25"/>
  <c r="C71" i="25" s="1"/>
  <c r="B70" i="25"/>
  <c r="C70" i="25" s="1"/>
  <c r="B69" i="25"/>
  <c r="C69" i="25" s="1"/>
  <c r="B68" i="25"/>
  <c r="C68" i="25" s="1"/>
  <c r="B67" i="25"/>
  <c r="C67" i="25" s="1"/>
  <c r="B66" i="25"/>
  <c r="C66" i="25" s="1"/>
  <c r="B65" i="25"/>
  <c r="C65" i="25" s="1"/>
  <c r="B64" i="25"/>
  <c r="C64" i="25" s="1"/>
  <c r="B63" i="25"/>
  <c r="C63" i="25" s="1"/>
  <c r="B62" i="25"/>
  <c r="C62" i="25" s="1"/>
  <c r="B61" i="25"/>
  <c r="C61" i="25" s="1"/>
  <c r="B60" i="25"/>
  <c r="C60" i="25" s="1"/>
  <c r="B59" i="25"/>
  <c r="C59" i="25" s="1"/>
  <c r="B58" i="25"/>
  <c r="C58" i="25" s="1"/>
  <c r="B57" i="25"/>
  <c r="C57" i="25" s="1"/>
  <c r="B56" i="25"/>
  <c r="C56" i="25" s="1"/>
  <c r="B55" i="25"/>
  <c r="C55" i="25" s="1"/>
  <c r="B54" i="25"/>
  <c r="C54" i="25" s="1"/>
  <c r="B53" i="25"/>
  <c r="C53" i="25" s="1"/>
  <c r="B52" i="25"/>
  <c r="C52" i="25" s="1"/>
  <c r="B51" i="25"/>
  <c r="C51" i="25" s="1"/>
  <c r="B50" i="25"/>
  <c r="C50" i="25" s="1"/>
  <c r="B49" i="25"/>
  <c r="C49" i="25" s="1"/>
  <c r="B48" i="25"/>
  <c r="C48" i="25" s="1"/>
  <c r="B47" i="25"/>
  <c r="C47" i="25" s="1"/>
  <c r="B46" i="25"/>
  <c r="C46" i="25" s="1"/>
  <c r="B45" i="25"/>
  <c r="C45" i="25" s="1"/>
  <c r="B44" i="25"/>
  <c r="C44" i="25" s="1"/>
  <c r="B43" i="25"/>
  <c r="C43" i="25" s="1"/>
  <c r="B42" i="25"/>
  <c r="C42" i="25" s="1"/>
  <c r="B41" i="25"/>
  <c r="C41" i="25" s="1"/>
  <c r="B40" i="25"/>
  <c r="C40" i="25" s="1"/>
  <c r="B39" i="25"/>
  <c r="C39" i="25" s="1"/>
  <c r="B38" i="25"/>
  <c r="C38" i="25" s="1"/>
  <c r="B37" i="25"/>
  <c r="C37" i="25" s="1"/>
  <c r="B36" i="25"/>
  <c r="C36" i="25" s="1"/>
  <c r="B35" i="25"/>
  <c r="C35" i="25" s="1"/>
  <c r="B34" i="25"/>
  <c r="C34" i="25" s="1"/>
  <c r="B33" i="25"/>
  <c r="C33" i="25" s="1"/>
  <c r="B32" i="25"/>
  <c r="C32" i="25" s="1"/>
  <c r="B31" i="25"/>
  <c r="C31" i="25" s="1"/>
  <c r="B30" i="25"/>
  <c r="C30" i="25" s="1"/>
  <c r="B29" i="25"/>
  <c r="C29" i="25" s="1"/>
  <c r="B28" i="25"/>
  <c r="C28" i="25" s="1"/>
  <c r="B27" i="25"/>
  <c r="C27" i="25" s="1"/>
  <c r="B26" i="25"/>
  <c r="C26" i="25" s="1"/>
  <c r="B25" i="25"/>
  <c r="C25" i="25" s="1"/>
  <c r="B24" i="25"/>
  <c r="C24" i="25" s="1"/>
  <c r="B23" i="25"/>
  <c r="C23" i="25" s="1"/>
  <c r="B22" i="25"/>
  <c r="C22" i="25" s="1"/>
  <c r="B21" i="25"/>
  <c r="C21" i="25" s="1"/>
  <c r="AM1007" i="26"/>
  <c r="AL1007" i="26"/>
  <c r="AK1007" i="26"/>
  <c r="AJ1007" i="26"/>
  <c r="AI1007" i="26"/>
  <c r="AH1007" i="26"/>
  <c r="AG1007" i="26"/>
  <c r="AF1007" i="26"/>
  <c r="AM1006" i="26"/>
  <c r="AL1006" i="26"/>
  <c r="AK1006" i="26"/>
  <c r="AJ1006" i="26"/>
  <c r="AI1006" i="26"/>
  <c r="AH1006" i="26"/>
  <c r="AG1006" i="26"/>
  <c r="AF1006" i="26"/>
  <c r="AM1005" i="26"/>
  <c r="AL1005" i="26"/>
  <c r="AK1005" i="26"/>
  <c r="AJ1005" i="26"/>
  <c r="AI1005" i="26"/>
  <c r="AH1005" i="26"/>
  <c r="AG1005" i="26"/>
  <c r="AF1005" i="26"/>
  <c r="AM1004" i="26"/>
  <c r="AL1004" i="26"/>
  <c r="AK1004" i="26"/>
  <c r="AJ1004" i="26"/>
  <c r="AI1004" i="26"/>
  <c r="AH1004" i="26"/>
  <c r="AG1004" i="26"/>
  <c r="AF1004" i="26"/>
  <c r="AM1003" i="26"/>
  <c r="AL1003" i="26"/>
  <c r="AK1003" i="26"/>
  <c r="AJ1003" i="26"/>
  <c r="AI1003" i="26"/>
  <c r="AH1003" i="26"/>
  <c r="AG1003" i="26"/>
  <c r="AF1003" i="26"/>
  <c r="AM1002" i="26"/>
  <c r="AL1002" i="26"/>
  <c r="AK1002" i="26"/>
  <c r="AJ1002" i="26"/>
  <c r="AI1002" i="26"/>
  <c r="AH1002" i="26"/>
  <c r="AG1002" i="26"/>
  <c r="AF1002" i="26"/>
  <c r="AM1001" i="26"/>
  <c r="AL1001" i="26"/>
  <c r="AK1001" i="26"/>
  <c r="AJ1001" i="26"/>
  <c r="AI1001" i="26"/>
  <c r="AH1001" i="26"/>
  <c r="AG1001" i="26"/>
  <c r="AF1001" i="26"/>
  <c r="AM1000" i="26"/>
  <c r="AL1000" i="26"/>
  <c r="AK1000" i="26"/>
  <c r="AJ1000" i="26"/>
  <c r="AI1000" i="26"/>
  <c r="AH1000" i="26"/>
  <c r="AG1000" i="26"/>
  <c r="AF1000" i="26"/>
  <c r="AM999" i="26"/>
  <c r="AL999" i="26"/>
  <c r="AK999" i="26"/>
  <c r="AJ999" i="26"/>
  <c r="AI999" i="26"/>
  <c r="AH999" i="26"/>
  <c r="AG999" i="26"/>
  <c r="AF999" i="26"/>
  <c r="AM998" i="26"/>
  <c r="AL998" i="26"/>
  <c r="AK998" i="26"/>
  <c r="AJ998" i="26"/>
  <c r="AI998" i="26"/>
  <c r="AH998" i="26"/>
  <c r="AG998" i="26"/>
  <c r="AF998" i="26"/>
  <c r="AM997" i="26"/>
  <c r="AL997" i="26"/>
  <c r="AK997" i="26"/>
  <c r="AJ997" i="26"/>
  <c r="AI997" i="26"/>
  <c r="AH997" i="26"/>
  <c r="AG997" i="26"/>
  <c r="AF997" i="26"/>
  <c r="AM996" i="26"/>
  <c r="AL996" i="26"/>
  <c r="AK996" i="26"/>
  <c r="AJ996" i="26"/>
  <c r="AI996" i="26"/>
  <c r="AH996" i="26"/>
  <c r="AG996" i="26"/>
  <c r="AF996" i="26"/>
  <c r="AM995" i="26"/>
  <c r="AL995" i="26"/>
  <c r="AK995" i="26"/>
  <c r="AJ995" i="26"/>
  <c r="AI995" i="26"/>
  <c r="AH995" i="26"/>
  <c r="AG995" i="26"/>
  <c r="AF995" i="26"/>
  <c r="AM994" i="26"/>
  <c r="AL994" i="26"/>
  <c r="AK994" i="26"/>
  <c r="AJ994" i="26"/>
  <c r="AI994" i="26"/>
  <c r="AH994" i="26"/>
  <c r="AG994" i="26"/>
  <c r="AF994" i="26"/>
  <c r="AM993" i="26"/>
  <c r="AL993" i="26"/>
  <c r="AK993" i="26"/>
  <c r="AJ993" i="26"/>
  <c r="AI993" i="26"/>
  <c r="AH993" i="26"/>
  <c r="AG993" i="26"/>
  <c r="AF993" i="26"/>
  <c r="AM992" i="26"/>
  <c r="AL992" i="26"/>
  <c r="AK992" i="26"/>
  <c r="AJ992" i="26"/>
  <c r="AI992" i="26"/>
  <c r="AH992" i="26"/>
  <c r="AG992" i="26"/>
  <c r="AF992" i="26"/>
  <c r="AM991" i="26"/>
  <c r="AL991" i="26"/>
  <c r="AK991" i="26"/>
  <c r="AJ991" i="26"/>
  <c r="AI991" i="26"/>
  <c r="AH991" i="26"/>
  <c r="AG991" i="26"/>
  <c r="AF991" i="26"/>
  <c r="AM990" i="26"/>
  <c r="AL990" i="26"/>
  <c r="AK990" i="26"/>
  <c r="AJ990" i="26"/>
  <c r="AI990" i="26"/>
  <c r="AH990" i="26"/>
  <c r="AG990" i="26"/>
  <c r="AF990" i="26"/>
  <c r="AM989" i="26"/>
  <c r="AL989" i="26"/>
  <c r="AK989" i="26"/>
  <c r="AJ989" i="26"/>
  <c r="AI989" i="26"/>
  <c r="AH989" i="26"/>
  <c r="AG989" i="26"/>
  <c r="AF989" i="26"/>
  <c r="AM988" i="26"/>
  <c r="AL988" i="26"/>
  <c r="AK988" i="26"/>
  <c r="AJ988" i="26"/>
  <c r="AI988" i="26"/>
  <c r="AH988" i="26"/>
  <c r="AG988" i="26"/>
  <c r="AF988" i="26"/>
  <c r="AM987" i="26"/>
  <c r="AL987" i="26"/>
  <c r="AK987" i="26"/>
  <c r="AJ987" i="26"/>
  <c r="AI987" i="26"/>
  <c r="AH987" i="26"/>
  <c r="AG987" i="26"/>
  <c r="AF987" i="26"/>
  <c r="AM986" i="26"/>
  <c r="AL986" i="26"/>
  <c r="AK986" i="26"/>
  <c r="AJ986" i="26"/>
  <c r="AI986" i="26"/>
  <c r="AH986" i="26"/>
  <c r="AG986" i="26"/>
  <c r="AF986" i="26"/>
  <c r="AM985" i="26"/>
  <c r="AL985" i="26"/>
  <c r="AK985" i="26"/>
  <c r="AJ985" i="26"/>
  <c r="AI985" i="26"/>
  <c r="AH985" i="26"/>
  <c r="AG985" i="26"/>
  <c r="AF985" i="26"/>
  <c r="AM984" i="26"/>
  <c r="AL984" i="26"/>
  <c r="AK984" i="26"/>
  <c r="AJ984" i="26"/>
  <c r="AI984" i="26"/>
  <c r="AH984" i="26"/>
  <c r="AG984" i="26"/>
  <c r="AF984" i="26"/>
  <c r="AM983" i="26"/>
  <c r="AL983" i="26"/>
  <c r="AK983" i="26"/>
  <c r="AJ983" i="26"/>
  <c r="AI983" i="26"/>
  <c r="AH983" i="26"/>
  <c r="AG983" i="26"/>
  <c r="AF983" i="26"/>
  <c r="AM982" i="26"/>
  <c r="AL982" i="26"/>
  <c r="AK982" i="26"/>
  <c r="AJ982" i="26"/>
  <c r="AI982" i="26"/>
  <c r="AH982" i="26"/>
  <c r="AG982" i="26"/>
  <c r="AF982" i="26"/>
  <c r="AM981" i="26"/>
  <c r="AL981" i="26"/>
  <c r="AK981" i="26"/>
  <c r="AJ981" i="26"/>
  <c r="AI981" i="26"/>
  <c r="AH981" i="26"/>
  <c r="AG981" i="26"/>
  <c r="AF981" i="26"/>
  <c r="AM980" i="26"/>
  <c r="AL980" i="26"/>
  <c r="AK980" i="26"/>
  <c r="AJ980" i="26"/>
  <c r="AI980" i="26"/>
  <c r="AH980" i="26"/>
  <c r="AG980" i="26"/>
  <c r="AF980" i="26"/>
  <c r="AM979" i="26"/>
  <c r="AL979" i="26"/>
  <c r="AK979" i="26"/>
  <c r="AJ979" i="26"/>
  <c r="AI979" i="26"/>
  <c r="AH979" i="26"/>
  <c r="AG979" i="26"/>
  <c r="AF979" i="26"/>
  <c r="AM978" i="26"/>
  <c r="AL978" i="26"/>
  <c r="AK978" i="26"/>
  <c r="AJ978" i="26"/>
  <c r="AI978" i="26"/>
  <c r="AH978" i="26"/>
  <c r="AG978" i="26"/>
  <c r="AF978" i="26"/>
  <c r="AM977" i="26"/>
  <c r="AL977" i="26"/>
  <c r="AK977" i="26"/>
  <c r="AJ977" i="26"/>
  <c r="AI977" i="26"/>
  <c r="AH977" i="26"/>
  <c r="AG977" i="26"/>
  <c r="AF977" i="26"/>
  <c r="AM976" i="26"/>
  <c r="AL976" i="26"/>
  <c r="AK976" i="26"/>
  <c r="AJ976" i="26"/>
  <c r="AI976" i="26"/>
  <c r="AH976" i="26"/>
  <c r="AG976" i="26"/>
  <c r="AF976" i="26"/>
  <c r="AM975" i="26"/>
  <c r="AL975" i="26"/>
  <c r="AK975" i="26"/>
  <c r="AJ975" i="26"/>
  <c r="AI975" i="26"/>
  <c r="AH975" i="26"/>
  <c r="AG975" i="26"/>
  <c r="AF975" i="26"/>
  <c r="AM974" i="26"/>
  <c r="AL974" i="26"/>
  <c r="AK974" i="26"/>
  <c r="AJ974" i="26"/>
  <c r="AI974" i="26"/>
  <c r="AH974" i="26"/>
  <c r="AG974" i="26"/>
  <c r="AF974" i="26"/>
  <c r="AM973" i="26"/>
  <c r="AL973" i="26"/>
  <c r="AK973" i="26"/>
  <c r="AJ973" i="26"/>
  <c r="AI973" i="26"/>
  <c r="AH973" i="26"/>
  <c r="AG973" i="26"/>
  <c r="AF973" i="26"/>
  <c r="AM972" i="26"/>
  <c r="AL972" i="26"/>
  <c r="AK972" i="26"/>
  <c r="AJ972" i="26"/>
  <c r="AI972" i="26"/>
  <c r="AH972" i="26"/>
  <c r="AG972" i="26"/>
  <c r="AF972" i="26"/>
  <c r="AM971" i="26"/>
  <c r="AL971" i="26"/>
  <c r="AK971" i="26"/>
  <c r="AJ971" i="26"/>
  <c r="AI971" i="26"/>
  <c r="AH971" i="26"/>
  <c r="AG971" i="26"/>
  <c r="AF971" i="26"/>
  <c r="AM970" i="26"/>
  <c r="AL970" i="26"/>
  <c r="AK970" i="26"/>
  <c r="AJ970" i="26"/>
  <c r="AI970" i="26"/>
  <c r="AH970" i="26"/>
  <c r="AG970" i="26"/>
  <c r="AF970" i="26"/>
  <c r="AM969" i="26"/>
  <c r="AL969" i="26"/>
  <c r="AK969" i="26"/>
  <c r="AJ969" i="26"/>
  <c r="AI969" i="26"/>
  <c r="AH969" i="26"/>
  <c r="AG969" i="26"/>
  <c r="AF969" i="26"/>
  <c r="AM968" i="26"/>
  <c r="AL968" i="26"/>
  <c r="AK968" i="26"/>
  <c r="AJ968" i="26"/>
  <c r="AI968" i="26"/>
  <c r="AH968" i="26"/>
  <c r="AG968" i="26"/>
  <c r="AF968" i="26"/>
  <c r="AM967" i="26"/>
  <c r="AL967" i="26"/>
  <c r="AK967" i="26"/>
  <c r="AJ967" i="26"/>
  <c r="AI967" i="26"/>
  <c r="AH967" i="26"/>
  <c r="AG967" i="26"/>
  <c r="AF967" i="26"/>
  <c r="AM966" i="26"/>
  <c r="AL966" i="26"/>
  <c r="AK966" i="26"/>
  <c r="AJ966" i="26"/>
  <c r="AI966" i="26"/>
  <c r="AH966" i="26"/>
  <c r="AG966" i="26"/>
  <c r="AF966" i="26"/>
  <c r="AM965" i="26"/>
  <c r="AL965" i="26"/>
  <c r="AK965" i="26"/>
  <c r="AJ965" i="26"/>
  <c r="AI965" i="26"/>
  <c r="AH965" i="26"/>
  <c r="AG965" i="26"/>
  <c r="AF965" i="26"/>
  <c r="AM964" i="26"/>
  <c r="AL964" i="26"/>
  <c r="AK964" i="26"/>
  <c r="AJ964" i="26"/>
  <c r="AI964" i="26"/>
  <c r="AH964" i="26"/>
  <c r="AG964" i="26"/>
  <c r="AF964" i="26"/>
  <c r="AM963" i="26"/>
  <c r="AL963" i="26"/>
  <c r="AK963" i="26"/>
  <c r="AJ963" i="26"/>
  <c r="AI963" i="26"/>
  <c r="AH963" i="26"/>
  <c r="AG963" i="26"/>
  <c r="AF963" i="26"/>
  <c r="AM962" i="26"/>
  <c r="AL962" i="26"/>
  <c r="AK962" i="26"/>
  <c r="AJ962" i="26"/>
  <c r="AI962" i="26"/>
  <c r="AH962" i="26"/>
  <c r="AG962" i="26"/>
  <c r="AF962" i="26"/>
  <c r="AM961" i="26"/>
  <c r="AL961" i="26"/>
  <c r="AK961" i="26"/>
  <c r="AJ961" i="26"/>
  <c r="AI961" i="26"/>
  <c r="AH961" i="26"/>
  <c r="AG961" i="26"/>
  <c r="AF961" i="26"/>
  <c r="AM960" i="26"/>
  <c r="AL960" i="26"/>
  <c r="AK960" i="26"/>
  <c r="AJ960" i="26"/>
  <c r="AI960" i="26"/>
  <c r="AH960" i="26"/>
  <c r="AG960" i="26"/>
  <c r="AF960" i="26"/>
  <c r="AM959" i="26"/>
  <c r="AL959" i="26"/>
  <c r="AK959" i="26"/>
  <c r="AJ959" i="26"/>
  <c r="AI959" i="26"/>
  <c r="AH959" i="26"/>
  <c r="AG959" i="26"/>
  <c r="AF959" i="26"/>
  <c r="AM958" i="26"/>
  <c r="AL958" i="26"/>
  <c r="AK958" i="26"/>
  <c r="AJ958" i="26"/>
  <c r="AI958" i="26"/>
  <c r="AH958" i="26"/>
  <c r="AG958" i="26"/>
  <c r="AF958" i="26"/>
  <c r="AM957" i="26"/>
  <c r="AL957" i="26"/>
  <c r="AK957" i="26"/>
  <c r="AJ957" i="26"/>
  <c r="AI957" i="26"/>
  <c r="AH957" i="26"/>
  <c r="AG957" i="26"/>
  <c r="AF957" i="26"/>
  <c r="AM956" i="26"/>
  <c r="AL956" i="26"/>
  <c r="AK956" i="26"/>
  <c r="AJ956" i="26"/>
  <c r="AI956" i="26"/>
  <c r="AH956" i="26"/>
  <c r="AG956" i="26"/>
  <c r="AF956" i="26"/>
  <c r="AM955" i="26"/>
  <c r="AL955" i="26"/>
  <c r="AK955" i="26"/>
  <c r="AJ955" i="26"/>
  <c r="AI955" i="26"/>
  <c r="AH955" i="26"/>
  <c r="AG955" i="26"/>
  <c r="AF955" i="26"/>
  <c r="AM954" i="26"/>
  <c r="AL954" i="26"/>
  <c r="AK954" i="26"/>
  <c r="AJ954" i="26"/>
  <c r="AI954" i="26"/>
  <c r="AH954" i="26"/>
  <c r="AG954" i="26"/>
  <c r="AF954" i="26"/>
  <c r="AM953" i="26"/>
  <c r="AL953" i="26"/>
  <c r="AK953" i="26"/>
  <c r="AJ953" i="26"/>
  <c r="AI953" i="26"/>
  <c r="AH953" i="26"/>
  <c r="AG953" i="26"/>
  <c r="AF953" i="26"/>
  <c r="AM952" i="26"/>
  <c r="AL952" i="26"/>
  <c r="AK952" i="26"/>
  <c r="AJ952" i="26"/>
  <c r="AI952" i="26"/>
  <c r="AH952" i="26"/>
  <c r="AG952" i="26"/>
  <c r="AF952" i="26"/>
  <c r="AM951" i="26"/>
  <c r="AL951" i="26"/>
  <c r="AK951" i="26"/>
  <c r="AJ951" i="26"/>
  <c r="AI951" i="26"/>
  <c r="AH951" i="26"/>
  <c r="AG951" i="26"/>
  <c r="AF951" i="26"/>
  <c r="AM950" i="26"/>
  <c r="AL950" i="26"/>
  <c r="AK950" i="26"/>
  <c r="AJ950" i="26"/>
  <c r="AI950" i="26"/>
  <c r="AH950" i="26"/>
  <c r="AG950" i="26"/>
  <c r="AF950" i="26"/>
  <c r="AM949" i="26"/>
  <c r="AL949" i="26"/>
  <c r="AK949" i="26"/>
  <c r="AJ949" i="26"/>
  <c r="AI949" i="26"/>
  <c r="AH949" i="26"/>
  <c r="AG949" i="26"/>
  <c r="AF949" i="26"/>
  <c r="AM948" i="26"/>
  <c r="AL948" i="26"/>
  <c r="AK948" i="26"/>
  <c r="AJ948" i="26"/>
  <c r="AI948" i="26"/>
  <c r="AH948" i="26"/>
  <c r="AG948" i="26"/>
  <c r="AF948" i="26"/>
  <c r="AM947" i="26"/>
  <c r="AL947" i="26"/>
  <c r="AK947" i="26"/>
  <c r="AJ947" i="26"/>
  <c r="AI947" i="26"/>
  <c r="AH947" i="26"/>
  <c r="AG947" i="26"/>
  <c r="AF947" i="26"/>
  <c r="AM946" i="26"/>
  <c r="AL946" i="26"/>
  <c r="AK946" i="26"/>
  <c r="AJ946" i="26"/>
  <c r="AI946" i="26"/>
  <c r="AH946" i="26"/>
  <c r="AG946" i="26"/>
  <c r="AF946" i="26"/>
  <c r="AM945" i="26"/>
  <c r="AL945" i="26"/>
  <c r="AK945" i="26"/>
  <c r="AJ945" i="26"/>
  <c r="AI945" i="26"/>
  <c r="AH945" i="26"/>
  <c r="AG945" i="26"/>
  <c r="AF945" i="26"/>
  <c r="AM944" i="26"/>
  <c r="AL944" i="26"/>
  <c r="AK944" i="26"/>
  <c r="AJ944" i="26"/>
  <c r="AI944" i="26"/>
  <c r="AH944" i="26"/>
  <c r="AG944" i="26"/>
  <c r="AF944" i="26"/>
  <c r="AM943" i="26"/>
  <c r="AL943" i="26"/>
  <c r="AK943" i="26"/>
  <c r="AJ943" i="26"/>
  <c r="AI943" i="26"/>
  <c r="AH943" i="26"/>
  <c r="AG943" i="26"/>
  <c r="AF943" i="26"/>
  <c r="AM942" i="26"/>
  <c r="AL942" i="26"/>
  <c r="AK942" i="26"/>
  <c r="AJ942" i="26"/>
  <c r="AI942" i="26"/>
  <c r="AH942" i="26"/>
  <c r="AG942" i="26"/>
  <c r="AF942" i="26"/>
  <c r="AM941" i="26"/>
  <c r="AL941" i="26"/>
  <c r="AK941" i="26"/>
  <c r="AJ941" i="26"/>
  <c r="AI941" i="26"/>
  <c r="AH941" i="26"/>
  <c r="AG941" i="26"/>
  <c r="AF941" i="26"/>
  <c r="AM940" i="26"/>
  <c r="AL940" i="26"/>
  <c r="AK940" i="26"/>
  <c r="AJ940" i="26"/>
  <c r="AI940" i="26"/>
  <c r="AH940" i="26"/>
  <c r="AG940" i="26"/>
  <c r="AF940" i="26"/>
  <c r="AM939" i="26"/>
  <c r="AL939" i="26"/>
  <c r="AK939" i="26"/>
  <c r="AJ939" i="26"/>
  <c r="AI939" i="26"/>
  <c r="AH939" i="26"/>
  <c r="AG939" i="26"/>
  <c r="AF939" i="26"/>
  <c r="AM938" i="26"/>
  <c r="AL938" i="26"/>
  <c r="AK938" i="26"/>
  <c r="AJ938" i="26"/>
  <c r="AI938" i="26"/>
  <c r="AH938" i="26"/>
  <c r="AG938" i="26"/>
  <c r="AF938" i="26"/>
  <c r="AM937" i="26"/>
  <c r="AL937" i="26"/>
  <c r="AK937" i="26"/>
  <c r="AJ937" i="26"/>
  <c r="AI937" i="26"/>
  <c r="AH937" i="26"/>
  <c r="AG937" i="26"/>
  <c r="AF937" i="26"/>
  <c r="AM936" i="26"/>
  <c r="AL936" i="26"/>
  <c r="AK936" i="26"/>
  <c r="AJ936" i="26"/>
  <c r="AI936" i="26"/>
  <c r="AH936" i="26"/>
  <c r="AG936" i="26"/>
  <c r="AF936" i="26"/>
  <c r="AM935" i="26"/>
  <c r="AL935" i="26"/>
  <c r="AK935" i="26"/>
  <c r="AJ935" i="26"/>
  <c r="AI935" i="26"/>
  <c r="AH935" i="26"/>
  <c r="AG935" i="26"/>
  <c r="AF935" i="26"/>
  <c r="AM934" i="26"/>
  <c r="AL934" i="26"/>
  <c r="AK934" i="26"/>
  <c r="AJ934" i="26"/>
  <c r="AI934" i="26"/>
  <c r="AH934" i="26"/>
  <c r="AG934" i="26"/>
  <c r="AF934" i="26"/>
  <c r="AM933" i="26"/>
  <c r="AL933" i="26"/>
  <c r="AK933" i="26"/>
  <c r="AJ933" i="26"/>
  <c r="AI933" i="26"/>
  <c r="AH933" i="26"/>
  <c r="AG933" i="26"/>
  <c r="AF933" i="26"/>
  <c r="AM932" i="26"/>
  <c r="AL932" i="26"/>
  <c r="AK932" i="26"/>
  <c r="AJ932" i="26"/>
  <c r="AI932" i="26"/>
  <c r="AH932" i="26"/>
  <c r="AG932" i="26"/>
  <c r="AF932" i="26"/>
  <c r="AM931" i="26"/>
  <c r="AL931" i="26"/>
  <c r="AK931" i="26"/>
  <c r="AJ931" i="26"/>
  <c r="AI931" i="26"/>
  <c r="AH931" i="26"/>
  <c r="AG931" i="26"/>
  <c r="AF931" i="26"/>
  <c r="AM930" i="26"/>
  <c r="AL930" i="26"/>
  <c r="AK930" i="26"/>
  <c r="AJ930" i="26"/>
  <c r="AI930" i="26"/>
  <c r="AH930" i="26"/>
  <c r="AG930" i="26"/>
  <c r="AF930" i="26"/>
  <c r="AM929" i="26"/>
  <c r="AL929" i="26"/>
  <c r="AK929" i="26"/>
  <c r="AJ929" i="26"/>
  <c r="AI929" i="26"/>
  <c r="AH929" i="26"/>
  <c r="AG929" i="26"/>
  <c r="AF929" i="26"/>
  <c r="AM928" i="26"/>
  <c r="AL928" i="26"/>
  <c r="AK928" i="26"/>
  <c r="AJ928" i="26"/>
  <c r="AI928" i="26"/>
  <c r="AH928" i="26"/>
  <c r="AG928" i="26"/>
  <c r="AF928" i="26"/>
  <c r="AM927" i="26"/>
  <c r="AL927" i="26"/>
  <c r="AK927" i="26"/>
  <c r="AJ927" i="26"/>
  <c r="AI927" i="26"/>
  <c r="AH927" i="26"/>
  <c r="AG927" i="26"/>
  <c r="AF927" i="26"/>
  <c r="AM926" i="26"/>
  <c r="AL926" i="26"/>
  <c r="AK926" i="26"/>
  <c r="AJ926" i="26"/>
  <c r="AI926" i="26"/>
  <c r="AH926" i="26"/>
  <c r="AG926" i="26"/>
  <c r="AF926" i="26"/>
  <c r="AM925" i="26"/>
  <c r="AL925" i="26"/>
  <c r="AK925" i="26"/>
  <c r="AJ925" i="26"/>
  <c r="AI925" i="26"/>
  <c r="AH925" i="26"/>
  <c r="AG925" i="26"/>
  <c r="AF925" i="26"/>
  <c r="AM924" i="26"/>
  <c r="AL924" i="26"/>
  <c r="AK924" i="26"/>
  <c r="AJ924" i="26"/>
  <c r="AI924" i="26"/>
  <c r="AH924" i="26"/>
  <c r="AG924" i="26"/>
  <c r="AF924" i="26"/>
  <c r="AM923" i="26"/>
  <c r="AL923" i="26"/>
  <c r="AK923" i="26"/>
  <c r="AJ923" i="26"/>
  <c r="AI923" i="26"/>
  <c r="AH923" i="26"/>
  <c r="AG923" i="26"/>
  <c r="AF923" i="26"/>
  <c r="AM922" i="26"/>
  <c r="AL922" i="26"/>
  <c r="AK922" i="26"/>
  <c r="AJ922" i="26"/>
  <c r="AI922" i="26"/>
  <c r="AH922" i="26"/>
  <c r="AG922" i="26"/>
  <c r="AF922" i="26"/>
  <c r="AM921" i="26"/>
  <c r="AL921" i="26"/>
  <c r="AK921" i="26"/>
  <c r="AJ921" i="26"/>
  <c r="AI921" i="26"/>
  <c r="AH921" i="26"/>
  <c r="AG921" i="26"/>
  <c r="AF921" i="26"/>
  <c r="AM920" i="26"/>
  <c r="AL920" i="26"/>
  <c r="AK920" i="26"/>
  <c r="AJ920" i="26"/>
  <c r="AI920" i="26"/>
  <c r="AH920" i="26"/>
  <c r="AG920" i="26"/>
  <c r="AF920" i="26"/>
  <c r="AM919" i="26"/>
  <c r="AL919" i="26"/>
  <c r="AK919" i="26"/>
  <c r="AJ919" i="26"/>
  <c r="AI919" i="26"/>
  <c r="AH919" i="26"/>
  <c r="AG919" i="26"/>
  <c r="AF919" i="26"/>
  <c r="AM918" i="26"/>
  <c r="AL918" i="26"/>
  <c r="AK918" i="26"/>
  <c r="AJ918" i="26"/>
  <c r="AI918" i="26"/>
  <c r="AH918" i="26"/>
  <c r="AG918" i="26"/>
  <c r="AF918" i="26"/>
  <c r="AM917" i="26"/>
  <c r="AL917" i="26"/>
  <c r="AK917" i="26"/>
  <c r="AJ917" i="26"/>
  <c r="AI917" i="26"/>
  <c r="AH917" i="26"/>
  <c r="AG917" i="26"/>
  <c r="AF917" i="26"/>
  <c r="AM916" i="26"/>
  <c r="AL916" i="26"/>
  <c r="AK916" i="26"/>
  <c r="AJ916" i="26"/>
  <c r="AI916" i="26"/>
  <c r="AH916" i="26"/>
  <c r="AG916" i="26"/>
  <c r="AF916" i="26"/>
  <c r="AM915" i="26"/>
  <c r="AL915" i="26"/>
  <c r="AK915" i="26"/>
  <c r="AJ915" i="26"/>
  <c r="AI915" i="26"/>
  <c r="AH915" i="26"/>
  <c r="AG915" i="26"/>
  <c r="AF915" i="26"/>
  <c r="AM914" i="26"/>
  <c r="AL914" i="26"/>
  <c r="AK914" i="26"/>
  <c r="AJ914" i="26"/>
  <c r="AI914" i="26"/>
  <c r="AH914" i="26"/>
  <c r="AG914" i="26"/>
  <c r="AF914" i="26"/>
  <c r="AM913" i="26"/>
  <c r="AL913" i="26"/>
  <c r="AK913" i="26"/>
  <c r="AJ913" i="26"/>
  <c r="AI913" i="26"/>
  <c r="AH913" i="26"/>
  <c r="AG913" i="26"/>
  <c r="AF913" i="26"/>
  <c r="AM912" i="26"/>
  <c r="AL912" i="26"/>
  <c r="AK912" i="26"/>
  <c r="AJ912" i="26"/>
  <c r="AI912" i="26"/>
  <c r="AH912" i="26"/>
  <c r="AG912" i="26"/>
  <c r="AF912" i="26"/>
  <c r="AM911" i="26"/>
  <c r="AL911" i="26"/>
  <c r="AK911" i="26"/>
  <c r="AJ911" i="26"/>
  <c r="AI911" i="26"/>
  <c r="AH911" i="26"/>
  <c r="AG911" i="26"/>
  <c r="AF911" i="26"/>
  <c r="AM910" i="26"/>
  <c r="AL910" i="26"/>
  <c r="AK910" i="26"/>
  <c r="AJ910" i="26"/>
  <c r="AI910" i="26"/>
  <c r="AH910" i="26"/>
  <c r="AG910" i="26"/>
  <c r="AF910" i="26"/>
  <c r="AM909" i="26"/>
  <c r="AL909" i="26"/>
  <c r="AK909" i="26"/>
  <c r="AJ909" i="26"/>
  <c r="AI909" i="26"/>
  <c r="AH909" i="26"/>
  <c r="AG909" i="26"/>
  <c r="AF909" i="26"/>
  <c r="AM908" i="26"/>
  <c r="AL908" i="26"/>
  <c r="AK908" i="26"/>
  <c r="AJ908" i="26"/>
  <c r="AI908" i="26"/>
  <c r="AH908" i="26"/>
  <c r="AG908" i="26"/>
  <c r="AF908" i="26"/>
  <c r="AM907" i="26"/>
  <c r="AL907" i="26"/>
  <c r="AK907" i="26"/>
  <c r="AJ907" i="26"/>
  <c r="AI907" i="26"/>
  <c r="AH907" i="26"/>
  <c r="AG907" i="26"/>
  <c r="AF907" i="26"/>
  <c r="AM906" i="26"/>
  <c r="AL906" i="26"/>
  <c r="AK906" i="26"/>
  <c r="AJ906" i="26"/>
  <c r="AI906" i="26"/>
  <c r="AH906" i="26"/>
  <c r="AG906" i="26"/>
  <c r="AF906" i="26"/>
  <c r="AM905" i="26"/>
  <c r="AL905" i="26"/>
  <c r="AK905" i="26"/>
  <c r="AJ905" i="26"/>
  <c r="AI905" i="26"/>
  <c r="AH905" i="26"/>
  <c r="AG905" i="26"/>
  <c r="AF905" i="26"/>
  <c r="AM904" i="26"/>
  <c r="AL904" i="26"/>
  <c r="AK904" i="26"/>
  <c r="AJ904" i="26"/>
  <c r="AI904" i="26"/>
  <c r="AH904" i="26"/>
  <c r="AG904" i="26"/>
  <c r="AF904" i="26"/>
  <c r="AM903" i="26"/>
  <c r="AL903" i="26"/>
  <c r="AK903" i="26"/>
  <c r="AJ903" i="26"/>
  <c r="AI903" i="26"/>
  <c r="AH903" i="26"/>
  <c r="AG903" i="26"/>
  <c r="AF903" i="26"/>
  <c r="AM902" i="26"/>
  <c r="AL902" i="26"/>
  <c r="AK902" i="26"/>
  <c r="AJ902" i="26"/>
  <c r="AI902" i="26"/>
  <c r="AH902" i="26"/>
  <c r="AG902" i="26"/>
  <c r="AF902" i="26"/>
  <c r="AM901" i="26"/>
  <c r="AL901" i="26"/>
  <c r="AK901" i="26"/>
  <c r="AJ901" i="26"/>
  <c r="AI901" i="26"/>
  <c r="AH901" i="26"/>
  <c r="AG901" i="26"/>
  <c r="AF901" i="26"/>
  <c r="AM900" i="26"/>
  <c r="AL900" i="26"/>
  <c r="AK900" i="26"/>
  <c r="AJ900" i="26"/>
  <c r="AI900" i="26"/>
  <c r="AH900" i="26"/>
  <c r="AG900" i="26"/>
  <c r="AF900" i="26"/>
  <c r="AM899" i="26"/>
  <c r="AL899" i="26"/>
  <c r="AK899" i="26"/>
  <c r="AJ899" i="26"/>
  <c r="AI899" i="26"/>
  <c r="AH899" i="26"/>
  <c r="AG899" i="26"/>
  <c r="AF899" i="26"/>
  <c r="AM898" i="26"/>
  <c r="AL898" i="26"/>
  <c r="AK898" i="26"/>
  <c r="AJ898" i="26"/>
  <c r="AI898" i="26"/>
  <c r="AH898" i="26"/>
  <c r="AG898" i="26"/>
  <c r="AF898" i="26"/>
  <c r="AM897" i="26"/>
  <c r="AL897" i="26"/>
  <c r="AK897" i="26"/>
  <c r="AJ897" i="26"/>
  <c r="AI897" i="26"/>
  <c r="AH897" i="26"/>
  <c r="AG897" i="26"/>
  <c r="AF897" i="26"/>
  <c r="AM896" i="26"/>
  <c r="AL896" i="26"/>
  <c r="AK896" i="26"/>
  <c r="AJ896" i="26"/>
  <c r="AI896" i="26"/>
  <c r="AH896" i="26"/>
  <c r="AG896" i="26"/>
  <c r="AF896" i="26"/>
  <c r="AM895" i="26"/>
  <c r="AL895" i="26"/>
  <c r="AK895" i="26"/>
  <c r="AJ895" i="26"/>
  <c r="AI895" i="26"/>
  <c r="AH895" i="26"/>
  <c r="AG895" i="26"/>
  <c r="AF895" i="26"/>
  <c r="AM894" i="26"/>
  <c r="AL894" i="26"/>
  <c r="AK894" i="26"/>
  <c r="AJ894" i="26"/>
  <c r="AI894" i="26"/>
  <c r="AH894" i="26"/>
  <c r="AG894" i="26"/>
  <c r="AF894" i="26"/>
  <c r="AM893" i="26"/>
  <c r="AL893" i="26"/>
  <c r="AK893" i="26"/>
  <c r="AJ893" i="26"/>
  <c r="AI893" i="26"/>
  <c r="AH893" i="26"/>
  <c r="AG893" i="26"/>
  <c r="AF893" i="26"/>
  <c r="AM892" i="26"/>
  <c r="AL892" i="26"/>
  <c r="AK892" i="26"/>
  <c r="AJ892" i="26"/>
  <c r="AI892" i="26"/>
  <c r="AH892" i="26"/>
  <c r="AG892" i="26"/>
  <c r="AF892" i="26"/>
  <c r="AM891" i="26"/>
  <c r="AL891" i="26"/>
  <c r="AK891" i="26"/>
  <c r="AJ891" i="26"/>
  <c r="AI891" i="26"/>
  <c r="AH891" i="26"/>
  <c r="AG891" i="26"/>
  <c r="AF891" i="26"/>
  <c r="AM890" i="26"/>
  <c r="AL890" i="26"/>
  <c r="AK890" i="26"/>
  <c r="AJ890" i="26"/>
  <c r="AI890" i="26"/>
  <c r="AH890" i="26"/>
  <c r="AG890" i="26"/>
  <c r="AF890" i="26"/>
  <c r="AM889" i="26"/>
  <c r="AL889" i="26"/>
  <c r="AK889" i="26"/>
  <c r="AJ889" i="26"/>
  <c r="AI889" i="26"/>
  <c r="AH889" i="26"/>
  <c r="AG889" i="26"/>
  <c r="AF889" i="26"/>
  <c r="AM888" i="26"/>
  <c r="AL888" i="26"/>
  <c r="AK888" i="26"/>
  <c r="AJ888" i="26"/>
  <c r="AI888" i="26"/>
  <c r="AH888" i="26"/>
  <c r="AG888" i="26"/>
  <c r="AF888" i="26"/>
  <c r="AM887" i="26"/>
  <c r="AL887" i="26"/>
  <c r="AK887" i="26"/>
  <c r="AJ887" i="26"/>
  <c r="AI887" i="26"/>
  <c r="AH887" i="26"/>
  <c r="AG887" i="26"/>
  <c r="AF887" i="26"/>
  <c r="AM886" i="26"/>
  <c r="AL886" i="26"/>
  <c r="AK886" i="26"/>
  <c r="AJ886" i="26"/>
  <c r="AI886" i="26"/>
  <c r="AH886" i="26"/>
  <c r="AG886" i="26"/>
  <c r="AF886" i="26"/>
  <c r="AM885" i="26"/>
  <c r="AL885" i="26"/>
  <c r="AK885" i="26"/>
  <c r="AJ885" i="26"/>
  <c r="AI885" i="26"/>
  <c r="AH885" i="26"/>
  <c r="AG885" i="26"/>
  <c r="AF885" i="26"/>
  <c r="AM884" i="26"/>
  <c r="AL884" i="26"/>
  <c r="AK884" i="26"/>
  <c r="AJ884" i="26"/>
  <c r="AI884" i="26"/>
  <c r="AH884" i="26"/>
  <c r="AG884" i="26"/>
  <c r="AF884" i="26"/>
  <c r="AM883" i="26"/>
  <c r="AL883" i="26"/>
  <c r="AK883" i="26"/>
  <c r="AJ883" i="26"/>
  <c r="AI883" i="26"/>
  <c r="AH883" i="26"/>
  <c r="AG883" i="26"/>
  <c r="AF883" i="26"/>
  <c r="AM882" i="26"/>
  <c r="AL882" i="26"/>
  <c r="AK882" i="26"/>
  <c r="AJ882" i="26"/>
  <c r="AI882" i="26"/>
  <c r="AH882" i="26"/>
  <c r="AG882" i="26"/>
  <c r="AF882" i="26"/>
  <c r="AM881" i="26"/>
  <c r="AL881" i="26"/>
  <c r="AK881" i="26"/>
  <c r="AJ881" i="26"/>
  <c r="AI881" i="26"/>
  <c r="AH881" i="26"/>
  <c r="AG881" i="26"/>
  <c r="AF881" i="26"/>
  <c r="AM880" i="26"/>
  <c r="AL880" i="26"/>
  <c r="AK880" i="26"/>
  <c r="AJ880" i="26"/>
  <c r="AI880" i="26"/>
  <c r="AH880" i="26"/>
  <c r="AG880" i="26"/>
  <c r="AF880" i="26"/>
  <c r="AM879" i="26"/>
  <c r="AL879" i="26"/>
  <c r="AK879" i="26"/>
  <c r="AJ879" i="26"/>
  <c r="AI879" i="26"/>
  <c r="AH879" i="26"/>
  <c r="AG879" i="26"/>
  <c r="AF879" i="26"/>
  <c r="AM878" i="26"/>
  <c r="AL878" i="26"/>
  <c r="AK878" i="26"/>
  <c r="AJ878" i="26"/>
  <c r="AI878" i="26"/>
  <c r="AH878" i="26"/>
  <c r="AG878" i="26"/>
  <c r="AF878" i="26"/>
  <c r="AM877" i="26"/>
  <c r="AL877" i="26"/>
  <c r="AK877" i="26"/>
  <c r="AJ877" i="26"/>
  <c r="AI877" i="26"/>
  <c r="AH877" i="26"/>
  <c r="AG877" i="26"/>
  <c r="AF877" i="26"/>
  <c r="AM876" i="26"/>
  <c r="AL876" i="26"/>
  <c r="AK876" i="26"/>
  <c r="AJ876" i="26"/>
  <c r="AI876" i="26"/>
  <c r="AH876" i="26"/>
  <c r="AG876" i="26"/>
  <c r="AF876" i="26"/>
  <c r="AM875" i="26"/>
  <c r="AL875" i="26"/>
  <c r="AK875" i="26"/>
  <c r="AJ875" i="26"/>
  <c r="AI875" i="26"/>
  <c r="AH875" i="26"/>
  <c r="AG875" i="26"/>
  <c r="AF875" i="26"/>
  <c r="AM874" i="26"/>
  <c r="AL874" i="26"/>
  <c r="AK874" i="26"/>
  <c r="AJ874" i="26"/>
  <c r="AI874" i="26"/>
  <c r="AH874" i="26"/>
  <c r="AG874" i="26"/>
  <c r="AF874" i="26"/>
  <c r="AM873" i="26"/>
  <c r="AL873" i="26"/>
  <c r="AK873" i="26"/>
  <c r="AJ873" i="26"/>
  <c r="AI873" i="26"/>
  <c r="AH873" i="26"/>
  <c r="AG873" i="26"/>
  <c r="AF873" i="26"/>
  <c r="AM872" i="26"/>
  <c r="AL872" i="26"/>
  <c r="AK872" i="26"/>
  <c r="AJ872" i="26"/>
  <c r="AI872" i="26"/>
  <c r="AH872" i="26"/>
  <c r="AG872" i="26"/>
  <c r="AF872" i="26"/>
  <c r="AM871" i="26"/>
  <c r="AL871" i="26"/>
  <c r="AK871" i="26"/>
  <c r="AJ871" i="26"/>
  <c r="AI871" i="26"/>
  <c r="AH871" i="26"/>
  <c r="AG871" i="26"/>
  <c r="AF871" i="26"/>
  <c r="AM870" i="26"/>
  <c r="AL870" i="26"/>
  <c r="AK870" i="26"/>
  <c r="AJ870" i="26"/>
  <c r="AI870" i="26"/>
  <c r="AH870" i="26"/>
  <c r="AG870" i="26"/>
  <c r="AF870" i="26"/>
  <c r="AM869" i="26"/>
  <c r="AL869" i="26"/>
  <c r="AK869" i="26"/>
  <c r="AJ869" i="26"/>
  <c r="AI869" i="26"/>
  <c r="AH869" i="26"/>
  <c r="AG869" i="26"/>
  <c r="AF869" i="26"/>
  <c r="AM868" i="26"/>
  <c r="AL868" i="26"/>
  <c r="AK868" i="26"/>
  <c r="AJ868" i="26"/>
  <c r="AI868" i="26"/>
  <c r="AH868" i="26"/>
  <c r="AG868" i="26"/>
  <c r="AF868" i="26"/>
  <c r="AM867" i="26"/>
  <c r="AL867" i="26"/>
  <c r="AK867" i="26"/>
  <c r="AJ867" i="26"/>
  <c r="AI867" i="26"/>
  <c r="AH867" i="26"/>
  <c r="AG867" i="26"/>
  <c r="AF867" i="26"/>
  <c r="AM866" i="26"/>
  <c r="AL866" i="26"/>
  <c r="AK866" i="26"/>
  <c r="AJ866" i="26"/>
  <c r="AI866" i="26"/>
  <c r="AH866" i="26"/>
  <c r="AG866" i="26"/>
  <c r="AF866" i="26"/>
  <c r="AM865" i="26"/>
  <c r="AL865" i="26"/>
  <c r="AK865" i="26"/>
  <c r="AJ865" i="26"/>
  <c r="AI865" i="26"/>
  <c r="AH865" i="26"/>
  <c r="AG865" i="26"/>
  <c r="AF865" i="26"/>
  <c r="AM864" i="26"/>
  <c r="AL864" i="26"/>
  <c r="AK864" i="26"/>
  <c r="AJ864" i="26"/>
  <c r="AI864" i="26"/>
  <c r="AH864" i="26"/>
  <c r="AG864" i="26"/>
  <c r="AF864" i="26"/>
  <c r="AM863" i="26"/>
  <c r="AL863" i="26"/>
  <c r="AK863" i="26"/>
  <c r="AJ863" i="26"/>
  <c r="AI863" i="26"/>
  <c r="AH863" i="26"/>
  <c r="AG863" i="26"/>
  <c r="AF863" i="26"/>
  <c r="AM862" i="26"/>
  <c r="AL862" i="26"/>
  <c r="AK862" i="26"/>
  <c r="AJ862" i="26"/>
  <c r="AI862" i="26"/>
  <c r="AH862" i="26"/>
  <c r="AG862" i="26"/>
  <c r="AF862" i="26"/>
  <c r="AM861" i="26"/>
  <c r="AL861" i="26"/>
  <c r="AK861" i="26"/>
  <c r="AJ861" i="26"/>
  <c r="AI861" i="26"/>
  <c r="AH861" i="26"/>
  <c r="AG861" i="26"/>
  <c r="AF861" i="26"/>
  <c r="AM860" i="26"/>
  <c r="AL860" i="26"/>
  <c r="AK860" i="26"/>
  <c r="AJ860" i="26"/>
  <c r="AI860" i="26"/>
  <c r="AH860" i="26"/>
  <c r="AG860" i="26"/>
  <c r="AF860" i="26"/>
  <c r="AM859" i="26"/>
  <c r="AL859" i="26"/>
  <c r="AK859" i="26"/>
  <c r="AJ859" i="26"/>
  <c r="AI859" i="26"/>
  <c r="AH859" i="26"/>
  <c r="AG859" i="26"/>
  <c r="AF859" i="26"/>
  <c r="AM858" i="26"/>
  <c r="AL858" i="26"/>
  <c r="AK858" i="26"/>
  <c r="AJ858" i="26"/>
  <c r="AI858" i="26"/>
  <c r="AH858" i="26"/>
  <c r="AG858" i="26"/>
  <c r="AF858" i="26"/>
  <c r="AM857" i="26"/>
  <c r="AL857" i="26"/>
  <c r="AK857" i="26"/>
  <c r="AJ857" i="26"/>
  <c r="AI857" i="26"/>
  <c r="AH857" i="26"/>
  <c r="AG857" i="26"/>
  <c r="AF857" i="26"/>
  <c r="AM856" i="26"/>
  <c r="AL856" i="26"/>
  <c r="AK856" i="26"/>
  <c r="AJ856" i="26"/>
  <c r="AI856" i="26"/>
  <c r="AH856" i="26"/>
  <c r="AG856" i="26"/>
  <c r="AF856" i="26"/>
  <c r="AM855" i="26"/>
  <c r="AL855" i="26"/>
  <c r="AK855" i="26"/>
  <c r="AJ855" i="26"/>
  <c r="AI855" i="26"/>
  <c r="AH855" i="26"/>
  <c r="AG855" i="26"/>
  <c r="AF855" i="26"/>
  <c r="AM854" i="26"/>
  <c r="AL854" i="26"/>
  <c r="AK854" i="26"/>
  <c r="AJ854" i="26"/>
  <c r="AI854" i="26"/>
  <c r="AH854" i="26"/>
  <c r="AG854" i="26"/>
  <c r="AF854" i="26"/>
  <c r="AM853" i="26"/>
  <c r="AL853" i="26"/>
  <c r="AK853" i="26"/>
  <c r="AJ853" i="26"/>
  <c r="AI853" i="26"/>
  <c r="AH853" i="26"/>
  <c r="AG853" i="26"/>
  <c r="AF853" i="26"/>
  <c r="AM852" i="26"/>
  <c r="AL852" i="26"/>
  <c r="AK852" i="26"/>
  <c r="AJ852" i="26"/>
  <c r="AI852" i="26"/>
  <c r="AH852" i="26"/>
  <c r="AG852" i="26"/>
  <c r="AF852" i="26"/>
  <c r="AM851" i="26"/>
  <c r="AL851" i="26"/>
  <c r="AK851" i="26"/>
  <c r="AJ851" i="26"/>
  <c r="AI851" i="26"/>
  <c r="AH851" i="26"/>
  <c r="AG851" i="26"/>
  <c r="AF851" i="26"/>
  <c r="AM850" i="26"/>
  <c r="AL850" i="26"/>
  <c r="AK850" i="26"/>
  <c r="AJ850" i="26"/>
  <c r="AI850" i="26"/>
  <c r="AH850" i="26"/>
  <c r="AG850" i="26"/>
  <c r="AF850" i="26"/>
  <c r="AM849" i="26"/>
  <c r="AL849" i="26"/>
  <c r="AK849" i="26"/>
  <c r="AJ849" i="26"/>
  <c r="AI849" i="26"/>
  <c r="AH849" i="26"/>
  <c r="AG849" i="26"/>
  <c r="AF849" i="26"/>
  <c r="AM848" i="26"/>
  <c r="AL848" i="26"/>
  <c r="AK848" i="26"/>
  <c r="AJ848" i="26"/>
  <c r="AI848" i="26"/>
  <c r="AH848" i="26"/>
  <c r="AG848" i="26"/>
  <c r="AF848" i="26"/>
  <c r="AM847" i="26"/>
  <c r="AL847" i="26"/>
  <c r="AK847" i="26"/>
  <c r="AJ847" i="26"/>
  <c r="AI847" i="26"/>
  <c r="AH847" i="26"/>
  <c r="AG847" i="26"/>
  <c r="AF847" i="26"/>
  <c r="AM846" i="26"/>
  <c r="AL846" i="26"/>
  <c r="AK846" i="26"/>
  <c r="AJ846" i="26"/>
  <c r="AI846" i="26"/>
  <c r="AH846" i="26"/>
  <c r="AG846" i="26"/>
  <c r="AF846" i="26"/>
  <c r="AM845" i="26"/>
  <c r="AL845" i="26"/>
  <c r="AK845" i="26"/>
  <c r="AJ845" i="26"/>
  <c r="AI845" i="26"/>
  <c r="AH845" i="26"/>
  <c r="AG845" i="26"/>
  <c r="AF845" i="26"/>
  <c r="AM844" i="26"/>
  <c r="AL844" i="26"/>
  <c r="AK844" i="26"/>
  <c r="AJ844" i="26"/>
  <c r="AI844" i="26"/>
  <c r="AH844" i="26"/>
  <c r="AG844" i="26"/>
  <c r="AF844" i="26"/>
  <c r="AM843" i="26"/>
  <c r="AL843" i="26"/>
  <c r="AK843" i="26"/>
  <c r="AJ843" i="26"/>
  <c r="AI843" i="26"/>
  <c r="AH843" i="26"/>
  <c r="AG843" i="26"/>
  <c r="AF843" i="26"/>
  <c r="AM842" i="26"/>
  <c r="AL842" i="26"/>
  <c r="AK842" i="26"/>
  <c r="AJ842" i="26"/>
  <c r="AI842" i="26"/>
  <c r="AH842" i="26"/>
  <c r="AG842" i="26"/>
  <c r="AF842" i="26"/>
  <c r="AM841" i="26"/>
  <c r="AL841" i="26"/>
  <c r="AK841" i="26"/>
  <c r="AJ841" i="26"/>
  <c r="AI841" i="26"/>
  <c r="AH841" i="26"/>
  <c r="AG841" i="26"/>
  <c r="AF841" i="26"/>
  <c r="AM840" i="26"/>
  <c r="AL840" i="26"/>
  <c r="AK840" i="26"/>
  <c r="AJ840" i="26"/>
  <c r="AI840" i="26"/>
  <c r="AH840" i="26"/>
  <c r="AG840" i="26"/>
  <c r="AF840" i="26"/>
  <c r="AM839" i="26"/>
  <c r="AL839" i="26"/>
  <c r="AK839" i="26"/>
  <c r="AJ839" i="26"/>
  <c r="AI839" i="26"/>
  <c r="AH839" i="26"/>
  <c r="AG839" i="26"/>
  <c r="AF839" i="26"/>
  <c r="AM838" i="26"/>
  <c r="AL838" i="26"/>
  <c r="AK838" i="26"/>
  <c r="AJ838" i="26"/>
  <c r="AI838" i="26"/>
  <c r="AH838" i="26"/>
  <c r="AG838" i="26"/>
  <c r="AF838" i="26"/>
  <c r="AM837" i="26"/>
  <c r="AL837" i="26"/>
  <c r="AK837" i="26"/>
  <c r="AJ837" i="26"/>
  <c r="AI837" i="26"/>
  <c r="AH837" i="26"/>
  <c r="AG837" i="26"/>
  <c r="AF837" i="26"/>
  <c r="AM836" i="26"/>
  <c r="AL836" i="26"/>
  <c r="AK836" i="26"/>
  <c r="AJ836" i="26"/>
  <c r="AI836" i="26"/>
  <c r="AH836" i="26"/>
  <c r="AG836" i="26"/>
  <c r="AF836" i="26"/>
  <c r="AM835" i="26"/>
  <c r="AL835" i="26"/>
  <c r="AK835" i="26"/>
  <c r="AJ835" i="26"/>
  <c r="AI835" i="26"/>
  <c r="AH835" i="26"/>
  <c r="AG835" i="26"/>
  <c r="AF835" i="26"/>
  <c r="AM834" i="26"/>
  <c r="AL834" i="26"/>
  <c r="AK834" i="26"/>
  <c r="AJ834" i="26"/>
  <c r="AI834" i="26"/>
  <c r="AH834" i="26"/>
  <c r="AG834" i="26"/>
  <c r="AF834" i="26"/>
  <c r="AM833" i="26"/>
  <c r="AL833" i="26"/>
  <c r="AK833" i="26"/>
  <c r="AJ833" i="26"/>
  <c r="AI833" i="26"/>
  <c r="AH833" i="26"/>
  <c r="AG833" i="26"/>
  <c r="AF833" i="26"/>
  <c r="AM832" i="26"/>
  <c r="AL832" i="26"/>
  <c r="AK832" i="26"/>
  <c r="AJ832" i="26"/>
  <c r="AI832" i="26"/>
  <c r="AH832" i="26"/>
  <c r="AG832" i="26"/>
  <c r="AF832" i="26"/>
  <c r="AM831" i="26"/>
  <c r="AL831" i="26"/>
  <c r="AK831" i="26"/>
  <c r="AJ831" i="26"/>
  <c r="AI831" i="26"/>
  <c r="AH831" i="26"/>
  <c r="AG831" i="26"/>
  <c r="AF831" i="26"/>
  <c r="AM830" i="26"/>
  <c r="AL830" i="26"/>
  <c r="AK830" i="26"/>
  <c r="AJ830" i="26"/>
  <c r="AI830" i="26"/>
  <c r="AH830" i="26"/>
  <c r="AG830" i="26"/>
  <c r="AF830" i="26"/>
  <c r="AM829" i="26"/>
  <c r="AL829" i="26"/>
  <c r="AK829" i="26"/>
  <c r="AJ829" i="26"/>
  <c r="AI829" i="26"/>
  <c r="AH829" i="26"/>
  <c r="AG829" i="26"/>
  <c r="AF829" i="26"/>
  <c r="AM828" i="26"/>
  <c r="AL828" i="26"/>
  <c r="AK828" i="26"/>
  <c r="AJ828" i="26"/>
  <c r="AI828" i="26"/>
  <c r="AH828" i="26"/>
  <c r="AG828" i="26"/>
  <c r="AF828" i="26"/>
  <c r="AM827" i="26"/>
  <c r="AL827" i="26"/>
  <c r="AK827" i="26"/>
  <c r="AJ827" i="26"/>
  <c r="AI827" i="26"/>
  <c r="AH827" i="26"/>
  <c r="AG827" i="26"/>
  <c r="AF827" i="26"/>
  <c r="AM826" i="26"/>
  <c r="AL826" i="26"/>
  <c r="AK826" i="26"/>
  <c r="AJ826" i="26"/>
  <c r="AI826" i="26"/>
  <c r="AH826" i="26"/>
  <c r="AG826" i="26"/>
  <c r="AF826" i="26"/>
  <c r="AM825" i="26"/>
  <c r="AL825" i="26"/>
  <c r="AK825" i="26"/>
  <c r="AJ825" i="26"/>
  <c r="AI825" i="26"/>
  <c r="AH825" i="26"/>
  <c r="AG825" i="26"/>
  <c r="AF825" i="26"/>
  <c r="AM824" i="26"/>
  <c r="AL824" i="26"/>
  <c r="AK824" i="26"/>
  <c r="AJ824" i="26"/>
  <c r="AI824" i="26"/>
  <c r="AH824" i="26"/>
  <c r="AG824" i="26"/>
  <c r="AF824" i="26"/>
  <c r="AM823" i="26"/>
  <c r="AL823" i="26"/>
  <c r="AK823" i="26"/>
  <c r="AJ823" i="26"/>
  <c r="AI823" i="26"/>
  <c r="AH823" i="26"/>
  <c r="AG823" i="26"/>
  <c r="AF823" i="26"/>
  <c r="AM822" i="26"/>
  <c r="AL822" i="26"/>
  <c r="AK822" i="26"/>
  <c r="AJ822" i="26"/>
  <c r="AI822" i="26"/>
  <c r="AH822" i="26"/>
  <c r="AG822" i="26"/>
  <c r="AF822" i="26"/>
  <c r="AM821" i="26"/>
  <c r="AL821" i="26"/>
  <c r="AK821" i="26"/>
  <c r="AJ821" i="26"/>
  <c r="AI821" i="26"/>
  <c r="AH821" i="26"/>
  <c r="AG821" i="26"/>
  <c r="AF821" i="26"/>
  <c r="AM820" i="26"/>
  <c r="AL820" i="26"/>
  <c r="AK820" i="26"/>
  <c r="AJ820" i="26"/>
  <c r="AI820" i="26"/>
  <c r="AH820" i="26"/>
  <c r="AG820" i="26"/>
  <c r="AF820" i="26"/>
  <c r="AM819" i="26"/>
  <c r="AL819" i="26"/>
  <c r="AK819" i="26"/>
  <c r="AJ819" i="26"/>
  <c r="AI819" i="26"/>
  <c r="AH819" i="26"/>
  <c r="AG819" i="26"/>
  <c r="AF819" i="26"/>
  <c r="AM818" i="26"/>
  <c r="AL818" i="26"/>
  <c r="AK818" i="26"/>
  <c r="AJ818" i="26"/>
  <c r="AI818" i="26"/>
  <c r="AH818" i="26"/>
  <c r="AG818" i="26"/>
  <c r="AF818" i="26"/>
  <c r="AM817" i="26"/>
  <c r="AL817" i="26"/>
  <c r="AK817" i="26"/>
  <c r="AJ817" i="26"/>
  <c r="AI817" i="26"/>
  <c r="AH817" i="26"/>
  <c r="AG817" i="26"/>
  <c r="AF817" i="26"/>
  <c r="AM816" i="26"/>
  <c r="AL816" i="26"/>
  <c r="AK816" i="26"/>
  <c r="AJ816" i="26"/>
  <c r="AI816" i="26"/>
  <c r="AH816" i="26"/>
  <c r="AG816" i="26"/>
  <c r="AF816" i="26"/>
  <c r="AM815" i="26"/>
  <c r="AL815" i="26"/>
  <c r="AK815" i="26"/>
  <c r="AJ815" i="26"/>
  <c r="AI815" i="26"/>
  <c r="AH815" i="26"/>
  <c r="AG815" i="26"/>
  <c r="AF815" i="26"/>
  <c r="AM814" i="26"/>
  <c r="AL814" i="26"/>
  <c r="AK814" i="26"/>
  <c r="AJ814" i="26"/>
  <c r="AI814" i="26"/>
  <c r="AH814" i="26"/>
  <c r="AG814" i="26"/>
  <c r="AF814" i="26"/>
  <c r="AM813" i="26"/>
  <c r="AL813" i="26"/>
  <c r="AK813" i="26"/>
  <c r="AJ813" i="26"/>
  <c r="AI813" i="26"/>
  <c r="AH813" i="26"/>
  <c r="AG813" i="26"/>
  <c r="AF813" i="26"/>
  <c r="AM812" i="26"/>
  <c r="AL812" i="26"/>
  <c r="AK812" i="26"/>
  <c r="AJ812" i="26"/>
  <c r="AI812" i="26"/>
  <c r="AH812" i="26"/>
  <c r="AG812" i="26"/>
  <c r="AF812" i="26"/>
  <c r="AM811" i="26"/>
  <c r="AL811" i="26"/>
  <c r="AK811" i="26"/>
  <c r="AJ811" i="26"/>
  <c r="AI811" i="26"/>
  <c r="AH811" i="26"/>
  <c r="AG811" i="26"/>
  <c r="AF811" i="26"/>
  <c r="AM810" i="26"/>
  <c r="AL810" i="26"/>
  <c r="AK810" i="26"/>
  <c r="AJ810" i="26"/>
  <c r="AI810" i="26"/>
  <c r="AH810" i="26"/>
  <c r="AG810" i="26"/>
  <c r="AF810" i="26"/>
  <c r="AM809" i="26"/>
  <c r="AL809" i="26"/>
  <c r="AK809" i="26"/>
  <c r="AJ809" i="26"/>
  <c r="AI809" i="26"/>
  <c r="AH809" i="26"/>
  <c r="AG809" i="26"/>
  <c r="AF809" i="26"/>
  <c r="AM808" i="26"/>
  <c r="AL808" i="26"/>
  <c r="AK808" i="26"/>
  <c r="AJ808" i="26"/>
  <c r="AI808" i="26"/>
  <c r="AH808" i="26"/>
  <c r="AG808" i="26"/>
  <c r="AF808" i="26"/>
  <c r="AM807" i="26"/>
  <c r="AL807" i="26"/>
  <c r="AK807" i="26"/>
  <c r="AJ807" i="26"/>
  <c r="AI807" i="26"/>
  <c r="AH807" i="26"/>
  <c r="AG807" i="26"/>
  <c r="AF807" i="26"/>
  <c r="AM806" i="26"/>
  <c r="AL806" i="26"/>
  <c r="AK806" i="26"/>
  <c r="AJ806" i="26"/>
  <c r="AI806" i="26"/>
  <c r="AH806" i="26"/>
  <c r="AG806" i="26"/>
  <c r="AF806" i="26"/>
  <c r="AM805" i="26"/>
  <c r="AL805" i="26"/>
  <c r="AK805" i="26"/>
  <c r="AJ805" i="26"/>
  <c r="AI805" i="26"/>
  <c r="AH805" i="26"/>
  <c r="AG805" i="26"/>
  <c r="AF805" i="26"/>
  <c r="AM804" i="26"/>
  <c r="AL804" i="26"/>
  <c r="AK804" i="26"/>
  <c r="AJ804" i="26"/>
  <c r="AI804" i="26"/>
  <c r="AH804" i="26"/>
  <c r="AG804" i="26"/>
  <c r="AF804" i="26"/>
  <c r="AM803" i="26"/>
  <c r="AL803" i="26"/>
  <c r="AK803" i="26"/>
  <c r="AJ803" i="26"/>
  <c r="AI803" i="26"/>
  <c r="AH803" i="26"/>
  <c r="AG803" i="26"/>
  <c r="AF803" i="26"/>
  <c r="AM802" i="26"/>
  <c r="AL802" i="26"/>
  <c r="AK802" i="26"/>
  <c r="AJ802" i="26"/>
  <c r="AI802" i="26"/>
  <c r="AH802" i="26"/>
  <c r="AG802" i="26"/>
  <c r="AF802" i="26"/>
  <c r="AM801" i="26"/>
  <c r="AL801" i="26"/>
  <c r="AK801" i="26"/>
  <c r="AJ801" i="26"/>
  <c r="AI801" i="26"/>
  <c r="AH801" i="26"/>
  <c r="AG801" i="26"/>
  <c r="AF801" i="26"/>
  <c r="AM800" i="26"/>
  <c r="AL800" i="26"/>
  <c r="AK800" i="26"/>
  <c r="AJ800" i="26"/>
  <c r="AI800" i="26"/>
  <c r="AH800" i="26"/>
  <c r="AG800" i="26"/>
  <c r="AF800" i="26"/>
  <c r="AM799" i="26"/>
  <c r="AL799" i="26"/>
  <c r="AK799" i="26"/>
  <c r="AJ799" i="26"/>
  <c r="AI799" i="26"/>
  <c r="AH799" i="26"/>
  <c r="AG799" i="26"/>
  <c r="AF799" i="26"/>
  <c r="AM798" i="26"/>
  <c r="AL798" i="26"/>
  <c r="AK798" i="26"/>
  <c r="AJ798" i="26"/>
  <c r="AI798" i="26"/>
  <c r="AH798" i="26"/>
  <c r="AG798" i="26"/>
  <c r="AF798" i="26"/>
  <c r="AM797" i="26"/>
  <c r="AL797" i="26"/>
  <c r="AK797" i="26"/>
  <c r="AJ797" i="26"/>
  <c r="AI797" i="26"/>
  <c r="AH797" i="26"/>
  <c r="AG797" i="26"/>
  <c r="AF797" i="26"/>
  <c r="AM796" i="26"/>
  <c r="AL796" i="26"/>
  <c r="AK796" i="26"/>
  <c r="AJ796" i="26"/>
  <c r="AI796" i="26"/>
  <c r="AH796" i="26"/>
  <c r="AG796" i="26"/>
  <c r="AF796" i="26"/>
  <c r="AM795" i="26"/>
  <c r="AL795" i="26"/>
  <c r="AK795" i="26"/>
  <c r="AJ795" i="26"/>
  <c r="AI795" i="26"/>
  <c r="AH795" i="26"/>
  <c r="AG795" i="26"/>
  <c r="AF795" i="26"/>
  <c r="AM794" i="26"/>
  <c r="AL794" i="26"/>
  <c r="AK794" i="26"/>
  <c r="AJ794" i="26"/>
  <c r="AI794" i="26"/>
  <c r="AH794" i="26"/>
  <c r="AG794" i="26"/>
  <c r="AF794" i="26"/>
  <c r="AM793" i="26"/>
  <c r="AL793" i="26"/>
  <c r="AK793" i="26"/>
  <c r="AJ793" i="26"/>
  <c r="AI793" i="26"/>
  <c r="AH793" i="26"/>
  <c r="AG793" i="26"/>
  <c r="AF793" i="26"/>
  <c r="AM792" i="26"/>
  <c r="AL792" i="26"/>
  <c r="AK792" i="26"/>
  <c r="AJ792" i="26"/>
  <c r="AI792" i="26"/>
  <c r="AH792" i="26"/>
  <c r="AG792" i="26"/>
  <c r="AF792" i="26"/>
  <c r="AM791" i="26"/>
  <c r="AL791" i="26"/>
  <c r="AK791" i="26"/>
  <c r="AJ791" i="26"/>
  <c r="AI791" i="26"/>
  <c r="AH791" i="26"/>
  <c r="AG791" i="26"/>
  <c r="AF791" i="26"/>
  <c r="AM790" i="26"/>
  <c r="AL790" i="26"/>
  <c r="AK790" i="26"/>
  <c r="AJ790" i="26"/>
  <c r="AI790" i="26"/>
  <c r="AH790" i="26"/>
  <c r="AG790" i="26"/>
  <c r="AF790" i="26"/>
  <c r="AM789" i="26"/>
  <c r="AL789" i="26"/>
  <c r="AK789" i="26"/>
  <c r="AJ789" i="26"/>
  <c r="AI789" i="26"/>
  <c r="AH789" i="26"/>
  <c r="AG789" i="26"/>
  <c r="AF789" i="26"/>
  <c r="AM788" i="26"/>
  <c r="AL788" i="26"/>
  <c r="AK788" i="26"/>
  <c r="AJ788" i="26"/>
  <c r="AI788" i="26"/>
  <c r="AH788" i="26"/>
  <c r="AG788" i="26"/>
  <c r="AF788" i="26"/>
  <c r="AM787" i="26"/>
  <c r="AL787" i="26"/>
  <c r="AK787" i="26"/>
  <c r="AJ787" i="26"/>
  <c r="AI787" i="26"/>
  <c r="AH787" i="26"/>
  <c r="AG787" i="26"/>
  <c r="AF787" i="26"/>
  <c r="AM786" i="26"/>
  <c r="AL786" i="26"/>
  <c r="AK786" i="26"/>
  <c r="AJ786" i="26"/>
  <c r="AI786" i="26"/>
  <c r="AH786" i="26"/>
  <c r="AG786" i="26"/>
  <c r="AF786" i="26"/>
  <c r="AM785" i="26"/>
  <c r="AL785" i="26"/>
  <c r="AK785" i="26"/>
  <c r="AJ785" i="26"/>
  <c r="AI785" i="26"/>
  <c r="AH785" i="26"/>
  <c r="AG785" i="26"/>
  <c r="AF785" i="26"/>
  <c r="AM784" i="26"/>
  <c r="AL784" i="26"/>
  <c r="AK784" i="26"/>
  <c r="AJ784" i="26"/>
  <c r="AI784" i="26"/>
  <c r="AH784" i="26"/>
  <c r="AG784" i="26"/>
  <c r="AF784" i="26"/>
  <c r="AM783" i="26"/>
  <c r="AL783" i="26"/>
  <c r="AK783" i="26"/>
  <c r="AJ783" i="26"/>
  <c r="AI783" i="26"/>
  <c r="AH783" i="26"/>
  <c r="AG783" i="26"/>
  <c r="AF783" i="26"/>
  <c r="AM782" i="26"/>
  <c r="AL782" i="26"/>
  <c r="AK782" i="26"/>
  <c r="AJ782" i="26"/>
  <c r="AI782" i="26"/>
  <c r="AH782" i="26"/>
  <c r="AG782" i="26"/>
  <c r="AF782" i="26"/>
  <c r="AM781" i="26"/>
  <c r="AL781" i="26"/>
  <c r="AK781" i="26"/>
  <c r="AJ781" i="26"/>
  <c r="AI781" i="26"/>
  <c r="AH781" i="26"/>
  <c r="AG781" i="26"/>
  <c r="AF781" i="26"/>
  <c r="AM780" i="26"/>
  <c r="AL780" i="26"/>
  <c r="AK780" i="26"/>
  <c r="AJ780" i="26"/>
  <c r="AI780" i="26"/>
  <c r="AH780" i="26"/>
  <c r="AG780" i="26"/>
  <c r="AF780" i="26"/>
  <c r="AM779" i="26"/>
  <c r="AL779" i="26"/>
  <c r="AK779" i="26"/>
  <c r="AJ779" i="26"/>
  <c r="AI779" i="26"/>
  <c r="AH779" i="26"/>
  <c r="AG779" i="26"/>
  <c r="AF779" i="26"/>
  <c r="AM778" i="26"/>
  <c r="AL778" i="26"/>
  <c r="AK778" i="26"/>
  <c r="AJ778" i="26"/>
  <c r="AI778" i="26"/>
  <c r="AH778" i="26"/>
  <c r="AG778" i="26"/>
  <c r="AF778" i="26"/>
  <c r="AM777" i="26"/>
  <c r="AL777" i="26"/>
  <c r="AK777" i="26"/>
  <c r="AJ777" i="26"/>
  <c r="AI777" i="26"/>
  <c r="AH777" i="26"/>
  <c r="AG777" i="26"/>
  <c r="AF777" i="26"/>
  <c r="AM776" i="26"/>
  <c r="AL776" i="26"/>
  <c r="AK776" i="26"/>
  <c r="AJ776" i="26"/>
  <c r="AI776" i="26"/>
  <c r="AH776" i="26"/>
  <c r="AG776" i="26"/>
  <c r="AF776" i="26"/>
  <c r="AM775" i="26"/>
  <c r="AL775" i="26"/>
  <c r="AK775" i="26"/>
  <c r="AJ775" i="26"/>
  <c r="AI775" i="26"/>
  <c r="AH775" i="26"/>
  <c r="AG775" i="26"/>
  <c r="AF775" i="26"/>
  <c r="AM774" i="26"/>
  <c r="AL774" i="26"/>
  <c r="AK774" i="26"/>
  <c r="AJ774" i="26"/>
  <c r="AI774" i="26"/>
  <c r="AH774" i="26"/>
  <c r="AG774" i="26"/>
  <c r="AF774" i="26"/>
  <c r="AM773" i="26"/>
  <c r="AL773" i="26"/>
  <c r="AK773" i="26"/>
  <c r="AJ773" i="26"/>
  <c r="AI773" i="26"/>
  <c r="AH773" i="26"/>
  <c r="AG773" i="26"/>
  <c r="AF773" i="26"/>
  <c r="AM772" i="26"/>
  <c r="AL772" i="26"/>
  <c r="AK772" i="26"/>
  <c r="AJ772" i="26"/>
  <c r="AI772" i="26"/>
  <c r="AH772" i="26"/>
  <c r="AG772" i="26"/>
  <c r="AF772" i="26"/>
  <c r="AM771" i="26"/>
  <c r="AL771" i="26"/>
  <c r="AK771" i="26"/>
  <c r="AJ771" i="26"/>
  <c r="AI771" i="26"/>
  <c r="AH771" i="26"/>
  <c r="AG771" i="26"/>
  <c r="AF771" i="26"/>
  <c r="AM770" i="26"/>
  <c r="AL770" i="26"/>
  <c r="AK770" i="26"/>
  <c r="AJ770" i="26"/>
  <c r="AI770" i="26"/>
  <c r="AH770" i="26"/>
  <c r="AG770" i="26"/>
  <c r="AF770" i="26"/>
  <c r="AM769" i="26"/>
  <c r="AL769" i="26"/>
  <c r="AK769" i="26"/>
  <c r="AJ769" i="26"/>
  <c r="AI769" i="26"/>
  <c r="AH769" i="26"/>
  <c r="AG769" i="26"/>
  <c r="AF769" i="26"/>
  <c r="AM768" i="26"/>
  <c r="AL768" i="26"/>
  <c r="AK768" i="26"/>
  <c r="AJ768" i="26"/>
  <c r="AI768" i="26"/>
  <c r="AH768" i="26"/>
  <c r="AG768" i="26"/>
  <c r="AF768" i="26"/>
  <c r="AM767" i="26"/>
  <c r="AL767" i="26"/>
  <c r="AK767" i="26"/>
  <c r="AJ767" i="26"/>
  <c r="AI767" i="26"/>
  <c r="AH767" i="26"/>
  <c r="AG767" i="26"/>
  <c r="AF767" i="26"/>
  <c r="AM766" i="26"/>
  <c r="AL766" i="26"/>
  <c r="AK766" i="26"/>
  <c r="AJ766" i="26"/>
  <c r="AI766" i="26"/>
  <c r="AH766" i="26"/>
  <c r="AG766" i="26"/>
  <c r="AF766" i="26"/>
  <c r="AM765" i="26"/>
  <c r="AL765" i="26"/>
  <c r="AK765" i="26"/>
  <c r="AJ765" i="26"/>
  <c r="AI765" i="26"/>
  <c r="AH765" i="26"/>
  <c r="AG765" i="26"/>
  <c r="AF765" i="26"/>
  <c r="AM764" i="26"/>
  <c r="AL764" i="26"/>
  <c r="AK764" i="26"/>
  <c r="AJ764" i="26"/>
  <c r="AI764" i="26"/>
  <c r="AH764" i="26"/>
  <c r="AG764" i="26"/>
  <c r="AF764" i="26"/>
  <c r="AM763" i="26"/>
  <c r="AL763" i="26"/>
  <c r="AK763" i="26"/>
  <c r="AJ763" i="26"/>
  <c r="AI763" i="26"/>
  <c r="AH763" i="26"/>
  <c r="AG763" i="26"/>
  <c r="AF763" i="26"/>
  <c r="AM762" i="26"/>
  <c r="AL762" i="26"/>
  <c r="AK762" i="26"/>
  <c r="AJ762" i="26"/>
  <c r="AI762" i="26"/>
  <c r="AH762" i="26"/>
  <c r="AG762" i="26"/>
  <c r="AF762" i="26"/>
  <c r="AM761" i="26"/>
  <c r="AL761" i="26"/>
  <c r="AK761" i="26"/>
  <c r="AJ761" i="26"/>
  <c r="AI761" i="26"/>
  <c r="AH761" i="26"/>
  <c r="AG761" i="26"/>
  <c r="AF761" i="26"/>
  <c r="AM760" i="26"/>
  <c r="AL760" i="26"/>
  <c r="AK760" i="26"/>
  <c r="AJ760" i="26"/>
  <c r="AI760" i="26"/>
  <c r="AH760" i="26"/>
  <c r="AG760" i="26"/>
  <c r="AF760" i="26"/>
  <c r="AM759" i="26"/>
  <c r="AL759" i="26"/>
  <c r="AK759" i="26"/>
  <c r="AJ759" i="26"/>
  <c r="AI759" i="26"/>
  <c r="AH759" i="26"/>
  <c r="AG759" i="26"/>
  <c r="AF759" i="26"/>
  <c r="AM758" i="26"/>
  <c r="AL758" i="26"/>
  <c r="AK758" i="26"/>
  <c r="AJ758" i="26"/>
  <c r="AI758" i="26"/>
  <c r="AH758" i="26"/>
  <c r="AG758" i="26"/>
  <c r="AF758" i="26"/>
  <c r="AM757" i="26"/>
  <c r="AL757" i="26"/>
  <c r="AK757" i="26"/>
  <c r="AJ757" i="26"/>
  <c r="AI757" i="26"/>
  <c r="AH757" i="26"/>
  <c r="AG757" i="26"/>
  <c r="AF757" i="26"/>
  <c r="AM756" i="26"/>
  <c r="AL756" i="26"/>
  <c r="AK756" i="26"/>
  <c r="AJ756" i="26"/>
  <c r="AI756" i="26"/>
  <c r="AH756" i="26"/>
  <c r="AG756" i="26"/>
  <c r="AF756" i="26"/>
  <c r="AM755" i="26"/>
  <c r="AL755" i="26"/>
  <c r="AK755" i="26"/>
  <c r="AJ755" i="26"/>
  <c r="AI755" i="26"/>
  <c r="AH755" i="26"/>
  <c r="AG755" i="26"/>
  <c r="AF755" i="26"/>
  <c r="AM754" i="26"/>
  <c r="AL754" i="26"/>
  <c r="AK754" i="26"/>
  <c r="AJ754" i="26"/>
  <c r="AI754" i="26"/>
  <c r="AH754" i="26"/>
  <c r="AG754" i="26"/>
  <c r="AF754" i="26"/>
  <c r="AM753" i="26"/>
  <c r="AL753" i="26"/>
  <c r="AK753" i="26"/>
  <c r="AJ753" i="26"/>
  <c r="AI753" i="26"/>
  <c r="AH753" i="26"/>
  <c r="AG753" i="26"/>
  <c r="AF753" i="26"/>
  <c r="AM752" i="26"/>
  <c r="AL752" i="26"/>
  <c r="AK752" i="26"/>
  <c r="AJ752" i="26"/>
  <c r="AI752" i="26"/>
  <c r="AH752" i="26"/>
  <c r="AG752" i="26"/>
  <c r="AF752" i="26"/>
  <c r="AM751" i="26"/>
  <c r="AL751" i="26"/>
  <c r="AK751" i="26"/>
  <c r="AJ751" i="26"/>
  <c r="AI751" i="26"/>
  <c r="AH751" i="26"/>
  <c r="AG751" i="26"/>
  <c r="AF751" i="26"/>
  <c r="AM750" i="26"/>
  <c r="AL750" i="26"/>
  <c r="AK750" i="26"/>
  <c r="AJ750" i="26"/>
  <c r="AI750" i="26"/>
  <c r="AH750" i="26"/>
  <c r="AG750" i="26"/>
  <c r="AF750" i="26"/>
  <c r="AM749" i="26"/>
  <c r="AL749" i="26"/>
  <c r="AK749" i="26"/>
  <c r="AJ749" i="26"/>
  <c r="AI749" i="26"/>
  <c r="AH749" i="26"/>
  <c r="AG749" i="26"/>
  <c r="AF749" i="26"/>
  <c r="AM748" i="26"/>
  <c r="AL748" i="26"/>
  <c r="AK748" i="26"/>
  <c r="AJ748" i="26"/>
  <c r="AI748" i="26"/>
  <c r="AH748" i="26"/>
  <c r="AG748" i="26"/>
  <c r="AF748" i="26"/>
  <c r="AM747" i="26"/>
  <c r="AL747" i="26"/>
  <c r="AK747" i="26"/>
  <c r="AJ747" i="26"/>
  <c r="AI747" i="26"/>
  <c r="AH747" i="26"/>
  <c r="AG747" i="26"/>
  <c r="AF747" i="26"/>
  <c r="AM746" i="26"/>
  <c r="AL746" i="26"/>
  <c r="AK746" i="26"/>
  <c r="AJ746" i="26"/>
  <c r="AI746" i="26"/>
  <c r="AH746" i="26"/>
  <c r="AG746" i="26"/>
  <c r="AF746" i="26"/>
  <c r="AM745" i="26"/>
  <c r="AL745" i="26"/>
  <c r="AK745" i="26"/>
  <c r="AJ745" i="26"/>
  <c r="AI745" i="26"/>
  <c r="AH745" i="26"/>
  <c r="AG745" i="26"/>
  <c r="AF745" i="26"/>
  <c r="AM744" i="26"/>
  <c r="AL744" i="26"/>
  <c r="AK744" i="26"/>
  <c r="AJ744" i="26"/>
  <c r="AI744" i="26"/>
  <c r="AH744" i="26"/>
  <c r="AG744" i="26"/>
  <c r="AF744" i="26"/>
  <c r="AM743" i="26"/>
  <c r="AL743" i="26"/>
  <c r="AK743" i="26"/>
  <c r="AJ743" i="26"/>
  <c r="AI743" i="26"/>
  <c r="AH743" i="26"/>
  <c r="AG743" i="26"/>
  <c r="AF743" i="26"/>
  <c r="AM742" i="26"/>
  <c r="AL742" i="26"/>
  <c r="AK742" i="26"/>
  <c r="AJ742" i="26"/>
  <c r="AI742" i="26"/>
  <c r="AH742" i="26"/>
  <c r="AG742" i="26"/>
  <c r="AF742" i="26"/>
  <c r="AM741" i="26"/>
  <c r="AL741" i="26"/>
  <c r="AK741" i="26"/>
  <c r="AJ741" i="26"/>
  <c r="AI741" i="26"/>
  <c r="AH741" i="26"/>
  <c r="AG741" i="26"/>
  <c r="AF741" i="26"/>
  <c r="AM740" i="26"/>
  <c r="AL740" i="26"/>
  <c r="AK740" i="26"/>
  <c r="AJ740" i="26"/>
  <c r="AI740" i="26"/>
  <c r="AH740" i="26"/>
  <c r="AG740" i="26"/>
  <c r="AF740" i="26"/>
  <c r="AM739" i="26"/>
  <c r="AL739" i="26"/>
  <c r="AK739" i="26"/>
  <c r="AJ739" i="26"/>
  <c r="AI739" i="26"/>
  <c r="AH739" i="26"/>
  <c r="AG739" i="26"/>
  <c r="AF739" i="26"/>
  <c r="AM738" i="26"/>
  <c r="AL738" i="26"/>
  <c r="AK738" i="26"/>
  <c r="AJ738" i="26"/>
  <c r="AI738" i="26"/>
  <c r="AH738" i="26"/>
  <c r="AG738" i="26"/>
  <c r="AF738" i="26"/>
  <c r="AM737" i="26"/>
  <c r="AL737" i="26"/>
  <c r="AK737" i="26"/>
  <c r="AJ737" i="26"/>
  <c r="AI737" i="26"/>
  <c r="AH737" i="26"/>
  <c r="AG737" i="26"/>
  <c r="AF737" i="26"/>
  <c r="AM736" i="26"/>
  <c r="AL736" i="26"/>
  <c r="AK736" i="26"/>
  <c r="AJ736" i="26"/>
  <c r="AI736" i="26"/>
  <c r="AH736" i="26"/>
  <c r="AG736" i="26"/>
  <c r="AF736" i="26"/>
  <c r="AM735" i="26"/>
  <c r="AL735" i="26"/>
  <c r="AK735" i="26"/>
  <c r="AJ735" i="26"/>
  <c r="AI735" i="26"/>
  <c r="AH735" i="26"/>
  <c r="AG735" i="26"/>
  <c r="AF735" i="26"/>
  <c r="AM734" i="26"/>
  <c r="AL734" i="26"/>
  <c r="AK734" i="26"/>
  <c r="AJ734" i="26"/>
  <c r="AI734" i="26"/>
  <c r="AH734" i="26"/>
  <c r="AG734" i="26"/>
  <c r="AF734" i="26"/>
  <c r="AM733" i="26"/>
  <c r="AL733" i="26"/>
  <c r="AK733" i="26"/>
  <c r="AJ733" i="26"/>
  <c r="AI733" i="26"/>
  <c r="AH733" i="26"/>
  <c r="AG733" i="26"/>
  <c r="AF733" i="26"/>
  <c r="AM732" i="26"/>
  <c r="AL732" i="26"/>
  <c r="AK732" i="26"/>
  <c r="AJ732" i="26"/>
  <c r="AI732" i="26"/>
  <c r="AH732" i="26"/>
  <c r="AG732" i="26"/>
  <c r="AF732" i="26"/>
  <c r="AM731" i="26"/>
  <c r="AL731" i="26"/>
  <c r="AK731" i="26"/>
  <c r="AJ731" i="26"/>
  <c r="AI731" i="26"/>
  <c r="AH731" i="26"/>
  <c r="AG731" i="26"/>
  <c r="AF731" i="26"/>
  <c r="AM730" i="26"/>
  <c r="AL730" i="26"/>
  <c r="AK730" i="26"/>
  <c r="AJ730" i="26"/>
  <c r="AI730" i="26"/>
  <c r="AH730" i="26"/>
  <c r="AG730" i="26"/>
  <c r="AF730" i="26"/>
  <c r="AM729" i="26"/>
  <c r="AL729" i="26"/>
  <c r="AK729" i="26"/>
  <c r="AJ729" i="26"/>
  <c r="AI729" i="26"/>
  <c r="AH729" i="26"/>
  <c r="AG729" i="26"/>
  <c r="AF729" i="26"/>
  <c r="AM728" i="26"/>
  <c r="AL728" i="26"/>
  <c r="AK728" i="26"/>
  <c r="AJ728" i="26"/>
  <c r="AI728" i="26"/>
  <c r="AH728" i="26"/>
  <c r="AG728" i="26"/>
  <c r="AF728" i="26"/>
  <c r="AM727" i="26"/>
  <c r="AL727" i="26"/>
  <c r="AK727" i="26"/>
  <c r="AJ727" i="26"/>
  <c r="AI727" i="26"/>
  <c r="AH727" i="26"/>
  <c r="AG727" i="26"/>
  <c r="AF727" i="26"/>
  <c r="AM726" i="26"/>
  <c r="AL726" i="26"/>
  <c r="AK726" i="26"/>
  <c r="AJ726" i="26"/>
  <c r="AI726" i="26"/>
  <c r="AH726" i="26"/>
  <c r="AG726" i="26"/>
  <c r="AF726" i="26"/>
  <c r="AM725" i="26"/>
  <c r="AL725" i="26"/>
  <c r="AK725" i="26"/>
  <c r="AJ725" i="26"/>
  <c r="AI725" i="26"/>
  <c r="AH725" i="26"/>
  <c r="AG725" i="26"/>
  <c r="AF725" i="26"/>
  <c r="AM724" i="26"/>
  <c r="AL724" i="26"/>
  <c r="AK724" i="26"/>
  <c r="AJ724" i="26"/>
  <c r="AI724" i="26"/>
  <c r="AH724" i="26"/>
  <c r="AG724" i="26"/>
  <c r="AF724" i="26"/>
  <c r="AM723" i="26"/>
  <c r="AL723" i="26"/>
  <c r="AK723" i="26"/>
  <c r="AJ723" i="26"/>
  <c r="AI723" i="26"/>
  <c r="AH723" i="26"/>
  <c r="AG723" i="26"/>
  <c r="AF723" i="26"/>
  <c r="AM722" i="26"/>
  <c r="AL722" i="26"/>
  <c r="AK722" i="26"/>
  <c r="AJ722" i="26"/>
  <c r="AI722" i="26"/>
  <c r="AH722" i="26"/>
  <c r="AG722" i="26"/>
  <c r="AF722" i="26"/>
  <c r="AM721" i="26"/>
  <c r="AL721" i="26"/>
  <c r="AK721" i="26"/>
  <c r="AJ721" i="26"/>
  <c r="AI721" i="26"/>
  <c r="AH721" i="26"/>
  <c r="AG721" i="26"/>
  <c r="AF721" i="26"/>
  <c r="AM720" i="26"/>
  <c r="AL720" i="26"/>
  <c r="AK720" i="26"/>
  <c r="AJ720" i="26"/>
  <c r="AI720" i="26"/>
  <c r="AH720" i="26"/>
  <c r="AG720" i="26"/>
  <c r="AF720" i="26"/>
  <c r="AM719" i="26"/>
  <c r="AL719" i="26"/>
  <c r="AK719" i="26"/>
  <c r="AJ719" i="26"/>
  <c r="AI719" i="26"/>
  <c r="AH719" i="26"/>
  <c r="AG719" i="26"/>
  <c r="AF719" i="26"/>
  <c r="AM718" i="26"/>
  <c r="AL718" i="26"/>
  <c r="AK718" i="26"/>
  <c r="AJ718" i="26"/>
  <c r="AI718" i="26"/>
  <c r="AH718" i="26"/>
  <c r="AG718" i="26"/>
  <c r="AF718" i="26"/>
  <c r="AM717" i="26"/>
  <c r="AL717" i="26"/>
  <c r="AK717" i="26"/>
  <c r="AJ717" i="26"/>
  <c r="AI717" i="26"/>
  <c r="AH717" i="26"/>
  <c r="AG717" i="26"/>
  <c r="AF717" i="26"/>
  <c r="AM716" i="26"/>
  <c r="AL716" i="26"/>
  <c r="AK716" i="26"/>
  <c r="AJ716" i="26"/>
  <c r="AI716" i="26"/>
  <c r="AH716" i="26"/>
  <c r="AG716" i="26"/>
  <c r="AF716" i="26"/>
  <c r="AM715" i="26"/>
  <c r="AL715" i="26"/>
  <c r="AK715" i="26"/>
  <c r="AJ715" i="26"/>
  <c r="AI715" i="26"/>
  <c r="AH715" i="26"/>
  <c r="AG715" i="26"/>
  <c r="AF715" i="26"/>
  <c r="AM714" i="26"/>
  <c r="AL714" i="26"/>
  <c r="AK714" i="26"/>
  <c r="AJ714" i="26"/>
  <c r="AI714" i="26"/>
  <c r="AH714" i="26"/>
  <c r="AG714" i="26"/>
  <c r="AF714" i="26"/>
  <c r="AM713" i="26"/>
  <c r="AL713" i="26"/>
  <c r="AK713" i="26"/>
  <c r="AJ713" i="26"/>
  <c r="AI713" i="26"/>
  <c r="AH713" i="26"/>
  <c r="AG713" i="26"/>
  <c r="AF713" i="26"/>
  <c r="AM712" i="26"/>
  <c r="AL712" i="26"/>
  <c r="AK712" i="26"/>
  <c r="AJ712" i="26"/>
  <c r="AI712" i="26"/>
  <c r="AH712" i="26"/>
  <c r="AG712" i="26"/>
  <c r="AF712" i="26"/>
  <c r="AM711" i="26"/>
  <c r="AL711" i="26"/>
  <c r="AK711" i="26"/>
  <c r="AJ711" i="26"/>
  <c r="AI711" i="26"/>
  <c r="AH711" i="26"/>
  <c r="AG711" i="26"/>
  <c r="AF711" i="26"/>
  <c r="AM710" i="26"/>
  <c r="AL710" i="26"/>
  <c r="AK710" i="26"/>
  <c r="AJ710" i="26"/>
  <c r="AI710" i="26"/>
  <c r="AH710" i="26"/>
  <c r="AG710" i="26"/>
  <c r="AF710" i="26"/>
  <c r="AM709" i="26"/>
  <c r="AL709" i="26"/>
  <c r="AK709" i="26"/>
  <c r="AJ709" i="26"/>
  <c r="AI709" i="26"/>
  <c r="AH709" i="26"/>
  <c r="AG709" i="26"/>
  <c r="AF709" i="26"/>
  <c r="AM708" i="26"/>
  <c r="AL708" i="26"/>
  <c r="AK708" i="26"/>
  <c r="AJ708" i="26"/>
  <c r="AI708" i="26"/>
  <c r="AH708" i="26"/>
  <c r="AG708" i="26"/>
  <c r="AF708" i="26"/>
  <c r="AM707" i="26"/>
  <c r="AL707" i="26"/>
  <c r="AK707" i="26"/>
  <c r="AJ707" i="26"/>
  <c r="AI707" i="26"/>
  <c r="AH707" i="26"/>
  <c r="AG707" i="26"/>
  <c r="AF707" i="26"/>
  <c r="AM706" i="26"/>
  <c r="AL706" i="26"/>
  <c r="AK706" i="26"/>
  <c r="AJ706" i="26"/>
  <c r="AI706" i="26"/>
  <c r="AH706" i="26"/>
  <c r="AG706" i="26"/>
  <c r="AF706" i="26"/>
  <c r="AM705" i="26"/>
  <c r="AL705" i="26"/>
  <c r="AK705" i="26"/>
  <c r="AJ705" i="26"/>
  <c r="AI705" i="26"/>
  <c r="AH705" i="26"/>
  <c r="AG705" i="26"/>
  <c r="AF705" i="26"/>
  <c r="AM704" i="26"/>
  <c r="AL704" i="26"/>
  <c r="AK704" i="26"/>
  <c r="AJ704" i="26"/>
  <c r="AI704" i="26"/>
  <c r="AH704" i="26"/>
  <c r="AG704" i="26"/>
  <c r="AF704" i="26"/>
  <c r="AM703" i="26"/>
  <c r="AL703" i="26"/>
  <c r="AK703" i="26"/>
  <c r="AJ703" i="26"/>
  <c r="AI703" i="26"/>
  <c r="AH703" i="26"/>
  <c r="AG703" i="26"/>
  <c r="AF703" i="26"/>
  <c r="AM702" i="26"/>
  <c r="AL702" i="26"/>
  <c r="AK702" i="26"/>
  <c r="AJ702" i="26"/>
  <c r="AI702" i="26"/>
  <c r="AH702" i="26"/>
  <c r="AG702" i="26"/>
  <c r="AF702" i="26"/>
  <c r="AM701" i="26"/>
  <c r="AL701" i="26"/>
  <c r="AK701" i="26"/>
  <c r="AJ701" i="26"/>
  <c r="AI701" i="26"/>
  <c r="AH701" i="26"/>
  <c r="AG701" i="26"/>
  <c r="AF701" i="26"/>
  <c r="AM700" i="26"/>
  <c r="AL700" i="26"/>
  <c r="AK700" i="26"/>
  <c r="AJ700" i="26"/>
  <c r="AI700" i="26"/>
  <c r="AH700" i="26"/>
  <c r="AG700" i="26"/>
  <c r="AF700" i="26"/>
  <c r="AM699" i="26"/>
  <c r="AL699" i="26"/>
  <c r="AK699" i="26"/>
  <c r="AJ699" i="26"/>
  <c r="AI699" i="26"/>
  <c r="AH699" i="26"/>
  <c r="AG699" i="26"/>
  <c r="AF699" i="26"/>
  <c r="AM698" i="26"/>
  <c r="AL698" i="26"/>
  <c r="AK698" i="26"/>
  <c r="AJ698" i="26"/>
  <c r="AI698" i="26"/>
  <c r="AH698" i="26"/>
  <c r="AG698" i="26"/>
  <c r="AF698" i="26"/>
  <c r="AM697" i="26"/>
  <c r="AL697" i="26"/>
  <c r="AK697" i="26"/>
  <c r="AJ697" i="26"/>
  <c r="AI697" i="26"/>
  <c r="AH697" i="26"/>
  <c r="AG697" i="26"/>
  <c r="AF697" i="26"/>
  <c r="AM696" i="26"/>
  <c r="AL696" i="26"/>
  <c r="AK696" i="26"/>
  <c r="AJ696" i="26"/>
  <c r="AI696" i="26"/>
  <c r="AH696" i="26"/>
  <c r="AG696" i="26"/>
  <c r="AF696" i="26"/>
  <c r="AM695" i="26"/>
  <c r="AL695" i="26"/>
  <c r="AK695" i="26"/>
  <c r="AJ695" i="26"/>
  <c r="AI695" i="26"/>
  <c r="AH695" i="26"/>
  <c r="AG695" i="26"/>
  <c r="AF695" i="26"/>
  <c r="AM694" i="26"/>
  <c r="AL694" i="26"/>
  <c r="AK694" i="26"/>
  <c r="AJ694" i="26"/>
  <c r="AI694" i="26"/>
  <c r="AH694" i="26"/>
  <c r="AG694" i="26"/>
  <c r="AF694" i="26"/>
  <c r="AM693" i="26"/>
  <c r="AL693" i="26"/>
  <c r="AK693" i="26"/>
  <c r="AJ693" i="26"/>
  <c r="AI693" i="26"/>
  <c r="AH693" i="26"/>
  <c r="AG693" i="26"/>
  <c r="AF693" i="26"/>
  <c r="AM692" i="26"/>
  <c r="AL692" i="26"/>
  <c r="AK692" i="26"/>
  <c r="AJ692" i="26"/>
  <c r="AI692" i="26"/>
  <c r="AH692" i="26"/>
  <c r="AG692" i="26"/>
  <c r="AF692" i="26"/>
  <c r="AM691" i="26"/>
  <c r="AL691" i="26"/>
  <c r="AK691" i="26"/>
  <c r="AJ691" i="26"/>
  <c r="AI691" i="26"/>
  <c r="AH691" i="26"/>
  <c r="AG691" i="26"/>
  <c r="AF691" i="26"/>
  <c r="AM690" i="26"/>
  <c r="AL690" i="26"/>
  <c r="AK690" i="26"/>
  <c r="AJ690" i="26"/>
  <c r="AI690" i="26"/>
  <c r="AH690" i="26"/>
  <c r="AG690" i="26"/>
  <c r="AF690" i="26"/>
  <c r="AM689" i="26"/>
  <c r="AL689" i="26"/>
  <c r="AK689" i="26"/>
  <c r="AJ689" i="26"/>
  <c r="AI689" i="26"/>
  <c r="AH689" i="26"/>
  <c r="AG689" i="26"/>
  <c r="AF689" i="26"/>
  <c r="AM688" i="26"/>
  <c r="AL688" i="26"/>
  <c r="AK688" i="26"/>
  <c r="AJ688" i="26"/>
  <c r="AI688" i="26"/>
  <c r="AH688" i="26"/>
  <c r="AG688" i="26"/>
  <c r="AF688" i="26"/>
  <c r="AM687" i="26"/>
  <c r="AL687" i="26"/>
  <c r="AK687" i="26"/>
  <c r="AJ687" i="26"/>
  <c r="AI687" i="26"/>
  <c r="AH687" i="26"/>
  <c r="AG687" i="26"/>
  <c r="AF687" i="26"/>
  <c r="AM686" i="26"/>
  <c r="AL686" i="26"/>
  <c r="AK686" i="26"/>
  <c r="AJ686" i="26"/>
  <c r="AI686" i="26"/>
  <c r="AH686" i="26"/>
  <c r="AG686" i="26"/>
  <c r="AF686" i="26"/>
  <c r="AM685" i="26"/>
  <c r="AL685" i="26"/>
  <c r="AK685" i="26"/>
  <c r="AJ685" i="26"/>
  <c r="AI685" i="26"/>
  <c r="AH685" i="26"/>
  <c r="AG685" i="26"/>
  <c r="AF685" i="26"/>
  <c r="AM684" i="26"/>
  <c r="AL684" i="26"/>
  <c r="AK684" i="26"/>
  <c r="AJ684" i="26"/>
  <c r="AI684" i="26"/>
  <c r="AH684" i="26"/>
  <c r="AG684" i="26"/>
  <c r="AF684" i="26"/>
  <c r="AM683" i="26"/>
  <c r="AL683" i="26"/>
  <c r="AK683" i="26"/>
  <c r="AJ683" i="26"/>
  <c r="AI683" i="26"/>
  <c r="AH683" i="26"/>
  <c r="AG683" i="26"/>
  <c r="AF683" i="26"/>
  <c r="AM682" i="26"/>
  <c r="AL682" i="26"/>
  <c r="AK682" i="26"/>
  <c r="AJ682" i="26"/>
  <c r="AI682" i="26"/>
  <c r="AH682" i="26"/>
  <c r="AG682" i="26"/>
  <c r="AF682" i="26"/>
  <c r="AM681" i="26"/>
  <c r="AL681" i="26"/>
  <c r="AK681" i="26"/>
  <c r="AJ681" i="26"/>
  <c r="AI681" i="26"/>
  <c r="AH681" i="26"/>
  <c r="AG681" i="26"/>
  <c r="AF681" i="26"/>
  <c r="AM680" i="26"/>
  <c r="AL680" i="26"/>
  <c r="AK680" i="26"/>
  <c r="AJ680" i="26"/>
  <c r="AI680" i="26"/>
  <c r="AH680" i="26"/>
  <c r="AG680" i="26"/>
  <c r="AF680" i="26"/>
  <c r="AM679" i="26"/>
  <c r="AL679" i="26"/>
  <c r="AK679" i="26"/>
  <c r="AJ679" i="26"/>
  <c r="AI679" i="26"/>
  <c r="AH679" i="26"/>
  <c r="AG679" i="26"/>
  <c r="AF679" i="26"/>
  <c r="AM678" i="26"/>
  <c r="AL678" i="26"/>
  <c r="AK678" i="26"/>
  <c r="AJ678" i="26"/>
  <c r="AI678" i="26"/>
  <c r="AH678" i="26"/>
  <c r="AG678" i="26"/>
  <c r="AF678" i="26"/>
  <c r="AM677" i="26"/>
  <c r="AL677" i="26"/>
  <c r="AK677" i="26"/>
  <c r="AJ677" i="26"/>
  <c r="AI677" i="26"/>
  <c r="AH677" i="26"/>
  <c r="AG677" i="26"/>
  <c r="AF677" i="26"/>
  <c r="AM676" i="26"/>
  <c r="AL676" i="26"/>
  <c r="AK676" i="26"/>
  <c r="AJ676" i="26"/>
  <c r="AI676" i="26"/>
  <c r="AH676" i="26"/>
  <c r="AG676" i="26"/>
  <c r="AF676" i="26"/>
  <c r="AM675" i="26"/>
  <c r="AL675" i="26"/>
  <c r="AK675" i="26"/>
  <c r="AJ675" i="26"/>
  <c r="AI675" i="26"/>
  <c r="AH675" i="26"/>
  <c r="AG675" i="26"/>
  <c r="AF675" i="26"/>
  <c r="AM674" i="26"/>
  <c r="AL674" i="26"/>
  <c r="AK674" i="26"/>
  <c r="AJ674" i="26"/>
  <c r="AI674" i="26"/>
  <c r="AH674" i="26"/>
  <c r="AG674" i="26"/>
  <c r="AF674" i="26"/>
  <c r="AM673" i="26"/>
  <c r="AL673" i="26"/>
  <c r="AK673" i="26"/>
  <c r="AJ673" i="26"/>
  <c r="AI673" i="26"/>
  <c r="AH673" i="26"/>
  <c r="AG673" i="26"/>
  <c r="AF673" i="26"/>
  <c r="AM672" i="26"/>
  <c r="AL672" i="26"/>
  <c r="AK672" i="26"/>
  <c r="AJ672" i="26"/>
  <c r="AI672" i="26"/>
  <c r="AH672" i="26"/>
  <c r="AG672" i="26"/>
  <c r="AF672" i="26"/>
  <c r="AM671" i="26"/>
  <c r="AL671" i="26"/>
  <c r="AK671" i="26"/>
  <c r="AJ671" i="26"/>
  <c r="AI671" i="26"/>
  <c r="AH671" i="26"/>
  <c r="AG671" i="26"/>
  <c r="AF671" i="26"/>
  <c r="AM670" i="26"/>
  <c r="AL670" i="26"/>
  <c r="AK670" i="26"/>
  <c r="AJ670" i="26"/>
  <c r="AI670" i="26"/>
  <c r="AH670" i="26"/>
  <c r="AG670" i="26"/>
  <c r="AF670" i="26"/>
  <c r="AM669" i="26"/>
  <c r="AL669" i="26"/>
  <c r="AK669" i="26"/>
  <c r="AJ669" i="26"/>
  <c r="AI669" i="26"/>
  <c r="AH669" i="26"/>
  <c r="AG669" i="26"/>
  <c r="AF669" i="26"/>
  <c r="AM668" i="26"/>
  <c r="AL668" i="26"/>
  <c r="AK668" i="26"/>
  <c r="AJ668" i="26"/>
  <c r="AI668" i="26"/>
  <c r="AH668" i="26"/>
  <c r="AG668" i="26"/>
  <c r="AF668" i="26"/>
  <c r="AM667" i="26"/>
  <c r="AL667" i="26"/>
  <c r="AK667" i="26"/>
  <c r="AJ667" i="26"/>
  <c r="AI667" i="26"/>
  <c r="AH667" i="26"/>
  <c r="AG667" i="26"/>
  <c r="AF667" i="26"/>
  <c r="AM666" i="26"/>
  <c r="AL666" i="26"/>
  <c r="AK666" i="26"/>
  <c r="AJ666" i="26"/>
  <c r="AI666" i="26"/>
  <c r="AH666" i="26"/>
  <c r="AG666" i="26"/>
  <c r="AF666" i="26"/>
  <c r="AM665" i="26"/>
  <c r="AL665" i="26"/>
  <c r="AK665" i="26"/>
  <c r="AJ665" i="26"/>
  <c r="AI665" i="26"/>
  <c r="AH665" i="26"/>
  <c r="AG665" i="26"/>
  <c r="AF665" i="26"/>
  <c r="AM664" i="26"/>
  <c r="AL664" i="26"/>
  <c r="AK664" i="26"/>
  <c r="AJ664" i="26"/>
  <c r="AI664" i="26"/>
  <c r="AH664" i="26"/>
  <c r="AG664" i="26"/>
  <c r="AF664" i="26"/>
  <c r="AM663" i="26"/>
  <c r="AL663" i="26"/>
  <c r="AK663" i="26"/>
  <c r="AJ663" i="26"/>
  <c r="AI663" i="26"/>
  <c r="AH663" i="26"/>
  <c r="AG663" i="26"/>
  <c r="AF663" i="26"/>
  <c r="AM662" i="26"/>
  <c r="AL662" i="26"/>
  <c r="AK662" i="26"/>
  <c r="AJ662" i="26"/>
  <c r="AI662" i="26"/>
  <c r="AH662" i="26"/>
  <c r="AG662" i="26"/>
  <c r="AF662" i="26"/>
  <c r="AM661" i="26"/>
  <c r="AL661" i="26"/>
  <c r="AK661" i="26"/>
  <c r="AJ661" i="26"/>
  <c r="AI661" i="26"/>
  <c r="AH661" i="26"/>
  <c r="AG661" i="26"/>
  <c r="AF661" i="26"/>
  <c r="AM660" i="26"/>
  <c r="AL660" i="26"/>
  <c r="AK660" i="26"/>
  <c r="AJ660" i="26"/>
  <c r="AI660" i="26"/>
  <c r="AH660" i="26"/>
  <c r="AG660" i="26"/>
  <c r="AF660" i="26"/>
  <c r="AM659" i="26"/>
  <c r="AL659" i="26"/>
  <c r="AK659" i="26"/>
  <c r="AJ659" i="26"/>
  <c r="AI659" i="26"/>
  <c r="AH659" i="26"/>
  <c r="AG659" i="26"/>
  <c r="AF659" i="26"/>
  <c r="AM658" i="26"/>
  <c r="AL658" i="26"/>
  <c r="AK658" i="26"/>
  <c r="AJ658" i="26"/>
  <c r="AI658" i="26"/>
  <c r="AH658" i="26"/>
  <c r="AG658" i="26"/>
  <c r="AF658" i="26"/>
  <c r="AM657" i="26"/>
  <c r="AL657" i="26"/>
  <c r="AK657" i="26"/>
  <c r="AJ657" i="26"/>
  <c r="AI657" i="26"/>
  <c r="AH657" i="26"/>
  <c r="AG657" i="26"/>
  <c r="AF657" i="26"/>
  <c r="AM656" i="26"/>
  <c r="AL656" i="26"/>
  <c r="AK656" i="26"/>
  <c r="AJ656" i="26"/>
  <c r="AI656" i="26"/>
  <c r="AH656" i="26"/>
  <c r="AG656" i="26"/>
  <c r="AF656" i="26"/>
  <c r="AM655" i="26"/>
  <c r="AL655" i="26"/>
  <c r="AK655" i="26"/>
  <c r="AJ655" i="26"/>
  <c r="AI655" i="26"/>
  <c r="AH655" i="26"/>
  <c r="AG655" i="26"/>
  <c r="AF655" i="26"/>
  <c r="AM654" i="26"/>
  <c r="AL654" i="26"/>
  <c r="AK654" i="26"/>
  <c r="AJ654" i="26"/>
  <c r="AI654" i="26"/>
  <c r="AH654" i="26"/>
  <c r="AG654" i="26"/>
  <c r="AF654" i="26"/>
  <c r="AM653" i="26"/>
  <c r="AL653" i="26"/>
  <c r="AK653" i="26"/>
  <c r="AJ653" i="26"/>
  <c r="AI653" i="26"/>
  <c r="AH653" i="26"/>
  <c r="AG653" i="26"/>
  <c r="AF653" i="26"/>
  <c r="AM652" i="26"/>
  <c r="AL652" i="26"/>
  <c r="AK652" i="26"/>
  <c r="AJ652" i="26"/>
  <c r="AI652" i="26"/>
  <c r="AH652" i="26"/>
  <c r="AG652" i="26"/>
  <c r="AF652" i="26"/>
  <c r="AM651" i="26"/>
  <c r="AL651" i="26"/>
  <c r="AK651" i="26"/>
  <c r="AJ651" i="26"/>
  <c r="AI651" i="26"/>
  <c r="AH651" i="26"/>
  <c r="AG651" i="26"/>
  <c r="AF651" i="26"/>
  <c r="AM650" i="26"/>
  <c r="AL650" i="26"/>
  <c r="AK650" i="26"/>
  <c r="AJ650" i="26"/>
  <c r="AI650" i="26"/>
  <c r="AH650" i="26"/>
  <c r="AG650" i="26"/>
  <c r="AF650" i="26"/>
  <c r="AM649" i="26"/>
  <c r="AL649" i="26"/>
  <c r="AK649" i="26"/>
  <c r="AJ649" i="26"/>
  <c r="AI649" i="26"/>
  <c r="AH649" i="26"/>
  <c r="AG649" i="26"/>
  <c r="AF649" i="26"/>
  <c r="AM648" i="26"/>
  <c r="AL648" i="26"/>
  <c r="AK648" i="26"/>
  <c r="AJ648" i="26"/>
  <c r="AI648" i="26"/>
  <c r="AH648" i="26"/>
  <c r="AG648" i="26"/>
  <c r="AF648" i="26"/>
  <c r="AM647" i="26"/>
  <c r="AL647" i="26"/>
  <c r="AK647" i="26"/>
  <c r="AJ647" i="26"/>
  <c r="AI647" i="26"/>
  <c r="AH647" i="26"/>
  <c r="AG647" i="26"/>
  <c r="AF647" i="26"/>
  <c r="AM646" i="26"/>
  <c r="AL646" i="26"/>
  <c r="AK646" i="26"/>
  <c r="AJ646" i="26"/>
  <c r="AI646" i="26"/>
  <c r="AH646" i="26"/>
  <c r="AG646" i="26"/>
  <c r="AF646" i="26"/>
  <c r="AM645" i="26"/>
  <c r="AL645" i="26"/>
  <c r="AK645" i="26"/>
  <c r="AJ645" i="26"/>
  <c r="AI645" i="26"/>
  <c r="AH645" i="26"/>
  <c r="AG645" i="26"/>
  <c r="AF645" i="26"/>
  <c r="AM644" i="26"/>
  <c r="AL644" i="26"/>
  <c r="AK644" i="26"/>
  <c r="AJ644" i="26"/>
  <c r="AI644" i="26"/>
  <c r="AH644" i="26"/>
  <c r="AG644" i="26"/>
  <c r="AF644" i="26"/>
  <c r="AM643" i="26"/>
  <c r="AL643" i="26"/>
  <c r="AK643" i="26"/>
  <c r="AJ643" i="26"/>
  <c r="AI643" i="26"/>
  <c r="AH643" i="26"/>
  <c r="AG643" i="26"/>
  <c r="AF643" i="26"/>
  <c r="AM642" i="26"/>
  <c r="AL642" i="26"/>
  <c r="AK642" i="26"/>
  <c r="AJ642" i="26"/>
  <c r="AI642" i="26"/>
  <c r="AH642" i="26"/>
  <c r="AG642" i="26"/>
  <c r="AF642" i="26"/>
  <c r="AM641" i="26"/>
  <c r="AL641" i="26"/>
  <c r="AK641" i="26"/>
  <c r="AJ641" i="26"/>
  <c r="AI641" i="26"/>
  <c r="AH641" i="26"/>
  <c r="AG641" i="26"/>
  <c r="AF641" i="26"/>
  <c r="AM640" i="26"/>
  <c r="AL640" i="26"/>
  <c r="AK640" i="26"/>
  <c r="AJ640" i="26"/>
  <c r="AI640" i="26"/>
  <c r="AH640" i="26"/>
  <c r="AG640" i="26"/>
  <c r="AF640" i="26"/>
  <c r="AM639" i="26"/>
  <c r="AL639" i="26"/>
  <c r="AK639" i="26"/>
  <c r="AJ639" i="26"/>
  <c r="AI639" i="26"/>
  <c r="AH639" i="26"/>
  <c r="AG639" i="26"/>
  <c r="AF639" i="26"/>
  <c r="AM638" i="26"/>
  <c r="AL638" i="26"/>
  <c r="AK638" i="26"/>
  <c r="AJ638" i="26"/>
  <c r="AI638" i="26"/>
  <c r="AH638" i="26"/>
  <c r="AG638" i="26"/>
  <c r="AF638" i="26"/>
  <c r="AM637" i="26"/>
  <c r="AL637" i="26"/>
  <c r="AK637" i="26"/>
  <c r="AJ637" i="26"/>
  <c r="AI637" i="26"/>
  <c r="AH637" i="26"/>
  <c r="AG637" i="26"/>
  <c r="AF637" i="26"/>
  <c r="AM636" i="26"/>
  <c r="AL636" i="26"/>
  <c r="AK636" i="26"/>
  <c r="AJ636" i="26"/>
  <c r="AI636" i="26"/>
  <c r="AH636" i="26"/>
  <c r="AG636" i="26"/>
  <c r="AF636" i="26"/>
  <c r="AM635" i="26"/>
  <c r="AL635" i="26"/>
  <c r="AK635" i="26"/>
  <c r="AJ635" i="26"/>
  <c r="AI635" i="26"/>
  <c r="AH635" i="26"/>
  <c r="AG635" i="26"/>
  <c r="AF635" i="26"/>
  <c r="AM634" i="26"/>
  <c r="AL634" i="26"/>
  <c r="AK634" i="26"/>
  <c r="AJ634" i="26"/>
  <c r="AI634" i="26"/>
  <c r="AH634" i="26"/>
  <c r="AG634" i="26"/>
  <c r="AF634" i="26"/>
  <c r="AM633" i="26"/>
  <c r="AL633" i="26"/>
  <c r="AK633" i="26"/>
  <c r="AJ633" i="26"/>
  <c r="AI633" i="26"/>
  <c r="AH633" i="26"/>
  <c r="AG633" i="26"/>
  <c r="AF633" i="26"/>
  <c r="AM632" i="26"/>
  <c r="AL632" i="26"/>
  <c r="AK632" i="26"/>
  <c r="AJ632" i="26"/>
  <c r="AI632" i="26"/>
  <c r="AH632" i="26"/>
  <c r="AG632" i="26"/>
  <c r="AF632" i="26"/>
  <c r="AM631" i="26"/>
  <c r="AL631" i="26"/>
  <c r="AK631" i="26"/>
  <c r="AJ631" i="26"/>
  <c r="AI631" i="26"/>
  <c r="AH631" i="26"/>
  <c r="AG631" i="26"/>
  <c r="AF631" i="26"/>
  <c r="AM630" i="26"/>
  <c r="AL630" i="26"/>
  <c r="AK630" i="26"/>
  <c r="AJ630" i="26"/>
  <c r="AI630" i="26"/>
  <c r="AH630" i="26"/>
  <c r="AG630" i="26"/>
  <c r="AF630" i="26"/>
  <c r="AM629" i="26"/>
  <c r="AL629" i="26"/>
  <c r="AK629" i="26"/>
  <c r="AJ629" i="26"/>
  <c r="AI629" i="26"/>
  <c r="AH629" i="26"/>
  <c r="AG629" i="26"/>
  <c r="AF629" i="26"/>
  <c r="AM628" i="26"/>
  <c r="AL628" i="26"/>
  <c r="AK628" i="26"/>
  <c r="AJ628" i="26"/>
  <c r="AI628" i="26"/>
  <c r="AH628" i="26"/>
  <c r="AG628" i="26"/>
  <c r="AF628" i="26"/>
  <c r="AM627" i="26"/>
  <c r="AL627" i="26"/>
  <c r="AK627" i="26"/>
  <c r="AJ627" i="26"/>
  <c r="AI627" i="26"/>
  <c r="AH627" i="26"/>
  <c r="AG627" i="26"/>
  <c r="AF627" i="26"/>
  <c r="AM626" i="26"/>
  <c r="AL626" i="26"/>
  <c r="AK626" i="26"/>
  <c r="AJ626" i="26"/>
  <c r="AI626" i="26"/>
  <c r="AH626" i="26"/>
  <c r="AG626" i="26"/>
  <c r="AF626" i="26"/>
  <c r="AM625" i="26"/>
  <c r="AL625" i="26"/>
  <c r="AK625" i="26"/>
  <c r="AJ625" i="26"/>
  <c r="AI625" i="26"/>
  <c r="AH625" i="26"/>
  <c r="AG625" i="26"/>
  <c r="AF625" i="26"/>
  <c r="AM624" i="26"/>
  <c r="AL624" i="26"/>
  <c r="AK624" i="26"/>
  <c r="AJ624" i="26"/>
  <c r="AI624" i="26"/>
  <c r="AH624" i="26"/>
  <c r="AG624" i="26"/>
  <c r="AF624" i="26"/>
  <c r="AM623" i="26"/>
  <c r="AL623" i="26"/>
  <c r="AK623" i="26"/>
  <c r="AJ623" i="26"/>
  <c r="AI623" i="26"/>
  <c r="AH623" i="26"/>
  <c r="AG623" i="26"/>
  <c r="AF623" i="26"/>
  <c r="AM622" i="26"/>
  <c r="AL622" i="26"/>
  <c r="AK622" i="26"/>
  <c r="AJ622" i="26"/>
  <c r="AI622" i="26"/>
  <c r="AH622" i="26"/>
  <c r="AG622" i="26"/>
  <c r="AF622" i="26"/>
  <c r="AM621" i="26"/>
  <c r="AL621" i="26"/>
  <c r="AK621" i="26"/>
  <c r="AJ621" i="26"/>
  <c r="AI621" i="26"/>
  <c r="AH621" i="26"/>
  <c r="AG621" i="26"/>
  <c r="AF621" i="26"/>
  <c r="AM620" i="26"/>
  <c r="AL620" i="26"/>
  <c r="AK620" i="26"/>
  <c r="AJ620" i="26"/>
  <c r="AI620" i="26"/>
  <c r="AH620" i="26"/>
  <c r="AG620" i="26"/>
  <c r="AF620" i="26"/>
  <c r="AM619" i="26"/>
  <c r="AL619" i="26"/>
  <c r="AK619" i="26"/>
  <c r="AJ619" i="26"/>
  <c r="AI619" i="26"/>
  <c r="AH619" i="26"/>
  <c r="AG619" i="26"/>
  <c r="AF619" i="26"/>
  <c r="AM618" i="26"/>
  <c r="AL618" i="26"/>
  <c r="AK618" i="26"/>
  <c r="AJ618" i="26"/>
  <c r="AI618" i="26"/>
  <c r="AH618" i="26"/>
  <c r="AG618" i="26"/>
  <c r="AF618" i="26"/>
  <c r="AM617" i="26"/>
  <c r="AL617" i="26"/>
  <c r="AK617" i="26"/>
  <c r="AJ617" i="26"/>
  <c r="AI617" i="26"/>
  <c r="AH617" i="26"/>
  <c r="AG617" i="26"/>
  <c r="AF617" i="26"/>
  <c r="AM616" i="26"/>
  <c r="AL616" i="26"/>
  <c r="AK616" i="26"/>
  <c r="AJ616" i="26"/>
  <c r="AI616" i="26"/>
  <c r="AH616" i="26"/>
  <c r="AG616" i="26"/>
  <c r="AF616" i="26"/>
  <c r="AM615" i="26"/>
  <c r="AL615" i="26"/>
  <c r="AK615" i="26"/>
  <c r="AJ615" i="26"/>
  <c r="AI615" i="26"/>
  <c r="AH615" i="26"/>
  <c r="AG615" i="26"/>
  <c r="AF615" i="26"/>
  <c r="AM614" i="26"/>
  <c r="AL614" i="26"/>
  <c r="AK614" i="26"/>
  <c r="AJ614" i="26"/>
  <c r="AI614" i="26"/>
  <c r="AH614" i="26"/>
  <c r="AG614" i="26"/>
  <c r="AF614" i="26"/>
  <c r="AM613" i="26"/>
  <c r="AL613" i="26"/>
  <c r="AK613" i="26"/>
  <c r="AJ613" i="26"/>
  <c r="AI613" i="26"/>
  <c r="AH613" i="26"/>
  <c r="AG613" i="26"/>
  <c r="AF613" i="26"/>
  <c r="AM612" i="26"/>
  <c r="AL612" i="26"/>
  <c r="AK612" i="26"/>
  <c r="AJ612" i="26"/>
  <c r="AI612" i="26"/>
  <c r="AH612" i="26"/>
  <c r="AG612" i="26"/>
  <c r="AF612" i="26"/>
  <c r="AM611" i="26"/>
  <c r="AL611" i="26"/>
  <c r="AK611" i="26"/>
  <c r="AJ611" i="26"/>
  <c r="AI611" i="26"/>
  <c r="AH611" i="26"/>
  <c r="AG611" i="26"/>
  <c r="AF611" i="26"/>
  <c r="AM610" i="26"/>
  <c r="AL610" i="26"/>
  <c r="AK610" i="26"/>
  <c r="AJ610" i="26"/>
  <c r="AI610" i="26"/>
  <c r="AH610" i="26"/>
  <c r="AG610" i="26"/>
  <c r="AF610" i="26"/>
  <c r="AM609" i="26"/>
  <c r="AL609" i="26"/>
  <c r="AK609" i="26"/>
  <c r="AJ609" i="26"/>
  <c r="AI609" i="26"/>
  <c r="AH609" i="26"/>
  <c r="AG609" i="26"/>
  <c r="AF609" i="26"/>
  <c r="AM608" i="26"/>
  <c r="AL608" i="26"/>
  <c r="AK608" i="26"/>
  <c r="AJ608" i="26"/>
  <c r="AI608" i="26"/>
  <c r="AH608" i="26"/>
  <c r="AG608" i="26"/>
  <c r="AF608" i="26"/>
  <c r="AM607" i="26"/>
  <c r="AL607" i="26"/>
  <c r="AK607" i="26"/>
  <c r="AJ607" i="26"/>
  <c r="AI607" i="26"/>
  <c r="AH607" i="26"/>
  <c r="AG607" i="26"/>
  <c r="AF607" i="26"/>
  <c r="AM606" i="26"/>
  <c r="AL606" i="26"/>
  <c r="AK606" i="26"/>
  <c r="AJ606" i="26"/>
  <c r="AI606" i="26"/>
  <c r="AH606" i="26"/>
  <c r="AG606" i="26"/>
  <c r="AF606" i="26"/>
  <c r="AM605" i="26"/>
  <c r="AL605" i="26"/>
  <c r="AK605" i="26"/>
  <c r="AJ605" i="26"/>
  <c r="AI605" i="26"/>
  <c r="AH605" i="26"/>
  <c r="AG605" i="26"/>
  <c r="AF605" i="26"/>
  <c r="AM604" i="26"/>
  <c r="AL604" i="26"/>
  <c r="AK604" i="26"/>
  <c r="AJ604" i="26"/>
  <c r="AI604" i="26"/>
  <c r="AH604" i="26"/>
  <c r="AG604" i="26"/>
  <c r="AF604" i="26"/>
  <c r="AM603" i="26"/>
  <c r="AL603" i="26"/>
  <c r="AK603" i="26"/>
  <c r="AJ603" i="26"/>
  <c r="AI603" i="26"/>
  <c r="AH603" i="26"/>
  <c r="AG603" i="26"/>
  <c r="AF603" i="26"/>
  <c r="AM602" i="26"/>
  <c r="AL602" i="26"/>
  <c r="AK602" i="26"/>
  <c r="AJ602" i="26"/>
  <c r="AI602" i="26"/>
  <c r="AH602" i="26"/>
  <c r="AG602" i="26"/>
  <c r="AF602" i="26"/>
  <c r="AM601" i="26"/>
  <c r="AL601" i="26"/>
  <c r="AK601" i="26"/>
  <c r="AJ601" i="26"/>
  <c r="AI601" i="26"/>
  <c r="AH601" i="26"/>
  <c r="AG601" i="26"/>
  <c r="AF601" i="26"/>
  <c r="AM600" i="26"/>
  <c r="AL600" i="26"/>
  <c r="AK600" i="26"/>
  <c r="AJ600" i="26"/>
  <c r="AI600" i="26"/>
  <c r="AH600" i="26"/>
  <c r="AG600" i="26"/>
  <c r="AF600" i="26"/>
  <c r="AM599" i="26"/>
  <c r="AL599" i="26"/>
  <c r="AK599" i="26"/>
  <c r="AJ599" i="26"/>
  <c r="AI599" i="26"/>
  <c r="AH599" i="26"/>
  <c r="AG599" i="26"/>
  <c r="AF599" i="26"/>
  <c r="AM598" i="26"/>
  <c r="AL598" i="26"/>
  <c r="AK598" i="26"/>
  <c r="AJ598" i="26"/>
  <c r="AI598" i="26"/>
  <c r="AH598" i="26"/>
  <c r="AG598" i="26"/>
  <c r="AF598" i="26"/>
  <c r="AM597" i="26"/>
  <c r="AL597" i="26"/>
  <c r="AK597" i="26"/>
  <c r="AJ597" i="26"/>
  <c r="AI597" i="26"/>
  <c r="AH597" i="26"/>
  <c r="AG597" i="26"/>
  <c r="AF597" i="26"/>
  <c r="AM596" i="26"/>
  <c r="AL596" i="26"/>
  <c r="AK596" i="26"/>
  <c r="AJ596" i="26"/>
  <c r="AI596" i="26"/>
  <c r="AH596" i="26"/>
  <c r="AG596" i="26"/>
  <c r="AF596" i="26"/>
  <c r="AM595" i="26"/>
  <c r="AL595" i="26"/>
  <c r="AK595" i="26"/>
  <c r="AJ595" i="26"/>
  <c r="AI595" i="26"/>
  <c r="AH595" i="26"/>
  <c r="AG595" i="26"/>
  <c r="AF595" i="26"/>
  <c r="AM594" i="26"/>
  <c r="AL594" i="26"/>
  <c r="AK594" i="26"/>
  <c r="AJ594" i="26"/>
  <c r="AI594" i="26"/>
  <c r="AH594" i="26"/>
  <c r="AG594" i="26"/>
  <c r="AF594" i="26"/>
  <c r="AM593" i="26"/>
  <c r="AL593" i="26"/>
  <c r="AK593" i="26"/>
  <c r="AJ593" i="26"/>
  <c r="AI593" i="26"/>
  <c r="AH593" i="26"/>
  <c r="AG593" i="26"/>
  <c r="AF593" i="26"/>
  <c r="AM592" i="26"/>
  <c r="AL592" i="26"/>
  <c r="AK592" i="26"/>
  <c r="AJ592" i="26"/>
  <c r="AI592" i="26"/>
  <c r="AH592" i="26"/>
  <c r="AG592" i="26"/>
  <c r="AF592" i="26"/>
  <c r="AM591" i="26"/>
  <c r="AL591" i="26"/>
  <c r="AK591" i="26"/>
  <c r="AJ591" i="26"/>
  <c r="AI591" i="26"/>
  <c r="AH591" i="26"/>
  <c r="AG591" i="26"/>
  <c r="AF591" i="26"/>
  <c r="AM590" i="26"/>
  <c r="AL590" i="26"/>
  <c r="AK590" i="26"/>
  <c r="AJ590" i="26"/>
  <c r="AI590" i="26"/>
  <c r="AH590" i="26"/>
  <c r="AG590" i="26"/>
  <c r="AF590" i="26"/>
  <c r="AM589" i="26"/>
  <c r="AL589" i="26"/>
  <c r="AK589" i="26"/>
  <c r="AJ589" i="26"/>
  <c r="AI589" i="26"/>
  <c r="AH589" i="26"/>
  <c r="AG589" i="26"/>
  <c r="AF589" i="26"/>
  <c r="AM588" i="26"/>
  <c r="AL588" i="26"/>
  <c r="AK588" i="26"/>
  <c r="AJ588" i="26"/>
  <c r="AI588" i="26"/>
  <c r="AH588" i="26"/>
  <c r="AG588" i="26"/>
  <c r="AF588" i="26"/>
  <c r="AM587" i="26"/>
  <c r="AL587" i="26"/>
  <c r="AK587" i="26"/>
  <c r="AJ587" i="26"/>
  <c r="AI587" i="26"/>
  <c r="AH587" i="26"/>
  <c r="AG587" i="26"/>
  <c r="AF587" i="26"/>
  <c r="AM586" i="26"/>
  <c r="AL586" i="26"/>
  <c r="AK586" i="26"/>
  <c r="AJ586" i="26"/>
  <c r="AI586" i="26"/>
  <c r="AH586" i="26"/>
  <c r="AG586" i="26"/>
  <c r="AF586" i="26"/>
  <c r="AM585" i="26"/>
  <c r="AL585" i="26"/>
  <c r="AK585" i="26"/>
  <c r="AJ585" i="26"/>
  <c r="AI585" i="26"/>
  <c r="AH585" i="26"/>
  <c r="AG585" i="26"/>
  <c r="AF585" i="26"/>
  <c r="AM584" i="26"/>
  <c r="AL584" i="26"/>
  <c r="AK584" i="26"/>
  <c r="AJ584" i="26"/>
  <c r="AI584" i="26"/>
  <c r="AH584" i="26"/>
  <c r="AG584" i="26"/>
  <c r="AF584" i="26"/>
  <c r="AM583" i="26"/>
  <c r="AL583" i="26"/>
  <c r="AK583" i="26"/>
  <c r="AJ583" i="26"/>
  <c r="AI583" i="26"/>
  <c r="AH583" i="26"/>
  <c r="AG583" i="26"/>
  <c r="AF583" i="26"/>
  <c r="AM582" i="26"/>
  <c r="AL582" i="26"/>
  <c r="AK582" i="26"/>
  <c r="AJ582" i="26"/>
  <c r="AI582" i="26"/>
  <c r="AH582" i="26"/>
  <c r="AG582" i="26"/>
  <c r="AF582" i="26"/>
  <c r="AM581" i="26"/>
  <c r="AL581" i="26"/>
  <c r="AK581" i="26"/>
  <c r="AJ581" i="26"/>
  <c r="AI581" i="26"/>
  <c r="AH581" i="26"/>
  <c r="AG581" i="26"/>
  <c r="AF581" i="26"/>
  <c r="AM580" i="26"/>
  <c r="AL580" i="26"/>
  <c r="AK580" i="26"/>
  <c r="AJ580" i="26"/>
  <c r="AI580" i="26"/>
  <c r="AH580" i="26"/>
  <c r="AG580" i="26"/>
  <c r="AF580" i="26"/>
  <c r="AM579" i="26"/>
  <c r="AL579" i="26"/>
  <c r="AK579" i="26"/>
  <c r="AJ579" i="26"/>
  <c r="AI579" i="26"/>
  <c r="AH579" i="26"/>
  <c r="AG579" i="26"/>
  <c r="AF579" i="26"/>
  <c r="AM578" i="26"/>
  <c r="AL578" i="26"/>
  <c r="AK578" i="26"/>
  <c r="AJ578" i="26"/>
  <c r="AI578" i="26"/>
  <c r="AH578" i="26"/>
  <c r="AG578" i="26"/>
  <c r="AF578" i="26"/>
  <c r="AM577" i="26"/>
  <c r="AL577" i="26"/>
  <c r="AK577" i="26"/>
  <c r="AJ577" i="26"/>
  <c r="AI577" i="26"/>
  <c r="AH577" i="26"/>
  <c r="AG577" i="26"/>
  <c r="AF577" i="26"/>
  <c r="AM576" i="26"/>
  <c r="AL576" i="26"/>
  <c r="AK576" i="26"/>
  <c r="AJ576" i="26"/>
  <c r="AI576" i="26"/>
  <c r="AH576" i="26"/>
  <c r="AG576" i="26"/>
  <c r="AF576" i="26"/>
  <c r="AM575" i="26"/>
  <c r="AL575" i="26"/>
  <c r="AK575" i="26"/>
  <c r="AJ575" i="26"/>
  <c r="AI575" i="26"/>
  <c r="AH575" i="26"/>
  <c r="AG575" i="26"/>
  <c r="AF575" i="26"/>
  <c r="AM574" i="26"/>
  <c r="AL574" i="26"/>
  <c r="AK574" i="26"/>
  <c r="AJ574" i="26"/>
  <c r="AI574" i="26"/>
  <c r="AH574" i="26"/>
  <c r="AG574" i="26"/>
  <c r="AF574" i="26"/>
  <c r="AM573" i="26"/>
  <c r="AL573" i="26"/>
  <c r="AK573" i="26"/>
  <c r="AJ573" i="26"/>
  <c r="AI573" i="26"/>
  <c r="AH573" i="26"/>
  <c r="AG573" i="26"/>
  <c r="AF573" i="26"/>
  <c r="AM572" i="26"/>
  <c r="AL572" i="26"/>
  <c r="AK572" i="26"/>
  <c r="AJ572" i="26"/>
  <c r="AI572" i="26"/>
  <c r="AH572" i="26"/>
  <c r="AG572" i="26"/>
  <c r="AF572" i="26"/>
  <c r="AM571" i="26"/>
  <c r="AL571" i="26"/>
  <c r="AK571" i="26"/>
  <c r="AJ571" i="26"/>
  <c r="AI571" i="26"/>
  <c r="AH571" i="26"/>
  <c r="AG571" i="26"/>
  <c r="AF571" i="26"/>
  <c r="AM570" i="26"/>
  <c r="AL570" i="26"/>
  <c r="AK570" i="26"/>
  <c r="AJ570" i="26"/>
  <c r="AI570" i="26"/>
  <c r="AH570" i="26"/>
  <c r="AG570" i="26"/>
  <c r="AF570" i="26"/>
  <c r="AM569" i="26"/>
  <c r="AL569" i="26"/>
  <c r="AK569" i="26"/>
  <c r="AJ569" i="26"/>
  <c r="AI569" i="26"/>
  <c r="AH569" i="26"/>
  <c r="AG569" i="26"/>
  <c r="AF569" i="26"/>
  <c r="AM568" i="26"/>
  <c r="AL568" i="26"/>
  <c r="AK568" i="26"/>
  <c r="AJ568" i="26"/>
  <c r="AI568" i="26"/>
  <c r="AH568" i="26"/>
  <c r="AG568" i="26"/>
  <c r="AF568" i="26"/>
  <c r="AM567" i="26"/>
  <c r="AL567" i="26"/>
  <c r="AK567" i="26"/>
  <c r="AJ567" i="26"/>
  <c r="AI567" i="26"/>
  <c r="AH567" i="26"/>
  <c r="AG567" i="26"/>
  <c r="AF567" i="26"/>
  <c r="AM566" i="26"/>
  <c r="AL566" i="26"/>
  <c r="AK566" i="26"/>
  <c r="AJ566" i="26"/>
  <c r="AI566" i="26"/>
  <c r="AH566" i="26"/>
  <c r="AG566" i="26"/>
  <c r="AF566" i="26"/>
  <c r="AM565" i="26"/>
  <c r="AL565" i="26"/>
  <c r="AK565" i="26"/>
  <c r="AJ565" i="26"/>
  <c r="AI565" i="26"/>
  <c r="AH565" i="26"/>
  <c r="AG565" i="26"/>
  <c r="AF565" i="26"/>
  <c r="AM564" i="26"/>
  <c r="AL564" i="26"/>
  <c r="AK564" i="26"/>
  <c r="AJ564" i="26"/>
  <c r="AI564" i="26"/>
  <c r="AH564" i="26"/>
  <c r="AG564" i="26"/>
  <c r="AF564" i="26"/>
  <c r="AM563" i="26"/>
  <c r="AL563" i="26"/>
  <c r="AK563" i="26"/>
  <c r="AJ563" i="26"/>
  <c r="AI563" i="26"/>
  <c r="AH563" i="26"/>
  <c r="AG563" i="26"/>
  <c r="AF563" i="26"/>
  <c r="AM562" i="26"/>
  <c r="AL562" i="26"/>
  <c r="AK562" i="26"/>
  <c r="AJ562" i="26"/>
  <c r="AI562" i="26"/>
  <c r="AH562" i="26"/>
  <c r="AG562" i="26"/>
  <c r="AF562" i="26"/>
  <c r="AM561" i="26"/>
  <c r="AL561" i="26"/>
  <c r="AK561" i="26"/>
  <c r="AJ561" i="26"/>
  <c r="AI561" i="26"/>
  <c r="AH561" i="26"/>
  <c r="AG561" i="26"/>
  <c r="AF561" i="26"/>
  <c r="AM560" i="26"/>
  <c r="AL560" i="26"/>
  <c r="AK560" i="26"/>
  <c r="AJ560" i="26"/>
  <c r="AI560" i="26"/>
  <c r="AH560" i="26"/>
  <c r="AG560" i="26"/>
  <c r="AF560" i="26"/>
  <c r="AM559" i="26"/>
  <c r="AL559" i="26"/>
  <c r="AK559" i="26"/>
  <c r="AJ559" i="26"/>
  <c r="AI559" i="26"/>
  <c r="AH559" i="26"/>
  <c r="AG559" i="26"/>
  <c r="AF559" i="26"/>
  <c r="AM558" i="26"/>
  <c r="AL558" i="26"/>
  <c r="AK558" i="26"/>
  <c r="AJ558" i="26"/>
  <c r="AI558" i="26"/>
  <c r="AH558" i="26"/>
  <c r="AG558" i="26"/>
  <c r="AF558" i="26"/>
  <c r="AM557" i="26"/>
  <c r="AL557" i="26"/>
  <c r="AK557" i="26"/>
  <c r="AJ557" i="26"/>
  <c r="AI557" i="26"/>
  <c r="AH557" i="26"/>
  <c r="AG557" i="26"/>
  <c r="AF557" i="26"/>
  <c r="AM556" i="26"/>
  <c r="AL556" i="26"/>
  <c r="AK556" i="26"/>
  <c r="AJ556" i="26"/>
  <c r="AI556" i="26"/>
  <c r="AH556" i="26"/>
  <c r="AG556" i="26"/>
  <c r="AF556" i="26"/>
  <c r="AM555" i="26"/>
  <c r="AL555" i="26"/>
  <c r="AK555" i="26"/>
  <c r="AJ555" i="26"/>
  <c r="AI555" i="26"/>
  <c r="AH555" i="26"/>
  <c r="AG555" i="26"/>
  <c r="AF555" i="26"/>
  <c r="AM554" i="26"/>
  <c r="AL554" i="26"/>
  <c r="AK554" i="26"/>
  <c r="AJ554" i="26"/>
  <c r="AI554" i="26"/>
  <c r="AH554" i="26"/>
  <c r="AG554" i="26"/>
  <c r="AF554" i="26"/>
  <c r="AM553" i="26"/>
  <c r="AL553" i="26"/>
  <c r="AK553" i="26"/>
  <c r="AJ553" i="26"/>
  <c r="AI553" i="26"/>
  <c r="AH553" i="26"/>
  <c r="AG553" i="26"/>
  <c r="AF553" i="26"/>
  <c r="AM552" i="26"/>
  <c r="AL552" i="26"/>
  <c r="AK552" i="26"/>
  <c r="AJ552" i="26"/>
  <c r="AI552" i="26"/>
  <c r="AH552" i="26"/>
  <c r="AG552" i="26"/>
  <c r="AF552" i="26"/>
  <c r="AM551" i="26"/>
  <c r="AL551" i="26"/>
  <c r="AK551" i="26"/>
  <c r="AJ551" i="26"/>
  <c r="AI551" i="26"/>
  <c r="AH551" i="26"/>
  <c r="AG551" i="26"/>
  <c r="AF551" i="26"/>
  <c r="AM550" i="26"/>
  <c r="AL550" i="26"/>
  <c r="AK550" i="26"/>
  <c r="AJ550" i="26"/>
  <c r="AI550" i="26"/>
  <c r="AH550" i="26"/>
  <c r="AG550" i="26"/>
  <c r="AF550" i="26"/>
  <c r="AM549" i="26"/>
  <c r="AL549" i="26"/>
  <c r="AK549" i="26"/>
  <c r="AJ549" i="26"/>
  <c r="AI549" i="26"/>
  <c r="AH549" i="26"/>
  <c r="AG549" i="26"/>
  <c r="AF549" i="26"/>
  <c r="AM548" i="26"/>
  <c r="AL548" i="26"/>
  <c r="AK548" i="26"/>
  <c r="AJ548" i="26"/>
  <c r="AI548" i="26"/>
  <c r="AH548" i="26"/>
  <c r="AG548" i="26"/>
  <c r="AF548" i="26"/>
  <c r="AM547" i="26"/>
  <c r="AL547" i="26"/>
  <c r="AK547" i="26"/>
  <c r="AJ547" i="26"/>
  <c r="AI547" i="26"/>
  <c r="AH547" i="26"/>
  <c r="AG547" i="26"/>
  <c r="AF547" i="26"/>
  <c r="AM546" i="26"/>
  <c r="AL546" i="26"/>
  <c r="AK546" i="26"/>
  <c r="AJ546" i="26"/>
  <c r="AI546" i="26"/>
  <c r="AH546" i="26"/>
  <c r="AG546" i="26"/>
  <c r="AF546" i="26"/>
  <c r="AM545" i="26"/>
  <c r="AL545" i="26"/>
  <c r="AK545" i="26"/>
  <c r="AJ545" i="26"/>
  <c r="AI545" i="26"/>
  <c r="AH545" i="26"/>
  <c r="AG545" i="26"/>
  <c r="AF545" i="26"/>
  <c r="AM544" i="26"/>
  <c r="AL544" i="26"/>
  <c r="AK544" i="26"/>
  <c r="AJ544" i="26"/>
  <c r="AI544" i="26"/>
  <c r="AH544" i="26"/>
  <c r="AG544" i="26"/>
  <c r="AF544" i="26"/>
  <c r="AM543" i="26"/>
  <c r="AL543" i="26"/>
  <c r="AK543" i="26"/>
  <c r="AJ543" i="26"/>
  <c r="AI543" i="26"/>
  <c r="AH543" i="26"/>
  <c r="AG543" i="26"/>
  <c r="AF543" i="26"/>
  <c r="AM542" i="26"/>
  <c r="AL542" i="26"/>
  <c r="AK542" i="26"/>
  <c r="AJ542" i="26"/>
  <c r="AI542" i="26"/>
  <c r="AH542" i="26"/>
  <c r="AG542" i="26"/>
  <c r="AF542" i="26"/>
  <c r="AM541" i="26"/>
  <c r="AL541" i="26"/>
  <c r="AK541" i="26"/>
  <c r="AJ541" i="26"/>
  <c r="AI541" i="26"/>
  <c r="AH541" i="26"/>
  <c r="AG541" i="26"/>
  <c r="AF541" i="26"/>
  <c r="AM540" i="26"/>
  <c r="AL540" i="26"/>
  <c r="AK540" i="26"/>
  <c r="AJ540" i="26"/>
  <c r="AI540" i="26"/>
  <c r="AH540" i="26"/>
  <c r="AG540" i="26"/>
  <c r="AF540" i="26"/>
  <c r="AM539" i="26"/>
  <c r="AL539" i="26"/>
  <c r="AK539" i="26"/>
  <c r="AJ539" i="26"/>
  <c r="AI539" i="26"/>
  <c r="AH539" i="26"/>
  <c r="AG539" i="26"/>
  <c r="AF539" i="26"/>
  <c r="AM538" i="26"/>
  <c r="AL538" i="26"/>
  <c r="AK538" i="26"/>
  <c r="AJ538" i="26"/>
  <c r="AI538" i="26"/>
  <c r="AH538" i="26"/>
  <c r="AG538" i="26"/>
  <c r="AF538" i="26"/>
  <c r="AM537" i="26"/>
  <c r="AL537" i="26"/>
  <c r="AK537" i="26"/>
  <c r="AJ537" i="26"/>
  <c r="AI537" i="26"/>
  <c r="AH537" i="26"/>
  <c r="AG537" i="26"/>
  <c r="AF537" i="26"/>
  <c r="AM536" i="26"/>
  <c r="AL536" i="26"/>
  <c r="AK536" i="26"/>
  <c r="AJ536" i="26"/>
  <c r="AI536" i="26"/>
  <c r="AH536" i="26"/>
  <c r="AG536" i="26"/>
  <c r="AF536" i="26"/>
  <c r="AM535" i="26"/>
  <c r="AL535" i="26"/>
  <c r="AK535" i="26"/>
  <c r="AJ535" i="26"/>
  <c r="AI535" i="26"/>
  <c r="AH535" i="26"/>
  <c r="AG535" i="26"/>
  <c r="AF535" i="26"/>
  <c r="AM534" i="26"/>
  <c r="AL534" i="26"/>
  <c r="AK534" i="26"/>
  <c r="AJ534" i="26"/>
  <c r="AI534" i="26"/>
  <c r="AH534" i="26"/>
  <c r="AG534" i="26"/>
  <c r="AF534" i="26"/>
  <c r="AM533" i="26"/>
  <c r="AL533" i="26"/>
  <c r="AK533" i="26"/>
  <c r="AJ533" i="26"/>
  <c r="AI533" i="26"/>
  <c r="AH533" i="26"/>
  <c r="AG533" i="26"/>
  <c r="AF533" i="26"/>
  <c r="AM532" i="26"/>
  <c r="AL532" i="26"/>
  <c r="AK532" i="26"/>
  <c r="AJ532" i="26"/>
  <c r="AI532" i="26"/>
  <c r="AH532" i="26"/>
  <c r="AG532" i="26"/>
  <c r="AF532" i="26"/>
  <c r="AM531" i="26"/>
  <c r="AL531" i="26"/>
  <c r="AK531" i="26"/>
  <c r="AJ531" i="26"/>
  <c r="AI531" i="26"/>
  <c r="AH531" i="26"/>
  <c r="AG531" i="26"/>
  <c r="AF531" i="26"/>
  <c r="AM530" i="26"/>
  <c r="AL530" i="26"/>
  <c r="AK530" i="26"/>
  <c r="AJ530" i="26"/>
  <c r="AI530" i="26"/>
  <c r="AH530" i="26"/>
  <c r="AG530" i="26"/>
  <c r="AF530" i="26"/>
  <c r="AM529" i="26"/>
  <c r="AL529" i="26"/>
  <c r="AK529" i="26"/>
  <c r="AJ529" i="26"/>
  <c r="AI529" i="26"/>
  <c r="AH529" i="26"/>
  <c r="AG529" i="26"/>
  <c r="AF529" i="26"/>
  <c r="AM528" i="26"/>
  <c r="AL528" i="26"/>
  <c r="AK528" i="26"/>
  <c r="AJ528" i="26"/>
  <c r="AI528" i="26"/>
  <c r="AH528" i="26"/>
  <c r="AG528" i="26"/>
  <c r="AF528" i="26"/>
  <c r="AM527" i="26"/>
  <c r="AL527" i="26"/>
  <c r="AK527" i="26"/>
  <c r="AJ527" i="26"/>
  <c r="AI527" i="26"/>
  <c r="AH527" i="26"/>
  <c r="AG527" i="26"/>
  <c r="AF527" i="26"/>
  <c r="AM526" i="26"/>
  <c r="AL526" i="26"/>
  <c r="AK526" i="26"/>
  <c r="AJ526" i="26"/>
  <c r="AI526" i="26"/>
  <c r="AH526" i="26"/>
  <c r="AG526" i="26"/>
  <c r="AF526" i="26"/>
  <c r="AM525" i="26"/>
  <c r="AL525" i="26"/>
  <c r="AK525" i="26"/>
  <c r="AJ525" i="26"/>
  <c r="AI525" i="26"/>
  <c r="AH525" i="26"/>
  <c r="AG525" i="26"/>
  <c r="AF525" i="26"/>
  <c r="AM524" i="26"/>
  <c r="AL524" i="26"/>
  <c r="AK524" i="26"/>
  <c r="AJ524" i="26"/>
  <c r="AI524" i="26"/>
  <c r="AH524" i="26"/>
  <c r="AG524" i="26"/>
  <c r="AF524" i="26"/>
  <c r="AM523" i="26"/>
  <c r="AL523" i="26"/>
  <c r="AK523" i="26"/>
  <c r="AJ523" i="26"/>
  <c r="AI523" i="26"/>
  <c r="AH523" i="26"/>
  <c r="AG523" i="26"/>
  <c r="AF523" i="26"/>
  <c r="AM522" i="26"/>
  <c r="AL522" i="26"/>
  <c r="AK522" i="26"/>
  <c r="AJ522" i="26"/>
  <c r="AI522" i="26"/>
  <c r="AH522" i="26"/>
  <c r="AG522" i="26"/>
  <c r="AF522" i="26"/>
  <c r="AM521" i="26"/>
  <c r="AL521" i="26"/>
  <c r="AK521" i="26"/>
  <c r="AJ521" i="26"/>
  <c r="AI521" i="26"/>
  <c r="AH521" i="26"/>
  <c r="AG521" i="26"/>
  <c r="AF521" i="26"/>
  <c r="AM520" i="26"/>
  <c r="AL520" i="26"/>
  <c r="AK520" i="26"/>
  <c r="AJ520" i="26"/>
  <c r="AI520" i="26"/>
  <c r="AH520" i="26"/>
  <c r="AG520" i="26"/>
  <c r="AF520" i="26"/>
  <c r="AM519" i="26"/>
  <c r="AL519" i="26"/>
  <c r="AK519" i="26"/>
  <c r="AJ519" i="26"/>
  <c r="AI519" i="26"/>
  <c r="AH519" i="26"/>
  <c r="AG519" i="26"/>
  <c r="AF519" i="26"/>
  <c r="AM518" i="26"/>
  <c r="AL518" i="26"/>
  <c r="AK518" i="26"/>
  <c r="AJ518" i="26"/>
  <c r="AI518" i="26"/>
  <c r="AH518" i="26"/>
  <c r="AG518" i="26"/>
  <c r="AF518" i="26"/>
  <c r="AM517" i="26"/>
  <c r="AL517" i="26"/>
  <c r="AK517" i="26"/>
  <c r="AJ517" i="26"/>
  <c r="AI517" i="26"/>
  <c r="AH517" i="26"/>
  <c r="AG517" i="26"/>
  <c r="AF517" i="26"/>
  <c r="AM516" i="26"/>
  <c r="AL516" i="26"/>
  <c r="AK516" i="26"/>
  <c r="AJ516" i="26"/>
  <c r="AI516" i="26"/>
  <c r="AH516" i="26"/>
  <c r="AG516" i="26"/>
  <c r="AF516" i="26"/>
  <c r="AM515" i="26"/>
  <c r="AL515" i="26"/>
  <c r="AK515" i="26"/>
  <c r="AJ515" i="26"/>
  <c r="AI515" i="26"/>
  <c r="AH515" i="26"/>
  <c r="AG515" i="26"/>
  <c r="AF515" i="26"/>
  <c r="AM514" i="26"/>
  <c r="AL514" i="26"/>
  <c r="AK514" i="26"/>
  <c r="AJ514" i="26"/>
  <c r="AI514" i="26"/>
  <c r="AH514" i="26"/>
  <c r="AG514" i="26"/>
  <c r="AF514" i="26"/>
  <c r="AM513" i="26"/>
  <c r="AL513" i="26"/>
  <c r="AK513" i="26"/>
  <c r="AJ513" i="26"/>
  <c r="AI513" i="26"/>
  <c r="AH513" i="26"/>
  <c r="AG513" i="26"/>
  <c r="AF513" i="26"/>
  <c r="AM512" i="26"/>
  <c r="AL512" i="26"/>
  <c r="AK512" i="26"/>
  <c r="AJ512" i="26"/>
  <c r="AI512" i="26"/>
  <c r="AH512" i="26"/>
  <c r="AG512" i="26"/>
  <c r="AF512" i="26"/>
  <c r="AM511" i="26"/>
  <c r="AL511" i="26"/>
  <c r="AK511" i="26"/>
  <c r="AJ511" i="26"/>
  <c r="AI511" i="26"/>
  <c r="AH511" i="26"/>
  <c r="AG511" i="26"/>
  <c r="AF511" i="26"/>
  <c r="AM510" i="26"/>
  <c r="AL510" i="26"/>
  <c r="AK510" i="26"/>
  <c r="AJ510" i="26"/>
  <c r="AI510" i="26"/>
  <c r="AH510" i="26"/>
  <c r="AG510" i="26"/>
  <c r="AF510" i="26"/>
  <c r="AM509" i="26"/>
  <c r="AL509" i="26"/>
  <c r="AK509" i="26"/>
  <c r="AJ509" i="26"/>
  <c r="AI509" i="26"/>
  <c r="AH509" i="26"/>
  <c r="AG509" i="26"/>
  <c r="AF509" i="26"/>
  <c r="AM508" i="26"/>
  <c r="AL508" i="26"/>
  <c r="AK508" i="26"/>
  <c r="AJ508" i="26"/>
  <c r="AI508" i="26"/>
  <c r="AH508" i="26"/>
  <c r="AG508" i="26"/>
  <c r="AF508" i="26"/>
  <c r="AM507" i="26"/>
  <c r="AL507" i="26"/>
  <c r="AK507" i="26"/>
  <c r="AJ507" i="26"/>
  <c r="AI507" i="26"/>
  <c r="AH507" i="26"/>
  <c r="AG507" i="26"/>
  <c r="AF507" i="26"/>
  <c r="AM506" i="26"/>
  <c r="AL506" i="26"/>
  <c r="AK506" i="26"/>
  <c r="AJ506" i="26"/>
  <c r="AI506" i="26"/>
  <c r="AH506" i="26"/>
  <c r="AG506" i="26"/>
  <c r="AF506" i="26"/>
  <c r="AM505" i="26"/>
  <c r="AL505" i="26"/>
  <c r="AK505" i="26"/>
  <c r="AJ505" i="26"/>
  <c r="AI505" i="26"/>
  <c r="AH505" i="26"/>
  <c r="AG505" i="26"/>
  <c r="AF505" i="26"/>
  <c r="AM504" i="26"/>
  <c r="AL504" i="26"/>
  <c r="AK504" i="26"/>
  <c r="AJ504" i="26"/>
  <c r="AI504" i="26"/>
  <c r="AH504" i="26"/>
  <c r="AG504" i="26"/>
  <c r="AF504" i="26"/>
  <c r="AM503" i="26"/>
  <c r="AL503" i="26"/>
  <c r="AK503" i="26"/>
  <c r="AJ503" i="26"/>
  <c r="AI503" i="26"/>
  <c r="AH503" i="26"/>
  <c r="AG503" i="26"/>
  <c r="AF503" i="26"/>
  <c r="AM502" i="26"/>
  <c r="AL502" i="26"/>
  <c r="AK502" i="26"/>
  <c r="AJ502" i="26"/>
  <c r="AI502" i="26"/>
  <c r="AH502" i="26"/>
  <c r="AG502" i="26"/>
  <c r="AF502" i="26"/>
  <c r="AM501" i="26"/>
  <c r="AL501" i="26"/>
  <c r="AK501" i="26"/>
  <c r="AJ501" i="26"/>
  <c r="AI501" i="26"/>
  <c r="AH501" i="26"/>
  <c r="AG501" i="26"/>
  <c r="AF501" i="26"/>
  <c r="AM500" i="26"/>
  <c r="AL500" i="26"/>
  <c r="AK500" i="26"/>
  <c r="AJ500" i="26"/>
  <c r="AI500" i="26"/>
  <c r="AH500" i="26"/>
  <c r="AG500" i="26"/>
  <c r="AF500" i="26"/>
  <c r="AM499" i="26"/>
  <c r="AL499" i="26"/>
  <c r="AK499" i="26"/>
  <c r="AJ499" i="26"/>
  <c r="AI499" i="26"/>
  <c r="AH499" i="26"/>
  <c r="AG499" i="26"/>
  <c r="AF499" i="26"/>
  <c r="AM498" i="26"/>
  <c r="AL498" i="26"/>
  <c r="AK498" i="26"/>
  <c r="AJ498" i="26"/>
  <c r="AI498" i="26"/>
  <c r="AH498" i="26"/>
  <c r="AG498" i="26"/>
  <c r="AF498" i="26"/>
  <c r="AM497" i="26"/>
  <c r="AL497" i="26"/>
  <c r="AK497" i="26"/>
  <c r="AJ497" i="26"/>
  <c r="AI497" i="26"/>
  <c r="AH497" i="26"/>
  <c r="AG497" i="26"/>
  <c r="AF497" i="26"/>
  <c r="AM496" i="26"/>
  <c r="AL496" i="26"/>
  <c r="AK496" i="26"/>
  <c r="AJ496" i="26"/>
  <c r="AI496" i="26"/>
  <c r="AH496" i="26"/>
  <c r="AG496" i="26"/>
  <c r="AF496" i="26"/>
  <c r="AM495" i="26"/>
  <c r="AL495" i="26"/>
  <c r="AK495" i="26"/>
  <c r="AJ495" i="26"/>
  <c r="AI495" i="26"/>
  <c r="AH495" i="26"/>
  <c r="AG495" i="26"/>
  <c r="AF495" i="26"/>
  <c r="AM494" i="26"/>
  <c r="AL494" i="26"/>
  <c r="AK494" i="26"/>
  <c r="AJ494" i="26"/>
  <c r="AI494" i="26"/>
  <c r="AH494" i="26"/>
  <c r="AG494" i="26"/>
  <c r="AF494" i="26"/>
  <c r="AM493" i="26"/>
  <c r="AL493" i="26"/>
  <c r="AK493" i="26"/>
  <c r="AJ493" i="26"/>
  <c r="AI493" i="26"/>
  <c r="AH493" i="26"/>
  <c r="AG493" i="26"/>
  <c r="AF493" i="26"/>
  <c r="AM492" i="26"/>
  <c r="AL492" i="26"/>
  <c r="AK492" i="26"/>
  <c r="AJ492" i="26"/>
  <c r="AI492" i="26"/>
  <c r="AH492" i="26"/>
  <c r="AG492" i="26"/>
  <c r="AF492" i="26"/>
  <c r="AM491" i="26"/>
  <c r="AL491" i="26"/>
  <c r="AK491" i="26"/>
  <c r="AJ491" i="26"/>
  <c r="AI491" i="26"/>
  <c r="AH491" i="26"/>
  <c r="AG491" i="26"/>
  <c r="AF491" i="26"/>
  <c r="AM490" i="26"/>
  <c r="AL490" i="26"/>
  <c r="AK490" i="26"/>
  <c r="AJ490" i="26"/>
  <c r="AI490" i="26"/>
  <c r="AH490" i="26"/>
  <c r="AG490" i="26"/>
  <c r="AF490" i="26"/>
  <c r="AM489" i="26"/>
  <c r="AL489" i="26"/>
  <c r="AK489" i="26"/>
  <c r="AJ489" i="26"/>
  <c r="AI489" i="26"/>
  <c r="AH489" i="26"/>
  <c r="AG489" i="26"/>
  <c r="AF489" i="26"/>
  <c r="AM488" i="26"/>
  <c r="AL488" i="26"/>
  <c r="AK488" i="26"/>
  <c r="AJ488" i="26"/>
  <c r="AI488" i="26"/>
  <c r="AH488" i="26"/>
  <c r="AG488" i="26"/>
  <c r="AF488" i="26"/>
  <c r="AM487" i="26"/>
  <c r="AL487" i="26"/>
  <c r="AK487" i="26"/>
  <c r="AJ487" i="26"/>
  <c r="AI487" i="26"/>
  <c r="AH487" i="26"/>
  <c r="AG487" i="26"/>
  <c r="AF487" i="26"/>
  <c r="AM486" i="26"/>
  <c r="AL486" i="26"/>
  <c r="AK486" i="26"/>
  <c r="AJ486" i="26"/>
  <c r="AI486" i="26"/>
  <c r="AH486" i="26"/>
  <c r="AG486" i="26"/>
  <c r="AF486" i="26"/>
  <c r="AM485" i="26"/>
  <c r="AL485" i="26"/>
  <c r="AK485" i="26"/>
  <c r="AJ485" i="26"/>
  <c r="AI485" i="26"/>
  <c r="AH485" i="26"/>
  <c r="AG485" i="26"/>
  <c r="AF485" i="26"/>
  <c r="AM484" i="26"/>
  <c r="AL484" i="26"/>
  <c r="AK484" i="26"/>
  <c r="AJ484" i="26"/>
  <c r="AI484" i="26"/>
  <c r="AH484" i="26"/>
  <c r="AG484" i="26"/>
  <c r="AF484" i="26"/>
  <c r="AM483" i="26"/>
  <c r="AL483" i="26"/>
  <c r="AK483" i="26"/>
  <c r="AJ483" i="26"/>
  <c r="AI483" i="26"/>
  <c r="AH483" i="26"/>
  <c r="AG483" i="26"/>
  <c r="AF483" i="26"/>
  <c r="AM482" i="26"/>
  <c r="AL482" i="26"/>
  <c r="AK482" i="26"/>
  <c r="AJ482" i="26"/>
  <c r="AI482" i="26"/>
  <c r="AH482" i="26"/>
  <c r="AG482" i="26"/>
  <c r="AF482" i="26"/>
  <c r="AM481" i="26"/>
  <c r="AL481" i="26"/>
  <c r="AK481" i="26"/>
  <c r="AJ481" i="26"/>
  <c r="AI481" i="26"/>
  <c r="AH481" i="26"/>
  <c r="AG481" i="26"/>
  <c r="AF481" i="26"/>
  <c r="AM480" i="26"/>
  <c r="AL480" i="26"/>
  <c r="AK480" i="26"/>
  <c r="AJ480" i="26"/>
  <c r="AI480" i="26"/>
  <c r="AH480" i="26"/>
  <c r="AG480" i="26"/>
  <c r="AF480" i="26"/>
  <c r="AM479" i="26"/>
  <c r="AL479" i="26"/>
  <c r="AK479" i="26"/>
  <c r="AJ479" i="26"/>
  <c r="AI479" i="26"/>
  <c r="AH479" i="26"/>
  <c r="AG479" i="26"/>
  <c r="AF479" i="26"/>
  <c r="AM478" i="26"/>
  <c r="AL478" i="26"/>
  <c r="AK478" i="26"/>
  <c r="AJ478" i="26"/>
  <c r="AI478" i="26"/>
  <c r="AH478" i="26"/>
  <c r="AG478" i="26"/>
  <c r="AF478" i="26"/>
  <c r="AM477" i="26"/>
  <c r="AL477" i="26"/>
  <c r="AK477" i="26"/>
  <c r="AJ477" i="26"/>
  <c r="AI477" i="26"/>
  <c r="AH477" i="26"/>
  <c r="AG477" i="26"/>
  <c r="AF477" i="26"/>
  <c r="AM476" i="26"/>
  <c r="AL476" i="26"/>
  <c r="AK476" i="26"/>
  <c r="AJ476" i="26"/>
  <c r="AI476" i="26"/>
  <c r="AH476" i="26"/>
  <c r="AG476" i="26"/>
  <c r="AF476" i="26"/>
  <c r="AM475" i="26"/>
  <c r="AL475" i="26"/>
  <c r="AK475" i="26"/>
  <c r="AJ475" i="26"/>
  <c r="AI475" i="26"/>
  <c r="AH475" i="26"/>
  <c r="AG475" i="26"/>
  <c r="AF475" i="26"/>
  <c r="AM474" i="26"/>
  <c r="AL474" i="26"/>
  <c r="AK474" i="26"/>
  <c r="AJ474" i="26"/>
  <c r="AI474" i="26"/>
  <c r="AH474" i="26"/>
  <c r="AG474" i="26"/>
  <c r="AF474" i="26"/>
  <c r="AM473" i="26"/>
  <c r="AL473" i="26"/>
  <c r="AK473" i="26"/>
  <c r="AJ473" i="26"/>
  <c r="AI473" i="26"/>
  <c r="AH473" i="26"/>
  <c r="AG473" i="26"/>
  <c r="AF473" i="26"/>
  <c r="AM472" i="26"/>
  <c r="AL472" i="26"/>
  <c r="AK472" i="26"/>
  <c r="AJ472" i="26"/>
  <c r="AI472" i="26"/>
  <c r="AH472" i="26"/>
  <c r="AG472" i="26"/>
  <c r="AF472" i="26"/>
  <c r="AM471" i="26"/>
  <c r="AL471" i="26"/>
  <c r="AK471" i="26"/>
  <c r="AJ471" i="26"/>
  <c r="AI471" i="26"/>
  <c r="AH471" i="26"/>
  <c r="AG471" i="26"/>
  <c r="AF471" i="26"/>
  <c r="AM470" i="26"/>
  <c r="AL470" i="26"/>
  <c r="AK470" i="26"/>
  <c r="AJ470" i="26"/>
  <c r="AI470" i="26"/>
  <c r="AH470" i="26"/>
  <c r="AG470" i="26"/>
  <c r="AF470" i="26"/>
  <c r="AM469" i="26"/>
  <c r="AL469" i="26"/>
  <c r="AK469" i="26"/>
  <c r="AJ469" i="26"/>
  <c r="AI469" i="26"/>
  <c r="AH469" i="26"/>
  <c r="AG469" i="26"/>
  <c r="AF469" i="26"/>
  <c r="AM468" i="26"/>
  <c r="AL468" i="26"/>
  <c r="AK468" i="26"/>
  <c r="AJ468" i="26"/>
  <c r="AI468" i="26"/>
  <c r="AH468" i="26"/>
  <c r="AG468" i="26"/>
  <c r="AF468" i="26"/>
  <c r="AM467" i="26"/>
  <c r="AL467" i="26"/>
  <c r="AK467" i="26"/>
  <c r="AJ467" i="26"/>
  <c r="AI467" i="26"/>
  <c r="AH467" i="26"/>
  <c r="AG467" i="26"/>
  <c r="AF467" i="26"/>
  <c r="AM466" i="26"/>
  <c r="AL466" i="26"/>
  <c r="AK466" i="26"/>
  <c r="AJ466" i="26"/>
  <c r="AI466" i="26"/>
  <c r="AH466" i="26"/>
  <c r="AG466" i="26"/>
  <c r="AF466" i="26"/>
  <c r="AM465" i="26"/>
  <c r="AL465" i="26"/>
  <c r="AK465" i="26"/>
  <c r="AJ465" i="26"/>
  <c r="AI465" i="26"/>
  <c r="AH465" i="26"/>
  <c r="AG465" i="26"/>
  <c r="AF465" i="26"/>
  <c r="AM464" i="26"/>
  <c r="AL464" i="26"/>
  <c r="AK464" i="26"/>
  <c r="AJ464" i="26"/>
  <c r="AI464" i="26"/>
  <c r="AH464" i="26"/>
  <c r="AG464" i="26"/>
  <c r="AF464" i="26"/>
  <c r="AM463" i="26"/>
  <c r="AL463" i="26"/>
  <c r="AK463" i="26"/>
  <c r="AJ463" i="26"/>
  <c r="AI463" i="26"/>
  <c r="AH463" i="26"/>
  <c r="AG463" i="26"/>
  <c r="AF463" i="26"/>
  <c r="AM462" i="26"/>
  <c r="AL462" i="26"/>
  <c r="AK462" i="26"/>
  <c r="AJ462" i="26"/>
  <c r="AI462" i="26"/>
  <c r="AH462" i="26"/>
  <c r="AG462" i="26"/>
  <c r="AF462" i="26"/>
  <c r="AM461" i="26"/>
  <c r="AL461" i="26"/>
  <c r="AK461" i="26"/>
  <c r="AJ461" i="26"/>
  <c r="AI461" i="26"/>
  <c r="AH461" i="26"/>
  <c r="AG461" i="26"/>
  <c r="AF461" i="26"/>
  <c r="AM460" i="26"/>
  <c r="AL460" i="26"/>
  <c r="AK460" i="26"/>
  <c r="AJ460" i="26"/>
  <c r="AI460" i="26"/>
  <c r="AH460" i="26"/>
  <c r="AG460" i="26"/>
  <c r="AF460" i="26"/>
  <c r="AM459" i="26"/>
  <c r="AL459" i="26"/>
  <c r="AK459" i="26"/>
  <c r="AJ459" i="26"/>
  <c r="AI459" i="26"/>
  <c r="AH459" i="26"/>
  <c r="AG459" i="26"/>
  <c r="AF459" i="26"/>
  <c r="AM458" i="26"/>
  <c r="AL458" i="26"/>
  <c r="AK458" i="26"/>
  <c r="AJ458" i="26"/>
  <c r="AI458" i="26"/>
  <c r="AH458" i="26"/>
  <c r="AG458" i="26"/>
  <c r="AF458" i="26"/>
  <c r="AM457" i="26"/>
  <c r="AL457" i="26"/>
  <c r="AK457" i="26"/>
  <c r="AJ457" i="26"/>
  <c r="AI457" i="26"/>
  <c r="AH457" i="26"/>
  <c r="AG457" i="26"/>
  <c r="AF457" i="26"/>
  <c r="AM456" i="26"/>
  <c r="AL456" i="26"/>
  <c r="AK456" i="26"/>
  <c r="AJ456" i="26"/>
  <c r="AI456" i="26"/>
  <c r="AH456" i="26"/>
  <c r="AG456" i="26"/>
  <c r="AF456" i="26"/>
  <c r="AM455" i="26"/>
  <c r="AL455" i="26"/>
  <c r="AK455" i="26"/>
  <c r="AJ455" i="26"/>
  <c r="AI455" i="26"/>
  <c r="AH455" i="26"/>
  <c r="AG455" i="26"/>
  <c r="AF455" i="26"/>
  <c r="AM454" i="26"/>
  <c r="AL454" i="26"/>
  <c r="AK454" i="26"/>
  <c r="AJ454" i="26"/>
  <c r="AI454" i="26"/>
  <c r="AH454" i="26"/>
  <c r="AG454" i="26"/>
  <c r="AF454" i="26"/>
  <c r="AM453" i="26"/>
  <c r="AL453" i="26"/>
  <c r="AK453" i="26"/>
  <c r="AJ453" i="26"/>
  <c r="AI453" i="26"/>
  <c r="AH453" i="26"/>
  <c r="AG453" i="26"/>
  <c r="AF453" i="26"/>
  <c r="AM452" i="26"/>
  <c r="AL452" i="26"/>
  <c r="AK452" i="26"/>
  <c r="AJ452" i="26"/>
  <c r="AI452" i="26"/>
  <c r="AH452" i="26"/>
  <c r="AG452" i="26"/>
  <c r="AF452" i="26"/>
  <c r="AM451" i="26"/>
  <c r="AL451" i="26"/>
  <c r="AK451" i="26"/>
  <c r="AJ451" i="26"/>
  <c r="AI451" i="26"/>
  <c r="AH451" i="26"/>
  <c r="AG451" i="26"/>
  <c r="AF451" i="26"/>
  <c r="AM450" i="26"/>
  <c r="AL450" i="26"/>
  <c r="AK450" i="26"/>
  <c r="AJ450" i="26"/>
  <c r="AI450" i="26"/>
  <c r="AH450" i="26"/>
  <c r="AG450" i="26"/>
  <c r="AF450" i="26"/>
  <c r="AM449" i="26"/>
  <c r="AL449" i="26"/>
  <c r="AK449" i="26"/>
  <c r="AJ449" i="26"/>
  <c r="AI449" i="26"/>
  <c r="AH449" i="26"/>
  <c r="AG449" i="26"/>
  <c r="AF449" i="26"/>
  <c r="AM448" i="26"/>
  <c r="AL448" i="26"/>
  <c r="AK448" i="26"/>
  <c r="AJ448" i="26"/>
  <c r="AI448" i="26"/>
  <c r="AH448" i="26"/>
  <c r="AG448" i="26"/>
  <c r="AF448" i="26"/>
  <c r="AM447" i="26"/>
  <c r="AL447" i="26"/>
  <c r="AK447" i="26"/>
  <c r="AJ447" i="26"/>
  <c r="AI447" i="26"/>
  <c r="AH447" i="26"/>
  <c r="AG447" i="26"/>
  <c r="AF447" i="26"/>
  <c r="AM446" i="26"/>
  <c r="AL446" i="26"/>
  <c r="AK446" i="26"/>
  <c r="AJ446" i="26"/>
  <c r="AI446" i="26"/>
  <c r="AH446" i="26"/>
  <c r="AG446" i="26"/>
  <c r="AF446" i="26"/>
  <c r="AM445" i="26"/>
  <c r="AL445" i="26"/>
  <c r="AK445" i="26"/>
  <c r="AJ445" i="26"/>
  <c r="AI445" i="26"/>
  <c r="AH445" i="26"/>
  <c r="AG445" i="26"/>
  <c r="AF445" i="26"/>
  <c r="AM444" i="26"/>
  <c r="AL444" i="26"/>
  <c r="AK444" i="26"/>
  <c r="AJ444" i="26"/>
  <c r="AI444" i="26"/>
  <c r="AH444" i="26"/>
  <c r="AG444" i="26"/>
  <c r="AF444" i="26"/>
  <c r="AM443" i="26"/>
  <c r="AL443" i="26"/>
  <c r="AK443" i="26"/>
  <c r="AJ443" i="26"/>
  <c r="AI443" i="26"/>
  <c r="AH443" i="26"/>
  <c r="AG443" i="26"/>
  <c r="AF443" i="26"/>
  <c r="AM442" i="26"/>
  <c r="AL442" i="26"/>
  <c r="AK442" i="26"/>
  <c r="AJ442" i="26"/>
  <c r="AI442" i="26"/>
  <c r="AH442" i="26"/>
  <c r="AG442" i="26"/>
  <c r="AF442" i="26"/>
  <c r="AM441" i="26"/>
  <c r="AL441" i="26"/>
  <c r="AK441" i="26"/>
  <c r="AJ441" i="26"/>
  <c r="AI441" i="26"/>
  <c r="AH441" i="26"/>
  <c r="AG441" i="26"/>
  <c r="AF441" i="26"/>
  <c r="AM440" i="26"/>
  <c r="AL440" i="26"/>
  <c r="AK440" i="26"/>
  <c r="AJ440" i="26"/>
  <c r="AI440" i="26"/>
  <c r="AH440" i="26"/>
  <c r="AG440" i="26"/>
  <c r="AF440" i="26"/>
  <c r="AM439" i="26"/>
  <c r="AL439" i="26"/>
  <c r="AK439" i="26"/>
  <c r="AJ439" i="26"/>
  <c r="AI439" i="26"/>
  <c r="AH439" i="26"/>
  <c r="AG439" i="26"/>
  <c r="AF439" i="26"/>
  <c r="AM438" i="26"/>
  <c r="AL438" i="26"/>
  <c r="AK438" i="26"/>
  <c r="AJ438" i="26"/>
  <c r="AI438" i="26"/>
  <c r="AH438" i="26"/>
  <c r="AG438" i="26"/>
  <c r="AF438" i="26"/>
  <c r="AM437" i="26"/>
  <c r="AL437" i="26"/>
  <c r="AK437" i="26"/>
  <c r="AJ437" i="26"/>
  <c r="AI437" i="26"/>
  <c r="AH437" i="26"/>
  <c r="AG437" i="26"/>
  <c r="AF437" i="26"/>
  <c r="AM436" i="26"/>
  <c r="AL436" i="26"/>
  <c r="AK436" i="26"/>
  <c r="AJ436" i="26"/>
  <c r="AI436" i="26"/>
  <c r="AH436" i="26"/>
  <c r="AG436" i="26"/>
  <c r="AF436" i="26"/>
  <c r="AM435" i="26"/>
  <c r="AL435" i="26"/>
  <c r="AK435" i="26"/>
  <c r="AJ435" i="26"/>
  <c r="AI435" i="26"/>
  <c r="AH435" i="26"/>
  <c r="AG435" i="26"/>
  <c r="AF435" i="26"/>
  <c r="AM434" i="26"/>
  <c r="AL434" i="26"/>
  <c r="AK434" i="26"/>
  <c r="AJ434" i="26"/>
  <c r="AI434" i="26"/>
  <c r="AH434" i="26"/>
  <c r="AG434" i="26"/>
  <c r="AF434" i="26"/>
  <c r="AM433" i="26"/>
  <c r="AL433" i="26"/>
  <c r="AK433" i="26"/>
  <c r="AJ433" i="26"/>
  <c r="AI433" i="26"/>
  <c r="AH433" i="26"/>
  <c r="AG433" i="26"/>
  <c r="AF433" i="26"/>
  <c r="AM432" i="26"/>
  <c r="AL432" i="26"/>
  <c r="AK432" i="26"/>
  <c r="AJ432" i="26"/>
  <c r="AI432" i="26"/>
  <c r="AH432" i="26"/>
  <c r="AG432" i="26"/>
  <c r="AF432" i="26"/>
  <c r="AM431" i="26"/>
  <c r="AL431" i="26"/>
  <c r="AK431" i="26"/>
  <c r="AJ431" i="26"/>
  <c r="AI431" i="26"/>
  <c r="AH431" i="26"/>
  <c r="AG431" i="26"/>
  <c r="AF431" i="26"/>
  <c r="AM430" i="26"/>
  <c r="AL430" i="26"/>
  <c r="AK430" i="26"/>
  <c r="AJ430" i="26"/>
  <c r="AI430" i="26"/>
  <c r="AH430" i="26"/>
  <c r="AG430" i="26"/>
  <c r="AF430" i="26"/>
  <c r="AM429" i="26"/>
  <c r="AL429" i="26"/>
  <c r="AK429" i="26"/>
  <c r="AJ429" i="26"/>
  <c r="AI429" i="26"/>
  <c r="AH429" i="26"/>
  <c r="AG429" i="26"/>
  <c r="AF429" i="26"/>
  <c r="AM428" i="26"/>
  <c r="AL428" i="26"/>
  <c r="AK428" i="26"/>
  <c r="AJ428" i="26"/>
  <c r="AI428" i="26"/>
  <c r="AH428" i="26"/>
  <c r="AG428" i="26"/>
  <c r="AF428" i="26"/>
  <c r="AM427" i="26"/>
  <c r="AL427" i="26"/>
  <c r="AK427" i="26"/>
  <c r="AJ427" i="26"/>
  <c r="AI427" i="26"/>
  <c r="AH427" i="26"/>
  <c r="AG427" i="26"/>
  <c r="AF427" i="26"/>
  <c r="AM426" i="26"/>
  <c r="AL426" i="26"/>
  <c r="AK426" i="26"/>
  <c r="AJ426" i="26"/>
  <c r="AI426" i="26"/>
  <c r="AH426" i="26"/>
  <c r="AG426" i="26"/>
  <c r="AF426" i="26"/>
  <c r="AM425" i="26"/>
  <c r="AL425" i="26"/>
  <c r="AK425" i="26"/>
  <c r="AJ425" i="26"/>
  <c r="AI425" i="26"/>
  <c r="AH425" i="26"/>
  <c r="AG425" i="26"/>
  <c r="AF425" i="26"/>
  <c r="AM424" i="26"/>
  <c r="AL424" i="26"/>
  <c r="AK424" i="26"/>
  <c r="AJ424" i="26"/>
  <c r="AI424" i="26"/>
  <c r="AH424" i="26"/>
  <c r="AG424" i="26"/>
  <c r="AF424" i="26"/>
  <c r="AM423" i="26"/>
  <c r="AL423" i="26"/>
  <c r="AK423" i="26"/>
  <c r="AJ423" i="26"/>
  <c r="AI423" i="26"/>
  <c r="AH423" i="26"/>
  <c r="AG423" i="26"/>
  <c r="AF423" i="26"/>
  <c r="AM422" i="26"/>
  <c r="AL422" i="26"/>
  <c r="AK422" i="26"/>
  <c r="AJ422" i="26"/>
  <c r="AI422" i="26"/>
  <c r="AH422" i="26"/>
  <c r="AG422" i="26"/>
  <c r="AF422" i="26"/>
  <c r="AM421" i="26"/>
  <c r="AL421" i="26"/>
  <c r="AK421" i="26"/>
  <c r="AJ421" i="26"/>
  <c r="AI421" i="26"/>
  <c r="AH421" i="26"/>
  <c r="AG421" i="26"/>
  <c r="AF421" i="26"/>
  <c r="AM420" i="26"/>
  <c r="AL420" i="26"/>
  <c r="AK420" i="26"/>
  <c r="AJ420" i="26"/>
  <c r="AI420" i="26"/>
  <c r="AH420" i="26"/>
  <c r="AG420" i="26"/>
  <c r="AF420" i="26"/>
  <c r="AM419" i="26"/>
  <c r="AL419" i="26"/>
  <c r="AK419" i="26"/>
  <c r="AJ419" i="26"/>
  <c r="AI419" i="26"/>
  <c r="AH419" i="26"/>
  <c r="AG419" i="26"/>
  <c r="AF419" i="26"/>
  <c r="AM418" i="26"/>
  <c r="AL418" i="26"/>
  <c r="AK418" i="26"/>
  <c r="AJ418" i="26"/>
  <c r="AI418" i="26"/>
  <c r="AH418" i="26"/>
  <c r="AG418" i="26"/>
  <c r="AF418" i="26"/>
  <c r="AM417" i="26"/>
  <c r="AL417" i="26"/>
  <c r="AK417" i="26"/>
  <c r="AJ417" i="26"/>
  <c r="AI417" i="26"/>
  <c r="AH417" i="26"/>
  <c r="AG417" i="26"/>
  <c r="AF417" i="26"/>
  <c r="AM416" i="26"/>
  <c r="AL416" i="26"/>
  <c r="AK416" i="26"/>
  <c r="AJ416" i="26"/>
  <c r="AI416" i="26"/>
  <c r="AH416" i="26"/>
  <c r="AG416" i="26"/>
  <c r="AF416" i="26"/>
  <c r="AM415" i="26"/>
  <c r="AL415" i="26"/>
  <c r="AK415" i="26"/>
  <c r="AJ415" i="26"/>
  <c r="AI415" i="26"/>
  <c r="AH415" i="26"/>
  <c r="AG415" i="26"/>
  <c r="AF415" i="26"/>
  <c r="AM414" i="26"/>
  <c r="AL414" i="26"/>
  <c r="AK414" i="26"/>
  <c r="AJ414" i="26"/>
  <c r="AI414" i="26"/>
  <c r="AH414" i="26"/>
  <c r="AG414" i="26"/>
  <c r="AF414" i="26"/>
  <c r="AM413" i="26"/>
  <c r="AL413" i="26"/>
  <c r="AK413" i="26"/>
  <c r="AJ413" i="26"/>
  <c r="AI413" i="26"/>
  <c r="AH413" i="26"/>
  <c r="AG413" i="26"/>
  <c r="AF413" i="26"/>
  <c r="AM412" i="26"/>
  <c r="AL412" i="26"/>
  <c r="AK412" i="26"/>
  <c r="AJ412" i="26"/>
  <c r="AI412" i="26"/>
  <c r="AH412" i="26"/>
  <c r="AG412" i="26"/>
  <c r="AF412" i="26"/>
  <c r="AM411" i="26"/>
  <c r="AL411" i="26"/>
  <c r="AK411" i="26"/>
  <c r="AJ411" i="26"/>
  <c r="AI411" i="26"/>
  <c r="AH411" i="26"/>
  <c r="AG411" i="26"/>
  <c r="AF411" i="26"/>
  <c r="AM410" i="26"/>
  <c r="AL410" i="26"/>
  <c r="AK410" i="26"/>
  <c r="AJ410" i="26"/>
  <c r="AI410" i="26"/>
  <c r="AH410" i="26"/>
  <c r="AG410" i="26"/>
  <c r="AF410" i="26"/>
  <c r="AM409" i="26"/>
  <c r="AL409" i="26"/>
  <c r="AK409" i="26"/>
  <c r="AJ409" i="26"/>
  <c r="AI409" i="26"/>
  <c r="AH409" i="26"/>
  <c r="AG409" i="26"/>
  <c r="AF409" i="26"/>
  <c r="AM408" i="26"/>
  <c r="AL408" i="26"/>
  <c r="AK408" i="26"/>
  <c r="AJ408" i="26"/>
  <c r="AI408" i="26"/>
  <c r="AH408" i="26"/>
  <c r="AG408" i="26"/>
  <c r="AF408" i="26"/>
  <c r="AM407" i="26"/>
  <c r="AL407" i="26"/>
  <c r="AK407" i="26"/>
  <c r="AJ407" i="26"/>
  <c r="AI407" i="26"/>
  <c r="AH407" i="26"/>
  <c r="AG407" i="26"/>
  <c r="AF407" i="26"/>
  <c r="AM406" i="26"/>
  <c r="AL406" i="26"/>
  <c r="AK406" i="26"/>
  <c r="AJ406" i="26"/>
  <c r="AI406" i="26"/>
  <c r="AH406" i="26"/>
  <c r="AG406" i="26"/>
  <c r="AF406" i="26"/>
  <c r="AM405" i="26"/>
  <c r="AL405" i="26"/>
  <c r="AK405" i="26"/>
  <c r="AJ405" i="26"/>
  <c r="AI405" i="26"/>
  <c r="AH405" i="26"/>
  <c r="AG405" i="26"/>
  <c r="AF405" i="26"/>
  <c r="AM404" i="26"/>
  <c r="AL404" i="26"/>
  <c r="AK404" i="26"/>
  <c r="AJ404" i="26"/>
  <c r="AI404" i="26"/>
  <c r="AH404" i="26"/>
  <c r="AG404" i="26"/>
  <c r="AF404" i="26"/>
  <c r="AM403" i="26"/>
  <c r="AL403" i="26"/>
  <c r="AK403" i="26"/>
  <c r="AJ403" i="26"/>
  <c r="AI403" i="26"/>
  <c r="AH403" i="26"/>
  <c r="AG403" i="26"/>
  <c r="AF403" i="26"/>
  <c r="AM402" i="26"/>
  <c r="AL402" i="26"/>
  <c r="AK402" i="26"/>
  <c r="AJ402" i="26"/>
  <c r="AI402" i="26"/>
  <c r="AH402" i="26"/>
  <c r="AG402" i="26"/>
  <c r="AF402" i="26"/>
  <c r="AM401" i="26"/>
  <c r="AL401" i="26"/>
  <c r="AK401" i="26"/>
  <c r="AJ401" i="26"/>
  <c r="AI401" i="26"/>
  <c r="AH401" i="26"/>
  <c r="AG401" i="26"/>
  <c r="AF401" i="26"/>
  <c r="AM400" i="26"/>
  <c r="AL400" i="26"/>
  <c r="AK400" i="26"/>
  <c r="AJ400" i="26"/>
  <c r="AI400" i="26"/>
  <c r="AH400" i="26"/>
  <c r="AG400" i="26"/>
  <c r="AF400" i="26"/>
  <c r="AM399" i="26"/>
  <c r="AL399" i="26"/>
  <c r="AK399" i="26"/>
  <c r="AJ399" i="26"/>
  <c r="AI399" i="26"/>
  <c r="AH399" i="26"/>
  <c r="AG399" i="26"/>
  <c r="AF399" i="26"/>
  <c r="AM398" i="26"/>
  <c r="AL398" i="26"/>
  <c r="AK398" i="26"/>
  <c r="AJ398" i="26"/>
  <c r="AI398" i="26"/>
  <c r="AH398" i="26"/>
  <c r="AG398" i="26"/>
  <c r="AF398" i="26"/>
  <c r="AM397" i="26"/>
  <c r="AL397" i="26"/>
  <c r="AK397" i="26"/>
  <c r="AJ397" i="26"/>
  <c r="AI397" i="26"/>
  <c r="AH397" i="26"/>
  <c r="AG397" i="26"/>
  <c r="AF397" i="26"/>
  <c r="AM396" i="26"/>
  <c r="AL396" i="26"/>
  <c r="AK396" i="26"/>
  <c r="AJ396" i="26"/>
  <c r="AI396" i="26"/>
  <c r="AH396" i="26"/>
  <c r="AG396" i="26"/>
  <c r="AF396" i="26"/>
  <c r="AM395" i="26"/>
  <c r="AL395" i="26"/>
  <c r="AK395" i="26"/>
  <c r="AJ395" i="26"/>
  <c r="AI395" i="26"/>
  <c r="AH395" i="26"/>
  <c r="AG395" i="26"/>
  <c r="AF395" i="26"/>
  <c r="AM394" i="26"/>
  <c r="AL394" i="26"/>
  <c r="AK394" i="26"/>
  <c r="AJ394" i="26"/>
  <c r="AI394" i="26"/>
  <c r="AH394" i="26"/>
  <c r="AG394" i="26"/>
  <c r="AF394" i="26"/>
  <c r="AM393" i="26"/>
  <c r="AL393" i="26"/>
  <c r="AK393" i="26"/>
  <c r="AJ393" i="26"/>
  <c r="AI393" i="26"/>
  <c r="AH393" i="26"/>
  <c r="AG393" i="26"/>
  <c r="AF393" i="26"/>
  <c r="AM392" i="26"/>
  <c r="AL392" i="26"/>
  <c r="AK392" i="26"/>
  <c r="AJ392" i="26"/>
  <c r="AI392" i="26"/>
  <c r="AH392" i="26"/>
  <c r="AG392" i="26"/>
  <c r="AF392" i="26"/>
  <c r="AM391" i="26"/>
  <c r="AL391" i="26"/>
  <c r="AK391" i="26"/>
  <c r="AJ391" i="26"/>
  <c r="AI391" i="26"/>
  <c r="AH391" i="26"/>
  <c r="AG391" i="26"/>
  <c r="AF391" i="26"/>
  <c r="AM390" i="26"/>
  <c r="AL390" i="26"/>
  <c r="AK390" i="26"/>
  <c r="AJ390" i="26"/>
  <c r="AI390" i="26"/>
  <c r="AH390" i="26"/>
  <c r="AG390" i="26"/>
  <c r="AF390" i="26"/>
  <c r="AM389" i="26"/>
  <c r="AL389" i="26"/>
  <c r="AK389" i="26"/>
  <c r="AJ389" i="26"/>
  <c r="AI389" i="26"/>
  <c r="AH389" i="26"/>
  <c r="AG389" i="26"/>
  <c r="AF389" i="26"/>
  <c r="AM388" i="26"/>
  <c r="AL388" i="26"/>
  <c r="AK388" i="26"/>
  <c r="AJ388" i="26"/>
  <c r="AI388" i="26"/>
  <c r="AH388" i="26"/>
  <c r="AG388" i="26"/>
  <c r="AF388" i="26"/>
  <c r="AM387" i="26"/>
  <c r="AL387" i="26"/>
  <c r="AK387" i="26"/>
  <c r="AJ387" i="26"/>
  <c r="AI387" i="26"/>
  <c r="AH387" i="26"/>
  <c r="AG387" i="26"/>
  <c r="AF387" i="26"/>
  <c r="AM386" i="26"/>
  <c r="AL386" i="26"/>
  <c r="AK386" i="26"/>
  <c r="AJ386" i="26"/>
  <c r="AI386" i="26"/>
  <c r="AH386" i="26"/>
  <c r="AG386" i="26"/>
  <c r="AF386" i="26"/>
  <c r="AM385" i="26"/>
  <c r="AL385" i="26"/>
  <c r="AK385" i="26"/>
  <c r="AJ385" i="26"/>
  <c r="AI385" i="26"/>
  <c r="AH385" i="26"/>
  <c r="AG385" i="26"/>
  <c r="AF385" i="26"/>
  <c r="AM384" i="26"/>
  <c r="AL384" i="26"/>
  <c r="AK384" i="26"/>
  <c r="AJ384" i="26"/>
  <c r="AI384" i="26"/>
  <c r="AH384" i="26"/>
  <c r="AG384" i="26"/>
  <c r="AF384" i="26"/>
  <c r="AM383" i="26"/>
  <c r="AL383" i="26"/>
  <c r="AK383" i="26"/>
  <c r="AJ383" i="26"/>
  <c r="AI383" i="26"/>
  <c r="AH383" i="26"/>
  <c r="AG383" i="26"/>
  <c r="AF383" i="26"/>
  <c r="AM382" i="26"/>
  <c r="AL382" i="26"/>
  <c r="AK382" i="26"/>
  <c r="AJ382" i="26"/>
  <c r="AI382" i="26"/>
  <c r="AH382" i="26"/>
  <c r="AG382" i="26"/>
  <c r="AF382" i="26"/>
  <c r="AM381" i="26"/>
  <c r="AL381" i="26"/>
  <c r="AK381" i="26"/>
  <c r="AJ381" i="26"/>
  <c r="AI381" i="26"/>
  <c r="AH381" i="26"/>
  <c r="AG381" i="26"/>
  <c r="AF381" i="26"/>
  <c r="AM380" i="26"/>
  <c r="AL380" i="26"/>
  <c r="AK380" i="26"/>
  <c r="AJ380" i="26"/>
  <c r="AI380" i="26"/>
  <c r="AH380" i="26"/>
  <c r="AG380" i="26"/>
  <c r="AF380" i="26"/>
  <c r="AM379" i="26"/>
  <c r="AL379" i="26"/>
  <c r="AK379" i="26"/>
  <c r="AJ379" i="26"/>
  <c r="AI379" i="26"/>
  <c r="AH379" i="26"/>
  <c r="AG379" i="26"/>
  <c r="AF379" i="26"/>
  <c r="AM378" i="26"/>
  <c r="AL378" i="26"/>
  <c r="AK378" i="26"/>
  <c r="AJ378" i="26"/>
  <c r="AI378" i="26"/>
  <c r="AH378" i="26"/>
  <c r="AG378" i="26"/>
  <c r="AF378" i="26"/>
  <c r="AM377" i="26"/>
  <c r="AL377" i="26"/>
  <c r="AK377" i="26"/>
  <c r="AJ377" i="26"/>
  <c r="AI377" i="26"/>
  <c r="AH377" i="26"/>
  <c r="AG377" i="26"/>
  <c r="AF377" i="26"/>
  <c r="AM376" i="26"/>
  <c r="AL376" i="26"/>
  <c r="AK376" i="26"/>
  <c r="AJ376" i="26"/>
  <c r="AI376" i="26"/>
  <c r="AH376" i="26"/>
  <c r="AG376" i="26"/>
  <c r="AF376" i="26"/>
  <c r="AM375" i="26"/>
  <c r="AL375" i="26"/>
  <c r="AK375" i="26"/>
  <c r="AJ375" i="26"/>
  <c r="AI375" i="26"/>
  <c r="AH375" i="26"/>
  <c r="AG375" i="26"/>
  <c r="AF375" i="26"/>
  <c r="AM374" i="26"/>
  <c r="AL374" i="26"/>
  <c r="AK374" i="26"/>
  <c r="AJ374" i="26"/>
  <c r="AI374" i="26"/>
  <c r="AH374" i="26"/>
  <c r="AG374" i="26"/>
  <c r="AF374" i="26"/>
  <c r="AM373" i="26"/>
  <c r="AL373" i="26"/>
  <c r="AK373" i="26"/>
  <c r="AJ373" i="26"/>
  <c r="AI373" i="26"/>
  <c r="AH373" i="26"/>
  <c r="AG373" i="26"/>
  <c r="AF373" i="26"/>
  <c r="AM372" i="26"/>
  <c r="AL372" i="26"/>
  <c r="AK372" i="26"/>
  <c r="AJ372" i="26"/>
  <c r="AI372" i="26"/>
  <c r="AH372" i="26"/>
  <c r="AG372" i="26"/>
  <c r="AF372" i="26"/>
  <c r="AM371" i="26"/>
  <c r="AL371" i="26"/>
  <c r="AK371" i="26"/>
  <c r="AJ371" i="26"/>
  <c r="AI371" i="26"/>
  <c r="AH371" i="26"/>
  <c r="AG371" i="26"/>
  <c r="AF371" i="26"/>
  <c r="AM370" i="26"/>
  <c r="AL370" i="26"/>
  <c r="AK370" i="26"/>
  <c r="AJ370" i="26"/>
  <c r="AI370" i="26"/>
  <c r="AH370" i="26"/>
  <c r="AG370" i="26"/>
  <c r="AF370" i="26"/>
  <c r="AM369" i="26"/>
  <c r="AL369" i="26"/>
  <c r="AK369" i="26"/>
  <c r="AJ369" i="26"/>
  <c r="AI369" i="26"/>
  <c r="AH369" i="26"/>
  <c r="AG369" i="26"/>
  <c r="AF369" i="26"/>
  <c r="AM368" i="26"/>
  <c r="AL368" i="26"/>
  <c r="AK368" i="26"/>
  <c r="AJ368" i="26"/>
  <c r="AI368" i="26"/>
  <c r="AH368" i="26"/>
  <c r="AG368" i="26"/>
  <c r="AF368" i="26"/>
  <c r="AM367" i="26"/>
  <c r="AL367" i="26"/>
  <c r="AK367" i="26"/>
  <c r="AJ367" i="26"/>
  <c r="AI367" i="26"/>
  <c r="AH367" i="26"/>
  <c r="AG367" i="26"/>
  <c r="AF367" i="26"/>
  <c r="AM366" i="26"/>
  <c r="AL366" i="26"/>
  <c r="AK366" i="26"/>
  <c r="AJ366" i="26"/>
  <c r="AI366" i="26"/>
  <c r="AH366" i="26"/>
  <c r="AG366" i="26"/>
  <c r="AF366" i="26"/>
  <c r="AM365" i="26"/>
  <c r="AL365" i="26"/>
  <c r="AK365" i="26"/>
  <c r="AJ365" i="26"/>
  <c r="AI365" i="26"/>
  <c r="AH365" i="26"/>
  <c r="AG365" i="26"/>
  <c r="AF365" i="26"/>
  <c r="AM364" i="26"/>
  <c r="AL364" i="26"/>
  <c r="AK364" i="26"/>
  <c r="AJ364" i="26"/>
  <c r="AI364" i="26"/>
  <c r="AH364" i="26"/>
  <c r="AG364" i="26"/>
  <c r="AF364" i="26"/>
  <c r="AM363" i="26"/>
  <c r="AL363" i="26"/>
  <c r="AK363" i="26"/>
  <c r="AJ363" i="26"/>
  <c r="AI363" i="26"/>
  <c r="AH363" i="26"/>
  <c r="AG363" i="26"/>
  <c r="AF363" i="26"/>
  <c r="AM362" i="26"/>
  <c r="AL362" i="26"/>
  <c r="AK362" i="26"/>
  <c r="AJ362" i="26"/>
  <c r="AI362" i="26"/>
  <c r="AH362" i="26"/>
  <c r="AG362" i="26"/>
  <c r="AF362" i="26"/>
  <c r="AM361" i="26"/>
  <c r="AL361" i="26"/>
  <c r="AK361" i="26"/>
  <c r="AJ361" i="26"/>
  <c r="AI361" i="26"/>
  <c r="AH361" i="26"/>
  <c r="AG361" i="26"/>
  <c r="AF361" i="26"/>
  <c r="AM360" i="26"/>
  <c r="AL360" i="26"/>
  <c r="AK360" i="26"/>
  <c r="AJ360" i="26"/>
  <c r="AI360" i="26"/>
  <c r="AH360" i="26"/>
  <c r="AG360" i="26"/>
  <c r="AF360" i="26"/>
  <c r="AM359" i="26"/>
  <c r="AL359" i="26"/>
  <c r="AK359" i="26"/>
  <c r="AJ359" i="26"/>
  <c r="AI359" i="26"/>
  <c r="AH359" i="26"/>
  <c r="AG359" i="26"/>
  <c r="AF359" i="26"/>
  <c r="AM358" i="26"/>
  <c r="AL358" i="26"/>
  <c r="AK358" i="26"/>
  <c r="AJ358" i="26"/>
  <c r="AI358" i="26"/>
  <c r="AH358" i="26"/>
  <c r="AG358" i="26"/>
  <c r="AF358" i="26"/>
  <c r="AM357" i="26"/>
  <c r="AL357" i="26"/>
  <c r="AK357" i="26"/>
  <c r="AJ357" i="26"/>
  <c r="AI357" i="26"/>
  <c r="AH357" i="26"/>
  <c r="AG357" i="26"/>
  <c r="AF357" i="26"/>
  <c r="AM356" i="26"/>
  <c r="AL356" i="26"/>
  <c r="AK356" i="26"/>
  <c r="AJ356" i="26"/>
  <c r="AI356" i="26"/>
  <c r="AH356" i="26"/>
  <c r="AG356" i="26"/>
  <c r="AF356" i="26"/>
  <c r="AM355" i="26"/>
  <c r="AL355" i="26"/>
  <c r="AK355" i="26"/>
  <c r="AJ355" i="26"/>
  <c r="AI355" i="26"/>
  <c r="AH355" i="26"/>
  <c r="AG355" i="26"/>
  <c r="AF355" i="26"/>
  <c r="AM354" i="26"/>
  <c r="AL354" i="26"/>
  <c r="AK354" i="26"/>
  <c r="AJ354" i="26"/>
  <c r="AI354" i="26"/>
  <c r="AH354" i="26"/>
  <c r="AG354" i="26"/>
  <c r="AF354" i="26"/>
  <c r="AM353" i="26"/>
  <c r="AL353" i="26"/>
  <c r="AK353" i="26"/>
  <c r="AJ353" i="26"/>
  <c r="AI353" i="26"/>
  <c r="AH353" i="26"/>
  <c r="AG353" i="26"/>
  <c r="AF353" i="26"/>
  <c r="AM352" i="26"/>
  <c r="AL352" i="26"/>
  <c r="AK352" i="26"/>
  <c r="AJ352" i="26"/>
  <c r="AI352" i="26"/>
  <c r="AH352" i="26"/>
  <c r="AG352" i="26"/>
  <c r="AF352" i="26"/>
  <c r="AM351" i="26"/>
  <c r="AL351" i="26"/>
  <c r="AK351" i="26"/>
  <c r="AJ351" i="26"/>
  <c r="AI351" i="26"/>
  <c r="AH351" i="26"/>
  <c r="AG351" i="26"/>
  <c r="AF351" i="26"/>
  <c r="AM350" i="26"/>
  <c r="AL350" i="26"/>
  <c r="AK350" i="26"/>
  <c r="AJ350" i="26"/>
  <c r="AI350" i="26"/>
  <c r="AH350" i="26"/>
  <c r="AG350" i="26"/>
  <c r="AF350" i="26"/>
  <c r="AM349" i="26"/>
  <c r="AL349" i="26"/>
  <c r="AK349" i="26"/>
  <c r="AJ349" i="26"/>
  <c r="AI349" i="26"/>
  <c r="AH349" i="26"/>
  <c r="AG349" i="26"/>
  <c r="AF349" i="26"/>
  <c r="AM348" i="26"/>
  <c r="AL348" i="26"/>
  <c r="AK348" i="26"/>
  <c r="AJ348" i="26"/>
  <c r="AI348" i="26"/>
  <c r="AH348" i="26"/>
  <c r="AG348" i="26"/>
  <c r="AF348" i="26"/>
  <c r="AM347" i="26"/>
  <c r="AL347" i="26"/>
  <c r="AK347" i="26"/>
  <c r="AJ347" i="26"/>
  <c r="AI347" i="26"/>
  <c r="AH347" i="26"/>
  <c r="AG347" i="26"/>
  <c r="AF347" i="26"/>
  <c r="AM346" i="26"/>
  <c r="AL346" i="26"/>
  <c r="AK346" i="26"/>
  <c r="AJ346" i="26"/>
  <c r="AI346" i="26"/>
  <c r="AH346" i="26"/>
  <c r="AG346" i="26"/>
  <c r="AF346" i="26"/>
  <c r="AM345" i="26"/>
  <c r="AL345" i="26"/>
  <c r="AK345" i="26"/>
  <c r="AJ345" i="26"/>
  <c r="AI345" i="26"/>
  <c r="AH345" i="26"/>
  <c r="AG345" i="26"/>
  <c r="AF345" i="26"/>
  <c r="AM344" i="26"/>
  <c r="AL344" i="26"/>
  <c r="AK344" i="26"/>
  <c r="AJ344" i="26"/>
  <c r="AI344" i="26"/>
  <c r="AH344" i="26"/>
  <c r="AG344" i="26"/>
  <c r="AF344" i="26"/>
  <c r="AM343" i="26"/>
  <c r="AL343" i="26"/>
  <c r="AK343" i="26"/>
  <c r="AJ343" i="26"/>
  <c r="AI343" i="26"/>
  <c r="AH343" i="26"/>
  <c r="AG343" i="26"/>
  <c r="AF343" i="26"/>
  <c r="AM342" i="26"/>
  <c r="AL342" i="26"/>
  <c r="AK342" i="26"/>
  <c r="AJ342" i="26"/>
  <c r="AI342" i="26"/>
  <c r="AH342" i="26"/>
  <c r="AG342" i="26"/>
  <c r="AF342" i="26"/>
  <c r="AM341" i="26"/>
  <c r="AL341" i="26"/>
  <c r="AK341" i="26"/>
  <c r="AJ341" i="26"/>
  <c r="AI341" i="26"/>
  <c r="AH341" i="26"/>
  <c r="AG341" i="26"/>
  <c r="AF341" i="26"/>
  <c r="AM340" i="26"/>
  <c r="AL340" i="26"/>
  <c r="AK340" i="26"/>
  <c r="AJ340" i="26"/>
  <c r="AI340" i="26"/>
  <c r="AH340" i="26"/>
  <c r="AG340" i="26"/>
  <c r="AF340" i="26"/>
  <c r="AM339" i="26"/>
  <c r="AL339" i="26"/>
  <c r="AK339" i="26"/>
  <c r="AJ339" i="26"/>
  <c r="AI339" i="26"/>
  <c r="AH339" i="26"/>
  <c r="AG339" i="26"/>
  <c r="AF339" i="26"/>
  <c r="AM338" i="26"/>
  <c r="AL338" i="26"/>
  <c r="AK338" i="26"/>
  <c r="AJ338" i="26"/>
  <c r="AI338" i="26"/>
  <c r="AH338" i="26"/>
  <c r="AG338" i="26"/>
  <c r="AF338" i="26"/>
  <c r="AM337" i="26"/>
  <c r="AL337" i="26"/>
  <c r="AK337" i="26"/>
  <c r="AJ337" i="26"/>
  <c r="AI337" i="26"/>
  <c r="AH337" i="26"/>
  <c r="AG337" i="26"/>
  <c r="AF337" i="26"/>
  <c r="AM336" i="26"/>
  <c r="AL336" i="26"/>
  <c r="AK336" i="26"/>
  <c r="AJ336" i="26"/>
  <c r="AI336" i="26"/>
  <c r="AH336" i="26"/>
  <c r="AG336" i="26"/>
  <c r="AF336" i="26"/>
  <c r="AM335" i="26"/>
  <c r="AL335" i="26"/>
  <c r="AK335" i="26"/>
  <c r="AJ335" i="26"/>
  <c r="AI335" i="26"/>
  <c r="AH335" i="26"/>
  <c r="AG335" i="26"/>
  <c r="AF335" i="26"/>
  <c r="AM334" i="26"/>
  <c r="AL334" i="26"/>
  <c r="AK334" i="26"/>
  <c r="AJ334" i="26"/>
  <c r="AI334" i="26"/>
  <c r="AH334" i="26"/>
  <c r="AG334" i="26"/>
  <c r="AF334" i="26"/>
  <c r="AM333" i="26"/>
  <c r="AL333" i="26"/>
  <c r="AK333" i="26"/>
  <c r="AJ333" i="26"/>
  <c r="AI333" i="26"/>
  <c r="AH333" i="26"/>
  <c r="AG333" i="26"/>
  <c r="AF333" i="26"/>
  <c r="AM332" i="26"/>
  <c r="AL332" i="26"/>
  <c r="AK332" i="26"/>
  <c r="AJ332" i="26"/>
  <c r="AI332" i="26"/>
  <c r="AH332" i="26"/>
  <c r="AG332" i="26"/>
  <c r="AF332" i="26"/>
  <c r="AM331" i="26"/>
  <c r="AL331" i="26"/>
  <c r="AK331" i="26"/>
  <c r="AJ331" i="26"/>
  <c r="AI331" i="26"/>
  <c r="AH331" i="26"/>
  <c r="AG331" i="26"/>
  <c r="AF331" i="26"/>
  <c r="AM330" i="26"/>
  <c r="AL330" i="26"/>
  <c r="AK330" i="26"/>
  <c r="AJ330" i="26"/>
  <c r="AI330" i="26"/>
  <c r="AH330" i="26"/>
  <c r="AG330" i="26"/>
  <c r="AF330" i="26"/>
  <c r="AM329" i="26"/>
  <c r="AL329" i="26"/>
  <c r="AK329" i="26"/>
  <c r="AJ329" i="26"/>
  <c r="AI329" i="26"/>
  <c r="AH329" i="26"/>
  <c r="AG329" i="26"/>
  <c r="AF329" i="26"/>
  <c r="AM328" i="26"/>
  <c r="AL328" i="26"/>
  <c r="AK328" i="26"/>
  <c r="AJ328" i="26"/>
  <c r="AI328" i="26"/>
  <c r="AH328" i="26"/>
  <c r="AG328" i="26"/>
  <c r="AF328" i="26"/>
  <c r="AM327" i="26"/>
  <c r="AL327" i="26"/>
  <c r="AK327" i="26"/>
  <c r="AJ327" i="26"/>
  <c r="AI327" i="26"/>
  <c r="AH327" i="26"/>
  <c r="AG327" i="26"/>
  <c r="AF327" i="26"/>
  <c r="AM326" i="26"/>
  <c r="AL326" i="26"/>
  <c r="AK326" i="26"/>
  <c r="AJ326" i="26"/>
  <c r="AI326" i="26"/>
  <c r="AH326" i="26"/>
  <c r="AG326" i="26"/>
  <c r="AF326" i="26"/>
  <c r="AM325" i="26"/>
  <c r="AL325" i="26"/>
  <c r="AK325" i="26"/>
  <c r="AJ325" i="26"/>
  <c r="AI325" i="26"/>
  <c r="AH325" i="26"/>
  <c r="AG325" i="26"/>
  <c r="AF325" i="26"/>
  <c r="AM324" i="26"/>
  <c r="AL324" i="26"/>
  <c r="AK324" i="26"/>
  <c r="AJ324" i="26"/>
  <c r="AI324" i="26"/>
  <c r="AH324" i="26"/>
  <c r="AG324" i="26"/>
  <c r="AF324" i="26"/>
  <c r="AM323" i="26"/>
  <c r="AL323" i="26"/>
  <c r="AK323" i="26"/>
  <c r="AJ323" i="26"/>
  <c r="AI323" i="26"/>
  <c r="AH323" i="26"/>
  <c r="AG323" i="26"/>
  <c r="AF323" i="26"/>
  <c r="AM322" i="26"/>
  <c r="AL322" i="26"/>
  <c r="AK322" i="26"/>
  <c r="AJ322" i="26"/>
  <c r="AI322" i="26"/>
  <c r="AH322" i="26"/>
  <c r="AG322" i="26"/>
  <c r="AF322" i="26"/>
  <c r="AM321" i="26"/>
  <c r="AL321" i="26"/>
  <c r="AK321" i="26"/>
  <c r="AJ321" i="26"/>
  <c r="AI321" i="26"/>
  <c r="AH321" i="26"/>
  <c r="AG321" i="26"/>
  <c r="AF321" i="26"/>
  <c r="AM320" i="26"/>
  <c r="AL320" i="26"/>
  <c r="AK320" i="26"/>
  <c r="AJ320" i="26"/>
  <c r="AI320" i="26"/>
  <c r="AH320" i="26"/>
  <c r="AG320" i="26"/>
  <c r="AF320" i="26"/>
  <c r="AM319" i="26"/>
  <c r="AL319" i="26"/>
  <c r="AK319" i="26"/>
  <c r="AJ319" i="26"/>
  <c r="AI319" i="26"/>
  <c r="AH319" i="26"/>
  <c r="AG319" i="26"/>
  <c r="AF319" i="26"/>
  <c r="AM318" i="26"/>
  <c r="AL318" i="26"/>
  <c r="AK318" i="26"/>
  <c r="AJ318" i="26"/>
  <c r="AI318" i="26"/>
  <c r="AH318" i="26"/>
  <c r="AG318" i="26"/>
  <c r="AF318" i="26"/>
  <c r="AM317" i="26"/>
  <c r="AL317" i="26"/>
  <c r="AK317" i="26"/>
  <c r="AJ317" i="26"/>
  <c r="AI317" i="26"/>
  <c r="AH317" i="26"/>
  <c r="AG317" i="26"/>
  <c r="AF317" i="26"/>
  <c r="AM316" i="26"/>
  <c r="AL316" i="26"/>
  <c r="AK316" i="26"/>
  <c r="AJ316" i="26"/>
  <c r="AI316" i="26"/>
  <c r="AH316" i="26"/>
  <c r="AG316" i="26"/>
  <c r="AF316" i="26"/>
  <c r="AM315" i="26"/>
  <c r="AL315" i="26"/>
  <c r="AK315" i="26"/>
  <c r="AJ315" i="26"/>
  <c r="AI315" i="26"/>
  <c r="AH315" i="26"/>
  <c r="AG315" i="26"/>
  <c r="AF315" i="26"/>
  <c r="AM314" i="26"/>
  <c r="AL314" i="26"/>
  <c r="AK314" i="26"/>
  <c r="AJ314" i="26"/>
  <c r="AI314" i="26"/>
  <c r="AH314" i="26"/>
  <c r="AG314" i="26"/>
  <c r="AF314" i="26"/>
  <c r="AM313" i="26"/>
  <c r="AL313" i="26"/>
  <c r="AK313" i="26"/>
  <c r="AJ313" i="26"/>
  <c r="AI313" i="26"/>
  <c r="AH313" i="26"/>
  <c r="AG313" i="26"/>
  <c r="AF313" i="26"/>
  <c r="AM312" i="26"/>
  <c r="AL312" i="26"/>
  <c r="AK312" i="26"/>
  <c r="AJ312" i="26"/>
  <c r="AI312" i="26"/>
  <c r="AH312" i="26"/>
  <c r="AG312" i="26"/>
  <c r="AF312" i="26"/>
  <c r="AM311" i="26"/>
  <c r="AL311" i="26"/>
  <c r="AK311" i="26"/>
  <c r="AJ311" i="26"/>
  <c r="AI311" i="26"/>
  <c r="AH311" i="26"/>
  <c r="AG311" i="26"/>
  <c r="AF311" i="26"/>
  <c r="AM310" i="26"/>
  <c r="AL310" i="26"/>
  <c r="AK310" i="26"/>
  <c r="AJ310" i="26"/>
  <c r="AI310" i="26"/>
  <c r="AH310" i="26"/>
  <c r="AG310" i="26"/>
  <c r="AF310" i="26"/>
  <c r="AM309" i="26"/>
  <c r="AL309" i="26"/>
  <c r="AK309" i="26"/>
  <c r="AJ309" i="26"/>
  <c r="AI309" i="26"/>
  <c r="AH309" i="26"/>
  <c r="AG309" i="26"/>
  <c r="AF309" i="26"/>
  <c r="AM308" i="26"/>
  <c r="AL308" i="26"/>
  <c r="AK308" i="26"/>
  <c r="AJ308" i="26"/>
  <c r="AI308" i="26"/>
  <c r="AH308" i="26"/>
  <c r="AG308" i="26"/>
  <c r="AF308" i="26"/>
  <c r="AM307" i="26"/>
  <c r="AL307" i="26"/>
  <c r="AK307" i="26"/>
  <c r="AJ307" i="26"/>
  <c r="AI307" i="26"/>
  <c r="AH307" i="26"/>
  <c r="AG307" i="26"/>
  <c r="AF307" i="26"/>
  <c r="AM306" i="26"/>
  <c r="AL306" i="26"/>
  <c r="AK306" i="26"/>
  <c r="AJ306" i="26"/>
  <c r="AI306" i="26"/>
  <c r="AH306" i="26"/>
  <c r="AG306" i="26"/>
  <c r="AF306" i="26"/>
  <c r="AM305" i="26"/>
  <c r="AL305" i="26"/>
  <c r="AK305" i="26"/>
  <c r="AJ305" i="26"/>
  <c r="AI305" i="26"/>
  <c r="AH305" i="26"/>
  <c r="AG305" i="26"/>
  <c r="AF305" i="26"/>
  <c r="AM304" i="26"/>
  <c r="AL304" i="26"/>
  <c r="AK304" i="26"/>
  <c r="AJ304" i="26"/>
  <c r="AI304" i="26"/>
  <c r="AH304" i="26"/>
  <c r="AG304" i="26"/>
  <c r="AF304" i="26"/>
  <c r="AM303" i="26"/>
  <c r="AL303" i="26"/>
  <c r="AK303" i="26"/>
  <c r="AJ303" i="26"/>
  <c r="AI303" i="26"/>
  <c r="AH303" i="26"/>
  <c r="AG303" i="26"/>
  <c r="AF303" i="26"/>
  <c r="AM302" i="26"/>
  <c r="AL302" i="26"/>
  <c r="AK302" i="26"/>
  <c r="AJ302" i="26"/>
  <c r="AI302" i="26"/>
  <c r="AH302" i="26"/>
  <c r="AG302" i="26"/>
  <c r="AF302" i="26"/>
  <c r="AM301" i="26"/>
  <c r="AL301" i="26"/>
  <c r="AK301" i="26"/>
  <c r="AJ301" i="26"/>
  <c r="AI301" i="26"/>
  <c r="AH301" i="26"/>
  <c r="AG301" i="26"/>
  <c r="AF301" i="26"/>
  <c r="AM300" i="26"/>
  <c r="AL300" i="26"/>
  <c r="AK300" i="26"/>
  <c r="AJ300" i="26"/>
  <c r="AI300" i="26"/>
  <c r="AH300" i="26"/>
  <c r="AG300" i="26"/>
  <c r="AF300" i="26"/>
  <c r="AM299" i="26"/>
  <c r="AL299" i="26"/>
  <c r="AK299" i="26"/>
  <c r="AJ299" i="26"/>
  <c r="AI299" i="26"/>
  <c r="AH299" i="26"/>
  <c r="AG299" i="26"/>
  <c r="AF299" i="26"/>
  <c r="AM298" i="26"/>
  <c r="AL298" i="26"/>
  <c r="AK298" i="26"/>
  <c r="AJ298" i="26"/>
  <c r="AI298" i="26"/>
  <c r="AH298" i="26"/>
  <c r="AG298" i="26"/>
  <c r="AF298" i="26"/>
  <c r="AM297" i="26"/>
  <c r="AL297" i="26"/>
  <c r="AK297" i="26"/>
  <c r="AJ297" i="26"/>
  <c r="AI297" i="26"/>
  <c r="AH297" i="26"/>
  <c r="AG297" i="26"/>
  <c r="AF297" i="26"/>
  <c r="AM296" i="26"/>
  <c r="AL296" i="26"/>
  <c r="AK296" i="26"/>
  <c r="AJ296" i="26"/>
  <c r="AI296" i="26"/>
  <c r="AH296" i="26"/>
  <c r="AG296" i="26"/>
  <c r="AF296" i="26"/>
  <c r="AM295" i="26"/>
  <c r="AL295" i="26"/>
  <c r="AK295" i="26"/>
  <c r="AJ295" i="26"/>
  <c r="AI295" i="26"/>
  <c r="AH295" i="26"/>
  <c r="AG295" i="26"/>
  <c r="AF295" i="26"/>
  <c r="AM294" i="26"/>
  <c r="AL294" i="26"/>
  <c r="AK294" i="26"/>
  <c r="AJ294" i="26"/>
  <c r="AI294" i="26"/>
  <c r="AH294" i="26"/>
  <c r="AG294" i="26"/>
  <c r="AF294" i="26"/>
  <c r="AM293" i="26"/>
  <c r="AL293" i="26"/>
  <c r="AK293" i="26"/>
  <c r="AJ293" i="26"/>
  <c r="AI293" i="26"/>
  <c r="AH293" i="26"/>
  <c r="AG293" i="26"/>
  <c r="AF293" i="26"/>
  <c r="AM292" i="26"/>
  <c r="AL292" i="26"/>
  <c r="AK292" i="26"/>
  <c r="AJ292" i="26"/>
  <c r="AI292" i="26"/>
  <c r="AH292" i="26"/>
  <c r="AG292" i="26"/>
  <c r="AF292" i="26"/>
  <c r="AM291" i="26"/>
  <c r="AL291" i="26"/>
  <c r="AK291" i="26"/>
  <c r="AJ291" i="26"/>
  <c r="AI291" i="26"/>
  <c r="AH291" i="26"/>
  <c r="AG291" i="26"/>
  <c r="AF291" i="26"/>
  <c r="AM290" i="26"/>
  <c r="AL290" i="26"/>
  <c r="AK290" i="26"/>
  <c r="AJ290" i="26"/>
  <c r="AI290" i="26"/>
  <c r="AH290" i="26"/>
  <c r="AG290" i="26"/>
  <c r="AF290" i="26"/>
  <c r="AM289" i="26"/>
  <c r="AL289" i="26"/>
  <c r="AK289" i="26"/>
  <c r="AJ289" i="26"/>
  <c r="AI289" i="26"/>
  <c r="AH289" i="26"/>
  <c r="AG289" i="26"/>
  <c r="AF289" i="26"/>
  <c r="AM288" i="26"/>
  <c r="AL288" i="26"/>
  <c r="AK288" i="26"/>
  <c r="AJ288" i="26"/>
  <c r="AI288" i="26"/>
  <c r="AH288" i="26"/>
  <c r="AG288" i="26"/>
  <c r="AF288" i="26"/>
  <c r="AM287" i="26"/>
  <c r="AL287" i="26"/>
  <c r="AK287" i="26"/>
  <c r="AJ287" i="26"/>
  <c r="AI287" i="26"/>
  <c r="AH287" i="26"/>
  <c r="AG287" i="26"/>
  <c r="AF287" i="26"/>
  <c r="AM286" i="26"/>
  <c r="AL286" i="26"/>
  <c r="AK286" i="26"/>
  <c r="AJ286" i="26"/>
  <c r="AI286" i="26"/>
  <c r="AH286" i="26"/>
  <c r="AG286" i="26"/>
  <c r="AF286" i="26"/>
  <c r="AM285" i="26"/>
  <c r="AL285" i="26"/>
  <c r="AK285" i="26"/>
  <c r="AJ285" i="26"/>
  <c r="AI285" i="26"/>
  <c r="AH285" i="26"/>
  <c r="AG285" i="26"/>
  <c r="AF285" i="26"/>
  <c r="AM284" i="26"/>
  <c r="AL284" i="26"/>
  <c r="AK284" i="26"/>
  <c r="AJ284" i="26"/>
  <c r="AI284" i="26"/>
  <c r="AH284" i="26"/>
  <c r="AG284" i="26"/>
  <c r="AF284" i="26"/>
  <c r="AM283" i="26"/>
  <c r="AL283" i="26"/>
  <c r="AK283" i="26"/>
  <c r="AJ283" i="26"/>
  <c r="AI283" i="26"/>
  <c r="AH283" i="26"/>
  <c r="AG283" i="26"/>
  <c r="AF283" i="26"/>
  <c r="AM282" i="26"/>
  <c r="AL282" i="26"/>
  <c r="AK282" i="26"/>
  <c r="AJ282" i="26"/>
  <c r="AI282" i="26"/>
  <c r="AH282" i="26"/>
  <c r="AG282" i="26"/>
  <c r="AF282" i="26"/>
  <c r="AM281" i="26"/>
  <c r="AL281" i="26"/>
  <c r="AK281" i="26"/>
  <c r="AJ281" i="26"/>
  <c r="AI281" i="26"/>
  <c r="AH281" i="26"/>
  <c r="AG281" i="26"/>
  <c r="AF281" i="26"/>
  <c r="AM280" i="26"/>
  <c r="AL280" i="26"/>
  <c r="AK280" i="26"/>
  <c r="AJ280" i="26"/>
  <c r="AI280" i="26"/>
  <c r="AH280" i="26"/>
  <c r="AG280" i="26"/>
  <c r="AF280" i="26"/>
  <c r="AM279" i="26"/>
  <c r="AL279" i="26"/>
  <c r="AK279" i="26"/>
  <c r="AJ279" i="26"/>
  <c r="AI279" i="26"/>
  <c r="AH279" i="26"/>
  <c r="AG279" i="26"/>
  <c r="AF279" i="26"/>
  <c r="AM278" i="26"/>
  <c r="AL278" i="26"/>
  <c r="AK278" i="26"/>
  <c r="AJ278" i="26"/>
  <c r="AI278" i="26"/>
  <c r="AH278" i="26"/>
  <c r="AG278" i="26"/>
  <c r="AF278" i="26"/>
  <c r="AM277" i="26"/>
  <c r="AL277" i="26"/>
  <c r="AK277" i="26"/>
  <c r="AJ277" i="26"/>
  <c r="AI277" i="26"/>
  <c r="AH277" i="26"/>
  <c r="AG277" i="26"/>
  <c r="AF277" i="26"/>
  <c r="AM276" i="26"/>
  <c r="AL276" i="26"/>
  <c r="AK276" i="26"/>
  <c r="AJ276" i="26"/>
  <c r="AI276" i="26"/>
  <c r="AH276" i="26"/>
  <c r="AG276" i="26"/>
  <c r="AF276" i="26"/>
  <c r="AM275" i="26"/>
  <c r="AL275" i="26"/>
  <c r="AK275" i="26"/>
  <c r="AJ275" i="26"/>
  <c r="AI275" i="26"/>
  <c r="AH275" i="26"/>
  <c r="AG275" i="26"/>
  <c r="AF275" i="26"/>
  <c r="AM274" i="26"/>
  <c r="AL274" i="26"/>
  <c r="AK274" i="26"/>
  <c r="AJ274" i="26"/>
  <c r="AI274" i="26"/>
  <c r="AH274" i="26"/>
  <c r="AG274" i="26"/>
  <c r="AF274" i="26"/>
  <c r="AM273" i="26"/>
  <c r="AL273" i="26"/>
  <c r="AK273" i="26"/>
  <c r="AJ273" i="26"/>
  <c r="AI273" i="26"/>
  <c r="AH273" i="26"/>
  <c r="AG273" i="26"/>
  <c r="AF273" i="26"/>
  <c r="AM272" i="26"/>
  <c r="AL272" i="26"/>
  <c r="AK272" i="26"/>
  <c r="AJ272" i="26"/>
  <c r="AI272" i="26"/>
  <c r="AH272" i="26"/>
  <c r="AG272" i="26"/>
  <c r="AF272" i="26"/>
  <c r="AM271" i="26"/>
  <c r="AL271" i="26"/>
  <c r="AK271" i="26"/>
  <c r="AJ271" i="26"/>
  <c r="AI271" i="26"/>
  <c r="AH271" i="26"/>
  <c r="AG271" i="26"/>
  <c r="AF271" i="26"/>
  <c r="AM270" i="26"/>
  <c r="AL270" i="26"/>
  <c r="AK270" i="26"/>
  <c r="AJ270" i="26"/>
  <c r="AI270" i="26"/>
  <c r="AH270" i="26"/>
  <c r="AG270" i="26"/>
  <c r="AF270" i="26"/>
  <c r="AM269" i="26"/>
  <c r="AL269" i="26"/>
  <c r="AK269" i="26"/>
  <c r="AJ269" i="26"/>
  <c r="AI269" i="26"/>
  <c r="AH269" i="26"/>
  <c r="AG269" i="26"/>
  <c r="AF269" i="26"/>
  <c r="AM268" i="26"/>
  <c r="AL268" i="26"/>
  <c r="AK268" i="26"/>
  <c r="AJ268" i="26"/>
  <c r="AI268" i="26"/>
  <c r="AH268" i="26"/>
  <c r="AG268" i="26"/>
  <c r="AF268" i="26"/>
  <c r="AM267" i="26"/>
  <c r="AL267" i="26"/>
  <c r="AK267" i="26"/>
  <c r="AJ267" i="26"/>
  <c r="AI267" i="26"/>
  <c r="AH267" i="26"/>
  <c r="AG267" i="26"/>
  <c r="AF267" i="26"/>
  <c r="AM266" i="26"/>
  <c r="AL266" i="26"/>
  <c r="AK266" i="26"/>
  <c r="AJ266" i="26"/>
  <c r="AI266" i="26"/>
  <c r="AH266" i="26"/>
  <c r="AG266" i="26"/>
  <c r="AF266" i="26"/>
  <c r="AM265" i="26"/>
  <c r="AL265" i="26"/>
  <c r="AK265" i="26"/>
  <c r="AJ265" i="26"/>
  <c r="AI265" i="26"/>
  <c r="AH265" i="26"/>
  <c r="AG265" i="26"/>
  <c r="AF265" i="26"/>
  <c r="AM264" i="26"/>
  <c r="AL264" i="26"/>
  <c r="AK264" i="26"/>
  <c r="AJ264" i="26"/>
  <c r="AI264" i="26"/>
  <c r="AH264" i="26"/>
  <c r="AG264" i="26"/>
  <c r="AF264" i="26"/>
  <c r="AM263" i="26"/>
  <c r="AL263" i="26"/>
  <c r="AK263" i="26"/>
  <c r="AJ263" i="26"/>
  <c r="AI263" i="26"/>
  <c r="AH263" i="26"/>
  <c r="AG263" i="26"/>
  <c r="AF263" i="26"/>
  <c r="AM262" i="26"/>
  <c r="AL262" i="26"/>
  <c r="AK262" i="26"/>
  <c r="AJ262" i="26"/>
  <c r="AI262" i="26"/>
  <c r="AH262" i="26"/>
  <c r="AG262" i="26"/>
  <c r="AF262" i="26"/>
  <c r="AM261" i="26"/>
  <c r="AL261" i="26"/>
  <c r="AK261" i="26"/>
  <c r="AJ261" i="26"/>
  <c r="AI261" i="26"/>
  <c r="AH261" i="26"/>
  <c r="AG261" i="26"/>
  <c r="AF261" i="26"/>
  <c r="AM260" i="26"/>
  <c r="AL260" i="26"/>
  <c r="AK260" i="26"/>
  <c r="AJ260" i="26"/>
  <c r="AI260" i="26"/>
  <c r="AH260" i="26"/>
  <c r="AG260" i="26"/>
  <c r="AF260" i="26"/>
  <c r="AM259" i="26"/>
  <c r="AL259" i="26"/>
  <c r="AK259" i="26"/>
  <c r="AJ259" i="26"/>
  <c r="AI259" i="26"/>
  <c r="AH259" i="26"/>
  <c r="AG259" i="26"/>
  <c r="AF259" i="26"/>
  <c r="AM258" i="26"/>
  <c r="AL258" i="26"/>
  <c r="AK258" i="26"/>
  <c r="AJ258" i="26"/>
  <c r="AI258" i="26"/>
  <c r="AH258" i="26"/>
  <c r="AG258" i="26"/>
  <c r="AF258" i="26"/>
  <c r="AM257" i="26"/>
  <c r="AL257" i="26"/>
  <c r="AK257" i="26"/>
  <c r="AJ257" i="26"/>
  <c r="AI257" i="26"/>
  <c r="AH257" i="26"/>
  <c r="AG257" i="26"/>
  <c r="AF257" i="26"/>
  <c r="AM256" i="26"/>
  <c r="AL256" i="26"/>
  <c r="AK256" i="26"/>
  <c r="AJ256" i="26"/>
  <c r="AI256" i="26"/>
  <c r="AH256" i="26"/>
  <c r="AG256" i="26"/>
  <c r="AF256" i="26"/>
  <c r="AM255" i="26"/>
  <c r="AL255" i="26"/>
  <c r="AK255" i="26"/>
  <c r="AJ255" i="26"/>
  <c r="AI255" i="26"/>
  <c r="AH255" i="26"/>
  <c r="AG255" i="26"/>
  <c r="AF255" i="26"/>
  <c r="AM254" i="26"/>
  <c r="AL254" i="26"/>
  <c r="AK254" i="26"/>
  <c r="AJ254" i="26"/>
  <c r="AI254" i="26"/>
  <c r="AH254" i="26"/>
  <c r="AG254" i="26"/>
  <c r="AF254" i="26"/>
  <c r="AM253" i="26"/>
  <c r="AL253" i="26"/>
  <c r="AK253" i="26"/>
  <c r="AJ253" i="26"/>
  <c r="AI253" i="26"/>
  <c r="AH253" i="26"/>
  <c r="AG253" i="26"/>
  <c r="AF253" i="26"/>
  <c r="AM252" i="26"/>
  <c r="AL252" i="26"/>
  <c r="AK252" i="26"/>
  <c r="AJ252" i="26"/>
  <c r="AI252" i="26"/>
  <c r="AH252" i="26"/>
  <c r="AG252" i="26"/>
  <c r="AF252" i="26"/>
  <c r="AM251" i="26"/>
  <c r="AL251" i="26"/>
  <c r="AK251" i="26"/>
  <c r="AJ251" i="26"/>
  <c r="AI251" i="26"/>
  <c r="AH251" i="26"/>
  <c r="AG251" i="26"/>
  <c r="AF251" i="26"/>
  <c r="AM250" i="26"/>
  <c r="AL250" i="26"/>
  <c r="AK250" i="26"/>
  <c r="AJ250" i="26"/>
  <c r="AI250" i="26"/>
  <c r="AH250" i="26"/>
  <c r="AG250" i="26"/>
  <c r="AF250" i="26"/>
  <c r="AM249" i="26"/>
  <c r="AL249" i="26"/>
  <c r="AK249" i="26"/>
  <c r="AJ249" i="26"/>
  <c r="AI249" i="26"/>
  <c r="AH249" i="26"/>
  <c r="AG249" i="26"/>
  <c r="AF249" i="26"/>
  <c r="AM248" i="26"/>
  <c r="AL248" i="26"/>
  <c r="AK248" i="26"/>
  <c r="AJ248" i="26"/>
  <c r="AI248" i="26"/>
  <c r="AH248" i="26"/>
  <c r="AG248" i="26"/>
  <c r="AF248" i="26"/>
  <c r="AM247" i="26"/>
  <c r="AL247" i="26"/>
  <c r="AK247" i="26"/>
  <c r="AJ247" i="26"/>
  <c r="AI247" i="26"/>
  <c r="AH247" i="26"/>
  <c r="AG247" i="26"/>
  <c r="AF247" i="26"/>
  <c r="AM246" i="26"/>
  <c r="AL246" i="26"/>
  <c r="AK246" i="26"/>
  <c r="AJ246" i="26"/>
  <c r="AI246" i="26"/>
  <c r="AH246" i="26"/>
  <c r="AG246" i="26"/>
  <c r="AF246" i="26"/>
  <c r="AM245" i="26"/>
  <c r="AL245" i="26"/>
  <c r="AK245" i="26"/>
  <c r="AJ245" i="26"/>
  <c r="AI245" i="26"/>
  <c r="AH245" i="26"/>
  <c r="AG245" i="26"/>
  <c r="AF245" i="26"/>
  <c r="AM244" i="26"/>
  <c r="AL244" i="26"/>
  <c r="AK244" i="26"/>
  <c r="AJ244" i="26"/>
  <c r="AI244" i="26"/>
  <c r="AH244" i="26"/>
  <c r="AG244" i="26"/>
  <c r="AF244" i="26"/>
  <c r="AM243" i="26"/>
  <c r="AL243" i="26"/>
  <c r="AK243" i="26"/>
  <c r="AJ243" i="26"/>
  <c r="AI243" i="26"/>
  <c r="AH243" i="26"/>
  <c r="AG243" i="26"/>
  <c r="AF243" i="26"/>
  <c r="AM242" i="26"/>
  <c r="AL242" i="26"/>
  <c r="AK242" i="26"/>
  <c r="AJ242" i="26"/>
  <c r="AI242" i="26"/>
  <c r="AH242" i="26"/>
  <c r="AG242" i="26"/>
  <c r="AF242" i="26"/>
  <c r="AM241" i="26"/>
  <c r="AL241" i="26"/>
  <c r="AK241" i="26"/>
  <c r="AJ241" i="26"/>
  <c r="AI241" i="26"/>
  <c r="AH241" i="26"/>
  <c r="AG241" i="26"/>
  <c r="AF241" i="26"/>
  <c r="AM240" i="26"/>
  <c r="AL240" i="26"/>
  <c r="AK240" i="26"/>
  <c r="AJ240" i="26"/>
  <c r="AI240" i="26"/>
  <c r="AH240" i="26"/>
  <c r="AG240" i="26"/>
  <c r="AF240" i="26"/>
  <c r="AM239" i="26"/>
  <c r="AL239" i="26"/>
  <c r="AK239" i="26"/>
  <c r="AJ239" i="26"/>
  <c r="AI239" i="26"/>
  <c r="AH239" i="26"/>
  <c r="AG239" i="26"/>
  <c r="AF239" i="26"/>
  <c r="AM238" i="26"/>
  <c r="AL238" i="26"/>
  <c r="AK238" i="26"/>
  <c r="AJ238" i="26"/>
  <c r="AI238" i="26"/>
  <c r="AH238" i="26"/>
  <c r="AG238" i="26"/>
  <c r="AF238" i="26"/>
  <c r="AM237" i="26"/>
  <c r="AL237" i="26"/>
  <c r="AK237" i="26"/>
  <c r="AJ237" i="26"/>
  <c r="AI237" i="26"/>
  <c r="AH237" i="26"/>
  <c r="AG237" i="26"/>
  <c r="AF237" i="26"/>
  <c r="AM236" i="26"/>
  <c r="AL236" i="26"/>
  <c r="AK236" i="26"/>
  <c r="AJ236" i="26"/>
  <c r="AI236" i="26"/>
  <c r="AH236" i="26"/>
  <c r="AG236" i="26"/>
  <c r="AF236" i="26"/>
  <c r="AM235" i="26"/>
  <c r="AL235" i="26"/>
  <c r="AK235" i="26"/>
  <c r="AJ235" i="26"/>
  <c r="AI235" i="26"/>
  <c r="AH235" i="26"/>
  <c r="AG235" i="26"/>
  <c r="AF235" i="26"/>
  <c r="AM234" i="26"/>
  <c r="AL234" i="26"/>
  <c r="AK234" i="26"/>
  <c r="AJ234" i="26"/>
  <c r="AI234" i="26"/>
  <c r="AH234" i="26"/>
  <c r="AG234" i="26"/>
  <c r="AF234" i="26"/>
  <c r="AM233" i="26"/>
  <c r="AL233" i="26"/>
  <c r="AK233" i="26"/>
  <c r="AJ233" i="26"/>
  <c r="AI233" i="26"/>
  <c r="AH233" i="26"/>
  <c r="AG233" i="26"/>
  <c r="AF233" i="26"/>
  <c r="AM232" i="26"/>
  <c r="AL232" i="26"/>
  <c r="AK232" i="26"/>
  <c r="AJ232" i="26"/>
  <c r="AI232" i="26"/>
  <c r="AH232" i="26"/>
  <c r="AG232" i="26"/>
  <c r="AF232" i="26"/>
  <c r="AM231" i="26"/>
  <c r="AL231" i="26"/>
  <c r="AK231" i="26"/>
  <c r="AJ231" i="26"/>
  <c r="AI231" i="26"/>
  <c r="AH231" i="26"/>
  <c r="AG231" i="26"/>
  <c r="AF231" i="26"/>
  <c r="AM230" i="26"/>
  <c r="AL230" i="26"/>
  <c r="AK230" i="26"/>
  <c r="AJ230" i="26"/>
  <c r="AI230" i="26"/>
  <c r="AH230" i="26"/>
  <c r="AG230" i="26"/>
  <c r="AF230" i="26"/>
  <c r="AM229" i="26"/>
  <c r="AL229" i="26"/>
  <c r="AK229" i="26"/>
  <c r="AJ229" i="26"/>
  <c r="AI229" i="26"/>
  <c r="AH229" i="26"/>
  <c r="AG229" i="26"/>
  <c r="AF229" i="26"/>
  <c r="AM228" i="26"/>
  <c r="AL228" i="26"/>
  <c r="AK228" i="26"/>
  <c r="AJ228" i="26"/>
  <c r="AI228" i="26"/>
  <c r="AH228" i="26"/>
  <c r="AG228" i="26"/>
  <c r="AF228" i="26"/>
  <c r="AM227" i="26"/>
  <c r="AL227" i="26"/>
  <c r="AK227" i="26"/>
  <c r="AJ227" i="26"/>
  <c r="AI227" i="26"/>
  <c r="AH227" i="26"/>
  <c r="AG227" i="26"/>
  <c r="AF227" i="26"/>
  <c r="AM226" i="26"/>
  <c r="AL226" i="26"/>
  <c r="AK226" i="26"/>
  <c r="AJ226" i="26"/>
  <c r="AI226" i="26"/>
  <c r="AH226" i="26"/>
  <c r="AG226" i="26"/>
  <c r="AF226" i="26"/>
  <c r="AM225" i="26"/>
  <c r="AL225" i="26"/>
  <c r="AK225" i="26"/>
  <c r="AJ225" i="26"/>
  <c r="AI225" i="26"/>
  <c r="AH225" i="26"/>
  <c r="AG225" i="26"/>
  <c r="AF225" i="26"/>
  <c r="AM224" i="26"/>
  <c r="AL224" i="26"/>
  <c r="AK224" i="26"/>
  <c r="AJ224" i="26"/>
  <c r="AI224" i="26"/>
  <c r="AH224" i="26"/>
  <c r="AG224" i="26"/>
  <c r="AF224" i="26"/>
  <c r="AM223" i="26"/>
  <c r="AL223" i="26"/>
  <c r="AK223" i="26"/>
  <c r="AJ223" i="26"/>
  <c r="AI223" i="26"/>
  <c r="AH223" i="26"/>
  <c r="AG223" i="26"/>
  <c r="AF223" i="26"/>
  <c r="AM222" i="26"/>
  <c r="AL222" i="26"/>
  <c r="AK222" i="26"/>
  <c r="AJ222" i="26"/>
  <c r="AI222" i="26"/>
  <c r="AH222" i="26"/>
  <c r="AG222" i="26"/>
  <c r="AF222" i="26"/>
  <c r="AM221" i="26"/>
  <c r="AL221" i="26"/>
  <c r="AK221" i="26"/>
  <c r="AJ221" i="26"/>
  <c r="AI221" i="26"/>
  <c r="AH221" i="26"/>
  <c r="AG221" i="26"/>
  <c r="AF221" i="26"/>
  <c r="AM220" i="26"/>
  <c r="AL220" i="26"/>
  <c r="AK220" i="26"/>
  <c r="AJ220" i="26"/>
  <c r="AI220" i="26"/>
  <c r="AH220" i="26"/>
  <c r="AG220" i="26"/>
  <c r="AF220" i="26"/>
  <c r="AM219" i="26"/>
  <c r="AL219" i="26"/>
  <c r="AK219" i="26"/>
  <c r="AJ219" i="26"/>
  <c r="AI219" i="26"/>
  <c r="AH219" i="26"/>
  <c r="AG219" i="26"/>
  <c r="AF219" i="26"/>
  <c r="AM218" i="26"/>
  <c r="AL218" i="26"/>
  <c r="AK218" i="26"/>
  <c r="AJ218" i="26"/>
  <c r="AI218" i="26"/>
  <c r="AH218" i="26"/>
  <c r="AG218" i="26"/>
  <c r="AF218" i="26"/>
  <c r="AM217" i="26"/>
  <c r="AL217" i="26"/>
  <c r="AK217" i="26"/>
  <c r="AJ217" i="26"/>
  <c r="AI217" i="26"/>
  <c r="AH217" i="26"/>
  <c r="AG217" i="26"/>
  <c r="AF217" i="26"/>
  <c r="AM216" i="26"/>
  <c r="AL216" i="26"/>
  <c r="AK216" i="26"/>
  <c r="AJ216" i="26"/>
  <c r="AI216" i="26"/>
  <c r="AH216" i="26"/>
  <c r="AG216" i="26"/>
  <c r="AF216" i="26"/>
  <c r="AM215" i="26"/>
  <c r="AL215" i="26"/>
  <c r="AK215" i="26"/>
  <c r="AJ215" i="26"/>
  <c r="AI215" i="26"/>
  <c r="AH215" i="26"/>
  <c r="AG215" i="26"/>
  <c r="AF215" i="26"/>
  <c r="AM214" i="26"/>
  <c r="AL214" i="26"/>
  <c r="AK214" i="26"/>
  <c r="AJ214" i="26"/>
  <c r="AI214" i="26"/>
  <c r="AH214" i="26"/>
  <c r="AG214" i="26"/>
  <c r="AF214" i="26"/>
  <c r="AM213" i="26"/>
  <c r="AL213" i="26"/>
  <c r="AK213" i="26"/>
  <c r="AJ213" i="26"/>
  <c r="AI213" i="26"/>
  <c r="AH213" i="26"/>
  <c r="AG213" i="26"/>
  <c r="AF213" i="26"/>
  <c r="AM212" i="26"/>
  <c r="AL212" i="26"/>
  <c r="AK212" i="26"/>
  <c r="AJ212" i="26"/>
  <c r="AI212" i="26"/>
  <c r="AH212" i="26"/>
  <c r="AG212" i="26"/>
  <c r="AF212" i="26"/>
  <c r="AM211" i="26"/>
  <c r="AL211" i="26"/>
  <c r="AK211" i="26"/>
  <c r="AJ211" i="26"/>
  <c r="AI211" i="26"/>
  <c r="AH211" i="26"/>
  <c r="AG211" i="26"/>
  <c r="AF211" i="26"/>
  <c r="AM210" i="26"/>
  <c r="AL210" i="26"/>
  <c r="AK210" i="26"/>
  <c r="AJ210" i="26"/>
  <c r="AI210" i="26"/>
  <c r="AH210" i="26"/>
  <c r="AG210" i="26"/>
  <c r="AF210" i="26"/>
  <c r="AM209" i="26"/>
  <c r="AL209" i="26"/>
  <c r="AK209" i="26"/>
  <c r="AJ209" i="26"/>
  <c r="AI209" i="26"/>
  <c r="AH209" i="26"/>
  <c r="AG209" i="26"/>
  <c r="AF209" i="26"/>
  <c r="AM208" i="26"/>
  <c r="AL208" i="26"/>
  <c r="AK208" i="26"/>
  <c r="AJ208" i="26"/>
  <c r="AI208" i="26"/>
  <c r="AH208" i="26"/>
  <c r="AG208" i="26"/>
  <c r="AF208" i="26"/>
  <c r="AM207" i="26"/>
  <c r="AL207" i="26"/>
  <c r="AK207" i="26"/>
  <c r="AJ207" i="26"/>
  <c r="AI207" i="26"/>
  <c r="AH207" i="26"/>
  <c r="AG207" i="26"/>
  <c r="AF207" i="26"/>
  <c r="AM206" i="26"/>
  <c r="AL206" i="26"/>
  <c r="AK206" i="26"/>
  <c r="AJ206" i="26"/>
  <c r="AI206" i="26"/>
  <c r="AH206" i="26"/>
  <c r="AG206" i="26"/>
  <c r="AF206" i="26"/>
  <c r="AM205" i="26"/>
  <c r="AL205" i="26"/>
  <c r="AK205" i="26"/>
  <c r="AJ205" i="26"/>
  <c r="AI205" i="26"/>
  <c r="AH205" i="26"/>
  <c r="AG205" i="26"/>
  <c r="AF205" i="26"/>
  <c r="AM204" i="26"/>
  <c r="AL204" i="26"/>
  <c r="AK204" i="26"/>
  <c r="AJ204" i="26"/>
  <c r="AI204" i="26"/>
  <c r="AH204" i="26"/>
  <c r="AG204" i="26"/>
  <c r="AF204" i="26"/>
  <c r="AM203" i="26"/>
  <c r="AL203" i="26"/>
  <c r="AK203" i="26"/>
  <c r="AJ203" i="26"/>
  <c r="AI203" i="26"/>
  <c r="AH203" i="26"/>
  <c r="AG203" i="26"/>
  <c r="AF203" i="26"/>
  <c r="AM202" i="26"/>
  <c r="AL202" i="26"/>
  <c r="AK202" i="26"/>
  <c r="AJ202" i="26"/>
  <c r="AI202" i="26"/>
  <c r="AH202" i="26"/>
  <c r="AG202" i="26"/>
  <c r="AF202" i="26"/>
  <c r="AM201" i="26"/>
  <c r="AL201" i="26"/>
  <c r="AK201" i="26"/>
  <c r="AJ201" i="26"/>
  <c r="AI201" i="26"/>
  <c r="AH201" i="26"/>
  <c r="AG201" i="26"/>
  <c r="AF201" i="26"/>
  <c r="AM200" i="26"/>
  <c r="AL200" i="26"/>
  <c r="AK200" i="26"/>
  <c r="AJ200" i="26"/>
  <c r="AI200" i="26"/>
  <c r="AH200" i="26"/>
  <c r="AG200" i="26"/>
  <c r="AF200" i="26"/>
  <c r="AM199" i="26"/>
  <c r="AL199" i="26"/>
  <c r="AK199" i="26"/>
  <c r="AJ199" i="26"/>
  <c r="AI199" i="26"/>
  <c r="AH199" i="26"/>
  <c r="AG199" i="26"/>
  <c r="AF199" i="26"/>
  <c r="AM198" i="26"/>
  <c r="AL198" i="26"/>
  <c r="AK198" i="26"/>
  <c r="AJ198" i="26"/>
  <c r="AI198" i="26"/>
  <c r="AH198" i="26"/>
  <c r="AG198" i="26"/>
  <c r="AF198" i="26"/>
  <c r="AM197" i="26"/>
  <c r="AL197" i="26"/>
  <c r="AK197" i="26"/>
  <c r="AJ197" i="26"/>
  <c r="AI197" i="26"/>
  <c r="AH197" i="26"/>
  <c r="AG197" i="26"/>
  <c r="AF197" i="26"/>
  <c r="AM196" i="26"/>
  <c r="AL196" i="26"/>
  <c r="AK196" i="26"/>
  <c r="AJ196" i="26"/>
  <c r="AI196" i="26"/>
  <c r="AH196" i="26"/>
  <c r="AG196" i="26"/>
  <c r="AF196" i="26"/>
  <c r="AM195" i="26"/>
  <c r="AL195" i="26"/>
  <c r="AK195" i="26"/>
  <c r="AJ195" i="26"/>
  <c r="AI195" i="26"/>
  <c r="AH195" i="26"/>
  <c r="AG195" i="26"/>
  <c r="AF195" i="26"/>
  <c r="AM194" i="26"/>
  <c r="AL194" i="26"/>
  <c r="AK194" i="26"/>
  <c r="AJ194" i="26"/>
  <c r="AI194" i="26"/>
  <c r="AH194" i="26"/>
  <c r="AG194" i="26"/>
  <c r="AF194" i="26"/>
  <c r="AM193" i="26"/>
  <c r="AL193" i="26"/>
  <c r="AK193" i="26"/>
  <c r="AJ193" i="26"/>
  <c r="AI193" i="26"/>
  <c r="AH193" i="26"/>
  <c r="AG193" i="26"/>
  <c r="AF193" i="26"/>
  <c r="AM192" i="26"/>
  <c r="AL192" i="26"/>
  <c r="AK192" i="26"/>
  <c r="AJ192" i="26"/>
  <c r="AI192" i="26"/>
  <c r="AH192" i="26"/>
  <c r="AG192" i="26"/>
  <c r="AF192" i="26"/>
  <c r="AM191" i="26"/>
  <c r="AL191" i="26"/>
  <c r="AK191" i="26"/>
  <c r="AJ191" i="26"/>
  <c r="AI191" i="26"/>
  <c r="AH191" i="26"/>
  <c r="AG191" i="26"/>
  <c r="AF191" i="26"/>
  <c r="AM190" i="26"/>
  <c r="AL190" i="26"/>
  <c r="AK190" i="26"/>
  <c r="AJ190" i="26"/>
  <c r="AI190" i="26"/>
  <c r="AH190" i="26"/>
  <c r="AG190" i="26"/>
  <c r="AF190" i="26"/>
  <c r="AM189" i="26"/>
  <c r="AL189" i="26"/>
  <c r="AK189" i="26"/>
  <c r="AJ189" i="26"/>
  <c r="AI189" i="26"/>
  <c r="AH189" i="26"/>
  <c r="AG189" i="26"/>
  <c r="AF189" i="26"/>
  <c r="AM188" i="26"/>
  <c r="AL188" i="26"/>
  <c r="AK188" i="26"/>
  <c r="AJ188" i="26"/>
  <c r="AI188" i="26"/>
  <c r="AH188" i="26"/>
  <c r="AG188" i="26"/>
  <c r="AF188" i="26"/>
  <c r="AM187" i="26"/>
  <c r="AL187" i="26"/>
  <c r="AK187" i="26"/>
  <c r="AJ187" i="26"/>
  <c r="AI187" i="26"/>
  <c r="AH187" i="26"/>
  <c r="AG187" i="26"/>
  <c r="AF187" i="26"/>
  <c r="AM186" i="26"/>
  <c r="AL186" i="26"/>
  <c r="AK186" i="26"/>
  <c r="AJ186" i="26"/>
  <c r="AI186" i="26"/>
  <c r="AH186" i="26"/>
  <c r="AG186" i="26"/>
  <c r="AF186" i="26"/>
  <c r="AM185" i="26"/>
  <c r="AL185" i="26"/>
  <c r="AK185" i="26"/>
  <c r="AJ185" i="26"/>
  <c r="AI185" i="26"/>
  <c r="AH185" i="26"/>
  <c r="AG185" i="26"/>
  <c r="AF185" i="26"/>
  <c r="AM184" i="26"/>
  <c r="AL184" i="26"/>
  <c r="AK184" i="26"/>
  <c r="AJ184" i="26"/>
  <c r="AI184" i="26"/>
  <c r="AH184" i="26"/>
  <c r="AG184" i="26"/>
  <c r="AF184" i="26"/>
  <c r="AM183" i="26"/>
  <c r="AL183" i="26"/>
  <c r="AK183" i="26"/>
  <c r="AJ183" i="26"/>
  <c r="AI183" i="26"/>
  <c r="AH183" i="26"/>
  <c r="AG183" i="26"/>
  <c r="AF183" i="26"/>
  <c r="AM182" i="26"/>
  <c r="AL182" i="26"/>
  <c r="AK182" i="26"/>
  <c r="AJ182" i="26"/>
  <c r="AI182" i="26"/>
  <c r="AH182" i="26"/>
  <c r="AG182" i="26"/>
  <c r="AF182" i="26"/>
  <c r="AM181" i="26"/>
  <c r="AL181" i="26"/>
  <c r="AK181" i="26"/>
  <c r="AJ181" i="26"/>
  <c r="AI181" i="26"/>
  <c r="AH181" i="26"/>
  <c r="AG181" i="26"/>
  <c r="AF181" i="26"/>
  <c r="AM180" i="26"/>
  <c r="AL180" i="26"/>
  <c r="AK180" i="26"/>
  <c r="AJ180" i="26"/>
  <c r="AI180" i="26"/>
  <c r="AH180" i="26"/>
  <c r="AG180" i="26"/>
  <c r="AF180" i="26"/>
  <c r="AM179" i="26"/>
  <c r="AL179" i="26"/>
  <c r="AK179" i="26"/>
  <c r="AJ179" i="26"/>
  <c r="AI179" i="26"/>
  <c r="AH179" i="26"/>
  <c r="AG179" i="26"/>
  <c r="AF179" i="26"/>
  <c r="AM178" i="26"/>
  <c r="AL178" i="26"/>
  <c r="AK178" i="26"/>
  <c r="AJ178" i="26"/>
  <c r="AI178" i="26"/>
  <c r="AH178" i="26"/>
  <c r="AG178" i="26"/>
  <c r="AF178" i="26"/>
  <c r="AM177" i="26"/>
  <c r="AL177" i="26"/>
  <c r="AK177" i="26"/>
  <c r="AJ177" i="26"/>
  <c r="AI177" i="26"/>
  <c r="AH177" i="26"/>
  <c r="AG177" i="26"/>
  <c r="AF177" i="26"/>
  <c r="AM176" i="26"/>
  <c r="AL176" i="26"/>
  <c r="AK176" i="26"/>
  <c r="AJ176" i="26"/>
  <c r="AI176" i="26"/>
  <c r="AH176" i="26"/>
  <c r="AG176" i="26"/>
  <c r="AF176" i="26"/>
  <c r="AM175" i="26"/>
  <c r="AL175" i="26"/>
  <c r="AK175" i="26"/>
  <c r="AJ175" i="26"/>
  <c r="AI175" i="26"/>
  <c r="AH175" i="26"/>
  <c r="AG175" i="26"/>
  <c r="AF175" i="26"/>
  <c r="AM174" i="26"/>
  <c r="AL174" i="26"/>
  <c r="AK174" i="26"/>
  <c r="AJ174" i="26"/>
  <c r="AI174" i="26"/>
  <c r="AH174" i="26"/>
  <c r="AG174" i="26"/>
  <c r="AF174" i="26"/>
  <c r="AM173" i="26"/>
  <c r="AL173" i="26"/>
  <c r="AK173" i="26"/>
  <c r="AJ173" i="26"/>
  <c r="AI173" i="26"/>
  <c r="AH173" i="26"/>
  <c r="AG173" i="26"/>
  <c r="AF173" i="26"/>
  <c r="AM172" i="26"/>
  <c r="AL172" i="26"/>
  <c r="AK172" i="26"/>
  <c r="AJ172" i="26"/>
  <c r="AI172" i="26"/>
  <c r="AH172" i="26"/>
  <c r="AG172" i="26"/>
  <c r="AF172" i="26"/>
  <c r="AM171" i="26"/>
  <c r="AL171" i="26"/>
  <c r="AK171" i="26"/>
  <c r="AJ171" i="26"/>
  <c r="AI171" i="26"/>
  <c r="AH171" i="26"/>
  <c r="AG171" i="26"/>
  <c r="AF171" i="26"/>
  <c r="AM170" i="26"/>
  <c r="AL170" i="26"/>
  <c r="AK170" i="26"/>
  <c r="AJ170" i="26"/>
  <c r="AI170" i="26"/>
  <c r="AH170" i="26"/>
  <c r="AG170" i="26"/>
  <c r="AF170" i="26"/>
  <c r="AM169" i="26"/>
  <c r="AL169" i="26"/>
  <c r="AK169" i="26"/>
  <c r="AJ169" i="26"/>
  <c r="AI169" i="26"/>
  <c r="AH169" i="26"/>
  <c r="AG169" i="26"/>
  <c r="AF169" i="26"/>
  <c r="AM168" i="26"/>
  <c r="AL168" i="26"/>
  <c r="AK168" i="26"/>
  <c r="AJ168" i="26"/>
  <c r="AI168" i="26"/>
  <c r="AH168" i="26"/>
  <c r="AG168" i="26"/>
  <c r="AF168" i="26"/>
  <c r="AM167" i="26"/>
  <c r="AL167" i="26"/>
  <c r="AK167" i="26"/>
  <c r="AJ167" i="26"/>
  <c r="AI167" i="26"/>
  <c r="AH167" i="26"/>
  <c r="AG167" i="26"/>
  <c r="AF167" i="26"/>
  <c r="AM166" i="26"/>
  <c r="AL166" i="26"/>
  <c r="AK166" i="26"/>
  <c r="AJ166" i="26"/>
  <c r="AI166" i="26"/>
  <c r="AH166" i="26"/>
  <c r="AG166" i="26"/>
  <c r="AF166" i="26"/>
  <c r="AM165" i="26"/>
  <c r="AL165" i="26"/>
  <c r="AK165" i="26"/>
  <c r="AJ165" i="26"/>
  <c r="AI165" i="26"/>
  <c r="AH165" i="26"/>
  <c r="AG165" i="26"/>
  <c r="AF165" i="26"/>
  <c r="AM164" i="26"/>
  <c r="AL164" i="26"/>
  <c r="AK164" i="26"/>
  <c r="AJ164" i="26"/>
  <c r="AI164" i="26"/>
  <c r="AH164" i="26"/>
  <c r="AG164" i="26"/>
  <c r="AF164" i="26"/>
  <c r="AM163" i="26"/>
  <c r="AL163" i="26"/>
  <c r="AK163" i="26"/>
  <c r="AJ163" i="26"/>
  <c r="AI163" i="26"/>
  <c r="AH163" i="26"/>
  <c r="AG163" i="26"/>
  <c r="AF163" i="26"/>
  <c r="AM162" i="26"/>
  <c r="AL162" i="26"/>
  <c r="AK162" i="26"/>
  <c r="AJ162" i="26"/>
  <c r="AI162" i="26"/>
  <c r="AH162" i="26"/>
  <c r="AG162" i="26"/>
  <c r="AF162" i="26"/>
  <c r="AM161" i="26"/>
  <c r="AL161" i="26"/>
  <c r="AK161" i="26"/>
  <c r="AJ161" i="26"/>
  <c r="AI161" i="26"/>
  <c r="AH161" i="26"/>
  <c r="AG161" i="26"/>
  <c r="AF161" i="26"/>
  <c r="AM160" i="26"/>
  <c r="AL160" i="26"/>
  <c r="AK160" i="26"/>
  <c r="AJ160" i="26"/>
  <c r="AI160" i="26"/>
  <c r="AH160" i="26"/>
  <c r="AG160" i="26"/>
  <c r="AF160" i="26"/>
  <c r="AM159" i="26"/>
  <c r="AL159" i="26"/>
  <c r="AK159" i="26"/>
  <c r="AJ159" i="26"/>
  <c r="AI159" i="26"/>
  <c r="AH159" i="26"/>
  <c r="AG159" i="26"/>
  <c r="AF159" i="26"/>
  <c r="AM158" i="26"/>
  <c r="AL158" i="26"/>
  <c r="AK158" i="26"/>
  <c r="AJ158" i="26"/>
  <c r="AI158" i="26"/>
  <c r="AH158" i="26"/>
  <c r="AG158" i="26"/>
  <c r="AF158" i="26"/>
  <c r="AM157" i="26"/>
  <c r="AL157" i="26"/>
  <c r="AK157" i="26"/>
  <c r="AJ157" i="26"/>
  <c r="AI157" i="26"/>
  <c r="AH157" i="26"/>
  <c r="AG157" i="26"/>
  <c r="AF157" i="26"/>
  <c r="AM156" i="26"/>
  <c r="AL156" i="26"/>
  <c r="AK156" i="26"/>
  <c r="AJ156" i="26"/>
  <c r="AI156" i="26"/>
  <c r="AH156" i="26"/>
  <c r="AG156" i="26"/>
  <c r="AF156" i="26"/>
  <c r="AM155" i="26"/>
  <c r="AL155" i="26"/>
  <c r="AK155" i="26"/>
  <c r="AJ155" i="26"/>
  <c r="AI155" i="26"/>
  <c r="AH155" i="26"/>
  <c r="AG155" i="26"/>
  <c r="AF155" i="26"/>
  <c r="AM154" i="26"/>
  <c r="AL154" i="26"/>
  <c r="AK154" i="26"/>
  <c r="AJ154" i="26"/>
  <c r="AI154" i="26"/>
  <c r="AH154" i="26"/>
  <c r="AG154" i="26"/>
  <c r="AF154" i="26"/>
  <c r="AM153" i="26"/>
  <c r="AL153" i="26"/>
  <c r="AK153" i="26"/>
  <c r="AJ153" i="26"/>
  <c r="AI153" i="26"/>
  <c r="AH153" i="26"/>
  <c r="AG153" i="26"/>
  <c r="AF153" i="26"/>
  <c r="AM152" i="26"/>
  <c r="AL152" i="26"/>
  <c r="AK152" i="26"/>
  <c r="AJ152" i="26"/>
  <c r="AI152" i="26"/>
  <c r="AH152" i="26"/>
  <c r="AG152" i="26"/>
  <c r="AF152" i="26"/>
  <c r="AM151" i="26"/>
  <c r="AL151" i="26"/>
  <c r="AK151" i="26"/>
  <c r="AJ151" i="26"/>
  <c r="AI151" i="26"/>
  <c r="AH151" i="26"/>
  <c r="AG151" i="26"/>
  <c r="AF151" i="26"/>
  <c r="AM150" i="26"/>
  <c r="AL150" i="26"/>
  <c r="AK150" i="26"/>
  <c r="AJ150" i="26"/>
  <c r="AI150" i="26"/>
  <c r="AH150" i="26"/>
  <c r="AG150" i="26"/>
  <c r="AF150" i="26"/>
  <c r="AM149" i="26"/>
  <c r="AL149" i="26"/>
  <c r="AK149" i="26"/>
  <c r="AJ149" i="26"/>
  <c r="AI149" i="26"/>
  <c r="AH149" i="26"/>
  <c r="AG149" i="26"/>
  <c r="AF149" i="26"/>
  <c r="AM148" i="26"/>
  <c r="AL148" i="26"/>
  <c r="AK148" i="26"/>
  <c r="AJ148" i="26"/>
  <c r="AI148" i="26"/>
  <c r="AH148" i="26"/>
  <c r="AG148" i="26"/>
  <c r="AF148" i="26"/>
  <c r="AM147" i="26"/>
  <c r="AL147" i="26"/>
  <c r="AK147" i="26"/>
  <c r="AJ147" i="26"/>
  <c r="AI147" i="26"/>
  <c r="AH147" i="26"/>
  <c r="AG147" i="26"/>
  <c r="AF147" i="26"/>
  <c r="AM146" i="26"/>
  <c r="AL146" i="26"/>
  <c r="AK146" i="26"/>
  <c r="AJ146" i="26"/>
  <c r="AI146" i="26"/>
  <c r="AH146" i="26"/>
  <c r="AG146" i="26"/>
  <c r="AF146" i="26"/>
  <c r="AM145" i="26"/>
  <c r="AL145" i="26"/>
  <c r="AK145" i="26"/>
  <c r="AJ145" i="26"/>
  <c r="AI145" i="26"/>
  <c r="AH145" i="26"/>
  <c r="AG145" i="26"/>
  <c r="AF145" i="26"/>
  <c r="AM144" i="26"/>
  <c r="AL144" i="26"/>
  <c r="AK144" i="26"/>
  <c r="AJ144" i="26"/>
  <c r="AI144" i="26"/>
  <c r="AH144" i="26"/>
  <c r="AG144" i="26"/>
  <c r="AF144" i="26"/>
  <c r="AM143" i="26"/>
  <c r="AL143" i="26"/>
  <c r="AK143" i="26"/>
  <c r="AJ143" i="26"/>
  <c r="AI143" i="26"/>
  <c r="AH143" i="26"/>
  <c r="AG143" i="26"/>
  <c r="AF143" i="26"/>
  <c r="AM142" i="26"/>
  <c r="AL142" i="26"/>
  <c r="AK142" i="26"/>
  <c r="AJ142" i="26"/>
  <c r="AI142" i="26"/>
  <c r="AH142" i="26"/>
  <c r="AG142" i="26"/>
  <c r="AF142" i="26"/>
  <c r="AM141" i="26"/>
  <c r="AL141" i="26"/>
  <c r="AK141" i="26"/>
  <c r="AJ141" i="26"/>
  <c r="AI141" i="26"/>
  <c r="AH141" i="26"/>
  <c r="AG141" i="26"/>
  <c r="AF141" i="26"/>
  <c r="AM140" i="26"/>
  <c r="AL140" i="26"/>
  <c r="AK140" i="26"/>
  <c r="AJ140" i="26"/>
  <c r="AI140" i="26"/>
  <c r="AH140" i="26"/>
  <c r="AG140" i="26"/>
  <c r="AF140" i="26"/>
  <c r="AM139" i="26"/>
  <c r="AL139" i="26"/>
  <c r="AK139" i="26"/>
  <c r="AJ139" i="26"/>
  <c r="AI139" i="26"/>
  <c r="AH139" i="26"/>
  <c r="AG139" i="26"/>
  <c r="AF139" i="26"/>
  <c r="AM138" i="26"/>
  <c r="AL138" i="26"/>
  <c r="AK138" i="26"/>
  <c r="AJ138" i="26"/>
  <c r="AI138" i="26"/>
  <c r="AH138" i="26"/>
  <c r="AG138" i="26"/>
  <c r="AF138" i="26"/>
  <c r="AM137" i="26"/>
  <c r="AL137" i="26"/>
  <c r="AK137" i="26"/>
  <c r="AJ137" i="26"/>
  <c r="AI137" i="26"/>
  <c r="AH137" i="26"/>
  <c r="AG137" i="26"/>
  <c r="AF137" i="26"/>
  <c r="AM136" i="26"/>
  <c r="AL136" i="26"/>
  <c r="AK136" i="26"/>
  <c r="AJ136" i="26"/>
  <c r="AI136" i="26"/>
  <c r="AH136" i="26"/>
  <c r="AG136" i="26"/>
  <c r="AF136" i="26"/>
  <c r="AM135" i="26"/>
  <c r="AL135" i="26"/>
  <c r="AK135" i="26"/>
  <c r="AJ135" i="26"/>
  <c r="AI135" i="26"/>
  <c r="AH135" i="26"/>
  <c r="AG135" i="26"/>
  <c r="AF135" i="26"/>
  <c r="AM134" i="26"/>
  <c r="AL134" i="26"/>
  <c r="AK134" i="26"/>
  <c r="AJ134" i="26"/>
  <c r="AI134" i="26"/>
  <c r="AH134" i="26"/>
  <c r="AG134" i="26"/>
  <c r="AF134" i="26"/>
  <c r="AM133" i="26"/>
  <c r="AL133" i="26"/>
  <c r="AK133" i="26"/>
  <c r="AJ133" i="26"/>
  <c r="AI133" i="26"/>
  <c r="AH133" i="26"/>
  <c r="AG133" i="26"/>
  <c r="AF133" i="26"/>
  <c r="AM132" i="26"/>
  <c r="AL132" i="26"/>
  <c r="AK132" i="26"/>
  <c r="AJ132" i="26"/>
  <c r="AI132" i="26"/>
  <c r="AH132" i="26"/>
  <c r="AG132" i="26"/>
  <c r="AF132" i="26"/>
  <c r="AM131" i="26"/>
  <c r="AL131" i="26"/>
  <c r="AK131" i="26"/>
  <c r="AJ131" i="26"/>
  <c r="AI131" i="26"/>
  <c r="AH131" i="26"/>
  <c r="AG131" i="26"/>
  <c r="AF131" i="26"/>
  <c r="AM130" i="26"/>
  <c r="AL130" i="26"/>
  <c r="AK130" i="26"/>
  <c r="AJ130" i="26"/>
  <c r="AI130" i="26"/>
  <c r="AH130" i="26"/>
  <c r="AG130" i="26"/>
  <c r="AF130" i="26"/>
  <c r="AM129" i="26"/>
  <c r="AL129" i="26"/>
  <c r="AK129" i="26"/>
  <c r="AJ129" i="26"/>
  <c r="AI129" i="26"/>
  <c r="AH129" i="26"/>
  <c r="AG129" i="26"/>
  <c r="AF129" i="26"/>
  <c r="AM128" i="26"/>
  <c r="AL128" i="26"/>
  <c r="AK128" i="26"/>
  <c r="AJ128" i="26"/>
  <c r="AI128" i="26"/>
  <c r="AH128" i="26"/>
  <c r="AG128" i="26"/>
  <c r="AF128" i="26"/>
  <c r="AM127" i="26"/>
  <c r="AL127" i="26"/>
  <c r="AK127" i="26"/>
  <c r="AJ127" i="26"/>
  <c r="AI127" i="26"/>
  <c r="AH127" i="26"/>
  <c r="AG127" i="26"/>
  <c r="AF127" i="26"/>
  <c r="AM126" i="26"/>
  <c r="AL126" i="26"/>
  <c r="AK126" i="26"/>
  <c r="AJ126" i="26"/>
  <c r="AI126" i="26"/>
  <c r="AH126" i="26"/>
  <c r="AG126" i="26"/>
  <c r="AF126" i="26"/>
  <c r="AM125" i="26"/>
  <c r="AL125" i="26"/>
  <c r="AK125" i="26"/>
  <c r="AJ125" i="26"/>
  <c r="AI125" i="26"/>
  <c r="AH125" i="26"/>
  <c r="AG125" i="26"/>
  <c r="AF125" i="26"/>
  <c r="AM124" i="26"/>
  <c r="AL124" i="26"/>
  <c r="AK124" i="26"/>
  <c r="AJ124" i="26"/>
  <c r="AI124" i="26"/>
  <c r="AH124" i="26"/>
  <c r="AG124" i="26"/>
  <c r="AF124" i="26"/>
  <c r="AM123" i="26"/>
  <c r="AL123" i="26"/>
  <c r="AK123" i="26"/>
  <c r="AJ123" i="26"/>
  <c r="AI123" i="26"/>
  <c r="AH123" i="26"/>
  <c r="AG123" i="26"/>
  <c r="AF123" i="26"/>
  <c r="AM122" i="26"/>
  <c r="AL122" i="26"/>
  <c r="AK122" i="26"/>
  <c r="AJ122" i="26"/>
  <c r="AI122" i="26"/>
  <c r="AH122" i="26"/>
  <c r="AG122" i="26"/>
  <c r="AF122" i="26"/>
  <c r="AM121" i="26"/>
  <c r="AL121" i="26"/>
  <c r="AK121" i="26"/>
  <c r="AJ121" i="26"/>
  <c r="AI121" i="26"/>
  <c r="AH121" i="26"/>
  <c r="AG121" i="26"/>
  <c r="AF121" i="26"/>
  <c r="AM120" i="26"/>
  <c r="AL120" i="26"/>
  <c r="AK120" i="26"/>
  <c r="AJ120" i="26"/>
  <c r="AI120" i="26"/>
  <c r="AH120" i="26"/>
  <c r="AG120" i="26"/>
  <c r="AF120" i="26"/>
  <c r="AM119" i="26"/>
  <c r="AL119" i="26"/>
  <c r="AK119" i="26"/>
  <c r="AJ119" i="26"/>
  <c r="AI119" i="26"/>
  <c r="AH119" i="26"/>
  <c r="AG119" i="26"/>
  <c r="AF119" i="26"/>
  <c r="AM118" i="26"/>
  <c r="AL118" i="26"/>
  <c r="AK118" i="26"/>
  <c r="AJ118" i="26"/>
  <c r="AI118" i="26"/>
  <c r="AH118" i="26"/>
  <c r="AG118" i="26"/>
  <c r="AF118" i="26"/>
  <c r="AM117" i="26"/>
  <c r="AL117" i="26"/>
  <c r="AK117" i="26"/>
  <c r="AJ117" i="26"/>
  <c r="AI117" i="26"/>
  <c r="AH117" i="26"/>
  <c r="AG117" i="26"/>
  <c r="AF117" i="26"/>
  <c r="AM116" i="26"/>
  <c r="AL116" i="26"/>
  <c r="AK116" i="26"/>
  <c r="AJ116" i="26"/>
  <c r="AI116" i="26"/>
  <c r="AH116" i="26"/>
  <c r="AG116" i="26"/>
  <c r="AF116" i="26"/>
  <c r="AM115" i="26"/>
  <c r="AL115" i="26"/>
  <c r="AK115" i="26"/>
  <c r="AJ115" i="26"/>
  <c r="AI115" i="26"/>
  <c r="AH115" i="26"/>
  <c r="AG115" i="26"/>
  <c r="AF115" i="26"/>
  <c r="AM114" i="26"/>
  <c r="AL114" i="26"/>
  <c r="AK114" i="26"/>
  <c r="AJ114" i="26"/>
  <c r="AI114" i="26"/>
  <c r="AH114" i="26"/>
  <c r="AG114" i="26"/>
  <c r="AF114" i="26"/>
  <c r="AM113" i="26"/>
  <c r="AL113" i="26"/>
  <c r="AK113" i="26"/>
  <c r="AJ113" i="26"/>
  <c r="AI113" i="26"/>
  <c r="AH113" i="26"/>
  <c r="AG113" i="26"/>
  <c r="AF113" i="26"/>
  <c r="AM112" i="26"/>
  <c r="AL112" i="26"/>
  <c r="AK112" i="26"/>
  <c r="AJ112" i="26"/>
  <c r="AI112" i="26"/>
  <c r="AH112" i="26"/>
  <c r="AG112" i="26"/>
  <c r="AF112" i="26"/>
  <c r="AM111" i="26"/>
  <c r="AL111" i="26"/>
  <c r="AK111" i="26"/>
  <c r="AJ111" i="26"/>
  <c r="AI111" i="26"/>
  <c r="AH111" i="26"/>
  <c r="AG111" i="26"/>
  <c r="AF111" i="26"/>
  <c r="AM110" i="26"/>
  <c r="AL110" i="26"/>
  <c r="AK110" i="26"/>
  <c r="AJ110" i="26"/>
  <c r="AI110" i="26"/>
  <c r="AH110" i="26"/>
  <c r="AG110" i="26"/>
  <c r="AF110" i="26"/>
  <c r="AM109" i="26"/>
  <c r="AL109" i="26"/>
  <c r="AK109" i="26"/>
  <c r="AJ109" i="26"/>
  <c r="AI109" i="26"/>
  <c r="AH109" i="26"/>
  <c r="AG109" i="26"/>
  <c r="AF109" i="26"/>
  <c r="AM108" i="26"/>
  <c r="AL108" i="26"/>
  <c r="AK108" i="26"/>
  <c r="AJ108" i="26"/>
  <c r="AI108" i="26"/>
  <c r="AH108" i="26"/>
  <c r="AG108" i="26"/>
  <c r="AF108" i="26"/>
  <c r="AM107" i="26"/>
  <c r="AL107" i="26"/>
  <c r="AK107" i="26"/>
  <c r="AJ107" i="26"/>
  <c r="AI107" i="26"/>
  <c r="AH107" i="26"/>
  <c r="AG107" i="26"/>
  <c r="AF107" i="26"/>
  <c r="AM106" i="26"/>
  <c r="AL106" i="26"/>
  <c r="AK106" i="26"/>
  <c r="AJ106" i="26"/>
  <c r="AI106" i="26"/>
  <c r="AH106" i="26"/>
  <c r="AG106" i="26"/>
  <c r="AF106" i="26"/>
  <c r="AM105" i="26"/>
  <c r="AL105" i="26"/>
  <c r="AK105" i="26"/>
  <c r="AJ105" i="26"/>
  <c r="AI105" i="26"/>
  <c r="AH105" i="26"/>
  <c r="AG105" i="26"/>
  <c r="AF105" i="26"/>
  <c r="AM104" i="26"/>
  <c r="AL104" i="26"/>
  <c r="AK104" i="26"/>
  <c r="AJ104" i="26"/>
  <c r="AI104" i="26"/>
  <c r="AH104" i="26"/>
  <c r="AG104" i="26"/>
  <c r="AF104" i="26"/>
  <c r="AM103" i="26"/>
  <c r="AL103" i="26"/>
  <c r="AK103" i="26"/>
  <c r="AJ103" i="26"/>
  <c r="AI103" i="26"/>
  <c r="AH103" i="26"/>
  <c r="AG103" i="26"/>
  <c r="AF103" i="26"/>
  <c r="AM102" i="26"/>
  <c r="AL102" i="26"/>
  <c r="AK102" i="26"/>
  <c r="AJ102" i="26"/>
  <c r="AI102" i="26"/>
  <c r="AH102" i="26"/>
  <c r="AG102" i="26"/>
  <c r="AF102" i="26"/>
  <c r="AM101" i="26"/>
  <c r="AL101" i="26"/>
  <c r="AK101" i="26"/>
  <c r="AJ101" i="26"/>
  <c r="AI101" i="26"/>
  <c r="AH101" i="26"/>
  <c r="AG101" i="26"/>
  <c r="AF101" i="26"/>
  <c r="AM100" i="26"/>
  <c r="AL100" i="26"/>
  <c r="AK100" i="26"/>
  <c r="AJ100" i="26"/>
  <c r="AI100" i="26"/>
  <c r="AH100" i="26"/>
  <c r="AG100" i="26"/>
  <c r="AF100" i="26"/>
  <c r="AM99" i="26"/>
  <c r="AL99" i="26"/>
  <c r="AK99" i="26"/>
  <c r="AJ99" i="26"/>
  <c r="AI99" i="26"/>
  <c r="AH99" i="26"/>
  <c r="AG99" i="26"/>
  <c r="AF99" i="26"/>
  <c r="AM98" i="26"/>
  <c r="AL98" i="26"/>
  <c r="AK98" i="26"/>
  <c r="AJ98" i="26"/>
  <c r="AI98" i="26"/>
  <c r="AH98" i="26"/>
  <c r="AG98" i="26"/>
  <c r="AF98" i="26"/>
  <c r="AM97" i="26"/>
  <c r="AL97" i="26"/>
  <c r="AK97" i="26"/>
  <c r="AJ97" i="26"/>
  <c r="AI97" i="26"/>
  <c r="AH97" i="26"/>
  <c r="AG97" i="26"/>
  <c r="AF97" i="26"/>
  <c r="AM96" i="26"/>
  <c r="AL96" i="26"/>
  <c r="AK96" i="26"/>
  <c r="AJ96" i="26"/>
  <c r="AI96" i="26"/>
  <c r="AH96" i="26"/>
  <c r="AG96" i="26"/>
  <c r="AF96" i="26"/>
  <c r="AM95" i="26"/>
  <c r="AL95" i="26"/>
  <c r="AK95" i="26"/>
  <c r="AJ95" i="26"/>
  <c r="AI95" i="26"/>
  <c r="AH95" i="26"/>
  <c r="AG95" i="26"/>
  <c r="AF95" i="26"/>
  <c r="AM94" i="26"/>
  <c r="AL94" i="26"/>
  <c r="AK94" i="26"/>
  <c r="AJ94" i="26"/>
  <c r="AI94" i="26"/>
  <c r="AH94" i="26"/>
  <c r="AG94" i="26"/>
  <c r="AF94" i="26"/>
  <c r="AM93" i="26"/>
  <c r="AL93" i="26"/>
  <c r="AK93" i="26"/>
  <c r="AJ93" i="26"/>
  <c r="AI93" i="26"/>
  <c r="AH93" i="26"/>
  <c r="AG93" i="26"/>
  <c r="AF93" i="26"/>
  <c r="AM92" i="26"/>
  <c r="AL92" i="26"/>
  <c r="AK92" i="26"/>
  <c r="AJ92" i="26"/>
  <c r="AI92" i="26"/>
  <c r="AH92" i="26"/>
  <c r="AG92" i="26"/>
  <c r="AF92" i="26"/>
  <c r="AM91" i="26"/>
  <c r="AL91" i="26"/>
  <c r="AK91" i="26"/>
  <c r="AJ91" i="26"/>
  <c r="AI91" i="26"/>
  <c r="AH91" i="26"/>
  <c r="AG91" i="26"/>
  <c r="AF91" i="26"/>
  <c r="AM90" i="26"/>
  <c r="AL90" i="26"/>
  <c r="AK90" i="26"/>
  <c r="AJ90" i="26"/>
  <c r="AI90" i="26"/>
  <c r="AH90" i="26"/>
  <c r="AG90" i="26"/>
  <c r="AF90" i="26"/>
  <c r="AM89" i="26"/>
  <c r="AL89" i="26"/>
  <c r="AK89" i="26"/>
  <c r="AJ89" i="26"/>
  <c r="AI89" i="26"/>
  <c r="AH89" i="26"/>
  <c r="AG89" i="26"/>
  <c r="AF89" i="26"/>
  <c r="AM88" i="26"/>
  <c r="AL88" i="26"/>
  <c r="AK88" i="26"/>
  <c r="AJ88" i="26"/>
  <c r="AI88" i="26"/>
  <c r="AH88" i="26"/>
  <c r="AG88" i="26"/>
  <c r="AF88" i="26"/>
  <c r="AM87" i="26"/>
  <c r="AL87" i="26"/>
  <c r="AK87" i="26"/>
  <c r="AJ87" i="26"/>
  <c r="AI87" i="26"/>
  <c r="AH87" i="26"/>
  <c r="AG87" i="26"/>
  <c r="AF87" i="26"/>
  <c r="AM86" i="26"/>
  <c r="AL86" i="26"/>
  <c r="AK86" i="26"/>
  <c r="AJ86" i="26"/>
  <c r="AI86" i="26"/>
  <c r="AH86" i="26"/>
  <c r="AG86" i="26"/>
  <c r="AF86" i="26"/>
  <c r="AM85" i="26"/>
  <c r="AL85" i="26"/>
  <c r="AK85" i="26"/>
  <c r="AJ85" i="26"/>
  <c r="AI85" i="26"/>
  <c r="AH85" i="26"/>
  <c r="AG85" i="26"/>
  <c r="AF85" i="26"/>
  <c r="AM84" i="26"/>
  <c r="AL84" i="26"/>
  <c r="AK84" i="26"/>
  <c r="AJ84" i="26"/>
  <c r="AI84" i="26"/>
  <c r="AH84" i="26"/>
  <c r="AG84" i="26"/>
  <c r="AF84" i="26"/>
  <c r="AM83" i="26"/>
  <c r="AL83" i="26"/>
  <c r="AK83" i="26"/>
  <c r="AJ83" i="26"/>
  <c r="AI83" i="26"/>
  <c r="AH83" i="26"/>
  <c r="AG83" i="26"/>
  <c r="AF83" i="26"/>
  <c r="AM82" i="26"/>
  <c r="AL82" i="26"/>
  <c r="AK82" i="26"/>
  <c r="AJ82" i="26"/>
  <c r="AI82" i="26"/>
  <c r="AH82" i="26"/>
  <c r="AG82" i="26"/>
  <c r="AF82" i="26"/>
  <c r="AM81" i="26"/>
  <c r="AL81" i="26"/>
  <c r="AK81" i="26"/>
  <c r="AJ81" i="26"/>
  <c r="AI81" i="26"/>
  <c r="AH81" i="26"/>
  <c r="AG81" i="26"/>
  <c r="AF81" i="26"/>
  <c r="AM80" i="26"/>
  <c r="AL80" i="26"/>
  <c r="AK80" i="26"/>
  <c r="AJ80" i="26"/>
  <c r="AI80" i="26"/>
  <c r="AH80" i="26"/>
  <c r="AG80" i="26"/>
  <c r="AF80" i="26"/>
  <c r="AM79" i="26"/>
  <c r="AL79" i="26"/>
  <c r="AK79" i="26"/>
  <c r="AJ79" i="26"/>
  <c r="AI79" i="26"/>
  <c r="AH79" i="26"/>
  <c r="AG79" i="26"/>
  <c r="AF79" i="26"/>
  <c r="AM78" i="26"/>
  <c r="AL78" i="26"/>
  <c r="AK78" i="26"/>
  <c r="AJ78" i="26"/>
  <c r="AI78" i="26"/>
  <c r="AH78" i="26"/>
  <c r="AG78" i="26"/>
  <c r="AF78" i="26"/>
  <c r="AM77" i="26"/>
  <c r="AL77" i="26"/>
  <c r="AK77" i="26"/>
  <c r="AJ77" i="26"/>
  <c r="AI77" i="26"/>
  <c r="AH77" i="26"/>
  <c r="AG77" i="26"/>
  <c r="AF77" i="26"/>
  <c r="AM76" i="26"/>
  <c r="AL76" i="26"/>
  <c r="AK76" i="26"/>
  <c r="AJ76" i="26"/>
  <c r="AI76" i="26"/>
  <c r="AH76" i="26"/>
  <c r="AG76" i="26"/>
  <c r="AF76" i="26"/>
  <c r="AM75" i="26"/>
  <c r="AL75" i="26"/>
  <c r="AK75" i="26"/>
  <c r="AJ75" i="26"/>
  <c r="AI75" i="26"/>
  <c r="AH75" i="26"/>
  <c r="AG75" i="26"/>
  <c r="AF75" i="26"/>
  <c r="AM74" i="26"/>
  <c r="AL74" i="26"/>
  <c r="AK74" i="26"/>
  <c r="AJ74" i="26"/>
  <c r="AI74" i="26"/>
  <c r="AH74" i="26"/>
  <c r="AG74" i="26"/>
  <c r="AF74" i="26"/>
  <c r="AM73" i="26"/>
  <c r="AL73" i="26"/>
  <c r="AK73" i="26"/>
  <c r="AJ73" i="26"/>
  <c r="AI73" i="26"/>
  <c r="AH73" i="26"/>
  <c r="AG73" i="26"/>
  <c r="AF73" i="26"/>
  <c r="AM72" i="26"/>
  <c r="AL72" i="26"/>
  <c r="AK72" i="26"/>
  <c r="AJ72" i="26"/>
  <c r="AI72" i="26"/>
  <c r="AH72" i="26"/>
  <c r="AG72" i="26"/>
  <c r="AF72" i="26"/>
  <c r="AM71" i="26"/>
  <c r="AL71" i="26"/>
  <c r="AK71" i="26"/>
  <c r="AJ71" i="26"/>
  <c r="AI71" i="26"/>
  <c r="AH71" i="26"/>
  <c r="AG71" i="26"/>
  <c r="AF71" i="26"/>
  <c r="AM70" i="26"/>
  <c r="AL70" i="26"/>
  <c r="AK70" i="26"/>
  <c r="AJ70" i="26"/>
  <c r="AI70" i="26"/>
  <c r="AH70" i="26"/>
  <c r="AG70" i="26"/>
  <c r="AF70" i="26"/>
  <c r="AM69" i="26"/>
  <c r="AL69" i="26"/>
  <c r="AK69" i="26"/>
  <c r="AJ69" i="26"/>
  <c r="AI69" i="26"/>
  <c r="AH69" i="26"/>
  <c r="AG69" i="26"/>
  <c r="AF69" i="26"/>
  <c r="AM68" i="26"/>
  <c r="AL68" i="26"/>
  <c r="AK68" i="26"/>
  <c r="AJ68" i="26"/>
  <c r="AI68" i="26"/>
  <c r="AH68" i="26"/>
  <c r="AG68" i="26"/>
  <c r="AF68" i="26"/>
  <c r="AM67" i="26"/>
  <c r="AL67" i="26"/>
  <c r="AK67" i="26"/>
  <c r="AJ67" i="26"/>
  <c r="AI67" i="26"/>
  <c r="AH67" i="26"/>
  <c r="AG67" i="26"/>
  <c r="AF67" i="26"/>
  <c r="AM66" i="26"/>
  <c r="AL66" i="26"/>
  <c r="AK66" i="26"/>
  <c r="AJ66" i="26"/>
  <c r="AI66" i="26"/>
  <c r="AH66" i="26"/>
  <c r="AG66" i="26"/>
  <c r="AF66" i="26"/>
  <c r="AM65" i="26"/>
  <c r="AL65" i="26"/>
  <c r="AK65" i="26"/>
  <c r="AJ65" i="26"/>
  <c r="AI65" i="26"/>
  <c r="AH65" i="26"/>
  <c r="AG65" i="26"/>
  <c r="AF65" i="26"/>
  <c r="AM64" i="26"/>
  <c r="AL64" i="26"/>
  <c r="AK64" i="26"/>
  <c r="AJ64" i="26"/>
  <c r="AI64" i="26"/>
  <c r="AH64" i="26"/>
  <c r="AG64" i="26"/>
  <c r="AF64" i="26"/>
  <c r="AM63" i="26"/>
  <c r="AL63" i="26"/>
  <c r="AK63" i="26"/>
  <c r="AJ63" i="26"/>
  <c r="AI63" i="26"/>
  <c r="AH63" i="26"/>
  <c r="AG63" i="26"/>
  <c r="AF63" i="26"/>
  <c r="AM62" i="26"/>
  <c r="AL62" i="26"/>
  <c r="AK62" i="26"/>
  <c r="AJ62" i="26"/>
  <c r="AI62" i="26"/>
  <c r="AH62" i="26"/>
  <c r="AG62" i="26"/>
  <c r="AF62" i="26"/>
  <c r="AM61" i="26"/>
  <c r="AL61" i="26"/>
  <c r="AK61" i="26"/>
  <c r="AJ61" i="26"/>
  <c r="AI61" i="26"/>
  <c r="AH61" i="26"/>
  <c r="AG61" i="26"/>
  <c r="AF61" i="26"/>
  <c r="AM60" i="26"/>
  <c r="AL60" i="26"/>
  <c r="AK60" i="26"/>
  <c r="AJ60" i="26"/>
  <c r="AI60" i="26"/>
  <c r="AH60" i="26"/>
  <c r="AG60" i="26"/>
  <c r="AF60" i="26"/>
  <c r="AM59" i="26"/>
  <c r="AL59" i="26"/>
  <c r="AK59" i="26"/>
  <c r="AJ59" i="26"/>
  <c r="AI59" i="26"/>
  <c r="AH59" i="26"/>
  <c r="AG59" i="26"/>
  <c r="AF59" i="26"/>
  <c r="AM58" i="26"/>
  <c r="AL58" i="26"/>
  <c r="AK58" i="26"/>
  <c r="AJ58" i="26"/>
  <c r="AI58" i="26"/>
  <c r="AH58" i="26"/>
  <c r="AG58" i="26"/>
  <c r="AF58" i="26"/>
  <c r="AM57" i="26"/>
  <c r="AL57" i="26"/>
  <c r="AK57" i="26"/>
  <c r="AJ57" i="26"/>
  <c r="AI57" i="26"/>
  <c r="AH57" i="26"/>
  <c r="AG57" i="26"/>
  <c r="AF57" i="26"/>
  <c r="AM56" i="26"/>
  <c r="AL56" i="26"/>
  <c r="AK56" i="26"/>
  <c r="AJ56" i="26"/>
  <c r="AI56" i="26"/>
  <c r="AH56" i="26"/>
  <c r="AG56" i="26"/>
  <c r="AF56" i="26"/>
  <c r="AM55" i="26"/>
  <c r="AL55" i="26"/>
  <c r="AK55" i="26"/>
  <c r="AJ55" i="26"/>
  <c r="AI55" i="26"/>
  <c r="AH55" i="26"/>
  <c r="AG55" i="26"/>
  <c r="AF55" i="26"/>
  <c r="AM54" i="26"/>
  <c r="AL54" i="26"/>
  <c r="AK54" i="26"/>
  <c r="AJ54" i="26"/>
  <c r="AI54" i="26"/>
  <c r="AH54" i="26"/>
  <c r="AG54" i="26"/>
  <c r="AF54" i="26"/>
  <c r="AM53" i="26"/>
  <c r="AL53" i="26"/>
  <c r="AK53" i="26"/>
  <c r="AJ53" i="26"/>
  <c r="AI53" i="26"/>
  <c r="AH53" i="26"/>
  <c r="AG53" i="26"/>
  <c r="AF53" i="26"/>
  <c r="AM52" i="26"/>
  <c r="AL52" i="26"/>
  <c r="AK52" i="26"/>
  <c r="AJ52" i="26"/>
  <c r="AI52" i="26"/>
  <c r="AH52" i="26"/>
  <c r="AG52" i="26"/>
  <c r="AF52" i="26"/>
  <c r="AM51" i="26"/>
  <c r="AL51" i="26"/>
  <c r="AK51" i="26"/>
  <c r="AJ51" i="26"/>
  <c r="AI51" i="26"/>
  <c r="AH51" i="26"/>
  <c r="AG51" i="26"/>
  <c r="AF51" i="26"/>
  <c r="AM50" i="26"/>
  <c r="AL50" i="26"/>
  <c r="AK50" i="26"/>
  <c r="AJ50" i="26"/>
  <c r="AI50" i="26"/>
  <c r="AH50" i="26"/>
  <c r="AG50" i="26"/>
  <c r="AF50" i="26"/>
  <c r="AM49" i="26"/>
  <c r="AL49" i="26"/>
  <c r="AK49" i="26"/>
  <c r="AJ49" i="26"/>
  <c r="AI49" i="26"/>
  <c r="AH49" i="26"/>
  <c r="AG49" i="26"/>
  <c r="AF49" i="26"/>
  <c r="AM48" i="26"/>
  <c r="AL48" i="26"/>
  <c r="AK48" i="26"/>
  <c r="AJ48" i="26"/>
  <c r="AI48" i="26"/>
  <c r="AH48" i="26"/>
  <c r="AG48" i="26"/>
  <c r="AF48" i="26"/>
  <c r="AM47" i="26"/>
  <c r="AL47" i="26"/>
  <c r="AK47" i="26"/>
  <c r="AJ47" i="26"/>
  <c r="AI47" i="26"/>
  <c r="AH47" i="26"/>
  <c r="AG47" i="26"/>
  <c r="AF47" i="26"/>
  <c r="AM46" i="26"/>
  <c r="AL46" i="26"/>
  <c r="AK46" i="26"/>
  <c r="AJ46" i="26"/>
  <c r="AI46" i="26"/>
  <c r="AH46" i="26"/>
  <c r="AG46" i="26"/>
  <c r="AF46" i="26"/>
  <c r="AM45" i="26"/>
  <c r="AL45" i="26"/>
  <c r="AK45" i="26"/>
  <c r="AJ45" i="26"/>
  <c r="AI45" i="26"/>
  <c r="AH45" i="26"/>
  <c r="AG45" i="26"/>
  <c r="AF45" i="26"/>
  <c r="AM44" i="26"/>
  <c r="AL44" i="26"/>
  <c r="AK44" i="26"/>
  <c r="AJ44" i="26"/>
  <c r="AI44" i="26"/>
  <c r="AH44" i="26"/>
  <c r="AG44" i="26"/>
  <c r="AF44" i="26"/>
  <c r="AM43" i="26"/>
  <c r="AL43" i="26"/>
  <c r="AK43" i="26"/>
  <c r="AJ43" i="26"/>
  <c r="AI43" i="26"/>
  <c r="AH43" i="26"/>
  <c r="AG43" i="26"/>
  <c r="AF43" i="26"/>
  <c r="AM42" i="26"/>
  <c r="AL42" i="26"/>
  <c r="AK42" i="26"/>
  <c r="AJ42" i="26"/>
  <c r="AI42" i="26"/>
  <c r="AH42" i="26"/>
  <c r="AG42" i="26"/>
  <c r="AF42" i="26"/>
  <c r="AM41" i="26"/>
  <c r="AL41" i="26"/>
  <c r="AK41" i="26"/>
  <c r="AJ41" i="26"/>
  <c r="AI41" i="26"/>
  <c r="AH41" i="26"/>
  <c r="AG41" i="26"/>
  <c r="AF41" i="26"/>
  <c r="AM40" i="26"/>
  <c r="AL40" i="26"/>
  <c r="AK40" i="26"/>
  <c r="AJ40" i="26"/>
  <c r="AI40" i="26"/>
  <c r="AH40" i="26"/>
  <c r="AG40" i="26"/>
  <c r="AF40" i="26"/>
  <c r="AM39" i="26"/>
  <c r="AL39" i="26"/>
  <c r="AK39" i="26"/>
  <c r="AJ39" i="26"/>
  <c r="AI39" i="26"/>
  <c r="AH39" i="26"/>
  <c r="AG39" i="26"/>
  <c r="AF39" i="26"/>
  <c r="AM38" i="26"/>
  <c r="AL38" i="26"/>
  <c r="AK38" i="26"/>
  <c r="AJ38" i="26"/>
  <c r="AI38" i="26"/>
  <c r="AH38" i="26"/>
  <c r="AG38" i="26"/>
  <c r="AF38" i="26"/>
  <c r="AM37" i="26"/>
  <c r="AL37" i="26"/>
  <c r="AK37" i="26"/>
  <c r="AJ37" i="26"/>
  <c r="AI37" i="26"/>
  <c r="AH37" i="26"/>
  <c r="AG37" i="26"/>
  <c r="AF37" i="26"/>
  <c r="AM36" i="26"/>
  <c r="AL36" i="26"/>
  <c r="AK36" i="26"/>
  <c r="AJ36" i="26"/>
  <c r="AI36" i="26"/>
  <c r="AH36" i="26"/>
  <c r="AG36" i="26"/>
  <c r="AF36" i="26"/>
  <c r="AM35" i="26"/>
  <c r="AL35" i="26"/>
  <c r="AK35" i="26"/>
  <c r="AJ35" i="26"/>
  <c r="AI35" i="26"/>
  <c r="AH35" i="26"/>
  <c r="AG35" i="26"/>
  <c r="AF35" i="26"/>
  <c r="AM34" i="26"/>
  <c r="AL34" i="26"/>
  <c r="AK34" i="26"/>
  <c r="AJ34" i="26"/>
  <c r="AI34" i="26"/>
  <c r="AH34" i="26"/>
  <c r="AG34" i="26"/>
  <c r="AF34" i="26"/>
  <c r="AM33" i="26"/>
  <c r="AL33" i="26"/>
  <c r="AK33" i="26"/>
  <c r="AJ33" i="26"/>
  <c r="AI33" i="26"/>
  <c r="AH33" i="26"/>
  <c r="AG33" i="26"/>
  <c r="AF33" i="26"/>
  <c r="AM32" i="26"/>
  <c r="AL32" i="26"/>
  <c r="AK32" i="26"/>
  <c r="AJ32" i="26"/>
  <c r="AI32" i="26"/>
  <c r="AH32" i="26"/>
  <c r="AG32" i="26"/>
  <c r="AF32" i="26"/>
  <c r="AM31" i="26"/>
  <c r="AL31" i="26"/>
  <c r="AK31" i="26"/>
  <c r="AJ31" i="26"/>
  <c r="AI31" i="26"/>
  <c r="AH31" i="26"/>
  <c r="AG31" i="26"/>
  <c r="AF31" i="26"/>
  <c r="AM30" i="26"/>
  <c r="AL30" i="26"/>
  <c r="AK30" i="26"/>
  <c r="AJ30" i="26"/>
  <c r="AI30" i="26"/>
  <c r="AH30" i="26"/>
  <c r="AG30" i="26"/>
  <c r="AF30" i="26"/>
  <c r="AM29" i="26"/>
  <c r="AL29" i="26"/>
  <c r="AK29" i="26"/>
  <c r="AJ29" i="26"/>
  <c r="AI29" i="26"/>
  <c r="AH29" i="26"/>
  <c r="AG29" i="26"/>
  <c r="AF29" i="26"/>
  <c r="AM28" i="26"/>
  <c r="AL28" i="26"/>
  <c r="AK28" i="26"/>
  <c r="AJ28" i="26"/>
  <c r="AI28" i="26"/>
  <c r="AH28" i="26"/>
  <c r="AG28" i="26"/>
  <c r="AF28" i="26"/>
  <c r="AM27" i="26"/>
  <c r="AL27" i="26"/>
  <c r="AK27" i="26"/>
  <c r="AJ27" i="26"/>
  <c r="AI27" i="26"/>
  <c r="AH27" i="26"/>
  <c r="AG27" i="26"/>
  <c r="AF27" i="26"/>
  <c r="AM26" i="26"/>
  <c r="AL26" i="26"/>
  <c r="AK26" i="26"/>
  <c r="AJ26" i="26"/>
  <c r="AI26" i="26"/>
  <c r="AH26" i="26"/>
  <c r="AG26" i="26"/>
  <c r="AF26" i="26"/>
  <c r="AM25" i="26"/>
  <c r="AL25" i="26"/>
  <c r="AK25" i="26"/>
  <c r="AJ25" i="26"/>
  <c r="AI25" i="26"/>
  <c r="AH25" i="26"/>
  <c r="AG25" i="26"/>
  <c r="AF25" i="26"/>
  <c r="AM24" i="26"/>
  <c r="AL24" i="26"/>
  <c r="AK24" i="26"/>
  <c r="AJ24" i="26"/>
  <c r="AI24" i="26"/>
  <c r="AH24" i="26"/>
  <c r="AG24" i="26"/>
  <c r="AF24" i="26"/>
  <c r="AM23" i="26"/>
  <c r="AL23" i="26"/>
  <c r="AK23" i="26"/>
  <c r="AJ23" i="26"/>
  <c r="AI23" i="26"/>
  <c r="AH23" i="26"/>
  <c r="AG23" i="26"/>
  <c r="AF23" i="26"/>
  <c r="AM22" i="26"/>
  <c r="AL22" i="26"/>
  <c r="AK22" i="26"/>
  <c r="AJ22" i="26"/>
  <c r="AI22" i="26"/>
  <c r="AH22" i="26"/>
  <c r="AG22" i="26"/>
  <c r="AF22" i="26"/>
  <c r="AM21" i="26"/>
  <c r="AL21" i="26"/>
  <c r="AK21" i="26"/>
  <c r="AJ21" i="26"/>
  <c r="AI21" i="26"/>
  <c r="AH21" i="26"/>
  <c r="AG21" i="26"/>
  <c r="AF21" i="26"/>
  <c r="AM20" i="26"/>
  <c r="AL20" i="26"/>
  <c r="AK20" i="26"/>
  <c r="AJ20" i="26"/>
  <c r="AI20" i="26"/>
  <c r="AH20" i="26"/>
  <c r="AG20" i="26"/>
  <c r="AF20" i="26"/>
  <c r="AM19" i="26"/>
  <c r="AL19" i="26"/>
  <c r="AK19" i="26"/>
  <c r="AJ19" i="26"/>
  <c r="AI19" i="26"/>
  <c r="AH19" i="26"/>
  <c r="AG19" i="26"/>
  <c r="AF19" i="26"/>
  <c r="AM18" i="26"/>
  <c r="AL18" i="26"/>
  <c r="AK18" i="26"/>
  <c r="AJ18" i="26"/>
  <c r="AI18" i="26"/>
  <c r="AH18" i="26"/>
  <c r="AG18" i="26"/>
  <c r="AF18" i="26"/>
  <c r="AM17" i="26"/>
  <c r="AL17" i="26"/>
  <c r="AK17" i="26"/>
  <c r="AJ17" i="26"/>
  <c r="AI17" i="26"/>
  <c r="AH17" i="26"/>
  <c r="AG17" i="26"/>
  <c r="AF17" i="26"/>
  <c r="AM16" i="26"/>
  <c r="AL16" i="26"/>
  <c r="AK16" i="26"/>
  <c r="AJ16" i="26"/>
  <c r="AI16" i="26"/>
  <c r="AH16" i="26"/>
  <c r="AG16" i="26"/>
  <c r="AF16" i="26"/>
  <c r="AM15" i="26"/>
  <c r="AL15" i="26"/>
  <c r="AK15" i="26"/>
  <c r="AJ15" i="26"/>
  <c r="AI15" i="26"/>
  <c r="AH15" i="26"/>
  <c r="AG15" i="26"/>
  <c r="AF15" i="26"/>
  <c r="AM14" i="26"/>
  <c r="AL14" i="26"/>
  <c r="AK14" i="26"/>
  <c r="AJ14" i="26"/>
  <c r="AI14" i="26"/>
  <c r="AH14" i="26"/>
  <c r="AG14" i="26"/>
  <c r="AF14" i="26"/>
  <c r="AM13" i="26"/>
  <c r="AL13" i="26"/>
  <c r="AK13" i="26"/>
  <c r="AJ13" i="26"/>
  <c r="AI13" i="26"/>
  <c r="AH13" i="26"/>
  <c r="AG13" i="26"/>
  <c r="AF13" i="26"/>
  <c r="AM12" i="26"/>
  <c r="AL12" i="26"/>
  <c r="AK12" i="26"/>
  <c r="AJ12" i="26"/>
  <c r="AI12" i="26"/>
  <c r="AH12" i="26"/>
  <c r="AG12" i="26"/>
  <c r="AF12" i="26"/>
  <c r="AM11" i="26"/>
  <c r="AL11" i="26"/>
  <c r="AK11" i="26"/>
  <c r="AJ11" i="26"/>
  <c r="AI11" i="26"/>
  <c r="AH11" i="26"/>
  <c r="AG11" i="26"/>
  <c r="AF11" i="26"/>
  <c r="AM10" i="26"/>
  <c r="AL10" i="26"/>
  <c r="AK10" i="26"/>
  <c r="AJ10" i="26"/>
  <c r="AI10" i="26"/>
  <c r="AH10" i="26"/>
  <c r="AG10" i="26"/>
  <c r="AF10" i="26"/>
  <c r="AM9" i="26"/>
  <c r="AL9" i="26"/>
  <c r="AK9" i="26"/>
  <c r="AJ9" i="26"/>
  <c r="AI9" i="26"/>
  <c r="AH9" i="26"/>
  <c r="AG9" i="26"/>
  <c r="AF9" i="26"/>
  <c r="AM8" i="26"/>
  <c r="AL8" i="26"/>
  <c r="AK8" i="26"/>
  <c r="AJ8" i="26"/>
  <c r="AI8" i="26"/>
  <c r="AH8" i="26"/>
  <c r="AG8" i="26"/>
  <c r="AF8" i="26"/>
  <c r="F21" i="25" l="1"/>
  <c r="F23" i="25"/>
  <c r="F25" i="25"/>
  <c r="F27" i="25"/>
  <c r="F29" i="25"/>
  <c r="F31" i="25"/>
  <c r="F33" i="25"/>
  <c r="F35" i="25"/>
  <c r="F37" i="25"/>
  <c r="F39" i="25"/>
  <c r="F41" i="25"/>
  <c r="F43" i="25"/>
  <c r="F45" i="25"/>
  <c r="F47" i="25"/>
  <c r="F49" i="25"/>
  <c r="F51" i="25"/>
  <c r="F53" i="25"/>
  <c r="F55" i="25"/>
  <c r="F57" i="25"/>
  <c r="F59" i="25"/>
  <c r="F61" i="25"/>
  <c r="F63" i="25"/>
  <c r="F65" i="25"/>
  <c r="F67" i="25"/>
  <c r="F69" i="25"/>
  <c r="F71" i="25"/>
  <c r="F73" i="25"/>
  <c r="F75" i="25"/>
  <c r="F77" i="25"/>
  <c r="F79" i="25"/>
  <c r="F81" i="25"/>
  <c r="F83" i="25"/>
  <c r="F85" i="25"/>
  <c r="F87" i="25"/>
  <c r="F89" i="25"/>
  <c r="F91" i="25"/>
  <c r="F93" i="25"/>
  <c r="F95" i="25"/>
  <c r="F97" i="25"/>
  <c r="F99" i="25"/>
  <c r="F101" i="25"/>
  <c r="F103" i="25"/>
  <c r="F105" i="25"/>
  <c r="F107" i="25"/>
  <c r="F109" i="25"/>
  <c r="F111" i="25"/>
  <c r="F113" i="25"/>
  <c r="F115" i="25"/>
  <c r="F117" i="25"/>
  <c r="F119" i="25"/>
  <c r="F121" i="25"/>
  <c r="F123" i="25"/>
  <c r="F125" i="25"/>
  <c r="F127" i="25"/>
  <c r="F129" i="25"/>
  <c r="F131" i="25"/>
  <c r="F133" i="25"/>
  <c r="F135" i="25"/>
  <c r="F137" i="25"/>
  <c r="F139" i="25"/>
  <c r="F141" i="25"/>
  <c r="F143" i="25"/>
  <c r="F145" i="25"/>
  <c r="F147" i="25"/>
  <c r="F149" i="25"/>
  <c r="F151" i="25"/>
  <c r="F153" i="25"/>
  <c r="F155" i="25"/>
  <c r="F157" i="25"/>
  <c r="F159" i="25"/>
  <c r="F161" i="25"/>
  <c r="F163" i="25"/>
  <c r="F165" i="25"/>
  <c r="F167" i="25"/>
  <c r="F169" i="25"/>
  <c r="F171" i="25"/>
  <c r="F173" i="25"/>
  <c r="F175" i="25"/>
  <c r="F177" i="25"/>
  <c r="F179" i="25"/>
  <c r="F181" i="25"/>
  <c r="F183" i="25"/>
  <c r="F185" i="25"/>
  <c r="F187" i="25"/>
  <c r="F189" i="25"/>
  <c r="F191" i="25"/>
  <c r="F193" i="25"/>
  <c r="F195" i="25"/>
  <c r="F197" i="25"/>
  <c r="F199" i="25"/>
  <c r="F201" i="25"/>
  <c r="F203" i="25"/>
  <c r="F205" i="25"/>
  <c r="F207" i="25"/>
  <c r="F209" i="25"/>
  <c r="F211" i="25"/>
  <c r="F213" i="25"/>
  <c r="F215" i="25"/>
  <c r="F217" i="25"/>
  <c r="F219" i="25"/>
  <c r="F221" i="25"/>
  <c r="F223" i="25"/>
  <c r="F225" i="25"/>
  <c r="F227" i="25"/>
  <c r="F229" i="25"/>
  <c r="F231" i="25"/>
  <c r="F233" i="25"/>
  <c r="F235" i="25"/>
  <c r="F237" i="25"/>
  <c r="F239" i="25"/>
  <c r="F241" i="25"/>
  <c r="F243" i="25"/>
  <c r="F245" i="25"/>
  <c r="F247" i="25"/>
  <c r="F249" i="25"/>
  <c r="F251" i="25"/>
  <c r="F253" i="25"/>
  <c r="F255" i="25"/>
  <c r="F257" i="25"/>
  <c r="F259" i="25"/>
  <c r="F261" i="25"/>
  <c r="F263" i="25"/>
  <c r="F265" i="25"/>
  <c r="F267" i="25"/>
  <c r="F269" i="25"/>
  <c r="F271" i="25"/>
  <c r="F273" i="25"/>
  <c r="F275" i="25"/>
  <c r="F277" i="25"/>
  <c r="F279" i="25"/>
  <c r="F281" i="25"/>
  <c r="F283" i="25"/>
  <c r="F285" i="25"/>
  <c r="F287" i="25"/>
  <c r="F289" i="25"/>
  <c r="F291" i="25"/>
  <c r="F293" i="25"/>
  <c r="F295" i="25"/>
  <c r="F297" i="25"/>
  <c r="F299" i="25"/>
  <c r="F301" i="25"/>
  <c r="F303" i="25"/>
  <c r="F305" i="25"/>
  <c r="F307" i="25"/>
  <c r="F309" i="25"/>
  <c r="F311" i="25"/>
  <c r="F313" i="25"/>
  <c r="F315" i="25"/>
  <c r="F317" i="25"/>
  <c r="F319" i="25"/>
  <c r="F321" i="25"/>
  <c r="F323" i="25"/>
  <c r="F325" i="25"/>
  <c r="F327" i="25"/>
  <c r="F329" i="25"/>
  <c r="F331" i="25"/>
  <c r="F333" i="25"/>
  <c r="F335" i="25"/>
  <c r="F337" i="25"/>
  <c r="F339" i="25"/>
  <c r="F341" i="25"/>
  <c r="F343" i="25"/>
  <c r="F345" i="25"/>
  <c r="F347" i="25"/>
  <c r="F349" i="25"/>
  <c r="F351" i="25"/>
  <c r="F353" i="25"/>
  <c r="F355" i="25"/>
  <c r="F357" i="25"/>
  <c r="F359" i="25"/>
  <c r="F361" i="25"/>
  <c r="F363" i="25"/>
  <c r="F365" i="25"/>
  <c r="F367" i="25"/>
  <c r="F369" i="25"/>
  <c r="F371" i="25"/>
  <c r="F373" i="25"/>
  <c r="F375" i="25"/>
  <c r="F377" i="25"/>
  <c r="F379" i="25"/>
  <c r="F381" i="25"/>
  <c r="F383" i="25"/>
  <c r="F385" i="25"/>
  <c r="F387" i="25"/>
  <c r="F389" i="25"/>
  <c r="F391" i="25"/>
  <c r="F393" i="25"/>
  <c r="F395" i="25"/>
  <c r="F397" i="25"/>
  <c r="F399" i="25"/>
  <c r="F401" i="25"/>
  <c r="F403" i="25"/>
  <c r="F405" i="25"/>
  <c r="F407" i="25"/>
  <c r="F409" i="25"/>
  <c r="F411" i="25"/>
  <c r="F413" i="25"/>
  <c r="F415" i="25"/>
  <c r="F417" i="25"/>
  <c r="F419" i="25"/>
  <c r="F421" i="25"/>
  <c r="F423" i="25"/>
  <c r="F425" i="25"/>
  <c r="F427" i="25"/>
  <c r="F429" i="25"/>
  <c r="F431" i="25"/>
  <c r="F433" i="25"/>
  <c r="F435" i="25"/>
  <c r="F437" i="25"/>
  <c r="F439" i="25"/>
  <c r="F441" i="25"/>
  <c r="F443" i="25"/>
  <c r="F445" i="25"/>
  <c r="F447" i="25"/>
  <c r="F449" i="25"/>
  <c r="F451" i="25"/>
  <c r="F453" i="25"/>
  <c r="F455" i="25"/>
  <c r="F457" i="25"/>
  <c r="F459" i="25"/>
  <c r="F461" i="25"/>
  <c r="F463" i="25"/>
  <c r="F465" i="25"/>
  <c r="F467" i="25"/>
  <c r="F469" i="25"/>
  <c r="F471" i="25"/>
  <c r="F473" i="25"/>
  <c r="F475" i="25"/>
  <c r="F477" i="25"/>
  <c r="F479" i="25"/>
  <c r="F481" i="25"/>
  <c r="F483" i="25"/>
  <c r="F485" i="25"/>
  <c r="F487" i="25"/>
  <c r="F489" i="25"/>
  <c r="F491" i="25"/>
  <c r="F493" i="25"/>
  <c r="F495" i="25"/>
  <c r="F497" i="25"/>
  <c r="F499" i="25"/>
  <c r="F501" i="25"/>
  <c r="F503" i="25"/>
  <c r="F505" i="25"/>
  <c r="F507" i="25"/>
  <c r="F509" i="25"/>
  <c r="F511" i="25"/>
  <c r="F513" i="25"/>
  <c r="F515" i="25"/>
  <c r="F517" i="25"/>
  <c r="F519" i="25"/>
  <c r="F521" i="25"/>
  <c r="F523" i="25"/>
  <c r="F525" i="25"/>
  <c r="F527" i="25"/>
  <c r="F529" i="25"/>
  <c r="F531" i="25"/>
  <c r="F533" i="25"/>
  <c r="F535" i="25"/>
  <c r="F537" i="25"/>
  <c r="F539" i="25"/>
  <c r="F541" i="25"/>
  <c r="F543" i="25"/>
  <c r="F545" i="25"/>
  <c r="F547" i="25"/>
  <c r="F549" i="25"/>
  <c r="F551" i="25"/>
  <c r="F553" i="25"/>
  <c r="F555" i="25"/>
  <c r="F557" i="25"/>
  <c r="F559" i="25"/>
  <c r="F561" i="25"/>
  <c r="F563" i="25"/>
  <c r="F565" i="25"/>
  <c r="F567" i="25"/>
  <c r="F569" i="25"/>
  <c r="F571" i="25"/>
  <c r="F573" i="25"/>
  <c r="F575" i="25"/>
  <c r="F577" i="25"/>
  <c r="F579" i="25"/>
  <c r="F581" i="25"/>
  <c r="F583" i="25"/>
  <c r="F585" i="25"/>
  <c r="F587" i="25"/>
  <c r="F589" i="25"/>
  <c r="F591" i="25"/>
  <c r="F593" i="25"/>
  <c r="F595" i="25"/>
  <c r="F597" i="25"/>
  <c r="F599" i="25"/>
  <c r="F601" i="25"/>
  <c r="F603" i="25"/>
  <c r="F605" i="25"/>
  <c r="F607" i="25"/>
  <c r="F609" i="25"/>
  <c r="F22" i="25"/>
  <c r="F24" i="25"/>
  <c r="F26" i="25"/>
  <c r="F28" i="25"/>
  <c r="F30" i="25"/>
  <c r="F32" i="25"/>
  <c r="F34" i="25"/>
  <c r="F36" i="25"/>
  <c r="F38" i="25"/>
  <c r="F40" i="25"/>
  <c r="F42" i="25"/>
  <c r="F44" i="25"/>
  <c r="F46" i="25"/>
  <c r="F48" i="25"/>
  <c r="F50" i="25"/>
  <c r="F52" i="25"/>
  <c r="F54" i="25"/>
  <c r="F56" i="25"/>
  <c r="F58" i="25"/>
  <c r="F60" i="25"/>
  <c r="F62" i="25"/>
  <c r="F64" i="25"/>
  <c r="F66" i="25"/>
  <c r="F68" i="25"/>
  <c r="F70" i="25"/>
  <c r="F72" i="25"/>
  <c r="F74" i="25"/>
  <c r="F76" i="25"/>
  <c r="F78" i="25"/>
  <c r="F80" i="25"/>
  <c r="F82" i="25"/>
  <c r="F84" i="25"/>
  <c r="F86" i="25"/>
  <c r="F88" i="25"/>
  <c r="F90" i="25"/>
  <c r="F92" i="25"/>
  <c r="F94" i="25"/>
  <c r="F96" i="25"/>
  <c r="F98" i="25"/>
  <c r="F100" i="25"/>
  <c r="F102" i="25"/>
  <c r="F104" i="25"/>
  <c r="F106" i="25"/>
  <c r="F108" i="25"/>
  <c r="F110" i="25"/>
  <c r="F112" i="25"/>
  <c r="F114" i="25"/>
  <c r="F116" i="25"/>
  <c r="F118" i="25"/>
  <c r="F120" i="25"/>
  <c r="F122" i="25"/>
  <c r="F124" i="25"/>
  <c r="F126" i="25"/>
  <c r="F128" i="25"/>
  <c r="F130" i="25"/>
  <c r="F132" i="25"/>
  <c r="F134" i="25"/>
  <c r="F136" i="25"/>
  <c r="F138" i="25"/>
  <c r="F140" i="25"/>
  <c r="F142" i="25"/>
  <c r="F144" i="25"/>
  <c r="F146" i="25"/>
  <c r="F148" i="25"/>
  <c r="F150" i="25"/>
  <c r="F152" i="25"/>
  <c r="F154" i="25"/>
  <c r="F156" i="25"/>
  <c r="F158" i="25"/>
  <c r="F160" i="25"/>
  <c r="F162" i="25"/>
  <c r="F164" i="25"/>
  <c r="F166" i="25"/>
  <c r="F168" i="25"/>
  <c r="F170" i="25"/>
  <c r="F172" i="25"/>
  <c r="F174" i="25"/>
  <c r="F176" i="25"/>
  <c r="F178" i="25"/>
  <c r="F180" i="25"/>
  <c r="F182" i="25"/>
  <c r="F184" i="25"/>
  <c r="F186" i="25"/>
  <c r="F188" i="25"/>
  <c r="F190" i="25"/>
  <c r="F192" i="25"/>
  <c r="F194" i="25"/>
  <c r="F196" i="25"/>
  <c r="F198" i="25"/>
  <c r="F200" i="25"/>
  <c r="F202" i="25"/>
  <c r="F204" i="25"/>
  <c r="F206" i="25"/>
  <c r="F208" i="25"/>
  <c r="F210" i="25"/>
  <c r="F212" i="25"/>
  <c r="F214" i="25"/>
  <c r="F216" i="25"/>
  <c r="F218" i="25"/>
  <c r="F220" i="25"/>
  <c r="F222" i="25"/>
  <c r="F224" i="25"/>
  <c r="F226" i="25"/>
  <c r="F228" i="25"/>
  <c r="F230" i="25"/>
  <c r="F232" i="25"/>
  <c r="F234" i="25"/>
  <c r="F236" i="25"/>
  <c r="F238" i="25"/>
  <c r="F240" i="25"/>
  <c r="F242" i="25"/>
  <c r="F244" i="25"/>
  <c r="F246" i="25"/>
  <c r="F248" i="25"/>
  <c r="F250" i="25"/>
  <c r="F252" i="25"/>
  <c r="F254" i="25"/>
  <c r="F256" i="25"/>
  <c r="F258" i="25"/>
  <c r="F260" i="25"/>
  <c r="F262" i="25"/>
  <c r="F264" i="25"/>
  <c r="F266" i="25"/>
  <c r="F268" i="25"/>
  <c r="F270" i="25"/>
  <c r="F272" i="25"/>
  <c r="F274" i="25"/>
  <c r="F276" i="25"/>
  <c r="F278" i="25"/>
  <c r="F280" i="25"/>
  <c r="F282" i="25"/>
  <c r="F284" i="25"/>
  <c r="F286" i="25"/>
  <c r="F288" i="25"/>
  <c r="F290" i="25"/>
  <c r="F292" i="25"/>
  <c r="F294" i="25"/>
  <c r="F296" i="25"/>
  <c r="F298" i="25"/>
  <c r="F300" i="25"/>
  <c r="F302" i="25"/>
  <c r="F304" i="25"/>
  <c r="F306" i="25"/>
  <c r="F308" i="25"/>
  <c r="F310" i="25"/>
  <c r="F312" i="25"/>
  <c r="F314" i="25"/>
  <c r="F316" i="25"/>
  <c r="F318" i="25"/>
  <c r="F320" i="25"/>
  <c r="F322" i="25"/>
  <c r="F324" i="25"/>
  <c r="F326" i="25"/>
  <c r="F328" i="25"/>
  <c r="F330" i="25"/>
  <c r="F332" i="25"/>
  <c r="F334" i="25"/>
  <c r="F336" i="25"/>
  <c r="F338" i="25"/>
  <c r="F340" i="25"/>
  <c r="F342" i="25"/>
  <c r="F344" i="25"/>
  <c r="F346" i="25"/>
  <c r="F348" i="25"/>
  <c r="F350" i="25"/>
  <c r="F352" i="25"/>
  <c r="F354" i="25"/>
  <c r="F356" i="25"/>
  <c r="F358" i="25"/>
  <c r="F360" i="25"/>
  <c r="F362" i="25"/>
  <c r="F364" i="25"/>
  <c r="F366" i="25"/>
  <c r="F368" i="25"/>
  <c r="F370" i="25"/>
  <c r="F372" i="25"/>
  <c r="F374" i="25"/>
  <c r="F376" i="25"/>
  <c r="F378" i="25"/>
  <c r="F380" i="25"/>
  <c r="F382" i="25"/>
  <c r="F384" i="25"/>
  <c r="F386" i="25"/>
  <c r="F388" i="25"/>
  <c r="F390" i="25"/>
  <c r="F392" i="25"/>
  <c r="F394" i="25"/>
  <c r="F396" i="25"/>
  <c r="F398" i="25"/>
  <c r="F400" i="25"/>
  <c r="F402" i="25"/>
  <c r="F404" i="25"/>
  <c r="F406" i="25"/>
  <c r="F408" i="25"/>
  <c r="F410" i="25"/>
  <c r="F412" i="25"/>
  <c r="F414" i="25"/>
  <c r="F416" i="25"/>
  <c r="F418" i="25"/>
  <c r="F420" i="25"/>
  <c r="F611" i="25"/>
  <c r="F613" i="25"/>
  <c r="F615" i="25"/>
  <c r="F617" i="25"/>
  <c r="F619" i="25"/>
  <c r="F621" i="25"/>
  <c r="F623" i="25"/>
  <c r="F625" i="25"/>
  <c r="F627" i="25"/>
  <c r="F629" i="25"/>
  <c r="F631" i="25"/>
  <c r="F633" i="25"/>
  <c r="F635" i="25"/>
  <c r="F637" i="25"/>
  <c r="F639" i="25"/>
  <c r="F641" i="25"/>
  <c r="F643" i="25"/>
  <c r="F645" i="25"/>
  <c r="F647" i="25"/>
  <c r="F649" i="25"/>
  <c r="F651" i="25"/>
  <c r="F653" i="25"/>
  <c r="F655" i="25"/>
  <c r="F657" i="25"/>
  <c r="F659" i="25"/>
  <c r="F661" i="25"/>
  <c r="F663" i="25"/>
  <c r="F665" i="25"/>
  <c r="F667" i="25"/>
  <c r="F669" i="25"/>
  <c r="F671" i="25"/>
  <c r="F673" i="25"/>
  <c r="F675" i="25"/>
  <c r="F677" i="25"/>
  <c r="F679" i="25"/>
  <c r="F681" i="25"/>
  <c r="F683" i="25"/>
  <c r="F685" i="25"/>
  <c r="F687" i="25"/>
  <c r="F689" i="25"/>
  <c r="F691" i="25"/>
  <c r="F693" i="25"/>
  <c r="F695" i="25"/>
  <c r="F697" i="25"/>
  <c r="F699" i="25"/>
  <c r="F701" i="25"/>
  <c r="F703" i="25"/>
  <c r="F705" i="25"/>
  <c r="F707" i="25"/>
  <c r="F709" i="25"/>
  <c r="F711" i="25"/>
  <c r="F713" i="25"/>
  <c r="F715" i="25"/>
  <c r="F717" i="25"/>
  <c r="F719" i="25"/>
  <c r="F721" i="25"/>
  <c r="F723" i="25"/>
  <c r="F725" i="25"/>
  <c r="F727" i="25"/>
  <c r="F729" i="25"/>
  <c r="F731" i="25"/>
  <c r="F733" i="25"/>
  <c r="F735" i="25"/>
  <c r="F737" i="25"/>
  <c r="F739" i="25"/>
  <c r="F741" i="25"/>
  <c r="F743" i="25"/>
  <c r="F745" i="25"/>
  <c r="F747" i="25"/>
  <c r="F749" i="25"/>
  <c r="F751" i="25"/>
  <c r="F753" i="25"/>
  <c r="F755" i="25"/>
  <c r="F757" i="25"/>
  <c r="F759" i="25"/>
  <c r="F761" i="25"/>
  <c r="F763" i="25"/>
  <c r="F765" i="25"/>
  <c r="F767" i="25"/>
  <c r="F769" i="25"/>
  <c r="F771" i="25"/>
  <c r="F773" i="25"/>
  <c r="F775" i="25"/>
  <c r="F777" i="25"/>
  <c r="F779" i="25"/>
  <c r="F781" i="25"/>
  <c r="F783" i="25"/>
  <c r="F785" i="25"/>
  <c r="F787" i="25"/>
  <c r="F789" i="25"/>
  <c r="F791" i="25"/>
  <c r="F793" i="25"/>
  <c r="F795" i="25"/>
  <c r="F797" i="25"/>
  <c r="F799" i="25"/>
  <c r="F801" i="25"/>
  <c r="F803" i="25"/>
  <c r="F805" i="25"/>
  <c r="F807" i="25"/>
  <c r="F422" i="25"/>
  <c r="F424" i="25"/>
  <c r="F426" i="25"/>
  <c r="F428" i="25"/>
  <c r="F430" i="25"/>
  <c r="F432" i="25"/>
  <c r="F434" i="25"/>
  <c r="F436" i="25"/>
  <c r="F438" i="25"/>
  <c r="F440" i="25"/>
  <c r="F442" i="25"/>
  <c r="F444" i="25"/>
  <c r="F446" i="25"/>
  <c r="F448" i="25"/>
  <c r="F450" i="25"/>
  <c r="F452" i="25"/>
  <c r="F454" i="25"/>
  <c r="F456" i="25"/>
  <c r="F458" i="25"/>
  <c r="F460" i="25"/>
  <c r="F462" i="25"/>
  <c r="F464" i="25"/>
  <c r="F466" i="25"/>
  <c r="F468" i="25"/>
  <c r="F470" i="25"/>
  <c r="F472" i="25"/>
  <c r="F474" i="25"/>
  <c r="F476" i="25"/>
  <c r="F478" i="25"/>
  <c r="F480" i="25"/>
  <c r="F482" i="25"/>
  <c r="F484" i="25"/>
  <c r="F486" i="25"/>
  <c r="F488" i="25"/>
  <c r="F490" i="25"/>
  <c r="F492" i="25"/>
  <c r="F494" i="25"/>
  <c r="F496" i="25"/>
  <c r="F498" i="25"/>
  <c r="F500" i="25"/>
  <c r="F502" i="25"/>
  <c r="F504" i="25"/>
  <c r="F506" i="25"/>
  <c r="F508" i="25"/>
  <c r="F809" i="25"/>
  <c r="F811" i="25"/>
  <c r="F813" i="25"/>
  <c r="F815" i="25"/>
  <c r="F817" i="25"/>
  <c r="F819" i="25"/>
  <c r="F821" i="25"/>
  <c r="F823" i="25"/>
  <c r="F825" i="25"/>
  <c r="F827" i="25"/>
  <c r="F829" i="25"/>
  <c r="F831" i="25"/>
  <c r="F833" i="25"/>
  <c r="F835" i="25"/>
  <c r="F837" i="25"/>
  <c r="F839" i="25"/>
  <c r="F841" i="25"/>
  <c r="F843" i="25"/>
  <c r="F845" i="25"/>
  <c r="F847" i="25"/>
  <c r="F849" i="25"/>
  <c r="F851" i="25"/>
  <c r="F853" i="25"/>
  <c r="F855" i="25"/>
  <c r="F857" i="25"/>
  <c r="F859" i="25"/>
  <c r="F861" i="25"/>
  <c r="F863" i="25"/>
  <c r="F865" i="25"/>
  <c r="F867" i="25"/>
  <c r="F869" i="25"/>
  <c r="F871" i="25"/>
  <c r="F873" i="25"/>
  <c r="F875" i="25"/>
  <c r="F877" i="25"/>
  <c r="F879" i="25"/>
  <c r="F881" i="25"/>
  <c r="F883" i="25"/>
  <c r="F885" i="25"/>
  <c r="F887" i="25"/>
  <c r="F889" i="25"/>
  <c r="F891" i="25"/>
  <c r="F893" i="25"/>
  <c r="F895" i="25"/>
  <c r="F897" i="25"/>
  <c r="F899" i="25"/>
  <c r="F901" i="25"/>
  <c r="F903" i="25"/>
  <c r="F905" i="25"/>
  <c r="F907" i="25"/>
  <c r="F909" i="25"/>
  <c r="F911" i="25"/>
  <c r="F913" i="25"/>
  <c r="F915" i="25"/>
  <c r="F917" i="25"/>
  <c r="F919" i="25"/>
  <c r="F921" i="25"/>
  <c r="F923" i="25"/>
  <c r="F925" i="25"/>
  <c r="F927" i="25"/>
  <c r="F929" i="25"/>
  <c r="F931" i="25"/>
  <c r="F933" i="25"/>
  <c r="F935" i="25"/>
  <c r="F937" i="25"/>
  <c r="F939" i="25"/>
  <c r="F941" i="25"/>
  <c r="F943" i="25"/>
  <c r="F945" i="25"/>
  <c r="F947" i="25"/>
  <c r="F949" i="25"/>
  <c r="F951" i="25"/>
  <c r="F953" i="25"/>
  <c r="F955" i="25"/>
  <c r="F957" i="25"/>
  <c r="F959" i="25"/>
  <c r="F961" i="25"/>
  <c r="F963" i="25"/>
  <c r="F965" i="25"/>
  <c r="F967" i="25"/>
  <c r="F969" i="25"/>
  <c r="F971" i="25"/>
  <c r="F973" i="25"/>
  <c r="F975" i="25"/>
  <c r="F977" i="25"/>
  <c r="F510" i="25"/>
  <c r="F512" i="25"/>
  <c r="F514" i="25"/>
  <c r="F516" i="25"/>
  <c r="F518" i="25"/>
  <c r="F520" i="25"/>
  <c r="F522" i="25"/>
  <c r="F524" i="25"/>
  <c r="F526" i="25"/>
  <c r="F528" i="25"/>
  <c r="F530" i="25"/>
  <c r="F532" i="25"/>
  <c r="F534" i="25"/>
  <c r="F536" i="25"/>
  <c r="F538" i="25"/>
  <c r="F540" i="25"/>
  <c r="F542" i="25"/>
  <c r="F544" i="25"/>
  <c r="F546" i="25"/>
  <c r="F548" i="25"/>
  <c r="F550" i="25"/>
  <c r="F552" i="25"/>
  <c r="F554" i="25"/>
  <c r="F556" i="25"/>
  <c r="F558" i="25"/>
  <c r="F560" i="25"/>
  <c r="F562" i="25"/>
  <c r="F564" i="25"/>
  <c r="F566" i="25"/>
  <c r="F568" i="25"/>
  <c r="F570" i="25"/>
  <c r="F572" i="25"/>
  <c r="F574" i="25"/>
  <c r="F576" i="25"/>
  <c r="F578" i="25"/>
  <c r="F580" i="25"/>
  <c r="F582" i="25"/>
  <c r="F584" i="25"/>
  <c r="F586" i="25"/>
  <c r="F588" i="25"/>
  <c r="F590" i="25"/>
  <c r="F592" i="25"/>
  <c r="F594" i="25"/>
  <c r="F596" i="25"/>
  <c r="F598" i="25"/>
  <c r="F600" i="25"/>
  <c r="F602" i="25"/>
  <c r="F604" i="25"/>
  <c r="F606" i="25"/>
  <c r="F608" i="25"/>
  <c r="F610" i="25"/>
  <c r="F612" i="25"/>
  <c r="F614" i="25"/>
  <c r="F616" i="25"/>
  <c r="F618" i="25"/>
  <c r="F620" i="25"/>
  <c r="F622" i="25"/>
  <c r="F624" i="25"/>
  <c r="F626" i="25"/>
  <c r="F628" i="25"/>
  <c r="F630" i="25"/>
  <c r="F632" i="25"/>
  <c r="F634" i="25"/>
  <c r="F636" i="25"/>
  <c r="F638" i="25"/>
  <c r="F640" i="25"/>
  <c r="F642" i="25"/>
  <c r="F644" i="25"/>
  <c r="F646" i="25"/>
  <c r="F648" i="25"/>
  <c r="F650" i="25"/>
  <c r="F652" i="25"/>
  <c r="F654" i="25"/>
  <c r="F656" i="25"/>
  <c r="F658" i="25"/>
  <c r="F660" i="25"/>
  <c r="F662" i="25"/>
  <c r="F664" i="25"/>
  <c r="F666" i="25"/>
  <c r="F668" i="25"/>
  <c r="F670" i="25"/>
  <c r="F672" i="25"/>
  <c r="F674" i="25"/>
  <c r="F676" i="25"/>
  <c r="F678" i="25"/>
  <c r="F680" i="25"/>
  <c r="F682" i="25"/>
  <c r="F684" i="25"/>
  <c r="F686" i="25"/>
  <c r="F688" i="25"/>
  <c r="F690" i="25"/>
  <c r="F692" i="25"/>
  <c r="F694" i="25"/>
  <c r="F696" i="25"/>
  <c r="F698" i="25"/>
  <c r="F700" i="25"/>
  <c r="F702" i="25"/>
  <c r="F704" i="25"/>
  <c r="F706" i="25"/>
  <c r="F708" i="25"/>
  <c r="F710" i="25"/>
  <c r="F712" i="25"/>
  <c r="F714" i="25"/>
  <c r="F716" i="25"/>
  <c r="F718" i="25"/>
  <c r="F720" i="25"/>
  <c r="F722" i="25"/>
  <c r="F724" i="25"/>
  <c r="F726" i="25"/>
  <c r="F728" i="25"/>
  <c r="F730" i="25"/>
  <c r="F732" i="25"/>
  <c r="F734" i="25"/>
  <c r="F736" i="25"/>
  <c r="F738" i="25"/>
  <c r="F740" i="25"/>
  <c r="F742" i="25"/>
  <c r="F744" i="25"/>
  <c r="F746" i="25"/>
  <c r="F748" i="25"/>
  <c r="F750" i="25"/>
  <c r="F752" i="25"/>
  <c r="F754" i="25"/>
  <c r="F756" i="25"/>
  <c r="F758" i="25"/>
  <c r="F760" i="25"/>
  <c r="F762" i="25"/>
  <c r="F764" i="25"/>
  <c r="F766" i="25"/>
  <c r="F768" i="25"/>
  <c r="F770" i="25"/>
  <c r="F772" i="25"/>
  <c r="F774" i="25"/>
  <c r="F776" i="25"/>
  <c r="F778" i="25"/>
  <c r="F780" i="25"/>
  <c r="F782" i="25"/>
  <c r="F784" i="25"/>
  <c r="F786" i="25"/>
  <c r="F788" i="25"/>
  <c r="F790" i="25"/>
  <c r="F792" i="25"/>
  <c r="F794" i="25"/>
  <c r="F796" i="25"/>
  <c r="F798" i="25"/>
  <c r="F800" i="25"/>
  <c r="F802" i="25"/>
  <c r="F804" i="25"/>
  <c r="F806" i="25"/>
  <c r="F808" i="25"/>
  <c r="F810" i="25"/>
  <c r="F812" i="25"/>
  <c r="F814" i="25"/>
  <c r="F816" i="25"/>
  <c r="F818" i="25"/>
  <c r="F820" i="25"/>
  <c r="F822" i="25"/>
  <c r="F824" i="25"/>
  <c r="F826" i="25"/>
  <c r="F828" i="25"/>
  <c r="F830" i="25"/>
  <c r="F832" i="25"/>
  <c r="F834" i="25"/>
  <c r="F836" i="25"/>
  <c r="F838" i="25"/>
  <c r="F840" i="25"/>
  <c r="F842" i="25"/>
  <c r="F844" i="25"/>
  <c r="F846" i="25"/>
  <c r="F848" i="25"/>
  <c r="F979" i="25"/>
  <c r="F981" i="25"/>
  <c r="F983" i="25"/>
  <c r="F985" i="25"/>
  <c r="F987" i="25"/>
  <c r="F989" i="25"/>
  <c r="F991" i="25"/>
  <c r="F993" i="25"/>
  <c r="F995" i="25"/>
  <c r="F997" i="25"/>
  <c r="F999" i="25"/>
  <c r="F1001" i="25"/>
  <c r="F1003" i="25"/>
  <c r="F1005" i="25"/>
  <c r="F1007" i="25"/>
  <c r="F1009" i="25"/>
  <c r="F1011" i="25"/>
  <c r="F1013" i="25"/>
  <c r="F1015" i="25"/>
  <c r="F1017" i="25"/>
  <c r="F850" i="25"/>
  <c r="F852" i="25"/>
  <c r="F854" i="25"/>
  <c r="F856" i="25"/>
  <c r="F858" i="25"/>
  <c r="F860" i="25"/>
  <c r="F862" i="25"/>
  <c r="F864" i="25"/>
  <c r="F866" i="25"/>
  <c r="F868" i="25"/>
  <c r="F870" i="25"/>
  <c r="F872" i="25"/>
  <c r="F874" i="25"/>
  <c r="F876" i="25"/>
  <c r="F878" i="25"/>
  <c r="F880" i="25"/>
  <c r="F882" i="25"/>
  <c r="F884" i="25"/>
  <c r="F886" i="25"/>
  <c r="F888" i="25"/>
  <c r="F890" i="25"/>
  <c r="F892" i="25"/>
  <c r="F894" i="25"/>
  <c r="F896" i="25"/>
  <c r="F898" i="25"/>
  <c r="F900" i="25"/>
  <c r="F902" i="25"/>
  <c r="F904" i="25"/>
  <c r="F906" i="25"/>
  <c r="F908" i="25"/>
  <c r="F910" i="25"/>
  <c r="F912" i="25"/>
  <c r="F914" i="25"/>
  <c r="F916" i="25"/>
  <c r="F918" i="25"/>
  <c r="F920" i="25"/>
  <c r="F922" i="25"/>
  <c r="F924" i="25"/>
  <c r="F926" i="25"/>
  <c r="F928" i="25"/>
  <c r="F930" i="25"/>
  <c r="F932" i="25"/>
  <c r="F934" i="25"/>
  <c r="F936" i="25"/>
  <c r="F938" i="25"/>
  <c r="F940" i="25"/>
  <c r="F942" i="25"/>
  <c r="F944" i="25"/>
  <c r="F946" i="25"/>
  <c r="F948" i="25"/>
  <c r="F950" i="25"/>
  <c r="F952" i="25"/>
  <c r="F954" i="25"/>
  <c r="F956" i="25"/>
  <c r="F958" i="25"/>
  <c r="F960" i="25"/>
  <c r="F962" i="25"/>
  <c r="F964" i="25"/>
  <c r="F966" i="25"/>
  <c r="F968" i="25"/>
  <c r="F970" i="25"/>
  <c r="F972" i="25"/>
  <c r="F974" i="25"/>
  <c r="F976" i="25"/>
  <c r="F978" i="25"/>
  <c r="F980" i="25"/>
  <c r="F982" i="25"/>
  <c r="F984" i="25"/>
  <c r="F986" i="25"/>
  <c r="F988" i="25"/>
  <c r="F990" i="25"/>
  <c r="F992" i="25"/>
  <c r="F994" i="25"/>
  <c r="F996" i="25"/>
  <c r="F998" i="25"/>
  <c r="F1000" i="25"/>
  <c r="F1002" i="25"/>
  <c r="F1004" i="25"/>
  <c r="F1006" i="25"/>
  <c r="F1008" i="25"/>
  <c r="F1010" i="25"/>
  <c r="F1012" i="25"/>
  <c r="F1014" i="25"/>
  <c r="F1016" i="25"/>
  <c r="F1018" i="25"/>
  <c r="R6" i="25"/>
  <c r="U7" i="25" s="1"/>
  <c r="AN23" i="25" s="1"/>
  <c r="AO23" i="25" s="1"/>
  <c r="R5" i="25"/>
  <c r="R4" i="25"/>
  <c r="U6" i="25" l="1"/>
  <c r="AN22" i="25" s="1"/>
  <c r="AO22" i="25" s="1"/>
  <c r="U5" i="25"/>
  <c r="AN21" i="25" s="1"/>
  <c r="AO21" i="25" s="1"/>
  <c r="U4" i="25"/>
  <c r="AN20" i="25" s="1"/>
  <c r="AO20" i="25" s="1"/>
  <c r="AW1007" i="26" l="1"/>
  <c r="AV1007" i="26"/>
  <c r="AU1007" i="26"/>
  <c r="AT1007" i="26"/>
  <c r="AS1007" i="26"/>
  <c r="AR1007" i="26"/>
  <c r="AQ1007" i="26"/>
  <c r="AP1007" i="26"/>
  <c r="AW1006" i="26"/>
  <c r="AV1006" i="26"/>
  <c r="AU1006" i="26"/>
  <c r="AT1006" i="26"/>
  <c r="AS1006" i="26"/>
  <c r="AR1006" i="26"/>
  <c r="AQ1006" i="26"/>
  <c r="AP1006" i="26"/>
  <c r="AW1005" i="26"/>
  <c r="AV1005" i="26"/>
  <c r="AU1005" i="26"/>
  <c r="AT1005" i="26"/>
  <c r="AS1005" i="26"/>
  <c r="AR1005" i="26"/>
  <c r="AQ1005" i="26"/>
  <c r="AP1005" i="26"/>
  <c r="AW1004" i="26"/>
  <c r="AV1004" i="26"/>
  <c r="AU1004" i="26"/>
  <c r="AT1004" i="26"/>
  <c r="AS1004" i="26"/>
  <c r="AR1004" i="26"/>
  <c r="AQ1004" i="26"/>
  <c r="AP1004" i="26"/>
  <c r="AW1003" i="26"/>
  <c r="AV1003" i="26"/>
  <c r="AU1003" i="26"/>
  <c r="AT1003" i="26"/>
  <c r="AS1003" i="26"/>
  <c r="AR1003" i="26"/>
  <c r="AQ1003" i="26"/>
  <c r="AP1003" i="26"/>
  <c r="AW1002" i="26"/>
  <c r="AV1002" i="26"/>
  <c r="AU1002" i="26"/>
  <c r="AT1002" i="26"/>
  <c r="AS1002" i="26"/>
  <c r="AR1002" i="26"/>
  <c r="AQ1002" i="26"/>
  <c r="AP1002" i="26"/>
  <c r="AW1001" i="26"/>
  <c r="AV1001" i="26"/>
  <c r="AU1001" i="26"/>
  <c r="AT1001" i="26"/>
  <c r="AS1001" i="26"/>
  <c r="AR1001" i="26"/>
  <c r="AQ1001" i="26"/>
  <c r="AP1001" i="26"/>
  <c r="AW1000" i="26"/>
  <c r="AV1000" i="26"/>
  <c r="AU1000" i="26"/>
  <c r="AT1000" i="26"/>
  <c r="AS1000" i="26"/>
  <c r="AR1000" i="26"/>
  <c r="AQ1000" i="26"/>
  <c r="AP1000" i="26"/>
  <c r="AW999" i="26"/>
  <c r="AV999" i="26"/>
  <c r="AU999" i="26"/>
  <c r="AT999" i="26"/>
  <c r="AS999" i="26"/>
  <c r="AR999" i="26"/>
  <c r="AQ999" i="26"/>
  <c r="AP999" i="26"/>
  <c r="AW998" i="26"/>
  <c r="AV998" i="26"/>
  <c r="AU998" i="26"/>
  <c r="AT998" i="26"/>
  <c r="AS998" i="26"/>
  <c r="AR998" i="26"/>
  <c r="AQ998" i="26"/>
  <c r="AP998" i="26"/>
  <c r="AW997" i="26"/>
  <c r="AV997" i="26"/>
  <c r="AU997" i="26"/>
  <c r="AT997" i="26"/>
  <c r="AS997" i="26"/>
  <c r="AR997" i="26"/>
  <c r="AQ997" i="26"/>
  <c r="AP997" i="26"/>
  <c r="AW996" i="26"/>
  <c r="AV996" i="26"/>
  <c r="AU996" i="26"/>
  <c r="AT996" i="26"/>
  <c r="AS996" i="26"/>
  <c r="AR996" i="26"/>
  <c r="AQ996" i="26"/>
  <c r="AP996" i="26"/>
  <c r="AW995" i="26"/>
  <c r="AV995" i="26"/>
  <c r="AU995" i="26"/>
  <c r="AT995" i="26"/>
  <c r="AS995" i="26"/>
  <c r="AR995" i="26"/>
  <c r="AQ995" i="26"/>
  <c r="AP995" i="26"/>
  <c r="AW994" i="26"/>
  <c r="AV994" i="26"/>
  <c r="AU994" i="26"/>
  <c r="AT994" i="26"/>
  <c r="AS994" i="26"/>
  <c r="AR994" i="26"/>
  <c r="AQ994" i="26"/>
  <c r="AP994" i="26"/>
  <c r="AW993" i="26"/>
  <c r="AV993" i="26"/>
  <c r="AU993" i="26"/>
  <c r="AT993" i="26"/>
  <c r="AS993" i="26"/>
  <c r="AR993" i="26"/>
  <c r="AQ993" i="26"/>
  <c r="AP993" i="26"/>
  <c r="AW992" i="26"/>
  <c r="AV992" i="26"/>
  <c r="AU992" i="26"/>
  <c r="AT992" i="26"/>
  <c r="AS992" i="26"/>
  <c r="AR992" i="26"/>
  <c r="AQ992" i="26"/>
  <c r="AP992" i="26"/>
  <c r="AW991" i="26"/>
  <c r="AV991" i="26"/>
  <c r="AU991" i="26"/>
  <c r="AT991" i="26"/>
  <c r="AS991" i="26"/>
  <c r="AR991" i="26"/>
  <c r="AQ991" i="26"/>
  <c r="AP991" i="26"/>
  <c r="AW990" i="26"/>
  <c r="AV990" i="26"/>
  <c r="AU990" i="26"/>
  <c r="AT990" i="26"/>
  <c r="AS990" i="26"/>
  <c r="AR990" i="26"/>
  <c r="AQ990" i="26"/>
  <c r="AP990" i="26"/>
  <c r="AW989" i="26"/>
  <c r="AV989" i="26"/>
  <c r="AU989" i="26"/>
  <c r="AT989" i="26"/>
  <c r="AS989" i="26"/>
  <c r="AR989" i="26"/>
  <c r="AQ989" i="26"/>
  <c r="AP989" i="26"/>
  <c r="AW988" i="26"/>
  <c r="AV988" i="26"/>
  <c r="AU988" i="26"/>
  <c r="AT988" i="26"/>
  <c r="AS988" i="26"/>
  <c r="AR988" i="26"/>
  <c r="AQ988" i="26"/>
  <c r="AP988" i="26"/>
  <c r="AW987" i="26"/>
  <c r="AV987" i="26"/>
  <c r="AU987" i="26"/>
  <c r="AT987" i="26"/>
  <c r="AS987" i="26"/>
  <c r="AR987" i="26"/>
  <c r="AQ987" i="26"/>
  <c r="AP987" i="26"/>
  <c r="AW986" i="26"/>
  <c r="AV986" i="26"/>
  <c r="AU986" i="26"/>
  <c r="AT986" i="26"/>
  <c r="AS986" i="26"/>
  <c r="AR986" i="26"/>
  <c r="AQ986" i="26"/>
  <c r="AP986" i="26"/>
  <c r="AW985" i="26"/>
  <c r="AV985" i="26"/>
  <c r="AU985" i="26"/>
  <c r="AT985" i="26"/>
  <c r="AS985" i="26"/>
  <c r="AR985" i="26"/>
  <c r="AQ985" i="26"/>
  <c r="AP985" i="26"/>
  <c r="AW984" i="26"/>
  <c r="AV984" i="26"/>
  <c r="AU984" i="26"/>
  <c r="AT984" i="26"/>
  <c r="AS984" i="26"/>
  <c r="AR984" i="26"/>
  <c r="AQ984" i="26"/>
  <c r="AP984" i="26"/>
  <c r="AW983" i="26"/>
  <c r="AV983" i="26"/>
  <c r="AU983" i="26"/>
  <c r="AT983" i="26"/>
  <c r="AS983" i="26"/>
  <c r="AR983" i="26"/>
  <c r="AQ983" i="26"/>
  <c r="AP983" i="26"/>
  <c r="AW982" i="26"/>
  <c r="AV982" i="26"/>
  <c r="AU982" i="26"/>
  <c r="AT982" i="26"/>
  <c r="AS982" i="26"/>
  <c r="AR982" i="26"/>
  <c r="AQ982" i="26"/>
  <c r="AP982" i="26"/>
  <c r="AW981" i="26"/>
  <c r="AV981" i="26"/>
  <c r="AU981" i="26"/>
  <c r="AT981" i="26"/>
  <c r="AS981" i="26"/>
  <c r="AR981" i="26"/>
  <c r="AQ981" i="26"/>
  <c r="AP981" i="26"/>
  <c r="AW980" i="26"/>
  <c r="AV980" i="26"/>
  <c r="AU980" i="26"/>
  <c r="AT980" i="26"/>
  <c r="AS980" i="26"/>
  <c r="AR980" i="26"/>
  <c r="AQ980" i="26"/>
  <c r="AP980" i="26"/>
  <c r="AW979" i="26"/>
  <c r="AV979" i="26"/>
  <c r="AU979" i="26"/>
  <c r="AT979" i="26"/>
  <c r="AS979" i="26"/>
  <c r="AR979" i="26"/>
  <c r="AQ979" i="26"/>
  <c r="AP979" i="26"/>
  <c r="AW978" i="26"/>
  <c r="AV978" i="26"/>
  <c r="AU978" i="26"/>
  <c r="AT978" i="26"/>
  <c r="AS978" i="26"/>
  <c r="AR978" i="26"/>
  <c r="AQ978" i="26"/>
  <c r="AP978" i="26"/>
  <c r="AW977" i="26"/>
  <c r="AV977" i="26"/>
  <c r="AU977" i="26"/>
  <c r="AT977" i="26"/>
  <c r="AS977" i="26"/>
  <c r="AR977" i="26"/>
  <c r="AQ977" i="26"/>
  <c r="AP977" i="26"/>
  <c r="AW976" i="26"/>
  <c r="AV976" i="26"/>
  <c r="AU976" i="26"/>
  <c r="AT976" i="26"/>
  <c r="AS976" i="26"/>
  <c r="AR976" i="26"/>
  <c r="AQ976" i="26"/>
  <c r="AP976" i="26"/>
  <c r="AW975" i="26"/>
  <c r="AV975" i="26"/>
  <c r="AU975" i="26"/>
  <c r="AT975" i="26"/>
  <c r="AS975" i="26"/>
  <c r="AR975" i="26"/>
  <c r="AQ975" i="26"/>
  <c r="AP975" i="26"/>
  <c r="AW974" i="26"/>
  <c r="AV974" i="26"/>
  <c r="AU974" i="26"/>
  <c r="AT974" i="26"/>
  <c r="AS974" i="26"/>
  <c r="AR974" i="26"/>
  <c r="AQ974" i="26"/>
  <c r="AP974" i="26"/>
  <c r="AW973" i="26"/>
  <c r="AV973" i="26"/>
  <c r="AU973" i="26"/>
  <c r="AT973" i="26"/>
  <c r="AS973" i="26"/>
  <c r="AR973" i="26"/>
  <c r="AQ973" i="26"/>
  <c r="AP973" i="26"/>
  <c r="AW972" i="26"/>
  <c r="AV972" i="26"/>
  <c r="AU972" i="26"/>
  <c r="AT972" i="26"/>
  <c r="AS972" i="26"/>
  <c r="AR972" i="26"/>
  <c r="AQ972" i="26"/>
  <c r="AP972" i="26"/>
  <c r="AW971" i="26"/>
  <c r="AV971" i="26"/>
  <c r="AU971" i="26"/>
  <c r="AT971" i="26"/>
  <c r="AS971" i="26"/>
  <c r="AR971" i="26"/>
  <c r="AQ971" i="26"/>
  <c r="AP971" i="26"/>
  <c r="AW970" i="26"/>
  <c r="AV970" i="26"/>
  <c r="AU970" i="26"/>
  <c r="AT970" i="26"/>
  <c r="AS970" i="26"/>
  <c r="AR970" i="26"/>
  <c r="AQ970" i="26"/>
  <c r="AP970" i="26"/>
  <c r="AW969" i="26"/>
  <c r="AV969" i="26"/>
  <c r="AU969" i="26"/>
  <c r="AT969" i="26"/>
  <c r="AS969" i="26"/>
  <c r="AR969" i="26"/>
  <c r="AQ969" i="26"/>
  <c r="AP969" i="26"/>
  <c r="AW968" i="26"/>
  <c r="AV968" i="26"/>
  <c r="AU968" i="26"/>
  <c r="AT968" i="26"/>
  <c r="AS968" i="26"/>
  <c r="AR968" i="26"/>
  <c r="AQ968" i="26"/>
  <c r="AP968" i="26"/>
  <c r="AW967" i="26"/>
  <c r="AV967" i="26"/>
  <c r="AU967" i="26"/>
  <c r="AT967" i="26"/>
  <c r="AS967" i="26"/>
  <c r="AR967" i="26"/>
  <c r="AQ967" i="26"/>
  <c r="AP967" i="26"/>
  <c r="AW966" i="26"/>
  <c r="AV966" i="26"/>
  <c r="AU966" i="26"/>
  <c r="AT966" i="26"/>
  <c r="AS966" i="26"/>
  <c r="AR966" i="26"/>
  <c r="AQ966" i="26"/>
  <c r="AP966" i="26"/>
  <c r="AW965" i="26"/>
  <c r="AV965" i="26"/>
  <c r="AU965" i="26"/>
  <c r="AT965" i="26"/>
  <c r="AS965" i="26"/>
  <c r="AR965" i="26"/>
  <c r="AQ965" i="26"/>
  <c r="AP965" i="26"/>
  <c r="AW964" i="26"/>
  <c r="AV964" i="26"/>
  <c r="AU964" i="26"/>
  <c r="AT964" i="26"/>
  <c r="AS964" i="26"/>
  <c r="AR964" i="26"/>
  <c r="AQ964" i="26"/>
  <c r="AP964" i="26"/>
  <c r="AW963" i="26"/>
  <c r="AV963" i="26"/>
  <c r="AU963" i="26"/>
  <c r="AT963" i="26"/>
  <c r="AS963" i="26"/>
  <c r="AR963" i="26"/>
  <c r="AQ963" i="26"/>
  <c r="AP963" i="26"/>
  <c r="AW962" i="26"/>
  <c r="AV962" i="26"/>
  <c r="AU962" i="26"/>
  <c r="AT962" i="26"/>
  <c r="AS962" i="26"/>
  <c r="AR962" i="26"/>
  <c r="AQ962" i="26"/>
  <c r="AP962" i="26"/>
  <c r="AW961" i="26"/>
  <c r="AV961" i="26"/>
  <c r="AU961" i="26"/>
  <c r="AT961" i="26"/>
  <c r="AS961" i="26"/>
  <c r="AR961" i="26"/>
  <c r="AQ961" i="26"/>
  <c r="AP961" i="26"/>
  <c r="AW960" i="26"/>
  <c r="AV960" i="26"/>
  <c r="AU960" i="26"/>
  <c r="AT960" i="26"/>
  <c r="AS960" i="26"/>
  <c r="AR960" i="26"/>
  <c r="AQ960" i="26"/>
  <c r="AP960" i="26"/>
  <c r="AW959" i="26"/>
  <c r="AV959" i="26"/>
  <c r="AU959" i="26"/>
  <c r="AT959" i="26"/>
  <c r="AS959" i="26"/>
  <c r="AR959" i="26"/>
  <c r="AQ959" i="26"/>
  <c r="AP959" i="26"/>
  <c r="AW958" i="26"/>
  <c r="AV958" i="26"/>
  <c r="AU958" i="26"/>
  <c r="AT958" i="26"/>
  <c r="AS958" i="26"/>
  <c r="AR958" i="26"/>
  <c r="AQ958" i="26"/>
  <c r="AP958" i="26"/>
  <c r="AW957" i="26"/>
  <c r="AV957" i="26"/>
  <c r="AU957" i="26"/>
  <c r="AT957" i="26"/>
  <c r="AS957" i="26"/>
  <c r="AR957" i="26"/>
  <c r="AQ957" i="26"/>
  <c r="AP957" i="26"/>
  <c r="AW956" i="26"/>
  <c r="AV956" i="26"/>
  <c r="AU956" i="26"/>
  <c r="AT956" i="26"/>
  <c r="AS956" i="26"/>
  <c r="AR956" i="26"/>
  <c r="AQ956" i="26"/>
  <c r="AP956" i="26"/>
  <c r="AW955" i="26"/>
  <c r="AV955" i="26"/>
  <c r="AU955" i="26"/>
  <c r="AT955" i="26"/>
  <c r="AS955" i="26"/>
  <c r="AR955" i="26"/>
  <c r="AQ955" i="26"/>
  <c r="AP955" i="26"/>
  <c r="AW954" i="26"/>
  <c r="AV954" i="26"/>
  <c r="AU954" i="26"/>
  <c r="AT954" i="26"/>
  <c r="AS954" i="26"/>
  <c r="AR954" i="26"/>
  <c r="AQ954" i="26"/>
  <c r="AP954" i="26"/>
  <c r="AW953" i="26"/>
  <c r="AV953" i="26"/>
  <c r="AU953" i="26"/>
  <c r="AT953" i="26"/>
  <c r="AS953" i="26"/>
  <c r="AR953" i="26"/>
  <c r="AQ953" i="26"/>
  <c r="AP953" i="26"/>
  <c r="AW952" i="26"/>
  <c r="AV952" i="26"/>
  <c r="AU952" i="26"/>
  <c r="AT952" i="26"/>
  <c r="AS952" i="26"/>
  <c r="AR952" i="26"/>
  <c r="AQ952" i="26"/>
  <c r="AP952" i="26"/>
  <c r="AW951" i="26"/>
  <c r="AV951" i="26"/>
  <c r="AU951" i="26"/>
  <c r="AT951" i="26"/>
  <c r="AS951" i="26"/>
  <c r="AR951" i="26"/>
  <c r="AQ951" i="26"/>
  <c r="AP951" i="26"/>
  <c r="AW950" i="26"/>
  <c r="AV950" i="26"/>
  <c r="AU950" i="26"/>
  <c r="AT950" i="26"/>
  <c r="AS950" i="26"/>
  <c r="AR950" i="26"/>
  <c r="AQ950" i="26"/>
  <c r="AP950" i="26"/>
  <c r="AW949" i="26"/>
  <c r="AV949" i="26"/>
  <c r="AU949" i="26"/>
  <c r="AT949" i="26"/>
  <c r="AS949" i="26"/>
  <c r="AR949" i="26"/>
  <c r="AQ949" i="26"/>
  <c r="AP949" i="26"/>
  <c r="AW948" i="26"/>
  <c r="AV948" i="26"/>
  <c r="AU948" i="26"/>
  <c r="AT948" i="26"/>
  <c r="AS948" i="26"/>
  <c r="AR948" i="26"/>
  <c r="AQ948" i="26"/>
  <c r="AP948" i="26"/>
  <c r="AW947" i="26"/>
  <c r="AV947" i="26"/>
  <c r="AU947" i="26"/>
  <c r="AT947" i="26"/>
  <c r="AS947" i="26"/>
  <c r="AR947" i="26"/>
  <c r="AQ947" i="26"/>
  <c r="AP947" i="26"/>
  <c r="AW946" i="26"/>
  <c r="AV946" i="26"/>
  <c r="AU946" i="26"/>
  <c r="AT946" i="26"/>
  <c r="AS946" i="26"/>
  <c r="AR946" i="26"/>
  <c r="AQ946" i="26"/>
  <c r="AP946" i="26"/>
  <c r="AW945" i="26"/>
  <c r="AV945" i="26"/>
  <c r="AU945" i="26"/>
  <c r="AT945" i="26"/>
  <c r="AS945" i="26"/>
  <c r="AR945" i="26"/>
  <c r="AQ945" i="26"/>
  <c r="AP945" i="26"/>
  <c r="AW944" i="26"/>
  <c r="AV944" i="26"/>
  <c r="AU944" i="26"/>
  <c r="AT944" i="26"/>
  <c r="AS944" i="26"/>
  <c r="AR944" i="26"/>
  <c r="AQ944" i="26"/>
  <c r="AP944" i="26"/>
  <c r="AW943" i="26"/>
  <c r="AV943" i="26"/>
  <c r="AU943" i="26"/>
  <c r="AT943" i="26"/>
  <c r="AS943" i="26"/>
  <c r="AR943" i="26"/>
  <c r="AQ943" i="26"/>
  <c r="AP943" i="26"/>
  <c r="AW942" i="26"/>
  <c r="AV942" i="26"/>
  <c r="AU942" i="26"/>
  <c r="AT942" i="26"/>
  <c r="AS942" i="26"/>
  <c r="AR942" i="26"/>
  <c r="AQ942" i="26"/>
  <c r="AP942" i="26"/>
  <c r="AW941" i="26"/>
  <c r="AV941" i="26"/>
  <c r="AU941" i="26"/>
  <c r="AT941" i="26"/>
  <c r="AS941" i="26"/>
  <c r="AR941" i="26"/>
  <c r="AQ941" i="26"/>
  <c r="AP941" i="26"/>
  <c r="AW940" i="26"/>
  <c r="AV940" i="26"/>
  <c r="AU940" i="26"/>
  <c r="AT940" i="26"/>
  <c r="AS940" i="26"/>
  <c r="AR940" i="26"/>
  <c r="AQ940" i="26"/>
  <c r="AP940" i="26"/>
  <c r="AW939" i="26"/>
  <c r="AV939" i="26"/>
  <c r="AU939" i="26"/>
  <c r="AT939" i="26"/>
  <c r="AS939" i="26"/>
  <c r="AR939" i="26"/>
  <c r="AQ939" i="26"/>
  <c r="AP939" i="26"/>
  <c r="AW938" i="26"/>
  <c r="AV938" i="26"/>
  <c r="AU938" i="26"/>
  <c r="AT938" i="26"/>
  <c r="AS938" i="26"/>
  <c r="AR938" i="26"/>
  <c r="AQ938" i="26"/>
  <c r="AP938" i="26"/>
  <c r="AW937" i="26"/>
  <c r="AV937" i="26"/>
  <c r="AU937" i="26"/>
  <c r="AT937" i="26"/>
  <c r="AS937" i="26"/>
  <c r="AR937" i="26"/>
  <c r="AQ937" i="26"/>
  <c r="AP937" i="26"/>
  <c r="AW936" i="26"/>
  <c r="AV936" i="26"/>
  <c r="AU936" i="26"/>
  <c r="AT936" i="26"/>
  <c r="AS936" i="26"/>
  <c r="AR936" i="26"/>
  <c r="AQ936" i="26"/>
  <c r="AP936" i="26"/>
  <c r="AW935" i="26"/>
  <c r="AV935" i="26"/>
  <c r="AU935" i="26"/>
  <c r="AT935" i="26"/>
  <c r="AS935" i="26"/>
  <c r="AR935" i="26"/>
  <c r="AQ935" i="26"/>
  <c r="AP935" i="26"/>
  <c r="AW934" i="26"/>
  <c r="AV934" i="26"/>
  <c r="AU934" i="26"/>
  <c r="AT934" i="26"/>
  <c r="AS934" i="26"/>
  <c r="AR934" i="26"/>
  <c r="AQ934" i="26"/>
  <c r="AP934" i="26"/>
  <c r="AW933" i="26"/>
  <c r="AV933" i="26"/>
  <c r="AU933" i="26"/>
  <c r="AT933" i="26"/>
  <c r="AS933" i="26"/>
  <c r="AR933" i="26"/>
  <c r="AQ933" i="26"/>
  <c r="AP933" i="26"/>
  <c r="AW932" i="26"/>
  <c r="AV932" i="26"/>
  <c r="AU932" i="26"/>
  <c r="AT932" i="26"/>
  <c r="AS932" i="26"/>
  <c r="AR932" i="26"/>
  <c r="AQ932" i="26"/>
  <c r="AP932" i="26"/>
  <c r="AW931" i="26"/>
  <c r="AV931" i="26"/>
  <c r="AU931" i="26"/>
  <c r="AT931" i="26"/>
  <c r="AS931" i="26"/>
  <c r="AR931" i="26"/>
  <c r="AQ931" i="26"/>
  <c r="AP931" i="26"/>
  <c r="AW930" i="26"/>
  <c r="AV930" i="26"/>
  <c r="AU930" i="26"/>
  <c r="AT930" i="26"/>
  <c r="AS930" i="26"/>
  <c r="AR930" i="26"/>
  <c r="AQ930" i="26"/>
  <c r="AP930" i="26"/>
  <c r="AW929" i="26"/>
  <c r="AV929" i="26"/>
  <c r="AU929" i="26"/>
  <c r="AT929" i="26"/>
  <c r="AS929" i="26"/>
  <c r="AR929" i="26"/>
  <c r="AQ929" i="26"/>
  <c r="AP929" i="26"/>
  <c r="AW928" i="26"/>
  <c r="AV928" i="26"/>
  <c r="AU928" i="26"/>
  <c r="AT928" i="26"/>
  <c r="AS928" i="26"/>
  <c r="AR928" i="26"/>
  <c r="AQ928" i="26"/>
  <c r="AP928" i="26"/>
  <c r="AW927" i="26"/>
  <c r="AV927" i="26"/>
  <c r="AU927" i="26"/>
  <c r="AT927" i="26"/>
  <c r="AS927" i="26"/>
  <c r="AR927" i="26"/>
  <c r="AQ927" i="26"/>
  <c r="AP927" i="26"/>
  <c r="AW926" i="26"/>
  <c r="AV926" i="26"/>
  <c r="AU926" i="26"/>
  <c r="AT926" i="26"/>
  <c r="AS926" i="26"/>
  <c r="AR926" i="26"/>
  <c r="AQ926" i="26"/>
  <c r="AP926" i="26"/>
  <c r="AW925" i="26"/>
  <c r="AV925" i="26"/>
  <c r="AU925" i="26"/>
  <c r="AT925" i="26"/>
  <c r="AS925" i="26"/>
  <c r="AR925" i="26"/>
  <c r="AQ925" i="26"/>
  <c r="AP925" i="26"/>
  <c r="AW924" i="26"/>
  <c r="AV924" i="26"/>
  <c r="AU924" i="26"/>
  <c r="AT924" i="26"/>
  <c r="AS924" i="26"/>
  <c r="AR924" i="26"/>
  <c r="AQ924" i="26"/>
  <c r="AP924" i="26"/>
  <c r="AW923" i="26"/>
  <c r="AV923" i="26"/>
  <c r="AU923" i="26"/>
  <c r="AT923" i="26"/>
  <c r="AS923" i="26"/>
  <c r="AR923" i="26"/>
  <c r="AQ923" i="26"/>
  <c r="AP923" i="26"/>
  <c r="AW922" i="26"/>
  <c r="AV922" i="26"/>
  <c r="AU922" i="26"/>
  <c r="AT922" i="26"/>
  <c r="AS922" i="26"/>
  <c r="AR922" i="26"/>
  <c r="AQ922" i="26"/>
  <c r="AP922" i="26"/>
  <c r="AW921" i="26"/>
  <c r="AV921" i="26"/>
  <c r="AU921" i="26"/>
  <c r="AT921" i="26"/>
  <c r="AS921" i="26"/>
  <c r="AR921" i="26"/>
  <c r="AQ921" i="26"/>
  <c r="AP921" i="26"/>
  <c r="AW920" i="26"/>
  <c r="AV920" i="26"/>
  <c r="AU920" i="26"/>
  <c r="AT920" i="26"/>
  <c r="AS920" i="26"/>
  <c r="AR920" i="26"/>
  <c r="AQ920" i="26"/>
  <c r="AP920" i="26"/>
  <c r="AW919" i="26"/>
  <c r="AV919" i="26"/>
  <c r="AU919" i="26"/>
  <c r="AT919" i="26"/>
  <c r="AS919" i="26"/>
  <c r="AR919" i="26"/>
  <c r="AQ919" i="26"/>
  <c r="AP919" i="26"/>
  <c r="AW918" i="26"/>
  <c r="AV918" i="26"/>
  <c r="AU918" i="26"/>
  <c r="AT918" i="26"/>
  <c r="AS918" i="26"/>
  <c r="AR918" i="26"/>
  <c r="AQ918" i="26"/>
  <c r="AP918" i="26"/>
  <c r="AW917" i="26"/>
  <c r="AV917" i="26"/>
  <c r="AU917" i="26"/>
  <c r="AT917" i="26"/>
  <c r="AS917" i="26"/>
  <c r="AR917" i="26"/>
  <c r="AQ917" i="26"/>
  <c r="AP917" i="26"/>
  <c r="AW916" i="26"/>
  <c r="AV916" i="26"/>
  <c r="AU916" i="26"/>
  <c r="AT916" i="26"/>
  <c r="AS916" i="26"/>
  <c r="AR916" i="26"/>
  <c r="AQ916" i="26"/>
  <c r="AP916" i="26"/>
  <c r="AW915" i="26"/>
  <c r="AV915" i="26"/>
  <c r="AU915" i="26"/>
  <c r="AT915" i="26"/>
  <c r="AS915" i="26"/>
  <c r="AR915" i="26"/>
  <c r="AQ915" i="26"/>
  <c r="AP915" i="26"/>
  <c r="AW914" i="26"/>
  <c r="AV914" i="26"/>
  <c r="AU914" i="26"/>
  <c r="AT914" i="26"/>
  <c r="AS914" i="26"/>
  <c r="AR914" i="26"/>
  <c r="AQ914" i="26"/>
  <c r="AP914" i="26"/>
  <c r="AW913" i="26"/>
  <c r="AV913" i="26"/>
  <c r="AU913" i="26"/>
  <c r="AT913" i="26"/>
  <c r="AS913" i="26"/>
  <c r="AR913" i="26"/>
  <c r="AQ913" i="26"/>
  <c r="AP913" i="26"/>
  <c r="AW912" i="26"/>
  <c r="AV912" i="26"/>
  <c r="AU912" i="26"/>
  <c r="AT912" i="26"/>
  <c r="AS912" i="26"/>
  <c r="AR912" i="26"/>
  <c r="AQ912" i="26"/>
  <c r="AP912" i="26"/>
  <c r="AW911" i="26"/>
  <c r="AV911" i="26"/>
  <c r="AU911" i="26"/>
  <c r="AT911" i="26"/>
  <c r="AS911" i="26"/>
  <c r="AR911" i="26"/>
  <c r="AQ911" i="26"/>
  <c r="AP911" i="26"/>
  <c r="AW910" i="26"/>
  <c r="AV910" i="26"/>
  <c r="AU910" i="26"/>
  <c r="AT910" i="26"/>
  <c r="AS910" i="26"/>
  <c r="AR910" i="26"/>
  <c r="AQ910" i="26"/>
  <c r="AP910" i="26"/>
  <c r="AW909" i="26"/>
  <c r="AV909" i="26"/>
  <c r="AU909" i="26"/>
  <c r="AT909" i="26"/>
  <c r="AS909" i="26"/>
  <c r="AR909" i="26"/>
  <c r="AQ909" i="26"/>
  <c r="AP909" i="26"/>
  <c r="AW908" i="26"/>
  <c r="AV908" i="26"/>
  <c r="AU908" i="26"/>
  <c r="AT908" i="26"/>
  <c r="AS908" i="26"/>
  <c r="AR908" i="26"/>
  <c r="AQ908" i="26"/>
  <c r="AP908" i="26"/>
  <c r="AW907" i="26"/>
  <c r="AV907" i="26"/>
  <c r="AU907" i="26"/>
  <c r="AT907" i="26"/>
  <c r="AS907" i="26"/>
  <c r="AR907" i="26"/>
  <c r="AQ907" i="26"/>
  <c r="AP907" i="26"/>
  <c r="AW906" i="26"/>
  <c r="AV906" i="26"/>
  <c r="AU906" i="26"/>
  <c r="AT906" i="26"/>
  <c r="AS906" i="26"/>
  <c r="AR906" i="26"/>
  <c r="AQ906" i="26"/>
  <c r="AP906" i="26"/>
  <c r="AW905" i="26"/>
  <c r="AV905" i="26"/>
  <c r="AU905" i="26"/>
  <c r="AT905" i="26"/>
  <c r="AS905" i="26"/>
  <c r="AR905" i="26"/>
  <c r="AQ905" i="26"/>
  <c r="AP905" i="26"/>
  <c r="AW904" i="26"/>
  <c r="AV904" i="26"/>
  <c r="AU904" i="26"/>
  <c r="AT904" i="26"/>
  <c r="AS904" i="26"/>
  <c r="AR904" i="26"/>
  <c r="AQ904" i="26"/>
  <c r="AP904" i="26"/>
  <c r="AW903" i="26"/>
  <c r="AV903" i="26"/>
  <c r="AU903" i="26"/>
  <c r="AT903" i="26"/>
  <c r="AS903" i="26"/>
  <c r="AR903" i="26"/>
  <c r="AQ903" i="26"/>
  <c r="AP903" i="26"/>
  <c r="AW902" i="26"/>
  <c r="AV902" i="26"/>
  <c r="AU902" i="26"/>
  <c r="AT902" i="26"/>
  <c r="AS902" i="26"/>
  <c r="AR902" i="26"/>
  <c r="AQ902" i="26"/>
  <c r="AP902" i="26"/>
  <c r="AW901" i="26"/>
  <c r="AV901" i="26"/>
  <c r="AU901" i="26"/>
  <c r="AT901" i="26"/>
  <c r="AS901" i="26"/>
  <c r="AR901" i="26"/>
  <c r="AQ901" i="26"/>
  <c r="AP901" i="26"/>
  <c r="AW900" i="26"/>
  <c r="AV900" i="26"/>
  <c r="AU900" i="26"/>
  <c r="AT900" i="26"/>
  <c r="AS900" i="26"/>
  <c r="AR900" i="26"/>
  <c r="AQ900" i="26"/>
  <c r="AP900" i="26"/>
  <c r="AW899" i="26"/>
  <c r="AV899" i="26"/>
  <c r="AU899" i="26"/>
  <c r="AT899" i="26"/>
  <c r="AS899" i="26"/>
  <c r="AR899" i="26"/>
  <c r="AQ899" i="26"/>
  <c r="AP899" i="26"/>
  <c r="AW898" i="26"/>
  <c r="AV898" i="26"/>
  <c r="AU898" i="26"/>
  <c r="AT898" i="26"/>
  <c r="AS898" i="26"/>
  <c r="AR898" i="26"/>
  <c r="AQ898" i="26"/>
  <c r="AP898" i="26"/>
  <c r="AW897" i="26"/>
  <c r="AV897" i="26"/>
  <c r="AU897" i="26"/>
  <c r="AT897" i="26"/>
  <c r="AS897" i="26"/>
  <c r="AR897" i="26"/>
  <c r="AQ897" i="26"/>
  <c r="AP897" i="26"/>
  <c r="AW896" i="26"/>
  <c r="AV896" i="26"/>
  <c r="AU896" i="26"/>
  <c r="AT896" i="26"/>
  <c r="AS896" i="26"/>
  <c r="AR896" i="26"/>
  <c r="AQ896" i="26"/>
  <c r="AP896" i="26"/>
  <c r="AW895" i="26"/>
  <c r="AV895" i="26"/>
  <c r="AU895" i="26"/>
  <c r="AT895" i="26"/>
  <c r="AS895" i="26"/>
  <c r="AR895" i="26"/>
  <c r="AQ895" i="26"/>
  <c r="AP895" i="26"/>
  <c r="AW894" i="26"/>
  <c r="AV894" i="26"/>
  <c r="AU894" i="26"/>
  <c r="AT894" i="26"/>
  <c r="AS894" i="26"/>
  <c r="AR894" i="26"/>
  <c r="AQ894" i="26"/>
  <c r="AP894" i="26"/>
  <c r="AW893" i="26"/>
  <c r="AV893" i="26"/>
  <c r="AU893" i="26"/>
  <c r="AT893" i="26"/>
  <c r="AS893" i="26"/>
  <c r="AR893" i="26"/>
  <c r="AQ893" i="26"/>
  <c r="AP893" i="26"/>
  <c r="AW892" i="26"/>
  <c r="AV892" i="26"/>
  <c r="AU892" i="26"/>
  <c r="AT892" i="26"/>
  <c r="AS892" i="26"/>
  <c r="AR892" i="26"/>
  <c r="AQ892" i="26"/>
  <c r="AP892" i="26"/>
  <c r="AW891" i="26"/>
  <c r="AV891" i="26"/>
  <c r="AU891" i="26"/>
  <c r="AT891" i="26"/>
  <c r="AS891" i="26"/>
  <c r="AR891" i="26"/>
  <c r="AQ891" i="26"/>
  <c r="AP891" i="26"/>
  <c r="AW890" i="26"/>
  <c r="AV890" i="26"/>
  <c r="AU890" i="26"/>
  <c r="AT890" i="26"/>
  <c r="AS890" i="26"/>
  <c r="AR890" i="26"/>
  <c r="AQ890" i="26"/>
  <c r="AP890" i="26"/>
  <c r="AW889" i="26"/>
  <c r="AV889" i="26"/>
  <c r="AU889" i="26"/>
  <c r="AT889" i="26"/>
  <c r="AS889" i="26"/>
  <c r="AR889" i="26"/>
  <c r="AQ889" i="26"/>
  <c r="AP889" i="26"/>
  <c r="AW888" i="26"/>
  <c r="AV888" i="26"/>
  <c r="AU888" i="26"/>
  <c r="AT888" i="26"/>
  <c r="AS888" i="26"/>
  <c r="AR888" i="26"/>
  <c r="AQ888" i="26"/>
  <c r="AP888" i="26"/>
  <c r="AW887" i="26"/>
  <c r="AV887" i="26"/>
  <c r="AU887" i="26"/>
  <c r="AT887" i="26"/>
  <c r="AS887" i="26"/>
  <c r="AR887" i="26"/>
  <c r="AQ887" i="26"/>
  <c r="AP887" i="26"/>
  <c r="AW886" i="26"/>
  <c r="AV886" i="26"/>
  <c r="AU886" i="26"/>
  <c r="AT886" i="26"/>
  <c r="AS886" i="26"/>
  <c r="AR886" i="26"/>
  <c r="AQ886" i="26"/>
  <c r="AP886" i="26"/>
  <c r="AW885" i="26"/>
  <c r="AV885" i="26"/>
  <c r="AU885" i="26"/>
  <c r="AT885" i="26"/>
  <c r="AS885" i="26"/>
  <c r="AR885" i="26"/>
  <c r="AQ885" i="26"/>
  <c r="AP885" i="26"/>
  <c r="AW884" i="26"/>
  <c r="AV884" i="26"/>
  <c r="AU884" i="26"/>
  <c r="AT884" i="26"/>
  <c r="AS884" i="26"/>
  <c r="AR884" i="26"/>
  <c r="AQ884" i="26"/>
  <c r="AP884" i="26"/>
  <c r="AW883" i="26"/>
  <c r="AV883" i="26"/>
  <c r="AU883" i="26"/>
  <c r="AT883" i="26"/>
  <c r="AS883" i="26"/>
  <c r="AR883" i="26"/>
  <c r="AQ883" i="26"/>
  <c r="AP883" i="26"/>
  <c r="AW882" i="26"/>
  <c r="AV882" i="26"/>
  <c r="AU882" i="26"/>
  <c r="AT882" i="26"/>
  <c r="AS882" i="26"/>
  <c r="AR882" i="26"/>
  <c r="AQ882" i="26"/>
  <c r="AP882" i="26"/>
  <c r="AW881" i="26"/>
  <c r="AV881" i="26"/>
  <c r="AU881" i="26"/>
  <c r="AT881" i="26"/>
  <c r="AS881" i="26"/>
  <c r="AR881" i="26"/>
  <c r="AQ881" i="26"/>
  <c r="AP881" i="26"/>
  <c r="AW880" i="26"/>
  <c r="AV880" i="26"/>
  <c r="AU880" i="26"/>
  <c r="AT880" i="26"/>
  <c r="AS880" i="26"/>
  <c r="AR880" i="26"/>
  <c r="AQ880" i="26"/>
  <c r="AP880" i="26"/>
  <c r="AW879" i="26"/>
  <c r="AV879" i="26"/>
  <c r="AU879" i="26"/>
  <c r="AT879" i="26"/>
  <c r="AS879" i="26"/>
  <c r="AR879" i="26"/>
  <c r="AQ879" i="26"/>
  <c r="AP879" i="26"/>
  <c r="AW878" i="26"/>
  <c r="AV878" i="26"/>
  <c r="AU878" i="26"/>
  <c r="AT878" i="26"/>
  <c r="AS878" i="26"/>
  <c r="AR878" i="26"/>
  <c r="AQ878" i="26"/>
  <c r="AP878" i="26"/>
  <c r="AW877" i="26"/>
  <c r="AV877" i="26"/>
  <c r="AU877" i="26"/>
  <c r="AT877" i="26"/>
  <c r="AS877" i="26"/>
  <c r="AR877" i="26"/>
  <c r="AQ877" i="26"/>
  <c r="AP877" i="26"/>
  <c r="AW876" i="26"/>
  <c r="AV876" i="26"/>
  <c r="AU876" i="26"/>
  <c r="AT876" i="26"/>
  <c r="AS876" i="26"/>
  <c r="AR876" i="26"/>
  <c r="AQ876" i="26"/>
  <c r="AP876" i="26"/>
  <c r="AW875" i="26"/>
  <c r="AV875" i="26"/>
  <c r="AU875" i="26"/>
  <c r="AT875" i="26"/>
  <c r="AS875" i="26"/>
  <c r="AR875" i="26"/>
  <c r="AQ875" i="26"/>
  <c r="AP875" i="26"/>
  <c r="AW874" i="26"/>
  <c r="AV874" i="26"/>
  <c r="AU874" i="26"/>
  <c r="AT874" i="26"/>
  <c r="AS874" i="26"/>
  <c r="AR874" i="26"/>
  <c r="AQ874" i="26"/>
  <c r="AP874" i="26"/>
  <c r="AW873" i="26"/>
  <c r="AV873" i="26"/>
  <c r="AU873" i="26"/>
  <c r="AT873" i="26"/>
  <c r="AS873" i="26"/>
  <c r="AR873" i="26"/>
  <c r="AQ873" i="26"/>
  <c r="AP873" i="26"/>
  <c r="AW872" i="26"/>
  <c r="AV872" i="26"/>
  <c r="AU872" i="26"/>
  <c r="AT872" i="26"/>
  <c r="AS872" i="26"/>
  <c r="AR872" i="26"/>
  <c r="AQ872" i="26"/>
  <c r="AP872" i="26"/>
  <c r="AW871" i="26"/>
  <c r="AV871" i="26"/>
  <c r="AU871" i="26"/>
  <c r="AT871" i="26"/>
  <c r="AS871" i="26"/>
  <c r="AR871" i="26"/>
  <c r="AQ871" i="26"/>
  <c r="AP871" i="26"/>
  <c r="AW870" i="26"/>
  <c r="AV870" i="26"/>
  <c r="AU870" i="26"/>
  <c r="AT870" i="26"/>
  <c r="AS870" i="26"/>
  <c r="AR870" i="26"/>
  <c r="AQ870" i="26"/>
  <c r="AP870" i="26"/>
  <c r="AW869" i="26"/>
  <c r="AV869" i="26"/>
  <c r="AU869" i="26"/>
  <c r="AT869" i="26"/>
  <c r="AS869" i="26"/>
  <c r="AR869" i="26"/>
  <c r="AQ869" i="26"/>
  <c r="AP869" i="26"/>
  <c r="AW868" i="26"/>
  <c r="AV868" i="26"/>
  <c r="AU868" i="26"/>
  <c r="AT868" i="26"/>
  <c r="AS868" i="26"/>
  <c r="AR868" i="26"/>
  <c r="AQ868" i="26"/>
  <c r="AP868" i="26"/>
  <c r="AW867" i="26"/>
  <c r="AV867" i="26"/>
  <c r="AU867" i="26"/>
  <c r="AT867" i="26"/>
  <c r="AS867" i="26"/>
  <c r="AR867" i="26"/>
  <c r="AQ867" i="26"/>
  <c r="AP867" i="26"/>
  <c r="AW866" i="26"/>
  <c r="AV866" i="26"/>
  <c r="AU866" i="26"/>
  <c r="AT866" i="26"/>
  <c r="AS866" i="26"/>
  <c r="AR866" i="26"/>
  <c r="AQ866" i="26"/>
  <c r="AP866" i="26"/>
  <c r="AW865" i="26"/>
  <c r="AV865" i="26"/>
  <c r="AU865" i="26"/>
  <c r="AT865" i="26"/>
  <c r="AS865" i="26"/>
  <c r="AR865" i="26"/>
  <c r="AQ865" i="26"/>
  <c r="AP865" i="26"/>
  <c r="AW864" i="26"/>
  <c r="AV864" i="26"/>
  <c r="AU864" i="26"/>
  <c r="AT864" i="26"/>
  <c r="AS864" i="26"/>
  <c r="AR864" i="26"/>
  <c r="AQ864" i="26"/>
  <c r="AP864" i="26"/>
  <c r="AW863" i="26"/>
  <c r="AV863" i="26"/>
  <c r="AU863" i="26"/>
  <c r="AT863" i="26"/>
  <c r="AS863" i="26"/>
  <c r="AR863" i="26"/>
  <c r="AQ863" i="26"/>
  <c r="AP863" i="26"/>
  <c r="AW862" i="26"/>
  <c r="AV862" i="26"/>
  <c r="AU862" i="26"/>
  <c r="AT862" i="26"/>
  <c r="AS862" i="26"/>
  <c r="AR862" i="26"/>
  <c r="AQ862" i="26"/>
  <c r="AP862" i="26"/>
  <c r="AW861" i="26"/>
  <c r="AV861" i="26"/>
  <c r="AU861" i="26"/>
  <c r="AT861" i="26"/>
  <c r="AS861" i="26"/>
  <c r="AR861" i="26"/>
  <c r="AQ861" i="26"/>
  <c r="AP861" i="26"/>
  <c r="AW860" i="26"/>
  <c r="AV860" i="26"/>
  <c r="AU860" i="26"/>
  <c r="AT860" i="26"/>
  <c r="AS860" i="26"/>
  <c r="AR860" i="26"/>
  <c r="AQ860" i="26"/>
  <c r="AP860" i="26"/>
  <c r="AW859" i="26"/>
  <c r="AV859" i="26"/>
  <c r="AU859" i="26"/>
  <c r="AT859" i="26"/>
  <c r="AS859" i="26"/>
  <c r="AR859" i="26"/>
  <c r="AQ859" i="26"/>
  <c r="AP859" i="26"/>
  <c r="AW858" i="26"/>
  <c r="AV858" i="26"/>
  <c r="AU858" i="26"/>
  <c r="AT858" i="26"/>
  <c r="AS858" i="26"/>
  <c r="AR858" i="26"/>
  <c r="AQ858" i="26"/>
  <c r="AP858" i="26"/>
  <c r="AW857" i="26"/>
  <c r="AV857" i="26"/>
  <c r="AU857" i="26"/>
  <c r="AT857" i="26"/>
  <c r="AS857" i="26"/>
  <c r="AR857" i="26"/>
  <c r="AQ857" i="26"/>
  <c r="AP857" i="26"/>
  <c r="AW856" i="26"/>
  <c r="AV856" i="26"/>
  <c r="AU856" i="26"/>
  <c r="AT856" i="26"/>
  <c r="AS856" i="26"/>
  <c r="AR856" i="26"/>
  <c r="AQ856" i="26"/>
  <c r="AP856" i="26"/>
  <c r="AW855" i="26"/>
  <c r="AV855" i="26"/>
  <c r="AU855" i="26"/>
  <c r="AT855" i="26"/>
  <c r="AS855" i="26"/>
  <c r="AR855" i="26"/>
  <c r="AQ855" i="26"/>
  <c r="AP855" i="26"/>
  <c r="AW854" i="26"/>
  <c r="AV854" i="26"/>
  <c r="AU854" i="26"/>
  <c r="AT854" i="26"/>
  <c r="AS854" i="26"/>
  <c r="AR854" i="26"/>
  <c r="AQ854" i="26"/>
  <c r="AP854" i="26"/>
  <c r="AW853" i="26"/>
  <c r="AV853" i="26"/>
  <c r="AU853" i="26"/>
  <c r="AT853" i="26"/>
  <c r="AS853" i="26"/>
  <c r="AR853" i="26"/>
  <c r="AQ853" i="26"/>
  <c r="AP853" i="26"/>
  <c r="AW852" i="26"/>
  <c r="AV852" i="26"/>
  <c r="AU852" i="26"/>
  <c r="AT852" i="26"/>
  <c r="AS852" i="26"/>
  <c r="AR852" i="26"/>
  <c r="AQ852" i="26"/>
  <c r="AP852" i="26"/>
  <c r="AW851" i="26"/>
  <c r="AV851" i="26"/>
  <c r="AU851" i="26"/>
  <c r="AT851" i="26"/>
  <c r="AS851" i="26"/>
  <c r="AR851" i="26"/>
  <c r="AQ851" i="26"/>
  <c r="AP851" i="26"/>
  <c r="AW850" i="26"/>
  <c r="AV850" i="26"/>
  <c r="AU850" i="26"/>
  <c r="AT850" i="26"/>
  <c r="AS850" i="26"/>
  <c r="AR850" i="26"/>
  <c r="AQ850" i="26"/>
  <c r="AP850" i="26"/>
  <c r="AW849" i="26"/>
  <c r="AV849" i="26"/>
  <c r="AU849" i="26"/>
  <c r="AT849" i="26"/>
  <c r="AS849" i="26"/>
  <c r="AR849" i="26"/>
  <c r="AQ849" i="26"/>
  <c r="AP849" i="26"/>
  <c r="AW848" i="26"/>
  <c r="AV848" i="26"/>
  <c r="AU848" i="26"/>
  <c r="AT848" i="26"/>
  <c r="AS848" i="26"/>
  <c r="AR848" i="26"/>
  <c r="AQ848" i="26"/>
  <c r="AP848" i="26"/>
  <c r="AW847" i="26"/>
  <c r="AV847" i="26"/>
  <c r="AU847" i="26"/>
  <c r="AT847" i="26"/>
  <c r="AS847" i="26"/>
  <c r="AR847" i="26"/>
  <c r="AQ847" i="26"/>
  <c r="AP847" i="26"/>
  <c r="AW846" i="26"/>
  <c r="AV846" i="26"/>
  <c r="AU846" i="26"/>
  <c r="AT846" i="26"/>
  <c r="AS846" i="26"/>
  <c r="AR846" i="26"/>
  <c r="AQ846" i="26"/>
  <c r="AP846" i="26"/>
  <c r="AW845" i="26"/>
  <c r="AV845" i="26"/>
  <c r="AU845" i="26"/>
  <c r="AT845" i="26"/>
  <c r="AS845" i="26"/>
  <c r="AR845" i="26"/>
  <c r="AQ845" i="26"/>
  <c r="AP845" i="26"/>
  <c r="AW844" i="26"/>
  <c r="AV844" i="26"/>
  <c r="AU844" i="26"/>
  <c r="AT844" i="26"/>
  <c r="AS844" i="26"/>
  <c r="AR844" i="26"/>
  <c r="AQ844" i="26"/>
  <c r="AP844" i="26"/>
  <c r="AW843" i="26"/>
  <c r="AV843" i="26"/>
  <c r="AU843" i="26"/>
  <c r="AT843" i="26"/>
  <c r="AS843" i="26"/>
  <c r="AR843" i="26"/>
  <c r="AQ843" i="26"/>
  <c r="AP843" i="26"/>
  <c r="AW842" i="26"/>
  <c r="AV842" i="26"/>
  <c r="AU842" i="26"/>
  <c r="AT842" i="26"/>
  <c r="AS842" i="26"/>
  <c r="AR842" i="26"/>
  <c r="AQ842" i="26"/>
  <c r="AP842" i="26"/>
  <c r="AW841" i="26"/>
  <c r="AV841" i="26"/>
  <c r="AU841" i="26"/>
  <c r="AT841" i="26"/>
  <c r="AS841" i="26"/>
  <c r="AR841" i="26"/>
  <c r="AQ841" i="26"/>
  <c r="AP841" i="26"/>
  <c r="AW840" i="26"/>
  <c r="AV840" i="26"/>
  <c r="AU840" i="26"/>
  <c r="AT840" i="26"/>
  <c r="AS840" i="26"/>
  <c r="AR840" i="26"/>
  <c r="AQ840" i="26"/>
  <c r="AP840" i="26"/>
  <c r="AW839" i="26"/>
  <c r="AV839" i="26"/>
  <c r="AU839" i="26"/>
  <c r="AT839" i="26"/>
  <c r="AS839" i="26"/>
  <c r="AR839" i="26"/>
  <c r="AQ839" i="26"/>
  <c r="AP839" i="26"/>
  <c r="AW838" i="26"/>
  <c r="AV838" i="26"/>
  <c r="AU838" i="26"/>
  <c r="AT838" i="26"/>
  <c r="AS838" i="26"/>
  <c r="AR838" i="26"/>
  <c r="AQ838" i="26"/>
  <c r="AP838" i="26"/>
  <c r="AW837" i="26"/>
  <c r="AV837" i="26"/>
  <c r="AU837" i="26"/>
  <c r="AT837" i="26"/>
  <c r="AS837" i="26"/>
  <c r="AR837" i="26"/>
  <c r="AQ837" i="26"/>
  <c r="AP837" i="26"/>
  <c r="AW836" i="26"/>
  <c r="AV836" i="26"/>
  <c r="AU836" i="26"/>
  <c r="AT836" i="26"/>
  <c r="AS836" i="26"/>
  <c r="AR836" i="26"/>
  <c r="AQ836" i="26"/>
  <c r="AP836" i="26"/>
  <c r="AW835" i="26"/>
  <c r="AV835" i="26"/>
  <c r="AU835" i="26"/>
  <c r="AT835" i="26"/>
  <c r="AS835" i="26"/>
  <c r="AR835" i="26"/>
  <c r="AQ835" i="26"/>
  <c r="AP835" i="26"/>
  <c r="AW834" i="26"/>
  <c r="AV834" i="26"/>
  <c r="AU834" i="26"/>
  <c r="AT834" i="26"/>
  <c r="AS834" i="26"/>
  <c r="AR834" i="26"/>
  <c r="AQ834" i="26"/>
  <c r="AP834" i="26"/>
  <c r="AW833" i="26"/>
  <c r="AV833" i="26"/>
  <c r="AU833" i="26"/>
  <c r="AT833" i="26"/>
  <c r="AS833" i="26"/>
  <c r="AR833" i="26"/>
  <c r="AQ833" i="26"/>
  <c r="AP833" i="26"/>
  <c r="AW832" i="26"/>
  <c r="AV832" i="26"/>
  <c r="AU832" i="26"/>
  <c r="AT832" i="26"/>
  <c r="AS832" i="26"/>
  <c r="AR832" i="26"/>
  <c r="AQ832" i="26"/>
  <c r="AP832" i="26"/>
  <c r="AW831" i="26"/>
  <c r="AV831" i="26"/>
  <c r="AU831" i="26"/>
  <c r="AT831" i="26"/>
  <c r="AS831" i="26"/>
  <c r="AR831" i="26"/>
  <c r="AQ831" i="26"/>
  <c r="AP831" i="26"/>
  <c r="AW830" i="26"/>
  <c r="AV830" i="26"/>
  <c r="AU830" i="26"/>
  <c r="AT830" i="26"/>
  <c r="AS830" i="26"/>
  <c r="AR830" i="26"/>
  <c r="AQ830" i="26"/>
  <c r="AP830" i="26"/>
  <c r="AW829" i="26"/>
  <c r="AV829" i="26"/>
  <c r="AU829" i="26"/>
  <c r="AT829" i="26"/>
  <c r="AS829" i="26"/>
  <c r="AR829" i="26"/>
  <c r="AQ829" i="26"/>
  <c r="AP829" i="26"/>
  <c r="AW828" i="26"/>
  <c r="AV828" i="26"/>
  <c r="AU828" i="26"/>
  <c r="AT828" i="26"/>
  <c r="AS828" i="26"/>
  <c r="AR828" i="26"/>
  <c r="AQ828" i="26"/>
  <c r="AP828" i="26"/>
  <c r="AW827" i="26"/>
  <c r="AV827" i="26"/>
  <c r="AU827" i="26"/>
  <c r="AT827" i="26"/>
  <c r="AS827" i="26"/>
  <c r="AR827" i="26"/>
  <c r="AQ827" i="26"/>
  <c r="AP827" i="26"/>
  <c r="AW826" i="26"/>
  <c r="AV826" i="26"/>
  <c r="AU826" i="26"/>
  <c r="AT826" i="26"/>
  <c r="AS826" i="26"/>
  <c r="AR826" i="26"/>
  <c r="AQ826" i="26"/>
  <c r="AP826" i="26"/>
  <c r="AW825" i="26"/>
  <c r="AV825" i="26"/>
  <c r="AU825" i="26"/>
  <c r="AT825" i="26"/>
  <c r="AS825" i="26"/>
  <c r="AR825" i="26"/>
  <c r="AQ825" i="26"/>
  <c r="AP825" i="26"/>
  <c r="AW824" i="26"/>
  <c r="AV824" i="26"/>
  <c r="AU824" i="26"/>
  <c r="AT824" i="26"/>
  <c r="AS824" i="26"/>
  <c r="AR824" i="26"/>
  <c r="AQ824" i="26"/>
  <c r="AP824" i="26"/>
  <c r="AW823" i="26"/>
  <c r="AV823" i="26"/>
  <c r="AU823" i="26"/>
  <c r="AT823" i="26"/>
  <c r="AS823" i="26"/>
  <c r="AR823" i="26"/>
  <c r="AQ823" i="26"/>
  <c r="AP823" i="26"/>
  <c r="AW822" i="26"/>
  <c r="AV822" i="26"/>
  <c r="AU822" i="26"/>
  <c r="AT822" i="26"/>
  <c r="AS822" i="26"/>
  <c r="AR822" i="26"/>
  <c r="AQ822" i="26"/>
  <c r="AP822" i="26"/>
  <c r="AW821" i="26"/>
  <c r="AV821" i="26"/>
  <c r="AU821" i="26"/>
  <c r="AT821" i="26"/>
  <c r="AS821" i="26"/>
  <c r="AR821" i="26"/>
  <c r="AQ821" i="26"/>
  <c r="AP821" i="26"/>
  <c r="AW820" i="26"/>
  <c r="AV820" i="26"/>
  <c r="AU820" i="26"/>
  <c r="AT820" i="26"/>
  <c r="AS820" i="26"/>
  <c r="AR820" i="26"/>
  <c r="AQ820" i="26"/>
  <c r="AP820" i="26"/>
  <c r="AW819" i="26"/>
  <c r="AV819" i="26"/>
  <c r="AU819" i="26"/>
  <c r="AT819" i="26"/>
  <c r="AS819" i="26"/>
  <c r="AR819" i="26"/>
  <c r="AQ819" i="26"/>
  <c r="AP819" i="26"/>
  <c r="AW818" i="26"/>
  <c r="AV818" i="26"/>
  <c r="AU818" i="26"/>
  <c r="AT818" i="26"/>
  <c r="AS818" i="26"/>
  <c r="AR818" i="26"/>
  <c r="AQ818" i="26"/>
  <c r="AP818" i="26"/>
  <c r="AW817" i="26"/>
  <c r="AV817" i="26"/>
  <c r="AU817" i="26"/>
  <c r="AT817" i="26"/>
  <c r="AS817" i="26"/>
  <c r="AR817" i="26"/>
  <c r="AQ817" i="26"/>
  <c r="AP817" i="26"/>
  <c r="AW816" i="26"/>
  <c r="AV816" i="26"/>
  <c r="AU816" i="26"/>
  <c r="AT816" i="26"/>
  <c r="AS816" i="26"/>
  <c r="AR816" i="26"/>
  <c r="AQ816" i="26"/>
  <c r="AP816" i="26"/>
  <c r="AW815" i="26"/>
  <c r="AV815" i="26"/>
  <c r="AU815" i="26"/>
  <c r="AT815" i="26"/>
  <c r="AS815" i="26"/>
  <c r="AR815" i="26"/>
  <c r="AQ815" i="26"/>
  <c r="AP815" i="26"/>
  <c r="AW814" i="26"/>
  <c r="AV814" i="26"/>
  <c r="AU814" i="26"/>
  <c r="AT814" i="26"/>
  <c r="AS814" i="26"/>
  <c r="AR814" i="26"/>
  <c r="AQ814" i="26"/>
  <c r="AP814" i="26"/>
  <c r="AW813" i="26"/>
  <c r="AV813" i="26"/>
  <c r="AU813" i="26"/>
  <c r="AT813" i="26"/>
  <c r="AS813" i="26"/>
  <c r="AR813" i="26"/>
  <c r="AQ813" i="26"/>
  <c r="AP813" i="26"/>
  <c r="AW812" i="26"/>
  <c r="AV812" i="26"/>
  <c r="AU812" i="26"/>
  <c r="AT812" i="26"/>
  <c r="AS812" i="26"/>
  <c r="AR812" i="26"/>
  <c r="AQ812" i="26"/>
  <c r="AP812" i="26"/>
  <c r="AW811" i="26"/>
  <c r="AV811" i="26"/>
  <c r="AU811" i="26"/>
  <c r="AT811" i="26"/>
  <c r="AS811" i="26"/>
  <c r="AR811" i="26"/>
  <c r="AQ811" i="26"/>
  <c r="AP811" i="26"/>
  <c r="AW810" i="26"/>
  <c r="AV810" i="26"/>
  <c r="AU810" i="26"/>
  <c r="AT810" i="26"/>
  <c r="AS810" i="26"/>
  <c r="AR810" i="26"/>
  <c r="AQ810" i="26"/>
  <c r="AP810" i="26"/>
  <c r="AW809" i="26"/>
  <c r="AV809" i="26"/>
  <c r="AU809" i="26"/>
  <c r="AT809" i="26"/>
  <c r="AS809" i="26"/>
  <c r="AR809" i="26"/>
  <c r="AQ809" i="26"/>
  <c r="AP809" i="26"/>
  <c r="AW808" i="26"/>
  <c r="AV808" i="26"/>
  <c r="AU808" i="26"/>
  <c r="AT808" i="26"/>
  <c r="AS808" i="26"/>
  <c r="AR808" i="26"/>
  <c r="AQ808" i="26"/>
  <c r="AP808" i="26"/>
  <c r="AW807" i="26"/>
  <c r="AV807" i="26"/>
  <c r="AU807" i="26"/>
  <c r="AT807" i="26"/>
  <c r="AS807" i="26"/>
  <c r="AR807" i="26"/>
  <c r="AQ807" i="26"/>
  <c r="AP807" i="26"/>
  <c r="AW806" i="26"/>
  <c r="AV806" i="26"/>
  <c r="AU806" i="26"/>
  <c r="AT806" i="26"/>
  <c r="AS806" i="26"/>
  <c r="AR806" i="26"/>
  <c r="AQ806" i="26"/>
  <c r="AP806" i="26"/>
  <c r="AW805" i="26"/>
  <c r="AV805" i="26"/>
  <c r="AU805" i="26"/>
  <c r="AT805" i="26"/>
  <c r="AS805" i="26"/>
  <c r="AR805" i="26"/>
  <c r="AQ805" i="26"/>
  <c r="AP805" i="26"/>
  <c r="AW804" i="26"/>
  <c r="AV804" i="26"/>
  <c r="AU804" i="26"/>
  <c r="AT804" i="26"/>
  <c r="AS804" i="26"/>
  <c r="AR804" i="26"/>
  <c r="AQ804" i="26"/>
  <c r="AP804" i="26"/>
  <c r="AW803" i="26"/>
  <c r="AV803" i="26"/>
  <c r="AU803" i="26"/>
  <c r="AT803" i="26"/>
  <c r="AS803" i="26"/>
  <c r="AR803" i="26"/>
  <c r="AQ803" i="26"/>
  <c r="AP803" i="26"/>
  <c r="AW802" i="26"/>
  <c r="AV802" i="26"/>
  <c r="AU802" i="26"/>
  <c r="AT802" i="26"/>
  <c r="AS802" i="26"/>
  <c r="AR802" i="26"/>
  <c r="AQ802" i="26"/>
  <c r="AP802" i="26"/>
  <c r="AW801" i="26"/>
  <c r="AV801" i="26"/>
  <c r="AU801" i="26"/>
  <c r="AT801" i="26"/>
  <c r="AS801" i="26"/>
  <c r="AR801" i="26"/>
  <c r="AQ801" i="26"/>
  <c r="AP801" i="26"/>
  <c r="AW800" i="26"/>
  <c r="AV800" i="26"/>
  <c r="AU800" i="26"/>
  <c r="AT800" i="26"/>
  <c r="AS800" i="26"/>
  <c r="AR800" i="26"/>
  <c r="AQ800" i="26"/>
  <c r="AP800" i="26"/>
  <c r="AW799" i="26"/>
  <c r="AV799" i="26"/>
  <c r="AU799" i="26"/>
  <c r="AT799" i="26"/>
  <c r="AS799" i="26"/>
  <c r="AR799" i="26"/>
  <c r="AQ799" i="26"/>
  <c r="AP799" i="26"/>
  <c r="AW798" i="26"/>
  <c r="AV798" i="26"/>
  <c r="AU798" i="26"/>
  <c r="AT798" i="26"/>
  <c r="AS798" i="26"/>
  <c r="AR798" i="26"/>
  <c r="AQ798" i="26"/>
  <c r="AP798" i="26"/>
  <c r="AW797" i="26"/>
  <c r="AV797" i="26"/>
  <c r="AU797" i="26"/>
  <c r="AT797" i="26"/>
  <c r="AS797" i="26"/>
  <c r="AR797" i="26"/>
  <c r="AQ797" i="26"/>
  <c r="AP797" i="26"/>
  <c r="AW796" i="26"/>
  <c r="AV796" i="26"/>
  <c r="AU796" i="26"/>
  <c r="AT796" i="26"/>
  <c r="AS796" i="26"/>
  <c r="AR796" i="26"/>
  <c r="AQ796" i="26"/>
  <c r="AP796" i="26"/>
  <c r="AW795" i="26"/>
  <c r="AV795" i="26"/>
  <c r="AU795" i="26"/>
  <c r="AT795" i="26"/>
  <c r="AS795" i="26"/>
  <c r="AR795" i="26"/>
  <c r="AQ795" i="26"/>
  <c r="AP795" i="26"/>
  <c r="AW794" i="26"/>
  <c r="AV794" i="26"/>
  <c r="AU794" i="26"/>
  <c r="AT794" i="26"/>
  <c r="AS794" i="26"/>
  <c r="AR794" i="26"/>
  <c r="AQ794" i="26"/>
  <c r="AP794" i="26"/>
  <c r="AW793" i="26"/>
  <c r="AV793" i="26"/>
  <c r="AU793" i="26"/>
  <c r="AT793" i="26"/>
  <c r="AS793" i="26"/>
  <c r="AR793" i="26"/>
  <c r="AQ793" i="26"/>
  <c r="AP793" i="26"/>
  <c r="AW792" i="26"/>
  <c r="AV792" i="26"/>
  <c r="AU792" i="26"/>
  <c r="AT792" i="26"/>
  <c r="AS792" i="26"/>
  <c r="AR792" i="26"/>
  <c r="AQ792" i="26"/>
  <c r="AP792" i="26"/>
  <c r="AW791" i="26"/>
  <c r="AV791" i="26"/>
  <c r="AU791" i="26"/>
  <c r="AT791" i="26"/>
  <c r="AS791" i="26"/>
  <c r="AR791" i="26"/>
  <c r="AQ791" i="26"/>
  <c r="AP791" i="26"/>
  <c r="AW790" i="26"/>
  <c r="AV790" i="26"/>
  <c r="AU790" i="26"/>
  <c r="AT790" i="26"/>
  <c r="AS790" i="26"/>
  <c r="AR790" i="26"/>
  <c r="AQ790" i="26"/>
  <c r="AP790" i="26"/>
  <c r="AW789" i="26"/>
  <c r="AV789" i="26"/>
  <c r="AU789" i="26"/>
  <c r="AT789" i="26"/>
  <c r="AS789" i="26"/>
  <c r="AR789" i="26"/>
  <c r="AQ789" i="26"/>
  <c r="AP789" i="26"/>
  <c r="AW788" i="26"/>
  <c r="AV788" i="26"/>
  <c r="AU788" i="26"/>
  <c r="AT788" i="26"/>
  <c r="AS788" i="26"/>
  <c r="AR788" i="26"/>
  <c r="AQ788" i="26"/>
  <c r="AP788" i="26"/>
  <c r="AW787" i="26"/>
  <c r="AV787" i="26"/>
  <c r="AU787" i="26"/>
  <c r="AT787" i="26"/>
  <c r="AS787" i="26"/>
  <c r="AR787" i="26"/>
  <c r="AQ787" i="26"/>
  <c r="AP787" i="26"/>
  <c r="AW786" i="26"/>
  <c r="AV786" i="26"/>
  <c r="AU786" i="26"/>
  <c r="AT786" i="26"/>
  <c r="AS786" i="26"/>
  <c r="AR786" i="26"/>
  <c r="AQ786" i="26"/>
  <c r="AP786" i="26"/>
  <c r="AW785" i="26"/>
  <c r="AV785" i="26"/>
  <c r="AU785" i="26"/>
  <c r="AT785" i="26"/>
  <c r="AS785" i="26"/>
  <c r="AR785" i="26"/>
  <c r="AQ785" i="26"/>
  <c r="AP785" i="26"/>
  <c r="AW784" i="26"/>
  <c r="AV784" i="26"/>
  <c r="AU784" i="26"/>
  <c r="AT784" i="26"/>
  <c r="AS784" i="26"/>
  <c r="AR784" i="26"/>
  <c r="AQ784" i="26"/>
  <c r="AP784" i="26"/>
  <c r="AW783" i="26"/>
  <c r="AV783" i="26"/>
  <c r="AU783" i="26"/>
  <c r="AT783" i="26"/>
  <c r="AS783" i="26"/>
  <c r="AR783" i="26"/>
  <c r="AQ783" i="26"/>
  <c r="AP783" i="26"/>
  <c r="AW782" i="26"/>
  <c r="AV782" i="26"/>
  <c r="AU782" i="26"/>
  <c r="AT782" i="26"/>
  <c r="AS782" i="26"/>
  <c r="AR782" i="26"/>
  <c r="AQ782" i="26"/>
  <c r="AP782" i="26"/>
  <c r="AW781" i="26"/>
  <c r="AV781" i="26"/>
  <c r="AU781" i="26"/>
  <c r="AT781" i="26"/>
  <c r="AS781" i="26"/>
  <c r="AR781" i="26"/>
  <c r="AQ781" i="26"/>
  <c r="AP781" i="26"/>
  <c r="AW780" i="26"/>
  <c r="AV780" i="26"/>
  <c r="AU780" i="26"/>
  <c r="AT780" i="26"/>
  <c r="AS780" i="26"/>
  <c r="AR780" i="26"/>
  <c r="AQ780" i="26"/>
  <c r="AP780" i="26"/>
  <c r="AW779" i="26"/>
  <c r="AV779" i="26"/>
  <c r="AU779" i="26"/>
  <c r="AT779" i="26"/>
  <c r="AS779" i="26"/>
  <c r="AR779" i="26"/>
  <c r="AQ779" i="26"/>
  <c r="AP779" i="26"/>
  <c r="AW778" i="26"/>
  <c r="AV778" i="26"/>
  <c r="AU778" i="26"/>
  <c r="AT778" i="26"/>
  <c r="AS778" i="26"/>
  <c r="AR778" i="26"/>
  <c r="AQ778" i="26"/>
  <c r="AP778" i="26"/>
  <c r="AW777" i="26"/>
  <c r="AV777" i="26"/>
  <c r="AU777" i="26"/>
  <c r="AT777" i="26"/>
  <c r="AS777" i="26"/>
  <c r="AR777" i="26"/>
  <c r="AQ777" i="26"/>
  <c r="AP777" i="26"/>
  <c r="AW776" i="26"/>
  <c r="AV776" i="26"/>
  <c r="AU776" i="26"/>
  <c r="AT776" i="26"/>
  <c r="AS776" i="26"/>
  <c r="AR776" i="26"/>
  <c r="AQ776" i="26"/>
  <c r="AP776" i="26"/>
  <c r="AW775" i="26"/>
  <c r="AV775" i="26"/>
  <c r="AU775" i="26"/>
  <c r="AT775" i="26"/>
  <c r="AS775" i="26"/>
  <c r="AR775" i="26"/>
  <c r="AQ775" i="26"/>
  <c r="AP775" i="26"/>
  <c r="AW774" i="26"/>
  <c r="AV774" i="26"/>
  <c r="AU774" i="26"/>
  <c r="AT774" i="26"/>
  <c r="AS774" i="26"/>
  <c r="AR774" i="26"/>
  <c r="AQ774" i="26"/>
  <c r="AP774" i="26"/>
  <c r="AW773" i="26"/>
  <c r="AV773" i="26"/>
  <c r="AU773" i="26"/>
  <c r="AT773" i="26"/>
  <c r="AS773" i="26"/>
  <c r="AR773" i="26"/>
  <c r="AQ773" i="26"/>
  <c r="AP773" i="26"/>
  <c r="AW772" i="26"/>
  <c r="AV772" i="26"/>
  <c r="AU772" i="26"/>
  <c r="AT772" i="26"/>
  <c r="AS772" i="26"/>
  <c r="AR772" i="26"/>
  <c r="AQ772" i="26"/>
  <c r="AP772" i="26"/>
  <c r="AW771" i="26"/>
  <c r="AV771" i="26"/>
  <c r="AU771" i="26"/>
  <c r="AT771" i="26"/>
  <c r="AS771" i="26"/>
  <c r="AR771" i="26"/>
  <c r="AQ771" i="26"/>
  <c r="AP771" i="26"/>
  <c r="AW770" i="26"/>
  <c r="AV770" i="26"/>
  <c r="AU770" i="26"/>
  <c r="AT770" i="26"/>
  <c r="AS770" i="26"/>
  <c r="AR770" i="26"/>
  <c r="AQ770" i="26"/>
  <c r="AP770" i="26"/>
  <c r="AW769" i="26"/>
  <c r="AV769" i="26"/>
  <c r="AU769" i="26"/>
  <c r="AT769" i="26"/>
  <c r="AS769" i="26"/>
  <c r="AR769" i="26"/>
  <c r="AQ769" i="26"/>
  <c r="AP769" i="26"/>
  <c r="AW768" i="26"/>
  <c r="AV768" i="26"/>
  <c r="AU768" i="26"/>
  <c r="AT768" i="26"/>
  <c r="AS768" i="26"/>
  <c r="AR768" i="26"/>
  <c r="AQ768" i="26"/>
  <c r="AP768" i="26"/>
  <c r="AW767" i="26"/>
  <c r="AV767" i="26"/>
  <c r="AU767" i="26"/>
  <c r="AT767" i="26"/>
  <c r="AS767" i="26"/>
  <c r="AR767" i="26"/>
  <c r="AQ767" i="26"/>
  <c r="AP767" i="26"/>
  <c r="AW766" i="26"/>
  <c r="AV766" i="26"/>
  <c r="AU766" i="26"/>
  <c r="AT766" i="26"/>
  <c r="AS766" i="26"/>
  <c r="AR766" i="26"/>
  <c r="AQ766" i="26"/>
  <c r="AP766" i="26"/>
  <c r="AW765" i="26"/>
  <c r="AV765" i="26"/>
  <c r="AU765" i="26"/>
  <c r="AT765" i="26"/>
  <c r="AS765" i="26"/>
  <c r="AR765" i="26"/>
  <c r="AQ765" i="26"/>
  <c r="AP765" i="26"/>
  <c r="AW764" i="26"/>
  <c r="AV764" i="26"/>
  <c r="AU764" i="26"/>
  <c r="AT764" i="26"/>
  <c r="AS764" i="26"/>
  <c r="AR764" i="26"/>
  <c r="AQ764" i="26"/>
  <c r="AP764" i="26"/>
  <c r="AW763" i="26"/>
  <c r="AV763" i="26"/>
  <c r="AU763" i="26"/>
  <c r="AT763" i="26"/>
  <c r="AS763" i="26"/>
  <c r="AR763" i="26"/>
  <c r="AQ763" i="26"/>
  <c r="AP763" i="26"/>
  <c r="AW762" i="26"/>
  <c r="AV762" i="26"/>
  <c r="AU762" i="26"/>
  <c r="AT762" i="26"/>
  <c r="AS762" i="26"/>
  <c r="AR762" i="26"/>
  <c r="AQ762" i="26"/>
  <c r="AP762" i="26"/>
  <c r="AW761" i="26"/>
  <c r="AV761" i="26"/>
  <c r="AU761" i="26"/>
  <c r="AT761" i="26"/>
  <c r="AS761" i="26"/>
  <c r="AR761" i="26"/>
  <c r="AQ761" i="26"/>
  <c r="AP761" i="26"/>
  <c r="AW760" i="26"/>
  <c r="AV760" i="26"/>
  <c r="AU760" i="26"/>
  <c r="AT760" i="26"/>
  <c r="AS760" i="26"/>
  <c r="AR760" i="26"/>
  <c r="AQ760" i="26"/>
  <c r="AP760" i="26"/>
  <c r="AW759" i="26"/>
  <c r="AV759" i="26"/>
  <c r="AU759" i="26"/>
  <c r="AT759" i="26"/>
  <c r="AS759" i="26"/>
  <c r="AR759" i="26"/>
  <c r="AQ759" i="26"/>
  <c r="AP759" i="26"/>
  <c r="AW758" i="26"/>
  <c r="AV758" i="26"/>
  <c r="AU758" i="26"/>
  <c r="AT758" i="26"/>
  <c r="AS758" i="26"/>
  <c r="AR758" i="26"/>
  <c r="AQ758" i="26"/>
  <c r="AP758" i="26"/>
  <c r="AW757" i="26"/>
  <c r="AV757" i="26"/>
  <c r="AU757" i="26"/>
  <c r="AT757" i="26"/>
  <c r="AS757" i="26"/>
  <c r="AR757" i="26"/>
  <c r="AQ757" i="26"/>
  <c r="AP757" i="26"/>
  <c r="AW756" i="26"/>
  <c r="AV756" i="26"/>
  <c r="AU756" i="26"/>
  <c r="AT756" i="26"/>
  <c r="AS756" i="26"/>
  <c r="AR756" i="26"/>
  <c r="AQ756" i="26"/>
  <c r="AP756" i="26"/>
  <c r="AW755" i="26"/>
  <c r="AV755" i="26"/>
  <c r="AU755" i="26"/>
  <c r="AT755" i="26"/>
  <c r="AS755" i="26"/>
  <c r="AR755" i="26"/>
  <c r="AQ755" i="26"/>
  <c r="AP755" i="26"/>
  <c r="AW754" i="26"/>
  <c r="AV754" i="26"/>
  <c r="AU754" i="26"/>
  <c r="AT754" i="26"/>
  <c r="AS754" i="26"/>
  <c r="AR754" i="26"/>
  <c r="AQ754" i="26"/>
  <c r="AP754" i="26"/>
  <c r="AW753" i="26"/>
  <c r="AV753" i="26"/>
  <c r="AU753" i="26"/>
  <c r="AT753" i="26"/>
  <c r="AS753" i="26"/>
  <c r="AR753" i="26"/>
  <c r="AQ753" i="26"/>
  <c r="AP753" i="26"/>
  <c r="AW752" i="26"/>
  <c r="AV752" i="26"/>
  <c r="AU752" i="26"/>
  <c r="AT752" i="26"/>
  <c r="AS752" i="26"/>
  <c r="AR752" i="26"/>
  <c r="AQ752" i="26"/>
  <c r="AP752" i="26"/>
  <c r="AW751" i="26"/>
  <c r="AV751" i="26"/>
  <c r="AU751" i="26"/>
  <c r="AT751" i="26"/>
  <c r="AS751" i="26"/>
  <c r="AR751" i="26"/>
  <c r="AQ751" i="26"/>
  <c r="AP751" i="26"/>
  <c r="AW750" i="26"/>
  <c r="AV750" i="26"/>
  <c r="AU750" i="26"/>
  <c r="AT750" i="26"/>
  <c r="AS750" i="26"/>
  <c r="AR750" i="26"/>
  <c r="AQ750" i="26"/>
  <c r="AP750" i="26"/>
  <c r="AW749" i="26"/>
  <c r="AV749" i="26"/>
  <c r="AU749" i="26"/>
  <c r="AT749" i="26"/>
  <c r="AS749" i="26"/>
  <c r="AR749" i="26"/>
  <c r="AQ749" i="26"/>
  <c r="AP749" i="26"/>
  <c r="AW748" i="26"/>
  <c r="AV748" i="26"/>
  <c r="AU748" i="26"/>
  <c r="AT748" i="26"/>
  <c r="AS748" i="26"/>
  <c r="AR748" i="26"/>
  <c r="AQ748" i="26"/>
  <c r="AP748" i="26"/>
  <c r="AW747" i="26"/>
  <c r="AV747" i="26"/>
  <c r="AU747" i="26"/>
  <c r="AT747" i="26"/>
  <c r="AS747" i="26"/>
  <c r="AR747" i="26"/>
  <c r="AQ747" i="26"/>
  <c r="AP747" i="26"/>
  <c r="AW746" i="26"/>
  <c r="AV746" i="26"/>
  <c r="AU746" i="26"/>
  <c r="AT746" i="26"/>
  <c r="AS746" i="26"/>
  <c r="AR746" i="26"/>
  <c r="AQ746" i="26"/>
  <c r="AP746" i="26"/>
  <c r="AW745" i="26"/>
  <c r="AV745" i="26"/>
  <c r="AU745" i="26"/>
  <c r="AT745" i="26"/>
  <c r="AS745" i="26"/>
  <c r="AR745" i="26"/>
  <c r="AQ745" i="26"/>
  <c r="AP745" i="26"/>
  <c r="AW744" i="26"/>
  <c r="AV744" i="26"/>
  <c r="AU744" i="26"/>
  <c r="AT744" i="26"/>
  <c r="AS744" i="26"/>
  <c r="AR744" i="26"/>
  <c r="AQ744" i="26"/>
  <c r="AP744" i="26"/>
  <c r="AW743" i="26"/>
  <c r="AV743" i="26"/>
  <c r="AU743" i="26"/>
  <c r="AT743" i="26"/>
  <c r="AS743" i="26"/>
  <c r="AR743" i="26"/>
  <c r="AQ743" i="26"/>
  <c r="AP743" i="26"/>
  <c r="AW742" i="26"/>
  <c r="AV742" i="26"/>
  <c r="AU742" i="26"/>
  <c r="AT742" i="26"/>
  <c r="AS742" i="26"/>
  <c r="AR742" i="26"/>
  <c r="AQ742" i="26"/>
  <c r="AP742" i="26"/>
  <c r="AW741" i="26"/>
  <c r="AV741" i="26"/>
  <c r="AU741" i="26"/>
  <c r="AT741" i="26"/>
  <c r="AS741" i="26"/>
  <c r="AR741" i="26"/>
  <c r="AQ741" i="26"/>
  <c r="AP741" i="26"/>
  <c r="AW740" i="26"/>
  <c r="AV740" i="26"/>
  <c r="AU740" i="26"/>
  <c r="AT740" i="26"/>
  <c r="AS740" i="26"/>
  <c r="AR740" i="26"/>
  <c r="AQ740" i="26"/>
  <c r="AP740" i="26"/>
  <c r="AW739" i="26"/>
  <c r="AV739" i="26"/>
  <c r="AU739" i="26"/>
  <c r="AT739" i="26"/>
  <c r="AS739" i="26"/>
  <c r="AR739" i="26"/>
  <c r="AQ739" i="26"/>
  <c r="AP739" i="26"/>
  <c r="AW738" i="26"/>
  <c r="AV738" i="26"/>
  <c r="AU738" i="26"/>
  <c r="AT738" i="26"/>
  <c r="AS738" i="26"/>
  <c r="AR738" i="26"/>
  <c r="AQ738" i="26"/>
  <c r="AP738" i="26"/>
  <c r="AW737" i="26"/>
  <c r="AV737" i="26"/>
  <c r="AU737" i="26"/>
  <c r="AT737" i="26"/>
  <c r="AS737" i="26"/>
  <c r="AR737" i="26"/>
  <c r="AQ737" i="26"/>
  <c r="AP737" i="26"/>
  <c r="AW736" i="26"/>
  <c r="AV736" i="26"/>
  <c r="AU736" i="26"/>
  <c r="AT736" i="26"/>
  <c r="AS736" i="26"/>
  <c r="AR736" i="26"/>
  <c r="AQ736" i="26"/>
  <c r="AP736" i="26"/>
  <c r="AW735" i="26"/>
  <c r="AV735" i="26"/>
  <c r="AU735" i="26"/>
  <c r="AT735" i="26"/>
  <c r="AS735" i="26"/>
  <c r="AR735" i="26"/>
  <c r="AQ735" i="26"/>
  <c r="AP735" i="26"/>
  <c r="AW734" i="26"/>
  <c r="AV734" i="26"/>
  <c r="AU734" i="26"/>
  <c r="AT734" i="26"/>
  <c r="AS734" i="26"/>
  <c r="AR734" i="26"/>
  <c r="AQ734" i="26"/>
  <c r="AP734" i="26"/>
  <c r="AW733" i="26"/>
  <c r="AV733" i="26"/>
  <c r="AU733" i="26"/>
  <c r="AT733" i="26"/>
  <c r="AS733" i="26"/>
  <c r="AR733" i="26"/>
  <c r="AQ733" i="26"/>
  <c r="AP733" i="26"/>
  <c r="AW732" i="26"/>
  <c r="AV732" i="26"/>
  <c r="AU732" i="26"/>
  <c r="AT732" i="26"/>
  <c r="AS732" i="26"/>
  <c r="AR732" i="26"/>
  <c r="AQ732" i="26"/>
  <c r="AP732" i="26"/>
  <c r="AW731" i="26"/>
  <c r="AV731" i="26"/>
  <c r="AU731" i="26"/>
  <c r="AT731" i="26"/>
  <c r="AS731" i="26"/>
  <c r="AR731" i="26"/>
  <c r="AQ731" i="26"/>
  <c r="AP731" i="26"/>
  <c r="AW730" i="26"/>
  <c r="AV730" i="26"/>
  <c r="AU730" i="26"/>
  <c r="AT730" i="26"/>
  <c r="AS730" i="26"/>
  <c r="AR730" i="26"/>
  <c r="AQ730" i="26"/>
  <c r="AP730" i="26"/>
  <c r="AW729" i="26"/>
  <c r="AV729" i="26"/>
  <c r="AU729" i="26"/>
  <c r="AT729" i="26"/>
  <c r="AS729" i="26"/>
  <c r="AR729" i="26"/>
  <c r="AQ729" i="26"/>
  <c r="AP729" i="26"/>
  <c r="AW728" i="26"/>
  <c r="AV728" i="26"/>
  <c r="AU728" i="26"/>
  <c r="AT728" i="26"/>
  <c r="AS728" i="26"/>
  <c r="AR728" i="26"/>
  <c r="AQ728" i="26"/>
  <c r="AP728" i="26"/>
  <c r="AW727" i="26"/>
  <c r="AV727" i="26"/>
  <c r="AU727" i="26"/>
  <c r="AT727" i="26"/>
  <c r="AS727" i="26"/>
  <c r="AR727" i="26"/>
  <c r="AQ727" i="26"/>
  <c r="AP727" i="26"/>
  <c r="AW726" i="26"/>
  <c r="AV726" i="26"/>
  <c r="AU726" i="26"/>
  <c r="AT726" i="26"/>
  <c r="AS726" i="26"/>
  <c r="AR726" i="26"/>
  <c r="AQ726" i="26"/>
  <c r="AP726" i="26"/>
  <c r="AW725" i="26"/>
  <c r="AV725" i="26"/>
  <c r="AU725" i="26"/>
  <c r="AT725" i="26"/>
  <c r="AS725" i="26"/>
  <c r="AR725" i="26"/>
  <c r="AQ725" i="26"/>
  <c r="AP725" i="26"/>
  <c r="AW724" i="26"/>
  <c r="AV724" i="26"/>
  <c r="AU724" i="26"/>
  <c r="AT724" i="26"/>
  <c r="AS724" i="26"/>
  <c r="AR724" i="26"/>
  <c r="AQ724" i="26"/>
  <c r="AP724" i="26"/>
  <c r="AW723" i="26"/>
  <c r="AV723" i="26"/>
  <c r="AU723" i="26"/>
  <c r="AT723" i="26"/>
  <c r="AS723" i="26"/>
  <c r="AR723" i="26"/>
  <c r="AQ723" i="26"/>
  <c r="AP723" i="26"/>
  <c r="AW722" i="26"/>
  <c r="AV722" i="26"/>
  <c r="AU722" i="26"/>
  <c r="AT722" i="26"/>
  <c r="AS722" i="26"/>
  <c r="AR722" i="26"/>
  <c r="AQ722" i="26"/>
  <c r="AP722" i="26"/>
  <c r="AW721" i="26"/>
  <c r="AV721" i="26"/>
  <c r="AU721" i="26"/>
  <c r="AT721" i="26"/>
  <c r="AS721" i="26"/>
  <c r="AR721" i="26"/>
  <c r="AQ721" i="26"/>
  <c r="AP721" i="26"/>
  <c r="AW720" i="26"/>
  <c r="AV720" i="26"/>
  <c r="AU720" i="26"/>
  <c r="AT720" i="26"/>
  <c r="AS720" i="26"/>
  <c r="AR720" i="26"/>
  <c r="AQ720" i="26"/>
  <c r="AP720" i="26"/>
  <c r="AW719" i="26"/>
  <c r="AV719" i="26"/>
  <c r="AU719" i="26"/>
  <c r="AT719" i="26"/>
  <c r="AS719" i="26"/>
  <c r="AR719" i="26"/>
  <c r="AQ719" i="26"/>
  <c r="AP719" i="26"/>
  <c r="AW718" i="26"/>
  <c r="AV718" i="26"/>
  <c r="AU718" i="26"/>
  <c r="AT718" i="26"/>
  <c r="AS718" i="26"/>
  <c r="AR718" i="26"/>
  <c r="AQ718" i="26"/>
  <c r="AP718" i="26"/>
  <c r="AW717" i="26"/>
  <c r="AV717" i="26"/>
  <c r="AU717" i="26"/>
  <c r="AT717" i="26"/>
  <c r="AS717" i="26"/>
  <c r="AR717" i="26"/>
  <c r="AQ717" i="26"/>
  <c r="AP717" i="26"/>
  <c r="AW716" i="26"/>
  <c r="AV716" i="26"/>
  <c r="AU716" i="26"/>
  <c r="AT716" i="26"/>
  <c r="AS716" i="26"/>
  <c r="AR716" i="26"/>
  <c r="AQ716" i="26"/>
  <c r="AP716" i="26"/>
  <c r="AW715" i="26"/>
  <c r="AV715" i="26"/>
  <c r="AU715" i="26"/>
  <c r="AT715" i="26"/>
  <c r="AS715" i="26"/>
  <c r="AR715" i="26"/>
  <c r="AQ715" i="26"/>
  <c r="AP715" i="26"/>
  <c r="AW714" i="26"/>
  <c r="AV714" i="26"/>
  <c r="AU714" i="26"/>
  <c r="AT714" i="26"/>
  <c r="AS714" i="26"/>
  <c r="AR714" i="26"/>
  <c r="AQ714" i="26"/>
  <c r="AP714" i="26"/>
  <c r="AW713" i="26"/>
  <c r="AV713" i="26"/>
  <c r="AU713" i="26"/>
  <c r="AT713" i="26"/>
  <c r="AS713" i="26"/>
  <c r="AR713" i="26"/>
  <c r="AQ713" i="26"/>
  <c r="AP713" i="26"/>
  <c r="AW712" i="26"/>
  <c r="AV712" i="26"/>
  <c r="AU712" i="26"/>
  <c r="AT712" i="26"/>
  <c r="AS712" i="26"/>
  <c r="AR712" i="26"/>
  <c r="AQ712" i="26"/>
  <c r="AP712" i="26"/>
  <c r="AW711" i="26"/>
  <c r="AV711" i="26"/>
  <c r="AU711" i="26"/>
  <c r="AT711" i="26"/>
  <c r="AS711" i="26"/>
  <c r="AR711" i="26"/>
  <c r="AQ711" i="26"/>
  <c r="AP711" i="26"/>
  <c r="AW710" i="26"/>
  <c r="AV710" i="26"/>
  <c r="AU710" i="26"/>
  <c r="AT710" i="26"/>
  <c r="AS710" i="26"/>
  <c r="AR710" i="26"/>
  <c r="AQ710" i="26"/>
  <c r="AP710" i="26"/>
  <c r="AW709" i="26"/>
  <c r="AV709" i="26"/>
  <c r="AU709" i="26"/>
  <c r="AT709" i="26"/>
  <c r="AS709" i="26"/>
  <c r="AR709" i="26"/>
  <c r="AQ709" i="26"/>
  <c r="AP709" i="26"/>
  <c r="AW708" i="26"/>
  <c r="AV708" i="26"/>
  <c r="AU708" i="26"/>
  <c r="AT708" i="26"/>
  <c r="AS708" i="26"/>
  <c r="AR708" i="26"/>
  <c r="AQ708" i="26"/>
  <c r="AP708" i="26"/>
  <c r="AW707" i="26"/>
  <c r="AV707" i="26"/>
  <c r="AU707" i="26"/>
  <c r="AT707" i="26"/>
  <c r="AS707" i="26"/>
  <c r="AR707" i="26"/>
  <c r="AQ707" i="26"/>
  <c r="AP707" i="26"/>
  <c r="AW706" i="26"/>
  <c r="AV706" i="26"/>
  <c r="AU706" i="26"/>
  <c r="AT706" i="26"/>
  <c r="AS706" i="26"/>
  <c r="AR706" i="26"/>
  <c r="AQ706" i="26"/>
  <c r="AP706" i="26"/>
  <c r="AW705" i="26"/>
  <c r="AV705" i="26"/>
  <c r="AU705" i="26"/>
  <c r="AT705" i="26"/>
  <c r="AS705" i="26"/>
  <c r="AR705" i="26"/>
  <c r="AQ705" i="26"/>
  <c r="AP705" i="26"/>
  <c r="AW704" i="26"/>
  <c r="AV704" i="26"/>
  <c r="AU704" i="26"/>
  <c r="AT704" i="26"/>
  <c r="AS704" i="26"/>
  <c r="AR704" i="26"/>
  <c r="AQ704" i="26"/>
  <c r="AP704" i="26"/>
  <c r="AW703" i="26"/>
  <c r="AV703" i="26"/>
  <c r="AU703" i="26"/>
  <c r="AT703" i="26"/>
  <c r="AS703" i="26"/>
  <c r="AR703" i="26"/>
  <c r="AQ703" i="26"/>
  <c r="AP703" i="26"/>
  <c r="AW702" i="26"/>
  <c r="AV702" i="26"/>
  <c r="AU702" i="26"/>
  <c r="AT702" i="26"/>
  <c r="AS702" i="26"/>
  <c r="AR702" i="26"/>
  <c r="AQ702" i="26"/>
  <c r="AP702" i="26"/>
  <c r="AW701" i="26"/>
  <c r="AV701" i="26"/>
  <c r="AU701" i="26"/>
  <c r="AT701" i="26"/>
  <c r="AS701" i="26"/>
  <c r="AR701" i="26"/>
  <c r="AQ701" i="26"/>
  <c r="AP701" i="26"/>
  <c r="AW700" i="26"/>
  <c r="AV700" i="26"/>
  <c r="AU700" i="26"/>
  <c r="AT700" i="26"/>
  <c r="AS700" i="26"/>
  <c r="AR700" i="26"/>
  <c r="AQ700" i="26"/>
  <c r="AP700" i="26"/>
  <c r="AW699" i="26"/>
  <c r="AV699" i="26"/>
  <c r="AU699" i="26"/>
  <c r="AT699" i="26"/>
  <c r="AS699" i="26"/>
  <c r="AR699" i="26"/>
  <c r="AQ699" i="26"/>
  <c r="AP699" i="26"/>
  <c r="AW698" i="26"/>
  <c r="AV698" i="26"/>
  <c r="AU698" i="26"/>
  <c r="AT698" i="26"/>
  <c r="AS698" i="26"/>
  <c r="AR698" i="26"/>
  <c r="AQ698" i="26"/>
  <c r="AP698" i="26"/>
  <c r="AW697" i="26"/>
  <c r="AV697" i="26"/>
  <c r="AU697" i="26"/>
  <c r="AT697" i="26"/>
  <c r="AS697" i="26"/>
  <c r="AR697" i="26"/>
  <c r="AQ697" i="26"/>
  <c r="AP697" i="26"/>
  <c r="AW696" i="26"/>
  <c r="AV696" i="26"/>
  <c r="AU696" i="26"/>
  <c r="AT696" i="26"/>
  <c r="AS696" i="26"/>
  <c r="AR696" i="26"/>
  <c r="AQ696" i="26"/>
  <c r="AP696" i="26"/>
  <c r="AW695" i="26"/>
  <c r="AV695" i="26"/>
  <c r="AU695" i="26"/>
  <c r="AT695" i="26"/>
  <c r="AS695" i="26"/>
  <c r="AR695" i="26"/>
  <c r="AQ695" i="26"/>
  <c r="AP695" i="26"/>
  <c r="AW694" i="26"/>
  <c r="AV694" i="26"/>
  <c r="AU694" i="26"/>
  <c r="AT694" i="26"/>
  <c r="AS694" i="26"/>
  <c r="AR694" i="26"/>
  <c r="AQ694" i="26"/>
  <c r="AP694" i="26"/>
  <c r="AW693" i="26"/>
  <c r="AV693" i="26"/>
  <c r="AU693" i="26"/>
  <c r="AT693" i="26"/>
  <c r="AS693" i="26"/>
  <c r="AR693" i="26"/>
  <c r="AQ693" i="26"/>
  <c r="AP693" i="26"/>
  <c r="AW692" i="26"/>
  <c r="AV692" i="26"/>
  <c r="AU692" i="26"/>
  <c r="AT692" i="26"/>
  <c r="AS692" i="26"/>
  <c r="AR692" i="26"/>
  <c r="AQ692" i="26"/>
  <c r="AP692" i="26"/>
  <c r="AW691" i="26"/>
  <c r="AV691" i="26"/>
  <c r="AU691" i="26"/>
  <c r="AT691" i="26"/>
  <c r="AS691" i="26"/>
  <c r="AR691" i="26"/>
  <c r="AQ691" i="26"/>
  <c r="AP691" i="26"/>
  <c r="AW690" i="26"/>
  <c r="AV690" i="26"/>
  <c r="AU690" i="26"/>
  <c r="AT690" i="26"/>
  <c r="AS690" i="26"/>
  <c r="AR690" i="26"/>
  <c r="AQ690" i="26"/>
  <c r="AP690" i="26"/>
  <c r="AW689" i="26"/>
  <c r="AV689" i="26"/>
  <c r="AU689" i="26"/>
  <c r="AT689" i="26"/>
  <c r="AS689" i="26"/>
  <c r="AR689" i="26"/>
  <c r="AQ689" i="26"/>
  <c r="AP689" i="26"/>
  <c r="AW688" i="26"/>
  <c r="AV688" i="26"/>
  <c r="AU688" i="26"/>
  <c r="AT688" i="26"/>
  <c r="AS688" i="26"/>
  <c r="AR688" i="26"/>
  <c r="AQ688" i="26"/>
  <c r="AP688" i="26"/>
  <c r="AW687" i="26"/>
  <c r="AV687" i="26"/>
  <c r="AU687" i="26"/>
  <c r="AT687" i="26"/>
  <c r="AS687" i="26"/>
  <c r="AR687" i="26"/>
  <c r="AQ687" i="26"/>
  <c r="AP687" i="26"/>
  <c r="AW686" i="26"/>
  <c r="AV686" i="26"/>
  <c r="AU686" i="26"/>
  <c r="AT686" i="26"/>
  <c r="AS686" i="26"/>
  <c r="AR686" i="26"/>
  <c r="AQ686" i="26"/>
  <c r="AP686" i="26"/>
  <c r="AW685" i="26"/>
  <c r="AV685" i="26"/>
  <c r="AU685" i="26"/>
  <c r="AT685" i="26"/>
  <c r="AS685" i="26"/>
  <c r="AR685" i="26"/>
  <c r="AQ685" i="26"/>
  <c r="AP685" i="26"/>
  <c r="AW684" i="26"/>
  <c r="AV684" i="26"/>
  <c r="AU684" i="26"/>
  <c r="AT684" i="26"/>
  <c r="AS684" i="26"/>
  <c r="AR684" i="26"/>
  <c r="AQ684" i="26"/>
  <c r="AP684" i="26"/>
  <c r="AW683" i="26"/>
  <c r="AV683" i="26"/>
  <c r="AU683" i="26"/>
  <c r="AT683" i="26"/>
  <c r="AS683" i="26"/>
  <c r="AR683" i="26"/>
  <c r="AQ683" i="26"/>
  <c r="AP683" i="26"/>
  <c r="AW682" i="26"/>
  <c r="AV682" i="26"/>
  <c r="AU682" i="26"/>
  <c r="AT682" i="26"/>
  <c r="AS682" i="26"/>
  <c r="AR682" i="26"/>
  <c r="AQ682" i="26"/>
  <c r="AP682" i="26"/>
  <c r="AW681" i="26"/>
  <c r="AV681" i="26"/>
  <c r="AU681" i="26"/>
  <c r="AT681" i="26"/>
  <c r="AS681" i="26"/>
  <c r="AR681" i="26"/>
  <c r="AQ681" i="26"/>
  <c r="AP681" i="26"/>
  <c r="AW680" i="26"/>
  <c r="AV680" i="26"/>
  <c r="AU680" i="26"/>
  <c r="AT680" i="26"/>
  <c r="AS680" i="26"/>
  <c r="AR680" i="26"/>
  <c r="AQ680" i="26"/>
  <c r="AP680" i="26"/>
  <c r="AW679" i="26"/>
  <c r="AV679" i="26"/>
  <c r="AU679" i="26"/>
  <c r="AT679" i="26"/>
  <c r="AS679" i="26"/>
  <c r="AR679" i="26"/>
  <c r="AQ679" i="26"/>
  <c r="AP679" i="26"/>
  <c r="AW678" i="26"/>
  <c r="AV678" i="26"/>
  <c r="AU678" i="26"/>
  <c r="AT678" i="26"/>
  <c r="AS678" i="26"/>
  <c r="AR678" i="26"/>
  <c r="AQ678" i="26"/>
  <c r="AP678" i="26"/>
  <c r="AW677" i="26"/>
  <c r="AV677" i="26"/>
  <c r="AU677" i="26"/>
  <c r="AT677" i="26"/>
  <c r="AS677" i="26"/>
  <c r="AR677" i="26"/>
  <c r="AQ677" i="26"/>
  <c r="AP677" i="26"/>
  <c r="AW676" i="26"/>
  <c r="AV676" i="26"/>
  <c r="AU676" i="26"/>
  <c r="AT676" i="26"/>
  <c r="AS676" i="26"/>
  <c r="AR676" i="26"/>
  <c r="AQ676" i="26"/>
  <c r="AP676" i="26"/>
  <c r="AW675" i="26"/>
  <c r="AV675" i="26"/>
  <c r="AU675" i="26"/>
  <c r="AT675" i="26"/>
  <c r="AS675" i="26"/>
  <c r="AR675" i="26"/>
  <c r="AQ675" i="26"/>
  <c r="AP675" i="26"/>
  <c r="AW674" i="26"/>
  <c r="AV674" i="26"/>
  <c r="AU674" i="26"/>
  <c r="AT674" i="26"/>
  <c r="AS674" i="26"/>
  <c r="AR674" i="26"/>
  <c r="AQ674" i="26"/>
  <c r="AP674" i="26"/>
  <c r="AW673" i="26"/>
  <c r="AV673" i="26"/>
  <c r="AU673" i="26"/>
  <c r="AT673" i="26"/>
  <c r="AS673" i="26"/>
  <c r="AR673" i="26"/>
  <c r="AQ673" i="26"/>
  <c r="AP673" i="26"/>
  <c r="AW672" i="26"/>
  <c r="AV672" i="26"/>
  <c r="AU672" i="26"/>
  <c r="AT672" i="26"/>
  <c r="AS672" i="26"/>
  <c r="AR672" i="26"/>
  <c r="AQ672" i="26"/>
  <c r="AP672" i="26"/>
  <c r="AW671" i="26"/>
  <c r="AV671" i="26"/>
  <c r="AU671" i="26"/>
  <c r="AT671" i="26"/>
  <c r="AS671" i="26"/>
  <c r="AR671" i="26"/>
  <c r="AQ671" i="26"/>
  <c r="AP671" i="26"/>
  <c r="AW670" i="26"/>
  <c r="AV670" i="26"/>
  <c r="AU670" i="26"/>
  <c r="AT670" i="26"/>
  <c r="AS670" i="26"/>
  <c r="AR670" i="26"/>
  <c r="AQ670" i="26"/>
  <c r="AP670" i="26"/>
  <c r="AW669" i="26"/>
  <c r="AV669" i="26"/>
  <c r="AU669" i="26"/>
  <c r="AT669" i="26"/>
  <c r="AS669" i="26"/>
  <c r="AR669" i="26"/>
  <c r="AQ669" i="26"/>
  <c r="AP669" i="26"/>
  <c r="AW668" i="26"/>
  <c r="AV668" i="26"/>
  <c r="AU668" i="26"/>
  <c r="AT668" i="26"/>
  <c r="AS668" i="26"/>
  <c r="AR668" i="26"/>
  <c r="AQ668" i="26"/>
  <c r="AP668" i="26"/>
  <c r="AW667" i="26"/>
  <c r="AV667" i="26"/>
  <c r="AU667" i="26"/>
  <c r="AT667" i="26"/>
  <c r="AS667" i="26"/>
  <c r="AR667" i="26"/>
  <c r="AQ667" i="26"/>
  <c r="AP667" i="26"/>
  <c r="AW666" i="26"/>
  <c r="AV666" i="26"/>
  <c r="AU666" i="26"/>
  <c r="AT666" i="26"/>
  <c r="AS666" i="26"/>
  <c r="AR666" i="26"/>
  <c r="AQ666" i="26"/>
  <c r="AP666" i="26"/>
  <c r="AW665" i="26"/>
  <c r="AV665" i="26"/>
  <c r="AU665" i="26"/>
  <c r="AT665" i="26"/>
  <c r="AS665" i="26"/>
  <c r="AR665" i="26"/>
  <c r="AQ665" i="26"/>
  <c r="AP665" i="26"/>
  <c r="AW664" i="26"/>
  <c r="AV664" i="26"/>
  <c r="AU664" i="26"/>
  <c r="AT664" i="26"/>
  <c r="AS664" i="26"/>
  <c r="AR664" i="26"/>
  <c r="AQ664" i="26"/>
  <c r="AP664" i="26"/>
  <c r="AW663" i="26"/>
  <c r="AV663" i="26"/>
  <c r="AU663" i="26"/>
  <c r="AT663" i="26"/>
  <c r="AS663" i="26"/>
  <c r="AR663" i="26"/>
  <c r="AQ663" i="26"/>
  <c r="AP663" i="26"/>
  <c r="AW662" i="26"/>
  <c r="AV662" i="26"/>
  <c r="AU662" i="26"/>
  <c r="AT662" i="26"/>
  <c r="AS662" i="26"/>
  <c r="AR662" i="26"/>
  <c r="AQ662" i="26"/>
  <c r="AP662" i="26"/>
  <c r="AW661" i="26"/>
  <c r="AV661" i="26"/>
  <c r="AU661" i="26"/>
  <c r="AT661" i="26"/>
  <c r="AS661" i="26"/>
  <c r="AR661" i="26"/>
  <c r="AQ661" i="26"/>
  <c r="AP661" i="26"/>
  <c r="AW660" i="26"/>
  <c r="AV660" i="26"/>
  <c r="AU660" i="26"/>
  <c r="AT660" i="26"/>
  <c r="AS660" i="26"/>
  <c r="AR660" i="26"/>
  <c r="AQ660" i="26"/>
  <c r="AP660" i="26"/>
  <c r="AW659" i="26"/>
  <c r="AV659" i="26"/>
  <c r="AU659" i="26"/>
  <c r="AT659" i="26"/>
  <c r="AS659" i="26"/>
  <c r="AR659" i="26"/>
  <c r="AQ659" i="26"/>
  <c r="AP659" i="26"/>
  <c r="AW658" i="26"/>
  <c r="AV658" i="26"/>
  <c r="AU658" i="26"/>
  <c r="AT658" i="26"/>
  <c r="AS658" i="26"/>
  <c r="AR658" i="26"/>
  <c r="AQ658" i="26"/>
  <c r="AP658" i="26"/>
  <c r="AW657" i="26"/>
  <c r="AV657" i="26"/>
  <c r="AU657" i="26"/>
  <c r="AT657" i="26"/>
  <c r="AS657" i="26"/>
  <c r="AR657" i="26"/>
  <c r="AQ657" i="26"/>
  <c r="AP657" i="26"/>
  <c r="AW656" i="26"/>
  <c r="AV656" i="26"/>
  <c r="AU656" i="26"/>
  <c r="AT656" i="26"/>
  <c r="AS656" i="26"/>
  <c r="AR656" i="26"/>
  <c r="AQ656" i="26"/>
  <c r="AP656" i="26"/>
  <c r="AW655" i="26"/>
  <c r="AV655" i="26"/>
  <c r="AU655" i="26"/>
  <c r="AT655" i="26"/>
  <c r="AS655" i="26"/>
  <c r="AR655" i="26"/>
  <c r="AQ655" i="26"/>
  <c r="AP655" i="26"/>
  <c r="AW654" i="26"/>
  <c r="AV654" i="26"/>
  <c r="AU654" i="26"/>
  <c r="AT654" i="26"/>
  <c r="AS654" i="26"/>
  <c r="AR654" i="26"/>
  <c r="AQ654" i="26"/>
  <c r="AP654" i="26"/>
  <c r="AW653" i="26"/>
  <c r="AV653" i="26"/>
  <c r="AU653" i="26"/>
  <c r="AT653" i="26"/>
  <c r="AS653" i="26"/>
  <c r="AR653" i="26"/>
  <c r="AQ653" i="26"/>
  <c r="AP653" i="26"/>
  <c r="AW652" i="26"/>
  <c r="AV652" i="26"/>
  <c r="AU652" i="26"/>
  <c r="AT652" i="26"/>
  <c r="AS652" i="26"/>
  <c r="AR652" i="26"/>
  <c r="AQ652" i="26"/>
  <c r="AP652" i="26"/>
  <c r="AW651" i="26"/>
  <c r="AV651" i="26"/>
  <c r="AU651" i="26"/>
  <c r="AT651" i="26"/>
  <c r="AS651" i="26"/>
  <c r="AR651" i="26"/>
  <c r="AQ651" i="26"/>
  <c r="AP651" i="26"/>
  <c r="AW650" i="26"/>
  <c r="AV650" i="26"/>
  <c r="AU650" i="26"/>
  <c r="AT650" i="26"/>
  <c r="AS650" i="26"/>
  <c r="AR650" i="26"/>
  <c r="AQ650" i="26"/>
  <c r="AP650" i="26"/>
  <c r="AW649" i="26"/>
  <c r="AV649" i="26"/>
  <c r="AU649" i="26"/>
  <c r="AT649" i="26"/>
  <c r="AS649" i="26"/>
  <c r="AR649" i="26"/>
  <c r="AQ649" i="26"/>
  <c r="AP649" i="26"/>
  <c r="AW648" i="26"/>
  <c r="AV648" i="26"/>
  <c r="AU648" i="26"/>
  <c r="AT648" i="26"/>
  <c r="AS648" i="26"/>
  <c r="AR648" i="26"/>
  <c r="AQ648" i="26"/>
  <c r="AP648" i="26"/>
  <c r="AW647" i="26"/>
  <c r="AV647" i="26"/>
  <c r="AU647" i="26"/>
  <c r="AT647" i="26"/>
  <c r="AS647" i="26"/>
  <c r="AR647" i="26"/>
  <c r="AQ647" i="26"/>
  <c r="AP647" i="26"/>
  <c r="AW646" i="26"/>
  <c r="AV646" i="26"/>
  <c r="AU646" i="26"/>
  <c r="AT646" i="26"/>
  <c r="AS646" i="26"/>
  <c r="AR646" i="26"/>
  <c r="AQ646" i="26"/>
  <c r="AP646" i="26"/>
  <c r="AW645" i="26"/>
  <c r="AV645" i="26"/>
  <c r="AU645" i="26"/>
  <c r="AT645" i="26"/>
  <c r="AS645" i="26"/>
  <c r="AR645" i="26"/>
  <c r="AQ645" i="26"/>
  <c r="AP645" i="26"/>
  <c r="AW644" i="26"/>
  <c r="AV644" i="26"/>
  <c r="AU644" i="26"/>
  <c r="AT644" i="26"/>
  <c r="AS644" i="26"/>
  <c r="AR644" i="26"/>
  <c r="AQ644" i="26"/>
  <c r="AP644" i="26"/>
  <c r="AW643" i="26"/>
  <c r="AV643" i="26"/>
  <c r="AU643" i="26"/>
  <c r="AT643" i="26"/>
  <c r="AS643" i="26"/>
  <c r="AR643" i="26"/>
  <c r="AQ643" i="26"/>
  <c r="AP643" i="26"/>
  <c r="AW642" i="26"/>
  <c r="AV642" i="26"/>
  <c r="AU642" i="26"/>
  <c r="AT642" i="26"/>
  <c r="AS642" i="26"/>
  <c r="AR642" i="26"/>
  <c r="AQ642" i="26"/>
  <c r="AP642" i="26"/>
  <c r="AW641" i="26"/>
  <c r="AV641" i="26"/>
  <c r="AU641" i="26"/>
  <c r="AT641" i="26"/>
  <c r="AS641" i="26"/>
  <c r="AR641" i="26"/>
  <c r="AQ641" i="26"/>
  <c r="AP641" i="26"/>
  <c r="AW640" i="26"/>
  <c r="AV640" i="26"/>
  <c r="AU640" i="26"/>
  <c r="AT640" i="26"/>
  <c r="AS640" i="26"/>
  <c r="AR640" i="26"/>
  <c r="AQ640" i="26"/>
  <c r="AP640" i="26"/>
  <c r="AW639" i="26"/>
  <c r="AV639" i="26"/>
  <c r="AU639" i="26"/>
  <c r="AT639" i="26"/>
  <c r="AS639" i="26"/>
  <c r="AR639" i="26"/>
  <c r="AQ639" i="26"/>
  <c r="AP639" i="26"/>
  <c r="AW638" i="26"/>
  <c r="AV638" i="26"/>
  <c r="AU638" i="26"/>
  <c r="AT638" i="26"/>
  <c r="AS638" i="26"/>
  <c r="AR638" i="26"/>
  <c r="AQ638" i="26"/>
  <c r="AP638" i="26"/>
  <c r="AW637" i="26"/>
  <c r="AV637" i="26"/>
  <c r="AU637" i="26"/>
  <c r="AT637" i="26"/>
  <c r="AS637" i="26"/>
  <c r="AR637" i="26"/>
  <c r="AQ637" i="26"/>
  <c r="AP637" i="26"/>
  <c r="AW636" i="26"/>
  <c r="AV636" i="26"/>
  <c r="AU636" i="26"/>
  <c r="AT636" i="26"/>
  <c r="AS636" i="26"/>
  <c r="AR636" i="26"/>
  <c r="AQ636" i="26"/>
  <c r="AP636" i="26"/>
  <c r="AW635" i="26"/>
  <c r="AV635" i="26"/>
  <c r="AU635" i="26"/>
  <c r="AT635" i="26"/>
  <c r="AS635" i="26"/>
  <c r="AR635" i="26"/>
  <c r="AQ635" i="26"/>
  <c r="AP635" i="26"/>
  <c r="AW634" i="26"/>
  <c r="AV634" i="26"/>
  <c r="AU634" i="26"/>
  <c r="AT634" i="26"/>
  <c r="AS634" i="26"/>
  <c r="AR634" i="26"/>
  <c r="AQ634" i="26"/>
  <c r="AP634" i="26"/>
  <c r="AW633" i="26"/>
  <c r="AV633" i="26"/>
  <c r="AU633" i="26"/>
  <c r="AT633" i="26"/>
  <c r="AS633" i="26"/>
  <c r="AR633" i="26"/>
  <c r="AQ633" i="26"/>
  <c r="AP633" i="26"/>
  <c r="AW632" i="26"/>
  <c r="AV632" i="26"/>
  <c r="AU632" i="26"/>
  <c r="AT632" i="26"/>
  <c r="AS632" i="26"/>
  <c r="AR632" i="26"/>
  <c r="AQ632" i="26"/>
  <c r="AP632" i="26"/>
  <c r="AW631" i="26"/>
  <c r="AV631" i="26"/>
  <c r="AU631" i="26"/>
  <c r="AT631" i="26"/>
  <c r="AS631" i="26"/>
  <c r="AR631" i="26"/>
  <c r="AQ631" i="26"/>
  <c r="AP631" i="26"/>
  <c r="AW630" i="26"/>
  <c r="AV630" i="26"/>
  <c r="AU630" i="26"/>
  <c r="AT630" i="26"/>
  <c r="AS630" i="26"/>
  <c r="AR630" i="26"/>
  <c r="AQ630" i="26"/>
  <c r="AP630" i="26"/>
  <c r="AW629" i="26"/>
  <c r="AV629" i="26"/>
  <c r="AU629" i="26"/>
  <c r="AT629" i="26"/>
  <c r="AS629" i="26"/>
  <c r="AR629" i="26"/>
  <c r="AQ629" i="26"/>
  <c r="AP629" i="26"/>
  <c r="AW628" i="26"/>
  <c r="AV628" i="26"/>
  <c r="AU628" i="26"/>
  <c r="AT628" i="26"/>
  <c r="AS628" i="26"/>
  <c r="AR628" i="26"/>
  <c r="AQ628" i="26"/>
  <c r="AP628" i="26"/>
  <c r="AW627" i="26"/>
  <c r="AV627" i="26"/>
  <c r="AU627" i="26"/>
  <c r="AT627" i="26"/>
  <c r="AS627" i="26"/>
  <c r="AR627" i="26"/>
  <c r="AQ627" i="26"/>
  <c r="AP627" i="26"/>
  <c r="AW626" i="26"/>
  <c r="AV626" i="26"/>
  <c r="AU626" i="26"/>
  <c r="AT626" i="26"/>
  <c r="AS626" i="26"/>
  <c r="AR626" i="26"/>
  <c r="AQ626" i="26"/>
  <c r="AP626" i="26"/>
  <c r="AW625" i="26"/>
  <c r="AV625" i="26"/>
  <c r="AU625" i="26"/>
  <c r="AT625" i="26"/>
  <c r="AS625" i="26"/>
  <c r="AR625" i="26"/>
  <c r="AQ625" i="26"/>
  <c r="AP625" i="26"/>
  <c r="AW624" i="26"/>
  <c r="AV624" i="26"/>
  <c r="AU624" i="26"/>
  <c r="AT624" i="26"/>
  <c r="AS624" i="26"/>
  <c r="AR624" i="26"/>
  <c r="AQ624" i="26"/>
  <c r="AP624" i="26"/>
  <c r="AW623" i="26"/>
  <c r="AV623" i="26"/>
  <c r="AU623" i="26"/>
  <c r="AT623" i="26"/>
  <c r="AS623" i="26"/>
  <c r="AR623" i="26"/>
  <c r="AQ623" i="26"/>
  <c r="AP623" i="26"/>
  <c r="AW622" i="26"/>
  <c r="AV622" i="26"/>
  <c r="AU622" i="26"/>
  <c r="AT622" i="26"/>
  <c r="AS622" i="26"/>
  <c r="AR622" i="26"/>
  <c r="AQ622" i="26"/>
  <c r="AP622" i="26"/>
  <c r="AW621" i="26"/>
  <c r="AV621" i="26"/>
  <c r="AU621" i="26"/>
  <c r="AT621" i="26"/>
  <c r="AS621" i="26"/>
  <c r="AR621" i="26"/>
  <c r="AQ621" i="26"/>
  <c r="AP621" i="26"/>
  <c r="AW620" i="26"/>
  <c r="AV620" i="26"/>
  <c r="AU620" i="26"/>
  <c r="AT620" i="26"/>
  <c r="AS620" i="26"/>
  <c r="AR620" i="26"/>
  <c r="AQ620" i="26"/>
  <c r="AP620" i="26"/>
  <c r="AW619" i="26"/>
  <c r="AV619" i="26"/>
  <c r="AU619" i="26"/>
  <c r="AT619" i="26"/>
  <c r="AS619" i="26"/>
  <c r="AR619" i="26"/>
  <c r="AQ619" i="26"/>
  <c r="AP619" i="26"/>
  <c r="AW618" i="26"/>
  <c r="AV618" i="26"/>
  <c r="AU618" i="26"/>
  <c r="AT618" i="26"/>
  <c r="AS618" i="26"/>
  <c r="AR618" i="26"/>
  <c r="AQ618" i="26"/>
  <c r="AP618" i="26"/>
  <c r="AW617" i="26"/>
  <c r="AV617" i="26"/>
  <c r="AU617" i="26"/>
  <c r="AT617" i="26"/>
  <c r="AS617" i="26"/>
  <c r="AR617" i="26"/>
  <c r="AQ617" i="26"/>
  <c r="AP617" i="26"/>
  <c r="AW616" i="26"/>
  <c r="AV616" i="26"/>
  <c r="AU616" i="26"/>
  <c r="AT616" i="26"/>
  <c r="AS616" i="26"/>
  <c r="AR616" i="26"/>
  <c r="AQ616" i="26"/>
  <c r="AP616" i="26"/>
  <c r="AW615" i="26"/>
  <c r="AV615" i="26"/>
  <c r="AU615" i="26"/>
  <c r="AT615" i="26"/>
  <c r="AS615" i="26"/>
  <c r="AR615" i="26"/>
  <c r="AQ615" i="26"/>
  <c r="AP615" i="26"/>
  <c r="AW614" i="26"/>
  <c r="AV614" i="26"/>
  <c r="AU614" i="26"/>
  <c r="AT614" i="26"/>
  <c r="AS614" i="26"/>
  <c r="AR614" i="26"/>
  <c r="AQ614" i="26"/>
  <c r="AP614" i="26"/>
  <c r="AW613" i="26"/>
  <c r="AV613" i="26"/>
  <c r="AU613" i="26"/>
  <c r="AT613" i="26"/>
  <c r="AS613" i="26"/>
  <c r="AR613" i="26"/>
  <c r="AQ613" i="26"/>
  <c r="AP613" i="26"/>
  <c r="AW612" i="26"/>
  <c r="AV612" i="26"/>
  <c r="AU612" i="26"/>
  <c r="AT612" i="26"/>
  <c r="AS612" i="26"/>
  <c r="AR612" i="26"/>
  <c r="AQ612" i="26"/>
  <c r="AP612" i="26"/>
  <c r="AW611" i="26"/>
  <c r="AV611" i="26"/>
  <c r="AU611" i="26"/>
  <c r="AT611" i="26"/>
  <c r="AS611" i="26"/>
  <c r="AR611" i="26"/>
  <c r="AQ611" i="26"/>
  <c r="AP611" i="26"/>
  <c r="AW610" i="26"/>
  <c r="AV610" i="26"/>
  <c r="AU610" i="26"/>
  <c r="AT610" i="26"/>
  <c r="AS610" i="26"/>
  <c r="AR610" i="26"/>
  <c r="AQ610" i="26"/>
  <c r="AP610" i="26"/>
  <c r="AW609" i="26"/>
  <c r="AV609" i="26"/>
  <c r="AU609" i="26"/>
  <c r="AT609" i="26"/>
  <c r="AS609" i="26"/>
  <c r="AR609" i="26"/>
  <c r="AQ609" i="26"/>
  <c r="AP609" i="26"/>
  <c r="AW608" i="26"/>
  <c r="AV608" i="26"/>
  <c r="AU608" i="26"/>
  <c r="AT608" i="26"/>
  <c r="AS608" i="26"/>
  <c r="AR608" i="26"/>
  <c r="AQ608" i="26"/>
  <c r="AP608" i="26"/>
  <c r="AW607" i="26"/>
  <c r="AV607" i="26"/>
  <c r="AU607" i="26"/>
  <c r="AT607" i="26"/>
  <c r="AS607" i="26"/>
  <c r="AR607" i="26"/>
  <c r="AQ607" i="26"/>
  <c r="AP607" i="26"/>
  <c r="AW606" i="26"/>
  <c r="AV606" i="26"/>
  <c r="AU606" i="26"/>
  <c r="AT606" i="26"/>
  <c r="AS606" i="26"/>
  <c r="AR606" i="26"/>
  <c r="AQ606" i="26"/>
  <c r="AP606" i="26"/>
  <c r="AW605" i="26"/>
  <c r="AV605" i="26"/>
  <c r="AU605" i="26"/>
  <c r="AT605" i="26"/>
  <c r="AS605" i="26"/>
  <c r="AR605" i="26"/>
  <c r="AQ605" i="26"/>
  <c r="AP605" i="26"/>
  <c r="AW604" i="26"/>
  <c r="AV604" i="26"/>
  <c r="AU604" i="26"/>
  <c r="AT604" i="26"/>
  <c r="AS604" i="26"/>
  <c r="AR604" i="26"/>
  <c r="AQ604" i="26"/>
  <c r="AP604" i="26"/>
  <c r="AW603" i="26"/>
  <c r="AV603" i="26"/>
  <c r="AU603" i="26"/>
  <c r="AT603" i="26"/>
  <c r="AS603" i="26"/>
  <c r="AR603" i="26"/>
  <c r="AQ603" i="26"/>
  <c r="AP603" i="26"/>
  <c r="AW602" i="26"/>
  <c r="AV602" i="26"/>
  <c r="AU602" i="26"/>
  <c r="AT602" i="26"/>
  <c r="AS602" i="26"/>
  <c r="AR602" i="26"/>
  <c r="AQ602" i="26"/>
  <c r="AP602" i="26"/>
  <c r="AW601" i="26"/>
  <c r="AV601" i="26"/>
  <c r="AU601" i="26"/>
  <c r="AT601" i="26"/>
  <c r="AS601" i="26"/>
  <c r="AR601" i="26"/>
  <c r="AQ601" i="26"/>
  <c r="AP601" i="26"/>
  <c r="AW600" i="26"/>
  <c r="AV600" i="26"/>
  <c r="AU600" i="26"/>
  <c r="AT600" i="26"/>
  <c r="AS600" i="26"/>
  <c r="AR600" i="26"/>
  <c r="AQ600" i="26"/>
  <c r="AP600" i="26"/>
  <c r="AW599" i="26"/>
  <c r="AV599" i="26"/>
  <c r="AU599" i="26"/>
  <c r="AT599" i="26"/>
  <c r="AS599" i="26"/>
  <c r="AR599" i="26"/>
  <c r="AQ599" i="26"/>
  <c r="AP599" i="26"/>
  <c r="AW598" i="26"/>
  <c r="AV598" i="26"/>
  <c r="AU598" i="26"/>
  <c r="AT598" i="26"/>
  <c r="AS598" i="26"/>
  <c r="AR598" i="26"/>
  <c r="AQ598" i="26"/>
  <c r="AP598" i="26"/>
  <c r="AW597" i="26"/>
  <c r="AV597" i="26"/>
  <c r="AU597" i="26"/>
  <c r="AT597" i="26"/>
  <c r="AS597" i="26"/>
  <c r="AR597" i="26"/>
  <c r="AQ597" i="26"/>
  <c r="AP597" i="26"/>
  <c r="AW596" i="26"/>
  <c r="AV596" i="26"/>
  <c r="AU596" i="26"/>
  <c r="AT596" i="26"/>
  <c r="AS596" i="26"/>
  <c r="AR596" i="26"/>
  <c r="AQ596" i="26"/>
  <c r="AP596" i="26"/>
  <c r="AW595" i="26"/>
  <c r="AV595" i="26"/>
  <c r="AU595" i="26"/>
  <c r="AT595" i="26"/>
  <c r="AS595" i="26"/>
  <c r="AR595" i="26"/>
  <c r="AQ595" i="26"/>
  <c r="AP595" i="26"/>
  <c r="AW594" i="26"/>
  <c r="AV594" i="26"/>
  <c r="AU594" i="26"/>
  <c r="AT594" i="26"/>
  <c r="AS594" i="26"/>
  <c r="AR594" i="26"/>
  <c r="AQ594" i="26"/>
  <c r="AP594" i="26"/>
  <c r="AW593" i="26"/>
  <c r="AV593" i="26"/>
  <c r="AU593" i="26"/>
  <c r="AT593" i="26"/>
  <c r="AS593" i="26"/>
  <c r="AR593" i="26"/>
  <c r="AQ593" i="26"/>
  <c r="AP593" i="26"/>
  <c r="AW592" i="26"/>
  <c r="AV592" i="26"/>
  <c r="AU592" i="26"/>
  <c r="AT592" i="26"/>
  <c r="AS592" i="26"/>
  <c r="AR592" i="26"/>
  <c r="AQ592" i="26"/>
  <c r="AP592" i="26"/>
  <c r="AW591" i="26"/>
  <c r="AV591" i="26"/>
  <c r="AU591" i="26"/>
  <c r="AT591" i="26"/>
  <c r="AS591" i="26"/>
  <c r="AR591" i="26"/>
  <c r="AQ591" i="26"/>
  <c r="AP591" i="26"/>
  <c r="AW590" i="26"/>
  <c r="AV590" i="26"/>
  <c r="AU590" i="26"/>
  <c r="AT590" i="26"/>
  <c r="AS590" i="26"/>
  <c r="AR590" i="26"/>
  <c r="AQ590" i="26"/>
  <c r="AP590" i="26"/>
  <c r="AW589" i="26"/>
  <c r="AV589" i="26"/>
  <c r="AU589" i="26"/>
  <c r="AT589" i="26"/>
  <c r="AS589" i="26"/>
  <c r="AR589" i="26"/>
  <c r="AQ589" i="26"/>
  <c r="AP589" i="26"/>
  <c r="AW588" i="26"/>
  <c r="AV588" i="26"/>
  <c r="AU588" i="26"/>
  <c r="AT588" i="26"/>
  <c r="AS588" i="26"/>
  <c r="AR588" i="26"/>
  <c r="AQ588" i="26"/>
  <c r="AP588" i="26"/>
  <c r="AW587" i="26"/>
  <c r="AV587" i="26"/>
  <c r="AU587" i="26"/>
  <c r="AT587" i="26"/>
  <c r="AS587" i="26"/>
  <c r="AR587" i="26"/>
  <c r="AQ587" i="26"/>
  <c r="AP587" i="26"/>
  <c r="AW586" i="26"/>
  <c r="AV586" i="26"/>
  <c r="AU586" i="26"/>
  <c r="AT586" i="26"/>
  <c r="AS586" i="26"/>
  <c r="AR586" i="26"/>
  <c r="AQ586" i="26"/>
  <c r="AP586" i="26"/>
  <c r="AW585" i="26"/>
  <c r="AV585" i="26"/>
  <c r="AU585" i="26"/>
  <c r="AT585" i="26"/>
  <c r="AS585" i="26"/>
  <c r="AR585" i="26"/>
  <c r="AQ585" i="26"/>
  <c r="AP585" i="26"/>
  <c r="AW584" i="26"/>
  <c r="AV584" i="26"/>
  <c r="AU584" i="26"/>
  <c r="AT584" i="26"/>
  <c r="AS584" i="26"/>
  <c r="AR584" i="26"/>
  <c r="AQ584" i="26"/>
  <c r="AP584" i="26"/>
  <c r="AW583" i="26"/>
  <c r="AV583" i="26"/>
  <c r="AU583" i="26"/>
  <c r="AT583" i="26"/>
  <c r="AS583" i="26"/>
  <c r="AR583" i="26"/>
  <c r="AQ583" i="26"/>
  <c r="AP583" i="26"/>
  <c r="AW582" i="26"/>
  <c r="AV582" i="26"/>
  <c r="AU582" i="26"/>
  <c r="AT582" i="26"/>
  <c r="AS582" i="26"/>
  <c r="AR582" i="26"/>
  <c r="AQ582" i="26"/>
  <c r="AP582" i="26"/>
  <c r="AW581" i="26"/>
  <c r="AV581" i="26"/>
  <c r="AU581" i="26"/>
  <c r="AT581" i="26"/>
  <c r="AS581" i="26"/>
  <c r="AR581" i="26"/>
  <c r="AQ581" i="26"/>
  <c r="AP581" i="26"/>
  <c r="AW580" i="26"/>
  <c r="AV580" i="26"/>
  <c r="AU580" i="26"/>
  <c r="AT580" i="26"/>
  <c r="AS580" i="26"/>
  <c r="AR580" i="26"/>
  <c r="AQ580" i="26"/>
  <c r="AP580" i="26"/>
  <c r="AW579" i="26"/>
  <c r="AV579" i="26"/>
  <c r="AU579" i="26"/>
  <c r="AT579" i="26"/>
  <c r="AS579" i="26"/>
  <c r="AR579" i="26"/>
  <c r="AQ579" i="26"/>
  <c r="AP579" i="26"/>
  <c r="AW578" i="26"/>
  <c r="AV578" i="26"/>
  <c r="AU578" i="26"/>
  <c r="AT578" i="26"/>
  <c r="AS578" i="26"/>
  <c r="AR578" i="26"/>
  <c r="AQ578" i="26"/>
  <c r="AP578" i="26"/>
  <c r="AW577" i="26"/>
  <c r="AV577" i="26"/>
  <c r="AU577" i="26"/>
  <c r="AT577" i="26"/>
  <c r="AS577" i="26"/>
  <c r="AR577" i="26"/>
  <c r="AQ577" i="26"/>
  <c r="AP577" i="26"/>
  <c r="AW576" i="26"/>
  <c r="AV576" i="26"/>
  <c r="AU576" i="26"/>
  <c r="AT576" i="26"/>
  <c r="AS576" i="26"/>
  <c r="AR576" i="26"/>
  <c r="AQ576" i="26"/>
  <c r="AP576" i="26"/>
  <c r="AW575" i="26"/>
  <c r="AV575" i="26"/>
  <c r="AU575" i="26"/>
  <c r="AT575" i="26"/>
  <c r="AS575" i="26"/>
  <c r="AR575" i="26"/>
  <c r="AQ575" i="26"/>
  <c r="AP575" i="26"/>
  <c r="AW574" i="26"/>
  <c r="AV574" i="26"/>
  <c r="AU574" i="26"/>
  <c r="AT574" i="26"/>
  <c r="AS574" i="26"/>
  <c r="AR574" i="26"/>
  <c r="AQ574" i="26"/>
  <c r="AP574" i="26"/>
  <c r="AW573" i="26"/>
  <c r="AV573" i="26"/>
  <c r="AU573" i="26"/>
  <c r="AT573" i="26"/>
  <c r="AS573" i="26"/>
  <c r="AR573" i="26"/>
  <c r="AQ573" i="26"/>
  <c r="AP573" i="26"/>
  <c r="AW572" i="26"/>
  <c r="AV572" i="26"/>
  <c r="AU572" i="26"/>
  <c r="AT572" i="26"/>
  <c r="AS572" i="26"/>
  <c r="AR572" i="26"/>
  <c r="AQ572" i="26"/>
  <c r="AP572" i="26"/>
  <c r="AW571" i="26"/>
  <c r="AV571" i="26"/>
  <c r="AU571" i="26"/>
  <c r="AT571" i="26"/>
  <c r="AS571" i="26"/>
  <c r="AR571" i="26"/>
  <c r="AQ571" i="26"/>
  <c r="AP571" i="26"/>
  <c r="AW570" i="26"/>
  <c r="AV570" i="26"/>
  <c r="AU570" i="26"/>
  <c r="AT570" i="26"/>
  <c r="AS570" i="26"/>
  <c r="AR570" i="26"/>
  <c r="AQ570" i="26"/>
  <c r="AP570" i="26"/>
  <c r="AW569" i="26"/>
  <c r="AV569" i="26"/>
  <c r="AU569" i="26"/>
  <c r="AT569" i="26"/>
  <c r="AS569" i="26"/>
  <c r="AR569" i="26"/>
  <c r="AQ569" i="26"/>
  <c r="AP569" i="26"/>
  <c r="AW568" i="26"/>
  <c r="AV568" i="26"/>
  <c r="AU568" i="26"/>
  <c r="AT568" i="26"/>
  <c r="AS568" i="26"/>
  <c r="AR568" i="26"/>
  <c r="AQ568" i="26"/>
  <c r="AP568" i="26"/>
  <c r="AW567" i="26"/>
  <c r="AV567" i="26"/>
  <c r="AU567" i="26"/>
  <c r="AT567" i="26"/>
  <c r="AS567" i="26"/>
  <c r="AR567" i="26"/>
  <c r="AQ567" i="26"/>
  <c r="AP567" i="26"/>
  <c r="AW566" i="26"/>
  <c r="AV566" i="26"/>
  <c r="AU566" i="26"/>
  <c r="AT566" i="26"/>
  <c r="AS566" i="26"/>
  <c r="AR566" i="26"/>
  <c r="AQ566" i="26"/>
  <c r="AP566" i="26"/>
  <c r="AW565" i="26"/>
  <c r="AV565" i="26"/>
  <c r="AU565" i="26"/>
  <c r="AT565" i="26"/>
  <c r="AS565" i="26"/>
  <c r="AR565" i="26"/>
  <c r="AQ565" i="26"/>
  <c r="AP565" i="26"/>
  <c r="AW564" i="26"/>
  <c r="AV564" i="26"/>
  <c r="AU564" i="26"/>
  <c r="AT564" i="26"/>
  <c r="AS564" i="26"/>
  <c r="AR564" i="26"/>
  <c r="AQ564" i="26"/>
  <c r="AP564" i="26"/>
  <c r="AW563" i="26"/>
  <c r="AV563" i="26"/>
  <c r="AU563" i="26"/>
  <c r="AT563" i="26"/>
  <c r="AS563" i="26"/>
  <c r="AR563" i="26"/>
  <c r="AQ563" i="26"/>
  <c r="AP563" i="26"/>
  <c r="AW562" i="26"/>
  <c r="AV562" i="26"/>
  <c r="AU562" i="26"/>
  <c r="AT562" i="26"/>
  <c r="AS562" i="26"/>
  <c r="AR562" i="26"/>
  <c r="AQ562" i="26"/>
  <c r="AP562" i="26"/>
  <c r="AW561" i="26"/>
  <c r="AV561" i="26"/>
  <c r="AU561" i="26"/>
  <c r="AT561" i="26"/>
  <c r="AS561" i="26"/>
  <c r="AR561" i="26"/>
  <c r="AQ561" i="26"/>
  <c r="AP561" i="26"/>
  <c r="AW560" i="26"/>
  <c r="AV560" i="26"/>
  <c r="AU560" i="26"/>
  <c r="AT560" i="26"/>
  <c r="AS560" i="26"/>
  <c r="AR560" i="26"/>
  <c r="AQ560" i="26"/>
  <c r="AP560" i="26"/>
  <c r="AW559" i="26"/>
  <c r="AV559" i="26"/>
  <c r="AU559" i="26"/>
  <c r="AT559" i="26"/>
  <c r="AS559" i="26"/>
  <c r="AR559" i="26"/>
  <c r="AQ559" i="26"/>
  <c r="AP559" i="26"/>
  <c r="AW558" i="26"/>
  <c r="AV558" i="26"/>
  <c r="AU558" i="26"/>
  <c r="AT558" i="26"/>
  <c r="AS558" i="26"/>
  <c r="AR558" i="26"/>
  <c r="AQ558" i="26"/>
  <c r="AP558" i="26"/>
  <c r="AW557" i="26"/>
  <c r="AV557" i="26"/>
  <c r="AU557" i="26"/>
  <c r="AT557" i="26"/>
  <c r="AS557" i="26"/>
  <c r="AR557" i="26"/>
  <c r="AQ557" i="26"/>
  <c r="AP557" i="26"/>
  <c r="AW556" i="26"/>
  <c r="AV556" i="26"/>
  <c r="AU556" i="26"/>
  <c r="AT556" i="26"/>
  <c r="AS556" i="26"/>
  <c r="AR556" i="26"/>
  <c r="AQ556" i="26"/>
  <c r="AP556" i="26"/>
  <c r="AW555" i="26"/>
  <c r="AV555" i="26"/>
  <c r="AU555" i="26"/>
  <c r="AT555" i="26"/>
  <c r="AS555" i="26"/>
  <c r="AR555" i="26"/>
  <c r="AQ555" i="26"/>
  <c r="AP555" i="26"/>
  <c r="AW554" i="26"/>
  <c r="AV554" i="26"/>
  <c r="AU554" i="26"/>
  <c r="AT554" i="26"/>
  <c r="AS554" i="26"/>
  <c r="AR554" i="26"/>
  <c r="AQ554" i="26"/>
  <c r="AP554" i="26"/>
  <c r="AW553" i="26"/>
  <c r="AV553" i="26"/>
  <c r="AU553" i="26"/>
  <c r="AT553" i="26"/>
  <c r="AS553" i="26"/>
  <c r="AR553" i="26"/>
  <c r="AQ553" i="26"/>
  <c r="AP553" i="26"/>
  <c r="AW552" i="26"/>
  <c r="AV552" i="26"/>
  <c r="AU552" i="26"/>
  <c r="AT552" i="26"/>
  <c r="AS552" i="26"/>
  <c r="AR552" i="26"/>
  <c r="AQ552" i="26"/>
  <c r="AP552" i="26"/>
  <c r="AW551" i="26"/>
  <c r="AV551" i="26"/>
  <c r="AU551" i="26"/>
  <c r="AT551" i="26"/>
  <c r="AS551" i="26"/>
  <c r="AR551" i="26"/>
  <c r="AQ551" i="26"/>
  <c r="AP551" i="26"/>
  <c r="AW550" i="26"/>
  <c r="AV550" i="26"/>
  <c r="AU550" i="26"/>
  <c r="AT550" i="26"/>
  <c r="AS550" i="26"/>
  <c r="AR550" i="26"/>
  <c r="AQ550" i="26"/>
  <c r="AP550" i="26"/>
  <c r="AW549" i="26"/>
  <c r="AV549" i="26"/>
  <c r="AU549" i="26"/>
  <c r="AT549" i="26"/>
  <c r="AS549" i="26"/>
  <c r="AR549" i="26"/>
  <c r="AQ549" i="26"/>
  <c r="AP549" i="26"/>
  <c r="AW548" i="26"/>
  <c r="AV548" i="26"/>
  <c r="AU548" i="26"/>
  <c r="AT548" i="26"/>
  <c r="AS548" i="26"/>
  <c r="AR548" i="26"/>
  <c r="AQ548" i="26"/>
  <c r="AP548" i="26"/>
  <c r="AW547" i="26"/>
  <c r="AV547" i="26"/>
  <c r="AU547" i="26"/>
  <c r="AT547" i="26"/>
  <c r="AS547" i="26"/>
  <c r="AR547" i="26"/>
  <c r="AQ547" i="26"/>
  <c r="AP547" i="26"/>
  <c r="AW546" i="26"/>
  <c r="AV546" i="26"/>
  <c r="AU546" i="26"/>
  <c r="AT546" i="26"/>
  <c r="AS546" i="26"/>
  <c r="AR546" i="26"/>
  <c r="AQ546" i="26"/>
  <c r="AP546" i="26"/>
  <c r="AW545" i="26"/>
  <c r="AV545" i="26"/>
  <c r="AU545" i="26"/>
  <c r="AT545" i="26"/>
  <c r="AS545" i="26"/>
  <c r="AR545" i="26"/>
  <c r="AQ545" i="26"/>
  <c r="AP545" i="26"/>
  <c r="AW544" i="26"/>
  <c r="AV544" i="26"/>
  <c r="AU544" i="26"/>
  <c r="AT544" i="26"/>
  <c r="AS544" i="26"/>
  <c r="AR544" i="26"/>
  <c r="AQ544" i="26"/>
  <c r="AP544" i="26"/>
  <c r="AW543" i="26"/>
  <c r="AV543" i="26"/>
  <c r="AU543" i="26"/>
  <c r="AT543" i="26"/>
  <c r="AS543" i="26"/>
  <c r="AR543" i="26"/>
  <c r="AQ543" i="26"/>
  <c r="AP543" i="26"/>
  <c r="AW542" i="26"/>
  <c r="AV542" i="26"/>
  <c r="AU542" i="26"/>
  <c r="AT542" i="26"/>
  <c r="AS542" i="26"/>
  <c r="AR542" i="26"/>
  <c r="AQ542" i="26"/>
  <c r="AP542" i="26"/>
  <c r="AW541" i="26"/>
  <c r="AV541" i="26"/>
  <c r="AU541" i="26"/>
  <c r="AT541" i="26"/>
  <c r="AS541" i="26"/>
  <c r="AR541" i="26"/>
  <c r="AQ541" i="26"/>
  <c r="AP541" i="26"/>
  <c r="AW540" i="26"/>
  <c r="AV540" i="26"/>
  <c r="AU540" i="26"/>
  <c r="AT540" i="26"/>
  <c r="AS540" i="26"/>
  <c r="AR540" i="26"/>
  <c r="AQ540" i="26"/>
  <c r="AP540" i="26"/>
  <c r="AW539" i="26"/>
  <c r="AV539" i="26"/>
  <c r="AU539" i="26"/>
  <c r="AT539" i="26"/>
  <c r="AS539" i="26"/>
  <c r="AR539" i="26"/>
  <c r="AQ539" i="26"/>
  <c r="AP539" i="26"/>
  <c r="AW538" i="26"/>
  <c r="AV538" i="26"/>
  <c r="AU538" i="26"/>
  <c r="AT538" i="26"/>
  <c r="AS538" i="26"/>
  <c r="AR538" i="26"/>
  <c r="AQ538" i="26"/>
  <c r="AP538" i="26"/>
  <c r="AW537" i="26"/>
  <c r="AV537" i="26"/>
  <c r="AU537" i="26"/>
  <c r="AT537" i="26"/>
  <c r="AS537" i="26"/>
  <c r="AR537" i="26"/>
  <c r="AQ537" i="26"/>
  <c r="AP537" i="26"/>
  <c r="AW536" i="26"/>
  <c r="AV536" i="26"/>
  <c r="AU536" i="26"/>
  <c r="AT536" i="26"/>
  <c r="AS536" i="26"/>
  <c r="AR536" i="26"/>
  <c r="AQ536" i="26"/>
  <c r="AP536" i="26"/>
  <c r="AW535" i="26"/>
  <c r="AV535" i="26"/>
  <c r="AU535" i="26"/>
  <c r="AT535" i="26"/>
  <c r="AS535" i="26"/>
  <c r="AR535" i="26"/>
  <c r="AQ535" i="26"/>
  <c r="AP535" i="26"/>
  <c r="AW534" i="26"/>
  <c r="AV534" i="26"/>
  <c r="AU534" i="26"/>
  <c r="AT534" i="26"/>
  <c r="AS534" i="26"/>
  <c r="AR534" i="26"/>
  <c r="AQ534" i="26"/>
  <c r="AP534" i="26"/>
  <c r="AW533" i="26"/>
  <c r="AV533" i="26"/>
  <c r="AU533" i="26"/>
  <c r="AT533" i="26"/>
  <c r="AS533" i="26"/>
  <c r="AR533" i="26"/>
  <c r="AQ533" i="26"/>
  <c r="AP533" i="26"/>
  <c r="AW532" i="26"/>
  <c r="AV532" i="26"/>
  <c r="AU532" i="26"/>
  <c r="AT532" i="26"/>
  <c r="AS532" i="26"/>
  <c r="AR532" i="26"/>
  <c r="AQ532" i="26"/>
  <c r="AP532" i="26"/>
  <c r="AW531" i="26"/>
  <c r="AV531" i="26"/>
  <c r="AU531" i="26"/>
  <c r="AT531" i="26"/>
  <c r="AS531" i="26"/>
  <c r="AR531" i="26"/>
  <c r="AQ531" i="26"/>
  <c r="AP531" i="26"/>
  <c r="AW530" i="26"/>
  <c r="AV530" i="26"/>
  <c r="AU530" i="26"/>
  <c r="AT530" i="26"/>
  <c r="AS530" i="26"/>
  <c r="AR530" i="26"/>
  <c r="AQ530" i="26"/>
  <c r="AP530" i="26"/>
  <c r="AW529" i="26"/>
  <c r="AV529" i="26"/>
  <c r="AU529" i="26"/>
  <c r="AT529" i="26"/>
  <c r="AS529" i="26"/>
  <c r="AR529" i="26"/>
  <c r="AQ529" i="26"/>
  <c r="AP529" i="26"/>
  <c r="AW528" i="26"/>
  <c r="AV528" i="26"/>
  <c r="AU528" i="26"/>
  <c r="AT528" i="26"/>
  <c r="AS528" i="26"/>
  <c r="AR528" i="26"/>
  <c r="AQ528" i="26"/>
  <c r="AP528" i="26"/>
  <c r="AW527" i="26"/>
  <c r="AV527" i="26"/>
  <c r="AU527" i="26"/>
  <c r="AT527" i="26"/>
  <c r="AS527" i="26"/>
  <c r="AR527" i="26"/>
  <c r="AQ527" i="26"/>
  <c r="AP527" i="26"/>
  <c r="AW526" i="26"/>
  <c r="AV526" i="26"/>
  <c r="AU526" i="26"/>
  <c r="AT526" i="26"/>
  <c r="AS526" i="26"/>
  <c r="AR526" i="26"/>
  <c r="AQ526" i="26"/>
  <c r="AP526" i="26"/>
  <c r="AW525" i="26"/>
  <c r="AV525" i="26"/>
  <c r="AU525" i="26"/>
  <c r="AT525" i="26"/>
  <c r="AS525" i="26"/>
  <c r="AR525" i="26"/>
  <c r="AQ525" i="26"/>
  <c r="AP525" i="26"/>
  <c r="AW524" i="26"/>
  <c r="AV524" i="26"/>
  <c r="AU524" i="26"/>
  <c r="AT524" i="26"/>
  <c r="AS524" i="26"/>
  <c r="AR524" i="26"/>
  <c r="AQ524" i="26"/>
  <c r="AP524" i="26"/>
  <c r="AW523" i="26"/>
  <c r="AV523" i="26"/>
  <c r="AU523" i="26"/>
  <c r="AT523" i="26"/>
  <c r="AS523" i="26"/>
  <c r="AR523" i="26"/>
  <c r="AQ523" i="26"/>
  <c r="AP523" i="26"/>
  <c r="AW522" i="26"/>
  <c r="AV522" i="26"/>
  <c r="AU522" i="26"/>
  <c r="AT522" i="26"/>
  <c r="AS522" i="26"/>
  <c r="AR522" i="26"/>
  <c r="AQ522" i="26"/>
  <c r="AP522" i="26"/>
  <c r="AW521" i="26"/>
  <c r="AV521" i="26"/>
  <c r="AU521" i="26"/>
  <c r="AT521" i="26"/>
  <c r="AS521" i="26"/>
  <c r="AR521" i="26"/>
  <c r="AQ521" i="26"/>
  <c r="AP521" i="26"/>
  <c r="AW520" i="26"/>
  <c r="AV520" i="26"/>
  <c r="AU520" i="26"/>
  <c r="AT520" i="26"/>
  <c r="AS520" i="26"/>
  <c r="AR520" i="26"/>
  <c r="AQ520" i="26"/>
  <c r="AP520" i="26"/>
  <c r="AW519" i="26"/>
  <c r="AV519" i="26"/>
  <c r="AU519" i="26"/>
  <c r="AT519" i="26"/>
  <c r="AS519" i="26"/>
  <c r="AR519" i="26"/>
  <c r="AQ519" i="26"/>
  <c r="AP519" i="26"/>
  <c r="AW518" i="26"/>
  <c r="AV518" i="26"/>
  <c r="AU518" i="26"/>
  <c r="AT518" i="26"/>
  <c r="AS518" i="26"/>
  <c r="AR518" i="26"/>
  <c r="AQ518" i="26"/>
  <c r="AP518" i="26"/>
  <c r="AW517" i="26"/>
  <c r="AV517" i="26"/>
  <c r="AU517" i="26"/>
  <c r="AT517" i="26"/>
  <c r="AS517" i="26"/>
  <c r="AR517" i="26"/>
  <c r="AQ517" i="26"/>
  <c r="AP517" i="26"/>
  <c r="AW516" i="26"/>
  <c r="AV516" i="26"/>
  <c r="AU516" i="26"/>
  <c r="AT516" i="26"/>
  <c r="AS516" i="26"/>
  <c r="AR516" i="26"/>
  <c r="AQ516" i="26"/>
  <c r="AP516" i="26"/>
  <c r="AW515" i="26"/>
  <c r="AV515" i="26"/>
  <c r="AU515" i="26"/>
  <c r="AT515" i="26"/>
  <c r="AS515" i="26"/>
  <c r="AR515" i="26"/>
  <c r="AQ515" i="26"/>
  <c r="AP515" i="26"/>
  <c r="AW514" i="26"/>
  <c r="AV514" i="26"/>
  <c r="AU514" i="26"/>
  <c r="AT514" i="26"/>
  <c r="AS514" i="26"/>
  <c r="AR514" i="26"/>
  <c r="AQ514" i="26"/>
  <c r="AP514" i="26"/>
  <c r="AW513" i="26"/>
  <c r="AV513" i="26"/>
  <c r="AU513" i="26"/>
  <c r="AT513" i="26"/>
  <c r="AS513" i="26"/>
  <c r="AR513" i="26"/>
  <c r="AQ513" i="26"/>
  <c r="AP513" i="26"/>
  <c r="AW512" i="26"/>
  <c r="AV512" i="26"/>
  <c r="AU512" i="26"/>
  <c r="AT512" i="26"/>
  <c r="AS512" i="26"/>
  <c r="AR512" i="26"/>
  <c r="AQ512" i="26"/>
  <c r="AP512" i="26"/>
  <c r="AW511" i="26"/>
  <c r="AV511" i="26"/>
  <c r="AU511" i="26"/>
  <c r="AT511" i="26"/>
  <c r="AS511" i="26"/>
  <c r="AR511" i="26"/>
  <c r="AQ511" i="26"/>
  <c r="AP511" i="26"/>
  <c r="AW510" i="26"/>
  <c r="AV510" i="26"/>
  <c r="AU510" i="26"/>
  <c r="AT510" i="26"/>
  <c r="AS510" i="26"/>
  <c r="AR510" i="26"/>
  <c r="AQ510" i="26"/>
  <c r="AP510" i="26"/>
  <c r="AW509" i="26"/>
  <c r="AV509" i="26"/>
  <c r="AU509" i="26"/>
  <c r="AT509" i="26"/>
  <c r="AS509" i="26"/>
  <c r="AR509" i="26"/>
  <c r="AQ509" i="26"/>
  <c r="AP509" i="26"/>
  <c r="AW508" i="26"/>
  <c r="AV508" i="26"/>
  <c r="AU508" i="26"/>
  <c r="AT508" i="26"/>
  <c r="AS508" i="26"/>
  <c r="AR508" i="26"/>
  <c r="AQ508" i="26"/>
  <c r="AP508" i="26"/>
  <c r="AW507" i="26"/>
  <c r="AV507" i="26"/>
  <c r="AU507" i="26"/>
  <c r="AT507" i="26"/>
  <c r="AS507" i="26"/>
  <c r="AR507" i="26"/>
  <c r="AQ507" i="26"/>
  <c r="AP507" i="26"/>
  <c r="AW506" i="26"/>
  <c r="AV506" i="26"/>
  <c r="AU506" i="26"/>
  <c r="AT506" i="26"/>
  <c r="AS506" i="26"/>
  <c r="AR506" i="26"/>
  <c r="AQ506" i="26"/>
  <c r="AP506" i="26"/>
  <c r="AW505" i="26"/>
  <c r="AV505" i="26"/>
  <c r="AU505" i="26"/>
  <c r="AT505" i="26"/>
  <c r="AS505" i="26"/>
  <c r="AR505" i="26"/>
  <c r="AQ505" i="26"/>
  <c r="AP505" i="26"/>
  <c r="AW504" i="26"/>
  <c r="AV504" i="26"/>
  <c r="AU504" i="26"/>
  <c r="AT504" i="26"/>
  <c r="AS504" i="26"/>
  <c r="AR504" i="26"/>
  <c r="AQ504" i="26"/>
  <c r="AP504" i="26"/>
  <c r="AW503" i="26"/>
  <c r="AV503" i="26"/>
  <c r="AU503" i="26"/>
  <c r="AT503" i="26"/>
  <c r="AS503" i="26"/>
  <c r="AR503" i="26"/>
  <c r="AQ503" i="26"/>
  <c r="AP503" i="26"/>
  <c r="AW502" i="26"/>
  <c r="AV502" i="26"/>
  <c r="AU502" i="26"/>
  <c r="AT502" i="26"/>
  <c r="AS502" i="26"/>
  <c r="AR502" i="26"/>
  <c r="AQ502" i="26"/>
  <c r="AP502" i="26"/>
  <c r="AW501" i="26"/>
  <c r="AV501" i="26"/>
  <c r="AU501" i="26"/>
  <c r="AT501" i="26"/>
  <c r="AS501" i="26"/>
  <c r="AR501" i="26"/>
  <c r="AQ501" i="26"/>
  <c r="AP501" i="26"/>
  <c r="AW500" i="26"/>
  <c r="AV500" i="26"/>
  <c r="AU500" i="26"/>
  <c r="AT500" i="26"/>
  <c r="AS500" i="26"/>
  <c r="AR500" i="26"/>
  <c r="AQ500" i="26"/>
  <c r="AP500" i="26"/>
  <c r="AW499" i="26"/>
  <c r="AV499" i="26"/>
  <c r="AU499" i="26"/>
  <c r="AT499" i="26"/>
  <c r="AS499" i="26"/>
  <c r="AR499" i="26"/>
  <c r="AQ499" i="26"/>
  <c r="AP499" i="26"/>
  <c r="AW498" i="26"/>
  <c r="AV498" i="26"/>
  <c r="AU498" i="26"/>
  <c r="AT498" i="26"/>
  <c r="AS498" i="26"/>
  <c r="AR498" i="26"/>
  <c r="AQ498" i="26"/>
  <c r="AP498" i="26"/>
  <c r="AW497" i="26"/>
  <c r="AV497" i="26"/>
  <c r="AU497" i="26"/>
  <c r="AT497" i="26"/>
  <c r="AS497" i="26"/>
  <c r="AR497" i="26"/>
  <c r="AQ497" i="26"/>
  <c r="AP497" i="26"/>
  <c r="AW496" i="26"/>
  <c r="AV496" i="26"/>
  <c r="AU496" i="26"/>
  <c r="AT496" i="26"/>
  <c r="AS496" i="26"/>
  <c r="AR496" i="26"/>
  <c r="AQ496" i="26"/>
  <c r="AP496" i="26"/>
  <c r="AW495" i="26"/>
  <c r="AV495" i="26"/>
  <c r="AU495" i="26"/>
  <c r="AT495" i="26"/>
  <c r="AS495" i="26"/>
  <c r="AR495" i="26"/>
  <c r="AQ495" i="26"/>
  <c r="AP495" i="26"/>
  <c r="AW494" i="26"/>
  <c r="AV494" i="26"/>
  <c r="AU494" i="26"/>
  <c r="AT494" i="26"/>
  <c r="AS494" i="26"/>
  <c r="AR494" i="26"/>
  <c r="AQ494" i="26"/>
  <c r="AP494" i="26"/>
  <c r="AW493" i="26"/>
  <c r="AV493" i="26"/>
  <c r="AU493" i="26"/>
  <c r="AT493" i="26"/>
  <c r="AS493" i="26"/>
  <c r="AR493" i="26"/>
  <c r="AQ493" i="26"/>
  <c r="AP493" i="26"/>
  <c r="AW492" i="26"/>
  <c r="AV492" i="26"/>
  <c r="AU492" i="26"/>
  <c r="AT492" i="26"/>
  <c r="AS492" i="26"/>
  <c r="AR492" i="26"/>
  <c r="AQ492" i="26"/>
  <c r="AP492" i="26"/>
  <c r="AW491" i="26"/>
  <c r="AV491" i="26"/>
  <c r="AU491" i="26"/>
  <c r="AT491" i="26"/>
  <c r="AS491" i="26"/>
  <c r="AR491" i="26"/>
  <c r="AQ491" i="26"/>
  <c r="AP491" i="26"/>
  <c r="AW490" i="26"/>
  <c r="AV490" i="26"/>
  <c r="AU490" i="26"/>
  <c r="AT490" i="26"/>
  <c r="AS490" i="26"/>
  <c r="AR490" i="26"/>
  <c r="AQ490" i="26"/>
  <c r="AP490" i="26"/>
  <c r="AW489" i="26"/>
  <c r="AV489" i="26"/>
  <c r="AU489" i="26"/>
  <c r="AT489" i="26"/>
  <c r="AS489" i="26"/>
  <c r="AR489" i="26"/>
  <c r="AQ489" i="26"/>
  <c r="AP489" i="26"/>
  <c r="AW488" i="26"/>
  <c r="AV488" i="26"/>
  <c r="AU488" i="26"/>
  <c r="AT488" i="26"/>
  <c r="AS488" i="26"/>
  <c r="AR488" i="26"/>
  <c r="AQ488" i="26"/>
  <c r="AP488" i="26"/>
  <c r="AW487" i="26"/>
  <c r="AV487" i="26"/>
  <c r="AU487" i="26"/>
  <c r="AT487" i="26"/>
  <c r="AS487" i="26"/>
  <c r="AR487" i="26"/>
  <c r="AQ487" i="26"/>
  <c r="AP487" i="26"/>
  <c r="AW486" i="26"/>
  <c r="AV486" i="26"/>
  <c r="AU486" i="26"/>
  <c r="AT486" i="26"/>
  <c r="AS486" i="26"/>
  <c r="AR486" i="26"/>
  <c r="AQ486" i="26"/>
  <c r="AP486" i="26"/>
  <c r="AW485" i="26"/>
  <c r="AV485" i="26"/>
  <c r="AU485" i="26"/>
  <c r="AT485" i="26"/>
  <c r="AS485" i="26"/>
  <c r="AR485" i="26"/>
  <c r="AQ485" i="26"/>
  <c r="AP485" i="26"/>
  <c r="AW484" i="26"/>
  <c r="AV484" i="26"/>
  <c r="AU484" i="26"/>
  <c r="AT484" i="26"/>
  <c r="AS484" i="26"/>
  <c r="AR484" i="26"/>
  <c r="AQ484" i="26"/>
  <c r="AP484" i="26"/>
  <c r="AW483" i="26"/>
  <c r="AV483" i="26"/>
  <c r="AU483" i="26"/>
  <c r="AT483" i="26"/>
  <c r="AS483" i="26"/>
  <c r="AR483" i="26"/>
  <c r="AQ483" i="26"/>
  <c r="AP483" i="26"/>
  <c r="AW482" i="26"/>
  <c r="AV482" i="26"/>
  <c r="AU482" i="26"/>
  <c r="AT482" i="26"/>
  <c r="AS482" i="26"/>
  <c r="AR482" i="26"/>
  <c r="AQ482" i="26"/>
  <c r="AP482" i="26"/>
  <c r="AW481" i="26"/>
  <c r="AV481" i="26"/>
  <c r="AU481" i="26"/>
  <c r="AT481" i="26"/>
  <c r="AS481" i="26"/>
  <c r="AR481" i="26"/>
  <c r="AQ481" i="26"/>
  <c r="AP481" i="26"/>
  <c r="AW480" i="26"/>
  <c r="AV480" i="26"/>
  <c r="AU480" i="26"/>
  <c r="AT480" i="26"/>
  <c r="AS480" i="26"/>
  <c r="AR480" i="26"/>
  <c r="AQ480" i="26"/>
  <c r="AP480" i="26"/>
  <c r="AW479" i="26"/>
  <c r="AV479" i="26"/>
  <c r="AU479" i="26"/>
  <c r="AT479" i="26"/>
  <c r="AS479" i="26"/>
  <c r="AR479" i="26"/>
  <c r="AQ479" i="26"/>
  <c r="AP479" i="26"/>
  <c r="AW478" i="26"/>
  <c r="AV478" i="26"/>
  <c r="AU478" i="26"/>
  <c r="AT478" i="26"/>
  <c r="AS478" i="26"/>
  <c r="AR478" i="26"/>
  <c r="AQ478" i="26"/>
  <c r="AP478" i="26"/>
  <c r="AW477" i="26"/>
  <c r="AV477" i="26"/>
  <c r="AU477" i="26"/>
  <c r="AT477" i="26"/>
  <c r="AS477" i="26"/>
  <c r="AR477" i="26"/>
  <c r="AQ477" i="26"/>
  <c r="AP477" i="26"/>
  <c r="AW476" i="26"/>
  <c r="AV476" i="26"/>
  <c r="AU476" i="26"/>
  <c r="AT476" i="26"/>
  <c r="AS476" i="26"/>
  <c r="AR476" i="26"/>
  <c r="AQ476" i="26"/>
  <c r="AP476" i="26"/>
  <c r="AW475" i="26"/>
  <c r="AV475" i="26"/>
  <c r="AU475" i="26"/>
  <c r="AT475" i="26"/>
  <c r="AS475" i="26"/>
  <c r="AR475" i="26"/>
  <c r="AQ475" i="26"/>
  <c r="AP475" i="26"/>
  <c r="AW474" i="26"/>
  <c r="AV474" i="26"/>
  <c r="AU474" i="26"/>
  <c r="AT474" i="26"/>
  <c r="AS474" i="26"/>
  <c r="AR474" i="26"/>
  <c r="AQ474" i="26"/>
  <c r="AP474" i="26"/>
  <c r="AW473" i="26"/>
  <c r="AV473" i="26"/>
  <c r="AU473" i="26"/>
  <c r="AT473" i="26"/>
  <c r="AS473" i="26"/>
  <c r="AR473" i="26"/>
  <c r="AQ473" i="26"/>
  <c r="AP473" i="26"/>
  <c r="AW472" i="26"/>
  <c r="AV472" i="26"/>
  <c r="AU472" i="26"/>
  <c r="AT472" i="26"/>
  <c r="AS472" i="26"/>
  <c r="AR472" i="26"/>
  <c r="AQ472" i="26"/>
  <c r="AP472" i="26"/>
  <c r="AW471" i="26"/>
  <c r="AV471" i="26"/>
  <c r="AU471" i="26"/>
  <c r="AT471" i="26"/>
  <c r="AS471" i="26"/>
  <c r="AR471" i="26"/>
  <c r="AQ471" i="26"/>
  <c r="AP471" i="26"/>
  <c r="AW470" i="26"/>
  <c r="AV470" i="26"/>
  <c r="AU470" i="26"/>
  <c r="AT470" i="26"/>
  <c r="AS470" i="26"/>
  <c r="AR470" i="26"/>
  <c r="AQ470" i="26"/>
  <c r="AP470" i="26"/>
  <c r="AW469" i="26"/>
  <c r="AV469" i="26"/>
  <c r="AU469" i="26"/>
  <c r="AT469" i="26"/>
  <c r="AS469" i="26"/>
  <c r="AR469" i="26"/>
  <c r="AQ469" i="26"/>
  <c r="AP469" i="26"/>
  <c r="AW468" i="26"/>
  <c r="AV468" i="26"/>
  <c r="AU468" i="26"/>
  <c r="AT468" i="26"/>
  <c r="AS468" i="26"/>
  <c r="AR468" i="26"/>
  <c r="AQ468" i="26"/>
  <c r="AP468" i="26"/>
  <c r="AW467" i="26"/>
  <c r="AV467" i="26"/>
  <c r="AU467" i="26"/>
  <c r="AT467" i="26"/>
  <c r="AS467" i="26"/>
  <c r="AR467" i="26"/>
  <c r="AQ467" i="26"/>
  <c r="AP467" i="26"/>
  <c r="AW466" i="26"/>
  <c r="AV466" i="26"/>
  <c r="AU466" i="26"/>
  <c r="AT466" i="26"/>
  <c r="AS466" i="26"/>
  <c r="AR466" i="26"/>
  <c r="AQ466" i="26"/>
  <c r="AP466" i="26"/>
  <c r="AW465" i="26"/>
  <c r="AV465" i="26"/>
  <c r="AU465" i="26"/>
  <c r="AT465" i="26"/>
  <c r="AS465" i="26"/>
  <c r="AR465" i="26"/>
  <c r="AQ465" i="26"/>
  <c r="AP465" i="26"/>
  <c r="AW464" i="26"/>
  <c r="AV464" i="26"/>
  <c r="AU464" i="26"/>
  <c r="AT464" i="26"/>
  <c r="AS464" i="26"/>
  <c r="AR464" i="26"/>
  <c r="AQ464" i="26"/>
  <c r="AP464" i="26"/>
  <c r="AW463" i="26"/>
  <c r="AV463" i="26"/>
  <c r="AU463" i="26"/>
  <c r="AT463" i="26"/>
  <c r="AS463" i="26"/>
  <c r="AR463" i="26"/>
  <c r="AQ463" i="26"/>
  <c r="AP463" i="26"/>
  <c r="AW462" i="26"/>
  <c r="AV462" i="26"/>
  <c r="AU462" i="26"/>
  <c r="AT462" i="26"/>
  <c r="AS462" i="26"/>
  <c r="AR462" i="26"/>
  <c r="AQ462" i="26"/>
  <c r="AP462" i="26"/>
  <c r="AW461" i="26"/>
  <c r="AV461" i="26"/>
  <c r="AU461" i="26"/>
  <c r="AT461" i="26"/>
  <c r="AS461" i="26"/>
  <c r="AR461" i="26"/>
  <c r="AQ461" i="26"/>
  <c r="AP461" i="26"/>
  <c r="AW460" i="26"/>
  <c r="AV460" i="26"/>
  <c r="AU460" i="26"/>
  <c r="AT460" i="26"/>
  <c r="AS460" i="26"/>
  <c r="AR460" i="26"/>
  <c r="AQ460" i="26"/>
  <c r="AP460" i="26"/>
  <c r="AW459" i="26"/>
  <c r="AV459" i="26"/>
  <c r="AU459" i="26"/>
  <c r="AT459" i="26"/>
  <c r="AS459" i="26"/>
  <c r="AR459" i="26"/>
  <c r="AQ459" i="26"/>
  <c r="AP459" i="26"/>
  <c r="AW458" i="26"/>
  <c r="AV458" i="26"/>
  <c r="AU458" i="26"/>
  <c r="AT458" i="26"/>
  <c r="AS458" i="26"/>
  <c r="AR458" i="26"/>
  <c r="AQ458" i="26"/>
  <c r="AP458" i="26"/>
  <c r="AW457" i="26"/>
  <c r="AV457" i="26"/>
  <c r="AU457" i="26"/>
  <c r="AT457" i="26"/>
  <c r="AS457" i="26"/>
  <c r="AR457" i="26"/>
  <c r="AQ457" i="26"/>
  <c r="AP457" i="26"/>
  <c r="AW456" i="26"/>
  <c r="AV456" i="26"/>
  <c r="AU456" i="26"/>
  <c r="AT456" i="26"/>
  <c r="AS456" i="26"/>
  <c r="AR456" i="26"/>
  <c r="AQ456" i="26"/>
  <c r="AP456" i="26"/>
  <c r="AW455" i="26"/>
  <c r="AV455" i="26"/>
  <c r="AU455" i="26"/>
  <c r="AT455" i="26"/>
  <c r="AS455" i="26"/>
  <c r="AR455" i="26"/>
  <c r="AQ455" i="26"/>
  <c r="AP455" i="26"/>
  <c r="AW454" i="26"/>
  <c r="AV454" i="26"/>
  <c r="AU454" i="26"/>
  <c r="AT454" i="26"/>
  <c r="AS454" i="26"/>
  <c r="AR454" i="26"/>
  <c r="AQ454" i="26"/>
  <c r="AP454" i="26"/>
  <c r="AW453" i="26"/>
  <c r="AV453" i="26"/>
  <c r="AU453" i="26"/>
  <c r="AT453" i="26"/>
  <c r="AS453" i="26"/>
  <c r="AR453" i="26"/>
  <c r="AQ453" i="26"/>
  <c r="AP453" i="26"/>
  <c r="AW452" i="26"/>
  <c r="AV452" i="26"/>
  <c r="AU452" i="26"/>
  <c r="AT452" i="26"/>
  <c r="AS452" i="26"/>
  <c r="AR452" i="26"/>
  <c r="AQ452" i="26"/>
  <c r="AP452" i="26"/>
  <c r="AW451" i="26"/>
  <c r="AV451" i="26"/>
  <c r="AU451" i="26"/>
  <c r="AT451" i="26"/>
  <c r="AS451" i="26"/>
  <c r="AR451" i="26"/>
  <c r="AQ451" i="26"/>
  <c r="AP451" i="26"/>
  <c r="AW450" i="26"/>
  <c r="AV450" i="26"/>
  <c r="AU450" i="26"/>
  <c r="AT450" i="26"/>
  <c r="AS450" i="26"/>
  <c r="AR450" i="26"/>
  <c r="AQ450" i="26"/>
  <c r="AP450" i="26"/>
  <c r="AW449" i="26"/>
  <c r="AV449" i="26"/>
  <c r="AU449" i="26"/>
  <c r="AT449" i="26"/>
  <c r="AS449" i="26"/>
  <c r="AR449" i="26"/>
  <c r="AQ449" i="26"/>
  <c r="AP449" i="26"/>
  <c r="AW448" i="26"/>
  <c r="AV448" i="26"/>
  <c r="AU448" i="26"/>
  <c r="AT448" i="26"/>
  <c r="AS448" i="26"/>
  <c r="AR448" i="26"/>
  <c r="AQ448" i="26"/>
  <c r="AP448" i="26"/>
  <c r="AW447" i="26"/>
  <c r="AV447" i="26"/>
  <c r="AU447" i="26"/>
  <c r="AT447" i="26"/>
  <c r="AS447" i="26"/>
  <c r="AR447" i="26"/>
  <c r="AQ447" i="26"/>
  <c r="AP447" i="26"/>
  <c r="AW446" i="26"/>
  <c r="AV446" i="26"/>
  <c r="AU446" i="26"/>
  <c r="AT446" i="26"/>
  <c r="AS446" i="26"/>
  <c r="AR446" i="26"/>
  <c r="AQ446" i="26"/>
  <c r="AP446" i="26"/>
  <c r="AW445" i="26"/>
  <c r="AV445" i="26"/>
  <c r="AU445" i="26"/>
  <c r="AT445" i="26"/>
  <c r="AS445" i="26"/>
  <c r="AR445" i="26"/>
  <c r="AQ445" i="26"/>
  <c r="AP445" i="26"/>
  <c r="AW444" i="26"/>
  <c r="AV444" i="26"/>
  <c r="AU444" i="26"/>
  <c r="AT444" i="26"/>
  <c r="AS444" i="26"/>
  <c r="AR444" i="26"/>
  <c r="AQ444" i="26"/>
  <c r="AP444" i="26"/>
  <c r="AW443" i="26"/>
  <c r="AV443" i="26"/>
  <c r="AU443" i="26"/>
  <c r="AT443" i="26"/>
  <c r="AS443" i="26"/>
  <c r="AR443" i="26"/>
  <c r="AQ443" i="26"/>
  <c r="AP443" i="26"/>
  <c r="AW442" i="26"/>
  <c r="AV442" i="26"/>
  <c r="AU442" i="26"/>
  <c r="AT442" i="26"/>
  <c r="AS442" i="26"/>
  <c r="AR442" i="26"/>
  <c r="AQ442" i="26"/>
  <c r="AP442" i="26"/>
  <c r="AW441" i="26"/>
  <c r="AV441" i="26"/>
  <c r="AU441" i="26"/>
  <c r="AT441" i="26"/>
  <c r="AS441" i="26"/>
  <c r="AR441" i="26"/>
  <c r="AQ441" i="26"/>
  <c r="AP441" i="26"/>
  <c r="AW440" i="26"/>
  <c r="AV440" i="26"/>
  <c r="AU440" i="26"/>
  <c r="AT440" i="26"/>
  <c r="AS440" i="26"/>
  <c r="AR440" i="26"/>
  <c r="AQ440" i="26"/>
  <c r="AP440" i="26"/>
  <c r="AW439" i="26"/>
  <c r="AV439" i="26"/>
  <c r="AU439" i="26"/>
  <c r="AT439" i="26"/>
  <c r="AS439" i="26"/>
  <c r="AR439" i="26"/>
  <c r="AQ439" i="26"/>
  <c r="AP439" i="26"/>
  <c r="AW438" i="26"/>
  <c r="AV438" i="26"/>
  <c r="AU438" i="26"/>
  <c r="AT438" i="26"/>
  <c r="AS438" i="26"/>
  <c r="AR438" i="26"/>
  <c r="AQ438" i="26"/>
  <c r="AP438" i="26"/>
  <c r="AW437" i="26"/>
  <c r="AV437" i="26"/>
  <c r="AU437" i="26"/>
  <c r="AT437" i="26"/>
  <c r="AS437" i="26"/>
  <c r="AR437" i="26"/>
  <c r="AQ437" i="26"/>
  <c r="AP437" i="26"/>
  <c r="AW436" i="26"/>
  <c r="AV436" i="26"/>
  <c r="AU436" i="26"/>
  <c r="AT436" i="26"/>
  <c r="AS436" i="26"/>
  <c r="AR436" i="26"/>
  <c r="AQ436" i="26"/>
  <c r="AP436" i="26"/>
  <c r="AW435" i="26"/>
  <c r="AV435" i="26"/>
  <c r="AU435" i="26"/>
  <c r="AT435" i="26"/>
  <c r="AS435" i="26"/>
  <c r="AR435" i="26"/>
  <c r="AQ435" i="26"/>
  <c r="AP435" i="26"/>
  <c r="AW434" i="26"/>
  <c r="AV434" i="26"/>
  <c r="AU434" i="26"/>
  <c r="AT434" i="26"/>
  <c r="AS434" i="26"/>
  <c r="AR434" i="26"/>
  <c r="AQ434" i="26"/>
  <c r="AP434" i="26"/>
  <c r="AW433" i="26"/>
  <c r="AV433" i="26"/>
  <c r="AU433" i="26"/>
  <c r="AT433" i="26"/>
  <c r="AS433" i="26"/>
  <c r="AR433" i="26"/>
  <c r="AQ433" i="26"/>
  <c r="AP433" i="26"/>
  <c r="AW432" i="26"/>
  <c r="AV432" i="26"/>
  <c r="AU432" i="26"/>
  <c r="AT432" i="26"/>
  <c r="AS432" i="26"/>
  <c r="AR432" i="26"/>
  <c r="AQ432" i="26"/>
  <c r="AP432" i="26"/>
  <c r="AW431" i="26"/>
  <c r="AV431" i="26"/>
  <c r="AU431" i="26"/>
  <c r="AT431" i="26"/>
  <c r="AS431" i="26"/>
  <c r="AR431" i="26"/>
  <c r="AQ431" i="26"/>
  <c r="AP431" i="26"/>
  <c r="AW430" i="26"/>
  <c r="AV430" i="26"/>
  <c r="AU430" i="26"/>
  <c r="AT430" i="26"/>
  <c r="AS430" i="26"/>
  <c r="AR430" i="26"/>
  <c r="AQ430" i="26"/>
  <c r="AP430" i="26"/>
  <c r="AW429" i="26"/>
  <c r="AV429" i="26"/>
  <c r="AU429" i="26"/>
  <c r="AT429" i="26"/>
  <c r="AS429" i="26"/>
  <c r="AR429" i="26"/>
  <c r="AQ429" i="26"/>
  <c r="AP429" i="26"/>
  <c r="AW428" i="26"/>
  <c r="AV428" i="26"/>
  <c r="AU428" i="26"/>
  <c r="AT428" i="26"/>
  <c r="AS428" i="26"/>
  <c r="AR428" i="26"/>
  <c r="AQ428" i="26"/>
  <c r="AP428" i="26"/>
  <c r="AW427" i="26"/>
  <c r="AV427" i="26"/>
  <c r="AU427" i="26"/>
  <c r="AT427" i="26"/>
  <c r="AS427" i="26"/>
  <c r="AR427" i="26"/>
  <c r="AQ427" i="26"/>
  <c r="AP427" i="26"/>
  <c r="AW426" i="26"/>
  <c r="AV426" i="26"/>
  <c r="AU426" i="26"/>
  <c r="AT426" i="26"/>
  <c r="AS426" i="26"/>
  <c r="AR426" i="26"/>
  <c r="AQ426" i="26"/>
  <c r="AP426" i="26"/>
  <c r="AW425" i="26"/>
  <c r="AV425" i="26"/>
  <c r="AU425" i="26"/>
  <c r="AT425" i="26"/>
  <c r="AS425" i="26"/>
  <c r="AR425" i="26"/>
  <c r="AQ425" i="26"/>
  <c r="AP425" i="26"/>
  <c r="AW424" i="26"/>
  <c r="AV424" i="26"/>
  <c r="AU424" i="26"/>
  <c r="AT424" i="26"/>
  <c r="AS424" i="26"/>
  <c r="AR424" i="26"/>
  <c r="AQ424" i="26"/>
  <c r="AP424" i="26"/>
  <c r="AW423" i="26"/>
  <c r="AV423" i="26"/>
  <c r="AU423" i="26"/>
  <c r="AT423" i="26"/>
  <c r="AS423" i="26"/>
  <c r="AR423" i="26"/>
  <c r="AQ423" i="26"/>
  <c r="AP423" i="26"/>
  <c r="AW422" i="26"/>
  <c r="AV422" i="26"/>
  <c r="AU422" i="26"/>
  <c r="AT422" i="26"/>
  <c r="AS422" i="26"/>
  <c r="AR422" i="26"/>
  <c r="AQ422" i="26"/>
  <c r="AP422" i="26"/>
  <c r="AW421" i="26"/>
  <c r="AV421" i="26"/>
  <c r="AU421" i="26"/>
  <c r="AT421" i="26"/>
  <c r="AS421" i="26"/>
  <c r="AR421" i="26"/>
  <c r="AQ421" i="26"/>
  <c r="AP421" i="26"/>
  <c r="AW420" i="26"/>
  <c r="AV420" i="26"/>
  <c r="AU420" i="26"/>
  <c r="AT420" i="26"/>
  <c r="AS420" i="26"/>
  <c r="AR420" i="26"/>
  <c r="AQ420" i="26"/>
  <c r="AP420" i="26"/>
  <c r="AW419" i="26"/>
  <c r="AV419" i="26"/>
  <c r="AU419" i="26"/>
  <c r="AT419" i="26"/>
  <c r="AS419" i="26"/>
  <c r="AR419" i="26"/>
  <c r="AQ419" i="26"/>
  <c r="AP419" i="26"/>
  <c r="AW418" i="26"/>
  <c r="AV418" i="26"/>
  <c r="AU418" i="26"/>
  <c r="AT418" i="26"/>
  <c r="AS418" i="26"/>
  <c r="AR418" i="26"/>
  <c r="AQ418" i="26"/>
  <c r="AP418" i="26"/>
  <c r="AW417" i="26"/>
  <c r="AV417" i="26"/>
  <c r="AU417" i="26"/>
  <c r="AT417" i="26"/>
  <c r="AS417" i="26"/>
  <c r="AR417" i="26"/>
  <c r="AQ417" i="26"/>
  <c r="AP417" i="26"/>
  <c r="AW416" i="26"/>
  <c r="AV416" i="26"/>
  <c r="AU416" i="26"/>
  <c r="AT416" i="26"/>
  <c r="AS416" i="26"/>
  <c r="AR416" i="26"/>
  <c r="AQ416" i="26"/>
  <c r="AP416" i="26"/>
  <c r="AW415" i="26"/>
  <c r="AV415" i="26"/>
  <c r="AU415" i="26"/>
  <c r="AT415" i="26"/>
  <c r="AS415" i="26"/>
  <c r="AR415" i="26"/>
  <c r="AQ415" i="26"/>
  <c r="AP415" i="26"/>
  <c r="AW414" i="26"/>
  <c r="AV414" i="26"/>
  <c r="AU414" i="26"/>
  <c r="AT414" i="26"/>
  <c r="AS414" i="26"/>
  <c r="AR414" i="26"/>
  <c r="AQ414" i="26"/>
  <c r="AP414" i="26"/>
  <c r="AW413" i="26"/>
  <c r="AV413" i="26"/>
  <c r="AU413" i="26"/>
  <c r="AT413" i="26"/>
  <c r="AS413" i="26"/>
  <c r="AR413" i="26"/>
  <c r="AQ413" i="26"/>
  <c r="AP413" i="26"/>
  <c r="AW412" i="26"/>
  <c r="AV412" i="26"/>
  <c r="AU412" i="26"/>
  <c r="AT412" i="26"/>
  <c r="AS412" i="26"/>
  <c r="AR412" i="26"/>
  <c r="AQ412" i="26"/>
  <c r="AP412" i="26"/>
  <c r="AW411" i="26"/>
  <c r="AV411" i="26"/>
  <c r="AU411" i="26"/>
  <c r="AT411" i="26"/>
  <c r="AS411" i="26"/>
  <c r="AR411" i="26"/>
  <c r="AQ411" i="26"/>
  <c r="AP411" i="26"/>
  <c r="AW410" i="26"/>
  <c r="AV410" i="26"/>
  <c r="AU410" i="26"/>
  <c r="AT410" i="26"/>
  <c r="AS410" i="26"/>
  <c r="AR410" i="26"/>
  <c r="AQ410" i="26"/>
  <c r="AP410" i="26"/>
  <c r="AW409" i="26"/>
  <c r="AV409" i="26"/>
  <c r="AU409" i="26"/>
  <c r="AT409" i="26"/>
  <c r="AS409" i="26"/>
  <c r="AR409" i="26"/>
  <c r="AQ409" i="26"/>
  <c r="AP409" i="26"/>
  <c r="AW408" i="26"/>
  <c r="AV408" i="26"/>
  <c r="AU408" i="26"/>
  <c r="AT408" i="26"/>
  <c r="AS408" i="26"/>
  <c r="AR408" i="26"/>
  <c r="AQ408" i="26"/>
  <c r="AP408" i="26"/>
  <c r="AW407" i="26"/>
  <c r="AV407" i="26"/>
  <c r="AU407" i="26"/>
  <c r="AT407" i="26"/>
  <c r="AS407" i="26"/>
  <c r="AR407" i="26"/>
  <c r="AQ407" i="26"/>
  <c r="AP407" i="26"/>
  <c r="AW406" i="26"/>
  <c r="AV406" i="26"/>
  <c r="AU406" i="26"/>
  <c r="AT406" i="26"/>
  <c r="AS406" i="26"/>
  <c r="AR406" i="26"/>
  <c r="AQ406" i="26"/>
  <c r="AP406" i="26"/>
  <c r="AW405" i="26"/>
  <c r="AV405" i="26"/>
  <c r="AU405" i="26"/>
  <c r="AT405" i="26"/>
  <c r="AS405" i="26"/>
  <c r="AR405" i="26"/>
  <c r="AQ405" i="26"/>
  <c r="AP405" i="26"/>
  <c r="AW404" i="26"/>
  <c r="AV404" i="26"/>
  <c r="AU404" i="26"/>
  <c r="AT404" i="26"/>
  <c r="AS404" i="26"/>
  <c r="AR404" i="26"/>
  <c r="AQ404" i="26"/>
  <c r="AP404" i="26"/>
  <c r="AW403" i="26"/>
  <c r="AV403" i="26"/>
  <c r="AU403" i="26"/>
  <c r="AT403" i="26"/>
  <c r="AS403" i="26"/>
  <c r="AR403" i="26"/>
  <c r="AQ403" i="26"/>
  <c r="AP403" i="26"/>
  <c r="AW402" i="26"/>
  <c r="AV402" i="26"/>
  <c r="AU402" i="26"/>
  <c r="AT402" i="26"/>
  <c r="AS402" i="26"/>
  <c r="AR402" i="26"/>
  <c r="AQ402" i="26"/>
  <c r="AP402" i="26"/>
  <c r="AW401" i="26"/>
  <c r="AV401" i="26"/>
  <c r="AU401" i="26"/>
  <c r="AT401" i="26"/>
  <c r="AS401" i="26"/>
  <c r="AR401" i="26"/>
  <c r="AQ401" i="26"/>
  <c r="AP401" i="26"/>
  <c r="AW400" i="26"/>
  <c r="AV400" i="26"/>
  <c r="AU400" i="26"/>
  <c r="AT400" i="26"/>
  <c r="AS400" i="26"/>
  <c r="AR400" i="26"/>
  <c r="AQ400" i="26"/>
  <c r="AP400" i="26"/>
  <c r="AW399" i="26"/>
  <c r="AV399" i="26"/>
  <c r="AU399" i="26"/>
  <c r="AT399" i="26"/>
  <c r="AS399" i="26"/>
  <c r="AR399" i="26"/>
  <c r="AQ399" i="26"/>
  <c r="AP399" i="26"/>
  <c r="AW398" i="26"/>
  <c r="AV398" i="26"/>
  <c r="AU398" i="26"/>
  <c r="AT398" i="26"/>
  <c r="AS398" i="26"/>
  <c r="AR398" i="26"/>
  <c r="AQ398" i="26"/>
  <c r="AP398" i="26"/>
  <c r="AW397" i="26"/>
  <c r="AV397" i="26"/>
  <c r="AU397" i="26"/>
  <c r="AT397" i="26"/>
  <c r="AS397" i="26"/>
  <c r="AR397" i="26"/>
  <c r="AQ397" i="26"/>
  <c r="AP397" i="26"/>
  <c r="AW396" i="26"/>
  <c r="AV396" i="26"/>
  <c r="AU396" i="26"/>
  <c r="AT396" i="26"/>
  <c r="AS396" i="26"/>
  <c r="AR396" i="26"/>
  <c r="AQ396" i="26"/>
  <c r="AP396" i="26"/>
  <c r="AW395" i="26"/>
  <c r="AV395" i="26"/>
  <c r="AU395" i="26"/>
  <c r="AT395" i="26"/>
  <c r="AS395" i="26"/>
  <c r="AR395" i="26"/>
  <c r="AQ395" i="26"/>
  <c r="AP395" i="26"/>
  <c r="AW394" i="26"/>
  <c r="AV394" i="26"/>
  <c r="AU394" i="26"/>
  <c r="AT394" i="26"/>
  <c r="AS394" i="26"/>
  <c r="AR394" i="26"/>
  <c r="AQ394" i="26"/>
  <c r="AP394" i="26"/>
  <c r="AW393" i="26"/>
  <c r="AV393" i="26"/>
  <c r="AU393" i="26"/>
  <c r="AT393" i="26"/>
  <c r="AS393" i="26"/>
  <c r="AR393" i="26"/>
  <c r="AQ393" i="26"/>
  <c r="AP393" i="26"/>
  <c r="AW392" i="26"/>
  <c r="AV392" i="26"/>
  <c r="AU392" i="26"/>
  <c r="AT392" i="26"/>
  <c r="AS392" i="26"/>
  <c r="AR392" i="26"/>
  <c r="AQ392" i="26"/>
  <c r="AP392" i="26"/>
  <c r="AW391" i="26"/>
  <c r="AV391" i="26"/>
  <c r="AU391" i="26"/>
  <c r="AT391" i="26"/>
  <c r="AS391" i="26"/>
  <c r="AR391" i="26"/>
  <c r="AQ391" i="26"/>
  <c r="AP391" i="26"/>
  <c r="AW390" i="26"/>
  <c r="AV390" i="26"/>
  <c r="AU390" i="26"/>
  <c r="AT390" i="26"/>
  <c r="AS390" i="26"/>
  <c r="AR390" i="26"/>
  <c r="AQ390" i="26"/>
  <c r="AP390" i="26"/>
  <c r="AW389" i="26"/>
  <c r="AV389" i="26"/>
  <c r="AU389" i="26"/>
  <c r="AT389" i="26"/>
  <c r="AS389" i="26"/>
  <c r="AR389" i="26"/>
  <c r="AQ389" i="26"/>
  <c r="AP389" i="26"/>
  <c r="AW388" i="26"/>
  <c r="AV388" i="26"/>
  <c r="AU388" i="26"/>
  <c r="AT388" i="26"/>
  <c r="AS388" i="26"/>
  <c r="AR388" i="26"/>
  <c r="AQ388" i="26"/>
  <c r="AP388" i="26"/>
  <c r="AW387" i="26"/>
  <c r="AV387" i="26"/>
  <c r="AU387" i="26"/>
  <c r="AT387" i="26"/>
  <c r="AS387" i="26"/>
  <c r="AR387" i="26"/>
  <c r="AQ387" i="26"/>
  <c r="AP387" i="26"/>
  <c r="AW386" i="26"/>
  <c r="AV386" i="26"/>
  <c r="AU386" i="26"/>
  <c r="AT386" i="26"/>
  <c r="AS386" i="26"/>
  <c r="AR386" i="26"/>
  <c r="AQ386" i="26"/>
  <c r="AP386" i="26"/>
  <c r="AW385" i="26"/>
  <c r="AV385" i="26"/>
  <c r="AU385" i="26"/>
  <c r="AT385" i="26"/>
  <c r="AS385" i="26"/>
  <c r="AR385" i="26"/>
  <c r="AQ385" i="26"/>
  <c r="AP385" i="26"/>
  <c r="AW384" i="26"/>
  <c r="AV384" i="26"/>
  <c r="AU384" i="26"/>
  <c r="AT384" i="26"/>
  <c r="AS384" i="26"/>
  <c r="AR384" i="26"/>
  <c r="AQ384" i="26"/>
  <c r="AP384" i="26"/>
  <c r="AW383" i="26"/>
  <c r="AV383" i="26"/>
  <c r="AU383" i="26"/>
  <c r="AT383" i="26"/>
  <c r="AS383" i="26"/>
  <c r="AR383" i="26"/>
  <c r="AQ383" i="26"/>
  <c r="AP383" i="26"/>
  <c r="AW382" i="26"/>
  <c r="AV382" i="26"/>
  <c r="AU382" i="26"/>
  <c r="AT382" i="26"/>
  <c r="AS382" i="26"/>
  <c r="AR382" i="26"/>
  <c r="AQ382" i="26"/>
  <c r="AP382" i="26"/>
  <c r="AW381" i="26"/>
  <c r="AV381" i="26"/>
  <c r="AU381" i="26"/>
  <c r="AT381" i="26"/>
  <c r="AS381" i="26"/>
  <c r="AR381" i="26"/>
  <c r="AQ381" i="26"/>
  <c r="AP381" i="26"/>
  <c r="AW380" i="26"/>
  <c r="AV380" i="26"/>
  <c r="AU380" i="26"/>
  <c r="AT380" i="26"/>
  <c r="AS380" i="26"/>
  <c r="AR380" i="26"/>
  <c r="AQ380" i="26"/>
  <c r="AP380" i="26"/>
  <c r="AW379" i="26"/>
  <c r="AV379" i="26"/>
  <c r="AU379" i="26"/>
  <c r="AT379" i="26"/>
  <c r="AS379" i="26"/>
  <c r="AR379" i="26"/>
  <c r="AQ379" i="26"/>
  <c r="AP379" i="26"/>
  <c r="AW378" i="26"/>
  <c r="AV378" i="26"/>
  <c r="AU378" i="26"/>
  <c r="AT378" i="26"/>
  <c r="AS378" i="26"/>
  <c r="AR378" i="26"/>
  <c r="AQ378" i="26"/>
  <c r="AP378" i="26"/>
  <c r="AW377" i="26"/>
  <c r="AV377" i="26"/>
  <c r="AU377" i="26"/>
  <c r="AT377" i="26"/>
  <c r="AS377" i="26"/>
  <c r="AR377" i="26"/>
  <c r="AQ377" i="26"/>
  <c r="AP377" i="26"/>
  <c r="AW376" i="26"/>
  <c r="AV376" i="26"/>
  <c r="AU376" i="26"/>
  <c r="AT376" i="26"/>
  <c r="AS376" i="26"/>
  <c r="AR376" i="26"/>
  <c r="AQ376" i="26"/>
  <c r="AP376" i="26"/>
  <c r="AW375" i="26"/>
  <c r="AV375" i="26"/>
  <c r="AU375" i="26"/>
  <c r="AT375" i="26"/>
  <c r="AS375" i="26"/>
  <c r="AR375" i="26"/>
  <c r="AQ375" i="26"/>
  <c r="AP375" i="26"/>
  <c r="AW374" i="26"/>
  <c r="AV374" i="26"/>
  <c r="AU374" i="26"/>
  <c r="AT374" i="26"/>
  <c r="AS374" i="26"/>
  <c r="AR374" i="26"/>
  <c r="AQ374" i="26"/>
  <c r="AP374" i="26"/>
  <c r="AW373" i="26"/>
  <c r="AV373" i="26"/>
  <c r="AU373" i="26"/>
  <c r="AT373" i="26"/>
  <c r="AS373" i="26"/>
  <c r="AR373" i="26"/>
  <c r="AQ373" i="26"/>
  <c r="AP373" i="26"/>
  <c r="AW372" i="26"/>
  <c r="AV372" i="26"/>
  <c r="AU372" i="26"/>
  <c r="AT372" i="26"/>
  <c r="AS372" i="26"/>
  <c r="AR372" i="26"/>
  <c r="AQ372" i="26"/>
  <c r="AP372" i="26"/>
  <c r="AW371" i="26"/>
  <c r="AV371" i="26"/>
  <c r="AU371" i="26"/>
  <c r="AT371" i="26"/>
  <c r="AS371" i="26"/>
  <c r="AR371" i="26"/>
  <c r="AQ371" i="26"/>
  <c r="AP371" i="26"/>
  <c r="AW370" i="26"/>
  <c r="AV370" i="26"/>
  <c r="AU370" i="26"/>
  <c r="AT370" i="26"/>
  <c r="AS370" i="26"/>
  <c r="AR370" i="26"/>
  <c r="AQ370" i="26"/>
  <c r="AP370" i="26"/>
  <c r="AW369" i="26"/>
  <c r="AV369" i="26"/>
  <c r="AU369" i="26"/>
  <c r="AT369" i="26"/>
  <c r="AS369" i="26"/>
  <c r="AR369" i="26"/>
  <c r="AQ369" i="26"/>
  <c r="AP369" i="26"/>
  <c r="AW368" i="26"/>
  <c r="AV368" i="26"/>
  <c r="AU368" i="26"/>
  <c r="AT368" i="26"/>
  <c r="AS368" i="26"/>
  <c r="AR368" i="26"/>
  <c r="AQ368" i="26"/>
  <c r="AP368" i="26"/>
  <c r="AW367" i="26"/>
  <c r="AV367" i="26"/>
  <c r="AU367" i="26"/>
  <c r="AT367" i="26"/>
  <c r="AS367" i="26"/>
  <c r="AR367" i="26"/>
  <c r="AQ367" i="26"/>
  <c r="AP367" i="26"/>
  <c r="AW366" i="26"/>
  <c r="AV366" i="26"/>
  <c r="AU366" i="26"/>
  <c r="AT366" i="26"/>
  <c r="AS366" i="26"/>
  <c r="AR366" i="26"/>
  <c r="AQ366" i="26"/>
  <c r="AP366" i="26"/>
  <c r="AW365" i="26"/>
  <c r="AV365" i="26"/>
  <c r="AU365" i="26"/>
  <c r="AT365" i="26"/>
  <c r="AS365" i="26"/>
  <c r="AR365" i="26"/>
  <c r="AQ365" i="26"/>
  <c r="AP365" i="26"/>
  <c r="AW364" i="26"/>
  <c r="AV364" i="26"/>
  <c r="AU364" i="26"/>
  <c r="AT364" i="26"/>
  <c r="AS364" i="26"/>
  <c r="AR364" i="26"/>
  <c r="AQ364" i="26"/>
  <c r="AP364" i="26"/>
  <c r="AW363" i="26"/>
  <c r="AV363" i="26"/>
  <c r="AU363" i="26"/>
  <c r="AT363" i="26"/>
  <c r="AS363" i="26"/>
  <c r="AR363" i="26"/>
  <c r="AQ363" i="26"/>
  <c r="AP363" i="26"/>
  <c r="AW362" i="26"/>
  <c r="AV362" i="26"/>
  <c r="AU362" i="26"/>
  <c r="AT362" i="26"/>
  <c r="AS362" i="26"/>
  <c r="AR362" i="26"/>
  <c r="AQ362" i="26"/>
  <c r="AP362" i="26"/>
  <c r="AW361" i="26"/>
  <c r="AV361" i="26"/>
  <c r="AU361" i="26"/>
  <c r="AT361" i="26"/>
  <c r="AS361" i="26"/>
  <c r="AR361" i="26"/>
  <c r="AQ361" i="26"/>
  <c r="AP361" i="26"/>
  <c r="AW360" i="26"/>
  <c r="AV360" i="26"/>
  <c r="AU360" i="26"/>
  <c r="AT360" i="26"/>
  <c r="AS360" i="26"/>
  <c r="AR360" i="26"/>
  <c r="AQ360" i="26"/>
  <c r="AP360" i="26"/>
  <c r="AW359" i="26"/>
  <c r="AV359" i="26"/>
  <c r="AU359" i="26"/>
  <c r="AT359" i="26"/>
  <c r="AS359" i="26"/>
  <c r="AR359" i="26"/>
  <c r="AQ359" i="26"/>
  <c r="AP359" i="26"/>
  <c r="AW358" i="26"/>
  <c r="AV358" i="26"/>
  <c r="AU358" i="26"/>
  <c r="AT358" i="26"/>
  <c r="AS358" i="26"/>
  <c r="AR358" i="26"/>
  <c r="AQ358" i="26"/>
  <c r="AP358" i="26"/>
  <c r="AW357" i="26"/>
  <c r="AV357" i="26"/>
  <c r="AU357" i="26"/>
  <c r="AT357" i="26"/>
  <c r="AS357" i="26"/>
  <c r="AR357" i="26"/>
  <c r="AQ357" i="26"/>
  <c r="AP357" i="26"/>
  <c r="AW356" i="26"/>
  <c r="AV356" i="26"/>
  <c r="AU356" i="26"/>
  <c r="AT356" i="26"/>
  <c r="AS356" i="26"/>
  <c r="AR356" i="26"/>
  <c r="AQ356" i="26"/>
  <c r="AP356" i="26"/>
  <c r="AW355" i="26"/>
  <c r="AV355" i="26"/>
  <c r="AU355" i="26"/>
  <c r="AT355" i="26"/>
  <c r="AS355" i="26"/>
  <c r="AR355" i="26"/>
  <c r="AQ355" i="26"/>
  <c r="AP355" i="26"/>
  <c r="AW354" i="26"/>
  <c r="AV354" i="26"/>
  <c r="AU354" i="26"/>
  <c r="AT354" i="26"/>
  <c r="AS354" i="26"/>
  <c r="AR354" i="26"/>
  <c r="AQ354" i="26"/>
  <c r="AP354" i="26"/>
  <c r="AW353" i="26"/>
  <c r="AV353" i="26"/>
  <c r="AU353" i="26"/>
  <c r="AT353" i="26"/>
  <c r="AS353" i="26"/>
  <c r="AR353" i="26"/>
  <c r="AQ353" i="26"/>
  <c r="AP353" i="26"/>
  <c r="AW352" i="26"/>
  <c r="AV352" i="26"/>
  <c r="AU352" i="26"/>
  <c r="AT352" i="26"/>
  <c r="AS352" i="26"/>
  <c r="AR352" i="26"/>
  <c r="AQ352" i="26"/>
  <c r="AP352" i="26"/>
  <c r="AW351" i="26"/>
  <c r="AV351" i="26"/>
  <c r="AU351" i="26"/>
  <c r="AT351" i="26"/>
  <c r="AS351" i="26"/>
  <c r="AR351" i="26"/>
  <c r="AQ351" i="26"/>
  <c r="AP351" i="26"/>
  <c r="AW350" i="26"/>
  <c r="AV350" i="26"/>
  <c r="AU350" i="26"/>
  <c r="AT350" i="26"/>
  <c r="AS350" i="26"/>
  <c r="AR350" i="26"/>
  <c r="AQ350" i="26"/>
  <c r="AP350" i="26"/>
  <c r="AW349" i="26"/>
  <c r="AV349" i="26"/>
  <c r="AU349" i="26"/>
  <c r="AT349" i="26"/>
  <c r="AS349" i="26"/>
  <c r="AR349" i="26"/>
  <c r="AQ349" i="26"/>
  <c r="AP349" i="26"/>
  <c r="AW348" i="26"/>
  <c r="AV348" i="26"/>
  <c r="AU348" i="26"/>
  <c r="AT348" i="26"/>
  <c r="AS348" i="26"/>
  <c r="AR348" i="26"/>
  <c r="AQ348" i="26"/>
  <c r="AP348" i="26"/>
  <c r="AW347" i="26"/>
  <c r="AV347" i="26"/>
  <c r="AU347" i="26"/>
  <c r="AT347" i="26"/>
  <c r="AS347" i="26"/>
  <c r="AR347" i="26"/>
  <c r="AQ347" i="26"/>
  <c r="AP347" i="26"/>
  <c r="AW346" i="26"/>
  <c r="AV346" i="26"/>
  <c r="AU346" i="26"/>
  <c r="AT346" i="26"/>
  <c r="AS346" i="26"/>
  <c r="AR346" i="26"/>
  <c r="AQ346" i="26"/>
  <c r="AP346" i="26"/>
  <c r="AW345" i="26"/>
  <c r="AV345" i="26"/>
  <c r="AU345" i="26"/>
  <c r="AT345" i="26"/>
  <c r="AS345" i="26"/>
  <c r="AR345" i="26"/>
  <c r="AQ345" i="26"/>
  <c r="AP345" i="26"/>
  <c r="AW344" i="26"/>
  <c r="AV344" i="26"/>
  <c r="AU344" i="26"/>
  <c r="AT344" i="26"/>
  <c r="AS344" i="26"/>
  <c r="AR344" i="26"/>
  <c r="AQ344" i="26"/>
  <c r="AP344" i="26"/>
  <c r="AW343" i="26"/>
  <c r="AV343" i="26"/>
  <c r="AU343" i="26"/>
  <c r="AT343" i="26"/>
  <c r="AS343" i="26"/>
  <c r="AR343" i="26"/>
  <c r="AQ343" i="26"/>
  <c r="AP343" i="26"/>
  <c r="AW342" i="26"/>
  <c r="AV342" i="26"/>
  <c r="AU342" i="26"/>
  <c r="AT342" i="26"/>
  <c r="AS342" i="26"/>
  <c r="AR342" i="26"/>
  <c r="AQ342" i="26"/>
  <c r="AP342" i="26"/>
  <c r="AW341" i="26"/>
  <c r="AV341" i="26"/>
  <c r="AU341" i="26"/>
  <c r="AT341" i="26"/>
  <c r="AS341" i="26"/>
  <c r="AR341" i="26"/>
  <c r="AQ341" i="26"/>
  <c r="AP341" i="26"/>
  <c r="AW340" i="26"/>
  <c r="AV340" i="26"/>
  <c r="AU340" i="26"/>
  <c r="AT340" i="26"/>
  <c r="AS340" i="26"/>
  <c r="AR340" i="26"/>
  <c r="AQ340" i="26"/>
  <c r="AP340" i="26"/>
  <c r="AW339" i="26"/>
  <c r="AV339" i="26"/>
  <c r="AU339" i="26"/>
  <c r="AT339" i="26"/>
  <c r="AS339" i="26"/>
  <c r="AR339" i="26"/>
  <c r="AQ339" i="26"/>
  <c r="AP339" i="26"/>
  <c r="AW338" i="26"/>
  <c r="AV338" i="26"/>
  <c r="AU338" i="26"/>
  <c r="AT338" i="26"/>
  <c r="AS338" i="26"/>
  <c r="AR338" i="26"/>
  <c r="AQ338" i="26"/>
  <c r="AP338" i="26"/>
  <c r="AW337" i="26"/>
  <c r="AV337" i="26"/>
  <c r="AU337" i="26"/>
  <c r="AT337" i="26"/>
  <c r="AS337" i="26"/>
  <c r="AR337" i="26"/>
  <c r="AQ337" i="26"/>
  <c r="AP337" i="26"/>
  <c r="AW336" i="26"/>
  <c r="AV336" i="26"/>
  <c r="AU336" i="26"/>
  <c r="AT336" i="26"/>
  <c r="AS336" i="26"/>
  <c r="AR336" i="26"/>
  <c r="AQ336" i="26"/>
  <c r="AP336" i="26"/>
  <c r="AW335" i="26"/>
  <c r="AV335" i="26"/>
  <c r="AU335" i="26"/>
  <c r="AT335" i="26"/>
  <c r="AS335" i="26"/>
  <c r="AR335" i="26"/>
  <c r="AQ335" i="26"/>
  <c r="AP335" i="26"/>
  <c r="AW334" i="26"/>
  <c r="AV334" i="26"/>
  <c r="AU334" i="26"/>
  <c r="AT334" i="26"/>
  <c r="AS334" i="26"/>
  <c r="AR334" i="26"/>
  <c r="AQ334" i="26"/>
  <c r="AP334" i="26"/>
  <c r="AW333" i="26"/>
  <c r="AV333" i="26"/>
  <c r="AU333" i="26"/>
  <c r="AT333" i="26"/>
  <c r="AS333" i="26"/>
  <c r="AR333" i="26"/>
  <c r="AQ333" i="26"/>
  <c r="AP333" i="26"/>
  <c r="AW332" i="26"/>
  <c r="AV332" i="26"/>
  <c r="AU332" i="26"/>
  <c r="AT332" i="26"/>
  <c r="AS332" i="26"/>
  <c r="AR332" i="26"/>
  <c r="AQ332" i="26"/>
  <c r="AP332" i="26"/>
  <c r="AW331" i="26"/>
  <c r="AV331" i="26"/>
  <c r="AU331" i="26"/>
  <c r="AT331" i="26"/>
  <c r="AS331" i="26"/>
  <c r="AR331" i="26"/>
  <c r="AQ331" i="26"/>
  <c r="AP331" i="26"/>
  <c r="AW330" i="26"/>
  <c r="AV330" i="26"/>
  <c r="AU330" i="26"/>
  <c r="AT330" i="26"/>
  <c r="AS330" i="26"/>
  <c r="AR330" i="26"/>
  <c r="AQ330" i="26"/>
  <c r="AP330" i="26"/>
  <c r="AW329" i="26"/>
  <c r="AV329" i="26"/>
  <c r="AU329" i="26"/>
  <c r="AT329" i="26"/>
  <c r="AS329" i="26"/>
  <c r="AR329" i="26"/>
  <c r="AQ329" i="26"/>
  <c r="AP329" i="26"/>
  <c r="AW328" i="26"/>
  <c r="AV328" i="26"/>
  <c r="AU328" i="26"/>
  <c r="AT328" i="26"/>
  <c r="AS328" i="26"/>
  <c r="AR328" i="26"/>
  <c r="AQ328" i="26"/>
  <c r="AP328" i="26"/>
  <c r="AW327" i="26"/>
  <c r="AV327" i="26"/>
  <c r="AU327" i="26"/>
  <c r="AT327" i="26"/>
  <c r="AS327" i="26"/>
  <c r="AR327" i="26"/>
  <c r="AQ327" i="26"/>
  <c r="AP327" i="26"/>
  <c r="AW326" i="26"/>
  <c r="AV326" i="26"/>
  <c r="AU326" i="26"/>
  <c r="AT326" i="26"/>
  <c r="AS326" i="26"/>
  <c r="AR326" i="26"/>
  <c r="AQ326" i="26"/>
  <c r="AP326" i="26"/>
  <c r="AW325" i="26"/>
  <c r="AV325" i="26"/>
  <c r="AU325" i="26"/>
  <c r="AT325" i="26"/>
  <c r="AS325" i="26"/>
  <c r="AR325" i="26"/>
  <c r="AQ325" i="26"/>
  <c r="AP325" i="26"/>
  <c r="AW324" i="26"/>
  <c r="AV324" i="26"/>
  <c r="AU324" i="26"/>
  <c r="AT324" i="26"/>
  <c r="AS324" i="26"/>
  <c r="AR324" i="26"/>
  <c r="AQ324" i="26"/>
  <c r="AP324" i="26"/>
  <c r="AW323" i="26"/>
  <c r="AV323" i="26"/>
  <c r="AU323" i="26"/>
  <c r="AT323" i="26"/>
  <c r="AS323" i="26"/>
  <c r="AR323" i="26"/>
  <c r="AQ323" i="26"/>
  <c r="AP323" i="26"/>
  <c r="AW322" i="26"/>
  <c r="AV322" i="26"/>
  <c r="AU322" i="26"/>
  <c r="AT322" i="26"/>
  <c r="AS322" i="26"/>
  <c r="AR322" i="26"/>
  <c r="AQ322" i="26"/>
  <c r="AP322" i="26"/>
  <c r="AW321" i="26"/>
  <c r="AV321" i="26"/>
  <c r="AU321" i="26"/>
  <c r="AT321" i="26"/>
  <c r="AS321" i="26"/>
  <c r="AR321" i="26"/>
  <c r="AQ321" i="26"/>
  <c r="AP321" i="26"/>
  <c r="AW320" i="26"/>
  <c r="AV320" i="26"/>
  <c r="AU320" i="26"/>
  <c r="AT320" i="26"/>
  <c r="AS320" i="26"/>
  <c r="AR320" i="26"/>
  <c r="AQ320" i="26"/>
  <c r="AP320" i="26"/>
  <c r="AW319" i="26"/>
  <c r="AV319" i="26"/>
  <c r="AU319" i="26"/>
  <c r="AT319" i="26"/>
  <c r="AS319" i="26"/>
  <c r="AR319" i="26"/>
  <c r="AQ319" i="26"/>
  <c r="AP319" i="26"/>
  <c r="AW318" i="26"/>
  <c r="AV318" i="26"/>
  <c r="AU318" i="26"/>
  <c r="AT318" i="26"/>
  <c r="AS318" i="26"/>
  <c r="AR318" i="26"/>
  <c r="AQ318" i="26"/>
  <c r="AP318" i="26"/>
  <c r="AW317" i="26"/>
  <c r="AV317" i="26"/>
  <c r="AU317" i="26"/>
  <c r="AT317" i="26"/>
  <c r="AS317" i="26"/>
  <c r="AR317" i="26"/>
  <c r="AQ317" i="26"/>
  <c r="AP317" i="26"/>
  <c r="AW316" i="26"/>
  <c r="AV316" i="26"/>
  <c r="AU316" i="26"/>
  <c r="AT316" i="26"/>
  <c r="AS316" i="26"/>
  <c r="AR316" i="26"/>
  <c r="AQ316" i="26"/>
  <c r="AP316" i="26"/>
  <c r="AW315" i="26"/>
  <c r="AV315" i="26"/>
  <c r="AU315" i="26"/>
  <c r="AT315" i="26"/>
  <c r="AS315" i="26"/>
  <c r="AR315" i="26"/>
  <c r="AQ315" i="26"/>
  <c r="AP315" i="26"/>
  <c r="AW314" i="26"/>
  <c r="AV314" i="26"/>
  <c r="AU314" i="26"/>
  <c r="AT314" i="26"/>
  <c r="AS314" i="26"/>
  <c r="AR314" i="26"/>
  <c r="AQ314" i="26"/>
  <c r="AP314" i="26"/>
  <c r="AW313" i="26"/>
  <c r="AV313" i="26"/>
  <c r="AU313" i="26"/>
  <c r="AT313" i="26"/>
  <c r="AS313" i="26"/>
  <c r="AR313" i="26"/>
  <c r="AQ313" i="26"/>
  <c r="AP313" i="26"/>
  <c r="AW312" i="26"/>
  <c r="AV312" i="26"/>
  <c r="AU312" i="26"/>
  <c r="AT312" i="26"/>
  <c r="AS312" i="26"/>
  <c r="AR312" i="26"/>
  <c r="AQ312" i="26"/>
  <c r="AP312" i="26"/>
  <c r="AW311" i="26"/>
  <c r="AV311" i="26"/>
  <c r="AU311" i="26"/>
  <c r="AT311" i="26"/>
  <c r="AS311" i="26"/>
  <c r="AR311" i="26"/>
  <c r="AQ311" i="26"/>
  <c r="AP311" i="26"/>
  <c r="AW310" i="26"/>
  <c r="AV310" i="26"/>
  <c r="AU310" i="26"/>
  <c r="AT310" i="26"/>
  <c r="AS310" i="26"/>
  <c r="AR310" i="26"/>
  <c r="AQ310" i="26"/>
  <c r="AP310" i="26"/>
  <c r="AW309" i="26"/>
  <c r="AV309" i="26"/>
  <c r="AU309" i="26"/>
  <c r="AT309" i="26"/>
  <c r="AS309" i="26"/>
  <c r="AR309" i="26"/>
  <c r="AQ309" i="26"/>
  <c r="AP309" i="26"/>
  <c r="AW308" i="26"/>
  <c r="AV308" i="26"/>
  <c r="AU308" i="26"/>
  <c r="AT308" i="26"/>
  <c r="AS308" i="26"/>
  <c r="AR308" i="26"/>
  <c r="AQ308" i="26"/>
  <c r="AP308" i="26"/>
  <c r="AW307" i="26"/>
  <c r="AV307" i="26"/>
  <c r="AU307" i="26"/>
  <c r="AT307" i="26"/>
  <c r="AS307" i="26"/>
  <c r="AR307" i="26"/>
  <c r="AQ307" i="26"/>
  <c r="AP307" i="26"/>
  <c r="AW306" i="26"/>
  <c r="AV306" i="26"/>
  <c r="AU306" i="26"/>
  <c r="AT306" i="26"/>
  <c r="AS306" i="26"/>
  <c r="AR306" i="26"/>
  <c r="AQ306" i="26"/>
  <c r="AP306" i="26"/>
  <c r="AW305" i="26"/>
  <c r="AV305" i="26"/>
  <c r="AU305" i="26"/>
  <c r="AT305" i="26"/>
  <c r="AS305" i="26"/>
  <c r="AR305" i="26"/>
  <c r="AQ305" i="26"/>
  <c r="AP305" i="26"/>
  <c r="AW304" i="26"/>
  <c r="AV304" i="26"/>
  <c r="AU304" i="26"/>
  <c r="AT304" i="26"/>
  <c r="AS304" i="26"/>
  <c r="AR304" i="26"/>
  <c r="AQ304" i="26"/>
  <c r="AP304" i="26"/>
  <c r="AW303" i="26"/>
  <c r="AV303" i="26"/>
  <c r="AU303" i="26"/>
  <c r="AT303" i="26"/>
  <c r="AS303" i="26"/>
  <c r="AR303" i="26"/>
  <c r="AQ303" i="26"/>
  <c r="AP303" i="26"/>
  <c r="AW302" i="26"/>
  <c r="AV302" i="26"/>
  <c r="AU302" i="26"/>
  <c r="AT302" i="26"/>
  <c r="AS302" i="26"/>
  <c r="AR302" i="26"/>
  <c r="AQ302" i="26"/>
  <c r="AP302" i="26"/>
  <c r="AW301" i="26"/>
  <c r="AV301" i="26"/>
  <c r="AU301" i="26"/>
  <c r="AT301" i="26"/>
  <c r="AS301" i="26"/>
  <c r="AR301" i="26"/>
  <c r="AQ301" i="26"/>
  <c r="AP301" i="26"/>
  <c r="AW300" i="26"/>
  <c r="AV300" i="26"/>
  <c r="AU300" i="26"/>
  <c r="AT300" i="26"/>
  <c r="AS300" i="26"/>
  <c r="AR300" i="26"/>
  <c r="AQ300" i="26"/>
  <c r="AP300" i="26"/>
  <c r="AW299" i="26"/>
  <c r="AV299" i="26"/>
  <c r="AU299" i="26"/>
  <c r="AT299" i="26"/>
  <c r="AS299" i="26"/>
  <c r="AR299" i="26"/>
  <c r="AQ299" i="26"/>
  <c r="AP299" i="26"/>
  <c r="AW298" i="26"/>
  <c r="AV298" i="26"/>
  <c r="AU298" i="26"/>
  <c r="AT298" i="26"/>
  <c r="AS298" i="26"/>
  <c r="AR298" i="26"/>
  <c r="AQ298" i="26"/>
  <c r="AP298" i="26"/>
  <c r="AW297" i="26"/>
  <c r="AV297" i="26"/>
  <c r="AU297" i="26"/>
  <c r="AT297" i="26"/>
  <c r="AS297" i="26"/>
  <c r="AR297" i="26"/>
  <c r="AQ297" i="26"/>
  <c r="AP297" i="26"/>
  <c r="AW296" i="26"/>
  <c r="AV296" i="26"/>
  <c r="AU296" i="26"/>
  <c r="AT296" i="26"/>
  <c r="AS296" i="26"/>
  <c r="AR296" i="26"/>
  <c r="AQ296" i="26"/>
  <c r="AP296" i="26"/>
  <c r="AW295" i="26"/>
  <c r="AV295" i="26"/>
  <c r="AU295" i="26"/>
  <c r="AT295" i="26"/>
  <c r="AS295" i="26"/>
  <c r="AR295" i="26"/>
  <c r="AQ295" i="26"/>
  <c r="AP295" i="26"/>
  <c r="AW294" i="26"/>
  <c r="AV294" i="26"/>
  <c r="AU294" i="26"/>
  <c r="AT294" i="26"/>
  <c r="AS294" i="26"/>
  <c r="AR294" i="26"/>
  <c r="AQ294" i="26"/>
  <c r="AP294" i="26"/>
  <c r="AW293" i="26"/>
  <c r="AV293" i="26"/>
  <c r="AU293" i="26"/>
  <c r="AT293" i="26"/>
  <c r="AS293" i="26"/>
  <c r="AR293" i="26"/>
  <c r="AQ293" i="26"/>
  <c r="AP293" i="26"/>
  <c r="AW292" i="26"/>
  <c r="AV292" i="26"/>
  <c r="AU292" i="26"/>
  <c r="AT292" i="26"/>
  <c r="AS292" i="26"/>
  <c r="AR292" i="26"/>
  <c r="AQ292" i="26"/>
  <c r="AP292" i="26"/>
  <c r="AW291" i="26"/>
  <c r="AV291" i="26"/>
  <c r="AU291" i="26"/>
  <c r="AT291" i="26"/>
  <c r="AS291" i="26"/>
  <c r="AR291" i="26"/>
  <c r="AQ291" i="26"/>
  <c r="AP291" i="26"/>
  <c r="AW290" i="26"/>
  <c r="AV290" i="26"/>
  <c r="AU290" i="26"/>
  <c r="AT290" i="26"/>
  <c r="AS290" i="26"/>
  <c r="AR290" i="26"/>
  <c r="AQ290" i="26"/>
  <c r="AP290" i="26"/>
  <c r="AW289" i="26"/>
  <c r="AV289" i="26"/>
  <c r="AU289" i="26"/>
  <c r="AT289" i="26"/>
  <c r="AS289" i="26"/>
  <c r="AR289" i="26"/>
  <c r="AQ289" i="26"/>
  <c r="AP289" i="26"/>
  <c r="AW288" i="26"/>
  <c r="AV288" i="26"/>
  <c r="AU288" i="26"/>
  <c r="AT288" i="26"/>
  <c r="AS288" i="26"/>
  <c r="AR288" i="26"/>
  <c r="AQ288" i="26"/>
  <c r="AP288" i="26"/>
  <c r="AW287" i="26"/>
  <c r="AV287" i="26"/>
  <c r="AU287" i="26"/>
  <c r="AT287" i="26"/>
  <c r="AS287" i="26"/>
  <c r="AR287" i="26"/>
  <c r="AQ287" i="26"/>
  <c r="AP287" i="26"/>
  <c r="AW286" i="26"/>
  <c r="AV286" i="26"/>
  <c r="AU286" i="26"/>
  <c r="AT286" i="26"/>
  <c r="AS286" i="26"/>
  <c r="AR286" i="26"/>
  <c r="AQ286" i="26"/>
  <c r="AP286" i="26"/>
  <c r="AW285" i="26"/>
  <c r="AV285" i="26"/>
  <c r="AU285" i="26"/>
  <c r="AT285" i="26"/>
  <c r="AS285" i="26"/>
  <c r="AR285" i="26"/>
  <c r="AQ285" i="26"/>
  <c r="AP285" i="26"/>
  <c r="AW284" i="26"/>
  <c r="AV284" i="26"/>
  <c r="AU284" i="26"/>
  <c r="AT284" i="26"/>
  <c r="AS284" i="26"/>
  <c r="AR284" i="26"/>
  <c r="AQ284" i="26"/>
  <c r="AP284" i="26"/>
  <c r="AW283" i="26"/>
  <c r="AV283" i="26"/>
  <c r="AU283" i="26"/>
  <c r="AT283" i="26"/>
  <c r="AS283" i="26"/>
  <c r="AR283" i="26"/>
  <c r="AQ283" i="26"/>
  <c r="AP283" i="26"/>
  <c r="AW282" i="26"/>
  <c r="AV282" i="26"/>
  <c r="AU282" i="26"/>
  <c r="AT282" i="26"/>
  <c r="AS282" i="26"/>
  <c r="AR282" i="26"/>
  <c r="AQ282" i="26"/>
  <c r="AP282" i="26"/>
  <c r="AW281" i="26"/>
  <c r="AV281" i="26"/>
  <c r="AU281" i="26"/>
  <c r="AT281" i="26"/>
  <c r="AS281" i="26"/>
  <c r="AR281" i="26"/>
  <c r="AQ281" i="26"/>
  <c r="AP281" i="26"/>
  <c r="AW280" i="26"/>
  <c r="AV280" i="26"/>
  <c r="AU280" i="26"/>
  <c r="AT280" i="26"/>
  <c r="AS280" i="26"/>
  <c r="AR280" i="26"/>
  <c r="AQ280" i="26"/>
  <c r="AP280" i="26"/>
  <c r="AW279" i="26"/>
  <c r="AV279" i="26"/>
  <c r="AU279" i="26"/>
  <c r="AT279" i="26"/>
  <c r="AS279" i="26"/>
  <c r="AR279" i="26"/>
  <c r="AQ279" i="26"/>
  <c r="AP279" i="26"/>
  <c r="AW278" i="26"/>
  <c r="AV278" i="26"/>
  <c r="AU278" i="26"/>
  <c r="AT278" i="26"/>
  <c r="AS278" i="26"/>
  <c r="AR278" i="26"/>
  <c r="AQ278" i="26"/>
  <c r="AP278" i="26"/>
  <c r="AW277" i="26"/>
  <c r="AV277" i="26"/>
  <c r="AU277" i="26"/>
  <c r="AT277" i="26"/>
  <c r="AS277" i="26"/>
  <c r="AR277" i="26"/>
  <c r="AQ277" i="26"/>
  <c r="AP277" i="26"/>
  <c r="AW276" i="26"/>
  <c r="AV276" i="26"/>
  <c r="AU276" i="26"/>
  <c r="AT276" i="26"/>
  <c r="AS276" i="26"/>
  <c r="AR276" i="26"/>
  <c r="AQ276" i="26"/>
  <c r="AP276" i="26"/>
  <c r="AW275" i="26"/>
  <c r="AV275" i="26"/>
  <c r="AU275" i="26"/>
  <c r="AT275" i="26"/>
  <c r="AS275" i="26"/>
  <c r="AR275" i="26"/>
  <c r="AQ275" i="26"/>
  <c r="AP275" i="26"/>
  <c r="AW274" i="26"/>
  <c r="AV274" i="26"/>
  <c r="AU274" i="26"/>
  <c r="AT274" i="26"/>
  <c r="AS274" i="26"/>
  <c r="AR274" i="26"/>
  <c r="AQ274" i="26"/>
  <c r="AP274" i="26"/>
  <c r="AW273" i="26"/>
  <c r="AV273" i="26"/>
  <c r="AU273" i="26"/>
  <c r="AT273" i="26"/>
  <c r="AS273" i="26"/>
  <c r="AR273" i="26"/>
  <c r="AQ273" i="26"/>
  <c r="AP273" i="26"/>
  <c r="AW272" i="26"/>
  <c r="AV272" i="26"/>
  <c r="AU272" i="26"/>
  <c r="AT272" i="26"/>
  <c r="AS272" i="26"/>
  <c r="AR272" i="26"/>
  <c r="AQ272" i="26"/>
  <c r="AP272" i="26"/>
  <c r="AW271" i="26"/>
  <c r="AV271" i="26"/>
  <c r="AU271" i="26"/>
  <c r="AT271" i="26"/>
  <c r="AS271" i="26"/>
  <c r="AR271" i="26"/>
  <c r="AQ271" i="26"/>
  <c r="AP271" i="26"/>
  <c r="AW270" i="26"/>
  <c r="AV270" i="26"/>
  <c r="AU270" i="26"/>
  <c r="AT270" i="26"/>
  <c r="AS270" i="26"/>
  <c r="AR270" i="26"/>
  <c r="AQ270" i="26"/>
  <c r="AP270" i="26"/>
  <c r="AW269" i="26"/>
  <c r="AV269" i="26"/>
  <c r="AU269" i="26"/>
  <c r="AT269" i="26"/>
  <c r="AS269" i="26"/>
  <c r="AR269" i="26"/>
  <c r="AQ269" i="26"/>
  <c r="AP269" i="26"/>
  <c r="AW268" i="26"/>
  <c r="AV268" i="26"/>
  <c r="AU268" i="26"/>
  <c r="AT268" i="26"/>
  <c r="AS268" i="26"/>
  <c r="AR268" i="26"/>
  <c r="AQ268" i="26"/>
  <c r="AP268" i="26"/>
  <c r="AW267" i="26"/>
  <c r="AV267" i="26"/>
  <c r="AU267" i="26"/>
  <c r="AT267" i="26"/>
  <c r="AS267" i="26"/>
  <c r="AR267" i="26"/>
  <c r="AQ267" i="26"/>
  <c r="AP267" i="26"/>
  <c r="AW266" i="26"/>
  <c r="AV266" i="26"/>
  <c r="AU266" i="26"/>
  <c r="AT266" i="26"/>
  <c r="AS266" i="26"/>
  <c r="AR266" i="26"/>
  <c r="AQ266" i="26"/>
  <c r="AP266" i="26"/>
  <c r="AW265" i="26"/>
  <c r="AV265" i="26"/>
  <c r="AU265" i="26"/>
  <c r="AT265" i="26"/>
  <c r="AS265" i="26"/>
  <c r="AR265" i="26"/>
  <c r="AQ265" i="26"/>
  <c r="AP265" i="26"/>
  <c r="AW264" i="26"/>
  <c r="AV264" i="26"/>
  <c r="AU264" i="26"/>
  <c r="AT264" i="26"/>
  <c r="AS264" i="26"/>
  <c r="AR264" i="26"/>
  <c r="AQ264" i="26"/>
  <c r="AP264" i="26"/>
  <c r="AW263" i="26"/>
  <c r="AV263" i="26"/>
  <c r="AU263" i="26"/>
  <c r="AT263" i="26"/>
  <c r="AS263" i="26"/>
  <c r="AR263" i="26"/>
  <c r="AQ263" i="26"/>
  <c r="AP263" i="26"/>
  <c r="AW262" i="26"/>
  <c r="AV262" i="26"/>
  <c r="AU262" i="26"/>
  <c r="AT262" i="26"/>
  <c r="AS262" i="26"/>
  <c r="AR262" i="26"/>
  <c r="AQ262" i="26"/>
  <c r="AP262" i="26"/>
  <c r="AW261" i="26"/>
  <c r="AV261" i="26"/>
  <c r="AU261" i="26"/>
  <c r="AT261" i="26"/>
  <c r="AS261" i="26"/>
  <c r="AR261" i="26"/>
  <c r="AQ261" i="26"/>
  <c r="AP261" i="26"/>
  <c r="AW260" i="26"/>
  <c r="AV260" i="26"/>
  <c r="AU260" i="26"/>
  <c r="AT260" i="26"/>
  <c r="AS260" i="26"/>
  <c r="AR260" i="26"/>
  <c r="AQ260" i="26"/>
  <c r="AP260" i="26"/>
  <c r="AW259" i="26"/>
  <c r="AV259" i="26"/>
  <c r="AU259" i="26"/>
  <c r="AT259" i="26"/>
  <c r="AS259" i="26"/>
  <c r="AR259" i="26"/>
  <c r="AQ259" i="26"/>
  <c r="AP259" i="26"/>
  <c r="AW258" i="26"/>
  <c r="AV258" i="26"/>
  <c r="AU258" i="26"/>
  <c r="AT258" i="26"/>
  <c r="AS258" i="26"/>
  <c r="AR258" i="26"/>
  <c r="AQ258" i="26"/>
  <c r="AP258" i="26"/>
  <c r="AW257" i="26"/>
  <c r="AV257" i="26"/>
  <c r="AU257" i="26"/>
  <c r="AT257" i="26"/>
  <c r="AS257" i="26"/>
  <c r="AR257" i="26"/>
  <c r="AQ257" i="26"/>
  <c r="AP257" i="26"/>
  <c r="AW256" i="26"/>
  <c r="AV256" i="26"/>
  <c r="AU256" i="26"/>
  <c r="AT256" i="26"/>
  <c r="AS256" i="26"/>
  <c r="AR256" i="26"/>
  <c r="AQ256" i="26"/>
  <c r="AP256" i="26"/>
  <c r="AW255" i="26"/>
  <c r="AV255" i="26"/>
  <c r="AU255" i="26"/>
  <c r="AT255" i="26"/>
  <c r="AS255" i="26"/>
  <c r="AR255" i="26"/>
  <c r="AQ255" i="26"/>
  <c r="AP255" i="26"/>
  <c r="AW254" i="26"/>
  <c r="AV254" i="26"/>
  <c r="AU254" i="26"/>
  <c r="AT254" i="26"/>
  <c r="AS254" i="26"/>
  <c r="AR254" i="26"/>
  <c r="AQ254" i="26"/>
  <c r="AP254" i="26"/>
  <c r="AW253" i="26"/>
  <c r="AV253" i="26"/>
  <c r="AU253" i="26"/>
  <c r="AT253" i="26"/>
  <c r="AS253" i="26"/>
  <c r="AR253" i="26"/>
  <c r="AQ253" i="26"/>
  <c r="AP253" i="26"/>
  <c r="AW252" i="26"/>
  <c r="AV252" i="26"/>
  <c r="AU252" i="26"/>
  <c r="AT252" i="26"/>
  <c r="AS252" i="26"/>
  <c r="AR252" i="26"/>
  <c r="AQ252" i="26"/>
  <c r="AP252" i="26"/>
  <c r="AW251" i="26"/>
  <c r="AV251" i="26"/>
  <c r="AU251" i="26"/>
  <c r="AT251" i="26"/>
  <c r="AS251" i="26"/>
  <c r="AR251" i="26"/>
  <c r="AQ251" i="26"/>
  <c r="AP251" i="26"/>
  <c r="AW250" i="26"/>
  <c r="AV250" i="26"/>
  <c r="AU250" i="26"/>
  <c r="AT250" i="26"/>
  <c r="AS250" i="26"/>
  <c r="AR250" i="26"/>
  <c r="AQ250" i="26"/>
  <c r="AP250" i="26"/>
  <c r="AW249" i="26"/>
  <c r="AV249" i="26"/>
  <c r="AU249" i="26"/>
  <c r="AT249" i="26"/>
  <c r="AS249" i="26"/>
  <c r="AR249" i="26"/>
  <c r="AQ249" i="26"/>
  <c r="AP249" i="26"/>
  <c r="AW248" i="26"/>
  <c r="AV248" i="26"/>
  <c r="AU248" i="26"/>
  <c r="AT248" i="26"/>
  <c r="AS248" i="26"/>
  <c r="AR248" i="26"/>
  <c r="AQ248" i="26"/>
  <c r="AP248" i="26"/>
  <c r="AW247" i="26"/>
  <c r="AV247" i="26"/>
  <c r="AU247" i="26"/>
  <c r="AT247" i="26"/>
  <c r="AS247" i="26"/>
  <c r="AR247" i="26"/>
  <c r="AQ247" i="26"/>
  <c r="AP247" i="26"/>
  <c r="AW246" i="26"/>
  <c r="AV246" i="26"/>
  <c r="AU246" i="26"/>
  <c r="AT246" i="26"/>
  <c r="AS246" i="26"/>
  <c r="AR246" i="26"/>
  <c r="AQ246" i="26"/>
  <c r="AP246" i="26"/>
  <c r="AW245" i="26"/>
  <c r="AV245" i="26"/>
  <c r="AU245" i="26"/>
  <c r="AT245" i="26"/>
  <c r="AS245" i="26"/>
  <c r="AR245" i="26"/>
  <c r="AQ245" i="26"/>
  <c r="AP245" i="26"/>
  <c r="AW244" i="26"/>
  <c r="AV244" i="26"/>
  <c r="AU244" i="26"/>
  <c r="AT244" i="26"/>
  <c r="AS244" i="26"/>
  <c r="AR244" i="26"/>
  <c r="AQ244" i="26"/>
  <c r="AP244" i="26"/>
  <c r="AW243" i="26"/>
  <c r="AV243" i="26"/>
  <c r="AU243" i="26"/>
  <c r="AT243" i="26"/>
  <c r="AS243" i="26"/>
  <c r="AR243" i="26"/>
  <c r="AQ243" i="26"/>
  <c r="AP243" i="26"/>
  <c r="AW242" i="26"/>
  <c r="AV242" i="26"/>
  <c r="AU242" i="26"/>
  <c r="AT242" i="26"/>
  <c r="AS242" i="26"/>
  <c r="AR242" i="26"/>
  <c r="AQ242" i="26"/>
  <c r="AP242" i="26"/>
  <c r="AW241" i="26"/>
  <c r="AV241" i="26"/>
  <c r="AU241" i="26"/>
  <c r="AT241" i="26"/>
  <c r="AS241" i="26"/>
  <c r="AR241" i="26"/>
  <c r="AQ241" i="26"/>
  <c r="AP241" i="26"/>
  <c r="AW240" i="26"/>
  <c r="AV240" i="26"/>
  <c r="AU240" i="26"/>
  <c r="AT240" i="26"/>
  <c r="AS240" i="26"/>
  <c r="AR240" i="26"/>
  <c r="AQ240" i="26"/>
  <c r="AP240" i="26"/>
  <c r="AW239" i="26"/>
  <c r="AV239" i="26"/>
  <c r="AU239" i="26"/>
  <c r="AT239" i="26"/>
  <c r="AS239" i="26"/>
  <c r="AR239" i="26"/>
  <c r="AQ239" i="26"/>
  <c r="AP239" i="26"/>
  <c r="AW238" i="26"/>
  <c r="AV238" i="26"/>
  <c r="AU238" i="26"/>
  <c r="AT238" i="26"/>
  <c r="AS238" i="26"/>
  <c r="AR238" i="26"/>
  <c r="AQ238" i="26"/>
  <c r="AP238" i="26"/>
  <c r="AW237" i="26"/>
  <c r="AV237" i="26"/>
  <c r="AU237" i="26"/>
  <c r="AT237" i="26"/>
  <c r="AS237" i="26"/>
  <c r="AR237" i="26"/>
  <c r="AQ237" i="26"/>
  <c r="AP237" i="26"/>
  <c r="AW236" i="26"/>
  <c r="AV236" i="26"/>
  <c r="AU236" i="26"/>
  <c r="AT236" i="26"/>
  <c r="AS236" i="26"/>
  <c r="AR236" i="26"/>
  <c r="AQ236" i="26"/>
  <c r="AP236" i="26"/>
  <c r="AW235" i="26"/>
  <c r="AV235" i="26"/>
  <c r="AU235" i="26"/>
  <c r="AT235" i="26"/>
  <c r="AS235" i="26"/>
  <c r="AR235" i="26"/>
  <c r="AQ235" i="26"/>
  <c r="AP235" i="26"/>
  <c r="AW234" i="26"/>
  <c r="AV234" i="26"/>
  <c r="AU234" i="26"/>
  <c r="AT234" i="26"/>
  <c r="AS234" i="26"/>
  <c r="AR234" i="26"/>
  <c r="AQ234" i="26"/>
  <c r="AP234" i="26"/>
  <c r="AW233" i="26"/>
  <c r="AV233" i="26"/>
  <c r="AU233" i="26"/>
  <c r="AT233" i="26"/>
  <c r="AS233" i="26"/>
  <c r="AR233" i="26"/>
  <c r="AQ233" i="26"/>
  <c r="AP233" i="26"/>
  <c r="AW232" i="26"/>
  <c r="AV232" i="26"/>
  <c r="AU232" i="26"/>
  <c r="AT232" i="26"/>
  <c r="AS232" i="26"/>
  <c r="AR232" i="26"/>
  <c r="AQ232" i="26"/>
  <c r="AP232" i="26"/>
  <c r="AW231" i="26"/>
  <c r="AV231" i="26"/>
  <c r="AU231" i="26"/>
  <c r="AT231" i="26"/>
  <c r="AS231" i="26"/>
  <c r="AR231" i="26"/>
  <c r="AQ231" i="26"/>
  <c r="AP231" i="26"/>
  <c r="AW230" i="26"/>
  <c r="AV230" i="26"/>
  <c r="AU230" i="26"/>
  <c r="AT230" i="26"/>
  <c r="AS230" i="26"/>
  <c r="AR230" i="26"/>
  <c r="AQ230" i="26"/>
  <c r="AP230" i="26"/>
  <c r="AW229" i="26"/>
  <c r="AV229" i="26"/>
  <c r="AU229" i="26"/>
  <c r="AT229" i="26"/>
  <c r="AS229" i="26"/>
  <c r="AR229" i="26"/>
  <c r="AQ229" i="26"/>
  <c r="AP229" i="26"/>
  <c r="AW228" i="26"/>
  <c r="AV228" i="26"/>
  <c r="AU228" i="26"/>
  <c r="AT228" i="26"/>
  <c r="AS228" i="26"/>
  <c r="AR228" i="26"/>
  <c r="AQ228" i="26"/>
  <c r="AP228" i="26"/>
  <c r="AW227" i="26"/>
  <c r="AV227" i="26"/>
  <c r="AU227" i="26"/>
  <c r="AT227" i="26"/>
  <c r="AS227" i="26"/>
  <c r="AR227" i="26"/>
  <c r="AQ227" i="26"/>
  <c r="AP227" i="26"/>
  <c r="AW226" i="26"/>
  <c r="AV226" i="26"/>
  <c r="AU226" i="26"/>
  <c r="AT226" i="26"/>
  <c r="AS226" i="26"/>
  <c r="AR226" i="26"/>
  <c r="AQ226" i="26"/>
  <c r="AP226" i="26"/>
  <c r="AW225" i="26"/>
  <c r="AV225" i="26"/>
  <c r="AU225" i="26"/>
  <c r="AT225" i="26"/>
  <c r="AS225" i="26"/>
  <c r="AR225" i="26"/>
  <c r="AQ225" i="26"/>
  <c r="AP225" i="26"/>
  <c r="AW224" i="26"/>
  <c r="AV224" i="26"/>
  <c r="AU224" i="26"/>
  <c r="AT224" i="26"/>
  <c r="AS224" i="26"/>
  <c r="AR224" i="26"/>
  <c r="AQ224" i="26"/>
  <c r="AP224" i="26"/>
  <c r="AW223" i="26"/>
  <c r="AV223" i="26"/>
  <c r="AU223" i="26"/>
  <c r="AT223" i="26"/>
  <c r="AS223" i="26"/>
  <c r="AR223" i="26"/>
  <c r="AQ223" i="26"/>
  <c r="AP223" i="26"/>
  <c r="AW222" i="26"/>
  <c r="AV222" i="26"/>
  <c r="AU222" i="26"/>
  <c r="AT222" i="26"/>
  <c r="AS222" i="26"/>
  <c r="AR222" i="26"/>
  <c r="AQ222" i="26"/>
  <c r="AP222" i="26"/>
  <c r="AW221" i="26"/>
  <c r="AV221" i="26"/>
  <c r="AU221" i="26"/>
  <c r="AT221" i="26"/>
  <c r="AS221" i="26"/>
  <c r="AR221" i="26"/>
  <c r="AQ221" i="26"/>
  <c r="AP221" i="26"/>
  <c r="AW220" i="26"/>
  <c r="AV220" i="26"/>
  <c r="AU220" i="26"/>
  <c r="AT220" i="26"/>
  <c r="AS220" i="26"/>
  <c r="AR220" i="26"/>
  <c r="AQ220" i="26"/>
  <c r="AP220" i="26"/>
  <c r="AW219" i="26"/>
  <c r="AV219" i="26"/>
  <c r="AU219" i="26"/>
  <c r="AT219" i="26"/>
  <c r="AS219" i="26"/>
  <c r="AR219" i="26"/>
  <c r="AQ219" i="26"/>
  <c r="AP219" i="26"/>
  <c r="AW218" i="26"/>
  <c r="AV218" i="26"/>
  <c r="AU218" i="26"/>
  <c r="AT218" i="26"/>
  <c r="AS218" i="26"/>
  <c r="AR218" i="26"/>
  <c r="AQ218" i="26"/>
  <c r="AP218" i="26"/>
  <c r="AW217" i="26"/>
  <c r="AV217" i="26"/>
  <c r="AU217" i="26"/>
  <c r="AT217" i="26"/>
  <c r="AS217" i="26"/>
  <c r="AR217" i="26"/>
  <c r="AQ217" i="26"/>
  <c r="AP217" i="26"/>
  <c r="AW216" i="26"/>
  <c r="AV216" i="26"/>
  <c r="AU216" i="26"/>
  <c r="AT216" i="26"/>
  <c r="AS216" i="26"/>
  <c r="AR216" i="26"/>
  <c r="AQ216" i="26"/>
  <c r="AP216" i="26"/>
  <c r="AW215" i="26"/>
  <c r="AV215" i="26"/>
  <c r="AU215" i="26"/>
  <c r="AT215" i="26"/>
  <c r="AS215" i="26"/>
  <c r="AR215" i="26"/>
  <c r="AQ215" i="26"/>
  <c r="AP215" i="26"/>
  <c r="AW214" i="26"/>
  <c r="AV214" i="26"/>
  <c r="AU214" i="26"/>
  <c r="AT214" i="26"/>
  <c r="AS214" i="26"/>
  <c r="AR214" i="26"/>
  <c r="AQ214" i="26"/>
  <c r="AP214" i="26"/>
  <c r="AW213" i="26"/>
  <c r="AV213" i="26"/>
  <c r="AU213" i="26"/>
  <c r="AT213" i="26"/>
  <c r="AS213" i="26"/>
  <c r="AR213" i="26"/>
  <c r="AQ213" i="26"/>
  <c r="AP213" i="26"/>
  <c r="AW212" i="26"/>
  <c r="AV212" i="26"/>
  <c r="AU212" i="26"/>
  <c r="AT212" i="26"/>
  <c r="AS212" i="26"/>
  <c r="AR212" i="26"/>
  <c r="AQ212" i="26"/>
  <c r="AP212" i="26"/>
  <c r="AW211" i="26"/>
  <c r="AV211" i="26"/>
  <c r="AU211" i="26"/>
  <c r="AT211" i="26"/>
  <c r="AS211" i="26"/>
  <c r="AR211" i="26"/>
  <c r="AQ211" i="26"/>
  <c r="AP211" i="26"/>
  <c r="AW210" i="26"/>
  <c r="AV210" i="26"/>
  <c r="AU210" i="26"/>
  <c r="AT210" i="26"/>
  <c r="AS210" i="26"/>
  <c r="AR210" i="26"/>
  <c r="AQ210" i="26"/>
  <c r="AP210" i="26"/>
  <c r="AW209" i="26"/>
  <c r="AV209" i="26"/>
  <c r="AU209" i="26"/>
  <c r="AT209" i="26"/>
  <c r="AS209" i="26"/>
  <c r="AR209" i="26"/>
  <c r="AQ209" i="26"/>
  <c r="AP209" i="26"/>
  <c r="AW208" i="26"/>
  <c r="AV208" i="26"/>
  <c r="AU208" i="26"/>
  <c r="AT208" i="26"/>
  <c r="AS208" i="26"/>
  <c r="AR208" i="26"/>
  <c r="AQ208" i="26"/>
  <c r="AP208" i="26"/>
  <c r="AW207" i="26"/>
  <c r="AV207" i="26"/>
  <c r="AU207" i="26"/>
  <c r="AT207" i="26"/>
  <c r="AS207" i="26"/>
  <c r="AR207" i="26"/>
  <c r="AQ207" i="26"/>
  <c r="AP207" i="26"/>
  <c r="AW206" i="26"/>
  <c r="AV206" i="26"/>
  <c r="AU206" i="26"/>
  <c r="AT206" i="26"/>
  <c r="AS206" i="26"/>
  <c r="AR206" i="26"/>
  <c r="AQ206" i="26"/>
  <c r="AP206" i="26"/>
  <c r="AW205" i="26"/>
  <c r="AV205" i="26"/>
  <c r="AU205" i="26"/>
  <c r="AT205" i="26"/>
  <c r="AS205" i="26"/>
  <c r="AR205" i="26"/>
  <c r="AQ205" i="26"/>
  <c r="AP205" i="26"/>
  <c r="AW204" i="26"/>
  <c r="AV204" i="26"/>
  <c r="AU204" i="26"/>
  <c r="AT204" i="26"/>
  <c r="AS204" i="26"/>
  <c r="AR204" i="26"/>
  <c r="AQ204" i="26"/>
  <c r="AP204" i="26"/>
  <c r="AW203" i="26"/>
  <c r="AV203" i="26"/>
  <c r="AU203" i="26"/>
  <c r="AT203" i="26"/>
  <c r="AS203" i="26"/>
  <c r="AR203" i="26"/>
  <c r="AQ203" i="26"/>
  <c r="AP203" i="26"/>
  <c r="AW202" i="26"/>
  <c r="AV202" i="26"/>
  <c r="AU202" i="26"/>
  <c r="AT202" i="26"/>
  <c r="AS202" i="26"/>
  <c r="AR202" i="26"/>
  <c r="AQ202" i="26"/>
  <c r="AP202" i="26"/>
  <c r="AW201" i="26"/>
  <c r="AV201" i="26"/>
  <c r="AU201" i="26"/>
  <c r="AT201" i="26"/>
  <c r="AS201" i="26"/>
  <c r="AR201" i="26"/>
  <c r="AQ201" i="26"/>
  <c r="AP201" i="26"/>
  <c r="AW200" i="26"/>
  <c r="AV200" i="26"/>
  <c r="AU200" i="26"/>
  <c r="AT200" i="26"/>
  <c r="AS200" i="26"/>
  <c r="AR200" i="26"/>
  <c r="AQ200" i="26"/>
  <c r="AP200" i="26"/>
  <c r="AW199" i="26"/>
  <c r="AV199" i="26"/>
  <c r="AU199" i="26"/>
  <c r="AT199" i="26"/>
  <c r="AS199" i="26"/>
  <c r="AR199" i="26"/>
  <c r="AQ199" i="26"/>
  <c r="AP199" i="26"/>
  <c r="AW198" i="26"/>
  <c r="AV198" i="26"/>
  <c r="AU198" i="26"/>
  <c r="AT198" i="26"/>
  <c r="AS198" i="26"/>
  <c r="AR198" i="26"/>
  <c r="AQ198" i="26"/>
  <c r="AP198" i="26"/>
  <c r="AW197" i="26"/>
  <c r="AV197" i="26"/>
  <c r="AU197" i="26"/>
  <c r="AT197" i="26"/>
  <c r="AS197" i="26"/>
  <c r="AR197" i="26"/>
  <c r="AQ197" i="26"/>
  <c r="AP197" i="26"/>
  <c r="AW196" i="26"/>
  <c r="AV196" i="26"/>
  <c r="AU196" i="26"/>
  <c r="AT196" i="26"/>
  <c r="AS196" i="26"/>
  <c r="AR196" i="26"/>
  <c r="AQ196" i="26"/>
  <c r="AP196" i="26"/>
  <c r="AW195" i="26"/>
  <c r="AV195" i="26"/>
  <c r="AU195" i="26"/>
  <c r="AT195" i="26"/>
  <c r="AS195" i="26"/>
  <c r="AR195" i="26"/>
  <c r="AQ195" i="26"/>
  <c r="AP195" i="26"/>
  <c r="AW194" i="26"/>
  <c r="AV194" i="26"/>
  <c r="AU194" i="26"/>
  <c r="AT194" i="26"/>
  <c r="AS194" i="26"/>
  <c r="AR194" i="26"/>
  <c r="AQ194" i="26"/>
  <c r="AP194" i="26"/>
  <c r="AW193" i="26"/>
  <c r="AV193" i="26"/>
  <c r="AU193" i="26"/>
  <c r="AT193" i="26"/>
  <c r="AS193" i="26"/>
  <c r="AR193" i="26"/>
  <c r="AQ193" i="26"/>
  <c r="AP193" i="26"/>
  <c r="AW192" i="26"/>
  <c r="AV192" i="26"/>
  <c r="AU192" i="26"/>
  <c r="AT192" i="26"/>
  <c r="AS192" i="26"/>
  <c r="AR192" i="26"/>
  <c r="AQ192" i="26"/>
  <c r="AP192" i="26"/>
  <c r="AW191" i="26"/>
  <c r="AV191" i="26"/>
  <c r="AU191" i="26"/>
  <c r="AT191" i="26"/>
  <c r="AS191" i="26"/>
  <c r="AR191" i="26"/>
  <c r="AQ191" i="26"/>
  <c r="AP191" i="26"/>
  <c r="AW190" i="26"/>
  <c r="AV190" i="26"/>
  <c r="AU190" i="26"/>
  <c r="AT190" i="26"/>
  <c r="AS190" i="26"/>
  <c r="AR190" i="26"/>
  <c r="AQ190" i="26"/>
  <c r="AP190" i="26"/>
  <c r="AW189" i="26"/>
  <c r="AV189" i="26"/>
  <c r="AU189" i="26"/>
  <c r="AT189" i="26"/>
  <c r="AS189" i="26"/>
  <c r="AR189" i="26"/>
  <c r="AQ189" i="26"/>
  <c r="AP189" i="26"/>
  <c r="AW188" i="26"/>
  <c r="AV188" i="26"/>
  <c r="AU188" i="26"/>
  <c r="AT188" i="26"/>
  <c r="AS188" i="26"/>
  <c r="AR188" i="26"/>
  <c r="AQ188" i="26"/>
  <c r="AP188" i="26"/>
  <c r="AW187" i="26"/>
  <c r="AV187" i="26"/>
  <c r="AU187" i="26"/>
  <c r="AT187" i="26"/>
  <c r="AS187" i="26"/>
  <c r="AR187" i="26"/>
  <c r="AQ187" i="26"/>
  <c r="AP187" i="26"/>
  <c r="AW186" i="26"/>
  <c r="AV186" i="26"/>
  <c r="AU186" i="26"/>
  <c r="AT186" i="26"/>
  <c r="AS186" i="26"/>
  <c r="AR186" i="26"/>
  <c r="AQ186" i="26"/>
  <c r="AP186" i="26"/>
  <c r="AW185" i="26"/>
  <c r="AV185" i="26"/>
  <c r="AU185" i="26"/>
  <c r="AT185" i="26"/>
  <c r="AS185" i="26"/>
  <c r="AR185" i="26"/>
  <c r="AQ185" i="26"/>
  <c r="AP185" i="26"/>
  <c r="AW184" i="26"/>
  <c r="AV184" i="26"/>
  <c r="AU184" i="26"/>
  <c r="AT184" i="26"/>
  <c r="AS184" i="26"/>
  <c r="AR184" i="26"/>
  <c r="AQ184" i="26"/>
  <c r="AP184" i="26"/>
  <c r="AW183" i="26"/>
  <c r="AV183" i="26"/>
  <c r="AU183" i="26"/>
  <c r="AT183" i="26"/>
  <c r="AS183" i="26"/>
  <c r="AR183" i="26"/>
  <c r="AQ183" i="26"/>
  <c r="AP183" i="26"/>
  <c r="AW182" i="26"/>
  <c r="AV182" i="26"/>
  <c r="AU182" i="26"/>
  <c r="AT182" i="26"/>
  <c r="AS182" i="26"/>
  <c r="AR182" i="26"/>
  <c r="AQ182" i="26"/>
  <c r="AP182" i="26"/>
  <c r="AW181" i="26"/>
  <c r="AV181" i="26"/>
  <c r="AU181" i="26"/>
  <c r="AT181" i="26"/>
  <c r="AS181" i="26"/>
  <c r="AR181" i="26"/>
  <c r="AQ181" i="26"/>
  <c r="AP181" i="26"/>
  <c r="AW180" i="26"/>
  <c r="AV180" i="26"/>
  <c r="AU180" i="26"/>
  <c r="AT180" i="26"/>
  <c r="AS180" i="26"/>
  <c r="AR180" i="26"/>
  <c r="AQ180" i="26"/>
  <c r="AP180" i="26"/>
  <c r="AW179" i="26"/>
  <c r="AV179" i="26"/>
  <c r="AU179" i="26"/>
  <c r="AT179" i="26"/>
  <c r="AS179" i="26"/>
  <c r="AR179" i="26"/>
  <c r="AQ179" i="26"/>
  <c r="AP179" i="26"/>
  <c r="AW178" i="26"/>
  <c r="AV178" i="26"/>
  <c r="AU178" i="26"/>
  <c r="AT178" i="26"/>
  <c r="AS178" i="26"/>
  <c r="AR178" i="26"/>
  <c r="AQ178" i="26"/>
  <c r="AP178" i="26"/>
  <c r="AW177" i="26"/>
  <c r="AV177" i="26"/>
  <c r="AU177" i="26"/>
  <c r="AT177" i="26"/>
  <c r="AS177" i="26"/>
  <c r="AR177" i="26"/>
  <c r="AQ177" i="26"/>
  <c r="AP177" i="26"/>
  <c r="AW176" i="26"/>
  <c r="AV176" i="26"/>
  <c r="AU176" i="26"/>
  <c r="AT176" i="26"/>
  <c r="AS176" i="26"/>
  <c r="AR176" i="26"/>
  <c r="AQ176" i="26"/>
  <c r="AP176" i="26"/>
  <c r="AW175" i="26"/>
  <c r="AV175" i="26"/>
  <c r="AU175" i="26"/>
  <c r="AT175" i="26"/>
  <c r="AS175" i="26"/>
  <c r="AR175" i="26"/>
  <c r="AQ175" i="26"/>
  <c r="AP175" i="26"/>
  <c r="AW174" i="26"/>
  <c r="AV174" i="26"/>
  <c r="AU174" i="26"/>
  <c r="AT174" i="26"/>
  <c r="AS174" i="26"/>
  <c r="AR174" i="26"/>
  <c r="AQ174" i="26"/>
  <c r="AP174" i="26"/>
  <c r="AW173" i="26"/>
  <c r="AV173" i="26"/>
  <c r="AU173" i="26"/>
  <c r="AT173" i="26"/>
  <c r="AS173" i="26"/>
  <c r="AR173" i="26"/>
  <c r="AQ173" i="26"/>
  <c r="AP173" i="26"/>
  <c r="AW172" i="26"/>
  <c r="AV172" i="26"/>
  <c r="AU172" i="26"/>
  <c r="AT172" i="26"/>
  <c r="AS172" i="26"/>
  <c r="AR172" i="26"/>
  <c r="AQ172" i="26"/>
  <c r="AP172" i="26"/>
  <c r="AW171" i="26"/>
  <c r="AV171" i="26"/>
  <c r="AU171" i="26"/>
  <c r="AT171" i="26"/>
  <c r="AS171" i="26"/>
  <c r="AR171" i="26"/>
  <c r="AQ171" i="26"/>
  <c r="AP171" i="26"/>
  <c r="AW170" i="26"/>
  <c r="AV170" i="26"/>
  <c r="AU170" i="26"/>
  <c r="AT170" i="26"/>
  <c r="AS170" i="26"/>
  <c r="AR170" i="26"/>
  <c r="AQ170" i="26"/>
  <c r="AP170" i="26"/>
  <c r="AW169" i="26"/>
  <c r="AV169" i="26"/>
  <c r="AU169" i="26"/>
  <c r="AT169" i="26"/>
  <c r="AS169" i="26"/>
  <c r="AR169" i="26"/>
  <c r="AQ169" i="26"/>
  <c r="AP169" i="26"/>
  <c r="AW168" i="26"/>
  <c r="AV168" i="26"/>
  <c r="AU168" i="26"/>
  <c r="AT168" i="26"/>
  <c r="AS168" i="26"/>
  <c r="AR168" i="26"/>
  <c r="AQ168" i="26"/>
  <c r="AP168" i="26"/>
  <c r="AW167" i="26"/>
  <c r="AV167" i="26"/>
  <c r="AU167" i="26"/>
  <c r="AT167" i="26"/>
  <c r="AS167" i="26"/>
  <c r="AR167" i="26"/>
  <c r="AQ167" i="26"/>
  <c r="AP167" i="26"/>
  <c r="AW166" i="26"/>
  <c r="AV166" i="26"/>
  <c r="AU166" i="26"/>
  <c r="AT166" i="26"/>
  <c r="AS166" i="26"/>
  <c r="AR166" i="26"/>
  <c r="AQ166" i="26"/>
  <c r="AP166" i="26"/>
  <c r="AW165" i="26"/>
  <c r="AV165" i="26"/>
  <c r="AU165" i="26"/>
  <c r="AT165" i="26"/>
  <c r="AS165" i="26"/>
  <c r="AR165" i="26"/>
  <c r="AQ165" i="26"/>
  <c r="AP165" i="26"/>
  <c r="AW164" i="26"/>
  <c r="AV164" i="26"/>
  <c r="AU164" i="26"/>
  <c r="AT164" i="26"/>
  <c r="AS164" i="26"/>
  <c r="AR164" i="26"/>
  <c r="AQ164" i="26"/>
  <c r="AP164" i="26"/>
  <c r="AW163" i="26"/>
  <c r="AV163" i="26"/>
  <c r="AU163" i="26"/>
  <c r="AT163" i="26"/>
  <c r="AS163" i="26"/>
  <c r="AR163" i="26"/>
  <c r="AQ163" i="26"/>
  <c r="AP163" i="26"/>
  <c r="AW162" i="26"/>
  <c r="AV162" i="26"/>
  <c r="AU162" i="26"/>
  <c r="AT162" i="26"/>
  <c r="AS162" i="26"/>
  <c r="AR162" i="26"/>
  <c r="AQ162" i="26"/>
  <c r="AP162" i="26"/>
  <c r="AW161" i="26"/>
  <c r="AV161" i="26"/>
  <c r="AU161" i="26"/>
  <c r="AT161" i="26"/>
  <c r="AS161" i="26"/>
  <c r="AR161" i="26"/>
  <c r="AQ161" i="26"/>
  <c r="AP161" i="26"/>
  <c r="AW160" i="26"/>
  <c r="AV160" i="26"/>
  <c r="AU160" i="26"/>
  <c r="AT160" i="26"/>
  <c r="AS160" i="26"/>
  <c r="AR160" i="26"/>
  <c r="AQ160" i="26"/>
  <c r="AP160" i="26"/>
  <c r="AW159" i="26"/>
  <c r="AV159" i="26"/>
  <c r="AU159" i="26"/>
  <c r="AT159" i="26"/>
  <c r="AS159" i="26"/>
  <c r="AR159" i="26"/>
  <c r="AQ159" i="26"/>
  <c r="AP159" i="26"/>
  <c r="AW158" i="26"/>
  <c r="AV158" i="26"/>
  <c r="AU158" i="26"/>
  <c r="AT158" i="26"/>
  <c r="AS158" i="26"/>
  <c r="AR158" i="26"/>
  <c r="AQ158" i="26"/>
  <c r="AP158" i="26"/>
  <c r="AW157" i="26"/>
  <c r="AV157" i="26"/>
  <c r="AU157" i="26"/>
  <c r="AT157" i="26"/>
  <c r="AS157" i="26"/>
  <c r="AR157" i="26"/>
  <c r="AQ157" i="26"/>
  <c r="AP157" i="26"/>
  <c r="AW156" i="26"/>
  <c r="AV156" i="26"/>
  <c r="AU156" i="26"/>
  <c r="AT156" i="26"/>
  <c r="AS156" i="26"/>
  <c r="AR156" i="26"/>
  <c r="AQ156" i="26"/>
  <c r="AP156" i="26"/>
  <c r="AW155" i="26"/>
  <c r="AV155" i="26"/>
  <c r="AU155" i="26"/>
  <c r="AT155" i="26"/>
  <c r="AS155" i="26"/>
  <c r="AR155" i="26"/>
  <c r="AQ155" i="26"/>
  <c r="AP155" i="26"/>
  <c r="AW154" i="26"/>
  <c r="AV154" i="26"/>
  <c r="AU154" i="26"/>
  <c r="AT154" i="26"/>
  <c r="AS154" i="26"/>
  <c r="AR154" i="26"/>
  <c r="AQ154" i="26"/>
  <c r="AP154" i="26"/>
  <c r="AW153" i="26"/>
  <c r="AV153" i="26"/>
  <c r="AU153" i="26"/>
  <c r="AT153" i="26"/>
  <c r="AS153" i="26"/>
  <c r="AR153" i="26"/>
  <c r="AQ153" i="26"/>
  <c r="AP153" i="26"/>
  <c r="AW152" i="26"/>
  <c r="AV152" i="26"/>
  <c r="AU152" i="26"/>
  <c r="AT152" i="26"/>
  <c r="AS152" i="26"/>
  <c r="AR152" i="26"/>
  <c r="AQ152" i="26"/>
  <c r="AP152" i="26"/>
  <c r="AW151" i="26"/>
  <c r="AV151" i="26"/>
  <c r="AU151" i="26"/>
  <c r="AT151" i="26"/>
  <c r="AS151" i="26"/>
  <c r="AR151" i="26"/>
  <c r="AQ151" i="26"/>
  <c r="AP151" i="26"/>
  <c r="AW150" i="26"/>
  <c r="AV150" i="26"/>
  <c r="AU150" i="26"/>
  <c r="AT150" i="26"/>
  <c r="AS150" i="26"/>
  <c r="AR150" i="26"/>
  <c r="AQ150" i="26"/>
  <c r="AP150" i="26"/>
  <c r="AW149" i="26"/>
  <c r="AV149" i="26"/>
  <c r="AU149" i="26"/>
  <c r="AT149" i="26"/>
  <c r="AS149" i="26"/>
  <c r="AR149" i="26"/>
  <c r="AQ149" i="26"/>
  <c r="AP149" i="26"/>
  <c r="AW148" i="26"/>
  <c r="AV148" i="26"/>
  <c r="AU148" i="26"/>
  <c r="AT148" i="26"/>
  <c r="AS148" i="26"/>
  <c r="AR148" i="26"/>
  <c r="AQ148" i="26"/>
  <c r="AP148" i="26"/>
  <c r="AW147" i="26"/>
  <c r="AV147" i="26"/>
  <c r="AU147" i="26"/>
  <c r="AT147" i="26"/>
  <c r="AS147" i="26"/>
  <c r="AR147" i="26"/>
  <c r="AQ147" i="26"/>
  <c r="AP147" i="26"/>
  <c r="AW146" i="26"/>
  <c r="AV146" i="26"/>
  <c r="AU146" i="26"/>
  <c r="AT146" i="26"/>
  <c r="AS146" i="26"/>
  <c r="AR146" i="26"/>
  <c r="AQ146" i="26"/>
  <c r="AP146" i="26"/>
  <c r="AW145" i="26"/>
  <c r="AV145" i="26"/>
  <c r="AU145" i="26"/>
  <c r="AT145" i="26"/>
  <c r="AS145" i="26"/>
  <c r="AR145" i="26"/>
  <c r="AQ145" i="26"/>
  <c r="AP145" i="26"/>
  <c r="AW144" i="26"/>
  <c r="AV144" i="26"/>
  <c r="AU144" i="26"/>
  <c r="AT144" i="26"/>
  <c r="AS144" i="26"/>
  <c r="AR144" i="26"/>
  <c r="AQ144" i="26"/>
  <c r="AP144" i="26"/>
  <c r="AW143" i="26"/>
  <c r="AV143" i="26"/>
  <c r="AU143" i="26"/>
  <c r="AT143" i="26"/>
  <c r="AS143" i="26"/>
  <c r="AR143" i="26"/>
  <c r="AQ143" i="26"/>
  <c r="AP143" i="26"/>
  <c r="AW142" i="26"/>
  <c r="AV142" i="26"/>
  <c r="AU142" i="26"/>
  <c r="AT142" i="26"/>
  <c r="AS142" i="26"/>
  <c r="AR142" i="26"/>
  <c r="AQ142" i="26"/>
  <c r="AP142" i="26"/>
  <c r="AW141" i="26"/>
  <c r="AV141" i="26"/>
  <c r="AU141" i="26"/>
  <c r="AT141" i="26"/>
  <c r="AS141" i="26"/>
  <c r="AR141" i="26"/>
  <c r="AQ141" i="26"/>
  <c r="AP141" i="26"/>
  <c r="AW140" i="26"/>
  <c r="AV140" i="26"/>
  <c r="AU140" i="26"/>
  <c r="AT140" i="26"/>
  <c r="AS140" i="26"/>
  <c r="AR140" i="26"/>
  <c r="AQ140" i="26"/>
  <c r="AP140" i="26"/>
  <c r="AW139" i="26"/>
  <c r="AV139" i="26"/>
  <c r="AU139" i="26"/>
  <c r="AT139" i="26"/>
  <c r="AS139" i="26"/>
  <c r="AR139" i="26"/>
  <c r="AQ139" i="26"/>
  <c r="AP139" i="26"/>
  <c r="AW138" i="26"/>
  <c r="AV138" i="26"/>
  <c r="AU138" i="26"/>
  <c r="AT138" i="26"/>
  <c r="AS138" i="26"/>
  <c r="AR138" i="26"/>
  <c r="AQ138" i="26"/>
  <c r="AP138" i="26"/>
  <c r="AW137" i="26"/>
  <c r="AV137" i="26"/>
  <c r="AU137" i="26"/>
  <c r="AT137" i="26"/>
  <c r="AS137" i="26"/>
  <c r="AR137" i="26"/>
  <c r="AQ137" i="26"/>
  <c r="AP137" i="26"/>
  <c r="AW136" i="26"/>
  <c r="AV136" i="26"/>
  <c r="AU136" i="26"/>
  <c r="AT136" i="26"/>
  <c r="AS136" i="26"/>
  <c r="AR136" i="26"/>
  <c r="AQ136" i="26"/>
  <c r="AP136" i="26"/>
  <c r="AW135" i="26"/>
  <c r="AV135" i="26"/>
  <c r="AU135" i="26"/>
  <c r="AT135" i="26"/>
  <c r="AS135" i="26"/>
  <c r="AR135" i="26"/>
  <c r="AQ135" i="26"/>
  <c r="AP135" i="26"/>
  <c r="AW134" i="26"/>
  <c r="AV134" i="26"/>
  <c r="AU134" i="26"/>
  <c r="AT134" i="26"/>
  <c r="AS134" i="26"/>
  <c r="AR134" i="26"/>
  <c r="AQ134" i="26"/>
  <c r="AP134" i="26"/>
  <c r="AW133" i="26"/>
  <c r="AV133" i="26"/>
  <c r="AU133" i="26"/>
  <c r="AT133" i="26"/>
  <c r="AS133" i="26"/>
  <c r="AR133" i="26"/>
  <c r="AQ133" i="26"/>
  <c r="AP133" i="26"/>
  <c r="AW132" i="26"/>
  <c r="AV132" i="26"/>
  <c r="AU132" i="26"/>
  <c r="AT132" i="26"/>
  <c r="AS132" i="26"/>
  <c r="AR132" i="26"/>
  <c r="AQ132" i="26"/>
  <c r="AP132" i="26"/>
  <c r="AW131" i="26"/>
  <c r="AV131" i="26"/>
  <c r="AU131" i="26"/>
  <c r="AT131" i="26"/>
  <c r="AS131" i="26"/>
  <c r="AR131" i="26"/>
  <c r="AQ131" i="26"/>
  <c r="AP131" i="26"/>
  <c r="AW130" i="26"/>
  <c r="AV130" i="26"/>
  <c r="AU130" i="26"/>
  <c r="AT130" i="26"/>
  <c r="AS130" i="26"/>
  <c r="AR130" i="26"/>
  <c r="AQ130" i="26"/>
  <c r="AP130" i="26"/>
  <c r="AW129" i="26"/>
  <c r="AV129" i="26"/>
  <c r="AU129" i="26"/>
  <c r="AT129" i="26"/>
  <c r="AS129" i="26"/>
  <c r="AR129" i="26"/>
  <c r="AQ129" i="26"/>
  <c r="AP129" i="26"/>
  <c r="AW128" i="26"/>
  <c r="AV128" i="26"/>
  <c r="AU128" i="26"/>
  <c r="AT128" i="26"/>
  <c r="AS128" i="26"/>
  <c r="AR128" i="26"/>
  <c r="AQ128" i="26"/>
  <c r="AP128" i="26"/>
  <c r="AW127" i="26"/>
  <c r="AV127" i="26"/>
  <c r="AU127" i="26"/>
  <c r="AT127" i="26"/>
  <c r="AS127" i="26"/>
  <c r="AR127" i="26"/>
  <c r="AQ127" i="26"/>
  <c r="AP127" i="26"/>
  <c r="AW126" i="26"/>
  <c r="AV126" i="26"/>
  <c r="AU126" i="26"/>
  <c r="AT126" i="26"/>
  <c r="AS126" i="26"/>
  <c r="AR126" i="26"/>
  <c r="AQ126" i="26"/>
  <c r="AP126" i="26"/>
  <c r="AW125" i="26"/>
  <c r="AV125" i="26"/>
  <c r="AU125" i="26"/>
  <c r="AT125" i="26"/>
  <c r="AS125" i="26"/>
  <c r="AR125" i="26"/>
  <c r="AQ125" i="26"/>
  <c r="AP125" i="26"/>
  <c r="AW124" i="26"/>
  <c r="AV124" i="26"/>
  <c r="AU124" i="26"/>
  <c r="AT124" i="26"/>
  <c r="AS124" i="26"/>
  <c r="AR124" i="26"/>
  <c r="AQ124" i="26"/>
  <c r="AP124" i="26"/>
  <c r="AW123" i="26"/>
  <c r="AV123" i="26"/>
  <c r="AU123" i="26"/>
  <c r="AT123" i="26"/>
  <c r="AS123" i="26"/>
  <c r="AR123" i="26"/>
  <c r="AQ123" i="26"/>
  <c r="AP123" i="26"/>
  <c r="AW122" i="26"/>
  <c r="AV122" i="26"/>
  <c r="AU122" i="26"/>
  <c r="AT122" i="26"/>
  <c r="AS122" i="26"/>
  <c r="AR122" i="26"/>
  <c r="AQ122" i="26"/>
  <c r="AP122" i="26"/>
  <c r="AW121" i="26"/>
  <c r="AV121" i="26"/>
  <c r="AU121" i="26"/>
  <c r="AT121" i="26"/>
  <c r="AS121" i="26"/>
  <c r="AR121" i="26"/>
  <c r="AQ121" i="26"/>
  <c r="AP121" i="26"/>
  <c r="AW120" i="26"/>
  <c r="AV120" i="26"/>
  <c r="AU120" i="26"/>
  <c r="AT120" i="26"/>
  <c r="AS120" i="26"/>
  <c r="AR120" i="26"/>
  <c r="AQ120" i="26"/>
  <c r="AP120" i="26"/>
  <c r="AW119" i="26"/>
  <c r="AV119" i="26"/>
  <c r="AU119" i="26"/>
  <c r="AT119" i="26"/>
  <c r="AS119" i="26"/>
  <c r="AR119" i="26"/>
  <c r="AQ119" i="26"/>
  <c r="AP119" i="26"/>
  <c r="AW118" i="26"/>
  <c r="AV118" i="26"/>
  <c r="AU118" i="26"/>
  <c r="AT118" i="26"/>
  <c r="AS118" i="26"/>
  <c r="AR118" i="26"/>
  <c r="AQ118" i="26"/>
  <c r="AP118" i="26"/>
  <c r="AW117" i="26"/>
  <c r="AV117" i="26"/>
  <c r="AU117" i="26"/>
  <c r="AT117" i="26"/>
  <c r="AS117" i="26"/>
  <c r="AR117" i="26"/>
  <c r="AQ117" i="26"/>
  <c r="AP117" i="26"/>
  <c r="AW116" i="26"/>
  <c r="AV116" i="26"/>
  <c r="AU116" i="26"/>
  <c r="AT116" i="26"/>
  <c r="AS116" i="26"/>
  <c r="AR116" i="26"/>
  <c r="AQ116" i="26"/>
  <c r="AP116" i="26"/>
  <c r="AW115" i="26"/>
  <c r="AV115" i="26"/>
  <c r="AU115" i="26"/>
  <c r="AT115" i="26"/>
  <c r="AS115" i="26"/>
  <c r="AR115" i="26"/>
  <c r="AQ115" i="26"/>
  <c r="AP115" i="26"/>
  <c r="AW114" i="26"/>
  <c r="AV114" i="26"/>
  <c r="AU114" i="26"/>
  <c r="AT114" i="26"/>
  <c r="AS114" i="26"/>
  <c r="AR114" i="26"/>
  <c r="AQ114" i="26"/>
  <c r="AP114" i="26"/>
  <c r="AW113" i="26"/>
  <c r="AV113" i="26"/>
  <c r="AU113" i="26"/>
  <c r="AT113" i="26"/>
  <c r="AS113" i="26"/>
  <c r="AR113" i="26"/>
  <c r="AQ113" i="26"/>
  <c r="AP113" i="26"/>
  <c r="AW112" i="26"/>
  <c r="AV112" i="26"/>
  <c r="AU112" i="26"/>
  <c r="AT112" i="26"/>
  <c r="AS112" i="26"/>
  <c r="AR112" i="26"/>
  <c r="AQ112" i="26"/>
  <c r="AP112" i="26"/>
  <c r="AW111" i="26"/>
  <c r="AV111" i="26"/>
  <c r="AU111" i="26"/>
  <c r="AT111" i="26"/>
  <c r="AS111" i="26"/>
  <c r="AR111" i="26"/>
  <c r="AQ111" i="26"/>
  <c r="AP111" i="26"/>
  <c r="AW110" i="26"/>
  <c r="AV110" i="26"/>
  <c r="AU110" i="26"/>
  <c r="AT110" i="26"/>
  <c r="AS110" i="26"/>
  <c r="AR110" i="26"/>
  <c r="AQ110" i="26"/>
  <c r="AP110" i="26"/>
  <c r="AW109" i="26"/>
  <c r="AV109" i="26"/>
  <c r="AU109" i="26"/>
  <c r="AT109" i="26"/>
  <c r="AS109" i="26"/>
  <c r="AR109" i="26"/>
  <c r="AQ109" i="26"/>
  <c r="AP109" i="26"/>
  <c r="AW108" i="26"/>
  <c r="AV108" i="26"/>
  <c r="AU108" i="26"/>
  <c r="AT108" i="26"/>
  <c r="AS108" i="26"/>
  <c r="AR108" i="26"/>
  <c r="AQ108" i="26"/>
  <c r="AP108" i="26"/>
  <c r="AW107" i="26"/>
  <c r="AV107" i="26"/>
  <c r="AU107" i="26"/>
  <c r="AT107" i="26"/>
  <c r="AS107" i="26"/>
  <c r="AR107" i="26"/>
  <c r="AQ107" i="26"/>
  <c r="AP107" i="26"/>
  <c r="AW106" i="26"/>
  <c r="AV106" i="26"/>
  <c r="AU106" i="26"/>
  <c r="AT106" i="26"/>
  <c r="AS106" i="26"/>
  <c r="AR106" i="26"/>
  <c r="AQ106" i="26"/>
  <c r="AP106" i="26"/>
  <c r="AW105" i="26"/>
  <c r="AV105" i="26"/>
  <c r="AU105" i="26"/>
  <c r="AT105" i="26"/>
  <c r="AS105" i="26"/>
  <c r="AR105" i="26"/>
  <c r="AQ105" i="26"/>
  <c r="AP105" i="26"/>
  <c r="AW104" i="26"/>
  <c r="AV104" i="26"/>
  <c r="AU104" i="26"/>
  <c r="AT104" i="26"/>
  <c r="AS104" i="26"/>
  <c r="AR104" i="26"/>
  <c r="AQ104" i="26"/>
  <c r="AP104" i="26"/>
  <c r="AW103" i="26"/>
  <c r="AV103" i="26"/>
  <c r="AU103" i="26"/>
  <c r="AT103" i="26"/>
  <c r="AS103" i="26"/>
  <c r="AR103" i="26"/>
  <c r="AQ103" i="26"/>
  <c r="AP103" i="26"/>
  <c r="AW102" i="26"/>
  <c r="AV102" i="26"/>
  <c r="AU102" i="26"/>
  <c r="AT102" i="26"/>
  <c r="AS102" i="26"/>
  <c r="AR102" i="26"/>
  <c r="AQ102" i="26"/>
  <c r="AP102" i="26"/>
  <c r="AW101" i="26"/>
  <c r="AV101" i="26"/>
  <c r="AU101" i="26"/>
  <c r="AT101" i="26"/>
  <c r="AS101" i="26"/>
  <c r="AR101" i="26"/>
  <c r="AQ101" i="26"/>
  <c r="AP101" i="26"/>
  <c r="AW100" i="26"/>
  <c r="AV100" i="26"/>
  <c r="AU100" i="26"/>
  <c r="AT100" i="26"/>
  <c r="AS100" i="26"/>
  <c r="AR100" i="26"/>
  <c r="AQ100" i="26"/>
  <c r="AP100" i="26"/>
  <c r="AW99" i="26"/>
  <c r="AV99" i="26"/>
  <c r="AU99" i="26"/>
  <c r="AT99" i="26"/>
  <c r="AS99" i="26"/>
  <c r="AR99" i="26"/>
  <c r="AQ99" i="26"/>
  <c r="AP99" i="26"/>
  <c r="AW98" i="26"/>
  <c r="AV98" i="26"/>
  <c r="AU98" i="26"/>
  <c r="AT98" i="26"/>
  <c r="AS98" i="26"/>
  <c r="AR98" i="26"/>
  <c r="AQ98" i="26"/>
  <c r="AP98" i="26"/>
  <c r="AW97" i="26"/>
  <c r="AV97" i="26"/>
  <c r="AU97" i="26"/>
  <c r="AT97" i="26"/>
  <c r="AS97" i="26"/>
  <c r="AR97" i="26"/>
  <c r="AQ97" i="26"/>
  <c r="AP97" i="26"/>
  <c r="AW96" i="26"/>
  <c r="AV96" i="26"/>
  <c r="AU96" i="26"/>
  <c r="AT96" i="26"/>
  <c r="AS96" i="26"/>
  <c r="AR96" i="26"/>
  <c r="AQ96" i="26"/>
  <c r="AP96" i="26"/>
  <c r="AW95" i="26"/>
  <c r="AV95" i="26"/>
  <c r="AU95" i="26"/>
  <c r="AT95" i="26"/>
  <c r="AS95" i="26"/>
  <c r="AR95" i="26"/>
  <c r="AQ95" i="26"/>
  <c r="AP95" i="26"/>
  <c r="AW94" i="26"/>
  <c r="AV94" i="26"/>
  <c r="AU94" i="26"/>
  <c r="AT94" i="26"/>
  <c r="AS94" i="26"/>
  <c r="AR94" i="26"/>
  <c r="AQ94" i="26"/>
  <c r="AP94" i="26"/>
  <c r="AW93" i="26"/>
  <c r="AV93" i="26"/>
  <c r="AU93" i="26"/>
  <c r="AT93" i="26"/>
  <c r="AS93" i="26"/>
  <c r="AR93" i="26"/>
  <c r="AQ93" i="26"/>
  <c r="AP93" i="26"/>
  <c r="AW92" i="26"/>
  <c r="AV92" i="26"/>
  <c r="AU92" i="26"/>
  <c r="AT92" i="26"/>
  <c r="AS92" i="26"/>
  <c r="AR92" i="26"/>
  <c r="AQ92" i="26"/>
  <c r="AP92" i="26"/>
  <c r="AW91" i="26"/>
  <c r="AV91" i="26"/>
  <c r="AU91" i="26"/>
  <c r="AT91" i="26"/>
  <c r="AS91" i="26"/>
  <c r="AR91" i="26"/>
  <c r="AQ91" i="26"/>
  <c r="AP91" i="26"/>
  <c r="AW90" i="26"/>
  <c r="AV90" i="26"/>
  <c r="AU90" i="26"/>
  <c r="AT90" i="26"/>
  <c r="AS90" i="26"/>
  <c r="AR90" i="26"/>
  <c r="AQ90" i="26"/>
  <c r="AP90" i="26"/>
  <c r="AW89" i="26"/>
  <c r="AV89" i="26"/>
  <c r="AU89" i="26"/>
  <c r="AT89" i="26"/>
  <c r="AS89" i="26"/>
  <c r="AR89" i="26"/>
  <c r="AQ89" i="26"/>
  <c r="AP89" i="26"/>
  <c r="AW88" i="26"/>
  <c r="AV88" i="26"/>
  <c r="AU88" i="26"/>
  <c r="AT88" i="26"/>
  <c r="AS88" i="26"/>
  <c r="AR88" i="26"/>
  <c r="AQ88" i="26"/>
  <c r="AP88" i="26"/>
  <c r="AW87" i="26"/>
  <c r="AV87" i="26"/>
  <c r="AU87" i="26"/>
  <c r="AT87" i="26"/>
  <c r="AS87" i="26"/>
  <c r="AR87" i="26"/>
  <c r="AQ87" i="26"/>
  <c r="AP87" i="26"/>
  <c r="AW86" i="26"/>
  <c r="AV86" i="26"/>
  <c r="AU86" i="26"/>
  <c r="AT86" i="26"/>
  <c r="AS86" i="26"/>
  <c r="AR86" i="26"/>
  <c r="AQ86" i="26"/>
  <c r="AP86" i="26"/>
  <c r="AW85" i="26"/>
  <c r="AV85" i="26"/>
  <c r="AU85" i="26"/>
  <c r="AT85" i="26"/>
  <c r="AS85" i="26"/>
  <c r="AR85" i="26"/>
  <c r="AQ85" i="26"/>
  <c r="AP85" i="26"/>
  <c r="AW84" i="26"/>
  <c r="AV84" i="26"/>
  <c r="AU84" i="26"/>
  <c r="AT84" i="26"/>
  <c r="AS84" i="26"/>
  <c r="AR84" i="26"/>
  <c r="AQ84" i="26"/>
  <c r="AP84" i="26"/>
  <c r="AW83" i="26"/>
  <c r="AV83" i="26"/>
  <c r="AU83" i="26"/>
  <c r="AT83" i="26"/>
  <c r="AS83" i="26"/>
  <c r="AR83" i="26"/>
  <c r="AQ83" i="26"/>
  <c r="AP83" i="26"/>
  <c r="AW82" i="26"/>
  <c r="AV82" i="26"/>
  <c r="AU82" i="26"/>
  <c r="AT82" i="26"/>
  <c r="AS82" i="26"/>
  <c r="AR82" i="26"/>
  <c r="AQ82" i="26"/>
  <c r="AP82" i="26"/>
  <c r="AW81" i="26"/>
  <c r="AV81" i="26"/>
  <c r="AU81" i="26"/>
  <c r="AT81" i="26"/>
  <c r="AS81" i="26"/>
  <c r="AR81" i="26"/>
  <c r="AQ81" i="26"/>
  <c r="AP81" i="26"/>
  <c r="AW80" i="26"/>
  <c r="AV80" i="26"/>
  <c r="AU80" i="26"/>
  <c r="AT80" i="26"/>
  <c r="AS80" i="26"/>
  <c r="AR80" i="26"/>
  <c r="AQ80" i="26"/>
  <c r="AP80" i="26"/>
  <c r="AW79" i="26"/>
  <c r="AV79" i="26"/>
  <c r="AU79" i="26"/>
  <c r="AT79" i="26"/>
  <c r="AS79" i="26"/>
  <c r="AR79" i="26"/>
  <c r="AQ79" i="26"/>
  <c r="AP79" i="26"/>
  <c r="AW78" i="26"/>
  <c r="AV78" i="26"/>
  <c r="AU78" i="26"/>
  <c r="AT78" i="26"/>
  <c r="AS78" i="26"/>
  <c r="AR78" i="26"/>
  <c r="AQ78" i="26"/>
  <c r="AP78" i="26"/>
  <c r="AW77" i="26"/>
  <c r="AV77" i="26"/>
  <c r="AU77" i="26"/>
  <c r="AT77" i="26"/>
  <c r="AS77" i="26"/>
  <c r="AR77" i="26"/>
  <c r="AQ77" i="26"/>
  <c r="AP77" i="26"/>
  <c r="AW76" i="26"/>
  <c r="AV76" i="26"/>
  <c r="AU76" i="26"/>
  <c r="AT76" i="26"/>
  <c r="AS76" i="26"/>
  <c r="AR76" i="26"/>
  <c r="AQ76" i="26"/>
  <c r="AP76" i="26"/>
  <c r="AW75" i="26"/>
  <c r="AV75" i="26"/>
  <c r="AU75" i="26"/>
  <c r="AT75" i="26"/>
  <c r="AS75" i="26"/>
  <c r="AR75" i="26"/>
  <c r="AQ75" i="26"/>
  <c r="AP75" i="26"/>
  <c r="AW74" i="26"/>
  <c r="AV74" i="26"/>
  <c r="AU74" i="26"/>
  <c r="AT74" i="26"/>
  <c r="AS74" i="26"/>
  <c r="AR74" i="26"/>
  <c r="AQ74" i="26"/>
  <c r="AP74" i="26"/>
  <c r="AW73" i="26"/>
  <c r="AV73" i="26"/>
  <c r="AU73" i="26"/>
  <c r="AT73" i="26"/>
  <c r="AS73" i="26"/>
  <c r="AR73" i="26"/>
  <c r="AQ73" i="26"/>
  <c r="AP73" i="26"/>
  <c r="AW72" i="26"/>
  <c r="AV72" i="26"/>
  <c r="AU72" i="26"/>
  <c r="AT72" i="26"/>
  <c r="AS72" i="26"/>
  <c r="AR72" i="26"/>
  <c r="AQ72" i="26"/>
  <c r="AP72" i="26"/>
  <c r="AW71" i="26"/>
  <c r="AV71" i="26"/>
  <c r="AU71" i="26"/>
  <c r="AT71" i="26"/>
  <c r="AS71" i="26"/>
  <c r="AR71" i="26"/>
  <c r="AQ71" i="26"/>
  <c r="AP71" i="26"/>
  <c r="AW70" i="26"/>
  <c r="AV70" i="26"/>
  <c r="AU70" i="26"/>
  <c r="AT70" i="26"/>
  <c r="AS70" i="26"/>
  <c r="AR70" i="26"/>
  <c r="AQ70" i="26"/>
  <c r="AP70" i="26"/>
  <c r="AW69" i="26"/>
  <c r="AV69" i="26"/>
  <c r="AU69" i="26"/>
  <c r="AT69" i="26"/>
  <c r="AS69" i="26"/>
  <c r="AR69" i="26"/>
  <c r="AQ69" i="26"/>
  <c r="AP69" i="26"/>
  <c r="AW68" i="26"/>
  <c r="AV68" i="26"/>
  <c r="AU68" i="26"/>
  <c r="AT68" i="26"/>
  <c r="AS68" i="26"/>
  <c r="AR68" i="26"/>
  <c r="AQ68" i="26"/>
  <c r="AP68" i="26"/>
  <c r="AW67" i="26"/>
  <c r="AV67" i="26"/>
  <c r="AU67" i="26"/>
  <c r="AT67" i="26"/>
  <c r="AS67" i="26"/>
  <c r="AR67" i="26"/>
  <c r="AQ67" i="26"/>
  <c r="AP67" i="26"/>
  <c r="AW66" i="26"/>
  <c r="AV66" i="26"/>
  <c r="AU66" i="26"/>
  <c r="AT66" i="26"/>
  <c r="AS66" i="26"/>
  <c r="AR66" i="26"/>
  <c r="AQ66" i="26"/>
  <c r="AP66" i="26"/>
  <c r="AW65" i="26"/>
  <c r="AV65" i="26"/>
  <c r="AU65" i="26"/>
  <c r="AT65" i="26"/>
  <c r="AS65" i="26"/>
  <c r="AR65" i="26"/>
  <c r="AQ65" i="26"/>
  <c r="AP65" i="26"/>
  <c r="AW64" i="26"/>
  <c r="AV64" i="26"/>
  <c r="AU64" i="26"/>
  <c r="AT64" i="26"/>
  <c r="AS64" i="26"/>
  <c r="AR64" i="26"/>
  <c r="AQ64" i="26"/>
  <c r="AP64" i="26"/>
  <c r="AW63" i="26"/>
  <c r="AV63" i="26"/>
  <c r="AU63" i="26"/>
  <c r="AT63" i="26"/>
  <c r="AS63" i="26"/>
  <c r="AR63" i="26"/>
  <c r="AQ63" i="26"/>
  <c r="AP63" i="26"/>
  <c r="AW62" i="26"/>
  <c r="AV62" i="26"/>
  <c r="AU62" i="26"/>
  <c r="AT62" i="26"/>
  <c r="AS62" i="26"/>
  <c r="AR62" i="26"/>
  <c r="AQ62" i="26"/>
  <c r="AP62" i="26"/>
  <c r="AW61" i="26"/>
  <c r="AV61" i="26"/>
  <c r="AU61" i="26"/>
  <c r="AT61" i="26"/>
  <c r="AS61" i="26"/>
  <c r="AR61" i="26"/>
  <c r="AQ61" i="26"/>
  <c r="AP61" i="26"/>
  <c r="AW60" i="26"/>
  <c r="AV60" i="26"/>
  <c r="AU60" i="26"/>
  <c r="AT60" i="26"/>
  <c r="AS60" i="26"/>
  <c r="AR60" i="26"/>
  <c r="AQ60" i="26"/>
  <c r="AP60" i="26"/>
  <c r="AW59" i="26"/>
  <c r="AV59" i="26"/>
  <c r="AU59" i="26"/>
  <c r="AT59" i="26"/>
  <c r="AS59" i="26"/>
  <c r="AR59" i="26"/>
  <c r="AQ59" i="26"/>
  <c r="AP59" i="26"/>
  <c r="AW58" i="26"/>
  <c r="AV58" i="26"/>
  <c r="AU58" i="26"/>
  <c r="AT58" i="26"/>
  <c r="AS58" i="26"/>
  <c r="AR58" i="26"/>
  <c r="AQ58" i="26"/>
  <c r="AP58" i="26"/>
  <c r="AW57" i="26"/>
  <c r="AV57" i="26"/>
  <c r="AU57" i="26"/>
  <c r="AT57" i="26"/>
  <c r="AS57" i="26"/>
  <c r="AR57" i="26"/>
  <c r="AQ57" i="26"/>
  <c r="AP57" i="26"/>
  <c r="AW56" i="26"/>
  <c r="AV56" i="26"/>
  <c r="AU56" i="26"/>
  <c r="AT56" i="26"/>
  <c r="AS56" i="26"/>
  <c r="AR56" i="26"/>
  <c r="AQ56" i="26"/>
  <c r="AP56" i="26"/>
  <c r="AW55" i="26"/>
  <c r="AV55" i="26"/>
  <c r="AU55" i="26"/>
  <c r="AT55" i="26"/>
  <c r="AS55" i="26"/>
  <c r="AR55" i="26"/>
  <c r="AQ55" i="26"/>
  <c r="AP55" i="26"/>
  <c r="AW54" i="26"/>
  <c r="AV54" i="26"/>
  <c r="AU54" i="26"/>
  <c r="AT54" i="26"/>
  <c r="AS54" i="26"/>
  <c r="AR54" i="26"/>
  <c r="AQ54" i="26"/>
  <c r="AP54" i="26"/>
  <c r="AW53" i="26"/>
  <c r="AV53" i="26"/>
  <c r="AU53" i="26"/>
  <c r="AT53" i="26"/>
  <c r="AS53" i="26"/>
  <c r="AR53" i="26"/>
  <c r="AQ53" i="26"/>
  <c r="AP53" i="26"/>
  <c r="AW52" i="26"/>
  <c r="AV52" i="26"/>
  <c r="AU52" i="26"/>
  <c r="AT52" i="26"/>
  <c r="AS52" i="26"/>
  <c r="AR52" i="26"/>
  <c r="AQ52" i="26"/>
  <c r="AP52" i="26"/>
  <c r="AW51" i="26"/>
  <c r="AV51" i="26"/>
  <c r="AU51" i="26"/>
  <c r="AT51" i="26"/>
  <c r="AS51" i="26"/>
  <c r="AR51" i="26"/>
  <c r="AQ51" i="26"/>
  <c r="AP51" i="26"/>
  <c r="AW50" i="26"/>
  <c r="AV50" i="26"/>
  <c r="AU50" i="26"/>
  <c r="AT50" i="26"/>
  <c r="AS50" i="26"/>
  <c r="AR50" i="26"/>
  <c r="AQ50" i="26"/>
  <c r="AP50" i="26"/>
  <c r="AW49" i="26"/>
  <c r="AV49" i="26"/>
  <c r="AU49" i="26"/>
  <c r="AT49" i="26"/>
  <c r="AS49" i="26"/>
  <c r="AR49" i="26"/>
  <c r="AQ49" i="26"/>
  <c r="AP49" i="26"/>
  <c r="AW48" i="26"/>
  <c r="AV48" i="26"/>
  <c r="AU48" i="26"/>
  <c r="AT48" i="26"/>
  <c r="AS48" i="26"/>
  <c r="AR48" i="26"/>
  <c r="AQ48" i="26"/>
  <c r="AP48" i="26"/>
  <c r="AW47" i="26"/>
  <c r="AV47" i="26"/>
  <c r="AU47" i="26"/>
  <c r="AT47" i="26"/>
  <c r="AS47" i="26"/>
  <c r="AR47" i="26"/>
  <c r="AQ47" i="26"/>
  <c r="AP47" i="26"/>
  <c r="AW46" i="26"/>
  <c r="AV46" i="26"/>
  <c r="AU46" i="26"/>
  <c r="AT46" i="26"/>
  <c r="AS46" i="26"/>
  <c r="AR46" i="26"/>
  <c r="AQ46" i="26"/>
  <c r="AP46" i="26"/>
  <c r="AW45" i="26"/>
  <c r="AV45" i="26"/>
  <c r="AU45" i="26"/>
  <c r="AT45" i="26"/>
  <c r="AS45" i="26"/>
  <c r="AR45" i="26"/>
  <c r="AQ45" i="26"/>
  <c r="AP45" i="26"/>
  <c r="AW44" i="26"/>
  <c r="AV44" i="26"/>
  <c r="AU44" i="26"/>
  <c r="AT44" i="26"/>
  <c r="AS44" i="26"/>
  <c r="AR44" i="26"/>
  <c r="AQ44" i="26"/>
  <c r="AP44" i="26"/>
  <c r="AW43" i="26"/>
  <c r="AV43" i="26"/>
  <c r="AU43" i="26"/>
  <c r="AT43" i="26"/>
  <c r="AS43" i="26"/>
  <c r="AR43" i="26"/>
  <c r="AQ43" i="26"/>
  <c r="AP43" i="26"/>
  <c r="AW42" i="26"/>
  <c r="AV42" i="26"/>
  <c r="AU42" i="26"/>
  <c r="AT42" i="26"/>
  <c r="AS42" i="26"/>
  <c r="AR42" i="26"/>
  <c r="AQ42" i="26"/>
  <c r="AP42" i="26"/>
  <c r="AW41" i="26"/>
  <c r="AV41" i="26"/>
  <c r="AU41" i="26"/>
  <c r="AT41" i="26"/>
  <c r="AS41" i="26"/>
  <c r="AR41" i="26"/>
  <c r="AQ41" i="26"/>
  <c r="AP41" i="26"/>
  <c r="AW40" i="26"/>
  <c r="AV40" i="26"/>
  <c r="AU40" i="26"/>
  <c r="AT40" i="26"/>
  <c r="AS40" i="26"/>
  <c r="AR40" i="26"/>
  <c r="AQ40" i="26"/>
  <c r="AP40" i="26"/>
  <c r="AW39" i="26"/>
  <c r="AV39" i="26"/>
  <c r="AU39" i="26"/>
  <c r="AT39" i="26"/>
  <c r="AS39" i="26"/>
  <c r="AR39" i="26"/>
  <c r="AQ39" i="26"/>
  <c r="AP39" i="26"/>
  <c r="AW38" i="26"/>
  <c r="AV38" i="26"/>
  <c r="AU38" i="26"/>
  <c r="AT38" i="26"/>
  <c r="AS38" i="26"/>
  <c r="AR38" i="26"/>
  <c r="AQ38" i="26"/>
  <c r="AP38" i="26"/>
  <c r="AW37" i="26"/>
  <c r="AV37" i="26"/>
  <c r="AU37" i="26"/>
  <c r="AT37" i="26"/>
  <c r="AS37" i="26"/>
  <c r="AR37" i="26"/>
  <c r="AQ37" i="26"/>
  <c r="AP37" i="26"/>
  <c r="AW36" i="26"/>
  <c r="AV36" i="26"/>
  <c r="AU36" i="26"/>
  <c r="AT36" i="26"/>
  <c r="AS36" i="26"/>
  <c r="AR36" i="26"/>
  <c r="AQ36" i="26"/>
  <c r="AP36" i="26"/>
  <c r="AW35" i="26"/>
  <c r="AV35" i="26"/>
  <c r="AU35" i="26"/>
  <c r="AT35" i="26"/>
  <c r="AS35" i="26"/>
  <c r="AR35" i="26"/>
  <c r="AQ35" i="26"/>
  <c r="AP35" i="26"/>
  <c r="AW34" i="26"/>
  <c r="AV34" i="26"/>
  <c r="AU34" i="26"/>
  <c r="AT34" i="26"/>
  <c r="AS34" i="26"/>
  <c r="AR34" i="26"/>
  <c r="AQ34" i="26"/>
  <c r="AP34" i="26"/>
  <c r="AW33" i="26"/>
  <c r="AV33" i="26"/>
  <c r="AU33" i="26"/>
  <c r="AT33" i="26"/>
  <c r="AS33" i="26"/>
  <c r="AR33" i="26"/>
  <c r="AQ33" i="26"/>
  <c r="AP33" i="26"/>
  <c r="AW32" i="26"/>
  <c r="AV32" i="26"/>
  <c r="AU32" i="26"/>
  <c r="AT32" i="26"/>
  <c r="AS32" i="26"/>
  <c r="AR32" i="26"/>
  <c r="AQ32" i="26"/>
  <c r="AP32" i="26"/>
  <c r="AW31" i="26"/>
  <c r="AV31" i="26"/>
  <c r="AU31" i="26"/>
  <c r="AT31" i="26"/>
  <c r="AS31" i="26"/>
  <c r="AR31" i="26"/>
  <c r="AQ31" i="26"/>
  <c r="AP31" i="26"/>
  <c r="AW30" i="26"/>
  <c r="AV30" i="26"/>
  <c r="AU30" i="26"/>
  <c r="AT30" i="26"/>
  <c r="AS30" i="26"/>
  <c r="AR30" i="26"/>
  <c r="AQ30" i="26"/>
  <c r="AP30" i="26"/>
  <c r="AW29" i="26"/>
  <c r="AV29" i="26"/>
  <c r="AU29" i="26"/>
  <c r="AT29" i="26"/>
  <c r="AS29" i="26"/>
  <c r="AR29" i="26"/>
  <c r="AQ29" i="26"/>
  <c r="AP29" i="26"/>
  <c r="AW28" i="26"/>
  <c r="AV28" i="26"/>
  <c r="AU28" i="26"/>
  <c r="AT28" i="26"/>
  <c r="AS28" i="26"/>
  <c r="AR28" i="26"/>
  <c r="AQ28" i="26"/>
  <c r="AP28" i="26"/>
  <c r="AW27" i="26"/>
  <c r="AV27" i="26"/>
  <c r="AU27" i="26"/>
  <c r="AT27" i="26"/>
  <c r="AS27" i="26"/>
  <c r="AR27" i="26"/>
  <c r="AQ27" i="26"/>
  <c r="AP27" i="26"/>
  <c r="AW26" i="26"/>
  <c r="AV26" i="26"/>
  <c r="AU26" i="26"/>
  <c r="AT26" i="26"/>
  <c r="AS26" i="26"/>
  <c r="AR26" i="26"/>
  <c r="AQ26" i="26"/>
  <c r="AP26" i="26"/>
  <c r="AW25" i="26"/>
  <c r="AV25" i="26"/>
  <c r="AU25" i="26"/>
  <c r="AT25" i="26"/>
  <c r="AS25" i="26"/>
  <c r="AR25" i="26"/>
  <c r="AQ25" i="26"/>
  <c r="AP25" i="26"/>
  <c r="AW24" i="26"/>
  <c r="AV24" i="26"/>
  <c r="AU24" i="26"/>
  <c r="AT24" i="26"/>
  <c r="AS24" i="26"/>
  <c r="AR24" i="26"/>
  <c r="AQ24" i="26"/>
  <c r="AP24" i="26"/>
  <c r="AW23" i="26"/>
  <c r="AV23" i="26"/>
  <c r="AU23" i="26"/>
  <c r="AT23" i="26"/>
  <c r="AS23" i="26"/>
  <c r="AR23" i="26"/>
  <c r="AQ23" i="26"/>
  <c r="AP23" i="26"/>
  <c r="AW22" i="26"/>
  <c r="AV22" i="26"/>
  <c r="AU22" i="26"/>
  <c r="AT22" i="26"/>
  <c r="AS22" i="26"/>
  <c r="AR22" i="26"/>
  <c r="AQ22" i="26"/>
  <c r="AP22" i="26"/>
  <c r="AW21" i="26"/>
  <c r="AV21" i="26"/>
  <c r="AU21" i="26"/>
  <c r="AT21" i="26"/>
  <c r="AS21" i="26"/>
  <c r="AR21" i="26"/>
  <c r="AQ21" i="26"/>
  <c r="AP21" i="26"/>
  <c r="AW20" i="26"/>
  <c r="AV20" i="26"/>
  <c r="AU20" i="26"/>
  <c r="AT20" i="26"/>
  <c r="AS20" i="26"/>
  <c r="AR20" i="26"/>
  <c r="AQ20" i="26"/>
  <c r="AP20" i="26"/>
  <c r="AW19" i="26"/>
  <c r="AV19" i="26"/>
  <c r="AU19" i="26"/>
  <c r="AT19" i="26"/>
  <c r="AS19" i="26"/>
  <c r="AR19" i="26"/>
  <c r="AQ19" i="26"/>
  <c r="AP19" i="26"/>
  <c r="AW18" i="26"/>
  <c r="AV18" i="26"/>
  <c r="AU18" i="26"/>
  <c r="AT18" i="26"/>
  <c r="AS18" i="26"/>
  <c r="AR18" i="26"/>
  <c r="AQ18" i="26"/>
  <c r="AP18" i="26"/>
  <c r="AW17" i="26"/>
  <c r="AV17" i="26"/>
  <c r="AU17" i="26"/>
  <c r="AT17" i="26"/>
  <c r="AS17" i="26"/>
  <c r="AR17" i="26"/>
  <c r="AQ17" i="26"/>
  <c r="AP17" i="26"/>
  <c r="AW16" i="26"/>
  <c r="AV16" i="26"/>
  <c r="AU16" i="26"/>
  <c r="AT16" i="26"/>
  <c r="AS16" i="26"/>
  <c r="AR16" i="26"/>
  <c r="AQ16" i="26"/>
  <c r="AP16" i="26"/>
  <c r="AW15" i="26"/>
  <c r="AV15" i="26"/>
  <c r="AU15" i="26"/>
  <c r="AT15" i="26"/>
  <c r="AS15" i="26"/>
  <c r="AR15" i="26"/>
  <c r="AQ15" i="26"/>
  <c r="AP15" i="26"/>
  <c r="AW14" i="26"/>
  <c r="AV14" i="26"/>
  <c r="AU14" i="26"/>
  <c r="AT14" i="26"/>
  <c r="AS14" i="26"/>
  <c r="AR14" i="26"/>
  <c r="AQ14" i="26"/>
  <c r="AP14" i="26"/>
  <c r="AW13" i="26"/>
  <c r="AV13" i="26"/>
  <c r="AU13" i="26"/>
  <c r="AT13" i="26"/>
  <c r="AS13" i="26"/>
  <c r="AR13" i="26"/>
  <c r="AQ13" i="26"/>
  <c r="AP13" i="26"/>
  <c r="AW12" i="26"/>
  <c r="AV12" i="26"/>
  <c r="AU12" i="26"/>
  <c r="AT12" i="26"/>
  <c r="AS12" i="26"/>
  <c r="AR12" i="26"/>
  <c r="AQ12" i="26"/>
  <c r="AP12" i="26"/>
  <c r="AW11" i="26"/>
  <c r="AV11" i="26"/>
  <c r="AU11" i="26"/>
  <c r="AT11" i="26"/>
  <c r="AS11" i="26"/>
  <c r="AR11" i="26"/>
  <c r="AQ11" i="26"/>
  <c r="AP11" i="26"/>
  <c r="AW10" i="26"/>
  <c r="AV10" i="26"/>
  <c r="AU10" i="26"/>
  <c r="AT10" i="26"/>
  <c r="AS10" i="26"/>
  <c r="AR10" i="26"/>
  <c r="AQ10" i="26"/>
  <c r="AP10" i="26"/>
  <c r="AW9" i="26"/>
  <c r="AV9" i="26"/>
  <c r="AU9" i="26"/>
  <c r="AT9" i="26"/>
  <c r="AS9" i="26"/>
  <c r="AR9" i="26"/>
  <c r="AQ9" i="26"/>
  <c r="AP9" i="26"/>
  <c r="AW8" i="26"/>
  <c r="AV8" i="26"/>
  <c r="AU8" i="26"/>
  <c r="AT8" i="26"/>
  <c r="AS8" i="26"/>
  <c r="AR8" i="26"/>
  <c r="AQ8" i="26"/>
  <c r="AP8" i="26"/>
  <c r="E13" i="25" l="1"/>
  <c r="E12" i="25"/>
  <c r="E11" i="25"/>
  <c r="E10" i="25"/>
  <c r="E9" i="25"/>
  <c r="E8" i="25"/>
  <c r="E7" i="25"/>
  <c r="E6" i="25"/>
  <c r="E5" i="25"/>
  <c r="E4" i="25"/>
  <c r="R11" i="3" l="1"/>
  <c r="R10" i="3"/>
  <c r="R9" i="3"/>
  <c r="R8" i="3"/>
  <c r="R7" i="3"/>
  <c r="R6" i="3"/>
  <c r="R5" i="3"/>
  <c r="R4" i="3"/>
  <c r="E5" i="1" l="1"/>
  <c r="Q11" i="3"/>
  <c r="X11" i="3" s="1"/>
  <c r="Q10" i="3"/>
  <c r="X10" i="3" s="1"/>
  <c r="Q9" i="3"/>
  <c r="X9" i="3" s="1"/>
  <c r="Q8" i="3"/>
  <c r="X8" i="3" s="1"/>
  <c r="Q7" i="3"/>
  <c r="X7" i="3" s="1"/>
  <c r="Q6" i="3"/>
  <c r="X6" i="3" s="1"/>
  <c r="Q5" i="3"/>
  <c r="X5" i="3" s="1"/>
  <c r="Q4" i="3"/>
  <c r="X4" i="3" s="1"/>
  <c r="C1006" i="27" l="1"/>
  <c r="C1005" i="27"/>
  <c r="C1004" i="27"/>
  <c r="C1003" i="27"/>
  <c r="C1002" i="27"/>
  <c r="C1001" i="27"/>
  <c r="C1000" i="27"/>
  <c r="C999" i="27"/>
  <c r="C998" i="27"/>
  <c r="C997" i="27"/>
  <c r="C996" i="27"/>
  <c r="C995" i="27"/>
  <c r="C994" i="27"/>
  <c r="C993" i="27"/>
  <c r="C992" i="27"/>
  <c r="C991" i="27"/>
  <c r="C990" i="27"/>
  <c r="C989" i="27"/>
  <c r="C988" i="27"/>
  <c r="C987" i="27"/>
  <c r="C986" i="27"/>
  <c r="C985" i="27"/>
  <c r="C984" i="27"/>
  <c r="C983" i="27"/>
  <c r="C982" i="27"/>
  <c r="C981" i="27"/>
  <c r="C980" i="27"/>
  <c r="C979" i="27"/>
  <c r="C978" i="27"/>
  <c r="C977" i="27"/>
  <c r="C976" i="27"/>
  <c r="C975" i="27"/>
  <c r="C974" i="27"/>
  <c r="C973" i="27"/>
  <c r="C972" i="27"/>
  <c r="C971" i="27"/>
  <c r="C970" i="27"/>
  <c r="C969" i="27"/>
  <c r="C968" i="27"/>
  <c r="C967" i="27"/>
  <c r="C966" i="27"/>
  <c r="C965" i="27"/>
  <c r="C964" i="27"/>
  <c r="C963" i="27"/>
  <c r="C962" i="27"/>
  <c r="C961" i="27"/>
  <c r="C960" i="27"/>
  <c r="C959" i="27"/>
  <c r="C958" i="27"/>
  <c r="C957" i="27"/>
  <c r="C956" i="27"/>
  <c r="C955" i="27"/>
  <c r="C954" i="27"/>
  <c r="C953" i="27"/>
  <c r="C952" i="27"/>
  <c r="C951" i="27"/>
  <c r="C950" i="27"/>
  <c r="C949" i="27"/>
  <c r="C948" i="27"/>
  <c r="C947" i="27"/>
  <c r="C946" i="27"/>
  <c r="C945" i="27"/>
  <c r="C944" i="27"/>
  <c r="C943" i="27"/>
  <c r="C942" i="27"/>
  <c r="C941" i="27"/>
  <c r="C940" i="27"/>
  <c r="C939" i="27"/>
  <c r="C938" i="27"/>
  <c r="C937" i="27"/>
  <c r="C936" i="27"/>
  <c r="C935" i="27"/>
  <c r="C934" i="27"/>
  <c r="C933" i="27"/>
  <c r="C932" i="27"/>
  <c r="C931" i="27"/>
  <c r="C930" i="27"/>
  <c r="C929" i="27"/>
  <c r="C928" i="27"/>
  <c r="C927" i="27"/>
  <c r="C926" i="27"/>
  <c r="C925" i="27"/>
  <c r="C924" i="27"/>
  <c r="C923" i="27"/>
  <c r="C922" i="27"/>
  <c r="C921" i="27"/>
  <c r="C920" i="27"/>
  <c r="C919" i="27"/>
  <c r="C918" i="27"/>
  <c r="C917" i="27"/>
  <c r="C916" i="27"/>
  <c r="C915" i="27"/>
  <c r="C914" i="27"/>
  <c r="C913" i="27"/>
  <c r="C912" i="27"/>
  <c r="C911" i="27"/>
  <c r="C910" i="27"/>
  <c r="C909" i="27"/>
  <c r="C908" i="27"/>
  <c r="C907" i="27"/>
  <c r="C906" i="27"/>
  <c r="C905" i="27"/>
  <c r="C904" i="27"/>
  <c r="C903" i="27"/>
  <c r="C902" i="27"/>
  <c r="C901" i="27"/>
  <c r="C900" i="27"/>
  <c r="C899" i="27"/>
  <c r="C898" i="27"/>
  <c r="C897" i="27"/>
  <c r="C896" i="27"/>
  <c r="C895" i="27"/>
  <c r="C894" i="27"/>
  <c r="C893" i="27"/>
  <c r="C892" i="27"/>
  <c r="C891" i="27"/>
  <c r="C890" i="27"/>
  <c r="C889" i="27"/>
  <c r="C888" i="27"/>
  <c r="C887" i="27"/>
  <c r="C886" i="27"/>
  <c r="C885" i="27"/>
  <c r="C884" i="27"/>
  <c r="C883" i="27"/>
  <c r="C882" i="27"/>
  <c r="C881" i="27"/>
  <c r="C880" i="27"/>
  <c r="C879" i="27"/>
  <c r="C878" i="27"/>
  <c r="C877" i="27"/>
  <c r="C876" i="27"/>
  <c r="C875" i="27"/>
  <c r="C874" i="27"/>
  <c r="C873" i="27"/>
  <c r="C872" i="27"/>
  <c r="C871" i="27"/>
  <c r="C870" i="27"/>
  <c r="C869" i="27"/>
  <c r="C868" i="27"/>
  <c r="C867" i="27"/>
  <c r="C866" i="27"/>
  <c r="C865" i="27"/>
  <c r="C864" i="27"/>
  <c r="C863" i="27"/>
  <c r="C862" i="27"/>
  <c r="C861" i="27"/>
  <c r="C860" i="27"/>
  <c r="C859" i="27"/>
  <c r="C858" i="27"/>
  <c r="C857" i="27"/>
  <c r="C856" i="27"/>
  <c r="C855" i="27"/>
  <c r="C854" i="27"/>
  <c r="C853" i="27"/>
  <c r="C852" i="27"/>
  <c r="C851" i="27"/>
  <c r="C850" i="27"/>
  <c r="C849" i="27"/>
  <c r="C848" i="27"/>
  <c r="C847" i="27"/>
  <c r="C846" i="27"/>
  <c r="C845" i="27"/>
  <c r="C844" i="27"/>
  <c r="C843" i="27"/>
  <c r="C842" i="27"/>
  <c r="C841" i="27"/>
  <c r="C840" i="27"/>
  <c r="C839" i="27"/>
  <c r="C838" i="27"/>
  <c r="C837" i="27"/>
  <c r="C836" i="27"/>
  <c r="C835" i="27"/>
  <c r="C834" i="27"/>
  <c r="C833" i="27"/>
  <c r="C832" i="27"/>
  <c r="C831" i="27"/>
  <c r="C830" i="27"/>
  <c r="C829" i="27"/>
  <c r="C828" i="27"/>
  <c r="C827" i="27"/>
  <c r="C826" i="27"/>
  <c r="C825" i="27"/>
  <c r="C824" i="27"/>
  <c r="C823" i="27"/>
  <c r="C822" i="27"/>
  <c r="C821" i="27"/>
  <c r="C820" i="27"/>
  <c r="C819" i="27"/>
  <c r="C818" i="27"/>
  <c r="C817" i="27"/>
  <c r="C816" i="27"/>
  <c r="C815" i="27"/>
  <c r="C814" i="27"/>
  <c r="C813" i="27"/>
  <c r="C812" i="27"/>
  <c r="C811" i="27"/>
  <c r="C810" i="27"/>
  <c r="C809" i="27"/>
  <c r="C808" i="27"/>
  <c r="C807" i="27"/>
  <c r="C806" i="27"/>
  <c r="C805" i="27"/>
  <c r="C804" i="27"/>
  <c r="C803" i="27"/>
  <c r="C802" i="27"/>
  <c r="C801" i="27"/>
  <c r="C800" i="27"/>
  <c r="C799" i="27"/>
  <c r="C798" i="27"/>
  <c r="C797" i="27"/>
  <c r="C796" i="27"/>
  <c r="C795" i="27"/>
  <c r="C794" i="27"/>
  <c r="C793" i="27"/>
  <c r="C792" i="27"/>
  <c r="C791" i="27"/>
  <c r="C790" i="27"/>
  <c r="C789" i="27"/>
  <c r="C788" i="27"/>
  <c r="C787" i="27"/>
  <c r="C786" i="27"/>
  <c r="C785" i="27"/>
  <c r="C784" i="27"/>
  <c r="C783" i="27"/>
  <c r="C782" i="27"/>
  <c r="C781" i="27"/>
  <c r="C780" i="27"/>
  <c r="C779" i="27"/>
  <c r="C778" i="27"/>
  <c r="C777" i="27"/>
  <c r="C776" i="27"/>
  <c r="C775" i="27"/>
  <c r="C774" i="27"/>
  <c r="C773" i="27"/>
  <c r="C772" i="27"/>
  <c r="C771" i="27"/>
  <c r="C770" i="27"/>
  <c r="C769" i="27"/>
  <c r="C768" i="27"/>
  <c r="C767" i="27"/>
  <c r="C766" i="27"/>
  <c r="C765" i="27"/>
  <c r="C764" i="27"/>
  <c r="C763" i="27"/>
  <c r="C762" i="27"/>
  <c r="C761" i="27"/>
  <c r="C760" i="27"/>
  <c r="C759" i="27"/>
  <c r="C758" i="27"/>
  <c r="C757" i="27"/>
  <c r="C756" i="27"/>
  <c r="C755" i="27"/>
  <c r="C754" i="27"/>
  <c r="C753" i="27"/>
  <c r="C752" i="27"/>
  <c r="C751" i="27"/>
  <c r="C750" i="27"/>
  <c r="C749" i="27"/>
  <c r="C748" i="27"/>
  <c r="C747" i="27"/>
  <c r="C746" i="27"/>
  <c r="C745" i="27"/>
  <c r="C744" i="27"/>
  <c r="C743" i="27"/>
  <c r="C742" i="27"/>
  <c r="C741" i="27"/>
  <c r="C740" i="27"/>
  <c r="C739" i="27"/>
  <c r="C738" i="27"/>
  <c r="C737" i="27"/>
  <c r="C736" i="27"/>
  <c r="C735" i="27"/>
  <c r="C734" i="27"/>
  <c r="C733" i="27"/>
  <c r="C732" i="27"/>
  <c r="C731" i="27"/>
  <c r="C730" i="27"/>
  <c r="C729" i="27"/>
  <c r="C728" i="27"/>
  <c r="C727" i="27"/>
  <c r="C726" i="27"/>
  <c r="C725" i="27"/>
  <c r="C724" i="27"/>
  <c r="C723" i="27"/>
  <c r="C722" i="27"/>
  <c r="C721" i="27"/>
  <c r="C720" i="27"/>
  <c r="C719" i="27"/>
  <c r="C718" i="27"/>
  <c r="C717" i="27"/>
  <c r="C716" i="27"/>
  <c r="C715" i="27"/>
  <c r="C714" i="27"/>
  <c r="C713" i="27"/>
  <c r="C712" i="27"/>
  <c r="C711" i="27"/>
  <c r="C710" i="27"/>
  <c r="C709" i="27"/>
  <c r="C708" i="27"/>
  <c r="C707" i="27"/>
  <c r="C706" i="27"/>
  <c r="C705" i="27"/>
  <c r="C704" i="27"/>
  <c r="C703" i="27"/>
  <c r="C702" i="27"/>
  <c r="C701" i="27"/>
  <c r="C700" i="27"/>
  <c r="C699" i="27"/>
  <c r="C698" i="27"/>
  <c r="C697" i="27"/>
  <c r="C696" i="27"/>
  <c r="C695" i="27"/>
  <c r="C694" i="27"/>
  <c r="C693" i="27"/>
  <c r="C692" i="27"/>
  <c r="C691" i="27"/>
  <c r="C690" i="27"/>
  <c r="C689" i="27"/>
  <c r="C688" i="27"/>
  <c r="C687" i="27"/>
  <c r="C686" i="27"/>
  <c r="C685" i="27"/>
  <c r="C684" i="27"/>
  <c r="C683" i="27"/>
  <c r="C682" i="27"/>
  <c r="C681" i="27"/>
  <c r="C680" i="27"/>
  <c r="C679" i="27"/>
  <c r="C678" i="27"/>
  <c r="C677" i="27"/>
  <c r="C676" i="27"/>
  <c r="C675" i="27"/>
  <c r="C674" i="27"/>
  <c r="C673" i="27"/>
  <c r="C672" i="27"/>
  <c r="C671" i="27"/>
  <c r="C670" i="27"/>
  <c r="C669" i="27"/>
  <c r="C668" i="27"/>
  <c r="C667" i="27"/>
  <c r="C666" i="27"/>
  <c r="C665" i="27"/>
  <c r="C664" i="27"/>
  <c r="C663" i="27"/>
  <c r="C662" i="27"/>
  <c r="C661" i="27"/>
  <c r="C660" i="27"/>
  <c r="C659" i="27"/>
  <c r="C658" i="27"/>
  <c r="C657" i="27"/>
  <c r="C656" i="27"/>
  <c r="C655" i="27"/>
  <c r="C654" i="27"/>
  <c r="C653" i="27"/>
  <c r="C652" i="27"/>
  <c r="C651" i="27"/>
  <c r="C650" i="27"/>
  <c r="C649" i="27"/>
  <c r="C648" i="27"/>
  <c r="C647" i="27"/>
  <c r="C646" i="27"/>
  <c r="C645" i="27"/>
  <c r="C644" i="27"/>
  <c r="C643" i="27"/>
  <c r="C642" i="27"/>
  <c r="C641" i="27"/>
  <c r="C640" i="27"/>
  <c r="C639" i="27"/>
  <c r="C638" i="27"/>
  <c r="C637" i="27"/>
  <c r="C636" i="27"/>
  <c r="C635" i="27"/>
  <c r="C634" i="27"/>
  <c r="C633" i="27"/>
  <c r="C632" i="27"/>
  <c r="C631" i="27"/>
  <c r="C630" i="27"/>
  <c r="C629" i="27"/>
  <c r="C628" i="27"/>
  <c r="C627" i="27"/>
  <c r="C626" i="27"/>
  <c r="C625" i="27"/>
  <c r="C624" i="27"/>
  <c r="C623" i="27"/>
  <c r="C622" i="27"/>
  <c r="C621" i="27"/>
  <c r="C620" i="27"/>
  <c r="C619" i="27"/>
  <c r="C618" i="27"/>
  <c r="C617" i="27"/>
  <c r="C616" i="27"/>
  <c r="C615" i="27"/>
  <c r="C614" i="27"/>
  <c r="C613" i="27"/>
  <c r="C612" i="27"/>
  <c r="C611" i="27"/>
  <c r="C610" i="27"/>
  <c r="C609" i="27"/>
  <c r="C608" i="27"/>
  <c r="C607" i="27"/>
  <c r="C606" i="27"/>
  <c r="C605" i="27"/>
  <c r="C604" i="27"/>
  <c r="C603" i="27"/>
  <c r="C602" i="27"/>
  <c r="C601" i="27"/>
  <c r="C600" i="27"/>
  <c r="C599" i="27"/>
  <c r="C598" i="27"/>
  <c r="C597" i="27"/>
  <c r="C596" i="27"/>
  <c r="C595" i="27"/>
  <c r="C594" i="27"/>
  <c r="C593" i="27"/>
  <c r="C592" i="27"/>
  <c r="C591" i="27"/>
  <c r="C590" i="27"/>
  <c r="C589" i="27"/>
  <c r="C588" i="27"/>
  <c r="C587" i="27"/>
  <c r="C586" i="27"/>
  <c r="C585" i="27"/>
  <c r="C584" i="27"/>
  <c r="C583" i="27"/>
  <c r="C582" i="27"/>
  <c r="C581" i="27"/>
  <c r="C580" i="27"/>
  <c r="C579" i="27"/>
  <c r="C578" i="27"/>
  <c r="C577" i="27"/>
  <c r="C576" i="27"/>
  <c r="C575" i="27"/>
  <c r="C574" i="27"/>
  <c r="C573" i="27"/>
  <c r="C572" i="27"/>
  <c r="C571" i="27"/>
  <c r="C570" i="27"/>
  <c r="C569" i="27"/>
  <c r="C568" i="27"/>
  <c r="C567" i="27"/>
  <c r="C566" i="27"/>
  <c r="C565" i="27"/>
  <c r="C564" i="27"/>
  <c r="C563" i="27"/>
  <c r="C562" i="27"/>
  <c r="C561" i="27"/>
  <c r="C560" i="27"/>
  <c r="C559" i="27"/>
  <c r="C558" i="27"/>
  <c r="C557" i="27"/>
  <c r="C556" i="27"/>
  <c r="C555" i="27"/>
  <c r="C554" i="27"/>
  <c r="C553" i="27"/>
  <c r="C552" i="27"/>
  <c r="C551" i="27"/>
  <c r="C550" i="27"/>
  <c r="C549" i="27"/>
  <c r="C548" i="27"/>
  <c r="C547" i="27"/>
  <c r="C546" i="27"/>
  <c r="C545" i="27"/>
  <c r="C544" i="27"/>
  <c r="C543" i="27"/>
  <c r="C542" i="27"/>
  <c r="C541" i="27"/>
  <c r="C540" i="27"/>
  <c r="C539" i="27"/>
  <c r="C538" i="27"/>
  <c r="C537" i="27"/>
  <c r="C536" i="27"/>
  <c r="C535" i="27"/>
  <c r="C534" i="27"/>
  <c r="C533" i="27"/>
  <c r="C532" i="27"/>
  <c r="C531" i="27"/>
  <c r="C530" i="27"/>
  <c r="C529" i="27"/>
  <c r="C528" i="27"/>
  <c r="C527" i="27"/>
  <c r="C526" i="27"/>
  <c r="C525" i="27"/>
  <c r="C524" i="27"/>
  <c r="C523" i="27"/>
  <c r="C522" i="27"/>
  <c r="C521" i="27"/>
  <c r="C520" i="27"/>
  <c r="C519" i="27"/>
  <c r="C518" i="27"/>
  <c r="C517" i="27"/>
  <c r="C516" i="27"/>
  <c r="C515" i="27"/>
  <c r="C514" i="27"/>
  <c r="C513" i="27"/>
  <c r="C512" i="27"/>
  <c r="C511" i="27"/>
  <c r="C510" i="27"/>
  <c r="C509" i="27"/>
  <c r="C508" i="27"/>
  <c r="C507" i="27"/>
  <c r="C506" i="27"/>
  <c r="C505" i="27"/>
  <c r="C504" i="27"/>
  <c r="C503" i="27"/>
  <c r="C502" i="27"/>
  <c r="C501" i="27"/>
  <c r="C500" i="27"/>
  <c r="C499" i="27"/>
  <c r="C498" i="27"/>
  <c r="C497" i="27"/>
  <c r="C496" i="27"/>
  <c r="C495" i="27"/>
  <c r="C494" i="27"/>
  <c r="C493" i="27"/>
  <c r="C492" i="27"/>
  <c r="C491" i="27"/>
  <c r="C490" i="27"/>
  <c r="C489" i="27"/>
  <c r="C488" i="27"/>
  <c r="C487" i="27"/>
  <c r="C486" i="27"/>
  <c r="C485" i="27"/>
  <c r="C484" i="27"/>
  <c r="C483" i="27"/>
  <c r="C482" i="27"/>
  <c r="C481" i="27"/>
  <c r="C480" i="27"/>
  <c r="C479" i="27"/>
  <c r="C478" i="27"/>
  <c r="C477" i="27"/>
  <c r="C476" i="27"/>
  <c r="C475" i="27"/>
  <c r="C474" i="27"/>
  <c r="C473" i="27"/>
  <c r="C472" i="27"/>
  <c r="C471" i="27"/>
  <c r="C470" i="27"/>
  <c r="C469" i="27"/>
  <c r="C468" i="27"/>
  <c r="C467" i="27"/>
  <c r="C466" i="27"/>
  <c r="C465" i="27"/>
  <c r="C464" i="27"/>
  <c r="C463" i="27"/>
  <c r="C462" i="27"/>
  <c r="C461" i="27"/>
  <c r="C460" i="27"/>
  <c r="C459" i="27"/>
  <c r="C458" i="27"/>
  <c r="C457" i="27"/>
  <c r="C456" i="27"/>
  <c r="C455" i="27"/>
  <c r="C454" i="27"/>
  <c r="C453" i="27"/>
  <c r="C452" i="27"/>
  <c r="C451" i="27"/>
  <c r="C450" i="27"/>
  <c r="C449" i="27"/>
  <c r="C448" i="27"/>
  <c r="C447" i="27"/>
  <c r="C446" i="27"/>
  <c r="C445" i="27"/>
  <c r="C444" i="27"/>
  <c r="C443" i="27"/>
  <c r="C442" i="27"/>
  <c r="C441" i="27"/>
  <c r="C440" i="27"/>
  <c r="C439" i="27"/>
  <c r="C438" i="27"/>
  <c r="C437" i="27"/>
  <c r="C436" i="27"/>
  <c r="C435" i="27"/>
  <c r="C434" i="27"/>
  <c r="C433" i="27"/>
  <c r="C432" i="27"/>
  <c r="C431" i="27"/>
  <c r="C430" i="27"/>
  <c r="C429" i="27"/>
  <c r="C428" i="27"/>
  <c r="C427" i="27"/>
  <c r="C426" i="27"/>
  <c r="C425" i="27"/>
  <c r="C424" i="27"/>
  <c r="C423" i="27"/>
  <c r="C422" i="27"/>
  <c r="C421" i="27"/>
  <c r="C420" i="27"/>
  <c r="C419" i="27"/>
  <c r="C418" i="27"/>
  <c r="C417" i="27"/>
  <c r="C416" i="27"/>
  <c r="C415" i="27"/>
  <c r="C414" i="27"/>
  <c r="C413" i="27"/>
  <c r="C412" i="27"/>
  <c r="C411" i="27"/>
  <c r="C410" i="27"/>
  <c r="C409" i="27"/>
  <c r="C408" i="27"/>
  <c r="C407" i="27"/>
  <c r="C406" i="27"/>
  <c r="C405" i="27"/>
  <c r="C404" i="27"/>
  <c r="C403" i="27"/>
  <c r="C402" i="27"/>
  <c r="C401" i="27"/>
  <c r="C400" i="27"/>
  <c r="C399" i="27"/>
  <c r="C398" i="27"/>
  <c r="C397" i="27"/>
  <c r="C396" i="27"/>
  <c r="C395" i="27"/>
  <c r="C394" i="27"/>
  <c r="C393" i="27"/>
  <c r="C392" i="27"/>
  <c r="C391" i="27"/>
  <c r="C390" i="27"/>
  <c r="C389" i="27"/>
  <c r="C388" i="27"/>
  <c r="C387" i="27"/>
  <c r="C386" i="27"/>
  <c r="C385" i="27"/>
  <c r="C384" i="27"/>
  <c r="C383" i="27"/>
  <c r="C382" i="27"/>
  <c r="C381" i="27"/>
  <c r="C380" i="27"/>
  <c r="C379" i="27"/>
  <c r="C378" i="27"/>
  <c r="C377" i="27"/>
  <c r="C376" i="27"/>
  <c r="C375" i="27"/>
  <c r="C374" i="27"/>
  <c r="C373" i="27"/>
  <c r="C372" i="27"/>
  <c r="C371" i="27"/>
  <c r="C370" i="27"/>
  <c r="C369" i="27"/>
  <c r="C368" i="27"/>
  <c r="C367" i="27"/>
  <c r="C366" i="27"/>
  <c r="C365" i="27"/>
  <c r="C364" i="27"/>
  <c r="C363" i="27"/>
  <c r="C362" i="27"/>
  <c r="C361" i="27"/>
  <c r="C360" i="27"/>
  <c r="C359" i="27"/>
  <c r="C358" i="27"/>
  <c r="C357" i="27"/>
  <c r="C356" i="27"/>
  <c r="C355" i="27"/>
  <c r="C354" i="27"/>
  <c r="C353" i="27"/>
  <c r="C352" i="27"/>
  <c r="C351" i="27"/>
  <c r="C350" i="27"/>
  <c r="C349" i="27"/>
  <c r="C348" i="27"/>
  <c r="C347" i="27"/>
  <c r="C346" i="27"/>
  <c r="C345" i="27"/>
  <c r="C344" i="27"/>
  <c r="C343" i="27"/>
  <c r="C342" i="27"/>
  <c r="C341" i="27"/>
  <c r="C340" i="27"/>
  <c r="C339" i="27"/>
  <c r="C338" i="27"/>
  <c r="C337" i="27"/>
  <c r="C336" i="27"/>
  <c r="C335" i="27"/>
  <c r="C334" i="27"/>
  <c r="C333" i="27"/>
  <c r="C332" i="27"/>
  <c r="C331" i="27"/>
  <c r="C330" i="27"/>
  <c r="C329" i="27"/>
  <c r="C328" i="27"/>
  <c r="C327" i="27"/>
  <c r="C326" i="27"/>
  <c r="C325" i="27"/>
  <c r="C324" i="27"/>
  <c r="C323" i="27"/>
  <c r="C322" i="27"/>
  <c r="C321" i="27"/>
  <c r="C320" i="27"/>
  <c r="C319" i="27"/>
  <c r="C318" i="27"/>
  <c r="C317" i="27"/>
  <c r="C316" i="27"/>
  <c r="C315" i="27"/>
  <c r="C314" i="27"/>
  <c r="C313" i="27"/>
  <c r="C312" i="27"/>
  <c r="C311" i="27"/>
  <c r="C310" i="27"/>
  <c r="C309" i="27"/>
  <c r="C308" i="27"/>
  <c r="C307" i="27"/>
  <c r="C306" i="27"/>
  <c r="C305" i="27"/>
  <c r="C304" i="27"/>
  <c r="C303" i="27"/>
  <c r="C302" i="27"/>
  <c r="C301" i="27"/>
  <c r="C300" i="27"/>
  <c r="C299" i="27"/>
  <c r="C298" i="27"/>
  <c r="C297" i="27"/>
  <c r="C296" i="27"/>
  <c r="C295" i="27"/>
  <c r="C294" i="27"/>
  <c r="C293" i="27"/>
  <c r="C292" i="27"/>
  <c r="C291" i="27"/>
  <c r="C290" i="27"/>
  <c r="C289" i="27"/>
  <c r="C288" i="27"/>
  <c r="C287" i="27"/>
  <c r="C286" i="27"/>
  <c r="C285" i="27"/>
  <c r="C284" i="27"/>
  <c r="C283" i="27"/>
  <c r="C282" i="27"/>
  <c r="C281" i="27"/>
  <c r="C280" i="27"/>
  <c r="C279" i="27"/>
  <c r="C278" i="27"/>
  <c r="C277" i="27"/>
  <c r="C276" i="27"/>
  <c r="C275" i="27"/>
  <c r="C274" i="27"/>
  <c r="C273" i="27"/>
  <c r="C272" i="27"/>
  <c r="C271" i="27"/>
  <c r="C270" i="27"/>
  <c r="C269" i="27"/>
  <c r="C268" i="27"/>
  <c r="C267" i="27"/>
  <c r="C266" i="27"/>
  <c r="C265" i="27"/>
  <c r="C264" i="27"/>
  <c r="C263" i="27"/>
  <c r="C262" i="27"/>
  <c r="C261" i="27"/>
  <c r="C260" i="27"/>
  <c r="C259" i="27"/>
  <c r="C258" i="27"/>
  <c r="C257" i="27"/>
  <c r="C256" i="27"/>
  <c r="C255" i="27"/>
  <c r="C254" i="27"/>
  <c r="C253" i="27"/>
  <c r="C252" i="27"/>
  <c r="C251" i="27"/>
  <c r="C250" i="27"/>
  <c r="C249" i="27"/>
  <c r="C248" i="27"/>
  <c r="C247" i="27"/>
  <c r="C246" i="27"/>
  <c r="C245" i="27"/>
  <c r="C244" i="27"/>
  <c r="C243" i="27"/>
  <c r="C242" i="27"/>
  <c r="C241" i="27"/>
  <c r="C240" i="27"/>
  <c r="C239" i="27"/>
  <c r="C238" i="27"/>
  <c r="C237" i="27"/>
  <c r="C236" i="27"/>
  <c r="C235" i="27"/>
  <c r="C234" i="27"/>
  <c r="C233" i="27"/>
  <c r="C232" i="27"/>
  <c r="C231" i="27"/>
  <c r="C230" i="27"/>
  <c r="C229" i="27"/>
  <c r="C228" i="27"/>
  <c r="C227" i="27"/>
  <c r="C226" i="27"/>
  <c r="C225" i="27"/>
  <c r="C224" i="27"/>
  <c r="C223" i="27"/>
  <c r="C222" i="27"/>
  <c r="C221" i="27"/>
  <c r="C220" i="27"/>
  <c r="C219" i="27"/>
  <c r="C218" i="27"/>
  <c r="C217" i="27"/>
  <c r="C216" i="27"/>
  <c r="C215" i="27"/>
  <c r="C214" i="27"/>
  <c r="C213" i="27"/>
  <c r="C212" i="27"/>
  <c r="C211" i="27"/>
  <c r="C210" i="27"/>
  <c r="C209" i="27"/>
  <c r="C208" i="27"/>
  <c r="C207" i="27"/>
  <c r="C206" i="27"/>
  <c r="C205" i="27"/>
  <c r="C204" i="27"/>
  <c r="C203" i="27"/>
  <c r="C202" i="27"/>
  <c r="C201" i="27"/>
  <c r="C200" i="27"/>
  <c r="C199" i="27"/>
  <c r="C198" i="27"/>
  <c r="C197" i="27"/>
  <c r="C196" i="27"/>
  <c r="C195" i="27"/>
  <c r="C194" i="27"/>
  <c r="C193" i="27"/>
  <c r="C192" i="27"/>
  <c r="C191" i="27"/>
  <c r="C190" i="27"/>
  <c r="C189" i="27"/>
  <c r="C188" i="27"/>
  <c r="C187" i="27"/>
  <c r="C186" i="27"/>
  <c r="C185" i="27"/>
  <c r="C184" i="27"/>
  <c r="C183" i="27"/>
  <c r="C182" i="27"/>
  <c r="C181" i="27"/>
  <c r="C180" i="27"/>
  <c r="C179" i="27"/>
  <c r="C178" i="27"/>
  <c r="C177" i="27"/>
  <c r="C176" i="27"/>
  <c r="C175" i="27"/>
  <c r="C174" i="27"/>
  <c r="C173" i="27"/>
  <c r="C172" i="27"/>
  <c r="C171" i="27"/>
  <c r="C170" i="27"/>
  <c r="C169" i="27"/>
  <c r="C168" i="27"/>
  <c r="C167" i="27"/>
  <c r="C166" i="27"/>
  <c r="C165" i="27"/>
  <c r="C164" i="27"/>
  <c r="C163" i="27"/>
  <c r="C162" i="27"/>
  <c r="C161" i="27"/>
  <c r="C160" i="27"/>
  <c r="C159" i="27"/>
  <c r="C158" i="27"/>
  <c r="C157" i="27"/>
  <c r="C156" i="27"/>
  <c r="C155" i="27"/>
  <c r="C154" i="27"/>
  <c r="C153" i="27"/>
  <c r="C152" i="27"/>
  <c r="C151" i="27"/>
  <c r="C150" i="27"/>
  <c r="C149" i="27"/>
  <c r="C148" i="27"/>
  <c r="C147" i="27"/>
  <c r="C146" i="27"/>
  <c r="C145" i="27"/>
  <c r="C144" i="27"/>
  <c r="C143" i="27"/>
  <c r="C142" i="27"/>
  <c r="C141" i="27"/>
  <c r="C140" i="27"/>
  <c r="C139" i="27"/>
  <c r="C138" i="27"/>
  <c r="C137" i="27"/>
  <c r="C136" i="27"/>
  <c r="C135" i="27"/>
  <c r="C134" i="27"/>
  <c r="C133" i="27"/>
  <c r="C132" i="27"/>
  <c r="C131" i="27"/>
  <c r="C130" i="27"/>
  <c r="C129" i="27"/>
  <c r="C128" i="27"/>
  <c r="C127" i="27"/>
  <c r="C126" i="27"/>
  <c r="C125" i="27"/>
  <c r="C124" i="27"/>
  <c r="C123" i="27"/>
  <c r="C122" i="27"/>
  <c r="C121" i="27"/>
  <c r="C120" i="27"/>
  <c r="C119" i="27"/>
  <c r="C118" i="27"/>
  <c r="C117" i="27"/>
  <c r="C116" i="27"/>
  <c r="C115" i="27"/>
  <c r="C114" i="27"/>
  <c r="C113" i="27"/>
  <c r="C112" i="27"/>
  <c r="C111" i="27"/>
  <c r="C110" i="27"/>
  <c r="C109" i="27"/>
  <c r="C108" i="27"/>
  <c r="C107" i="27"/>
  <c r="C106" i="27"/>
  <c r="C105" i="27"/>
  <c r="C104" i="27"/>
  <c r="C103" i="27"/>
  <c r="C102" i="27"/>
  <c r="C101" i="27"/>
  <c r="C100" i="27"/>
  <c r="C99" i="27"/>
  <c r="C98" i="27"/>
  <c r="C97" i="27"/>
  <c r="C96" i="27"/>
  <c r="C95" i="27"/>
  <c r="C94" i="27"/>
  <c r="C93" i="27"/>
  <c r="C92" i="27"/>
  <c r="C91" i="27"/>
  <c r="C90" i="27"/>
  <c r="C89" i="27"/>
  <c r="C88" i="27"/>
  <c r="C87" i="27"/>
  <c r="C86" i="27"/>
  <c r="C85" i="27"/>
  <c r="C84" i="27"/>
  <c r="C83" i="27"/>
  <c r="C82" i="27"/>
  <c r="C81" i="27"/>
  <c r="C80" i="27"/>
  <c r="C79" i="27"/>
  <c r="C78" i="27"/>
  <c r="C77" i="27"/>
  <c r="C76" i="27"/>
  <c r="C75" i="27"/>
  <c r="C74" i="27"/>
  <c r="C73" i="27"/>
  <c r="C72" i="27"/>
  <c r="C71" i="27"/>
  <c r="C70" i="27"/>
  <c r="C69" i="27"/>
  <c r="C68" i="27"/>
  <c r="C67" i="27"/>
  <c r="C66" i="27"/>
  <c r="C65" i="27"/>
  <c r="C64" i="27"/>
  <c r="C63" i="27"/>
  <c r="C62" i="27"/>
  <c r="C61" i="27"/>
  <c r="C60" i="27"/>
  <c r="C59" i="27"/>
  <c r="C58" i="27"/>
  <c r="C57" i="27"/>
  <c r="C56" i="27"/>
  <c r="C55" i="27"/>
  <c r="C54" i="27"/>
  <c r="C53" i="27"/>
  <c r="C52" i="27"/>
  <c r="C51" i="27"/>
  <c r="C50" i="27"/>
  <c r="C49" i="27"/>
  <c r="C48" i="27"/>
  <c r="C47" i="27"/>
  <c r="C46" i="27"/>
  <c r="C45" i="27"/>
  <c r="C44" i="27"/>
  <c r="C43" i="27"/>
  <c r="C42" i="27"/>
  <c r="C41" i="27"/>
  <c r="C40" i="27"/>
  <c r="C39" i="27"/>
  <c r="C38" i="27"/>
  <c r="C37" i="27"/>
  <c r="C36" i="27"/>
  <c r="C35" i="27"/>
  <c r="C34" i="27"/>
  <c r="C33" i="27"/>
  <c r="C32" i="27"/>
  <c r="C31" i="27"/>
  <c r="C30" i="27"/>
  <c r="C29" i="27"/>
  <c r="C28" i="27"/>
  <c r="C27" i="27"/>
  <c r="C26" i="27"/>
  <c r="C25" i="27"/>
  <c r="C24" i="27"/>
  <c r="C23" i="27"/>
  <c r="C22" i="27"/>
  <c r="C21" i="27"/>
  <c r="C20" i="27"/>
  <c r="C19" i="27"/>
  <c r="C18" i="27"/>
  <c r="C17" i="27"/>
  <c r="C16" i="27"/>
  <c r="C15" i="27"/>
  <c r="C14" i="27"/>
  <c r="C13" i="27"/>
  <c r="C12" i="27"/>
  <c r="C11" i="27"/>
  <c r="C10" i="27"/>
  <c r="C9" i="27"/>
  <c r="C8" i="27"/>
  <c r="E1006" i="27"/>
  <c r="E1005" i="27"/>
  <c r="E1004" i="27"/>
  <c r="E1003" i="27"/>
  <c r="E1002" i="27"/>
  <c r="E1001" i="27"/>
  <c r="E1000" i="27"/>
  <c r="E999" i="27"/>
  <c r="E998" i="27"/>
  <c r="E997" i="27"/>
  <c r="E996" i="27"/>
  <c r="E995" i="27"/>
  <c r="E994" i="27"/>
  <c r="E993" i="27"/>
  <c r="E992" i="27"/>
  <c r="E991" i="27"/>
  <c r="E990" i="27"/>
  <c r="E989" i="27"/>
  <c r="E988" i="27"/>
  <c r="E987" i="27"/>
  <c r="E986" i="27"/>
  <c r="E985" i="27"/>
  <c r="E984" i="27"/>
  <c r="E983" i="27"/>
  <c r="E982" i="27"/>
  <c r="E981" i="27"/>
  <c r="E980" i="27"/>
  <c r="E979" i="27"/>
  <c r="E978" i="27"/>
  <c r="E977" i="27"/>
  <c r="E976" i="27"/>
  <c r="E975" i="27"/>
  <c r="E974" i="27"/>
  <c r="E973" i="27"/>
  <c r="E972" i="27"/>
  <c r="E971" i="27"/>
  <c r="E970" i="27"/>
  <c r="E969" i="27"/>
  <c r="E968" i="27"/>
  <c r="E967" i="27"/>
  <c r="E966" i="27"/>
  <c r="E965" i="27"/>
  <c r="E964" i="27"/>
  <c r="E963" i="27"/>
  <c r="E962" i="27"/>
  <c r="E961" i="27"/>
  <c r="E960" i="27"/>
  <c r="E959" i="27"/>
  <c r="E958" i="27"/>
  <c r="E957" i="27"/>
  <c r="E956" i="27"/>
  <c r="E955" i="27"/>
  <c r="E954" i="27"/>
  <c r="E953" i="27"/>
  <c r="E952" i="27"/>
  <c r="E951" i="27"/>
  <c r="E950" i="27"/>
  <c r="E949" i="27"/>
  <c r="E948" i="27"/>
  <c r="E947" i="27"/>
  <c r="E946" i="27"/>
  <c r="E945" i="27"/>
  <c r="E944" i="27"/>
  <c r="E943" i="27"/>
  <c r="E942" i="27"/>
  <c r="E941" i="27"/>
  <c r="E940" i="27"/>
  <c r="E939" i="27"/>
  <c r="E938" i="27"/>
  <c r="E937" i="27"/>
  <c r="E936" i="27"/>
  <c r="E935" i="27"/>
  <c r="E934" i="27"/>
  <c r="E933" i="27"/>
  <c r="E932" i="27"/>
  <c r="E931" i="27"/>
  <c r="E930" i="27"/>
  <c r="E929" i="27"/>
  <c r="E928" i="27"/>
  <c r="E927" i="27"/>
  <c r="E926" i="27"/>
  <c r="E925" i="27"/>
  <c r="E924" i="27"/>
  <c r="E923" i="27"/>
  <c r="E922" i="27"/>
  <c r="E921" i="27"/>
  <c r="E920" i="27"/>
  <c r="E919" i="27"/>
  <c r="E918" i="27"/>
  <c r="E917" i="27"/>
  <c r="E916" i="27"/>
  <c r="E915" i="27"/>
  <c r="E914" i="27"/>
  <c r="E913" i="27"/>
  <c r="E912" i="27"/>
  <c r="E911" i="27"/>
  <c r="E910" i="27"/>
  <c r="E909" i="27"/>
  <c r="E908" i="27"/>
  <c r="E907" i="27"/>
  <c r="E906" i="27"/>
  <c r="E905" i="27"/>
  <c r="E904" i="27"/>
  <c r="E903" i="27"/>
  <c r="E902" i="27"/>
  <c r="E901" i="27"/>
  <c r="E900" i="27"/>
  <c r="E899" i="27"/>
  <c r="E898" i="27"/>
  <c r="E897" i="27"/>
  <c r="E896" i="27"/>
  <c r="E895" i="27"/>
  <c r="E894" i="27"/>
  <c r="E893" i="27"/>
  <c r="E892" i="27"/>
  <c r="E891" i="27"/>
  <c r="E890" i="27"/>
  <c r="E889" i="27"/>
  <c r="E888" i="27"/>
  <c r="E887" i="27"/>
  <c r="E886" i="27"/>
  <c r="E885" i="27"/>
  <c r="E884" i="27"/>
  <c r="E883" i="27"/>
  <c r="E882" i="27"/>
  <c r="E881" i="27"/>
  <c r="E880" i="27"/>
  <c r="E879" i="27"/>
  <c r="E878" i="27"/>
  <c r="E877" i="27"/>
  <c r="E876" i="27"/>
  <c r="E875" i="27"/>
  <c r="E874" i="27"/>
  <c r="E873" i="27"/>
  <c r="E872" i="27"/>
  <c r="E871" i="27"/>
  <c r="E870" i="27"/>
  <c r="E869" i="27"/>
  <c r="E868" i="27"/>
  <c r="E867" i="27"/>
  <c r="E866" i="27"/>
  <c r="E865" i="27"/>
  <c r="E864" i="27"/>
  <c r="E863" i="27"/>
  <c r="E862" i="27"/>
  <c r="E861" i="27"/>
  <c r="E860" i="27"/>
  <c r="E859" i="27"/>
  <c r="E858" i="27"/>
  <c r="E857" i="27"/>
  <c r="E856" i="27"/>
  <c r="E855" i="27"/>
  <c r="E854" i="27"/>
  <c r="E853" i="27"/>
  <c r="E852" i="27"/>
  <c r="E851" i="27"/>
  <c r="E850" i="27"/>
  <c r="E849" i="27"/>
  <c r="E848" i="27"/>
  <c r="E847" i="27"/>
  <c r="E846" i="27"/>
  <c r="E845" i="27"/>
  <c r="E844" i="27"/>
  <c r="E843" i="27"/>
  <c r="E842" i="27"/>
  <c r="E841" i="27"/>
  <c r="E840" i="27"/>
  <c r="E839" i="27"/>
  <c r="E838" i="27"/>
  <c r="E837" i="27"/>
  <c r="E836" i="27"/>
  <c r="E835" i="27"/>
  <c r="E834" i="27"/>
  <c r="E833" i="27"/>
  <c r="E832" i="27"/>
  <c r="E831" i="27"/>
  <c r="E830" i="27"/>
  <c r="E829" i="27"/>
  <c r="E828" i="27"/>
  <c r="E827" i="27"/>
  <c r="E826" i="27"/>
  <c r="E825" i="27"/>
  <c r="E824" i="27"/>
  <c r="E823" i="27"/>
  <c r="E822" i="27"/>
  <c r="E821" i="27"/>
  <c r="E820" i="27"/>
  <c r="E819" i="27"/>
  <c r="E818" i="27"/>
  <c r="E817" i="27"/>
  <c r="E816" i="27"/>
  <c r="E815" i="27"/>
  <c r="E814" i="27"/>
  <c r="E813" i="27"/>
  <c r="E812" i="27"/>
  <c r="E811" i="27"/>
  <c r="E810" i="27"/>
  <c r="E809" i="27"/>
  <c r="E808" i="27"/>
  <c r="E807" i="27"/>
  <c r="E806" i="27"/>
  <c r="E805" i="27"/>
  <c r="E804" i="27"/>
  <c r="E803" i="27"/>
  <c r="E802" i="27"/>
  <c r="E801" i="27"/>
  <c r="E800" i="27"/>
  <c r="E799" i="27"/>
  <c r="E798" i="27"/>
  <c r="E797" i="27"/>
  <c r="E796" i="27"/>
  <c r="E795" i="27"/>
  <c r="E794" i="27"/>
  <c r="E793" i="27"/>
  <c r="E792" i="27"/>
  <c r="E791" i="27"/>
  <c r="E790" i="27"/>
  <c r="E789" i="27"/>
  <c r="E788" i="27"/>
  <c r="E787" i="27"/>
  <c r="E786" i="27"/>
  <c r="E785" i="27"/>
  <c r="E784" i="27"/>
  <c r="E783" i="27"/>
  <c r="E782" i="27"/>
  <c r="E781" i="27"/>
  <c r="E780" i="27"/>
  <c r="E779" i="27"/>
  <c r="E778" i="27"/>
  <c r="E777" i="27"/>
  <c r="E776" i="27"/>
  <c r="E775" i="27"/>
  <c r="E774" i="27"/>
  <c r="E773" i="27"/>
  <c r="E772" i="27"/>
  <c r="E771" i="27"/>
  <c r="E770" i="27"/>
  <c r="E769" i="27"/>
  <c r="E768" i="27"/>
  <c r="E767" i="27"/>
  <c r="E766" i="27"/>
  <c r="E765" i="27"/>
  <c r="E764" i="27"/>
  <c r="E763" i="27"/>
  <c r="E762" i="27"/>
  <c r="E761" i="27"/>
  <c r="E760" i="27"/>
  <c r="E759" i="27"/>
  <c r="E758" i="27"/>
  <c r="E757" i="27"/>
  <c r="E756" i="27"/>
  <c r="E755" i="27"/>
  <c r="E754" i="27"/>
  <c r="E753" i="27"/>
  <c r="E752" i="27"/>
  <c r="E751" i="27"/>
  <c r="E750" i="27"/>
  <c r="E749" i="27"/>
  <c r="E748" i="27"/>
  <c r="E747" i="27"/>
  <c r="E746" i="27"/>
  <c r="E745" i="27"/>
  <c r="E744" i="27"/>
  <c r="E743" i="27"/>
  <c r="E742" i="27"/>
  <c r="E741" i="27"/>
  <c r="E740" i="27"/>
  <c r="E739" i="27"/>
  <c r="E738" i="27"/>
  <c r="E737" i="27"/>
  <c r="E736" i="27"/>
  <c r="E735" i="27"/>
  <c r="E734" i="27"/>
  <c r="E733" i="27"/>
  <c r="E732" i="27"/>
  <c r="E731" i="27"/>
  <c r="E730" i="27"/>
  <c r="E729" i="27"/>
  <c r="E728" i="27"/>
  <c r="E727" i="27"/>
  <c r="E726" i="27"/>
  <c r="E725" i="27"/>
  <c r="E724" i="27"/>
  <c r="E723" i="27"/>
  <c r="E722" i="27"/>
  <c r="E721" i="27"/>
  <c r="E720" i="27"/>
  <c r="E719" i="27"/>
  <c r="E718" i="27"/>
  <c r="E717" i="27"/>
  <c r="E716" i="27"/>
  <c r="E715" i="27"/>
  <c r="E714" i="27"/>
  <c r="E713" i="27"/>
  <c r="E712" i="27"/>
  <c r="E711" i="27"/>
  <c r="E710" i="27"/>
  <c r="E709" i="27"/>
  <c r="E708" i="27"/>
  <c r="E707" i="27"/>
  <c r="E706" i="27"/>
  <c r="E705" i="27"/>
  <c r="E704" i="27"/>
  <c r="E703" i="27"/>
  <c r="E702" i="27"/>
  <c r="E701" i="27"/>
  <c r="E700" i="27"/>
  <c r="E699" i="27"/>
  <c r="E698" i="27"/>
  <c r="E697" i="27"/>
  <c r="E696" i="27"/>
  <c r="E695" i="27"/>
  <c r="E694" i="27"/>
  <c r="E693" i="27"/>
  <c r="E692" i="27"/>
  <c r="E691" i="27"/>
  <c r="E690" i="27"/>
  <c r="E689" i="27"/>
  <c r="E688" i="27"/>
  <c r="E687" i="27"/>
  <c r="E686" i="27"/>
  <c r="E685" i="27"/>
  <c r="E684" i="27"/>
  <c r="E683" i="27"/>
  <c r="E682" i="27"/>
  <c r="E681" i="27"/>
  <c r="E680" i="27"/>
  <c r="E679" i="27"/>
  <c r="E678" i="27"/>
  <c r="E677" i="27"/>
  <c r="E676" i="27"/>
  <c r="E675" i="27"/>
  <c r="E674" i="27"/>
  <c r="E673" i="27"/>
  <c r="E672" i="27"/>
  <c r="E671" i="27"/>
  <c r="E670" i="27"/>
  <c r="E669" i="27"/>
  <c r="E668" i="27"/>
  <c r="E667" i="27"/>
  <c r="E666" i="27"/>
  <c r="E665" i="27"/>
  <c r="E664" i="27"/>
  <c r="E663" i="27"/>
  <c r="E662" i="27"/>
  <c r="E661" i="27"/>
  <c r="E660" i="27"/>
  <c r="E659" i="27"/>
  <c r="E658" i="27"/>
  <c r="E657" i="27"/>
  <c r="E656" i="27"/>
  <c r="E655" i="27"/>
  <c r="E654" i="27"/>
  <c r="E653" i="27"/>
  <c r="E652" i="27"/>
  <c r="E651" i="27"/>
  <c r="E650" i="27"/>
  <c r="E649" i="27"/>
  <c r="E648" i="27"/>
  <c r="E647" i="27"/>
  <c r="E646" i="27"/>
  <c r="E645" i="27"/>
  <c r="E644" i="27"/>
  <c r="E643" i="27"/>
  <c r="E642" i="27"/>
  <c r="E641" i="27"/>
  <c r="E640" i="27"/>
  <c r="E639" i="27"/>
  <c r="E638" i="27"/>
  <c r="E637" i="27"/>
  <c r="E636" i="27"/>
  <c r="E635" i="27"/>
  <c r="E634" i="27"/>
  <c r="E633" i="27"/>
  <c r="E632" i="27"/>
  <c r="E631" i="27"/>
  <c r="E630" i="27"/>
  <c r="E629" i="27"/>
  <c r="E628" i="27"/>
  <c r="E627" i="27"/>
  <c r="E626" i="27"/>
  <c r="E625" i="27"/>
  <c r="E624" i="27"/>
  <c r="E623" i="27"/>
  <c r="E622" i="27"/>
  <c r="E621" i="27"/>
  <c r="E620" i="27"/>
  <c r="E619" i="27"/>
  <c r="E618" i="27"/>
  <c r="E617" i="27"/>
  <c r="E616" i="27"/>
  <c r="E615" i="27"/>
  <c r="E614" i="27"/>
  <c r="E613" i="27"/>
  <c r="E612" i="27"/>
  <c r="E611" i="27"/>
  <c r="E610" i="27"/>
  <c r="E609" i="27"/>
  <c r="E608" i="27"/>
  <c r="E607" i="27"/>
  <c r="E606" i="27"/>
  <c r="E605" i="27"/>
  <c r="E604" i="27"/>
  <c r="E603" i="27"/>
  <c r="E602" i="27"/>
  <c r="E601" i="27"/>
  <c r="E600" i="27"/>
  <c r="E599" i="27"/>
  <c r="E598" i="27"/>
  <c r="E597" i="27"/>
  <c r="E596" i="27"/>
  <c r="E595" i="27"/>
  <c r="E594" i="27"/>
  <c r="E593" i="27"/>
  <c r="E592" i="27"/>
  <c r="E591" i="27"/>
  <c r="E590" i="27"/>
  <c r="E589" i="27"/>
  <c r="E588" i="27"/>
  <c r="E587" i="27"/>
  <c r="E586" i="27"/>
  <c r="E585" i="27"/>
  <c r="E584" i="27"/>
  <c r="E583" i="27"/>
  <c r="E582" i="27"/>
  <c r="E581" i="27"/>
  <c r="E580" i="27"/>
  <c r="E579" i="27"/>
  <c r="E578" i="27"/>
  <c r="E577" i="27"/>
  <c r="E576" i="27"/>
  <c r="E575" i="27"/>
  <c r="E574" i="27"/>
  <c r="E573" i="27"/>
  <c r="E572" i="27"/>
  <c r="E571" i="27"/>
  <c r="E570" i="27"/>
  <c r="E569" i="27"/>
  <c r="E568" i="27"/>
  <c r="E567" i="27"/>
  <c r="E566" i="27"/>
  <c r="E565" i="27"/>
  <c r="E564" i="27"/>
  <c r="E563" i="27"/>
  <c r="E562" i="27"/>
  <c r="E561" i="27"/>
  <c r="E560" i="27"/>
  <c r="E559" i="27"/>
  <c r="E558" i="27"/>
  <c r="E557" i="27"/>
  <c r="E556" i="27"/>
  <c r="E555" i="27"/>
  <c r="E554" i="27"/>
  <c r="E553" i="27"/>
  <c r="E552" i="27"/>
  <c r="E551" i="27"/>
  <c r="E550" i="27"/>
  <c r="E549" i="27"/>
  <c r="E548" i="27"/>
  <c r="E547" i="27"/>
  <c r="E546" i="27"/>
  <c r="E545" i="27"/>
  <c r="E544" i="27"/>
  <c r="E543" i="27"/>
  <c r="E542" i="27"/>
  <c r="E541" i="27"/>
  <c r="E540" i="27"/>
  <c r="E539" i="27"/>
  <c r="E538" i="27"/>
  <c r="E537" i="27"/>
  <c r="E536" i="27"/>
  <c r="E535" i="27"/>
  <c r="E534" i="27"/>
  <c r="E533" i="27"/>
  <c r="E532" i="27"/>
  <c r="E531" i="27"/>
  <c r="E530" i="27"/>
  <c r="E529" i="27"/>
  <c r="E528" i="27"/>
  <c r="E527" i="27"/>
  <c r="E526" i="27"/>
  <c r="E525" i="27"/>
  <c r="E524" i="27"/>
  <c r="E523" i="27"/>
  <c r="E522" i="27"/>
  <c r="E521" i="27"/>
  <c r="E520" i="27"/>
  <c r="E519" i="27"/>
  <c r="E518" i="27"/>
  <c r="E517" i="27"/>
  <c r="E516" i="27"/>
  <c r="E515" i="27"/>
  <c r="E514" i="27"/>
  <c r="E513" i="27"/>
  <c r="E512" i="27"/>
  <c r="E511" i="27"/>
  <c r="E510" i="27"/>
  <c r="E509" i="27"/>
  <c r="E508" i="27"/>
  <c r="E507" i="27"/>
  <c r="E506" i="27"/>
  <c r="E505" i="27"/>
  <c r="E504" i="27"/>
  <c r="E503" i="27"/>
  <c r="E502" i="27"/>
  <c r="E501" i="27"/>
  <c r="E500" i="27"/>
  <c r="E499" i="27"/>
  <c r="E498" i="27"/>
  <c r="E497" i="27"/>
  <c r="E496" i="27"/>
  <c r="E495" i="27"/>
  <c r="E494" i="27"/>
  <c r="E493" i="27"/>
  <c r="E492" i="27"/>
  <c r="E491" i="27"/>
  <c r="E490" i="27"/>
  <c r="E489" i="27"/>
  <c r="E488" i="27"/>
  <c r="E487" i="27"/>
  <c r="E486" i="27"/>
  <c r="E485" i="27"/>
  <c r="E484" i="27"/>
  <c r="E483" i="27"/>
  <c r="E482" i="27"/>
  <c r="E481" i="27"/>
  <c r="E480" i="27"/>
  <c r="E479" i="27"/>
  <c r="E478" i="27"/>
  <c r="E477" i="27"/>
  <c r="E476" i="27"/>
  <c r="E475" i="27"/>
  <c r="E474" i="27"/>
  <c r="E473" i="27"/>
  <c r="E472" i="27"/>
  <c r="E471" i="27"/>
  <c r="E470" i="27"/>
  <c r="E469" i="27"/>
  <c r="E468" i="27"/>
  <c r="E467" i="27"/>
  <c r="E466" i="27"/>
  <c r="E465" i="27"/>
  <c r="E464" i="27"/>
  <c r="E463" i="27"/>
  <c r="E462" i="27"/>
  <c r="E461" i="27"/>
  <c r="E460" i="27"/>
  <c r="E459" i="27"/>
  <c r="E458" i="27"/>
  <c r="E457" i="27"/>
  <c r="E456" i="27"/>
  <c r="E455" i="27"/>
  <c r="E454" i="27"/>
  <c r="E453" i="27"/>
  <c r="E452" i="27"/>
  <c r="E451" i="27"/>
  <c r="E450" i="27"/>
  <c r="E449" i="27"/>
  <c r="E448" i="27"/>
  <c r="E447" i="27"/>
  <c r="E446" i="27"/>
  <c r="E445" i="27"/>
  <c r="E444" i="27"/>
  <c r="E443" i="27"/>
  <c r="E442" i="27"/>
  <c r="E441" i="27"/>
  <c r="E440" i="27"/>
  <c r="E439" i="27"/>
  <c r="E438" i="27"/>
  <c r="E437" i="27"/>
  <c r="E436" i="27"/>
  <c r="E435" i="27"/>
  <c r="E434" i="27"/>
  <c r="E433" i="27"/>
  <c r="E432" i="27"/>
  <c r="E431" i="27"/>
  <c r="E430" i="27"/>
  <c r="E429" i="27"/>
  <c r="E428" i="27"/>
  <c r="E427" i="27"/>
  <c r="E426" i="27"/>
  <c r="E425" i="27"/>
  <c r="E424" i="27"/>
  <c r="E423" i="27"/>
  <c r="E422" i="27"/>
  <c r="E421" i="27"/>
  <c r="E420" i="27"/>
  <c r="E419" i="27"/>
  <c r="E418" i="27"/>
  <c r="E417" i="27"/>
  <c r="E416" i="27"/>
  <c r="E415" i="27"/>
  <c r="E414" i="27"/>
  <c r="E413" i="27"/>
  <c r="E412" i="27"/>
  <c r="E411" i="27"/>
  <c r="E410" i="27"/>
  <c r="E409" i="27"/>
  <c r="E408" i="27"/>
  <c r="E407" i="27"/>
  <c r="E406" i="27"/>
  <c r="E405" i="27"/>
  <c r="E404" i="27"/>
  <c r="E403" i="27"/>
  <c r="E402" i="27"/>
  <c r="E401" i="27"/>
  <c r="E400" i="27"/>
  <c r="E399" i="27"/>
  <c r="E398" i="27"/>
  <c r="E397" i="27"/>
  <c r="E396" i="27"/>
  <c r="E395" i="27"/>
  <c r="E394" i="27"/>
  <c r="E393" i="27"/>
  <c r="E392" i="27"/>
  <c r="E391" i="27"/>
  <c r="E390" i="27"/>
  <c r="E389" i="27"/>
  <c r="E388" i="27"/>
  <c r="E387" i="27"/>
  <c r="E386" i="27"/>
  <c r="E385" i="27"/>
  <c r="E384" i="27"/>
  <c r="E383" i="27"/>
  <c r="E382" i="27"/>
  <c r="E381" i="27"/>
  <c r="E380" i="27"/>
  <c r="E379" i="27"/>
  <c r="E378" i="27"/>
  <c r="E377" i="27"/>
  <c r="E376" i="27"/>
  <c r="E375" i="27"/>
  <c r="E374" i="27"/>
  <c r="E373" i="27"/>
  <c r="E372" i="27"/>
  <c r="E371" i="27"/>
  <c r="E370" i="27"/>
  <c r="E369" i="27"/>
  <c r="E368" i="27"/>
  <c r="E367" i="27"/>
  <c r="E366" i="27"/>
  <c r="E365" i="27"/>
  <c r="E364" i="27"/>
  <c r="E363" i="27"/>
  <c r="E362" i="27"/>
  <c r="E361" i="27"/>
  <c r="E360" i="27"/>
  <c r="E359" i="27"/>
  <c r="E358" i="27"/>
  <c r="E357" i="27"/>
  <c r="E356" i="27"/>
  <c r="E355" i="27"/>
  <c r="E354" i="27"/>
  <c r="E353" i="27"/>
  <c r="E352" i="27"/>
  <c r="E351" i="27"/>
  <c r="E350" i="27"/>
  <c r="E349" i="27"/>
  <c r="E348" i="27"/>
  <c r="E347" i="27"/>
  <c r="E346" i="27"/>
  <c r="E345" i="27"/>
  <c r="E344" i="27"/>
  <c r="E343" i="27"/>
  <c r="E342" i="27"/>
  <c r="E341" i="27"/>
  <c r="E340" i="27"/>
  <c r="E339" i="27"/>
  <c r="E338" i="27"/>
  <c r="E337" i="27"/>
  <c r="E336" i="27"/>
  <c r="E335" i="27"/>
  <c r="E334" i="27"/>
  <c r="E333" i="27"/>
  <c r="E332" i="27"/>
  <c r="E331" i="27"/>
  <c r="E330" i="27"/>
  <c r="E329" i="27"/>
  <c r="E328" i="27"/>
  <c r="E327" i="27"/>
  <c r="E326" i="27"/>
  <c r="E325" i="27"/>
  <c r="E324" i="27"/>
  <c r="E323" i="27"/>
  <c r="E322" i="27"/>
  <c r="E321" i="27"/>
  <c r="E320" i="27"/>
  <c r="E319" i="27"/>
  <c r="E318" i="27"/>
  <c r="E317" i="27"/>
  <c r="E316" i="27"/>
  <c r="E315" i="27"/>
  <c r="E314" i="27"/>
  <c r="E313" i="27"/>
  <c r="E312" i="27"/>
  <c r="E311" i="27"/>
  <c r="E310" i="27"/>
  <c r="E309" i="27"/>
  <c r="E308" i="27"/>
  <c r="E307" i="27"/>
  <c r="E306" i="27"/>
  <c r="E305" i="27"/>
  <c r="E304" i="27"/>
  <c r="E303" i="27"/>
  <c r="E302" i="27"/>
  <c r="E301" i="27"/>
  <c r="E300" i="27"/>
  <c r="E299" i="27"/>
  <c r="E298" i="27"/>
  <c r="E297" i="27"/>
  <c r="E296" i="27"/>
  <c r="E295" i="27"/>
  <c r="E294" i="27"/>
  <c r="E293" i="27"/>
  <c r="E292" i="27"/>
  <c r="E291" i="27"/>
  <c r="E290" i="27"/>
  <c r="E289" i="27"/>
  <c r="E288" i="27"/>
  <c r="E287" i="27"/>
  <c r="E286" i="27"/>
  <c r="E285" i="27"/>
  <c r="E284" i="27"/>
  <c r="E283" i="27"/>
  <c r="E282" i="27"/>
  <c r="E281" i="27"/>
  <c r="E280" i="27"/>
  <c r="E279" i="27"/>
  <c r="E278" i="27"/>
  <c r="E277" i="27"/>
  <c r="E276" i="27"/>
  <c r="E275" i="27"/>
  <c r="E274" i="27"/>
  <c r="E273" i="27"/>
  <c r="E272" i="27"/>
  <c r="E271" i="27"/>
  <c r="E270" i="27"/>
  <c r="E269" i="27"/>
  <c r="E268" i="27"/>
  <c r="E267" i="27"/>
  <c r="E266" i="27"/>
  <c r="E265" i="27"/>
  <c r="E264" i="27"/>
  <c r="E263" i="27"/>
  <c r="E262" i="27"/>
  <c r="E261" i="27"/>
  <c r="E260" i="27"/>
  <c r="E259" i="27"/>
  <c r="E258" i="27"/>
  <c r="E257" i="27"/>
  <c r="E256" i="27"/>
  <c r="E255" i="27"/>
  <c r="E254" i="27"/>
  <c r="E253" i="27"/>
  <c r="E252" i="27"/>
  <c r="E251" i="27"/>
  <c r="E250" i="27"/>
  <c r="E249" i="27"/>
  <c r="E248" i="27"/>
  <c r="E247" i="27"/>
  <c r="E246" i="27"/>
  <c r="E245" i="27"/>
  <c r="E244" i="27"/>
  <c r="E243" i="27"/>
  <c r="E242" i="27"/>
  <c r="E241" i="27"/>
  <c r="E240" i="27"/>
  <c r="E239" i="27"/>
  <c r="E238" i="27"/>
  <c r="E237" i="27"/>
  <c r="E236" i="27"/>
  <c r="E235" i="27"/>
  <c r="E234" i="27"/>
  <c r="E233" i="27"/>
  <c r="E232" i="27"/>
  <c r="E231" i="27"/>
  <c r="E230" i="27"/>
  <c r="E229" i="27"/>
  <c r="E228" i="27"/>
  <c r="E227" i="27"/>
  <c r="E226" i="27"/>
  <c r="E225" i="27"/>
  <c r="E224" i="27"/>
  <c r="E223" i="27"/>
  <c r="E222" i="27"/>
  <c r="E221" i="27"/>
  <c r="E220" i="27"/>
  <c r="E219" i="27"/>
  <c r="E218" i="27"/>
  <c r="E217" i="27"/>
  <c r="E216" i="27"/>
  <c r="E215" i="27"/>
  <c r="E214" i="27"/>
  <c r="E213" i="27"/>
  <c r="E212" i="27"/>
  <c r="E211" i="27"/>
  <c r="E210" i="27"/>
  <c r="E209" i="27"/>
  <c r="E208" i="27"/>
  <c r="E207" i="27"/>
  <c r="E206" i="27"/>
  <c r="E205" i="27"/>
  <c r="E204" i="27"/>
  <c r="E203" i="27"/>
  <c r="E202" i="27"/>
  <c r="E201" i="27"/>
  <c r="E200" i="27"/>
  <c r="E199" i="27"/>
  <c r="E198" i="27"/>
  <c r="E197" i="27"/>
  <c r="E196" i="27"/>
  <c r="E195" i="27"/>
  <c r="E194" i="27"/>
  <c r="E193" i="27"/>
  <c r="E192" i="27"/>
  <c r="E191" i="27"/>
  <c r="E190" i="27"/>
  <c r="E189" i="27"/>
  <c r="E188" i="27"/>
  <c r="E187" i="27"/>
  <c r="E186" i="27"/>
  <c r="E185" i="27"/>
  <c r="E184" i="27"/>
  <c r="E183" i="27"/>
  <c r="E182" i="27"/>
  <c r="E181" i="27"/>
  <c r="E180" i="27"/>
  <c r="E179" i="27"/>
  <c r="E178" i="27"/>
  <c r="E177" i="27"/>
  <c r="E176" i="27"/>
  <c r="E175" i="27"/>
  <c r="E174" i="27"/>
  <c r="E173" i="27"/>
  <c r="E172" i="27"/>
  <c r="E171" i="27"/>
  <c r="E170" i="27"/>
  <c r="E169" i="27"/>
  <c r="E168" i="27"/>
  <c r="E167" i="27"/>
  <c r="E166" i="27"/>
  <c r="E165" i="27"/>
  <c r="E164" i="27"/>
  <c r="E163" i="27"/>
  <c r="E162" i="27"/>
  <c r="E161" i="27"/>
  <c r="E160" i="27"/>
  <c r="E159" i="27"/>
  <c r="E158" i="27"/>
  <c r="E157" i="27"/>
  <c r="E156" i="27"/>
  <c r="E155" i="27"/>
  <c r="E154" i="27"/>
  <c r="E153" i="27"/>
  <c r="E152" i="27"/>
  <c r="E151" i="27"/>
  <c r="E150" i="27"/>
  <c r="E149" i="27"/>
  <c r="E148" i="27"/>
  <c r="E147" i="27"/>
  <c r="E146" i="27"/>
  <c r="E145" i="27"/>
  <c r="E144" i="27"/>
  <c r="E143" i="27"/>
  <c r="E142" i="27"/>
  <c r="E141" i="27"/>
  <c r="E140" i="27"/>
  <c r="E139" i="27"/>
  <c r="E138" i="27"/>
  <c r="E137" i="27"/>
  <c r="E136" i="27"/>
  <c r="E135" i="27"/>
  <c r="E134" i="27"/>
  <c r="E133" i="27"/>
  <c r="E132" i="27"/>
  <c r="E131" i="27"/>
  <c r="E130" i="27"/>
  <c r="E129" i="27"/>
  <c r="E128" i="27"/>
  <c r="E127" i="27"/>
  <c r="E126" i="27"/>
  <c r="E125" i="27"/>
  <c r="E124" i="27"/>
  <c r="E123" i="27"/>
  <c r="E122" i="27"/>
  <c r="E121" i="27"/>
  <c r="E120" i="27"/>
  <c r="E119" i="27"/>
  <c r="E118" i="27"/>
  <c r="E117" i="27"/>
  <c r="E116" i="27"/>
  <c r="E115" i="27"/>
  <c r="E114" i="27"/>
  <c r="E113" i="27"/>
  <c r="E112" i="27"/>
  <c r="E111" i="27"/>
  <c r="E110" i="27"/>
  <c r="E109" i="27"/>
  <c r="E108" i="27"/>
  <c r="E107" i="27"/>
  <c r="E106" i="27"/>
  <c r="E105" i="27"/>
  <c r="E104" i="27"/>
  <c r="E103" i="27"/>
  <c r="E102" i="27"/>
  <c r="E101" i="27"/>
  <c r="E100" i="27"/>
  <c r="E99" i="27"/>
  <c r="E98" i="27"/>
  <c r="E97" i="27"/>
  <c r="E96" i="27"/>
  <c r="E95" i="27"/>
  <c r="E94" i="27"/>
  <c r="E93" i="27"/>
  <c r="E92" i="27"/>
  <c r="E91" i="27"/>
  <c r="E90" i="27"/>
  <c r="E89" i="27"/>
  <c r="E88" i="27"/>
  <c r="E87" i="27"/>
  <c r="E86" i="27"/>
  <c r="E85" i="27"/>
  <c r="E84" i="27"/>
  <c r="E83" i="27"/>
  <c r="E82" i="27"/>
  <c r="E81" i="27"/>
  <c r="E80" i="27"/>
  <c r="E79" i="27"/>
  <c r="E78" i="27"/>
  <c r="E77" i="27"/>
  <c r="E76" i="27"/>
  <c r="E75" i="27"/>
  <c r="E74" i="27"/>
  <c r="E73" i="27"/>
  <c r="E72" i="27"/>
  <c r="E71" i="27"/>
  <c r="E70" i="27"/>
  <c r="E69" i="27"/>
  <c r="E68" i="27"/>
  <c r="E67" i="27"/>
  <c r="E66" i="27"/>
  <c r="E65" i="27"/>
  <c r="E64" i="27"/>
  <c r="E63" i="27"/>
  <c r="E62" i="27"/>
  <c r="E61" i="27"/>
  <c r="E60" i="27"/>
  <c r="E59" i="27"/>
  <c r="E58" i="27"/>
  <c r="E57" i="27"/>
  <c r="E56" i="27"/>
  <c r="E55" i="27"/>
  <c r="E54" i="27"/>
  <c r="E53" i="27"/>
  <c r="E52" i="27"/>
  <c r="E51" i="27"/>
  <c r="E50" i="27"/>
  <c r="E49" i="27"/>
  <c r="E48" i="27"/>
  <c r="E47" i="27"/>
  <c r="E46" i="27"/>
  <c r="E45" i="27"/>
  <c r="E44" i="27"/>
  <c r="E43" i="27"/>
  <c r="E42" i="27"/>
  <c r="E41" i="27"/>
  <c r="E40" i="27"/>
  <c r="E39" i="27"/>
  <c r="E38" i="27"/>
  <c r="E37" i="27"/>
  <c r="E36" i="27"/>
  <c r="E35" i="27"/>
  <c r="E34" i="27"/>
  <c r="E33" i="27"/>
  <c r="E32" i="27"/>
  <c r="E31" i="27"/>
  <c r="E30" i="27"/>
  <c r="E29" i="27"/>
  <c r="E28" i="27"/>
  <c r="E27" i="27"/>
  <c r="E26" i="27"/>
  <c r="E25" i="27"/>
  <c r="E24" i="27"/>
  <c r="E23" i="27"/>
  <c r="E22" i="27"/>
  <c r="E21" i="27"/>
  <c r="E20" i="27"/>
  <c r="E19" i="27"/>
  <c r="E18" i="27"/>
  <c r="E17" i="27"/>
  <c r="E16" i="27"/>
  <c r="E15" i="27"/>
  <c r="E14" i="27"/>
  <c r="E13" i="27"/>
  <c r="E12" i="27"/>
  <c r="E11" i="27"/>
  <c r="E10" i="27"/>
  <c r="E9" i="27"/>
  <c r="E8" i="27"/>
  <c r="I1006" i="27"/>
  <c r="I1005" i="27"/>
  <c r="I1004" i="27"/>
  <c r="I1003" i="27"/>
  <c r="I1002" i="27"/>
  <c r="I1001" i="27"/>
  <c r="I1000" i="27"/>
  <c r="I999" i="27"/>
  <c r="I998" i="27"/>
  <c r="I997" i="27"/>
  <c r="I996" i="27"/>
  <c r="I995" i="27"/>
  <c r="I994" i="27"/>
  <c r="I993" i="27"/>
  <c r="I992" i="27"/>
  <c r="I991" i="27"/>
  <c r="I990" i="27"/>
  <c r="I989" i="27"/>
  <c r="I988" i="27"/>
  <c r="I987" i="27"/>
  <c r="I986" i="27"/>
  <c r="I985" i="27"/>
  <c r="I984" i="27"/>
  <c r="I983" i="27"/>
  <c r="I982" i="27"/>
  <c r="I981" i="27"/>
  <c r="I980" i="27"/>
  <c r="I979" i="27"/>
  <c r="I978" i="27"/>
  <c r="I977" i="27"/>
  <c r="I976" i="27"/>
  <c r="I975" i="27"/>
  <c r="I974" i="27"/>
  <c r="I973" i="27"/>
  <c r="I972" i="27"/>
  <c r="I971" i="27"/>
  <c r="I970" i="27"/>
  <c r="I969" i="27"/>
  <c r="I968" i="27"/>
  <c r="I967" i="27"/>
  <c r="I966" i="27"/>
  <c r="I965" i="27"/>
  <c r="I964" i="27"/>
  <c r="I963" i="27"/>
  <c r="I962" i="27"/>
  <c r="I961" i="27"/>
  <c r="I960" i="27"/>
  <c r="I959" i="27"/>
  <c r="I958" i="27"/>
  <c r="I957" i="27"/>
  <c r="I956" i="27"/>
  <c r="I955" i="27"/>
  <c r="I954" i="27"/>
  <c r="I953" i="27"/>
  <c r="I952" i="27"/>
  <c r="I951" i="27"/>
  <c r="I950" i="27"/>
  <c r="I949" i="27"/>
  <c r="I948" i="27"/>
  <c r="I947" i="27"/>
  <c r="I946" i="27"/>
  <c r="I945" i="27"/>
  <c r="I944" i="27"/>
  <c r="I943" i="27"/>
  <c r="I942" i="27"/>
  <c r="I941" i="27"/>
  <c r="I940" i="27"/>
  <c r="I939" i="27"/>
  <c r="I938" i="27"/>
  <c r="I937" i="27"/>
  <c r="I936" i="27"/>
  <c r="I935" i="27"/>
  <c r="I934" i="27"/>
  <c r="I933" i="27"/>
  <c r="I932" i="27"/>
  <c r="I931" i="27"/>
  <c r="I930" i="27"/>
  <c r="I929" i="27"/>
  <c r="I928" i="27"/>
  <c r="I927" i="27"/>
  <c r="I926" i="27"/>
  <c r="I925" i="27"/>
  <c r="I924" i="27"/>
  <c r="I923" i="27"/>
  <c r="I922" i="27"/>
  <c r="I921" i="27"/>
  <c r="I920" i="27"/>
  <c r="I919" i="27"/>
  <c r="I918" i="27"/>
  <c r="I917" i="27"/>
  <c r="I916" i="27"/>
  <c r="I915" i="27"/>
  <c r="I914" i="27"/>
  <c r="I913" i="27"/>
  <c r="I912" i="27"/>
  <c r="I911" i="27"/>
  <c r="I910" i="27"/>
  <c r="I909" i="27"/>
  <c r="I908" i="27"/>
  <c r="I907" i="27"/>
  <c r="I906" i="27"/>
  <c r="I905" i="27"/>
  <c r="I904" i="27"/>
  <c r="I903" i="27"/>
  <c r="I902" i="27"/>
  <c r="I901" i="27"/>
  <c r="I900" i="27"/>
  <c r="I899" i="27"/>
  <c r="I898" i="27"/>
  <c r="I897" i="27"/>
  <c r="I896" i="27"/>
  <c r="I895" i="27"/>
  <c r="I894" i="27"/>
  <c r="I893" i="27"/>
  <c r="I892" i="27"/>
  <c r="I891" i="27"/>
  <c r="I890" i="27"/>
  <c r="I889" i="27"/>
  <c r="I888" i="27"/>
  <c r="I887" i="27"/>
  <c r="I886" i="27"/>
  <c r="I885" i="27"/>
  <c r="I884" i="27"/>
  <c r="I883" i="27"/>
  <c r="I882" i="27"/>
  <c r="I881" i="27"/>
  <c r="I880" i="27"/>
  <c r="I879" i="27"/>
  <c r="I878" i="27"/>
  <c r="I877" i="27"/>
  <c r="I876" i="27"/>
  <c r="I875" i="27"/>
  <c r="I874" i="27"/>
  <c r="I873" i="27"/>
  <c r="I872" i="27"/>
  <c r="I871" i="27"/>
  <c r="I870" i="27"/>
  <c r="I869" i="27"/>
  <c r="I868" i="27"/>
  <c r="I867" i="27"/>
  <c r="I866" i="27"/>
  <c r="I865" i="27"/>
  <c r="I864" i="27"/>
  <c r="I863" i="27"/>
  <c r="I862" i="27"/>
  <c r="I861" i="27"/>
  <c r="I860" i="27"/>
  <c r="I859" i="27"/>
  <c r="I858" i="27"/>
  <c r="I857" i="27"/>
  <c r="I856" i="27"/>
  <c r="I855" i="27"/>
  <c r="I854" i="27"/>
  <c r="I853" i="27"/>
  <c r="I852" i="27"/>
  <c r="I851" i="27"/>
  <c r="I850" i="27"/>
  <c r="I849" i="27"/>
  <c r="I848" i="27"/>
  <c r="I847" i="27"/>
  <c r="I846" i="27"/>
  <c r="I845" i="27"/>
  <c r="I844" i="27"/>
  <c r="I843" i="27"/>
  <c r="I842" i="27"/>
  <c r="I841" i="27"/>
  <c r="I840" i="27"/>
  <c r="I839" i="27"/>
  <c r="I838" i="27"/>
  <c r="I837" i="27"/>
  <c r="I836" i="27"/>
  <c r="I835" i="27"/>
  <c r="I834" i="27"/>
  <c r="I833" i="27"/>
  <c r="I832" i="27"/>
  <c r="I831" i="27"/>
  <c r="I830" i="27"/>
  <c r="I829" i="27"/>
  <c r="I828" i="27"/>
  <c r="I827" i="27"/>
  <c r="I826" i="27"/>
  <c r="I825" i="27"/>
  <c r="I824" i="27"/>
  <c r="I823" i="27"/>
  <c r="I822" i="27"/>
  <c r="I821" i="27"/>
  <c r="I820" i="27"/>
  <c r="I819" i="27"/>
  <c r="I818" i="27"/>
  <c r="I817" i="27"/>
  <c r="I816" i="27"/>
  <c r="I815" i="27"/>
  <c r="I814" i="27"/>
  <c r="I813" i="27"/>
  <c r="I812" i="27"/>
  <c r="I811" i="27"/>
  <c r="I810" i="27"/>
  <c r="I809" i="27"/>
  <c r="I808" i="27"/>
  <c r="I807" i="27"/>
  <c r="I806" i="27"/>
  <c r="I805" i="27"/>
  <c r="I804" i="27"/>
  <c r="I803" i="27"/>
  <c r="I802" i="27"/>
  <c r="I801" i="27"/>
  <c r="I800" i="27"/>
  <c r="I799" i="27"/>
  <c r="I798" i="27"/>
  <c r="I797" i="27"/>
  <c r="I796" i="27"/>
  <c r="I795" i="27"/>
  <c r="I794" i="27"/>
  <c r="I793" i="27"/>
  <c r="I792" i="27"/>
  <c r="I791" i="27"/>
  <c r="I790" i="27"/>
  <c r="I789" i="27"/>
  <c r="I788" i="27"/>
  <c r="I787" i="27"/>
  <c r="I786" i="27"/>
  <c r="I785" i="27"/>
  <c r="I784" i="27"/>
  <c r="I783" i="27"/>
  <c r="I782" i="27"/>
  <c r="I781" i="27"/>
  <c r="I780" i="27"/>
  <c r="I779" i="27"/>
  <c r="I778" i="27"/>
  <c r="I777" i="27"/>
  <c r="I776" i="27"/>
  <c r="I775" i="27"/>
  <c r="I774" i="27"/>
  <c r="I773" i="27"/>
  <c r="I772" i="27"/>
  <c r="I771" i="27"/>
  <c r="I770" i="27"/>
  <c r="I769" i="27"/>
  <c r="I768" i="27"/>
  <c r="I767" i="27"/>
  <c r="I766" i="27"/>
  <c r="I765" i="27"/>
  <c r="I764" i="27"/>
  <c r="I763" i="27"/>
  <c r="I762" i="27"/>
  <c r="I761" i="27"/>
  <c r="I760" i="27"/>
  <c r="I759" i="27"/>
  <c r="I758" i="27"/>
  <c r="I757" i="27"/>
  <c r="I756" i="27"/>
  <c r="I755" i="27"/>
  <c r="I754" i="27"/>
  <c r="I753" i="27"/>
  <c r="I752" i="27"/>
  <c r="I751" i="27"/>
  <c r="I750" i="27"/>
  <c r="I749" i="27"/>
  <c r="I748" i="27"/>
  <c r="I747" i="27"/>
  <c r="I746" i="27"/>
  <c r="I745" i="27"/>
  <c r="I744" i="27"/>
  <c r="I743" i="27"/>
  <c r="I742" i="27"/>
  <c r="I741" i="27"/>
  <c r="I740" i="27"/>
  <c r="I739" i="27"/>
  <c r="I738" i="27"/>
  <c r="I737" i="27"/>
  <c r="I736" i="27"/>
  <c r="I735" i="27"/>
  <c r="I734" i="27"/>
  <c r="I733" i="27"/>
  <c r="I732" i="27"/>
  <c r="I731" i="27"/>
  <c r="I730" i="27"/>
  <c r="I729" i="27"/>
  <c r="I728" i="27"/>
  <c r="I727" i="27"/>
  <c r="I726" i="27"/>
  <c r="I725" i="27"/>
  <c r="I724" i="27"/>
  <c r="I723" i="27"/>
  <c r="I722" i="27"/>
  <c r="I721" i="27"/>
  <c r="I720" i="27"/>
  <c r="I719" i="27"/>
  <c r="I718" i="27"/>
  <c r="I717" i="27"/>
  <c r="I716" i="27"/>
  <c r="I715" i="27"/>
  <c r="I714" i="27"/>
  <c r="I713" i="27"/>
  <c r="I712" i="27"/>
  <c r="I711" i="27"/>
  <c r="I710" i="27"/>
  <c r="I709" i="27"/>
  <c r="I708" i="27"/>
  <c r="I707" i="27"/>
  <c r="I706" i="27"/>
  <c r="I705" i="27"/>
  <c r="I704" i="27"/>
  <c r="I703" i="27"/>
  <c r="I702" i="27"/>
  <c r="I701" i="27"/>
  <c r="I700" i="27"/>
  <c r="I699" i="27"/>
  <c r="I698" i="27"/>
  <c r="I697" i="27"/>
  <c r="I696" i="27"/>
  <c r="I695" i="27"/>
  <c r="I694" i="27"/>
  <c r="I693" i="27"/>
  <c r="I692" i="27"/>
  <c r="I691" i="27"/>
  <c r="I690" i="27"/>
  <c r="I689" i="27"/>
  <c r="I688" i="27"/>
  <c r="I687" i="27"/>
  <c r="I686" i="27"/>
  <c r="I685" i="27"/>
  <c r="I684" i="27"/>
  <c r="I683" i="27"/>
  <c r="I682" i="27"/>
  <c r="I681" i="27"/>
  <c r="I680" i="27"/>
  <c r="I679" i="27"/>
  <c r="I678" i="27"/>
  <c r="I677" i="27"/>
  <c r="I676" i="27"/>
  <c r="I675" i="27"/>
  <c r="I674" i="27"/>
  <c r="I673" i="27"/>
  <c r="I672" i="27"/>
  <c r="I671" i="27"/>
  <c r="I670" i="27"/>
  <c r="I669" i="27"/>
  <c r="I668" i="27"/>
  <c r="I667" i="27"/>
  <c r="I666" i="27"/>
  <c r="I665" i="27"/>
  <c r="I664" i="27"/>
  <c r="I663" i="27"/>
  <c r="I662" i="27"/>
  <c r="I661" i="27"/>
  <c r="I660" i="27"/>
  <c r="I659" i="27"/>
  <c r="I658" i="27"/>
  <c r="I657" i="27"/>
  <c r="I656" i="27"/>
  <c r="I655" i="27"/>
  <c r="I654" i="27"/>
  <c r="I653" i="27"/>
  <c r="I652" i="27"/>
  <c r="I651" i="27"/>
  <c r="I650" i="27"/>
  <c r="I649" i="27"/>
  <c r="I648" i="27"/>
  <c r="I647" i="27"/>
  <c r="I646" i="27"/>
  <c r="I645" i="27"/>
  <c r="I644" i="27"/>
  <c r="I643" i="27"/>
  <c r="I642" i="27"/>
  <c r="I641" i="27"/>
  <c r="I640" i="27"/>
  <c r="I639" i="27"/>
  <c r="I638" i="27"/>
  <c r="I637" i="27"/>
  <c r="I636" i="27"/>
  <c r="I635" i="27"/>
  <c r="I634" i="27"/>
  <c r="I633" i="27"/>
  <c r="I632" i="27"/>
  <c r="I631" i="27"/>
  <c r="I630" i="27"/>
  <c r="I629" i="27"/>
  <c r="I628" i="27"/>
  <c r="I627" i="27"/>
  <c r="I626" i="27"/>
  <c r="I625" i="27"/>
  <c r="I624" i="27"/>
  <c r="I623" i="27"/>
  <c r="I622" i="27"/>
  <c r="I621" i="27"/>
  <c r="I620" i="27"/>
  <c r="I619" i="27"/>
  <c r="I618" i="27"/>
  <c r="I617" i="27"/>
  <c r="I616" i="27"/>
  <c r="I615" i="27"/>
  <c r="I614" i="27"/>
  <c r="I613" i="27"/>
  <c r="I612" i="27"/>
  <c r="I611" i="27"/>
  <c r="I610" i="27"/>
  <c r="I609" i="27"/>
  <c r="I608" i="27"/>
  <c r="I607" i="27"/>
  <c r="I606" i="27"/>
  <c r="I605" i="27"/>
  <c r="I604" i="27"/>
  <c r="I603" i="27"/>
  <c r="I602" i="27"/>
  <c r="I601" i="27"/>
  <c r="I600" i="27"/>
  <c r="I599" i="27"/>
  <c r="I598" i="27"/>
  <c r="I597" i="27"/>
  <c r="I596" i="27"/>
  <c r="I595" i="27"/>
  <c r="I594" i="27"/>
  <c r="I593" i="27"/>
  <c r="I592" i="27"/>
  <c r="I591" i="27"/>
  <c r="I590" i="27"/>
  <c r="I589" i="27"/>
  <c r="I588" i="27"/>
  <c r="I587" i="27"/>
  <c r="I586" i="27"/>
  <c r="I585" i="27"/>
  <c r="I584" i="27"/>
  <c r="I583" i="27"/>
  <c r="I582" i="27"/>
  <c r="I581" i="27"/>
  <c r="I580" i="27"/>
  <c r="I579" i="27"/>
  <c r="I578" i="27"/>
  <c r="I577" i="27"/>
  <c r="I576" i="27"/>
  <c r="I575" i="27"/>
  <c r="I574" i="27"/>
  <c r="I573" i="27"/>
  <c r="I572" i="27"/>
  <c r="I571" i="27"/>
  <c r="I570" i="27"/>
  <c r="I569" i="27"/>
  <c r="I568" i="27"/>
  <c r="I567" i="27"/>
  <c r="I566" i="27"/>
  <c r="I565" i="27"/>
  <c r="I564" i="27"/>
  <c r="I563" i="27"/>
  <c r="I562" i="27"/>
  <c r="I561" i="27"/>
  <c r="I560" i="27"/>
  <c r="I559" i="27"/>
  <c r="I558" i="27"/>
  <c r="I557" i="27"/>
  <c r="I556" i="27"/>
  <c r="I555" i="27"/>
  <c r="I554" i="27"/>
  <c r="I553" i="27"/>
  <c r="I552" i="27"/>
  <c r="I551" i="27"/>
  <c r="I550" i="27"/>
  <c r="I549" i="27"/>
  <c r="I548" i="27"/>
  <c r="I547" i="27"/>
  <c r="I546" i="27"/>
  <c r="I545" i="27"/>
  <c r="I544" i="27"/>
  <c r="I543" i="27"/>
  <c r="I542" i="27"/>
  <c r="I541" i="27"/>
  <c r="I540" i="27"/>
  <c r="I539" i="27"/>
  <c r="I538" i="27"/>
  <c r="I537" i="27"/>
  <c r="I536" i="27"/>
  <c r="I535" i="27"/>
  <c r="I534" i="27"/>
  <c r="I533" i="27"/>
  <c r="I532" i="27"/>
  <c r="I531" i="27"/>
  <c r="I530" i="27"/>
  <c r="I529" i="27"/>
  <c r="I528" i="27"/>
  <c r="I527" i="27"/>
  <c r="I526" i="27"/>
  <c r="I525" i="27"/>
  <c r="I524" i="27"/>
  <c r="I523" i="27"/>
  <c r="I522" i="27"/>
  <c r="I521" i="27"/>
  <c r="I520" i="27"/>
  <c r="I519" i="27"/>
  <c r="I518" i="27"/>
  <c r="I517" i="27"/>
  <c r="I516" i="27"/>
  <c r="I515" i="27"/>
  <c r="I514" i="27"/>
  <c r="I513" i="27"/>
  <c r="I512" i="27"/>
  <c r="I511" i="27"/>
  <c r="I510" i="27"/>
  <c r="I509" i="27"/>
  <c r="I508" i="27"/>
  <c r="I507" i="27"/>
  <c r="I506" i="27"/>
  <c r="I505" i="27"/>
  <c r="I504" i="27"/>
  <c r="I503" i="27"/>
  <c r="I502" i="27"/>
  <c r="I501" i="27"/>
  <c r="I500" i="27"/>
  <c r="I499" i="27"/>
  <c r="I498" i="27"/>
  <c r="I497" i="27"/>
  <c r="I496" i="27"/>
  <c r="I495" i="27"/>
  <c r="I494" i="27"/>
  <c r="I493" i="27"/>
  <c r="I492" i="27"/>
  <c r="I491" i="27"/>
  <c r="I490" i="27"/>
  <c r="I489" i="27"/>
  <c r="I488" i="27"/>
  <c r="I487" i="27"/>
  <c r="I486" i="27"/>
  <c r="I485" i="27"/>
  <c r="I484" i="27"/>
  <c r="I483" i="27"/>
  <c r="I482" i="27"/>
  <c r="I481" i="27"/>
  <c r="I480" i="27"/>
  <c r="I479" i="27"/>
  <c r="I478" i="27"/>
  <c r="I477" i="27"/>
  <c r="I476" i="27"/>
  <c r="I475" i="27"/>
  <c r="I474" i="27"/>
  <c r="I473" i="27"/>
  <c r="I472" i="27"/>
  <c r="I471" i="27"/>
  <c r="I470" i="27"/>
  <c r="I469" i="27"/>
  <c r="I468" i="27"/>
  <c r="I467" i="27"/>
  <c r="I466" i="27"/>
  <c r="I465" i="27"/>
  <c r="I464" i="27"/>
  <c r="I463" i="27"/>
  <c r="I462" i="27"/>
  <c r="I461" i="27"/>
  <c r="I460" i="27"/>
  <c r="I459" i="27"/>
  <c r="I458" i="27"/>
  <c r="I457" i="27"/>
  <c r="I456" i="27"/>
  <c r="I455" i="27"/>
  <c r="I454" i="27"/>
  <c r="I453" i="27"/>
  <c r="I452" i="27"/>
  <c r="I451" i="27"/>
  <c r="I450" i="27"/>
  <c r="I449" i="27"/>
  <c r="I448" i="27"/>
  <c r="I447" i="27"/>
  <c r="I446" i="27"/>
  <c r="I445" i="27"/>
  <c r="I444" i="27"/>
  <c r="I443" i="27"/>
  <c r="I442" i="27"/>
  <c r="I441" i="27"/>
  <c r="I440" i="27"/>
  <c r="I439" i="27"/>
  <c r="I438" i="27"/>
  <c r="I437" i="27"/>
  <c r="I436" i="27"/>
  <c r="I435" i="27"/>
  <c r="I434" i="27"/>
  <c r="I433" i="27"/>
  <c r="I432" i="27"/>
  <c r="I431" i="27"/>
  <c r="I430" i="27"/>
  <c r="I429" i="27"/>
  <c r="I428" i="27"/>
  <c r="I427" i="27"/>
  <c r="I426" i="27"/>
  <c r="I425" i="27"/>
  <c r="I424" i="27"/>
  <c r="I423" i="27"/>
  <c r="I422" i="27"/>
  <c r="I421" i="27"/>
  <c r="I420" i="27"/>
  <c r="I419" i="27"/>
  <c r="I418" i="27"/>
  <c r="I417" i="27"/>
  <c r="I416" i="27"/>
  <c r="I415" i="27"/>
  <c r="I414" i="27"/>
  <c r="I413" i="27"/>
  <c r="I412" i="27"/>
  <c r="I411" i="27"/>
  <c r="I410" i="27"/>
  <c r="I409" i="27"/>
  <c r="I408" i="27"/>
  <c r="I407" i="27"/>
  <c r="I406" i="27"/>
  <c r="I405" i="27"/>
  <c r="I404" i="27"/>
  <c r="I403" i="27"/>
  <c r="I402" i="27"/>
  <c r="I401" i="27"/>
  <c r="I400" i="27"/>
  <c r="I399" i="27"/>
  <c r="I398" i="27"/>
  <c r="I397" i="27"/>
  <c r="I396" i="27"/>
  <c r="I395" i="27"/>
  <c r="I394" i="27"/>
  <c r="I393" i="27"/>
  <c r="I392" i="27"/>
  <c r="I391" i="27"/>
  <c r="I390" i="27"/>
  <c r="I389" i="27"/>
  <c r="I388" i="27"/>
  <c r="I387" i="27"/>
  <c r="I386" i="27"/>
  <c r="I385" i="27"/>
  <c r="I384" i="27"/>
  <c r="I383" i="27"/>
  <c r="I382" i="27"/>
  <c r="I381" i="27"/>
  <c r="I380" i="27"/>
  <c r="I379" i="27"/>
  <c r="I378" i="27"/>
  <c r="I377" i="27"/>
  <c r="I376" i="27"/>
  <c r="I375" i="27"/>
  <c r="I374" i="27"/>
  <c r="I373" i="27"/>
  <c r="I372" i="27"/>
  <c r="I371" i="27"/>
  <c r="I370" i="27"/>
  <c r="I369" i="27"/>
  <c r="I368" i="27"/>
  <c r="I367" i="27"/>
  <c r="I366" i="27"/>
  <c r="I365" i="27"/>
  <c r="I364" i="27"/>
  <c r="I363" i="27"/>
  <c r="I362" i="27"/>
  <c r="I361" i="27"/>
  <c r="I360" i="27"/>
  <c r="I359" i="27"/>
  <c r="I358" i="27"/>
  <c r="I357" i="27"/>
  <c r="I356" i="27"/>
  <c r="I355" i="27"/>
  <c r="I354" i="27"/>
  <c r="I353" i="27"/>
  <c r="I352" i="27"/>
  <c r="I351" i="27"/>
  <c r="I350" i="27"/>
  <c r="I349" i="27"/>
  <c r="I348" i="27"/>
  <c r="I347" i="27"/>
  <c r="I346" i="27"/>
  <c r="I345" i="27"/>
  <c r="I344" i="27"/>
  <c r="I343" i="27"/>
  <c r="I342" i="27"/>
  <c r="I341" i="27"/>
  <c r="I340" i="27"/>
  <c r="I339" i="27"/>
  <c r="I338" i="27"/>
  <c r="I337" i="27"/>
  <c r="I336" i="27"/>
  <c r="I335" i="27"/>
  <c r="I334" i="27"/>
  <c r="I333" i="27"/>
  <c r="I332" i="27"/>
  <c r="I331" i="27"/>
  <c r="I330" i="27"/>
  <c r="I329" i="27"/>
  <c r="I328" i="27"/>
  <c r="I327" i="27"/>
  <c r="I326" i="27"/>
  <c r="I325" i="27"/>
  <c r="I324" i="27"/>
  <c r="I323" i="27"/>
  <c r="I322" i="27"/>
  <c r="I321" i="27"/>
  <c r="I320" i="27"/>
  <c r="I319" i="27"/>
  <c r="I318" i="27"/>
  <c r="I317" i="27"/>
  <c r="I316" i="27"/>
  <c r="I315" i="27"/>
  <c r="I314" i="27"/>
  <c r="I313" i="27"/>
  <c r="I312" i="27"/>
  <c r="I311" i="27"/>
  <c r="I310" i="27"/>
  <c r="I309" i="27"/>
  <c r="I308" i="27"/>
  <c r="I307" i="27"/>
  <c r="I306" i="27"/>
  <c r="I305" i="27"/>
  <c r="I304" i="27"/>
  <c r="I303" i="27"/>
  <c r="I302" i="27"/>
  <c r="I301" i="27"/>
  <c r="I300" i="27"/>
  <c r="I299" i="27"/>
  <c r="I298" i="27"/>
  <c r="I297" i="27"/>
  <c r="I296" i="27"/>
  <c r="I295" i="27"/>
  <c r="I294" i="27"/>
  <c r="I293" i="27"/>
  <c r="I292" i="27"/>
  <c r="I291" i="27"/>
  <c r="I290" i="27"/>
  <c r="I289" i="27"/>
  <c r="I288" i="27"/>
  <c r="I287" i="27"/>
  <c r="I286" i="27"/>
  <c r="I285" i="27"/>
  <c r="I284" i="27"/>
  <c r="I283" i="27"/>
  <c r="I282" i="27"/>
  <c r="I281" i="27"/>
  <c r="I280" i="27"/>
  <c r="I279" i="27"/>
  <c r="I278" i="27"/>
  <c r="I277" i="27"/>
  <c r="I276" i="27"/>
  <c r="I275" i="27"/>
  <c r="I274" i="27"/>
  <c r="I273" i="27"/>
  <c r="I272" i="27"/>
  <c r="I271" i="27"/>
  <c r="I270" i="27"/>
  <c r="I269" i="27"/>
  <c r="I268" i="27"/>
  <c r="I267" i="27"/>
  <c r="I266" i="27"/>
  <c r="I265" i="27"/>
  <c r="I264" i="27"/>
  <c r="I263" i="27"/>
  <c r="I262" i="27"/>
  <c r="I261" i="27"/>
  <c r="I260" i="27"/>
  <c r="I259" i="27"/>
  <c r="I258" i="27"/>
  <c r="I257" i="27"/>
  <c r="I256" i="27"/>
  <c r="I255" i="27"/>
  <c r="I254" i="27"/>
  <c r="I253" i="27"/>
  <c r="I252" i="27"/>
  <c r="I251" i="27"/>
  <c r="I250" i="27"/>
  <c r="I249" i="27"/>
  <c r="I248" i="27"/>
  <c r="I247" i="27"/>
  <c r="I246" i="27"/>
  <c r="I245" i="27"/>
  <c r="I244" i="27"/>
  <c r="I243" i="27"/>
  <c r="I242" i="27"/>
  <c r="I241" i="27"/>
  <c r="I240" i="27"/>
  <c r="I239" i="27"/>
  <c r="I238" i="27"/>
  <c r="I237" i="27"/>
  <c r="I236" i="27"/>
  <c r="I235" i="27"/>
  <c r="I234" i="27"/>
  <c r="I233" i="27"/>
  <c r="I232" i="27"/>
  <c r="I231" i="27"/>
  <c r="I230" i="27"/>
  <c r="I229" i="27"/>
  <c r="I228" i="27"/>
  <c r="I227" i="27"/>
  <c r="I226" i="27"/>
  <c r="I225" i="27"/>
  <c r="I224" i="27"/>
  <c r="I223" i="27"/>
  <c r="I222" i="27"/>
  <c r="I221" i="27"/>
  <c r="I220" i="27"/>
  <c r="I219" i="27"/>
  <c r="I218" i="27"/>
  <c r="I217" i="27"/>
  <c r="I216" i="27"/>
  <c r="I215" i="27"/>
  <c r="I214" i="27"/>
  <c r="I213" i="27"/>
  <c r="I212" i="27"/>
  <c r="I211" i="27"/>
  <c r="I210" i="27"/>
  <c r="I209" i="27"/>
  <c r="I208" i="27"/>
  <c r="I207" i="27"/>
  <c r="I206" i="27"/>
  <c r="I205" i="27"/>
  <c r="I204" i="27"/>
  <c r="I203" i="27"/>
  <c r="I202" i="27"/>
  <c r="I201" i="27"/>
  <c r="I200" i="27"/>
  <c r="I199" i="27"/>
  <c r="I198" i="27"/>
  <c r="I197" i="27"/>
  <c r="I196" i="27"/>
  <c r="I195" i="27"/>
  <c r="I194" i="27"/>
  <c r="I193" i="27"/>
  <c r="I192" i="27"/>
  <c r="I191" i="27"/>
  <c r="I190" i="27"/>
  <c r="I189" i="27"/>
  <c r="I188" i="27"/>
  <c r="I187" i="27"/>
  <c r="I186" i="27"/>
  <c r="I185" i="27"/>
  <c r="I184" i="27"/>
  <c r="I183" i="27"/>
  <c r="I182" i="27"/>
  <c r="I181" i="27"/>
  <c r="I180" i="27"/>
  <c r="I179" i="27"/>
  <c r="I178" i="27"/>
  <c r="I177" i="27"/>
  <c r="I176" i="27"/>
  <c r="I175" i="27"/>
  <c r="I174" i="27"/>
  <c r="I173" i="27"/>
  <c r="I172" i="27"/>
  <c r="I171" i="27"/>
  <c r="I170" i="27"/>
  <c r="I169" i="27"/>
  <c r="I168" i="27"/>
  <c r="I167" i="27"/>
  <c r="I166" i="27"/>
  <c r="I165" i="27"/>
  <c r="I164" i="27"/>
  <c r="I163" i="27"/>
  <c r="I162" i="27"/>
  <c r="I161" i="27"/>
  <c r="I160" i="27"/>
  <c r="I159" i="27"/>
  <c r="I158" i="27"/>
  <c r="I157" i="27"/>
  <c r="I156" i="27"/>
  <c r="I155" i="27"/>
  <c r="I154" i="27"/>
  <c r="I153" i="27"/>
  <c r="I152" i="27"/>
  <c r="I151" i="27"/>
  <c r="I150" i="27"/>
  <c r="I149" i="27"/>
  <c r="I148" i="27"/>
  <c r="I147" i="27"/>
  <c r="I146" i="27"/>
  <c r="I145" i="27"/>
  <c r="I144" i="27"/>
  <c r="I143" i="27"/>
  <c r="I142" i="27"/>
  <c r="I141" i="27"/>
  <c r="I140" i="27"/>
  <c r="I139" i="27"/>
  <c r="I138" i="27"/>
  <c r="I137" i="27"/>
  <c r="I136" i="27"/>
  <c r="I135" i="27"/>
  <c r="I134" i="27"/>
  <c r="I133" i="27"/>
  <c r="I132" i="27"/>
  <c r="I131" i="27"/>
  <c r="I130" i="27"/>
  <c r="I129" i="27"/>
  <c r="I128" i="27"/>
  <c r="I127" i="27"/>
  <c r="I126" i="27"/>
  <c r="I125" i="27"/>
  <c r="I124" i="27"/>
  <c r="I123" i="27"/>
  <c r="I122" i="27"/>
  <c r="I121" i="27"/>
  <c r="I120" i="27"/>
  <c r="I119" i="27"/>
  <c r="I118" i="27"/>
  <c r="I117" i="27"/>
  <c r="I116" i="27"/>
  <c r="I115" i="27"/>
  <c r="I114" i="27"/>
  <c r="I113" i="27"/>
  <c r="I112" i="27"/>
  <c r="I111" i="27"/>
  <c r="I110" i="27"/>
  <c r="I109" i="27"/>
  <c r="I108" i="27"/>
  <c r="I107" i="27"/>
  <c r="I106" i="27"/>
  <c r="I105" i="27"/>
  <c r="I104" i="27"/>
  <c r="I103" i="27"/>
  <c r="I102" i="27"/>
  <c r="I101" i="27"/>
  <c r="I100" i="27"/>
  <c r="I99" i="27"/>
  <c r="I98" i="27"/>
  <c r="I97" i="27"/>
  <c r="I96" i="27"/>
  <c r="I95" i="27"/>
  <c r="I94" i="27"/>
  <c r="I93" i="27"/>
  <c r="I92" i="27"/>
  <c r="I91" i="27"/>
  <c r="I90" i="27"/>
  <c r="I89" i="27"/>
  <c r="I88" i="27"/>
  <c r="I87" i="27"/>
  <c r="I86" i="27"/>
  <c r="I85" i="27"/>
  <c r="I84" i="27"/>
  <c r="I83" i="27"/>
  <c r="I82" i="27"/>
  <c r="I81" i="27"/>
  <c r="I80" i="27"/>
  <c r="I79" i="27"/>
  <c r="I78" i="27"/>
  <c r="I77" i="27"/>
  <c r="I76" i="27"/>
  <c r="I75" i="27"/>
  <c r="I74" i="27"/>
  <c r="I73" i="27"/>
  <c r="I72" i="27"/>
  <c r="I71" i="27"/>
  <c r="I70" i="27"/>
  <c r="I69" i="27"/>
  <c r="I68" i="27"/>
  <c r="I67" i="27"/>
  <c r="I66" i="27"/>
  <c r="I65" i="27"/>
  <c r="I64" i="27"/>
  <c r="I63" i="27"/>
  <c r="I62" i="27"/>
  <c r="I61" i="27"/>
  <c r="I60" i="27"/>
  <c r="I59" i="27"/>
  <c r="I58" i="27"/>
  <c r="I57" i="27"/>
  <c r="I56" i="27"/>
  <c r="I55" i="27"/>
  <c r="I54" i="27"/>
  <c r="I53" i="27"/>
  <c r="I52" i="27"/>
  <c r="I51" i="27"/>
  <c r="I50" i="27"/>
  <c r="I49" i="27"/>
  <c r="I48" i="27"/>
  <c r="I47" i="27"/>
  <c r="I46" i="27"/>
  <c r="I45" i="27"/>
  <c r="I44" i="27"/>
  <c r="I43" i="27"/>
  <c r="I42" i="27"/>
  <c r="I41" i="27"/>
  <c r="I40" i="27"/>
  <c r="I39" i="27"/>
  <c r="I38" i="27"/>
  <c r="I37" i="27"/>
  <c r="I36" i="27"/>
  <c r="I35" i="27"/>
  <c r="I34" i="27"/>
  <c r="I33" i="27"/>
  <c r="I32" i="27"/>
  <c r="I31" i="27"/>
  <c r="I30" i="27"/>
  <c r="I29" i="27"/>
  <c r="I28" i="27"/>
  <c r="I27" i="27"/>
  <c r="I26" i="27"/>
  <c r="I25" i="27"/>
  <c r="I24" i="27"/>
  <c r="I23" i="27"/>
  <c r="I22" i="27"/>
  <c r="I21" i="27"/>
  <c r="I20" i="27"/>
  <c r="I19" i="27"/>
  <c r="I18" i="27"/>
  <c r="I17" i="27"/>
  <c r="I16" i="27"/>
  <c r="I15" i="27"/>
  <c r="I14" i="27"/>
  <c r="I13" i="27"/>
  <c r="I12" i="27"/>
  <c r="I11" i="27"/>
  <c r="I10" i="27"/>
  <c r="I9" i="27"/>
  <c r="I8" i="27"/>
  <c r="S5" i="3"/>
  <c r="B1006" i="27"/>
  <c r="B1005" i="27"/>
  <c r="B1004" i="27"/>
  <c r="B1003" i="27"/>
  <c r="B1002" i="27"/>
  <c r="B1001" i="27"/>
  <c r="B1000" i="27"/>
  <c r="B999" i="27"/>
  <c r="B998" i="27"/>
  <c r="B997" i="27"/>
  <c r="B996" i="27"/>
  <c r="B995" i="27"/>
  <c r="B994" i="27"/>
  <c r="B993" i="27"/>
  <c r="B992" i="27"/>
  <c r="B991" i="27"/>
  <c r="B990" i="27"/>
  <c r="B989" i="27"/>
  <c r="B988" i="27"/>
  <c r="B987" i="27"/>
  <c r="B986" i="27"/>
  <c r="B985" i="27"/>
  <c r="B984" i="27"/>
  <c r="B983" i="27"/>
  <c r="B982" i="27"/>
  <c r="B981" i="27"/>
  <c r="B980" i="27"/>
  <c r="B979" i="27"/>
  <c r="B978" i="27"/>
  <c r="B977" i="27"/>
  <c r="B976" i="27"/>
  <c r="B975" i="27"/>
  <c r="B974" i="27"/>
  <c r="B973" i="27"/>
  <c r="B972" i="27"/>
  <c r="B971" i="27"/>
  <c r="B970" i="27"/>
  <c r="B969" i="27"/>
  <c r="B968" i="27"/>
  <c r="B967" i="27"/>
  <c r="B966" i="27"/>
  <c r="B965" i="27"/>
  <c r="B964" i="27"/>
  <c r="B963" i="27"/>
  <c r="B962" i="27"/>
  <c r="B961" i="27"/>
  <c r="B960" i="27"/>
  <c r="B959" i="27"/>
  <c r="B958" i="27"/>
  <c r="B957" i="27"/>
  <c r="B956" i="27"/>
  <c r="B955" i="27"/>
  <c r="B954" i="27"/>
  <c r="B953" i="27"/>
  <c r="B952" i="27"/>
  <c r="B951" i="27"/>
  <c r="B950" i="27"/>
  <c r="B949" i="27"/>
  <c r="B948" i="27"/>
  <c r="B947" i="27"/>
  <c r="B946" i="27"/>
  <c r="B945" i="27"/>
  <c r="B944" i="27"/>
  <c r="B943" i="27"/>
  <c r="B942" i="27"/>
  <c r="B941" i="27"/>
  <c r="B940" i="27"/>
  <c r="B939" i="27"/>
  <c r="B938" i="27"/>
  <c r="B937" i="27"/>
  <c r="B936" i="27"/>
  <c r="B935" i="27"/>
  <c r="B934" i="27"/>
  <c r="B933" i="27"/>
  <c r="B932" i="27"/>
  <c r="B931" i="27"/>
  <c r="B930" i="27"/>
  <c r="B929" i="27"/>
  <c r="B928" i="27"/>
  <c r="B927" i="27"/>
  <c r="B926" i="27"/>
  <c r="B925" i="27"/>
  <c r="B924" i="27"/>
  <c r="B923" i="27"/>
  <c r="B922" i="27"/>
  <c r="B921" i="27"/>
  <c r="B920" i="27"/>
  <c r="B919" i="27"/>
  <c r="B918" i="27"/>
  <c r="B917" i="27"/>
  <c r="B916" i="27"/>
  <c r="B915" i="27"/>
  <c r="B914" i="27"/>
  <c r="B913" i="27"/>
  <c r="B912" i="27"/>
  <c r="B911" i="27"/>
  <c r="B910" i="27"/>
  <c r="B909" i="27"/>
  <c r="B908" i="27"/>
  <c r="B907" i="27"/>
  <c r="B906" i="27"/>
  <c r="B905" i="27"/>
  <c r="B904" i="27"/>
  <c r="B903" i="27"/>
  <c r="B902" i="27"/>
  <c r="B901" i="27"/>
  <c r="B900" i="27"/>
  <c r="B899" i="27"/>
  <c r="B898" i="27"/>
  <c r="B897" i="27"/>
  <c r="B896" i="27"/>
  <c r="B895" i="27"/>
  <c r="B894" i="27"/>
  <c r="B893" i="27"/>
  <c r="B892" i="27"/>
  <c r="B891" i="27"/>
  <c r="B890" i="27"/>
  <c r="B889" i="27"/>
  <c r="B888" i="27"/>
  <c r="B887" i="27"/>
  <c r="B886" i="27"/>
  <c r="B885" i="27"/>
  <c r="B884" i="27"/>
  <c r="B883" i="27"/>
  <c r="B882" i="27"/>
  <c r="B881" i="27"/>
  <c r="B880" i="27"/>
  <c r="B879" i="27"/>
  <c r="B878" i="27"/>
  <c r="B877" i="27"/>
  <c r="B876" i="27"/>
  <c r="B875" i="27"/>
  <c r="B874" i="27"/>
  <c r="B873" i="27"/>
  <c r="B872" i="27"/>
  <c r="B871" i="27"/>
  <c r="B870" i="27"/>
  <c r="B869" i="27"/>
  <c r="B868" i="27"/>
  <c r="B867" i="27"/>
  <c r="B866" i="27"/>
  <c r="B865" i="27"/>
  <c r="B864" i="27"/>
  <c r="B863" i="27"/>
  <c r="B862" i="27"/>
  <c r="B861" i="27"/>
  <c r="B860" i="27"/>
  <c r="B859" i="27"/>
  <c r="B858" i="27"/>
  <c r="B857" i="27"/>
  <c r="B856" i="27"/>
  <c r="B855" i="27"/>
  <c r="B854" i="27"/>
  <c r="B853" i="27"/>
  <c r="B852" i="27"/>
  <c r="B851" i="27"/>
  <c r="B850" i="27"/>
  <c r="B849" i="27"/>
  <c r="B848" i="27"/>
  <c r="B847" i="27"/>
  <c r="B846" i="27"/>
  <c r="B845" i="27"/>
  <c r="B844" i="27"/>
  <c r="B843" i="27"/>
  <c r="B842" i="27"/>
  <c r="B841" i="27"/>
  <c r="B840" i="27"/>
  <c r="B839" i="27"/>
  <c r="B838" i="27"/>
  <c r="B837" i="27"/>
  <c r="B836" i="27"/>
  <c r="B835" i="27"/>
  <c r="B834" i="27"/>
  <c r="B833" i="27"/>
  <c r="B832" i="27"/>
  <c r="B831" i="27"/>
  <c r="B830" i="27"/>
  <c r="B829" i="27"/>
  <c r="B828" i="27"/>
  <c r="B827" i="27"/>
  <c r="B826" i="27"/>
  <c r="B825" i="27"/>
  <c r="B824" i="27"/>
  <c r="B823" i="27"/>
  <c r="B822" i="27"/>
  <c r="B821" i="27"/>
  <c r="B820" i="27"/>
  <c r="B819" i="27"/>
  <c r="B818" i="27"/>
  <c r="B817" i="27"/>
  <c r="B816" i="27"/>
  <c r="B815" i="27"/>
  <c r="B814" i="27"/>
  <c r="B813" i="27"/>
  <c r="B812" i="27"/>
  <c r="B811" i="27"/>
  <c r="B810" i="27"/>
  <c r="B809" i="27"/>
  <c r="B808" i="27"/>
  <c r="B807" i="27"/>
  <c r="B806" i="27"/>
  <c r="B805" i="27"/>
  <c r="B804" i="27"/>
  <c r="B803" i="27"/>
  <c r="B802" i="27"/>
  <c r="B801" i="27"/>
  <c r="B800" i="27"/>
  <c r="B799" i="27"/>
  <c r="B798" i="27"/>
  <c r="B797" i="27"/>
  <c r="B796" i="27"/>
  <c r="B795" i="27"/>
  <c r="B794" i="27"/>
  <c r="B793" i="27"/>
  <c r="B792" i="27"/>
  <c r="B791" i="27"/>
  <c r="B790" i="27"/>
  <c r="B789" i="27"/>
  <c r="B788" i="27"/>
  <c r="B787" i="27"/>
  <c r="B786" i="27"/>
  <c r="B785" i="27"/>
  <c r="B784" i="27"/>
  <c r="B783" i="27"/>
  <c r="B782" i="27"/>
  <c r="B781" i="27"/>
  <c r="B780" i="27"/>
  <c r="B779" i="27"/>
  <c r="B778" i="27"/>
  <c r="B777" i="27"/>
  <c r="B776" i="27"/>
  <c r="B775" i="27"/>
  <c r="B774" i="27"/>
  <c r="B773" i="27"/>
  <c r="B772" i="27"/>
  <c r="B771" i="27"/>
  <c r="B770" i="27"/>
  <c r="B769" i="27"/>
  <c r="B768" i="27"/>
  <c r="B767" i="27"/>
  <c r="B766" i="27"/>
  <c r="B765" i="27"/>
  <c r="B764" i="27"/>
  <c r="B763" i="27"/>
  <c r="B762" i="27"/>
  <c r="B761" i="27"/>
  <c r="B760" i="27"/>
  <c r="B759" i="27"/>
  <c r="B758" i="27"/>
  <c r="B757" i="27"/>
  <c r="B756" i="27"/>
  <c r="B755" i="27"/>
  <c r="B754" i="27"/>
  <c r="B753" i="27"/>
  <c r="B752" i="27"/>
  <c r="B751" i="27"/>
  <c r="B750" i="27"/>
  <c r="B749" i="27"/>
  <c r="B748" i="27"/>
  <c r="B747" i="27"/>
  <c r="B746" i="27"/>
  <c r="B745" i="27"/>
  <c r="B744" i="27"/>
  <c r="B743" i="27"/>
  <c r="B742" i="27"/>
  <c r="B741" i="27"/>
  <c r="B740" i="27"/>
  <c r="B739" i="27"/>
  <c r="B738" i="27"/>
  <c r="B737" i="27"/>
  <c r="B736" i="27"/>
  <c r="B735" i="27"/>
  <c r="B734" i="27"/>
  <c r="B733" i="27"/>
  <c r="B732" i="27"/>
  <c r="B731" i="27"/>
  <c r="B730" i="27"/>
  <c r="B729" i="27"/>
  <c r="B728" i="27"/>
  <c r="B727" i="27"/>
  <c r="B726" i="27"/>
  <c r="B725" i="27"/>
  <c r="B724" i="27"/>
  <c r="B723" i="27"/>
  <c r="B722" i="27"/>
  <c r="B721" i="27"/>
  <c r="B720" i="27"/>
  <c r="B719" i="27"/>
  <c r="B718" i="27"/>
  <c r="B717" i="27"/>
  <c r="B716" i="27"/>
  <c r="B715" i="27"/>
  <c r="B714" i="27"/>
  <c r="B713" i="27"/>
  <c r="B712" i="27"/>
  <c r="B711" i="27"/>
  <c r="B710" i="27"/>
  <c r="B709" i="27"/>
  <c r="B708" i="27"/>
  <c r="B707" i="27"/>
  <c r="B706" i="27"/>
  <c r="B705" i="27"/>
  <c r="B704" i="27"/>
  <c r="B703" i="27"/>
  <c r="B702" i="27"/>
  <c r="B701" i="27"/>
  <c r="B700" i="27"/>
  <c r="B699" i="27"/>
  <c r="B698" i="27"/>
  <c r="B697" i="27"/>
  <c r="B696" i="27"/>
  <c r="B695" i="27"/>
  <c r="B694" i="27"/>
  <c r="B693" i="27"/>
  <c r="B692" i="27"/>
  <c r="B691" i="27"/>
  <c r="B690" i="27"/>
  <c r="B689" i="27"/>
  <c r="B688" i="27"/>
  <c r="B687" i="27"/>
  <c r="B686" i="27"/>
  <c r="B685" i="27"/>
  <c r="B684" i="27"/>
  <c r="B683" i="27"/>
  <c r="B682" i="27"/>
  <c r="B681" i="27"/>
  <c r="B680" i="27"/>
  <c r="B679" i="27"/>
  <c r="B678" i="27"/>
  <c r="B677" i="27"/>
  <c r="B676" i="27"/>
  <c r="B675" i="27"/>
  <c r="B674" i="27"/>
  <c r="B673" i="27"/>
  <c r="B672" i="27"/>
  <c r="B671" i="27"/>
  <c r="B670" i="27"/>
  <c r="B669" i="27"/>
  <c r="B668" i="27"/>
  <c r="B667" i="27"/>
  <c r="B666" i="27"/>
  <c r="B665" i="27"/>
  <c r="B664" i="27"/>
  <c r="B663" i="27"/>
  <c r="B662" i="27"/>
  <c r="B661" i="27"/>
  <c r="B660" i="27"/>
  <c r="B659" i="27"/>
  <c r="B658" i="27"/>
  <c r="B657" i="27"/>
  <c r="B656" i="27"/>
  <c r="B655" i="27"/>
  <c r="B654" i="27"/>
  <c r="B653" i="27"/>
  <c r="B652" i="27"/>
  <c r="B651" i="27"/>
  <c r="B650" i="27"/>
  <c r="B649" i="27"/>
  <c r="B648" i="27"/>
  <c r="B647" i="27"/>
  <c r="B646" i="27"/>
  <c r="B645" i="27"/>
  <c r="B644" i="27"/>
  <c r="B643" i="27"/>
  <c r="B642" i="27"/>
  <c r="B641" i="27"/>
  <c r="B640" i="27"/>
  <c r="B639" i="27"/>
  <c r="B638" i="27"/>
  <c r="B637" i="27"/>
  <c r="B636" i="27"/>
  <c r="B635" i="27"/>
  <c r="B634" i="27"/>
  <c r="B633" i="27"/>
  <c r="B632" i="27"/>
  <c r="B631" i="27"/>
  <c r="B630" i="27"/>
  <c r="B629" i="27"/>
  <c r="B628" i="27"/>
  <c r="B627" i="27"/>
  <c r="B626" i="27"/>
  <c r="B625" i="27"/>
  <c r="B624" i="27"/>
  <c r="B623" i="27"/>
  <c r="B622" i="27"/>
  <c r="B621" i="27"/>
  <c r="B620" i="27"/>
  <c r="B619" i="27"/>
  <c r="B618" i="27"/>
  <c r="B617" i="27"/>
  <c r="B616" i="27"/>
  <c r="B615" i="27"/>
  <c r="B614" i="27"/>
  <c r="B613" i="27"/>
  <c r="B612" i="27"/>
  <c r="B611" i="27"/>
  <c r="B610" i="27"/>
  <c r="B609" i="27"/>
  <c r="B608" i="27"/>
  <c r="B607" i="27"/>
  <c r="B606" i="27"/>
  <c r="B605" i="27"/>
  <c r="B604" i="27"/>
  <c r="B603" i="27"/>
  <c r="B602" i="27"/>
  <c r="B601" i="27"/>
  <c r="B600" i="27"/>
  <c r="B599" i="27"/>
  <c r="B598" i="27"/>
  <c r="B597" i="27"/>
  <c r="B596" i="27"/>
  <c r="B595" i="27"/>
  <c r="B594" i="27"/>
  <c r="B593" i="27"/>
  <c r="B592" i="27"/>
  <c r="B591" i="27"/>
  <c r="B590" i="27"/>
  <c r="B589" i="27"/>
  <c r="B588" i="27"/>
  <c r="B587" i="27"/>
  <c r="B586" i="27"/>
  <c r="B585" i="27"/>
  <c r="B584" i="27"/>
  <c r="B583" i="27"/>
  <c r="B582" i="27"/>
  <c r="B581" i="27"/>
  <c r="B580" i="27"/>
  <c r="B579" i="27"/>
  <c r="B578" i="27"/>
  <c r="B577" i="27"/>
  <c r="B576" i="27"/>
  <c r="B575" i="27"/>
  <c r="B574" i="27"/>
  <c r="B573" i="27"/>
  <c r="B572" i="27"/>
  <c r="B571" i="27"/>
  <c r="B570" i="27"/>
  <c r="B569" i="27"/>
  <c r="B568" i="27"/>
  <c r="B567" i="27"/>
  <c r="B566" i="27"/>
  <c r="B565" i="27"/>
  <c r="B564" i="27"/>
  <c r="B563" i="27"/>
  <c r="B562" i="27"/>
  <c r="B561" i="27"/>
  <c r="B560" i="27"/>
  <c r="B559" i="27"/>
  <c r="B558" i="27"/>
  <c r="B557" i="27"/>
  <c r="B556" i="27"/>
  <c r="B555" i="27"/>
  <c r="B554" i="27"/>
  <c r="B553" i="27"/>
  <c r="B552" i="27"/>
  <c r="B551" i="27"/>
  <c r="B550" i="27"/>
  <c r="B549" i="27"/>
  <c r="B548" i="27"/>
  <c r="B547" i="27"/>
  <c r="B546" i="27"/>
  <c r="B545" i="27"/>
  <c r="B544" i="27"/>
  <c r="B543" i="27"/>
  <c r="B542" i="27"/>
  <c r="B541" i="27"/>
  <c r="B540" i="27"/>
  <c r="B539" i="27"/>
  <c r="B538" i="27"/>
  <c r="B537" i="27"/>
  <c r="B536" i="27"/>
  <c r="B535" i="27"/>
  <c r="B534" i="27"/>
  <c r="B533" i="27"/>
  <c r="B532" i="27"/>
  <c r="B531" i="27"/>
  <c r="B530" i="27"/>
  <c r="B529" i="27"/>
  <c r="B528" i="27"/>
  <c r="B527" i="27"/>
  <c r="B526" i="27"/>
  <c r="B525" i="27"/>
  <c r="B524" i="27"/>
  <c r="B523" i="27"/>
  <c r="B522" i="27"/>
  <c r="B521" i="27"/>
  <c r="B520" i="27"/>
  <c r="B519" i="27"/>
  <c r="B518" i="27"/>
  <c r="B517" i="27"/>
  <c r="B516" i="27"/>
  <c r="B515" i="27"/>
  <c r="B514" i="27"/>
  <c r="B513" i="27"/>
  <c r="B512" i="27"/>
  <c r="B511" i="27"/>
  <c r="B510" i="27"/>
  <c r="B509" i="27"/>
  <c r="B508" i="27"/>
  <c r="B507" i="27"/>
  <c r="B506" i="27"/>
  <c r="B505" i="27"/>
  <c r="B504" i="27"/>
  <c r="B503" i="27"/>
  <c r="B502" i="27"/>
  <c r="B501" i="27"/>
  <c r="B500" i="27"/>
  <c r="B499" i="27"/>
  <c r="B498" i="27"/>
  <c r="B497" i="27"/>
  <c r="B496" i="27"/>
  <c r="B495" i="27"/>
  <c r="B494" i="27"/>
  <c r="B493" i="27"/>
  <c r="B492" i="27"/>
  <c r="B491" i="27"/>
  <c r="B490" i="27"/>
  <c r="B489" i="27"/>
  <c r="B488" i="27"/>
  <c r="B487" i="27"/>
  <c r="B486" i="27"/>
  <c r="B485" i="27"/>
  <c r="B484" i="27"/>
  <c r="B483" i="27"/>
  <c r="B482" i="27"/>
  <c r="B481" i="27"/>
  <c r="B480" i="27"/>
  <c r="B479" i="27"/>
  <c r="B478" i="27"/>
  <c r="B477" i="27"/>
  <c r="B476" i="27"/>
  <c r="B475" i="27"/>
  <c r="B474" i="27"/>
  <c r="B473" i="27"/>
  <c r="B472" i="27"/>
  <c r="B471" i="27"/>
  <c r="B470" i="27"/>
  <c r="B469" i="27"/>
  <c r="B468" i="27"/>
  <c r="B467" i="27"/>
  <c r="B466" i="27"/>
  <c r="B465" i="27"/>
  <c r="B464" i="27"/>
  <c r="B463" i="27"/>
  <c r="B462" i="27"/>
  <c r="B461" i="27"/>
  <c r="B460" i="27"/>
  <c r="B459" i="27"/>
  <c r="B458" i="27"/>
  <c r="B457" i="27"/>
  <c r="B456" i="27"/>
  <c r="B455" i="27"/>
  <c r="B454" i="27"/>
  <c r="B453" i="27"/>
  <c r="B452" i="27"/>
  <c r="B451" i="27"/>
  <c r="B450" i="27"/>
  <c r="B449" i="27"/>
  <c r="B448" i="27"/>
  <c r="B447" i="27"/>
  <c r="B446" i="27"/>
  <c r="B445" i="27"/>
  <c r="B444" i="27"/>
  <c r="B443" i="27"/>
  <c r="B442" i="27"/>
  <c r="B441" i="27"/>
  <c r="B440" i="27"/>
  <c r="B439" i="27"/>
  <c r="B438" i="27"/>
  <c r="B437" i="27"/>
  <c r="B436" i="27"/>
  <c r="B435" i="27"/>
  <c r="B434" i="27"/>
  <c r="B433" i="27"/>
  <c r="B432" i="27"/>
  <c r="B431" i="27"/>
  <c r="B430" i="27"/>
  <c r="B429" i="27"/>
  <c r="B428" i="27"/>
  <c r="B427" i="27"/>
  <c r="B426" i="27"/>
  <c r="B425" i="27"/>
  <c r="B424" i="27"/>
  <c r="B423" i="27"/>
  <c r="B422" i="27"/>
  <c r="B421" i="27"/>
  <c r="B420" i="27"/>
  <c r="B419" i="27"/>
  <c r="B418" i="27"/>
  <c r="B417" i="27"/>
  <c r="B416" i="27"/>
  <c r="B415" i="27"/>
  <c r="B414" i="27"/>
  <c r="B413" i="27"/>
  <c r="B412" i="27"/>
  <c r="B411" i="27"/>
  <c r="B410" i="27"/>
  <c r="B409" i="27"/>
  <c r="B408" i="27"/>
  <c r="B407" i="27"/>
  <c r="B406" i="27"/>
  <c r="B405" i="27"/>
  <c r="B404" i="27"/>
  <c r="B403" i="27"/>
  <c r="B402" i="27"/>
  <c r="B401" i="27"/>
  <c r="B400" i="27"/>
  <c r="B399" i="27"/>
  <c r="B398" i="27"/>
  <c r="B397" i="27"/>
  <c r="B396" i="27"/>
  <c r="B395" i="27"/>
  <c r="B394" i="27"/>
  <c r="B393" i="27"/>
  <c r="B392" i="27"/>
  <c r="B391" i="27"/>
  <c r="B390" i="27"/>
  <c r="B389" i="27"/>
  <c r="B388" i="27"/>
  <c r="B387" i="27"/>
  <c r="B386" i="27"/>
  <c r="B385" i="27"/>
  <c r="B384" i="27"/>
  <c r="B383" i="27"/>
  <c r="B382" i="27"/>
  <c r="B381" i="27"/>
  <c r="B380" i="27"/>
  <c r="B379" i="27"/>
  <c r="B378" i="27"/>
  <c r="B377" i="27"/>
  <c r="B376" i="27"/>
  <c r="B375" i="27"/>
  <c r="B374" i="27"/>
  <c r="B373" i="27"/>
  <c r="B372" i="27"/>
  <c r="B371" i="27"/>
  <c r="B370" i="27"/>
  <c r="B369" i="27"/>
  <c r="B368" i="27"/>
  <c r="B367" i="27"/>
  <c r="B366" i="27"/>
  <c r="B365" i="27"/>
  <c r="B364" i="27"/>
  <c r="B363" i="27"/>
  <c r="B362" i="27"/>
  <c r="B361" i="27"/>
  <c r="B360" i="27"/>
  <c r="B359" i="27"/>
  <c r="B358" i="27"/>
  <c r="B357" i="27"/>
  <c r="B356" i="27"/>
  <c r="B355" i="27"/>
  <c r="B354" i="27"/>
  <c r="B353" i="27"/>
  <c r="B352" i="27"/>
  <c r="B351" i="27"/>
  <c r="B350" i="27"/>
  <c r="B349" i="27"/>
  <c r="B348" i="27"/>
  <c r="B347" i="27"/>
  <c r="B346" i="27"/>
  <c r="B345" i="27"/>
  <c r="B344" i="27"/>
  <c r="B343" i="27"/>
  <c r="B342" i="27"/>
  <c r="B341" i="27"/>
  <c r="B340" i="27"/>
  <c r="B339" i="27"/>
  <c r="B338" i="27"/>
  <c r="B337" i="27"/>
  <c r="B336" i="27"/>
  <c r="B335" i="27"/>
  <c r="B334" i="27"/>
  <c r="B333" i="27"/>
  <c r="B332" i="27"/>
  <c r="B331" i="27"/>
  <c r="B330" i="27"/>
  <c r="B329" i="27"/>
  <c r="B328" i="27"/>
  <c r="B327" i="27"/>
  <c r="B326" i="27"/>
  <c r="B325" i="27"/>
  <c r="B324" i="27"/>
  <c r="B323" i="27"/>
  <c r="B322" i="27"/>
  <c r="B321" i="27"/>
  <c r="B320" i="27"/>
  <c r="B319" i="27"/>
  <c r="B318" i="27"/>
  <c r="B317" i="27"/>
  <c r="B316" i="27"/>
  <c r="B315" i="27"/>
  <c r="B314" i="27"/>
  <c r="B313" i="27"/>
  <c r="B312" i="27"/>
  <c r="B311" i="27"/>
  <c r="B310" i="27"/>
  <c r="B309" i="27"/>
  <c r="B308" i="27"/>
  <c r="B307" i="27"/>
  <c r="B306" i="27"/>
  <c r="B305" i="27"/>
  <c r="B304" i="27"/>
  <c r="B303" i="27"/>
  <c r="B302" i="27"/>
  <c r="B301" i="27"/>
  <c r="B300" i="27"/>
  <c r="B299" i="27"/>
  <c r="B298" i="27"/>
  <c r="B297" i="27"/>
  <c r="B296" i="27"/>
  <c r="B295" i="27"/>
  <c r="B294" i="27"/>
  <c r="B293" i="27"/>
  <c r="B292" i="27"/>
  <c r="B291" i="27"/>
  <c r="B290" i="27"/>
  <c r="B289" i="27"/>
  <c r="B288" i="27"/>
  <c r="B287" i="27"/>
  <c r="B286" i="27"/>
  <c r="B285" i="27"/>
  <c r="B284" i="27"/>
  <c r="B283" i="27"/>
  <c r="B282" i="27"/>
  <c r="B281" i="27"/>
  <c r="B280" i="27"/>
  <c r="B279" i="27"/>
  <c r="B278" i="27"/>
  <c r="B277" i="27"/>
  <c r="B276" i="27"/>
  <c r="B275" i="27"/>
  <c r="B274" i="27"/>
  <c r="B273" i="27"/>
  <c r="B272" i="27"/>
  <c r="B271" i="27"/>
  <c r="B270" i="27"/>
  <c r="B269" i="27"/>
  <c r="B268" i="27"/>
  <c r="B267" i="27"/>
  <c r="B266" i="27"/>
  <c r="B265" i="27"/>
  <c r="B264" i="27"/>
  <c r="B263" i="27"/>
  <c r="B262" i="27"/>
  <c r="B261" i="27"/>
  <c r="B260" i="27"/>
  <c r="B259" i="27"/>
  <c r="B258" i="27"/>
  <c r="B257" i="27"/>
  <c r="B256" i="27"/>
  <c r="B255" i="27"/>
  <c r="B254" i="27"/>
  <c r="B253" i="27"/>
  <c r="B252" i="27"/>
  <c r="B251" i="27"/>
  <c r="B250" i="27"/>
  <c r="B249" i="27"/>
  <c r="B248" i="27"/>
  <c r="B247" i="27"/>
  <c r="B246" i="27"/>
  <c r="B245" i="27"/>
  <c r="B244" i="27"/>
  <c r="B243" i="27"/>
  <c r="B242" i="27"/>
  <c r="B241" i="27"/>
  <c r="B240" i="27"/>
  <c r="B239" i="27"/>
  <c r="B238" i="27"/>
  <c r="B237" i="27"/>
  <c r="B236" i="27"/>
  <c r="B235" i="27"/>
  <c r="B234" i="27"/>
  <c r="B233" i="27"/>
  <c r="B232" i="27"/>
  <c r="B231" i="27"/>
  <c r="B230" i="27"/>
  <c r="B229" i="27"/>
  <c r="B228" i="27"/>
  <c r="B227" i="27"/>
  <c r="B226" i="27"/>
  <c r="B225" i="27"/>
  <c r="B224" i="27"/>
  <c r="B223" i="27"/>
  <c r="B222" i="27"/>
  <c r="B221" i="27"/>
  <c r="B220" i="27"/>
  <c r="B219" i="27"/>
  <c r="B218" i="27"/>
  <c r="B217" i="27"/>
  <c r="B216" i="27"/>
  <c r="B215" i="27"/>
  <c r="B214" i="27"/>
  <c r="B213" i="27"/>
  <c r="B212" i="27"/>
  <c r="B211" i="27"/>
  <c r="B210" i="27"/>
  <c r="B209" i="27"/>
  <c r="B208" i="27"/>
  <c r="B207" i="27"/>
  <c r="B206" i="27"/>
  <c r="B205" i="27"/>
  <c r="B204" i="27"/>
  <c r="B203" i="27"/>
  <c r="B202" i="27"/>
  <c r="B201" i="27"/>
  <c r="B200" i="27"/>
  <c r="B199" i="27"/>
  <c r="B198" i="27"/>
  <c r="B197" i="27"/>
  <c r="B196" i="27"/>
  <c r="B195" i="27"/>
  <c r="B194" i="27"/>
  <c r="B193" i="27"/>
  <c r="B192" i="27"/>
  <c r="B191" i="27"/>
  <c r="B190" i="27"/>
  <c r="B189" i="27"/>
  <c r="B188" i="27"/>
  <c r="B187" i="27"/>
  <c r="B186" i="27"/>
  <c r="B185" i="27"/>
  <c r="B184" i="27"/>
  <c r="B183" i="27"/>
  <c r="B182" i="27"/>
  <c r="B181" i="27"/>
  <c r="B180" i="27"/>
  <c r="B179" i="27"/>
  <c r="B178" i="27"/>
  <c r="B177" i="27"/>
  <c r="B176" i="27"/>
  <c r="B175" i="27"/>
  <c r="B174" i="27"/>
  <c r="B173" i="27"/>
  <c r="B172" i="27"/>
  <c r="B171" i="27"/>
  <c r="B170" i="27"/>
  <c r="B169" i="27"/>
  <c r="B168" i="27"/>
  <c r="B167" i="27"/>
  <c r="B166" i="27"/>
  <c r="B165" i="27"/>
  <c r="B164" i="27"/>
  <c r="B163" i="27"/>
  <c r="B162" i="27"/>
  <c r="B161" i="27"/>
  <c r="B160" i="27"/>
  <c r="B159" i="27"/>
  <c r="B158" i="27"/>
  <c r="B157" i="27"/>
  <c r="B156" i="27"/>
  <c r="B155" i="27"/>
  <c r="B154" i="27"/>
  <c r="B153" i="27"/>
  <c r="B152" i="27"/>
  <c r="B151" i="27"/>
  <c r="B150" i="27"/>
  <c r="B149" i="27"/>
  <c r="B148" i="27"/>
  <c r="B147" i="27"/>
  <c r="B146" i="27"/>
  <c r="B145" i="27"/>
  <c r="B144" i="27"/>
  <c r="B143" i="27"/>
  <c r="B142" i="27"/>
  <c r="B141" i="27"/>
  <c r="B140" i="27"/>
  <c r="B139" i="27"/>
  <c r="B138" i="27"/>
  <c r="B137" i="27"/>
  <c r="B136" i="27"/>
  <c r="B135" i="27"/>
  <c r="B134" i="27"/>
  <c r="B133" i="27"/>
  <c r="B132" i="27"/>
  <c r="B131" i="27"/>
  <c r="B130" i="27"/>
  <c r="B129" i="27"/>
  <c r="B128" i="27"/>
  <c r="B127" i="27"/>
  <c r="B126" i="27"/>
  <c r="B125" i="27"/>
  <c r="B124" i="27"/>
  <c r="B123" i="27"/>
  <c r="B122" i="27"/>
  <c r="B121" i="27"/>
  <c r="B120" i="27"/>
  <c r="B119" i="27"/>
  <c r="B118" i="27"/>
  <c r="B117" i="27"/>
  <c r="B116" i="27"/>
  <c r="B115" i="27"/>
  <c r="B114" i="27"/>
  <c r="B113" i="27"/>
  <c r="B112" i="27"/>
  <c r="B111" i="27"/>
  <c r="B110" i="27"/>
  <c r="B109" i="27"/>
  <c r="B108" i="27"/>
  <c r="B107" i="27"/>
  <c r="B106" i="27"/>
  <c r="B105" i="27"/>
  <c r="B104" i="27"/>
  <c r="B103" i="27"/>
  <c r="B102" i="27"/>
  <c r="B101" i="27"/>
  <c r="B100" i="27"/>
  <c r="B99" i="27"/>
  <c r="B98" i="27"/>
  <c r="B97" i="27"/>
  <c r="B96" i="27"/>
  <c r="B95" i="27"/>
  <c r="B94" i="27"/>
  <c r="B93" i="27"/>
  <c r="B92" i="27"/>
  <c r="B91" i="27"/>
  <c r="B90" i="27"/>
  <c r="B89" i="27"/>
  <c r="B88" i="27"/>
  <c r="B87" i="27"/>
  <c r="B86" i="27"/>
  <c r="B85" i="27"/>
  <c r="B84" i="27"/>
  <c r="B83" i="27"/>
  <c r="B82" i="27"/>
  <c r="B81" i="27"/>
  <c r="B80" i="27"/>
  <c r="B79" i="27"/>
  <c r="B78" i="27"/>
  <c r="B77" i="27"/>
  <c r="B76" i="27"/>
  <c r="B75" i="27"/>
  <c r="B74" i="27"/>
  <c r="B73" i="27"/>
  <c r="B72" i="27"/>
  <c r="B71" i="27"/>
  <c r="B70" i="27"/>
  <c r="B69" i="27"/>
  <c r="B68" i="27"/>
  <c r="B67" i="27"/>
  <c r="B66" i="27"/>
  <c r="B65" i="27"/>
  <c r="B64" i="27"/>
  <c r="B63" i="27"/>
  <c r="B62" i="27"/>
  <c r="B61" i="27"/>
  <c r="B60" i="27"/>
  <c r="B59" i="27"/>
  <c r="B58" i="27"/>
  <c r="B57" i="27"/>
  <c r="B56" i="27"/>
  <c r="B55" i="27"/>
  <c r="B54" i="27"/>
  <c r="B53" i="27"/>
  <c r="B52" i="27"/>
  <c r="B51" i="27"/>
  <c r="B50" i="27"/>
  <c r="B49" i="27"/>
  <c r="B48" i="27"/>
  <c r="B47" i="27"/>
  <c r="B46" i="27"/>
  <c r="B45" i="27"/>
  <c r="B44" i="27"/>
  <c r="B43" i="27"/>
  <c r="B42" i="27"/>
  <c r="B41" i="27"/>
  <c r="B40" i="27"/>
  <c r="B39" i="27"/>
  <c r="B38" i="27"/>
  <c r="B37" i="27"/>
  <c r="B36" i="27"/>
  <c r="B35" i="27"/>
  <c r="B34" i="27"/>
  <c r="B33" i="27"/>
  <c r="B32" i="27"/>
  <c r="B31" i="27"/>
  <c r="B30" i="27"/>
  <c r="B29" i="27"/>
  <c r="B28" i="27"/>
  <c r="B27" i="27"/>
  <c r="B26" i="27"/>
  <c r="B25" i="27"/>
  <c r="B24" i="27"/>
  <c r="B23" i="27"/>
  <c r="B22" i="27"/>
  <c r="B21" i="27"/>
  <c r="B20" i="27"/>
  <c r="B19" i="27"/>
  <c r="B18" i="27"/>
  <c r="B17" i="27"/>
  <c r="B16" i="27"/>
  <c r="B15" i="27"/>
  <c r="B14" i="27"/>
  <c r="B13" i="27"/>
  <c r="B12" i="27"/>
  <c r="B11" i="27"/>
  <c r="B10" i="27"/>
  <c r="B9" i="27"/>
  <c r="B8" i="27"/>
  <c r="D1006" i="27"/>
  <c r="D1005" i="27"/>
  <c r="D1004" i="27"/>
  <c r="D1003" i="27"/>
  <c r="D1002" i="27"/>
  <c r="D1001" i="27"/>
  <c r="D1000" i="27"/>
  <c r="D999" i="27"/>
  <c r="D998" i="27"/>
  <c r="D997" i="27"/>
  <c r="D996" i="27"/>
  <c r="D995" i="27"/>
  <c r="D994" i="27"/>
  <c r="D993" i="27"/>
  <c r="D992" i="27"/>
  <c r="D991" i="27"/>
  <c r="D990" i="27"/>
  <c r="D989" i="27"/>
  <c r="D988" i="27"/>
  <c r="D987" i="27"/>
  <c r="D986" i="27"/>
  <c r="D985" i="27"/>
  <c r="D984" i="27"/>
  <c r="D983" i="27"/>
  <c r="D982" i="27"/>
  <c r="D981" i="27"/>
  <c r="D980" i="27"/>
  <c r="D979" i="27"/>
  <c r="D978" i="27"/>
  <c r="D977" i="27"/>
  <c r="D976" i="27"/>
  <c r="D975" i="27"/>
  <c r="D974" i="27"/>
  <c r="D973" i="27"/>
  <c r="D972" i="27"/>
  <c r="D971" i="27"/>
  <c r="D970" i="27"/>
  <c r="D969" i="27"/>
  <c r="D968" i="27"/>
  <c r="D967" i="27"/>
  <c r="D966" i="27"/>
  <c r="D965" i="27"/>
  <c r="D964" i="27"/>
  <c r="D963" i="27"/>
  <c r="D962" i="27"/>
  <c r="D961" i="27"/>
  <c r="D960" i="27"/>
  <c r="D959" i="27"/>
  <c r="D958" i="27"/>
  <c r="D957" i="27"/>
  <c r="D956" i="27"/>
  <c r="D955" i="27"/>
  <c r="D954" i="27"/>
  <c r="D953" i="27"/>
  <c r="D952" i="27"/>
  <c r="D951" i="27"/>
  <c r="D950" i="27"/>
  <c r="D949" i="27"/>
  <c r="D948" i="27"/>
  <c r="D947" i="27"/>
  <c r="D946" i="27"/>
  <c r="D945" i="27"/>
  <c r="D944" i="27"/>
  <c r="D943" i="27"/>
  <c r="D942" i="27"/>
  <c r="D941" i="27"/>
  <c r="D940" i="27"/>
  <c r="D939" i="27"/>
  <c r="D938" i="27"/>
  <c r="D937" i="27"/>
  <c r="D936" i="27"/>
  <c r="D935" i="27"/>
  <c r="D934" i="27"/>
  <c r="D933" i="27"/>
  <c r="D932" i="27"/>
  <c r="D931" i="27"/>
  <c r="D930" i="27"/>
  <c r="D929" i="27"/>
  <c r="D928" i="27"/>
  <c r="D927" i="27"/>
  <c r="D926" i="27"/>
  <c r="D925" i="27"/>
  <c r="D924" i="27"/>
  <c r="D923" i="27"/>
  <c r="D922" i="27"/>
  <c r="D921" i="27"/>
  <c r="D920" i="27"/>
  <c r="D919" i="27"/>
  <c r="D918" i="27"/>
  <c r="D917" i="27"/>
  <c r="D916" i="27"/>
  <c r="D915" i="27"/>
  <c r="D914" i="27"/>
  <c r="D913" i="27"/>
  <c r="D912" i="27"/>
  <c r="D911" i="27"/>
  <c r="D910" i="27"/>
  <c r="D909" i="27"/>
  <c r="D908" i="27"/>
  <c r="D907" i="27"/>
  <c r="D906" i="27"/>
  <c r="D905" i="27"/>
  <c r="D904" i="27"/>
  <c r="D903" i="27"/>
  <c r="D902" i="27"/>
  <c r="D901" i="27"/>
  <c r="D900" i="27"/>
  <c r="D899" i="27"/>
  <c r="D898" i="27"/>
  <c r="D897" i="27"/>
  <c r="D896" i="27"/>
  <c r="D895" i="27"/>
  <c r="D894" i="27"/>
  <c r="D893" i="27"/>
  <c r="D892" i="27"/>
  <c r="D891" i="27"/>
  <c r="D890" i="27"/>
  <c r="D889" i="27"/>
  <c r="D888" i="27"/>
  <c r="D887" i="27"/>
  <c r="D886" i="27"/>
  <c r="D885" i="27"/>
  <c r="D884" i="27"/>
  <c r="D883" i="27"/>
  <c r="D882" i="27"/>
  <c r="D881" i="27"/>
  <c r="D880" i="27"/>
  <c r="D879" i="27"/>
  <c r="D878" i="27"/>
  <c r="D877" i="27"/>
  <c r="D876" i="27"/>
  <c r="D875" i="27"/>
  <c r="D874" i="27"/>
  <c r="D873" i="27"/>
  <c r="D872" i="27"/>
  <c r="D871" i="27"/>
  <c r="D870" i="27"/>
  <c r="D869" i="27"/>
  <c r="D868" i="27"/>
  <c r="D867" i="27"/>
  <c r="D866" i="27"/>
  <c r="D865" i="27"/>
  <c r="D864" i="27"/>
  <c r="D863" i="27"/>
  <c r="D862" i="27"/>
  <c r="D861" i="27"/>
  <c r="D860" i="27"/>
  <c r="D859" i="27"/>
  <c r="D858" i="27"/>
  <c r="D857" i="27"/>
  <c r="D856" i="27"/>
  <c r="D855" i="27"/>
  <c r="D854" i="27"/>
  <c r="D853" i="27"/>
  <c r="D852" i="27"/>
  <c r="D851" i="27"/>
  <c r="D850" i="27"/>
  <c r="D849" i="27"/>
  <c r="D848" i="27"/>
  <c r="D847" i="27"/>
  <c r="D846" i="27"/>
  <c r="D845" i="27"/>
  <c r="D844" i="27"/>
  <c r="D843" i="27"/>
  <c r="D842" i="27"/>
  <c r="D841" i="27"/>
  <c r="D840" i="27"/>
  <c r="D839" i="27"/>
  <c r="D838" i="27"/>
  <c r="D837" i="27"/>
  <c r="D836" i="27"/>
  <c r="D835" i="27"/>
  <c r="D834" i="27"/>
  <c r="D833" i="27"/>
  <c r="D832" i="27"/>
  <c r="D831" i="27"/>
  <c r="D830" i="27"/>
  <c r="D829" i="27"/>
  <c r="D828" i="27"/>
  <c r="D827" i="27"/>
  <c r="D826" i="27"/>
  <c r="D825" i="27"/>
  <c r="D824" i="27"/>
  <c r="D823" i="27"/>
  <c r="D822" i="27"/>
  <c r="D821" i="27"/>
  <c r="D820" i="27"/>
  <c r="D819" i="27"/>
  <c r="D818" i="27"/>
  <c r="D817" i="27"/>
  <c r="D816" i="27"/>
  <c r="D815" i="27"/>
  <c r="D814" i="27"/>
  <c r="D813" i="27"/>
  <c r="D812" i="27"/>
  <c r="D811" i="27"/>
  <c r="D810" i="27"/>
  <c r="D809" i="27"/>
  <c r="D808" i="27"/>
  <c r="D807" i="27"/>
  <c r="D806" i="27"/>
  <c r="D805" i="27"/>
  <c r="D804" i="27"/>
  <c r="D803" i="27"/>
  <c r="D802" i="27"/>
  <c r="D801" i="27"/>
  <c r="D800" i="27"/>
  <c r="D799" i="27"/>
  <c r="D798" i="27"/>
  <c r="D797" i="27"/>
  <c r="D796" i="27"/>
  <c r="D795" i="27"/>
  <c r="D794" i="27"/>
  <c r="D793" i="27"/>
  <c r="D792" i="27"/>
  <c r="D791" i="27"/>
  <c r="D790" i="27"/>
  <c r="D789" i="27"/>
  <c r="D788" i="27"/>
  <c r="D787" i="27"/>
  <c r="D786" i="27"/>
  <c r="D785" i="27"/>
  <c r="D784" i="27"/>
  <c r="D783" i="27"/>
  <c r="D782" i="27"/>
  <c r="D781" i="27"/>
  <c r="D780" i="27"/>
  <c r="D779" i="27"/>
  <c r="D778" i="27"/>
  <c r="D777" i="27"/>
  <c r="D776" i="27"/>
  <c r="D775" i="27"/>
  <c r="D774" i="27"/>
  <c r="D773" i="27"/>
  <c r="D772" i="27"/>
  <c r="D771" i="27"/>
  <c r="D770" i="27"/>
  <c r="D769" i="27"/>
  <c r="D768" i="27"/>
  <c r="D767" i="27"/>
  <c r="D766" i="27"/>
  <c r="D765" i="27"/>
  <c r="D764" i="27"/>
  <c r="D763" i="27"/>
  <c r="D762" i="27"/>
  <c r="D761" i="27"/>
  <c r="D760" i="27"/>
  <c r="D759" i="27"/>
  <c r="D758" i="27"/>
  <c r="D757" i="27"/>
  <c r="D756" i="27"/>
  <c r="D755" i="27"/>
  <c r="D754" i="27"/>
  <c r="D753" i="27"/>
  <c r="D752" i="27"/>
  <c r="D751" i="27"/>
  <c r="D750" i="27"/>
  <c r="D749" i="27"/>
  <c r="D748" i="27"/>
  <c r="D747" i="27"/>
  <c r="D746" i="27"/>
  <c r="D745" i="27"/>
  <c r="D744" i="27"/>
  <c r="D743" i="27"/>
  <c r="D742" i="27"/>
  <c r="D741" i="27"/>
  <c r="D740" i="27"/>
  <c r="D739" i="27"/>
  <c r="D738" i="27"/>
  <c r="D737" i="27"/>
  <c r="D736" i="27"/>
  <c r="D735" i="27"/>
  <c r="D734" i="27"/>
  <c r="D733" i="27"/>
  <c r="D732" i="27"/>
  <c r="D731" i="27"/>
  <c r="D730" i="27"/>
  <c r="D729" i="27"/>
  <c r="D728" i="27"/>
  <c r="D727" i="27"/>
  <c r="D726" i="27"/>
  <c r="D725" i="27"/>
  <c r="D724" i="27"/>
  <c r="D723" i="27"/>
  <c r="D722" i="27"/>
  <c r="D721" i="27"/>
  <c r="D720" i="27"/>
  <c r="D719" i="27"/>
  <c r="D718" i="27"/>
  <c r="D717" i="27"/>
  <c r="D716" i="27"/>
  <c r="D715" i="27"/>
  <c r="D714" i="27"/>
  <c r="D713" i="27"/>
  <c r="D712" i="27"/>
  <c r="D711" i="27"/>
  <c r="D710" i="27"/>
  <c r="D709" i="27"/>
  <c r="D708" i="27"/>
  <c r="D707" i="27"/>
  <c r="D706" i="27"/>
  <c r="D705" i="27"/>
  <c r="D704" i="27"/>
  <c r="D703" i="27"/>
  <c r="D702" i="27"/>
  <c r="D701" i="27"/>
  <c r="D700" i="27"/>
  <c r="D699" i="27"/>
  <c r="D698" i="27"/>
  <c r="D697" i="27"/>
  <c r="D696" i="27"/>
  <c r="D695" i="27"/>
  <c r="D694" i="27"/>
  <c r="D693" i="27"/>
  <c r="D692" i="27"/>
  <c r="D691" i="27"/>
  <c r="D690" i="27"/>
  <c r="D689" i="27"/>
  <c r="D688" i="27"/>
  <c r="D687" i="27"/>
  <c r="D686" i="27"/>
  <c r="D685" i="27"/>
  <c r="D684" i="27"/>
  <c r="D683" i="27"/>
  <c r="D682" i="27"/>
  <c r="D681" i="27"/>
  <c r="D680" i="27"/>
  <c r="D679" i="27"/>
  <c r="D678" i="27"/>
  <c r="D677" i="27"/>
  <c r="D676" i="27"/>
  <c r="D675" i="27"/>
  <c r="D674" i="27"/>
  <c r="D673" i="27"/>
  <c r="D672" i="27"/>
  <c r="D671" i="27"/>
  <c r="D670" i="27"/>
  <c r="D669" i="27"/>
  <c r="D668" i="27"/>
  <c r="D667" i="27"/>
  <c r="D666" i="27"/>
  <c r="D665" i="27"/>
  <c r="D664" i="27"/>
  <c r="D663" i="27"/>
  <c r="D662" i="27"/>
  <c r="D661" i="27"/>
  <c r="D660" i="27"/>
  <c r="D659" i="27"/>
  <c r="D658" i="27"/>
  <c r="D657" i="27"/>
  <c r="D656" i="27"/>
  <c r="D655" i="27"/>
  <c r="D654" i="27"/>
  <c r="D653" i="27"/>
  <c r="D652" i="27"/>
  <c r="D651" i="27"/>
  <c r="D650" i="27"/>
  <c r="D649" i="27"/>
  <c r="D648" i="27"/>
  <c r="D647" i="27"/>
  <c r="D646" i="27"/>
  <c r="D645" i="27"/>
  <c r="D644" i="27"/>
  <c r="D643" i="27"/>
  <c r="D642" i="27"/>
  <c r="D641" i="27"/>
  <c r="D640" i="27"/>
  <c r="D639" i="27"/>
  <c r="D638" i="27"/>
  <c r="D637" i="27"/>
  <c r="D636" i="27"/>
  <c r="D635" i="27"/>
  <c r="D634" i="27"/>
  <c r="D633" i="27"/>
  <c r="D632" i="27"/>
  <c r="D631" i="27"/>
  <c r="D630" i="27"/>
  <c r="D629" i="27"/>
  <c r="D628" i="27"/>
  <c r="D627" i="27"/>
  <c r="D626" i="27"/>
  <c r="D625" i="27"/>
  <c r="D624" i="27"/>
  <c r="D623" i="27"/>
  <c r="D622" i="27"/>
  <c r="D621" i="27"/>
  <c r="D620" i="27"/>
  <c r="D619" i="27"/>
  <c r="D618" i="27"/>
  <c r="D617" i="27"/>
  <c r="D616" i="27"/>
  <c r="D615" i="27"/>
  <c r="D614" i="27"/>
  <c r="D613" i="27"/>
  <c r="D612" i="27"/>
  <c r="D611" i="27"/>
  <c r="D610" i="27"/>
  <c r="D609" i="27"/>
  <c r="D608" i="27"/>
  <c r="D607" i="27"/>
  <c r="D606" i="27"/>
  <c r="D605" i="27"/>
  <c r="D604" i="27"/>
  <c r="D603" i="27"/>
  <c r="D602" i="27"/>
  <c r="D601" i="27"/>
  <c r="D600" i="27"/>
  <c r="D599" i="27"/>
  <c r="D598" i="27"/>
  <c r="D597" i="27"/>
  <c r="D596" i="27"/>
  <c r="D595" i="27"/>
  <c r="D594" i="27"/>
  <c r="D593" i="27"/>
  <c r="D592" i="27"/>
  <c r="D591" i="27"/>
  <c r="D590" i="27"/>
  <c r="D589" i="27"/>
  <c r="D588" i="27"/>
  <c r="D587" i="27"/>
  <c r="D586" i="27"/>
  <c r="D585" i="27"/>
  <c r="D584" i="27"/>
  <c r="D583" i="27"/>
  <c r="D582" i="27"/>
  <c r="D581" i="27"/>
  <c r="D580" i="27"/>
  <c r="D579" i="27"/>
  <c r="D578" i="27"/>
  <c r="D577" i="27"/>
  <c r="D576" i="27"/>
  <c r="D575" i="27"/>
  <c r="D574" i="27"/>
  <c r="D573" i="27"/>
  <c r="D572" i="27"/>
  <c r="D571" i="27"/>
  <c r="D570" i="27"/>
  <c r="D569" i="27"/>
  <c r="D568" i="27"/>
  <c r="D567" i="27"/>
  <c r="D566" i="27"/>
  <c r="D565" i="27"/>
  <c r="D564" i="27"/>
  <c r="D563" i="27"/>
  <c r="D562" i="27"/>
  <c r="D561" i="27"/>
  <c r="D560" i="27"/>
  <c r="D559" i="27"/>
  <c r="D558" i="27"/>
  <c r="D557" i="27"/>
  <c r="D556" i="27"/>
  <c r="D555" i="27"/>
  <c r="D554" i="27"/>
  <c r="D553" i="27"/>
  <c r="D552" i="27"/>
  <c r="D551" i="27"/>
  <c r="D550" i="27"/>
  <c r="D549" i="27"/>
  <c r="D548" i="27"/>
  <c r="D547" i="27"/>
  <c r="D546" i="27"/>
  <c r="D545" i="27"/>
  <c r="D544" i="27"/>
  <c r="D543" i="27"/>
  <c r="D542" i="27"/>
  <c r="D541" i="27"/>
  <c r="D540" i="27"/>
  <c r="D539" i="27"/>
  <c r="D538" i="27"/>
  <c r="D537" i="27"/>
  <c r="D536" i="27"/>
  <c r="D535" i="27"/>
  <c r="D534" i="27"/>
  <c r="D533" i="27"/>
  <c r="D532" i="27"/>
  <c r="D531" i="27"/>
  <c r="D530" i="27"/>
  <c r="D529" i="27"/>
  <c r="D528" i="27"/>
  <c r="D527" i="27"/>
  <c r="D526" i="27"/>
  <c r="D525" i="27"/>
  <c r="D524" i="27"/>
  <c r="D523" i="27"/>
  <c r="D522" i="27"/>
  <c r="D521" i="27"/>
  <c r="D520" i="27"/>
  <c r="D519" i="27"/>
  <c r="D518" i="27"/>
  <c r="D517" i="27"/>
  <c r="D516" i="27"/>
  <c r="D515" i="27"/>
  <c r="D514" i="27"/>
  <c r="D513" i="27"/>
  <c r="D512" i="27"/>
  <c r="D511" i="27"/>
  <c r="D510" i="27"/>
  <c r="D509" i="27"/>
  <c r="D508" i="27"/>
  <c r="D507" i="27"/>
  <c r="D506" i="27"/>
  <c r="D505" i="27"/>
  <c r="D504" i="27"/>
  <c r="D503" i="27"/>
  <c r="D502" i="27"/>
  <c r="D501" i="27"/>
  <c r="D500" i="27"/>
  <c r="D499" i="27"/>
  <c r="D498" i="27"/>
  <c r="D497" i="27"/>
  <c r="D496" i="27"/>
  <c r="D495" i="27"/>
  <c r="D494" i="27"/>
  <c r="D493" i="27"/>
  <c r="D492" i="27"/>
  <c r="D491" i="27"/>
  <c r="D490" i="27"/>
  <c r="D489" i="27"/>
  <c r="D488" i="27"/>
  <c r="D487" i="27"/>
  <c r="D486" i="27"/>
  <c r="D485" i="27"/>
  <c r="D484" i="27"/>
  <c r="D483" i="27"/>
  <c r="D482" i="27"/>
  <c r="D481" i="27"/>
  <c r="D480" i="27"/>
  <c r="D479" i="27"/>
  <c r="D478" i="27"/>
  <c r="D477" i="27"/>
  <c r="D476" i="27"/>
  <c r="D475" i="27"/>
  <c r="D474" i="27"/>
  <c r="D473" i="27"/>
  <c r="D472" i="27"/>
  <c r="D471" i="27"/>
  <c r="D470" i="27"/>
  <c r="D469" i="27"/>
  <c r="D468" i="27"/>
  <c r="D467" i="27"/>
  <c r="D466" i="27"/>
  <c r="D465" i="27"/>
  <c r="D464" i="27"/>
  <c r="D463" i="27"/>
  <c r="D462" i="27"/>
  <c r="D461" i="27"/>
  <c r="D460" i="27"/>
  <c r="D459" i="27"/>
  <c r="D458" i="27"/>
  <c r="D457" i="27"/>
  <c r="D456" i="27"/>
  <c r="D455" i="27"/>
  <c r="D454" i="27"/>
  <c r="D453" i="27"/>
  <c r="D452" i="27"/>
  <c r="D451" i="27"/>
  <c r="D450" i="27"/>
  <c r="D449" i="27"/>
  <c r="D448" i="27"/>
  <c r="D447" i="27"/>
  <c r="D446" i="27"/>
  <c r="D445" i="27"/>
  <c r="D444" i="27"/>
  <c r="D443" i="27"/>
  <c r="D442" i="27"/>
  <c r="D441" i="27"/>
  <c r="D440" i="27"/>
  <c r="D439" i="27"/>
  <c r="D438" i="27"/>
  <c r="D437" i="27"/>
  <c r="D436" i="27"/>
  <c r="D435" i="27"/>
  <c r="D434" i="27"/>
  <c r="D433" i="27"/>
  <c r="D432" i="27"/>
  <c r="D431" i="27"/>
  <c r="D430" i="27"/>
  <c r="D429" i="27"/>
  <c r="D428" i="27"/>
  <c r="D427" i="27"/>
  <c r="D426" i="27"/>
  <c r="D425" i="27"/>
  <c r="D424" i="27"/>
  <c r="D423" i="27"/>
  <c r="D422" i="27"/>
  <c r="D421" i="27"/>
  <c r="D420" i="27"/>
  <c r="D419" i="27"/>
  <c r="D418" i="27"/>
  <c r="D417" i="27"/>
  <c r="D416" i="27"/>
  <c r="D415" i="27"/>
  <c r="D414" i="27"/>
  <c r="D413" i="27"/>
  <c r="D412" i="27"/>
  <c r="D411" i="27"/>
  <c r="D410" i="27"/>
  <c r="D409" i="27"/>
  <c r="D408" i="27"/>
  <c r="D407" i="27"/>
  <c r="D406" i="27"/>
  <c r="D405" i="27"/>
  <c r="D404" i="27"/>
  <c r="D403" i="27"/>
  <c r="D402" i="27"/>
  <c r="D401" i="27"/>
  <c r="D400" i="27"/>
  <c r="D399" i="27"/>
  <c r="D398" i="27"/>
  <c r="D397" i="27"/>
  <c r="D396" i="27"/>
  <c r="D395" i="27"/>
  <c r="D394" i="27"/>
  <c r="D393" i="27"/>
  <c r="D392" i="27"/>
  <c r="D391" i="27"/>
  <c r="D390" i="27"/>
  <c r="D389" i="27"/>
  <c r="D388" i="27"/>
  <c r="D387" i="27"/>
  <c r="D386" i="27"/>
  <c r="D385" i="27"/>
  <c r="D384" i="27"/>
  <c r="D383" i="27"/>
  <c r="D382" i="27"/>
  <c r="D381" i="27"/>
  <c r="D380" i="27"/>
  <c r="D379" i="27"/>
  <c r="D378" i="27"/>
  <c r="D377" i="27"/>
  <c r="D376" i="27"/>
  <c r="D375" i="27"/>
  <c r="D374" i="27"/>
  <c r="D373" i="27"/>
  <c r="D372" i="27"/>
  <c r="D371" i="27"/>
  <c r="D370" i="27"/>
  <c r="D369" i="27"/>
  <c r="D368" i="27"/>
  <c r="D367" i="27"/>
  <c r="D366" i="27"/>
  <c r="D365" i="27"/>
  <c r="D364" i="27"/>
  <c r="D363" i="27"/>
  <c r="D362" i="27"/>
  <c r="D361" i="27"/>
  <c r="D360" i="27"/>
  <c r="D359" i="27"/>
  <c r="D358" i="27"/>
  <c r="D357" i="27"/>
  <c r="D356" i="27"/>
  <c r="D355" i="27"/>
  <c r="D354" i="27"/>
  <c r="D353" i="27"/>
  <c r="D352" i="27"/>
  <c r="D351" i="27"/>
  <c r="D350" i="27"/>
  <c r="D349" i="27"/>
  <c r="D348" i="27"/>
  <c r="D347" i="27"/>
  <c r="D346" i="27"/>
  <c r="D345" i="27"/>
  <c r="D344" i="27"/>
  <c r="D343" i="27"/>
  <c r="D342" i="27"/>
  <c r="D341" i="27"/>
  <c r="D340" i="27"/>
  <c r="D339" i="27"/>
  <c r="D338" i="27"/>
  <c r="D337" i="27"/>
  <c r="D336" i="27"/>
  <c r="D335" i="27"/>
  <c r="D334" i="27"/>
  <c r="D333" i="27"/>
  <c r="D332" i="27"/>
  <c r="D331" i="27"/>
  <c r="D330" i="27"/>
  <c r="D329" i="27"/>
  <c r="D328" i="27"/>
  <c r="D327" i="27"/>
  <c r="D326" i="27"/>
  <c r="D325" i="27"/>
  <c r="D324" i="27"/>
  <c r="D323" i="27"/>
  <c r="D322" i="27"/>
  <c r="D321" i="27"/>
  <c r="D320" i="27"/>
  <c r="D319" i="27"/>
  <c r="D318" i="27"/>
  <c r="D317" i="27"/>
  <c r="D316" i="27"/>
  <c r="D315" i="27"/>
  <c r="D314" i="27"/>
  <c r="D313" i="27"/>
  <c r="D312" i="27"/>
  <c r="D311" i="27"/>
  <c r="D310" i="27"/>
  <c r="D309" i="27"/>
  <c r="D308" i="27"/>
  <c r="D307" i="27"/>
  <c r="D306" i="27"/>
  <c r="D305" i="27"/>
  <c r="D304" i="27"/>
  <c r="D303" i="27"/>
  <c r="D302" i="27"/>
  <c r="D301" i="27"/>
  <c r="D300" i="27"/>
  <c r="D299" i="27"/>
  <c r="D298" i="27"/>
  <c r="D297" i="27"/>
  <c r="D296" i="27"/>
  <c r="D295" i="27"/>
  <c r="D294" i="27"/>
  <c r="D293" i="27"/>
  <c r="D292" i="27"/>
  <c r="D291" i="27"/>
  <c r="D290" i="27"/>
  <c r="D289" i="27"/>
  <c r="D288" i="27"/>
  <c r="D287" i="27"/>
  <c r="D286" i="27"/>
  <c r="D285" i="27"/>
  <c r="D284" i="27"/>
  <c r="D283" i="27"/>
  <c r="D282" i="27"/>
  <c r="D281" i="27"/>
  <c r="D280" i="27"/>
  <c r="D279" i="27"/>
  <c r="D278" i="27"/>
  <c r="D277" i="27"/>
  <c r="D276" i="27"/>
  <c r="D275" i="27"/>
  <c r="D274" i="27"/>
  <c r="D273" i="27"/>
  <c r="D272" i="27"/>
  <c r="D271" i="27"/>
  <c r="D270" i="27"/>
  <c r="D269" i="27"/>
  <c r="D268" i="27"/>
  <c r="D267" i="27"/>
  <c r="D266" i="27"/>
  <c r="D265" i="27"/>
  <c r="D264" i="27"/>
  <c r="D263" i="27"/>
  <c r="D262" i="27"/>
  <c r="D261" i="27"/>
  <c r="D260" i="27"/>
  <c r="D259" i="27"/>
  <c r="D258" i="27"/>
  <c r="D257" i="27"/>
  <c r="D256" i="27"/>
  <c r="D255" i="27"/>
  <c r="D254" i="27"/>
  <c r="D253" i="27"/>
  <c r="D252" i="27"/>
  <c r="D251" i="27"/>
  <c r="D250" i="27"/>
  <c r="D249" i="27"/>
  <c r="D248" i="27"/>
  <c r="D247" i="27"/>
  <c r="D246" i="27"/>
  <c r="D245" i="27"/>
  <c r="D244" i="27"/>
  <c r="D243" i="27"/>
  <c r="D242" i="27"/>
  <c r="D241" i="27"/>
  <c r="D240" i="27"/>
  <c r="D239" i="27"/>
  <c r="D238" i="27"/>
  <c r="D237" i="27"/>
  <c r="D236" i="27"/>
  <c r="D235" i="27"/>
  <c r="D234" i="27"/>
  <c r="D233" i="27"/>
  <c r="D232" i="27"/>
  <c r="D231" i="27"/>
  <c r="D230" i="27"/>
  <c r="D229" i="27"/>
  <c r="D228" i="27"/>
  <c r="D227" i="27"/>
  <c r="D226" i="27"/>
  <c r="D225" i="27"/>
  <c r="D224" i="27"/>
  <c r="D223" i="27"/>
  <c r="D222" i="27"/>
  <c r="D221" i="27"/>
  <c r="D220" i="27"/>
  <c r="D219" i="27"/>
  <c r="D218" i="27"/>
  <c r="D217" i="27"/>
  <c r="D216" i="27"/>
  <c r="D215" i="27"/>
  <c r="D214" i="27"/>
  <c r="D213" i="27"/>
  <c r="D212" i="27"/>
  <c r="D211" i="27"/>
  <c r="D210" i="27"/>
  <c r="D209" i="27"/>
  <c r="D208" i="27"/>
  <c r="D207" i="27"/>
  <c r="D206" i="27"/>
  <c r="D205" i="27"/>
  <c r="D204" i="27"/>
  <c r="D203" i="27"/>
  <c r="D202" i="27"/>
  <c r="D201" i="27"/>
  <c r="D200" i="27"/>
  <c r="D199" i="27"/>
  <c r="D198" i="27"/>
  <c r="D197" i="27"/>
  <c r="D196" i="27"/>
  <c r="D195" i="27"/>
  <c r="D194" i="27"/>
  <c r="D193" i="27"/>
  <c r="D192" i="27"/>
  <c r="D191" i="27"/>
  <c r="D190" i="27"/>
  <c r="D189" i="27"/>
  <c r="D188" i="27"/>
  <c r="D187" i="27"/>
  <c r="D186" i="27"/>
  <c r="D185" i="27"/>
  <c r="D184" i="27"/>
  <c r="D183" i="27"/>
  <c r="D182" i="27"/>
  <c r="D181" i="27"/>
  <c r="D180" i="27"/>
  <c r="D179" i="27"/>
  <c r="D178" i="27"/>
  <c r="D177" i="27"/>
  <c r="D176" i="27"/>
  <c r="D175" i="27"/>
  <c r="D174" i="27"/>
  <c r="D173" i="27"/>
  <c r="D172" i="27"/>
  <c r="D171" i="27"/>
  <c r="D170" i="27"/>
  <c r="D169" i="27"/>
  <c r="D168" i="27"/>
  <c r="D167" i="27"/>
  <c r="D166" i="27"/>
  <c r="D165" i="27"/>
  <c r="D164" i="27"/>
  <c r="D163" i="27"/>
  <c r="D162" i="27"/>
  <c r="D161" i="27"/>
  <c r="D160" i="27"/>
  <c r="D159" i="27"/>
  <c r="D158" i="27"/>
  <c r="D157" i="27"/>
  <c r="D156" i="27"/>
  <c r="D155" i="27"/>
  <c r="D154" i="27"/>
  <c r="D153" i="27"/>
  <c r="D152" i="27"/>
  <c r="D151" i="27"/>
  <c r="D150" i="27"/>
  <c r="D149" i="27"/>
  <c r="D148" i="27"/>
  <c r="D147" i="27"/>
  <c r="D146" i="27"/>
  <c r="D145" i="27"/>
  <c r="D144" i="27"/>
  <c r="D143" i="27"/>
  <c r="D142" i="27"/>
  <c r="D141" i="27"/>
  <c r="D140" i="27"/>
  <c r="D139" i="27"/>
  <c r="D138" i="27"/>
  <c r="D137" i="27"/>
  <c r="D136" i="27"/>
  <c r="D135" i="27"/>
  <c r="D134" i="27"/>
  <c r="D133" i="27"/>
  <c r="D132" i="27"/>
  <c r="D131" i="27"/>
  <c r="D130" i="27"/>
  <c r="D129" i="27"/>
  <c r="D128" i="27"/>
  <c r="D127" i="27"/>
  <c r="D126" i="27"/>
  <c r="D125" i="27"/>
  <c r="D124" i="27"/>
  <c r="D123" i="27"/>
  <c r="D122" i="27"/>
  <c r="D121" i="27"/>
  <c r="D120" i="27"/>
  <c r="D119" i="27"/>
  <c r="D118" i="27"/>
  <c r="D117" i="27"/>
  <c r="D116" i="27"/>
  <c r="D115" i="27"/>
  <c r="D114" i="27"/>
  <c r="D113" i="27"/>
  <c r="D112" i="27"/>
  <c r="D111" i="27"/>
  <c r="D110" i="27"/>
  <c r="D109" i="27"/>
  <c r="D108" i="27"/>
  <c r="D107" i="27"/>
  <c r="D106" i="27"/>
  <c r="D105" i="27"/>
  <c r="D104" i="27"/>
  <c r="D103" i="27"/>
  <c r="D102" i="27"/>
  <c r="D101" i="27"/>
  <c r="D100" i="27"/>
  <c r="D99" i="27"/>
  <c r="D98" i="27"/>
  <c r="D97" i="27"/>
  <c r="D96" i="27"/>
  <c r="D95" i="27"/>
  <c r="D94" i="27"/>
  <c r="D93" i="27"/>
  <c r="D92" i="27"/>
  <c r="D91" i="27"/>
  <c r="D90" i="27"/>
  <c r="D89" i="27"/>
  <c r="D88" i="27"/>
  <c r="D87" i="27"/>
  <c r="D86" i="27"/>
  <c r="D85" i="27"/>
  <c r="D84" i="27"/>
  <c r="D83" i="27"/>
  <c r="D82" i="27"/>
  <c r="D81" i="27"/>
  <c r="D80" i="27"/>
  <c r="D79" i="27"/>
  <c r="D78" i="27"/>
  <c r="D77" i="27"/>
  <c r="D76" i="27"/>
  <c r="D75" i="27"/>
  <c r="D74" i="27"/>
  <c r="D73" i="27"/>
  <c r="D72" i="27"/>
  <c r="D71" i="27"/>
  <c r="D70" i="27"/>
  <c r="D69" i="27"/>
  <c r="D68" i="27"/>
  <c r="D67" i="27"/>
  <c r="D66" i="27"/>
  <c r="D65" i="27"/>
  <c r="D64" i="27"/>
  <c r="D63" i="27"/>
  <c r="D62" i="27"/>
  <c r="D61" i="27"/>
  <c r="D60" i="27"/>
  <c r="D59" i="27"/>
  <c r="D58" i="27"/>
  <c r="D57" i="27"/>
  <c r="D56" i="27"/>
  <c r="D55" i="27"/>
  <c r="D54" i="27"/>
  <c r="D53" i="27"/>
  <c r="D52" i="27"/>
  <c r="D51" i="27"/>
  <c r="D50" i="27"/>
  <c r="D49" i="27"/>
  <c r="D48" i="27"/>
  <c r="D47" i="27"/>
  <c r="D46" i="27"/>
  <c r="D45" i="27"/>
  <c r="D44" i="27"/>
  <c r="D43" i="27"/>
  <c r="D42" i="27"/>
  <c r="D41" i="27"/>
  <c r="D40" i="27"/>
  <c r="D39" i="27"/>
  <c r="D38" i="27"/>
  <c r="D37" i="27"/>
  <c r="D36" i="27"/>
  <c r="D35" i="27"/>
  <c r="D34" i="27"/>
  <c r="D33" i="27"/>
  <c r="D32" i="27"/>
  <c r="D31" i="27"/>
  <c r="D30" i="27"/>
  <c r="D29" i="27"/>
  <c r="D28" i="27"/>
  <c r="D27" i="27"/>
  <c r="D26" i="27"/>
  <c r="D25" i="27"/>
  <c r="D24" i="27"/>
  <c r="D23" i="27"/>
  <c r="D22" i="27"/>
  <c r="D21" i="27"/>
  <c r="D20" i="27"/>
  <c r="D19" i="27"/>
  <c r="D18" i="27"/>
  <c r="D17" i="27"/>
  <c r="D16" i="27"/>
  <c r="D15" i="27"/>
  <c r="D14" i="27"/>
  <c r="D13" i="27"/>
  <c r="D12" i="27"/>
  <c r="D11" i="27"/>
  <c r="D10" i="27"/>
  <c r="D9" i="27"/>
  <c r="D8" i="27"/>
  <c r="F1006" i="27"/>
  <c r="F1005" i="27"/>
  <c r="F1004" i="27"/>
  <c r="F1003" i="27"/>
  <c r="F1002" i="27"/>
  <c r="F1001" i="27"/>
  <c r="F1000" i="27"/>
  <c r="F999" i="27"/>
  <c r="F998" i="27"/>
  <c r="F997" i="27"/>
  <c r="F996" i="27"/>
  <c r="F995" i="27"/>
  <c r="F994" i="27"/>
  <c r="F993" i="27"/>
  <c r="F992" i="27"/>
  <c r="F991" i="27"/>
  <c r="F990" i="27"/>
  <c r="F989" i="27"/>
  <c r="F988" i="27"/>
  <c r="F987" i="27"/>
  <c r="F986" i="27"/>
  <c r="F985" i="27"/>
  <c r="F984" i="27"/>
  <c r="F983" i="27"/>
  <c r="F982" i="27"/>
  <c r="F981" i="27"/>
  <c r="F980" i="27"/>
  <c r="F979" i="27"/>
  <c r="F978" i="27"/>
  <c r="F977" i="27"/>
  <c r="F976" i="27"/>
  <c r="F975" i="27"/>
  <c r="F974" i="27"/>
  <c r="F973" i="27"/>
  <c r="F972" i="27"/>
  <c r="F971" i="27"/>
  <c r="F970" i="27"/>
  <c r="F969" i="27"/>
  <c r="F968" i="27"/>
  <c r="F967" i="27"/>
  <c r="F966" i="27"/>
  <c r="F965" i="27"/>
  <c r="F964" i="27"/>
  <c r="F963" i="27"/>
  <c r="F962" i="27"/>
  <c r="F961" i="27"/>
  <c r="F960" i="27"/>
  <c r="F959" i="27"/>
  <c r="F958" i="27"/>
  <c r="F957" i="27"/>
  <c r="F956" i="27"/>
  <c r="F955" i="27"/>
  <c r="F954" i="27"/>
  <c r="F953" i="27"/>
  <c r="F952" i="27"/>
  <c r="F951" i="27"/>
  <c r="F950" i="27"/>
  <c r="F949" i="27"/>
  <c r="F948" i="27"/>
  <c r="F947" i="27"/>
  <c r="F946" i="27"/>
  <c r="F945" i="27"/>
  <c r="F944" i="27"/>
  <c r="F943" i="27"/>
  <c r="F942" i="27"/>
  <c r="F941" i="27"/>
  <c r="F940" i="27"/>
  <c r="F939" i="27"/>
  <c r="F938" i="27"/>
  <c r="F937" i="27"/>
  <c r="F936" i="27"/>
  <c r="F935" i="27"/>
  <c r="F934" i="27"/>
  <c r="F933" i="27"/>
  <c r="F932" i="27"/>
  <c r="F931" i="27"/>
  <c r="F930" i="27"/>
  <c r="F929" i="27"/>
  <c r="F928" i="27"/>
  <c r="F927" i="27"/>
  <c r="F926" i="27"/>
  <c r="F925" i="27"/>
  <c r="F924" i="27"/>
  <c r="F923" i="27"/>
  <c r="F922" i="27"/>
  <c r="F921" i="27"/>
  <c r="F920" i="27"/>
  <c r="F919" i="27"/>
  <c r="F918" i="27"/>
  <c r="F917" i="27"/>
  <c r="F916" i="27"/>
  <c r="F915" i="27"/>
  <c r="F914" i="27"/>
  <c r="F913" i="27"/>
  <c r="F912" i="27"/>
  <c r="F911" i="27"/>
  <c r="F910" i="27"/>
  <c r="F909" i="27"/>
  <c r="F908" i="27"/>
  <c r="F907" i="27"/>
  <c r="F906" i="27"/>
  <c r="F905" i="27"/>
  <c r="F904" i="27"/>
  <c r="F903" i="27"/>
  <c r="F902" i="27"/>
  <c r="F901" i="27"/>
  <c r="F900" i="27"/>
  <c r="F899" i="27"/>
  <c r="F898" i="27"/>
  <c r="F897" i="27"/>
  <c r="F896" i="27"/>
  <c r="F895" i="27"/>
  <c r="F894" i="27"/>
  <c r="F893" i="27"/>
  <c r="F892" i="27"/>
  <c r="F891" i="27"/>
  <c r="F890" i="27"/>
  <c r="F889" i="27"/>
  <c r="F888" i="27"/>
  <c r="F887" i="27"/>
  <c r="F886" i="27"/>
  <c r="F885" i="27"/>
  <c r="F884" i="27"/>
  <c r="F883" i="27"/>
  <c r="F882" i="27"/>
  <c r="F881" i="27"/>
  <c r="F880" i="27"/>
  <c r="F879" i="27"/>
  <c r="F878" i="27"/>
  <c r="F877" i="27"/>
  <c r="F876" i="27"/>
  <c r="F875" i="27"/>
  <c r="F874" i="27"/>
  <c r="F873" i="27"/>
  <c r="F872" i="27"/>
  <c r="F871" i="27"/>
  <c r="F870" i="27"/>
  <c r="F869" i="27"/>
  <c r="F868" i="27"/>
  <c r="F867" i="27"/>
  <c r="F866" i="27"/>
  <c r="F865" i="27"/>
  <c r="F864" i="27"/>
  <c r="F863" i="27"/>
  <c r="F862" i="27"/>
  <c r="F861" i="27"/>
  <c r="F860" i="27"/>
  <c r="F859" i="27"/>
  <c r="F858" i="27"/>
  <c r="F857" i="27"/>
  <c r="F856" i="27"/>
  <c r="F855" i="27"/>
  <c r="F854" i="27"/>
  <c r="F853" i="27"/>
  <c r="F852" i="27"/>
  <c r="F851" i="27"/>
  <c r="F850" i="27"/>
  <c r="F849" i="27"/>
  <c r="F848" i="27"/>
  <c r="F847" i="27"/>
  <c r="F846" i="27"/>
  <c r="F845" i="27"/>
  <c r="F844" i="27"/>
  <c r="F843" i="27"/>
  <c r="F842" i="27"/>
  <c r="F841" i="27"/>
  <c r="F840" i="27"/>
  <c r="F839" i="27"/>
  <c r="F838" i="27"/>
  <c r="F837" i="27"/>
  <c r="F836" i="27"/>
  <c r="F835" i="27"/>
  <c r="F834" i="27"/>
  <c r="F833" i="27"/>
  <c r="F832" i="27"/>
  <c r="F831" i="27"/>
  <c r="F830" i="27"/>
  <c r="F829" i="27"/>
  <c r="F828" i="27"/>
  <c r="F827" i="27"/>
  <c r="F826" i="27"/>
  <c r="F825" i="27"/>
  <c r="F824" i="27"/>
  <c r="F823" i="27"/>
  <c r="F822" i="27"/>
  <c r="F821" i="27"/>
  <c r="F820" i="27"/>
  <c r="F819" i="27"/>
  <c r="F818" i="27"/>
  <c r="F817" i="27"/>
  <c r="F816" i="27"/>
  <c r="F815" i="27"/>
  <c r="F814" i="27"/>
  <c r="F813" i="27"/>
  <c r="F812" i="27"/>
  <c r="F811" i="27"/>
  <c r="F810" i="27"/>
  <c r="F809" i="27"/>
  <c r="F808" i="27"/>
  <c r="F807" i="27"/>
  <c r="F806" i="27"/>
  <c r="F805" i="27"/>
  <c r="F804" i="27"/>
  <c r="F803" i="27"/>
  <c r="F802" i="27"/>
  <c r="F801" i="27"/>
  <c r="F800" i="27"/>
  <c r="F799" i="27"/>
  <c r="F798" i="27"/>
  <c r="F797" i="27"/>
  <c r="F796" i="27"/>
  <c r="F795" i="27"/>
  <c r="F794" i="27"/>
  <c r="F793" i="27"/>
  <c r="F792" i="27"/>
  <c r="F791" i="27"/>
  <c r="F790" i="27"/>
  <c r="F789" i="27"/>
  <c r="F788" i="27"/>
  <c r="F787" i="27"/>
  <c r="F786" i="27"/>
  <c r="F785" i="27"/>
  <c r="F784" i="27"/>
  <c r="F783" i="27"/>
  <c r="F782" i="27"/>
  <c r="F781" i="27"/>
  <c r="F780" i="27"/>
  <c r="F779" i="27"/>
  <c r="F778" i="27"/>
  <c r="F777" i="27"/>
  <c r="F776" i="27"/>
  <c r="F775" i="27"/>
  <c r="F774" i="27"/>
  <c r="F773" i="27"/>
  <c r="F772" i="27"/>
  <c r="F771" i="27"/>
  <c r="F770" i="27"/>
  <c r="F769" i="27"/>
  <c r="F768" i="27"/>
  <c r="F767" i="27"/>
  <c r="F766" i="27"/>
  <c r="F765" i="27"/>
  <c r="F764" i="27"/>
  <c r="F763" i="27"/>
  <c r="F762" i="27"/>
  <c r="F761" i="27"/>
  <c r="F760" i="27"/>
  <c r="F759" i="27"/>
  <c r="F758" i="27"/>
  <c r="F757" i="27"/>
  <c r="F756" i="27"/>
  <c r="F755" i="27"/>
  <c r="F754" i="27"/>
  <c r="F753" i="27"/>
  <c r="F752" i="27"/>
  <c r="F751" i="27"/>
  <c r="F750" i="27"/>
  <c r="F749" i="27"/>
  <c r="F748" i="27"/>
  <c r="F747" i="27"/>
  <c r="F746" i="27"/>
  <c r="F745" i="27"/>
  <c r="F744" i="27"/>
  <c r="F743" i="27"/>
  <c r="F742" i="27"/>
  <c r="F741" i="27"/>
  <c r="F740" i="27"/>
  <c r="F739" i="27"/>
  <c r="F738" i="27"/>
  <c r="F737" i="27"/>
  <c r="F736" i="27"/>
  <c r="F735" i="27"/>
  <c r="F734" i="27"/>
  <c r="F733" i="27"/>
  <c r="F732" i="27"/>
  <c r="F731" i="27"/>
  <c r="F730" i="27"/>
  <c r="F729" i="27"/>
  <c r="F728" i="27"/>
  <c r="F727" i="27"/>
  <c r="F726" i="27"/>
  <c r="F725" i="27"/>
  <c r="F724" i="27"/>
  <c r="F723" i="27"/>
  <c r="F722" i="27"/>
  <c r="F721" i="27"/>
  <c r="F720" i="27"/>
  <c r="F719" i="27"/>
  <c r="F718" i="27"/>
  <c r="F717" i="27"/>
  <c r="F716" i="27"/>
  <c r="F715" i="27"/>
  <c r="F714" i="27"/>
  <c r="F713" i="27"/>
  <c r="F712" i="27"/>
  <c r="F711" i="27"/>
  <c r="F710" i="27"/>
  <c r="F709" i="27"/>
  <c r="F708" i="27"/>
  <c r="F707" i="27"/>
  <c r="F706" i="27"/>
  <c r="F705" i="27"/>
  <c r="F704" i="27"/>
  <c r="F703" i="27"/>
  <c r="F702" i="27"/>
  <c r="F701" i="27"/>
  <c r="F700" i="27"/>
  <c r="F699" i="27"/>
  <c r="F698" i="27"/>
  <c r="F697" i="27"/>
  <c r="F696" i="27"/>
  <c r="F695" i="27"/>
  <c r="F694" i="27"/>
  <c r="F693" i="27"/>
  <c r="F692" i="27"/>
  <c r="F691" i="27"/>
  <c r="F690" i="27"/>
  <c r="F689" i="27"/>
  <c r="F688" i="27"/>
  <c r="F687" i="27"/>
  <c r="F686" i="27"/>
  <c r="F685" i="27"/>
  <c r="F684" i="27"/>
  <c r="F683" i="27"/>
  <c r="F682" i="27"/>
  <c r="F681" i="27"/>
  <c r="F680" i="27"/>
  <c r="F679" i="27"/>
  <c r="F678" i="27"/>
  <c r="F677" i="27"/>
  <c r="F676" i="27"/>
  <c r="F675" i="27"/>
  <c r="F674" i="27"/>
  <c r="F673" i="27"/>
  <c r="F672" i="27"/>
  <c r="F671" i="27"/>
  <c r="F670" i="27"/>
  <c r="F669" i="27"/>
  <c r="F668" i="27"/>
  <c r="F667" i="27"/>
  <c r="F666" i="27"/>
  <c r="F665" i="27"/>
  <c r="F664" i="27"/>
  <c r="F663" i="27"/>
  <c r="F662" i="27"/>
  <c r="F661" i="27"/>
  <c r="F660" i="27"/>
  <c r="F659" i="27"/>
  <c r="F658" i="27"/>
  <c r="F657" i="27"/>
  <c r="F656" i="27"/>
  <c r="F655" i="27"/>
  <c r="F654" i="27"/>
  <c r="F653" i="27"/>
  <c r="F652" i="27"/>
  <c r="F651" i="27"/>
  <c r="F650" i="27"/>
  <c r="F649" i="27"/>
  <c r="F648" i="27"/>
  <c r="F647" i="27"/>
  <c r="F646" i="27"/>
  <c r="F645" i="27"/>
  <c r="F644" i="27"/>
  <c r="F643" i="27"/>
  <c r="F642" i="27"/>
  <c r="F641" i="27"/>
  <c r="F640" i="27"/>
  <c r="F639" i="27"/>
  <c r="F638" i="27"/>
  <c r="F637" i="27"/>
  <c r="F636" i="27"/>
  <c r="F635" i="27"/>
  <c r="F634" i="27"/>
  <c r="F633" i="27"/>
  <c r="F632" i="27"/>
  <c r="F631" i="27"/>
  <c r="F630" i="27"/>
  <c r="F629" i="27"/>
  <c r="F628" i="27"/>
  <c r="F627" i="27"/>
  <c r="F626" i="27"/>
  <c r="F625" i="27"/>
  <c r="F624" i="27"/>
  <c r="F623" i="27"/>
  <c r="F622" i="27"/>
  <c r="F621" i="27"/>
  <c r="F620" i="27"/>
  <c r="F619" i="27"/>
  <c r="F618" i="27"/>
  <c r="F617" i="27"/>
  <c r="F616" i="27"/>
  <c r="F615" i="27"/>
  <c r="F614" i="27"/>
  <c r="F613" i="27"/>
  <c r="F612" i="27"/>
  <c r="F611" i="27"/>
  <c r="F610" i="27"/>
  <c r="F609" i="27"/>
  <c r="F608" i="27"/>
  <c r="F607" i="27"/>
  <c r="F606" i="27"/>
  <c r="F605" i="27"/>
  <c r="F604" i="27"/>
  <c r="F603" i="27"/>
  <c r="F602" i="27"/>
  <c r="F601" i="27"/>
  <c r="F600" i="27"/>
  <c r="F599" i="27"/>
  <c r="F598" i="27"/>
  <c r="F597" i="27"/>
  <c r="F596" i="27"/>
  <c r="F595" i="27"/>
  <c r="F594" i="27"/>
  <c r="F593" i="27"/>
  <c r="F592" i="27"/>
  <c r="F591" i="27"/>
  <c r="F590" i="27"/>
  <c r="F589" i="27"/>
  <c r="F588" i="27"/>
  <c r="F587" i="27"/>
  <c r="F586" i="27"/>
  <c r="F585" i="27"/>
  <c r="F584" i="27"/>
  <c r="F583" i="27"/>
  <c r="F582" i="27"/>
  <c r="F581" i="27"/>
  <c r="F580" i="27"/>
  <c r="F579" i="27"/>
  <c r="F578" i="27"/>
  <c r="F577" i="27"/>
  <c r="F576" i="27"/>
  <c r="F575" i="27"/>
  <c r="F574" i="27"/>
  <c r="F573" i="27"/>
  <c r="F572" i="27"/>
  <c r="F571" i="27"/>
  <c r="F570" i="27"/>
  <c r="F569" i="27"/>
  <c r="F568" i="27"/>
  <c r="F567" i="27"/>
  <c r="F566" i="27"/>
  <c r="F565" i="27"/>
  <c r="F564" i="27"/>
  <c r="F563" i="27"/>
  <c r="F562" i="27"/>
  <c r="F561" i="27"/>
  <c r="F560" i="27"/>
  <c r="F559" i="27"/>
  <c r="F558" i="27"/>
  <c r="F557" i="27"/>
  <c r="F556" i="27"/>
  <c r="F555" i="27"/>
  <c r="F554" i="27"/>
  <c r="F553" i="27"/>
  <c r="F552" i="27"/>
  <c r="F551" i="27"/>
  <c r="F550" i="27"/>
  <c r="F549" i="27"/>
  <c r="F548" i="27"/>
  <c r="F547" i="27"/>
  <c r="F546" i="27"/>
  <c r="F545" i="27"/>
  <c r="F544" i="27"/>
  <c r="F543" i="27"/>
  <c r="F542" i="27"/>
  <c r="F541" i="27"/>
  <c r="F540" i="27"/>
  <c r="F539" i="27"/>
  <c r="F538" i="27"/>
  <c r="F537" i="27"/>
  <c r="F536" i="27"/>
  <c r="F535" i="27"/>
  <c r="F534" i="27"/>
  <c r="F533" i="27"/>
  <c r="F532" i="27"/>
  <c r="F531" i="27"/>
  <c r="F530" i="27"/>
  <c r="F529" i="27"/>
  <c r="F528" i="27"/>
  <c r="F527" i="27"/>
  <c r="F526" i="27"/>
  <c r="F525" i="27"/>
  <c r="F524" i="27"/>
  <c r="F523" i="27"/>
  <c r="F522" i="27"/>
  <c r="F521" i="27"/>
  <c r="F520" i="27"/>
  <c r="F519" i="27"/>
  <c r="F518" i="27"/>
  <c r="F517" i="27"/>
  <c r="F516" i="27"/>
  <c r="F515" i="27"/>
  <c r="F514" i="27"/>
  <c r="F513" i="27"/>
  <c r="F512" i="27"/>
  <c r="F511" i="27"/>
  <c r="F510" i="27"/>
  <c r="F509" i="27"/>
  <c r="F508" i="27"/>
  <c r="F507" i="27"/>
  <c r="F506" i="27"/>
  <c r="F505" i="27"/>
  <c r="F504" i="27"/>
  <c r="F503" i="27"/>
  <c r="F502" i="27"/>
  <c r="F501" i="27"/>
  <c r="F500" i="27"/>
  <c r="F499" i="27"/>
  <c r="F498" i="27"/>
  <c r="F497" i="27"/>
  <c r="F496" i="27"/>
  <c r="F495" i="27"/>
  <c r="F494" i="27"/>
  <c r="F493" i="27"/>
  <c r="F492" i="27"/>
  <c r="F491" i="27"/>
  <c r="F490" i="27"/>
  <c r="F489" i="27"/>
  <c r="F488" i="27"/>
  <c r="F487" i="27"/>
  <c r="F486" i="27"/>
  <c r="F485" i="27"/>
  <c r="F484" i="27"/>
  <c r="F483" i="27"/>
  <c r="F482" i="27"/>
  <c r="F481" i="27"/>
  <c r="F480" i="27"/>
  <c r="F479" i="27"/>
  <c r="F478" i="27"/>
  <c r="F477" i="27"/>
  <c r="F476" i="27"/>
  <c r="F475" i="27"/>
  <c r="F474" i="27"/>
  <c r="F473" i="27"/>
  <c r="F472" i="27"/>
  <c r="F471" i="27"/>
  <c r="F470" i="27"/>
  <c r="F469" i="27"/>
  <c r="F468" i="27"/>
  <c r="F467" i="27"/>
  <c r="F466" i="27"/>
  <c r="F465" i="27"/>
  <c r="F464" i="27"/>
  <c r="F463" i="27"/>
  <c r="F462" i="27"/>
  <c r="F461" i="27"/>
  <c r="F460" i="27"/>
  <c r="F459" i="27"/>
  <c r="F458" i="27"/>
  <c r="F457" i="27"/>
  <c r="F456" i="27"/>
  <c r="F455" i="27"/>
  <c r="F454" i="27"/>
  <c r="F453" i="27"/>
  <c r="F452" i="27"/>
  <c r="F451" i="27"/>
  <c r="F450" i="27"/>
  <c r="F449" i="27"/>
  <c r="F448" i="27"/>
  <c r="F447" i="27"/>
  <c r="F446" i="27"/>
  <c r="F445" i="27"/>
  <c r="F444" i="27"/>
  <c r="F443" i="27"/>
  <c r="F442" i="27"/>
  <c r="F441" i="27"/>
  <c r="F440" i="27"/>
  <c r="F439" i="27"/>
  <c r="F438" i="27"/>
  <c r="F437" i="27"/>
  <c r="F436" i="27"/>
  <c r="F435" i="27"/>
  <c r="F434" i="27"/>
  <c r="F433" i="27"/>
  <c r="F432" i="27"/>
  <c r="F431" i="27"/>
  <c r="F430" i="27"/>
  <c r="F429" i="27"/>
  <c r="F428" i="27"/>
  <c r="F427" i="27"/>
  <c r="F426" i="27"/>
  <c r="F425" i="27"/>
  <c r="F424" i="27"/>
  <c r="F423" i="27"/>
  <c r="F422" i="27"/>
  <c r="F421" i="27"/>
  <c r="F420" i="27"/>
  <c r="F419" i="27"/>
  <c r="F418" i="27"/>
  <c r="F417" i="27"/>
  <c r="F416" i="27"/>
  <c r="F415" i="27"/>
  <c r="F414" i="27"/>
  <c r="F413" i="27"/>
  <c r="F412" i="27"/>
  <c r="F411" i="27"/>
  <c r="F410" i="27"/>
  <c r="F409" i="27"/>
  <c r="F408" i="27"/>
  <c r="F407" i="27"/>
  <c r="F406" i="27"/>
  <c r="F405" i="27"/>
  <c r="F404" i="27"/>
  <c r="F403" i="27"/>
  <c r="F402" i="27"/>
  <c r="F401" i="27"/>
  <c r="F400" i="27"/>
  <c r="F399" i="27"/>
  <c r="F398" i="27"/>
  <c r="F397" i="27"/>
  <c r="F396" i="27"/>
  <c r="F395" i="27"/>
  <c r="F394" i="27"/>
  <c r="F393" i="27"/>
  <c r="F392" i="27"/>
  <c r="F391" i="27"/>
  <c r="F390" i="27"/>
  <c r="F389" i="27"/>
  <c r="F388" i="27"/>
  <c r="F387" i="27"/>
  <c r="F386" i="27"/>
  <c r="F385" i="27"/>
  <c r="F384" i="27"/>
  <c r="F383" i="27"/>
  <c r="F382" i="27"/>
  <c r="F381" i="27"/>
  <c r="F380" i="27"/>
  <c r="F379" i="27"/>
  <c r="F378" i="27"/>
  <c r="F377" i="27"/>
  <c r="F376" i="27"/>
  <c r="F375" i="27"/>
  <c r="F374" i="27"/>
  <c r="F373" i="27"/>
  <c r="F372" i="27"/>
  <c r="F371" i="27"/>
  <c r="F370" i="27"/>
  <c r="F369" i="27"/>
  <c r="F368" i="27"/>
  <c r="F367" i="27"/>
  <c r="F366" i="27"/>
  <c r="F365" i="27"/>
  <c r="F364" i="27"/>
  <c r="F363" i="27"/>
  <c r="F362" i="27"/>
  <c r="F361" i="27"/>
  <c r="F360" i="27"/>
  <c r="F359" i="27"/>
  <c r="F358" i="27"/>
  <c r="F357" i="27"/>
  <c r="F356" i="27"/>
  <c r="F355" i="27"/>
  <c r="F354" i="27"/>
  <c r="F353" i="27"/>
  <c r="F352" i="27"/>
  <c r="F351" i="27"/>
  <c r="F350" i="27"/>
  <c r="F349" i="27"/>
  <c r="F348" i="27"/>
  <c r="F347" i="27"/>
  <c r="F346" i="27"/>
  <c r="F345" i="27"/>
  <c r="F344" i="27"/>
  <c r="F343" i="27"/>
  <c r="F342" i="27"/>
  <c r="F341" i="27"/>
  <c r="F340" i="27"/>
  <c r="F339" i="27"/>
  <c r="F338" i="27"/>
  <c r="F337" i="27"/>
  <c r="F336" i="27"/>
  <c r="F335" i="27"/>
  <c r="F334" i="27"/>
  <c r="F333" i="27"/>
  <c r="F332" i="27"/>
  <c r="F331" i="27"/>
  <c r="F330" i="27"/>
  <c r="F329" i="27"/>
  <c r="F328" i="27"/>
  <c r="F327" i="27"/>
  <c r="F326" i="27"/>
  <c r="F325" i="27"/>
  <c r="F324" i="27"/>
  <c r="F323" i="27"/>
  <c r="F322" i="27"/>
  <c r="F321" i="27"/>
  <c r="F320" i="27"/>
  <c r="F319" i="27"/>
  <c r="F318" i="27"/>
  <c r="F317" i="27"/>
  <c r="F316" i="27"/>
  <c r="F315" i="27"/>
  <c r="F314" i="27"/>
  <c r="F313" i="27"/>
  <c r="F312" i="27"/>
  <c r="F311" i="27"/>
  <c r="F310" i="27"/>
  <c r="F309" i="27"/>
  <c r="F308" i="27"/>
  <c r="F307" i="27"/>
  <c r="F306" i="27"/>
  <c r="F305" i="27"/>
  <c r="F304" i="27"/>
  <c r="F303" i="27"/>
  <c r="F302" i="27"/>
  <c r="F301" i="27"/>
  <c r="F300" i="27"/>
  <c r="F299" i="27"/>
  <c r="F298" i="27"/>
  <c r="F297" i="27"/>
  <c r="F296" i="27"/>
  <c r="F295" i="27"/>
  <c r="F294" i="27"/>
  <c r="F293" i="27"/>
  <c r="F292" i="27"/>
  <c r="F291" i="27"/>
  <c r="F290" i="27"/>
  <c r="F289" i="27"/>
  <c r="F288" i="27"/>
  <c r="F287" i="27"/>
  <c r="F286" i="27"/>
  <c r="F285" i="27"/>
  <c r="F284" i="27"/>
  <c r="F283" i="27"/>
  <c r="F282" i="27"/>
  <c r="F281" i="27"/>
  <c r="F280" i="27"/>
  <c r="F279" i="27"/>
  <c r="F278" i="27"/>
  <c r="F277" i="27"/>
  <c r="F276" i="27"/>
  <c r="F275" i="27"/>
  <c r="F274" i="27"/>
  <c r="F273" i="27"/>
  <c r="F272" i="27"/>
  <c r="F271" i="27"/>
  <c r="F270" i="27"/>
  <c r="F269" i="27"/>
  <c r="F268" i="27"/>
  <c r="F267" i="27"/>
  <c r="F266" i="27"/>
  <c r="F265" i="27"/>
  <c r="F264" i="27"/>
  <c r="F263" i="27"/>
  <c r="F262" i="27"/>
  <c r="F261" i="27"/>
  <c r="F260" i="27"/>
  <c r="F259" i="27"/>
  <c r="F258" i="27"/>
  <c r="F257" i="27"/>
  <c r="F256" i="27"/>
  <c r="F255" i="27"/>
  <c r="F254" i="27"/>
  <c r="F253" i="27"/>
  <c r="F252" i="27"/>
  <c r="F251" i="27"/>
  <c r="F250" i="27"/>
  <c r="F249" i="27"/>
  <c r="F248" i="27"/>
  <c r="F247" i="27"/>
  <c r="F246" i="27"/>
  <c r="F245" i="27"/>
  <c r="F244" i="27"/>
  <c r="F243" i="27"/>
  <c r="F242" i="27"/>
  <c r="F241" i="27"/>
  <c r="F240" i="27"/>
  <c r="F239" i="27"/>
  <c r="F238" i="27"/>
  <c r="F237" i="27"/>
  <c r="F236" i="27"/>
  <c r="F235" i="27"/>
  <c r="F234" i="27"/>
  <c r="F233" i="27"/>
  <c r="F232" i="27"/>
  <c r="F231" i="27"/>
  <c r="F230" i="27"/>
  <c r="F229" i="27"/>
  <c r="F228" i="27"/>
  <c r="F227" i="27"/>
  <c r="F226" i="27"/>
  <c r="F225" i="27"/>
  <c r="F224" i="27"/>
  <c r="F223" i="27"/>
  <c r="F222" i="27"/>
  <c r="F221" i="27"/>
  <c r="F220" i="27"/>
  <c r="F219" i="27"/>
  <c r="F218" i="27"/>
  <c r="F217" i="27"/>
  <c r="F216" i="27"/>
  <c r="F215" i="27"/>
  <c r="F214" i="27"/>
  <c r="F213" i="27"/>
  <c r="F212" i="27"/>
  <c r="F211" i="27"/>
  <c r="F210" i="27"/>
  <c r="F209" i="27"/>
  <c r="F208" i="27"/>
  <c r="F207" i="27"/>
  <c r="F206" i="27"/>
  <c r="F205" i="27"/>
  <c r="F204" i="27"/>
  <c r="F203" i="27"/>
  <c r="F202" i="27"/>
  <c r="F201" i="27"/>
  <c r="F200" i="27"/>
  <c r="F199" i="27"/>
  <c r="F198" i="27"/>
  <c r="F197" i="27"/>
  <c r="F196" i="27"/>
  <c r="F195" i="27"/>
  <c r="F194" i="27"/>
  <c r="F193" i="27"/>
  <c r="F192" i="27"/>
  <c r="F191" i="27"/>
  <c r="F190" i="27"/>
  <c r="F189" i="27"/>
  <c r="F188" i="27"/>
  <c r="F187" i="27"/>
  <c r="F186" i="27"/>
  <c r="F185" i="27"/>
  <c r="F184" i="27"/>
  <c r="F183" i="27"/>
  <c r="F182" i="27"/>
  <c r="F181" i="27"/>
  <c r="F180" i="27"/>
  <c r="F179" i="27"/>
  <c r="F178" i="27"/>
  <c r="F177" i="27"/>
  <c r="F176" i="27"/>
  <c r="F175" i="27"/>
  <c r="F174" i="27"/>
  <c r="F173" i="27"/>
  <c r="F172" i="27"/>
  <c r="F171" i="27"/>
  <c r="F170" i="27"/>
  <c r="F169" i="27"/>
  <c r="F168" i="27"/>
  <c r="F167" i="27"/>
  <c r="F166" i="27"/>
  <c r="F165" i="27"/>
  <c r="F164" i="27"/>
  <c r="F163" i="27"/>
  <c r="F162" i="27"/>
  <c r="F161" i="27"/>
  <c r="F160" i="27"/>
  <c r="F159" i="27"/>
  <c r="F158" i="27"/>
  <c r="F157" i="27"/>
  <c r="F156" i="27"/>
  <c r="F155" i="27"/>
  <c r="F154" i="27"/>
  <c r="F153" i="27"/>
  <c r="F152" i="27"/>
  <c r="F151" i="27"/>
  <c r="F150" i="27"/>
  <c r="F149" i="27"/>
  <c r="F148" i="27"/>
  <c r="F147" i="27"/>
  <c r="F146" i="27"/>
  <c r="F145" i="27"/>
  <c r="F144" i="27"/>
  <c r="F143" i="27"/>
  <c r="F142" i="27"/>
  <c r="F141" i="27"/>
  <c r="F140" i="27"/>
  <c r="F139" i="27"/>
  <c r="F138" i="27"/>
  <c r="F137" i="27"/>
  <c r="F136" i="27"/>
  <c r="F135" i="27"/>
  <c r="F134" i="27"/>
  <c r="F133" i="27"/>
  <c r="F132" i="27"/>
  <c r="F131" i="27"/>
  <c r="F130" i="27"/>
  <c r="F129" i="27"/>
  <c r="F128" i="27"/>
  <c r="F127" i="27"/>
  <c r="F126" i="27"/>
  <c r="F125" i="27"/>
  <c r="F124" i="27"/>
  <c r="F123" i="27"/>
  <c r="F122" i="27"/>
  <c r="F121" i="27"/>
  <c r="F120" i="27"/>
  <c r="F119" i="27"/>
  <c r="F118" i="27"/>
  <c r="F117" i="27"/>
  <c r="F116" i="27"/>
  <c r="F115" i="27"/>
  <c r="F114" i="27"/>
  <c r="F113" i="27"/>
  <c r="F112" i="27"/>
  <c r="F111" i="27"/>
  <c r="F110" i="27"/>
  <c r="F109" i="27"/>
  <c r="F108" i="27"/>
  <c r="F107" i="27"/>
  <c r="F106" i="27"/>
  <c r="F105" i="27"/>
  <c r="F104" i="27"/>
  <c r="F103" i="27"/>
  <c r="F102" i="27"/>
  <c r="F101" i="27"/>
  <c r="F100" i="27"/>
  <c r="F99" i="27"/>
  <c r="F98" i="27"/>
  <c r="F97" i="27"/>
  <c r="F96" i="27"/>
  <c r="F95" i="27"/>
  <c r="F94" i="27"/>
  <c r="F93" i="27"/>
  <c r="F92" i="27"/>
  <c r="F91" i="27"/>
  <c r="F90" i="27"/>
  <c r="F89" i="27"/>
  <c r="F88" i="27"/>
  <c r="F87" i="27"/>
  <c r="F86" i="27"/>
  <c r="F85" i="27"/>
  <c r="F84" i="27"/>
  <c r="F83" i="27"/>
  <c r="F82" i="27"/>
  <c r="F81" i="27"/>
  <c r="F80" i="27"/>
  <c r="F79" i="27"/>
  <c r="F78" i="27"/>
  <c r="F77" i="27"/>
  <c r="F76" i="27"/>
  <c r="F75" i="27"/>
  <c r="F74" i="27"/>
  <c r="F73" i="27"/>
  <c r="F72" i="27"/>
  <c r="F71" i="27"/>
  <c r="F70" i="27"/>
  <c r="F69" i="27"/>
  <c r="F68" i="27"/>
  <c r="F67" i="27"/>
  <c r="F66" i="27"/>
  <c r="F65" i="27"/>
  <c r="F64" i="27"/>
  <c r="F63" i="27"/>
  <c r="F62" i="27"/>
  <c r="F61" i="27"/>
  <c r="F60" i="27"/>
  <c r="F59" i="27"/>
  <c r="F58" i="27"/>
  <c r="F57" i="27"/>
  <c r="F56" i="27"/>
  <c r="F55" i="27"/>
  <c r="F54" i="27"/>
  <c r="F53" i="27"/>
  <c r="F52" i="27"/>
  <c r="F51" i="27"/>
  <c r="F50" i="27"/>
  <c r="F49" i="27"/>
  <c r="F48" i="27"/>
  <c r="F47" i="27"/>
  <c r="F46" i="27"/>
  <c r="F45" i="27"/>
  <c r="F44" i="27"/>
  <c r="F43" i="27"/>
  <c r="F42" i="27"/>
  <c r="F41" i="27"/>
  <c r="F40" i="27"/>
  <c r="F39" i="27"/>
  <c r="F38" i="27"/>
  <c r="F37" i="27"/>
  <c r="F36" i="27"/>
  <c r="F35" i="27"/>
  <c r="F34" i="27"/>
  <c r="F33" i="27"/>
  <c r="F32" i="27"/>
  <c r="F31" i="27"/>
  <c r="F30" i="27"/>
  <c r="F29" i="27"/>
  <c r="F28" i="27"/>
  <c r="F27" i="27"/>
  <c r="F26" i="27"/>
  <c r="F25" i="27"/>
  <c r="F24" i="27"/>
  <c r="F23" i="27"/>
  <c r="F22" i="27"/>
  <c r="F21" i="27"/>
  <c r="F20" i="27"/>
  <c r="F19" i="27"/>
  <c r="F18" i="27"/>
  <c r="F17" i="27"/>
  <c r="F16" i="27"/>
  <c r="F15" i="27"/>
  <c r="F14" i="27"/>
  <c r="F13" i="27"/>
  <c r="F12" i="27"/>
  <c r="F11" i="27"/>
  <c r="F10" i="27"/>
  <c r="F9" i="27"/>
  <c r="F8" i="27"/>
  <c r="H1006" i="27"/>
  <c r="H1005" i="27"/>
  <c r="H1004" i="27"/>
  <c r="H1003" i="27"/>
  <c r="H1002" i="27"/>
  <c r="H1001" i="27"/>
  <c r="H1000" i="27"/>
  <c r="H999" i="27"/>
  <c r="H998" i="27"/>
  <c r="H997" i="27"/>
  <c r="H996" i="27"/>
  <c r="H995" i="27"/>
  <c r="H994" i="27"/>
  <c r="H993" i="27"/>
  <c r="H992" i="27"/>
  <c r="H991" i="27"/>
  <c r="H990" i="27"/>
  <c r="H989" i="27"/>
  <c r="H988" i="27"/>
  <c r="H987" i="27"/>
  <c r="H986" i="27"/>
  <c r="H985" i="27"/>
  <c r="H984" i="27"/>
  <c r="H983" i="27"/>
  <c r="H982" i="27"/>
  <c r="H981" i="27"/>
  <c r="H980" i="27"/>
  <c r="H979" i="27"/>
  <c r="H978" i="27"/>
  <c r="H977" i="27"/>
  <c r="H976" i="27"/>
  <c r="H975" i="27"/>
  <c r="H974" i="27"/>
  <c r="H973" i="27"/>
  <c r="H972" i="27"/>
  <c r="H971" i="27"/>
  <c r="H970" i="27"/>
  <c r="H969" i="27"/>
  <c r="H968" i="27"/>
  <c r="H967" i="27"/>
  <c r="H966" i="27"/>
  <c r="H965" i="27"/>
  <c r="H964" i="27"/>
  <c r="H963" i="27"/>
  <c r="H962" i="27"/>
  <c r="H961" i="27"/>
  <c r="H960" i="27"/>
  <c r="H959" i="27"/>
  <c r="H958" i="27"/>
  <c r="H957" i="27"/>
  <c r="H956" i="27"/>
  <c r="H955" i="27"/>
  <c r="H954" i="27"/>
  <c r="H953" i="27"/>
  <c r="H952" i="27"/>
  <c r="H951" i="27"/>
  <c r="H950" i="27"/>
  <c r="H949" i="27"/>
  <c r="H948" i="27"/>
  <c r="H947" i="27"/>
  <c r="H946" i="27"/>
  <c r="H945" i="27"/>
  <c r="H944" i="27"/>
  <c r="H943" i="27"/>
  <c r="H942" i="27"/>
  <c r="H941" i="27"/>
  <c r="H940" i="27"/>
  <c r="H939" i="27"/>
  <c r="H938" i="27"/>
  <c r="H937" i="27"/>
  <c r="H936" i="27"/>
  <c r="H935" i="27"/>
  <c r="H934" i="27"/>
  <c r="H933" i="27"/>
  <c r="H932" i="27"/>
  <c r="H931" i="27"/>
  <c r="H930" i="27"/>
  <c r="H929" i="27"/>
  <c r="H928" i="27"/>
  <c r="H927" i="27"/>
  <c r="H926" i="27"/>
  <c r="H925" i="27"/>
  <c r="H924" i="27"/>
  <c r="H923" i="27"/>
  <c r="H922" i="27"/>
  <c r="H921" i="27"/>
  <c r="H920" i="27"/>
  <c r="H919" i="27"/>
  <c r="H918" i="27"/>
  <c r="H917" i="27"/>
  <c r="H916" i="27"/>
  <c r="H915" i="27"/>
  <c r="H914" i="27"/>
  <c r="H913" i="27"/>
  <c r="H912" i="27"/>
  <c r="H911" i="27"/>
  <c r="H910" i="27"/>
  <c r="H909" i="27"/>
  <c r="H908" i="27"/>
  <c r="H907" i="27"/>
  <c r="H906" i="27"/>
  <c r="H905" i="27"/>
  <c r="H904" i="27"/>
  <c r="H903" i="27"/>
  <c r="H902" i="27"/>
  <c r="H901" i="27"/>
  <c r="H900" i="27"/>
  <c r="H899" i="27"/>
  <c r="H898" i="27"/>
  <c r="H897" i="27"/>
  <c r="H896" i="27"/>
  <c r="H895" i="27"/>
  <c r="H894" i="27"/>
  <c r="H893" i="27"/>
  <c r="H892" i="27"/>
  <c r="H891" i="27"/>
  <c r="H890" i="27"/>
  <c r="H889" i="27"/>
  <c r="H888" i="27"/>
  <c r="H887" i="27"/>
  <c r="H886" i="27"/>
  <c r="H885" i="27"/>
  <c r="H884" i="27"/>
  <c r="H883" i="27"/>
  <c r="H882" i="27"/>
  <c r="H881" i="27"/>
  <c r="H880" i="27"/>
  <c r="H879" i="27"/>
  <c r="H878" i="27"/>
  <c r="H877" i="27"/>
  <c r="H876" i="27"/>
  <c r="H875" i="27"/>
  <c r="H874" i="27"/>
  <c r="H873" i="27"/>
  <c r="H872" i="27"/>
  <c r="H871" i="27"/>
  <c r="H870" i="27"/>
  <c r="H869" i="27"/>
  <c r="H868" i="27"/>
  <c r="H867" i="27"/>
  <c r="H866" i="27"/>
  <c r="H865" i="27"/>
  <c r="H864" i="27"/>
  <c r="H863" i="27"/>
  <c r="H862" i="27"/>
  <c r="H861" i="27"/>
  <c r="H860" i="27"/>
  <c r="H859" i="27"/>
  <c r="H858" i="27"/>
  <c r="H857" i="27"/>
  <c r="H856" i="27"/>
  <c r="H855" i="27"/>
  <c r="H854" i="27"/>
  <c r="H853" i="27"/>
  <c r="H852" i="27"/>
  <c r="H851" i="27"/>
  <c r="H850" i="27"/>
  <c r="H849" i="27"/>
  <c r="H848" i="27"/>
  <c r="H847" i="27"/>
  <c r="H846" i="27"/>
  <c r="H845" i="27"/>
  <c r="H844" i="27"/>
  <c r="H843" i="27"/>
  <c r="H842" i="27"/>
  <c r="H841" i="27"/>
  <c r="H840" i="27"/>
  <c r="H839" i="27"/>
  <c r="H838" i="27"/>
  <c r="H837" i="27"/>
  <c r="H836" i="27"/>
  <c r="H835" i="27"/>
  <c r="H834" i="27"/>
  <c r="H833" i="27"/>
  <c r="H832" i="27"/>
  <c r="H831" i="27"/>
  <c r="H830" i="27"/>
  <c r="H829" i="27"/>
  <c r="H828" i="27"/>
  <c r="H827" i="27"/>
  <c r="H826" i="27"/>
  <c r="H825" i="27"/>
  <c r="H824" i="27"/>
  <c r="H823" i="27"/>
  <c r="H822" i="27"/>
  <c r="H821" i="27"/>
  <c r="H820" i="27"/>
  <c r="H819" i="27"/>
  <c r="H818" i="27"/>
  <c r="H817" i="27"/>
  <c r="H816" i="27"/>
  <c r="H815" i="27"/>
  <c r="H814" i="27"/>
  <c r="H813" i="27"/>
  <c r="H812" i="27"/>
  <c r="H811" i="27"/>
  <c r="H810" i="27"/>
  <c r="H809" i="27"/>
  <c r="H808" i="27"/>
  <c r="H807" i="27"/>
  <c r="H806" i="27"/>
  <c r="H805" i="27"/>
  <c r="H804" i="27"/>
  <c r="H803" i="27"/>
  <c r="H802" i="27"/>
  <c r="H801" i="27"/>
  <c r="H800" i="27"/>
  <c r="H799" i="27"/>
  <c r="H798" i="27"/>
  <c r="H797" i="27"/>
  <c r="H796" i="27"/>
  <c r="H795" i="27"/>
  <c r="H794" i="27"/>
  <c r="H793" i="27"/>
  <c r="H792" i="27"/>
  <c r="H791" i="27"/>
  <c r="H790" i="27"/>
  <c r="H789" i="27"/>
  <c r="H788" i="27"/>
  <c r="H787" i="27"/>
  <c r="H786" i="27"/>
  <c r="H785" i="27"/>
  <c r="H784" i="27"/>
  <c r="H783" i="27"/>
  <c r="H782" i="27"/>
  <c r="H781" i="27"/>
  <c r="H780" i="27"/>
  <c r="H779" i="27"/>
  <c r="H778" i="27"/>
  <c r="H777" i="27"/>
  <c r="H776" i="27"/>
  <c r="H775" i="27"/>
  <c r="H774" i="27"/>
  <c r="H773" i="27"/>
  <c r="H772" i="27"/>
  <c r="H771" i="27"/>
  <c r="H770" i="27"/>
  <c r="H769" i="27"/>
  <c r="H768" i="27"/>
  <c r="H767" i="27"/>
  <c r="H766" i="27"/>
  <c r="H765" i="27"/>
  <c r="H764" i="27"/>
  <c r="H763" i="27"/>
  <c r="H762" i="27"/>
  <c r="H761" i="27"/>
  <c r="H760" i="27"/>
  <c r="H759" i="27"/>
  <c r="H758" i="27"/>
  <c r="H757" i="27"/>
  <c r="H756" i="27"/>
  <c r="H755" i="27"/>
  <c r="H754" i="27"/>
  <c r="H753" i="27"/>
  <c r="H752" i="27"/>
  <c r="H751" i="27"/>
  <c r="H750" i="27"/>
  <c r="H749" i="27"/>
  <c r="H748" i="27"/>
  <c r="H747" i="27"/>
  <c r="H746" i="27"/>
  <c r="H745" i="27"/>
  <c r="H744" i="27"/>
  <c r="H743" i="27"/>
  <c r="H742" i="27"/>
  <c r="H741" i="27"/>
  <c r="H740" i="27"/>
  <c r="H739" i="27"/>
  <c r="H738" i="27"/>
  <c r="H737" i="27"/>
  <c r="H736" i="27"/>
  <c r="H735" i="27"/>
  <c r="H734" i="27"/>
  <c r="H733" i="27"/>
  <c r="H732" i="27"/>
  <c r="H731" i="27"/>
  <c r="H730" i="27"/>
  <c r="H729" i="27"/>
  <c r="H728" i="27"/>
  <c r="H727" i="27"/>
  <c r="H726" i="27"/>
  <c r="H725" i="27"/>
  <c r="H724" i="27"/>
  <c r="H723" i="27"/>
  <c r="H722" i="27"/>
  <c r="H721" i="27"/>
  <c r="H720" i="27"/>
  <c r="H719" i="27"/>
  <c r="H718" i="27"/>
  <c r="H717" i="27"/>
  <c r="H716" i="27"/>
  <c r="H715" i="27"/>
  <c r="H714" i="27"/>
  <c r="H713" i="27"/>
  <c r="H712" i="27"/>
  <c r="H711" i="27"/>
  <c r="H710" i="27"/>
  <c r="H709" i="27"/>
  <c r="H708" i="27"/>
  <c r="H707" i="27"/>
  <c r="H706" i="27"/>
  <c r="H705" i="27"/>
  <c r="H704" i="27"/>
  <c r="H703" i="27"/>
  <c r="H702" i="27"/>
  <c r="H701" i="27"/>
  <c r="H700" i="27"/>
  <c r="H699" i="27"/>
  <c r="H698" i="27"/>
  <c r="H697" i="27"/>
  <c r="H696" i="27"/>
  <c r="H695" i="27"/>
  <c r="H694" i="27"/>
  <c r="H693" i="27"/>
  <c r="H692" i="27"/>
  <c r="H691" i="27"/>
  <c r="H690" i="27"/>
  <c r="H689" i="27"/>
  <c r="H688" i="27"/>
  <c r="H687" i="27"/>
  <c r="H686" i="27"/>
  <c r="H685" i="27"/>
  <c r="H684" i="27"/>
  <c r="H683" i="27"/>
  <c r="H682" i="27"/>
  <c r="H681" i="27"/>
  <c r="H680" i="27"/>
  <c r="H679" i="27"/>
  <c r="H678" i="27"/>
  <c r="H677" i="27"/>
  <c r="H676" i="27"/>
  <c r="H675" i="27"/>
  <c r="H674" i="27"/>
  <c r="H673" i="27"/>
  <c r="H672" i="27"/>
  <c r="H671" i="27"/>
  <c r="H670" i="27"/>
  <c r="H669" i="27"/>
  <c r="H668" i="27"/>
  <c r="H667" i="27"/>
  <c r="H666" i="27"/>
  <c r="H665" i="27"/>
  <c r="H664" i="27"/>
  <c r="H663" i="27"/>
  <c r="H662" i="27"/>
  <c r="H661" i="27"/>
  <c r="H660" i="27"/>
  <c r="H659" i="27"/>
  <c r="H658" i="27"/>
  <c r="H657" i="27"/>
  <c r="H656" i="27"/>
  <c r="H655" i="27"/>
  <c r="H654" i="27"/>
  <c r="H653" i="27"/>
  <c r="H652" i="27"/>
  <c r="H651" i="27"/>
  <c r="H650" i="27"/>
  <c r="H649" i="27"/>
  <c r="H648" i="27"/>
  <c r="H647" i="27"/>
  <c r="H646" i="27"/>
  <c r="H645" i="27"/>
  <c r="H644" i="27"/>
  <c r="H643" i="27"/>
  <c r="H642" i="27"/>
  <c r="H641" i="27"/>
  <c r="H640" i="27"/>
  <c r="H639" i="27"/>
  <c r="H638" i="27"/>
  <c r="H637" i="27"/>
  <c r="H636" i="27"/>
  <c r="H635" i="27"/>
  <c r="H634" i="27"/>
  <c r="H633" i="27"/>
  <c r="H632" i="27"/>
  <c r="H631" i="27"/>
  <c r="H630" i="27"/>
  <c r="H629" i="27"/>
  <c r="H628" i="27"/>
  <c r="H627" i="27"/>
  <c r="H626" i="27"/>
  <c r="H625" i="27"/>
  <c r="H624" i="27"/>
  <c r="H623" i="27"/>
  <c r="H622" i="27"/>
  <c r="H621" i="27"/>
  <c r="H620" i="27"/>
  <c r="H619" i="27"/>
  <c r="H618" i="27"/>
  <c r="H617" i="27"/>
  <c r="H616" i="27"/>
  <c r="H615" i="27"/>
  <c r="H614" i="27"/>
  <c r="H613" i="27"/>
  <c r="H612" i="27"/>
  <c r="H611" i="27"/>
  <c r="H610" i="27"/>
  <c r="H609" i="27"/>
  <c r="H608" i="27"/>
  <c r="H607" i="27"/>
  <c r="H606" i="27"/>
  <c r="H605" i="27"/>
  <c r="H604" i="27"/>
  <c r="H603" i="27"/>
  <c r="H602" i="27"/>
  <c r="H601" i="27"/>
  <c r="H600" i="27"/>
  <c r="H599" i="27"/>
  <c r="H598" i="27"/>
  <c r="H597" i="27"/>
  <c r="H596" i="27"/>
  <c r="H595" i="27"/>
  <c r="H594" i="27"/>
  <c r="H593" i="27"/>
  <c r="H592" i="27"/>
  <c r="H591" i="27"/>
  <c r="H590" i="27"/>
  <c r="H589" i="27"/>
  <c r="H588" i="27"/>
  <c r="H587" i="27"/>
  <c r="H586" i="27"/>
  <c r="H585" i="27"/>
  <c r="H584" i="27"/>
  <c r="H583" i="27"/>
  <c r="H582" i="27"/>
  <c r="H581" i="27"/>
  <c r="H580" i="27"/>
  <c r="H579" i="27"/>
  <c r="H578" i="27"/>
  <c r="H577" i="27"/>
  <c r="H576" i="27"/>
  <c r="H575" i="27"/>
  <c r="H574" i="27"/>
  <c r="H573" i="27"/>
  <c r="H572" i="27"/>
  <c r="H571" i="27"/>
  <c r="H570" i="27"/>
  <c r="H569" i="27"/>
  <c r="H568" i="27"/>
  <c r="H567" i="27"/>
  <c r="H566" i="27"/>
  <c r="H565" i="27"/>
  <c r="H564" i="27"/>
  <c r="H563" i="27"/>
  <c r="H562" i="27"/>
  <c r="H561" i="27"/>
  <c r="H560" i="27"/>
  <c r="H559" i="27"/>
  <c r="H558" i="27"/>
  <c r="H557" i="27"/>
  <c r="H556" i="27"/>
  <c r="H555" i="27"/>
  <c r="H554" i="27"/>
  <c r="H553" i="27"/>
  <c r="H552" i="27"/>
  <c r="H551" i="27"/>
  <c r="H550" i="27"/>
  <c r="H549" i="27"/>
  <c r="H548" i="27"/>
  <c r="H547" i="27"/>
  <c r="H546" i="27"/>
  <c r="H545" i="27"/>
  <c r="H544" i="27"/>
  <c r="H543" i="27"/>
  <c r="H542" i="27"/>
  <c r="H541" i="27"/>
  <c r="H540" i="27"/>
  <c r="H539" i="27"/>
  <c r="H538" i="27"/>
  <c r="H537" i="27"/>
  <c r="H536" i="27"/>
  <c r="H535" i="27"/>
  <c r="H534" i="27"/>
  <c r="H533" i="27"/>
  <c r="H532" i="27"/>
  <c r="H531" i="27"/>
  <c r="H530" i="27"/>
  <c r="H529" i="27"/>
  <c r="H528" i="27"/>
  <c r="H527" i="27"/>
  <c r="H526" i="27"/>
  <c r="H525" i="27"/>
  <c r="H524" i="27"/>
  <c r="H523" i="27"/>
  <c r="H522" i="27"/>
  <c r="H521" i="27"/>
  <c r="H520" i="27"/>
  <c r="H519" i="27"/>
  <c r="H518" i="27"/>
  <c r="H517" i="27"/>
  <c r="H516" i="27"/>
  <c r="H515" i="27"/>
  <c r="H514" i="27"/>
  <c r="H513" i="27"/>
  <c r="H512" i="27"/>
  <c r="H511" i="27"/>
  <c r="H510" i="27"/>
  <c r="H509" i="27"/>
  <c r="H508" i="27"/>
  <c r="H507" i="27"/>
  <c r="H506" i="27"/>
  <c r="H505" i="27"/>
  <c r="H504" i="27"/>
  <c r="H503" i="27"/>
  <c r="H502" i="27"/>
  <c r="H501" i="27"/>
  <c r="H500" i="27"/>
  <c r="H499" i="27"/>
  <c r="H498" i="27"/>
  <c r="H497" i="27"/>
  <c r="H496" i="27"/>
  <c r="H495" i="27"/>
  <c r="H494" i="27"/>
  <c r="H493" i="27"/>
  <c r="H492" i="27"/>
  <c r="H491" i="27"/>
  <c r="H490" i="27"/>
  <c r="H489" i="27"/>
  <c r="H488" i="27"/>
  <c r="H487" i="27"/>
  <c r="H486" i="27"/>
  <c r="H485" i="27"/>
  <c r="H484" i="27"/>
  <c r="H483" i="27"/>
  <c r="H482" i="27"/>
  <c r="H481" i="27"/>
  <c r="H480" i="27"/>
  <c r="H479" i="27"/>
  <c r="H478" i="27"/>
  <c r="H477" i="27"/>
  <c r="H476" i="27"/>
  <c r="H475" i="27"/>
  <c r="H474" i="27"/>
  <c r="H473" i="27"/>
  <c r="H472" i="27"/>
  <c r="H471" i="27"/>
  <c r="H470" i="27"/>
  <c r="H469" i="27"/>
  <c r="H468" i="27"/>
  <c r="H467" i="27"/>
  <c r="H466" i="27"/>
  <c r="H465" i="27"/>
  <c r="H464" i="27"/>
  <c r="H463" i="27"/>
  <c r="H462" i="27"/>
  <c r="H461" i="27"/>
  <c r="H460" i="27"/>
  <c r="H459" i="27"/>
  <c r="H458" i="27"/>
  <c r="H457" i="27"/>
  <c r="H456" i="27"/>
  <c r="H455" i="27"/>
  <c r="H454" i="27"/>
  <c r="H453" i="27"/>
  <c r="H452" i="27"/>
  <c r="H451" i="27"/>
  <c r="H450" i="27"/>
  <c r="H449" i="27"/>
  <c r="H448" i="27"/>
  <c r="H447" i="27"/>
  <c r="H446" i="27"/>
  <c r="H445" i="27"/>
  <c r="H444" i="27"/>
  <c r="H443" i="27"/>
  <c r="H442" i="27"/>
  <c r="H441" i="27"/>
  <c r="H440" i="27"/>
  <c r="H439" i="27"/>
  <c r="H438" i="27"/>
  <c r="H437" i="27"/>
  <c r="H436" i="27"/>
  <c r="H435" i="27"/>
  <c r="H434" i="27"/>
  <c r="H433" i="27"/>
  <c r="H432" i="27"/>
  <c r="H431" i="27"/>
  <c r="H430" i="27"/>
  <c r="H429" i="27"/>
  <c r="H428" i="27"/>
  <c r="H427" i="27"/>
  <c r="H426" i="27"/>
  <c r="H425" i="27"/>
  <c r="H424" i="27"/>
  <c r="H423" i="27"/>
  <c r="H422" i="27"/>
  <c r="H421" i="27"/>
  <c r="H420" i="27"/>
  <c r="H419" i="27"/>
  <c r="H418" i="27"/>
  <c r="H417" i="27"/>
  <c r="H416" i="27"/>
  <c r="H415" i="27"/>
  <c r="H414" i="27"/>
  <c r="H413" i="27"/>
  <c r="H412" i="27"/>
  <c r="H411" i="27"/>
  <c r="H410" i="27"/>
  <c r="H409" i="27"/>
  <c r="H408" i="27"/>
  <c r="H407" i="27"/>
  <c r="H406" i="27"/>
  <c r="H405" i="27"/>
  <c r="H404" i="27"/>
  <c r="H403" i="27"/>
  <c r="H402" i="27"/>
  <c r="H401" i="27"/>
  <c r="H400" i="27"/>
  <c r="H399" i="27"/>
  <c r="H398" i="27"/>
  <c r="H397" i="27"/>
  <c r="H396" i="27"/>
  <c r="H395" i="27"/>
  <c r="H394" i="27"/>
  <c r="H393" i="27"/>
  <c r="H392" i="27"/>
  <c r="H391" i="27"/>
  <c r="H390" i="27"/>
  <c r="H389" i="27"/>
  <c r="H388" i="27"/>
  <c r="H387" i="27"/>
  <c r="H386" i="27"/>
  <c r="H385" i="27"/>
  <c r="H384" i="27"/>
  <c r="H383" i="27"/>
  <c r="H382" i="27"/>
  <c r="H381" i="27"/>
  <c r="H380" i="27"/>
  <c r="H379" i="27"/>
  <c r="H378" i="27"/>
  <c r="H377" i="27"/>
  <c r="H376" i="27"/>
  <c r="H375" i="27"/>
  <c r="H374" i="27"/>
  <c r="H373" i="27"/>
  <c r="H372" i="27"/>
  <c r="H371" i="27"/>
  <c r="H370" i="27"/>
  <c r="H369" i="27"/>
  <c r="H368" i="27"/>
  <c r="H367" i="27"/>
  <c r="H366" i="27"/>
  <c r="H365" i="27"/>
  <c r="H364" i="27"/>
  <c r="H363" i="27"/>
  <c r="H362" i="27"/>
  <c r="H361" i="27"/>
  <c r="H360" i="27"/>
  <c r="H359" i="27"/>
  <c r="H358" i="27"/>
  <c r="H357" i="27"/>
  <c r="H356" i="27"/>
  <c r="H355" i="27"/>
  <c r="H354" i="27"/>
  <c r="H353" i="27"/>
  <c r="H352" i="27"/>
  <c r="H351" i="27"/>
  <c r="H350" i="27"/>
  <c r="H349" i="27"/>
  <c r="H348" i="27"/>
  <c r="H347" i="27"/>
  <c r="H346" i="27"/>
  <c r="H345" i="27"/>
  <c r="H344" i="27"/>
  <c r="H343" i="27"/>
  <c r="H342" i="27"/>
  <c r="H341" i="27"/>
  <c r="H340" i="27"/>
  <c r="H339" i="27"/>
  <c r="H338" i="27"/>
  <c r="H337" i="27"/>
  <c r="H336" i="27"/>
  <c r="H335" i="27"/>
  <c r="H334" i="27"/>
  <c r="H333" i="27"/>
  <c r="H332" i="27"/>
  <c r="H331" i="27"/>
  <c r="H330" i="27"/>
  <c r="H329" i="27"/>
  <c r="H328" i="27"/>
  <c r="H327" i="27"/>
  <c r="H326" i="27"/>
  <c r="H325" i="27"/>
  <c r="H324" i="27"/>
  <c r="H323" i="27"/>
  <c r="H322" i="27"/>
  <c r="H321" i="27"/>
  <c r="H320" i="27"/>
  <c r="H319" i="27"/>
  <c r="H318" i="27"/>
  <c r="H317" i="27"/>
  <c r="H316" i="27"/>
  <c r="H315" i="27"/>
  <c r="H314" i="27"/>
  <c r="H313" i="27"/>
  <c r="H312" i="27"/>
  <c r="H311" i="27"/>
  <c r="H310" i="27"/>
  <c r="H309" i="27"/>
  <c r="H308" i="27"/>
  <c r="H307" i="27"/>
  <c r="H306" i="27"/>
  <c r="H305" i="27"/>
  <c r="H304" i="27"/>
  <c r="H303" i="27"/>
  <c r="H302" i="27"/>
  <c r="H301" i="27"/>
  <c r="H300" i="27"/>
  <c r="H299" i="27"/>
  <c r="H298" i="27"/>
  <c r="H297" i="27"/>
  <c r="H296" i="27"/>
  <c r="H295" i="27"/>
  <c r="H294" i="27"/>
  <c r="H293" i="27"/>
  <c r="H292" i="27"/>
  <c r="H291" i="27"/>
  <c r="H290" i="27"/>
  <c r="H289" i="27"/>
  <c r="H288" i="27"/>
  <c r="H287" i="27"/>
  <c r="H286" i="27"/>
  <c r="H285" i="27"/>
  <c r="H284" i="27"/>
  <c r="H283" i="27"/>
  <c r="H282" i="27"/>
  <c r="H281" i="27"/>
  <c r="H280" i="27"/>
  <c r="H279" i="27"/>
  <c r="H278" i="27"/>
  <c r="H277" i="27"/>
  <c r="H276" i="27"/>
  <c r="H275" i="27"/>
  <c r="H274" i="27"/>
  <c r="H273" i="27"/>
  <c r="H272" i="27"/>
  <c r="H271" i="27"/>
  <c r="H270" i="27"/>
  <c r="H269" i="27"/>
  <c r="H268" i="27"/>
  <c r="H267" i="27"/>
  <c r="H266" i="27"/>
  <c r="H265" i="27"/>
  <c r="H264" i="27"/>
  <c r="H263" i="27"/>
  <c r="H262" i="27"/>
  <c r="H261" i="27"/>
  <c r="H260" i="27"/>
  <c r="H259" i="27"/>
  <c r="H258" i="27"/>
  <c r="H257" i="27"/>
  <c r="H256" i="27"/>
  <c r="H255" i="27"/>
  <c r="H254" i="27"/>
  <c r="H253" i="27"/>
  <c r="H252" i="27"/>
  <c r="H251" i="27"/>
  <c r="H250" i="27"/>
  <c r="H249" i="27"/>
  <c r="H248" i="27"/>
  <c r="H247" i="27"/>
  <c r="H246" i="27"/>
  <c r="H245" i="27"/>
  <c r="H244" i="27"/>
  <c r="H243" i="27"/>
  <c r="H242" i="27"/>
  <c r="H241" i="27"/>
  <c r="H240" i="27"/>
  <c r="H239" i="27"/>
  <c r="H238" i="27"/>
  <c r="H237" i="27"/>
  <c r="H236" i="27"/>
  <c r="H235" i="27"/>
  <c r="H234" i="27"/>
  <c r="H233" i="27"/>
  <c r="H232" i="27"/>
  <c r="H231" i="27"/>
  <c r="H230" i="27"/>
  <c r="H229" i="27"/>
  <c r="H228" i="27"/>
  <c r="H227" i="27"/>
  <c r="H226" i="27"/>
  <c r="H225" i="27"/>
  <c r="H224" i="27"/>
  <c r="H223" i="27"/>
  <c r="H222" i="27"/>
  <c r="H221" i="27"/>
  <c r="H220" i="27"/>
  <c r="H219" i="27"/>
  <c r="H218" i="27"/>
  <c r="H217" i="27"/>
  <c r="H216" i="27"/>
  <c r="H215" i="27"/>
  <c r="H214" i="27"/>
  <c r="H213" i="27"/>
  <c r="H212" i="27"/>
  <c r="H211" i="27"/>
  <c r="H210" i="27"/>
  <c r="H209" i="27"/>
  <c r="H208" i="27"/>
  <c r="H207" i="27"/>
  <c r="H206" i="27"/>
  <c r="H205" i="27"/>
  <c r="H204" i="27"/>
  <c r="H203" i="27"/>
  <c r="H202" i="27"/>
  <c r="H201" i="27"/>
  <c r="H200" i="27"/>
  <c r="H199" i="27"/>
  <c r="H198" i="27"/>
  <c r="H197" i="27"/>
  <c r="H196" i="27"/>
  <c r="H195" i="27"/>
  <c r="H194" i="27"/>
  <c r="H193" i="27"/>
  <c r="H192" i="27"/>
  <c r="H191" i="27"/>
  <c r="H190" i="27"/>
  <c r="H189" i="27"/>
  <c r="H188" i="27"/>
  <c r="H187" i="27"/>
  <c r="H186" i="27"/>
  <c r="H185" i="27"/>
  <c r="H184" i="27"/>
  <c r="H183" i="27"/>
  <c r="H182" i="27"/>
  <c r="H181" i="27"/>
  <c r="H180" i="27"/>
  <c r="H179" i="27"/>
  <c r="H178" i="27"/>
  <c r="H177" i="27"/>
  <c r="H176" i="27"/>
  <c r="H175" i="27"/>
  <c r="H174" i="27"/>
  <c r="H173" i="27"/>
  <c r="H172" i="27"/>
  <c r="H171" i="27"/>
  <c r="H170" i="27"/>
  <c r="H169" i="27"/>
  <c r="H168" i="27"/>
  <c r="H167" i="27"/>
  <c r="H166" i="27"/>
  <c r="H165" i="27"/>
  <c r="H164" i="27"/>
  <c r="H163" i="27"/>
  <c r="H162" i="27"/>
  <c r="H161" i="27"/>
  <c r="H160" i="27"/>
  <c r="H159" i="27"/>
  <c r="H158" i="27"/>
  <c r="H157" i="27"/>
  <c r="H156" i="27"/>
  <c r="H155" i="27"/>
  <c r="H154" i="27"/>
  <c r="H153" i="27"/>
  <c r="H152" i="27"/>
  <c r="H151" i="27"/>
  <c r="H150" i="27"/>
  <c r="H149" i="27"/>
  <c r="H148" i="27"/>
  <c r="H147" i="27"/>
  <c r="H146" i="27"/>
  <c r="H145" i="27"/>
  <c r="H144" i="27"/>
  <c r="H143" i="27"/>
  <c r="H142" i="27"/>
  <c r="H141" i="27"/>
  <c r="H140" i="27"/>
  <c r="H139" i="27"/>
  <c r="H138" i="27"/>
  <c r="H137" i="27"/>
  <c r="H136" i="27"/>
  <c r="H135" i="27"/>
  <c r="H134" i="27"/>
  <c r="H133" i="27"/>
  <c r="H132" i="27"/>
  <c r="H131" i="27"/>
  <c r="H130" i="27"/>
  <c r="H129" i="27"/>
  <c r="H128" i="27"/>
  <c r="H127" i="27"/>
  <c r="H126" i="27"/>
  <c r="H125" i="27"/>
  <c r="H124" i="27"/>
  <c r="H123" i="27"/>
  <c r="H122" i="27"/>
  <c r="H121" i="27"/>
  <c r="H120" i="27"/>
  <c r="H119" i="27"/>
  <c r="H118" i="27"/>
  <c r="H117" i="27"/>
  <c r="H116" i="27"/>
  <c r="H115" i="27"/>
  <c r="H114" i="27"/>
  <c r="H113" i="27"/>
  <c r="H112" i="27"/>
  <c r="H111" i="27"/>
  <c r="H110" i="27"/>
  <c r="H109" i="27"/>
  <c r="H108" i="27"/>
  <c r="H107" i="27"/>
  <c r="H106" i="27"/>
  <c r="H105" i="27"/>
  <c r="H104" i="27"/>
  <c r="H103" i="27"/>
  <c r="H102" i="27"/>
  <c r="H101" i="27"/>
  <c r="H100" i="27"/>
  <c r="H99" i="27"/>
  <c r="H98" i="27"/>
  <c r="H97" i="27"/>
  <c r="H96" i="27"/>
  <c r="H95" i="27"/>
  <c r="H94" i="27"/>
  <c r="H93" i="27"/>
  <c r="H92" i="27"/>
  <c r="H91" i="27"/>
  <c r="H90" i="27"/>
  <c r="H89" i="27"/>
  <c r="H88" i="27"/>
  <c r="H87" i="27"/>
  <c r="H86" i="27"/>
  <c r="H85" i="27"/>
  <c r="H84" i="27"/>
  <c r="H83" i="27"/>
  <c r="H82" i="27"/>
  <c r="H81" i="27"/>
  <c r="H80" i="27"/>
  <c r="H79" i="27"/>
  <c r="H78" i="27"/>
  <c r="H77" i="27"/>
  <c r="H76" i="27"/>
  <c r="H75" i="27"/>
  <c r="H74" i="27"/>
  <c r="H73" i="27"/>
  <c r="H72" i="27"/>
  <c r="H71" i="27"/>
  <c r="H70" i="27"/>
  <c r="H69" i="27"/>
  <c r="H68" i="27"/>
  <c r="H67" i="27"/>
  <c r="H66" i="27"/>
  <c r="H65" i="27"/>
  <c r="H64" i="27"/>
  <c r="H63" i="27"/>
  <c r="H62" i="27"/>
  <c r="H61" i="27"/>
  <c r="H60" i="27"/>
  <c r="H59" i="27"/>
  <c r="H58" i="27"/>
  <c r="H57" i="27"/>
  <c r="H56" i="27"/>
  <c r="H55" i="27"/>
  <c r="H54" i="27"/>
  <c r="H53" i="27"/>
  <c r="H52" i="27"/>
  <c r="H51" i="27"/>
  <c r="H50" i="27"/>
  <c r="H49" i="27"/>
  <c r="H48" i="27"/>
  <c r="H47" i="27"/>
  <c r="H46" i="27"/>
  <c r="H45" i="27"/>
  <c r="H44" i="27"/>
  <c r="H43" i="27"/>
  <c r="H42" i="27"/>
  <c r="H41" i="27"/>
  <c r="H40" i="27"/>
  <c r="H39" i="27"/>
  <c r="H38" i="27"/>
  <c r="H37" i="27"/>
  <c r="H36" i="27"/>
  <c r="H35" i="27"/>
  <c r="H34" i="27"/>
  <c r="H33" i="27"/>
  <c r="H32" i="27"/>
  <c r="H31" i="27"/>
  <c r="H30" i="27"/>
  <c r="H29" i="27"/>
  <c r="H28" i="27"/>
  <c r="H27" i="27"/>
  <c r="H26" i="27"/>
  <c r="H25" i="27"/>
  <c r="H24" i="27"/>
  <c r="H23" i="27"/>
  <c r="H22" i="27"/>
  <c r="H21" i="27"/>
  <c r="H20" i="27"/>
  <c r="H19" i="27"/>
  <c r="H18" i="27"/>
  <c r="H17" i="27"/>
  <c r="H16" i="27"/>
  <c r="H15" i="27"/>
  <c r="H14" i="27"/>
  <c r="H13" i="27"/>
  <c r="H12" i="27"/>
  <c r="H11" i="27"/>
  <c r="H10" i="27"/>
  <c r="H9" i="27"/>
  <c r="H8" i="27"/>
  <c r="B20" i="25" s="1"/>
  <c r="S7" i="3"/>
  <c r="S11" i="3"/>
  <c r="G1006" i="27"/>
  <c r="G1005" i="27"/>
  <c r="G1004" i="27"/>
  <c r="G1003" i="27"/>
  <c r="G1002" i="27"/>
  <c r="G1001" i="27"/>
  <c r="G1000" i="27"/>
  <c r="G999" i="27"/>
  <c r="G998" i="27"/>
  <c r="G997" i="27"/>
  <c r="G996" i="27"/>
  <c r="G995" i="27"/>
  <c r="G994" i="27"/>
  <c r="G993" i="27"/>
  <c r="G992" i="27"/>
  <c r="G991" i="27"/>
  <c r="G990" i="27"/>
  <c r="G989" i="27"/>
  <c r="G988" i="27"/>
  <c r="G987" i="27"/>
  <c r="G986" i="27"/>
  <c r="G985" i="27"/>
  <c r="G984" i="27"/>
  <c r="G983" i="27"/>
  <c r="G982" i="27"/>
  <c r="G981" i="27"/>
  <c r="G980" i="27"/>
  <c r="G979" i="27"/>
  <c r="G978" i="27"/>
  <c r="G977" i="27"/>
  <c r="G976" i="27"/>
  <c r="G975" i="27"/>
  <c r="G974" i="27"/>
  <c r="G973" i="27"/>
  <c r="G972" i="27"/>
  <c r="G971" i="27"/>
  <c r="G970" i="27"/>
  <c r="G969" i="27"/>
  <c r="G968" i="27"/>
  <c r="G967" i="27"/>
  <c r="G966" i="27"/>
  <c r="G965" i="27"/>
  <c r="G964" i="27"/>
  <c r="G963" i="27"/>
  <c r="G962" i="27"/>
  <c r="G961" i="27"/>
  <c r="G960" i="27"/>
  <c r="G959" i="27"/>
  <c r="G958" i="27"/>
  <c r="G957" i="27"/>
  <c r="G956" i="27"/>
  <c r="G955" i="27"/>
  <c r="G954" i="27"/>
  <c r="G953" i="27"/>
  <c r="G952" i="27"/>
  <c r="G951" i="27"/>
  <c r="G950" i="27"/>
  <c r="G949" i="27"/>
  <c r="G948" i="27"/>
  <c r="G947" i="27"/>
  <c r="G946" i="27"/>
  <c r="G945" i="27"/>
  <c r="G944" i="27"/>
  <c r="G943" i="27"/>
  <c r="G942" i="27"/>
  <c r="G941" i="27"/>
  <c r="G940" i="27"/>
  <c r="G939" i="27"/>
  <c r="G938" i="27"/>
  <c r="G937" i="27"/>
  <c r="G936" i="27"/>
  <c r="G935" i="27"/>
  <c r="G934" i="27"/>
  <c r="G933" i="27"/>
  <c r="G932" i="27"/>
  <c r="G931" i="27"/>
  <c r="G930" i="27"/>
  <c r="G929" i="27"/>
  <c r="G928" i="27"/>
  <c r="G927" i="27"/>
  <c r="G926" i="27"/>
  <c r="G925" i="27"/>
  <c r="G924" i="27"/>
  <c r="G923" i="27"/>
  <c r="G922" i="27"/>
  <c r="G921" i="27"/>
  <c r="G920" i="27"/>
  <c r="G919" i="27"/>
  <c r="G918" i="27"/>
  <c r="G917" i="27"/>
  <c r="G916" i="27"/>
  <c r="G915" i="27"/>
  <c r="G914" i="27"/>
  <c r="G913" i="27"/>
  <c r="G912" i="27"/>
  <c r="G911" i="27"/>
  <c r="G910" i="27"/>
  <c r="G909" i="27"/>
  <c r="G908" i="27"/>
  <c r="G907" i="27"/>
  <c r="G906" i="27"/>
  <c r="G905" i="27"/>
  <c r="G904" i="27"/>
  <c r="G903" i="27"/>
  <c r="G902" i="27"/>
  <c r="G901" i="27"/>
  <c r="G900" i="27"/>
  <c r="G899" i="27"/>
  <c r="G898" i="27"/>
  <c r="G897" i="27"/>
  <c r="G896" i="27"/>
  <c r="G895" i="27"/>
  <c r="G894" i="27"/>
  <c r="G893" i="27"/>
  <c r="G892" i="27"/>
  <c r="G891" i="27"/>
  <c r="G890" i="27"/>
  <c r="G889" i="27"/>
  <c r="G888" i="27"/>
  <c r="G887" i="27"/>
  <c r="G886" i="27"/>
  <c r="G885" i="27"/>
  <c r="G884" i="27"/>
  <c r="G883" i="27"/>
  <c r="G882" i="27"/>
  <c r="G881" i="27"/>
  <c r="G880" i="27"/>
  <c r="G879" i="27"/>
  <c r="G878" i="27"/>
  <c r="G877" i="27"/>
  <c r="G876" i="27"/>
  <c r="G875" i="27"/>
  <c r="G874" i="27"/>
  <c r="G873" i="27"/>
  <c r="G872" i="27"/>
  <c r="G871" i="27"/>
  <c r="G870" i="27"/>
  <c r="G869" i="27"/>
  <c r="G868" i="27"/>
  <c r="G867" i="27"/>
  <c r="G866" i="27"/>
  <c r="G865" i="27"/>
  <c r="G864" i="27"/>
  <c r="G863" i="27"/>
  <c r="G862" i="27"/>
  <c r="G861" i="27"/>
  <c r="G860" i="27"/>
  <c r="G859" i="27"/>
  <c r="G858" i="27"/>
  <c r="G857" i="27"/>
  <c r="G856" i="27"/>
  <c r="G855" i="27"/>
  <c r="G854" i="27"/>
  <c r="G853" i="27"/>
  <c r="G852" i="27"/>
  <c r="G851" i="27"/>
  <c r="G850" i="27"/>
  <c r="G849" i="27"/>
  <c r="G848" i="27"/>
  <c r="G847" i="27"/>
  <c r="G846" i="27"/>
  <c r="G845" i="27"/>
  <c r="G844" i="27"/>
  <c r="G843" i="27"/>
  <c r="G842" i="27"/>
  <c r="G841" i="27"/>
  <c r="G840" i="27"/>
  <c r="G839" i="27"/>
  <c r="G838" i="27"/>
  <c r="G837" i="27"/>
  <c r="G836" i="27"/>
  <c r="G835" i="27"/>
  <c r="G834" i="27"/>
  <c r="G833" i="27"/>
  <c r="G832" i="27"/>
  <c r="G831" i="27"/>
  <c r="G830" i="27"/>
  <c r="G829" i="27"/>
  <c r="G828" i="27"/>
  <c r="G827" i="27"/>
  <c r="G826" i="27"/>
  <c r="G825" i="27"/>
  <c r="G824" i="27"/>
  <c r="G823" i="27"/>
  <c r="G822" i="27"/>
  <c r="G821" i="27"/>
  <c r="G820" i="27"/>
  <c r="G819" i="27"/>
  <c r="G818" i="27"/>
  <c r="G817" i="27"/>
  <c r="G816" i="27"/>
  <c r="G815" i="27"/>
  <c r="G814" i="27"/>
  <c r="G813" i="27"/>
  <c r="G812" i="27"/>
  <c r="G811" i="27"/>
  <c r="G810" i="27"/>
  <c r="G809" i="27"/>
  <c r="G808" i="27"/>
  <c r="G807" i="27"/>
  <c r="G806" i="27"/>
  <c r="G805" i="27"/>
  <c r="G804" i="27"/>
  <c r="G803" i="27"/>
  <c r="G802" i="27"/>
  <c r="G801" i="27"/>
  <c r="G800" i="27"/>
  <c r="G799" i="27"/>
  <c r="G798" i="27"/>
  <c r="G797" i="27"/>
  <c r="G796" i="27"/>
  <c r="G795" i="27"/>
  <c r="G794" i="27"/>
  <c r="G793" i="27"/>
  <c r="G792" i="27"/>
  <c r="G791" i="27"/>
  <c r="G790" i="27"/>
  <c r="G789" i="27"/>
  <c r="G788" i="27"/>
  <c r="G787" i="27"/>
  <c r="G786" i="27"/>
  <c r="G785" i="27"/>
  <c r="G784" i="27"/>
  <c r="G783" i="27"/>
  <c r="G782" i="27"/>
  <c r="G781" i="27"/>
  <c r="G780" i="27"/>
  <c r="G779" i="27"/>
  <c r="G778" i="27"/>
  <c r="G777" i="27"/>
  <c r="G776" i="27"/>
  <c r="G775" i="27"/>
  <c r="G774" i="27"/>
  <c r="G773" i="27"/>
  <c r="G772" i="27"/>
  <c r="G771" i="27"/>
  <c r="G770" i="27"/>
  <c r="G769" i="27"/>
  <c r="G768" i="27"/>
  <c r="G767" i="27"/>
  <c r="G766" i="27"/>
  <c r="G765" i="27"/>
  <c r="G764" i="27"/>
  <c r="G763" i="27"/>
  <c r="G762" i="27"/>
  <c r="G761" i="27"/>
  <c r="G760" i="27"/>
  <c r="G759" i="27"/>
  <c r="G758" i="27"/>
  <c r="G757" i="27"/>
  <c r="G756" i="27"/>
  <c r="G755" i="27"/>
  <c r="G754" i="27"/>
  <c r="G753" i="27"/>
  <c r="G752" i="27"/>
  <c r="G751" i="27"/>
  <c r="G750" i="27"/>
  <c r="G749" i="27"/>
  <c r="G748" i="27"/>
  <c r="G747" i="27"/>
  <c r="G746" i="27"/>
  <c r="G745" i="27"/>
  <c r="G744" i="27"/>
  <c r="G743" i="27"/>
  <c r="G742" i="27"/>
  <c r="G741" i="27"/>
  <c r="G740" i="27"/>
  <c r="G739" i="27"/>
  <c r="G738" i="27"/>
  <c r="G737" i="27"/>
  <c r="G736" i="27"/>
  <c r="G735" i="27"/>
  <c r="G734" i="27"/>
  <c r="G733" i="27"/>
  <c r="G732" i="27"/>
  <c r="G731" i="27"/>
  <c r="G730" i="27"/>
  <c r="G729" i="27"/>
  <c r="G728" i="27"/>
  <c r="G727" i="27"/>
  <c r="G726" i="27"/>
  <c r="G725" i="27"/>
  <c r="G724" i="27"/>
  <c r="G723" i="27"/>
  <c r="G722" i="27"/>
  <c r="G721" i="27"/>
  <c r="G720" i="27"/>
  <c r="G719" i="27"/>
  <c r="G718" i="27"/>
  <c r="G717" i="27"/>
  <c r="G716" i="27"/>
  <c r="G715" i="27"/>
  <c r="G714" i="27"/>
  <c r="G713" i="27"/>
  <c r="G712" i="27"/>
  <c r="G711" i="27"/>
  <c r="G710" i="27"/>
  <c r="G709" i="27"/>
  <c r="G708" i="27"/>
  <c r="G707" i="27"/>
  <c r="G706" i="27"/>
  <c r="G705" i="27"/>
  <c r="G704" i="27"/>
  <c r="G703" i="27"/>
  <c r="G702" i="27"/>
  <c r="G701" i="27"/>
  <c r="G700" i="27"/>
  <c r="G699" i="27"/>
  <c r="G698" i="27"/>
  <c r="G697" i="27"/>
  <c r="G696" i="27"/>
  <c r="G695" i="27"/>
  <c r="G694" i="27"/>
  <c r="G693" i="27"/>
  <c r="G692" i="27"/>
  <c r="G691" i="27"/>
  <c r="G690" i="27"/>
  <c r="G689" i="27"/>
  <c r="G688" i="27"/>
  <c r="G687" i="27"/>
  <c r="G686" i="27"/>
  <c r="G685" i="27"/>
  <c r="G684" i="27"/>
  <c r="G683" i="27"/>
  <c r="G682" i="27"/>
  <c r="G681" i="27"/>
  <c r="G680" i="27"/>
  <c r="G679" i="27"/>
  <c r="G678" i="27"/>
  <c r="G677" i="27"/>
  <c r="G676" i="27"/>
  <c r="G675" i="27"/>
  <c r="G674" i="27"/>
  <c r="G673" i="27"/>
  <c r="G672" i="27"/>
  <c r="G671" i="27"/>
  <c r="G670" i="27"/>
  <c r="G669" i="27"/>
  <c r="G668" i="27"/>
  <c r="G667" i="27"/>
  <c r="G666" i="27"/>
  <c r="G665" i="27"/>
  <c r="G664" i="27"/>
  <c r="G663" i="27"/>
  <c r="G662" i="27"/>
  <c r="G661" i="27"/>
  <c r="G660" i="27"/>
  <c r="G659" i="27"/>
  <c r="G658" i="27"/>
  <c r="G657" i="27"/>
  <c r="G656" i="27"/>
  <c r="G655" i="27"/>
  <c r="G654" i="27"/>
  <c r="G653" i="27"/>
  <c r="G652" i="27"/>
  <c r="G651" i="27"/>
  <c r="G650" i="27"/>
  <c r="G649" i="27"/>
  <c r="G648" i="27"/>
  <c r="G647" i="27"/>
  <c r="G646" i="27"/>
  <c r="G645" i="27"/>
  <c r="G644" i="27"/>
  <c r="G643" i="27"/>
  <c r="G642" i="27"/>
  <c r="G641" i="27"/>
  <c r="G640" i="27"/>
  <c r="G639" i="27"/>
  <c r="G638" i="27"/>
  <c r="G637" i="27"/>
  <c r="G636" i="27"/>
  <c r="G635" i="27"/>
  <c r="G634" i="27"/>
  <c r="G633" i="27"/>
  <c r="G632" i="27"/>
  <c r="G631" i="27"/>
  <c r="G630" i="27"/>
  <c r="G629" i="27"/>
  <c r="G628" i="27"/>
  <c r="G627" i="27"/>
  <c r="G626" i="27"/>
  <c r="G625" i="27"/>
  <c r="G624" i="27"/>
  <c r="G623" i="27"/>
  <c r="G622" i="27"/>
  <c r="G621" i="27"/>
  <c r="G620" i="27"/>
  <c r="G619" i="27"/>
  <c r="G618" i="27"/>
  <c r="G617" i="27"/>
  <c r="G616" i="27"/>
  <c r="G615" i="27"/>
  <c r="G614" i="27"/>
  <c r="G613" i="27"/>
  <c r="G612" i="27"/>
  <c r="G611" i="27"/>
  <c r="G610" i="27"/>
  <c r="G609" i="27"/>
  <c r="G608" i="27"/>
  <c r="G607" i="27"/>
  <c r="G606" i="27"/>
  <c r="G605" i="27"/>
  <c r="G604" i="27"/>
  <c r="G603" i="27"/>
  <c r="G602" i="27"/>
  <c r="G601" i="27"/>
  <c r="G600" i="27"/>
  <c r="G599" i="27"/>
  <c r="G598" i="27"/>
  <c r="G597" i="27"/>
  <c r="G596" i="27"/>
  <c r="G595" i="27"/>
  <c r="G594" i="27"/>
  <c r="G593" i="27"/>
  <c r="G592" i="27"/>
  <c r="G591" i="27"/>
  <c r="G590" i="27"/>
  <c r="G589" i="27"/>
  <c r="G588" i="27"/>
  <c r="G587" i="27"/>
  <c r="G586" i="27"/>
  <c r="G585" i="27"/>
  <c r="G584" i="27"/>
  <c r="G583" i="27"/>
  <c r="G582" i="27"/>
  <c r="G581" i="27"/>
  <c r="G580" i="27"/>
  <c r="G579" i="27"/>
  <c r="G578" i="27"/>
  <c r="G577" i="27"/>
  <c r="G576" i="27"/>
  <c r="G575" i="27"/>
  <c r="G574" i="27"/>
  <c r="G573" i="27"/>
  <c r="G572" i="27"/>
  <c r="G571" i="27"/>
  <c r="G570" i="27"/>
  <c r="G569" i="27"/>
  <c r="G568" i="27"/>
  <c r="G567" i="27"/>
  <c r="G566" i="27"/>
  <c r="G565" i="27"/>
  <c r="G564" i="27"/>
  <c r="G563" i="27"/>
  <c r="G562" i="27"/>
  <c r="G561" i="27"/>
  <c r="G560" i="27"/>
  <c r="G559" i="27"/>
  <c r="G558" i="27"/>
  <c r="G557" i="27"/>
  <c r="G556" i="27"/>
  <c r="G555" i="27"/>
  <c r="G554" i="27"/>
  <c r="G553" i="27"/>
  <c r="G552" i="27"/>
  <c r="G551" i="27"/>
  <c r="G550" i="27"/>
  <c r="G549" i="27"/>
  <c r="G548" i="27"/>
  <c r="G547" i="27"/>
  <c r="G546" i="27"/>
  <c r="G545" i="27"/>
  <c r="G544" i="27"/>
  <c r="G543" i="27"/>
  <c r="G542" i="27"/>
  <c r="G541" i="27"/>
  <c r="G540" i="27"/>
  <c r="G539" i="27"/>
  <c r="G538" i="27"/>
  <c r="G537" i="27"/>
  <c r="G536" i="27"/>
  <c r="G535" i="27"/>
  <c r="G534" i="27"/>
  <c r="G533" i="27"/>
  <c r="G532" i="27"/>
  <c r="G531" i="27"/>
  <c r="G530" i="27"/>
  <c r="G529" i="27"/>
  <c r="G528" i="27"/>
  <c r="G527" i="27"/>
  <c r="G526" i="27"/>
  <c r="G525" i="27"/>
  <c r="G524" i="27"/>
  <c r="G523" i="27"/>
  <c r="G522" i="27"/>
  <c r="G521" i="27"/>
  <c r="G520" i="27"/>
  <c r="G519" i="27"/>
  <c r="G518" i="27"/>
  <c r="G517" i="27"/>
  <c r="G516" i="27"/>
  <c r="G515" i="27"/>
  <c r="G514" i="27"/>
  <c r="G513" i="27"/>
  <c r="G512" i="27"/>
  <c r="G511" i="27"/>
  <c r="G510" i="27"/>
  <c r="G509" i="27"/>
  <c r="G508" i="27"/>
  <c r="G507" i="27"/>
  <c r="G506" i="27"/>
  <c r="G505" i="27"/>
  <c r="G504" i="27"/>
  <c r="G503" i="27"/>
  <c r="G502" i="27"/>
  <c r="G501" i="27"/>
  <c r="G500" i="27"/>
  <c r="G499" i="27"/>
  <c r="G498" i="27"/>
  <c r="G497" i="27"/>
  <c r="G496" i="27"/>
  <c r="G495" i="27"/>
  <c r="G494" i="27"/>
  <c r="G493" i="27"/>
  <c r="G492" i="27"/>
  <c r="G491" i="27"/>
  <c r="G490" i="27"/>
  <c r="G489" i="27"/>
  <c r="G488" i="27"/>
  <c r="G487" i="27"/>
  <c r="G486" i="27"/>
  <c r="G485" i="27"/>
  <c r="G484" i="27"/>
  <c r="G483" i="27"/>
  <c r="G482" i="27"/>
  <c r="G481" i="27"/>
  <c r="G480" i="27"/>
  <c r="G479" i="27"/>
  <c r="G478" i="27"/>
  <c r="G477" i="27"/>
  <c r="G476" i="27"/>
  <c r="G475" i="27"/>
  <c r="G474" i="27"/>
  <c r="G473" i="27"/>
  <c r="G472" i="27"/>
  <c r="G471" i="27"/>
  <c r="G470" i="27"/>
  <c r="G469" i="27"/>
  <c r="G468" i="27"/>
  <c r="G467" i="27"/>
  <c r="G466" i="27"/>
  <c r="G465" i="27"/>
  <c r="G464" i="27"/>
  <c r="G463" i="27"/>
  <c r="G462" i="27"/>
  <c r="G461" i="27"/>
  <c r="G460" i="27"/>
  <c r="G459" i="27"/>
  <c r="G458" i="27"/>
  <c r="G457" i="27"/>
  <c r="G456" i="27"/>
  <c r="G455" i="27"/>
  <c r="G454" i="27"/>
  <c r="G453" i="27"/>
  <c r="G452" i="27"/>
  <c r="G451" i="27"/>
  <c r="G450" i="27"/>
  <c r="G449" i="27"/>
  <c r="G448" i="27"/>
  <c r="G447" i="27"/>
  <c r="G446" i="27"/>
  <c r="G445" i="27"/>
  <c r="G444" i="27"/>
  <c r="G443" i="27"/>
  <c r="G442" i="27"/>
  <c r="G441" i="27"/>
  <c r="G440" i="27"/>
  <c r="G439" i="27"/>
  <c r="G438" i="27"/>
  <c r="G437" i="27"/>
  <c r="G436" i="27"/>
  <c r="G435" i="27"/>
  <c r="G434" i="27"/>
  <c r="G433" i="27"/>
  <c r="G432" i="27"/>
  <c r="G431" i="27"/>
  <c r="G430" i="27"/>
  <c r="G429" i="27"/>
  <c r="G428" i="27"/>
  <c r="G427" i="27"/>
  <c r="G426" i="27"/>
  <c r="G425" i="27"/>
  <c r="G424" i="27"/>
  <c r="G423" i="27"/>
  <c r="G422" i="27"/>
  <c r="G421" i="27"/>
  <c r="G420" i="27"/>
  <c r="G419" i="27"/>
  <c r="G418" i="27"/>
  <c r="G417" i="27"/>
  <c r="G416" i="27"/>
  <c r="G415" i="27"/>
  <c r="G414" i="27"/>
  <c r="G413" i="27"/>
  <c r="G412" i="27"/>
  <c r="G411" i="27"/>
  <c r="G410" i="27"/>
  <c r="G409" i="27"/>
  <c r="G408" i="27"/>
  <c r="G407" i="27"/>
  <c r="G406" i="27"/>
  <c r="G405" i="27"/>
  <c r="G404" i="27"/>
  <c r="G403" i="27"/>
  <c r="G402" i="27"/>
  <c r="G401" i="27"/>
  <c r="G400" i="27"/>
  <c r="G399" i="27"/>
  <c r="G398" i="27"/>
  <c r="G397" i="27"/>
  <c r="G396" i="27"/>
  <c r="G395" i="27"/>
  <c r="G394" i="27"/>
  <c r="G393" i="27"/>
  <c r="G392" i="27"/>
  <c r="G391" i="27"/>
  <c r="G390" i="27"/>
  <c r="G389" i="27"/>
  <c r="G388" i="27"/>
  <c r="G387" i="27"/>
  <c r="G386" i="27"/>
  <c r="G385" i="27"/>
  <c r="G384" i="27"/>
  <c r="G383" i="27"/>
  <c r="G382" i="27"/>
  <c r="G381" i="27"/>
  <c r="G380" i="27"/>
  <c r="G379" i="27"/>
  <c r="G378" i="27"/>
  <c r="G377" i="27"/>
  <c r="G376" i="27"/>
  <c r="G375" i="27"/>
  <c r="G374" i="27"/>
  <c r="G373" i="27"/>
  <c r="G372" i="27"/>
  <c r="G371" i="27"/>
  <c r="G370" i="27"/>
  <c r="G369" i="27"/>
  <c r="G368" i="27"/>
  <c r="G367" i="27"/>
  <c r="G366" i="27"/>
  <c r="G365" i="27"/>
  <c r="G364" i="27"/>
  <c r="G363" i="27"/>
  <c r="G362" i="27"/>
  <c r="G361" i="27"/>
  <c r="G360" i="27"/>
  <c r="G359" i="27"/>
  <c r="G358" i="27"/>
  <c r="G357" i="27"/>
  <c r="G356" i="27"/>
  <c r="G355" i="27"/>
  <c r="G354" i="27"/>
  <c r="G353" i="27"/>
  <c r="G352" i="27"/>
  <c r="G351" i="27"/>
  <c r="G350" i="27"/>
  <c r="G349" i="27"/>
  <c r="G348" i="27"/>
  <c r="G347" i="27"/>
  <c r="G346" i="27"/>
  <c r="G345" i="27"/>
  <c r="G344" i="27"/>
  <c r="G343" i="27"/>
  <c r="G342" i="27"/>
  <c r="G341" i="27"/>
  <c r="G340" i="27"/>
  <c r="G339" i="27"/>
  <c r="G338" i="27"/>
  <c r="G337" i="27"/>
  <c r="G336" i="27"/>
  <c r="G335" i="27"/>
  <c r="G334" i="27"/>
  <c r="G333" i="27"/>
  <c r="G332" i="27"/>
  <c r="G331" i="27"/>
  <c r="G330" i="27"/>
  <c r="G329" i="27"/>
  <c r="G328" i="27"/>
  <c r="G327" i="27"/>
  <c r="G326" i="27"/>
  <c r="G325" i="27"/>
  <c r="G324" i="27"/>
  <c r="G323" i="27"/>
  <c r="G322" i="27"/>
  <c r="G321" i="27"/>
  <c r="G320" i="27"/>
  <c r="G319" i="27"/>
  <c r="G318" i="27"/>
  <c r="G317" i="27"/>
  <c r="G316" i="27"/>
  <c r="G315" i="27"/>
  <c r="G314" i="27"/>
  <c r="G313" i="27"/>
  <c r="G312" i="27"/>
  <c r="G311" i="27"/>
  <c r="G310" i="27"/>
  <c r="G309" i="27"/>
  <c r="G308" i="27"/>
  <c r="G307" i="27"/>
  <c r="G306" i="27"/>
  <c r="G305" i="27"/>
  <c r="G304" i="27"/>
  <c r="G303" i="27"/>
  <c r="G302" i="27"/>
  <c r="G301" i="27"/>
  <c r="G300" i="27"/>
  <c r="G299" i="27"/>
  <c r="G298" i="27"/>
  <c r="G297" i="27"/>
  <c r="G296" i="27"/>
  <c r="G295" i="27"/>
  <c r="G294" i="27"/>
  <c r="G293" i="27"/>
  <c r="G292" i="27"/>
  <c r="G291" i="27"/>
  <c r="G290" i="27"/>
  <c r="G289" i="27"/>
  <c r="G288" i="27"/>
  <c r="G287" i="27"/>
  <c r="G286" i="27"/>
  <c r="G285" i="27"/>
  <c r="G284" i="27"/>
  <c r="G283" i="27"/>
  <c r="G282" i="27"/>
  <c r="G281" i="27"/>
  <c r="G280" i="27"/>
  <c r="G279" i="27"/>
  <c r="G278" i="27"/>
  <c r="G277" i="27"/>
  <c r="G276" i="27"/>
  <c r="G275" i="27"/>
  <c r="G274" i="27"/>
  <c r="G273" i="27"/>
  <c r="G272" i="27"/>
  <c r="G271" i="27"/>
  <c r="G270" i="27"/>
  <c r="G269" i="27"/>
  <c r="G268" i="27"/>
  <c r="G267" i="27"/>
  <c r="G266" i="27"/>
  <c r="G265" i="27"/>
  <c r="G264" i="27"/>
  <c r="G263" i="27"/>
  <c r="G262" i="27"/>
  <c r="G261" i="27"/>
  <c r="G260" i="27"/>
  <c r="G259" i="27"/>
  <c r="G258" i="27"/>
  <c r="G257" i="27"/>
  <c r="G256" i="27"/>
  <c r="G255" i="27"/>
  <c r="G254" i="27"/>
  <c r="G253" i="27"/>
  <c r="G252" i="27"/>
  <c r="G251" i="27"/>
  <c r="G250" i="27"/>
  <c r="G249" i="27"/>
  <c r="G248" i="27"/>
  <c r="G247" i="27"/>
  <c r="G246" i="27"/>
  <c r="G245" i="27"/>
  <c r="G244" i="27"/>
  <c r="G243" i="27"/>
  <c r="G242" i="27"/>
  <c r="G241" i="27"/>
  <c r="G240" i="27"/>
  <c r="G239" i="27"/>
  <c r="G238" i="27"/>
  <c r="G237" i="27"/>
  <c r="G236" i="27"/>
  <c r="G235" i="27"/>
  <c r="G234" i="27"/>
  <c r="G233" i="27"/>
  <c r="G232" i="27"/>
  <c r="G231" i="27"/>
  <c r="G230" i="27"/>
  <c r="G229" i="27"/>
  <c r="G228" i="27"/>
  <c r="G227" i="27"/>
  <c r="G226" i="27"/>
  <c r="G225" i="27"/>
  <c r="G224" i="27"/>
  <c r="G223" i="27"/>
  <c r="G222" i="27"/>
  <c r="G221" i="27"/>
  <c r="G220" i="27"/>
  <c r="G219" i="27"/>
  <c r="G218" i="27"/>
  <c r="G217" i="27"/>
  <c r="G216" i="27"/>
  <c r="G215" i="27"/>
  <c r="G214" i="27"/>
  <c r="G213" i="27"/>
  <c r="G212" i="27"/>
  <c r="G211" i="27"/>
  <c r="G210" i="27"/>
  <c r="G209" i="27"/>
  <c r="G208" i="27"/>
  <c r="G207" i="27"/>
  <c r="G206" i="27"/>
  <c r="G205" i="27"/>
  <c r="G204" i="27"/>
  <c r="G203" i="27"/>
  <c r="G202" i="27"/>
  <c r="G201" i="27"/>
  <c r="G200" i="27"/>
  <c r="G199" i="27"/>
  <c r="G198" i="27"/>
  <c r="G197" i="27"/>
  <c r="G196" i="27"/>
  <c r="G195" i="27"/>
  <c r="G194" i="27"/>
  <c r="G193" i="27"/>
  <c r="G192" i="27"/>
  <c r="G191" i="27"/>
  <c r="G190" i="27"/>
  <c r="G189" i="27"/>
  <c r="G188" i="27"/>
  <c r="G187" i="27"/>
  <c r="G186" i="27"/>
  <c r="G185" i="27"/>
  <c r="G184" i="27"/>
  <c r="G183" i="27"/>
  <c r="G182" i="27"/>
  <c r="G181" i="27"/>
  <c r="G180" i="27"/>
  <c r="G179" i="27"/>
  <c r="G178" i="27"/>
  <c r="G177" i="27"/>
  <c r="G176" i="27"/>
  <c r="G175" i="27"/>
  <c r="G174" i="27"/>
  <c r="G173" i="27"/>
  <c r="G172" i="27"/>
  <c r="G171" i="27"/>
  <c r="G170" i="27"/>
  <c r="G169" i="27"/>
  <c r="G168" i="27"/>
  <c r="G167" i="27"/>
  <c r="G166" i="27"/>
  <c r="G165" i="27"/>
  <c r="G164" i="27"/>
  <c r="G163" i="27"/>
  <c r="G162" i="27"/>
  <c r="G161" i="27"/>
  <c r="G160" i="27"/>
  <c r="G159" i="27"/>
  <c r="G158" i="27"/>
  <c r="G157" i="27"/>
  <c r="G156" i="27"/>
  <c r="G155" i="27"/>
  <c r="G154" i="27"/>
  <c r="G153" i="27"/>
  <c r="G152" i="27"/>
  <c r="G151" i="27"/>
  <c r="G150" i="27"/>
  <c r="G149" i="27"/>
  <c r="G148" i="27"/>
  <c r="G147" i="27"/>
  <c r="G146" i="27"/>
  <c r="G145" i="27"/>
  <c r="G144" i="27"/>
  <c r="G143" i="27"/>
  <c r="G142" i="27"/>
  <c r="G141" i="27"/>
  <c r="G140" i="27"/>
  <c r="G139" i="27"/>
  <c r="G138" i="27"/>
  <c r="G137" i="27"/>
  <c r="G136" i="27"/>
  <c r="G135" i="27"/>
  <c r="G134" i="27"/>
  <c r="G133" i="27"/>
  <c r="G132" i="27"/>
  <c r="G131" i="27"/>
  <c r="G130" i="27"/>
  <c r="G129" i="27"/>
  <c r="G128" i="27"/>
  <c r="G127" i="27"/>
  <c r="G126" i="27"/>
  <c r="G125" i="27"/>
  <c r="G124" i="27"/>
  <c r="G123" i="27"/>
  <c r="G122" i="27"/>
  <c r="G121" i="27"/>
  <c r="G120" i="27"/>
  <c r="G119" i="27"/>
  <c r="G118" i="27"/>
  <c r="G117" i="27"/>
  <c r="G116" i="27"/>
  <c r="G115" i="27"/>
  <c r="G114" i="27"/>
  <c r="G113" i="27"/>
  <c r="G112" i="27"/>
  <c r="G111" i="27"/>
  <c r="G110" i="27"/>
  <c r="G109" i="27"/>
  <c r="G108" i="27"/>
  <c r="G107" i="27"/>
  <c r="G106" i="27"/>
  <c r="G105" i="27"/>
  <c r="G104" i="27"/>
  <c r="G103" i="27"/>
  <c r="G102" i="27"/>
  <c r="G101" i="27"/>
  <c r="G100" i="27"/>
  <c r="G99" i="27"/>
  <c r="G98" i="27"/>
  <c r="G97" i="27"/>
  <c r="G96" i="27"/>
  <c r="G95" i="27"/>
  <c r="G94" i="27"/>
  <c r="G93" i="27"/>
  <c r="G92" i="27"/>
  <c r="G91" i="27"/>
  <c r="G90" i="27"/>
  <c r="G89" i="27"/>
  <c r="G88" i="27"/>
  <c r="G87" i="27"/>
  <c r="G86" i="27"/>
  <c r="G85" i="27"/>
  <c r="G84" i="27"/>
  <c r="G83" i="27"/>
  <c r="G82" i="27"/>
  <c r="G81" i="27"/>
  <c r="G80" i="27"/>
  <c r="G79" i="27"/>
  <c r="G78" i="27"/>
  <c r="G77" i="27"/>
  <c r="G76" i="27"/>
  <c r="G75" i="27"/>
  <c r="G74" i="27"/>
  <c r="G73" i="27"/>
  <c r="G72" i="27"/>
  <c r="G71" i="27"/>
  <c r="G70" i="27"/>
  <c r="G69" i="27"/>
  <c r="G68" i="27"/>
  <c r="G67" i="27"/>
  <c r="G66" i="27"/>
  <c r="G65" i="27"/>
  <c r="G64" i="27"/>
  <c r="G63" i="27"/>
  <c r="G62" i="27"/>
  <c r="G61" i="27"/>
  <c r="G60" i="27"/>
  <c r="G59" i="27"/>
  <c r="G58" i="27"/>
  <c r="G57" i="27"/>
  <c r="G56" i="27"/>
  <c r="G55" i="27"/>
  <c r="G54" i="27"/>
  <c r="G53" i="27"/>
  <c r="G52" i="27"/>
  <c r="G51" i="27"/>
  <c r="G50" i="27"/>
  <c r="G49" i="27"/>
  <c r="G48" i="27"/>
  <c r="G47" i="27"/>
  <c r="G46" i="27"/>
  <c r="G45" i="27"/>
  <c r="G44" i="27"/>
  <c r="G43" i="27"/>
  <c r="G42" i="27"/>
  <c r="G41" i="27"/>
  <c r="G40" i="27"/>
  <c r="G39" i="27"/>
  <c r="G38" i="27"/>
  <c r="G37" i="27"/>
  <c r="G36" i="27"/>
  <c r="G35" i="27"/>
  <c r="G34" i="27"/>
  <c r="G33" i="27"/>
  <c r="G32" i="27"/>
  <c r="G31" i="27"/>
  <c r="G30" i="27"/>
  <c r="G29" i="27"/>
  <c r="G28" i="27"/>
  <c r="G27" i="27"/>
  <c r="G26" i="27"/>
  <c r="G25" i="27"/>
  <c r="G24" i="27"/>
  <c r="G23" i="27"/>
  <c r="G22" i="27"/>
  <c r="G21" i="27"/>
  <c r="G20" i="27"/>
  <c r="G19" i="27"/>
  <c r="G18" i="27"/>
  <c r="G17" i="27"/>
  <c r="G16" i="27"/>
  <c r="G15" i="27"/>
  <c r="G14" i="27"/>
  <c r="G13" i="27"/>
  <c r="G12" i="27"/>
  <c r="G11" i="27"/>
  <c r="G10" i="27"/>
  <c r="G9" i="27"/>
  <c r="G8" i="27"/>
  <c r="S9" i="3"/>
  <c r="V5" i="3"/>
  <c r="T5" i="3"/>
  <c r="W5" i="3" s="1"/>
  <c r="V7" i="3"/>
  <c r="T7" i="3"/>
  <c r="W7" i="3" s="1"/>
  <c r="V11" i="3"/>
  <c r="T11" i="3"/>
  <c r="W11" i="3" s="1"/>
  <c r="S4" i="3"/>
  <c r="S6" i="3"/>
  <c r="S8" i="3"/>
  <c r="S10" i="3"/>
  <c r="U11" i="3"/>
  <c r="U7" i="3"/>
  <c r="V9" i="3"/>
  <c r="T9" i="3"/>
  <c r="W9" i="3" s="1"/>
  <c r="U9" i="3"/>
  <c r="U5" i="3"/>
  <c r="V4" i="3"/>
  <c r="AO17" i="25"/>
  <c r="AN31" i="25" s="1"/>
  <c r="BN19" i="25"/>
  <c r="O1019" i="25"/>
  <c r="O1018" i="25"/>
  <c r="O1017" i="25"/>
  <c r="O1016" i="25"/>
  <c r="O1015" i="25"/>
  <c r="O1014" i="25"/>
  <c r="O1013" i="25"/>
  <c r="O1012" i="25"/>
  <c r="O1011" i="25"/>
  <c r="O1010" i="25"/>
  <c r="O1009" i="25"/>
  <c r="O1008" i="25"/>
  <c r="O1007" i="25"/>
  <c r="O1006" i="25"/>
  <c r="O1005" i="25"/>
  <c r="O1004" i="25"/>
  <c r="O1003" i="25"/>
  <c r="O1002" i="25"/>
  <c r="O1001" i="25"/>
  <c r="O1000" i="25"/>
  <c r="O999" i="25"/>
  <c r="O998" i="25"/>
  <c r="O997" i="25"/>
  <c r="O996" i="25"/>
  <c r="O995" i="25"/>
  <c r="O994" i="25"/>
  <c r="O993" i="25"/>
  <c r="O992" i="25"/>
  <c r="O991" i="25"/>
  <c r="O990" i="25"/>
  <c r="O989" i="25"/>
  <c r="O988" i="25"/>
  <c r="O987" i="25"/>
  <c r="O986" i="25"/>
  <c r="O985" i="25"/>
  <c r="O984" i="25"/>
  <c r="O983" i="25"/>
  <c r="O982" i="25"/>
  <c r="O981" i="25"/>
  <c r="O980" i="25"/>
  <c r="O979" i="25"/>
  <c r="O978" i="25"/>
  <c r="O977" i="25"/>
  <c r="O976" i="25"/>
  <c r="O975" i="25"/>
  <c r="O974" i="25"/>
  <c r="O973" i="25"/>
  <c r="O972" i="25"/>
  <c r="O971" i="25"/>
  <c r="O970" i="25"/>
  <c r="O969" i="25"/>
  <c r="O968" i="25"/>
  <c r="O967" i="25"/>
  <c r="O966" i="25"/>
  <c r="O965" i="25"/>
  <c r="O964" i="25"/>
  <c r="O963" i="25"/>
  <c r="O962" i="25"/>
  <c r="O961" i="25"/>
  <c r="O960" i="25"/>
  <c r="O959" i="25"/>
  <c r="O958" i="25"/>
  <c r="O957" i="25"/>
  <c r="O956" i="25"/>
  <c r="O955" i="25"/>
  <c r="O954" i="25"/>
  <c r="O953" i="25"/>
  <c r="O952" i="25"/>
  <c r="O951" i="25"/>
  <c r="O950" i="25"/>
  <c r="O949" i="25"/>
  <c r="O948" i="25"/>
  <c r="O947" i="25"/>
  <c r="O946" i="25"/>
  <c r="O945" i="25"/>
  <c r="O944" i="25"/>
  <c r="O943" i="25"/>
  <c r="O942" i="25"/>
  <c r="O941" i="25"/>
  <c r="O940" i="25"/>
  <c r="O939" i="25"/>
  <c r="O938" i="25"/>
  <c r="O937" i="25"/>
  <c r="O936" i="25"/>
  <c r="O935" i="25"/>
  <c r="O934" i="25"/>
  <c r="O933" i="25"/>
  <c r="O932" i="25"/>
  <c r="O931" i="25"/>
  <c r="O930" i="25"/>
  <c r="O929" i="25"/>
  <c r="O928" i="25"/>
  <c r="O927" i="25"/>
  <c r="O926" i="25"/>
  <c r="O925" i="25"/>
  <c r="O924" i="25"/>
  <c r="O923" i="25"/>
  <c r="O922" i="25"/>
  <c r="O921" i="25"/>
  <c r="O920" i="25"/>
  <c r="O919" i="25"/>
  <c r="O918" i="25"/>
  <c r="O917" i="25"/>
  <c r="O916" i="25"/>
  <c r="O915" i="25"/>
  <c r="O914" i="25"/>
  <c r="O913" i="25"/>
  <c r="O912" i="25"/>
  <c r="O911" i="25"/>
  <c r="O910" i="25"/>
  <c r="O909" i="25"/>
  <c r="O908" i="25"/>
  <c r="O907" i="25"/>
  <c r="O906" i="25"/>
  <c r="O905" i="25"/>
  <c r="O904" i="25"/>
  <c r="O903" i="25"/>
  <c r="O902" i="25"/>
  <c r="O901" i="25"/>
  <c r="O900" i="25"/>
  <c r="O899" i="25"/>
  <c r="O898" i="25"/>
  <c r="O897" i="25"/>
  <c r="O896" i="25"/>
  <c r="O895" i="25"/>
  <c r="O894" i="25"/>
  <c r="O893" i="25"/>
  <c r="O892" i="25"/>
  <c r="O891" i="25"/>
  <c r="O890" i="25"/>
  <c r="O889" i="25"/>
  <c r="O888" i="25"/>
  <c r="O887" i="25"/>
  <c r="O886" i="25"/>
  <c r="O885" i="25"/>
  <c r="O884" i="25"/>
  <c r="O883" i="25"/>
  <c r="O882" i="25"/>
  <c r="O881" i="25"/>
  <c r="O880" i="25"/>
  <c r="O879" i="25"/>
  <c r="O878" i="25"/>
  <c r="O877" i="25"/>
  <c r="O876" i="25"/>
  <c r="O875" i="25"/>
  <c r="O874" i="25"/>
  <c r="O873" i="25"/>
  <c r="O872" i="25"/>
  <c r="O871" i="25"/>
  <c r="O870" i="25"/>
  <c r="O869" i="25"/>
  <c r="O868" i="25"/>
  <c r="O867" i="25"/>
  <c r="O866" i="25"/>
  <c r="O865" i="25"/>
  <c r="O864" i="25"/>
  <c r="O863" i="25"/>
  <c r="O862" i="25"/>
  <c r="O861" i="25"/>
  <c r="O860" i="25"/>
  <c r="O859" i="25"/>
  <c r="O858" i="25"/>
  <c r="O857" i="25"/>
  <c r="O856" i="25"/>
  <c r="O855" i="25"/>
  <c r="O854" i="25"/>
  <c r="O853" i="25"/>
  <c r="O852" i="25"/>
  <c r="O851" i="25"/>
  <c r="O850" i="25"/>
  <c r="O849" i="25"/>
  <c r="O848" i="25"/>
  <c r="O847" i="25"/>
  <c r="O846" i="25"/>
  <c r="O845" i="25"/>
  <c r="O844" i="25"/>
  <c r="O843" i="25"/>
  <c r="O842" i="25"/>
  <c r="O841" i="25"/>
  <c r="O840" i="25"/>
  <c r="O839" i="25"/>
  <c r="O838" i="25"/>
  <c r="O837" i="25"/>
  <c r="O836" i="25"/>
  <c r="O835" i="25"/>
  <c r="O834" i="25"/>
  <c r="O833" i="25"/>
  <c r="O832" i="25"/>
  <c r="O831" i="25"/>
  <c r="O830" i="25"/>
  <c r="O829" i="25"/>
  <c r="O828" i="25"/>
  <c r="O827" i="25"/>
  <c r="O826" i="25"/>
  <c r="O825" i="25"/>
  <c r="O824" i="25"/>
  <c r="O823" i="25"/>
  <c r="O822" i="25"/>
  <c r="O821" i="25"/>
  <c r="O820" i="25"/>
  <c r="O819" i="25"/>
  <c r="O818" i="25"/>
  <c r="O817" i="25"/>
  <c r="O816" i="25"/>
  <c r="O815" i="25"/>
  <c r="O814" i="25"/>
  <c r="O813" i="25"/>
  <c r="O812" i="25"/>
  <c r="O811" i="25"/>
  <c r="O810" i="25"/>
  <c r="O809" i="25"/>
  <c r="O808" i="25"/>
  <c r="O807" i="25"/>
  <c r="O806" i="25"/>
  <c r="O805" i="25"/>
  <c r="O804" i="25"/>
  <c r="O803" i="25"/>
  <c r="O802" i="25"/>
  <c r="O801" i="25"/>
  <c r="O800" i="25"/>
  <c r="O799" i="25"/>
  <c r="O798" i="25"/>
  <c r="O797" i="25"/>
  <c r="O796" i="25"/>
  <c r="O795" i="25"/>
  <c r="O794" i="25"/>
  <c r="O793" i="25"/>
  <c r="O792" i="25"/>
  <c r="O791" i="25"/>
  <c r="O790" i="25"/>
  <c r="O789" i="25"/>
  <c r="O788" i="25"/>
  <c r="O787" i="25"/>
  <c r="O786" i="25"/>
  <c r="O785" i="25"/>
  <c r="O784" i="25"/>
  <c r="O783" i="25"/>
  <c r="O782" i="25"/>
  <c r="O781" i="25"/>
  <c r="O780" i="25"/>
  <c r="O779" i="25"/>
  <c r="O778" i="25"/>
  <c r="O777" i="25"/>
  <c r="O776" i="25"/>
  <c r="O775" i="25"/>
  <c r="O774" i="25"/>
  <c r="O773" i="25"/>
  <c r="O772" i="25"/>
  <c r="O771" i="25"/>
  <c r="O770" i="25"/>
  <c r="O769" i="25"/>
  <c r="O768" i="25"/>
  <c r="O767" i="25"/>
  <c r="O766" i="25"/>
  <c r="O765" i="25"/>
  <c r="O764" i="25"/>
  <c r="O763" i="25"/>
  <c r="O762" i="25"/>
  <c r="O761" i="25"/>
  <c r="O760" i="25"/>
  <c r="O759" i="25"/>
  <c r="O758" i="25"/>
  <c r="O757" i="25"/>
  <c r="O756" i="25"/>
  <c r="O755" i="25"/>
  <c r="O754" i="25"/>
  <c r="O753" i="25"/>
  <c r="O752" i="25"/>
  <c r="O751" i="25"/>
  <c r="O750" i="25"/>
  <c r="O749" i="25"/>
  <c r="O748" i="25"/>
  <c r="O747" i="25"/>
  <c r="O746" i="25"/>
  <c r="O745" i="25"/>
  <c r="O744" i="25"/>
  <c r="O743" i="25"/>
  <c r="O742" i="25"/>
  <c r="O741" i="25"/>
  <c r="O740" i="25"/>
  <c r="O739" i="25"/>
  <c r="O738" i="25"/>
  <c r="O737" i="25"/>
  <c r="O736" i="25"/>
  <c r="O735" i="25"/>
  <c r="O734" i="25"/>
  <c r="O733" i="25"/>
  <c r="O732" i="25"/>
  <c r="O731" i="25"/>
  <c r="O730" i="25"/>
  <c r="O729" i="25"/>
  <c r="O728" i="25"/>
  <c r="O727" i="25"/>
  <c r="O726" i="25"/>
  <c r="O725" i="25"/>
  <c r="O724" i="25"/>
  <c r="O723" i="25"/>
  <c r="O722" i="25"/>
  <c r="O721" i="25"/>
  <c r="O720" i="25"/>
  <c r="O719" i="25"/>
  <c r="O718" i="25"/>
  <c r="O717" i="25"/>
  <c r="O716" i="25"/>
  <c r="O715" i="25"/>
  <c r="O714" i="25"/>
  <c r="O713" i="25"/>
  <c r="O712" i="25"/>
  <c r="O711" i="25"/>
  <c r="O710" i="25"/>
  <c r="O709" i="25"/>
  <c r="O708" i="25"/>
  <c r="O707" i="25"/>
  <c r="O706" i="25"/>
  <c r="O705" i="25"/>
  <c r="O704" i="25"/>
  <c r="O703" i="25"/>
  <c r="O702" i="25"/>
  <c r="O701" i="25"/>
  <c r="O700" i="25"/>
  <c r="O699" i="25"/>
  <c r="O698" i="25"/>
  <c r="O697" i="25"/>
  <c r="O696" i="25"/>
  <c r="O695" i="25"/>
  <c r="O694" i="25"/>
  <c r="O693" i="25"/>
  <c r="O692" i="25"/>
  <c r="O691" i="25"/>
  <c r="O690" i="25"/>
  <c r="O689" i="25"/>
  <c r="O688" i="25"/>
  <c r="O687" i="25"/>
  <c r="O686" i="25"/>
  <c r="O685" i="25"/>
  <c r="O684" i="25"/>
  <c r="O683" i="25"/>
  <c r="O682" i="25"/>
  <c r="O681" i="25"/>
  <c r="O680" i="25"/>
  <c r="O679" i="25"/>
  <c r="O678" i="25"/>
  <c r="O677" i="25"/>
  <c r="O676" i="25"/>
  <c r="O675" i="25"/>
  <c r="O674" i="25"/>
  <c r="O673" i="25"/>
  <c r="O672" i="25"/>
  <c r="O671" i="25"/>
  <c r="O670" i="25"/>
  <c r="O669" i="25"/>
  <c r="O668" i="25"/>
  <c r="O667" i="25"/>
  <c r="O666" i="25"/>
  <c r="O665" i="25"/>
  <c r="O664" i="25"/>
  <c r="O663" i="25"/>
  <c r="O662" i="25"/>
  <c r="O661" i="25"/>
  <c r="O660" i="25"/>
  <c r="O659" i="25"/>
  <c r="O658" i="25"/>
  <c r="O657" i="25"/>
  <c r="O656" i="25"/>
  <c r="O655" i="25"/>
  <c r="O654" i="25"/>
  <c r="O653" i="25"/>
  <c r="O652" i="25"/>
  <c r="O651" i="25"/>
  <c r="O650" i="25"/>
  <c r="O649" i="25"/>
  <c r="O648" i="25"/>
  <c r="O647" i="25"/>
  <c r="O646" i="25"/>
  <c r="O645" i="25"/>
  <c r="O644" i="25"/>
  <c r="O643" i="25"/>
  <c r="O642" i="25"/>
  <c r="O641" i="25"/>
  <c r="O640" i="25"/>
  <c r="O639" i="25"/>
  <c r="O638" i="25"/>
  <c r="O637" i="25"/>
  <c r="O636" i="25"/>
  <c r="O635" i="25"/>
  <c r="O634" i="25"/>
  <c r="O633" i="25"/>
  <c r="O632" i="25"/>
  <c r="O631" i="25"/>
  <c r="O630" i="25"/>
  <c r="O629" i="25"/>
  <c r="O628" i="25"/>
  <c r="O627" i="25"/>
  <c r="O626" i="25"/>
  <c r="O625" i="25"/>
  <c r="O624" i="25"/>
  <c r="O623" i="25"/>
  <c r="O622" i="25"/>
  <c r="O621" i="25"/>
  <c r="O620" i="25"/>
  <c r="O619" i="25"/>
  <c r="O618" i="25"/>
  <c r="O617" i="25"/>
  <c r="O616" i="25"/>
  <c r="O615" i="25"/>
  <c r="O614" i="25"/>
  <c r="O613" i="25"/>
  <c r="O612" i="25"/>
  <c r="O611" i="25"/>
  <c r="O610" i="25"/>
  <c r="O609" i="25"/>
  <c r="O608" i="25"/>
  <c r="O607" i="25"/>
  <c r="O606" i="25"/>
  <c r="O605" i="25"/>
  <c r="O604" i="25"/>
  <c r="O603" i="25"/>
  <c r="O602" i="25"/>
  <c r="O601" i="25"/>
  <c r="O600" i="25"/>
  <c r="O599" i="25"/>
  <c r="O598" i="25"/>
  <c r="O597" i="25"/>
  <c r="O596" i="25"/>
  <c r="O595" i="25"/>
  <c r="O594" i="25"/>
  <c r="O593" i="25"/>
  <c r="O592" i="25"/>
  <c r="O591" i="25"/>
  <c r="O590" i="25"/>
  <c r="O589" i="25"/>
  <c r="O588" i="25"/>
  <c r="O587" i="25"/>
  <c r="O586" i="25"/>
  <c r="O585" i="25"/>
  <c r="O584" i="25"/>
  <c r="O583" i="25"/>
  <c r="O582" i="25"/>
  <c r="O581" i="25"/>
  <c r="O580" i="25"/>
  <c r="O579" i="25"/>
  <c r="O578" i="25"/>
  <c r="O577" i="25"/>
  <c r="O576" i="25"/>
  <c r="O575" i="25"/>
  <c r="O574" i="25"/>
  <c r="O573" i="25"/>
  <c r="O572" i="25"/>
  <c r="O571" i="25"/>
  <c r="O570" i="25"/>
  <c r="O569" i="25"/>
  <c r="O568" i="25"/>
  <c r="O567" i="25"/>
  <c r="O566" i="25"/>
  <c r="O565" i="25"/>
  <c r="O564" i="25"/>
  <c r="O563" i="25"/>
  <c r="O562" i="25"/>
  <c r="O561" i="25"/>
  <c r="O560" i="25"/>
  <c r="O559" i="25"/>
  <c r="O558" i="25"/>
  <c r="O557" i="25"/>
  <c r="O556" i="25"/>
  <c r="O555" i="25"/>
  <c r="O554" i="25"/>
  <c r="O553" i="25"/>
  <c r="O552" i="25"/>
  <c r="O551" i="25"/>
  <c r="O550" i="25"/>
  <c r="O549" i="25"/>
  <c r="O548" i="25"/>
  <c r="O547" i="25"/>
  <c r="O546" i="25"/>
  <c r="O545" i="25"/>
  <c r="O544" i="25"/>
  <c r="O543" i="25"/>
  <c r="O542" i="25"/>
  <c r="O541" i="25"/>
  <c r="O540" i="25"/>
  <c r="O539" i="25"/>
  <c r="O538" i="25"/>
  <c r="O537" i="25"/>
  <c r="O536" i="25"/>
  <c r="O535" i="25"/>
  <c r="O534" i="25"/>
  <c r="O533" i="25"/>
  <c r="O532" i="25"/>
  <c r="O531" i="25"/>
  <c r="O530" i="25"/>
  <c r="O529" i="25"/>
  <c r="O528" i="25"/>
  <c r="O527" i="25"/>
  <c r="O526" i="25"/>
  <c r="O525" i="25"/>
  <c r="O524" i="25"/>
  <c r="O523" i="25"/>
  <c r="O522" i="25"/>
  <c r="O521" i="25"/>
  <c r="O520" i="25"/>
  <c r="O519" i="25"/>
  <c r="O518" i="25"/>
  <c r="O517" i="25"/>
  <c r="O516" i="25"/>
  <c r="O515" i="25"/>
  <c r="O514" i="25"/>
  <c r="O513" i="25"/>
  <c r="O512" i="25"/>
  <c r="O511" i="25"/>
  <c r="O510" i="25"/>
  <c r="O509" i="25"/>
  <c r="O508" i="25"/>
  <c r="O507" i="25"/>
  <c r="O506" i="25"/>
  <c r="O505" i="25"/>
  <c r="O504" i="25"/>
  <c r="O503" i="25"/>
  <c r="O502" i="25"/>
  <c r="O501" i="25"/>
  <c r="O500" i="25"/>
  <c r="O499" i="25"/>
  <c r="O498" i="25"/>
  <c r="O497" i="25"/>
  <c r="O496" i="25"/>
  <c r="O495" i="25"/>
  <c r="O494" i="25"/>
  <c r="O493" i="25"/>
  <c r="O492" i="25"/>
  <c r="O491" i="25"/>
  <c r="O490" i="25"/>
  <c r="O489" i="25"/>
  <c r="O488" i="25"/>
  <c r="O487" i="25"/>
  <c r="O486" i="25"/>
  <c r="O485" i="25"/>
  <c r="O484" i="25"/>
  <c r="O483" i="25"/>
  <c r="O482" i="25"/>
  <c r="O481" i="25"/>
  <c r="O480" i="25"/>
  <c r="O479" i="25"/>
  <c r="O478" i="25"/>
  <c r="O477" i="25"/>
  <c r="O476" i="25"/>
  <c r="O475" i="25"/>
  <c r="O474" i="25"/>
  <c r="O473" i="25"/>
  <c r="O472" i="25"/>
  <c r="O471" i="25"/>
  <c r="O470" i="25"/>
  <c r="O469" i="25"/>
  <c r="O468" i="25"/>
  <c r="O467" i="25"/>
  <c r="O466" i="25"/>
  <c r="O465" i="25"/>
  <c r="O464" i="25"/>
  <c r="O463" i="25"/>
  <c r="O462" i="25"/>
  <c r="O461" i="25"/>
  <c r="O460" i="25"/>
  <c r="O459" i="25"/>
  <c r="O458" i="25"/>
  <c r="O457" i="25"/>
  <c r="O456" i="25"/>
  <c r="O455" i="25"/>
  <c r="O454" i="25"/>
  <c r="O453" i="25"/>
  <c r="O452" i="25"/>
  <c r="O451" i="25"/>
  <c r="O450" i="25"/>
  <c r="O449" i="25"/>
  <c r="O448" i="25"/>
  <c r="O447" i="25"/>
  <c r="O446" i="25"/>
  <c r="O445" i="25"/>
  <c r="O444" i="25"/>
  <c r="O443" i="25"/>
  <c r="O442" i="25"/>
  <c r="O441" i="25"/>
  <c r="O440" i="25"/>
  <c r="O439" i="25"/>
  <c r="O438" i="25"/>
  <c r="O437" i="25"/>
  <c r="O436" i="25"/>
  <c r="O435" i="25"/>
  <c r="O434" i="25"/>
  <c r="O433" i="25"/>
  <c r="O432" i="25"/>
  <c r="O431" i="25"/>
  <c r="O430" i="25"/>
  <c r="O429" i="25"/>
  <c r="O428" i="25"/>
  <c r="O427" i="25"/>
  <c r="O426" i="25"/>
  <c r="O425" i="25"/>
  <c r="O424" i="25"/>
  <c r="O423" i="25"/>
  <c r="O422" i="25"/>
  <c r="O421" i="25"/>
  <c r="O420" i="25"/>
  <c r="O419" i="25"/>
  <c r="O418" i="25"/>
  <c r="O417" i="25"/>
  <c r="O416" i="25"/>
  <c r="O415" i="25"/>
  <c r="O414" i="25"/>
  <c r="O413" i="25"/>
  <c r="O412" i="25"/>
  <c r="O411" i="25"/>
  <c r="O410" i="25"/>
  <c r="O409" i="25"/>
  <c r="O408" i="25"/>
  <c r="O407" i="25"/>
  <c r="O406" i="25"/>
  <c r="O405" i="25"/>
  <c r="O404" i="25"/>
  <c r="O403" i="25"/>
  <c r="O402" i="25"/>
  <c r="O401" i="25"/>
  <c r="O400" i="25"/>
  <c r="O399" i="25"/>
  <c r="O398" i="25"/>
  <c r="O397" i="25"/>
  <c r="O396" i="25"/>
  <c r="O395" i="25"/>
  <c r="O394" i="25"/>
  <c r="O393" i="25"/>
  <c r="O392" i="25"/>
  <c r="O391" i="25"/>
  <c r="O390" i="25"/>
  <c r="O389" i="25"/>
  <c r="O388" i="25"/>
  <c r="O387" i="25"/>
  <c r="O386" i="25"/>
  <c r="O385" i="25"/>
  <c r="O384" i="25"/>
  <c r="O383" i="25"/>
  <c r="O382" i="25"/>
  <c r="O381" i="25"/>
  <c r="O380" i="25"/>
  <c r="O379" i="25"/>
  <c r="O378" i="25"/>
  <c r="O377" i="25"/>
  <c r="O376" i="25"/>
  <c r="O375" i="25"/>
  <c r="O374" i="25"/>
  <c r="O373" i="25"/>
  <c r="O372" i="25"/>
  <c r="O371" i="25"/>
  <c r="O370" i="25"/>
  <c r="O369" i="25"/>
  <c r="O368" i="25"/>
  <c r="O367" i="25"/>
  <c r="O366" i="25"/>
  <c r="O365" i="25"/>
  <c r="O364" i="25"/>
  <c r="O363" i="25"/>
  <c r="O362" i="25"/>
  <c r="O361" i="25"/>
  <c r="O360" i="25"/>
  <c r="O359" i="25"/>
  <c r="O358" i="25"/>
  <c r="O357" i="25"/>
  <c r="O356" i="25"/>
  <c r="O355" i="25"/>
  <c r="O354" i="25"/>
  <c r="O353" i="25"/>
  <c r="O352" i="25"/>
  <c r="O351" i="25"/>
  <c r="O350" i="25"/>
  <c r="O349" i="25"/>
  <c r="O348" i="25"/>
  <c r="O347" i="25"/>
  <c r="O346" i="25"/>
  <c r="O345" i="25"/>
  <c r="O344" i="25"/>
  <c r="O343" i="25"/>
  <c r="O342" i="25"/>
  <c r="O341" i="25"/>
  <c r="O340" i="25"/>
  <c r="O339" i="25"/>
  <c r="O338" i="25"/>
  <c r="O337" i="25"/>
  <c r="O336" i="25"/>
  <c r="O335" i="25"/>
  <c r="O334" i="25"/>
  <c r="O333" i="25"/>
  <c r="O332" i="25"/>
  <c r="O331" i="25"/>
  <c r="O330" i="25"/>
  <c r="O329" i="25"/>
  <c r="O328" i="25"/>
  <c r="O327" i="25"/>
  <c r="O326" i="25"/>
  <c r="O325" i="25"/>
  <c r="O324" i="25"/>
  <c r="O323" i="25"/>
  <c r="O322" i="25"/>
  <c r="O321" i="25"/>
  <c r="O320" i="25"/>
  <c r="O319" i="25"/>
  <c r="O318" i="25"/>
  <c r="O317" i="25"/>
  <c r="O316" i="25"/>
  <c r="O315" i="25"/>
  <c r="O314" i="25"/>
  <c r="O313" i="25"/>
  <c r="O312" i="25"/>
  <c r="O311" i="25"/>
  <c r="O310" i="25"/>
  <c r="O309" i="25"/>
  <c r="O308" i="25"/>
  <c r="O307" i="25"/>
  <c r="O306" i="25"/>
  <c r="O305" i="25"/>
  <c r="O304" i="25"/>
  <c r="O303" i="25"/>
  <c r="O302" i="25"/>
  <c r="O301" i="25"/>
  <c r="O300" i="25"/>
  <c r="O299" i="25"/>
  <c r="O298" i="25"/>
  <c r="O297" i="25"/>
  <c r="O296" i="25"/>
  <c r="O295" i="25"/>
  <c r="O294" i="25"/>
  <c r="O293" i="25"/>
  <c r="O292" i="25"/>
  <c r="O291" i="25"/>
  <c r="O290" i="25"/>
  <c r="O289" i="25"/>
  <c r="O288" i="25"/>
  <c r="O287" i="25"/>
  <c r="O286" i="25"/>
  <c r="O285" i="25"/>
  <c r="O284" i="25"/>
  <c r="O283" i="25"/>
  <c r="O282" i="25"/>
  <c r="O281" i="25"/>
  <c r="O280" i="25"/>
  <c r="O279" i="25"/>
  <c r="O278" i="25"/>
  <c r="O277" i="25"/>
  <c r="O276" i="25"/>
  <c r="O275" i="25"/>
  <c r="O274" i="25"/>
  <c r="O273" i="25"/>
  <c r="O272" i="25"/>
  <c r="O271" i="25"/>
  <c r="O270" i="25"/>
  <c r="O269" i="25"/>
  <c r="O268" i="25"/>
  <c r="O267" i="25"/>
  <c r="O266" i="25"/>
  <c r="O265" i="25"/>
  <c r="O264" i="25"/>
  <c r="O263" i="25"/>
  <c r="O262" i="25"/>
  <c r="O261" i="25"/>
  <c r="O260" i="25"/>
  <c r="O259" i="25"/>
  <c r="O258" i="25"/>
  <c r="O257" i="25"/>
  <c r="O256" i="25"/>
  <c r="O255" i="25"/>
  <c r="O254" i="25"/>
  <c r="O253" i="25"/>
  <c r="O252" i="25"/>
  <c r="O251" i="25"/>
  <c r="O250" i="25"/>
  <c r="O249" i="25"/>
  <c r="O248" i="25"/>
  <c r="O247" i="25"/>
  <c r="O246" i="25"/>
  <c r="O245" i="25"/>
  <c r="O244" i="25"/>
  <c r="O243" i="25"/>
  <c r="O242" i="25"/>
  <c r="O241" i="25"/>
  <c r="O240" i="25"/>
  <c r="O239" i="25"/>
  <c r="O238" i="25"/>
  <c r="O237" i="25"/>
  <c r="O236" i="25"/>
  <c r="O235" i="25"/>
  <c r="O234" i="25"/>
  <c r="O233" i="25"/>
  <c r="O232" i="25"/>
  <c r="O231" i="25"/>
  <c r="O230" i="25"/>
  <c r="O229" i="25"/>
  <c r="O228" i="25"/>
  <c r="O227" i="25"/>
  <c r="O226" i="25"/>
  <c r="O225" i="25"/>
  <c r="O224" i="25"/>
  <c r="O223" i="25"/>
  <c r="O222" i="25"/>
  <c r="O221" i="25"/>
  <c r="O220" i="25"/>
  <c r="O219" i="25"/>
  <c r="O218" i="25"/>
  <c r="O217" i="25"/>
  <c r="O216" i="25"/>
  <c r="O215" i="25"/>
  <c r="O214" i="25"/>
  <c r="O213" i="25"/>
  <c r="O212" i="25"/>
  <c r="O211" i="25"/>
  <c r="O210" i="25"/>
  <c r="O209" i="25"/>
  <c r="O208" i="25"/>
  <c r="O207" i="25"/>
  <c r="O206" i="25"/>
  <c r="O205" i="25"/>
  <c r="O204" i="25"/>
  <c r="O203" i="25"/>
  <c r="O202" i="25"/>
  <c r="O201" i="25"/>
  <c r="O200" i="25"/>
  <c r="O199" i="25"/>
  <c r="O198" i="25"/>
  <c r="O197" i="25"/>
  <c r="O196" i="25"/>
  <c r="O195" i="25"/>
  <c r="O194" i="25"/>
  <c r="O193" i="25"/>
  <c r="O192" i="25"/>
  <c r="O191" i="25"/>
  <c r="O190" i="25"/>
  <c r="O189" i="25"/>
  <c r="O188" i="25"/>
  <c r="O187" i="25"/>
  <c r="O186" i="25"/>
  <c r="O185" i="25"/>
  <c r="O184" i="25"/>
  <c r="O183" i="25"/>
  <c r="O182" i="25"/>
  <c r="O181" i="25"/>
  <c r="O180" i="25"/>
  <c r="O179" i="25"/>
  <c r="O178" i="25"/>
  <c r="O177" i="25"/>
  <c r="O176" i="25"/>
  <c r="O175" i="25"/>
  <c r="O174" i="25"/>
  <c r="O173" i="25"/>
  <c r="O172" i="25"/>
  <c r="O171" i="25"/>
  <c r="O170" i="25"/>
  <c r="O169" i="25"/>
  <c r="O168" i="25"/>
  <c r="O167" i="25"/>
  <c r="O166" i="25"/>
  <c r="O165" i="25"/>
  <c r="O164" i="25"/>
  <c r="O163" i="25"/>
  <c r="O162" i="25"/>
  <c r="O161" i="25"/>
  <c r="O160" i="25"/>
  <c r="O159" i="25"/>
  <c r="O158" i="25"/>
  <c r="O157" i="25"/>
  <c r="O156" i="25"/>
  <c r="O155" i="25"/>
  <c r="O154" i="25"/>
  <c r="O153" i="25"/>
  <c r="O152" i="25"/>
  <c r="O151" i="25"/>
  <c r="O150" i="25"/>
  <c r="O149" i="25"/>
  <c r="O148" i="25"/>
  <c r="O147" i="25"/>
  <c r="O146" i="25"/>
  <c r="O145" i="25"/>
  <c r="O144" i="25"/>
  <c r="O143" i="25"/>
  <c r="O142" i="25"/>
  <c r="O141" i="25"/>
  <c r="O140" i="25"/>
  <c r="O139" i="25"/>
  <c r="O138" i="25"/>
  <c r="O137" i="25"/>
  <c r="O136" i="25"/>
  <c r="O135" i="25"/>
  <c r="O134" i="25"/>
  <c r="O133" i="25"/>
  <c r="O132" i="25"/>
  <c r="O131" i="25"/>
  <c r="O130" i="25"/>
  <c r="O129" i="25"/>
  <c r="O128" i="25"/>
  <c r="O127" i="25"/>
  <c r="O126" i="25"/>
  <c r="O125" i="25"/>
  <c r="O124" i="25"/>
  <c r="O123" i="25"/>
  <c r="O122" i="25"/>
  <c r="O121" i="25"/>
  <c r="O120" i="25"/>
  <c r="O119" i="25"/>
  <c r="O118" i="25"/>
  <c r="O117" i="25"/>
  <c r="O116" i="25"/>
  <c r="O115" i="25"/>
  <c r="O114" i="25"/>
  <c r="O113" i="25"/>
  <c r="O112" i="25"/>
  <c r="O111" i="25"/>
  <c r="O110" i="25"/>
  <c r="O109" i="25"/>
  <c r="O108" i="25"/>
  <c r="O107" i="25"/>
  <c r="O106" i="25"/>
  <c r="O105" i="25"/>
  <c r="O104" i="25"/>
  <c r="O103" i="25"/>
  <c r="O102" i="25"/>
  <c r="O101" i="25"/>
  <c r="O100" i="25"/>
  <c r="O99" i="25"/>
  <c r="O98" i="25"/>
  <c r="O97" i="25"/>
  <c r="O96" i="25"/>
  <c r="O95" i="25"/>
  <c r="O94" i="25"/>
  <c r="O93" i="25"/>
  <c r="O92" i="25"/>
  <c r="O91" i="25"/>
  <c r="O90" i="25"/>
  <c r="O89" i="25"/>
  <c r="O88" i="25"/>
  <c r="O87" i="25"/>
  <c r="O86" i="25"/>
  <c r="O85" i="25"/>
  <c r="O84" i="25"/>
  <c r="O83" i="25"/>
  <c r="O82" i="25"/>
  <c r="O81" i="25"/>
  <c r="O80" i="25"/>
  <c r="O79" i="25"/>
  <c r="O78" i="25"/>
  <c r="O77" i="25"/>
  <c r="O76" i="25"/>
  <c r="O75" i="25"/>
  <c r="O74" i="25"/>
  <c r="O73" i="25"/>
  <c r="O72" i="25"/>
  <c r="O71" i="25"/>
  <c r="O70" i="25"/>
  <c r="O69" i="25"/>
  <c r="O68" i="25"/>
  <c r="O67" i="25"/>
  <c r="O66" i="25"/>
  <c r="O65" i="25"/>
  <c r="O64" i="25"/>
  <c r="O63" i="25"/>
  <c r="O62" i="25"/>
  <c r="O61" i="25"/>
  <c r="O60" i="25"/>
  <c r="O59" i="25"/>
  <c r="O58" i="25"/>
  <c r="O57" i="25"/>
  <c r="O56" i="25"/>
  <c r="O55" i="25"/>
  <c r="O54" i="25"/>
  <c r="O53" i="25"/>
  <c r="O52" i="25"/>
  <c r="O51" i="25"/>
  <c r="O50" i="25"/>
  <c r="O49" i="25"/>
  <c r="O48" i="25"/>
  <c r="O47" i="25"/>
  <c r="O46" i="25"/>
  <c r="O45" i="25"/>
  <c r="O44" i="25"/>
  <c r="O43" i="25"/>
  <c r="O42" i="25"/>
  <c r="O41" i="25"/>
  <c r="O40" i="25"/>
  <c r="O39" i="25"/>
  <c r="O38" i="25"/>
  <c r="O37" i="25"/>
  <c r="O36" i="25"/>
  <c r="O35" i="25"/>
  <c r="O34" i="25"/>
  <c r="O33" i="25"/>
  <c r="O32" i="25"/>
  <c r="O31" i="25"/>
  <c r="O30" i="25"/>
  <c r="O29" i="25"/>
  <c r="O28" i="25"/>
  <c r="O27" i="25"/>
  <c r="O26" i="25"/>
  <c r="O25" i="25"/>
  <c r="O24" i="25"/>
  <c r="O23" i="25"/>
  <c r="O22" i="25"/>
  <c r="O21" i="25"/>
  <c r="O20" i="25"/>
  <c r="AS16" i="25"/>
  <c r="AT16" i="25" s="1"/>
  <c r="AU16" i="25" s="1"/>
  <c r="AV16" i="25" s="1"/>
  <c r="AW16" i="25" s="1"/>
  <c r="AX16" i="25" s="1"/>
  <c r="AY16" i="25" s="1"/>
  <c r="AZ16" i="25" s="1"/>
  <c r="BA16" i="25" s="1"/>
  <c r="BB16" i="25" s="1"/>
  <c r="AT19" i="25"/>
  <c r="AU19" i="25" s="1"/>
  <c r="AV19" i="25" s="1"/>
  <c r="AW19" i="25" s="1"/>
  <c r="AX19" i="25" s="1"/>
  <c r="AY19" i="25" s="1"/>
  <c r="AZ19" i="25" s="1"/>
  <c r="BA19" i="25" s="1"/>
  <c r="BB19" i="25" s="1"/>
  <c r="BE19" i="25"/>
  <c r="R19" i="25"/>
  <c r="S19" i="25" s="1"/>
  <c r="T19" i="25" s="1"/>
  <c r="U19" i="25" s="1"/>
  <c r="V19" i="25" s="1"/>
  <c r="W19" i="25" s="1"/>
  <c r="X19" i="25" s="1"/>
  <c r="Y19" i="25" s="1"/>
  <c r="Z19" i="25" s="1"/>
  <c r="AC19" i="25"/>
  <c r="AD19" i="25" s="1"/>
  <c r="AE19" i="25" s="1"/>
  <c r="AF19" i="25" s="1"/>
  <c r="AG19" i="25" s="1"/>
  <c r="AH19" i="25" s="1"/>
  <c r="AI19" i="25" s="1"/>
  <c r="AJ19" i="25" s="1"/>
  <c r="AK19" i="25" s="1"/>
  <c r="D11" i="1"/>
  <c r="H1019" i="25"/>
  <c r="M1019" i="25" s="1"/>
  <c r="H1018" i="25"/>
  <c r="M1018" i="25" s="1"/>
  <c r="H1017" i="25"/>
  <c r="M1017" i="25" s="1"/>
  <c r="H1016" i="25"/>
  <c r="M1016" i="25" s="1"/>
  <c r="H1015" i="25"/>
  <c r="M1015" i="25" s="1"/>
  <c r="H1014" i="25"/>
  <c r="M1014" i="25" s="1"/>
  <c r="H1013" i="25"/>
  <c r="M1013" i="25" s="1"/>
  <c r="H1012" i="25"/>
  <c r="M1012" i="25" s="1"/>
  <c r="H1011" i="25"/>
  <c r="M1011" i="25" s="1"/>
  <c r="H1010" i="25"/>
  <c r="M1010" i="25" s="1"/>
  <c r="H1009" i="25"/>
  <c r="M1009" i="25" s="1"/>
  <c r="H1008" i="25"/>
  <c r="M1008" i="25" s="1"/>
  <c r="H1007" i="25"/>
  <c r="M1007" i="25" s="1"/>
  <c r="H1006" i="25"/>
  <c r="M1006" i="25" s="1"/>
  <c r="H1005" i="25"/>
  <c r="M1005" i="25" s="1"/>
  <c r="H1004" i="25"/>
  <c r="M1004" i="25" s="1"/>
  <c r="H1003" i="25"/>
  <c r="M1003" i="25" s="1"/>
  <c r="H1002" i="25"/>
  <c r="M1002" i="25" s="1"/>
  <c r="H1001" i="25"/>
  <c r="M1001" i="25" s="1"/>
  <c r="H1000" i="25"/>
  <c r="M1000" i="25" s="1"/>
  <c r="H999" i="25"/>
  <c r="M999" i="25" s="1"/>
  <c r="H998" i="25"/>
  <c r="M998" i="25" s="1"/>
  <c r="H997" i="25"/>
  <c r="M997" i="25" s="1"/>
  <c r="H996" i="25"/>
  <c r="M996" i="25" s="1"/>
  <c r="H995" i="25"/>
  <c r="M995" i="25" s="1"/>
  <c r="H994" i="25"/>
  <c r="M994" i="25" s="1"/>
  <c r="H993" i="25"/>
  <c r="M993" i="25" s="1"/>
  <c r="H992" i="25"/>
  <c r="M992" i="25" s="1"/>
  <c r="H991" i="25"/>
  <c r="M991" i="25" s="1"/>
  <c r="H990" i="25"/>
  <c r="M990" i="25" s="1"/>
  <c r="H989" i="25"/>
  <c r="M989" i="25" s="1"/>
  <c r="H988" i="25"/>
  <c r="M988" i="25" s="1"/>
  <c r="H987" i="25"/>
  <c r="M987" i="25" s="1"/>
  <c r="H986" i="25"/>
  <c r="M986" i="25" s="1"/>
  <c r="H985" i="25"/>
  <c r="M985" i="25" s="1"/>
  <c r="H984" i="25"/>
  <c r="M984" i="25" s="1"/>
  <c r="H983" i="25"/>
  <c r="M983" i="25" s="1"/>
  <c r="H982" i="25"/>
  <c r="M982" i="25" s="1"/>
  <c r="H981" i="25"/>
  <c r="M981" i="25" s="1"/>
  <c r="H980" i="25"/>
  <c r="M980" i="25" s="1"/>
  <c r="H979" i="25"/>
  <c r="M979" i="25" s="1"/>
  <c r="H978" i="25"/>
  <c r="M978" i="25" s="1"/>
  <c r="H977" i="25"/>
  <c r="M977" i="25" s="1"/>
  <c r="H976" i="25"/>
  <c r="M976" i="25" s="1"/>
  <c r="H975" i="25"/>
  <c r="M975" i="25" s="1"/>
  <c r="H974" i="25"/>
  <c r="M974" i="25" s="1"/>
  <c r="H973" i="25"/>
  <c r="M973" i="25" s="1"/>
  <c r="H972" i="25"/>
  <c r="M972" i="25" s="1"/>
  <c r="H971" i="25"/>
  <c r="M971" i="25" s="1"/>
  <c r="H970" i="25"/>
  <c r="M970" i="25" s="1"/>
  <c r="H969" i="25"/>
  <c r="M969" i="25" s="1"/>
  <c r="H968" i="25"/>
  <c r="M968" i="25" s="1"/>
  <c r="H967" i="25"/>
  <c r="M967" i="25" s="1"/>
  <c r="H966" i="25"/>
  <c r="M966" i="25" s="1"/>
  <c r="H965" i="25"/>
  <c r="M965" i="25" s="1"/>
  <c r="H964" i="25"/>
  <c r="M964" i="25" s="1"/>
  <c r="H963" i="25"/>
  <c r="M963" i="25" s="1"/>
  <c r="H962" i="25"/>
  <c r="M962" i="25" s="1"/>
  <c r="H961" i="25"/>
  <c r="M961" i="25" s="1"/>
  <c r="H960" i="25"/>
  <c r="M960" i="25" s="1"/>
  <c r="H959" i="25"/>
  <c r="M959" i="25" s="1"/>
  <c r="H958" i="25"/>
  <c r="M958" i="25" s="1"/>
  <c r="H957" i="25"/>
  <c r="M957" i="25" s="1"/>
  <c r="H956" i="25"/>
  <c r="M956" i="25" s="1"/>
  <c r="H955" i="25"/>
  <c r="M955" i="25" s="1"/>
  <c r="H954" i="25"/>
  <c r="M954" i="25" s="1"/>
  <c r="H953" i="25"/>
  <c r="M953" i="25" s="1"/>
  <c r="H952" i="25"/>
  <c r="M952" i="25" s="1"/>
  <c r="H951" i="25"/>
  <c r="M951" i="25" s="1"/>
  <c r="H950" i="25"/>
  <c r="M950" i="25" s="1"/>
  <c r="H949" i="25"/>
  <c r="M949" i="25" s="1"/>
  <c r="H948" i="25"/>
  <c r="M948" i="25" s="1"/>
  <c r="H947" i="25"/>
  <c r="M947" i="25" s="1"/>
  <c r="H946" i="25"/>
  <c r="M946" i="25" s="1"/>
  <c r="H945" i="25"/>
  <c r="M945" i="25" s="1"/>
  <c r="H944" i="25"/>
  <c r="M944" i="25" s="1"/>
  <c r="H943" i="25"/>
  <c r="M943" i="25" s="1"/>
  <c r="H942" i="25"/>
  <c r="M942" i="25" s="1"/>
  <c r="H941" i="25"/>
  <c r="M941" i="25" s="1"/>
  <c r="H940" i="25"/>
  <c r="M940" i="25" s="1"/>
  <c r="H939" i="25"/>
  <c r="M939" i="25" s="1"/>
  <c r="H938" i="25"/>
  <c r="M938" i="25" s="1"/>
  <c r="H937" i="25"/>
  <c r="M937" i="25" s="1"/>
  <c r="H936" i="25"/>
  <c r="M936" i="25" s="1"/>
  <c r="H935" i="25"/>
  <c r="M935" i="25" s="1"/>
  <c r="H934" i="25"/>
  <c r="M934" i="25" s="1"/>
  <c r="H933" i="25"/>
  <c r="M933" i="25" s="1"/>
  <c r="H932" i="25"/>
  <c r="M932" i="25" s="1"/>
  <c r="H931" i="25"/>
  <c r="M931" i="25" s="1"/>
  <c r="H930" i="25"/>
  <c r="M930" i="25" s="1"/>
  <c r="H929" i="25"/>
  <c r="M929" i="25" s="1"/>
  <c r="H928" i="25"/>
  <c r="M928" i="25" s="1"/>
  <c r="H927" i="25"/>
  <c r="M927" i="25" s="1"/>
  <c r="H926" i="25"/>
  <c r="M926" i="25" s="1"/>
  <c r="H925" i="25"/>
  <c r="M925" i="25" s="1"/>
  <c r="H924" i="25"/>
  <c r="M924" i="25" s="1"/>
  <c r="H923" i="25"/>
  <c r="M923" i="25" s="1"/>
  <c r="H922" i="25"/>
  <c r="M922" i="25" s="1"/>
  <c r="H921" i="25"/>
  <c r="M921" i="25" s="1"/>
  <c r="H920" i="25"/>
  <c r="M920" i="25" s="1"/>
  <c r="H919" i="25"/>
  <c r="M919" i="25" s="1"/>
  <c r="H918" i="25"/>
  <c r="M918" i="25" s="1"/>
  <c r="H917" i="25"/>
  <c r="M917" i="25" s="1"/>
  <c r="H916" i="25"/>
  <c r="M916" i="25" s="1"/>
  <c r="H915" i="25"/>
  <c r="M915" i="25" s="1"/>
  <c r="H914" i="25"/>
  <c r="M914" i="25" s="1"/>
  <c r="H913" i="25"/>
  <c r="M913" i="25" s="1"/>
  <c r="H912" i="25"/>
  <c r="M912" i="25" s="1"/>
  <c r="H911" i="25"/>
  <c r="M911" i="25" s="1"/>
  <c r="H910" i="25"/>
  <c r="M910" i="25" s="1"/>
  <c r="H909" i="25"/>
  <c r="M909" i="25" s="1"/>
  <c r="H908" i="25"/>
  <c r="M908" i="25" s="1"/>
  <c r="H907" i="25"/>
  <c r="M907" i="25" s="1"/>
  <c r="H906" i="25"/>
  <c r="M906" i="25" s="1"/>
  <c r="H905" i="25"/>
  <c r="M905" i="25" s="1"/>
  <c r="H904" i="25"/>
  <c r="M904" i="25" s="1"/>
  <c r="H903" i="25"/>
  <c r="M903" i="25" s="1"/>
  <c r="H902" i="25"/>
  <c r="M902" i="25" s="1"/>
  <c r="H901" i="25"/>
  <c r="M901" i="25" s="1"/>
  <c r="H900" i="25"/>
  <c r="M900" i="25" s="1"/>
  <c r="H899" i="25"/>
  <c r="M899" i="25" s="1"/>
  <c r="H898" i="25"/>
  <c r="M898" i="25" s="1"/>
  <c r="H897" i="25"/>
  <c r="M897" i="25" s="1"/>
  <c r="H896" i="25"/>
  <c r="M896" i="25" s="1"/>
  <c r="H895" i="25"/>
  <c r="M895" i="25" s="1"/>
  <c r="H894" i="25"/>
  <c r="M894" i="25" s="1"/>
  <c r="H893" i="25"/>
  <c r="M893" i="25" s="1"/>
  <c r="H892" i="25"/>
  <c r="M892" i="25" s="1"/>
  <c r="H891" i="25"/>
  <c r="M891" i="25" s="1"/>
  <c r="H890" i="25"/>
  <c r="M890" i="25" s="1"/>
  <c r="H889" i="25"/>
  <c r="M889" i="25" s="1"/>
  <c r="H888" i="25"/>
  <c r="M888" i="25" s="1"/>
  <c r="H887" i="25"/>
  <c r="M887" i="25" s="1"/>
  <c r="H886" i="25"/>
  <c r="M886" i="25" s="1"/>
  <c r="H885" i="25"/>
  <c r="M885" i="25" s="1"/>
  <c r="H884" i="25"/>
  <c r="M884" i="25" s="1"/>
  <c r="H883" i="25"/>
  <c r="M883" i="25" s="1"/>
  <c r="H882" i="25"/>
  <c r="M882" i="25" s="1"/>
  <c r="H881" i="25"/>
  <c r="M881" i="25" s="1"/>
  <c r="H880" i="25"/>
  <c r="M880" i="25" s="1"/>
  <c r="H879" i="25"/>
  <c r="M879" i="25" s="1"/>
  <c r="H878" i="25"/>
  <c r="M878" i="25" s="1"/>
  <c r="H877" i="25"/>
  <c r="M877" i="25" s="1"/>
  <c r="H876" i="25"/>
  <c r="M876" i="25" s="1"/>
  <c r="H875" i="25"/>
  <c r="M875" i="25" s="1"/>
  <c r="H874" i="25"/>
  <c r="M874" i="25" s="1"/>
  <c r="H873" i="25"/>
  <c r="M873" i="25" s="1"/>
  <c r="H872" i="25"/>
  <c r="M872" i="25" s="1"/>
  <c r="H871" i="25"/>
  <c r="M871" i="25" s="1"/>
  <c r="H870" i="25"/>
  <c r="M870" i="25" s="1"/>
  <c r="H869" i="25"/>
  <c r="M869" i="25" s="1"/>
  <c r="H868" i="25"/>
  <c r="M868" i="25" s="1"/>
  <c r="H867" i="25"/>
  <c r="M867" i="25" s="1"/>
  <c r="H866" i="25"/>
  <c r="M866" i="25" s="1"/>
  <c r="H865" i="25"/>
  <c r="M865" i="25" s="1"/>
  <c r="H864" i="25"/>
  <c r="M864" i="25" s="1"/>
  <c r="H863" i="25"/>
  <c r="M863" i="25" s="1"/>
  <c r="H862" i="25"/>
  <c r="M862" i="25" s="1"/>
  <c r="H861" i="25"/>
  <c r="M861" i="25" s="1"/>
  <c r="H860" i="25"/>
  <c r="M860" i="25" s="1"/>
  <c r="H859" i="25"/>
  <c r="M859" i="25" s="1"/>
  <c r="H858" i="25"/>
  <c r="M858" i="25" s="1"/>
  <c r="H857" i="25"/>
  <c r="M857" i="25" s="1"/>
  <c r="H856" i="25"/>
  <c r="M856" i="25" s="1"/>
  <c r="H855" i="25"/>
  <c r="M855" i="25" s="1"/>
  <c r="H854" i="25"/>
  <c r="M854" i="25" s="1"/>
  <c r="H853" i="25"/>
  <c r="M853" i="25" s="1"/>
  <c r="H852" i="25"/>
  <c r="M852" i="25" s="1"/>
  <c r="H851" i="25"/>
  <c r="M851" i="25" s="1"/>
  <c r="H850" i="25"/>
  <c r="M850" i="25" s="1"/>
  <c r="H849" i="25"/>
  <c r="M849" i="25" s="1"/>
  <c r="H848" i="25"/>
  <c r="M848" i="25" s="1"/>
  <c r="H847" i="25"/>
  <c r="M847" i="25" s="1"/>
  <c r="H846" i="25"/>
  <c r="M846" i="25" s="1"/>
  <c r="H845" i="25"/>
  <c r="M845" i="25" s="1"/>
  <c r="H844" i="25"/>
  <c r="M844" i="25" s="1"/>
  <c r="H843" i="25"/>
  <c r="M843" i="25" s="1"/>
  <c r="H842" i="25"/>
  <c r="M842" i="25" s="1"/>
  <c r="H841" i="25"/>
  <c r="M841" i="25" s="1"/>
  <c r="H840" i="25"/>
  <c r="M840" i="25" s="1"/>
  <c r="H839" i="25"/>
  <c r="M839" i="25" s="1"/>
  <c r="H838" i="25"/>
  <c r="M838" i="25" s="1"/>
  <c r="H837" i="25"/>
  <c r="M837" i="25" s="1"/>
  <c r="H836" i="25"/>
  <c r="M836" i="25" s="1"/>
  <c r="H835" i="25"/>
  <c r="M835" i="25" s="1"/>
  <c r="H834" i="25"/>
  <c r="M834" i="25" s="1"/>
  <c r="H833" i="25"/>
  <c r="M833" i="25" s="1"/>
  <c r="H832" i="25"/>
  <c r="M832" i="25" s="1"/>
  <c r="H831" i="25"/>
  <c r="M831" i="25" s="1"/>
  <c r="H830" i="25"/>
  <c r="M830" i="25" s="1"/>
  <c r="H829" i="25"/>
  <c r="M829" i="25" s="1"/>
  <c r="H828" i="25"/>
  <c r="M828" i="25" s="1"/>
  <c r="H827" i="25"/>
  <c r="M827" i="25" s="1"/>
  <c r="H826" i="25"/>
  <c r="M826" i="25" s="1"/>
  <c r="H825" i="25"/>
  <c r="M825" i="25" s="1"/>
  <c r="H824" i="25"/>
  <c r="M824" i="25" s="1"/>
  <c r="H823" i="25"/>
  <c r="M823" i="25" s="1"/>
  <c r="H822" i="25"/>
  <c r="M822" i="25" s="1"/>
  <c r="H821" i="25"/>
  <c r="M821" i="25" s="1"/>
  <c r="H820" i="25"/>
  <c r="M820" i="25" s="1"/>
  <c r="H819" i="25"/>
  <c r="M819" i="25" s="1"/>
  <c r="H818" i="25"/>
  <c r="M818" i="25" s="1"/>
  <c r="H817" i="25"/>
  <c r="M817" i="25" s="1"/>
  <c r="H816" i="25"/>
  <c r="M816" i="25" s="1"/>
  <c r="H815" i="25"/>
  <c r="M815" i="25" s="1"/>
  <c r="H814" i="25"/>
  <c r="M814" i="25" s="1"/>
  <c r="H813" i="25"/>
  <c r="M813" i="25" s="1"/>
  <c r="H812" i="25"/>
  <c r="M812" i="25" s="1"/>
  <c r="H811" i="25"/>
  <c r="M811" i="25" s="1"/>
  <c r="H810" i="25"/>
  <c r="M810" i="25" s="1"/>
  <c r="H809" i="25"/>
  <c r="M809" i="25" s="1"/>
  <c r="H808" i="25"/>
  <c r="M808" i="25" s="1"/>
  <c r="H807" i="25"/>
  <c r="M807" i="25" s="1"/>
  <c r="H806" i="25"/>
  <c r="M806" i="25" s="1"/>
  <c r="H805" i="25"/>
  <c r="M805" i="25" s="1"/>
  <c r="H804" i="25"/>
  <c r="M804" i="25" s="1"/>
  <c r="H803" i="25"/>
  <c r="M803" i="25" s="1"/>
  <c r="H802" i="25"/>
  <c r="M802" i="25" s="1"/>
  <c r="H801" i="25"/>
  <c r="M801" i="25" s="1"/>
  <c r="H800" i="25"/>
  <c r="M800" i="25" s="1"/>
  <c r="H799" i="25"/>
  <c r="M799" i="25" s="1"/>
  <c r="H798" i="25"/>
  <c r="M798" i="25" s="1"/>
  <c r="H797" i="25"/>
  <c r="M797" i="25" s="1"/>
  <c r="H796" i="25"/>
  <c r="M796" i="25" s="1"/>
  <c r="H795" i="25"/>
  <c r="M795" i="25" s="1"/>
  <c r="H794" i="25"/>
  <c r="M794" i="25" s="1"/>
  <c r="H793" i="25"/>
  <c r="M793" i="25" s="1"/>
  <c r="H792" i="25"/>
  <c r="M792" i="25" s="1"/>
  <c r="H791" i="25"/>
  <c r="M791" i="25" s="1"/>
  <c r="H790" i="25"/>
  <c r="M790" i="25" s="1"/>
  <c r="H789" i="25"/>
  <c r="M789" i="25" s="1"/>
  <c r="H788" i="25"/>
  <c r="M788" i="25" s="1"/>
  <c r="H787" i="25"/>
  <c r="M787" i="25" s="1"/>
  <c r="H786" i="25"/>
  <c r="M786" i="25" s="1"/>
  <c r="H785" i="25"/>
  <c r="M785" i="25" s="1"/>
  <c r="H784" i="25"/>
  <c r="M784" i="25" s="1"/>
  <c r="H783" i="25"/>
  <c r="M783" i="25" s="1"/>
  <c r="H782" i="25"/>
  <c r="M782" i="25" s="1"/>
  <c r="H781" i="25"/>
  <c r="M781" i="25" s="1"/>
  <c r="H780" i="25"/>
  <c r="M780" i="25" s="1"/>
  <c r="H779" i="25"/>
  <c r="M779" i="25" s="1"/>
  <c r="H778" i="25"/>
  <c r="M778" i="25" s="1"/>
  <c r="H777" i="25"/>
  <c r="M777" i="25" s="1"/>
  <c r="H776" i="25"/>
  <c r="M776" i="25" s="1"/>
  <c r="H775" i="25"/>
  <c r="M775" i="25" s="1"/>
  <c r="H774" i="25"/>
  <c r="M774" i="25" s="1"/>
  <c r="H773" i="25"/>
  <c r="M773" i="25" s="1"/>
  <c r="H772" i="25"/>
  <c r="M772" i="25" s="1"/>
  <c r="H771" i="25"/>
  <c r="M771" i="25" s="1"/>
  <c r="H770" i="25"/>
  <c r="M770" i="25" s="1"/>
  <c r="H769" i="25"/>
  <c r="M769" i="25" s="1"/>
  <c r="H768" i="25"/>
  <c r="M768" i="25" s="1"/>
  <c r="H767" i="25"/>
  <c r="M767" i="25" s="1"/>
  <c r="H766" i="25"/>
  <c r="M766" i="25" s="1"/>
  <c r="H765" i="25"/>
  <c r="M765" i="25" s="1"/>
  <c r="H764" i="25"/>
  <c r="M764" i="25" s="1"/>
  <c r="H763" i="25"/>
  <c r="M763" i="25" s="1"/>
  <c r="H762" i="25"/>
  <c r="M762" i="25" s="1"/>
  <c r="H761" i="25"/>
  <c r="M761" i="25" s="1"/>
  <c r="H760" i="25"/>
  <c r="M760" i="25" s="1"/>
  <c r="H759" i="25"/>
  <c r="M759" i="25" s="1"/>
  <c r="H758" i="25"/>
  <c r="M758" i="25" s="1"/>
  <c r="H757" i="25"/>
  <c r="M757" i="25" s="1"/>
  <c r="H756" i="25"/>
  <c r="M756" i="25" s="1"/>
  <c r="H755" i="25"/>
  <c r="M755" i="25" s="1"/>
  <c r="H754" i="25"/>
  <c r="M754" i="25" s="1"/>
  <c r="H753" i="25"/>
  <c r="M753" i="25" s="1"/>
  <c r="H752" i="25"/>
  <c r="M752" i="25" s="1"/>
  <c r="H751" i="25"/>
  <c r="M751" i="25" s="1"/>
  <c r="H750" i="25"/>
  <c r="M750" i="25" s="1"/>
  <c r="H749" i="25"/>
  <c r="M749" i="25" s="1"/>
  <c r="H748" i="25"/>
  <c r="M748" i="25" s="1"/>
  <c r="H747" i="25"/>
  <c r="M747" i="25" s="1"/>
  <c r="H746" i="25"/>
  <c r="M746" i="25" s="1"/>
  <c r="H745" i="25"/>
  <c r="M745" i="25" s="1"/>
  <c r="H744" i="25"/>
  <c r="M744" i="25" s="1"/>
  <c r="H743" i="25"/>
  <c r="M743" i="25" s="1"/>
  <c r="H742" i="25"/>
  <c r="M742" i="25" s="1"/>
  <c r="H741" i="25"/>
  <c r="M741" i="25" s="1"/>
  <c r="H740" i="25"/>
  <c r="M740" i="25" s="1"/>
  <c r="H739" i="25"/>
  <c r="M739" i="25" s="1"/>
  <c r="H738" i="25"/>
  <c r="M738" i="25" s="1"/>
  <c r="H737" i="25"/>
  <c r="M737" i="25" s="1"/>
  <c r="H736" i="25"/>
  <c r="M736" i="25" s="1"/>
  <c r="H735" i="25"/>
  <c r="M735" i="25" s="1"/>
  <c r="H734" i="25"/>
  <c r="M734" i="25" s="1"/>
  <c r="H733" i="25"/>
  <c r="M733" i="25" s="1"/>
  <c r="H732" i="25"/>
  <c r="M732" i="25" s="1"/>
  <c r="H731" i="25"/>
  <c r="M731" i="25" s="1"/>
  <c r="H730" i="25"/>
  <c r="M730" i="25" s="1"/>
  <c r="H729" i="25"/>
  <c r="M729" i="25" s="1"/>
  <c r="H728" i="25"/>
  <c r="M728" i="25" s="1"/>
  <c r="H727" i="25"/>
  <c r="M727" i="25" s="1"/>
  <c r="H726" i="25"/>
  <c r="M726" i="25" s="1"/>
  <c r="H725" i="25"/>
  <c r="M725" i="25" s="1"/>
  <c r="H724" i="25"/>
  <c r="M724" i="25" s="1"/>
  <c r="H723" i="25"/>
  <c r="M723" i="25" s="1"/>
  <c r="H722" i="25"/>
  <c r="M722" i="25" s="1"/>
  <c r="H721" i="25"/>
  <c r="M721" i="25" s="1"/>
  <c r="H720" i="25"/>
  <c r="M720" i="25" s="1"/>
  <c r="H719" i="25"/>
  <c r="M719" i="25" s="1"/>
  <c r="H718" i="25"/>
  <c r="M718" i="25" s="1"/>
  <c r="H717" i="25"/>
  <c r="M717" i="25" s="1"/>
  <c r="H716" i="25"/>
  <c r="M716" i="25" s="1"/>
  <c r="H715" i="25"/>
  <c r="M715" i="25" s="1"/>
  <c r="H714" i="25"/>
  <c r="M714" i="25" s="1"/>
  <c r="H713" i="25"/>
  <c r="M713" i="25" s="1"/>
  <c r="H712" i="25"/>
  <c r="M712" i="25" s="1"/>
  <c r="H711" i="25"/>
  <c r="M711" i="25" s="1"/>
  <c r="H710" i="25"/>
  <c r="M710" i="25" s="1"/>
  <c r="H709" i="25"/>
  <c r="M709" i="25" s="1"/>
  <c r="H708" i="25"/>
  <c r="M708" i="25" s="1"/>
  <c r="H707" i="25"/>
  <c r="M707" i="25" s="1"/>
  <c r="H706" i="25"/>
  <c r="M706" i="25" s="1"/>
  <c r="H705" i="25"/>
  <c r="M705" i="25" s="1"/>
  <c r="H704" i="25"/>
  <c r="M704" i="25" s="1"/>
  <c r="H703" i="25"/>
  <c r="M703" i="25" s="1"/>
  <c r="H702" i="25"/>
  <c r="M702" i="25" s="1"/>
  <c r="H701" i="25"/>
  <c r="M701" i="25" s="1"/>
  <c r="H700" i="25"/>
  <c r="M700" i="25" s="1"/>
  <c r="H699" i="25"/>
  <c r="M699" i="25" s="1"/>
  <c r="H698" i="25"/>
  <c r="M698" i="25" s="1"/>
  <c r="H697" i="25"/>
  <c r="M697" i="25" s="1"/>
  <c r="H696" i="25"/>
  <c r="M696" i="25" s="1"/>
  <c r="H695" i="25"/>
  <c r="M695" i="25" s="1"/>
  <c r="H694" i="25"/>
  <c r="M694" i="25" s="1"/>
  <c r="H693" i="25"/>
  <c r="M693" i="25" s="1"/>
  <c r="H692" i="25"/>
  <c r="M692" i="25" s="1"/>
  <c r="H691" i="25"/>
  <c r="M691" i="25" s="1"/>
  <c r="H690" i="25"/>
  <c r="M690" i="25" s="1"/>
  <c r="H689" i="25"/>
  <c r="M689" i="25" s="1"/>
  <c r="H688" i="25"/>
  <c r="M688" i="25" s="1"/>
  <c r="H687" i="25"/>
  <c r="M687" i="25" s="1"/>
  <c r="H686" i="25"/>
  <c r="M686" i="25" s="1"/>
  <c r="H685" i="25"/>
  <c r="M685" i="25" s="1"/>
  <c r="H684" i="25"/>
  <c r="M684" i="25" s="1"/>
  <c r="H683" i="25"/>
  <c r="M683" i="25" s="1"/>
  <c r="H682" i="25"/>
  <c r="M682" i="25" s="1"/>
  <c r="H681" i="25"/>
  <c r="M681" i="25" s="1"/>
  <c r="H680" i="25"/>
  <c r="M680" i="25" s="1"/>
  <c r="H679" i="25"/>
  <c r="M679" i="25" s="1"/>
  <c r="H678" i="25"/>
  <c r="M678" i="25" s="1"/>
  <c r="H677" i="25"/>
  <c r="M677" i="25" s="1"/>
  <c r="H676" i="25"/>
  <c r="M676" i="25" s="1"/>
  <c r="H675" i="25"/>
  <c r="M675" i="25" s="1"/>
  <c r="H674" i="25"/>
  <c r="M674" i="25" s="1"/>
  <c r="H673" i="25"/>
  <c r="M673" i="25" s="1"/>
  <c r="H672" i="25"/>
  <c r="M672" i="25" s="1"/>
  <c r="H671" i="25"/>
  <c r="M671" i="25" s="1"/>
  <c r="H670" i="25"/>
  <c r="M670" i="25" s="1"/>
  <c r="H669" i="25"/>
  <c r="M669" i="25" s="1"/>
  <c r="H668" i="25"/>
  <c r="M668" i="25" s="1"/>
  <c r="H667" i="25"/>
  <c r="M667" i="25" s="1"/>
  <c r="H666" i="25"/>
  <c r="M666" i="25" s="1"/>
  <c r="H665" i="25"/>
  <c r="M665" i="25" s="1"/>
  <c r="H664" i="25"/>
  <c r="M664" i="25" s="1"/>
  <c r="H663" i="25"/>
  <c r="M663" i="25" s="1"/>
  <c r="H662" i="25"/>
  <c r="M662" i="25" s="1"/>
  <c r="H661" i="25"/>
  <c r="M661" i="25" s="1"/>
  <c r="H660" i="25"/>
  <c r="M660" i="25" s="1"/>
  <c r="H659" i="25"/>
  <c r="M659" i="25" s="1"/>
  <c r="H658" i="25"/>
  <c r="M658" i="25" s="1"/>
  <c r="H657" i="25"/>
  <c r="M657" i="25" s="1"/>
  <c r="H656" i="25"/>
  <c r="M656" i="25" s="1"/>
  <c r="H655" i="25"/>
  <c r="M655" i="25" s="1"/>
  <c r="H654" i="25"/>
  <c r="M654" i="25" s="1"/>
  <c r="H653" i="25"/>
  <c r="M653" i="25" s="1"/>
  <c r="H652" i="25"/>
  <c r="M652" i="25" s="1"/>
  <c r="H651" i="25"/>
  <c r="M651" i="25" s="1"/>
  <c r="H650" i="25"/>
  <c r="M650" i="25" s="1"/>
  <c r="H649" i="25"/>
  <c r="M649" i="25" s="1"/>
  <c r="H648" i="25"/>
  <c r="M648" i="25" s="1"/>
  <c r="H647" i="25"/>
  <c r="M647" i="25" s="1"/>
  <c r="H646" i="25"/>
  <c r="M646" i="25" s="1"/>
  <c r="H645" i="25"/>
  <c r="M645" i="25" s="1"/>
  <c r="H644" i="25"/>
  <c r="M644" i="25" s="1"/>
  <c r="H643" i="25"/>
  <c r="M643" i="25" s="1"/>
  <c r="H642" i="25"/>
  <c r="M642" i="25" s="1"/>
  <c r="H641" i="25"/>
  <c r="M641" i="25" s="1"/>
  <c r="H640" i="25"/>
  <c r="M640" i="25" s="1"/>
  <c r="H639" i="25"/>
  <c r="M639" i="25" s="1"/>
  <c r="H638" i="25"/>
  <c r="M638" i="25" s="1"/>
  <c r="H637" i="25"/>
  <c r="M637" i="25" s="1"/>
  <c r="H636" i="25"/>
  <c r="M636" i="25" s="1"/>
  <c r="H635" i="25"/>
  <c r="M635" i="25" s="1"/>
  <c r="H634" i="25"/>
  <c r="M634" i="25" s="1"/>
  <c r="H633" i="25"/>
  <c r="M633" i="25" s="1"/>
  <c r="H632" i="25"/>
  <c r="M632" i="25" s="1"/>
  <c r="H631" i="25"/>
  <c r="M631" i="25" s="1"/>
  <c r="H630" i="25"/>
  <c r="M630" i="25" s="1"/>
  <c r="H629" i="25"/>
  <c r="M629" i="25" s="1"/>
  <c r="H628" i="25"/>
  <c r="M628" i="25" s="1"/>
  <c r="H627" i="25"/>
  <c r="M627" i="25" s="1"/>
  <c r="H626" i="25"/>
  <c r="M626" i="25" s="1"/>
  <c r="H625" i="25"/>
  <c r="M625" i="25" s="1"/>
  <c r="H624" i="25"/>
  <c r="M624" i="25" s="1"/>
  <c r="H623" i="25"/>
  <c r="M623" i="25" s="1"/>
  <c r="H622" i="25"/>
  <c r="M622" i="25" s="1"/>
  <c r="H621" i="25"/>
  <c r="M621" i="25" s="1"/>
  <c r="H620" i="25"/>
  <c r="M620" i="25" s="1"/>
  <c r="H619" i="25"/>
  <c r="M619" i="25" s="1"/>
  <c r="H618" i="25"/>
  <c r="M618" i="25" s="1"/>
  <c r="H617" i="25"/>
  <c r="M617" i="25" s="1"/>
  <c r="H616" i="25"/>
  <c r="M616" i="25" s="1"/>
  <c r="H615" i="25"/>
  <c r="M615" i="25" s="1"/>
  <c r="H614" i="25"/>
  <c r="M614" i="25" s="1"/>
  <c r="H613" i="25"/>
  <c r="M613" i="25" s="1"/>
  <c r="H612" i="25"/>
  <c r="M612" i="25" s="1"/>
  <c r="H611" i="25"/>
  <c r="M611" i="25" s="1"/>
  <c r="H610" i="25"/>
  <c r="M610" i="25" s="1"/>
  <c r="H609" i="25"/>
  <c r="M609" i="25" s="1"/>
  <c r="H608" i="25"/>
  <c r="M608" i="25" s="1"/>
  <c r="H607" i="25"/>
  <c r="M607" i="25" s="1"/>
  <c r="H606" i="25"/>
  <c r="M606" i="25" s="1"/>
  <c r="H605" i="25"/>
  <c r="M605" i="25" s="1"/>
  <c r="H604" i="25"/>
  <c r="M604" i="25" s="1"/>
  <c r="H603" i="25"/>
  <c r="M603" i="25" s="1"/>
  <c r="H602" i="25"/>
  <c r="M602" i="25" s="1"/>
  <c r="H601" i="25"/>
  <c r="M601" i="25" s="1"/>
  <c r="H600" i="25"/>
  <c r="M600" i="25" s="1"/>
  <c r="H599" i="25"/>
  <c r="M599" i="25" s="1"/>
  <c r="H598" i="25"/>
  <c r="M598" i="25" s="1"/>
  <c r="H597" i="25"/>
  <c r="M597" i="25" s="1"/>
  <c r="H596" i="25"/>
  <c r="M596" i="25" s="1"/>
  <c r="H595" i="25"/>
  <c r="M595" i="25" s="1"/>
  <c r="H594" i="25"/>
  <c r="M594" i="25" s="1"/>
  <c r="H593" i="25"/>
  <c r="M593" i="25" s="1"/>
  <c r="H592" i="25"/>
  <c r="M592" i="25" s="1"/>
  <c r="H591" i="25"/>
  <c r="M591" i="25" s="1"/>
  <c r="H590" i="25"/>
  <c r="M590" i="25" s="1"/>
  <c r="H589" i="25"/>
  <c r="M589" i="25" s="1"/>
  <c r="H588" i="25"/>
  <c r="M588" i="25" s="1"/>
  <c r="H587" i="25"/>
  <c r="M587" i="25" s="1"/>
  <c r="H586" i="25"/>
  <c r="M586" i="25" s="1"/>
  <c r="H585" i="25"/>
  <c r="M585" i="25" s="1"/>
  <c r="H584" i="25"/>
  <c r="M584" i="25" s="1"/>
  <c r="H583" i="25"/>
  <c r="M583" i="25" s="1"/>
  <c r="H582" i="25"/>
  <c r="M582" i="25" s="1"/>
  <c r="H581" i="25"/>
  <c r="M581" i="25" s="1"/>
  <c r="H580" i="25"/>
  <c r="M580" i="25" s="1"/>
  <c r="H579" i="25"/>
  <c r="M579" i="25" s="1"/>
  <c r="H578" i="25"/>
  <c r="M578" i="25" s="1"/>
  <c r="H577" i="25"/>
  <c r="M577" i="25" s="1"/>
  <c r="H576" i="25"/>
  <c r="M576" i="25" s="1"/>
  <c r="H575" i="25"/>
  <c r="M575" i="25" s="1"/>
  <c r="H574" i="25"/>
  <c r="M574" i="25" s="1"/>
  <c r="H573" i="25"/>
  <c r="M573" i="25" s="1"/>
  <c r="H572" i="25"/>
  <c r="M572" i="25" s="1"/>
  <c r="H571" i="25"/>
  <c r="M571" i="25" s="1"/>
  <c r="H570" i="25"/>
  <c r="M570" i="25" s="1"/>
  <c r="H569" i="25"/>
  <c r="M569" i="25" s="1"/>
  <c r="H568" i="25"/>
  <c r="M568" i="25" s="1"/>
  <c r="H567" i="25"/>
  <c r="M567" i="25" s="1"/>
  <c r="H566" i="25"/>
  <c r="M566" i="25" s="1"/>
  <c r="H565" i="25"/>
  <c r="M565" i="25" s="1"/>
  <c r="H564" i="25"/>
  <c r="M564" i="25" s="1"/>
  <c r="H563" i="25"/>
  <c r="M563" i="25" s="1"/>
  <c r="H562" i="25"/>
  <c r="M562" i="25" s="1"/>
  <c r="H561" i="25"/>
  <c r="M561" i="25" s="1"/>
  <c r="H560" i="25"/>
  <c r="M560" i="25" s="1"/>
  <c r="H559" i="25"/>
  <c r="M559" i="25" s="1"/>
  <c r="H558" i="25"/>
  <c r="M558" i="25" s="1"/>
  <c r="H557" i="25"/>
  <c r="M557" i="25" s="1"/>
  <c r="H556" i="25"/>
  <c r="M556" i="25" s="1"/>
  <c r="H555" i="25"/>
  <c r="M555" i="25" s="1"/>
  <c r="H554" i="25"/>
  <c r="M554" i="25" s="1"/>
  <c r="H553" i="25"/>
  <c r="M553" i="25" s="1"/>
  <c r="H552" i="25"/>
  <c r="M552" i="25" s="1"/>
  <c r="H551" i="25"/>
  <c r="M551" i="25" s="1"/>
  <c r="H550" i="25"/>
  <c r="M550" i="25" s="1"/>
  <c r="H549" i="25"/>
  <c r="M549" i="25" s="1"/>
  <c r="H548" i="25"/>
  <c r="M548" i="25" s="1"/>
  <c r="H547" i="25"/>
  <c r="M547" i="25" s="1"/>
  <c r="H546" i="25"/>
  <c r="M546" i="25" s="1"/>
  <c r="H545" i="25"/>
  <c r="M545" i="25" s="1"/>
  <c r="H544" i="25"/>
  <c r="M544" i="25" s="1"/>
  <c r="H543" i="25"/>
  <c r="M543" i="25" s="1"/>
  <c r="H542" i="25"/>
  <c r="M542" i="25" s="1"/>
  <c r="H541" i="25"/>
  <c r="M541" i="25" s="1"/>
  <c r="H540" i="25"/>
  <c r="M540" i="25" s="1"/>
  <c r="H539" i="25"/>
  <c r="M539" i="25" s="1"/>
  <c r="H538" i="25"/>
  <c r="M538" i="25" s="1"/>
  <c r="H537" i="25"/>
  <c r="M537" i="25" s="1"/>
  <c r="H536" i="25"/>
  <c r="M536" i="25" s="1"/>
  <c r="H535" i="25"/>
  <c r="M535" i="25" s="1"/>
  <c r="H534" i="25"/>
  <c r="M534" i="25" s="1"/>
  <c r="H533" i="25"/>
  <c r="M533" i="25" s="1"/>
  <c r="H532" i="25"/>
  <c r="M532" i="25" s="1"/>
  <c r="H531" i="25"/>
  <c r="M531" i="25" s="1"/>
  <c r="H530" i="25"/>
  <c r="M530" i="25" s="1"/>
  <c r="H529" i="25"/>
  <c r="M529" i="25" s="1"/>
  <c r="H528" i="25"/>
  <c r="M528" i="25" s="1"/>
  <c r="H527" i="25"/>
  <c r="M527" i="25" s="1"/>
  <c r="H526" i="25"/>
  <c r="M526" i="25" s="1"/>
  <c r="H525" i="25"/>
  <c r="M525" i="25" s="1"/>
  <c r="H524" i="25"/>
  <c r="M524" i="25" s="1"/>
  <c r="H523" i="25"/>
  <c r="M523" i="25" s="1"/>
  <c r="H522" i="25"/>
  <c r="M522" i="25" s="1"/>
  <c r="H521" i="25"/>
  <c r="M521" i="25" s="1"/>
  <c r="H520" i="25"/>
  <c r="M520" i="25" s="1"/>
  <c r="H519" i="25"/>
  <c r="M519" i="25" s="1"/>
  <c r="H518" i="25"/>
  <c r="M518" i="25" s="1"/>
  <c r="H517" i="25"/>
  <c r="M517" i="25" s="1"/>
  <c r="H516" i="25"/>
  <c r="M516" i="25" s="1"/>
  <c r="H515" i="25"/>
  <c r="M515" i="25" s="1"/>
  <c r="H514" i="25"/>
  <c r="M514" i="25" s="1"/>
  <c r="H513" i="25"/>
  <c r="M513" i="25" s="1"/>
  <c r="H512" i="25"/>
  <c r="M512" i="25" s="1"/>
  <c r="H511" i="25"/>
  <c r="M511" i="25" s="1"/>
  <c r="H510" i="25"/>
  <c r="M510" i="25" s="1"/>
  <c r="H509" i="25"/>
  <c r="M509" i="25" s="1"/>
  <c r="H508" i="25"/>
  <c r="M508" i="25" s="1"/>
  <c r="H507" i="25"/>
  <c r="M507" i="25" s="1"/>
  <c r="H506" i="25"/>
  <c r="M506" i="25" s="1"/>
  <c r="H505" i="25"/>
  <c r="M505" i="25" s="1"/>
  <c r="H504" i="25"/>
  <c r="M504" i="25" s="1"/>
  <c r="H503" i="25"/>
  <c r="M503" i="25" s="1"/>
  <c r="H502" i="25"/>
  <c r="M502" i="25" s="1"/>
  <c r="H501" i="25"/>
  <c r="M501" i="25" s="1"/>
  <c r="H500" i="25"/>
  <c r="M500" i="25" s="1"/>
  <c r="H499" i="25"/>
  <c r="M499" i="25" s="1"/>
  <c r="H498" i="25"/>
  <c r="M498" i="25" s="1"/>
  <c r="H497" i="25"/>
  <c r="M497" i="25" s="1"/>
  <c r="H496" i="25"/>
  <c r="M496" i="25" s="1"/>
  <c r="H495" i="25"/>
  <c r="M495" i="25" s="1"/>
  <c r="H494" i="25"/>
  <c r="M494" i="25" s="1"/>
  <c r="H493" i="25"/>
  <c r="M493" i="25" s="1"/>
  <c r="H492" i="25"/>
  <c r="M492" i="25" s="1"/>
  <c r="H491" i="25"/>
  <c r="M491" i="25" s="1"/>
  <c r="H490" i="25"/>
  <c r="M490" i="25" s="1"/>
  <c r="H489" i="25"/>
  <c r="M489" i="25" s="1"/>
  <c r="H488" i="25"/>
  <c r="M488" i="25" s="1"/>
  <c r="H487" i="25"/>
  <c r="M487" i="25" s="1"/>
  <c r="H486" i="25"/>
  <c r="M486" i="25" s="1"/>
  <c r="H485" i="25"/>
  <c r="M485" i="25" s="1"/>
  <c r="H484" i="25"/>
  <c r="M484" i="25" s="1"/>
  <c r="H483" i="25"/>
  <c r="M483" i="25" s="1"/>
  <c r="H482" i="25"/>
  <c r="M482" i="25" s="1"/>
  <c r="H481" i="25"/>
  <c r="M481" i="25" s="1"/>
  <c r="H480" i="25"/>
  <c r="M480" i="25" s="1"/>
  <c r="H479" i="25"/>
  <c r="M479" i="25" s="1"/>
  <c r="H478" i="25"/>
  <c r="M478" i="25" s="1"/>
  <c r="H477" i="25"/>
  <c r="M477" i="25" s="1"/>
  <c r="H476" i="25"/>
  <c r="M476" i="25" s="1"/>
  <c r="H475" i="25"/>
  <c r="M475" i="25" s="1"/>
  <c r="H474" i="25"/>
  <c r="M474" i="25" s="1"/>
  <c r="H473" i="25"/>
  <c r="M473" i="25" s="1"/>
  <c r="H472" i="25"/>
  <c r="M472" i="25" s="1"/>
  <c r="H471" i="25"/>
  <c r="M471" i="25" s="1"/>
  <c r="H470" i="25"/>
  <c r="M470" i="25" s="1"/>
  <c r="H469" i="25"/>
  <c r="M469" i="25" s="1"/>
  <c r="H468" i="25"/>
  <c r="M468" i="25" s="1"/>
  <c r="H467" i="25"/>
  <c r="M467" i="25" s="1"/>
  <c r="H466" i="25"/>
  <c r="M466" i="25" s="1"/>
  <c r="H465" i="25"/>
  <c r="M465" i="25" s="1"/>
  <c r="H464" i="25"/>
  <c r="M464" i="25" s="1"/>
  <c r="H463" i="25"/>
  <c r="M463" i="25" s="1"/>
  <c r="H462" i="25"/>
  <c r="M462" i="25" s="1"/>
  <c r="H461" i="25"/>
  <c r="M461" i="25" s="1"/>
  <c r="H460" i="25"/>
  <c r="M460" i="25" s="1"/>
  <c r="H459" i="25"/>
  <c r="M459" i="25" s="1"/>
  <c r="H458" i="25"/>
  <c r="M458" i="25" s="1"/>
  <c r="H457" i="25"/>
  <c r="M457" i="25" s="1"/>
  <c r="H456" i="25"/>
  <c r="M456" i="25" s="1"/>
  <c r="H455" i="25"/>
  <c r="M455" i="25" s="1"/>
  <c r="H454" i="25"/>
  <c r="M454" i="25" s="1"/>
  <c r="H453" i="25"/>
  <c r="M453" i="25" s="1"/>
  <c r="H452" i="25"/>
  <c r="M452" i="25" s="1"/>
  <c r="H451" i="25"/>
  <c r="M451" i="25" s="1"/>
  <c r="H450" i="25"/>
  <c r="M450" i="25" s="1"/>
  <c r="H449" i="25"/>
  <c r="M449" i="25" s="1"/>
  <c r="H448" i="25"/>
  <c r="M448" i="25" s="1"/>
  <c r="H447" i="25"/>
  <c r="M447" i="25" s="1"/>
  <c r="H446" i="25"/>
  <c r="M446" i="25" s="1"/>
  <c r="H445" i="25"/>
  <c r="M445" i="25" s="1"/>
  <c r="H444" i="25"/>
  <c r="M444" i="25" s="1"/>
  <c r="H443" i="25"/>
  <c r="M443" i="25" s="1"/>
  <c r="H442" i="25"/>
  <c r="M442" i="25" s="1"/>
  <c r="H441" i="25"/>
  <c r="M441" i="25" s="1"/>
  <c r="H440" i="25"/>
  <c r="M440" i="25" s="1"/>
  <c r="H439" i="25"/>
  <c r="M439" i="25" s="1"/>
  <c r="H438" i="25"/>
  <c r="M438" i="25" s="1"/>
  <c r="H437" i="25"/>
  <c r="M437" i="25" s="1"/>
  <c r="H436" i="25"/>
  <c r="M436" i="25" s="1"/>
  <c r="H435" i="25"/>
  <c r="M435" i="25" s="1"/>
  <c r="H434" i="25"/>
  <c r="M434" i="25" s="1"/>
  <c r="H433" i="25"/>
  <c r="M433" i="25" s="1"/>
  <c r="H432" i="25"/>
  <c r="M432" i="25" s="1"/>
  <c r="H431" i="25"/>
  <c r="M431" i="25" s="1"/>
  <c r="H430" i="25"/>
  <c r="M430" i="25" s="1"/>
  <c r="H429" i="25"/>
  <c r="M429" i="25" s="1"/>
  <c r="H428" i="25"/>
  <c r="M428" i="25" s="1"/>
  <c r="H427" i="25"/>
  <c r="M427" i="25" s="1"/>
  <c r="H426" i="25"/>
  <c r="M426" i="25" s="1"/>
  <c r="H425" i="25"/>
  <c r="M425" i="25" s="1"/>
  <c r="H424" i="25"/>
  <c r="M424" i="25" s="1"/>
  <c r="H423" i="25"/>
  <c r="M423" i="25" s="1"/>
  <c r="H422" i="25"/>
  <c r="M422" i="25" s="1"/>
  <c r="H421" i="25"/>
  <c r="M421" i="25" s="1"/>
  <c r="H420" i="25"/>
  <c r="M420" i="25" s="1"/>
  <c r="H419" i="25"/>
  <c r="M419" i="25" s="1"/>
  <c r="H418" i="25"/>
  <c r="M418" i="25" s="1"/>
  <c r="H417" i="25"/>
  <c r="M417" i="25" s="1"/>
  <c r="H416" i="25"/>
  <c r="M416" i="25" s="1"/>
  <c r="H415" i="25"/>
  <c r="M415" i="25" s="1"/>
  <c r="H414" i="25"/>
  <c r="M414" i="25" s="1"/>
  <c r="H413" i="25"/>
  <c r="M413" i="25" s="1"/>
  <c r="H412" i="25"/>
  <c r="M412" i="25" s="1"/>
  <c r="H411" i="25"/>
  <c r="M411" i="25" s="1"/>
  <c r="H410" i="25"/>
  <c r="M410" i="25" s="1"/>
  <c r="H409" i="25"/>
  <c r="M409" i="25" s="1"/>
  <c r="H408" i="25"/>
  <c r="M408" i="25" s="1"/>
  <c r="H407" i="25"/>
  <c r="M407" i="25" s="1"/>
  <c r="H406" i="25"/>
  <c r="M406" i="25" s="1"/>
  <c r="H405" i="25"/>
  <c r="M405" i="25" s="1"/>
  <c r="H404" i="25"/>
  <c r="M404" i="25" s="1"/>
  <c r="H403" i="25"/>
  <c r="M403" i="25" s="1"/>
  <c r="H402" i="25"/>
  <c r="M402" i="25" s="1"/>
  <c r="H401" i="25"/>
  <c r="M401" i="25" s="1"/>
  <c r="H400" i="25"/>
  <c r="M400" i="25" s="1"/>
  <c r="H399" i="25"/>
  <c r="M399" i="25" s="1"/>
  <c r="H398" i="25"/>
  <c r="M398" i="25" s="1"/>
  <c r="H397" i="25"/>
  <c r="M397" i="25" s="1"/>
  <c r="H396" i="25"/>
  <c r="M396" i="25" s="1"/>
  <c r="H395" i="25"/>
  <c r="M395" i="25" s="1"/>
  <c r="H394" i="25"/>
  <c r="M394" i="25" s="1"/>
  <c r="H393" i="25"/>
  <c r="M393" i="25" s="1"/>
  <c r="H392" i="25"/>
  <c r="M392" i="25" s="1"/>
  <c r="H391" i="25"/>
  <c r="M391" i="25" s="1"/>
  <c r="H390" i="25"/>
  <c r="M390" i="25" s="1"/>
  <c r="H389" i="25"/>
  <c r="M389" i="25" s="1"/>
  <c r="H388" i="25"/>
  <c r="M388" i="25" s="1"/>
  <c r="H387" i="25"/>
  <c r="M387" i="25" s="1"/>
  <c r="H386" i="25"/>
  <c r="M386" i="25" s="1"/>
  <c r="H385" i="25"/>
  <c r="M385" i="25" s="1"/>
  <c r="H384" i="25"/>
  <c r="M384" i="25" s="1"/>
  <c r="H383" i="25"/>
  <c r="M383" i="25" s="1"/>
  <c r="H382" i="25"/>
  <c r="M382" i="25" s="1"/>
  <c r="H381" i="25"/>
  <c r="M381" i="25" s="1"/>
  <c r="H380" i="25"/>
  <c r="M380" i="25" s="1"/>
  <c r="H379" i="25"/>
  <c r="M379" i="25" s="1"/>
  <c r="H378" i="25"/>
  <c r="M378" i="25" s="1"/>
  <c r="H377" i="25"/>
  <c r="M377" i="25" s="1"/>
  <c r="H376" i="25"/>
  <c r="M376" i="25" s="1"/>
  <c r="H375" i="25"/>
  <c r="M375" i="25" s="1"/>
  <c r="H374" i="25"/>
  <c r="M374" i="25" s="1"/>
  <c r="H373" i="25"/>
  <c r="M373" i="25" s="1"/>
  <c r="H372" i="25"/>
  <c r="M372" i="25" s="1"/>
  <c r="H371" i="25"/>
  <c r="M371" i="25" s="1"/>
  <c r="H370" i="25"/>
  <c r="M370" i="25" s="1"/>
  <c r="H369" i="25"/>
  <c r="M369" i="25" s="1"/>
  <c r="H368" i="25"/>
  <c r="M368" i="25" s="1"/>
  <c r="H367" i="25"/>
  <c r="M367" i="25" s="1"/>
  <c r="H366" i="25"/>
  <c r="M366" i="25" s="1"/>
  <c r="H365" i="25"/>
  <c r="M365" i="25" s="1"/>
  <c r="H364" i="25"/>
  <c r="M364" i="25" s="1"/>
  <c r="H363" i="25"/>
  <c r="M363" i="25" s="1"/>
  <c r="H362" i="25"/>
  <c r="M362" i="25" s="1"/>
  <c r="H361" i="25"/>
  <c r="M361" i="25" s="1"/>
  <c r="H360" i="25"/>
  <c r="M360" i="25" s="1"/>
  <c r="H359" i="25"/>
  <c r="M359" i="25" s="1"/>
  <c r="H358" i="25"/>
  <c r="M358" i="25" s="1"/>
  <c r="H357" i="25"/>
  <c r="M357" i="25" s="1"/>
  <c r="H356" i="25"/>
  <c r="M356" i="25" s="1"/>
  <c r="H355" i="25"/>
  <c r="M355" i="25" s="1"/>
  <c r="H354" i="25"/>
  <c r="M354" i="25" s="1"/>
  <c r="H353" i="25"/>
  <c r="M353" i="25" s="1"/>
  <c r="H352" i="25"/>
  <c r="M352" i="25" s="1"/>
  <c r="H351" i="25"/>
  <c r="M351" i="25" s="1"/>
  <c r="H350" i="25"/>
  <c r="M350" i="25" s="1"/>
  <c r="H349" i="25"/>
  <c r="M349" i="25" s="1"/>
  <c r="H348" i="25"/>
  <c r="M348" i="25" s="1"/>
  <c r="H347" i="25"/>
  <c r="M347" i="25" s="1"/>
  <c r="H346" i="25"/>
  <c r="M346" i="25" s="1"/>
  <c r="H345" i="25"/>
  <c r="M345" i="25" s="1"/>
  <c r="H344" i="25"/>
  <c r="M344" i="25" s="1"/>
  <c r="H343" i="25"/>
  <c r="M343" i="25" s="1"/>
  <c r="H342" i="25"/>
  <c r="M342" i="25" s="1"/>
  <c r="H341" i="25"/>
  <c r="M341" i="25" s="1"/>
  <c r="H340" i="25"/>
  <c r="M340" i="25" s="1"/>
  <c r="H339" i="25"/>
  <c r="M339" i="25" s="1"/>
  <c r="H338" i="25"/>
  <c r="M338" i="25" s="1"/>
  <c r="H337" i="25"/>
  <c r="M337" i="25" s="1"/>
  <c r="H336" i="25"/>
  <c r="M336" i="25" s="1"/>
  <c r="H335" i="25"/>
  <c r="M335" i="25" s="1"/>
  <c r="H334" i="25"/>
  <c r="M334" i="25" s="1"/>
  <c r="H333" i="25"/>
  <c r="M333" i="25" s="1"/>
  <c r="H332" i="25"/>
  <c r="M332" i="25" s="1"/>
  <c r="H331" i="25"/>
  <c r="M331" i="25" s="1"/>
  <c r="H330" i="25"/>
  <c r="M330" i="25" s="1"/>
  <c r="H329" i="25"/>
  <c r="M329" i="25" s="1"/>
  <c r="H328" i="25"/>
  <c r="M328" i="25" s="1"/>
  <c r="H327" i="25"/>
  <c r="M327" i="25" s="1"/>
  <c r="H326" i="25"/>
  <c r="M326" i="25" s="1"/>
  <c r="H325" i="25"/>
  <c r="M325" i="25" s="1"/>
  <c r="H324" i="25"/>
  <c r="M324" i="25" s="1"/>
  <c r="H323" i="25"/>
  <c r="M323" i="25" s="1"/>
  <c r="H322" i="25"/>
  <c r="M322" i="25" s="1"/>
  <c r="H321" i="25"/>
  <c r="M321" i="25" s="1"/>
  <c r="H320" i="25"/>
  <c r="M320" i="25" s="1"/>
  <c r="H319" i="25"/>
  <c r="M319" i="25" s="1"/>
  <c r="H318" i="25"/>
  <c r="M318" i="25" s="1"/>
  <c r="H317" i="25"/>
  <c r="M317" i="25" s="1"/>
  <c r="H316" i="25"/>
  <c r="M316" i="25" s="1"/>
  <c r="H315" i="25"/>
  <c r="M315" i="25" s="1"/>
  <c r="H314" i="25"/>
  <c r="M314" i="25" s="1"/>
  <c r="H313" i="25"/>
  <c r="M313" i="25" s="1"/>
  <c r="H312" i="25"/>
  <c r="M312" i="25" s="1"/>
  <c r="H311" i="25"/>
  <c r="M311" i="25" s="1"/>
  <c r="H310" i="25"/>
  <c r="M310" i="25" s="1"/>
  <c r="H309" i="25"/>
  <c r="M309" i="25" s="1"/>
  <c r="H308" i="25"/>
  <c r="M308" i="25" s="1"/>
  <c r="H307" i="25"/>
  <c r="M307" i="25" s="1"/>
  <c r="H306" i="25"/>
  <c r="M306" i="25" s="1"/>
  <c r="H305" i="25"/>
  <c r="M305" i="25" s="1"/>
  <c r="H304" i="25"/>
  <c r="M304" i="25" s="1"/>
  <c r="H303" i="25"/>
  <c r="M303" i="25" s="1"/>
  <c r="H302" i="25"/>
  <c r="M302" i="25" s="1"/>
  <c r="H301" i="25"/>
  <c r="M301" i="25" s="1"/>
  <c r="H300" i="25"/>
  <c r="M300" i="25" s="1"/>
  <c r="H299" i="25"/>
  <c r="M299" i="25" s="1"/>
  <c r="H298" i="25"/>
  <c r="M298" i="25" s="1"/>
  <c r="H297" i="25"/>
  <c r="M297" i="25" s="1"/>
  <c r="H296" i="25"/>
  <c r="M296" i="25" s="1"/>
  <c r="H295" i="25"/>
  <c r="M295" i="25" s="1"/>
  <c r="H294" i="25"/>
  <c r="M294" i="25" s="1"/>
  <c r="H293" i="25"/>
  <c r="M293" i="25" s="1"/>
  <c r="H292" i="25"/>
  <c r="M292" i="25" s="1"/>
  <c r="H291" i="25"/>
  <c r="M291" i="25" s="1"/>
  <c r="H290" i="25"/>
  <c r="M290" i="25" s="1"/>
  <c r="H289" i="25"/>
  <c r="M289" i="25" s="1"/>
  <c r="H288" i="25"/>
  <c r="M288" i="25" s="1"/>
  <c r="H287" i="25"/>
  <c r="M287" i="25" s="1"/>
  <c r="H286" i="25"/>
  <c r="M286" i="25" s="1"/>
  <c r="H285" i="25"/>
  <c r="M285" i="25" s="1"/>
  <c r="H284" i="25"/>
  <c r="M284" i="25" s="1"/>
  <c r="H283" i="25"/>
  <c r="M283" i="25" s="1"/>
  <c r="H282" i="25"/>
  <c r="M282" i="25" s="1"/>
  <c r="H281" i="25"/>
  <c r="M281" i="25" s="1"/>
  <c r="H280" i="25"/>
  <c r="M280" i="25" s="1"/>
  <c r="H279" i="25"/>
  <c r="M279" i="25" s="1"/>
  <c r="H278" i="25"/>
  <c r="M278" i="25" s="1"/>
  <c r="H277" i="25"/>
  <c r="M277" i="25" s="1"/>
  <c r="H276" i="25"/>
  <c r="M276" i="25" s="1"/>
  <c r="H275" i="25"/>
  <c r="M275" i="25" s="1"/>
  <c r="H274" i="25"/>
  <c r="M274" i="25" s="1"/>
  <c r="H273" i="25"/>
  <c r="M273" i="25" s="1"/>
  <c r="H272" i="25"/>
  <c r="M272" i="25" s="1"/>
  <c r="H271" i="25"/>
  <c r="M271" i="25" s="1"/>
  <c r="H270" i="25"/>
  <c r="M270" i="25" s="1"/>
  <c r="H269" i="25"/>
  <c r="M269" i="25" s="1"/>
  <c r="H268" i="25"/>
  <c r="M268" i="25" s="1"/>
  <c r="H267" i="25"/>
  <c r="M267" i="25" s="1"/>
  <c r="H266" i="25"/>
  <c r="M266" i="25" s="1"/>
  <c r="H265" i="25"/>
  <c r="M265" i="25" s="1"/>
  <c r="H264" i="25"/>
  <c r="M264" i="25" s="1"/>
  <c r="H263" i="25"/>
  <c r="M263" i="25" s="1"/>
  <c r="H262" i="25"/>
  <c r="M262" i="25" s="1"/>
  <c r="H261" i="25"/>
  <c r="M261" i="25" s="1"/>
  <c r="H260" i="25"/>
  <c r="M260" i="25" s="1"/>
  <c r="H259" i="25"/>
  <c r="M259" i="25" s="1"/>
  <c r="H258" i="25"/>
  <c r="M258" i="25" s="1"/>
  <c r="H257" i="25"/>
  <c r="M257" i="25" s="1"/>
  <c r="H256" i="25"/>
  <c r="M256" i="25" s="1"/>
  <c r="H255" i="25"/>
  <c r="M255" i="25" s="1"/>
  <c r="H254" i="25"/>
  <c r="M254" i="25" s="1"/>
  <c r="H253" i="25"/>
  <c r="M253" i="25" s="1"/>
  <c r="H252" i="25"/>
  <c r="M252" i="25" s="1"/>
  <c r="H251" i="25"/>
  <c r="M251" i="25" s="1"/>
  <c r="H250" i="25"/>
  <c r="M250" i="25" s="1"/>
  <c r="H249" i="25"/>
  <c r="M249" i="25" s="1"/>
  <c r="H248" i="25"/>
  <c r="M248" i="25" s="1"/>
  <c r="H247" i="25"/>
  <c r="M247" i="25" s="1"/>
  <c r="H246" i="25"/>
  <c r="M246" i="25" s="1"/>
  <c r="H245" i="25"/>
  <c r="M245" i="25" s="1"/>
  <c r="H244" i="25"/>
  <c r="M244" i="25" s="1"/>
  <c r="H243" i="25"/>
  <c r="M243" i="25" s="1"/>
  <c r="H242" i="25"/>
  <c r="M242" i="25" s="1"/>
  <c r="H241" i="25"/>
  <c r="M241" i="25" s="1"/>
  <c r="H240" i="25"/>
  <c r="M240" i="25" s="1"/>
  <c r="H239" i="25"/>
  <c r="M239" i="25" s="1"/>
  <c r="H238" i="25"/>
  <c r="M238" i="25" s="1"/>
  <c r="H237" i="25"/>
  <c r="M237" i="25" s="1"/>
  <c r="H236" i="25"/>
  <c r="M236" i="25" s="1"/>
  <c r="H235" i="25"/>
  <c r="M235" i="25" s="1"/>
  <c r="H234" i="25"/>
  <c r="M234" i="25" s="1"/>
  <c r="H233" i="25"/>
  <c r="M233" i="25" s="1"/>
  <c r="H232" i="25"/>
  <c r="M232" i="25" s="1"/>
  <c r="H231" i="25"/>
  <c r="M231" i="25" s="1"/>
  <c r="H230" i="25"/>
  <c r="M230" i="25" s="1"/>
  <c r="H229" i="25"/>
  <c r="M229" i="25" s="1"/>
  <c r="H228" i="25"/>
  <c r="M228" i="25" s="1"/>
  <c r="H227" i="25"/>
  <c r="M227" i="25" s="1"/>
  <c r="H226" i="25"/>
  <c r="M226" i="25" s="1"/>
  <c r="H225" i="25"/>
  <c r="M225" i="25" s="1"/>
  <c r="H224" i="25"/>
  <c r="M224" i="25" s="1"/>
  <c r="H223" i="25"/>
  <c r="M223" i="25" s="1"/>
  <c r="H222" i="25"/>
  <c r="M222" i="25" s="1"/>
  <c r="H221" i="25"/>
  <c r="M221" i="25" s="1"/>
  <c r="H220" i="25"/>
  <c r="M220" i="25" s="1"/>
  <c r="H219" i="25"/>
  <c r="M219" i="25" s="1"/>
  <c r="H218" i="25"/>
  <c r="M218" i="25" s="1"/>
  <c r="H217" i="25"/>
  <c r="M217" i="25" s="1"/>
  <c r="H216" i="25"/>
  <c r="M216" i="25" s="1"/>
  <c r="H215" i="25"/>
  <c r="M215" i="25" s="1"/>
  <c r="H214" i="25"/>
  <c r="M214" i="25" s="1"/>
  <c r="H213" i="25"/>
  <c r="M213" i="25" s="1"/>
  <c r="H212" i="25"/>
  <c r="M212" i="25" s="1"/>
  <c r="H211" i="25"/>
  <c r="M211" i="25" s="1"/>
  <c r="H210" i="25"/>
  <c r="M210" i="25" s="1"/>
  <c r="H209" i="25"/>
  <c r="M209" i="25" s="1"/>
  <c r="H208" i="25"/>
  <c r="M208" i="25" s="1"/>
  <c r="H207" i="25"/>
  <c r="M207" i="25" s="1"/>
  <c r="H206" i="25"/>
  <c r="M206" i="25" s="1"/>
  <c r="H205" i="25"/>
  <c r="M205" i="25" s="1"/>
  <c r="H204" i="25"/>
  <c r="M204" i="25" s="1"/>
  <c r="H203" i="25"/>
  <c r="M203" i="25" s="1"/>
  <c r="H202" i="25"/>
  <c r="M202" i="25" s="1"/>
  <c r="H201" i="25"/>
  <c r="M201" i="25" s="1"/>
  <c r="H200" i="25"/>
  <c r="M200" i="25" s="1"/>
  <c r="H199" i="25"/>
  <c r="M199" i="25" s="1"/>
  <c r="H198" i="25"/>
  <c r="M198" i="25" s="1"/>
  <c r="H197" i="25"/>
  <c r="M197" i="25" s="1"/>
  <c r="H196" i="25"/>
  <c r="M196" i="25" s="1"/>
  <c r="H195" i="25"/>
  <c r="M195" i="25" s="1"/>
  <c r="H194" i="25"/>
  <c r="M194" i="25" s="1"/>
  <c r="H193" i="25"/>
  <c r="M193" i="25" s="1"/>
  <c r="H192" i="25"/>
  <c r="M192" i="25" s="1"/>
  <c r="H191" i="25"/>
  <c r="M191" i="25" s="1"/>
  <c r="H190" i="25"/>
  <c r="M190" i="25" s="1"/>
  <c r="H189" i="25"/>
  <c r="M189" i="25" s="1"/>
  <c r="H188" i="25"/>
  <c r="M188" i="25" s="1"/>
  <c r="H187" i="25"/>
  <c r="M187" i="25" s="1"/>
  <c r="H186" i="25"/>
  <c r="M186" i="25" s="1"/>
  <c r="H185" i="25"/>
  <c r="M185" i="25" s="1"/>
  <c r="H184" i="25"/>
  <c r="M184" i="25" s="1"/>
  <c r="H183" i="25"/>
  <c r="M183" i="25" s="1"/>
  <c r="H182" i="25"/>
  <c r="M182" i="25" s="1"/>
  <c r="H181" i="25"/>
  <c r="M181" i="25" s="1"/>
  <c r="H180" i="25"/>
  <c r="M180" i="25" s="1"/>
  <c r="H179" i="25"/>
  <c r="M179" i="25" s="1"/>
  <c r="H178" i="25"/>
  <c r="M178" i="25" s="1"/>
  <c r="H177" i="25"/>
  <c r="M177" i="25" s="1"/>
  <c r="H176" i="25"/>
  <c r="M176" i="25" s="1"/>
  <c r="H175" i="25"/>
  <c r="M175" i="25" s="1"/>
  <c r="H174" i="25"/>
  <c r="M174" i="25" s="1"/>
  <c r="H173" i="25"/>
  <c r="M173" i="25" s="1"/>
  <c r="H172" i="25"/>
  <c r="M172" i="25" s="1"/>
  <c r="H171" i="25"/>
  <c r="M171" i="25" s="1"/>
  <c r="H170" i="25"/>
  <c r="M170" i="25" s="1"/>
  <c r="H169" i="25"/>
  <c r="M169" i="25" s="1"/>
  <c r="H168" i="25"/>
  <c r="M168" i="25" s="1"/>
  <c r="H167" i="25"/>
  <c r="M167" i="25" s="1"/>
  <c r="H166" i="25"/>
  <c r="M166" i="25" s="1"/>
  <c r="H165" i="25"/>
  <c r="M165" i="25" s="1"/>
  <c r="H164" i="25"/>
  <c r="M164" i="25" s="1"/>
  <c r="H163" i="25"/>
  <c r="M163" i="25" s="1"/>
  <c r="H162" i="25"/>
  <c r="M162" i="25" s="1"/>
  <c r="H161" i="25"/>
  <c r="M161" i="25" s="1"/>
  <c r="H160" i="25"/>
  <c r="M160" i="25" s="1"/>
  <c r="H159" i="25"/>
  <c r="M159" i="25" s="1"/>
  <c r="H158" i="25"/>
  <c r="M158" i="25" s="1"/>
  <c r="H157" i="25"/>
  <c r="M157" i="25" s="1"/>
  <c r="H156" i="25"/>
  <c r="M156" i="25" s="1"/>
  <c r="H155" i="25"/>
  <c r="M155" i="25" s="1"/>
  <c r="H154" i="25"/>
  <c r="M154" i="25" s="1"/>
  <c r="H153" i="25"/>
  <c r="M153" i="25" s="1"/>
  <c r="H152" i="25"/>
  <c r="M152" i="25" s="1"/>
  <c r="H151" i="25"/>
  <c r="M151" i="25" s="1"/>
  <c r="H150" i="25"/>
  <c r="M150" i="25" s="1"/>
  <c r="H149" i="25"/>
  <c r="M149" i="25" s="1"/>
  <c r="H148" i="25"/>
  <c r="M148" i="25" s="1"/>
  <c r="H147" i="25"/>
  <c r="M147" i="25" s="1"/>
  <c r="H146" i="25"/>
  <c r="M146" i="25" s="1"/>
  <c r="H145" i="25"/>
  <c r="M145" i="25" s="1"/>
  <c r="H144" i="25"/>
  <c r="M144" i="25" s="1"/>
  <c r="H143" i="25"/>
  <c r="M143" i="25" s="1"/>
  <c r="H142" i="25"/>
  <c r="M142" i="25" s="1"/>
  <c r="H141" i="25"/>
  <c r="M141" i="25" s="1"/>
  <c r="H140" i="25"/>
  <c r="M140" i="25" s="1"/>
  <c r="H139" i="25"/>
  <c r="M139" i="25" s="1"/>
  <c r="H138" i="25"/>
  <c r="M138" i="25" s="1"/>
  <c r="H137" i="25"/>
  <c r="M137" i="25" s="1"/>
  <c r="H136" i="25"/>
  <c r="M136" i="25" s="1"/>
  <c r="H135" i="25"/>
  <c r="M135" i="25" s="1"/>
  <c r="H134" i="25"/>
  <c r="M134" i="25" s="1"/>
  <c r="H133" i="25"/>
  <c r="M133" i="25" s="1"/>
  <c r="H132" i="25"/>
  <c r="M132" i="25" s="1"/>
  <c r="H131" i="25"/>
  <c r="M131" i="25" s="1"/>
  <c r="H130" i="25"/>
  <c r="M130" i="25" s="1"/>
  <c r="H129" i="25"/>
  <c r="M129" i="25" s="1"/>
  <c r="H128" i="25"/>
  <c r="M128" i="25" s="1"/>
  <c r="H127" i="25"/>
  <c r="M127" i="25" s="1"/>
  <c r="H126" i="25"/>
  <c r="M126" i="25" s="1"/>
  <c r="H125" i="25"/>
  <c r="M125" i="25" s="1"/>
  <c r="H124" i="25"/>
  <c r="M124" i="25" s="1"/>
  <c r="H123" i="25"/>
  <c r="M123" i="25" s="1"/>
  <c r="H122" i="25"/>
  <c r="M122" i="25" s="1"/>
  <c r="H121" i="25"/>
  <c r="M121" i="25" s="1"/>
  <c r="H120" i="25"/>
  <c r="M120" i="25" s="1"/>
  <c r="H119" i="25"/>
  <c r="M119" i="25" s="1"/>
  <c r="H118" i="25"/>
  <c r="M118" i="25" s="1"/>
  <c r="H117" i="25"/>
  <c r="M117" i="25" s="1"/>
  <c r="H116" i="25"/>
  <c r="M116" i="25" s="1"/>
  <c r="H115" i="25"/>
  <c r="M115" i="25" s="1"/>
  <c r="H114" i="25"/>
  <c r="M114" i="25" s="1"/>
  <c r="H113" i="25"/>
  <c r="M113" i="25" s="1"/>
  <c r="H112" i="25"/>
  <c r="M112" i="25" s="1"/>
  <c r="H111" i="25"/>
  <c r="M111" i="25" s="1"/>
  <c r="H110" i="25"/>
  <c r="M110" i="25" s="1"/>
  <c r="H109" i="25"/>
  <c r="M109" i="25" s="1"/>
  <c r="H108" i="25"/>
  <c r="M108" i="25" s="1"/>
  <c r="H107" i="25"/>
  <c r="M107" i="25" s="1"/>
  <c r="H106" i="25"/>
  <c r="M106" i="25" s="1"/>
  <c r="H105" i="25"/>
  <c r="M105" i="25" s="1"/>
  <c r="H104" i="25"/>
  <c r="M104" i="25" s="1"/>
  <c r="H103" i="25"/>
  <c r="M103" i="25" s="1"/>
  <c r="H102" i="25"/>
  <c r="M102" i="25" s="1"/>
  <c r="H101" i="25"/>
  <c r="M101" i="25" s="1"/>
  <c r="H100" i="25"/>
  <c r="M100" i="25" s="1"/>
  <c r="H99" i="25"/>
  <c r="M99" i="25" s="1"/>
  <c r="H98" i="25"/>
  <c r="M98" i="25" s="1"/>
  <c r="H97" i="25"/>
  <c r="M97" i="25" s="1"/>
  <c r="H96" i="25"/>
  <c r="M96" i="25" s="1"/>
  <c r="H95" i="25"/>
  <c r="M95" i="25" s="1"/>
  <c r="H94" i="25"/>
  <c r="M94" i="25" s="1"/>
  <c r="H93" i="25"/>
  <c r="M93" i="25" s="1"/>
  <c r="H92" i="25"/>
  <c r="M92" i="25" s="1"/>
  <c r="H91" i="25"/>
  <c r="M91" i="25" s="1"/>
  <c r="H90" i="25"/>
  <c r="M90" i="25" s="1"/>
  <c r="H89" i="25"/>
  <c r="M89" i="25" s="1"/>
  <c r="H88" i="25"/>
  <c r="M88" i="25" s="1"/>
  <c r="H87" i="25"/>
  <c r="M87" i="25" s="1"/>
  <c r="H86" i="25"/>
  <c r="M86" i="25" s="1"/>
  <c r="H85" i="25"/>
  <c r="M85" i="25" s="1"/>
  <c r="H84" i="25"/>
  <c r="M84" i="25" s="1"/>
  <c r="H83" i="25"/>
  <c r="M83" i="25" s="1"/>
  <c r="H82" i="25"/>
  <c r="M82" i="25" s="1"/>
  <c r="H81" i="25"/>
  <c r="M81" i="25" s="1"/>
  <c r="H80" i="25"/>
  <c r="M80" i="25" s="1"/>
  <c r="H79" i="25"/>
  <c r="M79" i="25" s="1"/>
  <c r="H78" i="25"/>
  <c r="M78" i="25" s="1"/>
  <c r="H77" i="25"/>
  <c r="M77" i="25" s="1"/>
  <c r="H76" i="25"/>
  <c r="M76" i="25" s="1"/>
  <c r="H75" i="25"/>
  <c r="M75" i="25" s="1"/>
  <c r="H74" i="25"/>
  <c r="M74" i="25" s="1"/>
  <c r="H73" i="25"/>
  <c r="M73" i="25" s="1"/>
  <c r="H72" i="25"/>
  <c r="M72" i="25" s="1"/>
  <c r="H71" i="25"/>
  <c r="M71" i="25" s="1"/>
  <c r="H70" i="25"/>
  <c r="M70" i="25" s="1"/>
  <c r="H69" i="25"/>
  <c r="M69" i="25" s="1"/>
  <c r="H68" i="25"/>
  <c r="M68" i="25" s="1"/>
  <c r="H67" i="25"/>
  <c r="M67" i="25" s="1"/>
  <c r="H66" i="25"/>
  <c r="M66" i="25" s="1"/>
  <c r="H65" i="25"/>
  <c r="M65" i="25" s="1"/>
  <c r="H64" i="25"/>
  <c r="M64" i="25" s="1"/>
  <c r="H63" i="25"/>
  <c r="M63" i="25" s="1"/>
  <c r="H62" i="25"/>
  <c r="M62" i="25" s="1"/>
  <c r="H61" i="25"/>
  <c r="M61" i="25" s="1"/>
  <c r="H60" i="25"/>
  <c r="M60" i="25" s="1"/>
  <c r="H59" i="25"/>
  <c r="M59" i="25" s="1"/>
  <c r="H58" i="25"/>
  <c r="M58" i="25" s="1"/>
  <c r="H57" i="25"/>
  <c r="M57" i="25" s="1"/>
  <c r="H56" i="25"/>
  <c r="M56" i="25" s="1"/>
  <c r="H55" i="25"/>
  <c r="M55" i="25" s="1"/>
  <c r="H54" i="25"/>
  <c r="M54" i="25" s="1"/>
  <c r="H53" i="25"/>
  <c r="M53" i="25" s="1"/>
  <c r="H52" i="25"/>
  <c r="M52" i="25" s="1"/>
  <c r="H51" i="25"/>
  <c r="M51" i="25" s="1"/>
  <c r="H50" i="25"/>
  <c r="M50" i="25" s="1"/>
  <c r="H49" i="25"/>
  <c r="M49" i="25" s="1"/>
  <c r="H48" i="25"/>
  <c r="M48" i="25" s="1"/>
  <c r="H47" i="25"/>
  <c r="M47" i="25" s="1"/>
  <c r="H46" i="25"/>
  <c r="M46" i="25" s="1"/>
  <c r="H45" i="25"/>
  <c r="M45" i="25" s="1"/>
  <c r="H44" i="25"/>
  <c r="M44" i="25" s="1"/>
  <c r="H43" i="25"/>
  <c r="M43" i="25" s="1"/>
  <c r="H42" i="25"/>
  <c r="M42" i="25" s="1"/>
  <c r="H41" i="25"/>
  <c r="M41" i="25" s="1"/>
  <c r="H40" i="25"/>
  <c r="M40" i="25" s="1"/>
  <c r="H39" i="25"/>
  <c r="M39" i="25" s="1"/>
  <c r="H38" i="25"/>
  <c r="M38" i="25" s="1"/>
  <c r="H37" i="25"/>
  <c r="M37" i="25" s="1"/>
  <c r="H36" i="25"/>
  <c r="M36" i="25" s="1"/>
  <c r="H35" i="25"/>
  <c r="M35" i="25" s="1"/>
  <c r="H34" i="25"/>
  <c r="M34" i="25" s="1"/>
  <c r="H33" i="25"/>
  <c r="M33" i="25" s="1"/>
  <c r="H32" i="25"/>
  <c r="M32" i="25" s="1"/>
  <c r="H31" i="25"/>
  <c r="M31" i="25" s="1"/>
  <c r="H30" i="25"/>
  <c r="M30" i="25" s="1"/>
  <c r="H29" i="25"/>
  <c r="M29" i="25" s="1"/>
  <c r="H28" i="25"/>
  <c r="M28" i="25" s="1"/>
  <c r="H27" i="25"/>
  <c r="M27" i="25" s="1"/>
  <c r="H26" i="25"/>
  <c r="M26" i="25" s="1"/>
  <c r="H25" i="25"/>
  <c r="M25" i="25" s="1"/>
  <c r="H24" i="25"/>
  <c r="M24" i="25" s="1"/>
  <c r="H23" i="25"/>
  <c r="M23" i="25" s="1"/>
  <c r="H22" i="25"/>
  <c r="M22" i="25" s="1"/>
  <c r="H21" i="25"/>
  <c r="M21" i="25" s="1"/>
  <c r="H20" i="25"/>
  <c r="M20" i="25" s="1"/>
  <c r="E2" i="25"/>
  <c r="E3" i="25"/>
  <c r="J37" i="25" l="1"/>
  <c r="J93" i="25"/>
  <c r="J101" i="25"/>
  <c r="J109" i="25"/>
  <c r="J213" i="25"/>
  <c r="J221" i="25"/>
  <c r="J229" i="25"/>
  <c r="J25" i="25"/>
  <c r="J33" i="25"/>
  <c r="J45" i="25"/>
  <c r="J53" i="25"/>
  <c r="J61" i="25"/>
  <c r="J69" i="25"/>
  <c r="J81" i="25"/>
  <c r="J89" i="25"/>
  <c r="J117" i="25"/>
  <c r="J125" i="25"/>
  <c r="J133" i="25"/>
  <c r="J141" i="25"/>
  <c r="J149" i="25"/>
  <c r="J157" i="25"/>
  <c r="J165" i="25"/>
  <c r="J173" i="25"/>
  <c r="J181" i="25"/>
  <c r="J189" i="25"/>
  <c r="J197" i="25"/>
  <c r="J205" i="25"/>
  <c r="J237" i="25"/>
  <c r="J245" i="25"/>
  <c r="J253" i="25"/>
  <c r="J261" i="25"/>
  <c r="J269" i="25"/>
  <c r="J277" i="25"/>
  <c r="J285" i="25"/>
  <c r="J293" i="25"/>
  <c r="J301" i="25"/>
  <c r="J365" i="25"/>
  <c r="J373" i="25"/>
  <c r="J381" i="25"/>
  <c r="J481" i="25"/>
  <c r="J489" i="25"/>
  <c r="J497" i="25"/>
  <c r="J505" i="25"/>
  <c r="J513" i="25"/>
  <c r="J601" i="25"/>
  <c r="J609" i="25"/>
  <c r="J617" i="25"/>
  <c r="J625" i="25"/>
  <c r="J705" i="25"/>
  <c r="J713" i="25"/>
  <c r="J721" i="25"/>
  <c r="J729" i="25"/>
  <c r="J737" i="25"/>
  <c r="J761" i="25"/>
  <c r="J769" i="25"/>
  <c r="J777" i="25"/>
  <c r="J785" i="25"/>
  <c r="J793" i="25"/>
  <c r="J801" i="25"/>
  <c r="J809" i="25"/>
  <c r="J817" i="25"/>
  <c r="J825" i="25"/>
  <c r="J833" i="25"/>
  <c r="J841" i="25"/>
  <c r="J849" i="25"/>
  <c r="J857" i="25"/>
  <c r="J865" i="25"/>
  <c r="J873" i="25"/>
  <c r="J881" i="25"/>
  <c r="J889" i="25"/>
  <c r="J897" i="25"/>
  <c r="J905" i="25"/>
  <c r="J913" i="25"/>
  <c r="J921" i="25"/>
  <c r="J929" i="25"/>
  <c r="J73" i="25"/>
  <c r="J97" i="25"/>
  <c r="J105" i="25"/>
  <c r="J209" i="25"/>
  <c r="J217" i="25"/>
  <c r="J225" i="25"/>
  <c r="J305" i="25"/>
  <c r="J29" i="25"/>
  <c r="J41" i="25"/>
  <c r="J49" i="25"/>
  <c r="J57" i="25"/>
  <c r="J65" i="25"/>
  <c r="J77" i="25"/>
  <c r="J85" i="25"/>
  <c r="J113" i="25"/>
  <c r="J121" i="25"/>
  <c r="J129" i="25"/>
  <c r="J137" i="25"/>
  <c r="J145" i="25"/>
  <c r="J153" i="25"/>
  <c r="J161" i="25"/>
  <c r="J169" i="25"/>
  <c r="J177" i="25"/>
  <c r="J185" i="25"/>
  <c r="J193" i="25"/>
  <c r="J201" i="25"/>
  <c r="J233" i="25"/>
  <c r="J241" i="25"/>
  <c r="J249" i="25"/>
  <c r="J257" i="25"/>
  <c r="J265" i="25"/>
  <c r="J273" i="25"/>
  <c r="J281" i="25"/>
  <c r="J289" i="25"/>
  <c r="J297" i="25"/>
  <c r="J361" i="25"/>
  <c r="J369" i="25"/>
  <c r="J377" i="25"/>
  <c r="J385" i="25"/>
  <c r="J485" i="25"/>
  <c r="J493" i="25"/>
  <c r="J501" i="25"/>
  <c r="J509" i="25"/>
  <c r="J597" i="25"/>
  <c r="J605" i="25"/>
  <c r="J613" i="25"/>
  <c r="J621" i="25"/>
  <c r="J629" i="25"/>
  <c r="J709" i="25"/>
  <c r="J717" i="25"/>
  <c r="J725" i="25"/>
  <c r="J733" i="25"/>
  <c r="J741" i="25"/>
  <c r="J765" i="25"/>
  <c r="J773" i="25"/>
  <c r="J781" i="25"/>
  <c r="J789" i="25"/>
  <c r="J797" i="25"/>
  <c r="J805" i="25"/>
  <c r="J813" i="25"/>
  <c r="J821" i="25"/>
  <c r="J829" i="25"/>
  <c r="J837" i="25"/>
  <c r="J845" i="25"/>
  <c r="J853" i="25"/>
  <c r="J861" i="25"/>
  <c r="J869" i="25"/>
  <c r="J877" i="25"/>
  <c r="J885" i="25"/>
  <c r="J893" i="25"/>
  <c r="J901" i="25"/>
  <c r="J909" i="25"/>
  <c r="J917" i="25"/>
  <c r="J925" i="25"/>
  <c r="J21" i="25"/>
  <c r="J309" i="25"/>
  <c r="J317" i="25"/>
  <c r="J325" i="25"/>
  <c r="J333" i="25"/>
  <c r="J341" i="25"/>
  <c r="J349" i="25"/>
  <c r="J357" i="25"/>
  <c r="J393" i="25"/>
  <c r="J401" i="25"/>
  <c r="J409" i="25"/>
  <c r="J321" i="25"/>
  <c r="J337" i="25"/>
  <c r="J353" i="25"/>
  <c r="J397" i="25"/>
  <c r="J413" i="25"/>
  <c r="J421" i="25"/>
  <c r="J429" i="25"/>
  <c r="J437" i="25"/>
  <c r="J445" i="25"/>
  <c r="J453" i="25"/>
  <c r="J461" i="25"/>
  <c r="J469" i="25"/>
  <c r="J477" i="25"/>
  <c r="J521" i="25"/>
  <c r="J529" i="25"/>
  <c r="J537" i="25"/>
  <c r="J545" i="25"/>
  <c r="J553" i="25"/>
  <c r="J561" i="25"/>
  <c r="J569" i="25"/>
  <c r="J577" i="25"/>
  <c r="J585" i="25"/>
  <c r="J593" i="25"/>
  <c r="J637" i="25"/>
  <c r="J645" i="25"/>
  <c r="J653" i="25"/>
  <c r="J661" i="25"/>
  <c r="J669" i="25"/>
  <c r="J677" i="25"/>
  <c r="J685" i="25"/>
  <c r="J693" i="25"/>
  <c r="J701" i="25"/>
  <c r="J749" i="25"/>
  <c r="J757" i="25"/>
  <c r="J313" i="25"/>
  <c r="J329" i="25"/>
  <c r="J345" i="25"/>
  <c r="J389" i="25"/>
  <c r="J405" i="25"/>
  <c r="J417" i="25"/>
  <c r="J425" i="25"/>
  <c r="J433" i="25"/>
  <c r="J441" i="25"/>
  <c r="J449" i="25"/>
  <c r="J457" i="25"/>
  <c r="J465" i="25"/>
  <c r="J473" i="25"/>
  <c r="J517" i="25"/>
  <c r="J525" i="25"/>
  <c r="J533" i="25"/>
  <c r="J541" i="25"/>
  <c r="J549" i="25"/>
  <c r="J557" i="25"/>
  <c r="J565" i="25"/>
  <c r="J573" i="25"/>
  <c r="J581" i="25"/>
  <c r="J589" i="25"/>
  <c r="J633" i="25"/>
  <c r="J641" i="25"/>
  <c r="J649" i="25"/>
  <c r="J657" i="25"/>
  <c r="J665" i="25"/>
  <c r="J673" i="25"/>
  <c r="J681" i="25"/>
  <c r="J689" i="25"/>
  <c r="J697" i="25"/>
  <c r="J745" i="25"/>
  <c r="J753" i="25"/>
  <c r="J24" i="25"/>
  <c r="J32" i="25"/>
  <c r="J40" i="25"/>
  <c r="J48" i="25"/>
  <c r="J56" i="25"/>
  <c r="J62" i="25"/>
  <c r="J70" i="25"/>
  <c r="J78" i="25"/>
  <c r="J86" i="25"/>
  <c r="J94" i="25"/>
  <c r="J100" i="25"/>
  <c r="J108" i="25"/>
  <c r="J116" i="25"/>
  <c r="J124" i="25"/>
  <c r="J132" i="25"/>
  <c r="J140" i="25"/>
  <c r="J148" i="25"/>
  <c r="J156" i="25"/>
  <c r="J162" i="25"/>
  <c r="J170" i="25"/>
  <c r="J178" i="25"/>
  <c r="J186" i="25"/>
  <c r="J194" i="25"/>
  <c r="J200" i="25"/>
  <c r="J208" i="25"/>
  <c r="J216" i="25"/>
  <c r="J224" i="25"/>
  <c r="J232" i="25"/>
  <c r="J240" i="25"/>
  <c r="J246" i="25"/>
  <c r="J254" i="25"/>
  <c r="J262" i="25"/>
  <c r="J270" i="25"/>
  <c r="J278" i="25"/>
  <c r="J284" i="25"/>
  <c r="J292" i="25"/>
  <c r="J300" i="25"/>
  <c r="J308" i="25"/>
  <c r="J316" i="25"/>
  <c r="J322" i="25"/>
  <c r="J330" i="25"/>
  <c r="J338" i="25"/>
  <c r="J346" i="25"/>
  <c r="J354" i="25"/>
  <c r="J360" i="25"/>
  <c r="J368" i="25"/>
  <c r="J376" i="25"/>
  <c r="J384" i="25"/>
  <c r="J392" i="25"/>
  <c r="J398" i="25"/>
  <c r="J406" i="25"/>
  <c r="J414" i="25"/>
  <c r="J422" i="25"/>
  <c r="J428" i="25"/>
  <c r="J436" i="25"/>
  <c r="J444" i="25"/>
  <c r="J452" i="25"/>
  <c r="J458" i="25"/>
  <c r="J466" i="25"/>
  <c r="J474" i="25"/>
  <c r="J482" i="25"/>
  <c r="J488" i="25"/>
  <c r="J496" i="25"/>
  <c r="J504" i="25"/>
  <c r="J512" i="25"/>
  <c r="J518" i="25"/>
  <c r="J526" i="25"/>
  <c r="J534" i="25"/>
  <c r="J542" i="25"/>
  <c r="J548" i="25"/>
  <c r="J556" i="25"/>
  <c r="J564" i="25"/>
  <c r="J572" i="25"/>
  <c r="J578" i="25"/>
  <c r="J586" i="25"/>
  <c r="J594" i="25"/>
  <c r="J600" i="25"/>
  <c r="J608" i="25"/>
  <c r="J616" i="25"/>
  <c r="J624" i="25"/>
  <c r="J632" i="25"/>
  <c r="J638" i="25"/>
  <c r="J646" i="25"/>
  <c r="J654" i="25"/>
  <c r="J662" i="25"/>
  <c r="J668" i="25"/>
  <c r="J676" i="25"/>
  <c r="J684" i="25"/>
  <c r="J692" i="25"/>
  <c r="J698" i="25"/>
  <c r="J706" i="25"/>
  <c r="J714" i="25"/>
  <c r="J722" i="25"/>
  <c r="J728" i="25"/>
  <c r="J736" i="25"/>
  <c r="J744" i="25"/>
  <c r="J750" i="25"/>
  <c r="J758" i="25"/>
  <c r="J764" i="25"/>
  <c r="J766" i="25"/>
  <c r="J768" i="25"/>
  <c r="J770" i="25"/>
  <c r="J772" i="25"/>
  <c r="J774" i="25"/>
  <c r="J776" i="25"/>
  <c r="J778" i="25"/>
  <c r="J780" i="25"/>
  <c r="J782" i="25"/>
  <c r="J784" i="25"/>
  <c r="J786" i="25"/>
  <c r="J788" i="25"/>
  <c r="J790" i="25"/>
  <c r="J792" i="25"/>
  <c r="J794" i="25"/>
  <c r="J796" i="25"/>
  <c r="J798" i="25"/>
  <c r="J800" i="25"/>
  <c r="J802" i="25"/>
  <c r="J804" i="25"/>
  <c r="J806" i="25"/>
  <c r="J808" i="25"/>
  <c r="J810" i="25"/>
  <c r="J812" i="25"/>
  <c r="J814" i="25"/>
  <c r="J816" i="25"/>
  <c r="J818" i="25"/>
  <c r="J820" i="25"/>
  <c r="J822" i="25"/>
  <c r="J824" i="25"/>
  <c r="J826" i="25"/>
  <c r="J828" i="25"/>
  <c r="J830" i="25"/>
  <c r="J832" i="25"/>
  <c r="J834" i="25"/>
  <c r="J836" i="25"/>
  <c r="J838" i="25"/>
  <c r="J840" i="25"/>
  <c r="J842" i="25"/>
  <c r="J844" i="25"/>
  <c r="J846" i="25"/>
  <c r="J848" i="25"/>
  <c r="J850" i="25"/>
  <c r="J852" i="25"/>
  <c r="J854" i="25"/>
  <c r="J856" i="25"/>
  <c r="J858" i="25"/>
  <c r="J860" i="25"/>
  <c r="J862" i="25"/>
  <c r="J864" i="25"/>
  <c r="J866" i="25"/>
  <c r="J868" i="25"/>
  <c r="J870" i="25"/>
  <c r="J872" i="25"/>
  <c r="J874" i="25"/>
  <c r="J876" i="25"/>
  <c r="J878" i="25"/>
  <c r="J880" i="25"/>
  <c r="J882" i="25"/>
  <c r="J884" i="25"/>
  <c r="J886" i="25"/>
  <c r="J888" i="25"/>
  <c r="J890" i="25"/>
  <c r="J892" i="25"/>
  <c r="J894" i="25"/>
  <c r="J896" i="25"/>
  <c r="J898" i="25"/>
  <c r="J900" i="25"/>
  <c r="J902" i="25"/>
  <c r="J904" i="25"/>
  <c r="J906" i="25"/>
  <c r="J908" i="25"/>
  <c r="J910" i="25"/>
  <c r="J912" i="25"/>
  <c r="J914" i="25"/>
  <c r="J916" i="25"/>
  <c r="J918" i="25"/>
  <c r="J920" i="25"/>
  <c r="J922" i="25"/>
  <c r="J924" i="25"/>
  <c r="J926" i="25"/>
  <c r="J928" i="25"/>
  <c r="J930" i="25"/>
  <c r="J932" i="25"/>
  <c r="J934" i="25"/>
  <c r="J936" i="25"/>
  <c r="J938" i="25"/>
  <c r="J940" i="25"/>
  <c r="J942" i="25"/>
  <c r="J944" i="25"/>
  <c r="J946" i="25"/>
  <c r="J948" i="25"/>
  <c r="J950" i="25"/>
  <c r="J952" i="25"/>
  <c r="J954" i="25"/>
  <c r="J956" i="25"/>
  <c r="J958" i="25"/>
  <c r="J960" i="25"/>
  <c r="J962" i="25"/>
  <c r="J964" i="25"/>
  <c r="J966" i="25"/>
  <c r="J968" i="25"/>
  <c r="J970" i="25"/>
  <c r="J972" i="25"/>
  <c r="J974" i="25"/>
  <c r="J976" i="25"/>
  <c r="J978" i="25"/>
  <c r="J980" i="25"/>
  <c r="J26" i="25"/>
  <c r="J28" i="25"/>
  <c r="J30" i="25"/>
  <c r="J34" i="25"/>
  <c r="J36" i="25"/>
  <c r="J38" i="25"/>
  <c r="J42" i="25"/>
  <c r="J44" i="25"/>
  <c r="J46" i="25"/>
  <c r="J50" i="25"/>
  <c r="J52" i="25"/>
  <c r="J54" i="25"/>
  <c r="J58" i="25"/>
  <c r="J60" i="25"/>
  <c r="J64" i="25"/>
  <c r="J66" i="25"/>
  <c r="J68" i="25"/>
  <c r="J72" i="25"/>
  <c r="J74" i="25"/>
  <c r="J76" i="25"/>
  <c r="J80" i="25"/>
  <c r="J82" i="25"/>
  <c r="J84" i="25"/>
  <c r="J88" i="25"/>
  <c r="J90" i="25"/>
  <c r="J92" i="25"/>
  <c r="J96" i="25"/>
  <c r="J98" i="25"/>
  <c r="J102" i="25"/>
  <c r="J104" i="25"/>
  <c r="J106" i="25"/>
  <c r="J110" i="25"/>
  <c r="J112" i="25"/>
  <c r="J114" i="25"/>
  <c r="J118" i="25"/>
  <c r="J120" i="25"/>
  <c r="J122" i="25"/>
  <c r="J126" i="25"/>
  <c r="J128" i="25"/>
  <c r="J130" i="25"/>
  <c r="J134" i="25"/>
  <c r="J136" i="25"/>
  <c r="J138" i="25"/>
  <c r="J142" i="25"/>
  <c r="J144" i="25"/>
  <c r="J146" i="25"/>
  <c r="J150" i="25"/>
  <c r="J152" i="25"/>
  <c r="J154" i="25"/>
  <c r="J158" i="25"/>
  <c r="J160" i="25"/>
  <c r="J164" i="25"/>
  <c r="J166" i="25"/>
  <c r="J168" i="25"/>
  <c r="J172" i="25"/>
  <c r="J174" i="25"/>
  <c r="J176" i="25"/>
  <c r="J180" i="25"/>
  <c r="J182" i="25"/>
  <c r="J184" i="25"/>
  <c r="J188" i="25"/>
  <c r="J190" i="25"/>
  <c r="J192" i="25"/>
  <c r="J196" i="25"/>
  <c r="J198" i="25"/>
  <c r="J202" i="25"/>
  <c r="J204" i="25"/>
  <c r="J206" i="25"/>
  <c r="J210" i="25"/>
  <c r="J212" i="25"/>
  <c r="J214" i="25"/>
  <c r="J218" i="25"/>
  <c r="J220" i="25"/>
  <c r="J222" i="25"/>
  <c r="J226" i="25"/>
  <c r="J228" i="25"/>
  <c r="J230" i="25"/>
  <c r="J234" i="25"/>
  <c r="J236" i="25"/>
  <c r="J238" i="25"/>
  <c r="J242" i="25"/>
  <c r="J244" i="25"/>
  <c r="J248" i="25"/>
  <c r="J250" i="25"/>
  <c r="J252" i="25"/>
  <c r="J256" i="25"/>
  <c r="J258" i="25"/>
  <c r="J260" i="25"/>
  <c r="J264" i="25"/>
  <c r="J266" i="25"/>
  <c r="J268" i="25"/>
  <c r="J272" i="25"/>
  <c r="J274" i="25"/>
  <c r="J276" i="25"/>
  <c r="J280" i="25"/>
  <c r="J282" i="25"/>
  <c r="J286" i="25"/>
  <c r="J288" i="25"/>
  <c r="J290" i="25"/>
  <c r="J294" i="25"/>
  <c r="J296" i="25"/>
  <c r="J298" i="25"/>
  <c r="J302" i="25"/>
  <c r="J304" i="25"/>
  <c r="J306" i="25"/>
  <c r="J310" i="25"/>
  <c r="J312" i="25"/>
  <c r="J314" i="25"/>
  <c r="J318" i="25"/>
  <c r="J320" i="25"/>
  <c r="J324" i="25"/>
  <c r="J326" i="25"/>
  <c r="J328" i="25"/>
  <c r="J332" i="25"/>
  <c r="J334" i="25"/>
  <c r="J336" i="25"/>
  <c r="J340" i="25"/>
  <c r="J342" i="25"/>
  <c r="J344" i="25"/>
  <c r="J348" i="25"/>
  <c r="J350" i="25"/>
  <c r="J352" i="25"/>
  <c r="J356" i="25"/>
  <c r="J358" i="25"/>
  <c r="J362" i="25"/>
  <c r="J364" i="25"/>
  <c r="J366" i="25"/>
  <c r="J370" i="25"/>
  <c r="J372" i="25"/>
  <c r="J374" i="25"/>
  <c r="J378" i="25"/>
  <c r="J380" i="25"/>
  <c r="J382" i="25"/>
  <c r="J386" i="25"/>
  <c r="J388" i="25"/>
  <c r="J390" i="25"/>
  <c r="J394" i="25"/>
  <c r="J396" i="25"/>
  <c r="J400" i="25"/>
  <c r="J402" i="25"/>
  <c r="J404" i="25"/>
  <c r="J408" i="25"/>
  <c r="J410" i="25"/>
  <c r="J412" i="25"/>
  <c r="J416" i="25"/>
  <c r="J418" i="25"/>
  <c r="J420" i="25"/>
  <c r="J424" i="25"/>
  <c r="J426" i="25"/>
  <c r="J430" i="25"/>
  <c r="J432" i="25"/>
  <c r="J434" i="25"/>
  <c r="J438" i="25"/>
  <c r="J440" i="25"/>
  <c r="J442" i="25"/>
  <c r="J446" i="25"/>
  <c r="J448" i="25"/>
  <c r="J450" i="25"/>
  <c r="J454" i="25"/>
  <c r="J456" i="25"/>
  <c r="J460" i="25"/>
  <c r="J462" i="25"/>
  <c r="J464" i="25"/>
  <c r="J468" i="25"/>
  <c r="J470" i="25"/>
  <c r="J472" i="25"/>
  <c r="J476" i="25"/>
  <c r="J478" i="25"/>
  <c r="J480" i="25"/>
  <c r="J484" i="25"/>
  <c r="J486" i="25"/>
  <c r="J490" i="25"/>
  <c r="J492" i="25"/>
  <c r="J494" i="25"/>
  <c r="J498" i="25"/>
  <c r="J500" i="25"/>
  <c r="J502" i="25"/>
  <c r="J506" i="25"/>
  <c r="J508" i="25"/>
  <c r="J510" i="25"/>
  <c r="J514" i="25"/>
  <c r="J516" i="25"/>
  <c r="J520" i="25"/>
  <c r="J522" i="25"/>
  <c r="J524" i="25"/>
  <c r="J528" i="25"/>
  <c r="J530" i="25"/>
  <c r="J532" i="25"/>
  <c r="J536" i="25"/>
  <c r="J538" i="25"/>
  <c r="J540" i="25"/>
  <c r="J544" i="25"/>
  <c r="J546" i="25"/>
  <c r="J550" i="25"/>
  <c r="J552" i="25"/>
  <c r="J554" i="25"/>
  <c r="J558" i="25"/>
  <c r="J560" i="25"/>
  <c r="J562" i="25"/>
  <c r="J566" i="25"/>
  <c r="J568" i="25"/>
  <c r="J570" i="25"/>
  <c r="J574" i="25"/>
  <c r="J576" i="25"/>
  <c r="J580" i="25"/>
  <c r="J582" i="25"/>
  <c r="J584" i="25"/>
  <c r="J588" i="25"/>
  <c r="J590" i="25"/>
  <c r="J592" i="25"/>
  <c r="J596" i="25"/>
  <c r="J598" i="25"/>
  <c r="J602" i="25"/>
  <c r="J604" i="25"/>
  <c r="J606" i="25"/>
  <c r="J610" i="25"/>
  <c r="J612" i="25"/>
  <c r="J614" i="25"/>
  <c r="J618" i="25"/>
  <c r="J620" i="25"/>
  <c r="J622" i="25"/>
  <c r="J626" i="25"/>
  <c r="J628" i="25"/>
  <c r="J630" i="25"/>
  <c r="J634" i="25"/>
  <c r="J636" i="25"/>
  <c r="J640" i="25"/>
  <c r="J642" i="25"/>
  <c r="J644" i="25"/>
  <c r="J648" i="25"/>
  <c r="J650" i="25"/>
  <c r="J652" i="25"/>
  <c r="J656" i="25"/>
  <c r="J658" i="25"/>
  <c r="J660" i="25"/>
  <c r="J664" i="25"/>
  <c r="J666" i="25"/>
  <c r="J670" i="25"/>
  <c r="J672" i="25"/>
  <c r="J674" i="25"/>
  <c r="J678" i="25"/>
  <c r="J680" i="25"/>
  <c r="J682" i="25"/>
  <c r="J686" i="25"/>
  <c r="J688" i="25"/>
  <c r="J690" i="25"/>
  <c r="J694" i="25"/>
  <c r="J696" i="25"/>
  <c r="J700" i="25"/>
  <c r="J702" i="25"/>
  <c r="J704" i="25"/>
  <c r="J708" i="25"/>
  <c r="J710" i="25"/>
  <c r="J712" i="25"/>
  <c r="J716" i="25"/>
  <c r="J718" i="25"/>
  <c r="J720" i="25"/>
  <c r="J724" i="25"/>
  <c r="J726" i="25"/>
  <c r="J730" i="25"/>
  <c r="J732" i="25"/>
  <c r="J734" i="25"/>
  <c r="J738" i="25"/>
  <c r="J740" i="25"/>
  <c r="J742" i="25"/>
  <c r="J746" i="25"/>
  <c r="J748" i="25"/>
  <c r="J752" i="25"/>
  <c r="J754" i="25"/>
  <c r="J756" i="25"/>
  <c r="J760" i="25"/>
  <c r="J762" i="25"/>
  <c r="J27" i="25"/>
  <c r="J35" i="25"/>
  <c r="J43" i="25"/>
  <c r="J51" i="25"/>
  <c r="J59" i="25"/>
  <c r="J67" i="25"/>
  <c r="J75" i="25"/>
  <c r="J83" i="25"/>
  <c r="J91" i="25"/>
  <c r="J99" i="25"/>
  <c r="J107" i="25"/>
  <c r="J115" i="25"/>
  <c r="J123" i="25"/>
  <c r="J131" i="25"/>
  <c r="J139" i="25"/>
  <c r="J147" i="25"/>
  <c r="J155" i="25"/>
  <c r="J163" i="25"/>
  <c r="J171" i="25"/>
  <c r="J179" i="25"/>
  <c r="J187" i="25"/>
  <c r="J195" i="25"/>
  <c r="J211" i="25"/>
  <c r="J227" i="25"/>
  <c r="J243" i="25"/>
  <c r="J267" i="25"/>
  <c r="J291" i="25"/>
  <c r="J307" i="25"/>
  <c r="J331" i="25"/>
  <c r="J347" i="25"/>
  <c r="J371" i="25"/>
  <c r="J395" i="25"/>
  <c r="J419" i="25"/>
  <c r="J451" i="25"/>
  <c r="J475" i="25"/>
  <c r="J499" i="25"/>
  <c r="J523" i="25"/>
  <c r="J547" i="25"/>
  <c r="J571" i="25"/>
  <c r="J603" i="25"/>
  <c r="J627" i="25"/>
  <c r="J651" i="25"/>
  <c r="J683" i="25"/>
  <c r="J707" i="25"/>
  <c r="J731" i="25"/>
  <c r="J755" i="25"/>
  <c r="J779" i="25"/>
  <c r="J803" i="25"/>
  <c r="J827" i="25"/>
  <c r="J851" i="25"/>
  <c r="J875" i="25"/>
  <c r="J907" i="25"/>
  <c r="J931" i="25"/>
  <c r="J20" i="25"/>
  <c r="J982" i="25"/>
  <c r="J986" i="25"/>
  <c r="J990" i="25"/>
  <c r="J994" i="25"/>
  <c r="J998" i="25"/>
  <c r="J1002" i="25"/>
  <c r="J1006" i="25"/>
  <c r="J1010" i="25"/>
  <c r="J1014" i="25"/>
  <c r="J1018" i="25"/>
  <c r="J933" i="25"/>
  <c r="J935" i="25"/>
  <c r="J937" i="25"/>
  <c r="J939" i="25"/>
  <c r="J941" i="25"/>
  <c r="J943" i="25"/>
  <c r="J945" i="25"/>
  <c r="J947" i="25"/>
  <c r="J949" i="25"/>
  <c r="J951" i="25"/>
  <c r="J953" i="25"/>
  <c r="J955" i="25"/>
  <c r="J957" i="25"/>
  <c r="J959" i="25"/>
  <c r="J961" i="25"/>
  <c r="J963" i="25"/>
  <c r="J965" i="25"/>
  <c r="J967" i="25"/>
  <c r="J969" i="25"/>
  <c r="J971" i="25"/>
  <c r="J973" i="25"/>
  <c r="J975" i="25"/>
  <c r="J977" i="25"/>
  <c r="J979" i="25"/>
  <c r="J981" i="25"/>
  <c r="J983" i="25"/>
  <c r="J985" i="25"/>
  <c r="J987" i="25"/>
  <c r="J989" i="25"/>
  <c r="J991" i="25"/>
  <c r="J993" i="25"/>
  <c r="J995" i="25"/>
  <c r="J997" i="25"/>
  <c r="J999" i="25"/>
  <c r="J1001" i="25"/>
  <c r="J1003" i="25"/>
  <c r="J1005" i="25"/>
  <c r="J1007" i="25"/>
  <c r="J1009" i="25"/>
  <c r="J1011" i="25"/>
  <c r="J1013" i="25"/>
  <c r="J1015" i="25"/>
  <c r="J1017" i="25"/>
  <c r="J1019" i="25"/>
  <c r="J23" i="25"/>
  <c r="J31" i="25"/>
  <c r="J39" i="25"/>
  <c r="J47" i="25"/>
  <c r="J55" i="25"/>
  <c r="J63" i="25"/>
  <c r="J71" i="25"/>
  <c r="J79" i="25"/>
  <c r="J87" i="25"/>
  <c r="J95" i="25"/>
  <c r="J103" i="25"/>
  <c r="J111" i="25"/>
  <c r="J119" i="25"/>
  <c r="J127" i="25"/>
  <c r="J135" i="25"/>
  <c r="J143" i="25"/>
  <c r="J151" i="25"/>
  <c r="J159" i="25"/>
  <c r="J167" i="25"/>
  <c r="J175" i="25"/>
  <c r="J183" i="25"/>
  <c r="J191" i="25"/>
  <c r="J199" i="25"/>
  <c r="J207" i="25"/>
  <c r="J215" i="25"/>
  <c r="J223" i="25"/>
  <c r="J231" i="25"/>
  <c r="J239" i="25"/>
  <c r="J247" i="25"/>
  <c r="J255" i="25"/>
  <c r="J263" i="25"/>
  <c r="J271" i="25"/>
  <c r="J279" i="25"/>
  <c r="J287" i="25"/>
  <c r="J295" i="25"/>
  <c r="J303" i="25"/>
  <c r="J311" i="25"/>
  <c r="J319" i="25"/>
  <c r="J327" i="25"/>
  <c r="J335" i="25"/>
  <c r="J343" i="25"/>
  <c r="J351" i="25"/>
  <c r="J359" i="25"/>
  <c r="J367" i="25"/>
  <c r="J375" i="25"/>
  <c r="J383" i="25"/>
  <c r="J391" i="25"/>
  <c r="J399" i="25"/>
  <c r="J407" i="25"/>
  <c r="J415" i="25"/>
  <c r="J423" i="25"/>
  <c r="J431" i="25"/>
  <c r="J439" i="25"/>
  <c r="J447" i="25"/>
  <c r="J455" i="25"/>
  <c r="J463" i="25"/>
  <c r="J471" i="25"/>
  <c r="J479" i="25"/>
  <c r="J487" i="25"/>
  <c r="J495" i="25"/>
  <c r="J503" i="25"/>
  <c r="J511" i="25"/>
  <c r="J519" i="25"/>
  <c r="J527" i="25"/>
  <c r="J535" i="25"/>
  <c r="J543" i="25"/>
  <c r="J551" i="25"/>
  <c r="J559" i="25"/>
  <c r="J567" i="25"/>
  <c r="J575" i="25"/>
  <c r="J583" i="25"/>
  <c r="J591" i="25"/>
  <c r="J599" i="25"/>
  <c r="J607" i="25"/>
  <c r="J615" i="25"/>
  <c r="J623" i="25"/>
  <c r="J631" i="25"/>
  <c r="J639" i="25"/>
  <c r="J647" i="25"/>
  <c r="J655" i="25"/>
  <c r="J663" i="25"/>
  <c r="J671" i="25"/>
  <c r="J679" i="25"/>
  <c r="J687" i="25"/>
  <c r="J695" i="25"/>
  <c r="J703" i="25"/>
  <c r="J711" i="25"/>
  <c r="J719" i="25"/>
  <c r="J727" i="25"/>
  <c r="J735" i="25"/>
  <c r="J743" i="25"/>
  <c r="J751" i="25"/>
  <c r="J759" i="25"/>
  <c r="J767" i="25"/>
  <c r="J775" i="25"/>
  <c r="J783" i="25"/>
  <c r="J791" i="25"/>
  <c r="J799" i="25"/>
  <c r="J807" i="25"/>
  <c r="J815" i="25"/>
  <c r="J823" i="25"/>
  <c r="J831" i="25"/>
  <c r="J839" i="25"/>
  <c r="J847" i="25"/>
  <c r="J855" i="25"/>
  <c r="J863" i="25"/>
  <c r="J871" i="25"/>
  <c r="J879" i="25"/>
  <c r="J887" i="25"/>
  <c r="J895" i="25"/>
  <c r="J903" i="25"/>
  <c r="J911" i="25"/>
  <c r="J919" i="25"/>
  <c r="J927" i="25"/>
  <c r="J22" i="25"/>
  <c r="J984" i="25"/>
  <c r="J988" i="25"/>
  <c r="J992" i="25"/>
  <c r="J996" i="25"/>
  <c r="J1000" i="25"/>
  <c r="J1004" i="25"/>
  <c r="J1008" i="25"/>
  <c r="J1012" i="25"/>
  <c r="J1016" i="25"/>
  <c r="J203" i="25"/>
  <c r="J219" i="25"/>
  <c r="J235" i="25"/>
  <c r="J251" i="25"/>
  <c r="J259" i="25"/>
  <c r="J275" i="25"/>
  <c r="J283" i="25"/>
  <c r="J299" i="25"/>
  <c r="J315" i="25"/>
  <c r="J323" i="25"/>
  <c r="J339" i="25"/>
  <c r="J355" i="25"/>
  <c r="J363" i="25"/>
  <c r="J379" i="25"/>
  <c r="J387" i="25"/>
  <c r="J403" i="25"/>
  <c r="J411" i="25"/>
  <c r="J427" i="25"/>
  <c r="J435" i="25"/>
  <c r="J443" i="25"/>
  <c r="J459" i="25"/>
  <c r="J467" i="25"/>
  <c r="J483" i="25"/>
  <c r="J491" i="25"/>
  <c r="J507" i="25"/>
  <c r="J515" i="25"/>
  <c r="J531" i="25"/>
  <c r="J539" i="25"/>
  <c r="J555" i="25"/>
  <c r="J563" i="25"/>
  <c r="J579" i="25"/>
  <c r="J587" i="25"/>
  <c r="J595" i="25"/>
  <c r="J611" i="25"/>
  <c r="J619" i="25"/>
  <c r="J635" i="25"/>
  <c r="J643" i="25"/>
  <c r="J659" i="25"/>
  <c r="J667" i="25"/>
  <c r="J675" i="25"/>
  <c r="J691" i="25"/>
  <c r="J699" i="25"/>
  <c r="J715" i="25"/>
  <c r="J723" i="25"/>
  <c r="J739" i="25"/>
  <c r="J747" i="25"/>
  <c r="J763" i="25"/>
  <c r="J771" i="25"/>
  <c r="J787" i="25"/>
  <c r="J795" i="25"/>
  <c r="J811" i="25"/>
  <c r="J819" i="25"/>
  <c r="J835" i="25"/>
  <c r="J843" i="25"/>
  <c r="J859" i="25"/>
  <c r="J867" i="25"/>
  <c r="J883" i="25"/>
  <c r="J891" i="25"/>
  <c r="J899" i="25"/>
  <c r="J915" i="25"/>
  <c r="J923" i="25"/>
  <c r="E626" i="25"/>
  <c r="E610" i="25"/>
  <c r="E594" i="25"/>
  <c r="E578" i="25"/>
  <c r="E562" i="25"/>
  <c r="E546" i="25"/>
  <c r="E530" i="25"/>
  <c r="E514" i="25"/>
  <c r="E620" i="25"/>
  <c r="E604" i="25"/>
  <c r="E588" i="25"/>
  <c r="E572" i="25"/>
  <c r="E556" i="25"/>
  <c r="E540" i="25"/>
  <c r="E524" i="25"/>
  <c r="E504" i="25"/>
  <c r="E488" i="25"/>
  <c r="E472" i="25"/>
  <c r="E456" i="25"/>
  <c r="E440" i="25"/>
  <c r="E424" i="25"/>
  <c r="E622" i="25"/>
  <c r="E606" i="25"/>
  <c r="E590" i="25"/>
  <c r="E574" i="25"/>
  <c r="E558" i="25"/>
  <c r="E542" i="25"/>
  <c r="E526" i="25"/>
  <c r="E510" i="25"/>
  <c r="E624" i="25"/>
  <c r="E608" i="25"/>
  <c r="E592" i="25"/>
  <c r="E576" i="25"/>
  <c r="E560" i="25"/>
  <c r="E544" i="25"/>
  <c r="E528" i="25"/>
  <c r="E512" i="25"/>
  <c r="E500" i="25"/>
  <c r="E484" i="25"/>
  <c r="E452" i="25"/>
  <c r="E627" i="25"/>
  <c r="E611" i="25"/>
  <c r="E406" i="25"/>
  <c r="E390" i="25"/>
  <c r="E374" i="25"/>
  <c r="E358" i="25"/>
  <c r="E342" i="25"/>
  <c r="E326" i="25"/>
  <c r="E310" i="25"/>
  <c r="E294" i="25"/>
  <c r="E278" i="25"/>
  <c r="E262" i="25"/>
  <c r="E246" i="25"/>
  <c r="E230" i="25"/>
  <c r="E214" i="25"/>
  <c r="E198" i="25"/>
  <c r="E182" i="25"/>
  <c r="E166" i="25"/>
  <c r="E150" i="25"/>
  <c r="E134" i="25"/>
  <c r="E118" i="25"/>
  <c r="E494" i="25"/>
  <c r="E478" i="25"/>
  <c r="E462" i="25"/>
  <c r="E446" i="25"/>
  <c r="E430" i="25"/>
  <c r="E625" i="25"/>
  <c r="E420" i="25"/>
  <c r="E404" i="25"/>
  <c r="E388" i="25"/>
  <c r="E372" i="25"/>
  <c r="E356" i="25"/>
  <c r="E340" i="25"/>
  <c r="E324" i="25"/>
  <c r="E308" i="25"/>
  <c r="E292" i="25"/>
  <c r="E276" i="25"/>
  <c r="E260" i="25"/>
  <c r="E244" i="25"/>
  <c r="E228" i="25"/>
  <c r="E212" i="25"/>
  <c r="E196" i="25"/>
  <c r="E180" i="25"/>
  <c r="E164" i="25"/>
  <c r="E148" i="25"/>
  <c r="E132" i="25"/>
  <c r="E102" i="25"/>
  <c r="E86" i="25"/>
  <c r="E70" i="25"/>
  <c r="E54" i="25"/>
  <c r="E38" i="25"/>
  <c r="E22" i="25"/>
  <c r="E595" i="25"/>
  <c r="E579" i="25"/>
  <c r="E563" i="25"/>
  <c r="E547" i="25"/>
  <c r="E531" i="25"/>
  <c r="E515" i="25"/>
  <c r="E499" i="25"/>
  <c r="E483" i="25"/>
  <c r="E467" i="25"/>
  <c r="E451" i="25"/>
  <c r="E435" i="25"/>
  <c r="E419" i="25"/>
  <c r="E403" i="25"/>
  <c r="E387" i="25"/>
  <c r="E371" i="25"/>
  <c r="E120" i="25"/>
  <c r="E104" i="25"/>
  <c r="E88" i="25"/>
  <c r="E72" i="25"/>
  <c r="E56" i="25"/>
  <c r="E40" i="25"/>
  <c r="E24" i="25"/>
  <c r="E597" i="25"/>
  <c r="E581" i="25"/>
  <c r="E565" i="25"/>
  <c r="E549" i="25"/>
  <c r="E533" i="25"/>
  <c r="E517" i="25"/>
  <c r="E501" i="25"/>
  <c r="E485" i="25"/>
  <c r="E469" i="25"/>
  <c r="E453" i="25"/>
  <c r="E437" i="25"/>
  <c r="E421" i="25"/>
  <c r="E405" i="25"/>
  <c r="E389" i="25"/>
  <c r="E373" i="25"/>
  <c r="E359" i="25"/>
  <c r="E343" i="25"/>
  <c r="E327" i="25"/>
  <c r="E311" i="25"/>
  <c r="E295" i="25"/>
  <c r="E279" i="25"/>
  <c r="E263" i="25"/>
  <c r="E247" i="25"/>
  <c r="E231" i="25"/>
  <c r="E215" i="25"/>
  <c r="E199" i="25"/>
  <c r="E183" i="25"/>
  <c r="E167" i="25"/>
  <c r="E151" i="25"/>
  <c r="E135" i="25"/>
  <c r="E119" i="25"/>
  <c r="E103" i="25"/>
  <c r="E87" i="25"/>
  <c r="E71" i="25"/>
  <c r="E55" i="25"/>
  <c r="E39" i="25"/>
  <c r="E23" i="25"/>
  <c r="E345" i="25"/>
  <c r="E329" i="25"/>
  <c r="E313" i="25"/>
  <c r="E297" i="25"/>
  <c r="E281" i="25"/>
  <c r="E265" i="25"/>
  <c r="E249" i="25"/>
  <c r="E233" i="25"/>
  <c r="E217" i="25"/>
  <c r="E201" i="25"/>
  <c r="E185" i="25"/>
  <c r="E169" i="25"/>
  <c r="E153" i="25"/>
  <c r="E137" i="25"/>
  <c r="E121" i="25"/>
  <c r="E105" i="25"/>
  <c r="E89" i="25"/>
  <c r="E73" i="25"/>
  <c r="E57" i="25"/>
  <c r="E618" i="25"/>
  <c r="E602" i="25"/>
  <c r="E586" i="25"/>
  <c r="E570" i="25"/>
  <c r="E554" i="25"/>
  <c r="E538" i="25"/>
  <c r="E522" i="25"/>
  <c r="E628" i="25"/>
  <c r="E612" i="25"/>
  <c r="E596" i="25"/>
  <c r="E580" i="25"/>
  <c r="E564" i="25"/>
  <c r="E548" i="25"/>
  <c r="E532" i="25"/>
  <c r="E516" i="25"/>
  <c r="E496" i="25"/>
  <c r="E480" i="25"/>
  <c r="E464" i="25"/>
  <c r="E448" i="25"/>
  <c r="E432" i="25"/>
  <c r="E630" i="25"/>
  <c r="E614" i="25"/>
  <c r="E598" i="25"/>
  <c r="E582" i="25"/>
  <c r="E566" i="25"/>
  <c r="E550" i="25"/>
  <c r="E534" i="25"/>
  <c r="E518" i="25"/>
  <c r="E632" i="25"/>
  <c r="E616" i="25"/>
  <c r="E600" i="25"/>
  <c r="E584" i="25"/>
  <c r="E568" i="25"/>
  <c r="E552" i="25"/>
  <c r="E536" i="25"/>
  <c r="E520" i="25"/>
  <c r="E508" i="25"/>
  <c r="E492" i="25"/>
  <c r="E468" i="25"/>
  <c r="E436" i="25"/>
  <c r="E619" i="25"/>
  <c r="E414" i="25"/>
  <c r="E398" i="25"/>
  <c r="E382" i="25"/>
  <c r="E366" i="25"/>
  <c r="E350" i="25"/>
  <c r="E334" i="25"/>
  <c r="E318" i="25"/>
  <c r="E302" i="25"/>
  <c r="E286" i="25"/>
  <c r="E270" i="25"/>
  <c r="E254" i="25"/>
  <c r="E238" i="25"/>
  <c r="E222" i="25"/>
  <c r="E206" i="25"/>
  <c r="E190" i="25"/>
  <c r="E174" i="25"/>
  <c r="E158" i="25"/>
  <c r="E142" i="25"/>
  <c r="E126" i="25"/>
  <c r="E502" i="25"/>
  <c r="E486" i="25"/>
  <c r="E470" i="25"/>
  <c r="E454" i="25"/>
  <c r="E438" i="25"/>
  <c r="E422" i="25"/>
  <c r="E617" i="25"/>
  <c r="E412" i="25"/>
  <c r="E396" i="25"/>
  <c r="E380" i="25"/>
  <c r="E364" i="25"/>
  <c r="E348" i="25"/>
  <c r="E332" i="25"/>
  <c r="E316" i="25"/>
  <c r="E300" i="25"/>
  <c r="E284" i="25"/>
  <c r="E268" i="25"/>
  <c r="E252" i="25"/>
  <c r="E236" i="25"/>
  <c r="E220" i="25"/>
  <c r="E204" i="25"/>
  <c r="E188" i="25"/>
  <c r="E172" i="25"/>
  <c r="E156" i="25"/>
  <c r="E140" i="25"/>
  <c r="E110" i="25"/>
  <c r="E94" i="25"/>
  <c r="E78" i="25"/>
  <c r="E62" i="25"/>
  <c r="E46" i="25"/>
  <c r="E30" i="25"/>
  <c r="E603" i="25"/>
  <c r="E587" i="25"/>
  <c r="E571" i="25"/>
  <c r="E555" i="25"/>
  <c r="E539" i="25"/>
  <c r="E523" i="25"/>
  <c r="E507" i="25"/>
  <c r="E491" i="25"/>
  <c r="E475" i="25"/>
  <c r="E459" i="25"/>
  <c r="E443" i="25"/>
  <c r="E427" i="25"/>
  <c r="E411" i="25"/>
  <c r="E395" i="25"/>
  <c r="E379" i="25"/>
  <c r="E363" i="25"/>
  <c r="E112" i="25"/>
  <c r="E96" i="25"/>
  <c r="E80" i="25"/>
  <c r="E64" i="25"/>
  <c r="E48" i="25"/>
  <c r="E32" i="25"/>
  <c r="E605" i="25"/>
  <c r="E589" i="25"/>
  <c r="E573" i="25"/>
  <c r="E557" i="25"/>
  <c r="E541" i="25"/>
  <c r="E525" i="25"/>
  <c r="E509" i="25"/>
  <c r="E493" i="25"/>
  <c r="E477" i="25"/>
  <c r="E461" i="25"/>
  <c r="E445" i="25"/>
  <c r="E429" i="25"/>
  <c r="E413" i="25"/>
  <c r="E397" i="25"/>
  <c r="E381" i="25"/>
  <c r="E365" i="25"/>
  <c r="E351" i="25"/>
  <c r="E335" i="25"/>
  <c r="E319" i="25"/>
  <c r="E303" i="25"/>
  <c r="E287" i="25"/>
  <c r="E271" i="25"/>
  <c r="E255" i="25"/>
  <c r="E239" i="25"/>
  <c r="E223" i="25"/>
  <c r="E207" i="25"/>
  <c r="E191" i="25"/>
  <c r="E175" i="25"/>
  <c r="E159" i="25"/>
  <c r="E143" i="25"/>
  <c r="E127" i="25"/>
  <c r="E111" i="25"/>
  <c r="E95" i="25"/>
  <c r="E79" i="25"/>
  <c r="E63" i="25"/>
  <c r="E47" i="25"/>
  <c r="E31" i="25"/>
  <c r="E353" i="25"/>
  <c r="E337" i="25"/>
  <c r="E321" i="25"/>
  <c r="E305" i="25"/>
  <c r="E289" i="25"/>
  <c r="E273" i="25"/>
  <c r="E257" i="25"/>
  <c r="E241" i="25"/>
  <c r="E225" i="25"/>
  <c r="E209" i="25"/>
  <c r="E193" i="25"/>
  <c r="E177" i="25"/>
  <c r="E161" i="25"/>
  <c r="E145" i="25"/>
  <c r="E129" i="25"/>
  <c r="E113" i="25"/>
  <c r="E97" i="25"/>
  <c r="E81" i="25"/>
  <c r="E65" i="25"/>
  <c r="E49" i="25"/>
  <c r="E33" i="25"/>
  <c r="E476" i="25"/>
  <c r="E444" i="25"/>
  <c r="E631" i="25"/>
  <c r="E615" i="25"/>
  <c r="E41" i="25"/>
  <c r="E460" i="25"/>
  <c r="E623" i="25"/>
  <c r="E410" i="25"/>
  <c r="E394" i="25"/>
  <c r="E378" i="25"/>
  <c r="E362" i="25"/>
  <c r="E346" i="25"/>
  <c r="E330" i="25"/>
  <c r="E314" i="25"/>
  <c r="E298" i="25"/>
  <c r="E282" i="25"/>
  <c r="E266" i="25"/>
  <c r="E250" i="25"/>
  <c r="E234" i="25"/>
  <c r="E218" i="25"/>
  <c r="E202" i="25"/>
  <c r="E186" i="25"/>
  <c r="E170" i="25"/>
  <c r="E154" i="25"/>
  <c r="E138" i="25"/>
  <c r="E122" i="25"/>
  <c r="E506" i="25"/>
  <c r="E490" i="25"/>
  <c r="E474" i="25"/>
  <c r="E458" i="25"/>
  <c r="E442" i="25"/>
  <c r="E426" i="25"/>
  <c r="E621" i="25"/>
  <c r="E416" i="25"/>
  <c r="E400" i="25"/>
  <c r="E384" i="25"/>
  <c r="E368" i="25"/>
  <c r="E352" i="25"/>
  <c r="E336" i="25"/>
  <c r="E320" i="25"/>
  <c r="E304" i="25"/>
  <c r="E288" i="25"/>
  <c r="E272" i="25"/>
  <c r="E256" i="25"/>
  <c r="E240" i="25"/>
  <c r="E224" i="25"/>
  <c r="E208" i="25"/>
  <c r="E192" i="25"/>
  <c r="E176" i="25"/>
  <c r="E160" i="25"/>
  <c r="E144" i="25"/>
  <c r="E128" i="25"/>
  <c r="E98" i="25"/>
  <c r="E82" i="25"/>
  <c r="E66" i="25"/>
  <c r="E50" i="25"/>
  <c r="E34" i="25"/>
  <c r="E607" i="25"/>
  <c r="E591" i="25"/>
  <c r="E575" i="25"/>
  <c r="E559" i="25"/>
  <c r="E543" i="25"/>
  <c r="E527" i="25"/>
  <c r="E511" i="25"/>
  <c r="E495" i="25"/>
  <c r="E479" i="25"/>
  <c r="E463" i="25"/>
  <c r="E447" i="25"/>
  <c r="E431" i="25"/>
  <c r="E415" i="25"/>
  <c r="E399" i="25"/>
  <c r="E383" i="25"/>
  <c r="E367" i="25"/>
  <c r="E116" i="25"/>
  <c r="E100" i="25"/>
  <c r="E84" i="25"/>
  <c r="E68" i="25"/>
  <c r="E52" i="25"/>
  <c r="E36" i="25"/>
  <c r="E609" i="25"/>
  <c r="E593" i="25"/>
  <c r="E577" i="25"/>
  <c r="E561" i="25"/>
  <c r="E545" i="25"/>
  <c r="E529" i="25"/>
  <c r="E513" i="25"/>
  <c r="E497" i="25"/>
  <c r="E481" i="25"/>
  <c r="E465" i="25"/>
  <c r="E449" i="25"/>
  <c r="E433" i="25"/>
  <c r="E417" i="25"/>
  <c r="E401" i="25"/>
  <c r="E385" i="25"/>
  <c r="E369" i="25"/>
  <c r="E355" i="25"/>
  <c r="E339" i="25"/>
  <c r="E323" i="25"/>
  <c r="E307" i="25"/>
  <c r="E291" i="25"/>
  <c r="E275" i="25"/>
  <c r="E259" i="25"/>
  <c r="E243" i="25"/>
  <c r="E227" i="25"/>
  <c r="E211" i="25"/>
  <c r="E195" i="25"/>
  <c r="E179" i="25"/>
  <c r="E163" i="25"/>
  <c r="E147" i="25"/>
  <c r="E131" i="25"/>
  <c r="E115" i="25"/>
  <c r="E99" i="25"/>
  <c r="E83" i="25"/>
  <c r="E67" i="25"/>
  <c r="E51" i="25"/>
  <c r="E35" i="25"/>
  <c r="E357" i="25"/>
  <c r="E341" i="25"/>
  <c r="E325" i="25"/>
  <c r="E309" i="25"/>
  <c r="E293" i="25"/>
  <c r="E277" i="25"/>
  <c r="E261" i="25"/>
  <c r="E245" i="25"/>
  <c r="E229" i="25"/>
  <c r="E213" i="25"/>
  <c r="E197" i="25"/>
  <c r="E181" i="25"/>
  <c r="E165" i="25"/>
  <c r="E149" i="25"/>
  <c r="E133" i="25"/>
  <c r="E117" i="25"/>
  <c r="E101" i="25"/>
  <c r="E85" i="25"/>
  <c r="E69" i="25"/>
  <c r="E53" i="25"/>
  <c r="E37" i="25"/>
  <c r="E21" i="25"/>
  <c r="E1010" i="25"/>
  <c r="E994" i="25"/>
  <c r="E978" i="25"/>
  <c r="E962" i="25"/>
  <c r="E946" i="25"/>
  <c r="E930" i="25"/>
  <c r="E914" i="25"/>
  <c r="E898" i="25"/>
  <c r="E882" i="25"/>
  <c r="E866" i="25"/>
  <c r="E850" i="25"/>
  <c r="E1003" i="25"/>
  <c r="E987" i="25"/>
  <c r="E842" i="25"/>
  <c r="E826" i="25"/>
  <c r="E810" i="25"/>
  <c r="E794" i="25"/>
  <c r="E778" i="25"/>
  <c r="E762" i="25"/>
  <c r="E746" i="25"/>
  <c r="E730" i="25"/>
  <c r="E714" i="25"/>
  <c r="E698" i="25"/>
  <c r="E975" i="25"/>
  <c r="E959" i="25"/>
  <c r="E943" i="25"/>
  <c r="E927" i="25"/>
  <c r="E911" i="25"/>
  <c r="E895" i="25"/>
  <c r="E879" i="25"/>
  <c r="E1012" i="25"/>
  <c r="E996" i="25"/>
  <c r="E980" i="25"/>
  <c r="E964" i="25"/>
  <c r="E948" i="25"/>
  <c r="E932" i="25"/>
  <c r="E916" i="25"/>
  <c r="E900" i="25"/>
  <c r="E884" i="25"/>
  <c r="E868" i="25"/>
  <c r="E852" i="25"/>
  <c r="E1005" i="25"/>
  <c r="E989" i="25"/>
  <c r="E844" i="25"/>
  <c r="E828" i="25"/>
  <c r="E812" i="25"/>
  <c r="E796" i="25"/>
  <c r="E780" i="25"/>
  <c r="E764" i="25"/>
  <c r="E748" i="25"/>
  <c r="E732" i="25"/>
  <c r="E716" i="25"/>
  <c r="E700" i="25"/>
  <c r="E977" i="25"/>
  <c r="E961" i="25"/>
  <c r="E945" i="25"/>
  <c r="E929" i="25"/>
  <c r="E913" i="25"/>
  <c r="E859" i="25"/>
  <c r="E843" i="25"/>
  <c r="E827" i="25"/>
  <c r="E811" i="25"/>
  <c r="E795" i="25"/>
  <c r="E779" i="25"/>
  <c r="E763" i="25"/>
  <c r="E747" i="25"/>
  <c r="E731" i="25"/>
  <c r="E1014" i="25"/>
  <c r="E998" i="25"/>
  <c r="E982" i="25"/>
  <c r="E966" i="25"/>
  <c r="E950" i="25"/>
  <c r="E934" i="25"/>
  <c r="E918" i="25"/>
  <c r="E902" i="25"/>
  <c r="E886" i="25"/>
  <c r="E870" i="25"/>
  <c r="E854" i="25"/>
  <c r="E1007" i="25"/>
  <c r="E991" i="25"/>
  <c r="E846" i="25"/>
  <c r="E830" i="25"/>
  <c r="E814" i="25"/>
  <c r="E798" i="25"/>
  <c r="E782" i="25"/>
  <c r="E766" i="25"/>
  <c r="E750" i="25"/>
  <c r="E734" i="25"/>
  <c r="E718" i="25"/>
  <c r="E702" i="25"/>
  <c r="E971" i="25"/>
  <c r="E955" i="25"/>
  <c r="E939" i="25"/>
  <c r="E923" i="25"/>
  <c r="E907" i="25"/>
  <c r="E891" i="25"/>
  <c r="E875" i="25"/>
  <c r="E1008" i="25"/>
  <c r="E992" i="25"/>
  <c r="E976" i="25"/>
  <c r="E960" i="25"/>
  <c r="E944" i="25"/>
  <c r="E928" i="25"/>
  <c r="E912" i="25"/>
  <c r="E896" i="25"/>
  <c r="E880" i="25"/>
  <c r="E864" i="25"/>
  <c r="E1017" i="25"/>
  <c r="E1001" i="25"/>
  <c r="E985" i="25"/>
  <c r="E840" i="25"/>
  <c r="E824" i="25"/>
  <c r="E808" i="25"/>
  <c r="E792" i="25"/>
  <c r="E776" i="25"/>
  <c r="E760" i="25"/>
  <c r="E744" i="25"/>
  <c r="E728" i="25"/>
  <c r="E712" i="25"/>
  <c r="E696" i="25"/>
  <c r="E973" i="25"/>
  <c r="E957" i="25"/>
  <c r="E941" i="25"/>
  <c r="E925" i="25"/>
  <c r="E909" i="25"/>
  <c r="E855" i="25"/>
  <c r="E839" i="25"/>
  <c r="E823" i="25"/>
  <c r="E807" i="25"/>
  <c r="E775" i="25"/>
  <c r="E743" i="25"/>
  <c r="E715" i="25"/>
  <c r="E699" i="25"/>
  <c r="E905" i="25"/>
  <c r="E889" i="25"/>
  <c r="E873" i="25"/>
  <c r="E857" i="25"/>
  <c r="E841" i="25"/>
  <c r="E825" i="25"/>
  <c r="E809" i="25"/>
  <c r="E793" i="25"/>
  <c r="E777" i="25"/>
  <c r="E761" i="25"/>
  <c r="E745" i="25"/>
  <c r="E729" i="25"/>
  <c r="E713" i="25"/>
  <c r="E697" i="25"/>
  <c r="E799" i="25"/>
  <c r="E767" i="25"/>
  <c r="E735" i="25"/>
  <c r="E711" i="25"/>
  <c r="E695" i="25"/>
  <c r="E893" i="25"/>
  <c r="E877" i="25"/>
  <c r="E861" i="25"/>
  <c r="E845" i="25"/>
  <c r="E829" i="25"/>
  <c r="E813" i="25"/>
  <c r="E797" i="25"/>
  <c r="E781" i="25"/>
  <c r="E765" i="25"/>
  <c r="E749" i="25"/>
  <c r="E733" i="25"/>
  <c r="E717" i="25"/>
  <c r="E701" i="25"/>
  <c r="E682" i="25"/>
  <c r="E666" i="25"/>
  <c r="E650" i="25"/>
  <c r="E634" i="25"/>
  <c r="E676" i="25"/>
  <c r="E660" i="25"/>
  <c r="E644" i="25"/>
  <c r="E686" i="25"/>
  <c r="E670" i="25"/>
  <c r="E654" i="25"/>
  <c r="E638" i="25"/>
  <c r="E672" i="25"/>
  <c r="E656" i="25"/>
  <c r="E640" i="25"/>
  <c r="E675" i="25"/>
  <c r="E659" i="25"/>
  <c r="E643" i="25"/>
  <c r="E681" i="25"/>
  <c r="E665" i="25"/>
  <c r="E649" i="25"/>
  <c r="E633" i="25"/>
  <c r="E679" i="25"/>
  <c r="E663" i="25"/>
  <c r="E647" i="25"/>
  <c r="E685" i="25"/>
  <c r="E669" i="25"/>
  <c r="E653" i="25"/>
  <c r="E637" i="25"/>
  <c r="E25" i="25"/>
  <c r="E428" i="25"/>
  <c r="E418" i="25"/>
  <c r="E402" i="25"/>
  <c r="E386" i="25"/>
  <c r="E370" i="25"/>
  <c r="E354" i="25"/>
  <c r="E338" i="25"/>
  <c r="E322" i="25"/>
  <c r="E306" i="25"/>
  <c r="E290" i="25"/>
  <c r="E274" i="25"/>
  <c r="E258" i="25"/>
  <c r="E242" i="25"/>
  <c r="E226" i="25"/>
  <c r="E210" i="25"/>
  <c r="E194" i="25"/>
  <c r="E178" i="25"/>
  <c r="E162" i="25"/>
  <c r="E146" i="25"/>
  <c r="E130" i="25"/>
  <c r="E114" i="25"/>
  <c r="E498" i="25"/>
  <c r="E482" i="25"/>
  <c r="E466" i="25"/>
  <c r="E450" i="25"/>
  <c r="E434" i="25"/>
  <c r="E629" i="25"/>
  <c r="E613" i="25"/>
  <c r="E408" i="25"/>
  <c r="E392" i="25"/>
  <c r="E376" i="25"/>
  <c r="E360" i="25"/>
  <c r="E344" i="25"/>
  <c r="E328" i="25"/>
  <c r="E312" i="25"/>
  <c r="E296" i="25"/>
  <c r="E280" i="25"/>
  <c r="E264" i="25"/>
  <c r="E248" i="25"/>
  <c r="E232" i="25"/>
  <c r="E216" i="25"/>
  <c r="E200" i="25"/>
  <c r="E184" i="25"/>
  <c r="E168" i="25"/>
  <c r="E152" i="25"/>
  <c r="E136" i="25"/>
  <c r="E106" i="25"/>
  <c r="E90" i="25"/>
  <c r="E74" i="25"/>
  <c r="E58" i="25"/>
  <c r="E42" i="25"/>
  <c r="E26" i="25"/>
  <c r="E599" i="25"/>
  <c r="E583" i="25"/>
  <c r="E567" i="25"/>
  <c r="E551" i="25"/>
  <c r="E535" i="25"/>
  <c r="E519" i="25"/>
  <c r="E503" i="25"/>
  <c r="E487" i="25"/>
  <c r="E471" i="25"/>
  <c r="E455" i="25"/>
  <c r="E439" i="25"/>
  <c r="E423" i="25"/>
  <c r="E407" i="25"/>
  <c r="E391" i="25"/>
  <c r="E375" i="25"/>
  <c r="E124" i="25"/>
  <c r="E108" i="25"/>
  <c r="E92" i="25"/>
  <c r="E76" i="25"/>
  <c r="E60" i="25"/>
  <c r="E44" i="25"/>
  <c r="E28" i="25"/>
  <c r="E601" i="25"/>
  <c r="E585" i="25"/>
  <c r="E569" i="25"/>
  <c r="E553" i="25"/>
  <c r="E537" i="25"/>
  <c r="E521" i="25"/>
  <c r="E505" i="25"/>
  <c r="E489" i="25"/>
  <c r="E473" i="25"/>
  <c r="E457" i="25"/>
  <c r="E441" i="25"/>
  <c r="E425" i="25"/>
  <c r="E409" i="25"/>
  <c r="E393" i="25"/>
  <c r="E377" i="25"/>
  <c r="E361" i="25"/>
  <c r="E347" i="25"/>
  <c r="E331" i="25"/>
  <c r="E315" i="25"/>
  <c r="E299" i="25"/>
  <c r="E283" i="25"/>
  <c r="E267" i="25"/>
  <c r="E251" i="25"/>
  <c r="E235" i="25"/>
  <c r="E219" i="25"/>
  <c r="E203" i="25"/>
  <c r="E187" i="25"/>
  <c r="E171" i="25"/>
  <c r="E155" i="25"/>
  <c r="E139" i="25"/>
  <c r="E123" i="25"/>
  <c r="E107" i="25"/>
  <c r="E91" i="25"/>
  <c r="E75" i="25"/>
  <c r="E59" i="25"/>
  <c r="E43" i="25"/>
  <c r="E27" i="25"/>
  <c r="E349" i="25"/>
  <c r="E333" i="25"/>
  <c r="E317" i="25"/>
  <c r="E301" i="25"/>
  <c r="E285" i="25"/>
  <c r="E269" i="25"/>
  <c r="E253" i="25"/>
  <c r="E237" i="25"/>
  <c r="E221" i="25"/>
  <c r="E205" i="25"/>
  <c r="E189" i="25"/>
  <c r="E173" i="25"/>
  <c r="E157" i="25"/>
  <c r="E141" i="25"/>
  <c r="E125" i="25"/>
  <c r="E109" i="25"/>
  <c r="E93" i="25"/>
  <c r="E77" i="25"/>
  <c r="E61" i="25"/>
  <c r="E45" i="25"/>
  <c r="E29" i="25"/>
  <c r="E1018" i="25"/>
  <c r="E1002" i="25"/>
  <c r="E986" i="25"/>
  <c r="E970" i="25"/>
  <c r="E954" i="25"/>
  <c r="E938" i="25"/>
  <c r="E922" i="25"/>
  <c r="E906" i="25"/>
  <c r="E890" i="25"/>
  <c r="E874" i="25"/>
  <c r="E858" i="25"/>
  <c r="E1011" i="25"/>
  <c r="E995" i="25"/>
  <c r="E979" i="25"/>
  <c r="E834" i="25"/>
  <c r="E818" i="25"/>
  <c r="E802" i="25"/>
  <c r="E786" i="25"/>
  <c r="E770" i="25"/>
  <c r="E754" i="25"/>
  <c r="E738" i="25"/>
  <c r="E722" i="25"/>
  <c r="E706" i="25"/>
  <c r="E690" i="25"/>
  <c r="E967" i="25"/>
  <c r="E951" i="25"/>
  <c r="E935" i="25"/>
  <c r="E919" i="25"/>
  <c r="E903" i="25"/>
  <c r="E887" i="25"/>
  <c r="E871" i="25"/>
  <c r="E1004" i="25"/>
  <c r="E988" i="25"/>
  <c r="E972" i="25"/>
  <c r="E956" i="25"/>
  <c r="E940" i="25"/>
  <c r="E924" i="25"/>
  <c r="E908" i="25"/>
  <c r="E892" i="25"/>
  <c r="E876" i="25"/>
  <c r="E860" i="25"/>
  <c r="E1013" i="25"/>
  <c r="E997" i="25"/>
  <c r="E981" i="25"/>
  <c r="E836" i="25"/>
  <c r="E820" i="25"/>
  <c r="E804" i="25"/>
  <c r="E788" i="25"/>
  <c r="E772" i="25"/>
  <c r="E756" i="25"/>
  <c r="E740" i="25"/>
  <c r="E724" i="25"/>
  <c r="E708" i="25"/>
  <c r="E692" i="25"/>
  <c r="E969" i="25"/>
  <c r="E953" i="25"/>
  <c r="E937" i="25"/>
  <c r="E921" i="25"/>
  <c r="E867" i="25"/>
  <c r="E851" i="25"/>
  <c r="E835" i="25"/>
  <c r="E819" i="25"/>
  <c r="E803" i="25"/>
  <c r="E787" i="25"/>
  <c r="E771" i="25"/>
  <c r="E755" i="25"/>
  <c r="E739" i="25"/>
  <c r="E723" i="25"/>
  <c r="E1006" i="25"/>
  <c r="E990" i="25"/>
  <c r="E974" i="25"/>
  <c r="E958" i="25"/>
  <c r="E942" i="25"/>
  <c r="E926" i="25"/>
  <c r="E910" i="25"/>
  <c r="E894" i="25"/>
  <c r="E878" i="25"/>
  <c r="E862" i="25"/>
  <c r="E1015" i="25"/>
  <c r="E999" i="25"/>
  <c r="E983" i="25"/>
  <c r="E838" i="25"/>
  <c r="E822" i="25"/>
  <c r="E806" i="25"/>
  <c r="E790" i="25"/>
  <c r="E774" i="25"/>
  <c r="E758" i="25"/>
  <c r="E742" i="25"/>
  <c r="E726" i="25"/>
  <c r="E710" i="25"/>
  <c r="E694" i="25"/>
  <c r="E963" i="25"/>
  <c r="E947" i="25"/>
  <c r="E931" i="25"/>
  <c r="E915" i="25"/>
  <c r="E899" i="25"/>
  <c r="E883" i="25"/>
  <c r="E1016" i="25"/>
  <c r="E1000" i="25"/>
  <c r="E984" i="25"/>
  <c r="E968" i="25"/>
  <c r="E952" i="25"/>
  <c r="E936" i="25"/>
  <c r="E920" i="25"/>
  <c r="E904" i="25"/>
  <c r="E888" i="25"/>
  <c r="E872" i="25"/>
  <c r="E856" i="25"/>
  <c r="E1009" i="25"/>
  <c r="E993" i="25"/>
  <c r="E848" i="25"/>
  <c r="E832" i="25"/>
  <c r="E816" i="25"/>
  <c r="E800" i="25"/>
  <c r="E784" i="25"/>
  <c r="E768" i="25"/>
  <c r="E752" i="25"/>
  <c r="E736" i="25"/>
  <c r="E720" i="25"/>
  <c r="E704" i="25"/>
  <c r="E688" i="25"/>
  <c r="E965" i="25"/>
  <c r="E949" i="25"/>
  <c r="E933" i="25"/>
  <c r="E917" i="25"/>
  <c r="E863" i="25"/>
  <c r="E847" i="25"/>
  <c r="E831" i="25"/>
  <c r="E815" i="25"/>
  <c r="E791" i="25"/>
  <c r="E759" i="25"/>
  <c r="E727" i="25"/>
  <c r="E707" i="25"/>
  <c r="E691" i="25"/>
  <c r="E897" i="25"/>
  <c r="E881" i="25"/>
  <c r="E865" i="25"/>
  <c r="E849" i="25"/>
  <c r="E833" i="25"/>
  <c r="E817" i="25"/>
  <c r="E801" i="25"/>
  <c r="E785" i="25"/>
  <c r="E769" i="25"/>
  <c r="E753" i="25"/>
  <c r="E737" i="25"/>
  <c r="E721" i="25"/>
  <c r="E705" i="25"/>
  <c r="E689" i="25"/>
  <c r="E783" i="25"/>
  <c r="E751" i="25"/>
  <c r="E719" i="25"/>
  <c r="E703" i="25"/>
  <c r="E901" i="25"/>
  <c r="E885" i="25"/>
  <c r="E869" i="25"/>
  <c r="E853" i="25"/>
  <c r="E837" i="25"/>
  <c r="E821" i="25"/>
  <c r="E805" i="25"/>
  <c r="E789" i="25"/>
  <c r="E773" i="25"/>
  <c r="E757" i="25"/>
  <c r="E741" i="25"/>
  <c r="E725" i="25"/>
  <c r="E709" i="25"/>
  <c r="E693" i="25"/>
  <c r="E674" i="25"/>
  <c r="E658" i="25"/>
  <c r="E642" i="25"/>
  <c r="E684" i="25"/>
  <c r="E668" i="25"/>
  <c r="E652" i="25"/>
  <c r="E636" i="25"/>
  <c r="E678" i="25"/>
  <c r="E662" i="25"/>
  <c r="E646" i="25"/>
  <c r="E680" i="25"/>
  <c r="E664" i="25"/>
  <c r="E648" i="25"/>
  <c r="E683" i="25"/>
  <c r="E667" i="25"/>
  <c r="E651" i="25"/>
  <c r="E635" i="25"/>
  <c r="E673" i="25"/>
  <c r="E657" i="25"/>
  <c r="E641" i="25"/>
  <c r="E687" i="25"/>
  <c r="E671" i="25"/>
  <c r="E655" i="25"/>
  <c r="E639" i="25"/>
  <c r="E677" i="25"/>
  <c r="E661" i="25"/>
  <c r="E645" i="25"/>
  <c r="C20" i="25"/>
  <c r="F20" i="25"/>
  <c r="AC8" i="27"/>
  <c r="R8" i="27"/>
  <c r="AC10" i="27"/>
  <c r="R10" i="27"/>
  <c r="AC12" i="27"/>
  <c r="R12" i="27"/>
  <c r="AC14" i="27"/>
  <c r="R14" i="27"/>
  <c r="AC16" i="27"/>
  <c r="R16" i="27"/>
  <c r="AC18" i="27"/>
  <c r="R18" i="27"/>
  <c r="AC20" i="27"/>
  <c r="R20" i="27"/>
  <c r="AC22" i="27"/>
  <c r="R22" i="27"/>
  <c r="AC24" i="27"/>
  <c r="R24" i="27"/>
  <c r="AC26" i="27"/>
  <c r="R26" i="27"/>
  <c r="AC28" i="27"/>
  <c r="R28" i="27"/>
  <c r="AC30" i="27"/>
  <c r="R30" i="27"/>
  <c r="AC32" i="27"/>
  <c r="R32" i="27"/>
  <c r="AC34" i="27"/>
  <c r="R34" i="27"/>
  <c r="AC36" i="27"/>
  <c r="R36" i="27"/>
  <c r="AC38" i="27"/>
  <c r="R38" i="27"/>
  <c r="AC40" i="27"/>
  <c r="R40" i="27"/>
  <c r="AC42" i="27"/>
  <c r="R42" i="27"/>
  <c r="AC44" i="27"/>
  <c r="R44" i="27"/>
  <c r="AC46" i="27"/>
  <c r="R46" i="27"/>
  <c r="AC48" i="27"/>
  <c r="R48" i="27"/>
  <c r="AC50" i="27"/>
  <c r="R50" i="27"/>
  <c r="AC52" i="27"/>
  <c r="R52" i="27"/>
  <c r="AC54" i="27"/>
  <c r="R54" i="27"/>
  <c r="AC56" i="27"/>
  <c r="R56" i="27"/>
  <c r="AC58" i="27"/>
  <c r="R58" i="27"/>
  <c r="AC60" i="27"/>
  <c r="R60" i="27"/>
  <c r="AC62" i="27"/>
  <c r="R62" i="27"/>
  <c r="AC64" i="27"/>
  <c r="R64" i="27"/>
  <c r="AC66" i="27"/>
  <c r="R66" i="27"/>
  <c r="AC68" i="27"/>
  <c r="R68" i="27"/>
  <c r="AC70" i="27"/>
  <c r="R70" i="27"/>
  <c r="AC72" i="27"/>
  <c r="R72" i="27"/>
  <c r="AC74" i="27"/>
  <c r="R74" i="27"/>
  <c r="AC76" i="27"/>
  <c r="R76" i="27"/>
  <c r="AC78" i="27"/>
  <c r="R78" i="27"/>
  <c r="AC80" i="27"/>
  <c r="R80" i="27"/>
  <c r="AC82" i="27"/>
  <c r="R82" i="27"/>
  <c r="AC84" i="27"/>
  <c r="R84" i="27"/>
  <c r="AC86" i="27"/>
  <c r="R86" i="27"/>
  <c r="AC88" i="27"/>
  <c r="R88" i="27"/>
  <c r="AC90" i="27"/>
  <c r="R90" i="27"/>
  <c r="AC92" i="27"/>
  <c r="R92" i="27"/>
  <c r="AC94" i="27"/>
  <c r="R94" i="27"/>
  <c r="AC96" i="27"/>
  <c r="R96" i="27"/>
  <c r="AC98" i="27"/>
  <c r="R98" i="27"/>
  <c r="AC100" i="27"/>
  <c r="R100" i="27"/>
  <c r="AC102" i="27"/>
  <c r="R102" i="27"/>
  <c r="AC104" i="27"/>
  <c r="R104" i="27"/>
  <c r="AC106" i="27"/>
  <c r="R106" i="27"/>
  <c r="AC108" i="27"/>
  <c r="R108" i="27"/>
  <c r="AC110" i="27"/>
  <c r="R110" i="27"/>
  <c r="AC112" i="27"/>
  <c r="R112" i="27"/>
  <c r="AC114" i="27"/>
  <c r="R114" i="27"/>
  <c r="AC116" i="27"/>
  <c r="R116" i="27"/>
  <c r="AC118" i="27"/>
  <c r="R118" i="27"/>
  <c r="AC120" i="27"/>
  <c r="R120" i="27"/>
  <c r="AC122" i="27"/>
  <c r="R122" i="27"/>
  <c r="AC124" i="27"/>
  <c r="R124" i="27"/>
  <c r="AC126" i="27"/>
  <c r="R126" i="27"/>
  <c r="AC128" i="27"/>
  <c r="R128" i="27"/>
  <c r="AC130" i="27"/>
  <c r="R130" i="27"/>
  <c r="AC132" i="27"/>
  <c r="R132" i="27"/>
  <c r="AC134" i="27"/>
  <c r="R134" i="27"/>
  <c r="AC136" i="27"/>
  <c r="R136" i="27"/>
  <c r="AC138" i="27"/>
  <c r="R138" i="27"/>
  <c r="AC140" i="27"/>
  <c r="R140" i="27"/>
  <c r="AC142" i="27"/>
  <c r="R142" i="27"/>
  <c r="AC144" i="27"/>
  <c r="R144" i="27"/>
  <c r="AC146" i="27"/>
  <c r="R146" i="27"/>
  <c r="AC148" i="27"/>
  <c r="R148" i="27"/>
  <c r="AC150" i="27"/>
  <c r="R150" i="27"/>
  <c r="AC152" i="27"/>
  <c r="R152" i="27"/>
  <c r="AC154" i="27"/>
  <c r="R154" i="27"/>
  <c r="AC156" i="27"/>
  <c r="R156" i="27"/>
  <c r="AC158" i="27"/>
  <c r="R158" i="27"/>
  <c r="AC160" i="27"/>
  <c r="R160" i="27"/>
  <c r="AC162" i="27"/>
  <c r="R162" i="27"/>
  <c r="AC164" i="27"/>
  <c r="R164" i="27"/>
  <c r="AC166" i="27"/>
  <c r="R166" i="27"/>
  <c r="AC168" i="27"/>
  <c r="R168" i="27"/>
  <c r="AC170" i="27"/>
  <c r="R170" i="27"/>
  <c r="AC172" i="27"/>
  <c r="R172" i="27"/>
  <c r="AC174" i="27"/>
  <c r="R174" i="27"/>
  <c r="AC176" i="27"/>
  <c r="R176" i="27"/>
  <c r="AC178" i="27"/>
  <c r="R178" i="27"/>
  <c r="AC180" i="27"/>
  <c r="R180" i="27"/>
  <c r="AC182" i="27"/>
  <c r="R182" i="27"/>
  <c r="AC184" i="27"/>
  <c r="R184" i="27"/>
  <c r="AC186" i="27"/>
  <c r="R186" i="27"/>
  <c r="AC188" i="27"/>
  <c r="R188" i="27"/>
  <c r="AC190" i="27"/>
  <c r="R190" i="27"/>
  <c r="AC192" i="27"/>
  <c r="R192" i="27"/>
  <c r="AC194" i="27"/>
  <c r="R194" i="27"/>
  <c r="AC196" i="27"/>
  <c r="R196" i="27"/>
  <c r="AC198" i="27"/>
  <c r="R198" i="27"/>
  <c r="AC200" i="27"/>
  <c r="R200" i="27"/>
  <c r="AC202" i="27"/>
  <c r="R202" i="27"/>
  <c r="AC204" i="27"/>
  <c r="R204" i="27"/>
  <c r="AC206" i="27"/>
  <c r="R206" i="27"/>
  <c r="AC208" i="27"/>
  <c r="R208" i="27"/>
  <c r="AC210" i="27"/>
  <c r="R210" i="27"/>
  <c r="AC212" i="27"/>
  <c r="R212" i="27"/>
  <c r="AC214" i="27"/>
  <c r="R214" i="27"/>
  <c r="AC216" i="27"/>
  <c r="R216" i="27"/>
  <c r="AC218" i="27"/>
  <c r="R218" i="27"/>
  <c r="AC220" i="27"/>
  <c r="R220" i="27"/>
  <c r="AC222" i="27"/>
  <c r="R222" i="27"/>
  <c r="AC224" i="27"/>
  <c r="R224" i="27"/>
  <c r="AC226" i="27"/>
  <c r="R226" i="27"/>
  <c r="AC228" i="27"/>
  <c r="R228" i="27"/>
  <c r="AC230" i="27"/>
  <c r="R230" i="27"/>
  <c r="AC232" i="27"/>
  <c r="R232" i="27"/>
  <c r="AC234" i="27"/>
  <c r="R234" i="27"/>
  <c r="AC236" i="27"/>
  <c r="R236" i="27"/>
  <c r="AC238" i="27"/>
  <c r="R238" i="27"/>
  <c r="AC240" i="27"/>
  <c r="R240" i="27"/>
  <c r="AC242" i="27"/>
  <c r="R242" i="27"/>
  <c r="AC244" i="27"/>
  <c r="R244" i="27"/>
  <c r="AC246" i="27"/>
  <c r="R246" i="27"/>
  <c r="AC248" i="27"/>
  <c r="R248" i="27"/>
  <c r="AC250" i="27"/>
  <c r="R250" i="27"/>
  <c r="AC252" i="27"/>
  <c r="R252" i="27"/>
  <c r="AC254" i="27"/>
  <c r="R254" i="27"/>
  <c r="AC256" i="27"/>
  <c r="R256" i="27"/>
  <c r="AC258" i="27"/>
  <c r="R258" i="27"/>
  <c r="AC260" i="27"/>
  <c r="R260" i="27"/>
  <c r="AC262" i="27"/>
  <c r="R262" i="27"/>
  <c r="AC264" i="27"/>
  <c r="R264" i="27"/>
  <c r="AC266" i="27"/>
  <c r="R266" i="27"/>
  <c r="AC268" i="27"/>
  <c r="R268" i="27"/>
  <c r="AC270" i="27"/>
  <c r="R270" i="27"/>
  <c r="AC272" i="27"/>
  <c r="R272" i="27"/>
  <c r="AC274" i="27"/>
  <c r="R274" i="27"/>
  <c r="AC276" i="27"/>
  <c r="R276" i="27"/>
  <c r="AC278" i="27"/>
  <c r="R278" i="27"/>
  <c r="AC280" i="27"/>
  <c r="R280" i="27"/>
  <c r="AC282" i="27"/>
  <c r="R282" i="27"/>
  <c r="AC284" i="27"/>
  <c r="R284" i="27"/>
  <c r="AC286" i="27"/>
  <c r="R286" i="27"/>
  <c r="AC288" i="27"/>
  <c r="R288" i="27"/>
  <c r="AC290" i="27"/>
  <c r="R290" i="27"/>
  <c r="AC292" i="27"/>
  <c r="R292" i="27"/>
  <c r="AC294" i="27"/>
  <c r="R294" i="27"/>
  <c r="AC296" i="27"/>
  <c r="R296" i="27"/>
  <c r="AC298" i="27"/>
  <c r="R298" i="27"/>
  <c r="AC300" i="27"/>
  <c r="R300" i="27"/>
  <c r="AC302" i="27"/>
  <c r="R302" i="27"/>
  <c r="AC304" i="27"/>
  <c r="R304" i="27"/>
  <c r="AC306" i="27"/>
  <c r="R306" i="27"/>
  <c r="AC308" i="27"/>
  <c r="R308" i="27"/>
  <c r="AC310" i="27"/>
  <c r="R310" i="27"/>
  <c r="AC312" i="27"/>
  <c r="R312" i="27"/>
  <c r="AC314" i="27"/>
  <c r="R314" i="27"/>
  <c r="AC316" i="27"/>
  <c r="R316" i="27"/>
  <c r="AC318" i="27"/>
  <c r="R318" i="27"/>
  <c r="AC320" i="27"/>
  <c r="R320" i="27"/>
  <c r="AC322" i="27"/>
  <c r="R322" i="27"/>
  <c r="AC324" i="27"/>
  <c r="R324" i="27"/>
  <c r="AC326" i="27"/>
  <c r="R326" i="27"/>
  <c r="AC328" i="27"/>
  <c r="R328" i="27"/>
  <c r="AC330" i="27"/>
  <c r="R330" i="27"/>
  <c r="AC332" i="27"/>
  <c r="R332" i="27"/>
  <c r="AC334" i="27"/>
  <c r="R334" i="27"/>
  <c r="AC336" i="27"/>
  <c r="R336" i="27"/>
  <c r="AC338" i="27"/>
  <c r="R338" i="27"/>
  <c r="AC340" i="27"/>
  <c r="R340" i="27"/>
  <c r="AC342" i="27"/>
  <c r="R342" i="27"/>
  <c r="AC344" i="27"/>
  <c r="R344" i="27"/>
  <c r="AC346" i="27"/>
  <c r="R346" i="27"/>
  <c r="AC348" i="27"/>
  <c r="R348" i="27"/>
  <c r="AC350" i="27"/>
  <c r="R350" i="27"/>
  <c r="AC352" i="27"/>
  <c r="R352" i="27"/>
  <c r="AC354" i="27"/>
  <c r="R354" i="27"/>
  <c r="AC356" i="27"/>
  <c r="R356" i="27"/>
  <c r="AC358" i="27"/>
  <c r="R358" i="27"/>
  <c r="AC360" i="27"/>
  <c r="R360" i="27"/>
  <c r="AC362" i="27"/>
  <c r="R362" i="27"/>
  <c r="AC364" i="27"/>
  <c r="R364" i="27"/>
  <c r="AC366" i="27"/>
  <c r="R366" i="27"/>
  <c r="AC368" i="27"/>
  <c r="R368" i="27"/>
  <c r="AC370" i="27"/>
  <c r="R370" i="27"/>
  <c r="AC372" i="27"/>
  <c r="R372" i="27"/>
  <c r="AC374" i="27"/>
  <c r="R374" i="27"/>
  <c r="AC376" i="27"/>
  <c r="R376" i="27"/>
  <c r="AC378" i="27"/>
  <c r="R378" i="27"/>
  <c r="AC380" i="27"/>
  <c r="R380" i="27"/>
  <c r="AC382" i="27"/>
  <c r="R382" i="27"/>
  <c r="AC384" i="27"/>
  <c r="R384" i="27"/>
  <c r="AC386" i="27"/>
  <c r="R386" i="27"/>
  <c r="AC388" i="27"/>
  <c r="R388" i="27"/>
  <c r="AC390" i="27"/>
  <c r="R390" i="27"/>
  <c r="AC392" i="27"/>
  <c r="R392" i="27"/>
  <c r="AC394" i="27"/>
  <c r="R394" i="27"/>
  <c r="AC396" i="27"/>
  <c r="R396" i="27"/>
  <c r="AC398" i="27"/>
  <c r="R398" i="27"/>
  <c r="AC400" i="27"/>
  <c r="R400" i="27"/>
  <c r="AC402" i="27"/>
  <c r="R402" i="27"/>
  <c r="AC404" i="27"/>
  <c r="R404" i="27"/>
  <c r="AC406" i="27"/>
  <c r="R406" i="27"/>
  <c r="AC408" i="27"/>
  <c r="R408" i="27"/>
  <c r="AC410" i="27"/>
  <c r="R410" i="27"/>
  <c r="AC412" i="27"/>
  <c r="R412" i="27"/>
  <c r="AC414" i="27"/>
  <c r="R414" i="27"/>
  <c r="AC416" i="27"/>
  <c r="R416" i="27"/>
  <c r="AC418" i="27"/>
  <c r="R418" i="27"/>
  <c r="AC420" i="27"/>
  <c r="R420" i="27"/>
  <c r="AC422" i="27"/>
  <c r="R422" i="27"/>
  <c r="AC424" i="27"/>
  <c r="R424" i="27"/>
  <c r="AC426" i="27"/>
  <c r="R426" i="27"/>
  <c r="AC428" i="27"/>
  <c r="R428" i="27"/>
  <c r="AC430" i="27"/>
  <c r="R430" i="27"/>
  <c r="AC432" i="27"/>
  <c r="R432" i="27"/>
  <c r="AC434" i="27"/>
  <c r="R434" i="27"/>
  <c r="AC436" i="27"/>
  <c r="R436" i="27"/>
  <c r="AC438" i="27"/>
  <c r="R438" i="27"/>
  <c r="AC440" i="27"/>
  <c r="R440" i="27"/>
  <c r="AC442" i="27"/>
  <c r="R442" i="27"/>
  <c r="AC444" i="27"/>
  <c r="R444" i="27"/>
  <c r="AC446" i="27"/>
  <c r="R446" i="27"/>
  <c r="AC448" i="27"/>
  <c r="R448" i="27"/>
  <c r="AC450" i="27"/>
  <c r="R450" i="27"/>
  <c r="AC452" i="27"/>
  <c r="R452" i="27"/>
  <c r="AC454" i="27"/>
  <c r="R454" i="27"/>
  <c r="AC456" i="27"/>
  <c r="R456" i="27"/>
  <c r="AC458" i="27"/>
  <c r="R458" i="27"/>
  <c r="AC460" i="27"/>
  <c r="R460" i="27"/>
  <c r="AC462" i="27"/>
  <c r="R462" i="27"/>
  <c r="AC464" i="27"/>
  <c r="R464" i="27"/>
  <c r="AC466" i="27"/>
  <c r="R466" i="27"/>
  <c r="AC468" i="27"/>
  <c r="R468" i="27"/>
  <c r="AC470" i="27"/>
  <c r="R470" i="27"/>
  <c r="AC472" i="27"/>
  <c r="R472" i="27"/>
  <c r="AC474" i="27"/>
  <c r="R474" i="27"/>
  <c r="AC476" i="27"/>
  <c r="R476" i="27"/>
  <c r="AC478" i="27"/>
  <c r="R478" i="27"/>
  <c r="AC480" i="27"/>
  <c r="R480" i="27"/>
  <c r="AC482" i="27"/>
  <c r="R482" i="27"/>
  <c r="AC484" i="27"/>
  <c r="R484" i="27"/>
  <c r="AC486" i="27"/>
  <c r="R486" i="27"/>
  <c r="AC488" i="27"/>
  <c r="R488" i="27"/>
  <c r="AC490" i="27"/>
  <c r="R490" i="27"/>
  <c r="AC492" i="27"/>
  <c r="R492" i="27"/>
  <c r="AC494" i="27"/>
  <c r="R494" i="27"/>
  <c r="AC496" i="27"/>
  <c r="R496" i="27"/>
  <c r="AC498" i="27"/>
  <c r="R498" i="27"/>
  <c r="AC500" i="27"/>
  <c r="R500" i="27"/>
  <c r="AC502" i="27"/>
  <c r="R502" i="27"/>
  <c r="AC504" i="27"/>
  <c r="R504" i="27"/>
  <c r="AC506" i="27"/>
  <c r="R506" i="27"/>
  <c r="AC508" i="27"/>
  <c r="R508" i="27"/>
  <c r="AC510" i="27"/>
  <c r="R510" i="27"/>
  <c r="AC512" i="27"/>
  <c r="R512" i="27"/>
  <c r="AC514" i="27"/>
  <c r="R514" i="27"/>
  <c r="AC516" i="27"/>
  <c r="R516" i="27"/>
  <c r="AC518" i="27"/>
  <c r="R518" i="27"/>
  <c r="AC520" i="27"/>
  <c r="R520" i="27"/>
  <c r="AC522" i="27"/>
  <c r="R522" i="27"/>
  <c r="AC524" i="27"/>
  <c r="R524" i="27"/>
  <c r="AC526" i="27"/>
  <c r="R526" i="27"/>
  <c r="AC528" i="27"/>
  <c r="R528" i="27"/>
  <c r="AC530" i="27"/>
  <c r="R530" i="27"/>
  <c r="AC532" i="27"/>
  <c r="R532" i="27"/>
  <c r="AC534" i="27"/>
  <c r="R534" i="27"/>
  <c r="AC536" i="27"/>
  <c r="R536" i="27"/>
  <c r="AC538" i="27"/>
  <c r="R538" i="27"/>
  <c r="AC540" i="27"/>
  <c r="R540" i="27"/>
  <c r="AC542" i="27"/>
  <c r="R542" i="27"/>
  <c r="AC544" i="27"/>
  <c r="R544" i="27"/>
  <c r="AC546" i="27"/>
  <c r="R546" i="27"/>
  <c r="AC548" i="27"/>
  <c r="R548" i="27"/>
  <c r="AC550" i="27"/>
  <c r="R550" i="27"/>
  <c r="AC552" i="27"/>
  <c r="R552" i="27"/>
  <c r="AC554" i="27"/>
  <c r="R554" i="27"/>
  <c r="AC556" i="27"/>
  <c r="R556" i="27"/>
  <c r="AC558" i="27"/>
  <c r="R558" i="27"/>
  <c r="AC560" i="27"/>
  <c r="R560" i="27"/>
  <c r="AC562" i="27"/>
  <c r="R562" i="27"/>
  <c r="AC564" i="27"/>
  <c r="R564" i="27"/>
  <c r="AC566" i="27"/>
  <c r="R566" i="27"/>
  <c r="AC568" i="27"/>
  <c r="R568" i="27"/>
  <c r="AC570" i="27"/>
  <c r="R570" i="27"/>
  <c r="AC572" i="27"/>
  <c r="R572" i="27"/>
  <c r="AC574" i="27"/>
  <c r="R574" i="27"/>
  <c r="AC576" i="27"/>
  <c r="R576" i="27"/>
  <c r="AC578" i="27"/>
  <c r="R578" i="27"/>
  <c r="AC580" i="27"/>
  <c r="R580" i="27"/>
  <c r="AC582" i="27"/>
  <c r="R582" i="27"/>
  <c r="AC584" i="27"/>
  <c r="R584" i="27"/>
  <c r="AC586" i="27"/>
  <c r="R586" i="27"/>
  <c r="AC588" i="27"/>
  <c r="R588" i="27"/>
  <c r="AC590" i="27"/>
  <c r="R590" i="27"/>
  <c r="AC592" i="27"/>
  <c r="R592" i="27"/>
  <c r="AC594" i="27"/>
  <c r="R594" i="27"/>
  <c r="AC596" i="27"/>
  <c r="R596" i="27"/>
  <c r="AC598" i="27"/>
  <c r="R598" i="27"/>
  <c r="AC600" i="27"/>
  <c r="R600" i="27"/>
  <c r="AC602" i="27"/>
  <c r="R602" i="27"/>
  <c r="AC604" i="27"/>
  <c r="R604" i="27"/>
  <c r="AC606" i="27"/>
  <c r="R606" i="27"/>
  <c r="AC608" i="27"/>
  <c r="R608" i="27"/>
  <c r="AC610" i="27"/>
  <c r="R610" i="27"/>
  <c r="AC612" i="27"/>
  <c r="R612" i="27"/>
  <c r="AC614" i="27"/>
  <c r="R614" i="27"/>
  <c r="AC616" i="27"/>
  <c r="R616" i="27"/>
  <c r="AC618" i="27"/>
  <c r="R618" i="27"/>
  <c r="AC620" i="27"/>
  <c r="R620" i="27"/>
  <c r="AC622" i="27"/>
  <c r="R622" i="27"/>
  <c r="AC624" i="27"/>
  <c r="R624" i="27"/>
  <c r="AC626" i="27"/>
  <c r="R626" i="27"/>
  <c r="AC628" i="27"/>
  <c r="R628" i="27"/>
  <c r="AC630" i="27"/>
  <c r="R630" i="27"/>
  <c r="AC632" i="27"/>
  <c r="R632" i="27"/>
  <c r="AC634" i="27"/>
  <c r="R634" i="27"/>
  <c r="AC636" i="27"/>
  <c r="R636" i="27"/>
  <c r="AC638" i="27"/>
  <c r="R638" i="27"/>
  <c r="AC640" i="27"/>
  <c r="R640" i="27"/>
  <c r="AC642" i="27"/>
  <c r="R642" i="27"/>
  <c r="AC644" i="27"/>
  <c r="R644" i="27"/>
  <c r="AC646" i="27"/>
  <c r="R646" i="27"/>
  <c r="AC648" i="27"/>
  <c r="R648" i="27"/>
  <c r="AC650" i="27"/>
  <c r="R650" i="27"/>
  <c r="AC652" i="27"/>
  <c r="R652" i="27"/>
  <c r="AC654" i="27"/>
  <c r="R654" i="27"/>
  <c r="AC656" i="27"/>
  <c r="R656" i="27"/>
  <c r="AC658" i="27"/>
  <c r="R658" i="27"/>
  <c r="AC660" i="27"/>
  <c r="R660" i="27"/>
  <c r="AC662" i="27"/>
  <c r="R662" i="27"/>
  <c r="AC664" i="27"/>
  <c r="R664" i="27"/>
  <c r="AC666" i="27"/>
  <c r="R666" i="27"/>
  <c r="AC668" i="27"/>
  <c r="R668" i="27"/>
  <c r="AC670" i="27"/>
  <c r="R670" i="27"/>
  <c r="AC672" i="27"/>
  <c r="R672" i="27"/>
  <c r="AC674" i="27"/>
  <c r="R674" i="27"/>
  <c r="AC676" i="27"/>
  <c r="R676" i="27"/>
  <c r="AC678" i="27"/>
  <c r="R678" i="27"/>
  <c r="AC680" i="27"/>
  <c r="R680" i="27"/>
  <c r="AC682" i="27"/>
  <c r="R682" i="27"/>
  <c r="AC684" i="27"/>
  <c r="R684" i="27"/>
  <c r="AC686" i="27"/>
  <c r="R686" i="27"/>
  <c r="AC688" i="27"/>
  <c r="R688" i="27"/>
  <c r="AC690" i="27"/>
  <c r="R690" i="27"/>
  <c r="AC692" i="27"/>
  <c r="R692" i="27"/>
  <c r="AC694" i="27"/>
  <c r="R694" i="27"/>
  <c r="AC696" i="27"/>
  <c r="R696" i="27"/>
  <c r="AC698" i="27"/>
  <c r="R698" i="27"/>
  <c r="AC700" i="27"/>
  <c r="R700" i="27"/>
  <c r="AC702" i="27"/>
  <c r="R702" i="27"/>
  <c r="AC704" i="27"/>
  <c r="R704" i="27"/>
  <c r="AC706" i="27"/>
  <c r="R706" i="27"/>
  <c r="AC708" i="27"/>
  <c r="R708" i="27"/>
  <c r="AC710" i="27"/>
  <c r="R710" i="27"/>
  <c r="AC712" i="27"/>
  <c r="R712" i="27"/>
  <c r="AC714" i="27"/>
  <c r="R714" i="27"/>
  <c r="AC716" i="27"/>
  <c r="R716" i="27"/>
  <c r="AC718" i="27"/>
  <c r="R718" i="27"/>
  <c r="AC720" i="27"/>
  <c r="R720" i="27"/>
  <c r="AC722" i="27"/>
  <c r="R722" i="27"/>
  <c r="AC724" i="27"/>
  <c r="R724" i="27"/>
  <c r="AC726" i="27"/>
  <c r="R726" i="27"/>
  <c r="AC728" i="27"/>
  <c r="R728" i="27"/>
  <c r="AC730" i="27"/>
  <c r="R730" i="27"/>
  <c r="AC732" i="27"/>
  <c r="R732" i="27"/>
  <c r="AC734" i="27"/>
  <c r="R734" i="27"/>
  <c r="AC736" i="27"/>
  <c r="R736" i="27"/>
  <c r="AC738" i="27"/>
  <c r="R738" i="27"/>
  <c r="AC740" i="27"/>
  <c r="R740" i="27"/>
  <c r="AC742" i="27"/>
  <c r="R742" i="27"/>
  <c r="AC744" i="27"/>
  <c r="R744" i="27"/>
  <c r="AC746" i="27"/>
  <c r="R746" i="27"/>
  <c r="AC748" i="27"/>
  <c r="R748" i="27"/>
  <c r="AC750" i="27"/>
  <c r="R750" i="27"/>
  <c r="AC752" i="27"/>
  <c r="R752" i="27"/>
  <c r="AC754" i="27"/>
  <c r="R754" i="27"/>
  <c r="AC756" i="27"/>
  <c r="R756" i="27"/>
  <c r="AC758" i="27"/>
  <c r="R758" i="27"/>
  <c r="AC760" i="27"/>
  <c r="R760" i="27"/>
  <c r="AC762" i="27"/>
  <c r="R762" i="27"/>
  <c r="AC764" i="27"/>
  <c r="R764" i="27"/>
  <c r="AC766" i="27"/>
  <c r="R766" i="27"/>
  <c r="AC768" i="27"/>
  <c r="R768" i="27"/>
  <c r="AC770" i="27"/>
  <c r="R770" i="27"/>
  <c r="AC772" i="27"/>
  <c r="R772" i="27"/>
  <c r="AC774" i="27"/>
  <c r="R774" i="27"/>
  <c r="AC776" i="27"/>
  <c r="R776" i="27"/>
  <c r="AC778" i="27"/>
  <c r="R778" i="27"/>
  <c r="AC780" i="27"/>
  <c r="R780" i="27"/>
  <c r="AC782" i="27"/>
  <c r="R782" i="27"/>
  <c r="AC784" i="27"/>
  <c r="R784" i="27"/>
  <c r="AC786" i="27"/>
  <c r="R786" i="27"/>
  <c r="AC788" i="27"/>
  <c r="R788" i="27"/>
  <c r="AC790" i="27"/>
  <c r="R790" i="27"/>
  <c r="AC792" i="27"/>
  <c r="R792" i="27"/>
  <c r="AC794" i="27"/>
  <c r="R794" i="27"/>
  <c r="AC796" i="27"/>
  <c r="R796" i="27"/>
  <c r="AC798" i="27"/>
  <c r="R798" i="27"/>
  <c r="AC800" i="27"/>
  <c r="R800" i="27"/>
  <c r="AC802" i="27"/>
  <c r="R802" i="27"/>
  <c r="AC804" i="27"/>
  <c r="R804" i="27"/>
  <c r="AC806" i="27"/>
  <c r="R806" i="27"/>
  <c r="AC808" i="27"/>
  <c r="R808" i="27"/>
  <c r="AC810" i="27"/>
  <c r="R810" i="27"/>
  <c r="AC812" i="27"/>
  <c r="R812" i="27"/>
  <c r="AC814" i="27"/>
  <c r="R814" i="27"/>
  <c r="AC816" i="27"/>
  <c r="R816" i="27"/>
  <c r="AC818" i="27"/>
  <c r="R818" i="27"/>
  <c r="AC820" i="27"/>
  <c r="R820" i="27"/>
  <c r="AC822" i="27"/>
  <c r="R822" i="27"/>
  <c r="AC824" i="27"/>
  <c r="R824" i="27"/>
  <c r="AC826" i="27"/>
  <c r="R826" i="27"/>
  <c r="AC828" i="27"/>
  <c r="R828" i="27"/>
  <c r="AC830" i="27"/>
  <c r="R830" i="27"/>
  <c r="AC832" i="27"/>
  <c r="R832" i="27"/>
  <c r="AC834" i="27"/>
  <c r="R834" i="27"/>
  <c r="AC836" i="27"/>
  <c r="R836" i="27"/>
  <c r="AC838" i="27"/>
  <c r="R838" i="27"/>
  <c r="AC840" i="27"/>
  <c r="R840" i="27"/>
  <c r="AC842" i="27"/>
  <c r="R842" i="27"/>
  <c r="AC844" i="27"/>
  <c r="R844" i="27"/>
  <c r="AC846" i="27"/>
  <c r="R846" i="27"/>
  <c r="AC848" i="27"/>
  <c r="R848" i="27"/>
  <c r="AC850" i="27"/>
  <c r="R850" i="27"/>
  <c r="AC852" i="27"/>
  <c r="R852" i="27"/>
  <c r="AC854" i="27"/>
  <c r="R854" i="27"/>
  <c r="AC856" i="27"/>
  <c r="R856" i="27"/>
  <c r="AC858" i="27"/>
  <c r="R858" i="27"/>
  <c r="AC860" i="27"/>
  <c r="R860" i="27"/>
  <c r="AC862" i="27"/>
  <c r="R862" i="27"/>
  <c r="AC864" i="27"/>
  <c r="R864" i="27"/>
  <c r="AC866" i="27"/>
  <c r="R866" i="27"/>
  <c r="AC868" i="27"/>
  <c r="R868" i="27"/>
  <c r="AC870" i="27"/>
  <c r="R870" i="27"/>
  <c r="AC872" i="27"/>
  <c r="R872" i="27"/>
  <c r="AC874" i="27"/>
  <c r="R874" i="27"/>
  <c r="AC876" i="27"/>
  <c r="R876" i="27"/>
  <c r="AC878" i="27"/>
  <c r="R878" i="27"/>
  <c r="AC880" i="27"/>
  <c r="R880" i="27"/>
  <c r="AC882" i="27"/>
  <c r="R882" i="27"/>
  <c r="AC884" i="27"/>
  <c r="R884" i="27"/>
  <c r="AC886" i="27"/>
  <c r="R886" i="27"/>
  <c r="AC888" i="27"/>
  <c r="R888" i="27"/>
  <c r="AC890" i="27"/>
  <c r="R890" i="27"/>
  <c r="AC892" i="27"/>
  <c r="R892" i="27"/>
  <c r="AC894" i="27"/>
  <c r="R894" i="27"/>
  <c r="AC896" i="27"/>
  <c r="R896" i="27"/>
  <c r="AC898" i="27"/>
  <c r="R898" i="27"/>
  <c r="AC900" i="27"/>
  <c r="R900" i="27"/>
  <c r="AC902" i="27"/>
  <c r="R902" i="27"/>
  <c r="AC904" i="27"/>
  <c r="R904" i="27"/>
  <c r="AC906" i="27"/>
  <c r="R906" i="27"/>
  <c r="AC908" i="27"/>
  <c r="R908" i="27"/>
  <c r="AC910" i="27"/>
  <c r="R910" i="27"/>
  <c r="AC912" i="27"/>
  <c r="R912" i="27"/>
  <c r="AC914" i="27"/>
  <c r="R914" i="27"/>
  <c r="AC916" i="27"/>
  <c r="R916" i="27"/>
  <c r="AC918" i="27"/>
  <c r="R918" i="27"/>
  <c r="AC920" i="27"/>
  <c r="R920" i="27"/>
  <c r="AC922" i="27"/>
  <c r="R922" i="27"/>
  <c r="AC924" i="27"/>
  <c r="R924" i="27"/>
  <c r="AC926" i="27"/>
  <c r="R926" i="27"/>
  <c r="AC928" i="27"/>
  <c r="R928" i="27"/>
  <c r="AC930" i="27"/>
  <c r="R930" i="27"/>
  <c r="AC932" i="27"/>
  <c r="R932" i="27"/>
  <c r="AC934" i="27"/>
  <c r="R934" i="27"/>
  <c r="AC936" i="27"/>
  <c r="R936" i="27"/>
  <c r="AC938" i="27"/>
  <c r="R938" i="27"/>
  <c r="AC940" i="27"/>
  <c r="R940" i="27"/>
  <c r="AC942" i="27"/>
  <c r="R942" i="27"/>
  <c r="AC944" i="27"/>
  <c r="R944" i="27"/>
  <c r="AC946" i="27"/>
  <c r="R946" i="27"/>
  <c r="AC948" i="27"/>
  <c r="R948" i="27"/>
  <c r="AC950" i="27"/>
  <c r="R950" i="27"/>
  <c r="AC952" i="27"/>
  <c r="R952" i="27"/>
  <c r="AC954" i="27"/>
  <c r="R954" i="27"/>
  <c r="AC956" i="27"/>
  <c r="R956" i="27"/>
  <c r="AC958" i="27"/>
  <c r="R958" i="27"/>
  <c r="AC960" i="27"/>
  <c r="R960" i="27"/>
  <c r="AC962" i="27"/>
  <c r="R962" i="27"/>
  <c r="AC964" i="27"/>
  <c r="R964" i="27"/>
  <c r="AC966" i="27"/>
  <c r="R966" i="27"/>
  <c r="AC968" i="27"/>
  <c r="R968" i="27"/>
  <c r="AC970" i="27"/>
  <c r="R970" i="27"/>
  <c r="AC972" i="27"/>
  <c r="R972" i="27"/>
  <c r="AC974" i="27"/>
  <c r="R974" i="27"/>
  <c r="AC976" i="27"/>
  <c r="R976" i="27"/>
  <c r="AC978" i="27"/>
  <c r="R978" i="27"/>
  <c r="AC980" i="27"/>
  <c r="R980" i="27"/>
  <c r="AC982" i="27"/>
  <c r="R982" i="27"/>
  <c r="AC984" i="27"/>
  <c r="R984" i="27"/>
  <c r="AC986" i="27"/>
  <c r="R986" i="27"/>
  <c r="AC988" i="27"/>
  <c r="R988" i="27"/>
  <c r="AC990" i="27"/>
  <c r="R990" i="27"/>
  <c r="AC992" i="27"/>
  <c r="R992" i="27"/>
  <c r="AC994" i="27"/>
  <c r="R994" i="27"/>
  <c r="AC996" i="27"/>
  <c r="R996" i="27"/>
  <c r="AC998" i="27"/>
  <c r="R998" i="27"/>
  <c r="AC1000" i="27"/>
  <c r="R1000" i="27"/>
  <c r="AC1002" i="27"/>
  <c r="R1002" i="27"/>
  <c r="AC1004" i="27"/>
  <c r="R1004" i="27"/>
  <c r="AC1006" i="27"/>
  <c r="R1006" i="27"/>
  <c r="AD8" i="27"/>
  <c r="S8" i="27"/>
  <c r="AD10" i="27"/>
  <c r="S10" i="27"/>
  <c r="AD12" i="27"/>
  <c r="S12" i="27"/>
  <c r="AD14" i="27"/>
  <c r="S14" i="27"/>
  <c r="AD16" i="27"/>
  <c r="S16" i="27"/>
  <c r="AD18" i="27"/>
  <c r="S18" i="27"/>
  <c r="AD20" i="27"/>
  <c r="S20" i="27"/>
  <c r="AD22" i="27"/>
  <c r="S22" i="27"/>
  <c r="AD24" i="27"/>
  <c r="S24" i="27"/>
  <c r="AD26" i="27"/>
  <c r="S26" i="27"/>
  <c r="AD28" i="27"/>
  <c r="S28" i="27"/>
  <c r="AD30" i="27"/>
  <c r="S30" i="27"/>
  <c r="AD32" i="27"/>
  <c r="S32" i="27"/>
  <c r="AD34" i="27"/>
  <c r="S34" i="27"/>
  <c r="AD36" i="27"/>
  <c r="S36" i="27"/>
  <c r="AD38" i="27"/>
  <c r="S38" i="27"/>
  <c r="AD40" i="27"/>
  <c r="S40" i="27"/>
  <c r="AD42" i="27"/>
  <c r="S42" i="27"/>
  <c r="AD44" i="27"/>
  <c r="S44" i="27"/>
  <c r="AD46" i="27"/>
  <c r="S46" i="27"/>
  <c r="AD48" i="27"/>
  <c r="S48" i="27"/>
  <c r="AD50" i="27"/>
  <c r="S50" i="27"/>
  <c r="AD52" i="27"/>
  <c r="S52" i="27"/>
  <c r="AD54" i="27"/>
  <c r="S54" i="27"/>
  <c r="AD56" i="27"/>
  <c r="S56" i="27"/>
  <c r="AD58" i="27"/>
  <c r="S58" i="27"/>
  <c r="AD60" i="27"/>
  <c r="S60" i="27"/>
  <c r="AD62" i="27"/>
  <c r="S62" i="27"/>
  <c r="AD64" i="27"/>
  <c r="S64" i="27"/>
  <c r="AD66" i="27"/>
  <c r="S66" i="27"/>
  <c r="AD68" i="27"/>
  <c r="S68" i="27"/>
  <c r="AD70" i="27"/>
  <c r="S70" i="27"/>
  <c r="AD72" i="27"/>
  <c r="S72" i="27"/>
  <c r="AD74" i="27"/>
  <c r="S74" i="27"/>
  <c r="AD76" i="27"/>
  <c r="S76" i="27"/>
  <c r="AD78" i="27"/>
  <c r="S78" i="27"/>
  <c r="AD80" i="27"/>
  <c r="S80" i="27"/>
  <c r="AD82" i="27"/>
  <c r="S82" i="27"/>
  <c r="AD84" i="27"/>
  <c r="S84" i="27"/>
  <c r="AD86" i="27"/>
  <c r="S86" i="27"/>
  <c r="AD88" i="27"/>
  <c r="S88" i="27"/>
  <c r="AD90" i="27"/>
  <c r="S90" i="27"/>
  <c r="AD92" i="27"/>
  <c r="S92" i="27"/>
  <c r="AD94" i="27"/>
  <c r="S94" i="27"/>
  <c r="AD96" i="27"/>
  <c r="S96" i="27"/>
  <c r="AD98" i="27"/>
  <c r="S98" i="27"/>
  <c r="AD100" i="27"/>
  <c r="S100" i="27"/>
  <c r="AD102" i="27"/>
  <c r="S102" i="27"/>
  <c r="AD104" i="27"/>
  <c r="S104" i="27"/>
  <c r="AD106" i="27"/>
  <c r="S106" i="27"/>
  <c r="AD108" i="27"/>
  <c r="S108" i="27"/>
  <c r="AD110" i="27"/>
  <c r="S110" i="27"/>
  <c r="AD112" i="27"/>
  <c r="S112" i="27"/>
  <c r="AD114" i="27"/>
  <c r="S114" i="27"/>
  <c r="AD116" i="27"/>
  <c r="S116" i="27"/>
  <c r="AD118" i="27"/>
  <c r="S118" i="27"/>
  <c r="AD120" i="27"/>
  <c r="S120" i="27"/>
  <c r="AD122" i="27"/>
  <c r="S122" i="27"/>
  <c r="AD124" i="27"/>
  <c r="S124" i="27"/>
  <c r="AD126" i="27"/>
  <c r="S126" i="27"/>
  <c r="AD128" i="27"/>
  <c r="S128" i="27"/>
  <c r="AD130" i="27"/>
  <c r="S130" i="27"/>
  <c r="AD132" i="27"/>
  <c r="S132" i="27"/>
  <c r="AD134" i="27"/>
  <c r="S134" i="27"/>
  <c r="AD136" i="27"/>
  <c r="S136" i="27"/>
  <c r="AD138" i="27"/>
  <c r="S138" i="27"/>
  <c r="AD140" i="27"/>
  <c r="S140" i="27"/>
  <c r="AD142" i="27"/>
  <c r="S142" i="27"/>
  <c r="AD144" i="27"/>
  <c r="S144" i="27"/>
  <c r="AD146" i="27"/>
  <c r="S146" i="27"/>
  <c r="AD148" i="27"/>
  <c r="S148" i="27"/>
  <c r="AD150" i="27"/>
  <c r="S150" i="27"/>
  <c r="AD152" i="27"/>
  <c r="S152" i="27"/>
  <c r="AD154" i="27"/>
  <c r="S154" i="27"/>
  <c r="AD156" i="27"/>
  <c r="S156" i="27"/>
  <c r="AD158" i="27"/>
  <c r="S158" i="27"/>
  <c r="AD160" i="27"/>
  <c r="S160" i="27"/>
  <c r="AD162" i="27"/>
  <c r="S162" i="27"/>
  <c r="AD164" i="27"/>
  <c r="S164" i="27"/>
  <c r="AD166" i="27"/>
  <c r="S166" i="27"/>
  <c r="AD168" i="27"/>
  <c r="S168" i="27"/>
  <c r="AD170" i="27"/>
  <c r="S170" i="27"/>
  <c r="AD172" i="27"/>
  <c r="S172" i="27"/>
  <c r="AD174" i="27"/>
  <c r="S174" i="27"/>
  <c r="AD176" i="27"/>
  <c r="S176" i="27"/>
  <c r="AD178" i="27"/>
  <c r="S178" i="27"/>
  <c r="AD180" i="27"/>
  <c r="S180" i="27"/>
  <c r="AD182" i="27"/>
  <c r="S182" i="27"/>
  <c r="AD184" i="27"/>
  <c r="S184" i="27"/>
  <c r="AD186" i="27"/>
  <c r="S186" i="27"/>
  <c r="AD188" i="27"/>
  <c r="S188" i="27"/>
  <c r="AD190" i="27"/>
  <c r="S190" i="27"/>
  <c r="AD192" i="27"/>
  <c r="S192" i="27"/>
  <c r="AD194" i="27"/>
  <c r="S194" i="27"/>
  <c r="AD196" i="27"/>
  <c r="S196" i="27"/>
  <c r="AD198" i="27"/>
  <c r="S198" i="27"/>
  <c r="AD200" i="27"/>
  <c r="S200" i="27"/>
  <c r="AD202" i="27"/>
  <c r="S202" i="27"/>
  <c r="AD204" i="27"/>
  <c r="S204" i="27"/>
  <c r="AD206" i="27"/>
  <c r="S206" i="27"/>
  <c r="AD208" i="27"/>
  <c r="S208" i="27"/>
  <c r="AD210" i="27"/>
  <c r="S210" i="27"/>
  <c r="AD212" i="27"/>
  <c r="S212" i="27"/>
  <c r="AD214" i="27"/>
  <c r="S214" i="27"/>
  <c r="AD216" i="27"/>
  <c r="S216" i="27"/>
  <c r="AD218" i="27"/>
  <c r="S218" i="27"/>
  <c r="AD220" i="27"/>
  <c r="S220" i="27"/>
  <c r="AD222" i="27"/>
  <c r="S222" i="27"/>
  <c r="AD224" i="27"/>
  <c r="S224" i="27"/>
  <c r="AD226" i="27"/>
  <c r="S226" i="27"/>
  <c r="AD228" i="27"/>
  <c r="S228" i="27"/>
  <c r="AD230" i="27"/>
  <c r="S230" i="27"/>
  <c r="AD232" i="27"/>
  <c r="S232" i="27"/>
  <c r="AD234" i="27"/>
  <c r="S234" i="27"/>
  <c r="AD236" i="27"/>
  <c r="S236" i="27"/>
  <c r="AD238" i="27"/>
  <c r="S238" i="27"/>
  <c r="AD240" i="27"/>
  <c r="S240" i="27"/>
  <c r="AD242" i="27"/>
  <c r="S242" i="27"/>
  <c r="AD244" i="27"/>
  <c r="S244" i="27"/>
  <c r="AD246" i="27"/>
  <c r="S246" i="27"/>
  <c r="AD248" i="27"/>
  <c r="S248" i="27"/>
  <c r="AD250" i="27"/>
  <c r="S250" i="27"/>
  <c r="AD252" i="27"/>
  <c r="S252" i="27"/>
  <c r="AD254" i="27"/>
  <c r="S254" i="27"/>
  <c r="AD256" i="27"/>
  <c r="S256" i="27"/>
  <c r="AD258" i="27"/>
  <c r="S258" i="27"/>
  <c r="AD260" i="27"/>
  <c r="S260" i="27"/>
  <c r="AD262" i="27"/>
  <c r="S262" i="27"/>
  <c r="AD264" i="27"/>
  <c r="S264" i="27"/>
  <c r="AD266" i="27"/>
  <c r="S266" i="27"/>
  <c r="AD268" i="27"/>
  <c r="S268" i="27"/>
  <c r="AD270" i="27"/>
  <c r="S270" i="27"/>
  <c r="AD272" i="27"/>
  <c r="S272" i="27"/>
  <c r="AD274" i="27"/>
  <c r="S274" i="27"/>
  <c r="AD276" i="27"/>
  <c r="S276" i="27"/>
  <c r="AD278" i="27"/>
  <c r="S278" i="27"/>
  <c r="AD280" i="27"/>
  <c r="S280" i="27"/>
  <c r="AD282" i="27"/>
  <c r="S282" i="27"/>
  <c r="AD284" i="27"/>
  <c r="S284" i="27"/>
  <c r="AD286" i="27"/>
  <c r="S286" i="27"/>
  <c r="AD288" i="27"/>
  <c r="S288" i="27"/>
  <c r="AD290" i="27"/>
  <c r="S290" i="27"/>
  <c r="AD292" i="27"/>
  <c r="S292" i="27"/>
  <c r="AD294" i="27"/>
  <c r="S294" i="27"/>
  <c r="AD296" i="27"/>
  <c r="S296" i="27"/>
  <c r="AD298" i="27"/>
  <c r="S298" i="27"/>
  <c r="AD300" i="27"/>
  <c r="S300" i="27"/>
  <c r="AD302" i="27"/>
  <c r="S302" i="27"/>
  <c r="AD304" i="27"/>
  <c r="S304" i="27"/>
  <c r="AD306" i="27"/>
  <c r="S306" i="27"/>
  <c r="AD308" i="27"/>
  <c r="S308" i="27"/>
  <c r="AD310" i="27"/>
  <c r="S310" i="27"/>
  <c r="AD312" i="27"/>
  <c r="S312" i="27"/>
  <c r="AD314" i="27"/>
  <c r="S314" i="27"/>
  <c r="AD316" i="27"/>
  <c r="S316" i="27"/>
  <c r="AD318" i="27"/>
  <c r="S318" i="27"/>
  <c r="AD320" i="27"/>
  <c r="S320" i="27"/>
  <c r="AD322" i="27"/>
  <c r="S322" i="27"/>
  <c r="AD324" i="27"/>
  <c r="S324" i="27"/>
  <c r="AD326" i="27"/>
  <c r="S326" i="27"/>
  <c r="AD328" i="27"/>
  <c r="S328" i="27"/>
  <c r="AD330" i="27"/>
  <c r="S330" i="27"/>
  <c r="AD332" i="27"/>
  <c r="S332" i="27"/>
  <c r="AD334" i="27"/>
  <c r="S334" i="27"/>
  <c r="AD336" i="27"/>
  <c r="S336" i="27"/>
  <c r="AD338" i="27"/>
  <c r="S338" i="27"/>
  <c r="AD340" i="27"/>
  <c r="S340" i="27"/>
  <c r="AD342" i="27"/>
  <c r="S342" i="27"/>
  <c r="AD344" i="27"/>
  <c r="S344" i="27"/>
  <c r="AD346" i="27"/>
  <c r="S346" i="27"/>
  <c r="AD348" i="27"/>
  <c r="S348" i="27"/>
  <c r="AD350" i="27"/>
  <c r="S350" i="27"/>
  <c r="AD352" i="27"/>
  <c r="S352" i="27"/>
  <c r="AD354" i="27"/>
  <c r="S354" i="27"/>
  <c r="AD356" i="27"/>
  <c r="S356" i="27"/>
  <c r="AD358" i="27"/>
  <c r="S358" i="27"/>
  <c r="AD360" i="27"/>
  <c r="S360" i="27"/>
  <c r="AD362" i="27"/>
  <c r="S362" i="27"/>
  <c r="AD364" i="27"/>
  <c r="S364" i="27"/>
  <c r="AD366" i="27"/>
  <c r="S366" i="27"/>
  <c r="AD368" i="27"/>
  <c r="S368" i="27"/>
  <c r="AD370" i="27"/>
  <c r="S370" i="27"/>
  <c r="AD372" i="27"/>
  <c r="S372" i="27"/>
  <c r="AD374" i="27"/>
  <c r="S374" i="27"/>
  <c r="AD376" i="27"/>
  <c r="S376" i="27"/>
  <c r="AD378" i="27"/>
  <c r="S378" i="27"/>
  <c r="AD380" i="27"/>
  <c r="S380" i="27"/>
  <c r="AD382" i="27"/>
  <c r="S382" i="27"/>
  <c r="AD384" i="27"/>
  <c r="S384" i="27"/>
  <c r="AD386" i="27"/>
  <c r="S386" i="27"/>
  <c r="AD388" i="27"/>
  <c r="S388" i="27"/>
  <c r="AD390" i="27"/>
  <c r="S390" i="27"/>
  <c r="AD392" i="27"/>
  <c r="S392" i="27"/>
  <c r="AD394" i="27"/>
  <c r="S394" i="27"/>
  <c r="AD396" i="27"/>
  <c r="S396" i="27"/>
  <c r="AD398" i="27"/>
  <c r="S398" i="27"/>
  <c r="AD400" i="27"/>
  <c r="S400" i="27"/>
  <c r="AD402" i="27"/>
  <c r="S402" i="27"/>
  <c r="AD404" i="27"/>
  <c r="S404" i="27"/>
  <c r="AD406" i="27"/>
  <c r="S406" i="27"/>
  <c r="AD408" i="27"/>
  <c r="S408" i="27"/>
  <c r="AD410" i="27"/>
  <c r="S410" i="27"/>
  <c r="AD412" i="27"/>
  <c r="S412" i="27"/>
  <c r="AD414" i="27"/>
  <c r="S414" i="27"/>
  <c r="AD416" i="27"/>
  <c r="S416" i="27"/>
  <c r="AD418" i="27"/>
  <c r="S418" i="27"/>
  <c r="AD420" i="27"/>
  <c r="S420" i="27"/>
  <c r="AD422" i="27"/>
  <c r="S422" i="27"/>
  <c r="AD424" i="27"/>
  <c r="S424" i="27"/>
  <c r="AD426" i="27"/>
  <c r="S426" i="27"/>
  <c r="AD428" i="27"/>
  <c r="S428" i="27"/>
  <c r="AD430" i="27"/>
  <c r="S430" i="27"/>
  <c r="AD432" i="27"/>
  <c r="S432" i="27"/>
  <c r="AD434" i="27"/>
  <c r="S434" i="27"/>
  <c r="AD436" i="27"/>
  <c r="S436" i="27"/>
  <c r="AD438" i="27"/>
  <c r="S438" i="27"/>
  <c r="AD440" i="27"/>
  <c r="S440" i="27"/>
  <c r="AD442" i="27"/>
  <c r="S442" i="27"/>
  <c r="AD444" i="27"/>
  <c r="S444" i="27"/>
  <c r="AD446" i="27"/>
  <c r="S446" i="27"/>
  <c r="AD448" i="27"/>
  <c r="S448" i="27"/>
  <c r="AD450" i="27"/>
  <c r="S450" i="27"/>
  <c r="AD452" i="27"/>
  <c r="S452" i="27"/>
  <c r="AD454" i="27"/>
  <c r="S454" i="27"/>
  <c r="AD456" i="27"/>
  <c r="S456" i="27"/>
  <c r="AD458" i="27"/>
  <c r="S458" i="27"/>
  <c r="AD460" i="27"/>
  <c r="S460" i="27"/>
  <c r="AD462" i="27"/>
  <c r="S462" i="27"/>
  <c r="AD464" i="27"/>
  <c r="S464" i="27"/>
  <c r="AD466" i="27"/>
  <c r="S466" i="27"/>
  <c r="AD468" i="27"/>
  <c r="S468" i="27"/>
  <c r="AD470" i="27"/>
  <c r="S470" i="27"/>
  <c r="AD472" i="27"/>
  <c r="S472" i="27"/>
  <c r="AD474" i="27"/>
  <c r="S474" i="27"/>
  <c r="AD476" i="27"/>
  <c r="S476" i="27"/>
  <c r="AD478" i="27"/>
  <c r="S478" i="27"/>
  <c r="AD480" i="27"/>
  <c r="S480" i="27"/>
  <c r="AD482" i="27"/>
  <c r="S482" i="27"/>
  <c r="AD484" i="27"/>
  <c r="S484" i="27"/>
  <c r="AD486" i="27"/>
  <c r="S486" i="27"/>
  <c r="AD488" i="27"/>
  <c r="S488" i="27"/>
  <c r="AD490" i="27"/>
  <c r="S490" i="27"/>
  <c r="AD492" i="27"/>
  <c r="S492" i="27"/>
  <c r="AD494" i="27"/>
  <c r="S494" i="27"/>
  <c r="AD496" i="27"/>
  <c r="S496" i="27"/>
  <c r="AD498" i="27"/>
  <c r="S498" i="27"/>
  <c r="AD500" i="27"/>
  <c r="S500" i="27"/>
  <c r="AD502" i="27"/>
  <c r="S502" i="27"/>
  <c r="AD504" i="27"/>
  <c r="S504" i="27"/>
  <c r="AD506" i="27"/>
  <c r="S506" i="27"/>
  <c r="AD508" i="27"/>
  <c r="S508" i="27"/>
  <c r="AD510" i="27"/>
  <c r="S510" i="27"/>
  <c r="AD512" i="27"/>
  <c r="S512" i="27"/>
  <c r="AD514" i="27"/>
  <c r="S514" i="27"/>
  <c r="AD516" i="27"/>
  <c r="S516" i="27"/>
  <c r="AD518" i="27"/>
  <c r="S518" i="27"/>
  <c r="AD520" i="27"/>
  <c r="S520" i="27"/>
  <c r="AD522" i="27"/>
  <c r="S522" i="27"/>
  <c r="AD524" i="27"/>
  <c r="S524" i="27"/>
  <c r="AD526" i="27"/>
  <c r="S526" i="27"/>
  <c r="AD528" i="27"/>
  <c r="S528" i="27"/>
  <c r="AD530" i="27"/>
  <c r="S530" i="27"/>
  <c r="AD532" i="27"/>
  <c r="S532" i="27"/>
  <c r="AD534" i="27"/>
  <c r="S534" i="27"/>
  <c r="AD536" i="27"/>
  <c r="S536" i="27"/>
  <c r="AD538" i="27"/>
  <c r="S538" i="27"/>
  <c r="AD540" i="27"/>
  <c r="S540" i="27"/>
  <c r="AD542" i="27"/>
  <c r="S542" i="27"/>
  <c r="AD544" i="27"/>
  <c r="S544" i="27"/>
  <c r="AD546" i="27"/>
  <c r="S546" i="27"/>
  <c r="AD548" i="27"/>
  <c r="S548" i="27"/>
  <c r="AD550" i="27"/>
  <c r="S550" i="27"/>
  <c r="AD552" i="27"/>
  <c r="S552" i="27"/>
  <c r="AD554" i="27"/>
  <c r="S554" i="27"/>
  <c r="AD556" i="27"/>
  <c r="S556" i="27"/>
  <c r="AD558" i="27"/>
  <c r="S558" i="27"/>
  <c r="AD560" i="27"/>
  <c r="S560" i="27"/>
  <c r="AD562" i="27"/>
  <c r="S562" i="27"/>
  <c r="AD564" i="27"/>
  <c r="S564" i="27"/>
  <c r="AD566" i="27"/>
  <c r="S566" i="27"/>
  <c r="AD568" i="27"/>
  <c r="S568" i="27"/>
  <c r="AD570" i="27"/>
  <c r="S570" i="27"/>
  <c r="AD572" i="27"/>
  <c r="S572" i="27"/>
  <c r="AD574" i="27"/>
  <c r="S574" i="27"/>
  <c r="AD576" i="27"/>
  <c r="S576" i="27"/>
  <c r="AD578" i="27"/>
  <c r="S578" i="27"/>
  <c r="AD580" i="27"/>
  <c r="S580" i="27"/>
  <c r="AD582" i="27"/>
  <c r="S582" i="27"/>
  <c r="AD584" i="27"/>
  <c r="S584" i="27"/>
  <c r="AD586" i="27"/>
  <c r="S586" i="27"/>
  <c r="AD588" i="27"/>
  <c r="S588" i="27"/>
  <c r="AD590" i="27"/>
  <c r="S590" i="27"/>
  <c r="AD592" i="27"/>
  <c r="S592" i="27"/>
  <c r="AD594" i="27"/>
  <c r="S594" i="27"/>
  <c r="AD596" i="27"/>
  <c r="S596" i="27"/>
  <c r="AD598" i="27"/>
  <c r="S598" i="27"/>
  <c r="AD600" i="27"/>
  <c r="S600" i="27"/>
  <c r="AD602" i="27"/>
  <c r="S602" i="27"/>
  <c r="AD604" i="27"/>
  <c r="S604" i="27"/>
  <c r="AD606" i="27"/>
  <c r="S606" i="27"/>
  <c r="AD608" i="27"/>
  <c r="S608" i="27"/>
  <c r="AD610" i="27"/>
  <c r="S610" i="27"/>
  <c r="AD612" i="27"/>
  <c r="S612" i="27"/>
  <c r="AD614" i="27"/>
  <c r="S614" i="27"/>
  <c r="AD616" i="27"/>
  <c r="S616" i="27"/>
  <c r="AD618" i="27"/>
  <c r="S618" i="27"/>
  <c r="AD620" i="27"/>
  <c r="S620" i="27"/>
  <c r="AD622" i="27"/>
  <c r="S622" i="27"/>
  <c r="AD624" i="27"/>
  <c r="S624" i="27"/>
  <c r="AD626" i="27"/>
  <c r="S626" i="27"/>
  <c r="AD628" i="27"/>
  <c r="S628" i="27"/>
  <c r="AD630" i="27"/>
  <c r="S630" i="27"/>
  <c r="AD632" i="27"/>
  <c r="S632" i="27"/>
  <c r="AD634" i="27"/>
  <c r="S634" i="27"/>
  <c r="AD636" i="27"/>
  <c r="S636" i="27"/>
  <c r="AD638" i="27"/>
  <c r="S638" i="27"/>
  <c r="AD640" i="27"/>
  <c r="S640" i="27"/>
  <c r="AD642" i="27"/>
  <c r="S642" i="27"/>
  <c r="AD644" i="27"/>
  <c r="S644" i="27"/>
  <c r="AD646" i="27"/>
  <c r="S646" i="27"/>
  <c r="AD648" i="27"/>
  <c r="S648" i="27"/>
  <c r="AD650" i="27"/>
  <c r="S650" i="27"/>
  <c r="AD652" i="27"/>
  <c r="S652" i="27"/>
  <c r="AD654" i="27"/>
  <c r="S654" i="27"/>
  <c r="AD656" i="27"/>
  <c r="S656" i="27"/>
  <c r="AD658" i="27"/>
  <c r="S658" i="27"/>
  <c r="AD660" i="27"/>
  <c r="S660" i="27"/>
  <c r="AD662" i="27"/>
  <c r="S662" i="27"/>
  <c r="AD664" i="27"/>
  <c r="S664" i="27"/>
  <c r="AD666" i="27"/>
  <c r="S666" i="27"/>
  <c r="AD668" i="27"/>
  <c r="S668" i="27"/>
  <c r="AD670" i="27"/>
  <c r="S670" i="27"/>
  <c r="AD672" i="27"/>
  <c r="S672" i="27"/>
  <c r="AD674" i="27"/>
  <c r="S674" i="27"/>
  <c r="AD676" i="27"/>
  <c r="S676" i="27"/>
  <c r="AD678" i="27"/>
  <c r="S678" i="27"/>
  <c r="AD680" i="27"/>
  <c r="S680" i="27"/>
  <c r="AD682" i="27"/>
  <c r="S682" i="27"/>
  <c r="AD684" i="27"/>
  <c r="S684" i="27"/>
  <c r="AD686" i="27"/>
  <c r="S686" i="27"/>
  <c r="AD688" i="27"/>
  <c r="S688" i="27"/>
  <c r="AD690" i="27"/>
  <c r="S690" i="27"/>
  <c r="AD692" i="27"/>
  <c r="S692" i="27"/>
  <c r="AD694" i="27"/>
  <c r="S694" i="27"/>
  <c r="AD696" i="27"/>
  <c r="S696" i="27"/>
  <c r="AD698" i="27"/>
  <c r="S698" i="27"/>
  <c r="AD700" i="27"/>
  <c r="S700" i="27"/>
  <c r="AD702" i="27"/>
  <c r="S702" i="27"/>
  <c r="AD704" i="27"/>
  <c r="S704" i="27"/>
  <c r="AD706" i="27"/>
  <c r="S706" i="27"/>
  <c r="AD708" i="27"/>
  <c r="S708" i="27"/>
  <c r="AD710" i="27"/>
  <c r="S710" i="27"/>
  <c r="AD712" i="27"/>
  <c r="S712" i="27"/>
  <c r="AD714" i="27"/>
  <c r="S714" i="27"/>
  <c r="AD716" i="27"/>
  <c r="S716" i="27"/>
  <c r="AD718" i="27"/>
  <c r="S718" i="27"/>
  <c r="AD720" i="27"/>
  <c r="S720" i="27"/>
  <c r="AD722" i="27"/>
  <c r="S722" i="27"/>
  <c r="AD724" i="27"/>
  <c r="S724" i="27"/>
  <c r="AD726" i="27"/>
  <c r="S726" i="27"/>
  <c r="AD728" i="27"/>
  <c r="S728" i="27"/>
  <c r="AD730" i="27"/>
  <c r="S730" i="27"/>
  <c r="AD732" i="27"/>
  <c r="S732" i="27"/>
  <c r="AD734" i="27"/>
  <c r="S734" i="27"/>
  <c r="AD736" i="27"/>
  <c r="S736" i="27"/>
  <c r="AD738" i="27"/>
  <c r="S738" i="27"/>
  <c r="AD740" i="27"/>
  <c r="S740" i="27"/>
  <c r="AD742" i="27"/>
  <c r="S742" i="27"/>
  <c r="AD744" i="27"/>
  <c r="S744" i="27"/>
  <c r="AD746" i="27"/>
  <c r="S746" i="27"/>
  <c r="AD748" i="27"/>
  <c r="S748" i="27"/>
  <c r="AD750" i="27"/>
  <c r="S750" i="27"/>
  <c r="AD752" i="27"/>
  <c r="S752" i="27"/>
  <c r="AD754" i="27"/>
  <c r="S754" i="27"/>
  <c r="AD756" i="27"/>
  <c r="S756" i="27"/>
  <c r="AD758" i="27"/>
  <c r="S758" i="27"/>
  <c r="AD760" i="27"/>
  <c r="S760" i="27"/>
  <c r="AD762" i="27"/>
  <c r="S762" i="27"/>
  <c r="AD764" i="27"/>
  <c r="S764" i="27"/>
  <c r="AD766" i="27"/>
  <c r="S766" i="27"/>
  <c r="AD768" i="27"/>
  <c r="S768" i="27"/>
  <c r="AD770" i="27"/>
  <c r="S770" i="27"/>
  <c r="AD772" i="27"/>
  <c r="S772" i="27"/>
  <c r="AD774" i="27"/>
  <c r="S774" i="27"/>
  <c r="AD776" i="27"/>
  <c r="S776" i="27"/>
  <c r="AD778" i="27"/>
  <c r="S778" i="27"/>
  <c r="AD780" i="27"/>
  <c r="S780" i="27"/>
  <c r="AD782" i="27"/>
  <c r="S782" i="27"/>
  <c r="AD784" i="27"/>
  <c r="S784" i="27"/>
  <c r="AD786" i="27"/>
  <c r="S786" i="27"/>
  <c r="AD788" i="27"/>
  <c r="S788" i="27"/>
  <c r="AD790" i="27"/>
  <c r="S790" i="27"/>
  <c r="AD792" i="27"/>
  <c r="S792" i="27"/>
  <c r="AD794" i="27"/>
  <c r="S794" i="27"/>
  <c r="AD796" i="27"/>
  <c r="S796" i="27"/>
  <c r="AD798" i="27"/>
  <c r="S798" i="27"/>
  <c r="AD800" i="27"/>
  <c r="S800" i="27"/>
  <c r="AD802" i="27"/>
  <c r="S802" i="27"/>
  <c r="AD804" i="27"/>
  <c r="S804" i="27"/>
  <c r="AD806" i="27"/>
  <c r="S806" i="27"/>
  <c r="AD808" i="27"/>
  <c r="S808" i="27"/>
  <c r="AD810" i="27"/>
  <c r="S810" i="27"/>
  <c r="AD812" i="27"/>
  <c r="S812" i="27"/>
  <c r="AD814" i="27"/>
  <c r="S814" i="27"/>
  <c r="AD816" i="27"/>
  <c r="S816" i="27"/>
  <c r="AD818" i="27"/>
  <c r="S818" i="27"/>
  <c r="AD820" i="27"/>
  <c r="S820" i="27"/>
  <c r="AD822" i="27"/>
  <c r="S822" i="27"/>
  <c r="AD824" i="27"/>
  <c r="S824" i="27"/>
  <c r="AD826" i="27"/>
  <c r="S826" i="27"/>
  <c r="AD828" i="27"/>
  <c r="S828" i="27"/>
  <c r="AD830" i="27"/>
  <c r="S830" i="27"/>
  <c r="AD832" i="27"/>
  <c r="S832" i="27"/>
  <c r="AD834" i="27"/>
  <c r="S834" i="27"/>
  <c r="AD836" i="27"/>
  <c r="S836" i="27"/>
  <c r="AD838" i="27"/>
  <c r="S838" i="27"/>
  <c r="AD840" i="27"/>
  <c r="S840" i="27"/>
  <c r="AD842" i="27"/>
  <c r="S842" i="27"/>
  <c r="AD844" i="27"/>
  <c r="S844" i="27"/>
  <c r="AD846" i="27"/>
  <c r="S846" i="27"/>
  <c r="AD848" i="27"/>
  <c r="S848" i="27"/>
  <c r="AD850" i="27"/>
  <c r="S850" i="27"/>
  <c r="AD852" i="27"/>
  <c r="S852" i="27"/>
  <c r="AD854" i="27"/>
  <c r="S854" i="27"/>
  <c r="AD856" i="27"/>
  <c r="S856" i="27"/>
  <c r="AD858" i="27"/>
  <c r="S858" i="27"/>
  <c r="AD860" i="27"/>
  <c r="S860" i="27"/>
  <c r="AD862" i="27"/>
  <c r="S862" i="27"/>
  <c r="AD864" i="27"/>
  <c r="S864" i="27"/>
  <c r="AD866" i="27"/>
  <c r="S866" i="27"/>
  <c r="AD868" i="27"/>
  <c r="S868" i="27"/>
  <c r="AD870" i="27"/>
  <c r="S870" i="27"/>
  <c r="AD872" i="27"/>
  <c r="S872" i="27"/>
  <c r="AD874" i="27"/>
  <c r="S874" i="27"/>
  <c r="AD876" i="27"/>
  <c r="S876" i="27"/>
  <c r="AD878" i="27"/>
  <c r="S878" i="27"/>
  <c r="AD880" i="27"/>
  <c r="S880" i="27"/>
  <c r="AD882" i="27"/>
  <c r="S882" i="27"/>
  <c r="AD884" i="27"/>
  <c r="S884" i="27"/>
  <c r="AD886" i="27"/>
  <c r="S886" i="27"/>
  <c r="AD888" i="27"/>
  <c r="S888" i="27"/>
  <c r="AD890" i="27"/>
  <c r="S890" i="27"/>
  <c r="AD892" i="27"/>
  <c r="S892" i="27"/>
  <c r="AD894" i="27"/>
  <c r="S894" i="27"/>
  <c r="AD896" i="27"/>
  <c r="S896" i="27"/>
  <c r="AD898" i="27"/>
  <c r="S898" i="27"/>
  <c r="AD900" i="27"/>
  <c r="S900" i="27"/>
  <c r="AD902" i="27"/>
  <c r="S902" i="27"/>
  <c r="AD904" i="27"/>
  <c r="S904" i="27"/>
  <c r="AD906" i="27"/>
  <c r="S906" i="27"/>
  <c r="AD908" i="27"/>
  <c r="S908" i="27"/>
  <c r="AD910" i="27"/>
  <c r="S910" i="27"/>
  <c r="AD912" i="27"/>
  <c r="S912" i="27"/>
  <c r="AD914" i="27"/>
  <c r="S914" i="27"/>
  <c r="AD916" i="27"/>
  <c r="S916" i="27"/>
  <c r="AD918" i="27"/>
  <c r="S918" i="27"/>
  <c r="AD920" i="27"/>
  <c r="S920" i="27"/>
  <c r="AD922" i="27"/>
  <c r="S922" i="27"/>
  <c r="AD924" i="27"/>
  <c r="S924" i="27"/>
  <c r="AD926" i="27"/>
  <c r="S926" i="27"/>
  <c r="AD928" i="27"/>
  <c r="S928" i="27"/>
  <c r="AD930" i="27"/>
  <c r="S930" i="27"/>
  <c r="AD932" i="27"/>
  <c r="S932" i="27"/>
  <c r="AD934" i="27"/>
  <c r="S934" i="27"/>
  <c r="AD936" i="27"/>
  <c r="S936" i="27"/>
  <c r="AD938" i="27"/>
  <c r="S938" i="27"/>
  <c r="AD940" i="27"/>
  <c r="S940" i="27"/>
  <c r="AD942" i="27"/>
  <c r="S942" i="27"/>
  <c r="AD944" i="27"/>
  <c r="S944" i="27"/>
  <c r="AD946" i="27"/>
  <c r="S946" i="27"/>
  <c r="AD948" i="27"/>
  <c r="S948" i="27"/>
  <c r="AD950" i="27"/>
  <c r="S950" i="27"/>
  <c r="AD952" i="27"/>
  <c r="S952" i="27"/>
  <c r="AD954" i="27"/>
  <c r="S954" i="27"/>
  <c r="AD956" i="27"/>
  <c r="S956" i="27"/>
  <c r="AD958" i="27"/>
  <c r="S958" i="27"/>
  <c r="AD960" i="27"/>
  <c r="S960" i="27"/>
  <c r="AD962" i="27"/>
  <c r="S962" i="27"/>
  <c r="AD964" i="27"/>
  <c r="S964" i="27"/>
  <c r="AD966" i="27"/>
  <c r="S966" i="27"/>
  <c r="AD968" i="27"/>
  <c r="S968" i="27"/>
  <c r="AD970" i="27"/>
  <c r="S970" i="27"/>
  <c r="AD972" i="27"/>
  <c r="S972" i="27"/>
  <c r="AD974" i="27"/>
  <c r="S974" i="27"/>
  <c r="AD976" i="27"/>
  <c r="S976" i="27"/>
  <c r="AD978" i="27"/>
  <c r="S978" i="27"/>
  <c r="AD980" i="27"/>
  <c r="S980" i="27"/>
  <c r="AD982" i="27"/>
  <c r="S982" i="27"/>
  <c r="AD984" i="27"/>
  <c r="S984" i="27"/>
  <c r="AD986" i="27"/>
  <c r="S986" i="27"/>
  <c r="AD988" i="27"/>
  <c r="S988" i="27"/>
  <c r="AD990" i="27"/>
  <c r="S990" i="27"/>
  <c r="AD992" i="27"/>
  <c r="S992" i="27"/>
  <c r="AD994" i="27"/>
  <c r="S994" i="27"/>
  <c r="AD996" i="27"/>
  <c r="S996" i="27"/>
  <c r="AD998" i="27"/>
  <c r="S998" i="27"/>
  <c r="AD1000" i="27"/>
  <c r="S1000" i="27"/>
  <c r="AD1002" i="27"/>
  <c r="S1002" i="27"/>
  <c r="AD1004" i="27"/>
  <c r="S1004" i="27"/>
  <c r="AD1006" i="27"/>
  <c r="S1006" i="27"/>
  <c r="AB9" i="27"/>
  <c r="Q9" i="27"/>
  <c r="AB11" i="27"/>
  <c r="Q11" i="27"/>
  <c r="AB13" i="27"/>
  <c r="Q13" i="27"/>
  <c r="AB15" i="27"/>
  <c r="Q15" i="27"/>
  <c r="AB17" i="27"/>
  <c r="Q17" i="27"/>
  <c r="AB19" i="27"/>
  <c r="Q19" i="27"/>
  <c r="AB21" i="27"/>
  <c r="Q21" i="27"/>
  <c r="AB23" i="27"/>
  <c r="Q23" i="27"/>
  <c r="AB25" i="27"/>
  <c r="Q25" i="27"/>
  <c r="AB27" i="27"/>
  <c r="Q27" i="27"/>
  <c r="AB29" i="27"/>
  <c r="Q29" i="27"/>
  <c r="AB31" i="27"/>
  <c r="Q31" i="27"/>
  <c r="AB33" i="27"/>
  <c r="Q33" i="27"/>
  <c r="AB35" i="27"/>
  <c r="Q35" i="27"/>
  <c r="AB37" i="27"/>
  <c r="Q37" i="27"/>
  <c r="AB39" i="27"/>
  <c r="Q39" i="27"/>
  <c r="AB41" i="27"/>
  <c r="Q41" i="27"/>
  <c r="AB43" i="27"/>
  <c r="Q43" i="27"/>
  <c r="AB45" i="27"/>
  <c r="Q45" i="27"/>
  <c r="AB47" i="27"/>
  <c r="Q47" i="27"/>
  <c r="AB49" i="27"/>
  <c r="Q49" i="27"/>
  <c r="AB51" i="27"/>
  <c r="Q51" i="27"/>
  <c r="AB53" i="27"/>
  <c r="Q53" i="27"/>
  <c r="AB55" i="27"/>
  <c r="Q55" i="27"/>
  <c r="AB57" i="27"/>
  <c r="Q57" i="27"/>
  <c r="AB59" i="27"/>
  <c r="Q59" i="27"/>
  <c r="AB61" i="27"/>
  <c r="Q61" i="27"/>
  <c r="AB63" i="27"/>
  <c r="Q63" i="27"/>
  <c r="AB65" i="27"/>
  <c r="Q65" i="27"/>
  <c r="AB67" i="27"/>
  <c r="Q67" i="27"/>
  <c r="AB69" i="27"/>
  <c r="Q69" i="27"/>
  <c r="AB71" i="27"/>
  <c r="Q71" i="27"/>
  <c r="AB73" i="27"/>
  <c r="Q73" i="27"/>
  <c r="AB75" i="27"/>
  <c r="Q75" i="27"/>
  <c r="AB77" i="27"/>
  <c r="Q77" i="27"/>
  <c r="AB79" i="27"/>
  <c r="Q79" i="27"/>
  <c r="AB81" i="27"/>
  <c r="Q81" i="27"/>
  <c r="AB83" i="27"/>
  <c r="Q83" i="27"/>
  <c r="AB85" i="27"/>
  <c r="Q85" i="27"/>
  <c r="AB87" i="27"/>
  <c r="Q87" i="27"/>
  <c r="AB89" i="27"/>
  <c r="Q89" i="27"/>
  <c r="AB91" i="27"/>
  <c r="Q91" i="27"/>
  <c r="AB93" i="27"/>
  <c r="Q93" i="27"/>
  <c r="AB95" i="27"/>
  <c r="Q95" i="27"/>
  <c r="AB97" i="27"/>
  <c r="Q97" i="27"/>
  <c r="AB99" i="27"/>
  <c r="Q99" i="27"/>
  <c r="AB101" i="27"/>
  <c r="Q101" i="27"/>
  <c r="AB103" i="27"/>
  <c r="Q103" i="27"/>
  <c r="AB105" i="27"/>
  <c r="Q105" i="27"/>
  <c r="AB107" i="27"/>
  <c r="Q107" i="27"/>
  <c r="AB109" i="27"/>
  <c r="Q109" i="27"/>
  <c r="AB111" i="27"/>
  <c r="Q111" i="27"/>
  <c r="AB113" i="27"/>
  <c r="Q113" i="27"/>
  <c r="AB115" i="27"/>
  <c r="Q115" i="27"/>
  <c r="AB117" i="27"/>
  <c r="Q117" i="27"/>
  <c r="AB119" i="27"/>
  <c r="Q119" i="27"/>
  <c r="AB121" i="27"/>
  <c r="Q121" i="27"/>
  <c r="AB123" i="27"/>
  <c r="Q123" i="27"/>
  <c r="AB125" i="27"/>
  <c r="Q125" i="27"/>
  <c r="AB127" i="27"/>
  <c r="Q127" i="27"/>
  <c r="AB129" i="27"/>
  <c r="Q129" i="27"/>
  <c r="AB131" i="27"/>
  <c r="Q131" i="27"/>
  <c r="AB133" i="27"/>
  <c r="Q133" i="27"/>
  <c r="AB135" i="27"/>
  <c r="Q135" i="27"/>
  <c r="AB137" i="27"/>
  <c r="Q137" i="27"/>
  <c r="AB139" i="27"/>
  <c r="Q139" i="27"/>
  <c r="AB141" i="27"/>
  <c r="Q141" i="27"/>
  <c r="AB143" i="27"/>
  <c r="Q143" i="27"/>
  <c r="AB145" i="27"/>
  <c r="Q145" i="27"/>
  <c r="AB147" i="27"/>
  <c r="Q147" i="27"/>
  <c r="AB149" i="27"/>
  <c r="Q149" i="27"/>
  <c r="AB151" i="27"/>
  <c r="Q151" i="27"/>
  <c r="AB153" i="27"/>
  <c r="Q153" i="27"/>
  <c r="AB155" i="27"/>
  <c r="Q155" i="27"/>
  <c r="AB157" i="27"/>
  <c r="Q157" i="27"/>
  <c r="AB159" i="27"/>
  <c r="Q159" i="27"/>
  <c r="AB161" i="27"/>
  <c r="Q161" i="27"/>
  <c r="AB163" i="27"/>
  <c r="Q163" i="27"/>
  <c r="AB165" i="27"/>
  <c r="Q165" i="27"/>
  <c r="AB167" i="27"/>
  <c r="Q167" i="27"/>
  <c r="AB169" i="27"/>
  <c r="Q169" i="27"/>
  <c r="AB171" i="27"/>
  <c r="Q171" i="27"/>
  <c r="AB173" i="27"/>
  <c r="Q173" i="27"/>
  <c r="AB175" i="27"/>
  <c r="Q175" i="27"/>
  <c r="AB177" i="27"/>
  <c r="Q177" i="27"/>
  <c r="AB179" i="27"/>
  <c r="Q179" i="27"/>
  <c r="AB181" i="27"/>
  <c r="Q181" i="27"/>
  <c r="AB183" i="27"/>
  <c r="Q183" i="27"/>
  <c r="AB185" i="27"/>
  <c r="Q185" i="27"/>
  <c r="AB187" i="27"/>
  <c r="Q187" i="27"/>
  <c r="AB189" i="27"/>
  <c r="Q189" i="27"/>
  <c r="AB191" i="27"/>
  <c r="Q191" i="27"/>
  <c r="AB193" i="27"/>
  <c r="Q193" i="27"/>
  <c r="AB195" i="27"/>
  <c r="Q195" i="27"/>
  <c r="AB197" i="27"/>
  <c r="Q197" i="27"/>
  <c r="AB199" i="27"/>
  <c r="Q199" i="27"/>
  <c r="AB201" i="27"/>
  <c r="Q201" i="27"/>
  <c r="AB203" i="27"/>
  <c r="Q203" i="27"/>
  <c r="AB205" i="27"/>
  <c r="Q205" i="27"/>
  <c r="AB207" i="27"/>
  <c r="Q207" i="27"/>
  <c r="AB209" i="27"/>
  <c r="Q209" i="27"/>
  <c r="AB211" i="27"/>
  <c r="Q211" i="27"/>
  <c r="AB213" i="27"/>
  <c r="Q213" i="27"/>
  <c r="AB215" i="27"/>
  <c r="Q215" i="27"/>
  <c r="AB217" i="27"/>
  <c r="Q217" i="27"/>
  <c r="AB219" i="27"/>
  <c r="Q219" i="27"/>
  <c r="AB221" i="27"/>
  <c r="Q221" i="27"/>
  <c r="AB223" i="27"/>
  <c r="Q223" i="27"/>
  <c r="AB225" i="27"/>
  <c r="Q225" i="27"/>
  <c r="AB227" i="27"/>
  <c r="Q227" i="27"/>
  <c r="AB229" i="27"/>
  <c r="Q229" i="27"/>
  <c r="AB231" i="27"/>
  <c r="Q231" i="27"/>
  <c r="AB233" i="27"/>
  <c r="Q233" i="27"/>
  <c r="AB235" i="27"/>
  <c r="Q235" i="27"/>
  <c r="AB237" i="27"/>
  <c r="Q237" i="27"/>
  <c r="AB239" i="27"/>
  <c r="Q239" i="27"/>
  <c r="AB241" i="27"/>
  <c r="Q241" i="27"/>
  <c r="AB243" i="27"/>
  <c r="Q243" i="27"/>
  <c r="AB245" i="27"/>
  <c r="Q245" i="27"/>
  <c r="AB247" i="27"/>
  <c r="Q247" i="27"/>
  <c r="AB249" i="27"/>
  <c r="Q249" i="27"/>
  <c r="AB251" i="27"/>
  <c r="Q251" i="27"/>
  <c r="AB253" i="27"/>
  <c r="Q253" i="27"/>
  <c r="AB255" i="27"/>
  <c r="Q255" i="27"/>
  <c r="AB257" i="27"/>
  <c r="Q257" i="27"/>
  <c r="AB259" i="27"/>
  <c r="Q259" i="27"/>
  <c r="AB261" i="27"/>
  <c r="Q261" i="27"/>
  <c r="AB263" i="27"/>
  <c r="Q263" i="27"/>
  <c r="AB265" i="27"/>
  <c r="Q265" i="27"/>
  <c r="AB267" i="27"/>
  <c r="Q267" i="27"/>
  <c r="AB269" i="27"/>
  <c r="Q269" i="27"/>
  <c r="AB271" i="27"/>
  <c r="Q271" i="27"/>
  <c r="AB273" i="27"/>
  <c r="Q273" i="27"/>
  <c r="AB275" i="27"/>
  <c r="Q275" i="27"/>
  <c r="AB277" i="27"/>
  <c r="Q277" i="27"/>
  <c r="AB279" i="27"/>
  <c r="Q279" i="27"/>
  <c r="AB281" i="27"/>
  <c r="Q281" i="27"/>
  <c r="AB283" i="27"/>
  <c r="Q283" i="27"/>
  <c r="AB285" i="27"/>
  <c r="Q285" i="27"/>
  <c r="AB287" i="27"/>
  <c r="Q287" i="27"/>
  <c r="AB289" i="27"/>
  <c r="Q289" i="27"/>
  <c r="AB291" i="27"/>
  <c r="Q291" i="27"/>
  <c r="AB293" i="27"/>
  <c r="Q293" i="27"/>
  <c r="AB295" i="27"/>
  <c r="Q295" i="27"/>
  <c r="AB297" i="27"/>
  <c r="Q297" i="27"/>
  <c r="AB299" i="27"/>
  <c r="Q299" i="27"/>
  <c r="AB301" i="27"/>
  <c r="Q301" i="27"/>
  <c r="AB303" i="27"/>
  <c r="Q303" i="27"/>
  <c r="AB305" i="27"/>
  <c r="Q305" i="27"/>
  <c r="AB307" i="27"/>
  <c r="Q307" i="27"/>
  <c r="AB309" i="27"/>
  <c r="Q309" i="27"/>
  <c r="AB311" i="27"/>
  <c r="Q311" i="27"/>
  <c r="AB313" i="27"/>
  <c r="Q313" i="27"/>
  <c r="AB315" i="27"/>
  <c r="Q315" i="27"/>
  <c r="AB317" i="27"/>
  <c r="Q317" i="27"/>
  <c r="AB319" i="27"/>
  <c r="Q319" i="27"/>
  <c r="AB321" i="27"/>
  <c r="Q321" i="27"/>
  <c r="AB323" i="27"/>
  <c r="Q323" i="27"/>
  <c r="AB325" i="27"/>
  <c r="Q325" i="27"/>
  <c r="AB327" i="27"/>
  <c r="Q327" i="27"/>
  <c r="AB329" i="27"/>
  <c r="Q329" i="27"/>
  <c r="AB331" i="27"/>
  <c r="Q331" i="27"/>
  <c r="AB333" i="27"/>
  <c r="Q333" i="27"/>
  <c r="AB335" i="27"/>
  <c r="Q335" i="27"/>
  <c r="AB337" i="27"/>
  <c r="Q337" i="27"/>
  <c r="AB339" i="27"/>
  <c r="Q339" i="27"/>
  <c r="AB341" i="27"/>
  <c r="Q341" i="27"/>
  <c r="AB343" i="27"/>
  <c r="Q343" i="27"/>
  <c r="AB345" i="27"/>
  <c r="Q345" i="27"/>
  <c r="AB347" i="27"/>
  <c r="Q347" i="27"/>
  <c r="AB349" i="27"/>
  <c r="Q349" i="27"/>
  <c r="AB351" i="27"/>
  <c r="Q351" i="27"/>
  <c r="AB353" i="27"/>
  <c r="Q353" i="27"/>
  <c r="AB355" i="27"/>
  <c r="Q355" i="27"/>
  <c r="AB357" i="27"/>
  <c r="Q357" i="27"/>
  <c r="AB359" i="27"/>
  <c r="Q359" i="27"/>
  <c r="AB361" i="27"/>
  <c r="Q361" i="27"/>
  <c r="AB363" i="27"/>
  <c r="Q363" i="27"/>
  <c r="AB365" i="27"/>
  <c r="Q365" i="27"/>
  <c r="AB367" i="27"/>
  <c r="Q367" i="27"/>
  <c r="AB369" i="27"/>
  <c r="Q369" i="27"/>
  <c r="AB371" i="27"/>
  <c r="Q371" i="27"/>
  <c r="AB373" i="27"/>
  <c r="Q373" i="27"/>
  <c r="AB375" i="27"/>
  <c r="Q375" i="27"/>
  <c r="AB377" i="27"/>
  <c r="Q377" i="27"/>
  <c r="AB379" i="27"/>
  <c r="Q379" i="27"/>
  <c r="AB381" i="27"/>
  <c r="Q381" i="27"/>
  <c r="AB383" i="27"/>
  <c r="Q383" i="27"/>
  <c r="AB385" i="27"/>
  <c r="Q385" i="27"/>
  <c r="AB387" i="27"/>
  <c r="Q387" i="27"/>
  <c r="AB389" i="27"/>
  <c r="Q389" i="27"/>
  <c r="AB391" i="27"/>
  <c r="Q391" i="27"/>
  <c r="AB393" i="27"/>
  <c r="Q393" i="27"/>
  <c r="AB395" i="27"/>
  <c r="Q395" i="27"/>
  <c r="AB397" i="27"/>
  <c r="Q397" i="27"/>
  <c r="AB399" i="27"/>
  <c r="Q399" i="27"/>
  <c r="AB401" i="27"/>
  <c r="Q401" i="27"/>
  <c r="AB403" i="27"/>
  <c r="Q403" i="27"/>
  <c r="AB405" i="27"/>
  <c r="Q405" i="27"/>
  <c r="AB407" i="27"/>
  <c r="Q407" i="27"/>
  <c r="AB409" i="27"/>
  <c r="Q409" i="27"/>
  <c r="AB411" i="27"/>
  <c r="Q411" i="27"/>
  <c r="AB413" i="27"/>
  <c r="Q413" i="27"/>
  <c r="AB415" i="27"/>
  <c r="Q415" i="27"/>
  <c r="AB417" i="27"/>
  <c r="Q417" i="27"/>
  <c r="AB419" i="27"/>
  <c r="Q419" i="27"/>
  <c r="AB421" i="27"/>
  <c r="Q421" i="27"/>
  <c r="AB423" i="27"/>
  <c r="Q423" i="27"/>
  <c r="AB425" i="27"/>
  <c r="Q425" i="27"/>
  <c r="AB427" i="27"/>
  <c r="Q427" i="27"/>
  <c r="AB429" i="27"/>
  <c r="Q429" i="27"/>
  <c r="AB431" i="27"/>
  <c r="Q431" i="27"/>
  <c r="AB433" i="27"/>
  <c r="Q433" i="27"/>
  <c r="AB435" i="27"/>
  <c r="Q435" i="27"/>
  <c r="AB437" i="27"/>
  <c r="Q437" i="27"/>
  <c r="AB439" i="27"/>
  <c r="Q439" i="27"/>
  <c r="AB441" i="27"/>
  <c r="Q441" i="27"/>
  <c r="AB443" i="27"/>
  <c r="Q443" i="27"/>
  <c r="AB445" i="27"/>
  <c r="Q445" i="27"/>
  <c r="AB447" i="27"/>
  <c r="Q447" i="27"/>
  <c r="AB449" i="27"/>
  <c r="Q449" i="27"/>
  <c r="AB451" i="27"/>
  <c r="Q451" i="27"/>
  <c r="AB453" i="27"/>
  <c r="Q453" i="27"/>
  <c r="AB455" i="27"/>
  <c r="Q455" i="27"/>
  <c r="AB457" i="27"/>
  <c r="Q457" i="27"/>
  <c r="AB459" i="27"/>
  <c r="Q459" i="27"/>
  <c r="AB461" i="27"/>
  <c r="Q461" i="27"/>
  <c r="AB463" i="27"/>
  <c r="Q463" i="27"/>
  <c r="AB465" i="27"/>
  <c r="Q465" i="27"/>
  <c r="AB467" i="27"/>
  <c r="Q467" i="27"/>
  <c r="AB469" i="27"/>
  <c r="Q469" i="27"/>
  <c r="AB471" i="27"/>
  <c r="Q471" i="27"/>
  <c r="AB473" i="27"/>
  <c r="Q473" i="27"/>
  <c r="AB475" i="27"/>
  <c r="Q475" i="27"/>
  <c r="AB477" i="27"/>
  <c r="Q477" i="27"/>
  <c r="AB479" i="27"/>
  <c r="Q479" i="27"/>
  <c r="AB481" i="27"/>
  <c r="Q481" i="27"/>
  <c r="AB483" i="27"/>
  <c r="Q483" i="27"/>
  <c r="AB485" i="27"/>
  <c r="Q485" i="27"/>
  <c r="AB487" i="27"/>
  <c r="Q487" i="27"/>
  <c r="AB489" i="27"/>
  <c r="Q489" i="27"/>
  <c r="AB491" i="27"/>
  <c r="Q491" i="27"/>
  <c r="AB493" i="27"/>
  <c r="Q493" i="27"/>
  <c r="AB495" i="27"/>
  <c r="Q495" i="27"/>
  <c r="AB497" i="27"/>
  <c r="Q497" i="27"/>
  <c r="AB499" i="27"/>
  <c r="Q499" i="27"/>
  <c r="AB501" i="27"/>
  <c r="Q501" i="27"/>
  <c r="AB503" i="27"/>
  <c r="Q503" i="27"/>
  <c r="AB505" i="27"/>
  <c r="Q505" i="27"/>
  <c r="AB507" i="27"/>
  <c r="Q507" i="27"/>
  <c r="AB509" i="27"/>
  <c r="Q509" i="27"/>
  <c r="AB511" i="27"/>
  <c r="Q511" i="27"/>
  <c r="AB513" i="27"/>
  <c r="Q513" i="27"/>
  <c r="AB515" i="27"/>
  <c r="Q515" i="27"/>
  <c r="AB517" i="27"/>
  <c r="Q517" i="27"/>
  <c r="AB519" i="27"/>
  <c r="Q519" i="27"/>
  <c r="AB521" i="27"/>
  <c r="Q521" i="27"/>
  <c r="AB523" i="27"/>
  <c r="Q523" i="27"/>
  <c r="AB525" i="27"/>
  <c r="Q525" i="27"/>
  <c r="AB527" i="27"/>
  <c r="Q527" i="27"/>
  <c r="AB529" i="27"/>
  <c r="Q529" i="27"/>
  <c r="AB531" i="27"/>
  <c r="Q531" i="27"/>
  <c r="AB533" i="27"/>
  <c r="Q533" i="27"/>
  <c r="AB535" i="27"/>
  <c r="Q535" i="27"/>
  <c r="AB537" i="27"/>
  <c r="Q537" i="27"/>
  <c r="AB539" i="27"/>
  <c r="Q539" i="27"/>
  <c r="AB541" i="27"/>
  <c r="Q541" i="27"/>
  <c r="AB543" i="27"/>
  <c r="Q543" i="27"/>
  <c r="AB545" i="27"/>
  <c r="Q545" i="27"/>
  <c r="AB547" i="27"/>
  <c r="Q547" i="27"/>
  <c r="AB549" i="27"/>
  <c r="Q549" i="27"/>
  <c r="AB551" i="27"/>
  <c r="Q551" i="27"/>
  <c r="AB553" i="27"/>
  <c r="Q553" i="27"/>
  <c r="AB555" i="27"/>
  <c r="Q555" i="27"/>
  <c r="AB557" i="27"/>
  <c r="Q557" i="27"/>
  <c r="AB559" i="27"/>
  <c r="Q559" i="27"/>
  <c r="AB561" i="27"/>
  <c r="Q561" i="27"/>
  <c r="AB563" i="27"/>
  <c r="Q563" i="27"/>
  <c r="AB565" i="27"/>
  <c r="Q565" i="27"/>
  <c r="AB567" i="27"/>
  <c r="Q567" i="27"/>
  <c r="AB569" i="27"/>
  <c r="Q569" i="27"/>
  <c r="AB571" i="27"/>
  <c r="Q571" i="27"/>
  <c r="AB573" i="27"/>
  <c r="Q573" i="27"/>
  <c r="AB575" i="27"/>
  <c r="Q575" i="27"/>
  <c r="AB577" i="27"/>
  <c r="Q577" i="27"/>
  <c r="AB579" i="27"/>
  <c r="Q579" i="27"/>
  <c r="AB581" i="27"/>
  <c r="Q581" i="27"/>
  <c r="AB583" i="27"/>
  <c r="Q583" i="27"/>
  <c r="AB585" i="27"/>
  <c r="Q585" i="27"/>
  <c r="AB587" i="27"/>
  <c r="Q587" i="27"/>
  <c r="AB589" i="27"/>
  <c r="Q589" i="27"/>
  <c r="AB591" i="27"/>
  <c r="Q591" i="27"/>
  <c r="AB593" i="27"/>
  <c r="Q593" i="27"/>
  <c r="AB595" i="27"/>
  <c r="Q595" i="27"/>
  <c r="AB597" i="27"/>
  <c r="Q597" i="27"/>
  <c r="AB599" i="27"/>
  <c r="Q599" i="27"/>
  <c r="AB601" i="27"/>
  <c r="Q601" i="27"/>
  <c r="AB603" i="27"/>
  <c r="Q603" i="27"/>
  <c r="AB605" i="27"/>
  <c r="Q605" i="27"/>
  <c r="AB607" i="27"/>
  <c r="Q607" i="27"/>
  <c r="AB609" i="27"/>
  <c r="Q609" i="27"/>
  <c r="AB611" i="27"/>
  <c r="Q611" i="27"/>
  <c r="AB613" i="27"/>
  <c r="Q613" i="27"/>
  <c r="AB615" i="27"/>
  <c r="Q615" i="27"/>
  <c r="AB617" i="27"/>
  <c r="Q617" i="27"/>
  <c r="AB619" i="27"/>
  <c r="Q619" i="27"/>
  <c r="AB621" i="27"/>
  <c r="Q621" i="27"/>
  <c r="AB623" i="27"/>
  <c r="Q623" i="27"/>
  <c r="AB625" i="27"/>
  <c r="Q625" i="27"/>
  <c r="AB627" i="27"/>
  <c r="Q627" i="27"/>
  <c r="AB629" i="27"/>
  <c r="Q629" i="27"/>
  <c r="AB631" i="27"/>
  <c r="Q631" i="27"/>
  <c r="AB633" i="27"/>
  <c r="Q633" i="27"/>
  <c r="AB635" i="27"/>
  <c r="Q635" i="27"/>
  <c r="AB637" i="27"/>
  <c r="Q637" i="27"/>
  <c r="AB639" i="27"/>
  <c r="Q639" i="27"/>
  <c r="AB641" i="27"/>
  <c r="Q641" i="27"/>
  <c r="AB643" i="27"/>
  <c r="Q643" i="27"/>
  <c r="AB645" i="27"/>
  <c r="Q645" i="27"/>
  <c r="AB647" i="27"/>
  <c r="Q647" i="27"/>
  <c r="AB649" i="27"/>
  <c r="Q649" i="27"/>
  <c r="AB651" i="27"/>
  <c r="Q651" i="27"/>
  <c r="AB653" i="27"/>
  <c r="Q653" i="27"/>
  <c r="AB655" i="27"/>
  <c r="Q655" i="27"/>
  <c r="AB657" i="27"/>
  <c r="Q657" i="27"/>
  <c r="AB659" i="27"/>
  <c r="Q659" i="27"/>
  <c r="AB661" i="27"/>
  <c r="Q661" i="27"/>
  <c r="AB663" i="27"/>
  <c r="Q663" i="27"/>
  <c r="AB665" i="27"/>
  <c r="Q665" i="27"/>
  <c r="AB667" i="27"/>
  <c r="Q667" i="27"/>
  <c r="AB669" i="27"/>
  <c r="Q669" i="27"/>
  <c r="AB671" i="27"/>
  <c r="Q671" i="27"/>
  <c r="AB673" i="27"/>
  <c r="Q673" i="27"/>
  <c r="AB675" i="27"/>
  <c r="Q675" i="27"/>
  <c r="AB677" i="27"/>
  <c r="Q677" i="27"/>
  <c r="AB679" i="27"/>
  <c r="Q679" i="27"/>
  <c r="AB681" i="27"/>
  <c r="Q681" i="27"/>
  <c r="AB683" i="27"/>
  <c r="Q683" i="27"/>
  <c r="AB685" i="27"/>
  <c r="Q685" i="27"/>
  <c r="AB687" i="27"/>
  <c r="Q687" i="27"/>
  <c r="AB689" i="27"/>
  <c r="Q689" i="27"/>
  <c r="AB691" i="27"/>
  <c r="Q691" i="27"/>
  <c r="AB693" i="27"/>
  <c r="Q693" i="27"/>
  <c r="AB695" i="27"/>
  <c r="Q695" i="27"/>
  <c r="AB697" i="27"/>
  <c r="Q697" i="27"/>
  <c r="AB699" i="27"/>
  <c r="Q699" i="27"/>
  <c r="AB701" i="27"/>
  <c r="Q701" i="27"/>
  <c r="AB703" i="27"/>
  <c r="Q703" i="27"/>
  <c r="AB705" i="27"/>
  <c r="Q705" i="27"/>
  <c r="AB707" i="27"/>
  <c r="Q707" i="27"/>
  <c r="AB709" i="27"/>
  <c r="Q709" i="27"/>
  <c r="AB711" i="27"/>
  <c r="Q711" i="27"/>
  <c r="AB713" i="27"/>
  <c r="Q713" i="27"/>
  <c r="AB715" i="27"/>
  <c r="Q715" i="27"/>
  <c r="AB717" i="27"/>
  <c r="Q717" i="27"/>
  <c r="AB719" i="27"/>
  <c r="Q719" i="27"/>
  <c r="AB721" i="27"/>
  <c r="Q721" i="27"/>
  <c r="AB723" i="27"/>
  <c r="Q723" i="27"/>
  <c r="AB725" i="27"/>
  <c r="Q725" i="27"/>
  <c r="AB727" i="27"/>
  <c r="Q727" i="27"/>
  <c r="AB729" i="27"/>
  <c r="Q729" i="27"/>
  <c r="AB731" i="27"/>
  <c r="Q731" i="27"/>
  <c r="AB733" i="27"/>
  <c r="Q733" i="27"/>
  <c r="AB735" i="27"/>
  <c r="Q735" i="27"/>
  <c r="AB737" i="27"/>
  <c r="Q737" i="27"/>
  <c r="AB739" i="27"/>
  <c r="Q739" i="27"/>
  <c r="AB741" i="27"/>
  <c r="Q741" i="27"/>
  <c r="AB743" i="27"/>
  <c r="Q743" i="27"/>
  <c r="AB745" i="27"/>
  <c r="Q745" i="27"/>
  <c r="AB747" i="27"/>
  <c r="Q747" i="27"/>
  <c r="AB749" i="27"/>
  <c r="Q749" i="27"/>
  <c r="AB751" i="27"/>
  <c r="Q751" i="27"/>
  <c r="AB753" i="27"/>
  <c r="Q753" i="27"/>
  <c r="AB755" i="27"/>
  <c r="Q755" i="27"/>
  <c r="AB757" i="27"/>
  <c r="Q757" i="27"/>
  <c r="AB759" i="27"/>
  <c r="Q759" i="27"/>
  <c r="AB761" i="27"/>
  <c r="Q761" i="27"/>
  <c r="AB763" i="27"/>
  <c r="Q763" i="27"/>
  <c r="AB765" i="27"/>
  <c r="Q765" i="27"/>
  <c r="AB767" i="27"/>
  <c r="Q767" i="27"/>
  <c r="AB769" i="27"/>
  <c r="Q769" i="27"/>
  <c r="AB771" i="27"/>
  <c r="Q771" i="27"/>
  <c r="AB773" i="27"/>
  <c r="Q773" i="27"/>
  <c r="AB775" i="27"/>
  <c r="Q775" i="27"/>
  <c r="AB777" i="27"/>
  <c r="Q777" i="27"/>
  <c r="AB779" i="27"/>
  <c r="Q779" i="27"/>
  <c r="AB781" i="27"/>
  <c r="Q781" i="27"/>
  <c r="AB783" i="27"/>
  <c r="Q783" i="27"/>
  <c r="AB785" i="27"/>
  <c r="Q785" i="27"/>
  <c r="AB787" i="27"/>
  <c r="Q787" i="27"/>
  <c r="AB789" i="27"/>
  <c r="Q789" i="27"/>
  <c r="AB791" i="27"/>
  <c r="Q791" i="27"/>
  <c r="AB793" i="27"/>
  <c r="Q793" i="27"/>
  <c r="AB795" i="27"/>
  <c r="Q795" i="27"/>
  <c r="AB797" i="27"/>
  <c r="Q797" i="27"/>
  <c r="AB799" i="27"/>
  <c r="Q799" i="27"/>
  <c r="AB801" i="27"/>
  <c r="Q801" i="27"/>
  <c r="AB803" i="27"/>
  <c r="Q803" i="27"/>
  <c r="AB805" i="27"/>
  <c r="Q805" i="27"/>
  <c r="AB807" i="27"/>
  <c r="Q807" i="27"/>
  <c r="AB809" i="27"/>
  <c r="Q809" i="27"/>
  <c r="AB811" i="27"/>
  <c r="Q811" i="27"/>
  <c r="AB813" i="27"/>
  <c r="Q813" i="27"/>
  <c r="AB815" i="27"/>
  <c r="Q815" i="27"/>
  <c r="AB817" i="27"/>
  <c r="Q817" i="27"/>
  <c r="AB819" i="27"/>
  <c r="Q819" i="27"/>
  <c r="AB821" i="27"/>
  <c r="Q821" i="27"/>
  <c r="AB823" i="27"/>
  <c r="Q823" i="27"/>
  <c r="AB825" i="27"/>
  <c r="Q825" i="27"/>
  <c r="AB827" i="27"/>
  <c r="Q827" i="27"/>
  <c r="AB829" i="27"/>
  <c r="Q829" i="27"/>
  <c r="AB831" i="27"/>
  <c r="Q831" i="27"/>
  <c r="AB833" i="27"/>
  <c r="Q833" i="27"/>
  <c r="AB835" i="27"/>
  <c r="Q835" i="27"/>
  <c r="AB837" i="27"/>
  <c r="Q837" i="27"/>
  <c r="AB839" i="27"/>
  <c r="Q839" i="27"/>
  <c r="AB841" i="27"/>
  <c r="Q841" i="27"/>
  <c r="AB843" i="27"/>
  <c r="Q843" i="27"/>
  <c r="AB845" i="27"/>
  <c r="Q845" i="27"/>
  <c r="AB847" i="27"/>
  <c r="Q847" i="27"/>
  <c r="AB849" i="27"/>
  <c r="Q849" i="27"/>
  <c r="AB851" i="27"/>
  <c r="Q851" i="27"/>
  <c r="AB853" i="27"/>
  <c r="Q853" i="27"/>
  <c r="AB855" i="27"/>
  <c r="Q855" i="27"/>
  <c r="AB857" i="27"/>
  <c r="Q857" i="27"/>
  <c r="AB859" i="27"/>
  <c r="Q859" i="27"/>
  <c r="AB861" i="27"/>
  <c r="Q861" i="27"/>
  <c r="AB863" i="27"/>
  <c r="Q863" i="27"/>
  <c r="AB865" i="27"/>
  <c r="Q865" i="27"/>
  <c r="AB867" i="27"/>
  <c r="Q867" i="27"/>
  <c r="AB869" i="27"/>
  <c r="Q869" i="27"/>
  <c r="AB871" i="27"/>
  <c r="Q871" i="27"/>
  <c r="AB873" i="27"/>
  <c r="Q873" i="27"/>
  <c r="AB875" i="27"/>
  <c r="Q875" i="27"/>
  <c r="AB877" i="27"/>
  <c r="Q877" i="27"/>
  <c r="AB879" i="27"/>
  <c r="Q879" i="27"/>
  <c r="AB881" i="27"/>
  <c r="Q881" i="27"/>
  <c r="AB883" i="27"/>
  <c r="Q883" i="27"/>
  <c r="AB885" i="27"/>
  <c r="Q885" i="27"/>
  <c r="AB887" i="27"/>
  <c r="Q887" i="27"/>
  <c r="AB889" i="27"/>
  <c r="Q889" i="27"/>
  <c r="AB891" i="27"/>
  <c r="Q891" i="27"/>
  <c r="AB893" i="27"/>
  <c r="Q893" i="27"/>
  <c r="AB895" i="27"/>
  <c r="Q895" i="27"/>
  <c r="AB897" i="27"/>
  <c r="Q897" i="27"/>
  <c r="AB899" i="27"/>
  <c r="Q899" i="27"/>
  <c r="AB901" i="27"/>
  <c r="Q901" i="27"/>
  <c r="AB903" i="27"/>
  <c r="Q903" i="27"/>
  <c r="AB905" i="27"/>
  <c r="Q905" i="27"/>
  <c r="AB907" i="27"/>
  <c r="Q907" i="27"/>
  <c r="AB909" i="27"/>
  <c r="Q909" i="27"/>
  <c r="AB911" i="27"/>
  <c r="Q911" i="27"/>
  <c r="AB913" i="27"/>
  <c r="Q913" i="27"/>
  <c r="AB915" i="27"/>
  <c r="Q915" i="27"/>
  <c r="AB917" i="27"/>
  <c r="Q917" i="27"/>
  <c r="AB919" i="27"/>
  <c r="Q919" i="27"/>
  <c r="AB921" i="27"/>
  <c r="Q921" i="27"/>
  <c r="AB923" i="27"/>
  <c r="Q923" i="27"/>
  <c r="AB925" i="27"/>
  <c r="Q925" i="27"/>
  <c r="AB927" i="27"/>
  <c r="Q927" i="27"/>
  <c r="AB929" i="27"/>
  <c r="Q929" i="27"/>
  <c r="AB931" i="27"/>
  <c r="Q931" i="27"/>
  <c r="AB933" i="27"/>
  <c r="Q933" i="27"/>
  <c r="AB935" i="27"/>
  <c r="Q935" i="27"/>
  <c r="AB937" i="27"/>
  <c r="Q937" i="27"/>
  <c r="AB939" i="27"/>
  <c r="Q939" i="27"/>
  <c r="AB941" i="27"/>
  <c r="Q941" i="27"/>
  <c r="AB943" i="27"/>
  <c r="Q943" i="27"/>
  <c r="AB945" i="27"/>
  <c r="Q945" i="27"/>
  <c r="AB947" i="27"/>
  <c r="Q947" i="27"/>
  <c r="AB949" i="27"/>
  <c r="Q949" i="27"/>
  <c r="AB951" i="27"/>
  <c r="Q951" i="27"/>
  <c r="AB953" i="27"/>
  <c r="Q953" i="27"/>
  <c r="AB955" i="27"/>
  <c r="Q955" i="27"/>
  <c r="AB957" i="27"/>
  <c r="Q957" i="27"/>
  <c r="AB959" i="27"/>
  <c r="Q959" i="27"/>
  <c r="AB961" i="27"/>
  <c r="Q961" i="27"/>
  <c r="AB963" i="27"/>
  <c r="Q963" i="27"/>
  <c r="AB965" i="27"/>
  <c r="Q965" i="27"/>
  <c r="AB967" i="27"/>
  <c r="Q967" i="27"/>
  <c r="AB969" i="27"/>
  <c r="Q969" i="27"/>
  <c r="AB971" i="27"/>
  <c r="Q971" i="27"/>
  <c r="AB973" i="27"/>
  <c r="Q973" i="27"/>
  <c r="AB975" i="27"/>
  <c r="Q975" i="27"/>
  <c r="AB977" i="27"/>
  <c r="Q977" i="27"/>
  <c r="AB979" i="27"/>
  <c r="Q979" i="27"/>
  <c r="AB981" i="27"/>
  <c r="Q981" i="27"/>
  <c r="AB983" i="27"/>
  <c r="Q983" i="27"/>
  <c r="AB985" i="27"/>
  <c r="Q985" i="27"/>
  <c r="AB987" i="27"/>
  <c r="Q987" i="27"/>
  <c r="AB989" i="27"/>
  <c r="Q989" i="27"/>
  <c r="AB991" i="27"/>
  <c r="Q991" i="27"/>
  <c r="AB993" i="27"/>
  <c r="Q993" i="27"/>
  <c r="AB995" i="27"/>
  <c r="Q995" i="27"/>
  <c r="AB997" i="27"/>
  <c r="Q997" i="27"/>
  <c r="AB999" i="27"/>
  <c r="Q999" i="27"/>
  <c r="AB1001" i="27"/>
  <c r="Q1001" i="27"/>
  <c r="AB1003" i="27"/>
  <c r="Q1003" i="27"/>
  <c r="AB1005" i="27"/>
  <c r="Q1005" i="27"/>
  <c r="Z8" i="27"/>
  <c r="O8" i="27"/>
  <c r="Z10" i="27"/>
  <c r="O10" i="27"/>
  <c r="Z12" i="27"/>
  <c r="O12" i="27"/>
  <c r="Z14" i="27"/>
  <c r="O14" i="27"/>
  <c r="Z16" i="27"/>
  <c r="O16" i="27"/>
  <c r="Z18" i="27"/>
  <c r="O18" i="27"/>
  <c r="Z20" i="27"/>
  <c r="O20" i="27"/>
  <c r="Z22" i="27"/>
  <c r="O22" i="27"/>
  <c r="Z24" i="27"/>
  <c r="O24" i="27"/>
  <c r="Z26" i="27"/>
  <c r="O26" i="27"/>
  <c r="Z28" i="27"/>
  <c r="O28" i="27"/>
  <c r="Z30" i="27"/>
  <c r="O30" i="27"/>
  <c r="Z32" i="27"/>
  <c r="O32" i="27"/>
  <c r="Z34" i="27"/>
  <c r="O34" i="27"/>
  <c r="Z36" i="27"/>
  <c r="O36" i="27"/>
  <c r="Z38" i="27"/>
  <c r="O38" i="27"/>
  <c r="Z40" i="27"/>
  <c r="O40" i="27"/>
  <c r="Z42" i="27"/>
  <c r="O42" i="27"/>
  <c r="Z44" i="27"/>
  <c r="O44" i="27"/>
  <c r="Z46" i="27"/>
  <c r="O46" i="27"/>
  <c r="Z48" i="27"/>
  <c r="O48" i="27"/>
  <c r="Z50" i="27"/>
  <c r="O50" i="27"/>
  <c r="Z52" i="27"/>
  <c r="O52" i="27"/>
  <c r="Z54" i="27"/>
  <c r="O54" i="27"/>
  <c r="Z56" i="27"/>
  <c r="O56" i="27"/>
  <c r="Z58" i="27"/>
  <c r="O58" i="27"/>
  <c r="Z60" i="27"/>
  <c r="O60" i="27"/>
  <c r="Z62" i="27"/>
  <c r="O62" i="27"/>
  <c r="Z64" i="27"/>
  <c r="O64" i="27"/>
  <c r="Z66" i="27"/>
  <c r="O66" i="27"/>
  <c r="Z68" i="27"/>
  <c r="O68" i="27"/>
  <c r="Z70" i="27"/>
  <c r="O70" i="27"/>
  <c r="Z72" i="27"/>
  <c r="O72" i="27"/>
  <c r="Z74" i="27"/>
  <c r="O74" i="27"/>
  <c r="Z76" i="27"/>
  <c r="O76" i="27"/>
  <c r="Z78" i="27"/>
  <c r="O78" i="27"/>
  <c r="Z80" i="27"/>
  <c r="O80" i="27"/>
  <c r="Z82" i="27"/>
  <c r="O82" i="27"/>
  <c r="Z84" i="27"/>
  <c r="O84" i="27"/>
  <c r="Z86" i="27"/>
  <c r="O86" i="27"/>
  <c r="Z88" i="27"/>
  <c r="O88" i="27"/>
  <c r="Z90" i="27"/>
  <c r="O90" i="27"/>
  <c r="Z92" i="27"/>
  <c r="O92" i="27"/>
  <c r="Z94" i="27"/>
  <c r="O94" i="27"/>
  <c r="Z96" i="27"/>
  <c r="O96" i="27"/>
  <c r="Z98" i="27"/>
  <c r="O98" i="27"/>
  <c r="Z100" i="27"/>
  <c r="O100" i="27"/>
  <c r="Z102" i="27"/>
  <c r="O102" i="27"/>
  <c r="Z104" i="27"/>
  <c r="O104" i="27"/>
  <c r="Z106" i="27"/>
  <c r="O106" i="27"/>
  <c r="Z108" i="27"/>
  <c r="O108" i="27"/>
  <c r="Z110" i="27"/>
  <c r="O110" i="27"/>
  <c r="Z112" i="27"/>
  <c r="O112" i="27"/>
  <c r="Z114" i="27"/>
  <c r="O114" i="27"/>
  <c r="Z116" i="27"/>
  <c r="O116" i="27"/>
  <c r="Z118" i="27"/>
  <c r="O118" i="27"/>
  <c r="Z120" i="27"/>
  <c r="O120" i="27"/>
  <c r="Z122" i="27"/>
  <c r="O122" i="27"/>
  <c r="Z124" i="27"/>
  <c r="O124" i="27"/>
  <c r="Z126" i="27"/>
  <c r="O126" i="27"/>
  <c r="Z128" i="27"/>
  <c r="O128" i="27"/>
  <c r="Z130" i="27"/>
  <c r="O130" i="27"/>
  <c r="Z132" i="27"/>
  <c r="O132" i="27"/>
  <c r="Z134" i="27"/>
  <c r="O134" i="27"/>
  <c r="Z136" i="27"/>
  <c r="O136" i="27"/>
  <c r="Z138" i="27"/>
  <c r="O138" i="27"/>
  <c r="Z140" i="27"/>
  <c r="O140" i="27"/>
  <c r="Z142" i="27"/>
  <c r="O142" i="27"/>
  <c r="Z144" i="27"/>
  <c r="O144" i="27"/>
  <c r="Z146" i="27"/>
  <c r="O146" i="27"/>
  <c r="Z148" i="27"/>
  <c r="O148" i="27"/>
  <c r="Z150" i="27"/>
  <c r="O150" i="27"/>
  <c r="Z152" i="27"/>
  <c r="O152" i="27"/>
  <c r="Z154" i="27"/>
  <c r="O154" i="27"/>
  <c r="Z156" i="27"/>
  <c r="O156" i="27"/>
  <c r="Z158" i="27"/>
  <c r="O158" i="27"/>
  <c r="Z160" i="27"/>
  <c r="O160" i="27"/>
  <c r="Z162" i="27"/>
  <c r="O162" i="27"/>
  <c r="Z164" i="27"/>
  <c r="O164" i="27"/>
  <c r="Z166" i="27"/>
  <c r="O166" i="27"/>
  <c r="Z168" i="27"/>
  <c r="O168" i="27"/>
  <c r="Z170" i="27"/>
  <c r="O170" i="27"/>
  <c r="Z172" i="27"/>
  <c r="O172" i="27"/>
  <c r="Z174" i="27"/>
  <c r="O174" i="27"/>
  <c r="Z176" i="27"/>
  <c r="O176" i="27"/>
  <c r="Z178" i="27"/>
  <c r="O178" i="27"/>
  <c r="Z180" i="27"/>
  <c r="O180" i="27"/>
  <c r="Z182" i="27"/>
  <c r="O182" i="27"/>
  <c r="Z184" i="27"/>
  <c r="O184" i="27"/>
  <c r="Z186" i="27"/>
  <c r="O186" i="27"/>
  <c r="Z188" i="27"/>
  <c r="O188" i="27"/>
  <c r="Z190" i="27"/>
  <c r="O190" i="27"/>
  <c r="Z192" i="27"/>
  <c r="O192" i="27"/>
  <c r="Z194" i="27"/>
  <c r="O194" i="27"/>
  <c r="Z196" i="27"/>
  <c r="O196" i="27"/>
  <c r="Z198" i="27"/>
  <c r="O198" i="27"/>
  <c r="Z200" i="27"/>
  <c r="O200" i="27"/>
  <c r="Z202" i="27"/>
  <c r="O202" i="27"/>
  <c r="Z204" i="27"/>
  <c r="O204" i="27"/>
  <c r="Z206" i="27"/>
  <c r="O206" i="27"/>
  <c r="Z208" i="27"/>
  <c r="O208" i="27"/>
  <c r="Z210" i="27"/>
  <c r="O210" i="27"/>
  <c r="Z212" i="27"/>
  <c r="O212" i="27"/>
  <c r="Z214" i="27"/>
  <c r="O214" i="27"/>
  <c r="Z216" i="27"/>
  <c r="O216" i="27"/>
  <c r="Z218" i="27"/>
  <c r="O218" i="27"/>
  <c r="Z220" i="27"/>
  <c r="O220" i="27"/>
  <c r="Z222" i="27"/>
  <c r="O222" i="27"/>
  <c r="Z224" i="27"/>
  <c r="O224" i="27"/>
  <c r="Z226" i="27"/>
  <c r="O226" i="27"/>
  <c r="Z228" i="27"/>
  <c r="O228" i="27"/>
  <c r="Z230" i="27"/>
  <c r="O230" i="27"/>
  <c r="Z232" i="27"/>
  <c r="O232" i="27"/>
  <c r="Z234" i="27"/>
  <c r="O234" i="27"/>
  <c r="Z236" i="27"/>
  <c r="O236" i="27"/>
  <c r="Z238" i="27"/>
  <c r="O238" i="27"/>
  <c r="Z240" i="27"/>
  <c r="O240" i="27"/>
  <c r="Z242" i="27"/>
  <c r="O242" i="27"/>
  <c r="Z244" i="27"/>
  <c r="O244" i="27"/>
  <c r="Z246" i="27"/>
  <c r="O246" i="27"/>
  <c r="Z248" i="27"/>
  <c r="O248" i="27"/>
  <c r="Z250" i="27"/>
  <c r="O250" i="27"/>
  <c r="Z252" i="27"/>
  <c r="O252" i="27"/>
  <c r="Z254" i="27"/>
  <c r="O254" i="27"/>
  <c r="Z256" i="27"/>
  <c r="O256" i="27"/>
  <c r="Z258" i="27"/>
  <c r="O258" i="27"/>
  <c r="Z260" i="27"/>
  <c r="O260" i="27"/>
  <c r="Z262" i="27"/>
  <c r="O262" i="27"/>
  <c r="Z264" i="27"/>
  <c r="O264" i="27"/>
  <c r="Z266" i="27"/>
  <c r="O266" i="27"/>
  <c r="Z268" i="27"/>
  <c r="O268" i="27"/>
  <c r="Z270" i="27"/>
  <c r="O270" i="27"/>
  <c r="Z272" i="27"/>
  <c r="O272" i="27"/>
  <c r="Z274" i="27"/>
  <c r="O274" i="27"/>
  <c r="Z276" i="27"/>
  <c r="O276" i="27"/>
  <c r="Z278" i="27"/>
  <c r="O278" i="27"/>
  <c r="Z280" i="27"/>
  <c r="O280" i="27"/>
  <c r="Z282" i="27"/>
  <c r="O282" i="27"/>
  <c r="Z284" i="27"/>
  <c r="O284" i="27"/>
  <c r="Z286" i="27"/>
  <c r="O286" i="27"/>
  <c r="Z288" i="27"/>
  <c r="O288" i="27"/>
  <c r="Z290" i="27"/>
  <c r="O290" i="27"/>
  <c r="Z292" i="27"/>
  <c r="O292" i="27"/>
  <c r="Z294" i="27"/>
  <c r="O294" i="27"/>
  <c r="Z296" i="27"/>
  <c r="O296" i="27"/>
  <c r="Z298" i="27"/>
  <c r="O298" i="27"/>
  <c r="Z300" i="27"/>
  <c r="O300" i="27"/>
  <c r="Z302" i="27"/>
  <c r="O302" i="27"/>
  <c r="Z304" i="27"/>
  <c r="O304" i="27"/>
  <c r="Z306" i="27"/>
  <c r="O306" i="27"/>
  <c r="Z308" i="27"/>
  <c r="O308" i="27"/>
  <c r="Z310" i="27"/>
  <c r="O310" i="27"/>
  <c r="Z312" i="27"/>
  <c r="O312" i="27"/>
  <c r="Z314" i="27"/>
  <c r="O314" i="27"/>
  <c r="Z316" i="27"/>
  <c r="O316" i="27"/>
  <c r="Z318" i="27"/>
  <c r="O318" i="27"/>
  <c r="Z320" i="27"/>
  <c r="O320" i="27"/>
  <c r="Z322" i="27"/>
  <c r="O322" i="27"/>
  <c r="Z324" i="27"/>
  <c r="O324" i="27"/>
  <c r="Z326" i="27"/>
  <c r="O326" i="27"/>
  <c r="Z328" i="27"/>
  <c r="O328" i="27"/>
  <c r="Z330" i="27"/>
  <c r="O330" i="27"/>
  <c r="Z332" i="27"/>
  <c r="O332" i="27"/>
  <c r="Z334" i="27"/>
  <c r="O334" i="27"/>
  <c r="Z336" i="27"/>
  <c r="O336" i="27"/>
  <c r="Z338" i="27"/>
  <c r="O338" i="27"/>
  <c r="Z340" i="27"/>
  <c r="O340" i="27"/>
  <c r="Z342" i="27"/>
  <c r="O342" i="27"/>
  <c r="Z344" i="27"/>
  <c r="O344" i="27"/>
  <c r="Z346" i="27"/>
  <c r="O346" i="27"/>
  <c r="Z348" i="27"/>
  <c r="O348" i="27"/>
  <c r="Z350" i="27"/>
  <c r="O350" i="27"/>
  <c r="Z352" i="27"/>
  <c r="O352" i="27"/>
  <c r="Z354" i="27"/>
  <c r="O354" i="27"/>
  <c r="Z356" i="27"/>
  <c r="O356" i="27"/>
  <c r="Z358" i="27"/>
  <c r="O358" i="27"/>
  <c r="Z360" i="27"/>
  <c r="O360" i="27"/>
  <c r="Z362" i="27"/>
  <c r="O362" i="27"/>
  <c r="Z364" i="27"/>
  <c r="O364" i="27"/>
  <c r="Z366" i="27"/>
  <c r="O366" i="27"/>
  <c r="Z368" i="27"/>
  <c r="O368" i="27"/>
  <c r="Z370" i="27"/>
  <c r="O370" i="27"/>
  <c r="Z372" i="27"/>
  <c r="O372" i="27"/>
  <c r="Z374" i="27"/>
  <c r="O374" i="27"/>
  <c r="Z376" i="27"/>
  <c r="O376" i="27"/>
  <c r="Z378" i="27"/>
  <c r="O378" i="27"/>
  <c r="Z380" i="27"/>
  <c r="O380" i="27"/>
  <c r="Z382" i="27"/>
  <c r="O382" i="27"/>
  <c r="Z384" i="27"/>
  <c r="O384" i="27"/>
  <c r="Z386" i="27"/>
  <c r="O386" i="27"/>
  <c r="Z388" i="27"/>
  <c r="O388" i="27"/>
  <c r="Z390" i="27"/>
  <c r="O390" i="27"/>
  <c r="Z392" i="27"/>
  <c r="O392" i="27"/>
  <c r="Z394" i="27"/>
  <c r="O394" i="27"/>
  <c r="Z396" i="27"/>
  <c r="O396" i="27"/>
  <c r="Z398" i="27"/>
  <c r="O398" i="27"/>
  <c r="Z400" i="27"/>
  <c r="O400" i="27"/>
  <c r="Z402" i="27"/>
  <c r="O402" i="27"/>
  <c r="Z404" i="27"/>
  <c r="O404" i="27"/>
  <c r="Z406" i="27"/>
  <c r="O406" i="27"/>
  <c r="Z408" i="27"/>
  <c r="O408" i="27"/>
  <c r="Z410" i="27"/>
  <c r="O410" i="27"/>
  <c r="Z412" i="27"/>
  <c r="O412" i="27"/>
  <c r="Z414" i="27"/>
  <c r="O414" i="27"/>
  <c r="Z416" i="27"/>
  <c r="O416" i="27"/>
  <c r="Z418" i="27"/>
  <c r="O418" i="27"/>
  <c r="Z420" i="27"/>
  <c r="O420" i="27"/>
  <c r="Z422" i="27"/>
  <c r="O422" i="27"/>
  <c r="Z424" i="27"/>
  <c r="O424" i="27"/>
  <c r="Z426" i="27"/>
  <c r="O426" i="27"/>
  <c r="Z428" i="27"/>
  <c r="O428" i="27"/>
  <c r="Z430" i="27"/>
  <c r="O430" i="27"/>
  <c r="Z432" i="27"/>
  <c r="O432" i="27"/>
  <c r="Z434" i="27"/>
  <c r="O434" i="27"/>
  <c r="Z436" i="27"/>
  <c r="O436" i="27"/>
  <c r="Z438" i="27"/>
  <c r="O438" i="27"/>
  <c r="Z440" i="27"/>
  <c r="O440" i="27"/>
  <c r="Z442" i="27"/>
  <c r="O442" i="27"/>
  <c r="Z444" i="27"/>
  <c r="O444" i="27"/>
  <c r="Z446" i="27"/>
  <c r="O446" i="27"/>
  <c r="Z448" i="27"/>
  <c r="O448" i="27"/>
  <c r="Z450" i="27"/>
  <c r="O450" i="27"/>
  <c r="Z452" i="27"/>
  <c r="O452" i="27"/>
  <c r="Z454" i="27"/>
  <c r="O454" i="27"/>
  <c r="Z456" i="27"/>
  <c r="O456" i="27"/>
  <c r="Z458" i="27"/>
  <c r="O458" i="27"/>
  <c r="Z460" i="27"/>
  <c r="O460" i="27"/>
  <c r="Z462" i="27"/>
  <c r="O462" i="27"/>
  <c r="Z464" i="27"/>
  <c r="O464" i="27"/>
  <c r="Z466" i="27"/>
  <c r="O466" i="27"/>
  <c r="Z468" i="27"/>
  <c r="O468" i="27"/>
  <c r="Z470" i="27"/>
  <c r="O470" i="27"/>
  <c r="Z472" i="27"/>
  <c r="O472" i="27"/>
  <c r="Z474" i="27"/>
  <c r="O474" i="27"/>
  <c r="Z476" i="27"/>
  <c r="O476" i="27"/>
  <c r="Z478" i="27"/>
  <c r="O478" i="27"/>
  <c r="Z480" i="27"/>
  <c r="O480" i="27"/>
  <c r="Z482" i="27"/>
  <c r="O482" i="27"/>
  <c r="Z484" i="27"/>
  <c r="O484" i="27"/>
  <c r="Z486" i="27"/>
  <c r="O486" i="27"/>
  <c r="Z488" i="27"/>
  <c r="O488" i="27"/>
  <c r="Z490" i="27"/>
  <c r="O490" i="27"/>
  <c r="Z492" i="27"/>
  <c r="O492" i="27"/>
  <c r="Z494" i="27"/>
  <c r="O494" i="27"/>
  <c r="Z496" i="27"/>
  <c r="O496" i="27"/>
  <c r="Z498" i="27"/>
  <c r="O498" i="27"/>
  <c r="Z500" i="27"/>
  <c r="O500" i="27"/>
  <c r="Z502" i="27"/>
  <c r="O502" i="27"/>
  <c r="Z504" i="27"/>
  <c r="O504" i="27"/>
  <c r="Z506" i="27"/>
  <c r="O506" i="27"/>
  <c r="Z508" i="27"/>
  <c r="O508" i="27"/>
  <c r="Z510" i="27"/>
  <c r="O510" i="27"/>
  <c r="Z512" i="27"/>
  <c r="O512" i="27"/>
  <c r="Z514" i="27"/>
  <c r="O514" i="27"/>
  <c r="Z516" i="27"/>
  <c r="O516" i="27"/>
  <c r="Z518" i="27"/>
  <c r="O518" i="27"/>
  <c r="Z520" i="27"/>
  <c r="O520" i="27"/>
  <c r="Z522" i="27"/>
  <c r="O522" i="27"/>
  <c r="Z524" i="27"/>
  <c r="O524" i="27"/>
  <c r="Z526" i="27"/>
  <c r="O526" i="27"/>
  <c r="Z528" i="27"/>
  <c r="O528" i="27"/>
  <c r="Z530" i="27"/>
  <c r="O530" i="27"/>
  <c r="Z532" i="27"/>
  <c r="O532" i="27"/>
  <c r="Z534" i="27"/>
  <c r="O534" i="27"/>
  <c r="Z536" i="27"/>
  <c r="O536" i="27"/>
  <c r="Z538" i="27"/>
  <c r="O538" i="27"/>
  <c r="Z540" i="27"/>
  <c r="O540" i="27"/>
  <c r="Z542" i="27"/>
  <c r="O542" i="27"/>
  <c r="Z544" i="27"/>
  <c r="O544" i="27"/>
  <c r="Z546" i="27"/>
  <c r="O546" i="27"/>
  <c r="Z548" i="27"/>
  <c r="O548" i="27"/>
  <c r="Z550" i="27"/>
  <c r="O550" i="27"/>
  <c r="Z552" i="27"/>
  <c r="O552" i="27"/>
  <c r="Z554" i="27"/>
  <c r="O554" i="27"/>
  <c r="Z556" i="27"/>
  <c r="O556" i="27"/>
  <c r="Z558" i="27"/>
  <c r="O558" i="27"/>
  <c r="Z560" i="27"/>
  <c r="O560" i="27"/>
  <c r="Z562" i="27"/>
  <c r="O562" i="27"/>
  <c r="Z564" i="27"/>
  <c r="O564" i="27"/>
  <c r="Z566" i="27"/>
  <c r="O566" i="27"/>
  <c r="Z568" i="27"/>
  <c r="O568" i="27"/>
  <c r="Z570" i="27"/>
  <c r="O570" i="27"/>
  <c r="Z572" i="27"/>
  <c r="O572" i="27"/>
  <c r="Z574" i="27"/>
  <c r="O574" i="27"/>
  <c r="Z576" i="27"/>
  <c r="O576" i="27"/>
  <c r="Z578" i="27"/>
  <c r="O578" i="27"/>
  <c r="Z580" i="27"/>
  <c r="O580" i="27"/>
  <c r="Z582" i="27"/>
  <c r="O582" i="27"/>
  <c r="Z584" i="27"/>
  <c r="O584" i="27"/>
  <c r="Z586" i="27"/>
  <c r="O586" i="27"/>
  <c r="Z588" i="27"/>
  <c r="O588" i="27"/>
  <c r="Z590" i="27"/>
  <c r="O590" i="27"/>
  <c r="Z592" i="27"/>
  <c r="O592" i="27"/>
  <c r="Z594" i="27"/>
  <c r="O594" i="27"/>
  <c r="Z596" i="27"/>
  <c r="O596" i="27"/>
  <c r="Z598" i="27"/>
  <c r="O598" i="27"/>
  <c r="Z600" i="27"/>
  <c r="O600" i="27"/>
  <c r="Z602" i="27"/>
  <c r="O602" i="27"/>
  <c r="Z604" i="27"/>
  <c r="O604" i="27"/>
  <c r="Z606" i="27"/>
  <c r="O606" i="27"/>
  <c r="Z608" i="27"/>
  <c r="O608" i="27"/>
  <c r="Z610" i="27"/>
  <c r="O610" i="27"/>
  <c r="Z612" i="27"/>
  <c r="O612" i="27"/>
  <c r="Z614" i="27"/>
  <c r="O614" i="27"/>
  <c r="Z616" i="27"/>
  <c r="O616" i="27"/>
  <c r="Z618" i="27"/>
  <c r="O618" i="27"/>
  <c r="Z620" i="27"/>
  <c r="O620" i="27"/>
  <c r="Z622" i="27"/>
  <c r="O622" i="27"/>
  <c r="Z624" i="27"/>
  <c r="O624" i="27"/>
  <c r="Z626" i="27"/>
  <c r="O626" i="27"/>
  <c r="Z628" i="27"/>
  <c r="O628" i="27"/>
  <c r="Z630" i="27"/>
  <c r="O630" i="27"/>
  <c r="Z632" i="27"/>
  <c r="O632" i="27"/>
  <c r="Z634" i="27"/>
  <c r="O634" i="27"/>
  <c r="Z636" i="27"/>
  <c r="O636" i="27"/>
  <c r="Z638" i="27"/>
  <c r="O638" i="27"/>
  <c r="Z640" i="27"/>
  <c r="O640" i="27"/>
  <c r="Z642" i="27"/>
  <c r="O642" i="27"/>
  <c r="Z644" i="27"/>
  <c r="O644" i="27"/>
  <c r="Z646" i="27"/>
  <c r="O646" i="27"/>
  <c r="Z648" i="27"/>
  <c r="O648" i="27"/>
  <c r="Z650" i="27"/>
  <c r="O650" i="27"/>
  <c r="Z652" i="27"/>
  <c r="O652" i="27"/>
  <c r="Z654" i="27"/>
  <c r="O654" i="27"/>
  <c r="Z656" i="27"/>
  <c r="O656" i="27"/>
  <c r="Z658" i="27"/>
  <c r="O658" i="27"/>
  <c r="Z660" i="27"/>
  <c r="O660" i="27"/>
  <c r="Z662" i="27"/>
  <c r="O662" i="27"/>
  <c r="Z664" i="27"/>
  <c r="O664" i="27"/>
  <c r="Z666" i="27"/>
  <c r="O666" i="27"/>
  <c r="Z668" i="27"/>
  <c r="O668" i="27"/>
  <c r="Z670" i="27"/>
  <c r="O670" i="27"/>
  <c r="Z672" i="27"/>
  <c r="O672" i="27"/>
  <c r="Z674" i="27"/>
  <c r="O674" i="27"/>
  <c r="Z676" i="27"/>
  <c r="O676" i="27"/>
  <c r="Z678" i="27"/>
  <c r="O678" i="27"/>
  <c r="Z680" i="27"/>
  <c r="O680" i="27"/>
  <c r="Z682" i="27"/>
  <c r="O682" i="27"/>
  <c r="Z684" i="27"/>
  <c r="O684" i="27"/>
  <c r="Z686" i="27"/>
  <c r="O686" i="27"/>
  <c r="Z688" i="27"/>
  <c r="O688" i="27"/>
  <c r="Z690" i="27"/>
  <c r="O690" i="27"/>
  <c r="Z692" i="27"/>
  <c r="O692" i="27"/>
  <c r="Z694" i="27"/>
  <c r="O694" i="27"/>
  <c r="Z696" i="27"/>
  <c r="O696" i="27"/>
  <c r="Z698" i="27"/>
  <c r="O698" i="27"/>
  <c r="Z700" i="27"/>
  <c r="O700" i="27"/>
  <c r="Z702" i="27"/>
  <c r="O702" i="27"/>
  <c r="Z704" i="27"/>
  <c r="O704" i="27"/>
  <c r="Z706" i="27"/>
  <c r="O706" i="27"/>
  <c r="Z708" i="27"/>
  <c r="O708" i="27"/>
  <c r="Z710" i="27"/>
  <c r="O710" i="27"/>
  <c r="Z712" i="27"/>
  <c r="O712" i="27"/>
  <c r="Z714" i="27"/>
  <c r="O714" i="27"/>
  <c r="Z716" i="27"/>
  <c r="O716" i="27"/>
  <c r="Z718" i="27"/>
  <c r="O718" i="27"/>
  <c r="Z720" i="27"/>
  <c r="O720" i="27"/>
  <c r="Z722" i="27"/>
  <c r="O722" i="27"/>
  <c r="Z724" i="27"/>
  <c r="O724" i="27"/>
  <c r="Z726" i="27"/>
  <c r="O726" i="27"/>
  <c r="Z728" i="27"/>
  <c r="O728" i="27"/>
  <c r="Z730" i="27"/>
  <c r="O730" i="27"/>
  <c r="Z732" i="27"/>
  <c r="O732" i="27"/>
  <c r="Z734" i="27"/>
  <c r="O734" i="27"/>
  <c r="Z736" i="27"/>
  <c r="O736" i="27"/>
  <c r="Z738" i="27"/>
  <c r="O738" i="27"/>
  <c r="Z740" i="27"/>
  <c r="O740" i="27"/>
  <c r="Z742" i="27"/>
  <c r="O742" i="27"/>
  <c r="Z744" i="27"/>
  <c r="O744" i="27"/>
  <c r="Z746" i="27"/>
  <c r="O746" i="27"/>
  <c r="Z748" i="27"/>
  <c r="O748" i="27"/>
  <c r="Z750" i="27"/>
  <c r="O750" i="27"/>
  <c r="Z752" i="27"/>
  <c r="O752" i="27"/>
  <c r="Z754" i="27"/>
  <c r="O754" i="27"/>
  <c r="Z756" i="27"/>
  <c r="O756" i="27"/>
  <c r="Z758" i="27"/>
  <c r="O758" i="27"/>
  <c r="Z760" i="27"/>
  <c r="O760" i="27"/>
  <c r="Z762" i="27"/>
  <c r="O762" i="27"/>
  <c r="Z764" i="27"/>
  <c r="O764" i="27"/>
  <c r="Z766" i="27"/>
  <c r="O766" i="27"/>
  <c r="Z768" i="27"/>
  <c r="O768" i="27"/>
  <c r="Z770" i="27"/>
  <c r="O770" i="27"/>
  <c r="Z772" i="27"/>
  <c r="O772" i="27"/>
  <c r="Z774" i="27"/>
  <c r="O774" i="27"/>
  <c r="Z776" i="27"/>
  <c r="O776" i="27"/>
  <c r="Z778" i="27"/>
  <c r="O778" i="27"/>
  <c r="Z780" i="27"/>
  <c r="O780" i="27"/>
  <c r="Z782" i="27"/>
  <c r="O782" i="27"/>
  <c r="Z784" i="27"/>
  <c r="O784" i="27"/>
  <c r="Z786" i="27"/>
  <c r="O786" i="27"/>
  <c r="Z788" i="27"/>
  <c r="O788" i="27"/>
  <c r="Z790" i="27"/>
  <c r="O790" i="27"/>
  <c r="Z792" i="27"/>
  <c r="O792" i="27"/>
  <c r="Z794" i="27"/>
  <c r="O794" i="27"/>
  <c r="Z796" i="27"/>
  <c r="O796" i="27"/>
  <c r="Z798" i="27"/>
  <c r="O798" i="27"/>
  <c r="Z800" i="27"/>
  <c r="O800" i="27"/>
  <c r="Z802" i="27"/>
  <c r="O802" i="27"/>
  <c r="Z804" i="27"/>
  <c r="O804" i="27"/>
  <c r="Z806" i="27"/>
  <c r="O806" i="27"/>
  <c r="Z808" i="27"/>
  <c r="O808" i="27"/>
  <c r="Z810" i="27"/>
  <c r="O810" i="27"/>
  <c r="Z812" i="27"/>
  <c r="O812" i="27"/>
  <c r="Z814" i="27"/>
  <c r="O814" i="27"/>
  <c r="Z816" i="27"/>
  <c r="O816" i="27"/>
  <c r="Z818" i="27"/>
  <c r="O818" i="27"/>
  <c r="Z820" i="27"/>
  <c r="O820" i="27"/>
  <c r="Z822" i="27"/>
  <c r="O822" i="27"/>
  <c r="Z824" i="27"/>
  <c r="O824" i="27"/>
  <c r="Z826" i="27"/>
  <c r="O826" i="27"/>
  <c r="Z828" i="27"/>
  <c r="O828" i="27"/>
  <c r="Z830" i="27"/>
  <c r="O830" i="27"/>
  <c r="Z832" i="27"/>
  <c r="O832" i="27"/>
  <c r="Z834" i="27"/>
  <c r="O834" i="27"/>
  <c r="Z836" i="27"/>
  <c r="O836" i="27"/>
  <c r="Z838" i="27"/>
  <c r="O838" i="27"/>
  <c r="Z840" i="27"/>
  <c r="O840" i="27"/>
  <c r="Z842" i="27"/>
  <c r="O842" i="27"/>
  <c r="Z844" i="27"/>
  <c r="O844" i="27"/>
  <c r="Z846" i="27"/>
  <c r="O846" i="27"/>
  <c r="Z848" i="27"/>
  <c r="O848" i="27"/>
  <c r="Z850" i="27"/>
  <c r="O850" i="27"/>
  <c r="Z852" i="27"/>
  <c r="O852" i="27"/>
  <c r="Z854" i="27"/>
  <c r="O854" i="27"/>
  <c r="Z856" i="27"/>
  <c r="O856" i="27"/>
  <c r="Z858" i="27"/>
  <c r="O858" i="27"/>
  <c r="Z860" i="27"/>
  <c r="O860" i="27"/>
  <c r="Z862" i="27"/>
  <c r="O862" i="27"/>
  <c r="Z864" i="27"/>
  <c r="O864" i="27"/>
  <c r="Z866" i="27"/>
  <c r="O866" i="27"/>
  <c r="Z868" i="27"/>
  <c r="O868" i="27"/>
  <c r="Z870" i="27"/>
  <c r="O870" i="27"/>
  <c r="Z872" i="27"/>
  <c r="O872" i="27"/>
  <c r="Z874" i="27"/>
  <c r="O874" i="27"/>
  <c r="Z876" i="27"/>
  <c r="O876" i="27"/>
  <c r="Z878" i="27"/>
  <c r="O878" i="27"/>
  <c r="Z880" i="27"/>
  <c r="O880" i="27"/>
  <c r="Z882" i="27"/>
  <c r="O882" i="27"/>
  <c r="Z884" i="27"/>
  <c r="O884" i="27"/>
  <c r="Z886" i="27"/>
  <c r="O886" i="27"/>
  <c r="Z888" i="27"/>
  <c r="O888" i="27"/>
  <c r="Z890" i="27"/>
  <c r="O890" i="27"/>
  <c r="Z892" i="27"/>
  <c r="O892" i="27"/>
  <c r="Z894" i="27"/>
  <c r="O894" i="27"/>
  <c r="Z896" i="27"/>
  <c r="O896" i="27"/>
  <c r="Z898" i="27"/>
  <c r="O898" i="27"/>
  <c r="Z900" i="27"/>
  <c r="O900" i="27"/>
  <c r="Z902" i="27"/>
  <c r="O902" i="27"/>
  <c r="Z904" i="27"/>
  <c r="O904" i="27"/>
  <c r="Z906" i="27"/>
  <c r="O906" i="27"/>
  <c r="Z908" i="27"/>
  <c r="O908" i="27"/>
  <c r="Z910" i="27"/>
  <c r="O910" i="27"/>
  <c r="Z912" i="27"/>
  <c r="O912" i="27"/>
  <c r="Z914" i="27"/>
  <c r="O914" i="27"/>
  <c r="Z916" i="27"/>
  <c r="O916" i="27"/>
  <c r="Z918" i="27"/>
  <c r="O918" i="27"/>
  <c r="Z920" i="27"/>
  <c r="O920" i="27"/>
  <c r="Z922" i="27"/>
  <c r="O922" i="27"/>
  <c r="Z924" i="27"/>
  <c r="O924" i="27"/>
  <c r="Z926" i="27"/>
  <c r="O926" i="27"/>
  <c r="Z928" i="27"/>
  <c r="O928" i="27"/>
  <c r="Z930" i="27"/>
  <c r="O930" i="27"/>
  <c r="Z932" i="27"/>
  <c r="O932" i="27"/>
  <c r="Z934" i="27"/>
  <c r="O934" i="27"/>
  <c r="Z936" i="27"/>
  <c r="O936" i="27"/>
  <c r="Z938" i="27"/>
  <c r="O938" i="27"/>
  <c r="Z940" i="27"/>
  <c r="O940" i="27"/>
  <c r="Z942" i="27"/>
  <c r="O942" i="27"/>
  <c r="Z944" i="27"/>
  <c r="O944" i="27"/>
  <c r="Z946" i="27"/>
  <c r="O946" i="27"/>
  <c r="Z948" i="27"/>
  <c r="O948" i="27"/>
  <c r="Z950" i="27"/>
  <c r="O950" i="27"/>
  <c r="Z952" i="27"/>
  <c r="O952" i="27"/>
  <c r="Z954" i="27"/>
  <c r="O954" i="27"/>
  <c r="Z956" i="27"/>
  <c r="O956" i="27"/>
  <c r="Z958" i="27"/>
  <c r="O958" i="27"/>
  <c r="Z960" i="27"/>
  <c r="O960" i="27"/>
  <c r="Z962" i="27"/>
  <c r="O962" i="27"/>
  <c r="Z964" i="27"/>
  <c r="O964" i="27"/>
  <c r="Z966" i="27"/>
  <c r="O966" i="27"/>
  <c r="Z968" i="27"/>
  <c r="O968" i="27"/>
  <c r="Z970" i="27"/>
  <c r="O970" i="27"/>
  <c r="Z972" i="27"/>
  <c r="O972" i="27"/>
  <c r="Z974" i="27"/>
  <c r="O974" i="27"/>
  <c r="Z976" i="27"/>
  <c r="O976" i="27"/>
  <c r="Z978" i="27"/>
  <c r="O978" i="27"/>
  <c r="Z980" i="27"/>
  <c r="O980" i="27"/>
  <c r="Z982" i="27"/>
  <c r="O982" i="27"/>
  <c r="Z984" i="27"/>
  <c r="O984" i="27"/>
  <c r="Z986" i="27"/>
  <c r="O986" i="27"/>
  <c r="Z988" i="27"/>
  <c r="O988" i="27"/>
  <c r="Z990" i="27"/>
  <c r="O990" i="27"/>
  <c r="Z992" i="27"/>
  <c r="O992" i="27"/>
  <c r="Z994" i="27"/>
  <c r="O994" i="27"/>
  <c r="Z996" i="27"/>
  <c r="O996" i="27"/>
  <c r="Z998" i="27"/>
  <c r="O998" i="27"/>
  <c r="Z1000" i="27"/>
  <c r="O1000" i="27"/>
  <c r="Z1002" i="27"/>
  <c r="O1002" i="27"/>
  <c r="Z1004" i="27"/>
  <c r="O1004" i="27"/>
  <c r="Z1006" i="27"/>
  <c r="O1006" i="27"/>
  <c r="X9" i="27"/>
  <c r="J9" i="27"/>
  <c r="M9" i="27"/>
  <c r="X11" i="27"/>
  <c r="J11" i="27"/>
  <c r="M11" i="27"/>
  <c r="X13" i="27"/>
  <c r="J13" i="27"/>
  <c r="M13" i="27"/>
  <c r="X15" i="27"/>
  <c r="J15" i="27"/>
  <c r="M15" i="27"/>
  <c r="X17" i="27"/>
  <c r="J17" i="27"/>
  <c r="M17" i="27"/>
  <c r="X19" i="27"/>
  <c r="J19" i="27"/>
  <c r="M19" i="27"/>
  <c r="X21" i="27"/>
  <c r="J21" i="27"/>
  <c r="M21" i="27"/>
  <c r="X23" i="27"/>
  <c r="J23" i="27"/>
  <c r="M23" i="27"/>
  <c r="X25" i="27"/>
  <c r="J25" i="27"/>
  <c r="M25" i="27"/>
  <c r="X27" i="27"/>
  <c r="J27" i="27"/>
  <c r="M27" i="27"/>
  <c r="X29" i="27"/>
  <c r="J29" i="27"/>
  <c r="M29" i="27"/>
  <c r="X31" i="27"/>
  <c r="J31" i="27"/>
  <c r="M31" i="27"/>
  <c r="X33" i="27"/>
  <c r="J33" i="27"/>
  <c r="M33" i="27"/>
  <c r="X35" i="27"/>
  <c r="J35" i="27"/>
  <c r="M35" i="27"/>
  <c r="X37" i="27"/>
  <c r="J37" i="27"/>
  <c r="M37" i="27"/>
  <c r="X39" i="27"/>
  <c r="J39" i="27"/>
  <c r="M39" i="27"/>
  <c r="X41" i="27"/>
  <c r="J41" i="27"/>
  <c r="M41" i="27"/>
  <c r="X43" i="27"/>
  <c r="J43" i="27"/>
  <c r="M43" i="27"/>
  <c r="X45" i="27"/>
  <c r="J45" i="27"/>
  <c r="M45" i="27"/>
  <c r="X47" i="27"/>
  <c r="J47" i="27"/>
  <c r="M47" i="27"/>
  <c r="X49" i="27"/>
  <c r="J49" i="27"/>
  <c r="M49" i="27"/>
  <c r="X51" i="27"/>
  <c r="J51" i="27"/>
  <c r="M51" i="27"/>
  <c r="X53" i="27"/>
  <c r="J53" i="27"/>
  <c r="M53" i="27"/>
  <c r="X55" i="27"/>
  <c r="J55" i="27"/>
  <c r="M55" i="27"/>
  <c r="X57" i="27"/>
  <c r="J57" i="27"/>
  <c r="M57" i="27"/>
  <c r="X59" i="27"/>
  <c r="J59" i="27"/>
  <c r="M59" i="27"/>
  <c r="X61" i="27"/>
  <c r="J61" i="27"/>
  <c r="M61" i="27"/>
  <c r="X63" i="27"/>
  <c r="J63" i="27"/>
  <c r="M63" i="27"/>
  <c r="X65" i="27"/>
  <c r="J65" i="27"/>
  <c r="M65" i="27"/>
  <c r="X67" i="27"/>
  <c r="J67" i="27"/>
  <c r="M67" i="27"/>
  <c r="X69" i="27"/>
  <c r="J69" i="27"/>
  <c r="M69" i="27"/>
  <c r="X71" i="27"/>
  <c r="J71" i="27"/>
  <c r="M71" i="27"/>
  <c r="X73" i="27"/>
  <c r="J73" i="27"/>
  <c r="M73" i="27"/>
  <c r="X75" i="27"/>
  <c r="J75" i="27"/>
  <c r="M75" i="27"/>
  <c r="X77" i="27"/>
  <c r="J77" i="27"/>
  <c r="M77" i="27"/>
  <c r="X79" i="27"/>
  <c r="J79" i="27"/>
  <c r="M79" i="27"/>
  <c r="X81" i="27"/>
  <c r="J81" i="27"/>
  <c r="M81" i="27"/>
  <c r="X83" i="27"/>
  <c r="J83" i="27"/>
  <c r="M83" i="27"/>
  <c r="X85" i="27"/>
  <c r="J85" i="27"/>
  <c r="M85" i="27"/>
  <c r="X87" i="27"/>
  <c r="J87" i="27"/>
  <c r="M87" i="27"/>
  <c r="X89" i="27"/>
  <c r="J89" i="27"/>
  <c r="M89" i="27"/>
  <c r="X91" i="27"/>
  <c r="J91" i="27"/>
  <c r="M91" i="27"/>
  <c r="X93" i="27"/>
  <c r="J93" i="27"/>
  <c r="M93" i="27"/>
  <c r="X95" i="27"/>
  <c r="J95" i="27"/>
  <c r="M95" i="27"/>
  <c r="X97" i="27"/>
  <c r="J97" i="27"/>
  <c r="M97" i="27"/>
  <c r="X99" i="27"/>
  <c r="J99" i="27"/>
  <c r="M99" i="27"/>
  <c r="X101" i="27"/>
  <c r="J101" i="27"/>
  <c r="M101" i="27"/>
  <c r="X103" i="27"/>
  <c r="J103" i="27"/>
  <c r="M103" i="27"/>
  <c r="X105" i="27"/>
  <c r="J105" i="27"/>
  <c r="M105" i="27"/>
  <c r="X107" i="27"/>
  <c r="J107" i="27"/>
  <c r="M107" i="27"/>
  <c r="X109" i="27"/>
  <c r="J109" i="27"/>
  <c r="M109" i="27"/>
  <c r="X111" i="27"/>
  <c r="J111" i="27"/>
  <c r="M111" i="27"/>
  <c r="X113" i="27"/>
  <c r="J113" i="27"/>
  <c r="M113" i="27"/>
  <c r="X115" i="27"/>
  <c r="J115" i="27"/>
  <c r="M115" i="27"/>
  <c r="X117" i="27"/>
  <c r="J117" i="27"/>
  <c r="M117" i="27"/>
  <c r="X119" i="27"/>
  <c r="J119" i="27"/>
  <c r="M119" i="27"/>
  <c r="X121" i="27"/>
  <c r="J121" i="27"/>
  <c r="M121" i="27"/>
  <c r="X123" i="27"/>
  <c r="J123" i="27"/>
  <c r="M123" i="27"/>
  <c r="X125" i="27"/>
  <c r="J125" i="27"/>
  <c r="M125" i="27"/>
  <c r="X127" i="27"/>
  <c r="J127" i="27"/>
  <c r="M127" i="27"/>
  <c r="X129" i="27"/>
  <c r="J129" i="27"/>
  <c r="M129" i="27"/>
  <c r="X131" i="27"/>
  <c r="J131" i="27"/>
  <c r="M131" i="27"/>
  <c r="X133" i="27"/>
  <c r="J133" i="27"/>
  <c r="M133" i="27"/>
  <c r="X135" i="27"/>
  <c r="J135" i="27"/>
  <c r="M135" i="27"/>
  <c r="X137" i="27"/>
  <c r="J137" i="27"/>
  <c r="M137" i="27"/>
  <c r="X139" i="27"/>
  <c r="J139" i="27"/>
  <c r="M139" i="27"/>
  <c r="X141" i="27"/>
  <c r="J141" i="27"/>
  <c r="M141" i="27"/>
  <c r="X143" i="27"/>
  <c r="J143" i="27"/>
  <c r="M143" i="27"/>
  <c r="X145" i="27"/>
  <c r="J145" i="27"/>
  <c r="M145" i="27"/>
  <c r="X147" i="27"/>
  <c r="J147" i="27"/>
  <c r="M147" i="27"/>
  <c r="X149" i="27"/>
  <c r="J149" i="27"/>
  <c r="M149" i="27"/>
  <c r="X151" i="27"/>
  <c r="J151" i="27"/>
  <c r="M151" i="27"/>
  <c r="X153" i="27"/>
  <c r="J153" i="27"/>
  <c r="M153" i="27"/>
  <c r="X155" i="27"/>
  <c r="J155" i="27"/>
  <c r="M155" i="27"/>
  <c r="X157" i="27"/>
  <c r="J157" i="27"/>
  <c r="M157" i="27"/>
  <c r="X159" i="27"/>
  <c r="J159" i="27"/>
  <c r="M159" i="27"/>
  <c r="X161" i="27"/>
  <c r="J161" i="27"/>
  <c r="M161" i="27"/>
  <c r="X163" i="27"/>
  <c r="J163" i="27"/>
  <c r="M163" i="27"/>
  <c r="X165" i="27"/>
  <c r="J165" i="27"/>
  <c r="M165" i="27"/>
  <c r="X167" i="27"/>
  <c r="J167" i="27"/>
  <c r="M167" i="27"/>
  <c r="X169" i="27"/>
  <c r="J169" i="27"/>
  <c r="M169" i="27"/>
  <c r="X171" i="27"/>
  <c r="J171" i="27"/>
  <c r="M171" i="27"/>
  <c r="X173" i="27"/>
  <c r="J173" i="27"/>
  <c r="M173" i="27"/>
  <c r="X175" i="27"/>
  <c r="J175" i="27"/>
  <c r="M175" i="27"/>
  <c r="X177" i="27"/>
  <c r="J177" i="27"/>
  <c r="M177" i="27"/>
  <c r="X179" i="27"/>
  <c r="J179" i="27"/>
  <c r="M179" i="27"/>
  <c r="X181" i="27"/>
  <c r="J181" i="27"/>
  <c r="M181" i="27"/>
  <c r="X183" i="27"/>
  <c r="J183" i="27"/>
  <c r="M183" i="27"/>
  <c r="X185" i="27"/>
  <c r="J185" i="27"/>
  <c r="M185" i="27"/>
  <c r="X187" i="27"/>
  <c r="J187" i="27"/>
  <c r="M187" i="27"/>
  <c r="X189" i="27"/>
  <c r="J189" i="27"/>
  <c r="M189" i="27"/>
  <c r="X191" i="27"/>
  <c r="J191" i="27"/>
  <c r="M191" i="27"/>
  <c r="X193" i="27"/>
  <c r="J193" i="27"/>
  <c r="M193" i="27"/>
  <c r="X195" i="27"/>
  <c r="J195" i="27"/>
  <c r="M195" i="27"/>
  <c r="X197" i="27"/>
  <c r="J197" i="27"/>
  <c r="M197" i="27"/>
  <c r="X199" i="27"/>
  <c r="J199" i="27"/>
  <c r="M199" i="27"/>
  <c r="X201" i="27"/>
  <c r="J201" i="27"/>
  <c r="M201" i="27"/>
  <c r="X203" i="27"/>
  <c r="J203" i="27"/>
  <c r="M203" i="27"/>
  <c r="X205" i="27"/>
  <c r="J205" i="27"/>
  <c r="M205" i="27"/>
  <c r="X207" i="27"/>
  <c r="J207" i="27"/>
  <c r="M207" i="27"/>
  <c r="X209" i="27"/>
  <c r="J209" i="27"/>
  <c r="M209" i="27"/>
  <c r="X211" i="27"/>
  <c r="J211" i="27"/>
  <c r="M211" i="27"/>
  <c r="X213" i="27"/>
  <c r="J213" i="27"/>
  <c r="M213" i="27"/>
  <c r="X215" i="27"/>
  <c r="J215" i="27"/>
  <c r="M215" i="27"/>
  <c r="X217" i="27"/>
  <c r="J217" i="27"/>
  <c r="M217" i="27"/>
  <c r="X219" i="27"/>
  <c r="J219" i="27"/>
  <c r="M219" i="27"/>
  <c r="X221" i="27"/>
  <c r="J221" i="27"/>
  <c r="M221" i="27"/>
  <c r="X223" i="27"/>
  <c r="J223" i="27"/>
  <c r="M223" i="27"/>
  <c r="X225" i="27"/>
  <c r="J225" i="27"/>
  <c r="M225" i="27"/>
  <c r="X227" i="27"/>
  <c r="J227" i="27"/>
  <c r="M227" i="27"/>
  <c r="X229" i="27"/>
  <c r="J229" i="27"/>
  <c r="M229" i="27"/>
  <c r="X231" i="27"/>
  <c r="J231" i="27"/>
  <c r="M231" i="27"/>
  <c r="X233" i="27"/>
  <c r="J233" i="27"/>
  <c r="M233" i="27"/>
  <c r="X235" i="27"/>
  <c r="J235" i="27"/>
  <c r="M235" i="27"/>
  <c r="X237" i="27"/>
  <c r="J237" i="27"/>
  <c r="M237" i="27"/>
  <c r="X239" i="27"/>
  <c r="J239" i="27"/>
  <c r="M239" i="27"/>
  <c r="X241" i="27"/>
  <c r="J241" i="27"/>
  <c r="M241" i="27"/>
  <c r="X243" i="27"/>
  <c r="J243" i="27"/>
  <c r="M243" i="27"/>
  <c r="X245" i="27"/>
  <c r="J245" i="27"/>
  <c r="M245" i="27"/>
  <c r="X247" i="27"/>
  <c r="J247" i="27"/>
  <c r="M247" i="27"/>
  <c r="X249" i="27"/>
  <c r="J249" i="27"/>
  <c r="M249" i="27"/>
  <c r="X251" i="27"/>
  <c r="J251" i="27"/>
  <c r="M251" i="27"/>
  <c r="X253" i="27"/>
  <c r="J253" i="27"/>
  <c r="M253" i="27"/>
  <c r="X255" i="27"/>
  <c r="J255" i="27"/>
  <c r="M255" i="27"/>
  <c r="X257" i="27"/>
  <c r="J257" i="27"/>
  <c r="M257" i="27"/>
  <c r="X259" i="27"/>
  <c r="J259" i="27"/>
  <c r="M259" i="27"/>
  <c r="X261" i="27"/>
  <c r="J261" i="27"/>
  <c r="M261" i="27"/>
  <c r="X263" i="27"/>
  <c r="J263" i="27"/>
  <c r="M263" i="27"/>
  <c r="X265" i="27"/>
  <c r="J265" i="27"/>
  <c r="M265" i="27"/>
  <c r="X267" i="27"/>
  <c r="J267" i="27"/>
  <c r="M267" i="27"/>
  <c r="X269" i="27"/>
  <c r="J269" i="27"/>
  <c r="M269" i="27"/>
  <c r="X271" i="27"/>
  <c r="J271" i="27"/>
  <c r="M271" i="27"/>
  <c r="X273" i="27"/>
  <c r="J273" i="27"/>
  <c r="M273" i="27"/>
  <c r="X275" i="27"/>
  <c r="J275" i="27"/>
  <c r="M275" i="27"/>
  <c r="X277" i="27"/>
  <c r="J277" i="27"/>
  <c r="M277" i="27"/>
  <c r="X279" i="27"/>
  <c r="J279" i="27"/>
  <c r="M279" i="27"/>
  <c r="X281" i="27"/>
  <c r="J281" i="27"/>
  <c r="M281" i="27"/>
  <c r="X283" i="27"/>
  <c r="J283" i="27"/>
  <c r="M283" i="27"/>
  <c r="X285" i="27"/>
  <c r="J285" i="27"/>
  <c r="M285" i="27"/>
  <c r="X287" i="27"/>
  <c r="J287" i="27"/>
  <c r="M287" i="27"/>
  <c r="X289" i="27"/>
  <c r="J289" i="27"/>
  <c r="M289" i="27"/>
  <c r="X291" i="27"/>
  <c r="J291" i="27"/>
  <c r="M291" i="27"/>
  <c r="X293" i="27"/>
  <c r="J293" i="27"/>
  <c r="M293" i="27"/>
  <c r="X295" i="27"/>
  <c r="J295" i="27"/>
  <c r="M295" i="27"/>
  <c r="X297" i="27"/>
  <c r="J297" i="27"/>
  <c r="M297" i="27"/>
  <c r="X299" i="27"/>
  <c r="J299" i="27"/>
  <c r="M299" i="27"/>
  <c r="X301" i="27"/>
  <c r="J301" i="27"/>
  <c r="M301" i="27"/>
  <c r="X303" i="27"/>
  <c r="J303" i="27"/>
  <c r="M303" i="27"/>
  <c r="X305" i="27"/>
  <c r="J305" i="27"/>
  <c r="M305" i="27"/>
  <c r="X307" i="27"/>
  <c r="J307" i="27"/>
  <c r="M307" i="27"/>
  <c r="X309" i="27"/>
  <c r="J309" i="27"/>
  <c r="M309" i="27"/>
  <c r="X311" i="27"/>
  <c r="J311" i="27"/>
  <c r="M311" i="27"/>
  <c r="X313" i="27"/>
  <c r="J313" i="27"/>
  <c r="M313" i="27"/>
  <c r="X315" i="27"/>
  <c r="J315" i="27"/>
  <c r="M315" i="27"/>
  <c r="X317" i="27"/>
  <c r="J317" i="27"/>
  <c r="M317" i="27"/>
  <c r="X319" i="27"/>
  <c r="J319" i="27"/>
  <c r="M319" i="27"/>
  <c r="X321" i="27"/>
  <c r="J321" i="27"/>
  <c r="M321" i="27"/>
  <c r="X323" i="27"/>
  <c r="J323" i="27"/>
  <c r="M323" i="27"/>
  <c r="X325" i="27"/>
  <c r="J325" i="27"/>
  <c r="M325" i="27"/>
  <c r="X327" i="27"/>
  <c r="J327" i="27"/>
  <c r="M327" i="27"/>
  <c r="X329" i="27"/>
  <c r="J329" i="27"/>
  <c r="M329" i="27"/>
  <c r="X331" i="27"/>
  <c r="J331" i="27"/>
  <c r="M331" i="27"/>
  <c r="X333" i="27"/>
  <c r="J333" i="27"/>
  <c r="M333" i="27"/>
  <c r="X335" i="27"/>
  <c r="J335" i="27"/>
  <c r="M335" i="27"/>
  <c r="X337" i="27"/>
  <c r="J337" i="27"/>
  <c r="M337" i="27"/>
  <c r="X339" i="27"/>
  <c r="J339" i="27"/>
  <c r="M339" i="27"/>
  <c r="X341" i="27"/>
  <c r="J341" i="27"/>
  <c r="M341" i="27"/>
  <c r="X343" i="27"/>
  <c r="J343" i="27"/>
  <c r="M343" i="27"/>
  <c r="X345" i="27"/>
  <c r="J345" i="27"/>
  <c r="M345" i="27"/>
  <c r="X347" i="27"/>
  <c r="J347" i="27"/>
  <c r="M347" i="27"/>
  <c r="X349" i="27"/>
  <c r="J349" i="27"/>
  <c r="M349" i="27"/>
  <c r="X351" i="27"/>
  <c r="J351" i="27"/>
  <c r="M351" i="27"/>
  <c r="X353" i="27"/>
  <c r="J353" i="27"/>
  <c r="M353" i="27"/>
  <c r="X355" i="27"/>
  <c r="J355" i="27"/>
  <c r="M355" i="27"/>
  <c r="X357" i="27"/>
  <c r="J357" i="27"/>
  <c r="M357" i="27"/>
  <c r="X359" i="27"/>
  <c r="J359" i="27"/>
  <c r="M359" i="27"/>
  <c r="X361" i="27"/>
  <c r="J361" i="27"/>
  <c r="M361" i="27"/>
  <c r="X363" i="27"/>
  <c r="J363" i="27"/>
  <c r="M363" i="27"/>
  <c r="X365" i="27"/>
  <c r="J365" i="27"/>
  <c r="M365" i="27"/>
  <c r="X367" i="27"/>
  <c r="J367" i="27"/>
  <c r="M367" i="27"/>
  <c r="X369" i="27"/>
  <c r="J369" i="27"/>
  <c r="M369" i="27"/>
  <c r="X371" i="27"/>
  <c r="J371" i="27"/>
  <c r="M371" i="27"/>
  <c r="X373" i="27"/>
  <c r="J373" i="27"/>
  <c r="M373" i="27"/>
  <c r="X375" i="27"/>
  <c r="J375" i="27"/>
  <c r="M375" i="27"/>
  <c r="X377" i="27"/>
  <c r="J377" i="27"/>
  <c r="M377" i="27"/>
  <c r="X379" i="27"/>
  <c r="J379" i="27"/>
  <c r="M379" i="27"/>
  <c r="X381" i="27"/>
  <c r="J381" i="27"/>
  <c r="M381" i="27"/>
  <c r="X383" i="27"/>
  <c r="J383" i="27"/>
  <c r="M383" i="27"/>
  <c r="X385" i="27"/>
  <c r="J385" i="27"/>
  <c r="M385" i="27"/>
  <c r="X387" i="27"/>
  <c r="J387" i="27"/>
  <c r="M387" i="27"/>
  <c r="X389" i="27"/>
  <c r="J389" i="27"/>
  <c r="M389" i="27"/>
  <c r="X391" i="27"/>
  <c r="J391" i="27"/>
  <c r="M391" i="27"/>
  <c r="X393" i="27"/>
  <c r="J393" i="27"/>
  <c r="M393" i="27"/>
  <c r="X395" i="27"/>
  <c r="J395" i="27"/>
  <c r="M395" i="27"/>
  <c r="X397" i="27"/>
  <c r="J397" i="27"/>
  <c r="M397" i="27"/>
  <c r="X399" i="27"/>
  <c r="J399" i="27"/>
  <c r="M399" i="27"/>
  <c r="X401" i="27"/>
  <c r="J401" i="27"/>
  <c r="M401" i="27"/>
  <c r="X403" i="27"/>
  <c r="J403" i="27"/>
  <c r="M403" i="27"/>
  <c r="X405" i="27"/>
  <c r="J405" i="27"/>
  <c r="M405" i="27"/>
  <c r="X407" i="27"/>
  <c r="J407" i="27"/>
  <c r="M407" i="27"/>
  <c r="X409" i="27"/>
  <c r="J409" i="27"/>
  <c r="M409" i="27"/>
  <c r="X411" i="27"/>
  <c r="J411" i="27"/>
  <c r="M411" i="27"/>
  <c r="X413" i="27"/>
  <c r="J413" i="27"/>
  <c r="M413" i="27"/>
  <c r="X415" i="27"/>
  <c r="J415" i="27"/>
  <c r="M415" i="27"/>
  <c r="X417" i="27"/>
  <c r="J417" i="27"/>
  <c r="M417" i="27"/>
  <c r="X419" i="27"/>
  <c r="J419" i="27"/>
  <c r="M419" i="27"/>
  <c r="X421" i="27"/>
  <c r="J421" i="27"/>
  <c r="M421" i="27"/>
  <c r="X423" i="27"/>
  <c r="J423" i="27"/>
  <c r="M423" i="27"/>
  <c r="X425" i="27"/>
  <c r="J425" i="27"/>
  <c r="M425" i="27"/>
  <c r="X427" i="27"/>
  <c r="J427" i="27"/>
  <c r="M427" i="27"/>
  <c r="X429" i="27"/>
  <c r="J429" i="27"/>
  <c r="M429" i="27"/>
  <c r="X431" i="27"/>
  <c r="J431" i="27"/>
  <c r="M431" i="27"/>
  <c r="X433" i="27"/>
  <c r="J433" i="27"/>
  <c r="M433" i="27"/>
  <c r="X435" i="27"/>
  <c r="J435" i="27"/>
  <c r="M435" i="27"/>
  <c r="X437" i="27"/>
  <c r="J437" i="27"/>
  <c r="M437" i="27"/>
  <c r="X439" i="27"/>
  <c r="J439" i="27"/>
  <c r="M439" i="27"/>
  <c r="X441" i="27"/>
  <c r="J441" i="27"/>
  <c r="M441" i="27"/>
  <c r="X443" i="27"/>
  <c r="J443" i="27"/>
  <c r="M443" i="27"/>
  <c r="X445" i="27"/>
  <c r="J445" i="27"/>
  <c r="M445" i="27"/>
  <c r="X447" i="27"/>
  <c r="J447" i="27"/>
  <c r="M447" i="27"/>
  <c r="X449" i="27"/>
  <c r="J449" i="27"/>
  <c r="M449" i="27"/>
  <c r="X451" i="27"/>
  <c r="J451" i="27"/>
  <c r="M451" i="27"/>
  <c r="X453" i="27"/>
  <c r="J453" i="27"/>
  <c r="M453" i="27"/>
  <c r="X455" i="27"/>
  <c r="J455" i="27"/>
  <c r="M455" i="27"/>
  <c r="X457" i="27"/>
  <c r="J457" i="27"/>
  <c r="M457" i="27"/>
  <c r="X459" i="27"/>
  <c r="J459" i="27"/>
  <c r="M459" i="27"/>
  <c r="X461" i="27"/>
  <c r="J461" i="27"/>
  <c r="M461" i="27"/>
  <c r="X463" i="27"/>
  <c r="J463" i="27"/>
  <c r="M463" i="27"/>
  <c r="X465" i="27"/>
  <c r="J465" i="27"/>
  <c r="M465" i="27"/>
  <c r="X467" i="27"/>
  <c r="J467" i="27"/>
  <c r="M467" i="27"/>
  <c r="X469" i="27"/>
  <c r="J469" i="27"/>
  <c r="M469" i="27"/>
  <c r="X471" i="27"/>
  <c r="J471" i="27"/>
  <c r="M471" i="27"/>
  <c r="X473" i="27"/>
  <c r="J473" i="27"/>
  <c r="M473" i="27"/>
  <c r="X475" i="27"/>
  <c r="J475" i="27"/>
  <c r="M475" i="27"/>
  <c r="X477" i="27"/>
  <c r="J477" i="27"/>
  <c r="M477" i="27"/>
  <c r="X479" i="27"/>
  <c r="J479" i="27"/>
  <c r="M479" i="27"/>
  <c r="X481" i="27"/>
  <c r="J481" i="27"/>
  <c r="M481" i="27"/>
  <c r="X483" i="27"/>
  <c r="J483" i="27"/>
  <c r="M483" i="27"/>
  <c r="X485" i="27"/>
  <c r="J485" i="27"/>
  <c r="M485" i="27"/>
  <c r="X487" i="27"/>
  <c r="J487" i="27"/>
  <c r="M487" i="27"/>
  <c r="X489" i="27"/>
  <c r="J489" i="27"/>
  <c r="M489" i="27"/>
  <c r="X491" i="27"/>
  <c r="J491" i="27"/>
  <c r="M491" i="27"/>
  <c r="X493" i="27"/>
  <c r="J493" i="27"/>
  <c r="M493" i="27"/>
  <c r="X495" i="27"/>
  <c r="J495" i="27"/>
  <c r="M495" i="27"/>
  <c r="X497" i="27"/>
  <c r="J497" i="27"/>
  <c r="M497" i="27"/>
  <c r="X499" i="27"/>
  <c r="J499" i="27"/>
  <c r="M499" i="27"/>
  <c r="X501" i="27"/>
  <c r="J501" i="27"/>
  <c r="M501" i="27"/>
  <c r="X503" i="27"/>
  <c r="J503" i="27"/>
  <c r="M503" i="27"/>
  <c r="X505" i="27"/>
  <c r="J505" i="27"/>
  <c r="M505" i="27"/>
  <c r="X507" i="27"/>
  <c r="J507" i="27"/>
  <c r="M507" i="27"/>
  <c r="X509" i="27"/>
  <c r="J509" i="27"/>
  <c r="M509" i="27"/>
  <c r="X511" i="27"/>
  <c r="J511" i="27"/>
  <c r="M511" i="27"/>
  <c r="X513" i="27"/>
  <c r="J513" i="27"/>
  <c r="M513" i="27"/>
  <c r="X515" i="27"/>
  <c r="J515" i="27"/>
  <c r="M515" i="27"/>
  <c r="X517" i="27"/>
  <c r="J517" i="27"/>
  <c r="M517" i="27"/>
  <c r="X519" i="27"/>
  <c r="J519" i="27"/>
  <c r="M519" i="27"/>
  <c r="X521" i="27"/>
  <c r="J521" i="27"/>
  <c r="M521" i="27"/>
  <c r="X523" i="27"/>
  <c r="J523" i="27"/>
  <c r="M523" i="27"/>
  <c r="X525" i="27"/>
  <c r="J525" i="27"/>
  <c r="M525" i="27"/>
  <c r="X527" i="27"/>
  <c r="J527" i="27"/>
  <c r="M527" i="27"/>
  <c r="X529" i="27"/>
  <c r="J529" i="27"/>
  <c r="M529" i="27"/>
  <c r="X531" i="27"/>
  <c r="J531" i="27"/>
  <c r="M531" i="27"/>
  <c r="X533" i="27"/>
  <c r="J533" i="27"/>
  <c r="M533" i="27"/>
  <c r="X535" i="27"/>
  <c r="J535" i="27"/>
  <c r="M535" i="27"/>
  <c r="X537" i="27"/>
  <c r="J537" i="27"/>
  <c r="M537" i="27"/>
  <c r="X539" i="27"/>
  <c r="J539" i="27"/>
  <c r="M539" i="27"/>
  <c r="X541" i="27"/>
  <c r="J541" i="27"/>
  <c r="M541" i="27"/>
  <c r="X543" i="27"/>
  <c r="J543" i="27"/>
  <c r="M543" i="27"/>
  <c r="X545" i="27"/>
  <c r="J545" i="27"/>
  <c r="M545" i="27"/>
  <c r="X547" i="27"/>
  <c r="J547" i="27"/>
  <c r="M547" i="27"/>
  <c r="X549" i="27"/>
  <c r="J549" i="27"/>
  <c r="M549" i="27"/>
  <c r="X551" i="27"/>
  <c r="J551" i="27"/>
  <c r="M551" i="27"/>
  <c r="X553" i="27"/>
  <c r="J553" i="27"/>
  <c r="M553" i="27"/>
  <c r="X555" i="27"/>
  <c r="J555" i="27"/>
  <c r="M555" i="27"/>
  <c r="X557" i="27"/>
  <c r="J557" i="27"/>
  <c r="M557" i="27"/>
  <c r="X559" i="27"/>
  <c r="J559" i="27"/>
  <c r="M559" i="27"/>
  <c r="X561" i="27"/>
  <c r="J561" i="27"/>
  <c r="M561" i="27"/>
  <c r="X563" i="27"/>
  <c r="J563" i="27"/>
  <c r="M563" i="27"/>
  <c r="X565" i="27"/>
  <c r="J565" i="27"/>
  <c r="M565" i="27"/>
  <c r="X567" i="27"/>
  <c r="J567" i="27"/>
  <c r="M567" i="27"/>
  <c r="X569" i="27"/>
  <c r="J569" i="27"/>
  <c r="M569" i="27"/>
  <c r="X571" i="27"/>
  <c r="J571" i="27"/>
  <c r="M571" i="27"/>
  <c r="X573" i="27"/>
  <c r="J573" i="27"/>
  <c r="M573" i="27"/>
  <c r="X575" i="27"/>
  <c r="J575" i="27"/>
  <c r="M575" i="27"/>
  <c r="X577" i="27"/>
  <c r="J577" i="27"/>
  <c r="M577" i="27"/>
  <c r="X579" i="27"/>
  <c r="J579" i="27"/>
  <c r="M579" i="27"/>
  <c r="X581" i="27"/>
  <c r="J581" i="27"/>
  <c r="M581" i="27"/>
  <c r="X583" i="27"/>
  <c r="J583" i="27"/>
  <c r="M583" i="27"/>
  <c r="X585" i="27"/>
  <c r="J585" i="27"/>
  <c r="M585" i="27"/>
  <c r="X587" i="27"/>
  <c r="J587" i="27"/>
  <c r="M587" i="27"/>
  <c r="X589" i="27"/>
  <c r="J589" i="27"/>
  <c r="M589" i="27"/>
  <c r="X591" i="27"/>
  <c r="J591" i="27"/>
  <c r="M591" i="27"/>
  <c r="X593" i="27"/>
  <c r="J593" i="27"/>
  <c r="M593" i="27"/>
  <c r="X595" i="27"/>
  <c r="J595" i="27"/>
  <c r="M595" i="27"/>
  <c r="X597" i="27"/>
  <c r="J597" i="27"/>
  <c r="M597" i="27"/>
  <c r="X599" i="27"/>
  <c r="J599" i="27"/>
  <c r="M599" i="27"/>
  <c r="X601" i="27"/>
  <c r="J601" i="27"/>
  <c r="M601" i="27"/>
  <c r="X603" i="27"/>
  <c r="J603" i="27"/>
  <c r="M603" i="27"/>
  <c r="X605" i="27"/>
  <c r="J605" i="27"/>
  <c r="M605" i="27"/>
  <c r="X607" i="27"/>
  <c r="J607" i="27"/>
  <c r="M607" i="27"/>
  <c r="X609" i="27"/>
  <c r="J609" i="27"/>
  <c r="M609" i="27"/>
  <c r="X611" i="27"/>
  <c r="J611" i="27"/>
  <c r="M611" i="27"/>
  <c r="X613" i="27"/>
  <c r="J613" i="27"/>
  <c r="M613" i="27"/>
  <c r="X615" i="27"/>
  <c r="J615" i="27"/>
  <c r="M615" i="27"/>
  <c r="X617" i="27"/>
  <c r="J617" i="27"/>
  <c r="M617" i="27"/>
  <c r="X619" i="27"/>
  <c r="J619" i="27"/>
  <c r="M619" i="27"/>
  <c r="X621" i="27"/>
  <c r="J621" i="27"/>
  <c r="M621" i="27"/>
  <c r="X623" i="27"/>
  <c r="J623" i="27"/>
  <c r="M623" i="27"/>
  <c r="X625" i="27"/>
  <c r="J625" i="27"/>
  <c r="M625" i="27"/>
  <c r="X627" i="27"/>
  <c r="J627" i="27"/>
  <c r="M627" i="27"/>
  <c r="X629" i="27"/>
  <c r="J629" i="27"/>
  <c r="M629" i="27"/>
  <c r="X631" i="27"/>
  <c r="J631" i="27"/>
  <c r="M631" i="27"/>
  <c r="X633" i="27"/>
  <c r="J633" i="27"/>
  <c r="M633" i="27"/>
  <c r="X635" i="27"/>
  <c r="J635" i="27"/>
  <c r="M635" i="27"/>
  <c r="X637" i="27"/>
  <c r="J637" i="27"/>
  <c r="M637" i="27"/>
  <c r="X639" i="27"/>
  <c r="J639" i="27"/>
  <c r="M639" i="27"/>
  <c r="X641" i="27"/>
  <c r="J641" i="27"/>
  <c r="M641" i="27"/>
  <c r="X643" i="27"/>
  <c r="J643" i="27"/>
  <c r="M643" i="27"/>
  <c r="X645" i="27"/>
  <c r="J645" i="27"/>
  <c r="M645" i="27"/>
  <c r="X647" i="27"/>
  <c r="J647" i="27"/>
  <c r="M647" i="27"/>
  <c r="X649" i="27"/>
  <c r="J649" i="27"/>
  <c r="M649" i="27"/>
  <c r="X651" i="27"/>
  <c r="J651" i="27"/>
  <c r="M651" i="27"/>
  <c r="X653" i="27"/>
  <c r="J653" i="27"/>
  <c r="M653" i="27"/>
  <c r="X655" i="27"/>
  <c r="J655" i="27"/>
  <c r="M655" i="27"/>
  <c r="X657" i="27"/>
  <c r="J657" i="27"/>
  <c r="M657" i="27"/>
  <c r="X659" i="27"/>
  <c r="J659" i="27"/>
  <c r="M659" i="27"/>
  <c r="X661" i="27"/>
  <c r="J661" i="27"/>
  <c r="M661" i="27"/>
  <c r="X663" i="27"/>
  <c r="J663" i="27"/>
  <c r="M663" i="27"/>
  <c r="X665" i="27"/>
  <c r="J665" i="27"/>
  <c r="M665" i="27"/>
  <c r="X667" i="27"/>
  <c r="J667" i="27"/>
  <c r="M667" i="27"/>
  <c r="X669" i="27"/>
  <c r="J669" i="27"/>
  <c r="M669" i="27"/>
  <c r="X671" i="27"/>
  <c r="J671" i="27"/>
  <c r="M671" i="27"/>
  <c r="X673" i="27"/>
  <c r="J673" i="27"/>
  <c r="M673" i="27"/>
  <c r="X675" i="27"/>
  <c r="J675" i="27"/>
  <c r="M675" i="27"/>
  <c r="X677" i="27"/>
  <c r="J677" i="27"/>
  <c r="M677" i="27"/>
  <c r="X679" i="27"/>
  <c r="J679" i="27"/>
  <c r="M679" i="27"/>
  <c r="X681" i="27"/>
  <c r="J681" i="27"/>
  <c r="M681" i="27"/>
  <c r="X683" i="27"/>
  <c r="J683" i="27"/>
  <c r="M683" i="27"/>
  <c r="X685" i="27"/>
  <c r="J685" i="27"/>
  <c r="M685" i="27"/>
  <c r="X687" i="27"/>
  <c r="J687" i="27"/>
  <c r="M687" i="27"/>
  <c r="X689" i="27"/>
  <c r="J689" i="27"/>
  <c r="M689" i="27"/>
  <c r="X691" i="27"/>
  <c r="J691" i="27"/>
  <c r="M691" i="27"/>
  <c r="X693" i="27"/>
  <c r="J693" i="27"/>
  <c r="M693" i="27"/>
  <c r="X695" i="27"/>
  <c r="J695" i="27"/>
  <c r="M695" i="27"/>
  <c r="X697" i="27"/>
  <c r="J697" i="27"/>
  <c r="M697" i="27"/>
  <c r="X699" i="27"/>
  <c r="J699" i="27"/>
  <c r="M699" i="27"/>
  <c r="X701" i="27"/>
  <c r="J701" i="27"/>
  <c r="M701" i="27"/>
  <c r="X703" i="27"/>
  <c r="J703" i="27"/>
  <c r="M703" i="27"/>
  <c r="X705" i="27"/>
  <c r="J705" i="27"/>
  <c r="M705" i="27"/>
  <c r="X707" i="27"/>
  <c r="J707" i="27"/>
  <c r="M707" i="27"/>
  <c r="X709" i="27"/>
  <c r="J709" i="27"/>
  <c r="M709" i="27"/>
  <c r="X711" i="27"/>
  <c r="J711" i="27"/>
  <c r="M711" i="27"/>
  <c r="X713" i="27"/>
  <c r="J713" i="27"/>
  <c r="M713" i="27"/>
  <c r="X715" i="27"/>
  <c r="J715" i="27"/>
  <c r="M715" i="27"/>
  <c r="X717" i="27"/>
  <c r="J717" i="27"/>
  <c r="M717" i="27"/>
  <c r="X719" i="27"/>
  <c r="J719" i="27"/>
  <c r="M719" i="27"/>
  <c r="X721" i="27"/>
  <c r="J721" i="27"/>
  <c r="M721" i="27"/>
  <c r="X723" i="27"/>
  <c r="J723" i="27"/>
  <c r="M723" i="27"/>
  <c r="X725" i="27"/>
  <c r="J725" i="27"/>
  <c r="M725" i="27"/>
  <c r="X727" i="27"/>
  <c r="J727" i="27"/>
  <c r="M727" i="27"/>
  <c r="X729" i="27"/>
  <c r="J729" i="27"/>
  <c r="M729" i="27"/>
  <c r="X731" i="27"/>
  <c r="J731" i="27"/>
  <c r="M731" i="27"/>
  <c r="X733" i="27"/>
  <c r="J733" i="27"/>
  <c r="M733" i="27"/>
  <c r="X735" i="27"/>
  <c r="J735" i="27"/>
  <c r="M735" i="27"/>
  <c r="X737" i="27"/>
  <c r="J737" i="27"/>
  <c r="M737" i="27"/>
  <c r="X739" i="27"/>
  <c r="J739" i="27"/>
  <c r="M739" i="27"/>
  <c r="X741" i="27"/>
  <c r="J741" i="27"/>
  <c r="M741" i="27"/>
  <c r="X743" i="27"/>
  <c r="J743" i="27"/>
  <c r="M743" i="27"/>
  <c r="X745" i="27"/>
  <c r="J745" i="27"/>
  <c r="M745" i="27"/>
  <c r="X747" i="27"/>
  <c r="J747" i="27"/>
  <c r="M747" i="27"/>
  <c r="X749" i="27"/>
  <c r="J749" i="27"/>
  <c r="M749" i="27"/>
  <c r="X751" i="27"/>
  <c r="J751" i="27"/>
  <c r="M751" i="27"/>
  <c r="X753" i="27"/>
  <c r="J753" i="27"/>
  <c r="M753" i="27"/>
  <c r="X755" i="27"/>
  <c r="J755" i="27"/>
  <c r="M755" i="27"/>
  <c r="X757" i="27"/>
  <c r="J757" i="27"/>
  <c r="M757" i="27"/>
  <c r="X759" i="27"/>
  <c r="J759" i="27"/>
  <c r="M759" i="27"/>
  <c r="X761" i="27"/>
  <c r="J761" i="27"/>
  <c r="M761" i="27"/>
  <c r="X763" i="27"/>
  <c r="J763" i="27"/>
  <c r="M763" i="27"/>
  <c r="X765" i="27"/>
  <c r="J765" i="27"/>
  <c r="M765" i="27"/>
  <c r="X767" i="27"/>
  <c r="J767" i="27"/>
  <c r="M767" i="27"/>
  <c r="X769" i="27"/>
  <c r="J769" i="27"/>
  <c r="M769" i="27"/>
  <c r="X771" i="27"/>
  <c r="J771" i="27"/>
  <c r="M771" i="27"/>
  <c r="X773" i="27"/>
  <c r="J773" i="27"/>
  <c r="M773" i="27"/>
  <c r="X775" i="27"/>
  <c r="J775" i="27"/>
  <c r="M775" i="27"/>
  <c r="X777" i="27"/>
  <c r="J777" i="27"/>
  <c r="M777" i="27"/>
  <c r="X779" i="27"/>
  <c r="J779" i="27"/>
  <c r="M779" i="27"/>
  <c r="X781" i="27"/>
  <c r="J781" i="27"/>
  <c r="M781" i="27"/>
  <c r="X783" i="27"/>
  <c r="J783" i="27"/>
  <c r="M783" i="27"/>
  <c r="X785" i="27"/>
  <c r="J785" i="27"/>
  <c r="M785" i="27"/>
  <c r="X787" i="27"/>
  <c r="J787" i="27"/>
  <c r="M787" i="27"/>
  <c r="X789" i="27"/>
  <c r="J789" i="27"/>
  <c r="M789" i="27"/>
  <c r="X791" i="27"/>
  <c r="J791" i="27"/>
  <c r="M791" i="27"/>
  <c r="X793" i="27"/>
  <c r="J793" i="27"/>
  <c r="M793" i="27"/>
  <c r="X795" i="27"/>
  <c r="J795" i="27"/>
  <c r="M795" i="27"/>
  <c r="X797" i="27"/>
  <c r="J797" i="27"/>
  <c r="M797" i="27"/>
  <c r="X799" i="27"/>
  <c r="J799" i="27"/>
  <c r="M799" i="27"/>
  <c r="X801" i="27"/>
  <c r="J801" i="27"/>
  <c r="M801" i="27"/>
  <c r="X803" i="27"/>
  <c r="J803" i="27"/>
  <c r="M803" i="27"/>
  <c r="X805" i="27"/>
  <c r="J805" i="27"/>
  <c r="M805" i="27"/>
  <c r="X807" i="27"/>
  <c r="J807" i="27"/>
  <c r="M807" i="27"/>
  <c r="X809" i="27"/>
  <c r="J809" i="27"/>
  <c r="M809" i="27"/>
  <c r="X811" i="27"/>
  <c r="J811" i="27"/>
  <c r="M811" i="27"/>
  <c r="X813" i="27"/>
  <c r="J813" i="27"/>
  <c r="M813" i="27"/>
  <c r="X815" i="27"/>
  <c r="J815" i="27"/>
  <c r="M815" i="27"/>
  <c r="X817" i="27"/>
  <c r="J817" i="27"/>
  <c r="M817" i="27"/>
  <c r="X819" i="27"/>
  <c r="J819" i="27"/>
  <c r="M819" i="27"/>
  <c r="X821" i="27"/>
  <c r="J821" i="27"/>
  <c r="M821" i="27"/>
  <c r="X823" i="27"/>
  <c r="J823" i="27"/>
  <c r="M823" i="27"/>
  <c r="X825" i="27"/>
  <c r="J825" i="27"/>
  <c r="M825" i="27"/>
  <c r="X827" i="27"/>
  <c r="J827" i="27"/>
  <c r="M827" i="27"/>
  <c r="X829" i="27"/>
  <c r="J829" i="27"/>
  <c r="M829" i="27"/>
  <c r="X831" i="27"/>
  <c r="J831" i="27"/>
  <c r="M831" i="27"/>
  <c r="X833" i="27"/>
  <c r="J833" i="27"/>
  <c r="M833" i="27"/>
  <c r="X835" i="27"/>
  <c r="J835" i="27"/>
  <c r="M835" i="27"/>
  <c r="X837" i="27"/>
  <c r="J837" i="27"/>
  <c r="M837" i="27"/>
  <c r="X839" i="27"/>
  <c r="J839" i="27"/>
  <c r="M839" i="27"/>
  <c r="X841" i="27"/>
  <c r="J841" i="27"/>
  <c r="M841" i="27"/>
  <c r="X843" i="27"/>
  <c r="J843" i="27"/>
  <c r="M843" i="27"/>
  <c r="X845" i="27"/>
  <c r="J845" i="27"/>
  <c r="M845" i="27"/>
  <c r="X847" i="27"/>
  <c r="J847" i="27"/>
  <c r="M847" i="27"/>
  <c r="X849" i="27"/>
  <c r="J849" i="27"/>
  <c r="M849" i="27"/>
  <c r="X851" i="27"/>
  <c r="J851" i="27"/>
  <c r="M851" i="27"/>
  <c r="X853" i="27"/>
  <c r="J853" i="27"/>
  <c r="M853" i="27"/>
  <c r="X855" i="27"/>
  <c r="J855" i="27"/>
  <c r="M855" i="27"/>
  <c r="X857" i="27"/>
  <c r="J857" i="27"/>
  <c r="M857" i="27"/>
  <c r="X859" i="27"/>
  <c r="J859" i="27"/>
  <c r="M859" i="27"/>
  <c r="X861" i="27"/>
  <c r="J861" i="27"/>
  <c r="M861" i="27"/>
  <c r="X863" i="27"/>
  <c r="J863" i="27"/>
  <c r="M863" i="27"/>
  <c r="X865" i="27"/>
  <c r="J865" i="27"/>
  <c r="M865" i="27"/>
  <c r="X867" i="27"/>
  <c r="J867" i="27"/>
  <c r="M867" i="27"/>
  <c r="X869" i="27"/>
  <c r="J869" i="27"/>
  <c r="M869" i="27"/>
  <c r="X871" i="27"/>
  <c r="J871" i="27"/>
  <c r="M871" i="27"/>
  <c r="X873" i="27"/>
  <c r="J873" i="27"/>
  <c r="M873" i="27"/>
  <c r="X875" i="27"/>
  <c r="J875" i="27"/>
  <c r="M875" i="27"/>
  <c r="X877" i="27"/>
  <c r="J877" i="27"/>
  <c r="M877" i="27"/>
  <c r="X879" i="27"/>
  <c r="J879" i="27"/>
  <c r="M879" i="27"/>
  <c r="X881" i="27"/>
  <c r="J881" i="27"/>
  <c r="M881" i="27"/>
  <c r="X883" i="27"/>
  <c r="J883" i="27"/>
  <c r="M883" i="27"/>
  <c r="X885" i="27"/>
  <c r="J885" i="27"/>
  <c r="M885" i="27"/>
  <c r="X887" i="27"/>
  <c r="J887" i="27"/>
  <c r="M887" i="27"/>
  <c r="X889" i="27"/>
  <c r="J889" i="27"/>
  <c r="M889" i="27"/>
  <c r="X891" i="27"/>
  <c r="J891" i="27"/>
  <c r="M891" i="27"/>
  <c r="X893" i="27"/>
  <c r="J893" i="27"/>
  <c r="M893" i="27"/>
  <c r="X895" i="27"/>
  <c r="J895" i="27"/>
  <c r="M895" i="27"/>
  <c r="X897" i="27"/>
  <c r="J897" i="27"/>
  <c r="M897" i="27"/>
  <c r="X899" i="27"/>
  <c r="J899" i="27"/>
  <c r="M899" i="27"/>
  <c r="X901" i="27"/>
  <c r="J901" i="27"/>
  <c r="M901" i="27"/>
  <c r="X903" i="27"/>
  <c r="J903" i="27"/>
  <c r="M903" i="27"/>
  <c r="X905" i="27"/>
  <c r="J905" i="27"/>
  <c r="M905" i="27"/>
  <c r="X907" i="27"/>
  <c r="J907" i="27"/>
  <c r="M907" i="27"/>
  <c r="X909" i="27"/>
  <c r="J909" i="27"/>
  <c r="M909" i="27"/>
  <c r="X911" i="27"/>
  <c r="J911" i="27"/>
  <c r="M911" i="27"/>
  <c r="X913" i="27"/>
  <c r="J913" i="27"/>
  <c r="M913" i="27"/>
  <c r="X915" i="27"/>
  <c r="J915" i="27"/>
  <c r="M915" i="27"/>
  <c r="X917" i="27"/>
  <c r="J917" i="27"/>
  <c r="M917" i="27"/>
  <c r="X919" i="27"/>
  <c r="J919" i="27"/>
  <c r="M919" i="27"/>
  <c r="X921" i="27"/>
  <c r="J921" i="27"/>
  <c r="M921" i="27"/>
  <c r="X923" i="27"/>
  <c r="J923" i="27"/>
  <c r="M923" i="27"/>
  <c r="X925" i="27"/>
  <c r="J925" i="27"/>
  <c r="M925" i="27"/>
  <c r="X927" i="27"/>
  <c r="J927" i="27"/>
  <c r="M927" i="27"/>
  <c r="X929" i="27"/>
  <c r="J929" i="27"/>
  <c r="M929" i="27"/>
  <c r="X931" i="27"/>
  <c r="J931" i="27"/>
  <c r="M931" i="27"/>
  <c r="X933" i="27"/>
  <c r="J933" i="27"/>
  <c r="M933" i="27"/>
  <c r="X935" i="27"/>
  <c r="J935" i="27"/>
  <c r="M935" i="27"/>
  <c r="X937" i="27"/>
  <c r="J937" i="27"/>
  <c r="M937" i="27"/>
  <c r="X939" i="27"/>
  <c r="J939" i="27"/>
  <c r="M939" i="27"/>
  <c r="X941" i="27"/>
  <c r="J941" i="27"/>
  <c r="M941" i="27"/>
  <c r="X943" i="27"/>
  <c r="J943" i="27"/>
  <c r="M943" i="27"/>
  <c r="X945" i="27"/>
  <c r="J945" i="27"/>
  <c r="M945" i="27"/>
  <c r="X947" i="27"/>
  <c r="J947" i="27"/>
  <c r="M947" i="27"/>
  <c r="X949" i="27"/>
  <c r="J949" i="27"/>
  <c r="M949" i="27"/>
  <c r="X951" i="27"/>
  <c r="J951" i="27"/>
  <c r="M951" i="27"/>
  <c r="X953" i="27"/>
  <c r="J953" i="27"/>
  <c r="M953" i="27"/>
  <c r="X955" i="27"/>
  <c r="J955" i="27"/>
  <c r="M955" i="27"/>
  <c r="X957" i="27"/>
  <c r="J957" i="27"/>
  <c r="M957" i="27"/>
  <c r="X959" i="27"/>
  <c r="J959" i="27"/>
  <c r="M959" i="27"/>
  <c r="X961" i="27"/>
  <c r="J961" i="27"/>
  <c r="M961" i="27"/>
  <c r="X963" i="27"/>
  <c r="J963" i="27"/>
  <c r="M963" i="27"/>
  <c r="X965" i="27"/>
  <c r="J965" i="27"/>
  <c r="M965" i="27"/>
  <c r="X967" i="27"/>
  <c r="J967" i="27"/>
  <c r="M967" i="27"/>
  <c r="X969" i="27"/>
  <c r="J969" i="27"/>
  <c r="M969" i="27"/>
  <c r="X971" i="27"/>
  <c r="J971" i="27"/>
  <c r="M971" i="27"/>
  <c r="X973" i="27"/>
  <c r="J973" i="27"/>
  <c r="M973" i="27"/>
  <c r="X975" i="27"/>
  <c r="J975" i="27"/>
  <c r="M975" i="27"/>
  <c r="X977" i="27"/>
  <c r="J977" i="27"/>
  <c r="M977" i="27"/>
  <c r="X979" i="27"/>
  <c r="J979" i="27"/>
  <c r="M979" i="27"/>
  <c r="X981" i="27"/>
  <c r="J981" i="27"/>
  <c r="M981" i="27"/>
  <c r="X983" i="27"/>
  <c r="J983" i="27"/>
  <c r="M983" i="27"/>
  <c r="X985" i="27"/>
  <c r="J985" i="27"/>
  <c r="M985" i="27"/>
  <c r="X987" i="27"/>
  <c r="J987" i="27"/>
  <c r="M987" i="27"/>
  <c r="X989" i="27"/>
  <c r="J989" i="27"/>
  <c r="M989" i="27"/>
  <c r="X991" i="27"/>
  <c r="J991" i="27"/>
  <c r="M991" i="27"/>
  <c r="X993" i="27"/>
  <c r="J993" i="27"/>
  <c r="M993" i="27"/>
  <c r="X995" i="27"/>
  <c r="J995" i="27"/>
  <c r="M995" i="27"/>
  <c r="X997" i="27"/>
  <c r="J997" i="27"/>
  <c r="M997" i="27"/>
  <c r="X999" i="27"/>
  <c r="J999" i="27"/>
  <c r="M999" i="27"/>
  <c r="X1001" i="27"/>
  <c r="J1001" i="27"/>
  <c r="M1001" i="27"/>
  <c r="X1003" i="27"/>
  <c r="J1003" i="27"/>
  <c r="M1003" i="27"/>
  <c r="X1005" i="27"/>
  <c r="J1005" i="27"/>
  <c r="M1005" i="27"/>
  <c r="AE9" i="27"/>
  <c r="T9" i="27"/>
  <c r="AE11" i="27"/>
  <c r="T11" i="27"/>
  <c r="AE13" i="27"/>
  <c r="T13" i="27"/>
  <c r="AE15" i="27"/>
  <c r="T15" i="27"/>
  <c r="AE17" i="27"/>
  <c r="T17" i="27"/>
  <c r="AE19" i="27"/>
  <c r="T19" i="27"/>
  <c r="AE21" i="27"/>
  <c r="T21" i="27"/>
  <c r="AE23" i="27"/>
  <c r="T23" i="27"/>
  <c r="AE25" i="27"/>
  <c r="T25" i="27"/>
  <c r="AE27" i="27"/>
  <c r="T27" i="27"/>
  <c r="AE29" i="27"/>
  <c r="T29" i="27"/>
  <c r="AE31" i="27"/>
  <c r="T31" i="27"/>
  <c r="AE33" i="27"/>
  <c r="T33" i="27"/>
  <c r="AE35" i="27"/>
  <c r="T35" i="27"/>
  <c r="AE37" i="27"/>
  <c r="T37" i="27"/>
  <c r="AE39" i="27"/>
  <c r="T39" i="27"/>
  <c r="AE41" i="27"/>
  <c r="T41" i="27"/>
  <c r="AE43" i="27"/>
  <c r="T43" i="27"/>
  <c r="AE45" i="27"/>
  <c r="T45" i="27"/>
  <c r="AE47" i="27"/>
  <c r="T47" i="27"/>
  <c r="AE49" i="27"/>
  <c r="T49" i="27"/>
  <c r="AE51" i="27"/>
  <c r="T51" i="27"/>
  <c r="AE53" i="27"/>
  <c r="T53" i="27"/>
  <c r="AE55" i="27"/>
  <c r="T55" i="27"/>
  <c r="AE57" i="27"/>
  <c r="T57" i="27"/>
  <c r="AE59" i="27"/>
  <c r="T59" i="27"/>
  <c r="AE61" i="27"/>
  <c r="T61" i="27"/>
  <c r="AE63" i="27"/>
  <c r="T63" i="27"/>
  <c r="AE65" i="27"/>
  <c r="T65" i="27"/>
  <c r="AE67" i="27"/>
  <c r="T67" i="27"/>
  <c r="AE69" i="27"/>
  <c r="T69" i="27"/>
  <c r="AE71" i="27"/>
  <c r="T71" i="27"/>
  <c r="AE73" i="27"/>
  <c r="T73" i="27"/>
  <c r="AE75" i="27"/>
  <c r="T75" i="27"/>
  <c r="AE77" i="27"/>
  <c r="T77" i="27"/>
  <c r="AE79" i="27"/>
  <c r="T79" i="27"/>
  <c r="AE81" i="27"/>
  <c r="T81" i="27"/>
  <c r="AE83" i="27"/>
  <c r="T83" i="27"/>
  <c r="AE85" i="27"/>
  <c r="T85" i="27"/>
  <c r="AE87" i="27"/>
  <c r="T87" i="27"/>
  <c r="AE89" i="27"/>
  <c r="T89" i="27"/>
  <c r="AE91" i="27"/>
  <c r="T91" i="27"/>
  <c r="AE93" i="27"/>
  <c r="T93" i="27"/>
  <c r="AE95" i="27"/>
  <c r="T95" i="27"/>
  <c r="AE97" i="27"/>
  <c r="T97" i="27"/>
  <c r="AE99" i="27"/>
  <c r="T99" i="27"/>
  <c r="AE101" i="27"/>
  <c r="T101" i="27"/>
  <c r="AE103" i="27"/>
  <c r="T103" i="27"/>
  <c r="AE105" i="27"/>
  <c r="T105" i="27"/>
  <c r="AE107" i="27"/>
  <c r="T107" i="27"/>
  <c r="AE109" i="27"/>
  <c r="T109" i="27"/>
  <c r="AE111" i="27"/>
  <c r="T111" i="27"/>
  <c r="AE113" i="27"/>
  <c r="T113" i="27"/>
  <c r="AE115" i="27"/>
  <c r="T115" i="27"/>
  <c r="AE117" i="27"/>
  <c r="T117" i="27"/>
  <c r="AE119" i="27"/>
  <c r="T119" i="27"/>
  <c r="AE121" i="27"/>
  <c r="T121" i="27"/>
  <c r="AE123" i="27"/>
  <c r="T123" i="27"/>
  <c r="AE125" i="27"/>
  <c r="T125" i="27"/>
  <c r="AE127" i="27"/>
  <c r="T127" i="27"/>
  <c r="AE129" i="27"/>
  <c r="T129" i="27"/>
  <c r="AE131" i="27"/>
  <c r="T131" i="27"/>
  <c r="AE133" i="27"/>
  <c r="T133" i="27"/>
  <c r="AE135" i="27"/>
  <c r="T135" i="27"/>
  <c r="AE137" i="27"/>
  <c r="T137" i="27"/>
  <c r="AE139" i="27"/>
  <c r="T139" i="27"/>
  <c r="AE141" i="27"/>
  <c r="T141" i="27"/>
  <c r="AE143" i="27"/>
  <c r="T143" i="27"/>
  <c r="AE145" i="27"/>
  <c r="T145" i="27"/>
  <c r="AE147" i="27"/>
  <c r="T147" i="27"/>
  <c r="AE149" i="27"/>
  <c r="T149" i="27"/>
  <c r="AE151" i="27"/>
  <c r="T151" i="27"/>
  <c r="AE153" i="27"/>
  <c r="T153" i="27"/>
  <c r="AE155" i="27"/>
  <c r="T155" i="27"/>
  <c r="AE157" i="27"/>
  <c r="T157" i="27"/>
  <c r="AE159" i="27"/>
  <c r="T159" i="27"/>
  <c r="AE161" i="27"/>
  <c r="T161" i="27"/>
  <c r="AE163" i="27"/>
  <c r="T163" i="27"/>
  <c r="AE165" i="27"/>
  <c r="T165" i="27"/>
  <c r="AE167" i="27"/>
  <c r="T167" i="27"/>
  <c r="AE169" i="27"/>
  <c r="T169" i="27"/>
  <c r="AE171" i="27"/>
  <c r="T171" i="27"/>
  <c r="AE173" i="27"/>
  <c r="T173" i="27"/>
  <c r="AE175" i="27"/>
  <c r="T175" i="27"/>
  <c r="AE177" i="27"/>
  <c r="T177" i="27"/>
  <c r="AE179" i="27"/>
  <c r="T179" i="27"/>
  <c r="AE181" i="27"/>
  <c r="T181" i="27"/>
  <c r="AE183" i="27"/>
  <c r="T183" i="27"/>
  <c r="AE185" i="27"/>
  <c r="T185" i="27"/>
  <c r="AE187" i="27"/>
  <c r="T187" i="27"/>
  <c r="AE189" i="27"/>
  <c r="T189" i="27"/>
  <c r="AE191" i="27"/>
  <c r="T191" i="27"/>
  <c r="AE193" i="27"/>
  <c r="T193" i="27"/>
  <c r="AE195" i="27"/>
  <c r="T195" i="27"/>
  <c r="AE197" i="27"/>
  <c r="T197" i="27"/>
  <c r="AE199" i="27"/>
  <c r="T199" i="27"/>
  <c r="AE201" i="27"/>
  <c r="T201" i="27"/>
  <c r="AE203" i="27"/>
  <c r="T203" i="27"/>
  <c r="AE205" i="27"/>
  <c r="T205" i="27"/>
  <c r="AE207" i="27"/>
  <c r="T207" i="27"/>
  <c r="AE209" i="27"/>
  <c r="T209" i="27"/>
  <c r="AE211" i="27"/>
  <c r="T211" i="27"/>
  <c r="AE213" i="27"/>
  <c r="T213" i="27"/>
  <c r="AE215" i="27"/>
  <c r="T215" i="27"/>
  <c r="AE217" i="27"/>
  <c r="T217" i="27"/>
  <c r="AE219" i="27"/>
  <c r="T219" i="27"/>
  <c r="AE221" i="27"/>
  <c r="T221" i="27"/>
  <c r="AE223" i="27"/>
  <c r="T223" i="27"/>
  <c r="AE225" i="27"/>
  <c r="T225" i="27"/>
  <c r="AE227" i="27"/>
  <c r="T227" i="27"/>
  <c r="AE229" i="27"/>
  <c r="T229" i="27"/>
  <c r="AE231" i="27"/>
  <c r="T231" i="27"/>
  <c r="AE233" i="27"/>
  <c r="T233" i="27"/>
  <c r="AE235" i="27"/>
  <c r="T235" i="27"/>
  <c r="AE237" i="27"/>
  <c r="T237" i="27"/>
  <c r="AE239" i="27"/>
  <c r="T239" i="27"/>
  <c r="AE241" i="27"/>
  <c r="T241" i="27"/>
  <c r="AE243" i="27"/>
  <c r="T243" i="27"/>
  <c r="AE245" i="27"/>
  <c r="T245" i="27"/>
  <c r="AE247" i="27"/>
  <c r="T247" i="27"/>
  <c r="AE249" i="27"/>
  <c r="T249" i="27"/>
  <c r="AE251" i="27"/>
  <c r="T251" i="27"/>
  <c r="AE253" i="27"/>
  <c r="T253" i="27"/>
  <c r="AE255" i="27"/>
  <c r="T255" i="27"/>
  <c r="AE257" i="27"/>
  <c r="T257" i="27"/>
  <c r="AE259" i="27"/>
  <c r="T259" i="27"/>
  <c r="AE261" i="27"/>
  <c r="T261" i="27"/>
  <c r="AE263" i="27"/>
  <c r="T263" i="27"/>
  <c r="AE265" i="27"/>
  <c r="T265" i="27"/>
  <c r="AE267" i="27"/>
  <c r="T267" i="27"/>
  <c r="AE269" i="27"/>
  <c r="T269" i="27"/>
  <c r="AE271" i="27"/>
  <c r="T271" i="27"/>
  <c r="AE273" i="27"/>
  <c r="T273" i="27"/>
  <c r="AE275" i="27"/>
  <c r="T275" i="27"/>
  <c r="AE277" i="27"/>
  <c r="T277" i="27"/>
  <c r="AE279" i="27"/>
  <c r="T279" i="27"/>
  <c r="AE281" i="27"/>
  <c r="T281" i="27"/>
  <c r="AE283" i="27"/>
  <c r="T283" i="27"/>
  <c r="AE285" i="27"/>
  <c r="T285" i="27"/>
  <c r="AE287" i="27"/>
  <c r="T287" i="27"/>
  <c r="AE289" i="27"/>
  <c r="T289" i="27"/>
  <c r="AE291" i="27"/>
  <c r="T291" i="27"/>
  <c r="AE293" i="27"/>
  <c r="T293" i="27"/>
  <c r="AE295" i="27"/>
  <c r="T295" i="27"/>
  <c r="AE297" i="27"/>
  <c r="T297" i="27"/>
  <c r="AE299" i="27"/>
  <c r="T299" i="27"/>
  <c r="AE301" i="27"/>
  <c r="T301" i="27"/>
  <c r="AE303" i="27"/>
  <c r="T303" i="27"/>
  <c r="AE305" i="27"/>
  <c r="T305" i="27"/>
  <c r="AE307" i="27"/>
  <c r="T307" i="27"/>
  <c r="AE309" i="27"/>
  <c r="T309" i="27"/>
  <c r="AE311" i="27"/>
  <c r="T311" i="27"/>
  <c r="AE313" i="27"/>
  <c r="T313" i="27"/>
  <c r="AE315" i="27"/>
  <c r="T315" i="27"/>
  <c r="AE317" i="27"/>
  <c r="T317" i="27"/>
  <c r="AE319" i="27"/>
  <c r="T319" i="27"/>
  <c r="AE321" i="27"/>
  <c r="T321" i="27"/>
  <c r="AE323" i="27"/>
  <c r="T323" i="27"/>
  <c r="AE325" i="27"/>
  <c r="T325" i="27"/>
  <c r="AE327" i="27"/>
  <c r="T327" i="27"/>
  <c r="AE329" i="27"/>
  <c r="T329" i="27"/>
  <c r="AE331" i="27"/>
  <c r="T331" i="27"/>
  <c r="AE333" i="27"/>
  <c r="T333" i="27"/>
  <c r="AE335" i="27"/>
  <c r="T335" i="27"/>
  <c r="AE337" i="27"/>
  <c r="T337" i="27"/>
  <c r="AE339" i="27"/>
  <c r="T339" i="27"/>
  <c r="AE341" i="27"/>
  <c r="T341" i="27"/>
  <c r="AE343" i="27"/>
  <c r="T343" i="27"/>
  <c r="AE345" i="27"/>
  <c r="T345" i="27"/>
  <c r="AE347" i="27"/>
  <c r="T347" i="27"/>
  <c r="AE349" i="27"/>
  <c r="T349" i="27"/>
  <c r="AE351" i="27"/>
  <c r="T351" i="27"/>
  <c r="AE353" i="27"/>
  <c r="T353" i="27"/>
  <c r="AE355" i="27"/>
  <c r="T355" i="27"/>
  <c r="AE357" i="27"/>
  <c r="T357" i="27"/>
  <c r="AE359" i="27"/>
  <c r="T359" i="27"/>
  <c r="AE361" i="27"/>
  <c r="T361" i="27"/>
  <c r="AE363" i="27"/>
  <c r="T363" i="27"/>
  <c r="AE365" i="27"/>
  <c r="T365" i="27"/>
  <c r="AE367" i="27"/>
  <c r="T367" i="27"/>
  <c r="AE369" i="27"/>
  <c r="T369" i="27"/>
  <c r="AE371" i="27"/>
  <c r="T371" i="27"/>
  <c r="AE373" i="27"/>
  <c r="T373" i="27"/>
  <c r="AE375" i="27"/>
  <c r="T375" i="27"/>
  <c r="AE377" i="27"/>
  <c r="T377" i="27"/>
  <c r="AE379" i="27"/>
  <c r="T379" i="27"/>
  <c r="AE381" i="27"/>
  <c r="T381" i="27"/>
  <c r="AE383" i="27"/>
  <c r="T383" i="27"/>
  <c r="AE385" i="27"/>
  <c r="T385" i="27"/>
  <c r="AE387" i="27"/>
  <c r="T387" i="27"/>
  <c r="AE389" i="27"/>
  <c r="T389" i="27"/>
  <c r="AE391" i="27"/>
  <c r="T391" i="27"/>
  <c r="AE393" i="27"/>
  <c r="T393" i="27"/>
  <c r="AE395" i="27"/>
  <c r="T395" i="27"/>
  <c r="AE397" i="27"/>
  <c r="T397" i="27"/>
  <c r="AE399" i="27"/>
  <c r="T399" i="27"/>
  <c r="AE401" i="27"/>
  <c r="T401" i="27"/>
  <c r="AE403" i="27"/>
  <c r="T403" i="27"/>
  <c r="AE405" i="27"/>
  <c r="T405" i="27"/>
  <c r="AE407" i="27"/>
  <c r="T407" i="27"/>
  <c r="AE409" i="27"/>
  <c r="T409" i="27"/>
  <c r="AE411" i="27"/>
  <c r="T411" i="27"/>
  <c r="AE413" i="27"/>
  <c r="T413" i="27"/>
  <c r="AE415" i="27"/>
  <c r="T415" i="27"/>
  <c r="AE417" i="27"/>
  <c r="T417" i="27"/>
  <c r="AE419" i="27"/>
  <c r="T419" i="27"/>
  <c r="AE421" i="27"/>
  <c r="T421" i="27"/>
  <c r="AE423" i="27"/>
  <c r="T423" i="27"/>
  <c r="AE425" i="27"/>
  <c r="T425" i="27"/>
  <c r="AE427" i="27"/>
  <c r="T427" i="27"/>
  <c r="AE429" i="27"/>
  <c r="T429" i="27"/>
  <c r="AE431" i="27"/>
  <c r="T431" i="27"/>
  <c r="AE433" i="27"/>
  <c r="T433" i="27"/>
  <c r="AE435" i="27"/>
  <c r="T435" i="27"/>
  <c r="AE437" i="27"/>
  <c r="T437" i="27"/>
  <c r="AE439" i="27"/>
  <c r="T439" i="27"/>
  <c r="AE441" i="27"/>
  <c r="T441" i="27"/>
  <c r="AE443" i="27"/>
  <c r="T443" i="27"/>
  <c r="AE445" i="27"/>
  <c r="T445" i="27"/>
  <c r="AE447" i="27"/>
  <c r="T447" i="27"/>
  <c r="AE449" i="27"/>
  <c r="T449" i="27"/>
  <c r="AE451" i="27"/>
  <c r="T451" i="27"/>
  <c r="AE453" i="27"/>
  <c r="T453" i="27"/>
  <c r="AE455" i="27"/>
  <c r="T455" i="27"/>
  <c r="AE457" i="27"/>
  <c r="T457" i="27"/>
  <c r="AE459" i="27"/>
  <c r="T459" i="27"/>
  <c r="AE461" i="27"/>
  <c r="T461" i="27"/>
  <c r="AE463" i="27"/>
  <c r="T463" i="27"/>
  <c r="AE465" i="27"/>
  <c r="T465" i="27"/>
  <c r="AE467" i="27"/>
  <c r="T467" i="27"/>
  <c r="AE469" i="27"/>
  <c r="T469" i="27"/>
  <c r="AE471" i="27"/>
  <c r="T471" i="27"/>
  <c r="AE473" i="27"/>
  <c r="T473" i="27"/>
  <c r="AE475" i="27"/>
  <c r="T475" i="27"/>
  <c r="AE477" i="27"/>
  <c r="T477" i="27"/>
  <c r="AE479" i="27"/>
  <c r="T479" i="27"/>
  <c r="AE481" i="27"/>
  <c r="T481" i="27"/>
  <c r="AE483" i="27"/>
  <c r="T483" i="27"/>
  <c r="AE485" i="27"/>
  <c r="T485" i="27"/>
  <c r="AE487" i="27"/>
  <c r="T487" i="27"/>
  <c r="AE489" i="27"/>
  <c r="T489" i="27"/>
  <c r="AE491" i="27"/>
  <c r="T491" i="27"/>
  <c r="AE493" i="27"/>
  <c r="T493" i="27"/>
  <c r="AE495" i="27"/>
  <c r="T495" i="27"/>
  <c r="AE497" i="27"/>
  <c r="T497" i="27"/>
  <c r="AE499" i="27"/>
  <c r="T499" i="27"/>
  <c r="AE501" i="27"/>
  <c r="T501" i="27"/>
  <c r="AE503" i="27"/>
  <c r="T503" i="27"/>
  <c r="AE505" i="27"/>
  <c r="T505" i="27"/>
  <c r="AE507" i="27"/>
  <c r="T507" i="27"/>
  <c r="AE509" i="27"/>
  <c r="T509" i="27"/>
  <c r="AE511" i="27"/>
  <c r="T511" i="27"/>
  <c r="AE513" i="27"/>
  <c r="T513" i="27"/>
  <c r="AE515" i="27"/>
  <c r="T515" i="27"/>
  <c r="AE517" i="27"/>
  <c r="T517" i="27"/>
  <c r="AE519" i="27"/>
  <c r="T519" i="27"/>
  <c r="AE521" i="27"/>
  <c r="T521" i="27"/>
  <c r="AE523" i="27"/>
  <c r="T523" i="27"/>
  <c r="AE525" i="27"/>
  <c r="T525" i="27"/>
  <c r="AE527" i="27"/>
  <c r="T527" i="27"/>
  <c r="AE529" i="27"/>
  <c r="T529" i="27"/>
  <c r="AE531" i="27"/>
  <c r="T531" i="27"/>
  <c r="AE533" i="27"/>
  <c r="T533" i="27"/>
  <c r="AE535" i="27"/>
  <c r="T535" i="27"/>
  <c r="AE537" i="27"/>
  <c r="T537" i="27"/>
  <c r="AE539" i="27"/>
  <c r="T539" i="27"/>
  <c r="AE541" i="27"/>
  <c r="T541" i="27"/>
  <c r="AE543" i="27"/>
  <c r="T543" i="27"/>
  <c r="AE545" i="27"/>
  <c r="T545" i="27"/>
  <c r="AE547" i="27"/>
  <c r="T547" i="27"/>
  <c r="AE549" i="27"/>
  <c r="T549" i="27"/>
  <c r="AE551" i="27"/>
  <c r="T551" i="27"/>
  <c r="AE553" i="27"/>
  <c r="T553" i="27"/>
  <c r="AE555" i="27"/>
  <c r="T555" i="27"/>
  <c r="AE557" i="27"/>
  <c r="T557" i="27"/>
  <c r="AE559" i="27"/>
  <c r="T559" i="27"/>
  <c r="AE561" i="27"/>
  <c r="T561" i="27"/>
  <c r="AE563" i="27"/>
  <c r="T563" i="27"/>
  <c r="AE565" i="27"/>
  <c r="T565" i="27"/>
  <c r="AE567" i="27"/>
  <c r="T567" i="27"/>
  <c r="AE569" i="27"/>
  <c r="T569" i="27"/>
  <c r="AE571" i="27"/>
  <c r="T571" i="27"/>
  <c r="AE573" i="27"/>
  <c r="T573" i="27"/>
  <c r="AE575" i="27"/>
  <c r="T575" i="27"/>
  <c r="AE577" i="27"/>
  <c r="T577" i="27"/>
  <c r="AE579" i="27"/>
  <c r="T579" i="27"/>
  <c r="AE581" i="27"/>
  <c r="T581" i="27"/>
  <c r="AE583" i="27"/>
  <c r="T583" i="27"/>
  <c r="AE585" i="27"/>
  <c r="T585" i="27"/>
  <c r="AE587" i="27"/>
  <c r="T587" i="27"/>
  <c r="AE589" i="27"/>
  <c r="T589" i="27"/>
  <c r="AE591" i="27"/>
  <c r="T591" i="27"/>
  <c r="AE593" i="27"/>
  <c r="T593" i="27"/>
  <c r="AE595" i="27"/>
  <c r="T595" i="27"/>
  <c r="AE597" i="27"/>
  <c r="T597" i="27"/>
  <c r="AE599" i="27"/>
  <c r="T599" i="27"/>
  <c r="AE601" i="27"/>
  <c r="T601" i="27"/>
  <c r="AE603" i="27"/>
  <c r="T603" i="27"/>
  <c r="AE605" i="27"/>
  <c r="T605" i="27"/>
  <c r="AE607" i="27"/>
  <c r="T607" i="27"/>
  <c r="AE609" i="27"/>
  <c r="T609" i="27"/>
  <c r="AE611" i="27"/>
  <c r="T611" i="27"/>
  <c r="AE613" i="27"/>
  <c r="T613" i="27"/>
  <c r="AE615" i="27"/>
  <c r="T615" i="27"/>
  <c r="AE617" i="27"/>
  <c r="T617" i="27"/>
  <c r="AE619" i="27"/>
  <c r="T619" i="27"/>
  <c r="AE621" i="27"/>
  <c r="T621" i="27"/>
  <c r="AE623" i="27"/>
  <c r="T623" i="27"/>
  <c r="AE625" i="27"/>
  <c r="T625" i="27"/>
  <c r="AE627" i="27"/>
  <c r="T627" i="27"/>
  <c r="AE629" i="27"/>
  <c r="T629" i="27"/>
  <c r="AE631" i="27"/>
  <c r="T631" i="27"/>
  <c r="AE633" i="27"/>
  <c r="T633" i="27"/>
  <c r="AE635" i="27"/>
  <c r="T635" i="27"/>
  <c r="AE637" i="27"/>
  <c r="T637" i="27"/>
  <c r="AE639" i="27"/>
  <c r="T639" i="27"/>
  <c r="AE641" i="27"/>
  <c r="T641" i="27"/>
  <c r="AE643" i="27"/>
  <c r="T643" i="27"/>
  <c r="AE645" i="27"/>
  <c r="T645" i="27"/>
  <c r="AE647" i="27"/>
  <c r="T647" i="27"/>
  <c r="AE649" i="27"/>
  <c r="T649" i="27"/>
  <c r="AE651" i="27"/>
  <c r="T651" i="27"/>
  <c r="AE653" i="27"/>
  <c r="T653" i="27"/>
  <c r="AE655" i="27"/>
  <c r="T655" i="27"/>
  <c r="AE657" i="27"/>
  <c r="T657" i="27"/>
  <c r="AE659" i="27"/>
  <c r="T659" i="27"/>
  <c r="AE661" i="27"/>
  <c r="T661" i="27"/>
  <c r="AE663" i="27"/>
  <c r="T663" i="27"/>
  <c r="AE665" i="27"/>
  <c r="T665" i="27"/>
  <c r="AE667" i="27"/>
  <c r="T667" i="27"/>
  <c r="AE669" i="27"/>
  <c r="T669" i="27"/>
  <c r="AE671" i="27"/>
  <c r="T671" i="27"/>
  <c r="AE673" i="27"/>
  <c r="T673" i="27"/>
  <c r="AE675" i="27"/>
  <c r="T675" i="27"/>
  <c r="AE677" i="27"/>
  <c r="T677" i="27"/>
  <c r="AE679" i="27"/>
  <c r="T679" i="27"/>
  <c r="AE681" i="27"/>
  <c r="T681" i="27"/>
  <c r="AE683" i="27"/>
  <c r="T683" i="27"/>
  <c r="AE685" i="27"/>
  <c r="T685" i="27"/>
  <c r="AE687" i="27"/>
  <c r="T687" i="27"/>
  <c r="AE689" i="27"/>
  <c r="T689" i="27"/>
  <c r="AE691" i="27"/>
  <c r="T691" i="27"/>
  <c r="AE693" i="27"/>
  <c r="T693" i="27"/>
  <c r="AE695" i="27"/>
  <c r="T695" i="27"/>
  <c r="AE697" i="27"/>
  <c r="T697" i="27"/>
  <c r="AE699" i="27"/>
  <c r="T699" i="27"/>
  <c r="AE701" i="27"/>
  <c r="T701" i="27"/>
  <c r="AE703" i="27"/>
  <c r="T703" i="27"/>
  <c r="AE705" i="27"/>
  <c r="T705" i="27"/>
  <c r="AE707" i="27"/>
  <c r="T707" i="27"/>
  <c r="AE709" i="27"/>
  <c r="T709" i="27"/>
  <c r="AE711" i="27"/>
  <c r="T711" i="27"/>
  <c r="AE713" i="27"/>
  <c r="T713" i="27"/>
  <c r="AE715" i="27"/>
  <c r="T715" i="27"/>
  <c r="AE717" i="27"/>
  <c r="T717" i="27"/>
  <c r="AE719" i="27"/>
  <c r="T719" i="27"/>
  <c r="AE721" i="27"/>
  <c r="T721" i="27"/>
  <c r="AE723" i="27"/>
  <c r="T723" i="27"/>
  <c r="AE725" i="27"/>
  <c r="T725" i="27"/>
  <c r="AE727" i="27"/>
  <c r="T727" i="27"/>
  <c r="AE729" i="27"/>
  <c r="T729" i="27"/>
  <c r="AE731" i="27"/>
  <c r="T731" i="27"/>
  <c r="AE733" i="27"/>
  <c r="T733" i="27"/>
  <c r="AE735" i="27"/>
  <c r="T735" i="27"/>
  <c r="AE737" i="27"/>
  <c r="T737" i="27"/>
  <c r="AE739" i="27"/>
  <c r="T739" i="27"/>
  <c r="AE741" i="27"/>
  <c r="T741" i="27"/>
  <c r="AE743" i="27"/>
  <c r="T743" i="27"/>
  <c r="AE745" i="27"/>
  <c r="T745" i="27"/>
  <c r="AE747" i="27"/>
  <c r="T747" i="27"/>
  <c r="AE749" i="27"/>
  <c r="T749" i="27"/>
  <c r="AE751" i="27"/>
  <c r="T751" i="27"/>
  <c r="AE753" i="27"/>
  <c r="T753" i="27"/>
  <c r="AE755" i="27"/>
  <c r="T755" i="27"/>
  <c r="AE757" i="27"/>
  <c r="T757" i="27"/>
  <c r="AE759" i="27"/>
  <c r="T759" i="27"/>
  <c r="AE761" i="27"/>
  <c r="T761" i="27"/>
  <c r="AE763" i="27"/>
  <c r="T763" i="27"/>
  <c r="AE765" i="27"/>
  <c r="T765" i="27"/>
  <c r="AE767" i="27"/>
  <c r="T767" i="27"/>
  <c r="AE769" i="27"/>
  <c r="T769" i="27"/>
  <c r="AE771" i="27"/>
  <c r="T771" i="27"/>
  <c r="AE773" i="27"/>
  <c r="T773" i="27"/>
  <c r="AE775" i="27"/>
  <c r="T775" i="27"/>
  <c r="AE777" i="27"/>
  <c r="T777" i="27"/>
  <c r="AE779" i="27"/>
  <c r="T779" i="27"/>
  <c r="AE781" i="27"/>
  <c r="T781" i="27"/>
  <c r="AE783" i="27"/>
  <c r="T783" i="27"/>
  <c r="AE785" i="27"/>
  <c r="T785" i="27"/>
  <c r="AE787" i="27"/>
  <c r="T787" i="27"/>
  <c r="AE789" i="27"/>
  <c r="T789" i="27"/>
  <c r="AE791" i="27"/>
  <c r="T791" i="27"/>
  <c r="AE793" i="27"/>
  <c r="T793" i="27"/>
  <c r="AE795" i="27"/>
  <c r="T795" i="27"/>
  <c r="AE797" i="27"/>
  <c r="T797" i="27"/>
  <c r="AE799" i="27"/>
  <c r="T799" i="27"/>
  <c r="AE801" i="27"/>
  <c r="T801" i="27"/>
  <c r="AE803" i="27"/>
  <c r="T803" i="27"/>
  <c r="AE805" i="27"/>
  <c r="T805" i="27"/>
  <c r="AE807" i="27"/>
  <c r="T807" i="27"/>
  <c r="AE809" i="27"/>
  <c r="T809" i="27"/>
  <c r="AE811" i="27"/>
  <c r="T811" i="27"/>
  <c r="AE813" i="27"/>
  <c r="T813" i="27"/>
  <c r="AE815" i="27"/>
  <c r="T815" i="27"/>
  <c r="AE817" i="27"/>
  <c r="T817" i="27"/>
  <c r="AE819" i="27"/>
  <c r="T819" i="27"/>
  <c r="AE821" i="27"/>
  <c r="T821" i="27"/>
  <c r="AE823" i="27"/>
  <c r="T823" i="27"/>
  <c r="AE825" i="27"/>
  <c r="T825" i="27"/>
  <c r="AE827" i="27"/>
  <c r="T827" i="27"/>
  <c r="AE829" i="27"/>
  <c r="T829" i="27"/>
  <c r="AE831" i="27"/>
  <c r="T831" i="27"/>
  <c r="AE833" i="27"/>
  <c r="T833" i="27"/>
  <c r="AE835" i="27"/>
  <c r="T835" i="27"/>
  <c r="AE837" i="27"/>
  <c r="T837" i="27"/>
  <c r="AE839" i="27"/>
  <c r="T839" i="27"/>
  <c r="AE841" i="27"/>
  <c r="T841" i="27"/>
  <c r="AE843" i="27"/>
  <c r="T843" i="27"/>
  <c r="AE845" i="27"/>
  <c r="T845" i="27"/>
  <c r="AE847" i="27"/>
  <c r="T847" i="27"/>
  <c r="AE849" i="27"/>
  <c r="T849" i="27"/>
  <c r="AE851" i="27"/>
  <c r="T851" i="27"/>
  <c r="AE853" i="27"/>
  <c r="T853" i="27"/>
  <c r="AE855" i="27"/>
  <c r="T855" i="27"/>
  <c r="AE857" i="27"/>
  <c r="T857" i="27"/>
  <c r="AE859" i="27"/>
  <c r="T859" i="27"/>
  <c r="AE861" i="27"/>
  <c r="T861" i="27"/>
  <c r="AE863" i="27"/>
  <c r="T863" i="27"/>
  <c r="AE865" i="27"/>
  <c r="T865" i="27"/>
  <c r="AE867" i="27"/>
  <c r="T867" i="27"/>
  <c r="AE869" i="27"/>
  <c r="T869" i="27"/>
  <c r="AE871" i="27"/>
  <c r="T871" i="27"/>
  <c r="AE873" i="27"/>
  <c r="T873" i="27"/>
  <c r="AE875" i="27"/>
  <c r="T875" i="27"/>
  <c r="AE877" i="27"/>
  <c r="T877" i="27"/>
  <c r="AE879" i="27"/>
  <c r="T879" i="27"/>
  <c r="AE881" i="27"/>
  <c r="T881" i="27"/>
  <c r="AE883" i="27"/>
  <c r="T883" i="27"/>
  <c r="AE885" i="27"/>
  <c r="T885" i="27"/>
  <c r="AE887" i="27"/>
  <c r="T887" i="27"/>
  <c r="AE889" i="27"/>
  <c r="T889" i="27"/>
  <c r="AE891" i="27"/>
  <c r="T891" i="27"/>
  <c r="AE893" i="27"/>
  <c r="T893" i="27"/>
  <c r="AE895" i="27"/>
  <c r="T895" i="27"/>
  <c r="AE897" i="27"/>
  <c r="T897" i="27"/>
  <c r="AE899" i="27"/>
  <c r="T899" i="27"/>
  <c r="AE901" i="27"/>
  <c r="T901" i="27"/>
  <c r="AE903" i="27"/>
  <c r="T903" i="27"/>
  <c r="AE905" i="27"/>
  <c r="T905" i="27"/>
  <c r="AE907" i="27"/>
  <c r="T907" i="27"/>
  <c r="AE909" i="27"/>
  <c r="T909" i="27"/>
  <c r="AE911" i="27"/>
  <c r="T911" i="27"/>
  <c r="AE913" i="27"/>
  <c r="T913" i="27"/>
  <c r="AE915" i="27"/>
  <c r="T915" i="27"/>
  <c r="AE917" i="27"/>
  <c r="T917" i="27"/>
  <c r="AE919" i="27"/>
  <c r="T919" i="27"/>
  <c r="AE921" i="27"/>
  <c r="T921" i="27"/>
  <c r="AE923" i="27"/>
  <c r="T923" i="27"/>
  <c r="AE925" i="27"/>
  <c r="T925" i="27"/>
  <c r="AE927" i="27"/>
  <c r="T927" i="27"/>
  <c r="AE929" i="27"/>
  <c r="T929" i="27"/>
  <c r="AE931" i="27"/>
  <c r="T931" i="27"/>
  <c r="AE933" i="27"/>
  <c r="T933" i="27"/>
  <c r="AE935" i="27"/>
  <c r="T935" i="27"/>
  <c r="AE937" i="27"/>
  <c r="T937" i="27"/>
  <c r="AE939" i="27"/>
  <c r="T939" i="27"/>
  <c r="AE941" i="27"/>
  <c r="T941" i="27"/>
  <c r="AE943" i="27"/>
  <c r="T943" i="27"/>
  <c r="AE945" i="27"/>
  <c r="T945" i="27"/>
  <c r="AE947" i="27"/>
  <c r="T947" i="27"/>
  <c r="AE949" i="27"/>
  <c r="T949" i="27"/>
  <c r="AE951" i="27"/>
  <c r="T951" i="27"/>
  <c r="AE953" i="27"/>
  <c r="T953" i="27"/>
  <c r="AE955" i="27"/>
  <c r="T955" i="27"/>
  <c r="AE957" i="27"/>
  <c r="T957" i="27"/>
  <c r="AE959" i="27"/>
  <c r="T959" i="27"/>
  <c r="AE961" i="27"/>
  <c r="T961" i="27"/>
  <c r="AE963" i="27"/>
  <c r="T963" i="27"/>
  <c r="AE965" i="27"/>
  <c r="T965" i="27"/>
  <c r="AE967" i="27"/>
  <c r="T967" i="27"/>
  <c r="AE969" i="27"/>
  <c r="T969" i="27"/>
  <c r="AE971" i="27"/>
  <c r="T971" i="27"/>
  <c r="AE973" i="27"/>
  <c r="T973" i="27"/>
  <c r="AE975" i="27"/>
  <c r="T975" i="27"/>
  <c r="AE977" i="27"/>
  <c r="T977" i="27"/>
  <c r="AE979" i="27"/>
  <c r="T979" i="27"/>
  <c r="AE981" i="27"/>
  <c r="T981" i="27"/>
  <c r="AE983" i="27"/>
  <c r="T983" i="27"/>
  <c r="AE985" i="27"/>
  <c r="T985" i="27"/>
  <c r="AE987" i="27"/>
  <c r="T987" i="27"/>
  <c r="AE989" i="27"/>
  <c r="T989" i="27"/>
  <c r="AE991" i="27"/>
  <c r="T991" i="27"/>
  <c r="AE993" i="27"/>
  <c r="T993" i="27"/>
  <c r="AE995" i="27"/>
  <c r="T995" i="27"/>
  <c r="AE997" i="27"/>
  <c r="T997" i="27"/>
  <c r="AE999" i="27"/>
  <c r="T999" i="27"/>
  <c r="AE1001" i="27"/>
  <c r="T1001" i="27"/>
  <c r="AE1003" i="27"/>
  <c r="T1003" i="27"/>
  <c r="AE1005" i="27"/>
  <c r="T1005" i="27"/>
  <c r="AA8" i="27"/>
  <c r="P8" i="27"/>
  <c r="AA10" i="27"/>
  <c r="P10" i="27"/>
  <c r="AA12" i="27"/>
  <c r="P12" i="27"/>
  <c r="AA14" i="27"/>
  <c r="P14" i="27"/>
  <c r="AA16" i="27"/>
  <c r="P16" i="27"/>
  <c r="AA18" i="27"/>
  <c r="P18" i="27"/>
  <c r="AA20" i="27"/>
  <c r="P20" i="27"/>
  <c r="AA22" i="27"/>
  <c r="P22" i="27"/>
  <c r="AA24" i="27"/>
  <c r="P24" i="27"/>
  <c r="AA26" i="27"/>
  <c r="P26" i="27"/>
  <c r="AA28" i="27"/>
  <c r="P28" i="27"/>
  <c r="AA30" i="27"/>
  <c r="P30" i="27"/>
  <c r="AA32" i="27"/>
  <c r="P32" i="27"/>
  <c r="AA34" i="27"/>
  <c r="P34" i="27"/>
  <c r="AA36" i="27"/>
  <c r="P36" i="27"/>
  <c r="AA38" i="27"/>
  <c r="P38" i="27"/>
  <c r="AA40" i="27"/>
  <c r="P40" i="27"/>
  <c r="AA42" i="27"/>
  <c r="P42" i="27"/>
  <c r="AA44" i="27"/>
  <c r="P44" i="27"/>
  <c r="AA46" i="27"/>
  <c r="P46" i="27"/>
  <c r="AA48" i="27"/>
  <c r="P48" i="27"/>
  <c r="AA50" i="27"/>
  <c r="P50" i="27"/>
  <c r="AA52" i="27"/>
  <c r="P52" i="27"/>
  <c r="AA54" i="27"/>
  <c r="P54" i="27"/>
  <c r="AA56" i="27"/>
  <c r="P56" i="27"/>
  <c r="AA58" i="27"/>
  <c r="P58" i="27"/>
  <c r="AA60" i="27"/>
  <c r="P60" i="27"/>
  <c r="AA62" i="27"/>
  <c r="P62" i="27"/>
  <c r="AA64" i="27"/>
  <c r="P64" i="27"/>
  <c r="AA66" i="27"/>
  <c r="P66" i="27"/>
  <c r="AA68" i="27"/>
  <c r="P68" i="27"/>
  <c r="AA70" i="27"/>
  <c r="P70" i="27"/>
  <c r="AA72" i="27"/>
  <c r="P72" i="27"/>
  <c r="AA74" i="27"/>
  <c r="P74" i="27"/>
  <c r="AA76" i="27"/>
  <c r="P76" i="27"/>
  <c r="AA78" i="27"/>
  <c r="P78" i="27"/>
  <c r="AA80" i="27"/>
  <c r="P80" i="27"/>
  <c r="AA82" i="27"/>
  <c r="P82" i="27"/>
  <c r="AA84" i="27"/>
  <c r="P84" i="27"/>
  <c r="AA86" i="27"/>
  <c r="P86" i="27"/>
  <c r="AA88" i="27"/>
  <c r="P88" i="27"/>
  <c r="AA90" i="27"/>
  <c r="P90" i="27"/>
  <c r="AA92" i="27"/>
  <c r="P92" i="27"/>
  <c r="AA94" i="27"/>
  <c r="P94" i="27"/>
  <c r="AA96" i="27"/>
  <c r="P96" i="27"/>
  <c r="AA98" i="27"/>
  <c r="P98" i="27"/>
  <c r="AA100" i="27"/>
  <c r="P100" i="27"/>
  <c r="AA102" i="27"/>
  <c r="P102" i="27"/>
  <c r="AA104" i="27"/>
  <c r="P104" i="27"/>
  <c r="AA106" i="27"/>
  <c r="P106" i="27"/>
  <c r="AA108" i="27"/>
  <c r="P108" i="27"/>
  <c r="AA110" i="27"/>
  <c r="P110" i="27"/>
  <c r="AA112" i="27"/>
  <c r="P112" i="27"/>
  <c r="AA114" i="27"/>
  <c r="P114" i="27"/>
  <c r="AA116" i="27"/>
  <c r="P116" i="27"/>
  <c r="AA118" i="27"/>
  <c r="P118" i="27"/>
  <c r="AA120" i="27"/>
  <c r="P120" i="27"/>
  <c r="AA122" i="27"/>
  <c r="P122" i="27"/>
  <c r="AA124" i="27"/>
  <c r="P124" i="27"/>
  <c r="AA126" i="27"/>
  <c r="P126" i="27"/>
  <c r="AA128" i="27"/>
  <c r="P128" i="27"/>
  <c r="AA130" i="27"/>
  <c r="P130" i="27"/>
  <c r="AA132" i="27"/>
  <c r="P132" i="27"/>
  <c r="AA134" i="27"/>
  <c r="P134" i="27"/>
  <c r="AA136" i="27"/>
  <c r="P136" i="27"/>
  <c r="AA138" i="27"/>
  <c r="P138" i="27"/>
  <c r="AA140" i="27"/>
  <c r="P140" i="27"/>
  <c r="AA142" i="27"/>
  <c r="P142" i="27"/>
  <c r="AA144" i="27"/>
  <c r="P144" i="27"/>
  <c r="AA146" i="27"/>
  <c r="P146" i="27"/>
  <c r="AA148" i="27"/>
  <c r="P148" i="27"/>
  <c r="AA150" i="27"/>
  <c r="P150" i="27"/>
  <c r="AA152" i="27"/>
  <c r="P152" i="27"/>
  <c r="AA154" i="27"/>
  <c r="P154" i="27"/>
  <c r="AA156" i="27"/>
  <c r="P156" i="27"/>
  <c r="AA158" i="27"/>
  <c r="P158" i="27"/>
  <c r="AA160" i="27"/>
  <c r="P160" i="27"/>
  <c r="AA162" i="27"/>
  <c r="P162" i="27"/>
  <c r="AA164" i="27"/>
  <c r="P164" i="27"/>
  <c r="AA166" i="27"/>
  <c r="P166" i="27"/>
  <c r="AA168" i="27"/>
  <c r="P168" i="27"/>
  <c r="AA170" i="27"/>
  <c r="P170" i="27"/>
  <c r="AA172" i="27"/>
  <c r="P172" i="27"/>
  <c r="AA174" i="27"/>
  <c r="P174" i="27"/>
  <c r="AA176" i="27"/>
  <c r="P176" i="27"/>
  <c r="AA178" i="27"/>
  <c r="P178" i="27"/>
  <c r="AA180" i="27"/>
  <c r="P180" i="27"/>
  <c r="AA182" i="27"/>
  <c r="P182" i="27"/>
  <c r="AA184" i="27"/>
  <c r="P184" i="27"/>
  <c r="AA186" i="27"/>
  <c r="P186" i="27"/>
  <c r="AA188" i="27"/>
  <c r="P188" i="27"/>
  <c r="AA190" i="27"/>
  <c r="P190" i="27"/>
  <c r="AA192" i="27"/>
  <c r="P192" i="27"/>
  <c r="AA194" i="27"/>
  <c r="P194" i="27"/>
  <c r="AA196" i="27"/>
  <c r="P196" i="27"/>
  <c r="AA198" i="27"/>
  <c r="P198" i="27"/>
  <c r="AA200" i="27"/>
  <c r="P200" i="27"/>
  <c r="AA202" i="27"/>
  <c r="P202" i="27"/>
  <c r="AA204" i="27"/>
  <c r="P204" i="27"/>
  <c r="AA206" i="27"/>
  <c r="P206" i="27"/>
  <c r="AA208" i="27"/>
  <c r="P208" i="27"/>
  <c r="AA210" i="27"/>
  <c r="P210" i="27"/>
  <c r="AA212" i="27"/>
  <c r="P212" i="27"/>
  <c r="AA214" i="27"/>
  <c r="P214" i="27"/>
  <c r="AA216" i="27"/>
  <c r="P216" i="27"/>
  <c r="AA218" i="27"/>
  <c r="P218" i="27"/>
  <c r="AA220" i="27"/>
  <c r="P220" i="27"/>
  <c r="AA222" i="27"/>
  <c r="P222" i="27"/>
  <c r="AA224" i="27"/>
  <c r="P224" i="27"/>
  <c r="AA226" i="27"/>
  <c r="P226" i="27"/>
  <c r="AA228" i="27"/>
  <c r="P228" i="27"/>
  <c r="AA230" i="27"/>
  <c r="P230" i="27"/>
  <c r="AA232" i="27"/>
  <c r="P232" i="27"/>
  <c r="AA234" i="27"/>
  <c r="P234" i="27"/>
  <c r="AA236" i="27"/>
  <c r="P236" i="27"/>
  <c r="AA238" i="27"/>
  <c r="P238" i="27"/>
  <c r="AA240" i="27"/>
  <c r="P240" i="27"/>
  <c r="AA242" i="27"/>
  <c r="P242" i="27"/>
  <c r="AA244" i="27"/>
  <c r="P244" i="27"/>
  <c r="AA246" i="27"/>
  <c r="P246" i="27"/>
  <c r="AA248" i="27"/>
  <c r="P248" i="27"/>
  <c r="AA250" i="27"/>
  <c r="P250" i="27"/>
  <c r="AA252" i="27"/>
  <c r="P252" i="27"/>
  <c r="AA254" i="27"/>
  <c r="P254" i="27"/>
  <c r="AA256" i="27"/>
  <c r="P256" i="27"/>
  <c r="AA258" i="27"/>
  <c r="P258" i="27"/>
  <c r="AA260" i="27"/>
  <c r="P260" i="27"/>
  <c r="AA262" i="27"/>
  <c r="P262" i="27"/>
  <c r="AA264" i="27"/>
  <c r="P264" i="27"/>
  <c r="AA266" i="27"/>
  <c r="P266" i="27"/>
  <c r="AA268" i="27"/>
  <c r="P268" i="27"/>
  <c r="AA270" i="27"/>
  <c r="P270" i="27"/>
  <c r="AA272" i="27"/>
  <c r="P272" i="27"/>
  <c r="AA274" i="27"/>
  <c r="P274" i="27"/>
  <c r="AA276" i="27"/>
  <c r="P276" i="27"/>
  <c r="AA278" i="27"/>
  <c r="P278" i="27"/>
  <c r="AA280" i="27"/>
  <c r="P280" i="27"/>
  <c r="AA282" i="27"/>
  <c r="P282" i="27"/>
  <c r="AA284" i="27"/>
  <c r="P284" i="27"/>
  <c r="AA286" i="27"/>
  <c r="P286" i="27"/>
  <c r="AA288" i="27"/>
  <c r="P288" i="27"/>
  <c r="AA290" i="27"/>
  <c r="P290" i="27"/>
  <c r="AA292" i="27"/>
  <c r="P292" i="27"/>
  <c r="AA294" i="27"/>
  <c r="P294" i="27"/>
  <c r="AA296" i="27"/>
  <c r="P296" i="27"/>
  <c r="AA298" i="27"/>
  <c r="P298" i="27"/>
  <c r="AA300" i="27"/>
  <c r="P300" i="27"/>
  <c r="AA302" i="27"/>
  <c r="P302" i="27"/>
  <c r="AA304" i="27"/>
  <c r="P304" i="27"/>
  <c r="AA306" i="27"/>
  <c r="P306" i="27"/>
  <c r="AA308" i="27"/>
  <c r="P308" i="27"/>
  <c r="AA310" i="27"/>
  <c r="P310" i="27"/>
  <c r="AA312" i="27"/>
  <c r="P312" i="27"/>
  <c r="AA314" i="27"/>
  <c r="P314" i="27"/>
  <c r="AA316" i="27"/>
  <c r="P316" i="27"/>
  <c r="AA318" i="27"/>
  <c r="P318" i="27"/>
  <c r="AA320" i="27"/>
  <c r="P320" i="27"/>
  <c r="AA322" i="27"/>
  <c r="P322" i="27"/>
  <c r="AA324" i="27"/>
  <c r="P324" i="27"/>
  <c r="AA326" i="27"/>
  <c r="P326" i="27"/>
  <c r="AA328" i="27"/>
  <c r="P328" i="27"/>
  <c r="AA330" i="27"/>
  <c r="P330" i="27"/>
  <c r="AA332" i="27"/>
  <c r="P332" i="27"/>
  <c r="AA334" i="27"/>
  <c r="P334" i="27"/>
  <c r="AA336" i="27"/>
  <c r="P336" i="27"/>
  <c r="AA338" i="27"/>
  <c r="P338" i="27"/>
  <c r="AA340" i="27"/>
  <c r="P340" i="27"/>
  <c r="AA342" i="27"/>
  <c r="P342" i="27"/>
  <c r="AA344" i="27"/>
  <c r="P344" i="27"/>
  <c r="AA346" i="27"/>
  <c r="P346" i="27"/>
  <c r="AA348" i="27"/>
  <c r="P348" i="27"/>
  <c r="AA350" i="27"/>
  <c r="P350" i="27"/>
  <c r="AA352" i="27"/>
  <c r="P352" i="27"/>
  <c r="AA354" i="27"/>
  <c r="P354" i="27"/>
  <c r="AA356" i="27"/>
  <c r="P356" i="27"/>
  <c r="AA358" i="27"/>
  <c r="P358" i="27"/>
  <c r="AA360" i="27"/>
  <c r="P360" i="27"/>
  <c r="AA362" i="27"/>
  <c r="P362" i="27"/>
  <c r="AA364" i="27"/>
  <c r="P364" i="27"/>
  <c r="AA366" i="27"/>
  <c r="P366" i="27"/>
  <c r="AA368" i="27"/>
  <c r="P368" i="27"/>
  <c r="AA370" i="27"/>
  <c r="P370" i="27"/>
  <c r="AA372" i="27"/>
  <c r="P372" i="27"/>
  <c r="AA374" i="27"/>
  <c r="P374" i="27"/>
  <c r="AA376" i="27"/>
  <c r="P376" i="27"/>
  <c r="AA378" i="27"/>
  <c r="P378" i="27"/>
  <c r="AA380" i="27"/>
  <c r="P380" i="27"/>
  <c r="AA382" i="27"/>
  <c r="P382" i="27"/>
  <c r="AA384" i="27"/>
  <c r="P384" i="27"/>
  <c r="AA386" i="27"/>
  <c r="P386" i="27"/>
  <c r="AA388" i="27"/>
  <c r="P388" i="27"/>
  <c r="AA390" i="27"/>
  <c r="P390" i="27"/>
  <c r="AA392" i="27"/>
  <c r="P392" i="27"/>
  <c r="AA394" i="27"/>
  <c r="P394" i="27"/>
  <c r="AA396" i="27"/>
  <c r="P396" i="27"/>
  <c r="AA398" i="27"/>
  <c r="P398" i="27"/>
  <c r="AA400" i="27"/>
  <c r="P400" i="27"/>
  <c r="AA402" i="27"/>
  <c r="P402" i="27"/>
  <c r="AA404" i="27"/>
  <c r="P404" i="27"/>
  <c r="AA406" i="27"/>
  <c r="P406" i="27"/>
  <c r="AA408" i="27"/>
  <c r="P408" i="27"/>
  <c r="AA410" i="27"/>
  <c r="P410" i="27"/>
  <c r="AA412" i="27"/>
  <c r="P412" i="27"/>
  <c r="AA414" i="27"/>
  <c r="P414" i="27"/>
  <c r="AA416" i="27"/>
  <c r="P416" i="27"/>
  <c r="AA418" i="27"/>
  <c r="P418" i="27"/>
  <c r="AA420" i="27"/>
  <c r="P420" i="27"/>
  <c r="AA422" i="27"/>
  <c r="P422" i="27"/>
  <c r="AA424" i="27"/>
  <c r="P424" i="27"/>
  <c r="AA426" i="27"/>
  <c r="P426" i="27"/>
  <c r="AA428" i="27"/>
  <c r="P428" i="27"/>
  <c r="AA430" i="27"/>
  <c r="P430" i="27"/>
  <c r="AA432" i="27"/>
  <c r="P432" i="27"/>
  <c r="AA434" i="27"/>
  <c r="P434" i="27"/>
  <c r="AA436" i="27"/>
  <c r="P436" i="27"/>
  <c r="AA438" i="27"/>
  <c r="P438" i="27"/>
  <c r="AA440" i="27"/>
  <c r="P440" i="27"/>
  <c r="AA442" i="27"/>
  <c r="P442" i="27"/>
  <c r="AA444" i="27"/>
  <c r="P444" i="27"/>
  <c r="AA446" i="27"/>
  <c r="P446" i="27"/>
  <c r="AA448" i="27"/>
  <c r="P448" i="27"/>
  <c r="AA450" i="27"/>
  <c r="P450" i="27"/>
  <c r="AA452" i="27"/>
  <c r="P452" i="27"/>
  <c r="AA454" i="27"/>
  <c r="P454" i="27"/>
  <c r="AA456" i="27"/>
  <c r="P456" i="27"/>
  <c r="AA458" i="27"/>
  <c r="P458" i="27"/>
  <c r="AA460" i="27"/>
  <c r="P460" i="27"/>
  <c r="AA462" i="27"/>
  <c r="P462" i="27"/>
  <c r="AA464" i="27"/>
  <c r="P464" i="27"/>
  <c r="AA466" i="27"/>
  <c r="P466" i="27"/>
  <c r="AA468" i="27"/>
  <c r="P468" i="27"/>
  <c r="AA470" i="27"/>
  <c r="P470" i="27"/>
  <c r="AA472" i="27"/>
  <c r="P472" i="27"/>
  <c r="AA474" i="27"/>
  <c r="P474" i="27"/>
  <c r="AA476" i="27"/>
  <c r="P476" i="27"/>
  <c r="AA478" i="27"/>
  <c r="P478" i="27"/>
  <c r="AA480" i="27"/>
  <c r="P480" i="27"/>
  <c r="AA482" i="27"/>
  <c r="P482" i="27"/>
  <c r="AA484" i="27"/>
  <c r="P484" i="27"/>
  <c r="AA486" i="27"/>
  <c r="P486" i="27"/>
  <c r="AA488" i="27"/>
  <c r="P488" i="27"/>
  <c r="AA490" i="27"/>
  <c r="P490" i="27"/>
  <c r="AA492" i="27"/>
  <c r="P492" i="27"/>
  <c r="AA494" i="27"/>
  <c r="P494" i="27"/>
  <c r="AA496" i="27"/>
  <c r="P496" i="27"/>
  <c r="AA498" i="27"/>
  <c r="P498" i="27"/>
  <c r="AA500" i="27"/>
  <c r="P500" i="27"/>
  <c r="AA502" i="27"/>
  <c r="P502" i="27"/>
  <c r="AA504" i="27"/>
  <c r="P504" i="27"/>
  <c r="AA506" i="27"/>
  <c r="P506" i="27"/>
  <c r="AA508" i="27"/>
  <c r="P508" i="27"/>
  <c r="AA510" i="27"/>
  <c r="P510" i="27"/>
  <c r="AA512" i="27"/>
  <c r="P512" i="27"/>
  <c r="AA514" i="27"/>
  <c r="P514" i="27"/>
  <c r="AA516" i="27"/>
  <c r="P516" i="27"/>
  <c r="AA518" i="27"/>
  <c r="P518" i="27"/>
  <c r="AA520" i="27"/>
  <c r="P520" i="27"/>
  <c r="AA522" i="27"/>
  <c r="P522" i="27"/>
  <c r="AA524" i="27"/>
  <c r="P524" i="27"/>
  <c r="AA526" i="27"/>
  <c r="P526" i="27"/>
  <c r="AA528" i="27"/>
  <c r="P528" i="27"/>
  <c r="AA530" i="27"/>
  <c r="P530" i="27"/>
  <c r="AA532" i="27"/>
  <c r="P532" i="27"/>
  <c r="AA534" i="27"/>
  <c r="P534" i="27"/>
  <c r="AA536" i="27"/>
  <c r="P536" i="27"/>
  <c r="AA538" i="27"/>
  <c r="P538" i="27"/>
  <c r="AA540" i="27"/>
  <c r="P540" i="27"/>
  <c r="AA542" i="27"/>
  <c r="P542" i="27"/>
  <c r="AA544" i="27"/>
  <c r="P544" i="27"/>
  <c r="AA546" i="27"/>
  <c r="P546" i="27"/>
  <c r="AA548" i="27"/>
  <c r="P548" i="27"/>
  <c r="AA550" i="27"/>
  <c r="P550" i="27"/>
  <c r="AA552" i="27"/>
  <c r="P552" i="27"/>
  <c r="AA554" i="27"/>
  <c r="P554" i="27"/>
  <c r="AA556" i="27"/>
  <c r="P556" i="27"/>
  <c r="AA558" i="27"/>
  <c r="P558" i="27"/>
  <c r="AA560" i="27"/>
  <c r="P560" i="27"/>
  <c r="AA562" i="27"/>
  <c r="P562" i="27"/>
  <c r="AA564" i="27"/>
  <c r="P564" i="27"/>
  <c r="AA566" i="27"/>
  <c r="P566" i="27"/>
  <c r="AA568" i="27"/>
  <c r="P568" i="27"/>
  <c r="AA570" i="27"/>
  <c r="P570" i="27"/>
  <c r="AA572" i="27"/>
  <c r="P572" i="27"/>
  <c r="AA574" i="27"/>
  <c r="P574" i="27"/>
  <c r="AA576" i="27"/>
  <c r="P576" i="27"/>
  <c r="AA578" i="27"/>
  <c r="P578" i="27"/>
  <c r="AA580" i="27"/>
  <c r="P580" i="27"/>
  <c r="AA582" i="27"/>
  <c r="P582" i="27"/>
  <c r="AA584" i="27"/>
  <c r="P584" i="27"/>
  <c r="AA586" i="27"/>
  <c r="P586" i="27"/>
  <c r="AA588" i="27"/>
  <c r="P588" i="27"/>
  <c r="AA590" i="27"/>
  <c r="P590" i="27"/>
  <c r="AA592" i="27"/>
  <c r="P592" i="27"/>
  <c r="AA594" i="27"/>
  <c r="P594" i="27"/>
  <c r="AA596" i="27"/>
  <c r="P596" i="27"/>
  <c r="AA598" i="27"/>
  <c r="P598" i="27"/>
  <c r="AA600" i="27"/>
  <c r="P600" i="27"/>
  <c r="AA602" i="27"/>
  <c r="P602" i="27"/>
  <c r="AA604" i="27"/>
  <c r="P604" i="27"/>
  <c r="AA606" i="27"/>
  <c r="P606" i="27"/>
  <c r="AA608" i="27"/>
  <c r="P608" i="27"/>
  <c r="AA610" i="27"/>
  <c r="P610" i="27"/>
  <c r="AA612" i="27"/>
  <c r="P612" i="27"/>
  <c r="AA614" i="27"/>
  <c r="P614" i="27"/>
  <c r="AA616" i="27"/>
  <c r="P616" i="27"/>
  <c r="AA618" i="27"/>
  <c r="P618" i="27"/>
  <c r="AA620" i="27"/>
  <c r="P620" i="27"/>
  <c r="AA622" i="27"/>
  <c r="P622" i="27"/>
  <c r="AA624" i="27"/>
  <c r="P624" i="27"/>
  <c r="AA626" i="27"/>
  <c r="P626" i="27"/>
  <c r="AA628" i="27"/>
  <c r="P628" i="27"/>
  <c r="AA630" i="27"/>
  <c r="P630" i="27"/>
  <c r="AA632" i="27"/>
  <c r="P632" i="27"/>
  <c r="AA634" i="27"/>
  <c r="P634" i="27"/>
  <c r="AA636" i="27"/>
  <c r="P636" i="27"/>
  <c r="AA638" i="27"/>
  <c r="P638" i="27"/>
  <c r="AA640" i="27"/>
  <c r="P640" i="27"/>
  <c r="AA642" i="27"/>
  <c r="P642" i="27"/>
  <c r="AA644" i="27"/>
  <c r="P644" i="27"/>
  <c r="AA646" i="27"/>
  <c r="P646" i="27"/>
  <c r="AA648" i="27"/>
  <c r="P648" i="27"/>
  <c r="AA650" i="27"/>
  <c r="P650" i="27"/>
  <c r="AA652" i="27"/>
  <c r="P652" i="27"/>
  <c r="AA654" i="27"/>
  <c r="P654" i="27"/>
  <c r="AA656" i="27"/>
  <c r="P656" i="27"/>
  <c r="AA658" i="27"/>
  <c r="P658" i="27"/>
  <c r="AA660" i="27"/>
  <c r="P660" i="27"/>
  <c r="AA662" i="27"/>
  <c r="P662" i="27"/>
  <c r="AA664" i="27"/>
  <c r="P664" i="27"/>
  <c r="AA666" i="27"/>
  <c r="P666" i="27"/>
  <c r="AA668" i="27"/>
  <c r="P668" i="27"/>
  <c r="AA670" i="27"/>
  <c r="P670" i="27"/>
  <c r="AA672" i="27"/>
  <c r="P672" i="27"/>
  <c r="AA674" i="27"/>
  <c r="P674" i="27"/>
  <c r="AA676" i="27"/>
  <c r="P676" i="27"/>
  <c r="AA678" i="27"/>
  <c r="P678" i="27"/>
  <c r="AA680" i="27"/>
  <c r="P680" i="27"/>
  <c r="AA682" i="27"/>
  <c r="P682" i="27"/>
  <c r="AA684" i="27"/>
  <c r="P684" i="27"/>
  <c r="AA686" i="27"/>
  <c r="P686" i="27"/>
  <c r="AA688" i="27"/>
  <c r="P688" i="27"/>
  <c r="AA690" i="27"/>
  <c r="P690" i="27"/>
  <c r="AA692" i="27"/>
  <c r="P692" i="27"/>
  <c r="AA694" i="27"/>
  <c r="P694" i="27"/>
  <c r="AA696" i="27"/>
  <c r="P696" i="27"/>
  <c r="AA698" i="27"/>
  <c r="P698" i="27"/>
  <c r="AA700" i="27"/>
  <c r="P700" i="27"/>
  <c r="AA702" i="27"/>
  <c r="P702" i="27"/>
  <c r="AA704" i="27"/>
  <c r="P704" i="27"/>
  <c r="AA706" i="27"/>
  <c r="P706" i="27"/>
  <c r="AA708" i="27"/>
  <c r="P708" i="27"/>
  <c r="AA710" i="27"/>
  <c r="P710" i="27"/>
  <c r="AA712" i="27"/>
  <c r="P712" i="27"/>
  <c r="AA714" i="27"/>
  <c r="P714" i="27"/>
  <c r="AA716" i="27"/>
  <c r="P716" i="27"/>
  <c r="AA718" i="27"/>
  <c r="P718" i="27"/>
  <c r="AA720" i="27"/>
  <c r="P720" i="27"/>
  <c r="AA722" i="27"/>
  <c r="P722" i="27"/>
  <c r="AA724" i="27"/>
  <c r="P724" i="27"/>
  <c r="AA726" i="27"/>
  <c r="P726" i="27"/>
  <c r="AA728" i="27"/>
  <c r="P728" i="27"/>
  <c r="AA730" i="27"/>
  <c r="P730" i="27"/>
  <c r="AA732" i="27"/>
  <c r="P732" i="27"/>
  <c r="AA734" i="27"/>
  <c r="P734" i="27"/>
  <c r="AA736" i="27"/>
  <c r="P736" i="27"/>
  <c r="AA738" i="27"/>
  <c r="P738" i="27"/>
  <c r="AA740" i="27"/>
  <c r="P740" i="27"/>
  <c r="AA742" i="27"/>
  <c r="P742" i="27"/>
  <c r="AA744" i="27"/>
  <c r="P744" i="27"/>
  <c r="AA746" i="27"/>
  <c r="P746" i="27"/>
  <c r="AA748" i="27"/>
  <c r="P748" i="27"/>
  <c r="AA750" i="27"/>
  <c r="P750" i="27"/>
  <c r="AA752" i="27"/>
  <c r="P752" i="27"/>
  <c r="AA754" i="27"/>
  <c r="P754" i="27"/>
  <c r="AA756" i="27"/>
  <c r="P756" i="27"/>
  <c r="AA758" i="27"/>
  <c r="P758" i="27"/>
  <c r="AA760" i="27"/>
  <c r="P760" i="27"/>
  <c r="AA762" i="27"/>
  <c r="P762" i="27"/>
  <c r="AA764" i="27"/>
  <c r="P764" i="27"/>
  <c r="AA766" i="27"/>
  <c r="P766" i="27"/>
  <c r="AA768" i="27"/>
  <c r="P768" i="27"/>
  <c r="AA770" i="27"/>
  <c r="P770" i="27"/>
  <c r="AA772" i="27"/>
  <c r="P772" i="27"/>
  <c r="AA774" i="27"/>
  <c r="P774" i="27"/>
  <c r="AA776" i="27"/>
  <c r="P776" i="27"/>
  <c r="AA778" i="27"/>
  <c r="P778" i="27"/>
  <c r="AA780" i="27"/>
  <c r="P780" i="27"/>
  <c r="AA782" i="27"/>
  <c r="P782" i="27"/>
  <c r="AA784" i="27"/>
  <c r="P784" i="27"/>
  <c r="AA786" i="27"/>
  <c r="P786" i="27"/>
  <c r="AA788" i="27"/>
  <c r="P788" i="27"/>
  <c r="AA790" i="27"/>
  <c r="P790" i="27"/>
  <c r="AA792" i="27"/>
  <c r="P792" i="27"/>
  <c r="AA794" i="27"/>
  <c r="P794" i="27"/>
  <c r="AA796" i="27"/>
  <c r="P796" i="27"/>
  <c r="AA798" i="27"/>
  <c r="P798" i="27"/>
  <c r="AA800" i="27"/>
  <c r="P800" i="27"/>
  <c r="AA802" i="27"/>
  <c r="P802" i="27"/>
  <c r="AA804" i="27"/>
  <c r="P804" i="27"/>
  <c r="AA806" i="27"/>
  <c r="P806" i="27"/>
  <c r="AA808" i="27"/>
  <c r="P808" i="27"/>
  <c r="AA810" i="27"/>
  <c r="P810" i="27"/>
  <c r="AA812" i="27"/>
  <c r="P812" i="27"/>
  <c r="AA814" i="27"/>
  <c r="P814" i="27"/>
  <c r="AA816" i="27"/>
  <c r="P816" i="27"/>
  <c r="AA818" i="27"/>
  <c r="P818" i="27"/>
  <c r="AA820" i="27"/>
  <c r="P820" i="27"/>
  <c r="AA822" i="27"/>
  <c r="P822" i="27"/>
  <c r="AA824" i="27"/>
  <c r="P824" i="27"/>
  <c r="AA826" i="27"/>
  <c r="P826" i="27"/>
  <c r="AA828" i="27"/>
  <c r="P828" i="27"/>
  <c r="AA830" i="27"/>
  <c r="P830" i="27"/>
  <c r="AA832" i="27"/>
  <c r="P832" i="27"/>
  <c r="AA834" i="27"/>
  <c r="P834" i="27"/>
  <c r="AA836" i="27"/>
  <c r="P836" i="27"/>
  <c r="AA838" i="27"/>
  <c r="P838" i="27"/>
  <c r="AA840" i="27"/>
  <c r="P840" i="27"/>
  <c r="AA842" i="27"/>
  <c r="P842" i="27"/>
  <c r="AA844" i="27"/>
  <c r="P844" i="27"/>
  <c r="AA846" i="27"/>
  <c r="P846" i="27"/>
  <c r="AA848" i="27"/>
  <c r="P848" i="27"/>
  <c r="AA850" i="27"/>
  <c r="P850" i="27"/>
  <c r="AA852" i="27"/>
  <c r="P852" i="27"/>
  <c r="AA854" i="27"/>
  <c r="P854" i="27"/>
  <c r="AA856" i="27"/>
  <c r="P856" i="27"/>
  <c r="AA858" i="27"/>
  <c r="P858" i="27"/>
  <c r="AA860" i="27"/>
  <c r="P860" i="27"/>
  <c r="AA862" i="27"/>
  <c r="P862" i="27"/>
  <c r="AA864" i="27"/>
  <c r="P864" i="27"/>
  <c r="AA866" i="27"/>
  <c r="P866" i="27"/>
  <c r="AA868" i="27"/>
  <c r="P868" i="27"/>
  <c r="AA870" i="27"/>
  <c r="P870" i="27"/>
  <c r="AA872" i="27"/>
  <c r="P872" i="27"/>
  <c r="AA874" i="27"/>
  <c r="P874" i="27"/>
  <c r="AA876" i="27"/>
  <c r="P876" i="27"/>
  <c r="AA878" i="27"/>
  <c r="P878" i="27"/>
  <c r="AA880" i="27"/>
  <c r="P880" i="27"/>
  <c r="AA882" i="27"/>
  <c r="P882" i="27"/>
  <c r="AA884" i="27"/>
  <c r="P884" i="27"/>
  <c r="AA886" i="27"/>
  <c r="P886" i="27"/>
  <c r="AA888" i="27"/>
  <c r="P888" i="27"/>
  <c r="AA890" i="27"/>
  <c r="P890" i="27"/>
  <c r="AA892" i="27"/>
  <c r="P892" i="27"/>
  <c r="AA894" i="27"/>
  <c r="P894" i="27"/>
  <c r="AA896" i="27"/>
  <c r="P896" i="27"/>
  <c r="AA898" i="27"/>
  <c r="P898" i="27"/>
  <c r="AA900" i="27"/>
  <c r="P900" i="27"/>
  <c r="AA902" i="27"/>
  <c r="P902" i="27"/>
  <c r="AA904" i="27"/>
  <c r="P904" i="27"/>
  <c r="AA906" i="27"/>
  <c r="P906" i="27"/>
  <c r="AA908" i="27"/>
  <c r="P908" i="27"/>
  <c r="AA910" i="27"/>
  <c r="P910" i="27"/>
  <c r="AA912" i="27"/>
  <c r="P912" i="27"/>
  <c r="AA914" i="27"/>
  <c r="P914" i="27"/>
  <c r="AA916" i="27"/>
  <c r="P916" i="27"/>
  <c r="AA918" i="27"/>
  <c r="P918" i="27"/>
  <c r="AA920" i="27"/>
  <c r="P920" i="27"/>
  <c r="AA922" i="27"/>
  <c r="P922" i="27"/>
  <c r="AA924" i="27"/>
  <c r="P924" i="27"/>
  <c r="AA926" i="27"/>
  <c r="P926" i="27"/>
  <c r="AA928" i="27"/>
  <c r="P928" i="27"/>
  <c r="AA930" i="27"/>
  <c r="P930" i="27"/>
  <c r="AA932" i="27"/>
  <c r="P932" i="27"/>
  <c r="AA934" i="27"/>
  <c r="P934" i="27"/>
  <c r="AA936" i="27"/>
  <c r="P936" i="27"/>
  <c r="AA938" i="27"/>
  <c r="P938" i="27"/>
  <c r="AA940" i="27"/>
  <c r="P940" i="27"/>
  <c r="AA942" i="27"/>
  <c r="P942" i="27"/>
  <c r="AA944" i="27"/>
  <c r="P944" i="27"/>
  <c r="AA946" i="27"/>
  <c r="P946" i="27"/>
  <c r="AA948" i="27"/>
  <c r="P948" i="27"/>
  <c r="AA950" i="27"/>
  <c r="P950" i="27"/>
  <c r="AA952" i="27"/>
  <c r="P952" i="27"/>
  <c r="AA954" i="27"/>
  <c r="P954" i="27"/>
  <c r="AA956" i="27"/>
  <c r="P956" i="27"/>
  <c r="AA958" i="27"/>
  <c r="P958" i="27"/>
  <c r="AA960" i="27"/>
  <c r="P960" i="27"/>
  <c r="AA962" i="27"/>
  <c r="P962" i="27"/>
  <c r="AA964" i="27"/>
  <c r="P964" i="27"/>
  <c r="AA966" i="27"/>
  <c r="P966" i="27"/>
  <c r="AA968" i="27"/>
  <c r="P968" i="27"/>
  <c r="AA970" i="27"/>
  <c r="P970" i="27"/>
  <c r="AA972" i="27"/>
  <c r="P972" i="27"/>
  <c r="AA974" i="27"/>
  <c r="P974" i="27"/>
  <c r="AA976" i="27"/>
  <c r="P976" i="27"/>
  <c r="AA978" i="27"/>
  <c r="P978" i="27"/>
  <c r="AA980" i="27"/>
  <c r="P980" i="27"/>
  <c r="AA982" i="27"/>
  <c r="P982" i="27"/>
  <c r="AA984" i="27"/>
  <c r="P984" i="27"/>
  <c r="AA986" i="27"/>
  <c r="P986" i="27"/>
  <c r="AA988" i="27"/>
  <c r="P988" i="27"/>
  <c r="AA990" i="27"/>
  <c r="P990" i="27"/>
  <c r="AA992" i="27"/>
  <c r="P992" i="27"/>
  <c r="AA994" i="27"/>
  <c r="P994" i="27"/>
  <c r="AA996" i="27"/>
  <c r="P996" i="27"/>
  <c r="AA998" i="27"/>
  <c r="P998" i="27"/>
  <c r="AA1000" i="27"/>
  <c r="P1000" i="27"/>
  <c r="AA1002" i="27"/>
  <c r="P1002" i="27"/>
  <c r="AA1004" i="27"/>
  <c r="P1004" i="27"/>
  <c r="AA1006" i="27"/>
  <c r="P1006" i="27"/>
  <c r="Y9" i="27"/>
  <c r="N9" i="27"/>
  <c r="Y11" i="27"/>
  <c r="N11" i="27"/>
  <c r="Y13" i="27"/>
  <c r="N13" i="27"/>
  <c r="Y15" i="27"/>
  <c r="N15" i="27"/>
  <c r="Y17" i="27"/>
  <c r="N17" i="27"/>
  <c r="Y19" i="27"/>
  <c r="N19" i="27"/>
  <c r="Y21" i="27"/>
  <c r="N21" i="27"/>
  <c r="Y23" i="27"/>
  <c r="N23" i="27"/>
  <c r="Y25" i="27"/>
  <c r="N25" i="27"/>
  <c r="Y27" i="27"/>
  <c r="N27" i="27"/>
  <c r="Y29" i="27"/>
  <c r="N29" i="27"/>
  <c r="Y31" i="27"/>
  <c r="N31" i="27"/>
  <c r="Y33" i="27"/>
  <c r="N33" i="27"/>
  <c r="Y35" i="27"/>
  <c r="N35" i="27"/>
  <c r="Y37" i="27"/>
  <c r="N37" i="27"/>
  <c r="Y39" i="27"/>
  <c r="N39" i="27"/>
  <c r="Y41" i="27"/>
  <c r="N41" i="27"/>
  <c r="Y43" i="27"/>
  <c r="N43" i="27"/>
  <c r="Y45" i="27"/>
  <c r="N45" i="27"/>
  <c r="Y47" i="27"/>
  <c r="N47" i="27"/>
  <c r="Y49" i="27"/>
  <c r="N49" i="27"/>
  <c r="Y51" i="27"/>
  <c r="N51" i="27"/>
  <c r="Y53" i="27"/>
  <c r="N53" i="27"/>
  <c r="Y55" i="27"/>
  <c r="N55" i="27"/>
  <c r="Y57" i="27"/>
  <c r="N57" i="27"/>
  <c r="Y59" i="27"/>
  <c r="N59" i="27"/>
  <c r="Y61" i="27"/>
  <c r="N61" i="27"/>
  <c r="Y63" i="27"/>
  <c r="N63" i="27"/>
  <c r="Y65" i="27"/>
  <c r="N65" i="27"/>
  <c r="Y67" i="27"/>
  <c r="N67" i="27"/>
  <c r="Y69" i="27"/>
  <c r="N69" i="27"/>
  <c r="Y71" i="27"/>
  <c r="N71" i="27"/>
  <c r="Y73" i="27"/>
  <c r="N73" i="27"/>
  <c r="Y75" i="27"/>
  <c r="N75" i="27"/>
  <c r="Y77" i="27"/>
  <c r="N77" i="27"/>
  <c r="Y79" i="27"/>
  <c r="N79" i="27"/>
  <c r="Y81" i="27"/>
  <c r="N81" i="27"/>
  <c r="Y83" i="27"/>
  <c r="N83" i="27"/>
  <c r="Y85" i="27"/>
  <c r="N85" i="27"/>
  <c r="Y87" i="27"/>
  <c r="N87" i="27"/>
  <c r="Y89" i="27"/>
  <c r="N89" i="27"/>
  <c r="Y91" i="27"/>
  <c r="N91" i="27"/>
  <c r="Y93" i="27"/>
  <c r="N93" i="27"/>
  <c r="Y95" i="27"/>
  <c r="N95" i="27"/>
  <c r="Y97" i="27"/>
  <c r="N97" i="27"/>
  <c r="Y99" i="27"/>
  <c r="N99" i="27"/>
  <c r="Y101" i="27"/>
  <c r="N101" i="27"/>
  <c r="Y103" i="27"/>
  <c r="N103" i="27"/>
  <c r="Y105" i="27"/>
  <c r="N105" i="27"/>
  <c r="Y107" i="27"/>
  <c r="N107" i="27"/>
  <c r="Y109" i="27"/>
  <c r="N109" i="27"/>
  <c r="Y111" i="27"/>
  <c r="N111" i="27"/>
  <c r="Y113" i="27"/>
  <c r="N113" i="27"/>
  <c r="Y115" i="27"/>
  <c r="N115" i="27"/>
  <c r="Y117" i="27"/>
  <c r="N117" i="27"/>
  <c r="Y119" i="27"/>
  <c r="N119" i="27"/>
  <c r="Y121" i="27"/>
  <c r="N121" i="27"/>
  <c r="Y123" i="27"/>
  <c r="N123" i="27"/>
  <c r="Y125" i="27"/>
  <c r="N125" i="27"/>
  <c r="Y127" i="27"/>
  <c r="N127" i="27"/>
  <c r="Y129" i="27"/>
  <c r="N129" i="27"/>
  <c r="Y131" i="27"/>
  <c r="N131" i="27"/>
  <c r="Y133" i="27"/>
  <c r="N133" i="27"/>
  <c r="Y135" i="27"/>
  <c r="N135" i="27"/>
  <c r="Y137" i="27"/>
  <c r="N137" i="27"/>
  <c r="Y139" i="27"/>
  <c r="N139" i="27"/>
  <c r="Y141" i="27"/>
  <c r="N141" i="27"/>
  <c r="Y143" i="27"/>
  <c r="N143" i="27"/>
  <c r="Y145" i="27"/>
  <c r="N145" i="27"/>
  <c r="Y147" i="27"/>
  <c r="N147" i="27"/>
  <c r="Y149" i="27"/>
  <c r="N149" i="27"/>
  <c r="Y151" i="27"/>
  <c r="N151" i="27"/>
  <c r="Y153" i="27"/>
  <c r="N153" i="27"/>
  <c r="Y155" i="27"/>
  <c r="N155" i="27"/>
  <c r="Y157" i="27"/>
  <c r="N157" i="27"/>
  <c r="Y159" i="27"/>
  <c r="N159" i="27"/>
  <c r="Y161" i="27"/>
  <c r="N161" i="27"/>
  <c r="Y163" i="27"/>
  <c r="N163" i="27"/>
  <c r="Y165" i="27"/>
  <c r="N165" i="27"/>
  <c r="Y167" i="27"/>
  <c r="N167" i="27"/>
  <c r="Y169" i="27"/>
  <c r="N169" i="27"/>
  <c r="Y171" i="27"/>
  <c r="N171" i="27"/>
  <c r="Y173" i="27"/>
  <c r="N173" i="27"/>
  <c r="Y175" i="27"/>
  <c r="N175" i="27"/>
  <c r="Y177" i="27"/>
  <c r="N177" i="27"/>
  <c r="Y179" i="27"/>
  <c r="N179" i="27"/>
  <c r="Y181" i="27"/>
  <c r="N181" i="27"/>
  <c r="Y183" i="27"/>
  <c r="N183" i="27"/>
  <c r="Y185" i="27"/>
  <c r="N185" i="27"/>
  <c r="Y187" i="27"/>
  <c r="N187" i="27"/>
  <c r="Y189" i="27"/>
  <c r="N189" i="27"/>
  <c r="Y191" i="27"/>
  <c r="N191" i="27"/>
  <c r="Y193" i="27"/>
  <c r="N193" i="27"/>
  <c r="Y195" i="27"/>
  <c r="N195" i="27"/>
  <c r="Y197" i="27"/>
  <c r="N197" i="27"/>
  <c r="Y199" i="27"/>
  <c r="N199" i="27"/>
  <c r="Y201" i="27"/>
  <c r="N201" i="27"/>
  <c r="Y203" i="27"/>
  <c r="N203" i="27"/>
  <c r="Y205" i="27"/>
  <c r="N205" i="27"/>
  <c r="Y207" i="27"/>
  <c r="N207" i="27"/>
  <c r="Y209" i="27"/>
  <c r="N209" i="27"/>
  <c r="Y211" i="27"/>
  <c r="N211" i="27"/>
  <c r="Y213" i="27"/>
  <c r="N213" i="27"/>
  <c r="Y215" i="27"/>
  <c r="N215" i="27"/>
  <c r="Y217" i="27"/>
  <c r="N217" i="27"/>
  <c r="Y219" i="27"/>
  <c r="N219" i="27"/>
  <c r="Y221" i="27"/>
  <c r="N221" i="27"/>
  <c r="Y223" i="27"/>
  <c r="N223" i="27"/>
  <c r="Y225" i="27"/>
  <c r="N225" i="27"/>
  <c r="Y227" i="27"/>
  <c r="N227" i="27"/>
  <c r="Y229" i="27"/>
  <c r="N229" i="27"/>
  <c r="Y231" i="27"/>
  <c r="N231" i="27"/>
  <c r="Y233" i="27"/>
  <c r="N233" i="27"/>
  <c r="Y235" i="27"/>
  <c r="N235" i="27"/>
  <c r="Y237" i="27"/>
  <c r="N237" i="27"/>
  <c r="Y239" i="27"/>
  <c r="N239" i="27"/>
  <c r="Y241" i="27"/>
  <c r="N241" i="27"/>
  <c r="Y243" i="27"/>
  <c r="N243" i="27"/>
  <c r="Y245" i="27"/>
  <c r="N245" i="27"/>
  <c r="Y247" i="27"/>
  <c r="N247" i="27"/>
  <c r="Y249" i="27"/>
  <c r="N249" i="27"/>
  <c r="Y251" i="27"/>
  <c r="N251" i="27"/>
  <c r="Y253" i="27"/>
  <c r="N253" i="27"/>
  <c r="Y255" i="27"/>
  <c r="N255" i="27"/>
  <c r="Y257" i="27"/>
  <c r="N257" i="27"/>
  <c r="Y259" i="27"/>
  <c r="N259" i="27"/>
  <c r="Y261" i="27"/>
  <c r="N261" i="27"/>
  <c r="Y263" i="27"/>
  <c r="N263" i="27"/>
  <c r="Y265" i="27"/>
  <c r="N265" i="27"/>
  <c r="Y267" i="27"/>
  <c r="N267" i="27"/>
  <c r="Y269" i="27"/>
  <c r="N269" i="27"/>
  <c r="Y271" i="27"/>
  <c r="N271" i="27"/>
  <c r="Y273" i="27"/>
  <c r="N273" i="27"/>
  <c r="Y275" i="27"/>
  <c r="N275" i="27"/>
  <c r="Y277" i="27"/>
  <c r="N277" i="27"/>
  <c r="Y279" i="27"/>
  <c r="N279" i="27"/>
  <c r="Y281" i="27"/>
  <c r="N281" i="27"/>
  <c r="Y283" i="27"/>
  <c r="N283" i="27"/>
  <c r="Y285" i="27"/>
  <c r="N285" i="27"/>
  <c r="Y287" i="27"/>
  <c r="N287" i="27"/>
  <c r="Y289" i="27"/>
  <c r="N289" i="27"/>
  <c r="Y291" i="27"/>
  <c r="N291" i="27"/>
  <c r="Y293" i="27"/>
  <c r="N293" i="27"/>
  <c r="Y295" i="27"/>
  <c r="N295" i="27"/>
  <c r="Y297" i="27"/>
  <c r="N297" i="27"/>
  <c r="Y299" i="27"/>
  <c r="N299" i="27"/>
  <c r="Y301" i="27"/>
  <c r="N301" i="27"/>
  <c r="Y303" i="27"/>
  <c r="N303" i="27"/>
  <c r="Y305" i="27"/>
  <c r="N305" i="27"/>
  <c r="Y307" i="27"/>
  <c r="N307" i="27"/>
  <c r="Y309" i="27"/>
  <c r="N309" i="27"/>
  <c r="Y311" i="27"/>
  <c r="N311" i="27"/>
  <c r="Y313" i="27"/>
  <c r="N313" i="27"/>
  <c r="Y315" i="27"/>
  <c r="N315" i="27"/>
  <c r="Y317" i="27"/>
  <c r="N317" i="27"/>
  <c r="Y319" i="27"/>
  <c r="N319" i="27"/>
  <c r="Y321" i="27"/>
  <c r="N321" i="27"/>
  <c r="Y323" i="27"/>
  <c r="N323" i="27"/>
  <c r="Y325" i="27"/>
  <c r="N325" i="27"/>
  <c r="Y327" i="27"/>
  <c r="N327" i="27"/>
  <c r="Y329" i="27"/>
  <c r="N329" i="27"/>
  <c r="Y331" i="27"/>
  <c r="N331" i="27"/>
  <c r="Y333" i="27"/>
  <c r="N333" i="27"/>
  <c r="Y335" i="27"/>
  <c r="N335" i="27"/>
  <c r="Y337" i="27"/>
  <c r="N337" i="27"/>
  <c r="Y339" i="27"/>
  <c r="N339" i="27"/>
  <c r="Y341" i="27"/>
  <c r="N341" i="27"/>
  <c r="Y343" i="27"/>
  <c r="N343" i="27"/>
  <c r="Y345" i="27"/>
  <c r="N345" i="27"/>
  <c r="Y347" i="27"/>
  <c r="N347" i="27"/>
  <c r="Y349" i="27"/>
  <c r="N349" i="27"/>
  <c r="Y351" i="27"/>
  <c r="N351" i="27"/>
  <c r="Y353" i="27"/>
  <c r="N353" i="27"/>
  <c r="Y355" i="27"/>
  <c r="N355" i="27"/>
  <c r="Y357" i="27"/>
  <c r="N357" i="27"/>
  <c r="Y359" i="27"/>
  <c r="N359" i="27"/>
  <c r="Y361" i="27"/>
  <c r="N361" i="27"/>
  <c r="Y363" i="27"/>
  <c r="N363" i="27"/>
  <c r="Y365" i="27"/>
  <c r="N365" i="27"/>
  <c r="Y367" i="27"/>
  <c r="N367" i="27"/>
  <c r="Y369" i="27"/>
  <c r="N369" i="27"/>
  <c r="Y371" i="27"/>
  <c r="N371" i="27"/>
  <c r="Y373" i="27"/>
  <c r="N373" i="27"/>
  <c r="Y375" i="27"/>
  <c r="N375" i="27"/>
  <c r="Y377" i="27"/>
  <c r="N377" i="27"/>
  <c r="Y379" i="27"/>
  <c r="N379" i="27"/>
  <c r="Y381" i="27"/>
  <c r="N381" i="27"/>
  <c r="Y383" i="27"/>
  <c r="N383" i="27"/>
  <c r="Y385" i="27"/>
  <c r="N385" i="27"/>
  <c r="Y387" i="27"/>
  <c r="N387" i="27"/>
  <c r="Y389" i="27"/>
  <c r="N389" i="27"/>
  <c r="Y391" i="27"/>
  <c r="N391" i="27"/>
  <c r="Y393" i="27"/>
  <c r="N393" i="27"/>
  <c r="Y395" i="27"/>
  <c r="N395" i="27"/>
  <c r="Y397" i="27"/>
  <c r="N397" i="27"/>
  <c r="Y399" i="27"/>
  <c r="N399" i="27"/>
  <c r="Y401" i="27"/>
  <c r="N401" i="27"/>
  <c r="Y403" i="27"/>
  <c r="N403" i="27"/>
  <c r="Y405" i="27"/>
  <c r="N405" i="27"/>
  <c r="Y407" i="27"/>
  <c r="N407" i="27"/>
  <c r="Y409" i="27"/>
  <c r="N409" i="27"/>
  <c r="Y411" i="27"/>
  <c r="N411" i="27"/>
  <c r="Y413" i="27"/>
  <c r="N413" i="27"/>
  <c r="Y415" i="27"/>
  <c r="N415" i="27"/>
  <c r="Y417" i="27"/>
  <c r="N417" i="27"/>
  <c r="Y419" i="27"/>
  <c r="N419" i="27"/>
  <c r="Y421" i="27"/>
  <c r="N421" i="27"/>
  <c r="Y423" i="27"/>
  <c r="N423" i="27"/>
  <c r="Y425" i="27"/>
  <c r="N425" i="27"/>
  <c r="Y427" i="27"/>
  <c r="N427" i="27"/>
  <c r="Y429" i="27"/>
  <c r="N429" i="27"/>
  <c r="Y431" i="27"/>
  <c r="N431" i="27"/>
  <c r="Y433" i="27"/>
  <c r="N433" i="27"/>
  <c r="Y435" i="27"/>
  <c r="N435" i="27"/>
  <c r="Y437" i="27"/>
  <c r="N437" i="27"/>
  <c r="Y439" i="27"/>
  <c r="N439" i="27"/>
  <c r="Y441" i="27"/>
  <c r="N441" i="27"/>
  <c r="Y443" i="27"/>
  <c r="N443" i="27"/>
  <c r="Y445" i="27"/>
  <c r="N445" i="27"/>
  <c r="Y447" i="27"/>
  <c r="N447" i="27"/>
  <c r="Y449" i="27"/>
  <c r="N449" i="27"/>
  <c r="Y451" i="27"/>
  <c r="N451" i="27"/>
  <c r="Y453" i="27"/>
  <c r="N453" i="27"/>
  <c r="Y455" i="27"/>
  <c r="N455" i="27"/>
  <c r="Y457" i="27"/>
  <c r="N457" i="27"/>
  <c r="Y459" i="27"/>
  <c r="N459" i="27"/>
  <c r="Y461" i="27"/>
  <c r="N461" i="27"/>
  <c r="Y463" i="27"/>
  <c r="N463" i="27"/>
  <c r="Y465" i="27"/>
  <c r="N465" i="27"/>
  <c r="Y467" i="27"/>
  <c r="N467" i="27"/>
  <c r="Y469" i="27"/>
  <c r="N469" i="27"/>
  <c r="Y471" i="27"/>
  <c r="N471" i="27"/>
  <c r="Y473" i="27"/>
  <c r="N473" i="27"/>
  <c r="Y475" i="27"/>
  <c r="N475" i="27"/>
  <c r="Y477" i="27"/>
  <c r="N477" i="27"/>
  <c r="Y479" i="27"/>
  <c r="N479" i="27"/>
  <c r="Y481" i="27"/>
  <c r="N481" i="27"/>
  <c r="Y483" i="27"/>
  <c r="N483" i="27"/>
  <c r="Y485" i="27"/>
  <c r="N485" i="27"/>
  <c r="Y487" i="27"/>
  <c r="N487" i="27"/>
  <c r="Y489" i="27"/>
  <c r="N489" i="27"/>
  <c r="Y491" i="27"/>
  <c r="N491" i="27"/>
  <c r="Y493" i="27"/>
  <c r="N493" i="27"/>
  <c r="Y495" i="27"/>
  <c r="N495" i="27"/>
  <c r="Y497" i="27"/>
  <c r="N497" i="27"/>
  <c r="Y499" i="27"/>
  <c r="N499" i="27"/>
  <c r="Y501" i="27"/>
  <c r="N501" i="27"/>
  <c r="Y503" i="27"/>
  <c r="N503" i="27"/>
  <c r="Y505" i="27"/>
  <c r="N505" i="27"/>
  <c r="Y507" i="27"/>
  <c r="N507" i="27"/>
  <c r="Y509" i="27"/>
  <c r="N509" i="27"/>
  <c r="Y511" i="27"/>
  <c r="N511" i="27"/>
  <c r="Y513" i="27"/>
  <c r="N513" i="27"/>
  <c r="Y515" i="27"/>
  <c r="N515" i="27"/>
  <c r="Y517" i="27"/>
  <c r="N517" i="27"/>
  <c r="Y519" i="27"/>
  <c r="N519" i="27"/>
  <c r="Y521" i="27"/>
  <c r="N521" i="27"/>
  <c r="Y523" i="27"/>
  <c r="N523" i="27"/>
  <c r="Y525" i="27"/>
  <c r="N525" i="27"/>
  <c r="Y527" i="27"/>
  <c r="N527" i="27"/>
  <c r="Y529" i="27"/>
  <c r="N529" i="27"/>
  <c r="Y531" i="27"/>
  <c r="N531" i="27"/>
  <c r="Y533" i="27"/>
  <c r="N533" i="27"/>
  <c r="Y535" i="27"/>
  <c r="N535" i="27"/>
  <c r="Y537" i="27"/>
  <c r="N537" i="27"/>
  <c r="Y539" i="27"/>
  <c r="N539" i="27"/>
  <c r="Y541" i="27"/>
  <c r="N541" i="27"/>
  <c r="Y543" i="27"/>
  <c r="N543" i="27"/>
  <c r="Y545" i="27"/>
  <c r="N545" i="27"/>
  <c r="Y547" i="27"/>
  <c r="N547" i="27"/>
  <c r="Y549" i="27"/>
  <c r="N549" i="27"/>
  <c r="Y551" i="27"/>
  <c r="N551" i="27"/>
  <c r="Y553" i="27"/>
  <c r="N553" i="27"/>
  <c r="Y555" i="27"/>
  <c r="N555" i="27"/>
  <c r="Y557" i="27"/>
  <c r="N557" i="27"/>
  <c r="Y559" i="27"/>
  <c r="N559" i="27"/>
  <c r="Y561" i="27"/>
  <c r="N561" i="27"/>
  <c r="Y563" i="27"/>
  <c r="N563" i="27"/>
  <c r="Y565" i="27"/>
  <c r="N565" i="27"/>
  <c r="Y567" i="27"/>
  <c r="N567" i="27"/>
  <c r="Y569" i="27"/>
  <c r="N569" i="27"/>
  <c r="Y571" i="27"/>
  <c r="N571" i="27"/>
  <c r="Y573" i="27"/>
  <c r="N573" i="27"/>
  <c r="Y575" i="27"/>
  <c r="N575" i="27"/>
  <c r="Y577" i="27"/>
  <c r="N577" i="27"/>
  <c r="Y579" i="27"/>
  <c r="N579" i="27"/>
  <c r="Y581" i="27"/>
  <c r="N581" i="27"/>
  <c r="Y583" i="27"/>
  <c r="N583" i="27"/>
  <c r="Y585" i="27"/>
  <c r="N585" i="27"/>
  <c r="Y587" i="27"/>
  <c r="N587" i="27"/>
  <c r="Y589" i="27"/>
  <c r="N589" i="27"/>
  <c r="Y591" i="27"/>
  <c r="N591" i="27"/>
  <c r="Y593" i="27"/>
  <c r="N593" i="27"/>
  <c r="Y595" i="27"/>
  <c r="N595" i="27"/>
  <c r="Y597" i="27"/>
  <c r="N597" i="27"/>
  <c r="Y599" i="27"/>
  <c r="N599" i="27"/>
  <c r="Y601" i="27"/>
  <c r="N601" i="27"/>
  <c r="Y603" i="27"/>
  <c r="N603" i="27"/>
  <c r="Y605" i="27"/>
  <c r="N605" i="27"/>
  <c r="Y607" i="27"/>
  <c r="N607" i="27"/>
  <c r="Y609" i="27"/>
  <c r="N609" i="27"/>
  <c r="Y611" i="27"/>
  <c r="N611" i="27"/>
  <c r="Y613" i="27"/>
  <c r="N613" i="27"/>
  <c r="Y615" i="27"/>
  <c r="N615" i="27"/>
  <c r="Y617" i="27"/>
  <c r="N617" i="27"/>
  <c r="Y619" i="27"/>
  <c r="N619" i="27"/>
  <c r="Y621" i="27"/>
  <c r="N621" i="27"/>
  <c r="Y623" i="27"/>
  <c r="N623" i="27"/>
  <c r="Y625" i="27"/>
  <c r="N625" i="27"/>
  <c r="Y627" i="27"/>
  <c r="N627" i="27"/>
  <c r="Y629" i="27"/>
  <c r="N629" i="27"/>
  <c r="Y631" i="27"/>
  <c r="N631" i="27"/>
  <c r="Y633" i="27"/>
  <c r="N633" i="27"/>
  <c r="Y635" i="27"/>
  <c r="N635" i="27"/>
  <c r="Y637" i="27"/>
  <c r="N637" i="27"/>
  <c r="Y639" i="27"/>
  <c r="N639" i="27"/>
  <c r="Y641" i="27"/>
  <c r="N641" i="27"/>
  <c r="Y643" i="27"/>
  <c r="N643" i="27"/>
  <c r="Y645" i="27"/>
  <c r="N645" i="27"/>
  <c r="Y647" i="27"/>
  <c r="N647" i="27"/>
  <c r="Y649" i="27"/>
  <c r="N649" i="27"/>
  <c r="Y651" i="27"/>
  <c r="N651" i="27"/>
  <c r="Y653" i="27"/>
  <c r="N653" i="27"/>
  <c r="Y655" i="27"/>
  <c r="N655" i="27"/>
  <c r="Y657" i="27"/>
  <c r="N657" i="27"/>
  <c r="Y659" i="27"/>
  <c r="N659" i="27"/>
  <c r="Y661" i="27"/>
  <c r="N661" i="27"/>
  <c r="Y663" i="27"/>
  <c r="N663" i="27"/>
  <c r="Y665" i="27"/>
  <c r="N665" i="27"/>
  <c r="Y667" i="27"/>
  <c r="N667" i="27"/>
  <c r="Y669" i="27"/>
  <c r="N669" i="27"/>
  <c r="Y671" i="27"/>
  <c r="N671" i="27"/>
  <c r="Y673" i="27"/>
  <c r="N673" i="27"/>
  <c r="Y675" i="27"/>
  <c r="N675" i="27"/>
  <c r="Y677" i="27"/>
  <c r="N677" i="27"/>
  <c r="Y679" i="27"/>
  <c r="N679" i="27"/>
  <c r="Y681" i="27"/>
  <c r="N681" i="27"/>
  <c r="Y683" i="27"/>
  <c r="N683" i="27"/>
  <c r="Y685" i="27"/>
  <c r="N685" i="27"/>
  <c r="Y687" i="27"/>
  <c r="N687" i="27"/>
  <c r="Y689" i="27"/>
  <c r="N689" i="27"/>
  <c r="Y691" i="27"/>
  <c r="N691" i="27"/>
  <c r="Y693" i="27"/>
  <c r="N693" i="27"/>
  <c r="Y695" i="27"/>
  <c r="N695" i="27"/>
  <c r="Y697" i="27"/>
  <c r="N697" i="27"/>
  <c r="Y699" i="27"/>
  <c r="N699" i="27"/>
  <c r="Y701" i="27"/>
  <c r="N701" i="27"/>
  <c r="Y703" i="27"/>
  <c r="N703" i="27"/>
  <c r="Y705" i="27"/>
  <c r="N705" i="27"/>
  <c r="Y707" i="27"/>
  <c r="N707" i="27"/>
  <c r="Y709" i="27"/>
  <c r="N709" i="27"/>
  <c r="Y711" i="27"/>
  <c r="N711" i="27"/>
  <c r="Y713" i="27"/>
  <c r="N713" i="27"/>
  <c r="Y715" i="27"/>
  <c r="N715" i="27"/>
  <c r="Y717" i="27"/>
  <c r="N717" i="27"/>
  <c r="Y719" i="27"/>
  <c r="N719" i="27"/>
  <c r="Y721" i="27"/>
  <c r="N721" i="27"/>
  <c r="Y723" i="27"/>
  <c r="N723" i="27"/>
  <c r="Y725" i="27"/>
  <c r="N725" i="27"/>
  <c r="Y727" i="27"/>
  <c r="N727" i="27"/>
  <c r="Y729" i="27"/>
  <c r="N729" i="27"/>
  <c r="Y731" i="27"/>
  <c r="N731" i="27"/>
  <c r="Y733" i="27"/>
  <c r="N733" i="27"/>
  <c r="Y735" i="27"/>
  <c r="N735" i="27"/>
  <c r="Y737" i="27"/>
  <c r="N737" i="27"/>
  <c r="Y739" i="27"/>
  <c r="N739" i="27"/>
  <c r="Y741" i="27"/>
  <c r="N741" i="27"/>
  <c r="Y743" i="27"/>
  <c r="N743" i="27"/>
  <c r="Y745" i="27"/>
  <c r="N745" i="27"/>
  <c r="Y747" i="27"/>
  <c r="N747" i="27"/>
  <c r="Y749" i="27"/>
  <c r="N749" i="27"/>
  <c r="Y751" i="27"/>
  <c r="N751" i="27"/>
  <c r="Y753" i="27"/>
  <c r="N753" i="27"/>
  <c r="Y755" i="27"/>
  <c r="N755" i="27"/>
  <c r="Y757" i="27"/>
  <c r="N757" i="27"/>
  <c r="Y759" i="27"/>
  <c r="N759" i="27"/>
  <c r="Y761" i="27"/>
  <c r="N761" i="27"/>
  <c r="Y763" i="27"/>
  <c r="N763" i="27"/>
  <c r="Y765" i="27"/>
  <c r="N765" i="27"/>
  <c r="Y767" i="27"/>
  <c r="N767" i="27"/>
  <c r="Y769" i="27"/>
  <c r="N769" i="27"/>
  <c r="Y771" i="27"/>
  <c r="N771" i="27"/>
  <c r="Y773" i="27"/>
  <c r="N773" i="27"/>
  <c r="Y775" i="27"/>
  <c r="N775" i="27"/>
  <c r="Y777" i="27"/>
  <c r="N777" i="27"/>
  <c r="Y779" i="27"/>
  <c r="N779" i="27"/>
  <c r="Y781" i="27"/>
  <c r="N781" i="27"/>
  <c r="Y783" i="27"/>
  <c r="N783" i="27"/>
  <c r="Y785" i="27"/>
  <c r="N785" i="27"/>
  <c r="Y787" i="27"/>
  <c r="N787" i="27"/>
  <c r="Y789" i="27"/>
  <c r="N789" i="27"/>
  <c r="Y791" i="27"/>
  <c r="N791" i="27"/>
  <c r="Y793" i="27"/>
  <c r="N793" i="27"/>
  <c r="Y795" i="27"/>
  <c r="N795" i="27"/>
  <c r="Y797" i="27"/>
  <c r="N797" i="27"/>
  <c r="Y799" i="27"/>
  <c r="N799" i="27"/>
  <c r="Y801" i="27"/>
  <c r="N801" i="27"/>
  <c r="Y803" i="27"/>
  <c r="N803" i="27"/>
  <c r="Y805" i="27"/>
  <c r="N805" i="27"/>
  <c r="Y807" i="27"/>
  <c r="N807" i="27"/>
  <c r="Y809" i="27"/>
  <c r="N809" i="27"/>
  <c r="Y811" i="27"/>
  <c r="N811" i="27"/>
  <c r="Y813" i="27"/>
  <c r="N813" i="27"/>
  <c r="Y815" i="27"/>
  <c r="N815" i="27"/>
  <c r="Y817" i="27"/>
  <c r="N817" i="27"/>
  <c r="Y819" i="27"/>
  <c r="N819" i="27"/>
  <c r="Y821" i="27"/>
  <c r="N821" i="27"/>
  <c r="Y823" i="27"/>
  <c r="N823" i="27"/>
  <c r="Y825" i="27"/>
  <c r="N825" i="27"/>
  <c r="Y827" i="27"/>
  <c r="N827" i="27"/>
  <c r="Y829" i="27"/>
  <c r="N829" i="27"/>
  <c r="Y831" i="27"/>
  <c r="N831" i="27"/>
  <c r="Y833" i="27"/>
  <c r="N833" i="27"/>
  <c r="Y835" i="27"/>
  <c r="N835" i="27"/>
  <c r="Y837" i="27"/>
  <c r="N837" i="27"/>
  <c r="Y839" i="27"/>
  <c r="N839" i="27"/>
  <c r="Y841" i="27"/>
  <c r="N841" i="27"/>
  <c r="Y843" i="27"/>
  <c r="N843" i="27"/>
  <c r="Y845" i="27"/>
  <c r="N845" i="27"/>
  <c r="Y847" i="27"/>
  <c r="N847" i="27"/>
  <c r="Y849" i="27"/>
  <c r="N849" i="27"/>
  <c r="Y851" i="27"/>
  <c r="N851" i="27"/>
  <c r="Y853" i="27"/>
  <c r="N853" i="27"/>
  <c r="Y855" i="27"/>
  <c r="N855" i="27"/>
  <c r="Y857" i="27"/>
  <c r="N857" i="27"/>
  <c r="Y859" i="27"/>
  <c r="N859" i="27"/>
  <c r="Y861" i="27"/>
  <c r="N861" i="27"/>
  <c r="Y863" i="27"/>
  <c r="N863" i="27"/>
  <c r="Y865" i="27"/>
  <c r="N865" i="27"/>
  <c r="Y867" i="27"/>
  <c r="N867" i="27"/>
  <c r="Y869" i="27"/>
  <c r="N869" i="27"/>
  <c r="Y871" i="27"/>
  <c r="N871" i="27"/>
  <c r="Y873" i="27"/>
  <c r="N873" i="27"/>
  <c r="Y875" i="27"/>
  <c r="N875" i="27"/>
  <c r="Y877" i="27"/>
  <c r="N877" i="27"/>
  <c r="Y879" i="27"/>
  <c r="N879" i="27"/>
  <c r="Y881" i="27"/>
  <c r="N881" i="27"/>
  <c r="Y883" i="27"/>
  <c r="N883" i="27"/>
  <c r="Y885" i="27"/>
  <c r="N885" i="27"/>
  <c r="Y887" i="27"/>
  <c r="N887" i="27"/>
  <c r="Y889" i="27"/>
  <c r="N889" i="27"/>
  <c r="Y891" i="27"/>
  <c r="N891" i="27"/>
  <c r="Y893" i="27"/>
  <c r="N893" i="27"/>
  <c r="Y895" i="27"/>
  <c r="N895" i="27"/>
  <c r="Y897" i="27"/>
  <c r="N897" i="27"/>
  <c r="Y899" i="27"/>
  <c r="N899" i="27"/>
  <c r="Y901" i="27"/>
  <c r="N901" i="27"/>
  <c r="Y903" i="27"/>
  <c r="N903" i="27"/>
  <c r="Y905" i="27"/>
  <c r="N905" i="27"/>
  <c r="Y907" i="27"/>
  <c r="N907" i="27"/>
  <c r="Y909" i="27"/>
  <c r="N909" i="27"/>
  <c r="Y911" i="27"/>
  <c r="N911" i="27"/>
  <c r="Y913" i="27"/>
  <c r="N913" i="27"/>
  <c r="Y915" i="27"/>
  <c r="N915" i="27"/>
  <c r="Y917" i="27"/>
  <c r="N917" i="27"/>
  <c r="Y919" i="27"/>
  <c r="N919" i="27"/>
  <c r="Y921" i="27"/>
  <c r="N921" i="27"/>
  <c r="Y923" i="27"/>
  <c r="N923" i="27"/>
  <c r="Y925" i="27"/>
  <c r="N925" i="27"/>
  <c r="Y927" i="27"/>
  <c r="N927" i="27"/>
  <c r="Y929" i="27"/>
  <c r="N929" i="27"/>
  <c r="Y931" i="27"/>
  <c r="N931" i="27"/>
  <c r="Y933" i="27"/>
  <c r="N933" i="27"/>
  <c r="Y935" i="27"/>
  <c r="N935" i="27"/>
  <c r="Y937" i="27"/>
  <c r="N937" i="27"/>
  <c r="Y939" i="27"/>
  <c r="N939" i="27"/>
  <c r="Y941" i="27"/>
  <c r="N941" i="27"/>
  <c r="Y943" i="27"/>
  <c r="N943" i="27"/>
  <c r="Y945" i="27"/>
  <c r="N945" i="27"/>
  <c r="Y947" i="27"/>
  <c r="N947" i="27"/>
  <c r="Y949" i="27"/>
  <c r="N949" i="27"/>
  <c r="Y951" i="27"/>
  <c r="N951" i="27"/>
  <c r="Y953" i="27"/>
  <c r="N953" i="27"/>
  <c r="Y955" i="27"/>
  <c r="N955" i="27"/>
  <c r="Y957" i="27"/>
  <c r="N957" i="27"/>
  <c r="Y959" i="27"/>
  <c r="N959" i="27"/>
  <c r="Y961" i="27"/>
  <c r="N961" i="27"/>
  <c r="Y963" i="27"/>
  <c r="N963" i="27"/>
  <c r="Y965" i="27"/>
  <c r="N965" i="27"/>
  <c r="Y967" i="27"/>
  <c r="N967" i="27"/>
  <c r="Y969" i="27"/>
  <c r="N969" i="27"/>
  <c r="Y971" i="27"/>
  <c r="N971" i="27"/>
  <c r="Y973" i="27"/>
  <c r="N973" i="27"/>
  <c r="Y975" i="27"/>
  <c r="N975" i="27"/>
  <c r="Y977" i="27"/>
  <c r="N977" i="27"/>
  <c r="Y979" i="27"/>
  <c r="N979" i="27"/>
  <c r="Y981" i="27"/>
  <c r="N981" i="27"/>
  <c r="Y983" i="27"/>
  <c r="N983" i="27"/>
  <c r="Y985" i="27"/>
  <c r="N985" i="27"/>
  <c r="Y987" i="27"/>
  <c r="N987" i="27"/>
  <c r="Y989" i="27"/>
  <c r="N989" i="27"/>
  <c r="Y991" i="27"/>
  <c r="N991" i="27"/>
  <c r="Y993" i="27"/>
  <c r="N993" i="27"/>
  <c r="Y995" i="27"/>
  <c r="N995" i="27"/>
  <c r="Y997" i="27"/>
  <c r="N997" i="27"/>
  <c r="Y999" i="27"/>
  <c r="N999" i="27"/>
  <c r="Y1001" i="27"/>
  <c r="N1001" i="27"/>
  <c r="Y1003" i="27"/>
  <c r="N1003" i="27"/>
  <c r="Y1005" i="27"/>
  <c r="N1005" i="27"/>
  <c r="AC9" i="27"/>
  <c r="R9" i="27"/>
  <c r="AC11" i="27"/>
  <c r="R11" i="27"/>
  <c r="AC13" i="27"/>
  <c r="R13" i="27"/>
  <c r="AC15" i="27"/>
  <c r="R15" i="27"/>
  <c r="AC17" i="27"/>
  <c r="R17" i="27"/>
  <c r="AC19" i="27"/>
  <c r="R19" i="27"/>
  <c r="AC21" i="27"/>
  <c r="R21" i="27"/>
  <c r="AC23" i="27"/>
  <c r="R23" i="27"/>
  <c r="AC25" i="27"/>
  <c r="R25" i="27"/>
  <c r="AC27" i="27"/>
  <c r="R27" i="27"/>
  <c r="AC29" i="27"/>
  <c r="R29" i="27"/>
  <c r="AC31" i="27"/>
  <c r="R31" i="27"/>
  <c r="AC33" i="27"/>
  <c r="R33" i="27"/>
  <c r="AC35" i="27"/>
  <c r="R35" i="27"/>
  <c r="AC37" i="27"/>
  <c r="R37" i="27"/>
  <c r="AC39" i="27"/>
  <c r="R39" i="27"/>
  <c r="AC41" i="27"/>
  <c r="R41" i="27"/>
  <c r="AC43" i="27"/>
  <c r="R43" i="27"/>
  <c r="AC45" i="27"/>
  <c r="R45" i="27"/>
  <c r="AC47" i="27"/>
  <c r="R47" i="27"/>
  <c r="AC49" i="27"/>
  <c r="R49" i="27"/>
  <c r="AC51" i="27"/>
  <c r="R51" i="27"/>
  <c r="AC53" i="27"/>
  <c r="R53" i="27"/>
  <c r="AC55" i="27"/>
  <c r="R55" i="27"/>
  <c r="AC57" i="27"/>
  <c r="R57" i="27"/>
  <c r="AC59" i="27"/>
  <c r="R59" i="27"/>
  <c r="AC61" i="27"/>
  <c r="R61" i="27"/>
  <c r="AC63" i="27"/>
  <c r="R63" i="27"/>
  <c r="AC65" i="27"/>
  <c r="R65" i="27"/>
  <c r="AC67" i="27"/>
  <c r="R67" i="27"/>
  <c r="AC69" i="27"/>
  <c r="R69" i="27"/>
  <c r="AC71" i="27"/>
  <c r="R71" i="27"/>
  <c r="AC73" i="27"/>
  <c r="R73" i="27"/>
  <c r="AC75" i="27"/>
  <c r="R75" i="27"/>
  <c r="AC77" i="27"/>
  <c r="R77" i="27"/>
  <c r="AC79" i="27"/>
  <c r="R79" i="27"/>
  <c r="AC81" i="27"/>
  <c r="R81" i="27"/>
  <c r="AC83" i="27"/>
  <c r="R83" i="27"/>
  <c r="AC85" i="27"/>
  <c r="R85" i="27"/>
  <c r="AC87" i="27"/>
  <c r="R87" i="27"/>
  <c r="AC89" i="27"/>
  <c r="R89" i="27"/>
  <c r="AC91" i="27"/>
  <c r="R91" i="27"/>
  <c r="AC93" i="27"/>
  <c r="R93" i="27"/>
  <c r="AC95" i="27"/>
  <c r="R95" i="27"/>
  <c r="AC97" i="27"/>
  <c r="R97" i="27"/>
  <c r="AC99" i="27"/>
  <c r="R99" i="27"/>
  <c r="AC101" i="27"/>
  <c r="R101" i="27"/>
  <c r="AC103" i="27"/>
  <c r="R103" i="27"/>
  <c r="AC105" i="27"/>
  <c r="R105" i="27"/>
  <c r="AC107" i="27"/>
  <c r="R107" i="27"/>
  <c r="AC109" i="27"/>
  <c r="R109" i="27"/>
  <c r="AC111" i="27"/>
  <c r="R111" i="27"/>
  <c r="AC113" i="27"/>
  <c r="R113" i="27"/>
  <c r="AC115" i="27"/>
  <c r="R115" i="27"/>
  <c r="AC117" i="27"/>
  <c r="R117" i="27"/>
  <c r="AC119" i="27"/>
  <c r="R119" i="27"/>
  <c r="AC121" i="27"/>
  <c r="R121" i="27"/>
  <c r="AC123" i="27"/>
  <c r="R123" i="27"/>
  <c r="AC125" i="27"/>
  <c r="R125" i="27"/>
  <c r="AC127" i="27"/>
  <c r="R127" i="27"/>
  <c r="AC129" i="27"/>
  <c r="R129" i="27"/>
  <c r="AC131" i="27"/>
  <c r="R131" i="27"/>
  <c r="AC133" i="27"/>
  <c r="R133" i="27"/>
  <c r="AC135" i="27"/>
  <c r="R135" i="27"/>
  <c r="AC137" i="27"/>
  <c r="R137" i="27"/>
  <c r="AC139" i="27"/>
  <c r="R139" i="27"/>
  <c r="AC141" i="27"/>
  <c r="R141" i="27"/>
  <c r="AC143" i="27"/>
  <c r="R143" i="27"/>
  <c r="AC145" i="27"/>
  <c r="R145" i="27"/>
  <c r="AC147" i="27"/>
  <c r="R147" i="27"/>
  <c r="AC149" i="27"/>
  <c r="R149" i="27"/>
  <c r="AC151" i="27"/>
  <c r="R151" i="27"/>
  <c r="AC153" i="27"/>
  <c r="R153" i="27"/>
  <c r="AC155" i="27"/>
  <c r="R155" i="27"/>
  <c r="AC157" i="27"/>
  <c r="R157" i="27"/>
  <c r="AC159" i="27"/>
  <c r="R159" i="27"/>
  <c r="AC161" i="27"/>
  <c r="R161" i="27"/>
  <c r="AC163" i="27"/>
  <c r="R163" i="27"/>
  <c r="AC165" i="27"/>
  <c r="R165" i="27"/>
  <c r="AC167" i="27"/>
  <c r="R167" i="27"/>
  <c r="AC169" i="27"/>
  <c r="R169" i="27"/>
  <c r="AC171" i="27"/>
  <c r="R171" i="27"/>
  <c r="AC173" i="27"/>
  <c r="R173" i="27"/>
  <c r="AC175" i="27"/>
  <c r="R175" i="27"/>
  <c r="AC177" i="27"/>
  <c r="R177" i="27"/>
  <c r="AC179" i="27"/>
  <c r="R179" i="27"/>
  <c r="AC181" i="27"/>
  <c r="R181" i="27"/>
  <c r="AC183" i="27"/>
  <c r="R183" i="27"/>
  <c r="AC185" i="27"/>
  <c r="R185" i="27"/>
  <c r="AC187" i="27"/>
  <c r="R187" i="27"/>
  <c r="AC189" i="27"/>
  <c r="R189" i="27"/>
  <c r="AC191" i="27"/>
  <c r="R191" i="27"/>
  <c r="AC193" i="27"/>
  <c r="R193" i="27"/>
  <c r="AC195" i="27"/>
  <c r="R195" i="27"/>
  <c r="AC197" i="27"/>
  <c r="R197" i="27"/>
  <c r="AC199" i="27"/>
  <c r="R199" i="27"/>
  <c r="AC201" i="27"/>
  <c r="R201" i="27"/>
  <c r="AC203" i="27"/>
  <c r="R203" i="27"/>
  <c r="AC205" i="27"/>
  <c r="R205" i="27"/>
  <c r="AC207" i="27"/>
  <c r="R207" i="27"/>
  <c r="AC209" i="27"/>
  <c r="R209" i="27"/>
  <c r="AC211" i="27"/>
  <c r="R211" i="27"/>
  <c r="AC213" i="27"/>
  <c r="R213" i="27"/>
  <c r="AC215" i="27"/>
  <c r="R215" i="27"/>
  <c r="AC217" i="27"/>
  <c r="R217" i="27"/>
  <c r="AC219" i="27"/>
  <c r="R219" i="27"/>
  <c r="AC221" i="27"/>
  <c r="R221" i="27"/>
  <c r="AC223" i="27"/>
  <c r="R223" i="27"/>
  <c r="AC225" i="27"/>
  <c r="R225" i="27"/>
  <c r="AC227" i="27"/>
  <c r="R227" i="27"/>
  <c r="AC229" i="27"/>
  <c r="R229" i="27"/>
  <c r="AC231" i="27"/>
  <c r="R231" i="27"/>
  <c r="AC233" i="27"/>
  <c r="R233" i="27"/>
  <c r="AC235" i="27"/>
  <c r="R235" i="27"/>
  <c r="AC237" i="27"/>
  <c r="R237" i="27"/>
  <c r="AC239" i="27"/>
  <c r="R239" i="27"/>
  <c r="AC241" i="27"/>
  <c r="R241" i="27"/>
  <c r="AC243" i="27"/>
  <c r="R243" i="27"/>
  <c r="AC245" i="27"/>
  <c r="R245" i="27"/>
  <c r="AC247" i="27"/>
  <c r="R247" i="27"/>
  <c r="AC249" i="27"/>
  <c r="R249" i="27"/>
  <c r="AC251" i="27"/>
  <c r="R251" i="27"/>
  <c r="AC253" i="27"/>
  <c r="R253" i="27"/>
  <c r="AC255" i="27"/>
  <c r="R255" i="27"/>
  <c r="AC257" i="27"/>
  <c r="R257" i="27"/>
  <c r="AC259" i="27"/>
  <c r="R259" i="27"/>
  <c r="AC261" i="27"/>
  <c r="R261" i="27"/>
  <c r="AC263" i="27"/>
  <c r="R263" i="27"/>
  <c r="AC265" i="27"/>
  <c r="R265" i="27"/>
  <c r="AC267" i="27"/>
  <c r="R267" i="27"/>
  <c r="AC269" i="27"/>
  <c r="R269" i="27"/>
  <c r="AC271" i="27"/>
  <c r="R271" i="27"/>
  <c r="AC273" i="27"/>
  <c r="R273" i="27"/>
  <c r="AC275" i="27"/>
  <c r="R275" i="27"/>
  <c r="AC277" i="27"/>
  <c r="R277" i="27"/>
  <c r="AC279" i="27"/>
  <c r="R279" i="27"/>
  <c r="AC281" i="27"/>
  <c r="R281" i="27"/>
  <c r="AC283" i="27"/>
  <c r="R283" i="27"/>
  <c r="AC285" i="27"/>
  <c r="R285" i="27"/>
  <c r="AC287" i="27"/>
  <c r="R287" i="27"/>
  <c r="AC289" i="27"/>
  <c r="R289" i="27"/>
  <c r="AC291" i="27"/>
  <c r="R291" i="27"/>
  <c r="AC293" i="27"/>
  <c r="R293" i="27"/>
  <c r="AC295" i="27"/>
  <c r="R295" i="27"/>
  <c r="AC297" i="27"/>
  <c r="R297" i="27"/>
  <c r="AC299" i="27"/>
  <c r="R299" i="27"/>
  <c r="AC301" i="27"/>
  <c r="R301" i="27"/>
  <c r="AC303" i="27"/>
  <c r="R303" i="27"/>
  <c r="AC305" i="27"/>
  <c r="R305" i="27"/>
  <c r="AC307" i="27"/>
  <c r="R307" i="27"/>
  <c r="AC309" i="27"/>
  <c r="R309" i="27"/>
  <c r="AC311" i="27"/>
  <c r="R311" i="27"/>
  <c r="AC313" i="27"/>
  <c r="R313" i="27"/>
  <c r="AC315" i="27"/>
  <c r="R315" i="27"/>
  <c r="AC317" i="27"/>
  <c r="R317" i="27"/>
  <c r="AC319" i="27"/>
  <c r="R319" i="27"/>
  <c r="AC321" i="27"/>
  <c r="R321" i="27"/>
  <c r="AC323" i="27"/>
  <c r="R323" i="27"/>
  <c r="AC325" i="27"/>
  <c r="R325" i="27"/>
  <c r="AC327" i="27"/>
  <c r="R327" i="27"/>
  <c r="AC329" i="27"/>
  <c r="R329" i="27"/>
  <c r="AC331" i="27"/>
  <c r="R331" i="27"/>
  <c r="AC333" i="27"/>
  <c r="R333" i="27"/>
  <c r="AC335" i="27"/>
  <c r="R335" i="27"/>
  <c r="AC337" i="27"/>
  <c r="R337" i="27"/>
  <c r="AC339" i="27"/>
  <c r="R339" i="27"/>
  <c r="AC341" i="27"/>
  <c r="R341" i="27"/>
  <c r="AC343" i="27"/>
  <c r="R343" i="27"/>
  <c r="AC345" i="27"/>
  <c r="R345" i="27"/>
  <c r="AC347" i="27"/>
  <c r="R347" i="27"/>
  <c r="AC349" i="27"/>
  <c r="R349" i="27"/>
  <c r="AC351" i="27"/>
  <c r="R351" i="27"/>
  <c r="AC353" i="27"/>
  <c r="R353" i="27"/>
  <c r="AC355" i="27"/>
  <c r="R355" i="27"/>
  <c r="AC357" i="27"/>
  <c r="R357" i="27"/>
  <c r="AC359" i="27"/>
  <c r="R359" i="27"/>
  <c r="AC361" i="27"/>
  <c r="R361" i="27"/>
  <c r="AC363" i="27"/>
  <c r="R363" i="27"/>
  <c r="AC365" i="27"/>
  <c r="R365" i="27"/>
  <c r="AC367" i="27"/>
  <c r="R367" i="27"/>
  <c r="AC369" i="27"/>
  <c r="R369" i="27"/>
  <c r="AC371" i="27"/>
  <c r="R371" i="27"/>
  <c r="AC373" i="27"/>
  <c r="R373" i="27"/>
  <c r="AC375" i="27"/>
  <c r="R375" i="27"/>
  <c r="AC377" i="27"/>
  <c r="R377" i="27"/>
  <c r="AC379" i="27"/>
  <c r="R379" i="27"/>
  <c r="AC381" i="27"/>
  <c r="R381" i="27"/>
  <c r="AC383" i="27"/>
  <c r="R383" i="27"/>
  <c r="AC385" i="27"/>
  <c r="R385" i="27"/>
  <c r="AC387" i="27"/>
  <c r="R387" i="27"/>
  <c r="AC389" i="27"/>
  <c r="R389" i="27"/>
  <c r="AC391" i="27"/>
  <c r="R391" i="27"/>
  <c r="AC393" i="27"/>
  <c r="R393" i="27"/>
  <c r="AC395" i="27"/>
  <c r="R395" i="27"/>
  <c r="AC397" i="27"/>
  <c r="R397" i="27"/>
  <c r="AC399" i="27"/>
  <c r="R399" i="27"/>
  <c r="AC401" i="27"/>
  <c r="R401" i="27"/>
  <c r="AC403" i="27"/>
  <c r="R403" i="27"/>
  <c r="AC405" i="27"/>
  <c r="R405" i="27"/>
  <c r="AC407" i="27"/>
  <c r="R407" i="27"/>
  <c r="AC409" i="27"/>
  <c r="R409" i="27"/>
  <c r="AC411" i="27"/>
  <c r="R411" i="27"/>
  <c r="AC413" i="27"/>
  <c r="R413" i="27"/>
  <c r="AC415" i="27"/>
  <c r="R415" i="27"/>
  <c r="AC417" i="27"/>
  <c r="R417" i="27"/>
  <c r="AC419" i="27"/>
  <c r="R419" i="27"/>
  <c r="AC421" i="27"/>
  <c r="R421" i="27"/>
  <c r="AC423" i="27"/>
  <c r="R423" i="27"/>
  <c r="AC425" i="27"/>
  <c r="R425" i="27"/>
  <c r="AC427" i="27"/>
  <c r="R427" i="27"/>
  <c r="AC429" i="27"/>
  <c r="R429" i="27"/>
  <c r="AC431" i="27"/>
  <c r="R431" i="27"/>
  <c r="AC433" i="27"/>
  <c r="R433" i="27"/>
  <c r="AC435" i="27"/>
  <c r="R435" i="27"/>
  <c r="AC437" i="27"/>
  <c r="R437" i="27"/>
  <c r="AC439" i="27"/>
  <c r="R439" i="27"/>
  <c r="AC441" i="27"/>
  <c r="R441" i="27"/>
  <c r="AC443" i="27"/>
  <c r="R443" i="27"/>
  <c r="AC445" i="27"/>
  <c r="R445" i="27"/>
  <c r="AC447" i="27"/>
  <c r="R447" i="27"/>
  <c r="AC449" i="27"/>
  <c r="R449" i="27"/>
  <c r="AC451" i="27"/>
  <c r="R451" i="27"/>
  <c r="AC453" i="27"/>
  <c r="R453" i="27"/>
  <c r="AC455" i="27"/>
  <c r="R455" i="27"/>
  <c r="AC457" i="27"/>
  <c r="R457" i="27"/>
  <c r="AC459" i="27"/>
  <c r="R459" i="27"/>
  <c r="AC461" i="27"/>
  <c r="R461" i="27"/>
  <c r="AC463" i="27"/>
  <c r="R463" i="27"/>
  <c r="AC465" i="27"/>
  <c r="R465" i="27"/>
  <c r="AC467" i="27"/>
  <c r="R467" i="27"/>
  <c r="AC469" i="27"/>
  <c r="R469" i="27"/>
  <c r="AC471" i="27"/>
  <c r="R471" i="27"/>
  <c r="AC473" i="27"/>
  <c r="R473" i="27"/>
  <c r="AC475" i="27"/>
  <c r="R475" i="27"/>
  <c r="AC477" i="27"/>
  <c r="R477" i="27"/>
  <c r="AC479" i="27"/>
  <c r="R479" i="27"/>
  <c r="AC481" i="27"/>
  <c r="R481" i="27"/>
  <c r="AC483" i="27"/>
  <c r="R483" i="27"/>
  <c r="AC485" i="27"/>
  <c r="R485" i="27"/>
  <c r="AC487" i="27"/>
  <c r="R487" i="27"/>
  <c r="AC489" i="27"/>
  <c r="R489" i="27"/>
  <c r="AC491" i="27"/>
  <c r="R491" i="27"/>
  <c r="AC493" i="27"/>
  <c r="R493" i="27"/>
  <c r="AC495" i="27"/>
  <c r="R495" i="27"/>
  <c r="AC497" i="27"/>
  <c r="R497" i="27"/>
  <c r="AC499" i="27"/>
  <c r="R499" i="27"/>
  <c r="AC501" i="27"/>
  <c r="R501" i="27"/>
  <c r="AC503" i="27"/>
  <c r="R503" i="27"/>
  <c r="AC505" i="27"/>
  <c r="R505" i="27"/>
  <c r="AC507" i="27"/>
  <c r="R507" i="27"/>
  <c r="AC509" i="27"/>
  <c r="R509" i="27"/>
  <c r="AC511" i="27"/>
  <c r="R511" i="27"/>
  <c r="AC513" i="27"/>
  <c r="R513" i="27"/>
  <c r="AC515" i="27"/>
  <c r="R515" i="27"/>
  <c r="AC517" i="27"/>
  <c r="R517" i="27"/>
  <c r="AC519" i="27"/>
  <c r="R519" i="27"/>
  <c r="AC521" i="27"/>
  <c r="R521" i="27"/>
  <c r="AC523" i="27"/>
  <c r="R523" i="27"/>
  <c r="AC525" i="27"/>
  <c r="R525" i="27"/>
  <c r="AC527" i="27"/>
  <c r="R527" i="27"/>
  <c r="AC529" i="27"/>
  <c r="R529" i="27"/>
  <c r="AC531" i="27"/>
  <c r="R531" i="27"/>
  <c r="AC533" i="27"/>
  <c r="R533" i="27"/>
  <c r="AC535" i="27"/>
  <c r="R535" i="27"/>
  <c r="AC537" i="27"/>
  <c r="R537" i="27"/>
  <c r="AC539" i="27"/>
  <c r="R539" i="27"/>
  <c r="AC541" i="27"/>
  <c r="R541" i="27"/>
  <c r="AC543" i="27"/>
  <c r="R543" i="27"/>
  <c r="AC545" i="27"/>
  <c r="R545" i="27"/>
  <c r="AC547" i="27"/>
  <c r="R547" i="27"/>
  <c r="AC549" i="27"/>
  <c r="R549" i="27"/>
  <c r="AC551" i="27"/>
  <c r="R551" i="27"/>
  <c r="AC553" i="27"/>
  <c r="R553" i="27"/>
  <c r="AC555" i="27"/>
  <c r="R555" i="27"/>
  <c r="AC557" i="27"/>
  <c r="R557" i="27"/>
  <c r="AC559" i="27"/>
  <c r="R559" i="27"/>
  <c r="AC561" i="27"/>
  <c r="R561" i="27"/>
  <c r="AC563" i="27"/>
  <c r="R563" i="27"/>
  <c r="AC565" i="27"/>
  <c r="R565" i="27"/>
  <c r="AC567" i="27"/>
  <c r="R567" i="27"/>
  <c r="AC569" i="27"/>
  <c r="R569" i="27"/>
  <c r="AC571" i="27"/>
  <c r="R571" i="27"/>
  <c r="AC573" i="27"/>
  <c r="R573" i="27"/>
  <c r="AC575" i="27"/>
  <c r="R575" i="27"/>
  <c r="AC577" i="27"/>
  <c r="R577" i="27"/>
  <c r="AC579" i="27"/>
  <c r="R579" i="27"/>
  <c r="AC581" i="27"/>
  <c r="R581" i="27"/>
  <c r="AC583" i="27"/>
  <c r="R583" i="27"/>
  <c r="AC585" i="27"/>
  <c r="R585" i="27"/>
  <c r="AC587" i="27"/>
  <c r="R587" i="27"/>
  <c r="AC589" i="27"/>
  <c r="R589" i="27"/>
  <c r="AC591" i="27"/>
  <c r="R591" i="27"/>
  <c r="AC593" i="27"/>
  <c r="R593" i="27"/>
  <c r="AC595" i="27"/>
  <c r="R595" i="27"/>
  <c r="AC597" i="27"/>
  <c r="R597" i="27"/>
  <c r="AC599" i="27"/>
  <c r="R599" i="27"/>
  <c r="AC601" i="27"/>
  <c r="R601" i="27"/>
  <c r="AC603" i="27"/>
  <c r="R603" i="27"/>
  <c r="AC605" i="27"/>
  <c r="R605" i="27"/>
  <c r="AC607" i="27"/>
  <c r="R607" i="27"/>
  <c r="AC609" i="27"/>
  <c r="R609" i="27"/>
  <c r="AC611" i="27"/>
  <c r="R611" i="27"/>
  <c r="AC613" i="27"/>
  <c r="R613" i="27"/>
  <c r="AC615" i="27"/>
  <c r="R615" i="27"/>
  <c r="AC617" i="27"/>
  <c r="R617" i="27"/>
  <c r="AC619" i="27"/>
  <c r="R619" i="27"/>
  <c r="AC621" i="27"/>
  <c r="R621" i="27"/>
  <c r="AC623" i="27"/>
  <c r="R623" i="27"/>
  <c r="AC625" i="27"/>
  <c r="R625" i="27"/>
  <c r="AC627" i="27"/>
  <c r="R627" i="27"/>
  <c r="AC629" i="27"/>
  <c r="R629" i="27"/>
  <c r="AC631" i="27"/>
  <c r="R631" i="27"/>
  <c r="AC633" i="27"/>
  <c r="R633" i="27"/>
  <c r="AC635" i="27"/>
  <c r="R635" i="27"/>
  <c r="AC637" i="27"/>
  <c r="R637" i="27"/>
  <c r="AC639" i="27"/>
  <c r="R639" i="27"/>
  <c r="AC641" i="27"/>
  <c r="R641" i="27"/>
  <c r="AC643" i="27"/>
  <c r="R643" i="27"/>
  <c r="AC645" i="27"/>
  <c r="R645" i="27"/>
  <c r="AC647" i="27"/>
  <c r="R647" i="27"/>
  <c r="AC649" i="27"/>
  <c r="R649" i="27"/>
  <c r="AC651" i="27"/>
  <c r="R651" i="27"/>
  <c r="AC653" i="27"/>
  <c r="R653" i="27"/>
  <c r="AC655" i="27"/>
  <c r="R655" i="27"/>
  <c r="AC657" i="27"/>
  <c r="R657" i="27"/>
  <c r="AC659" i="27"/>
  <c r="R659" i="27"/>
  <c r="AC661" i="27"/>
  <c r="R661" i="27"/>
  <c r="AC663" i="27"/>
  <c r="R663" i="27"/>
  <c r="AC665" i="27"/>
  <c r="R665" i="27"/>
  <c r="AC667" i="27"/>
  <c r="R667" i="27"/>
  <c r="AC669" i="27"/>
  <c r="R669" i="27"/>
  <c r="AC671" i="27"/>
  <c r="R671" i="27"/>
  <c r="AC673" i="27"/>
  <c r="R673" i="27"/>
  <c r="AC675" i="27"/>
  <c r="R675" i="27"/>
  <c r="AC677" i="27"/>
  <c r="R677" i="27"/>
  <c r="AC679" i="27"/>
  <c r="R679" i="27"/>
  <c r="AC681" i="27"/>
  <c r="R681" i="27"/>
  <c r="AC683" i="27"/>
  <c r="R683" i="27"/>
  <c r="AC685" i="27"/>
  <c r="R685" i="27"/>
  <c r="AC687" i="27"/>
  <c r="R687" i="27"/>
  <c r="AC689" i="27"/>
  <c r="R689" i="27"/>
  <c r="AC691" i="27"/>
  <c r="R691" i="27"/>
  <c r="AC693" i="27"/>
  <c r="R693" i="27"/>
  <c r="AC695" i="27"/>
  <c r="R695" i="27"/>
  <c r="AC697" i="27"/>
  <c r="R697" i="27"/>
  <c r="AC699" i="27"/>
  <c r="R699" i="27"/>
  <c r="AC701" i="27"/>
  <c r="R701" i="27"/>
  <c r="AC703" i="27"/>
  <c r="R703" i="27"/>
  <c r="AC705" i="27"/>
  <c r="R705" i="27"/>
  <c r="AC707" i="27"/>
  <c r="R707" i="27"/>
  <c r="AC709" i="27"/>
  <c r="R709" i="27"/>
  <c r="AC711" i="27"/>
  <c r="R711" i="27"/>
  <c r="AC713" i="27"/>
  <c r="R713" i="27"/>
  <c r="AC715" i="27"/>
  <c r="R715" i="27"/>
  <c r="AC717" i="27"/>
  <c r="R717" i="27"/>
  <c r="AC719" i="27"/>
  <c r="R719" i="27"/>
  <c r="AC721" i="27"/>
  <c r="R721" i="27"/>
  <c r="AC723" i="27"/>
  <c r="R723" i="27"/>
  <c r="AC725" i="27"/>
  <c r="R725" i="27"/>
  <c r="AC727" i="27"/>
  <c r="R727" i="27"/>
  <c r="AC729" i="27"/>
  <c r="R729" i="27"/>
  <c r="AC731" i="27"/>
  <c r="R731" i="27"/>
  <c r="AC733" i="27"/>
  <c r="R733" i="27"/>
  <c r="AC735" i="27"/>
  <c r="R735" i="27"/>
  <c r="AC737" i="27"/>
  <c r="R737" i="27"/>
  <c r="AC739" i="27"/>
  <c r="R739" i="27"/>
  <c r="AC741" i="27"/>
  <c r="R741" i="27"/>
  <c r="AC743" i="27"/>
  <c r="R743" i="27"/>
  <c r="AC745" i="27"/>
  <c r="R745" i="27"/>
  <c r="AC747" i="27"/>
  <c r="R747" i="27"/>
  <c r="AC749" i="27"/>
  <c r="R749" i="27"/>
  <c r="AC751" i="27"/>
  <c r="R751" i="27"/>
  <c r="AC753" i="27"/>
  <c r="R753" i="27"/>
  <c r="AC755" i="27"/>
  <c r="R755" i="27"/>
  <c r="AC757" i="27"/>
  <c r="R757" i="27"/>
  <c r="AC759" i="27"/>
  <c r="R759" i="27"/>
  <c r="AC761" i="27"/>
  <c r="R761" i="27"/>
  <c r="AC763" i="27"/>
  <c r="R763" i="27"/>
  <c r="AC765" i="27"/>
  <c r="R765" i="27"/>
  <c r="AC767" i="27"/>
  <c r="R767" i="27"/>
  <c r="AC769" i="27"/>
  <c r="R769" i="27"/>
  <c r="AC771" i="27"/>
  <c r="R771" i="27"/>
  <c r="AC773" i="27"/>
  <c r="R773" i="27"/>
  <c r="AC775" i="27"/>
  <c r="R775" i="27"/>
  <c r="AC777" i="27"/>
  <c r="R777" i="27"/>
  <c r="AC779" i="27"/>
  <c r="R779" i="27"/>
  <c r="AC781" i="27"/>
  <c r="R781" i="27"/>
  <c r="AC783" i="27"/>
  <c r="R783" i="27"/>
  <c r="AC785" i="27"/>
  <c r="R785" i="27"/>
  <c r="AC787" i="27"/>
  <c r="R787" i="27"/>
  <c r="AC789" i="27"/>
  <c r="R789" i="27"/>
  <c r="AC791" i="27"/>
  <c r="R791" i="27"/>
  <c r="AC793" i="27"/>
  <c r="R793" i="27"/>
  <c r="AC795" i="27"/>
  <c r="R795" i="27"/>
  <c r="AC797" i="27"/>
  <c r="R797" i="27"/>
  <c r="AC799" i="27"/>
  <c r="R799" i="27"/>
  <c r="AC801" i="27"/>
  <c r="R801" i="27"/>
  <c r="AC803" i="27"/>
  <c r="R803" i="27"/>
  <c r="AC805" i="27"/>
  <c r="R805" i="27"/>
  <c r="AC807" i="27"/>
  <c r="R807" i="27"/>
  <c r="AC809" i="27"/>
  <c r="R809" i="27"/>
  <c r="AC811" i="27"/>
  <c r="R811" i="27"/>
  <c r="AC813" i="27"/>
  <c r="R813" i="27"/>
  <c r="AC815" i="27"/>
  <c r="R815" i="27"/>
  <c r="AC817" i="27"/>
  <c r="R817" i="27"/>
  <c r="AC819" i="27"/>
  <c r="R819" i="27"/>
  <c r="AC821" i="27"/>
  <c r="R821" i="27"/>
  <c r="AC823" i="27"/>
  <c r="R823" i="27"/>
  <c r="AC825" i="27"/>
  <c r="R825" i="27"/>
  <c r="AC827" i="27"/>
  <c r="R827" i="27"/>
  <c r="AC829" i="27"/>
  <c r="R829" i="27"/>
  <c r="AC831" i="27"/>
  <c r="R831" i="27"/>
  <c r="AC833" i="27"/>
  <c r="R833" i="27"/>
  <c r="AC835" i="27"/>
  <c r="R835" i="27"/>
  <c r="AC837" i="27"/>
  <c r="R837" i="27"/>
  <c r="AC839" i="27"/>
  <c r="R839" i="27"/>
  <c r="AC841" i="27"/>
  <c r="R841" i="27"/>
  <c r="AC843" i="27"/>
  <c r="R843" i="27"/>
  <c r="AC845" i="27"/>
  <c r="R845" i="27"/>
  <c r="AC847" i="27"/>
  <c r="R847" i="27"/>
  <c r="AC849" i="27"/>
  <c r="R849" i="27"/>
  <c r="AC851" i="27"/>
  <c r="R851" i="27"/>
  <c r="AC853" i="27"/>
  <c r="R853" i="27"/>
  <c r="AC855" i="27"/>
  <c r="R855" i="27"/>
  <c r="AC857" i="27"/>
  <c r="R857" i="27"/>
  <c r="AC859" i="27"/>
  <c r="R859" i="27"/>
  <c r="AC861" i="27"/>
  <c r="R861" i="27"/>
  <c r="AC863" i="27"/>
  <c r="R863" i="27"/>
  <c r="AC865" i="27"/>
  <c r="R865" i="27"/>
  <c r="AC867" i="27"/>
  <c r="R867" i="27"/>
  <c r="AC869" i="27"/>
  <c r="R869" i="27"/>
  <c r="AC871" i="27"/>
  <c r="R871" i="27"/>
  <c r="AC873" i="27"/>
  <c r="R873" i="27"/>
  <c r="AC875" i="27"/>
  <c r="R875" i="27"/>
  <c r="AC877" i="27"/>
  <c r="R877" i="27"/>
  <c r="AC879" i="27"/>
  <c r="R879" i="27"/>
  <c r="AC881" i="27"/>
  <c r="R881" i="27"/>
  <c r="AC883" i="27"/>
  <c r="R883" i="27"/>
  <c r="AC885" i="27"/>
  <c r="R885" i="27"/>
  <c r="AC887" i="27"/>
  <c r="R887" i="27"/>
  <c r="AC889" i="27"/>
  <c r="R889" i="27"/>
  <c r="AC891" i="27"/>
  <c r="R891" i="27"/>
  <c r="AC893" i="27"/>
  <c r="R893" i="27"/>
  <c r="AC895" i="27"/>
  <c r="R895" i="27"/>
  <c r="AC897" i="27"/>
  <c r="R897" i="27"/>
  <c r="AC899" i="27"/>
  <c r="R899" i="27"/>
  <c r="AC901" i="27"/>
  <c r="R901" i="27"/>
  <c r="AC903" i="27"/>
  <c r="R903" i="27"/>
  <c r="AC905" i="27"/>
  <c r="R905" i="27"/>
  <c r="AC907" i="27"/>
  <c r="R907" i="27"/>
  <c r="AC909" i="27"/>
  <c r="R909" i="27"/>
  <c r="AC911" i="27"/>
  <c r="R911" i="27"/>
  <c r="AC913" i="27"/>
  <c r="R913" i="27"/>
  <c r="AC915" i="27"/>
  <c r="R915" i="27"/>
  <c r="AC917" i="27"/>
  <c r="R917" i="27"/>
  <c r="AC919" i="27"/>
  <c r="R919" i="27"/>
  <c r="AC921" i="27"/>
  <c r="R921" i="27"/>
  <c r="AC923" i="27"/>
  <c r="R923" i="27"/>
  <c r="AC925" i="27"/>
  <c r="R925" i="27"/>
  <c r="AC927" i="27"/>
  <c r="R927" i="27"/>
  <c r="AC929" i="27"/>
  <c r="R929" i="27"/>
  <c r="AC931" i="27"/>
  <c r="R931" i="27"/>
  <c r="AC933" i="27"/>
  <c r="R933" i="27"/>
  <c r="AC935" i="27"/>
  <c r="R935" i="27"/>
  <c r="AC937" i="27"/>
  <c r="R937" i="27"/>
  <c r="AC939" i="27"/>
  <c r="R939" i="27"/>
  <c r="AC941" i="27"/>
  <c r="R941" i="27"/>
  <c r="AC943" i="27"/>
  <c r="R943" i="27"/>
  <c r="AC945" i="27"/>
  <c r="R945" i="27"/>
  <c r="AC947" i="27"/>
  <c r="R947" i="27"/>
  <c r="AC949" i="27"/>
  <c r="R949" i="27"/>
  <c r="AC951" i="27"/>
  <c r="R951" i="27"/>
  <c r="AC953" i="27"/>
  <c r="R953" i="27"/>
  <c r="AC955" i="27"/>
  <c r="R955" i="27"/>
  <c r="AC957" i="27"/>
  <c r="R957" i="27"/>
  <c r="AC959" i="27"/>
  <c r="R959" i="27"/>
  <c r="AC961" i="27"/>
  <c r="R961" i="27"/>
  <c r="AC963" i="27"/>
  <c r="R963" i="27"/>
  <c r="AC965" i="27"/>
  <c r="R965" i="27"/>
  <c r="AC967" i="27"/>
  <c r="R967" i="27"/>
  <c r="AC969" i="27"/>
  <c r="R969" i="27"/>
  <c r="AC971" i="27"/>
  <c r="R971" i="27"/>
  <c r="AC973" i="27"/>
  <c r="R973" i="27"/>
  <c r="AC975" i="27"/>
  <c r="R975" i="27"/>
  <c r="AC977" i="27"/>
  <c r="R977" i="27"/>
  <c r="AC979" i="27"/>
  <c r="R979" i="27"/>
  <c r="AC981" i="27"/>
  <c r="R981" i="27"/>
  <c r="AC983" i="27"/>
  <c r="R983" i="27"/>
  <c r="AC985" i="27"/>
  <c r="R985" i="27"/>
  <c r="AC987" i="27"/>
  <c r="R987" i="27"/>
  <c r="AC989" i="27"/>
  <c r="R989" i="27"/>
  <c r="AC991" i="27"/>
  <c r="R991" i="27"/>
  <c r="AC993" i="27"/>
  <c r="R993" i="27"/>
  <c r="AC995" i="27"/>
  <c r="R995" i="27"/>
  <c r="AC997" i="27"/>
  <c r="R997" i="27"/>
  <c r="AC999" i="27"/>
  <c r="R999" i="27"/>
  <c r="AC1001" i="27"/>
  <c r="R1001" i="27"/>
  <c r="AC1003" i="27"/>
  <c r="R1003" i="27"/>
  <c r="AC1005" i="27"/>
  <c r="R1005" i="27"/>
  <c r="AD9" i="27"/>
  <c r="S9" i="27"/>
  <c r="AD11" i="27"/>
  <c r="S11" i="27"/>
  <c r="AD13" i="27"/>
  <c r="S13" i="27"/>
  <c r="AD15" i="27"/>
  <c r="S15" i="27"/>
  <c r="AD17" i="27"/>
  <c r="S17" i="27"/>
  <c r="AD19" i="27"/>
  <c r="S19" i="27"/>
  <c r="AD21" i="27"/>
  <c r="S21" i="27"/>
  <c r="AD23" i="27"/>
  <c r="S23" i="27"/>
  <c r="AD25" i="27"/>
  <c r="S25" i="27"/>
  <c r="AD27" i="27"/>
  <c r="S27" i="27"/>
  <c r="AD29" i="27"/>
  <c r="S29" i="27"/>
  <c r="AD31" i="27"/>
  <c r="S31" i="27"/>
  <c r="AD33" i="27"/>
  <c r="S33" i="27"/>
  <c r="AD35" i="27"/>
  <c r="S35" i="27"/>
  <c r="AD37" i="27"/>
  <c r="S37" i="27"/>
  <c r="AD39" i="27"/>
  <c r="S39" i="27"/>
  <c r="AD41" i="27"/>
  <c r="S41" i="27"/>
  <c r="AD43" i="27"/>
  <c r="S43" i="27"/>
  <c r="AD45" i="27"/>
  <c r="S45" i="27"/>
  <c r="AD47" i="27"/>
  <c r="S47" i="27"/>
  <c r="AD49" i="27"/>
  <c r="S49" i="27"/>
  <c r="AD51" i="27"/>
  <c r="S51" i="27"/>
  <c r="AD53" i="27"/>
  <c r="S53" i="27"/>
  <c r="AD55" i="27"/>
  <c r="S55" i="27"/>
  <c r="AD57" i="27"/>
  <c r="S57" i="27"/>
  <c r="AD59" i="27"/>
  <c r="S59" i="27"/>
  <c r="AD61" i="27"/>
  <c r="S61" i="27"/>
  <c r="AD63" i="27"/>
  <c r="S63" i="27"/>
  <c r="AD65" i="27"/>
  <c r="S65" i="27"/>
  <c r="AD67" i="27"/>
  <c r="S67" i="27"/>
  <c r="AD69" i="27"/>
  <c r="S69" i="27"/>
  <c r="AD71" i="27"/>
  <c r="S71" i="27"/>
  <c r="AD73" i="27"/>
  <c r="S73" i="27"/>
  <c r="AD75" i="27"/>
  <c r="S75" i="27"/>
  <c r="AD77" i="27"/>
  <c r="S77" i="27"/>
  <c r="AD79" i="27"/>
  <c r="S79" i="27"/>
  <c r="AD81" i="27"/>
  <c r="S81" i="27"/>
  <c r="AD83" i="27"/>
  <c r="S83" i="27"/>
  <c r="AD85" i="27"/>
  <c r="S85" i="27"/>
  <c r="AD87" i="27"/>
  <c r="S87" i="27"/>
  <c r="AD89" i="27"/>
  <c r="S89" i="27"/>
  <c r="AD91" i="27"/>
  <c r="S91" i="27"/>
  <c r="AD93" i="27"/>
  <c r="S93" i="27"/>
  <c r="AD95" i="27"/>
  <c r="S95" i="27"/>
  <c r="AD97" i="27"/>
  <c r="S97" i="27"/>
  <c r="AD99" i="27"/>
  <c r="S99" i="27"/>
  <c r="AD101" i="27"/>
  <c r="S101" i="27"/>
  <c r="AD103" i="27"/>
  <c r="S103" i="27"/>
  <c r="AD105" i="27"/>
  <c r="S105" i="27"/>
  <c r="AD107" i="27"/>
  <c r="S107" i="27"/>
  <c r="AD109" i="27"/>
  <c r="S109" i="27"/>
  <c r="AD111" i="27"/>
  <c r="S111" i="27"/>
  <c r="AD113" i="27"/>
  <c r="S113" i="27"/>
  <c r="AD115" i="27"/>
  <c r="S115" i="27"/>
  <c r="AD117" i="27"/>
  <c r="S117" i="27"/>
  <c r="AD119" i="27"/>
  <c r="S119" i="27"/>
  <c r="AD121" i="27"/>
  <c r="S121" i="27"/>
  <c r="AD123" i="27"/>
  <c r="S123" i="27"/>
  <c r="AD125" i="27"/>
  <c r="S125" i="27"/>
  <c r="AD127" i="27"/>
  <c r="S127" i="27"/>
  <c r="AD129" i="27"/>
  <c r="S129" i="27"/>
  <c r="AD131" i="27"/>
  <c r="S131" i="27"/>
  <c r="AD133" i="27"/>
  <c r="S133" i="27"/>
  <c r="AD135" i="27"/>
  <c r="S135" i="27"/>
  <c r="AD137" i="27"/>
  <c r="S137" i="27"/>
  <c r="AD139" i="27"/>
  <c r="S139" i="27"/>
  <c r="AD141" i="27"/>
  <c r="S141" i="27"/>
  <c r="AD143" i="27"/>
  <c r="S143" i="27"/>
  <c r="AD145" i="27"/>
  <c r="S145" i="27"/>
  <c r="AD147" i="27"/>
  <c r="S147" i="27"/>
  <c r="AD149" i="27"/>
  <c r="S149" i="27"/>
  <c r="AD151" i="27"/>
  <c r="S151" i="27"/>
  <c r="AD153" i="27"/>
  <c r="S153" i="27"/>
  <c r="AD155" i="27"/>
  <c r="S155" i="27"/>
  <c r="AD157" i="27"/>
  <c r="S157" i="27"/>
  <c r="AD159" i="27"/>
  <c r="S159" i="27"/>
  <c r="AD161" i="27"/>
  <c r="S161" i="27"/>
  <c r="AD163" i="27"/>
  <c r="S163" i="27"/>
  <c r="AD165" i="27"/>
  <c r="S165" i="27"/>
  <c r="AD167" i="27"/>
  <c r="S167" i="27"/>
  <c r="AD169" i="27"/>
  <c r="S169" i="27"/>
  <c r="AD171" i="27"/>
  <c r="S171" i="27"/>
  <c r="AD173" i="27"/>
  <c r="S173" i="27"/>
  <c r="AD175" i="27"/>
  <c r="S175" i="27"/>
  <c r="AD177" i="27"/>
  <c r="S177" i="27"/>
  <c r="AD179" i="27"/>
  <c r="S179" i="27"/>
  <c r="AD181" i="27"/>
  <c r="S181" i="27"/>
  <c r="AD183" i="27"/>
  <c r="S183" i="27"/>
  <c r="AD185" i="27"/>
  <c r="S185" i="27"/>
  <c r="AD187" i="27"/>
  <c r="S187" i="27"/>
  <c r="AD189" i="27"/>
  <c r="S189" i="27"/>
  <c r="AD191" i="27"/>
  <c r="S191" i="27"/>
  <c r="AD193" i="27"/>
  <c r="S193" i="27"/>
  <c r="AD195" i="27"/>
  <c r="S195" i="27"/>
  <c r="AD197" i="27"/>
  <c r="S197" i="27"/>
  <c r="AD199" i="27"/>
  <c r="S199" i="27"/>
  <c r="AD201" i="27"/>
  <c r="S201" i="27"/>
  <c r="AD203" i="27"/>
  <c r="S203" i="27"/>
  <c r="AD205" i="27"/>
  <c r="S205" i="27"/>
  <c r="AD207" i="27"/>
  <c r="S207" i="27"/>
  <c r="AD209" i="27"/>
  <c r="S209" i="27"/>
  <c r="AD211" i="27"/>
  <c r="S211" i="27"/>
  <c r="AD213" i="27"/>
  <c r="S213" i="27"/>
  <c r="AD215" i="27"/>
  <c r="S215" i="27"/>
  <c r="AD217" i="27"/>
  <c r="S217" i="27"/>
  <c r="AD219" i="27"/>
  <c r="S219" i="27"/>
  <c r="AD221" i="27"/>
  <c r="S221" i="27"/>
  <c r="AD223" i="27"/>
  <c r="S223" i="27"/>
  <c r="AD225" i="27"/>
  <c r="S225" i="27"/>
  <c r="AD227" i="27"/>
  <c r="S227" i="27"/>
  <c r="AD229" i="27"/>
  <c r="S229" i="27"/>
  <c r="AD231" i="27"/>
  <c r="S231" i="27"/>
  <c r="AD233" i="27"/>
  <c r="S233" i="27"/>
  <c r="AD235" i="27"/>
  <c r="S235" i="27"/>
  <c r="AD237" i="27"/>
  <c r="S237" i="27"/>
  <c r="AD239" i="27"/>
  <c r="S239" i="27"/>
  <c r="AD241" i="27"/>
  <c r="S241" i="27"/>
  <c r="AD243" i="27"/>
  <c r="S243" i="27"/>
  <c r="AD245" i="27"/>
  <c r="S245" i="27"/>
  <c r="AD247" i="27"/>
  <c r="S247" i="27"/>
  <c r="AD249" i="27"/>
  <c r="S249" i="27"/>
  <c r="AD251" i="27"/>
  <c r="S251" i="27"/>
  <c r="AD253" i="27"/>
  <c r="S253" i="27"/>
  <c r="AD255" i="27"/>
  <c r="S255" i="27"/>
  <c r="AD257" i="27"/>
  <c r="S257" i="27"/>
  <c r="AD259" i="27"/>
  <c r="S259" i="27"/>
  <c r="AD261" i="27"/>
  <c r="S261" i="27"/>
  <c r="AD263" i="27"/>
  <c r="S263" i="27"/>
  <c r="AD265" i="27"/>
  <c r="S265" i="27"/>
  <c r="AD267" i="27"/>
  <c r="S267" i="27"/>
  <c r="AD269" i="27"/>
  <c r="S269" i="27"/>
  <c r="AD271" i="27"/>
  <c r="S271" i="27"/>
  <c r="AD273" i="27"/>
  <c r="S273" i="27"/>
  <c r="AD275" i="27"/>
  <c r="S275" i="27"/>
  <c r="AD277" i="27"/>
  <c r="S277" i="27"/>
  <c r="AD279" i="27"/>
  <c r="S279" i="27"/>
  <c r="AD281" i="27"/>
  <c r="S281" i="27"/>
  <c r="AD283" i="27"/>
  <c r="S283" i="27"/>
  <c r="AD285" i="27"/>
  <c r="S285" i="27"/>
  <c r="AD287" i="27"/>
  <c r="S287" i="27"/>
  <c r="AD289" i="27"/>
  <c r="S289" i="27"/>
  <c r="AD291" i="27"/>
  <c r="S291" i="27"/>
  <c r="AD293" i="27"/>
  <c r="S293" i="27"/>
  <c r="AD295" i="27"/>
  <c r="S295" i="27"/>
  <c r="AD297" i="27"/>
  <c r="S297" i="27"/>
  <c r="AD299" i="27"/>
  <c r="S299" i="27"/>
  <c r="AD301" i="27"/>
  <c r="S301" i="27"/>
  <c r="AD303" i="27"/>
  <c r="S303" i="27"/>
  <c r="AD305" i="27"/>
  <c r="S305" i="27"/>
  <c r="AD307" i="27"/>
  <c r="S307" i="27"/>
  <c r="AD309" i="27"/>
  <c r="S309" i="27"/>
  <c r="AD311" i="27"/>
  <c r="S311" i="27"/>
  <c r="AD313" i="27"/>
  <c r="S313" i="27"/>
  <c r="AD315" i="27"/>
  <c r="S315" i="27"/>
  <c r="AD317" i="27"/>
  <c r="S317" i="27"/>
  <c r="AD319" i="27"/>
  <c r="S319" i="27"/>
  <c r="AD321" i="27"/>
  <c r="S321" i="27"/>
  <c r="AD323" i="27"/>
  <c r="S323" i="27"/>
  <c r="AD325" i="27"/>
  <c r="S325" i="27"/>
  <c r="AD327" i="27"/>
  <c r="S327" i="27"/>
  <c r="AD329" i="27"/>
  <c r="S329" i="27"/>
  <c r="AD331" i="27"/>
  <c r="S331" i="27"/>
  <c r="AD333" i="27"/>
  <c r="S333" i="27"/>
  <c r="AD335" i="27"/>
  <c r="S335" i="27"/>
  <c r="AD337" i="27"/>
  <c r="S337" i="27"/>
  <c r="AD339" i="27"/>
  <c r="S339" i="27"/>
  <c r="AD341" i="27"/>
  <c r="S341" i="27"/>
  <c r="AD343" i="27"/>
  <c r="S343" i="27"/>
  <c r="AD345" i="27"/>
  <c r="S345" i="27"/>
  <c r="AD347" i="27"/>
  <c r="S347" i="27"/>
  <c r="AD349" i="27"/>
  <c r="S349" i="27"/>
  <c r="AD351" i="27"/>
  <c r="S351" i="27"/>
  <c r="AD353" i="27"/>
  <c r="S353" i="27"/>
  <c r="AD355" i="27"/>
  <c r="S355" i="27"/>
  <c r="AD357" i="27"/>
  <c r="S357" i="27"/>
  <c r="AD359" i="27"/>
  <c r="S359" i="27"/>
  <c r="AD361" i="27"/>
  <c r="S361" i="27"/>
  <c r="AD363" i="27"/>
  <c r="S363" i="27"/>
  <c r="AD365" i="27"/>
  <c r="S365" i="27"/>
  <c r="AD367" i="27"/>
  <c r="S367" i="27"/>
  <c r="AD369" i="27"/>
  <c r="S369" i="27"/>
  <c r="AD371" i="27"/>
  <c r="S371" i="27"/>
  <c r="AD373" i="27"/>
  <c r="S373" i="27"/>
  <c r="AD375" i="27"/>
  <c r="S375" i="27"/>
  <c r="AD377" i="27"/>
  <c r="S377" i="27"/>
  <c r="AD379" i="27"/>
  <c r="S379" i="27"/>
  <c r="AD381" i="27"/>
  <c r="S381" i="27"/>
  <c r="AD383" i="27"/>
  <c r="S383" i="27"/>
  <c r="AD385" i="27"/>
  <c r="S385" i="27"/>
  <c r="AD387" i="27"/>
  <c r="S387" i="27"/>
  <c r="AD389" i="27"/>
  <c r="S389" i="27"/>
  <c r="AD391" i="27"/>
  <c r="S391" i="27"/>
  <c r="AD393" i="27"/>
  <c r="S393" i="27"/>
  <c r="AD395" i="27"/>
  <c r="S395" i="27"/>
  <c r="AD397" i="27"/>
  <c r="S397" i="27"/>
  <c r="AD399" i="27"/>
  <c r="S399" i="27"/>
  <c r="AD401" i="27"/>
  <c r="S401" i="27"/>
  <c r="AD403" i="27"/>
  <c r="S403" i="27"/>
  <c r="AD405" i="27"/>
  <c r="S405" i="27"/>
  <c r="AD407" i="27"/>
  <c r="S407" i="27"/>
  <c r="AD409" i="27"/>
  <c r="S409" i="27"/>
  <c r="AD411" i="27"/>
  <c r="S411" i="27"/>
  <c r="AD413" i="27"/>
  <c r="S413" i="27"/>
  <c r="AD415" i="27"/>
  <c r="S415" i="27"/>
  <c r="AD417" i="27"/>
  <c r="S417" i="27"/>
  <c r="AD419" i="27"/>
  <c r="S419" i="27"/>
  <c r="AD421" i="27"/>
  <c r="S421" i="27"/>
  <c r="AD423" i="27"/>
  <c r="S423" i="27"/>
  <c r="AD425" i="27"/>
  <c r="S425" i="27"/>
  <c r="AD427" i="27"/>
  <c r="S427" i="27"/>
  <c r="AD429" i="27"/>
  <c r="S429" i="27"/>
  <c r="AD431" i="27"/>
  <c r="S431" i="27"/>
  <c r="AD433" i="27"/>
  <c r="S433" i="27"/>
  <c r="AD435" i="27"/>
  <c r="S435" i="27"/>
  <c r="AD437" i="27"/>
  <c r="S437" i="27"/>
  <c r="AD439" i="27"/>
  <c r="S439" i="27"/>
  <c r="AD441" i="27"/>
  <c r="S441" i="27"/>
  <c r="AD443" i="27"/>
  <c r="S443" i="27"/>
  <c r="AD445" i="27"/>
  <c r="S445" i="27"/>
  <c r="AD447" i="27"/>
  <c r="S447" i="27"/>
  <c r="AD449" i="27"/>
  <c r="S449" i="27"/>
  <c r="AD451" i="27"/>
  <c r="S451" i="27"/>
  <c r="AD453" i="27"/>
  <c r="S453" i="27"/>
  <c r="AD455" i="27"/>
  <c r="S455" i="27"/>
  <c r="AD457" i="27"/>
  <c r="S457" i="27"/>
  <c r="AD459" i="27"/>
  <c r="S459" i="27"/>
  <c r="AD461" i="27"/>
  <c r="S461" i="27"/>
  <c r="AD463" i="27"/>
  <c r="S463" i="27"/>
  <c r="AD465" i="27"/>
  <c r="S465" i="27"/>
  <c r="AD467" i="27"/>
  <c r="S467" i="27"/>
  <c r="AD469" i="27"/>
  <c r="S469" i="27"/>
  <c r="AD471" i="27"/>
  <c r="S471" i="27"/>
  <c r="AD473" i="27"/>
  <c r="S473" i="27"/>
  <c r="AD475" i="27"/>
  <c r="S475" i="27"/>
  <c r="AD477" i="27"/>
  <c r="S477" i="27"/>
  <c r="AD479" i="27"/>
  <c r="S479" i="27"/>
  <c r="AD481" i="27"/>
  <c r="S481" i="27"/>
  <c r="AD483" i="27"/>
  <c r="S483" i="27"/>
  <c r="AD485" i="27"/>
  <c r="S485" i="27"/>
  <c r="AD487" i="27"/>
  <c r="S487" i="27"/>
  <c r="AD489" i="27"/>
  <c r="S489" i="27"/>
  <c r="AD491" i="27"/>
  <c r="S491" i="27"/>
  <c r="AD493" i="27"/>
  <c r="S493" i="27"/>
  <c r="AD495" i="27"/>
  <c r="S495" i="27"/>
  <c r="AD497" i="27"/>
  <c r="S497" i="27"/>
  <c r="AD499" i="27"/>
  <c r="S499" i="27"/>
  <c r="AD501" i="27"/>
  <c r="S501" i="27"/>
  <c r="AD503" i="27"/>
  <c r="S503" i="27"/>
  <c r="AD505" i="27"/>
  <c r="S505" i="27"/>
  <c r="AD507" i="27"/>
  <c r="S507" i="27"/>
  <c r="AD509" i="27"/>
  <c r="S509" i="27"/>
  <c r="AD511" i="27"/>
  <c r="S511" i="27"/>
  <c r="AD513" i="27"/>
  <c r="S513" i="27"/>
  <c r="AD515" i="27"/>
  <c r="S515" i="27"/>
  <c r="AD517" i="27"/>
  <c r="S517" i="27"/>
  <c r="AD519" i="27"/>
  <c r="S519" i="27"/>
  <c r="AD521" i="27"/>
  <c r="S521" i="27"/>
  <c r="AD523" i="27"/>
  <c r="S523" i="27"/>
  <c r="AD525" i="27"/>
  <c r="S525" i="27"/>
  <c r="AD527" i="27"/>
  <c r="S527" i="27"/>
  <c r="AD529" i="27"/>
  <c r="S529" i="27"/>
  <c r="AD531" i="27"/>
  <c r="S531" i="27"/>
  <c r="AD533" i="27"/>
  <c r="S533" i="27"/>
  <c r="AD535" i="27"/>
  <c r="S535" i="27"/>
  <c r="AD537" i="27"/>
  <c r="S537" i="27"/>
  <c r="AD539" i="27"/>
  <c r="S539" i="27"/>
  <c r="AD541" i="27"/>
  <c r="S541" i="27"/>
  <c r="AD543" i="27"/>
  <c r="S543" i="27"/>
  <c r="AD545" i="27"/>
  <c r="S545" i="27"/>
  <c r="AD547" i="27"/>
  <c r="S547" i="27"/>
  <c r="AD549" i="27"/>
  <c r="S549" i="27"/>
  <c r="AD551" i="27"/>
  <c r="S551" i="27"/>
  <c r="AD553" i="27"/>
  <c r="S553" i="27"/>
  <c r="AD555" i="27"/>
  <c r="S555" i="27"/>
  <c r="AD557" i="27"/>
  <c r="S557" i="27"/>
  <c r="AD559" i="27"/>
  <c r="S559" i="27"/>
  <c r="AD561" i="27"/>
  <c r="S561" i="27"/>
  <c r="AD563" i="27"/>
  <c r="S563" i="27"/>
  <c r="AD565" i="27"/>
  <c r="S565" i="27"/>
  <c r="AD567" i="27"/>
  <c r="S567" i="27"/>
  <c r="AD569" i="27"/>
  <c r="S569" i="27"/>
  <c r="AD571" i="27"/>
  <c r="S571" i="27"/>
  <c r="AD573" i="27"/>
  <c r="S573" i="27"/>
  <c r="AD575" i="27"/>
  <c r="S575" i="27"/>
  <c r="AD577" i="27"/>
  <c r="S577" i="27"/>
  <c r="AD579" i="27"/>
  <c r="S579" i="27"/>
  <c r="AD581" i="27"/>
  <c r="S581" i="27"/>
  <c r="AD583" i="27"/>
  <c r="S583" i="27"/>
  <c r="AD585" i="27"/>
  <c r="S585" i="27"/>
  <c r="AD587" i="27"/>
  <c r="S587" i="27"/>
  <c r="AD589" i="27"/>
  <c r="S589" i="27"/>
  <c r="AD591" i="27"/>
  <c r="S591" i="27"/>
  <c r="AD593" i="27"/>
  <c r="S593" i="27"/>
  <c r="AD595" i="27"/>
  <c r="S595" i="27"/>
  <c r="AD597" i="27"/>
  <c r="S597" i="27"/>
  <c r="AD599" i="27"/>
  <c r="S599" i="27"/>
  <c r="AD601" i="27"/>
  <c r="S601" i="27"/>
  <c r="AD603" i="27"/>
  <c r="S603" i="27"/>
  <c r="AD605" i="27"/>
  <c r="S605" i="27"/>
  <c r="AD607" i="27"/>
  <c r="S607" i="27"/>
  <c r="AD609" i="27"/>
  <c r="S609" i="27"/>
  <c r="AD611" i="27"/>
  <c r="S611" i="27"/>
  <c r="AD613" i="27"/>
  <c r="S613" i="27"/>
  <c r="AD615" i="27"/>
  <c r="S615" i="27"/>
  <c r="AD617" i="27"/>
  <c r="S617" i="27"/>
  <c r="AD619" i="27"/>
  <c r="S619" i="27"/>
  <c r="AD621" i="27"/>
  <c r="S621" i="27"/>
  <c r="AD623" i="27"/>
  <c r="S623" i="27"/>
  <c r="AD625" i="27"/>
  <c r="S625" i="27"/>
  <c r="AD627" i="27"/>
  <c r="S627" i="27"/>
  <c r="AD629" i="27"/>
  <c r="S629" i="27"/>
  <c r="AD631" i="27"/>
  <c r="S631" i="27"/>
  <c r="AD633" i="27"/>
  <c r="S633" i="27"/>
  <c r="AD635" i="27"/>
  <c r="S635" i="27"/>
  <c r="AD637" i="27"/>
  <c r="S637" i="27"/>
  <c r="AD639" i="27"/>
  <c r="S639" i="27"/>
  <c r="AD641" i="27"/>
  <c r="S641" i="27"/>
  <c r="AD643" i="27"/>
  <c r="S643" i="27"/>
  <c r="AD645" i="27"/>
  <c r="S645" i="27"/>
  <c r="AD647" i="27"/>
  <c r="S647" i="27"/>
  <c r="AD649" i="27"/>
  <c r="S649" i="27"/>
  <c r="AD651" i="27"/>
  <c r="S651" i="27"/>
  <c r="AD653" i="27"/>
  <c r="S653" i="27"/>
  <c r="AD655" i="27"/>
  <c r="S655" i="27"/>
  <c r="AD657" i="27"/>
  <c r="S657" i="27"/>
  <c r="AD659" i="27"/>
  <c r="S659" i="27"/>
  <c r="AD661" i="27"/>
  <c r="S661" i="27"/>
  <c r="AD663" i="27"/>
  <c r="S663" i="27"/>
  <c r="AD665" i="27"/>
  <c r="S665" i="27"/>
  <c r="AD667" i="27"/>
  <c r="S667" i="27"/>
  <c r="AD669" i="27"/>
  <c r="S669" i="27"/>
  <c r="AD671" i="27"/>
  <c r="S671" i="27"/>
  <c r="AD673" i="27"/>
  <c r="S673" i="27"/>
  <c r="AD675" i="27"/>
  <c r="S675" i="27"/>
  <c r="AD677" i="27"/>
  <c r="S677" i="27"/>
  <c r="AD679" i="27"/>
  <c r="S679" i="27"/>
  <c r="AD681" i="27"/>
  <c r="S681" i="27"/>
  <c r="AD683" i="27"/>
  <c r="S683" i="27"/>
  <c r="AD685" i="27"/>
  <c r="S685" i="27"/>
  <c r="AD687" i="27"/>
  <c r="S687" i="27"/>
  <c r="AD689" i="27"/>
  <c r="S689" i="27"/>
  <c r="AD691" i="27"/>
  <c r="S691" i="27"/>
  <c r="AD693" i="27"/>
  <c r="S693" i="27"/>
  <c r="AD695" i="27"/>
  <c r="S695" i="27"/>
  <c r="AD697" i="27"/>
  <c r="S697" i="27"/>
  <c r="AD699" i="27"/>
  <c r="S699" i="27"/>
  <c r="AD701" i="27"/>
  <c r="S701" i="27"/>
  <c r="AD703" i="27"/>
  <c r="S703" i="27"/>
  <c r="AD705" i="27"/>
  <c r="S705" i="27"/>
  <c r="AD707" i="27"/>
  <c r="S707" i="27"/>
  <c r="AD709" i="27"/>
  <c r="S709" i="27"/>
  <c r="AD711" i="27"/>
  <c r="S711" i="27"/>
  <c r="AD713" i="27"/>
  <c r="S713" i="27"/>
  <c r="AD715" i="27"/>
  <c r="S715" i="27"/>
  <c r="AD717" i="27"/>
  <c r="S717" i="27"/>
  <c r="AD719" i="27"/>
  <c r="S719" i="27"/>
  <c r="AD721" i="27"/>
  <c r="S721" i="27"/>
  <c r="AD723" i="27"/>
  <c r="S723" i="27"/>
  <c r="AD725" i="27"/>
  <c r="S725" i="27"/>
  <c r="AD727" i="27"/>
  <c r="S727" i="27"/>
  <c r="AD729" i="27"/>
  <c r="S729" i="27"/>
  <c r="AD731" i="27"/>
  <c r="S731" i="27"/>
  <c r="AD733" i="27"/>
  <c r="S733" i="27"/>
  <c r="AD735" i="27"/>
  <c r="S735" i="27"/>
  <c r="AD737" i="27"/>
  <c r="S737" i="27"/>
  <c r="AD739" i="27"/>
  <c r="S739" i="27"/>
  <c r="AD741" i="27"/>
  <c r="S741" i="27"/>
  <c r="AD743" i="27"/>
  <c r="S743" i="27"/>
  <c r="AD745" i="27"/>
  <c r="S745" i="27"/>
  <c r="AD747" i="27"/>
  <c r="S747" i="27"/>
  <c r="AD749" i="27"/>
  <c r="S749" i="27"/>
  <c r="AD751" i="27"/>
  <c r="S751" i="27"/>
  <c r="AD753" i="27"/>
  <c r="S753" i="27"/>
  <c r="AD755" i="27"/>
  <c r="S755" i="27"/>
  <c r="AD757" i="27"/>
  <c r="S757" i="27"/>
  <c r="AD759" i="27"/>
  <c r="S759" i="27"/>
  <c r="AD761" i="27"/>
  <c r="S761" i="27"/>
  <c r="AD763" i="27"/>
  <c r="S763" i="27"/>
  <c r="AD765" i="27"/>
  <c r="S765" i="27"/>
  <c r="AD767" i="27"/>
  <c r="S767" i="27"/>
  <c r="AD769" i="27"/>
  <c r="S769" i="27"/>
  <c r="AD771" i="27"/>
  <c r="S771" i="27"/>
  <c r="AD773" i="27"/>
  <c r="S773" i="27"/>
  <c r="AD775" i="27"/>
  <c r="S775" i="27"/>
  <c r="AD777" i="27"/>
  <c r="S777" i="27"/>
  <c r="AD779" i="27"/>
  <c r="S779" i="27"/>
  <c r="AD781" i="27"/>
  <c r="S781" i="27"/>
  <c r="AD783" i="27"/>
  <c r="S783" i="27"/>
  <c r="AD785" i="27"/>
  <c r="S785" i="27"/>
  <c r="AD787" i="27"/>
  <c r="S787" i="27"/>
  <c r="AD789" i="27"/>
  <c r="S789" i="27"/>
  <c r="AD791" i="27"/>
  <c r="S791" i="27"/>
  <c r="AD793" i="27"/>
  <c r="S793" i="27"/>
  <c r="AD795" i="27"/>
  <c r="S795" i="27"/>
  <c r="AD797" i="27"/>
  <c r="S797" i="27"/>
  <c r="AD799" i="27"/>
  <c r="S799" i="27"/>
  <c r="AD801" i="27"/>
  <c r="S801" i="27"/>
  <c r="AD803" i="27"/>
  <c r="S803" i="27"/>
  <c r="AD805" i="27"/>
  <c r="S805" i="27"/>
  <c r="AD807" i="27"/>
  <c r="S807" i="27"/>
  <c r="AD809" i="27"/>
  <c r="S809" i="27"/>
  <c r="AD811" i="27"/>
  <c r="S811" i="27"/>
  <c r="AD813" i="27"/>
  <c r="S813" i="27"/>
  <c r="AD815" i="27"/>
  <c r="S815" i="27"/>
  <c r="AD817" i="27"/>
  <c r="S817" i="27"/>
  <c r="AD819" i="27"/>
  <c r="S819" i="27"/>
  <c r="AD821" i="27"/>
  <c r="S821" i="27"/>
  <c r="AD823" i="27"/>
  <c r="S823" i="27"/>
  <c r="AD825" i="27"/>
  <c r="S825" i="27"/>
  <c r="AD827" i="27"/>
  <c r="S827" i="27"/>
  <c r="AD829" i="27"/>
  <c r="S829" i="27"/>
  <c r="AD831" i="27"/>
  <c r="S831" i="27"/>
  <c r="AD833" i="27"/>
  <c r="S833" i="27"/>
  <c r="AD835" i="27"/>
  <c r="S835" i="27"/>
  <c r="AD837" i="27"/>
  <c r="S837" i="27"/>
  <c r="AD839" i="27"/>
  <c r="S839" i="27"/>
  <c r="AD841" i="27"/>
  <c r="S841" i="27"/>
  <c r="AD843" i="27"/>
  <c r="S843" i="27"/>
  <c r="AD845" i="27"/>
  <c r="S845" i="27"/>
  <c r="AD847" i="27"/>
  <c r="S847" i="27"/>
  <c r="AD849" i="27"/>
  <c r="S849" i="27"/>
  <c r="AD851" i="27"/>
  <c r="S851" i="27"/>
  <c r="AD853" i="27"/>
  <c r="S853" i="27"/>
  <c r="AD855" i="27"/>
  <c r="S855" i="27"/>
  <c r="AD857" i="27"/>
  <c r="S857" i="27"/>
  <c r="AD859" i="27"/>
  <c r="S859" i="27"/>
  <c r="AD861" i="27"/>
  <c r="S861" i="27"/>
  <c r="AD863" i="27"/>
  <c r="S863" i="27"/>
  <c r="AD865" i="27"/>
  <c r="S865" i="27"/>
  <c r="AD867" i="27"/>
  <c r="S867" i="27"/>
  <c r="AD869" i="27"/>
  <c r="S869" i="27"/>
  <c r="AD871" i="27"/>
  <c r="S871" i="27"/>
  <c r="AD873" i="27"/>
  <c r="S873" i="27"/>
  <c r="AD875" i="27"/>
  <c r="S875" i="27"/>
  <c r="AD877" i="27"/>
  <c r="S877" i="27"/>
  <c r="AD879" i="27"/>
  <c r="S879" i="27"/>
  <c r="AD881" i="27"/>
  <c r="S881" i="27"/>
  <c r="AD883" i="27"/>
  <c r="S883" i="27"/>
  <c r="AD885" i="27"/>
  <c r="S885" i="27"/>
  <c r="AD887" i="27"/>
  <c r="S887" i="27"/>
  <c r="AD889" i="27"/>
  <c r="S889" i="27"/>
  <c r="AD891" i="27"/>
  <c r="S891" i="27"/>
  <c r="AD893" i="27"/>
  <c r="S893" i="27"/>
  <c r="AD895" i="27"/>
  <c r="S895" i="27"/>
  <c r="AD897" i="27"/>
  <c r="S897" i="27"/>
  <c r="AD899" i="27"/>
  <c r="S899" i="27"/>
  <c r="AD901" i="27"/>
  <c r="S901" i="27"/>
  <c r="AD903" i="27"/>
  <c r="S903" i="27"/>
  <c r="AD905" i="27"/>
  <c r="S905" i="27"/>
  <c r="AD907" i="27"/>
  <c r="S907" i="27"/>
  <c r="AD909" i="27"/>
  <c r="S909" i="27"/>
  <c r="AD911" i="27"/>
  <c r="S911" i="27"/>
  <c r="AD913" i="27"/>
  <c r="S913" i="27"/>
  <c r="AD915" i="27"/>
  <c r="S915" i="27"/>
  <c r="AD917" i="27"/>
  <c r="S917" i="27"/>
  <c r="AD919" i="27"/>
  <c r="S919" i="27"/>
  <c r="AD921" i="27"/>
  <c r="S921" i="27"/>
  <c r="AD923" i="27"/>
  <c r="S923" i="27"/>
  <c r="AD925" i="27"/>
  <c r="S925" i="27"/>
  <c r="AD927" i="27"/>
  <c r="S927" i="27"/>
  <c r="AD929" i="27"/>
  <c r="S929" i="27"/>
  <c r="AD931" i="27"/>
  <c r="S931" i="27"/>
  <c r="AD933" i="27"/>
  <c r="S933" i="27"/>
  <c r="AD935" i="27"/>
  <c r="S935" i="27"/>
  <c r="AD937" i="27"/>
  <c r="S937" i="27"/>
  <c r="AD939" i="27"/>
  <c r="S939" i="27"/>
  <c r="AD941" i="27"/>
  <c r="S941" i="27"/>
  <c r="AD943" i="27"/>
  <c r="S943" i="27"/>
  <c r="AD945" i="27"/>
  <c r="S945" i="27"/>
  <c r="AD947" i="27"/>
  <c r="S947" i="27"/>
  <c r="AD949" i="27"/>
  <c r="S949" i="27"/>
  <c r="AD951" i="27"/>
  <c r="S951" i="27"/>
  <c r="AD953" i="27"/>
  <c r="S953" i="27"/>
  <c r="AD955" i="27"/>
  <c r="S955" i="27"/>
  <c r="AD957" i="27"/>
  <c r="S957" i="27"/>
  <c r="AD959" i="27"/>
  <c r="S959" i="27"/>
  <c r="AD961" i="27"/>
  <c r="S961" i="27"/>
  <c r="AD963" i="27"/>
  <c r="S963" i="27"/>
  <c r="AD965" i="27"/>
  <c r="S965" i="27"/>
  <c r="AD967" i="27"/>
  <c r="S967" i="27"/>
  <c r="AD969" i="27"/>
  <c r="S969" i="27"/>
  <c r="AD971" i="27"/>
  <c r="S971" i="27"/>
  <c r="AD973" i="27"/>
  <c r="S973" i="27"/>
  <c r="AD975" i="27"/>
  <c r="S975" i="27"/>
  <c r="AD977" i="27"/>
  <c r="S977" i="27"/>
  <c r="AD979" i="27"/>
  <c r="S979" i="27"/>
  <c r="AD981" i="27"/>
  <c r="S981" i="27"/>
  <c r="AD983" i="27"/>
  <c r="S983" i="27"/>
  <c r="AD985" i="27"/>
  <c r="S985" i="27"/>
  <c r="AD987" i="27"/>
  <c r="S987" i="27"/>
  <c r="AD989" i="27"/>
  <c r="S989" i="27"/>
  <c r="AD991" i="27"/>
  <c r="S991" i="27"/>
  <c r="AD993" i="27"/>
  <c r="S993" i="27"/>
  <c r="AD995" i="27"/>
  <c r="S995" i="27"/>
  <c r="AD997" i="27"/>
  <c r="S997" i="27"/>
  <c r="AD999" i="27"/>
  <c r="S999" i="27"/>
  <c r="AD1001" i="27"/>
  <c r="S1001" i="27"/>
  <c r="AD1003" i="27"/>
  <c r="S1003" i="27"/>
  <c r="AD1005" i="27"/>
  <c r="S1005" i="27"/>
  <c r="AB8" i="27"/>
  <c r="Q8" i="27"/>
  <c r="AB10" i="27"/>
  <c r="Q10" i="27"/>
  <c r="AB12" i="27"/>
  <c r="Q12" i="27"/>
  <c r="AB14" i="27"/>
  <c r="Q14" i="27"/>
  <c r="AB16" i="27"/>
  <c r="Q16" i="27"/>
  <c r="AB18" i="27"/>
  <c r="Q18" i="27"/>
  <c r="AB20" i="27"/>
  <c r="Q20" i="27"/>
  <c r="AB22" i="27"/>
  <c r="Q22" i="27"/>
  <c r="AB24" i="27"/>
  <c r="Q24" i="27"/>
  <c r="AB26" i="27"/>
  <c r="Q26" i="27"/>
  <c r="AB28" i="27"/>
  <c r="Q28" i="27"/>
  <c r="AB30" i="27"/>
  <c r="Q30" i="27"/>
  <c r="AB32" i="27"/>
  <c r="Q32" i="27"/>
  <c r="AB34" i="27"/>
  <c r="Q34" i="27"/>
  <c r="AB36" i="27"/>
  <c r="Q36" i="27"/>
  <c r="AB38" i="27"/>
  <c r="Q38" i="27"/>
  <c r="AB40" i="27"/>
  <c r="Q40" i="27"/>
  <c r="AB42" i="27"/>
  <c r="Q42" i="27"/>
  <c r="AB44" i="27"/>
  <c r="Q44" i="27"/>
  <c r="AB46" i="27"/>
  <c r="Q46" i="27"/>
  <c r="AB48" i="27"/>
  <c r="Q48" i="27"/>
  <c r="AB50" i="27"/>
  <c r="Q50" i="27"/>
  <c r="AB52" i="27"/>
  <c r="Q52" i="27"/>
  <c r="AB54" i="27"/>
  <c r="Q54" i="27"/>
  <c r="AB56" i="27"/>
  <c r="Q56" i="27"/>
  <c r="AB58" i="27"/>
  <c r="Q58" i="27"/>
  <c r="AB60" i="27"/>
  <c r="Q60" i="27"/>
  <c r="AB62" i="27"/>
  <c r="Q62" i="27"/>
  <c r="AB64" i="27"/>
  <c r="Q64" i="27"/>
  <c r="AB66" i="27"/>
  <c r="Q66" i="27"/>
  <c r="AB68" i="27"/>
  <c r="Q68" i="27"/>
  <c r="AB70" i="27"/>
  <c r="Q70" i="27"/>
  <c r="AB72" i="27"/>
  <c r="Q72" i="27"/>
  <c r="AB74" i="27"/>
  <c r="Q74" i="27"/>
  <c r="AB76" i="27"/>
  <c r="Q76" i="27"/>
  <c r="AB78" i="27"/>
  <c r="Q78" i="27"/>
  <c r="AB80" i="27"/>
  <c r="Q80" i="27"/>
  <c r="AB82" i="27"/>
  <c r="Q82" i="27"/>
  <c r="AB84" i="27"/>
  <c r="Q84" i="27"/>
  <c r="AB86" i="27"/>
  <c r="Q86" i="27"/>
  <c r="AB88" i="27"/>
  <c r="Q88" i="27"/>
  <c r="AB90" i="27"/>
  <c r="Q90" i="27"/>
  <c r="AB92" i="27"/>
  <c r="Q92" i="27"/>
  <c r="AB94" i="27"/>
  <c r="Q94" i="27"/>
  <c r="AB96" i="27"/>
  <c r="Q96" i="27"/>
  <c r="AB98" i="27"/>
  <c r="Q98" i="27"/>
  <c r="AB100" i="27"/>
  <c r="Q100" i="27"/>
  <c r="AB102" i="27"/>
  <c r="Q102" i="27"/>
  <c r="AB104" i="27"/>
  <c r="Q104" i="27"/>
  <c r="AB106" i="27"/>
  <c r="Q106" i="27"/>
  <c r="AB108" i="27"/>
  <c r="Q108" i="27"/>
  <c r="AB110" i="27"/>
  <c r="Q110" i="27"/>
  <c r="AB112" i="27"/>
  <c r="Q112" i="27"/>
  <c r="AB114" i="27"/>
  <c r="Q114" i="27"/>
  <c r="AB116" i="27"/>
  <c r="Q116" i="27"/>
  <c r="AB118" i="27"/>
  <c r="Q118" i="27"/>
  <c r="AB120" i="27"/>
  <c r="Q120" i="27"/>
  <c r="AB122" i="27"/>
  <c r="Q122" i="27"/>
  <c r="AB124" i="27"/>
  <c r="Q124" i="27"/>
  <c r="AB126" i="27"/>
  <c r="Q126" i="27"/>
  <c r="AB128" i="27"/>
  <c r="Q128" i="27"/>
  <c r="AB130" i="27"/>
  <c r="Q130" i="27"/>
  <c r="AB132" i="27"/>
  <c r="Q132" i="27"/>
  <c r="AB134" i="27"/>
  <c r="Q134" i="27"/>
  <c r="AB136" i="27"/>
  <c r="Q136" i="27"/>
  <c r="AB138" i="27"/>
  <c r="Q138" i="27"/>
  <c r="AB140" i="27"/>
  <c r="Q140" i="27"/>
  <c r="AB142" i="27"/>
  <c r="Q142" i="27"/>
  <c r="AB144" i="27"/>
  <c r="Q144" i="27"/>
  <c r="AB146" i="27"/>
  <c r="Q146" i="27"/>
  <c r="AB148" i="27"/>
  <c r="Q148" i="27"/>
  <c r="AB150" i="27"/>
  <c r="Q150" i="27"/>
  <c r="AB152" i="27"/>
  <c r="Q152" i="27"/>
  <c r="AB154" i="27"/>
  <c r="Q154" i="27"/>
  <c r="AB156" i="27"/>
  <c r="Q156" i="27"/>
  <c r="AB158" i="27"/>
  <c r="Q158" i="27"/>
  <c r="AB160" i="27"/>
  <c r="Q160" i="27"/>
  <c r="AB162" i="27"/>
  <c r="Q162" i="27"/>
  <c r="AB164" i="27"/>
  <c r="Q164" i="27"/>
  <c r="AB166" i="27"/>
  <c r="Q166" i="27"/>
  <c r="AB168" i="27"/>
  <c r="Q168" i="27"/>
  <c r="AB170" i="27"/>
  <c r="Q170" i="27"/>
  <c r="AB172" i="27"/>
  <c r="Q172" i="27"/>
  <c r="AB174" i="27"/>
  <c r="Q174" i="27"/>
  <c r="AB176" i="27"/>
  <c r="Q176" i="27"/>
  <c r="AB178" i="27"/>
  <c r="Q178" i="27"/>
  <c r="AB180" i="27"/>
  <c r="Q180" i="27"/>
  <c r="AB182" i="27"/>
  <c r="Q182" i="27"/>
  <c r="AB184" i="27"/>
  <c r="Q184" i="27"/>
  <c r="AB186" i="27"/>
  <c r="Q186" i="27"/>
  <c r="AB188" i="27"/>
  <c r="Q188" i="27"/>
  <c r="AB190" i="27"/>
  <c r="Q190" i="27"/>
  <c r="AB192" i="27"/>
  <c r="Q192" i="27"/>
  <c r="AB194" i="27"/>
  <c r="Q194" i="27"/>
  <c r="AB196" i="27"/>
  <c r="Q196" i="27"/>
  <c r="AB198" i="27"/>
  <c r="Q198" i="27"/>
  <c r="AB200" i="27"/>
  <c r="Q200" i="27"/>
  <c r="AB202" i="27"/>
  <c r="Q202" i="27"/>
  <c r="AB204" i="27"/>
  <c r="Q204" i="27"/>
  <c r="AB206" i="27"/>
  <c r="Q206" i="27"/>
  <c r="AB208" i="27"/>
  <c r="Q208" i="27"/>
  <c r="AB210" i="27"/>
  <c r="Q210" i="27"/>
  <c r="AB212" i="27"/>
  <c r="Q212" i="27"/>
  <c r="AB214" i="27"/>
  <c r="Q214" i="27"/>
  <c r="AB216" i="27"/>
  <c r="Q216" i="27"/>
  <c r="AB218" i="27"/>
  <c r="Q218" i="27"/>
  <c r="AB220" i="27"/>
  <c r="Q220" i="27"/>
  <c r="AB222" i="27"/>
  <c r="Q222" i="27"/>
  <c r="AB224" i="27"/>
  <c r="Q224" i="27"/>
  <c r="AB226" i="27"/>
  <c r="Q226" i="27"/>
  <c r="AB228" i="27"/>
  <c r="Q228" i="27"/>
  <c r="AB230" i="27"/>
  <c r="Q230" i="27"/>
  <c r="AB232" i="27"/>
  <c r="Q232" i="27"/>
  <c r="AB234" i="27"/>
  <c r="Q234" i="27"/>
  <c r="AB236" i="27"/>
  <c r="Q236" i="27"/>
  <c r="AB238" i="27"/>
  <c r="Q238" i="27"/>
  <c r="AB240" i="27"/>
  <c r="Q240" i="27"/>
  <c r="AB242" i="27"/>
  <c r="Q242" i="27"/>
  <c r="AB244" i="27"/>
  <c r="Q244" i="27"/>
  <c r="AB246" i="27"/>
  <c r="Q246" i="27"/>
  <c r="AB248" i="27"/>
  <c r="Q248" i="27"/>
  <c r="AB250" i="27"/>
  <c r="Q250" i="27"/>
  <c r="AB252" i="27"/>
  <c r="Q252" i="27"/>
  <c r="AB254" i="27"/>
  <c r="Q254" i="27"/>
  <c r="AB256" i="27"/>
  <c r="Q256" i="27"/>
  <c r="AB258" i="27"/>
  <c r="Q258" i="27"/>
  <c r="AB260" i="27"/>
  <c r="Q260" i="27"/>
  <c r="AB262" i="27"/>
  <c r="Q262" i="27"/>
  <c r="AB264" i="27"/>
  <c r="Q264" i="27"/>
  <c r="AB266" i="27"/>
  <c r="Q266" i="27"/>
  <c r="AB268" i="27"/>
  <c r="Q268" i="27"/>
  <c r="AB270" i="27"/>
  <c r="Q270" i="27"/>
  <c r="AB272" i="27"/>
  <c r="Q272" i="27"/>
  <c r="AB274" i="27"/>
  <c r="Q274" i="27"/>
  <c r="AB276" i="27"/>
  <c r="Q276" i="27"/>
  <c r="AB278" i="27"/>
  <c r="Q278" i="27"/>
  <c r="AB280" i="27"/>
  <c r="Q280" i="27"/>
  <c r="AB282" i="27"/>
  <c r="Q282" i="27"/>
  <c r="AB284" i="27"/>
  <c r="Q284" i="27"/>
  <c r="AB286" i="27"/>
  <c r="Q286" i="27"/>
  <c r="AB288" i="27"/>
  <c r="Q288" i="27"/>
  <c r="AB290" i="27"/>
  <c r="Q290" i="27"/>
  <c r="AB292" i="27"/>
  <c r="Q292" i="27"/>
  <c r="AB294" i="27"/>
  <c r="Q294" i="27"/>
  <c r="AB296" i="27"/>
  <c r="Q296" i="27"/>
  <c r="AB298" i="27"/>
  <c r="Q298" i="27"/>
  <c r="AB300" i="27"/>
  <c r="Q300" i="27"/>
  <c r="AB302" i="27"/>
  <c r="Q302" i="27"/>
  <c r="AB304" i="27"/>
  <c r="Q304" i="27"/>
  <c r="AB306" i="27"/>
  <c r="Q306" i="27"/>
  <c r="AB308" i="27"/>
  <c r="Q308" i="27"/>
  <c r="AB310" i="27"/>
  <c r="Q310" i="27"/>
  <c r="AB312" i="27"/>
  <c r="Q312" i="27"/>
  <c r="AB314" i="27"/>
  <c r="Q314" i="27"/>
  <c r="AB316" i="27"/>
  <c r="Q316" i="27"/>
  <c r="AB318" i="27"/>
  <c r="Q318" i="27"/>
  <c r="AB320" i="27"/>
  <c r="Q320" i="27"/>
  <c r="AB322" i="27"/>
  <c r="Q322" i="27"/>
  <c r="AB324" i="27"/>
  <c r="Q324" i="27"/>
  <c r="AB326" i="27"/>
  <c r="Q326" i="27"/>
  <c r="AB328" i="27"/>
  <c r="Q328" i="27"/>
  <c r="AB330" i="27"/>
  <c r="Q330" i="27"/>
  <c r="AB332" i="27"/>
  <c r="Q332" i="27"/>
  <c r="AB334" i="27"/>
  <c r="Q334" i="27"/>
  <c r="AB336" i="27"/>
  <c r="Q336" i="27"/>
  <c r="AB338" i="27"/>
  <c r="Q338" i="27"/>
  <c r="AB340" i="27"/>
  <c r="Q340" i="27"/>
  <c r="AB342" i="27"/>
  <c r="Q342" i="27"/>
  <c r="AB344" i="27"/>
  <c r="Q344" i="27"/>
  <c r="AB346" i="27"/>
  <c r="Q346" i="27"/>
  <c r="AB348" i="27"/>
  <c r="Q348" i="27"/>
  <c r="AB350" i="27"/>
  <c r="Q350" i="27"/>
  <c r="AB352" i="27"/>
  <c r="Q352" i="27"/>
  <c r="AB354" i="27"/>
  <c r="Q354" i="27"/>
  <c r="AB356" i="27"/>
  <c r="Q356" i="27"/>
  <c r="AB358" i="27"/>
  <c r="Q358" i="27"/>
  <c r="AB360" i="27"/>
  <c r="Q360" i="27"/>
  <c r="AB362" i="27"/>
  <c r="Q362" i="27"/>
  <c r="AB364" i="27"/>
  <c r="Q364" i="27"/>
  <c r="AB366" i="27"/>
  <c r="Q366" i="27"/>
  <c r="AB368" i="27"/>
  <c r="Q368" i="27"/>
  <c r="AB370" i="27"/>
  <c r="Q370" i="27"/>
  <c r="AB372" i="27"/>
  <c r="Q372" i="27"/>
  <c r="AB374" i="27"/>
  <c r="Q374" i="27"/>
  <c r="AB376" i="27"/>
  <c r="Q376" i="27"/>
  <c r="AB378" i="27"/>
  <c r="Q378" i="27"/>
  <c r="AB380" i="27"/>
  <c r="Q380" i="27"/>
  <c r="AB382" i="27"/>
  <c r="Q382" i="27"/>
  <c r="AB384" i="27"/>
  <c r="Q384" i="27"/>
  <c r="AB386" i="27"/>
  <c r="Q386" i="27"/>
  <c r="AB388" i="27"/>
  <c r="Q388" i="27"/>
  <c r="AB390" i="27"/>
  <c r="Q390" i="27"/>
  <c r="AB392" i="27"/>
  <c r="Q392" i="27"/>
  <c r="AB394" i="27"/>
  <c r="Q394" i="27"/>
  <c r="AB396" i="27"/>
  <c r="Q396" i="27"/>
  <c r="AB398" i="27"/>
  <c r="Q398" i="27"/>
  <c r="AB400" i="27"/>
  <c r="Q400" i="27"/>
  <c r="AB402" i="27"/>
  <c r="Q402" i="27"/>
  <c r="AB404" i="27"/>
  <c r="Q404" i="27"/>
  <c r="AB406" i="27"/>
  <c r="Q406" i="27"/>
  <c r="AB408" i="27"/>
  <c r="Q408" i="27"/>
  <c r="AB410" i="27"/>
  <c r="Q410" i="27"/>
  <c r="AB412" i="27"/>
  <c r="Q412" i="27"/>
  <c r="AB414" i="27"/>
  <c r="Q414" i="27"/>
  <c r="AB416" i="27"/>
  <c r="Q416" i="27"/>
  <c r="AB418" i="27"/>
  <c r="Q418" i="27"/>
  <c r="AB420" i="27"/>
  <c r="Q420" i="27"/>
  <c r="AB422" i="27"/>
  <c r="Q422" i="27"/>
  <c r="AB424" i="27"/>
  <c r="Q424" i="27"/>
  <c r="AB426" i="27"/>
  <c r="Q426" i="27"/>
  <c r="AB428" i="27"/>
  <c r="Q428" i="27"/>
  <c r="AB430" i="27"/>
  <c r="Q430" i="27"/>
  <c r="AB432" i="27"/>
  <c r="Q432" i="27"/>
  <c r="AB434" i="27"/>
  <c r="Q434" i="27"/>
  <c r="AB436" i="27"/>
  <c r="Q436" i="27"/>
  <c r="AB438" i="27"/>
  <c r="Q438" i="27"/>
  <c r="AB440" i="27"/>
  <c r="Q440" i="27"/>
  <c r="AB442" i="27"/>
  <c r="Q442" i="27"/>
  <c r="AB444" i="27"/>
  <c r="Q444" i="27"/>
  <c r="AB446" i="27"/>
  <c r="Q446" i="27"/>
  <c r="AB448" i="27"/>
  <c r="Q448" i="27"/>
  <c r="AB450" i="27"/>
  <c r="Q450" i="27"/>
  <c r="AB452" i="27"/>
  <c r="Q452" i="27"/>
  <c r="AB454" i="27"/>
  <c r="Q454" i="27"/>
  <c r="AB456" i="27"/>
  <c r="Q456" i="27"/>
  <c r="AB458" i="27"/>
  <c r="Q458" i="27"/>
  <c r="AB460" i="27"/>
  <c r="Q460" i="27"/>
  <c r="AB462" i="27"/>
  <c r="Q462" i="27"/>
  <c r="AB464" i="27"/>
  <c r="Q464" i="27"/>
  <c r="AB466" i="27"/>
  <c r="Q466" i="27"/>
  <c r="AB468" i="27"/>
  <c r="Q468" i="27"/>
  <c r="AB470" i="27"/>
  <c r="Q470" i="27"/>
  <c r="AB472" i="27"/>
  <c r="Q472" i="27"/>
  <c r="AB474" i="27"/>
  <c r="Q474" i="27"/>
  <c r="AB476" i="27"/>
  <c r="Q476" i="27"/>
  <c r="AB478" i="27"/>
  <c r="Q478" i="27"/>
  <c r="AB480" i="27"/>
  <c r="Q480" i="27"/>
  <c r="AB482" i="27"/>
  <c r="Q482" i="27"/>
  <c r="AB484" i="27"/>
  <c r="Q484" i="27"/>
  <c r="AB486" i="27"/>
  <c r="Q486" i="27"/>
  <c r="AB488" i="27"/>
  <c r="Q488" i="27"/>
  <c r="AB490" i="27"/>
  <c r="Q490" i="27"/>
  <c r="AB492" i="27"/>
  <c r="Q492" i="27"/>
  <c r="AB494" i="27"/>
  <c r="Q494" i="27"/>
  <c r="AB496" i="27"/>
  <c r="Q496" i="27"/>
  <c r="AB498" i="27"/>
  <c r="Q498" i="27"/>
  <c r="AB500" i="27"/>
  <c r="Q500" i="27"/>
  <c r="AB502" i="27"/>
  <c r="Q502" i="27"/>
  <c r="AB504" i="27"/>
  <c r="Q504" i="27"/>
  <c r="AB506" i="27"/>
  <c r="Q506" i="27"/>
  <c r="AB508" i="27"/>
  <c r="Q508" i="27"/>
  <c r="AB510" i="27"/>
  <c r="Q510" i="27"/>
  <c r="AB512" i="27"/>
  <c r="Q512" i="27"/>
  <c r="AB514" i="27"/>
  <c r="Q514" i="27"/>
  <c r="AB516" i="27"/>
  <c r="Q516" i="27"/>
  <c r="AB518" i="27"/>
  <c r="Q518" i="27"/>
  <c r="AB520" i="27"/>
  <c r="Q520" i="27"/>
  <c r="AB522" i="27"/>
  <c r="Q522" i="27"/>
  <c r="AB524" i="27"/>
  <c r="Q524" i="27"/>
  <c r="AB526" i="27"/>
  <c r="Q526" i="27"/>
  <c r="AB528" i="27"/>
  <c r="Q528" i="27"/>
  <c r="AB530" i="27"/>
  <c r="Q530" i="27"/>
  <c r="AB532" i="27"/>
  <c r="Q532" i="27"/>
  <c r="AB534" i="27"/>
  <c r="Q534" i="27"/>
  <c r="AB536" i="27"/>
  <c r="Q536" i="27"/>
  <c r="AB538" i="27"/>
  <c r="Q538" i="27"/>
  <c r="AB540" i="27"/>
  <c r="Q540" i="27"/>
  <c r="AB542" i="27"/>
  <c r="Q542" i="27"/>
  <c r="AB544" i="27"/>
  <c r="Q544" i="27"/>
  <c r="AB546" i="27"/>
  <c r="Q546" i="27"/>
  <c r="AB548" i="27"/>
  <c r="Q548" i="27"/>
  <c r="AB550" i="27"/>
  <c r="Q550" i="27"/>
  <c r="AB552" i="27"/>
  <c r="Q552" i="27"/>
  <c r="AB554" i="27"/>
  <c r="Q554" i="27"/>
  <c r="AB556" i="27"/>
  <c r="Q556" i="27"/>
  <c r="AB558" i="27"/>
  <c r="Q558" i="27"/>
  <c r="AB560" i="27"/>
  <c r="Q560" i="27"/>
  <c r="AB562" i="27"/>
  <c r="Q562" i="27"/>
  <c r="AB564" i="27"/>
  <c r="Q564" i="27"/>
  <c r="AB566" i="27"/>
  <c r="Q566" i="27"/>
  <c r="AB568" i="27"/>
  <c r="Q568" i="27"/>
  <c r="AB570" i="27"/>
  <c r="Q570" i="27"/>
  <c r="AB572" i="27"/>
  <c r="Q572" i="27"/>
  <c r="AB574" i="27"/>
  <c r="Q574" i="27"/>
  <c r="AB576" i="27"/>
  <c r="Q576" i="27"/>
  <c r="AB578" i="27"/>
  <c r="Q578" i="27"/>
  <c r="AB580" i="27"/>
  <c r="Q580" i="27"/>
  <c r="AB582" i="27"/>
  <c r="Q582" i="27"/>
  <c r="AB584" i="27"/>
  <c r="Q584" i="27"/>
  <c r="AB586" i="27"/>
  <c r="Q586" i="27"/>
  <c r="AB588" i="27"/>
  <c r="Q588" i="27"/>
  <c r="AB590" i="27"/>
  <c r="Q590" i="27"/>
  <c r="AB592" i="27"/>
  <c r="Q592" i="27"/>
  <c r="AB594" i="27"/>
  <c r="Q594" i="27"/>
  <c r="AB596" i="27"/>
  <c r="Q596" i="27"/>
  <c r="AB598" i="27"/>
  <c r="Q598" i="27"/>
  <c r="AB600" i="27"/>
  <c r="Q600" i="27"/>
  <c r="AB602" i="27"/>
  <c r="Q602" i="27"/>
  <c r="AB604" i="27"/>
  <c r="Q604" i="27"/>
  <c r="AB606" i="27"/>
  <c r="Q606" i="27"/>
  <c r="AB608" i="27"/>
  <c r="Q608" i="27"/>
  <c r="AB610" i="27"/>
  <c r="Q610" i="27"/>
  <c r="AB612" i="27"/>
  <c r="Q612" i="27"/>
  <c r="AB614" i="27"/>
  <c r="Q614" i="27"/>
  <c r="AB616" i="27"/>
  <c r="Q616" i="27"/>
  <c r="AB618" i="27"/>
  <c r="Q618" i="27"/>
  <c r="AB620" i="27"/>
  <c r="Q620" i="27"/>
  <c r="AB622" i="27"/>
  <c r="Q622" i="27"/>
  <c r="AB624" i="27"/>
  <c r="Q624" i="27"/>
  <c r="AB626" i="27"/>
  <c r="Q626" i="27"/>
  <c r="AB628" i="27"/>
  <c r="Q628" i="27"/>
  <c r="AB630" i="27"/>
  <c r="Q630" i="27"/>
  <c r="AB632" i="27"/>
  <c r="Q632" i="27"/>
  <c r="AB634" i="27"/>
  <c r="Q634" i="27"/>
  <c r="AB636" i="27"/>
  <c r="Q636" i="27"/>
  <c r="AB638" i="27"/>
  <c r="Q638" i="27"/>
  <c r="AB640" i="27"/>
  <c r="Q640" i="27"/>
  <c r="AB642" i="27"/>
  <c r="Q642" i="27"/>
  <c r="AB644" i="27"/>
  <c r="Q644" i="27"/>
  <c r="AB646" i="27"/>
  <c r="Q646" i="27"/>
  <c r="AB648" i="27"/>
  <c r="Q648" i="27"/>
  <c r="AB650" i="27"/>
  <c r="Q650" i="27"/>
  <c r="AB652" i="27"/>
  <c r="Q652" i="27"/>
  <c r="AB654" i="27"/>
  <c r="Q654" i="27"/>
  <c r="AB656" i="27"/>
  <c r="Q656" i="27"/>
  <c r="AB658" i="27"/>
  <c r="Q658" i="27"/>
  <c r="AB660" i="27"/>
  <c r="Q660" i="27"/>
  <c r="AB662" i="27"/>
  <c r="Q662" i="27"/>
  <c r="AB664" i="27"/>
  <c r="Q664" i="27"/>
  <c r="AB666" i="27"/>
  <c r="Q666" i="27"/>
  <c r="AB668" i="27"/>
  <c r="Q668" i="27"/>
  <c r="AB670" i="27"/>
  <c r="Q670" i="27"/>
  <c r="AB672" i="27"/>
  <c r="Q672" i="27"/>
  <c r="AB674" i="27"/>
  <c r="Q674" i="27"/>
  <c r="AB676" i="27"/>
  <c r="Q676" i="27"/>
  <c r="AB678" i="27"/>
  <c r="Q678" i="27"/>
  <c r="AB680" i="27"/>
  <c r="Q680" i="27"/>
  <c r="AB682" i="27"/>
  <c r="Q682" i="27"/>
  <c r="AB684" i="27"/>
  <c r="Q684" i="27"/>
  <c r="AB686" i="27"/>
  <c r="Q686" i="27"/>
  <c r="AB688" i="27"/>
  <c r="Q688" i="27"/>
  <c r="AB690" i="27"/>
  <c r="Q690" i="27"/>
  <c r="AB692" i="27"/>
  <c r="Q692" i="27"/>
  <c r="AB694" i="27"/>
  <c r="Q694" i="27"/>
  <c r="AB696" i="27"/>
  <c r="Q696" i="27"/>
  <c r="AB698" i="27"/>
  <c r="Q698" i="27"/>
  <c r="AB700" i="27"/>
  <c r="Q700" i="27"/>
  <c r="AB702" i="27"/>
  <c r="Q702" i="27"/>
  <c r="AB704" i="27"/>
  <c r="Q704" i="27"/>
  <c r="AB706" i="27"/>
  <c r="Q706" i="27"/>
  <c r="AB708" i="27"/>
  <c r="Q708" i="27"/>
  <c r="AB710" i="27"/>
  <c r="Q710" i="27"/>
  <c r="AB712" i="27"/>
  <c r="Q712" i="27"/>
  <c r="AB714" i="27"/>
  <c r="Q714" i="27"/>
  <c r="AB716" i="27"/>
  <c r="Q716" i="27"/>
  <c r="AB718" i="27"/>
  <c r="Q718" i="27"/>
  <c r="AB720" i="27"/>
  <c r="Q720" i="27"/>
  <c r="AB722" i="27"/>
  <c r="Q722" i="27"/>
  <c r="AB724" i="27"/>
  <c r="Q724" i="27"/>
  <c r="AB726" i="27"/>
  <c r="Q726" i="27"/>
  <c r="AB728" i="27"/>
  <c r="Q728" i="27"/>
  <c r="AB730" i="27"/>
  <c r="Q730" i="27"/>
  <c r="AB732" i="27"/>
  <c r="Q732" i="27"/>
  <c r="AB734" i="27"/>
  <c r="Q734" i="27"/>
  <c r="AB736" i="27"/>
  <c r="Q736" i="27"/>
  <c r="AB738" i="27"/>
  <c r="Q738" i="27"/>
  <c r="AB740" i="27"/>
  <c r="Q740" i="27"/>
  <c r="AB742" i="27"/>
  <c r="Q742" i="27"/>
  <c r="AB744" i="27"/>
  <c r="Q744" i="27"/>
  <c r="AB746" i="27"/>
  <c r="Q746" i="27"/>
  <c r="AB748" i="27"/>
  <c r="Q748" i="27"/>
  <c r="AB750" i="27"/>
  <c r="Q750" i="27"/>
  <c r="AB752" i="27"/>
  <c r="Q752" i="27"/>
  <c r="AB754" i="27"/>
  <c r="Q754" i="27"/>
  <c r="AB756" i="27"/>
  <c r="Q756" i="27"/>
  <c r="AB758" i="27"/>
  <c r="Q758" i="27"/>
  <c r="AB760" i="27"/>
  <c r="Q760" i="27"/>
  <c r="AB762" i="27"/>
  <c r="Q762" i="27"/>
  <c r="AB764" i="27"/>
  <c r="Q764" i="27"/>
  <c r="AB766" i="27"/>
  <c r="Q766" i="27"/>
  <c r="AB768" i="27"/>
  <c r="Q768" i="27"/>
  <c r="AB770" i="27"/>
  <c r="Q770" i="27"/>
  <c r="AB772" i="27"/>
  <c r="Q772" i="27"/>
  <c r="AB774" i="27"/>
  <c r="Q774" i="27"/>
  <c r="AB776" i="27"/>
  <c r="Q776" i="27"/>
  <c r="AB778" i="27"/>
  <c r="Q778" i="27"/>
  <c r="AB780" i="27"/>
  <c r="Q780" i="27"/>
  <c r="AB782" i="27"/>
  <c r="Q782" i="27"/>
  <c r="AB784" i="27"/>
  <c r="Q784" i="27"/>
  <c r="AB786" i="27"/>
  <c r="Q786" i="27"/>
  <c r="AB788" i="27"/>
  <c r="Q788" i="27"/>
  <c r="AB790" i="27"/>
  <c r="Q790" i="27"/>
  <c r="AB792" i="27"/>
  <c r="Q792" i="27"/>
  <c r="AB794" i="27"/>
  <c r="Q794" i="27"/>
  <c r="AB796" i="27"/>
  <c r="Q796" i="27"/>
  <c r="AB798" i="27"/>
  <c r="Q798" i="27"/>
  <c r="AB800" i="27"/>
  <c r="Q800" i="27"/>
  <c r="AB802" i="27"/>
  <c r="Q802" i="27"/>
  <c r="AB804" i="27"/>
  <c r="Q804" i="27"/>
  <c r="AB806" i="27"/>
  <c r="Q806" i="27"/>
  <c r="AB808" i="27"/>
  <c r="Q808" i="27"/>
  <c r="AB810" i="27"/>
  <c r="Q810" i="27"/>
  <c r="AB812" i="27"/>
  <c r="Q812" i="27"/>
  <c r="AB814" i="27"/>
  <c r="Q814" i="27"/>
  <c r="AB816" i="27"/>
  <c r="Q816" i="27"/>
  <c r="AB818" i="27"/>
  <c r="Q818" i="27"/>
  <c r="AB820" i="27"/>
  <c r="Q820" i="27"/>
  <c r="AB822" i="27"/>
  <c r="Q822" i="27"/>
  <c r="AB824" i="27"/>
  <c r="Q824" i="27"/>
  <c r="AB826" i="27"/>
  <c r="Q826" i="27"/>
  <c r="AB828" i="27"/>
  <c r="Q828" i="27"/>
  <c r="AB830" i="27"/>
  <c r="Q830" i="27"/>
  <c r="AB832" i="27"/>
  <c r="Q832" i="27"/>
  <c r="AB834" i="27"/>
  <c r="Q834" i="27"/>
  <c r="AB836" i="27"/>
  <c r="Q836" i="27"/>
  <c r="AB838" i="27"/>
  <c r="Q838" i="27"/>
  <c r="AB840" i="27"/>
  <c r="Q840" i="27"/>
  <c r="AB842" i="27"/>
  <c r="Q842" i="27"/>
  <c r="AB844" i="27"/>
  <c r="Q844" i="27"/>
  <c r="AB846" i="27"/>
  <c r="Q846" i="27"/>
  <c r="AB848" i="27"/>
  <c r="Q848" i="27"/>
  <c r="AB850" i="27"/>
  <c r="Q850" i="27"/>
  <c r="AB852" i="27"/>
  <c r="Q852" i="27"/>
  <c r="AB854" i="27"/>
  <c r="Q854" i="27"/>
  <c r="AB856" i="27"/>
  <c r="Q856" i="27"/>
  <c r="AB858" i="27"/>
  <c r="Q858" i="27"/>
  <c r="AB860" i="27"/>
  <c r="Q860" i="27"/>
  <c r="AB862" i="27"/>
  <c r="Q862" i="27"/>
  <c r="AB864" i="27"/>
  <c r="Q864" i="27"/>
  <c r="AB866" i="27"/>
  <c r="Q866" i="27"/>
  <c r="AB868" i="27"/>
  <c r="Q868" i="27"/>
  <c r="AB870" i="27"/>
  <c r="Q870" i="27"/>
  <c r="AB872" i="27"/>
  <c r="Q872" i="27"/>
  <c r="AB874" i="27"/>
  <c r="Q874" i="27"/>
  <c r="AB876" i="27"/>
  <c r="Q876" i="27"/>
  <c r="AB878" i="27"/>
  <c r="Q878" i="27"/>
  <c r="AB880" i="27"/>
  <c r="Q880" i="27"/>
  <c r="AB882" i="27"/>
  <c r="Q882" i="27"/>
  <c r="AB884" i="27"/>
  <c r="Q884" i="27"/>
  <c r="AB886" i="27"/>
  <c r="Q886" i="27"/>
  <c r="AB888" i="27"/>
  <c r="Q888" i="27"/>
  <c r="AB890" i="27"/>
  <c r="Q890" i="27"/>
  <c r="AB892" i="27"/>
  <c r="Q892" i="27"/>
  <c r="AB894" i="27"/>
  <c r="Q894" i="27"/>
  <c r="AB896" i="27"/>
  <c r="Q896" i="27"/>
  <c r="AB898" i="27"/>
  <c r="Q898" i="27"/>
  <c r="AB900" i="27"/>
  <c r="Q900" i="27"/>
  <c r="AB902" i="27"/>
  <c r="Q902" i="27"/>
  <c r="AB904" i="27"/>
  <c r="Q904" i="27"/>
  <c r="AB906" i="27"/>
  <c r="Q906" i="27"/>
  <c r="AB908" i="27"/>
  <c r="Q908" i="27"/>
  <c r="AB910" i="27"/>
  <c r="Q910" i="27"/>
  <c r="AB912" i="27"/>
  <c r="Q912" i="27"/>
  <c r="AB914" i="27"/>
  <c r="Q914" i="27"/>
  <c r="AB916" i="27"/>
  <c r="Q916" i="27"/>
  <c r="AB918" i="27"/>
  <c r="Q918" i="27"/>
  <c r="AB920" i="27"/>
  <c r="Q920" i="27"/>
  <c r="AB922" i="27"/>
  <c r="Q922" i="27"/>
  <c r="AB924" i="27"/>
  <c r="Q924" i="27"/>
  <c r="AB926" i="27"/>
  <c r="Q926" i="27"/>
  <c r="AB928" i="27"/>
  <c r="Q928" i="27"/>
  <c r="AB930" i="27"/>
  <c r="Q930" i="27"/>
  <c r="AB932" i="27"/>
  <c r="Q932" i="27"/>
  <c r="AB934" i="27"/>
  <c r="Q934" i="27"/>
  <c r="AB936" i="27"/>
  <c r="Q936" i="27"/>
  <c r="AB938" i="27"/>
  <c r="Q938" i="27"/>
  <c r="AB940" i="27"/>
  <c r="Q940" i="27"/>
  <c r="AB942" i="27"/>
  <c r="Q942" i="27"/>
  <c r="AB944" i="27"/>
  <c r="Q944" i="27"/>
  <c r="AB946" i="27"/>
  <c r="Q946" i="27"/>
  <c r="AB948" i="27"/>
  <c r="Q948" i="27"/>
  <c r="AB950" i="27"/>
  <c r="Q950" i="27"/>
  <c r="AB952" i="27"/>
  <c r="Q952" i="27"/>
  <c r="AB954" i="27"/>
  <c r="Q954" i="27"/>
  <c r="AB956" i="27"/>
  <c r="Q956" i="27"/>
  <c r="AB958" i="27"/>
  <c r="Q958" i="27"/>
  <c r="AB960" i="27"/>
  <c r="Q960" i="27"/>
  <c r="AB962" i="27"/>
  <c r="Q962" i="27"/>
  <c r="AB964" i="27"/>
  <c r="Q964" i="27"/>
  <c r="AB966" i="27"/>
  <c r="Q966" i="27"/>
  <c r="AB968" i="27"/>
  <c r="Q968" i="27"/>
  <c r="AB970" i="27"/>
  <c r="Q970" i="27"/>
  <c r="AB972" i="27"/>
  <c r="Q972" i="27"/>
  <c r="AB974" i="27"/>
  <c r="Q974" i="27"/>
  <c r="AB976" i="27"/>
  <c r="Q976" i="27"/>
  <c r="AB978" i="27"/>
  <c r="Q978" i="27"/>
  <c r="AB980" i="27"/>
  <c r="Q980" i="27"/>
  <c r="AB982" i="27"/>
  <c r="Q982" i="27"/>
  <c r="AB984" i="27"/>
  <c r="Q984" i="27"/>
  <c r="AB986" i="27"/>
  <c r="Q986" i="27"/>
  <c r="AB988" i="27"/>
  <c r="Q988" i="27"/>
  <c r="AB990" i="27"/>
  <c r="Q990" i="27"/>
  <c r="AB992" i="27"/>
  <c r="Q992" i="27"/>
  <c r="AB994" i="27"/>
  <c r="Q994" i="27"/>
  <c r="AB996" i="27"/>
  <c r="Q996" i="27"/>
  <c r="AB998" i="27"/>
  <c r="Q998" i="27"/>
  <c r="AB1000" i="27"/>
  <c r="Q1000" i="27"/>
  <c r="AB1002" i="27"/>
  <c r="Q1002" i="27"/>
  <c r="AB1004" i="27"/>
  <c r="Q1004" i="27"/>
  <c r="AB1006" i="27"/>
  <c r="Q1006" i="27"/>
  <c r="Z9" i="27"/>
  <c r="O9" i="27"/>
  <c r="Z11" i="27"/>
  <c r="O11" i="27"/>
  <c r="Z13" i="27"/>
  <c r="O13" i="27"/>
  <c r="Z15" i="27"/>
  <c r="O15" i="27"/>
  <c r="Z17" i="27"/>
  <c r="O17" i="27"/>
  <c r="Z19" i="27"/>
  <c r="O19" i="27"/>
  <c r="Z21" i="27"/>
  <c r="O21" i="27"/>
  <c r="Z23" i="27"/>
  <c r="O23" i="27"/>
  <c r="Z25" i="27"/>
  <c r="O25" i="27"/>
  <c r="Z27" i="27"/>
  <c r="O27" i="27"/>
  <c r="Z29" i="27"/>
  <c r="O29" i="27"/>
  <c r="Z31" i="27"/>
  <c r="O31" i="27"/>
  <c r="Z33" i="27"/>
  <c r="O33" i="27"/>
  <c r="Z35" i="27"/>
  <c r="O35" i="27"/>
  <c r="Z37" i="27"/>
  <c r="O37" i="27"/>
  <c r="Z39" i="27"/>
  <c r="O39" i="27"/>
  <c r="Z41" i="27"/>
  <c r="O41" i="27"/>
  <c r="Z43" i="27"/>
  <c r="O43" i="27"/>
  <c r="Z45" i="27"/>
  <c r="O45" i="27"/>
  <c r="Z47" i="27"/>
  <c r="O47" i="27"/>
  <c r="Z49" i="27"/>
  <c r="O49" i="27"/>
  <c r="Z51" i="27"/>
  <c r="O51" i="27"/>
  <c r="Z53" i="27"/>
  <c r="O53" i="27"/>
  <c r="Z55" i="27"/>
  <c r="O55" i="27"/>
  <c r="Z57" i="27"/>
  <c r="O57" i="27"/>
  <c r="Z59" i="27"/>
  <c r="O59" i="27"/>
  <c r="Z61" i="27"/>
  <c r="O61" i="27"/>
  <c r="Z63" i="27"/>
  <c r="O63" i="27"/>
  <c r="Z65" i="27"/>
  <c r="O65" i="27"/>
  <c r="Z67" i="27"/>
  <c r="O67" i="27"/>
  <c r="Z69" i="27"/>
  <c r="O69" i="27"/>
  <c r="Z71" i="27"/>
  <c r="O71" i="27"/>
  <c r="Z73" i="27"/>
  <c r="O73" i="27"/>
  <c r="Z75" i="27"/>
  <c r="O75" i="27"/>
  <c r="Z77" i="27"/>
  <c r="O77" i="27"/>
  <c r="Z79" i="27"/>
  <c r="O79" i="27"/>
  <c r="Z81" i="27"/>
  <c r="O81" i="27"/>
  <c r="Z83" i="27"/>
  <c r="O83" i="27"/>
  <c r="Z85" i="27"/>
  <c r="O85" i="27"/>
  <c r="Z87" i="27"/>
  <c r="O87" i="27"/>
  <c r="Z89" i="27"/>
  <c r="O89" i="27"/>
  <c r="Z91" i="27"/>
  <c r="O91" i="27"/>
  <c r="Z93" i="27"/>
  <c r="O93" i="27"/>
  <c r="Z95" i="27"/>
  <c r="O95" i="27"/>
  <c r="Z97" i="27"/>
  <c r="O97" i="27"/>
  <c r="Z99" i="27"/>
  <c r="O99" i="27"/>
  <c r="Z101" i="27"/>
  <c r="O101" i="27"/>
  <c r="Z103" i="27"/>
  <c r="O103" i="27"/>
  <c r="Z105" i="27"/>
  <c r="O105" i="27"/>
  <c r="Z107" i="27"/>
  <c r="O107" i="27"/>
  <c r="Z109" i="27"/>
  <c r="O109" i="27"/>
  <c r="Z111" i="27"/>
  <c r="O111" i="27"/>
  <c r="Z113" i="27"/>
  <c r="O113" i="27"/>
  <c r="Z115" i="27"/>
  <c r="O115" i="27"/>
  <c r="Z117" i="27"/>
  <c r="O117" i="27"/>
  <c r="Z119" i="27"/>
  <c r="O119" i="27"/>
  <c r="Z121" i="27"/>
  <c r="O121" i="27"/>
  <c r="Z123" i="27"/>
  <c r="O123" i="27"/>
  <c r="Z125" i="27"/>
  <c r="O125" i="27"/>
  <c r="Z127" i="27"/>
  <c r="O127" i="27"/>
  <c r="Z129" i="27"/>
  <c r="O129" i="27"/>
  <c r="Z131" i="27"/>
  <c r="O131" i="27"/>
  <c r="Z133" i="27"/>
  <c r="O133" i="27"/>
  <c r="Z135" i="27"/>
  <c r="O135" i="27"/>
  <c r="Z137" i="27"/>
  <c r="O137" i="27"/>
  <c r="Z139" i="27"/>
  <c r="O139" i="27"/>
  <c r="Z141" i="27"/>
  <c r="O141" i="27"/>
  <c r="Z143" i="27"/>
  <c r="O143" i="27"/>
  <c r="Z145" i="27"/>
  <c r="O145" i="27"/>
  <c r="Z147" i="27"/>
  <c r="O147" i="27"/>
  <c r="Z149" i="27"/>
  <c r="O149" i="27"/>
  <c r="Z151" i="27"/>
  <c r="O151" i="27"/>
  <c r="Z153" i="27"/>
  <c r="O153" i="27"/>
  <c r="Z155" i="27"/>
  <c r="O155" i="27"/>
  <c r="Z157" i="27"/>
  <c r="O157" i="27"/>
  <c r="Z159" i="27"/>
  <c r="O159" i="27"/>
  <c r="Z161" i="27"/>
  <c r="O161" i="27"/>
  <c r="Z163" i="27"/>
  <c r="O163" i="27"/>
  <c r="Z165" i="27"/>
  <c r="O165" i="27"/>
  <c r="Z167" i="27"/>
  <c r="O167" i="27"/>
  <c r="Z169" i="27"/>
  <c r="O169" i="27"/>
  <c r="Z171" i="27"/>
  <c r="O171" i="27"/>
  <c r="Z173" i="27"/>
  <c r="O173" i="27"/>
  <c r="Z175" i="27"/>
  <c r="O175" i="27"/>
  <c r="Z177" i="27"/>
  <c r="O177" i="27"/>
  <c r="Z179" i="27"/>
  <c r="O179" i="27"/>
  <c r="Z181" i="27"/>
  <c r="O181" i="27"/>
  <c r="Z183" i="27"/>
  <c r="O183" i="27"/>
  <c r="Z185" i="27"/>
  <c r="O185" i="27"/>
  <c r="Z187" i="27"/>
  <c r="O187" i="27"/>
  <c r="Z189" i="27"/>
  <c r="O189" i="27"/>
  <c r="Z191" i="27"/>
  <c r="O191" i="27"/>
  <c r="Z193" i="27"/>
  <c r="O193" i="27"/>
  <c r="Z195" i="27"/>
  <c r="O195" i="27"/>
  <c r="Z197" i="27"/>
  <c r="O197" i="27"/>
  <c r="Z199" i="27"/>
  <c r="O199" i="27"/>
  <c r="Z201" i="27"/>
  <c r="O201" i="27"/>
  <c r="Z203" i="27"/>
  <c r="O203" i="27"/>
  <c r="Z205" i="27"/>
  <c r="O205" i="27"/>
  <c r="Z207" i="27"/>
  <c r="O207" i="27"/>
  <c r="Z209" i="27"/>
  <c r="O209" i="27"/>
  <c r="Z211" i="27"/>
  <c r="O211" i="27"/>
  <c r="Z213" i="27"/>
  <c r="O213" i="27"/>
  <c r="Z215" i="27"/>
  <c r="O215" i="27"/>
  <c r="Z217" i="27"/>
  <c r="O217" i="27"/>
  <c r="Z219" i="27"/>
  <c r="O219" i="27"/>
  <c r="Z221" i="27"/>
  <c r="O221" i="27"/>
  <c r="Z223" i="27"/>
  <c r="O223" i="27"/>
  <c r="Z225" i="27"/>
  <c r="O225" i="27"/>
  <c r="Z227" i="27"/>
  <c r="O227" i="27"/>
  <c r="Z229" i="27"/>
  <c r="O229" i="27"/>
  <c r="Z231" i="27"/>
  <c r="O231" i="27"/>
  <c r="Z233" i="27"/>
  <c r="O233" i="27"/>
  <c r="Z235" i="27"/>
  <c r="O235" i="27"/>
  <c r="Z237" i="27"/>
  <c r="O237" i="27"/>
  <c r="Z239" i="27"/>
  <c r="O239" i="27"/>
  <c r="Z241" i="27"/>
  <c r="O241" i="27"/>
  <c r="Z243" i="27"/>
  <c r="O243" i="27"/>
  <c r="Z245" i="27"/>
  <c r="O245" i="27"/>
  <c r="Z247" i="27"/>
  <c r="O247" i="27"/>
  <c r="Z249" i="27"/>
  <c r="O249" i="27"/>
  <c r="Z251" i="27"/>
  <c r="O251" i="27"/>
  <c r="Z253" i="27"/>
  <c r="O253" i="27"/>
  <c r="Z255" i="27"/>
  <c r="O255" i="27"/>
  <c r="Z257" i="27"/>
  <c r="O257" i="27"/>
  <c r="Z259" i="27"/>
  <c r="O259" i="27"/>
  <c r="Z261" i="27"/>
  <c r="O261" i="27"/>
  <c r="Z263" i="27"/>
  <c r="O263" i="27"/>
  <c r="Z265" i="27"/>
  <c r="O265" i="27"/>
  <c r="Z267" i="27"/>
  <c r="O267" i="27"/>
  <c r="Z269" i="27"/>
  <c r="O269" i="27"/>
  <c r="Z271" i="27"/>
  <c r="O271" i="27"/>
  <c r="Z273" i="27"/>
  <c r="O273" i="27"/>
  <c r="Z275" i="27"/>
  <c r="O275" i="27"/>
  <c r="Z277" i="27"/>
  <c r="O277" i="27"/>
  <c r="Z279" i="27"/>
  <c r="O279" i="27"/>
  <c r="Z281" i="27"/>
  <c r="O281" i="27"/>
  <c r="Z283" i="27"/>
  <c r="O283" i="27"/>
  <c r="Z285" i="27"/>
  <c r="O285" i="27"/>
  <c r="Z287" i="27"/>
  <c r="O287" i="27"/>
  <c r="Z289" i="27"/>
  <c r="O289" i="27"/>
  <c r="Z291" i="27"/>
  <c r="O291" i="27"/>
  <c r="Z293" i="27"/>
  <c r="O293" i="27"/>
  <c r="Z295" i="27"/>
  <c r="O295" i="27"/>
  <c r="Z297" i="27"/>
  <c r="O297" i="27"/>
  <c r="Z299" i="27"/>
  <c r="O299" i="27"/>
  <c r="Z301" i="27"/>
  <c r="O301" i="27"/>
  <c r="Z303" i="27"/>
  <c r="O303" i="27"/>
  <c r="Z305" i="27"/>
  <c r="O305" i="27"/>
  <c r="Z307" i="27"/>
  <c r="O307" i="27"/>
  <c r="Z309" i="27"/>
  <c r="O309" i="27"/>
  <c r="Z311" i="27"/>
  <c r="O311" i="27"/>
  <c r="Z313" i="27"/>
  <c r="O313" i="27"/>
  <c r="Z315" i="27"/>
  <c r="O315" i="27"/>
  <c r="Z317" i="27"/>
  <c r="O317" i="27"/>
  <c r="Z319" i="27"/>
  <c r="O319" i="27"/>
  <c r="Z321" i="27"/>
  <c r="O321" i="27"/>
  <c r="Z323" i="27"/>
  <c r="O323" i="27"/>
  <c r="Z325" i="27"/>
  <c r="O325" i="27"/>
  <c r="Z327" i="27"/>
  <c r="O327" i="27"/>
  <c r="Z329" i="27"/>
  <c r="O329" i="27"/>
  <c r="Z331" i="27"/>
  <c r="O331" i="27"/>
  <c r="Z333" i="27"/>
  <c r="O333" i="27"/>
  <c r="Z335" i="27"/>
  <c r="O335" i="27"/>
  <c r="Z337" i="27"/>
  <c r="O337" i="27"/>
  <c r="Z339" i="27"/>
  <c r="O339" i="27"/>
  <c r="Z341" i="27"/>
  <c r="O341" i="27"/>
  <c r="Z343" i="27"/>
  <c r="O343" i="27"/>
  <c r="Z345" i="27"/>
  <c r="O345" i="27"/>
  <c r="Z347" i="27"/>
  <c r="O347" i="27"/>
  <c r="Z349" i="27"/>
  <c r="O349" i="27"/>
  <c r="Z351" i="27"/>
  <c r="O351" i="27"/>
  <c r="Z353" i="27"/>
  <c r="O353" i="27"/>
  <c r="Z355" i="27"/>
  <c r="O355" i="27"/>
  <c r="Z357" i="27"/>
  <c r="O357" i="27"/>
  <c r="Z359" i="27"/>
  <c r="O359" i="27"/>
  <c r="Z361" i="27"/>
  <c r="O361" i="27"/>
  <c r="Z363" i="27"/>
  <c r="O363" i="27"/>
  <c r="Z365" i="27"/>
  <c r="O365" i="27"/>
  <c r="Z367" i="27"/>
  <c r="O367" i="27"/>
  <c r="Z369" i="27"/>
  <c r="O369" i="27"/>
  <c r="Z371" i="27"/>
  <c r="O371" i="27"/>
  <c r="Z373" i="27"/>
  <c r="O373" i="27"/>
  <c r="Z375" i="27"/>
  <c r="O375" i="27"/>
  <c r="Z377" i="27"/>
  <c r="O377" i="27"/>
  <c r="Z379" i="27"/>
  <c r="O379" i="27"/>
  <c r="Z381" i="27"/>
  <c r="O381" i="27"/>
  <c r="Z383" i="27"/>
  <c r="O383" i="27"/>
  <c r="Z385" i="27"/>
  <c r="O385" i="27"/>
  <c r="Z387" i="27"/>
  <c r="O387" i="27"/>
  <c r="Z389" i="27"/>
  <c r="O389" i="27"/>
  <c r="Z391" i="27"/>
  <c r="O391" i="27"/>
  <c r="Z393" i="27"/>
  <c r="O393" i="27"/>
  <c r="Z395" i="27"/>
  <c r="O395" i="27"/>
  <c r="Z397" i="27"/>
  <c r="O397" i="27"/>
  <c r="Z399" i="27"/>
  <c r="O399" i="27"/>
  <c r="Z401" i="27"/>
  <c r="O401" i="27"/>
  <c r="Z403" i="27"/>
  <c r="O403" i="27"/>
  <c r="Z405" i="27"/>
  <c r="O405" i="27"/>
  <c r="Z407" i="27"/>
  <c r="O407" i="27"/>
  <c r="Z409" i="27"/>
  <c r="O409" i="27"/>
  <c r="Z411" i="27"/>
  <c r="O411" i="27"/>
  <c r="Z413" i="27"/>
  <c r="O413" i="27"/>
  <c r="Z415" i="27"/>
  <c r="O415" i="27"/>
  <c r="Z417" i="27"/>
  <c r="O417" i="27"/>
  <c r="Z419" i="27"/>
  <c r="O419" i="27"/>
  <c r="Z421" i="27"/>
  <c r="O421" i="27"/>
  <c r="Z423" i="27"/>
  <c r="O423" i="27"/>
  <c r="Z425" i="27"/>
  <c r="O425" i="27"/>
  <c r="Z427" i="27"/>
  <c r="O427" i="27"/>
  <c r="Z429" i="27"/>
  <c r="O429" i="27"/>
  <c r="Z431" i="27"/>
  <c r="O431" i="27"/>
  <c r="Z433" i="27"/>
  <c r="O433" i="27"/>
  <c r="Z435" i="27"/>
  <c r="O435" i="27"/>
  <c r="Z437" i="27"/>
  <c r="O437" i="27"/>
  <c r="Z439" i="27"/>
  <c r="O439" i="27"/>
  <c r="Z441" i="27"/>
  <c r="O441" i="27"/>
  <c r="Z443" i="27"/>
  <c r="O443" i="27"/>
  <c r="Z445" i="27"/>
  <c r="O445" i="27"/>
  <c r="Z447" i="27"/>
  <c r="O447" i="27"/>
  <c r="Z449" i="27"/>
  <c r="O449" i="27"/>
  <c r="Z451" i="27"/>
  <c r="O451" i="27"/>
  <c r="Z453" i="27"/>
  <c r="O453" i="27"/>
  <c r="Z455" i="27"/>
  <c r="O455" i="27"/>
  <c r="Z457" i="27"/>
  <c r="O457" i="27"/>
  <c r="Z459" i="27"/>
  <c r="O459" i="27"/>
  <c r="Z461" i="27"/>
  <c r="O461" i="27"/>
  <c r="Z463" i="27"/>
  <c r="O463" i="27"/>
  <c r="Z465" i="27"/>
  <c r="O465" i="27"/>
  <c r="Z467" i="27"/>
  <c r="O467" i="27"/>
  <c r="Z469" i="27"/>
  <c r="O469" i="27"/>
  <c r="Z471" i="27"/>
  <c r="O471" i="27"/>
  <c r="Z473" i="27"/>
  <c r="O473" i="27"/>
  <c r="Z475" i="27"/>
  <c r="O475" i="27"/>
  <c r="Z477" i="27"/>
  <c r="O477" i="27"/>
  <c r="Z479" i="27"/>
  <c r="O479" i="27"/>
  <c r="Z481" i="27"/>
  <c r="O481" i="27"/>
  <c r="Z483" i="27"/>
  <c r="O483" i="27"/>
  <c r="Z485" i="27"/>
  <c r="O485" i="27"/>
  <c r="Z487" i="27"/>
  <c r="O487" i="27"/>
  <c r="Z489" i="27"/>
  <c r="O489" i="27"/>
  <c r="Z491" i="27"/>
  <c r="O491" i="27"/>
  <c r="Z493" i="27"/>
  <c r="O493" i="27"/>
  <c r="Z495" i="27"/>
  <c r="O495" i="27"/>
  <c r="Z497" i="27"/>
  <c r="O497" i="27"/>
  <c r="Z499" i="27"/>
  <c r="O499" i="27"/>
  <c r="Z501" i="27"/>
  <c r="O501" i="27"/>
  <c r="Z503" i="27"/>
  <c r="O503" i="27"/>
  <c r="Z505" i="27"/>
  <c r="O505" i="27"/>
  <c r="Z507" i="27"/>
  <c r="O507" i="27"/>
  <c r="Z509" i="27"/>
  <c r="O509" i="27"/>
  <c r="Z511" i="27"/>
  <c r="O511" i="27"/>
  <c r="Z513" i="27"/>
  <c r="O513" i="27"/>
  <c r="Z515" i="27"/>
  <c r="O515" i="27"/>
  <c r="Z517" i="27"/>
  <c r="O517" i="27"/>
  <c r="Z519" i="27"/>
  <c r="O519" i="27"/>
  <c r="Z521" i="27"/>
  <c r="O521" i="27"/>
  <c r="Z523" i="27"/>
  <c r="O523" i="27"/>
  <c r="Z525" i="27"/>
  <c r="O525" i="27"/>
  <c r="Z527" i="27"/>
  <c r="O527" i="27"/>
  <c r="Z529" i="27"/>
  <c r="O529" i="27"/>
  <c r="Z531" i="27"/>
  <c r="O531" i="27"/>
  <c r="Z533" i="27"/>
  <c r="O533" i="27"/>
  <c r="Z535" i="27"/>
  <c r="O535" i="27"/>
  <c r="Z537" i="27"/>
  <c r="O537" i="27"/>
  <c r="Z539" i="27"/>
  <c r="O539" i="27"/>
  <c r="Z541" i="27"/>
  <c r="O541" i="27"/>
  <c r="Z543" i="27"/>
  <c r="O543" i="27"/>
  <c r="Z545" i="27"/>
  <c r="O545" i="27"/>
  <c r="Z547" i="27"/>
  <c r="O547" i="27"/>
  <c r="Z549" i="27"/>
  <c r="O549" i="27"/>
  <c r="Z551" i="27"/>
  <c r="O551" i="27"/>
  <c r="Z553" i="27"/>
  <c r="O553" i="27"/>
  <c r="Z555" i="27"/>
  <c r="O555" i="27"/>
  <c r="Z557" i="27"/>
  <c r="O557" i="27"/>
  <c r="Z559" i="27"/>
  <c r="O559" i="27"/>
  <c r="Z561" i="27"/>
  <c r="O561" i="27"/>
  <c r="Z563" i="27"/>
  <c r="O563" i="27"/>
  <c r="Z565" i="27"/>
  <c r="O565" i="27"/>
  <c r="Z567" i="27"/>
  <c r="O567" i="27"/>
  <c r="Z569" i="27"/>
  <c r="O569" i="27"/>
  <c r="Z571" i="27"/>
  <c r="O571" i="27"/>
  <c r="Z573" i="27"/>
  <c r="O573" i="27"/>
  <c r="Z575" i="27"/>
  <c r="O575" i="27"/>
  <c r="Z577" i="27"/>
  <c r="O577" i="27"/>
  <c r="Z579" i="27"/>
  <c r="O579" i="27"/>
  <c r="Z581" i="27"/>
  <c r="O581" i="27"/>
  <c r="Z583" i="27"/>
  <c r="O583" i="27"/>
  <c r="Z585" i="27"/>
  <c r="O585" i="27"/>
  <c r="Z587" i="27"/>
  <c r="O587" i="27"/>
  <c r="Z589" i="27"/>
  <c r="O589" i="27"/>
  <c r="Z591" i="27"/>
  <c r="O591" i="27"/>
  <c r="Z593" i="27"/>
  <c r="O593" i="27"/>
  <c r="Z595" i="27"/>
  <c r="O595" i="27"/>
  <c r="Z597" i="27"/>
  <c r="O597" i="27"/>
  <c r="Z599" i="27"/>
  <c r="O599" i="27"/>
  <c r="Z601" i="27"/>
  <c r="O601" i="27"/>
  <c r="Z603" i="27"/>
  <c r="O603" i="27"/>
  <c r="Z605" i="27"/>
  <c r="O605" i="27"/>
  <c r="Z607" i="27"/>
  <c r="O607" i="27"/>
  <c r="Z609" i="27"/>
  <c r="O609" i="27"/>
  <c r="Z611" i="27"/>
  <c r="O611" i="27"/>
  <c r="Z613" i="27"/>
  <c r="O613" i="27"/>
  <c r="Z615" i="27"/>
  <c r="O615" i="27"/>
  <c r="Z617" i="27"/>
  <c r="O617" i="27"/>
  <c r="Z619" i="27"/>
  <c r="O619" i="27"/>
  <c r="Z621" i="27"/>
  <c r="O621" i="27"/>
  <c r="Z623" i="27"/>
  <c r="O623" i="27"/>
  <c r="Z625" i="27"/>
  <c r="O625" i="27"/>
  <c r="Z627" i="27"/>
  <c r="O627" i="27"/>
  <c r="Z629" i="27"/>
  <c r="O629" i="27"/>
  <c r="Z631" i="27"/>
  <c r="O631" i="27"/>
  <c r="Z633" i="27"/>
  <c r="O633" i="27"/>
  <c r="Z635" i="27"/>
  <c r="O635" i="27"/>
  <c r="Z637" i="27"/>
  <c r="O637" i="27"/>
  <c r="Z639" i="27"/>
  <c r="O639" i="27"/>
  <c r="Z641" i="27"/>
  <c r="O641" i="27"/>
  <c r="Z643" i="27"/>
  <c r="O643" i="27"/>
  <c r="Z645" i="27"/>
  <c r="O645" i="27"/>
  <c r="Z647" i="27"/>
  <c r="O647" i="27"/>
  <c r="Z649" i="27"/>
  <c r="O649" i="27"/>
  <c r="Z651" i="27"/>
  <c r="O651" i="27"/>
  <c r="Z653" i="27"/>
  <c r="O653" i="27"/>
  <c r="Z655" i="27"/>
  <c r="O655" i="27"/>
  <c r="Z657" i="27"/>
  <c r="O657" i="27"/>
  <c r="Z659" i="27"/>
  <c r="O659" i="27"/>
  <c r="Z661" i="27"/>
  <c r="O661" i="27"/>
  <c r="Z663" i="27"/>
  <c r="O663" i="27"/>
  <c r="Z665" i="27"/>
  <c r="O665" i="27"/>
  <c r="Z667" i="27"/>
  <c r="O667" i="27"/>
  <c r="Z669" i="27"/>
  <c r="O669" i="27"/>
  <c r="Z671" i="27"/>
  <c r="O671" i="27"/>
  <c r="Z673" i="27"/>
  <c r="O673" i="27"/>
  <c r="Z675" i="27"/>
  <c r="O675" i="27"/>
  <c r="Z677" i="27"/>
  <c r="O677" i="27"/>
  <c r="Z679" i="27"/>
  <c r="O679" i="27"/>
  <c r="Z681" i="27"/>
  <c r="O681" i="27"/>
  <c r="Z683" i="27"/>
  <c r="O683" i="27"/>
  <c r="Z685" i="27"/>
  <c r="O685" i="27"/>
  <c r="Z687" i="27"/>
  <c r="O687" i="27"/>
  <c r="Z689" i="27"/>
  <c r="O689" i="27"/>
  <c r="Z691" i="27"/>
  <c r="O691" i="27"/>
  <c r="Z693" i="27"/>
  <c r="O693" i="27"/>
  <c r="Z695" i="27"/>
  <c r="O695" i="27"/>
  <c r="Z697" i="27"/>
  <c r="O697" i="27"/>
  <c r="Z699" i="27"/>
  <c r="O699" i="27"/>
  <c r="Z701" i="27"/>
  <c r="O701" i="27"/>
  <c r="Z703" i="27"/>
  <c r="O703" i="27"/>
  <c r="Z705" i="27"/>
  <c r="O705" i="27"/>
  <c r="Z707" i="27"/>
  <c r="O707" i="27"/>
  <c r="Z709" i="27"/>
  <c r="O709" i="27"/>
  <c r="Z711" i="27"/>
  <c r="O711" i="27"/>
  <c r="Z713" i="27"/>
  <c r="O713" i="27"/>
  <c r="Z715" i="27"/>
  <c r="O715" i="27"/>
  <c r="Z717" i="27"/>
  <c r="O717" i="27"/>
  <c r="Z719" i="27"/>
  <c r="O719" i="27"/>
  <c r="Z721" i="27"/>
  <c r="O721" i="27"/>
  <c r="Z723" i="27"/>
  <c r="O723" i="27"/>
  <c r="Z725" i="27"/>
  <c r="O725" i="27"/>
  <c r="Z727" i="27"/>
  <c r="O727" i="27"/>
  <c r="Z729" i="27"/>
  <c r="O729" i="27"/>
  <c r="Z731" i="27"/>
  <c r="O731" i="27"/>
  <c r="Z733" i="27"/>
  <c r="O733" i="27"/>
  <c r="Z735" i="27"/>
  <c r="O735" i="27"/>
  <c r="Z737" i="27"/>
  <c r="O737" i="27"/>
  <c r="Z739" i="27"/>
  <c r="O739" i="27"/>
  <c r="Z741" i="27"/>
  <c r="O741" i="27"/>
  <c r="Z743" i="27"/>
  <c r="O743" i="27"/>
  <c r="Z745" i="27"/>
  <c r="O745" i="27"/>
  <c r="Z747" i="27"/>
  <c r="O747" i="27"/>
  <c r="Z749" i="27"/>
  <c r="O749" i="27"/>
  <c r="Z751" i="27"/>
  <c r="O751" i="27"/>
  <c r="Z753" i="27"/>
  <c r="O753" i="27"/>
  <c r="Z755" i="27"/>
  <c r="O755" i="27"/>
  <c r="Z757" i="27"/>
  <c r="O757" i="27"/>
  <c r="Z759" i="27"/>
  <c r="O759" i="27"/>
  <c r="Z761" i="27"/>
  <c r="O761" i="27"/>
  <c r="Z763" i="27"/>
  <c r="O763" i="27"/>
  <c r="Z765" i="27"/>
  <c r="O765" i="27"/>
  <c r="Z767" i="27"/>
  <c r="O767" i="27"/>
  <c r="Z769" i="27"/>
  <c r="O769" i="27"/>
  <c r="Z771" i="27"/>
  <c r="O771" i="27"/>
  <c r="Z773" i="27"/>
  <c r="O773" i="27"/>
  <c r="Z775" i="27"/>
  <c r="O775" i="27"/>
  <c r="Z777" i="27"/>
  <c r="O777" i="27"/>
  <c r="Z779" i="27"/>
  <c r="O779" i="27"/>
  <c r="Z781" i="27"/>
  <c r="O781" i="27"/>
  <c r="Z783" i="27"/>
  <c r="O783" i="27"/>
  <c r="Z785" i="27"/>
  <c r="O785" i="27"/>
  <c r="Z787" i="27"/>
  <c r="O787" i="27"/>
  <c r="Z789" i="27"/>
  <c r="O789" i="27"/>
  <c r="Z791" i="27"/>
  <c r="O791" i="27"/>
  <c r="Z793" i="27"/>
  <c r="O793" i="27"/>
  <c r="Z795" i="27"/>
  <c r="O795" i="27"/>
  <c r="Z797" i="27"/>
  <c r="O797" i="27"/>
  <c r="Z799" i="27"/>
  <c r="O799" i="27"/>
  <c r="Z801" i="27"/>
  <c r="O801" i="27"/>
  <c r="Z803" i="27"/>
  <c r="O803" i="27"/>
  <c r="Z805" i="27"/>
  <c r="O805" i="27"/>
  <c r="Z807" i="27"/>
  <c r="O807" i="27"/>
  <c r="Z809" i="27"/>
  <c r="O809" i="27"/>
  <c r="Z811" i="27"/>
  <c r="O811" i="27"/>
  <c r="Z813" i="27"/>
  <c r="O813" i="27"/>
  <c r="Z815" i="27"/>
  <c r="O815" i="27"/>
  <c r="Z817" i="27"/>
  <c r="O817" i="27"/>
  <c r="Z819" i="27"/>
  <c r="O819" i="27"/>
  <c r="Z821" i="27"/>
  <c r="O821" i="27"/>
  <c r="Z823" i="27"/>
  <c r="O823" i="27"/>
  <c r="Z825" i="27"/>
  <c r="O825" i="27"/>
  <c r="Z827" i="27"/>
  <c r="O827" i="27"/>
  <c r="Z829" i="27"/>
  <c r="O829" i="27"/>
  <c r="Z831" i="27"/>
  <c r="O831" i="27"/>
  <c r="Z833" i="27"/>
  <c r="O833" i="27"/>
  <c r="Z835" i="27"/>
  <c r="O835" i="27"/>
  <c r="Z837" i="27"/>
  <c r="O837" i="27"/>
  <c r="Z839" i="27"/>
  <c r="O839" i="27"/>
  <c r="Z841" i="27"/>
  <c r="O841" i="27"/>
  <c r="Z843" i="27"/>
  <c r="O843" i="27"/>
  <c r="Z845" i="27"/>
  <c r="O845" i="27"/>
  <c r="Z847" i="27"/>
  <c r="O847" i="27"/>
  <c r="Z849" i="27"/>
  <c r="O849" i="27"/>
  <c r="Z851" i="27"/>
  <c r="O851" i="27"/>
  <c r="Z853" i="27"/>
  <c r="O853" i="27"/>
  <c r="Z855" i="27"/>
  <c r="O855" i="27"/>
  <c r="Z857" i="27"/>
  <c r="O857" i="27"/>
  <c r="Z859" i="27"/>
  <c r="O859" i="27"/>
  <c r="Z861" i="27"/>
  <c r="O861" i="27"/>
  <c r="Z863" i="27"/>
  <c r="O863" i="27"/>
  <c r="Z865" i="27"/>
  <c r="O865" i="27"/>
  <c r="Z867" i="27"/>
  <c r="O867" i="27"/>
  <c r="Z869" i="27"/>
  <c r="O869" i="27"/>
  <c r="Z871" i="27"/>
  <c r="O871" i="27"/>
  <c r="Z873" i="27"/>
  <c r="O873" i="27"/>
  <c r="Z875" i="27"/>
  <c r="O875" i="27"/>
  <c r="Z877" i="27"/>
  <c r="O877" i="27"/>
  <c r="Z879" i="27"/>
  <c r="O879" i="27"/>
  <c r="Z881" i="27"/>
  <c r="O881" i="27"/>
  <c r="Z883" i="27"/>
  <c r="O883" i="27"/>
  <c r="Z885" i="27"/>
  <c r="O885" i="27"/>
  <c r="Z887" i="27"/>
  <c r="O887" i="27"/>
  <c r="Z889" i="27"/>
  <c r="O889" i="27"/>
  <c r="Z891" i="27"/>
  <c r="O891" i="27"/>
  <c r="Z893" i="27"/>
  <c r="O893" i="27"/>
  <c r="Z895" i="27"/>
  <c r="O895" i="27"/>
  <c r="Z897" i="27"/>
  <c r="O897" i="27"/>
  <c r="Z899" i="27"/>
  <c r="O899" i="27"/>
  <c r="Z901" i="27"/>
  <c r="O901" i="27"/>
  <c r="Z903" i="27"/>
  <c r="O903" i="27"/>
  <c r="Z905" i="27"/>
  <c r="O905" i="27"/>
  <c r="Z907" i="27"/>
  <c r="O907" i="27"/>
  <c r="Z909" i="27"/>
  <c r="O909" i="27"/>
  <c r="Z911" i="27"/>
  <c r="O911" i="27"/>
  <c r="Z913" i="27"/>
  <c r="O913" i="27"/>
  <c r="Z915" i="27"/>
  <c r="O915" i="27"/>
  <c r="Z917" i="27"/>
  <c r="O917" i="27"/>
  <c r="Z919" i="27"/>
  <c r="O919" i="27"/>
  <c r="Z921" i="27"/>
  <c r="O921" i="27"/>
  <c r="Z923" i="27"/>
  <c r="O923" i="27"/>
  <c r="Z925" i="27"/>
  <c r="O925" i="27"/>
  <c r="Z927" i="27"/>
  <c r="O927" i="27"/>
  <c r="Z929" i="27"/>
  <c r="O929" i="27"/>
  <c r="Z931" i="27"/>
  <c r="O931" i="27"/>
  <c r="Z933" i="27"/>
  <c r="O933" i="27"/>
  <c r="Z935" i="27"/>
  <c r="O935" i="27"/>
  <c r="Z937" i="27"/>
  <c r="O937" i="27"/>
  <c r="Z939" i="27"/>
  <c r="O939" i="27"/>
  <c r="Z941" i="27"/>
  <c r="O941" i="27"/>
  <c r="Z943" i="27"/>
  <c r="O943" i="27"/>
  <c r="Z945" i="27"/>
  <c r="O945" i="27"/>
  <c r="Z947" i="27"/>
  <c r="O947" i="27"/>
  <c r="Z949" i="27"/>
  <c r="O949" i="27"/>
  <c r="Z951" i="27"/>
  <c r="O951" i="27"/>
  <c r="Z953" i="27"/>
  <c r="O953" i="27"/>
  <c r="Z955" i="27"/>
  <c r="O955" i="27"/>
  <c r="Z957" i="27"/>
  <c r="O957" i="27"/>
  <c r="Z959" i="27"/>
  <c r="O959" i="27"/>
  <c r="Z961" i="27"/>
  <c r="O961" i="27"/>
  <c r="Z963" i="27"/>
  <c r="O963" i="27"/>
  <c r="Z965" i="27"/>
  <c r="O965" i="27"/>
  <c r="Z967" i="27"/>
  <c r="O967" i="27"/>
  <c r="Z969" i="27"/>
  <c r="O969" i="27"/>
  <c r="Z971" i="27"/>
  <c r="O971" i="27"/>
  <c r="Z973" i="27"/>
  <c r="O973" i="27"/>
  <c r="Z975" i="27"/>
  <c r="O975" i="27"/>
  <c r="Z977" i="27"/>
  <c r="O977" i="27"/>
  <c r="Z979" i="27"/>
  <c r="O979" i="27"/>
  <c r="Z981" i="27"/>
  <c r="O981" i="27"/>
  <c r="Z983" i="27"/>
  <c r="O983" i="27"/>
  <c r="Z985" i="27"/>
  <c r="O985" i="27"/>
  <c r="Z987" i="27"/>
  <c r="O987" i="27"/>
  <c r="Z989" i="27"/>
  <c r="O989" i="27"/>
  <c r="Z991" i="27"/>
  <c r="O991" i="27"/>
  <c r="Z993" i="27"/>
  <c r="O993" i="27"/>
  <c r="Z995" i="27"/>
  <c r="O995" i="27"/>
  <c r="Z997" i="27"/>
  <c r="O997" i="27"/>
  <c r="Z999" i="27"/>
  <c r="O999" i="27"/>
  <c r="Z1001" i="27"/>
  <c r="O1001" i="27"/>
  <c r="Z1003" i="27"/>
  <c r="O1003" i="27"/>
  <c r="Z1005" i="27"/>
  <c r="O1005" i="27"/>
  <c r="J8" i="27"/>
  <c r="X8" i="27"/>
  <c r="M8" i="27"/>
  <c r="X10" i="27"/>
  <c r="J10" i="27"/>
  <c r="M10" i="27"/>
  <c r="X12" i="27"/>
  <c r="J12" i="27"/>
  <c r="M12" i="27"/>
  <c r="X14" i="27"/>
  <c r="J14" i="27"/>
  <c r="M14" i="27"/>
  <c r="X16" i="27"/>
  <c r="J16" i="27"/>
  <c r="M16" i="27"/>
  <c r="X18" i="27"/>
  <c r="J18" i="27"/>
  <c r="M18" i="27"/>
  <c r="X20" i="27"/>
  <c r="J20" i="27"/>
  <c r="M20" i="27"/>
  <c r="X22" i="27"/>
  <c r="J22" i="27"/>
  <c r="M22" i="27"/>
  <c r="X24" i="27"/>
  <c r="J24" i="27"/>
  <c r="M24" i="27"/>
  <c r="X26" i="27"/>
  <c r="J26" i="27"/>
  <c r="M26" i="27"/>
  <c r="X28" i="27"/>
  <c r="J28" i="27"/>
  <c r="M28" i="27"/>
  <c r="X30" i="27"/>
  <c r="J30" i="27"/>
  <c r="M30" i="27"/>
  <c r="X32" i="27"/>
  <c r="J32" i="27"/>
  <c r="M32" i="27"/>
  <c r="X34" i="27"/>
  <c r="J34" i="27"/>
  <c r="M34" i="27"/>
  <c r="X36" i="27"/>
  <c r="J36" i="27"/>
  <c r="M36" i="27"/>
  <c r="X38" i="27"/>
  <c r="J38" i="27"/>
  <c r="M38" i="27"/>
  <c r="X40" i="27"/>
  <c r="J40" i="27"/>
  <c r="M40" i="27"/>
  <c r="X42" i="27"/>
  <c r="J42" i="27"/>
  <c r="M42" i="27"/>
  <c r="X44" i="27"/>
  <c r="J44" i="27"/>
  <c r="M44" i="27"/>
  <c r="X46" i="27"/>
  <c r="J46" i="27"/>
  <c r="M46" i="27"/>
  <c r="X48" i="27"/>
  <c r="J48" i="27"/>
  <c r="M48" i="27"/>
  <c r="X50" i="27"/>
  <c r="J50" i="27"/>
  <c r="M50" i="27"/>
  <c r="X52" i="27"/>
  <c r="J52" i="27"/>
  <c r="M52" i="27"/>
  <c r="X54" i="27"/>
  <c r="J54" i="27"/>
  <c r="M54" i="27"/>
  <c r="X56" i="27"/>
  <c r="J56" i="27"/>
  <c r="M56" i="27"/>
  <c r="X58" i="27"/>
  <c r="J58" i="27"/>
  <c r="M58" i="27"/>
  <c r="X60" i="27"/>
  <c r="J60" i="27"/>
  <c r="M60" i="27"/>
  <c r="X62" i="27"/>
  <c r="J62" i="27"/>
  <c r="M62" i="27"/>
  <c r="X64" i="27"/>
  <c r="J64" i="27"/>
  <c r="M64" i="27"/>
  <c r="X66" i="27"/>
  <c r="J66" i="27"/>
  <c r="M66" i="27"/>
  <c r="X68" i="27"/>
  <c r="J68" i="27"/>
  <c r="M68" i="27"/>
  <c r="X70" i="27"/>
  <c r="J70" i="27"/>
  <c r="M70" i="27"/>
  <c r="X72" i="27"/>
  <c r="J72" i="27"/>
  <c r="M72" i="27"/>
  <c r="X74" i="27"/>
  <c r="J74" i="27"/>
  <c r="M74" i="27"/>
  <c r="X76" i="27"/>
  <c r="J76" i="27"/>
  <c r="M76" i="27"/>
  <c r="X78" i="27"/>
  <c r="J78" i="27"/>
  <c r="M78" i="27"/>
  <c r="X80" i="27"/>
  <c r="J80" i="27"/>
  <c r="M80" i="27"/>
  <c r="X82" i="27"/>
  <c r="J82" i="27"/>
  <c r="M82" i="27"/>
  <c r="X84" i="27"/>
  <c r="J84" i="27"/>
  <c r="M84" i="27"/>
  <c r="X86" i="27"/>
  <c r="J86" i="27"/>
  <c r="M86" i="27"/>
  <c r="X88" i="27"/>
  <c r="J88" i="27"/>
  <c r="M88" i="27"/>
  <c r="X90" i="27"/>
  <c r="J90" i="27"/>
  <c r="M90" i="27"/>
  <c r="X92" i="27"/>
  <c r="J92" i="27"/>
  <c r="M92" i="27"/>
  <c r="X94" i="27"/>
  <c r="J94" i="27"/>
  <c r="M94" i="27"/>
  <c r="X96" i="27"/>
  <c r="J96" i="27"/>
  <c r="M96" i="27"/>
  <c r="X98" i="27"/>
  <c r="J98" i="27"/>
  <c r="M98" i="27"/>
  <c r="X100" i="27"/>
  <c r="J100" i="27"/>
  <c r="M100" i="27"/>
  <c r="X102" i="27"/>
  <c r="J102" i="27"/>
  <c r="M102" i="27"/>
  <c r="X104" i="27"/>
  <c r="J104" i="27"/>
  <c r="M104" i="27"/>
  <c r="X106" i="27"/>
  <c r="J106" i="27"/>
  <c r="M106" i="27"/>
  <c r="X108" i="27"/>
  <c r="J108" i="27"/>
  <c r="M108" i="27"/>
  <c r="X110" i="27"/>
  <c r="J110" i="27"/>
  <c r="M110" i="27"/>
  <c r="X112" i="27"/>
  <c r="J112" i="27"/>
  <c r="M112" i="27"/>
  <c r="X114" i="27"/>
  <c r="J114" i="27"/>
  <c r="M114" i="27"/>
  <c r="X116" i="27"/>
  <c r="J116" i="27"/>
  <c r="M116" i="27"/>
  <c r="X118" i="27"/>
  <c r="J118" i="27"/>
  <c r="M118" i="27"/>
  <c r="X120" i="27"/>
  <c r="J120" i="27"/>
  <c r="M120" i="27"/>
  <c r="X122" i="27"/>
  <c r="J122" i="27"/>
  <c r="M122" i="27"/>
  <c r="X124" i="27"/>
  <c r="J124" i="27"/>
  <c r="M124" i="27"/>
  <c r="X126" i="27"/>
  <c r="J126" i="27"/>
  <c r="M126" i="27"/>
  <c r="X128" i="27"/>
  <c r="J128" i="27"/>
  <c r="M128" i="27"/>
  <c r="X130" i="27"/>
  <c r="J130" i="27"/>
  <c r="M130" i="27"/>
  <c r="X132" i="27"/>
  <c r="J132" i="27"/>
  <c r="M132" i="27"/>
  <c r="X134" i="27"/>
  <c r="J134" i="27"/>
  <c r="M134" i="27"/>
  <c r="X136" i="27"/>
  <c r="J136" i="27"/>
  <c r="M136" i="27"/>
  <c r="X138" i="27"/>
  <c r="J138" i="27"/>
  <c r="M138" i="27"/>
  <c r="X140" i="27"/>
  <c r="J140" i="27"/>
  <c r="M140" i="27"/>
  <c r="X142" i="27"/>
  <c r="J142" i="27"/>
  <c r="M142" i="27"/>
  <c r="X144" i="27"/>
  <c r="J144" i="27"/>
  <c r="M144" i="27"/>
  <c r="X146" i="27"/>
  <c r="J146" i="27"/>
  <c r="M146" i="27"/>
  <c r="X148" i="27"/>
  <c r="J148" i="27"/>
  <c r="M148" i="27"/>
  <c r="X150" i="27"/>
  <c r="J150" i="27"/>
  <c r="M150" i="27"/>
  <c r="X152" i="27"/>
  <c r="J152" i="27"/>
  <c r="M152" i="27"/>
  <c r="X154" i="27"/>
  <c r="J154" i="27"/>
  <c r="M154" i="27"/>
  <c r="X156" i="27"/>
  <c r="J156" i="27"/>
  <c r="M156" i="27"/>
  <c r="X158" i="27"/>
  <c r="J158" i="27"/>
  <c r="M158" i="27"/>
  <c r="X160" i="27"/>
  <c r="J160" i="27"/>
  <c r="M160" i="27"/>
  <c r="X162" i="27"/>
  <c r="J162" i="27"/>
  <c r="M162" i="27"/>
  <c r="X164" i="27"/>
  <c r="J164" i="27"/>
  <c r="M164" i="27"/>
  <c r="X166" i="27"/>
  <c r="J166" i="27"/>
  <c r="M166" i="27"/>
  <c r="X168" i="27"/>
  <c r="J168" i="27"/>
  <c r="M168" i="27"/>
  <c r="X170" i="27"/>
  <c r="J170" i="27"/>
  <c r="M170" i="27"/>
  <c r="X172" i="27"/>
  <c r="J172" i="27"/>
  <c r="M172" i="27"/>
  <c r="X174" i="27"/>
  <c r="J174" i="27"/>
  <c r="M174" i="27"/>
  <c r="X176" i="27"/>
  <c r="J176" i="27"/>
  <c r="M176" i="27"/>
  <c r="X178" i="27"/>
  <c r="J178" i="27"/>
  <c r="M178" i="27"/>
  <c r="X180" i="27"/>
  <c r="J180" i="27"/>
  <c r="M180" i="27"/>
  <c r="X182" i="27"/>
  <c r="J182" i="27"/>
  <c r="M182" i="27"/>
  <c r="X184" i="27"/>
  <c r="J184" i="27"/>
  <c r="M184" i="27"/>
  <c r="X186" i="27"/>
  <c r="J186" i="27"/>
  <c r="M186" i="27"/>
  <c r="X188" i="27"/>
  <c r="J188" i="27"/>
  <c r="M188" i="27"/>
  <c r="X190" i="27"/>
  <c r="J190" i="27"/>
  <c r="M190" i="27"/>
  <c r="X192" i="27"/>
  <c r="J192" i="27"/>
  <c r="M192" i="27"/>
  <c r="X194" i="27"/>
  <c r="J194" i="27"/>
  <c r="M194" i="27"/>
  <c r="X196" i="27"/>
  <c r="J196" i="27"/>
  <c r="M196" i="27"/>
  <c r="X198" i="27"/>
  <c r="J198" i="27"/>
  <c r="M198" i="27"/>
  <c r="X200" i="27"/>
  <c r="J200" i="27"/>
  <c r="M200" i="27"/>
  <c r="X202" i="27"/>
  <c r="J202" i="27"/>
  <c r="M202" i="27"/>
  <c r="X204" i="27"/>
  <c r="J204" i="27"/>
  <c r="M204" i="27"/>
  <c r="X206" i="27"/>
  <c r="J206" i="27"/>
  <c r="M206" i="27"/>
  <c r="X208" i="27"/>
  <c r="J208" i="27"/>
  <c r="M208" i="27"/>
  <c r="X210" i="27"/>
  <c r="J210" i="27"/>
  <c r="M210" i="27"/>
  <c r="X212" i="27"/>
  <c r="J212" i="27"/>
  <c r="M212" i="27"/>
  <c r="X214" i="27"/>
  <c r="J214" i="27"/>
  <c r="M214" i="27"/>
  <c r="X216" i="27"/>
  <c r="J216" i="27"/>
  <c r="M216" i="27"/>
  <c r="X218" i="27"/>
  <c r="J218" i="27"/>
  <c r="M218" i="27"/>
  <c r="X220" i="27"/>
  <c r="J220" i="27"/>
  <c r="M220" i="27"/>
  <c r="X222" i="27"/>
  <c r="J222" i="27"/>
  <c r="M222" i="27"/>
  <c r="X224" i="27"/>
  <c r="J224" i="27"/>
  <c r="M224" i="27"/>
  <c r="X226" i="27"/>
  <c r="J226" i="27"/>
  <c r="M226" i="27"/>
  <c r="X228" i="27"/>
  <c r="J228" i="27"/>
  <c r="M228" i="27"/>
  <c r="X230" i="27"/>
  <c r="J230" i="27"/>
  <c r="M230" i="27"/>
  <c r="X232" i="27"/>
  <c r="J232" i="27"/>
  <c r="M232" i="27"/>
  <c r="X234" i="27"/>
  <c r="J234" i="27"/>
  <c r="M234" i="27"/>
  <c r="X236" i="27"/>
  <c r="J236" i="27"/>
  <c r="M236" i="27"/>
  <c r="X238" i="27"/>
  <c r="J238" i="27"/>
  <c r="M238" i="27"/>
  <c r="X240" i="27"/>
  <c r="J240" i="27"/>
  <c r="M240" i="27"/>
  <c r="X242" i="27"/>
  <c r="J242" i="27"/>
  <c r="M242" i="27"/>
  <c r="X244" i="27"/>
  <c r="J244" i="27"/>
  <c r="M244" i="27"/>
  <c r="X246" i="27"/>
  <c r="J246" i="27"/>
  <c r="M246" i="27"/>
  <c r="X248" i="27"/>
  <c r="J248" i="27"/>
  <c r="M248" i="27"/>
  <c r="X250" i="27"/>
  <c r="J250" i="27"/>
  <c r="M250" i="27"/>
  <c r="X252" i="27"/>
  <c r="J252" i="27"/>
  <c r="M252" i="27"/>
  <c r="X254" i="27"/>
  <c r="J254" i="27"/>
  <c r="M254" i="27"/>
  <c r="X256" i="27"/>
  <c r="J256" i="27"/>
  <c r="M256" i="27"/>
  <c r="X258" i="27"/>
  <c r="J258" i="27"/>
  <c r="M258" i="27"/>
  <c r="X260" i="27"/>
  <c r="J260" i="27"/>
  <c r="M260" i="27"/>
  <c r="X262" i="27"/>
  <c r="J262" i="27"/>
  <c r="M262" i="27"/>
  <c r="X264" i="27"/>
  <c r="J264" i="27"/>
  <c r="M264" i="27"/>
  <c r="X266" i="27"/>
  <c r="J266" i="27"/>
  <c r="M266" i="27"/>
  <c r="X268" i="27"/>
  <c r="J268" i="27"/>
  <c r="M268" i="27"/>
  <c r="X270" i="27"/>
  <c r="J270" i="27"/>
  <c r="M270" i="27"/>
  <c r="X272" i="27"/>
  <c r="J272" i="27"/>
  <c r="M272" i="27"/>
  <c r="X274" i="27"/>
  <c r="J274" i="27"/>
  <c r="M274" i="27"/>
  <c r="X276" i="27"/>
  <c r="J276" i="27"/>
  <c r="M276" i="27"/>
  <c r="X278" i="27"/>
  <c r="J278" i="27"/>
  <c r="M278" i="27"/>
  <c r="X280" i="27"/>
  <c r="J280" i="27"/>
  <c r="M280" i="27"/>
  <c r="X282" i="27"/>
  <c r="J282" i="27"/>
  <c r="M282" i="27"/>
  <c r="X284" i="27"/>
  <c r="J284" i="27"/>
  <c r="M284" i="27"/>
  <c r="X286" i="27"/>
  <c r="J286" i="27"/>
  <c r="M286" i="27"/>
  <c r="X288" i="27"/>
  <c r="J288" i="27"/>
  <c r="M288" i="27"/>
  <c r="X290" i="27"/>
  <c r="J290" i="27"/>
  <c r="M290" i="27"/>
  <c r="X292" i="27"/>
  <c r="J292" i="27"/>
  <c r="M292" i="27"/>
  <c r="X294" i="27"/>
  <c r="J294" i="27"/>
  <c r="M294" i="27"/>
  <c r="X296" i="27"/>
  <c r="J296" i="27"/>
  <c r="M296" i="27"/>
  <c r="X298" i="27"/>
  <c r="J298" i="27"/>
  <c r="M298" i="27"/>
  <c r="X300" i="27"/>
  <c r="J300" i="27"/>
  <c r="M300" i="27"/>
  <c r="X302" i="27"/>
  <c r="J302" i="27"/>
  <c r="M302" i="27"/>
  <c r="X304" i="27"/>
  <c r="J304" i="27"/>
  <c r="M304" i="27"/>
  <c r="X306" i="27"/>
  <c r="J306" i="27"/>
  <c r="M306" i="27"/>
  <c r="X308" i="27"/>
  <c r="J308" i="27"/>
  <c r="M308" i="27"/>
  <c r="X310" i="27"/>
  <c r="J310" i="27"/>
  <c r="M310" i="27"/>
  <c r="X312" i="27"/>
  <c r="J312" i="27"/>
  <c r="M312" i="27"/>
  <c r="X314" i="27"/>
  <c r="J314" i="27"/>
  <c r="M314" i="27"/>
  <c r="X316" i="27"/>
  <c r="J316" i="27"/>
  <c r="M316" i="27"/>
  <c r="X318" i="27"/>
  <c r="J318" i="27"/>
  <c r="M318" i="27"/>
  <c r="X320" i="27"/>
  <c r="J320" i="27"/>
  <c r="M320" i="27"/>
  <c r="X322" i="27"/>
  <c r="J322" i="27"/>
  <c r="M322" i="27"/>
  <c r="X324" i="27"/>
  <c r="J324" i="27"/>
  <c r="M324" i="27"/>
  <c r="X326" i="27"/>
  <c r="J326" i="27"/>
  <c r="M326" i="27"/>
  <c r="X328" i="27"/>
  <c r="J328" i="27"/>
  <c r="M328" i="27"/>
  <c r="X330" i="27"/>
  <c r="J330" i="27"/>
  <c r="M330" i="27"/>
  <c r="X332" i="27"/>
  <c r="J332" i="27"/>
  <c r="M332" i="27"/>
  <c r="X334" i="27"/>
  <c r="J334" i="27"/>
  <c r="M334" i="27"/>
  <c r="X336" i="27"/>
  <c r="J336" i="27"/>
  <c r="M336" i="27"/>
  <c r="X338" i="27"/>
  <c r="J338" i="27"/>
  <c r="M338" i="27"/>
  <c r="X340" i="27"/>
  <c r="J340" i="27"/>
  <c r="M340" i="27"/>
  <c r="X342" i="27"/>
  <c r="J342" i="27"/>
  <c r="M342" i="27"/>
  <c r="X344" i="27"/>
  <c r="J344" i="27"/>
  <c r="M344" i="27"/>
  <c r="X346" i="27"/>
  <c r="J346" i="27"/>
  <c r="M346" i="27"/>
  <c r="X348" i="27"/>
  <c r="J348" i="27"/>
  <c r="M348" i="27"/>
  <c r="X350" i="27"/>
  <c r="J350" i="27"/>
  <c r="M350" i="27"/>
  <c r="X352" i="27"/>
  <c r="J352" i="27"/>
  <c r="M352" i="27"/>
  <c r="X354" i="27"/>
  <c r="J354" i="27"/>
  <c r="M354" i="27"/>
  <c r="X356" i="27"/>
  <c r="J356" i="27"/>
  <c r="M356" i="27"/>
  <c r="X358" i="27"/>
  <c r="J358" i="27"/>
  <c r="M358" i="27"/>
  <c r="X360" i="27"/>
  <c r="J360" i="27"/>
  <c r="M360" i="27"/>
  <c r="X362" i="27"/>
  <c r="J362" i="27"/>
  <c r="M362" i="27"/>
  <c r="X364" i="27"/>
  <c r="J364" i="27"/>
  <c r="M364" i="27"/>
  <c r="X366" i="27"/>
  <c r="J366" i="27"/>
  <c r="M366" i="27"/>
  <c r="X368" i="27"/>
  <c r="J368" i="27"/>
  <c r="M368" i="27"/>
  <c r="X370" i="27"/>
  <c r="J370" i="27"/>
  <c r="M370" i="27"/>
  <c r="X372" i="27"/>
  <c r="J372" i="27"/>
  <c r="M372" i="27"/>
  <c r="X374" i="27"/>
  <c r="J374" i="27"/>
  <c r="M374" i="27"/>
  <c r="X376" i="27"/>
  <c r="J376" i="27"/>
  <c r="M376" i="27"/>
  <c r="X378" i="27"/>
  <c r="J378" i="27"/>
  <c r="M378" i="27"/>
  <c r="X380" i="27"/>
  <c r="J380" i="27"/>
  <c r="M380" i="27"/>
  <c r="X382" i="27"/>
  <c r="J382" i="27"/>
  <c r="M382" i="27"/>
  <c r="X384" i="27"/>
  <c r="J384" i="27"/>
  <c r="M384" i="27"/>
  <c r="X386" i="27"/>
  <c r="J386" i="27"/>
  <c r="M386" i="27"/>
  <c r="X388" i="27"/>
  <c r="J388" i="27"/>
  <c r="M388" i="27"/>
  <c r="X390" i="27"/>
  <c r="J390" i="27"/>
  <c r="M390" i="27"/>
  <c r="X392" i="27"/>
  <c r="J392" i="27"/>
  <c r="M392" i="27"/>
  <c r="X394" i="27"/>
  <c r="J394" i="27"/>
  <c r="M394" i="27"/>
  <c r="X396" i="27"/>
  <c r="J396" i="27"/>
  <c r="M396" i="27"/>
  <c r="X398" i="27"/>
  <c r="J398" i="27"/>
  <c r="M398" i="27"/>
  <c r="X400" i="27"/>
  <c r="J400" i="27"/>
  <c r="M400" i="27"/>
  <c r="X402" i="27"/>
  <c r="J402" i="27"/>
  <c r="M402" i="27"/>
  <c r="X404" i="27"/>
  <c r="J404" i="27"/>
  <c r="M404" i="27"/>
  <c r="X406" i="27"/>
  <c r="J406" i="27"/>
  <c r="M406" i="27"/>
  <c r="X408" i="27"/>
  <c r="J408" i="27"/>
  <c r="M408" i="27"/>
  <c r="X410" i="27"/>
  <c r="J410" i="27"/>
  <c r="M410" i="27"/>
  <c r="X412" i="27"/>
  <c r="J412" i="27"/>
  <c r="M412" i="27"/>
  <c r="X414" i="27"/>
  <c r="J414" i="27"/>
  <c r="M414" i="27"/>
  <c r="X416" i="27"/>
  <c r="J416" i="27"/>
  <c r="M416" i="27"/>
  <c r="X418" i="27"/>
  <c r="J418" i="27"/>
  <c r="M418" i="27"/>
  <c r="X420" i="27"/>
  <c r="J420" i="27"/>
  <c r="M420" i="27"/>
  <c r="X422" i="27"/>
  <c r="J422" i="27"/>
  <c r="M422" i="27"/>
  <c r="X424" i="27"/>
  <c r="J424" i="27"/>
  <c r="M424" i="27"/>
  <c r="X426" i="27"/>
  <c r="J426" i="27"/>
  <c r="M426" i="27"/>
  <c r="X428" i="27"/>
  <c r="J428" i="27"/>
  <c r="M428" i="27"/>
  <c r="X430" i="27"/>
  <c r="J430" i="27"/>
  <c r="M430" i="27"/>
  <c r="X432" i="27"/>
  <c r="J432" i="27"/>
  <c r="M432" i="27"/>
  <c r="X434" i="27"/>
  <c r="J434" i="27"/>
  <c r="M434" i="27"/>
  <c r="X436" i="27"/>
  <c r="J436" i="27"/>
  <c r="M436" i="27"/>
  <c r="X438" i="27"/>
  <c r="J438" i="27"/>
  <c r="M438" i="27"/>
  <c r="X440" i="27"/>
  <c r="J440" i="27"/>
  <c r="M440" i="27"/>
  <c r="X442" i="27"/>
  <c r="J442" i="27"/>
  <c r="M442" i="27"/>
  <c r="X444" i="27"/>
  <c r="J444" i="27"/>
  <c r="M444" i="27"/>
  <c r="X446" i="27"/>
  <c r="J446" i="27"/>
  <c r="M446" i="27"/>
  <c r="X448" i="27"/>
  <c r="J448" i="27"/>
  <c r="M448" i="27"/>
  <c r="X450" i="27"/>
  <c r="J450" i="27"/>
  <c r="M450" i="27"/>
  <c r="X452" i="27"/>
  <c r="J452" i="27"/>
  <c r="M452" i="27"/>
  <c r="X454" i="27"/>
  <c r="J454" i="27"/>
  <c r="M454" i="27"/>
  <c r="X456" i="27"/>
  <c r="J456" i="27"/>
  <c r="M456" i="27"/>
  <c r="X458" i="27"/>
  <c r="J458" i="27"/>
  <c r="M458" i="27"/>
  <c r="X460" i="27"/>
  <c r="J460" i="27"/>
  <c r="M460" i="27"/>
  <c r="X462" i="27"/>
  <c r="J462" i="27"/>
  <c r="M462" i="27"/>
  <c r="X464" i="27"/>
  <c r="J464" i="27"/>
  <c r="M464" i="27"/>
  <c r="X466" i="27"/>
  <c r="J466" i="27"/>
  <c r="M466" i="27"/>
  <c r="X468" i="27"/>
  <c r="J468" i="27"/>
  <c r="M468" i="27"/>
  <c r="X470" i="27"/>
  <c r="J470" i="27"/>
  <c r="M470" i="27"/>
  <c r="X472" i="27"/>
  <c r="J472" i="27"/>
  <c r="M472" i="27"/>
  <c r="X474" i="27"/>
  <c r="J474" i="27"/>
  <c r="M474" i="27"/>
  <c r="X476" i="27"/>
  <c r="J476" i="27"/>
  <c r="M476" i="27"/>
  <c r="X478" i="27"/>
  <c r="J478" i="27"/>
  <c r="M478" i="27"/>
  <c r="X480" i="27"/>
  <c r="J480" i="27"/>
  <c r="M480" i="27"/>
  <c r="X482" i="27"/>
  <c r="J482" i="27"/>
  <c r="M482" i="27"/>
  <c r="X484" i="27"/>
  <c r="J484" i="27"/>
  <c r="M484" i="27"/>
  <c r="X486" i="27"/>
  <c r="J486" i="27"/>
  <c r="M486" i="27"/>
  <c r="X488" i="27"/>
  <c r="J488" i="27"/>
  <c r="M488" i="27"/>
  <c r="X490" i="27"/>
  <c r="J490" i="27"/>
  <c r="M490" i="27"/>
  <c r="X492" i="27"/>
  <c r="J492" i="27"/>
  <c r="M492" i="27"/>
  <c r="X494" i="27"/>
  <c r="J494" i="27"/>
  <c r="M494" i="27"/>
  <c r="X496" i="27"/>
  <c r="J496" i="27"/>
  <c r="M496" i="27"/>
  <c r="X498" i="27"/>
  <c r="J498" i="27"/>
  <c r="M498" i="27"/>
  <c r="X500" i="27"/>
  <c r="J500" i="27"/>
  <c r="M500" i="27"/>
  <c r="X502" i="27"/>
  <c r="J502" i="27"/>
  <c r="M502" i="27"/>
  <c r="X504" i="27"/>
  <c r="J504" i="27"/>
  <c r="M504" i="27"/>
  <c r="X506" i="27"/>
  <c r="J506" i="27"/>
  <c r="M506" i="27"/>
  <c r="X508" i="27"/>
  <c r="J508" i="27"/>
  <c r="M508" i="27"/>
  <c r="X510" i="27"/>
  <c r="J510" i="27"/>
  <c r="M510" i="27"/>
  <c r="X512" i="27"/>
  <c r="J512" i="27"/>
  <c r="M512" i="27"/>
  <c r="X514" i="27"/>
  <c r="J514" i="27"/>
  <c r="M514" i="27"/>
  <c r="X516" i="27"/>
  <c r="J516" i="27"/>
  <c r="M516" i="27"/>
  <c r="X518" i="27"/>
  <c r="J518" i="27"/>
  <c r="M518" i="27"/>
  <c r="X520" i="27"/>
  <c r="J520" i="27"/>
  <c r="M520" i="27"/>
  <c r="X522" i="27"/>
  <c r="J522" i="27"/>
  <c r="M522" i="27"/>
  <c r="X524" i="27"/>
  <c r="J524" i="27"/>
  <c r="M524" i="27"/>
  <c r="X526" i="27"/>
  <c r="J526" i="27"/>
  <c r="M526" i="27"/>
  <c r="X528" i="27"/>
  <c r="J528" i="27"/>
  <c r="M528" i="27"/>
  <c r="X530" i="27"/>
  <c r="J530" i="27"/>
  <c r="M530" i="27"/>
  <c r="X532" i="27"/>
  <c r="J532" i="27"/>
  <c r="M532" i="27"/>
  <c r="X534" i="27"/>
  <c r="J534" i="27"/>
  <c r="M534" i="27"/>
  <c r="X536" i="27"/>
  <c r="J536" i="27"/>
  <c r="M536" i="27"/>
  <c r="X538" i="27"/>
  <c r="J538" i="27"/>
  <c r="M538" i="27"/>
  <c r="X540" i="27"/>
  <c r="J540" i="27"/>
  <c r="M540" i="27"/>
  <c r="X542" i="27"/>
  <c r="J542" i="27"/>
  <c r="M542" i="27"/>
  <c r="X544" i="27"/>
  <c r="J544" i="27"/>
  <c r="M544" i="27"/>
  <c r="X546" i="27"/>
  <c r="J546" i="27"/>
  <c r="M546" i="27"/>
  <c r="X548" i="27"/>
  <c r="J548" i="27"/>
  <c r="M548" i="27"/>
  <c r="X550" i="27"/>
  <c r="J550" i="27"/>
  <c r="M550" i="27"/>
  <c r="X552" i="27"/>
  <c r="J552" i="27"/>
  <c r="M552" i="27"/>
  <c r="X554" i="27"/>
  <c r="J554" i="27"/>
  <c r="M554" i="27"/>
  <c r="X556" i="27"/>
  <c r="J556" i="27"/>
  <c r="M556" i="27"/>
  <c r="X558" i="27"/>
  <c r="J558" i="27"/>
  <c r="M558" i="27"/>
  <c r="X560" i="27"/>
  <c r="J560" i="27"/>
  <c r="M560" i="27"/>
  <c r="X562" i="27"/>
  <c r="J562" i="27"/>
  <c r="M562" i="27"/>
  <c r="X564" i="27"/>
  <c r="J564" i="27"/>
  <c r="M564" i="27"/>
  <c r="X566" i="27"/>
  <c r="J566" i="27"/>
  <c r="M566" i="27"/>
  <c r="X568" i="27"/>
  <c r="J568" i="27"/>
  <c r="M568" i="27"/>
  <c r="X570" i="27"/>
  <c r="J570" i="27"/>
  <c r="M570" i="27"/>
  <c r="X572" i="27"/>
  <c r="J572" i="27"/>
  <c r="M572" i="27"/>
  <c r="X574" i="27"/>
  <c r="J574" i="27"/>
  <c r="M574" i="27"/>
  <c r="X576" i="27"/>
  <c r="J576" i="27"/>
  <c r="M576" i="27"/>
  <c r="X578" i="27"/>
  <c r="J578" i="27"/>
  <c r="M578" i="27"/>
  <c r="X580" i="27"/>
  <c r="J580" i="27"/>
  <c r="M580" i="27"/>
  <c r="X582" i="27"/>
  <c r="J582" i="27"/>
  <c r="M582" i="27"/>
  <c r="X584" i="27"/>
  <c r="J584" i="27"/>
  <c r="M584" i="27"/>
  <c r="X586" i="27"/>
  <c r="J586" i="27"/>
  <c r="M586" i="27"/>
  <c r="X588" i="27"/>
  <c r="J588" i="27"/>
  <c r="M588" i="27"/>
  <c r="X590" i="27"/>
  <c r="J590" i="27"/>
  <c r="M590" i="27"/>
  <c r="X592" i="27"/>
  <c r="J592" i="27"/>
  <c r="M592" i="27"/>
  <c r="X594" i="27"/>
  <c r="J594" i="27"/>
  <c r="M594" i="27"/>
  <c r="X596" i="27"/>
  <c r="J596" i="27"/>
  <c r="M596" i="27"/>
  <c r="X598" i="27"/>
  <c r="J598" i="27"/>
  <c r="M598" i="27"/>
  <c r="X600" i="27"/>
  <c r="J600" i="27"/>
  <c r="M600" i="27"/>
  <c r="X602" i="27"/>
  <c r="J602" i="27"/>
  <c r="M602" i="27"/>
  <c r="X604" i="27"/>
  <c r="J604" i="27"/>
  <c r="M604" i="27"/>
  <c r="X606" i="27"/>
  <c r="J606" i="27"/>
  <c r="M606" i="27"/>
  <c r="X608" i="27"/>
  <c r="J608" i="27"/>
  <c r="M608" i="27"/>
  <c r="X610" i="27"/>
  <c r="J610" i="27"/>
  <c r="M610" i="27"/>
  <c r="X612" i="27"/>
  <c r="J612" i="27"/>
  <c r="M612" i="27"/>
  <c r="X614" i="27"/>
  <c r="J614" i="27"/>
  <c r="M614" i="27"/>
  <c r="X616" i="27"/>
  <c r="J616" i="27"/>
  <c r="M616" i="27"/>
  <c r="X618" i="27"/>
  <c r="J618" i="27"/>
  <c r="M618" i="27"/>
  <c r="X620" i="27"/>
  <c r="J620" i="27"/>
  <c r="M620" i="27"/>
  <c r="X622" i="27"/>
  <c r="J622" i="27"/>
  <c r="M622" i="27"/>
  <c r="X624" i="27"/>
  <c r="J624" i="27"/>
  <c r="M624" i="27"/>
  <c r="X626" i="27"/>
  <c r="J626" i="27"/>
  <c r="M626" i="27"/>
  <c r="X628" i="27"/>
  <c r="J628" i="27"/>
  <c r="M628" i="27"/>
  <c r="X630" i="27"/>
  <c r="J630" i="27"/>
  <c r="M630" i="27"/>
  <c r="X632" i="27"/>
  <c r="J632" i="27"/>
  <c r="M632" i="27"/>
  <c r="X634" i="27"/>
  <c r="J634" i="27"/>
  <c r="M634" i="27"/>
  <c r="X636" i="27"/>
  <c r="J636" i="27"/>
  <c r="M636" i="27"/>
  <c r="X638" i="27"/>
  <c r="J638" i="27"/>
  <c r="M638" i="27"/>
  <c r="X640" i="27"/>
  <c r="J640" i="27"/>
  <c r="M640" i="27"/>
  <c r="X642" i="27"/>
  <c r="J642" i="27"/>
  <c r="M642" i="27"/>
  <c r="X644" i="27"/>
  <c r="J644" i="27"/>
  <c r="M644" i="27"/>
  <c r="X646" i="27"/>
  <c r="J646" i="27"/>
  <c r="M646" i="27"/>
  <c r="X648" i="27"/>
  <c r="J648" i="27"/>
  <c r="M648" i="27"/>
  <c r="X650" i="27"/>
  <c r="J650" i="27"/>
  <c r="M650" i="27"/>
  <c r="X652" i="27"/>
  <c r="J652" i="27"/>
  <c r="M652" i="27"/>
  <c r="X654" i="27"/>
  <c r="J654" i="27"/>
  <c r="M654" i="27"/>
  <c r="X656" i="27"/>
  <c r="J656" i="27"/>
  <c r="M656" i="27"/>
  <c r="X658" i="27"/>
  <c r="J658" i="27"/>
  <c r="M658" i="27"/>
  <c r="X660" i="27"/>
  <c r="J660" i="27"/>
  <c r="M660" i="27"/>
  <c r="X662" i="27"/>
  <c r="J662" i="27"/>
  <c r="M662" i="27"/>
  <c r="X664" i="27"/>
  <c r="J664" i="27"/>
  <c r="M664" i="27"/>
  <c r="X666" i="27"/>
  <c r="J666" i="27"/>
  <c r="M666" i="27"/>
  <c r="X668" i="27"/>
  <c r="J668" i="27"/>
  <c r="M668" i="27"/>
  <c r="X670" i="27"/>
  <c r="J670" i="27"/>
  <c r="M670" i="27"/>
  <c r="X672" i="27"/>
  <c r="J672" i="27"/>
  <c r="M672" i="27"/>
  <c r="X674" i="27"/>
  <c r="J674" i="27"/>
  <c r="M674" i="27"/>
  <c r="X676" i="27"/>
  <c r="J676" i="27"/>
  <c r="M676" i="27"/>
  <c r="X678" i="27"/>
  <c r="J678" i="27"/>
  <c r="M678" i="27"/>
  <c r="X680" i="27"/>
  <c r="J680" i="27"/>
  <c r="M680" i="27"/>
  <c r="X682" i="27"/>
  <c r="J682" i="27"/>
  <c r="M682" i="27"/>
  <c r="X684" i="27"/>
  <c r="J684" i="27"/>
  <c r="M684" i="27"/>
  <c r="X686" i="27"/>
  <c r="J686" i="27"/>
  <c r="M686" i="27"/>
  <c r="X688" i="27"/>
  <c r="J688" i="27"/>
  <c r="M688" i="27"/>
  <c r="X690" i="27"/>
  <c r="J690" i="27"/>
  <c r="M690" i="27"/>
  <c r="X692" i="27"/>
  <c r="J692" i="27"/>
  <c r="M692" i="27"/>
  <c r="X694" i="27"/>
  <c r="J694" i="27"/>
  <c r="M694" i="27"/>
  <c r="X696" i="27"/>
  <c r="J696" i="27"/>
  <c r="M696" i="27"/>
  <c r="X698" i="27"/>
  <c r="J698" i="27"/>
  <c r="M698" i="27"/>
  <c r="X700" i="27"/>
  <c r="J700" i="27"/>
  <c r="M700" i="27"/>
  <c r="X702" i="27"/>
  <c r="J702" i="27"/>
  <c r="M702" i="27"/>
  <c r="X704" i="27"/>
  <c r="J704" i="27"/>
  <c r="M704" i="27"/>
  <c r="X706" i="27"/>
  <c r="J706" i="27"/>
  <c r="M706" i="27"/>
  <c r="X708" i="27"/>
  <c r="J708" i="27"/>
  <c r="M708" i="27"/>
  <c r="X710" i="27"/>
  <c r="J710" i="27"/>
  <c r="M710" i="27"/>
  <c r="X712" i="27"/>
  <c r="J712" i="27"/>
  <c r="M712" i="27"/>
  <c r="X714" i="27"/>
  <c r="J714" i="27"/>
  <c r="M714" i="27"/>
  <c r="X716" i="27"/>
  <c r="J716" i="27"/>
  <c r="M716" i="27"/>
  <c r="X718" i="27"/>
  <c r="J718" i="27"/>
  <c r="M718" i="27"/>
  <c r="X720" i="27"/>
  <c r="J720" i="27"/>
  <c r="M720" i="27"/>
  <c r="X722" i="27"/>
  <c r="J722" i="27"/>
  <c r="M722" i="27"/>
  <c r="X724" i="27"/>
  <c r="J724" i="27"/>
  <c r="M724" i="27"/>
  <c r="X726" i="27"/>
  <c r="J726" i="27"/>
  <c r="M726" i="27"/>
  <c r="X728" i="27"/>
  <c r="J728" i="27"/>
  <c r="M728" i="27"/>
  <c r="X730" i="27"/>
  <c r="J730" i="27"/>
  <c r="M730" i="27"/>
  <c r="X732" i="27"/>
  <c r="J732" i="27"/>
  <c r="M732" i="27"/>
  <c r="X734" i="27"/>
  <c r="J734" i="27"/>
  <c r="M734" i="27"/>
  <c r="X736" i="27"/>
  <c r="J736" i="27"/>
  <c r="M736" i="27"/>
  <c r="X738" i="27"/>
  <c r="J738" i="27"/>
  <c r="M738" i="27"/>
  <c r="X740" i="27"/>
  <c r="J740" i="27"/>
  <c r="M740" i="27"/>
  <c r="X742" i="27"/>
  <c r="J742" i="27"/>
  <c r="M742" i="27"/>
  <c r="X744" i="27"/>
  <c r="J744" i="27"/>
  <c r="M744" i="27"/>
  <c r="X746" i="27"/>
  <c r="J746" i="27"/>
  <c r="M746" i="27"/>
  <c r="X748" i="27"/>
  <c r="J748" i="27"/>
  <c r="M748" i="27"/>
  <c r="X750" i="27"/>
  <c r="J750" i="27"/>
  <c r="M750" i="27"/>
  <c r="X752" i="27"/>
  <c r="J752" i="27"/>
  <c r="M752" i="27"/>
  <c r="X754" i="27"/>
  <c r="J754" i="27"/>
  <c r="M754" i="27"/>
  <c r="X756" i="27"/>
  <c r="J756" i="27"/>
  <c r="M756" i="27"/>
  <c r="X758" i="27"/>
  <c r="J758" i="27"/>
  <c r="M758" i="27"/>
  <c r="X760" i="27"/>
  <c r="J760" i="27"/>
  <c r="M760" i="27"/>
  <c r="X762" i="27"/>
  <c r="J762" i="27"/>
  <c r="M762" i="27"/>
  <c r="X764" i="27"/>
  <c r="J764" i="27"/>
  <c r="M764" i="27"/>
  <c r="X766" i="27"/>
  <c r="J766" i="27"/>
  <c r="M766" i="27"/>
  <c r="X768" i="27"/>
  <c r="J768" i="27"/>
  <c r="M768" i="27"/>
  <c r="X770" i="27"/>
  <c r="J770" i="27"/>
  <c r="M770" i="27"/>
  <c r="X772" i="27"/>
  <c r="J772" i="27"/>
  <c r="M772" i="27"/>
  <c r="X774" i="27"/>
  <c r="J774" i="27"/>
  <c r="M774" i="27"/>
  <c r="X776" i="27"/>
  <c r="J776" i="27"/>
  <c r="M776" i="27"/>
  <c r="X778" i="27"/>
  <c r="J778" i="27"/>
  <c r="M778" i="27"/>
  <c r="X780" i="27"/>
  <c r="J780" i="27"/>
  <c r="M780" i="27"/>
  <c r="X782" i="27"/>
  <c r="J782" i="27"/>
  <c r="M782" i="27"/>
  <c r="X784" i="27"/>
  <c r="J784" i="27"/>
  <c r="M784" i="27"/>
  <c r="X786" i="27"/>
  <c r="J786" i="27"/>
  <c r="M786" i="27"/>
  <c r="X788" i="27"/>
  <c r="J788" i="27"/>
  <c r="M788" i="27"/>
  <c r="X790" i="27"/>
  <c r="J790" i="27"/>
  <c r="M790" i="27"/>
  <c r="X792" i="27"/>
  <c r="J792" i="27"/>
  <c r="M792" i="27"/>
  <c r="X794" i="27"/>
  <c r="J794" i="27"/>
  <c r="M794" i="27"/>
  <c r="X796" i="27"/>
  <c r="J796" i="27"/>
  <c r="M796" i="27"/>
  <c r="X798" i="27"/>
  <c r="J798" i="27"/>
  <c r="M798" i="27"/>
  <c r="X800" i="27"/>
  <c r="J800" i="27"/>
  <c r="M800" i="27"/>
  <c r="X802" i="27"/>
  <c r="J802" i="27"/>
  <c r="M802" i="27"/>
  <c r="X804" i="27"/>
  <c r="J804" i="27"/>
  <c r="M804" i="27"/>
  <c r="X806" i="27"/>
  <c r="J806" i="27"/>
  <c r="M806" i="27"/>
  <c r="X808" i="27"/>
  <c r="J808" i="27"/>
  <c r="M808" i="27"/>
  <c r="X810" i="27"/>
  <c r="J810" i="27"/>
  <c r="M810" i="27"/>
  <c r="X812" i="27"/>
  <c r="J812" i="27"/>
  <c r="M812" i="27"/>
  <c r="X814" i="27"/>
  <c r="J814" i="27"/>
  <c r="M814" i="27"/>
  <c r="X816" i="27"/>
  <c r="J816" i="27"/>
  <c r="M816" i="27"/>
  <c r="X818" i="27"/>
  <c r="J818" i="27"/>
  <c r="M818" i="27"/>
  <c r="X820" i="27"/>
  <c r="J820" i="27"/>
  <c r="M820" i="27"/>
  <c r="X822" i="27"/>
  <c r="J822" i="27"/>
  <c r="M822" i="27"/>
  <c r="X824" i="27"/>
  <c r="J824" i="27"/>
  <c r="M824" i="27"/>
  <c r="X826" i="27"/>
  <c r="J826" i="27"/>
  <c r="M826" i="27"/>
  <c r="X828" i="27"/>
  <c r="J828" i="27"/>
  <c r="M828" i="27"/>
  <c r="X830" i="27"/>
  <c r="J830" i="27"/>
  <c r="M830" i="27"/>
  <c r="X832" i="27"/>
  <c r="J832" i="27"/>
  <c r="M832" i="27"/>
  <c r="X834" i="27"/>
  <c r="J834" i="27"/>
  <c r="M834" i="27"/>
  <c r="X836" i="27"/>
  <c r="J836" i="27"/>
  <c r="M836" i="27"/>
  <c r="X838" i="27"/>
  <c r="J838" i="27"/>
  <c r="M838" i="27"/>
  <c r="X840" i="27"/>
  <c r="J840" i="27"/>
  <c r="M840" i="27"/>
  <c r="X842" i="27"/>
  <c r="J842" i="27"/>
  <c r="M842" i="27"/>
  <c r="X844" i="27"/>
  <c r="J844" i="27"/>
  <c r="M844" i="27"/>
  <c r="X846" i="27"/>
  <c r="J846" i="27"/>
  <c r="M846" i="27"/>
  <c r="X848" i="27"/>
  <c r="J848" i="27"/>
  <c r="M848" i="27"/>
  <c r="X850" i="27"/>
  <c r="J850" i="27"/>
  <c r="M850" i="27"/>
  <c r="X852" i="27"/>
  <c r="J852" i="27"/>
  <c r="M852" i="27"/>
  <c r="X854" i="27"/>
  <c r="J854" i="27"/>
  <c r="M854" i="27"/>
  <c r="X856" i="27"/>
  <c r="J856" i="27"/>
  <c r="M856" i="27"/>
  <c r="X858" i="27"/>
  <c r="J858" i="27"/>
  <c r="M858" i="27"/>
  <c r="X860" i="27"/>
  <c r="J860" i="27"/>
  <c r="M860" i="27"/>
  <c r="X862" i="27"/>
  <c r="J862" i="27"/>
  <c r="M862" i="27"/>
  <c r="X864" i="27"/>
  <c r="J864" i="27"/>
  <c r="M864" i="27"/>
  <c r="X866" i="27"/>
  <c r="J866" i="27"/>
  <c r="M866" i="27"/>
  <c r="X868" i="27"/>
  <c r="J868" i="27"/>
  <c r="M868" i="27"/>
  <c r="X870" i="27"/>
  <c r="J870" i="27"/>
  <c r="M870" i="27"/>
  <c r="X872" i="27"/>
  <c r="J872" i="27"/>
  <c r="M872" i="27"/>
  <c r="X874" i="27"/>
  <c r="J874" i="27"/>
  <c r="M874" i="27"/>
  <c r="X876" i="27"/>
  <c r="J876" i="27"/>
  <c r="M876" i="27"/>
  <c r="X878" i="27"/>
  <c r="J878" i="27"/>
  <c r="M878" i="27"/>
  <c r="X880" i="27"/>
  <c r="J880" i="27"/>
  <c r="M880" i="27"/>
  <c r="X882" i="27"/>
  <c r="J882" i="27"/>
  <c r="M882" i="27"/>
  <c r="X884" i="27"/>
  <c r="J884" i="27"/>
  <c r="M884" i="27"/>
  <c r="X886" i="27"/>
  <c r="J886" i="27"/>
  <c r="M886" i="27"/>
  <c r="X888" i="27"/>
  <c r="J888" i="27"/>
  <c r="M888" i="27"/>
  <c r="X890" i="27"/>
  <c r="J890" i="27"/>
  <c r="M890" i="27"/>
  <c r="X892" i="27"/>
  <c r="J892" i="27"/>
  <c r="M892" i="27"/>
  <c r="X894" i="27"/>
  <c r="J894" i="27"/>
  <c r="M894" i="27"/>
  <c r="X896" i="27"/>
  <c r="J896" i="27"/>
  <c r="M896" i="27"/>
  <c r="X898" i="27"/>
  <c r="J898" i="27"/>
  <c r="M898" i="27"/>
  <c r="X900" i="27"/>
  <c r="J900" i="27"/>
  <c r="M900" i="27"/>
  <c r="X902" i="27"/>
  <c r="J902" i="27"/>
  <c r="M902" i="27"/>
  <c r="X904" i="27"/>
  <c r="J904" i="27"/>
  <c r="M904" i="27"/>
  <c r="X906" i="27"/>
  <c r="J906" i="27"/>
  <c r="M906" i="27"/>
  <c r="X908" i="27"/>
  <c r="J908" i="27"/>
  <c r="M908" i="27"/>
  <c r="X910" i="27"/>
  <c r="J910" i="27"/>
  <c r="M910" i="27"/>
  <c r="X912" i="27"/>
  <c r="J912" i="27"/>
  <c r="M912" i="27"/>
  <c r="X914" i="27"/>
  <c r="J914" i="27"/>
  <c r="M914" i="27"/>
  <c r="X916" i="27"/>
  <c r="J916" i="27"/>
  <c r="M916" i="27"/>
  <c r="X918" i="27"/>
  <c r="J918" i="27"/>
  <c r="M918" i="27"/>
  <c r="X920" i="27"/>
  <c r="J920" i="27"/>
  <c r="M920" i="27"/>
  <c r="X922" i="27"/>
  <c r="J922" i="27"/>
  <c r="M922" i="27"/>
  <c r="X924" i="27"/>
  <c r="J924" i="27"/>
  <c r="M924" i="27"/>
  <c r="X926" i="27"/>
  <c r="J926" i="27"/>
  <c r="M926" i="27"/>
  <c r="X928" i="27"/>
  <c r="J928" i="27"/>
  <c r="M928" i="27"/>
  <c r="X930" i="27"/>
  <c r="J930" i="27"/>
  <c r="M930" i="27"/>
  <c r="X932" i="27"/>
  <c r="J932" i="27"/>
  <c r="M932" i="27"/>
  <c r="X934" i="27"/>
  <c r="J934" i="27"/>
  <c r="M934" i="27"/>
  <c r="X936" i="27"/>
  <c r="J936" i="27"/>
  <c r="M936" i="27"/>
  <c r="X938" i="27"/>
  <c r="J938" i="27"/>
  <c r="M938" i="27"/>
  <c r="X940" i="27"/>
  <c r="J940" i="27"/>
  <c r="M940" i="27"/>
  <c r="X942" i="27"/>
  <c r="J942" i="27"/>
  <c r="M942" i="27"/>
  <c r="X944" i="27"/>
  <c r="J944" i="27"/>
  <c r="M944" i="27"/>
  <c r="X946" i="27"/>
  <c r="J946" i="27"/>
  <c r="M946" i="27"/>
  <c r="X948" i="27"/>
  <c r="J948" i="27"/>
  <c r="M948" i="27"/>
  <c r="X950" i="27"/>
  <c r="J950" i="27"/>
  <c r="M950" i="27"/>
  <c r="X952" i="27"/>
  <c r="J952" i="27"/>
  <c r="M952" i="27"/>
  <c r="X954" i="27"/>
  <c r="J954" i="27"/>
  <c r="M954" i="27"/>
  <c r="X956" i="27"/>
  <c r="J956" i="27"/>
  <c r="M956" i="27"/>
  <c r="X958" i="27"/>
  <c r="J958" i="27"/>
  <c r="M958" i="27"/>
  <c r="X960" i="27"/>
  <c r="J960" i="27"/>
  <c r="M960" i="27"/>
  <c r="X962" i="27"/>
  <c r="J962" i="27"/>
  <c r="M962" i="27"/>
  <c r="X964" i="27"/>
  <c r="J964" i="27"/>
  <c r="M964" i="27"/>
  <c r="X966" i="27"/>
  <c r="J966" i="27"/>
  <c r="M966" i="27"/>
  <c r="X968" i="27"/>
  <c r="J968" i="27"/>
  <c r="M968" i="27"/>
  <c r="X970" i="27"/>
  <c r="J970" i="27"/>
  <c r="M970" i="27"/>
  <c r="X972" i="27"/>
  <c r="J972" i="27"/>
  <c r="M972" i="27"/>
  <c r="X974" i="27"/>
  <c r="J974" i="27"/>
  <c r="M974" i="27"/>
  <c r="X976" i="27"/>
  <c r="J976" i="27"/>
  <c r="M976" i="27"/>
  <c r="X978" i="27"/>
  <c r="J978" i="27"/>
  <c r="M978" i="27"/>
  <c r="X980" i="27"/>
  <c r="J980" i="27"/>
  <c r="M980" i="27"/>
  <c r="X982" i="27"/>
  <c r="J982" i="27"/>
  <c r="M982" i="27"/>
  <c r="X984" i="27"/>
  <c r="J984" i="27"/>
  <c r="M984" i="27"/>
  <c r="X986" i="27"/>
  <c r="J986" i="27"/>
  <c r="M986" i="27"/>
  <c r="X988" i="27"/>
  <c r="J988" i="27"/>
  <c r="M988" i="27"/>
  <c r="X990" i="27"/>
  <c r="J990" i="27"/>
  <c r="M990" i="27"/>
  <c r="X992" i="27"/>
  <c r="J992" i="27"/>
  <c r="M992" i="27"/>
  <c r="X994" i="27"/>
  <c r="J994" i="27"/>
  <c r="M994" i="27"/>
  <c r="X996" i="27"/>
  <c r="J996" i="27"/>
  <c r="M996" i="27"/>
  <c r="X998" i="27"/>
  <c r="J998" i="27"/>
  <c r="M998" i="27"/>
  <c r="X1000" i="27"/>
  <c r="J1000" i="27"/>
  <c r="M1000" i="27"/>
  <c r="X1002" i="27"/>
  <c r="J1002" i="27"/>
  <c r="M1002" i="27"/>
  <c r="X1004" i="27"/>
  <c r="J1004" i="27"/>
  <c r="M1004" i="27"/>
  <c r="X1006" i="27"/>
  <c r="J1006" i="27"/>
  <c r="M1006" i="27"/>
  <c r="AE8" i="27"/>
  <c r="T8" i="27"/>
  <c r="AE10" i="27"/>
  <c r="T10" i="27"/>
  <c r="AE12" i="27"/>
  <c r="T12" i="27"/>
  <c r="AE14" i="27"/>
  <c r="T14" i="27"/>
  <c r="AE16" i="27"/>
  <c r="T16" i="27"/>
  <c r="AE18" i="27"/>
  <c r="T18" i="27"/>
  <c r="AE20" i="27"/>
  <c r="T20" i="27"/>
  <c r="AE22" i="27"/>
  <c r="T22" i="27"/>
  <c r="AE24" i="27"/>
  <c r="T24" i="27"/>
  <c r="AE26" i="27"/>
  <c r="T26" i="27"/>
  <c r="AE28" i="27"/>
  <c r="T28" i="27"/>
  <c r="AE30" i="27"/>
  <c r="T30" i="27"/>
  <c r="AE32" i="27"/>
  <c r="T32" i="27"/>
  <c r="AE34" i="27"/>
  <c r="T34" i="27"/>
  <c r="AE36" i="27"/>
  <c r="T36" i="27"/>
  <c r="AE38" i="27"/>
  <c r="T38" i="27"/>
  <c r="AE40" i="27"/>
  <c r="T40" i="27"/>
  <c r="AE42" i="27"/>
  <c r="T42" i="27"/>
  <c r="AE44" i="27"/>
  <c r="T44" i="27"/>
  <c r="AE46" i="27"/>
  <c r="T46" i="27"/>
  <c r="AE48" i="27"/>
  <c r="T48" i="27"/>
  <c r="AE50" i="27"/>
  <c r="T50" i="27"/>
  <c r="AE52" i="27"/>
  <c r="T52" i="27"/>
  <c r="AE54" i="27"/>
  <c r="T54" i="27"/>
  <c r="AE56" i="27"/>
  <c r="T56" i="27"/>
  <c r="AE58" i="27"/>
  <c r="T58" i="27"/>
  <c r="AE60" i="27"/>
  <c r="T60" i="27"/>
  <c r="AE62" i="27"/>
  <c r="T62" i="27"/>
  <c r="AE64" i="27"/>
  <c r="T64" i="27"/>
  <c r="AE66" i="27"/>
  <c r="T66" i="27"/>
  <c r="AE68" i="27"/>
  <c r="T68" i="27"/>
  <c r="AE70" i="27"/>
  <c r="T70" i="27"/>
  <c r="AE72" i="27"/>
  <c r="T72" i="27"/>
  <c r="AE74" i="27"/>
  <c r="T74" i="27"/>
  <c r="AE76" i="27"/>
  <c r="T76" i="27"/>
  <c r="AE78" i="27"/>
  <c r="T78" i="27"/>
  <c r="AE80" i="27"/>
  <c r="T80" i="27"/>
  <c r="AE82" i="27"/>
  <c r="T82" i="27"/>
  <c r="AE84" i="27"/>
  <c r="T84" i="27"/>
  <c r="AE86" i="27"/>
  <c r="T86" i="27"/>
  <c r="AE88" i="27"/>
  <c r="T88" i="27"/>
  <c r="AE90" i="27"/>
  <c r="T90" i="27"/>
  <c r="AE92" i="27"/>
  <c r="T92" i="27"/>
  <c r="AE94" i="27"/>
  <c r="T94" i="27"/>
  <c r="AE96" i="27"/>
  <c r="T96" i="27"/>
  <c r="AE98" i="27"/>
  <c r="T98" i="27"/>
  <c r="AE100" i="27"/>
  <c r="T100" i="27"/>
  <c r="AE102" i="27"/>
  <c r="T102" i="27"/>
  <c r="AE104" i="27"/>
  <c r="T104" i="27"/>
  <c r="AE106" i="27"/>
  <c r="T106" i="27"/>
  <c r="AE108" i="27"/>
  <c r="T108" i="27"/>
  <c r="AE110" i="27"/>
  <c r="T110" i="27"/>
  <c r="AE112" i="27"/>
  <c r="T112" i="27"/>
  <c r="AE114" i="27"/>
  <c r="T114" i="27"/>
  <c r="AE116" i="27"/>
  <c r="T116" i="27"/>
  <c r="AE118" i="27"/>
  <c r="T118" i="27"/>
  <c r="AE120" i="27"/>
  <c r="T120" i="27"/>
  <c r="AE122" i="27"/>
  <c r="T122" i="27"/>
  <c r="AE124" i="27"/>
  <c r="T124" i="27"/>
  <c r="AE126" i="27"/>
  <c r="T126" i="27"/>
  <c r="AE128" i="27"/>
  <c r="T128" i="27"/>
  <c r="AE130" i="27"/>
  <c r="T130" i="27"/>
  <c r="AE132" i="27"/>
  <c r="T132" i="27"/>
  <c r="AE134" i="27"/>
  <c r="T134" i="27"/>
  <c r="AE136" i="27"/>
  <c r="T136" i="27"/>
  <c r="AE138" i="27"/>
  <c r="T138" i="27"/>
  <c r="AE140" i="27"/>
  <c r="T140" i="27"/>
  <c r="AE142" i="27"/>
  <c r="T142" i="27"/>
  <c r="AE144" i="27"/>
  <c r="T144" i="27"/>
  <c r="AE146" i="27"/>
  <c r="T146" i="27"/>
  <c r="AE148" i="27"/>
  <c r="T148" i="27"/>
  <c r="AE150" i="27"/>
  <c r="T150" i="27"/>
  <c r="AE152" i="27"/>
  <c r="T152" i="27"/>
  <c r="AE154" i="27"/>
  <c r="T154" i="27"/>
  <c r="AE156" i="27"/>
  <c r="T156" i="27"/>
  <c r="AE158" i="27"/>
  <c r="T158" i="27"/>
  <c r="AE160" i="27"/>
  <c r="T160" i="27"/>
  <c r="AE162" i="27"/>
  <c r="T162" i="27"/>
  <c r="AE164" i="27"/>
  <c r="T164" i="27"/>
  <c r="AE166" i="27"/>
  <c r="T166" i="27"/>
  <c r="AE168" i="27"/>
  <c r="T168" i="27"/>
  <c r="AE170" i="27"/>
  <c r="T170" i="27"/>
  <c r="AE172" i="27"/>
  <c r="T172" i="27"/>
  <c r="AE174" i="27"/>
  <c r="T174" i="27"/>
  <c r="AE176" i="27"/>
  <c r="T176" i="27"/>
  <c r="AE178" i="27"/>
  <c r="T178" i="27"/>
  <c r="AE180" i="27"/>
  <c r="T180" i="27"/>
  <c r="AE182" i="27"/>
  <c r="T182" i="27"/>
  <c r="AE184" i="27"/>
  <c r="T184" i="27"/>
  <c r="AE186" i="27"/>
  <c r="T186" i="27"/>
  <c r="AE188" i="27"/>
  <c r="T188" i="27"/>
  <c r="AE190" i="27"/>
  <c r="T190" i="27"/>
  <c r="AE192" i="27"/>
  <c r="T192" i="27"/>
  <c r="AE194" i="27"/>
  <c r="T194" i="27"/>
  <c r="AE196" i="27"/>
  <c r="T196" i="27"/>
  <c r="AE198" i="27"/>
  <c r="T198" i="27"/>
  <c r="AE200" i="27"/>
  <c r="T200" i="27"/>
  <c r="AE202" i="27"/>
  <c r="T202" i="27"/>
  <c r="AE204" i="27"/>
  <c r="T204" i="27"/>
  <c r="AE206" i="27"/>
  <c r="T206" i="27"/>
  <c r="AE208" i="27"/>
  <c r="T208" i="27"/>
  <c r="AE210" i="27"/>
  <c r="T210" i="27"/>
  <c r="AE212" i="27"/>
  <c r="T212" i="27"/>
  <c r="AE214" i="27"/>
  <c r="T214" i="27"/>
  <c r="AE216" i="27"/>
  <c r="T216" i="27"/>
  <c r="AE218" i="27"/>
  <c r="T218" i="27"/>
  <c r="AE220" i="27"/>
  <c r="T220" i="27"/>
  <c r="AE222" i="27"/>
  <c r="T222" i="27"/>
  <c r="AE224" i="27"/>
  <c r="T224" i="27"/>
  <c r="AE226" i="27"/>
  <c r="T226" i="27"/>
  <c r="AE228" i="27"/>
  <c r="T228" i="27"/>
  <c r="AE230" i="27"/>
  <c r="T230" i="27"/>
  <c r="AE232" i="27"/>
  <c r="T232" i="27"/>
  <c r="AE234" i="27"/>
  <c r="T234" i="27"/>
  <c r="AE236" i="27"/>
  <c r="T236" i="27"/>
  <c r="AE238" i="27"/>
  <c r="T238" i="27"/>
  <c r="AE240" i="27"/>
  <c r="T240" i="27"/>
  <c r="AE242" i="27"/>
  <c r="T242" i="27"/>
  <c r="AE244" i="27"/>
  <c r="T244" i="27"/>
  <c r="AE246" i="27"/>
  <c r="T246" i="27"/>
  <c r="AE248" i="27"/>
  <c r="T248" i="27"/>
  <c r="AE250" i="27"/>
  <c r="T250" i="27"/>
  <c r="AE252" i="27"/>
  <c r="T252" i="27"/>
  <c r="AE254" i="27"/>
  <c r="T254" i="27"/>
  <c r="AE256" i="27"/>
  <c r="T256" i="27"/>
  <c r="AE258" i="27"/>
  <c r="T258" i="27"/>
  <c r="AE260" i="27"/>
  <c r="T260" i="27"/>
  <c r="AE262" i="27"/>
  <c r="T262" i="27"/>
  <c r="AE264" i="27"/>
  <c r="T264" i="27"/>
  <c r="AE266" i="27"/>
  <c r="T266" i="27"/>
  <c r="AE268" i="27"/>
  <c r="T268" i="27"/>
  <c r="AE270" i="27"/>
  <c r="T270" i="27"/>
  <c r="AE272" i="27"/>
  <c r="T272" i="27"/>
  <c r="AE274" i="27"/>
  <c r="T274" i="27"/>
  <c r="AE276" i="27"/>
  <c r="T276" i="27"/>
  <c r="AE278" i="27"/>
  <c r="T278" i="27"/>
  <c r="AE280" i="27"/>
  <c r="T280" i="27"/>
  <c r="AE282" i="27"/>
  <c r="T282" i="27"/>
  <c r="AE284" i="27"/>
  <c r="T284" i="27"/>
  <c r="AE286" i="27"/>
  <c r="T286" i="27"/>
  <c r="AE288" i="27"/>
  <c r="T288" i="27"/>
  <c r="AE290" i="27"/>
  <c r="T290" i="27"/>
  <c r="AE292" i="27"/>
  <c r="T292" i="27"/>
  <c r="AE294" i="27"/>
  <c r="T294" i="27"/>
  <c r="AE296" i="27"/>
  <c r="T296" i="27"/>
  <c r="AE298" i="27"/>
  <c r="T298" i="27"/>
  <c r="AE300" i="27"/>
  <c r="T300" i="27"/>
  <c r="AE302" i="27"/>
  <c r="T302" i="27"/>
  <c r="AE304" i="27"/>
  <c r="T304" i="27"/>
  <c r="AE306" i="27"/>
  <c r="T306" i="27"/>
  <c r="AE308" i="27"/>
  <c r="T308" i="27"/>
  <c r="AE310" i="27"/>
  <c r="T310" i="27"/>
  <c r="AE312" i="27"/>
  <c r="T312" i="27"/>
  <c r="AE314" i="27"/>
  <c r="T314" i="27"/>
  <c r="AE316" i="27"/>
  <c r="T316" i="27"/>
  <c r="AE318" i="27"/>
  <c r="T318" i="27"/>
  <c r="AE320" i="27"/>
  <c r="T320" i="27"/>
  <c r="AE322" i="27"/>
  <c r="T322" i="27"/>
  <c r="AE324" i="27"/>
  <c r="T324" i="27"/>
  <c r="AE326" i="27"/>
  <c r="T326" i="27"/>
  <c r="AE328" i="27"/>
  <c r="T328" i="27"/>
  <c r="AE330" i="27"/>
  <c r="T330" i="27"/>
  <c r="AE332" i="27"/>
  <c r="T332" i="27"/>
  <c r="AE334" i="27"/>
  <c r="T334" i="27"/>
  <c r="AE336" i="27"/>
  <c r="T336" i="27"/>
  <c r="AE338" i="27"/>
  <c r="T338" i="27"/>
  <c r="AE340" i="27"/>
  <c r="T340" i="27"/>
  <c r="AE342" i="27"/>
  <c r="T342" i="27"/>
  <c r="AE344" i="27"/>
  <c r="T344" i="27"/>
  <c r="AE346" i="27"/>
  <c r="T346" i="27"/>
  <c r="AE348" i="27"/>
  <c r="T348" i="27"/>
  <c r="AE350" i="27"/>
  <c r="T350" i="27"/>
  <c r="AE352" i="27"/>
  <c r="T352" i="27"/>
  <c r="AE354" i="27"/>
  <c r="T354" i="27"/>
  <c r="AE356" i="27"/>
  <c r="T356" i="27"/>
  <c r="AE358" i="27"/>
  <c r="T358" i="27"/>
  <c r="AE360" i="27"/>
  <c r="T360" i="27"/>
  <c r="AE362" i="27"/>
  <c r="T362" i="27"/>
  <c r="AE364" i="27"/>
  <c r="T364" i="27"/>
  <c r="AE366" i="27"/>
  <c r="T366" i="27"/>
  <c r="AE368" i="27"/>
  <c r="T368" i="27"/>
  <c r="AE370" i="27"/>
  <c r="T370" i="27"/>
  <c r="AE372" i="27"/>
  <c r="T372" i="27"/>
  <c r="AE374" i="27"/>
  <c r="T374" i="27"/>
  <c r="AE376" i="27"/>
  <c r="T376" i="27"/>
  <c r="AE378" i="27"/>
  <c r="T378" i="27"/>
  <c r="AE380" i="27"/>
  <c r="T380" i="27"/>
  <c r="AE382" i="27"/>
  <c r="T382" i="27"/>
  <c r="AE384" i="27"/>
  <c r="T384" i="27"/>
  <c r="AE386" i="27"/>
  <c r="T386" i="27"/>
  <c r="AE388" i="27"/>
  <c r="T388" i="27"/>
  <c r="AE390" i="27"/>
  <c r="T390" i="27"/>
  <c r="AE392" i="27"/>
  <c r="T392" i="27"/>
  <c r="AE394" i="27"/>
  <c r="T394" i="27"/>
  <c r="AE396" i="27"/>
  <c r="T396" i="27"/>
  <c r="AE398" i="27"/>
  <c r="T398" i="27"/>
  <c r="AE400" i="27"/>
  <c r="T400" i="27"/>
  <c r="AE402" i="27"/>
  <c r="T402" i="27"/>
  <c r="AE404" i="27"/>
  <c r="T404" i="27"/>
  <c r="AE406" i="27"/>
  <c r="T406" i="27"/>
  <c r="AE408" i="27"/>
  <c r="T408" i="27"/>
  <c r="AE410" i="27"/>
  <c r="T410" i="27"/>
  <c r="AE412" i="27"/>
  <c r="T412" i="27"/>
  <c r="AE414" i="27"/>
  <c r="T414" i="27"/>
  <c r="AE416" i="27"/>
  <c r="T416" i="27"/>
  <c r="AE418" i="27"/>
  <c r="T418" i="27"/>
  <c r="AE420" i="27"/>
  <c r="T420" i="27"/>
  <c r="AE422" i="27"/>
  <c r="T422" i="27"/>
  <c r="AE424" i="27"/>
  <c r="T424" i="27"/>
  <c r="AE426" i="27"/>
  <c r="T426" i="27"/>
  <c r="AE428" i="27"/>
  <c r="T428" i="27"/>
  <c r="AE430" i="27"/>
  <c r="T430" i="27"/>
  <c r="AE432" i="27"/>
  <c r="T432" i="27"/>
  <c r="AE434" i="27"/>
  <c r="T434" i="27"/>
  <c r="AE436" i="27"/>
  <c r="T436" i="27"/>
  <c r="AE438" i="27"/>
  <c r="T438" i="27"/>
  <c r="AE440" i="27"/>
  <c r="T440" i="27"/>
  <c r="AE442" i="27"/>
  <c r="T442" i="27"/>
  <c r="AE444" i="27"/>
  <c r="T444" i="27"/>
  <c r="AE446" i="27"/>
  <c r="T446" i="27"/>
  <c r="AE448" i="27"/>
  <c r="T448" i="27"/>
  <c r="AE450" i="27"/>
  <c r="T450" i="27"/>
  <c r="AE452" i="27"/>
  <c r="T452" i="27"/>
  <c r="AE454" i="27"/>
  <c r="T454" i="27"/>
  <c r="AE456" i="27"/>
  <c r="T456" i="27"/>
  <c r="AE458" i="27"/>
  <c r="T458" i="27"/>
  <c r="AE460" i="27"/>
  <c r="T460" i="27"/>
  <c r="AE462" i="27"/>
  <c r="T462" i="27"/>
  <c r="AE464" i="27"/>
  <c r="T464" i="27"/>
  <c r="AE466" i="27"/>
  <c r="T466" i="27"/>
  <c r="AE468" i="27"/>
  <c r="T468" i="27"/>
  <c r="AE470" i="27"/>
  <c r="T470" i="27"/>
  <c r="AE472" i="27"/>
  <c r="T472" i="27"/>
  <c r="AE474" i="27"/>
  <c r="T474" i="27"/>
  <c r="AE476" i="27"/>
  <c r="T476" i="27"/>
  <c r="AE478" i="27"/>
  <c r="T478" i="27"/>
  <c r="AE480" i="27"/>
  <c r="T480" i="27"/>
  <c r="AE482" i="27"/>
  <c r="T482" i="27"/>
  <c r="AE484" i="27"/>
  <c r="T484" i="27"/>
  <c r="AE486" i="27"/>
  <c r="T486" i="27"/>
  <c r="AE488" i="27"/>
  <c r="T488" i="27"/>
  <c r="AE490" i="27"/>
  <c r="T490" i="27"/>
  <c r="AE492" i="27"/>
  <c r="T492" i="27"/>
  <c r="AE494" i="27"/>
  <c r="T494" i="27"/>
  <c r="AE496" i="27"/>
  <c r="T496" i="27"/>
  <c r="AE498" i="27"/>
  <c r="T498" i="27"/>
  <c r="AE500" i="27"/>
  <c r="T500" i="27"/>
  <c r="AE502" i="27"/>
  <c r="T502" i="27"/>
  <c r="AE504" i="27"/>
  <c r="T504" i="27"/>
  <c r="AE506" i="27"/>
  <c r="T506" i="27"/>
  <c r="AE508" i="27"/>
  <c r="T508" i="27"/>
  <c r="AE510" i="27"/>
  <c r="T510" i="27"/>
  <c r="AE512" i="27"/>
  <c r="T512" i="27"/>
  <c r="AE514" i="27"/>
  <c r="T514" i="27"/>
  <c r="AE516" i="27"/>
  <c r="T516" i="27"/>
  <c r="AE518" i="27"/>
  <c r="T518" i="27"/>
  <c r="AE520" i="27"/>
  <c r="T520" i="27"/>
  <c r="AE522" i="27"/>
  <c r="T522" i="27"/>
  <c r="AE524" i="27"/>
  <c r="T524" i="27"/>
  <c r="AE526" i="27"/>
  <c r="T526" i="27"/>
  <c r="AE528" i="27"/>
  <c r="T528" i="27"/>
  <c r="AE530" i="27"/>
  <c r="T530" i="27"/>
  <c r="AE532" i="27"/>
  <c r="T532" i="27"/>
  <c r="AE534" i="27"/>
  <c r="T534" i="27"/>
  <c r="AE536" i="27"/>
  <c r="T536" i="27"/>
  <c r="AE538" i="27"/>
  <c r="T538" i="27"/>
  <c r="AE540" i="27"/>
  <c r="T540" i="27"/>
  <c r="AE542" i="27"/>
  <c r="T542" i="27"/>
  <c r="AE544" i="27"/>
  <c r="T544" i="27"/>
  <c r="AE546" i="27"/>
  <c r="T546" i="27"/>
  <c r="AE548" i="27"/>
  <c r="T548" i="27"/>
  <c r="AE550" i="27"/>
  <c r="T550" i="27"/>
  <c r="AE552" i="27"/>
  <c r="T552" i="27"/>
  <c r="AE554" i="27"/>
  <c r="T554" i="27"/>
  <c r="AE556" i="27"/>
  <c r="T556" i="27"/>
  <c r="AE558" i="27"/>
  <c r="T558" i="27"/>
  <c r="AE560" i="27"/>
  <c r="T560" i="27"/>
  <c r="AE562" i="27"/>
  <c r="T562" i="27"/>
  <c r="AE564" i="27"/>
  <c r="T564" i="27"/>
  <c r="AE566" i="27"/>
  <c r="T566" i="27"/>
  <c r="AE568" i="27"/>
  <c r="T568" i="27"/>
  <c r="AE570" i="27"/>
  <c r="T570" i="27"/>
  <c r="AE572" i="27"/>
  <c r="T572" i="27"/>
  <c r="AE574" i="27"/>
  <c r="T574" i="27"/>
  <c r="AE576" i="27"/>
  <c r="T576" i="27"/>
  <c r="AE578" i="27"/>
  <c r="T578" i="27"/>
  <c r="AE580" i="27"/>
  <c r="T580" i="27"/>
  <c r="AE582" i="27"/>
  <c r="T582" i="27"/>
  <c r="AE584" i="27"/>
  <c r="T584" i="27"/>
  <c r="AE586" i="27"/>
  <c r="T586" i="27"/>
  <c r="AE588" i="27"/>
  <c r="T588" i="27"/>
  <c r="AE590" i="27"/>
  <c r="T590" i="27"/>
  <c r="AE592" i="27"/>
  <c r="T592" i="27"/>
  <c r="AE594" i="27"/>
  <c r="T594" i="27"/>
  <c r="AE596" i="27"/>
  <c r="T596" i="27"/>
  <c r="AE598" i="27"/>
  <c r="T598" i="27"/>
  <c r="AE600" i="27"/>
  <c r="T600" i="27"/>
  <c r="AE602" i="27"/>
  <c r="T602" i="27"/>
  <c r="AE604" i="27"/>
  <c r="T604" i="27"/>
  <c r="AE606" i="27"/>
  <c r="T606" i="27"/>
  <c r="AE608" i="27"/>
  <c r="T608" i="27"/>
  <c r="AE610" i="27"/>
  <c r="T610" i="27"/>
  <c r="AE612" i="27"/>
  <c r="T612" i="27"/>
  <c r="AE614" i="27"/>
  <c r="T614" i="27"/>
  <c r="AE616" i="27"/>
  <c r="T616" i="27"/>
  <c r="AE618" i="27"/>
  <c r="T618" i="27"/>
  <c r="AE620" i="27"/>
  <c r="T620" i="27"/>
  <c r="AE622" i="27"/>
  <c r="T622" i="27"/>
  <c r="AE624" i="27"/>
  <c r="T624" i="27"/>
  <c r="AE626" i="27"/>
  <c r="T626" i="27"/>
  <c r="AE628" i="27"/>
  <c r="T628" i="27"/>
  <c r="AE630" i="27"/>
  <c r="T630" i="27"/>
  <c r="AE632" i="27"/>
  <c r="T632" i="27"/>
  <c r="AE634" i="27"/>
  <c r="T634" i="27"/>
  <c r="AE636" i="27"/>
  <c r="T636" i="27"/>
  <c r="AE638" i="27"/>
  <c r="T638" i="27"/>
  <c r="AE640" i="27"/>
  <c r="T640" i="27"/>
  <c r="AE642" i="27"/>
  <c r="T642" i="27"/>
  <c r="AE644" i="27"/>
  <c r="T644" i="27"/>
  <c r="AE646" i="27"/>
  <c r="T646" i="27"/>
  <c r="AE648" i="27"/>
  <c r="T648" i="27"/>
  <c r="AE650" i="27"/>
  <c r="T650" i="27"/>
  <c r="AE652" i="27"/>
  <c r="T652" i="27"/>
  <c r="AE654" i="27"/>
  <c r="T654" i="27"/>
  <c r="AE656" i="27"/>
  <c r="T656" i="27"/>
  <c r="AE658" i="27"/>
  <c r="T658" i="27"/>
  <c r="AE660" i="27"/>
  <c r="T660" i="27"/>
  <c r="AE662" i="27"/>
  <c r="T662" i="27"/>
  <c r="AE664" i="27"/>
  <c r="T664" i="27"/>
  <c r="AE666" i="27"/>
  <c r="T666" i="27"/>
  <c r="AE668" i="27"/>
  <c r="T668" i="27"/>
  <c r="AE670" i="27"/>
  <c r="T670" i="27"/>
  <c r="AE672" i="27"/>
  <c r="T672" i="27"/>
  <c r="AE674" i="27"/>
  <c r="T674" i="27"/>
  <c r="AE676" i="27"/>
  <c r="T676" i="27"/>
  <c r="AE678" i="27"/>
  <c r="T678" i="27"/>
  <c r="AE680" i="27"/>
  <c r="T680" i="27"/>
  <c r="AE682" i="27"/>
  <c r="T682" i="27"/>
  <c r="AE684" i="27"/>
  <c r="T684" i="27"/>
  <c r="AE686" i="27"/>
  <c r="T686" i="27"/>
  <c r="AE688" i="27"/>
  <c r="T688" i="27"/>
  <c r="AE690" i="27"/>
  <c r="T690" i="27"/>
  <c r="AE692" i="27"/>
  <c r="T692" i="27"/>
  <c r="AE694" i="27"/>
  <c r="T694" i="27"/>
  <c r="AE696" i="27"/>
  <c r="T696" i="27"/>
  <c r="AE698" i="27"/>
  <c r="T698" i="27"/>
  <c r="AE700" i="27"/>
  <c r="T700" i="27"/>
  <c r="AE702" i="27"/>
  <c r="T702" i="27"/>
  <c r="AE704" i="27"/>
  <c r="T704" i="27"/>
  <c r="AE706" i="27"/>
  <c r="T706" i="27"/>
  <c r="AE708" i="27"/>
  <c r="T708" i="27"/>
  <c r="AE710" i="27"/>
  <c r="T710" i="27"/>
  <c r="AE712" i="27"/>
  <c r="T712" i="27"/>
  <c r="AE714" i="27"/>
  <c r="T714" i="27"/>
  <c r="AE716" i="27"/>
  <c r="T716" i="27"/>
  <c r="AE718" i="27"/>
  <c r="T718" i="27"/>
  <c r="AE720" i="27"/>
  <c r="T720" i="27"/>
  <c r="AE722" i="27"/>
  <c r="T722" i="27"/>
  <c r="AE724" i="27"/>
  <c r="T724" i="27"/>
  <c r="AE726" i="27"/>
  <c r="T726" i="27"/>
  <c r="AE728" i="27"/>
  <c r="T728" i="27"/>
  <c r="AE730" i="27"/>
  <c r="T730" i="27"/>
  <c r="AE732" i="27"/>
  <c r="T732" i="27"/>
  <c r="AE734" i="27"/>
  <c r="T734" i="27"/>
  <c r="AE736" i="27"/>
  <c r="T736" i="27"/>
  <c r="AE738" i="27"/>
  <c r="T738" i="27"/>
  <c r="AE740" i="27"/>
  <c r="T740" i="27"/>
  <c r="AE742" i="27"/>
  <c r="T742" i="27"/>
  <c r="AE744" i="27"/>
  <c r="T744" i="27"/>
  <c r="AE746" i="27"/>
  <c r="T746" i="27"/>
  <c r="AE748" i="27"/>
  <c r="T748" i="27"/>
  <c r="AE750" i="27"/>
  <c r="T750" i="27"/>
  <c r="AE752" i="27"/>
  <c r="T752" i="27"/>
  <c r="AE754" i="27"/>
  <c r="T754" i="27"/>
  <c r="AE756" i="27"/>
  <c r="T756" i="27"/>
  <c r="AE758" i="27"/>
  <c r="T758" i="27"/>
  <c r="AE760" i="27"/>
  <c r="T760" i="27"/>
  <c r="AE762" i="27"/>
  <c r="T762" i="27"/>
  <c r="AE764" i="27"/>
  <c r="T764" i="27"/>
  <c r="AE766" i="27"/>
  <c r="T766" i="27"/>
  <c r="AE768" i="27"/>
  <c r="T768" i="27"/>
  <c r="AE770" i="27"/>
  <c r="T770" i="27"/>
  <c r="AE772" i="27"/>
  <c r="T772" i="27"/>
  <c r="AE774" i="27"/>
  <c r="T774" i="27"/>
  <c r="AE776" i="27"/>
  <c r="T776" i="27"/>
  <c r="AE778" i="27"/>
  <c r="T778" i="27"/>
  <c r="AE780" i="27"/>
  <c r="T780" i="27"/>
  <c r="AE782" i="27"/>
  <c r="T782" i="27"/>
  <c r="AE784" i="27"/>
  <c r="T784" i="27"/>
  <c r="AE786" i="27"/>
  <c r="T786" i="27"/>
  <c r="AE788" i="27"/>
  <c r="T788" i="27"/>
  <c r="AE790" i="27"/>
  <c r="T790" i="27"/>
  <c r="AE792" i="27"/>
  <c r="T792" i="27"/>
  <c r="AE794" i="27"/>
  <c r="T794" i="27"/>
  <c r="AE796" i="27"/>
  <c r="T796" i="27"/>
  <c r="AE798" i="27"/>
  <c r="T798" i="27"/>
  <c r="AE800" i="27"/>
  <c r="T800" i="27"/>
  <c r="AE802" i="27"/>
  <c r="T802" i="27"/>
  <c r="AE804" i="27"/>
  <c r="T804" i="27"/>
  <c r="AE806" i="27"/>
  <c r="T806" i="27"/>
  <c r="AE808" i="27"/>
  <c r="T808" i="27"/>
  <c r="AE810" i="27"/>
  <c r="T810" i="27"/>
  <c r="AE812" i="27"/>
  <c r="T812" i="27"/>
  <c r="AE814" i="27"/>
  <c r="T814" i="27"/>
  <c r="AE816" i="27"/>
  <c r="T816" i="27"/>
  <c r="AE818" i="27"/>
  <c r="T818" i="27"/>
  <c r="AE820" i="27"/>
  <c r="T820" i="27"/>
  <c r="AE822" i="27"/>
  <c r="T822" i="27"/>
  <c r="AE824" i="27"/>
  <c r="T824" i="27"/>
  <c r="AE826" i="27"/>
  <c r="T826" i="27"/>
  <c r="AE828" i="27"/>
  <c r="T828" i="27"/>
  <c r="AE830" i="27"/>
  <c r="T830" i="27"/>
  <c r="AE832" i="27"/>
  <c r="T832" i="27"/>
  <c r="AE834" i="27"/>
  <c r="T834" i="27"/>
  <c r="AE836" i="27"/>
  <c r="T836" i="27"/>
  <c r="AE838" i="27"/>
  <c r="T838" i="27"/>
  <c r="AE840" i="27"/>
  <c r="T840" i="27"/>
  <c r="AE842" i="27"/>
  <c r="T842" i="27"/>
  <c r="AE844" i="27"/>
  <c r="T844" i="27"/>
  <c r="AE846" i="27"/>
  <c r="T846" i="27"/>
  <c r="AE848" i="27"/>
  <c r="T848" i="27"/>
  <c r="AE850" i="27"/>
  <c r="T850" i="27"/>
  <c r="AE852" i="27"/>
  <c r="T852" i="27"/>
  <c r="AE854" i="27"/>
  <c r="T854" i="27"/>
  <c r="AE856" i="27"/>
  <c r="T856" i="27"/>
  <c r="AE858" i="27"/>
  <c r="T858" i="27"/>
  <c r="AE860" i="27"/>
  <c r="T860" i="27"/>
  <c r="AE862" i="27"/>
  <c r="T862" i="27"/>
  <c r="AE864" i="27"/>
  <c r="T864" i="27"/>
  <c r="AE866" i="27"/>
  <c r="T866" i="27"/>
  <c r="AE868" i="27"/>
  <c r="T868" i="27"/>
  <c r="AE870" i="27"/>
  <c r="T870" i="27"/>
  <c r="AE872" i="27"/>
  <c r="T872" i="27"/>
  <c r="AE874" i="27"/>
  <c r="T874" i="27"/>
  <c r="AE876" i="27"/>
  <c r="T876" i="27"/>
  <c r="AE878" i="27"/>
  <c r="T878" i="27"/>
  <c r="AE880" i="27"/>
  <c r="T880" i="27"/>
  <c r="AE882" i="27"/>
  <c r="T882" i="27"/>
  <c r="AE884" i="27"/>
  <c r="T884" i="27"/>
  <c r="AE886" i="27"/>
  <c r="T886" i="27"/>
  <c r="AE888" i="27"/>
  <c r="T888" i="27"/>
  <c r="AE890" i="27"/>
  <c r="T890" i="27"/>
  <c r="AE892" i="27"/>
  <c r="T892" i="27"/>
  <c r="AE894" i="27"/>
  <c r="T894" i="27"/>
  <c r="AE896" i="27"/>
  <c r="T896" i="27"/>
  <c r="AE898" i="27"/>
  <c r="T898" i="27"/>
  <c r="AE900" i="27"/>
  <c r="T900" i="27"/>
  <c r="AE902" i="27"/>
  <c r="T902" i="27"/>
  <c r="AE904" i="27"/>
  <c r="T904" i="27"/>
  <c r="AE906" i="27"/>
  <c r="T906" i="27"/>
  <c r="AE908" i="27"/>
  <c r="T908" i="27"/>
  <c r="AE910" i="27"/>
  <c r="T910" i="27"/>
  <c r="AE912" i="27"/>
  <c r="T912" i="27"/>
  <c r="AE914" i="27"/>
  <c r="T914" i="27"/>
  <c r="AE916" i="27"/>
  <c r="T916" i="27"/>
  <c r="AE918" i="27"/>
  <c r="T918" i="27"/>
  <c r="AE920" i="27"/>
  <c r="T920" i="27"/>
  <c r="AE922" i="27"/>
  <c r="T922" i="27"/>
  <c r="AE924" i="27"/>
  <c r="T924" i="27"/>
  <c r="AE926" i="27"/>
  <c r="T926" i="27"/>
  <c r="AE928" i="27"/>
  <c r="T928" i="27"/>
  <c r="AE930" i="27"/>
  <c r="T930" i="27"/>
  <c r="AE932" i="27"/>
  <c r="T932" i="27"/>
  <c r="AE934" i="27"/>
  <c r="T934" i="27"/>
  <c r="AE936" i="27"/>
  <c r="T936" i="27"/>
  <c r="AE938" i="27"/>
  <c r="T938" i="27"/>
  <c r="AE940" i="27"/>
  <c r="T940" i="27"/>
  <c r="AE942" i="27"/>
  <c r="T942" i="27"/>
  <c r="AE944" i="27"/>
  <c r="T944" i="27"/>
  <c r="AE946" i="27"/>
  <c r="T946" i="27"/>
  <c r="AE948" i="27"/>
  <c r="T948" i="27"/>
  <c r="AE950" i="27"/>
  <c r="T950" i="27"/>
  <c r="AE952" i="27"/>
  <c r="T952" i="27"/>
  <c r="AE954" i="27"/>
  <c r="T954" i="27"/>
  <c r="AE956" i="27"/>
  <c r="T956" i="27"/>
  <c r="AE958" i="27"/>
  <c r="T958" i="27"/>
  <c r="AE960" i="27"/>
  <c r="T960" i="27"/>
  <c r="AE962" i="27"/>
  <c r="T962" i="27"/>
  <c r="AE964" i="27"/>
  <c r="T964" i="27"/>
  <c r="AE966" i="27"/>
  <c r="T966" i="27"/>
  <c r="AE968" i="27"/>
  <c r="T968" i="27"/>
  <c r="AE970" i="27"/>
  <c r="T970" i="27"/>
  <c r="AE972" i="27"/>
  <c r="T972" i="27"/>
  <c r="AE974" i="27"/>
  <c r="T974" i="27"/>
  <c r="AE976" i="27"/>
  <c r="T976" i="27"/>
  <c r="AE978" i="27"/>
  <c r="T978" i="27"/>
  <c r="AE980" i="27"/>
  <c r="T980" i="27"/>
  <c r="AE982" i="27"/>
  <c r="T982" i="27"/>
  <c r="AE984" i="27"/>
  <c r="T984" i="27"/>
  <c r="AE986" i="27"/>
  <c r="T986" i="27"/>
  <c r="AE988" i="27"/>
  <c r="T988" i="27"/>
  <c r="AE990" i="27"/>
  <c r="T990" i="27"/>
  <c r="AE992" i="27"/>
  <c r="T992" i="27"/>
  <c r="AE994" i="27"/>
  <c r="T994" i="27"/>
  <c r="AE996" i="27"/>
  <c r="T996" i="27"/>
  <c r="AE998" i="27"/>
  <c r="T998" i="27"/>
  <c r="AE1000" i="27"/>
  <c r="T1000" i="27"/>
  <c r="AE1002" i="27"/>
  <c r="T1002" i="27"/>
  <c r="AE1004" i="27"/>
  <c r="T1004" i="27"/>
  <c r="AE1006" i="27"/>
  <c r="T1006" i="27"/>
  <c r="AA9" i="27"/>
  <c r="AF9" i="27" s="1"/>
  <c r="P9" i="27"/>
  <c r="AA11" i="27"/>
  <c r="AF11" i="27" s="1"/>
  <c r="P11" i="27"/>
  <c r="AA13" i="27"/>
  <c r="AF13" i="27" s="1"/>
  <c r="P13" i="27"/>
  <c r="AA15" i="27"/>
  <c r="AF15" i="27" s="1"/>
  <c r="P15" i="27"/>
  <c r="AA17" i="27"/>
  <c r="AF17" i="27" s="1"/>
  <c r="P17" i="27"/>
  <c r="AA19" i="27"/>
  <c r="AF19" i="27" s="1"/>
  <c r="P19" i="27"/>
  <c r="AA21" i="27"/>
  <c r="AF21" i="27" s="1"/>
  <c r="P21" i="27"/>
  <c r="AA23" i="27"/>
  <c r="AF23" i="27" s="1"/>
  <c r="P23" i="27"/>
  <c r="AA25" i="27"/>
  <c r="AF25" i="27" s="1"/>
  <c r="P25" i="27"/>
  <c r="AA27" i="27"/>
  <c r="AF27" i="27" s="1"/>
  <c r="P27" i="27"/>
  <c r="AA29" i="27"/>
  <c r="AF29" i="27" s="1"/>
  <c r="P29" i="27"/>
  <c r="AA31" i="27"/>
  <c r="AF31" i="27" s="1"/>
  <c r="P31" i="27"/>
  <c r="AA33" i="27"/>
  <c r="AF33" i="27" s="1"/>
  <c r="P33" i="27"/>
  <c r="AA35" i="27"/>
  <c r="AF35" i="27" s="1"/>
  <c r="P35" i="27"/>
  <c r="AA37" i="27"/>
  <c r="P37" i="27"/>
  <c r="AA39" i="27"/>
  <c r="AF39" i="27" s="1"/>
  <c r="P39" i="27"/>
  <c r="AA41" i="27"/>
  <c r="AF41" i="27" s="1"/>
  <c r="P41" i="27"/>
  <c r="AA43" i="27"/>
  <c r="AF43" i="27" s="1"/>
  <c r="P43" i="27"/>
  <c r="AA45" i="27"/>
  <c r="AF45" i="27" s="1"/>
  <c r="P45" i="27"/>
  <c r="AA47" i="27"/>
  <c r="AF47" i="27" s="1"/>
  <c r="P47" i="27"/>
  <c r="AA49" i="27"/>
  <c r="AF49" i="27" s="1"/>
  <c r="P49" i="27"/>
  <c r="AA51" i="27"/>
  <c r="AF51" i="27" s="1"/>
  <c r="P51" i="27"/>
  <c r="AA53" i="27"/>
  <c r="AF53" i="27" s="1"/>
  <c r="P53" i="27"/>
  <c r="AA55" i="27"/>
  <c r="AF55" i="27" s="1"/>
  <c r="P55" i="27"/>
  <c r="AA57" i="27"/>
  <c r="AF57" i="27" s="1"/>
  <c r="P57" i="27"/>
  <c r="AA59" i="27"/>
  <c r="AF59" i="27" s="1"/>
  <c r="P59" i="27"/>
  <c r="AA61" i="27"/>
  <c r="AF61" i="27" s="1"/>
  <c r="P61" i="27"/>
  <c r="AA63" i="27"/>
  <c r="AF63" i="27" s="1"/>
  <c r="P63" i="27"/>
  <c r="AA65" i="27"/>
  <c r="AF65" i="27" s="1"/>
  <c r="P65" i="27"/>
  <c r="AA67" i="27"/>
  <c r="AF67" i="27" s="1"/>
  <c r="P67" i="27"/>
  <c r="AA69" i="27"/>
  <c r="P69" i="27"/>
  <c r="AA71" i="27"/>
  <c r="AF71" i="27" s="1"/>
  <c r="P71" i="27"/>
  <c r="AA73" i="27"/>
  <c r="AF73" i="27" s="1"/>
  <c r="P73" i="27"/>
  <c r="AA75" i="27"/>
  <c r="AF75" i="27" s="1"/>
  <c r="P75" i="27"/>
  <c r="AA77" i="27"/>
  <c r="AF77" i="27" s="1"/>
  <c r="P77" i="27"/>
  <c r="AA79" i="27"/>
  <c r="AF79" i="27" s="1"/>
  <c r="P79" i="27"/>
  <c r="AA81" i="27"/>
  <c r="AF81" i="27" s="1"/>
  <c r="P81" i="27"/>
  <c r="AA83" i="27"/>
  <c r="AF83" i="27" s="1"/>
  <c r="P83" i="27"/>
  <c r="AA85" i="27"/>
  <c r="AF85" i="27" s="1"/>
  <c r="P85" i="27"/>
  <c r="AA87" i="27"/>
  <c r="AF87" i="27" s="1"/>
  <c r="P87" i="27"/>
  <c r="AA89" i="27"/>
  <c r="AF89" i="27" s="1"/>
  <c r="P89" i="27"/>
  <c r="AA91" i="27"/>
  <c r="AF91" i="27" s="1"/>
  <c r="P91" i="27"/>
  <c r="AA93" i="27"/>
  <c r="AF93" i="27" s="1"/>
  <c r="P93" i="27"/>
  <c r="AA95" i="27"/>
  <c r="AF95" i="27" s="1"/>
  <c r="P95" i="27"/>
  <c r="AA97" i="27"/>
  <c r="AF97" i="27" s="1"/>
  <c r="P97" i="27"/>
  <c r="AA99" i="27"/>
  <c r="AF99" i="27" s="1"/>
  <c r="P99" i="27"/>
  <c r="AA101" i="27"/>
  <c r="P101" i="27"/>
  <c r="AA103" i="27"/>
  <c r="AF103" i="27" s="1"/>
  <c r="P103" i="27"/>
  <c r="AA105" i="27"/>
  <c r="AF105" i="27" s="1"/>
  <c r="P105" i="27"/>
  <c r="AA107" i="27"/>
  <c r="AF107" i="27" s="1"/>
  <c r="P107" i="27"/>
  <c r="AA109" i="27"/>
  <c r="AF109" i="27" s="1"/>
  <c r="P109" i="27"/>
  <c r="AA111" i="27"/>
  <c r="AF111" i="27" s="1"/>
  <c r="P111" i="27"/>
  <c r="AA113" i="27"/>
  <c r="AF113" i="27" s="1"/>
  <c r="P113" i="27"/>
  <c r="AA115" i="27"/>
  <c r="AF115" i="27" s="1"/>
  <c r="P115" i="27"/>
  <c r="AA117" i="27"/>
  <c r="AF117" i="27" s="1"/>
  <c r="P117" i="27"/>
  <c r="AA119" i="27"/>
  <c r="AF119" i="27" s="1"/>
  <c r="P119" i="27"/>
  <c r="AA121" i="27"/>
  <c r="AF121" i="27" s="1"/>
  <c r="P121" i="27"/>
  <c r="AA123" i="27"/>
  <c r="AF123" i="27" s="1"/>
  <c r="P123" i="27"/>
  <c r="AA125" i="27"/>
  <c r="AF125" i="27" s="1"/>
  <c r="P125" i="27"/>
  <c r="AA127" i="27"/>
  <c r="AF127" i="27" s="1"/>
  <c r="P127" i="27"/>
  <c r="AA129" i="27"/>
  <c r="AF129" i="27" s="1"/>
  <c r="P129" i="27"/>
  <c r="AA131" i="27"/>
  <c r="AF131" i="27" s="1"/>
  <c r="P131" i="27"/>
  <c r="AA133" i="27"/>
  <c r="P133" i="27"/>
  <c r="AA135" i="27"/>
  <c r="AF135" i="27" s="1"/>
  <c r="P135" i="27"/>
  <c r="AA137" i="27"/>
  <c r="AF137" i="27" s="1"/>
  <c r="P137" i="27"/>
  <c r="AA139" i="27"/>
  <c r="AF139" i="27" s="1"/>
  <c r="P139" i="27"/>
  <c r="AA141" i="27"/>
  <c r="AF141" i="27" s="1"/>
  <c r="P141" i="27"/>
  <c r="AA143" i="27"/>
  <c r="AF143" i="27" s="1"/>
  <c r="P143" i="27"/>
  <c r="AA145" i="27"/>
  <c r="AF145" i="27" s="1"/>
  <c r="P145" i="27"/>
  <c r="AA147" i="27"/>
  <c r="AF147" i="27" s="1"/>
  <c r="P147" i="27"/>
  <c r="AA149" i="27"/>
  <c r="AF149" i="27" s="1"/>
  <c r="P149" i="27"/>
  <c r="AA151" i="27"/>
  <c r="AF151" i="27" s="1"/>
  <c r="P151" i="27"/>
  <c r="AA153" i="27"/>
  <c r="AF153" i="27" s="1"/>
  <c r="P153" i="27"/>
  <c r="AA155" i="27"/>
  <c r="AF155" i="27" s="1"/>
  <c r="P155" i="27"/>
  <c r="AA157" i="27"/>
  <c r="AF157" i="27" s="1"/>
  <c r="P157" i="27"/>
  <c r="AA159" i="27"/>
  <c r="AF159" i="27" s="1"/>
  <c r="P159" i="27"/>
  <c r="AA161" i="27"/>
  <c r="AF161" i="27" s="1"/>
  <c r="P161" i="27"/>
  <c r="AA163" i="27"/>
  <c r="AF163" i="27" s="1"/>
  <c r="P163" i="27"/>
  <c r="AA165" i="27"/>
  <c r="P165" i="27"/>
  <c r="AA167" i="27"/>
  <c r="AF167" i="27" s="1"/>
  <c r="P167" i="27"/>
  <c r="AA169" i="27"/>
  <c r="AF169" i="27" s="1"/>
  <c r="P169" i="27"/>
  <c r="AA171" i="27"/>
  <c r="AF171" i="27" s="1"/>
  <c r="P171" i="27"/>
  <c r="AA173" i="27"/>
  <c r="AF173" i="27" s="1"/>
  <c r="P173" i="27"/>
  <c r="AA175" i="27"/>
  <c r="AF175" i="27" s="1"/>
  <c r="P175" i="27"/>
  <c r="AA177" i="27"/>
  <c r="AF177" i="27" s="1"/>
  <c r="P177" i="27"/>
  <c r="AA179" i="27"/>
  <c r="AF179" i="27" s="1"/>
  <c r="P179" i="27"/>
  <c r="AA181" i="27"/>
  <c r="AF181" i="27" s="1"/>
  <c r="P181" i="27"/>
  <c r="AA183" i="27"/>
  <c r="AF183" i="27" s="1"/>
  <c r="P183" i="27"/>
  <c r="AA185" i="27"/>
  <c r="AF185" i="27" s="1"/>
  <c r="P185" i="27"/>
  <c r="AA187" i="27"/>
  <c r="AF187" i="27" s="1"/>
  <c r="P187" i="27"/>
  <c r="AA189" i="27"/>
  <c r="AF189" i="27" s="1"/>
  <c r="P189" i="27"/>
  <c r="AA191" i="27"/>
  <c r="AF191" i="27" s="1"/>
  <c r="P191" i="27"/>
  <c r="AA193" i="27"/>
  <c r="AF193" i="27" s="1"/>
  <c r="P193" i="27"/>
  <c r="AA195" i="27"/>
  <c r="AF195" i="27" s="1"/>
  <c r="P195" i="27"/>
  <c r="AA197" i="27"/>
  <c r="P197" i="27"/>
  <c r="AA199" i="27"/>
  <c r="AF199" i="27" s="1"/>
  <c r="P199" i="27"/>
  <c r="AA201" i="27"/>
  <c r="AF201" i="27" s="1"/>
  <c r="P201" i="27"/>
  <c r="AA203" i="27"/>
  <c r="AF203" i="27" s="1"/>
  <c r="P203" i="27"/>
  <c r="AA205" i="27"/>
  <c r="AF205" i="27" s="1"/>
  <c r="P205" i="27"/>
  <c r="AA207" i="27"/>
  <c r="AF207" i="27" s="1"/>
  <c r="P207" i="27"/>
  <c r="AA209" i="27"/>
  <c r="AF209" i="27" s="1"/>
  <c r="P209" i="27"/>
  <c r="AA211" i="27"/>
  <c r="AF211" i="27" s="1"/>
  <c r="P211" i="27"/>
  <c r="AA213" i="27"/>
  <c r="AF213" i="27" s="1"/>
  <c r="P213" i="27"/>
  <c r="AA215" i="27"/>
  <c r="AF215" i="27" s="1"/>
  <c r="P215" i="27"/>
  <c r="AA217" i="27"/>
  <c r="AF217" i="27" s="1"/>
  <c r="P217" i="27"/>
  <c r="AA219" i="27"/>
  <c r="AF219" i="27" s="1"/>
  <c r="P219" i="27"/>
  <c r="AA221" i="27"/>
  <c r="AF221" i="27" s="1"/>
  <c r="P221" i="27"/>
  <c r="AA223" i="27"/>
  <c r="AF223" i="27" s="1"/>
  <c r="P223" i="27"/>
  <c r="AA225" i="27"/>
  <c r="AF225" i="27" s="1"/>
  <c r="P225" i="27"/>
  <c r="AA227" i="27"/>
  <c r="AF227" i="27" s="1"/>
  <c r="P227" i="27"/>
  <c r="AA229" i="27"/>
  <c r="P229" i="27"/>
  <c r="AA231" i="27"/>
  <c r="AF231" i="27" s="1"/>
  <c r="P231" i="27"/>
  <c r="AA233" i="27"/>
  <c r="AF233" i="27" s="1"/>
  <c r="P233" i="27"/>
  <c r="AA235" i="27"/>
  <c r="AF235" i="27" s="1"/>
  <c r="P235" i="27"/>
  <c r="AA237" i="27"/>
  <c r="AF237" i="27" s="1"/>
  <c r="P237" i="27"/>
  <c r="AA239" i="27"/>
  <c r="AF239" i="27" s="1"/>
  <c r="P239" i="27"/>
  <c r="AA241" i="27"/>
  <c r="AF241" i="27" s="1"/>
  <c r="P241" i="27"/>
  <c r="AA243" i="27"/>
  <c r="AF243" i="27" s="1"/>
  <c r="P243" i="27"/>
  <c r="AA245" i="27"/>
  <c r="AF245" i="27" s="1"/>
  <c r="P245" i="27"/>
  <c r="AA247" i="27"/>
  <c r="AF247" i="27" s="1"/>
  <c r="P247" i="27"/>
  <c r="AA249" i="27"/>
  <c r="AF249" i="27" s="1"/>
  <c r="P249" i="27"/>
  <c r="AA251" i="27"/>
  <c r="AF251" i="27" s="1"/>
  <c r="P251" i="27"/>
  <c r="AA253" i="27"/>
  <c r="AF253" i="27" s="1"/>
  <c r="P253" i="27"/>
  <c r="AA255" i="27"/>
  <c r="AF255" i="27" s="1"/>
  <c r="P255" i="27"/>
  <c r="AA257" i="27"/>
  <c r="AF257" i="27" s="1"/>
  <c r="P257" i="27"/>
  <c r="AA259" i="27"/>
  <c r="AF259" i="27" s="1"/>
  <c r="P259" i="27"/>
  <c r="AA261" i="27"/>
  <c r="P261" i="27"/>
  <c r="AA263" i="27"/>
  <c r="AF263" i="27" s="1"/>
  <c r="P263" i="27"/>
  <c r="AA265" i="27"/>
  <c r="AF265" i="27" s="1"/>
  <c r="P265" i="27"/>
  <c r="AA267" i="27"/>
  <c r="AF267" i="27" s="1"/>
  <c r="P267" i="27"/>
  <c r="AA269" i="27"/>
  <c r="AF269" i="27" s="1"/>
  <c r="P269" i="27"/>
  <c r="AA271" i="27"/>
  <c r="AF271" i="27" s="1"/>
  <c r="P271" i="27"/>
  <c r="AA273" i="27"/>
  <c r="AF273" i="27" s="1"/>
  <c r="P273" i="27"/>
  <c r="AA275" i="27"/>
  <c r="AF275" i="27" s="1"/>
  <c r="P275" i="27"/>
  <c r="AA277" i="27"/>
  <c r="AF277" i="27" s="1"/>
  <c r="P277" i="27"/>
  <c r="AA279" i="27"/>
  <c r="AF279" i="27" s="1"/>
  <c r="P279" i="27"/>
  <c r="AA281" i="27"/>
  <c r="AF281" i="27" s="1"/>
  <c r="P281" i="27"/>
  <c r="AA283" i="27"/>
  <c r="AF283" i="27" s="1"/>
  <c r="P283" i="27"/>
  <c r="AA285" i="27"/>
  <c r="AF285" i="27" s="1"/>
  <c r="P285" i="27"/>
  <c r="AA287" i="27"/>
  <c r="AF287" i="27" s="1"/>
  <c r="P287" i="27"/>
  <c r="AA289" i="27"/>
  <c r="AF289" i="27" s="1"/>
  <c r="P289" i="27"/>
  <c r="AA291" i="27"/>
  <c r="AF291" i="27" s="1"/>
  <c r="P291" i="27"/>
  <c r="AA293" i="27"/>
  <c r="P293" i="27"/>
  <c r="AA295" i="27"/>
  <c r="AF295" i="27" s="1"/>
  <c r="P295" i="27"/>
  <c r="AA297" i="27"/>
  <c r="AF297" i="27" s="1"/>
  <c r="P297" i="27"/>
  <c r="AA299" i="27"/>
  <c r="AF299" i="27" s="1"/>
  <c r="P299" i="27"/>
  <c r="AA301" i="27"/>
  <c r="AF301" i="27" s="1"/>
  <c r="P301" i="27"/>
  <c r="AA303" i="27"/>
  <c r="AF303" i="27" s="1"/>
  <c r="P303" i="27"/>
  <c r="AA305" i="27"/>
  <c r="AF305" i="27" s="1"/>
  <c r="P305" i="27"/>
  <c r="AA307" i="27"/>
  <c r="AF307" i="27" s="1"/>
  <c r="P307" i="27"/>
  <c r="AA309" i="27"/>
  <c r="AF309" i="27" s="1"/>
  <c r="P309" i="27"/>
  <c r="AA311" i="27"/>
  <c r="AF311" i="27" s="1"/>
  <c r="P311" i="27"/>
  <c r="AA313" i="27"/>
  <c r="AF313" i="27" s="1"/>
  <c r="P313" i="27"/>
  <c r="AA315" i="27"/>
  <c r="AF315" i="27" s="1"/>
  <c r="P315" i="27"/>
  <c r="AA317" i="27"/>
  <c r="AF317" i="27" s="1"/>
  <c r="P317" i="27"/>
  <c r="AA319" i="27"/>
  <c r="AF319" i="27" s="1"/>
  <c r="P319" i="27"/>
  <c r="AA321" i="27"/>
  <c r="AF321" i="27" s="1"/>
  <c r="P321" i="27"/>
  <c r="AA323" i="27"/>
  <c r="AF323" i="27" s="1"/>
  <c r="P323" i="27"/>
  <c r="AA325" i="27"/>
  <c r="P325" i="27"/>
  <c r="AA327" i="27"/>
  <c r="AF327" i="27" s="1"/>
  <c r="P327" i="27"/>
  <c r="AA329" i="27"/>
  <c r="AF329" i="27" s="1"/>
  <c r="P329" i="27"/>
  <c r="AA331" i="27"/>
  <c r="AF331" i="27" s="1"/>
  <c r="P331" i="27"/>
  <c r="AA333" i="27"/>
  <c r="AF333" i="27" s="1"/>
  <c r="P333" i="27"/>
  <c r="AA335" i="27"/>
  <c r="AF335" i="27" s="1"/>
  <c r="P335" i="27"/>
  <c r="AA337" i="27"/>
  <c r="AF337" i="27" s="1"/>
  <c r="P337" i="27"/>
  <c r="AA339" i="27"/>
  <c r="AF339" i="27" s="1"/>
  <c r="P339" i="27"/>
  <c r="AA341" i="27"/>
  <c r="AF341" i="27" s="1"/>
  <c r="P341" i="27"/>
  <c r="AA343" i="27"/>
  <c r="AF343" i="27" s="1"/>
  <c r="P343" i="27"/>
  <c r="AA345" i="27"/>
  <c r="AF345" i="27" s="1"/>
  <c r="P345" i="27"/>
  <c r="AA347" i="27"/>
  <c r="AF347" i="27" s="1"/>
  <c r="P347" i="27"/>
  <c r="AA349" i="27"/>
  <c r="AF349" i="27" s="1"/>
  <c r="P349" i="27"/>
  <c r="AA351" i="27"/>
  <c r="AF351" i="27" s="1"/>
  <c r="P351" i="27"/>
  <c r="AA353" i="27"/>
  <c r="AF353" i="27" s="1"/>
  <c r="P353" i="27"/>
  <c r="AA355" i="27"/>
  <c r="AF355" i="27" s="1"/>
  <c r="P355" i="27"/>
  <c r="AA357" i="27"/>
  <c r="P357" i="27"/>
  <c r="AA359" i="27"/>
  <c r="AF359" i="27" s="1"/>
  <c r="P359" i="27"/>
  <c r="AA361" i="27"/>
  <c r="AF361" i="27" s="1"/>
  <c r="P361" i="27"/>
  <c r="AA363" i="27"/>
  <c r="AF363" i="27" s="1"/>
  <c r="P363" i="27"/>
  <c r="AA365" i="27"/>
  <c r="AF365" i="27" s="1"/>
  <c r="P365" i="27"/>
  <c r="AA367" i="27"/>
  <c r="AF367" i="27" s="1"/>
  <c r="P367" i="27"/>
  <c r="AA369" i="27"/>
  <c r="AF369" i="27" s="1"/>
  <c r="P369" i="27"/>
  <c r="AA371" i="27"/>
  <c r="AF371" i="27" s="1"/>
  <c r="P371" i="27"/>
  <c r="AA373" i="27"/>
  <c r="AF373" i="27" s="1"/>
  <c r="P373" i="27"/>
  <c r="AA375" i="27"/>
  <c r="AF375" i="27" s="1"/>
  <c r="P375" i="27"/>
  <c r="AA377" i="27"/>
  <c r="AF377" i="27" s="1"/>
  <c r="P377" i="27"/>
  <c r="AA379" i="27"/>
  <c r="AF379" i="27" s="1"/>
  <c r="P379" i="27"/>
  <c r="AA381" i="27"/>
  <c r="AF381" i="27" s="1"/>
  <c r="P381" i="27"/>
  <c r="AA383" i="27"/>
  <c r="AF383" i="27" s="1"/>
  <c r="P383" i="27"/>
  <c r="AA385" i="27"/>
  <c r="AF385" i="27" s="1"/>
  <c r="P385" i="27"/>
  <c r="AA387" i="27"/>
  <c r="AF387" i="27" s="1"/>
  <c r="P387" i="27"/>
  <c r="AA389" i="27"/>
  <c r="P389" i="27"/>
  <c r="AA391" i="27"/>
  <c r="AF391" i="27" s="1"/>
  <c r="P391" i="27"/>
  <c r="AA393" i="27"/>
  <c r="AF393" i="27" s="1"/>
  <c r="P393" i="27"/>
  <c r="AA395" i="27"/>
  <c r="AF395" i="27" s="1"/>
  <c r="P395" i="27"/>
  <c r="AA397" i="27"/>
  <c r="AF397" i="27" s="1"/>
  <c r="P397" i="27"/>
  <c r="AA399" i="27"/>
  <c r="AF399" i="27" s="1"/>
  <c r="P399" i="27"/>
  <c r="AA401" i="27"/>
  <c r="AF401" i="27" s="1"/>
  <c r="P401" i="27"/>
  <c r="AA403" i="27"/>
  <c r="AF403" i="27" s="1"/>
  <c r="P403" i="27"/>
  <c r="AA405" i="27"/>
  <c r="AF405" i="27" s="1"/>
  <c r="P405" i="27"/>
  <c r="AA407" i="27"/>
  <c r="AF407" i="27" s="1"/>
  <c r="P407" i="27"/>
  <c r="AA409" i="27"/>
  <c r="AF409" i="27" s="1"/>
  <c r="P409" i="27"/>
  <c r="AA411" i="27"/>
  <c r="AF411" i="27" s="1"/>
  <c r="P411" i="27"/>
  <c r="AA413" i="27"/>
  <c r="AF413" i="27" s="1"/>
  <c r="P413" i="27"/>
  <c r="AA415" i="27"/>
  <c r="AF415" i="27" s="1"/>
  <c r="P415" i="27"/>
  <c r="AA417" i="27"/>
  <c r="AF417" i="27" s="1"/>
  <c r="P417" i="27"/>
  <c r="AA419" i="27"/>
  <c r="AF419" i="27" s="1"/>
  <c r="P419" i="27"/>
  <c r="AA421" i="27"/>
  <c r="P421" i="27"/>
  <c r="AA423" i="27"/>
  <c r="AF423" i="27" s="1"/>
  <c r="P423" i="27"/>
  <c r="AA425" i="27"/>
  <c r="AF425" i="27" s="1"/>
  <c r="P425" i="27"/>
  <c r="AA427" i="27"/>
  <c r="AF427" i="27" s="1"/>
  <c r="P427" i="27"/>
  <c r="AA429" i="27"/>
  <c r="AF429" i="27" s="1"/>
  <c r="P429" i="27"/>
  <c r="AA431" i="27"/>
  <c r="AF431" i="27" s="1"/>
  <c r="P431" i="27"/>
  <c r="AA433" i="27"/>
  <c r="AF433" i="27" s="1"/>
  <c r="P433" i="27"/>
  <c r="AA435" i="27"/>
  <c r="AF435" i="27" s="1"/>
  <c r="P435" i="27"/>
  <c r="AA437" i="27"/>
  <c r="AF437" i="27" s="1"/>
  <c r="P437" i="27"/>
  <c r="AA439" i="27"/>
  <c r="AF439" i="27" s="1"/>
  <c r="P439" i="27"/>
  <c r="AA441" i="27"/>
  <c r="AF441" i="27" s="1"/>
  <c r="P441" i="27"/>
  <c r="AA443" i="27"/>
  <c r="AF443" i="27" s="1"/>
  <c r="P443" i="27"/>
  <c r="AA445" i="27"/>
  <c r="AF445" i="27" s="1"/>
  <c r="P445" i="27"/>
  <c r="AA447" i="27"/>
  <c r="AF447" i="27" s="1"/>
  <c r="P447" i="27"/>
  <c r="AA449" i="27"/>
  <c r="AF449" i="27" s="1"/>
  <c r="P449" i="27"/>
  <c r="AA451" i="27"/>
  <c r="AF451" i="27" s="1"/>
  <c r="P451" i="27"/>
  <c r="AA453" i="27"/>
  <c r="P453" i="27"/>
  <c r="AA455" i="27"/>
  <c r="AF455" i="27" s="1"/>
  <c r="P455" i="27"/>
  <c r="AA457" i="27"/>
  <c r="AF457" i="27" s="1"/>
  <c r="P457" i="27"/>
  <c r="AA459" i="27"/>
  <c r="AF459" i="27" s="1"/>
  <c r="P459" i="27"/>
  <c r="AA461" i="27"/>
  <c r="AF461" i="27" s="1"/>
  <c r="P461" i="27"/>
  <c r="AA463" i="27"/>
  <c r="AF463" i="27" s="1"/>
  <c r="P463" i="27"/>
  <c r="AA465" i="27"/>
  <c r="AF465" i="27" s="1"/>
  <c r="P465" i="27"/>
  <c r="AA467" i="27"/>
  <c r="AF467" i="27" s="1"/>
  <c r="P467" i="27"/>
  <c r="AA469" i="27"/>
  <c r="AF469" i="27" s="1"/>
  <c r="P469" i="27"/>
  <c r="AA471" i="27"/>
  <c r="AF471" i="27" s="1"/>
  <c r="P471" i="27"/>
  <c r="AA473" i="27"/>
  <c r="AF473" i="27" s="1"/>
  <c r="P473" i="27"/>
  <c r="AA475" i="27"/>
  <c r="AF475" i="27" s="1"/>
  <c r="P475" i="27"/>
  <c r="AA477" i="27"/>
  <c r="AF477" i="27" s="1"/>
  <c r="P477" i="27"/>
  <c r="AA479" i="27"/>
  <c r="AF479" i="27" s="1"/>
  <c r="P479" i="27"/>
  <c r="AA481" i="27"/>
  <c r="AF481" i="27" s="1"/>
  <c r="P481" i="27"/>
  <c r="AA483" i="27"/>
  <c r="AF483" i="27" s="1"/>
  <c r="P483" i="27"/>
  <c r="AA485" i="27"/>
  <c r="P485" i="27"/>
  <c r="AA487" i="27"/>
  <c r="AF487" i="27" s="1"/>
  <c r="P487" i="27"/>
  <c r="AA489" i="27"/>
  <c r="AF489" i="27" s="1"/>
  <c r="P489" i="27"/>
  <c r="AA491" i="27"/>
  <c r="AF491" i="27" s="1"/>
  <c r="P491" i="27"/>
  <c r="AA493" i="27"/>
  <c r="AF493" i="27" s="1"/>
  <c r="P493" i="27"/>
  <c r="AA495" i="27"/>
  <c r="AF495" i="27" s="1"/>
  <c r="P495" i="27"/>
  <c r="AA497" i="27"/>
  <c r="AF497" i="27" s="1"/>
  <c r="P497" i="27"/>
  <c r="AA499" i="27"/>
  <c r="AF499" i="27" s="1"/>
  <c r="P499" i="27"/>
  <c r="AA501" i="27"/>
  <c r="AF501" i="27" s="1"/>
  <c r="P501" i="27"/>
  <c r="AA503" i="27"/>
  <c r="AF503" i="27" s="1"/>
  <c r="P503" i="27"/>
  <c r="AA505" i="27"/>
  <c r="AF505" i="27" s="1"/>
  <c r="P505" i="27"/>
  <c r="AA507" i="27"/>
  <c r="AF507" i="27" s="1"/>
  <c r="P507" i="27"/>
  <c r="AA509" i="27"/>
  <c r="AF509" i="27" s="1"/>
  <c r="P509" i="27"/>
  <c r="AA511" i="27"/>
  <c r="AF511" i="27" s="1"/>
  <c r="P511" i="27"/>
  <c r="AA513" i="27"/>
  <c r="AF513" i="27" s="1"/>
  <c r="P513" i="27"/>
  <c r="AA515" i="27"/>
  <c r="AF515" i="27" s="1"/>
  <c r="P515" i="27"/>
  <c r="AA517" i="27"/>
  <c r="P517" i="27"/>
  <c r="AA519" i="27"/>
  <c r="AF519" i="27" s="1"/>
  <c r="P519" i="27"/>
  <c r="AA521" i="27"/>
  <c r="AF521" i="27" s="1"/>
  <c r="P521" i="27"/>
  <c r="AA523" i="27"/>
  <c r="AF523" i="27" s="1"/>
  <c r="P523" i="27"/>
  <c r="AA525" i="27"/>
  <c r="AF525" i="27" s="1"/>
  <c r="P525" i="27"/>
  <c r="AA527" i="27"/>
  <c r="AF527" i="27" s="1"/>
  <c r="P527" i="27"/>
  <c r="AA529" i="27"/>
  <c r="AF529" i="27" s="1"/>
  <c r="P529" i="27"/>
  <c r="AA531" i="27"/>
  <c r="AF531" i="27" s="1"/>
  <c r="P531" i="27"/>
  <c r="AA533" i="27"/>
  <c r="AF533" i="27" s="1"/>
  <c r="P533" i="27"/>
  <c r="AA535" i="27"/>
  <c r="AF535" i="27" s="1"/>
  <c r="P535" i="27"/>
  <c r="AA537" i="27"/>
  <c r="AF537" i="27" s="1"/>
  <c r="P537" i="27"/>
  <c r="AA539" i="27"/>
  <c r="AF539" i="27" s="1"/>
  <c r="P539" i="27"/>
  <c r="AA541" i="27"/>
  <c r="AF541" i="27" s="1"/>
  <c r="P541" i="27"/>
  <c r="AA543" i="27"/>
  <c r="AF543" i="27" s="1"/>
  <c r="P543" i="27"/>
  <c r="AA545" i="27"/>
  <c r="AF545" i="27" s="1"/>
  <c r="P545" i="27"/>
  <c r="AA547" i="27"/>
  <c r="AF547" i="27" s="1"/>
  <c r="P547" i="27"/>
  <c r="AA549" i="27"/>
  <c r="P549" i="27"/>
  <c r="AA551" i="27"/>
  <c r="AF551" i="27" s="1"/>
  <c r="P551" i="27"/>
  <c r="AA553" i="27"/>
  <c r="AF553" i="27" s="1"/>
  <c r="P553" i="27"/>
  <c r="AA555" i="27"/>
  <c r="AF555" i="27" s="1"/>
  <c r="P555" i="27"/>
  <c r="AA557" i="27"/>
  <c r="AF557" i="27" s="1"/>
  <c r="P557" i="27"/>
  <c r="AA559" i="27"/>
  <c r="AF559" i="27" s="1"/>
  <c r="P559" i="27"/>
  <c r="AA561" i="27"/>
  <c r="AF561" i="27" s="1"/>
  <c r="P561" i="27"/>
  <c r="AA563" i="27"/>
  <c r="AF563" i="27" s="1"/>
  <c r="P563" i="27"/>
  <c r="AA565" i="27"/>
  <c r="AF565" i="27" s="1"/>
  <c r="P565" i="27"/>
  <c r="AA567" i="27"/>
  <c r="AF567" i="27" s="1"/>
  <c r="P567" i="27"/>
  <c r="AA569" i="27"/>
  <c r="AF569" i="27" s="1"/>
  <c r="P569" i="27"/>
  <c r="AA571" i="27"/>
  <c r="AF571" i="27" s="1"/>
  <c r="P571" i="27"/>
  <c r="AA573" i="27"/>
  <c r="AF573" i="27" s="1"/>
  <c r="P573" i="27"/>
  <c r="AA575" i="27"/>
  <c r="AF575" i="27" s="1"/>
  <c r="P575" i="27"/>
  <c r="AA577" i="27"/>
  <c r="AF577" i="27" s="1"/>
  <c r="P577" i="27"/>
  <c r="AA579" i="27"/>
  <c r="AF579" i="27" s="1"/>
  <c r="P579" i="27"/>
  <c r="AA581" i="27"/>
  <c r="P581" i="27"/>
  <c r="AA583" i="27"/>
  <c r="AF583" i="27" s="1"/>
  <c r="P583" i="27"/>
  <c r="AA585" i="27"/>
  <c r="AF585" i="27" s="1"/>
  <c r="P585" i="27"/>
  <c r="AA587" i="27"/>
  <c r="AF587" i="27" s="1"/>
  <c r="P587" i="27"/>
  <c r="AA589" i="27"/>
  <c r="AF589" i="27" s="1"/>
  <c r="P589" i="27"/>
  <c r="AA591" i="27"/>
  <c r="AF591" i="27" s="1"/>
  <c r="P591" i="27"/>
  <c r="AA593" i="27"/>
  <c r="AF593" i="27" s="1"/>
  <c r="P593" i="27"/>
  <c r="AA595" i="27"/>
  <c r="AF595" i="27" s="1"/>
  <c r="P595" i="27"/>
  <c r="AA597" i="27"/>
  <c r="AF597" i="27" s="1"/>
  <c r="P597" i="27"/>
  <c r="AA599" i="27"/>
  <c r="AF599" i="27" s="1"/>
  <c r="P599" i="27"/>
  <c r="AA601" i="27"/>
  <c r="AF601" i="27" s="1"/>
  <c r="P601" i="27"/>
  <c r="AA603" i="27"/>
  <c r="AF603" i="27" s="1"/>
  <c r="P603" i="27"/>
  <c r="AA605" i="27"/>
  <c r="AF605" i="27" s="1"/>
  <c r="P605" i="27"/>
  <c r="AA607" i="27"/>
  <c r="AF607" i="27" s="1"/>
  <c r="P607" i="27"/>
  <c r="AA609" i="27"/>
  <c r="AF609" i="27" s="1"/>
  <c r="P609" i="27"/>
  <c r="AA611" i="27"/>
  <c r="AF611" i="27" s="1"/>
  <c r="P611" i="27"/>
  <c r="AA613" i="27"/>
  <c r="P613" i="27"/>
  <c r="AA615" i="27"/>
  <c r="AF615" i="27" s="1"/>
  <c r="P615" i="27"/>
  <c r="AA617" i="27"/>
  <c r="AF617" i="27" s="1"/>
  <c r="P617" i="27"/>
  <c r="AA619" i="27"/>
  <c r="AF619" i="27" s="1"/>
  <c r="P619" i="27"/>
  <c r="AA621" i="27"/>
  <c r="AF621" i="27" s="1"/>
  <c r="P621" i="27"/>
  <c r="AA623" i="27"/>
  <c r="AF623" i="27" s="1"/>
  <c r="P623" i="27"/>
  <c r="AA625" i="27"/>
  <c r="AF625" i="27" s="1"/>
  <c r="P625" i="27"/>
  <c r="AA627" i="27"/>
  <c r="AF627" i="27" s="1"/>
  <c r="P627" i="27"/>
  <c r="AA629" i="27"/>
  <c r="AF629" i="27" s="1"/>
  <c r="P629" i="27"/>
  <c r="AA631" i="27"/>
  <c r="AF631" i="27" s="1"/>
  <c r="P631" i="27"/>
  <c r="AA633" i="27"/>
  <c r="AF633" i="27" s="1"/>
  <c r="P633" i="27"/>
  <c r="AA635" i="27"/>
  <c r="AF635" i="27" s="1"/>
  <c r="P635" i="27"/>
  <c r="AA637" i="27"/>
  <c r="AF637" i="27" s="1"/>
  <c r="P637" i="27"/>
  <c r="AA639" i="27"/>
  <c r="AF639" i="27" s="1"/>
  <c r="P639" i="27"/>
  <c r="AA641" i="27"/>
  <c r="AF641" i="27" s="1"/>
  <c r="P641" i="27"/>
  <c r="AA643" i="27"/>
  <c r="AF643" i="27" s="1"/>
  <c r="P643" i="27"/>
  <c r="AA645" i="27"/>
  <c r="P645" i="27"/>
  <c r="AA647" i="27"/>
  <c r="AF647" i="27" s="1"/>
  <c r="P647" i="27"/>
  <c r="AA649" i="27"/>
  <c r="AF649" i="27" s="1"/>
  <c r="P649" i="27"/>
  <c r="AA651" i="27"/>
  <c r="AF651" i="27" s="1"/>
  <c r="P651" i="27"/>
  <c r="AA653" i="27"/>
  <c r="AF653" i="27" s="1"/>
  <c r="P653" i="27"/>
  <c r="AA655" i="27"/>
  <c r="AF655" i="27" s="1"/>
  <c r="P655" i="27"/>
  <c r="AA657" i="27"/>
  <c r="AF657" i="27" s="1"/>
  <c r="P657" i="27"/>
  <c r="AA659" i="27"/>
  <c r="AF659" i="27" s="1"/>
  <c r="P659" i="27"/>
  <c r="AA661" i="27"/>
  <c r="AF661" i="27" s="1"/>
  <c r="P661" i="27"/>
  <c r="AA663" i="27"/>
  <c r="AF663" i="27" s="1"/>
  <c r="P663" i="27"/>
  <c r="AA665" i="27"/>
  <c r="AF665" i="27" s="1"/>
  <c r="P665" i="27"/>
  <c r="AA667" i="27"/>
  <c r="AF667" i="27" s="1"/>
  <c r="P667" i="27"/>
  <c r="AA669" i="27"/>
  <c r="AF669" i="27" s="1"/>
  <c r="P669" i="27"/>
  <c r="AA671" i="27"/>
  <c r="AF671" i="27" s="1"/>
  <c r="P671" i="27"/>
  <c r="AA673" i="27"/>
  <c r="AF673" i="27" s="1"/>
  <c r="P673" i="27"/>
  <c r="AA675" i="27"/>
  <c r="AF675" i="27" s="1"/>
  <c r="P675" i="27"/>
  <c r="AA677" i="27"/>
  <c r="P677" i="27"/>
  <c r="AA679" i="27"/>
  <c r="AF679" i="27" s="1"/>
  <c r="P679" i="27"/>
  <c r="AA681" i="27"/>
  <c r="AF681" i="27" s="1"/>
  <c r="P681" i="27"/>
  <c r="AA683" i="27"/>
  <c r="AF683" i="27" s="1"/>
  <c r="P683" i="27"/>
  <c r="AA685" i="27"/>
  <c r="AF685" i="27" s="1"/>
  <c r="P685" i="27"/>
  <c r="AA687" i="27"/>
  <c r="AF687" i="27" s="1"/>
  <c r="P687" i="27"/>
  <c r="AA689" i="27"/>
  <c r="AF689" i="27" s="1"/>
  <c r="P689" i="27"/>
  <c r="AA691" i="27"/>
  <c r="AF691" i="27" s="1"/>
  <c r="P691" i="27"/>
  <c r="AA693" i="27"/>
  <c r="AF693" i="27" s="1"/>
  <c r="P693" i="27"/>
  <c r="AA695" i="27"/>
  <c r="AF695" i="27" s="1"/>
  <c r="P695" i="27"/>
  <c r="AA697" i="27"/>
  <c r="P697" i="27"/>
  <c r="AA699" i="27"/>
  <c r="AF699" i="27" s="1"/>
  <c r="P699" i="27"/>
  <c r="AA701" i="27"/>
  <c r="AF701" i="27" s="1"/>
  <c r="P701" i="27"/>
  <c r="AA703" i="27"/>
  <c r="AF703" i="27" s="1"/>
  <c r="P703" i="27"/>
  <c r="AA705" i="27"/>
  <c r="AF705" i="27" s="1"/>
  <c r="P705" i="27"/>
  <c r="AA707" i="27"/>
  <c r="AF707" i="27" s="1"/>
  <c r="P707" i="27"/>
  <c r="AA709" i="27"/>
  <c r="AF709" i="27" s="1"/>
  <c r="P709" i="27"/>
  <c r="AA711" i="27"/>
  <c r="AF711" i="27" s="1"/>
  <c r="P711" i="27"/>
  <c r="AA713" i="27"/>
  <c r="P713" i="27"/>
  <c r="AA715" i="27"/>
  <c r="AF715" i="27" s="1"/>
  <c r="P715" i="27"/>
  <c r="AA717" i="27"/>
  <c r="AF717" i="27" s="1"/>
  <c r="P717" i="27"/>
  <c r="AA719" i="27"/>
  <c r="AF719" i="27" s="1"/>
  <c r="P719" i="27"/>
  <c r="AA721" i="27"/>
  <c r="AF721" i="27" s="1"/>
  <c r="P721" i="27"/>
  <c r="AA723" i="27"/>
  <c r="AF723" i="27" s="1"/>
  <c r="P723" i="27"/>
  <c r="AA725" i="27"/>
  <c r="AF725" i="27" s="1"/>
  <c r="P725" i="27"/>
  <c r="AA727" i="27"/>
  <c r="AF727" i="27" s="1"/>
  <c r="P727" i="27"/>
  <c r="AA729" i="27"/>
  <c r="P729" i="27"/>
  <c r="AA731" i="27"/>
  <c r="AF731" i="27" s="1"/>
  <c r="P731" i="27"/>
  <c r="AA733" i="27"/>
  <c r="AF733" i="27" s="1"/>
  <c r="P733" i="27"/>
  <c r="AA735" i="27"/>
  <c r="AF735" i="27" s="1"/>
  <c r="P735" i="27"/>
  <c r="AA737" i="27"/>
  <c r="AF737" i="27" s="1"/>
  <c r="P737" i="27"/>
  <c r="AA739" i="27"/>
  <c r="AF739" i="27" s="1"/>
  <c r="P739" i="27"/>
  <c r="AA741" i="27"/>
  <c r="AF741" i="27" s="1"/>
  <c r="P741" i="27"/>
  <c r="AA743" i="27"/>
  <c r="AF743" i="27" s="1"/>
  <c r="P743" i="27"/>
  <c r="AA745" i="27"/>
  <c r="P745" i="27"/>
  <c r="AA747" i="27"/>
  <c r="AF747" i="27" s="1"/>
  <c r="P747" i="27"/>
  <c r="AA749" i="27"/>
  <c r="AF749" i="27" s="1"/>
  <c r="P749" i="27"/>
  <c r="AA751" i="27"/>
  <c r="AF751" i="27" s="1"/>
  <c r="P751" i="27"/>
  <c r="AA753" i="27"/>
  <c r="AF753" i="27" s="1"/>
  <c r="P753" i="27"/>
  <c r="AA755" i="27"/>
  <c r="AF755" i="27" s="1"/>
  <c r="P755" i="27"/>
  <c r="AA757" i="27"/>
  <c r="AF757" i="27" s="1"/>
  <c r="P757" i="27"/>
  <c r="AA759" i="27"/>
  <c r="AF759" i="27" s="1"/>
  <c r="P759" i="27"/>
  <c r="AA761" i="27"/>
  <c r="P761" i="27"/>
  <c r="AA763" i="27"/>
  <c r="AF763" i="27" s="1"/>
  <c r="P763" i="27"/>
  <c r="AA765" i="27"/>
  <c r="AF765" i="27" s="1"/>
  <c r="P765" i="27"/>
  <c r="AA767" i="27"/>
  <c r="AF767" i="27" s="1"/>
  <c r="P767" i="27"/>
  <c r="AA769" i="27"/>
  <c r="AF769" i="27" s="1"/>
  <c r="P769" i="27"/>
  <c r="AA771" i="27"/>
  <c r="AF771" i="27" s="1"/>
  <c r="P771" i="27"/>
  <c r="AA773" i="27"/>
  <c r="AF773" i="27" s="1"/>
  <c r="P773" i="27"/>
  <c r="AA775" i="27"/>
  <c r="AF775" i="27" s="1"/>
  <c r="P775" i="27"/>
  <c r="AA777" i="27"/>
  <c r="P777" i="27"/>
  <c r="AA779" i="27"/>
  <c r="AF779" i="27" s="1"/>
  <c r="P779" i="27"/>
  <c r="AA781" i="27"/>
  <c r="AF781" i="27" s="1"/>
  <c r="P781" i="27"/>
  <c r="AA783" i="27"/>
  <c r="AF783" i="27" s="1"/>
  <c r="P783" i="27"/>
  <c r="AA785" i="27"/>
  <c r="AF785" i="27" s="1"/>
  <c r="P785" i="27"/>
  <c r="AA787" i="27"/>
  <c r="AF787" i="27" s="1"/>
  <c r="P787" i="27"/>
  <c r="AA789" i="27"/>
  <c r="AF789" i="27" s="1"/>
  <c r="P789" i="27"/>
  <c r="AA791" i="27"/>
  <c r="AF791" i="27" s="1"/>
  <c r="P791" i="27"/>
  <c r="AA793" i="27"/>
  <c r="P793" i="27"/>
  <c r="AA795" i="27"/>
  <c r="AF795" i="27" s="1"/>
  <c r="P795" i="27"/>
  <c r="AA797" i="27"/>
  <c r="AF797" i="27" s="1"/>
  <c r="P797" i="27"/>
  <c r="AA799" i="27"/>
  <c r="AF799" i="27" s="1"/>
  <c r="P799" i="27"/>
  <c r="AA801" i="27"/>
  <c r="AF801" i="27" s="1"/>
  <c r="P801" i="27"/>
  <c r="AA803" i="27"/>
  <c r="AF803" i="27" s="1"/>
  <c r="P803" i="27"/>
  <c r="AA805" i="27"/>
  <c r="AF805" i="27" s="1"/>
  <c r="P805" i="27"/>
  <c r="AA807" i="27"/>
  <c r="AF807" i="27" s="1"/>
  <c r="P807" i="27"/>
  <c r="AA809" i="27"/>
  <c r="P809" i="27"/>
  <c r="AA811" i="27"/>
  <c r="AF811" i="27" s="1"/>
  <c r="P811" i="27"/>
  <c r="AA813" i="27"/>
  <c r="AF813" i="27" s="1"/>
  <c r="P813" i="27"/>
  <c r="AA815" i="27"/>
  <c r="AF815" i="27" s="1"/>
  <c r="P815" i="27"/>
  <c r="AA817" i="27"/>
  <c r="AF817" i="27" s="1"/>
  <c r="P817" i="27"/>
  <c r="AA819" i="27"/>
  <c r="AF819" i="27" s="1"/>
  <c r="P819" i="27"/>
  <c r="AA821" i="27"/>
  <c r="AF821" i="27" s="1"/>
  <c r="P821" i="27"/>
  <c r="AA823" i="27"/>
  <c r="AF823" i="27" s="1"/>
  <c r="P823" i="27"/>
  <c r="AA825" i="27"/>
  <c r="P825" i="27"/>
  <c r="AA827" i="27"/>
  <c r="AF827" i="27" s="1"/>
  <c r="P827" i="27"/>
  <c r="AA829" i="27"/>
  <c r="AF829" i="27" s="1"/>
  <c r="P829" i="27"/>
  <c r="AA831" i="27"/>
  <c r="AF831" i="27" s="1"/>
  <c r="P831" i="27"/>
  <c r="AA833" i="27"/>
  <c r="AF833" i="27" s="1"/>
  <c r="P833" i="27"/>
  <c r="AA835" i="27"/>
  <c r="AF835" i="27" s="1"/>
  <c r="P835" i="27"/>
  <c r="AA837" i="27"/>
  <c r="AF837" i="27" s="1"/>
  <c r="P837" i="27"/>
  <c r="AA839" i="27"/>
  <c r="AF839" i="27" s="1"/>
  <c r="P839" i="27"/>
  <c r="AA841" i="27"/>
  <c r="P841" i="27"/>
  <c r="AA843" i="27"/>
  <c r="AF843" i="27" s="1"/>
  <c r="P843" i="27"/>
  <c r="AA845" i="27"/>
  <c r="AF845" i="27" s="1"/>
  <c r="P845" i="27"/>
  <c r="AA847" i="27"/>
  <c r="AF847" i="27" s="1"/>
  <c r="P847" i="27"/>
  <c r="AA849" i="27"/>
  <c r="AF849" i="27" s="1"/>
  <c r="P849" i="27"/>
  <c r="AA851" i="27"/>
  <c r="AF851" i="27" s="1"/>
  <c r="P851" i="27"/>
  <c r="AA853" i="27"/>
  <c r="AF853" i="27" s="1"/>
  <c r="P853" i="27"/>
  <c r="AA855" i="27"/>
  <c r="AF855" i="27" s="1"/>
  <c r="P855" i="27"/>
  <c r="AA857" i="27"/>
  <c r="P857" i="27"/>
  <c r="AA859" i="27"/>
  <c r="AF859" i="27" s="1"/>
  <c r="P859" i="27"/>
  <c r="AA861" i="27"/>
  <c r="AF861" i="27" s="1"/>
  <c r="P861" i="27"/>
  <c r="AA863" i="27"/>
  <c r="AF863" i="27" s="1"/>
  <c r="P863" i="27"/>
  <c r="AA865" i="27"/>
  <c r="AF865" i="27" s="1"/>
  <c r="P865" i="27"/>
  <c r="AA867" i="27"/>
  <c r="AF867" i="27" s="1"/>
  <c r="P867" i="27"/>
  <c r="AA869" i="27"/>
  <c r="AF869" i="27" s="1"/>
  <c r="P869" i="27"/>
  <c r="AA871" i="27"/>
  <c r="AF871" i="27" s="1"/>
  <c r="P871" i="27"/>
  <c r="AA873" i="27"/>
  <c r="P873" i="27"/>
  <c r="AA875" i="27"/>
  <c r="AF875" i="27" s="1"/>
  <c r="P875" i="27"/>
  <c r="AA877" i="27"/>
  <c r="AF877" i="27" s="1"/>
  <c r="P877" i="27"/>
  <c r="AA879" i="27"/>
  <c r="AF879" i="27" s="1"/>
  <c r="P879" i="27"/>
  <c r="AA881" i="27"/>
  <c r="AF881" i="27" s="1"/>
  <c r="P881" i="27"/>
  <c r="AA883" i="27"/>
  <c r="AF883" i="27" s="1"/>
  <c r="P883" i="27"/>
  <c r="AA885" i="27"/>
  <c r="AF885" i="27" s="1"/>
  <c r="P885" i="27"/>
  <c r="AA887" i="27"/>
  <c r="AF887" i="27" s="1"/>
  <c r="P887" i="27"/>
  <c r="AA889" i="27"/>
  <c r="P889" i="27"/>
  <c r="AA891" i="27"/>
  <c r="AF891" i="27" s="1"/>
  <c r="P891" i="27"/>
  <c r="AA893" i="27"/>
  <c r="AF893" i="27" s="1"/>
  <c r="P893" i="27"/>
  <c r="AA895" i="27"/>
  <c r="AF895" i="27" s="1"/>
  <c r="P895" i="27"/>
  <c r="AA897" i="27"/>
  <c r="AF897" i="27" s="1"/>
  <c r="P897" i="27"/>
  <c r="AA899" i="27"/>
  <c r="AF899" i="27" s="1"/>
  <c r="P899" i="27"/>
  <c r="AA901" i="27"/>
  <c r="AF901" i="27" s="1"/>
  <c r="P901" i="27"/>
  <c r="AA903" i="27"/>
  <c r="AF903" i="27" s="1"/>
  <c r="P903" i="27"/>
  <c r="AA905" i="27"/>
  <c r="P905" i="27"/>
  <c r="AA907" i="27"/>
  <c r="AF907" i="27" s="1"/>
  <c r="P907" i="27"/>
  <c r="AA909" i="27"/>
  <c r="AF909" i="27" s="1"/>
  <c r="P909" i="27"/>
  <c r="AA911" i="27"/>
  <c r="AF911" i="27" s="1"/>
  <c r="P911" i="27"/>
  <c r="AA913" i="27"/>
  <c r="AF913" i="27" s="1"/>
  <c r="P913" i="27"/>
  <c r="AA915" i="27"/>
  <c r="AF915" i="27" s="1"/>
  <c r="P915" i="27"/>
  <c r="AA917" i="27"/>
  <c r="AF917" i="27" s="1"/>
  <c r="P917" i="27"/>
  <c r="AA919" i="27"/>
  <c r="AF919" i="27" s="1"/>
  <c r="P919" i="27"/>
  <c r="AA921" i="27"/>
  <c r="P921" i="27"/>
  <c r="AA923" i="27"/>
  <c r="AF923" i="27" s="1"/>
  <c r="P923" i="27"/>
  <c r="AA925" i="27"/>
  <c r="AF925" i="27" s="1"/>
  <c r="P925" i="27"/>
  <c r="AA927" i="27"/>
  <c r="AF927" i="27" s="1"/>
  <c r="P927" i="27"/>
  <c r="AA929" i="27"/>
  <c r="AF929" i="27" s="1"/>
  <c r="P929" i="27"/>
  <c r="AA931" i="27"/>
  <c r="AF931" i="27" s="1"/>
  <c r="P931" i="27"/>
  <c r="AA933" i="27"/>
  <c r="AF933" i="27" s="1"/>
  <c r="P933" i="27"/>
  <c r="AA935" i="27"/>
  <c r="AF935" i="27" s="1"/>
  <c r="P935" i="27"/>
  <c r="AA937" i="27"/>
  <c r="P937" i="27"/>
  <c r="AA939" i="27"/>
  <c r="AF939" i="27" s="1"/>
  <c r="P939" i="27"/>
  <c r="AA941" i="27"/>
  <c r="AF941" i="27" s="1"/>
  <c r="P941" i="27"/>
  <c r="AA943" i="27"/>
  <c r="AF943" i="27" s="1"/>
  <c r="P943" i="27"/>
  <c r="AA945" i="27"/>
  <c r="AF945" i="27" s="1"/>
  <c r="P945" i="27"/>
  <c r="AA947" i="27"/>
  <c r="AF947" i="27" s="1"/>
  <c r="P947" i="27"/>
  <c r="AA949" i="27"/>
  <c r="AF949" i="27" s="1"/>
  <c r="P949" i="27"/>
  <c r="AA951" i="27"/>
  <c r="AF951" i="27" s="1"/>
  <c r="P951" i="27"/>
  <c r="AA953" i="27"/>
  <c r="P953" i="27"/>
  <c r="AA955" i="27"/>
  <c r="AF955" i="27" s="1"/>
  <c r="P955" i="27"/>
  <c r="AA957" i="27"/>
  <c r="AF957" i="27" s="1"/>
  <c r="P957" i="27"/>
  <c r="AA959" i="27"/>
  <c r="AF959" i="27" s="1"/>
  <c r="P959" i="27"/>
  <c r="AA961" i="27"/>
  <c r="AF961" i="27" s="1"/>
  <c r="P961" i="27"/>
  <c r="AA963" i="27"/>
  <c r="AF963" i="27" s="1"/>
  <c r="P963" i="27"/>
  <c r="AA965" i="27"/>
  <c r="AF965" i="27" s="1"/>
  <c r="P965" i="27"/>
  <c r="AA967" i="27"/>
  <c r="AF967" i="27" s="1"/>
  <c r="P967" i="27"/>
  <c r="AA969" i="27"/>
  <c r="P969" i="27"/>
  <c r="AA971" i="27"/>
  <c r="AF971" i="27" s="1"/>
  <c r="P971" i="27"/>
  <c r="AA973" i="27"/>
  <c r="AF973" i="27" s="1"/>
  <c r="P973" i="27"/>
  <c r="AA975" i="27"/>
  <c r="AF975" i="27" s="1"/>
  <c r="P975" i="27"/>
  <c r="AA977" i="27"/>
  <c r="AF977" i="27" s="1"/>
  <c r="P977" i="27"/>
  <c r="AA979" i="27"/>
  <c r="AF979" i="27" s="1"/>
  <c r="P979" i="27"/>
  <c r="AA981" i="27"/>
  <c r="AF981" i="27" s="1"/>
  <c r="P981" i="27"/>
  <c r="AA983" i="27"/>
  <c r="AF983" i="27" s="1"/>
  <c r="P983" i="27"/>
  <c r="AA985" i="27"/>
  <c r="P985" i="27"/>
  <c r="AA987" i="27"/>
  <c r="AF987" i="27" s="1"/>
  <c r="P987" i="27"/>
  <c r="AA989" i="27"/>
  <c r="AF989" i="27" s="1"/>
  <c r="P989" i="27"/>
  <c r="AA991" i="27"/>
  <c r="AF991" i="27" s="1"/>
  <c r="P991" i="27"/>
  <c r="AA993" i="27"/>
  <c r="AF993" i="27" s="1"/>
  <c r="P993" i="27"/>
  <c r="AA995" i="27"/>
  <c r="AF995" i="27" s="1"/>
  <c r="P995" i="27"/>
  <c r="AA997" i="27"/>
  <c r="AF997" i="27" s="1"/>
  <c r="P997" i="27"/>
  <c r="AA999" i="27"/>
  <c r="AF999" i="27" s="1"/>
  <c r="P999" i="27"/>
  <c r="AA1001" i="27"/>
  <c r="P1001" i="27"/>
  <c r="AA1003" i="27"/>
  <c r="AF1003" i="27" s="1"/>
  <c r="P1003" i="27"/>
  <c r="AA1005" i="27"/>
  <c r="AF1005" i="27" s="1"/>
  <c r="P1005" i="27"/>
  <c r="Y8" i="27"/>
  <c r="AF8" i="27" s="1"/>
  <c r="N8" i="27"/>
  <c r="Y10" i="27"/>
  <c r="AF10" i="27" s="1"/>
  <c r="N10" i="27"/>
  <c r="Y12" i="27"/>
  <c r="AF12" i="27" s="1"/>
  <c r="N12" i="27"/>
  <c r="Y14" i="27"/>
  <c r="AF14" i="27" s="1"/>
  <c r="N14" i="27"/>
  <c r="Y16" i="27"/>
  <c r="AF16" i="27" s="1"/>
  <c r="N16" i="27"/>
  <c r="Y18" i="27"/>
  <c r="AF18" i="27" s="1"/>
  <c r="N18" i="27"/>
  <c r="Y20" i="27"/>
  <c r="N20" i="27"/>
  <c r="Y22" i="27"/>
  <c r="AF22" i="27" s="1"/>
  <c r="N22" i="27"/>
  <c r="Y24" i="27"/>
  <c r="AF24" i="27" s="1"/>
  <c r="N24" i="27"/>
  <c r="Y26" i="27"/>
  <c r="AF26" i="27" s="1"/>
  <c r="N26" i="27"/>
  <c r="Y28" i="27"/>
  <c r="AF28" i="27" s="1"/>
  <c r="N28" i="27"/>
  <c r="Y30" i="27"/>
  <c r="AF30" i="27" s="1"/>
  <c r="N30" i="27"/>
  <c r="Y32" i="27"/>
  <c r="AF32" i="27" s="1"/>
  <c r="N32" i="27"/>
  <c r="Y34" i="27"/>
  <c r="AF34" i="27" s="1"/>
  <c r="N34" i="27"/>
  <c r="Y36" i="27"/>
  <c r="N36" i="27"/>
  <c r="Y38" i="27"/>
  <c r="AF38" i="27" s="1"/>
  <c r="N38" i="27"/>
  <c r="Y40" i="27"/>
  <c r="AF40" i="27" s="1"/>
  <c r="N40" i="27"/>
  <c r="Y42" i="27"/>
  <c r="AF42" i="27" s="1"/>
  <c r="N42" i="27"/>
  <c r="Y44" i="27"/>
  <c r="AF44" i="27" s="1"/>
  <c r="N44" i="27"/>
  <c r="Y46" i="27"/>
  <c r="AF46" i="27" s="1"/>
  <c r="N46" i="27"/>
  <c r="Y48" i="27"/>
  <c r="AF48" i="27" s="1"/>
  <c r="N48" i="27"/>
  <c r="Y50" i="27"/>
  <c r="AF50" i="27" s="1"/>
  <c r="N50" i="27"/>
  <c r="Y52" i="27"/>
  <c r="N52" i="27"/>
  <c r="Y54" i="27"/>
  <c r="AF54" i="27" s="1"/>
  <c r="N54" i="27"/>
  <c r="Y56" i="27"/>
  <c r="AF56" i="27" s="1"/>
  <c r="N56" i="27"/>
  <c r="Y58" i="27"/>
  <c r="AF58" i="27" s="1"/>
  <c r="N58" i="27"/>
  <c r="Y60" i="27"/>
  <c r="AF60" i="27" s="1"/>
  <c r="N60" i="27"/>
  <c r="Y62" i="27"/>
  <c r="AF62" i="27" s="1"/>
  <c r="N62" i="27"/>
  <c r="Y64" i="27"/>
  <c r="AF64" i="27" s="1"/>
  <c r="N64" i="27"/>
  <c r="Y66" i="27"/>
  <c r="AF66" i="27" s="1"/>
  <c r="N66" i="27"/>
  <c r="Y68" i="27"/>
  <c r="N68" i="27"/>
  <c r="Y70" i="27"/>
  <c r="AF70" i="27" s="1"/>
  <c r="N70" i="27"/>
  <c r="Y72" i="27"/>
  <c r="AF72" i="27" s="1"/>
  <c r="N72" i="27"/>
  <c r="Y74" i="27"/>
  <c r="AF74" i="27" s="1"/>
  <c r="N74" i="27"/>
  <c r="Y76" i="27"/>
  <c r="AF76" i="27" s="1"/>
  <c r="N76" i="27"/>
  <c r="Y78" i="27"/>
  <c r="AF78" i="27" s="1"/>
  <c r="N78" i="27"/>
  <c r="Y80" i="27"/>
  <c r="AF80" i="27" s="1"/>
  <c r="N80" i="27"/>
  <c r="Y82" i="27"/>
  <c r="AF82" i="27" s="1"/>
  <c r="N82" i="27"/>
  <c r="Y84" i="27"/>
  <c r="N84" i="27"/>
  <c r="Y86" i="27"/>
  <c r="AF86" i="27" s="1"/>
  <c r="N86" i="27"/>
  <c r="Y88" i="27"/>
  <c r="AF88" i="27" s="1"/>
  <c r="N88" i="27"/>
  <c r="Y90" i="27"/>
  <c r="AF90" i="27" s="1"/>
  <c r="N90" i="27"/>
  <c r="Y92" i="27"/>
  <c r="AF92" i="27" s="1"/>
  <c r="N92" i="27"/>
  <c r="Y94" i="27"/>
  <c r="AF94" i="27" s="1"/>
  <c r="N94" i="27"/>
  <c r="Y96" i="27"/>
  <c r="AF96" i="27" s="1"/>
  <c r="N96" i="27"/>
  <c r="Y98" i="27"/>
  <c r="AF98" i="27" s="1"/>
  <c r="N98" i="27"/>
  <c r="Y100" i="27"/>
  <c r="N100" i="27"/>
  <c r="Y102" i="27"/>
  <c r="AF102" i="27" s="1"/>
  <c r="N102" i="27"/>
  <c r="Y104" i="27"/>
  <c r="AF104" i="27" s="1"/>
  <c r="N104" i="27"/>
  <c r="Y106" i="27"/>
  <c r="AF106" i="27" s="1"/>
  <c r="N106" i="27"/>
  <c r="Y108" i="27"/>
  <c r="AF108" i="27" s="1"/>
  <c r="N108" i="27"/>
  <c r="Y110" i="27"/>
  <c r="AF110" i="27" s="1"/>
  <c r="N110" i="27"/>
  <c r="Y112" i="27"/>
  <c r="AF112" i="27" s="1"/>
  <c r="N112" i="27"/>
  <c r="Y114" i="27"/>
  <c r="AF114" i="27" s="1"/>
  <c r="N114" i="27"/>
  <c r="Y116" i="27"/>
  <c r="N116" i="27"/>
  <c r="Y118" i="27"/>
  <c r="AF118" i="27" s="1"/>
  <c r="N118" i="27"/>
  <c r="Y120" i="27"/>
  <c r="AF120" i="27" s="1"/>
  <c r="N120" i="27"/>
  <c r="Y122" i="27"/>
  <c r="AF122" i="27" s="1"/>
  <c r="N122" i="27"/>
  <c r="Y124" i="27"/>
  <c r="AF124" i="27" s="1"/>
  <c r="N124" i="27"/>
  <c r="Y126" i="27"/>
  <c r="AF126" i="27" s="1"/>
  <c r="N126" i="27"/>
  <c r="Y128" i="27"/>
  <c r="AF128" i="27" s="1"/>
  <c r="N128" i="27"/>
  <c r="Y130" i="27"/>
  <c r="AF130" i="27" s="1"/>
  <c r="N130" i="27"/>
  <c r="Y132" i="27"/>
  <c r="N132" i="27"/>
  <c r="Y134" i="27"/>
  <c r="AF134" i="27" s="1"/>
  <c r="N134" i="27"/>
  <c r="Y136" i="27"/>
  <c r="AF136" i="27" s="1"/>
  <c r="N136" i="27"/>
  <c r="Y138" i="27"/>
  <c r="AF138" i="27" s="1"/>
  <c r="N138" i="27"/>
  <c r="Y140" i="27"/>
  <c r="AF140" i="27" s="1"/>
  <c r="N140" i="27"/>
  <c r="Y142" i="27"/>
  <c r="AF142" i="27" s="1"/>
  <c r="N142" i="27"/>
  <c r="Y144" i="27"/>
  <c r="AF144" i="27" s="1"/>
  <c r="N144" i="27"/>
  <c r="Y146" i="27"/>
  <c r="AF146" i="27" s="1"/>
  <c r="N146" i="27"/>
  <c r="Y148" i="27"/>
  <c r="N148" i="27"/>
  <c r="Y150" i="27"/>
  <c r="AF150" i="27" s="1"/>
  <c r="N150" i="27"/>
  <c r="Y152" i="27"/>
  <c r="AF152" i="27" s="1"/>
  <c r="N152" i="27"/>
  <c r="Y154" i="27"/>
  <c r="AF154" i="27" s="1"/>
  <c r="N154" i="27"/>
  <c r="Y156" i="27"/>
  <c r="AF156" i="27" s="1"/>
  <c r="N156" i="27"/>
  <c r="Y158" i="27"/>
  <c r="AF158" i="27" s="1"/>
  <c r="N158" i="27"/>
  <c r="Y160" i="27"/>
  <c r="AF160" i="27" s="1"/>
  <c r="N160" i="27"/>
  <c r="Y162" i="27"/>
  <c r="AF162" i="27" s="1"/>
  <c r="N162" i="27"/>
  <c r="Y164" i="27"/>
  <c r="N164" i="27"/>
  <c r="Y166" i="27"/>
  <c r="AF166" i="27" s="1"/>
  <c r="N166" i="27"/>
  <c r="Y168" i="27"/>
  <c r="AF168" i="27" s="1"/>
  <c r="N168" i="27"/>
  <c r="Y170" i="27"/>
  <c r="AF170" i="27" s="1"/>
  <c r="N170" i="27"/>
  <c r="Y172" i="27"/>
  <c r="AF172" i="27" s="1"/>
  <c r="N172" i="27"/>
  <c r="Y174" i="27"/>
  <c r="AF174" i="27" s="1"/>
  <c r="N174" i="27"/>
  <c r="Y176" i="27"/>
  <c r="AF176" i="27" s="1"/>
  <c r="N176" i="27"/>
  <c r="Y178" i="27"/>
  <c r="AF178" i="27" s="1"/>
  <c r="N178" i="27"/>
  <c r="Y180" i="27"/>
  <c r="N180" i="27"/>
  <c r="Y182" i="27"/>
  <c r="AF182" i="27" s="1"/>
  <c r="N182" i="27"/>
  <c r="Y184" i="27"/>
  <c r="AF184" i="27" s="1"/>
  <c r="N184" i="27"/>
  <c r="Y186" i="27"/>
  <c r="AF186" i="27" s="1"/>
  <c r="N186" i="27"/>
  <c r="Y188" i="27"/>
  <c r="AF188" i="27" s="1"/>
  <c r="N188" i="27"/>
  <c r="Y190" i="27"/>
  <c r="AF190" i="27" s="1"/>
  <c r="N190" i="27"/>
  <c r="Y192" i="27"/>
  <c r="AF192" i="27" s="1"/>
  <c r="N192" i="27"/>
  <c r="Y194" i="27"/>
  <c r="AF194" i="27" s="1"/>
  <c r="N194" i="27"/>
  <c r="Y196" i="27"/>
  <c r="N196" i="27"/>
  <c r="Y198" i="27"/>
  <c r="AF198" i="27" s="1"/>
  <c r="N198" i="27"/>
  <c r="Y200" i="27"/>
  <c r="AF200" i="27" s="1"/>
  <c r="N200" i="27"/>
  <c r="Y202" i="27"/>
  <c r="AF202" i="27" s="1"/>
  <c r="N202" i="27"/>
  <c r="Y204" i="27"/>
  <c r="AF204" i="27" s="1"/>
  <c r="N204" i="27"/>
  <c r="Y206" i="27"/>
  <c r="AF206" i="27" s="1"/>
  <c r="N206" i="27"/>
  <c r="Y208" i="27"/>
  <c r="AF208" i="27" s="1"/>
  <c r="N208" i="27"/>
  <c r="Y210" i="27"/>
  <c r="AF210" i="27" s="1"/>
  <c r="N210" i="27"/>
  <c r="Y212" i="27"/>
  <c r="N212" i="27"/>
  <c r="Y214" i="27"/>
  <c r="AF214" i="27" s="1"/>
  <c r="N214" i="27"/>
  <c r="Y216" i="27"/>
  <c r="AF216" i="27" s="1"/>
  <c r="N216" i="27"/>
  <c r="Y218" i="27"/>
  <c r="AF218" i="27" s="1"/>
  <c r="N218" i="27"/>
  <c r="U218" i="27" s="1"/>
  <c r="Y220" i="27"/>
  <c r="AF220" i="27" s="1"/>
  <c r="N220" i="27"/>
  <c r="Y222" i="27"/>
  <c r="AF222" i="27" s="1"/>
  <c r="N222" i="27"/>
  <c r="Y224" i="27"/>
  <c r="AF224" i="27" s="1"/>
  <c r="N224" i="27"/>
  <c r="Y226" i="27"/>
  <c r="AF226" i="27" s="1"/>
  <c r="N226" i="27"/>
  <c r="Y228" i="27"/>
  <c r="N228" i="27"/>
  <c r="Y230" i="27"/>
  <c r="AF230" i="27" s="1"/>
  <c r="N230" i="27"/>
  <c r="Y232" i="27"/>
  <c r="AF232" i="27" s="1"/>
  <c r="N232" i="27"/>
  <c r="Y234" i="27"/>
  <c r="AF234" i="27" s="1"/>
  <c r="N234" i="27"/>
  <c r="Y236" i="27"/>
  <c r="AF236" i="27" s="1"/>
  <c r="N236" i="27"/>
  <c r="Y238" i="27"/>
  <c r="AF238" i="27" s="1"/>
  <c r="N238" i="27"/>
  <c r="Y240" i="27"/>
  <c r="AF240" i="27" s="1"/>
  <c r="N240" i="27"/>
  <c r="Y242" i="27"/>
  <c r="AF242" i="27" s="1"/>
  <c r="N242" i="27"/>
  <c r="Y244" i="27"/>
  <c r="N244" i="27"/>
  <c r="Y246" i="27"/>
  <c r="AF246" i="27" s="1"/>
  <c r="N246" i="27"/>
  <c r="Y248" i="27"/>
  <c r="AF248" i="27" s="1"/>
  <c r="N248" i="27"/>
  <c r="Y250" i="27"/>
  <c r="AF250" i="27" s="1"/>
  <c r="N250" i="27"/>
  <c r="Y252" i="27"/>
  <c r="AF252" i="27" s="1"/>
  <c r="N252" i="27"/>
  <c r="Y254" i="27"/>
  <c r="AF254" i="27" s="1"/>
  <c r="N254" i="27"/>
  <c r="Y256" i="27"/>
  <c r="AF256" i="27" s="1"/>
  <c r="N256" i="27"/>
  <c r="Y258" i="27"/>
  <c r="AF258" i="27" s="1"/>
  <c r="N258" i="27"/>
  <c r="Y260" i="27"/>
  <c r="N260" i="27"/>
  <c r="Y262" i="27"/>
  <c r="AF262" i="27" s="1"/>
  <c r="N262" i="27"/>
  <c r="Y264" i="27"/>
  <c r="AF264" i="27" s="1"/>
  <c r="N264" i="27"/>
  <c r="Y266" i="27"/>
  <c r="AF266" i="27" s="1"/>
  <c r="N266" i="27"/>
  <c r="Y268" i="27"/>
  <c r="AF268" i="27" s="1"/>
  <c r="N268" i="27"/>
  <c r="Y270" i="27"/>
  <c r="AF270" i="27" s="1"/>
  <c r="N270" i="27"/>
  <c r="Y272" i="27"/>
  <c r="AF272" i="27" s="1"/>
  <c r="N272" i="27"/>
  <c r="Y274" i="27"/>
  <c r="AF274" i="27" s="1"/>
  <c r="N274" i="27"/>
  <c r="Y276" i="27"/>
  <c r="N276" i="27"/>
  <c r="Y278" i="27"/>
  <c r="AF278" i="27" s="1"/>
  <c r="N278" i="27"/>
  <c r="Y280" i="27"/>
  <c r="AF280" i="27" s="1"/>
  <c r="N280" i="27"/>
  <c r="Y282" i="27"/>
  <c r="AF282" i="27" s="1"/>
  <c r="N282" i="27"/>
  <c r="Y284" i="27"/>
  <c r="AF284" i="27" s="1"/>
  <c r="N284" i="27"/>
  <c r="Y286" i="27"/>
  <c r="AF286" i="27" s="1"/>
  <c r="N286" i="27"/>
  <c r="Y288" i="27"/>
  <c r="AF288" i="27" s="1"/>
  <c r="N288" i="27"/>
  <c r="Y290" i="27"/>
  <c r="AF290" i="27" s="1"/>
  <c r="N290" i="27"/>
  <c r="Y292" i="27"/>
  <c r="N292" i="27"/>
  <c r="Y294" i="27"/>
  <c r="AF294" i="27" s="1"/>
  <c r="N294" i="27"/>
  <c r="Y296" i="27"/>
  <c r="AF296" i="27" s="1"/>
  <c r="N296" i="27"/>
  <c r="Y298" i="27"/>
  <c r="AF298" i="27" s="1"/>
  <c r="N298" i="27"/>
  <c r="Y300" i="27"/>
  <c r="AF300" i="27" s="1"/>
  <c r="N300" i="27"/>
  <c r="Y302" i="27"/>
  <c r="AF302" i="27" s="1"/>
  <c r="N302" i="27"/>
  <c r="Y304" i="27"/>
  <c r="AF304" i="27" s="1"/>
  <c r="N304" i="27"/>
  <c r="Y306" i="27"/>
  <c r="AF306" i="27" s="1"/>
  <c r="N306" i="27"/>
  <c r="Y308" i="27"/>
  <c r="N308" i="27"/>
  <c r="Y310" i="27"/>
  <c r="AF310" i="27" s="1"/>
  <c r="N310" i="27"/>
  <c r="Y312" i="27"/>
  <c r="AF312" i="27" s="1"/>
  <c r="N312" i="27"/>
  <c r="Y314" i="27"/>
  <c r="AF314" i="27" s="1"/>
  <c r="N314" i="27"/>
  <c r="Y316" i="27"/>
  <c r="AF316" i="27" s="1"/>
  <c r="N316" i="27"/>
  <c r="Y318" i="27"/>
  <c r="AF318" i="27" s="1"/>
  <c r="N318" i="27"/>
  <c r="Y320" i="27"/>
  <c r="AF320" i="27" s="1"/>
  <c r="N320" i="27"/>
  <c r="Y322" i="27"/>
  <c r="AF322" i="27" s="1"/>
  <c r="N322" i="27"/>
  <c r="Y324" i="27"/>
  <c r="N324" i="27"/>
  <c r="Y326" i="27"/>
  <c r="AF326" i="27" s="1"/>
  <c r="N326" i="27"/>
  <c r="Y328" i="27"/>
  <c r="AF328" i="27" s="1"/>
  <c r="N328" i="27"/>
  <c r="Y330" i="27"/>
  <c r="AF330" i="27" s="1"/>
  <c r="N330" i="27"/>
  <c r="Y332" i="27"/>
  <c r="AF332" i="27" s="1"/>
  <c r="N332" i="27"/>
  <c r="Y334" i="27"/>
  <c r="AF334" i="27" s="1"/>
  <c r="N334" i="27"/>
  <c r="Y336" i="27"/>
  <c r="AF336" i="27" s="1"/>
  <c r="N336" i="27"/>
  <c r="Y338" i="27"/>
  <c r="AF338" i="27" s="1"/>
  <c r="N338" i="27"/>
  <c r="Y340" i="27"/>
  <c r="N340" i="27"/>
  <c r="Y342" i="27"/>
  <c r="AF342" i="27" s="1"/>
  <c r="N342" i="27"/>
  <c r="Y344" i="27"/>
  <c r="AF344" i="27" s="1"/>
  <c r="N344" i="27"/>
  <c r="Y346" i="27"/>
  <c r="AF346" i="27" s="1"/>
  <c r="N346" i="27"/>
  <c r="Y348" i="27"/>
  <c r="AF348" i="27" s="1"/>
  <c r="N348" i="27"/>
  <c r="Y350" i="27"/>
  <c r="AF350" i="27" s="1"/>
  <c r="N350" i="27"/>
  <c r="Y352" i="27"/>
  <c r="AF352" i="27" s="1"/>
  <c r="N352" i="27"/>
  <c r="Y354" i="27"/>
  <c r="AF354" i="27" s="1"/>
  <c r="N354" i="27"/>
  <c r="Y356" i="27"/>
  <c r="N356" i="27"/>
  <c r="Y358" i="27"/>
  <c r="AF358" i="27" s="1"/>
  <c r="N358" i="27"/>
  <c r="Y360" i="27"/>
  <c r="AF360" i="27" s="1"/>
  <c r="N360" i="27"/>
  <c r="Y362" i="27"/>
  <c r="AF362" i="27" s="1"/>
  <c r="N362" i="27"/>
  <c r="Y364" i="27"/>
  <c r="AF364" i="27" s="1"/>
  <c r="N364" i="27"/>
  <c r="Y366" i="27"/>
  <c r="AF366" i="27" s="1"/>
  <c r="N366" i="27"/>
  <c r="Y368" i="27"/>
  <c r="AF368" i="27" s="1"/>
  <c r="N368" i="27"/>
  <c r="Y370" i="27"/>
  <c r="AF370" i="27" s="1"/>
  <c r="N370" i="27"/>
  <c r="Y372" i="27"/>
  <c r="N372" i="27"/>
  <c r="Y374" i="27"/>
  <c r="AF374" i="27" s="1"/>
  <c r="N374" i="27"/>
  <c r="Y376" i="27"/>
  <c r="AF376" i="27" s="1"/>
  <c r="N376" i="27"/>
  <c r="Y378" i="27"/>
  <c r="AF378" i="27" s="1"/>
  <c r="N378" i="27"/>
  <c r="Y380" i="27"/>
  <c r="AF380" i="27" s="1"/>
  <c r="N380" i="27"/>
  <c r="Y382" i="27"/>
  <c r="AF382" i="27" s="1"/>
  <c r="N382" i="27"/>
  <c r="Y384" i="27"/>
  <c r="AF384" i="27" s="1"/>
  <c r="N384" i="27"/>
  <c r="Y386" i="27"/>
  <c r="AF386" i="27" s="1"/>
  <c r="N386" i="27"/>
  <c r="Y388" i="27"/>
  <c r="N388" i="27"/>
  <c r="Y390" i="27"/>
  <c r="AF390" i="27" s="1"/>
  <c r="N390" i="27"/>
  <c r="Y392" i="27"/>
  <c r="AF392" i="27" s="1"/>
  <c r="N392" i="27"/>
  <c r="Y394" i="27"/>
  <c r="AF394" i="27" s="1"/>
  <c r="N394" i="27"/>
  <c r="Y396" i="27"/>
  <c r="AF396" i="27" s="1"/>
  <c r="N396" i="27"/>
  <c r="Y398" i="27"/>
  <c r="AF398" i="27" s="1"/>
  <c r="N398" i="27"/>
  <c r="Y400" i="27"/>
  <c r="AF400" i="27" s="1"/>
  <c r="N400" i="27"/>
  <c r="Y402" i="27"/>
  <c r="AF402" i="27" s="1"/>
  <c r="N402" i="27"/>
  <c r="Y404" i="27"/>
  <c r="N404" i="27"/>
  <c r="Y406" i="27"/>
  <c r="AF406" i="27" s="1"/>
  <c r="N406" i="27"/>
  <c r="Y408" i="27"/>
  <c r="AF408" i="27" s="1"/>
  <c r="N408" i="27"/>
  <c r="Y410" i="27"/>
  <c r="AF410" i="27" s="1"/>
  <c r="N410" i="27"/>
  <c r="Y412" i="27"/>
  <c r="AF412" i="27" s="1"/>
  <c r="N412" i="27"/>
  <c r="Y414" i="27"/>
  <c r="AF414" i="27" s="1"/>
  <c r="N414" i="27"/>
  <c r="Y416" i="27"/>
  <c r="AF416" i="27" s="1"/>
  <c r="N416" i="27"/>
  <c r="Y418" i="27"/>
  <c r="AF418" i="27" s="1"/>
  <c r="N418" i="27"/>
  <c r="Y420" i="27"/>
  <c r="N420" i="27"/>
  <c r="Y422" i="27"/>
  <c r="AF422" i="27" s="1"/>
  <c r="N422" i="27"/>
  <c r="Y424" i="27"/>
  <c r="AF424" i="27" s="1"/>
  <c r="N424" i="27"/>
  <c r="Y426" i="27"/>
  <c r="AF426" i="27" s="1"/>
  <c r="N426" i="27"/>
  <c r="Y428" i="27"/>
  <c r="AF428" i="27" s="1"/>
  <c r="N428" i="27"/>
  <c r="Y430" i="27"/>
  <c r="AF430" i="27" s="1"/>
  <c r="N430" i="27"/>
  <c r="Y432" i="27"/>
  <c r="AF432" i="27" s="1"/>
  <c r="N432" i="27"/>
  <c r="Y434" i="27"/>
  <c r="AF434" i="27" s="1"/>
  <c r="N434" i="27"/>
  <c r="Y436" i="27"/>
  <c r="N436" i="27"/>
  <c r="Y438" i="27"/>
  <c r="AF438" i="27" s="1"/>
  <c r="N438" i="27"/>
  <c r="Y440" i="27"/>
  <c r="AF440" i="27" s="1"/>
  <c r="N440" i="27"/>
  <c r="Y442" i="27"/>
  <c r="AF442" i="27" s="1"/>
  <c r="N442" i="27"/>
  <c r="Y444" i="27"/>
  <c r="AF444" i="27" s="1"/>
  <c r="N444" i="27"/>
  <c r="Y446" i="27"/>
  <c r="AF446" i="27" s="1"/>
  <c r="N446" i="27"/>
  <c r="Y448" i="27"/>
  <c r="AF448" i="27" s="1"/>
  <c r="N448" i="27"/>
  <c r="Y450" i="27"/>
  <c r="AF450" i="27" s="1"/>
  <c r="N450" i="27"/>
  <c r="Y452" i="27"/>
  <c r="N452" i="27"/>
  <c r="Y454" i="27"/>
  <c r="AF454" i="27" s="1"/>
  <c r="N454" i="27"/>
  <c r="Y456" i="27"/>
  <c r="AF456" i="27" s="1"/>
  <c r="N456" i="27"/>
  <c r="Y458" i="27"/>
  <c r="AF458" i="27" s="1"/>
  <c r="N458" i="27"/>
  <c r="Y460" i="27"/>
  <c r="AF460" i="27" s="1"/>
  <c r="N460" i="27"/>
  <c r="Y462" i="27"/>
  <c r="AF462" i="27" s="1"/>
  <c r="N462" i="27"/>
  <c r="Y464" i="27"/>
  <c r="AF464" i="27" s="1"/>
  <c r="N464" i="27"/>
  <c r="Y466" i="27"/>
  <c r="AF466" i="27" s="1"/>
  <c r="N466" i="27"/>
  <c r="Y468" i="27"/>
  <c r="N468" i="27"/>
  <c r="Y470" i="27"/>
  <c r="AF470" i="27" s="1"/>
  <c r="N470" i="27"/>
  <c r="Y472" i="27"/>
  <c r="AF472" i="27" s="1"/>
  <c r="N472" i="27"/>
  <c r="Y474" i="27"/>
  <c r="AF474" i="27" s="1"/>
  <c r="N474" i="27"/>
  <c r="Y476" i="27"/>
  <c r="AF476" i="27" s="1"/>
  <c r="N476" i="27"/>
  <c r="Y478" i="27"/>
  <c r="AF478" i="27" s="1"/>
  <c r="N478" i="27"/>
  <c r="Y480" i="27"/>
  <c r="AF480" i="27" s="1"/>
  <c r="N480" i="27"/>
  <c r="Y482" i="27"/>
  <c r="AF482" i="27" s="1"/>
  <c r="N482" i="27"/>
  <c r="Y484" i="27"/>
  <c r="N484" i="27"/>
  <c r="Y486" i="27"/>
  <c r="AF486" i="27" s="1"/>
  <c r="N486" i="27"/>
  <c r="Y488" i="27"/>
  <c r="AF488" i="27" s="1"/>
  <c r="N488" i="27"/>
  <c r="Y490" i="27"/>
  <c r="AF490" i="27" s="1"/>
  <c r="N490" i="27"/>
  <c r="Y492" i="27"/>
  <c r="AF492" i="27" s="1"/>
  <c r="N492" i="27"/>
  <c r="Y494" i="27"/>
  <c r="AF494" i="27" s="1"/>
  <c r="N494" i="27"/>
  <c r="Y496" i="27"/>
  <c r="AF496" i="27" s="1"/>
  <c r="N496" i="27"/>
  <c r="Y498" i="27"/>
  <c r="AF498" i="27" s="1"/>
  <c r="N498" i="27"/>
  <c r="Y500" i="27"/>
  <c r="N500" i="27"/>
  <c r="Y502" i="27"/>
  <c r="AF502" i="27" s="1"/>
  <c r="N502" i="27"/>
  <c r="Y504" i="27"/>
  <c r="AF504" i="27" s="1"/>
  <c r="N504" i="27"/>
  <c r="Y506" i="27"/>
  <c r="AF506" i="27" s="1"/>
  <c r="N506" i="27"/>
  <c r="Y508" i="27"/>
  <c r="AF508" i="27" s="1"/>
  <c r="N508" i="27"/>
  <c r="Y510" i="27"/>
  <c r="AF510" i="27" s="1"/>
  <c r="N510" i="27"/>
  <c r="Y512" i="27"/>
  <c r="AF512" i="27" s="1"/>
  <c r="N512" i="27"/>
  <c r="Y514" i="27"/>
  <c r="AF514" i="27" s="1"/>
  <c r="N514" i="27"/>
  <c r="Y516" i="27"/>
  <c r="N516" i="27"/>
  <c r="Y518" i="27"/>
  <c r="AF518" i="27" s="1"/>
  <c r="N518" i="27"/>
  <c r="Y520" i="27"/>
  <c r="AF520" i="27" s="1"/>
  <c r="N520" i="27"/>
  <c r="Y522" i="27"/>
  <c r="AF522" i="27" s="1"/>
  <c r="N522" i="27"/>
  <c r="Y524" i="27"/>
  <c r="AF524" i="27" s="1"/>
  <c r="N524" i="27"/>
  <c r="Y526" i="27"/>
  <c r="AF526" i="27" s="1"/>
  <c r="N526" i="27"/>
  <c r="Y528" i="27"/>
  <c r="AF528" i="27" s="1"/>
  <c r="N528" i="27"/>
  <c r="Y530" i="27"/>
  <c r="AF530" i="27" s="1"/>
  <c r="N530" i="27"/>
  <c r="Y532" i="27"/>
  <c r="N532" i="27"/>
  <c r="Y534" i="27"/>
  <c r="AF534" i="27" s="1"/>
  <c r="N534" i="27"/>
  <c r="Y536" i="27"/>
  <c r="AF536" i="27" s="1"/>
  <c r="N536" i="27"/>
  <c r="Y538" i="27"/>
  <c r="AF538" i="27" s="1"/>
  <c r="N538" i="27"/>
  <c r="Y540" i="27"/>
  <c r="AF540" i="27" s="1"/>
  <c r="N540" i="27"/>
  <c r="Y542" i="27"/>
  <c r="AF542" i="27" s="1"/>
  <c r="N542" i="27"/>
  <c r="Y544" i="27"/>
  <c r="AF544" i="27" s="1"/>
  <c r="N544" i="27"/>
  <c r="Y546" i="27"/>
  <c r="AF546" i="27" s="1"/>
  <c r="N546" i="27"/>
  <c r="Y548" i="27"/>
  <c r="N548" i="27"/>
  <c r="Y550" i="27"/>
  <c r="AF550" i="27" s="1"/>
  <c r="N550" i="27"/>
  <c r="Y552" i="27"/>
  <c r="AF552" i="27" s="1"/>
  <c r="N552" i="27"/>
  <c r="Y554" i="27"/>
  <c r="AF554" i="27" s="1"/>
  <c r="N554" i="27"/>
  <c r="Y556" i="27"/>
  <c r="AF556" i="27" s="1"/>
  <c r="N556" i="27"/>
  <c r="Y558" i="27"/>
  <c r="AF558" i="27" s="1"/>
  <c r="N558" i="27"/>
  <c r="Y560" i="27"/>
  <c r="AF560" i="27" s="1"/>
  <c r="N560" i="27"/>
  <c r="Y562" i="27"/>
  <c r="AF562" i="27" s="1"/>
  <c r="N562" i="27"/>
  <c r="Y564" i="27"/>
  <c r="N564" i="27"/>
  <c r="Y566" i="27"/>
  <c r="AF566" i="27" s="1"/>
  <c r="N566" i="27"/>
  <c r="Y568" i="27"/>
  <c r="AF568" i="27" s="1"/>
  <c r="N568" i="27"/>
  <c r="Y570" i="27"/>
  <c r="AF570" i="27" s="1"/>
  <c r="N570" i="27"/>
  <c r="Y572" i="27"/>
  <c r="AF572" i="27" s="1"/>
  <c r="N572" i="27"/>
  <c r="Y574" i="27"/>
  <c r="AF574" i="27" s="1"/>
  <c r="N574" i="27"/>
  <c r="Y576" i="27"/>
  <c r="AF576" i="27" s="1"/>
  <c r="N576" i="27"/>
  <c r="Y578" i="27"/>
  <c r="AF578" i="27" s="1"/>
  <c r="N578" i="27"/>
  <c r="Y580" i="27"/>
  <c r="N580" i="27"/>
  <c r="Y582" i="27"/>
  <c r="AF582" i="27" s="1"/>
  <c r="N582" i="27"/>
  <c r="Y584" i="27"/>
  <c r="AF584" i="27" s="1"/>
  <c r="N584" i="27"/>
  <c r="Y586" i="27"/>
  <c r="AF586" i="27" s="1"/>
  <c r="N586" i="27"/>
  <c r="Y588" i="27"/>
  <c r="AF588" i="27" s="1"/>
  <c r="N588" i="27"/>
  <c r="Y590" i="27"/>
  <c r="AF590" i="27" s="1"/>
  <c r="N590" i="27"/>
  <c r="Y592" i="27"/>
  <c r="AF592" i="27" s="1"/>
  <c r="N592" i="27"/>
  <c r="Y594" i="27"/>
  <c r="AF594" i="27" s="1"/>
  <c r="N594" i="27"/>
  <c r="Y596" i="27"/>
  <c r="N596" i="27"/>
  <c r="Y598" i="27"/>
  <c r="AF598" i="27" s="1"/>
  <c r="N598" i="27"/>
  <c r="Y600" i="27"/>
  <c r="AF600" i="27" s="1"/>
  <c r="N600" i="27"/>
  <c r="Y602" i="27"/>
  <c r="AF602" i="27" s="1"/>
  <c r="N602" i="27"/>
  <c r="Y604" i="27"/>
  <c r="AF604" i="27" s="1"/>
  <c r="N604" i="27"/>
  <c r="Y606" i="27"/>
  <c r="AF606" i="27" s="1"/>
  <c r="N606" i="27"/>
  <c r="Y608" i="27"/>
  <c r="AF608" i="27" s="1"/>
  <c r="N608" i="27"/>
  <c r="Y610" i="27"/>
  <c r="AF610" i="27" s="1"/>
  <c r="N610" i="27"/>
  <c r="Y612" i="27"/>
  <c r="N612" i="27"/>
  <c r="Y614" i="27"/>
  <c r="AF614" i="27" s="1"/>
  <c r="N614" i="27"/>
  <c r="Y616" i="27"/>
  <c r="AF616" i="27" s="1"/>
  <c r="N616" i="27"/>
  <c r="Y618" i="27"/>
  <c r="AF618" i="27" s="1"/>
  <c r="N618" i="27"/>
  <c r="Y620" i="27"/>
  <c r="AF620" i="27" s="1"/>
  <c r="N620" i="27"/>
  <c r="Y622" i="27"/>
  <c r="AF622" i="27" s="1"/>
  <c r="N622" i="27"/>
  <c r="Y624" i="27"/>
  <c r="AF624" i="27" s="1"/>
  <c r="N624" i="27"/>
  <c r="Y626" i="27"/>
  <c r="AF626" i="27" s="1"/>
  <c r="N626" i="27"/>
  <c r="Y628" i="27"/>
  <c r="N628" i="27"/>
  <c r="Y630" i="27"/>
  <c r="AF630" i="27" s="1"/>
  <c r="N630" i="27"/>
  <c r="Y632" i="27"/>
  <c r="AF632" i="27" s="1"/>
  <c r="N632" i="27"/>
  <c r="Y634" i="27"/>
  <c r="AF634" i="27" s="1"/>
  <c r="N634" i="27"/>
  <c r="Y636" i="27"/>
  <c r="AF636" i="27" s="1"/>
  <c r="N636" i="27"/>
  <c r="Y638" i="27"/>
  <c r="AF638" i="27" s="1"/>
  <c r="N638" i="27"/>
  <c r="Y640" i="27"/>
  <c r="AF640" i="27" s="1"/>
  <c r="N640" i="27"/>
  <c r="Y642" i="27"/>
  <c r="AF642" i="27" s="1"/>
  <c r="N642" i="27"/>
  <c r="Y644" i="27"/>
  <c r="N644" i="27"/>
  <c r="Y646" i="27"/>
  <c r="AF646" i="27" s="1"/>
  <c r="N646" i="27"/>
  <c r="Y648" i="27"/>
  <c r="AF648" i="27" s="1"/>
  <c r="N648" i="27"/>
  <c r="Y650" i="27"/>
  <c r="AF650" i="27" s="1"/>
  <c r="N650" i="27"/>
  <c r="Y652" i="27"/>
  <c r="AF652" i="27" s="1"/>
  <c r="N652" i="27"/>
  <c r="Y654" i="27"/>
  <c r="AF654" i="27" s="1"/>
  <c r="N654" i="27"/>
  <c r="Y656" i="27"/>
  <c r="AF656" i="27" s="1"/>
  <c r="N656" i="27"/>
  <c r="Y658" i="27"/>
  <c r="AF658" i="27" s="1"/>
  <c r="N658" i="27"/>
  <c r="Y660" i="27"/>
  <c r="N660" i="27"/>
  <c r="Y662" i="27"/>
  <c r="AF662" i="27" s="1"/>
  <c r="N662" i="27"/>
  <c r="Y664" i="27"/>
  <c r="AF664" i="27" s="1"/>
  <c r="N664" i="27"/>
  <c r="Y666" i="27"/>
  <c r="AF666" i="27" s="1"/>
  <c r="N666" i="27"/>
  <c r="Y668" i="27"/>
  <c r="AF668" i="27" s="1"/>
  <c r="N668" i="27"/>
  <c r="Y670" i="27"/>
  <c r="AF670" i="27" s="1"/>
  <c r="N670" i="27"/>
  <c r="Y672" i="27"/>
  <c r="AF672" i="27" s="1"/>
  <c r="N672" i="27"/>
  <c r="Y674" i="27"/>
  <c r="AF674" i="27" s="1"/>
  <c r="N674" i="27"/>
  <c r="Y676" i="27"/>
  <c r="N676" i="27"/>
  <c r="Y678" i="27"/>
  <c r="AF678" i="27" s="1"/>
  <c r="N678" i="27"/>
  <c r="Y680" i="27"/>
  <c r="AF680" i="27" s="1"/>
  <c r="N680" i="27"/>
  <c r="Y682" i="27"/>
  <c r="AF682" i="27" s="1"/>
  <c r="N682" i="27"/>
  <c r="Y684" i="27"/>
  <c r="AF684" i="27" s="1"/>
  <c r="N684" i="27"/>
  <c r="Y686" i="27"/>
  <c r="AF686" i="27" s="1"/>
  <c r="N686" i="27"/>
  <c r="Y688" i="27"/>
  <c r="AF688" i="27" s="1"/>
  <c r="N688" i="27"/>
  <c r="Y690" i="27"/>
  <c r="AF690" i="27" s="1"/>
  <c r="N690" i="27"/>
  <c r="Y692" i="27"/>
  <c r="N692" i="27"/>
  <c r="Y694" i="27"/>
  <c r="N694" i="27"/>
  <c r="Y696" i="27"/>
  <c r="AF696" i="27" s="1"/>
  <c r="N696" i="27"/>
  <c r="Y698" i="27"/>
  <c r="AF698" i="27" s="1"/>
  <c r="N698" i="27"/>
  <c r="Y700" i="27"/>
  <c r="AF700" i="27" s="1"/>
  <c r="N700" i="27"/>
  <c r="Y702" i="27"/>
  <c r="AF702" i="27" s="1"/>
  <c r="N702" i="27"/>
  <c r="Y704" i="27"/>
  <c r="AF704" i="27" s="1"/>
  <c r="N704" i="27"/>
  <c r="Y706" i="27"/>
  <c r="AF706" i="27" s="1"/>
  <c r="N706" i="27"/>
  <c r="Y708" i="27"/>
  <c r="AF708" i="27" s="1"/>
  <c r="N708" i="27"/>
  <c r="Y710" i="27"/>
  <c r="N710" i="27"/>
  <c r="Y712" i="27"/>
  <c r="AF712" i="27" s="1"/>
  <c r="N712" i="27"/>
  <c r="Y714" i="27"/>
  <c r="AF714" i="27" s="1"/>
  <c r="N714" i="27"/>
  <c r="Y716" i="27"/>
  <c r="AF716" i="27" s="1"/>
  <c r="N716" i="27"/>
  <c r="Y718" i="27"/>
  <c r="N718" i="27"/>
  <c r="Y720" i="27"/>
  <c r="AF720" i="27" s="1"/>
  <c r="N720" i="27"/>
  <c r="Y722" i="27"/>
  <c r="AF722" i="27" s="1"/>
  <c r="N722" i="27"/>
  <c r="Y724" i="27"/>
  <c r="AF724" i="27" s="1"/>
  <c r="N724" i="27"/>
  <c r="Y726" i="27"/>
  <c r="N726" i="27"/>
  <c r="Y728" i="27"/>
  <c r="AF728" i="27" s="1"/>
  <c r="N728" i="27"/>
  <c r="Y730" i="27"/>
  <c r="AF730" i="27" s="1"/>
  <c r="N730" i="27"/>
  <c r="Y732" i="27"/>
  <c r="AF732" i="27" s="1"/>
  <c r="N732" i="27"/>
  <c r="Y734" i="27"/>
  <c r="N734" i="27"/>
  <c r="Y736" i="27"/>
  <c r="AF736" i="27" s="1"/>
  <c r="N736" i="27"/>
  <c r="Y738" i="27"/>
  <c r="AF738" i="27" s="1"/>
  <c r="N738" i="27"/>
  <c r="Y740" i="27"/>
  <c r="AF740" i="27" s="1"/>
  <c r="N740" i="27"/>
  <c r="Y742" i="27"/>
  <c r="N742" i="27"/>
  <c r="Y744" i="27"/>
  <c r="AF744" i="27" s="1"/>
  <c r="N744" i="27"/>
  <c r="Y746" i="27"/>
  <c r="AF746" i="27" s="1"/>
  <c r="N746" i="27"/>
  <c r="Y748" i="27"/>
  <c r="AF748" i="27" s="1"/>
  <c r="N748" i="27"/>
  <c r="Y750" i="27"/>
  <c r="N750" i="27"/>
  <c r="Y752" i="27"/>
  <c r="AF752" i="27" s="1"/>
  <c r="N752" i="27"/>
  <c r="Y754" i="27"/>
  <c r="AF754" i="27" s="1"/>
  <c r="N754" i="27"/>
  <c r="Y756" i="27"/>
  <c r="AF756" i="27" s="1"/>
  <c r="N756" i="27"/>
  <c r="Y758" i="27"/>
  <c r="N758" i="27"/>
  <c r="Y760" i="27"/>
  <c r="AF760" i="27" s="1"/>
  <c r="N760" i="27"/>
  <c r="Y762" i="27"/>
  <c r="AF762" i="27" s="1"/>
  <c r="N762" i="27"/>
  <c r="Y764" i="27"/>
  <c r="AF764" i="27" s="1"/>
  <c r="N764" i="27"/>
  <c r="Y766" i="27"/>
  <c r="N766" i="27"/>
  <c r="Y768" i="27"/>
  <c r="AF768" i="27" s="1"/>
  <c r="N768" i="27"/>
  <c r="Y770" i="27"/>
  <c r="AF770" i="27" s="1"/>
  <c r="N770" i="27"/>
  <c r="Y772" i="27"/>
  <c r="AF772" i="27" s="1"/>
  <c r="N772" i="27"/>
  <c r="Y774" i="27"/>
  <c r="N774" i="27"/>
  <c r="Y776" i="27"/>
  <c r="AF776" i="27" s="1"/>
  <c r="N776" i="27"/>
  <c r="Y778" i="27"/>
  <c r="AF778" i="27" s="1"/>
  <c r="N778" i="27"/>
  <c r="Y780" i="27"/>
  <c r="AF780" i="27" s="1"/>
  <c r="N780" i="27"/>
  <c r="Y782" i="27"/>
  <c r="N782" i="27"/>
  <c r="Y784" i="27"/>
  <c r="AF784" i="27" s="1"/>
  <c r="N784" i="27"/>
  <c r="Y786" i="27"/>
  <c r="AF786" i="27" s="1"/>
  <c r="N786" i="27"/>
  <c r="Y788" i="27"/>
  <c r="AF788" i="27" s="1"/>
  <c r="N788" i="27"/>
  <c r="Y790" i="27"/>
  <c r="N790" i="27"/>
  <c r="Y792" i="27"/>
  <c r="AF792" i="27" s="1"/>
  <c r="N792" i="27"/>
  <c r="Y794" i="27"/>
  <c r="AF794" i="27" s="1"/>
  <c r="N794" i="27"/>
  <c r="Y796" i="27"/>
  <c r="AF796" i="27" s="1"/>
  <c r="N796" i="27"/>
  <c r="Y798" i="27"/>
  <c r="N798" i="27"/>
  <c r="Y800" i="27"/>
  <c r="AF800" i="27" s="1"/>
  <c r="N800" i="27"/>
  <c r="Y802" i="27"/>
  <c r="AF802" i="27" s="1"/>
  <c r="N802" i="27"/>
  <c r="Y804" i="27"/>
  <c r="AF804" i="27" s="1"/>
  <c r="N804" i="27"/>
  <c r="Y806" i="27"/>
  <c r="N806" i="27"/>
  <c r="Y808" i="27"/>
  <c r="AF808" i="27" s="1"/>
  <c r="N808" i="27"/>
  <c r="Y810" i="27"/>
  <c r="AF810" i="27" s="1"/>
  <c r="N810" i="27"/>
  <c r="Y812" i="27"/>
  <c r="AF812" i="27" s="1"/>
  <c r="N812" i="27"/>
  <c r="Y814" i="27"/>
  <c r="N814" i="27"/>
  <c r="Y816" i="27"/>
  <c r="AF816" i="27" s="1"/>
  <c r="N816" i="27"/>
  <c r="Y818" i="27"/>
  <c r="AF818" i="27" s="1"/>
  <c r="N818" i="27"/>
  <c r="Y820" i="27"/>
  <c r="AF820" i="27" s="1"/>
  <c r="N820" i="27"/>
  <c r="Y822" i="27"/>
  <c r="N822" i="27"/>
  <c r="Y824" i="27"/>
  <c r="AF824" i="27" s="1"/>
  <c r="N824" i="27"/>
  <c r="Y826" i="27"/>
  <c r="AF826" i="27" s="1"/>
  <c r="N826" i="27"/>
  <c r="Y828" i="27"/>
  <c r="AF828" i="27" s="1"/>
  <c r="N828" i="27"/>
  <c r="Y830" i="27"/>
  <c r="N830" i="27"/>
  <c r="Y832" i="27"/>
  <c r="AF832" i="27" s="1"/>
  <c r="N832" i="27"/>
  <c r="Y834" i="27"/>
  <c r="AF834" i="27" s="1"/>
  <c r="N834" i="27"/>
  <c r="Y836" i="27"/>
  <c r="AF836" i="27" s="1"/>
  <c r="N836" i="27"/>
  <c r="Y838" i="27"/>
  <c r="N838" i="27"/>
  <c r="Y840" i="27"/>
  <c r="AF840" i="27" s="1"/>
  <c r="N840" i="27"/>
  <c r="Y842" i="27"/>
  <c r="AF842" i="27" s="1"/>
  <c r="N842" i="27"/>
  <c r="Y844" i="27"/>
  <c r="AF844" i="27" s="1"/>
  <c r="N844" i="27"/>
  <c r="Y846" i="27"/>
  <c r="N846" i="27"/>
  <c r="Y848" i="27"/>
  <c r="AF848" i="27" s="1"/>
  <c r="N848" i="27"/>
  <c r="Y850" i="27"/>
  <c r="AF850" i="27" s="1"/>
  <c r="N850" i="27"/>
  <c r="Y852" i="27"/>
  <c r="AF852" i="27" s="1"/>
  <c r="N852" i="27"/>
  <c r="Y854" i="27"/>
  <c r="N854" i="27"/>
  <c r="Y856" i="27"/>
  <c r="AF856" i="27" s="1"/>
  <c r="N856" i="27"/>
  <c r="Y858" i="27"/>
  <c r="AF858" i="27" s="1"/>
  <c r="N858" i="27"/>
  <c r="Y860" i="27"/>
  <c r="AF860" i="27" s="1"/>
  <c r="N860" i="27"/>
  <c r="Y862" i="27"/>
  <c r="N862" i="27"/>
  <c r="Y864" i="27"/>
  <c r="AF864" i="27" s="1"/>
  <c r="N864" i="27"/>
  <c r="Y866" i="27"/>
  <c r="AF866" i="27" s="1"/>
  <c r="N866" i="27"/>
  <c r="Y868" i="27"/>
  <c r="AF868" i="27" s="1"/>
  <c r="N868" i="27"/>
  <c r="Y870" i="27"/>
  <c r="N870" i="27"/>
  <c r="Y872" i="27"/>
  <c r="AF872" i="27" s="1"/>
  <c r="N872" i="27"/>
  <c r="Y874" i="27"/>
  <c r="AF874" i="27" s="1"/>
  <c r="N874" i="27"/>
  <c r="Y876" i="27"/>
  <c r="AF876" i="27" s="1"/>
  <c r="N876" i="27"/>
  <c r="Y878" i="27"/>
  <c r="N878" i="27"/>
  <c r="Y880" i="27"/>
  <c r="AF880" i="27" s="1"/>
  <c r="N880" i="27"/>
  <c r="Y882" i="27"/>
  <c r="AF882" i="27" s="1"/>
  <c r="N882" i="27"/>
  <c r="Y884" i="27"/>
  <c r="AF884" i="27" s="1"/>
  <c r="N884" i="27"/>
  <c r="Y886" i="27"/>
  <c r="N886" i="27"/>
  <c r="Y888" i="27"/>
  <c r="AF888" i="27" s="1"/>
  <c r="N888" i="27"/>
  <c r="Y890" i="27"/>
  <c r="AF890" i="27" s="1"/>
  <c r="N890" i="27"/>
  <c r="Y892" i="27"/>
  <c r="AF892" i="27" s="1"/>
  <c r="N892" i="27"/>
  <c r="Y894" i="27"/>
  <c r="N894" i="27"/>
  <c r="Y896" i="27"/>
  <c r="AF896" i="27" s="1"/>
  <c r="N896" i="27"/>
  <c r="Y898" i="27"/>
  <c r="AF898" i="27" s="1"/>
  <c r="N898" i="27"/>
  <c r="Y900" i="27"/>
  <c r="AF900" i="27" s="1"/>
  <c r="N900" i="27"/>
  <c r="Y902" i="27"/>
  <c r="N902" i="27"/>
  <c r="Y904" i="27"/>
  <c r="AF904" i="27" s="1"/>
  <c r="N904" i="27"/>
  <c r="Y906" i="27"/>
  <c r="AF906" i="27" s="1"/>
  <c r="N906" i="27"/>
  <c r="Y908" i="27"/>
  <c r="AF908" i="27" s="1"/>
  <c r="N908" i="27"/>
  <c r="Y910" i="27"/>
  <c r="N910" i="27"/>
  <c r="Y912" i="27"/>
  <c r="AF912" i="27" s="1"/>
  <c r="N912" i="27"/>
  <c r="Y914" i="27"/>
  <c r="AF914" i="27" s="1"/>
  <c r="N914" i="27"/>
  <c r="Y916" i="27"/>
  <c r="AF916" i="27" s="1"/>
  <c r="N916" i="27"/>
  <c r="Y918" i="27"/>
  <c r="N918" i="27"/>
  <c r="Y920" i="27"/>
  <c r="AF920" i="27" s="1"/>
  <c r="N920" i="27"/>
  <c r="Y922" i="27"/>
  <c r="AF922" i="27" s="1"/>
  <c r="N922" i="27"/>
  <c r="Y924" i="27"/>
  <c r="AF924" i="27" s="1"/>
  <c r="N924" i="27"/>
  <c r="Y926" i="27"/>
  <c r="N926" i="27"/>
  <c r="Y928" i="27"/>
  <c r="AF928" i="27" s="1"/>
  <c r="N928" i="27"/>
  <c r="Y930" i="27"/>
  <c r="AF930" i="27" s="1"/>
  <c r="N930" i="27"/>
  <c r="Y932" i="27"/>
  <c r="AF932" i="27" s="1"/>
  <c r="N932" i="27"/>
  <c r="Y934" i="27"/>
  <c r="N934" i="27"/>
  <c r="Y936" i="27"/>
  <c r="AF936" i="27" s="1"/>
  <c r="N936" i="27"/>
  <c r="Y938" i="27"/>
  <c r="AF938" i="27" s="1"/>
  <c r="N938" i="27"/>
  <c r="Y940" i="27"/>
  <c r="AF940" i="27" s="1"/>
  <c r="N940" i="27"/>
  <c r="Y942" i="27"/>
  <c r="N942" i="27"/>
  <c r="Y944" i="27"/>
  <c r="AF944" i="27" s="1"/>
  <c r="N944" i="27"/>
  <c r="Y946" i="27"/>
  <c r="AF946" i="27" s="1"/>
  <c r="N946" i="27"/>
  <c r="Y948" i="27"/>
  <c r="AF948" i="27" s="1"/>
  <c r="N948" i="27"/>
  <c r="Y950" i="27"/>
  <c r="N950" i="27"/>
  <c r="Y952" i="27"/>
  <c r="AF952" i="27" s="1"/>
  <c r="N952" i="27"/>
  <c r="Y954" i="27"/>
  <c r="AF954" i="27" s="1"/>
  <c r="N954" i="27"/>
  <c r="Y956" i="27"/>
  <c r="AF956" i="27" s="1"/>
  <c r="N956" i="27"/>
  <c r="Y958" i="27"/>
  <c r="N958" i="27"/>
  <c r="Y960" i="27"/>
  <c r="AF960" i="27" s="1"/>
  <c r="N960" i="27"/>
  <c r="Y962" i="27"/>
  <c r="AF962" i="27" s="1"/>
  <c r="N962" i="27"/>
  <c r="Y964" i="27"/>
  <c r="AF964" i="27" s="1"/>
  <c r="N964" i="27"/>
  <c r="Y966" i="27"/>
  <c r="N966" i="27"/>
  <c r="Y968" i="27"/>
  <c r="AF968" i="27" s="1"/>
  <c r="N968" i="27"/>
  <c r="Y970" i="27"/>
  <c r="AF970" i="27" s="1"/>
  <c r="N970" i="27"/>
  <c r="Y972" i="27"/>
  <c r="AF972" i="27" s="1"/>
  <c r="N972" i="27"/>
  <c r="Y974" i="27"/>
  <c r="N974" i="27"/>
  <c r="Y976" i="27"/>
  <c r="AF976" i="27" s="1"/>
  <c r="N976" i="27"/>
  <c r="Y978" i="27"/>
  <c r="AF978" i="27" s="1"/>
  <c r="N978" i="27"/>
  <c r="Y980" i="27"/>
  <c r="AF980" i="27" s="1"/>
  <c r="N980" i="27"/>
  <c r="Y982" i="27"/>
  <c r="N982" i="27"/>
  <c r="Y984" i="27"/>
  <c r="AF984" i="27" s="1"/>
  <c r="N984" i="27"/>
  <c r="Y986" i="27"/>
  <c r="AF986" i="27" s="1"/>
  <c r="N986" i="27"/>
  <c r="Y988" i="27"/>
  <c r="AF988" i="27" s="1"/>
  <c r="N988" i="27"/>
  <c r="Y990" i="27"/>
  <c r="N990" i="27"/>
  <c r="Y992" i="27"/>
  <c r="AF992" i="27" s="1"/>
  <c r="N992" i="27"/>
  <c r="Y994" i="27"/>
  <c r="AF994" i="27" s="1"/>
  <c r="N994" i="27"/>
  <c r="Y996" i="27"/>
  <c r="AF996" i="27" s="1"/>
  <c r="N996" i="27"/>
  <c r="Y998" i="27"/>
  <c r="N998" i="27"/>
  <c r="Y1000" i="27"/>
  <c r="AF1000" i="27" s="1"/>
  <c r="N1000" i="27"/>
  <c r="Y1002" i="27"/>
  <c r="AF1002" i="27" s="1"/>
  <c r="N1002" i="27"/>
  <c r="Y1004" i="27"/>
  <c r="AF1004" i="27" s="1"/>
  <c r="N1004" i="27"/>
  <c r="Y1006" i="27"/>
  <c r="N1006" i="27"/>
  <c r="T10" i="3"/>
  <c r="W10" i="3" s="1"/>
  <c r="U10" i="3"/>
  <c r="V10" i="3"/>
  <c r="T6" i="3"/>
  <c r="W6" i="3" s="1"/>
  <c r="U6" i="3"/>
  <c r="V6" i="3"/>
  <c r="U8" i="27"/>
  <c r="U10" i="27"/>
  <c r="U12" i="27"/>
  <c r="U14" i="27"/>
  <c r="U16" i="27"/>
  <c r="U18" i="27"/>
  <c r="U20" i="27"/>
  <c r="U22" i="27"/>
  <c r="U24" i="27"/>
  <c r="U26" i="27"/>
  <c r="U28" i="27"/>
  <c r="U30" i="27"/>
  <c r="U32" i="27"/>
  <c r="U34" i="27"/>
  <c r="U36" i="27"/>
  <c r="U38" i="27"/>
  <c r="U40" i="27"/>
  <c r="U42" i="27"/>
  <c r="U44" i="27"/>
  <c r="U46" i="27"/>
  <c r="U48" i="27"/>
  <c r="U50" i="27"/>
  <c r="U52" i="27"/>
  <c r="U54" i="27"/>
  <c r="U56" i="27"/>
  <c r="U58" i="27"/>
  <c r="U60" i="27"/>
  <c r="U62" i="27"/>
  <c r="U64" i="27"/>
  <c r="U66" i="27"/>
  <c r="U68" i="27"/>
  <c r="U70" i="27"/>
  <c r="U72" i="27"/>
  <c r="U74" i="27"/>
  <c r="U76" i="27"/>
  <c r="U78" i="27"/>
  <c r="U80" i="27"/>
  <c r="U82" i="27"/>
  <c r="U84" i="27"/>
  <c r="U86" i="27"/>
  <c r="U88" i="27"/>
  <c r="U90" i="27"/>
  <c r="U92" i="27"/>
  <c r="U94" i="27"/>
  <c r="U96" i="27"/>
  <c r="U98" i="27"/>
  <c r="U100" i="27"/>
  <c r="U102" i="27"/>
  <c r="U104" i="27"/>
  <c r="U106" i="27"/>
  <c r="U108" i="27"/>
  <c r="U110" i="27"/>
  <c r="U112" i="27"/>
  <c r="U114" i="27"/>
  <c r="U116" i="27"/>
  <c r="U118" i="27"/>
  <c r="U120" i="27"/>
  <c r="U122" i="27"/>
  <c r="U124" i="27"/>
  <c r="U126" i="27"/>
  <c r="U128" i="27"/>
  <c r="U130" i="27"/>
  <c r="U132" i="27"/>
  <c r="U134" i="27"/>
  <c r="U136" i="27"/>
  <c r="U138" i="27"/>
  <c r="U140" i="27"/>
  <c r="U142" i="27"/>
  <c r="U144" i="27"/>
  <c r="U146" i="27"/>
  <c r="U148" i="27"/>
  <c r="U150" i="27"/>
  <c r="U152" i="27"/>
  <c r="U154" i="27"/>
  <c r="U156" i="27"/>
  <c r="U158" i="27"/>
  <c r="U160" i="27"/>
  <c r="U162" i="27"/>
  <c r="U164" i="27"/>
  <c r="U166" i="27"/>
  <c r="U168" i="27"/>
  <c r="U170" i="27"/>
  <c r="U172" i="27"/>
  <c r="U174" i="27"/>
  <c r="U176" i="27"/>
  <c r="U178" i="27"/>
  <c r="U180" i="27"/>
  <c r="U182" i="27"/>
  <c r="U184" i="27"/>
  <c r="U186" i="27"/>
  <c r="U188" i="27"/>
  <c r="U190" i="27"/>
  <c r="U192" i="27"/>
  <c r="U194" i="27"/>
  <c r="U196" i="27"/>
  <c r="U198" i="27"/>
  <c r="U200" i="27"/>
  <c r="U202" i="27"/>
  <c r="U204" i="27"/>
  <c r="U206" i="27"/>
  <c r="U208" i="27"/>
  <c r="U210" i="27"/>
  <c r="U212" i="27"/>
  <c r="U214" i="27"/>
  <c r="U216" i="27"/>
  <c r="U220" i="27"/>
  <c r="U222" i="27"/>
  <c r="U224" i="27"/>
  <c r="U226" i="27"/>
  <c r="U228" i="27"/>
  <c r="U230" i="27"/>
  <c r="U232" i="27"/>
  <c r="U234" i="27"/>
  <c r="U236" i="27"/>
  <c r="U238" i="27"/>
  <c r="U240" i="27"/>
  <c r="U242" i="27"/>
  <c r="U244" i="27"/>
  <c r="U246" i="27"/>
  <c r="U248" i="27"/>
  <c r="U250" i="27"/>
  <c r="U252" i="27"/>
  <c r="U254" i="27"/>
  <c r="U256" i="27"/>
  <c r="U258" i="27"/>
  <c r="U260" i="27"/>
  <c r="U262" i="27"/>
  <c r="U264" i="27"/>
  <c r="U266" i="27"/>
  <c r="U268" i="27"/>
  <c r="U270" i="27"/>
  <c r="U272" i="27"/>
  <c r="U274" i="27"/>
  <c r="U276" i="27"/>
  <c r="U278" i="27"/>
  <c r="U280" i="27"/>
  <c r="U282" i="27"/>
  <c r="U284" i="27"/>
  <c r="U286" i="27"/>
  <c r="U288" i="27"/>
  <c r="U290" i="27"/>
  <c r="U292" i="27"/>
  <c r="U294" i="27"/>
  <c r="U296" i="27"/>
  <c r="U298" i="27"/>
  <c r="U300" i="27"/>
  <c r="U302" i="27"/>
  <c r="U304" i="27"/>
  <c r="U306" i="27"/>
  <c r="U308" i="27"/>
  <c r="U310" i="27"/>
  <c r="U312" i="27"/>
  <c r="U314" i="27"/>
  <c r="U316" i="27"/>
  <c r="U318" i="27"/>
  <c r="U320" i="27"/>
  <c r="U322" i="27"/>
  <c r="U324" i="27"/>
  <c r="U326" i="27"/>
  <c r="U328" i="27"/>
  <c r="U330" i="27"/>
  <c r="U332" i="27"/>
  <c r="AF37" i="27"/>
  <c r="AF69" i="27"/>
  <c r="AF101" i="27"/>
  <c r="AF133" i="27"/>
  <c r="AF165" i="27"/>
  <c r="AF197" i="27"/>
  <c r="AF229" i="27"/>
  <c r="AF261" i="27"/>
  <c r="AF293" i="27"/>
  <c r="AF325" i="27"/>
  <c r="AF357" i="27"/>
  <c r="AF389" i="27"/>
  <c r="AF421" i="27"/>
  <c r="AF453" i="27"/>
  <c r="AF485" i="27"/>
  <c r="AF517" i="27"/>
  <c r="AF549" i="27"/>
  <c r="AF581" i="27"/>
  <c r="AF613" i="27"/>
  <c r="AF645" i="27"/>
  <c r="AF677" i="27"/>
  <c r="U335" i="27"/>
  <c r="U337" i="27"/>
  <c r="U339" i="27"/>
  <c r="U341" i="27"/>
  <c r="U343" i="27"/>
  <c r="U345" i="27"/>
  <c r="U347" i="27"/>
  <c r="U349" i="27"/>
  <c r="U351" i="27"/>
  <c r="U353" i="27"/>
  <c r="U355" i="27"/>
  <c r="U357" i="27"/>
  <c r="U359" i="27"/>
  <c r="U361" i="27"/>
  <c r="U363" i="27"/>
  <c r="U365" i="27"/>
  <c r="U367" i="27"/>
  <c r="U369" i="27"/>
  <c r="U371" i="27"/>
  <c r="U373" i="27"/>
  <c r="U375" i="27"/>
  <c r="U377" i="27"/>
  <c r="U379" i="27"/>
  <c r="U381" i="27"/>
  <c r="U383" i="27"/>
  <c r="U385" i="27"/>
  <c r="U387" i="27"/>
  <c r="U389" i="27"/>
  <c r="U391" i="27"/>
  <c r="U393" i="27"/>
  <c r="U395" i="27"/>
  <c r="U397" i="27"/>
  <c r="U399" i="27"/>
  <c r="U401" i="27"/>
  <c r="U403" i="27"/>
  <c r="U405" i="27"/>
  <c r="U407" i="27"/>
  <c r="U409" i="27"/>
  <c r="U411" i="27"/>
  <c r="U413" i="27"/>
  <c r="U415" i="27"/>
  <c r="U417" i="27"/>
  <c r="U419" i="27"/>
  <c r="U421" i="27"/>
  <c r="U423" i="27"/>
  <c r="U425" i="27"/>
  <c r="U427" i="27"/>
  <c r="U429" i="27"/>
  <c r="U431" i="27"/>
  <c r="U433" i="27"/>
  <c r="U435" i="27"/>
  <c r="U437" i="27"/>
  <c r="U439" i="27"/>
  <c r="U441" i="27"/>
  <c r="U443" i="27"/>
  <c r="U445" i="27"/>
  <c r="U447" i="27"/>
  <c r="U449" i="27"/>
  <c r="U451" i="27"/>
  <c r="U453" i="27"/>
  <c r="U455" i="27"/>
  <c r="U457" i="27"/>
  <c r="U459" i="27"/>
  <c r="U461" i="27"/>
  <c r="U463" i="27"/>
  <c r="U465" i="27"/>
  <c r="U467" i="27"/>
  <c r="U469" i="27"/>
  <c r="U471" i="27"/>
  <c r="U473" i="27"/>
  <c r="U475" i="27"/>
  <c r="U477" i="27"/>
  <c r="U479" i="27"/>
  <c r="U481" i="27"/>
  <c r="U483" i="27"/>
  <c r="U485" i="27"/>
  <c r="U487" i="27"/>
  <c r="U489" i="27"/>
  <c r="U491" i="27"/>
  <c r="U493" i="27"/>
  <c r="U495" i="27"/>
  <c r="U497" i="27"/>
  <c r="U499" i="27"/>
  <c r="U501" i="27"/>
  <c r="U503" i="27"/>
  <c r="U505" i="27"/>
  <c r="U507" i="27"/>
  <c r="U509" i="27"/>
  <c r="U511" i="27"/>
  <c r="U513" i="27"/>
  <c r="U515" i="27"/>
  <c r="U517" i="27"/>
  <c r="U519" i="27"/>
  <c r="U521" i="27"/>
  <c r="U523" i="27"/>
  <c r="U525" i="27"/>
  <c r="U527" i="27"/>
  <c r="U529" i="27"/>
  <c r="U531" i="27"/>
  <c r="U533" i="27"/>
  <c r="U535" i="27"/>
  <c r="U537" i="27"/>
  <c r="U539" i="27"/>
  <c r="U541" i="27"/>
  <c r="U543" i="27"/>
  <c r="U545" i="27"/>
  <c r="U547" i="27"/>
  <c r="U549" i="27"/>
  <c r="U551" i="27"/>
  <c r="U553" i="27"/>
  <c r="U555" i="27"/>
  <c r="U557" i="27"/>
  <c r="U559" i="27"/>
  <c r="U561" i="27"/>
  <c r="U563" i="27"/>
  <c r="U565" i="27"/>
  <c r="U567" i="27"/>
  <c r="U569" i="27"/>
  <c r="U571" i="27"/>
  <c r="U573" i="27"/>
  <c r="U575" i="27"/>
  <c r="U577" i="27"/>
  <c r="U579" i="27"/>
  <c r="U581" i="27"/>
  <c r="U583" i="27"/>
  <c r="U585" i="27"/>
  <c r="U587" i="27"/>
  <c r="U589" i="27"/>
  <c r="U591" i="27"/>
  <c r="U593" i="27"/>
  <c r="U595" i="27"/>
  <c r="U597" i="27"/>
  <c r="U599" i="27"/>
  <c r="U601" i="27"/>
  <c r="U603" i="27"/>
  <c r="U605" i="27"/>
  <c r="U607" i="27"/>
  <c r="U609" i="27"/>
  <c r="U611" i="27"/>
  <c r="U613" i="27"/>
  <c r="U615" i="27"/>
  <c r="U617" i="27"/>
  <c r="U619" i="27"/>
  <c r="U621" i="27"/>
  <c r="U623" i="27"/>
  <c r="U625" i="27"/>
  <c r="U627" i="27"/>
  <c r="U629" i="27"/>
  <c r="U631" i="27"/>
  <c r="U633" i="27"/>
  <c r="U635" i="27"/>
  <c r="U637" i="27"/>
  <c r="U639" i="27"/>
  <c r="U641" i="27"/>
  <c r="U643" i="27"/>
  <c r="U645" i="27"/>
  <c r="U647" i="27"/>
  <c r="U649" i="27"/>
  <c r="U651" i="27"/>
  <c r="U653" i="27"/>
  <c r="U655" i="27"/>
  <c r="U657" i="27"/>
  <c r="U659" i="27"/>
  <c r="U661" i="27"/>
  <c r="U663" i="27"/>
  <c r="U665" i="27"/>
  <c r="U667" i="27"/>
  <c r="U669" i="27"/>
  <c r="U671" i="27"/>
  <c r="U673" i="27"/>
  <c r="U675" i="27"/>
  <c r="U677" i="27"/>
  <c r="U679" i="27"/>
  <c r="U681" i="27"/>
  <c r="U683" i="27"/>
  <c r="U685" i="27"/>
  <c r="U687" i="27"/>
  <c r="U689" i="27"/>
  <c r="U691" i="27"/>
  <c r="U693" i="27"/>
  <c r="U695" i="27"/>
  <c r="U697" i="27"/>
  <c r="U699" i="27"/>
  <c r="U701" i="27"/>
  <c r="U703" i="27"/>
  <c r="U705" i="27"/>
  <c r="U707" i="27"/>
  <c r="U709" i="27"/>
  <c r="U711" i="27"/>
  <c r="U713" i="27"/>
  <c r="U715" i="27"/>
  <c r="U717" i="27"/>
  <c r="U719" i="27"/>
  <c r="U721" i="27"/>
  <c r="U723" i="27"/>
  <c r="U725" i="27"/>
  <c r="U727" i="27"/>
  <c r="U729" i="27"/>
  <c r="U731" i="27"/>
  <c r="U733" i="27"/>
  <c r="U735" i="27"/>
  <c r="U737" i="27"/>
  <c r="U739" i="27"/>
  <c r="U741" i="27"/>
  <c r="U743" i="27"/>
  <c r="U745" i="27"/>
  <c r="U747" i="27"/>
  <c r="U749" i="27"/>
  <c r="U751" i="27"/>
  <c r="U753" i="27"/>
  <c r="U755" i="27"/>
  <c r="U757" i="27"/>
  <c r="U759" i="27"/>
  <c r="U761" i="27"/>
  <c r="U763" i="27"/>
  <c r="U765" i="27"/>
  <c r="U767" i="27"/>
  <c r="U769" i="27"/>
  <c r="U771" i="27"/>
  <c r="U773" i="27"/>
  <c r="U775" i="27"/>
  <c r="U777" i="27"/>
  <c r="U779" i="27"/>
  <c r="U781" i="27"/>
  <c r="U783" i="27"/>
  <c r="U785" i="27"/>
  <c r="U787" i="27"/>
  <c r="U789" i="27"/>
  <c r="U791" i="27"/>
  <c r="U793" i="27"/>
  <c r="U795" i="27"/>
  <c r="U797" i="27"/>
  <c r="U799" i="27"/>
  <c r="U801" i="27"/>
  <c r="U803" i="27"/>
  <c r="U805" i="27"/>
  <c r="U807" i="27"/>
  <c r="U809" i="27"/>
  <c r="U811" i="27"/>
  <c r="U813" i="27"/>
  <c r="U815" i="27"/>
  <c r="U817" i="27"/>
  <c r="U819" i="27"/>
  <c r="U821" i="27"/>
  <c r="U823" i="27"/>
  <c r="U825" i="27"/>
  <c r="U827" i="27"/>
  <c r="U829" i="27"/>
  <c r="U831" i="27"/>
  <c r="U833" i="27"/>
  <c r="U835" i="27"/>
  <c r="U837" i="27"/>
  <c r="U839" i="27"/>
  <c r="U841" i="27"/>
  <c r="U843" i="27"/>
  <c r="U845" i="27"/>
  <c r="U847" i="27"/>
  <c r="U849" i="27"/>
  <c r="U851" i="27"/>
  <c r="U853" i="27"/>
  <c r="U855" i="27"/>
  <c r="U857" i="27"/>
  <c r="U859" i="27"/>
  <c r="U861" i="27"/>
  <c r="U863" i="27"/>
  <c r="U865" i="27"/>
  <c r="U867" i="27"/>
  <c r="U869" i="27"/>
  <c r="U871" i="27"/>
  <c r="U873" i="27"/>
  <c r="U875" i="27"/>
  <c r="U877" i="27"/>
  <c r="U879" i="27"/>
  <c r="U881" i="27"/>
  <c r="U883" i="27"/>
  <c r="U885" i="27"/>
  <c r="U887" i="27"/>
  <c r="U889" i="27"/>
  <c r="U891" i="27"/>
  <c r="U893" i="27"/>
  <c r="U895" i="27"/>
  <c r="U897" i="27"/>
  <c r="U899" i="27"/>
  <c r="U901" i="27"/>
  <c r="U903" i="27"/>
  <c r="U905" i="27"/>
  <c r="U907" i="27"/>
  <c r="U909" i="27"/>
  <c r="U911" i="27"/>
  <c r="U913" i="27"/>
  <c r="U915" i="27"/>
  <c r="U917" i="27"/>
  <c r="U919" i="27"/>
  <c r="U921" i="27"/>
  <c r="U923" i="27"/>
  <c r="U925" i="27"/>
  <c r="U927" i="27"/>
  <c r="U929" i="27"/>
  <c r="U931" i="27"/>
  <c r="U933" i="27"/>
  <c r="U935" i="27"/>
  <c r="U937" i="27"/>
  <c r="U939" i="27"/>
  <c r="U941" i="27"/>
  <c r="U943" i="27"/>
  <c r="U945" i="27"/>
  <c r="U947" i="27"/>
  <c r="U949" i="27"/>
  <c r="U951" i="27"/>
  <c r="U953" i="27"/>
  <c r="U955" i="27"/>
  <c r="U957" i="27"/>
  <c r="U959" i="27"/>
  <c r="U961" i="27"/>
  <c r="U963" i="27"/>
  <c r="U965" i="27"/>
  <c r="U967" i="27"/>
  <c r="U969" i="27"/>
  <c r="U971" i="27"/>
  <c r="U973" i="27"/>
  <c r="U975" i="27"/>
  <c r="U977" i="27"/>
  <c r="U979" i="27"/>
  <c r="U981" i="27"/>
  <c r="U983" i="27"/>
  <c r="U985" i="27"/>
  <c r="U987" i="27"/>
  <c r="U989" i="27"/>
  <c r="U991" i="27"/>
  <c r="U993" i="27"/>
  <c r="U995" i="27"/>
  <c r="U997" i="27"/>
  <c r="U999" i="27"/>
  <c r="U1001" i="27"/>
  <c r="U1003" i="27"/>
  <c r="U1005" i="27"/>
  <c r="AF697" i="27"/>
  <c r="AF713" i="27"/>
  <c r="AF729" i="27"/>
  <c r="AF745" i="27"/>
  <c r="AF761" i="27"/>
  <c r="AF777" i="27"/>
  <c r="AF793" i="27"/>
  <c r="AF809" i="27"/>
  <c r="AF825" i="27"/>
  <c r="AF841" i="27"/>
  <c r="AF857" i="27"/>
  <c r="AF873" i="27"/>
  <c r="AF889" i="27"/>
  <c r="AF905" i="27"/>
  <c r="AF921" i="27"/>
  <c r="AF937" i="27"/>
  <c r="AF953" i="27"/>
  <c r="AF969" i="27"/>
  <c r="AF985" i="27"/>
  <c r="AF1001" i="27"/>
  <c r="T8" i="3"/>
  <c r="W8" i="3" s="1"/>
  <c r="U8" i="3"/>
  <c r="V8" i="3"/>
  <c r="T4" i="3"/>
  <c r="W4" i="3" s="1"/>
  <c r="U4" i="3"/>
  <c r="U9" i="27"/>
  <c r="U11" i="27"/>
  <c r="U13" i="27"/>
  <c r="U15" i="27"/>
  <c r="U17" i="27"/>
  <c r="U19" i="27"/>
  <c r="U21" i="27"/>
  <c r="U23" i="27"/>
  <c r="U25" i="27"/>
  <c r="U27" i="27"/>
  <c r="U29" i="27"/>
  <c r="U31" i="27"/>
  <c r="U33" i="27"/>
  <c r="U35" i="27"/>
  <c r="U37" i="27"/>
  <c r="U39" i="27"/>
  <c r="U41" i="27"/>
  <c r="U43" i="27"/>
  <c r="U45" i="27"/>
  <c r="U47" i="27"/>
  <c r="U49" i="27"/>
  <c r="U51" i="27"/>
  <c r="U53" i="27"/>
  <c r="U55" i="27"/>
  <c r="U57" i="27"/>
  <c r="U59" i="27"/>
  <c r="U61" i="27"/>
  <c r="U63" i="27"/>
  <c r="U65" i="27"/>
  <c r="U67" i="27"/>
  <c r="U69" i="27"/>
  <c r="U71" i="27"/>
  <c r="U73" i="27"/>
  <c r="U75" i="27"/>
  <c r="U77" i="27"/>
  <c r="U79" i="27"/>
  <c r="U81" i="27"/>
  <c r="U83" i="27"/>
  <c r="U85" i="27"/>
  <c r="U87" i="27"/>
  <c r="U89" i="27"/>
  <c r="U91" i="27"/>
  <c r="U93" i="27"/>
  <c r="U95" i="27"/>
  <c r="U97" i="27"/>
  <c r="U99" i="27"/>
  <c r="U101" i="27"/>
  <c r="U103" i="27"/>
  <c r="U105" i="27"/>
  <c r="U107" i="27"/>
  <c r="U109" i="27"/>
  <c r="U111" i="27"/>
  <c r="U113" i="27"/>
  <c r="U115" i="27"/>
  <c r="U117" i="27"/>
  <c r="U119" i="27"/>
  <c r="U121" i="27"/>
  <c r="U123" i="27"/>
  <c r="U125" i="27"/>
  <c r="U127" i="27"/>
  <c r="U129" i="27"/>
  <c r="U131" i="27"/>
  <c r="U133" i="27"/>
  <c r="U135" i="27"/>
  <c r="U137" i="27"/>
  <c r="U139" i="27"/>
  <c r="U141" i="27"/>
  <c r="U143" i="27"/>
  <c r="U145" i="27"/>
  <c r="U147" i="27"/>
  <c r="U149" i="27"/>
  <c r="U151" i="27"/>
  <c r="U153" i="27"/>
  <c r="U155" i="27"/>
  <c r="U157" i="27"/>
  <c r="U159" i="27"/>
  <c r="U161" i="27"/>
  <c r="U163" i="27"/>
  <c r="U165" i="27"/>
  <c r="U167" i="27"/>
  <c r="U169" i="27"/>
  <c r="U171" i="27"/>
  <c r="U173" i="27"/>
  <c r="U175" i="27"/>
  <c r="U177" i="27"/>
  <c r="U179" i="27"/>
  <c r="U181" i="27"/>
  <c r="U183" i="27"/>
  <c r="U185" i="27"/>
  <c r="U187" i="27"/>
  <c r="U189" i="27"/>
  <c r="U191" i="27"/>
  <c r="U193" i="27"/>
  <c r="U195" i="27"/>
  <c r="U197" i="27"/>
  <c r="U199" i="27"/>
  <c r="U201" i="27"/>
  <c r="U203" i="27"/>
  <c r="U205" i="27"/>
  <c r="U207" i="27"/>
  <c r="U209" i="27"/>
  <c r="U211" i="27"/>
  <c r="U213" i="27"/>
  <c r="U215" i="27"/>
  <c r="U217" i="27"/>
  <c r="U219" i="27"/>
  <c r="U221" i="27"/>
  <c r="U223" i="27"/>
  <c r="U225" i="27"/>
  <c r="U227" i="27"/>
  <c r="U229" i="27"/>
  <c r="U231" i="27"/>
  <c r="U233" i="27"/>
  <c r="U235" i="27"/>
  <c r="U237" i="27"/>
  <c r="U239" i="27"/>
  <c r="U241" i="27"/>
  <c r="U243" i="27"/>
  <c r="U245" i="27"/>
  <c r="U247" i="27"/>
  <c r="U249" i="27"/>
  <c r="U251" i="27"/>
  <c r="U253" i="27"/>
  <c r="U255" i="27"/>
  <c r="U257" i="27"/>
  <c r="U259" i="27"/>
  <c r="U261" i="27"/>
  <c r="U263" i="27"/>
  <c r="U265" i="27"/>
  <c r="U267" i="27"/>
  <c r="U269" i="27"/>
  <c r="U271" i="27"/>
  <c r="U273" i="27"/>
  <c r="U275" i="27"/>
  <c r="U277" i="27"/>
  <c r="U279" i="27"/>
  <c r="U281" i="27"/>
  <c r="U283" i="27"/>
  <c r="U285" i="27"/>
  <c r="U287" i="27"/>
  <c r="U289" i="27"/>
  <c r="U291" i="27"/>
  <c r="U293" i="27"/>
  <c r="U295" i="27"/>
  <c r="U297" i="27"/>
  <c r="U299" i="27"/>
  <c r="U301" i="27"/>
  <c r="U303" i="27"/>
  <c r="U305" i="27"/>
  <c r="U307" i="27"/>
  <c r="U309" i="27"/>
  <c r="U311" i="27"/>
  <c r="U313" i="27"/>
  <c r="U315" i="27"/>
  <c r="U317" i="27"/>
  <c r="U319" i="27"/>
  <c r="U321" i="27"/>
  <c r="U323" i="27"/>
  <c r="U325" i="27"/>
  <c r="U327" i="27"/>
  <c r="U329" i="27"/>
  <c r="U331" i="27"/>
  <c r="U333" i="27"/>
  <c r="AF20" i="27"/>
  <c r="AF36" i="27"/>
  <c r="AF52" i="27"/>
  <c r="AF68" i="27"/>
  <c r="AF84" i="27"/>
  <c r="AF100" i="27"/>
  <c r="AF116" i="27"/>
  <c r="AF132" i="27"/>
  <c r="AF148" i="27"/>
  <c r="AF164" i="27"/>
  <c r="AF180" i="27"/>
  <c r="AF196" i="27"/>
  <c r="AF212" i="27"/>
  <c r="AF228" i="27"/>
  <c r="AF244" i="27"/>
  <c r="AF260" i="27"/>
  <c r="AF276" i="27"/>
  <c r="AF292" i="27"/>
  <c r="AF308" i="27"/>
  <c r="AF324" i="27"/>
  <c r="AF340" i="27"/>
  <c r="AF356" i="27"/>
  <c r="AF372" i="27"/>
  <c r="AF388" i="27"/>
  <c r="AF404" i="27"/>
  <c r="AF420" i="27"/>
  <c r="AF436" i="27"/>
  <c r="AF452" i="27"/>
  <c r="AF468" i="27"/>
  <c r="AF484" i="27"/>
  <c r="AF500" i="27"/>
  <c r="AF516" i="27"/>
  <c r="AF532" i="27"/>
  <c r="AF548" i="27"/>
  <c r="AF564" i="27"/>
  <c r="AF580" i="27"/>
  <c r="AF596" i="27"/>
  <c r="AF612" i="27"/>
  <c r="AF628" i="27"/>
  <c r="AF644" i="27"/>
  <c r="AF660" i="27"/>
  <c r="AF676" i="27"/>
  <c r="AF692" i="27"/>
  <c r="U334" i="27"/>
  <c r="U336" i="27"/>
  <c r="U338" i="27"/>
  <c r="U340" i="27"/>
  <c r="U342" i="27"/>
  <c r="U344" i="27"/>
  <c r="U346" i="27"/>
  <c r="U348" i="27"/>
  <c r="U350" i="27"/>
  <c r="U352" i="27"/>
  <c r="U354" i="27"/>
  <c r="U356" i="27"/>
  <c r="U358" i="27"/>
  <c r="U360" i="27"/>
  <c r="U362" i="27"/>
  <c r="U364" i="27"/>
  <c r="U366" i="27"/>
  <c r="U368" i="27"/>
  <c r="U370" i="27"/>
  <c r="U372" i="27"/>
  <c r="U374" i="27"/>
  <c r="U376" i="27"/>
  <c r="U378" i="27"/>
  <c r="U380" i="27"/>
  <c r="U382" i="27"/>
  <c r="U384" i="27"/>
  <c r="U386" i="27"/>
  <c r="U388" i="27"/>
  <c r="U390" i="27"/>
  <c r="U392" i="27"/>
  <c r="U394" i="27"/>
  <c r="U396" i="27"/>
  <c r="U398" i="27"/>
  <c r="U400" i="27"/>
  <c r="U402" i="27"/>
  <c r="U404" i="27"/>
  <c r="U406" i="27"/>
  <c r="U408" i="27"/>
  <c r="U410" i="27"/>
  <c r="U412" i="27"/>
  <c r="U414" i="27"/>
  <c r="U416" i="27"/>
  <c r="U418" i="27"/>
  <c r="U420" i="27"/>
  <c r="U422" i="27"/>
  <c r="U424" i="27"/>
  <c r="U426" i="27"/>
  <c r="U428" i="27"/>
  <c r="U430" i="27"/>
  <c r="U432" i="27"/>
  <c r="U434" i="27"/>
  <c r="U436" i="27"/>
  <c r="U438" i="27"/>
  <c r="U440" i="27"/>
  <c r="U442" i="27"/>
  <c r="U444" i="27"/>
  <c r="U446" i="27"/>
  <c r="U448" i="27"/>
  <c r="U450" i="27"/>
  <c r="U452" i="27"/>
  <c r="U454" i="27"/>
  <c r="U456" i="27"/>
  <c r="U458" i="27"/>
  <c r="U460" i="27"/>
  <c r="U462" i="27"/>
  <c r="U464" i="27"/>
  <c r="U466" i="27"/>
  <c r="U468" i="27"/>
  <c r="U470" i="27"/>
  <c r="U472" i="27"/>
  <c r="U474" i="27"/>
  <c r="U476" i="27"/>
  <c r="U478" i="27"/>
  <c r="U480" i="27"/>
  <c r="U482" i="27"/>
  <c r="U484" i="27"/>
  <c r="U486" i="27"/>
  <c r="U488" i="27"/>
  <c r="U490" i="27"/>
  <c r="U492" i="27"/>
  <c r="U494" i="27"/>
  <c r="U496" i="27"/>
  <c r="U498" i="27"/>
  <c r="U500" i="27"/>
  <c r="U502" i="27"/>
  <c r="U504" i="27"/>
  <c r="U506" i="27"/>
  <c r="U508" i="27"/>
  <c r="U510" i="27"/>
  <c r="U512" i="27"/>
  <c r="U514" i="27"/>
  <c r="U516" i="27"/>
  <c r="U518" i="27"/>
  <c r="U520" i="27"/>
  <c r="U522" i="27"/>
  <c r="U524" i="27"/>
  <c r="U526" i="27"/>
  <c r="U528" i="27"/>
  <c r="U530" i="27"/>
  <c r="U532" i="27"/>
  <c r="U534" i="27"/>
  <c r="U536" i="27"/>
  <c r="U538" i="27"/>
  <c r="U540" i="27"/>
  <c r="U542" i="27"/>
  <c r="U544" i="27"/>
  <c r="U546" i="27"/>
  <c r="U548" i="27"/>
  <c r="U550" i="27"/>
  <c r="U552" i="27"/>
  <c r="U554" i="27"/>
  <c r="U556" i="27"/>
  <c r="U558" i="27"/>
  <c r="U560" i="27"/>
  <c r="U562" i="27"/>
  <c r="U564" i="27"/>
  <c r="U566" i="27"/>
  <c r="U568" i="27"/>
  <c r="U570" i="27"/>
  <c r="U572" i="27"/>
  <c r="U574" i="27"/>
  <c r="U576" i="27"/>
  <c r="U578" i="27"/>
  <c r="U580" i="27"/>
  <c r="U582" i="27"/>
  <c r="U584" i="27"/>
  <c r="U586" i="27"/>
  <c r="U588" i="27"/>
  <c r="U590" i="27"/>
  <c r="U592" i="27"/>
  <c r="U594" i="27"/>
  <c r="U596" i="27"/>
  <c r="U598" i="27"/>
  <c r="U600" i="27"/>
  <c r="U602" i="27"/>
  <c r="U604" i="27"/>
  <c r="U606" i="27"/>
  <c r="U608" i="27"/>
  <c r="U610" i="27"/>
  <c r="U612" i="27"/>
  <c r="U614" i="27"/>
  <c r="U616" i="27"/>
  <c r="U618" i="27"/>
  <c r="U620" i="27"/>
  <c r="U622" i="27"/>
  <c r="U624" i="27"/>
  <c r="U626" i="27"/>
  <c r="U628" i="27"/>
  <c r="U630" i="27"/>
  <c r="U632" i="27"/>
  <c r="U634" i="27"/>
  <c r="U636" i="27"/>
  <c r="U638" i="27"/>
  <c r="U640" i="27"/>
  <c r="U642" i="27"/>
  <c r="U644" i="27"/>
  <c r="U646" i="27"/>
  <c r="U648" i="27"/>
  <c r="U650" i="27"/>
  <c r="U652" i="27"/>
  <c r="U654" i="27"/>
  <c r="U656" i="27"/>
  <c r="U658" i="27"/>
  <c r="U660" i="27"/>
  <c r="U662" i="27"/>
  <c r="U664" i="27"/>
  <c r="U666" i="27"/>
  <c r="U668" i="27"/>
  <c r="U670" i="27"/>
  <c r="U672" i="27"/>
  <c r="U674" i="27"/>
  <c r="U676" i="27"/>
  <c r="U678" i="27"/>
  <c r="U680" i="27"/>
  <c r="U682" i="27"/>
  <c r="U684" i="27"/>
  <c r="U686" i="27"/>
  <c r="U688" i="27"/>
  <c r="U690" i="27"/>
  <c r="U692" i="27"/>
  <c r="U694" i="27"/>
  <c r="U696" i="27"/>
  <c r="U698" i="27"/>
  <c r="U700" i="27"/>
  <c r="U702" i="27"/>
  <c r="U704" i="27"/>
  <c r="U706" i="27"/>
  <c r="U708" i="27"/>
  <c r="U710" i="27"/>
  <c r="U712" i="27"/>
  <c r="U714" i="27"/>
  <c r="U716" i="27"/>
  <c r="U718" i="27"/>
  <c r="U720" i="27"/>
  <c r="U722" i="27"/>
  <c r="U724" i="27"/>
  <c r="U726" i="27"/>
  <c r="U728" i="27"/>
  <c r="U730" i="27"/>
  <c r="U732" i="27"/>
  <c r="U734" i="27"/>
  <c r="U736" i="27"/>
  <c r="U738" i="27"/>
  <c r="U740" i="27"/>
  <c r="U742" i="27"/>
  <c r="U744" i="27"/>
  <c r="U746" i="27"/>
  <c r="U748" i="27"/>
  <c r="U750" i="27"/>
  <c r="U752" i="27"/>
  <c r="U754" i="27"/>
  <c r="U756" i="27"/>
  <c r="U758" i="27"/>
  <c r="U760" i="27"/>
  <c r="U762" i="27"/>
  <c r="U764" i="27"/>
  <c r="U766" i="27"/>
  <c r="U768" i="27"/>
  <c r="U770" i="27"/>
  <c r="U772" i="27"/>
  <c r="U774" i="27"/>
  <c r="U776" i="27"/>
  <c r="U778" i="27"/>
  <c r="U780" i="27"/>
  <c r="U782" i="27"/>
  <c r="U784" i="27"/>
  <c r="U786" i="27"/>
  <c r="U788" i="27"/>
  <c r="U790" i="27"/>
  <c r="U792" i="27"/>
  <c r="U794" i="27"/>
  <c r="U796" i="27"/>
  <c r="U798" i="27"/>
  <c r="U800" i="27"/>
  <c r="U802" i="27"/>
  <c r="U804" i="27"/>
  <c r="U806" i="27"/>
  <c r="U808" i="27"/>
  <c r="U810" i="27"/>
  <c r="U812" i="27"/>
  <c r="U814" i="27"/>
  <c r="U816" i="27"/>
  <c r="U818" i="27"/>
  <c r="U820" i="27"/>
  <c r="U822" i="27"/>
  <c r="U824" i="27"/>
  <c r="U826" i="27"/>
  <c r="U828" i="27"/>
  <c r="U830" i="27"/>
  <c r="U832" i="27"/>
  <c r="U834" i="27"/>
  <c r="U836" i="27"/>
  <c r="U838" i="27"/>
  <c r="U840" i="27"/>
  <c r="U842" i="27"/>
  <c r="U844" i="27"/>
  <c r="U846" i="27"/>
  <c r="U848" i="27"/>
  <c r="U850" i="27"/>
  <c r="U852" i="27"/>
  <c r="U854" i="27"/>
  <c r="U856" i="27"/>
  <c r="U858" i="27"/>
  <c r="U860" i="27"/>
  <c r="U862" i="27"/>
  <c r="U864" i="27"/>
  <c r="U866" i="27"/>
  <c r="U868" i="27"/>
  <c r="U870" i="27"/>
  <c r="U872" i="27"/>
  <c r="U874" i="27"/>
  <c r="U876" i="27"/>
  <c r="U878" i="27"/>
  <c r="U880" i="27"/>
  <c r="U882" i="27"/>
  <c r="U884" i="27"/>
  <c r="U886" i="27"/>
  <c r="U888" i="27"/>
  <c r="U890" i="27"/>
  <c r="U892" i="27"/>
  <c r="U894" i="27"/>
  <c r="U896" i="27"/>
  <c r="U898" i="27"/>
  <c r="U900" i="27"/>
  <c r="U902" i="27"/>
  <c r="U904" i="27"/>
  <c r="U906" i="27"/>
  <c r="U908" i="27"/>
  <c r="U910" i="27"/>
  <c r="U912" i="27"/>
  <c r="U914" i="27"/>
  <c r="U916" i="27"/>
  <c r="U918" i="27"/>
  <c r="U920" i="27"/>
  <c r="U922" i="27"/>
  <c r="U924" i="27"/>
  <c r="U926" i="27"/>
  <c r="U928" i="27"/>
  <c r="U930" i="27"/>
  <c r="U932" i="27"/>
  <c r="U934" i="27"/>
  <c r="U936" i="27"/>
  <c r="U938" i="27"/>
  <c r="U940" i="27"/>
  <c r="U942" i="27"/>
  <c r="U944" i="27"/>
  <c r="U946" i="27"/>
  <c r="U948" i="27"/>
  <c r="U950" i="27"/>
  <c r="U952" i="27"/>
  <c r="U954" i="27"/>
  <c r="U956" i="27"/>
  <c r="U958" i="27"/>
  <c r="U960" i="27"/>
  <c r="U962" i="27"/>
  <c r="U964" i="27"/>
  <c r="U966" i="27"/>
  <c r="U968" i="27"/>
  <c r="U970" i="27"/>
  <c r="U972" i="27"/>
  <c r="U974" i="27"/>
  <c r="U976" i="27"/>
  <c r="U978" i="27"/>
  <c r="U980" i="27"/>
  <c r="U982" i="27"/>
  <c r="U984" i="27"/>
  <c r="U986" i="27"/>
  <c r="U988" i="27"/>
  <c r="U990" i="27"/>
  <c r="U992" i="27"/>
  <c r="U994" i="27"/>
  <c r="U996" i="27"/>
  <c r="U998" i="27"/>
  <c r="U1000" i="27"/>
  <c r="U1002" i="27"/>
  <c r="U1004" i="27"/>
  <c r="U1006" i="27"/>
  <c r="AF694" i="27"/>
  <c r="AF710" i="27"/>
  <c r="AF718" i="27"/>
  <c r="AF726" i="27"/>
  <c r="AF734" i="27"/>
  <c r="AF742" i="27"/>
  <c r="AF750" i="27"/>
  <c r="AF758" i="27"/>
  <c r="AF766" i="27"/>
  <c r="AF774" i="27"/>
  <c r="AF782" i="27"/>
  <c r="AF790" i="27"/>
  <c r="AF798" i="27"/>
  <c r="AF806" i="27"/>
  <c r="AF814" i="27"/>
  <c r="AF822" i="27"/>
  <c r="AF830" i="27"/>
  <c r="AF838" i="27"/>
  <c r="AF846" i="27"/>
  <c r="AF854" i="27"/>
  <c r="AF862" i="27"/>
  <c r="AF870" i="27"/>
  <c r="AF878" i="27"/>
  <c r="AF886" i="27"/>
  <c r="AF894" i="27"/>
  <c r="AF902" i="27"/>
  <c r="AF910" i="27"/>
  <c r="AF918" i="27"/>
  <c r="AF926" i="27"/>
  <c r="AF934" i="27"/>
  <c r="AF942" i="27"/>
  <c r="AF950" i="27"/>
  <c r="AF958" i="27"/>
  <c r="AF966" i="27"/>
  <c r="AF974" i="27"/>
  <c r="AF982" i="27"/>
  <c r="AF990" i="27"/>
  <c r="AF998" i="27"/>
  <c r="AF1006" i="27"/>
  <c r="BF19" i="25"/>
  <c r="E20" i="25" l="1"/>
  <c r="E27" i="1"/>
  <c r="E11" i="1"/>
  <c r="E22" i="1"/>
  <c r="E17" i="1"/>
  <c r="K20" i="25"/>
  <c r="K24" i="25"/>
  <c r="K28" i="25"/>
  <c r="K32" i="25"/>
  <c r="K36" i="25"/>
  <c r="K40" i="25"/>
  <c r="K44" i="25"/>
  <c r="K48" i="25"/>
  <c r="K52" i="25"/>
  <c r="K56" i="25"/>
  <c r="K60" i="25"/>
  <c r="K64" i="25"/>
  <c r="K68" i="25"/>
  <c r="K72" i="25"/>
  <c r="K76" i="25"/>
  <c r="K80" i="25"/>
  <c r="K84" i="25"/>
  <c r="K88" i="25"/>
  <c r="K92" i="25"/>
  <c r="K96" i="25"/>
  <c r="K100" i="25"/>
  <c r="K104" i="25"/>
  <c r="K108" i="25"/>
  <c r="K112" i="25"/>
  <c r="K116" i="25"/>
  <c r="K120" i="25"/>
  <c r="K124" i="25"/>
  <c r="K128" i="25"/>
  <c r="K132" i="25"/>
  <c r="K136" i="25"/>
  <c r="K140" i="25"/>
  <c r="K144" i="25"/>
  <c r="K148" i="25"/>
  <c r="K152" i="25"/>
  <c r="K156" i="25"/>
  <c r="K160" i="25"/>
  <c r="K164" i="25"/>
  <c r="K168" i="25"/>
  <c r="K172" i="25"/>
  <c r="K176" i="25"/>
  <c r="K180" i="25"/>
  <c r="K184" i="25"/>
  <c r="K188" i="25"/>
  <c r="K192" i="25"/>
  <c r="K196" i="25"/>
  <c r="K200" i="25"/>
  <c r="K204" i="25"/>
  <c r="K208" i="25"/>
  <c r="K212" i="25"/>
  <c r="K216" i="25"/>
  <c r="K220" i="25"/>
  <c r="K224" i="25"/>
  <c r="K228" i="25"/>
  <c r="K232" i="25"/>
  <c r="K236" i="25"/>
  <c r="K240" i="25"/>
  <c r="K244" i="25"/>
  <c r="K248" i="25"/>
  <c r="K252" i="25"/>
  <c r="K256" i="25"/>
  <c r="K260" i="25"/>
  <c r="K264" i="25"/>
  <c r="K268" i="25"/>
  <c r="K272" i="25"/>
  <c r="K276" i="25"/>
  <c r="K280" i="25"/>
  <c r="K284" i="25"/>
  <c r="K288" i="25"/>
  <c r="K292" i="25"/>
  <c r="K296" i="25"/>
  <c r="K300" i="25"/>
  <c r="K304" i="25"/>
  <c r="K308" i="25"/>
  <c r="K312" i="25"/>
  <c r="K316" i="25"/>
  <c r="K320" i="25"/>
  <c r="K324" i="25"/>
  <c r="K328" i="25"/>
  <c r="K332" i="25"/>
  <c r="K336" i="25"/>
  <c r="K340" i="25"/>
  <c r="K344" i="25"/>
  <c r="K348" i="25"/>
  <c r="K352" i="25"/>
  <c r="K356" i="25"/>
  <c r="K360" i="25"/>
  <c r="K364" i="25"/>
  <c r="K368" i="25"/>
  <c r="K372" i="25"/>
  <c r="K376" i="25"/>
  <c r="K380" i="25"/>
  <c r="K384" i="25"/>
  <c r="K388" i="25"/>
  <c r="K392" i="25"/>
  <c r="K396" i="25"/>
  <c r="K400" i="25"/>
  <c r="K404" i="25"/>
  <c r="K408" i="25"/>
  <c r="K412" i="25"/>
  <c r="K416" i="25"/>
  <c r="K420" i="25"/>
  <c r="K424" i="25"/>
  <c r="K428" i="25"/>
  <c r="K432" i="25"/>
  <c r="K436" i="25"/>
  <c r="K440" i="25"/>
  <c r="K444" i="25"/>
  <c r="K448" i="25"/>
  <c r="K452" i="25"/>
  <c r="K456" i="25"/>
  <c r="K460" i="25"/>
  <c r="K464" i="25"/>
  <c r="K468" i="25"/>
  <c r="K472" i="25"/>
  <c r="K476" i="25"/>
  <c r="K480" i="25"/>
  <c r="K484" i="25"/>
  <c r="K488" i="25"/>
  <c r="K492" i="25"/>
  <c r="K496" i="25"/>
  <c r="K500" i="25"/>
  <c r="K504" i="25"/>
  <c r="K508" i="25"/>
  <c r="K512" i="25"/>
  <c r="K516" i="25"/>
  <c r="K520" i="25"/>
  <c r="K524" i="25"/>
  <c r="K528" i="25"/>
  <c r="K532" i="25"/>
  <c r="K536" i="25"/>
  <c r="K540" i="25"/>
  <c r="K544" i="25"/>
  <c r="K548" i="25"/>
  <c r="K552" i="25"/>
  <c r="K556" i="25"/>
  <c r="K560" i="25"/>
  <c r="K564" i="25"/>
  <c r="K568" i="25"/>
  <c r="K572" i="25"/>
  <c r="K576" i="25"/>
  <c r="K580" i="25"/>
  <c r="K584" i="25"/>
  <c r="K588" i="25"/>
  <c r="K592" i="25"/>
  <c r="K596" i="25"/>
  <c r="K600" i="25"/>
  <c r="K604" i="25"/>
  <c r="K608" i="25"/>
  <c r="K612" i="25"/>
  <c r="K616" i="25"/>
  <c r="K620" i="25"/>
  <c r="K624" i="25"/>
  <c r="K628" i="25"/>
  <c r="K632" i="25"/>
  <c r="K636" i="25"/>
  <c r="K640" i="25"/>
  <c r="K644" i="25"/>
  <c r="K648" i="25"/>
  <c r="K652" i="25"/>
  <c r="K656" i="25"/>
  <c r="K660" i="25"/>
  <c r="K664" i="25"/>
  <c r="K668" i="25"/>
  <c r="K672" i="25"/>
  <c r="K676" i="25"/>
  <c r="K680" i="25"/>
  <c r="K684" i="25"/>
  <c r="K688" i="25"/>
  <c r="K692" i="25"/>
  <c r="K696" i="25"/>
  <c r="K700" i="25"/>
  <c r="K704" i="25"/>
  <c r="K708" i="25"/>
  <c r="K712" i="25"/>
  <c r="K716" i="25"/>
  <c r="K720" i="25"/>
  <c r="K724" i="25"/>
  <c r="K728" i="25"/>
  <c r="K732" i="25"/>
  <c r="K736" i="25"/>
  <c r="K740" i="25"/>
  <c r="K744" i="25"/>
  <c r="K748" i="25"/>
  <c r="K752" i="25"/>
  <c r="K756" i="25"/>
  <c r="K760" i="25"/>
  <c r="K764" i="25"/>
  <c r="K768" i="25"/>
  <c r="K772" i="25"/>
  <c r="K776" i="25"/>
  <c r="K780" i="25"/>
  <c r="K784" i="25"/>
  <c r="K788" i="25"/>
  <c r="K792" i="25"/>
  <c r="K796" i="25"/>
  <c r="K800" i="25"/>
  <c r="K804" i="25"/>
  <c r="K808" i="25"/>
  <c r="K812" i="25"/>
  <c r="K816" i="25"/>
  <c r="K820" i="25"/>
  <c r="K824" i="25"/>
  <c r="K828" i="25"/>
  <c r="K832" i="25"/>
  <c r="K836" i="25"/>
  <c r="K840" i="25"/>
  <c r="K844" i="25"/>
  <c r="K848" i="25"/>
  <c r="K852" i="25"/>
  <c r="K856" i="25"/>
  <c r="K860" i="25"/>
  <c r="K864" i="25"/>
  <c r="K868" i="25"/>
  <c r="K872" i="25"/>
  <c r="K876" i="25"/>
  <c r="K880" i="25"/>
  <c r="K884" i="25"/>
  <c r="K888" i="25"/>
  <c r="K892" i="25"/>
  <c r="K896" i="25"/>
  <c r="K900" i="25"/>
  <c r="K904" i="25"/>
  <c r="K908" i="25"/>
  <c r="K912" i="25"/>
  <c r="K916" i="25"/>
  <c r="K920" i="25"/>
  <c r="K924" i="25"/>
  <c r="K928" i="25"/>
  <c r="K932" i="25"/>
  <c r="K936" i="25"/>
  <c r="K940" i="25"/>
  <c r="K944" i="25"/>
  <c r="K948" i="25"/>
  <c r="K952" i="25"/>
  <c r="K956" i="25"/>
  <c r="K960" i="25"/>
  <c r="K964" i="25"/>
  <c r="K968" i="25"/>
  <c r="K972" i="25"/>
  <c r="K976" i="25"/>
  <c r="K980" i="25"/>
  <c r="K984" i="25"/>
  <c r="K988" i="25"/>
  <c r="K992" i="25"/>
  <c r="K996" i="25"/>
  <c r="K1000" i="25"/>
  <c r="K1004" i="25"/>
  <c r="K1008" i="25"/>
  <c r="K1012" i="25"/>
  <c r="K1016" i="25"/>
  <c r="K21" i="25"/>
  <c r="K25" i="25"/>
  <c r="K29" i="25"/>
  <c r="K33" i="25"/>
  <c r="K37" i="25"/>
  <c r="K41" i="25"/>
  <c r="K45" i="25"/>
  <c r="K49" i="25"/>
  <c r="K53" i="25"/>
  <c r="K57" i="25"/>
  <c r="K61" i="25"/>
  <c r="K65" i="25"/>
  <c r="K69" i="25"/>
  <c r="K73" i="25"/>
  <c r="K77" i="25"/>
  <c r="K81" i="25"/>
  <c r="K85" i="25"/>
  <c r="K89" i="25"/>
  <c r="K93" i="25"/>
  <c r="K97" i="25"/>
  <c r="K101" i="25"/>
  <c r="K105" i="25"/>
  <c r="K109" i="25"/>
  <c r="K113" i="25"/>
  <c r="K117" i="25"/>
  <c r="K121" i="25"/>
  <c r="K125" i="25"/>
  <c r="K129" i="25"/>
  <c r="K133" i="25"/>
  <c r="K137" i="25"/>
  <c r="K141" i="25"/>
  <c r="K145" i="25"/>
  <c r="K149" i="25"/>
  <c r="K153" i="25"/>
  <c r="K157" i="25"/>
  <c r="K161" i="25"/>
  <c r="K165" i="25"/>
  <c r="K169" i="25"/>
  <c r="K173" i="25"/>
  <c r="K177" i="25"/>
  <c r="K181" i="25"/>
  <c r="K185" i="25"/>
  <c r="K189" i="25"/>
  <c r="K193" i="25"/>
  <c r="K197" i="25"/>
  <c r="K201" i="25"/>
  <c r="K205" i="25"/>
  <c r="K209" i="25"/>
  <c r="K213" i="25"/>
  <c r="K217" i="25"/>
  <c r="K221" i="25"/>
  <c r="K225" i="25"/>
  <c r="K229" i="25"/>
  <c r="K233" i="25"/>
  <c r="K237" i="25"/>
  <c r="K241" i="25"/>
  <c r="K245" i="25"/>
  <c r="K249" i="25"/>
  <c r="K253" i="25"/>
  <c r="K257" i="25"/>
  <c r="K261" i="25"/>
  <c r="K265" i="25"/>
  <c r="K269" i="25"/>
  <c r="K273" i="25"/>
  <c r="K277" i="25"/>
  <c r="K281" i="25"/>
  <c r="K285" i="25"/>
  <c r="K289" i="25"/>
  <c r="K293" i="25"/>
  <c r="K297" i="25"/>
  <c r="K301" i="25"/>
  <c r="K305" i="25"/>
  <c r="K309" i="25"/>
  <c r="K313" i="25"/>
  <c r="K317" i="25"/>
  <c r="K321" i="25"/>
  <c r="K325" i="25"/>
  <c r="K329" i="25"/>
  <c r="K333" i="25"/>
  <c r="K337" i="25"/>
  <c r="K341" i="25"/>
  <c r="K345" i="25"/>
  <c r="K349" i="25"/>
  <c r="K353" i="25"/>
  <c r="K357" i="25"/>
  <c r="K361" i="25"/>
  <c r="K365" i="25"/>
  <c r="K369" i="25"/>
  <c r="K373" i="25"/>
  <c r="K377" i="25"/>
  <c r="K381" i="25"/>
  <c r="K385" i="25"/>
  <c r="K389" i="25"/>
  <c r="K393" i="25"/>
  <c r="K397" i="25"/>
  <c r="K401" i="25"/>
  <c r="K405" i="25"/>
  <c r="K409" i="25"/>
  <c r="K413" i="25"/>
  <c r="K417" i="25"/>
  <c r="K421" i="25"/>
  <c r="K425" i="25"/>
  <c r="K429" i="25"/>
  <c r="K433" i="25"/>
  <c r="K437" i="25"/>
  <c r="K441" i="25"/>
  <c r="K445" i="25"/>
  <c r="K449" i="25"/>
  <c r="K453" i="25"/>
  <c r="K457" i="25"/>
  <c r="K461" i="25"/>
  <c r="K465" i="25"/>
  <c r="K469" i="25"/>
  <c r="K473" i="25"/>
  <c r="K477" i="25"/>
  <c r="K481" i="25"/>
  <c r="K485" i="25"/>
  <c r="K489" i="25"/>
  <c r="K493" i="25"/>
  <c r="K497" i="25"/>
  <c r="K501" i="25"/>
  <c r="K505" i="25"/>
  <c r="K509" i="25"/>
  <c r="K513" i="25"/>
  <c r="K517" i="25"/>
  <c r="K521" i="25"/>
  <c r="K525" i="25"/>
  <c r="K529" i="25"/>
  <c r="K533" i="25"/>
  <c r="K537" i="25"/>
  <c r="K541" i="25"/>
  <c r="K545" i="25"/>
  <c r="K549" i="25"/>
  <c r="K553" i="25"/>
  <c r="K557" i="25"/>
  <c r="K561" i="25"/>
  <c r="K565" i="25"/>
  <c r="K569" i="25"/>
  <c r="K573" i="25"/>
  <c r="K577" i="25"/>
  <c r="K581" i="25"/>
  <c r="K585" i="25"/>
  <c r="K589" i="25"/>
  <c r="K593" i="25"/>
  <c r="K597" i="25"/>
  <c r="K601" i="25"/>
  <c r="K605" i="25"/>
  <c r="K609" i="25"/>
  <c r="K613" i="25"/>
  <c r="K617" i="25"/>
  <c r="K621" i="25"/>
  <c r="K625" i="25"/>
  <c r="K629" i="25"/>
  <c r="K633" i="25"/>
  <c r="K637" i="25"/>
  <c r="K641" i="25"/>
  <c r="K645" i="25"/>
  <c r="K649" i="25"/>
  <c r="K653" i="25"/>
  <c r="K657" i="25"/>
  <c r="K661" i="25"/>
  <c r="K665" i="25"/>
  <c r="K669" i="25"/>
  <c r="K673" i="25"/>
  <c r="K677" i="25"/>
  <c r="K681" i="25"/>
  <c r="K685" i="25"/>
  <c r="K689" i="25"/>
  <c r="K693" i="25"/>
  <c r="K697" i="25"/>
  <c r="K701" i="25"/>
  <c r="K705" i="25"/>
  <c r="K709" i="25"/>
  <c r="K713" i="25"/>
  <c r="K717" i="25"/>
  <c r="K721" i="25"/>
  <c r="K725" i="25"/>
  <c r="K729" i="25"/>
  <c r="K733" i="25"/>
  <c r="K737" i="25"/>
  <c r="K741" i="25"/>
  <c r="K745" i="25"/>
  <c r="K749" i="25"/>
  <c r="K753" i="25"/>
  <c r="K757" i="25"/>
  <c r="K761" i="25"/>
  <c r="K765" i="25"/>
  <c r="K769" i="25"/>
  <c r="K773" i="25"/>
  <c r="K777" i="25"/>
  <c r="K781" i="25"/>
  <c r="K785" i="25"/>
  <c r="K789" i="25"/>
  <c r="K793" i="25"/>
  <c r="K797" i="25"/>
  <c r="K801" i="25"/>
  <c r="K805" i="25"/>
  <c r="K809" i="25"/>
  <c r="K813" i="25"/>
  <c r="K817" i="25"/>
  <c r="K821" i="25"/>
  <c r="K825" i="25"/>
  <c r="K829" i="25"/>
  <c r="K833" i="25"/>
  <c r="K837" i="25"/>
  <c r="K841" i="25"/>
  <c r="K845" i="25"/>
  <c r="K849" i="25"/>
  <c r="K853" i="25"/>
  <c r="K857" i="25"/>
  <c r="K861" i="25"/>
  <c r="K865" i="25"/>
  <c r="K869" i="25"/>
  <c r="K873" i="25"/>
  <c r="K877" i="25"/>
  <c r="K881" i="25"/>
  <c r="K885" i="25"/>
  <c r="K889" i="25"/>
  <c r="K893" i="25"/>
  <c r="K897" i="25"/>
  <c r="K901" i="25"/>
  <c r="K905" i="25"/>
  <c r="K909" i="25"/>
  <c r="K913" i="25"/>
  <c r="K917" i="25"/>
  <c r="K921" i="25"/>
  <c r="K925" i="25"/>
  <c r="K929" i="25"/>
  <c r="K933" i="25"/>
  <c r="K937" i="25"/>
  <c r="K941" i="25"/>
  <c r="K945" i="25"/>
  <c r="K949" i="25"/>
  <c r="K953" i="25"/>
  <c r="K957" i="25"/>
  <c r="K961" i="25"/>
  <c r="K965" i="25"/>
  <c r="K969" i="25"/>
  <c r="K973" i="25"/>
  <c r="K977" i="25"/>
  <c r="K981" i="25"/>
  <c r="K985" i="25"/>
  <c r="K989" i="25"/>
  <c r="K993" i="25"/>
  <c r="K997" i="25"/>
  <c r="K1001" i="25"/>
  <c r="K1005" i="25"/>
  <c r="K1009" i="25"/>
  <c r="K1013" i="25"/>
  <c r="K1017" i="25"/>
  <c r="K22" i="25"/>
  <c r="K26" i="25"/>
  <c r="K30" i="25"/>
  <c r="K34" i="25"/>
  <c r="K38" i="25"/>
  <c r="K42" i="25"/>
  <c r="K46" i="25"/>
  <c r="K50" i="25"/>
  <c r="K54" i="25"/>
  <c r="K58" i="25"/>
  <c r="K62" i="25"/>
  <c r="K66" i="25"/>
  <c r="K70" i="25"/>
  <c r="K74" i="25"/>
  <c r="K78" i="25"/>
  <c r="K82" i="25"/>
  <c r="K86" i="25"/>
  <c r="K90" i="25"/>
  <c r="K94" i="25"/>
  <c r="K98" i="25"/>
  <c r="K102" i="25"/>
  <c r="K106" i="25"/>
  <c r="K110" i="25"/>
  <c r="K114" i="25"/>
  <c r="K118" i="25"/>
  <c r="K122" i="25"/>
  <c r="K126" i="25"/>
  <c r="K130" i="25"/>
  <c r="K134" i="25"/>
  <c r="K138" i="25"/>
  <c r="K142" i="25"/>
  <c r="K146" i="25"/>
  <c r="K150" i="25"/>
  <c r="K154" i="25"/>
  <c r="K158" i="25"/>
  <c r="K162" i="25"/>
  <c r="K166" i="25"/>
  <c r="K170" i="25"/>
  <c r="K174" i="25"/>
  <c r="K178" i="25"/>
  <c r="K182" i="25"/>
  <c r="K186" i="25"/>
  <c r="K190" i="25"/>
  <c r="K194" i="25"/>
  <c r="K198" i="25"/>
  <c r="K202" i="25"/>
  <c r="K206" i="25"/>
  <c r="K210" i="25"/>
  <c r="K214" i="25"/>
  <c r="K218" i="25"/>
  <c r="K222" i="25"/>
  <c r="K226" i="25"/>
  <c r="K230" i="25"/>
  <c r="K234" i="25"/>
  <c r="K238" i="25"/>
  <c r="K242" i="25"/>
  <c r="K246" i="25"/>
  <c r="K250" i="25"/>
  <c r="K254" i="25"/>
  <c r="K258" i="25"/>
  <c r="K262" i="25"/>
  <c r="K266" i="25"/>
  <c r="K270" i="25"/>
  <c r="K274" i="25"/>
  <c r="K278" i="25"/>
  <c r="K282" i="25"/>
  <c r="K286" i="25"/>
  <c r="K290" i="25"/>
  <c r="K294" i="25"/>
  <c r="K298" i="25"/>
  <c r="K302" i="25"/>
  <c r="K306" i="25"/>
  <c r="K310" i="25"/>
  <c r="K314" i="25"/>
  <c r="K318" i="25"/>
  <c r="K322" i="25"/>
  <c r="K326" i="25"/>
  <c r="K330" i="25"/>
  <c r="K334" i="25"/>
  <c r="K338" i="25"/>
  <c r="K342" i="25"/>
  <c r="K346" i="25"/>
  <c r="K350" i="25"/>
  <c r="K354" i="25"/>
  <c r="K358" i="25"/>
  <c r="K362" i="25"/>
  <c r="K366" i="25"/>
  <c r="K370" i="25"/>
  <c r="K374" i="25"/>
  <c r="K378" i="25"/>
  <c r="K382" i="25"/>
  <c r="K386" i="25"/>
  <c r="K390" i="25"/>
  <c r="K394" i="25"/>
  <c r="K398" i="25"/>
  <c r="K402" i="25"/>
  <c r="K406" i="25"/>
  <c r="K410" i="25"/>
  <c r="K414" i="25"/>
  <c r="K418" i="25"/>
  <c r="K422" i="25"/>
  <c r="K426" i="25"/>
  <c r="K430" i="25"/>
  <c r="K434" i="25"/>
  <c r="K438" i="25"/>
  <c r="K442" i="25"/>
  <c r="K446" i="25"/>
  <c r="K450" i="25"/>
  <c r="K454" i="25"/>
  <c r="K458" i="25"/>
  <c r="K462" i="25"/>
  <c r="K466" i="25"/>
  <c r="K470" i="25"/>
  <c r="K474" i="25"/>
  <c r="K478" i="25"/>
  <c r="K482" i="25"/>
  <c r="K486" i="25"/>
  <c r="K490" i="25"/>
  <c r="K494" i="25"/>
  <c r="K498" i="25"/>
  <c r="K502" i="25"/>
  <c r="K506" i="25"/>
  <c r="K510" i="25"/>
  <c r="K514" i="25"/>
  <c r="K518" i="25"/>
  <c r="K522" i="25"/>
  <c r="K526" i="25"/>
  <c r="K530" i="25"/>
  <c r="K534" i="25"/>
  <c r="K538" i="25"/>
  <c r="K542" i="25"/>
  <c r="K546" i="25"/>
  <c r="K550" i="25"/>
  <c r="K554" i="25"/>
  <c r="K558" i="25"/>
  <c r="K562" i="25"/>
  <c r="K566" i="25"/>
  <c r="K570" i="25"/>
  <c r="K574" i="25"/>
  <c r="K578" i="25"/>
  <c r="K582" i="25"/>
  <c r="K586" i="25"/>
  <c r="K590" i="25"/>
  <c r="K594" i="25"/>
  <c r="K598" i="25"/>
  <c r="K602" i="25"/>
  <c r="K606" i="25"/>
  <c r="K610" i="25"/>
  <c r="K614" i="25"/>
  <c r="K618" i="25"/>
  <c r="K622" i="25"/>
  <c r="K626" i="25"/>
  <c r="K630" i="25"/>
  <c r="K634" i="25"/>
  <c r="K638" i="25"/>
  <c r="K642" i="25"/>
  <c r="K646" i="25"/>
  <c r="K650" i="25"/>
  <c r="K654" i="25"/>
  <c r="K658" i="25"/>
  <c r="K662" i="25"/>
  <c r="K666" i="25"/>
  <c r="K670" i="25"/>
  <c r="K674" i="25"/>
  <c r="K678" i="25"/>
  <c r="K682" i="25"/>
  <c r="K686" i="25"/>
  <c r="K690" i="25"/>
  <c r="K694" i="25"/>
  <c r="K698" i="25"/>
  <c r="K702" i="25"/>
  <c r="K706" i="25"/>
  <c r="K710" i="25"/>
  <c r="K714" i="25"/>
  <c r="K718" i="25"/>
  <c r="K722" i="25"/>
  <c r="K726" i="25"/>
  <c r="K730" i="25"/>
  <c r="K734" i="25"/>
  <c r="K738" i="25"/>
  <c r="K742" i="25"/>
  <c r="K746" i="25"/>
  <c r="K750" i="25"/>
  <c r="K754" i="25"/>
  <c r="K758" i="25"/>
  <c r="K762" i="25"/>
  <c r="K766" i="25"/>
  <c r="K770" i="25"/>
  <c r="K774" i="25"/>
  <c r="K778" i="25"/>
  <c r="K782" i="25"/>
  <c r="K786" i="25"/>
  <c r="K790" i="25"/>
  <c r="K794" i="25"/>
  <c r="K798" i="25"/>
  <c r="K802" i="25"/>
  <c r="K806" i="25"/>
  <c r="K810" i="25"/>
  <c r="K814" i="25"/>
  <c r="K818" i="25"/>
  <c r="K822" i="25"/>
  <c r="K826" i="25"/>
  <c r="K830" i="25"/>
  <c r="K834" i="25"/>
  <c r="K838" i="25"/>
  <c r="K842" i="25"/>
  <c r="K846" i="25"/>
  <c r="K850" i="25"/>
  <c r="K854" i="25"/>
  <c r="K858" i="25"/>
  <c r="K862" i="25"/>
  <c r="K866" i="25"/>
  <c r="K870" i="25"/>
  <c r="K874" i="25"/>
  <c r="K878" i="25"/>
  <c r="K882" i="25"/>
  <c r="K886" i="25"/>
  <c r="K890" i="25"/>
  <c r="K894" i="25"/>
  <c r="K898" i="25"/>
  <c r="K902" i="25"/>
  <c r="K906" i="25"/>
  <c r="K910" i="25"/>
  <c r="K914" i="25"/>
  <c r="K918" i="25"/>
  <c r="K922" i="25"/>
  <c r="K926" i="25"/>
  <c r="K930" i="25"/>
  <c r="K934" i="25"/>
  <c r="K938" i="25"/>
  <c r="K942" i="25"/>
  <c r="K946" i="25"/>
  <c r="K950" i="25"/>
  <c r="K954" i="25"/>
  <c r="K958" i="25"/>
  <c r="K962" i="25"/>
  <c r="K966" i="25"/>
  <c r="K970" i="25"/>
  <c r="K974" i="25"/>
  <c r="K978" i="25"/>
  <c r="K982" i="25"/>
  <c r="K986" i="25"/>
  <c r="K990" i="25"/>
  <c r="K994" i="25"/>
  <c r="K998" i="25"/>
  <c r="K1002" i="25"/>
  <c r="K1006" i="25"/>
  <c r="K1010" i="25"/>
  <c r="K1014" i="25"/>
  <c r="K1018" i="25"/>
  <c r="K23" i="25"/>
  <c r="K27" i="25"/>
  <c r="K31" i="25"/>
  <c r="K35" i="25"/>
  <c r="K39" i="25"/>
  <c r="K43" i="25"/>
  <c r="K47" i="25"/>
  <c r="K51" i="25"/>
  <c r="K55" i="25"/>
  <c r="K59" i="25"/>
  <c r="K63" i="25"/>
  <c r="K67" i="25"/>
  <c r="K71" i="25"/>
  <c r="K75" i="25"/>
  <c r="K79" i="25"/>
  <c r="K83" i="25"/>
  <c r="K87" i="25"/>
  <c r="K91" i="25"/>
  <c r="K95" i="25"/>
  <c r="K99" i="25"/>
  <c r="K103" i="25"/>
  <c r="K107" i="25"/>
  <c r="K111" i="25"/>
  <c r="K115" i="25"/>
  <c r="K119" i="25"/>
  <c r="K123" i="25"/>
  <c r="K127" i="25"/>
  <c r="K131" i="25"/>
  <c r="K135" i="25"/>
  <c r="K139" i="25"/>
  <c r="K143" i="25"/>
  <c r="K147" i="25"/>
  <c r="K151" i="25"/>
  <c r="K155" i="25"/>
  <c r="K159" i="25"/>
  <c r="K163" i="25"/>
  <c r="K167" i="25"/>
  <c r="K171" i="25"/>
  <c r="K175" i="25"/>
  <c r="K179" i="25"/>
  <c r="K183" i="25"/>
  <c r="K187" i="25"/>
  <c r="K191" i="25"/>
  <c r="K195" i="25"/>
  <c r="K199" i="25"/>
  <c r="K203" i="25"/>
  <c r="K207" i="25"/>
  <c r="K211" i="25"/>
  <c r="K215" i="25"/>
  <c r="K219" i="25"/>
  <c r="K223" i="25"/>
  <c r="K227" i="25"/>
  <c r="K231" i="25"/>
  <c r="K235" i="25"/>
  <c r="K239" i="25"/>
  <c r="K243" i="25"/>
  <c r="K247" i="25"/>
  <c r="K251" i="25"/>
  <c r="K255" i="25"/>
  <c r="K259" i="25"/>
  <c r="K263" i="25"/>
  <c r="K267" i="25"/>
  <c r="K271" i="25"/>
  <c r="K275" i="25"/>
  <c r="K279" i="25"/>
  <c r="K283" i="25"/>
  <c r="K287" i="25"/>
  <c r="K291" i="25"/>
  <c r="K295" i="25"/>
  <c r="K299" i="25"/>
  <c r="K303" i="25"/>
  <c r="K307" i="25"/>
  <c r="K311" i="25"/>
  <c r="K315" i="25"/>
  <c r="K319" i="25"/>
  <c r="K323" i="25"/>
  <c r="K327" i="25"/>
  <c r="K331" i="25"/>
  <c r="K335" i="25"/>
  <c r="K339" i="25"/>
  <c r="K343" i="25"/>
  <c r="K347" i="25"/>
  <c r="K351" i="25"/>
  <c r="K355" i="25"/>
  <c r="K359" i="25"/>
  <c r="K363" i="25"/>
  <c r="K367" i="25"/>
  <c r="K371" i="25"/>
  <c r="K375" i="25"/>
  <c r="K379" i="25"/>
  <c r="K383" i="25"/>
  <c r="K387" i="25"/>
  <c r="K391" i="25"/>
  <c r="K395" i="25"/>
  <c r="K399" i="25"/>
  <c r="K403" i="25"/>
  <c r="K407" i="25"/>
  <c r="K411" i="25"/>
  <c r="K415" i="25"/>
  <c r="K419" i="25"/>
  <c r="K423" i="25"/>
  <c r="K427" i="25"/>
  <c r="K431" i="25"/>
  <c r="K435" i="25"/>
  <c r="K439" i="25"/>
  <c r="K443" i="25"/>
  <c r="K447" i="25"/>
  <c r="K451" i="25"/>
  <c r="K455" i="25"/>
  <c r="K459" i="25"/>
  <c r="K463" i="25"/>
  <c r="K467" i="25"/>
  <c r="K471" i="25"/>
  <c r="K475" i="25"/>
  <c r="K479" i="25"/>
  <c r="K483" i="25"/>
  <c r="K487" i="25"/>
  <c r="K491" i="25"/>
  <c r="K495" i="25"/>
  <c r="K499" i="25"/>
  <c r="K503" i="25"/>
  <c r="K507" i="25"/>
  <c r="K511" i="25"/>
  <c r="K515" i="25"/>
  <c r="K519" i="25"/>
  <c r="K523" i="25"/>
  <c r="K527" i="25"/>
  <c r="K531" i="25"/>
  <c r="K535" i="25"/>
  <c r="K539" i="25"/>
  <c r="K543" i="25"/>
  <c r="K547" i="25"/>
  <c r="K551" i="25"/>
  <c r="K555" i="25"/>
  <c r="K559" i="25"/>
  <c r="K563" i="25"/>
  <c r="K567" i="25"/>
  <c r="K571" i="25"/>
  <c r="K575" i="25"/>
  <c r="K579" i="25"/>
  <c r="K583" i="25"/>
  <c r="K587" i="25"/>
  <c r="K591" i="25"/>
  <c r="K595" i="25"/>
  <c r="K599" i="25"/>
  <c r="K603" i="25"/>
  <c r="K607" i="25"/>
  <c r="K611" i="25"/>
  <c r="K615" i="25"/>
  <c r="K619" i="25"/>
  <c r="K623" i="25"/>
  <c r="K627" i="25"/>
  <c r="K631" i="25"/>
  <c r="K635" i="25"/>
  <c r="K639" i="25"/>
  <c r="K643" i="25"/>
  <c r="K647" i="25"/>
  <c r="K651" i="25"/>
  <c r="K655" i="25"/>
  <c r="K659" i="25"/>
  <c r="K663" i="25"/>
  <c r="K667" i="25"/>
  <c r="K671" i="25"/>
  <c r="K675" i="25"/>
  <c r="K679" i="25"/>
  <c r="K683" i="25"/>
  <c r="K687" i="25"/>
  <c r="K691" i="25"/>
  <c r="K695" i="25"/>
  <c r="K699" i="25"/>
  <c r="K703" i="25"/>
  <c r="K707" i="25"/>
  <c r="K711" i="25"/>
  <c r="K715" i="25"/>
  <c r="K719" i="25"/>
  <c r="K723" i="25"/>
  <c r="K727" i="25"/>
  <c r="K731" i="25"/>
  <c r="K735" i="25"/>
  <c r="K739" i="25"/>
  <c r="K743" i="25"/>
  <c r="K747" i="25"/>
  <c r="K751" i="25"/>
  <c r="K755" i="25"/>
  <c r="K759" i="25"/>
  <c r="K763" i="25"/>
  <c r="K767" i="25"/>
  <c r="K771" i="25"/>
  <c r="K775" i="25"/>
  <c r="K779" i="25"/>
  <c r="K783" i="25"/>
  <c r="K787" i="25"/>
  <c r="K791" i="25"/>
  <c r="K795" i="25"/>
  <c r="K799" i="25"/>
  <c r="K803" i="25"/>
  <c r="K807" i="25"/>
  <c r="K811" i="25"/>
  <c r="K815" i="25"/>
  <c r="K819" i="25"/>
  <c r="K823" i="25"/>
  <c r="K827" i="25"/>
  <c r="K831" i="25"/>
  <c r="K835" i="25"/>
  <c r="K839" i="25"/>
  <c r="K843" i="25"/>
  <c r="K847" i="25"/>
  <c r="K851" i="25"/>
  <c r="K855" i="25"/>
  <c r="K859" i="25"/>
  <c r="K863" i="25"/>
  <c r="K867" i="25"/>
  <c r="K871" i="25"/>
  <c r="K875" i="25"/>
  <c r="K879" i="25"/>
  <c r="K883" i="25"/>
  <c r="K887" i="25"/>
  <c r="K891" i="25"/>
  <c r="K895" i="25"/>
  <c r="K899" i="25"/>
  <c r="K903" i="25"/>
  <c r="K907" i="25"/>
  <c r="K911" i="25"/>
  <c r="K915" i="25"/>
  <c r="K919" i="25"/>
  <c r="K923" i="25"/>
  <c r="K927" i="25"/>
  <c r="K931" i="25"/>
  <c r="K935" i="25"/>
  <c r="K939" i="25"/>
  <c r="K943" i="25"/>
  <c r="K947" i="25"/>
  <c r="K951" i="25"/>
  <c r="K955" i="25"/>
  <c r="K959" i="25"/>
  <c r="K963" i="25"/>
  <c r="K967" i="25"/>
  <c r="K971" i="25"/>
  <c r="K975" i="25"/>
  <c r="K979" i="25"/>
  <c r="K983" i="25"/>
  <c r="K987" i="25"/>
  <c r="K991" i="25"/>
  <c r="K995" i="25"/>
  <c r="K999" i="25"/>
  <c r="K1003" i="25"/>
  <c r="K1007" i="25"/>
  <c r="K1011" i="25"/>
  <c r="K1015" i="25"/>
  <c r="K1019" i="25"/>
  <c r="BG19" i="25"/>
  <c r="E35" i="1" l="1"/>
  <c r="E23" i="1"/>
  <c r="E28" i="1"/>
  <c r="E18" i="1"/>
  <c r="E12" i="1"/>
  <c r="BG29" i="25"/>
  <c r="BH19" i="25"/>
  <c r="BG27" i="25"/>
  <c r="BG28" i="25"/>
  <c r="BG26" i="25"/>
  <c r="E14" i="1" l="1"/>
  <c r="E30" i="1"/>
  <c r="E19" i="1"/>
  <c r="E20" i="1"/>
  <c r="E25" i="1"/>
  <c r="BH29" i="25"/>
  <c r="BH26" i="25"/>
  <c r="BH28" i="25"/>
  <c r="BI19" i="25"/>
  <c r="BH27" i="25"/>
  <c r="BJ19" i="25" l="1"/>
  <c r="L832" i="25"/>
  <c r="L800" i="25"/>
  <c r="L768" i="25"/>
  <c r="L736" i="25"/>
  <c r="L704" i="25"/>
  <c r="L672" i="25"/>
  <c r="L640" i="25"/>
  <c r="L608" i="25"/>
  <c r="L548" i="25"/>
  <c r="L501" i="25"/>
  <c r="L469" i="25"/>
  <c r="L437" i="25"/>
  <c r="L405" i="25"/>
  <c r="L373" i="25"/>
  <c r="L341" i="25"/>
  <c r="L309" i="25"/>
  <c r="L277" i="25"/>
  <c r="L245" i="25"/>
  <c r="L213" i="25"/>
  <c r="L181" i="25"/>
  <c r="L149" i="25"/>
  <c r="L117" i="25"/>
  <c r="L85" i="25"/>
  <c r="L53" i="25"/>
  <c r="L21" i="25"/>
  <c r="L549" i="25"/>
  <c r="L581" i="25"/>
  <c r="L613" i="25"/>
  <c r="L645" i="25"/>
  <c r="L840" i="25"/>
  <c r="L808" i="25"/>
  <c r="L776" i="25"/>
  <c r="L744" i="25"/>
  <c r="L712" i="25"/>
  <c r="L680" i="25"/>
  <c r="L648" i="25"/>
  <c r="L616" i="25"/>
  <c r="L564" i="25"/>
  <c r="L509" i="25"/>
  <c r="L477" i="25"/>
  <c r="L445" i="25"/>
  <c r="L413" i="25"/>
  <c r="L381" i="25"/>
  <c r="L349" i="25"/>
  <c r="L317" i="25"/>
  <c r="L285" i="25"/>
  <c r="L253" i="25"/>
  <c r="L221" i="25"/>
  <c r="L189" i="25"/>
  <c r="L157" i="25"/>
  <c r="L125" i="25"/>
  <c r="L93" i="25"/>
  <c r="L61" i="25"/>
  <c r="L29" i="25"/>
  <c r="L541" i="25"/>
  <c r="L573" i="25"/>
  <c r="L605" i="25"/>
  <c r="L637" i="25"/>
  <c r="L653" i="25"/>
  <c r="L669" i="25"/>
  <c r="L685" i="25"/>
  <c r="L701" i="25"/>
  <c r="L717" i="25"/>
  <c r="L733" i="25"/>
  <c r="L749" i="25"/>
  <c r="L765" i="25"/>
  <c r="L781" i="25"/>
  <c r="L797" i="25"/>
  <c r="L813" i="25"/>
  <c r="L829" i="25"/>
  <c r="L845" i="25"/>
  <c r="L868" i="25"/>
  <c r="L884" i="25"/>
  <c r="L900" i="25"/>
  <c r="L916" i="25"/>
  <c r="L932" i="25"/>
  <c r="L948" i="25"/>
  <c r="L964" i="25"/>
  <c r="L980" i="25"/>
  <c r="L996" i="25"/>
  <c r="L1016" i="25"/>
  <c r="L879" i="25"/>
  <c r="L911" i="25"/>
  <c r="L943" i="25"/>
  <c r="L975" i="25"/>
  <c r="L1007" i="25"/>
  <c r="L706" i="25"/>
  <c r="L484" i="25"/>
  <c r="L416" i="25"/>
  <c r="L352" i="25"/>
  <c r="L288" i="25"/>
  <c r="L224" i="25"/>
  <c r="L160" i="25"/>
  <c r="L96" i="25"/>
  <c r="L32" i="25"/>
  <c r="L650" i="25"/>
  <c r="L446" i="25"/>
  <c r="L318" i="25"/>
  <c r="L190" i="25"/>
  <c r="L62" i="25"/>
  <c r="L734" i="25"/>
  <c r="L844" i="25"/>
  <c r="L828" i="25"/>
  <c r="L812" i="25"/>
  <c r="L796" i="25"/>
  <c r="L780" i="25"/>
  <c r="L764" i="25"/>
  <c r="L748" i="25"/>
  <c r="L732" i="25"/>
  <c r="L716" i="25"/>
  <c r="L700" i="25"/>
  <c r="L684" i="25"/>
  <c r="L668" i="25"/>
  <c r="L652" i="25"/>
  <c r="L636" i="25"/>
  <c r="L620" i="25"/>
  <c r="L604" i="25"/>
  <c r="L572" i="25"/>
  <c r="L540" i="25"/>
  <c r="L513" i="25"/>
  <c r="L497" i="25"/>
  <c r="L481" i="25"/>
  <c r="L465" i="25"/>
  <c r="L449" i="25"/>
  <c r="L433" i="25"/>
  <c r="L417" i="25"/>
  <c r="L401" i="25"/>
  <c r="L385" i="25"/>
  <c r="L369" i="25"/>
  <c r="L353" i="25"/>
  <c r="L337" i="25"/>
  <c r="L321" i="25"/>
  <c r="L305" i="25"/>
  <c r="L289" i="25"/>
  <c r="L273" i="25"/>
  <c r="L257" i="25"/>
  <c r="L241" i="25"/>
  <c r="L225" i="25"/>
  <c r="L209" i="25"/>
  <c r="L193" i="25"/>
  <c r="L177" i="25"/>
  <c r="L161" i="25"/>
  <c r="L145" i="25"/>
  <c r="L129" i="25"/>
  <c r="L113" i="25"/>
  <c r="L97" i="25"/>
  <c r="L81" i="25"/>
  <c r="L65" i="25"/>
  <c r="L49" i="25"/>
  <c r="L33" i="25"/>
  <c r="L521" i="25"/>
  <c r="L537" i="25"/>
  <c r="L553" i="25"/>
  <c r="L569" i="25"/>
  <c r="L585" i="25"/>
  <c r="L601" i="25"/>
  <c r="L617" i="25"/>
  <c r="L633" i="25"/>
  <c r="L649" i="25"/>
  <c r="L665" i="25"/>
  <c r="L681" i="25"/>
  <c r="L697" i="25"/>
  <c r="L713" i="25"/>
  <c r="L729" i="25"/>
  <c r="L745" i="25"/>
  <c r="L761" i="25"/>
  <c r="L777" i="25"/>
  <c r="L793" i="25"/>
  <c r="L809" i="25"/>
  <c r="L825" i="25"/>
  <c r="L841" i="25"/>
  <c r="L864" i="25"/>
  <c r="L880" i="25"/>
  <c r="L896" i="25"/>
  <c r="L912" i="25"/>
  <c r="L928" i="25"/>
  <c r="L944" i="25"/>
  <c r="L960" i="25"/>
  <c r="L976" i="25"/>
  <c r="L992" i="25"/>
  <c r="L1008" i="25"/>
  <c r="L871" i="25"/>
  <c r="L903" i="25"/>
  <c r="L935" i="25"/>
  <c r="L967" i="25"/>
  <c r="L999" i="25"/>
  <c r="L770" i="25"/>
  <c r="L516" i="25"/>
  <c r="L432" i="25"/>
  <c r="L368" i="25"/>
  <c r="L304" i="25"/>
  <c r="L240" i="25"/>
  <c r="L176" i="25"/>
  <c r="L112" i="25"/>
  <c r="L48" i="25"/>
  <c r="L714" i="25"/>
  <c r="L480" i="25"/>
  <c r="L350" i="25"/>
  <c r="L222" i="25"/>
  <c r="L94" i="25"/>
  <c r="L542" i="25"/>
  <c r="L798" i="25"/>
  <c r="L592" i="25"/>
  <c r="L576" i="25"/>
  <c r="L560" i="25"/>
  <c r="L544" i="25"/>
  <c r="L528" i="25"/>
  <c r="L515" i="25"/>
  <c r="L507" i="25"/>
  <c r="L499" i="25"/>
  <c r="L491" i="25"/>
  <c r="L483" i="25"/>
  <c r="L475" i="25"/>
  <c r="L467" i="25"/>
  <c r="L459" i="25"/>
  <c r="L451" i="25"/>
  <c r="L443" i="25"/>
  <c r="L435" i="25"/>
  <c r="L427" i="25"/>
  <c r="L419" i="25"/>
  <c r="L411" i="25"/>
  <c r="L403" i="25"/>
  <c r="L395" i="25"/>
  <c r="L387" i="25"/>
  <c r="L379" i="25"/>
  <c r="L371" i="25"/>
  <c r="L363" i="25"/>
  <c r="L355" i="25"/>
  <c r="L347" i="25"/>
  <c r="L339" i="25"/>
  <c r="L331" i="25"/>
  <c r="L323" i="25"/>
  <c r="L315" i="25"/>
  <c r="L307" i="25"/>
  <c r="L299" i="25"/>
  <c r="L291" i="25"/>
  <c r="L283" i="25"/>
  <c r="L275" i="25"/>
  <c r="L267" i="25"/>
  <c r="L259" i="25"/>
  <c r="L251" i="25"/>
  <c r="L243" i="25"/>
  <c r="L235" i="25"/>
  <c r="L227" i="25"/>
  <c r="L219" i="25"/>
  <c r="L211" i="25"/>
  <c r="L203" i="25"/>
  <c r="L195" i="25"/>
  <c r="L187" i="25"/>
  <c r="L179" i="25"/>
  <c r="L171" i="25"/>
  <c r="L163" i="25"/>
  <c r="L155" i="25"/>
  <c r="L147" i="25"/>
  <c r="L139" i="25"/>
  <c r="L131" i="25"/>
  <c r="L123" i="25"/>
  <c r="L115" i="25"/>
  <c r="L107" i="25"/>
  <c r="L99" i="25"/>
  <c r="L91" i="25"/>
  <c r="L83" i="25"/>
  <c r="L75" i="25"/>
  <c r="L67" i="25"/>
  <c r="L59" i="25"/>
  <c r="L51" i="25"/>
  <c r="L43" i="25"/>
  <c r="L35" i="25"/>
  <c r="L27" i="25"/>
  <c r="L519" i="25"/>
  <c r="L527" i="25"/>
  <c r="L535" i="25"/>
  <c r="L543" i="25"/>
  <c r="L551" i="25"/>
  <c r="L559" i="25"/>
  <c r="L567" i="25"/>
  <c r="L575" i="25"/>
  <c r="L583" i="25"/>
  <c r="L591" i="25"/>
  <c r="L599" i="25"/>
  <c r="L607" i="25"/>
  <c r="L615" i="25"/>
  <c r="L623" i="25"/>
  <c r="L631" i="25"/>
  <c r="L639" i="25"/>
  <c r="L647" i="25"/>
  <c r="L655" i="25"/>
  <c r="L663" i="25"/>
  <c r="L671" i="25"/>
  <c r="L679" i="25"/>
  <c r="L687" i="25"/>
  <c r="L695" i="25"/>
  <c r="L703" i="25"/>
  <c r="L711" i="25"/>
  <c r="L719" i="25"/>
  <c r="L727" i="25"/>
  <c r="L735" i="25"/>
  <c r="L743" i="25"/>
  <c r="L751" i="25"/>
  <c r="L759" i="25"/>
  <c r="L767" i="25"/>
  <c r="L775" i="25"/>
  <c r="L783" i="25"/>
  <c r="L791" i="25"/>
  <c r="L799" i="25"/>
  <c r="L807" i="25"/>
  <c r="L815" i="25"/>
  <c r="L823" i="25"/>
  <c r="L831" i="25"/>
  <c r="L839" i="25"/>
  <c r="L847" i="25"/>
  <c r="L860" i="25"/>
  <c r="L870" i="25"/>
  <c r="L878" i="25"/>
  <c r="L886" i="25"/>
  <c r="L894" i="25"/>
  <c r="L902" i="25"/>
  <c r="L910" i="25"/>
  <c r="L918" i="25"/>
  <c r="L926" i="25"/>
  <c r="L934" i="25"/>
  <c r="L942" i="25"/>
  <c r="L950" i="25"/>
  <c r="L958" i="25"/>
  <c r="L966" i="25"/>
  <c r="L974" i="25"/>
  <c r="L982" i="25"/>
  <c r="L990" i="25"/>
  <c r="L998" i="25"/>
  <c r="L1006" i="25"/>
  <c r="L851" i="25"/>
  <c r="L867" i="25"/>
  <c r="L883" i="25"/>
  <c r="L899" i="25"/>
  <c r="L915" i="25"/>
  <c r="L931" i="25"/>
  <c r="L947" i="25"/>
  <c r="L963" i="25"/>
  <c r="L979" i="25"/>
  <c r="L995" i="25"/>
  <c r="L1011" i="25"/>
  <c r="L802" i="25"/>
  <c r="L674" i="25"/>
  <c r="L546" i="25"/>
  <c r="L472" i="25"/>
  <c r="L440" i="25"/>
  <c r="L408" i="25"/>
  <c r="L376" i="25"/>
  <c r="L344" i="25"/>
  <c r="L312" i="25"/>
  <c r="L280" i="25"/>
  <c r="L248" i="25"/>
  <c r="L216" i="25"/>
  <c r="L184" i="25"/>
  <c r="L152" i="25"/>
  <c r="L120" i="25"/>
  <c r="L88" i="25"/>
  <c r="L56" i="25"/>
  <c r="L24" i="25"/>
  <c r="L746" i="25"/>
  <c r="L618" i="25"/>
  <c r="L504" i="25"/>
  <c r="L430" i="25"/>
  <c r="L366" i="25"/>
  <c r="L302" i="25"/>
  <c r="L238" i="25"/>
  <c r="L174" i="25"/>
  <c r="L110" i="25"/>
  <c r="L46" i="25"/>
  <c r="L514" i="25"/>
  <c r="L638" i="25"/>
  <c r="L766" i="25"/>
  <c r="L1010" i="25"/>
  <c r="L1018" i="25"/>
  <c r="L857" i="25"/>
  <c r="L865" i="25"/>
  <c r="L873" i="25"/>
  <c r="L881" i="25"/>
  <c r="L889" i="25"/>
  <c r="L897" i="25"/>
  <c r="L905" i="25"/>
  <c r="L913" i="25"/>
  <c r="L921" i="25"/>
  <c r="L929" i="25"/>
  <c r="L937" i="25"/>
  <c r="L945" i="25"/>
  <c r="L953" i="25"/>
  <c r="L961" i="25"/>
  <c r="L969" i="25"/>
  <c r="L977" i="25"/>
  <c r="L985" i="25"/>
  <c r="L993" i="25"/>
  <c r="L1001" i="25"/>
  <c r="L1009" i="25"/>
  <c r="L1017" i="25"/>
  <c r="L818" i="25"/>
  <c r="L754" i="25"/>
  <c r="L690" i="25"/>
  <c r="L626" i="25"/>
  <c r="L562" i="25"/>
  <c r="L508" i="25"/>
  <c r="L476" i="25"/>
  <c r="L460" i="25"/>
  <c r="L444" i="25"/>
  <c r="L428" i="25"/>
  <c r="L412" i="25"/>
  <c r="L396" i="25"/>
  <c r="L380" i="25"/>
  <c r="L364" i="25"/>
  <c r="L348" i="25"/>
  <c r="L332" i="25"/>
  <c r="L316" i="25"/>
  <c r="L300" i="25"/>
  <c r="L284" i="25"/>
  <c r="L268" i="25"/>
  <c r="L252" i="25"/>
  <c r="L236" i="25"/>
  <c r="L220" i="25"/>
  <c r="L204" i="25"/>
  <c r="L188" i="25"/>
  <c r="L172" i="25"/>
  <c r="L156" i="25"/>
  <c r="L140" i="25"/>
  <c r="L124" i="25"/>
  <c r="L108" i="25"/>
  <c r="L92" i="25"/>
  <c r="L76" i="25"/>
  <c r="L60" i="25"/>
  <c r="L44" i="25"/>
  <c r="L28" i="25"/>
  <c r="L826" i="25"/>
  <c r="L762" i="25"/>
  <c r="L698" i="25"/>
  <c r="L634" i="25"/>
  <c r="L570" i="25"/>
  <c r="L512" i="25"/>
  <c r="L470" i="25"/>
  <c r="L438" i="25"/>
  <c r="L406" i="25"/>
  <c r="L374" i="25"/>
  <c r="L342" i="25"/>
  <c r="L310" i="25"/>
  <c r="L278" i="25"/>
  <c r="L246" i="25"/>
  <c r="L214" i="25"/>
  <c r="L182" i="25"/>
  <c r="L150" i="25"/>
  <c r="L118" i="25"/>
  <c r="L86" i="25"/>
  <c r="L54" i="25"/>
  <c r="L22" i="25"/>
  <c r="L506" i="25"/>
  <c r="L558" i="25"/>
  <c r="L622" i="25"/>
  <c r="L686" i="25"/>
  <c r="L750" i="25"/>
  <c r="L814" i="25"/>
  <c r="L488" i="25"/>
  <c r="L466" i="25"/>
  <c r="L450" i="25"/>
  <c r="L434" i="25"/>
  <c r="L418" i="25"/>
  <c r="L402" i="25"/>
  <c r="L386" i="25"/>
  <c r="L370" i="25"/>
  <c r="L354" i="25"/>
  <c r="L338" i="25"/>
  <c r="L322" i="25"/>
  <c r="L306" i="25"/>
  <c r="L290" i="25"/>
  <c r="L274" i="25"/>
  <c r="L258" i="25"/>
  <c r="L242" i="25"/>
  <c r="L226" i="25"/>
  <c r="L210" i="25"/>
  <c r="L194" i="25"/>
  <c r="L178" i="25"/>
  <c r="L162" i="25"/>
  <c r="L146" i="25"/>
  <c r="L130" i="25"/>
  <c r="L114" i="25"/>
  <c r="L98" i="25"/>
  <c r="L82" i="25"/>
  <c r="L66" i="25"/>
  <c r="L50" i="25"/>
  <c r="L34" i="25"/>
  <c r="L478" i="25"/>
  <c r="L494" i="25"/>
  <c r="L510" i="25"/>
  <c r="L534" i="25"/>
  <c r="L566" i="25"/>
  <c r="L598" i="25"/>
  <c r="L630" i="25"/>
  <c r="L662" i="25"/>
  <c r="L694" i="25"/>
  <c r="L726" i="25"/>
  <c r="L758" i="25"/>
  <c r="L790" i="25"/>
  <c r="L822" i="25"/>
  <c r="L858" i="25"/>
  <c r="L848" i="25"/>
  <c r="L816" i="25"/>
  <c r="L784" i="25"/>
  <c r="L752" i="25"/>
  <c r="L720" i="25"/>
  <c r="L688" i="25"/>
  <c r="L656" i="25"/>
  <c r="L624" i="25"/>
  <c r="L580" i="25"/>
  <c r="L517" i="25"/>
  <c r="L485" i="25"/>
  <c r="L453" i="25"/>
  <c r="L421" i="25"/>
  <c r="L389" i="25"/>
  <c r="L357" i="25"/>
  <c r="L325" i="25"/>
  <c r="L293" i="25"/>
  <c r="L261" i="25"/>
  <c r="L229" i="25"/>
  <c r="L197" i="25"/>
  <c r="L165" i="25"/>
  <c r="L133" i="25"/>
  <c r="L101" i="25"/>
  <c r="L69" i="25"/>
  <c r="L37" i="25"/>
  <c r="L533" i="25"/>
  <c r="L565" i="25"/>
  <c r="L597" i="25"/>
  <c r="L629" i="25"/>
  <c r="L862" i="25"/>
  <c r="L824" i="25"/>
  <c r="L792" i="25"/>
  <c r="L760" i="25"/>
  <c r="L728" i="25"/>
  <c r="L696" i="25"/>
  <c r="L664" i="25"/>
  <c r="L632" i="25"/>
  <c r="L596" i="25"/>
  <c r="L532" i="25"/>
  <c r="L493" i="25"/>
  <c r="L461" i="25"/>
  <c r="L429" i="25"/>
  <c r="L397" i="25"/>
  <c r="L365" i="25"/>
  <c r="L333" i="25"/>
  <c r="L301" i="25"/>
  <c r="L269" i="25"/>
  <c r="L237" i="25"/>
  <c r="L205" i="25"/>
  <c r="L173" i="25"/>
  <c r="L141" i="25"/>
  <c r="L109" i="25"/>
  <c r="L77" i="25"/>
  <c r="L45" i="25"/>
  <c r="L525" i="25"/>
  <c r="L557" i="25"/>
  <c r="L589" i="25"/>
  <c r="L621" i="25"/>
  <c r="L606" i="25"/>
  <c r="L661" i="25"/>
  <c r="L677" i="25"/>
  <c r="L693" i="25"/>
  <c r="L709" i="25"/>
  <c r="L725" i="25"/>
  <c r="L741" i="25"/>
  <c r="L757" i="25"/>
  <c r="L773" i="25"/>
  <c r="L789" i="25"/>
  <c r="L805" i="25"/>
  <c r="L821" i="25"/>
  <c r="L837" i="25"/>
  <c r="L856" i="25"/>
  <c r="L876" i="25"/>
  <c r="L892" i="25"/>
  <c r="L908" i="25"/>
  <c r="L924" i="25"/>
  <c r="L940" i="25"/>
  <c r="L956" i="25"/>
  <c r="L972" i="25"/>
  <c r="L988" i="25"/>
  <c r="L1004" i="25"/>
  <c r="L863" i="25"/>
  <c r="L895" i="25"/>
  <c r="L927" i="25"/>
  <c r="L959" i="25"/>
  <c r="L991" i="25"/>
  <c r="L834" i="25"/>
  <c r="L578" i="25"/>
  <c r="L448" i="25"/>
  <c r="L384" i="25"/>
  <c r="E29" i="1" s="1"/>
  <c r="L320" i="25"/>
  <c r="L256" i="25"/>
  <c r="L192" i="25"/>
  <c r="L128" i="25"/>
  <c r="L64" i="25"/>
  <c r="L778" i="25"/>
  <c r="L522" i="25"/>
  <c r="L382" i="25"/>
  <c r="L254" i="25"/>
  <c r="L126" i="25"/>
  <c r="L498" i="25"/>
  <c r="L854" i="25"/>
  <c r="L836" i="25"/>
  <c r="L820" i="25"/>
  <c r="L804" i="25"/>
  <c r="L788" i="25"/>
  <c r="L772" i="25"/>
  <c r="L756" i="25"/>
  <c r="L740" i="25"/>
  <c r="L724" i="25"/>
  <c r="L708" i="25"/>
  <c r="L692" i="25"/>
  <c r="L676" i="25"/>
  <c r="L660" i="25"/>
  <c r="L644" i="25"/>
  <c r="L628" i="25"/>
  <c r="L612" i="25"/>
  <c r="L588" i="25"/>
  <c r="L556" i="25"/>
  <c r="L524" i="25"/>
  <c r="L505" i="25"/>
  <c r="L489" i="25"/>
  <c r="L473" i="25"/>
  <c r="L457" i="25"/>
  <c r="L441" i="25"/>
  <c r="L425" i="25"/>
  <c r="L409" i="25"/>
  <c r="L393" i="25"/>
  <c r="L377" i="25"/>
  <c r="L361" i="25"/>
  <c r="L345" i="25"/>
  <c r="L329" i="25"/>
  <c r="L313" i="25"/>
  <c r="L297" i="25"/>
  <c r="L281" i="25"/>
  <c r="L265" i="25"/>
  <c r="L249" i="25"/>
  <c r="L233" i="25"/>
  <c r="L217" i="25"/>
  <c r="L201" i="25"/>
  <c r="L185" i="25"/>
  <c r="L169" i="25"/>
  <c r="L153" i="25"/>
  <c r="L137" i="25"/>
  <c r="L121" i="25"/>
  <c r="L105" i="25"/>
  <c r="L89" i="25"/>
  <c r="L73" i="25"/>
  <c r="L57" i="25"/>
  <c r="L41" i="25"/>
  <c r="L25" i="25"/>
  <c r="L529" i="25"/>
  <c r="L545" i="25"/>
  <c r="L561" i="25"/>
  <c r="L577" i="25"/>
  <c r="L593" i="25"/>
  <c r="L609" i="25"/>
  <c r="L625" i="25"/>
  <c r="L641" i="25"/>
  <c r="L657" i="25"/>
  <c r="L673" i="25"/>
  <c r="L689" i="25"/>
  <c r="L705" i="25"/>
  <c r="L721" i="25"/>
  <c r="L737" i="25"/>
  <c r="L753" i="25"/>
  <c r="L769" i="25"/>
  <c r="L785" i="25"/>
  <c r="L801" i="25"/>
  <c r="L817" i="25"/>
  <c r="L833" i="25"/>
  <c r="L849" i="25"/>
  <c r="L872" i="25"/>
  <c r="L888" i="25"/>
  <c r="L904" i="25"/>
  <c r="L920" i="25"/>
  <c r="L936" i="25"/>
  <c r="L952" i="25"/>
  <c r="L968" i="25"/>
  <c r="L984" i="25"/>
  <c r="L1000" i="25"/>
  <c r="L855" i="25"/>
  <c r="L887" i="25"/>
  <c r="L919" i="25"/>
  <c r="L951" i="25"/>
  <c r="L983" i="25"/>
  <c r="L1015" i="25"/>
  <c r="L642" i="25"/>
  <c r="L464" i="25"/>
  <c r="L400" i="25"/>
  <c r="L336" i="25"/>
  <c r="L272" i="25"/>
  <c r="L208" i="25"/>
  <c r="L144" i="25"/>
  <c r="L80" i="25"/>
  <c r="L842" i="25"/>
  <c r="L586" i="25"/>
  <c r="L414" i="25"/>
  <c r="L286" i="25"/>
  <c r="L158" i="25"/>
  <c r="L30" i="25"/>
  <c r="L670" i="25"/>
  <c r="L600" i="25"/>
  <c r="L584" i="25"/>
  <c r="L568" i="25"/>
  <c r="L552" i="25"/>
  <c r="L536" i="25"/>
  <c r="L520" i="25"/>
  <c r="L511" i="25"/>
  <c r="L503" i="25"/>
  <c r="L495" i="25"/>
  <c r="L487" i="25"/>
  <c r="L479" i="25"/>
  <c r="L471" i="25"/>
  <c r="L463" i="25"/>
  <c r="L455" i="25"/>
  <c r="L447" i="25"/>
  <c r="L439" i="25"/>
  <c r="L431" i="25"/>
  <c r="L423" i="25"/>
  <c r="L415" i="25"/>
  <c r="L407" i="25"/>
  <c r="L399" i="25"/>
  <c r="L391" i="25"/>
  <c r="L383" i="25"/>
  <c r="L375" i="25"/>
  <c r="L367" i="25"/>
  <c r="L359" i="25"/>
  <c r="L351" i="25"/>
  <c r="L343" i="25"/>
  <c r="L335" i="25"/>
  <c r="L327" i="25"/>
  <c r="L319" i="25"/>
  <c r="L311" i="25"/>
  <c r="L303" i="25"/>
  <c r="L295" i="25"/>
  <c r="L287" i="25"/>
  <c r="L279" i="25"/>
  <c r="E34" i="1" s="1"/>
  <c r="K35" i="1" s="1"/>
  <c r="L271" i="25"/>
  <c r="L263" i="25"/>
  <c r="L255" i="25"/>
  <c r="L247" i="25"/>
  <c r="L239" i="25"/>
  <c r="L231" i="25"/>
  <c r="L223" i="25"/>
  <c r="L215" i="25"/>
  <c r="L207" i="25"/>
  <c r="L199" i="25"/>
  <c r="L191" i="25"/>
  <c r="L183" i="25"/>
  <c r="L175" i="25"/>
  <c r="L167" i="25"/>
  <c r="L159" i="25"/>
  <c r="L151" i="25"/>
  <c r="L143" i="25"/>
  <c r="L135" i="25"/>
  <c r="L127" i="25"/>
  <c r="L119" i="25"/>
  <c r="L111" i="25"/>
  <c r="L103" i="25"/>
  <c r="L95" i="25"/>
  <c r="L87" i="25"/>
  <c r="L79" i="25"/>
  <c r="L71" i="25"/>
  <c r="L63" i="25"/>
  <c r="L55" i="25"/>
  <c r="L47" i="25"/>
  <c r="L39" i="25"/>
  <c r="L31" i="25"/>
  <c r="L23" i="25"/>
  <c r="L523" i="25"/>
  <c r="L531" i="25"/>
  <c r="L539" i="25"/>
  <c r="L547" i="25"/>
  <c r="L555" i="25"/>
  <c r="L563" i="25"/>
  <c r="L571" i="25"/>
  <c r="L579" i="25"/>
  <c r="L587" i="25"/>
  <c r="L595" i="25"/>
  <c r="L603" i="25"/>
  <c r="L611" i="25"/>
  <c r="L619" i="25"/>
  <c r="L627" i="25"/>
  <c r="L635" i="25"/>
  <c r="L643" i="25"/>
  <c r="L651" i="25"/>
  <c r="L659" i="25"/>
  <c r="L667" i="25"/>
  <c r="L675" i="25"/>
  <c r="L683" i="25"/>
  <c r="L691" i="25"/>
  <c r="L699" i="25"/>
  <c r="L707" i="25"/>
  <c r="L715" i="25"/>
  <c r="L723" i="25"/>
  <c r="L731" i="25"/>
  <c r="L739" i="25"/>
  <c r="L747" i="25"/>
  <c r="L755" i="25"/>
  <c r="L763" i="25"/>
  <c r="L771" i="25"/>
  <c r="L779" i="25"/>
  <c r="L787" i="25"/>
  <c r="L795" i="25"/>
  <c r="L803" i="25"/>
  <c r="L811" i="25"/>
  <c r="L819" i="25"/>
  <c r="L827" i="25"/>
  <c r="L835" i="25"/>
  <c r="L843" i="25"/>
  <c r="L852" i="25"/>
  <c r="L866" i="25"/>
  <c r="L874" i="25"/>
  <c r="L882" i="25"/>
  <c r="L890" i="25"/>
  <c r="L898" i="25"/>
  <c r="L906" i="25"/>
  <c r="L914" i="25"/>
  <c r="L922" i="25"/>
  <c r="L930" i="25"/>
  <c r="L938" i="25"/>
  <c r="L946" i="25"/>
  <c r="L954" i="25"/>
  <c r="L962" i="25"/>
  <c r="L970" i="25"/>
  <c r="L978" i="25"/>
  <c r="L986" i="25"/>
  <c r="L994" i="25"/>
  <c r="L1002" i="25"/>
  <c r="L1012" i="25"/>
  <c r="L859" i="25"/>
  <c r="L875" i="25"/>
  <c r="L891" i="25"/>
  <c r="L907" i="25"/>
  <c r="L923" i="25"/>
  <c r="L939" i="25"/>
  <c r="L955" i="25"/>
  <c r="L971" i="25"/>
  <c r="L987" i="25"/>
  <c r="L1003" i="25"/>
  <c r="L1019" i="25"/>
  <c r="L738" i="25"/>
  <c r="L610" i="25"/>
  <c r="L500" i="25"/>
  <c r="L456" i="25"/>
  <c r="L424" i="25"/>
  <c r="L392" i="25"/>
  <c r="L360" i="25"/>
  <c r="L328" i="25"/>
  <c r="L296" i="25"/>
  <c r="L264" i="25"/>
  <c r="L232" i="25"/>
  <c r="L200" i="25"/>
  <c r="L168" i="25"/>
  <c r="L136" i="25"/>
  <c r="L104" i="25"/>
  <c r="L72" i="25"/>
  <c r="L40" i="25"/>
  <c r="L810" i="25"/>
  <c r="L682" i="25"/>
  <c r="L554" i="25"/>
  <c r="L462" i="25"/>
  <c r="L398" i="25"/>
  <c r="L334" i="25"/>
  <c r="L270" i="25"/>
  <c r="L206" i="25"/>
  <c r="L142" i="25"/>
  <c r="L78" i="25"/>
  <c r="L482" i="25"/>
  <c r="L574" i="25"/>
  <c r="L702" i="25"/>
  <c r="L830" i="25"/>
  <c r="L1014" i="25"/>
  <c r="L853" i="25"/>
  <c r="L861" i="25"/>
  <c r="L869" i="25"/>
  <c r="L877" i="25"/>
  <c r="L885" i="25"/>
  <c r="L893" i="25"/>
  <c r="L901" i="25"/>
  <c r="L909" i="25"/>
  <c r="L917" i="25"/>
  <c r="L925" i="25"/>
  <c r="L933" i="25"/>
  <c r="L941" i="25"/>
  <c r="L949" i="25"/>
  <c r="L957" i="25"/>
  <c r="L965" i="25"/>
  <c r="L973" i="25"/>
  <c r="L981" i="25"/>
  <c r="L989" i="25"/>
  <c r="L997" i="25"/>
  <c r="L1005" i="25"/>
  <c r="L1013" i="25"/>
  <c r="L850" i="25"/>
  <c r="L786" i="25"/>
  <c r="L722" i="25"/>
  <c r="L658" i="25"/>
  <c r="L594" i="25"/>
  <c r="L530" i="25"/>
  <c r="L492" i="25"/>
  <c r="L468" i="25"/>
  <c r="L452" i="25"/>
  <c r="L436" i="25"/>
  <c r="L420" i="25"/>
  <c r="L404" i="25"/>
  <c r="L388" i="25"/>
  <c r="L372" i="25"/>
  <c r="L356" i="25"/>
  <c r="L340" i="25"/>
  <c r="L324" i="25"/>
  <c r="L308" i="25"/>
  <c r="L292" i="25"/>
  <c r="L276" i="25"/>
  <c r="L260" i="25"/>
  <c r="L244" i="25"/>
  <c r="L228" i="25"/>
  <c r="L212" i="25"/>
  <c r="L196" i="25"/>
  <c r="L180" i="25"/>
  <c r="L164" i="25"/>
  <c r="L148" i="25"/>
  <c r="L132" i="25"/>
  <c r="L116" i="25"/>
  <c r="L100" i="25"/>
  <c r="L84" i="25"/>
  <c r="L68" i="25"/>
  <c r="L52" i="25"/>
  <c r="L36" i="25"/>
  <c r="L20" i="25"/>
  <c r="L794" i="25"/>
  <c r="L730" i="25"/>
  <c r="L666" i="25"/>
  <c r="L602" i="25"/>
  <c r="L538" i="25"/>
  <c r="L496" i="25"/>
  <c r="L454" i="25"/>
  <c r="L422" i="25"/>
  <c r="L390" i="25"/>
  <c r="L358" i="25"/>
  <c r="L326" i="25"/>
  <c r="L294" i="25"/>
  <c r="L262" i="25"/>
  <c r="L230" i="25"/>
  <c r="L198" i="25"/>
  <c r="L166" i="25"/>
  <c r="L134" i="25"/>
  <c r="L102" i="25"/>
  <c r="L70" i="25"/>
  <c r="L38" i="25"/>
  <c r="L490" i="25"/>
  <c r="L526" i="25"/>
  <c r="L590" i="25"/>
  <c r="L654" i="25"/>
  <c r="L718" i="25"/>
  <c r="L782" i="25"/>
  <c r="L846" i="25"/>
  <c r="L474" i="25"/>
  <c r="L458" i="25"/>
  <c r="L442" i="25"/>
  <c r="L426" i="25"/>
  <c r="L410" i="25"/>
  <c r="L394" i="25"/>
  <c r="L378" i="25"/>
  <c r="L362" i="25"/>
  <c r="L346" i="25"/>
  <c r="L330" i="25"/>
  <c r="L314" i="25"/>
  <c r="L298" i="25"/>
  <c r="L282" i="25"/>
  <c r="L266" i="25"/>
  <c r="L250" i="25"/>
  <c r="L234" i="25"/>
  <c r="L218" i="25"/>
  <c r="L202" i="25"/>
  <c r="L186" i="25"/>
  <c r="L170" i="25"/>
  <c r="L154" i="25"/>
  <c r="L138" i="25"/>
  <c r="L122" i="25"/>
  <c r="L106" i="25"/>
  <c r="L90" i="25"/>
  <c r="L74" i="25"/>
  <c r="L58" i="25"/>
  <c r="L42" i="25"/>
  <c r="L26" i="25"/>
  <c r="L486" i="25"/>
  <c r="L502" i="25"/>
  <c r="L518" i="25"/>
  <c r="L550" i="25"/>
  <c r="L582" i="25"/>
  <c r="L614" i="25"/>
  <c r="L646" i="25"/>
  <c r="L678" i="25"/>
  <c r="L710" i="25"/>
  <c r="L742" i="25"/>
  <c r="L774" i="25"/>
  <c r="L806" i="25"/>
  <c r="L838" i="25"/>
  <c r="E13" i="1" l="1"/>
  <c r="E24" i="1"/>
  <c r="BN30" i="25"/>
  <c r="BK19" i="25"/>
  <c r="BL19" i="25" l="1"/>
  <c r="BM19" i="25" l="1"/>
  <c r="AL992" i="25" l="1"/>
  <c r="AL20" i="25"/>
  <c r="AL22" i="25"/>
  <c r="AL24" i="25"/>
  <c r="AL26" i="25"/>
  <c r="AL28" i="25"/>
  <c r="AL30" i="25"/>
  <c r="AL32" i="25"/>
  <c r="AL34" i="25"/>
  <c r="AL36" i="25"/>
  <c r="AL38" i="25"/>
  <c r="AL40" i="25"/>
  <c r="AL42" i="25"/>
  <c r="AL44" i="25"/>
  <c r="AL46" i="25"/>
  <c r="AL48" i="25"/>
  <c r="AL50" i="25"/>
  <c r="AL52" i="25"/>
  <c r="AL54" i="25"/>
  <c r="AL56" i="25"/>
  <c r="AL58" i="25"/>
  <c r="AL60" i="25"/>
  <c r="AL62" i="25"/>
  <c r="AL64" i="25"/>
  <c r="AL66" i="25"/>
  <c r="AL68" i="25"/>
  <c r="AL70" i="25"/>
  <c r="AL72" i="25"/>
  <c r="AL74" i="25"/>
  <c r="AL76" i="25"/>
  <c r="AL78" i="25"/>
  <c r="AL80" i="25"/>
  <c r="AL82" i="25"/>
  <c r="AL84" i="25"/>
  <c r="AL86" i="25"/>
  <c r="AL88" i="25"/>
  <c r="AL90" i="25"/>
  <c r="AL92" i="25"/>
  <c r="AL94" i="25"/>
  <c r="AL96" i="25"/>
  <c r="AL98" i="25"/>
  <c r="AL100" i="25"/>
  <c r="AL102" i="25"/>
  <c r="AL104" i="25"/>
  <c r="AL106" i="25"/>
  <c r="AL108" i="25"/>
  <c r="AL110" i="25"/>
  <c r="AL112" i="25"/>
  <c r="AL114" i="25"/>
  <c r="AL116" i="25"/>
  <c r="AL118" i="25"/>
  <c r="AL120" i="25"/>
  <c r="AL122" i="25"/>
  <c r="AL124" i="25"/>
  <c r="AL126" i="25"/>
  <c r="AL128" i="25"/>
  <c r="AL130" i="25"/>
  <c r="AL132" i="25"/>
  <c r="AL134" i="25"/>
  <c r="AL136" i="25"/>
  <c r="AL138" i="25"/>
  <c r="AL140" i="25"/>
  <c r="AL142" i="25"/>
  <c r="AL144" i="25"/>
  <c r="AL146" i="25"/>
  <c r="AL148" i="25"/>
  <c r="AL150" i="25"/>
  <c r="AL152" i="25"/>
  <c r="AL154" i="25"/>
  <c r="AL156" i="25"/>
  <c r="AL158" i="25"/>
  <c r="AL160" i="25"/>
  <c r="AL162" i="25"/>
  <c r="AL164" i="25"/>
  <c r="AL166" i="25"/>
  <c r="AL168" i="25"/>
  <c r="AL170" i="25"/>
  <c r="AL172" i="25"/>
  <c r="AL174" i="25"/>
  <c r="AL176" i="25"/>
  <c r="AL178" i="25"/>
  <c r="AL180" i="25"/>
  <c r="AL182" i="25"/>
  <c r="AL184" i="25"/>
  <c r="AL186" i="25"/>
  <c r="AL188" i="25"/>
  <c r="AL190" i="25"/>
  <c r="AL192" i="25"/>
  <c r="AL194" i="25"/>
  <c r="AL196" i="25"/>
  <c r="AL198" i="25"/>
  <c r="AL200" i="25"/>
  <c r="AL202" i="25"/>
  <c r="AL204" i="25"/>
  <c r="AL206" i="25"/>
  <c r="AL208" i="25"/>
  <c r="AL210" i="25"/>
  <c r="AL212" i="25"/>
  <c r="AL214" i="25"/>
  <c r="AL216" i="25"/>
  <c r="AL218" i="25"/>
  <c r="AL220" i="25"/>
  <c r="AL222" i="25"/>
  <c r="AL224" i="25"/>
  <c r="AL226" i="25"/>
  <c r="AL228" i="25"/>
  <c r="AL230" i="25"/>
  <c r="AL232" i="25"/>
  <c r="AL234" i="25"/>
  <c r="AL236" i="25"/>
  <c r="AL238" i="25"/>
  <c r="AL240" i="25"/>
  <c r="AL242" i="25"/>
  <c r="AL244" i="25"/>
  <c r="AL246" i="25"/>
  <c r="AL248" i="25"/>
  <c r="AL250" i="25"/>
  <c r="AL252" i="25"/>
  <c r="AL254" i="25"/>
  <c r="AL256" i="25"/>
  <c r="AL258" i="25"/>
  <c r="AL260" i="25"/>
  <c r="AL262" i="25"/>
  <c r="AL264" i="25"/>
  <c r="AL266" i="25"/>
  <c r="AL268" i="25"/>
  <c r="AL270" i="25"/>
  <c r="AL272" i="25"/>
  <c r="AL274" i="25"/>
  <c r="AL276" i="25"/>
  <c r="AL278" i="25"/>
  <c r="AL280" i="25"/>
  <c r="AL282" i="25"/>
  <c r="AL284" i="25"/>
  <c r="AL286" i="25"/>
  <c r="AL288" i="25"/>
  <c r="AL290" i="25"/>
  <c r="AL292" i="25"/>
  <c r="AL294" i="25"/>
  <c r="AL296" i="25"/>
  <c r="AL298" i="25"/>
  <c r="AL300" i="25"/>
  <c r="AL302" i="25"/>
  <c r="AL304" i="25"/>
  <c r="AL306" i="25"/>
  <c r="AL308" i="25"/>
  <c r="AL310" i="25"/>
  <c r="AL312" i="25"/>
  <c r="AL314" i="25"/>
  <c r="AL316" i="25"/>
  <c r="AL318" i="25"/>
  <c r="AL320" i="25"/>
  <c r="AL322" i="25"/>
  <c r="AL324" i="25"/>
  <c r="AL326" i="25"/>
  <c r="AL328" i="25"/>
  <c r="AL330" i="25"/>
  <c r="AL332" i="25"/>
  <c r="AL334" i="25"/>
  <c r="AL336" i="25"/>
  <c r="AL338" i="25"/>
  <c r="AL340" i="25"/>
  <c r="AL342" i="25"/>
  <c r="AL344" i="25"/>
  <c r="AL346" i="25"/>
  <c r="AL348" i="25"/>
  <c r="AL350" i="25"/>
  <c r="AL352" i="25"/>
  <c r="AL354" i="25"/>
  <c r="AL356" i="25"/>
  <c r="AL358" i="25"/>
  <c r="AL360" i="25"/>
  <c r="AL362" i="25"/>
  <c r="AL364" i="25"/>
  <c r="AL366" i="25"/>
  <c r="AL368" i="25"/>
  <c r="AL370" i="25"/>
  <c r="AL372" i="25"/>
  <c r="AL374" i="25"/>
  <c r="AL376" i="25"/>
  <c r="AL378" i="25"/>
  <c r="AL380" i="25"/>
  <c r="AL382" i="25"/>
  <c r="AL384" i="25"/>
  <c r="AL386" i="25"/>
  <c r="AL388" i="25"/>
  <c r="AL390" i="25"/>
  <c r="AL392" i="25"/>
  <c r="AL394" i="25"/>
  <c r="AL396" i="25"/>
  <c r="AL398" i="25"/>
  <c r="AL400" i="25"/>
  <c r="AL402" i="25"/>
  <c r="AL404" i="25"/>
  <c r="AL406" i="25"/>
  <c r="AL408" i="25"/>
  <c r="AL410" i="25"/>
  <c r="AL412" i="25"/>
  <c r="AL414" i="25"/>
  <c r="AL416" i="25"/>
  <c r="AL418" i="25"/>
  <c r="AL420" i="25"/>
  <c r="AL422" i="25"/>
  <c r="AL424" i="25"/>
  <c r="AL426" i="25"/>
  <c r="AL428" i="25"/>
  <c r="AL430" i="25"/>
  <c r="AL432" i="25"/>
  <c r="AL434" i="25"/>
  <c r="AL436" i="25"/>
  <c r="AL438" i="25"/>
  <c r="AL440" i="25"/>
  <c r="AL442" i="25"/>
  <c r="AL444" i="25"/>
  <c r="AL446" i="25"/>
  <c r="AL448" i="25"/>
  <c r="AL450" i="25"/>
  <c r="AL452" i="25"/>
  <c r="AL454" i="25"/>
  <c r="AL456" i="25"/>
  <c r="AL458" i="25"/>
  <c r="AL460" i="25"/>
  <c r="AL462" i="25"/>
  <c r="AL464" i="25"/>
  <c r="AL466" i="25"/>
  <c r="AL468" i="25"/>
  <c r="AL470" i="25"/>
  <c r="AL472" i="25"/>
  <c r="AL474" i="25"/>
  <c r="AL476" i="25"/>
  <c r="AL478" i="25"/>
  <c r="AL480" i="25"/>
  <c r="AL482" i="25"/>
  <c r="AL484" i="25"/>
  <c r="AL486" i="25"/>
  <c r="AL488" i="25"/>
  <c r="AL490" i="25"/>
  <c r="AL492" i="25"/>
  <c r="AL494" i="25"/>
  <c r="AL496" i="25"/>
  <c r="AL498" i="25"/>
  <c r="AL500" i="25"/>
  <c r="AL502" i="25"/>
  <c r="AL504" i="25"/>
  <c r="AL506" i="25"/>
  <c r="AL508" i="25"/>
  <c r="AL510" i="25"/>
  <c r="AL512" i="25"/>
  <c r="AL514" i="25"/>
  <c r="AL516" i="25"/>
  <c r="AL518" i="25"/>
  <c r="AL520" i="25"/>
  <c r="AL522" i="25"/>
  <c r="AL524" i="25"/>
  <c r="AL526" i="25"/>
  <c r="AL528" i="25"/>
  <c r="AL530" i="25"/>
  <c r="AL532" i="25"/>
  <c r="AL534" i="25"/>
  <c r="AL536" i="25"/>
  <c r="AL538" i="25"/>
  <c r="AL540" i="25"/>
  <c r="AL542" i="25"/>
  <c r="AL544" i="25"/>
  <c r="AL546" i="25"/>
  <c r="AL548" i="25"/>
  <c r="AL550" i="25"/>
  <c r="AL552" i="25"/>
  <c r="AL554" i="25"/>
  <c r="AL556" i="25"/>
  <c r="AL558" i="25"/>
  <c r="AL560" i="25"/>
  <c r="AL562" i="25"/>
  <c r="AL564" i="25"/>
  <c r="AL566" i="25"/>
  <c r="AL568" i="25"/>
  <c r="AL570" i="25"/>
  <c r="AL572" i="25"/>
  <c r="AL574" i="25"/>
  <c r="AL576" i="25"/>
  <c r="AL578" i="25"/>
  <c r="AL580" i="25"/>
  <c r="AL582" i="25"/>
  <c r="AL584" i="25"/>
  <c r="AL586" i="25"/>
  <c r="AL588" i="25"/>
  <c r="AL590" i="25"/>
  <c r="AL592" i="25"/>
  <c r="AL594" i="25"/>
  <c r="AL596" i="25"/>
  <c r="AL598" i="25"/>
  <c r="AL600" i="25"/>
  <c r="AL602" i="25"/>
  <c r="AL604" i="25"/>
  <c r="AL606" i="25"/>
  <c r="AL608" i="25"/>
  <c r="AL610" i="25"/>
  <c r="AL612" i="25"/>
  <c r="AL614" i="25"/>
  <c r="AL616" i="25"/>
  <c r="AL618" i="25"/>
  <c r="AL620" i="25"/>
  <c r="AL622" i="25"/>
  <c r="AL624" i="25"/>
  <c r="AL626" i="25"/>
  <c r="AL628" i="25"/>
  <c r="AL630" i="25"/>
  <c r="AL632" i="25"/>
  <c r="AL634" i="25"/>
  <c r="AL636" i="25"/>
  <c r="AL638" i="25"/>
  <c r="AL640" i="25"/>
  <c r="AL642" i="25"/>
  <c r="AL644" i="25"/>
  <c r="AL646" i="25"/>
  <c r="AL648" i="25"/>
  <c r="AL650" i="25"/>
  <c r="AL652" i="25"/>
  <c r="AL654" i="25"/>
  <c r="AL656" i="25"/>
  <c r="AL658" i="25"/>
  <c r="AL660" i="25"/>
  <c r="AL662" i="25"/>
  <c r="AL664" i="25"/>
  <c r="AL666" i="25"/>
  <c r="AL668" i="25"/>
  <c r="AL670" i="25"/>
  <c r="AL672" i="25"/>
  <c r="AL674" i="25"/>
  <c r="AL676" i="25"/>
  <c r="AL678" i="25"/>
  <c r="AL680" i="25"/>
  <c r="AL682" i="25"/>
  <c r="AL684" i="25"/>
  <c r="AL686" i="25"/>
  <c r="AL688" i="25"/>
  <c r="AL690" i="25"/>
  <c r="AL692" i="25"/>
  <c r="AL694" i="25"/>
  <c r="AL696" i="25"/>
  <c r="AL698" i="25"/>
  <c r="AL700" i="25"/>
  <c r="AL702" i="25"/>
  <c r="AL704" i="25"/>
  <c r="AL706" i="25"/>
  <c r="AL708" i="25"/>
  <c r="AL710" i="25"/>
  <c r="AL712" i="25"/>
  <c r="AL714" i="25"/>
  <c r="AL716" i="25"/>
  <c r="AL718" i="25"/>
  <c r="AL720" i="25"/>
  <c r="AL722" i="25"/>
  <c r="AL724" i="25"/>
  <c r="AL726" i="25"/>
  <c r="AL728" i="25"/>
  <c r="AL730" i="25"/>
  <c r="AL732" i="25"/>
  <c r="AL734" i="25"/>
  <c r="AL736" i="25"/>
  <c r="AL738" i="25"/>
  <c r="AL740" i="25"/>
  <c r="AL742" i="25"/>
  <c r="AL744" i="25"/>
  <c r="AL746" i="25"/>
  <c r="AL748" i="25"/>
  <c r="AL750" i="25"/>
  <c r="AL752" i="25"/>
  <c r="AL754" i="25"/>
  <c r="AL756" i="25"/>
  <c r="AL758" i="25"/>
  <c r="AL760" i="25"/>
  <c r="AL762" i="25"/>
  <c r="AL764" i="25"/>
  <c r="AL766" i="25"/>
  <c r="AL768" i="25"/>
  <c r="AL770" i="25"/>
  <c r="AL772" i="25"/>
  <c r="AL774" i="25"/>
  <c r="AL776" i="25"/>
  <c r="AL778" i="25"/>
  <c r="AL780" i="25"/>
  <c r="AL782" i="25"/>
  <c r="AL784" i="25"/>
  <c r="AL786" i="25"/>
  <c r="AL788" i="25"/>
  <c r="AL790" i="25"/>
  <c r="AL792" i="25"/>
  <c r="AL794" i="25"/>
  <c r="AL796" i="25"/>
  <c r="AL798" i="25"/>
  <c r="AL800" i="25"/>
  <c r="AL802" i="25"/>
  <c r="AL804" i="25"/>
  <c r="AL806" i="25"/>
  <c r="AL808" i="25"/>
  <c r="AL810" i="25"/>
  <c r="AL812" i="25"/>
  <c r="AL814" i="25"/>
  <c r="AL816" i="25"/>
  <c r="AL818" i="25"/>
  <c r="AL820" i="25"/>
  <c r="AL822" i="25"/>
  <c r="AL824" i="25"/>
  <c r="AL826" i="25"/>
  <c r="AL828" i="25"/>
  <c r="AL830" i="25"/>
  <c r="AL832" i="25"/>
  <c r="AL834" i="25"/>
  <c r="AL836" i="25"/>
  <c r="AL838" i="25"/>
  <c r="AL840" i="25"/>
  <c r="AL842" i="25"/>
  <c r="AL844" i="25"/>
  <c r="AL846" i="25"/>
  <c r="AL848" i="25"/>
  <c r="AL850" i="25"/>
  <c r="AL852" i="25"/>
  <c r="AL854" i="25"/>
  <c r="AL856" i="25"/>
  <c r="AL858" i="25"/>
  <c r="AL860" i="25"/>
  <c r="AL862" i="25"/>
  <c r="AL864" i="25"/>
  <c r="AL866" i="25"/>
  <c r="AL868" i="25"/>
  <c r="AL870" i="25"/>
  <c r="AL872" i="25"/>
  <c r="AL874" i="25"/>
  <c r="AL876" i="25"/>
  <c r="AL878" i="25"/>
  <c r="AL880" i="25"/>
  <c r="AL882" i="25"/>
  <c r="AL884" i="25"/>
  <c r="AL886" i="25"/>
  <c r="AL888" i="25"/>
  <c r="AL890" i="25"/>
  <c r="AL892" i="25"/>
  <c r="AL894" i="25"/>
  <c r="AL896" i="25"/>
  <c r="AL898" i="25"/>
  <c r="AL900" i="25"/>
  <c r="AL902" i="25"/>
  <c r="AL904" i="25"/>
  <c r="AL906" i="25"/>
  <c r="AL908" i="25"/>
  <c r="AL910" i="25"/>
  <c r="AL912" i="25"/>
  <c r="AL914" i="25"/>
  <c r="AL916" i="25"/>
  <c r="AL918" i="25"/>
  <c r="AL920" i="25"/>
  <c r="AL922" i="25"/>
  <c r="AL924" i="25"/>
  <c r="AL926" i="25"/>
  <c r="AL928" i="25"/>
  <c r="AL930" i="25"/>
  <c r="AL932" i="25"/>
  <c r="AL934" i="25"/>
  <c r="AL936" i="25"/>
  <c r="AL938" i="25"/>
  <c r="AL940" i="25"/>
  <c r="AL942" i="25"/>
  <c r="AL944" i="25"/>
  <c r="AL946" i="25"/>
  <c r="AL948" i="25"/>
  <c r="AL950" i="25"/>
  <c r="AL952" i="25"/>
  <c r="AL954" i="25"/>
  <c r="AL956" i="25"/>
  <c r="AL958" i="25"/>
  <c r="AL960" i="25"/>
  <c r="AL962" i="25"/>
  <c r="AL964" i="25"/>
  <c r="AL966" i="25"/>
  <c r="AL968" i="25"/>
  <c r="AL970" i="25"/>
  <c r="AL972" i="25"/>
  <c r="AL974" i="25"/>
  <c r="AL976" i="25"/>
  <c r="AL978" i="25"/>
  <c r="AL980" i="25"/>
  <c r="AL982" i="25"/>
  <c r="AL984" i="25"/>
  <c r="AL986" i="25"/>
  <c r="AL988" i="25"/>
  <c r="AL990" i="25"/>
  <c r="AL994" i="25"/>
  <c r="AL996" i="25"/>
  <c r="AL998" i="25"/>
  <c r="AL1000" i="25"/>
  <c r="AL1002" i="25"/>
  <c r="AL1004" i="25"/>
  <c r="AL1006" i="25"/>
  <c r="AL1008" i="25"/>
  <c r="AL1010" i="25"/>
  <c r="AL1012" i="25"/>
  <c r="AL1014" i="25"/>
  <c r="AL1016" i="25"/>
  <c r="AL1018" i="25"/>
  <c r="AL21" i="25"/>
  <c r="AL23" i="25"/>
  <c r="AL25" i="25"/>
  <c r="AL27" i="25"/>
  <c r="AL29" i="25"/>
  <c r="AL31" i="25"/>
  <c r="AL33" i="25"/>
  <c r="AL35" i="25"/>
  <c r="AL37" i="25"/>
  <c r="AL39" i="25"/>
  <c r="AL41" i="25"/>
  <c r="AL43" i="25"/>
  <c r="AL45" i="25"/>
  <c r="AL47" i="25"/>
  <c r="AL49" i="25"/>
  <c r="AL51" i="25"/>
  <c r="AL53" i="25"/>
  <c r="AL55" i="25"/>
  <c r="AL57" i="25"/>
  <c r="AL59" i="25"/>
  <c r="AL61" i="25"/>
  <c r="AL63" i="25"/>
  <c r="AL65" i="25"/>
  <c r="AL67" i="25"/>
  <c r="AL69" i="25"/>
  <c r="AL71" i="25"/>
  <c r="AL73" i="25"/>
  <c r="AL75" i="25"/>
  <c r="AL77" i="25"/>
  <c r="AL79" i="25"/>
  <c r="AL81" i="25"/>
  <c r="AL83" i="25"/>
  <c r="AL85" i="25"/>
  <c r="AL87" i="25"/>
  <c r="AL89" i="25"/>
  <c r="AL91" i="25"/>
  <c r="AL93" i="25"/>
  <c r="AL95" i="25"/>
  <c r="AL97" i="25"/>
  <c r="AL99" i="25"/>
  <c r="AL101" i="25"/>
  <c r="AL103" i="25"/>
  <c r="AL105" i="25"/>
  <c r="AL107" i="25"/>
  <c r="AL109" i="25"/>
  <c r="AL111" i="25"/>
  <c r="AL113" i="25"/>
  <c r="AL115" i="25"/>
  <c r="AL117" i="25"/>
  <c r="AL119" i="25"/>
  <c r="AL121" i="25"/>
  <c r="AL123" i="25"/>
  <c r="AL125" i="25"/>
  <c r="AL127" i="25"/>
  <c r="AL129" i="25"/>
  <c r="AL131" i="25"/>
  <c r="AL133" i="25"/>
  <c r="AL135" i="25"/>
  <c r="AL137" i="25"/>
  <c r="AL139" i="25"/>
  <c r="AL141" i="25"/>
  <c r="AL143" i="25"/>
  <c r="AL145" i="25"/>
  <c r="AL147" i="25"/>
  <c r="AL149" i="25"/>
  <c r="AL151" i="25"/>
  <c r="AL153" i="25"/>
  <c r="AL155" i="25"/>
  <c r="AL157" i="25"/>
  <c r="AL159" i="25"/>
  <c r="AL161" i="25"/>
  <c r="AL163" i="25"/>
  <c r="AL165" i="25"/>
  <c r="AL167" i="25"/>
  <c r="AL169" i="25"/>
  <c r="AL171" i="25"/>
  <c r="AL173" i="25"/>
  <c r="AL175" i="25"/>
  <c r="AL177" i="25"/>
  <c r="AL179" i="25"/>
  <c r="AL181" i="25"/>
  <c r="AL183" i="25"/>
  <c r="AL185" i="25"/>
  <c r="AL187" i="25"/>
  <c r="AL189" i="25"/>
  <c r="AL191" i="25"/>
  <c r="AL193" i="25"/>
  <c r="AL195" i="25"/>
  <c r="AL197" i="25"/>
  <c r="AL199" i="25"/>
  <c r="AL201" i="25"/>
  <c r="AL203" i="25"/>
  <c r="AL205" i="25"/>
  <c r="AL207" i="25"/>
  <c r="AL209" i="25"/>
  <c r="AL211" i="25"/>
  <c r="AL213" i="25"/>
  <c r="AL215" i="25"/>
  <c r="AL217" i="25"/>
  <c r="AL219" i="25"/>
  <c r="AL221" i="25"/>
  <c r="AL223" i="25"/>
  <c r="AL225" i="25"/>
  <c r="AL227" i="25"/>
  <c r="AL229" i="25"/>
  <c r="AL231" i="25"/>
  <c r="AL233" i="25"/>
  <c r="AL235" i="25"/>
  <c r="AL237" i="25"/>
  <c r="AL239" i="25"/>
  <c r="AL241" i="25"/>
  <c r="AL243" i="25"/>
  <c r="AL245" i="25"/>
  <c r="AL247" i="25"/>
  <c r="AL249" i="25"/>
  <c r="AL251" i="25"/>
  <c r="AL253" i="25"/>
  <c r="AL255" i="25"/>
  <c r="AL257" i="25"/>
  <c r="AL259" i="25"/>
  <c r="AL261" i="25"/>
  <c r="AL263" i="25"/>
  <c r="AL265" i="25"/>
  <c r="AL267" i="25"/>
  <c r="AL269" i="25"/>
  <c r="AL271" i="25"/>
  <c r="AL273" i="25"/>
  <c r="AL275" i="25"/>
  <c r="AL277" i="25"/>
  <c r="AL279" i="25"/>
  <c r="AL281" i="25"/>
  <c r="AL283" i="25"/>
  <c r="AL285" i="25"/>
  <c r="AL287" i="25"/>
  <c r="AL289" i="25"/>
  <c r="AL291" i="25"/>
  <c r="AL293" i="25"/>
  <c r="AL295" i="25"/>
  <c r="AL297" i="25"/>
  <c r="AL299" i="25"/>
  <c r="AL301" i="25"/>
  <c r="AL303" i="25"/>
  <c r="AL305" i="25"/>
  <c r="AL307" i="25"/>
  <c r="AL309" i="25"/>
  <c r="AL311" i="25"/>
  <c r="AL313" i="25"/>
  <c r="AL315" i="25"/>
  <c r="AL317" i="25"/>
  <c r="AL319" i="25"/>
  <c r="AL321" i="25"/>
  <c r="AL323" i="25"/>
  <c r="AL325" i="25"/>
  <c r="AL327" i="25"/>
  <c r="AL329" i="25"/>
  <c r="AL331" i="25"/>
  <c r="AL333" i="25"/>
  <c r="AL335" i="25"/>
  <c r="AL337" i="25"/>
  <c r="AL339" i="25"/>
  <c r="AL341" i="25"/>
  <c r="AL343" i="25"/>
  <c r="AL345" i="25"/>
  <c r="AL347" i="25"/>
  <c r="AL349" i="25"/>
  <c r="AL351" i="25"/>
  <c r="AL353" i="25"/>
  <c r="AL355" i="25"/>
  <c r="AL357" i="25"/>
  <c r="AL359" i="25"/>
  <c r="AL361" i="25"/>
  <c r="AL363" i="25"/>
  <c r="AL365" i="25"/>
  <c r="AL367" i="25"/>
  <c r="AL369" i="25"/>
  <c r="AL371" i="25"/>
  <c r="AL373" i="25"/>
  <c r="AL375" i="25"/>
  <c r="AL377" i="25"/>
  <c r="AL379" i="25"/>
  <c r="AL381" i="25"/>
  <c r="AL383" i="25"/>
  <c r="AL385" i="25"/>
  <c r="AL387" i="25"/>
  <c r="AL389" i="25"/>
  <c r="AL391" i="25"/>
  <c r="AL393" i="25"/>
  <c r="AL395" i="25"/>
  <c r="AL397" i="25"/>
  <c r="AL399" i="25"/>
  <c r="AL401" i="25"/>
  <c r="AL403" i="25"/>
  <c r="AL405" i="25"/>
  <c r="AL407" i="25"/>
  <c r="AL409" i="25"/>
  <c r="AL411" i="25"/>
  <c r="AL413" i="25"/>
  <c r="AL415" i="25"/>
  <c r="AL417" i="25"/>
  <c r="AL419" i="25"/>
  <c r="AL421" i="25"/>
  <c r="AL423" i="25"/>
  <c r="AL425" i="25"/>
  <c r="AL427" i="25"/>
  <c r="AL429" i="25"/>
  <c r="AL431" i="25"/>
  <c r="AL433" i="25"/>
  <c r="AL435" i="25"/>
  <c r="AL437" i="25"/>
  <c r="AL439" i="25"/>
  <c r="AL441" i="25"/>
  <c r="AL443" i="25"/>
  <c r="AL445" i="25"/>
  <c r="AL447" i="25"/>
  <c r="AL449" i="25"/>
  <c r="AL451" i="25"/>
  <c r="AL453" i="25"/>
  <c r="AL455" i="25"/>
  <c r="AL457" i="25"/>
  <c r="AL459" i="25"/>
  <c r="AL461" i="25"/>
  <c r="AL463" i="25"/>
  <c r="AL465" i="25"/>
  <c r="AL467" i="25"/>
  <c r="AL469" i="25"/>
  <c r="AL471" i="25"/>
  <c r="AL473" i="25"/>
  <c r="AL475" i="25"/>
  <c r="AL477" i="25"/>
  <c r="AL479" i="25"/>
  <c r="AL481" i="25"/>
  <c r="AL483" i="25"/>
  <c r="AL485" i="25"/>
  <c r="AL487" i="25"/>
  <c r="AL489" i="25"/>
  <c r="AL491" i="25"/>
  <c r="AL493" i="25"/>
  <c r="AL495" i="25"/>
  <c r="AL497" i="25"/>
  <c r="AL499" i="25"/>
  <c r="AL501" i="25"/>
  <c r="AL503" i="25"/>
  <c r="AL505" i="25"/>
  <c r="AL507" i="25"/>
  <c r="AL509" i="25"/>
  <c r="AL511" i="25"/>
  <c r="AL513" i="25"/>
  <c r="AL515" i="25"/>
  <c r="AL517" i="25"/>
  <c r="AL519" i="25"/>
  <c r="AL521" i="25"/>
  <c r="AL523" i="25"/>
  <c r="AL525" i="25"/>
  <c r="AL527" i="25"/>
  <c r="AL529" i="25"/>
  <c r="AL531" i="25"/>
  <c r="AL533" i="25"/>
  <c r="AL535" i="25"/>
  <c r="AL537" i="25"/>
  <c r="AL539" i="25"/>
  <c r="AL541" i="25"/>
  <c r="AL543" i="25"/>
  <c r="AL545" i="25"/>
  <c r="AL547" i="25"/>
  <c r="AL549" i="25"/>
  <c r="AL551" i="25"/>
  <c r="AL553" i="25"/>
  <c r="AL555" i="25"/>
  <c r="AL557" i="25"/>
  <c r="AL559" i="25"/>
  <c r="AL561" i="25"/>
  <c r="AL563" i="25"/>
  <c r="AL565" i="25"/>
  <c r="AL567" i="25"/>
  <c r="AL569" i="25"/>
  <c r="AL571" i="25"/>
  <c r="AL573" i="25"/>
  <c r="AL575" i="25"/>
  <c r="AL577" i="25"/>
  <c r="AL579" i="25"/>
  <c r="AL581" i="25"/>
  <c r="AL583" i="25"/>
  <c r="AL585" i="25"/>
  <c r="AL587" i="25"/>
  <c r="AL589" i="25"/>
  <c r="AL591" i="25"/>
  <c r="AL593" i="25"/>
  <c r="AL595" i="25"/>
  <c r="AL597" i="25"/>
  <c r="AL599" i="25"/>
  <c r="AL601" i="25"/>
  <c r="AL603" i="25"/>
  <c r="AL605" i="25"/>
  <c r="AL607" i="25"/>
  <c r="AL609" i="25"/>
  <c r="AL611" i="25"/>
  <c r="AL613" i="25"/>
  <c r="AL615" i="25"/>
  <c r="AL617" i="25"/>
  <c r="AL619" i="25"/>
  <c r="AL621" i="25"/>
  <c r="AL623" i="25"/>
  <c r="AL625" i="25"/>
  <c r="AL627" i="25"/>
  <c r="AL629" i="25"/>
  <c r="AL631" i="25"/>
  <c r="AL633" i="25"/>
  <c r="AL635" i="25"/>
  <c r="AL637" i="25"/>
  <c r="AL639" i="25"/>
  <c r="AL641" i="25"/>
  <c r="AL643" i="25"/>
  <c r="AL645" i="25"/>
  <c r="AL647" i="25"/>
  <c r="AL649" i="25"/>
  <c r="AL651" i="25"/>
  <c r="AL653" i="25"/>
  <c r="AL655" i="25"/>
  <c r="AL657" i="25"/>
  <c r="AL659" i="25"/>
  <c r="AL661" i="25"/>
  <c r="AL663" i="25"/>
  <c r="AL665" i="25"/>
  <c r="AL667" i="25"/>
  <c r="AL669" i="25"/>
  <c r="AL671" i="25"/>
  <c r="AL673" i="25"/>
  <c r="AL675" i="25"/>
  <c r="AL677" i="25"/>
  <c r="AL679" i="25"/>
  <c r="AL681" i="25"/>
  <c r="AL683" i="25"/>
  <c r="AL685" i="25"/>
  <c r="AL687" i="25"/>
  <c r="AL689" i="25"/>
  <c r="AL691" i="25"/>
  <c r="AL693" i="25"/>
  <c r="AL695" i="25"/>
  <c r="AL697" i="25"/>
  <c r="AL699" i="25"/>
  <c r="AL701" i="25"/>
  <c r="AL703" i="25"/>
  <c r="AL705" i="25"/>
  <c r="AL707" i="25"/>
  <c r="AL709" i="25"/>
  <c r="AL711" i="25"/>
  <c r="AL713" i="25"/>
  <c r="AL715" i="25"/>
  <c r="AL717" i="25"/>
  <c r="AL719" i="25"/>
  <c r="AL721" i="25"/>
  <c r="AL723" i="25"/>
  <c r="AL725" i="25"/>
  <c r="AL727" i="25"/>
  <c r="AL729" i="25"/>
  <c r="AL731" i="25"/>
  <c r="AL733" i="25"/>
  <c r="AL735" i="25"/>
  <c r="AL737" i="25"/>
  <c r="AL739" i="25"/>
  <c r="AL741" i="25"/>
  <c r="AL743" i="25"/>
  <c r="AL745" i="25"/>
  <c r="AL747" i="25"/>
  <c r="AL749" i="25"/>
  <c r="AL751" i="25"/>
  <c r="AL753" i="25"/>
  <c r="AL755" i="25"/>
  <c r="AL757" i="25"/>
  <c r="AL759" i="25"/>
  <c r="AL761" i="25"/>
  <c r="AL763" i="25"/>
  <c r="AL765" i="25"/>
  <c r="AL767" i="25"/>
  <c r="AL769" i="25"/>
  <c r="AL771" i="25"/>
  <c r="AL773" i="25"/>
  <c r="AL775" i="25"/>
  <c r="AL777" i="25"/>
  <c r="AL779" i="25"/>
  <c r="AL781" i="25"/>
  <c r="AL783" i="25"/>
  <c r="AL785" i="25"/>
  <c r="AL787" i="25"/>
  <c r="AL789" i="25"/>
  <c r="AL791" i="25"/>
  <c r="AL793" i="25"/>
  <c r="AL795" i="25"/>
  <c r="AL797" i="25"/>
  <c r="AL799" i="25"/>
  <c r="AL801" i="25"/>
  <c r="AL803" i="25"/>
  <c r="AL805" i="25"/>
  <c r="AL807" i="25"/>
  <c r="AL809" i="25"/>
  <c r="AL811" i="25"/>
  <c r="AL813" i="25"/>
  <c r="AL815" i="25"/>
  <c r="AL817" i="25"/>
  <c r="AL819" i="25"/>
  <c r="AL821" i="25"/>
  <c r="AL823" i="25"/>
  <c r="AL825" i="25"/>
  <c r="AL827" i="25"/>
  <c r="AL829" i="25"/>
  <c r="AL831" i="25"/>
  <c r="AL833" i="25"/>
  <c r="AL835" i="25"/>
  <c r="AL837" i="25"/>
  <c r="AL839" i="25"/>
  <c r="AL841" i="25"/>
  <c r="AL843" i="25"/>
  <c r="AL845" i="25"/>
  <c r="AL847" i="25"/>
  <c r="AL849" i="25"/>
  <c r="AL851" i="25"/>
  <c r="AL853" i="25"/>
  <c r="AL855" i="25"/>
  <c r="AL857" i="25"/>
  <c r="AL859" i="25"/>
  <c r="AL861" i="25"/>
  <c r="AL863" i="25"/>
  <c r="AL865" i="25"/>
  <c r="AL867" i="25"/>
  <c r="AL869" i="25"/>
  <c r="AL871" i="25"/>
  <c r="AL873" i="25"/>
  <c r="AL875" i="25"/>
  <c r="AL877" i="25"/>
  <c r="AL879" i="25"/>
  <c r="AL881" i="25"/>
  <c r="AL883" i="25"/>
  <c r="AL885" i="25"/>
  <c r="AL887" i="25"/>
  <c r="AL889" i="25"/>
  <c r="AL891" i="25"/>
  <c r="AL893" i="25"/>
  <c r="AL895" i="25"/>
  <c r="AL897" i="25"/>
  <c r="AL899" i="25"/>
  <c r="AL901" i="25"/>
  <c r="AL903" i="25"/>
  <c r="AL905" i="25"/>
  <c r="AL907" i="25"/>
  <c r="AL909" i="25"/>
  <c r="AL911" i="25"/>
  <c r="AL913" i="25"/>
  <c r="AL915" i="25"/>
  <c r="AL917" i="25"/>
  <c r="AL919" i="25"/>
  <c r="AL921" i="25"/>
  <c r="AL923" i="25"/>
  <c r="AL925" i="25"/>
  <c r="AL927" i="25"/>
  <c r="AL929" i="25"/>
  <c r="AL931" i="25"/>
  <c r="AL933" i="25"/>
  <c r="AL935" i="25"/>
  <c r="AL937" i="25"/>
  <c r="AL939" i="25"/>
  <c r="AL941" i="25"/>
  <c r="AL943" i="25"/>
  <c r="AL945" i="25"/>
  <c r="AL947" i="25"/>
  <c r="AL949" i="25"/>
  <c r="AL951" i="25"/>
  <c r="AL953" i="25"/>
  <c r="AL955" i="25"/>
  <c r="AL957" i="25"/>
  <c r="AL959" i="25"/>
  <c r="AL961" i="25"/>
  <c r="AL963" i="25"/>
  <c r="AL965" i="25"/>
  <c r="AL967" i="25"/>
  <c r="AL969" i="25"/>
  <c r="AL971" i="25"/>
  <c r="AL973" i="25"/>
  <c r="AL975" i="25"/>
  <c r="AL977" i="25"/>
  <c r="AL979" i="25"/>
  <c r="AL981" i="25"/>
  <c r="AL983" i="25"/>
  <c r="AL985" i="25"/>
  <c r="AL987" i="25"/>
  <c r="AL989" i="25"/>
  <c r="AL991" i="25"/>
  <c r="AL993" i="25"/>
  <c r="AL995" i="25"/>
  <c r="AL997" i="25"/>
  <c r="AL999" i="25"/>
  <c r="AL1001" i="25"/>
  <c r="AL1003" i="25"/>
  <c r="AL1005" i="25"/>
  <c r="AL1007" i="25"/>
  <c r="AL1009" i="25"/>
  <c r="AL1011" i="25"/>
  <c r="AL1013" i="25"/>
  <c r="AL1015" i="25"/>
  <c r="AL1017" i="25"/>
  <c r="BC27" i="25"/>
  <c r="BC26" i="25"/>
  <c r="BC28" i="25"/>
  <c r="BC29" i="25"/>
  <c r="V7" i="25" l="1"/>
  <c r="AP23" i="25" s="1"/>
  <c r="AN29" i="25" s="1"/>
  <c r="V4" i="25"/>
  <c r="AP20" i="25" s="1"/>
  <c r="AN26" i="25" s="1"/>
  <c r="V5" i="25"/>
  <c r="AP21" i="25" s="1"/>
  <c r="AN27" i="25" s="1"/>
  <c r="V6" i="25" l="1"/>
  <c r="AP22" i="25" s="1"/>
  <c r="AN28" i="25" s="1"/>
  <c r="W7" i="25" l="1"/>
  <c r="BN29" i="25" s="1"/>
  <c r="W4" i="25"/>
  <c r="BN26" i="25" s="1"/>
  <c r="W5" i="25"/>
  <c r="BN27" i="25" s="1"/>
  <c r="W6" i="25"/>
  <c r="BN28" i="25" s="1"/>
  <c r="AT20" i="25"/>
  <c r="AY20" i="25"/>
  <c r="BH20" i="25"/>
  <c r="BF20" i="25"/>
  <c r="BF26" i="25" s="1"/>
  <c r="BK20" i="25"/>
  <c r="BK26" i="25" s="1"/>
  <c r="BL20" i="25"/>
  <c r="BL26" i="25" s="1"/>
  <c r="AU20" i="25"/>
  <c r="AZ20" i="25"/>
  <c r="BM20" i="25"/>
  <c r="BM26" i="25" s="1"/>
  <c r="BG20" i="25"/>
  <c r="BE20" i="25"/>
  <c r="BE26" i="25" s="1"/>
  <c r="BD20" i="25"/>
  <c r="BD26" i="25" s="1"/>
  <c r="BB20" i="25"/>
  <c r="AV20" i="25"/>
  <c r="BI20" i="25"/>
  <c r="BI26" i="25" s="1"/>
  <c r="BC20" i="25"/>
  <c r="AS20" i="25"/>
  <c r="AX20" i="25"/>
  <c r="AR20" i="25"/>
  <c r="BA20" i="25"/>
  <c r="BJ20" i="25"/>
  <c r="BJ26" i="25" s="1"/>
  <c r="AW20" i="25"/>
  <c r="AV23" i="25"/>
  <c r="BB23" i="25"/>
  <c r="AR23" i="25"/>
  <c r="BD23" i="25"/>
  <c r="BD29" i="25" s="1"/>
  <c r="BJ23" i="25"/>
  <c r="BJ29" i="25" s="1"/>
  <c r="BA23" i="25"/>
  <c r="AZ23" i="25"/>
  <c r="AY23" i="25"/>
  <c r="BG23" i="25"/>
  <c r="BI23" i="25"/>
  <c r="BI29" i="25" s="1"/>
  <c r="BC23" i="25"/>
  <c r="BE23" i="25"/>
  <c r="BE29" i="25" s="1"/>
  <c r="AX23" i="25"/>
  <c r="AS23" i="25"/>
  <c r="BF23" i="25"/>
  <c r="BF29" i="25" s="1"/>
  <c r="BL23" i="25"/>
  <c r="BL29" i="25" s="1"/>
  <c r="AW23" i="25"/>
  <c r="AU23" i="25"/>
  <c r="AT23" i="25"/>
  <c r="BH23" i="25"/>
  <c r="BK23" i="25"/>
  <c r="BK29" i="25" s="1"/>
  <c r="BM23" i="25"/>
  <c r="BM29" i="25" s="1"/>
  <c r="BA21" i="25"/>
  <c r="BB21" i="25"/>
  <c r="AY21" i="25"/>
  <c r="AW21" i="25"/>
  <c r="BC21" i="25"/>
  <c r="BL21" i="25"/>
  <c r="BL27" i="25" s="1"/>
  <c r="BF21" i="25"/>
  <c r="BF27" i="25" s="1"/>
  <c r="AR21" i="25"/>
  <c r="BH21" i="25"/>
  <c r="BG21" i="25"/>
  <c r="BE21" i="25"/>
  <c r="BE27" i="25" s="1"/>
  <c r="AS21" i="25"/>
  <c r="AT21" i="25"/>
  <c r="AU21" i="25"/>
  <c r="AV21" i="25"/>
  <c r="BI21" i="25"/>
  <c r="BI27" i="25" s="1"/>
  <c r="BK21" i="25"/>
  <c r="BK27" i="25" s="1"/>
  <c r="BD21" i="25"/>
  <c r="BD27" i="25" s="1"/>
  <c r="AX21" i="25"/>
  <c r="BJ21" i="25"/>
  <c r="BJ27" i="25" s="1"/>
  <c r="AZ21" i="25"/>
  <c r="BM21" i="25"/>
  <c r="BM27" i="25" s="1"/>
  <c r="BD22" i="25"/>
  <c r="BD28" i="25" s="1"/>
  <c r="AR22" i="25"/>
  <c r="BL22" i="25"/>
  <c r="BL28" i="25" s="1"/>
  <c r="AU22" i="25"/>
  <c r="BC22" i="25"/>
  <c r="AW22" i="25"/>
  <c r="AT22" i="25"/>
  <c r="AV22" i="25"/>
  <c r="BA22" i="25"/>
  <c r="BF22" i="25"/>
  <c r="BF28" i="25" s="1"/>
  <c r="BG22" i="25"/>
  <c r="BE22" i="25"/>
  <c r="BE28" i="25" s="1"/>
  <c r="AX22" i="25"/>
  <c r="AZ22" i="25"/>
  <c r="BI22" i="25"/>
  <c r="BI28" i="25" s="1"/>
  <c r="AY22" i="25"/>
  <c r="BK22" i="25"/>
  <c r="BK28" i="25" s="1"/>
  <c r="BB22" i="25"/>
  <c r="AS22" i="25"/>
  <c r="BM22" i="25"/>
  <c r="BM28" i="25" s="1"/>
  <c r="BJ22" i="25"/>
  <c r="BJ28" i="25" s="1"/>
  <c r="BH22" i="25"/>
</calcChain>
</file>

<file path=xl/sharedStrings.xml><?xml version="1.0" encoding="utf-8"?>
<sst xmlns="http://schemas.openxmlformats.org/spreadsheetml/2006/main" count="167" uniqueCount="108">
  <si>
    <t>mm</t>
  </si>
  <si>
    <t>n</t>
  </si>
  <si>
    <t>m</t>
  </si>
  <si>
    <t>m^3/s</t>
  </si>
  <si>
    <t>Depth</t>
  </si>
  <si>
    <t>Angle</t>
  </si>
  <si>
    <t>Area</t>
  </si>
  <si>
    <t>Cross Section Properties of Flow Area</t>
  </si>
  <si>
    <t>Slope =</t>
  </si>
  <si>
    <t>m/m</t>
  </si>
  <si>
    <t>Rh^2/3</t>
  </si>
  <si>
    <t>Velocity</t>
  </si>
  <si>
    <t>m/s</t>
  </si>
  <si>
    <t>Flow</t>
  </si>
  <si>
    <t>Slope (m/m)</t>
  </si>
  <si>
    <t>Velocity (m/s)</t>
  </si>
  <si>
    <t>Flow (m^3/s)</t>
  </si>
  <si>
    <t>Depth (fraction of D)</t>
  </si>
  <si>
    <t>Velocity &amp; Flow Calculations for …</t>
  </si>
  <si>
    <t>HW/D = 0.5</t>
  </si>
  <si>
    <t>HW/D = 1.0</t>
  </si>
  <si>
    <t>HW/D = 2.0</t>
  </si>
  <si>
    <t>Span</t>
  </si>
  <si>
    <t>Rise</t>
  </si>
  <si>
    <t>Abrasion Level 1 &amp; 2 Limit</t>
  </si>
  <si>
    <t>Abrasion Level 3 Limit</t>
  </si>
  <si>
    <t>Structure Type =</t>
  </si>
  <si>
    <t>Q =</t>
  </si>
  <si>
    <t>V =</t>
  </si>
  <si>
    <t>d =</t>
  </si>
  <si>
    <t>Inlet Type =</t>
  </si>
  <si>
    <t>Af/A</t>
  </si>
  <si>
    <t>Q/(AD^0.5)</t>
  </si>
  <si>
    <t>HW/D</t>
  </si>
  <si>
    <t>K =</t>
  </si>
  <si>
    <t>M =</t>
  </si>
  <si>
    <t>c =</t>
  </si>
  <si>
    <t>Y =</t>
  </si>
  <si>
    <t>Choices</t>
  </si>
  <si>
    <t>HW/D =</t>
  </si>
  <si>
    <t>K</t>
  </si>
  <si>
    <t>M</t>
  </si>
  <si>
    <t>c</t>
  </si>
  <si>
    <t>Y</t>
  </si>
  <si>
    <t>ke</t>
  </si>
  <si>
    <t>p</t>
  </si>
  <si>
    <t>q</t>
  </si>
  <si>
    <t>r</t>
  </si>
  <si>
    <t>s</t>
  </si>
  <si>
    <t>t</t>
  </si>
  <si>
    <t>Type</t>
  </si>
  <si>
    <t>Entrance Type Data and Formula Constants</t>
  </si>
  <si>
    <t>Description</t>
  </si>
  <si>
    <t>p x^3 =</t>
  </si>
  <si>
    <t>q x^2 =</t>
  </si>
  <si>
    <t>r x =</t>
  </si>
  <si>
    <t>s =</t>
  </si>
  <si>
    <t>To determine HW/D and Q/(AD^0.5) relationship …</t>
  </si>
  <si>
    <t>To determine flow and velocity for depth of water, for specific data provided in Entry worksheet …</t>
  </si>
  <si>
    <t>Slope</t>
  </si>
  <si>
    <t>Arch</t>
  </si>
  <si>
    <t>Span =</t>
  </si>
  <si>
    <t>Rise =</t>
  </si>
  <si>
    <t>Manning's n for bottom =</t>
  </si>
  <si>
    <t>Periphery</t>
  </si>
  <si>
    <t>Calc'd</t>
  </si>
  <si>
    <t>Radius</t>
  </si>
  <si>
    <t>i</t>
  </si>
  <si>
    <t>90 Degree Headwall</t>
  </si>
  <si>
    <t>Mitered to conform to slope</t>
  </si>
  <si>
    <t>Thin wall projecting</t>
  </si>
  <si>
    <t>Calculations -Arches</t>
  </si>
  <si>
    <t>REA</t>
  </si>
  <si>
    <t>Inside</t>
  </si>
  <si>
    <t>Bottom</t>
  </si>
  <si>
    <t>Width</t>
  </si>
  <si>
    <t>Arch: Area (m^2)</t>
  </si>
  <si>
    <t>Arch: Wetted Perimeter (m)</t>
  </si>
  <si>
    <t>x Rise</t>
  </si>
  <si>
    <t>Scor =</t>
  </si>
  <si>
    <t>Arch: Top Width (m)</t>
  </si>
  <si>
    <t>#</t>
  </si>
  <si>
    <t>Avg</t>
  </si>
  <si>
    <t>x^3</t>
  </si>
  <si>
    <t>x^2</t>
  </si>
  <si>
    <t>x</t>
  </si>
  <si>
    <t>t S =</t>
  </si>
  <si>
    <t>Inlet Type</t>
  </si>
  <si>
    <t>Green cells require input</t>
  </si>
  <si>
    <t>Velocity =</t>
  </si>
  <si>
    <t xml:space="preserve"> X</t>
  </si>
  <si>
    <t>Depth =</t>
  </si>
  <si>
    <t>Arch: Af/A</t>
  </si>
  <si>
    <t>Arch: Rh (m)</t>
  </si>
  <si>
    <t>dc/D</t>
  </si>
  <si>
    <t>dh/D (area divided by top width divided by calculated rise)</t>
  </si>
  <si>
    <t>Hc/D (dc + dh/2)</t>
  </si>
  <si>
    <t>Dimensionless Cross Section Properties of Flow Area</t>
  </si>
  <si>
    <t>Hc/D</t>
  </si>
  <si>
    <t>S</t>
  </si>
  <si>
    <t>dh/D</t>
  </si>
  <si>
    <t>d/D</t>
  </si>
  <si>
    <t>m^2/3</t>
  </si>
  <si>
    <t>To present graphical lines in order of HW/D magnitude</t>
  </si>
  <si>
    <t>Composite Manning's n</t>
  </si>
  <si>
    <t>Normal Flow =</t>
  </si>
  <si>
    <t>Note 1 - Maximum flows are based on inlet control.</t>
  </si>
  <si>
    <t>Note 2 - Velocity and depth calculations are based on Manning's Equation.</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</si>
</sst>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000"/>
    <numFmt numFmtId="165" formatCode="0.0000"/>
    <numFmt numFmtId="166" formatCode="0.0"/>
  </numFmts>
  <fonts count="6" x14ac:knownFonts="1">
    <font>
      <sz val="11"/>
      <color theme="1"/>
      <name val="Calibri"/>
      <family val="2"/>
      <scheme val="minor"/>
    </font>
    <font>
      <b/>
      <sz val="16"/>
      <color theme="1"/>
      <name val="Calibri"/>
      <family val="2"/>
      <scheme val="minor"/>
    </font>
    <font>
      <b/>
      <sz val="14"/>
      <color theme="1"/>
      <name val="Calibri"/>
      <family val="2"/>
      <scheme val="minor"/>
    </font>
    <font>
      <b/>
      <sz val="11"/>
      <color theme="1"/>
      <name val="Calibri"/>
      <family val="2"/>
      <scheme val="minor"/>
    </font>
    <font>
      <sz val="11"/>
      <color theme="0"/>
      <name val="Calibri"/>
      <family val="2"/>
      <scheme val="minor"/>
    </font>
    <font>
      <b/>
      <sz val="8"/>
      <name val="Calibri"/>
      <family val="2"/>
      <scheme val="minor"/>
    </font>
  </fonts>
  <fills count="7">
    <fill>
      <patternFill patternType="none"/>
    </fill>
    <fill>
      <patternFill patternType="gray125"/>
    </fill>
    <fill>
      <patternFill patternType="solid">
        <fgColor theme="6" tint="0.59999389629810485"/>
        <bgColor indexed="64"/>
      </patternFill>
    </fill>
    <fill>
      <patternFill patternType="solid">
        <fgColor rgb="FFFFFF99"/>
        <bgColor indexed="64"/>
      </patternFill>
    </fill>
    <fill>
      <patternFill patternType="solid">
        <fgColor rgb="FFFFFFCC"/>
        <bgColor indexed="64"/>
      </patternFill>
    </fill>
    <fill>
      <patternFill patternType="solid">
        <fgColor rgb="FF00B050"/>
        <bgColor indexed="64"/>
      </patternFill>
    </fill>
    <fill>
      <patternFill patternType="solid">
        <fgColor rgb="FFFFFF66"/>
        <bgColor indexed="64"/>
      </patternFill>
    </fill>
  </fills>
  <borders count="28">
    <border>
      <left/>
      <right/>
      <top/>
      <bottom/>
      <diagonal/>
    </border>
    <border>
      <left/>
      <right/>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style="medium">
        <color indexed="64"/>
      </top>
      <bottom/>
      <diagonal/>
    </border>
    <border>
      <left/>
      <right/>
      <top/>
      <bottom style="medium">
        <color indexed="64"/>
      </bottom>
      <diagonal/>
    </border>
    <border>
      <left style="thin">
        <color auto="1"/>
      </left>
      <right/>
      <top/>
      <bottom style="thin">
        <color indexed="64"/>
      </bottom>
      <diagonal/>
    </border>
    <border>
      <left/>
      <right style="thin">
        <color auto="1"/>
      </right>
      <top/>
      <bottom style="thin">
        <color indexed="64"/>
      </bottom>
      <diagonal/>
    </border>
    <border>
      <left style="thin">
        <color auto="1"/>
      </left>
      <right/>
      <top/>
      <bottom/>
      <diagonal/>
    </border>
    <border>
      <left/>
      <right style="thin">
        <color auto="1"/>
      </right>
      <top/>
      <bottom/>
      <diagonal/>
    </border>
    <border>
      <left style="thin">
        <color auto="1"/>
      </left>
      <right/>
      <top style="thin">
        <color indexed="64"/>
      </top>
      <bottom/>
      <diagonal/>
    </border>
    <border>
      <left/>
      <right/>
      <top style="thin">
        <color indexed="64"/>
      </top>
      <bottom/>
      <diagonal/>
    </border>
    <border>
      <left/>
      <right style="thin">
        <color auto="1"/>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s>
  <cellStyleXfs count="1">
    <xf numFmtId="0" fontId="0" fillId="0" borderId="0"/>
  </cellStyleXfs>
  <cellXfs count="141">
    <xf numFmtId="0" fontId="0" fillId="0" borderId="0" xfId="0"/>
    <xf numFmtId="0" fontId="0" fillId="0" borderId="0" xfId="0" applyAlignment="1">
      <alignment horizontal="right"/>
    </xf>
    <xf numFmtId="0" fontId="0" fillId="0" borderId="0" xfId="0" applyAlignment="1">
      <alignment horizontal="center"/>
    </xf>
    <xf numFmtId="0" fontId="0" fillId="0" borderId="0" xfId="0" applyAlignment="1">
      <alignment horizontal="left"/>
    </xf>
    <xf numFmtId="0" fontId="1" fillId="0" borderId="0" xfId="0" applyFont="1"/>
    <xf numFmtId="0" fontId="0" fillId="0" borderId="1" xfId="0" applyBorder="1" applyAlignment="1">
      <alignment horizontal="right"/>
    </xf>
    <xf numFmtId="165" fontId="0" fillId="0" borderId="0" xfId="0" applyNumberFormat="1"/>
    <xf numFmtId="0" fontId="0" fillId="0" borderId="0" xfId="0" applyBorder="1"/>
    <xf numFmtId="0" fontId="2" fillId="0" borderId="0" xfId="0" applyFont="1"/>
    <xf numFmtId="165" fontId="0" fillId="0" borderId="0" xfId="0" applyNumberFormat="1" applyFill="1"/>
    <xf numFmtId="0" fontId="0" fillId="0" borderId="4" xfId="0" applyBorder="1"/>
    <xf numFmtId="0" fontId="0" fillId="0" borderId="5" xfId="0" applyBorder="1"/>
    <xf numFmtId="0" fontId="0" fillId="0" borderId="6" xfId="0" applyBorder="1"/>
    <xf numFmtId="0" fontId="0" fillId="0" borderId="7" xfId="0" applyBorder="1"/>
    <xf numFmtId="0" fontId="0" fillId="0" borderId="8" xfId="0" applyBorder="1"/>
    <xf numFmtId="164" fontId="0" fillId="0" borderId="0" xfId="0" applyNumberFormat="1"/>
    <xf numFmtId="0" fontId="0" fillId="0" borderId="1" xfId="0" applyBorder="1" applyAlignment="1">
      <alignment horizontal="center"/>
    </xf>
    <xf numFmtId="0" fontId="0" fillId="0" borderId="1" xfId="0" applyBorder="1"/>
    <xf numFmtId="2" fontId="0" fillId="0" borderId="11" xfId="0" applyNumberFormat="1" applyBorder="1"/>
    <xf numFmtId="164" fontId="0" fillId="0" borderId="12" xfId="0" applyNumberFormat="1" applyBorder="1"/>
    <xf numFmtId="164" fontId="0" fillId="0" borderId="0" xfId="0" applyNumberFormat="1" applyBorder="1"/>
    <xf numFmtId="164" fontId="0" fillId="0" borderId="13" xfId="0" applyNumberFormat="1" applyBorder="1"/>
    <xf numFmtId="0" fontId="2" fillId="0" borderId="0" xfId="0" applyFont="1" applyAlignment="1">
      <alignment horizontal="center"/>
    </xf>
    <xf numFmtId="164" fontId="0" fillId="0" borderId="10" xfId="0" applyNumberFormat="1" applyBorder="1"/>
    <xf numFmtId="164" fontId="0" fillId="0" borderId="14" xfId="0" applyNumberFormat="1" applyBorder="1"/>
    <xf numFmtId="164" fontId="0" fillId="0" borderId="15" xfId="0" applyNumberFormat="1" applyBorder="1"/>
    <xf numFmtId="164" fontId="0" fillId="0" borderId="16" xfId="0" applyNumberFormat="1" applyBorder="1"/>
    <xf numFmtId="0" fontId="0" fillId="0" borderId="0" xfId="0" applyFont="1"/>
    <xf numFmtId="164" fontId="0" fillId="0" borderId="0" xfId="0" applyNumberFormat="1" applyAlignment="1">
      <alignment horizontal="center"/>
    </xf>
    <xf numFmtId="0" fontId="0" fillId="0" borderId="16" xfId="0" applyBorder="1"/>
    <xf numFmtId="0" fontId="0" fillId="0" borderId="12" xfId="0" applyBorder="1" applyAlignment="1">
      <alignment horizontal="right"/>
    </xf>
    <xf numFmtId="0" fontId="0" fillId="0" borderId="13" xfId="0" applyBorder="1"/>
    <xf numFmtId="0" fontId="0" fillId="0" borderId="11" xfId="0" applyBorder="1"/>
    <xf numFmtId="0" fontId="0" fillId="0" borderId="18" xfId="0" applyBorder="1"/>
    <xf numFmtId="164" fontId="0" fillId="0" borderId="0" xfId="0" applyNumberFormat="1" applyBorder="1" applyAlignment="1">
      <alignment horizontal="center"/>
    </xf>
    <xf numFmtId="0" fontId="0" fillId="0" borderId="0" xfId="0" applyFill="1" applyBorder="1" applyAlignment="1">
      <alignment horizontal="center"/>
    </xf>
    <xf numFmtId="0" fontId="0" fillId="0" borderId="0" xfId="0" applyFill="1" applyAlignment="1">
      <alignment horizontal="center"/>
    </xf>
    <xf numFmtId="0" fontId="0" fillId="4" borderId="2" xfId="0" applyFill="1" applyBorder="1" applyAlignment="1">
      <alignment horizontal="center"/>
    </xf>
    <xf numFmtId="0" fontId="0" fillId="4" borderId="8" xfId="0" applyFill="1" applyBorder="1" applyAlignment="1">
      <alignment horizontal="center"/>
    </xf>
    <xf numFmtId="0" fontId="0" fillId="4" borderId="0" xfId="0" applyFill="1" applyBorder="1"/>
    <xf numFmtId="0" fontId="0" fillId="4" borderId="4" xfId="0" applyFill="1" applyBorder="1" applyAlignment="1">
      <alignment horizontal="center"/>
    </xf>
    <xf numFmtId="0" fontId="0" fillId="4" borderId="0" xfId="0" applyFill="1" applyBorder="1" applyAlignment="1">
      <alignment horizontal="center"/>
    </xf>
    <xf numFmtId="0" fontId="0" fillId="4" borderId="6" xfId="0" applyFill="1" applyBorder="1" applyAlignment="1">
      <alignment horizontal="center"/>
    </xf>
    <xf numFmtId="0" fontId="0" fillId="4" borderId="9" xfId="0" applyFill="1" applyBorder="1" applyAlignment="1">
      <alignment horizontal="center"/>
    </xf>
    <xf numFmtId="165" fontId="0" fillId="4" borderId="0" xfId="0" applyNumberFormat="1" applyFill="1" applyBorder="1" applyAlignment="1">
      <alignment horizontal="center"/>
    </xf>
    <xf numFmtId="165" fontId="0" fillId="4" borderId="9" xfId="0" applyNumberFormat="1" applyFill="1" applyBorder="1" applyAlignment="1">
      <alignment horizontal="center"/>
    </xf>
    <xf numFmtId="164" fontId="0" fillId="0" borderId="14" xfId="0" applyNumberFormat="1" applyBorder="1" applyAlignment="1">
      <alignment horizontal="center"/>
    </xf>
    <xf numFmtId="164" fontId="0" fillId="0" borderId="12" xfId="0" applyNumberFormat="1" applyBorder="1" applyAlignment="1">
      <alignment horizontal="center"/>
    </xf>
    <xf numFmtId="0" fontId="0" fillId="0" borderId="0" xfId="0" applyFont="1" applyAlignment="1">
      <alignment horizontal="center"/>
    </xf>
    <xf numFmtId="164" fontId="0" fillId="0" borderId="15" xfId="0" applyNumberFormat="1" applyBorder="1" applyAlignment="1">
      <alignment horizontal="center"/>
    </xf>
    <xf numFmtId="164" fontId="0" fillId="0" borderId="1" xfId="0" applyNumberFormat="1" applyBorder="1" applyAlignment="1">
      <alignment horizontal="center"/>
    </xf>
    <xf numFmtId="0" fontId="0" fillId="0" borderId="17" xfId="0" applyBorder="1" applyAlignment="1">
      <alignment horizontal="center"/>
    </xf>
    <xf numFmtId="0" fontId="0" fillId="0" borderId="0" xfId="0" applyBorder="1" applyAlignment="1">
      <alignment horizontal="left"/>
    </xf>
    <xf numFmtId="0" fontId="0" fillId="0" borderId="0" xfId="0" applyFill="1" applyBorder="1"/>
    <xf numFmtId="0" fontId="0" fillId="0" borderId="15" xfId="0" applyFill="1" applyBorder="1" applyAlignment="1">
      <alignment horizontal="center"/>
    </xf>
    <xf numFmtId="0" fontId="0" fillId="0" borderId="0" xfId="0" applyFill="1"/>
    <xf numFmtId="0" fontId="0" fillId="0" borderId="3" xfId="0" applyBorder="1"/>
    <xf numFmtId="0" fontId="0" fillId="0" borderId="0" xfId="0" applyFill="1" applyBorder="1" applyAlignment="1">
      <alignment horizontal="left"/>
    </xf>
    <xf numFmtId="0" fontId="0" fillId="0" borderId="1" xfId="0" applyFill="1" applyBorder="1" applyAlignment="1">
      <alignment horizontal="right"/>
    </xf>
    <xf numFmtId="0" fontId="3" fillId="0" borderId="0" xfId="0" applyFont="1"/>
    <xf numFmtId="0" fontId="0" fillId="0" borderId="0" xfId="0" applyFont="1" applyAlignment="1">
      <alignment horizontal="right"/>
    </xf>
    <xf numFmtId="0" fontId="0" fillId="0" borderId="0" xfId="0" applyBorder="1" applyAlignment="1">
      <alignment horizontal="right"/>
    </xf>
    <xf numFmtId="0" fontId="0" fillId="0" borderId="9" xfId="0" applyBorder="1"/>
    <xf numFmtId="0" fontId="0" fillId="0" borderId="9" xfId="0" applyBorder="1" applyAlignment="1">
      <alignment horizontal="center"/>
    </xf>
    <xf numFmtId="0" fontId="0" fillId="0" borderId="0" xfId="0" applyBorder="1" applyAlignment="1">
      <alignment horizontal="left"/>
    </xf>
    <xf numFmtId="0" fontId="0" fillId="0" borderId="1" xfId="0" applyBorder="1" applyAlignment="1">
      <alignment horizontal="center"/>
    </xf>
    <xf numFmtId="0" fontId="0" fillId="0" borderId="0" xfId="0" applyBorder="1" applyAlignment="1">
      <alignment horizontal="center"/>
    </xf>
    <xf numFmtId="0" fontId="0" fillId="0" borderId="1" xfId="0" applyBorder="1" applyAlignment="1">
      <alignment horizontal="center"/>
    </xf>
    <xf numFmtId="165" fontId="0" fillId="0" borderId="0" xfId="0" applyNumberFormat="1" applyBorder="1" applyAlignment="1">
      <alignment horizontal="center"/>
    </xf>
    <xf numFmtId="2" fontId="0" fillId="0" borderId="0" xfId="0" applyNumberFormat="1" applyBorder="1" applyAlignment="1">
      <alignment horizontal="center"/>
    </xf>
    <xf numFmtId="165" fontId="0" fillId="0" borderId="9" xfId="0" applyNumberFormat="1" applyBorder="1" applyAlignment="1">
      <alignment horizontal="center"/>
    </xf>
    <xf numFmtId="2" fontId="0" fillId="0" borderId="9" xfId="0" applyNumberFormat="1" applyBorder="1" applyAlignment="1">
      <alignment horizontal="center"/>
    </xf>
    <xf numFmtId="0" fontId="0" fillId="0" borderId="0" xfId="0" applyNumberFormat="1" applyFont="1"/>
    <xf numFmtId="0" fontId="2" fillId="0" borderId="0" xfId="0" applyFont="1" applyFill="1"/>
    <xf numFmtId="0" fontId="3" fillId="0" borderId="0" xfId="0" applyFont="1" applyFill="1"/>
    <xf numFmtId="0" fontId="0" fillId="0" borderId="0" xfId="0" applyFont="1" applyFill="1"/>
    <xf numFmtId="0" fontId="0" fillId="0" borderId="0" xfId="0" applyFill="1" applyAlignment="1">
      <alignment horizontal="right"/>
    </xf>
    <xf numFmtId="164" fontId="0" fillId="0" borderId="5" xfId="0" applyNumberFormat="1" applyBorder="1" applyAlignment="1">
      <alignment horizontal="center"/>
    </xf>
    <xf numFmtId="0" fontId="0" fillId="0" borderId="2" xfId="0" applyBorder="1"/>
    <xf numFmtId="0" fontId="0" fillId="0" borderId="14" xfId="0" applyBorder="1" applyAlignment="1">
      <alignment horizontal="right"/>
    </xf>
    <xf numFmtId="0" fontId="0" fillId="0" borderId="10" xfId="0" applyBorder="1" applyAlignment="1">
      <alignment horizontal="right"/>
    </xf>
    <xf numFmtId="0" fontId="0" fillId="0" borderId="8" xfId="0" applyBorder="1" applyAlignment="1">
      <alignment horizontal="left"/>
    </xf>
    <xf numFmtId="0" fontId="0" fillId="0" borderId="9" xfId="0" applyBorder="1" applyAlignment="1">
      <alignment horizontal="left"/>
    </xf>
    <xf numFmtId="0" fontId="3" fillId="0" borderId="0" xfId="0" applyFont="1" applyAlignment="1">
      <alignment horizontal="center"/>
    </xf>
    <xf numFmtId="0" fontId="0" fillId="0" borderId="1" xfId="0" applyBorder="1" applyAlignment="1">
      <alignment horizontal="center"/>
    </xf>
    <xf numFmtId="0" fontId="0" fillId="0" borderId="25" xfId="0" applyFill="1" applyBorder="1" applyAlignment="1">
      <alignment horizontal="center"/>
    </xf>
    <xf numFmtId="1" fontId="0" fillId="4" borderId="0" xfId="0" applyNumberFormat="1" applyFill="1" applyBorder="1" applyAlignment="1">
      <alignment horizontal="center"/>
    </xf>
    <xf numFmtId="166" fontId="0" fillId="0" borderId="0" xfId="0" applyNumberFormat="1" applyFill="1" applyBorder="1" applyAlignment="1">
      <alignment horizontal="center"/>
    </xf>
    <xf numFmtId="1" fontId="0" fillId="0" borderId="0" xfId="0" applyNumberFormat="1" applyFill="1" applyBorder="1" applyAlignment="1">
      <alignment horizontal="center"/>
    </xf>
    <xf numFmtId="2" fontId="0" fillId="0" borderId="0" xfId="0" applyNumberFormat="1" applyFill="1" applyBorder="1" applyAlignment="1">
      <alignment horizontal="center"/>
    </xf>
    <xf numFmtId="164" fontId="0" fillId="0" borderId="0" xfId="0" applyNumberFormat="1" applyFill="1" applyBorder="1" applyAlignment="1">
      <alignment horizontal="center"/>
    </xf>
    <xf numFmtId="165" fontId="0" fillId="0" borderId="0" xfId="0" applyNumberFormat="1" applyFill="1" applyBorder="1" applyAlignment="1">
      <alignment horizontal="center"/>
    </xf>
    <xf numFmtId="1" fontId="0" fillId="4" borderId="9" xfId="0" applyNumberFormat="1" applyFill="1" applyBorder="1" applyAlignment="1">
      <alignment horizontal="center"/>
    </xf>
    <xf numFmtId="0" fontId="2" fillId="0" borderId="0" xfId="0" applyFont="1" applyAlignment="1">
      <alignment horizontal="left"/>
    </xf>
    <xf numFmtId="165" fontId="0" fillId="0" borderId="0" xfId="0" applyNumberFormat="1" applyAlignment="1">
      <alignment horizontal="center"/>
    </xf>
    <xf numFmtId="165" fontId="0" fillId="0" borderId="0" xfId="0" applyNumberFormat="1" applyFill="1" applyAlignment="1">
      <alignment horizontal="center"/>
    </xf>
    <xf numFmtId="0" fontId="2" fillId="0" borderId="0" xfId="0" applyFont="1" applyAlignment="1">
      <alignment horizontal="right"/>
    </xf>
    <xf numFmtId="165" fontId="0" fillId="0" borderId="0" xfId="0" applyNumberFormat="1" applyAlignment="1">
      <alignment horizontal="right"/>
    </xf>
    <xf numFmtId="0" fontId="0" fillId="0" borderId="19" xfId="0" applyBorder="1" applyAlignment="1"/>
    <xf numFmtId="0" fontId="0" fillId="0" borderId="20" xfId="0" applyBorder="1" applyAlignment="1"/>
    <xf numFmtId="0" fontId="0" fillId="0" borderId="21" xfId="0" applyBorder="1" applyAlignment="1"/>
    <xf numFmtId="0" fontId="0" fillId="0" borderId="9" xfId="0" applyNumberFormat="1" applyFont="1" applyFill="1" applyBorder="1" applyAlignment="1">
      <alignment horizontal="center"/>
    </xf>
    <xf numFmtId="0" fontId="0" fillId="2" borderId="0" xfId="0" applyFont="1" applyFill="1"/>
    <xf numFmtId="165" fontId="0" fillId="0" borderId="0" xfId="0" applyNumberFormat="1" applyFont="1" applyAlignment="1">
      <alignment horizontal="center"/>
    </xf>
    <xf numFmtId="164" fontId="0" fillId="0" borderId="0" xfId="0" applyNumberFormat="1" applyAlignment="1">
      <alignment horizontal="right"/>
    </xf>
    <xf numFmtId="0" fontId="0" fillId="0" borderId="1" xfId="0" applyBorder="1" applyAlignment="1">
      <alignment horizontal="center"/>
    </xf>
    <xf numFmtId="0" fontId="0" fillId="0" borderId="0" xfId="0" applyBorder="1" applyAlignment="1">
      <alignment horizontal="left"/>
    </xf>
    <xf numFmtId="0" fontId="0" fillId="0" borderId="1" xfId="0" applyBorder="1" applyAlignment="1">
      <alignment horizontal="left"/>
    </xf>
    <xf numFmtId="0" fontId="0" fillId="0" borderId="1" xfId="0" applyBorder="1" applyAlignment="1">
      <alignment horizontal="center"/>
    </xf>
    <xf numFmtId="164" fontId="4" fillId="0" borderId="0" xfId="0" applyNumberFormat="1" applyFont="1" applyBorder="1" applyAlignment="1">
      <alignment horizontal="center"/>
    </xf>
    <xf numFmtId="0" fontId="0" fillId="0" borderId="9" xfId="0" applyBorder="1" applyAlignment="1">
      <alignment horizontal="right"/>
    </xf>
    <xf numFmtId="164" fontId="0" fillId="0" borderId="9" xfId="0" applyNumberFormat="1" applyBorder="1" applyAlignment="1">
      <alignment horizontal="center"/>
    </xf>
    <xf numFmtId="0" fontId="2" fillId="0" borderId="0" xfId="0" applyFont="1" applyBorder="1" applyAlignment="1">
      <alignment vertical="center"/>
    </xf>
    <xf numFmtId="0" fontId="0" fillId="0" borderId="0" xfId="0" applyNumberFormat="1" applyFont="1" applyFill="1" applyBorder="1" applyAlignment="1">
      <alignment horizontal="center"/>
    </xf>
    <xf numFmtId="0" fontId="0" fillId="0" borderId="5" xfId="0" applyNumberFormat="1" applyFont="1" applyFill="1" applyBorder="1" applyAlignment="1">
      <alignment horizontal="center"/>
    </xf>
    <xf numFmtId="0" fontId="0" fillId="0" borderId="7" xfId="0" applyNumberFormat="1" applyFont="1" applyFill="1" applyBorder="1" applyAlignment="1">
      <alignment horizontal="center"/>
    </xf>
    <xf numFmtId="165" fontId="0" fillId="0" borderId="0" xfId="0" quotePrefix="1" applyNumberFormat="1"/>
    <xf numFmtId="165" fontId="0" fillId="5" borderId="0" xfId="0" applyNumberFormat="1" applyFill="1"/>
    <xf numFmtId="0" fontId="3" fillId="0" borderId="0" xfId="0" applyFont="1" applyAlignment="1">
      <alignment horizontal="right"/>
    </xf>
    <xf numFmtId="2" fontId="3" fillId="0" borderId="0" xfId="0" applyNumberFormat="1" applyFont="1"/>
    <xf numFmtId="0" fontId="0" fillId="0" borderId="0" xfId="0" quotePrefix="1"/>
    <xf numFmtId="165" fontId="0" fillId="3" borderId="0" xfId="0" applyNumberFormat="1" applyFill="1" applyAlignment="1">
      <alignment horizontal="center"/>
    </xf>
    <xf numFmtId="165" fontId="0" fillId="6" borderId="0" xfId="0" applyNumberFormat="1" applyFill="1" applyAlignment="1">
      <alignment horizontal="right"/>
    </xf>
    <xf numFmtId="0" fontId="3" fillId="2" borderId="27" xfId="0" applyFont="1" applyFill="1" applyBorder="1" applyAlignment="1" applyProtection="1">
      <alignment horizontal="center"/>
      <protection locked="0"/>
    </xf>
    <xf numFmtId="0" fontId="3" fillId="2" borderId="22" xfId="0" applyFont="1" applyFill="1" applyBorder="1" applyAlignment="1" applyProtection="1">
      <alignment horizontal="center"/>
      <protection locked="0"/>
    </xf>
    <xf numFmtId="0" fontId="3" fillId="2" borderId="22" xfId="0" applyNumberFormat="1" applyFont="1" applyFill="1" applyBorder="1" applyAlignment="1" applyProtection="1">
      <alignment horizontal="center"/>
      <protection locked="0"/>
    </xf>
    <xf numFmtId="0" fontId="3" fillId="2" borderId="23" xfId="0" applyFont="1" applyFill="1" applyBorder="1" applyAlignment="1" applyProtection="1">
      <alignment horizontal="left"/>
      <protection locked="0"/>
    </xf>
    <xf numFmtId="0" fontId="3" fillId="2" borderId="26" xfId="0" applyFont="1" applyFill="1" applyBorder="1" applyAlignment="1" applyProtection="1">
      <alignment horizontal="left"/>
      <protection locked="0"/>
    </xf>
    <xf numFmtId="0" fontId="3" fillId="2" borderId="24" xfId="0" applyFont="1" applyFill="1" applyBorder="1" applyAlignment="1" applyProtection="1">
      <alignment horizontal="left"/>
      <protection locked="0"/>
    </xf>
    <xf numFmtId="0" fontId="1" fillId="0" borderId="0" xfId="0" applyFont="1" applyAlignment="1">
      <alignment horizontal="center"/>
    </xf>
    <xf numFmtId="0" fontId="5" fillId="2" borderId="23" xfId="0" applyFont="1" applyFill="1" applyBorder="1" applyAlignment="1">
      <alignment horizontal="center" vertical="center"/>
    </xf>
    <xf numFmtId="0" fontId="5" fillId="2" borderId="24" xfId="0" applyFont="1" applyFill="1" applyBorder="1" applyAlignment="1">
      <alignment horizontal="center" vertical="center"/>
    </xf>
    <xf numFmtId="0" fontId="0" fillId="0" borderId="0" xfId="0" applyAlignment="1">
      <alignment vertical="top" wrapText="1"/>
    </xf>
    <xf numFmtId="0" fontId="0" fillId="0" borderId="10" xfId="0" applyBorder="1" applyAlignment="1">
      <alignment horizontal="center"/>
    </xf>
    <xf numFmtId="0" fontId="0" fillId="0" borderId="1" xfId="0" applyBorder="1" applyAlignment="1">
      <alignment horizontal="center"/>
    </xf>
    <xf numFmtId="0" fontId="0" fillId="0" borderId="11" xfId="0" applyBorder="1" applyAlignment="1">
      <alignment horizontal="center"/>
    </xf>
    <xf numFmtId="0" fontId="0" fillId="0" borderId="12" xfId="0" applyBorder="1" applyAlignment="1">
      <alignment horizontal="center"/>
    </xf>
    <xf numFmtId="0" fontId="0" fillId="0" borderId="0" xfId="0" applyBorder="1" applyAlignment="1">
      <alignment horizontal="center"/>
    </xf>
    <xf numFmtId="0" fontId="0" fillId="0" borderId="13" xfId="0" applyBorder="1" applyAlignment="1">
      <alignment horizontal="center"/>
    </xf>
    <xf numFmtId="0" fontId="0" fillId="0" borderId="9" xfId="0" applyFont="1" applyBorder="1" applyAlignment="1">
      <alignment horizontal="left" vertical="top"/>
    </xf>
    <xf numFmtId="0" fontId="0" fillId="0" borderId="9" xfId="0" applyFont="1" applyBorder="1" applyAlignment="1">
      <alignment horizontal="left" vertical="top" wrapText="1"/>
    </xf>
  </cellXfs>
  <cellStyles count="1">
    <cellStyle name="Normal" xfId="0" builtinId="0"/>
  </cellStyles>
  <dxfs count="0"/>
  <tableStyles count="0" defaultTableStyle="TableStyleMedium2" defaultPivotStyle="PivotStyleLight16"/>
  <colors>
    <mruColors>
      <color rgb="FFFFFF66"/>
      <color rgb="FFFFFF99"/>
      <color rgb="FFFFFFCC"/>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Calculations!$AN$31</c:f>
          <c:strCache>
            <c:ptCount val="1"/>
            <c:pt idx="0">
              <c:v>Velocities for 1520 mm Span x 810 mm Rise SPCSP Arch, Inlet Type 3</c:v>
            </c:pt>
          </c:strCache>
        </c:strRef>
      </c:tx>
      <c:layout/>
      <c:overlay val="0"/>
    </c:title>
    <c:autoTitleDeleted val="0"/>
    <c:plotArea>
      <c:layout/>
      <c:scatterChart>
        <c:scatterStyle val="lineMarker"/>
        <c:varyColors val="0"/>
        <c:ser>
          <c:idx val="3"/>
          <c:order val="0"/>
          <c:tx>
            <c:strRef>
              <c:f>Calculations!$AN$20</c:f>
              <c:strCache>
                <c:ptCount val="1"/>
                <c:pt idx="0">
                  <c:v>HW/D = 2</c:v>
                </c:pt>
              </c:strCache>
            </c:strRef>
          </c:tx>
          <c:spPr>
            <a:ln>
              <a:solidFill>
                <a:srgbClr val="FF0000"/>
              </a:solidFill>
            </a:ln>
          </c:spPr>
          <c:marker>
            <c:symbol val="none"/>
          </c:marker>
          <c:xVal>
            <c:numRef>
              <c:f>Calculations!$BC$19:$BM$19</c:f>
              <c:numCache>
                <c:formatCode>General</c:formatCode>
                <c:ptCount val="11"/>
                <c:pt idx="0" formatCode="0.000">
                  <c:v>5.0000000000000001E-3</c:v>
                </c:pt>
                <c:pt idx="1">
                  <c:v>0.01</c:v>
                </c:pt>
                <c:pt idx="2">
                  <c:v>0.02</c:v>
                </c:pt>
                <c:pt idx="3">
                  <c:v>0.03</c:v>
                </c:pt>
                <c:pt idx="4">
                  <c:v>0.04</c:v>
                </c:pt>
                <c:pt idx="5">
                  <c:v>0.05</c:v>
                </c:pt>
                <c:pt idx="6">
                  <c:v>6.0000000000000005E-2</c:v>
                </c:pt>
                <c:pt idx="7">
                  <c:v>7.0000000000000007E-2</c:v>
                </c:pt>
                <c:pt idx="8">
                  <c:v>0.08</c:v>
                </c:pt>
                <c:pt idx="9">
                  <c:v>0.09</c:v>
                </c:pt>
                <c:pt idx="10" formatCode="0.00">
                  <c:v>9.9999999999999992E-2</c:v>
                </c:pt>
              </c:numCache>
            </c:numRef>
          </c:xVal>
          <c:yVal>
            <c:numRef>
              <c:f>Calculations!$BC$20:$BM$20</c:f>
              <c:numCache>
                <c:formatCode>0.000</c:formatCode>
                <c:ptCount val="11"/>
                <c:pt idx="0">
                  <c:v>#N/A</c:v>
                </c:pt>
                <c:pt idx="1">
                  <c:v>#N/A</c:v>
                </c:pt>
                <c:pt idx="2">
                  <c:v>#N/A</c:v>
                </c:pt>
                <c:pt idx="3">
                  <c:v>#N/A</c:v>
                </c:pt>
                <c:pt idx="4">
                  <c:v>#N/A</c:v>
                </c:pt>
                <c:pt idx="5">
                  <c:v>#N/A</c:v>
                </c:pt>
                <c:pt idx="6">
                  <c:v>#N/A</c:v>
                </c:pt>
                <c:pt idx="7">
                  <c:v>#N/A</c:v>
                </c:pt>
                <c:pt idx="8">
                  <c:v>#N/A</c:v>
                </c:pt>
                <c:pt idx="9">
                  <c:v>#N/A</c:v>
                </c:pt>
                <c:pt idx="10">
                  <c:v>#N/A</c:v>
                </c:pt>
              </c:numCache>
            </c:numRef>
          </c:yVal>
          <c:smooth val="0"/>
        </c:ser>
        <c:ser>
          <c:idx val="2"/>
          <c:order val="1"/>
          <c:tx>
            <c:strRef>
              <c:f>Calculations!$AN$26</c:f>
              <c:strCache>
                <c:ptCount val="1"/>
                <c:pt idx="0">
                  <c:v>Note 3</c:v>
                </c:pt>
              </c:strCache>
            </c:strRef>
          </c:tx>
          <c:spPr>
            <a:ln>
              <a:noFill/>
            </a:ln>
          </c:spPr>
          <c:marker>
            <c:symbol val="triangle"/>
            <c:size val="8"/>
            <c:spPr>
              <a:solidFill>
                <a:srgbClr val="FF0000"/>
              </a:solidFill>
              <a:ln>
                <a:noFill/>
              </a:ln>
            </c:spPr>
          </c:marker>
          <c:dLbls>
            <c:dLblPos val="l"/>
            <c:showLegendKey val="0"/>
            <c:showVal val="1"/>
            <c:showCatName val="0"/>
            <c:showSerName val="0"/>
            <c:showPercent val="0"/>
            <c:showBubbleSize val="0"/>
            <c:showLeaderLines val="0"/>
          </c:dLbls>
          <c:xVal>
            <c:numRef>
              <c:f>Calculations!$BN$19</c:f>
              <c:numCache>
                <c:formatCode>General</c:formatCode>
                <c:ptCount val="1"/>
                <c:pt idx="0">
                  <c:v>0.03</c:v>
                </c:pt>
              </c:numCache>
            </c:numRef>
          </c:xVal>
          <c:yVal>
            <c:numRef>
              <c:f>Calculations!$BN$26</c:f>
              <c:numCache>
                <c:formatCode>General</c:formatCode>
                <c:ptCount val="1"/>
                <c:pt idx="0">
                  <c:v>#N/A</c:v>
                </c:pt>
              </c:numCache>
            </c:numRef>
          </c:yVal>
          <c:smooth val="0"/>
        </c:ser>
        <c:ser>
          <c:idx val="4"/>
          <c:order val="2"/>
          <c:tx>
            <c:strRef>
              <c:f>Calculations!$AN$21</c:f>
              <c:strCache>
                <c:ptCount val="1"/>
                <c:pt idx="0">
                  <c:v>HW/D = 1</c:v>
                </c:pt>
              </c:strCache>
            </c:strRef>
          </c:tx>
          <c:spPr>
            <a:ln>
              <a:solidFill>
                <a:srgbClr val="0070C0"/>
              </a:solidFill>
            </a:ln>
          </c:spPr>
          <c:marker>
            <c:symbol val="none"/>
          </c:marker>
          <c:xVal>
            <c:numRef>
              <c:f>Calculations!$BC$19:$BM$19</c:f>
              <c:numCache>
                <c:formatCode>General</c:formatCode>
                <c:ptCount val="11"/>
                <c:pt idx="0" formatCode="0.000">
                  <c:v>5.0000000000000001E-3</c:v>
                </c:pt>
                <c:pt idx="1">
                  <c:v>0.01</c:v>
                </c:pt>
                <c:pt idx="2">
                  <c:v>0.02</c:v>
                </c:pt>
                <c:pt idx="3">
                  <c:v>0.03</c:v>
                </c:pt>
                <c:pt idx="4">
                  <c:v>0.04</c:v>
                </c:pt>
                <c:pt idx="5">
                  <c:v>0.05</c:v>
                </c:pt>
                <c:pt idx="6">
                  <c:v>6.0000000000000005E-2</c:v>
                </c:pt>
                <c:pt idx="7">
                  <c:v>7.0000000000000007E-2</c:v>
                </c:pt>
                <c:pt idx="8">
                  <c:v>0.08</c:v>
                </c:pt>
                <c:pt idx="9">
                  <c:v>0.09</c:v>
                </c:pt>
                <c:pt idx="10" formatCode="0.00">
                  <c:v>9.9999999999999992E-2</c:v>
                </c:pt>
              </c:numCache>
            </c:numRef>
          </c:xVal>
          <c:yVal>
            <c:numRef>
              <c:f>Calculations!$BC$21:$BM$21</c:f>
              <c:numCache>
                <c:formatCode>0.000</c:formatCode>
                <c:ptCount val="11"/>
                <c:pt idx="0">
                  <c:v>#N/A</c:v>
                </c:pt>
                <c:pt idx="1">
                  <c:v>#N/A</c:v>
                </c:pt>
                <c:pt idx="2">
                  <c:v>#N/A</c:v>
                </c:pt>
                <c:pt idx="3">
                  <c:v>1.6130471105385731</c:v>
                </c:pt>
                <c:pt idx="4">
                  <c:v>1.7909666352704146</c:v>
                </c:pt>
                <c:pt idx="5">
                  <c:v>1.9349899826018249</c:v>
                </c:pt>
                <c:pt idx="6">
                  <c:v>2.0585764750945299</c:v>
                </c:pt>
                <c:pt idx="7">
                  <c:v>2.1674176954795263</c:v>
                </c:pt>
                <c:pt idx="8">
                  <c:v>2.2642089188638685</c:v>
                </c:pt>
                <c:pt idx="9">
                  <c:v>2.3554183798169381</c:v>
                </c:pt>
                <c:pt idx="10">
                  <c:v>2.4367844324969319</c:v>
                </c:pt>
              </c:numCache>
            </c:numRef>
          </c:yVal>
          <c:smooth val="0"/>
        </c:ser>
        <c:ser>
          <c:idx val="6"/>
          <c:order val="3"/>
          <c:tx>
            <c:strRef>
              <c:f>Calculations!$AN$27</c:f>
              <c:strCache>
                <c:ptCount val="1"/>
                <c:pt idx="0">
                  <c:v>Qmax = 1.383 m^3/s</c:v>
                </c:pt>
              </c:strCache>
            </c:strRef>
          </c:tx>
          <c:spPr>
            <a:ln>
              <a:noFill/>
            </a:ln>
          </c:spPr>
          <c:marker>
            <c:symbol val="square"/>
            <c:size val="7"/>
            <c:spPr>
              <a:solidFill>
                <a:srgbClr val="0070C0"/>
              </a:solidFill>
              <a:ln>
                <a:noFill/>
              </a:ln>
            </c:spPr>
          </c:marker>
          <c:dLbls>
            <c:dLblPos val="l"/>
            <c:showLegendKey val="0"/>
            <c:showVal val="1"/>
            <c:showCatName val="0"/>
            <c:showSerName val="0"/>
            <c:showPercent val="0"/>
            <c:showBubbleSize val="0"/>
            <c:showLeaderLines val="0"/>
          </c:dLbls>
          <c:xVal>
            <c:numRef>
              <c:f>Calculations!$BN$19</c:f>
              <c:numCache>
                <c:formatCode>General</c:formatCode>
                <c:ptCount val="1"/>
                <c:pt idx="0">
                  <c:v>0.03</c:v>
                </c:pt>
              </c:numCache>
            </c:numRef>
          </c:xVal>
          <c:yVal>
            <c:numRef>
              <c:f>Calculations!$BN$27</c:f>
              <c:numCache>
                <c:formatCode>General</c:formatCode>
                <c:ptCount val="1"/>
                <c:pt idx="0">
                  <c:v>1.613</c:v>
                </c:pt>
              </c:numCache>
            </c:numRef>
          </c:yVal>
          <c:smooth val="0"/>
        </c:ser>
        <c:ser>
          <c:idx val="5"/>
          <c:order val="4"/>
          <c:tx>
            <c:strRef>
              <c:f>Calculations!$AN$22</c:f>
              <c:strCache>
                <c:ptCount val="1"/>
                <c:pt idx="0">
                  <c:v>HW/D = 0.75</c:v>
                </c:pt>
              </c:strCache>
            </c:strRef>
          </c:tx>
          <c:spPr>
            <a:ln>
              <a:solidFill>
                <a:srgbClr val="00B050"/>
              </a:solidFill>
            </a:ln>
          </c:spPr>
          <c:marker>
            <c:symbol val="none"/>
          </c:marker>
          <c:xVal>
            <c:numRef>
              <c:f>Calculations!$BC$19:$BM$19</c:f>
              <c:numCache>
                <c:formatCode>General</c:formatCode>
                <c:ptCount val="11"/>
                <c:pt idx="0" formatCode="0.000">
                  <c:v>5.0000000000000001E-3</c:v>
                </c:pt>
                <c:pt idx="1">
                  <c:v>0.01</c:v>
                </c:pt>
                <c:pt idx="2">
                  <c:v>0.02</c:v>
                </c:pt>
                <c:pt idx="3">
                  <c:v>0.03</c:v>
                </c:pt>
                <c:pt idx="4">
                  <c:v>0.04</c:v>
                </c:pt>
                <c:pt idx="5">
                  <c:v>0.05</c:v>
                </c:pt>
                <c:pt idx="6">
                  <c:v>6.0000000000000005E-2</c:v>
                </c:pt>
                <c:pt idx="7">
                  <c:v>7.0000000000000007E-2</c:v>
                </c:pt>
                <c:pt idx="8">
                  <c:v>0.08</c:v>
                </c:pt>
                <c:pt idx="9">
                  <c:v>0.09</c:v>
                </c:pt>
                <c:pt idx="10" formatCode="0.00">
                  <c:v>9.9999999999999992E-2</c:v>
                </c:pt>
              </c:numCache>
            </c:numRef>
          </c:xVal>
          <c:yVal>
            <c:numRef>
              <c:f>Calculations!$BC$22:$BM$22</c:f>
              <c:numCache>
                <c:formatCode>0.000</c:formatCode>
                <c:ptCount val="11"/>
                <c:pt idx="0">
                  <c:v>#N/A</c:v>
                </c:pt>
                <c:pt idx="1">
                  <c:v>#N/A</c:v>
                </c:pt>
                <c:pt idx="2">
                  <c:v>1.2670292163522856</c:v>
                </c:pt>
                <c:pt idx="3">
                  <c:v>1.4566978493925373</c:v>
                </c:pt>
                <c:pt idx="4">
                  <c:v>1.6024651443176474</c:v>
                </c:pt>
                <c:pt idx="5">
                  <c:v>1.7248149692546157</c:v>
                </c:pt>
                <c:pt idx="6">
                  <c:v>1.8301304589789475</c:v>
                </c:pt>
                <c:pt idx="7">
                  <c:v>1.922466521111331</c:v>
                </c:pt>
                <c:pt idx="8">
                  <c:v>2.0071259056224053</c:v>
                </c:pt>
                <c:pt idx="9">
                  <c:v>2.0843480608309957</c:v>
                </c:pt>
                <c:pt idx="10">
                  <c:v>2.1577997286629267</c:v>
                </c:pt>
              </c:numCache>
            </c:numRef>
          </c:yVal>
          <c:smooth val="0"/>
        </c:ser>
        <c:ser>
          <c:idx val="7"/>
          <c:order val="5"/>
          <c:tx>
            <c:strRef>
              <c:f>Calculations!$AN$28</c:f>
              <c:strCache>
                <c:ptCount val="1"/>
                <c:pt idx="0">
                  <c:v>Qmax = 0.979 m^3/s</c:v>
                </c:pt>
              </c:strCache>
            </c:strRef>
          </c:tx>
          <c:spPr>
            <a:ln>
              <a:noFill/>
            </a:ln>
          </c:spPr>
          <c:marker>
            <c:symbol val="diamond"/>
            <c:size val="10"/>
            <c:spPr>
              <a:solidFill>
                <a:srgbClr val="00B050"/>
              </a:solidFill>
              <a:ln>
                <a:noFill/>
              </a:ln>
            </c:spPr>
          </c:marker>
          <c:dLbls>
            <c:dLblPos val="l"/>
            <c:showLegendKey val="0"/>
            <c:showVal val="1"/>
            <c:showCatName val="0"/>
            <c:showSerName val="0"/>
            <c:showPercent val="0"/>
            <c:showBubbleSize val="0"/>
            <c:showLeaderLines val="0"/>
          </c:dLbls>
          <c:xVal>
            <c:numRef>
              <c:f>Calculations!$BN$19</c:f>
              <c:numCache>
                <c:formatCode>General</c:formatCode>
                <c:ptCount val="1"/>
                <c:pt idx="0">
                  <c:v>0.03</c:v>
                </c:pt>
              </c:numCache>
            </c:numRef>
          </c:xVal>
          <c:yVal>
            <c:numRef>
              <c:f>Calculations!$BN$28</c:f>
              <c:numCache>
                <c:formatCode>General</c:formatCode>
                <c:ptCount val="1"/>
                <c:pt idx="0">
                  <c:v>1.4570000000000001</c:v>
                </c:pt>
              </c:numCache>
            </c:numRef>
          </c:yVal>
          <c:smooth val="0"/>
        </c:ser>
        <c:ser>
          <c:idx val="8"/>
          <c:order val="6"/>
          <c:tx>
            <c:strRef>
              <c:f>Calculations!$AN$23</c:f>
              <c:strCache>
                <c:ptCount val="1"/>
                <c:pt idx="0">
                  <c:v>HW/D = 0.5</c:v>
                </c:pt>
              </c:strCache>
            </c:strRef>
          </c:tx>
          <c:spPr>
            <a:ln>
              <a:solidFill>
                <a:schemeClr val="bg2">
                  <a:lumMod val="50000"/>
                </a:schemeClr>
              </a:solidFill>
            </a:ln>
          </c:spPr>
          <c:marker>
            <c:symbol val="none"/>
          </c:marker>
          <c:xVal>
            <c:numRef>
              <c:f>Calculations!$BC$19:$BM$19</c:f>
              <c:numCache>
                <c:formatCode>General</c:formatCode>
                <c:ptCount val="11"/>
                <c:pt idx="0" formatCode="0.000">
                  <c:v>5.0000000000000001E-3</c:v>
                </c:pt>
                <c:pt idx="1">
                  <c:v>0.01</c:v>
                </c:pt>
                <c:pt idx="2">
                  <c:v>0.02</c:v>
                </c:pt>
                <c:pt idx="3">
                  <c:v>0.03</c:v>
                </c:pt>
                <c:pt idx="4">
                  <c:v>0.04</c:v>
                </c:pt>
                <c:pt idx="5">
                  <c:v>0.05</c:v>
                </c:pt>
                <c:pt idx="6">
                  <c:v>6.0000000000000005E-2</c:v>
                </c:pt>
                <c:pt idx="7">
                  <c:v>7.0000000000000007E-2</c:v>
                </c:pt>
                <c:pt idx="8">
                  <c:v>0.08</c:v>
                </c:pt>
                <c:pt idx="9">
                  <c:v>0.09</c:v>
                </c:pt>
                <c:pt idx="10" formatCode="0.00">
                  <c:v>9.9999999999999992E-2</c:v>
                </c:pt>
              </c:numCache>
            </c:numRef>
          </c:xVal>
          <c:yVal>
            <c:numRef>
              <c:f>Calculations!$BC$23:$BM$23</c:f>
              <c:numCache>
                <c:formatCode>0.000</c:formatCode>
                <c:ptCount val="11"/>
                <c:pt idx="0">
                  <c:v>0.66402527907957754</c:v>
                </c:pt>
                <c:pt idx="1">
                  <c:v>0.8512214132260949</c:v>
                </c:pt>
                <c:pt idx="2">
                  <c:v>1.0705913203330508</c:v>
                </c:pt>
                <c:pt idx="3">
                  <c:v>1.221165549917143</c:v>
                </c:pt>
                <c:pt idx="4">
                  <c:v>1.3371936297328539</c:v>
                </c:pt>
                <c:pt idx="5">
                  <c:v>1.4354846615973609</c:v>
                </c:pt>
                <c:pt idx="6">
                  <c:v>1.522564875199711</c:v>
                </c:pt>
                <c:pt idx="7">
                  <c:v>1.5974573772548688</c:v>
                </c:pt>
                <c:pt idx="8">
                  <c:v>1.6655740522244755</c:v>
                </c:pt>
                <c:pt idx="9">
                  <c:v>1.7277721708155946</c:v>
                </c:pt>
                <c:pt idx="10">
                  <c:v>1.7870082767406574</c:v>
                </c:pt>
              </c:numCache>
            </c:numRef>
          </c:yVal>
          <c:smooth val="0"/>
        </c:ser>
        <c:ser>
          <c:idx val="9"/>
          <c:order val="7"/>
          <c:tx>
            <c:strRef>
              <c:f>Calculations!$AN$29</c:f>
              <c:strCache>
                <c:ptCount val="1"/>
                <c:pt idx="0">
                  <c:v>Qmax = 0.587 m^3/s</c:v>
                </c:pt>
              </c:strCache>
            </c:strRef>
          </c:tx>
          <c:spPr>
            <a:ln>
              <a:noFill/>
            </a:ln>
          </c:spPr>
          <c:marker>
            <c:symbol val="circle"/>
            <c:size val="7"/>
            <c:spPr>
              <a:solidFill>
                <a:schemeClr val="bg2">
                  <a:lumMod val="50000"/>
                </a:schemeClr>
              </a:solidFill>
              <a:ln>
                <a:noFill/>
              </a:ln>
            </c:spPr>
          </c:marker>
          <c:dLbls>
            <c:dLblPos val="l"/>
            <c:showLegendKey val="0"/>
            <c:showVal val="1"/>
            <c:showCatName val="0"/>
            <c:showSerName val="0"/>
            <c:showPercent val="0"/>
            <c:showBubbleSize val="0"/>
            <c:showLeaderLines val="0"/>
          </c:dLbls>
          <c:xVal>
            <c:numRef>
              <c:f>Calculations!$BN$19</c:f>
              <c:numCache>
                <c:formatCode>General</c:formatCode>
                <c:ptCount val="1"/>
                <c:pt idx="0">
                  <c:v>0.03</c:v>
                </c:pt>
              </c:numCache>
            </c:numRef>
          </c:xVal>
          <c:yVal>
            <c:numRef>
              <c:f>Calculations!$BN$29</c:f>
              <c:numCache>
                <c:formatCode>General</c:formatCode>
                <c:ptCount val="1"/>
                <c:pt idx="0">
                  <c:v>1.2210000000000001</c:v>
                </c:pt>
              </c:numCache>
            </c:numRef>
          </c:yVal>
          <c:smooth val="0"/>
        </c:ser>
        <c:ser>
          <c:idx val="1"/>
          <c:order val="8"/>
          <c:tx>
            <c:strRef>
              <c:f>Calculations!$AN$25</c:f>
              <c:strCache>
                <c:ptCount val="1"/>
                <c:pt idx="0">
                  <c:v>Abrasion Level 3 Limit</c:v>
                </c:pt>
              </c:strCache>
            </c:strRef>
          </c:tx>
          <c:spPr>
            <a:ln w="38100">
              <a:solidFill>
                <a:schemeClr val="tx1"/>
              </a:solidFill>
              <a:prstDash val="sysDash"/>
            </a:ln>
          </c:spPr>
          <c:marker>
            <c:symbol val="none"/>
          </c:marker>
          <c:xVal>
            <c:numRef>
              <c:f>Calculations!$BC$19:$BM$19</c:f>
              <c:numCache>
                <c:formatCode>General</c:formatCode>
                <c:ptCount val="11"/>
                <c:pt idx="0" formatCode="0.000">
                  <c:v>5.0000000000000001E-3</c:v>
                </c:pt>
                <c:pt idx="1">
                  <c:v>0.01</c:v>
                </c:pt>
                <c:pt idx="2">
                  <c:v>0.02</c:v>
                </c:pt>
                <c:pt idx="3">
                  <c:v>0.03</c:v>
                </c:pt>
                <c:pt idx="4">
                  <c:v>0.04</c:v>
                </c:pt>
                <c:pt idx="5">
                  <c:v>0.05</c:v>
                </c:pt>
                <c:pt idx="6">
                  <c:v>6.0000000000000005E-2</c:v>
                </c:pt>
                <c:pt idx="7">
                  <c:v>7.0000000000000007E-2</c:v>
                </c:pt>
                <c:pt idx="8">
                  <c:v>0.08</c:v>
                </c:pt>
                <c:pt idx="9">
                  <c:v>0.09</c:v>
                </c:pt>
                <c:pt idx="10" formatCode="0.00">
                  <c:v>9.9999999999999992E-2</c:v>
                </c:pt>
              </c:numCache>
            </c:numRef>
          </c:xVal>
          <c:yVal>
            <c:numRef>
              <c:f>Calculations!$BC$25:$BM$25</c:f>
              <c:numCache>
                <c:formatCode>0.000</c:formatCode>
                <c:ptCount val="11"/>
                <c:pt idx="0">
                  <c:v>4.5</c:v>
                </c:pt>
                <c:pt idx="1">
                  <c:v>4.5</c:v>
                </c:pt>
                <c:pt idx="2">
                  <c:v>4.5</c:v>
                </c:pt>
                <c:pt idx="3">
                  <c:v>4.5</c:v>
                </c:pt>
                <c:pt idx="4">
                  <c:v>4.5</c:v>
                </c:pt>
                <c:pt idx="5">
                  <c:v>4.5</c:v>
                </c:pt>
                <c:pt idx="6">
                  <c:v>4.5</c:v>
                </c:pt>
                <c:pt idx="7">
                  <c:v>4.5</c:v>
                </c:pt>
                <c:pt idx="8">
                  <c:v>4.5</c:v>
                </c:pt>
                <c:pt idx="9">
                  <c:v>4.5</c:v>
                </c:pt>
                <c:pt idx="10">
                  <c:v>4.5</c:v>
                </c:pt>
              </c:numCache>
            </c:numRef>
          </c:yVal>
          <c:smooth val="0"/>
        </c:ser>
        <c:ser>
          <c:idx val="0"/>
          <c:order val="9"/>
          <c:tx>
            <c:strRef>
              <c:f>Calculations!$AN$24</c:f>
              <c:strCache>
                <c:ptCount val="1"/>
                <c:pt idx="0">
                  <c:v>Abrasion Level 1 &amp; 2 Limit</c:v>
                </c:pt>
              </c:strCache>
            </c:strRef>
          </c:tx>
          <c:spPr>
            <a:ln w="38100">
              <a:solidFill>
                <a:schemeClr val="bg1">
                  <a:lumMod val="65000"/>
                </a:schemeClr>
              </a:solidFill>
              <a:prstDash val="sysDash"/>
            </a:ln>
          </c:spPr>
          <c:marker>
            <c:symbol val="none"/>
          </c:marker>
          <c:xVal>
            <c:numRef>
              <c:f>Calculations!$BC$19:$BM$19</c:f>
              <c:numCache>
                <c:formatCode>General</c:formatCode>
                <c:ptCount val="11"/>
                <c:pt idx="0" formatCode="0.000">
                  <c:v>5.0000000000000001E-3</c:v>
                </c:pt>
                <c:pt idx="1">
                  <c:v>0.01</c:v>
                </c:pt>
                <c:pt idx="2">
                  <c:v>0.02</c:v>
                </c:pt>
                <c:pt idx="3">
                  <c:v>0.03</c:v>
                </c:pt>
                <c:pt idx="4">
                  <c:v>0.04</c:v>
                </c:pt>
                <c:pt idx="5">
                  <c:v>0.05</c:v>
                </c:pt>
                <c:pt idx="6">
                  <c:v>6.0000000000000005E-2</c:v>
                </c:pt>
                <c:pt idx="7">
                  <c:v>7.0000000000000007E-2</c:v>
                </c:pt>
                <c:pt idx="8">
                  <c:v>0.08</c:v>
                </c:pt>
                <c:pt idx="9">
                  <c:v>0.09</c:v>
                </c:pt>
                <c:pt idx="10" formatCode="0.00">
                  <c:v>9.9999999999999992E-2</c:v>
                </c:pt>
              </c:numCache>
            </c:numRef>
          </c:xVal>
          <c:yVal>
            <c:numRef>
              <c:f>Calculations!$BC$24:$BM$24</c:f>
              <c:numCache>
                <c:formatCode>0.000</c:formatCode>
                <c:ptCount val="11"/>
                <c:pt idx="0">
                  <c:v>1.5</c:v>
                </c:pt>
                <c:pt idx="1">
                  <c:v>1.5</c:v>
                </c:pt>
                <c:pt idx="2">
                  <c:v>1.5</c:v>
                </c:pt>
                <c:pt idx="3">
                  <c:v>1.5</c:v>
                </c:pt>
                <c:pt idx="4">
                  <c:v>1.5</c:v>
                </c:pt>
                <c:pt idx="5">
                  <c:v>1.5</c:v>
                </c:pt>
                <c:pt idx="6">
                  <c:v>1.5</c:v>
                </c:pt>
                <c:pt idx="7">
                  <c:v>1.5</c:v>
                </c:pt>
                <c:pt idx="8">
                  <c:v>1.5</c:v>
                </c:pt>
                <c:pt idx="9">
                  <c:v>1.5</c:v>
                </c:pt>
                <c:pt idx="10">
                  <c:v>1.5</c:v>
                </c:pt>
              </c:numCache>
            </c:numRef>
          </c:yVal>
          <c:smooth val="0"/>
        </c:ser>
        <c:ser>
          <c:idx val="10"/>
          <c:order val="10"/>
          <c:tx>
            <c:strRef>
              <c:f>Calculations!$AN$30</c:f>
              <c:strCache>
                <c:ptCount val="1"/>
                <c:pt idx="0">
                  <c:v>Specific Flow = 0.35 m^3/s</c:v>
                </c:pt>
              </c:strCache>
            </c:strRef>
          </c:tx>
          <c:spPr>
            <a:ln>
              <a:noFill/>
            </a:ln>
          </c:spPr>
          <c:marker>
            <c:symbol val="x"/>
            <c:size val="7"/>
            <c:spPr>
              <a:noFill/>
              <a:ln w="22225">
                <a:solidFill>
                  <a:schemeClr val="tx1"/>
                </a:solidFill>
              </a:ln>
            </c:spPr>
          </c:marker>
          <c:dLbls>
            <c:dLblPos val="l"/>
            <c:showLegendKey val="0"/>
            <c:showVal val="1"/>
            <c:showCatName val="0"/>
            <c:showSerName val="0"/>
            <c:showPercent val="0"/>
            <c:showBubbleSize val="0"/>
            <c:showLeaderLines val="0"/>
          </c:dLbls>
          <c:xVal>
            <c:numRef>
              <c:f>Calculations!$BN$19</c:f>
              <c:numCache>
                <c:formatCode>General</c:formatCode>
                <c:ptCount val="1"/>
                <c:pt idx="0">
                  <c:v>0.03</c:v>
                </c:pt>
              </c:numCache>
            </c:numRef>
          </c:xVal>
          <c:yVal>
            <c:numRef>
              <c:f>Calculations!$BN$30</c:f>
              <c:numCache>
                <c:formatCode>0.000</c:formatCode>
                <c:ptCount val="1"/>
                <c:pt idx="0">
                  <c:v>1.009825400505548</c:v>
                </c:pt>
              </c:numCache>
            </c:numRef>
          </c:yVal>
          <c:smooth val="0"/>
        </c:ser>
        <c:dLbls>
          <c:showLegendKey val="0"/>
          <c:showVal val="0"/>
          <c:showCatName val="0"/>
          <c:showSerName val="0"/>
          <c:showPercent val="0"/>
          <c:showBubbleSize val="0"/>
        </c:dLbls>
        <c:axId val="62836096"/>
        <c:axId val="73139712"/>
      </c:scatterChart>
      <c:valAx>
        <c:axId val="62836096"/>
        <c:scaling>
          <c:orientation val="minMax"/>
          <c:max val="0.1"/>
          <c:min val="0"/>
        </c:scaling>
        <c:delete val="0"/>
        <c:axPos val="b"/>
        <c:title>
          <c:tx>
            <c:rich>
              <a:bodyPr/>
              <a:lstStyle/>
              <a:p>
                <a:pPr>
                  <a:defRPr/>
                </a:pPr>
                <a:r>
                  <a:rPr lang="en-US"/>
                  <a:t>Slope (m/m)</a:t>
                </a:r>
              </a:p>
            </c:rich>
          </c:tx>
          <c:layout/>
          <c:overlay val="0"/>
        </c:title>
        <c:numFmt formatCode="0.000" sourceLinked="1"/>
        <c:majorTickMark val="out"/>
        <c:minorTickMark val="none"/>
        <c:tickLblPos val="nextTo"/>
        <c:crossAx val="73139712"/>
        <c:crosses val="autoZero"/>
        <c:crossBetween val="midCat"/>
        <c:majorUnit val="1.0000000000000002E-2"/>
      </c:valAx>
      <c:valAx>
        <c:axId val="73139712"/>
        <c:scaling>
          <c:orientation val="minMax"/>
        </c:scaling>
        <c:delete val="0"/>
        <c:axPos val="l"/>
        <c:majorGridlines/>
        <c:title>
          <c:tx>
            <c:rich>
              <a:bodyPr rot="-5400000" vert="horz"/>
              <a:lstStyle/>
              <a:p>
                <a:pPr>
                  <a:defRPr/>
                </a:pPr>
                <a:r>
                  <a:rPr lang="en-US"/>
                  <a:t>Velocity (m/s)</a:t>
                </a:r>
              </a:p>
            </c:rich>
          </c:tx>
          <c:layout/>
          <c:overlay val="0"/>
        </c:title>
        <c:numFmt formatCode="0.0" sourceLinked="0"/>
        <c:majorTickMark val="out"/>
        <c:minorTickMark val="none"/>
        <c:tickLblPos val="nextTo"/>
        <c:crossAx val="62836096"/>
        <c:crosses val="autoZero"/>
        <c:crossBetween val="midCat"/>
      </c:valAx>
    </c:plotArea>
    <c:legend>
      <c:legendPos val="r"/>
      <c:layout/>
      <c:overlay val="0"/>
    </c:legend>
    <c:plotVisOnly val="1"/>
    <c:dispBlanksAs val="gap"/>
    <c:showDLblsOverMax val="0"/>
  </c:chart>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marker>
            <c:symbol val="none"/>
          </c:marker>
          <c:xVal>
            <c:numRef>
              <c:f>APropertiesDimless!$L$7:$L$1007</c:f>
              <c:numCache>
                <c:formatCode>0.000</c:formatCode>
                <c:ptCount val="1001"/>
                <c:pt idx="0">
                  <c:v>0</c:v>
                </c:pt>
                <c:pt idx="1">
                  <c:v>1E-3</c:v>
                </c:pt>
                <c:pt idx="2">
                  <c:v>2E-3</c:v>
                </c:pt>
                <c:pt idx="3">
                  <c:v>3.0000000000000001E-3</c:v>
                </c:pt>
                <c:pt idx="4">
                  <c:v>4.0000000000000001E-3</c:v>
                </c:pt>
                <c:pt idx="5">
                  <c:v>5.0000000000000001E-3</c:v>
                </c:pt>
                <c:pt idx="6">
                  <c:v>6.0000000000000001E-3</c:v>
                </c:pt>
                <c:pt idx="7">
                  <c:v>7.0000000000000001E-3</c:v>
                </c:pt>
                <c:pt idx="8">
                  <c:v>8.0000000000000002E-3</c:v>
                </c:pt>
                <c:pt idx="9">
                  <c:v>8.9999999999999993E-3</c:v>
                </c:pt>
                <c:pt idx="10">
                  <c:v>0.01</c:v>
                </c:pt>
                <c:pt idx="11">
                  <c:v>1.0999999999999999E-2</c:v>
                </c:pt>
                <c:pt idx="12">
                  <c:v>1.2E-2</c:v>
                </c:pt>
                <c:pt idx="13">
                  <c:v>1.2999999999999999E-2</c:v>
                </c:pt>
                <c:pt idx="14">
                  <c:v>1.4E-2</c:v>
                </c:pt>
                <c:pt idx="15">
                  <c:v>1.4999999999999999E-2</c:v>
                </c:pt>
                <c:pt idx="16">
                  <c:v>1.6E-2</c:v>
                </c:pt>
                <c:pt idx="17">
                  <c:v>1.7000000000000001E-2</c:v>
                </c:pt>
                <c:pt idx="18">
                  <c:v>1.7999999999999999E-2</c:v>
                </c:pt>
                <c:pt idx="19">
                  <c:v>1.9E-2</c:v>
                </c:pt>
                <c:pt idx="20">
                  <c:v>0.02</c:v>
                </c:pt>
                <c:pt idx="21">
                  <c:v>2.1000000000000001E-2</c:v>
                </c:pt>
                <c:pt idx="22">
                  <c:v>2.1999999999999999E-2</c:v>
                </c:pt>
                <c:pt idx="23">
                  <c:v>2.3E-2</c:v>
                </c:pt>
                <c:pt idx="24">
                  <c:v>2.4E-2</c:v>
                </c:pt>
                <c:pt idx="25">
                  <c:v>2.5000000000000001E-2</c:v>
                </c:pt>
                <c:pt idx="26">
                  <c:v>2.5999999999999999E-2</c:v>
                </c:pt>
                <c:pt idx="27">
                  <c:v>2.7E-2</c:v>
                </c:pt>
                <c:pt idx="28">
                  <c:v>2.8000000000000001E-2</c:v>
                </c:pt>
                <c:pt idx="29">
                  <c:v>2.9000000000000001E-2</c:v>
                </c:pt>
                <c:pt idx="30">
                  <c:v>0.03</c:v>
                </c:pt>
                <c:pt idx="31">
                  <c:v>3.1E-2</c:v>
                </c:pt>
                <c:pt idx="32">
                  <c:v>3.2000000000000001E-2</c:v>
                </c:pt>
                <c:pt idx="33">
                  <c:v>3.3000000000000002E-2</c:v>
                </c:pt>
                <c:pt idx="34">
                  <c:v>3.4000000000000002E-2</c:v>
                </c:pt>
                <c:pt idx="35">
                  <c:v>3.5000000000000003E-2</c:v>
                </c:pt>
                <c:pt idx="36">
                  <c:v>3.5999999999999997E-2</c:v>
                </c:pt>
                <c:pt idx="37">
                  <c:v>3.6999999999999998E-2</c:v>
                </c:pt>
                <c:pt idx="38">
                  <c:v>3.7999999999999999E-2</c:v>
                </c:pt>
                <c:pt idx="39">
                  <c:v>3.9E-2</c:v>
                </c:pt>
                <c:pt idx="40">
                  <c:v>0.04</c:v>
                </c:pt>
                <c:pt idx="41">
                  <c:v>4.1000000000000002E-2</c:v>
                </c:pt>
                <c:pt idx="42">
                  <c:v>4.2000000000000003E-2</c:v>
                </c:pt>
                <c:pt idx="43">
                  <c:v>4.2999999999999997E-2</c:v>
                </c:pt>
                <c:pt idx="44">
                  <c:v>4.3999999999999997E-2</c:v>
                </c:pt>
                <c:pt idx="45">
                  <c:v>4.4999999999999998E-2</c:v>
                </c:pt>
                <c:pt idx="46">
                  <c:v>4.5999999999999999E-2</c:v>
                </c:pt>
                <c:pt idx="47">
                  <c:v>4.7E-2</c:v>
                </c:pt>
                <c:pt idx="48">
                  <c:v>4.8000000000000001E-2</c:v>
                </c:pt>
                <c:pt idx="49">
                  <c:v>4.9000000000000002E-2</c:v>
                </c:pt>
                <c:pt idx="50">
                  <c:v>0.05</c:v>
                </c:pt>
                <c:pt idx="51">
                  <c:v>5.0999999999999997E-2</c:v>
                </c:pt>
                <c:pt idx="52">
                  <c:v>5.1999999999999998E-2</c:v>
                </c:pt>
                <c:pt idx="53">
                  <c:v>5.2999999999999999E-2</c:v>
                </c:pt>
                <c:pt idx="54">
                  <c:v>5.3999999999999999E-2</c:v>
                </c:pt>
                <c:pt idx="55">
                  <c:v>5.5E-2</c:v>
                </c:pt>
                <c:pt idx="56">
                  <c:v>5.6000000000000001E-2</c:v>
                </c:pt>
                <c:pt idx="57">
                  <c:v>5.7000000000000002E-2</c:v>
                </c:pt>
                <c:pt idx="58">
                  <c:v>5.8000000000000003E-2</c:v>
                </c:pt>
                <c:pt idx="59">
                  <c:v>5.8999999999999997E-2</c:v>
                </c:pt>
                <c:pt idx="60">
                  <c:v>0.06</c:v>
                </c:pt>
                <c:pt idx="61">
                  <c:v>6.0999999999999999E-2</c:v>
                </c:pt>
                <c:pt idx="62">
                  <c:v>6.2E-2</c:v>
                </c:pt>
                <c:pt idx="63">
                  <c:v>6.3E-2</c:v>
                </c:pt>
                <c:pt idx="64">
                  <c:v>6.4000000000000001E-2</c:v>
                </c:pt>
                <c:pt idx="65">
                  <c:v>6.5000000000000002E-2</c:v>
                </c:pt>
                <c:pt idx="66">
                  <c:v>6.6000000000000003E-2</c:v>
                </c:pt>
                <c:pt idx="67">
                  <c:v>6.7000000000000004E-2</c:v>
                </c:pt>
                <c:pt idx="68">
                  <c:v>6.8000000000000005E-2</c:v>
                </c:pt>
                <c:pt idx="69">
                  <c:v>6.9000000000000006E-2</c:v>
                </c:pt>
                <c:pt idx="70">
                  <c:v>7.0000000000000007E-2</c:v>
                </c:pt>
                <c:pt idx="71">
                  <c:v>7.0999999999999994E-2</c:v>
                </c:pt>
                <c:pt idx="72">
                  <c:v>7.1999999999999995E-2</c:v>
                </c:pt>
                <c:pt idx="73">
                  <c:v>7.2999999999999995E-2</c:v>
                </c:pt>
                <c:pt idx="74">
                  <c:v>7.3999999999999996E-2</c:v>
                </c:pt>
                <c:pt idx="75">
                  <c:v>7.4999999999999997E-2</c:v>
                </c:pt>
                <c:pt idx="76">
                  <c:v>7.5999999999999998E-2</c:v>
                </c:pt>
                <c:pt idx="77">
                  <c:v>7.6999999999999999E-2</c:v>
                </c:pt>
                <c:pt idx="78">
                  <c:v>7.8E-2</c:v>
                </c:pt>
                <c:pt idx="79">
                  <c:v>7.9000000000000001E-2</c:v>
                </c:pt>
                <c:pt idx="80">
                  <c:v>0.08</c:v>
                </c:pt>
                <c:pt idx="81">
                  <c:v>8.1000000000000003E-2</c:v>
                </c:pt>
                <c:pt idx="82">
                  <c:v>8.2000000000000003E-2</c:v>
                </c:pt>
                <c:pt idx="83">
                  <c:v>8.3000000000000004E-2</c:v>
                </c:pt>
                <c:pt idx="84">
                  <c:v>8.4000000000000005E-2</c:v>
                </c:pt>
                <c:pt idx="85">
                  <c:v>8.5000000000000006E-2</c:v>
                </c:pt>
                <c:pt idx="86">
                  <c:v>8.5999999999999993E-2</c:v>
                </c:pt>
                <c:pt idx="87">
                  <c:v>8.6999999999999994E-2</c:v>
                </c:pt>
                <c:pt idx="88">
                  <c:v>8.7999999999999995E-2</c:v>
                </c:pt>
                <c:pt idx="89">
                  <c:v>8.8999999999999996E-2</c:v>
                </c:pt>
                <c:pt idx="90">
                  <c:v>0.09</c:v>
                </c:pt>
                <c:pt idx="91">
                  <c:v>9.0999999999999998E-2</c:v>
                </c:pt>
                <c:pt idx="92">
                  <c:v>9.1999999999999998E-2</c:v>
                </c:pt>
                <c:pt idx="93">
                  <c:v>9.2999999999999999E-2</c:v>
                </c:pt>
                <c:pt idx="94">
                  <c:v>9.4E-2</c:v>
                </c:pt>
                <c:pt idx="95">
                  <c:v>9.5000000000000001E-2</c:v>
                </c:pt>
                <c:pt idx="96">
                  <c:v>9.6000000000000002E-2</c:v>
                </c:pt>
                <c:pt idx="97">
                  <c:v>9.7000000000000003E-2</c:v>
                </c:pt>
                <c:pt idx="98">
                  <c:v>9.8000000000000004E-2</c:v>
                </c:pt>
                <c:pt idx="99">
                  <c:v>9.9000000000000005E-2</c:v>
                </c:pt>
                <c:pt idx="100">
                  <c:v>0.1</c:v>
                </c:pt>
                <c:pt idx="101">
                  <c:v>0.10100000000000001</c:v>
                </c:pt>
                <c:pt idx="102">
                  <c:v>0.10199999999999999</c:v>
                </c:pt>
                <c:pt idx="103">
                  <c:v>0.10299999999999999</c:v>
                </c:pt>
                <c:pt idx="104">
                  <c:v>0.104</c:v>
                </c:pt>
                <c:pt idx="105">
                  <c:v>0.105</c:v>
                </c:pt>
                <c:pt idx="106">
                  <c:v>0.106</c:v>
                </c:pt>
                <c:pt idx="107">
                  <c:v>0.107</c:v>
                </c:pt>
                <c:pt idx="108">
                  <c:v>0.108</c:v>
                </c:pt>
                <c:pt idx="109">
                  <c:v>0.109</c:v>
                </c:pt>
                <c:pt idx="110">
                  <c:v>0.11</c:v>
                </c:pt>
                <c:pt idx="111">
                  <c:v>0.111</c:v>
                </c:pt>
                <c:pt idx="112">
                  <c:v>0.112</c:v>
                </c:pt>
                <c:pt idx="113">
                  <c:v>0.113</c:v>
                </c:pt>
                <c:pt idx="114">
                  <c:v>0.114</c:v>
                </c:pt>
                <c:pt idx="115">
                  <c:v>0.115</c:v>
                </c:pt>
                <c:pt idx="116">
                  <c:v>0.11600000000000001</c:v>
                </c:pt>
                <c:pt idx="117">
                  <c:v>0.11700000000000001</c:v>
                </c:pt>
                <c:pt idx="118">
                  <c:v>0.11799999999999999</c:v>
                </c:pt>
                <c:pt idx="119">
                  <c:v>0.11899999999999999</c:v>
                </c:pt>
                <c:pt idx="120">
                  <c:v>0.12</c:v>
                </c:pt>
                <c:pt idx="121">
                  <c:v>0.121</c:v>
                </c:pt>
                <c:pt idx="122">
                  <c:v>0.122</c:v>
                </c:pt>
                <c:pt idx="123">
                  <c:v>0.123</c:v>
                </c:pt>
                <c:pt idx="124">
                  <c:v>0.124</c:v>
                </c:pt>
                <c:pt idx="125">
                  <c:v>0.125</c:v>
                </c:pt>
                <c:pt idx="126">
                  <c:v>0.126</c:v>
                </c:pt>
                <c:pt idx="127">
                  <c:v>0.127</c:v>
                </c:pt>
                <c:pt idx="128">
                  <c:v>0.128</c:v>
                </c:pt>
                <c:pt idx="129">
                  <c:v>0.129</c:v>
                </c:pt>
                <c:pt idx="130">
                  <c:v>0.13</c:v>
                </c:pt>
                <c:pt idx="131">
                  <c:v>0.13100000000000001</c:v>
                </c:pt>
                <c:pt idx="132">
                  <c:v>0.13200000000000001</c:v>
                </c:pt>
                <c:pt idx="133">
                  <c:v>0.13300000000000001</c:v>
                </c:pt>
                <c:pt idx="134">
                  <c:v>0.13400000000000001</c:v>
                </c:pt>
                <c:pt idx="135">
                  <c:v>0.13500000000000001</c:v>
                </c:pt>
                <c:pt idx="136">
                  <c:v>0.13600000000000001</c:v>
                </c:pt>
                <c:pt idx="137">
                  <c:v>0.13700000000000001</c:v>
                </c:pt>
                <c:pt idx="138">
                  <c:v>0.13800000000000001</c:v>
                </c:pt>
                <c:pt idx="139">
                  <c:v>0.13900000000000001</c:v>
                </c:pt>
                <c:pt idx="140">
                  <c:v>0.14000000000000001</c:v>
                </c:pt>
                <c:pt idx="141">
                  <c:v>0.14099999999999999</c:v>
                </c:pt>
                <c:pt idx="142">
                  <c:v>0.14199999999999999</c:v>
                </c:pt>
                <c:pt idx="143">
                  <c:v>0.14299999999999999</c:v>
                </c:pt>
                <c:pt idx="144">
                  <c:v>0.14399999999999999</c:v>
                </c:pt>
                <c:pt idx="145">
                  <c:v>0.14499999999999999</c:v>
                </c:pt>
                <c:pt idx="146">
                  <c:v>0.14599999999999999</c:v>
                </c:pt>
                <c:pt idx="147">
                  <c:v>0.14699999999999999</c:v>
                </c:pt>
                <c:pt idx="148">
                  <c:v>0.14799999999999999</c:v>
                </c:pt>
                <c:pt idx="149">
                  <c:v>0.14899999999999999</c:v>
                </c:pt>
                <c:pt idx="150">
                  <c:v>0.15</c:v>
                </c:pt>
                <c:pt idx="151">
                  <c:v>0.151</c:v>
                </c:pt>
                <c:pt idx="152">
                  <c:v>0.152</c:v>
                </c:pt>
                <c:pt idx="153">
                  <c:v>0.153</c:v>
                </c:pt>
                <c:pt idx="154">
                  <c:v>0.154</c:v>
                </c:pt>
                <c:pt idx="155">
                  <c:v>0.155</c:v>
                </c:pt>
                <c:pt idx="156">
                  <c:v>0.156</c:v>
                </c:pt>
                <c:pt idx="157">
                  <c:v>0.157</c:v>
                </c:pt>
                <c:pt idx="158">
                  <c:v>0.158</c:v>
                </c:pt>
                <c:pt idx="159">
                  <c:v>0.159</c:v>
                </c:pt>
                <c:pt idx="160">
                  <c:v>0.16</c:v>
                </c:pt>
                <c:pt idx="161">
                  <c:v>0.161</c:v>
                </c:pt>
                <c:pt idx="162">
                  <c:v>0.16200000000000001</c:v>
                </c:pt>
                <c:pt idx="163">
                  <c:v>0.16300000000000001</c:v>
                </c:pt>
                <c:pt idx="164">
                  <c:v>0.16400000000000001</c:v>
                </c:pt>
                <c:pt idx="165">
                  <c:v>0.16500000000000001</c:v>
                </c:pt>
                <c:pt idx="166">
                  <c:v>0.16600000000000001</c:v>
                </c:pt>
                <c:pt idx="167">
                  <c:v>0.16700000000000001</c:v>
                </c:pt>
                <c:pt idx="168">
                  <c:v>0.16800000000000001</c:v>
                </c:pt>
                <c:pt idx="169">
                  <c:v>0.16900000000000001</c:v>
                </c:pt>
                <c:pt idx="170">
                  <c:v>0.17</c:v>
                </c:pt>
                <c:pt idx="171">
                  <c:v>0.17100000000000001</c:v>
                </c:pt>
                <c:pt idx="172">
                  <c:v>0.17199999999999999</c:v>
                </c:pt>
                <c:pt idx="173">
                  <c:v>0.17299999999999999</c:v>
                </c:pt>
                <c:pt idx="174">
                  <c:v>0.17399999999999999</c:v>
                </c:pt>
                <c:pt idx="175">
                  <c:v>0.17499999999999999</c:v>
                </c:pt>
                <c:pt idx="176">
                  <c:v>0.17599999999999999</c:v>
                </c:pt>
                <c:pt idx="177">
                  <c:v>0.17699999999999999</c:v>
                </c:pt>
                <c:pt idx="178">
                  <c:v>0.17799999999999999</c:v>
                </c:pt>
                <c:pt idx="179">
                  <c:v>0.17899999999999999</c:v>
                </c:pt>
                <c:pt idx="180">
                  <c:v>0.18</c:v>
                </c:pt>
                <c:pt idx="181">
                  <c:v>0.18099999999999999</c:v>
                </c:pt>
                <c:pt idx="182">
                  <c:v>0.182</c:v>
                </c:pt>
                <c:pt idx="183">
                  <c:v>0.183</c:v>
                </c:pt>
                <c:pt idx="184">
                  <c:v>0.184</c:v>
                </c:pt>
                <c:pt idx="185">
                  <c:v>0.185</c:v>
                </c:pt>
                <c:pt idx="186">
                  <c:v>0.186</c:v>
                </c:pt>
                <c:pt idx="187">
                  <c:v>0.187</c:v>
                </c:pt>
                <c:pt idx="188">
                  <c:v>0.188</c:v>
                </c:pt>
                <c:pt idx="189">
                  <c:v>0.189</c:v>
                </c:pt>
                <c:pt idx="190">
                  <c:v>0.19</c:v>
                </c:pt>
                <c:pt idx="191">
                  <c:v>0.191</c:v>
                </c:pt>
                <c:pt idx="192">
                  <c:v>0.192</c:v>
                </c:pt>
                <c:pt idx="193">
                  <c:v>0.193</c:v>
                </c:pt>
                <c:pt idx="194">
                  <c:v>0.19400000000000001</c:v>
                </c:pt>
                <c:pt idx="195">
                  <c:v>0.19500000000000001</c:v>
                </c:pt>
                <c:pt idx="196">
                  <c:v>0.19600000000000001</c:v>
                </c:pt>
                <c:pt idx="197">
                  <c:v>0.19700000000000001</c:v>
                </c:pt>
                <c:pt idx="198">
                  <c:v>0.19800000000000001</c:v>
                </c:pt>
                <c:pt idx="199">
                  <c:v>0.19900000000000001</c:v>
                </c:pt>
                <c:pt idx="200">
                  <c:v>0.2</c:v>
                </c:pt>
                <c:pt idx="201">
                  <c:v>0.20100000000000001</c:v>
                </c:pt>
                <c:pt idx="202">
                  <c:v>0.20200000000000001</c:v>
                </c:pt>
                <c:pt idx="203">
                  <c:v>0.20300000000000001</c:v>
                </c:pt>
                <c:pt idx="204">
                  <c:v>0.20399999999999999</c:v>
                </c:pt>
                <c:pt idx="205">
                  <c:v>0.20499999999999999</c:v>
                </c:pt>
                <c:pt idx="206">
                  <c:v>0.20599999999999999</c:v>
                </c:pt>
                <c:pt idx="207">
                  <c:v>0.20699999999999999</c:v>
                </c:pt>
                <c:pt idx="208">
                  <c:v>0.20799999999999999</c:v>
                </c:pt>
                <c:pt idx="209">
                  <c:v>0.20899999999999999</c:v>
                </c:pt>
                <c:pt idx="210">
                  <c:v>0.21</c:v>
                </c:pt>
                <c:pt idx="211">
                  <c:v>0.21099999999999999</c:v>
                </c:pt>
                <c:pt idx="212">
                  <c:v>0.21199999999999999</c:v>
                </c:pt>
                <c:pt idx="213">
                  <c:v>0.21299999999999999</c:v>
                </c:pt>
                <c:pt idx="214">
                  <c:v>0.214</c:v>
                </c:pt>
                <c:pt idx="215">
                  <c:v>0.215</c:v>
                </c:pt>
                <c:pt idx="216">
                  <c:v>0.216</c:v>
                </c:pt>
                <c:pt idx="217">
                  <c:v>0.217</c:v>
                </c:pt>
                <c:pt idx="218">
                  <c:v>0.218</c:v>
                </c:pt>
                <c:pt idx="219">
                  <c:v>0.219</c:v>
                </c:pt>
                <c:pt idx="220">
                  <c:v>0.22</c:v>
                </c:pt>
                <c:pt idx="221">
                  <c:v>0.221</c:v>
                </c:pt>
                <c:pt idx="222">
                  <c:v>0.222</c:v>
                </c:pt>
                <c:pt idx="223">
                  <c:v>0.223</c:v>
                </c:pt>
                <c:pt idx="224">
                  <c:v>0.224</c:v>
                </c:pt>
                <c:pt idx="225">
                  <c:v>0.22500000000000001</c:v>
                </c:pt>
                <c:pt idx="226">
                  <c:v>0.22600000000000001</c:v>
                </c:pt>
                <c:pt idx="227">
                  <c:v>0.22700000000000001</c:v>
                </c:pt>
                <c:pt idx="228">
                  <c:v>0.22800000000000001</c:v>
                </c:pt>
                <c:pt idx="229">
                  <c:v>0.22900000000000001</c:v>
                </c:pt>
                <c:pt idx="230">
                  <c:v>0.23</c:v>
                </c:pt>
                <c:pt idx="231">
                  <c:v>0.23100000000000001</c:v>
                </c:pt>
                <c:pt idx="232">
                  <c:v>0.23200000000000001</c:v>
                </c:pt>
                <c:pt idx="233">
                  <c:v>0.23300000000000001</c:v>
                </c:pt>
                <c:pt idx="234">
                  <c:v>0.23400000000000001</c:v>
                </c:pt>
                <c:pt idx="235">
                  <c:v>0.23499999999999999</c:v>
                </c:pt>
                <c:pt idx="236">
                  <c:v>0.23599999999999999</c:v>
                </c:pt>
                <c:pt idx="237">
                  <c:v>0.23699999999999999</c:v>
                </c:pt>
                <c:pt idx="238">
                  <c:v>0.23799999999999999</c:v>
                </c:pt>
                <c:pt idx="239">
                  <c:v>0.23899999999999999</c:v>
                </c:pt>
                <c:pt idx="240">
                  <c:v>0.24</c:v>
                </c:pt>
                <c:pt idx="241">
                  <c:v>0.24099999999999999</c:v>
                </c:pt>
                <c:pt idx="242">
                  <c:v>0.24199999999999999</c:v>
                </c:pt>
                <c:pt idx="243">
                  <c:v>0.24299999999999999</c:v>
                </c:pt>
                <c:pt idx="244">
                  <c:v>0.24399999999999999</c:v>
                </c:pt>
                <c:pt idx="245">
                  <c:v>0.245</c:v>
                </c:pt>
                <c:pt idx="246">
                  <c:v>0.246</c:v>
                </c:pt>
                <c:pt idx="247">
                  <c:v>0.247</c:v>
                </c:pt>
                <c:pt idx="248">
                  <c:v>0.248</c:v>
                </c:pt>
                <c:pt idx="249">
                  <c:v>0.249</c:v>
                </c:pt>
                <c:pt idx="250">
                  <c:v>0.25</c:v>
                </c:pt>
                <c:pt idx="251">
                  <c:v>0.251</c:v>
                </c:pt>
                <c:pt idx="252">
                  <c:v>0.252</c:v>
                </c:pt>
                <c:pt idx="253">
                  <c:v>0.253</c:v>
                </c:pt>
                <c:pt idx="254">
                  <c:v>0.254</c:v>
                </c:pt>
                <c:pt idx="255">
                  <c:v>0.255</c:v>
                </c:pt>
                <c:pt idx="256">
                  <c:v>0.25600000000000001</c:v>
                </c:pt>
                <c:pt idx="257">
                  <c:v>0.25700000000000001</c:v>
                </c:pt>
                <c:pt idx="258">
                  <c:v>0.25800000000000001</c:v>
                </c:pt>
                <c:pt idx="259">
                  <c:v>0.25900000000000001</c:v>
                </c:pt>
                <c:pt idx="260">
                  <c:v>0.26</c:v>
                </c:pt>
                <c:pt idx="261">
                  <c:v>0.26100000000000001</c:v>
                </c:pt>
                <c:pt idx="262">
                  <c:v>0.26200000000000001</c:v>
                </c:pt>
                <c:pt idx="263">
                  <c:v>0.26300000000000001</c:v>
                </c:pt>
                <c:pt idx="264">
                  <c:v>0.26400000000000001</c:v>
                </c:pt>
                <c:pt idx="265">
                  <c:v>0.26500000000000001</c:v>
                </c:pt>
                <c:pt idx="266">
                  <c:v>0.26600000000000001</c:v>
                </c:pt>
                <c:pt idx="267">
                  <c:v>0.26700000000000002</c:v>
                </c:pt>
                <c:pt idx="268">
                  <c:v>0.26800000000000002</c:v>
                </c:pt>
                <c:pt idx="269">
                  <c:v>0.26900000000000002</c:v>
                </c:pt>
                <c:pt idx="270">
                  <c:v>0.27</c:v>
                </c:pt>
                <c:pt idx="271">
                  <c:v>0.27100000000000002</c:v>
                </c:pt>
                <c:pt idx="272">
                  <c:v>0.27200000000000002</c:v>
                </c:pt>
                <c:pt idx="273">
                  <c:v>0.27300000000000002</c:v>
                </c:pt>
                <c:pt idx="274">
                  <c:v>0.27400000000000002</c:v>
                </c:pt>
                <c:pt idx="275">
                  <c:v>0.27500000000000002</c:v>
                </c:pt>
                <c:pt idx="276">
                  <c:v>0.27600000000000002</c:v>
                </c:pt>
                <c:pt idx="277">
                  <c:v>0.27700000000000002</c:v>
                </c:pt>
                <c:pt idx="278">
                  <c:v>0.27800000000000002</c:v>
                </c:pt>
                <c:pt idx="279">
                  <c:v>0.27900000000000003</c:v>
                </c:pt>
                <c:pt idx="280">
                  <c:v>0.28000000000000003</c:v>
                </c:pt>
                <c:pt idx="281">
                  <c:v>0.28100000000000003</c:v>
                </c:pt>
                <c:pt idx="282">
                  <c:v>0.28199999999999997</c:v>
                </c:pt>
                <c:pt idx="283">
                  <c:v>0.28299999999999997</c:v>
                </c:pt>
                <c:pt idx="284">
                  <c:v>0.28399999999999997</c:v>
                </c:pt>
                <c:pt idx="285">
                  <c:v>0.28499999999999998</c:v>
                </c:pt>
                <c:pt idx="286">
                  <c:v>0.28599999999999998</c:v>
                </c:pt>
                <c:pt idx="287">
                  <c:v>0.28699999999999998</c:v>
                </c:pt>
                <c:pt idx="288">
                  <c:v>0.28799999999999998</c:v>
                </c:pt>
                <c:pt idx="289">
                  <c:v>0.28899999999999998</c:v>
                </c:pt>
                <c:pt idx="290">
                  <c:v>0.28999999999999998</c:v>
                </c:pt>
                <c:pt idx="291">
                  <c:v>0.29099999999999998</c:v>
                </c:pt>
                <c:pt idx="292">
                  <c:v>0.29199999999999998</c:v>
                </c:pt>
                <c:pt idx="293">
                  <c:v>0.29299999999999998</c:v>
                </c:pt>
                <c:pt idx="294">
                  <c:v>0.29399999999999998</c:v>
                </c:pt>
                <c:pt idx="295">
                  <c:v>0.29499999999999998</c:v>
                </c:pt>
                <c:pt idx="296">
                  <c:v>0.29599999999999999</c:v>
                </c:pt>
                <c:pt idx="297">
                  <c:v>0.29699999999999999</c:v>
                </c:pt>
                <c:pt idx="298">
                  <c:v>0.29799999999999999</c:v>
                </c:pt>
                <c:pt idx="299">
                  <c:v>0.29899999999999999</c:v>
                </c:pt>
                <c:pt idx="300">
                  <c:v>0.3</c:v>
                </c:pt>
                <c:pt idx="301">
                  <c:v>0.30099999999999999</c:v>
                </c:pt>
                <c:pt idx="302">
                  <c:v>0.30199999999999999</c:v>
                </c:pt>
                <c:pt idx="303">
                  <c:v>0.30299999999999999</c:v>
                </c:pt>
                <c:pt idx="304">
                  <c:v>0.30399999999999999</c:v>
                </c:pt>
                <c:pt idx="305">
                  <c:v>0.30499999999999999</c:v>
                </c:pt>
                <c:pt idx="306">
                  <c:v>0.30599999999999999</c:v>
                </c:pt>
                <c:pt idx="307">
                  <c:v>0.307</c:v>
                </c:pt>
                <c:pt idx="308">
                  <c:v>0.308</c:v>
                </c:pt>
                <c:pt idx="309">
                  <c:v>0.309</c:v>
                </c:pt>
                <c:pt idx="310">
                  <c:v>0.31</c:v>
                </c:pt>
                <c:pt idx="311">
                  <c:v>0.311</c:v>
                </c:pt>
                <c:pt idx="312">
                  <c:v>0.312</c:v>
                </c:pt>
                <c:pt idx="313">
                  <c:v>0.313</c:v>
                </c:pt>
                <c:pt idx="314">
                  <c:v>0.314</c:v>
                </c:pt>
                <c:pt idx="315">
                  <c:v>0.315</c:v>
                </c:pt>
                <c:pt idx="316">
                  <c:v>0.316</c:v>
                </c:pt>
                <c:pt idx="317">
                  <c:v>0.317</c:v>
                </c:pt>
                <c:pt idx="318">
                  <c:v>0.318</c:v>
                </c:pt>
                <c:pt idx="319">
                  <c:v>0.31900000000000001</c:v>
                </c:pt>
                <c:pt idx="320">
                  <c:v>0.32</c:v>
                </c:pt>
                <c:pt idx="321">
                  <c:v>0.32100000000000001</c:v>
                </c:pt>
                <c:pt idx="322">
                  <c:v>0.32200000000000001</c:v>
                </c:pt>
                <c:pt idx="323">
                  <c:v>0.32300000000000001</c:v>
                </c:pt>
                <c:pt idx="324">
                  <c:v>0.32400000000000001</c:v>
                </c:pt>
                <c:pt idx="325">
                  <c:v>0.32500000000000001</c:v>
                </c:pt>
                <c:pt idx="326">
                  <c:v>0.32600000000000001</c:v>
                </c:pt>
                <c:pt idx="327">
                  <c:v>0.32700000000000001</c:v>
                </c:pt>
                <c:pt idx="328">
                  <c:v>0.32800000000000001</c:v>
                </c:pt>
                <c:pt idx="329">
                  <c:v>0.32900000000000001</c:v>
                </c:pt>
                <c:pt idx="330">
                  <c:v>0.33</c:v>
                </c:pt>
                <c:pt idx="331">
                  <c:v>0.33100000000000002</c:v>
                </c:pt>
                <c:pt idx="332">
                  <c:v>0.33200000000000002</c:v>
                </c:pt>
                <c:pt idx="333">
                  <c:v>0.33300000000000002</c:v>
                </c:pt>
                <c:pt idx="334">
                  <c:v>0.33400000000000002</c:v>
                </c:pt>
                <c:pt idx="335">
                  <c:v>0.33500000000000002</c:v>
                </c:pt>
                <c:pt idx="336">
                  <c:v>0.33600000000000002</c:v>
                </c:pt>
                <c:pt idx="337">
                  <c:v>0.33700000000000002</c:v>
                </c:pt>
                <c:pt idx="338">
                  <c:v>0.33800000000000002</c:v>
                </c:pt>
                <c:pt idx="339">
                  <c:v>0.33900000000000002</c:v>
                </c:pt>
                <c:pt idx="340">
                  <c:v>0.34</c:v>
                </c:pt>
                <c:pt idx="341">
                  <c:v>0.34100000000000003</c:v>
                </c:pt>
                <c:pt idx="342">
                  <c:v>0.34200000000000003</c:v>
                </c:pt>
                <c:pt idx="343">
                  <c:v>0.34300000000000003</c:v>
                </c:pt>
                <c:pt idx="344">
                  <c:v>0.34399999999999997</c:v>
                </c:pt>
                <c:pt idx="345">
                  <c:v>0.34499999999999997</c:v>
                </c:pt>
                <c:pt idx="346">
                  <c:v>0.34599999999999997</c:v>
                </c:pt>
                <c:pt idx="347">
                  <c:v>0.34699999999999998</c:v>
                </c:pt>
                <c:pt idx="348">
                  <c:v>0.34799999999999998</c:v>
                </c:pt>
                <c:pt idx="349">
                  <c:v>0.34899999999999998</c:v>
                </c:pt>
                <c:pt idx="350">
                  <c:v>0.35</c:v>
                </c:pt>
                <c:pt idx="351">
                  <c:v>0.35099999999999998</c:v>
                </c:pt>
                <c:pt idx="352">
                  <c:v>0.35199999999999998</c:v>
                </c:pt>
                <c:pt idx="353">
                  <c:v>0.35299999999999998</c:v>
                </c:pt>
                <c:pt idx="354">
                  <c:v>0.35399999999999998</c:v>
                </c:pt>
                <c:pt idx="355">
                  <c:v>0.35499999999999998</c:v>
                </c:pt>
                <c:pt idx="356">
                  <c:v>0.35599999999999998</c:v>
                </c:pt>
                <c:pt idx="357">
                  <c:v>0.35699999999999998</c:v>
                </c:pt>
                <c:pt idx="358">
                  <c:v>0.35799999999999998</c:v>
                </c:pt>
                <c:pt idx="359">
                  <c:v>0.35899999999999999</c:v>
                </c:pt>
                <c:pt idx="360">
                  <c:v>0.36</c:v>
                </c:pt>
                <c:pt idx="361">
                  <c:v>0.36099999999999999</c:v>
                </c:pt>
                <c:pt idx="362">
                  <c:v>0.36199999999999999</c:v>
                </c:pt>
                <c:pt idx="363">
                  <c:v>0.36299999999999999</c:v>
                </c:pt>
                <c:pt idx="364">
                  <c:v>0.36399999999999999</c:v>
                </c:pt>
                <c:pt idx="365">
                  <c:v>0.36499999999999999</c:v>
                </c:pt>
                <c:pt idx="366">
                  <c:v>0.36599999999999999</c:v>
                </c:pt>
                <c:pt idx="367">
                  <c:v>0.36699999999999999</c:v>
                </c:pt>
                <c:pt idx="368">
                  <c:v>0.36799999999999999</c:v>
                </c:pt>
                <c:pt idx="369">
                  <c:v>0.36899999999999999</c:v>
                </c:pt>
                <c:pt idx="370">
                  <c:v>0.37</c:v>
                </c:pt>
                <c:pt idx="371">
                  <c:v>0.371</c:v>
                </c:pt>
                <c:pt idx="372">
                  <c:v>0.372</c:v>
                </c:pt>
                <c:pt idx="373">
                  <c:v>0.373</c:v>
                </c:pt>
                <c:pt idx="374">
                  <c:v>0.374</c:v>
                </c:pt>
                <c:pt idx="375">
                  <c:v>0.375</c:v>
                </c:pt>
                <c:pt idx="376">
                  <c:v>0.376</c:v>
                </c:pt>
                <c:pt idx="377">
                  <c:v>0.377</c:v>
                </c:pt>
                <c:pt idx="378">
                  <c:v>0.378</c:v>
                </c:pt>
                <c:pt idx="379">
                  <c:v>0.379</c:v>
                </c:pt>
                <c:pt idx="380">
                  <c:v>0.38</c:v>
                </c:pt>
                <c:pt idx="381">
                  <c:v>0.38100000000000001</c:v>
                </c:pt>
                <c:pt idx="382">
                  <c:v>0.38200000000000001</c:v>
                </c:pt>
                <c:pt idx="383">
                  <c:v>0.38300000000000001</c:v>
                </c:pt>
                <c:pt idx="384">
                  <c:v>0.38400000000000001</c:v>
                </c:pt>
                <c:pt idx="385">
                  <c:v>0.38500000000000001</c:v>
                </c:pt>
                <c:pt idx="386">
                  <c:v>0.38600000000000001</c:v>
                </c:pt>
                <c:pt idx="387">
                  <c:v>0.38700000000000001</c:v>
                </c:pt>
                <c:pt idx="388">
                  <c:v>0.38800000000000001</c:v>
                </c:pt>
                <c:pt idx="389">
                  <c:v>0.38900000000000001</c:v>
                </c:pt>
                <c:pt idx="390">
                  <c:v>0.39</c:v>
                </c:pt>
                <c:pt idx="391">
                  <c:v>0.39100000000000001</c:v>
                </c:pt>
                <c:pt idx="392">
                  <c:v>0.39200000000000002</c:v>
                </c:pt>
                <c:pt idx="393">
                  <c:v>0.39300000000000002</c:v>
                </c:pt>
                <c:pt idx="394">
                  <c:v>0.39400000000000002</c:v>
                </c:pt>
                <c:pt idx="395">
                  <c:v>0.39500000000000002</c:v>
                </c:pt>
                <c:pt idx="396">
                  <c:v>0.39600000000000002</c:v>
                </c:pt>
                <c:pt idx="397">
                  <c:v>0.39700000000000002</c:v>
                </c:pt>
                <c:pt idx="398">
                  <c:v>0.39800000000000002</c:v>
                </c:pt>
                <c:pt idx="399">
                  <c:v>0.39900000000000002</c:v>
                </c:pt>
                <c:pt idx="400">
                  <c:v>0.4</c:v>
                </c:pt>
                <c:pt idx="401">
                  <c:v>0.40100000000000002</c:v>
                </c:pt>
                <c:pt idx="402">
                  <c:v>0.40200000000000002</c:v>
                </c:pt>
                <c:pt idx="403">
                  <c:v>0.40300000000000002</c:v>
                </c:pt>
                <c:pt idx="404">
                  <c:v>0.40400000000000003</c:v>
                </c:pt>
                <c:pt idx="405">
                  <c:v>0.40500000000000003</c:v>
                </c:pt>
                <c:pt idx="406">
                  <c:v>0.40600000000000003</c:v>
                </c:pt>
                <c:pt idx="407">
                  <c:v>0.40699999999999997</c:v>
                </c:pt>
                <c:pt idx="408">
                  <c:v>0.40799999999999997</c:v>
                </c:pt>
                <c:pt idx="409">
                  <c:v>0.40899999999999997</c:v>
                </c:pt>
                <c:pt idx="410">
                  <c:v>0.41</c:v>
                </c:pt>
                <c:pt idx="411">
                  <c:v>0.41099999999999998</c:v>
                </c:pt>
                <c:pt idx="412">
                  <c:v>0.41199999999999998</c:v>
                </c:pt>
                <c:pt idx="413">
                  <c:v>0.41299999999999998</c:v>
                </c:pt>
                <c:pt idx="414">
                  <c:v>0.41399999999999998</c:v>
                </c:pt>
                <c:pt idx="415">
                  <c:v>0.41499999999999998</c:v>
                </c:pt>
                <c:pt idx="416">
                  <c:v>0.41599999999999998</c:v>
                </c:pt>
                <c:pt idx="417">
                  <c:v>0.41699999999999998</c:v>
                </c:pt>
                <c:pt idx="418">
                  <c:v>0.41799999999999998</c:v>
                </c:pt>
                <c:pt idx="419">
                  <c:v>0.41899999999999998</c:v>
                </c:pt>
                <c:pt idx="420">
                  <c:v>0.42</c:v>
                </c:pt>
                <c:pt idx="421">
                  <c:v>0.42099999999999999</c:v>
                </c:pt>
                <c:pt idx="422">
                  <c:v>0.42199999999999999</c:v>
                </c:pt>
                <c:pt idx="423">
                  <c:v>0.42299999999999999</c:v>
                </c:pt>
                <c:pt idx="424">
                  <c:v>0.42399999999999999</c:v>
                </c:pt>
                <c:pt idx="425">
                  <c:v>0.42499999999999999</c:v>
                </c:pt>
                <c:pt idx="426">
                  <c:v>0.42599999999999999</c:v>
                </c:pt>
                <c:pt idx="427">
                  <c:v>0.42699999999999999</c:v>
                </c:pt>
                <c:pt idx="428">
                  <c:v>0.42799999999999999</c:v>
                </c:pt>
                <c:pt idx="429">
                  <c:v>0.42899999999999999</c:v>
                </c:pt>
                <c:pt idx="430">
                  <c:v>0.43</c:v>
                </c:pt>
                <c:pt idx="431">
                  <c:v>0.43099999999999999</c:v>
                </c:pt>
                <c:pt idx="432">
                  <c:v>0.432</c:v>
                </c:pt>
                <c:pt idx="433">
                  <c:v>0.433</c:v>
                </c:pt>
                <c:pt idx="434">
                  <c:v>0.434</c:v>
                </c:pt>
                <c:pt idx="435">
                  <c:v>0.435</c:v>
                </c:pt>
                <c:pt idx="436">
                  <c:v>0.436</c:v>
                </c:pt>
                <c:pt idx="437">
                  <c:v>0.437</c:v>
                </c:pt>
                <c:pt idx="438">
                  <c:v>0.438</c:v>
                </c:pt>
                <c:pt idx="439">
                  <c:v>0.439</c:v>
                </c:pt>
                <c:pt idx="440">
                  <c:v>0.44</c:v>
                </c:pt>
                <c:pt idx="441">
                  <c:v>0.441</c:v>
                </c:pt>
                <c:pt idx="442">
                  <c:v>0.442</c:v>
                </c:pt>
                <c:pt idx="443">
                  <c:v>0.443</c:v>
                </c:pt>
                <c:pt idx="444">
                  <c:v>0.44400000000000001</c:v>
                </c:pt>
                <c:pt idx="445">
                  <c:v>0.44500000000000001</c:v>
                </c:pt>
                <c:pt idx="446">
                  <c:v>0.44600000000000001</c:v>
                </c:pt>
                <c:pt idx="447">
                  <c:v>0.44700000000000001</c:v>
                </c:pt>
                <c:pt idx="448">
                  <c:v>0.44800000000000001</c:v>
                </c:pt>
                <c:pt idx="449">
                  <c:v>0.44900000000000001</c:v>
                </c:pt>
                <c:pt idx="450">
                  <c:v>0.45</c:v>
                </c:pt>
                <c:pt idx="451">
                  <c:v>0.45100000000000001</c:v>
                </c:pt>
                <c:pt idx="452">
                  <c:v>0.45200000000000001</c:v>
                </c:pt>
                <c:pt idx="453">
                  <c:v>0.45300000000000001</c:v>
                </c:pt>
                <c:pt idx="454">
                  <c:v>0.45400000000000001</c:v>
                </c:pt>
                <c:pt idx="455">
                  <c:v>0.45500000000000002</c:v>
                </c:pt>
                <c:pt idx="456">
                  <c:v>0.45600000000000002</c:v>
                </c:pt>
                <c:pt idx="457">
                  <c:v>0.45700000000000002</c:v>
                </c:pt>
                <c:pt idx="458">
                  <c:v>0.45800000000000002</c:v>
                </c:pt>
                <c:pt idx="459">
                  <c:v>0.45900000000000002</c:v>
                </c:pt>
                <c:pt idx="460">
                  <c:v>0.46</c:v>
                </c:pt>
                <c:pt idx="461">
                  <c:v>0.46100000000000002</c:v>
                </c:pt>
                <c:pt idx="462">
                  <c:v>0.46200000000000002</c:v>
                </c:pt>
                <c:pt idx="463">
                  <c:v>0.46300000000000002</c:v>
                </c:pt>
                <c:pt idx="464">
                  <c:v>0.46400000000000002</c:v>
                </c:pt>
                <c:pt idx="465">
                  <c:v>0.46500000000000002</c:v>
                </c:pt>
                <c:pt idx="466">
                  <c:v>0.46600000000000003</c:v>
                </c:pt>
                <c:pt idx="467">
                  <c:v>0.46700000000000003</c:v>
                </c:pt>
                <c:pt idx="468">
                  <c:v>0.46800000000000003</c:v>
                </c:pt>
                <c:pt idx="469">
                  <c:v>0.46899999999999997</c:v>
                </c:pt>
                <c:pt idx="470">
                  <c:v>0.47</c:v>
                </c:pt>
                <c:pt idx="471">
                  <c:v>0.47099999999999997</c:v>
                </c:pt>
                <c:pt idx="472">
                  <c:v>0.47199999999999998</c:v>
                </c:pt>
                <c:pt idx="473">
                  <c:v>0.47299999999999998</c:v>
                </c:pt>
                <c:pt idx="474">
                  <c:v>0.47399999999999998</c:v>
                </c:pt>
                <c:pt idx="475">
                  <c:v>0.47499999999999998</c:v>
                </c:pt>
                <c:pt idx="476">
                  <c:v>0.47599999999999998</c:v>
                </c:pt>
                <c:pt idx="477">
                  <c:v>0.47699999999999998</c:v>
                </c:pt>
                <c:pt idx="478">
                  <c:v>0.47799999999999998</c:v>
                </c:pt>
                <c:pt idx="479">
                  <c:v>0.47899999999999998</c:v>
                </c:pt>
                <c:pt idx="480">
                  <c:v>0.48</c:v>
                </c:pt>
                <c:pt idx="481">
                  <c:v>0.48099999999999998</c:v>
                </c:pt>
                <c:pt idx="482">
                  <c:v>0.48199999999999998</c:v>
                </c:pt>
                <c:pt idx="483">
                  <c:v>0.48299999999999998</c:v>
                </c:pt>
                <c:pt idx="484">
                  <c:v>0.48399999999999999</c:v>
                </c:pt>
                <c:pt idx="485">
                  <c:v>0.48499999999999999</c:v>
                </c:pt>
                <c:pt idx="486">
                  <c:v>0.48599999999999999</c:v>
                </c:pt>
                <c:pt idx="487">
                  <c:v>0.48699999999999999</c:v>
                </c:pt>
                <c:pt idx="488">
                  <c:v>0.48799999999999999</c:v>
                </c:pt>
                <c:pt idx="489">
                  <c:v>0.48899999999999999</c:v>
                </c:pt>
                <c:pt idx="490">
                  <c:v>0.49</c:v>
                </c:pt>
                <c:pt idx="491">
                  <c:v>0.49099999999999999</c:v>
                </c:pt>
                <c:pt idx="492">
                  <c:v>0.49199999999999999</c:v>
                </c:pt>
                <c:pt idx="493">
                  <c:v>0.49299999999999999</c:v>
                </c:pt>
                <c:pt idx="494">
                  <c:v>0.49399999999999999</c:v>
                </c:pt>
                <c:pt idx="495">
                  <c:v>0.495</c:v>
                </c:pt>
                <c:pt idx="496">
                  <c:v>0.496</c:v>
                </c:pt>
                <c:pt idx="497">
                  <c:v>0.497</c:v>
                </c:pt>
                <c:pt idx="498">
                  <c:v>0.498</c:v>
                </c:pt>
                <c:pt idx="499">
                  <c:v>0.499</c:v>
                </c:pt>
                <c:pt idx="500">
                  <c:v>0.5</c:v>
                </c:pt>
                <c:pt idx="501">
                  <c:v>0.501</c:v>
                </c:pt>
                <c:pt idx="502">
                  <c:v>0.502</c:v>
                </c:pt>
                <c:pt idx="503">
                  <c:v>0.503</c:v>
                </c:pt>
                <c:pt idx="504">
                  <c:v>0.504</c:v>
                </c:pt>
                <c:pt idx="505">
                  <c:v>0.505</c:v>
                </c:pt>
                <c:pt idx="506">
                  <c:v>0.50600000000000001</c:v>
                </c:pt>
                <c:pt idx="507">
                  <c:v>0.50700000000000001</c:v>
                </c:pt>
                <c:pt idx="508">
                  <c:v>0.50800000000000001</c:v>
                </c:pt>
                <c:pt idx="509">
                  <c:v>0.50900000000000001</c:v>
                </c:pt>
                <c:pt idx="510">
                  <c:v>0.51</c:v>
                </c:pt>
                <c:pt idx="511">
                  <c:v>0.51100000000000001</c:v>
                </c:pt>
                <c:pt idx="512">
                  <c:v>0.51200000000000001</c:v>
                </c:pt>
                <c:pt idx="513">
                  <c:v>0.51300000000000001</c:v>
                </c:pt>
                <c:pt idx="514">
                  <c:v>0.51400000000000001</c:v>
                </c:pt>
                <c:pt idx="515">
                  <c:v>0.51500000000000001</c:v>
                </c:pt>
                <c:pt idx="516">
                  <c:v>0.51600000000000001</c:v>
                </c:pt>
                <c:pt idx="517">
                  <c:v>0.51700000000000002</c:v>
                </c:pt>
                <c:pt idx="518">
                  <c:v>0.51800000000000002</c:v>
                </c:pt>
                <c:pt idx="519">
                  <c:v>0.51900000000000002</c:v>
                </c:pt>
                <c:pt idx="520">
                  <c:v>0.52</c:v>
                </c:pt>
                <c:pt idx="521">
                  <c:v>0.52100000000000002</c:v>
                </c:pt>
                <c:pt idx="522">
                  <c:v>0.52200000000000002</c:v>
                </c:pt>
                <c:pt idx="523">
                  <c:v>0.52300000000000002</c:v>
                </c:pt>
                <c:pt idx="524">
                  <c:v>0.52400000000000002</c:v>
                </c:pt>
                <c:pt idx="525">
                  <c:v>0.52500000000000002</c:v>
                </c:pt>
                <c:pt idx="526">
                  <c:v>0.52600000000000002</c:v>
                </c:pt>
                <c:pt idx="527">
                  <c:v>0.52700000000000002</c:v>
                </c:pt>
                <c:pt idx="528">
                  <c:v>0.52800000000000002</c:v>
                </c:pt>
                <c:pt idx="529">
                  <c:v>0.52900000000000003</c:v>
                </c:pt>
                <c:pt idx="530">
                  <c:v>0.53</c:v>
                </c:pt>
                <c:pt idx="531">
                  <c:v>0.53100000000000003</c:v>
                </c:pt>
                <c:pt idx="532">
                  <c:v>0.53200000000000003</c:v>
                </c:pt>
                <c:pt idx="533">
                  <c:v>0.53300000000000003</c:v>
                </c:pt>
                <c:pt idx="534">
                  <c:v>0.53400000000000003</c:v>
                </c:pt>
                <c:pt idx="535">
                  <c:v>0.53500000000000003</c:v>
                </c:pt>
                <c:pt idx="536">
                  <c:v>0.53600000000000003</c:v>
                </c:pt>
                <c:pt idx="537">
                  <c:v>0.53700000000000003</c:v>
                </c:pt>
                <c:pt idx="538">
                  <c:v>0.53800000000000003</c:v>
                </c:pt>
                <c:pt idx="539">
                  <c:v>0.53900000000000003</c:v>
                </c:pt>
                <c:pt idx="540">
                  <c:v>0.54</c:v>
                </c:pt>
                <c:pt idx="541">
                  <c:v>0.54100000000000004</c:v>
                </c:pt>
                <c:pt idx="542">
                  <c:v>0.54200000000000004</c:v>
                </c:pt>
                <c:pt idx="543">
                  <c:v>0.54300000000000004</c:v>
                </c:pt>
                <c:pt idx="544">
                  <c:v>0.54400000000000004</c:v>
                </c:pt>
                <c:pt idx="545">
                  <c:v>0.54500000000000004</c:v>
                </c:pt>
                <c:pt idx="546">
                  <c:v>0.54600000000000004</c:v>
                </c:pt>
                <c:pt idx="547">
                  <c:v>0.54700000000000004</c:v>
                </c:pt>
                <c:pt idx="548">
                  <c:v>0.54800000000000004</c:v>
                </c:pt>
                <c:pt idx="549">
                  <c:v>0.54900000000000004</c:v>
                </c:pt>
                <c:pt idx="550">
                  <c:v>0.55000000000000004</c:v>
                </c:pt>
                <c:pt idx="551">
                  <c:v>0.55100000000000005</c:v>
                </c:pt>
                <c:pt idx="552">
                  <c:v>0.55200000000000005</c:v>
                </c:pt>
                <c:pt idx="553">
                  <c:v>0.55300000000000005</c:v>
                </c:pt>
                <c:pt idx="554">
                  <c:v>0.55400000000000005</c:v>
                </c:pt>
                <c:pt idx="555">
                  <c:v>0.55500000000000005</c:v>
                </c:pt>
                <c:pt idx="556">
                  <c:v>0.55600000000000005</c:v>
                </c:pt>
                <c:pt idx="557">
                  <c:v>0.55700000000000005</c:v>
                </c:pt>
                <c:pt idx="558">
                  <c:v>0.55800000000000005</c:v>
                </c:pt>
                <c:pt idx="559">
                  <c:v>0.55900000000000005</c:v>
                </c:pt>
                <c:pt idx="560">
                  <c:v>0.56000000000000005</c:v>
                </c:pt>
                <c:pt idx="561">
                  <c:v>0.56100000000000005</c:v>
                </c:pt>
                <c:pt idx="562">
                  <c:v>0.56200000000000006</c:v>
                </c:pt>
                <c:pt idx="563">
                  <c:v>0.56299999999999994</c:v>
                </c:pt>
                <c:pt idx="564">
                  <c:v>0.56399999999999995</c:v>
                </c:pt>
                <c:pt idx="565">
                  <c:v>0.56499999999999995</c:v>
                </c:pt>
                <c:pt idx="566">
                  <c:v>0.56599999999999995</c:v>
                </c:pt>
                <c:pt idx="567">
                  <c:v>0.56699999999999995</c:v>
                </c:pt>
                <c:pt idx="568">
                  <c:v>0.56799999999999995</c:v>
                </c:pt>
                <c:pt idx="569">
                  <c:v>0.56899999999999995</c:v>
                </c:pt>
                <c:pt idx="570">
                  <c:v>0.56999999999999995</c:v>
                </c:pt>
                <c:pt idx="571">
                  <c:v>0.57099999999999995</c:v>
                </c:pt>
                <c:pt idx="572">
                  <c:v>0.57199999999999995</c:v>
                </c:pt>
                <c:pt idx="573">
                  <c:v>0.57299999999999995</c:v>
                </c:pt>
                <c:pt idx="574">
                  <c:v>0.57399999999999995</c:v>
                </c:pt>
                <c:pt idx="575">
                  <c:v>0.57499999999999996</c:v>
                </c:pt>
                <c:pt idx="576">
                  <c:v>0.57599999999999996</c:v>
                </c:pt>
                <c:pt idx="577">
                  <c:v>0.57699999999999996</c:v>
                </c:pt>
                <c:pt idx="578">
                  <c:v>0.57799999999999996</c:v>
                </c:pt>
                <c:pt idx="579">
                  <c:v>0.57899999999999996</c:v>
                </c:pt>
                <c:pt idx="580">
                  <c:v>0.57999999999999996</c:v>
                </c:pt>
                <c:pt idx="581">
                  <c:v>0.58099999999999996</c:v>
                </c:pt>
                <c:pt idx="582">
                  <c:v>0.58199999999999996</c:v>
                </c:pt>
                <c:pt idx="583">
                  <c:v>0.58299999999999996</c:v>
                </c:pt>
                <c:pt idx="584">
                  <c:v>0.58399999999999996</c:v>
                </c:pt>
                <c:pt idx="585">
                  <c:v>0.58499999999999996</c:v>
                </c:pt>
                <c:pt idx="586">
                  <c:v>0.58599999999999997</c:v>
                </c:pt>
                <c:pt idx="587">
                  <c:v>0.58699999999999997</c:v>
                </c:pt>
                <c:pt idx="588">
                  <c:v>0.58799999999999997</c:v>
                </c:pt>
                <c:pt idx="589">
                  <c:v>0.58899999999999997</c:v>
                </c:pt>
                <c:pt idx="590">
                  <c:v>0.59</c:v>
                </c:pt>
                <c:pt idx="591">
                  <c:v>0.59099999999999997</c:v>
                </c:pt>
                <c:pt idx="592">
                  <c:v>0.59199999999999997</c:v>
                </c:pt>
                <c:pt idx="593">
                  <c:v>0.59299999999999997</c:v>
                </c:pt>
                <c:pt idx="594">
                  <c:v>0.59399999999999997</c:v>
                </c:pt>
                <c:pt idx="595">
                  <c:v>0.59499999999999997</c:v>
                </c:pt>
                <c:pt idx="596">
                  <c:v>0.59599999999999997</c:v>
                </c:pt>
                <c:pt idx="597">
                  <c:v>0.59699999999999998</c:v>
                </c:pt>
                <c:pt idx="598">
                  <c:v>0.59799999999999998</c:v>
                </c:pt>
                <c:pt idx="599">
                  <c:v>0.59899999999999998</c:v>
                </c:pt>
                <c:pt idx="600">
                  <c:v>0.6</c:v>
                </c:pt>
                <c:pt idx="601">
                  <c:v>0.60099999999999998</c:v>
                </c:pt>
                <c:pt idx="602">
                  <c:v>0.60199999999999998</c:v>
                </c:pt>
                <c:pt idx="603">
                  <c:v>0.60299999999999998</c:v>
                </c:pt>
                <c:pt idx="604">
                  <c:v>0.60399999999999998</c:v>
                </c:pt>
                <c:pt idx="605">
                  <c:v>0.60499999999999998</c:v>
                </c:pt>
                <c:pt idx="606">
                  <c:v>0.60599999999999998</c:v>
                </c:pt>
                <c:pt idx="607">
                  <c:v>0.60699999999999998</c:v>
                </c:pt>
                <c:pt idx="608">
                  <c:v>0.60799999999999998</c:v>
                </c:pt>
                <c:pt idx="609">
                  <c:v>0.60899999999999999</c:v>
                </c:pt>
                <c:pt idx="610">
                  <c:v>0.61</c:v>
                </c:pt>
                <c:pt idx="611">
                  <c:v>0.61099999999999999</c:v>
                </c:pt>
                <c:pt idx="612">
                  <c:v>0.61199999999999999</c:v>
                </c:pt>
                <c:pt idx="613">
                  <c:v>0.61299999999999999</c:v>
                </c:pt>
                <c:pt idx="614">
                  <c:v>0.61399999999999999</c:v>
                </c:pt>
                <c:pt idx="615">
                  <c:v>0.61499999999999999</c:v>
                </c:pt>
                <c:pt idx="616">
                  <c:v>0.61599999999999999</c:v>
                </c:pt>
                <c:pt idx="617">
                  <c:v>0.61699999999999999</c:v>
                </c:pt>
                <c:pt idx="618">
                  <c:v>0.61799999999999999</c:v>
                </c:pt>
                <c:pt idx="619">
                  <c:v>0.61899999999999999</c:v>
                </c:pt>
                <c:pt idx="620">
                  <c:v>0.62</c:v>
                </c:pt>
                <c:pt idx="621">
                  <c:v>0.621</c:v>
                </c:pt>
                <c:pt idx="622">
                  <c:v>0.622</c:v>
                </c:pt>
                <c:pt idx="623">
                  <c:v>0.623</c:v>
                </c:pt>
                <c:pt idx="624">
                  <c:v>0.624</c:v>
                </c:pt>
                <c:pt idx="625">
                  <c:v>0.625</c:v>
                </c:pt>
                <c:pt idx="626">
                  <c:v>0.626</c:v>
                </c:pt>
                <c:pt idx="627">
                  <c:v>0.627</c:v>
                </c:pt>
                <c:pt idx="628">
                  <c:v>0.628</c:v>
                </c:pt>
                <c:pt idx="629">
                  <c:v>0.629</c:v>
                </c:pt>
                <c:pt idx="630">
                  <c:v>0.63</c:v>
                </c:pt>
                <c:pt idx="631">
                  <c:v>0.63100000000000001</c:v>
                </c:pt>
                <c:pt idx="632">
                  <c:v>0.63200000000000001</c:v>
                </c:pt>
                <c:pt idx="633">
                  <c:v>0.63300000000000001</c:v>
                </c:pt>
                <c:pt idx="634">
                  <c:v>0.63400000000000001</c:v>
                </c:pt>
                <c:pt idx="635">
                  <c:v>0.63500000000000001</c:v>
                </c:pt>
                <c:pt idx="636">
                  <c:v>0.63600000000000001</c:v>
                </c:pt>
                <c:pt idx="637">
                  <c:v>0.63700000000000001</c:v>
                </c:pt>
                <c:pt idx="638">
                  <c:v>0.63800000000000001</c:v>
                </c:pt>
                <c:pt idx="639">
                  <c:v>0.63900000000000001</c:v>
                </c:pt>
                <c:pt idx="640">
                  <c:v>0.64</c:v>
                </c:pt>
                <c:pt idx="641">
                  <c:v>0.64100000000000001</c:v>
                </c:pt>
                <c:pt idx="642">
                  <c:v>0.64200000000000002</c:v>
                </c:pt>
                <c:pt idx="643">
                  <c:v>0.64300000000000002</c:v>
                </c:pt>
                <c:pt idx="644">
                  <c:v>0.64400000000000002</c:v>
                </c:pt>
                <c:pt idx="645">
                  <c:v>0.64500000000000002</c:v>
                </c:pt>
                <c:pt idx="646">
                  <c:v>0.64600000000000002</c:v>
                </c:pt>
                <c:pt idx="647">
                  <c:v>0.64700000000000002</c:v>
                </c:pt>
                <c:pt idx="648">
                  <c:v>0.64800000000000002</c:v>
                </c:pt>
                <c:pt idx="649">
                  <c:v>0.64900000000000002</c:v>
                </c:pt>
                <c:pt idx="650">
                  <c:v>0.65</c:v>
                </c:pt>
                <c:pt idx="651">
                  <c:v>0.65100000000000002</c:v>
                </c:pt>
                <c:pt idx="652">
                  <c:v>0.65200000000000002</c:v>
                </c:pt>
                <c:pt idx="653">
                  <c:v>0.65300000000000002</c:v>
                </c:pt>
                <c:pt idx="654">
                  <c:v>0.65400000000000003</c:v>
                </c:pt>
                <c:pt idx="655">
                  <c:v>0.65500000000000003</c:v>
                </c:pt>
                <c:pt idx="656">
                  <c:v>0.65600000000000003</c:v>
                </c:pt>
                <c:pt idx="657">
                  <c:v>0.65700000000000003</c:v>
                </c:pt>
                <c:pt idx="658">
                  <c:v>0.65800000000000003</c:v>
                </c:pt>
                <c:pt idx="659">
                  <c:v>0.65900000000000003</c:v>
                </c:pt>
                <c:pt idx="660">
                  <c:v>0.66</c:v>
                </c:pt>
                <c:pt idx="661">
                  <c:v>0.66100000000000003</c:v>
                </c:pt>
                <c:pt idx="662">
                  <c:v>0.66200000000000003</c:v>
                </c:pt>
                <c:pt idx="663">
                  <c:v>0.66300000000000003</c:v>
                </c:pt>
                <c:pt idx="664">
                  <c:v>0.66400000000000003</c:v>
                </c:pt>
                <c:pt idx="665">
                  <c:v>0.66500000000000004</c:v>
                </c:pt>
                <c:pt idx="666">
                  <c:v>0.66600000000000004</c:v>
                </c:pt>
                <c:pt idx="667">
                  <c:v>0.66700000000000004</c:v>
                </c:pt>
                <c:pt idx="668">
                  <c:v>0.66800000000000004</c:v>
                </c:pt>
                <c:pt idx="669">
                  <c:v>0.66900000000000004</c:v>
                </c:pt>
                <c:pt idx="670">
                  <c:v>0.67</c:v>
                </c:pt>
                <c:pt idx="671">
                  <c:v>0.67100000000000004</c:v>
                </c:pt>
                <c:pt idx="672">
                  <c:v>0.67200000000000004</c:v>
                </c:pt>
                <c:pt idx="673">
                  <c:v>0.67300000000000004</c:v>
                </c:pt>
                <c:pt idx="674">
                  <c:v>0.67400000000000004</c:v>
                </c:pt>
                <c:pt idx="675">
                  <c:v>0.67500000000000004</c:v>
                </c:pt>
                <c:pt idx="676">
                  <c:v>0.67600000000000005</c:v>
                </c:pt>
                <c:pt idx="677">
                  <c:v>0.67700000000000005</c:v>
                </c:pt>
                <c:pt idx="678">
                  <c:v>0.67800000000000005</c:v>
                </c:pt>
                <c:pt idx="679">
                  <c:v>0.67900000000000005</c:v>
                </c:pt>
                <c:pt idx="680">
                  <c:v>0.68</c:v>
                </c:pt>
                <c:pt idx="681">
                  <c:v>0.68100000000000005</c:v>
                </c:pt>
                <c:pt idx="682">
                  <c:v>0.68200000000000005</c:v>
                </c:pt>
                <c:pt idx="683">
                  <c:v>0.68300000000000005</c:v>
                </c:pt>
                <c:pt idx="684">
                  <c:v>0.68400000000000005</c:v>
                </c:pt>
                <c:pt idx="685">
                  <c:v>0.68500000000000005</c:v>
                </c:pt>
                <c:pt idx="686">
                  <c:v>0.68600000000000005</c:v>
                </c:pt>
                <c:pt idx="687">
                  <c:v>0.68700000000000006</c:v>
                </c:pt>
                <c:pt idx="688">
                  <c:v>0.68799999999999994</c:v>
                </c:pt>
                <c:pt idx="689">
                  <c:v>0.68899999999999995</c:v>
                </c:pt>
                <c:pt idx="690">
                  <c:v>0.69</c:v>
                </c:pt>
                <c:pt idx="691">
                  <c:v>0.69099999999999995</c:v>
                </c:pt>
                <c:pt idx="692">
                  <c:v>0.69199999999999995</c:v>
                </c:pt>
                <c:pt idx="693">
                  <c:v>0.69299999999999995</c:v>
                </c:pt>
                <c:pt idx="694">
                  <c:v>0.69399999999999995</c:v>
                </c:pt>
                <c:pt idx="695">
                  <c:v>0.69499999999999995</c:v>
                </c:pt>
                <c:pt idx="696">
                  <c:v>0.69599999999999995</c:v>
                </c:pt>
                <c:pt idx="697">
                  <c:v>0.69699999999999995</c:v>
                </c:pt>
                <c:pt idx="698">
                  <c:v>0.69799999999999995</c:v>
                </c:pt>
                <c:pt idx="699">
                  <c:v>0.69899999999999995</c:v>
                </c:pt>
                <c:pt idx="700">
                  <c:v>0.7</c:v>
                </c:pt>
                <c:pt idx="701">
                  <c:v>0.70099999999999996</c:v>
                </c:pt>
                <c:pt idx="702">
                  <c:v>0.70199999999999996</c:v>
                </c:pt>
                <c:pt idx="703">
                  <c:v>0.70299999999999996</c:v>
                </c:pt>
                <c:pt idx="704">
                  <c:v>0.70399999999999996</c:v>
                </c:pt>
                <c:pt idx="705">
                  <c:v>0.70499999999999996</c:v>
                </c:pt>
                <c:pt idx="706">
                  <c:v>0.70599999999999996</c:v>
                </c:pt>
                <c:pt idx="707">
                  <c:v>0.70699999999999996</c:v>
                </c:pt>
                <c:pt idx="708">
                  <c:v>0.70799999999999996</c:v>
                </c:pt>
                <c:pt idx="709">
                  <c:v>0.70899999999999996</c:v>
                </c:pt>
                <c:pt idx="710">
                  <c:v>0.71</c:v>
                </c:pt>
                <c:pt idx="711">
                  <c:v>0.71099999999999997</c:v>
                </c:pt>
                <c:pt idx="712">
                  <c:v>0.71199999999999997</c:v>
                </c:pt>
                <c:pt idx="713">
                  <c:v>0.71299999999999997</c:v>
                </c:pt>
                <c:pt idx="714">
                  <c:v>0.71399999999999997</c:v>
                </c:pt>
                <c:pt idx="715">
                  <c:v>0.71499999999999997</c:v>
                </c:pt>
                <c:pt idx="716">
                  <c:v>0.71599999999999997</c:v>
                </c:pt>
                <c:pt idx="717">
                  <c:v>0.71699999999999997</c:v>
                </c:pt>
                <c:pt idx="718">
                  <c:v>0.71799999999999997</c:v>
                </c:pt>
                <c:pt idx="719">
                  <c:v>0.71899999999999997</c:v>
                </c:pt>
                <c:pt idx="720">
                  <c:v>0.72</c:v>
                </c:pt>
                <c:pt idx="721">
                  <c:v>0.72099999999999997</c:v>
                </c:pt>
                <c:pt idx="722">
                  <c:v>0.72199999999999998</c:v>
                </c:pt>
                <c:pt idx="723">
                  <c:v>0.72299999999999998</c:v>
                </c:pt>
                <c:pt idx="724">
                  <c:v>0.72399999999999998</c:v>
                </c:pt>
                <c:pt idx="725">
                  <c:v>0.72499999999999998</c:v>
                </c:pt>
                <c:pt idx="726">
                  <c:v>0.72599999999999998</c:v>
                </c:pt>
                <c:pt idx="727">
                  <c:v>0.72699999999999998</c:v>
                </c:pt>
                <c:pt idx="728">
                  <c:v>0.72799999999999998</c:v>
                </c:pt>
                <c:pt idx="729">
                  <c:v>0.72899999999999998</c:v>
                </c:pt>
                <c:pt idx="730">
                  <c:v>0.73</c:v>
                </c:pt>
                <c:pt idx="731">
                  <c:v>0.73099999999999998</c:v>
                </c:pt>
                <c:pt idx="732">
                  <c:v>0.73199999999999998</c:v>
                </c:pt>
                <c:pt idx="733">
                  <c:v>0.73299999999999998</c:v>
                </c:pt>
                <c:pt idx="734">
                  <c:v>0.73399999999999999</c:v>
                </c:pt>
                <c:pt idx="735">
                  <c:v>0.73499999999999999</c:v>
                </c:pt>
                <c:pt idx="736">
                  <c:v>0.73599999999999999</c:v>
                </c:pt>
                <c:pt idx="737">
                  <c:v>0.73699999999999999</c:v>
                </c:pt>
                <c:pt idx="738">
                  <c:v>0.73799999999999999</c:v>
                </c:pt>
                <c:pt idx="739">
                  <c:v>0.73899999999999999</c:v>
                </c:pt>
                <c:pt idx="740">
                  <c:v>0.74</c:v>
                </c:pt>
                <c:pt idx="741">
                  <c:v>0.74099999999999999</c:v>
                </c:pt>
                <c:pt idx="742">
                  <c:v>0.74199999999999999</c:v>
                </c:pt>
                <c:pt idx="743">
                  <c:v>0.74299999999999999</c:v>
                </c:pt>
                <c:pt idx="744">
                  <c:v>0.74399999999999999</c:v>
                </c:pt>
                <c:pt idx="745">
                  <c:v>0.745</c:v>
                </c:pt>
                <c:pt idx="746">
                  <c:v>0.746</c:v>
                </c:pt>
                <c:pt idx="747">
                  <c:v>0.747</c:v>
                </c:pt>
                <c:pt idx="748">
                  <c:v>0.748</c:v>
                </c:pt>
                <c:pt idx="749">
                  <c:v>0.749</c:v>
                </c:pt>
                <c:pt idx="750">
                  <c:v>0.75</c:v>
                </c:pt>
                <c:pt idx="751">
                  <c:v>0.751</c:v>
                </c:pt>
                <c:pt idx="752">
                  <c:v>0.752</c:v>
                </c:pt>
                <c:pt idx="753">
                  <c:v>0.753</c:v>
                </c:pt>
                <c:pt idx="754">
                  <c:v>0.754</c:v>
                </c:pt>
                <c:pt idx="755">
                  <c:v>0.755</c:v>
                </c:pt>
                <c:pt idx="756">
                  <c:v>0.75600000000000001</c:v>
                </c:pt>
                <c:pt idx="757">
                  <c:v>0.75700000000000001</c:v>
                </c:pt>
                <c:pt idx="758">
                  <c:v>0.75800000000000001</c:v>
                </c:pt>
                <c:pt idx="759">
                  <c:v>0.75900000000000001</c:v>
                </c:pt>
                <c:pt idx="760">
                  <c:v>0.76</c:v>
                </c:pt>
                <c:pt idx="761">
                  <c:v>0.76100000000000001</c:v>
                </c:pt>
                <c:pt idx="762">
                  <c:v>0.76200000000000001</c:v>
                </c:pt>
                <c:pt idx="763">
                  <c:v>0.76300000000000001</c:v>
                </c:pt>
                <c:pt idx="764">
                  <c:v>0.76400000000000001</c:v>
                </c:pt>
                <c:pt idx="765">
                  <c:v>0.76500000000000001</c:v>
                </c:pt>
                <c:pt idx="766">
                  <c:v>0.76600000000000001</c:v>
                </c:pt>
                <c:pt idx="767">
                  <c:v>0.76700000000000002</c:v>
                </c:pt>
                <c:pt idx="768">
                  <c:v>0.76800000000000002</c:v>
                </c:pt>
                <c:pt idx="769">
                  <c:v>0.76900000000000002</c:v>
                </c:pt>
                <c:pt idx="770">
                  <c:v>0.77</c:v>
                </c:pt>
                <c:pt idx="771">
                  <c:v>0.77100000000000002</c:v>
                </c:pt>
                <c:pt idx="772">
                  <c:v>0.77200000000000002</c:v>
                </c:pt>
                <c:pt idx="773">
                  <c:v>0.77300000000000002</c:v>
                </c:pt>
                <c:pt idx="774">
                  <c:v>0.77400000000000002</c:v>
                </c:pt>
                <c:pt idx="775">
                  <c:v>0.77500000000000002</c:v>
                </c:pt>
                <c:pt idx="776">
                  <c:v>0.77600000000000002</c:v>
                </c:pt>
                <c:pt idx="777">
                  <c:v>0.77700000000000002</c:v>
                </c:pt>
                <c:pt idx="778">
                  <c:v>0.77800000000000002</c:v>
                </c:pt>
                <c:pt idx="779">
                  <c:v>0.77900000000000003</c:v>
                </c:pt>
                <c:pt idx="780">
                  <c:v>0.78</c:v>
                </c:pt>
                <c:pt idx="781">
                  <c:v>0.78100000000000003</c:v>
                </c:pt>
                <c:pt idx="782">
                  <c:v>0.78200000000000003</c:v>
                </c:pt>
                <c:pt idx="783">
                  <c:v>0.78300000000000003</c:v>
                </c:pt>
                <c:pt idx="784">
                  <c:v>0.78400000000000003</c:v>
                </c:pt>
                <c:pt idx="785">
                  <c:v>0.78500000000000003</c:v>
                </c:pt>
                <c:pt idx="786">
                  <c:v>0.78600000000000003</c:v>
                </c:pt>
                <c:pt idx="787">
                  <c:v>0.78700000000000003</c:v>
                </c:pt>
                <c:pt idx="788">
                  <c:v>0.78800000000000003</c:v>
                </c:pt>
                <c:pt idx="789">
                  <c:v>0.78900000000000003</c:v>
                </c:pt>
                <c:pt idx="790">
                  <c:v>0.79</c:v>
                </c:pt>
                <c:pt idx="791">
                  <c:v>0.79100000000000004</c:v>
                </c:pt>
                <c:pt idx="792">
                  <c:v>0.79200000000000004</c:v>
                </c:pt>
                <c:pt idx="793">
                  <c:v>0.79300000000000004</c:v>
                </c:pt>
                <c:pt idx="794">
                  <c:v>0.79400000000000004</c:v>
                </c:pt>
                <c:pt idx="795">
                  <c:v>0.79500000000000004</c:v>
                </c:pt>
                <c:pt idx="796">
                  <c:v>0.79600000000000004</c:v>
                </c:pt>
                <c:pt idx="797">
                  <c:v>0.79700000000000004</c:v>
                </c:pt>
                <c:pt idx="798">
                  <c:v>0.79800000000000004</c:v>
                </c:pt>
                <c:pt idx="799">
                  <c:v>0.79900000000000004</c:v>
                </c:pt>
                <c:pt idx="800">
                  <c:v>0.8</c:v>
                </c:pt>
                <c:pt idx="801">
                  <c:v>0.80100000000000005</c:v>
                </c:pt>
                <c:pt idx="802">
                  <c:v>0.80200000000000005</c:v>
                </c:pt>
                <c:pt idx="803">
                  <c:v>0.80300000000000005</c:v>
                </c:pt>
                <c:pt idx="804">
                  <c:v>0.80400000000000005</c:v>
                </c:pt>
                <c:pt idx="805">
                  <c:v>0.80500000000000005</c:v>
                </c:pt>
                <c:pt idx="806">
                  <c:v>0.80600000000000005</c:v>
                </c:pt>
                <c:pt idx="807">
                  <c:v>0.80700000000000005</c:v>
                </c:pt>
                <c:pt idx="808">
                  <c:v>0.80800000000000005</c:v>
                </c:pt>
                <c:pt idx="809">
                  <c:v>0.80900000000000005</c:v>
                </c:pt>
                <c:pt idx="810">
                  <c:v>0.81</c:v>
                </c:pt>
                <c:pt idx="811">
                  <c:v>0.81100000000000005</c:v>
                </c:pt>
                <c:pt idx="812">
                  <c:v>0.81200000000000006</c:v>
                </c:pt>
                <c:pt idx="813">
                  <c:v>0.81299999999999994</c:v>
                </c:pt>
                <c:pt idx="814">
                  <c:v>0.81399999999999995</c:v>
                </c:pt>
                <c:pt idx="815">
                  <c:v>0.81499999999999995</c:v>
                </c:pt>
                <c:pt idx="816">
                  <c:v>0.81599999999999995</c:v>
                </c:pt>
                <c:pt idx="817">
                  <c:v>0.81699999999999995</c:v>
                </c:pt>
                <c:pt idx="818">
                  <c:v>0.81799999999999995</c:v>
                </c:pt>
                <c:pt idx="819">
                  <c:v>0.81899999999999995</c:v>
                </c:pt>
                <c:pt idx="820">
                  <c:v>0.82</c:v>
                </c:pt>
                <c:pt idx="821">
                  <c:v>0.82099999999999995</c:v>
                </c:pt>
                <c:pt idx="822">
                  <c:v>0.82199999999999995</c:v>
                </c:pt>
                <c:pt idx="823">
                  <c:v>0.82299999999999995</c:v>
                </c:pt>
                <c:pt idx="824">
                  <c:v>0.82399999999999995</c:v>
                </c:pt>
                <c:pt idx="825">
                  <c:v>0.82499999999999996</c:v>
                </c:pt>
                <c:pt idx="826">
                  <c:v>0.82599999999999996</c:v>
                </c:pt>
                <c:pt idx="827">
                  <c:v>0.82699999999999996</c:v>
                </c:pt>
                <c:pt idx="828">
                  <c:v>0.82799999999999996</c:v>
                </c:pt>
                <c:pt idx="829">
                  <c:v>0.82899999999999996</c:v>
                </c:pt>
                <c:pt idx="830">
                  <c:v>0.83</c:v>
                </c:pt>
                <c:pt idx="831">
                  <c:v>0.83099999999999996</c:v>
                </c:pt>
                <c:pt idx="832">
                  <c:v>0.83199999999999996</c:v>
                </c:pt>
                <c:pt idx="833">
                  <c:v>0.83299999999999996</c:v>
                </c:pt>
                <c:pt idx="834">
                  <c:v>0.83399999999999996</c:v>
                </c:pt>
                <c:pt idx="835">
                  <c:v>0.83499999999999996</c:v>
                </c:pt>
                <c:pt idx="836">
                  <c:v>0.83599999999999997</c:v>
                </c:pt>
                <c:pt idx="837">
                  <c:v>0.83699999999999997</c:v>
                </c:pt>
                <c:pt idx="838">
                  <c:v>0.83799999999999997</c:v>
                </c:pt>
                <c:pt idx="839">
                  <c:v>0.83899999999999997</c:v>
                </c:pt>
                <c:pt idx="840">
                  <c:v>0.84</c:v>
                </c:pt>
                <c:pt idx="841">
                  <c:v>0.84099999999999997</c:v>
                </c:pt>
                <c:pt idx="842">
                  <c:v>0.84199999999999997</c:v>
                </c:pt>
                <c:pt idx="843">
                  <c:v>0.84299999999999997</c:v>
                </c:pt>
                <c:pt idx="844">
                  <c:v>0.84399999999999997</c:v>
                </c:pt>
                <c:pt idx="845">
                  <c:v>0.84499999999999997</c:v>
                </c:pt>
                <c:pt idx="846">
                  <c:v>0.84599999999999997</c:v>
                </c:pt>
                <c:pt idx="847">
                  <c:v>0.84699999999999998</c:v>
                </c:pt>
                <c:pt idx="848">
                  <c:v>0.84799999999999998</c:v>
                </c:pt>
                <c:pt idx="849">
                  <c:v>0.84899999999999998</c:v>
                </c:pt>
                <c:pt idx="850">
                  <c:v>0.85</c:v>
                </c:pt>
                <c:pt idx="851">
                  <c:v>0.85099999999999998</c:v>
                </c:pt>
                <c:pt idx="852">
                  <c:v>0.85199999999999998</c:v>
                </c:pt>
                <c:pt idx="853">
                  <c:v>0.85299999999999998</c:v>
                </c:pt>
                <c:pt idx="854">
                  <c:v>0.85399999999999998</c:v>
                </c:pt>
                <c:pt idx="855">
                  <c:v>0.85499999999999998</c:v>
                </c:pt>
                <c:pt idx="856">
                  <c:v>0.85599999999999998</c:v>
                </c:pt>
                <c:pt idx="857">
                  <c:v>0.85699999999999998</c:v>
                </c:pt>
                <c:pt idx="858">
                  <c:v>0.85799999999999998</c:v>
                </c:pt>
                <c:pt idx="859">
                  <c:v>0.85899999999999999</c:v>
                </c:pt>
                <c:pt idx="860">
                  <c:v>0.86</c:v>
                </c:pt>
                <c:pt idx="861">
                  <c:v>0.86099999999999999</c:v>
                </c:pt>
                <c:pt idx="862">
                  <c:v>0.86199999999999999</c:v>
                </c:pt>
                <c:pt idx="863">
                  <c:v>0.86299999999999999</c:v>
                </c:pt>
                <c:pt idx="864">
                  <c:v>0.86399999999999999</c:v>
                </c:pt>
                <c:pt idx="865">
                  <c:v>0.86499999999999999</c:v>
                </c:pt>
                <c:pt idx="866">
                  <c:v>0.86599999999999999</c:v>
                </c:pt>
                <c:pt idx="867">
                  <c:v>0.86699999999999999</c:v>
                </c:pt>
                <c:pt idx="868">
                  <c:v>0.86799999999999999</c:v>
                </c:pt>
                <c:pt idx="869">
                  <c:v>0.86899999999999999</c:v>
                </c:pt>
                <c:pt idx="870">
                  <c:v>0.87</c:v>
                </c:pt>
                <c:pt idx="871">
                  <c:v>0.871</c:v>
                </c:pt>
                <c:pt idx="872">
                  <c:v>0.872</c:v>
                </c:pt>
                <c:pt idx="873">
                  <c:v>0.873</c:v>
                </c:pt>
                <c:pt idx="874">
                  <c:v>0.874</c:v>
                </c:pt>
                <c:pt idx="875">
                  <c:v>0.875</c:v>
                </c:pt>
                <c:pt idx="876">
                  <c:v>0.876</c:v>
                </c:pt>
                <c:pt idx="877">
                  <c:v>0.877</c:v>
                </c:pt>
                <c:pt idx="878">
                  <c:v>0.878</c:v>
                </c:pt>
                <c:pt idx="879">
                  <c:v>0.879</c:v>
                </c:pt>
                <c:pt idx="880">
                  <c:v>0.88</c:v>
                </c:pt>
                <c:pt idx="881">
                  <c:v>0.88100000000000001</c:v>
                </c:pt>
                <c:pt idx="882">
                  <c:v>0.88200000000000001</c:v>
                </c:pt>
                <c:pt idx="883">
                  <c:v>0.88300000000000001</c:v>
                </c:pt>
                <c:pt idx="884">
                  <c:v>0.88400000000000001</c:v>
                </c:pt>
                <c:pt idx="885">
                  <c:v>0.88500000000000001</c:v>
                </c:pt>
                <c:pt idx="886">
                  <c:v>0.88600000000000001</c:v>
                </c:pt>
                <c:pt idx="887">
                  <c:v>0.88700000000000001</c:v>
                </c:pt>
                <c:pt idx="888">
                  <c:v>0.88800000000000001</c:v>
                </c:pt>
                <c:pt idx="889">
                  <c:v>0.88900000000000001</c:v>
                </c:pt>
                <c:pt idx="890">
                  <c:v>0.89</c:v>
                </c:pt>
                <c:pt idx="891">
                  <c:v>0.89100000000000001</c:v>
                </c:pt>
                <c:pt idx="892">
                  <c:v>0.89200000000000002</c:v>
                </c:pt>
                <c:pt idx="893">
                  <c:v>0.89300000000000002</c:v>
                </c:pt>
                <c:pt idx="894">
                  <c:v>0.89400000000000002</c:v>
                </c:pt>
                <c:pt idx="895">
                  <c:v>0.89500000000000002</c:v>
                </c:pt>
                <c:pt idx="896">
                  <c:v>0.89600000000000002</c:v>
                </c:pt>
                <c:pt idx="897">
                  <c:v>0.89700000000000002</c:v>
                </c:pt>
                <c:pt idx="898">
                  <c:v>0.89800000000000002</c:v>
                </c:pt>
                <c:pt idx="899">
                  <c:v>0.89900000000000002</c:v>
                </c:pt>
                <c:pt idx="900">
                  <c:v>0.9</c:v>
                </c:pt>
                <c:pt idx="901">
                  <c:v>0.90100000000000002</c:v>
                </c:pt>
                <c:pt idx="902">
                  <c:v>0.90200000000000002</c:v>
                </c:pt>
                <c:pt idx="903">
                  <c:v>0.90300000000000002</c:v>
                </c:pt>
                <c:pt idx="904">
                  <c:v>0.90400000000000003</c:v>
                </c:pt>
                <c:pt idx="905">
                  <c:v>0.90500000000000003</c:v>
                </c:pt>
                <c:pt idx="906">
                  <c:v>0.90600000000000003</c:v>
                </c:pt>
                <c:pt idx="907">
                  <c:v>0.90700000000000003</c:v>
                </c:pt>
                <c:pt idx="908">
                  <c:v>0.90800000000000003</c:v>
                </c:pt>
                <c:pt idx="909">
                  <c:v>0.90900000000000003</c:v>
                </c:pt>
                <c:pt idx="910">
                  <c:v>0.91</c:v>
                </c:pt>
                <c:pt idx="911">
                  <c:v>0.91100000000000003</c:v>
                </c:pt>
                <c:pt idx="912">
                  <c:v>0.91200000000000003</c:v>
                </c:pt>
                <c:pt idx="913">
                  <c:v>0.91300000000000003</c:v>
                </c:pt>
                <c:pt idx="914">
                  <c:v>0.91400000000000003</c:v>
                </c:pt>
                <c:pt idx="915">
                  <c:v>0.91500000000000004</c:v>
                </c:pt>
                <c:pt idx="916">
                  <c:v>0.91600000000000004</c:v>
                </c:pt>
                <c:pt idx="917">
                  <c:v>0.91700000000000004</c:v>
                </c:pt>
                <c:pt idx="918">
                  <c:v>0.91800000000000004</c:v>
                </c:pt>
                <c:pt idx="919">
                  <c:v>0.91900000000000004</c:v>
                </c:pt>
                <c:pt idx="920">
                  <c:v>0.92</c:v>
                </c:pt>
                <c:pt idx="921">
                  <c:v>0.92100000000000004</c:v>
                </c:pt>
                <c:pt idx="922">
                  <c:v>0.92200000000000004</c:v>
                </c:pt>
                <c:pt idx="923">
                  <c:v>0.92300000000000004</c:v>
                </c:pt>
                <c:pt idx="924">
                  <c:v>0.92400000000000004</c:v>
                </c:pt>
                <c:pt idx="925">
                  <c:v>0.92500000000000004</c:v>
                </c:pt>
                <c:pt idx="926">
                  <c:v>0.92600000000000005</c:v>
                </c:pt>
                <c:pt idx="927">
                  <c:v>0.92700000000000005</c:v>
                </c:pt>
                <c:pt idx="928">
                  <c:v>0.92800000000000005</c:v>
                </c:pt>
                <c:pt idx="929">
                  <c:v>0.92900000000000005</c:v>
                </c:pt>
                <c:pt idx="930">
                  <c:v>0.93</c:v>
                </c:pt>
                <c:pt idx="931">
                  <c:v>0.93100000000000005</c:v>
                </c:pt>
                <c:pt idx="932">
                  <c:v>0.93200000000000005</c:v>
                </c:pt>
                <c:pt idx="933">
                  <c:v>0.93300000000000005</c:v>
                </c:pt>
                <c:pt idx="934">
                  <c:v>0.93400000000000005</c:v>
                </c:pt>
                <c:pt idx="935">
                  <c:v>0.93500000000000005</c:v>
                </c:pt>
                <c:pt idx="936">
                  <c:v>0.93600000000000005</c:v>
                </c:pt>
                <c:pt idx="937">
                  <c:v>0.93700000000000006</c:v>
                </c:pt>
                <c:pt idx="938">
                  <c:v>0.93799999999999994</c:v>
                </c:pt>
                <c:pt idx="939">
                  <c:v>0.93899999999999995</c:v>
                </c:pt>
                <c:pt idx="940">
                  <c:v>0.94</c:v>
                </c:pt>
                <c:pt idx="941">
                  <c:v>0.94099999999999995</c:v>
                </c:pt>
                <c:pt idx="942">
                  <c:v>0.94199999999999995</c:v>
                </c:pt>
                <c:pt idx="943">
                  <c:v>0.94299999999999995</c:v>
                </c:pt>
                <c:pt idx="944">
                  <c:v>0.94399999999999995</c:v>
                </c:pt>
                <c:pt idx="945">
                  <c:v>0.94499999999999995</c:v>
                </c:pt>
                <c:pt idx="946">
                  <c:v>0.94599999999999995</c:v>
                </c:pt>
                <c:pt idx="947">
                  <c:v>0.94699999999999995</c:v>
                </c:pt>
                <c:pt idx="948">
                  <c:v>0.94799999999999995</c:v>
                </c:pt>
                <c:pt idx="949">
                  <c:v>0.94899999999999995</c:v>
                </c:pt>
                <c:pt idx="950">
                  <c:v>0.95</c:v>
                </c:pt>
                <c:pt idx="951">
                  <c:v>0.95099999999999996</c:v>
                </c:pt>
                <c:pt idx="952">
                  <c:v>0.95199999999999996</c:v>
                </c:pt>
                <c:pt idx="953">
                  <c:v>0.95299999999999996</c:v>
                </c:pt>
                <c:pt idx="954">
                  <c:v>0.95399999999999996</c:v>
                </c:pt>
                <c:pt idx="955">
                  <c:v>0.95499999999999996</c:v>
                </c:pt>
                <c:pt idx="956">
                  <c:v>0.95599999999999996</c:v>
                </c:pt>
                <c:pt idx="957">
                  <c:v>0.95699999999999996</c:v>
                </c:pt>
                <c:pt idx="958">
                  <c:v>0.95799999999999996</c:v>
                </c:pt>
                <c:pt idx="959">
                  <c:v>0.95899999999999996</c:v>
                </c:pt>
                <c:pt idx="960">
                  <c:v>0.96</c:v>
                </c:pt>
                <c:pt idx="961">
                  <c:v>0.96099999999999997</c:v>
                </c:pt>
                <c:pt idx="962">
                  <c:v>0.96199999999999997</c:v>
                </c:pt>
                <c:pt idx="963">
                  <c:v>0.96299999999999997</c:v>
                </c:pt>
                <c:pt idx="964">
                  <c:v>0.96399999999999997</c:v>
                </c:pt>
                <c:pt idx="965">
                  <c:v>0.96499999999999997</c:v>
                </c:pt>
                <c:pt idx="966">
                  <c:v>0.96599999999999997</c:v>
                </c:pt>
                <c:pt idx="967">
                  <c:v>0.96699999999999997</c:v>
                </c:pt>
                <c:pt idx="968">
                  <c:v>0.96799999999999997</c:v>
                </c:pt>
                <c:pt idx="969">
                  <c:v>0.96899999999999997</c:v>
                </c:pt>
                <c:pt idx="970">
                  <c:v>0.97</c:v>
                </c:pt>
                <c:pt idx="971">
                  <c:v>0.97099999999999997</c:v>
                </c:pt>
                <c:pt idx="972">
                  <c:v>0.97199999999999998</c:v>
                </c:pt>
                <c:pt idx="973">
                  <c:v>0.97299999999999998</c:v>
                </c:pt>
                <c:pt idx="974">
                  <c:v>0.97399999999999998</c:v>
                </c:pt>
                <c:pt idx="975">
                  <c:v>0.97499999999999998</c:v>
                </c:pt>
                <c:pt idx="976">
                  <c:v>0.97599999999999998</c:v>
                </c:pt>
                <c:pt idx="977">
                  <c:v>0.97699999999999998</c:v>
                </c:pt>
                <c:pt idx="978">
                  <c:v>0.97799999999999998</c:v>
                </c:pt>
                <c:pt idx="979">
                  <c:v>0.97899999999999998</c:v>
                </c:pt>
                <c:pt idx="980">
                  <c:v>0.98</c:v>
                </c:pt>
                <c:pt idx="981">
                  <c:v>0.98099999999999998</c:v>
                </c:pt>
                <c:pt idx="982">
                  <c:v>0.98199999999999998</c:v>
                </c:pt>
                <c:pt idx="983">
                  <c:v>0.98299999999999998</c:v>
                </c:pt>
                <c:pt idx="984">
                  <c:v>0.98399999999999999</c:v>
                </c:pt>
                <c:pt idx="985">
                  <c:v>0.98499999999999999</c:v>
                </c:pt>
                <c:pt idx="986">
                  <c:v>0.98599999999999999</c:v>
                </c:pt>
                <c:pt idx="987">
                  <c:v>0.98699999999999999</c:v>
                </c:pt>
                <c:pt idx="988">
                  <c:v>0.98799999999999999</c:v>
                </c:pt>
                <c:pt idx="989">
                  <c:v>0.98899999999999999</c:v>
                </c:pt>
                <c:pt idx="990">
                  <c:v>0.99</c:v>
                </c:pt>
                <c:pt idx="991">
                  <c:v>0.99099999999999999</c:v>
                </c:pt>
                <c:pt idx="992">
                  <c:v>0.99199999999999999</c:v>
                </c:pt>
                <c:pt idx="993">
                  <c:v>0.99299999999999999</c:v>
                </c:pt>
                <c:pt idx="994">
                  <c:v>0.99399999999999999</c:v>
                </c:pt>
                <c:pt idx="995">
                  <c:v>0.995</c:v>
                </c:pt>
                <c:pt idx="996">
                  <c:v>0.996</c:v>
                </c:pt>
                <c:pt idx="997">
                  <c:v>0.997</c:v>
                </c:pt>
                <c:pt idx="998">
                  <c:v>0.998</c:v>
                </c:pt>
                <c:pt idx="999">
                  <c:v>0.999</c:v>
                </c:pt>
                <c:pt idx="1000" formatCode="0.0000">
                  <c:v>1</c:v>
                </c:pt>
              </c:numCache>
            </c:numRef>
          </c:xVal>
          <c:yVal>
            <c:numRef>
              <c:f>APropertiesDimless!$M$7:$M$1007</c:f>
              <c:numCache>
                <c:formatCode>0.0000</c:formatCode>
                <c:ptCount val="1001"/>
                <c:pt idx="1">
                  <c:v>1.4999858403812244E-3</c:v>
                </c:pt>
                <c:pt idx="2">
                  <c:v>2.9999441098318641E-3</c:v>
                </c:pt>
                <c:pt idx="3">
                  <c:v>4.4998759302760346E-3</c:v>
                </c:pt>
                <c:pt idx="4">
                  <c:v>5.9997824229397669E-3</c:v>
                </c:pt>
                <c:pt idx="5">
                  <c:v>7.4996647083710377E-3</c:v>
                </c:pt>
                <c:pt idx="6">
                  <c:v>8.9995239064602304E-3</c:v>
                </c:pt>
                <c:pt idx="7">
                  <c:v>1.0499361136460467E-2</c:v>
                </c:pt>
                <c:pt idx="8">
                  <c:v>1.1999177517007732E-2</c:v>
                </c:pt>
                <c:pt idx="9">
                  <c:v>1.3498974166141091E-2</c:v>
                </c:pt>
                <c:pt idx="10">
                  <c:v>1.4998752201322955E-2</c:v>
                </c:pt>
                <c:pt idx="11">
                  <c:v>1.6498512739458914E-2</c:v>
                </c:pt>
                <c:pt idx="12">
                  <c:v>1.7998256896918478E-2</c:v>
                </c:pt>
                <c:pt idx="13">
                  <c:v>1.9497985789554785E-2</c:v>
                </c:pt>
                <c:pt idx="14">
                  <c:v>2.099770053272457E-2</c:v>
                </c:pt>
                <c:pt idx="15">
                  <c:v>2.249740224130865E-2</c:v>
                </c:pt>
                <c:pt idx="16">
                  <c:v>2.3997092029731416E-2</c:v>
                </c:pt>
                <c:pt idx="17">
                  <c:v>2.5496771011981251E-2</c:v>
                </c:pt>
                <c:pt idx="18">
                  <c:v>2.6996440301630498E-2</c:v>
                </c:pt>
                <c:pt idx="19">
                  <c:v>2.8496101011855166E-2</c:v>
                </c:pt>
                <c:pt idx="20">
                  <c:v>2.9995754255455309E-2</c:v>
                </c:pt>
                <c:pt idx="21">
                  <c:v>3.1495401144874598E-2</c:v>
                </c:pt>
                <c:pt idx="22">
                  <c:v>3.299504279222025E-2</c:v>
                </c:pt>
                <c:pt idx="23">
                  <c:v>3.4494680309283078E-2</c:v>
                </c:pt>
                <c:pt idx="24">
                  <c:v>3.5994314807557375E-2</c:v>
                </c:pt>
                <c:pt idx="25">
                  <c:v>3.7493947398260723E-2</c:v>
                </c:pt>
                <c:pt idx="26">
                  <c:v>3.8993579192354015E-2</c:v>
                </c:pt>
                <c:pt idx="27">
                  <c:v>4.0493211300560765E-2</c:v>
                </c:pt>
                <c:pt idx="28">
                  <c:v>4.1992844833387472E-2</c:v>
                </c:pt>
                <c:pt idx="29">
                  <c:v>4.3492480901143715E-2</c:v>
                </c:pt>
                <c:pt idx="30">
                  <c:v>4.4992120613960754E-2</c:v>
                </c:pt>
                <c:pt idx="31">
                  <c:v>4.649176508181261E-2</c:v>
                </c:pt>
                <c:pt idx="32">
                  <c:v>4.799141541453518E-2</c:v>
                </c:pt>
                <c:pt idx="33">
                  <c:v>4.9491072721845955E-2</c:v>
                </c:pt>
                <c:pt idx="34">
                  <c:v>5.0990738113364451E-2</c:v>
                </c:pt>
                <c:pt idx="35">
                  <c:v>5.2490412698630903E-2</c:v>
                </c:pt>
                <c:pt idx="36">
                  <c:v>5.3990097587127035E-2</c:v>
                </c:pt>
                <c:pt idx="37">
                  <c:v>5.5489793888295363E-2</c:v>
                </c:pt>
                <c:pt idx="38">
                  <c:v>5.6989502711558747E-2</c:v>
                </c:pt>
                <c:pt idx="39">
                  <c:v>5.8489225166340378E-2</c:v>
                </c:pt>
                <c:pt idx="40">
                  <c:v>5.9988962362083731E-2</c:v>
                </c:pt>
                <c:pt idx="41">
                  <c:v>6.1488715408271721E-2</c:v>
                </c:pt>
                <c:pt idx="42">
                  <c:v>6.2988485414446779E-2</c:v>
                </c:pt>
                <c:pt idx="43">
                  <c:v>6.4488273490230591E-2</c:v>
                </c:pt>
                <c:pt idx="44">
                  <c:v>6.5988080745343958E-2</c:v>
                </c:pt>
                <c:pt idx="45">
                  <c:v>6.74879082896261E-2</c:v>
                </c:pt>
                <c:pt idx="46">
                  <c:v>6.8987757233054614E-2</c:v>
                </c:pt>
                <c:pt idx="47">
                  <c:v>7.0487628685765441E-2</c:v>
                </c:pt>
                <c:pt idx="48">
                  <c:v>7.1987523758072242E-2</c:v>
                </c:pt>
                <c:pt idx="49">
                  <c:v>7.3487443560486115E-2</c:v>
                </c:pt>
                <c:pt idx="50">
                  <c:v>7.498738920373578E-2</c:v>
                </c:pt>
                <c:pt idx="51">
                  <c:v>7.6487361798786749E-2</c:v>
                </c:pt>
                <c:pt idx="52">
                  <c:v>7.7987362456861622E-2</c:v>
                </c:pt>
                <c:pt idx="53">
                  <c:v>7.9487392289459474E-2</c:v>
                </c:pt>
                <c:pt idx="54">
                  <c:v>8.0987452408375543E-2</c:v>
                </c:pt>
                <c:pt idx="55">
                  <c:v>8.2487543925721704E-2</c:v>
                </c:pt>
                <c:pt idx="56">
                  <c:v>8.3987667953945189E-2</c:v>
                </c:pt>
                <c:pt idx="57">
                  <c:v>8.5487825605849208E-2</c:v>
                </c:pt>
                <c:pt idx="58">
                  <c:v>8.698801799461249E-2</c:v>
                </c:pt>
                <c:pt idx="59">
                  <c:v>8.8488246233809117E-2</c:v>
                </c:pt>
                <c:pt idx="60">
                  <c:v>8.9988511437428267E-2</c:v>
                </c:pt>
                <c:pt idx="61">
                  <c:v>9.1488814719893979E-2</c:v>
                </c:pt>
                <c:pt idx="62">
                  <c:v>9.298915719608547E-2</c:v>
                </c:pt>
                <c:pt idx="63">
                  <c:v>9.448953998135648E-2</c:v>
                </c:pt>
                <c:pt idx="64">
                  <c:v>9.5989964191555283E-2</c:v>
                </c:pt>
                <c:pt idx="65">
                  <c:v>9.7490430943045062E-2</c:v>
                </c:pt>
                <c:pt idx="66">
                  <c:v>9.899094135272285E-2</c:v>
                </c:pt>
                <c:pt idx="67">
                  <c:v>0.10049149653804057</c:v>
                </c:pt>
                <c:pt idx="68">
                  <c:v>0.10199209761702419</c:v>
                </c:pt>
                <c:pt idx="69">
                  <c:v>0.10349274570829406</c:v>
                </c:pt>
                <c:pt idx="70">
                  <c:v>0.10499344193108501</c:v>
                </c:pt>
                <c:pt idx="71">
                  <c:v>0.10649418740526578</c:v>
                </c:pt>
                <c:pt idx="72">
                  <c:v>0.10799498325135984</c:v>
                </c:pt>
                <c:pt idx="73">
                  <c:v>0.109495830590565</c:v>
                </c:pt>
                <c:pt idx="74">
                  <c:v>0.11099673054477346</c:v>
                </c:pt>
                <c:pt idx="75">
                  <c:v>0.11249768423659207</c:v>
                </c:pt>
                <c:pt idx="76">
                  <c:v>0.11399869278936264</c:v>
                </c:pt>
                <c:pt idx="77">
                  <c:v>0.11549975732718155</c:v>
                </c:pt>
                <c:pt idx="78">
                  <c:v>0.11700087897492045</c:v>
                </c:pt>
                <c:pt idx="79">
                  <c:v>0.11850205885824651</c:v>
                </c:pt>
                <c:pt idx="80">
                  <c:v>0.12000329810364196</c:v>
                </c:pt>
                <c:pt idx="81">
                  <c:v>0.12150459783842527</c:v>
                </c:pt>
                <c:pt idx="82">
                  <c:v>0.12300595919077115</c:v>
                </c:pt>
                <c:pt idx="83">
                  <c:v>0.12450738328973021</c:v>
                </c:pt>
                <c:pt idx="84">
                  <c:v>0.12600887126525054</c:v>
                </c:pt>
                <c:pt idx="85">
                  <c:v>0.12751042424819697</c:v>
                </c:pt>
                <c:pt idx="86">
                  <c:v>0.12901204337037209</c:v>
                </c:pt>
                <c:pt idx="87">
                  <c:v>0.13051372976453712</c:v>
                </c:pt>
                <c:pt idx="88">
                  <c:v>0.13201548456443113</c:v>
                </c:pt>
                <c:pt idx="89">
                  <c:v>0.13351730890479283</c:v>
                </c:pt>
                <c:pt idx="90">
                  <c:v>0.13501920392138073</c:v>
                </c:pt>
                <c:pt idx="91">
                  <c:v>0.1365211707509934</c:v>
                </c:pt>
                <c:pt idx="92">
                  <c:v>0.13802321053149058</c:v>
                </c:pt>
                <c:pt idx="93">
                  <c:v>0.13952532440181373</c:v>
                </c:pt>
                <c:pt idx="94">
                  <c:v>0.14102751350200651</c:v>
                </c:pt>
                <c:pt idx="95">
                  <c:v>0.14252977897323615</c:v>
                </c:pt>
                <c:pt idx="96">
                  <c:v>0.14403212195781351</c:v>
                </c:pt>
                <c:pt idx="97">
                  <c:v>0.14553454359921453</c:v>
                </c:pt>
                <c:pt idx="98">
                  <c:v>0.14703704504210074</c:v>
                </c:pt>
                <c:pt idx="99">
                  <c:v>0.14853962743234062</c:v>
                </c:pt>
                <c:pt idx="100">
                  <c:v>0.15004229191703011</c:v>
                </c:pt>
                <c:pt idx="101">
                  <c:v>0.15154503964451391</c:v>
                </c:pt>
                <c:pt idx="102">
                  <c:v>0.15304787176440651</c:v>
                </c:pt>
                <c:pt idx="103">
                  <c:v>0.15455078942761341</c:v>
                </c:pt>
                <c:pt idx="104">
                  <c:v>0.1560537937863522</c:v>
                </c:pt>
                <c:pt idx="105">
                  <c:v>0.15755688599417378</c:v>
                </c:pt>
                <c:pt idx="106">
                  <c:v>0.15906006720598359</c:v>
                </c:pt>
                <c:pt idx="107">
                  <c:v>0.1605633385780631</c:v>
                </c:pt>
                <c:pt idx="108">
                  <c:v>0.16206670126809103</c:v>
                </c:pt>
                <c:pt idx="109">
                  <c:v>0.16357015643516506</c:v>
                </c:pt>
                <c:pt idx="110">
                  <c:v>0.16507370523982284</c:v>
                </c:pt>
                <c:pt idx="111">
                  <c:v>0.166577348844064</c:v>
                </c:pt>
                <c:pt idx="112">
                  <c:v>0.16808108841137157</c:v>
                </c:pt>
                <c:pt idx="113">
                  <c:v>0.16958492510673334</c:v>
                </c:pt>
                <c:pt idx="114">
                  <c:v>0.1710888600966643</c:v>
                </c:pt>
                <c:pt idx="115">
                  <c:v>0.17259289454922772</c:v>
                </c:pt>
                <c:pt idx="116">
                  <c:v>0.17409702963405729</c:v>
                </c:pt>
                <c:pt idx="117">
                  <c:v>0.17560126652237884</c:v>
                </c:pt>
                <c:pt idx="118">
                  <c:v>0.17710560638703277</c:v>
                </c:pt>
                <c:pt idx="119">
                  <c:v>0.1786100504024955</c:v>
                </c:pt>
                <c:pt idx="120">
                  <c:v>0.18011459974490154</c:v>
                </c:pt>
                <c:pt idx="121">
                  <c:v>0.18161925559206635</c:v>
                </c:pt>
                <c:pt idx="122">
                  <c:v>0.18312401912350773</c:v>
                </c:pt>
                <c:pt idx="123">
                  <c:v>0.18462889152046866</c:v>
                </c:pt>
                <c:pt idx="124">
                  <c:v>0.18613387396593911</c:v>
                </c:pt>
                <c:pt idx="125">
                  <c:v>0.18763896764467913</c:v>
                </c:pt>
                <c:pt idx="126">
                  <c:v>0.18914417374324069</c:v>
                </c:pt>
                <c:pt idx="127">
                  <c:v>0.19064949344999071</c:v>
                </c:pt>
                <c:pt idx="128">
                  <c:v>0.19215492795513342</c:v>
                </c:pt>
                <c:pt idx="129">
                  <c:v>0.19366047845073309</c:v>
                </c:pt>
                <c:pt idx="130">
                  <c:v>0.19516614613073671</c:v>
                </c:pt>
                <c:pt idx="131">
                  <c:v>0.19667193219099732</c:v>
                </c:pt>
                <c:pt idx="132">
                  <c:v>0.19817783782929621</c:v>
                </c:pt>
                <c:pt idx="133">
                  <c:v>0.19968386424536622</c:v>
                </c:pt>
                <c:pt idx="134">
                  <c:v>0.20119001264091546</c:v>
                </c:pt>
                <c:pt idx="135">
                  <c:v>0.20269628421964897</c:v>
                </c:pt>
                <c:pt idx="136">
                  <c:v>0.20420268018729359</c:v>
                </c:pt>
                <c:pt idx="137">
                  <c:v>0.20570920175162022</c:v>
                </c:pt>
                <c:pt idx="138">
                  <c:v>0.2072158501224674</c:v>
                </c:pt>
                <c:pt idx="139">
                  <c:v>0.20872262651176504</c:v>
                </c:pt>
                <c:pt idx="140">
                  <c:v>0.21022953213355772</c:v>
                </c:pt>
                <c:pt idx="141">
                  <c:v>0.21173656820402864</c:v>
                </c:pt>
                <c:pt idx="142">
                  <c:v>0.21324373594152291</c:v>
                </c:pt>
                <c:pt idx="143">
                  <c:v>0.2147510365665718</c:v>
                </c:pt>
                <c:pt idx="144">
                  <c:v>0.21625847130191633</c:v>
                </c:pt>
                <c:pt idx="145">
                  <c:v>0.2177660413725313</c:v>
                </c:pt>
                <c:pt idx="146">
                  <c:v>0.21927374800564947</c:v>
                </c:pt>
                <c:pt idx="147">
                  <c:v>0.22078159243078588</c:v>
                </c:pt>
                <c:pt idx="148">
                  <c:v>0.22228957587976178</c:v>
                </c:pt>
                <c:pt idx="149">
                  <c:v>0.22379769958672902</c:v>
                </c:pt>
                <c:pt idx="150">
                  <c:v>0.22530596478819481</c:v>
                </c:pt>
                <c:pt idx="151">
                  <c:v>0.2268143727230458</c:v>
                </c:pt>
                <c:pt idx="152">
                  <c:v>0.22832292463257353</c:v>
                </c:pt>
                <c:pt idx="153">
                  <c:v>0.22983162176049809</c:v>
                </c:pt>
                <c:pt idx="154">
                  <c:v>0.23134046535299341</c:v>
                </c:pt>
                <c:pt idx="155">
                  <c:v>0.23284945665871293</c:v>
                </c:pt>
                <c:pt idx="156">
                  <c:v>0.23435859692881333</c:v>
                </c:pt>
                <c:pt idx="157">
                  <c:v>0.23586788741698075</c:v>
                </c:pt>
                <c:pt idx="158">
                  <c:v>0.23737732937945541</c:v>
                </c:pt>
                <c:pt idx="159">
                  <c:v>0.23888692407505724</c:v>
                </c:pt>
                <c:pt idx="160">
                  <c:v>0.24039667276521115</c:v>
                </c:pt>
                <c:pt idx="161">
                  <c:v>0.24190657671397281</c:v>
                </c:pt>
                <c:pt idx="162">
                  <c:v>0.24341663718805415</c:v>
                </c:pt>
                <c:pt idx="163">
                  <c:v>0.24492685545684925</c:v>
                </c:pt>
                <c:pt idx="164">
                  <c:v>0.2464372327924601</c:v>
                </c:pt>
                <c:pt idx="165">
                  <c:v>0.24794777046972283</c:v>
                </c:pt>
                <c:pt idx="166">
                  <c:v>0.24945846976623332</c:v>
                </c:pt>
                <c:pt idx="167">
                  <c:v>0.25096933196237425</c:v>
                </c:pt>
                <c:pt idx="168">
                  <c:v>0.25248035834134047</c:v>
                </c:pt>
                <c:pt idx="169">
                  <c:v>0.25399155018916642</c:v>
                </c:pt>
                <c:pt idx="170">
                  <c:v>0.25550290879475201</c:v>
                </c:pt>
                <c:pt idx="171">
                  <c:v>0.25701443544988956</c:v>
                </c:pt>
                <c:pt idx="172">
                  <c:v>0.25852613144929065</c:v>
                </c:pt>
                <c:pt idx="173">
                  <c:v>0.26003799809061329</c:v>
                </c:pt>
                <c:pt idx="174">
                  <c:v>0.26155003667448806</c:v>
                </c:pt>
                <c:pt idx="175">
                  <c:v>0.26306224850454674</c:v>
                </c:pt>
                <c:pt idx="176">
                  <c:v>0.26457463488744826</c:v>
                </c:pt>
                <c:pt idx="177">
                  <c:v>0.26608719713290718</c:v>
                </c:pt>
                <c:pt idx="178">
                  <c:v>0.2675999365537205</c:v>
                </c:pt>
                <c:pt idx="179">
                  <c:v>0.26911285446579564</c:v>
                </c:pt>
                <c:pt idx="180">
                  <c:v>0.27062595218817842</c:v>
                </c:pt>
                <c:pt idx="181">
                  <c:v>0.27213923104308113</c:v>
                </c:pt>
                <c:pt idx="182">
                  <c:v>0.27365269235591017</c:v>
                </c:pt>
                <c:pt idx="183">
                  <c:v>0.2751663374552944</c:v>
                </c:pt>
                <c:pt idx="184">
                  <c:v>0.27668016767311387</c:v>
                </c:pt>
                <c:pt idx="185">
                  <c:v>0.27819418434452803</c:v>
                </c:pt>
                <c:pt idx="186">
                  <c:v>0.2797083888080043</c:v>
                </c:pt>
                <c:pt idx="187">
                  <c:v>0.2812227824053472</c:v>
                </c:pt>
                <c:pt idx="188">
                  <c:v>0.28273736648172704</c:v>
                </c:pt>
                <c:pt idx="189">
                  <c:v>0.28425214238570889</c:v>
                </c:pt>
                <c:pt idx="190">
                  <c:v>0.28576711146928235</c:v>
                </c:pt>
                <c:pt idx="191">
                  <c:v>0.28728227508788995</c:v>
                </c:pt>
                <c:pt idx="192">
                  <c:v>0.28879763460045771</c:v>
                </c:pt>
                <c:pt idx="193">
                  <c:v>0.29031319136942424</c:v>
                </c:pt>
                <c:pt idx="194">
                  <c:v>0.29182894676077048</c:v>
                </c:pt>
                <c:pt idx="195">
                  <c:v>0.29334490214405012</c:v>
                </c:pt>
                <c:pt idx="196">
                  <c:v>0.29486105889241926</c:v>
                </c:pt>
                <c:pt idx="197">
                  <c:v>0.29637741838266696</c:v>
                </c:pt>
                <c:pt idx="198">
                  <c:v>0.29789398199524569</c:v>
                </c:pt>
                <c:pt idx="199">
                  <c:v>0.29941075111430193</c:v>
                </c:pt>
                <c:pt idx="200">
                  <c:v>0.30092772712770666</c:v>
                </c:pt>
                <c:pt idx="201">
                  <c:v>0.30244491142708657</c:v>
                </c:pt>
                <c:pt idx="202">
                  <c:v>0.30396230540785524</c:v>
                </c:pt>
                <c:pt idx="203">
                  <c:v>0.30547991046924405</c:v>
                </c:pt>
                <c:pt idx="204">
                  <c:v>0.30699772801433378</c:v>
                </c:pt>
                <c:pt idx="205">
                  <c:v>0.3085157594500863</c:v>
                </c:pt>
                <c:pt idx="206">
                  <c:v>0.3100340061873762</c:v>
                </c:pt>
                <c:pt idx="207">
                  <c:v>0.31155246964102268</c:v>
                </c:pt>
                <c:pt idx="208">
                  <c:v>0.3130711512298221</c:v>
                </c:pt>
                <c:pt idx="209">
                  <c:v>0.31459005237657933</c:v>
                </c:pt>
                <c:pt idx="210">
                  <c:v>0.31610917450814136</c:v>
                </c:pt>
                <c:pt idx="211">
                  <c:v>0.31762851905542899</c:v>
                </c:pt>
                <c:pt idx="212">
                  <c:v>0.31914808745347023</c:v>
                </c:pt>
                <c:pt idx="213">
                  <c:v>0.32066788114143302</c:v>
                </c:pt>
                <c:pt idx="214">
                  <c:v>0.32218790156265881</c:v>
                </c:pt>
                <c:pt idx="215">
                  <c:v>0.32370815016469523</c:v>
                </c:pt>
                <c:pt idx="216">
                  <c:v>0.32522862839933031</c:v>
                </c:pt>
                <c:pt idx="217">
                  <c:v>0.32674933772262604</c:v>
                </c:pt>
                <c:pt idx="218">
                  <c:v>0.32827027959495236</c:v>
                </c:pt>
                <c:pt idx="219">
                  <c:v>0.32979145548102096</c:v>
                </c:pt>
                <c:pt idx="220">
                  <c:v>0.33131286684991995</c:v>
                </c:pt>
                <c:pt idx="221">
                  <c:v>0.33283451517514873</c:v>
                </c:pt>
                <c:pt idx="222">
                  <c:v>0.33435640193465188</c:v>
                </c:pt>
                <c:pt idx="223">
                  <c:v>0.33587852861085471</c:v>
                </c:pt>
                <c:pt idx="224">
                  <c:v>0.33740089669069834</c:v>
                </c:pt>
                <c:pt idx="225">
                  <c:v>0.33892350766567492</c:v>
                </c:pt>
                <c:pt idx="226">
                  <c:v>0.34044636303186315</c:v>
                </c:pt>
                <c:pt idx="227">
                  <c:v>0.34196946428996416</c:v>
                </c:pt>
                <c:pt idx="228">
                  <c:v>0.34349281294533768</c:v>
                </c:pt>
                <c:pt idx="229">
                  <c:v>0.34501641050803755</c:v>
                </c:pt>
                <c:pt idx="230">
                  <c:v>0.34654025849284903</c:v>
                </c:pt>
                <c:pt idx="231">
                  <c:v>0.34806435841932465</c:v>
                </c:pt>
                <c:pt idx="232">
                  <c:v>0.3495887118118215</c:v>
                </c:pt>
                <c:pt idx="233">
                  <c:v>0.35111332019953823</c:v>
                </c:pt>
                <c:pt idx="234">
                  <c:v>0.35263818511655232</c:v>
                </c:pt>
                <c:pt idx="235">
                  <c:v>0.35416330810185725</c:v>
                </c:pt>
                <c:pt idx="236">
                  <c:v>0.3556886906994009</c:v>
                </c:pt>
                <c:pt idx="237">
                  <c:v>0.35721433445812323</c:v>
                </c:pt>
                <c:pt idx="238">
                  <c:v>0.35874024093199397</c:v>
                </c:pt>
                <c:pt idx="239">
                  <c:v>0.36026641168005213</c:v>
                </c:pt>
                <c:pt idx="240">
                  <c:v>0.36179284826644381</c:v>
                </c:pt>
                <c:pt idx="241">
                  <c:v>0.36331955226046125</c:v>
                </c:pt>
                <c:pt idx="242">
                  <c:v>0.36484652523658245</c:v>
                </c:pt>
                <c:pt idx="243">
                  <c:v>0.36637376877450989</c:v>
                </c:pt>
                <c:pt idx="244">
                  <c:v>0.36790128445921122</c:v>
                </c:pt>
                <c:pt idx="245">
                  <c:v>0.36942907388095769</c:v>
                </c:pt>
                <c:pt idx="246">
                  <c:v>0.37095713863536572</c:v>
                </c:pt>
                <c:pt idx="247">
                  <c:v>0.37248548032343665</c:v>
                </c:pt>
                <c:pt idx="248">
                  <c:v>0.37401410055159712</c:v>
                </c:pt>
                <c:pt idx="249">
                  <c:v>0.37554300093174064</c:v>
                </c:pt>
                <c:pt idx="250">
                  <c:v>0.37707218308126855</c:v>
                </c:pt>
                <c:pt idx="251">
                  <c:v>0.37860164862313112</c:v>
                </c:pt>
                <c:pt idx="252">
                  <c:v>0.38013139918586958</c:v>
                </c:pt>
                <c:pt idx="253">
                  <c:v>0.38166143640365835</c:v>
                </c:pt>
                <c:pt idx="254">
                  <c:v>0.38319176191634685</c:v>
                </c:pt>
                <c:pt idx="255">
                  <c:v>0.38472237736950199</c:v>
                </c:pt>
                <c:pt idx="256">
                  <c:v>0.38625328441445139</c:v>
                </c:pt>
                <c:pt idx="257">
                  <c:v>0.38778448470832616</c:v>
                </c:pt>
                <c:pt idx="258">
                  <c:v>0.38931597991410438</c:v>
                </c:pt>
                <c:pt idx="259">
                  <c:v>0.39084777170065477</c:v>
                </c:pt>
                <c:pt idx="260">
                  <c:v>0.3923798617427805</c:v>
                </c:pt>
                <c:pt idx="261">
                  <c:v>0.39391225172126354</c:v>
                </c:pt>
                <c:pt idx="262">
                  <c:v>0.39544494332290886</c:v>
                </c:pt>
                <c:pt idx="263">
                  <c:v>0.39697793824059013</c:v>
                </c:pt>
                <c:pt idx="264">
                  <c:v>0.3985112381732937</c:v>
                </c:pt>
                <c:pt idx="265">
                  <c:v>0.4000448448261647</c:v>
                </c:pt>
                <c:pt idx="266">
                  <c:v>0.40157875991055242</c:v>
                </c:pt>
                <c:pt idx="267">
                  <c:v>0.40311298514405702</c:v>
                </c:pt>
                <c:pt idx="268">
                  <c:v>0.40464752225057488</c:v>
                </c:pt>
                <c:pt idx="269">
                  <c:v>0.40618237296034587</c:v>
                </c:pt>
                <c:pt idx="270">
                  <c:v>0.40771753901000007</c:v>
                </c:pt>
                <c:pt idx="271">
                  <c:v>0.4092530221426055</c:v>
                </c:pt>
                <c:pt idx="272">
                  <c:v>0.41078882410771494</c:v>
                </c:pt>
                <c:pt idx="273">
                  <c:v>0.41232494666141484</c:v>
                </c:pt>
                <c:pt idx="274">
                  <c:v>0.41386139156637225</c:v>
                </c:pt>
                <c:pt idx="275">
                  <c:v>0.41539816059188511</c:v>
                </c:pt>
                <c:pt idx="276">
                  <c:v>0.41693525551392963</c:v>
                </c:pt>
                <c:pt idx="277">
                  <c:v>0.41847267811521049</c:v>
                </c:pt>
                <c:pt idx="278">
                  <c:v>0.42001043018521012</c:v>
                </c:pt>
                <c:pt idx="279">
                  <c:v>0.42154851352023825</c:v>
                </c:pt>
                <c:pt idx="280">
                  <c:v>0.42308692992348346</c:v>
                </c:pt>
                <c:pt idx="281">
                  <c:v>0.42462568120506228</c:v>
                </c:pt>
                <c:pt idx="282">
                  <c:v>0.42616476918207125</c:v>
                </c:pt>
                <c:pt idx="283">
                  <c:v>0.42770419567863782</c:v>
                </c:pt>
                <c:pt idx="284">
                  <c:v>0.42924396252597219</c:v>
                </c:pt>
                <c:pt idx="285">
                  <c:v>0.43078407156241955</c:v>
                </c:pt>
                <c:pt idx="286">
                  <c:v>0.43232452463351201</c:v>
                </c:pt>
                <c:pt idx="287">
                  <c:v>0.43386532359202212</c:v>
                </c:pt>
                <c:pt idx="288">
                  <c:v>0.43540647029801582</c:v>
                </c:pt>
                <c:pt idx="289">
                  <c:v>0.43694796661890556</c:v>
                </c:pt>
                <c:pt idx="290">
                  <c:v>0.43848981442950496</c:v>
                </c:pt>
                <c:pt idx="291">
                  <c:v>0.44003201561208249</c:v>
                </c:pt>
                <c:pt idx="292">
                  <c:v>0.44157457205641693</c:v>
                </c:pt>
                <c:pt idx="293">
                  <c:v>0.44311748565985204</c:v>
                </c:pt>
                <c:pt idx="294">
                  <c:v>0.44466075832735186</c:v>
                </c:pt>
                <c:pt idx="295">
                  <c:v>0.44620439197155742</c:v>
                </c:pt>
                <c:pt idx="296">
                  <c:v>0.44774838851284215</c:v>
                </c:pt>
                <c:pt idx="297">
                  <c:v>0.4492927498793694</c:v>
                </c:pt>
                <c:pt idx="298">
                  <c:v>0.45083747800714924</c:v>
                </c:pt>
                <c:pt idx="299">
                  <c:v>0.45238257484009592</c:v>
                </c:pt>
                <c:pt idx="300">
                  <c:v>0.45392804233008627</c:v>
                </c:pt>
                <c:pt idx="301">
                  <c:v>0.4554738824370177</c:v>
                </c:pt>
                <c:pt idx="302">
                  <c:v>0.45702009712886704</c:v>
                </c:pt>
                <c:pt idx="303">
                  <c:v>0.45856668838175041</c:v>
                </c:pt>
                <c:pt idx="304">
                  <c:v>0.46011365817998251</c:v>
                </c:pt>
                <c:pt idx="305">
                  <c:v>0.46166100851613628</c:v>
                </c:pt>
                <c:pt idx="306">
                  <c:v>0.46320874139110479</c:v>
                </c:pt>
                <c:pt idx="307">
                  <c:v>0.46475685881416112</c:v>
                </c:pt>
                <c:pt idx="308">
                  <c:v>0.46630536280302015</c:v>
                </c:pt>
                <c:pt idx="309">
                  <c:v>0.46785425538390157</c:v>
                </c:pt>
                <c:pt idx="310">
                  <c:v>0.46940353859159051</c:v>
                </c:pt>
                <c:pt idx="311">
                  <c:v>0.47095321446950167</c:v>
                </c:pt>
                <c:pt idx="312">
                  <c:v>0.47250328506974293</c:v>
                </c:pt>
                <c:pt idx="313">
                  <c:v>0.4740537524531781</c:v>
                </c:pt>
                <c:pt idx="314">
                  <c:v>0.47560461868949222</c:v>
                </c:pt>
                <c:pt idx="315">
                  <c:v>0.4771558858572561</c:v>
                </c:pt>
                <c:pt idx="316">
                  <c:v>0.47870755604399134</c:v>
                </c:pt>
                <c:pt idx="317">
                  <c:v>0.48025963134623684</c:v>
                </c:pt>
                <c:pt idx="318">
                  <c:v>0.48181211386961431</c:v>
                </c:pt>
                <c:pt idx="319">
                  <c:v>0.48336500572889574</c:v>
                </c:pt>
                <c:pt idx="320">
                  <c:v>0.48491830904807043</c:v>
                </c:pt>
                <c:pt idx="321">
                  <c:v>0.48647202596041317</c:v>
                </c:pt>
                <c:pt idx="322">
                  <c:v>0.4880261586085517</c:v>
                </c:pt>
                <c:pt idx="323">
                  <c:v>0.48958070914453733</c:v>
                </c:pt>
                <c:pt idx="324">
                  <c:v>0.49113567972991257</c:v>
                </c:pt>
                <c:pt idx="325">
                  <c:v>0.49269107253578237</c:v>
                </c:pt>
                <c:pt idx="326">
                  <c:v>0.49424688974288378</c:v>
                </c:pt>
                <c:pt idx="327">
                  <c:v>0.49580313354165778</c:v>
                </c:pt>
                <c:pt idx="328">
                  <c:v>0.49735980613232034</c:v>
                </c:pt>
                <c:pt idx="329">
                  <c:v>0.49891690972493519</c:v>
                </c:pt>
                <c:pt idx="330">
                  <c:v>0.5004744465394857</c:v>
                </c:pt>
                <c:pt idx="331">
                  <c:v>0.50203241880594907</c:v>
                </c:pt>
                <c:pt idx="332">
                  <c:v>0.50359082876437</c:v>
                </c:pt>
                <c:pt idx="333">
                  <c:v>0.50514967866493476</c:v>
                </c:pt>
                <c:pt idx="334">
                  <c:v>0.50670897076804677</c:v>
                </c:pt>
                <c:pt idx="335">
                  <c:v>0.50826870734440199</c:v>
                </c:pt>
                <c:pt idx="336">
                  <c:v>0.50982889067506509</c:v>
                </c:pt>
                <c:pt idx="337">
                  <c:v>0.51138952305154706</c:v>
                </c:pt>
                <c:pt idx="338">
                  <c:v>0.51295060677588178</c:v>
                </c:pt>
                <c:pt idx="339">
                  <c:v>0.51451214416070434</c:v>
                </c:pt>
                <c:pt idx="340">
                  <c:v>0.51607413752933007</c:v>
                </c:pt>
                <c:pt idx="341">
                  <c:v>0.51763658921583411</c:v>
                </c:pt>
                <c:pt idx="342">
                  <c:v>0.51919950156513039</c:v>
                </c:pt>
                <c:pt idx="343">
                  <c:v>0.52076287693305334</c:v>
                </c:pt>
                <c:pt idx="344">
                  <c:v>0.52232671768643901</c:v>
                </c:pt>
                <c:pt idx="345">
                  <c:v>0.52389102620320638</c:v>
                </c:pt>
                <c:pt idx="346">
                  <c:v>0.52545580487244059</c:v>
                </c:pt>
                <c:pt idx="347">
                  <c:v>0.52702105609447614</c:v>
                </c:pt>
                <c:pt idx="348">
                  <c:v>0.52858678228098044</c:v>
                </c:pt>
                <c:pt idx="349">
                  <c:v>0.53015298585503934</c:v>
                </c:pt>
                <c:pt idx="350">
                  <c:v>0.53171966925124126</c:v>
                </c:pt>
                <c:pt idx="351">
                  <c:v>0.53328683491576434</c:v>
                </c:pt>
                <c:pt idx="352">
                  <c:v>0.53485448530646218</c:v>
                </c:pt>
                <c:pt idx="353">
                  <c:v>0.53642262289295262</c:v>
                </c:pt>
                <c:pt idx="354">
                  <c:v>0.53799125015670479</c:v>
                </c:pt>
                <c:pt idx="355">
                  <c:v>0.5395603695911283</c:v>
                </c:pt>
                <c:pt idx="356">
                  <c:v>0.54112998370166265</c:v>
                </c:pt>
                <c:pt idx="357">
                  <c:v>0.54270009500586869</c:v>
                </c:pt>
                <c:pt idx="358">
                  <c:v>0.54427070603351824</c:v>
                </c:pt>
                <c:pt idx="359">
                  <c:v>0.54584181932668729</c:v>
                </c:pt>
                <c:pt idx="360">
                  <c:v>0.54741343743984761</c:v>
                </c:pt>
                <c:pt idx="361">
                  <c:v>0.54898556293996104</c:v>
                </c:pt>
                <c:pt idx="362">
                  <c:v>0.55055819840657327</c:v>
                </c:pt>
                <c:pt idx="363">
                  <c:v>0.55213134643190864</c:v>
                </c:pt>
                <c:pt idx="364">
                  <c:v>0.55370500962096669</c:v>
                </c:pt>
                <c:pt idx="365">
                  <c:v>0.5552791905916179</c:v>
                </c:pt>
                <c:pt idx="366">
                  <c:v>0.55685389197470159</c:v>
                </c:pt>
                <c:pt idx="367">
                  <c:v>0.5584291164141244</c:v>
                </c:pt>
                <c:pt idx="368">
                  <c:v>0.56000486656695858</c:v>
                </c:pt>
                <c:pt idx="369">
                  <c:v>0.56158114510354262</c:v>
                </c:pt>
                <c:pt idx="370">
                  <c:v>0.56315795470758223</c:v>
                </c:pt>
                <c:pt idx="371">
                  <c:v>0.56473529807625056</c:v>
                </c:pt>
                <c:pt idx="372">
                  <c:v>0.56631317792029257</c:v>
                </c:pt>
                <c:pt idx="373">
                  <c:v>0.56789159696412739</c:v>
                </c:pt>
                <c:pt idx="374">
                  <c:v>0.56947055794595225</c:v>
                </c:pt>
                <c:pt idx="375">
                  <c:v>0.5710500636178486</c:v>
                </c:pt>
                <c:pt idx="376">
                  <c:v>0.57263011674588726</c:v>
                </c:pt>
                <c:pt idx="377">
                  <c:v>0.57421072011023622</c:v>
                </c:pt>
                <c:pt idx="378">
                  <c:v>0.57579187650526764</c:v>
                </c:pt>
                <c:pt idx="379">
                  <c:v>0.57737358873966782</c:v>
                </c:pt>
                <c:pt idx="380">
                  <c:v>0.5789558596365455</c:v>
                </c:pt>
                <c:pt idx="381">
                  <c:v>0.58053869203354425</c:v>
                </c:pt>
                <c:pt idx="382">
                  <c:v>0.58212208878295302</c:v>
                </c:pt>
                <c:pt idx="383">
                  <c:v>0.58370605275181908</c:v>
                </c:pt>
                <c:pt idx="384">
                  <c:v>0.58529058682206148</c:v>
                </c:pt>
                <c:pt idx="385">
                  <c:v>0.58687569389058658</c:v>
                </c:pt>
                <c:pt idx="386">
                  <c:v>0.58846137686940259</c:v>
                </c:pt>
                <c:pt idx="387">
                  <c:v>0.59004763868573695</c:v>
                </c:pt>
                <c:pt idx="388">
                  <c:v>0.59163448228215376</c:v>
                </c:pt>
                <c:pt idx="389">
                  <c:v>0.59322191061667262</c:v>
                </c:pt>
                <c:pt idx="390">
                  <c:v>0.59480992666288834</c:v>
                </c:pt>
                <c:pt idx="391">
                  <c:v>0.59639853341009186</c:v>
                </c:pt>
                <c:pt idx="392">
                  <c:v>0.59798773386339232</c:v>
                </c:pt>
                <c:pt idx="393">
                  <c:v>0.59957753104383948</c:v>
                </c:pt>
                <c:pt idx="394">
                  <c:v>0.6011679279885489</c:v>
                </c:pt>
                <c:pt idx="395">
                  <c:v>0.60275892775082562</c:v>
                </c:pt>
                <c:pt idx="396">
                  <c:v>0.60435053340029254</c:v>
                </c:pt>
                <c:pt idx="397">
                  <c:v>0.60594274802301573</c:v>
                </c:pt>
                <c:pt idx="398">
                  <c:v>0.60753557472163444</c:v>
                </c:pt>
                <c:pt idx="399">
                  <c:v>0.60912901661549079</c:v>
                </c:pt>
                <c:pt idx="400">
                  <c:v>0.61072307684075966</c:v>
                </c:pt>
                <c:pt idx="401">
                  <c:v>0.61231775855058235</c:v>
                </c:pt>
                <c:pt idx="402">
                  <c:v>0.61391306491519859</c:v>
                </c:pt>
                <c:pt idx="403">
                  <c:v>0.61550899912208201</c:v>
                </c:pt>
                <c:pt idx="404">
                  <c:v>0.61710556437607478</c:v>
                </c:pt>
                <c:pt idx="405">
                  <c:v>0.61870276389952594</c:v>
                </c:pt>
                <c:pt idx="406">
                  <c:v>0.62030060093242878</c:v>
                </c:pt>
                <c:pt idx="407">
                  <c:v>0.62189907873256045</c:v>
                </c:pt>
                <c:pt idx="408">
                  <c:v>0.62349820057562311</c:v>
                </c:pt>
                <c:pt idx="409">
                  <c:v>0.62509796975538512</c:v>
                </c:pt>
                <c:pt idx="410">
                  <c:v>0.62669838958382595</c:v>
                </c:pt>
                <c:pt idx="411">
                  <c:v>0.62829946339127896</c:v>
                </c:pt>
                <c:pt idx="412">
                  <c:v>0.62990119452657889</c:v>
                </c:pt>
                <c:pt idx="413">
                  <c:v>0.63150358635720893</c:v>
                </c:pt>
                <c:pt idx="414">
                  <c:v>0.6331066422694489</c:v>
                </c:pt>
                <c:pt idx="415">
                  <c:v>0.63471036566852579</c:v>
                </c:pt>
                <c:pt idx="416">
                  <c:v>0.63631475997876585</c:v>
                </c:pt>
                <c:pt idx="417">
                  <c:v>0.63791982864374641</c:v>
                </c:pt>
                <c:pt idx="418">
                  <c:v>0.63952557512645036</c:v>
                </c:pt>
                <c:pt idx="419">
                  <c:v>0.64113200290942352</c:v>
                </c:pt>
                <c:pt idx="420">
                  <c:v>0.64273911549492979</c:v>
                </c:pt>
                <c:pt idx="421">
                  <c:v>0.64434691640511121</c:v>
                </c:pt>
                <c:pt idx="422">
                  <c:v>0.64595540918214756</c:v>
                </c:pt>
                <c:pt idx="423">
                  <c:v>0.64756459738841909</c:v>
                </c:pt>
                <c:pt idx="424">
                  <c:v>0.64917448460666816</c:v>
                </c:pt>
                <c:pt idx="425">
                  <c:v>0.65078507444016553</c:v>
                </c:pt>
                <c:pt idx="426">
                  <c:v>0.65239637051287613</c:v>
                </c:pt>
                <c:pt idx="427">
                  <c:v>0.65400837646962695</c:v>
                </c:pt>
                <c:pt idx="428">
                  <c:v>0.65562109597627649</c:v>
                </c:pt>
                <c:pt idx="429">
                  <c:v>0.65723453271988697</c:v>
                </c:pt>
                <c:pt idx="430">
                  <c:v>0.65884869040889549</c:v>
                </c:pt>
                <c:pt idx="431">
                  <c:v>0.66046357277328971</c:v>
                </c:pt>
                <c:pt idx="432">
                  <c:v>0.66207918356478346</c:v>
                </c:pt>
                <c:pt idx="433">
                  <c:v>0.66369552655699504</c:v>
                </c:pt>
                <c:pt idx="434">
                  <c:v>0.66531260554562588</c:v>
                </c:pt>
                <c:pt idx="435">
                  <c:v>0.66693042434864291</c:v>
                </c:pt>
                <c:pt idx="436">
                  <c:v>0.66854898680646091</c:v>
                </c:pt>
                <c:pt idx="437">
                  <c:v>0.6701682967821273</c:v>
                </c:pt>
                <c:pt idx="438">
                  <c:v>0.67178835816150895</c:v>
                </c:pt>
                <c:pt idx="439">
                  <c:v>0.67340917485348029</c:v>
                </c:pt>
                <c:pt idx="440">
                  <c:v>0.67503075079011432</c:v>
                </c:pt>
                <c:pt idx="441">
                  <c:v>0.67665308992687367</c:v>
                </c:pt>
                <c:pt idx="442">
                  <c:v>0.67827619624280511</c:v>
                </c:pt>
                <c:pt idx="443">
                  <c:v>0.67990007374073513</c:v>
                </c:pt>
                <c:pt idx="444">
                  <c:v>0.68152472644746875</c:v>
                </c:pt>
                <c:pt idx="445">
                  <c:v>0.68315015841398752</c:v>
                </c:pt>
                <c:pt idx="446">
                  <c:v>0.68477637371565281</c:v>
                </c:pt>
                <c:pt idx="447">
                  <c:v>0.68640337645240845</c:v>
                </c:pt>
                <c:pt idx="448">
                  <c:v>0.68803117074898723</c:v>
                </c:pt>
                <c:pt idx="449">
                  <c:v>0.68965976075511803</c:v>
                </c:pt>
                <c:pt idx="450">
                  <c:v>0.69128915064573615</c:v>
                </c:pt>
                <c:pt idx="451">
                  <c:v>0.69291934462119464</c:v>
                </c:pt>
                <c:pt idx="452">
                  <c:v>0.69455034690747863</c:v>
                </c:pt>
                <c:pt idx="453">
                  <c:v>0.69618216175642178</c:v>
                </c:pt>
                <c:pt idx="454">
                  <c:v>0.69781479344592412</c:v>
                </c:pt>
                <c:pt idx="455">
                  <c:v>0.69944824628017255</c:v>
                </c:pt>
                <c:pt idx="456">
                  <c:v>0.70108252458986409</c:v>
                </c:pt>
                <c:pt idx="457">
                  <c:v>0.70271763273243026</c:v>
                </c:pt>
                <c:pt idx="458">
                  <c:v>0.70435357509226448</c:v>
                </c:pt>
                <c:pt idx="459">
                  <c:v>0.70599035608095151</c:v>
                </c:pt>
                <c:pt idx="460">
                  <c:v>0.70762798013750028</c:v>
                </c:pt>
                <c:pt idx="461">
                  <c:v>0.70926645172857616</c:v>
                </c:pt>
                <c:pt idx="462">
                  <c:v>0.71090577534873922</c:v>
                </c:pt>
                <c:pt idx="463">
                  <c:v>0.71254595552068256</c:v>
                </c:pt>
                <c:pt idx="464">
                  <c:v>0.71418699679547371</c:v>
                </c:pt>
                <c:pt idx="465">
                  <c:v>0.71582890375279917</c:v>
                </c:pt>
                <c:pt idx="466">
                  <c:v>0.71747168100120962</c:v>
                </c:pt>
                <c:pt idx="467">
                  <c:v>0.71911533317836951</c:v>
                </c:pt>
                <c:pt idx="468">
                  <c:v>0.72075986495130939</c:v>
                </c:pt>
                <c:pt idx="469">
                  <c:v>0.72240528101667811</c:v>
                </c:pt>
                <c:pt idx="470">
                  <c:v>0.72405158610100129</c:v>
                </c:pt>
                <c:pt idx="471">
                  <c:v>0.72569878496093998</c:v>
                </c:pt>
                <c:pt idx="472">
                  <c:v>0.72734688238355205</c:v>
                </c:pt>
                <c:pt idx="473">
                  <c:v>0.72899588318655861</c:v>
                </c:pt>
                <c:pt idx="474">
                  <c:v>0.73064579221860959</c:v>
                </c:pt>
                <c:pt idx="475">
                  <c:v>0.73229661435955573</c:v>
                </c:pt>
                <c:pt idx="476">
                  <c:v>0.73394835452072082</c:v>
                </c:pt>
                <c:pt idx="477">
                  <c:v>0.73560101764517771</c:v>
                </c:pt>
                <c:pt idx="478">
                  <c:v>0.73725460870802795</c:v>
                </c:pt>
                <c:pt idx="479">
                  <c:v>0.73890913271668257</c:v>
                </c:pt>
                <c:pt idx="480">
                  <c:v>0.74056459471114766</c:v>
                </c:pt>
                <c:pt idx="481">
                  <c:v>0.74222099976431233</c:v>
                </c:pt>
                <c:pt idx="482">
                  <c:v>0.74387835298223814</c:v>
                </c:pt>
                <c:pt idx="483">
                  <c:v>0.74553665950445525</c:v>
                </c:pt>
                <c:pt idx="484">
                  <c:v>0.74719592450425776</c:v>
                </c:pt>
                <c:pt idx="485">
                  <c:v>0.74885615318900478</c:v>
                </c:pt>
                <c:pt idx="486">
                  <c:v>0.75051735080042314</c:v>
                </c:pt>
                <c:pt idx="487">
                  <c:v>0.75217952261491494</c:v>
                </c:pt>
                <c:pt idx="488">
                  <c:v>0.75384267394386706</c:v>
                </c:pt>
                <c:pt idx="489">
                  <c:v>0.75550681013396404</c:v>
                </c:pt>
                <c:pt idx="490">
                  <c:v>0.7571719365675057</c:v>
                </c:pt>
                <c:pt idx="491">
                  <c:v>0.75883805866272613</c:v>
                </c:pt>
                <c:pt idx="492">
                  <c:v>0.76050518187411864</c:v>
                </c:pt>
                <c:pt idx="493">
                  <c:v>0.76217331169276004</c:v>
                </c:pt>
                <c:pt idx="494">
                  <c:v>0.76384245364664527</c:v>
                </c:pt>
                <c:pt idx="495">
                  <c:v>0.76551261330101728</c:v>
                </c:pt>
                <c:pt idx="496">
                  <c:v>0.76718379625870814</c:v>
                </c:pt>
                <c:pt idx="497">
                  <c:v>0.76885600816047872</c:v>
                </c:pt>
                <c:pt idx="498">
                  <c:v>0.77052925468536437</c:v>
                </c:pt>
                <c:pt idx="499">
                  <c:v>0.772203541551024</c:v>
                </c:pt>
                <c:pt idx="500">
                  <c:v>0.77387887451409243</c:v>
                </c:pt>
                <c:pt idx="501">
                  <c:v>0.77555525937053793</c:v>
                </c:pt>
                <c:pt idx="502">
                  <c:v>0.77723270195602212</c:v>
                </c:pt>
                <c:pt idx="503">
                  <c:v>0.77891120814626502</c:v>
                </c:pt>
                <c:pt idx="504">
                  <c:v>0.78059078385741298</c:v>
                </c:pt>
                <c:pt idx="505">
                  <c:v>0.78227143504641217</c:v>
                </c:pt>
                <c:pt idx="506">
                  <c:v>0.7839531677113849</c:v>
                </c:pt>
                <c:pt idx="507">
                  <c:v>0.78563598789201161</c:v>
                </c:pt>
                <c:pt idx="508">
                  <c:v>0.78731990166991506</c:v>
                </c:pt>
                <c:pt idx="509">
                  <c:v>0.78900491516905047</c:v>
                </c:pt>
                <c:pt idx="510">
                  <c:v>0.7906910345560989</c:v>
                </c:pt>
                <c:pt idx="511">
                  <c:v>0.79237826604086725</c:v>
                </c:pt>
                <c:pt idx="512">
                  <c:v>0.79406661587668914</c:v>
                </c:pt>
                <c:pt idx="513">
                  <c:v>0.79575609036083428</c:v>
                </c:pt>
                <c:pt idx="514">
                  <c:v>0.79744669583491856</c:v>
                </c:pt>
                <c:pt idx="515">
                  <c:v>0.79913843868532219</c:v>
                </c:pt>
                <c:pt idx="516">
                  <c:v>0.80083132534361057</c:v>
                </c:pt>
                <c:pt idx="517">
                  <c:v>0.80252536228696092</c:v>
                </c:pt>
                <c:pt idx="518">
                  <c:v>0.80422055603859255</c:v>
                </c:pt>
                <c:pt idx="519">
                  <c:v>0.80591691316820357</c:v>
                </c:pt>
                <c:pt idx="520">
                  <c:v>0.80761444029241169</c:v>
                </c:pt>
                <c:pt idx="521">
                  <c:v>0.80931314407520016</c:v>
                </c:pt>
                <c:pt idx="522">
                  <c:v>0.81101303122836921</c:v>
                </c:pt>
                <c:pt idx="523">
                  <c:v>0.81271410851199199</c:v>
                </c:pt>
                <c:pt idx="524">
                  <c:v>0.81441638273487649</c:v>
                </c:pt>
                <c:pt idx="525">
                  <c:v>0.81611986075503284</c:v>
                </c:pt>
                <c:pt idx="526">
                  <c:v>0.8178245494801446</c:v>
                </c:pt>
                <c:pt idx="527">
                  <c:v>0.81953045586804807</c:v>
                </c:pt>
                <c:pt idx="528">
                  <c:v>0.82123758692721438</c:v>
                </c:pt>
                <c:pt idx="529">
                  <c:v>0.82294594971723978</c:v>
                </c:pt>
                <c:pt idx="530">
                  <c:v>0.82465555134933988</c:v>
                </c:pt>
                <c:pt idx="531">
                  <c:v>0.8263663989868496</c:v>
                </c:pt>
                <c:pt idx="532">
                  <c:v>0.82807849984573034</c:v>
                </c:pt>
                <c:pt idx="533">
                  <c:v>0.82979186119508275</c:v>
                </c:pt>
                <c:pt idx="534">
                  <c:v>0.83150649035766488</c:v>
                </c:pt>
                <c:pt idx="535">
                  <c:v>0.83322239471041615</c:v>
                </c:pt>
                <c:pt idx="536">
                  <c:v>0.83493958168498883</c:v>
                </c:pt>
                <c:pt idx="537">
                  <c:v>0.83665805876828536</c:v>
                </c:pt>
                <c:pt idx="538">
                  <c:v>0.83837783350300077</c:v>
                </c:pt>
                <c:pt idx="539">
                  <c:v>0.84009891348817434</c:v>
                </c:pt>
                <c:pt idx="540">
                  <c:v>0.84182130637974462</c:v>
                </c:pt>
                <c:pt idx="541">
                  <c:v>0.84354501989111319</c:v>
                </c:pt>
                <c:pt idx="542">
                  <c:v>0.845270061793715</c:v>
                </c:pt>
                <c:pt idx="543">
                  <c:v>0.84699643991759477</c:v>
                </c:pt>
                <c:pt idx="544">
                  <c:v>0.84872416215199065</c:v>
                </c:pt>
                <c:pt idx="545">
                  <c:v>0.85045323644592563</c:v>
                </c:pt>
                <c:pt idx="546">
                  <c:v>0.85218367080880575</c:v>
                </c:pt>
                <c:pt idx="547">
                  <c:v>0.85391547331102369</c:v>
                </c:pt>
                <c:pt idx="548">
                  <c:v>0.85564865208457319</c:v>
                </c:pt>
                <c:pt idx="549">
                  <c:v>0.85738321532366868</c:v>
                </c:pt>
                <c:pt idx="550">
                  <c:v>0.8591191712853723</c:v>
                </c:pt>
                <c:pt idx="551">
                  <c:v>0.86085652829023018</c:v>
                </c:pt>
                <c:pt idx="552">
                  <c:v>0.86259529472291452</c:v>
                </c:pt>
                <c:pt idx="553">
                  <c:v>0.86433547903287633</c:v>
                </c:pt>
                <c:pt idx="554">
                  <c:v>0.86607708973500164</c:v>
                </c:pt>
                <c:pt idx="555">
                  <c:v>0.86782013541028236</c:v>
                </c:pt>
                <c:pt idx="556">
                  <c:v>0.8695646247064891</c:v>
                </c:pt>
                <c:pt idx="557">
                  <c:v>0.87131056633885617</c:v>
                </c:pt>
                <c:pt idx="558">
                  <c:v>0.87305796909077271</c:v>
                </c:pt>
                <c:pt idx="559">
                  <c:v>0.8748068418144862</c:v>
                </c:pt>
                <c:pt idx="560">
                  <c:v>0.87655719343180993</c:v>
                </c:pt>
                <c:pt idx="561">
                  <c:v>0.87830903293484264</c:v>
                </c:pt>
                <c:pt idx="562">
                  <c:v>0.8800623693866958</c:v>
                </c:pt>
                <c:pt idx="563">
                  <c:v>0.88181721192223084</c:v>
                </c:pt>
                <c:pt idx="564">
                  <c:v>0.8835735697488063</c:v>
                </c:pt>
                <c:pt idx="565">
                  <c:v>0.88533145214703057</c:v>
                </c:pt>
                <c:pt idx="566">
                  <c:v>0.88709086847152996</c:v>
                </c:pt>
                <c:pt idx="567">
                  <c:v>0.88885182815172259</c:v>
                </c:pt>
                <c:pt idx="568">
                  <c:v>0.89061434069260192</c:v>
                </c:pt>
                <c:pt idx="569">
                  <c:v>0.89237841567553355</c:v>
                </c:pt>
                <c:pt idx="570">
                  <c:v>0.89414406275905911</c:v>
                </c:pt>
                <c:pt idx="571">
                  <c:v>0.89591129167971117</c:v>
                </c:pt>
                <c:pt idx="572">
                  <c:v>0.89768011225284028</c:v>
                </c:pt>
                <c:pt idx="573">
                  <c:v>0.89945053437344924</c:v>
                </c:pt>
                <c:pt idx="574">
                  <c:v>0.9012225680170427</c:v>
                </c:pt>
                <c:pt idx="575">
                  <c:v>0.90299622324048368</c:v>
                </c:pt>
                <c:pt idx="576">
                  <c:v>0.90477151018286306</c:v>
                </c:pt>
                <c:pt idx="577">
                  <c:v>0.9065484390663805</c:v>
                </c:pt>
                <c:pt idx="578">
                  <c:v>0.90832702019723677</c:v>
                </c:pt>
                <c:pt idx="579">
                  <c:v>0.91010726396653641</c:v>
                </c:pt>
                <c:pt idx="580">
                  <c:v>0.91188918085120485</c:v>
                </c:pt>
                <c:pt idx="581">
                  <c:v>0.91367278141491393</c:v>
                </c:pt>
                <c:pt idx="582">
                  <c:v>0.91545807630902409</c:v>
                </c:pt>
                <c:pt idx="583">
                  <c:v>0.91724507627353413</c:v>
                </c:pt>
                <c:pt idx="584">
                  <c:v>0.91903379213804826</c:v>
                </c:pt>
                <c:pt idx="585">
                  <c:v>0.92082423482275155</c:v>
                </c:pt>
                <c:pt idx="586">
                  <c:v>0.92261641533940209</c:v>
                </c:pt>
                <c:pt idx="587">
                  <c:v>0.92441034479233442</c:v>
                </c:pt>
                <c:pt idx="588">
                  <c:v>0.92620603437947557</c:v>
                </c:pt>
                <c:pt idx="589">
                  <c:v>0.92800349539337734</c:v>
                </c:pt>
                <c:pt idx="590">
                  <c:v>0.9298027392222602</c:v>
                </c:pt>
                <c:pt idx="591">
                  <c:v>0.93160377735107192</c:v>
                </c:pt>
                <c:pt idx="592">
                  <c:v>0.93340662136256025</c:v>
                </c:pt>
                <c:pt idx="593">
                  <c:v>0.93521128293836175</c:v>
                </c:pt>
                <c:pt idx="594">
                  <c:v>0.93701777386010154</c:v>
                </c:pt>
                <c:pt idx="595">
                  <c:v>0.93882610601051364</c:v>
                </c:pt>
                <c:pt idx="596">
                  <c:v>0.9406362913745695</c:v>
                </c:pt>
                <c:pt idx="597">
                  <c:v>0.94244834204062944</c:v>
                </c:pt>
                <c:pt idx="598">
                  <c:v>0.94426227020160447</c:v>
                </c:pt>
                <c:pt idx="599">
                  <c:v>0.94607808815613526</c:v>
                </c:pt>
                <c:pt idx="600">
                  <c:v>0.94789580830978948</c:v>
                </c:pt>
                <c:pt idx="601">
                  <c:v>0.94971544317627266</c:v>
                </c:pt>
                <c:pt idx="602">
                  <c:v>0.95153700537865793</c:v>
                </c:pt>
                <c:pt idx="603">
                  <c:v>0.95336050765063163</c:v>
                </c:pt>
                <c:pt idx="604">
                  <c:v>0.95518596283775725</c:v>
                </c:pt>
                <c:pt idx="605">
                  <c:v>0.95701338389875534</c:v>
                </c:pt>
                <c:pt idx="606">
                  <c:v>0.95884278390680344</c:v>
                </c:pt>
                <c:pt idx="607">
                  <c:v>0.96067417605085326</c:v>
                </c:pt>
                <c:pt idx="608">
                  <c:v>0.96250757363696426</c:v>
                </c:pt>
                <c:pt idx="609">
                  <c:v>0.96434299008965996</c:v>
                </c:pt>
                <c:pt idx="610">
                  <c:v>0.96618043895330108</c:v>
                </c:pt>
                <c:pt idx="611">
                  <c:v>0.96801993389347696</c:v>
                </c:pt>
                <c:pt idx="612">
                  <c:v>0.96986148869842093</c:v>
                </c:pt>
                <c:pt idx="613">
                  <c:v>0.97170511728043896</c:v>
                </c:pt>
                <c:pt idx="614">
                  <c:v>0.97355083367736728</c:v>
                </c:pt>
                <c:pt idx="615">
                  <c:v>0.97539865205404297</c:v>
                </c:pt>
                <c:pt idx="616">
                  <c:v>0.9772485867038001</c:v>
                </c:pt>
                <c:pt idx="617">
                  <c:v>0.97910065204998675</c:v>
                </c:pt>
                <c:pt idx="618">
                  <c:v>0.98095486264750231</c:v>
                </c:pt>
                <c:pt idx="619">
                  <c:v>0.98281123318435903</c:v>
                </c:pt>
                <c:pt idx="620">
                  <c:v>0.98466977848326476</c:v>
                </c:pt>
                <c:pt idx="621">
                  <c:v>0.98653051350322818</c:v>
                </c:pt>
                <c:pt idx="622">
                  <c:v>0.98839345334119111</c:v>
                </c:pt>
                <c:pt idx="623">
                  <c:v>0.99025861323367759</c:v>
                </c:pt>
                <c:pt idx="624">
                  <c:v>0.99212600855847599</c:v>
                </c:pt>
                <c:pt idx="625">
                  <c:v>0.99399565483633801</c:v>
                </c:pt>
                <c:pt idx="626">
                  <c:v>0.99586756773270657</c:v>
                </c:pt>
                <c:pt idx="627">
                  <c:v>0.99774176305946938</c:v>
                </c:pt>
                <c:pt idx="628">
                  <c:v>0.9996182567767371</c:v>
                </c:pt>
                <c:pt idx="629">
                  <c:v>1.0014970649946475</c:v>
                </c:pt>
                <c:pt idx="630">
                  <c:v>1.0033782039751984</c:v>
                </c:pt>
                <c:pt idx="631">
                  <c:v>1.0052616901341072</c:v>
                </c:pt>
                <c:pt idx="632">
                  <c:v>1.0071475400426957</c:v>
                </c:pt>
                <c:pt idx="633">
                  <c:v>1.0090357704298074</c:v>
                </c:pt>
                <c:pt idx="634">
                  <c:v>1.010926398183752</c:v>
                </c:pt>
                <c:pt idx="635">
                  <c:v>1.0128194403542765</c:v>
                </c:pt>
                <c:pt idx="636">
                  <c:v>1.0147149141545704</c:v>
                </c:pt>
                <c:pt idx="637">
                  <c:v>1.0166128369632981</c:v>
                </c:pt>
                <c:pt idx="638">
                  <c:v>1.0185132263266645</c:v>
                </c:pt>
                <c:pt idx="639">
                  <c:v>1.0204160999605103</c:v>
                </c:pt>
                <c:pt idx="640">
                  <c:v>1.0223214757524401</c:v>
                </c:pt>
                <c:pt idx="641">
                  <c:v>1.0242293717639828</c:v>
                </c:pt>
                <c:pt idx="642">
                  <c:v>1.0261398062327873</c:v>
                </c:pt>
                <c:pt idx="643">
                  <c:v>1.0280527975748466</c:v>
                </c:pt>
                <c:pt idx="644">
                  <c:v>1.0299683643867636</c:v>
                </c:pt>
                <c:pt idx="645">
                  <c:v>1.0318865254480472</c:v>
                </c:pt>
                <c:pt idx="646">
                  <c:v>1.0338072997234435</c:v>
                </c:pt>
                <c:pt idx="647">
                  <c:v>1.0357307063653074</c:v>
                </c:pt>
                <c:pt idx="648">
                  <c:v>1.0376567647160078</c:v>
                </c:pt>
                <c:pt idx="649">
                  <c:v>1.0395854943103724</c:v>
                </c:pt>
                <c:pt idx="650">
                  <c:v>1.0415169148781687</c:v>
                </c:pt>
                <c:pt idx="651">
                  <c:v>1.0434510463466276</c:v>
                </c:pt>
                <c:pt idx="652">
                  <c:v>1.0453879088430045</c:v>
                </c:pt>
                <c:pt idx="653">
                  <c:v>1.0473275226971803</c:v>
                </c:pt>
                <c:pt idx="654">
                  <c:v>1.0492699084443053</c:v>
                </c:pt>
                <c:pt idx="655">
                  <c:v>1.0512150868274874</c:v>
                </c:pt>
                <c:pt idx="656">
                  <c:v>1.0531630788005168</c:v>
                </c:pt>
                <c:pt idx="657">
                  <c:v>1.055113905530642</c:v>
                </c:pt>
                <c:pt idx="658">
                  <c:v>1.0570675884013845</c:v>
                </c:pt>
                <c:pt idx="659">
                  <c:v>1.0590241490154026</c:v>
                </c:pt>
                <c:pt idx="660">
                  <c:v>1.0609836091974003</c:v>
                </c:pt>
                <c:pt idx="661">
                  <c:v>1.0629459909970842</c:v>
                </c:pt>
                <c:pt idx="662">
                  <c:v>1.0649113166921649</c:v>
                </c:pt>
                <c:pt idx="663">
                  <c:v>1.0668796087914139</c:v>
                </c:pt>
                <c:pt idx="664">
                  <c:v>1.0688508900377647</c:v>
                </c:pt>
                <c:pt idx="665">
                  <c:v>1.070825183411469</c:v>
                </c:pt>
                <c:pt idx="666">
                  <c:v>1.0728025121333005</c:v>
                </c:pt>
                <c:pt idx="667">
                  <c:v>1.0747828996678161</c:v>
                </c:pt>
                <c:pt idx="668">
                  <c:v>1.0767663697266696</c:v>
                </c:pt>
                <c:pt idx="669">
                  <c:v>1.0787529462719785</c:v>
                </c:pt>
                <c:pt idx="670">
                  <c:v>1.08074265351975</c:v>
                </c:pt>
                <c:pt idx="671">
                  <c:v>1.082735515943362</c:v>
                </c:pt>
                <c:pt idx="672">
                  <c:v>1.0847315582771051</c:v>
                </c:pt>
                <c:pt idx="673">
                  <c:v>1.0867308055197797</c:v>
                </c:pt>
                <c:pt idx="674">
                  <c:v>1.08873328293836</c:v>
                </c:pt>
                <c:pt idx="675">
                  <c:v>1.0907390160717139</c:v>
                </c:pt>
                <c:pt idx="676">
                  <c:v>1.09274803073439</c:v>
                </c:pt>
                <c:pt idx="677">
                  <c:v>1.0947603530204695</c:v>
                </c:pt>
                <c:pt idx="678">
                  <c:v>1.0967760093074801</c:v>
                </c:pt>
                <c:pt idx="679">
                  <c:v>1.0987950262603809</c:v>
                </c:pt>
                <c:pt idx="680">
                  <c:v>1.1008174308356129</c:v>
                </c:pt>
                <c:pt idx="681">
                  <c:v>1.1028432502852232</c:v>
                </c:pt>
                <c:pt idx="682">
                  <c:v>1.1048725121610556</c:v>
                </c:pt>
                <c:pt idx="683">
                  <c:v>1.1069052443190188</c:v>
                </c:pt>
                <c:pt idx="684">
                  <c:v>1.1089414749234237</c:v>
                </c:pt>
                <c:pt idx="685">
                  <c:v>1.110981232451403</c:v>
                </c:pt>
                <c:pt idx="686">
                  <c:v>1.1130245456974026</c:v>
                </c:pt>
                <c:pt idx="687">
                  <c:v>1.115071443777754</c:v>
                </c:pt>
                <c:pt idx="688">
                  <c:v>1.1171219561353274</c:v>
                </c:pt>
                <c:pt idx="689">
                  <c:v>1.1191761125442696</c:v>
                </c:pt>
                <c:pt idx="690">
                  <c:v>1.1212339431148193</c:v>
                </c:pt>
                <c:pt idx="691">
                  <c:v>1.1232954782982167</c:v>
                </c:pt>
                <c:pt idx="692">
                  <c:v>1.1253607488916935</c:v>
                </c:pt>
                <c:pt idx="693">
                  <c:v>1.1274297860435558</c:v>
                </c:pt>
                <c:pt idx="694">
                  <c:v>1.129502621258361</c:v>
                </c:pt>
                <c:pt idx="695">
                  <c:v>1.1315792864021814</c:v>
                </c:pt>
                <c:pt idx="696">
                  <c:v>1.1336598137079681</c:v>
                </c:pt>
                <c:pt idx="697">
                  <c:v>1.1357442357810121</c:v>
                </c:pt>
                <c:pt idx="698">
                  <c:v>1.1378325856045024</c:v>
                </c:pt>
                <c:pt idx="699">
                  <c:v>1.139924896545188</c:v>
                </c:pt>
                <c:pt idx="700">
                  <c:v>1.1420212023591427</c:v>
                </c:pt>
                <c:pt idx="701">
                  <c:v>1.1441215371976363</c:v>
                </c:pt>
                <c:pt idx="702">
                  <c:v>1.1462259356131139</c:v>
                </c:pt>
                <c:pt idx="703">
                  <c:v>1.1483344325652864</c:v>
                </c:pt>
                <c:pt idx="704">
                  <c:v>1.1504470634273338</c:v>
                </c:pt>
                <c:pt idx="705">
                  <c:v>1.152563863992226</c:v>
                </c:pt>
                <c:pt idx="706">
                  <c:v>1.1546848704791577</c:v>
                </c:pt>
                <c:pt idx="707">
                  <c:v>1.1568101195401088</c:v>
                </c:pt>
                <c:pt idx="708">
                  <c:v>1.1589396482665262</c:v>
                </c:pt>
                <c:pt idx="709">
                  <c:v>1.1610734941961325</c:v>
                </c:pt>
                <c:pt idx="710">
                  <c:v>1.1632116953198612</c:v>
                </c:pt>
                <c:pt idx="711">
                  <c:v>1.1653542900889309</c:v>
                </c:pt>
                <c:pt idx="712">
                  <c:v>1.1675013174220448</c:v>
                </c:pt>
                <c:pt idx="713">
                  <c:v>1.1696528167127396</c:v>
                </c:pt>
                <c:pt idx="714">
                  <c:v>1.1718088278368639</c:v>
                </c:pt>
                <c:pt idx="715">
                  <c:v>1.1739693911602098</c:v>
                </c:pt>
                <c:pt idx="716">
                  <c:v>1.176134547546291</c:v>
                </c:pt>
                <c:pt idx="717">
                  <c:v>1.1783043383642662</c:v>
                </c:pt>
                <c:pt idx="718">
                  <c:v>1.180478805497025</c:v>
                </c:pt>
                <c:pt idx="719">
                  <c:v>1.1826579913494286</c:v>
                </c:pt>
                <c:pt idx="720">
                  <c:v>1.1848419388567091</c:v>
                </c:pt>
                <c:pt idx="721">
                  <c:v>1.1870306914930424</c:v>
                </c:pt>
                <c:pt idx="722">
                  <c:v>1.1892242932802826</c:v>
                </c:pt>
                <c:pt idx="723">
                  <c:v>1.1914227887968747</c:v>
                </c:pt>
                <c:pt idx="724">
                  <c:v>1.1936262231869446</c:v>
                </c:pt>
                <c:pt idx="725">
                  <c:v>1.1958346421695685</c:v>
                </c:pt>
                <c:pt idx="726">
                  <c:v>1.1980480920482313</c:v>
                </c:pt>
                <c:pt idx="727">
                  <c:v>1.2002666197204748</c:v>
                </c:pt>
                <c:pt idx="728">
                  <c:v>1.2024902726877384</c:v>
                </c:pt>
                <c:pt idx="729">
                  <c:v>1.2047190990654046</c:v>
                </c:pt>
                <c:pt idx="730">
                  <c:v>1.2069531475930444</c:v>
                </c:pt>
                <c:pt idx="731">
                  <c:v>1.2091924676448769</c:v>
                </c:pt>
                <c:pt idx="732">
                  <c:v>1.2114371092404372</c:v>
                </c:pt>
                <c:pt idx="733">
                  <c:v>1.213687123055472</c:v>
                </c:pt>
                <c:pt idx="734">
                  <c:v>1.2159425604330543</c:v>
                </c:pt>
                <c:pt idx="735">
                  <c:v>1.2182034733949316</c:v>
                </c:pt>
                <c:pt idx="736">
                  <c:v>1.2204699146531097</c:v>
                </c:pt>
                <c:pt idx="737">
                  <c:v>1.2227419376216802</c:v>
                </c:pt>
                <c:pt idx="738">
                  <c:v>1.2250195964288959</c:v>
                </c:pt>
                <c:pt idx="739">
                  <c:v>1.227302945929498</c:v>
                </c:pt>
                <c:pt idx="740">
                  <c:v>1.2295920417173081</c:v>
                </c:pt>
                <c:pt idx="741">
                  <c:v>1.2318869401380868</c:v>
                </c:pt>
                <c:pt idx="742">
                  <c:v>1.2341876983026636</c:v>
                </c:pt>
                <c:pt idx="743">
                  <c:v>1.2364943741003516</c:v>
                </c:pt>
                <c:pt idx="744">
                  <c:v>1.2388070262126483</c:v>
                </c:pt>
                <c:pt idx="745">
                  <c:v>1.2411257141272314</c:v>
                </c:pt>
                <c:pt idx="746">
                  <c:v>1.2434504981522623</c:v>
                </c:pt>
                <c:pt idx="747">
                  <c:v>1.245781439430993</c:v>
                </c:pt>
                <c:pt idx="748">
                  <c:v>1.2481185999567002</c:v>
                </c:pt>
                <c:pt idx="749">
                  <c:v>1.250462042587938</c:v>
                </c:pt>
                <c:pt idx="750">
                  <c:v>1.2528118310641356</c:v>
                </c:pt>
                <c:pt idx="751">
                  <c:v>1.2551680300215327</c:v>
                </c:pt>
                <c:pt idx="752">
                  <c:v>1.2575307050094682</c:v>
                </c:pt>
                <c:pt idx="753">
                  <c:v>1.2598999225070395</c:v>
                </c:pt>
                <c:pt idx="754">
                  <c:v>1.2622757499401245</c:v>
                </c:pt>
                <c:pt idx="755">
                  <c:v>1.2646582556987911</c:v>
                </c:pt>
                <c:pt idx="756">
                  <c:v>1.2670475091550992</c:v>
                </c:pt>
                <c:pt idx="757">
                  <c:v>1.2694435806813056</c:v>
                </c:pt>
                <c:pt idx="758">
                  <c:v>1.2718465416684785</c:v>
                </c:pt>
                <c:pt idx="759">
                  <c:v>1.2742564645455441</c:v>
                </c:pt>
                <c:pt idx="760">
                  <c:v>1.2766734227987631</c:v>
                </c:pt>
                <c:pt idx="761">
                  <c:v>1.2790974909916613</c:v>
                </c:pt>
                <c:pt idx="762">
                  <c:v>1.2815287447854145</c:v>
                </c:pt>
                <c:pt idx="763">
                  <c:v>1.2839672609597126</c:v>
                </c:pt>
                <c:pt idx="764">
                  <c:v>1.2864131174341051</c:v>
                </c:pt>
                <c:pt idx="765">
                  <c:v>1.2888663932898519</c:v>
                </c:pt>
                <c:pt idx="766">
                  <c:v>1.2913271687922792</c:v>
                </c:pt>
                <c:pt idx="767">
                  <c:v>1.2937955254136733</c:v>
                </c:pt>
                <c:pt idx="768">
                  <c:v>1.2962715458567082</c:v>
                </c:pt>
                <c:pt idx="769">
                  <c:v>1.2987553140784391</c:v>
                </c:pt>
                <c:pt idx="770">
                  <c:v>1.3012469153148598</c:v>
                </c:pt>
                <c:pt idx="771">
                  <c:v>1.3037464361060627</c:v>
                </c:pt>
                <c:pt idx="772">
                  <c:v>1.3062539643219924</c:v>
                </c:pt>
                <c:pt idx="773">
                  <c:v>1.3087695891888345</c:v>
                </c:pt>
                <c:pt idx="774">
                  <c:v>1.3112934013160387</c:v>
                </c:pt>
                <c:pt idx="775">
                  <c:v>1.3138254927240069</c:v>
                </c:pt>
                <c:pt idx="776">
                  <c:v>1.3163659568724619</c:v>
                </c:pt>
                <c:pt idx="777">
                  <c:v>1.3189148886895081</c:v>
                </c:pt>
                <c:pt idx="778">
                  <c:v>1.3214723846014249</c:v>
                </c:pt>
                <c:pt idx="779">
                  <c:v>1.3240385425631893</c:v>
                </c:pt>
                <c:pt idx="780">
                  <c:v>1.326613462089768</c:v>
                </c:pt>
                <c:pt idx="781">
                  <c:v>1.3291972442881961</c:v>
                </c:pt>
                <c:pt idx="782">
                  <c:v>1.3317899918904608</c:v>
                </c:pt>
                <c:pt idx="783">
                  <c:v>1.3343918092872225</c:v>
                </c:pt>
                <c:pt idx="784">
                  <c:v>1.3370028025623901</c:v>
                </c:pt>
                <c:pt idx="785">
                  <c:v>1.3396230795285873</c:v>
                </c:pt>
                <c:pt idx="786">
                  <c:v>1.3422527497635242</c:v>
                </c:pt>
                <c:pt idx="787">
                  <c:v>1.3448919246473099</c:v>
                </c:pt>
                <c:pt idx="788">
                  <c:v>1.347540717400735</c:v>
                </c:pt>
                <c:pt idx="789">
                  <c:v>1.3501992431245482</c:v>
                </c:pt>
                <c:pt idx="790">
                  <c:v>1.3528676188397653</c:v>
                </c:pt>
                <c:pt idx="791">
                  <c:v>1.3555459635290386</c:v>
                </c:pt>
                <c:pt idx="792">
                  <c:v>1.3582343981791127</c:v>
                </c:pt>
                <c:pt idx="793">
                  <c:v>1.3609330458244213</c:v>
                </c:pt>
                <c:pt idx="794">
                  <c:v>1.3636420315918354</c:v>
                </c:pt>
                <c:pt idx="795">
                  <c:v>1.3663614827466195</c:v>
                </c:pt>
                <c:pt idx="796">
                  <c:v>1.3690915287396228</c:v>
                </c:pt>
                <c:pt idx="797">
                  <c:v>1.3718323012557503</c:v>
                </c:pt>
                <c:pt idx="798">
                  <c:v>1.3745839342637545</c:v>
                </c:pt>
                <c:pt idx="799">
                  <c:v>1.3773465640673856</c:v>
                </c:pt>
                <c:pt idx="800">
                  <c:v>1.3801203293579523</c:v>
                </c:pt>
                <c:pt idx="801">
                  <c:v>1.3829053712683332</c:v>
                </c:pt>
                <c:pt idx="802">
                  <c:v>1.3857018334284859</c:v>
                </c:pt>
                <c:pt idx="803">
                  <c:v>1.3885098620225085</c:v>
                </c:pt>
                <c:pt idx="804">
                  <c:v>1.3913296058473017</c:v>
                </c:pt>
                <c:pt idx="805">
                  <c:v>1.394161216372884</c:v>
                </c:pt>
                <c:pt idx="806">
                  <c:v>1.397004847804417</c:v>
                </c:pt>
                <c:pt idx="807">
                  <c:v>1.3998606571459939</c:v>
                </c:pt>
                <c:pt idx="808">
                  <c:v>1.4027288042662649</c:v>
                </c:pt>
                <c:pt idx="809">
                  <c:v>1.4056094519659377</c:v>
                </c:pt>
                <c:pt idx="810">
                  <c:v>1.4085027660472438</c:v>
                </c:pt>
                <c:pt idx="811">
                  <c:v>1.4114089153854195</c:v>
                </c:pt>
                <c:pt idx="812">
                  <c:v>1.4143280720022759</c:v>
                </c:pt>
                <c:pt idx="813">
                  <c:v>1.4172604111419373</c:v>
                </c:pt>
                <c:pt idx="814">
                  <c:v>1.420206111348814</c:v>
                </c:pt>
                <c:pt idx="815">
                  <c:v>1.4231653545478937</c:v>
                </c:pt>
                <c:pt idx="816">
                  <c:v>1.4261383261274323</c:v>
                </c:pt>
                <c:pt idx="817">
                  <c:v>1.4291252150241305</c:v>
                </c:pt>
                <c:pt idx="818">
                  <c:v>1.4321262138108759</c:v>
                </c:pt>
                <c:pt idx="819">
                  <c:v>1.4351415187871623</c:v>
                </c:pt>
                <c:pt idx="820">
                  <c:v>1.4381713300722607</c:v>
                </c:pt>
                <c:pt idx="821">
                  <c:v>1.4412158517012552</c:v>
                </c:pt>
                <c:pt idx="822">
                  <c:v>1.4442752917240438</c:v>
                </c:pt>
                <c:pt idx="823">
                  <c:v>1.4473498623074184</c:v>
                </c:pt>
                <c:pt idx="824">
                  <c:v>1.4504397798403255</c:v>
                </c:pt>
                <c:pt idx="825">
                  <c:v>1.4535452650424432</c:v>
                </c:pt>
                <c:pt idx="826">
                  <c:v>1.4566665430761745</c:v>
                </c:pt>
                <c:pt idx="827">
                  <c:v>1.459803843662218</c:v>
                </c:pt>
                <c:pt idx="828">
                  <c:v>1.4629574011988127</c:v>
                </c:pt>
                <c:pt idx="829">
                  <c:v>1.4661274548848313</c:v>
                </c:pt>
                <c:pt idx="830">
                  <c:v>1.4693142488468456</c:v>
                </c:pt>
                <c:pt idx="831">
                  <c:v>1.4725180322703217</c:v>
                </c:pt>
                <c:pt idx="832">
                  <c:v>1.4757390595351236</c:v>
                </c:pt>
                <c:pt idx="833">
                  <c:v>1.4789775903554538</c:v>
                </c:pt>
                <c:pt idx="834">
                  <c:v>1.4822338899244485</c:v>
                </c:pt>
                <c:pt idx="835">
                  <c:v>1.4855082290635746</c:v>
                </c:pt>
                <c:pt idx="836">
                  <c:v>1.4888008843770435</c:v>
                </c:pt>
                <c:pt idx="837">
                  <c:v>1.4921121384114266</c:v>
                </c:pt>
                <c:pt idx="838">
                  <c:v>1.4954422798206863</c:v>
                </c:pt>
                <c:pt idx="839">
                  <c:v>1.4987916035368452</c:v>
                </c:pt>
                <c:pt idx="840">
                  <c:v>1.5021604109465088</c:v>
                </c:pt>
                <c:pt idx="841">
                  <c:v>1.5055490100735009</c:v>
                </c:pt>
                <c:pt idx="842">
                  <c:v>1.5089577157678478</c:v>
                </c:pt>
                <c:pt idx="843">
                  <c:v>1.5123868499013695</c:v>
                </c:pt>
                <c:pt idx="844">
                  <c:v>1.5158367415701761</c:v>
                </c:pt>
                <c:pt idx="845">
                  <c:v>1.5193077273043332</c:v>
                </c:pt>
                <c:pt idx="846">
                  <c:v>1.5228001512850116</c:v>
                </c:pt>
                <c:pt idx="847">
                  <c:v>1.526314365569442</c:v>
                </c:pt>
                <c:pt idx="848">
                  <c:v>1.5298507303239954</c:v>
                </c:pt>
                <c:pt idx="849">
                  <c:v>1.5334096140657478</c:v>
                </c:pt>
                <c:pt idx="850">
                  <c:v>1.536991393912901</c:v>
                </c:pt>
                <c:pt idx="851">
                  <c:v>1.5405964558444287</c:v>
                </c:pt>
                <c:pt idx="852">
                  <c:v>1.5442251949693717</c:v>
                </c:pt>
                <c:pt idx="853">
                  <c:v>1.5478780158061953</c:v>
                </c:pt>
                <c:pt idx="854">
                  <c:v>1.5515553325726619</c:v>
                </c:pt>
                <c:pt idx="855">
                  <c:v>1.5552575694866864</c:v>
                </c:pt>
                <c:pt idx="856">
                  <c:v>1.5589851610786754</c:v>
                </c:pt>
                <c:pt idx="857">
                  <c:v>1.5627385525158659</c:v>
                </c:pt>
                <c:pt idx="858">
                  <c:v>1.5665181999392099</c:v>
                </c:pt>
                <c:pt idx="859">
                  <c:v>1.5703245708133968</c:v>
                </c:pt>
                <c:pt idx="860">
                  <c:v>1.5741581442906005</c:v>
                </c:pt>
                <c:pt idx="861">
                  <c:v>1.5780194115886128</c:v>
                </c:pt>
                <c:pt idx="862">
                  <c:v>1.5819088763840281</c:v>
                </c:pt>
                <c:pt idx="863">
                  <c:v>1.5858270552211948</c:v>
                </c:pt>
                <c:pt idx="864">
                  <c:v>1.5897744779376917</c:v>
                </c:pt>
                <c:pt idx="865">
                  <c:v>1.5937516881071132</c:v>
                </c:pt>
                <c:pt idx="866">
                  <c:v>1.5977592435000134</c:v>
                </c:pt>
                <c:pt idx="867">
                  <c:v>1.6017977165638828</c:v>
                </c:pt>
                <c:pt idx="868">
                  <c:v>1.6058676949231101</c:v>
                </c:pt>
                <c:pt idx="869">
                  <c:v>1.6099697818999026</c:v>
                </c:pt>
                <c:pt idx="870">
                  <c:v>1.6141045970572185</c:v>
                </c:pt>
                <c:pt idx="871">
                  <c:v>1.6182727767648275</c:v>
                </c:pt>
                <c:pt idx="872">
                  <c:v>1.6224749747896516</c:v>
                </c:pt>
                <c:pt idx="873">
                  <c:v>1.6267118629116493</c:v>
                </c:pt>
                <c:pt idx="874">
                  <c:v>1.6309841315665443</c:v>
                </c:pt>
                <c:pt idx="875">
                  <c:v>1.6352924905167967</c:v>
                </c:pt>
                <c:pt idx="876">
                  <c:v>1.6396376695522996</c:v>
                </c:pt>
                <c:pt idx="877">
                  <c:v>1.6440204192223629</c:v>
                </c:pt>
                <c:pt idx="878">
                  <c:v>1.6484415116006468</c:v>
                </c:pt>
                <c:pt idx="879">
                  <c:v>1.6529017410848257</c:v>
                </c:pt>
                <c:pt idx="880">
                  <c:v>1.6574019252328402</c:v>
                </c:pt>
                <c:pt idx="881">
                  <c:v>1.6619429056377597</c:v>
                </c:pt>
                <c:pt idx="882">
                  <c:v>1.6665255488433388</c:v>
                </c:pt>
                <c:pt idx="883">
                  <c:v>1.6711507473025777</c:v>
                </c:pt>
                <c:pt idx="884">
                  <c:v>1.6758194203816386</c:v>
                </c:pt>
                <c:pt idx="885">
                  <c:v>1.6805325154117148</c:v>
                </c:pt>
                <c:pt idx="886">
                  <c:v>1.6852910087915691</c:v>
                </c:pt>
                <c:pt idx="887">
                  <c:v>1.6900959071436457</c:v>
                </c:pt>
                <c:pt idx="888">
                  <c:v>1.6949482485268645</c:v>
                </c:pt>
                <c:pt idx="889">
                  <c:v>1.6998491037094181</c:v>
                </c:pt>
                <c:pt idx="890">
                  <c:v>1.7047995775050948</c:v>
                </c:pt>
                <c:pt idx="891">
                  <c:v>1.709800810176926</c:v>
                </c:pt>
                <c:pt idx="892">
                  <c:v>1.7148539789121862</c:v>
                </c:pt>
                <c:pt idx="893">
                  <c:v>1.7199602993730827</c:v>
                </c:pt>
                <c:pt idx="894">
                  <c:v>1.7251210273277726</c:v>
                </c:pt>
                <c:pt idx="895">
                  <c:v>1.7303374603666424</c:v>
                </c:pt>
                <c:pt idx="896">
                  <c:v>1.7356109397092103</c:v>
                </c:pt>
                <c:pt idx="897">
                  <c:v>1.7409428521073207</c:v>
                </c:pt>
                <c:pt idx="898">
                  <c:v>1.7463346318507786</c:v>
                </c:pt>
                <c:pt idx="899">
                  <c:v>1.7517877628819905</c:v>
                </c:pt>
                <c:pt idx="900">
                  <c:v>1.7573037810266867</c:v>
                </c:pt>
                <c:pt idx="901">
                  <c:v>1.7628842763483408</c:v>
                </c:pt>
                <c:pt idx="902">
                  <c:v>1.7685308956344437</c:v>
                </c:pt>
                <c:pt idx="903">
                  <c:v>1.7742453450234859</c:v>
                </c:pt>
                <c:pt idx="904">
                  <c:v>1.7800293927821325</c:v>
                </c:pt>
                <c:pt idx="905">
                  <c:v>1.7858848722428369</c:v>
                </c:pt>
                <c:pt idx="906">
                  <c:v>1.7918136849129906</c:v>
                </c:pt>
                <c:pt idx="907">
                  <c:v>1.7978178037675385</c:v>
                </c:pt>
                <c:pt idx="908">
                  <c:v>1.8038992767380213</c:v>
                </c:pt>
                <c:pt idx="909">
                  <c:v>1.8100602304120157</c:v>
                </c:pt>
                <c:pt idx="910">
                  <c:v>1.8163028739581528</c:v>
                </c:pt>
                <c:pt idx="911">
                  <c:v>1.8226295032931383</c:v>
                </c:pt>
                <c:pt idx="912">
                  <c:v>1.8290425055086064</c:v>
                </c:pt>
                <c:pt idx="913">
                  <c:v>1.8355443635771804</c:v>
                </c:pt>
                <c:pt idx="914">
                  <c:v>1.8421376613587785</c:v>
                </c:pt>
                <c:pt idx="915">
                  <c:v>1.8488250889300666</c:v>
                </c:pt>
                <c:pt idx="916">
                  <c:v>1.8556094482620176</c:v>
                </c:pt>
                <c:pt idx="917">
                  <c:v>1.8624936592727308</c:v>
                </c:pt>
                <c:pt idx="918">
                  <c:v>1.8694807662852233</c:v>
                </c:pt>
                <c:pt idx="919">
                  <c:v>1.8765739449225527</c:v>
                </c:pt>
                <c:pt idx="920">
                  <c:v>1.8837765094757524</c:v>
                </c:pt>
                <c:pt idx="921">
                  <c:v>1.8910919207833508</c:v>
                </c:pt>
                <c:pt idx="922">
                  <c:v>1.8985237946649729</c:v>
                </c:pt>
                <c:pt idx="923">
                  <c:v>1.9060759109556917</c:v>
                </c:pt>
                <c:pt idx="924">
                  <c:v>1.9137522231923416</c:v>
                </c:pt>
                <c:pt idx="925">
                  <c:v>1.9215568690081248</c:v>
                </c:pt>
                <c:pt idx="926">
                  <c:v>1.9294941812975517</c:v>
                </c:pt>
                <c:pt idx="927">
                  <c:v>1.9375687002200861</c:v>
                </c:pt>
                <c:pt idx="928">
                  <c:v>1.9457851861179827</c:v>
                </c:pt>
                <c:pt idx="929">
                  <c:v>1.9541486334317331</c:v>
                </c:pt>
                <c:pt idx="930">
                  <c:v>1.9626642857054657</c:v>
                </c:pt>
                <c:pt idx="931">
                  <c:v>1.9713376517846597</c:v>
                </c:pt>
                <c:pt idx="932">
                  <c:v>1.9801745233197035</c:v>
                </c:pt>
                <c:pt idx="933">
                  <c:v>1.9891809937016423</c:v>
                </c:pt>
                <c:pt idx="934">
                  <c:v>1.9983634785705982</c:v>
                </c:pt>
                <c:pt idx="935">
                  <c:v>2.0077287380536291</c:v>
                </c:pt>
                <c:pt idx="936">
                  <c:v>2.0172839009070289</c:v>
                </c:pt>
                <c:pt idx="937">
                  <c:v>2.0270364907588392</c:v>
                </c:pt>
                <c:pt idx="938">
                  <c:v>2.0369944546709693</c:v>
                </c:pt>
                <c:pt idx="939">
                  <c:v>2.0471661942671355</c:v>
                </c:pt>
                <c:pt idx="940">
                  <c:v>2.0575605997035469</c:v>
                </c:pt>
                <c:pt idx="941">
                  <c:v>2.0681870867942607</c:v>
                </c:pt>
                <c:pt idx="942">
                  <c:v>2.0790556376434197</c:v>
                </c:pt>
                <c:pt idx="943">
                  <c:v>2.0901768451825737</c:v>
                </c:pt>
                <c:pt idx="944">
                  <c:v>2.1015619620645278</c:v>
                </c:pt>
                <c:pt idx="945">
                  <c:v>2.1132229544264418</c:v>
                </c:pt>
                <c:pt idx="946">
                  <c:v>2.1251725611057175</c:v>
                </c:pt>
                <c:pt idx="947">
                  <c:v>2.137424358974529</c:v>
                </c:pt>
                <c:pt idx="948">
                  <c:v>2.1499928351544182</c:v>
                </c:pt>
                <c:pt idx="949">
                  <c:v>2.1628934669837774</c:v>
                </c:pt>
                <c:pt idx="950">
                  <c:v>2.1761428107414993</c:v>
                </c:pt>
                <c:pt idx="951">
                  <c:v>2.1897586002826768</c:v>
                </c:pt>
                <c:pt idx="952">
                  <c:v>2.2037598569222321</c:v>
                </c:pt>
                <c:pt idx="953">
                  <c:v>2.2181670121141743</c:v>
                </c:pt>
                <c:pt idx="954">
                  <c:v>2.2330020447255081</c:v>
                </c:pt>
                <c:pt idx="955">
                  <c:v>2.2482886350018831</c:v>
                </c:pt>
                <c:pt idx="956">
                  <c:v>2.2640523376776844</c:v>
                </c:pt>
                <c:pt idx="957">
                  <c:v>2.2803207771088263</c:v>
                </c:pt>
                <c:pt idx="958">
                  <c:v>2.2971238678173753</c:v>
                </c:pt>
                <c:pt idx="959">
                  <c:v>2.3144940644538199</c:v>
                </c:pt>
                <c:pt idx="960">
                  <c:v>2.3324666459292338</c:v>
                </c:pt>
                <c:pt idx="961">
                  <c:v>2.3510800393780094</c:v>
                </c:pt>
                <c:pt idx="962">
                  <c:v>2.3703761907223457</c:v>
                </c:pt>
                <c:pt idx="963">
                  <c:v>2.3904009899732177</c:v>
                </c:pt>
                <c:pt idx="964">
                  <c:v>2.4112047610862817</c:v>
                </c:pt>
                <c:pt idx="965">
                  <c:v>2.4328428282812316</c:v>
                </c:pt>
                <c:pt idx="966">
                  <c:v>2.4553761733413637</c:v>
                </c:pt>
                <c:pt idx="967">
                  <c:v>2.478872201686396</c:v>
                </c:pt>
                <c:pt idx="968">
                  <c:v>2.503405639150686</c:v>
                </c:pt>
                <c:pt idx="969">
                  <c:v>2.5290595866655439</c:v>
                </c:pt>
                <c:pt idx="970">
                  <c:v>2.5559267667901806</c:v>
                </c:pt>
                <c:pt idx="971">
                  <c:v>2.584111004744281</c:v>
                </c:pt>
                <c:pt idx="972">
                  <c:v>2.6137289979241034</c:v>
                </c:pt>
                <c:pt idx="973">
                  <c:v>2.6449124427491184</c:v>
                </c:pt>
                <c:pt idx="974">
                  <c:v>2.6778106073677312</c:v>
                </c:pt>
                <c:pt idx="975">
                  <c:v>2.7125934650611274</c:v>
                </c:pt>
                <c:pt idx="976">
                  <c:v>2.749455538723077</c:v>
                </c:pt>
                <c:pt idx="977">
                  <c:v>2.7886206553346824</c:v>
                </c:pt>
                <c:pt idx="978">
                  <c:v>2.8303478764502707</c:v>
                </c:pt>
                <c:pt idx="979">
                  <c:v>2.8749389646701098</c:v>
                </c:pt>
                <c:pt idx="980">
                  <c:v>2.9227478795073409</c:v>
                </c:pt>
                <c:pt idx="981">
                  <c:v>2.9741929884623173</c:v>
                </c:pt>
                <c:pt idx="982">
                  <c:v>3.0297729612305684</c:v>
                </c:pt>
                <c:pt idx="983">
                  <c:v>3.0900877362512307</c:v>
                </c:pt>
                <c:pt idx="984">
                  <c:v>3.155866590725934</c:v>
                </c:pt>
                <c:pt idx="985">
                  <c:v>3.2280063454544727</c:v>
                </c:pt>
                <c:pt idx="986">
                  <c:v>3.3076243336123481</c:v>
                </c:pt>
                <c:pt idx="987">
                  <c:v>3.3961333872004129</c:v>
                </c:pt>
                <c:pt idx="988">
                  <c:v>3.4953505443865813</c:v>
                </c:pt>
                <c:pt idx="989">
                  <c:v>3.607659000276529</c:v>
                </c:pt>
                <c:pt idx="990">
                  <c:v>3.7362571453612237</c:v>
                </c:pt>
                <c:pt idx="991">
                  <c:v>3.8855560618834475</c:v>
                </c:pt>
                <c:pt idx="992">
                  <c:v>4.0618428492238294</c:v>
                </c:pt>
                <c:pt idx="993">
                  <c:v>4.2744491371823914</c:v>
                </c:pt>
                <c:pt idx="994">
                  <c:v>4.537953109622511</c:v>
                </c:pt>
                <c:pt idx="995">
                  <c:v>4.8767042096071744</c:v>
                </c:pt>
                <c:pt idx="996">
                  <c:v>5.3352608042820791</c:v>
                </c:pt>
                <c:pt idx="997">
                  <c:v>6.0067634278716255</c:v>
                </c:pt>
                <c:pt idx="998">
                  <c:v>7.1326209767208057</c:v>
                </c:pt>
                <c:pt idx="999">
                  <c:v>9.6729854398566015</c:v>
                </c:pt>
              </c:numCache>
            </c:numRef>
          </c:yVal>
          <c:smooth val="0"/>
        </c:ser>
        <c:ser>
          <c:idx val="1"/>
          <c:order val="1"/>
          <c:marker>
            <c:symbol val="none"/>
          </c:marker>
          <c:xVal>
            <c:numRef>
              <c:f>APropertiesDimless!$L$7:$L$1007</c:f>
              <c:numCache>
                <c:formatCode>0.000</c:formatCode>
                <c:ptCount val="1001"/>
                <c:pt idx="0">
                  <c:v>0</c:v>
                </c:pt>
                <c:pt idx="1">
                  <c:v>1E-3</c:v>
                </c:pt>
                <c:pt idx="2">
                  <c:v>2E-3</c:v>
                </c:pt>
                <c:pt idx="3">
                  <c:v>3.0000000000000001E-3</c:v>
                </c:pt>
                <c:pt idx="4">
                  <c:v>4.0000000000000001E-3</c:v>
                </c:pt>
                <c:pt idx="5">
                  <c:v>5.0000000000000001E-3</c:v>
                </c:pt>
                <c:pt idx="6">
                  <c:v>6.0000000000000001E-3</c:v>
                </c:pt>
                <c:pt idx="7">
                  <c:v>7.0000000000000001E-3</c:v>
                </c:pt>
                <c:pt idx="8">
                  <c:v>8.0000000000000002E-3</c:v>
                </c:pt>
                <c:pt idx="9">
                  <c:v>8.9999999999999993E-3</c:v>
                </c:pt>
                <c:pt idx="10">
                  <c:v>0.01</c:v>
                </c:pt>
                <c:pt idx="11">
                  <c:v>1.0999999999999999E-2</c:v>
                </c:pt>
                <c:pt idx="12">
                  <c:v>1.2E-2</c:v>
                </c:pt>
                <c:pt idx="13">
                  <c:v>1.2999999999999999E-2</c:v>
                </c:pt>
                <c:pt idx="14">
                  <c:v>1.4E-2</c:v>
                </c:pt>
                <c:pt idx="15">
                  <c:v>1.4999999999999999E-2</c:v>
                </c:pt>
                <c:pt idx="16">
                  <c:v>1.6E-2</c:v>
                </c:pt>
                <c:pt idx="17">
                  <c:v>1.7000000000000001E-2</c:v>
                </c:pt>
                <c:pt idx="18">
                  <c:v>1.7999999999999999E-2</c:v>
                </c:pt>
                <c:pt idx="19">
                  <c:v>1.9E-2</c:v>
                </c:pt>
                <c:pt idx="20">
                  <c:v>0.02</c:v>
                </c:pt>
                <c:pt idx="21">
                  <c:v>2.1000000000000001E-2</c:v>
                </c:pt>
                <c:pt idx="22">
                  <c:v>2.1999999999999999E-2</c:v>
                </c:pt>
                <c:pt idx="23">
                  <c:v>2.3E-2</c:v>
                </c:pt>
                <c:pt idx="24">
                  <c:v>2.4E-2</c:v>
                </c:pt>
                <c:pt idx="25">
                  <c:v>2.5000000000000001E-2</c:v>
                </c:pt>
                <c:pt idx="26">
                  <c:v>2.5999999999999999E-2</c:v>
                </c:pt>
                <c:pt idx="27">
                  <c:v>2.7E-2</c:v>
                </c:pt>
                <c:pt idx="28">
                  <c:v>2.8000000000000001E-2</c:v>
                </c:pt>
                <c:pt idx="29">
                  <c:v>2.9000000000000001E-2</c:v>
                </c:pt>
                <c:pt idx="30">
                  <c:v>0.03</c:v>
                </c:pt>
                <c:pt idx="31">
                  <c:v>3.1E-2</c:v>
                </c:pt>
                <c:pt idx="32">
                  <c:v>3.2000000000000001E-2</c:v>
                </c:pt>
                <c:pt idx="33">
                  <c:v>3.3000000000000002E-2</c:v>
                </c:pt>
                <c:pt idx="34">
                  <c:v>3.4000000000000002E-2</c:v>
                </c:pt>
                <c:pt idx="35">
                  <c:v>3.5000000000000003E-2</c:v>
                </c:pt>
                <c:pt idx="36">
                  <c:v>3.5999999999999997E-2</c:v>
                </c:pt>
                <c:pt idx="37">
                  <c:v>3.6999999999999998E-2</c:v>
                </c:pt>
                <c:pt idx="38">
                  <c:v>3.7999999999999999E-2</c:v>
                </c:pt>
                <c:pt idx="39">
                  <c:v>3.9E-2</c:v>
                </c:pt>
                <c:pt idx="40">
                  <c:v>0.04</c:v>
                </c:pt>
                <c:pt idx="41">
                  <c:v>4.1000000000000002E-2</c:v>
                </c:pt>
                <c:pt idx="42">
                  <c:v>4.2000000000000003E-2</c:v>
                </c:pt>
                <c:pt idx="43">
                  <c:v>4.2999999999999997E-2</c:v>
                </c:pt>
                <c:pt idx="44">
                  <c:v>4.3999999999999997E-2</c:v>
                </c:pt>
                <c:pt idx="45">
                  <c:v>4.4999999999999998E-2</c:v>
                </c:pt>
                <c:pt idx="46">
                  <c:v>4.5999999999999999E-2</c:v>
                </c:pt>
                <c:pt idx="47">
                  <c:v>4.7E-2</c:v>
                </c:pt>
                <c:pt idx="48">
                  <c:v>4.8000000000000001E-2</c:v>
                </c:pt>
                <c:pt idx="49">
                  <c:v>4.9000000000000002E-2</c:v>
                </c:pt>
                <c:pt idx="50">
                  <c:v>0.05</c:v>
                </c:pt>
                <c:pt idx="51">
                  <c:v>5.0999999999999997E-2</c:v>
                </c:pt>
                <c:pt idx="52">
                  <c:v>5.1999999999999998E-2</c:v>
                </c:pt>
                <c:pt idx="53">
                  <c:v>5.2999999999999999E-2</c:v>
                </c:pt>
                <c:pt idx="54">
                  <c:v>5.3999999999999999E-2</c:v>
                </c:pt>
                <c:pt idx="55">
                  <c:v>5.5E-2</c:v>
                </c:pt>
                <c:pt idx="56">
                  <c:v>5.6000000000000001E-2</c:v>
                </c:pt>
                <c:pt idx="57">
                  <c:v>5.7000000000000002E-2</c:v>
                </c:pt>
                <c:pt idx="58">
                  <c:v>5.8000000000000003E-2</c:v>
                </c:pt>
                <c:pt idx="59">
                  <c:v>5.8999999999999997E-2</c:v>
                </c:pt>
                <c:pt idx="60">
                  <c:v>0.06</c:v>
                </c:pt>
                <c:pt idx="61">
                  <c:v>6.0999999999999999E-2</c:v>
                </c:pt>
                <c:pt idx="62">
                  <c:v>6.2E-2</c:v>
                </c:pt>
                <c:pt idx="63">
                  <c:v>6.3E-2</c:v>
                </c:pt>
                <c:pt idx="64">
                  <c:v>6.4000000000000001E-2</c:v>
                </c:pt>
                <c:pt idx="65">
                  <c:v>6.5000000000000002E-2</c:v>
                </c:pt>
                <c:pt idx="66">
                  <c:v>6.6000000000000003E-2</c:v>
                </c:pt>
                <c:pt idx="67">
                  <c:v>6.7000000000000004E-2</c:v>
                </c:pt>
                <c:pt idx="68">
                  <c:v>6.8000000000000005E-2</c:v>
                </c:pt>
                <c:pt idx="69">
                  <c:v>6.9000000000000006E-2</c:v>
                </c:pt>
                <c:pt idx="70">
                  <c:v>7.0000000000000007E-2</c:v>
                </c:pt>
                <c:pt idx="71">
                  <c:v>7.0999999999999994E-2</c:v>
                </c:pt>
                <c:pt idx="72">
                  <c:v>7.1999999999999995E-2</c:v>
                </c:pt>
                <c:pt idx="73">
                  <c:v>7.2999999999999995E-2</c:v>
                </c:pt>
                <c:pt idx="74">
                  <c:v>7.3999999999999996E-2</c:v>
                </c:pt>
                <c:pt idx="75">
                  <c:v>7.4999999999999997E-2</c:v>
                </c:pt>
                <c:pt idx="76">
                  <c:v>7.5999999999999998E-2</c:v>
                </c:pt>
                <c:pt idx="77">
                  <c:v>7.6999999999999999E-2</c:v>
                </c:pt>
                <c:pt idx="78">
                  <c:v>7.8E-2</c:v>
                </c:pt>
                <c:pt idx="79">
                  <c:v>7.9000000000000001E-2</c:v>
                </c:pt>
                <c:pt idx="80">
                  <c:v>0.08</c:v>
                </c:pt>
                <c:pt idx="81">
                  <c:v>8.1000000000000003E-2</c:v>
                </c:pt>
                <c:pt idx="82">
                  <c:v>8.2000000000000003E-2</c:v>
                </c:pt>
                <c:pt idx="83">
                  <c:v>8.3000000000000004E-2</c:v>
                </c:pt>
                <c:pt idx="84">
                  <c:v>8.4000000000000005E-2</c:v>
                </c:pt>
                <c:pt idx="85">
                  <c:v>8.5000000000000006E-2</c:v>
                </c:pt>
                <c:pt idx="86">
                  <c:v>8.5999999999999993E-2</c:v>
                </c:pt>
                <c:pt idx="87">
                  <c:v>8.6999999999999994E-2</c:v>
                </c:pt>
                <c:pt idx="88">
                  <c:v>8.7999999999999995E-2</c:v>
                </c:pt>
                <c:pt idx="89">
                  <c:v>8.8999999999999996E-2</c:v>
                </c:pt>
                <c:pt idx="90">
                  <c:v>0.09</c:v>
                </c:pt>
                <c:pt idx="91">
                  <c:v>9.0999999999999998E-2</c:v>
                </c:pt>
                <c:pt idx="92">
                  <c:v>9.1999999999999998E-2</c:v>
                </c:pt>
                <c:pt idx="93">
                  <c:v>9.2999999999999999E-2</c:v>
                </c:pt>
                <c:pt idx="94">
                  <c:v>9.4E-2</c:v>
                </c:pt>
                <c:pt idx="95">
                  <c:v>9.5000000000000001E-2</c:v>
                </c:pt>
                <c:pt idx="96">
                  <c:v>9.6000000000000002E-2</c:v>
                </c:pt>
                <c:pt idx="97">
                  <c:v>9.7000000000000003E-2</c:v>
                </c:pt>
                <c:pt idx="98">
                  <c:v>9.8000000000000004E-2</c:v>
                </c:pt>
                <c:pt idx="99">
                  <c:v>9.9000000000000005E-2</c:v>
                </c:pt>
                <c:pt idx="100">
                  <c:v>0.1</c:v>
                </c:pt>
                <c:pt idx="101">
                  <c:v>0.10100000000000001</c:v>
                </c:pt>
                <c:pt idx="102">
                  <c:v>0.10199999999999999</c:v>
                </c:pt>
                <c:pt idx="103">
                  <c:v>0.10299999999999999</c:v>
                </c:pt>
                <c:pt idx="104">
                  <c:v>0.104</c:v>
                </c:pt>
                <c:pt idx="105">
                  <c:v>0.105</c:v>
                </c:pt>
                <c:pt idx="106">
                  <c:v>0.106</c:v>
                </c:pt>
                <c:pt idx="107">
                  <c:v>0.107</c:v>
                </c:pt>
                <c:pt idx="108">
                  <c:v>0.108</c:v>
                </c:pt>
                <c:pt idx="109">
                  <c:v>0.109</c:v>
                </c:pt>
                <c:pt idx="110">
                  <c:v>0.11</c:v>
                </c:pt>
                <c:pt idx="111">
                  <c:v>0.111</c:v>
                </c:pt>
                <c:pt idx="112">
                  <c:v>0.112</c:v>
                </c:pt>
                <c:pt idx="113">
                  <c:v>0.113</c:v>
                </c:pt>
                <c:pt idx="114">
                  <c:v>0.114</c:v>
                </c:pt>
                <c:pt idx="115">
                  <c:v>0.115</c:v>
                </c:pt>
                <c:pt idx="116">
                  <c:v>0.11600000000000001</c:v>
                </c:pt>
                <c:pt idx="117">
                  <c:v>0.11700000000000001</c:v>
                </c:pt>
                <c:pt idx="118">
                  <c:v>0.11799999999999999</c:v>
                </c:pt>
                <c:pt idx="119">
                  <c:v>0.11899999999999999</c:v>
                </c:pt>
                <c:pt idx="120">
                  <c:v>0.12</c:v>
                </c:pt>
                <c:pt idx="121">
                  <c:v>0.121</c:v>
                </c:pt>
                <c:pt idx="122">
                  <c:v>0.122</c:v>
                </c:pt>
                <c:pt idx="123">
                  <c:v>0.123</c:v>
                </c:pt>
                <c:pt idx="124">
                  <c:v>0.124</c:v>
                </c:pt>
                <c:pt idx="125">
                  <c:v>0.125</c:v>
                </c:pt>
                <c:pt idx="126">
                  <c:v>0.126</c:v>
                </c:pt>
                <c:pt idx="127">
                  <c:v>0.127</c:v>
                </c:pt>
                <c:pt idx="128">
                  <c:v>0.128</c:v>
                </c:pt>
                <c:pt idx="129">
                  <c:v>0.129</c:v>
                </c:pt>
                <c:pt idx="130">
                  <c:v>0.13</c:v>
                </c:pt>
                <c:pt idx="131">
                  <c:v>0.13100000000000001</c:v>
                </c:pt>
                <c:pt idx="132">
                  <c:v>0.13200000000000001</c:v>
                </c:pt>
                <c:pt idx="133">
                  <c:v>0.13300000000000001</c:v>
                </c:pt>
                <c:pt idx="134">
                  <c:v>0.13400000000000001</c:v>
                </c:pt>
                <c:pt idx="135">
                  <c:v>0.13500000000000001</c:v>
                </c:pt>
                <c:pt idx="136">
                  <c:v>0.13600000000000001</c:v>
                </c:pt>
                <c:pt idx="137">
                  <c:v>0.13700000000000001</c:v>
                </c:pt>
                <c:pt idx="138">
                  <c:v>0.13800000000000001</c:v>
                </c:pt>
                <c:pt idx="139">
                  <c:v>0.13900000000000001</c:v>
                </c:pt>
                <c:pt idx="140">
                  <c:v>0.14000000000000001</c:v>
                </c:pt>
                <c:pt idx="141">
                  <c:v>0.14099999999999999</c:v>
                </c:pt>
                <c:pt idx="142">
                  <c:v>0.14199999999999999</c:v>
                </c:pt>
                <c:pt idx="143">
                  <c:v>0.14299999999999999</c:v>
                </c:pt>
                <c:pt idx="144">
                  <c:v>0.14399999999999999</c:v>
                </c:pt>
                <c:pt idx="145">
                  <c:v>0.14499999999999999</c:v>
                </c:pt>
                <c:pt idx="146">
                  <c:v>0.14599999999999999</c:v>
                </c:pt>
                <c:pt idx="147">
                  <c:v>0.14699999999999999</c:v>
                </c:pt>
                <c:pt idx="148">
                  <c:v>0.14799999999999999</c:v>
                </c:pt>
                <c:pt idx="149">
                  <c:v>0.14899999999999999</c:v>
                </c:pt>
                <c:pt idx="150">
                  <c:v>0.15</c:v>
                </c:pt>
                <c:pt idx="151">
                  <c:v>0.151</c:v>
                </c:pt>
                <c:pt idx="152">
                  <c:v>0.152</c:v>
                </c:pt>
                <c:pt idx="153">
                  <c:v>0.153</c:v>
                </c:pt>
                <c:pt idx="154">
                  <c:v>0.154</c:v>
                </c:pt>
                <c:pt idx="155">
                  <c:v>0.155</c:v>
                </c:pt>
                <c:pt idx="156">
                  <c:v>0.156</c:v>
                </c:pt>
                <c:pt idx="157">
                  <c:v>0.157</c:v>
                </c:pt>
                <c:pt idx="158">
                  <c:v>0.158</c:v>
                </c:pt>
                <c:pt idx="159">
                  <c:v>0.159</c:v>
                </c:pt>
                <c:pt idx="160">
                  <c:v>0.16</c:v>
                </c:pt>
                <c:pt idx="161">
                  <c:v>0.161</c:v>
                </c:pt>
                <c:pt idx="162">
                  <c:v>0.16200000000000001</c:v>
                </c:pt>
                <c:pt idx="163">
                  <c:v>0.16300000000000001</c:v>
                </c:pt>
                <c:pt idx="164">
                  <c:v>0.16400000000000001</c:v>
                </c:pt>
                <c:pt idx="165">
                  <c:v>0.16500000000000001</c:v>
                </c:pt>
                <c:pt idx="166">
                  <c:v>0.16600000000000001</c:v>
                </c:pt>
                <c:pt idx="167">
                  <c:v>0.16700000000000001</c:v>
                </c:pt>
                <c:pt idx="168">
                  <c:v>0.16800000000000001</c:v>
                </c:pt>
                <c:pt idx="169">
                  <c:v>0.16900000000000001</c:v>
                </c:pt>
                <c:pt idx="170">
                  <c:v>0.17</c:v>
                </c:pt>
                <c:pt idx="171">
                  <c:v>0.17100000000000001</c:v>
                </c:pt>
                <c:pt idx="172">
                  <c:v>0.17199999999999999</c:v>
                </c:pt>
                <c:pt idx="173">
                  <c:v>0.17299999999999999</c:v>
                </c:pt>
                <c:pt idx="174">
                  <c:v>0.17399999999999999</c:v>
                </c:pt>
                <c:pt idx="175">
                  <c:v>0.17499999999999999</c:v>
                </c:pt>
                <c:pt idx="176">
                  <c:v>0.17599999999999999</c:v>
                </c:pt>
                <c:pt idx="177">
                  <c:v>0.17699999999999999</c:v>
                </c:pt>
                <c:pt idx="178">
                  <c:v>0.17799999999999999</c:v>
                </c:pt>
                <c:pt idx="179">
                  <c:v>0.17899999999999999</c:v>
                </c:pt>
                <c:pt idx="180">
                  <c:v>0.18</c:v>
                </c:pt>
                <c:pt idx="181">
                  <c:v>0.18099999999999999</c:v>
                </c:pt>
                <c:pt idx="182">
                  <c:v>0.182</c:v>
                </c:pt>
                <c:pt idx="183">
                  <c:v>0.183</c:v>
                </c:pt>
                <c:pt idx="184">
                  <c:v>0.184</c:v>
                </c:pt>
                <c:pt idx="185">
                  <c:v>0.185</c:v>
                </c:pt>
                <c:pt idx="186">
                  <c:v>0.186</c:v>
                </c:pt>
                <c:pt idx="187">
                  <c:v>0.187</c:v>
                </c:pt>
                <c:pt idx="188">
                  <c:v>0.188</c:v>
                </c:pt>
                <c:pt idx="189">
                  <c:v>0.189</c:v>
                </c:pt>
                <c:pt idx="190">
                  <c:v>0.19</c:v>
                </c:pt>
                <c:pt idx="191">
                  <c:v>0.191</c:v>
                </c:pt>
                <c:pt idx="192">
                  <c:v>0.192</c:v>
                </c:pt>
                <c:pt idx="193">
                  <c:v>0.193</c:v>
                </c:pt>
                <c:pt idx="194">
                  <c:v>0.19400000000000001</c:v>
                </c:pt>
                <c:pt idx="195">
                  <c:v>0.19500000000000001</c:v>
                </c:pt>
                <c:pt idx="196">
                  <c:v>0.19600000000000001</c:v>
                </c:pt>
                <c:pt idx="197">
                  <c:v>0.19700000000000001</c:v>
                </c:pt>
                <c:pt idx="198">
                  <c:v>0.19800000000000001</c:v>
                </c:pt>
                <c:pt idx="199">
                  <c:v>0.19900000000000001</c:v>
                </c:pt>
                <c:pt idx="200">
                  <c:v>0.2</c:v>
                </c:pt>
                <c:pt idx="201">
                  <c:v>0.20100000000000001</c:v>
                </c:pt>
                <c:pt idx="202">
                  <c:v>0.20200000000000001</c:v>
                </c:pt>
                <c:pt idx="203">
                  <c:v>0.20300000000000001</c:v>
                </c:pt>
                <c:pt idx="204">
                  <c:v>0.20399999999999999</c:v>
                </c:pt>
                <c:pt idx="205">
                  <c:v>0.20499999999999999</c:v>
                </c:pt>
                <c:pt idx="206">
                  <c:v>0.20599999999999999</c:v>
                </c:pt>
                <c:pt idx="207">
                  <c:v>0.20699999999999999</c:v>
                </c:pt>
                <c:pt idx="208">
                  <c:v>0.20799999999999999</c:v>
                </c:pt>
                <c:pt idx="209">
                  <c:v>0.20899999999999999</c:v>
                </c:pt>
                <c:pt idx="210">
                  <c:v>0.21</c:v>
                </c:pt>
                <c:pt idx="211">
                  <c:v>0.21099999999999999</c:v>
                </c:pt>
                <c:pt idx="212">
                  <c:v>0.21199999999999999</c:v>
                </c:pt>
                <c:pt idx="213">
                  <c:v>0.21299999999999999</c:v>
                </c:pt>
                <c:pt idx="214">
                  <c:v>0.214</c:v>
                </c:pt>
                <c:pt idx="215">
                  <c:v>0.215</c:v>
                </c:pt>
                <c:pt idx="216">
                  <c:v>0.216</c:v>
                </c:pt>
                <c:pt idx="217">
                  <c:v>0.217</c:v>
                </c:pt>
                <c:pt idx="218">
                  <c:v>0.218</c:v>
                </c:pt>
                <c:pt idx="219">
                  <c:v>0.219</c:v>
                </c:pt>
                <c:pt idx="220">
                  <c:v>0.22</c:v>
                </c:pt>
                <c:pt idx="221">
                  <c:v>0.221</c:v>
                </c:pt>
                <c:pt idx="222">
                  <c:v>0.222</c:v>
                </c:pt>
                <c:pt idx="223">
                  <c:v>0.223</c:v>
                </c:pt>
                <c:pt idx="224">
                  <c:v>0.224</c:v>
                </c:pt>
                <c:pt idx="225">
                  <c:v>0.22500000000000001</c:v>
                </c:pt>
                <c:pt idx="226">
                  <c:v>0.22600000000000001</c:v>
                </c:pt>
                <c:pt idx="227">
                  <c:v>0.22700000000000001</c:v>
                </c:pt>
                <c:pt idx="228">
                  <c:v>0.22800000000000001</c:v>
                </c:pt>
                <c:pt idx="229">
                  <c:v>0.22900000000000001</c:v>
                </c:pt>
                <c:pt idx="230">
                  <c:v>0.23</c:v>
                </c:pt>
                <c:pt idx="231">
                  <c:v>0.23100000000000001</c:v>
                </c:pt>
                <c:pt idx="232">
                  <c:v>0.23200000000000001</c:v>
                </c:pt>
                <c:pt idx="233">
                  <c:v>0.23300000000000001</c:v>
                </c:pt>
                <c:pt idx="234">
                  <c:v>0.23400000000000001</c:v>
                </c:pt>
                <c:pt idx="235">
                  <c:v>0.23499999999999999</c:v>
                </c:pt>
                <c:pt idx="236">
                  <c:v>0.23599999999999999</c:v>
                </c:pt>
                <c:pt idx="237">
                  <c:v>0.23699999999999999</c:v>
                </c:pt>
                <c:pt idx="238">
                  <c:v>0.23799999999999999</c:v>
                </c:pt>
                <c:pt idx="239">
                  <c:v>0.23899999999999999</c:v>
                </c:pt>
                <c:pt idx="240">
                  <c:v>0.24</c:v>
                </c:pt>
                <c:pt idx="241">
                  <c:v>0.24099999999999999</c:v>
                </c:pt>
                <c:pt idx="242">
                  <c:v>0.24199999999999999</c:v>
                </c:pt>
                <c:pt idx="243">
                  <c:v>0.24299999999999999</c:v>
                </c:pt>
                <c:pt idx="244">
                  <c:v>0.24399999999999999</c:v>
                </c:pt>
                <c:pt idx="245">
                  <c:v>0.245</c:v>
                </c:pt>
                <c:pt idx="246">
                  <c:v>0.246</c:v>
                </c:pt>
                <c:pt idx="247">
                  <c:v>0.247</c:v>
                </c:pt>
                <c:pt idx="248">
                  <c:v>0.248</c:v>
                </c:pt>
                <c:pt idx="249">
                  <c:v>0.249</c:v>
                </c:pt>
                <c:pt idx="250">
                  <c:v>0.25</c:v>
                </c:pt>
                <c:pt idx="251">
                  <c:v>0.251</c:v>
                </c:pt>
                <c:pt idx="252">
                  <c:v>0.252</c:v>
                </c:pt>
                <c:pt idx="253">
                  <c:v>0.253</c:v>
                </c:pt>
                <c:pt idx="254">
                  <c:v>0.254</c:v>
                </c:pt>
                <c:pt idx="255">
                  <c:v>0.255</c:v>
                </c:pt>
                <c:pt idx="256">
                  <c:v>0.25600000000000001</c:v>
                </c:pt>
                <c:pt idx="257">
                  <c:v>0.25700000000000001</c:v>
                </c:pt>
                <c:pt idx="258">
                  <c:v>0.25800000000000001</c:v>
                </c:pt>
                <c:pt idx="259">
                  <c:v>0.25900000000000001</c:v>
                </c:pt>
                <c:pt idx="260">
                  <c:v>0.26</c:v>
                </c:pt>
                <c:pt idx="261">
                  <c:v>0.26100000000000001</c:v>
                </c:pt>
                <c:pt idx="262">
                  <c:v>0.26200000000000001</c:v>
                </c:pt>
                <c:pt idx="263">
                  <c:v>0.26300000000000001</c:v>
                </c:pt>
                <c:pt idx="264">
                  <c:v>0.26400000000000001</c:v>
                </c:pt>
                <c:pt idx="265">
                  <c:v>0.26500000000000001</c:v>
                </c:pt>
                <c:pt idx="266">
                  <c:v>0.26600000000000001</c:v>
                </c:pt>
                <c:pt idx="267">
                  <c:v>0.26700000000000002</c:v>
                </c:pt>
                <c:pt idx="268">
                  <c:v>0.26800000000000002</c:v>
                </c:pt>
                <c:pt idx="269">
                  <c:v>0.26900000000000002</c:v>
                </c:pt>
                <c:pt idx="270">
                  <c:v>0.27</c:v>
                </c:pt>
                <c:pt idx="271">
                  <c:v>0.27100000000000002</c:v>
                </c:pt>
                <c:pt idx="272">
                  <c:v>0.27200000000000002</c:v>
                </c:pt>
                <c:pt idx="273">
                  <c:v>0.27300000000000002</c:v>
                </c:pt>
                <c:pt idx="274">
                  <c:v>0.27400000000000002</c:v>
                </c:pt>
                <c:pt idx="275">
                  <c:v>0.27500000000000002</c:v>
                </c:pt>
                <c:pt idx="276">
                  <c:v>0.27600000000000002</c:v>
                </c:pt>
                <c:pt idx="277">
                  <c:v>0.27700000000000002</c:v>
                </c:pt>
                <c:pt idx="278">
                  <c:v>0.27800000000000002</c:v>
                </c:pt>
                <c:pt idx="279">
                  <c:v>0.27900000000000003</c:v>
                </c:pt>
                <c:pt idx="280">
                  <c:v>0.28000000000000003</c:v>
                </c:pt>
                <c:pt idx="281">
                  <c:v>0.28100000000000003</c:v>
                </c:pt>
                <c:pt idx="282">
                  <c:v>0.28199999999999997</c:v>
                </c:pt>
                <c:pt idx="283">
                  <c:v>0.28299999999999997</c:v>
                </c:pt>
                <c:pt idx="284">
                  <c:v>0.28399999999999997</c:v>
                </c:pt>
                <c:pt idx="285">
                  <c:v>0.28499999999999998</c:v>
                </c:pt>
                <c:pt idx="286">
                  <c:v>0.28599999999999998</c:v>
                </c:pt>
                <c:pt idx="287">
                  <c:v>0.28699999999999998</c:v>
                </c:pt>
                <c:pt idx="288">
                  <c:v>0.28799999999999998</c:v>
                </c:pt>
                <c:pt idx="289">
                  <c:v>0.28899999999999998</c:v>
                </c:pt>
                <c:pt idx="290">
                  <c:v>0.28999999999999998</c:v>
                </c:pt>
                <c:pt idx="291">
                  <c:v>0.29099999999999998</c:v>
                </c:pt>
                <c:pt idx="292">
                  <c:v>0.29199999999999998</c:v>
                </c:pt>
                <c:pt idx="293">
                  <c:v>0.29299999999999998</c:v>
                </c:pt>
                <c:pt idx="294">
                  <c:v>0.29399999999999998</c:v>
                </c:pt>
                <c:pt idx="295">
                  <c:v>0.29499999999999998</c:v>
                </c:pt>
                <c:pt idx="296">
                  <c:v>0.29599999999999999</c:v>
                </c:pt>
                <c:pt idx="297">
                  <c:v>0.29699999999999999</c:v>
                </c:pt>
                <c:pt idx="298">
                  <c:v>0.29799999999999999</c:v>
                </c:pt>
                <c:pt idx="299">
                  <c:v>0.29899999999999999</c:v>
                </c:pt>
                <c:pt idx="300">
                  <c:v>0.3</c:v>
                </c:pt>
                <c:pt idx="301">
                  <c:v>0.30099999999999999</c:v>
                </c:pt>
                <c:pt idx="302">
                  <c:v>0.30199999999999999</c:v>
                </c:pt>
                <c:pt idx="303">
                  <c:v>0.30299999999999999</c:v>
                </c:pt>
                <c:pt idx="304">
                  <c:v>0.30399999999999999</c:v>
                </c:pt>
                <c:pt idx="305">
                  <c:v>0.30499999999999999</c:v>
                </c:pt>
                <c:pt idx="306">
                  <c:v>0.30599999999999999</c:v>
                </c:pt>
                <c:pt idx="307">
                  <c:v>0.307</c:v>
                </c:pt>
                <c:pt idx="308">
                  <c:v>0.308</c:v>
                </c:pt>
                <c:pt idx="309">
                  <c:v>0.309</c:v>
                </c:pt>
                <c:pt idx="310">
                  <c:v>0.31</c:v>
                </c:pt>
                <c:pt idx="311">
                  <c:v>0.311</c:v>
                </c:pt>
                <c:pt idx="312">
                  <c:v>0.312</c:v>
                </c:pt>
                <c:pt idx="313">
                  <c:v>0.313</c:v>
                </c:pt>
                <c:pt idx="314">
                  <c:v>0.314</c:v>
                </c:pt>
                <c:pt idx="315">
                  <c:v>0.315</c:v>
                </c:pt>
                <c:pt idx="316">
                  <c:v>0.316</c:v>
                </c:pt>
                <c:pt idx="317">
                  <c:v>0.317</c:v>
                </c:pt>
                <c:pt idx="318">
                  <c:v>0.318</c:v>
                </c:pt>
                <c:pt idx="319">
                  <c:v>0.31900000000000001</c:v>
                </c:pt>
                <c:pt idx="320">
                  <c:v>0.32</c:v>
                </c:pt>
                <c:pt idx="321">
                  <c:v>0.32100000000000001</c:v>
                </c:pt>
                <c:pt idx="322">
                  <c:v>0.32200000000000001</c:v>
                </c:pt>
                <c:pt idx="323">
                  <c:v>0.32300000000000001</c:v>
                </c:pt>
                <c:pt idx="324">
                  <c:v>0.32400000000000001</c:v>
                </c:pt>
                <c:pt idx="325">
                  <c:v>0.32500000000000001</c:v>
                </c:pt>
                <c:pt idx="326">
                  <c:v>0.32600000000000001</c:v>
                </c:pt>
                <c:pt idx="327">
                  <c:v>0.32700000000000001</c:v>
                </c:pt>
                <c:pt idx="328">
                  <c:v>0.32800000000000001</c:v>
                </c:pt>
                <c:pt idx="329">
                  <c:v>0.32900000000000001</c:v>
                </c:pt>
                <c:pt idx="330">
                  <c:v>0.33</c:v>
                </c:pt>
                <c:pt idx="331">
                  <c:v>0.33100000000000002</c:v>
                </c:pt>
                <c:pt idx="332">
                  <c:v>0.33200000000000002</c:v>
                </c:pt>
                <c:pt idx="333">
                  <c:v>0.33300000000000002</c:v>
                </c:pt>
                <c:pt idx="334">
                  <c:v>0.33400000000000002</c:v>
                </c:pt>
                <c:pt idx="335">
                  <c:v>0.33500000000000002</c:v>
                </c:pt>
                <c:pt idx="336">
                  <c:v>0.33600000000000002</c:v>
                </c:pt>
                <c:pt idx="337">
                  <c:v>0.33700000000000002</c:v>
                </c:pt>
                <c:pt idx="338">
                  <c:v>0.33800000000000002</c:v>
                </c:pt>
                <c:pt idx="339">
                  <c:v>0.33900000000000002</c:v>
                </c:pt>
                <c:pt idx="340">
                  <c:v>0.34</c:v>
                </c:pt>
                <c:pt idx="341">
                  <c:v>0.34100000000000003</c:v>
                </c:pt>
                <c:pt idx="342">
                  <c:v>0.34200000000000003</c:v>
                </c:pt>
                <c:pt idx="343">
                  <c:v>0.34300000000000003</c:v>
                </c:pt>
                <c:pt idx="344">
                  <c:v>0.34399999999999997</c:v>
                </c:pt>
                <c:pt idx="345">
                  <c:v>0.34499999999999997</c:v>
                </c:pt>
                <c:pt idx="346">
                  <c:v>0.34599999999999997</c:v>
                </c:pt>
                <c:pt idx="347">
                  <c:v>0.34699999999999998</c:v>
                </c:pt>
                <c:pt idx="348">
                  <c:v>0.34799999999999998</c:v>
                </c:pt>
                <c:pt idx="349">
                  <c:v>0.34899999999999998</c:v>
                </c:pt>
                <c:pt idx="350">
                  <c:v>0.35</c:v>
                </c:pt>
                <c:pt idx="351">
                  <c:v>0.35099999999999998</c:v>
                </c:pt>
                <c:pt idx="352">
                  <c:v>0.35199999999999998</c:v>
                </c:pt>
                <c:pt idx="353">
                  <c:v>0.35299999999999998</c:v>
                </c:pt>
                <c:pt idx="354">
                  <c:v>0.35399999999999998</c:v>
                </c:pt>
                <c:pt idx="355">
                  <c:v>0.35499999999999998</c:v>
                </c:pt>
                <c:pt idx="356">
                  <c:v>0.35599999999999998</c:v>
                </c:pt>
                <c:pt idx="357">
                  <c:v>0.35699999999999998</c:v>
                </c:pt>
                <c:pt idx="358">
                  <c:v>0.35799999999999998</c:v>
                </c:pt>
                <c:pt idx="359">
                  <c:v>0.35899999999999999</c:v>
                </c:pt>
                <c:pt idx="360">
                  <c:v>0.36</c:v>
                </c:pt>
                <c:pt idx="361">
                  <c:v>0.36099999999999999</c:v>
                </c:pt>
                <c:pt idx="362">
                  <c:v>0.36199999999999999</c:v>
                </c:pt>
                <c:pt idx="363">
                  <c:v>0.36299999999999999</c:v>
                </c:pt>
                <c:pt idx="364">
                  <c:v>0.36399999999999999</c:v>
                </c:pt>
                <c:pt idx="365">
                  <c:v>0.36499999999999999</c:v>
                </c:pt>
                <c:pt idx="366">
                  <c:v>0.36599999999999999</c:v>
                </c:pt>
                <c:pt idx="367">
                  <c:v>0.36699999999999999</c:v>
                </c:pt>
                <c:pt idx="368">
                  <c:v>0.36799999999999999</c:v>
                </c:pt>
                <c:pt idx="369">
                  <c:v>0.36899999999999999</c:v>
                </c:pt>
                <c:pt idx="370">
                  <c:v>0.37</c:v>
                </c:pt>
                <c:pt idx="371">
                  <c:v>0.371</c:v>
                </c:pt>
                <c:pt idx="372">
                  <c:v>0.372</c:v>
                </c:pt>
                <c:pt idx="373">
                  <c:v>0.373</c:v>
                </c:pt>
                <c:pt idx="374">
                  <c:v>0.374</c:v>
                </c:pt>
                <c:pt idx="375">
                  <c:v>0.375</c:v>
                </c:pt>
                <c:pt idx="376">
                  <c:v>0.376</c:v>
                </c:pt>
                <c:pt idx="377">
                  <c:v>0.377</c:v>
                </c:pt>
                <c:pt idx="378">
                  <c:v>0.378</c:v>
                </c:pt>
                <c:pt idx="379">
                  <c:v>0.379</c:v>
                </c:pt>
                <c:pt idx="380">
                  <c:v>0.38</c:v>
                </c:pt>
                <c:pt idx="381">
                  <c:v>0.38100000000000001</c:v>
                </c:pt>
                <c:pt idx="382">
                  <c:v>0.38200000000000001</c:v>
                </c:pt>
                <c:pt idx="383">
                  <c:v>0.38300000000000001</c:v>
                </c:pt>
                <c:pt idx="384">
                  <c:v>0.38400000000000001</c:v>
                </c:pt>
                <c:pt idx="385">
                  <c:v>0.38500000000000001</c:v>
                </c:pt>
                <c:pt idx="386">
                  <c:v>0.38600000000000001</c:v>
                </c:pt>
                <c:pt idx="387">
                  <c:v>0.38700000000000001</c:v>
                </c:pt>
                <c:pt idx="388">
                  <c:v>0.38800000000000001</c:v>
                </c:pt>
                <c:pt idx="389">
                  <c:v>0.38900000000000001</c:v>
                </c:pt>
                <c:pt idx="390">
                  <c:v>0.39</c:v>
                </c:pt>
                <c:pt idx="391">
                  <c:v>0.39100000000000001</c:v>
                </c:pt>
                <c:pt idx="392">
                  <c:v>0.39200000000000002</c:v>
                </c:pt>
                <c:pt idx="393">
                  <c:v>0.39300000000000002</c:v>
                </c:pt>
                <c:pt idx="394">
                  <c:v>0.39400000000000002</c:v>
                </c:pt>
                <c:pt idx="395">
                  <c:v>0.39500000000000002</c:v>
                </c:pt>
                <c:pt idx="396">
                  <c:v>0.39600000000000002</c:v>
                </c:pt>
                <c:pt idx="397">
                  <c:v>0.39700000000000002</c:v>
                </c:pt>
                <c:pt idx="398">
                  <c:v>0.39800000000000002</c:v>
                </c:pt>
                <c:pt idx="399">
                  <c:v>0.39900000000000002</c:v>
                </c:pt>
                <c:pt idx="400">
                  <c:v>0.4</c:v>
                </c:pt>
                <c:pt idx="401">
                  <c:v>0.40100000000000002</c:v>
                </c:pt>
                <c:pt idx="402">
                  <c:v>0.40200000000000002</c:v>
                </c:pt>
                <c:pt idx="403">
                  <c:v>0.40300000000000002</c:v>
                </c:pt>
                <c:pt idx="404">
                  <c:v>0.40400000000000003</c:v>
                </c:pt>
                <c:pt idx="405">
                  <c:v>0.40500000000000003</c:v>
                </c:pt>
                <c:pt idx="406">
                  <c:v>0.40600000000000003</c:v>
                </c:pt>
                <c:pt idx="407">
                  <c:v>0.40699999999999997</c:v>
                </c:pt>
                <c:pt idx="408">
                  <c:v>0.40799999999999997</c:v>
                </c:pt>
                <c:pt idx="409">
                  <c:v>0.40899999999999997</c:v>
                </c:pt>
                <c:pt idx="410">
                  <c:v>0.41</c:v>
                </c:pt>
                <c:pt idx="411">
                  <c:v>0.41099999999999998</c:v>
                </c:pt>
                <c:pt idx="412">
                  <c:v>0.41199999999999998</c:v>
                </c:pt>
                <c:pt idx="413">
                  <c:v>0.41299999999999998</c:v>
                </c:pt>
                <c:pt idx="414">
                  <c:v>0.41399999999999998</c:v>
                </c:pt>
                <c:pt idx="415">
                  <c:v>0.41499999999999998</c:v>
                </c:pt>
                <c:pt idx="416">
                  <c:v>0.41599999999999998</c:v>
                </c:pt>
                <c:pt idx="417">
                  <c:v>0.41699999999999998</c:v>
                </c:pt>
                <c:pt idx="418">
                  <c:v>0.41799999999999998</c:v>
                </c:pt>
                <c:pt idx="419">
                  <c:v>0.41899999999999998</c:v>
                </c:pt>
                <c:pt idx="420">
                  <c:v>0.42</c:v>
                </c:pt>
                <c:pt idx="421">
                  <c:v>0.42099999999999999</c:v>
                </c:pt>
                <c:pt idx="422">
                  <c:v>0.42199999999999999</c:v>
                </c:pt>
                <c:pt idx="423">
                  <c:v>0.42299999999999999</c:v>
                </c:pt>
                <c:pt idx="424">
                  <c:v>0.42399999999999999</c:v>
                </c:pt>
                <c:pt idx="425">
                  <c:v>0.42499999999999999</c:v>
                </c:pt>
                <c:pt idx="426">
                  <c:v>0.42599999999999999</c:v>
                </c:pt>
                <c:pt idx="427">
                  <c:v>0.42699999999999999</c:v>
                </c:pt>
                <c:pt idx="428">
                  <c:v>0.42799999999999999</c:v>
                </c:pt>
                <c:pt idx="429">
                  <c:v>0.42899999999999999</c:v>
                </c:pt>
                <c:pt idx="430">
                  <c:v>0.43</c:v>
                </c:pt>
                <c:pt idx="431">
                  <c:v>0.43099999999999999</c:v>
                </c:pt>
                <c:pt idx="432">
                  <c:v>0.432</c:v>
                </c:pt>
                <c:pt idx="433">
                  <c:v>0.433</c:v>
                </c:pt>
                <c:pt idx="434">
                  <c:v>0.434</c:v>
                </c:pt>
                <c:pt idx="435">
                  <c:v>0.435</c:v>
                </c:pt>
                <c:pt idx="436">
                  <c:v>0.436</c:v>
                </c:pt>
                <c:pt idx="437">
                  <c:v>0.437</c:v>
                </c:pt>
                <c:pt idx="438">
                  <c:v>0.438</c:v>
                </c:pt>
                <c:pt idx="439">
                  <c:v>0.439</c:v>
                </c:pt>
                <c:pt idx="440">
                  <c:v>0.44</c:v>
                </c:pt>
                <c:pt idx="441">
                  <c:v>0.441</c:v>
                </c:pt>
                <c:pt idx="442">
                  <c:v>0.442</c:v>
                </c:pt>
                <c:pt idx="443">
                  <c:v>0.443</c:v>
                </c:pt>
                <c:pt idx="444">
                  <c:v>0.44400000000000001</c:v>
                </c:pt>
                <c:pt idx="445">
                  <c:v>0.44500000000000001</c:v>
                </c:pt>
                <c:pt idx="446">
                  <c:v>0.44600000000000001</c:v>
                </c:pt>
                <c:pt idx="447">
                  <c:v>0.44700000000000001</c:v>
                </c:pt>
                <c:pt idx="448">
                  <c:v>0.44800000000000001</c:v>
                </c:pt>
                <c:pt idx="449">
                  <c:v>0.44900000000000001</c:v>
                </c:pt>
                <c:pt idx="450">
                  <c:v>0.45</c:v>
                </c:pt>
                <c:pt idx="451">
                  <c:v>0.45100000000000001</c:v>
                </c:pt>
                <c:pt idx="452">
                  <c:v>0.45200000000000001</c:v>
                </c:pt>
                <c:pt idx="453">
                  <c:v>0.45300000000000001</c:v>
                </c:pt>
                <c:pt idx="454">
                  <c:v>0.45400000000000001</c:v>
                </c:pt>
                <c:pt idx="455">
                  <c:v>0.45500000000000002</c:v>
                </c:pt>
                <c:pt idx="456">
                  <c:v>0.45600000000000002</c:v>
                </c:pt>
                <c:pt idx="457">
                  <c:v>0.45700000000000002</c:v>
                </c:pt>
                <c:pt idx="458">
                  <c:v>0.45800000000000002</c:v>
                </c:pt>
                <c:pt idx="459">
                  <c:v>0.45900000000000002</c:v>
                </c:pt>
                <c:pt idx="460">
                  <c:v>0.46</c:v>
                </c:pt>
                <c:pt idx="461">
                  <c:v>0.46100000000000002</c:v>
                </c:pt>
                <c:pt idx="462">
                  <c:v>0.46200000000000002</c:v>
                </c:pt>
                <c:pt idx="463">
                  <c:v>0.46300000000000002</c:v>
                </c:pt>
                <c:pt idx="464">
                  <c:v>0.46400000000000002</c:v>
                </c:pt>
                <c:pt idx="465">
                  <c:v>0.46500000000000002</c:v>
                </c:pt>
                <c:pt idx="466">
                  <c:v>0.46600000000000003</c:v>
                </c:pt>
                <c:pt idx="467">
                  <c:v>0.46700000000000003</c:v>
                </c:pt>
                <c:pt idx="468">
                  <c:v>0.46800000000000003</c:v>
                </c:pt>
                <c:pt idx="469">
                  <c:v>0.46899999999999997</c:v>
                </c:pt>
                <c:pt idx="470">
                  <c:v>0.47</c:v>
                </c:pt>
                <c:pt idx="471">
                  <c:v>0.47099999999999997</c:v>
                </c:pt>
                <c:pt idx="472">
                  <c:v>0.47199999999999998</c:v>
                </c:pt>
                <c:pt idx="473">
                  <c:v>0.47299999999999998</c:v>
                </c:pt>
                <c:pt idx="474">
                  <c:v>0.47399999999999998</c:v>
                </c:pt>
                <c:pt idx="475">
                  <c:v>0.47499999999999998</c:v>
                </c:pt>
                <c:pt idx="476">
                  <c:v>0.47599999999999998</c:v>
                </c:pt>
                <c:pt idx="477">
                  <c:v>0.47699999999999998</c:v>
                </c:pt>
                <c:pt idx="478">
                  <c:v>0.47799999999999998</c:v>
                </c:pt>
                <c:pt idx="479">
                  <c:v>0.47899999999999998</c:v>
                </c:pt>
                <c:pt idx="480">
                  <c:v>0.48</c:v>
                </c:pt>
                <c:pt idx="481">
                  <c:v>0.48099999999999998</c:v>
                </c:pt>
                <c:pt idx="482">
                  <c:v>0.48199999999999998</c:v>
                </c:pt>
                <c:pt idx="483">
                  <c:v>0.48299999999999998</c:v>
                </c:pt>
                <c:pt idx="484">
                  <c:v>0.48399999999999999</c:v>
                </c:pt>
                <c:pt idx="485">
                  <c:v>0.48499999999999999</c:v>
                </c:pt>
                <c:pt idx="486">
                  <c:v>0.48599999999999999</c:v>
                </c:pt>
                <c:pt idx="487">
                  <c:v>0.48699999999999999</c:v>
                </c:pt>
                <c:pt idx="488">
                  <c:v>0.48799999999999999</c:v>
                </c:pt>
                <c:pt idx="489">
                  <c:v>0.48899999999999999</c:v>
                </c:pt>
                <c:pt idx="490">
                  <c:v>0.49</c:v>
                </c:pt>
                <c:pt idx="491">
                  <c:v>0.49099999999999999</c:v>
                </c:pt>
                <c:pt idx="492">
                  <c:v>0.49199999999999999</c:v>
                </c:pt>
                <c:pt idx="493">
                  <c:v>0.49299999999999999</c:v>
                </c:pt>
                <c:pt idx="494">
                  <c:v>0.49399999999999999</c:v>
                </c:pt>
                <c:pt idx="495">
                  <c:v>0.495</c:v>
                </c:pt>
                <c:pt idx="496">
                  <c:v>0.496</c:v>
                </c:pt>
                <c:pt idx="497">
                  <c:v>0.497</c:v>
                </c:pt>
                <c:pt idx="498">
                  <c:v>0.498</c:v>
                </c:pt>
                <c:pt idx="499">
                  <c:v>0.499</c:v>
                </c:pt>
                <c:pt idx="500">
                  <c:v>0.5</c:v>
                </c:pt>
                <c:pt idx="501">
                  <c:v>0.501</c:v>
                </c:pt>
                <c:pt idx="502">
                  <c:v>0.502</c:v>
                </c:pt>
                <c:pt idx="503">
                  <c:v>0.503</c:v>
                </c:pt>
                <c:pt idx="504">
                  <c:v>0.504</c:v>
                </c:pt>
                <c:pt idx="505">
                  <c:v>0.505</c:v>
                </c:pt>
                <c:pt idx="506">
                  <c:v>0.50600000000000001</c:v>
                </c:pt>
                <c:pt idx="507">
                  <c:v>0.50700000000000001</c:v>
                </c:pt>
                <c:pt idx="508">
                  <c:v>0.50800000000000001</c:v>
                </c:pt>
                <c:pt idx="509">
                  <c:v>0.50900000000000001</c:v>
                </c:pt>
                <c:pt idx="510">
                  <c:v>0.51</c:v>
                </c:pt>
                <c:pt idx="511">
                  <c:v>0.51100000000000001</c:v>
                </c:pt>
                <c:pt idx="512">
                  <c:v>0.51200000000000001</c:v>
                </c:pt>
                <c:pt idx="513">
                  <c:v>0.51300000000000001</c:v>
                </c:pt>
                <c:pt idx="514">
                  <c:v>0.51400000000000001</c:v>
                </c:pt>
                <c:pt idx="515">
                  <c:v>0.51500000000000001</c:v>
                </c:pt>
                <c:pt idx="516">
                  <c:v>0.51600000000000001</c:v>
                </c:pt>
                <c:pt idx="517">
                  <c:v>0.51700000000000002</c:v>
                </c:pt>
                <c:pt idx="518">
                  <c:v>0.51800000000000002</c:v>
                </c:pt>
                <c:pt idx="519">
                  <c:v>0.51900000000000002</c:v>
                </c:pt>
                <c:pt idx="520">
                  <c:v>0.52</c:v>
                </c:pt>
                <c:pt idx="521">
                  <c:v>0.52100000000000002</c:v>
                </c:pt>
                <c:pt idx="522">
                  <c:v>0.52200000000000002</c:v>
                </c:pt>
                <c:pt idx="523">
                  <c:v>0.52300000000000002</c:v>
                </c:pt>
                <c:pt idx="524">
                  <c:v>0.52400000000000002</c:v>
                </c:pt>
                <c:pt idx="525">
                  <c:v>0.52500000000000002</c:v>
                </c:pt>
                <c:pt idx="526">
                  <c:v>0.52600000000000002</c:v>
                </c:pt>
                <c:pt idx="527">
                  <c:v>0.52700000000000002</c:v>
                </c:pt>
                <c:pt idx="528">
                  <c:v>0.52800000000000002</c:v>
                </c:pt>
                <c:pt idx="529">
                  <c:v>0.52900000000000003</c:v>
                </c:pt>
                <c:pt idx="530">
                  <c:v>0.53</c:v>
                </c:pt>
                <c:pt idx="531">
                  <c:v>0.53100000000000003</c:v>
                </c:pt>
                <c:pt idx="532">
                  <c:v>0.53200000000000003</c:v>
                </c:pt>
                <c:pt idx="533">
                  <c:v>0.53300000000000003</c:v>
                </c:pt>
                <c:pt idx="534">
                  <c:v>0.53400000000000003</c:v>
                </c:pt>
                <c:pt idx="535">
                  <c:v>0.53500000000000003</c:v>
                </c:pt>
                <c:pt idx="536">
                  <c:v>0.53600000000000003</c:v>
                </c:pt>
                <c:pt idx="537">
                  <c:v>0.53700000000000003</c:v>
                </c:pt>
                <c:pt idx="538">
                  <c:v>0.53800000000000003</c:v>
                </c:pt>
                <c:pt idx="539">
                  <c:v>0.53900000000000003</c:v>
                </c:pt>
                <c:pt idx="540">
                  <c:v>0.54</c:v>
                </c:pt>
                <c:pt idx="541">
                  <c:v>0.54100000000000004</c:v>
                </c:pt>
                <c:pt idx="542">
                  <c:v>0.54200000000000004</c:v>
                </c:pt>
                <c:pt idx="543">
                  <c:v>0.54300000000000004</c:v>
                </c:pt>
                <c:pt idx="544">
                  <c:v>0.54400000000000004</c:v>
                </c:pt>
                <c:pt idx="545">
                  <c:v>0.54500000000000004</c:v>
                </c:pt>
                <c:pt idx="546">
                  <c:v>0.54600000000000004</c:v>
                </c:pt>
                <c:pt idx="547">
                  <c:v>0.54700000000000004</c:v>
                </c:pt>
                <c:pt idx="548">
                  <c:v>0.54800000000000004</c:v>
                </c:pt>
                <c:pt idx="549">
                  <c:v>0.54900000000000004</c:v>
                </c:pt>
                <c:pt idx="550">
                  <c:v>0.55000000000000004</c:v>
                </c:pt>
                <c:pt idx="551">
                  <c:v>0.55100000000000005</c:v>
                </c:pt>
                <c:pt idx="552">
                  <c:v>0.55200000000000005</c:v>
                </c:pt>
                <c:pt idx="553">
                  <c:v>0.55300000000000005</c:v>
                </c:pt>
                <c:pt idx="554">
                  <c:v>0.55400000000000005</c:v>
                </c:pt>
                <c:pt idx="555">
                  <c:v>0.55500000000000005</c:v>
                </c:pt>
                <c:pt idx="556">
                  <c:v>0.55600000000000005</c:v>
                </c:pt>
                <c:pt idx="557">
                  <c:v>0.55700000000000005</c:v>
                </c:pt>
                <c:pt idx="558">
                  <c:v>0.55800000000000005</c:v>
                </c:pt>
                <c:pt idx="559">
                  <c:v>0.55900000000000005</c:v>
                </c:pt>
                <c:pt idx="560">
                  <c:v>0.56000000000000005</c:v>
                </c:pt>
                <c:pt idx="561">
                  <c:v>0.56100000000000005</c:v>
                </c:pt>
                <c:pt idx="562">
                  <c:v>0.56200000000000006</c:v>
                </c:pt>
                <c:pt idx="563">
                  <c:v>0.56299999999999994</c:v>
                </c:pt>
                <c:pt idx="564">
                  <c:v>0.56399999999999995</c:v>
                </c:pt>
                <c:pt idx="565">
                  <c:v>0.56499999999999995</c:v>
                </c:pt>
                <c:pt idx="566">
                  <c:v>0.56599999999999995</c:v>
                </c:pt>
                <c:pt idx="567">
                  <c:v>0.56699999999999995</c:v>
                </c:pt>
                <c:pt idx="568">
                  <c:v>0.56799999999999995</c:v>
                </c:pt>
                <c:pt idx="569">
                  <c:v>0.56899999999999995</c:v>
                </c:pt>
                <c:pt idx="570">
                  <c:v>0.56999999999999995</c:v>
                </c:pt>
                <c:pt idx="571">
                  <c:v>0.57099999999999995</c:v>
                </c:pt>
                <c:pt idx="572">
                  <c:v>0.57199999999999995</c:v>
                </c:pt>
                <c:pt idx="573">
                  <c:v>0.57299999999999995</c:v>
                </c:pt>
                <c:pt idx="574">
                  <c:v>0.57399999999999995</c:v>
                </c:pt>
                <c:pt idx="575">
                  <c:v>0.57499999999999996</c:v>
                </c:pt>
                <c:pt idx="576">
                  <c:v>0.57599999999999996</c:v>
                </c:pt>
                <c:pt idx="577">
                  <c:v>0.57699999999999996</c:v>
                </c:pt>
                <c:pt idx="578">
                  <c:v>0.57799999999999996</c:v>
                </c:pt>
                <c:pt idx="579">
                  <c:v>0.57899999999999996</c:v>
                </c:pt>
                <c:pt idx="580">
                  <c:v>0.57999999999999996</c:v>
                </c:pt>
                <c:pt idx="581">
                  <c:v>0.58099999999999996</c:v>
                </c:pt>
                <c:pt idx="582">
                  <c:v>0.58199999999999996</c:v>
                </c:pt>
                <c:pt idx="583">
                  <c:v>0.58299999999999996</c:v>
                </c:pt>
                <c:pt idx="584">
                  <c:v>0.58399999999999996</c:v>
                </c:pt>
                <c:pt idx="585">
                  <c:v>0.58499999999999996</c:v>
                </c:pt>
                <c:pt idx="586">
                  <c:v>0.58599999999999997</c:v>
                </c:pt>
                <c:pt idx="587">
                  <c:v>0.58699999999999997</c:v>
                </c:pt>
                <c:pt idx="588">
                  <c:v>0.58799999999999997</c:v>
                </c:pt>
                <c:pt idx="589">
                  <c:v>0.58899999999999997</c:v>
                </c:pt>
                <c:pt idx="590">
                  <c:v>0.59</c:v>
                </c:pt>
                <c:pt idx="591">
                  <c:v>0.59099999999999997</c:v>
                </c:pt>
                <c:pt idx="592">
                  <c:v>0.59199999999999997</c:v>
                </c:pt>
                <c:pt idx="593">
                  <c:v>0.59299999999999997</c:v>
                </c:pt>
                <c:pt idx="594">
                  <c:v>0.59399999999999997</c:v>
                </c:pt>
                <c:pt idx="595">
                  <c:v>0.59499999999999997</c:v>
                </c:pt>
                <c:pt idx="596">
                  <c:v>0.59599999999999997</c:v>
                </c:pt>
                <c:pt idx="597">
                  <c:v>0.59699999999999998</c:v>
                </c:pt>
                <c:pt idx="598">
                  <c:v>0.59799999999999998</c:v>
                </c:pt>
                <c:pt idx="599">
                  <c:v>0.59899999999999998</c:v>
                </c:pt>
                <c:pt idx="600">
                  <c:v>0.6</c:v>
                </c:pt>
                <c:pt idx="601">
                  <c:v>0.60099999999999998</c:v>
                </c:pt>
                <c:pt idx="602">
                  <c:v>0.60199999999999998</c:v>
                </c:pt>
                <c:pt idx="603">
                  <c:v>0.60299999999999998</c:v>
                </c:pt>
                <c:pt idx="604">
                  <c:v>0.60399999999999998</c:v>
                </c:pt>
                <c:pt idx="605">
                  <c:v>0.60499999999999998</c:v>
                </c:pt>
                <c:pt idx="606">
                  <c:v>0.60599999999999998</c:v>
                </c:pt>
                <c:pt idx="607">
                  <c:v>0.60699999999999998</c:v>
                </c:pt>
                <c:pt idx="608">
                  <c:v>0.60799999999999998</c:v>
                </c:pt>
                <c:pt idx="609">
                  <c:v>0.60899999999999999</c:v>
                </c:pt>
                <c:pt idx="610">
                  <c:v>0.61</c:v>
                </c:pt>
                <c:pt idx="611">
                  <c:v>0.61099999999999999</c:v>
                </c:pt>
                <c:pt idx="612">
                  <c:v>0.61199999999999999</c:v>
                </c:pt>
                <c:pt idx="613">
                  <c:v>0.61299999999999999</c:v>
                </c:pt>
                <c:pt idx="614">
                  <c:v>0.61399999999999999</c:v>
                </c:pt>
                <c:pt idx="615">
                  <c:v>0.61499999999999999</c:v>
                </c:pt>
                <c:pt idx="616">
                  <c:v>0.61599999999999999</c:v>
                </c:pt>
                <c:pt idx="617">
                  <c:v>0.61699999999999999</c:v>
                </c:pt>
                <c:pt idx="618">
                  <c:v>0.61799999999999999</c:v>
                </c:pt>
                <c:pt idx="619">
                  <c:v>0.61899999999999999</c:v>
                </c:pt>
                <c:pt idx="620">
                  <c:v>0.62</c:v>
                </c:pt>
                <c:pt idx="621">
                  <c:v>0.621</c:v>
                </c:pt>
                <c:pt idx="622">
                  <c:v>0.622</c:v>
                </c:pt>
                <c:pt idx="623">
                  <c:v>0.623</c:v>
                </c:pt>
                <c:pt idx="624">
                  <c:v>0.624</c:v>
                </c:pt>
                <c:pt idx="625">
                  <c:v>0.625</c:v>
                </c:pt>
                <c:pt idx="626">
                  <c:v>0.626</c:v>
                </c:pt>
                <c:pt idx="627">
                  <c:v>0.627</c:v>
                </c:pt>
                <c:pt idx="628">
                  <c:v>0.628</c:v>
                </c:pt>
                <c:pt idx="629">
                  <c:v>0.629</c:v>
                </c:pt>
                <c:pt idx="630">
                  <c:v>0.63</c:v>
                </c:pt>
                <c:pt idx="631">
                  <c:v>0.63100000000000001</c:v>
                </c:pt>
                <c:pt idx="632">
                  <c:v>0.63200000000000001</c:v>
                </c:pt>
                <c:pt idx="633">
                  <c:v>0.63300000000000001</c:v>
                </c:pt>
                <c:pt idx="634">
                  <c:v>0.63400000000000001</c:v>
                </c:pt>
                <c:pt idx="635">
                  <c:v>0.63500000000000001</c:v>
                </c:pt>
                <c:pt idx="636">
                  <c:v>0.63600000000000001</c:v>
                </c:pt>
                <c:pt idx="637">
                  <c:v>0.63700000000000001</c:v>
                </c:pt>
                <c:pt idx="638">
                  <c:v>0.63800000000000001</c:v>
                </c:pt>
                <c:pt idx="639">
                  <c:v>0.63900000000000001</c:v>
                </c:pt>
                <c:pt idx="640">
                  <c:v>0.64</c:v>
                </c:pt>
                <c:pt idx="641">
                  <c:v>0.64100000000000001</c:v>
                </c:pt>
                <c:pt idx="642">
                  <c:v>0.64200000000000002</c:v>
                </c:pt>
                <c:pt idx="643">
                  <c:v>0.64300000000000002</c:v>
                </c:pt>
                <c:pt idx="644">
                  <c:v>0.64400000000000002</c:v>
                </c:pt>
                <c:pt idx="645">
                  <c:v>0.64500000000000002</c:v>
                </c:pt>
                <c:pt idx="646">
                  <c:v>0.64600000000000002</c:v>
                </c:pt>
                <c:pt idx="647">
                  <c:v>0.64700000000000002</c:v>
                </c:pt>
                <c:pt idx="648">
                  <c:v>0.64800000000000002</c:v>
                </c:pt>
                <c:pt idx="649">
                  <c:v>0.64900000000000002</c:v>
                </c:pt>
                <c:pt idx="650">
                  <c:v>0.65</c:v>
                </c:pt>
                <c:pt idx="651">
                  <c:v>0.65100000000000002</c:v>
                </c:pt>
                <c:pt idx="652">
                  <c:v>0.65200000000000002</c:v>
                </c:pt>
                <c:pt idx="653">
                  <c:v>0.65300000000000002</c:v>
                </c:pt>
                <c:pt idx="654">
                  <c:v>0.65400000000000003</c:v>
                </c:pt>
                <c:pt idx="655">
                  <c:v>0.65500000000000003</c:v>
                </c:pt>
                <c:pt idx="656">
                  <c:v>0.65600000000000003</c:v>
                </c:pt>
                <c:pt idx="657">
                  <c:v>0.65700000000000003</c:v>
                </c:pt>
                <c:pt idx="658">
                  <c:v>0.65800000000000003</c:v>
                </c:pt>
                <c:pt idx="659">
                  <c:v>0.65900000000000003</c:v>
                </c:pt>
                <c:pt idx="660">
                  <c:v>0.66</c:v>
                </c:pt>
                <c:pt idx="661">
                  <c:v>0.66100000000000003</c:v>
                </c:pt>
                <c:pt idx="662">
                  <c:v>0.66200000000000003</c:v>
                </c:pt>
                <c:pt idx="663">
                  <c:v>0.66300000000000003</c:v>
                </c:pt>
                <c:pt idx="664">
                  <c:v>0.66400000000000003</c:v>
                </c:pt>
                <c:pt idx="665">
                  <c:v>0.66500000000000004</c:v>
                </c:pt>
                <c:pt idx="666">
                  <c:v>0.66600000000000004</c:v>
                </c:pt>
                <c:pt idx="667">
                  <c:v>0.66700000000000004</c:v>
                </c:pt>
                <c:pt idx="668">
                  <c:v>0.66800000000000004</c:v>
                </c:pt>
                <c:pt idx="669">
                  <c:v>0.66900000000000004</c:v>
                </c:pt>
                <c:pt idx="670">
                  <c:v>0.67</c:v>
                </c:pt>
                <c:pt idx="671">
                  <c:v>0.67100000000000004</c:v>
                </c:pt>
                <c:pt idx="672">
                  <c:v>0.67200000000000004</c:v>
                </c:pt>
                <c:pt idx="673">
                  <c:v>0.67300000000000004</c:v>
                </c:pt>
                <c:pt idx="674">
                  <c:v>0.67400000000000004</c:v>
                </c:pt>
                <c:pt idx="675">
                  <c:v>0.67500000000000004</c:v>
                </c:pt>
                <c:pt idx="676">
                  <c:v>0.67600000000000005</c:v>
                </c:pt>
                <c:pt idx="677">
                  <c:v>0.67700000000000005</c:v>
                </c:pt>
                <c:pt idx="678">
                  <c:v>0.67800000000000005</c:v>
                </c:pt>
                <c:pt idx="679">
                  <c:v>0.67900000000000005</c:v>
                </c:pt>
                <c:pt idx="680">
                  <c:v>0.68</c:v>
                </c:pt>
                <c:pt idx="681">
                  <c:v>0.68100000000000005</c:v>
                </c:pt>
                <c:pt idx="682">
                  <c:v>0.68200000000000005</c:v>
                </c:pt>
                <c:pt idx="683">
                  <c:v>0.68300000000000005</c:v>
                </c:pt>
                <c:pt idx="684">
                  <c:v>0.68400000000000005</c:v>
                </c:pt>
                <c:pt idx="685">
                  <c:v>0.68500000000000005</c:v>
                </c:pt>
                <c:pt idx="686">
                  <c:v>0.68600000000000005</c:v>
                </c:pt>
                <c:pt idx="687">
                  <c:v>0.68700000000000006</c:v>
                </c:pt>
                <c:pt idx="688">
                  <c:v>0.68799999999999994</c:v>
                </c:pt>
                <c:pt idx="689">
                  <c:v>0.68899999999999995</c:v>
                </c:pt>
                <c:pt idx="690">
                  <c:v>0.69</c:v>
                </c:pt>
                <c:pt idx="691">
                  <c:v>0.69099999999999995</c:v>
                </c:pt>
                <c:pt idx="692">
                  <c:v>0.69199999999999995</c:v>
                </c:pt>
                <c:pt idx="693">
                  <c:v>0.69299999999999995</c:v>
                </c:pt>
                <c:pt idx="694">
                  <c:v>0.69399999999999995</c:v>
                </c:pt>
                <c:pt idx="695">
                  <c:v>0.69499999999999995</c:v>
                </c:pt>
                <c:pt idx="696">
                  <c:v>0.69599999999999995</c:v>
                </c:pt>
                <c:pt idx="697">
                  <c:v>0.69699999999999995</c:v>
                </c:pt>
                <c:pt idx="698">
                  <c:v>0.69799999999999995</c:v>
                </c:pt>
                <c:pt idx="699">
                  <c:v>0.69899999999999995</c:v>
                </c:pt>
                <c:pt idx="700">
                  <c:v>0.7</c:v>
                </c:pt>
                <c:pt idx="701">
                  <c:v>0.70099999999999996</c:v>
                </c:pt>
                <c:pt idx="702">
                  <c:v>0.70199999999999996</c:v>
                </c:pt>
                <c:pt idx="703">
                  <c:v>0.70299999999999996</c:v>
                </c:pt>
                <c:pt idx="704">
                  <c:v>0.70399999999999996</c:v>
                </c:pt>
                <c:pt idx="705">
                  <c:v>0.70499999999999996</c:v>
                </c:pt>
                <c:pt idx="706">
                  <c:v>0.70599999999999996</c:v>
                </c:pt>
                <c:pt idx="707">
                  <c:v>0.70699999999999996</c:v>
                </c:pt>
                <c:pt idx="708">
                  <c:v>0.70799999999999996</c:v>
                </c:pt>
                <c:pt idx="709">
                  <c:v>0.70899999999999996</c:v>
                </c:pt>
                <c:pt idx="710">
                  <c:v>0.71</c:v>
                </c:pt>
                <c:pt idx="711">
                  <c:v>0.71099999999999997</c:v>
                </c:pt>
                <c:pt idx="712">
                  <c:v>0.71199999999999997</c:v>
                </c:pt>
                <c:pt idx="713">
                  <c:v>0.71299999999999997</c:v>
                </c:pt>
                <c:pt idx="714">
                  <c:v>0.71399999999999997</c:v>
                </c:pt>
                <c:pt idx="715">
                  <c:v>0.71499999999999997</c:v>
                </c:pt>
                <c:pt idx="716">
                  <c:v>0.71599999999999997</c:v>
                </c:pt>
                <c:pt idx="717">
                  <c:v>0.71699999999999997</c:v>
                </c:pt>
                <c:pt idx="718">
                  <c:v>0.71799999999999997</c:v>
                </c:pt>
                <c:pt idx="719">
                  <c:v>0.71899999999999997</c:v>
                </c:pt>
                <c:pt idx="720">
                  <c:v>0.72</c:v>
                </c:pt>
                <c:pt idx="721">
                  <c:v>0.72099999999999997</c:v>
                </c:pt>
                <c:pt idx="722">
                  <c:v>0.72199999999999998</c:v>
                </c:pt>
                <c:pt idx="723">
                  <c:v>0.72299999999999998</c:v>
                </c:pt>
                <c:pt idx="724">
                  <c:v>0.72399999999999998</c:v>
                </c:pt>
                <c:pt idx="725">
                  <c:v>0.72499999999999998</c:v>
                </c:pt>
                <c:pt idx="726">
                  <c:v>0.72599999999999998</c:v>
                </c:pt>
                <c:pt idx="727">
                  <c:v>0.72699999999999998</c:v>
                </c:pt>
                <c:pt idx="728">
                  <c:v>0.72799999999999998</c:v>
                </c:pt>
                <c:pt idx="729">
                  <c:v>0.72899999999999998</c:v>
                </c:pt>
                <c:pt idx="730">
                  <c:v>0.73</c:v>
                </c:pt>
                <c:pt idx="731">
                  <c:v>0.73099999999999998</c:v>
                </c:pt>
                <c:pt idx="732">
                  <c:v>0.73199999999999998</c:v>
                </c:pt>
                <c:pt idx="733">
                  <c:v>0.73299999999999998</c:v>
                </c:pt>
                <c:pt idx="734">
                  <c:v>0.73399999999999999</c:v>
                </c:pt>
                <c:pt idx="735">
                  <c:v>0.73499999999999999</c:v>
                </c:pt>
                <c:pt idx="736">
                  <c:v>0.73599999999999999</c:v>
                </c:pt>
                <c:pt idx="737">
                  <c:v>0.73699999999999999</c:v>
                </c:pt>
                <c:pt idx="738">
                  <c:v>0.73799999999999999</c:v>
                </c:pt>
                <c:pt idx="739">
                  <c:v>0.73899999999999999</c:v>
                </c:pt>
                <c:pt idx="740">
                  <c:v>0.74</c:v>
                </c:pt>
                <c:pt idx="741">
                  <c:v>0.74099999999999999</c:v>
                </c:pt>
                <c:pt idx="742">
                  <c:v>0.74199999999999999</c:v>
                </c:pt>
                <c:pt idx="743">
                  <c:v>0.74299999999999999</c:v>
                </c:pt>
                <c:pt idx="744">
                  <c:v>0.74399999999999999</c:v>
                </c:pt>
                <c:pt idx="745">
                  <c:v>0.745</c:v>
                </c:pt>
                <c:pt idx="746">
                  <c:v>0.746</c:v>
                </c:pt>
                <c:pt idx="747">
                  <c:v>0.747</c:v>
                </c:pt>
                <c:pt idx="748">
                  <c:v>0.748</c:v>
                </c:pt>
                <c:pt idx="749">
                  <c:v>0.749</c:v>
                </c:pt>
                <c:pt idx="750">
                  <c:v>0.75</c:v>
                </c:pt>
                <c:pt idx="751">
                  <c:v>0.751</c:v>
                </c:pt>
                <c:pt idx="752">
                  <c:v>0.752</c:v>
                </c:pt>
                <c:pt idx="753">
                  <c:v>0.753</c:v>
                </c:pt>
                <c:pt idx="754">
                  <c:v>0.754</c:v>
                </c:pt>
                <c:pt idx="755">
                  <c:v>0.755</c:v>
                </c:pt>
                <c:pt idx="756">
                  <c:v>0.75600000000000001</c:v>
                </c:pt>
                <c:pt idx="757">
                  <c:v>0.75700000000000001</c:v>
                </c:pt>
                <c:pt idx="758">
                  <c:v>0.75800000000000001</c:v>
                </c:pt>
                <c:pt idx="759">
                  <c:v>0.75900000000000001</c:v>
                </c:pt>
                <c:pt idx="760">
                  <c:v>0.76</c:v>
                </c:pt>
                <c:pt idx="761">
                  <c:v>0.76100000000000001</c:v>
                </c:pt>
                <c:pt idx="762">
                  <c:v>0.76200000000000001</c:v>
                </c:pt>
                <c:pt idx="763">
                  <c:v>0.76300000000000001</c:v>
                </c:pt>
                <c:pt idx="764">
                  <c:v>0.76400000000000001</c:v>
                </c:pt>
                <c:pt idx="765">
                  <c:v>0.76500000000000001</c:v>
                </c:pt>
                <c:pt idx="766">
                  <c:v>0.76600000000000001</c:v>
                </c:pt>
                <c:pt idx="767">
                  <c:v>0.76700000000000002</c:v>
                </c:pt>
                <c:pt idx="768">
                  <c:v>0.76800000000000002</c:v>
                </c:pt>
                <c:pt idx="769">
                  <c:v>0.76900000000000002</c:v>
                </c:pt>
                <c:pt idx="770">
                  <c:v>0.77</c:v>
                </c:pt>
                <c:pt idx="771">
                  <c:v>0.77100000000000002</c:v>
                </c:pt>
                <c:pt idx="772">
                  <c:v>0.77200000000000002</c:v>
                </c:pt>
                <c:pt idx="773">
                  <c:v>0.77300000000000002</c:v>
                </c:pt>
                <c:pt idx="774">
                  <c:v>0.77400000000000002</c:v>
                </c:pt>
                <c:pt idx="775">
                  <c:v>0.77500000000000002</c:v>
                </c:pt>
                <c:pt idx="776">
                  <c:v>0.77600000000000002</c:v>
                </c:pt>
                <c:pt idx="777">
                  <c:v>0.77700000000000002</c:v>
                </c:pt>
                <c:pt idx="778">
                  <c:v>0.77800000000000002</c:v>
                </c:pt>
                <c:pt idx="779">
                  <c:v>0.77900000000000003</c:v>
                </c:pt>
                <c:pt idx="780">
                  <c:v>0.78</c:v>
                </c:pt>
                <c:pt idx="781">
                  <c:v>0.78100000000000003</c:v>
                </c:pt>
                <c:pt idx="782">
                  <c:v>0.78200000000000003</c:v>
                </c:pt>
                <c:pt idx="783">
                  <c:v>0.78300000000000003</c:v>
                </c:pt>
                <c:pt idx="784">
                  <c:v>0.78400000000000003</c:v>
                </c:pt>
                <c:pt idx="785">
                  <c:v>0.78500000000000003</c:v>
                </c:pt>
                <c:pt idx="786">
                  <c:v>0.78600000000000003</c:v>
                </c:pt>
                <c:pt idx="787">
                  <c:v>0.78700000000000003</c:v>
                </c:pt>
                <c:pt idx="788">
                  <c:v>0.78800000000000003</c:v>
                </c:pt>
                <c:pt idx="789">
                  <c:v>0.78900000000000003</c:v>
                </c:pt>
                <c:pt idx="790">
                  <c:v>0.79</c:v>
                </c:pt>
                <c:pt idx="791">
                  <c:v>0.79100000000000004</c:v>
                </c:pt>
                <c:pt idx="792">
                  <c:v>0.79200000000000004</c:v>
                </c:pt>
                <c:pt idx="793">
                  <c:v>0.79300000000000004</c:v>
                </c:pt>
                <c:pt idx="794">
                  <c:v>0.79400000000000004</c:v>
                </c:pt>
                <c:pt idx="795">
                  <c:v>0.79500000000000004</c:v>
                </c:pt>
                <c:pt idx="796">
                  <c:v>0.79600000000000004</c:v>
                </c:pt>
                <c:pt idx="797">
                  <c:v>0.79700000000000004</c:v>
                </c:pt>
                <c:pt idx="798">
                  <c:v>0.79800000000000004</c:v>
                </c:pt>
                <c:pt idx="799">
                  <c:v>0.79900000000000004</c:v>
                </c:pt>
                <c:pt idx="800">
                  <c:v>0.8</c:v>
                </c:pt>
                <c:pt idx="801">
                  <c:v>0.80100000000000005</c:v>
                </c:pt>
                <c:pt idx="802">
                  <c:v>0.80200000000000005</c:v>
                </c:pt>
                <c:pt idx="803">
                  <c:v>0.80300000000000005</c:v>
                </c:pt>
                <c:pt idx="804">
                  <c:v>0.80400000000000005</c:v>
                </c:pt>
                <c:pt idx="805">
                  <c:v>0.80500000000000005</c:v>
                </c:pt>
                <c:pt idx="806">
                  <c:v>0.80600000000000005</c:v>
                </c:pt>
                <c:pt idx="807">
                  <c:v>0.80700000000000005</c:v>
                </c:pt>
                <c:pt idx="808">
                  <c:v>0.80800000000000005</c:v>
                </c:pt>
                <c:pt idx="809">
                  <c:v>0.80900000000000005</c:v>
                </c:pt>
                <c:pt idx="810">
                  <c:v>0.81</c:v>
                </c:pt>
                <c:pt idx="811">
                  <c:v>0.81100000000000005</c:v>
                </c:pt>
                <c:pt idx="812">
                  <c:v>0.81200000000000006</c:v>
                </c:pt>
                <c:pt idx="813">
                  <c:v>0.81299999999999994</c:v>
                </c:pt>
                <c:pt idx="814">
                  <c:v>0.81399999999999995</c:v>
                </c:pt>
                <c:pt idx="815">
                  <c:v>0.81499999999999995</c:v>
                </c:pt>
                <c:pt idx="816">
                  <c:v>0.81599999999999995</c:v>
                </c:pt>
                <c:pt idx="817">
                  <c:v>0.81699999999999995</c:v>
                </c:pt>
                <c:pt idx="818">
                  <c:v>0.81799999999999995</c:v>
                </c:pt>
                <c:pt idx="819">
                  <c:v>0.81899999999999995</c:v>
                </c:pt>
                <c:pt idx="820">
                  <c:v>0.82</c:v>
                </c:pt>
                <c:pt idx="821">
                  <c:v>0.82099999999999995</c:v>
                </c:pt>
                <c:pt idx="822">
                  <c:v>0.82199999999999995</c:v>
                </c:pt>
                <c:pt idx="823">
                  <c:v>0.82299999999999995</c:v>
                </c:pt>
                <c:pt idx="824">
                  <c:v>0.82399999999999995</c:v>
                </c:pt>
                <c:pt idx="825">
                  <c:v>0.82499999999999996</c:v>
                </c:pt>
                <c:pt idx="826">
                  <c:v>0.82599999999999996</c:v>
                </c:pt>
                <c:pt idx="827">
                  <c:v>0.82699999999999996</c:v>
                </c:pt>
                <c:pt idx="828">
                  <c:v>0.82799999999999996</c:v>
                </c:pt>
                <c:pt idx="829">
                  <c:v>0.82899999999999996</c:v>
                </c:pt>
                <c:pt idx="830">
                  <c:v>0.83</c:v>
                </c:pt>
                <c:pt idx="831">
                  <c:v>0.83099999999999996</c:v>
                </c:pt>
                <c:pt idx="832">
                  <c:v>0.83199999999999996</c:v>
                </c:pt>
                <c:pt idx="833">
                  <c:v>0.83299999999999996</c:v>
                </c:pt>
                <c:pt idx="834">
                  <c:v>0.83399999999999996</c:v>
                </c:pt>
                <c:pt idx="835">
                  <c:v>0.83499999999999996</c:v>
                </c:pt>
                <c:pt idx="836">
                  <c:v>0.83599999999999997</c:v>
                </c:pt>
                <c:pt idx="837">
                  <c:v>0.83699999999999997</c:v>
                </c:pt>
                <c:pt idx="838">
                  <c:v>0.83799999999999997</c:v>
                </c:pt>
                <c:pt idx="839">
                  <c:v>0.83899999999999997</c:v>
                </c:pt>
                <c:pt idx="840">
                  <c:v>0.84</c:v>
                </c:pt>
                <c:pt idx="841">
                  <c:v>0.84099999999999997</c:v>
                </c:pt>
                <c:pt idx="842">
                  <c:v>0.84199999999999997</c:v>
                </c:pt>
                <c:pt idx="843">
                  <c:v>0.84299999999999997</c:v>
                </c:pt>
                <c:pt idx="844">
                  <c:v>0.84399999999999997</c:v>
                </c:pt>
                <c:pt idx="845">
                  <c:v>0.84499999999999997</c:v>
                </c:pt>
                <c:pt idx="846">
                  <c:v>0.84599999999999997</c:v>
                </c:pt>
                <c:pt idx="847">
                  <c:v>0.84699999999999998</c:v>
                </c:pt>
                <c:pt idx="848">
                  <c:v>0.84799999999999998</c:v>
                </c:pt>
                <c:pt idx="849">
                  <c:v>0.84899999999999998</c:v>
                </c:pt>
                <c:pt idx="850">
                  <c:v>0.85</c:v>
                </c:pt>
                <c:pt idx="851">
                  <c:v>0.85099999999999998</c:v>
                </c:pt>
                <c:pt idx="852">
                  <c:v>0.85199999999999998</c:v>
                </c:pt>
                <c:pt idx="853">
                  <c:v>0.85299999999999998</c:v>
                </c:pt>
                <c:pt idx="854">
                  <c:v>0.85399999999999998</c:v>
                </c:pt>
                <c:pt idx="855">
                  <c:v>0.85499999999999998</c:v>
                </c:pt>
                <c:pt idx="856">
                  <c:v>0.85599999999999998</c:v>
                </c:pt>
                <c:pt idx="857">
                  <c:v>0.85699999999999998</c:v>
                </c:pt>
                <c:pt idx="858">
                  <c:v>0.85799999999999998</c:v>
                </c:pt>
                <c:pt idx="859">
                  <c:v>0.85899999999999999</c:v>
                </c:pt>
                <c:pt idx="860">
                  <c:v>0.86</c:v>
                </c:pt>
                <c:pt idx="861">
                  <c:v>0.86099999999999999</c:v>
                </c:pt>
                <c:pt idx="862">
                  <c:v>0.86199999999999999</c:v>
                </c:pt>
                <c:pt idx="863">
                  <c:v>0.86299999999999999</c:v>
                </c:pt>
                <c:pt idx="864">
                  <c:v>0.86399999999999999</c:v>
                </c:pt>
                <c:pt idx="865">
                  <c:v>0.86499999999999999</c:v>
                </c:pt>
                <c:pt idx="866">
                  <c:v>0.86599999999999999</c:v>
                </c:pt>
                <c:pt idx="867">
                  <c:v>0.86699999999999999</c:v>
                </c:pt>
                <c:pt idx="868">
                  <c:v>0.86799999999999999</c:v>
                </c:pt>
                <c:pt idx="869">
                  <c:v>0.86899999999999999</c:v>
                </c:pt>
                <c:pt idx="870">
                  <c:v>0.87</c:v>
                </c:pt>
                <c:pt idx="871">
                  <c:v>0.871</c:v>
                </c:pt>
                <c:pt idx="872">
                  <c:v>0.872</c:v>
                </c:pt>
                <c:pt idx="873">
                  <c:v>0.873</c:v>
                </c:pt>
                <c:pt idx="874">
                  <c:v>0.874</c:v>
                </c:pt>
                <c:pt idx="875">
                  <c:v>0.875</c:v>
                </c:pt>
                <c:pt idx="876">
                  <c:v>0.876</c:v>
                </c:pt>
                <c:pt idx="877">
                  <c:v>0.877</c:v>
                </c:pt>
                <c:pt idx="878">
                  <c:v>0.878</c:v>
                </c:pt>
                <c:pt idx="879">
                  <c:v>0.879</c:v>
                </c:pt>
                <c:pt idx="880">
                  <c:v>0.88</c:v>
                </c:pt>
                <c:pt idx="881">
                  <c:v>0.88100000000000001</c:v>
                </c:pt>
                <c:pt idx="882">
                  <c:v>0.88200000000000001</c:v>
                </c:pt>
                <c:pt idx="883">
                  <c:v>0.88300000000000001</c:v>
                </c:pt>
                <c:pt idx="884">
                  <c:v>0.88400000000000001</c:v>
                </c:pt>
                <c:pt idx="885">
                  <c:v>0.88500000000000001</c:v>
                </c:pt>
                <c:pt idx="886">
                  <c:v>0.88600000000000001</c:v>
                </c:pt>
                <c:pt idx="887">
                  <c:v>0.88700000000000001</c:v>
                </c:pt>
                <c:pt idx="888">
                  <c:v>0.88800000000000001</c:v>
                </c:pt>
                <c:pt idx="889">
                  <c:v>0.88900000000000001</c:v>
                </c:pt>
                <c:pt idx="890">
                  <c:v>0.89</c:v>
                </c:pt>
                <c:pt idx="891">
                  <c:v>0.89100000000000001</c:v>
                </c:pt>
                <c:pt idx="892">
                  <c:v>0.89200000000000002</c:v>
                </c:pt>
                <c:pt idx="893">
                  <c:v>0.89300000000000002</c:v>
                </c:pt>
                <c:pt idx="894">
                  <c:v>0.89400000000000002</c:v>
                </c:pt>
                <c:pt idx="895">
                  <c:v>0.89500000000000002</c:v>
                </c:pt>
                <c:pt idx="896">
                  <c:v>0.89600000000000002</c:v>
                </c:pt>
                <c:pt idx="897">
                  <c:v>0.89700000000000002</c:v>
                </c:pt>
                <c:pt idx="898">
                  <c:v>0.89800000000000002</c:v>
                </c:pt>
                <c:pt idx="899">
                  <c:v>0.89900000000000002</c:v>
                </c:pt>
                <c:pt idx="900">
                  <c:v>0.9</c:v>
                </c:pt>
                <c:pt idx="901">
                  <c:v>0.90100000000000002</c:v>
                </c:pt>
                <c:pt idx="902">
                  <c:v>0.90200000000000002</c:v>
                </c:pt>
                <c:pt idx="903">
                  <c:v>0.90300000000000002</c:v>
                </c:pt>
                <c:pt idx="904">
                  <c:v>0.90400000000000003</c:v>
                </c:pt>
                <c:pt idx="905">
                  <c:v>0.90500000000000003</c:v>
                </c:pt>
                <c:pt idx="906">
                  <c:v>0.90600000000000003</c:v>
                </c:pt>
                <c:pt idx="907">
                  <c:v>0.90700000000000003</c:v>
                </c:pt>
                <c:pt idx="908">
                  <c:v>0.90800000000000003</c:v>
                </c:pt>
                <c:pt idx="909">
                  <c:v>0.90900000000000003</c:v>
                </c:pt>
                <c:pt idx="910">
                  <c:v>0.91</c:v>
                </c:pt>
                <c:pt idx="911">
                  <c:v>0.91100000000000003</c:v>
                </c:pt>
                <c:pt idx="912">
                  <c:v>0.91200000000000003</c:v>
                </c:pt>
                <c:pt idx="913">
                  <c:v>0.91300000000000003</c:v>
                </c:pt>
                <c:pt idx="914">
                  <c:v>0.91400000000000003</c:v>
                </c:pt>
                <c:pt idx="915">
                  <c:v>0.91500000000000004</c:v>
                </c:pt>
                <c:pt idx="916">
                  <c:v>0.91600000000000004</c:v>
                </c:pt>
                <c:pt idx="917">
                  <c:v>0.91700000000000004</c:v>
                </c:pt>
                <c:pt idx="918">
                  <c:v>0.91800000000000004</c:v>
                </c:pt>
                <c:pt idx="919">
                  <c:v>0.91900000000000004</c:v>
                </c:pt>
                <c:pt idx="920">
                  <c:v>0.92</c:v>
                </c:pt>
                <c:pt idx="921">
                  <c:v>0.92100000000000004</c:v>
                </c:pt>
                <c:pt idx="922">
                  <c:v>0.92200000000000004</c:v>
                </c:pt>
                <c:pt idx="923">
                  <c:v>0.92300000000000004</c:v>
                </c:pt>
                <c:pt idx="924">
                  <c:v>0.92400000000000004</c:v>
                </c:pt>
                <c:pt idx="925">
                  <c:v>0.92500000000000004</c:v>
                </c:pt>
                <c:pt idx="926">
                  <c:v>0.92600000000000005</c:v>
                </c:pt>
                <c:pt idx="927">
                  <c:v>0.92700000000000005</c:v>
                </c:pt>
                <c:pt idx="928">
                  <c:v>0.92800000000000005</c:v>
                </c:pt>
                <c:pt idx="929">
                  <c:v>0.92900000000000005</c:v>
                </c:pt>
                <c:pt idx="930">
                  <c:v>0.93</c:v>
                </c:pt>
                <c:pt idx="931">
                  <c:v>0.93100000000000005</c:v>
                </c:pt>
                <c:pt idx="932">
                  <c:v>0.93200000000000005</c:v>
                </c:pt>
                <c:pt idx="933">
                  <c:v>0.93300000000000005</c:v>
                </c:pt>
                <c:pt idx="934">
                  <c:v>0.93400000000000005</c:v>
                </c:pt>
                <c:pt idx="935">
                  <c:v>0.93500000000000005</c:v>
                </c:pt>
                <c:pt idx="936">
                  <c:v>0.93600000000000005</c:v>
                </c:pt>
                <c:pt idx="937">
                  <c:v>0.93700000000000006</c:v>
                </c:pt>
                <c:pt idx="938">
                  <c:v>0.93799999999999994</c:v>
                </c:pt>
                <c:pt idx="939">
                  <c:v>0.93899999999999995</c:v>
                </c:pt>
                <c:pt idx="940">
                  <c:v>0.94</c:v>
                </c:pt>
                <c:pt idx="941">
                  <c:v>0.94099999999999995</c:v>
                </c:pt>
                <c:pt idx="942">
                  <c:v>0.94199999999999995</c:v>
                </c:pt>
                <c:pt idx="943">
                  <c:v>0.94299999999999995</c:v>
                </c:pt>
                <c:pt idx="944">
                  <c:v>0.94399999999999995</c:v>
                </c:pt>
                <c:pt idx="945">
                  <c:v>0.94499999999999995</c:v>
                </c:pt>
                <c:pt idx="946">
                  <c:v>0.94599999999999995</c:v>
                </c:pt>
                <c:pt idx="947">
                  <c:v>0.94699999999999995</c:v>
                </c:pt>
                <c:pt idx="948">
                  <c:v>0.94799999999999995</c:v>
                </c:pt>
                <c:pt idx="949">
                  <c:v>0.94899999999999995</c:v>
                </c:pt>
                <c:pt idx="950">
                  <c:v>0.95</c:v>
                </c:pt>
                <c:pt idx="951">
                  <c:v>0.95099999999999996</c:v>
                </c:pt>
                <c:pt idx="952">
                  <c:v>0.95199999999999996</c:v>
                </c:pt>
                <c:pt idx="953">
                  <c:v>0.95299999999999996</c:v>
                </c:pt>
                <c:pt idx="954">
                  <c:v>0.95399999999999996</c:v>
                </c:pt>
                <c:pt idx="955">
                  <c:v>0.95499999999999996</c:v>
                </c:pt>
                <c:pt idx="956">
                  <c:v>0.95599999999999996</c:v>
                </c:pt>
                <c:pt idx="957">
                  <c:v>0.95699999999999996</c:v>
                </c:pt>
                <c:pt idx="958">
                  <c:v>0.95799999999999996</c:v>
                </c:pt>
                <c:pt idx="959">
                  <c:v>0.95899999999999996</c:v>
                </c:pt>
                <c:pt idx="960">
                  <c:v>0.96</c:v>
                </c:pt>
                <c:pt idx="961">
                  <c:v>0.96099999999999997</c:v>
                </c:pt>
                <c:pt idx="962">
                  <c:v>0.96199999999999997</c:v>
                </c:pt>
                <c:pt idx="963">
                  <c:v>0.96299999999999997</c:v>
                </c:pt>
                <c:pt idx="964">
                  <c:v>0.96399999999999997</c:v>
                </c:pt>
                <c:pt idx="965">
                  <c:v>0.96499999999999997</c:v>
                </c:pt>
                <c:pt idx="966">
                  <c:v>0.96599999999999997</c:v>
                </c:pt>
                <c:pt idx="967">
                  <c:v>0.96699999999999997</c:v>
                </c:pt>
                <c:pt idx="968">
                  <c:v>0.96799999999999997</c:v>
                </c:pt>
                <c:pt idx="969">
                  <c:v>0.96899999999999997</c:v>
                </c:pt>
                <c:pt idx="970">
                  <c:v>0.97</c:v>
                </c:pt>
                <c:pt idx="971">
                  <c:v>0.97099999999999997</c:v>
                </c:pt>
                <c:pt idx="972">
                  <c:v>0.97199999999999998</c:v>
                </c:pt>
                <c:pt idx="973">
                  <c:v>0.97299999999999998</c:v>
                </c:pt>
                <c:pt idx="974">
                  <c:v>0.97399999999999998</c:v>
                </c:pt>
                <c:pt idx="975">
                  <c:v>0.97499999999999998</c:v>
                </c:pt>
                <c:pt idx="976">
                  <c:v>0.97599999999999998</c:v>
                </c:pt>
                <c:pt idx="977">
                  <c:v>0.97699999999999998</c:v>
                </c:pt>
                <c:pt idx="978">
                  <c:v>0.97799999999999998</c:v>
                </c:pt>
                <c:pt idx="979">
                  <c:v>0.97899999999999998</c:v>
                </c:pt>
                <c:pt idx="980">
                  <c:v>0.98</c:v>
                </c:pt>
                <c:pt idx="981">
                  <c:v>0.98099999999999998</c:v>
                </c:pt>
                <c:pt idx="982">
                  <c:v>0.98199999999999998</c:v>
                </c:pt>
                <c:pt idx="983">
                  <c:v>0.98299999999999998</c:v>
                </c:pt>
                <c:pt idx="984">
                  <c:v>0.98399999999999999</c:v>
                </c:pt>
                <c:pt idx="985">
                  <c:v>0.98499999999999999</c:v>
                </c:pt>
                <c:pt idx="986">
                  <c:v>0.98599999999999999</c:v>
                </c:pt>
                <c:pt idx="987">
                  <c:v>0.98699999999999999</c:v>
                </c:pt>
                <c:pt idx="988">
                  <c:v>0.98799999999999999</c:v>
                </c:pt>
                <c:pt idx="989">
                  <c:v>0.98899999999999999</c:v>
                </c:pt>
                <c:pt idx="990">
                  <c:v>0.99</c:v>
                </c:pt>
                <c:pt idx="991">
                  <c:v>0.99099999999999999</c:v>
                </c:pt>
                <c:pt idx="992">
                  <c:v>0.99199999999999999</c:v>
                </c:pt>
                <c:pt idx="993">
                  <c:v>0.99299999999999999</c:v>
                </c:pt>
                <c:pt idx="994">
                  <c:v>0.99399999999999999</c:v>
                </c:pt>
                <c:pt idx="995">
                  <c:v>0.995</c:v>
                </c:pt>
                <c:pt idx="996">
                  <c:v>0.996</c:v>
                </c:pt>
                <c:pt idx="997">
                  <c:v>0.997</c:v>
                </c:pt>
                <c:pt idx="998">
                  <c:v>0.998</c:v>
                </c:pt>
                <c:pt idx="999">
                  <c:v>0.999</c:v>
                </c:pt>
                <c:pt idx="1000" formatCode="0.0000">
                  <c:v>1</c:v>
                </c:pt>
              </c:numCache>
            </c:numRef>
          </c:xVal>
          <c:yVal>
            <c:numRef>
              <c:f>APropertiesDimless!$N$7:$N$1007</c:f>
              <c:numCache>
                <c:formatCode>0.0000</c:formatCode>
                <c:ptCount val="1001"/>
                <c:pt idx="1">
                  <c:v>1.4999882050624963E-3</c:v>
                </c:pt>
                <c:pt idx="2">
                  <c:v>2.9999535543297814E-3</c:v>
                </c:pt>
                <c:pt idx="3">
                  <c:v>4.4998971484854428E-3</c:v>
                </c:pt>
                <c:pt idx="4">
                  <c:v>5.9998200876457859E-3</c:v>
                </c:pt>
                <c:pt idx="5">
                  <c:v>7.4997234713804675E-3</c:v>
                </c:pt>
                <c:pt idx="6">
                  <c:v>8.9996083987314533E-3</c:v>
                </c:pt>
                <c:pt idx="7">
                  <c:v>1.0499475968232141E-2</c:v>
                </c:pt>
                <c:pt idx="8">
                  <c:v>1.1999327277927794E-2</c:v>
                </c:pt>
                <c:pt idx="9">
                  <c:v>1.3499163425393593E-2</c:v>
                </c:pt>
                <c:pt idx="10">
                  <c:v>1.4998985507755608E-2</c:v>
                </c:pt>
                <c:pt idx="11">
                  <c:v>1.6498794621708536E-2</c:v>
                </c:pt>
                <c:pt idx="12">
                  <c:v>1.7998591863536702E-2</c:v>
                </c:pt>
                <c:pt idx="13">
                  <c:v>1.9498378329131837E-2</c:v>
                </c:pt>
                <c:pt idx="14">
                  <c:v>2.0998155114013494E-2</c:v>
                </c:pt>
                <c:pt idx="15">
                  <c:v>2.249792331334783E-2</c:v>
                </c:pt>
                <c:pt idx="16">
                  <c:v>2.3997684021967225E-2</c:v>
                </c:pt>
                <c:pt idx="17">
                  <c:v>2.5497438334389201E-2</c:v>
                </c:pt>
                <c:pt idx="18">
                  <c:v>2.6997187344835843E-2</c:v>
                </c:pt>
                <c:pt idx="19">
                  <c:v>2.8496932147253178E-2</c:v>
                </c:pt>
                <c:pt idx="20">
                  <c:v>2.99966738353298E-2</c:v>
                </c:pt>
                <c:pt idx="21">
                  <c:v>3.1496413502517175E-2</c:v>
                </c:pt>
                <c:pt idx="22">
                  <c:v>3.2996152242047688E-2</c:v>
                </c:pt>
                <c:pt idx="23">
                  <c:v>3.4495891146954526E-2</c:v>
                </c:pt>
                <c:pt idx="24">
                  <c:v>3.599563131009071E-2</c:v>
                </c:pt>
                <c:pt idx="25">
                  <c:v>3.7495373824148207E-2</c:v>
                </c:pt>
                <c:pt idx="26">
                  <c:v>3.8995119781676871E-2</c:v>
                </c:pt>
                <c:pt idx="27">
                  <c:v>4.0494870275103928E-2</c:v>
                </c:pt>
                <c:pt idx="28">
                  <c:v>4.1994626396753443E-2</c:v>
                </c:pt>
                <c:pt idx="29">
                  <c:v>4.3494389238864187E-2</c:v>
                </c:pt>
                <c:pt idx="30">
                  <c:v>4.4994159893610192E-2</c:v>
                </c:pt>
                <c:pt idx="31">
                  <c:v>4.649393945311904E-2</c:v>
                </c:pt>
                <c:pt idx="32">
                  <c:v>4.7993729009491518E-2</c:v>
                </c:pt>
                <c:pt idx="33">
                  <c:v>4.9493529654820075E-2</c:v>
                </c:pt>
                <c:pt idx="34">
                  <c:v>5.0993342481208265E-2</c:v>
                </c:pt>
                <c:pt idx="35">
                  <c:v>5.2493168580790152E-2</c:v>
                </c:pt>
                <c:pt idx="36">
                  <c:v>5.3993009045749135E-2</c:v>
                </c:pt>
                <c:pt idx="37">
                  <c:v>5.5492864968336685E-2</c:v>
                </c:pt>
                <c:pt idx="38">
                  <c:v>5.6992737440892248E-2</c:v>
                </c:pt>
                <c:pt idx="39">
                  <c:v>5.8492627555861834E-2</c:v>
                </c:pt>
                <c:pt idx="40">
                  <c:v>5.9992536405816935E-2</c:v>
                </c:pt>
                <c:pt idx="41">
                  <c:v>6.1492465083474362E-2</c:v>
                </c:pt>
                <c:pt idx="42">
                  <c:v>6.2992414681714654E-2</c:v>
                </c:pt>
                <c:pt idx="43">
                  <c:v>6.4492386293601309E-2</c:v>
                </c:pt>
                <c:pt idx="44">
                  <c:v>6.5992381012400486E-2</c:v>
                </c:pt>
                <c:pt idx="45">
                  <c:v>6.7492399931599265E-2</c:v>
                </c:pt>
                <c:pt idx="46">
                  <c:v>6.8992444144925585E-2</c:v>
                </c:pt>
                <c:pt idx="47">
                  <c:v>7.0492514746366822E-2</c:v>
                </c:pt>
                <c:pt idx="48">
                  <c:v>7.1992612830189151E-2</c:v>
                </c:pt>
                <c:pt idx="49">
                  <c:v>7.3492739490956485E-2</c:v>
                </c:pt>
                <c:pt idx="50">
                  <c:v>7.4992895823550024E-2</c:v>
                </c:pt>
                <c:pt idx="51">
                  <c:v>7.6493082923187489E-2</c:v>
                </c:pt>
                <c:pt idx="52">
                  <c:v>7.7993301885441499E-2</c:v>
                </c:pt>
                <c:pt idx="53">
                  <c:v>7.949355380625972E-2</c:v>
                </c:pt>
                <c:pt idx="54">
                  <c:v>8.0993839781983407E-2</c:v>
                </c:pt>
                <c:pt idx="55">
                  <c:v>8.2494160909366981E-2</c:v>
                </c:pt>
                <c:pt idx="56">
                  <c:v>8.3994518285597383E-2</c:v>
                </c:pt>
                <c:pt idx="57">
                  <c:v>8.5494913008312551E-2</c:v>
                </c:pt>
                <c:pt idx="58">
                  <c:v>8.6995346175621865E-2</c:v>
                </c:pt>
                <c:pt idx="59">
                  <c:v>8.8495818886124192E-2</c:v>
                </c:pt>
                <c:pt idx="60">
                  <c:v>8.9996332238928445E-2</c:v>
                </c:pt>
                <c:pt idx="61">
                  <c:v>9.1496887333671492E-2</c:v>
                </c:pt>
                <c:pt idx="62">
                  <c:v>9.2997485270538763E-2</c:v>
                </c:pt>
                <c:pt idx="63">
                  <c:v>9.4498127150282718E-2</c:v>
                </c:pt>
                <c:pt idx="64">
                  <c:v>9.5998814074242766E-2</c:v>
                </c:pt>
                <c:pt idx="65">
                  <c:v>9.7499547144364304E-2</c:v>
                </c:pt>
                <c:pt idx="66">
                  <c:v>9.9000327463218366E-2</c:v>
                </c:pt>
                <c:pt idx="67">
                  <c:v>0.10050115613402075</c:v>
                </c:pt>
                <c:pt idx="68">
                  <c:v>0.10200203426065195</c:v>
                </c:pt>
                <c:pt idx="69">
                  <c:v>0.10350296294767611</c:v>
                </c:pt>
                <c:pt idx="70">
                  <c:v>0.10500394330036059</c:v>
                </c:pt>
                <c:pt idx="71">
                  <c:v>0.10650497642469622</c:v>
                </c:pt>
                <c:pt idx="72">
                  <c:v>0.10800606342741594</c:v>
                </c:pt>
                <c:pt idx="73">
                  <c:v>0.10950720541601458</c:v>
                </c:pt>
                <c:pt idx="74">
                  <c:v>0.11100840349876909</c:v>
                </c:pt>
                <c:pt idx="75">
                  <c:v>0.11250965878475694</c:v>
                </c:pt>
                <c:pt idx="76">
                  <c:v>0.11401097238387756</c:v>
                </c:pt>
                <c:pt idx="77">
                  <c:v>0.11551234540687008</c:v>
                </c:pt>
                <c:pt idx="78">
                  <c:v>0.11701377896533445</c:v>
                </c:pt>
                <c:pt idx="79">
                  <c:v>0.11851527417175067</c:v>
                </c:pt>
                <c:pt idx="80">
                  <c:v>0.12001683213949874</c:v>
                </c:pt>
                <c:pt idx="81">
                  <c:v>0.12151845398287803</c:v>
                </c:pt>
                <c:pt idx="82">
                  <c:v>0.12302014081712769</c:v>
                </c:pt>
                <c:pt idx="83">
                  <c:v>0.12452189375844641</c:v>
                </c:pt>
                <c:pt idx="84">
                  <c:v>0.12602371392401207</c:v>
                </c:pt>
                <c:pt idx="85">
                  <c:v>0.12752560243200201</c:v>
                </c:pt>
                <c:pt idx="86">
                  <c:v>0.12902756040161273</c:v>
                </c:pt>
                <c:pt idx="87">
                  <c:v>0.1305295889530802</c:v>
                </c:pt>
                <c:pt idx="88">
                  <c:v>0.13203168920769998</c:v>
                </c:pt>
                <c:pt idx="89">
                  <c:v>0.13353386228784686</c:v>
                </c:pt>
                <c:pt idx="90">
                  <c:v>0.13503610931699542</c:v>
                </c:pt>
                <c:pt idx="91">
                  <c:v>0.13653843141974001</c:v>
                </c:pt>
                <c:pt idx="92">
                  <c:v>0.13804082972181561</c:v>
                </c:pt>
                <c:pt idx="93">
                  <c:v>0.13954330535011666</c:v>
                </c:pt>
                <c:pt idx="94">
                  <c:v>0.14104585943271916</c:v>
                </c:pt>
                <c:pt idx="95">
                  <c:v>0.14254849309889955</c:v>
                </c:pt>
                <c:pt idx="96">
                  <c:v>0.14405120747915617</c:v>
                </c:pt>
                <c:pt idx="97">
                  <c:v>0.1455540037052292</c:v>
                </c:pt>
                <c:pt idx="98">
                  <c:v>0.14705688291012103</c:v>
                </c:pt>
                <c:pt idx="99">
                  <c:v>0.14855984622811724</c:v>
                </c:pt>
                <c:pt idx="100">
                  <c:v>0.15006289479480672</c:v>
                </c:pt>
                <c:pt idx="101">
                  <c:v>0.15156602974710276</c:v>
                </c:pt>
                <c:pt idx="102">
                  <c:v>0.15306925222326342</c:v>
                </c:pt>
                <c:pt idx="103">
                  <c:v>0.15457256336291292</c:v>
                </c:pt>
                <c:pt idx="104">
                  <c:v>0.15607596430706105</c:v>
                </c:pt>
                <c:pt idx="105">
                  <c:v>0.15757945619812563</c:v>
                </c:pt>
                <c:pt idx="106">
                  <c:v>0.15908304017995237</c:v>
                </c:pt>
                <c:pt idx="107">
                  <c:v>0.16058671739783612</c:v>
                </c:pt>
                <c:pt idx="108">
                  <c:v>0.162090488998542</c:v>
                </c:pt>
                <c:pt idx="109">
                  <c:v>0.16359435613032633</c:v>
                </c:pt>
                <c:pt idx="110">
                  <c:v>0.1650983199429579</c:v>
                </c:pt>
                <c:pt idx="111">
                  <c:v>0.16660238158773888</c:v>
                </c:pt>
                <c:pt idx="112">
                  <c:v>0.16810654221752638</c:v>
                </c:pt>
                <c:pt idx="113">
                  <c:v>0.16961080298675368</c:v>
                </c:pt>
                <c:pt idx="114">
                  <c:v>0.17111516505145136</c:v>
                </c:pt>
                <c:pt idx="115">
                  <c:v>0.17261962956926885</c:v>
                </c:pt>
                <c:pt idx="116">
                  <c:v>0.17412419769949619</c:v>
                </c:pt>
                <c:pt idx="117">
                  <c:v>0.1756288706030853</c:v>
                </c:pt>
                <c:pt idx="118">
                  <c:v>0.17713364944267151</c:v>
                </c:pt>
                <c:pt idx="119">
                  <c:v>0.17863853538259553</c:v>
                </c:pt>
                <c:pt idx="120">
                  <c:v>0.18014352958892504</c:v>
                </c:pt>
                <c:pt idx="121">
                  <c:v>0.18164863322947639</c:v>
                </c:pt>
                <c:pt idx="122">
                  <c:v>0.18315384747383687</c:v>
                </c:pt>
                <c:pt idx="123">
                  <c:v>0.1846591734933859</c:v>
                </c:pt>
                <c:pt idx="124">
                  <c:v>0.18616461246131827</c:v>
                </c:pt>
                <c:pt idx="125">
                  <c:v>0.18767016555266502</c:v>
                </c:pt>
                <c:pt idx="126">
                  <c:v>0.18917583394431597</c:v>
                </c:pt>
                <c:pt idx="127">
                  <c:v>0.1906816188150427</c:v>
                </c:pt>
                <c:pt idx="128">
                  <c:v>0.19218752134551961</c:v>
                </c:pt>
                <c:pt idx="129">
                  <c:v>0.19369354271834732</c:v>
                </c:pt>
                <c:pt idx="130">
                  <c:v>0.19519968411807465</c:v>
                </c:pt>
                <c:pt idx="131">
                  <c:v>0.19670594673122133</c:v>
                </c:pt>
                <c:pt idx="132">
                  <c:v>0.19821233174630021</c:v>
                </c:pt>
                <c:pt idx="133">
                  <c:v>0.19971884035384088</c:v>
                </c:pt>
                <c:pt idx="134">
                  <c:v>0.20122547374641137</c:v>
                </c:pt>
                <c:pt idx="135">
                  <c:v>0.20273223311864166</c:v>
                </c:pt>
                <c:pt idx="136">
                  <c:v>0.20423911966724653</c:v>
                </c:pt>
                <c:pt idx="137">
                  <c:v>0.20574613459104824</c:v>
                </c:pt>
                <c:pt idx="138">
                  <c:v>0.20725327909100033</c:v>
                </c:pt>
                <c:pt idx="139">
                  <c:v>0.20876055437020974</c:v>
                </c:pt>
                <c:pt idx="140">
                  <c:v>0.21026796163396133</c:v>
                </c:pt>
                <c:pt idx="141">
                  <c:v>0.21177550208974022</c:v>
                </c:pt>
                <c:pt idx="142">
                  <c:v>0.21328317694725585</c:v>
                </c:pt>
                <c:pt idx="143">
                  <c:v>0.21479098741846506</c:v>
                </c:pt>
                <c:pt idx="144">
                  <c:v>0.21629893471759631</c:v>
                </c:pt>
                <c:pt idx="145">
                  <c:v>0.21780702006117267</c:v>
                </c:pt>
                <c:pt idx="146">
                  <c:v>0.21931524466803637</c:v>
                </c:pt>
                <c:pt idx="147">
                  <c:v>0.22082360975937193</c:v>
                </c:pt>
                <c:pt idx="148">
                  <c:v>0.22233211655873097</c:v>
                </c:pt>
                <c:pt idx="149">
                  <c:v>0.22384076629205563</c:v>
                </c:pt>
                <c:pt idx="150">
                  <c:v>0.22534956018770314</c:v>
                </c:pt>
                <c:pt idx="151">
                  <c:v>0.2268584994764698</c:v>
                </c:pt>
                <c:pt idx="152">
                  <c:v>0.22836758539161606</c:v>
                </c:pt>
                <c:pt idx="153">
                  <c:v>0.2298768191688898</c:v>
                </c:pt>
                <c:pt idx="154">
                  <c:v>0.23138620204655225</c:v>
                </c:pt>
                <c:pt idx="155">
                  <c:v>0.2328957352654018</c:v>
                </c:pt>
                <c:pt idx="156">
                  <c:v>0.23440542006879883</c:v>
                </c:pt>
                <c:pt idx="157">
                  <c:v>0.23591525770269106</c:v>
                </c:pt>
                <c:pt idx="158">
                  <c:v>0.23742524941563828</c:v>
                </c:pt>
                <c:pt idx="159">
                  <c:v>0.23893539645883755</c:v>
                </c:pt>
                <c:pt idx="160">
                  <c:v>0.2404457000861483</c:v>
                </c:pt>
                <c:pt idx="161">
                  <c:v>0.24195616155411739</c:v>
                </c:pt>
                <c:pt idx="162">
                  <c:v>0.24346678212200532</c:v>
                </c:pt>
                <c:pt idx="163">
                  <c:v>0.24497756305181118</c:v>
                </c:pt>
                <c:pt idx="164">
                  <c:v>0.24648850560829838</c:v>
                </c:pt>
                <c:pt idx="165">
                  <c:v>0.24799961105902041</c:v>
                </c:pt>
                <c:pt idx="166">
                  <c:v>0.24951088067434707</c:v>
                </c:pt>
                <c:pt idx="167">
                  <c:v>0.25102231572749001</c:v>
                </c:pt>
                <c:pt idx="168">
                  <c:v>0.25253391749452914</c:v>
                </c:pt>
                <c:pt idx="169">
                  <c:v>0.25404568725443849</c:v>
                </c:pt>
                <c:pt idx="170">
                  <c:v>0.25555762628911349</c:v>
                </c:pt>
                <c:pt idx="171">
                  <c:v>0.25706973588339638</c:v>
                </c:pt>
                <c:pt idx="172">
                  <c:v>0.25858201732510322</c:v>
                </c:pt>
                <c:pt idx="173">
                  <c:v>0.26009447190505086</c:v>
                </c:pt>
                <c:pt idx="174">
                  <c:v>0.26160710091708361</c:v>
                </c:pt>
                <c:pt idx="175">
                  <c:v>0.26311990565810023</c:v>
                </c:pt>
                <c:pt idx="176">
                  <c:v>0.26463288742808078</c:v>
                </c:pt>
                <c:pt idx="177">
                  <c:v>0.26614604753011445</c:v>
                </c:pt>
                <c:pt idx="178">
                  <c:v>0.26765938727042626</c:v>
                </c:pt>
                <c:pt idx="179">
                  <c:v>0.26917290795840509</c:v>
                </c:pt>
                <c:pt idx="180">
                  <c:v>0.27068661090663093</c:v>
                </c:pt>
                <c:pt idx="181">
                  <c:v>0.27220049743090313</c:v>
                </c:pt>
                <c:pt idx="182">
                  <c:v>0.27371456885026779</c:v>
                </c:pt>
                <c:pt idx="183">
                  <c:v>0.27522882648704572</c:v>
                </c:pt>
                <c:pt idx="184">
                  <c:v>0.27674327166686163</c:v>
                </c:pt>
                <c:pt idx="185">
                  <c:v>0.27825790571867093</c:v>
                </c:pt>
                <c:pt idx="186">
                  <c:v>0.27977272997478975</c:v>
                </c:pt>
                <c:pt idx="187">
                  <c:v>0.28128774577092225</c:v>
                </c:pt>
                <c:pt idx="188">
                  <c:v>0.28280295444619008</c:v>
                </c:pt>
                <c:pt idx="189">
                  <c:v>0.28431835734316113</c:v>
                </c:pt>
                <c:pt idx="190">
                  <c:v>0.28583395580787874</c:v>
                </c:pt>
                <c:pt idx="191">
                  <c:v>0.28734975118989037</c:v>
                </c:pt>
                <c:pt idx="192">
                  <c:v>0.28886574484227734</c:v>
                </c:pt>
                <c:pt idx="193">
                  <c:v>0.29038193812168467</c:v>
                </c:pt>
                <c:pt idx="194">
                  <c:v>0.29189833238834961</c:v>
                </c:pt>
                <c:pt idx="195">
                  <c:v>0.29341492900613286</c:v>
                </c:pt>
                <c:pt idx="196">
                  <c:v>0.29493172934254752</c:v>
                </c:pt>
                <c:pt idx="197">
                  <c:v>0.29644873476878941</c:v>
                </c:pt>
                <c:pt idx="198">
                  <c:v>0.29796594665976778</c:v>
                </c:pt>
                <c:pt idx="199">
                  <c:v>0.29948336639413509</c:v>
                </c:pt>
                <c:pt idx="200">
                  <c:v>0.30100099535431801</c:v>
                </c:pt>
                <c:pt idx="201">
                  <c:v>0.30251883492654841</c:v>
                </c:pt>
                <c:pt idx="202">
                  <c:v>0.30403688650089367</c:v>
                </c:pt>
                <c:pt idx="203">
                  <c:v>0.30555515147128809</c:v>
                </c:pt>
                <c:pt idx="204">
                  <c:v>0.30707363123556458</c:v>
                </c:pt>
                <c:pt idx="205">
                  <c:v>0.30859232719548557</c:v>
                </c:pt>
                <c:pt idx="206">
                  <c:v>0.31011124075677421</c:v>
                </c:pt>
                <c:pt idx="207">
                  <c:v>0.31163037332914767</c:v>
                </c:pt>
                <c:pt idx="208">
                  <c:v>0.3131497263263473</c:v>
                </c:pt>
                <c:pt idx="209">
                  <c:v>0.31466930116617198</c:v>
                </c:pt>
                <c:pt idx="210">
                  <c:v>0.31618909927051009</c:v>
                </c:pt>
                <c:pt idx="211">
                  <c:v>0.31770912206537189</c:v>
                </c:pt>
                <c:pt idx="212">
                  <c:v>0.3192293709809223</c:v>
                </c:pt>
                <c:pt idx="213">
                  <c:v>0.32074984745151403</c:v>
                </c:pt>
                <c:pt idx="214">
                  <c:v>0.32227055291571993</c:v>
                </c:pt>
                <c:pt idx="215">
                  <c:v>0.32379148881636705</c:v>
                </c:pt>
                <c:pt idx="216">
                  <c:v>0.32531265660056957</c:v>
                </c:pt>
                <c:pt idx="217">
                  <c:v>0.32683405771976259</c:v>
                </c:pt>
                <c:pt idx="218">
                  <c:v>0.32835569362973593</c:v>
                </c:pt>
                <c:pt idx="219">
                  <c:v>0.32987756579066824</c:v>
                </c:pt>
                <c:pt idx="220">
                  <c:v>0.33139967566716094</c:v>
                </c:pt>
                <c:pt idx="221">
                  <c:v>0.3329220247282727</c:v>
                </c:pt>
                <c:pt idx="222">
                  <c:v>0.3344446144475548</c:v>
                </c:pt>
                <c:pt idx="223">
                  <c:v>0.33596744630308439</c:v>
                </c:pt>
                <c:pt idx="224">
                  <c:v>0.33749052177750122</c:v>
                </c:pt>
                <c:pt idx="225">
                  <c:v>0.33901384235804166</c:v>
                </c:pt>
                <c:pt idx="226">
                  <c:v>0.34053740953657474</c:v>
                </c:pt>
                <c:pt idx="227">
                  <c:v>0.34206122480963752</c:v>
                </c:pt>
                <c:pt idx="228">
                  <c:v>0.34358528967847113</c:v>
                </c:pt>
                <c:pt idx="229">
                  <c:v>0.34510960564905668</c:v>
                </c:pt>
                <c:pt idx="230">
                  <c:v>0.34663417423215165</c:v>
                </c:pt>
                <c:pt idx="231">
                  <c:v>0.34815899694332675</c:v>
                </c:pt>
                <c:pt idx="232">
                  <c:v>0.34968407530300194</c:v>
                </c:pt>
                <c:pt idx="233">
                  <c:v>0.35120941083648372</c:v>
                </c:pt>
                <c:pt idx="234">
                  <c:v>0.35273500507400268</c:v>
                </c:pt>
                <c:pt idx="235">
                  <c:v>0.35426085955075032</c:v>
                </c:pt>
                <c:pt idx="236">
                  <c:v>0.35578697580691721</c:v>
                </c:pt>
                <c:pt idx="237">
                  <c:v>0.35731335538773051</c:v>
                </c:pt>
                <c:pt idx="238">
                  <c:v>0.3588399998434923</c:v>
                </c:pt>
                <c:pt idx="239">
                  <c:v>0.36036691072961757</c:v>
                </c:pt>
                <c:pt idx="240">
                  <c:v>0.3618940896066733</c:v>
                </c:pt>
                <c:pt idx="241">
                  <c:v>0.36342153804041694</c:v>
                </c:pt>
                <c:pt idx="242">
                  <c:v>0.36494925760183566</c:v>
                </c:pt>
                <c:pt idx="243">
                  <c:v>0.36647724986718577</c:v>
                </c:pt>
                <c:pt idx="244">
                  <c:v>0.36800551641803192</c:v>
                </c:pt>
                <c:pt idx="245">
                  <c:v>0.36953405884128704</c:v>
                </c:pt>
                <c:pt idx="246">
                  <c:v>0.37106287872925264</c:v>
                </c:pt>
                <c:pt idx="247">
                  <c:v>0.3725919776796589</c:v>
                </c:pt>
                <c:pt idx="248">
                  <c:v>0.37412135729570561</c:v>
                </c:pt>
                <c:pt idx="249">
                  <c:v>0.37565101918610233</c:v>
                </c:pt>
                <c:pt idx="250">
                  <c:v>0.37718096496511033</c:v>
                </c:pt>
                <c:pt idx="251">
                  <c:v>0.37871119625258287</c:v>
                </c:pt>
                <c:pt idx="252">
                  <c:v>0.38024171467400847</c:v>
                </c:pt>
                <c:pt idx="253">
                  <c:v>0.381772521860551</c:v>
                </c:pt>
                <c:pt idx="254">
                  <c:v>0.38330361944909308</c:v>
                </c:pt>
                <c:pt idx="255">
                  <c:v>0.38483500908227836</c:v>
                </c:pt>
                <c:pt idx="256">
                  <c:v>0.38636669240855359</c:v>
                </c:pt>
                <c:pt idx="257">
                  <c:v>0.38789867108221265</c:v>
                </c:pt>
                <c:pt idx="258">
                  <c:v>0.38943094676343876</c:v>
                </c:pt>
                <c:pt idx="259">
                  <c:v>0.39096352111834909</c:v>
                </c:pt>
                <c:pt idx="260">
                  <c:v>0.39249639581903795</c:v>
                </c:pt>
                <c:pt idx="261">
                  <c:v>0.39402957254362125</c:v>
                </c:pt>
                <c:pt idx="262">
                  <c:v>0.39556305297628069</c:v>
                </c:pt>
                <c:pt idx="263">
                  <c:v>0.39709683880730917</c:v>
                </c:pt>
                <c:pt idx="264">
                  <c:v>0.39863093173315467</c:v>
                </c:pt>
                <c:pt idx="265">
                  <c:v>0.40016533345646699</c:v>
                </c:pt>
                <c:pt idx="266">
                  <c:v>0.40170004568614237</c:v>
                </c:pt>
                <c:pt idx="267">
                  <c:v>0.40323507013737014</c:v>
                </c:pt>
                <c:pt idx="268">
                  <c:v>0.40477040853167823</c:v>
                </c:pt>
                <c:pt idx="269">
                  <c:v>0.40630606259698065</c:v>
                </c:pt>
                <c:pt idx="270">
                  <c:v>0.40784203406762398</c:v>
                </c:pt>
                <c:pt idx="271">
                  <c:v>0.40937832468443458</c:v>
                </c:pt>
                <c:pt idx="272">
                  <c:v>0.41091493619476621</c:v>
                </c:pt>
                <c:pt idx="273">
                  <c:v>0.41245187035254766</c:v>
                </c:pt>
                <c:pt idx="274">
                  <c:v>0.41398912891833151</c:v>
                </c:pt>
                <c:pt idx="275">
                  <c:v>0.41552671365934246</c:v>
                </c:pt>
                <c:pt idx="276">
                  <c:v>0.41706462634952601</c:v>
                </c:pt>
                <c:pt idx="277">
                  <c:v>0.41860286876959768</c:v>
                </c:pt>
                <c:pt idx="278">
                  <c:v>0.42014144270709308</c:v>
                </c:pt>
                <c:pt idx="279">
                  <c:v>0.42168034995641701</c:v>
                </c:pt>
                <c:pt idx="280">
                  <c:v>0.42321959231889461</c:v>
                </c:pt>
                <c:pt idx="281">
                  <c:v>0.42475917160282134</c:v>
                </c:pt>
                <c:pt idx="282">
                  <c:v>0.42629908962351404</c:v>
                </c:pt>
                <c:pt idx="283">
                  <c:v>0.42783934820336289</c:v>
                </c:pt>
                <c:pt idx="284">
                  <c:v>0.42937994917188183</c:v>
                </c:pt>
                <c:pt idx="285">
                  <c:v>0.43092089436576198</c:v>
                </c:pt>
                <c:pt idx="286">
                  <c:v>0.43246218562892336</c:v>
                </c:pt>
                <c:pt idx="287">
                  <c:v>0.43400382481256755</c:v>
                </c:pt>
                <c:pt idx="288">
                  <c:v>0.43554581377523138</c:v>
                </c:pt>
                <c:pt idx="289">
                  <c:v>0.43708815438284021</c:v>
                </c:pt>
                <c:pt idx="290">
                  <c:v>0.43863084850876177</c:v>
                </c:pt>
                <c:pt idx="291">
                  <c:v>0.44017389803386092</c:v>
                </c:pt>
                <c:pt idx="292">
                  <c:v>0.44171730484655369</c:v>
                </c:pt>
                <c:pt idx="293">
                  <c:v>0.44326107084286293</c:v>
                </c:pt>
                <c:pt idx="294">
                  <c:v>0.44480519792647388</c:v>
                </c:pt>
                <c:pt idx="295">
                  <c:v>0.44634968800878955</c:v>
                </c:pt>
                <c:pt idx="296">
                  <c:v>0.44789454300898779</c:v>
                </c:pt>
                <c:pt idx="297">
                  <c:v>0.44943976485407755</c:v>
                </c:pt>
                <c:pt idx="298">
                  <c:v>0.45098535547895557</c:v>
                </c:pt>
                <c:pt idx="299">
                  <c:v>0.45253131682646536</c:v>
                </c:pt>
                <c:pt idx="300">
                  <c:v>0.45407765084745388</c:v>
                </c:pt>
                <c:pt idx="301">
                  <c:v>0.45562435950083036</c:v>
                </c:pt>
                <c:pt idx="302">
                  <c:v>0.45717144475362531</c:v>
                </c:pt>
                <c:pt idx="303">
                  <c:v>0.45871890858104991</c:v>
                </c:pt>
                <c:pt idx="304">
                  <c:v>0.46026675296655517</c:v>
                </c:pt>
                <c:pt idx="305">
                  <c:v>0.46181497990189291</c:v>
                </c:pt>
                <c:pt idx="306">
                  <c:v>0.46336359138717548</c:v>
                </c:pt>
                <c:pt idx="307">
                  <c:v>0.46491258943093783</c:v>
                </c:pt>
                <c:pt idx="308">
                  <c:v>0.46646197605019823</c:v>
                </c:pt>
                <c:pt idx="309">
                  <c:v>0.46801175327052053</c:v>
                </c:pt>
                <c:pt idx="310">
                  <c:v>0.46956192312607659</c:v>
                </c:pt>
                <c:pt idx="311">
                  <c:v>0.47111248765970953</c:v>
                </c:pt>
                <c:pt idx="312">
                  <c:v>0.47266344892299655</c:v>
                </c:pt>
                <c:pt idx="313">
                  <c:v>0.47421480897631324</c:v>
                </c:pt>
                <c:pt idx="314">
                  <c:v>0.47576656988889809</c:v>
                </c:pt>
                <c:pt idx="315">
                  <c:v>0.47731873373891687</c:v>
                </c:pt>
                <c:pt idx="316">
                  <c:v>0.47887130261352828</c:v>
                </c:pt>
                <c:pt idx="317">
                  <c:v>0.48042427860894921</c:v>
                </c:pt>
                <c:pt idx="318">
                  <c:v>0.48197766383052254</c:v>
                </c:pt>
                <c:pt idx="319">
                  <c:v>0.48353146039278255</c:v>
                </c:pt>
                <c:pt idx="320">
                  <c:v>0.48508567041952277</c:v>
                </c:pt>
                <c:pt idx="321">
                  <c:v>0.48664029604386427</c:v>
                </c:pt>
                <c:pt idx="322">
                  <c:v>0.48819533940832321</c:v>
                </c:pt>
                <c:pt idx="323">
                  <c:v>0.48975080266488108</c:v>
                </c:pt>
                <c:pt idx="324">
                  <c:v>0.49130668797505289</c:v>
                </c:pt>
                <c:pt idx="325">
                  <c:v>0.49286299750995766</c:v>
                </c:pt>
                <c:pt idx="326">
                  <c:v>0.49441973345038936</c:v>
                </c:pt>
                <c:pt idx="327">
                  <c:v>0.49597689798688793</c:v>
                </c:pt>
                <c:pt idx="328">
                  <c:v>0.49753449331981026</c:v>
                </c:pt>
                <c:pt idx="329">
                  <c:v>0.4990925216594031</c:v>
                </c:pt>
                <c:pt idx="330">
                  <c:v>0.50065098522587603</c:v>
                </c:pt>
                <c:pt idx="331">
                  <c:v>0.50220988624947394</c:v>
                </c:pt>
                <c:pt idx="332">
                  <c:v>0.50376922697055226</c:v>
                </c:pt>
                <c:pt idx="333">
                  <c:v>0.50532900963965011</c:v>
                </c:pt>
                <c:pt idx="334">
                  <c:v>0.50688923651756645</c:v>
                </c:pt>
                <c:pt idx="335">
                  <c:v>0.50844990987543537</c:v>
                </c:pt>
                <c:pt idx="336">
                  <c:v>0.51001103199480302</c:v>
                </c:pt>
                <c:pt idx="337">
                  <c:v>0.51157260516770331</c:v>
                </c:pt>
                <c:pt idx="338">
                  <c:v>0.51313463169673668</c:v>
                </c:pt>
                <c:pt idx="339">
                  <c:v>0.51469711389514761</c:v>
                </c:pt>
                <c:pt idx="340">
                  <c:v>0.51626005408690379</c:v>
                </c:pt>
                <c:pt idx="341">
                  <c:v>0.51782345460677526</c:v>
                </c:pt>
                <c:pt idx="342">
                  <c:v>0.51938731780041458</c:v>
                </c:pt>
                <c:pt idx="343">
                  <c:v>0.52095164602443789</c:v>
                </c:pt>
                <c:pt idx="344">
                  <c:v>0.52251644164650546</c:v>
                </c:pt>
                <c:pt idx="345">
                  <c:v>0.52408170704540447</c:v>
                </c:pt>
                <c:pt idx="346">
                  <c:v>0.52564744461113178</c:v>
                </c:pt>
                <c:pt idx="347">
                  <c:v>0.52721365674497633</c:v>
                </c:pt>
                <c:pt idx="348">
                  <c:v>0.52878034585960465</c:v>
                </c:pt>
                <c:pt idx="349">
                  <c:v>0.53034751437914407</c:v>
                </c:pt>
                <c:pt idx="350">
                  <c:v>0.53191516473926914</c:v>
                </c:pt>
                <c:pt idx="351">
                  <c:v>0.53348329938728756</c:v>
                </c:pt>
                <c:pt idx="352">
                  <c:v>0.53505192078222708</c:v>
                </c:pt>
                <c:pt idx="353">
                  <c:v>0.53662103139492245</c:v>
                </c:pt>
                <c:pt idx="354">
                  <c:v>0.53819063370810483</c:v>
                </c:pt>
                <c:pt idx="355">
                  <c:v>0.53976073021648951</c:v>
                </c:pt>
                <c:pt idx="356">
                  <c:v>0.54133132342686674</c:v>
                </c:pt>
                <c:pt idx="357">
                  <c:v>0.54290241585819166</c:v>
                </c:pt>
                <c:pt idx="358">
                  <c:v>0.54447401004167506</c:v>
                </c:pt>
                <c:pt idx="359">
                  <c:v>0.54604610852087698</c:v>
                </c:pt>
                <c:pt idx="360">
                  <c:v>0.54761871385179772</c:v>
                </c:pt>
                <c:pt idx="361">
                  <c:v>0.54919182860297222</c:v>
                </c:pt>
                <c:pt idx="362">
                  <c:v>0.55076545535556454</c:v>
                </c:pt>
                <c:pt idx="363">
                  <c:v>0.55233959670346244</c:v>
                </c:pt>
                <c:pt idx="364">
                  <c:v>0.55391425525337379</c:v>
                </c:pt>
                <c:pt idx="365">
                  <c:v>0.5554894336249232</c:v>
                </c:pt>
                <c:pt idx="366">
                  <c:v>0.55706513445074912</c:v>
                </c:pt>
                <c:pt idx="367">
                  <c:v>0.5586413603766025</c:v>
                </c:pt>
                <c:pt idx="368">
                  <c:v>0.56021811406144684</c:v>
                </c:pt>
                <c:pt idx="369">
                  <c:v>0.56179539817755642</c:v>
                </c:pt>
                <c:pt idx="370">
                  <c:v>0.5633732154106188</c:v>
                </c:pt>
                <c:pt idx="371">
                  <c:v>0.5649515684598363</c:v>
                </c:pt>
                <c:pt idx="372">
                  <c:v>0.56653046003802787</c:v>
                </c:pt>
                <c:pt idx="373">
                  <c:v>0.56810989287173297</c:v>
                </c:pt>
                <c:pt idx="374">
                  <c:v>0.56968986970131685</c:v>
                </c:pt>
                <c:pt idx="375">
                  <c:v>0.5712703932810741</c:v>
                </c:pt>
                <c:pt idx="376">
                  <c:v>0.57285146637933682</c:v>
                </c:pt>
                <c:pt idx="377">
                  <c:v>0.57443309177858004</c:v>
                </c:pt>
                <c:pt idx="378">
                  <c:v>0.57601527227553073</c:v>
                </c:pt>
                <c:pt idx="379">
                  <c:v>0.57759801068127692</c:v>
                </c:pt>
                <c:pt idx="380">
                  <c:v>0.57918130982137672</c:v>
                </c:pt>
                <c:pt idx="381">
                  <c:v>0.58076517253597015</c:v>
                </c:pt>
                <c:pt idx="382">
                  <c:v>0.58234960167989047</c:v>
                </c:pt>
                <c:pt idx="383">
                  <c:v>0.58393460012277709</c:v>
                </c:pt>
                <c:pt idx="384">
                  <c:v>0.58552017074918949</c:v>
                </c:pt>
                <c:pt idx="385">
                  <c:v>0.58710631645872213</c:v>
                </c:pt>
                <c:pt idx="386">
                  <c:v>0.5886930401661199</c:v>
                </c:pt>
                <c:pt idx="387">
                  <c:v>0.59028034480139557</c:v>
                </c:pt>
                <c:pt idx="388">
                  <c:v>0.59186823330994687</c:v>
                </c:pt>
                <c:pt idx="389">
                  <c:v>0.5934567086526763</c:v>
                </c:pt>
                <c:pt idx="390">
                  <c:v>0.59504577380611035</c:v>
                </c:pt>
                <c:pt idx="391">
                  <c:v>0.59663543176252087</c:v>
                </c:pt>
                <c:pt idx="392">
                  <c:v>0.59822568553004729</c:v>
                </c:pt>
                <c:pt idx="393">
                  <c:v>0.59981653813281954</c:v>
                </c:pt>
                <c:pt idx="394">
                  <c:v>0.60140799261108246</c:v>
                </c:pt>
                <c:pt idx="395">
                  <c:v>0.60300005202132156</c:v>
                </c:pt>
                <c:pt idx="396">
                  <c:v>0.60459271943638859</c:v>
                </c:pt>
                <c:pt idx="397">
                  <c:v>0.60618599794563044</c:v>
                </c:pt>
                <c:pt idx="398">
                  <c:v>0.60777989065501725</c:v>
                </c:pt>
                <c:pt idx="399">
                  <c:v>0.609374400687272</c:v>
                </c:pt>
                <c:pt idx="400">
                  <c:v>0.61096953118200281</c:v>
                </c:pt>
                <c:pt idx="401">
                  <c:v>0.61256528529583398</c:v>
                </c:pt>
                <c:pt idx="402">
                  <c:v>0.61416166620254087</c:v>
                </c:pt>
                <c:pt idx="403">
                  <c:v>0.61575867709318322</c:v>
                </c:pt>
                <c:pt idx="404">
                  <c:v>0.61735632117624228</c:v>
                </c:pt>
                <c:pt idx="405">
                  <c:v>0.61895460167775718</c:v>
                </c:pt>
                <c:pt idx="406">
                  <c:v>0.62055352184146439</c:v>
                </c:pt>
                <c:pt idx="407">
                  <c:v>0.62215308492893606</c:v>
                </c:pt>
                <c:pt idx="408">
                  <c:v>0.62375329421972237</c:v>
                </c:pt>
                <c:pt idx="409">
                  <c:v>0.62535415301149322</c:v>
                </c:pt>
                <c:pt idx="410">
                  <c:v>0.62695566462018126</c:v>
                </c:pt>
                <c:pt idx="411">
                  <c:v>0.6285578323801283</c:v>
                </c:pt>
                <c:pt idx="412">
                  <c:v>0.63016065964423007</c:v>
                </c:pt>
                <c:pt idx="413">
                  <c:v>0.63176414978408513</c:v>
                </c:pt>
                <c:pt idx="414">
                  <c:v>0.6333683061901425</c:v>
                </c:pt>
                <c:pt idx="415">
                  <c:v>0.63497313227185292</c:v>
                </c:pt>
                <c:pt idx="416">
                  <c:v>0.63657863145782123</c:v>
                </c:pt>
                <c:pt idx="417">
                  <c:v>0.63818480719595805</c:v>
                </c:pt>
                <c:pt idx="418">
                  <c:v>0.63979166295363532</c:v>
                </c:pt>
                <c:pt idx="419">
                  <c:v>0.64139920221784252</c:v>
                </c:pt>
                <c:pt idx="420">
                  <c:v>0.6430074284953432</c:v>
                </c:pt>
                <c:pt idx="421">
                  <c:v>0.64461634531283563</c:v>
                </c:pt>
                <c:pt idx="422">
                  <c:v>0.64622595621711165</c:v>
                </c:pt>
                <c:pt idx="423">
                  <c:v>0.64783626477521983</c:v>
                </c:pt>
                <c:pt idx="424">
                  <c:v>0.64944727457462825</c:v>
                </c:pt>
                <c:pt idx="425">
                  <c:v>0.65105898922339012</c:v>
                </c:pt>
                <c:pt idx="426">
                  <c:v>0.65267141235031056</c:v>
                </c:pt>
                <c:pt idx="427">
                  <c:v>0.65428454760511423</c:v>
                </c:pt>
                <c:pt idx="428">
                  <c:v>0.65589839865861554</c:v>
                </c:pt>
                <c:pt idx="429">
                  <c:v>0.65751296920289048</c:v>
                </c:pt>
                <c:pt idx="430">
                  <c:v>0.65912826295144888</c:v>
                </c:pt>
                <c:pt idx="431">
                  <c:v>0.66074428363941018</c:v>
                </c:pt>
                <c:pt idx="432">
                  <c:v>0.66236103502367882</c:v>
                </c:pt>
                <c:pt idx="433">
                  <c:v>0.66397852088312348</c:v>
                </c:pt>
                <c:pt idx="434">
                  <c:v>0.66559674501875599</c:v>
                </c:pt>
                <c:pt idx="435">
                  <c:v>0.66721571125391366</c:v>
                </c:pt>
                <c:pt idx="436">
                  <c:v>0.66883542343444191</c:v>
                </c:pt>
                <c:pt idx="437">
                  <c:v>0.67045588542888035</c:v>
                </c:pt>
                <c:pt idx="438">
                  <c:v>0.6720771011286486</c:v>
                </c:pt>
                <c:pt idx="439">
                  <c:v>0.67369907444823585</c:v>
                </c:pt>
                <c:pt idx="440">
                  <c:v>0.67532180932539099</c:v>
                </c:pt>
                <c:pt idx="441">
                  <c:v>0.6769453097213155</c:v>
                </c:pt>
                <c:pt idx="442">
                  <c:v>0.67856957962085751</c:v>
                </c:pt>
                <c:pt idx="443">
                  <c:v>0.68019462303270772</c:v>
                </c:pt>
                <c:pt idx="444">
                  <c:v>0.68182044398959785</c:v>
                </c:pt>
                <c:pt idx="445">
                  <c:v>0.68344704654850108</c:v>
                </c:pt>
                <c:pt idx="446">
                  <c:v>0.68507443479083363</c:v>
                </c:pt>
                <c:pt idx="447">
                  <c:v>0.68670261282265899</c:v>
                </c:pt>
                <c:pt idx="448">
                  <c:v>0.68833158477489409</c:v>
                </c:pt>
                <c:pt idx="449">
                  <c:v>0.68996135480351684</c:v>
                </c:pt>
                <c:pt idx="450">
                  <c:v>0.69159192708977812</c:v>
                </c:pt>
                <c:pt idx="451">
                  <c:v>0.69322330584041159</c:v>
                </c:pt>
                <c:pt idx="452">
                  <c:v>0.69485549528784918</c:v>
                </c:pt>
                <c:pt idx="453">
                  <c:v>0.69648849969043924</c:v>
                </c:pt>
                <c:pt idx="454">
                  <c:v>0.69812232333266255</c:v>
                </c:pt>
                <c:pt idx="455">
                  <c:v>0.69975697052535457</c:v>
                </c:pt>
                <c:pt idx="456">
                  <c:v>0.7013924456059295</c:v>
                </c:pt>
                <c:pt idx="457">
                  <c:v>0.70302875293860312</c:v>
                </c:pt>
                <c:pt idx="458">
                  <c:v>0.70466589691462322</c:v>
                </c:pt>
                <c:pt idx="459">
                  <c:v>0.70630388195249805</c:v>
                </c:pt>
                <c:pt idx="460">
                  <c:v>0.70794271249822849</c:v>
                </c:pt>
                <c:pt idx="461">
                  <c:v>0.70958239302554338</c:v>
                </c:pt>
                <c:pt idx="462">
                  <c:v>0.7112229280361364</c:v>
                </c:pt>
                <c:pt idx="463">
                  <c:v>0.71286432205990491</c:v>
                </c:pt>
                <c:pt idx="464">
                  <c:v>0.71450657965519282</c:v>
                </c:pt>
                <c:pt idx="465">
                  <c:v>0.71614970540903422</c:v>
                </c:pt>
                <c:pt idx="466">
                  <c:v>0.7177937039374005</c:v>
                </c:pt>
                <c:pt idx="467">
                  <c:v>0.71943857988544946</c:v>
                </c:pt>
                <c:pt idx="468">
                  <c:v>0.72108433792777815</c:v>
                </c:pt>
                <c:pt idx="469">
                  <c:v>0.72273098276867609</c:v>
                </c:pt>
                <c:pt idx="470">
                  <c:v>0.72437851914238438</c:v>
                </c:pt>
                <c:pt idx="471">
                  <c:v>0.72602695181335264</c:v>
                </c:pt>
                <c:pt idx="472">
                  <c:v>0.72767628557650521</c:v>
                </c:pt>
                <c:pt idx="473">
                  <c:v>0.72932652525750297</c:v>
                </c:pt>
                <c:pt idx="474">
                  <c:v>0.73097767571301409</c:v>
                </c:pt>
                <c:pt idx="475">
                  <c:v>0.73262974183098339</c:v>
                </c:pt>
                <c:pt idx="476">
                  <c:v>0.73428272853090581</c:v>
                </c:pt>
                <c:pt idx="477">
                  <c:v>0.73593664076410459</c:v>
                </c:pt>
                <c:pt idx="478">
                  <c:v>0.73759148351400894</c:v>
                </c:pt>
                <c:pt idx="479">
                  <c:v>0.73924726179643729</c:v>
                </c:pt>
                <c:pt idx="480">
                  <c:v>0.7409039806598825</c:v>
                </c:pt>
                <c:pt idx="481">
                  <c:v>0.74256164518580037</c:v>
                </c:pt>
                <c:pt idx="482">
                  <c:v>0.74422026048890055</c:v>
                </c:pt>
                <c:pt idx="483">
                  <c:v>0.74587983171744177</c:v>
                </c:pt>
                <c:pt idx="484">
                  <c:v>0.74754036405352897</c:v>
                </c:pt>
                <c:pt idx="485">
                  <c:v>0.74920186271341471</c:v>
                </c:pt>
                <c:pt idx="486">
                  <c:v>0.75086433294780219</c:v>
                </c:pt>
                <c:pt idx="487">
                  <c:v>0.75252778004215348</c:v>
                </c:pt>
                <c:pt idx="488">
                  <c:v>0.75419220931699937</c:v>
                </c:pt>
                <c:pt idx="489">
                  <c:v>0.75585762612825358</c:v>
                </c:pt>
                <c:pt idx="490">
                  <c:v>0.75752403586753081</c:v>
                </c:pt>
                <c:pt idx="491">
                  <c:v>0.75919144396246585</c:v>
                </c:pt>
                <c:pt idx="492">
                  <c:v>0.76085985587703875</c:v>
                </c:pt>
                <c:pt idx="493">
                  <c:v>0.7625292771119021</c:v>
                </c:pt>
                <c:pt idx="494">
                  <c:v>0.76419971320471292</c:v>
                </c:pt>
                <c:pt idx="495">
                  <c:v>0.76587116973046676</c:v>
                </c:pt>
                <c:pt idx="496">
                  <c:v>0.76754365230183563</c:v>
                </c:pt>
                <c:pt idx="497">
                  <c:v>0.76921716656951222</c:v>
                </c:pt>
                <c:pt idx="498">
                  <c:v>0.77089171822255298</c:v>
                </c:pt>
                <c:pt idx="499">
                  <c:v>0.77256731298873038</c:v>
                </c:pt>
                <c:pt idx="500">
                  <c:v>0.77424395663488466</c:v>
                </c:pt>
                <c:pt idx="501">
                  <c:v>0.77592165496728183</c:v>
                </c:pt>
                <c:pt idx="502">
                  <c:v>0.77760041383197542</c:v>
                </c:pt>
                <c:pt idx="503">
                  <c:v>0.77928023911517108</c:v>
                </c:pt>
                <c:pt idx="504">
                  <c:v>0.78096113674359613</c:v>
                </c:pt>
                <c:pt idx="505">
                  <c:v>0.78264311268487363</c:v>
                </c:pt>
                <c:pt idx="506">
                  <c:v>0.78432617294789908</c:v>
                </c:pt>
                <c:pt idx="507">
                  <c:v>0.78601032358322298</c:v>
                </c:pt>
                <c:pt idx="508">
                  <c:v>0.78769557068343654</c:v>
                </c:pt>
                <c:pt idx="509">
                  <c:v>0.78938192038356192</c:v>
                </c:pt>
                <c:pt idx="510">
                  <c:v>0.79106937886144779</c:v>
                </c:pt>
                <c:pt idx="511">
                  <c:v>0.79275795233816737</c:v>
                </c:pt>
                <c:pt idx="512">
                  <c:v>0.79444764707842297</c:v>
                </c:pt>
                <c:pt idx="513">
                  <c:v>0.79613846939095423</c:v>
                </c:pt>
                <c:pt idx="514">
                  <c:v>0.79783042562895046</c:v>
                </c:pt>
                <c:pt idx="515">
                  <c:v>0.79952352219046852</c:v>
                </c:pt>
                <c:pt idx="516">
                  <c:v>0.80121776551885526</c:v>
                </c:pt>
                <c:pt idx="517">
                  <c:v>0.80291316210317398</c:v>
                </c:pt>
                <c:pt idx="518">
                  <c:v>0.80460971847863738</c:v>
                </c:pt>
                <c:pt idx="519">
                  <c:v>0.80630744122704345</c:v>
                </c:pt>
                <c:pt idx="520">
                  <c:v>0.80800633697721735</c:v>
                </c:pt>
                <c:pt idx="521">
                  <c:v>0.8097064124054596</c:v>
                </c:pt>
                <c:pt idx="522">
                  <c:v>0.81140767423599647</c:v>
                </c:pt>
                <c:pt idx="523">
                  <c:v>0.81311012924143866</c:v>
                </c:pt>
                <c:pt idx="524">
                  <c:v>0.81481378424324302</c:v>
                </c:pt>
                <c:pt idx="525">
                  <c:v>0.81651864611218117</c:v>
                </c:pt>
                <c:pt idx="526">
                  <c:v>0.81822472176881145</c:v>
                </c:pt>
                <c:pt idx="527">
                  <c:v>0.81993201818395955</c:v>
                </c:pt>
                <c:pt idx="528">
                  <c:v>0.82164054237920192</c:v>
                </c:pt>
                <c:pt idx="529">
                  <c:v>0.82335030142735577</c:v>
                </c:pt>
                <c:pt idx="530">
                  <c:v>0.82506130245297538</c:v>
                </c:pt>
                <c:pt idx="531">
                  <c:v>0.82677355263285324</c:v>
                </c:pt>
                <c:pt idx="532">
                  <c:v>0.82848705919652732</c:v>
                </c:pt>
                <c:pt idx="533">
                  <c:v>0.8302018294267961</c:v>
                </c:pt>
                <c:pt idx="534">
                  <c:v>0.83191787066023548</c:v>
                </c:pt>
                <c:pt idx="535">
                  <c:v>0.83363519028772715</c:v>
                </c:pt>
                <c:pt idx="536">
                  <c:v>0.83535379575498858</c:v>
                </c:pt>
                <c:pt idx="537">
                  <c:v>0.83707369456311143</c:v>
                </c:pt>
                <c:pt idx="538">
                  <c:v>0.83879489426910747</c:v>
                </c:pt>
                <c:pt idx="539">
                  <c:v>0.84051740248645834</c:v>
                </c:pt>
                <c:pt idx="540">
                  <c:v>0.84224122688567338</c:v>
                </c:pt>
                <c:pt idx="541">
                  <c:v>0.8439663751948554</c:v>
                </c:pt>
                <c:pt idx="542">
                  <c:v>0.84569285520026938</c:v>
                </c:pt>
                <c:pt idx="543">
                  <c:v>0.84742067474692262</c:v>
                </c:pt>
                <c:pt idx="544">
                  <c:v>0.84914984173914898</c:v>
                </c:pt>
                <c:pt idx="545">
                  <c:v>0.85088036414120038</c:v>
                </c:pt>
                <c:pt idx="546">
                  <c:v>0.85261224997784624</c:v>
                </c:pt>
                <c:pt idx="547">
                  <c:v>0.85434550733498138</c:v>
                </c:pt>
                <c:pt idx="548">
                  <c:v>0.85608014436023783</c:v>
                </c:pt>
                <c:pt idx="549">
                  <c:v>0.85781616926360749</c:v>
                </c:pt>
                <c:pt idx="550">
                  <c:v>0.85955359031807044</c:v>
                </c:pt>
                <c:pt idx="551">
                  <c:v>0.86129241586023197</c:v>
                </c:pt>
                <c:pt idx="552">
                  <c:v>0.86303265429096665</c:v>
                </c:pt>
                <c:pt idx="553">
                  <c:v>0.8647743140760713</c:v>
                </c:pt>
                <c:pt idx="554">
                  <c:v>0.86651740374692499</c:v>
                </c:pt>
                <c:pt idx="555">
                  <c:v>0.8682619319011573</c:v>
                </c:pt>
                <c:pt idx="556">
                  <c:v>0.87000790720332621</c:v>
                </c:pt>
                <c:pt idx="557">
                  <c:v>0.87175533838560249</c:v>
                </c:pt>
                <c:pt idx="558">
                  <c:v>0.87350423424846391</c:v>
                </c:pt>
                <c:pt idx="559">
                  <c:v>0.87525460366139729</c:v>
                </c:pt>
                <c:pt idx="560">
                  <c:v>0.87700645556361123</c:v>
                </c:pt>
                <c:pt idx="561">
                  <c:v>0.87875979896475265</c:v>
                </c:pt>
                <c:pt idx="562">
                  <c:v>0.88051464294564119</c:v>
                </c:pt>
                <c:pt idx="563">
                  <c:v>0.88227099665900233</c:v>
                </c:pt>
                <c:pt idx="564">
                  <c:v>0.88402886933021962</c:v>
                </c:pt>
                <c:pt idx="565">
                  <c:v>0.88578827025808826</c:v>
                </c:pt>
                <c:pt idx="566">
                  <c:v>0.88754920881558386</c:v>
                </c:pt>
                <c:pt idx="567">
                  <c:v>0.88931169445063829</c:v>
                </c:pt>
                <c:pt idx="568">
                  <c:v>0.89107573668692619</c:v>
                </c:pt>
                <c:pt idx="569">
                  <c:v>0.89284134512466118</c:v>
                </c:pt>
                <c:pt idx="570">
                  <c:v>0.89460852944140279</c:v>
                </c:pt>
                <c:pt idx="571">
                  <c:v>0.89637729939287258</c:v>
                </c:pt>
                <c:pt idx="572">
                  <c:v>0.8981476648137825</c:v>
                </c:pt>
                <c:pt idx="573">
                  <c:v>0.89991963561867305</c:v>
                </c:pt>
                <c:pt idx="574">
                  <c:v>0.90169322180276079</c:v>
                </c:pt>
                <c:pt idx="575">
                  <c:v>0.90346843344279981</c:v>
                </c:pt>
                <c:pt idx="576">
                  <c:v>0.90524528069795196</c:v>
                </c:pt>
                <c:pt idx="577">
                  <c:v>0.90702377381067012</c:v>
                </c:pt>
                <c:pt idx="578">
                  <c:v>0.90880392310759084</c:v>
                </c:pt>
                <c:pt idx="579">
                  <c:v>0.91058573900043993</c:v>
                </c:pt>
                <c:pt idx="580">
                  <c:v>0.91236923198695119</c:v>
                </c:pt>
                <c:pt idx="581">
                  <c:v>0.91415441265179553</c:v>
                </c:pt>
                <c:pt idx="582">
                  <c:v>0.91594129166752181</c:v>
                </c:pt>
                <c:pt idx="583">
                  <c:v>0.91772987979551068</c:v>
                </c:pt>
                <c:pt idx="584">
                  <c:v>0.91952018788694345</c:v>
                </c:pt>
                <c:pt idx="585">
                  <c:v>0.92131222688378012</c:v>
                </c:pt>
                <c:pt idx="586">
                  <c:v>0.9231060078197515</c:v>
                </c:pt>
                <c:pt idx="587">
                  <c:v>0.9249015418213663</c:v>
                </c:pt>
                <c:pt idx="588">
                  <c:v>0.92669884010892944</c:v>
                </c:pt>
                <c:pt idx="589">
                  <c:v>0.92849791399757586</c:v>
                </c:pt>
                <c:pt idx="590">
                  <c:v>0.93029877489831625</c:v>
                </c:pt>
                <c:pt idx="591">
                  <c:v>0.93210143431909864</c:v>
                </c:pt>
                <c:pt idx="592">
                  <c:v>0.93390590386588324</c:v>
                </c:pt>
                <c:pt idx="593">
                  <c:v>0.93571219524373195</c:v>
                </c:pt>
                <c:pt idx="594">
                  <c:v>0.93752032025791365</c:v>
                </c:pt>
                <c:pt idx="595">
                  <c:v>0.93933029081502195</c:v>
                </c:pt>
                <c:pt idx="596">
                  <c:v>0.94114211892411181</c:v>
                </c:pt>
                <c:pt idx="597">
                  <c:v>0.94295581669784934</c:v>
                </c:pt>
                <c:pt idx="598">
                  <c:v>0.94477139635367591</c:v>
                </c:pt>
                <c:pt idx="599">
                  <c:v>0.94658887021499283</c:v>
                </c:pt>
                <c:pt idx="600">
                  <c:v>0.94840825071235735</c:v>
                </c:pt>
                <c:pt idx="601">
                  <c:v>0.95022955038469914</c:v>
                </c:pt>
                <c:pt idx="602">
                  <c:v>0.95205278188054976</c:v>
                </c:pt>
                <c:pt idx="603">
                  <c:v>0.95387795795929342</c:v>
                </c:pt>
                <c:pt idx="604">
                  <c:v>0.95570509149243144</c:v>
                </c:pt>
                <c:pt idx="605">
                  <c:v>0.95753419546486696</c:v>
                </c:pt>
                <c:pt idx="606">
                  <c:v>0.95936528297620471</c:v>
                </c:pt>
                <c:pt idx="607">
                  <c:v>0.96119836724207341</c:v>
                </c:pt>
                <c:pt idx="608">
                  <c:v>0.96303346159546066</c:v>
                </c:pt>
                <c:pt idx="609">
                  <c:v>0.96487057948807364</c:v>
                </c:pt>
                <c:pt idx="610">
                  <c:v>0.9667097344917126</c:v>
                </c:pt>
                <c:pt idx="611">
                  <c:v>0.96855094029966771</c:v>
                </c:pt>
                <c:pt idx="612">
                  <c:v>0.97039421072813437</c:v>
                </c:pt>
                <c:pt idx="613">
                  <c:v>0.97223955971764942</c:v>
                </c:pt>
                <c:pt idx="614">
                  <c:v>0.97408700133454595</c:v>
                </c:pt>
                <c:pt idx="615">
                  <c:v>0.97593654977243194</c:v>
                </c:pt>
                <c:pt idx="616">
                  <c:v>0.97778821935368709</c:v>
                </c:pt>
                <c:pt idx="617">
                  <c:v>0.97964202453098304</c:v>
                </c:pt>
                <c:pt idx="618">
                  <c:v>0.9814979798888237</c:v>
                </c:pt>
                <c:pt idx="619">
                  <c:v>0.98335610014511143</c:v>
                </c:pt>
                <c:pt idx="620">
                  <c:v>0.98521640015273104</c:v>
                </c:pt>
                <c:pt idx="621">
                  <c:v>0.98707889490116096</c:v>
                </c:pt>
                <c:pt idx="622">
                  <c:v>0.98894359951810462</c:v>
                </c:pt>
                <c:pt idx="623">
                  <c:v>0.99081052927114888</c:v>
                </c:pt>
                <c:pt idx="624">
                  <c:v>0.99267969956944402</c:v>
                </c:pt>
                <c:pt idx="625">
                  <c:v>0.99455112596540896</c:v>
                </c:pt>
                <c:pt idx="626">
                  <c:v>0.9964248241564635</c:v>
                </c:pt>
                <c:pt idx="627">
                  <c:v>0.99830080998678272</c:v>
                </c:pt>
                <c:pt idx="628">
                  <c:v>1.0001790994490813</c:v>
                </c:pt>
                <c:pt idx="629">
                  <c:v>1.0020597086864209</c:v>
                </c:pt>
                <c:pt idx="630">
                  <c:v>1.0039426539940457</c:v>
                </c:pt>
                <c:pt idx="631">
                  <c:v>1.0058279518212467</c:v>
                </c:pt>
                <c:pt idx="632">
                  <c:v>1.0077156187732506</c:v>
                </c:pt>
                <c:pt idx="633">
                  <c:v>1.0096056716131407</c:v>
                </c:pt>
                <c:pt idx="634">
                  <c:v>1.0114981272638057</c:v>
                </c:pt>
                <c:pt idx="635">
                  <c:v>1.0133930028099134</c:v>
                </c:pt>
                <c:pt idx="636">
                  <c:v>1.0152903154999222</c:v>
                </c:pt>
                <c:pt idx="637">
                  <c:v>1.017190082748118</c:v>
                </c:pt>
                <c:pt idx="638">
                  <c:v>1.0190923221366801</c:v>
                </c:pt>
                <c:pt idx="639">
                  <c:v>1.0209970514177851</c:v>
                </c:pt>
                <c:pt idx="640">
                  <c:v>1.0229042885157378</c:v>
                </c:pt>
                <c:pt idx="641">
                  <c:v>1.0248140515291366</c:v>
                </c:pt>
                <c:pt idx="642">
                  <c:v>1.0267263587330711</c:v>
                </c:pt>
                <c:pt idx="643">
                  <c:v>1.0286412285813555</c:v>
                </c:pt>
                <c:pt idx="644">
                  <c:v>1.0305586797087949</c:v>
                </c:pt>
                <c:pt idx="645">
                  <c:v>1.0324787309334875</c:v>
                </c:pt>
                <c:pt idx="646">
                  <c:v>1.0344014012591618</c:v>
                </c:pt>
                <c:pt idx="647">
                  <c:v>1.0363267098775517</c:v>
                </c:pt>
                <c:pt idx="648">
                  <c:v>1.0382546761708071</c:v>
                </c:pt>
                <c:pt idx="649">
                  <c:v>1.0401853197139423</c:v>
                </c:pt>
                <c:pt idx="650">
                  <c:v>1.0421186602773265</c:v>
                </c:pt>
                <c:pt idx="651">
                  <c:v>1.0440547178292072</c:v>
                </c:pt>
                <c:pt idx="652">
                  <c:v>1.0459935125382791</c:v>
                </c:pt>
                <c:pt idx="653">
                  <c:v>1.0479350647762917</c:v>
                </c:pt>
                <c:pt idx="654">
                  <c:v>1.0498793951206966</c:v>
                </c:pt>
                <c:pt idx="655">
                  <c:v>1.0518265243573413</c:v>
                </c:pt>
                <c:pt idx="656">
                  <c:v>1.0537764734832009</c:v>
                </c:pt>
                <c:pt idx="657">
                  <c:v>1.0557292637091589</c:v>
                </c:pt>
                <c:pt idx="658">
                  <c:v>1.0576849164628281</c:v>
                </c:pt>
                <c:pt idx="659">
                  <c:v>1.0596434533914201</c:v>
                </c:pt>
                <c:pt idx="660">
                  <c:v>1.0616048963646603</c:v>
                </c:pt>
                <c:pt idx="661">
                  <c:v>1.0635692674777495</c:v>
                </c:pt>
                <c:pt idx="662">
                  <c:v>1.0655365890543749</c:v>
                </c:pt>
                <c:pt idx="663">
                  <c:v>1.0675068836497696</c:v>
                </c:pt>
                <c:pt idx="664">
                  <c:v>1.0694801740538227</c:v>
                </c:pt>
                <c:pt idx="665">
                  <c:v>1.0714564832942393</c:v>
                </c:pt>
                <c:pt idx="666">
                  <c:v>1.0734358346397548</c:v>
                </c:pt>
                <c:pt idx="667">
                  <c:v>1.0754182516033994</c:v>
                </c:pt>
                <c:pt idx="668">
                  <c:v>1.0774037579458196</c:v>
                </c:pt>
                <c:pt idx="669">
                  <c:v>1.0793923776786527</c:v>
                </c:pt>
                <c:pt idx="670">
                  <c:v>1.0813841350679594</c:v>
                </c:pt>
                <c:pt idx="671">
                  <c:v>1.083379054637712</c:v>
                </c:pt>
                <c:pt idx="672">
                  <c:v>1.0853771611733423</c:v>
                </c:pt>
                <c:pt idx="673">
                  <c:v>1.0873784797253494</c:v>
                </c:pt>
                <c:pt idx="674">
                  <c:v>1.0893830356129675</c:v>
                </c:pt>
                <c:pt idx="675">
                  <c:v>1.0913908544278965</c:v>
                </c:pt>
                <c:pt idx="676">
                  <c:v>1.0934019620380955</c:v>
                </c:pt>
                <c:pt idx="677">
                  <c:v>1.0954163845916418</c:v>
                </c:pt>
                <c:pt idx="678">
                  <c:v>1.097434148520654</c:v>
                </c:pt>
                <c:pt idx="679">
                  <c:v>1.0994552805452851</c:v>
                </c:pt>
                <c:pt idx="680">
                  <c:v>1.1014798076777816</c:v>
                </c:pt>
                <c:pt idx="681">
                  <c:v>1.1035077572266145</c:v>
                </c:pt>
                <c:pt idx="682">
                  <c:v>1.1055391568006809</c:v>
                </c:pt>
                <c:pt idx="683">
                  <c:v>1.1075740343135783</c:v>
                </c:pt>
                <c:pt idx="684">
                  <c:v>1.1096124179879543</c:v>
                </c:pt>
                <c:pt idx="685">
                  <c:v>1.111654336359932</c:v>
                </c:pt>
                <c:pt idx="686">
                  <c:v>1.113699818283612</c:v>
                </c:pt>
                <c:pt idx="687">
                  <c:v>1.1157488929356547</c:v>
                </c:pt>
                <c:pt idx="688">
                  <c:v>1.1178015898199425</c:v>
                </c:pt>
                <c:pt idx="689">
                  <c:v>1.1198579387723266</c:v>
                </c:pt>
                <c:pt idx="690">
                  <c:v>1.1219179699654551</c:v>
                </c:pt>
                <c:pt idx="691">
                  <c:v>1.1239817139136876</c:v>
                </c:pt>
                <c:pt idx="692">
                  <c:v>1.1260492014781012</c:v>
                </c:pt>
                <c:pt idx="693">
                  <c:v>1.12812046387158</c:v>
                </c:pt>
                <c:pt idx="694">
                  <c:v>1.1301955326640043</c:v>
                </c:pt>
                <c:pt idx="695">
                  <c:v>1.132274439787524</c:v>
                </c:pt>
                <c:pt idx="696">
                  <c:v>1.1343572175419347</c:v>
                </c:pt>
                <c:pt idx="697">
                  <c:v>1.1364438986001488</c:v>
                </c:pt>
                <c:pt idx="698">
                  <c:v>1.1385345160137668</c:v>
                </c:pt>
                <c:pt idx="699">
                  <c:v>1.1406291032187486</c:v>
                </c:pt>
                <c:pt idx="700">
                  <c:v>1.1427276940411926</c:v>
                </c:pt>
                <c:pt idx="701">
                  <c:v>1.1448303227032164</c:v>
                </c:pt>
                <c:pt idx="702">
                  <c:v>1.1469370238289511</c:v>
                </c:pt>
                <c:pt idx="703">
                  <c:v>1.1490478324506423</c:v>
                </c:pt>
                <c:pt idx="704">
                  <c:v>1.1511627840148679</c:v>
                </c:pt>
                <c:pt idx="705">
                  <c:v>1.1532819143888688</c:v>
                </c:pt>
                <c:pt idx="706">
                  <c:v>1.1554052598670015</c:v>
                </c:pt>
                <c:pt idx="707">
                  <c:v>1.1575328571773074</c:v>
                </c:pt>
                <c:pt idx="708">
                  <c:v>1.1596647434882126</c:v>
                </c:pt>
                <c:pt idx="709">
                  <c:v>1.1618009564153469</c:v>
                </c:pt>
                <c:pt idx="710">
                  <c:v>1.1639415340284964</c:v>
                </c:pt>
                <c:pt idx="711">
                  <c:v>1.166086514858689</c:v>
                </c:pt>
                <c:pt idx="712">
                  <c:v>1.1682359379054126</c:v>
                </c:pt>
                <c:pt idx="713">
                  <c:v>1.1703898426439745</c:v>
                </c:pt>
                <c:pt idx="714">
                  <c:v>1.1725482690329989</c:v>
                </c:pt>
                <c:pt idx="715">
                  <c:v>1.1747112575220742</c:v>
                </c:pt>
                <c:pt idx="716">
                  <c:v>1.1768788490595423</c:v>
                </c:pt>
                <c:pt idx="717">
                  <c:v>1.1790510851004463</c:v>
                </c:pt>
                <c:pt idx="718">
                  <c:v>1.1812280076146249</c:v>
                </c:pt>
                <c:pt idx="719">
                  <c:v>1.1834096590949743</c:v>
                </c:pt>
                <c:pt idx="720">
                  <c:v>1.1855960825658669</c:v>
                </c:pt>
                <c:pt idx="721">
                  <c:v>1.1877873215917343</c:v>
                </c:pt>
                <c:pt idx="722">
                  <c:v>1.1899834202858277</c:v>
                </c:pt>
                <c:pt idx="723">
                  <c:v>1.192184423319145</c:v>
                </c:pt>
                <c:pt idx="724">
                  <c:v>1.1943903759295391</c:v>
                </c:pt>
                <c:pt idx="725">
                  <c:v>1.1966013239310083</c:v>
                </c:pt>
                <c:pt idx="726">
                  <c:v>1.1988173137231719</c:v>
                </c:pt>
                <c:pt idx="727">
                  <c:v>1.20103839230094</c:v>
                </c:pt>
                <c:pt idx="728">
                  <c:v>1.203264607264374</c:v>
                </c:pt>
                <c:pt idx="729">
                  <c:v>1.2054960068287524</c:v>
                </c:pt>
                <c:pt idx="730">
                  <c:v>1.2077326398348376</c:v>
                </c:pt>
                <c:pt idx="731">
                  <c:v>1.2099745557593553</c:v>
                </c:pt>
                <c:pt idx="732">
                  <c:v>1.2122218047256876</c:v>
                </c:pt>
                <c:pt idx="733">
                  <c:v>1.214474437514788</c:v>
                </c:pt>
                <c:pt idx="734">
                  <c:v>1.2167325055763198</c:v>
                </c:pt>
                <c:pt idx="735">
                  <c:v>1.2189960610400286</c:v>
                </c:pt>
                <c:pt idx="736">
                  <c:v>1.221265156727348</c:v>
                </c:pt>
                <c:pt idx="737">
                  <c:v>1.2235398461632534</c:v>
                </c:pt>
                <c:pt idx="738">
                  <c:v>1.2258201835883602</c:v>
                </c:pt>
                <c:pt idx="739">
                  <c:v>1.2281062239712781</c:v>
                </c:pt>
                <c:pt idx="740">
                  <c:v>1.2303980230212272</c:v>
                </c:pt>
                <c:pt idx="741">
                  <c:v>1.2326956372009255</c:v>
                </c:pt>
                <c:pt idx="742">
                  <c:v>1.2349991237397417</c:v>
                </c:pt>
                <c:pt idx="743">
                  <c:v>1.2373085406471416</c:v>
                </c:pt>
                <c:pt idx="744">
                  <c:v>1.2396239467264136</c:v>
                </c:pt>
                <c:pt idx="745">
                  <c:v>1.2419454015886973</c:v>
                </c:pt>
                <c:pt idx="746">
                  <c:v>1.2442729656673106</c:v>
                </c:pt>
                <c:pt idx="747">
                  <c:v>1.246606700232392</c:v>
                </c:pt>
                <c:pt idx="748">
                  <c:v>1.2489466674058614</c:v>
                </c:pt>
                <c:pt idx="749">
                  <c:v>1.251292930176708</c:v>
                </c:pt>
                <c:pt idx="750">
                  <c:v>1.2536455524166152</c:v>
                </c:pt>
                <c:pt idx="751">
                  <c:v>1.2560045988959319</c:v>
                </c:pt>
                <c:pt idx="752">
                  <c:v>1.2583701352999954</c:v>
                </c:pt>
                <c:pt idx="753">
                  <c:v>1.2607422282458209</c:v>
                </c:pt>
                <c:pt idx="754">
                  <c:v>1.2631209452991607</c:v>
                </c:pt>
                <c:pt idx="755">
                  <c:v>1.2655063549919516</c:v>
                </c:pt>
                <c:pt idx="756">
                  <c:v>1.267898526840149</c:v>
                </c:pt>
                <c:pt idx="757">
                  <c:v>1.2702975313619715</c:v>
                </c:pt>
                <c:pt idx="758">
                  <c:v>1.2727034400965545</c:v>
                </c:pt>
                <c:pt idx="759">
                  <c:v>1.2751163256230322</c:v>
                </c:pt>
                <c:pt idx="760">
                  <c:v>1.277536261580059</c:v>
                </c:pt>
                <c:pt idx="761">
                  <c:v>1.2799633226857754</c:v>
                </c:pt>
                <c:pt idx="762">
                  <c:v>1.2823975847582396</c:v>
                </c:pt>
                <c:pt idx="763">
                  <c:v>1.2848391247363304</c:v>
                </c:pt>
                <c:pt idx="764">
                  <c:v>1.2872880207011399</c:v>
                </c:pt>
                <c:pt idx="765">
                  <c:v>1.2897443518978644</c:v>
                </c:pt>
                <c:pt idx="766">
                  <c:v>1.2922081987582121</c:v>
                </c:pt>
                <c:pt idx="767">
                  <c:v>1.2946796429233391</c:v>
                </c:pt>
                <c:pt idx="768">
                  <c:v>1.2971587672673253</c:v>
                </c:pt>
                <c:pt idx="769">
                  <c:v>1.2996456559212177</c:v>
                </c:pt>
                <c:pt idx="770">
                  <c:v>1.3021403942976426</c:v>
                </c:pt>
                <c:pt idx="771">
                  <c:v>1.304643069116006</c:v>
                </c:pt>
                <c:pt idx="772">
                  <c:v>1.3071537684283125</c:v>
                </c:pt>
                <c:pt idx="773">
                  <c:v>1.3096725816455985</c:v>
                </c:pt>
                <c:pt idx="774">
                  <c:v>1.3121995995650173</c:v>
                </c:pt>
                <c:pt idx="775">
                  <c:v>1.3147349143975777</c:v>
                </c:pt>
                <c:pt idx="776">
                  <c:v>1.3172786197965747</c:v>
                </c:pt>
                <c:pt idx="777">
                  <c:v>1.3198308108867107</c:v>
                </c:pt>
                <c:pt idx="778">
                  <c:v>1.3223915842939444</c:v>
                </c:pt>
                <c:pt idx="779">
                  <c:v>1.3249610381760804</c:v>
                </c:pt>
                <c:pt idx="780">
                  <c:v>1.3275392722541264</c:v>
                </c:pt>
                <c:pt idx="781">
                  <c:v>1.3301263878444307</c:v>
                </c:pt>
                <c:pt idx="782">
                  <c:v>1.3327224878916413</c:v>
                </c:pt>
                <c:pt idx="783">
                  <c:v>1.335327677002488</c:v>
                </c:pt>
                <c:pt idx="784">
                  <c:v>1.3379420614804365</c:v>
                </c:pt>
                <c:pt idx="785">
                  <c:v>1.34056574936122</c:v>
                </c:pt>
                <c:pt idx="786">
                  <c:v>1.343198850449288</c:v>
                </c:pt>
                <c:pt idx="787">
                  <c:v>1.3458414763551969</c:v>
                </c:pt>
                <c:pt idx="788">
                  <c:v>1.3484937405339668</c:v>
                </c:pt>
                <c:pt idx="789">
                  <c:v>1.3511557583244427</c:v>
                </c:pt>
                <c:pt idx="790">
                  <c:v>1.3538276469896815</c:v>
                </c:pt>
                <c:pt idx="791">
                  <c:v>1.356509525758407</c:v>
                </c:pt>
                <c:pt idx="792">
                  <c:v>1.3592015158675572</c:v>
                </c:pt>
                <c:pt idx="793">
                  <c:v>1.3619037406059602</c:v>
                </c:pt>
                <c:pt idx="794">
                  <c:v>1.3646163253591843</c:v>
                </c:pt>
                <c:pt idx="795">
                  <c:v>1.3673393976555803</c:v>
                </c:pt>
                <c:pt idx="796">
                  <c:v>1.3700730872135731</c:v>
                </c:pt>
                <c:pt idx="797">
                  <c:v>1.3728175259902304</c:v>
                </c:pt>
                <c:pt idx="798">
                  <c:v>1.3755728482311556</c:v>
                </c:pt>
                <c:pt idx="799">
                  <c:v>1.3783391905217419</c:v>
                </c:pt>
                <c:pt idx="800">
                  <c:v>1.3811166918398436</c:v>
                </c:pt>
                <c:pt idx="801">
                  <c:v>1.3839054936098918</c:v>
                </c:pt>
                <c:pt idx="802">
                  <c:v>1.3867057397585216</c:v>
                </c:pt>
                <c:pt idx="803">
                  <c:v>1.3895175767717496</c:v>
                </c:pt>
                <c:pt idx="804">
                  <c:v>1.3923411537537524</c:v>
                </c:pt>
                <c:pt idx="805">
                  <c:v>1.3951766224873077</c:v>
                </c:pt>
                <c:pt idx="806">
                  <c:v>1.398024137495943</c:v>
                </c:pt>
                <c:pt idx="807">
                  <c:v>1.40088385610786</c:v>
                </c:pt>
                <c:pt idx="808">
                  <c:v>1.4037559385216842</c:v>
                </c:pt>
                <c:pt idx="809">
                  <c:v>1.406640547874114</c:v>
                </c:pt>
                <c:pt idx="810">
                  <c:v>1.4095378503095204</c:v>
                </c:pt>
                <c:pt idx="811">
                  <c:v>1.412448015051575</c:v>
                </c:pt>
                <c:pt idx="812">
                  <c:v>1.4153712144769734</c:v>
                </c:pt>
                <c:pt idx="813">
                  <c:v>1.4183076241913239</c:v>
                </c:pt>
                <c:pt idx="814">
                  <c:v>1.4212574231072832</c:v>
                </c:pt>
                <c:pt idx="815">
                  <c:v>1.4242207935250053</c:v>
                </c:pt>
                <c:pt idx="816">
                  <c:v>1.427197921215007</c:v>
                </c:pt>
                <c:pt idx="817">
                  <c:v>1.430188995503511</c:v>
                </c:pt>
                <c:pt idx="818">
                  <c:v>1.4331942093603773</c:v>
                </c:pt>
                <c:pt idx="819">
                  <c:v>1.4362137594896938</c:v>
                </c:pt>
                <c:pt idx="820">
                  <c:v>1.4392478464231453</c:v>
                </c:pt>
                <c:pt idx="821">
                  <c:v>1.4422966746162429</c:v>
                </c:pt>
                <c:pt idx="822">
                  <c:v>1.4453604525475257</c:v>
                </c:pt>
                <c:pt idx="823">
                  <c:v>1.4484393928208474</c:v>
                </c:pt>
                <c:pt idx="824">
                  <c:v>1.4515337122708551</c:v>
                </c:pt>
                <c:pt idx="825">
                  <c:v>1.4546436320717802</c:v>
                </c:pt>
                <c:pt idx="826">
                  <c:v>1.4577693778496681</c:v>
                </c:pt>
                <c:pt idx="827">
                  <c:v>1.4609111797981764</c:v>
                </c:pt>
                <c:pt idx="828">
                  <c:v>1.4640692727980673</c:v>
                </c:pt>
                <c:pt idx="829">
                  <c:v>1.4672438965405474</c:v>
                </c:pt>
                <c:pt idx="830">
                  <c:v>1.4704352956545943</c:v>
                </c:pt>
                <c:pt idx="831">
                  <c:v>1.4736437198384185</c:v>
                </c:pt>
                <c:pt idx="832">
                  <c:v>1.4768694239952376</c:v>
                </c:pt>
                <c:pt idx="833">
                  <c:v>1.4801126683735095</c:v>
                </c:pt>
                <c:pt idx="834">
                  <c:v>1.4833737187118134</c:v>
                </c:pt>
                <c:pt idx="835">
                  <c:v>1.4866528463885564</c:v>
                </c:pt>
                <c:pt idx="836">
                  <c:v>1.4899503285766977</c:v>
                </c:pt>
                <c:pt idx="837">
                  <c:v>1.4932664484036891</c:v>
                </c:pt>
                <c:pt idx="838">
                  <c:v>1.4966014951168405</c:v>
                </c:pt>
                <c:pt idx="839">
                  <c:v>1.4999557642543362</c:v>
                </c:pt>
                <c:pt idx="840">
                  <c:v>1.5033295578221204</c:v>
                </c:pt>
                <c:pt idx="841">
                  <c:v>1.5067231844768965</c:v>
                </c:pt>
                <c:pt idx="842">
                  <c:v>1.5101369597154959</c:v>
                </c:pt>
                <c:pt idx="843">
                  <c:v>1.513571206070873</c:v>
                </c:pt>
                <c:pt idx="844">
                  <c:v>1.517026253315005</c:v>
                </c:pt>
                <c:pt idx="845">
                  <c:v>1.5205024386689865</c:v>
                </c:pt>
                <c:pt idx="846">
                  <c:v>1.5240001070206226</c:v>
                </c:pt>
                <c:pt idx="847">
                  <c:v>1.5275196111498313</c:v>
                </c:pt>
                <c:pt idx="848">
                  <c:v>1.5310613119622054</c:v>
                </c:pt>
                <c:pt idx="849">
                  <c:v>1.5346255787310663</c:v>
                </c:pt>
                <c:pt idx="850">
                  <c:v>1.5382127893483868</c:v>
                </c:pt>
                <c:pt idx="851">
                  <c:v>1.5418233305849713</c:v>
                </c:pt>
                <c:pt idx="852">
                  <c:v>1.545457598360293</c:v>
                </c:pt>
                <c:pt idx="853">
                  <c:v>1.5491159980224185</c:v>
                </c:pt>
                <c:pt idx="854">
                  <c:v>1.5527989446384667</c:v>
                </c:pt>
                <c:pt idx="855">
                  <c:v>1.5565068632960795</c:v>
                </c:pt>
                <c:pt idx="856">
                  <c:v>1.5602401894163875</c:v>
                </c:pt>
                <c:pt idx="857">
                  <c:v>1.5639993690790117</c:v>
                </c:pt>
                <c:pt idx="858">
                  <c:v>1.567784859359628</c:v>
                </c:pt>
                <c:pt idx="859">
                  <c:v>1.5715971286806993</c:v>
                </c:pt>
                <c:pt idx="860">
                  <c:v>1.5754366571759588</c:v>
                </c:pt>
                <c:pt idx="861">
                  <c:v>1.5793039370693129</c:v>
                </c:pt>
                <c:pt idx="862">
                  <c:v>1.5831994730688206</c:v>
                </c:pt>
                <c:pt idx="863">
                  <c:v>1.5871237827764717</c:v>
                </c:pt>
                <c:pt idx="864">
                  <c:v>1.5910773971145287</c:v>
                </c:pt>
                <c:pt idx="865">
                  <c:v>1.5950608607692052</c:v>
                </c:pt>
                <c:pt idx="866">
                  <c:v>1.599074732652543</c:v>
                </c:pt>
                <c:pt idx="867">
                  <c:v>1.603119586383368</c:v>
                </c:pt>
                <c:pt idx="868">
                  <c:v>1.6071960107882561</c:v>
                </c:pt>
                <c:pt idx="869">
                  <c:v>1.6113046104235105</c:v>
                </c:pt>
                <c:pt idx="870">
                  <c:v>1.6154460061191978</c:v>
                </c:pt>
                <c:pt idx="871">
                  <c:v>1.6196208355463446</c:v>
                </c:pt>
                <c:pt idx="872">
                  <c:v>1.6238297538084825</c:v>
                </c:pt>
                <c:pt idx="873">
                  <c:v>1.6280734340587755</c:v>
                </c:pt>
                <c:pt idx="874">
                  <c:v>1.6323525681440456</c:v>
                </c:pt>
                <c:pt idx="875">
                  <c:v>1.6366678672771089</c:v>
                </c:pt>
                <c:pt idx="876">
                  <c:v>1.6410200627388831</c:v>
                </c:pt>
                <c:pt idx="877">
                  <c:v>1.645409906611853</c:v>
                </c:pt>
                <c:pt idx="878">
                  <c:v>1.6498381725465552</c:v>
                </c:pt>
                <c:pt idx="879">
                  <c:v>1.6543056565628556</c:v>
                </c:pt>
                <c:pt idx="880">
                  <c:v>1.6588131778878923</c:v>
                </c:pt>
                <c:pt idx="881">
                  <c:v>1.6633615798327073</c:v>
                </c:pt>
                <c:pt idx="882">
                  <c:v>1.6679517307096585</c:v>
                </c:pt>
                <c:pt idx="883">
                  <c:v>1.6725845247929092</c:v>
                </c:pt>
                <c:pt idx="884">
                  <c:v>1.6772608833243803</c:v>
                </c:pt>
                <c:pt idx="885">
                  <c:v>1.6819817555677465</c:v>
                </c:pt>
                <c:pt idx="886">
                  <c:v>1.6867481199131924</c:v>
                </c:pt>
                <c:pt idx="887">
                  <c:v>1.6915609850358717</c:v>
                </c:pt>
                <c:pt idx="888">
                  <c:v>1.6964213911111488</c:v>
                </c:pt>
                <c:pt idx="889">
                  <c:v>1.7013304110899636</c:v>
                </c:pt>
                <c:pt idx="890">
                  <c:v>1.7062891520378554</c:v>
                </c:pt>
                <c:pt idx="891">
                  <c:v>1.7112987565414461</c:v>
                </c:pt>
                <c:pt idx="892">
                  <c:v>1.716360404186418</c:v>
                </c:pt>
                <c:pt idx="893">
                  <c:v>1.7214753131113401</c:v>
                </c:pt>
                <c:pt idx="894">
                  <c:v>1.7266447416419637</c:v>
                </c:pt>
                <c:pt idx="895">
                  <c:v>1.7318699900109846</c:v>
                </c:pt>
                <c:pt idx="896">
                  <c:v>1.7371524021685811</c:v>
                </c:pt>
                <c:pt idx="897">
                  <c:v>1.7424933676894523</c:v>
                </c:pt>
                <c:pt idx="898">
                  <c:v>1.7478943237825011</c:v>
                </c:pt>
                <c:pt idx="899">
                  <c:v>1.7533567574097424</c:v>
                </c:pt>
                <c:pt idx="900">
                  <c:v>1.7588822075215282</c:v>
                </c:pt>
                <c:pt idx="901">
                  <c:v>1.7644722674157103</c:v>
                </c:pt>
                <c:pt idx="902">
                  <c:v>1.7701285872289356</c:v>
                </c:pt>
                <c:pt idx="903">
                  <c:v>1.7758528765689272</c:v>
                </c:pt>
                <c:pt idx="904">
                  <c:v>1.7816469072972543</c:v>
                </c:pt>
                <c:pt idx="905">
                  <c:v>1.7875125164728791</c:v>
                </c:pt>
                <c:pt idx="906">
                  <c:v>1.7934516094675654</c:v>
                </c:pt>
                <c:pt idx="907">
                  <c:v>1.7994661632651403</c:v>
                </c:pt>
                <c:pt idx="908">
                  <c:v>1.8055582299575663</c:v>
                </c:pt>
                <c:pt idx="909">
                  <c:v>1.811729940451837</c:v>
                </c:pt>
                <c:pt idx="910">
                  <c:v>1.8179835084029095</c:v>
                </c:pt>
                <c:pt idx="911">
                  <c:v>1.8243212343891173</c:v>
                </c:pt>
                <c:pt idx="912">
                  <c:v>1.8307455103479535</c:v>
                </c:pt>
                <c:pt idx="913">
                  <c:v>1.8372588242915995</c:v>
                </c:pt>
                <c:pt idx="914">
                  <c:v>1.8438637653233254</c:v>
                </c:pt>
                <c:pt idx="915">
                  <c:v>1.8505630289776775</c:v>
                </c:pt>
                <c:pt idx="916">
                  <c:v>1.8573594229094661</c:v>
                </c:pt>
                <c:pt idx="917">
                  <c:v>1.8642558729587835</c:v>
                </c:pt>
                <c:pt idx="918">
                  <c:v>1.8712554296217867</c:v>
                </c:pt>
                <c:pt idx="919">
                  <c:v>1.8783612749597189</c:v>
                </c:pt>
                <c:pt idx="920">
                  <c:v>1.8855767299816644</c:v>
                </c:pt>
                <c:pt idx="921">
                  <c:v>1.8929052625399312</c:v>
                </c:pt>
                <c:pt idx="922">
                  <c:v>1.9003504957806276</c:v>
                </c:pt>
                <c:pt idx="923">
                  <c:v>1.9079162171962021</c:v>
                </c:pt>
                <c:pt idx="924">
                  <c:v>1.9156063883312333</c:v>
                </c:pt>
                <c:pt idx="925">
                  <c:v>1.9234251551979651</c:v>
                </c:pt>
                <c:pt idx="926">
                  <c:v>1.9313768594637009</c:v>
                </c:pt>
                <c:pt idx="927">
                  <c:v>1.9394660504785968</c:v>
                </c:pt>
                <c:pt idx="928">
                  <c:v>1.9476974982194775</c:v>
                </c:pt>
                <c:pt idx="929">
                  <c:v>1.9560762072332729</c:v>
                </c:pt>
                <c:pt idx="930">
                  <c:v>1.9646074316725963</c:v>
                </c:pt>
                <c:pt idx="931">
                  <c:v>1.9732966915260091</c:v>
                </c:pt>
                <c:pt idx="932">
                  <c:v>1.9821497901567859</c:v>
                </c:pt>
                <c:pt idx="933">
                  <c:v>1.991172833276724</c:v>
                </c:pt>
                <c:pt idx="934">
                  <c:v>2.0003722494957712</c:v>
                </c:pt>
                <c:pt idx="935">
                  <c:v>2.0097548126045952</c:v>
                </c:pt>
                <c:pt idx="936">
                  <c:v>2.0193276657653825</c:v>
                </c:pt>
                <c:pt idx="937">
                  <c:v>2.0290983478070976</c:v>
                </c:pt>
                <c:pt idx="938">
                  <c:v>2.039074821844963</c:v>
                </c:pt>
                <c:pt idx="939">
                  <c:v>2.0492655064709475</c:v>
                </c:pt>
                <c:pt idx="940">
                  <c:v>2.059679309792664</c:v>
                </c:pt>
                <c:pt idx="941">
                  <c:v>2.070325666633321</c:v>
                </c:pt>
                <c:pt idx="942">
                  <c:v>2.0812145792455121</c:v>
                </c:pt>
                <c:pt idx="943">
                  <c:v>2.0923566619379903</c:v>
                </c:pt>
                <c:pt idx="944">
                  <c:v>2.1037631900676868</c:v>
                </c:pt>
                <c:pt idx="945">
                  <c:v>2.1154461539107134</c:v>
                </c:pt>
                <c:pt idx="946">
                  <c:v>2.1274183179971171</c:v>
                </c:pt>
                <c:pt idx="947">
                  <c:v>2.1396932865765428</c:v>
                </c:pt>
                <c:pt idx="948">
                  <c:v>2.1522855759777348</c:v>
                </c:pt>
                <c:pt idx="949">
                  <c:v>2.1652106947364924</c:v>
                </c:pt>
                <c:pt idx="950">
                  <c:v>2.1784852324973003</c:v>
                </c:pt>
                <c:pt idx="951">
                  <c:v>2.1921269588469188</c:v>
                </c:pt>
                <c:pt idx="952">
                  <c:v>2.2061549334184072</c:v>
                </c:pt>
                <c:pt idx="953">
                  <c:v>2.2205896288164411</c:v>
                </c:pt>
                <c:pt idx="954">
                  <c:v>2.2354530681664926</c:v>
                </c:pt>
                <c:pt idx="955">
                  <c:v>2.2507689793891976</c:v>
                </c:pt>
                <c:pt idx="956">
                  <c:v>2.2665629686575315</c:v>
                </c:pt>
                <c:pt idx="957">
                  <c:v>2.2828627159207646</c:v>
                </c:pt>
                <c:pt idx="958">
                  <c:v>2.2996981958911613</c:v>
                </c:pt>
                <c:pt idx="959">
                  <c:v>2.317101928507233</c:v>
                </c:pt>
                <c:pt idx="960">
                  <c:v>2.3351092636352626</c:v>
                </c:pt>
                <c:pt idx="961">
                  <c:v>2.3537587056812219</c:v>
                </c:pt>
                <c:pt idx="962">
                  <c:v>2.3730922848976643</c:v>
                </c:pt>
                <c:pt idx="963">
                  <c:v>2.3931559835366647</c:v>
                </c:pt>
                <c:pt idx="964">
                  <c:v>2.4140002266869907</c:v>
                </c:pt>
                <c:pt idx="965">
                  <c:v>2.4356804497276197</c:v>
                </c:pt>
                <c:pt idx="966">
                  <c:v>2.4582577569436519</c:v>
                </c:pt>
                <c:pt idx="967">
                  <c:v>2.4817996891330258</c:v>
                </c:pt>
                <c:pt idx="968">
                  <c:v>2.5063811221802466</c:v>
                </c:pt>
                <c:pt idx="969">
                  <c:v>2.532085323849957</c:v>
                </c:pt>
                <c:pt idx="970">
                  <c:v>2.5590052028130756</c:v>
                </c:pt>
                <c:pt idx="971">
                  <c:v>2.5872447926435056</c:v>
                </c:pt>
                <c:pt idx="972">
                  <c:v>2.616921024875289</c:v>
                </c:pt>
                <c:pt idx="973">
                  <c:v>2.6481658601050211</c:v>
                </c:pt>
                <c:pt idx="974">
                  <c:v>2.6811288658447561</c:v>
                </c:pt>
                <c:pt idx="975">
                  <c:v>2.7159803561941183</c:v>
                </c:pt>
                <c:pt idx="976">
                  <c:v>2.7529152440100728</c:v>
                </c:pt>
                <c:pt idx="977">
                  <c:v>2.7921578048904898</c:v>
                </c:pt>
                <c:pt idx="978">
                  <c:v>2.8339676195197612</c:v>
                </c:pt>
                <c:pt idx="979">
                  <c:v>2.8786470550709211</c:v>
                </c:pt>
                <c:pt idx="980">
                  <c:v>2.9265507800575268</c:v>
                </c:pt>
                <c:pt idx="981">
                  <c:v>2.9780979998188535</c:v>
                </c:pt>
                <c:pt idx="982">
                  <c:v>3.0337883824973639</c:v>
                </c:pt>
                <c:pt idx="983">
                  <c:v>3.0942230674908018</c:v>
                </c:pt>
                <c:pt idx="984">
                  <c:v>3.1601327915647204</c:v>
                </c:pt>
                <c:pt idx="985">
                  <c:v>3.2324161700256817</c:v>
                </c:pt>
                <c:pt idx="986">
                  <c:v>3.3121927713240211</c:v>
                </c:pt>
                <c:pt idx="987">
                  <c:v>3.4008782532990454</c:v>
                </c:pt>
                <c:pt idx="988">
                  <c:v>3.500293287652998</c:v>
                </c:pt>
                <c:pt idx="989">
                  <c:v>3.6128258341634045</c:v>
                </c:pt>
                <c:pt idx="990">
                  <c:v>3.7416806764406685</c:v>
                </c:pt>
                <c:pt idx="991">
                  <c:v>3.8912777119686575</c:v>
                </c:pt>
                <c:pt idx="992">
                  <c:v>4.0679166017796966</c:v>
                </c:pt>
                <c:pt idx="993">
                  <c:v>4.2809476163206162</c:v>
                </c:pt>
                <c:pt idx="994">
                  <c:v>4.5449780542341269</c:v>
                </c:pt>
                <c:pt idx="995">
                  <c:v>4.8844059774854989</c:v>
                </c:pt>
                <c:pt idx="996">
                  <c:v>5.3438787041703577</c:v>
                </c:pt>
                <c:pt idx="997">
                  <c:v>6.0167226618895793</c:v>
                </c:pt>
                <c:pt idx="998">
                  <c:v>7.1448284504589124</c:v>
                </c:pt>
                <c:pt idx="999">
                  <c:v>9.6902634661365692</c:v>
                </c:pt>
              </c:numCache>
            </c:numRef>
          </c:yVal>
          <c:smooth val="0"/>
        </c:ser>
        <c:ser>
          <c:idx val="2"/>
          <c:order val="2"/>
          <c:marker>
            <c:symbol val="none"/>
          </c:marker>
          <c:xVal>
            <c:numRef>
              <c:f>APropertiesDimless!$L$7:$L$1007</c:f>
              <c:numCache>
                <c:formatCode>0.000</c:formatCode>
                <c:ptCount val="1001"/>
                <c:pt idx="0">
                  <c:v>0</c:v>
                </c:pt>
                <c:pt idx="1">
                  <c:v>1E-3</c:v>
                </c:pt>
                <c:pt idx="2">
                  <c:v>2E-3</c:v>
                </c:pt>
                <c:pt idx="3">
                  <c:v>3.0000000000000001E-3</c:v>
                </c:pt>
                <c:pt idx="4">
                  <c:v>4.0000000000000001E-3</c:v>
                </c:pt>
                <c:pt idx="5">
                  <c:v>5.0000000000000001E-3</c:v>
                </c:pt>
                <c:pt idx="6">
                  <c:v>6.0000000000000001E-3</c:v>
                </c:pt>
                <c:pt idx="7">
                  <c:v>7.0000000000000001E-3</c:v>
                </c:pt>
                <c:pt idx="8">
                  <c:v>8.0000000000000002E-3</c:v>
                </c:pt>
                <c:pt idx="9">
                  <c:v>8.9999999999999993E-3</c:v>
                </c:pt>
                <c:pt idx="10">
                  <c:v>0.01</c:v>
                </c:pt>
                <c:pt idx="11">
                  <c:v>1.0999999999999999E-2</c:v>
                </c:pt>
                <c:pt idx="12">
                  <c:v>1.2E-2</c:v>
                </c:pt>
                <c:pt idx="13">
                  <c:v>1.2999999999999999E-2</c:v>
                </c:pt>
                <c:pt idx="14">
                  <c:v>1.4E-2</c:v>
                </c:pt>
                <c:pt idx="15">
                  <c:v>1.4999999999999999E-2</c:v>
                </c:pt>
                <c:pt idx="16">
                  <c:v>1.6E-2</c:v>
                </c:pt>
                <c:pt idx="17">
                  <c:v>1.7000000000000001E-2</c:v>
                </c:pt>
                <c:pt idx="18">
                  <c:v>1.7999999999999999E-2</c:v>
                </c:pt>
                <c:pt idx="19">
                  <c:v>1.9E-2</c:v>
                </c:pt>
                <c:pt idx="20">
                  <c:v>0.02</c:v>
                </c:pt>
                <c:pt idx="21">
                  <c:v>2.1000000000000001E-2</c:v>
                </c:pt>
                <c:pt idx="22">
                  <c:v>2.1999999999999999E-2</c:v>
                </c:pt>
                <c:pt idx="23">
                  <c:v>2.3E-2</c:v>
                </c:pt>
                <c:pt idx="24">
                  <c:v>2.4E-2</c:v>
                </c:pt>
                <c:pt idx="25">
                  <c:v>2.5000000000000001E-2</c:v>
                </c:pt>
                <c:pt idx="26">
                  <c:v>2.5999999999999999E-2</c:v>
                </c:pt>
                <c:pt idx="27">
                  <c:v>2.7E-2</c:v>
                </c:pt>
                <c:pt idx="28">
                  <c:v>2.8000000000000001E-2</c:v>
                </c:pt>
                <c:pt idx="29">
                  <c:v>2.9000000000000001E-2</c:v>
                </c:pt>
                <c:pt idx="30">
                  <c:v>0.03</c:v>
                </c:pt>
                <c:pt idx="31">
                  <c:v>3.1E-2</c:v>
                </c:pt>
                <c:pt idx="32">
                  <c:v>3.2000000000000001E-2</c:v>
                </c:pt>
                <c:pt idx="33">
                  <c:v>3.3000000000000002E-2</c:v>
                </c:pt>
                <c:pt idx="34">
                  <c:v>3.4000000000000002E-2</c:v>
                </c:pt>
                <c:pt idx="35">
                  <c:v>3.5000000000000003E-2</c:v>
                </c:pt>
                <c:pt idx="36">
                  <c:v>3.5999999999999997E-2</c:v>
                </c:pt>
                <c:pt idx="37">
                  <c:v>3.6999999999999998E-2</c:v>
                </c:pt>
                <c:pt idx="38">
                  <c:v>3.7999999999999999E-2</c:v>
                </c:pt>
                <c:pt idx="39">
                  <c:v>3.9E-2</c:v>
                </c:pt>
                <c:pt idx="40">
                  <c:v>0.04</c:v>
                </c:pt>
                <c:pt idx="41">
                  <c:v>4.1000000000000002E-2</c:v>
                </c:pt>
                <c:pt idx="42">
                  <c:v>4.2000000000000003E-2</c:v>
                </c:pt>
                <c:pt idx="43">
                  <c:v>4.2999999999999997E-2</c:v>
                </c:pt>
                <c:pt idx="44">
                  <c:v>4.3999999999999997E-2</c:v>
                </c:pt>
                <c:pt idx="45">
                  <c:v>4.4999999999999998E-2</c:v>
                </c:pt>
                <c:pt idx="46">
                  <c:v>4.5999999999999999E-2</c:v>
                </c:pt>
                <c:pt idx="47">
                  <c:v>4.7E-2</c:v>
                </c:pt>
                <c:pt idx="48">
                  <c:v>4.8000000000000001E-2</c:v>
                </c:pt>
                <c:pt idx="49">
                  <c:v>4.9000000000000002E-2</c:v>
                </c:pt>
                <c:pt idx="50">
                  <c:v>0.05</c:v>
                </c:pt>
                <c:pt idx="51">
                  <c:v>5.0999999999999997E-2</c:v>
                </c:pt>
                <c:pt idx="52">
                  <c:v>5.1999999999999998E-2</c:v>
                </c:pt>
                <c:pt idx="53">
                  <c:v>5.2999999999999999E-2</c:v>
                </c:pt>
                <c:pt idx="54">
                  <c:v>5.3999999999999999E-2</c:v>
                </c:pt>
                <c:pt idx="55">
                  <c:v>5.5E-2</c:v>
                </c:pt>
                <c:pt idx="56">
                  <c:v>5.6000000000000001E-2</c:v>
                </c:pt>
                <c:pt idx="57">
                  <c:v>5.7000000000000002E-2</c:v>
                </c:pt>
                <c:pt idx="58">
                  <c:v>5.8000000000000003E-2</c:v>
                </c:pt>
                <c:pt idx="59">
                  <c:v>5.8999999999999997E-2</c:v>
                </c:pt>
                <c:pt idx="60">
                  <c:v>0.06</c:v>
                </c:pt>
                <c:pt idx="61">
                  <c:v>6.0999999999999999E-2</c:v>
                </c:pt>
                <c:pt idx="62">
                  <c:v>6.2E-2</c:v>
                </c:pt>
                <c:pt idx="63">
                  <c:v>6.3E-2</c:v>
                </c:pt>
                <c:pt idx="64">
                  <c:v>6.4000000000000001E-2</c:v>
                </c:pt>
                <c:pt idx="65">
                  <c:v>6.5000000000000002E-2</c:v>
                </c:pt>
                <c:pt idx="66">
                  <c:v>6.6000000000000003E-2</c:v>
                </c:pt>
                <c:pt idx="67">
                  <c:v>6.7000000000000004E-2</c:v>
                </c:pt>
                <c:pt idx="68">
                  <c:v>6.8000000000000005E-2</c:v>
                </c:pt>
                <c:pt idx="69">
                  <c:v>6.9000000000000006E-2</c:v>
                </c:pt>
                <c:pt idx="70">
                  <c:v>7.0000000000000007E-2</c:v>
                </c:pt>
                <c:pt idx="71">
                  <c:v>7.0999999999999994E-2</c:v>
                </c:pt>
                <c:pt idx="72">
                  <c:v>7.1999999999999995E-2</c:v>
                </c:pt>
                <c:pt idx="73">
                  <c:v>7.2999999999999995E-2</c:v>
                </c:pt>
                <c:pt idx="74">
                  <c:v>7.3999999999999996E-2</c:v>
                </c:pt>
                <c:pt idx="75">
                  <c:v>7.4999999999999997E-2</c:v>
                </c:pt>
                <c:pt idx="76">
                  <c:v>7.5999999999999998E-2</c:v>
                </c:pt>
                <c:pt idx="77">
                  <c:v>7.6999999999999999E-2</c:v>
                </c:pt>
                <c:pt idx="78">
                  <c:v>7.8E-2</c:v>
                </c:pt>
                <c:pt idx="79">
                  <c:v>7.9000000000000001E-2</c:v>
                </c:pt>
                <c:pt idx="80">
                  <c:v>0.08</c:v>
                </c:pt>
                <c:pt idx="81">
                  <c:v>8.1000000000000003E-2</c:v>
                </c:pt>
                <c:pt idx="82">
                  <c:v>8.2000000000000003E-2</c:v>
                </c:pt>
                <c:pt idx="83">
                  <c:v>8.3000000000000004E-2</c:v>
                </c:pt>
                <c:pt idx="84">
                  <c:v>8.4000000000000005E-2</c:v>
                </c:pt>
                <c:pt idx="85">
                  <c:v>8.5000000000000006E-2</c:v>
                </c:pt>
                <c:pt idx="86">
                  <c:v>8.5999999999999993E-2</c:v>
                </c:pt>
                <c:pt idx="87">
                  <c:v>8.6999999999999994E-2</c:v>
                </c:pt>
                <c:pt idx="88">
                  <c:v>8.7999999999999995E-2</c:v>
                </c:pt>
                <c:pt idx="89">
                  <c:v>8.8999999999999996E-2</c:v>
                </c:pt>
                <c:pt idx="90">
                  <c:v>0.09</c:v>
                </c:pt>
                <c:pt idx="91">
                  <c:v>9.0999999999999998E-2</c:v>
                </c:pt>
                <c:pt idx="92">
                  <c:v>9.1999999999999998E-2</c:v>
                </c:pt>
                <c:pt idx="93">
                  <c:v>9.2999999999999999E-2</c:v>
                </c:pt>
                <c:pt idx="94">
                  <c:v>9.4E-2</c:v>
                </c:pt>
                <c:pt idx="95">
                  <c:v>9.5000000000000001E-2</c:v>
                </c:pt>
                <c:pt idx="96">
                  <c:v>9.6000000000000002E-2</c:v>
                </c:pt>
                <c:pt idx="97">
                  <c:v>9.7000000000000003E-2</c:v>
                </c:pt>
                <c:pt idx="98">
                  <c:v>9.8000000000000004E-2</c:v>
                </c:pt>
                <c:pt idx="99">
                  <c:v>9.9000000000000005E-2</c:v>
                </c:pt>
                <c:pt idx="100">
                  <c:v>0.1</c:v>
                </c:pt>
                <c:pt idx="101">
                  <c:v>0.10100000000000001</c:v>
                </c:pt>
                <c:pt idx="102">
                  <c:v>0.10199999999999999</c:v>
                </c:pt>
                <c:pt idx="103">
                  <c:v>0.10299999999999999</c:v>
                </c:pt>
                <c:pt idx="104">
                  <c:v>0.104</c:v>
                </c:pt>
                <c:pt idx="105">
                  <c:v>0.105</c:v>
                </c:pt>
                <c:pt idx="106">
                  <c:v>0.106</c:v>
                </c:pt>
                <c:pt idx="107">
                  <c:v>0.107</c:v>
                </c:pt>
                <c:pt idx="108">
                  <c:v>0.108</c:v>
                </c:pt>
                <c:pt idx="109">
                  <c:v>0.109</c:v>
                </c:pt>
                <c:pt idx="110">
                  <c:v>0.11</c:v>
                </c:pt>
                <c:pt idx="111">
                  <c:v>0.111</c:v>
                </c:pt>
                <c:pt idx="112">
                  <c:v>0.112</c:v>
                </c:pt>
                <c:pt idx="113">
                  <c:v>0.113</c:v>
                </c:pt>
                <c:pt idx="114">
                  <c:v>0.114</c:v>
                </c:pt>
                <c:pt idx="115">
                  <c:v>0.115</c:v>
                </c:pt>
                <c:pt idx="116">
                  <c:v>0.11600000000000001</c:v>
                </c:pt>
                <c:pt idx="117">
                  <c:v>0.11700000000000001</c:v>
                </c:pt>
                <c:pt idx="118">
                  <c:v>0.11799999999999999</c:v>
                </c:pt>
                <c:pt idx="119">
                  <c:v>0.11899999999999999</c:v>
                </c:pt>
                <c:pt idx="120">
                  <c:v>0.12</c:v>
                </c:pt>
                <c:pt idx="121">
                  <c:v>0.121</c:v>
                </c:pt>
                <c:pt idx="122">
                  <c:v>0.122</c:v>
                </c:pt>
                <c:pt idx="123">
                  <c:v>0.123</c:v>
                </c:pt>
                <c:pt idx="124">
                  <c:v>0.124</c:v>
                </c:pt>
                <c:pt idx="125">
                  <c:v>0.125</c:v>
                </c:pt>
                <c:pt idx="126">
                  <c:v>0.126</c:v>
                </c:pt>
                <c:pt idx="127">
                  <c:v>0.127</c:v>
                </c:pt>
                <c:pt idx="128">
                  <c:v>0.128</c:v>
                </c:pt>
                <c:pt idx="129">
                  <c:v>0.129</c:v>
                </c:pt>
                <c:pt idx="130">
                  <c:v>0.13</c:v>
                </c:pt>
                <c:pt idx="131">
                  <c:v>0.13100000000000001</c:v>
                </c:pt>
                <c:pt idx="132">
                  <c:v>0.13200000000000001</c:v>
                </c:pt>
                <c:pt idx="133">
                  <c:v>0.13300000000000001</c:v>
                </c:pt>
                <c:pt idx="134">
                  <c:v>0.13400000000000001</c:v>
                </c:pt>
                <c:pt idx="135">
                  <c:v>0.13500000000000001</c:v>
                </c:pt>
                <c:pt idx="136">
                  <c:v>0.13600000000000001</c:v>
                </c:pt>
                <c:pt idx="137">
                  <c:v>0.13700000000000001</c:v>
                </c:pt>
                <c:pt idx="138">
                  <c:v>0.13800000000000001</c:v>
                </c:pt>
                <c:pt idx="139">
                  <c:v>0.13900000000000001</c:v>
                </c:pt>
                <c:pt idx="140">
                  <c:v>0.14000000000000001</c:v>
                </c:pt>
                <c:pt idx="141">
                  <c:v>0.14099999999999999</c:v>
                </c:pt>
                <c:pt idx="142">
                  <c:v>0.14199999999999999</c:v>
                </c:pt>
                <c:pt idx="143">
                  <c:v>0.14299999999999999</c:v>
                </c:pt>
                <c:pt idx="144">
                  <c:v>0.14399999999999999</c:v>
                </c:pt>
                <c:pt idx="145">
                  <c:v>0.14499999999999999</c:v>
                </c:pt>
                <c:pt idx="146">
                  <c:v>0.14599999999999999</c:v>
                </c:pt>
                <c:pt idx="147">
                  <c:v>0.14699999999999999</c:v>
                </c:pt>
                <c:pt idx="148">
                  <c:v>0.14799999999999999</c:v>
                </c:pt>
                <c:pt idx="149">
                  <c:v>0.14899999999999999</c:v>
                </c:pt>
                <c:pt idx="150">
                  <c:v>0.15</c:v>
                </c:pt>
                <c:pt idx="151">
                  <c:v>0.151</c:v>
                </c:pt>
                <c:pt idx="152">
                  <c:v>0.152</c:v>
                </c:pt>
                <c:pt idx="153">
                  <c:v>0.153</c:v>
                </c:pt>
                <c:pt idx="154">
                  <c:v>0.154</c:v>
                </c:pt>
                <c:pt idx="155">
                  <c:v>0.155</c:v>
                </c:pt>
                <c:pt idx="156">
                  <c:v>0.156</c:v>
                </c:pt>
                <c:pt idx="157">
                  <c:v>0.157</c:v>
                </c:pt>
                <c:pt idx="158">
                  <c:v>0.158</c:v>
                </c:pt>
                <c:pt idx="159">
                  <c:v>0.159</c:v>
                </c:pt>
                <c:pt idx="160">
                  <c:v>0.16</c:v>
                </c:pt>
                <c:pt idx="161">
                  <c:v>0.161</c:v>
                </c:pt>
                <c:pt idx="162">
                  <c:v>0.16200000000000001</c:v>
                </c:pt>
                <c:pt idx="163">
                  <c:v>0.16300000000000001</c:v>
                </c:pt>
                <c:pt idx="164">
                  <c:v>0.16400000000000001</c:v>
                </c:pt>
                <c:pt idx="165">
                  <c:v>0.16500000000000001</c:v>
                </c:pt>
                <c:pt idx="166">
                  <c:v>0.16600000000000001</c:v>
                </c:pt>
                <c:pt idx="167">
                  <c:v>0.16700000000000001</c:v>
                </c:pt>
                <c:pt idx="168">
                  <c:v>0.16800000000000001</c:v>
                </c:pt>
                <c:pt idx="169">
                  <c:v>0.16900000000000001</c:v>
                </c:pt>
                <c:pt idx="170">
                  <c:v>0.17</c:v>
                </c:pt>
                <c:pt idx="171">
                  <c:v>0.17100000000000001</c:v>
                </c:pt>
                <c:pt idx="172">
                  <c:v>0.17199999999999999</c:v>
                </c:pt>
                <c:pt idx="173">
                  <c:v>0.17299999999999999</c:v>
                </c:pt>
                <c:pt idx="174">
                  <c:v>0.17399999999999999</c:v>
                </c:pt>
                <c:pt idx="175">
                  <c:v>0.17499999999999999</c:v>
                </c:pt>
                <c:pt idx="176">
                  <c:v>0.17599999999999999</c:v>
                </c:pt>
                <c:pt idx="177">
                  <c:v>0.17699999999999999</c:v>
                </c:pt>
                <c:pt idx="178">
                  <c:v>0.17799999999999999</c:v>
                </c:pt>
                <c:pt idx="179">
                  <c:v>0.17899999999999999</c:v>
                </c:pt>
                <c:pt idx="180">
                  <c:v>0.18</c:v>
                </c:pt>
                <c:pt idx="181">
                  <c:v>0.18099999999999999</c:v>
                </c:pt>
                <c:pt idx="182">
                  <c:v>0.182</c:v>
                </c:pt>
                <c:pt idx="183">
                  <c:v>0.183</c:v>
                </c:pt>
                <c:pt idx="184">
                  <c:v>0.184</c:v>
                </c:pt>
                <c:pt idx="185">
                  <c:v>0.185</c:v>
                </c:pt>
                <c:pt idx="186">
                  <c:v>0.186</c:v>
                </c:pt>
                <c:pt idx="187">
                  <c:v>0.187</c:v>
                </c:pt>
                <c:pt idx="188">
                  <c:v>0.188</c:v>
                </c:pt>
                <c:pt idx="189">
                  <c:v>0.189</c:v>
                </c:pt>
                <c:pt idx="190">
                  <c:v>0.19</c:v>
                </c:pt>
                <c:pt idx="191">
                  <c:v>0.191</c:v>
                </c:pt>
                <c:pt idx="192">
                  <c:v>0.192</c:v>
                </c:pt>
                <c:pt idx="193">
                  <c:v>0.193</c:v>
                </c:pt>
                <c:pt idx="194">
                  <c:v>0.19400000000000001</c:v>
                </c:pt>
                <c:pt idx="195">
                  <c:v>0.19500000000000001</c:v>
                </c:pt>
                <c:pt idx="196">
                  <c:v>0.19600000000000001</c:v>
                </c:pt>
                <c:pt idx="197">
                  <c:v>0.19700000000000001</c:v>
                </c:pt>
                <c:pt idx="198">
                  <c:v>0.19800000000000001</c:v>
                </c:pt>
                <c:pt idx="199">
                  <c:v>0.19900000000000001</c:v>
                </c:pt>
                <c:pt idx="200">
                  <c:v>0.2</c:v>
                </c:pt>
                <c:pt idx="201">
                  <c:v>0.20100000000000001</c:v>
                </c:pt>
                <c:pt idx="202">
                  <c:v>0.20200000000000001</c:v>
                </c:pt>
                <c:pt idx="203">
                  <c:v>0.20300000000000001</c:v>
                </c:pt>
                <c:pt idx="204">
                  <c:v>0.20399999999999999</c:v>
                </c:pt>
                <c:pt idx="205">
                  <c:v>0.20499999999999999</c:v>
                </c:pt>
                <c:pt idx="206">
                  <c:v>0.20599999999999999</c:v>
                </c:pt>
                <c:pt idx="207">
                  <c:v>0.20699999999999999</c:v>
                </c:pt>
                <c:pt idx="208">
                  <c:v>0.20799999999999999</c:v>
                </c:pt>
                <c:pt idx="209">
                  <c:v>0.20899999999999999</c:v>
                </c:pt>
                <c:pt idx="210">
                  <c:v>0.21</c:v>
                </c:pt>
                <c:pt idx="211">
                  <c:v>0.21099999999999999</c:v>
                </c:pt>
                <c:pt idx="212">
                  <c:v>0.21199999999999999</c:v>
                </c:pt>
                <c:pt idx="213">
                  <c:v>0.21299999999999999</c:v>
                </c:pt>
                <c:pt idx="214">
                  <c:v>0.214</c:v>
                </c:pt>
                <c:pt idx="215">
                  <c:v>0.215</c:v>
                </c:pt>
                <c:pt idx="216">
                  <c:v>0.216</c:v>
                </c:pt>
                <c:pt idx="217">
                  <c:v>0.217</c:v>
                </c:pt>
                <c:pt idx="218">
                  <c:v>0.218</c:v>
                </c:pt>
                <c:pt idx="219">
                  <c:v>0.219</c:v>
                </c:pt>
                <c:pt idx="220">
                  <c:v>0.22</c:v>
                </c:pt>
                <c:pt idx="221">
                  <c:v>0.221</c:v>
                </c:pt>
                <c:pt idx="222">
                  <c:v>0.222</c:v>
                </c:pt>
                <c:pt idx="223">
                  <c:v>0.223</c:v>
                </c:pt>
                <c:pt idx="224">
                  <c:v>0.224</c:v>
                </c:pt>
                <c:pt idx="225">
                  <c:v>0.22500000000000001</c:v>
                </c:pt>
                <c:pt idx="226">
                  <c:v>0.22600000000000001</c:v>
                </c:pt>
                <c:pt idx="227">
                  <c:v>0.22700000000000001</c:v>
                </c:pt>
                <c:pt idx="228">
                  <c:v>0.22800000000000001</c:v>
                </c:pt>
                <c:pt idx="229">
                  <c:v>0.22900000000000001</c:v>
                </c:pt>
                <c:pt idx="230">
                  <c:v>0.23</c:v>
                </c:pt>
                <c:pt idx="231">
                  <c:v>0.23100000000000001</c:v>
                </c:pt>
                <c:pt idx="232">
                  <c:v>0.23200000000000001</c:v>
                </c:pt>
                <c:pt idx="233">
                  <c:v>0.23300000000000001</c:v>
                </c:pt>
                <c:pt idx="234">
                  <c:v>0.23400000000000001</c:v>
                </c:pt>
                <c:pt idx="235">
                  <c:v>0.23499999999999999</c:v>
                </c:pt>
                <c:pt idx="236">
                  <c:v>0.23599999999999999</c:v>
                </c:pt>
                <c:pt idx="237">
                  <c:v>0.23699999999999999</c:v>
                </c:pt>
                <c:pt idx="238">
                  <c:v>0.23799999999999999</c:v>
                </c:pt>
                <c:pt idx="239">
                  <c:v>0.23899999999999999</c:v>
                </c:pt>
                <c:pt idx="240">
                  <c:v>0.24</c:v>
                </c:pt>
                <c:pt idx="241">
                  <c:v>0.24099999999999999</c:v>
                </c:pt>
                <c:pt idx="242">
                  <c:v>0.24199999999999999</c:v>
                </c:pt>
                <c:pt idx="243">
                  <c:v>0.24299999999999999</c:v>
                </c:pt>
                <c:pt idx="244">
                  <c:v>0.24399999999999999</c:v>
                </c:pt>
                <c:pt idx="245">
                  <c:v>0.245</c:v>
                </c:pt>
                <c:pt idx="246">
                  <c:v>0.246</c:v>
                </c:pt>
                <c:pt idx="247">
                  <c:v>0.247</c:v>
                </c:pt>
                <c:pt idx="248">
                  <c:v>0.248</c:v>
                </c:pt>
                <c:pt idx="249">
                  <c:v>0.249</c:v>
                </c:pt>
                <c:pt idx="250">
                  <c:v>0.25</c:v>
                </c:pt>
                <c:pt idx="251">
                  <c:v>0.251</c:v>
                </c:pt>
                <c:pt idx="252">
                  <c:v>0.252</c:v>
                </c:pt>
                <c:pt idx="253">
                  <c:v>0.253</c:v>
                </c:pt>
                <c:pt idx="254">
                  <c:v>0.254</c:v>
                </c:pt>
                <c:pt idx="255">
                  <c:v>0.255</c:v>
                </c:pt>
                <c:pt idx="256">
                  <c:v>0.25600000000000001</c:v>
                </c:pt>
                <c:pt idx="257">
                  <c:v>0.25700000000000001</c:v>
                </c:pt>
                <c:pt idx="258">
                  <c:v>0.25800000000000001</c:v>
                </c:pt>
                <c:pt idx="259">
                  <c:v>0.25900000000000001</c:v>
                </c:pt>
                <c:pt idx="260">
                  <c:v>0.26</c:v>
                </c:pt>
                <c:pt idx="261">
                  <c:v>0.26100000000000001</c:v>
                </c:pt>
                <c:pt idx="262">
                  <c:v>0.26200000000000001</c:v>
                </c:pt>
                <c:pt idx="263">
                  <c:v>0.26300000000000001</c:v>
                </c:pt>
                <c:pt idx="264">
                  <c:v>0.26400000000000001</c:v>
                </c:pt>
                <c:pt idx="265">
                  <c:v>0.26500000000000001</c:v>
                </c:pt>
                <c:pt idx="266">
                  <c:v>0.26600000000000001</c:v>
                </c:pt>
                <c:pt idx="267">
                  <c:v>0.26700000000000002</c:v>
                </c:pt>
                <c:pt idx="268">
                  <c:v>0.26800000000000002</c:v>
                </c:pt>
                <c:pt idx="269">
                  <c:v>0.26900000000000002</c:v>
                </c:pt>
                <c:pt idx="270">
                  <c:v>0.27</c:v>
                </c:pt>
                <c:pt idx="271">
                  <c:v>0.27100000000000002</c:v>
                </c:pt>
                <c:pt idx="272">
                  <c:v>0.27200000000000002</c:v>
                </c:pt>
                <c:pt idx="273">
                  <c:v>0.27300000000000002</c:v>
                </c:pt>
                <c:pt idx="274">
                  <c:v>0.27400000000000002</c:v>
                </c:pt>
                <c:pt idx="275">
                  <c:v>0.27500000000000002</c:v>
                </c:pt>
                <c:pt idx="276">
                  <c:v>0.27600000000000002</c:v>
                </c:pt>
                <c:pt idx="277">
                  <c:v>0.27700000000000002</c:v>
                </c:pt>
                <c:pt idx="278">
                  <c:v>0.27800000000000002</c:v>
                </c:pt>
                <c:pt idx="279">
                  <c:v>0.27900000000000003</c:v>
                </c:pt>
                <c:pt idx="280">
                  <c:v>0.28000000000000003</c:v>
                </c:pt>
                <c:pt idx="281">
                  <c:v>0.28100000000000003</c:v>
                </c:pt>
                <c:pt idx="282">
                  <c:v>0.28199999999999997</c:v>
                </c:pt>
                <c:pt idx="283">
                  <c:v>0.28299999999999997</c:v>
                </c:pt>
                <c:pt idx="284">
                  <c:v>0.28399999999999997</c:v>
                </c:pt>
                <c:pt idx="285">
                  <c:v>0.28499999999999998</c:v>
                </c:pt>
                <c:pt idx="286">
                  <c:v>0.28599999999999998</c:v>
                </c:pt>
                <c:pt idx="287">
                  <c:v>0.28699999999999998</c:v>
                </c:pt>
                <c:pt idx="288">
                  <c:v>0.28799999999999998</c:v>
                </c:pt>
                <c:pt idx="289">
                  <c:v>0.28899999999999998</c:v>
                </c:pt>
                <c:pt idx="290">
                  <c:v>0.28999999999999998</c:v>
                </c:pt>
                <c:pt idx="291">
                  <c:v>0.29099999999999998</c:v>
                </c:pt>
                <c:pt idx="292">
                  <c:v>0.29199999999999998</c:v>
                </c:pt>
                <c:pt idx="293">
                  <c:v>0.29299999999999998</c:v>
                </c:pt>
                <c:pt idx="294">
                  <c:v>0.29399999999999998</c:v>
                </c:pt>
                <c:pt idx="295">
                  <c:v>0.29499999999999998</c:v>
                </c:pt>
                <c:pt idx="296">
                  <c:v>0.29599999999999999</c:v>
                </c:pt>
                <c:pt idx="297">
                  <c:v>0.29699999999999999</c:v>
                </c:pt>
                <c:pt idx="298">
                  <c:v>0.29799999999999999</c:v>
                </c:pt>
                <c:pt idx="299">
                  <c:v>0.29899999999999999</c:v>
                </c:pt>
                <c:pt idx="300">
                  <c:v>0.3</c:v>
                </c:pt>
                <c:pt idx="301">
                  <c:v>0.30099999999999999</c:v>
                </c:pt>
                <c:pt idx="302">
                  <c:v>0.30199999999999999</c:v>
                </c:pt>
                <c:pt idx="303">
                  <c:v>0.30299999999999999</c:v>
                </c:pt>
                <c:pt idx="304">
                  <c:v>0.30399999999999999</c:v>
                </c:pt>
                <c:pt idx="305">
                  <c:v>0.30499999999999999</c:v>
                </c:pt>
                <c:pt idx="306">
                  <c:v>0.30599999999999999</c:v>
                </c:pt>
                <c:pt idx="307">
                  <c:v>0.307</c:v>
                </c:pt>
                <c:pt idx="308">
                  <c:v>0.308</c:v>
                </c:pt>
                <c:pt idx="309">
                  <c:v>0.309</c:v>
                </c:pt>
                <c:pt idx="310">
                  <c:v>0.31</c:v>
                </c:pt>
                <c:pt idx="311">
                  <c:v>0.311</c:v>
                </c:pt>
                <c:pt idx="312">
                  <c:v>0.312</c:v>
                </c:pt>
                <c:pt idx="313">
                  <c:v>0.313</c:v>
                </c:pt>
                <c:pt idx="314">
                  <c:v>0.314</c:v>
                </c:pt>
                <c:pt idx="315">
                  <c:v>0.315</c:v>
                </c:pt>
                <c:pt idx="316">
                  <c:v>0.316</c:v>
                </c:pt>
                <c:pt idx="317">
                  <c:v>0.317</c:v>
                </c:pt>
                <c:pt idx="318">
                  <c:v>0.318</c:v>
                </c:pt>
                <c:pt idx="319">
                  <c:v>0.31900000000000001</c:v>
                </c:pt>
                <c:pt idx="320">
                  <c:v>0.32</c:v>
                </c:pt>
                <c:pt idx="321">
                  <c:v>0.32100000000000001</c:v>
                </c:pt>
                <c:pt idx="322">
                  <c:v>0.32200000000000001</c:v>
                </c:pt>
                <c:pt idx="323">
                  <c:v>0.32300000000000001</c:v>
                </c:pt>
                <c:pt idx="324">
                  <c:v>0.32400000000000001</c:v>
                </c:pt>
                <c:pt idx="325">
                  <c:v>0.32500000000000001</c:v>
                </c:pt>
                <c:pt idx="326">
                  <c:v>0.32600000000000001</c:v>
                </c:pt>
                <c:pt idx="327">
                  <c:v>0.32700000000000001</c:v>
                </c:pt>
                <c:pt idx="328">
                  <c:v>0.32800000000000001</c:v>
                </c:pt>
                <c:pt idx="329">
                  <c:v>0.32900000000000001</c:v>
                </c:pt>
                <c:pt idx="330">
                  <c:v>0.33</c:v>
                </c:pt>
                <c:pt idx="331">
                  <c:v>0.33100000000000002</c:v>
                </c:pt>
                <c:pt idx="332">
                  <c:v>0.33200000000000002</c:v>
                </c:pt>
                <c:pt idx="333">
                  <c:v>0.33300000000000002</c:v>
                </c:pt>
                <c:pt idx="334">
                  <c:v>0.33400000000000002</c:v>
                </c:pt>
                <c:pt idx="335">
                  <c:v>0.33500000000000002</c:v>
                </c:pt>
                <c:pt idx="336">
                  <c:v>0.33600000000000002</c:v>
                </c:pt>
                <c:pt idx="337">
                  <c:v>0.33700000000000002</c:v>
                </c:pt>
                <c:pt idx="338">
                  <c:v>0.33800000000000002</c:v>
                </c:pt>
                <c:pt idx="339">
                  <c:v>0.33900000000000002</c:v>
                </c:pt>
                <c:pt idx="340">
                  <c:v>0.34</c:v>
                </c:pt>
                <c:pt idx="341">
                  <c:v>0.34100000000000003</c:v>
                </c:pt>
                <c:pt idx="342">
                  <c:v>0.34200000000000003</c:v>
                </c:pt>
                <c:pt idx="343">
                  <c:v>0.34300000000000003</c:v>
                </c:pt>
                <c:pt idx="344">
                  <c:v>0.34399999999999997</c:v>
                </c:pt>
                <c:pt idx="345">
                  <c:v>0.34499999999999997</c:v>
                </c:pt>
                <c:pt idx="346">
                  <c:v>0.34599999999999997</c:v>
                </c:pt>
                <c:pt idx="347">
                  <c:v>0.34699999999999998</c:v>
                </c:pt>
                <c:pt idx="348">
                  <c:v>0.34799999999999998</c:v>
                </c:pt>
                <c:pt idx="349">
                  <c:v>0.34899999999999998</c:v>
                </c:pt>
                <c:pt idx="350">
                  <c:v>0.35</c:v>
                </c:pt>
                <c:pt idx="351">
                  <c:v>0.35099999999999998</c:v>
                </c:pt>
                <c:pt idx="352">
                  <c:v>0.35199999999999998</c:v>
                </c:pt>
                <c:pt idx="353">
                  <c:v>0.35299999999999998</c:v>
                </c:pt>
                <c:pt idx="354">
                  <c:v>0.35399999999999998</c:v>
                </c:pt>
                <c:pt idx="355">
                  <c:v>0.35499999999999998</c:v>
                </c:pt>
                <c:pt idx="356">
                  <c:v>0.35599999999999998</c:v>
                </c:pt>
                <c:pt idx="357">
                  <c:v>0.35699999999999998</c:v>
                </c:pt>
                <c:pt idx="358">
                  <c:v>0.35799999999999998</c:v>
                </c:pt>
                <c:pt idx="359">
                  <c:v>0.35899999999999999</c:v>
                </c:pt>
                <c:pt idx="360">
                  <c:v>0.36</c:v>
                </c:pt>
                <c:pt idx="361">
                  <c:v>0.36099999999999999</c:v>
                </c:pt>
                <c:pt idx="362">
                  <c:v>0.36199999999999999</c:v>
                </c:pt>
                <c:pt idx="363">
                  <c:v>0.36299999999999999</c:v>
                </c:pt>
                <c:pt idx="364">
                  <c:v>0.36399999999999999</c:v>
                </c:pt>
                <c:pt idx="365">
                  <c:v>0.36499999999999999</c:v>
                </c:pt>
                <c:pt idx="366">
                  <c:v>0.36599999999999999</c:v>
                </c:pt>
                <c:pt idx="367">
                  <c:v>0.36699999999999999</c:v>
                </c:pt>
                <c:pt idx="368">
                  <c:v>0.36799999999999999</c:v>
                </c:pt>
                <c:pt idx="369">
                  <c:v>0.36899999999999999</c:v>
                </c:pt>
                <c:pt idx="370">
                  <c:v>0.37</c:v>
                </c:pt>
                <c:pt idx="371">
                  <c:v>0.371</c:v>
                </c:pt>
                <c:pt idx="372">
                  <c:v>0.372</c:v>
                </c:pt>
                <c:pt idx="373">
                  <c:v>0.373</c:v>
                </c:pt>
                <c:pt idx="374">
                  <c:v>0.374</c:v>
                </c:pt>
                <c:pt idx="375">
                  <c:v>0.375</c:v>
                </c:pt>
                <c:pt idx="376">
                  <c:v>0.376</c:v>
                </c:pt>
                <c:pt idx="377">
                  <c:v>0.377</c:v>
                </c:pt>
                <c:pt idx="378">
                  <c:v>0.378</c:v>
                </c:pt>
                <c:pt idx="379">
                  <c:v>0.379</c:v>
                </c:pt>
                <c:pt idx="380">
                  <c:v>0.38</c:v>
                </c:pt>
                <c:pt idx="381">
                  <c:v>0.38100000000000001</c:v>
                </c:pt>
                <c:pt idx="382">
                  <c:v>0.38200000000000001</c:v>
                </c:pt>
                <c:pt idx="383">
                  <c:v>0.38300000000000001</c:v>
                </c:pt>
                <c:pt idx="384">
                  <c:v>0.38400000000000001</c:v>
                </c:pt>
                <c:pt idx="385">
                  <c:v>0.38500000000000001</c:v>
                </c:pt>
                <c:pt idx="386">
                  <c:v>0.38600000000000001</c:v>
                </c:pt>
                <c:pt idx="387">
                  <c:v>0.38700000000000001</c:v>
                </c:pt>
                <c:pt idx="388">
                  <c:v>0.38800000000000001</c:v>
                </c:pt>
                <c:pt idx="389">
                  <c:v>0.38900000000000001</c:v>
                </c:pt>
                <c:pt idx="390">
                  <c:v>0.39</c:v>
                </c:pt>
                <c:pt idx="391">
                  <c:v>0.39100000000000001</c:v>
                </c:pt>
                <c:pt idx="392">
                  <c:v>0.39200000000000002</c:v>
                </c:pt>
                <c:pt idx="393">
                  <c:v>0.39300000000000002</c:v>
                </c:pt>
                <c:pt idx="394">
                  <c:v>0.39400000000000002</c:v>
                </c:pt>
                <c:pt idx="395">
                  <c:v>0.39500000000000002</c:v>
                </c:pt>
                <c:pt idx="396">
                  <c:v>0.39600000000000002</c:v>
                </c:pt>
                <c:pt idx="397">
                  <c:v>0.39700000000000002</c:v>
                </c:pt>
                <c:pt idx="398">
                  <c:v>0.39800000000000002</c:v>
                </c:pt>
                <c:pt idx="399">
                  <c:v>0.39900000000000002</c:v>
                </c:pt>
                <c:pt idx="400">
                  <c:v>0.4</c:v>
                </c:pt>
                <c:pt idx="401">
                  <c:v>0.40100000000000002</c:v>
                </c:pt>
                <c:pt idx="402">
                  <c:v>0.40200000000000002</c:v>
                </c:pt>
                <c:pt idx="403">
                  <c:v>0.40300000000000002</c:v>
                </c:pt>
                <c:pt idx="404">
                  <c:v>0.40400000000000003</c:v>
                </c:pt>
                <c:pt idx="405">
                  <c:v>0.40500000000000003</c:v>
                </c:pt>
                <c:pt idx="406">
                  <c:v>0.40600000000000003</c:v>
                </c:pt>
                <c:pt idx="407">
                  <c:v>0.40699999999999997</c:v>
                </c:pt>
                <c:pt idx="408">
                  <c:v>0.40799999999999997</c:v>
                </c:pt>
                <c:pt idx="409">
                  <c:v>0.40899999999999997</c:v>
                </c:pt>
                <c:pt idx="410">
                  <c:v>0.41</c:v>
                </c:pt>
                <c:pt idx="411">
                  <c:v>0.41099999999999998</c:v>
                </c:pt>
                <c:pt idx="412">
                  <c:v>0.41199999999999998</c:v>
                </c:pt>
                <c:pt idx="413">
                  <c:v>0.41299999999999998</c:v>
                </c:pt>
                <c:pt idx="414">
                  <c:v>0.41399999999999998</c:v>
                </c:pt>
                <c:pt idx="415">
                  <c:v>0.41499999999999998</c:v>
                </c:pt>
                <c:pt idx="416">
                  <c:v>0.41599999999999998</c:v>
                </c:pt>
                <c:pt idx="417">
                  <c:v>0.41699999999999998</c:v>
                </c:pt>
                <c:pt idx="418">
                  <c:v>0.41799999999999998</c:v>
                </c:pt>
                <c:pt idx="419">
                  <c:v>0.41899999999999998</c:v>
                </c:pt>
                <c:pt idx="420">
                  <c:v>0.42</c:v>
                </c:pt>
                <c:pt idx="421">
                  <c:v>0.42099999999999999</c:v>
                </c:pt>
                <c:pt idx="422">
                  <c:v>0.42199999999999999</c:v>
                </c:pt>
                <c:pt idx="423">
                  <c:v>0.42299999999999999</c:v>
                </c:pt>
                <c:pt idx="424">
                  <c:v>0.42399999999999999</c:v>
                </c:pt>
                <c:pt idx="425">
                  <c:v>0.42499999999999999</c:v>
                </c:pt>
                <c:pt idx="426">
                  <c:v>0.42599999999999999</c:v>
                </c:pt>
                <c:pt idx="427">
                  <c:v>0.42699999999999999</c:v>
                </c:pt>
                <c:pt idx="428">
                  <c:v>0.42799999999999999</c:v>
                </c:pt>
                <c:pt idx="429">
                  <c:v>0.42899999999999999</c:v>
                </c:pt>
                <c:pt idx="430">
                  <c:v>0.43</c:v>
                </c:pt>
                <c:pt idx="431">
                  <c:v>0.43099999999999999</c:v>
                </c:pt>
                <c:pt idx="432">
                  <c:v>0.432</c:v>
                </c:pt>
                <c:pt idx="433">
                  <c:v>0.433</c:v>
                </c:pt>
                <c:pt idx="434">
                  <c:v>0.434</c:v>
                </c:pt>
                <c:pt idx="435">
                  <c:v>0.435</c:v>
                </c:pt>
                <c:pt idx="436">
                  <c:v>0.436</c:v>
                </c:pt>
                <c:pt idx="437">
                  <c:v>0.437</c:v>
                </c:pt>
                <c:pt idx="438">
                  <c:v>0.438</c:v>
                </c:pt>
                <c:pt idx="439">
                  <c:v>0.439</c:v>
                </c:pt>
                <c:pt idx="440">
                  <c:v>0.44</c:v>
                </c:pt>
                <c:pt idx="441">
                  <c:v>0.441</c:v>
                </c:pt>
                <c:pt idx="442">
                  <c:v>0.442</c:v>
                </c:pt>
                <c:pt idx="443">
                  <c:v>0.443</c:v>
                </c:pt>
                <c:pt idx="444">
                  <c:v>0.44400000000000001</c:v>
                </c:pt>
                <c:pt idx="445">
                  <c:v>0.44500000000000001</c:v>
                </c:pt>
                <c:pt idx="446">
                  <c:v>0.44600000000000001</c:v>
                </c:pt>
                <c:pt idx="447">
                  <c:v>0.44700000000000001</c:v>
                </c:pt>
                <c:pt idx="448">
                  <c:v>0.44800000000000001</c:v>
                </c:pt>
                <c:pt idx="449">
                  <c:v>0.44900000000000001</c:v>
                </c:pt>
                <c:pt idx="450">
                  <c:v>0.45</c:v>
                </c:pt>
                <c:pt idx="451">
                  <c:v>0.45100000000000001</c:v>
                </c:pt>
                <c:pt idx="452">
                  <c:v>0.45200000000000001</c:v>
                </c:pt>
                <c:pt idx="453">
                  <c:v>0.45300000000000001</c:v>
                </c:pt>
                <c:pt idx="454">
                  <c:v>0.45400000000000001</c:v>
                </c:pt>
                <c:pt idx="455">
                  <c:v>0.45500000000000002</c:v>
                </c:pt>
                <c:pt idx="456">
                  <c:v>0.45600000000000002</c:v>
                </c:pt>
                <c:pt idx="457">
                  <c:v>0.45700000000000002</c:v>
                </c:pt>
                <c:pt idx="458">
                  <c:v>0.45800000000000002</c:v>
                </c:pt>
                <c:pt idx="459">
                  <c:v>0.45900000000000002</c:v>
                </c:pt>
                <c:pt idx="460">
                  <c:v>0.46</c:v>
                </c:pt>
                <c:pt idx="461">
                  <c:v>0.46100000000000002</c:v>
                </c:pt>
                <c:pt idx="462">
                  <c:v>0.46200000000000002</c:v>
                </c:pt>
                <c:pt idx="463">
                  <c:v>0.46300000000000002</c:v>
                </c:pt>
                <c:pt idx="464">
                  <c:v>0.46400000000000002</c:v>
                </c:pt>
                <c:pt idx="465">
                  <c:v>0.46500000000000002</c:v>
                </c:pt>
                <c:pt idx="466">
                  <c:v>0.46600000000000003</c:v>
                </c:pt>
                <c:pt idx="467">
                  <c:v>0.46700000000000003</c:v>
                </c:pt>
                <c:pt idx="468">
                  <c:v>0.46800000000000003</c:v>
                </c:pt>
                <c:pt idx="469">
                  <c:v>0.46899999999999997</c:v>
                </c:pt>
                <c:pt idx="470">
                  <c:v>0.47</c:v>
                </c:pt>
                <c:pt idx="471">
                  <c:v>0.47099999999999997</c:v>
                </c:pt>
                <c:pt idx="472">
                  <c:v>0.47199999999999998</c:v>
                </c:pt>
                <c:pt idx="473">
                  <c:v>0.47299999999999998</c:v>
                </c:pt>
                <c:pt idx="474">
                  <c:v>0.47399999999999998</c:v>
                </c:pt>
                <c:pt idx="475">
                  <c:v>0.47499999999999998</c:v>
                </c:pt>
                <c:pt idx="476">
                  <c:v>0.47599999999999998</c:v>
                </c:pt>
                <c:pt idx="477">
                  <c:v>0.47699999999999998</c:v>
                </c:pt>
                <c:pt idx="478">
                  <c:v>0.47799999999999998</c:v>
                </c:pt>
                <c:pt idx="479">
                  <c:v>0.47899999999999998</c:v>
                </c:pt>
                <c:pt idx="480">
                  <c:v>0.48</c:v>
                </c:pt>
                <c:pt idx="481">
                  <c:v>0.48099999999999998</c:v>
                </c:pt>
                <c:pt idx="482">
                  <c:v>0.48199999999999998</c:v>
                </c:pt>
                <c:pt idx="483">
                  <c:v>0.48299999999999998</c:v>
                </c:pt>
                <c:pt idx="484">
                  <c:v>0.48399999999999999</c:v>
                </c:pt>
                <c:pt idx="485">
                  <c:v>0.48499999999999999</c:v>
                </c:pt>
                <c:pt idx="486">
                  <c:v>0.48599999999999999</c:v>
                </c:pt>
                <c:pt idx="487">
                  <c:v>0.48699999999999999</c:v>
                </c:pt>
                <c:pt idx="488">
                  <c:v>0.48799999999999999</c:v>
                </c:pt>
                <c:pt idx="489">
                  <c:v>0.48899999999999999</c:v>
                </c:pt>
                <c:pt idx="490">
                  <c:v>0.49</c:v>
                </c:pt>
                <c:pt idx="491">
                  <c:v>0.49099999999999999</c:v>
                </c:pt>
                <c:pt idx="492">
                  <c:v>0.49199999999999999</c:v>
                </c:pt>
                <c:pt idx="493">
                  <c:v>0.49299999999999999</c:v>
                </c:pt>
                <c:pt idx="494">
                  <c:v>0.49399999999999999</c:v>
                </c:pt>
                <c:pt idx="495">
                  <c:v>0.495</c:v>
                </c:pt>
                <c:pt idx="496">
                  <c:v>0.496</c:v>
                </c:pt>
                <c:pt idx="497">
                  <c:v>0.497</c:v>
                </c:pt>
                <c:pt idx="498">
                  <c:v>0.498</c:v>
                </c:pt>
                <c:pt idx="499">
                  <c:v>0.499</c:v>
                </c:pt>
                <c:pt idx="500">
                  <c:v>0.5</c:v>
                </c:pt>
                <c:pt idx="501">
                  <c:v>0.501</c:v>
                </c:pt>
                <c:pt idx="502">
                  <c:v>0.502</c:v>
                </c:pt>
                <c:pt idx="503">
                  <c:v>0.503</c:v>
                </c:pt>
                <c:pt idx="504">
                  <c:v>0.504</c:v>
                </c:pt>
                <c:pt idx="505">
                  <c:v>0.505</c:v>
                </c:pt>
                <c:pt idx="506">
                  <c:v>0.50600000000000001</c:v>
                </c:pt>
                <c:pt idx="507">
                  <c:v>0.50700000000000001</c:v>
                </c:pt>
                <c:pt idx="508">
                  <c:v>0.50800000000000001</c:v>
                </c:pt>
                <c:pt idx="509">
                  <c:v>0.50900000000000001</c:v>
                </c:pt>
                <c:pt idx="510">
                  <c:v>0.51</c:v>
                </c:pt>
                <c:pt idx="511">
                  <c:v>0.51100000000000001</c:v>
                </c:pt>
                <c:pt idx="512">
                  <c:v>0.51200000000000001</c:v>
                </c:pt>
                <c:pt idx="513">
                  <c:v>0.51300000000000001</c:v>
                </c:pt>
                <c:pt idx="514">
                  <c:v>0.51400000000000001</c:v>
                </c:pt>
                <c:pt idx="515">
                  <c:v>0.51500000000000001</c:v>
                </c:pt>
                <c:pt idx="516">
                  <c:v>0.51600000000000001</c:v>
                </c:pt>
                <c:pt idx="517">
                  <c:v>0.51700000000000002</c:v>
                </c:pt>
                <c:pt idx="518">
                  <c:v>0.51800000000000002</c:v>
                </c:pt>
                <c:pt idx="519">
                  <c:v>0.51900000000000002</c:v>
                </c:pt>
                <c:pt idx="520">
                  <c:v>0.52</c:v>
                </c:pt>
                <c:pt idx="521">
                  <c:v>0.52100000000000002</c:v>
                </c:pt>
                <c:pt idx="522">
                  <c:v>0.52200000000000002</c:v>
                </c:pt>
                <c:pt idx="523">
                  <c:v>0.52300000000000002</c:v>
                </c:pt>
                <c:pt idx="524">
                  <c:v>0.52400000000000002</c:v>
                </c:pt>
                <c:pt idx="525">
                  <c:v>0.52500000000000002</c:v>
                </c:pt>
                <c:pt idx="526">
                  <c:v>0.52600000000000002</c:v>
                </c:pt>
                <c:pt idx="527">
                  <c:v>0.52700000000000002</c:v>
                </c:pt>
                <c:pt idx="528">
                  <c:v>0.52800000000000002</c:v>
                </c:pt>
                <c:pt idx="529">
                  <c:v>0.52900000000000003</c:v>
                </c:pt>
                <c:pt idx="530">
                  <c:v>0.53</c:v>
                </c:pt>
                <c:pt idx="531">
                  <c:v>0.53100000000000003</c:v>
                </c:pt>
                <c:pt idx="532">
                  <c:v>0.53200000000000003</c:v>
                </c:pt>
                <c:pt idx="533">
                  <c:v>0.53300000000000003</c:v>
                </c:pt>
                <c:pt idx="534">
                  <c:v>0.53400000000000003</c:v>
                </c:pt>
                <c:pt idx="535">
                  <c:v>0.53500000000000003</c:v>
                </c:pt>
                <c:pt idx="536">
                  <c:v>0.53600000000000003</c:v>
                </c:pt>
                <c:pt idx="537">
                  <c:v>0.53700000000000003</c:v>
                </c:pt>
                <c:pt idx="538">
                  <c:v>0.53800000000000003</c:v>
                </c:pt>
                <c:pt idx="539">
                  <c:v>0.53900000000000003</c:v>
                </c:pt>
                <c:pt idx="540">
                  <c:v>0.54</c:v>
                </c:pt>
                <c:pt idx="541">
                  <c:v>0.54100000000000004</c:v>
                </c:pt>
                <c:pt idx="542">
                  <c:v>0.54200000000000004</c:v>
                </c:pt>
                <c:pt idx="543">
                  <c:v>0.54300000000000004</c:v>
                </c:pt>
                <c:pt idx="544">
                  <c:v>0.54400000000000004</c:v>
                </c:pt>
                <c:pt idx="545">
                  <c:v>0.54500000000000004</c:v>
                </c:pt>
                <c:pt idx="546">
                  <c:v>0.54600000000000004</c:v>
                </c:pt>
                <c:pt idx="547">
                  <c:v>0.54700000000000004</c:v>
                </c:pt>
                <c:pt idx="548">
                  <c:v>0.54800000000000004</c:v>
                </c:pt>
                <c:pt idx="549">
                  <c:v>0.54900000000000004</c:v>
                </c:pt>
                <c:pt idx="550">
                  <c:v>0.55000000000000004</c:v>
                </c:pt>
                <c:pt idx="551">
                  <c:v>0.55100000000000005</c:v>
                </c:pt>
                <c:pt idx="552">
                  <c:v>0.55200000000000005</c:v>
                </c:pt>
                <c:pt idx="553">
                  <c:v>0.55300000000000005</c:v>
                </c:pt>
                <c:pt idx="554">
                  <c:v>0.55400000000000005</c:v>
                </c:pt>
                <c:pt idx="555">
                  <c:v>0.55500000000000005</c:v>
                </c:pt>
                <c:pt idx="556">
                  <c:v>0.55600000000000005</c:v>
                </c:pt>
                <c:pt idx="557">
                  <c:v>0.55700000000000005</c:v>
                </c:pt>
                <c:pt idx="558">
                  <c:v>0.55800000000000005</c:v>
                </c:pt>
                <c:pt idx="559">
                  <c:v>0.55900000000000005</c:v>
                </c:pt>
                <c:pt idx="560">
                  <c:v>0.56000000000000005</c:v>
                </c:pt>
                <c:pt idx="561">
                  <c:v>0.56100000000000005</c:v>
                </c:pt>
                <c:pt idx="562">
                  <c:v>0.56200000000000006</c:v>
                </c:pt>
                <c:pt idx="563">
                  <c:v>0.56299999999999994</c:v>
                </c:pt>
                <c:pt idx="564">
                  <c:v>0.56399999999999995</c:v>
                </c:pt>
                <c:pt idx="565">
                  <c:v>0.56499999999999995</c:v>
                </c:pt>
                <c:pt idx="566">
                  <c:v>0.56599999999999995</c:v>
                </c:pt>
                <c:pt idx="567">
                  <c:v>0.56699999999999995</c:v>
                </c:pt>
                <c:pt idx="568">
                  <c:v>0.56799999999999995</c:v>
                </c:pt>
                <c:pt idx="569">
                  <c:v>0.56899999999999995</c:v>
                </c:pt>
                <c:pt idx="570">
                  <c:v>0.56999999999999995</c:v>
                </c:pt>
                <c:pt idx="571">
                  <c:v>0.57099999999999995</c:v>
                </c:pt>
                <c:pt idx="572">
                  <c:v>0.57199999999999995</c:v>
                </c:pt>
                <c:pt idx="573">
                  <c:v>0.57299999999999995</c:v>
                </c:pt>
                <c:pt idx="574">
                  <c:v>0.57399999999999995</c:v>
                </c:pt>
                <c:pt idx="575">
                  <c:v>0.57499999999999996</c:v>
                </c:pt>
                <c:pt idx="576">
                  <c:v>0.57599999999999996</c:v>
                </c:pt>
                <c:pt idx="577">
                  <c:v>0.57699999999999996</c:v>
                </c:pt>
                <c:pt idx="578">
                  <c:v>0.57799999999999996</c:v>
                </c:pt>
                <c:pt idx="579">
                  <c:v>0.57899999999999996</c:v>
                </c:pt>
                <c:pt idx="580">
                  <c:v>0.57999999999999996</c:v>
                </c:pt>
                <c:pt idx="581">
                  <c:v>0.58099999999999996</c:v>
                </c:pt>
                <c:pt idx="582">
                  <c:v>0.58199999999999996</c:v>
                </c:pt>
                <c:pt idx="583">
                  <c:v>0.58299999999999996</c:v>
                </c:pt>
                <c:pt idx="584">
                  <c:v>0.58399999999999996</c:v>
                </c:pt>
                <c:pt idx="585">
                  <c:v>0.58499999999999996</c:v>
                </c:pt>
                <c:pt idx="586">
                  <c:v>0.58599999999999997</c:v>
                </c:pt>
                <c:pt idx="587">
                  <c:v>0.58699999999999997</c:v>
                </c:pt>
                <c:pt idx="588">
                  <c:v>0.58799999999999997</c:v>
                </c:pt>
                <c:pt idx="589">
                  <c:v>0.58899999999999997</c:v>
                </c:pt>
                <c:pt idx="590">
                  <c:v>0.59</c:v>
                </c:pt>
                <c:pt idx="591">
                  <c:v>0.59099999999999997</c:v>
                </c:pt>
                <c:pt idx="592">
                  <c:v>0.59199999999999997</c:v>
                </c:pt>
                <c:pt idx="593">
                  <c:v>0.59299999999999997</c:v>
                </c:pt>
                <c:pt idx="594">
                  <c:v>0.59399999999999997</c:v>
                </c:pt>
                <c:pt idx="595">
                  <c:v>0.59499999999999997</c:v>
                </c:pt>
                <c:pt idx="596">
                  <c:v>0.59599999999999997</c:v>
                </c:pt>
                <c:pt idx="597">
                  <c:v>0.59699999999999998</c:v>
                </c:pt>
                <c:pt idx="598">
                  <c:v>0.59799999999999998</c:v>
                </c:pt>
                <c:pt idx="599">
                  <c:v>0.59899999999999998</c:v>
                </c:pt>
                <c:pt idx="600">
                  <c:v>0.6</c:v>
                </c:pt>
                <c:pt idx="601">
                  <c:v>0.60099999999999998</c:v>
                </c:pt>
                <c:pt idx="602">
                  <c:v>0.60199999999999998</c:v>
                </c:pt>
                <c:pt idx="603">
                  <c:v>0.60299999999999998</c:v>
                </c:pt>
                <c:pt idx="604">
                  <c:v>0.60399999999999998</c:v>
                </c:pt>
                <c:pt idx="605">
                  <c:v>0.60499999999999998</c:v>
                </c:pt>
                <c:pt idx="606">
                  <c:v>0.60599999999999998</c:v>
                </c:pt>
                <c:pt idx="607">
                  <c:v>0.60699999999999998</c:v>
                </c:pt>
                <c:pt idx="608">
                  <c:v>0.60799999999999998</c:v>
                </c:pt>
                <c:pt idx="609">
                  <c:v>0.60899999999999999</c:v>
                </c:pt>
                <c:pt idx="610">
                  <c:v>0.61</c:v>
                </c:pt>
                <c:pt idx="611">
                  <c:v>0.61099999999999999</c:v>
                </c:pt>
                <c:pt idx="612">
                  <c:v>0.61199999999999999</c:v>
                </c:pt>
                <c:pt idx="613">
                  <c:v>0.61299999999999999</c:v>
                </c:pt>
                <c:pt idx="614">
                  <c:v>0.61399999999999999</c:v>
                </c:pt>
                <c:pt idx="615">
                  <c:v>0.61499999999999999</c:v>
                </c:pt>
                <c:pt idx="616">
                  <c:v>0.61599999999999999</c:v>
                </c:pt>
                <c:pt idx="617">
                  <c:v>0.61699999999999999</c:v>
                </c:pt>
                <c:pt idx="618">
                  <c:v>0.61799999999999999</c:v>
                </c:pt>
                <c:pt idx="619">
                  <c:v>0.61899999999999999</c:v>
                </c:pt>
                <c:pt idx="620">
                  <c:v>0.62</c:v>
                </c:pt>
                <c:pt idx="621">
                  <c:v>0.621</c:v>
                </c:pt>
                <c:pt idx="622">
                  <c:v>0.622</c:v>
                </c:pt>
                <c:pt idx="623">
                  <c:v>0.623</c:v>
                </c:pt>
                <c:pt idx="624">
                  <c:v>0.624</c:v>
                </c:pt>
                <c:pt idx="625">
                  <c:v>0.625</c:v>
                </c:pt>
                <c:pt idx="626">
                  <c:v>0.626</c:v>
                </c:pt>
                <c:pt idx="627">
                  <c:v>0.627</c:v>
                </c:pt>
                <c:pt idx="628">
                  <c:v>0.628</c:v>
                </c:pt>
                <c:pt idx="629">
                  <c:v>0.629</c:v>
                </c:pt>
                <c:pt idx="630">
                  <c:v>0.63</c:v>
                </c:pt>
                <c:pt idx="631">
                  <c:v>0.63100000000000001</c:v>
                </c:pt>
                <c:pt idx="632">
                  <c:v>0.63200000000000001</c:v>
                </c:pt>
                <c:pt idx="633">
                  <c:v>0.63300000000000001</c:v>
                </c:pt>
                <c:pt idx="634">
                  <c:v>0.63400000000000001</c:v>
                </c:pt>
                <c:pt idx="635">
                  <c:v>0.63500000000000001</c:v>
                </c:pt>
                <c:pt idx="636">
                  <c:v>0.63600000000000001</c:v>
                </c:pt>
                <c:pt idx="637">
                  <c:v>0.63700000000000001</c:v>
                </c:pt>
                <c:pt idx="638">
                  <c:v>0.63800000000000001</c:v>
                </c:pt>
                <c:pt idx="639">
                  <c:v>0.63900000000000001</c:v>
                </c:pt>
                <c:pt idx="640">
                  <c:v>0.64</c:v>
                </c:pt>
                <c:pt idx="641">
                  <c:v>0.64100000000000001</c:v>
                </c:pt>
                <c:pt idx="642">
                  <c:v>0.64200000000000002</c:v>
                </c:pt>
                <c:pt idx="643">
                  <c:v>0.64300000000000002</c:v>
                </c:pt>
                <c:pt idx="644">
                  <c:v>0.64400000000000002</c:v>
                </c:pt>
                <c:pt idx="645">
                  <c:v>0.64500000000000002</c:v>
                </c:pt>
                <c:pt idx="646">
                  <c:v>0.64600000000000002</c:v>
                </c:pt>
                <c:pt idx="647">
                  <c:v>0.64700000000000002</c:v>
                </c:pt>
                <c:pt idx="648">
                  <c:v>0.64800000000000002</c:v>
                </c:pt>
                <c:pt idx="649">
                  <c:v>0.64900000000000002</c:v>
                </c:pt>
                <c:pt idx="650">
                  <c:v>0.65</c:v>
                </c:pt>
                <c:pt idx="651">
                  <c:v>0.65100000000000002</c:v>
                </c:pt>
                <c:pt idx="652">
                  <c:v>0.65200000000000002</c:v>
                </c:pt>
                <c:pt idx="653">
                  <c:v>0.65300000000000002</c:v>
                </c:pt>
                <c:pt idx="654">
                  <c:v>0.65400000000000003</c:v>
                </c:pt>
                <c:pt idx="655">
                  <c:v>0.65500000000000003</c:v>
                </c:pt>
                <c:pt idx="656">
                  <c:v>0.65600000000000003</c:v>
                </c:pt>
                <c:pt idx="657">
                  <c:v>0.65700000000000003</c:v>
                </c:pt>
                <c:pt idx="658">
                  <c:v>0.65800000000000003</c:v>
                </c:pt>
                <c:pt idx="659">
                  <c:v>0.65900000000000003</c:v>
                </c:pt>
                <c:pt idx="660">
                  <c:v>0.66</c:v>
                </c:pt>
                <c:pt idx="661">
                  <c:v>0.66100000000000003</c:v>
                </c:pt>
                <c:pt idx="662">
                  <c:v>0.66200000000000003</c:v>
                </c:pt>
                <c:pt idx="663">
                  <c:v>0.66300000000000003</c:v>
                </c:pt>
                <c:pt idx="664">
                  <c:v>0.66400000000000003</c:v>
                </c:pt>
                <c:pt idx="665">
                  <c:v>0.66500000000000004</c:v>
                </c:pt>
                <c:pt idx="666">
                  <c:v>0.66600000000000004</c:v>
                </c:pt>
                <c:pt idx="667">
                  <c:v>0.66700000000000004</c:v>
                </c:pt>
                <c:pt idx="668">
                  <c:v>0.66800000000000004</c:v>
                </c:pt>
                <c:pt idx="669">
                  <c:v>0.66900000000000004</c:v>
                </c:pt>
                <c:pt idx="670">
                  <c:v>0.67</c:v>
                </c:pt>
                <c:pt idx="671">
                  <c:v>0.67100000000000004</c:v>
                </c:pt>
                <c:pt idx="672">
                  <c:v>0.67200000000000004</c:v>
                </c:pt>
                <c:pt idx="673">
                  <c:v>0.67300000000000004</c:v>
                </c:pt>
                <c:pt idx="674">
                  <c:v>0.67400000000000004</c:v>
                </c:pt>
                <c:pt idx="675">
                  <c:v>0.67500000000000004</c:v>
                </c:pt>
                <c:pt idx="676">
                  <c:v>0.67600000000000005</c:v>
                </c:pt>
                <c:pt idx="677">
                  <c:v>0.67700000000000005</c:v>
                </c:pt>
                <c:pt idx="678">
                  <c:v>0.67800000000000005</c:v>
                </c:pt>
                <c:pt idx="679">
                  <c:v>0.67900000000000005</c:v>
                </c:pt>
                <c:pt idx="680">
                  <c:v>0.68</c:v>
                </c:pt>
                <c:pt idx="681">
                  <c:v>0.68100000000000005</c:v>
                </c:pt>
                <c:pt idx="682">
                  <c:v>0.68200000000000005</c:v>
                </c:pt>
                <c:pt idx="683">
                  <c:v>0.68300000000000005</c:v>
                </c:pt>
                <c:pt idx="684">
                  <c:v>0.68400000000000005</c:v>
                </c:pt>
                <c:pt idx="685">
                  <c:v>0.68500000000000005</c:v>
                </c:pt>
                <c:pt idx="686">
                  <c:v>0.68600000000000005</c:v>
                </c:pt>
                <c:pt idx="687">
                  <c:v>0.68700000000000006</c:v>
                </c:pt>
                <c:pt idx="688">
                  <c:v>0.68799999999999994</c:v>
                </c:pt>
                <c:pt idx="689">
                  <c:v>0.68899999999999995</c:v>
                </c:pt>
                <c:pt idx="690">
                  <c:v>0.69</c:v>
                </c:pt>
                <c:pt idx="691">
                  <c:v>0.69099999999999995</c:v>
                </c:pt>
                <c:pt idx="692">
                  <c:v>0.69199999999999995</c:v>
                </c:pt>
                <c:pt idx="693">
                  <c:v>0.69299999999999995</c:v>
                </c:pt>
                <c:pt idx="694">
                  <c:v>0.69399999999999995</c:v>
                </c:pt>
                <c:pt idx="695">
                  <c:v>0.69499999999999995</c:v>
                </c:pt>
                <c:pt idx="696">
                  <c:v>0.69599999999999995</c:v>
                </c:pt>
                <c:pt idx="697">
                  <c:v>0.69699999999999995</c:v>
                </c:pt>
                <c:pt idx="698">
                  <c:v>0.69799999999999995</c:v>
                </c:pt>
                <c:pt idx="699">
                  <c:v>0.69899999999999995</c:v>
                </c:pt>
                <c:pt idx="700">
                  <c:v>0.7</c:v>
                </c:pt>
                <c:pt idx="701">
                  <c:v>0.70099999999999996</c:v>
                </c:pt>
                <c:pt idx="702">
                  <c:v>0.70199999999999996</c:v>
                </c:pt>
                <c:pt idx="703">
                  <c:v>0.70299999999999996</c:v>
                </c:pt>
                <c:pt idx="704">
                  <c:v>0.70399999999999996</c:v>
                </c:pt>
                <c:pt idx="705">
                  <c:v>0.70499999999999996</c:v>
                </c:pt>
                <c:pt idx="706">
                  <c:v>0.70599999999999996</c:v>
                </c:pt>
                <c:pt idx="707">
                  <c:v>0.70699999999999996</c:v>
                </c:pt>
                <c:pt idx="708">
                  <c:v>0.70799999999999996</c:v>
                </c:pt>
                <c:pt idx="709">
                  <c:v>0.70899999999999996</c:v>
                </c:pt>
                <c:pt idx="710">
                  <c:v>0.71</c:v>
                </c:pt>
                <c:pt idx="711">
                  <c:v>0.71099999999999997</c:v>
                </c:pt>
                <c:pt idx="712">
                  <c:v>0.71199999999999997</c:v>
                </c:pt>
                <c:pt idx="713">
                  <c:v>0.71299999999999997</c:v>
                </c:pt>
                <c:pt idx="714">
                  <c:v>0.71399999999999997</c:v>
                </c:pt>
                <c:pt idx="715">
                  <c:v>0.71499999999999997</c:v>
                </c:pt>
                <c:pt idx="716">
                  <c:v>0.71599999999999997</c:v>
                </c:pt>
                <c:pt idx="717">
                  <c:v>0.71699999999999997</c:v>
                </c:pt>
                <c:pt idx="718">
                  <c:v>0.71799999999999997</c:v>
                </c:pt>
                <c:pt idx="719">
                  <c:v>0.71899999999999997</c:v>
                </c:pt>
                <c:pt idx="720">
                  <c:v>0.72</c:v>
                </c:pt>
                <c:pt idx="721">
                  <c:v>0.72099999999999997</c:v>
                </c:pt>
                <c:pt idx="722">
                  <c:v>0.72199999999999998</c:v>
                </c:pt>
                <c:pt idx="723">
                  <c:v>0.72299999999999998</c:v>
                </c:pt>
                <c:pt idx="724">
                  <c:v>0.72399999999999998</c:v>
                </c:pt>
                <c:pt idx="725">
                  <c:v>0.72499999999999998</c:v>
                </c:pt>
                <c:pt idx="726">
                  <c:v>0.72599999999999998</c:v>
                </c:pt>
                <c:pt idx="727">
                  <c:v>0.72699999999999998</c:v>
                </c:pt>
                <c:pt idx="728">
                  <c:v>0.72799999999999998</c:v>
                </c:pt>
                <c:pt idx="729">
                  <c:v>0.72899999999999998</c:v>
                </c:pt>
                <c:pt idx="730">
                  <c:v>0.73</c:v>
                </c:pt>
                <c:pt idx="731">
                  <c:v>0.73099999999999998</c:v>
                </c:pt>
                <c:pt idx="732">
                  <c:v>0.73199999999999998</c:v>
                </c:pt>
                <c:pt idx="733">
                  <c:v>0.73299999999999998</c:v>
                </c:pt>
                <c:pt idx="734">
                  <c:v>0.73399999999999999</c:v>
                </c:pt>
                <c:pt idx="735">
                  <c:v>0.73499999999999999</c:v>
                </c:pt>
                <c:pt idx="736">
                  <c:v>0.73599999999999999</c:v>
                </c:pt>
                <c:pt idx="737">
                  <c:v>0.73699999999999999</c:v>
                </c:pt>
                <c:pt idx="738">
                  <c:v>0.73799999999999999</c:v>
                </c:pt>
                <c:pt idx="739">
                  <c:v>0.73899999999999999</c:v>
                </c:pt>
                <c:pt idx="740">
                  <c:v>0.74</c:v>
                </c:pt>
                <c:pt idx="741">
                  <c:v>0.74099999999999999</c:v>
                </c:pt>
                <c:pt idx="742">
                  <c:v>0.74199999999999999</c:v>
                </c:pt>
                <c:pt idx="743">
                  <c:v>0.74299999999999999</c:v>
                </c:pt>
                <c:pt idx="744">
                  <c:v>0.74399999999999999</c:v>
                </c:pt>
                <c:pt idx="745">
                  <c:v>0.745</c:v>
                </c:pt>
                <c:pt idx="746">
                  <c:v>0.746</c:v>
                </c:pt>
                <c:pt idx="747">
                  <c:v>0.747</c:v>
                </c:pt>
                <c:pt idx="748">
                  <c:v>0.748</c:v>
                </c:pt>
                <c:pt idx="749">
                  <c:v>0.749</c:v>
                </c:pt>
                <c:pt idx="750">
                  <c:v>0.75</c:v>
                </c:pt>
                <c:pt idx="751">
                  <c:v>0.751</c:v>
                </c:pt>
                <c:pt idx="752">
                  <c:v>0.752</c:v>
                </c:pt>
                <c:pt idx="753">
                  <c:v>0.753</c:v>
                </c:pt>
                <c:pt idx="754">
                  <c:v>0.754</c:v>
                </c:pt>
                <c:pt idx="755">
                  <c:v>0.755</c:v>
                </c:pt>
                <c:pt idx="756">
                  <c:v>0.75600000000000001</c:v>
                </c:pt>
                <c:pt idx="757">
                  <c:v>0.75700000000000001</c:v>
                </c:pt>
                <c:pt idx="758">
                  <c:v>0.75800000000000001</c:v>
                </c:pt>
                <c:pt idx="759">
                  <c:v>0.75900000000000001</c:v>
                </c:pt>
                <c:pt idx="760">
                  <c:v>0.76</c:v>
                </c:pt>
                <c:pt idx="761">
                  <c:v>0.76100000000000001</c:v>
                </c:pt>
                <c:pt idx="762">
                  <c:v>0.76200000000000001</c:v>
                </c:pt>
                <c:pt idx="763">
                  <c:v>0.76300000000000001</c:v>
                </c:pt>
                <c:pt idx="764">
                  <c:v>0.76400000000000001</c:v>
                </c:pt>
                <c:pt idx="765">
                  <c:v>0.76500000000000001</c:v>
                </c:pt>
                <c:pt idx="766">
                  <c:v>0.76600000000000001</c:v>
                </c:pt>
                <c:pt idx="767">
                  <c:v>0.76700000000000002</c:v>
                </c:pt>
                <c:pt idx="768">
                  <c:v>0.76800000000000002</c:v>
                </c:pt>
                <c:pt idx="769">
                  <c:v>0.76900000000000002</c:v>
                </c:pt>
                <c:pt idx="770">
                  <c:v>0.77</c:v>
                </c:pt>
                <c:pt idx="771">
                  <c:v>0.77100000000000002</c:v>
                </c:pt>
                <c:pt idx="772">
                  <c:v>0.77200000000000002</c:v>
                </c:pt>
                <c:pt idx="773">
                  <c:v>0.77300000000000002</c:v>
                </c:pt>
                <c:pt idx="774">
                  <c:v>0.77400000000000002</c:v>
                </c:pt>
                <c:pt idx="775">
                  <c:v>0.77500000000000002</c:v>
                </c:pt>
                <c:pt idx="776">
                  <c:v>0.77600000000000002</c:v>
                </c:pt>
                <c:pt idx="777">
                  <c:v>0.77700000000000002</c:v>
                </c:pt>
                <c:pt idx="778">
                  <c:v>0.77800000000000002</c:v>
                </c:pt>
                <c:pt idx="779">
                  <c:v>0.77900000000000003</c:v>
                </c:pt>
                <c:pt idx="780">
                  <c:v>0.78</c:v>
                </c:pt>
                <c:pt idx="781">
                  <c:v>0.78100000000000003</c:v>
                </c:pt>
                <c:pt idx="782">
                  <c:v>0.78200000000000003</c:v>
                </c:pt>
                <c:pt idx="783">
                  <c:v>0.78300000000000003</c:v>
                </c:pt>
                <c:pt idx="784">
                  <c:v>0.78400000000000003</c:v>
                </c:pt>
                <c:pt idx="785">
                  <c:v>0.78500000000000003</c:v>
                </c:pt>
                <c:pt idx="786">
                  <c:v>0.78600000000000003</c:v>
                </c:pt>
                <c:pt idx="787">
                  <c:v>0.78700000000000003</c:v>
                </c:pt>
                <c:pt idx="788">
                  <c:v>0.78800000000000003</c:v>
                </c:pt>
                <c:pt idx="789">
                  <c:v>0.78900000000000003</c:v>
                </c:pt>
                <c:pt idx="790">
                  <c:v>0.79</c:v>
                </c:pt>
                <c:pt idx="791">
                  <c:v>0.79100000000000004</c:v>
                </c:pt>
                <c:pt idx="792">
                  <c:v>0.79200000000000004</c:v>
                </c:pt>
                <c:pt idx="793">
                  <c:v>0.79300000000000004</c:v>
                </c:pt>
                <c:pt idx="794">
                  <c:v>0.79400000000000004</c:v>
                </c:pt>
                <c:pt idx="795">
                  <c:v>0.79500000000000004</c:v>
                </c:pt>
                <c:pt idx="796">
                  <c:v>0.79600000000000004</c:v>
                </c:pt>
                <c:pt idx="797">
                  <c:v>0.79700000000000004</c:v>
                </c:pt>
                <c:pt idx="798">
                  <c:v>0.79800000000000004</c:v>
                </c:pt>
                <c:pt idx="799">
                  <c:v>0.79900000000000004</c:v>
                </c:pt>
                <c:pt idx="800">
                  <c:v>0.8</c:v>
                </c:pt>
                <c:pt idx="801">
                  <c:v>0.80100000000000005</c:v>
                </c:pt>
                <c:pt idx="802">
                  <c:v>0.80200000000000005</c:v>
                </c:pt>
                <c:pt idx="803">
                  <c:v>0.80300000000000005</c:v>
                </c:pt>
                <c:pt idx="804">
                  <c:v>0.80400000000000005</c:v>
                </c:pt>
                <c:pt idx="805">
                  <c:v>0.80500000000000005</c:v>
                </c:pt>
                <c:pt idx="806">
                  <c:v>0.80600000000000005</c:v>
                </c:pt>
                <c:pt idx="807">
                  <c:v>0.80700000000000005</c:v>
                </c:pt>
                <c:pt idx="808">
                  <c:v>0.80800000000000005</c:v>
                </c:pt>
                <c:pt idx="809">
                  <c:v>0.80900000000000005</c:v>
                </c:pt>
                <c:pt idx="810">
                  <c:v>0.81</c:v>
                </c:pt>
                <c:pt idx="811">
                  <c:v>0.81100000000000005</c:v>
                </c:pt>
                <c:pt idx="812">
                  <c:v>0.81200000000000006</c:v>
                </c:pt>
                <c:pt idx="813">
                  <c:v>0.81299999999999994</c:v>
                </c:pt>
                <c:pt idx="814">
                  <c:v>0.81399999999999995</c:v>
                </c:pt>
                <c:pt idx="815">
                  <c:v>0.81499999999999995</c:v>
                </c:pt>
                <c:pt idx="816">
                  <c:v>0.81599999999999995</c:v>
                </c:pt>
                <c:pt idx="817">
                  <c:v>0.81699999999999995</c:v>
                </c:pt>
                <c:pt idx="818">
                  <c:v>0.81799999999999995</c:v>
                </c:pt>
                <c:pt idx="819">
                  <c:v>0.81899999999999995</c:v>
                </c:pt>
                <c:pt idx="820">
                  <c:v>0.82</c:v>
                </c:pt>
                <c:pt idx="821">
                  <c:v>0.82099999999999995</c:v>
                </c:pt>
                <c:pt idx="822">
                  <c:v>0.82199999999999995</c:v>
                </c:pt>
                <c:pt idx="823">
                  <c:v>0.82299999999999995</c:v>
                </c:pt>
                <c:pt idx="824">
                  <c:v>0.82399999999999995</c:v>
                </c:pt>
                <c:pt idx="825">
                  <c:v>0.82499999999999996</c:v>
                </c:pt>
                <c:pt idx="826">
                  <c:v>0.82599999999999996</c:v>
                </c:pt>
                <c:pt idx="827">
                  <c:v>0.82699999999999996</c:v>
                </c:pt>
                <c:pt idx="828">
                  <c:v>0.82799999999999996</c:v>
                </c:pt>
                <c:pt idx="829">
                  <c:v>0.82899999999999996</c:v>
                </c:pt>
                <c:pt idx="830">
                  <c:v>0.83</c:v>
                </c:pt>
                <c:pt idx="831">
                  <c:v>0.83099999999999996</c:v>
                </c:pt>
                <c:pt idx="832">
                  <c:v>0.83199999999999996</c:v>
                </c:pt>
                <c:pt idx="833">
                  <c:v>0.83299999999999996</c:v>
                </c:pt>
                <c:pt idx="834">
                  <c:v>0.83399999999999996</c:v>
                </c:pt>
                <c:pt idx="835">
                  <c:v>0.83499999999999996</c:v>
                </c:pt>
                <c:pt idx="836">
                  <c:v>0.83599999999999997</c:v>
                </c:pt>
                <c:pt idx="837">
                  <c:v>0.83699999999999997</c:v>
                </c:pt>
                <c:pt idx="838">
                  <c:v>0.83799999999999997</c:v>
                </c:pt>
                <c:pt idx="839">
                  <c:v>0.83899999999999997</c:v>
                </c:pt>
                <c:pt idx="840">
                  <c:v>0.84</c:v>
                </c:pt>
                <c:pt idx="841">
                  <c:v>0.84099999999999997</c:v>
                </c:pt>
                <c:pt idx="842">
                  <c:v>0.84199999999999997</c:v>
                </c:pt>
                <c:pt idx="843">
                  <c:v>0.84299999999999997</c:v>
                </c:pt>
                <c:pt idx="844">
                  <c:v>0.84399999999999997</c:v>
                </c:pt>
                <c:pt idx="845">
                  <c:v>0.84499999999999997</c:v>
                </c:pt>
                <c:pt idx="846">
                  <c:v>0.84599999999999997</c:v>
                </c:pt>
                <c:pt idx="847">
                  <c:v>0.84699999999999998</c:v>
                </c:pt>
                <c:pt idx="848">
                  <c:v>0.84799999999999998</c:v>
                </c:pt>
                <c:pt idx="849">
                  <c:v>0.84899999999999998</c:v>
                </c:pt>
                <c:pt idx="850">
                  <c:v>0.85</c:v>
                </c:pt>
                <c:pt idx="851">
                  <c:v>0.85099999999999998</c:v>
                </c:pt>
                <c:pt idx="852">
                  <c:v>0.85199999999999998</c:v>
                </c:pt>
                <c:pt idx="853">
                  <c:v>0.85299999999999998</c:v>
                </c:pt>
                <c:pt idx="854">
                  <c:v>0.85399999999999998</c:v>
                </c:pt>
                <c:pt idx="855">
                  <c:v>0.85499999999999998</c:v>
                </c:pt>
                <c:pt idx="856">
                  <c:v>0.85599999999999998</c:v>
                </c:pt>
                <c:pt idx="857">
                  <c:v>0.85699999999999998</c:v>
                </c:pt>
                <c:pt idx="858">
                  <c:v>0.85799999999999998</c:v>
                </c:pt>
                <c:pt idx="859">
                  <c:v>0.85899999999999999</c:v>
                </c:pt>
                <c:pt idx="860">
                  <c:v>0.86</c:v>
                </c:pt>
                <c:pt idx="861">
                  <c:v>0.86099999999999999</c:v>
                </c:pt>
                <c:pt idx="862">
                  <c:v>0.86199999999999999</c:v>
                </c:pt>
                <c:pt idx="863">
                  <c:v>0.86299999999999999</c:v>
                </c:pt>
                <c:pt idx="864">
                  <c:v>0.86399999999999999</c:v>
                </c:pt>
                <c:pt idx="865">
                  <c:v>0.86499999999999999</c:v>
                </c:pt>
                <c:pt idx="866">
                  <c:v>0.86599999999999999</c:v>
                </c:pt>
                <c:pt idx="867">
                  <c:v>0.86699999999999999</c:v>
                </c:pt>
                <c:pt idx="868">
                  <c:v>0.86799999999999999</c:v>
                </c:pt>
                <c:pt idx="869">
                  <c:v>0.86899999999999999</c:v>
                </c:pt>
                <c:pt idx="870">
                  <c:v>0.87</c:v>
                </c:pt>
                <c:pt idx="871">
                  <c:v>0.871</c:v>
                </c:pt>
                <c:pt idx="872">
                  <c:v>0.872</c:v>
                </c:pt>
                <c:pt idx="873">
                  <c:v>0.873</c:v>
                </c:pt>
                <c:pt idx="874">
                  <c:v>0.874</c:v>
                </c:pt>
                <c:pt idx="875">
                  <c:v>0.875</c:v>
                </c:pt>
                <c:pt idx="876">
                  <c:v>0.876</c:v>
                </c:pt>
                <c:pt idx="877">
                  <c:v>0.877</c:v>
                </c:pt>
                <c:pt idx="878">
                  <c:v>0.878</c:v>
                </c:pt>
                <c:pt idx="879">
                  <c:v>0.879</c:v>
                </c:pt>
                <c:pt idx="880">
                  <c:v>0.88</c:v>
                </c:pt>
                <c:pt idx="881">
                  <c:v>0.88100000000000001</c:v>
                </c:pt>
                <c:pt idx="882">
                  <c:v>0.88200000000000001</c:v>
                </c:pt>
                <c:pt idx="883">
                  <c:v>0.88300000000000001</c:v>
                </c:pt>
                <c:pt idx="884">
                  <c:v>0.88400000000000001</c:v>
                </c:pt>
                <c:pt idx="885">
                  <c:v>0.88500000000000001</c:v>
                </c:pt>
                <c:pt idx="886">
                  <c:v>0.88600000000000001</c:v>
                </c:pt>
                <c:pt idx="887">
                  <c:v>0.88700000000000001</c:v>
                </c:pt>
                <c:pt idx="888">
                  <c:v>0.88800000000000001</c:v>
                </c:pt>
                <c:pt idx="889">
                  <c:v>0.88900000000000001</c:v>
                </c:pt>
                <c:pt idx="890">
                  <c:v>0.89</c:v>
                </c:pt>
                <c:pt idx="891">
                  <c:v>0.89100000000000001</c:v>
                </c:pt>
                <c:pt idx="892">
                  <c:v>0.89200000000000002</c:v>
                </c:pt>
                <c:pt idx="893">
                  <c:v>0.89300000000000002</c:v>
                </c:pt>
                <c:pt idx="894">
                  <c:v>0.89400000000000002</c:v>
                </c:pt>
                <c:pt idx="895">
                  <c:v>0.89500000000000002</c:v>
                </c:pt>
                <c:pt idx="896">
                  <c:v>0.89600000000000002</c:v>
                </c:pt>
                <c:pt idx="897">
                  <c:v>0.89700000000000002</c:v>
                </c:pt>
                <c:pt idx="898">
                  <c:v>0.89800000000000002</c:v>
                </c:pt>
                <c:pt idx="899">
                  <c:v>0.89900000000000002</c:v>
                </c:pt>
                <c:pt idx="900">
                  <c:v>0.9</c:v>
                </c:pt>
                <c:pt idx="901">
                  <c:v>0.90100000000000002</c:v>
                </c:pt>
                <c:pt idx="902">
                  <c:v>0.90200000000000002</c:v>
                </c:pt>
                <c:pt idx="903">
                  <c:v>0.90300000000000002</c:v>
                </c:pt>
                <c:pt idx="904">
                  <c:v>0.90400000000000003</c:v>
                </c:pt>
                <c:pt idx="905">
                  <c:v>0.90500000000000003</c:v>
                </c:pt>
                <c:pt idx="906">
                  <c:v>0.90600000000000003</c:v>
                </c:pt>
                <c:pt idx="907">
                  <c:v>0.90700000000000003</c:v>
                </c:pt>
                <c:pt idx="908">
                  <c:v>0.90800000000000003</c:v>
                </c:pt>
                <c:pt idx="909">
                  <c:v>0.90900000000000003</c:v>
                </c:pt>
                <c:pt idx="910">
                  <c:v>0.91</c:v>
                </c:pt>
                <c:pt idx="911">
                  <c:v>0.91100000000000003</c:v>
                </c:pt>
                <c:pt idx="912">
                  <c:v>0.91200000000000003</c:v>
                </c:pt>
                <c:pt idx="913">
                  <c:v>0.91300000000000003</c:v>
                </c:pt>
                <c:pt idx="914">
                  <c:v>0.91400000000000003</c:v>
                </c:pt>
                <c:pt idx="915">
                  <c:v>0.91500000000000004</c:v>
                </c:pt>
                <c:pt idx="916">
                  <c:v>0.91600000000000004</c:v>
                </c:pt>
                <c:pt idx="917">
                  <c:v>0.91700000000000004</c:v>
                </c:pt>
                <c:pt idx="918">
                  <c:v>0.91800000000000004</c:v>
                </c:pt>
                <c:pt idx="919">
                  <c:v>0.91900000000000004</c:v>
                </c:pt>
                <c:pt idx="920">
                  <c:v>0.92</c:v>
                </c:pt>
                <c:pt idx="921">
                  <c:v>0.92100000000000004</c:v>
                </c:pt>
                <c:pt idx="922">
                  <c:v>0.92200000000000004</c:v>
                </c:pt>
                <c:pt idx="923">
                  <c:v>0.92300000000000004</c:v>
                </c:pt>
                <c:pt idx="924">
                  <c:v>0.92400000000000004</c:v>
                </c:pt>
                <c:pt idx="925">
                  <c:v>0.92500000000000004</c:v>
                </c:pt>
                <c:pt idx="926">
                  <c:v>0.92600000000000005</c:v>
                </c:pt>
                <c:pt idx="927">
                  <c:v>0.92700000000000005</c:v>
                </c:pt>
                <c:pt idx="928">
                  <c:v>0.92800000000000005</c:v>
                </c:pt>
                <c:pt idx="929">
                  <c:v>0.92900000000000005</c:v>
                </c:pt>
                <c:pt idx="930">
                  <c:v>0.93</c:v>
                </c:pt>
                <c:pt idx="931">
                  <c:v>0.93100000000000005</c:v>
                </c:pt>
                <c:pt idx="932">
                  <c:v>0.93200000000000005</c:v>
                </c:pt>
                <c:pt idx="933">
                  <c:v>0.93300000000000005</c:v>
                </c:pt>
                <c:pt idx="934">
                  <c:v>0.93400000000000005</c:v>
                </c:pt>
                <c:pt idx="935">
                  <c:v>0.93500000000000005</c:v>
                </c:pt>
                <c:pt idx="936">
                  <c:v>0.93600000000000005</c:v>
                </c:pt>
                <c:pt idx="937">
                  <c:v>0.93700000000000006</c:v>
                </c:pt>
                <c:pt idx="938">
                  <c:v>0.93799999999999994</c:v>
                </c:pt>
                <c:pt idx="939">
                  <c:v>0.93899999999999995</c:v>
                </c:pt>
                <c:pt idx="940">
                  <c:v>0.94</c:v>
                </c:pt>
                <c:pt idx="941">
                  <c:v>0.94099999999999995</c:v>
                </c:pt>
                <c:pt idx="942">
                  <c:v>0.94199999999999995</c:v>
                </c:pt>
                <c:pt idx="943">
                  <c:v>0.94299999999999995</c:v>
                </c:pt>
                <c:pt idx="944">
                  <c:v>0.94399999999999995</c:v>
                </c:pt>
                <c:pt idx="945">
                  <c:v>0.94499999999999995</c:v>
                </c:pt>
                <c:pt idx="946">
                  <c:v>0.94599999999999995</c:v>
                </c:pt>
                <c:pt idx="947">
                  <c:v>0.94699999999999995</c:v>
                </c:pt>
                <c:pt idx="948">
                  <c:v>0.94799999999999995</c:v>
                </c:pt>
                <c:pt idx="949">
                  <c:v>0.94899999999999995</c:v>
                </c:pt>
                <c:pt idx="950">
                  <c:v>0.95</c:v>
                </c:pt>
                <c:pt idx="951">
                  <c:v>0.95099999999999996</c:v>
                </c:pt>
                <c:pt idx="952">
                  <c:v>0.95199999999999996</c:v>
                </c:pt>
                <c:pt idx="953">
                  <c:v>0.95299999999999996</c:v>
                </c:pt>
                <c:pt idx="954">
                  <c:v>0.95399999999999996</c:v>
                </c:pt>
                <c:pt idx="955">
                  <c:v>0.95499999999999996</c:v>
                </c:pt>
                <c:pt idx="956">
                  <c:v>0.95599999999999996</c:v>
                </c:pt>
                <c:pt idx="957">
                  <c:v>0.95699999999999996</c:v>
                </c:pt>
                <c:pt idx="958">
                  <c:v>0.95799999999999996</c:v>
                </c:pt>
                <c:pt idx="959">
                  <c:v>0.95899999999999996</c:v>
                </c:pt>
                <c:pt idx="960">
                  <c:v>0.96</c:v>
                </c:pt>
                <c:pt idx="961">
                  <c:v>0.96099999999999997</c:v>
                </c:pt>
                <c:pt idx="962">
                  <c:v>0.96199999999999997</c:v>
                </c:pt>
                <c:pt idx="963">
                  <c:v>0.96299999999999997</c:v>
                </c:pt>
                <c:pt idx="964">
                  <c:v>0.96399999999999997</c:v>
                </c:pt>
                <c:pt idx="965">
                  <c:v>0.96499999999999997</c:v>
                </c:pt>
                <c:pt idx="966">
                  <c:v>0.96599999999999997</c:v>
                </c:pt>
                <c:pt idx="967">
                  <c:v>0.96699999999999997</c:v>
                </c:pt>
                <c:pt idx="968">
                  <c:v>0.96799999999999997</c:v>
                </c:pt>
                <c:pt idx="969">
                  <c:v>0.96899999999999997</c:v>
                </c:pt>
                <c:pt idx="970">
                  <c:v>0.97</c:v>
                </c:pt>
                <c:pt idx="971">
                  <c:v>0.97099999999999997</c:v>
                </c:pt>
                <c:pt idx="972">
                  <c:v>0.97199999999999998</c:v>
                </c:pt>
                <c:pt idx="973">
                  <c:v>0.97299999999999998</c:v>
                </c:pt>
                <c:pt idx="974">
                  <c:v>0.97399999999999998</c:v>
                </c:pt>
                <c:pt idx="975">
                  <c:v>0.97499999999999998</c:v>
                </c:pt>
                <c:pt idx="976">
                  <c:v>0.97599999999999998</c:v>
                </c:pt>
                <c:pt idx="977">
                  <c:v>0.97699999999999998</c:v>
                </c:pt>
                <c:pt idx="978">
                  <c:v>0.97799999999999998</c:v>
                </c:pt>
                <c:pt idx="979">
                  <c:v>0.97899999999999998</c:v>
                </c:pt>
                <c:pt idx="980">
                  <c:v>0.98</c:v>
                </c:pt>
                <c:pt idx="981">
                  <c:v>0.98099999999999998</c:v>
                </c:pt>
                <c:pt idx="982">
                  <c:v>0.98199999999999998</c:v>
                </c:pt>
                <c:pt idx="983">
                  <c:v>0.98299999999999998</c:v>
                </c:pt>
                <c:pt idx="984">
                  <c:v>0.98399999999999999</c:v>
                </c:pt>
                <c:pt idx="985">
                  <c:v>0.98499999999999999</c:v>
                </c:pt>
                <c:pt idx="986">
                  <c:v>0.98599999999999999</c:v>
                </c:pt>
                <c:pt idx="987">
                  <c:v>0.98699999999999999</c:v>
                </c:pt>
                <c:pt idx="988">
                  <c:v>0.98799999999999999</c:v>
                </c:pt>
                <c:pt idx="989">
                  <c:v>0.98899999999999999</c:v>
                </c:pt>
                <c:pt idx="990">
                  <c:v>0.99</c:v>
                </c:pt>
                <c:pt idx="991">
                  <c:v>0.99099999999999999</c:v>
                </c:pt>
                <c:pt idx="992">
                  <c:v>0.99199999999999999</c:v>
                </c:pt>
                <c:pt idx="993">
                  <c:v>0.99299999999999999</c:v>
                </c:pt>
                <c:pt idx="994">
                  <c:v>0.99399999999999999</c:v>
                </c:pt>
                <c:pt idx="995">
                  <c:v>0.995</c:v>
                </c:pt>
                <c:pt idx="996">
                  <c:v>0.996</c:v>
                </c:pt>
                <c:pt idx="997">
                  <c:v>0.997</c:v>
                </c:pt>
                <c:pt idx="998">
                  <c:v>0.998</c:v>
                </c:pt>
                <c:pt idx="999">
                  <c:v>0.999</c:v>
                </c:pt>
                <c:pt idx="1000" formatCode="0.0000">
                  <c:v>1</c:v>
                </c:pt>
              </c:numCache>
            </c:numRef>
          </c:xVal>
          <c:yVal>
            <c:numRef>
              <c:f>APropertiesDimless!$O$7:$O$1007</c:f>
              <c:numCache>
                <c:formatCode>0.0000</c:formatCode>
                <c:ptCount val="1001"/>
                <c:pt idx="1">
                  <c:v>1.4999878631686528E-3</c:v>
                </c:pt>
                <c:pt idx="2">
                  <c:v>2.9999521887932694E-3</c:v>
                </c:pt>
                <c:pt idx="3">
                  <c:v>4.4998940806008584E-3</c:v>
                </c:pt>
                <c:pt idx="4">
                  <c:v>5.9998146417330868E-3</c:v>
                </c:pt>
                <c:pt idx="5">
                  <c:v>7.4997149747654934E-3</c:v>
                </c:pt>
                <c:pt idx="6">
                  <c:v>8.9995961817282161E-3</c:v>
                </c:pt>
                <c:pt idx="7">
                  <c:v>1.0499459364123982E-2</c:v>
                </c:pt>
                <c:pt idx="8">
                  <c:v>1.1999305622949015E-2</c:v>
                </c:pt>
                <c:pt idx="9">
                  <c:v>1.3499136058711917E-2</c:v>
                </c:pt>
                <c:pt idx="10">
                  <c:v>1.4998951771453082E-2</c:v>
                </c:pt>
                <c:pt idx="11">
                  <c:v>1.6498753860764541E-2</c:v>
                </c:pt>
                <c:pt idx="12">
                  <c:v>1.7998543425809539E-2</c:v>
                </c:pt>
                <c:pt idx="13">
                  <c:v>1.9498321565341169E-2</c:v>
                </c:pt>
                <c:pt idx="14">
                  <c:v>2.0998089377722587E-2</c:v>
                </c:pt>
                <c:pt idx="15">
                  <c:v>2.249784796094647E-2</c:v>
                </c:pt>
                <c:pt idx="16">
                  <c:v>2.3997598412653785E-2</c:v>
                </c:pt>
                <c:pt idx="17">
                  <c:v>2.5497341830153473E-2</c:v>
                </c:pt>
                <c:pt idx="18">
                  <c:v>2.6997079310442013E-2</c:v>
                </c:pt>
                <c:pt idx="19">
                  <c:v>2.8496811950222495E-2</c:v>
                </c:pt>
                <c:pt idx="20">
                  <c:v>2.9996540845923743E-2</c:v>
                </c:pt>
                <c:pt idx="21">
                  <c:v>3.1496267093720505E-2</c:v>
                </c:pt>
                <c:pt idx="22">
                  <c:v>3.2995991789551787E-2</c:v>
                </c:pt>
                <c:pt idx="23">
                  <c:v>3.4495716029140387E-2</c:v>
                </c:pt>
                <c:pt idx="24">
                  <c:v>3.5995440908012516E-2</c:v>
                </c:pt>
                <c:pt idx="25">
                  <c:v>3.7495167521516715E-2</c:v>
                </c:pt>
                <c:pt idx="26">
                  <c:v>3.8994896964843588E-2</c:v>
                </c:pt>
                <c:pt idx="27">
                  <c:v>4.0494630333044096E-2</c:v>
                </c:pt>
                <c:pt idx="28">
                  <c:v>4.1994368721049932E-2</c:v>
                </c:pt>
                <c:pt idx="29">
                  <c:v>4.3494113223691941E-2</c:v>
                </c:pt>
                <c:pt idx="30">
                  <c:v>4.4993864935719712E-2</c:v>
                </c:pt>
                <c:pt idx="31">
                  <c:v>4.6493624951820689E-2</c:v>
                </c:pt>
                <c:pt idx="32">
                  <c:v>4.7993394366639325E-2</c:v>
                </c:pt>
                <c:pt idx="33">
                  <c:v>4.949317427479645E-2</c:v>
                </c:pt>
                <c:pt idx="34">
                  <c:v>5.0992965770908442E-2</c:v>
                </c:pt>
                <c:pt idx="35">
                  <c:v>5.2492769949606263E-2</c:v>
                </c:pt>
                <c:pt idx="36">
                  <c:v>5.3992587905554716E-2</c:v>
                </c:pt>
                <c:pt idx="37">
                  <c:v>5.5492420733471867E-2</c:v>
                </c:pt>
                <c:pt idx="38">
                  <c:v>5.6992269528147892E-2</c:v>
                </c:pt>
                <c:pt idx="39">
                  <c:v>5.8492135384464766E-2</c:v>
                </c:pt>
                <c:pt idx="40">
                  <c:v>5.9992019397414664E-2</c:v>
                </c:pt>
                <c:pt idx="41">
                  <c:v>6.1491922662119787E-2</c:v>
                </c:pt>
                <c:pt idx="42">
                  <c:v>6.2991846273851793E-2</c:v>
                </c:pt>
                <c:pt idx="43">
                  <c:v>6.4491791328050135E-2</c:v>
                </c:pt>
                <c:pt idx="44">
                  <c:v>6.5991758920341925E-2</c:v>
                </c:pt>
                <c:pt idx="45">
                  <c:v>6.7491750146561086E-2</c:v>
                </c:pt>
                <c:pt idx="46">
                  <c:v>6.8991766102767249E-2</c:v>
                </c:pt>
                <c:pt idx="47">
                  <c:v>7.0491807885265281E-2</c:v>
                </c:pt>
                <c:pt idx="48">
                  <c:v>7.1991876590624448E-2</c:v>
                </c:pt>
                <c:pt idx="49">
                  <c:v>7.3491973315697567E-2</c:v>
                </c:pt>
                <c:pt idx="50">
                  <c:v>7.499209915764013E-2</c:v>
                </c:pt>
                <c:pt idx="51">
                  <c:v>7.6492255213930133E-2</c:v>
                </c:pt>
                <c:pt idx="52">
                  <c:v>7.799244258238644E-2</c:v>
                </c:pt>
                <c:pt idx="53">
                  <c:v>7.949266236118914E-2</c:v>
                </c:pt>
                <c:pt idx="54">
                  <c:v>8.0992915648897587E-2</c:v>
                </c:pt>
                <c:pt idx="55">
                  <c:v>8.2493203544470761E-2</c:v>
                </c:pt>
                <c:pt idx="56">
                  <c:v>8.3993527147286209E-2</c:v>
                </c:pt>
                <c:pt idx="57">
                  <c:v>8.5493887557158935E-2</c:v>
                </c:pt>
                <c:pt idx="58">
                  <c:v>8.6994285874361629E-2</c:v>
                </c:pt>
                <c:pt idx="59">
                  <c:v>8.849472319964316E-2</c:v>
                </c:pt>
                <c:pt idx="60">
                  <c:v>8.9995200634248512E-2</c:v>
                </c:pt>
                <c:pt idx="61">
                  <c:v>9.1495719279937923E-2</c:v>
                </c:pt>
                <c:pt idx="62">
                  <c:v>9.299628023900619E-2</c:v>
                </c:pt>
                <c:pt idx="63">
                  <c:v>9.4496884614302445E-2</c:v>
                </c:pt>
                <c:pt idx="64">
                  <c:v>9.5997533509249416E-2</c:v>
                </c:pt>
                <c:pt idx="65">
                  <c:v>9.7498228027862371E-2</c:v>
                </c:pt>
                <c:pt idx="66">
                  <c:v>9.899896927476988E-2</c:v>
                </c:pt>
                <c:pt idx="67">
                  <c:v>0.10049975835523174</c:v>
                </c:pt>
                <c:pt idx="68">
                  <c:v>0.10200059637515982</c:v>
                </c:pt>
                <c:pt idx="69">
                  <c:v>0.10350148444113685</c:v>
                </c:pt>
                <c:pt idx="70">
                  <c:v>0.10500242366043611</c:v>
                </c:pt>
                <c:pt idx="71">
                  <c:v>0.1065034151410415</c:v>
                </c:pt>
                <c:pt idx="72">
                  <c:v>0.1080044599916664</c:v>
                </c:pt>
                <c:pt idx="73">
                  <c:v>0.10950555932177385</c:v>
                </c:pt>
                <c:pt idx="74">
                  <c:v>0.1110067142415961</c:v>
                </c:pt>
                <c:pt idx="75">
                  <c:v>0.11250792586215411</c:v>
                </c:pt>
                <c:pt idx="76">
                  <c:v>0.11400919529527787</c:v>
                </c:pt>
                <c:pt idx="77">
                  <c:v>0.11551052365362544</c:v>
                </c:pt>
                <c:pt idx="78">
                  <c:v>0.11701191205070277</c:v>
                </c:pt>
                <c:pt idx="79">
                  <c:v>0.11851336160088438</c:v>
                </c:pt>
                <c:pt idx="80">
                  <c:v>0.12001487341943229</c:v>
                </c:pt>
                <c:pt idx="81">
                  <c:v>0.12151644862251626</c:v>
                </c:pt>
                <c:pt idx="82">
                  <c:v>0.12301808832723371</c:v>
                </c:pt>
                <c:pt idx="83">
                  <c:v>0.12451979365162957</c:v>
                </c:pt>
                <c:pt idx="84">
                  <c:v>0.12602156571471659</c:v>
                </c:pt>
                <c:pt idx="85">
                  <c:v>0.1275234056364945</c:v>
                </c:pt>
                <c:pt idx="86">
                  <c:v>0.12902531453797142</c:v>
                </c:pt>
                <c:pt idx="87">
                  <c:v>0.13052729354118284</c:v>
                </c:pt>
                <c:pt idx="88">
                  <c:v>0.13202934376921194</c:v>
                </c:pt>
                <c:pt idx="89">
                  <c:v>0.13353146634621024</c:v>
                </c:pt>
                <c:pt idx="90">
                  <c:v>0.13503366239741732</c:v>
                </c:pt>
                <c:pt idx="91">
                  <c:v>0.13653593304918149</c:v>
                </c:pt>
                <c:pt idx="92">
                  <c:v>0.13803827942897934</c:v>
                </c:pt>
                <c:pt idx="93">
                  <c:v>0.13954070266543717</c:v>
                </c:pt>
                <c:pt idx="94">
                  <c:v>0.14104320388835034</c:v>
                </c:pt>
                <c:pt idx="95">
                  <c:v>0.14254578422870443</c:v>
                </c:pt>
                <c:pt idx="96">
                  <c:v>0.14404844481869508</c:v>
                </c:pt>
                <c:pt idx="97">
                  <c:v>0.14555118679174919</c:v>
                </c:pt>
                <c:pt idx="98">
                  <c:v>0.14705401128254475</c:v>
                </c:pt>
                <c:pt idx="99">
                  <c:v>0.14855691942703197</c:v>
                </c:pt>
                <c:pt idx="100">
                  <c:v>0.15005991236245386</c:v>
                </c:pt>
                <c:pt idx="101">
                  <c:v>0.15156299122736683</c:v>
                </c:pt>
                <c:pt idx="102">
                  <c:v>0.15306615716166094</c:v>
                </c:pt>
                <c:pt idx="103">
                  <c:v>0.15456941130658178</c:v>
                </c:pt>
                <c:pt idx="104">
                  <c:v>0.15607275480475061</c:v>
                </c:pt>
                <c:pt idx="105">
                  <c:v>0.15757618880018512</c:v>
                </c:pt>
                <c:pt idx="106">
                  <c:v>0.15907971443832108</c:v>
                </c:pt>
                <c:pt idx="107">
                  <c:v>0.16058333286603277</c:v>
                </c:pt>
                <c:pt idx="108">
                  <c:v>0.16208704523165393</c:v>
                </c:pt>
                <c:pt idx="109">
                  <c:v>0.16359085268499951</c:v>
                </c:pt>
                <c:pt idx="110">
                  <c:v>0.16509475637738658</c:v>
                </c:pt>
                <c:pt idx="111">
                  <c:v>0.16659875746165489</c:v>
                </c:pt>
                <c:pt idx="112">
                  <c:v>0.16810285709218958</c:v>
                </c:pt>
                <c:pt idx="113">
                  <c:v>0.16960705642494101</c:v>
                </c:pt>
                <c:pt idx="114">
                  <c:v>0.17111135661744728</c:v>
                </c:pt>
                <c:pt idx="115">
                  <c:v>0.17261575882885527</c:v>
                </c:pt>
                <c:pt idx="116">
                  <c:v>0.17412026421994203</c:v>
                </c:pt>
                <c:pt idx="117">
                  <c:v>0.17562487395313672</c:v>
                </c:pt>
                <c:pt idx="118">
                  <c:v>0.1771295891925421</c:v>
                </c:pt>
                <c:pt idx="119">
                  <c:v>0.17863441110395631</c:v>
                </c:pt>
                <c:pt idx="120">
                  <c:v>0.18013934085489439</c:v>
                </c:pt>
                <c:pt idx="121">
                  <c:v>0.18164437961461066</c:v>
                </c:pt>
                <c:pt idx="122">
                  <c:v>0.18314952855412034</c:v>
                </c:pt>
                <c:pt idx="123">
                  <c:v>0.1846547888462215</c:v>
                </c:pt>
                <c:pt idx="124">
                  <c:v>0.18616016166551719</c:v>
                </c:pt>
                <c:pt idx="125">
                  <c:v>0.18766564818843756</c:v>
                </c:pt>
                <c:pt idx="126">
                  <c:v>0.18917124959326237</c:v>
                </c:pt>
                <c:pt idx="127">
                  <c:v>0.19067696706014273</c:v>
                </c:pt>
                <c:pt idx="128">
                  <c:v>0.19218280177112379</c:v>
                </c:pt>
                <c:pt idx="129">
                  <c:v>0.19368875491016713</c:v>
                </c:pt>
                <c:pt idx="130">
                  <c:v>0.19519482766317342</c:v>
                </c:pt>
                <c:pt idx="131">
                  <c:v>0.19670102121800445</c:v>
                </c:pt>
                <c:pt idx="132">
                  <c:v>0.19820733676450658</c:v>
                </c:pt>
                <c:pt idx="133">
                  <c:v>0.19971377549453267</c:v>
                </c:pt>
                <c:pt idx="134">
                  <c:v>0.20122033860196559</c:v>
                </c:pt>
                <c:pt idx="135">
                  <c:v>0.20272702728274083</c:v>
                </c:pt>
                <c:pt idx="136">
                  <c:v>0.20423384273486911</c:v>
                </c:pt>
                <c:pt idx="137">
                  <c:v>0.20574078615846036</c:v>
                </c:pt>
                <c:pt idx="138">
                  <c:v>0.20724785875574553</c:v>
                </c:pt>
                <c:pt idx="139">
                  <c:v>0.20875506173110137</c:v>
                </c:pt>
                <c:pt idx="140">
                  <c:v>0.21026239629107252</c:v>
                </c:pt>
                <c:pt idx="141">
                  <c:v>0.21176986364439543</c:v>
                </c:pt>
                <c:pt idx="142">
                  <c:v>0.2132774650020216</c:v>
                </c:pt>
                <c:pt idx="143">
                  <c:v>0.21478520157714184</c:v>
                </c:pt>
                <c:pt idx="144">
                  <c:v>0.21629307458520861</c:v>
                </c:pt>
                <c:pt idx="145">
                  <c:v>0.21780108524396152</c:v>
                </c:pt>
                <c:pt idx="146">
                  <c:v>0.21930923477344944</c:v>
                </c:pt>
                <c:pt idx="147">
                  <c:v>0.22081752439605554</c:v>
                </c:pt>
                <c:pt idx="148">
                  <c:v>0.22232595533652125</c:v>
                </c:pt>
                <c:pt idx="149">
                  <c:v>0.22383452882196991</c:v>
                </c:pt>
                <c:pt idx="150">
                  <c:v>0.22534324608193118</c:v>
                </c:pt>
                <c:pt idx="151">
                  <c:v>0.2268521083483655</c:v>
                </c:pt>
                <c:pt idx="152">
                  <c:v>0.22836111685568866</c:v>
                </c:pt>
                <c:pt idx="153">
                  <c:v>0.22987027284079575</c:v>
                </c:pt>
                <c:pt idx="154">
                  <c:v>0.23137957754308658</c:v>
                </c:pt>
                <c:pt idx="155">
                  <c:v>0.23288903220448948</c:v>
                </c:pt>
                <c:pt idx="156">
                  <c:v>0.23439863806948685</c:v>
                </c:pt>
                <c:pt idx="157">
                  <c:v>0.23590839638514005</c:v>
                </c:pt>
                <c:pt idx="158">
                  <c:v>0.23741830840111372</c:v>
                </c:pt>
                <c:pt idx="159">
                  <c:v>0.23892837536970188</c:v>
                </c:pt>
                <c:pt idx="160">
                  <c:v>0.24043859854585264</c:v>
                </c:pt>
                <c:pt idx="161">
                  <c:v>0.24194897918719357</c:v>
                </c:pt>
                <c:pt idx="162">
                  <c:v>0.24345951855405709</c:v>
                </c:pt>
                <c:pt idx="163">
                  <c:v>0.24497021790950668</c:v>
                </c:pt>
                <c:pt idx="164">
                  <c:v>0.24648107851936171</c:v>
                </c:pt>
                <c:pt idx="165">
                  <c:v>0.24799210165222374</c:v>
                </c:pt>
                <c:pt idx="166">
                  <c:v>0.24950328857950238</c:v>
                </c:pt>
                <c:pt idx="167">
                  <c:v>0.25101464057544126</c:v>
                </c:pt>
                <c:pt idx="168">
                  <c:v>0.25252615891714436</c:v>
                </c:pt>
                <c:pt idx="169">
                  <c:v>0.25403784488460168</c:v>
                </c:pt>
                <c:pt idx="170">
                  <c:v>0.25554969976071668</c:v>
                </c:pt>
                <c:pt idx="171">
                  <c:v>0.25706172483133177</c:v>
                </c:pt>
                <c:pt idx="172">
                  <c:v>0.25857392138525559</c:v>
                </c:pt>
                <c:pt idx="173">
                  <c:v>0.26008629071428946</c:v>
                </c:pt>
                <c:pt idx="174">
                  <c:v>0.2615988341132543</c:v>
                </c:pt>
                <c:pt idx="175">
                  <c:v>0.26311155288001808</c:v>
                </c:pt>
                <c:pt idx="176">
                  <c:v>0.2646244483155219</c:v>
                </c:pt>
                <c:pt idx="177">
                  <c:v>0.26613752172380856</c:v>
                </c:pt>
                <c:pt idx="178">
                  <c:v>0.26765077441204904</c:v>
                </c:pt>
                <c:pt idx="179">
                  <c:v>0.26916420769057037</c:v>
                </c:pt>
                <c:pt idx="180">
                  <c:v>0.27067782287288333</c:v>
                </c:pt>
                <c:pt idx="181">
                  <c:v>0.27219162127570984</c:v>
                </c:pt>
                <c:pt idx="182">
                  <c:v>0.2737056042190118</c:v>
                </c:pt>
                <c:pt idx="183">
                  <c:v>0.27521977302601786</c:v>
                </c:pt>
                <c:pt idx="184">
                  <c:v>0.27673412902325289</c:v>
                </c:pt>
                <c:pt idx="185">
                  <c:v>0.27824867354056582</c:v>
                </c:pt>
                <c:pt idx="186">
                  <c:v>0.27976340791115745</c:v>
                </c:pt>
                <c:pt idx="187">
                  <c:v>0.28127833347161052</c:v>
                </c:pt>
                <c:pt idx="188">
                  <c:v>0.2827934515619171</c:v>
                </c:pt>
                <c:pt idx="189">
                  <c:v>0.28430876352550821</c:v>
                </c:pt>
                <c:pt idx="190">
                  <c:v>0.28582427070928312</c:v>
                </c:pt>
                <c:pt idx="191">
                  <c:v>0.28733997446363801</c:v>
                </c:pt>
                <c:pt idx="192">
                  <c:v>0.2888558761424953</c:v>
                </c:pt>
                <c:pt idx="193">
                  <c:v>0.29037197710333373</c:v>
                </c:pt>
                <c:pt idx="194">
                  <c:v>0.29188827870721779</c:v>
                </c:pt>
                <c:pt idx="195">
                  <c:v>0.29340478231882733</c:v>
                </c:pt>
                <c:pt idx="196">
                  <c:v>0.29492148930648754</c:v>
                </c:pt>
                <c:pt idx="197">
                  <c:v>0.29643840104219965</c:v>
                </c:pt>
                <c:pt idx="198">
                  <c:v>0.29795551890167066</c:v>
                </c:pt>
                <c:pt idx="199">
                  <c:v>0.29947284426434373</c:v>
                </c:pt>
                <c:pt idx="200">
                  <c:v>0.30099037851342947</c:v>
                </c:pt>
                <c:pt idx="201">
                  <c:v>0.30250812303593599</c:v>
                </c:pt>
                <c:pt idx="202">
                  <c:v>0.3040260792227002</c:v>
                </c:pt>
                <c:pt idx="203">
                  <c:v>0.30554424846841921</c:v>
                </c:pt>
                <c:pt idx="204">
                  <c:v>0.30706263217168095</c:v>
                </c:pt>
                <c:pt idx="205">
                  <c:v>0.30858123173499619</c:v>
                </c:pt>
                <c:pt idx="206">
                  <c:v>0.31010004856483009</c:v>
                </c:pt>
                <c:pt idx="207">
                  <c:v>0.31161908407163369</c:v>
                </c:pt>
                <c:pt idx="208">
                  <c:v>0.31313833966987614</c:v>
                </c:pt>
                <c:pt idx="209">
                  <c:v>0.3146578167780768</c:v>
                </c:pt>
                <c:pt idx="210">
                  <c:v>0.31617751681883788</c:v>
                </c:pt>
                <c:pt idx="211">
                  <c:v>0.31769744121887639</c:v>
                </c:pt>
                <c:pt idx="212">
                  <c:v>0.31921759140905709</c:v>
                </c:pt>
                <c:pt idx="213">
                  <c:v>0.3207379688244259</c:v>
                </c:pt>
                <c:pt idx="214">
                  <c:v>0.32225857490424198</c:v>
                </c:pt>
                <c:pt idx="215">
                  <c:v>0.3237794110920118</c:v>
                </c:pt>
                <c:pt idx="216">
                  <c:v>0.32530047883552232</c:v>
                </c:pt>
                <c:pt idx="217">
                  <c:v>0.32682177958687458</c:v>
                </c:pt>
                <c:pt idx="218">
                  <c:v>0.32834331480251733</c:v>
                </c:pt>
                <c:pt idx="219">
                  <c:v>0.32986508594328207</c:v>
                </c:pt>
                <c:pt idx="220">
                  <c:v>0.33138709447441556</c:v>
                </c:pt>
                <c:pt idx="221">
                  <c:v>0.33290934186561588</c:v>
                </c:pt>
                <c:pt idx="222">
                  <c:v>0.33443182959106627</c:v>
                </c:pt>
                <c:pt idx="223">
                  <c:v>0.33595455912947003</c:v>
                </c:pt>
                <c:pt idx="224">
                  <c:v>0.33747753196408592</c:v>
                </c:pt>
                <c:pt idx="225">
                  <c:v>0.33900074958276227</c:v>
                </c:pt>
                <c:pt idx="226">
                  <c:v>0.34052421347797446</c:v>
                </c:pt>
                <c:pt idx="227">
                  <c:v>0.34204792514685856</c:v>
                </c:pt>
                <c:pt idx="228">
                  <c:v>0.34357188609124828</c:v>
                </c:pt>
                <c:pt idx="229">
                  <c:v>0.34509609781771122</c:v>
                </c:pt>
                <c:pt idx="230">
                  <c:v>0.34662056183758405</c:v>
                </c:pt>
                <c:pt idx="231">
                  <c:v>0.34814527966701042</c:v>
                </c:pt>
                <c:pt idx="232">
                  <c:v>0.34967025282697706</c:v>
                </c:pt>
                <c:pt idx="233">
                  <c:v>0.35119548284335045</c:v>
                </c:pt>
                <c:pt idx="234">
                  <c:v>0.35272097124691471</c:v>
                </c:pt>
                <c:pt idx="235">
                  <c:v>0.35424671957340814</c:v>
                </c:pt>
                <c:pt idx="236">
                  <c:v>0.35577272936356219</c:v>
                </c:pt>
                <c:pt idx="237">
                  <c:v>0.35729900216313809</c:v>
                </c:pt>
                <c:pt idx="238">
                  <c:v>0.35882553952296536</c:v>
                </c:pt>
                <c:pt idx="239">
                  <c:v>0.36035234299898067</c:v>
                </c:pt>
                <c:pt idx="240">
                  <c:v>0.36187941415226565</c:v>
                </c:pt>
                <c:pt idx="241">
                  <c:v>0.36340675454908639</c:v>
                </c:pt>
                <c:pt idx="242">
                  <c:v>0.3649343657609323</c:v>
                </c:pt>
                <c:pt idx="243">
                  <c:v>0.36646224936455529</c:v>
                </c:pt>
                <c:pt idx="244">
                  <c:v>0.36799040694200924</c:v>
                </c:pt>
                <c:pt idx="245">
                  <c:v>0.36951884008069058</c:v>
                </c:pt>
                <c:pt idx="246">
                  <c:v>0.37104755037337722</c:v>
                </c:pt>
                <c:pt idx="247">
                  <c:v>0.37257653941827007</c:v>
                </c:pt>
                <c:pt idx="248">
                  <c:v>0.37410580881903271</c:v>
                </c:pt>
                <c:pt idx="249">
                  <c:v>0.37563536018483279</c:v>
                </c:pt>
                <c:pt idx="250">
                  <c:v>0.37716519513038294</c:v>
                </c:pt>
                <c:pt idx="251">
                  <c:v>0.37869531527598199</c:v>
                </c:pt>
                <c:pt idx="252">
                  <c:v>0.38022572224755702</c:v>
                </c:pt>
                <c:pt idx="253">
                  <c:v>0.3817564176767051</c:v>
                </c:pt>
                <c:pt idx="254">
                  <c:v>0.38328740320073523</c:v>
                </c:pt>
                <c:pt idx="255">
                  <c:v>0.38481868046271123</c:v>
                </c:pt>
                <c:pt idx="256">
                  <c:v>0.38635025111149413</c:v>
                </c:pt>
                <c:pt idx="257">
                  <c:v>0.38788211680178547</c:v>
                </c:pt>
                <c:pt idx="258">
                  <c:v>0.38941427919417032</c:v>
                </c:pt>
                <c:pt idx="259">
                  <c:v>0.39094673995516116</c:v>
                </c:pt>
                <c:pt idx="260">
                  <c:v>0.39247950075724158</c:v>
                </c:pt>
                <c:pt idx="261">
                  <c:v>0.39401256327891077</c:v>
                </c:pt>
                <c:pt idx="262">
                  <c:v>0.39554592920472731</c:v>
                </c:pt>
                <c:pt idx="263">
                  <c:v>0.3970796002253546</c:v>
                </c:pt>
                <c:pt idx="264">
                  <c:v>0.39861357803760572</c:v>
                </c:pt>
                <c:pt idx="265">
                  <c:v>0.40014786434448857</c:v>
                </c:pt>
                <c:pt idx="266">
                  <c:v>0.40168246085525194</c:v>
                </c:pt>
                <c:pt idx="267">
                  <c:v>0.40321736928543123</c:v>
                </c:pt>
                <c:pt idx="268">
                  <c:v>0.40475259135689456</c:v>
                </c:pt>
                <c:pt idx="269">
                  <c:v>0.40628812879789011</c:v>
                </c:pt>
                <c:pt idx="270">
                  <c:v>0.40782398334309211</c:v>
                </c:pt>
                <c:pt idx="271">
                  <c:v>0.40936015673364845</c:v>
                </c:pt>
                <c:pt idx="272">
                  <c:v>0.41089665071722897</c:v>
                </c:pt>
                <c:pt idx="273">
                  <c:v>0.41243346704807182</c:v>
                </c:pt>
                <c:pt idx="274">
                  <c:v>0.4139706074870334</c:v>
                </c:pt>
                <c:pt idx="275">
                  <c:v>0.41550807380163546</c:v>
                </c:pt>
                <c:pt idx="276">
                  <c:v>0.41704586776611496</c:v>
                </c:pt>
                <c:pt idx="277">
                  <c:v>0.41858399116147277</c:v>
                </c:pt>
                <c:pt idx="278">
                  <c:v>0.42012244577552338</c:v>
                </c:pt>
                <c:pt idx="279">
                  <c:v>0.42166123340294537</c:v>
                </c:pt>
                <c:pt idx="280">
                  <c:v>0.42320035584533044</c:v>
                </c:pt>
                <c:pt idx="281">
                  <c:v>0.42473981491123536</c:v>
                </c:pt>
                <c:pt idx="282">
                  <c:v>0.4262796124162318</c:v>
                </c:pt>
                <c:pt idx="283">
                  <c:v>0.42781975018295904</c:v>
                </c:pt>
                <c:pt idx="284">
                  <c:v>0.42936023004117385</c:v>
                </c:pt>
                <c:pt idx="285">
                  <c:v>0.4309010538278043</c:v>
                </c:pt>
                <c:pt idx="286">
                  <c:v>0.43244222338700111</c:v>
                </c:pt>
                <c:pt idx="287">
                  <c:v>0.43398374057019085</c:v>
                </c:pt>
                <c:pt idx="288">
                  <c:v>0.43552560723612915</c:v>
                </c:pt>
                <c:pt idx="289">
                  <c:v>0.43706782525095389</c:v>
                </c:pt>
                <c:pt idx="290">
                  <c:v>0.43861039648823996</c:v>
                </c:pt>
                <c:pt idx="291">
                  <c:v>0.44015332282905234</c:v>
                </c:pt>
                <c:pt idx="292">
                  <c:v>0.44169660616200201</c:v>
                </c:pt>
                <c:pt idx="293">
                  <c:v>0.44324024838330078</c:v>
                </c:pt>
                <c:pt idx="294">
                  <c:v>0.44478425139681615</c:v>
                </c:pt>
                <c:pt idx="295">
                  <c:v>0.44632861711412797</c:v>
                </c:pt>
                <c:pt idx="296">
                  <c:v>0.44787334745458474</c:v>
                </c:pt>
                <c:pt idx="297">
                  <c:v>0.44941844434535982</c:v>
                </c:pt>
                <c:pt idx="298">
                  <c:v>0.45096390972150868</c:v>
                </c:pt>
                <c:pt idx="299">
                  <c:v>0.45250974552602741</c:v>
                </c:pt>
                <c:pt idx="300">
                  <c:v>0.45405595370990937</c:v>
                </c:pt>
                <c:pt idx="301">
                  <c:v>0.45560253623220437</c:v>
                </c:pt>
                <c:pt idx="302">
                  <c:v>0.45714949506007774</c:v>
                </c:pt>
                <c:pt idx="303">
                  <c:v>0.4586968321688687</c:v>
                </c:pt>
                <c:pt idx="304">
                  <c:v>0.4602445495421511</c:v>
                </c:pt>
                <c:pt idx="305">
                  <c:v>0.46179264917179297</c:v>
                </c:pt>
                <c:pt idx="306">
                  <c:v>0.46334113305801755</c:v>
                </c:pt>
                <c:pt idx="307">
                  <c:v>0.46489000320946372</c:v>
                </c:pt>
                <c:pt idx="308">
                  <c:v>0.466439261643248</c:v>
                </c:pt>
                <c:pt idx="309">
                  <c:v>0.46798891038502721</c:v>
                </c:pt>
                <c:pt idx="310">
                  <c:v>0.46953895146905922</c:v>
                </c:pt>
                <c:pt idx="311">
                  <c:v>0.4710893869382673</c:v>
                </c:pt>
                <c:pt idx="312">
                  <c:v>0.47264021884430313</c:v>
                </c:pt>
                <c:pt idx="313">
                  <c:v>0.47419144924761053</c:v>
                </c:pt>
                <c:pt idx="314">
                  <c:v>0.47574308021748996</c:v>
                </c:pt>
                <c:pt idx="315">
                  <c:v>0.4772951138321635</c:v>
                </c:pt>
                <c:pt idx="316">
                  <c:v>0.47884755217883956</c:v>
                </c:pt>
                <c:pt idx="317">
                  <c:v>0.48040039735377971</c:v>
                </c:pt>
                <c:pt idx="318">
                  <c:v>0.48195365146236435</c:v>
                </c:pt>
                <c:pt idx="319">
                  <c:v>0.48350731661915952</c:v>
                </c:pt>
                <c:pt idx="320">
                  <c:v>0.48506139494798484</c:v>
                </c:pt>
                <c:pt idx="321">
                  <c:v>0.48661588858198107</c:v>
                </c:pt>
                <c:pt idx="322">
                  <c:v>0.48817079966367827</c:v>
                </c:pt>
                <c:pt idx="323">
                  <c:v>0.48972613034506496</c:v>
                </c:pt>
                <c:pt idx="324">
                  <c:v>0.49128188278765794</c:v>
                </c:pt>
                <c:pt idx="325">
                  <c:v>0.49283805916257167</c:v>
                </c:pt>
                <c:pt idx="326">
                  <c:v>0.49439466165058932</c:v>
                </c:pt>
                <c:pt idx="327">
                  <c:v>0.49595169244223392</c:v>
                </c:pt>
                <c:pt idx="328">
                  <c:v>0.49750915373783955</c:v>
                </c:pt>
                <c:pt idx="329">
                  <c:v>0.49906704774762378</c:v>
                </c:pt>
                <c:pt idx="330">
                  <c:v>0.50062537669176088</c:v>
                </c:pt>
                <c:pt idx="331">
                  <c:v>0.50218414280045487</c:v>
                </c:pt>
                <c:pt idx="332">
                  <c:v>0.5037433483140128</c:v>
                </c:pt>
                <c:pt idx="333">
                  <c:v>0.5053029954829209</c:v>
                </c:pt>
                <c:pt idx="334">
                  <c:v>0.50686308656791801</c:v>
                </c:pt>
                <c:pt idx="335">
                  <c:v>0.50842362384007245</c:v>
                </c:pt>
                <c:pt idx="336">
                  <c:v>0.50998460958085756</c:v>
                </c:pt>
                <c:pt idx="337">
                  <c:v>0.51154604608222942</c:v>
                </c:pt>
                <c:pt idx="338">
                  <c:v>0.51310793564670376</c:v>
                </c:pt>
                <c:pt idx="339">
                  <c:v>0.51467028058743414</c:v>
                </c:pt>
                <c:pt idx="340">
                  <c:v>0.51623308322829131</c:v>
                </c:pt>
                <c:pt idx="341">
                  <c:v>0.51779634590394186</c:v>
                </c:pt>
                <c:pt idx="342">
                  <c:v>0.51936007095992909</c:v>
                </c:pt>
                <c:pt idx="343">
                  <c:v>0.52092426075275311</c:v>
                </c:pt>
                <c:pt idx="344">
                  <c:v>0.52248891764995209</c:v>
                </c:pt>
                <c:pt idx="345">
                  <c:v>0.52405404403018574</c:v>
                </c:pt>
                <c:pt idx="346">
                  <c:v>0.52561964228331504</c:v>
                </c:pt>
                <c:pt idx="347">
                  <c:v>0.52718571481048904</c:v>
                </c:pt>
                <c:pt idx="348">
                  <c:v>0.52875226402422615</c:v>
                </c:pt>
                <c:pt idx="349">
                  <c:v>0.53031929234850084</c:v>
                </c:pt>
                <c:pt idx="350">
                  <c:v>0.53188680221882756</c:v>
                </c:pt>
                <c:pt idx="351">
                  <c:v>0.53345479608234769</c:v>
                </c:pt>
                <c:pt idx="352">
                  <c:v>0.53502327639791636</c:v>
                </c:pt>
                <c:pt idx="353">
                  <c:v>0.53659224563618935</c:v>
                </c:pt>
                <c:pt idx="354">
                  <c:v>0.53816170627971249</c:v>
                </c:pt>
                <c:pt idx="355">
                  <c:v>0.53973166082300905</c:v>
                </c:pt>
                <c:pt idx="356">
                  <c:v>0.54130211177267118</c:v>
                </c:pt>
                <c:pt idx="357">
                  <c:v>0.54287306164744908</c:v>
                </c:pt>
                <c:pt idx="358">
                  <c:v>0.54444451297834295</c:v>
                </c:pt>
                <c:pt idx="359">
                  <c:v>0.54601646830869477</c:v>
                </c:pt>
                <c:pt idx="360">
                  <c:v>0.54758893019428068</c:v>
                </c:pt>
                <c:pt idx="361">
                  <c:v>0.54916190120340547</c:v>
                </c:pt>
                <c:pt idx="362">
                  <c:v>0.5507353839169955</c:v>
                </c:pt>
                <c:pt idx="363">
                  <c:v>0.55230938092869541</c:v>
                </c:pt>
                <c:pt idx="364">
                  <c:v>0.55388389484496259</c:v>
                </c:pt>
                <c:pt idx="365">
                  <c:v>0.55545892828516463</c:v>
                </c:pt>
                <c:pt idx="366">
                  <c:v>0.55703448388167698</c:v>
                </c:pt>
                <c:pt idx="367">
                  <c:v>0.55861056427998046</c:v>
                </c:pt>
                <c:pt idx="368">
                  <c:v>0.56018717213876168</c:v>
                </c:pt>
                <c:pt idx="369">
                  <c:v>0.56176431013001216</c:v>
                </c:pt>
                <c:pt idx="370">
                  <c:v>0.56334198093912935</c:v>
                </c:pt>
                <c:pt idx="371">
                  <c:v>0.56492018726501891</c:v>
                </c:pt>
                <c:pt idx="372">
                  <c:v>0.56649893182019628</c:v>
                </c:pt>
                <c:pt idx="373">
                  <c:v>0.56807821733089114</c:v>
                </c:pt>
                <c:pt idx="374">
                  <c:v>0.56965804653715169</c:v>
                </c:pt>
                <c:pt idx="375">
                  <c:v>0.57123842219294951</c:v>
                </c:pt>
                <c:pt idx="376">
                  <c:v>0.57281934706628568</c:v>
                </c:pt>
                <c:pt idx="377">
                  <c:v>0.57440082393929859</c:v>
                </c:pt>
                <c:pt idx="378">
                  <c:v>0.57598285560837104</c:v>
                </c:pt>
                <c:pt idx="379">
                  <c:v>0.57756544488424011</c:v>
                </c:pt>
                <c:pt idx="380">
                  <c:v>0.57914859459210632</c:v>
                </c:pt>
                <c:pt idx="381">
                  <c:v>0.58073230757174521</c:v>
                </c:pt>
                <c:pt idx="382">
                  <c:v>0.58231658667761832</c:v>
                </c:pt>
                <c:pt idx="383">
                  <c:v>0.58390143477898671</c:v>
                </c:pt>
                <c:pt idx="384">
                  <c:v>0.58548685476002438</c:v>
                </c:pt>
                <c:pt idx="385">
                  <c:v>0.58707284951993333</c:v>
                </c:pt>
                <c:pt idx="386">
                  <c:v>0.58865942197305909</c:v>
                </c:pt>
                <c:pt idx="387">
                  <c:v>0.59024657504900779</c:v>
                </c:pt>
                <c:pt idx="388">
                  <c:v>0.59183431169276401</c:v>
                </c:pt>
                <c:pt idx="389">
                  <c:v>0.59342263486480906</c:v>
                </c:pt>
                <c:pt idx="390">
                  <c:v>0.59501154754124197</c:v>
                </c:pt>
                <c:pt idx="391">
                  <c:v>0.59660105271389963</c:v>
                </c:pt>
                <c:pt idx="392">
                  <c:v>0.59819115339047946</c:v>
                </c:pt>
                <c:pt idx="393">
                  <c:v>0.59978185259466188</c:v>
                </c:pt>
                <c:pt idx="394">
                  <c:v>0.60137315336623542</c:v>
                </c:pt>
                <c:pt idx="395">
                  <c:v>0.60296505876122164</c:v>
                </c:pt>
                <c:pt idx="396">
                  <c:v>0.60455757185200143</c:v>
                </c:pt>
                <c:pt idx="397">
                  <c:v>0.60615069572744329</c:v>
                </c:pt>
                <c:pt idx="398">
                  <c:v>0.60774443349303131</c:v>
                </c:pt>
                <c:pt idx="399">
                  <c:v>0.60933878827099575</c:v>
                </c:pt>
                <c:pt idx="400">
                  <c:v>0.6109337632004439</c:v>
                </c:pt>
                <c:pt idx="401">
                  <c:v>0.6125293614374927</c:v>
                </c:pt>
                <c:pt idx="402">
                  <c:v>0.61412558615540169</c:v>
                </c:pt>
                <c:pt idx="403">
                  <c:v>0.61572244054470771</c:v>
                </c:pt>
                <c:pt idx="404">
                  <c:v>0.61731992781336165</c:v>
                </c:pt>
                <c:pt idx="405">
                  <c:v>0.61891805118686483</c:v>
                </c:pt>
                <c:pt idx="406">
                  <c:v>0.62051681390840796</c:v>
                </c:pt>
                <c:pt idx="407">
                  <c:v>0.62211621923901006</c:v>
                </c:pt>
                <c:pt idx="408">
                  <c:v>0.62371627045766054</c:v>
                </c:pt>
                <c:pt idx="409">
                  <c:v>0.62531697086146032</c:v>
                </c:pt>
                <c:pt idx="410">
                  <c:v>0.62691832376576673</c:v>
                </c:pt>
                <c:pt idx="411">
                  <c:v>0.62852033250433637</c:v>
                </c:pt>
                <c:pt idx="412">
                  <c:v>0.63012300042947411</c:v>
                </c:pt>
                <c:pt idx="413">
                  <c:v>0.631726330912178</c:v>
                </c:pt>
                <c:pt idx="414">
                  <c:v>0.63333032734229011</c:v>
                </c:pt>
                <c:pt idx="415">
                  <c:v>0.63493499312864587</c:v>
                </c:pt>
                <c:pt idx="416">
                  <c:v>0.63654033169922619</c:v>
                </c:pt>
                <c:pt idx="417">
                  <c:v>0.6381463465013103</c:v>
                </c:pt>
                <c:pt idx="418">
                  <c:v>0.63975304100163122</c:v>
                </c:pt>
                <c:pt idx="419">
                  <c:v>0.6413604186865306</c:v>
                </c:pt>
                <c:pt idx="420">
                  <c:v>0.64296848306211696</c:v>
                </c:pt>
                <c:pt idx="421">
                  <c:v>0.64457723765442398</c:v>
                </c:pt>
                <c:pt idx="422">
                  <c:v>0.6461866860095723</c:v>
                </c:pt>
                <c:pt idx="423">
                  <c:v>0.64779683169393021</c:v>
                </c:pt>
                <c:pt idx="424">
                  <c:v>0.64940767829427759</c:v>
                </c:pt>
                <c:pt idx="425">
                  <c:v>0.65101922941797075</c:v>
                </c:pt>
                <c:pt idx="426">
                  <c:v>0.65263148869310994</c:v>
                </c:pt>
                <c:pt idx="427">
                  <c:v>0.65424445976870638</c:v>
                </c:pt>
                <c:pt idx="428">
                  <c:v>0.65585814631485273</c:v>
                </c:pt>
                <c:pt idx="429">
                  <c:v>0.65747255202289467</c:v>
                </c:pt>
                <c:pt idx="430">
                  <c:v>0.65908768060560319</c:v>
                </c:pt>
                <c:pt idx="431">
                  <c:v>0.66070353579735008</c:v>
                </c:pt>
                <c:pt idx="432">
                  <c:v>0.66232012135428453</c:v>
                </c:pt>
                <c:pt idx="433">
                  <c:v>0.66393744105450991</c:v>
                </c:pt>
                <c:pt idx="434">
                  <c:v>0.66555549869826491</c:v>
                </c:pt>
                <c:pt idx="435">
                  <c:v>0.6671742981081048</c:v>
                </c:pt>
                <c:pt idx="436">
                  <c:v>0.66879384312908408</c:v>
                </c:pt>
                <c:pt idx="437">
                  <c:v>0.67041413762894242</c:v>
                </c:pt>
                <c:pt idx="438">
                  <c:v>0.67203518549829122</c:v>
                </c:pt>
                <c:pt idx="439">
                  <c:v>0.67365699065080176</c:v>
                </c:pt>
                <c:pt idx="440">
                  <c:v>0.6752795570233967</c:v>
                </c:pt>
                <c:pt idx="441">
                  <c:v>0.67690288857644154</c:v>
                </c:pt>
                <c:pt idx="442">
                  <c:v>0.67852698929393984</c:v>
                </c:pt>
                <c:pt idx="443">
                  <c:v>0.68015186318372844</c:v>
                </c:pt>
                <c:pt idx="444">
                  <c:v>0.68177751427767608</c:v>
                </c:pt>
                <c:pt idx="445">
                  <c:v>0.68340394663188353</c:v>
                </c:pt>
                <c:pt idx="446">
                  <c:v>0.68503116432688538</c:v>
                </c:pt>
                <c:pt idx="447">
                  <c:v>0.68665917146785405</c:v>
                </c:pt>
                <c:pt idx="448">
                  <c:v>0.6882879721848062</c:v>
                </c:pt>
                <c:pt idx="449">
                  <c:v>0.68991757063281001</c:v>
                </c:pt>
                <c:pt idx="450">
                  <c:v>0.69154797099219645</c:v>
                </c:pt>
                <c:pt idx="451">
                  <c:v>0.69317917746877056</c:v>
                </c:pt>
                <c:pt idx="452">
                  <c:v>0.69481119429402616</c:v>
                </c:pt>
                <c:pt idx="453">
                  <c:v>0.69644402572536213</c:v>
                </c:pt>
                <c:pt idx="454">
                  <c:v>0.69807767604630178</c:v>
                </c:pt>
                <c:pt idx="455">
                  <c:v>0.69971214956671268</c:v>
                </c:pt>
                <c:pt idx="456">
                  <c:v>0.70134745062303072</c:v>
                </c:pt>
                <c:pt idx="457">
                  <c:v>0.70298358357848434</c:v>
                </c:pt>
                <c:pt idx="458">
                  <c:v>0.70462055282332359</c:v>
                </c:pt>
                <c:pt idx="459">
                  <c:v>0.70625836277504872</c:v>
                </c:pt>
                <c:pt idx="460">
                  <c:v>0.70789701787864279</c:v>
                </c:pt>
                <c:pt idx="461">
                  <c:v>0.709536522606806</c:v>
                </c:pt>
                <c:pt idx="462">
                  <c:v>0.71117688146019398</c:v>
                </c:pt>
                <c:pt idx="463">
                  <c:v>0.71281809896765569</c:v>
                </c:pt>
                <c:pt idx="464">
                  <c:v>0.71446017968647513</c:v>
                </c:pt>
                <c:pt idx="465">
                  <c:v>0.71610312820261701</c:v>
                </c:pt>
                <c:pt idx="466">
                  <c:v>0.71774694913097248</c:v>
                </c:pt>
                <c:pt idx="467">
                  <c:v>0.71939164711560899</c:v>
                </c:pt>
                <c:pt idx="468">
                  <c:v>0.72103722683002169</c:v>
                </c:pt>
                <c:pt idx="469">
                  <c:v>0.72268369297738833</c:v>
                </c:pt>
                <c:pt idx="470">
                  <c:v>0.72433105029082612</c:v>
                </c:pt>
                <c:pt idx="471">
                  <c:v>0.72597930353365236</c:v>
                </c:pt>
                <c:pt idx="472">
                  <c:v>0.727628457499645</c:v>
                </c:pt>
                <c:pt idx="473">
                  <c:v>0.72927851701330992</c:v>
                </c:pt>
                <c:pt idx="474">
                  <c:v>0.73092948693014792</c:v>
                </c:pt>
                <c:pt idx="475">
                  <c:v>0.73258137213692565</c:v>
                </c:pt>
                <c:pt idx="476">
                  <c:v>0.7342341775519492</c:v>
                </c:pt>
                <c:pt idx="477">
                  <c:v>0.73588790812534044</c:v>
                </c:pt>
                <c:pt idx="478">
                  <c:v>0.73754256883931646</c:v>
                </c:pt>
                <c:pt idx="479">
                  <c:v>0.73919816470847199</c:v>
                </c:pt>
                <c:pt idx="480">
                  <c:v>0.74085470078006499</c:v>
                </c:pt>
                <c:pt idx="481">
                  <c:v>0.7425121821343037</c:v>
                </c:pt>
                <c:pt idx="482">
                  <c:v>0.74417061388463968</c:v>
                </c:pt>
                <c:pt idx="483">
                  <c:v>0.74583000117806098</c:v>
                </c:pt>
                <c:pt idx="484">
                  <c:v>0.74749034919539015</c:v>
                </c:pt>
                <c:pt idx="485">
                  <c:v>0.74915166315158532</c:v>
                </c:pt>
                <c:pt idx="486">
                  <c:v>0.7508139482960432</c:v>
                </c:pt>
                <c:pt idx="487">
                  <c:v>0.75247720991290712</c:v>
                </c:pt>
                <c:pt idx="488">
                  <c:v>0.7541414533213775</c:v>
                </c:pt>
                <c:pt idx="489">
                  <c:v>0.75580668387602434</c:v>
                </c:pt>
                <c:pt idx="490">
                  <c:v>0.75747290696710667</c:v>
                </c:pt>
                <c:pt idx="491">
                  <c:v>0.75914012802089104</c:v>
                </c:pt>
                <c:pt idx="492">
                  <c:v>0.76080835249997658</c:v>
                </c:pt>
                <c:pt idx="493">
                  <c:v>0.76247758590362302</c:v>
                </c:pt>
                <c:pt idx="494">
                  <c:v>0.76414783376808049</c:v>
                </c:pt>
                <c:pt idx="495">
                  <c:v>0.76581910166692491</c:v>
                </c:pt>
                <c:pt idx="496">
                  <c:v>0.76749139521139709</c:v>
                </c:pt>
                <c:pt idx="497">
                  <c:v>0.76916472005074321</c:v>
                </c:pt>
                <c:pt idx="498">
                  <c:v>0.77083908187256189</c:v>
                </c:pt>
                <c:pt idx="499">
                  <c:v>0.77251448640315334</c:v>
                </c:pt>
                <c:pt idx="500">
                  <c:v>0.77419093940787298</c:v>
                </c:pt>
                <c:pt idx="501">
                  <c:v>0.77586844669148802</c:v>
                </c:pt>
                <c:pt idx="502">
                  <c:v>0.77754701409853899</c:v>
                </c:pt>
                <c:pt idx="503">
                  <c:v>0.77922664751370618</c:v>
                </c:pt>
                <c:pt idx="504">
                  <c:v>0.78090735286217638</c:v>
                </c:pt>
                <c:pt idx="505">
                  <c:v>0.78258913611001946</c:v>
                </c:pt>
                <c:pt idx="506">
                  <c:v>0.7842720032645627</c:v>
                </c:pt>
                <c:pt idx="507">
                  <c:v>0.78595596037477444</c:v>
                </c:pt>
                <c:pt idx="508">
                  <c:v>0.7876410135316495</c:v>
                </c:pt>
                <c:pt idx="509">
                  <c:v>0.78932716886860022</c:v>
                </c:pt>
                <c:pt idx="510">
                  <c:v>0.79101443256184911</c:v>
                </c:pt>
                <c:pt idx="511">
                  <c:v>0.7927028108308305</c:v>
                </c:pt>
                <c:pt idx="512">
                  <c:v>0.79439230993859145</c:v>
                </c:pt>
                <c:pt idx="513">
                  <c:v>0.79608293619220305</c:v>
                </c:pt>
                <c:pt idx="514">
                  <c:v>0.79777469594316974</c:v>
                </c:pt>
                <c:pt idx="515">
                  <c:v>0.79946759558784919</c:v>
                </c:pt>
                <c:pt idx="516">
                  <c:v>0.80116164156787395</c:v>
                </c:pt>
                <c:pt idx="517">
                  <c:v>0.80285684037057725</c:v>
                </c:pt>
                <c:pt idx="518">
                  <c:v>0.80455319852942631</c:v>
                </c:pt>
                <c:pt idx="519">
                  <c:v>0.8062507226244584</c:v>
                </c:pt>
                <c:pt idx="520">
                  <c:v>0.80794941928272179</c:v>
                </c:pt>
                <c:pt idx="521">
                  <c:v>0.80964929517872464</c:v>
                </c:pt>
                <c:pt idx="522">
                  <c:v>0.81135035703488523</c:v>
                </c:pt>
                <c:pt idx="523">
                  <c:v>0.81305261162198939</c:v>
                </c:pt>
                <c:pt idx="524">
                  <c:v>0.81475606575965309</c:v>
                </c:pt>
                <c:pt idx="525">
                  <c:v>0.81646072631679045</c:v>
                </c:pt>
                <c:pt idx="526">
                  <c:v>0.81816660021208676</c:v>
                </c:pt>
                <c:pt idx="527">
                  <c:v>0.81987369441447711</c:v>
                </c:pt>
                <c:pt idx="528">
                  <c:v>0.82158201594363045</c:v>
                </c:pt>
                <c:pt idx="529">
                  <c:v>0.82329157187044033</c:v>
                </c:pt>
                <c:pt idx="530">
                  <c:v>0.8250023693175198</c:v>
                </c:pt>
                <c:pt idx="531">
                  <c:v>0.82671441545970259</c:v>
                </c:pt>
                <c:pt idx="532">
                  <c:v>0.82842771752455135</c:v>
                </c:pt>
                <c:pt idx="533">
                  <c:v>0.83014228279287094</c:v>
                </c:pt>
                <c:pt idx="534">
                  <c:v>0.83185811859922643</c:v>
                </c:pt>
                <c:pt idx="535">
                  <c:v>0.83357523233247</c:v>
                </c:pt>
                <c:pt idx="536">
                  <c:v>0.83529363143627278</c:v>
                </c:pt>
                <c:pt idx="537">
                  <c:v>0.83701332340966139</c:v>
                </c:pt>
                <c:pt idx="538">
                  <c:v>0.83873431580756397</c:v>
                </c:pt>
                <c:pt idx="539">
                  <c:v>0.84045661624136059</c:v>
                </c:pt>
                <c:pt idx="540">
                  <c:v>0.84218023237944006</c:v>
                </c:pt>
                <c:pt idx="541">
                  <c:v>0.84390517194776515</c:v>
                </c:pt>
                <c:pt idx="542">
                  <c:v>0.84563144273044388</c:v>
                </c:pt>
                <c:pt idx="543">
                  <c:v>0.84735905257030497</c:v>
                </c:pt>
                <c:pt idx="544">
                  <c:v>0.8490880093694857</c:v>
                </c:pt>
                <c:pt idx="545">
                  <c:v>0.85081832109002198</c:v>
                </c:pt>
                <c:pt idx="546">
                  <c:v>0.85254999575444734</c:v>
                </c:pt>
                <c:pt idx="547">
                  <c:v>0.85428304144640066</c:v>
                </c:pt>
                <c:pt idx="548">
                  <c:v>0.85601746631123832</c:v>
                </c:pt>
                <c:pt idx="549">
                  <c:v>0.85775327855665551</c:v>
                </c:pt>
                <c:pt idx="550">
                  <c:v>0.85949048645331638</c:v>
                </c:pt>
                <c:pt idx="551">
                  <c:v>0.86122909833548889</c:v>
                </c:pt>
                <c:pt idx="552">
                  <c:v>0.86296912260168979</c:v>
                </c:pt>
                <c:pt idx="553">
                  <c:v>0.86471056771533739</c:v>
                </c:pt>
                <c:pt idx="554">
                  <c:v>0.86645344220540998</c:v>
                </c:pt>
                <c:pt idx="555">
                  <c:v>0.86819775466711646</c:v>
                </c:pt>
                <c:pt idx="556">
                  <c:v>0.86994351376257173</c:v>
                </c:pt>
                <c:pt idx="557">
                  <c:v>0.8716907282214813</c:v>
                </c:pt>
                <c:pt idx="558">
                  <c:v>0.87343940684183641</c:v>
                </c:pt>
                <c:pt idx="559">
                  <c:v>0.87518955849061553</c:v>
                </c:pt>
                <c:pt idx="560">
                  <c:v>0.87694119210449473</c:v>
                </c:pt>
                <c:pt idx="561">
                  <c:v>0.8786943166905683</c:v>
                </c:pt>
                <c:pt idx="562">
                  <c:v>0.88044894132707763</c:v>
                </c:pt>
                <c:pt idx="563">
                  <c:v>0.88220507516414959</c:v>
                </c:pt>
                <c:pt idx="564">
                  <c:v>0.88396272742454418</c:v>
                </c:pt>
                <c:pt idx="565">
                  <c:v>0.88572190740440959</c:v>
                </c:pt>
                <c:pt idx="566">
                  <c:v>0.88748262447405124</c:v>
                </c:pt>
                <c:pt idx="567">
                  <c:v>0.88924488807870716</c:v>
                </c:pt>
                <c:pt idx="568">
                  <c:v>0.89100870773933316</c:v>
                </c:pt>
                <c:pt idx="569">
                  <c:v>0.89277409305339939</c:v>
                </c:pt>
                <c:pt idx="570">
                  <c:v>0.89454105369569836</c:v>
                </c:pt>
                <c:pt idx="571">
                  <c:v>0.89630959941915878</c:v>
                </c:pt>
                <c:pt idx="572">
                  <c:v>0.89807974005567526</c:v>
                </c:pt>
                <c:pt idx="573">
                  <c:v>0.89985148551694438</c:v>
                </c:pt>
                <c:pt idx="574">
                  <c:v>0.90162484579531466</c:v>
                </c:pt>
                <c:pt idx="575">
                  <c:v>0.90339983096464516</c:v>
                </c:pt>
                <c:pt idx="576">
                  <c:v>0.9051764511811774</c:v>
                </c:pt>
                <c:pt idx="577">
                  <c:v>0.90695471668441596</c:v>
                </c:pt>
                <c:pt idx="578">
                  <c:v>0.90873463779802344</c:v>
                </c:pt>
                <c:pt idx="579">
                  <c:v>0.91051622493072559</c:v>
                </c:pt>
                <c:pt idx="580">
                  <c:v>0.91229948857722731</c:v>
                </c:pt>
                <c:pt idx="581">
                  <c:v>0.9140844393191434</c:v>
                </c:pt>
                <c:pt idx="582">
                  <c:v>0.91587108782593918</c:v>
                </c:pt>
                <c:pt idx="583">
                  <c:v>0.91765944485588413</c:v>
                </c:pt>
                <c:pt idx="584">
                  <c:v>0.9194495212570194</c:v>
                </c:pt>
                <c:pt idx="585">
                  <c:v>0.92124132796813518</c:v>
                </c:pt>
                <c:pt idx="586">
                  <c:v>0.92303487601976564</c:v>
                </c:pt>
                <c:pt idx="587">
                  <c:v>0.92483017653519206</c:v>
                </c:pt>
                <c:pt idx="588">
                  <c:v>0.92662724073146285</c:v>
                </c:pt>
                <c:pt idx="589">
                  <c:v>0.92842607992042647</c:v>
                </c:pt>
                <c:pt idx="590">
                  <c:v>0.93022670550977637</c:v>
                </c:pt>
                <c:pt idx="591">
                  <c:v>0.93202912900411417</c:v>
                </c:pt>
                <c:pt idx="592">
                  <c:v>0.93383336200602129</c:v>
                </c:pt>
                <c:pt idx="593">
                  <c:v>0.93563941621715085</c:v>
                </c:pt>
                <c:pt idx="594">
                  <c:v>0.93744730343933091</c:v>
                </c:pt>
                <c:pt idx="595">
                  <c:v>0.93925703557568241</c:v>
                </c:pt>
                <c:pt idx="596">
                  <c:v>0.94106862463175633</c:v>
                </c:pt>
                <c:pt idx="597">
                  <c:v>0.94288208271668017</c:v>
                </c:pt>
                <c:pt idx="598">
                  <c:v>0.9446974220443265</c:v>
                </c:pt>
                <c:pt idx="599">
                  <c:v>0.94651465493449261</c:v>
                </c:pt>
                <c:pt idx="600">
                  <c:v>0.94833379381409921</c:v>
                </c:pt>
                <c:pt idx="601">
                  <c:v>0.95015485121840482</c:v>
                </c:pt>
                <c:pt idx="602">
                  <c:v>0.95197783979223627</c:v>
                </c:pt>
                <c:pt idx="603">
                  <c:v>0.95380277229123789</c:v>
                </c:pt>
                <c:pt idx="604">
                  <c:v>0.95562966158313634</c:v>
                </c:pt>
                <c:pt idx="605">
                  <c:v>0.95745852064902426</c:v>
                </c:pt>
                <c:pt idx="606">
                  <c:v>0.95928936258466035</c:v>
                </c:pt>
                <c:pt idx="607">
                  <c:v>0.96112220060179065</c:v>
                </c:pt>
                <c:pt idx="608">
                  <c:v>0.96295704802948434</c:v>
                </c:pt>
                <c:pt idx="609">
                  <c:v>0.96479391831549255</c:v>
                </c:pt>
                <c:pt idx="610">
                  <c:v>0.9666328250276216</c:v>
                </c:pt>
                <c:pt idx="611">
                  <c:v>0.96847378185513067</c:v>
                </c:pt>
                <c:pt idx="612">
                  <c:v>0.97031680261014597</c:v>
                </c:pt>
                <c:pt idx="613">
                  <c:v>0.97216190122909518</c:v>
                </c:pt>
                <c:pt idx="614">
                  <c:v>0.97400909177416528</c:v>
                </c:pt>
                <c:pt idx="615">
                  <c:v>0.97585838843477601</c:v>
                </c:pt>
                <c:pt idx="616">
                  <c:v>0.97770980552908071</c:v>
                </c:pt>
                <c:pt idx="617">
                  <c:v>0.97956335750548262</c:v>
                </c:pt>
                <c:pt idx="618">
                  <c:v>0.98141905894417825</c:v>
                </c:pt>
                <c:pt idx="619">
                  <c:v>0.9832769245587194</c:v>
                </c:pt>
                <c:pt idx="620">
                  <c:v>0.98513696919759919</c:v>
                </c:pt>
                <c:pt idx="621">
                  <c:v>0.9869992078458617</c:v>
                </c:pt>
                <c:pt idx="622">
                  <c:v>0.9888636556267334</c:v>
                </c:pt>
                <c:pt idx="623">
                  <c:v>0.99073032780328107</c:v>
                </c:pt>
                <c:pt idx="624">
                  <c:v>0.99259923978008957</c:v>
                </c:pt>
                <c:pt idx="625">
                  <c:v>0.99447040710496992</c:v>
                </c:pt>
                <c:pt idx="626">
                  <c:v>0.99634384547068844</c:v>
                </c:pt>
                <c:pt idx="627">
                  <c:v>0.99821957071672129</c:v>
                </c:pt>
                <c:pt idx="628">
                  <c:v>1.0000975988310377</c:v>
                </c:pt>
                <c:pt idx="629">
                  <c:v>1.0019779459519074</c:v>
                </c:pt>
                <c:pt idx="630">
                  <c:v>1.0038606283697371</c:v>
                </c:pt>
                <c:pt idx="631">
                  <c:v>1.0057456625289309</c:v>
                </c:pt>
                <c:pt idx="632">
                  <c:v>1.0076330650297813</c:v>
                </c:pt>
                <c:pt idx="633">
                  <c:v>1.0095228526303894</c:v>
                </c:pt>
                <c:pt idx="634">
                  <c:v>1.0114150422486099</c:v>
                </c:pt>
                <c:pt idx="635">
                  <c:v>1.0133096509640296</c:v>
                </c:pt>
                <c:pt idx="636">
                  <c:v>1.0152066960199735</c:v>
                </c:pt>
                <c:pt idx="637">
                  <c:v>1.0171061948255433</c:v>
                </c:pt>
                <c:pt idx="638">
                  <c:v>1.0190081649576825</c:v>
                </c:pt>
                <c:pt idx="639">
                  <c:v>1.0209126241632809</c:v>
                </c:pt>
                <c:pt idx="640">
                  <c:v>1.0228195903613007</c:v>
                </c:pt>
                <c:pt idx="641">
                  <c:v>1.0247290816449457</c:v>
                </c:pt>
                <c:pt idx="642">
                  <c:v>1.0266411162838562</c:v>
                </c:pt>
                <c:pt idx="643">
                  <c:v>1.0285557127263429</c:v>
                </c:pt>
                <c:pt idx="644">
                  <c:v>1.0304728896016511</c:v>
                </c:pt>
                <c:pt idx="645">
                  <c:v>1.032392665722262</c:v>
                </c:pt>
                <c:pt idx="646">
                  <c:v>1.034315060086231</c:v>
                </c:pt>
                <c:pt idx="647">
                  <c:v>1.0362400918795613</c:v>
                </c:pt>
                <c:pt idx="648">
                  <c:v>1.0381677804786127</c:v>
                </c:pt>
                <c:pt idx="649">
                  <c:v>1.0400981454525515</c:v>
                </c:pt>
                <c:pt idx="650">
                  <c:v>1.0420312065658373</c:v>
                </c:pt>
                <c:pt idx="651">
                  <c:v>1.0439669837807488</c:v>
                </c:pt>
                <c:pt idx="652">
                  <c:v>1.0459054972599493</c:v>
                </c:pt>
                <c:pt idx="653">
                  <c:v>1.0478467673690948</c:v>
                </c:pt>
                <c:pt idx="654">
                  <c:v>1.0497908146794805</c:v>
                </c:pt>
                <c:pt idx="655">
                  <c:v>1.0517376599707338</c:v>
                </c:pt>
                <c:pt idx="656">
                  <c:v>1.0536873242335452</c:v>
                </c:pt>
                <c:pt idx="657">
                  <c:v>1.0556398286724469</c:v>
                </c:pt>
                <c:pt idx="658">
                  <c:v>1.0575951947086348</c:v>
                </c:pt>
                <c:pt idx="659">
                  <c:v>1.0595534439828374</c:v>
                </c:pt>
                <c:pt idx="660">
                  <c:v>1.0615145983582264</c:v>
                </c:pt>
                <c:pt idx="661">
                  <c:v>1.0634786799233824</c:v>
                </c:pt>
                <c:pt idx="662">
                  <c:v>1.0654457109953008</c:v>
                </c:pt>
                <c:pt idx="663">
                  <c:v>1.067415714122453</c:v>
                </c:pt>
                <c:pt idx="664">
                  <c:v>1.0693887120878942</c:v>
                </c:pt>
                <c:pt idx="665">
                  <c:v>1.0713647279124232</c:v>
                </c:pt>
                <c:pt idx="666">
                  <c:v>1.0733437848577954</c:v>
                </c:pt>
                <c:pt idx="667">
                  <c:v>1.0753259064299852</c:v>
                </c:pt>
                <c:pt idx="668">
                  <c:v>1.0773111163825098</c:v>
                </c:pt>
                <c:pt idx="669">
                  <c:v>1.0792994387197998</c:v>
                </c:pt>
                <c:pt idx="670">
                  <c:v>1.0812908977006301</c:v>
                </c:pt>
                <c:pt idx="671">
                  <c:v>1.0832855178416101</c:v>
                </c:pt>
                <c:pt idx="672">
                  <c:v>1.0852833239207285</c:v>
                </c:pt>
                <c:pt idx="673">
                  <c:v>1.0872843409809603</c:v>
                </c:pt>
                <c:pt idx="674">
                  <c:v>1.0892885943339339</c:v>
                </c:pt>
                <c:pt idx="675">
                  <c:v>1.0912961095636597</c:v>
                </c:pt>
                <c:pt idx="676">
                  <c:v>1.0933069125303236</c:v>
                </c:pt>
                <c:pt idx="677">
                  <c:v>1.0953210293741447</c:v>
                </c:pt>
                <c:pt idx="678">
                  <c:v>1.0973384865192961</c:v>
                </c:pt>
                <c:pt idx="679">
                  <c:v>1.099359310677898</c:v>
                </c:pt>
                <c:pt idx="680">
                  <c:v>1.1013835288540752</c:v>
                </c:pt>
                <c:pt idx="681">
                  <c:v>1.1034111683480863</c:v>
                </c:pt>
                <c:pt idx="682">
                  <c:v>1.1054422567605255</c:v>
                </c:pt>
                <c:pt idx="683">
                  <c:v>1.1074768219965936</c:v>
                </c:pt>
                <c:pt idx="684">
                  <c:v>1.1095148922704481</c:v>
                </c:pt>
                <c:pt idx="685">
                  <c:v>1.1115564961096274</c:v>
                </c:pt>
                <c:pt idx="686">
                  <c:v>1.1136016623595484</c:v>
                </c:pt>
                <c:pt idx="687">
                  <c:v>1.1156504201880926</c:v>
                </c:pt>
                <c:pt idx="688">
                  <c:v>1.1177027990902619</c:v>
                </c:pt>
                <c:pt idx="689">
                  <c:v>1.1197588288929279</c:v>
                </c:pt>
                <c:pt idx="690">
                  <c:v>1.1218185397596545</c:v>
                </c:pt>
                <c:pt idx="691">
                  <c:v>1.123881962195616</c:v>
                </c:pt>
                <c:pt idx="692">
                  <c:v>1.1259491270525954</c:v>
                </c:pt>
                <c:pt idx="693">
                  <c:v>1.1280200655340811</c:v>
                </c:pt>
                <c:pt idx="694">
                  <c:v>1.1300948092004437</c:v>
                </c:pt>
                <c:pt idx="695">
                  <c:v>1.132173389974217</c:v>
                </c:pt>
                <c:pt idx="696">
                  <c:v>1.1342558401454681</c:v>
                </c:pt>
                <c:pt idx="697">
                  <c:v>1.1363421923772681</c:v>
                </c:pt>
                <c:pt idx="698">
                  <c:v>1.1384324797112599</c:v>
                </c:pt>
                <c:pt idx="699">
                  <c:v>1.1405267355733311</c:v>
                </c:pt>
                <c:pt idx="700">
                  <c:v>1.1426249937793882</c:v>
                </c:pt>
                <c:pt idx="701">
                  <c:v>1.1447272885412376</c:v>
                </c:pt>
                <c:pt idx="702">
                  <c:v>1.1468336544725777</c:v>
                </c:pt>
                <c:pt idx="703">
                  <c:v>1.1489441265950968</c:v>
                </c:pt>
                <c:pt idx="704">
                  <c:v>1.1510587403446904</c:v>
                </c:pt>
                <c:pt idx="705">
                  <c:v>1.1531775315777897</c:v>
                </c:pt>
                <c:pt idx="706">
                  <c:v>1.155300536577812</c:v>
                </c:pt>
                <c:pt idx="707">
                  <c:v>1.1574277920617293</c:v>
                </c:pt>
                <c:pt idx="708">
                  <c:v>1.1595593351867637</c:v>
                </c:pt>
                <c:pt idx="709">
                  <c:v>1.1616952035572057</c:v>
                </c:pt>
                <c:pt idx="710">
                  <c:v>1.1638354352313653</c:v>
                </c:pt>
                <c:pt idx="711">
                  <c:v>1.1659800687286554</c:v>
                </c:pt>
                <c:pt idx="712">
                  <c:v>1.1681291430368064</c:v>
                </c:pt>
                <c:pt idx="713">
                  <c:v>1.1702826976192229</c:v>
                </c:pt>
                <c:pt idx="714">
                  <c:v>1.1724407724224839</c:v>
                </c:pt>
                <c:pt idx="715">
                  <c:v>1.1746034078839807</c:v>
                </c:pt>
                <c:pt idx="716">
                  <c:v>1.1767706449397095</c:v>
                </c:pt>
                <c:pt idx="717">
                  <c:v>1.1789425250322134</c:v>
                </c:pt>
                <c:pt idx="718">
                  <c:v>1.181119090118677</c:v>
                </c:pt>
                <c:pt idx="719">
                  <c:v>1.1833003826791835</c:v>
                </c:pt>
                <c:pt idx="720">
                  <c:v>1.1854864457251302</c:v>
                </c:pt>
                <c:pt idx="721">
                  <c:v>1.1876773228078141</c:v>
                </c:pt>
                <c:pt idx="722">
                  <c:v>1.1898730580271843</c:v>
                </c:pt>
                <c:pt idx="723">
                  <c:v>1.1920736960407683</c:v>
                </c:pt>
                <c:pt idx="724">
                  <c:v>1.1942792820727768</c:v>
                </c:pt>
                <c:pt idx="725">
                  <c:v>1.1964898619233935</c:v>
                </c:pt>
                <c:pt idx="726">
                  <c:v>1.1987054819782466</c:v>
                </c:pt>
                <c:pt idx="727">
                  <c:v>1.200926189218074</c:v>
                </c:pt>
                <c:pt idx="728">
                  <c:v>1.2031520312285844</c:v>
                </c:pt>
                <c:pt idx="729">
                  <c:v>1.2053830562105166</c:v>
                </c:pt>
                <c:pt idx="730">
                  <c:v>1.2076193129899053</c:v>
                </c:pt>
                <c:pt idx="731">
                  <c:v>1.2098608510285569</c:v>
                </c:pt>
                <c:pt idx="732">
                  <c:v>1.2121077204347408</c:v>
                </c:pt>
                <c:pt idx="733">
                  <c:v>1.2143599719740965</c:v>
                </c:pt>
                <c:pt idx="734">
                  <c:v>1.2166176570807745</c:v>
                </c:pt>
                <c:pt idx="735">
                  <c:v>1.2188808278688024</c:v>
                </c:pt>
                <c:pt idx="736">
                  <c:v>1.2211495371436871</c:v>
                </c:pt>
                <c:pt idx="737">
                  <c:v>1.2234238384142664</c:v>
                </c:pt>
                <c:pt idx="738">
                  <c:v>1.225703785904801</c:v>
                </c:pt>
                <c:pt idx="739">
                  <c:v>1.2279894345673283</c:v>
                </c:pt>
                <c:pt idx="740">
                  <c:v>1.230280840094274</c:v>
                </c:pt>
                <c:pt idx="741">
                  <c:v>1.2325780589313315</c:v>
                </c:pt>
                <c:pt idx="742">
                  <c:v>1.234881148290619</c:v>
                </c:pt>
                <c:pt idx="743">
                  <c:v>1.2371901661641134</c:v>
                </c:pt>
                <c:pt idx="744">
                  <c:v>1.2395051713373786</c:v>
                </c:pt>
                <c:pt idx="745">
                  <c:v>1.2418262234035851</c:v>
                </c:pt>
                <c:pt idx="746">
                  <c:v>1.2441533827778339</c:v>
                </c:pt>
                <c:pt idx="747">
                  <c:v>1.2464867107117974</c:v>
                </c:pt>
                <c:pt idx="748">
                  <c:v>1.2488262693086722</c:v>
                </c:pt>
                <c:pt idx="749">
                  <c:v>1.2511721215384626</c:v>
                </c:pt>
                <c:pt idx="750">
                  <c:v>1.2535243312536042</c:v>
                </c:pt>
                <c:pt idx="751">
                  <c:v>1.2558829632049273</c:v>
                </c:pt>
                <c:pt idx="752">
                  <c:v>1.258248083057975</c:v>
                </c:pt>
                <c:pt idx="753">
                  <c:v>1.2606197574096893</c:v>
                </c:pt>
                <c:pt idx="754">
                  <c:v>1.2629980538054664</c:v>
                </c:pt>
                <c:pt idx="755">
                  <c:v>1.2653830407565927</c:v>
                </c:pt>
                <c:pt idx="756">
                  <c:v>1.2677747877580829</c:v>
                </c:pt>
                <c:pt idx="757">
                  <c:v>1.2701733653069098</c:v>
                </c:pt>
                <c:pt idx="758">
                  <c:v>1.2725788449206594</c:v>
                </c:pt>
                <c:pt idx="759">
                  <c:v>1.2749912991566053</c:v>
                </c:pt>
                <c:pt idx="760">
                  <c:v>1.2774108016312211</c:v>
                </c:pt>
                <c:pt idx="761">
                  <c:v>1.2798374270401429</c:v>
                </c:pt>
                <c:pt idx="762">
                  <c:v>1.2822712511785983</c:v>
                </c:pt>
                <c:pt idx="763">
                  <c:v>1.2847123509622951</c:v>
                </c:pt>
                <c:pt idx="764">
                  <c:v>1.2871608044488156</c:v>
                </c:pt>
                <c:pt idx="765">
                  <c:v>1.2896166908594955</c:v>
                </c:pt>
                <c:pt idx="766">
                  <c:v>1.2920800906018273</c:v>
                </c:pt>
                <c:pt idx="767">
                  <c:v>1.2945510852923876</c:v>
                </c:pt>
                <c:pt idx="768">
                  <c:v>1.2970297577803129</c:v>
                </c:pt>
                <c:pt idx="769">
                  <c:v>1.2995161921713245</c:v>
                </c:pt>
                <c:pt idx="770">
                  <c:v>1.302010473852341</c:v>
                </c:pt>
                <c:pt idx="771">
                  <c:v>1.304512689516671</c:v>
                </c:pt>
                <c:pt idx="772">
                  <c:v>1.3070229271898222</c:v>
                </c:pt>
                <c:pt idx="773">
                  <c:v>1.3095412762559264</c:v>
                </c:pt>
                <c:pt idx="774">
                  <c:v>1.3120678274848177</c:v>
                </c:pt>
                <c:pt idx="775">
                  <c:v>1.3146026730597642</c:v>
                </c:pt>
                <c:pt idx="776">
                  <c:v>1.3171459066058873</c:v>
                </c:pt>
                <c:pt idx="777">
                  <c:v>1.3196976232192756</c:v>
                </c:pt>
                <c:pt idx="778">
                  <c:v>1.3222579194968263</c:v>
                </c:pt>
                <c:pt idx="779">
                  <c:v>1.3248268935668244</c:v>
                </c:pt>
                <c:pt idx="780">
                  <c:v>1.3274046451202883</c:v>
                </c:pt>
                <c:pt idx="781">
                  <c:v>1.329991275443104</c:v>
                </c:pt>
                <c:pt idx="782">
                  <c:v>1.3325868874489668</c:v>
                </c:pt>
                <c:pt idx="783">
                  <c:v>1.3351915857131598</c:v>
                </c:pt>
                <c:pt idx="784">
                  <c:v>1.3378054765071932</c:v>
                </c:pt>
                <c:pt idx="785">
                  <c:v>1.3404286678343289</c:v>
                </c:pt>
                <c:pt idx="786">
                  <c:v>1.3430612694660158</c:v>
                </c:pt>
                <c:pt idx="787">
                  <c:v>1.3457033929792699</c:v>
                </c:pt>
                <c:pt idx="788">
                  <c:v>1.3483551517950212</c:v>
                </c:pt>
                <c:pt idx="789">
                  <c:v>1.3510166612174612</c:v>
                </c:pt>
                <c:pt idx="790">
                  <c:v>1.3536880384744197</c:v>
                </c:pt>
                <c:pt idx="791">
                  <c:v>1.3563694027588071</c:v>
                </c:pt>
                <c:pt idx="792">
                  <c:v>1.3590608752711462</c:v>
                </c:pt>
                <c:pt idx="793">
                  <c:v>1.3617625792632411</c:v>
                </c:pt>
                <c:pt idx="794">
                  <c:v>1.3644746400830077</c:v>
                </c:pt>
                <c:pt idx="795">
                  <c:v>1.3671971852205069</c:v>
                </c:pt>
                <c:pt idx="796">
                  <c:v>1.3699303443552198</c:v>
                </c:pt>
                <c:pt idx="797">
                  <c:v>1.3726742494046031</c:v>
                </c:pt>
                <c:pt idx="798">
                  <c:v>1.3754290345739655</c:v>
                </c:pt>
                <c:pt idx="799">
                  <c:v>1.3781948364077106</c:v>
                </c:pt>
                <c:pt idx="800">
                  <c:v>1.380971793841987</c:v>
                </c:pt>
                <c:pt idx="801">
                  <c:v>1.3837600482587931</c:v>
                </c:pt>
                <c:pt idx="802">
                  <c:v>1.3865597435415846</c:v>
                </c:pt>
                <c:pt idx="803">
                  <c:v>1.3893710261324359</c:v>
                </c:pt>
                <c:pt idx="804">
                  <c:v>1.392194045090803</c:v>
                </c:pt>
                <c:pt idx="805">
                  <c:v>1.3950289521539416</c:v>
                </c:pt>
                <c:pt idx="806">
                  <c:v>1.3978759017990452</c:v>
                </c:pt>
                <c:pt idx="807">
                  <c:v>1.400735051307143</c:v>
                </c:pt>
                <c:pt idx="808">
                  <c:v>1.4036065608288366</c:v>
                </c:pt>
                <c:pt idx="809">
                  <c:v>1.4064905934519214</c:v>
                </c:pt>
                <c:pt idx="810">
                  <c:v>1.4093873152709746</c:v>
                </c:pt>
                <c:pt idx="811">
                  <c:v>1.4122968954589545</c:v>
                </c:pt>
                <c:pt idx="812">
                  <c:v>1.415219506340907</c:v>
                </c:pt>
                <c:pt idx="813">
                  <c:v>1.4181553234698281</c:v>
                </c:pt>
                <c:pt idx="814">
                  <c:v>1.421104525704779</c:v>
                </c:pt>
                <c:pt idx="815">
                  <c:v>1.4240672952913123</c:v>
                </c:pt>
                <c:pt idx="816">
                  <c:v>1.4270438179443095</c:v>
                </c:pt>
                <c:pt idx="817">
                  <c:v>1.4300342829333013</c:v>
                </c:pt>
                <c:pt idx="818">
                  <c:v>1.4330388831703709</c:v>
                </c:pt>
                <c:pt idx="819">
                  <c:v>1.4360578153007215</c:v>
                </c:pt>
                <c:pt idx="820">
                  <c:v>1.4390912797960147</c:v>
                </c:pt>
                <c:pt idx="821">
                  <c:v>1.4421394810505701</c:v>
                </c:pt>
                <c:pt idx="822">
                  <c:v>1.4452026274805436</c:v>
                </c:pt>
                <c:pt idx="823">
                  <c:v>1.448280931626178</c:v>
                </c:pt>
                <c:pt idx="824">
                  <c:v>1.4513746102572509</c:v>
                </c:pt>
                <c:pt idx="825">
                  <c:v>1.454483884481838</c:v>
                </c:pt>
                <c:pt idx="826">
                  <c:v>1.4576089798585059</c:v>
                </c:pt>
                <c:pt idx="827">
                  <c:v>1.4607501265120759</c:v>
                </c:pt>
                <c:pt idx="828">
                  <c:v>1.4639075592530837</c:v>
                </c:pt>
                <c:pt idx="829">
                  <c:v>1.4670815177010814</c:v>
                </c:pt>
                <c:pt idx="830">
                  <c:v>1.4702722464119244</c:v>
                </c:pt>
                <c:pt idx="831">
                  <c:v>1.4734799950091988</c:v>
                </c:pt>
                <c:pt idx="832">
                  <c:v>1.4767050183199522</c:v>
                </c:pt>
                <c:pt idx="833">
                  <c:v>1.4799475765148864</c:v>
                </c:pt>
                <c:pt idx="834">
                  <c:v>1.4832079352531946</c:v>
                </c:pt>
                <c:pt idx="835">
                  <c:v>1.4864863658322296</c:v>
                </c:pt>
                <c:pt idx="836">
                  <c:v>1.4897831453421704</c:v>
                </c:pt>
                <c:pt idx="837">
                  <c:v>1.4930985568259287</c:v>
                </c:pt>
                <c:pt idx="838">
                  <c:v>1.4964328894444581</c:v>
                </c:pt>
                <c:pt idx="839">
                  <c:v>1.499786438647722</c:v>
                </c:pt>
                <c:pt idx="840">
                  <c:v>1.503159506351524</c:v>
                </c:pt>
                <c:pt idx="841">
                  <c:v>1.5065524011204587</c:v>
                </c:pt>
                <c:pt idx="842">
                  <c:v>1.5099654383572201</c:v>
                </c:pt>
                <c:pt idx="843">
                  <c:v>1.5133989404985415</c:v>
                </c:pt>
                <c:pt idx="844">
                  <c:v>1.5168532372180326</c:v>
                </c:pt>
                <c:pt idx="845">
                  <c:v>1.5203286656362169</c:v>
                </c:pt>
                <c:pt idx="846">
                  <c:v>1.5238255705380541</c:v>
                </c:pt>
                <c:pt idx="847">
                  <c:v>1.5273443045982815</c:v>
                </c:pt>
                <c:pt idx="848">
                  <c:v>1.5308852286149066</c:v>
                </c:pt>
                <c:pt idx="849">
                  <c:v>1.5344487117511862</c:v>
                </c:pt>
                <c:pt idx="850">
                  <c:v>1.5380351317864773</c:v>
                </c:pt>
                <c:pt idx="851">
                  <c:v>1.5416448753763419</c:v>
                </c:pt>
                <c:pt idx="852">
                  <c:v>1.5452783383223028</c:v>
                </c:pt>
                <c:pt idx="853">
                  <c:v>1.5489359258516839</c:v>
                </c:pt>
                <c:pt idx="854">
                  <c:v>1.5526180529079916</c:v>
                </c:pt>
                <c:pt idx="855">
                  <c:v>1.5563251444522863</c:v>
                </c:pt>
                <c:pt idx="856">
                  <c:v>1.5600576357760629</c:v>
                </c:pt>
                <c:pt idx="857">
                  <c:v>1.5638159728261523</c:v>
                </c:pt>
                <c:pt idx="858">
                  <c:v>1.567600612542194</c:v>
                </c:pt>
                <c:pt idx="859">
                  <c:v>1.5714120232072535</c:v>
                </c:pt>
                <c:pt idx="860">
                  <c:v>1.5752506848122101</c:v>
                </c:pt>
                <c:pt idx="861">
                  <c:v>1.5791170894345408</c:v>
                </c:pt>
                <c:pt idx="862">
                  <c:v>1.5830117416321836</c:v>
                </c:pt>
                <c:pt idx="863">
                  <c:v>1.5869351588532006</c:v>
                </c:pt>
                <c:pt idx="864">
                  <c:v>1.5908878718619905</c:v>
                </c:pt>
                <c:pt idx="865">
                  <c:v>1.5948704251828369</c:v>
                </c:pt>
                <c:pt idx="866">
                  <c:v>1.5988833775616489</c:v>
                </c:pt>
                <c:pt idx="867">
                  <c:v>1.6029273024467774</c:v>
                </c:pt>
                <c:pt idx="868">
                  <c:v>1.6070027884898348</c:v>
                </c:pt>
                <c:pt idx="869">
                  <c:v>1.6111104400675118</c:v>
                </c:pt>
                <c:pt idx="870">
                  <c:v>1.6152508778254635</c:v>
                </c:pt>
                <c:pt idx="871">
                  <c:v>1.619424739245332</c:v>
                </c:pt>
                <c:pt idx="872">
                  <c:v>1.6236326792361198</c:v>
                </c:pt>
                <c:pt idx="873">
                  <c:v>1.627875370751136</c:v>
                </c:pt>
                <c:pt idx="874">
                  <c:v>1.6321535054318339</c:v>
                </c:pt>
                <c:pt idx="875">
                  <c:v>1.6364677942799464</c:v>
                </c:pt>
                <c:pt idx="876">
                  <c:v>1.6408189683593872</c:v>
                </c:pt>
                <c:pt idx="877">
                  <c:v>1.6452077795295081</c:v>
                </c:pt>
                <c:pt idx="878">
                  <c:v>1.6496350012113474</c:v>
                </c:pt>
                <c:pt idx="879">
                  <c:v>1.6541014291886795</c:v>
                </c:pt>
                <c:pt idx="880">
                  <c:v>1.658607882445712</c:v>
                </c:pt>
                <c:pt idx="881">
                  <c:v>1.6631552040434534</c:v>
                </c:pt>
                <c:pt idx="882">
                  <c:v>1.6677442620368634</c:v>
                </c:pt>
                <c:pt idx="883">
                  <c:v>1.6723759504350557</c:v>
                </c:pt>
                <c:pt idx="884">
                  <c:v>1.6770511902069591</c:v>
                </c:pt>
                <c:pt idx="885">
                  <c:v>1.6817709303349946</c:v>
                </c:pt>
                <c:pt idx="886">
                  <c:v>1.6865361489195236</c:v>
                </c:pt>
                <c:pt idx="887">
                  <c:v>1.6913478543369513</c:v>
                </c:pt>
                <c:pt idx="888">
                  <c:v>1.6962070864546173</c:v>
                </c:pt>
                <c:pt idx="889">
                  <c:v>1.7011149179057896</c:v>
                </c:pt>
                <c:pt idx="890">
                  <c:v>1.7060724554282953</c:v>
                </c:pt>
                <c:pt idx="891">
                  <c:v>1.711080841270586</c:v>
                </c:pt>
                <c:pt idx="892">
                  <c:v>1.7161412546692838</c:v>
                </c:pt>
                <c:pt idx="893">
                  <c:v>1.7212549134025552</c:v>
                </c:pt>
                <c:pt idx="894">
                  <c:v>1.7264230754239258</c:v>
                </c:pt>
                <c:pt idx="895">
                  <c:v>1.731647040581537</c:v>
                </c:pt>
                <c:pt idx="896">
                  <c:v>1.7369281524281535</c:v>
                </c:pt>
                <c:pt idx="897">
                  <c:v>1.742267800127645</c:v>
                </c:pt>
                <c:pt idx="898">
                  <c:v>1.7476674204640772</c:v>
                </c:pt>
                <c:pt idx="899">
                  <c:v>1.7531284999599999</c:v>
                </c:pt>
                <c:pt idx="900">
                  <c:v>1.7586525771110175</c:v>
                </c:pt>
                <c:pt idx="901">
                  <c:v>1.7642412447442588</c:v>
                </c:pt>
                <c:pt idx="902">
                  <c:v>1.7698961525089481</c:v>
                </c:pt>
                <c:pt idx="903">
                  <c:v>1.7756190095079072</c:v>
                </c:pt>
                <c:pt idx="904">
                  <c:v>1.7814115870795151</c:v>
                </c:pt>
                <c:pt idx="905">
                  <c:v>1.7872757217403881</c:v>
                </c:pt>
                <c:pt idx="906">
                  <c:v>1.7932133182998866</c:v>
                </c:pt>
                <c:pt idx="907">
                  <c:v>1.7992263531583985</c:v>
                </c:pt>
                <c:pt idx="908">
                  <c:v>1.8053168778023907</c:v>
                </c:pt>
                <c:pt idx="909">
                  <c:v>1.8114870225102289</c:v>
                </c:pt>
                <c:pt idx="910">
                  <c:v>1.8177390002839457</c:v>
                </c:pt>
                <c:pt idx="911">
                  <c:v>1.8240751110234412</c:v>
                </c:pt>
                <c:pt idx="912">
                  <c:v>1.8304977459609599</c:v>
                </c:pt>
                <c:pt idx="913">
                  <c:v>1.837009392375248</c:v>
                </c:pt>
                <c:pt idx="914">
                  <c:v>1.8436126386064795</c:v>
                </c:pt>
                <c:pt idx="915">
                  <c:v>1.8503101793948824</c:v>
                </c:pt>
                <c:pt idx="916">
                  <c:v>1.8571048215680679</c:v>
                </c:pt>
                <c:pt idx="917">
                  <c:v>1.8639994901042667</c:v>
                </c:pt>
                <c:pt idx="918">
                  <c:v>1.8709972346012247</c:v>
                </c:pt>
                <c:pt idx="919">
                  <c:v>1.8781012361832015</c:v>
                </c:pt>
                <c:pt idx="920">
                  <c:v>1.8853148148815704</c:v>
                </c:pt>
                <c:pt idx="921">
                  <c:v>1.8926414375278826</c:v>
                </c:pt>
                <c:pt idx="922">
                  <c:v>1.9000847262019867</c:v>
                </c:pt>
                <c:pt idx="923">
                  <c:v>1.907648467281915</c:v>
                </c:pt>
                <c:pt idx="924">
                  <c:v>1.9153366211468399</c:v>
                </c:pt>
                <c:pt idx="925">
                  <c:v>1.9231533325895622</c:v>
                </c:pt>
                <c:pt idx="926">
                  <c:v>1.9311029420006358</c:v>
                </c:pt>
                <c:pt idx="927">
                  <c:v>1.9391899973926532</c:v>
                </c:pt>
                <c:pt idx="928">
                  <c:v>1.9474192673402744</c:v>
                </c:pt>
                <c:pt idx="929">
                  <c:v>1.9557957549195959</c:v>
                </c:pt>
                <c:pt idx="930">
                  <c:v>1.9643247127393284</c:v>
                </c:pt>
                <c:pt idx="931">
                  <c:v>1.9730116591663294</c:v>
                </c:pt>
                <c:pt idx="932">
                  <c:v>1.9818623958592512</c:v>
                </c:pt>
                <c:pt idx="933">
                  <c:v>1.9908830267367943</c:v>
                </c:pt>
                <c:pt idx="934">
                  <c:v>2.0000799785213559</c:v>
                </c:pt>
                <c:pt idx="935">
                  <c:v>2.0094600230150848</c:v>
                </c:pt>
                <c:pt idx="936">
                  <c:v>2.0190303012836206</c:v>
                </c:pt>
                <c:pt idx="937">
                  <c:v>2.0287983499436772</c:v>
                </c:pt>
                <c:pt idx="938">
                  <c:v>2.0387721297741748</c:v>
                </c:pt>
                <c:pt idx="939">
                  <c:v>2.0489600568976285</c:v>
                </c:pt>
                <c:pt idx="940">
                  <c:v>2.0593710368091247</c:v>
                </c:pt>
                <c:pt idx="941">
                  <c:v>2.0700145015653937</c:v>
                </c:pt>
                <c:pt idx="942">
                  <c:v>2.080900450486761</c:v>
                </c:pt>
                <c:pt idx="943">
                  <c:v>2.0920394947708796</c:v>
                </c:pt>
                <c:pt idx="944">
                  <c:v>2.1034429064704812</c:v>
                </c:pt>
                <c:pt idx="945">
                  <c:v>2.1151226723486487</c:v>
                </c:pt>
                <c:pt idx="946">
                  <c:v>2.1270915531963057</c:v>
                </c:pt>
                <c:pt idx="947">
                  <c:v>2.1393631492787639</c:v>
                </c:pt>
                <c:pt idx="948">
                  <c:v>2.1519519726741621</c:v>
                </c:pt>
                <c:pt idx="949">
                  <c:v>2.1648735273780506</c:v>
                </c:pt>
                <c:pt idx="950">
                  <c:v>2.1781443981791213</c:v>
                </c:pt>
                <c:pt idx="951">
                  <c:v>2.1917823494640185</c:v>
                </c:pt>
                <c:pt idx="952">
                  <c:v>2.2058064352892561</c:v>
                </c:pt>
                <c:pt idx="953">
                  <c:v>2.2202371222707478</c:v>
                </c:pt>
                <c:pt idx="954">
                  <c:v>2.2350964270929303</c:v>
                </c:pt>
                <c:pt idx="955">
                  <c:v>2.2504080707381831</c:v>
                </c:pt>
                <c:pt idx="956">
                  <c:v>2.2661976518935125</c:v>
                </c:pt>
                <c:pt idx="957">
                  <c:v>2.2824928424175495</c:v>
                </c:pt>
                <c:pt idx="958">
                  <c:v>2.2993236082629789</c:v>
                </c:pt>
                <c:pt idx="959">
                  <c:v>2.316722459866797</c:v>
                </c:pt>
                <c:pt idx="960">
                  <c:v>2.3347247367690525</c:v>
                </c:pt>
                <c:pt idx="961">
                  <c:v>2.3533689321302385</c:v>
                </c:pt>
                <c:pt idx="962">
                  <c:v>2.3726970639301657</c:v>
                </c:pt>
                <c:pt idx="963">
                  <c:v>2.3927551009969035</c:v>
                </c:pt>
                <c:pt idx="964">
                  <c:v>2.4135934537011758</c:v>
                </c:pt>
                <c:pt idx="965">
                  <c:v>2.4352675412447775</c:v>
                </c:pt>
                <c:pt idx="966">
                  <c:v>2.4578384500849522</c:v>
                </c:pt>
                <c:pt idx="967">
                  <c:v>2.481373701317882</c:v>
                </c:pt>
                <c:pt idx="968">
                  <c:v>2.5059481489910862</c:v>
                </c:pt>
                <c:pt idx="969">
                  <c:v>2.531645036589754</c:v>
                </c:pt>
                <c:pt idx="970">
                  <c:v>2.5585572456998102</c:v>
                </c:pt>
                <c:pt idx="971">
                  <c:v>2.5867887795731557</c:v>
                </c:pt>
                <c:pt idx="972">
                  <c:v>2.6164565356695659</c:v>
                </c:pt>
                <c:pt idx="973">
                  <c:v>2.6476924361397143</c:v>
                </c:pt>
                <c:pt idx="974">
                  <c:v>2.6806460049291125</c:v>
                </c:pt>
                <c:pt idx="975">
                  <c:v>2.7154875065378472</c:v>
                </c:pt>
                <c:pt idx="976">
                  <c:v>2.752411797071376</c:v>
                </c:pt>
                <c:pt idx="977">
                  <c:v>2.7916430868401818</c:v>
                </c:pt>
                <c:pt idx="978">
                  <c:v>2.833440880979496</c:v>
                </c:pt>
                <c:pt idx="979">
                  <c:v>2.878107458678731</c:v>
                </c:pt>
                <c:pt idx="980">
                  <c:v>2.9259973852705503</c:v>
                </c:pt>
                <c:pt idx="981">
                  <c:v>2.9775297441634931</c:v>
                </c:pt>
                <c:pt idx="982">
                  <c:v>3.0332040581960653</c:v>
                </c:pt>
                <c:pt idx="983">
                  <c:v>3.0936212919907131</c:v>
                </c:pt>
                <c:pt idx="984">
                  <c:v>3.1595119699029812</c:v>
                </c:pt>
                <c:pt idx="985">
                  <c:v>3.2317744460853848</c:v>
                </c:pt>
                <c:pt idx="986">
                  <c:v>3.311527963689711</c:v>
                </c:pt>
                <c:pt idx="987">
                  <c:v>3.4001877693123608</c:v>
                </c:pt>
                <c:pt idx="988">
                  <c:v>3.4995740058694671</c:v>
                </c:pt>
                <c:pt idx="989">
                  <c:v>3.6120739397390582</c:v>
                </c:pt>
                <c:pt idx="990">
                  <c:v>3.7408914241458886</c:v>
                </c:pt>
                <c:pt idx="991">
                  <c:v>3.8904450736992535</c:v>
                </c:pt>
                <c:pt idx="992">
                  <c:v>4.0670327213463597</c:v>
                </c:pt>
                <c:pt idx="993">
                  <c:v>4.2800019247800716</c:v>
                </c:pt>
                <c:pt idx="994">
                  <c:v>4.5439557456021697</c:v>
                </c:pt>
                <c:pt idx="995">
                  <c:v>4.8832851703284312</c:v>
                </c:pt>
                <c:pt idx="996">
                  <c:v>5.3426245721399326</c:v>
                </c:pt>
                <c:pt idx="997">
                  <c:v>6.015273325835957</c:v>
                </c:pt>
                <c:pt idx="998">
                  <c:v>7.1430519296505386</c:v>
                </c:pt>
                <c:pt idx="999">
                  <c:v>9.6877490337005643</c:v>
                </c:pt>
              </c:numCache>
            </c:numRef>
          </c:yVal>
          <c:smooth val="0"/>
        </c:ser>
        <c:ser>
          <c:idx val="3"/>
          <c:order val="3"/>
          <c:marker>
            <c:symbol val="none"/>
          </c:marker>
          <c:xVal>
            <c:numRef>
              <c:f>APropertiesDimless!$L$7:$L$1007</c:f>
              <c:numCache>
                <c:formatCode>0.000</c:formatCode>
                <c:ptCount val="1001"/>
                <c:pt idx="0">
                  <c:v>0</c:v>
                </c:pt>
                <c:pt idx="1">
                  <c:v>1E-3</c:v>
                </c:pt>
                <c:pt idx="2">
                  <c:v>2E-3</c:v>
                </c:pt>
                <c:pt idx="3">
                  <c:v>3.0000000000000001E-3</c:v>
                </c:pt>
                <c:pt idx="4">
                  <c:v>4.0000000000000001E-3</c:v>
                </c:pt>
                <c:pt idx="5">
                  <c:v>5.0000000000000001E-3</c:v>
                </c:pt>
                <c:pt idx="6">
                  <c:v>6.0000000000000001E-3</c:v>
                </c:pt>
                <c:pt idx="7">
                  <c:v>7.0000000000000001E-3</c:v>
                </c:pt>
                <c:pt idx="8">
                  <c:v>8.0000000000000002E-3</c:v>
                </c:pt>
                <c:pt idx="9">
                  <c:v>8.9999999999999993E-3</c:v>
                </c:pt>
                <c:pt idx="10">
                  <c:v>0.01</c:v>
                </c:pt>
                <c:pt idx="11">
                  <c:v>1.0999999999999999E-2</c:v>
                </c:pt>
                <c:pt idx="12">
                  <c:v>1.2E-2</c:v>
                </c:pt>
                <c:pt idx="13">
                  <c:v>1.2999999999999999E-2</c:v>
                </c:pt>
                <c:pt idx="14">
                  <c:v>1.4E-2</c:v>
                </c:pt>
                <c:pt idx="15">
                  <c:v>1.4999999999999999E-2</c:v>
                </c:pt>
                <c:pt idx="16">
                  <c:v>1.6E-2</c:v>
                </c:pt>
                <c:pt idx="17">
                  <c:v>1.7000000000000001E-2</c:v>
                </c:pt>
                <c:pt idx="18">
                  <c:v>1.7999999999999999E-2</c:v>
                </c:pt>
                <c:pt idx="19">
                  <c:v>1.9E-2</c:v>
                </c:pt>
                <c:pt idx="20">
                  <c:v>0.02</c:v>
                </c:pt>
                <c:pt idx="21">
                  <c:v>2.1000000000000001E-2</c:v>
                </c:pt>
                <c:pt idx="22">
                  <c:v>2.1999999999999999E-2</c:v>
                </c:pt>
                <c:pt idx="23">
                  <c:v>2.3E-2</c:v>
                </c:pt>
                <c:pt idx="24">
                  <c:v>2.4E-2</c:v>
                </c:pt>
                <c:pt idx="25">
                  <c:v>2.5000000000000001E-2</c:v>
                </c:pt>
                <c:pt idx="26">
                  <c:v>2.5999999999999999E-2</c:v>
                </c:pt>
                <c:pt idx="27">
                  <c:v>2.7E-2</c:v>
                </c:pt>
                <c:pt idx="28">
                  <c:v>2.8000000000000001E-2</c:v>
                </c:pt>
                <c:pt idx="29">
                  <c:v>2.9000000000000001E-2</c:v>
                </c:pt>
                <c:pt idx="30">
                  <c:v>0.03</c:v>
                </c:pt>
                <c:pt idx="31">
                  <c:v>3.1E-2</c:v>
                </c:pt>
                <c:pt idx="32">
                  <c:v>3.2000000000000001E-2</c:v>
                </c:pt>
                <c:pt idx="33">
                  <c:v>3.3000000000000002E-2</c:v>
                </c:pt>
                <c:pt idx="34">
                  <c:v>3.4000000000000002E-2</c:v>
                </c:pt>
                <c:pt idx="35">
                  <c:v>3.5000000000000003E-2</c:v>
                </c:pt>
                <c:pt idx="36">
                  <c:v>3.5999999999999997E-2</c:v>
                </c:pt>
                <c:pt idx="37">
                  <c:v>3.6999999999999998E-2</c:v>
                </c:pt>
                <c:pt idx="38">
                  <c:v>3.7999999999999999E-2</c:v>
                </c:pt>
                <c:pt idx="39">
                  <c:v>3.9E-2</c:v>
                </c:pt>
                <c:pt idx="40">
                  <c:v>0.04</c:v>
                </c:pt>
                <c:pt idx="41">
                  <c:v>4.1000000000000002E-2</c:v>
                </c:pt>
                <c:pt idx="42">
                  <c:v>4.2000000000000003E-2</c:v>
                </c:pt>
                <c:pt idx="43">
                  <c:v>4.2999999999999997E-2</c:v>
                </c:pt>
                <c:pt idx="44">
                  <c:v>4.3999999999999997E-2</c:v>
                </c:pt>
                <c:pt idx="45">
                  <c:v>4.4999999999999998E-2</c:v>
                </c:pt>
                <c:pt idx="46">
                  <c:v>4.5999999999999999E-2</c:v>
                </c:pt>
                <c:pt idx="47">
                  <c:v>4.7E-2</c:v>
                </c:pt>
                <c:pt idx="48">
                  <c:v>4.8000000000000001E-2</c:v>
                </c:pt>
                <c:pt idx="49">
                  <c:v>4.9000000000000002E-2</c:v>
                </c:pt>
                <c:pt idx="50">
                  <c:v>0.05</c:v>
                </c:pt>
                <c:pt idx="51">
                  <c:v>5.0999999999999997E-2</c:v>
                </c:pt>
                <c:pt idx="52">
                  <c:v>5.1999999999999998E-2</c:v>
                </c:pt>
                <c:pt idx="53">
                  <c:v>5.2999999999999999E-2</c:v>
                </c:pt>
                <c:pt idx="54">
                  <c:v>5.3999999999999999E-2</c:v>
                </c:pt>
                <c:pt idx="55">
                  <c:v>5.5E-2</c:v>
                </c:pt>
                <c:pt idx="56">
                  <c:v>5.6000000000000001E-2</c:v>
                </c:pt>
                <c:pt idx="57">
                  <c:v>5.7000000000000002E-2</c:v>
                </c:pt>
                <c:pt idx="58">
                  <c:v>5.8000000000000003E-2</c:v>
                </c:pt>
                <c:pt idx="59">
                  <c:v>5.8999999999999997E-2</c:v>
                </c:pt>
                <c:pt idx="60">
                  <c:v>0.06</c:v>
                </c:pt>
                <c:pt idx="61">
                  <c:v>6.0999999999999999E-2</c:v>
                </c:pt>
                <c:pt idx="62">
                  <c:v>6.2E-2</c:v>
                </c:pt>
                <c:pt idx="63">
                  <c:v>6.3E-2</c:v>
                </c:pt>
                <c:pt idx="64">
                  <c:v>6.4000000000000001E-2</c:v>
                </c:pt>
                <c:pt idx="65">
                  <c:v>6.5000000000000002E-2</c:v>
                </c:pt>
                <c:pt idx="66">
                  <c:v>6.6000000000000003E-2</c:v>
                </c:pt>
                <c:pt idx="67">
                  <c:v>6.7000000000000004E-2</c:v>
                </c:pt>
                <c:pt idx="68">
                  <c:v>6.8000000000000005E-2</c:v>
                </c:pt>
                <c:pt idx="69">
                  <c:v>6.9000000000000006E-2</c:v>
                </c:pt>
                <c:pt idx="70">
                  <c:v>7.0000000000000007E-2</c:v>
                </c:pt>
                <c:pt idx="71">
                  <c:v>7.0999999999999994E-2</c:v>
                </c:pt>
                <c:pt idx="72">
                  <c:v>7.1999999999999995E-2</c:v>
                </c:pt>
                <c:pt idx="73">
                  <c:v>7.2999999999999995E-2</c:v>
                </c:pt>
                <c:pt idx="74">
                  <c:v>7.3999999999999996E-2</c:v>
                </c:pt>
                <c:pt idx="75">
                  <c:v>7.4999999999999997E-2</c:v>
                </c:pt>
                <c:pt idx="76">
                  <c:v>7.5999999999999998E-2</c:v>
                </c:pt>
                <c:pt idx="77">
                  <c:v>7.6999999999999999E-2</c:v>
                </c:pt>
                <c:pt idx="78">
                  <c:v>7.8E-2</c:v>
                </c:pt>
                <c:pt idx="79">
                  <c:v>7.9000000000000001E-2</c:v>
                </c:pt>
                <c:pt idx="80">
                  <c:v>0.08</c:v>
                </c:pt>
                <c:pt idx="81">
                  <c:v>8.1000000000000003E-2</c:v>
                </c:pt>
                <c:pt idx="82">
                  <c:v>8.2000000000000003E-2</c:v>
                </c:pt>
                <c:pt idx="83">
                  <c:v>8.3000000000000004E-2</c:v>
                </c:pt>
                <c:pt idx="84">
                  <c:v>8.4000000000000005E-2</c:v>
                </c:pt>
                <c:pt idx="85">
                  <c:v>8.5000000000000006E-2</c:v>
                </c:pt>
                <c:pt idx="86">
                  <c:v>8.5999999999999993E-2</c:v>
                </c:pt>
                <c:pt idx="87">
                  <c:v>8.6999999999999994E-2</c:v>
                </c:pt>
                <c:pt idx="88">
                  <c:v>8.7999999999999995E-2</c:v>
                </c:pt>
                <c:pt idx="89">
                  <c:v>8.8999999999999996E-2</c:v>
                </c:pt>
                <c:pt idx="90">
                  <c:v>0.09</c:v>
                </c:pt>
                <c:pt idx="91">
                  <c:v>9.0999999999999998E-2</c:v>
                </c:pt>
                <c:pt idx="92">
                  <c:v>9.1999999999999998E-2</c:v>
                </c:pt>
                <c:pt idx="93">
                  <c:v>9.2999999999999999E-2</c:v>
                </c:pt>
                <c:pt idx="94">
                  <c:v>9.4E-2</c:v>
                </c:pt>
                <c:pt idx="95">
                  <c:v>9.5000000000000001E-2</c:v>
                </c:pt>
                <c:pt idx="96">
                  <c:v>9.6000000000000002E-2</c:v>
                </c:pt>
                <c:pt idx="97">
                  <c:v>9.7000000000000003E-2</c:v>
                </c:pt>
                <c:pt idx="98">
                  <c:v>9.8000000000000004E-2</c:v>
                </c:pt>
                <c:pt idx="99">
                  <c:v>9.9000000000000005E-2</c:v>
                </c:pt>
                <c:pt idx="100">
                  <c:v>0.1</c:v>
                </c:pt>
                <c:pt idx="101">
                  <c:v>0.10100000000000001</c:v>
                </c:pt>
                <c:pt idx="102">
                  <c:v>0.10199999999999999</c:v>
                </c:pt>
                <c:pt idx="103">
                  <c:v>0.10299999999999999</c:v>
                </c:pt>
                <c:pt idx="104">
                  <c:v>0.104</c:v>
                </c:pt>
                <c:pt idx="105">
                  <c:v>0.105</c:v>
                </c:pt>
                <c:pt idx="106">
                  <c:v>0.106</c:v>
                </c:pt>
                <c:pt idx="107">
                  <c:v>0.107</c:v>
                </c:pt>
                <c:pt idx="108">
                  <c:v>0.108</c:v>
                </c:pt>
                <c:pt idx="109">
                  <c:v>0.109</c:v>
                </c:pt>
                <c:pt idx="110">
                  <c:v>0.11</c:v>
                </c:pt>
                <c:pt idx="111">
                  <c:v>0.111</c:v>
                </c:pt>
                <c:pt idx="112">
                  <c:v>0.112</c:v>
                </c:pt>
                <c:pt idx="113">
                  <c:v>0.113</c:v>
                </c:pt>
                <c:pt idx="114">
                  <c:v>0.114</c:v>
                </c:pt>
                <c:pt idx="115">
                  <c:v>0.115</c:v>
                </c:pt>
                <c:pt idx="116">
                  <c:v>0.11600000000000001</c:v>
                </c:pt>
                <c:pt idx="117">
                  <c:v>0.11700000000000001</c:v>
                </c:pt>
                <c:pt idx="118">
                  <c:v>0.11799999999999999</c:v>
                </c:pt>
                <c:pt idx="119">
                  <c:v>0.11899999999999999</c:v>
                </c:pt>
                <c:pt idx="120">
                  <c:v>0.12</c:v>
                </c:pt>
                <c:pt idx="121">
                  <c:v>0.121</c:v>
                </c:pt>
                <c:pt idx="122">
                  <c:v>0.122</c:v>
                </c:pt>
                <c:pt idx="123">
                  <c:v>0.123</c:v>
                </c:pt>
                <c:pt idx="124">
                  <c:v>0.124</c:v>
                </c:pt>
                <c:pt idx="125">
                  <c:v>0.125</c:v>
                </c:pt>
                <c:pt idx="126">
                  <c:v>0.126</c:v>
                </c:pt>
                <c:pt idx="127">
                  <c:v>0.127</c:v>
                </c:pt>
                <c:pt idx="128">
                  <c:v>0.128</c:v>
                </c:pt>
                <c:pt idx="129">
                  <c:v>0.129</c:v>
                </c:pt>
                <c:pt idx="130">
                  <c:v>0.13</c:v>
                </c:pt>
                <c:pt idx="131">
                  <c:v>0.13100000000000001</c:v>
                </c:pt>
                <c:pt idx="132">
                  <c:v>0.13200000000000001</c:v>
                </c:pt>
                <c:pt idx="133">
                  <c:v>0.13300000000000001</c:v>
                </c:pt>
                <c:pt idx="134">
                  <c:v>0.13400000000000001</c:v>
                </c:pt>
                <c:pt idx="135">
                  <c:v>0.13500000000000001</c:v>
                </c:pt>
                <c:pt idx="136">
                  <c:v>0.13600000000000001</c:v>
                </c:pt>
                <c:pt idx="137">
                  <c:v>0.13700000000000001</c:v>
                </c:pt>
                <c:pt idx="138">
                  <c:v>0.13800000000000001</c:v>
                </c:pt>
                <c:pt idx="139">
                  <c:v>0.13900000000000001</c:v>
                </c:pt>
                <c:pt idx="140">
                  <c:v>0.14000000000000001</c:v>
                </c:pt>
                <c:pt idx="141">
                  <c:v>0.14099999999999999</c:v>
                </c:pt>
                <c:pt idx="142">
                  <c:v>0.14199999999999999</c:v>
                </c:pt>
                <c:pt idx="143">
                  <c:v>0.14299999999999999</c:v>
                </c:pt>
                <c:pt idx="144">
                  <c:v>0.14399999999999999</c:v>
                </c:pt>
                <c:pt idx="145">
                  <c:v>0.14499999999999999</c:v>
                </c:pt>
                <c:pt idx="146">
                  <c:v>0.14599999999999999</c:v>
                </c:pt>
                <c:pt idx="147">
                  <c:v>0.14699999999999999</c:v>
                </c:pt>
                <c:pt idx="148">
                  <c:v>0.14799999999999999</c:v>
                </c:pt>
                <c:pt idx="149">
                  <c:v>0.14899999999999999</c:v>
                </c:pt>
                <c:pt idx="150">
                  <c:v>0.15</c:v>
                </c:pt>
                <c:pt idx="151">
                  <c:v>0.151</c:v>
                </c:pt>
                <c:pt idx="152">
                  <c:v>0.152</c:v>
                </c:pt>
                <c:pt idx="153">
                  <c:v>0.153</c:v>
                </c:pt>
                <c:pt idx="154">
                  <c:v>0.154</c:v>
                </c:pt>
                <c:pt idx="155">
                  <c:v>0.155</c:v>
                </c:pt>
                <c:pt idx="156">
                  <c:v>0.156</c:v>
                </c:pt>
                <c:pt idx="157">
                  <c:v>0.157</c:v>
                </c:pt>
                <c:pt idx="158">
                  <c:v>0.158</c:v>
                </c:pt>
                <c:pt idx="159">
                  <c:v>0.159</c:v>
                </c:pt>
                <c:pt idx="160">
                  <c:v>0.16</c:v>
                </c:pt>
                <c:pt idx="161">
                  <c:v>0.161</c:v>
                </c:pt>
                <c:pt idx="162">
                  <c:v>0.16200000000000001</c:v>
                </c:pt>
                <c:pt idx="163">
                  <c:v>0.16300000000000001</c:v>
                </c:pt>
                <c:pt idx="164">
                  <c:v>0.16400000000000001</c:v>
                </c:pt>
                <c:pt idx="165">
                  <c:v>0.16500000000000001</c:v>
                </c:pt>
                <c:pt idx="166">
                  <c:v>0.16600000000000001</c:v>
                </c:pt>
                <c:pt idx="167">
                  <c:v>0.16700000000000001</c:v>
                </c:pt>
                <c:pt idx="168">
                  <c:v>0.16800000000000001</c:v>
                </c:pt>
                <c:pt idx="169">
                  <c:v>0.16900000000000001</c:v>
                </c:pt>
                <c:pt idx="170">
                  <c:v>0.17</c:v>
                </c:pt>
                <c:pt idx="171">
                  <c:v>0.17100000000000001</c:v>
                </c:pt>
                <c:pt idx="172">
                  <c:v>0.17199999999999999</c:v>
                </c:pt>
                <c:pt idx="173">
                  <c:v>0.17299999999999999</c:v>
                </c:pt>
                <c:pt idx="174">
                  <c:v>0.17399999999999999</c:v>
                </c:pt>
                <c:pt idx="175">
                  <c:v>0.17499999999999999</c:v>
                </c:pt>
                <c:pt idx="176">
                  <c:v>0.17599999999999999</c:v>
                </c:pt>
                <c:pt idx="177">
                  <c:v>0.17699999999999999</c:v>
                </c:pt>
                <c:pt idx="178">
                  <c:v>0.17799999999999999</c:v>
                </c:pt>
                <c:pt idx="179">
                  <c:v>0.17899999999999999</c:v>
                </c:pt>
                <c:pt idx="180">
                  <c:v>0.18</c:v>
                </c:pt>
                <c:pt idx="181">
                  <c:v>0.18099999999999999</c:v>
                </c:pt>
                <c:pt idx="182">
                  <c:v>0.182</c:v>
                </c:pt>
                <c:pt idx="183">
                  <c:v>0.183</c:v>
                </c:pt>
                <c:pt idx="184">
                  <c:v>0.184</c:v>
                </c:pt>
                <c:pt idx="185">
                  <c:v>0.185</c:v>
                </c:pt>
                <c:pt idx="186">
                  <c:v>0.186</c:v>
                </c:pt>
                <c:pt idx="187">
                  <c:v>0.187</c:v>
                </c:pt>
                <c:pt idx="188">
                  <c:v>0.188</c:v>
                </c:pt>
                <c:pt idx="189">
                  <c:v>0.189</c:v>
                </c:pt>
                <c:pt idx="190">
                  <c:v>0.19</c:v>
                </c:pt>
                <c:pt idx="191">
                  <c:v>0.191</c:v>
                </c:pt>
                <c:pt idx="192">
                  <c:v>0.192</c:v>
                </c:pt>
                <c:pt idx="193">
                  <c:v>0.193</c:v>
                </c:pt>
                <c:pt idx="194">
                  <c:v>0.19400000000000001</c:v>
                </c:pt>
                <c:pt idx="195">
                  <c:v>0.19500000000000001</c:v>
                </c:pt>
                <c:pt idx="196">
                  <c:v>0.19600000000000001</c:v>
                </c:pt>
                <c:pt idx="197">
                  <c:v>0.19700000000000001</c:v>
                </c:pt>
                <c:pt idx="198">
                  <c:v>0.19800000000000001</c:v>
                </c:pt>
                <c:pt idx="199">
                  <c:v>0.19900000000000001</c:v>
                </c:pt>
                <c:pt idx="200">
                  <c:v>0.2</c:v>
                </c:pt>
                <c:pt idx="201">
                  <c:v>0.20100000000000001</c:v>
                </c:pt>
                <c:pt idx="202">
                  <c:v>0.20200000000000001</c:v>
                </c:pt>
                <c:pt idx="203">
                  <c:v>0.20300000000000001</c:v>
                </c:pt>
                <c:pt idx="204">
                  <c:v>0.20399999999999999</c:v>
                </c:pt>
                <c:pt idx="205">
                  <c:v>0.20499999999999999</c:v>
                </c:pt>
                <c:pt idx="206">
                  <c:v>0.20599999999999999</c:v>
                </c:pt>
                <c:pt idx="207">
                  <c:v>0.20699999999999999</c:v>
                </c:pt>
                <c:pt idx="208">
                  <c:v>0.20799999999999999</c:v>
                </c:pt>
                <c:pt idx="209">
                  <c:v>0.20899999999999999</c:v>
                </c:pt>
                <c:pt idx="210">
                  <c:v>0.21</c:v>
                </c:pt>
                <c:pt idx="211">
                  <c:v>0.21099999999999999</c:v>
                </c:pt>
                <c:pt idx="212">
                  <c:v>0.21199999999999999</c:v>
                </c:pt>
                <c:pt idx="213">
                  <c:v>0.21299999999999999</c:v>
                </c:pt>
                <c:pt idx="214">
                  <c:v>0.214</c:v>
                </c:pt>
                <c:pt idx="215">
                  <c:v>0.215</c:v>
                </c:pt>
                <c:pt idx="216">
                  <c:v>0.216</c:v>
                </c:pt>
                <c:pt idx="217">
                  <c:v>0.217</c:v>
                </c:pt>
                <c:pt idx="218">
                  <c:v>0.218</c:v>
                </c:pt>
                <c:pt idx="219">
                  <c:v>0.219</c:v>
                </c:pt>
                <c:pt idx="220">
                  <c:v>0.22</c:v>
                </c:pt>
                <c:pt idx="221">
                  <c:v>0.221</c:v>
                </c:pt>
                <c:pt idx="222">
                  <c:v>0.222</c:v>
                </c:pt>
                <c:pt idx="223">
                  <c:v>0.223</c:v>
                </c:pt>
                <c:pt idx="224">
                  <c:v>0.224</c:v>
                </c:pt>
                <c:pt idx="225">
                  <c:v>0.22500000000000001</c:v>
                </c:pt>
                <c:pt idx="226">
                  <c:v>0.22600000000000001</c:v>
                </c:pt>
                <c:pt idx="227">
                  <c:v>0.22700000000000001</c:v>
                </c:pt>
                <c:pt idx="228">
                  <c:v>0.22800000000000001</c:v>
                </c:pt>
                <c:pt idx="229">
                  <c:v>0.22900000000000001</c:v>
                </c:pt>
                <c:pt idx="230">
                  <c:v>0.23</c:v>
                </c:pt>
                <c:pt idx="231">
                  <c:v>0.23100000000000001</c:v>
                </c:pt>
                <c:pt idx="232">
                  <c:v>0.23200000000000001</c:v>
                </c:pt>
                <c:pt idx="233">
                  <c:v>0.23300000000000001</c:v>
                </c:pt>
                <c:pt idx="234">
                  <c:v>0.23400000000000001</c:v>
                </c:pt>
                <c:pt idx="235">
                  <c:v>0.23499999999999999</c:v>
                </c:pt>
                <c:pt idx="236">
                  <c:v>0.23599999999999999</c:v>
                </c:pt>
                <c:pt idx="237">
                  <c:v>0.23699999999999999</c:v>
                </c:pt>
                <c:pt idx="238">
                  <c:v>0.23799999999999999</c:v>
                </c:pt>
                <c:pt idx="239">
                  <c:v>0.23899999999999999</c:v>
                </c:pt>
                <c:pt idx="240">
                  <c:v>0.24</c:v>
                </c:pt>
                <c:pt idx="241">
                  <c:v>0.24099999999999999</c:v>
                </c:pt>
                <c:pt idx="242">
                  <c:v>0.24199999999999999</c:v>
                </c:pt>
                <c:pt idx="243">
                  <c:v>0.24299999999999999</c:v>
                </c:pt>
                <c:pt idx="244">
                  <c:v>0.24399999999999999</c:v>
                </c:pt>
                <c:pt idx="245">
                  <c:v>0.245</c:v>
                </c:pt>
                <c:pt idx="246">
                  <c:v>0.246</c:v>
                </c:pt>
                <c:pt idx="247">
                  <c:v>0.247</c:v>
                </c:pt>
                <c:pt idx="248">
                  <c:v>0.248</c:v>
                </c:pt>
                <c:pt idx="249">
                  <c:v>0.249</c:v>
                </c:pt>
                <c:pt idx="250">
                  <c:v>0.25</c:v>
                </c:pt>
                <c:pt idx="251">
                  <c:v>0.251</c:v>
                </c:pt>
                <c:pt idx="252">
                  <c:v>0.252</c:v>
                </c:pt>
                <c:pt idx="253">
                  <c:v>0.253</c:v>
                </c:pt>
                <c:pt idx="254">
                  <c:v>0.254</c:v>
                </c:pt>
                <c:pt idx="255">
                  <c:v>0.255</c:v>
                </c:pt>
                <c:pt idx="256">
                  <c:v>0.25600000000000001</c:v>
                </c:pt>
                <c:pt idx="257">
                  <c:v>0.25700000000000001</c:v>
                </c:pt>
                <c:pt idx="258">
                  <c:v>0.25800000000000001</c:v>
                </c:pt>
                <c:pt idx="259">
                  <c:v>0.25900000000000001</c:v>
                </c:pt>
                <c:pt idx="260">
                  <c:v>0.26</c:v>
                </c:pt>
                <c:pt idx="261">
                  <c:v>0.26100000000000001</c:v>
                </c:pt>
                <c:pt idx="262">
                  <c:v>0.26200000000000001</c:v>
                </c:pt>
                <c:pt idx="263">
                  <c:v>0.26300000000000001</c:v>
                </c:pt>
                <c:pt idx="264">
                  <c:v>0.26400000000000001</c:v>
                </c:pt>
                <c:pt idx="265">
                  <c:v>0.26500000000000001</c:v>
                </c:pt>
                <c:pt idx="266">
                  <c:v>0.26600000000000001</c:v>
                </c:pt>
                <c:pt idx="267">
                  <c:v>0.26700000000000002</c:v>
                </c:pt>
                <c:pt idx="268">
                  <c:v>0.26800000000000002</c:v>
                </c:pt>
                <c:pt idx="269">
                  <c:v>0.26900000000000002</c:v>
                </c:pt>
                <c:pt idx="270">
                  <c:v>0.27</c:v>
                </c:pt>
                <c:pt idx="271">
                  <c:v>0.27100000000000002</c:v>
                </c:pt>
                <c:pt idx="272">
                  <c:v>0.27200000000000002</c:v>
                </c:pt>
                <c:pt idx="273">
                  <c:v>0.27300000000000002</c:v>
                </c:pt>
                <c:pt idx="274">
                  <c:v>0.27400000000000002</c:v>
                </c:pt>
                <c:pt idx="275">
                  <c:v>0.27500000000000002</c:v>
                </c:pt>
                <c:pt idx="276">
                  <c:v>0.27600000000000002</c:v>
                </c:pt>
                <c:pt idx="277">
                  <c:v>0.27700000000000002</c:v>
                </c:pt>
                <c:pt idx="278">
                  <c:v>0.27800000000000002</c:v>
                </c:pt>
                <c:pt idx="279">
                  <c:v>0.27900000000000003</c:v>
                </c:pt>
                <c:pt idx="280">
                  <c:v>0.28000000000000003</c:v>
                </c:pt>
                <c:pt idx="281">
                  <c:v>0.28100000000000003</c:v>
                </c:pt>
                <c:pt idx="282">
                  <c:v>0.28199999999999997</c:v>
                </c:pt>
                <c:pt idx="283">
                  <c:v>0.28299999999999997</c:v>
                </c:pt>
                <c:pt idx="284">
                  <c:v>0.28399999999999997</c:v>
                </c:pt>
                <c:pt idx="285">
                  <c:v>0.28499999999999998</c:v>
                </c:pt>
                <c:pt idx="286">
                  <c:v>0.28599999999999998</c:v>
                </c:pt>
                <c:pt idx="287">
                  <c:v>0.28699999999999998</c:v>
                </c:pt>
                <c:pt idx="288">
                  <c:v>0.28799999999999998</c:v>
                </c:pt>
                <c:pt idx="289">
                  <c:v>0.28899999999999998</c:v>
                </c:pt>
                <c:pt idx="290">
                  <c:v>0.28999999999999998</c:v>
                </c:pt>
                <c:pt idx="291">
                  <c:v>0.29099999999999998</c:v>
                </c:pt>
                <c:pt idx="292">
                  <c:v>0.29199999999999998</c:v>
                </c:pt>
                <c:pt idx="293">
                  <c:v>0.29299999999999998</c:v>
                </c:pt>
                <c:pt idx="294">
                  <c:v>0.29399999999999998</c:v>
                </c:pt>
                <c:pt idx="295">
                  <c:v>0.29499999999999998</c:v>
                </c:pt>
                <c:pt idx="296">
                  <c:v>0.29599999999999999</c:v>
                </c:pt>
                <c:pt idx="297">
                  <c:v>0.29699999999999999</c:v>
                </c:pt>
                <c:pt idx="298">
                  <c:v>0.29799999999999999</c:v>
                </c:pt>
                <c:pt idx="299">
                  <c:v>0.29899999999999999</c:v>
                </c:pt>
                <c:pt idx="300">
                  <c:v>0.3</c:v>
                </c:pt>
                <c:pt idx="301">
                  <c:v>0.30099999999999999</c:v>
                </c:pt>
                <c:pt idx="302">
                  <c:v>0.30199999999999999</c:v>
                </c:pt>
                <c:pt idx="303">
                  <c:v>0.30299999999999999</c:v>
                </c:pt>
                <c:pt idx="304">
                  <c:v>0.30399999999999999</c:v>
                </c:pt>
                <c:pt idx="305">
                  <c:v>0.30499999999999999</c:v>
                </c:pt>
                <c:pt idx="306">
                  <c:v>0.30599999999999999</c:v>
                </c:pt>
                <c:pt idx="307">
                  <c:v>0.307</c:v>
                </c:pt>
                <c:pt idx="308">
                  <c:v>0.308</c:v>
                </c:pt>
                <c:pt idx="309">
                  <c:v>0.309</c:v>
                </c:pt>
                <c:pt idx="310">
                  <c:v>0.31</c:v>
                </c:pt>
                <c:pt idx="311">
                  <c:v>0.311</c:v>
                </c:pt>
                <c:pt idx="312">
                  <c:v>0.312</c:v>
                </c:pt>
                <c:pt idx="313">
                  <c:v>0.313</c:v>
                </c:pt>
                <c:pt idx="314">
                  <c:v>0.314</c:v>
                </c:pt>
                <c:pt idx="315">
                  <c:v>0.315</c:v>
                </c:pt>
                <c:pt idx="316">
                  <c:v>0.316</c:v>
                </c:pt>
                <c:pt idx="317">
                  <c:v>0.317</c:v>
                </c:pt>
                <c:pt idx="318">
                  <c:v>0.318</c:v>
                </c:pt>
                <c:pt idx="319">
                  <c:v>0.31900000000000001</c:v>
                </c:pt>
                <c:pt idx="320">
                  <c:v>0.32</c:v>
                </c:pt>
                <c:pt idx="321">
                  <c:v>0.32100000000000001</c:v>
                </c:pt>
                <c:pt idx="322">
                  <c:v>0.32200000000000001</c:v>
                </c:pt>
                <c:pt idx="323">
                  <c:v>0.32300000000000001</c:v>
                </c:pt>
                <c:pt idx="324">
                  <c:v>0.32400000000000001</c:v>
                </c:pt>
                <c:pt idx="325">
                  <c:v>0.32500000000000001</c:v>
                </c:pt>
                <c:pt idx="326">
                  <c:v>0.32600000000000001</c:v>
                </c:pt>
                <c:pt idx="327">
                  <c:v>0.32700000000000001</c:v>
                </c:pt>
                <c:pt idx="328">
                  <c:v>0.32800000000000001</c:v>
                </c:pt>
                <c:pt idx="329">
                  <c:v>0.32900000000000001</c:v>
                </c:pt>
                <c:pt idx="330">
                  <c:v>0.33</c:v>
                </c:pt>
                <c:pt idx="331">
                  <c:v>0.33100000000000002</c:v>
                </c:pt>
                <c:pt idx="332">
                  <c:v>0.33200000000000002</c:v>
                </c:pt>
                <c:pt idx="333">
                  <c:v>0.33300000000000002</c:v>
                </c:pt>
                <c:pt idx="334">
                  <c:v>0.33400000000000002</c:v>
                </c:pt>
                <c:pt idx="335">
                  <c:v>0.33500000000000002</c:v>
                </c:pt>
                <c:pt idx="336">
                  <c:v>0.33600000000000002</c:v>
                </c:pt>
                <c:pt idx="337">
                  <c:v>0.33700000000000002</c:v>
                </c:pt>
                <c:pt idx="338">
                  <c:v>0.33800000000000002</c:v>
                </c:pt>
                <c:pt idx="339">
                  <c:v>0.33900000000000002</c:v>
                </c:pt>
                <c:pt idx="340">
                  <c:v>0.34</c:v>
                </c:pt>
                <c:pt idx="341">
                  <c:v>0.34100000000000003</c:v>
                </c:pt>
                <c:pt idx="342">
                  <c:v>0.34200000000000003</c:v>
                </c:pt>
                <c:pt idx="343">
                  <c:v>0.34300000000000003</c:v>
                </c:pt>
                <c:pt idx="344">
                  <c:v>0.34399999999999997</c:v>
                </c:pt>
                <c:pt idx="345">
                  <c:v>0.34499999999999997</c:v>
                </c:pt>
                <c:pt idx="346">
                  <c:v>0.34599999999999997</c:v>
                </c:pt>
                <c:pt idx="347">
                  <c:v>0.34699999999999998</c:v>
                </c:pt>
                <c:pt idx="348">
                  <c:v>0.34799999999999998</c:v>
                </c:pt>
                <c:pt idx="349">
                  <c:v>0.34899999999999998</c:v>
                </c:pt>
                <c:pt idx="350">
                  <c:v>0.35</c:v>
                </c:pt>
                <c:pt idx="351">
                  <c:v>0.35099999999999998</c:v>
                </c:pt>
                <c:pt idx="352">
                  <c:v>0.35199999999999998</c:v>
                </c:pt>
                <c:pt idx="353">
                  <c:v>0.35299999999999998</c:v>
                </c:pt>
                <c:pt idx="354">
                  <c:v>0.35399999999999998</c:v>
                </c:pt>
                <c:pt idx="355">
                  <c:v>0.35499999999999998</c:v>
                </c:pt>
                <c:pt idx="356">
                  <c:v>0.35599999999999998</c:v>
                </c:pt>
                <c:pt idx="357">
                  <c:v>0.35699999999999998</c:v>
                </c:pt>
                <c:pt idx="358">
                  <c:v>0.35799999999999998</c:v>
                </c:pt>
                <c:pt idx="359">
                  <c:v>0.35899999999999999</c:v>
                </c:pt>
                <c:pt idx="360">
                  <c:v>0.36</c:v>
                </c:pt>
                <c:pt idx="361">
                  <c:v>0.36099999999999999</c:v>
                </c:pt>
                <c:pt idx="362">
                  <c:v>0.36199999999999999</c:v>
                </c:pt>
                <c:pt idx="363">
                  <c:v>0.36299999999999999</c:v>
                </c:pt>
                <c:pt idx="364">
                  <c:v>0.36399999999999999</c:v>
                </c:pt>
                <c:pt idx="365">
                  <c:v>0.36499999999999999</c:v>
                </c:pt>
                <c:pt idx="366">
                  <c:v>0.36599999999999999</c:v>
                </c:pt>
                <c:pt idx="367">
                  <c:v>0.36699999999999999</c:v>
                </c:pt>
                <c:pt idx="368">
                  <c:v>0.36799999999999999</c:v>
                </c:pt>
                <c:pt idx="369">
                  <c:v>0.36899999999999999</c:v>
                </c:pt>
                <c:pt idx="370">
                  <c:v>0.37</c:v>
                </c:pt>
                <c:pt idx="371">
                  <c:v>0.371</c:v>
                </c:pt>
                <c:pt idx="372">
                  <c:v>0.372</c:v>
                </c:pt>
                <c:pt idx="373">
                  <c:v>0.373</c:v>
                </c:pt>
                <c:pt idx="374">
                  <c:v>0.374</c:v>
                </c:pt>
                <c:pt idx="375">
                  <c:v>0.375</c:v>
                </c:pt>
                <c:pt idx="376">
                  <c:v>0.376</c:v>
                </c:pt>
                <c:pt idx="377">
                  <c:v>0.377</c:v>
                </c:pt>
                <c:pt idx="378">
                  <c:v>0.378</c:v>
                </c:pt>
                <c:pt idx="379">
                  <c:v>0.379</c:v>
                </c:pt>
                <c:pt idx="380">
                  <c:v>0.38</c:v>
                </c:pt>
                <c:pt idx="381">
                  <c:v>0.38100000000000001</c:v>
                </c:pt>
                <c:pt idx="382">
                  <c:v>0.38200000000000001</c:v>
                </c:pt>
                <c:pt idx="383">
                  <c:v>0.38300000000000001</c:v>
                </c:pt>
                <c:pt idx="384">
                  <c:v>0.38400000000000001</c:v>
                </c:pt>
                <c:pt idx="385">
                  <c:v>0.38500000000000001</c:v>
                </c:pt>
                <c:pt idx="386">
                  <c:v>0.38600000000000001</c:v>
                </c:pt>
                <c:pt idx="387">
                  <c:v>0.38700000000000001</c:v>
                </c:pt>
                <c:pt idx="388">
                  <c:v>0.38800000000000001</c:v>
                </c:pt>
                <c:pt idx="389">
                  <c:v>0.38900000000000001</c:v>
                </c:pt>
                <c:pt idx="390">
                  <c:v>0.39</c:v>
                </c:pt>
                <c:pt idx="391">
                  <c:v>0.39100000000000001</c:v>
                </c:pt>
                <c:pt idx="392">
                  <c:v>0.39200000000000002</c:v>
                </c:pt>
                <c:pt idx="393">
                  <c:v>0.39300000000000002</c:v>
                </c:pt>
                <c:pt idx="394">
                  <c:v>0.39400000000000002</c:v>
                </c:pt>
                <c:pt idx="395">
                  <c:v>0.39500000000000002</c:v>
                </c:pt>
                <c:pt idx="396">
                  <c:v>0.39600000000000002</c:v>
                </c:pt>
                <c:pt idx="397">
                  <c:v>0.39700000000000002</c:v>
                </c:pt>
                <c:pt idx="398">
                  <c:v>0.39800000000000002</c:v>
                </c:pt>
                <c:pt idx="399">
                  <c:v>0.39900000000000002</c:v>
                </c:pt>
                <c:pt idx="400">
                  <c:v>0.4</c:v>
                </c:pt>
                <c:pt idx="401">
                  <c:v>0.40100000000000002</c:v>
                </c:pt>
                <c:pt idx="402">
                  <c:v>0.40200000000000002</c:v>
                </c:pt>
                <c:pt idx="403">
                  <c:v>0.40300000000000002</c:v>
                </c:pt>
                <c:pt idx="404">
                  <c:v>0.40400000000000003</c:v>
                </c:pt>
                <c:pt idx="405">
                  <c:v>0.40500000000000003</c:v>
                </c:pt>
                <c:pt idx="406">
                  <c:v>0.40600000000000003</c:v>
                </c:pt>
                <c:pt idx="407">
                  <c:v>0.40699999999999997</c:v>
                </c:pt>
                <c:pt idx="408">
                  <c:v>0.40799999999999997</c:v>
                </c:pt>
                <c:pt idx="409">
                  <c:v>0.40899999999999997</c:v>
                </c:pt>
                <c:pt idx="410">
                  <c:v>0.41</c:v>
                </c:pt>
                <c:pt idx="411">
                  <c:v>0.41099999999999998</c:v>
                </c:pt>
                <c:pt idx="412">
                  <c:v>0.41199999999999998</c:v>
                </c:pt>
                <c:pt idx="413">
                  <c:v>0.41299999999999998</c:v>
                </c:pt>
                <c:pt idx="414">
                  <c:v>0.41399999999999998</c:v>
                </c:pt>
                <c:pt idx="415">
                  <c:v>0.41499999999999998</c:v>
                </c:pt>
                <c:pt idx="416">
                  <c:v>0.41599999999999998</c:v>
                </c:pt>
                <c:pt idx="417">
                  <c:v>0.41699999999999998</c:v>
                </c:pt>
                <c:pt idx="418">
                  <c:v>0.41799999999999998</c:v>
                </c:pt>
                <c:pt idx="419">
                  <c:v>0.41899999999999998</c:v>
                </c:pt>
                <c:pt idx="420">
                  <c:v>0.42</c:v>
                </c:pt>
                <c:pt idx="421">
                  <c:v>0.42099999999999999</c:v>
                </c:pt>
                <c:pt idx="422">
                  <c:v>0.42199999999999999</c:v>
                </c:pt>
                <c:pt idx="423">
                  <c:v>0.42299999999999999</c:v>
                </c:pt>
                <c:pt idx="424">
                  <c:v>0.42399999999999999</c:v>
                </c:pt>
                <c:pt idx="425">
                  <c:v>0.42499999999999999</c:v>
                </c:pt>
                <c:pt idx="426">
                  <c:v>0.42599999999999999</c:v>
                </c:pt>
                <c:pt idx="427">
                  <c:v>0.42699999999999999</c:v>
                </c:pt>
                <c:pt idx="428">
                  <c:v>0.42799999999999999</c:v>
                </c:pt>
                <c:pt idx="429">
                  <c:v>0.42899999999999999</c:v>
                </c:pt>
                <c:pt idx="430">
                  <c:v>0.43</c:v>
                </c:pt>
                <c:pt idx="431">
                  <c:v>0.43099999999999999</c:v>
                </c:pt>
                <c:pt idx="432">
                  <c:v>0.432</c:v>
                </c:pt>
                <c:pt idx="433">
                  <c:v>0.433</c:v>
                </c:pt>
                <c:pt idx="434">
                  <c:v>0.434</c:v>
                </c:pt>
                <c:pt idx="435">
                  <c:v>0.435</c:v>
                </c:pt>
                <c:pt idx="436">
                  <c:v>0.436</c:v>
                </c:pt>
                <c:pt idx="437">
                  <c:v>0.437</c:v>
                </c:pt>
                <c:pt idx="438">
                  <c:v>0.438</c:v>
                </c:pt>
                <c:pt idx="439">
                  <c:v>0.439</c:v>
                </c:pt>
                <c:pt idx="440">
                  <c:v>0.44</c:v>
                </c:pt>
                <c:pt idx="441">
                  <c:v>0.441</c:v>
                </c:pt>
                <c:pt idx="442">
                  <c:v>0.442</c:v>
                </c:pt>
                <c:pt idx="443">
                  <c:v>0.443</c:v>
                </c:pt>
                <c:pt idx="444">
                  <c:v>0.44400000000000001</c:v>
                </c:pt>
                <c:pt idx="445">
                  <c:v>0.44500000000000001</c:v>
                </c:pt>
                <c:pt idx="446">
                  <c:v>0.44600000000000001</c:v>
                </c:pt>
                <c:pt idx="447">
                  <c:v>0.44700000000000001</c:v>
                </c:pt>
                <c:pt idx="448">
                  <c:v>0.44800000000000001</c:v>
                </c:pt>
                <c:pt idx="449">
                  <c:v>0.44900000000000001</c:v>
                </c:pt>
                <c:pt idx="450">
                  <c:v>0.45</c:v>
                </c:pt>
                <c:pt idx="451">
                  <c:v>0.45100000000000001</c:v>
                </c:pt>
                <c:pt idx="452">
                  <c:v>0.45200000000000001</c:v>
                </c:pt>
                <c:pt idx="453">
                  <c:v>0.45300000000000001</c:v>
                </c:pt>
                <c:pt idx="454">
                  <c:v>0.45400000000000001</c:v>
                </c:pt>
                <c:pt idx="455">
                  <c:v>0.45500000000000002</c:v>
                </c:pt>
                <c:pt idx="456">
                  <c:v>0.45600000000000002</c:v>
                </c:pt>
                <c:pt idx="457">
                  <c:v>0.45700000000000002</c:v>
                </c:pt>
                <c:pt idx="458">
                  <c:v>0.45800000000000002</c:v>
                </c:pt>
                <c:pt idx="459">
                  <c:v>0.45900000000000002</c:v>
                </c:pt>
                <c:pt idx="460">
                  <c:v>0.46</c:v>
                </c:pt>
                <c:pt idx="461">
                  <c:v>0.46100000000000002</c:v>
                </c:pt>
                <c:pt idx="462">
                  <c:v>0.46200000000000002</c:v>
                </c:pt>
                <c:pt idx="463">
                  <c:v>0.46300000000000002</c:v>
                </c:pt>
                <c:pt idx="464">
                  <c:v>0.46400000000000002</c:v>
                </c:pt>
                <c:pt idx="465">
                  <c:v>0.46500000000000002</c:v>
                </c:pt>
                <c:pt idx="466">
                  <c:v>0.46600000000000003</c:v>
                </c:pt>
                <c:pt idx="467">
                  <c:v>0.46700000000000003</c:v>
                </c:pt>
                <c:pt idx="468">
                  <c:v>0.46800000000000003</c:v>
                </c:pt>
                <c:pt idx="469">
                  <c:v>0.46899999999999997</c:v>
                </c:pt>
                <c:pt idx="470">
                  <c:v>0.47</c:v>
                </c:pt>
                <c:pt idx="471">
                  <c:v>0.47099999999999997</c:v>
                </c:pt>
                <c:pt idx="472">
                  <c:v>0.47199999999999998</c:v>
                </c:pt>
                <c:pt idx="473">
                  <c:v>0.47299999999999998</c:v>
                </c:pt>
                <c:pt idx="474">
                  <c:v>0.47399999999999998</c:v>
                </c:pt>
                <c:pt idx="475">
                  <c:v>0.47499999999999998</c:v>
                </c:pt>
                <c:pt idx="476">
                  <c:v>0.47599999999999998</c:v>
                </c:pt>
                <c:pt idx="477">
                  <c:v>0.47699999999999998</c:v>
                </c:pt>
                <c:pt idx="478">
                  <c:v>0.47799999999999998</c:v>
                </c:pt>
                <c:pt idx="479">
                  <c:v>0.47899999999999998</c:v>
                </c:pt>
                <c:pt idx="480">
                  <c:v>0.48</c:v>
                </c:pt>
                <c:pt idx="481">
                  <c:v>0.48099999999999998</c:v>
                </c:pt>
                <c:pt idx="482">
                  <c:v>0.48199999999999998</c:v>
                </c:pt>
                <c:pt idx="483">
                  <c:v>0.48299999999999998</c:v>
                </c:pt>
                <c:pt idx="484">
                  <c:v>0.48399999999999999</c:v>
                </c:pt>
                <c:pt idx="485">
                  <c:v>0.48499999999999999</c:v>
                </c:pt>
                <c:pt idx="486">
                  <c:v>0.48599999999999999</c:v>
                </c:pt>
                <c:pt idx="487">
                  <c:v>0.48699999999999999</c:v>
                </c:pt>
                <c:pt idx="488">
                  <c:v>0.48799999999999999</c:v>
                </c:pt>
                <c:pt idx="489">
                  <c:v>0.48899999999999999</c:v>
                </c:pt>
                <c:pt idx="490">
                  <c:v>0.49</c:v>
                </c:pt>
                <c:pt idx="491">
                  <c:v>0.49099999999999999</c:v>
                </c:pt>
                <c:pt idx="492">
                  <c:v>0.49199999999999999</c:v>
                </c:pt>
                <c:pt idx="493">
                  <c:v>0.49299999999999999</c:v>
                </c:pt>
                <c:pt idx="494">
                  <c:v>0.49399999999999999</c:v>
                </c:pt>
                <c:pt idx="495">
                  <c:v>0.495</c:v>
                </c:pt>
                <c:pt idx="496">
                  <c:v>0.496</c:v>
                </c:pt>
                <c:pt idx="497">
                  <c:v>0.497</c:v>
                </c:pt>
                <c:pt idx="498">
                  <c:v>0.498</c:v>
                </c:pt>
                <c:pt idx="499">
                  <c:v>0.499</c:v>
                </c:pt>
                <c:pt idx="500">
                  <c:v>0.5</c:v>
                </c:pt>
                <c:pt idx="501">
                  <c:v>0.501</c:v>
                </c:pt>
                <c:pt idx="502">
                  <c:v>0.502</c:v>
                </c:pt>
                <c:pt idx="503">
                  <c:v>0.503</c:v>
                </c:pt>
                <c:pt idx="504">
                  <c:v>0.504</c:v>
                </c:pt>
                <c:pt idx="505">
                  <c:v>0.505</c:v>
                </c:pt>
                <c:pt idx="506">
                  <c:v>0.50600000000000001</c:v>
                </c:pt>
                <c:pt idx="507">
                  <c:v>0.50700000000000001</c:v>
                </c:pt>
                <c:pt idx="508">
                  <c:v>0.50800000000000001</c:v>
                </c:pt>
                <c:pt idx="509">
                  <c:v>0.50900000000000001</c:v>
                </c:pt>
                <c:pt idx="510">
                  <c:v>0.51</c:v>
                </c:pt>
                <c:pt idx="511">
                  <c:v>0.51100000000000001</c:v>
                </c:pt>
                <c:pt idx="512">
                  <c:v>0.51200000000000001</c:v>
                </c:pt>
                <c:pt idx="513">
                  <c:v>0.51300000000000001</c:v>
                </c:pt>
                <c:pt idx="514">
                  <c:v>0.51400000000000001</c:v>
                </c:pt>
                <c:pt idx="515">
                  <c:v>0.51500000000000001</c:v>
                </c:pt>
                <c:pt idx="516">
                  <c:v>0.51600000000000001</c:v>
                </c:pt>
                <c:pt idx="517">
                  <c:v>0.51700000000000002</c:v>
                </c:pt>
                <c:pt idx="518">
                  <c:v>0.51800000000000002</c:v>
                </c:pt>
                <c:pt idx="519">
                  <c:v>0.51900000000000002</c:v>
                </c:pt>
                <c:pt idx="520">
                  <c:v>0.52</c:v>
                </c:pt>
                <c:pt idx="521">
                  <c:v>0.52100000000000002</c:v>
                </c:pt>
                <c:pt idx="522">
                  <c:v>0.52200000000000002</c:v>
                </c:pt>
                <c:pt idx="523">
                  <c:v>0.52300000000000002</c:v>
                </c:pt>
                <c:pt idx="524">
                  <c:v>0.52400000000000002</c:v>
                </c:pt>
                <c:pt idx="525">
                  <c:v>0.52500000000000002</c:v>
                </c:pt>
                <c:pt idx="526">
                  <c:v>0.52600000000000002</c:v>
                </c:pt>
                <c:pt idx="527">
                  <c:v>0.52700000000000002</c:v>
                </c:pt>
                <c:pt idx="528">
                  <c:v>0.52800000000000002</c:v>
                </c:pt>
                <c:pt idx="529">
                  <c:v>0.52900000000000003</c:v>
                </c:pt>
                <c:pt idx="530">
                  <c:v>0.53</c:v>
                </c:pt>
                <c:pt idx="531">
                  <c:v>0.53100000000000003</c:v>
                </c:pt>
                <c:pt idx="532">
                  <c:v>0.53200000000000003</c:v>
                </c:pt>
                <c:pt idx="533">
                  <c:v>0.53300000000000003</c:v>
                </c:pt>
                <c:pt idx="534">
                  <c:v>0.53400000000000003</c:v>
                </c:pt>
                <c:pt idx="535">
                  <c:v>0.53500000000000003</c:v>
                </c:pt>
                <c:pt idx="536">
                  <c:v>0.53600000000000003</c:v>
                </c:pt>
                <c:pt idx="537">
                  <c:v>0.53700000000000003</c:v>
                </c:pt>
                <c:pt idx="538">
                  <c:v>0.53800000000000003</c:v>
                </c:pt>
                <c:pt idx="539">
                  <c:v>0.53900000000000003</c:v>
                </c:pt>
                <c:pt idx="540">
                  <c:v>0.54</c:v>
                </c:pt>
                <c:pt idx="541">
                  <c:v>0.54100000000000004</c:v>
                </c:pt>
                <c:pt idx="542">
                  <c:v>0.54200000000000004</c:v>
                </c:pt>
                <c:pt idx="543">
                  <c:v>0.54300000000000004</c:v>
                </c:pt>
                <c:pt idx="544">
                  <c:v>0.54400000000000004</c:v>
                </c:pt>
                <c:pt idx="545">
                  <c:v>0.54500000000000004</c:v>
                </c:pt>
                <c:pt idx="546">
                  <c:v>0.54600000000000004</c:v>
                </c:pt>
                <c:pt idx="547">
                  <c:v>0.54700000000000004</c:v>
                </c:pt>
                <c:pt idx="548">
                  <c:v>0.54800000000000004</c:v>
                </c:pt>
                <c:pt idx="549">
                  <c:v>0.54900000000000004</c:v>
                </c:pt>
                <c:pt idx="550">
                  <c:v>0.55000000000000004</c:v>
                </c:pt>
                <c:pt idx="551">
                  <c:v>0.55100000000000005</c:v>
                </c:pt>
                <c:pt idx="552">
                  <c:v>0.55200000000000005</c:v>
                </c:pt>
                <c:pt idx="553">
                  <c:v>0.55300000000000005</c:v>
                </c:pt>
                <c:pt idx="554">
                  <c:v>0.55400000000000005</c:v>
                </c:pt>
                <c:pt idx="555">
                  <c:v>0.55500000000000005</c:v>
                </c:pt>
                <c:pt idx="556">
                  <c:v>0.55600000000000005</c:v>
                </c:pt>
                <c:pt idx="557">
                  <c:v>0.55700000000000005</c:v>
                </c:pt>
                <c:pt idx="558">
                  <c:v>0.55800000000000005</c:v>
                </c:pt>
                <c:pt idx="559">
                  <c:v>0.55900000000000005</c:v>
                </c:pt>
                <c:pt idx="560">
                  <c:v>0.56000000000000005</c:v>
                </c:pt>
                <c:pt idx="561">
                  <c:v>0.56100000000000005</c:v>
                </c:pt>
                <c:pt idx="562">
                  <c:v>0.56200000000000006</c:v>
                </c:pt>
                <c:pt idx="563">
                  <c:v>0.56299999999999994</c:v>
                </c:pt>
                <c:pt idx="564">
                  <c:v>0.56399999999999995</c:v>
                </c:pt>
                <c:pt idx="565">
                  <c:v>0.56499999999999995</c:v>
                </c:pt>
                <c:pt idx="566">
                  <c:v>0.56599999999999995</c:v>
                </c:pt>
                <c:pt idx="567">
                  <c:v>0.56699999999999995</c:v>
                </c:pt>
                <c:pt idx="568">
                  <c:v>0.56799999999999995</c:v>
                </c:pt>
                <c:pt idx="569">
                  <c:v>0.56899999999999995</c:v>
                </c:pt>
                <c:pt idx="570">
                  <c:v>0.56999999999999995</c:v>
                </c:pt>
                <c:pt idx="571">
                  <c:v>0.57099999999999995</c:v>
                </c:pt>
                <c:pt idx="572">
                  <c:v>0.57199999999999995</c:v>
                </c:pt>
                <c:pt idx="573">
                  <c:v>0.57299999999999995</c:v>
                </c:pt>
                <c:pt idx="574">
                  <c:v>0.57399999999999995</c:v>
                </c:pt>
                <c:pt idx="575">
                  <c:v>0.57499999999999996</c:v>
                </c:pt>
                <c:pt idx="576">
                  <c:v>0.57599999999999996</c:v>
                </c:pt>
                <c:pt idx="577">
                  <c:v>0.57699999999999996</c:v>
                </c:pt>
                <c:pt idx="578">
                  <c:v>0.57799999999999996</c:v>
                </c:pt>
                <c:pt idx="579">
                  <c:v>0.57899999999999996</c:v>
                </c:pt>
                <c:pt idx="580">
                  <c:v>0.57999999999999996</c:v>
                </c:pt>
                <c:pt idx="581">
                  <c:v>0.58099999999999996</c:v>
                </c:pt>
                <c:pt idx="582">
                  <c:v>0.58199999999999996</c:v>
                </c:pt>
                <c:pt idx="583">
                  <c:v>0.58299999999999996</c:v>
                </c:pt>
                <c:pt idx="584">
                  <c:v>0.58399999999999996</c:v>
                </c:pt>
                <c:pt idx="585">
                  <c:v>0.58499999999999996</c:v>
                </c:pt>
                <c:pt idx="586">
                  <c:v>0.58599999999999997</c:v>
                </c:pt>
                <c:pt idx="587">
                  <c:v>0.58699999999999997</c:v>
                </c:pt>
                <c:pt idx="588">
                  <c:v>0.58799999999999997</c:v>
                </c:pt>
                <c:pt idx="589">
                  <c:v>0.58899999999999997</c:v>
                </c:pt>
                <c:pt idx="590">
                  <c:v>0.59</c:v>
                </c:pt>
                <c:pt idx="591">
                  <c:v>0.59099999999999997</c:v>
                </c:pt>
                <c:pt idx="592">
                  <c:v>0.59199999999999997</c:v>
                </c:pt>
                <c:pt idx="593">
                  <c:v>0.59299999999999997</c:v>
                </c:pt>
                <c:pt idx="594">
                  <c:v>0.59399999999999997</c:v>
                </c:pt>
                <c:pt idx="595">
                  <c:v>0.59499999999999997</c:v>
                </c:pt>
                <c:pt idx="596">
                  <c:v>0.59599999999999997</c:v>
                </c:pt>
                <c:pt idx="597">
                  <c:v>0.59699999999999998</c:v>
                </c:pt>
                <c:pt idx="598">
                  <c:v>0.59799999999999998</c:v>
                </c:pt>
                <c:pt idx="599">
                  <c:v>0.59899999999999998</c:v>
                </c:pt>
                <c:pt idx="600">
                  <c:v>0.6</c:v>
                </c:pt>
                <c:pt idx="601">
                  <c:v>0.60099999999999998</c:v>
                </c:pt>
                <c:pt idx="602">
                  <c:v>0.60199999999999998</c:v>
                </c:pt>
                <c:pt idx="603">
                  <c:v>0.60299999999999998</c:v>
                </c:pt>
                <c:pt idx="604">
                  <c:v>0.60399999999999998</c:v>
                </c:pt>
                <c:pt idx="605">
                  <c:v>0.60499999999999998</c:v>
                </c:pt>
                <c:pt idx="606">
                  <c:v>0.60599999999999998</c:v>
                </c:pt>
                <c:pt idx="607">
                  <c:v>0.60699999999999998</c:v>
                </c:pt>
                <c:pt idx="608">
                  <c:v>0.60799999999999998</c:v>
                </c:pt>
                <c:pt idx="609">
                  <c:v>0.60899999999999999</c:v>
                </c:pt>
                <c:pt idx="610">
                  <c:v>0.61</c:v>
                </c:pt>
                <c:pt idx="611">
                  <c:v>0.61099999999999999</c:v>
                </c:pt>
                <c:pt idx="612">
                  <c:v>0.61199999999999999</c:v>
                </c:pt>
                <c:pt idx="613">
                  <c:v>0.61299999999999999</c:v>
                </c:pt>
                <c:pt idx="614">
                  <c:v>0.61399999999999999</c:v>
                </c:pt>
                <c:pt idx="615">
                  <c:v>0.61499999999999999</c:v>
                </c:pt>
                <c:pt idx="616">
                  <c:v>0.61599999999999999</c:v>
                </c:pt>
                <c:pt idx="617">
                  <c:v>0.61699999999999999</c:v>
                </c:pt>
                <c:pt idx="618">
                  <c:v>0.61799999999999999</c:v>
                </c:pt>
                <c:pt idx="619">
                  <c:v>0.61899999999999999</c:v>
                </c:pt>
                <c:pt idx="620">
                  <c:v>0.62</c:v>
                </c:pt>
                <c:pt idx="621">
                  <c:v>0.621</c:v>
                </c:pt>
                <c:pt idx="622">
                  <c:v>0.622</c:v>
                </c:pt>
                <c:pt idx="623">
                  <c:v>0.623</c:v>
                </c:pt>
                <c:pt idx="624">
                  <c:v>0.624</c:v>
                </c:pt>
                <c:pt idx="625">
                  <c:v>0.625</c:v>
                </c:pt>
                <c:pt idx="626">
                  <c:v>0.626</c:v>
                </c:pt>
                <c:pt idx="627">
                  <c:v>0.627</c:v>
                </c:pt>
                <c:pt idx="628">
                  <c:v>0.628</c:v>
                </c:pt>
                <c:pt idx="629">
                  <c:v>0.629</c:v>
                </c:pt>
                <c:pt idx="630">
                  <c:v>0.63</c:v>
                </c:pt>
                <c:pt idx="631">
                  <c:v>0.63100000000000001</c:v>
                </c:pt>
                <c:pt idx="632">
                  <c:v>0.63200000000000001</c:v>
                </c:pt>
                <c:pt idx="633">
                  <c:v>0.63300000000000001</c:v>
                </c:pt>
                <c:pt idx="634">
                  <c:v>0.63400000000000001</c:v>
                </c:pt>
                <c:pt idx="635">
                  <c:v>0.63500000000000001</c:v>
                </c:pt>
                <c:pt idx="636">
                  <c:v>0.63600000000000001</c:v>
                </c:pt>
                <c:pt idx="637">
                  <c:v>0.63700000000000001</c:v>
                </c:pt>
                <c:pt idx="638">
                  <c:v>0.63800000000000001</c:v>
                </c:pt>
                <c:pt idx="639">
                  <c:v>0.63900000000000001</c:v>
                </c:pt>
                <c:pt idx="640">
                  <c:v>0.64</c:v>
                </c:pt>
                <c:pt idx="641">
                  <c:v>0.64100000000000001</c:v>
                </c:pt>
                <c:pt idx="642">
                  <c:v>0.64200000000000002</c:v>
                </c:pt>
                <c:pt idx="643">
                  <c:v>0.64300000000000002</c:v>
                </c:pt>
                <c:pt idx="644">
                  <c:v>0.64400000000000002</c:v>
                </c:pt>
                <c:pt idx="645">
                  <c:v>0.64500000000000002</c:v>
                </c:pt>
                <c:pt idx="646">
                  <c:v>0.64600000000000002</c:v>
                </c:pt>
                <c:pt idx="647">
                  <c:v>0.64700000000000002</c:v>
                </c:pt>
                <c:pt idx="648">
                  <c:v>0.64800000000000002</c:v>
                </c:pt>
                <c:pt idx="649">
                  <c:v>0.64900000000000002</c:v>
                </c:pt>
                <c:pt idx="650">
                  <c:v>0.65</c:v>
                </c:pt>
                <c:pt idx="651">
                  <c:v>0.65100000000000002</c:v>
                </c:pt>
                <c:pt idx="652">
                  <c:v>0.65200000000000002</c:v>
                </c:pt>
                <c:pt idx="653">
                  <c:v>0.65300000000000002</c:v>
                </c:pt>
                <c:pt idx="654">
                  <c:v>0.65400000000000003</c:v>
                </c:pt>
                <c:pt idx="655">
                  <c:v>0.65500000000000003</c:v>
                </c:pt>
                <c:pt idx="656">
                  <c:v>0.65600000000000003</c:v>
                </c:pt>
                <c:pt idx="657">
                  <c:v>0.65700000000000003</c:v>
                </c:pt>
                <c:pt idx="658">
                  <c:v>0.65800000000000003</c:v>
                </c:pt>
                <c:pt idx="659">
                  <c:v>0.65900000000000003</c:v>
                </c:pt>
                <c:pt idx="660">
                  <c:v>0.66</c:v>
                </c:pt>
                <c:pt idx="661">
                  <c:v>0.66100000000000003</c:v>
                </c:pt>
                <c:pt idx="662">
                  <c:v>0.66200000000000003</c:v>
                </c:pt>
                <c:pt idx="663">
                  <c:v>0.66300000000000003</c:v>
                </c:pt>
                <c:pt idx="664">
                  <c:v>0.66400000000000003</c:v>
                </c:pt>
                <c:pt idx="665">
                  <c:v>0.66500000000000004</c:v>
                </c:pt>
                <c:pt idx="666">
                  <c:v>0.66600000000000004</c:v>
                </c:pt>
                <c:pt idx="667">
                  <c:v>0.66700000000000004</c:v>
                </c:pt>
                <c:pt idx="668">
                  <c:v>0.66800000000000004</c:v>
                </c:pt>
                <c:pt idx="669">
                  <c:v>0.66900000000000004</c:v>
                </c:pt>
                <c:pt idx="670">
                  <c:v>0.67</c:v>
                </c:pt>
                <c:pt idx="671">
                  <c:v>0.67100000000000004</c:v>
                </c:pt>
                <c:pt idx="672">
                  <c:v>0.67200000000000004</c:v>
                </c:pt>
                <c:pt idx="673">
                  <c:v>0.67300000000000004</c:v>
                </c:pt>
                <c:pt idx="674">
                  <c:v>0.67400000000000004</c:v>
                </c:pt>
                <c:pt idx="675">
                  <c:v>0.67500000000000004</c:v>
                </c:pt>
                <c:pt idx="676">
                  <c:v>0.67600000000000005</c:v>
                </c:pt>
                <c:pt idx="677">
                  <c:v>0.67700000000000005</c:v>
                </c:pt>
                <c:pt idx="678">
                  <c:v>0.67800000000000005</c:v>
                </c:pt>
                <c:pt idx="679">
                  <c:v>0.67900000000000005</c:v>
                </c:pt>
                <c:pt idx="680">
                  <c:v>0.68</c:v>
                </c:pt>
                <c:pt idx="681">
                  <c:v>0.68100000000000005</c:v>
                </c:pt>
                <c:pt idx="682">
                  <c:v>0.68200000000000005</c:v>
                </c:pt>
                <c:pt idx="683">
                  <c:v>0.68300000000000005</c:v>
                </c:pt>
                <c:pt idx="684">
                  <c:v>0.68400000000000005</c:v>
                </c:pt>
                <c:pt idx="685">
                  <c:v>0.68500000000000005</c:v>
                </c:pt>
                <c:pt idx="686">
                  <c:v>0.68600000000000005</c:v>
                </c:pt>
                <c:pt idx="687">
                  <c:v>0.68700000000000006</c:v>
                </c:pt>
                <c:pt idx="688">
                  <c:v>0.68799999999999994</c:v>
                </c:pt>
                <c:pt idx="689">
                  <c:v>0.68899999999999995</c:v>
                </c:pt>
                <c:pt idx="690">
                  <c:v>0.69</c:v>
                </c:pt>
                <c:pt idx="691">
                  <c:v>0.69099999999999995</c:v>
                </c:pt>
                <c:pt idx="692">
                  <c:v>0.69199999999999995</c:v>
                </c:pt>
                <c:pt idx="693">
                  <c:v>0.69299999999999995</c:v>
                </c:pt>
                <c:pt idx="694">
                  <c:v>0.69399999999999995</c:v>
                </c:pt>
                <c:pt idx="695">
                  <c:v>0.69499999999999995</c:v>
                </c:pt>
                <c:pt idx="696">
                  <c:v>0.69599999999999995</c:v>
                </c:pt>
                <c:pt idx="697">
                  <c:v>0.69699999999999995</c:v>
                </c:pt>
                <c:pt idx="698">
                  <c:v>0.69799999999999995</c:v>
                </c:pt>
                <c:pt idx="699">
                  <c:v>0.69899999999999995</c:v>
                </c:pt>
                <c:pt idx="700">
                  <c:v>0.7</c:v>
                </c:pt>
                <c:pt idx="701">
                  <c:v>0.70099999999999996</c:v>
                </c:pt>
                <c:pt idx="702">
                  <c:v>0.70199999999999996</c:v>
                </c:pt>
                <c:pt idx="703">
                  <c:v>0.70299999999999996</c:v>
                </c:pt>
                <c:pt idx="704">
                  <c:v>0.70399999999999996</c:v>
                </c:pt>
                <c:pt idx="705">
                  <c:v>0.70499999999999996</c:v>
                </c:pt>
                <c:pt idx="706">
                  <c:v>0.70599999999999996</c:v>
                </c:pt>
                <c:pt idx="707">
                  <c:v>0.70699999999999996</c:v>
                </c:pt>
                <c:pt idx="708">
                  <c:v>0.70799999999999996</c:v>
                </c:pt>
                <c:pt idx="709">
                  <c:v>0.70899999999999996</c:v>
                </c:pt>
                <c:pt idx="710">
                  <c:v>0.71</c:v>
                </c:pt>
                <c:pt idx="711">
                  <c:v>0.71099999999999997</c:v>
                </c:pt>
                <c:pt idx="712">
                  <c:v>0.71199999999999997</c:v>
                </c:pt>
                <c:pt idx="713">
                  <c:v>0.71299999999999997</c:v>
                </c:pt>
                <c:pt idx="714">
                  <c:v>0.71399999999999997</c:v>
                </c:pt>
                <c:pt idx="715">
                  <c:v>0.71499999999999997</c:v>
                </c:pt>
                <c:pt idx="716">
                  <c:v>0.71599999999999997</c:v>
                </c:pt>
                <c:pt idx="717">
                  <c:v>0.71699999999999997</c:v>
                </c:pt>
                <c:pt idx="718">
                  <c:v>0.71799999999999997</c:v>
                </c:pt>
                <c:pt idx="719">
                  <c:v>0.71899999999999997</c:v>
                </c:pt>
                <c:pt idx="720">
                  <c:v>0.72</c:v>
                </c:pt>
                <c:pt idx="721">
                  <c:v>0.72099999999999997</c:v>
                </c:pt>
                <c:pt idx="722">
                  <c:v>0.72199999999999998</c:v>
                </c:pt>
                <c:pt idx="723">
                  <c:v>0.72299999999999998</c:v>
                </c:pt>
                <c:pt idx="724">
                  <c:v>0.72399999999999998</c:v>
                </c:pt>
                <c:pt idx="725">
                  <c:v>0.72499999999999998</c:v>
                </c:pt>
                <c:pt idx="726">
                  <c:v>0.72599999999999998</c:v>
                </c:pt>
                <c:pt idx="727">
                  <c:v>0.72699999999999998</c:v>
                </c:pt>
                <c:pt idx="728">
                  <c:v>0.72799999999999998</c:v>
                </c:pt>
                <c:pt idx="729">
                  <c:v>0.72899999999999998</c:v>
                </c:pt>
                <c:pt idx="730">
                  <c:v>0.73</c:v>
                </c:pt>
                <c:pt idx="731">
                  <c:v>0.73099999999999998</c:v>
                </c:pt>
                <c:pt idx="732">
                  <c:v>0.73199999999999998</c:v>
                </c:pt>
                <c:pt idx="733">
                  <c:v>0.73299999999999998</c:v>
                </c:pt>
                <c:pt idx="734">
                  <c:v>0.73399999999999999</c:v>
                </c:pt>
                <c:pt idx="735">
                  <c:v>0.73499999999999999</c:v>
                </c:pt>
                <c:pt idx="736">
                  <c:v>0.73599999999999999</c:v>
                </c:pt>
                <c:pt idx="737">
                  <c:v>0.73699999999999999</c:v>
                </c:pt>
                <c:pt idx="738">
                  <c:v>0.73799999999999999</c:v>
                </c:pt>
                <c:pt idx="739">
                  <c:v>0.73899999999999999</c:v>
                </c:pt>
                <c:pt idx="740">
                  <c:v>0.74</c:v>
                </c:pt>
                <c:pt idx="741">
                  <c:v>0.74099999999999999</c:v>
                </c:pt>
                <c:pt idx="742">
                  <c:v>0.74199999999999999</c:v>
                </c:pt>
                <c:pt idx="743">
                  <c:v>0.74299999999999999</c:v>
                </c:pt>
                <c:pt idx="744">
                  <c:v>0.74399999999999999</c:v>
                </c:pt>
                <c:pt idx="745">
                  <c:v>0.745</c:v>
                </c:pt>
                <c:pt idx="746">
                  <c:v>0.746</c:v>
                </c:pt>
                <c:pt idx="747">
                  <c:v>0.747</c:v>
                </c:pt>
                <c:pt idx="748">
                  <c:v>0.748</c:v>
                </c:pt>
                <c:pt idx="749">
                  <c:v>0.749</c:v>
                </c:pt>
                <c:pt idx="750">
                  <c:v>0.75</c:v>
                </c:pt>
                <c:pt idx="751">
                  <c:v>0.751</c:v>
                </c:pt>
                <c:pt idx="752">
                  <c:v>0.752</c:v>
                </c:pt>
                <c:pt idx="753">
                  <c:v>0.753</c:v>
                </c:pt>
                <c:pt idx="754">
                  <c:v>0.754</c:v>
                </c:pt>
                <c:pt idx="755">
                  <c:v>0.755</c:v>
                </c:pt>
                <c:pt idx="756">
                  <c:v>0.75600000000000001</c:v>
                </c:pt>
                <c:pt idx="757">
                  <c:v>0.75700000000000001</c:v>
                </c:pt>
                <c:pt idx="758">
                  <c:v>0.75800000000000001</c:v>
                </c:pt>
                <c:pt idx="759">
                  <c:v>0.75900000000000001</c:v>
                </c:pt>
                <c:pt idx="760">
                  <c:v>0.76</c:v>
                </c:pt>
                <c:pt idx="761">
                  <c:v>0.76100000000000001</c:v>
                </c:pt>
                <c:pt idx="762">
                  <c:v>0.76200000000000001</c:v>
                </c:pt>
                <c:pt idx="763">
                  <c:v>0.76300000000000001</c:v>
                </c:pt>
                <c:pt idx="764">
                  <c:v>0.76400000000000001</c:v>
                </c:pt>
                <c:pt idx="765">
                  <c:v>0.76500000000000001</c:v>
                </c:pt>
                <c:pt idx="766">
                  <c:v>0.76600000000000001</c:v>
                </c:pt>
                <c:pt idx="767">
                  <c:v>0.76700000000000002</c:v>
                </c:pt>
                <c:pt idx="768">
                  <c:v>0.76800000000000002</c:v>
                </c:pt>
                <c:pt idx="769">
                  <c:v>0.76900000000000002</c:v>
                </c:pt>
                <c:pt idx="770">
                  <c:v>0.77</c:v>
                </c:pt>
                <c:pt idx="771">
                  <c:v>0.77100000000000002</c:v>
                </c:pt>
                <c:pt idx="772">
                  <c:v>0.77200000000000002</c:v>
                </c:pt>
                <c:pt idx="773">
                  <c:v>0.77300000000000002</c:v>
                </c:pt>
                <c:pt idx="774">
                  <c:v>0.77400000000000002</c:v>
                </c:pt>
                <c:pt idx="775">
                  <c:v>0.77500000000000002</c:v>
                </c:pt>
                <c:pt idx="776">
                  <c:v>0.77600000000000002</c:v>
                </c:pt>
                <c:pt idx="777">
                  <c:v>0.77700000000000002</c:v>
                </c:pt>
                <c:pt idx="778">
                  <c:v>0.77800000000000002</c:v>
                </c:pt>
                <c:pt idx="779">
                  <c:v>0.77900000000000003</c:v>
                </c:pt>
                <c:pt idx="780">
                  <c:v>0.78</c:v>
                </c:pt>
                <c:pt idx="781">
                  <c:v>0.78100000000000003</c:v>
                </c:pt>
                <c:pt idx="782">
                  <c:v>0.78200000000000003</c:v>
                </c:pt>
                <c:pt idx="783">
                  <c:v>0.78300000000000003</c:v>
                </c:pt>
                <c:pt idx="784">
                  <c:v>0.78400000000000003</c:v>
                </c:pt>
                <c:pt idx="785">
                  <c:v>0.78500000000000003</c:v>
                </c:pt>
                <c:pt idx="786">
                  <c:v>0.78600000000000003</c:v>
                </c:pt>
                <c:pt idx="787">
                  <c:v>0.78700000000000003</c:v>
                </c:pt>
                <c:pt idx="788">
                  <c:v>0.78800000000000003</c:v>
                </c:pt>
                <c:pt idx="789">
                  <c:v>0.78900000000000003</c:v>
                </c:pt>
                <c:pt idx="790">
                  <c:v>0.79</c:v>
                </c:pt>
                <c:pt idx="791">
                  <c:v>0.79100000000000004</c:v>
                </c:pt>
                <c:pt idx="792">
                  <c:v>0.79200000000000004</c:v>
                </c:pt>
                <c:pt idx="793">
                  <c:v>0.79300000000000004</c:v>
                </c:pt>
                <c:pt idx="794">
                  <c:v>0.79400000000000004</c:v>
                </c:pt>
                <c:pt idx="795">
                  <c:v>0.79500000000000004</c:v>
                </c:pt>
                <c:pt idx="796">
                  <c:v>0.79600000000000004</c:v>
                </c:pt>
                <c:pt idx="797">
                  <c:v>0.79700000000000004</c:v>
                </c:pt>
                <c:pt idx="798">
                  <c:v>0.79800000000000004</c:v>
                </c:pt>
                <c:pt idx="799">
                  <c:v>0.79900000000000004</c:v>
                </c:pt>
                <c:pt idx="800">
                  <c:v>0.8</c:v>
                </c:pt>
                <c:pt idx="801">
                  <c:v>0.80100000000000005</c:v>
                </c:pt>
                <c:pt idx="802">
                  <c:v>0.80200000000000005</c:v>
                </c:pt>
                <c:pt idx="803">
                  <c:v>0.80300000000000005</c:v>
                </c:pt>
                <c:pt idx="804">
                  <c:v>0.80400000000000005</c:v>
                </c:pt>
                <c:pt idx="805">
                  <c:v>0.80500000000000005</c:v>
                </c:pt>
                <c:pt idx="806">
                  <c:v>0.80600000000000005</c:v>
                </c:pt>
                <c:pt idx="807">
                  <c:v>0.80700000000000005</c:v>
                </c:pt>
                <c:pt idx="808">
                  <c:v>0.80800000000000005</c:v>
                </c:pt>
                <c:pt idx="809">
                  <c:v>0.80900000000000005</c:v>
                </c:pt>
                <c:pt idx="810">
                  <c:v>0.81</c:v>
                </c:pt>
                <c:pt idx="811">
                  <c:v>0.81100000000000005</c:v>
                </c:pt>
                <c:pt idx="812">
                  <c:v>0.81200000000000006</c:v>
                </c:pt>
                <c:pt idx="813">
                  <c:v>0.81299999999999994</c:v>
                </c:pt>
                <c:pt idx="814">
                  <c:v>0.81399999999999995</c:v>
                </c:pt>
                <c:pt idx="815">
                  <c:v>0.81499999999999995</c:v>
                </c:pt>
                <c:pt idx="816">
                  <c:v>0.81599999999999995</c:v>
                </c:pt>
                <c:pt idx="817">
                  <c:v>0.81699999999999995</c:v>
                </c:pt>
                <c:pt idx="818">
                  <c:v>0.81799999999999995</c:v>
                </c:pt>
                <c:pt idx="819">
                  <c:v>0.81899999999999995</c:v>
                </c:pt>
                <c:pt idx="820">
                  <c:v>0.82</c:v>
                </c:pt>
                <c:pt idx="821">
                  <c:v>0.82099999999999995</c:v>
                </c:pt>
                <c:pt idx="822">
                  <c:v>0.82199999999999995</c:v>
                </c:pt>
                <c:pt idx="823">
                  <c:v>0.82299999999999995</c:v>
                </c:pt>
                <c:pt idx="824">
                  <c:v>0.82399999999999995</c:v>
                </c:pt>
                <c:pt idx="825">
                  <c:v>0.82499999999999996</c:v>
                </c:pt>
                <c:pt idx="826">
                  <c:v>0.82599999999999996</c:v>
                </c:pt>
                <c:pt idx="827">
                  <c:v>0.82699999999999996</c:v>
                </c:pt>
                <c:pt idx="828">
                  <c:v>0.82799999999999996</c:v>
                </c:pt>
                <c:pt idx="829">
                  <c:v>0.82899999999999996</c:v>
                </c:pt>
                <c:pt idx="830">
                  <c:v>0.83</c:v>
                </c:pt>
                <c:pt idx="831">
                  <c:v>0.83099999999999996</c:v>
                </c:pt>
                <c:pt idx="832">
                  <c:v>0.83199999999999996</c:v>
                </c:pt>
                <c:pt idx="833">
                  <c:v>0.83299999999999996</c:v>
                </c:pt>
                <c:pt idx="834">
                  <c:v>0.83399999999999996</c:v>
                </c:pt>
                <c:pt idx="835">
                  <c:v>0.83499999999999996</c:v>
                </c:pt>
                <c:pt idx="836">
                  <c:v>0.83599999999999997</c:v>
                </c:pt>
                <c:pt idx="837">
                  <c:v>0.83699999999999997</c:v>
                </c:pt>
                <c:pt idx="838">
                  <c:v>0.83799999999999997</c:v>
                </c:pt>
                <c:pt idx="839">
                  <c:v>0.83899999999999997</c:v>
                </c:pt>
                <c:pt idx="840">
                  <c:v>0.84</c:v>
                </c:pt>
                <c:pt idx="841">
                  <c:v>0.84099999999999997</c:v>
                </c:pt>
                <c:pt idx="842">
                  <c:v>0.84199999999999997</c:v>
                </c:pt>
                <c:pt idx="843">
                  <c:v>0.84299999999999997</c:v>
                </c:pt>
                <c:pt idx="844">
                  <c:v>0.84399999999999997</c:v>
                </c:pt>
                <c:pt idx="845">
                  <c:v>0.84499999999999997</c:v>
                </c:pt>
                <c:pt idx="846">
                  <c:v>0.84599999999999997</c:v>
                </c:pt>
                <c:pt idx="847">
                  <c:v>0.84699999999999998</c:v>
                </c:pt>
                <c:pt idx="848">
                  <c:v>0.84799999999999998</c:v>
                </c:pt>
                <c:pt idx="849">
                  <c:v>0.84899999999999998</c:v>
                </c:pt>
                <c:pt idx="850">
                  <c:v>0.85</c:v>
                </c:pt>
                <c:pt idx="851">
                  <c:v>0.85099999999999998</c:v>
                </c:pt>
                <c:pt idx="852">
                  <c:v>0.85199999999999998</c:v>
                </c:pt>
                <c:pt idx="853">
                  <c:v>0.85299999999999998</c:v>
                </c:pt>
                <c:pt idx="854">
                  <c:v>0.85399999999999998</c:v>
                </c:pt>
                <c:pt idx="855">
                  <c:v>0.85499999999999998</c:v>
                </c:pt>
                <c:pt idx="856">
                  <c:v>0.85599999999999998</c:v>
                </c:pt>
                <c:pt idx="857">
                  <c:v>0.85699999999999998</c:v>
                </c:pt>
                <c:pt idx="858">
                  <c:v>0.85799999999999998</c:v>
                </c:pt>
                <c:pt idx="859">
                  <c:v>0.85899999999999999</c:v>
                </c:pt>
                <c:pt idx="860">
                  <c:v>0.86</c:v>
                </c:pt>
                <c:pt idx="861">
                  <c:v>0.86099999999999999</c:v>
                </c:pt>
                <c:pt idx="862">
                  <c:v>0.86199999999999999</c:v>
                </c:pt>
                <c:pt idx="863">
                  <c:v>0.86299999999999999</c:v>
                </c:pt>
                <c:pt idx="864">
                  <c:v>0.86399999999999999</c:v>
                </c:pt>
                <c:pt idx="865">
                  <c:v>0.86499999999999999</c:v>
                </c:pt>
                <c:pt idx="866">
                  <c:v>0.86599999999999999</c:v>
                </c:pt>
                <c:pt idx="867">
                  <c:v>0.86699999999999999</c:v>
                </c:pt>
                <c:pt idx="868">
                  <c:v>0.86799999999999999</c:v>
                </c:pt>
                <c:pt idx="869">
                  <c:v>0.86899999999999999</c:v>
                </c:pt>
                <c:pt idx="870">
                  <c:v>0.87</c:v>
                </c:pt>
                <c:pt idx="871">
                  <c:v>0.871</c:v>
                </c:pt>
                <c:pt idx="872">
                  <c:v>0.872</c:v>
                </c:pt>
                <c:pt idx="873">
                  <c:v>0.873</c:v>
                </c:pt>
                <c:pt idx="874">
                  <c:v>0.874</c:v>
                </c:pt>
                <c:pt idx="875">
                  <c:v>0.875</c:v>
                </c:pt>
                <c:pt idx="876">
                  <c:v>0.876</c:v>
                </c:pt>
                <c:pt idx="877">
                  <c:v>0.877</c:v>
                </c:pt>
                <c:pt idx="878">
                  <c:v>0.878</c:v>
                </c:pt>
                <c:pt idx="879">
                  <c:v>0.879</c:v>
                </c:pt>
                <c:pt idx="880">
                  <c:v>0.88</c:v>
                </c:pt>
                <c:pt idx="881">
                  <c:v>0.88100000000000001</c:v>
                </c:pt>
                <c:pt idx="882">
                  <c:v>0.88200000000000001</c:v>
                </c:pt>
                <c:pt idx="883">
                  <c:v>0.88300000000000001</c:v>
                </c:pt>
                <c:pt idx="884">
                  <c:v>0.88400000000000001</c:v>
                </c:pt>
                <c:pt idx="885">
                  <c:v>0.88500000000000001</c:v>
                </c:pt>
                <c:pt idx="886">
                  <c:v>0.88600000000000001</c:v>
                </c:pt>
                <c:pt idx="887">
                  <c:v>0.88700000000000001</c:v>
                </c:pt>
                <c:pt idx="888">
                  <c:v>0.88800000000000001</c:v>
                </c:pt>
                <c:pt idx="889">
                  <c:v>0.88900000000000001</c:v>
                </c:pt>
                <c:pt idx="890">
                  <c:v>0.89</c:v>
                </c:pt>
                <c:pt idx="891">
                  <c:v>0.89100000000000001</c:v>
                </c:pt>
                <c:pt idx="892">
                  <c:v>0.89200000000000002</c:v>
                </c:pt>
                <c:pt idx="893">
                  <c:v>0.89300000000000002</c:v>
                </c:pt>
                <c:pt idx="894">
                  <c:v>0.89400000000000002</c:v>
                </c:pt>
                <c:pt idx="895">
                  <c:v>0.89500000000000002</c:v>
                </c:pt>
                <c:pt idx="896">
                  <c:v>0.89600000000000002</c:v>
                </c:pt>
                <c:pt idx="897">
                  <c:v>0.89700000000000002</c:v>
                </c:pt>
                <c:pt idx="898">
                  <c:v>0.89800000000000002</c:v>
                </c:pt>
                <c:pt idx="899">
                  <c:v>0.89900000000000002</c:v>
                </c:pt>
                <c:pt idx="900">
                  <c:v>0.9</c:v>
                </c:pt>
                <c:pt idx="901">
                  <c:v>0.90100000000000002</c:v>
                </c:pt>
                <c:pt idx="902">
                  <c:v>0.90200000000000002</c:v>
                </c:pt>
                <c:pt idx="903">
                  <c:v>0.90300000000000002</c:v>
                </c:pt>
                <c:pt idx="904">
                  <c:v>0.90400000000000003</c:v>
                </c:pt>
                <c:pt idx="905">
                  <c:v>0.90500000000000003</c:v>
                </c:pt>
                <c:pt idx="906">
                  <c:v>0.90600000000000003</c:v>
                </c:pt>
                <c:pt idx="907">
                  <c:v>0.90700000000000003</c:v>
                </c:pt>
                <c:pt idx="908">
                  <c:v>0.90800000000000003</c:v>
                </c:pt>
                <c:pt idx="909">
                  <c:v>0.90900000000000003</c:v>
                </c:pt>
                <c:pt idx="910">
                  <c:v>0.91</c:v>
                </c:pt>
                <c:pt idx="911">
                  <c:v>0.91100000000000003</c:v>
                </c:pt>
                <c:pt idx="912">
                  <c:v>0.91200000000000003</c:v>
                </c:pt>
                <c:pt idx="913">
                  <c:v>0.91300000000000003</c:v>
                </c:pt>
                <c:pt idx="914">
                  <c:v>0.91400000000000003</c:v>
                </c:pt>
                <c:pt idx="915">
                  <c:v>0.91500000000000004</c:v>
                </c:pt>
                <c:pt idx="916">
                  <c:v>0.91600000000000004</c:v>
                </c:pt>
                <c:pt idx="917">
                  <c:v>0.91700000000000004</c:v>
                </c:pt>
                <c:pt idx="918">
                  <c:v>0.91800000000000004</c:v>
                </c:pt>
                <c:pt idx="919">
                  <c:v>0.91900000000000004</c:v>
                </c:pt>
                <c:pt idx="920">
                  <c:v>0.92</c:v>
                </c:pt>
                <c:pt idx="921">
                  <c:v>0.92100000000000004</c:v>
                </c:pt>
                <c:pt idx="922">
                  <c:v>0.92200000000000004</c:v>
                </c:pt>
                <c:pt idx="923">
                  <c:v>0.92300000000000004</c:v>
                </c:pt>
                <c:pt idx="924">
                  <c:v>0.92400000000000004</c:v>
                </c:pt>
                <c:pt idx="925">
                  <c:v>0.92500000000000004</c:v>
                </c:pt>
                <c:pt idx="926">
                  <c:v>0.92600000000000005</c:v>
                </c:pt>
                <c:pt idx="927">
                  <c:v>0.92700000000000005</c:v>
                </c:pt>
                <c:pt idx="928">
                  <c:v>0.92800000000000005</c:v>
                </c:pt>
                <c:pt idx="929">
                  <c:v>0.92900000000000005</c:v>
                </c:pt>
                <c:pt idx="930">
                  <c:v>0.93</c:v>
                </c:pt>
                <c:pt idx="931">
                  <c:v>0.93100000000000005</c:v>
                </c:pt>
                <c:pt idx="932">
                  <c:v>0.93200000000000005</c:v>
                </c:pt>
                <c:pt idx="933">
                  <c:v>0.93300000000000005</c:v>
                </c:pt>
                <c:pt idx="934">
                  <c:v>0.93400000000000005</c:v>
                </c:pt>
                <c:pt idx="935">
                  <c:v>0.93500000000000005</c:v>
                </c:pt>
                <c:pt idx="936">
                  <c:v>0.93600000000000005</c:v>
                </c:pt>
                <c:pt idx="937">
                  <c:v>0.93700000000000006</c:v>
                </c:pt>
                <c:pt idx="938">
                  <c:v>0.93799999999999994</c:v>
                </c:pt>
                <c:pt idx="939">
                  <c:v>0.93899999999999995</c:v>
                </c:pt>
                <c:pt idx="940">
                  <c:v>0.94</c:v>
                </c:pt>
                <c:pt idx="941">
                  <c:v>0.94099999999999995</c:v>
                </c:pt>
                <c:pt idx="942">
                  <c:v>0.94199999999999995</c:v>
                </c:pt>
                <c:pt idx="943">
                  <c:v>0.94299999999999995</c:v>
                </c:pt>
                <c:pt idx="944">
                  <c:v>0.94399999999999995</c:v>
                </c:pt>
                <c:pt idx="945">
                  <c:v>0.94499999999999995</c:v>
                </c:pt>
                <c:pt idx="946">
                  <c:v>0.94599999999999995</c:v>
                </c:pt>
                <c:pt idx="947">
                  <c:v>0.94699999999999995</c:v>
                </c:pt>
                <c:pt idx="948">
                  <c:v>0.94799999999999995</c:v>
                </c:pt>
                <c:pt idx="949">
                  <c:v>0.94899999999999995</c:v>
                </c:pt>
                <c:pt idx="950">
                  <c:v>0.95</c:v>
                </c:pt>
                <c:pt idx="951">
                  <c:v>0.95099999999999996</c:v>
                </c:pt>
                <c:pt idx="952">
                  <c:v>0.95199999999999996</c:v>
                </c:pt>
                <c:pt idx="953">
                  <c:v>0.95299999999999996</c:v>
                </c:pt>
                <c:pt idx="954">
                  <c:v>0.95399999999999996</c:v>
                </c:pt>
                <c:pt idx="955">
                  <c:v>0.95499999999999996</c:v>
                </c:pt>
                <c:pt idx="956">
                  <c:v>0.95599999999999996</c:v>
                </c:pt>
                <c:pt idx="957">
                  <c:v>0.95699999999999996</c:v>
                </c:pt>
                <c:pt idx="958">
                  <c:v>0.95799999999999996</c:v>
                </c:pt>
                <c:pt idx="959">
                  <c:v>0.95899999999999996</c:v>
                </c:pt>
                <c:pt idx="960">
                  <c:v>0.96</c:v>
                </c:pt>
                <c:pt idx="961">
                  <c:v>0.96099999999999997</c:v>
                </c:pt>
                <c:pt idx="962">
                  <c:v>0.96199999999999997</c:v>
                </c:pt>
                <c:pt idx="963">
                  <c:v>0.96299999999999997</c:v>
                </c:pt>
                <c:pt idx="964">
                  <c:v>0.96399999999999997</c:v>
                </c:pt>
                <c:pt idx="965">
                  <c:v>0.96499999999999997</c:v>
                </c:pt>
                <c:pt idx="966">
                  <c:v>0.96599999999999997</c:v>
                </c:pt>
                <c:pt idx="967">
                  <c:v>0.96699999999999997</c:v>
                </c:pt>
                <c:pt idx="968">
                  <c:v>0.96799999999999997</c:v>
                </c:pt>
                <c:pt idx="969">
                  <c:v>0.96899999999999997</c:v>
                </c:pt>
                <c:pt idx="970">
                  <c:v>0.97</c:v>
                </c:pt>
                <c:pt idx="971">
                  <c:v>0.97099999999999997</c:v>
                </c:pt>
                <c:pt idx="972">
                  <c:v>0.97199999999999998</c:v>
                </c:pt>
                <c:pt idx="973">
                  <c:v>0.97299999999999998</c:v>
                </c:pt>
                <c:pt idx="974">
                  <c:v>0.97399999999999998</c:v>
                </c:pt>
                <c:pt idx="975">
                  <c:v>0.97499999999999998</c:v>
                </c:pt>
                <c:pt idx="976">
                  <c:v>0.97599999999999998</c:v>
                </c:pt>
                <c:pt idx="977">
                  <c:v>0.97699999999999998</c:v>
                </c:pt>
                <c:pt idx="978">
                  <c:v>0.97799999999999998</c:v>
                </c:pt>
                <c:pt idx="979">
                  <c:v>0.97899999999999998</c:v>
                </c:pt>
                <c:pt idx="980">
                  <c:v>0.98</c:v>
                </c:pt>
                <c:pt idx="981">
                  <c:v>0.98099999999999998</c:v>
                </c:pt>
                <c:pt idx="982">
                  <c:v>0.98199999999999998</c:v>
                </c:pt>
                <c:pt idx="983">
                  <c:v>0.98299999999999998</c:v>
                </c:pt>
                <c:pt idx="984">
                  <c:v>0.98399999999999999</c:v>
                </c:pt>
                <c:pt idx="985">
                  <c:v>0.98499999999999999</c:v>
                </c:pt>
                <c:pt idx="986">
                  <c:v>0.98599999999999999</c:v>
                </c:pt>
                <c:pt idx="987">
                  <c:v>0.98699999999999999</c:v>
                </c:pt>
                <c:pt idx="988">
                  <c:v>0.98799999999999999</c:v>
                </c:pt>
                <c:pt idx="989">
                  <c:v>0.98899999999999999</c:v>
                </c:pt>
                <c:pt idx="990">
                  <c:v>0.99</c:v>
                </c:pt>
                <c:pt idx="991">
                  <c:v>0.99099999999999999</c:v>
                </c:pt>
                <c:pt idx="992">
                  <c:v>0.99199999999999999</c:v>
                </c:pt>
                <c:pt idx="993">
                  <c:v>0.99299999999999999</c:v>
                </c:pt>
                <c:pt idx="994">
                  <c:v>0.99399999999999999</c:v>
                </c:pt>
                <c:pt idx="995">
                  <c:v>0.995</c:v>
                </c:pt>
                <c:pt idx="996">
                  <c:v>0.996</c:v>
                </c:pt>
                <c:pt idx="997">
                  <c:v>0.997</c:v>
                </c:pt>
                <c:pt idx="998">
                  <c:v>0.998</c:v>
                </c:pt>
                <c:pt idx="999">
                  <c:v>0.999</c:v>
                </c:pt>
                <c:pt idx="1000" formatCode="0.0000">
                  <c:v>1</c:v>
                </c:pt>
              </c:numCache>
            </c:numRef>
          </c:xVal>
          <c:yVal>
            <c:numRef>
              <c:f>APropertiesDimless!$P$7:$P$1007</c:f>
              <c:numCache>
                <c:formatCode>0.0000</c:formatCode>
                <c:ptCount val="1001"/>
                <c:pt idx="1">
                  <c:v>1.4999893791649939E-3</c:v>
                </c:pt>
                <c:pt idx="2">
                  <c:v>2.9999582437867474E-3</c:v>
                </c:pt>
                <c:pt idx="3">
                  <c:v>4.4999076841665472E-3</c:v>
                </c:pt>
                <c:pt idx="4">
                  <c:v>5.9998387901025532E-3</c:v>
                </c:pt>
                <c:pt idx="5">
                  <c:v>7.4997526509091236E-3</c:v>
                </c:pt>
                <c:pt idx="6">
                  <c:v>8.9996503554358419E-3</c:v>
                </c:pt>
                <c:pt idx="7">
                  <c:v>1.049953299208679E-2</c:v>
                </c:pt>
                <c:pt idx="8">
                  <c:v>1.1999401648839317E-2</c:v>
                </c:pt>
                <c:pt idx="9">
                  <c:v>1.3499257413262921E-2</c:v>
                </c:pt>
                <c:pt idx="10">
                  <c:v>1.499910137253898E-2</c:v>
                </c:pt>
                <c:pt idx="11">
                  <c:v>1.6498934613479007E-2</c:v>
                </c:pt>
                <c:pt idx="12">
                  <c:v>1.7998758222544223E-2</c:v>
                </c:pt>
                <c:pt idx="13">
                  <c:v>1.9498573285863841E-2</c:v>
                </c:pt>
                <c:pt idx="14">
                  <c:v>2.0998380889254521E-2</c:v>
                </c:pt>
                <c:pt idx="15">
                  <c:v>2.2498182118239569E-2</c:v>
                </c:pt>
                <c:pt idx="16">
                  <c:v>2.3997978058067061E-2</c:v>
                </c:pt>
                <c:pt idx="17">
                  <c:v>2.5497769793729544E-2</c:v>
                </c:pt>
                <c:pt idx="18">
                  <c:v>2.6997558409982081E-2</c:v>
                </c:pt>
                <c:pt idx="19">
                  <c:v>2.8497344991362174E-2</c:v>
                </c:pt>
                <c:pt idx="20">
                  <c:v>2.9997130622207879E-2</c:v>
                </c:pt>
                <c:pt idx="21">
                  <c:v>3.1496916386676649E-2</c:v>
                </c:pt>
                <c:pt idx="22">
                  <c:v>3.2996703368764875E-2</c:v>
                </c:pt>
                <c:pt idx="23">
                  <c:v>3.4496492652326127E-2</c:v>
                </c:pt>
                <c:pt idx="24">
                  <c:v>3.5996285321089949E-2</c:v>
                </c:pt>
                <c:pt idx="25">
                  <c:v>3.7496082458681114E-2</c:v>
                </c:pt>
                <c:pt idx="26">
                  <c:v>3.8995885148638228E-2</c:v>
                </c:pt>
                <c:pt idx="27">
                  <c:v>4.0495694474432471E-2</c:v>
                </c:pt>
                <c:pt idx="28">
                  <c:v>4.1995511519486398E-2</c:v>
                </c:pt>
                <c:pt idx="29">
                  <c:v>4.3495337367193347E-2</c:v>
                </c:pt>
                <c:pt idx="30">
                  <c:v>4.4995173100935024E-2</c:v>
                </c:pt>
                <c:pt idx="31">
                  <c:v>4.6495019804101499E-2</c:v>
                </c:pt>
                <c:pt idx="32">
                  <c:v>4.7994878560109311E-2</c:v>
                </c:pt>
                <c:pt idx="33">
                  <c:v>4.9494750452420619E-2</c:v>
                </c:pt>
                <c:pt idx="34">
                  <c:v>5.0994636564561935E-2</c:v>
                </c:pt>
                <c:pt idx="35">
                  <c:v>5.249453798014253E-2</c:v>
                </c:pt>
                <c:pt idx="36">
                  <c:v>5.3994455782874054E-2</c:v>
                </c:pt>
                <c:pt idx="37">
                  <c:v>5.5494391056588196E-2</c:v>
                </c:pt>
                <c:pt idx="38">
                  <c:v>5.699434488525696E-2</c:v>
                </c:pt>
                <c:pt idx="39">
                  <c:v>5.8494318353009736E-2</c:v>
                </c:pt>
                <c:pt idx="40">
                  <c:v>5.9994312544153661E-2</c:v>
                </c:pt>
                <c:pt idx="41">
                  <c:v>6.1494328543191618E-2</c:v>
                </c:pt>
                <c:pt idx="42">
                  <c:v>6.2994367434841034E-2</c:v>
                </c:pt>
                <c:pt idx="43">
                  <c:v>6.4494430304053288E-2</c:v>
                </c:pt>
                <c:pt idx="44">
                  <c:v>6.5994518236031641E-2</c:v>
                </c:pt>
                <c:pt idx="45">
                  <c:v>6.7494632316251107E-2</c:v>
                </c:pt>
                <c:pt idx="46">
                  <c:v>6.8994773630476305E-2</c:v>
                </c:pt>
                <c:pt idx="47">
                  <c:v>7.049494326478109E-2</c:v>
                </c:pt>
                <c:pt idx="48">
                  <c:v>7.1995142305567097E-2</c:v>
                </c:pt>
                <c:pt idx="49">
                  <c:v>7.349537183958256E-2</c:v>
                </c:pt>
                <c:pt idx="50">
                  <c:v>7.4995632953941085E-2</c:v>
                </c:pt>
                <c:pt idx="51">
                  <c:v>7.6495926736141071E-2</c:v>
                </c:pt>
                <c:pt idx="52">
                  <c:v>7.7996254274084215E-2</c:v>
                </c:pt>
                <c:pt idx="53">
                  <c:v>7.9496616656094171E-2</c:v>
                </c:pt>
                <c:pt idx="54">
                  <c:v>8.0997014970936365E-2</c:v>
                </c:pt>
                <c:pt idx="55">
                  <c:v>8.2497450307835826E-2</c:v>
                </c:pt>
                <c:pt idx="56">
                  <c:v>8.3997923756497186E-2</c:v>
                </c:pt>
                <c:pt idx="57">
                  <c:v>8.5498436407123124E-2</c:v>
                </c:pt>
                <c:pt idx="58">
                  <c:v>8.6998989350433154E-2</c:v>
                </c:pt>
                <c:pt idx="59">
                  <c:v>8.8499583677683569E-2</c:v>
                </c:pt>
                <c:pt idx="60">
                  <c:v>9.0000220480684873E-2</c:v>
                </c:pt>
                <c:pt idx="61">
                  <c:v>9.1500900851822775E-2</c:v>
                </c:pt>
                <c:pt idx="62">
                  <c:v>9.3001625884076067E-2</c:v>
                </c:pt>
                <c:pt idx="63">
                  <c:v>9.4502396671035438E-2</c:v>
                </c:pt>
                <c:pt idx="64">
                  <c:v>9.6003214306923768E-2</c:v>
                </c:pt>
                <c:pt idx="65">
                  <c:v>9.7504079886614262E-2</c:v>
                </c:pt>
                <c:pt idx="66">
                  <c:v>9.9004994505650118E-2</c:v>
                </c:pt>
                <c:pt idx="67">
                  <c:v>0.10050595926026358</c:v>
                </c:pt>
                <c:pt idx="68">
                  <c:v>0.10200697524739497</c:v>
                </c:pt>
                <c:pt idx="69">
                  <c:v>0.10350804356471222</c:v>
                </c:pt>
                <c:pt idx="70">
                  <c:v>0.10500916531063005</c:v>
                </c:pt>
                <c:pt idx="71">
                  <c:v>0.10651034158432915</c:v>
                </c:pt>
                <c:pt idx="72">
                  <c:v>0.10801157348577556</c:v>
                </c:pt>
                <c:pt idx="73">
                  <c:v>0.10951286211574002</c:v>
                </c:pt>
                <c:pt idx="74">
                  <c:v>0.11101420857581742</c:v>
                </c:pt>
                <c:pt idx="75">
                  <c:v>0.112515613968446</c:v>
                </c:pt>
                <c:pt idx="76">
                  <c:v>0.11401707939692704</c:v>
                </c:pt>
                <c:pt idx="77">
                  <c:v>0.11551860596544411</c:v>
                </c:pt>
                <c:pt idx="78">
                  <c:v>0.11702019477908275</c:v>
                </c:pt>
                <c:pt idx="79">
                  <c:v>0.11852184694384996</c:v>
                </c:pt>
                <c:pt idx="80">
                  <c:v>0.12002356356669344</c:v>
                </c:pt>
                <c:pt idx="81">
                  <c:v>0.12152534575552187</c:v>
                </c:pt>
                <c:pt idx="82">
                  <c:v>0.1230271946192236</c:v>
                </c:pt>
                <c:pt idx="83">
                  <c:v>0.12452911126768754</c:v>
                </c:pt>
                <c:pt idx="84">
                  <c:v>0.12603109681182179</c:v>
                </c:pt>
                <c:pt idx="85">
                  <c:v>0.1275331523635739</c:v>
                </c:pt>
                <c:pt idx="86">
                  <c:v>0.1290352790359503</c:v>
                </c:pt>
                <c:pt idx="87">
                  <c:v>0.13053747794303666</c:v>
                </c:pt>
                <c:pt idx="88">
                  <c:v>0.13203975020001757</c:v>
                </c:pt>
                <c:pt idx="89">
                  <c:v>0.13354209692319594</c:v>
                </c:pt>
                <c:pt idx="90">
                  <c:v>0.13504451923001354</c:v>
                </c:pt>
                <c:pt idx="91">
                  <c:v>0.13654701823907106</c:v>
                </c:pt>
                <c:pt idx="92">
                  <c:v>0.13804959507014736</c:v>
                </c:pt>
                <c:pt idx="93">
                  <c:v>0.13955225084422052</c:v>
                </c:pt>
                <c:pt idx="94">
                  <c:v>0.14105498668348707</c:v>
                </c:pt>
                <c:pt idx="95">
                  <c:v>0.1425578037113831</c:v>
                </c:pt>
                <c:pt idx="96">
                  <c:v>0.14406070305260338</c:v>
                </c:pt>
                <c:pt idx="97">
                  <c:v>0.14556368583312293</c:v>
                </c:pt>
                <c:pt idx="98">
                  <c:v>0.14706675318021589</c:v>
                </c:pt>
                <c:pt idx="99">
                  <c:v>0.14856990622247698</c:v>
                </c:pt>
                <c:pt idx="100">
                  <c:v>0.15007314608984137</c:v>
                </c:pt>
                <c:pt idx="101">
                  <c:v>0.15157647391360549</c:v>
                </c:pt>
                <c:pt idx="102">
                  <c:v>0.15307989082644705</c:v>
                </c:pt>
                <c:pt idx="103">
                  <c:v>0.15458339796244588</c:v>
                </c:pt>
                <c:pt idx="104">
                  <c:v>0.15608699645710516</c:v>
                </c:pt>
                <c:pt idx="105">
                  <c:v>0.15759068744737051</c:v>
                </c:pt>
                <c:pt idx="106">
                  <c:v>0.15909447207165278</c:v>
                </c:pt>
                <c:pt idx="107">
                  <c:v>0.16059835146984686</c:v>
                </c:pt>
                <c:pt idx="108">
                  <c:v>0.16210232678335354</c:v>
                </c:pt>
                <c:pt idx="109">
                  <c:v>0.16360639915510083</c:v>
                </c:pt>
                <c:pt idx="110">
                  <c:v>0.16511056972956376</c:v>
                </c:pt>
                <c:pt idx="111">
                  <c:v>0.16661483965278628</c:v>
                </c:pt>
                <c:pt idx="112">
                  <c:v>0.16811921007240177</c:v>
                </c:pt>
                <c:pt idx="113">
                  <c:v>0.16962368213765472</c:v>
                </c:pt>
                <c:pt idx="114">
                  <c:v>0.17112825699942161</c:v>
                </c:pt>
                <c:pt idx="115">
                  <c:v>0.17263293581023206</c:v>
                </c:pt>
                <c:pt idx="116">
                  <c:v>0.17413771972429032</c:v>
                </c:pt>
                <c:pt idx="117">
                  <c:v>0.17564260989749675</c:v>
                </c:pt>
                <c:pt idx="118">
                  <c:v>0.17714760748746902</c:v>
                </c:pt>
                <c:pt idx="119">
                  <c:v>0.17865271365356405</c:v>
                </c:pt>
                <c:pt idx="120">
                  <c:v>0.1801579295568988</c:v>
                </c:pt>
                <c:pt idx="121">
                  <c:v>0.181663256360373</c:v>
                </c:pt>
                <c:pt idx="122">
                  <c:v>0.18316869522868987</c:v>
                </c:pt>
                <c:pt idx="123">
                  <c:v>0.18467424732837878</c:v>
                </c:pt>
                <c:pt idx="124">
                  <c:v>0.18617991382781635</c:v>
                </c:pt>
                <c:pt idx="125">
                  <c:v>0.18768569589724893</c:v>
                </c:pt>
                <c:pt idx="126">
                  <c:v>0.18919159470881416</c:v>
                </c:pt>
                <c:pt idx="127">
                  <c:v>0.19069761143656372</c:v>
                </c:pt>
                <c:pt idx="128">
                  <c:v>0.1922037472564847</c:v>
                </c:pt>
                <c:pt idx="129">
                  <c:v>0.19371000334652266</c:v>
                </c:pt>
                <c:pt idx="130">
                  <c:v>0.19521638088660301</c:v>
                </c:pt>
                <c:pt idx="131">
                  <c:v>0.19672288105865421</c:v>
                </c:pt>
                <c:pt idx="132">
                  <c:v>0.19822950504662976</c:v>
                </c:pt>
                <c:pt idx="133">
                  <c:v>0.19973625403653117</c:v>
                </c:pt>
                <c:pt idx="134">
                  <c:v>0.20124312921642995</c:v>
                </c:pt>
                <c:pt idx="135">
                  <c:v>0.20275013177649109</c:v>
                </c:pt>
                <c:pt idx="136">
                  <c:v>0.20425726290899521</c:v>
                </c:pt>
                <c:pt idx="137">
                  <c:v>0.20576452380836185</c:v>
                </c:pt>
                <c:pt idx="138">
                  <c:v>0.20727191567117215</c:v>
                </c:pt>
                <c:pt idx="139">
                  <c:v>0.20877943969619228</c:v>
                </c:pt>
                <c:pt idx="140">
                  <c:v>0.21028709708439608</c:v>
                </c:pt>
                <c:pt idx="141">
                  <c:v>0.21179488903898852</c:v>
                </c:pt>
                <c:pt idx="142">
                  <c:v>0.21330281676542953</c:v>
                </c:pt>
                <c:pt idx="143">
                  <c:v>0.21481088147145622</c:v>
                </c:pt>
                <c:pt idx="144">
                  <c:v>0.21631908436710745</c:v>
                </c:pt>
                <c:pt idx="145">
                  <c:v>0.21782742666474703</c:v>
                </c:pt>
                <c:pt idx="146">
                  <c:v>0.21933590957908727</c:v>
                </c:pt>
                <c:pt idx="147">
                  <c:v>0.22084453432721307</c:v>
                </c:pt>
                <c:pt idx="148">
                  <c:v>0.22235330212860521</c:v>
                </c:pt>
                <c:pt idx="149">
                  <c:v>0.22386221420516522</c:v>
                </c:pt>
                <c:pt idx="150">
                  <c:v>0.22537127178123864</c:v>
                </c:pt>
                <c:pt idx="151">
                  <c:v>0.22688047608363948</c:v>
                </c:pt>
                <c:pt idx="152">
                  <c:v>0.22838982834167476</c:v>
                </c:pt>
                <c:pt idx="153">
                  <c:v>0.22989932978716815</c:v>
                </c:pt>
                <c:pt idx="154">
                  <c:v>0.23140898165448526</c:v>
                </c:pt>
                <c:pt idx="155">
                  <c:v>0.2329187851805575</c:v>
                </c:pt>
                <c:pt idx="156">
                  <c:v>0.23442874160490751</c:v>
                </c:pt>
                <c:pt idx="157">
                  <c:v>0.235938852169673</c:v>
                </c:pt>
                <c:pt idx="158">
                  <c:v>0.23744911811963265</c:v>
                </c:pt>
                <c:pt idx="159">
                  <c:v>0.2389595407022303</c:v>
                </c:pt>
                <c:pt idx="160">
                  <c:v>0.2404701211676003</c:v>
                </c:pt>
                <c:pt idx="161">
                  <c:v>0.2419808607685931</c:v>
                </c:pt>
                <c:pt idx="162">
                  <c:v>0.24349176076079976</c:v>
                </c:pt>
                <c:pt idx="163">
                  <c:v>0.24500282240257834</c:v>
                </c:pt>
                <c:pt idx="164">
                  <c:v>0.24651404695507878</c:v>
                </c:pt>
                <c:pt idx="165">
                  <c:v>0.24802543568226859</c:v>
                </c:pt>
                <c:pt idx="166">
                  <c:v>0.24953698985095912</c:v>
                </c:pt>
                <c:pt idx="167">
                  <c:v>0.25104871073083102</c:v>
                </c:pt>
                <c:pt idx="168">
                  <c:v>0.25256059959446042</c:v>
                </c:pt>
                <c:pt idx="169">
                  <c:v>0.25407265771734477</c:v>
                </c:pt>
                <c:pt idx="170">
                  <c:v>0.25558488637792953</c:v>
                </c:pt>
                <c:pt idx="171">
                  <c:v>0.25709728685763461</c:v>
                </c:pt>
                <c:pt idx="172">
                  <c:v>0.2586098604408803</c:v>
                </c:pt>
                <c:pt idx="173">
                  <c:v>0.26012260841511436</c:v>
                </c:pt>
                <c:pt idx="174">
                  <c:v>0.26163553207083873</c:v>
                </c:pt>
                <c:pt idx="175">
                  <c:v>0.26314863270163591</c:v>
                </c:pt>
                <c:pt idx="176">
                  <c:v>0.26466191160419694</c:v>
                </c:pt>
                <c:pt idx="177">
                  <c:v>0.26617537007834791</c:v>
                </c:pt>
                <c:pt idx="178">
                  <c:v>0.26768900942707691</c:v>
                </c:pt>
                <c:pt idx="179">
                  <c:v>0.26920283095656217</c:v>
                </c:pt>
                <c:pt idx="180">
                  <c:v>0.27071683597619917</c:v>
                </c:pt>
                <c:pt idx="181">
                  <c:v>0.27223102579862846</c:v>
                </c:pt>
                <c:pt idx="182">
                  <c:v>0.27374540173976336</c:v>
                </c:pt>
                <c:pt idx="183">
                  <c:v>0.27525996511881806</c:v>
                </c:pt>
                <c:pt idx="184">
                  <c:v>0.27677471725833558</c:v>
                </c:pt>
                <c:pt idx="185">
                  <c:v>0.27828965948421591</c:v>
                </c:pt>
                <c:pt idx="186">
                  <c:v>0.27980479312574486</c:v>
                </c:pt>
                <c:pt idx="187">
                  <c:v>0.28132011951562191</c:v>
                </c:pt>
                <c:pt idx="188">
                  <c:v>0.28283563998998917</c:v>
                </c:pt>
                <c:pt idx="189">
                  <c:v>0.28435135588846067</c:v>
                </c:pt>
                <c:pt idx="190">
                  <c:v>0.28586726855415034</c:v>
                </c:pt>
                <c:pt idx="191">
                  <c:v>0.28738337933370195</c:v>
                </c:pt>
                <c:pt idx="192">
                  <c:v>0.28889968957731793</c:v>
                </c:pt>
                <c:pt idx="193">
                  <c:v>0.29041620063878909</c:v>
                </c:pt>
                <c:pt idx="194">
                  <c:v>0.29193291387552378</c:v>
                </c:pt>
                <c:pt idx="195">
                  <c:v>0.29344983064857805</c:v>
                </c:pt>
                <c:pt idx="196">
                  <c:v>0.29496695232268527</c:v>
                </c:pt>
                <c:pt idx="197">
                  <c:v>0.29648428026628615</c:v>
                </c:pt>
                <c:pt idx="198">
                  <c:v>0.29800181585155916</c:v>
                </c:pt>
                <c:pt idx="199">
                  <c:v>0.29951956045445055</c:v>
                </c:pt>
                <c:pt idx="200">
                  <c:v>0.30103751545470536</c:v>
                </c:pt>
                <c:pt idx="201">
                  <c:v>0.30255568223589741</c:v>
                </c:pt>
                <c:pt idx="202">
                  <c:v>0.30407406218546085</c:v>
                </c:pt>
                <c:pt idx="203">
                  <c:v>0.30559265669472102</c:v>
                </c:pt>
                <c:pt idx="204">
                  <c:v>0.30711146715892523</c:v>
                </c:pt>
                <c:pt idx="205">
                  <c:v>0.30863049497727468</c:v>
                </c:pt>
                <c:pt idx="206">
                  <c:v>0.3101497415529556</c:v>
                </c:pt>
                <c:pt idx="207">
                  <c:v>0.31166920829317113</c:v>
                </c:pt>
                <c:pt idx="208">
                  <c:v>0.31318889660917326</c:v>
                </c:pt>
                <c:pt idx="209">
                  <c:v>0.31470880791629485</c:v>
                </c:pt>
                <c:pt idx="210">
                  <c:v>0.31622894363398169</c:v>
                </c:pt>
                <c:pt idx="211">
                  <c:v>0.31774930518582534</c:v>
                </c:pt>
                <c:pt idx="212">
                  <c:v>0.31926989399959554</c:v>
                </c:pt>
                <c:pt idx="213">
                  <c:v>0.32079071150727279</c:v>
                </c:pt>
                <c:pt idx="214">
                  <c:v>0.32231175914508181</c:v>
                </c:pt>
                <c:pt idx="215">
                  <c:v>0.32383303835352406</c:v>
                </c:pt>
                <c:pt idx="216">
                  <c:v>0.32535455057741203</c:v>
                </c:pt>
                <c:pt idx="217">
                  <c:v>0.32687629726590178</c:v>
                </c:pt>
                <c:pt idx="218">
                  <c:v>0.32839827987252757</c:v>
                </c:pt>
                <c:pt idx="219">
                  <c:v>0.32992049985523531</c:v>
                </c:pt>
                <c:pt idx="220">
                  <c:v>0.33144295867641665</c:v>
                </c:pt>
                <c:pt idx="221">
                  <c:v>0.33296565780294402</c:v>
                </c:pt>
                <c:pt idx="222">
                  <c:v>0.33448859870620418</c:v>
                </c:pt>
                <c:pt idx="223">
                  <c:v>0.33601178286213396</c:v>
                </c:pt>
                <c:pt idx="224">
                  <c:v>0.33753521175125428</c:v>
                </c:pt>
                <c:pt idx="225">
                  <c:v>0.33905888685870611</c:v>
                </c:pt>
                <c:pt idx="226">
                  <c:v>0.34058280967428556</c:v>
                </c:pt>
                <c:pt idx="227">
                  <c:v>0.34210698169247927</c:v>
                </c:pt>
                <c:pt idx="228">
                  <c:v>0.34363140441250062</c:v>
                </c:pt>
                <c:pt idx="229">
                  <c:v>0.34515607933832548</c:v>
                </c:pt>
                <c:pt idx="230">
                  <c:v>0.34668100797872853</c:v>
                </c:pt>
                <c:pt idx="231">
                  <c:v>0.34820619184731949</c:v>
                </c:pt>
                <c:pt idx="232">
                  <c:v>0.3497316324625806</c:v>
                </c:pt>
                <c:pt idx="233">
                  <c:v>0.35125733134790238</c:v>
                </c:pt>
                <c:pt idx="234">
                  <c:v>0.35278329003162168</c:v>
                </c:pt>
                <c:pt idx="235">
                  <c:v>0.35430951004705846</c:v>
                </c:pt>
                <c:pt idx="236">
                  <c:v>0.35583599293255397</c:v>
                </c:pt>
                <c:pt idx="237">
                  <c:v>0.3573627402315081</c:v>
                </c:pt>
                <c:pt idx="238">
                  <c:v>0.3588897534924177</c:v>
                </c:pt>
                <c:pt idx="239">
                  <c:v>0.36041703426891447</c:v>
                </c:pt>
                <c:pt idx="240">
                  <c:v>0.36194458411980407</c:v>
                </c:pt>
                <c:pt idx="241">
                  <c:v>0.36347240460910479</c:v>
                </c:pt>
                <c:pt idx="242">
                  <c:v>0.36500049730608619</c:v>
                </c:pt>
                <c:pt idx="243">
                  <c:v>0.36652886378530863</c:v>
                </c:pt>
                <c:pt idx="244">
                  <c:v>0.36805750562666306</c:v>
                </c:pt>
                <c:pt idx="245">
                  <c:v>0.36958642441541006</c:v>
                </c:pt>
                <c:pt idx="246">
                  <c:v>0.3711156217422209</c:v>
                </c:pt>
                <c:pt idx="247">
                  <c:v>0.37264509920321692</c:v>
                </c:pt>
                <c:pt idx="248">
                  <c:v>0.37417485840001041</c:v>
                </c:pt>
                <c:pt idx="249">
                  <c:v>0.37570490093974562</c:v>
                </c:pt>
                <c:pt idx="250">
                  <c:v>0.37723522843513924</c:v>
                </c:pt>
                <c:pt idx="251">
                  <c:v>0.37876584250452267</c:v>
                </c:pt>
                <c:pt idx="252">
                  <c:v>0.3802967447718828</c:v>
                </c:pt>
                <c:pt idx="253">
                  <c:v>0.38182793686690403</c:v>
                </c:pt>
                <c:pt idx="254">
                  <c:v>0.38335942042501076</c:v>
                </c:pt>
                <c:pt idx="255">
                  <c:v>0.38489119708740954</c:v>
                </c:pt>
                <c:pt idx="256">
                  <c:v>0.38642326850113196</c:v>
                </c:pt>
                <c:pt idx="257">
                  <c:v>0.38795563631907715</c:v>
                </c:pt>
                <c:pt idx="258">
                  <c:v>0.38948830220005598</c:v>
                </c:pt>
                <c:pt idx="259">
                  <c:v>0.39102126780883356</c:v>
                </c:pt>
                <c:pt idx="260">
                  <c:v>0.39255453481617369</c:v>
                </c:pt>
                <c:pt idx="261">
                  <c:v>0.39408810489888302</c:v>
                </c:pt>
                <c:pt idx="262">
                  <c:v>0.39562197973985508</c:v>
                </c:pt>
                <c:pt idx="263">
                  <c:v>0.39715616102811563</c:v>
                </c:pt>
                <c:pt idx="264">
                  <c:v>0.39869065045886731</c:v>
                </c:pt>
                <c:pt idx="265">
                  <c:v>0.40022544973353447</c:v>
                </c:pt>
                <c:pt idx="266">
                  <c:v>0.40176056055981002</c:v>
                </c:pt>
                <c:pt idx="267">
                  <c:v>0.40329598465170002</c:v>
                </c:pt>
                <c:pt idx="268">
                  <c:v>0.40483172372957138</c:v>
                </c:pt>
                <c:pt idx="269">
                  <c:v>0.40636777952019704</c:v>
                </c:pt>
                <c:pt idx="270">
                  <c:v>0.40790415375680361</c:v>
                </c:pt>
                <c:pt idx="271">
                  <c:v>0.40944084817911902</c:v>
                </c:pt>
                <c:pt idx="272">
                  <c:v>0.41097786453341878</c:v>
                </c:pt>
                <c:pt idx="273">
                  <c:v>0.41251520457257501</c:v>
                </c:pt>
                <c:pt idx="274">
                  <c:v>0.41405287005610414</c:v>
                </c:pt>
                <c:pt idx="275">
                  <c:v>0.41559086275021545</c:v>
                </c:pt>
                <c:pt idx="276">
                  <c:v>0.41712918442786023</c:v>
                </c:pt>
                <c:pt idx="277">
                  <c:v>0.41866783686878034</c:v>
                </c:pt>
                <c:pt idx="278">
                  <c:v>0.4202068218595586</c:v>
                </c:pt>
                <c:pt idx="279">
                  <c:v>0.42174614119366827</c:v>
                </c:pt>
                <c:pt idx="280">
                  <c:v>0.42328579667152277</c:v>
                </c:pt>
                <c:pt idx="281">
                  <c:v>0.42482579010052779</c:v>
                </c:pt>
                <c:pt idx="282">
                  <c:v>0.42636612329513035</c:v>
                </c:pt>
                <c:pt idx="283">
                  <c:v>0.42790679807687149</c:v>
                </c:pt>
                <c:pt idx="284">
                  <c:v>0.42944781627443762</c:v>
                </c:pt>
                <c:pt idx="285">
                  <c:v>0.4309891797237122</c:v>
                </c:pt>
                <c:pt idx="286">
                  <c:v>0.43253089026782843</c:v>
                </c:pt>
                <c:pt idx="287">
                  <c:v>0.43407294975722233</c:v>
                </c:pt>
                <c:pt idx="288">
                  <c:v>0.43561536004968532</c:v>
                </c:pt>
                <c:pt idx="289">
                  <c:v>0.43715812301041823</c:v>
                </c:pt>
                <c:pt idx="290">
                  <c:v>0.43870124051208514</c:v>
                </c:pt>
                <c:pt idx="291">
                  <c:v>0.44024471443486746</c:v>
                </c:pt>
                <c:pt idx="292">
                  <c:v>0.44178854666651879</c:v>
                </c:pt>
                <c:pt idx="293">
                  <c:v>0.44333273910242066</c:v>
                </c:pt>
                <c:pt idx="294">
                  <c:v>0.44487729364563666</c:v>
                </c:pt>
                <c:pt idx="295">
                  <c:v>0.44642221220696976</c:v>
                </c:pt>
                <c:pt idx="296">
                  <c:v>0.44796749670501779</c:v>
                </c:pt>
                <c:pt idx="297">
                  <c:v>0.44951314906623052</c:v>
                </c:pt>
                <c:pt idx="298">
                  <c:v>0.45105917122496664</c:v>
                </c:pt>
                <c:pt idx="299">
                  <c:v>0.45260556512355155</c:v>
                </c:pt>
                <c:pt idx="300">
                  <c:v>0.45415233271233524</c:v>
                </c:pt>
                <c:pt idx="301">
                  <c:v>0.45569947594975047</c:v>
                </c:pt>
                <c:pt idx="302">
                  <c:v>0.45724699680237213</c:v>
                </c:pt>
                <c:pt idx="303">
                  <c:v>0.45879489724497624</c:v>
                </c:pt>
                <c:pt idx="304">
                  <c:v>0.46034317926059987</c:v>
                </c:pt>
                <c:pt idx="305">
                  <c:v>0.46189184484060042</c:v>
                </c:pt>
                <c:pt idx="306">
                  <c:v>0.46344089598471788</c:v>
                </c:pt>
                <c:pt idx="307">
                  <c:v>0.4649903347011346</c:v>
                </c:pt>
                <c:pt idx="308">
                  <c:v>0.46654016300653733</c:v>
                </c:pt>
                <c:pt idx="309">
                  <c:v>0.4680903829261791</c:v>
                </c:pt>
                <c:pt idx="310">
                  <c:v>0.46964099649394175</c:v>
                </c:pt>
                <c:pt idx="311">
                  <c:v>0.47119200575239895</c:v>
                </c:pt>
                <c:pt idx="312">
                  <c:v>0.47274341275287929</c:v>
                </c:pt>
                <c:pt idx="313">
                  <c:v>0.47429521955553061</c:v>
                </c:pt>
                <c:pt idx="314">
                  <c:v>0.47584742822938431</c:v>
                </c:pt>
                <c:pt idx="315">
                  <c:v>0.47740004085241955</c:v>
                </c:pt>
                <c:pt idx="316">
                  <c:v>0.47895305951162981</c:v>
                </c:pt>
                <c:pt idx="317">
                  <c:v>0.48050648630308762</c:v>
                </c:pt>
                <c:pt idx="318">
                  <c:v>0.48206032333201165</c:v>
                </c:pt>
                <c:pt idx="319">
                  <c:v>0.48361457271283326</c:v>
                </c:pt>
                <c:pt idx="320">
                  <c:v>0.48516923656926414</c:v>
                </c:pt>
                <c:pt idx="321">
                  <c:v>0.48672431703436375</c:v>
                </c:pt>
                <c:pt idx="322">
                  <c:v>0.48827981625060846</c:v>
                </c:pt>
                <c:pt idx="323">
                  <c:v>0.48983573636996003</c:v>
                </c:pt>
                <c:pt idx="324">
                  <c:v>0.49139207955393527</c:v>
                </c:pt>
                <c:pt idx="325">
                  <c:v>0.49294884797367555</c:v>
                </c:pt>
                <c:pt idx="326">
                  <c:v>0.49450604381001889</c:v>
                </c:pt>
                <c:pt idx="327">
                  <c:v>0.49606366925356915</c:v>
                </c:pt>
                <c:pt idx="328">
                  <c:v>0.49762172650476943</c:v>
                </c:pt>
                <c:pt idx="329">
                  <c:v>0.49918021777397314</c:v>
                </c:pt>
                <c:pt idx="330">
                  <c:v>0.50073914528151731</c:v>
                </c:pt>
                <c:pt idx="331">
                  <c:v>0.50229851125779623</c:v>
                </c:pt>
                <c:pt idx="332">
                  <c:v>0.50385831794333491</c:v>
                </c:pt>
                <c:pt idx="333">
                  <c:v>0.50541856758886428</c:v>
                </c:pt>
                <c:pt idx="334">
                  <c:v>0.50697926245539571</c:v>
                </c:pt>
                <c:pt idx="335">
                  <c:v>0.50854040481429696</c:v>
                </c:pt>
                <c:pt idx="336">
                  <c:v>0.51010199694736902</c:v>
                </c:pt>
                <c:pt idx="337">
                  <c:v>0.51166404114692221</c:v>
                </c:pt>
                <c:pt idx="338">
                  <c:v>0.51322653971585497</c:v>
                </c:pt>
                <c:pt idx="339">
                  <c:v>0.51478949496773052</c:v>
                </c:pt>
                <c:pt idx="340">
                  <c:v>0.51635290922685728</c:v>
                </c:pt>
                <c:pt idx="341">
                  <c:v>0.51791678482836701</c:v>
                </c:pt>
                <c:pt idx="342">
                  <c:v>0.51948112411829617</c:v>
                </c:pt>
                <c:pt idx="343">
                  <c:v>0.52104592945366512</c:v>
                </c:pt>
                <c:pt idx="344">
                  <c:v>0.52261120320256094</c:v>
                </c:pt>
                <c:pt idx="345">
                  <c:v>0.5241769477442193</c:v>
                </c:pt>
                <c:pt idx="346">
                  <c:v>0.52574316546910649</c:v>
                </c:pt>
                <c:pt idx="347">
                  <c:v>0.52730985877900327</c:v>
                </c:pt>
                <c:pt idx="348">
                  <c:v>0.52887703008708886</c:v>
                </c:pt>
                <c:pt idx="349">
                  <c:v>0.53044468181802595</c:v>
                </c:pt>
                <c:pt idx="350">
                  <c:v>0.53201281640804599</c:v>
                </c:pt>
                <c:pt idx="351">
                  <c:v>0.53358143630503529</c:v>
                </c:pt>
                <c:pt idx="352">
                  <c:v>0.53515054396862216</c:v>
                </c:pt>
                <c:pt idx="353">
                  <c:v>0.53672014187026407</c:v>
                </c:pt>
                <c:pt idx="354">
                  <c:v>0.53829023249333663</c:v>
                </c:pt>
                <c:pt idx="355">
                  <c:v>0.53986081833322197</c:v>
                </c:pt>
                <c:pt idx="356">
                  <c:v>0.54143190189739898</c:v>
                </c:pt>
                <c:pt idx="357">
                  <c:v>0.54300348570553369</c:v>
                </c:pt>
                <c:pt idx="358">
                  <c:v>0.54457557228957054</c:v>
                </c:pt>
                <c:pt idx="359">
                  <c:v>0.54614816419382461</c:v>
                </c:pt>
                <c:pt idx="360">
                  <c:v>0.54772126397507426</c:v>
                </c:pt>
                <c:pt idx="361">
                  <c:v>0.54929487420265444</c:v>
                </c:pt>
                <c:pt idx="362">
                  <c:v>0.550868997458552</c:v>
                </c:pt>
                <c:pt idx="363">
                  <c:v>0.55244363633750004</c:v>
                </c:pt>
                <c:pt idx="364">
                  <c:v>0.55401879344707383</c:v>
                </c:pt>
                <c:pt idx="365">
                  <c:v>0.55559447140778839</c:v>
                </c:pt>
                <c:pt idx="366">
                  <c:v>0.55717067285319521</c:v>
                </c:pt>
                <c:pt idx="367">
                  <c:v>0.55874740042998161</c:v>
                </c:pt>
                <c:pt idx="368">
                  <c:v>0.56032465679806887</c:v>
                </c:pt>
                <c:pt idx="369">
                  <c:v>0.56190244463071348</c:v>
                </c:pt>
                <c:pt idx="370">
                  <c:v>0.56348076661460722</c:v>
                </c:pt>
                <c:pt idx="371">
                  <c:v>0.56505962544997967</c:v>
                </c:pt>
                <c:pt idx="372">
                  <c:v>0.56663902385070053</c:v>
                </c:pt>
                <c:pt idx="373">
                  <c:v>0.56821896454438336</c:v>
                </c:pt>
                <c:pt idx="374">
                  <c:v>0.56979945027248957</c:v>
                </c:pt>
                <c:pt idx="375">
                  <c:v>0.57138048379043482</c:v>
                </c:pt>
                <c:pt idx="376">
                  <c:v>0.57296206786769444</c:v>
                </c:pt>
                <c:pt idx="377">
                  <c:v>0.5745442052879105</c:v>
                </c:pt>
                <c:pt idx="378">
                  <c:v>0.57612689884900092</c:v>
                </c:pt>
                <c:pt idx="379">
                  <c:v>0.57771015136326764</c:v>
                </c:pt>
                <c:pt idx="380">
                  <c:v>0.57929396565750668</c:v>
                </c:pt>
                <c:pt idx="381">
                  <c:v>0.58087834457311971</c:v>
                </c:pt>
                <c:pt idx="382">
                  <c:v>0.58246329096622551</c:v>
                </c:pt>
                <c:pt idx="383">
                  <c:v>0.5840488077077729</c:v>
                </c:pt>
                <c:pt idx="384">
                  <c:v>0.58563489768365495</c:v>
                </c:pt>
                <c:pt idx="385">
                  <c:v>0.58722156379482326</c:v>
                </c:pt>
                <c:pt idx="386">
                  <c:v>0.58880880895740484</c:v>
                </c:pt>
                <c:pt idx="387">
                  <c:v>0.5903966361028179</c:v>
                </c:pt>
                <c:pt idx="388">
                  <c:v>0.59198504817789099</c:v>
                </c:pt>
                <c:pt idx="389">
                  <c:v>0.59357404814498094</c:v>
                </c:pt>
                <c:pt idx="390">
                  <c:v>0.59516363898209346</c:v>
                </c:pt>
                <c:pt idx="391">
                  <c:v>0.59675382368300467</c:v>
                </c:pt>
                <c:pt idx="392">
                  <c:v>0.59834460525738209</c:v>
                </c:pt>
                <c:pt idx="393">
                  <c:v>0.59993598673090953</c:v>
                </c:pt>
                <c:pt idx="394">
                  <c:v>0.6015279711454099</c:v>
                </c:pt>
                <c:pt idx="395">
                  <c:v>0.60312056155897176</c:v>
                </c:pt>
                <c:pt idx="396">
                  <c:v>0.60471376104607577</c:v>
                </c:pt>
                <c:pt idx="397">
                  <c:v>0.60630757269772206</c:v>
                </c:pt>
                <c:pt idx="398">
                  <c:v>0.60790199962155955</c:v>
                </c:pt>
                <c:pt idx="399">
                  <c:v>0.60949704494201629</c:v>
                </c:pt>
                <c:pt idx="400">
                  <c:v>0.61109271180042934</c:v>
                </c:pt>
                <c:pt idx="401">
                  <c:v>0.61268900335517906</c:v>
                </c:pt>
                <c:pt idx="402">
                  <c:v>0.61428592278182181</c:v>
                </c:pt>
                <c:pt idx="403">
                  <c:v>0.61588347327322435</c:v>
                </c:pt>
                <c:pt idx="404">
                  <c:v>0.61748165803970056</c:v>
                </c:pt>
                <c:pt idx="405">
                  <c:v>0.61908048030914908</c:v>
                </c:pt>
                <c:pt idx="406">
                  <c:v>0.62067994332719112</c:v>
                </c:pt>
                <c:pt idx="407">
                  <c:v>0.6222800503573106</c:v>
                </c:pt>
                <c:pt idx="408">
                  <c:v>0.62388080468099538</c:v>
                </c:pt>
                <c:pt idx="409">
                  <c:v>0.62548220959787959</c:v>
                </c:pt>
                <c:pt idx="410">
                  <c:v>0.62708426842588727</c:v>
                </c:pt>
                <c:pt idx="411">
                  <c:v>0.62868698450137772</c:v>
                </c:pt>
                <c:pt idx="412">
                  <c:v>0.63029036117929138</c:v>
                </c:pt>
                <c:pt idx="413">
                  <c:v>0.63189440183329815</c:v>
                </c:pt>
                <c:pt idx="414">
                  <c:v>0.63349910985594637</c:v>
                </c:pt>
                <c:pt idx="415">
                  <c:v>0.63510448865881275</c:v>
                </c:pt>
                <c:pt idx="416">
                  <c:v>0.63671054167265506</c:v>
                </c:pt>
                <c:pt idx="417">
                  <c:v>0.63831727234756519</c:v>
                </c:pt>
                <c:pt idx="418">
                  <c:v>0.63992468415312365</c:v>
                </c:pt>
                <c:pt idx="419">
                  <c:v>0.64153278057855612</c:v>
                </c:pt>
                <c:pt idx="420">
                  <c:v>0.64314156513289078</c:v>
                </c:pt>
                <c:pt idx="421">
                  <c:v>0.64475104134511785</c:v>
                </c:pt>
                <c:pt idx="422">
                  <c:v>0.64636121276434988</c:v>
                </c:pt>
                <c:pt idx="423">
                  <c:v>0.6479720829599841</c:v>
                </c:pt>
                <c:pt idx="424">
                  <c:v>0.64958365552186614</c:v>
                </c:pt>
                <c:pt idx="425">
                  <c:v>0.65119593406045528</c:v>
                </c:pt>
                <c:pt idx="426">
                  <c:v>0.65280892220699105</c:v>
                </c:pt>
                <c:pt idx="427">
                  <c:v>0.65442262361366199</c:v>
                </c:pt>
                <c:pt idx="428">
                  <c:v>0.65603704195377521</c:v>
                </c:pt>
                <c:pt idx="429">
                  <c:v>0.65765218092192856</c:v>
                </c:pt>
                <c:pt idx="430">
                  <c:v>0.65926804423418317</c:v>
                </c:pt>
                <c:pt idx="431">
                  <c:v>0.66088463562823907</c:v>
                </c:pt>
                <c:pt idx="432">
                  <c:v>0.66250195886361185</c:v>
                </c:pt>
                <c:pt idx="433">
                  <c:v>0.66412001772180995</c:v>
                </c:pt>
                <c:pt idx="434">
                  <c:v>0.66573881600651574</c:v>
                </c:pt>
                <c:pt idx="435">
                  <c:v>0.66735835754376716</c:v>
                </c:pt>
                <c:pt idx="436">
                  <c:v>0.66897864618214065</c:v>
                </c:pt>
                <c:pt idx="437">
                  <c:v>0.67059968579293661</c:v>
                </c:pt>
                <c:pt idx="438">
                  <c:v>0.67222148027036721</c:v>
                </c:pt>
                <c:pt idx="439">
                  <c:v>0.67384403353174427</c:v>
                </c:pt>
                <c:pt idx="440">
                  <c:v>0.67546734951767096</c:v>
                </c:pt>
                <c:pt idx="441">
                  <c:v>0.67709143219223333</c:v>
                </c:pt>
                <c:pt idx="442">
                  <c:v>0.67871628554319607</c:v>
                </c:pt>
                <c:pt idx="443">
                  <c:v>0.6803419135821982</c:v>
                </c:pt>
                <c:pt idx="444">
                  <c:v>0.68196832034495081</c:v>
                </c:pt>
                <c:pt idx="445">
                  <c:v>0.68359550989143891</c:v>
                </c:pt>
                <c:pt idx="446">
                  <c:v>0.68522348630612251</c:v>
                </c:pt>
                <c:pt idx="447">
                  <c:v>0.68685225369814074</c:v>
                </c:pt>
                <c:pt idx="448">
                  <c:v>0.68848181620151949</c:v>
                </c:pt>
                <c:pt idx="449">
                  <c:v>0.69011217797537794</c:v>
                </c:pt>
                <c:pt idx="450">
                  <c:v>0.69174334320414055</c:v>
                </c:pt>
                <c:pt idx="451">
                  <c:v>0.69337531609774805</c:v>
                </c:pt>
                <c:pt idx="452">
                  <c:v>0.69500810089187381</c:v>
                </c:pt>
                <c:pt idx="453">
                  <c:v>0.69664170184813878</c:v>
                </c:pt>
                <c:pt idx="454">
                  <c:v>0.69827612325433186</c:v>
                </c:pt>
                <c:pt idx="455">
                  <c:v>0.69991136942462984</c:v>
                </c:pt>
                <c:pt idx="456">
                  <c:v>0.70154744469982222</c:v>
                </c:pt>
                <c:pt idx="457">
                  <c:v>0.70318435344753494</c:v>
                </c:pt>
                <c:pt idx="458">
                  <c:v>0.70482210006245993</c:v>
                </c:pt>
                <c:pt idx="459">
                  <c:v>0.70646068896658443</c:v>
                </c:pt>
                <c:pt idx="460">
                  <c:v>0.70810012460942351</c:v>
                </c:pt>
                <c:pt idx="461">
                  <c:v>0.70974041146825506</c:v>
                </c:pt>
                <c:pt idx="462">
                  <c:v>0.71138155404835723</c:v>
                </c:pt>
                <c:pt idx="463">
                  <c:v>0.7130235568832477</c:v>
                </c:pt>
                <c:pt idx="464">
                  <c:v>0.71466642453492679</c:v>
                </c:pt>
                <c:pt idx="465">
                  <c:v>0.71631016159412075</c:v>
                </c:pt>
                <c:pt idx="466">
                  <c:v>0.71795477268052865</c:v>
                </c:pt>
                <c:pt idx="467">
                  <c:v>0.7196002624430744</c:v>
                </c:pt>
                <c:pt idx="468">
                  <c:v>0.72124663556015622</c:v>
                </c:pt>
                <c:pt idx="469">
                  <c:v>0.72289389673990312</c:v>
                </c:pt>
                <c:pt idx="470">
                  <c:v>0.72454205072043154</c:v>
                </c:pt>
                <c:pt idx="471">
                  <c:v>0.72619110227010597</c:v>
                </c:pt>
                <c:pt idx="472">
                  <c:v>0.72784105618780182</c:v>
                </c:pt>
                <c:pt idx="473">
                  <c:v>0.72949191730316998</c:v>
                </c:pt>
                <c:pt idx="474">
                  <c:v>0.73114369047690597</c:v>
                </c:pt>
                <c:pt idx="475">
                  <c:v>0.73279638060102148</c:v>
                </c:pt>
                <c:pt idx="476">
                  <c:v>0.73444999259911725</c:v>
                </c:pt>
                <c:pt idx="477">
                  <c:v>0.73610453142666066</c:v>
                </c:pt>
                <c:pt idx="478">
                  <c:v>0.73776000207126469</c:v>
                </c:pt>
                <c:pt idx="479">
                  <c:v>0.73941640955297161</c:v>
                </c:pt>
                <c:pt idx="480">
                  <c:v>0.74107375892453775</c:v>
                </c:pt>
                <c:pt idx="481">
                  <c:v>0.7427320552717227</c:v>
                </c:pt>
                <c:pt idx="482">
                  <c:v>0.74439130371358031</c:v>
                </c:pt>
                <c:pt idx="483">
                  <c:v>0.74605150940275422</c:v>
                </c:pt>
                <c:pt idx="484">
                  <c:v>0.74771267752577608</c:v>
                </c:pt>
                <c:pt idx="485">
                  <c:v>0.74937481330336519</c:v>
                </c:pt>
                <c:pt idx="486">
                  <c:v>0.75103792199073394</c:v>
                </c:pt>
                <c:pt idx="487">
                  <c:v>0.75270200887789596</c:v>
                </c:pt>
                <c:pt idx="488">
                  <c:v>0.75436707928997571</c:v>
                </c:pt>
                <c:pt idx="489">
                  <c:v>0.75603313858752252</c:v>
                </c:pt>
                <c:pt idx="490">
                  <c:v>0.75770019216682982</c:v>
                </c:pt>
                <c:pt idx="491">
                  <c:v>0.75936824546025494</c:v>
                </c:pt>
                <c:pt idx="492">
                  <c:v>0.76103730393654367</c:v>
                </c:pt>
                <c:pt idx="493">
                  <c:v>0.76270737310115821</c:v>
                </c:pt>
                <c:pt idx="494">
                  <c:v>0.7643784584966089</c:v>
                </c:pt>
                <c:pt idx="495">
                  <c:v>0.76605056570279018</c:v>
                </c:pt>
                <c:pt idx="496">
                  <c:v>0.76772370033731674</c:v>
                </c:pt>
                <c:pt idx="497">
                  <c:v>0.76939786805586952</c:v>
                </c:pt>
                <c:pt idx="498">
                  <c:v>0.77107307455253937</c:v>
                </c:pt>
                <c:pt idx="499">
                  <c:v>0.77274932556017817</c:v>
                </c:pt>
                <c:pt idx="500">
                  <c:v>0.77442662685075225</c:v>
                </c:pt>
                <c:pt idx="501">
                  <c:v>0.77610498423570029</c:v>
                </c:pt>
                <c:pt idx="502">
                  <c:v>0.77778440356629508</c:v>
                </c:pt>
                <c:pt idx="503">
                  <c:v>0.77946489073400915</c:v>
                </c:pt>
                <c:pt idx="504">
                  <c:v>0.78114645167088503</c:v>
                </c:pt>
                <c:pt idx="505">
                  <c:v>0.78282909234990772</c:v>
                </c:pt>
                <c:pt idx="506">
                  <c:v>0.78451281878538426</c:v>
                </c:pt>
                <c:pt idx="507">
                  <c:v>0.78619763703332457</c:v>
                </c:pt>
                <c:pt idx="508">
                  <c:v>0.7878835531918289</c:v>
                </c:pt>
                <c:pt idx="509">
                  <c:v>0.78957057340147863</c:v>
                </c:pt>
                <c:pt idx="510">
                  <c:v>0.7912587038457306</c:v>
                </c:pt>
                <c:pt idx="511">
                  <c:v>0.7929479507513173</c:v>
                </c:pt>
                <c:pt idx="512">
                  <c:v>0.79463832038865068</c:v>
                </c:pt>
                <c:pt idx="513">
                  <c:v>0.79632981907223166</c:v>
                </c:pt>
                <c:pt idx="514">
                  <c:v>0.79802245316106202</c:v>
                </c:pt>
                <c:pt idx="515">
                  <c:v>0.79971622905906392</c:v>
                </c:pt>
                <c:pt idx="516">
                  <c:v>0.80141115321550027</c:v>
                </c:pt>
                <c:pt idx="517">
                  <c:v>0.80310723212540547</c:v>
                </c:pt>
                <c:pt idx="518">
                  <c:v>0.80480447233001484</c:v>
                </c:pt>
                <c:pt idx="519">
                  <c:v>0.80650288041720386</c:v>
                </c:pt>
                <c:pt idx="520">
                  <c:v>0.80820246302192911</c:v>
                </c:pt>
                <c:pt idx="521">
                  <c:v>0.80990322682667704</c:v>
                </c:pt>
                <c:pt idx="522">
                  <c:v>0.81160517856191516</c:v>
                </c:pt>
                <c:pt idx="523">
                  <c:v>0.81330832500655093</c:v>
                </c:pt>
                <c:pt idx="524">
                  <c:v>0.81501267298839364</c:v>
                </c:pt>
                <c:pt idx="525">
                  <c:v>0.81671822938462413</c:v>
                </c:pt>
                <c:pt idx="526">
                  <c:v>0.81842500112226801</c:v>
                </c:pt>
                <c:pt idx="527">
                  <c:v>0.82013299517867377</c:v>
                </c:pt>
                <c:pt idx="528">
                  <c:v>0.82184221858200002</c:v>
                </c:pt>
                <c:pt idx="529">
                  <c:v>0.82355267841170399</c:v>
                </c:pt>
                <c:pt idx="530">
                  <c:v>0.82526438179903949</c:v>
                </c:pt>
                <c:pt idx="531">
                  <c:v>0.82697733592755696</c:v>
                </c:pt>
                <c:pt idx="532">
                  <c:v>0.82869154803361478</c:v>
                </c:pt>
                <c:pt idx="533">
                  <c:v>0.83040702540688849</c:v>
                </c:pt>
                <c:pt idx="534">
                  <c:v>0.83212377539089577</c:v>
                </c:pt>
                <c:pt idx="535">
                  <c:v>0.83384180538351915</c:v>
                </c:pt>
                <c:pt idx="536">
                  <c:v>0.83556112283754058</c:v>
                </c:pt>
                <c:pt idx="537">
                  <c:v>0.83728173526117844</c:v>
                </c:pt>
                <c:pt idx="538">
                  <c:v>0.83900365021863432</c:v>
                </c:pt>
                <c:pt idx="539">
                  <c:v>0.84072687533064316</c:v>
                </c:pt>
                <c:pt idx="540">
                  <c:v>0.84245141827503267</c:v>
                </c:pt>
                <c:pt idx="541">
                  <c:v>0.84417728678728809</c:v>
                </c:pt>
                <c:pt idx="542">
                  <c:v>0.84590448866112311</c:v>
                </c:pt>
                <c:pt idx="543">
                  <c:v>0.84763303174905946</c:v>
                </c:pt>
                <c:pt idx="544">
                  <c:v>0.84936292396301216</c:v>
                </c:pt>
                <c:pt idx="545">
                  <c:v>0.85109417327488168</c:v>
                </c:pt>
                <c:pt idx="546">
                  <c:v>0.85282678771715448</c:v>
                </c:pt>
                <c:pt idx="547">
                  <c:v>0.85456077538350927</c:v>
                </c:pt>
                <c:pt idx="548">
                  <c:v>0.8562961444294328</c:v>
                </c:pt>
                <c:pt idx="549">
                  <c:v>0.85803290307284064</c:v>
                </c:pt>
                <c:pt idx="550">
                  <c:v>0.85977105959470723</c:v>
                </c:pt>
                <c:pt idx="551">
                  <c:v>0.86151062233970288</c:v>
                </c:pt>
                <c:pt idx="552">
                  <c:v>0.86325159971683996</c:v>
                </c:pt>
                <c:pt idx="553">
                  <c:v>0.8649940002001244</c:v>
                </c:pt>
                <c:pt idx="554">
                  <c:v>0.86673783232921808</c:v>
                </c:pt>
                <c:pt idx="555">
                  <c:v>0.86848310471010703</c:v>
                </c:pt>
                <c:pt idx="556">
                  <c:v>0.87022982601577992</c:v>
                </c:pt>
                <c:pt idx="557">
                  <c:v>0.87197800498691369</c:v>
                </c:pt>
                <c:pt idx="558">
                  <c:v>0.87372765043256828</c:v>
                </c:pt>
                <c:pt idx="559">
                  <c:v>0.87547877123088846</c:v>
                </c:pt>
                <c:pt idx="560">
                  <c:v>0.87723137632981796</c:v>
                </c:pt>
                <c:pt idx="561">
                  <c:v>0.87898547474781985</c:v>
                </c:pt>
                <c:pt idx="562">
                  <c:v>0.88074107557460402</c:v>
                </c:pt>
                <c:pt idx="563">
                  <c:v>0.88249818797186974</c:v>
                </c:pt>
                <c:pt idx="564">
                  <c:v>0.88425682117405247</c:v>
                </c:pt>
                <c:pt idx="565">
                  <c:v>0.8860169844890815</c:v>
                </c:pt>
                <c:pt idx="566">
                  <c:v>0.88777868729914777</c:v>
                </c:pt>
                <c:pt idx="567">
                  <c:v>0.88954193906148149</c:v>
                </c:pt>
                <c:pt idx="568">
                  <c:v>0.89130674930913911</c:v>
                </c:pt>
                <c:pt idx="569">
                  <c:v>0.89307312765180047</c:v>
                </c:pt>
                <c:pt idx="570">
                  <c:v>0.89484108377657612</c:v>
                </c:pt>
                <c:pt idx="571">
                  <c:v>0.8966106274488248</c:v>
                </c:pt>
                <c:pt idx="572">
                  <c:v>0.8983817685129829</c:v>
                </c:pt>
                <c:pt idx="573">
                  <c:v>0.90015451689340287</c:v>
                </c:pt>
                <c:pt idx="574">
                  <c:v>0.90192888259520099</c:v>
                </c:pt>
                <c:pt idx="575">
                  <c:v>0.90370487570512181</c:v>
                </c:pt>
                <c:pt idx="576">
                  <c:v>0.90548250639240724</c:v>
                </c:pt>
                <c:pt idx="577">
                  <c:v>0.90726178490968135</c:v>
                </c:pt>
                <c:pt idx="578">
                  <c:v>0.90904272159384392</c:v>
                </c:pt>
                <c:pt idx="579">
                  <c:v>0.91082532686697837</c:v>
                </c:pt>
                <c:pt idx="580">
                  <c:v>0.91260961123726925</c:v>
                </c:pt>
                <c:pt idx="581">
                  <c:v>0.91439558529993248</c:v>
                </c:pt>
                <c:pt idx="582">
                  <c:v>0.91618325973815895</c:v>
                </c:pt>
                <c:pt idx="583">
                  <c:v>0.91797264532406908</c:v>
                </c:pt>
                <c:pt idx="584">
                  <c:v>0.91976375291967982</c:v>
                </c:pt>
                <c:pt idx="585">
                  <c:v>0.92155659347788721</c:v>
                </c:pt>
                <c:pt idx="586">
                  <c:v>0.92335117804345757</c:v>
                </c:pt>
                <c:pt idx="587">
                  <c:v>0.92514751775403692</c:v>
                </c:pt>
                <c:pt idx="588">
                  <c:v>0.92694562384116863</c:v>
                </c:pt>
                <c:pt idx="589">
                  <c:v>0.92874550763132935</c:v>
                </c:pt>
                <c:pt idx="590">
                  <c:v>0.93054718054697649</c:v>
                </c:pt>
                <c:pt idx="591">
                  <c:v>0.9323506541076092</c:v>
                </c:pt>
                <c:pt idx="592">
                  <c:v>0.93415593993084567</c:v>
                </c:pt>
                <c:pt idx="593">
                  <c:v>0.93596304973351374</c:v>
                </c:pt>
                <c:pt idx="594">
                  <c:v>0.93777199533275568</c:v>
                </c:pt>
                <c:pt idx="595">
                  <c:v>0.93958278864714972</c:v>
                </c:pt>
                <c:pt idx="596">
                  <c:v>0.94139544169784595</c:v>
                </c:pt>
                <c:pt idx="597">
                  <c:v>0.94320996660971712</c:v>
                </c:pt>
                <c:pt idx="598">
                  <c:v>0.94502637561252611</c:v>
                </c:pt>
                <c:pt idx="599">
                  <c:v>0.94684468104210895</c:v>
                </c:pt>
                <c:pt idx="600">
                  <c:v>0.94866489534157439</c:v>
                </c:pt>
                <c:pt idx="601">
                  <c:v>0.95048703106251953</c:v>
                </c:pt>
                <c:pt idx="602">
                  <c:v>0.95231110086626369</c:v>
                </c:pt>
                <c:pt idx="603">
                  <c:v>0.95413711752509733</c:v>
                </c:pt>
                <c:pt idx="604">
                  <c:v>0.95596509392354845</c:v>
                </c:pt>
                <c:pt idx="605">
                  <c:v>0.95779504305967034</c:v>
                </c:pt>
                <c:pt idx="606">
                  <c:v>0.95962697804634078</c:v>
                </c:pt>
                <c:pt idx="607">
                  <c:v>0.96146091211258689</c:v>
                </c:pt>
                <c:pt idx="608">
                  <c:v>0.96329685860492109</c:v>
                </c:pt>
                <c:pt idx="609">
                  <c:v>0.96513483098870323</c:v>
                </c:pt>
                <c:pt idx="610">
                  <c:v>0.96697484284951463</c:v>
                </c:pt>
                <c:pt idx="611">
                  <c:v>0.96881690789455843</c:v>
                </c:pt>
                <c:pt idx="612">
                  <c:v>0.97066103995407449</c:v>
                </c:pt>
                <c:pt idx="613">
                  <c:v>0.97250725298277785</c:v>
                </c:pt>
                <c:pt idx="614">
                  <c:v>0.97435556106131505</c:v>
                </c:pt>
                <c:pt idx="615">
                  <c:v>0.97620597839774337</c:v>
                </c:pt>
                <c:pt idx="616">
                  <c:v>0.9780585193290311</c:v>
                </c:pt>
                <c:pt idx="617">
                  <c:v>0.97991319832257751</c:v>
                </c:pt>
                <c:pt idx="618">
                  <c:v>0.98177002997775598</c:v>
                </c:pt>
                <c:pt idx="619">
                  <c:v>0.98362902902748073</c:v>
                </c:pt>
                <c:pt idx="620">
                  <c:v>0.98549021033979356</c:v>
                </c:pt>
                <c:pt idx="621">
                  <c:v>0.98735358891947578</c:v>
                </c:pt>
                <c:pt idx="622">
                  <c:v>0.98921917990968256</c:v>
                </c:pt>
                <c:pt idx="623">
                  <c:v>0.99108699859360061</c:v>
                </c:pt>
                <c:pt idx="624">
                  <c:v>0.99295706039613252</c:v>
                </c:pt>
                <c:pt idx="625">
                  <c:v>0.99482938088560302</c:v>
                </c:pt>
                <c:pt idx="626">
                  <c:v>0.99670397577549097</c:v>
                </c:pt>
                <c:pt idx="627">
                  <c:v>0.99858086092618992</c:v>
                </c:pt>
                <c:pt idx="628">
                  <c:v>1.0004600523467895</c:v>
                </c:pt>
                <c:pt idx="629">
                  <c:v>1.0023415661968871</c:v>
                </c:pt>
                <c:pt idx="630">
                  <c:v>1.0042254187884261</c:v>
                </c:pt>
                <c:pt idx="631">
                  <c:v>1.0061116265875596</c:v>
                </c:pt>
                <c:pt idx="632">
                  <c:v>1.0080002062165441</c:v>
                </c:pt>
                <c:pt idx="633">
                  <c:v>1.0098911744556602</c:v>
                </c:pt>
                <c:pt idx="634">
                  <c:v>1.0117845482451635</c:v>
                </c:pt>
                <c:pt idx="635">
                  <c:v>1.0136803446872626</c:v>
                </c:pt>
                <c:pt idx="636">
                  <c:v>1.0155785810481301</c:v>
                </c:pt>
                <c:pt idx="637">
                  <c:v>1.0174792747599419</c:v>
                </c:pt>
                <c:pt idx="638">
                  <c:v>1.0193824434229477</c:v>
                </c:pt>
                <c:pt idx="639">
                  <c:v>1.0212881048075739</c:v>
                </c:pt>
                <c:pt idx="640">
                  <c:v>1.0231962768565588</c:v>
                </c:pt>
                <c:pt idx="641">
                  <c:v>1.0251069776871187</c:v>
                </c:pt>
                <c:pt idx="642">
                  <c:v>1.0270202255931498</c:v>
                </c:pt>
                <c:pt idx="643">
                  <c:v>1.028936039047462</c:v>
                </c:pt>
                <c:pt idx="644">
                  <c:v>1.0308544367040486</c:v>
                </c:pt>
                <c:pt idx="645">
                  <c:v>1.0327754374003897</c:v>
                </c:pt>
                <c:pt idx="646">
                  <c:v>1.0346990601597938</c:v>
                </c:pt>
                <c:pt idx="647">
                  <c:v>1.036625324193774</c:v>
                </c:pt>
                <c:pt idx="648">
                  <c:v>1.0385542489044601</c:v>
                </c:pt>
                <c:pt idx="649">
                  <c:v>1.0404858538870534</c:v>
                </c:pt>
                <c:pt idx="650">
                  <c:v>1.0424201589323139</c:v>
                </c:pt>
                <c:pt idx="651">
                  <c:v>1.0443571840290917</c:v>
                </c:pt>
                <c:pt idx="652">
                  <c:v>1.0462969493668957</c:v>
                </c:pt>
                <c:pt idx="653">
                  <c:v>1.0482394753385043</c:v>
                </c:pt>
                <c:pt idx="654">
                  <c:v>1.0501847825426167</c:v>
                </c:pt>
                <c:pt idx="655">
                  <c:v>1.0521328917865471</c:v>
                </c:pt>
                <c:pt idx="656">
                  <c:v>1.0540838240889621</c:v>
                </c:pt>
                <c:pt idx="657">
                  <c:v>1.0560376006826613</c:v>
                </c:pt>
                <c:pt idx="658">
                  <c:v>1.0579942430174043</c:v>
                </c:pt>
                <c:pt idx="659">
                  <c:v>1.059953772762781</c:v>
                </c:pt>
                <c:pt idx="660">
                  <c:v>1.0619162118111296</c:v>
                </c:pt>
                <c:pt idx="661">
                  <c:v>1.0638815822805021</c:v>
                </c:pt>
                <c:pt idx="662">
                  <c:v>1.065849906517679</c:v>
                </c:pt>
                <c:pt idx="663">
                  <c:v>1.0678212071012299</c:v>
                </c:pt>
                <c:pt idx="664">
                  <c:v>1.0697955068446288</c:v>
                </c:pt>
                <c:pt idx="665">
                  <c:v>1.0717728287994168</c:v>
                </c:pt>
                <c:pt idx="666">
                  <c:v>1.0737531962584188</c:v>
                </c:pt>
                <c:pt idx="667">
                  <c:v>1.0757366327590128</c:v>
                </c:pt>
                <c:pt idx="668">
                  <c:v>1.0777231620864531</c:v>
                </c:pt>
                <c:pt idx="669">
                  <c:v>1.0797128082772509</c:v>
                </c:pt>
                <c:pt idx="670">
                  <c:v>1.0817055956226076</c:v>
                </c:pt>
                <c:pt idx="671">
                  <c:v>1.0837015486719079</c:v>
                </c:pt>
                <c:pt idx="672">
                  <c:v>1.0857006922362724</c:v>
                </c:pt>
                <c:pt idx="673">
                  <c:v>1.0877030513921671</c:v>
                </c:pt>
                <c:pt idx="674">
                  <c:v>1.0897086514850758</c:v>
                </c:pt>
                <c:pt idx="675">
                  <c:v>1.0917175181332357</c:v>
                </c:pt>
                <c:pt idx="676">
                  <c:v>1.0937296772314329</c:v>
                </c:pt>
                <c:pt idx="677">
                  <c:v>1.0957451549548667</c:v>
                </c:pt>
                <c:pt idx="678">
                  <c:v>1.0977639777630761</c:v>
                </c:pt>
                <c:pt idx="679">
                  <c:v>1.0997861724039379</c:v>
                </c:pt>
                <c:pt idx="680">
                  <c:v>1.1018117659177287</c:v>
                </c:pt>
                <c:pt idx="681">
                  <c:v>1.1038407856412611</c:v>
                </c:pt>
                <c:pt idx="682">
                  <c:v>1.1058732592120888</c:v>
                </c:pt>
                <c:pt idx="683">
                  <c:v>1.1079092145727871</c:v>
                </c:pt>
                <c:pt idx="684">
                  <c:v>1.1099486799753056</c:v>
                </c:pt>
                <c:pt idx="685">
                  <c:v>1.1119916839853974</c:v>
                </c:pt>
                <c:pt idx="686">
                  <c:v>1.1140382554871275</c:v>
                </c:pt>
                <c:pt idx="687">
                  <c:v>1.1160884236874589</c:v>
                </c:pt>
                <c:pt idx="688">
                  <c:v>1.1181422181209211</c:v>
                </c:pt>
                <c:pt idx="689">
                  <c:v>1.1201996686543589</c:v>
                </c:pt>
                <c:pt idx="690">
                  <c:v>1.1222608054917671</c:v>
                </c:pt>
                <c:pt idx="691">
                  <c:v>1.1243256591792119</c:v>
                </c:pt>
                <c:pt idx="692">
                  <c:v>1.126394260609838</c:v>
                </c:pt>
                <c:pt idx="693">
                  <c:v>1.1284666410289685</c:v>
                </c:pt>
                <c:pt idx="694">
                  <c:v>1.1305428320392941</c:v>
                </c:pt>
                <c:pt idx="695">
                  <c:v>1.132622865606155</c:v>
                </c:pt>
                <c:pt idx="696">
                  <c:v>1.1347067740629235</c:v>
                </c:pt>
                <c:pt idx="697">
                  <c:v>1.1367945901164787</c:v>
                </c:pt>
                <c:pt idx="698">
                  <c:v>1.138886346852783</c:v>
                </c:pt>
                <c:pt idx="699">
                  <c:v>1.1409820777425619</c:v>
                </c:pt>
                <c:pt idx="700">
                  <c:v>1.1430818166470864</c:v>
                </c:pt>
                <c:pt idx="701">
                  <c:v>1.145185597824061</c:v>
                </c:pt>
                <c:pt idx="702">
                  <c:v>1.1472934559336256</c:v>
                </c:pt>
                <c:pt idx="703">
                  <c:v>1.1494054260444595</c:v>
                </c:pt>
                <c:pt idx="704">
                  <c:v>1.1515215436400084</c:v>
                </c:pt>
                <c:pt idx="705">
                  <c:v>1.1536418446248198</c:v>
                </c:pt>
                <c:pt idx="706">
                  <c:v>1.155766365331004</c:v>
                </c:pt>
                <c:pt idx="707">
                  <c:v>1.157895142524809</c:v>
                </c:pt>
                <c:pt idx="708">
                  <c:v>1.1600282134133271</c:v>
                </c:pt>
                <c:pt idx="709">
                  <c:v>1.1621656156513209</c:v>
                </c:pt>
                <c:pt idx="710">
                  <c:v>1.1643073873481851</c:v>
                </c:pt>
                <c:pt idx="711">
                  <c:v>1.166453567075036</c:v>
                </c:pt>
                <c:pt idx="712">
                  <c:v>1.1686041938719394</c:v>
                </c:pt>
                <c:pt idx="713">
                  <c:v>1.1707593072552767</c:v>
                </c:pt>
                <c:pt idx="714">
                  <c:v>1.1729189472252519</c:v>
                </c:pt>
                <c:pt idx="715">
                  <c:v>1.1750831542735429</c:v>
                </c:pt>
                <c:pt idx="716">
                  <c:v>1.177251969391103</c:v>
                </c:pt>
                <c:pt idx="717">
                  <c:v>1.1794254340761134</c:v>
                </c:pt>
                <c:pt idx="718">
                  <c:v>1.1816035903420901</c:v>
                </c:pt>
                <c:pt idx="719">
                  <c:v>1.1837864807261489</c:v>
                </c:pt>
                <c:pt idx="720">
                  <c:v>1.1859741482974364</c:v>
                </c:pt>
                <c:pt idx="721">
                  <c:v>1.1881666366657229</c:v>
                </c:pt>
                <c:pt idx="722">
                  <c:v>1.1903639899901679</c:v>
                </c:pt>
                <c:pt idx="723">
                  <c:v>1.192566252988259</c:v>
                </c:pt>
                <c:pt idx="724">
                  <c:v>1.1947734709449289</c:v>
                </c:pt>
                <c:pt idx="725">
                  <c:v>1.196985689721856</c:v>
                </c:pt>
                <c:pt idx="726">
                  <c:v>1.1992029557669495</c:v>
                </c:pt>
                <c:pt idx="727">
                  <c:v>1.2014253161240274</c:v>
                </c:pt>
                <c:pt idx="728">
                  <c:v>1.2036528184426907</c:v>
                </c:pt>
                <c:pt idx="729">
                  <c:v>1.2058855109883964</c:v>
                </c:pt>
                <c:pt idx="730">
                  <c:v>1.208123442652735</c:v>
                </c:pt>
                <c:pt idx="731">
                  <c:v>1.2103666629639234</c:v>
                </c:pt>
                <c:pt idx="732">
                  <c:v>1.2126152220975075</c:v>
                </c:pt>
                <c:pt idx="733">
                  <c:v>1.2148691708872854</c:v>
                </c:pt>
                <c:pt idx="734">
                  <c:v>1.2171285608364626</c:v>
                </c:pt>
                <c:pt idx="735">
                  <c:v>1.2193934441290335</c:v>
                </c:pt>
                <c:pt idx="736">
                  <c:v>1.2216638736413985</c:v>
                </c:pt>
                <c:pt idx="737">
                  <c:v>1.2239399029542311</c:v>
                </c:pt>
                <c:pt idx="738">
                  <c:v>1.2262215863645869</c:v>
                </c:pt>
                <c:pt idx="739">
                  <c:v>1.2285089788982733</c:v>
                </c:pt>
                <c:pt idx="740">
                  <c:v>1.2308021363224773</c:v>
                </c:pt>
                <c:pt idx="741">
                  <c:v>1.2331011151586631</c:v>
                </c:pt>
                <c:pt idx="742">
                  <c:v>1.2354059726957456</c:v>
                </c:pt>
                <c:pt idx="743">
                  <c:v>1.2377167670035432</c:v>
                </c:pt>
                <c:pt idx="744">
                  <c:v>1.240033556946522</c:v>
                </c:pt>
                <c:pt idx="745">
                  <c:v>1.2423564021978375</c:v>
                </c:pt>
                <c:pt idx="746">
                  <c:v>1.2446853632536752</c:v>
                </c:pt>
                <c:pt idx="747">
                  <c:v>1.2470205014479103</c:v>
                </c:pt>
                <c:pt idx="748">
                  <c:v>1.2493618789670822</c:v>
                </c:pt>
                <c:pt idx="749">
                  <c:v>1.2517095588656977</c:v>
                </c:pt>
                <c:pt idx="750">
                  <c:v>1.2540636050818743</c:v>
                </c:pt>
                <c:pt idx="751">
                  <c:v>1.2564240824533255</c:v>
                </c:pt>
                <c:pt idx="752">
                  <c:v>1.2587910567337013</c:v>
                </c:pt>
                <c:pt idx="753">
                  <c:v>1.2611645946092944</c:v>
                </c:pt>
                <c:pt idx="754">
                  <c:v>1.2635447637161197</c:v>
                </c:pt>
                <c:pt idx="755">
                  <c:v>1.2659316326573746</c:v>
                </c:pt>
                <c:pt idx="756">
                  <c:v>1.268325271021296</c:v>
                </c:pt>
                <c:pt idx="757">
                  <c:v>1.2707257493994202</c:v>
                </c:pt>
                <c:pt idx="758">
                  <c:v>1.2731331394052587</c:v>
                </c:pt>
                <c:pt idx="759">
                  <c:v>1.2755475136933974</c:v>
                </c:pt>
                <c:pt idx="760">
                  <c:v>1.2779689459790393</c:v>
                </c:pt>
                <c:pt idx="761">
                  <c:v>1.2803975110579899</c:v>
                </c:pt>
                <c:pt idx="762">
                  <c:v>1.2828332848271118</c:v>
                </c:pt>
                <c:pt idx="763">
                  <c:v>1.2852763443052466</c:v>
                </c:pt>
                <c:pt idx="764">
                  <c:v>1.2877267676546296</c:v>
                </c:pt>
                <c:pt idx="765">
                  <c:v>1.2901846342028067</c:v>
                </c:pt>
                <c:pt idx="766">
                  <c:v>1.2926500244650607</c:v>
                </c:pt>
                <c:pt idx="767">
                  <c:v>1.2951230201673716</c:v>
                </c:pt>
                <c:pt idx="768">
                  <c:v>1.2976037042699211</c:v>
                </c:pt>
                <c:pt idx="769">
                  <c:v>1.300092160991154</c:v>
                </c:pt>
                <c:pt idx="770">
                  <c:v>1.3025884758324184</c:v>
                </c:pt>
                <c:pt idx="771">
                  <c:v>1.3050927356031958</c:v>
                </c:pt>
                <c:pt idx="772">
                  <c:v>1.3076050284469392</c:v>
                </c:pt>
                <c:pt idx="773">
                  <c:v>1.3101254438675387</c:v>
                </c:pt>
                <c:pt idx="774">
                  <c:v>1.312654072756432</c:v>
                </c:pt>
                <c:pt idx="775">
                  <c:v>1.3151910074203743</c:v>
                </c:pt>
                <c:pt idx="776">
                  <c:v>1.3177363416098928</c:v>
                </c:pt>
                <c:pt idx="777">
                  <c:v>1.3202901705484431</c:v>
                </c:pt>
                <c:pt idx="778">
                  <c:v>1.3228525909622859</c:v>
                </c:pt>
                <c:pt idx="779">
                  <c:v>1.3254237011111096</c:v>
                </c:pt>
                <c:pt idx="780">
                  <c:v>1.3280036008194158</c:v>
                </c:pt>
                <c:pt idx="781">
                  <c:v>1.3305923915086968</c:v>
                </c:pt>
                <c:pt idx="782">
                  <c:v>1.3331901762304184</c:v>
                </c:pt>
                <c:pt idx="783">
                  <c:v>1.3357970596998485</c:v>
                </c:pt>
                <c:pt idx="784">
                  <c:v>1.3384131483307364</c:v>
                </c:pt>
                <c:pt idx="785">
                  <c:v>1.3410385502708855</c:v>
                </c:pt>
                <c:pt idx="786">
                  <c:v>1.3436733754386414</c:v>
                </c:pt>
                <c:pt idx="787">
                  <c:v>1.3463177355603142</c:v>
                </c:pt>
                <c:pt idx="788">
                  <c:v>1.3489717442085811</c:v>
                </c:pt>
                <c:pt idx="789">
                  <c:v>1.3516355168418857</c:v>
                </c:pt>
                <c:pt idx="790">
                  <c:v>1.3543091708448638</c:v>
                </c:pt>
                <c:pt idx="791">
                  <c:v>1.3569928255698445</c:v>
                </c:pt>
                <c:pt idx="792">
                  <c:v>1.3596866023794385</c:v>
                </c:pt>
                <c:pt idx="793">
                  <c:v>1.3623906246902617</c:v>
                </c:pt>
                <c:pt idx="794">
                  <c:v>1.3651050180178268</c:v>
                </c:pt>
                <c:pt idx="795">
                  <c:v>1.3678299100226363</c:v>
                </c:pt>
                <c:pt idx="796">
                  <c:v>1.3705654305575203</c:v>
                </c:pt>
                <c:pt idx="797">
                  <c:v>1.3733117117162572</c:v>
                </c:pt>
                <c:pt idx="798">
                  <c:v>1.3760688878835139</c:v>
                </c:pt>
                <c:pt idx="799">
                  <c:v>1.3788370957861578</c:v>
                </c:pt>
                <c:pt idx="800">
                  <c:v>1.3816164745459751</c:v>
                </c:pt>
                <c:pt idx="801">
                  <c:v>1.3844071657338481</c:v>
                </c:pt>
                <c:pt idx="802">
                  <c:v>1.3872093134254355</c:v>
                </c:pt>
                <c:pt idx="803">
                  <c:v>1.3900230642584095</c:v>
                </c:pt>
                <c:pt idx="804">
                  <c:v>1.3928485674912938</c:v>
                </c:pt>
                <c:pt idx="805">
                  <c:v>1.3956859750639672</c:v>
                </c:pt>
                <c:pt idx="806">
                  <c:v>1.3985354416598772</c:v>
                </c:pt>
                <c:pt idx="807">
                  <c:v>1.4013971247700239</c:v>
                </c:pt>
                <c:pt idx="808">
                  <c:v>1.4042711847587865</c:v>
                </c:pt>
                <c:pt idx="809">
                  <c:v>1.407157784931631</c:v>
                </c:pt>
                <c:pt idx="810">
                  <c:v>1.4100570916047874</c:v>
                </c:pt>
                <c:pt idx="811">
                  <c:v>1.4129692741769502</c:v>
                </c:pt>
                <c:pt idx="812">
                  <c:v>1.415894505203076</c:v>
                </c:pt>
                <c:pt idx="813">
                  <c:v>1.4188329604703487</c:v>
                </c:pt>
                <c:pt idx="814">
                  <c:v>1.4217848190763944</c:v>
                </c:pt>
                <c:pt idx="815">
                  <c:v>1.4247502635098195</c:v>
                </c:pt>
                <c:pt idx="816">
                  <c:v>1.4277294797331495</c:v>
                </c:pt>
                <c:pt idx="817">
                  <c:v>1.4307226572682703</c:v>
                </c:pt>
                <c:pt idx="818">
                  <c:v>1.4337299892844384</c:v>
                </c:pt>
                <c:pt idx="819">
                  <c:v>1.4367516726889744</c:v>
                </c:pt>
                <c:pt idx="820">
                  <c:v>1.4397879082207199</c:v>
                </c:pt>
                <c:pt idx="821">
                  <c:v>1.4428389005463678</c:v>
                </c:pt>
                <c:pt idx="822">
                  <c:v>1.445904858359766</c:v>
                </c:pt>
                <c:pt idx="823">
                  <c:v>1.4489859944843066</c:v>
                </c:pt>
                <c:pt idx="824">
                  <c:v>1.452082525978512</c:v>
                </c:pt>
                <c:pt idx="825">
                  <c:v>1.4551946742449391</c:v>
                </c:pt>
                <c:pt idx="826">
                  <c:v>1.4583226651425214</c:v>
                </c:pt>
                <c:pt idx="827">
                  <c:v>1.4614667291024852</c:v>
                </c:pt>
                <c:pt idx="828">
                  <c:v>1.4646271012479652</c:v>
                </c:pt>
                <c:pt idx="829">
                  <c:v>1.4678040215174697</c:v>
                </c:pt>
                <c:pt idx="830">
                  <c:v>1.4709977347923338</c:v>
                </c:pt>
                <c:pt idx="831">
                  <c:v>1.4742084910283215</c:v>
                </c:pt>
                <c:pt idx="832">
                  <c:v>1.4774365453915319</c:v>
                </c:pt>
                <c:pt idx="833">
                  <c:v>1.4806821583987801</c:v>
                </c:pt>
                <c:pt idx="834">
                  <c:v>1.4839455960626218</c:v>
                </c:pt>
                <c:pt idx="835">
                  <c:v>1.4872271300412139</c:v>
                </c:pt>
                <c:pt idx="836">
                  <c:v>1.4905270377931998</c:v>
                </c:pt>
                <c:pt idx="837">
                  <c:v>1.4938456027378049</c:v>
                </c:pt>
                <c:pt idx="838">
                  <c:v>1.4971831144203802</c:v>
                </c:pt>
                <c:pt idx="839">
                  <c:v>1.5005398686835829</c:v>
                </c:pt>
                <c:pt idx="840">
                  <c:v>1.5039161678444504</c:v>
                </c:pt>
                <c:pt idx="841">
                  <c:v>1.5073123208775807</c:v>
                </c:pt>
                <c:pt idx="842">
                  <c:v>1.5107286436046947</c:v>
                </c:pt>
                <c:pt idx="843">
                  <c:v>1.5141654588908326</c:v>
                </c:pt>
                <c:pt idx="844">
                  <c:v>1.5176230968474598</c:v>
                </c:pt>
                <c:pt idx="845">
                  <c:v>1.5211018950427704</c:v>
                </c:pt>
                <c:pt idx="846">
                  <c:v>1.5246021987195089</c:v>
                </c:pt>
                <c:pt idx="847">
                  <c:v>1.5281243610206001</c:v>
                </c:pt>
                <c:pt idx="848">
                  <c:v>1.5316687432229434</c:v>
                </c:pt>
                <c:pt idx="849">
                  <c:v>1.5352357149797182</c:v>
                </c:pt>
                <c:pt idx="850">
                  <c:v>1.5388256545715606</c:v>
                </c:pt>
                <c:pt idx="851">
                  <c:v>1.5424389491670079</c:v>
                </c:pt>
                <c:pt idx="852">
                  <c:v>1.5460759950926066</c:v>
                </c:pt>
                <c:pt idx="853">
                  <c:v>1.549737198113128</c:v>
                </c:pt>
                <c:pt idx="854">
                  <c:v>1.5534229737223211</c:v>
                </c:pt>
                <c:pt idx="855">
                  <c:v>1.557133747444682</c:v>
                </c:pt>
                <c:pt idx="856">
                  <c:v>1.5608699551487495</c:v>
                </c:pt>
                <c:pt idx="857">
                  <c:v>1.5646320433724243</c:v>
                </c:pt>
                <c:pt idx="858">
                  <c:v>1.5684204696608914</c:v>
                </c:pt>
                <c:pt idx="859">
                  <c:v>1.5722357029176919</c:v>
                </c:pt>
                <c:pt idx="860">
                  <c:v>1.5760782237695914</c:v>
                </c:pt>
                <c:pt idx="861">
                  <c:v>1.5799485249458578</c:v>
                </c:pt>
                <c:pt idx="862">
                  <c:v>1.5838471116726445</c:v>
                </c:pt>
                <c:pt idx="863">
                  <c:v>1.5877745020831857</c:v>
                </c:pt>
                <c:pt idx="864">
                  <c:v>1.5917312276445683</c:v>
                </c:pt>
                <c:pt idx="865">
                  <c:v>1.5957178336018636</c:v>
                </c:pt>
                <c:pt idx="866">
                  <c:v>1.5997348794404731</c:v>
                </c:pt>
                <c:pt idx="867">
                  <c:v>1.6037829393675698</c:v>
                </c:pt>
                <c:pt idx="868">
                  <c:v>1.6078626028135727</c:v>
                </c:pt>
                <c:pt idx="869">
                  <c:v>1.6119744749546592</c:v>
                </c:pt>
                <c:pt idx="870">
                  <c:v>1.6161191772573471</c:v>
                </c:pt>
                <c:pt idx="871">
                  <c:v>1.6202973480462679</c:v>
                </c:pt>
                <c:pt idx="872">
                  <c:v>1.6245096430963168</c:v>
                </c:pt>
                <c:pt idx="873">
                  <c:v>1.6287567362503981</c:v>
                </c:pt>
                <c:pt idx="874">
                  <c:v>1.6330393200641098</c:v>
                </c:pt>
                <c:pt idx="875">
                  <c:v>1.6373581064787603</c:v>
                </c:pt>
                <c:pt idx="876">
                  <c:v>1.641713827524188</c:v>
                </c:pt>
                <c:pt idx="877">
                  <c:v>1.6461072360529672</c:v>
                </c:pt>
                <c:pt idx="878">
                  <c:v>1.6505391065076749</c:v>
                </c:pt>
                <c:pt idx="879">
                  <c:v>1.6550102357229761</c:v>
                </c:pt>
                <c:pt idx="880">
                  <c:v>1.6595214437644223</c:v>
                </c:pt>
                <c:pt idx="881">
                  <c:v>1.6640735748059621</c:v>
                </c:pt>
                <c:pt idx="882">
                  <c:v>1.6686674980482925</c:v>
                </c:pt>
                <c:pt idx="883">
                  <c:v>1.6733041086803135</c:v>
                </c:pt>
                <c:pt idx="884">
                  <c:v>1.6779843288861078</c:v>
                </c:pt>
                <c:pt idx="885">
                  <c:v>1.6827091088999957</c:v>
                </c:pt>
                <c:pt idx="886">
                  <c:v>1.6874794281124175</c:v>
                </c:pt>
                <c:pt idx="887">
                  <c:v>1.6922962962295625</c:v>
                </c:pt>
                <c:pt idx="888">
                  <c:v>1.6971607544898415</c:v>
                </c:pt>
                <c:pt idx="889">
                  <c:v>1.7020738769405428</c:v>
                </c:pt>
                <c:pt idx="890">
                  <c:v>1.7070367717782151</c:v>
                </c:pt>
                <c:pt idx="891">
                  <c:v>1.7120505827565686</c:v>
                </c:pt>
                <c:pt idx="892">
                  <c:v>1.717116490665956</c:v>
                </c:pt>
                <c:pt idx="893">
                  <c:v>1.7222357148887624</c:v>
                </c:pt>
                <c:pt idx="894">
                  <c:v>1.7274095150353634</c:v>
                </c:pt>
                <c:pt idx="895">
                  <c:v>1.732639192665625</c:v>
                </c:pt>
                <c:pt idx="896">
                  <c:v>1.7379260931012701</c:v>
                </c:pt>
                <c:pt idx="897">
                  <c:v>1.7432716073348493</c:v>
                </c:pt>
                <c:pt idx="898">
                  <c:v>1.7486771740414577</c:v>
                </c:pt>
                <c:pt idx="899">
                  <c:v>1.7541442816997848</c:v>
                </c:pt>
                <c:pt idx="900">
                  <c:v>1.7596744708295946</c:v>
                </c:pt>
                <c:pt idx="901">
                  <c:v>1.7652693363532852</c:v>
                </c:pt>
                <c:pt idx="902">
                  <c:v>1.7709305300896987</c:v>
                </c:pt>
                <c:pt idx="903">
                  <c:v>1.7766597633890551</c:v>
                </c:pt>
                <c:pt idx="904">
                  <c:v>1.782458809918551</c:v>
                </c:pt>
                <c:pt idx="905">
                  <c:v>1.7883295086088615</c:v>
                </c:pt>
                <c:pt idx="906">
                  <c:v>1.7942737667727189</c:v>
                </c:pt>
                <c:pt idx="907">
                  <c:v>1.8002935634074984</c:v>
                </c:pt>
                <c:pt idx="908">
                  <c:v>1.8063909526948125</c:v>
                </c:pt>
                <c:pt idx="909">
                  <c:v>1.812568067711172</c:v>
                </c:pt>
                <c:pt idx="910">
                  <c:v>1.8188271243648808</c:v>
                </c:pt>
                <c:pt idx="911">
                  <c:v>1.825170425575664</c:v>
                </c:pt>
                <c:pt idx="912">
                  <c:v>1.8316003657149318</c:v>
                </c:pt>
                <c:pt idx="913">
                  <c:v>1.8381194353260808</c:v>
                </c:pt>
                <c:pt idx="914">
                  <c:v>1.8447302261459431</c:v>
                </c:pt>
                <c:pt idx="915">
                  <c:v>1.8514354364503793</c:v>
                </c:pt>
                <c:pt idx="916">
                  <c:v>1.8582378767490004</c:v>
                </c:pt>
                <c:pt idx="917">
                  <c:v>1.8651404758563177</c:v>
                </c:pt>
                <c:pt idx="918">
                  <c:v>1.8721462873690433</c:v>
                </c:pt>
                <c:pt idx="919">
                  <c:v>1.8792584965820951</c:v>
                </c:pt>
                <c:pt idx="920">
                  <c:v>1.886480427878795</c:v>
                </c:pt>
                <c:pt idx="921">
                  <c:v>1.8938155526342215</c:v>
                </c:pt>
                <c:pt idx="922">
                  <c:v>1.9012674976743131</c:v>
                </c:pt>
                <c:pt idx="923">
                  <c:v>1.908840054337527</c:v>
                </c:pt>
                <c:pt idx="924">
                  <c:v>1.9165371881904392</c:v>
                </c:pt>
                <c:pt idx="925">
                  <c:v>1.9243630494537669</c:v>
                </c:pt>
                <c:pt idx="926">
                  <c:v>1.9323219842010464</c:v>
                </c:pt>
                <c:pt idx="927">
                  <c:v>1.940418546398561</c:v>
                </c:pt>
                <c:pt idx="928">
                  <c:v>1.9486575108622075</c:v>
                </c:pt>
                <c:pt idx="929">
                  <c:v>1.9570438872149678</c:v>
                </c:pt>
                <c:pt idx="930">
                  <c:v>1.9655829349376703</c:v>
                </c:pt>
                <c:pt idx="931">
                  <c:v>1.9742801796155838</c:v>
                </c:pt>
                <c:pt idx="932">
                  <c:v>1.9831414304948902</c:v>
                </c:pt>
                <c:pt idx="933">
                  <c:v>1.992172799475572</c:v>
                </c:pt>
                <c:pt idx="934">
                  <c:v>2.0013807216817741</c:v>
                </c:pt>
                <c:pt idx="935">
                  <c:v>2.0107719777668067</c:v>
                </c:pt>
                <c:pt idx="936">
                  <c:v>2.0203537181283155</c:v>
                </c:pt>
                <c:pt idx="937">
                  <c:v>2.0301334892300043</c:v>
                </c:pt>
                <c:pt idx="938">
                  <c:v>2.0401192622499655</c:v>
                </c:pt>
                <c:pt idx="939">
                  <c:v>2.0503194643025551</c:v>
                </c:pt>
                <c:pt idx="940">
                  <c:v>2.0607430125115558</c:v>
                </c:pt>
                <c:pt idx="941">
                  <c:v>2.0713993512475861</c:v>
                </c:pt>
                <c:pt idx="942">
                  <c:v>2.0822984928828805</c:v>
                </c:pt>
                <c:pt idx="943">
                  <c:v>2.0934510624629477</c:v>
                </c:pt>
                <c:pt idx="944">
                  <c:v>2.1048683467479097</c:v>
                </c:pt>
                <c:pt idx="945">
                  <c:v>2.1165623481377138</c:v>
                </c:pt>
                <c:pt idx="946">
                  <c:v>2.1285458440665708</c:v>
                </c:pt>
                <c:pt idx="947">
                  <c:v>2.1408324525344709</c:v>
                </c:pt>
                <c:pt idx="948">
                  <c:v>2.1534367045394882</c:v>
                </c:pt>
                <c:pt idx="949">
                  <c:v>2.1663741242863002</c:v>
                </c:pt>
                <c:pt idx="950">
                  <c:v>2.1796613181772315</c:v>
                </c:pt>
                <c:pt idx="951">
                  <c:v>2.1933160737452213</c:v>
                </c:pt>
                <c:pt idx="952">
                  <c:v>2.2073574698685396</c:v>
                </c:pt>
                <c:pt idx="953">
                  <c:v>2.2218059998196793</c:v>
                </c:pt>
                <c:pt idx="954">
                  <c:v>2.2366837089527865</c:v>
                </c:pt>
                <c:pt idx="955">
                  <c:v>2.2520143491330962</c:v>
                </c:pt>
                <c:pt idx="956">
                  <c:v>2.2678235523684065</c:v>
                </c:pt>
                <c:pt idx="957">
                  <c:v>2.2841390265294801</c:v>
                </c:pt>
                <c:pt idx="958">
                  <c:v>2.300990776558808</c:v>
                </c:pt>
                <c:pt idx="959">
                  <c:v>2.3184113551854364</c:v>
                </c:pt>
                <c:pt idx="960">
                  <c:v>2.33643614791246</c:v>
                </c:pt>
                <c:pt idx="961">
                  <c:v>2.3551036979549744</c:v>
                </c:pt>
                <c:pt idx="962">
                  <c:v>2.3744560779198292</c:v>
                </c:pt>
                <c:pt idx="963">
                  <c:v>2.394539316386489</c:v>
                </c:pt>
                <c:pt idx="964">
                  <c:v>2.4154038892369503</c:v>
                </c:pt>
                <c:pt idx="965">
                  <c:v>2.4371052876789618</c:v>
                </c:pt>
                <c:pt idx="966">
                  <c:v>2.4597046775230074</c:v>
                </c:pt>
                <c:pt idx="967">
                  <c:v>2.4832696675593691</c:v>
                </c:pt>
                <c:pt idx="968">
                  <c:v>2.5078752090336587</c:v>
                </c:pt>
                <c:pt idx="969">
                  <c:v>2.5336046535007068</c:v>
                </c:pt>
                <c:pt idx="970">
                  <c:v>2.5605510031038907</c:v>
                </c:pt>
                <c:pt idx="971">
                  <c:v>2.5888183960604731</c:v>
                </c:pt>
                <c:pt idx="972">
                  <c:v>2.6185238814972225</c:v>
                </c:pt>
                <c:pt idx="973">
                  <c:v>2.6497995526901943</c:v>
                </c:pt>
                <c:pt idx="974">
                  <c:v>2.6827951275027311</c:v>
                </c:pt>
                <c:pt idx="975">
                  <c:v>2.7176810912056317</c:v>
                </c:pt>
                <c:pt idx="976">
                  <c:v>2.7546525525090737</c:v>
                </c:pt>
                <c:pt idx="977">
                  <c:v>2.793934012321782</c:v>
                </c:pt>
                <c:pt idx="978">
                  <c:v>2.8357853120529617</c:v>
                </c:pt>
                <c:pt idx="979">
                  <c:v>2.8805091225123447</c:v>
                </c:pt>
                <c:pt idx="980">
                  <c:v>2.9284604682968567</c:v>
                </c:pt>
                <c:pt idx="981">
                  <c:v>2.9800589755356497</c:v>
                </c:pt>
                <c:pt idx="982">
                  <c:v>3.0358048138231011</c:v>
                </c:pt>
                <c:pt idx="983">
                  <c:v>3.096299725716007</c:v>
                </c:pt>
                <c:pt idx="984">
                  <c:v>3.1622751810178156</c:v>
                </c:pt>
                <c:pt idx="985">
                  <c:v>3.2346306962907274</c:v>
                </c:pt>
                <c:pt idx="986">
                  <c:v>3.314486962606515</c:v>
                </c:pt>
                <c:pt idx="987">
                  <c:v>3.4032610570229092</c:v>
                </c:pt>
                <c:pt idx="988">
                  <c:v>3.5027754761070873</c:v>
                </c:pt>
                <c:pt idx="989">
                  <c:v>3.6154205725885271</c:v>
                </c:pt>
                <c:pt idx="990">
                  <c:v>3.7444043408781926</c:v>
                </c:pt>
                <c:pt idx="991">
                  <c:v>3.8941511057117606</c:v>
                </c:pt>
                <c:pt idx="992">
                  <c:v>4.0709668369151926</c:v>
                </c:pt>
                <c:pt idx="993">
                  <c:v>4.2842111667502349</c:v>
                </c:pt>
                <c:pt idx="994">
                  <c:v>4.5485060160394717</c:v>
                </c:pt>
                <c:pt idx="995">
                  <c:v>4.8882738643649981</c:v>
                </c:pt>
                <c:pt idx="996">
                  <c:v>5.3482067031433687</c:v>
                </c:pt>
                <c:pt idx="997">
                  <c:v>6.0217243200255481</c:v>
                </c:pt>
                <c:pt idx="998">
                  <c:v>7.1509592374227919</c:v>
                </c:pt>
                <c:pt idx="999">
                  <c:v>9.6989408121098446</c:v>
                </c:pt>
              </c:numCache>
            </c:numRef>
          </c:yVal>
          <c:smooth val="0"/>
        </c:ser>
        <c:ser>
          <c:idx val="4"/>
          <c:order val="4"/>
          <c:marker>
            <c:symbol val="none"/>
          </c:marker>
          <c:xVal>
            <c:numRef>
              <c:f>APropertiesDimless!$L$7:$L$1007</c:f>
              <c:numCache>
                <c:formatCode>0.000</c:formatCode>
                <c:ptCount val="1001"/>
                <c:pt idx="0">
                  <c:v>0</c:v>
                </c:pt>
                <c:pt idx="1">
                  <c:v>1E-3</c:v>
                </c:pt>
                <c:pt idx="2">
                  <c:v>2E-3</c:v>
                </c:pt>
                <c:pt idx="3">
                  <c:v>3.0000000000000001E-3</c:v>
                </c:pt>
                <c:pt idx="4">
                  <c:v>4.0000000000000001E-3</c:v>
                </c:pt>
                <c:pt idx="5">
                  <c:v>5.0000000000000001E-3</c:v>
                </c:pt>
                <c:pt idx="6">
                  <c:v>6.0000000000000001E-3</c:v>
                </c:pt>
                <c:pt idx="7">
                  <c:v>7.0000000000000001E-3</c:v>
                </c:pt>
                <c:pt idx="8">
                  <c:v>8.0000000000000002E-3</c:v>
                </c:pt>
                <c:pt idx="9">
                  <c:v>8.9999999999999993E-3</c:v>
                </c:pt>
                <c:pt idx="10">
                  <c:v>0.01</c:v>
                </c:pt>
                <c:pt idx="11">
                  <c:v>1.0999999999999999E-2</c:v>
                </c:pt>
                <c:pt idx="12">
                  <c:v>1.2E-2</c:v>
                </c:pt>
                <c:pt idx="13">
                  <c:v>1.2999999999999999E-2</c:v>
                </c:pt>
                <c:pt idx="14">
                  <c:v>1.4E-2</c:v>
                </c:pt>
                <c:pt idx="15">
                  <c:v>1.4999999999999999E-2</c:v>
                </c:pt>
                <c:pt idx="16">
                  <c:v>1.6E-2</c:v>
                </c:pt>
                <c:pt idx="17">
                  <c:v>1.7000000000000001E-2</c:v>
                </c:pt>
                <c:pt idx="18">
                  <c:v>1.7999999999999999E-2</c:v>
                </c:pt>
                <c:pt idx="19">
                  <c:v>1.9E-2</c:v>
                </c:pt>
                <c:pt idx="20">
                  <c:v>0.02</c:v>
                </c:pt>
                <c:pt idx="21">
                  <c:v>2.1000000000000001E-2</c:v>
                </c:pt>
                <c:pt idx="22">
                  <c:v>2.1999999999999999E-2</c:v>
                </c:pt>
                <c:pt idx="23">
                  <c:v>2.3E-2</c:v>
                </c:pt>
                <c:pt idx="24">
                  <c:v>2.4E-2</c:v>
                </c:pt>
                <c:pt idx="25">
                  <c:v>2.5000000000000001E-2</c:v>
                </c:pt>
                <c:pt idx="26">
                  <c:v>2.5999999999999999E-2</c:v>
                </c:pt>
                <c:pt idx="27">
                  <c:v>2.7E-2</c:v>
                </c:pt>
                <c:pt idx="28">
                  <c:v>2.8000000000000001E-2</c:v>
                </c:pt>
                <c:pt idx="29">
                  <c:v>2.9000000000000001E-2</c:v>
                </c:pt>
                <c:pt idx="30">
                  <c:v>0.03</c:v>
                </c:pt>
                <c:pt idx="31">
                  <c:v>3.1E-2</c:v>
                </c:pt>
                <c:pt idx="32">
                  <c:v>3.2000000000000001E-2</c:v>
                </c:pt>
                <c:pt idx="33">
                  <c:v>3.3000000000000002E-2</c:v>
                </c:pt>
                <c:pt idx="34">
                  <c:v>3.4000000000000002E-2</c:v>
                </c:pt>
                <c:pt idx="35">
                  <c:v>3.5000000000000003E-2</c:v>
                </c:pt>
                <c:pt idx="36">
                  <c:v>3.5999999999999997E-2</c:v>
                </c:pt>
                <c:pt idx="37">
                  <c:v>3.6999999999999998E-2</c:v>
                </c:pt>
                <c:pt idx="38">
                  <c:v>3.7999999999999999E-2</c:v>
                </c:pt>
                <c:pt idx="39">
                  <c:v>3.9E-2</c:v>
                </c:pt>
                <c:pt idx="40">
                  <c:v>0.04</c:v>
                </c:pt>
                <c:pt idx="41">
                  <c:v>4.1000000000000002E-2</c:v>
                </c:pt>
                <c:pt idx="42">
                  <c:v>4.2000000000000003E-2</c:v>
                </c:pt>
                <c:pt idx="43">
                  <c:v>4.2999999999999997E-2</c:v>
                </c:pt>
                <c:pt idx="44">
                  <c:v>4.3999999999999997E-2</c:v>
                </c:pt>
                <c:pt idx="45">
                  <c:v>4.4999999999999998E-2</c:v>
                </c:pt>
                <c:pt idx="46">
                  <c:v>4.5999999999999999E-2</c:v>
                </c:pt>
                <c:pt idx="47">
                  <c:v>4.7E-2</c:v>
                </c:pt>
                <c:pt idx="48">
                  <c:v>4.8000000000000001E-2</c:v>
                </c:pt>
                <c:pt idx="49">
                  <c:v>4.9000000000000002E-2</c:v>
                </c:pt>
                <c:pt idx="50">
                  <c:v>0.05</c:v>
                </c:pt>
                <c:pt idx="51">
                  <c:v>5.0999999999999997E-2</c:v>
                </c:pt>
                <c:pt idx="52">
                  <c:v>5.1999999999999998E-2</c:v>
                </c:pt>
                <c:pt idx="53">
                  <c:v>5.2999999999999999E-2</c:v>
                </c:pt>
                <c:pt idx="54">
                  <c:v>5.3999999999999999E-2</c:v>
                </c:pt>
                <c:pt idx="55">
                  <c:v>5.5E-2</c:v>
                </c:pt>
                <c:pt idx="56">
                  <c:v>5.6000000000000001E-2</c:v>
                </c:pt>
                <c:pt idx="57">
                  <c:v>5.7000000000000002E-2</c:v>
                </c:pt>
                <c:pt idx="58">
                  <c:v>5.8000000000000003E-2</c:v>
                </c:pt>
                <c:pt idx="59">
                  <c:v>5.8999999999999997E-2</c:v>
                </c:pt>
                <c:pt idx="60">
                  <c:v>0.06</c:v>
                </c:pt>
                <c:pt idx="61">
                  <c:v>6.0999999999999999E-2</c:v>
                </c:pt>
                <c:pt idx="62">
                  <c:v>6.2E-2</c:v>
                </c:pt>
                <c:pt idx="63">
                  <c:v>6.3E-2</c:v>
                </c:pt>
                <c:pt idx="64">
                  <c:v>6.4000000000000001E-2</c:v>
                </c:pt>
                <c:pt idx="65">
                  <c:v>6.5000000000000002E-2</c:v>
                </c:pt>
                <c:pt idx="66">
                  <c:v>6.6000000000000003E-2</c:v>
                </c:pt>
                <c:pt idx="67">
                  <c:v>6.7000000000000004E-2</c:v>
                </c:pt>
                <c:pt idx="68">
                  <c:v>6.8000000000000005E-2</c:v>
                </c:pt>
                <c:pt idx="69">
                  <c:v>6.9000000000000006E-2</c:v>
                </c:pt>
                <c:pt idx="70">
                  <c:v>7.0000000000000007E-2</c:v>
                </c:pt>
                <c:pt idx="71">
                  <c:v>7.0999999999999994E-2</c:v>
                </c:pt>
                <c:pt idx="72">
                  <c:v>7.1999999999999995E-2</c:v>
                </c:pt>
                <c:pt idx="73">
                  <c:v>7.2999999999999995E-2</c:v>
                </c:pt>
                <c:pt idx="74">
                  <c:v>7.3999999999999996E-2</c:v>
                </c:pt>
                <c:pt idx="75">
                  <c:v>7.4999999999999997E-2</c:v>
                </c:pt>
                <c:pt idx="76">
                  <c:v>7.5999999999999998E-2</c:v>
                </c:pt>
                <c:pt idx="77">
                  <c:v>7.6999999999999999E-2</c:v>
                </c:pt>
                <c:pt idx="78">
                  <c:v>7.8E-2</c:v>
                </c:pt>
                <c:pt idx="79">
                  <c:v>7.9000000000000001E-2</c:v>
                </c:pt>
                <c:pt idx="80">
                  <c:v>0.08</c:v>
                </c:pt>
                <c:pt idx="81">
                  <c:v>8.1000000000000003E-2</c:v>
                </c:pt>
                <c:pt idx="82">
                  <c:v>8.2000000000000003E-2</c:v>
                </c:pt>
                <c:pt idx="83">
                  <c:v>8.3000000000000004E-2</c:v>
                </c:pt>
                <c:pt idx="84">
                  <c:v>8.4000000000000005E-2</c:v>
                </c:pt>
                <c:pt idx="85">
                  <c:v>8.5000000000000006E-2</c:v>
                </c:pt>
                <c:pt idx="86">
                  <c:v>8.5999999999999993E-2</c:v>
                </c:pt>
                <c:pt idx="87">
                  <c:v>8.6999999999999994E-2</c:v>
                </c:pt>
                <c:pt idx="88">
                  <c:v>8.7999999999999995E-2</c:v>
                </c:pt>
                <c:pt idx="89">
                  <c:v>8.8999999999999996E-2</c:v>
                </c:pt>
                <c:pt idx="90">
                  <c:v>0.09</c:v>
                </c:pt>
                <c:pt idx="91">
                  <c:v>9.0999999999999998E-2</c:v>
                </c:pt>
                <c:pt idx="92">
                  <c:v>9.1999999999999998E-2</c:v>
                </c:pt>
                <c:pt idx="93">
                  <c:v>9.2999999999999999E-2</c:v>
                </c:pt>
                <c:pt idx="94">
                  <c:v>9.4E-2</c:v>
                </c:pt>
                <c:pt idx="95">
                  <c:v>9.5000000000000001E-2</c:v>
                </c:pt>
                <c:pt idx="96">
                  <c:v>9.6000000000000002E-2</c:v>
                </c:pt>
                <c:pt idx="97">
                  <c:v>9.7000000000000003E-2</c:v>
                </c:pt>
                <c:pt idx="98">
                  <c:v>9.8000000000000004E-2</c:v>
                </c:pt>
                <c:pt idx="99">
                  <c:v>9.9000000000000005E-2</c:v>
                </c:pt>
                <c:pt idx="100">
                  <c:v>0.1</c:v>
                </c:pt>
                <c:pt idx="101">
                  <c:v>0.10100000000000001</c:v>
                </c:pt>
                <c:pt idx="102">
                  <c:v>0.10199999999999999</c:v>
                </c:pt>
                <c:pt idx="103">
                  <c:v>0.10299999999999999</c:v>
                </c:pt>
                <c:pt idx="104">
                  <c:v>0.104</c:v>
                </c:pt>
                <c:pt idx="105">
                  <c:v>0.105</c:v>
                </c:pt>
                <c:pt idx="106">
                  <c:v>0.106</c:v>
                </c:pt>
                <c:pt idx="107">
                  <c:v>0.107</c:v>
                </c:pt>
                <c:pt idx="108">
                  <c:v>0.108</c:v>
                </c:pt>
                <c:pt idx="109">
                  <c:v>0.109</c:v>
                </c:pt>
                <c:pt idx="110">
                  <c:v>0.11</c:v>
                </c:pt>
                <c:pt idx="111">
                  <c:v>0.111</c:v>
                </c:pt>
                <c:pt idx="112">
                  <c:v>0.112</c:v>
                </c:pt>
                <c:pt idx="113">
                  <c:v>0.113</c:v>
                </c:pt>
                <c:pt idx="114">
                  <c:v>0.114</c:v>
                </c:pt>
                <c:pt idx="115">
                  <c:v>0.115</c:v>
                </c:pt>
                <c:pt idx="116">
                  <c:v>0.11600000000000001</c:v>
                </c:pt>
                <c:pt idx="117">
                  <c:v>0.11700000000000001</c:v>
                </c:pt>
                <c:pt idx="118">
                  <c:v>0.11799999999999999</c:v>
                </c:pt>
                <c:pt idx="119">
                  <c:v>0.11899999999999999</c:v>
                </c:pt>
                <c:pt idx="120">
                  <c:v>0.12</c:v>
                </c:pt>
                <c:pt idx="121">
                  <c:v>0.121</c:v>
                </c:pt>
                <c:pt idx="122">
                  <c:v>0.122</c:v>
                </c:pt>
                <c:pt idx="123">
                  <c:v>0.123</c:v>
                </c:pt>
                <c:pt idx="124">
                  <c:v>0.124</c:v>
                </c:pt>
                <c:pt idx="125">
                  <c:v>0.125</c:v>
                </c:pt>
                <c:pt idx="126">
                  <c:v>0.126</c:v>
                </c:pt>
                <c:pt idx="127">
                  <c:v>0.127</c:v>
                </c:pt>
                <c:pt idx="128">
                  <c:v>0.128</c:v>
                </c:pt>
                <c:pt idx="129">
                  <c:v>0.129</c:v>
                </c:pt>
                <c:pt idx="130">
                  <c:v>0.13</c:v>
                </c:pt>
                <c:pt idx="131">
                  <c:v>0.13100000000000001</c:v>
                </c:pt>
                <c:pt idx="132">
                  <c:v>0.13200000000000001</c:v>
                </c:pt>
                <c:pt idx="133">
                  <c:v>0.13300000000000001</c:v>
                </c:pt>
                <c:pt idx="134">
                  <c:v>0.13400000000000001</c:v>
                </c:pt>
                <c:pt idx="135">
                  <c:v>0.13500000000000001</c:v>
                </c:pt>
                <c:pt idx="136">
                  <c:v>0.13600000000000001</c:v>
                </c:pt>
                <c:pt idx="137">
                  <c:v>0.13700000000000001</c:v>
                </c:pt>
                <c:pt idx="138">
                  <c:v>0.13800000000000001</c:v>
                </c:pt>
                <c:pt idx="139">
                  <c:v>0.13900000000000001</c:v>
                </c:pt>
                <c:pt idx="140">
                  <c:v>0.14000000000000001</c:v>
                </c:pt>
                <c:pt idx="141">
                  <c:v>0.14099999999999999</c:v>
                </c:pt>
                <c:pt idx="142">
                  <c:v>0.14199999999999999</c:v>
                </c:pt>
                <c:pt idx="143">
                  <c:v>0.14299999999999999</c:v>
                </c:pt>
                <c:pt idx="144">
                  <c:v>0.14399999999999999</c:v>
                </c:pt>
                <c:pt idx="145">
                  <c:v>0.14499999999999999</c:v>
                </c:pt>
                <c:pt idx="146">
                  <c:v>0.14599999999999999</c:v>
                </c:pt>
                <c:pt idx="147">
                  <c:v>0.14699999999999999</c:v>
                </c:pt>
                <c:pt idx="148">
                  <c:v>0.14799999999999999</c:v>
                </c:pt>
                <c:pt idx="149">
                  <c:v>0.14899999999999999</c:v>
                </c:pt>
                <c:pt idx="150">
                  <c:v>0.15</c:v>
                </c:pt>
                <c:pt idx="151">
                  <c:v>0.151</c:v>
                </c:pt>
                <c:pt idx="152">
                  <c:v>0.152</c:v>
                </c:pt>
                <c:pt idx="153">
                  <c:v>0.153</c:v>
                </c:pt>
                <c:pt idx="154">
                  <c:v>0.154</c:v>
                </c:pt>
                <c:pt idx="155">
                  <c:v>0.155</c:v>
                </c:pt>
                <c:pt idx="156">
                  <c:v>0.156</c:v>
                </c:pt>
                <c:pt idx="157">
                  <c:v>0.157</c:v>
                </c:pt>
                <c:pt idx="158">
                  <c:v>0.158</c:v>
                </c:pt>
                <c:pt idx="159">
                  <c:v>0.159</c:v>
                </c:pt>
                <c:pt idx="160">
                  <c:v>0.16</c:v>
                </c:pt>
                <c:pt idx="161">
                  <c:v>0.161</c:v>
                </c:pt>
                <c:pt idx="162">
                  <c:v>0.16200000000000001</c:v>
                </c:pt>
                <c:pt idx="163">
                  <c:v>0.16300000000000001</c:v>
                </c:pt>
                <c:pt idx="164">
                  <c:v>0.16400000000000001</c:v>
                </c:pt>
                <c:pt idx="165">
                  <c:v>0.16500000000000001</c:v>
                </c:pt>
                <c:pt idx="166">
                  <c:v>0.16600000000000001</c:v>
                </c:pt>
                <c:pt idx="167">
                  <c:v>0.16700000000000001</c:v>
                </c:pt>
                <c:pt idx="168">
                  <c:v>0.16800000000000001</c:v>
                </c:pt>
                <c:pt idx="169">
                  <c:v>0.16900000000000001</c:v>
                </c:pt>
                <c:pt idx="170">
                  <c:v>0.17</c:v>
                </c:pt>
                <c:pt idx="171">
                  <c:v>0.17100000000000001</c:v>
                </c:pt>
                <c:pt idx="172">
                  <c:v>0.17199999999999999</c:v>
                </c:pt>
                <c:pt idx="173">
                  <c:v>0.17299999999999999</c:v>
                </c:pt>
                <c:pt idx="174">
                  <c:v>0.17399999999999999</c:v>
                </c:pt>
                <c:pt idx="175">
                  <c:v>0.17499999999999999</c:v>
                </c:pt>
                <c:pt idx="176">
                  <c:v>0.17599999999999999</c:v>
                </c:pt>
                <c:pt idx="177">
                  <c:v>0.17699999999999999</c:v>
                </c:pt>
                <c:pt idx="178">
                  <c:v>0.17799999999999999</c:v>
                </c:pt>
                <c:pt idx="179">
                  <c:v>0.17899999999999999</c:v>
                </c:pt>
                <c:pt idx="180">
                  <c:v>0.18</c:v>
                </c:pt>
                <c:pt idx="181">
                  <c:v>0.18099999999999999</c:v>
                </c:pt>
                <c:pt idx="182">
                  <c:v>0.182</c:v>
                </c:pt>
                <c:pt idx="183">
                  <c:v>0.183</c:v>
                </c:pt>
                <c:pt idx="184">
                  <c:v>0.184</c:v>
                </c:pt>
                <c:pt idx="185">
                  <c:v>0.185</c:v>
                </c:pt>
                <c:pt idx="186">
                  <c:v>0.186</c:v>
                </c:pt>
                <c:pt idx="187">
                  <c:v>0.187</c:v>
                </c:pt>
                <c:pt idx="188">
                  <c:v>0.188</c:v>
                </c:pt>
                <c:pt idx="189">
                  <c:v>0.189</c:v>
                </c:pt>
                <c:pt idx="190">
                  <c:v>0.19</c:v>
                </c:pt>
                <c:pt idx="191">
                  <c:v>0.191</c:v>
                </c:pt>
                <c:pt idx="192">
                  <c:v>0.192</c:v>
                </c:pt>
                <c:pt idx="193">
                  <c:v>0.193</c:v>
                </c:pt>
                <c:pt idx="194">
                  <c:v>0.19400000000000001</c:v>
                </c:pt>
                <c:pt idx="195">
                  <c:v>0.19500000000000001</c:v>
                </c:pt>
                <c:pt idx="196">
                  <c:v>0.19600000000000001</c:v>
                </c:pt>
                <c:pt idx="197">
                  <c:v>0.19700000000000001</c:v>
                </c:pt>
                <c:pt idx="198">
                  <c:v>0.19800000000000001</c:v>
                </c:pt>
                <c:pt idx="199">
                  <c:v>0.19900000000000001</c:v>
                </c:pt>
                <c:pt idx="200">
                  <c:v>0.2</c:v>
                </c:pt>
                <c:pt idx="201">
                  <c:v>0.20100000000000001</c:v>
                </c:pt>
                <c:pt idx="202">
                  <c:v>0.20200000000000001</c:v>
                </c:pt>
                <c:pt idx="203">
                  <c:v>0.20300000000000001</c:v>
                </c:pt>
                <c:pt idx="204">
                  <c:v>0.20399999999999999</c:v>
                </c:pt>
                <c:pt idx="205">
                  <c:v>0.20499999999999999</c:v>
                </c:pt>
                <c:pt idx="206">
                  <c:v>0.20599999999999999</c:v>
                </c:pt>
                <c:pt idx="207">
                  <c:v>0.20699999999999999</c:v>
                </c:pt>
                <c:pt idx="208">
                  <c:v>0.20799999999999999</c:v>
                </c:pt>
                <c:pt idx="209">
                  <c:v>0.20899999999999999</c:v>
                </c:pt>
                <c:pt idx="210">
                  <c:v>0.21</c:v>
                </c:pt>
                <c:pt idx="211">
                  <c:v>0.21099999999999999</c:v>
                </c:pt>
                <c:pt idx="212">
                  <c:v>0.21199999999999999</c:v>
                </c:pt>
                <c:pt idx="213">
                  <c:v>0.21299999999999999</c:v>
                </c:pt>
                <c:pt idx="214">
                  <c:v>0.214</c:v>
                </c:pt>
                <c:pt idx="215">
                  <c:v>0.215</c:v>
                </c:pt>
                <c:pt idx="216">
                  <c:v>0.216</c:v>
                </c:pt>
                <c:pt idx="217">
                  <c:v>0.217</c:v>
                </c:pt>
                <c:pt idx="218">
                  <c:v>0.218</c:v>
                </c:pt>
                <c:pt idx="219">
                  <c:v>0.219</c:v>
                </c:pt>
                <c:pt idx="220">
                  <c:v>0.22</c:v>
                </c:pt>
                <c:pt idx="221">
                  <c:v>0.221</c:v>
                </c:pt>
                <c:pt idx="222">
                  <c:v>0.222</c:v>
                </c:pt>
                <c:pt idx="223">
                  <c:v>0.223</c:v>
                </c:pt>
                <c:pt idx="224">
                  <c:v>0.224</c:v>
                </c:pt>
                <c:pt idx="225">
                  <c:v>0.22500000000000001</c:v>
                </c:pt>
                <c:pt idx="226">
                  <c:v>0.22600000000000001</c:v>
                </c:pt>
                <c:pt idx="227">
                  <c:v>0.22700000000000001</c:v>
                </c:pt>
                <c:pt idx="228">
                  <c:v>0.22800000000000001</c:v>
                </c:pt>
                <c:pt idx="229">
                  <c:v>0.22900000000000001</c:v>
                </c:pt>
                <c:pt idx="230">
                  <c:v>0.23</c:v>
                </c:pt>
                <c:pt idx="231">
                  <c:v>0.23100000000000001</c:v>
                </c:pt>
                <c:pt idx="232">
                  <c:v>0.23200000000000001</c:v>
                </c:pt>
                <c:pt idx="233">
                  <c:v>0.23300000000000001</c:v>
                </c:pt>
                <c:pt idx="234">
                  <c:v>0.23400000000000001</c:v>
                </c:pt>
                <c:pt idx="235">
                  <c:v>0.23499999999999999</c:v>
                </c:pt>
                <c:pt idx="236">
                  <c:v>0.23599999999999999</c:v>
                </c:pt>
                <c:pt idx="237">
                  <c:v>0.23699999999999999</c:v>
                </c:pt>
                <c:pt idx="238">
                  <c:v>0.23799999999999999</c:v>
                </c:pt>
                <c:pt idx="239">
                  <c:v>0.23899999999999999</c:v>
                </c:pt>
                <c:pt idx="240">
                  <c:v>0.24</c:v>
                </c:pt>
                <c:pt idx="241">
                  <c:v>0.24099999999999999</c:v>
                </c:pt>
                <c:pt idx="242">
                  <c:v>0.24199999999999999</c:v>
                </c:pt>
                <c:pt idx="243">
                  <c:v>0.24299999999999999</c:v>
                </c:pt>
                <c:pt idx="244">
                  <c:v>0.24399999999999999</c:v>
                </c:pt>
                <c:pt idx="245">
                  <c:v>0.245</c:v>
                </c:pt>
                <c:pt idx="246">
                  <c:v>0.246</c:v>
                </c:pt>
                <c:pt idx="247">
                  <c:v>0.247</c:v>
                </c:pt>
                <c:pt idx="248">
                  <c:v>0.248</c:v>
                </c:pt>
                <c:pt idx="249">
                  <c:v>0.249</c:v>
                </c:pt>
                <c:pt idx="250">
                  <c:v>0.25</c:v>
                </c:pt>
                <c:pt idx="251">
                  <c:v>0.251</c:v>
                </c:pt>
                <c:pt idx="252">
                  <c:v>0.252</c:v>
                </c:pt>
                <c:pt idx="253">
                  <c:v>0.253</c:v>
                </c:pt>
                <c:pt idx="254">
                  <c:v>0.254</c:v>
                </c:pt>
                <c:pt idx="255">
                  <c:v>0.255</c:v>
                </c:pt>
                <c:pt idx="256">
                  <c:v>0.25600000000000001</c:v>
                </c:pt>
                <c:pt idx="257">
                  <c:v>0.25700000000000001</c:v>
                </c:pt>
                <c:pt idx="258">
                  <c:v>0.25800000000000001</c:v>
                </c:pt>
                <c:pt idx="259">
                  <c:v>0.25900000000000001</c:v>
                </c:pt>
                <c:pt idx="260">
                  <c:v>0.26</c:v>
                </c:pt>
                <c:pt idx="261">
                  <c:v>0.26100000000000001</c:v>
                </c:pt>
                <c:pt idx="262">
                  <c:v>0.26200000000000001</c:v>
                </c:pt>
                <c:pt idx="263">
                  <c:v>0.26300000000000001</c:v>
                </c:pt>
                <c:pt idx="264">
                  <c:v>0.26400000000000001</c:v>
                </c:pt>
                <c:pt idx="265">
                  <c:v>0.26500000000000001</c:v>
                </c:pt>
                <c:pt idx="266">
                  <c:v>0.26600000000000001</c:v>
                </c:pt>
                <c:pt idx="267">
                  <c:v>0.26700000000000002</c:v>
                </c:pt>
                <c:pt idx="268">
                  <c:v>0.26800000000000002</c:v>
                </c:pt>
                <c:pt idx="269">
                  <c:v>0.26900000000000002</c:v>
                </c:pt>
                <c:pt idx="270">
                  <c:v>0.27</c:v>
                </c:pt>
                <c:pt idx="271">
                  <c:v>0.27100000000000002</c:v>
                </c:pt>
                <c:pt idx="272">
                  <c:v>0.27200000000000002</c:v>
                </c:pt>
                <c:pt idx="273">
                  <c:v>0.27300000000000002</c:v>
                </c:pt>
                <c:pt idx="274">
                  <c:v>0.27400000000000002</c:v>
                </c:pt>
                <c:pt idx="275">
                  <c:v>0.27500000000000002</c:v>
                </c:pt>
                <c:pt idx="276">
                  <c:v>0.27600000000000002</c:v>
                </c:pt>
                <c:pt idx="277">
                  <c:v>0.27700000000000002</c:v>
                </c:pt>
                <c:pt idx="278">
                  <c:v>0.27800000000000002</c:v>
                </c:pt>
                <c:pt idx="279">
                  <c:v>0.27900000000000003</c:v>
                </c:pt>
                <c:pt idx="280">
                  <c:v>0.28000000000000003</c:v>
                </c:pt>
                <c:pt idx="281">
                  <c:v>0.28100000000000003</c:v>
                </c:pt>
                <c:pt idx="282">
                  <c:v>0.28199999999999997</c:v>
                </c:pt>
                <c:pt idx="283">
                  <c:v>0.28299999999999997</c:v>
                </c:pt>
                <c:pt idx="284">
                  <c:v>0.28399999999999997</c:v>
                </c:pt>
                <c:pt idx="285">
                  <c:v>0.28499999999999998</c:v>
                </c:pt>
                <c:pt idx="286">
                  <c:v>0.28599999999999998</c:v>
                </c:pt>
                <c:pt idx="287">
                  <c:v>0.28699999999999998</c:v>
                </c:pt>
                <c:pt idx="288">
                  <c:v>0.28799999999999998</c:v>
                </c:pt>
                <c:pt idx="289">
                  <c:v>0.28899999999999998</c:v>
                </c:pt>
                <c:pt idx="290">
                  <c:v>0.28999999999999998</c:v>
                </c:pt>
                <c:pt idx="291">
                  <c:v>0.29099999999999998</c:v>
                </c:pt>
                <c:pt idx="292">
                  <c:v>0.29199999999999998</c:v>
                </c:pt>
                <c:pt idx="293">
                  <c:v>0.29299999999999998</c:v>
                </c:pt>
                <c:pt idx="294">
                  <c:v>0.29399999999999998</c:v>
                </c:pt>
                <c:pt idx="295">
                  <c:v>0.29499999999999998</c:v>
                </c:pt>
                <c:pt idx="296">
                  <c:v>0.29599999999999999</c:v>
                </c:pt>
                <c:pt idx="297">
                  <c:v>0.29699999999999999</c:v>
                </c:pt>
                <c:pt idx="298">
                  <c:v>0.29799999999999999</c:v>
                </c:pt>
                <c:pt idx="299">
                  <c:v>0.29899999999999999</c:v>
                </c:pt>
                <c:pt idx="300">
                  <c:v>0.3</c:v>
                </c:pt>
                <c:pt idx="301">
                  <c:v>0.30099999999999999</c:v>
                </c:pt>
                <c:pt idx="302">
                  <c:v>0.30199999999999999</c:v>
                </c:pt>
                <c:pt idx="303">
                  <c:v>0.30299999999999999</c:v>
                </c:pt>
                <c:pt idx="304">
                  <c:v>0.30399999999999999</c:v>
                </c:pt>
                <c:pt idx="305">
                  <c:v>0.30499999999999999</c:v>
                </c:pt>
                <c:pt idx="306">
                  <c:v>0.30599999999999999</c:v>
                </c:pt>
                <c:pt idx="307">
                  <c:v>0.307</c:v>
                </c:pt>
                <c:pt idx="308">
                  <c:v>0.308</c:v>
                </c:pt>
                <c:pt idx="309">
                  <c:v>0.309</c:v>
                </c:pt>
                <c:pt idx="310">
                  <c:v>0.31</c:v>
                </c:pt>
                <c:pt idx="311">
                  <c:v>0.311</c:v>
                </c:pt>
                <c:pt idx="312">
                  <c:v>0.312</c:v>
                </c:pt>
                <c:pt idx="313">
                  <c:v>0.313</c:v>
                </c:pt>
                <c:pt idx="314">
                  <c:v>0.314</c:v>
                </c:pt>
                <c:pt idx="315">
                  <c:v>0.315</c:v>
                </c:pt>
                <c:pt idx="316">
                  <c:v>0.316</c:v>
                </c:pt>
                <c:pt idx="317">
                  <c:v>0.317</c:v>
                </c:pt>
                <c:pt idx="318">
                  <c:v>0.318</c:v>
                </c:pt>
                <c:pt idx="319">
                  <c:v>0.31900000000000001</c:v>
                </c:pt>
                <c:pt idx="320">
                  <c:v>0.32</c:v>
                </c:pt>
                <c:pt idx="321">
                  <c:v>0.32100000000000001</c:v>
                </c:pt>
                <c:pt idx="322">
                  <c:v>0.32200000000000001</c:v>
                </c:pt>
                <c:pt idx="323">
                  <c:v>0.32300000000000001</c:v>
                </c:pt>
                <c:pt idx="324">
                  <c:v>0.32400000000000001</c:v>
                </c:pt>
                <c:pt idx="325">
                  <c:v>0.32500000000000001</c:v>
                </c:pt>
                <c:pt idx="326">
                  <c:v>0.32600000000000001</c:v>
                </c:pt>
                <c:pt idx="327">
                  <c:v>0.32700000000000001</c:v>
                </c:pt>
                <c:pt idx="328">
                  <c:v>0.32800000000000001</c:v>
                </c:pt>
                <c:pt idx="329">
                  <c:v>0.32900000000000001</c:v>
                </c:pt>
                <c:pt idx="330">
                  <c:v>0.33</c:v>
                </c:pt>
                <c:pt idx="331">
                  <c:v>0.33100000000000002</c:v>
                </c:pt>
                <c:pt idx="332">
                  <c:v>0.33200000000000002</c:v>
                </c:pt>
                <c:pt idx="333">
                  <c:v>0.33300000000000002</c:v>
                </c:pt>
                <c:pt idx="334">
                  <c:v>0.33400000000000002</c:v>
                </c:pt>
                <c:pt idx="335">
                  <c:v>0.33500000000000002</c:v>
                </c:pt>
                <c:pt idx="336">
                  <c:v>0.33600000000000002</c:v>
                </c:pt>
                <c:pt idx="337">
                  <c:v>0.33700000000000002</c:v>
                </c:pt>
                <c:pt idx="338">
                  <c:v>0.33800000000000002</c:v>
                </c:pt>
                <c:pt idx="339">
                  <c:v>0.33900000000000002</c:v>
                </c:pt>
                <c:pt idx="340">
                  <c:v>0.34</c:v>
                </c:pt>
                <c:pt idx="341">
                  <c:v>0.34100000000000003</c:v>
                </c:pt>
                <c:pt idx="342">
                  <c:v>0.34200000000000003</c:v>
                </c:pt>
                <c:pt idx="343">
                  <c:v>0.34300000000000003</c:v>
                </c:pt>
                <c:pt idx="344">
                  <c:v>0.34399999999999997</c:v>
                </c:pt>
                <c:pt idx="345">
                  <c:v>0.34499999999999997</c:v>
                </c:pt>
                <c:pt idx="346">
                  <c:v>0.34599999999999997</c:v>
                </c:pt>
                <c:pt idx="347">
                  <c:v>0.34699999999999998</c:v>
                </c:pt>
                <c:pt idx="348">
                  <c:v>0.34799999999999998</c:v>
                </c:pt>
                <c:pt idx="349">
                  <c:v>0.34899999999999998</c:v>
                </c:pt>
                <c:pt idx="350">
                  <c:v>0.35</c:v>
                </c:pt>
                <c:pt idx="351">
                  <c:v>0.35099999999999998</c:v>
                </c:pt>
                <c:pt idx="352">
                  <c:v>0.35199999999999998</c:v>
                </c:pt>
                <c:pt idx="353">
                  <c:v>0.35299999999999998</c:v>
                </c:pt>
                <c:pt idx="354">
                  <c:v>0.35399999999999998</c:v>
                </c:pt>
                <c:pt idx="355">
                  <c:v>0.35499999999999998</c:v>
                </c:pt>
                <c:pt idx="356">
                  <c:v>0.35599999999999998</c:v>
                </c:pt>
                <c:pt idx="357">
                  <c:v>0.35699999999999998</c:v>
                </c:pt>
                <c:pt idx="358">
                  <c:v>0.35799999999999998</c:v>
                </c:pt>
                <c:pt idx="359">
                  <c:v>0.35899999999999999</c:v>
                </c:pt>
                <c:pt idx="360">
                  <c:v>0.36</c:v>
                </c:pt>
                <c:pt idx="361">
                  <c:v>0.36099999999999999</c:v>
                </c:pt>
                <c:pt idx="362">
                  <c:v>0.36199999999999999</c:v>
                </c:pt>
                <c:pt idx="363">
                  <c:v>0.36299999999999999</c:v>
                </c:pt>
                <c:pt idx="364">
                  <c:v>0.36399999999999999</c:v>
                </c:pt>
                <c:pt idx="365">
                  <c:v>0.36499999999999999</c:v>
                </c:pt>
                <c:pt idx="366">
                  <c:v>0.36599999999999999</c:v>
                </c:pt>
                <c:pt idx="367">
                  <c:v>0.36699999999999999</c:v>
                </c:pt>
                <c:pt idx="368">
                  <c:v>0.36799999999999999</c:v>
                </c:pt>
                <c:pt idx="369">
                  <c:v>0.36899999999999999</c:v>
                </c:pt>
                <c:pt idx="370">
                  <c:v>0.37</c:v>
                </c:pt>
                <c:pt idx="371">
                  <c:v>0.371</c:v>
                </c:pt>
                <c:pt idx="372">
                  <c:v>0.372</c:v>
                </c:pt>
                <c:pt idx="373">
                  <c:v>0.373</c:v>
                </c:pt>
                <c:pt idx="374">
                  <c:v>0.374</c:v>
                </c:pt>
                <c:pt idx="375">
                  <c:v>0.375</c:v>
                </c:pt>
                <c:pt idx="376">
                  <c:v>0.376</c:v>
                </c:pt>
                <c:pt idx="377">
                  <c:v>0.377</c:v>
                </c:pt>
                <c:pt idx="378">
                  <c:v>0.378</c:v>
                </c:pt>
                <c:pt idx="379">
                  <c:v>0.379</c:v>
                </c:pt>
                <c:pt idx="380">
                  <c:v>0.38</c:v>
                </c:pt>
                <c:pt idx="381">
                  <c:v>0.38100000000000001</c:v>
                </c:pt>
                <c:pt idx="382">
                  <c:v>0.38200000000000001</c:v>
                </c:pt>
                <c:pt idx="383">
                  <c:v>0.38300000000000001</c:v>
                </c:pt>
                <c:pt idx="384">
                  <c:v>0.38400000000000001</c:v>
                </c:pt>
                <c:pt idx="385">
                  <c:v>0.38500000000000001</c:v>
                </c:pt>
                <c:pt idx="386">
                  <c:v>0.38600000000000001</c:v>
                </c:pt>
                <c:pt idx="387">
                  <c:v>0.38700000000000001</c:v>
                </c:pt>
                <c:pt idx="388">
                  <c:v>0.38800000000000001</c:v>
                </c:pt>
                <c:pt idx="389">
                  <c:v>0.38900000000000001</c:v>
                </c:pt>
                <c:pt idx="390">
                  <c:v>0.39</c:v>
                </c:pt>
                <c:pt idx="391">
                  <c:v>0.39100000000000001</c:v>
                </c:pt>
                <c:pt idx="392">
                  <c:v>0.39200000000000002</c:v>
                </c:pt>
                <c:pt idx="393">
                  <c:v>0.39300000000000002</c:v>
                </c:pt>
                <c:pt idx="394">
                  <c:v>0.39400000000000002</c:v>
                </c:pt>
                <c:pt idx="395">
                  <c:v>0.39500000000000002</c:v>
                </c:pt>
                <c:pt idx="396">
                  <c:v>0.39600000000000002</c:v>
                </c:pt>
                <c:pt idx="397">
                  <c:v>0.39700000000000002</c:v>
                </c:pt>
                <c:pt idx="398">
                  <c:v>0.39800000000000002</c:v>
                </c:pt>
                <c:pt idx="399">
                  <c:v>0.39900000000000002</c:v>
                </c:pt>
                <c:pt idx="400">
                  <c:v>0.4</c:v>
                </c:pt>
                <c:pt idx="401">
                  <c:v>0.40100000000000002</c:v>
                </c:pt>
                <c:pt idx="402">
                  <c:v>0.40200000000000002</c:v>
                </c:pt>
                <c:pt idx="403">
                  <c:v>0.40300000000000002</c:v>
                </c:pt>
                <c:pt idx="404">
                  <c:v>0.40400000000000003</c:v>
                </c:pt>
                <c:pt idx="405">
                  <c:v>0.40500000000000003</c:v>
                </c:pt>
                <c:pt idx="406">
                  <c:v>0.40600000000000003</c:v>
                </c:pt>
                <c:pt idx="407">
                  <c:v>0.40699999999999997</c:v>
                </c:pt>
                <c:pt idx="408">
                  <c:v>0.40799999999999997</c:v>
                </c:pt>
                <c:pt idx="409">
                  <c:v>0.40899999999999997</c:v>
                </c:pt>
                <c:pt idx="410">
                  <c:v>0.41</c:v>
                </c:pt>
                <c:pt idx="411">
                  <c:v>0.41099999999999998</c:v>
                </c:pt>
                <c:pt idx="412">
                  <c:v>0.41199999999999998</c:v>
                </c:pt>
                <c:pt idx="413">
                  <c:v>0.41299999999999998</c:v>
                </c:pt>
                <c:pt idx="414">
                  <c:v>0.41399999999999998</c:v>
                </c:pt>
                <c:pt idx="415">
                  <c:v>0.41499999999999998</c:v>
                </c:pt>
                <c:pt idx="416">
                  <c:v>0.41599999999999998</c:v>
                </c:pt>
                <c:pt idx="417">
                  <c:v>0.41699999999999998</c:v>
                </c:pt>
                <c:pt idx="418">
                  <c:v>0.41799999999999998</c:v>
                </c:pt>
                <c:pt idx="419">
                  <c:v>0.41899999999999998</c:v>
                </c:pt>
                <c:pt idx="420">
                  <c:v>0.42</c:v>
                </c:pt>
                <c:pt idx="421">
                  <c:v>0.42099999999999999</c:v>
                </c:pt>
                <c:pt idx="422">
                  <c:v>0.42199999999999999</c:v>
                </c:pt>
                <c:pt idx="423">
                  <c:v>0.42299999999999999</c:v>
                </c:pt>
                <c:pt idx="424">
                  <c:v>0.42399999999999999</c:v>
                </c:pt>
                <c:pt idx="425">
                  <c:v>0.42499999999999999</c:v>
                </c:pt>
                <c:pt idx="426">
                  <c:v>0.42599999999999999</c:v>
                </c:pt>
                <c:pt idx="427">
                  <c:v>0.42699999999999999</c:v>
                </c:pt>
                <c:pt idx="428">
                  <c:v>0.42799999999999999</c:v>
                </c:pt>
                <c:pt idx="429">
                  <c:v>0.42899999999999999</c:v>
                </c:pt>
                <c:pt idx="430">
                  <c:v>0.43</c:v>
                </c:pt>
                <c:pt idx="431">
                  <c:v>0.43099999999999999</c:v>
                </c:pt>
                <c:pt idx="432">
                  <c:v>0.432</c:v>
                </c:pt>
                <c:pt idx="433">
                  <c:v>0.433</c:v>
                </c:pt>
                <c:pt idx="434">
                  <c:v>0.434</c:v>
                </c:pt>
                <c:pt idx="435">
                  <c:v>0.435</c:v>
                </c:pt>
                <c:pt idx="436">
                  <c:v>0.436</c:v>
                </c:pt>
                <c:pt idx="437">
                  <c:v>0.437</c:v>
                </c:pt>
                <c:pt idx="438">
                  <c:v>0.438</c:v>
                </c:pt>
                <c:pt idx="439">
                  <c:v>0.439</c:v>
                </c:pt>
                <c:pt idx="440">
                  <c:v>0.44</c:v>
                </c:pt>
                <c:pt idx="441">
                  <c:v>0.441</c:v>
                </c:pt>
                <c:pt idx="442">
                  <c:v>0.442</c:v>
                </c:pt>
                <c:pt idx="443">
                  <c:v>0.443</c:v>
                </c:pt>
                <c:pt idx="444">
                  <c:v>0.44400000000000001</c:v>
                </c:pt>
                <c:pt idx="445">
                  <c:v>0.44500000000000001</c:v>
                </c:pt>
                <c:pt idx="446">
                  <c:v>0.44600000000000001</c:v>
                </c:pt>
                <c:pt idx="447">
                  <c:v>0.44700000000000001</c:v>
                </c:pt>
                <c:pt idx="448">
                  <c:v>0.44800000000000001</c:v>
                </c:pt>
                <c:pt idx="449">
                  <c:v>0.44900000000000001</c:v>
                </c:pt>
                <c:pt idx="450">
                  <c:v>0.45</c:v>
                </c:pt>
                <c:pt idx="451">
                  <c:v>0.45100000000000001</c:v>
                </c:pt>
                <c:pt idx="452">
                  <c:v>0.45200000000000001</c:v>
                </c:pt>
                <c:pt idx="453">
                  <c:v>0.45300000000000001</c:v>
                </c:pt>
                <c:pt idx="454">
                  <c:v>0.45400000000000001</c:v>
                </c:pt>
                <c:pt idx="455">
                  <c:v>0.45500000000000002</c:v>
                </c:pt>
                <c:pt idx="456">
                  <c:v>0.45600000000000002</c:v>
                </c:pt>
                <c:pt idx="457">
                  <c:v>0.45700000000000002</c:v>
                </c:pt>
                <c:pt idx="458">
                  <c:v>0.45800000000000002</c:v>
                </c:pt>
                <c:pt idx="459">
                  <c:v>0.45900000000000002</c:v>
                </c:pt>
                <c:pt idx="460">
                  <c:v>0.46</c:v>
                </c:pt>
                <c:pt idx="461">
                  <c:v>0.46100000000000002</c:v>
                </c:pt>
                <c:pt idx="462">
                  <c:v>0.46200000000000002</c:v>
                </c:pt>
                <c:pt idx="463">
                  <c:v>0.46300000000000002</c:v>
                </c:pt>
                <c:pt idx="464">
                  <c:v>0.46400000000000002</c:v>
                </c:pt>
                <c:pt idx="465">
                  <c:v>0.46500000000000002</c:v>
                </c:pt>
                <c:pt idx="466">
                  <c:v>0.46600000000000003</c:v>
                </c:pt>
                <c:pt idx="467">
                  <c:v>0.46700000000000003</c:v>
                </c:pt>
                <c:pt idx="468">
                  <c:v>0.46800000000000003</c:v>
                </c:pt>
                <c:pt idx="469">
                  <c:v>0.46899999999999997</c:v>
                </c:pt>
                <c:pt idx="470">
                  <c:v>0.47</c:v>
                </c:pt>
                <c:pt idx="471">
                  <c:v>0.47099999999999997</c:v>
                </c:pt>
                <c:pt idx="472">
                  <c:v>0.47199999999999998</c:v>
                </c:pt>
                <c:pt idx="473">
                  <c:v>0.47299999999999998</c:v>
                </c:pt>
                <c:pt idx="474">
                  <c:v>0.47399999999999998</c:v>
                </c:pt>
                <c:pt idx="475">
                  <c:v>0.47499999999999998</c:v>
                </c:pt>
                <c:pt idx="476">
                  <c:v>0.47599999999999998</c:v>
                </c:pt>
                <c:pt idx="477">
                  <c:v>0.47699999999999998</c:v>
                </c:pt>
                <c:pt idx="478">
                  <c:v>0.47799999999999998</c:v>
                </c:pt>
                <c:pt idx="479">
                  <c:v>0.47899999999999998</c:v>
                </c:pt>
                <c:pt idx="480">
                  <c:v>0.48</c:v>
                </c:pt>
                <c:pt idx="481">
                  <c:v>0.48099999999999998</c:v>
                </c:pt>
                <c:pt idx="482">
                  <c:v>0.48199999999999998</c:v>
                </c:pt>
                <c:pt idx="483">
                  <c:v>0.48299999999999998</c:v>
                </c:pt>
                <c:pt idx="484">
                  <c:v>0.48399999999999999</c:v>
                </c:pt>
                <c:pt idx="485">
                  <c:v>0.48499999999999999</c:v>
                </c:pt>
                <c:pt idx="486">
                  <c:v>0.48599999999999999</c:v>
                </c:pt>
                <c:pt idx="487">
                  <c:v>0.48699999999999999</c:v>
                </c:pt>
                <c:pt idx="488">
                  <c:v>0.48799999999999999</c:v>
                </c:pt>
                <c:pt idx="489">
                  <c:v>0.48899999999999999</c:v>
                </c:pt>
                <c:pt idx="490">
                  <c:v>0.49</c:v>
                </c:pt>
                <c:pt idx="491">
                  <c:v>0.49099999999999999</c:v>
                </c:pt>
                <c:pt idx="492">
                  <c:v>0.49199999999999999</c:v>
                </c:pt>
                <c:pt idx="493">
                  <c:v>0.49299999999999999</c:v>
                </c:pt>
                <c:pt idx="494">
                  <c:v>0.49399999999999999</c:v>
                </c:pt>
                <c:pt idx="495">
                  <c:v>0.495</c:v>
                </c:pt>
                <c:pt idx="496">
                  <c:v>0.496</c:v>
                </c:pt>
                <c:pt idx="497">
                  <c:v>0.497</c:v>
                </c:pt>
                <c:pt idx="498">
                  <c:v>0.498</c:v>
                </c:pt>
                <c:pt idx="499">
                  <c:v>0.499</c:v>
                </c:pt>
                <c:pt idx="500">
                  <c:v>0.5</c:v>
                </c:pt>
                <c:pt idx="501">
                  <c:v>0.501</c:v>
                </c:pt>
                <c:pt idx="502">
                  <c:v>0.502</c:v>
                </c:pt>
                <c:pt idx="503">
                  <c:v>0.503</c:v>
                </c:pt>
                <c:pt idx="504">
                  <c:v>0.504</c:v>
                </c:pt>
                <c:pt idx="505">
                  <c:v>0.505</c:v>
                </c:pt>
                <c:pt idx="506">
                  <c:v>0.50600000000000001</c:v>
                </c:pt>
                <c:pt idx="507">
                  <c:v>0.50700000000000001</c:v>
                </c:pt>
                <c:pt idx="508">
                  <c:v>0.50800000000000001</c:v>
                </c:pt>
                <c:pt idx="509">
                  <c:v>0.50900000000000001</c:v>
                </c:pt>
                <c:pt idx="510">
                  <c:v>0.51</c:v>
                </c:pt>
                <c:pt idx="511">
                  <c:v>0.51100000000000001</c:v>
                </c:pt>
                <c:pt idx="512">
                  <c:v>0.51200000000000001</c:v>
                </c:pt>
                <c:pt idx="513">
                  <c:v>0.51300000000000001</c:v>
                </c:pt>
                <c:pt idx="514">
                  <c:v>0.51400000000000001</c:v>
                </c:pt>
                <c:pt idx="515">
                  <c:v>0.51500000000000001</c:v>
                </c:pt>
                <c:pt idx="516">
                  <c:v>0.51600000000000001</c:v>
                </c:pt>
                <c:pt idx="517">
                  <c:v>0.51700000000000002</c:v>
                </c:pt>
                <c:pt idx="518">
                  <c:v>0.51800000000000002</c:v>
                </c:pt>
                <c:pt idx="519">
                  <c:v>0.51900000000000002</c:v>
                </c:pt>
                <c:pt idx="520">
                  <c:v>0.52</c:v>
                </c:pt>
                <c:pt idx="521">
                  <c:v>0.52100000000000002</c:v>
                </c:pt>
                <c:pt idx="522">
                  <c:v>0.52200000000000002</c:v>
                </c:pt>
                <c:pt idx="523">
                  <c:v>0.52300000000000002</c:v>
                </c:pt>
                <c:pt idx="524">
                  <c:v>0.52400000000000002</c:v>
                </c:pt>
                <c:pt idx="525">
                  <c:v>0.52500000000000002</c:v>
                </c:pt>
                <c:pt idx="526">
                  <c:v>0.52600000000000002</c:v>
                </c:pt>
                <c:pt idx="527">
                  <c:v>0.52700000000000002</c:v>
                </c:pt>
                <c:pt idx="528">
                  <c:v>0.52800000000000002</c:v>
                </c:pt>
                <c:pt idx="529">
                  <c:v>0.52900000000000003</c:v>
                </c:pt>
                <c:pt idx="530">
                  <c:v>0.53</c:v>
                </c:pt>
                <c:pt idx="531">
                  <c:v>0.53100000000000003</c:v>
                </c:pt>
                <c:pt idx="532">
                  <c:v>0.53200000000000003</c:v>
                </c:pt>
                <c:pt idx="533">
                  <c:v>0.53300000000000003</c:v>
                </c:pt>
                <c:pt idx="534">
                  <c:v>0.53400000000000003</c:v>
                </c:pt>
                <c:pt idx="535">
                  <c:v>0.53500000000000003</c:v>
                </c:pt>
                <c:pt idx="536">
                  <c:v>0.53600000000000003</c:v>
                </c:pt>
                <c:pt idx="537">
                  <c:v>0.53700000000000003</c:v>
                </c:pt>
                <c:pt idx="538">
                  <c:v>0.53800000000000003</c:v>
                </c:pt>
                <c:pt idx="539">
                  <c:v>0.53900000000000003</c:v>
                </c:pt>
                <c:pt idx="540">
                  <c:v>0.54</c:v>
                </c:pt>
                <c:pt idx="541">
                  <c:v>0.54100000000000004</c:v>
                </c:pt>
                <c:pt idx="542">
                  <c:v>0.54200000000000004</c:v>
                </c:pt>
                <c:pt idx="543">
                  <c:v>0.54300000000000004</c:v>
                </c:pt>
                <c:pt idx="544">
                  <c:v>0.54400000000000004</c:v>
                </c:pt>
                <c:pt idx="545">
                  <c:v>0.54500000000000004</c:v>
                </c:pt>
                <c:pt idx="546">
                  <c:v>0.54600000000000004</c:v>
                </c:pt>
                <c:pt idx="547">
                  <c:v>0.54700000000000004</c:v>
                </c:pt>
                <c:pt idx="548">
                  <c:v>0.54800000000000004</c:v>
                </c:pt>
                <c:pt idx="549">
                  <c:v>0.54900000000000004</c:v>
                </c:pt>
                <c:pt idx="550">
                  <c:v>0.55000000000000004</c:v>
                </c:pt>
                <c:pt idx="551">
                  <c:v>0.55100000000000005</c:v>
                </c:pt>
                <c:pt idx="552">
                  <c:v>0.55200000000000005</c:v>
                </c:pt>
                <c:pt idx="553">
                  <c:v>0.55300000000000005</c:v>
                </c:pt>
                <c:pt idx="554">
                  <c:v>0.55400000000000005</c:v>
                </c:pt>
                <c:pt idx="555">
                  <c:v>0.55500000000000005</c:v>
                </c:pt>
                <c:pt idx="556">
                  <c:v>0.55600000000000005</c:v>
                </c:pt>
                <c:pt idx="557">
                  <c:v>0.55700000000000005</c:v>
                </c:pt>
                <c:pt idx="558">
                  <c:v>0.55800000000000005</c:v>
                </c:pt>
                <c:pt idx="559">
                  <c:v>0.55900000000000005</c:v>
                </c:pt>
                <c:pt idx="560">
                  <c:v>0.56000000000000005</c:v>
                </c:pt>
                <c:pt idx="561">
                  <c:v>0.56100000000000005</c:v>
                </c:pt>
                <c:pt idx="562">
                  <c:v>0.56200000000000006</c:v>
                </c:pt>
                <c:pt idx="563">
                  <c:v>0.56299999999999994</c:v>
                </c:pt>
                <c:pt idx="564">
                  <c:v>0.56399999999999995</c:v>
                </c:pt>
                <c:pt idx="565">
                  <c:v>0.56499999999999995</c:v>
                </c:pt>
                <c:pt idx="566">
                  <c:v>0.56599999999999995</c:v>
                </c:pt>
                <c:pt idx="567">
                  <c:v>0.56699999999999995</c:v>
                </c:pt>
                <c:pt idx="568">
                  <c:v>0.56799999999999995</c:v>
                </c:pt>
                <c:pt idx="569">
                  <c:v>0.56899999999999995</c:v>
                </c:pt>
                <c:pt idx="570">
                  <c:v>0.56999999999999995</c:v>
                </c:pt>
                <c:pt idx="571">
                  <c:v>0.57099999999999995</c:v>
                </c:pt>
                <c:pt idx="572">
                  <c:v>0.57199999999999995</c:v>
                </c:pt>
                <c:pt idx="573">
                  <c:v>0.57299999999999995</c:v>
                </c:pt>
                <c:pt idx="574">
                  <c:v>0.57399999999999995</c:v>
                </c:pt>
                <c:pt idx="575">
                  <c:v>0.57499999999999996</c:v>
                </c:pt>
                <c:pt idx="576">
                  <c:v>0.57599999999999996</c:v>
                </c:pt>
                <c:pt idx="577">
                  <c:v>0.57699999999999996</c:v>
                </c:pt>
                <c:pt idx="578">
                  <c:v>0.57799999999999996</c:v>
                </c:pt>
                <c:pt idx="579">
                  <c:v>0.57899999999999996</c:v>
                </c:pt>
                <c:pt idx="580">
                  <c:v>0.57999999999999996</c:v>
                </c:pt>
                <c:pt idx="581">
                  <c:v>0.58099999999999996</c:v>
                </c:pt>
                <c:pt idx="582">
                  <c:v>0.58199999999999996</c:v>
                </c:pt>
                <c:pt idx="583">
                  <c:v>0.58299999999999996</c:v>
                </c:pt>
                <c:pt idx="584">
                  <c:v>0.58399999999999996</c:v>
                </c:pt>
                <c:pt idx="585">
                  <c:v>0.58499999999999996</c:v>
                </c:pt>
                <c:pt idx="586">
                  <c:v>0.58599999999999997</c:v>
                </c:pt>
                <c:pt idx="587">
                  <c:v>0.58699999999999997</c:v>
                </c:pt>
                <c:pt idx="588">
                  <c:v>0.58799999999999997</c:v>
                </c:pt>
                <c:pt idx="589">
                  <c:v>0.58899999999999997</c:v>
                </c:pt>
                <c:pt idx="590">
                  <c:v>0.59</c:v>
                </c:pt>
                <c:pt idx="591">
                  <c:v>0.59099999999999997</c:v>
                </c:pt>
                <c:pt idx="592">
                  <c:v>0.59199999999999997</c:v>
                </c:pt>
                <c:pt idx="593">
                  <c:v>0.59299999999999997</c:v>
                </c:pt>
                <c:pt idx="594">
                  <c:v>0.59399999999999997</c:v>
                </c:pt>
                <c:pt idx="595">
                  <c:v>0.59499999999999997</c:v>
                </c:pt>
                <c:pt idx="596">
                  <c:v>0.59599999999999997</c:v>
                </c:pt>
                <c:pt idx="597">
                  <c:v>0.59699999999999998</c:v>
                </c:pt>
                <c:pt idx="598">
                  <c:v>0.59799999999999998</c:v>
                </c:pt>
                <c:pt idx="599">
                  <c:v>0.59899999999999998</c:v>
                </c:pt>
                <c:pt idx="600">
                  <c:v>0.6</c:v>
                </c:pt>
                <c:pt idx="601">
                  <c:v>0.60099999999999998</c:v>
                </c:pt>
                <c:pt idx="602">
                  <c:v>0.60199999999999998</c:v>
                </c:pt>
                <c:pt idx="603">
                  <c:v>0.60299999999999998</c:v>
                </c:pt>
                <c:pt idx="604">
                  <c:v>0.60399999999999998</c:v>
                </c:pt>
                <c:pt idx="605">
                  <c:v>0.60499999999999998</c:v>
                </c:pt>
                <c:pt idx="606">
                  <c:v>0.60599999999999998</c:v>
                </c:pt>
                <c:pt idx="607">
                  <c:v>0.60699999999999998</c:v>
                </c:pt>
                <c:pt idx="608">
                  <c:v>0.60799999999999998</c:v>
                </c:pt>
                <c:pt idx="609">
                  <c:v>0.60899999999999999</c:v>
                </c:pt>
                <c:pt idx="610">
                  <c:v>0.61</c:v>
                </c:pt>
                <c:pt idx="611">
                  <c:v>0.61099999999999999</c:v>
                </c:pt>
                <c:pt idx="612">
                  <c:v>0.61199999999999999</c:v>
                </c:pt>
                <c:pt idx="613">
                  <c:v>0.61299999999999999</c:v>
                </c:pt>
                <c:pt idx="614">
                  <c:v>0.61399999999999999</c:v>
                </c:pt>
                <c:pt idx="615">
                  <c:v>0.61499999999999999</c:v>
                </c:pt>
                <c:pt idx="616">
                  <c:v>0.61599999999999999</c:v>
                </c:pt>
                <c:pt idx="617">
                  <c:v>0.61699999999999999</c:v>
                </c:pt>
                <c:pt idx="618">
                  <c:v>0.61799999999999999</c:v>
                </c:pt>
                <c:pt idx="619">
                  <c:v>0.61899999999999999</c:v>
                </c:pt>
                <c:pt idx="620">
                  <c:v>0.62</c:v>
                </c:pt>
                <c:pt idx="621">
                  <c:v>0.621</c:v>
                </c:pt>
                <c:pt idx="622">
                  <c:v>0.622</c:v>
                </c:pt>
                <c:pt idx="623">
                  <c:v>0.623</c:v>
                </c:pt>
                <c:pt idx="624">
                  <c:v>0.624</c:v>
                </c:pt>
                <c:pt idx="625">
                  <c:v>0.625</c:v>
                </c:pt>
                <c:pt idx="626">
                  <c:v>0.626</c:v>
                </c:pt>
                <c:pt idx="627">
                  <c:v>0.627</c:v>
                </c:pt>
                <c:pt idx="628">
                  <c:v>0.628</c:v>
                </c:pt>
                <c:pt idx="629">
                  <c:v>0.629</c:v>
                </c:pt>
                <c:pt idx="630">
                  <c:v>0.63</c:v>
                </c:pt>
                <c:pt idx="631">
                  <c:v>0.63100000000000001</c:v>
                </c:pt>
                <c:pt idx="632">
                  <c:v>0.63200000000000001</c:v>
                </c:pt>
                <c:pt idx="633">
                  <c:v>0.63300000000000001</c:v>
                </c:pt>
                <c:pt idx="634">
                  <c:v>0.63400000000000001</c:v>
                </c:pt>
                <c:pt idx="635">
                  <c:v>0.63500000000000001</c:v>
                </c:pt>
                <c:pt idx="636">
                  <c:v>0.63600000000000001</c:v>
                </c:pt>
                <c:pt idx="637">
                  <c:v>0.63700000000000001</c:v>
                </c:pt>
                <c:pt idx="638">
                  <c:v>0.63800000000000001</c:v>
                </c:pt>
                <c:pt idx="639">
                  <c:v>0.63900000000000001</c:v>
                </c:pt>
                <c:pt idx="640">
                  <c:v>0.64</c:v>
                </c:pt>
                <c:pt idx="641">
                  <c:v>0.64100000000000001</c:v>
                </c:pt>
                <c:pt idx="642">
                  <c:v>0.64200000000000002</c:v>
                </c:pt>
                <c:pt idx="643">
                  <c:v>0.64300000000000002</c:v>
                </c:pt>
                <c:pt idx="644">
                  <c:v>0.64400000000000002</c:v>
                </c:pt>
                <c:pt idx="645">
                  <c:v>0.64500000000000002</c:v>
                </c:pt>
                <c:pt idx="646">
                  <c:v>0.64600000000000002</c:v>
                </c:pt>
                <c:pt idx="647">
                  <c:v>0.64700000000000002</c:v>
                </c:pt>
                <c:pt idx="648">
                  <c:v>0.64800000000000002</c:v>
                </c:pt>
                <c:pt idx="649">
                  <c:v>0.64900000000000002</c:v>
                </c:pt>
                <c:pt idx="650">
                  <c:v>0.65</c:v>
                </c:pt>
                <c:pt idx="651">
                  <c:v>0.65100000000000002</c:v>
                </c:pt>
                <c:pt idx="652">
                  <c:v>0.65200000000000002</c:v>
                </c:pt>
                <c:pt idx="653">
                  <c:v>0.65300000000000002</c:v>
                </c:pt>
                <c:pt idx="654">
                  <c:v>0.65400000000000003</c:v>
                </c:pt>
                <c:pt idx="655">
                  <c:v>0.65500000000000003</c:v>
                </c:pt>
                <c:pt idx="656">
                  <c:v>0.65600000000000003</c:v>
                </c:pt>
                <c:pt idx="657">
                  <c:v>0.65700000000000003</c:v>
                </c:pt>
                <c:pt idx="658">
                  <c:v>0.65800000000000003</c:v>
                </c:pt>
                <c:pt idx="659">
                  <c:v>0.65900000000000003</c:v>
                </c:pt>
                <c:pt idx="660">
                  <c:v>0.66</c:v>
                </c:pt>
                <c:pt idx="661">
                  <c:v>0.66100000000000003</c:v>
                </c:pt>
                <c:pt idx="662">
                  <c:v>0.66200000000000003</c:v>
                </c:pt>
                <c:pt idx="663">
                  <c:v>0.66300000000000003</c:v>
                </c:pt>
                <c:pt idx="664">
                  <c:v>0.66400000000000003</c:v>
                </c:pt>
                <c:pt idx="665">
                  <c:v>0.66500000000000004</c:v>
                </c:pt>
                <c:pt idx="666">
                  <c:v>0.66600000000000004</c:v>
                </c:pt>
                <c:pt idx="667">
                  <c:v>0.66700000000000004</c:v>
                </c:pt>
                <c:pt idx="668">
                  <c:v>0.66800000000000004</c:v>
                </c:pt>
                <c:pt idx="669">
                  <c:v>0.66900000000000004</c:v>
                </c:pt>
                <c:pt idx="670">
                  <c:v>0.67</c:v>
                </c:pt>
                <c:pt idx="671">
                  <c:v>0.67100000000000004</c:v>
                </c:pt>
                <c:pt idx="672">
                  <c:v>0.67200000000000004</c:v>
                </c:pt>
                <c:pt idx="673">
                  <c:v>0.67300000000000004</c:v>
                </c:pt>
                <c:pt idx="674">
                  <c:v>0.67400000000000004</c:v>
                </c:pt>
                <c:pt idx="675">
                  <c:v>0.67500000000000004</c:v>
                </c:pt>
                <c:pt idx="676">
                  <c:v>0.67600000000000005</c:v>
                </c:pt>
                <c:pt idx="677">
                  <c:v>0.67700000000000005</c:v>
                </c:pt>
                <c:pt idx="678">
                  <c:v>0.67800000000000005</c:v>
                </c:pt>
                <c:pt idx="679">
                  <c:v>0.67900000000000005</c:v>
                </c:pt>
                <c:pt idx="680">
                  <c:v>0.68</c:v>
                </c:pt>
                <c:pt idx="681">
                  <c:v>0.68100000000000005</c:v>
                </c:pt>
                <c:pt idx="682">
                  <c:v>0.68200000000000005</c:v>
                </c:pt>
                <c:pt idx="683">
                  <c:v>0.68300000000000005</c:v>
                </c:pt>
                <c:pt idx="684">
                  <c:v>0.68400000000000005</c:v>
                </c:pt>
                <c:pt idx="685">
                  <c:v>0.68500000000000005</c:v>
                </c:pt>
                <c:pt idx="686">
                  <c:v>0.68600000000000005</c:v>
                </c:pt>
                <c:pt idx="687">
                  <c:v>0.68700000000000006</c:v>
                </c:pt>
                <c:pt idx="688">
                  <c:v>0.68799999999999994</c:v>
                </c:pt>
                <c:pt idx="689">
                  <c:v>0.68899999999999995</c:v>
                </c:pt>
                <c:pt idx="690">
                  <c:v>0.69</c:v>
                </c:pt>
                <c:pt idx="691">
                  <c:v>0.69099999999999995</c:v>
                </c:pt>
                <c:pt idx="692">
                  <c:v>0.69199999999999995</c:v>
                </c:pt>
                <c:pt idx="693">
                  <c:v>0.69299999999999995</c:v>
                </c:pt>
                <c:pt idx="694">
                  <c:v>0.69399999999999995</c:v>
                </c:pt>
                <c:pt idx="695">
                  <c:v>0.69499999999999995</c:v>
                </c:pt>
                <c:pt idx="696">
                  <c:v>0.69599999999999995</c:v>
                </c:pt>
                <c:pt idx="697">
                  <c:v>0.69699999999999995</c:v>
                </c:pt>
                <c:pt idx="698">
                  <c:v>0.69799999999999995</c:v>
                </c:pt>
                <c:pt idx="699">
                  <c:v>0.69899999999999995</c:v>
                </c:pt>
                <c:pt idx="700">
                  <c:v>0.7</c:v>
                </c:pt>
                <c:pt idx="701">
                  <c:v>0.70099999999999996</c:v>
                </c:pt>
                <c:pt idx="702">
                  <c:v>0.70199999999999996</c:v>
                </c:pt>
                <c:pt idx="703">
                  <c:v>0.70299999999999996</c:v>
                </c:pt>
                <c:pt idx="704">
                  <c:v>0.70399999999999996</c:v>
                </c:pt>
                <c:pt idx="705">
                  <c:v>0.70499999999999996</c:v>
                </c:pt>
                <c:pt idx="706">
                  <c:v>0.70599999999999996</c:v>
                </c:pt>
                <c:pt idx="707">
                  <c:v>0.70699999999999996</c:v>
                </c:pt>
                <c:pt idx="708">
                  <c:v>0.70799999999999996</c:v>
                </c:pt>
                <c:pt idx="709">
                  <c:v>0.70899999999999996</c:v>
                </c:pt>
                <c:pt idx="710">
                  <c:v>0.71</c:v>
                </c:pt>
                <c:pt idx="711">
                  <c:v>0.71099999999999997</c:v>
                </c:pt>
                <c:pt idx="712">
                  <c:v>0.71199999999999997</c:v>
                </c:pt>
                <c:pt idx="713">
                  <c:v>0.71299999999999997</c:v>
                </c:pt>
                <c:pt idx="714">
                  <c:v>0.71399999999999997</c:v>
                </c:pt>
                <c:pt idx="715">
                  <c:v>0.71499999999999997</c:v>
                </c:pt>
                <c:pt idx="716">
                  <c:v>0.71599999999999997</c:v>
                </c:pt>
                <c:pt idx="717">
                  <c:v>0.71699999999999997</c:v>
                </c:pt>
                <c:pt idx="718">
                  <c:v>0.71799999999999997</c:v>
                </c:pt>
                <c:pt idx="719">
                  <c:v>0.71899999999999997</c:v>
                </c:pt>
                <c:pt idx="720">
                  <c:v>0.72</c:v>
                </c:pt>
                <c:pt idx="721">
                  <c:v>0.72099999999999997</c:v>
                </c:pt>
                <c:pt idx="722">
                  <c:v>0.72199999999999998</c:v>
                </c:pt>
                <c:pt idx="723">
                  <c:v>0.72299999999999998</c:v>
                </c:pt>
                <c:pt idx="724">
                  <c:v>0.72399999999999998</c:v>
                </c:pt>
                <c:pt idx="725">
                  <c:v>0.72499999999999998</c:v>
                </c:pt>
                <c:pt idx="726">
                  <c:v>0.72599999999999998</c:v>
                </c:pt>
                <c:pt idx="727">
                  <c:v>0.72699999999999998</c:v>
                </c:pt>
                <c:pt idx="728">
                  <c:v>0.72799999999999998</c:v>
                </c:pt>
                <c:pt idx="729">
                  <c:v>0.72899999999999998</c:v>
                </c:pt>
                <c:pt idx="730">
                  <c:v>0.73</c:v>
                </c:pt>
                <c:pt idx="731">
                  <c:v>0.73099999999999998</c:v>
                </c:pt>
                <c:pt idx="732">
                  <c:v>0.73199999999999998</c:v>
                </c:pt>
                <c:pt idx="733">
                  <c:v>0.73299999999999998</c:v>
                </c:pt>
                <c:pt idx="734">
                  <c:v>0.73399999999999999</c:v>
                </c:pt>
                <c:pt idx="735">
                  <c:v>0.73499999999999999</c:v>
                </c:pt>
                <c:pt idx="736">
                  <c:v>0.73599999999999999</c:v>
                </c:pt>
                <c:pt idx="737">
                  <c:v>0.73699999999999999</c:v>
                </c:pt>
                <c:pt idx="738">
                  <c:v>0.73799999999999999</c:v>
                </c:pt>
                <c:pt idx="739">
                  <c:v>0.73899999999999999</c:v>
                </c:pt>
                <c:pt idx="740">
                  <c:v>0.74</c:v>
                </c:pt>
                <c:pt idx="741">
                  <c:v>0.74099999999999999</c:v>
                </c:pt>
                <c:pt idx="742">
                  <c:v>0.74199999999999999</c:v>
                </c:pt>
                <c:pt idx="743">
                  <c:v>0.74299999999999999</c:v>
                </c:pt>
                <c:pt idx="744">
                  <c:v>0.74399999999999999</c:v>
                </c:pt>
                <c:pt idx="745">
                  <c:v>0.745</c:v>
                </c:pt>
                <c:pt idx="746">
                  <c:v>0.746</c:v>
                </c:pt>
                <c:pt idx="747">
                  <c:v>0.747</c:v>
                </c:pt>
                <c:pt idx="748">
                  <c:v>0.748</c:v>
                </c:pt>
                <c:pt idx="749">
                  <c:v>0.749</c:v>
                </c:pt>
                <c:pt idx="750">
                  <c:v>0.75</c:v>
                </c:pt>
                <c:pt idx="751">
                  <c:v>0.751</c:v>
                </c:pt>
                <c:pt idx="752">
                  <c:v>0.752</c:v>
                </c:pt>
                <c:pt idx="753">
                  <c:v>0.753</c:v>
                </c:pt>
                <c:pt idx="754">
                  <c:v>0.754</c:v>
                </c:pt>
                <c:pt idx="755">
                  <c:v>0.755</c:v>
                </c:pt>
                <c:pt idx="756">
                  <c:v>0.75600000000000001</c:v>
                </c:pt>
                <c:pt idx="757">
                  <c:v>0.75700000000000001</c:v>
                </c:pt>
                <c:pt idx="758">
                  <c:v>0.75800000000000001</c:v>
                </c:pt>
                <c:pt idx="759">
                  <c:v>0.75900000000000001</c:v>
                </c:pt>
                <c:pt idx="760">
                  <c:v>0.76</c:v>
                </c:pt>
                <c:pt idx="761">
                  <c:v>0.76100000000000001</c:v>
                </c:pt>
                <c:pt idx="762">
                  <c:v>0.76200000000000001</c:v>
                </c:pt>
                <c:pt idx="763">
                  <c:v>0.76300000000000001</c:v>
                </c:pt>
                <c:pt idx="764">
                  <c:v>0.76400000000000001</c:v>
                </c:pt>
                <c:pt idx="765">
                  <c:v>0.76500000000000001</c:v>
                </c:pt>
                <c:pt idx="766">
                  <c:v>0.76600000000000001</c:v>
                </c:pt>
                <c:pt idx="767">
                  <c:v>0.76700000000000002</c:v>
                </c:pt>
                <c:pt idx="768">
                  <c:v>0.76800000000000002</c:v>
                </c:pt>
                <c:pt idx="769">
                  <c:v>0.76900000000000002</c:v>
                </c:pt>
                <c:pt idx="770">
                  <c:v>0.77</c:v>
                </c:pt>
                <c:pt idx="771">
                  <c:v>0.77100000000000002</c:v>
                </c:pt>
                <c:pt idx="772">
                  <c:v>0.77200000000000002</c:v>
                </c:pt>
                <c:pt idx="773">
                  <c:v>0.77300000000000002</c:v>
                </c:pt>
                <c:pt idx="774">
                  <c:v>0.77400000000000002</c:v>
                </c:pt>
                <c:pt idx="775">
                  <c:v>0.77500000000000002</c:v>
                </c:pt>
                <c:pt idx="776">
                  <c:v>0.77600000000000002</c:v>
                </c:pt>
                <c:pt idx="777">
                  <c:v>0.77700000000000002</c:v>
                </c:pt>
                <c:pt idx="778">
                  <c:v>0.77800000000000002</c:v>
                </c:pt>
                <c:pt idx="779">
                  <c:v>0.77900000000000003</c:v>
                </c:pt>
                <c:pt idx="780">
                  <c:v>0.78</c:v>
                </c:pt>
                <c:pt idx="781">
                  <c:v>0.78100000000000003</c:v>
                </c:pt>
                <c:pt idx="782">
                  <c:v>0.78200000000000003</c:v>
                </c:pt>
                <c:pt idx="783">
                  <c:v>0.78300000000000003</c:v>
                </c:pt>
                <c:pt idx="784">
                  <c:v>0.78400000000000003</c:v>
                </c:pt>
                <c:pt idx="785">
                  <c:v>0.78500000000000003</c:v>
                </c:pt>
                <c:pt idx="786">
                  <c:v>0.78600000000000003</c:v>
                </c:pt>
                <c:pt idx="787">
                  <c:v>0.78700000000000003</c:v>
                </c:pt>
                <c:pt idx="788">
                  <c:v>0.78800000000000003</c:v>
                </c:pt>
                <c:pt idx="789">
                  <c:v>0.78900000000000003</c:v>
                </c:pt>
                <c:pt idx="790">
                  <c:v>0.79</c:v>
                </c:pt>
                <c:pt idx="791">
                  <c:v>0.79100000000000004</c:v>
                </c:pt>
                <c:pt idx="792">
                  <c:v>0.79200000000000004</c:v>
                </c:pt>
                <c:pt idx="793">
                  <c:v>0.79300000000000004</c:v>
                </c:pt>
                <c:pt idx="794">
                  <c:v>0.79400000000000004</c:v>
                </c:pt>
                <c:pt idx="795">
                  <c:v>0.79500000000000004</c:v>
                </c:pt>
                <c:pt idx="796">
                  <c:v>0.79600000000000004</c:v>
                </c:pt>
                <c:pt idx="797">
                  <c:v>0.79700000000000004</c:v>
                </c:pt>
                <c:pt idx="798">
                  <c:v>0.79800000000000004</c:v>
                </c:pt>
                <c:pt idx="799">
                  <c:v>0.79900000000000004</c:v>
                </c:pt>
                <c:pt idx="800">
                  <c:v>0.8</c:v>
                </c:pt>
                <c:pt idx="801">
                  <c:v>0.80100000000000005</c:v>
                </c:pt>
                <c:pt idx="802">
                  <c:v>0.80200000000000005</c:v>
                </c:pt>
                <c:pt idx="803">
                  <c:v>0.80300000000000005</c:v>
                </c:pt>
                <c:pt idx="804">
                  <c:v>0.80400000000000005</c:v>
                </c:pt>
                <c:pt idx="805">
                  <c:v>0.80500000000000005</c:v>
                </c:pt>
                <c:pt idx="806">
                  <c:v>0.80600000000000005</c:v>
                </c:pt>
                <c:pt idx="807">
                  <c:v>0.80700000000000005</c:v>
                </c:pt>
                <c:pt idx="808">
                  <c:v>0.80800000000000005</c:v>
                </c:pt>
                <c:pt idx="809">
                  <c:v>0.80900000000000005</c:v>
                </c:pt>
                <c:pt idx="810">
                  <c:v>0.81</c:v>
                </c:pt>
                <c:pt idx="811">
                  <c:v>0.81100000000000005</c:v>
                </c:pt>
                <c:pt idx="812">
                  <c:v>0.81200000000000006</c:v>
                </c:pt>
                <c:pt idx="813">
                  <c:v>0.81299999999999994</c:v>
                </c:pt>
                <c:pt idx="814">
                  <c:v>0.81399999999999995</c:v>
                </c:pt>
                <c:pt idx="815">
                  <c:v>0.81499999999999995</c:v>
                </c:pt>
                <c:pt idx="816">
                  <c:v>0.81599999999999995</c:v>
                </c:pt>
                <c:pt idx="817">
                  <c:v>0.81699999999999995</c:v>
                </c:pt>
                <c:pt idx="818">
                  <c:v>0.81799999999999995</c:v>
                </c:pt>
                <c:pt idx="819">
                  <c:v>0.81899999999999995</c:v>
                </c:pt>
                <c:pt idx="820">
                  <c:v>0.82</c:v>
                </c:pt>
                <c:pt idx="821">
                  <c:v>0.82099999999999995</c:v>
                </c:pt>
                <c:pt idx="822">
                  <c:v>0.82199999999999995</c:v>
                </c:pt>
                <c:pt idx="823">
                  <c:v>0.82299999999999995</c:v>
                </c:pt>
                <c:pt idx="824">
                  <c:v>0.82399999999999995</c:v>
                </c:pt>
                <c:pt idx="825">
                  <c:v>0.82499999999999996</c:v>
                </c:pt>
                <c:pt idx="826">
                  <c:v>0.82599999999999996</c:v>
                </c:pt>
                <c:pt idx="827">
                  <c:v>0.82699999999999996</c:v>
                </c:pt>
                <c:pt idx="828">
                  <c:v>0.82799999999999996</c:v>
                </c:pt>
                <c:pt idx="829">
                  <c:v>0.82899999999999996</c:v>
                </c:pt>
                <c:pt idx="830">
                  <c:v>0.83</c:v>
                </c:pt>
                <c:pt idx="831">
                  <c:v>0.83099999999999996</c:v>
                </c:pt>
                <c:pt idx="832">
                  <c:v>0.83199999999999996</c:v>
                </c:pt>
                <c:pt idx="833">
                  <c:v>0.83299999999999996</c:v>
                </c:pt>
                <c:pt idx="834">
                  <c:v>0.83399999999999996</c:v>
                </c:pt>
                <c:pt idx="835">
                  <c:v>0.83499999999999996</c:v>
                </c:pt>
                <c:pt idx="836">
                  <c:v>0.83599999999999997</c:v>
                </c:pt>
                <c:pt idx="837">
                  <c:v>0.83699999999999997</c:v>
                </c:pt>
                <c:pt idx="838">
                  <c:v>0.83799999999999997</c:v>
                </c:pt>
                <c:pt idx="839">
                  <c:v>0.83899999999999997</c:v>
                </c:pt>
                <c:pt idx="840">
                  <c:v>0.84</c:v>
                </c:pt>
                <c:pt idx="841">
                  <c:v>0.84099999999999997</c:v>
                </c:pt>
                <c:pt idx="842">
                  <c:v>0.84199999999999997</c:v>
                </c:pt>
                <c:pt idx="843">
                  <c:v>0.84299999999999997</c:v>
                </c:pt>
                <c:pt idx="844">
                  <c:v>0.84399999999999997</c:v>
                </c:pt>
                <c:pt idx="845">
                  <c:v>0.84499999999999997</c:v>
                </c:pt>
                <c:pt idx="846">
                  <c:v>0.84599999999999997</c:v>
                </c:pt>
                <c:pt idx="847">
                  <c:v>0.84699999999999998</c:v>
                </c:pt>
                <c:pt idx="848">
                  <c:v>0.84799999999999998</c:v>
                </c:pt>
                <c:pt idx="849">
                  <c:v>0.84899999999999998</c:v>
                </c:pt>
                <c:pt idx="850">
                  <c:v>0.85</c:v>
                </c:pt>
                <c:pt idx="851">
                  <c:v>0.85099999999999998</c:v>
                </c:pt>
                <c:pt idx="852">
                  <c:v>0.85199999999999998</c:v>
                </c:pt>
                <c:pt idx="853">
                  <c:v>0.85299999999999998</c:v>
                </c:pt>
                <c:pt idx="854">
                  <c:v>0.85399999999999998</c:v>
                </c:pt>
                <c:pt idx="855">
                  <c:v>0.85499999999999998</c:v>
                </c:pt>
                <c:pt idx="856">
                  <c:v>0.85599999999999998</c:v>
                </c:pt>
                <c:pt idx="857">
                  <c:v>0.85699999999999998</c:v>
                </c:pt>
                <c:pt idx="858">
                  <c:v>0.85799999999999998</c:v>
                </c:pt>
                <c:pt idx="859">
                  <c:v>0.85899999999999999</c:v>
                </c:pt>
                <c:pt idx="860">
                  <c:v>0.86</c:v>
                </c:pt>
                <c:pt idx="861">
                  <c:v>0.86099999999999999</c:v>
                </c:pt>
                <c:pt idx="862">
                  <c:v>0.86199999999999999</c:v>
                </c:pt>
                <c:pt idx="863">
                  <c:v>0.86299999999999999</c:v>
                </c:pt>
                <c:pt idx="864">
                  <c:v>0.86399999999999999</c:v>
                </c:pt>
                <c:pt idx="865">
                  <c:v>0.86499999999999999</c:v>
                </c:pt>
                <c:pt idx="866">
                  <c:v>0.86599999999999999</c:v>
                </c:pt>
                <c:pt idx="867">
                  <c:v>0.86699999999999999</c:v>
                </c:pt>
                <c:pt idx="868">
                  <c:v>0.86799999999999999</c:v>
                </c:pt>
                <c:pt idx="869">
                  <c:v>0.86899999999999999</c:v>
                </c:pt>
                <c:pt idx="870">
                  <c:v>0.87</c:v>
                </c:pt>
                <c:pt idx="871">
                  <c:v>0.871</c:v>
                </c:pt>
                <c:pt idx="872">
                  <c:v>0.872</c:v>
                </c:pt>
                <c:pt idx="873">
                  <c:v>0.873</c:v>
                </c:pt>
                <c:pt idx="874">
                  <c:v>0.874</c:v>
                </c:pt>
                <c:pt idx="875">
                  <c:v>0.875</c:v>
                </c:pt>
                <c:pt idx="876">
                  <c:v>0.876</c:v>
                </c:pt>
                <c:pt idx="877">
                  <c:v>0.877</c:v>
                </c:pt>
                <c:pt idx="878">
                  <c:v>0.878</c:v>
                </c:pt>
                <c:pt idx="879">
                  <c:v>0.879</c:v>
                </c:pt>
                <c:pt idx="880">
                  <c:v>0.88</c:v>
                </c:pt>
                <c:pt idx="881">
                  <c:v>0.88100000000000001</c:v>
                </c:pt>
                <c:pt idx="882">
                  <c:v>0.88200000000000001</c:v>
                </c:pt>
                <c:pt idx="883">
                  <c:v>0.88300000000000001</c:v>
                </c:pt>
                <c:pt idx="884">
                  <c:v>0.88400000000000001</c:v>
                </c:pt>
                <c:pt idx="885">
                  <c:v>0.88500000000000001</c:v>
                </c:pt>
                <c:pt idx="886">
                  <c:v>0.88600000000000001</c:v>
                </c:pt>
                <c:pt idx="887">
                  <c:v>0.88700000000000001</c:v>
                </c:pt>
                <c:pt idx="888">
                  <c:v>0.88800000000000001</c:v>
                </c:pt>
                <c:pt idx="889">
                  <c:v>0.88900000000000001</c:v>
                </c:pt>
                <c:pt idx="890">
                  <c:v>0.89</c:v>
                </c:pt>
                <c:pt idx="891">
                  <c:v>0.89100000000000001</c:v>
                </c:pt>
                <c:pt idx="892">
                  <c:v>0.89200000000000002</c:v>
                </c:pt>
                <c:pt idx="893">
                  <c:v>0.89300000000000002</c:v>
                </c:pt>
                <c:pt idx="894">
                  <c:v>0.89400000000000002</c:v>
                </c:pt>
                <c:pt idx="895">
                  <c:v>0.89500000000000002</c:v>
                </c:pt>
                <c:pt idx="896">
                  <c:v>0.89600000000000002</c:v>
                </c:pt>
                <c:pt idx="897">
                  <c:v>0.89700000000000002</c:v>
                </c:pt>
                <c:pt idx="898">
                  <c:v>0.89800000000000002</c:v>
                </c:pt>
                <c:pt idx="899">
                  <c:v>0.89900000000000002</c:v>
                </c:pt>
                <c:pt idx="900">
                  <c:v>0.9</c:v>
                </c:pt>
                <c:pt idx="901">
                  <c:v>0.90100000000000002</c:v>
                </c:pt>
                <c:pt idx="902">
                  <c:v>0.90200000000000002</c:v>
                </c:pt>
                <c:pt idx="903">
                  <c:v>0.90300000000000002</c:v>
                </c:pt>
                <c:pt idx="904">
                  <c:v>0.90400000000000003</c:v>
                </c:pt>
                <c:pt idx="905">
                  <c:v>0.90500000000000003</c:v>
                </c:pt>
                <c:pt idx="906">
                  <c:v>0.90600000000000003</c:v>
                </c:pt>
                <c:pt idx="907">
                  <c:v>0.90700000000000003</c:v>
                </c:pt>
                <c:pt idx="908">
                  <c:v>0.90800000000000003</c:v>
                </c:pt>
                <c:pt idx="909">
                  <c:v>0.90900000000000003</c:v>
                </c:pt>
                <c:pt idx="910">
                  <c:v>0.91</c:v>
                </c:pt>
                <c:pt idx="911">
                  <c:v>0.91100000000000003</c:v>
                </c:pt>
                <c:pt idx="912">
                  <c:v>0.91200000000000003</c:v>
                </c:pt>
                <c:pt idx="913">
                  <c:v>0.91300000000000003</c:v>
                </c:pt>
                <c:pt idx="914">
                  <c:v>0.91400000000000003</c:v>
                </c:pt>
                <c:pt idx="915">
                  <c:v>0.91500000000000004</c:v>
                </c:pt>
                <c:pt idx="916">
                  <c:v>0.91600000000000004</c:v>
                </c:pt>
                <c:pt idx="917">
                  <c:v>0.91700000000000004</c:v>
                </c:pt>
                <c:pt idx="918">
                  <c:v>0.91800000000000004</c:v>
                </c:pt>
                <c:pt idx="919">
                  <c:v>0.91900000000000004</c:v>
                </c:pt>
                <c:pt idx="920">
                  <c:v>0.92</c:v>
                </c:pt>
                <c:pt idx="921">
                  <c:v>0.92100000000000004</c:v>
                </c:pt>
                <c:pt idx="922">
                  <c:v>0.92200000000000004</c:v>
                </c:pt>
                <c:pt idx="923">
                  <c:v>0.92300000000000004</c:v>
                </c:pt>
                <c:pt idx="924">
                  <c:v>0.92400000000000004</c:v>
                </c:pt>
                <c:pt idx="925">
                  <c:v>0.92500000000000004</c:v>
                </c:pt>
                <c:pt idx="926">
                  <c:v>0.92600000000000005</c:v>
                </c:pt>
                <c:pt idx="927">
                  <c:v>0.92700000000000005</c:v>
                </c:pt>
                <c:pt idx="928">
                  <c:v>0.92800000000000005</c:v>
                </c:pt>
                <c:pt idx="929">
                  <c:v>0.92900000000000005</c:v>
                </c:pt>
                <c:pt idx="930">
                  <c:v>0.93</c:v>
                </c:pt>
                <c:pt idx="931">
                  <c:v>0.93100000000000005</c:v>
                </c:pt>
                <c:pt idx="932">
                  <c:v>0.93200000000000005</c:v>
                </c:pt>
                <c:pt idx="933">
                  <c:v>0.93300000000000005</c:v>
                </c:pt>
                <c:pt idx="934">
                  <c:v>0.93400000000000005</c:v>
                </c:pt>
                <c:pt idx="935">
                  <c:v>0.93500000000000005</c:v>
                </c:pt>
                <c:pt idx="936">
                  <c:v>0.93600000000000005</c:v>
                </c:pt>
                <c:pt idx="937">
                  <c:v>0.93700000000000006</c:v>
                </c:pt>
                <c:pt idx="938">
                  <c:v>0.93799999999999994</c:v>
                </c:pt>
                <c:pt idx="939">
                  <c:v>0.93899999999999995</c:v>
                </c:pt>
                <c:pt idx="940">
                  <c:v>0.94</c:v>
                </c:pt>
                <c:pt idx="941">
                  <c:v>0.94099999999999995</c:v>
                </c:pt>
                <c:pt idx="942">
                  <c:v>0.94199999999999995</c:v>
                </c:pt>
                <c:pt idx="943">
                  <c:v>0.94299999999999995</c:v>
                </c:pt>
                <c:pt idx="944">
                  <c:v>0.94399999999999995</c:v>
                </c:pt>
                <c:pt idx="945">
                  <c:v>0.94499999999999995</c:v>
                </c:pt>
                <c:pt idx="946">
                  <c:v>0.94599999999999995</c:v>
                </c:pt>
                <c:pt idx="947">
                  <c:v>0.94699999999999995</c:v>
                </c:pt>
                <c:pt idx="948">
                  <c:v>0.94799999999999995</c:v>
                </c:pt>
                <c:pt idx="949">
                  <c:v>0.94899999999999995</c:v>
                </c:pt>
                <c:pt idx="950">
                  <c:v>0.95</c:v>
                </c:pt>
                <c:pt idx="951">
                  <c:v>0.95099999999999996</c:v>
                </c:pt>
                <c:pt idx="952">
                  <c:v>0.95199999999999996</c:v>
                </c:pt>
                <c:pt idx="953">
                  <c:v>0.95299999999999996</c:v>
                </c:pt>
                <c:pt idx="954">
                  <c:v>0.95399999999999996</c:v>
                </c:pt>
                <c:pt idx="955">
                  <c:v>0.95499999999999996</c:v>
                </c:pt>
                <c:pt idx="956">
                  <c:v>0.95599999999999996</c:v>
                </c:pt>
                <c:pt idx="957">
                  <c:v>0.95699999999999996</c:v>
                </c:pt>
                <c:pt idx="958">
                  <c:v>0.95799999999999996</c:v>
                </c:pt>
                <c:pt idx="959">
                  <c:v>0.95899999999999996</c:v>
                </c:pt>
                <c:pt idx="960">
                  <c:v>0.96</c:v>
                </c:pt>
                <c:pt idx="961">
                  <c:v>0.96099999999999997</c:v>
                </c:pt>
                <c:pt idx="962">
                  <c:v>0.96199999999999997</c:v>
                </c:pt>
                <c:pt idx="963">
                  <c:v>0.96299999999999997</c:v>
                </c:pt>
                <c:pt idx="964">
                  <c:v>0.96399999999999997</c:v>
                </c:pt>
                <c:pt idx="965">
                  <c:v>0.96499999999999997</c:v>
                </c:pt>
                <c:pt idx="966">
                  <c:v>0.96599999999999997</c:v>
                </c:pt>
                <c:pt idx="967">
                  <c:v>0.96699999999999997</c:v>
                </c:pt>
                <c:pt idx="968">
                  <c:v>0.96799999999999997</c:v>
                </c:pt>
                <c:pt idx="969">
                  <c:v>0.96899999999999997</c:v>
                </c:pt>
                <c:pt idx="970">
                  <c:v>0.97</c:v>
                </c:pt>
                <c:pt idx="971">
                  <c:v>0.97099999999999997</c:v>
                </c:pt>
                <c:pt idx="972">
                  <c:v>0.97199999999999998</c:v>
                </c:pt>
                <c:pt idx="973">
                  <c:v>0.97299999999999998</c:v>
                </c:pt>
                <c:pt idx="974">
                  <c:v>0.97399999999999998</c:v>
                </c:pt>
                <c:pt idx="975">
                  <c:v>0.97499999999999998</c:v>
                </c:pt>
                <c:pt idx="976">
                  <c:v>0.97599999999999998</c:v>
                </c:pt>
                <c:pt idx="977">
                  <c:v>0.97699999999999998</c:v>
                </c:pt>
                <c:pt idx="978">
                  <c:v>0.97799999999999998</c:v>
                </c:pt>
                <c:pt idx="979">
                  <c:v>0.97899999999999998</c:v>
                </c:pt>
                <c:pt idx="980">
                  <c:v>0.98</c:v>
                </c:pt>
                <c:pt idx="981">
                  <c:v>0.98099999999999998</c:v>
                </c:pt>
                <c:pt idx="982">
                  <c:v>0.98199999999999998</c:v>
                </c:pt>
                <c:pt idx="983">
                  <c:v>0.98299999999999998</c:v>
                </c:pt>
                <c:pt idx="984">
                  <c:v>0.98399999999999999</c:v>
                </c:pt>
                <c:pt idx="985">
                  <c:v>0.98499999999999999</c:v>
                </c:pt>
                <c:pt idx="986">
                  <c:v>0.98599999999999999</c:v>
                </c:pt>
                <c:pt idx="987">
                  <c:v>0.98699999999999999</c:v>
                </c:pt>
                <c:pt idx="988">
                  <c:v>0.98799999999999999</c:v>
                </c:pt>
                <c:pt idx="989">
                  <c:v>0.98899999999999999</c:v>
                </c:pt>
                <c:pt idx="990">
                  <c:v>0.99</c:v>
                </c:pt>
                <c:pt idx="991">
                  <c:v>0.99099999999999999</c:v>
                </c:pt>
                <c:pt idx="992">
                  <c:v>0.99199999999999999</c:v>
                </c:pt>
                <c:pt idx="993">
                  <c:v>0.99299999999999999</c:v>
                </c:pt>
                <c:pt idx="994">
                  <c:v>0.99399999999999999</c:v>
                </c:pt>
                <c:pt idx="995">
                  <c:v>0.995</c:v>
                </c:pt>
                <c:pt idx="996">
                  <c:v>0.996</c:v>
                </c:pt>
                <c:pt idx="997">
                  <c:v>0.997</c:v>
                </c:pt>
                <c:pt idx="998">
                  <c:v>0.998</c:v>
                </c:pt>
                <c:pt idx="999">
                  <c:v>0.999</c:v>
                </c:pt>
                <c:pt idx="1000" formatCode="0.0000">
                  <c:v>1</c:v>
                </c:pt>
              </c:numCache>
            </c:numRef>
          </c:xVal>
          <c:yVal>
            <c:numRef>
              <c:f>APropertiesDimless!$Q$7:$Q$1007</c:f>
              <c:numCache>
                <c:formatCode>0.0000</c:formatCode>
                <c:ptCount val="1001"/>
                <c:pt idx="1">
                  <c:v>1.499988988447197E-3</c:v>
                </c:pt>
                <c:pt idx="2">
                  <c:v>2.9999566832212242E-3</c:v>
                </c:pt>
                <c:pt idx="3">
                  <c:v>4.4999041780660158E-3</c:v>
                </c:pt>
                <c:pt idx="4">
                  <c:v>5.9998325662018077E-3</c:v>
                </c:pt>
                <c:pt idx="5">
                  <c:v>7.4997429403435159E-3</c:v>
                </c:pt>
                <c:pt idx="6">
                  <c:v>8.9996363927211335E-3</c:v>
                </c:pt>
                <c:pt idx="7">
                  <c:v>1.0499514015097666E-2</c:v>
                </c:pt>
                <c:pt idx="8">
                  <c:v>1.1999376898789365E-2</c:v>
                </c:pt>
                <c:pt idx="9">
                  <c:v>1.3499226134684197E-2</c:v>
                </c:pt>
                <c:pt idx="10">
                  <c:v>1.4999062813261577E-2</c:v>
                </c:pt>
                <c:pt idx="11">
                  <c:v>1.6498888024610789E-2</c:v>
                </c:pt>
                <c:pt idx="12">
                  <c:v>1.7998702858450753E-2</c:v>
                </c:pt>
                <c:pt idx="13">
                  <c:v>1.9498508404148684E-2</c:v>
                </c:pt>
                <c:pt idx="14">
                  <c:v>2.0998305750739535E-2</c:v>
                </c:pt>
                <c:pt idx="15">
                  <c:v>2.2498095986944456E-2</c:v>
                </c:pt>
                <c:pt idx="16">
                  <c:v>2.3997880201190674E-2</c:v>
                </c:pt>
                <c:pt idx="17">
                  <c:v>2.5497659481629666E-2</c:v>
                </c:pt>
                <c:pt idx="18">
                  <c:v>2.6997434916156741E-2</c:v>
                </c:pt>
                <c:pt idx="19">
                  <c:v>2.8497207592430046E-2</c:v>
                </c:pt>
                <c:pt idx="20">
                  <c:v>2.9996978597889142E-2</c:v>
                </c:pt>
                <c:pt idx="21">
                  <c:v>3.1496749019774208E-2</c:v>
                </c:pt>
                <c:pt idx="22">
                  <c:v>3.2996519945145179E-2</c:v>
                </c:pt>
                <c:pt idx="23">
                  <c:v>3.4496292460900649E-2</c:v>
                </c:pt>
                <c:pt idx="24">
                  <c:v>3.5996067653796447E-2</c:v>
                </c:pt>
                <c:pt idx="25">
                  <c:v>3.7495846610464893E-2</c:v>
                </c:pt>
                <c:pt idx="26">
                  <c:v>3.8995630417434021E-2</c:v>
                </c:pt>
                <c:pt idx="27">
                  <c:v>4.0495420161145809E-2</c:v>
                </c:pt>
                <c:pt idx="28">
                  <c:v>4.1995216927975837E-2</c:v>
                </c:pt>
                <c:pt idx="29">
                  <c:v>4.3495021804251265E-2</c:v>
                </c:pt>
                <c:pt idx="30">
                  <c:v>4.4994835876271025E-2</c:v>
                </c:pt>
                <c:pt idx="31">
                  <c:v>4.649466023032349E-2</c:v>
                </c:pt>
                <c:pt idx="32">
                  <c:v>4.7994495952706287E-2</c:v>
                </c:pt>
                <c:pt idx="33">
                  <c:v>4.9494344129744572E-2</c:v>
                </c:pt>
                <c:pt idx="34">
                  <c:v>5.0994205847810135E-2</c:v>
                </c:pt>
                <c:pt idx="35">
                  <c:v>5.2494082193340758E-2</c:v>
                </c:pt>
                <c:pt idx="36">
                  <c:v>5.3993974252858221E-2</c:v>
                </c:pt>
                <c:pt idx="37">
                  <c:v>5.5493883112988057E-2</c:v>
                </c:pt>
                <c:pt idx="38">
                  <c:v>5.6993809860477848E-2</c:v>
                </c:pt>
                <c:pt idx="39">
                  <c:v>5.8493755582216617E-2</c:v>
                </c:pt>
                <c:pt idx="40">
                  <c:v>5.9993721365253362E-2</c:v>
                </c:pt>
                <c:pt idx="41">
                  <c:v>6.1493708296815879E-2</c:v>
                </c:pt>
                <c:pt idx="42">
                  <c:v>6.299371746433019E-2</c:v>
                </c:pt>
                <c:pt idx="43">
                  <c:v>6.44937499554393E-2</c:v>
                </c:pt>
                <c:pt idx="44">
                  <c:v>6.5993806858021489E-2</c:v>
                </c:pt>
                <c:pt idx="45">
                  <c:v>6.7493889260210188E-2</c:v>
                </c:pt>
                <c:pt idx="46">
                  <c:v>6.8993998250412372E-2</c:v>
                </c:pt>
                <c:pt idx="47">
                  <c:v>7.0494134917327589E-2</c:v>
                </c:pt>
                <c:pt idx="48">
                  <c:v>7.1994300349966678E-2</c:v>
                </c:pt>
                <c:pt idx="49">
                  <c:v>7.3494495637671658E-2</c:v>
                </c:pt>
                <c:pt idx="50">
                  <c:v>7.4994721870133549E-2</c:v>
                </c:pt>
                <c:pt idx="51">
                  <c:v>7.6494980137411822E-2</c:v>
                </c:pt>
                <c:pt idx="52">
                  <c:v>7.7995271529953655E-2</c:v>
                </c:pt>
                <c:pt idx="53">
                  <c:v>7.9495597138612983E-2</c:v>
                </c:pt>
                <c:pt idx="54">
                  <c:v>8.099595805466861E-2</c:v>
                </c:pt>
                <c:pt idx="55">
                  <c:v>8.2496355369844537E-2</c:v>
                </c:pt>
                <c:pt idx="56">
                  <c:v>8.3996790176328037E-2</c:v>
                </c:pt>
                <c:pt idx="57">
                  <c:v>8.5497263566789106E-2</c:v>
                </c:pt>
                <c:pt idx="58">
                  <c:v>8.6997776634399809E-2</c:v>
                </c:pt>
                <c:pt idx="59">
                  <c:v>8.8498330472852743E-2</c:v>
                </c:pt>
                <c:pt idx="60">
                  <c:v>8.9998926176380847E-2</c:v>
                </c:pt>
                <c:pt idx="61">
                  <c:v>9.1499564839775949E-2</c:v>
                </c:pt>
                <c:pt idx="62">
                  <c:v>9.3000247558408439E-2</c:v>
                </c:pt>
                <c:pt idx="63">
                  <c:v>9.4500975428246009E-2</c:v>
                </c:pt>
                <c:pt idx="64">
                  <c:v>9.6001749545872941E-2</c:v>
                </c:pt>
                <c:pt idx="65">
                  <c:v>9.7502571008509786E-2</c:v>
                </c:pt>
                <c:pt idx="66">
                  <c:v>9.9003440914032098E-2</c:v>
                </c:pt>
                <c:pt idx="67">
                  <c:v>0.10050436036098973</c:v>
                </c:pt>
                <c:pt idx="68">
                  <c:v>0.10200533044862632</c:v>
                </c:pt>
                <c:pt idx="69">
                  <c:v>0.10350635227689893</c:v>
                </c:pt>
                <c:pt idx="70">
                  <c:v>0.10500742694649623</c:v>
                </c:pt>
                <c:pt idx="71">
                  <c:v>0.10650855555885921</c:v>
                </c:pt>
                <c:pt idx="72">
                  <c:v>0.10800973921620002</c:v>
                </c:pt>
                <c:pt idx="73">
                  <c:v>0.1095109790215212</c:v>
                </c:pt>
                <c:pt idx="74">
                  <c:v>0.11101227607863524</c:v>
                </c:pt>
                <c:pt idx="75">
                  <c:v>0.11251363149218416</c:v>
                </c:pt>
                <c:pt idx="76">
                  <c:v>0.11401504636765913</c:v>
                </c:pt>
                <c:pt idx="77">
                  <c:v>0.11551652181141989</c:v>
                </c:pt>
                <c:pt idx="78">
                  <c:v>0.11701805893071407</c:v>
                </c:pt>
                <c:pt idx="79">
                  <c:v>0.11851965883369726</c:v>
                </c:pt>
                <c:pt idx="80">
                  <c:v>0.12002132262945212</c:v>
                </c:pt>
                <c:pt idx="81">
                  <c:v>0.12152305142800873</c:v>
                </c:pt>
                <c:pt idx="82">
                  <c:v>0.12302484634036365</c:v>
                </c:pt>
                <c:pt idx="83">
                  <c:v>0.12452670847850009</c:v>
                </c:pt>
                <c:pt idx="84">
                  <c:v>0.12602863895540725</c:v>
                </c:pt>
                <c:pt idx="85">
                  <c:v>0.12753063888510072</c:v>
                </c:pt>
                <c:pt idx="86">
                  <c:v>0.12903270938264183</c:v>
                </c:pt>
                <c:pt idx="87">
                  <c:v>0.13053485156415784</c:v>
                </c:pt>
                <c:pt idx="88">
                  <c:v>0.1320370665468617</c:v>
                </c:pt>
                <c:pt idx="89">
                  <c:v>0.13353935544907214</c:v>
                </c:pt>
                <c:pt idx="90">
                  <c:v>0.13504171939023354</c:v>
                </c:pt>
                <c:pt idx="91">
                  <c:v>0.13654415949093648</c:v>
                </c:pt>
                <c:pt idx="92">
                  <c:v>0.1380466768729367</c:v>
                </c:pt>
                <c:pt idx="93">
                  <c:v>0.13954927265917669</c:v>
                </c:pt>
                <c:pt idx="94">
                  <c:v>0.1410519479738046</c:v>
                </c:pt>
                <c:pt idx="95">
                  <c:v>0.14255470394219566</c:v>
                </c:pt>
                <c:pt idx="96">
                  <c:v>0.14405754169097115</c:v>
                </c:pt>
                <c:pt idx="97">
                  <c:v>0.14556046234801975</c:v>
                </c:pt>
                <c:pt idx="98">
                  <c:v>0.14706346704251785</c:v>
                </c:pt>
                <c:pt idx="99">
                  <c:v>0.14856655690494916</c:v>
                </c:pt>
                <c:pt idx="100">
                  <c:v>0.15006973306712604</c:v>
                </c:pt>
                <c:pt idx="101">
                  <c:v>0.15157299666220961</c:v>
                </c:pt>
                <c:pt idx="102">
                  <c:v>0.15307634882473026</c:v>
                </c:pt>
                <c:pt idx="103">
                  <c:v>0.15457979069060873</c:v>
                </c:pt>
                <c:pt idx="104">
                  <c:v>0.15608332339717612</c:v>
                </c:pt>
                <c:pt idx="105">
                  <c:v>0.1575869480831954</c:v>
                </c:pt>
                <c:pt idx="106">
                  <c:v>0.15909066588888127</c:v>
                </c:pt>
                <c:pt idx="107">
                  <c:v>0.16059447795592183</c:v>
                </c:pt>
                <c:pt idx="108">
                  <c:v>0.16209838542749905</c:v>
                </c:pt>
                <c:pt idx="109">
                  <c:v>0.16360238944830977</c:v>
                </c:pt>
                <c:pt idx="110">
                  <c:v>0.16510649116458687</c:v>
                </c:pt>
                <c:pt idx="111">
                  <c:v>0.16661069172412021</c:v>
                </c:pt>
                <c:pt idx="112">
                  <c:v>0.16811499227627741</c:v>
                </c:pt>
                <c:pt idx="113">
                  <c:v>0.16961939397202613</c:v>
                </c:pt>
                <c:pt idx="114">
                  <c:v>0.17112389796395386</c:v>
                </c:pt>
                <c:pt idx="115">
                  <c:v>0.17262850540629054</c:v>
                </c:pt>
                <c:pt idx="116">
                  <c:v>0.17413321745492882</c:v>
                </c:pt>
                <c:pt idx="117">
                  <c:v>0.17563803526744659</c:v>
                </c:pt>
                <c:pt idx="118">
                  <c:v>0.17714296000312765</c:v>
                </c:pt>
                <c:pt idx="119">
                  <c:v>0.17864799282298366</c:v>
                </c:pt>
                <c:pt idx="120">
                  <c:v>0.18015313488977566</c:v>
                </c:pt>
                <c:pt idx="121">
                  <c:v>0.18165838736803591</c:v>
                </c:pt>
                <c:pt idx="122">
                  <c:v>0.18316375142408933</c:v>
                </c:pt>
                <c:pt idx="123">
                  <c:v>0.18466922822607601</c:v>
                </c:pt>
                <c:pt idx="124">
                  <c:v>0.18617481894397231</c:v>
                </c:pt>
                <c:pt idx="125">
                  <c:v>0.18768052474961347</c:v>
                </c:pt>
                <c:pt idx="126">
                  <c:v>0.18918634681671548</c:v>
                </c:pt>
                <c:pt idx="127">
                  <c:v>0.19069228632089691</c:v>
                </c:pt>
                <c:pt idx="128">
                  <c:v>0.19219834443970174</c:v>
                </c:pt>
                <c:pt idx="129">
                  <c:v>0.1937045223526212</c:v>
                </c:pt>
                <c:pt idx="130">
                  <c:v>0.19521082124111622</c:v>
                </c:pt>
                <c:pt idx="131">
                  <c:v>0.19671724228863968</c:v>
                </c:pt>
                <c:pt idx="132">
                  <c:v>0.1982237866806594</c:v>
                </c:pt>
                <c:pt idx="133">
                  <c:v>0.19973045560468058</c:v>
                </c:pt>
                <c:pt idx="134">
                  <c:v>0.20123725025026784</c:v>
                </c:pt>
                <c:pt idx="135">
                  <c:v>0.20274417180906912</c:v>
                </c:pt>
                <c:pt idx="136">
                  <c:v>0.20425122147483754</c:v>
                </c:pt>
                <c:pt idx="137">
                  <c:v>0.20575840044345478</c:v>
                </c:pt>
                <c:pt idx="138">
                  <c:v>0.20726570991295412</c:v>
                </c:pt>
                <c:pt idx="139">
                  <c:v>0.20877315108354327</c:v>
                </c:pt>
                <c:pt idx="140">
                  <c:v>0.21028072515762769</c:v>
                </c:pt>
                <c:pt idx="141">
                  <c:v>0.21178843333983408</c:v>
                </c:pt>
                <c:pt idx="142">
                  <c:v>0.21329627683703323</c:v>
                </c:pt>
                <c:pt idx="143">
                  <c:v>0.21480425685836405</c:v>
                </c:pt>
                <c:pt idx="144">
                  <c:v>0.21631237461525676</c:v>
                </c:pt>
                <c:pt idx="145">
                  <c:v>0.21782063132145646</c:v>
                </c:pt>
                <c:pt idx="146">
                  <c:v>0.219329028193047</c:v>
                </c:pt>
                <c:pt idx="147">
                  <c:v>0.22083756644847496</c:v>
                </c:pt>
                <c:pt idx="148">
                  <c:v>0.22234624730857325</c:v>
                </c:pt>
                <c:pt idx="149">
                  <c:v>0.22385507199658522</c:v>
                </c:pt>
                <c:pt idx="150">
                  <c:v>0.22536404173818864</c:v>
                </c:pt>
                <c:pt idx="151">
                  <c:v>0.22687315776152062</c:v>
                </c:pt>
                <c:pt idx="152">
                  <c:v>0.22838242129720077</c:v>
                </c:pt>
                <c:pt idx="153">
                  <c:v>0.22989183357835641</c:v>
                </c:pt>
                <c:pt idx="154">
                  <c:v>0.23140139584064678</c:v>
                </c:pt>
                <c:pt idx="155">
                  <c:v>0.23291110932228798</c:v>
                </c:pt>
                <c:pt idx="156">
                  <c:v>0.23442097526407696</c:v>
                </c:pt>
                <c:pt idx="157">
                  <c:v>0.23593099490941707</c:v>
                </c:pt>
                <c:pt idx="158">
                  <c:v>0.23744116950434291</c:v>
                </c:pt>
                <c:pt idx="159">
                  <c:v>0.23895150029754486</c:v>
                </c:pt>
                <c:pt idx="160">
                  <c:v>0.24046198854039441</c:v>
                </c:pt>
                <c:pt idx="161">
                  <c:v>0.24197263548696979</c:v>
                </c:pt>
                <c:pt idx="162">
                  <c:v>0.24348344239408115</c:v>
                </c:pt>
                <c:pt idx="163">
                  <c:v>0.24499441052129553</c:v>
                </c:pt>
                <c:pt idx="164">
                  <c:v>0.24650554113096335</c:v>
                </c:pt>
                <c:pt idx="165">
                  <c:v>0.2480168354882431</c:v>
                </c:pt>
                <c:pt idx="166">
                  <c:v>0.24952829486112821</c:v>
                </c:pt>
                <c:pt idx="167">
                  <c:v>0.25103992052047197</c:v>
                </c:pt>
                <c:pt idx="168">
                  <c:v>0.25255171374001417</c:v>
                </c:pt>
                <c:pt idx="169">
                  <c:v>0.25406367579640754</c:v>
                </c:pt>
                <c:pt idx="170">
                  <c:v>0.25557580796924334</c:v>
                </c:pt>
                <c:pt idx="171">
                  <c:v>0.25708811154107786</c:v>
                </c:pt>
                <c:pt idx="172">
                  <c:v>0.25860058779745976</c:v>
                </c:pt>
                <c:pt idx="173">
                  <c:v>0.26011323802695568</c:v>
                </c:pt>
                <c:pt idx="174">
                  <c:v>0.26162606352117768</c:v>
                </c:pt>
                <c:pt idx="175">
                  <c:v>0.26313906557481026</c:v>
                </c:pt>
                <c:pt idx="176">
                  <c:v>0.26465224548563665</c:v>
                </c:pt>
                <c:pt idx="177">
                  <c:v>0.26616560455456661</c:v>
                </c:pt>
                <c:pt idx="178">
                  <c:v>0.26767914408566379</c:v>
                </c:pt>
                <c:pt idx="179">
                  <c:v>0.26919286538617282</c:v>
                </c:pt>
                <c:pt idx="180">
                  <c:v>0.27070676976654684</c:v>
                </c:pt>
                <c:pt idx="181">
                  <c:v>0.27222085854047584</c:v>
                </c:pt>
                <c:pt idx="182">
                  <c:v>0.27373513302491376</c:v>
                </c:pt>
                <c:pt idx="183">
                  <c:v>0.27524959454010661</c:v>
                </c:pt>
                <c:pt idx="184">
                  <c:v>0.27676424440962111</c:v>
                </c:pt>
                <c:pt idx="185">
                  <c:v>0.27827908396037221</c:v>
                </c:pt>
                <c:pt idx="186">
                  <c:v>0.27979411452265224</c:v>
                </c:pt>
                <c:pt idx="187">
                  <c:v>0.28130933743015873</c:v>
                </c:pt>
                <c:pt idx="188">
                  <c:v>0.28282475402002388</c:v>
                </c:pt>
                <c:pt idx="189">
                  <c:v>0.2843403656328426</c:v>
                </c:pt>
                <c:pt idx="190">
                  <c:v>0.28585617361270199</c:v>
                </c:pt>
                <c:pt idx="191">
                  <c:v>0.28737217930721015</c:v>
                </c:pt>
                <c:pt idx="192">
                  <c:v>0.28888838406752626</c:v>
                </c:pt>
                <c:pt idx="193">
                  <c:v>0.29040478924838881</c:v>
                </c:pt>
                <c:pt idx="194">
                  <c:v>0.29192139620814606</c:v>
                </c:pt>
                <c:pt idx="195">
                  <c:v>0.29343820630878575</c:v>
                </c:pt>
                <c:pt idx="196">
                  <c:v>0.29495522091596449</c:v>
                </c:pt>
                <c:pt idx="197">
                  <c:v>0.29647244139903822</c:v>
                </c:pt>
                <c:pt idx="198">
                  <c:v>0.29798986913109249</c:v>
                </c:pt>
                <c:pt idx="199">
                  <c:v>0.29950750548897259</c:v>
                </c:pt>
                <c:pt idx="200">
                  <c:v>0.30102535185331419</c:v>
                </c:pt>
                <c:pt idx="201">
                  <c:v>0.30254340960857407</c:v>
                </c:pt>
                <c:pt idx="202">
                  <c:v>0.30406168014306134</c:v>
                </c:pt>
                <c:pt idx="203">
                  <c:v>0.30558016484896783</c:v>
                </c:pt>
                <c:pt idx="204">
                  <c:v>0.30709886512239959</c:v>
                </c:pt>
                <c:pt idx="205">
                  <c:v>0.30861778236340875</c:v>
                </c:pt>
                <c:pt idx="206">
                  <c:v>0.31013691797602416</c:v>
                </c:pt>
                <c:pt idx="207">
                  <c:v>0.31165627336828405</c:v>
                </c:pt>
                <c:pt idx="208">
                  <c:v>0.31317584995226749</c:v>
                </c:pt>
                <c:pt idx="209">
                  <c:v>0.31469564914412629</c:v>
                </c:pt>
                <c:pt idx="210">
                  <c:v>0.31621567236411774</c:v>
                </c:pt>
                <c:pt idx="211">
                  <c:v>0.31773592103663684</c:v>
                </c:pt>
                <c:pt idx="212">
                  <c:v>0.31925639659024874</c:v>
                </c:pt>
                <c:pt idx="213">
                  <c:v>0.3207771004577219</c:v>
                </c:pt>
                <c:pt idx="214">
                  <c:v>0.32229803407606139</c:v>
                </c:pt>
                <c:pt idx="215">
                  <c:v>0.32381919888654082</c:v>
                </c:pt>
                <c:pt idx="216">
                  <c:v>0.32534059633473722</c:v>
                </c:pt>
                <c:pt idx="217">
                  <c:v>0.3268622278705639</c:v>
                </c:pt>
                <c:pt idx="218">
                  <c:v>0.32838409494830423</c:v>
                </c:pt>
                <c:pt idx="219">
                  <c:v>0.32990619902664553</c:v>
                </c:pt>
                <c:pt idx="220">
                  <c:v>0.33142854156871382</c:v>
                </c:pt>
                <c:pt idx="221">
                  <c:v>0.33295112404210747</c:v>
                </c:pt>
                <c:pt idx="222">
                  <c:v>0.33447394791893231</c:v>
                </c:pt>
                <c:pt idx="223">
                  <c:v>0.33599701467583587</c:v>
                </c:pt>
                <c:pt idx="224">
                  <c:v>0.33752032579404306</c:v>
                </c:pt>
                <c:pt idx="225">
                  <c:v>0.33904388275939079</c:v>
                </c:pt>
                <c:pt idx="226">
                  <c:v>0.34056768706236362</c:v>
                </c:pt>
                <c:pt idx="227">
                  <c:v>0.34209174019812927</c:v>
                </c:pt>
                <c:pt idx="228">
                  <c:v>0.34361604366657478</c:v>
                </c:pt>
                <c:pt idx="229">
                  <c:v>0.34514059897234162</c:v>
                </c:pt>
                <c:pt idx="230">
                  <c:v>0.34666540762486353</c:v>
                </c:pt>
                <c:pt idx="231">
                  <c:v>0.34819047113840113</c:v>
                </c:pt>
                <c:pt idx="232">
                  <c:v>0.34971579103208039</c:v>
                </c:pt>
                <c:pt idx="233">
                  <c:v>0.35124136882992812</c:v>
                </c:pt>
                <c:pt idx="234">
                  <c:v>0.35276720606091028</c:v>
                </c:pt>
                <c:pt idx="235">
                  <c:v>0.35429330425896821</c:v>
                </c:pt>
                <c:pt idx="236">
                  <c:v>0.35581966496305761</c:v>
                </c:pt>
                <c:pt idx="237">
                  <c:v>0.35734628971718491</c:v>
                </c:pt>
                <c:pt idx="238">
                  <c:v>0.3588731800704465</c:v>
                </c:pt>
                <c:pt idx="239">
                  <c:v>0.36040033757706647</c:v>
                </c:pt>
                <c:pt idx="240">
                  <c:v>0.36192776379643538</c:v>
                </c:pt>
                <c:pt idx="241">
                  <c:v>0.36345546029314912</c:v>
                </c:pt>
                <c:pt idx="242">
                  <c:v>0.36498342863704752</c:v>
                </c:pt>
                <c:pt idx="243">
                  <c:v>0.36651167040325422</c:v>
                </c:pt>
                <c:pt idx="244">
                  <c:v>0.36804018717221587</c:v>
                </c:pt>
                <c:pt idx="245">
                  <c:v>0.36956898052974202</c:v>
                </c:pt>
                <c:pt idx="246">
                  <c:v>0.37109805206704494</c:v>
                </c:pt>
                <c:pt idx="247">
                  <c:v>0.37262740338078038</c:v>
                </c:pt>
                <c:pt idx="248">
                  <c:v>0.3741570360730877</c:v>
                </c:pt>
                <c:pt idx="249">
                  <c:v>0.3756869517516308</c:v>
                </c:pt>
                <c:pt idx="250">
                  <c:v>0.37721715202963957</c:v>
                </c:pt>
                <c:pt idx="251">
                  <c:v>0.37874763852595039</c:v>
                </c:pt>
                <c:pt idx="252">
                  <c:v>0.38027841286504871</c:v>
                </c:pt>
                <c:pt idx="253">
                  <c:v>0.3818094766771104</c:v>
                </c:pt>
                <c:pt idx="254">
                  <c:v>0.38334083159804383</c:v>
                </c:pt>
                <c:pt idx="255">
                  <c:v>0.38487247926953266</c:v>
                </c:pt>
                <c:pt idx="256">
                  <c:v>0.38640442133907826</c:v>
                </c:pt>
                <c:pt idx="257">
                  <c:v>0.38793665946004285</c:v>
                </c:pt>
                <c:pt idx="258">
                  <c:v>0.38946919529169299</c:v>
                </c:pt>
                <c:pt idx="259">
                  <c:v>0.39100203049924231</c:v>
                </c:pt>
                <c:pt idx="260">
                  <c:v>0.39253516675389655</c:v>
                </c:pt>
                <c:pt idx="261">
                  <c:v>0.39406860573289693</c:v>
                </c:pt>
                <c:pt idx="262">
                  <c:v>0.39560234911956466</c:v>
                </c:pt>
                <c:pt idx="263">
                  <c:v>0.39713639860334582</c:v>
                </c:pt>
                <c:pt idx="264">
                  <c:v>0.39867075587985629</c:v>
                </c:pt>
                <c:pt idx="265">
                  <c:v>0.40020542265092751</c:v>
                </c:pt>
                <c:pt idx="266">
                  <c:v>0.40174040062465144</c:v>
                </c:pt>
                <c:pt idx="267">
                  <c:v>0.40327569151542719</c:v>
                </c:pt>
                <c:pt idx="268">
                  <c:v>0.40481129704400642</c:v>
                </c:pt>
                <c:pt idx="269">
                  <c:v>0.40634721893754111</c:v>
                </c:pt>
                <c:pt idx="270">
                  <c:v>0.40788345892962963</c:v>
                </c:pt>
                <c:pt idx="271">
                  <c:v>0.40942001876036388</c:v>
                </c:pt>
                <c:pt idx="272">
                  <c:v>0.41095690017637743</c:v>
                </c:pt>
                <c:pt idx="273">
                  <c:v>0.41249410493089289</c:v>
                </c:pt>
                <c:pt idx="274">
                  <c:v>0.41403163478377059</c:v>
                </c:pt>
                <c:pt idx="275">
                  <c:v>0.41556949150155642</c:v>
                </c:pt>
                <c:pt idx="276">
                  <c:v>0.41710767685753136</c:v>
                </c:pt>
                <c:pt idx="277">
                  <c:v>0.41864619263176084</c:v>
                </c:pt>
                <c:pt idx="278">
                  <c:v>0.42018504061114292</c:v>
                </c:pt>
                <c:pt idx="279">
                  <c:v>0.4217242225894603</c:v>
                </c:pt>
                <c:pt idx="280">
                  <c:v>0.42326374036742848</c:v>
                </c:pt>
                <c:pt idx="281">
                  <c:v>0.42480359575274818</c:v>
                </c:pt>
                <c:pt idx="282">
                  <c:v>0.42634379056015492</c:v>
                </c:pt>
                <c:pt idx="283">
                  <c:v>0.42788432661147124</c:v>
                </c:pt>
                <c:pt idx="284">
                  <c:v>0.4294252057356579</c:v>
                </c:pt>
                <c:pt idx="285">
                  <c:v>0.43096642976886601</c:v>
                </c:pt>
                <c:pt idx="286">
                  <c:v>0.43250800055448979</c:v>
                </c:pt>
                <c:pt idx="287">
                  <c:v>0.43404991994321851</c:v>
                </c:pt>
                <c:pt idx="288">
                  <c:v>0.43559218979309094</c:v>
                </c:pt>
                <c:pt idx="289">
                  <c:v>0.43713481196954779</c:v>
                </c:pt>
                <c:pt idx="290">
                  <c:v>0.43867778834548626</c:v>
                </c:pt>
                <c:pt idx="291">
                  <c:v>0.44022112080131404</c:v>
                </c:pt>
                <c:pt idx="292">
                  <c:v>0.44176481122500438</c:v>
                </c:pt>
                <c:pt idx="293">
                  <c:v>0.44330886151215099</c:v>
                </c:pt>
                <c:pt idx="294">
                  <c:v>0.44485327356602311</c:v>
                </c:pt>
                <c:pt idx="295">
                  <c:v>0.44639804929762272</c:v>
                </c:pt>
                <c:pt idx="296">
                  <c:v>0.44794319062573928</c:v>
                </c:pt>
                <c:pt idx="297">
                  <c:v>0.44948869947700754</c:v>
                </c:pt>
                <c:pt idx="298">
                  <c:v>0.45103457778596434</c:v>
                </c:pt>
                <c:pt idx="299">
                  <c:v>0.45258082749510625</c:v>
                </c:pt>
                <c:pt idx="300">
                  <c:v>0.4541274505549478</c:v>
                </c:pt>
                <c:pt idx="301">
                  <c:v>0.45567444892407905</c:v>
                </c:pt>
                <c:pt idx="302">
                  <c:v>0.45722182456922567</c:v>
                </c:pt>
                <c:pt idx="303">
                  <c:v>0.45876957946530705</c:v>
                </c:pt>
                <c:pt idx="304">
                  <c:v>0.46031771559549695</c:v>
                </c:pt>
                <c:pt idx="305">
                  <c:v>0.46186623495128321</c:v>
                </c:pt>
                <c:pt idx="306">
                  <c:v>0.46341513953252872</c:v>
                </c:pt>
                <c:pt idx="307">
                  <c:v>0.46496443134753151</c:v>
                </c:pt>
                <c:pt idx="308">
                  <c:v>0.46651411241308816</c:v>
                </c:pt>
                <c:pt idx="309">
                  <c:v>0.46806418475455364</c:v>
                </c:pt>
                <c:pt idx="310">
                  <c:v>0.46961465040590528</c:v>
                </c:pt>
                <c:pt idx="311">
                  <c:v>0.4711655114098055</c:v>
                </c:pt>
                <c:pt idx="312">
                  <c:v>0.47271676981766431</c:v>
                </c:pt>
                <c:pt idx="313">
                  <c:v>0.47426842768970451</c:v>
                </c:pt>
                <c:pt idx="314">
                  <c:v>0.47582048709502456</c:v>
                </c:pt>
                <c:pt idx="315">
                  <c:v>0.47737295011166547</c:v>
                </c:pt>
                <c:pt idx="316">
                  <c:v>0.47892581882667423</c:v>
                </c:pt>
                <c:pt idx="317">
                  <c:v>0.48047909533617006</c:v>
                </c:pt>
                <c:pt idx="318">
                  <c:v>0.4820327817454122</c:v>
                </c:pt>
                <c:pt idx="319">
                  <c:v>0.48358688016886497</c:v>
                </c:pt>
                <c:pt idx="320">
                  <c:v>0.48514139273026613</c:v>
                </c:pt>
                <c:pt idx="321">
                  <c:v>0.48669632156269438</c:v>
                </c:pt>
                <c:pt idx="322">
                  <c:v>0.48825166880863846</c:v>
                </c:pt>
                <c:pt idx="323">
                  <c:v>0.48980743662006526</c:v>
                </c:pt>
                <c:pt idx="324">
                  <c:v>0.49136362715848975</c:v>
                </c:pt>
                <c:pt idx="325">
                  <c:v>0.49292024259504524</c:v>
                </c:pt>
                <c:pt idx="326">
                  <c:v>0.49447728511055344</c:v>
                </c:pt>
                <c:pt idx="327">
                  <c:v>0.49603475689559573</c:v>
                </c:pt>
                <c:pt idx="328">
                  <c:v>0.49759266015058556</c:v>
                </c:pt>
                <c:pt idx="329">
                  <c:v>0.49915099708583965</c:v>
                </c:pt>
                <c:pt idx="330">
                  <c:v>0.50070976992165128</c:v>
                </c:pt>
                <c:pt idx="331">
                  <c:v>0.5022689808883638</c:v>
                </c:pt>
                <c:pt idx="332">
                  <c:v>0.50382863222644492</c:v>
                </c:pt>
                <c:pt idx="333">
                  <c:v>0.50538872618656006</c:v>
                </c:pt>
                <c:pt idx="334">
                  <c:v>0.50694926502964899</c:v>
                </c:pt>
                <c:pt idx="335">
                  <c:v>0.50851025102700043</c:v>
                </c:pt>
                <c:pt idx="336">
                  <c:v>0.51007168646032908</c:v>
                </c:pt>
                <c:pt idx="337">
                  <c:v>0.51163357362185258</c:v>
                </c:pt>
                <c:pt idx="338">
                  <c:v>0.51319591481436833</c:v>
                </c:pt>
                <c:pt idx="339">
                  <c:v>0.51475871235133275</c:v>
                </c:pt>
                <c:pt idx="340">
                  <c:v>0.51632196855693924</c:v>
                </c:pt>
                <c:pt idx="341">
                  <c:v>0.51788568576619809</c:v>
                </c:pt>
                <c:pt idx="342">
                  <c:v>0.51944986632501655</c:v>
                </c:pt>
                <c:pt idx="343">
                  <c:v>0.52101451259027942</c:v>
                </c:pt>
                <c:pt idx="344">
                  <c:v>0.52257962692993054</c:v>
                </c:pt>
                <c:pt idx="345">
                  <c:v>0.52414521172305473</c:v>
                </c:pt>
                <c:pt idx="346">
                  <c:v>0.52571126935996082</c:v>
                </c:pt>
                <c:pt idx="347">
                  <c:v>0.52727780224226473</c:v>
                </c:pt>
                <c:pt idx="348">
                  <c:v>0.52884481278297368</c:v>
                </c:pt>
                <c:pt idx="349">
                  <c:v>0.53041230340657086</c:v>
                </c:pt>
                <c:pt idx="350">
                  <c:v>0.53198027654910096</c:v>
                </c:pt>
                <c:pt idx="351">
                  <c:v>0.5335487346582567</c:v>
                </c:pt>
                <c:pt idx="352">
                  <c:v>0.53511768019346473</c:v>
                </c:pt>
                <c:pt idx="353">
                  <c:v>0.53668711562597438</c:v>
                </c:pt>
                <c:pt idx="354">
                  <c:v>0.53825704343894509</c:v>
                </c:pt>
                <c:pt idx="355">
                  <c:v>0.53982746612753596</c:v>
                </c:pt>
                <c:pt idx="356">
                  <c:v>0.54139838619899516</c:v>
                </c:pt>
                <c:pt idx="357">
                  <c:v>0.5429698061727507</c:v>
                </c:pt>
                <c:pt idx="358">
                  <c:v>0.54454172858050165</c:v>
                </c:pt>
                <c:pt idx="359">
                  <c:v>0.5461141559663103</c:v>
                </c:pt>
                <c:pt idx="360">
                  <c:v>0.54768709088669454</c:v>
                </c:pt>
                <c:pt idx="361">
                  <c:v>0.5492605359107221</c:v>
                </c:pt>
                <c:pt idx="362">
                  <c:v>0.55083449362010417</c:v>
                </c:pt>
                <c:pt idx="363">
                  <c:v>0.55240896660929095</c:v>
                </c:pt>
                <c:pt idx="364">
                  <c:v>0.55398395748556806</c:v>
                </c:pt>
                <c:pt idx="365">
                  <c:v>0.55555946886915231</c:v>
                </c:pt>
                <c:pt idx="366">
                  <c:v>0.5571355033932901</c:v>
                </c:pt>
                <c:pt idx="367">
                  <c:v>0.55871206370435567</c:v>
                </c:pt>
                <c:pt idx="368">
                  <c:v>0.56028915246194988</c:v>
                </c:pt>
                <c:pt idx="369">
                  <c:v>0.56186677233900095</c:v>
                </c:pt>
                <c:pt idx="370">
                  <c:v>0.56344492602186513</c:v>
                </c:pt>
                <c:pt idx="371">
                  <c:v>0.56502361621042829</c:v>
                </c:pt>
                <c:pt idx="372">
                  <c:v>0.56660284561820884</c:v>
                </c:pt>
                <c:pt idx="373">
                  <c:v>0.56818261697246175</c:v>
                </c:pt>
                <c:pt idx="374">
                  <c:v>0.56976293301428182</c:v>
                </c:pt>
                <c:pt idx="375">
                  <c:v>0.57134379649871025</c:v>
                </c:pt>
                <c:pt idx="376">
                  <c:v>0.57292521019483988</c:v>
                </c:pt>
                <c:pt idx="377">
                  <c:v>0.57450717688592334</c:v>
                </c:pt>
                <c:pt idx="378">
                  <c:v>0.57608969936948018</c:v>
                </c:pt>
                <c:pt idx="379">
                  <c:v>0.577672780457407</c:v>
                </c:pt>
                <c:pt idx="380">
                  <c:v>0.57925642297608626</c:v>
                </c:pt>
                <c:pt idx="381">
                  <c:v>0.58084062976649786</c:v>
                </c:pt>
                <c:pt idx="382">
                  <c:v>0.58242540368433116</c:v>
                </c:pt>
                <c:pt idx="383">
                  <c:v>0.58401074760009797</c:v>
                </c:pt>
                <c:pt idx="384">
                  <c:v>0.58559666439924529</c:v>
                </c:pt>
                <c:pt idx="385">
                  <c:v>0.58718315698227175</c:v>
                </c:pt>
                <c:pt idx="386">
                  <c:v>0.58877022826484249</c:v>
                </c:pt>
                <c:pt idx="387">
                  <c:v>0.59035788117790644</c:v>
                </c:pt>
                <c:pt idx="388">
                  <c:v>0.59194611866781432</c:v>
                </c:pt>
                <c:pt idx="389">
                  <c:v>0.593534943696437</c:v>
                </c:pt>
                <c:pt idx="390">
                  <c:v>0.59512435924128626</c:v>
                </c:pt>
                <c:pt idx="391">
                  <c:v>0.59671436829563596</c:v>
                </c:pt>
                <c:pt idx="392">
                  <c:v>0.59830497386864301</c:v>
                </c:pt>
                <c:pt idx="393">
                  <c:v>0.59989617898547243</c:v>
                </c:pt>
                <c:pt idx="394">
                  <c:v>0.60148798668742043</c:v>
                </c:pt>
                <c:pt idx="395">
                  <c:v>0.60308040003203978</c:v>
                </c:pt>
                <c:pt idx="396">
                  <c:v>0.60467342209326769</c:v>
                </c:pt>
                <c:pt idx="397">
                  <c:v>0.60626705596155195</c:v>
                </c:pt>
                <c:pt idx="398">
                  <c:v>0.60786130474398092</c:v>
                </c:pt>
                <c:pt idx="399">
                  <c:v>0.60945617156441345</c:v>
                </c:pt>
                <c:pt idx="400">
                  <c:v>0.6110516595636093</c:v>
                </c:pt>
                <c:pt idx="401">
                  <c:v>0.61264777189936259</c:v>
                </c:pt>
                <c:pt idx="402">
                  <c:v>0.61424451174663464</c:v>
                </c:pt>
                <c:pt idx="403">
                  <c:v>0.61584188229768944</c:v>
                </c:pt>
                <c:pt idx="404">
                  <c:v>0.61743988676222883</c:v>
                </c:pt>
                <c:pt idx="405">
                  <c:v>0.61903852836753059</c:v>
                </c:pt>
                <c:pt idx="406">
                  <c:v>0.62063781035858678</c:v>
                </c:pt>
                <c:pt idx="407">
                  <c:v>0.62223773599824306</c:v>
                </c:pt>
                <c:pt idx="408">
                  <c:v>0.62383830856734024</c:v>
                </c:pt>
                <c:pt idx="409">
                  <c:v>0.62543953136485708</c:v>
                </c:pt>
                <c:pt idx="410">
                  <c:v>0.62704140770805261</c:v>
                </c:pt>
                <c:pt idx="411">
                  <c:v>0.62864394093261278</c:v>
                </c:pt>
                <c:pt idx="412">
                  <c:v>0.63024713439279556</c:v>
                </c:pt>
                <c:pt idx="413">
                  <c:v>0.63185099146157908</c:v>
                </c:pt>
                <c:pt idx="414">
                  <c:v>0.63345551553081103</c:v>
                </c:pt>
                <c:pt idx="415">
                  <c:v>0.63506071001135878</c:v>
                </c:pt>
                <c:pt idx="416">
                  <c:v>0.63666657833326123</c:v>
                </c:pt>
                <c:pt idx="417">
                  <c:v>0.63827312394588209</c:v>
                </c:pt>
                <c:pt idx="418">
                  <c:v>0.63988035031806501</c:v>
                </c:pt>
                <c:pt idx="419">
                  <c:v>0.64148826093828881</c:v>
                </c:pt>
                <c:pt idx="420">
                  <c:v>0.64309685931482619</c:v>
                </c:pt>
                <c:pt idx="421">
                  <c:v>0.64470614897590239</c:v>
                </c:pt>
                <c:pt idx="422">
                  <c:v>0.64631613346985495</c:v>
                </c:pt>
                <c:pt idx="423">
                  <c:v>0.64792681636529759</c:v>
                </c:pt>
                <c:pt idx="424">
                  <c:v>0.64953820125128248</c:v>
                </c:pt>
                <c:pt idx="425">
                  <c:v>0.65115029173746541</c:v>
                </c:pt>
                <c:pt idx="426">
                  <c:v>0.65276309145427402</c:v>
                </c:pt>
                <c:pt idx="427">
                  <c:v>0.65437660405307407</c:v>
                </c:pt>
                <c:pt idx="428">
                  <c:v>0.65599083320634088</c:v>
                </c:pt>
                <c:pt idx="429">
                  <c:v>0.65760578260783054</c:v>
                </c:pt>
                <c:pt idx="430">
                  <c:v>0.65922145597275295</c:v>
                </c:pt>
                <c:pt idx="431">
                  <c:v>0.66083785703794684</c:v>
                </c:pt>
                <c:pt idx="432">
                  <c:v>0.66245498956205617</c:v>
                </c:pt>
                <c:pt idx="433">
                  <c:v>0.66407285732570853</c:v>
                </c:pt>
                <c:pt idx="434">
                  <c:v>0.66569146413169533</c:v>
                </c:pt>
                <c:pt idx="435">
                  <c:v>0.66731081380515289</c:v>
                </c:pt>
                <c:pt idx="436">
                  <c:v>0.66893091019374629</c:v>
                </c:pt>
                <c:pt idx="437">
                  <c:v>0.67055175716785476</c:v>
                </c:pt>
                <c:pt idx="438">
                  <c:v>0.67217335862075855</c:v>
                </c:pt>
                <c:pt idx="439">
                  <c:v>0.67379571846882746</c:v>
                </c:pt>
                <c:pt idx="440">
                  <c:v>0.67541884065171198</c:v>
                </c:pt>
                <c:pt idx="441">
                  <c:v>0.67704272913253583</c:v>
                </c:pt>
                <c:pt idx="442">
                  <c:v>0.67866738789809045</c:v>
                </c:pt>
                <c:pt idx="443">
                  <c:v>0.68029282095903043</c:v>
                </c:pt>
                <c:pt idx="444">
                  <c:v>0.68191903235007356</c:v>
                </c:pt>
                <c:pt idx="445">
                  <c:v>0.6835460261301991</c:v>
                </c:pt>
                <c:pt idx="446">
                  <c:v>0.68517380638285164</c:v>
                </c:pt>
                <c:pt idx="447">
                  <c:v>0.68680237721614401</c:v>
                </c:pt>
                <c:pt idx="448">
                  <c:v>0.68843174276306429</c:v>
                </c:pt>
                <c:pt idx="449">
                  <c:v>0.69006190718168381</c:v>
                </c:pt>
                <c:pt idx="450">
                  <c:v>0.691692874655368</c:v>
                </c:pt>
                <c:pt idx="451">
                  <c:v>0.69332464939298744</c:v>
                </c:pt>
                <c:pt idx="452">
                  <c:v>0.69495723562913403</c:v>
                </c:pt>
                <c:pt idx="453">
                  <c:v>0.69659063762433604</c:v>
                </c:pt>
                <c:pt idx="454">
                  <c:v>0.69822485966527914</c:v>
                </c:pt>
                <c:pt idx="455">
                  <c:v>0.69985990606502535</c:v>
                </c:pt>
                <c:pt idx="456">
                  <c:v>0.70149578116323685</c:v>
                </c:pt>
                <c:pt idx="457">
                  <c:v>0.70313248932640282</c:v>
                </c:pt>
                <c:pt idx="458">
                  <c:v>0.70477003494806567</c:v>
                </c:pt>
                <c:pt idx="459">
                  <c:v>0.70640842244905155</c:v>
                </c:pt>
                <c:pt idx="460">
                  <c:v>0.70804765627770272</c:v>
                </c:pt>
                <c:pt idx="461">
                  <c:v>0.70968774091011366</c:v>
                </c:pt>
                <c:pt idx="462">
                  <c:v>0.71132868085036571</c:v>
                </c:pt>
                <c:pt idx="463">
                  <c:v>0.71297048063076895</c:v>
                </c:pt>
                <c:pt idx="464">
                  <c:v>0.71461314481210358</c:v>
                </c:pt>
                <c:pt idx="465">
                  <c:v>0.71625667798386394</c:v>
                </c:pt>
                <c:pt idx="466">
                  <c:v>0.71790108476450509</c:v>
                </c:pt>
                <c:pt idx="467">
                  <c:v>0.71954636980169473</c:v>
                </c:pt>
                <c:pt idx="468">
                  <c:v>0.72119253777256254</c:v>
                </c:pt>
                <c:pt idx="469">
                  <c:v>0.72283959338395631</c:v>
                </c:pt>
                <c:pt idx="470">
                  <c:v>0.72448754137269955</c:v>
                </c:pt>
                <c:pt idx="471">
                  <c:v>0.72613638650585077</c:v>
                </c:pt>
                <c:pt idx="472">
                  <c:v>0.72778613358096633</c:v>
                </c:pt>
                <c:pt idx="473">
                  <c:v>0.72943678742636697</c:v>
                </c:pt>
                <c:pt idx="474">
                  <c:v>0.73108835290140339</c:v>
                </c:pt>
                <c:pt idx="475">
                  <c:v>0.73274083489673081</c:v>
                </c:pt>
                <c:pt idx="476">
                  <c:v>0.73439423833458017</c:v>
                </c:pt>
                <c:pt idx="477">
                  <c:v>0.73604856816903586</c:v>
                </c:pt>
                <c:pt idx="478">
                  <c:v>0.73770382938631496</c:v>
                </c:pt>
                <c:pt idx="479">
                  <c:v>0.73936002700505088</c:v>
                </c:pt>
                <c:pt idx="480">
                  <c:v>0.74101716607657697</c:v>
                </c:pt>
                <c:pt idx="481">
                  <c:v>0.74267525168521686</c:v>
                </c:pt>
                <c:pt idx="482">
                  <c:v>0.74433428894857534</c:v>
                </c:pt>
                <c:pt idx="483">
                  <c:v>0.74599428301783277</c:v>
                </c:pt>
                <c:pt idx="484">
                  <c:v>0.74765523907804354</c:v>
                </c:pt>
                <c:pt idx="485">
                  <c:v>0.74931716234843726</c:v>
                </c:pt>
                <c:pt idx="486">
                  <c:v>0.75098005808272128</c:v>
                </c:pt>
                <c:pt idx="487">
                  <c:v>0.75264393156939124</c:v>
                </c:pt>
                <c:pt idx="488">
                  <c:v>0.75430878813203817</c:v>
                </c:pt>
                <c:pt idx="489">
                  <c:v>0.75597463312966573</c:v>
                </c:pt>
                <c:pt idx="490">
                  <c:v>0.75764147195700526</c:v>
                </c:pt>
                <c:pt idx="491">
                  <c:v>0.75930931004483937</c:v>
                </c:pt>
                <c:pt idx="492">
                  <c:v>0.760978152860323</c:v>
                </c:pt>
                <c:pt idx="493">
                  <c:v>0.76264800590731441</c:v>
                </c:pt>
                <c:pt idx="494">
                  <c:v>0.76431887472670423</c:v>
                </c:pt>
                <c:pt idx="495">
                  <c:v>0.765990764896752</c:v>
                </c:pt>
                <c:pt idx="496">
                  <c:v>0.76766368203342461</c:v>
                </c:pt>
                <c:pt idx="497">
                  <c:v>0.76933763179073722</c:v>
                </c:pt>
                <c:pt idx="498">
                  <c:v>0.77101261986110226</c:v>
                </c:pt>
                <c:pt idx="499">
                  <c:v>0.77268865197567638</c:v>
                </c:pt>
                <c:pt idx="500">
                  <c:v>0.77436573390471541</c:v>
                </c:pt>
                <c:pt idx="501">
                  <c:v>0.77604387145793274</c:v>
                </c:pt>
                <c:pt idx="502">
                  <c:v>0.77772307048485945</c:v>
                </c:pt>
                <c:pt idx="503">
                  <c:v>0.77940333687521124</c:v>
                </c:pt>
                <c:pt idx="504">
                  <c:v>0.78108467655925673</c:v>
                </c:pt>
                <c:pt idx="505">
                  <c:v>0.78276709550819246</c:v>
                </c:pt>
                <c:pt idx="506">
                  <c:v>0.78445059973451969</c:v>
                </c:pt>
                <c:pt idx="507">
                  <c:v>0.78613519529242692</c:v>
                </c:pt>
                <c:pt idx="508">
                  <c:v>0.78782088827817687</c:v>
                </c:pt>
                <c:pt idx="509">
                  <c:v>0.7895076848304956</c:v>
                </c:pt>
                <c:pt idx="510">
                  <c:v>0.79119559113096893</c:v>
                </c:pt>
                <c:pt idx="511">
                  <c:v>0.7928846134044415</c:v>
                </c:pt>
                <c:pt idx="512">
                  <c:v>0.79457475791942012</c:v>
                </c:pt>
                <c:pt idx="513">
                  <c:v>0.79626603098848348</c:v>
                </c:pt>
                <c:pt idx="514">
                  <c:v>0.79795843896869489</c:v>
                </c:pt>
                <c:pt idx="515">
                  <c:v>0.79965198826201811</c:v>
                </c:pt>
                <c:pt idx="516">
                  <c:v>0.80134668531574371</c:v>
                </c:pt>
                <c:pt idx="517">
                  <c:v>0.80304253662291347</c:v>
                </c:pt>
                <c:pt idx="518">
                  <c:v>0.80473954872275311</c:v>
                </c:pt>
                <c:pt idx="519">
                  <c:v>0.80643772820111059</c:v>
                </c:pt>
                <c:pt idx="520">
                  <c:v>0.80813708169089749</c:v>
                </c:pt>
                <c:pt idx="521">
                  <c:v>0.80983761587253533</c:v>
                </c:pt>
                <c:pt idx="522">
                  <c:v>0.81153933747441021</c:v>
                </c:pt>
                <c:pt idx="523">
                  <c:v>0.81324225327332833</c:v>
                </c:pt>
                <c:pt idx="524">
                  <c:v>0.81494637009497994</c:v>
                </c:pt>
                <c:pt idx="525">
                  <c:v>0.81665169481440758</c:v>
                </c:pt>
                <c:pt idx="526">
                  <c:v>0.81835823435647859</c:v>
                </c:pt>
                <c:pt idx="527">
                  <c:v>0.82006599569636607</c:v>
                </c:pt>
                <c:pt idx="528">
                  <c:v>0.82177498586003195</c:v>
                </c:pt>
                <c:pt idx="529">
                  <c:v>0.82348521192471869</c:v>
                </c:pt>
                <c:pt idx="530">
                  <c:v>0.82519668101944443</c:v>
                </c:pt>
                <c:pt idx="531">
                  <c:v>0.82690940032550597</c:v>
                </c:pt>
                <c:pt idx="532">
                  <c:v>0.82862337707698464</c:v>
                </c:pt>
                <c:pt idx="533">
                  <c:v>0.83033861856126268</c:v>
                </c:pt>
                <c:pt idx="534">
                  <c:v>0.83205513211954174</c:v>
                </c:pt>
                <c:pt idx="535">
                  <c:v>0.83377292514736867</c:v>
                </c:pt>
                <c:pt idx="536">
                  <c:v>0.83549200509516752</c:v>
                </c:pt>
                <c:pt idx="537">
                  <c:v>0.83721237946878035</c:v>
                </c:pt>
                <c:pt idx="538">
                  <c:v>0.83893405583000924</c:v>
                </c:pt>
                <c:pt idx="539">
                  <c:v>0.84065704179716916</c:v>
                </c:pt>
                <c:pt idx="540">
                  <c:v>0.84238134504564721</c:v>
                </c:pt>
                <c:pt idx="541">
                  <c:v>0.8441069733084644</c:v>
                </c:pt>
                <c:pt idx="542">
                  <c:v>0.84583393437685017</c:v>
                </c:pt>
                <c:pt idx="543">
                  <c:v>0.84756223610081871</c:v>
                </c:pt>
                <c:pt idx="544">
                  <c:v>0.84929188638975583</c:v>
                </c:pt>
                <c:pt idx="545">
                  <c:v>0.85102289321301017</c:v>
                </c:pt>
                <c:pt idx="546">
                  <c:v>0.85275526460049411</c:v>
                </c:pt>
                <c:pt idx="547">
                  <c:v>0.85448900864328881</c:v>
                </c:pt>
                <c:pt idx="548">
                  <c:v>0.85622413349426107</c:v>
                </c:pt>
                <c:pt idx="549">
                  <c:v>0.85796064736868238</c:v>
                </c:pt>
                <c:pt idx="550">
                  <c:v>0.8596985585448601</c:v>
                </c:pt>
                <c:pt idx="551">
                  <c:v>0.86143787536477401</c:v>
                </c:pt>
                <c:pt idx="552">
                  <c:v>0.86317860623472131</c:v>
                </c:pt>
                <c:pt idx="553">
                  <c:v>0.86492075962596959</c:v>
                </c:pt>
                <c:pt idx="554">
                  <c:v>0.86666434407541681</c:v>
                </c:pt>
                <c:pt idx="555">
                  <c:v>0.86840936818626135</c:v>
                </c:pt>
                <c:pt idx="556">
                  <c:v>0.87015584062867912</c:v>
                </c:pt>
                <c:pt idx="557">
                  <c:v>0.87190377014050913</c:v>
                </c:pt>
                <c:pt idx="558">
                  <c:v>0.87365316552794803</c:v>
                </c:pt>
                <c:pt idx="559">
                  <c:v>0.87540403566625236</c:v>
                </c:pt>
                <c:pt idx="560">
                  <c:v>0.87715638950045105</c:v>
                </c:pt>
                <c:pt idx="561">
                  <c:v>0.87891023604606611</c:v>
                </c:pt>
                <c:pt idx="562">
                  <c:v>0.88066558438984166</c:v>
                </c:pt>
                <c:pt idx="563">
                  <c:v>0.88242244369048273</c:v>
                </c:pt>
                <c:pt idx="564">
                  <c:v>0.88418082317940494</c:v>
                </c:pt>
                <c:pt idx="565">
                  <c:v>0.88594073216148983</c:v>
                </c:pt>
                <c:pt idx="566">
                  <c:v>0.88770218001585477</c:v>
                </c:pt>
                <c:pt idx="567">
                  <c:v>0.88946517619662702</c:v>
                </c:pt>
                <c:pt idx="568">
                  <c:v>0.89122973023373331</c:v>
                </c:pt>
                <c:pt idx="569">
                  <c:v>0.89299585173369478</c:v>
                </c:pt>
                <c:pt idx="570">
                  <c:v>0.89476355038043609</c:v>
                </c:pt>
                <c:pt idx="571">
                  <c:v>0.896532835936101</c:v>
                </c:pt>
                <c:pt idx="572">
                  <c:v>0.89830371824188071</c:v>
                </c:pt>
                <c:pt idx="573">
                  <c:v>0.9000762072188544</c:v>
                </c:pt>
                <c:pt idx="574">
                  <c:v>0.90185031286883621</c:v>
                </c:pt>
                <c:pt idx="575">
                  <c:v>0.90362604527523649</c:v>
                </c:pt>
                <c:pt idx="576">
                  <c:v>0.90540341460393514</c:v>
                </c:pt>
                <c:pt idx="577">
                  <c:v>0.90718243110416186</c:v>
                </c:pt>
                <c:pt idx="578">
                  <c:v>0.90896310510939315</c:v>
                </c:pt>
                <c:pt idx="579">
                  <c:v>0.91074544703825677</c:v>
                </c:pt>
                <c:pt idx="580">
                  <c:v>0.9125294673954506</c:v>
                </c:pt>
                <c:pt idx="581">
                  <c:v>0.91431517677267204</c:v>
                </c:pt>
                <c:pt idx="582">
                  <c:v>0.9161025858495615</c:v>
                </c:pt>
                <c:pt idx="583">
                  <c:v>0.91789170539465681</c:v>
                </c:pt>
                <c:pt idx="584">
                  <c:v>0.91968254626635948</c:v>
                </c:pt>
                <c:pt idx="585">
                  <c:v>0.92147511941391691</c:v>
                </c:pt>
                <c:pt idx="586">
                  <c:v>0.92326943587841426</c:v>
                </c:pt>
                <c:pt idx="587">
                  <c:v>0.92506550679378097</c:v>
                </c:pt>
                <c:pt idx="588">
                  <c:v>0.9268633433878114</c:v>
                </c:pt>
                <c:pt idx="589">
                  <c:v>0.92866295698319856</c:v>
                </c:pt>
                <c:pt idx="590">
                  <c:v>0.93046435899858038</c:v>
                </c:pt>
                <c:pt idx="591">
                  <c:v>0.93226756094960228</c:v>
                </c:pt>
                <c:pt idx="592">
                  <c:v>0.93407257444999348</c:v>
                </c:pt>
                <c:pt idx="593">
                  <c:v>0.93587941121265583</c:v>
                </c:pt>
                <c:pt idx="594">
                  <c:v>0.93768808305077023</c:v>
                </c:pt>
                <c:pt idx="595">
                  <c:v>0.93949860187891732</c:v>
                </c:pt>
                <c:pt idx="596">
                  <c:v>0.94131097971421118</c:v>
                </c:pt>
                <c:pt idx="597">
                  <c:v>0.94312522867745197</c:v>
                </c:pt>
                <c:pt idx="598">
                  <c:v>0.94494136099429227</c:v>
                </c:pt>
                <c:pt idx="599">
                  <c:v>0.94675938899641943</c:v>
                </c:pt>
                <c:pt idx="600">
                  <c:v>0.94857932512275389</c:v>
                </c:pt>
                <c:pt idx="601">
                  <c:v>0.95040118192066769</c:v>
                </c:pt>
                <c:pt idx="602">
                  <c:v>0.95222497204721313</c:v>
                </c:pt>
                <c:pt idx="603">
                  <c:v>0.95405070827037441</c:v>
                </c:pt>
                <c:pt idx="604">
                  <c:v>0.95587840347033459</c:v>
                </c:pt>
                <c:pt idx="605">
                  <c:v>0.95770807064075858</c:v>
                </c:pt>
                <c:pt idx="606">
                  <c:v>0.95953972289009637</c:v>
                </c:pt>
                <c:pt idx="607">
                  <c:v>0.96137337344290463</c:v>
                </c:pt>
                <c:pt idx="608">
                  <c:v>0.9632090356411841</c:v>
                </c:pt>
                <c:pt idx="609">
                  <c:v>0.96504672294573879</c:v>
                </c:pt>
                <c:pt idx="610">
                  <c:v>0.96688644893755304</c:v>
                </c:pt>
                <c:pt idx="611">
                  <c:v>0.96872822731918773</c:v>
                </c:pt>
                <c:pt idx="612">
                  <c:v>0.97057207191619765</c:v>
                </c:pt>
                <c:pt idx="613">
                  <c:v>0.97241799667856643</c:v>
                </c:pt>
                <c:pt idx="614">
                  <c:v>0.97426601568216642</c:v>
                </c:pt>
                <c:pt idx="615">
                  <c:v>0.97611614313023398</c:v>
                </c:pt>
                <c:pt idx="616">
                  <c:v>0.97796839335486929</c:v>
                </c:pt>
                <c:pt idx="617">
                  <c:v>0.97982278081855867</c:v>
                </c:pt>
                <c:pt idx="618">
                  <c:v>0.9816793201157149</c:v>
                </c:pt>
                <c:pt idx="619">
                  <c:v>0.98353802597424322</c:v>
                </c:pt>
                <c:pt idx="620">
                  <c:v>0.98539891325712881</c:v>
                </c:pt>
                <c:pt idx="621">
                  <c:v>0.98726199696404748</c:v>
                </c:pt>
                <c:pt idx="622">
                  <c:v>0.98912729223299889</c:v>
                </c:pt>
                <c:pt idx="623">
                  <c:v>0.99099481434196557</c:v>
                </c:pt>
                <c:pt idx="624">
                  <c:v>0.99286457871059453</c:v>
                </c:pt>
                <c:pt idx="625">
                  <c:v>0.99473660090190363</c:v>
                </c:pt>
                <c:pt idx="626">
                  <c:v>0.99661089662401414</c:v>
                </c:pt>
                <c:pt idx="627">
                  <c:v>0.9984874817319086</c:v>
                </c:pt>
                <c:pt idx="628">
                  <c:v>1.0003663722292133</c:v>
                </c:pt>
                <c:pt idx="629">
                  <c:v>1.0022475842700089</c:v>
                </c:pt>
                <c:pt idx="630">
                  <c:v>1.0041311341606673</c:v>
                </c:pt>
                <c:pt idx="631">
                  <c:v>1.006017038361716</c:v>
                </c:pt>
                <c:pt idx="632">
                  <c:v>1.0079053134897298</c:v>
                </c:pt>
                <c:pt idx="633">
                  <c:v>1.0097959763192514</c:v>
                </c:pt>
                <c:pt idx="634">
                  <c:v>1.0116890437847421</c:v>
                </c:pt>
                <c:pt idx="635">
                  <c:v>1.0135845329825595</c:v>
                </c:pt>
                <c:pt idx="636">
                  <c:v>1.0154824611729649</c:v>
                </c:pt>
                <c:pt idx="637">
                  <c:v>1.0173828457821656</c:v>
                </c:pt>
                <c:pt idx="638">
                  <c:v>1.019285704404383</c:v>
                </c:pt>
                <c:pt idx="639">
                  <c:v>1.0211910548039549</c:v>
                </c:pt>
                <c:pt idx="640">
                  <c:v>1.023098914917469</c:v>
                </c:pt>
                <c:pt idx="641">
                  <c:v>1.0250093028559304</c:v>
                </c:pt>
                <c:pt idx="642">
                  <c:v>1.0269222369069602</c:v>
                </c:pt>
                <c:pt idx="643">
                  <c:v>1.0288377355370311</c:v>
                </c:pt>
                <c:pt idx="644">
                  <c:v>1.030755817393735</c:v>
                </c:pt>
                <c:pt idx="645">
                  <c:v>1.0326765013080852</c:v>
                </c:pt>
                <c:pt idx="646">
                  <c:v>1.0345998062968575</c:v>
                </c:pt>
                <c:pt idx="647">
                  <c:v>1.036525751564966</c:v>
                </c:pt>
                <c:pt idx="648">
                  <c:v>1.0384543565078745</c:v>
                </c:pt>
                <c:pt idx="649">
                  <c:v>1.0403856407140497</c:v>
                </c:pt>
                <c:pt idx="650">
                  <c:v>1.0423196239674482</c:v>
                </c:pt>
                <c:pt idx="651">
                  <c:v>1.0442563262500464</c:v>
                </c:pt>
                <c:pt idx="652">
                  <c:v>1.0461957677444087</c:v>
                </c:pt>
                <c:pt idx="653">
                  <c:v>1.0481379688362977</c:v>
                </c:pt>
                <c:pt idx="654">
                  <c:v>1.0500829501173237</c:v>
                </c:pt>
                <c:pt idx="655">
                  <c:v>1.0520307323876386</c:v>
                </c:pt>
                <c:pt idx="656">
                  <c:v>1.0539813366586726</c:v>
                </c:pt>
                <c:pt idx="657">
                  <c:v>1.0559347841559128</c:v>
                </c:pt>
                <c:pt idx="658">
                  <c:v>1.0578910963217301</c:v>
                </c:pt>
                <c:pt idx="659">
                  <c:v>1.0598502948182476</c:v>
                </c:pt>
                <c:pt idx="660">
                  <c:v>1.0618124015302599</c:v>
                </c:pt>
                <c:pt idx="661">
                  <c:v>1.0637774385681946</c:v>
                </c:pt>
                <c:pt idx="662">
                  <c:v>1.0657454282711276</c:v>
                </c:pt>
                <c:pt idx="663">
                  <c:v>1.0677163932098428</c:v>
                </c:pt>
                <c:pt idx="664">
                  <c:v>1.0696903561899453</c:v>
                </c:pt>
                <c:pt idx="665">
                  <c:v>1.0716673402550236</c:v>
                </c:pt>
                <c:pt idx="666">
                  <c:v>1.0736473686898649</c:v>
                </c:pt>
                <c:pt idx="667">
                  <c:v>1.0756304650237252</c:v>
                </c:pt>
                <c:pt idx="668">
                  <c:v>1.0776166530336482</c:v>
                </c:pt>
                <c:pt idx="669">
                  <c:v>1.0796059567478458</c:v>
                </c:pt>
                <c:pt idx="670">
                  <c:v>1.0815984004491319</c:v>
                </c:pt>
                <c:pt idx="671">
                  <c:v>1.0835940086784128</c:v>
                </c:pt>
                <c:pt idx="672">
                  <c:v>1.0855928062382385</c:v>
                </c:pt>
                <c:pt idx="673">
                  <c:v>1.087594818196411</c:v>
                </c:pt>
                <c:pt idx="674">
                  <c:v>1.0896000698896571</c:v>
                </c:pt>
                <c:pt idx="675">
                  <c:v>1.0916085869273597</c:v>
                </c:pt>
                <c:pt idx="676">
                  <c:v>1.0936203951953545</c:v>
                </c:pt>
                <c:pt idx="677">
                  <c:v>1.0956355208597914</c:v>
                </c:pt>
                <c:pt idx="678">
                  <c:v>1.0976539903710623</c:v>
                </c:pt>
                <c:pt idx="679">
                  <c:v>1.0996758304677927</c:v>
                </c:pt>
                <c:pt idx="680">
                  <c:v>1.1017010681809087</c:v>
                </c:pt>
                <c:pt idx="681">
                  <c:v>1.103729730837766</c:v>
                </c:pt>
                <c:pt idx="682">
                  <c:v>1.105761846066359</c:v>
                </c:pt>
                <c:pt idx="683">
                  <c:v>1.1077974417995931</c:v>
                </c:pt>
                <c:pt idx="684">
                  <c:v>1.1098365462796422</c:v>
                </c:pt>
                <c:pt idx="685">
                  <c:v>1.1118791880623746</c:v>
                </c:pt>
                <c:pt idx="686">
                  <c:v>1.1139253960218571</c:v>
                </c:pt>
                <c:pt idx="687">
                  <c:v>1.1159751993549436</c:v>
                </c:pt>
                <c:pt idx="688">
                  <c:v>1.1180286275859377</c:v>
                </c:pt>
                <c:pt idx="689">
                  <c:v>1.120085710571344</c:v>
                </c:pt>
                <c:pt idx="690">
                  <c:v>1.1221464785046986</c:v>
                </c:pt>
                <c:pt idx="691">
                  <c:v>1.1242109619214895</c:v>
                </c:pt>
                <c:pt idx="692">
                  <c:v>1.1262791917041626</c:v>
                </c:pt>
                <c:pt idx="693">
                  <c:v>1.1283511990872179</c:v>
                </c:pt>
                <c:pt idx="694">
                  <c:v>1.1304270156623983</c:v>
                </c:pt>
                <c:pt idx="695">
                  <c:v>1.1325066733839728</c:v>
                </c:pt>
                <c:pt idx="696">
                  <c:v>1.1345902045741094</c:v>
                </c:pt>
                <c:pt idx="697">
                  <c:v>1.1366776419283551</c:v>
                </c:pt>
                <c:pt idx="698">
                  <c:v>1.1387690185212083</c:v>
                </c:pt>
                <c:pt idx="699">
                  <c:v>1.1408643678117945</c:v>
                </c:pt>
                <c:pt idx="700">
                  <c:v>1.1429637236496508</c:v>
                </c:pt>
                <c:pt idx="701">
                  <c:v>1.1450671202806086</c:v>
                </c:pt>
                <c:pt idx="702">
                  <c:v>1.1471745923527925</c:v>
                </c:pt>
                <c:pt idx="703">
                  <c:v>1.1492861749227279</c:v>
                </c:pt>
                <c:pt idx="704">
                  <c:v>1.1514019034615586</c:v>
                </c:pt>
                <c:pt idx="705">
                  <c:v>1.1535218138613861</c:v>
                </c:pt>
                <c:pt idx="706">
                  <c:v>1.1556459424417236</c:v>
                </c:pt>
                <c:pt idx="707">
                  <c:v>1.1577743259560733</c:v>
                </c:pt>
                <c:pt idx="708">
                  <c:v>1.1599070015986259</c:v>
                </c:pt>
                <c:pt idx="709">
                  <c:v>1.1620440070110889</c:v>
                </c:pt>
                <c:pt idx="710">
                  <c:v>1.1641853802896407</c:v>
                </c:pt>
                <c:pt idx="711">
                  <c:v>1.1663311599920232</c:v>
                </c:pt>
                <c:pt idx="712">
                  <c:v>1.1684813851447644</c:v>
                </c:pt>
                <c:pt idx="713">
                  <c:v>1.1706360952505408</c:v>
                </c:pt>
                <c:pt idx="714">
                  <c:v>1.1727953302956842</c:v>
                </c:pt>
                <c:pt idx="715">
                  <c:v>1.1749591307578302</c:v>
                </c:pt>
                <c:pt idx="716">
                  <c:v>1.1771275376137154</c:v>
                </c:pt>
                <c:pt idx="717">
                  <c:v>1.1793005923471278</c:v>
                </c:pt>
                <c:pt idx="718">
                  <c:v>1.1814783369570112</c:v>
                </c:pt>
                <c:pt idx="719">
                  <c:v>1.1836608139657285</c:v>
                </c:pt>
                <c:pt idx="720">
                  <c:v>1.1858480664274869</c:v>
                </c:pt>
                <c:pt idx="721">
                  <c:v>1.188040137936931</c:v>
                </c:pt>
                <c:pt idx="722">
                  <c:v>1.1902370726379028</c:v>
                </c:pt>
                <c:pt idx="723">
                  <c:v>1.1924389152323795</c:v>
                </c:pt>
                <c:pt idx="724">
                  <c:v>1.1946457109895863</c:v>
                </c:pt>
                <c:pt idx="725">
                  <c:v>1.1968575057552933</c:v>
                </c:pt>
                <c:pt idx="726">
                  <c:v>1.1990743459612982</c:v>
                </c:pt>
                <c:pt idx="727">
                  <c:v>1.2012962786351025</c:v>
                </c:pt>
                <c:pt idx="728">
                  <c:v>1.2035233514097776</c:v>
                </c:pt>
                <c:pt idx="729">
                  <c:v>1.2057556125340392</c:v>
                </c:pt>
                <c:pt idx="730">
                  <c:v>1.2079931108825201</c:v>
                </c:pt>
                <c:pt idx="731">
                  <c:v>1.2102358959662576</c:v>
                </c:pt>
                <c:pt idx="732">
                  <c:v>1.2124840179433936</c:v>
                </c:pt>
                <c:pt idx="733">
                  <c:v>1.2147375276300951</c:v>
                </c:pt>
                <c:pt idx="734">
                  <c:v>1.2169964765117043</c:v>
                </c:pt>
                <c:pt idx="735">
                  <c:v>1.2192609167541153</c:v>
                </c:pt>
                <c:pt idx="736">
                  <c:v>1.2215309012153899</c:v>
                </c:pt>
                <c:pt idx="737">
                  <c:v>1.2238064834576186</c:v>
                </c:pt>
                <c:pt idx="738">
                  <c:v>1.2260877177590261</c:v>
                </c:pt>
                <c:pt idx="739">
                  <c:v>1.2283746591263365</c:v>
                </c:pt>
                <c:pt idx="740">
                  <c:v>1.2306673633073975</c:v>
                </c:pt>
                <c:pt idx="741">
                  <c:v>1.2329658868040716</c:v>
                </c:pt>
                <c:pt idx="742">
                  <c:v>1.2352702868854084</c:v>
                </c:pt>
                <c:pt idx="743">
                  <c:v>1.2375806216010894</c:v>
                </c:pt>
                <c:pt idx="744">
                  <c:v>1.2398969497951695</c:v>
                </c:pt>
                <c:pt idx="745">
                  <c:v>1.2422193311201135</c:v>
                </c:pt>
                <c:pt idx="746">
                  <c:v>1.244547826051132</c:v>
                </c:pt>
                <c:pt idx="747">
                  <c:v>1.2468824959008353</c:v>
                </c:pt>
                <c:pt idx="748">
                  <c:v>1.2492234028342022</c:v>
                </c:pt>
                <c:pt idx="749">
                  <c:v>1.2515706098838812</c:v>
                </c:pt>
                <c:pt idx="750">
                  <c:v>1.2539241809658241</c:v>
                </c:pt>
                <c:pt idx="751">
                  <c:v>1.2562841808952694</c:v>
                </c:pt>
                <c:pt idx="752">
                  <c:v>1.2586506754030751</c:v>
                </c:pt>
                <c:pt idx="753">
                  <c:v>1.2610237311524202</c:v>
                </c:pt>
                <c:pt idx="754">
                  <c:v>1.2634034157558776</c:v>
                </c:pt>
                <c:pt idx="755">
                  <c:v>1.2657897977928685</c:v>
                </c:pt>
                <c:pt idx="756">
                  <c:v>1.2681829468275154</c:v>
                </c:pt>
                <c:pt idx="757">
                  <c:v>1.2705829334268914</c:v>
                </c:pt>
                <c:pt idx="758">
                  <c:v>1.2729898291796933</c:v>
                </c:pt>
                <c:pt idx="759">
                  <c:v>1.275403706715335</c:v>
                </c:pt>
                <c:pt idx="760">
                  <c:v>1.2778246397234776</c:v>
                </c:pt>
                <c:pt idx="761">
                  <c:v>1.2802527029740161</c:v>
                </c:pt>
                <c:pt idx="762">
                  <c:v>1.28268797233752</c:v>
                </c:pt>
                <c:pt idx="763">
                  <c:v>1.2851305248061529</c:v>
                </c:pt>
                <c:pt idx="764">
                  <c:v>1.2875804385150773</c:v>
                </c:pt>
                <c:pt idx="765">
                  <c:v>1.2900377927643636</c:v>
                </c:pt>
                <c:pt idx="766">
                  <c:v>1.2925026680414113</c:v>
                </c:pt>
                <c:pt idx="767">
                  <c:v>1.294975146043899</c:v>
                </c:pt>
                <c:pt idx="768">
                  <c:v>1.2974553097032828</c:v>
                </c:pt>
                <c:pt idx="769">
                  <c:v>1.2999432432088471</c:v>
                </c:pt>
                <c:pt idx="770">
                  <c:v>1.3024390320323396</c:v>
                </c:pt>
                <c:pt idx="771">
                  <c:v>1.3049427629531887</c:v>
                </c:pt>
                <c:pt idx="772">
                  <c:v>1.3074545240843363</c:v>
                </c:pt>
                <c:pt idx="773">
                  <c:v>1.3099744048986937</c:v>
                </c:pt>
                <c:pt idx="774">
                  <c:v>1.3125024962562408</c:v>
                </c:pt>
                <c:pt idx="775">
                  <c:v>1.3150388904317887</c:v>
                </c:pt>
                <c:pt idx="776">
                  <c:v>1.3175836811434243</c:v>
                </c:pt>
                <c:pt idx="777">
                  <c:v>1.3201369635816533</c:v>
                </c:pt>
                <c:pt idx="778">
                  <c:v>1.3226988344392743</c:v>
                </c:pt>
                <c:pt idx="779">
                  <c:v>1.3252693919419818</c:v>
                </c:pt>
                <c:pt idx="780">
                  <c:v>1.3278487358797482</c:v>
                </c:pt>
                <c:pt idx="781">
                  <c:v>1.330436967638986</c:v>
                </c:pt>
                <c:pt idx="782">
                  <c:v>1.3330341902355218</c:v>
                </c:pt>
                <c:pt idx="783">
                  <c:v>1.3356405083484109</c:v>
                </c:pt>
                <c:pt idx="784">
                  <c:v>1.3382560283546077</c:v>
                </c:pt>
                <c:pt idx="785">
                  <c:v>1.3408808583645251</c:v>
                </c:pt>
                <c:pt idx="786">
                  <c:v>1.3435151082585084</c:v>
                </c:pt>
                <c:pt idx="787">
                  <c:v>1.3461588897242469</c:v>
                </c:pt>
                <c:pt idx="788">
                  <c:v>1.3488123162951648</c:v>
                </c:pt>
                <c:pt idx="789">
                  <c:v>1.3514755033898</c:v>
                </c:pt>
                <c:pt idx="790">
                  <c:v>1.354148568352227</c:v>
                </c:pt>
                <c:pt idx="791">
                  <c:v>1.3568316304935353</c:v>
                </c:pt>
                <c:pt idx="792">
                  <c:v>1.3595248111344049</c:v>
                </c:pt>
                <c:pt idx="793">
                  <c:v>1.3622282336488185</c:v>
                </c:pt>
                <c:pt idx="794">
                  <c:v>1.3649420235089327</c:v>
                </c:pt>
                <c:pt idx="795">
                  <c:v>1.36766630833116</c:v>
                </c:pt>
                <c:pt idx="796">
                  <c:v>1.3704012179234868</c:v>
                </c:pt>
                <c:pt idx="797">
                  <c:v>1.3731468843340804</c:v>
                </c:pt>
                <c:pt idx="798">
                  <c:v>1.3759034419012099</c:v>
                </c:pt>
                <c:pt idx="799">
                  <c:v>1.3786710273045431</c:v>
                </c:pt>
                <c:pt idx="800">
                  <c:v>1.3814497796178431</c:v>
                </c:pt>
                <c:pt idx="801">
                  <c:v>1.3842398403631311</c:v>
                </c:pt>
                <c:pt idx="802">
                  <c:v>1.3870413535663455</c:v>
                </c:pt>
                <c:pt idx="803">
                  <c:v>1.3898544658145608</c:v>
                </c:pt>
                <c:pt idx="804">
                  <c:v>1.3926793263148043</c:v>
                </c:pt>
                <c:pt idx="805">
                  <c:v>1.3955160869545398</c:v>
                </c:pt>
                <c:pt idx="806">
                  <c:v>1.3983649023638585</c:v>
                </c:pt>
                <c:pt idx="807">
                  <c:v>1.4012259299794465</c:v>
                </c:pt>
                <c:pt idx="808">
                  <c:v>1.4040993301103795</c:v>
                </c:pt>
                <c:pt idx="809">
                  <c:v>1.4069852660058171</c:v>
                </c:pt>
                <c:pt idx="810">
                  <c:v>1.40988390392465</c:v>
                </c:pt>
                <c:pt idx="811">
                  <c:v>1.4127954132071783</c:v>
                </c:pt>
                <c:pt idx="812">
                  <c:v>1.4157199663488842</c:v>
                </c:pt>
                <c:pt idx="813">
                  <c:v>1.4186577390763713</c:v>
                </c:pt>
                <c:pt idx="814">
                  <c:v>1.4216089104255516</c:v>
                </c:pt>
                <c:pt idx="815">
                  <c:v>1.4245736628221572</c:v>
                </c:pt>
                <c:pt idx="816">
                  <c:v>1.4275521821646533</c:v>
                </c:pt>
                <c:pt idx="817">
                  <c:v>1.4305446579096435</c:v>
                </c:pt>
                <c:pt idx="818">
                  <c:v>1.4335512831598587</c:v>
                </c:pt>
                <c:pt idx="819">
                  <c:v>1.436572254754813</c:v>
                </c:pt>
                <c:pt idx="820">
                  <c:v>1.439607773364233</c:v>
                </c:pt>
                <c:pt idx="821">
                  <c:v>1.4426580435843526</c:v>
                </c:pt>
                <c:pt idx="822">
                  <c:v>1.4457232740371853</c:v>
                </c:pt>
                <c:pt idx="823">
                  <c:v>1.4488036774728765</c:v>
                </c:pt>
                <c:pt idx="824">
                  <c:v>1.4518994708752555</c:v>
                </c:pt>
                <c:pt idx="825">
                  <c:v>1.4550108755707001</c:v>
                </c:pt>
                <c:pt idx="826">
                  <c:v>1.4581381173404453</c:v>
                </c:pt>
                <c:pt idx="827">
                  <c:v>1.4612814265364535</c:v>
                </c:pt>
                <c:pt idx="828">
                  <c:v>1.4644410382009969</c:v>
                </c:pt>
                <c:pt idx="829">
                  <c:v>1.4676171921900731</c:v>
                </c:pt>
                <c:pt idx="830">
                  <c:v>1.4708101333008217</c:v>
                </c:pt>
                <c:pt idx="831">
                  <c:v>1.4740201114030773</c:v>
                </c:pt>
                <c:pt idx="832">
                  <c:v>1.4772473815752312</c:v>
                </c:pt>
                <c:pt idx="833">
                  <c:v>1.4804922042445647</c:v>
                </c:pt>
                <c:pt idx="834">
                  <c:v>1.4837548453322249</c:v>
                </c:pt>
                <c:pt idx="835">
                  <c:v>1.4870355764030347</c:v>
                </c:pt>
                <c:pt idx="836">
                  <c:v>1.4903346748203199</c:v>
                </c:pt>
                <c:pt idx="837">
                  <c:v>1.4936524239059612</c:v>
                </c:pt>
                <c:pt idx="838">
                  <c:v>1.496989113105871</c:v>
                </c:pt>
                <c:pt idx="839">
                  <c:v>1.5003450381611252</c:v>
                </c:pt>
                <c:pt idx="840">
                  <c:v>1.5037205012849661</c:v>
                </c:pt>
                <c:pt idx="841">
                  <c:v>1.507115811345932</c:v>
                </c:pt>
                <c:pt idx="842">
                  <c:v>1.5105312840573482</c:v>
                </c:pt>
                <c:pt idx="843">
                  <c:v>1.513967242173458</c:v>
                </c:pt>
                <c:pt idx="844">
                  <c:v>1.517424015692461</c:v>
                </c:pt>
                <c:pt idx="845">
                  <c:v>1.5209019420667476</c:v>
                </c:pt>
                <c:pt idx="846">
                  <c:v>1.5244013664206397</c:v>
                </c:pt>
                <c:pt idx="847">
                  <c:v>1.5279226417759504</c:v>
                </c:pt>
                <c:pt idx="848">
                  <c:v>1.5314661292856981</c:v>
                </c:pt>
                <c:pt idx="849">
                  <c:v>1.5350321984763262</c:v>
                </c:pt>
                <c:pt idx="850">
                  <c:v>1.5386212274988003</c:v>
                </c:pt>
                <c:pt idx="851">
                  <c:v>1.5422336033889561</c:v>
                </c:pt>
                <c:pt idx="852">
                  <c:v>1.5458697223375293</c:v>
                </c:pt>
                <c:pt idx="853">
                  <c:v>1.5495299899702615</c:v>
                </c:pt>
                <c:pt idx="854">
                  <c:v>1.5532148216385622</c:v>
                </c:pt>
                <c:pt idx="855">
                  <c:v>1.5569246427211776</c:v>
                </c:pt>
                <c:pt idx="856">
                  <c:v>1.5606598889373735</c:v>
                </c:pt>
                <c:pt idx="857">
                  <c:v>1.5644210066721538</c:v>
                </c:pt>
                <c:pt idx="858">
                  <c:v>1.5682084533140568</c:v>
                </c:pt>
                <c:pt idx="859">
                  <c:v>1.5720226976061187</c:v>
                </c:pt>
                <c:pt idx="860">
                  <c:v>1.5758642200106134</c:v>
                </c:pt>
                <c:pt idx="861">
                  <c:v>1.5797335130881995</c:v>
                </c:pt>
                <c:pt idx="862">
                  <c:v>1.5836310818921757</c:v>
                </c:pt>
                <c:pt idx="863">
                  <c:v>1.5875574443785347</c:v>
                </c:pt>
                <c:pt idx="864">
                  <c:v>1.5915131318325906</c:v>
                </c:pt>
                <c:pt idx="865">
                  <c:v>1.5954986893129588</c:v>
                </c:pt>
                <c:pt idx="866">
                  <c:v>1.599514676113748</c:v>
                </c:pt>
                <c:pt idx="867">
                  <c:v>1.6035616662458381</c:v>
                </c:pt>
                <c:pt idx="868">
                  <c:v>1.6076402489381842</c:v>
                </c:pt>
                <c:pt idx="869">
                  <c:v>1.6117510291601511</c:v>
                </c:pt>
                <c:pt idx="870">
                  <c:v>1.6158946281659139</c:v>
                </c:pt>
                <c:pt idx="871">
                  <c:v>1.6200716840620386</c:v>
                </c:pt>
                <c:pt idx="872">
                  <c:v>1.6242828523994288</c:v>
                </c:pt>
                <c:pt idx="873">
                  <c:v>1.6285288067908674</c:v>
                </c:pt>
                <c:pt idx="874">
                  <c:v>1.6328102395554813</c:v>
                </c:pt>
                <c:pt idx="875">
                  <c:v>1.6371278623915262</c:v>
                </c:pt>
                <c:pt idx="876">
                  <c:v>1.6414824070789744</c:v>
                </c:pt>
                <c:pt idx="877">
                  <c:v>1.6458746262134709</c:v>
                </c:pt>
                <c:pt idx="878">
                  <c:v>1.6503052939733422</c:v>
                </c:pt>
                <c:pt idx="879">
                  <c:v>1.6547752069214061</c:v>
                </c:pt>
                <c:pt idx="880">
                  <c:v>1.6592851848434913</c:v>
                </c:pt>
                <c:pt idx="881">
                  <c:v>1.6638360716256497</c:v>
                </c:pt>
                <c:pt idx="882">
                  <c:v>1.6684287361721966</c:v>
                </c:pt>
                <c:pt idx="883">
                  <c:v>1.6730640733668458</c:v>
                </c:pt>
                <c:pt idx="884">
                  <c:v>1.6777430050793414</c:v>
                </c:pt>
                <c:pt idx="885">
                  <c:v>1.6824664812201608</c:v>
                </c:pt>
                <c:pt idx="886">
                  <c:v>1.6872354808460275</c:v>
                </c:pt>
                <c:pt idx="887">
                  <c:v>1.692051013319142</c:v>
                </c:pt>
                <c:pt idx="888">
                  <c:v>1.6969141195232429</c:v>
                </c:pt>
                <c:pt idx="889">
                  <c:v>1.7018258731398406</c:v>
                </c:pt>
                <c:pt idx="890">
                  <c:v>1.706787381988141</c:v>
                </c:pt>
                <c:pt idx="891">
                  <c:v>1.7117997894324732</c:v>
                </c:pt>
                <c:pt idx="892">
                  <c:v>1.7168642758612704</c:v>
                </c:pt>
                <c:pt idx="893">
                  <c:v>1.7219820602419382</c:v>
                </c:pt>
                <c:pt idx="894">
                  <c:v>1.7271544017562594</c:v>
                </c:pt>
                <c:pt idx="895">
                  <c:v>1.7323826015213086</c:v>
                </c:pt>
                <c:pt idx="896">
                  <c:v>1.7376680044012149</c:v>
                </c:pt>
                <c:pt idx="897">
                  <c:v>1.7430120009154879</c:v>
                </c:pt>
                <c:pt idx="898">
                  <c:v>1.7484160292500519</c:v>
                </c:pt>
                <c:pt idx="899">
                  <c:v>1.7538815773775775</c:v>
                </c:pt>
                <c:pt idx="900">
                  <c:v>1.7594101852942263</c:v>
                </c:pt>
                <c:pt idx="901">
                  <c:v>1.7650034473803897</c:v>
                </c:pt>
                <c:pt idx="902">
                  <c:v>1.7706630148936728</c:v>
                </c:pt>
                <c:pt idx="903">
                  <c:v>1.7763905986029427</c:v>
                </c:pt>
                <c:pt idx="904">
                  <c:v>1.7821879715729771</c:v>
                </c:pt>
                <c:pt idx="905">
                  <c:v>1.7880569721099868</c:v>
                </c:pt>
                <c:pt idx="906">
                  <c:v>1.7939995068791323</c:v>
                </c:pt>
                <c:pt idx="907">
                  <c:v>1.8000175542060006</c:v>
                </c:pt>
                <c:pt idx="908">
                  <c:v>1.8061131675750279</c:v>
                </c:pt>
                <c:pt idx="909">
                  <c:v>1.8122884793389056</c:v>
                </c:pt>
                <c:pt idx="910">
                  <c:v>1.8185457046541436</c:v>
                </c:pt>
                <c:pt idx="911">
                  <c:v>1.8248871456593045</c:v>
                </c:pt>
                <c:pt idx="912">
                  <c:v>1.8313151959137608</c:v>
                </c:pt>
                <c:pt idx="913">
                  <c:v>1.8378323451164174</c:v>
                </c:pt>
                <c:pt idx="914">
                  <c:v>1.844441184125462</c:v>
                </c:pt>
                <c:pt idx="915">
                  <c:v>1.8511444103021608</c:v>
                </c:pt>
                <c:pt idx="916">
                  <c:v>1.8579448332036761</c:v>
                </c:pt>
                <c:pt idx="917">
                  <c:v>1.8648453806521506</c:v>
                </c:pt>
                <c:pt idx="918">
                  <c:v>1.8718491052098556</c:v>
                </c:pt>
                <c:pt idx="919">
                  <c:v>1.8789591910928503</c:v>
                </c:pt>
                <c:pt idx="920">
                  <c:v>1.8861789615587004</c:v>
                </c:pt>
                <c:pt idx="921">
                  <c:v>1.8935118868071781</c:v>
                </c:pt>
                <c:pt idx="922">
                  <c:v>1.9009615924365098</c:v>
                </c:pt>
                <c:pt idx="923">
                  <c:v>1.9085318685020018</c:v>
                </c:pt>
                <c:pt idx="924">
                  <c:v>1.9162266792283642</c:v>
                </c:pt>
                <c:pt idx="925">
                  <c:v>1.9240501734322346</c:v>
                </c:pt>
                <c:pt idx="926">
                  <c:v>1.9320066957170896</c:v>
                </c:pt>
                <c:pt idx="927">
                  <c:v>1.9401007985091259</c:v>
                </c:pt>
                <c:pt idx="928">
                  <c:v>1.9483372550097706</c:v>
                </c:pt>
                <c:pt idx="929">
                  <c:v>1.9567210731484805</c:v>
                </c:pt>
                <c:pt idx="930">
                  <c:v>1.9652575106284185</c:v>
                </c:pt>
                <c:pt idx="931">
                  <c:v>1.9739520911676227</c:v>
                </c:pt>
                <c:pt idx="932">
                  <c:v>1.9828106220495467</c:v>
                </c:pt>
                <c:pt idx="933">
                  <c:v>1.9918392131096032</c:v>
                </c:pt>
                <c:pt idx="934">
                  <c:v>2.0010442972986011</c:v>
                </c:pt>
                <c:pt idx="935">
                  <c:v>2.0104326529802572</c:v>
                </c:pt>
                <c:pt idx="936">
                  <c:v>2.0200114281382437</c:v>
                </c:pt>
                <c:pt idx="937">
                  <c:v>2.0297881666890838</c:v>
                </c:pt>
                <c:pt idx="938">
                  <c:v>2.0397708371208436</c:v>
                </c:pt>
                <c:pt idx="939">
                  <c:v>2.0499678637045484</c:v>
                </c:pt>
                <c:pt idx="940">
                  <c:v>2.0603881605559167</c:v>
                </c:pt>
                <c:pt idx="941">
                  <c:v>2.0710411688602552</c:v>
                </c:pt>
                <c:pt idx="942">
                  <c:v>2.0819368976135721</c:v>
                </c:pt>
                <c:pt idx="943">
                  <c:v>2.0930859682792762</c:v>
                </c:pt>
                <c:pt idx="944">
                  <c:v>2.1044996638130353</c:v>
                </c:pt>
                <c:pt idx="945">
                  <c:v>2.1161899825699182</c:v>
                </c:pt>
                <c:pt idx="946">
                  <c:v>2.1281696976789171</c:v>
                </c:pt>
                <c:pt idx="947">
                  <c:v>2.1404524225524963</c:v>
                </c:pt>
                <c:pt idx="948">
                  <c:v>2.1530526832945984</c:v>
                </c:pt>
                <c:pt idx="949">
                  <c:v>2.1659859988822912</c:v>
                </c:pt>
                <c:pt idx="950">
                  <c:v>2.1792689701269854</c:v>
                </c:pt>
                <c:pt idx="951">
                  <c:v>2.1929193785742433</c:v>
                </c:pt>
                <c:pt idx="952">
                  <c:v>2.2069562966815597</c:v>
                </c:pt>
                <c:pt idx="953">
                  <c:v>2.2214002108260238</c:v>
                </c:pt>
                <c:pt idx="954">
                  <c:v>2.2362731589456519</c:v>
                </c:pt>
                <c:pt idx="955">
                  <c:v>2.2515988849170423</c:v>
                </c:pt>
                <c:pt idx="956">
                  <c:v>2.2674030121287436</c:v>
                </c:pt>
                <c:pt idx="957">
                  <c:v>2.283713239136087</c:v>
                </c:pt>
                <c:pt idx="958">
                  <c:v>2.3005595607958851</c:v>
                </c:pt>
                <c:pt idx="959">
                  <c:v>2.3179745188972896</c:v>
                </c:pt>
                <c:pt idx="960">
                  <c:v>2.3359934870539281</c:v>
                </c:pt>
                <c:pt idx="961">
                  <c:v>2.354654995533052</c:v>
                </c:pt>
                <c:pt idx="962">
                  <c:v>2.3740011028108845</c:v>
                </c:pt>
                <c:pt idx="963">
                  <c:v>2.3940778220107291</c:v>
                </c:pt>
                <c:pt idx="964">
                  <c:v>2.4149356120685219</c:v>
                </c:pt>
                <c:pt idx="965">
                  <c:v>2.4366299455659148</c:v>
                </c:pt>
                <c:pt idx="966">
                  <c:v>2.4592219677867631</c:v>
                </c:pt>
                <c:pt idx="967">
                  <c:v>2.4827792648371765</c:v>
                </c:pt>
                <c:pt idx="968">
                  <c:v>2.5073767628201393</c:v>
                </c:pt>
                <c:pt idx="969">
                  <c:v>2.5330977853357193</c:v>
                </c:pt>
                <c:pt idx="970">
                  <c:v>2.5600353033422318</c:v>
                </c:pt>
                <c:pt idx="971">
                  <c:v>2.5882934201449475</c:v>
                </c:pt>
                <c:pt idx="972">
                  <c:v>2.6179891456384121</c:v>
                </c:pt>
                <c:pt idx="973">
                  <c:v>2.6492545288330902</c:v>
                </c:pt>
                <c:pt idx="974">
                  <c:v>2.6822392374309105</c:v>
                </c:pt>
                <c:pt idx="975">
                  <c:v>2.7171136995952172</c:v>
                </c:pt>
                <c:pt idx="976">
                  <c:v>2.7540729586940937</c:v>
                </c:pt>
                <c:pt idx="977">
                  <c:v>2.7933414404663326</c:v>
                </c:pt>
                <c:pt idx="978">
                  <c:v>2.8351788993361353</c:v>
                </c:pt>
                <c:pt idx="979">
                  <c:v>2.8798879048116341</c:v>
                </c:pt>
                <c:pt idx="980">
                  <c:v>2.9278233626905861</c:v>
                </c:pt>
                <c:pt idx="981">
                  <c:v>2.9794047587150905</c:v>
                </c:pt>
                <c:pt idx="982">
                  <c:v>3.0351320951814902</c:v>
                </c:pt>
                <c:pt idx="983">
                  <c:v>3.0956069134162352</c:v>
                </c:pt>
                <c:pt idx="984">
                  <c:v>3.1615604386614802</c:v>
                </c:pt>
                <c:pt idx="985">
                  <c:v>3.2338918867961186</c:v>
                </c:pt>
                <c:pt idx="986">
                  <c:v>3.313721574355065</c:v>
                </c:pt>
                <c:pt idx="987">
                  <c:v>3.4024661049066287</c:v>
                </c:pt>
                <c:pt idx="988">
                  <c:v>3.5019473661940475</c:v>
                </c:pt>
                <c:pt idx="989">
                  <c:v>3.614554912593948</c:v>
                </c:pt>
                <c:pt idx="990">
                  <c:v>3.7434956673086379</c:v>
                </c:pt>
                <c:pt idx="991">
                  <c:v>3.8931924780248583</c:v>
                </c:pt>
                <c:pt idx="992">
                  <c:v>4.069949209787584</c:v>
                </c:pt>
                <c:pt idx="993">
                  <c:v>4.2831223715098075</c:v>
                </c:pt>
                <c:pt idx="994">
                  <c:v>4.5473290056694635</c:v>
                </c:pt>
                <c:pt idx="995">
                  <c:v>4.8869834454902801</c:v>
                </c:pt>
                <c:pt idx="996">
                  <c:v>5.3467627781990412</c:v>
                </c:pt>
                <c:pt idx="997">
                  <c:v>6.0200556440968018</c:v>
                </c:pt>
                <c:pt idx="998">
                  <c:v>7.1489138539227204</c:v>
                </c:pt>
                <c:pt idx="999">
                  <c:v>9.6960458294826264</c:v>
                </c:pt>
              </c:numCache>
            </c:numRef>
          </c:yVal>
          <c:smooth val="0"/>
        </c:ser>
        <c:ser>
          <c:idx val="5"/>
          <c:order val="5"/>
          <c:marker>
            <c:symbol val="none"/>
          </c:marker>
          <c:xVal>
            <c:numRef>
              <c:f>APropertiesDimless!$L$7:$L$1007</c:f>
              <c:numCache>
                <c:formatCode>0.000</c:formatCode>
                <c:ptCount val="1001"/>
                <c:pt idx="0">
                  <c:v>0</c:v>
                </c:pt>
                <c:pt idx="1">
                  <c:v>1E-3</c:v>
                </c:pt>
                <c:pt idx="2">
                  <c:v>2E-3</c:v>
                </c:pt>
                <c:pt idx="3">
                  <c:v>3.0000000000000001E-3</c:v>
                </c:pt>
                <c:pt idx="4">
                  <c:v>4.0000000000000001E-3</c:v>
                </c:pt>
                <c:pt idx="5">
                  <c:v>5.0000000000000001E-3</c:v>
                </c:pt>
                <c:pt idx="6">
                  <c:v>6.0000000000000001E-3</c:v>
                </c:pt>
                <c:pt idx="7">
                  <c:v>7.0000000000000001E-3</c:v>
                </c:pt>
                <c:pt idx="8">
                  <c:v>8.0000000000000002E-3</c:v>
                </c:pt>
                <c:pt idx="9">
                  <c:v>8.9999999999999993E-3</c:v>
                </c:pt>
                <c:pt idx="10">
                  <c:v>0.01</c:v>
                </c:pt>
                <c:pt idx="11">
                  <c:v>1.0999999999999999E-2</c:v>
                </c:pt>
                <c:pt idx="12">
                  <c:v>1.2E-2</c:v>
                </c:pt>
                <c:pt idx="13">
                  <c:v>1.2999999999999999E-2</c:v>
                </c:pt>
                <c:pt idx="14">
                  <c:v>1.4E-2</c:v>
                </c:pt>
                <c:pt idx="15">
                  <c:v>1.4999999999999999E-2</c:v>
                </c:pt>
                <c:pt idx="16">
                  <c:v>1.6E-2</c:v>
                </c:pt>
                <c:pt idx="17">
                  <c:v>1.7000000000000001E-2</c:v>
                </c:pt>
                <c:pt idx="18">
                  <c:v>1.7999999999999999E-2</c:v>
                </c:pt>
                <c:pt idx="19">
                  <c:v>1.9E-2</c:v>
                </c:pt>
                <c:pt idx="20">
                  <c:v>0.02</c:v>
                </c:pt>
                <c:pt idx="21">
                  <c:v>2.1000000000000001E-2</c:v>
                </c:pt>
                <c:pt idx="22">
                  <c:v>2.1999999999999999E-2</c:v>
                </c:pt>
                <c:pt idx="23">
                  <c:v>2.3E-2</c:v>
                </c:pt>
                <c:pt idx="24">
                  <c:v>2.4E-2</c:v>
                </c:pt>
                <c:pt idx="25">
                  <c:v>2.5000000000000001E-2</c:v>
                </c:pt>
                <c:pt idx="26">
                  <c:v>2.5999999999999999E-2</c:v>
                </c:pt>
                <c:pt idx="27">
                  <c:v>2.7E-2</c:v>
                </c:pt>
                <c:pt idx="28">
                  <c:v>2.8000000000000001E-2</c:v>
                </c:pt>
                <c:pt idx="29">
                  <c:v>2.9000000000000001E-2</c:v>
                </c:pt>
                <c:pt idx="30">
                  <c:v>0.03</c:v>
                </c:pt>
                <c:pt idx="31">
                  <c:v>3.1E-2</c:v>
                </c:pt>
                <c:pt idx="32">
                  <c:v>3.2000000000000001E-2</c:v>
                </c:pt>
                <c:pt idx="33">
                  <c:v>3.3000000000000002E-2</c:v>
                </c:pt>
                <c:pt idx="34">
                  <c:v>3.4000000000000002E-2</c:v>
                </c:pt>
                <c:pt idx="35">
                  <c:v>3.5000000000000003E-2</c:v>
                </c:pt>
                <c:pt idx="36">
                  <c:v>3.5999999999999997E-2</c:v>
                </c:pt>
                <c:pt idx="37">
                  <c:v>3.6999999999999998E-2</c:v>
                </c:pt>
                <c:pt idx="38">
                  <c:v>3.7999999999999999E-2</c:v>
                </c:pt>
                <c:pt idx="39">
                  <c:v>3.9E-2</c:v>
                </c:pt>
                <c:pt idx="40">
                  <c:v>0.04</c:v>
                </c:pt>
                <c:pt idx="41">
                  <c:v>4.1000000000000002E-2</c:v>
                </c:pt>
                <c:pt idx="42">
                  <c:v>4.2000000000000003E-2</c:v>
                </c:pt>
                <c:pt idx="43">
                  <c:v>4.2999999999999997E-2</c:v>
                </c:pt>
                <c:pt idx="44">
                  <c:v>4.3999999999999997E-2</c:v>
                </c:pt>
                <c:pt idx="45">
                  <c:v>4.4999999999999998E-2</c:v>
                </c:pt>
                <c:pt idx="46">
                  <c:v>4.5999999999999999E-2</c:v>
                </c:pt>
                <c:pt idx="47">
                  <c:v>4.7E-2</c:v>
                </c:pt>
                <c:pt idx="48">
                  <c:v>4.8000000000000001E-2</c:v>
                </c:pt>
                <c:pt idx="49">
                  <c:v>4.9000000000000002E-2</c:v>
                </c:pt>
                <c:pt idx="50">
                  <c:v>0.05</c:v>
                </c:pt>
                <c:pt idx="51">
                  <c:v>5.0999999999999997E-2</c:v>
                </c:pt>
                <c:pt idx="52">
                  <c:v>5.1999999999999998E-2</c:v>
                </c:pt>
                <c:pt idx="53">
                  <c:v>5.2999999999999999E-2</c:v>
                </c:pt>
                <c:pt idx="54">
                  <c:v>5.3999999999999999E-2</c:v>
                </c:pt>
                <c:pt idx="55">
                  <c:v>5.5E-2</c:v>
                </c:pt>
                <c:pt idx="56">
                  <c:v>5.6000000000000001E-2</c:v>
                </c:pt>
                <c:pt idx="57">
                  <c:v>5.7000000000000002E-2</c:v>
                </c:pt>
                <c:pt idx="58">
                  <c:v>5.8000000000000003E-2</c:v>
                </c:pt>
                <c:pt idx="59">
                  <c:v>5.8999999999999997E-2</c:v>
                </c:pt>
                <c:pt idx="60">
                  <c:v>0.06</c:v>
                </c:pt>
                <c:pt idx="61">
                  <c:v>6.0999999999999999E-2</c:v>
                </c:pt>
                <c:pt idx="62">
                  <c:v>6.2E-2</c:v>
                </c:pt>
                <c:pt idx="63">
                  <c:v>6.3E-2</c:v>
                </c:pt>
                <c:pt idx="64">
                  <c:v>6.4000000000000001E-2</c:v>
                </c:pt>
                <c:pt idx="65">
                  <c:v>6.5000000000000002E-2</c:v>
                </c:pt>
                <c:pt idx="66">
                  <c:v>6.6000000000000003E-2</c:v>
                </c:pt>
                <c:pt idx="67">
                  <c:v>6.7000000000000004E-2</c:v>
                </c:pt>
                <c:pt idx="68">
                  <c:v>6.8000000000000005E-2</c:v>
                </c:pt>
                <c:pt idx="69">
                  <c:v>6.9000000000000006E-2</c:v>
                </c:pt>
                <c:pt idx="70">
                  <c:v>7.0000000000000007E-2</c:v>
                </c:pt>
                <c:pt idx="71">
                  <c:v>7.0999999999999994E-2</c:v>
                </c:pt>
                <c:pt idx="72">
                  <c:v>7.1999999999999995E-2</c:v>
                </c:pt>
                <c:pt idx="73">
                  <c:v>7.2999999999999995E-2</c:v>
                </c:pt>
                <c:pt idx="74">
                  <c:v>7.3999999999999996E-2</c:v>
                </c:pt>
                <c:pt idx="75">
                  <c:v>7.4999999999999997E-2</c:v>
                </c:pt>
                <c:pt idx="76">
                  <c:v>7.5999999999999998E-2</c:v>
                </c:pt>
                <c:pt idx="77">
                  <c:v>7.6999999999999999E-2</c:v>
                </c:pt>
                <c:pt idx="78">
                  <c:v>7.8E-2</c:v>
                </c:pt>
                <c:pt idx="79">
                  <c:v>7.9000000000000001E-2</c:v>
                </c:pt>
                <c:pt idx="80">
                  <c:v>0.08</c:v>
                </c:pt>
                <c:pt idx="81">
                  <c:v>8.1000000000000003E-2</c:v>
                </c:pt>
                <c:pt idx="82">
                  <c:v>8.2000000000000003E-2</c:v>
                </c:pt>
                <c:pt idx="83">
                  <c:v>8.3000000000000004E-2</c:v>
                </c:pt>
                <c:pt idx="84">
                  <c:v>8.4000000000000005E-2</c:v>
                </c:pt>
                <c:pt idx="85">
                  <c:v>8.5000000000000006E-2</c:v>
                </c:pt>
                <c:pt idx="86">
                  <c:v>8.5999999999999993E-2</c:v>
                </c:pt>
                <c:pt idx="87">
                  <c:v>8.6999999999999994E-2</c:v>
                </c:pt>
                <c:pt idx="88">
                  <c:v>8.7999999999999995E-2</c:v>
                </c:pt>
                <c:pt idx="89">
                  <c:v>8.8999999999999996E-2</c:v>
                </c:pt>
                <c:pt idx="90">
                  <c:v>0.09</c:v>
                </c:pt>
                <c:pt idx="91">
                  <c:v>9.0999999999999998E-2</c:v>
                </c:pt>
                <c:pt idx="92">
                  <c:v>9.1999999999999998E-2</c:v>
                </c:pt>
                <c:pt idx="93">
                  <c:v>9.2999999999999999E-2</c:v>
                </c:pt>
                <c:pt idx="94">
                  <c:v>9.4E-2</c:v>
                </c:pt>
                <c:pt idx="95">
                  <c:v>9.5000000000000001E-2</c:v>
                </c:pt>
                <c:pt idx="96">
                  <c:v>9.6000000000000002E-2</c:v>
                </c:pt>
                <c:pt idx="97">
                  <c:v>9.7000000000000003E-2</c:v>
                </c:pt>
                <c:pt idx="98">
                  <c:v>9.8000000000000004E-2</c:v>
                </c:pt>
                <c:pt idx="99">
                  <c:v>9.9000000000000005E-2</c:v>
                </c:pt>
                <c:pt idx="100">
                  <c:v>0.1</c:v>
                </c:pt>
                <c:pt idx="101">
                  <c:v>0.10100000000000001</c:v>
                </c:pt>
                <c:pt idx="102">
                  <c:v>0.10199999999999999</c:v>
                </c:pt>
                <c:pt idx="103">
                  <c:v>0.10299999999999999</c:v>
                </c:pt>
                <c:pt idx="104">
                  <c:v>0.104</c:v>
                </c:pt>
                <c:pt idx="105">
                  <c:v>0.105</c:v>
                </c:pt>
                <c:pt idx="106">
                  <c:v>0.106</c:v>
                </c:pt>
                <c:pt idx="107">
                  <c:v>0.107</c:v>
                </c:pt>
                <c:pt idx="108">
                  <c:v>0.108</c:v>
                </c:pt>
                <c:pt idx="109">
                  <c:v>0.109</c:v>
                </c:pt>
                <c:pt idx="110">
                  <c:v>0.11</c:v>
                </c:pt>
                <c:pt idx="111">
                  <c:v>0.111</c:v>
                </c:pt>
                <c:pt idx="112">
                  <c:v>0.112</c:v>
                </c:pt>
                <c:pt idx="113">
                  <c:v>0.113</c:v>
                </c:pt>
                <c:pt idx="114">
                  <c:v>0.114</c:v>
                </c:pt>
                <c:pt idx="115">
                  <c:v>0.115</c:v>
                </c:pt>
                <c:pt idx="116">
                  <c:v>0.11600000000000001</c:v>
                </c:pt>
                <c:pt idx="117">
                  <c:v>0.11700000000000001</c:v>
                </c:pt>
                <c:pt idx="118">
                  <c:v>0.11799999999999999</c:v>
                </c:pt>
                <c:pt idx="119">
                  <c:v>0.11899999999999999</c:v>
                </c:pt>
                <c:pt idx="120">
                  <c:v>0.12</c:v>
                </c:pt>
                <c:pt idx="121">
                  <c:v>0.121</c:v>
                </c:pt>
                <c:pt idx="122">
                  <c:v>0.122</c:v>
                </c:pt>
                <c:pt idx="123">
                  <c:v>0.123</c:v>
                </c:pt>
                <c:pt idx="124">
                  <c:v>0.124</c:v>
                </c:pt>
                <c:pt idx="125">
                  <c:v>0.125</c:v>
                </c:pt>
                <c:pt idx="126">
                  <c:v>0.126</c:v>
                </c:pt>
                <c:pt idx="127">
                  <c:v>0.127</c:v>
                </c:pt>
                <c:pt idx="128">
                  <c:v>0.128</c:v>
                </c:pt>
                <c:pt idx="129">
                  <c:v>0.129</c:v>
                </c:pt>
                <c:pt idx="130">
                  <c:v>0.13</c:v>
                </c:pt>
                <c:pt idx="131">
                  <c:v>0.13100000000000001</c:v>
                </c:pt>
                <c:pt idx="132">
                  <c:v>0.13200000000000001</c:v>
                </c:pt>
                <c:pt idx="133">
                  <c:v>0.13300000000000001</c:v>
                </c:pt>
                <c:pt idx="134">
                  <c:v>0.13400000000000001</c:v>
                </c:pt>
                <c:pt idx="135">
                  <c:v>0.13500000000000001</c:v>
                </c:pt>
                <c:pt idx="136">
                  <c:v>0.13600000000000001</c:v>
                </c:pt>
                <c:pt idx="137">
                  <c:v>0.13700000000000001</c:v>
                </c:pt>
                <c:pt idx="138">
                  <c:v>0.13800000000000001</c:v>
                </c:pt>
                <c:pt idx="139">
                  <c:v>0.13900000000000001</c:v>
                </c:pt>
                <c:pt idx="140">
                  <c:v>0.14000000000000001</c:v>
                </c:pt>
                <c:pt idx="141">
                  <c:v>0.14099999999999999</c:v>
                </c:pt>
                <c:pt idx="142">
                  <c:v>0.14199999999999999</c:v>
                </c:pt>
                <c:pt idx="143">
                  <c:v>0.14299999999999999</c:v>
                </c:pt>
                <c:pt idx="144">
                  <c:v>0.14399999999999999</c:v>
                </c:pt>
                <c:pt idx="145">
                  <c:v>0.14499999999999999</c:v>
                </c:pt>
                <c:pt idx="146">
                  <c:v>0.14599999999999999</c:v>
                </c:pt>
                <c:pt idx="147">
                  <c:v>0.14699999999999999</c:v>
                </c:pt>
                <c:pt idx="148">
                  <c:v>0.14799999999999999</c:v>
                </c:pt>
                <c:pt idx="149">
                  <c:v>0.14899999999999999</c:v>
                </c:pt>
                <c:pt idx="150">
                  <c:v>0.15</c:v>
                </c:pt>
                <c:pt idx="151">
                  <c:v>0.151</c:v>
                </c:pt>
                <c:pt idx="152">
                  <c:v>0.152</c:v>
                </c:pt>
                <c:pt idx="153">
                  <c:v>0.153</c:v>
                </c:pt>
                <c:pt idx="154">
                  <c:v>0.154</c:v>
                </c:pt>
                <c:pt idx="155">
                  <c:v>0.155</c:v>
                </c:pt>
                <c:pt idx="156">
                  <c:v>0.156</c:v>
                </c:pt>
                <c:pt idx="157">
                  <c:v>0.157</c:v>
                </c:pt>
                <c:pt idx="158">
                  <c:v>0.158</c:v>
                </c:pt>
                <c:pt idx="159">
                  <c:v>0.159</c:v>
                </c:pt>
                <c:pt idx="160">
                  <c:v>0.16</c:v>
                </c:pt>
                <c:pt idx="161">
                  <c:v>0.161</c:v>
                </c:pt>
                <c:pt idx="162">
                  <c:v>0.16200000000000001</c:v>
                </c:pt>
                <c:pt idx="163">
                  <c:v>0.16300000000000001</c:v>
                </c:pt>
                <c:pt idx="164">
                  <c:v>0.16400000000000001</c:v>
                </c:pt>
                <c:pt idx="165">
                  <c:v>0.16500000000000001</c:v>
                </c:pt>
                <c:pt idx="166">
                  <c:v>0.16600000000000001</c:v>
                </c:pt>
                <c:pt idx="167">
                  <c:v>0.16700000000000001</c:v>
                </c:pt>
                <c:pt idx="168">
                  <c:v>0.16800000000000001</c:v>
                </c:pt>
                <c:pt idx="169">
                  <c:v>0.16900000000000001</c:v>
                </c:pt>
                <c:pt idx="170">
                  <c:v>0.17</c:v>
                </c:pt>
                <c:pt idx="171">
                  <c:v>0.17100000000000001</c:v>
                </c:pt>
                <c:pt idx="172">
                  <c:v>0.17199999999999999</c:v>
                </c:pt>
                <c:pt idx="173">
                  <c:v>0.17299999999999999</c:v>
                </c:pt>
                <c:pt idx="174">
                  <c:v>0.17399999999999999</c:v>
                </c:pt>
                <c:pt idx="175">
                  <c:v>0.17499999999999999</c:v>
                </c:pt>
                <c:pt idx="176">
                  <c:v>0.17599999999999999</c:v>
                </c:pt>
                <c:pt idx="177">
                  <c:v>0.17699999999999999</c:v>
                </c:pt>
                <c:pt idx="178">
                  <c:v>0.17799999999999999</c:v>
                </c:pt>
                <c:pt idx="179">
                  <c:v>0.17899999999999999</c:v>
                </c:pt>
                <c:pt idx="180">
                  <c:v>0.18</c:v>
                </c:pt>
                <c:pt idx="181">
                  <c:v>0.18099999999999999</c:v>
                </c:pt>
                <c:pt idx="182">
                  <c:v>0.182</c:v>
                </c:pt>
                <c:pt idx="183">
                  <c:v>0.183</c:v>
                </c:pt>
                <c:pt idx="184">
                  <c:v>0.184</c:v>
                </c:pt>
                <c:pt idx="185">
                  <c:v>0.185</c:v>
                </c:pt>
                <c:pt idx="186">
                  <c:v>0.186</c:v>
                </c:pt>
                <c:pt idx="187">
                  <c:v>0.187</c:v>
                </c:pt>
                <c:pt idx="188">
                  <c:v>0.188</c:v>
                </c:pt>
                <c:pt idx="189">
                  <c:v>0.189</c:v>
                </c:pt>
                <c:pt idx="190">
                  <c:v>0.19</c:v>
                </c:pt>
                <c:pt idx="191">
                  <c:v>0.191</c:v>
                </c:pt>
                <c:pt idx="192">
                  <c:v>0.192</c:v>
                </c:pt>
                <c:pt idx="193">
                  <c:v>0.193</c:v>
                </c:pt>
                <c:pt idx="194">
                  <c:v>0.19400000000000001</c:v>
                </c:pt>
                <c:pt idx="195">
                  <c:v>0.19500000000000001</c:v>
                </c:pt>
                <c:pt idx="196">
                  <c:v>0.19600000000000001</c:v>
                </c:pt>
                <c:pt idx="197">
                  <c:v>0.19700000000000001</c:v>
                </c:pt>
                <c:pt idx="198">
                  <c:v>0.19800000000000001</c:v>
                </c:pt>
                <c:pt idx="199">
                  <c:v>0.19900000000000001</c:v>
                </c:pt>
                <c:pt idx="200">
                  <c:v>0.2</c:v>
                </c:pt>
                <c:pt idx="201">
                  <c:v>0.20100000000000001</c:v>
                </c:pt>
                <c:pt idx="202">
                  <c:v>0.20200000000000001</c:v>
                </c:pt>
                <c:pt idx="203">
                  <c:v>0.20300000000000001</c:v>
                </c:pt>
                <c:pt idx="204">
                  <c:v>0.20399999999999999</c:v>
                </c:pt>
                <c:pt idx="205">
                  <c:v>0.20499999999999999</c:v>
                </c:pt>
                <c:pt idx="206">
                  <c:v>0.20599999999999999</c:v>
                </c:pt>
                <c:pt idx="207">
                  <c:v>0.20699999999999999</c:v>
                </c:pt>
                <c:pt idx="208">
                  <c:v>0.20799999999999999</c:v>
                </c:pt>
                <c:pt idx="209">
                  <c:v>0.20899999999999999</c:v>
                </c:pt>
                <c:pt idx="210">
                  <c:v>0.21</c:v>
                </c:pt>
                <c:pt idx="211">
                  <c:v>0.21099999999999999</c:v>
                </c:pt>
                <c:pt idx="212">
                  <c:v>0.21199999999999999</c:v>
                </c:pt>
                <c:pt idx="213">
                  <c:v>0.21299999999999999</c:v>
                </c:pt>
                <c:pt idx="214">
                  <c:v>0.214</c:v>
                </c:pt>
                <c:pt idx="215">
                  <c:v>0.215</c:v>
                </c:pt>
                <c:pt idx="216">
                  <c:v>0.216</c:v>
                </c:pt>
                <c:pt idx="217">
                  <c:v>0.217</c:v>
                </c:pt>
                <c:pt idx="218">
                  <c:v>0.218</c:v>
                </c:pt>
                <c:pt idx="219">
                  <c:v>0.219</c:v>
                </c:pt>
                <c:pt idx="220">
                  <c:v>0.22</c:v>
                </c:pt>
                <c:pt idx="221">
                  <c:v>0.221</c:v>
                </c:pt>
                <c:pt idx="222">
                  <c:v>0.222</c:v>
                </c:pt>
                <c:pt idx="223">
                  <c:v>0.223</c:v>
                </c:pt>
                <c:pt idx="224">
                  <c:v>0.224</c:v>
                </c:pt>
                <c:pt idx="225">
                  <c:v>0.22500000000000001</c:v>
                </c:pt>
                <c:pt idx="226">
                  <c:v>0.22600000000000001</c:v>
                </c:pt>
                <c:pt idx="227">
                  <c:v>0.22700000000000001</c:v>
                </c:pt>
                <c:pt idx="228">
                  <c:v>0.22800000000000001</c:v>
                </c:pt>
                <c:pt idx="229">
                  <c:v>0.22900000000000001</c:v>
                </c:pt>
                <c:pt idx="230">
                  <c:v>0.23</c:v>
                </c:pt>
                <c:pt idx="231">
                  <c:v>0.23100000000000001</c:v>
                </c:pt>
                <c:pt idx="232">
                  <c:v>0.23200000000000001</c:v>
                </c:pt>
                <c:pt idx="233">
                  <c:v>0.23300000000000001</c:v>
                </c:pt>
                <c:pt idx="234">
                  <c:v>0.23400000000000001</c:v>
                </c:pt>
                <c:pt idx="235">
                  <c:v>0.23499999999999999</c:v>
                </c:pt>
                <c:pt idx="236">
                  <c:v>0.23599999999999999</c:v>
                </c:pt>
                <c:pt idx="237">
                  <c:v>0.23699999999999999</c:v>
                </c:pt>
                <c:pt idx="238">
                  <c:v>0.23799999999999999</c:v>
                </c:pt>
                <c:pt idx="239">
                  <c:v>0.23899999999999999</c:v>
                </c:pt>
                <c:pt idx="240">
                  <c:v>0.24</c:v>
                </c:pt>
                <c:pt idx="241">
                  <c:v>0.24099999999999999</c:v>
                </c:pt>
                <c:pt idx="242">
                  <c:v>0.24199999999999999</c:v>
                </c:pt>
                <c:pt idx="243">
                  <c:v>0.24299999999999999</c:v>
                </c:pt>
                <c:pt idx="244">
                  <c:v>0.24399999999999999</c:v>
                </c:pt>
                <c:pt idx="245">
                  <c:v>0.245</c:v>
                </c:pt>
                <c:pt idx="246">
                  <c:v>0.246</c:v>
                </c:pt>
                <c:pt idx="247">
                  <c:v>0.247</c:v>
                </c:pt>
                <c:pt idx="248">
                  <c:v>0.248</c:v>
                </c:pt>
                <c:pt idx="249">
                  <c:v>0.249</c:v>
                </c:pt>
                <c:pt idx="250">
                  <c:v>0.25</c:v>
                </c:pt>
                <c:pt idx="251">
                  <c:v>0.251</c:v>
                </c:pt>
                <c:pt idx="252">
                  <c:v>0.252</c:v>
                </c:pt>
                <c:pt idx="253">
                  <c:v>0.253</c:v>
                </c:pt>
                <c:pt idx="254">
                  <c:v>0.254</c:v>
                </c:pt>
                <c:pt idx="255">
                  <c:v>0.255</c:v>
                </c:pt>
                <c:pt idx="256">
                  <c:v>0.25600000000000001</c:v>
                </c:pt>
                <c:pt idx="257">
                  <c:v>0.25700000000000001</c:v>
                </c:pt>
                <c:pt idx="258">
                  <c:v>0.25800000000000001</c:v>
                </c:pt>
                <c:pt idx="259">
                  <c:v>0.25900000000000001</c:v>
                </c:pt>
                <c:pt idx="260">
                  <c:v>0.26</c:v>
                </c:pt>
                <c:pt idx="261">
                  <c:v>0.26100000000000001</c:v>
                </c:pt>
                <c:pt idx="262">
                  <c:v>0.26200000000000001</c:v>
                </c:pt>
                <c:pt idx="263">
                  <c:v>0.26300000000000001</c:v>
                </c:pt>
                <c:pt idx="264">
                  <c:v>0.26400000000000001</c:v>
                </c:pt>
                <c:pt idx="265">
                  <c:v>0.26500000000000001</c:v>
                </c:pt>
                <c:pt idx="266">
                  <c:v>0.26600000000000001</c:v>
                </c:pt>
                <c:pt idx="267">
                  <c:v>0.26700000000000002</c:v>
                </c:pt>
                <c:pt idx="268">
                  <c:v>0.26800000000000002</c:v>
                </c:pt>
                <c:pt idx="269">
                  <c:v>0.26900000000000002</c:v>
                </c:pt>
                <c:pt idx="270">
                  <c:v>0.27</c:v>
                </c:pt>
                <c:pt idx="271">
                  <c:v>0.27100000000000002</c:v>
                </c:pt>
                <c:pt idx="272">
                  <c:v>0.27200000000000002</c:v>
                </c:pt>
                <c:pt idx="273">
                  <c:v>0.27300000000000002</c:v>
                </c:pt>
                <c:pt idx="274">
                  <c:v>0.27400000000000002</c:v>
                </c:pt>
                <c:pt idx="275">
                  <c:v>0.27500000000000002</c:v>
                </c:pt>
                <c:pt idx="276">
                  <c:v>0.27600000000000002</c:v>
                </c:pt>
                <c:pt idx="277">
                  <c:v>0.27700000000000002</c:v>
                </c:pt>
                <c:pt idx="278">
                  <c:v>0.27800000000000002</c:v>
                </c:pt>
                <c:pt idx="279">
                  <c:v>0.27900000000000003</c:v>
                </c:pt>
                <c:pt idx="280">
                  <c:v>0.28000000000000003</c:v>
                </c:pt>
                <c:pt idx="281">
                  <c:v>0.28100000000000003</c:v>
                </c:pt>
                <c:pt idx="282">
                  <c:v>0.28199999999999997</c:v>
                </c:pt>
                <c:pt idx="283">
                  <c:v>0.28299999999999997</c:v>
                </c:pt>
                <c:pt idx="284">
                  <c:v>0.28399999999999997</c:v>
                </c:pt>
                <c:pt idx="285">
                  <c:v>0.28499999999999998</c:v>
                </c:pt>
                <c:pt idx="286">
                  <c:v>0.28599999999999998</c:v>
                </c:pt>
                <c:pt idx="287">
                  <c:v>0.28699999999999998</c:v>
                </c:pt>
                <c:pt idx="288">
                  <c:v>0.28799999999999998</c:v>
                </c:pt>
                <c:pt idx="289">
                  <c:v>0.28899999999999998</c:v>
                </c:pt>
                <c:pt idx="290">
                  <c:v>0.28999999999999998</c:v>
                </c:pt>
                <c:pt idx="291">
                  <c:v>0.29099999999999998</c:v>
                </c:pt>
                <c:pt idx="292">
                  <c:v>0.29199999999999998</c:v>
                </c:pt>
                <c:pt idx="293">
                  <c:v>0.29299999999999998</c:v>
                </c:pt>
                <c:pt idx="294">
                  <c:v>0.29399999999999998</c:v>
                </c:pt>
                <c:pt idx="295">
                  <c:v>0.29499999999999998</c:v>
                </c:pt>
                <c:pt idx="296">
                  <c:v>0.29599999999999999</c:v>
                </c:pt>
                <c:pt idx="297">
                  <c:v>0.29699999999999999</c:v>
                </c:pt>
                <c:pt idx="298">
                  <c:v>0.29799999999999999</c:v>
                </c:pt>
                <c:pt idx="299">
                  <c:v>0.29899999999999999</c:v>
                </c:pt>
                <c:pt idx="300">
                  <c:v>0.3</c:v>
                </c:pt>
                <c:pt idx="301">
                  <c:v>0.30099999999999999</c:v>
                </c:pt>
                <c:pt idx="302">
                  <c:v>0.30199999999999999</c:v>
                </c:pt>
                <c:pt idx="303">
                  <c:v>0.30299999999999999</c:v>
                </c:pt>
                <c:pt idx="304">
                  <c:v>0.30399999999999999</c:v>
                </c:pt>
                <c:pt idx="305">
                  <c:v>0.30499999999999999</c:v>
                </c:pt>
                <c:pt idx="306">
                  <c:v>0.30599999999999999</c:v>
                </c:pt>
                <c:pt idx="307">
                  <c:v>0.307</c:v>
                </c:pt>
                <c:pt idx="308">
                  <c:v>0.308</c:v>
                </c:pt>
                <c:pt idx="309">
                  <c:v>0.309</c:v>
                </c:pt>
                <c:pt idx="310">
                  <c:v>0.31</c:v>
                </c:pt>
                <c:pt idx="311">
                  <c:v>0.311</c:v>
                </c:pt>
                <c:pt idx="312">
                  <c:v>0.312</c:v>
                </c:pt>
                <c:pt idx="313">
                  <c:v>0.313</c:v>
                </c:pt>
                <c:pt idx="314">
                  <c:v>0.314</c:v>
                </c:pt>
                <c:pt idx="315">
                  <c:v>0.315</c:v>
                </c:pt>
                <c:pt idx="316">
                  <c:v>0.316</c:v>
                </c:pt>
                <c:pt idx="317">
                  <c:v>0.317</c:v>
                </c:pt>
                <c:pt idx="318">
                  <c:v>0.318</c:v>
                </c:pt>
                <c:pt idx="319">
                  <c:v>0.31900000000000001</c:v>
                </c:pt>
                <c:pt idx="320">
                  <c:v>0.32</c:v>
                </c:pt>
                <c:pt idx="321">
                  <c:v>0.32100000000000001</c:v>
                </c:pt>
                <c:pt idx="322">
                  <c:v>0.32200000000000001</c:v>
                </c:pt>
                <c:pt idx="323">
                  <c:v>0.32300000000000001</c:v>
                </c:pt>
                <c:pt idx="324">
                  <c:v>0.32400000000000001</c:v>
                </c:pt>
                <c:pt idx="325">
                  <c:v>0.32500000000000001</c:v>
                </c:pt>
                <c:pt idx="326">
                  <c:v>0.32600000000000001</c:v>
                </c:pt>
                <c:pt idx="327">
                  <c:v>0.32700000000000001</c:v>
                </c:pt>
                <c:pt idx="328">
                  <c:v>0.32800000000000001</c:v>
                </c:pt>
                <c:pt idx="329">
                  <c:v>0.32900000000000001</c:v>
                </c:pt>
                <c:pt idx="330">
                  <c:v>0.33</c:v>
                </c:pt>
                <c:pt idx="331">
                  <c:v>0.33100000000000002</c:v>
                </c:pt>
                <c:pt idx="332">
                  <c:v>0.33200000000000002</c:v>
                </c:pt>
                <c:pt idx="333">
                  <c:v>0.33300000000000002</c:v>
                </c:pt>
                <c:pt idx="334">
                  <c:v>0.33400000000000002</c:v>
                </c:pt>
                <c:pt idx="335">
                  <c:v>0.33500000000000002</c:v>
                </c:pt>
                <c:pt idx="336">
                  <c:v>0.33600000000000002</c:v>
                </c:pt>
                <c:pt idx="337">
                  <c:v>0.33700000000000002</c:v>
                </c:pt>
                <c:pt idx="338">
                  <c:v>0.33800000000000002</c:v>
                </c:pt>
                <c:pt idx="339">
                  <c:v>0.33900000000000002</c:v>
                </c:pt>
                <c:pt idx="340">
                  <c:v>0.34</c:v>
                </c:pt>
                <c:pt idx="341">
                  <c:v>0.34100000000000003</c:v>
                </c:pt>
                <c:pt idx="342">
                  <c:v>0.34200000000000003</c:v>
                </c:pt>
                <c:pt idx="343">
                  <c:v>0.34300000000000003</c:v>
                </c:pt>
                <c:pt idx="344">
                  <c:v>0.34399999999999997</c:v>
                </c:pt>
                <c:pt idx="345">
                  <c:v>0.34499999999999997</c:v>
                </c:pt>
                <c:pt idx="346">
                  <c:v>0.34599999999999997</c:v>
                </c:pt>
                <c:pt idx="347">
                  <c:v>0.34699999999999998</c:v>
                </c:pt>
                <c:pt idx="348">
                  <c:v>0.34799999999999998</c:v>
                </c:pt>
                <c:pt idx="349">
                  <c:v>0.34899999999999998</c:v>
                </c:pt>
                <c:pt idx="350">
                  <c:v>0.35</c:v>
                </c:pt>
                <c:pt idx="351">
                  <c:v>0.35099999999999998</c:v>
                </c:pt>
                <c:pt idx="352">
                  <c:v>0.35199999999999998</c:v>
                </c:pt>
                <c:pt idx="353">
                  <c:v>0.35299999999999998</c:v>
                </c:pt>
                <c:pt idx="354">
                  <c:v>0.35399999999999998</c:v>
                </c:pt>
                <c:pt idx="355">
                  <c:v>0.35499999999999998</c:v>
                </c:pt>
                <c:pt idx="356">
                  <c:v>0.35599999999999998</c:v>
                </c:pt>
                <c:pt idx="357">
                  <c:v>0.35699999999999998</c:v>
                </c:pt>
                <c:pt idx="358">
                  <c:v>0.35799999999999998</c:v>
                </c:pt>
                <c:pt idx="359">
                  <c:v>0.35899999999999999</c:v>
                </c:pt>
                <c:pt idx="360">
                  <c:v>0.36</c:v>
                </c:pt>
                <c:pt idx="361">
                  <c:v>0.36099999999999999</c:v>
                </c:pt>
                <c:pt idx="362">
                  <c:v>0.36199999999999999</c:v>
                </c:pt>
                <c:pt idx="363">
                  <c:v>0.36299999999999999</c:v>
                </c:pt>
                <c:pt idx="364">
                  <c:v>0.36399999999999999</c:v>
                </c:pt>
                <c:pt idx="365">
                  <c:v>0.36499999999999999</c:v>
                </c:pt>
                <c:pt idx="366">
                  <c:v>0.36599999999999999</c:v>
                </c:pt>
                <c:pt idx="367">
                  <c:v>0.36699999999999999</c:v>
                </c:pt>
                <c:pt idx="368">
                  <c:v>0.36799999999999999</c:v>
                </c:pt>
                <c:pt idx="369">
                  <c:v>0.36899999999999999</c:v>
                </c:pt>
                <c:pt idx="370">
                  <c:v>0.37</c:v>
                </c:pt>
                <c:pt idx="371">
                  <c:v>0.371</c:v>
                </c:pt>
                <c:pt idx="372">
                  <c:v>0.372</c:v>
                </c:pt>
                <c:pt idx="373">
                  <c:v>0.373</c:v>
                </c:pt>
                <c:pt idx="374">
                  <c:v>0.374</c:v>
                </c:pt>
                <c:pt idx="375">
                  <c:v>0.375</c:v>
                </c:pt>
                <c:pt idx="376">
                  <c:v>0.376</c:v>
                </c:pt>
                <c:pt idx="377">
                  <c:v>0.377</c:v>
                </c:pt>
                <c:pt idx="378">
                  <c:v>0.378</c:v>
                </c:pt>
                <c:pt idx="379">
                  <c:v>0.379</c:v>
                </c:pt>
                <c:pt idx="380">
                  <c:v>0.38</c:v>
                </c:pt>
                <c:pt idx="381">
                  <c:v>0.38100000000000001</c:v>
                </c:pt>
                <c:pt idx="382">
                  <c:v>0.38200000000000001</c:v>
                </c:pt>
                <c:pt idx="383">
                  <c:v>0.38300000000000001</c:v>
                </c:pt>
                <c:pt idx="384">
                  <c:v>0.38400000000000001</c:v>
                </c:pt>
                <c:pt idx="385">
                  <c:v>0.38500000000000001</c:v>
                </c:pt>
                <c:pt idx="386">
                  <c:v>0.38600000000000001</c:v>
                </c:pt>
                <c:pt idx="387">
                  <c:v>0.38700000000000001</c:v>
                </c:pt>
                <c:pt idx="388">
                  <c:v>0.38800000000000001</c:v>
                </c:pt>
                <c:pt idx="389">
                  <c:v>0.38900000000000001</c:v>
                </c:pt>
                <c:pt idx="390">
                  <c:v>0.39</c:v>
                </c:pt>
                <c:pt idx="391">
                  <c:v>0.39100000000000001</c:v>
                </c:pt>
                <c:pt idx="392">
                  <c:v>0.39200000000000002</c:v>
                </c:pt>
                <c:pt idx="393">
                  <c:v>0.39300000000000002</c:v>
                </c:pt>
                <c:pt idx="394">
                  <c:v>0.39400000000000002</c:v>
                </c:pt>
                <c:pt idx="395">
                  <c:v>0.39500000000000002</c:v>
                </c:pt>
                <c:pt idx="396">
                  <c:v>0.39600000000000002</c:v>
                </c:pt>
                <c:pt idx="397">
                  <c:v>0.39700000000000002</c:v>
                </c:pt>
                <c:pt idx="398">
                  <c:v>0.39800000000000002</c:v>
                </c:pt>
                <c:pt idx="399">
                  <c:v>0.39900000000000002</c:v>
                </c:pt>
                <c:pt idx="400">
                  <c:v>0.4</c:v>
                </c:pt>
                <c:pt idx="401">
                  <c:v>0.40100000000000002</c:v>
                </c:pt>
                <c:pt idx="402">
                  <c:v>0.40200000000000002</c:v>
                </c:pt>
                <c:pt idx="403">
                  <c:v>0.40300000000000002</c:v>
                </c:pt>
                <c:pt idx="404">
                  <c:v>0.40400000000000003</c:v>
                </c:pt>
                <c:pt idx="405">
                  <c:v>0.40500000000000003</c:v>
                </c:pt>
                <c:pt idx="406">
                  <c:v>0.40600000000000003</c:v>
                </c:pt>
                <c:pt idx="407">
                  <c:v>0.40699999999999997</c:v>
                </c:pt>
                <c:pt idx="408">
                  <c:v>0.40799999999999997</c:v>
                </c:pt>
                <c:pt idx="409">
                  <c:v>0.40899999999999997</c:v>
                </c:pt>
                <c:pt idx="410">
                  <c:v>0.41</c:v>
                </c:pt>
                <c:pt idx="411">
                  <c:v>0.41099999999999998</c:v>
                </c:pt>
                <c:pt idx="412">
                  <c:v>0.41199999999999998</c:v>
                </c:pt>
                <c:pt idx="413">
                  <c:v>0.41299999999999998</c:v>
                </c:pt>
                <c:pt idx="414">
                  <c:v>0.41399999999999998</c:v>
                </c:pt>
                <c:pt idx="415">
                  <c:v>0.41499999999999998</c:v>
                </c:pt>
                <c:pt idx="416">
                  <c:v>0.41599999999999998</c:v>
                </c:pt>
                <c:pt idx="417">
                  <c:v>0.41699999999999998</c:v>
                </c:pt>
                <c:pt idx="418">
                  <c:v>0.41799999999999998</c:v>
                </c:pt>
                <c:pt idx="419">
                  <c:v>0.41899999999999998</c:v>
                </c:pt>
                <c:pt idx="420">
                  <c:v>0.42</c:v>
                </c:pt>
                <c:pt idx="421">
                  <c:v>0.42099999999999999</c:v>
                </c:pt>
                <c:pt idx="422">
                  <c:v>0.42199999999999999</c:v>
                </c:pt>
                <c:pt idx="423">
                  <c:v>0.42299999999999999</c:v>
                </c:pt>
                <c:pt idx="424">
                  <c:v>0.42399999999999999</c:v>
                </c:pt>
                <c:pt idx="425">
                  <c:v>0.42499999999999999</c:v>
                </c:pt>
                <c:pt idx="426">
                  <c:v>0.42599999999999999</c:v>
                </c:pt>
                <c:pt idx="427">
                  <c:v>0.42699999999999999</c:v>
                </c:pt>
                <c:pt idx="428">
                  <c:v>0.42799999999999999</c:v>
                </c:pt>
                <c:pt idx="429">
                  <c:v>0.42899999999999999</c:v>
                </c:pt>
                <c:pt idx="430">
                  <c:v>0.43</c:v>
                </c:pt>
                <c:pt idx="431">
                  <c:v>0.43099999999999999</c:v>
                </c:pt>
                <c:pt idx="432">
                  <c:v>0.432</c:v>
                </c:pt>
                <c:pt idx="433">
                  <c:v>0.433</c:v>
                </c:pt>
                <c:pt idx="434">
                  <c:v>0.434</c:v>
                </c:pt>
                <c:pt idx="435">
                  <c:v>0.435</c:v>
                </c:pt>
                <c:pt idx="436">
                  <c:v>0.436</c:v>
                </c:pt>
                <c:pt idx="437">
                  <c:v>0.437</c:v>
                </c:pt>
                <c:pt idx="438">
                  <c:v>0.438</c:v>
                </c:pt>
                <c:pt idx="439">
                  <c:v>0.439</c:v>
                </c:pt>
                <c:pt idx="440">
                  <c:v>0.44</c:v>
                </c:pt>
                <c:pt idx="441">
                  <c:v>0.441</c:v>
                </c:pt>
                <c:pt idx="442">
                  <c:v>0.442</c:v>
                </c:pt>
                <c:pt idx="443">
                  <c:v>0.443</c:v>
                </c:pt>
                <c:pt idx="444">
                  <c:v>0.44400000000000001</c:v>
                </c:pt>
                <c:pt idx="445">
                  <c:v>0.44500000000000001</c:v>
                </c:pt>
                <c:pt idx="446">
                  <c:v>0.44600000000000001</c:v>
                </c:pt>
                <c:pt idx="447">
                  <c:v>0.44700000000000001</c:v>
                </c:pt>
                <c:pt idx="448">
                  <c:v>0.44800000000000001</c:v>
                </c:pt>
                <c:pt idx="449">
                  <c:v>0.44900000000000001</c:v>
                </c:pt>
                <c:pt idx="450">
                  <c:v>0.45</c:v>
                </c:pt>
                <c:pt idx="451">
                  <c:v>0.45100000000000001</c:v>
                </c:pt>
                <c:pt idx="452">
                  <c:v>0.45200000000000001</c:v>
                </c:pt>
                <c:pt idx="453">
                  <c:v>0.45300000000000001</c:v>
                </c:pt>
                <c:pt idx="454">
                  <c:v>0.45400000000000001</c:v>
                </c:pt>
                <c:pt idx="455">
                  <c:v>0.45500000000000002</c:v>
                </c:pt>
                <c:pt idx="456">
                  <c:v>0.45600000000000002</c:v>
                </c:pt>
                <c:pt idx="457">
                  <c:v>0.45700000000000002</c:v>
                </c:pt>
                <c:pt idx="458">
                  <c:v>0.45800000000000002</c:v>
                </c:pt>
                <c:pt idx="459">
                  <c:v>0.45900000000000002</c:v>
                </c:pt>
                <c:pt idx="460">
                  <c:v>0.46</c:v>
                </c:pt>
                <c:pt idx="461">
                  <c:v>0.46100000000000002</c:v>
                </c:pt>
                <c:pt idx="462">
                  <c:v>0.46200000000000002</c:v>
                </c:pt>
                <c:pt idx="463">
                  <c:v>0.46300000000000002</c:v>
                </c:pt>
                <c:pt idx="464">
                  <c:v>0.46400000000000002</c:v>
                </c:pt>
                <c:pt idx="465">
                  <c:v>0.46500000000000002</c:v>
                </c:pt>
                <c:pt idx="466">
                  <c:v>0.46600000000000003</c:v>
                </c:pt>
                <c:pt idx="467">
                  <c:v>0.46700000000000003</c:v>
                </c:pt>
                <c:pt idx="468">
                  <c:v>0.46800000000000003</c:v>
                </c:pt>
                <c:pt idx="469">
                  <c:v>0.46899999999999997</c:v>
                </c:pt>
                <c:pt idx="470">
                  <c:v>0.47</c:v>
                </c:pt>
                <c:pt idx="471">
                  <c:v>0.47099999999999997</c:v>
                </c:pt>
                <c:pt idx="472">
                  <c:v>0.47199999999999998</c:v>
                </c:pt>
                <c:pt idx="473">
                  <c:v>0.47299999999999998</c:v>
                </c:pt>
                <c:pt idx="474">
                  <c:v>0.47399999999999998</c:v>
                </c:pt>
                <c:pt idx="475">
                  <c:v>0.47499999999999998</c:v>
                </c:pt>
                <c:pt idx="476">
                  <c:v>0.47599999999999998</c:v>
                </c:pt>
                <c:pt idx="477">
                  <c:v>0.47699999999999998</c:v>
                </c:pt>
                <c:pt idx="478">
                  <c:v>0.47799999999999998</c:v>
                </c:pt>
                <c:pt idx="479">
                  <c:v>0.47899999999999998</c:v>
                </c:pt>
                <c:pt idx="480">
                  <c:v>0.48</c:v>
                </c:pt>
                <c:pt idx="481">
                  <c:v>0.48099999999999998</c:v>
                </c:pt>
                <c:pt idx="482">
                  <c:v>0.48199999999999998</c:v>
                </c:pt>
                <c:pt idx="483">
                  <c:v>0.48299999999999998</c:v>
                </c:pt>
                <c:pt idx="484">
                  <c:v>0.48399999999999999</c:v>
                </c:pt>
                <c:pt idx="485">
                  <c:v>0.48499999999999999</c:v>
                </c:pt>
                <c:pt idx="486">
                  <c:v>0.48599999999999999</c:v>
                </c:pt>
                <c:pt idx="487">
                  <c:v>0.48699999999999999</c:v>
                </c:pt>
                <c:pt idx="488">
                  <c:v>0.48799999999999999</c:v>
                </c:pt>
                <c:pt idx="489">
                  <c:v>0.48899999999999999</c:v>
                </c:pt>
                <c:pt idx="490">
                  <c:v>0.49</c:v>
                </c:pt>
                <c:pt idx="491">
                  <c:v>0.49099999999999999</c:v>
                </c:pt>
                <c:pt idx="492">
                  <c:v>0.49199999999999999</c:v>
                </c:pt>
                <c:pt idx="493">
                  <c:v>0.49299999999999999</c:v>
                </c:pt>
                <c:pt idx="494">
                  <c:v>0.49399999999999999</c:v>
                </c:pt>
                <c:pt idx="495">
                  <c:v>0.495</c:v>
                </c:pt>
                <c:pt idx="496">
                  <c:v>0.496</c:v>
                </c:pt>
                <c:pt idx="497">
                  <c:v>0.497</c:v>
                </c:pt>
                <c:pt idx="498">
                  <c:v>0.498</c:v>
                </c:pt>
                <c:pt idx="499">
                  <c:v>0.499</c:v>
                </c:pt>
                <c:pt idx="500">
                  <c:v>0.5</c:v>
                </c:pt>
                <c:pt idx="501">
                  <c:v>0.501</c:v>
                </c:pt>
                <c:pt idx="502">
                  <c:v>0.502</c:v>
                </c:pt>
                <c:pt idx="503">
                  <c:v>0.503</c:v>
                </c:pt>
                <c:pt idx="504">
                  <c:v>0.504</c:v>
                </c:pt>
                <c:pt idx="505">
                  <c:v>0.505</c:v>
                </c:pt>
                <c:pt idx="506">
                  <c:v>0.50600000000000001</c:v>
                </c:pt>
                <c:pt idx="507">
                  <c:v>0.50700000000000001</c:v>
                </c:pt>
                <c:pt idx="508">
                  <c:v>0.50800000000000001</c:v>
                </c:pt>
                <c:pt idx="509">
                  <c:v>0.50900000000000001</c:v>
                </c:pt>
                <c:pt idx="510">
                  <c:v>0.51</c:v>
                </c:pt>
                <c:pt idx="511">
                  <c:v>0.51100000000000001</c:v>
                </c:pt>
                <c:pt idx="512">
                  <c:v>0.51200000000000001</c:v>
                </c:pt>
                <c:pt idx="513">
                  <c:v>0.51300000000000001</c:v>
                </c:pt>
                <c:pt idx="514">
                  <c:v>0.51400000000000001</c:v>
                </c:pt>
                <c:pt idx="515">
                  <c:v>0.51500000000000001</c:v>
                </c:pt>
                <c:pt idx="516">
                  <c:v>0.51600000000000001</c:v>
                </c:pt>
                <c:pt idx="517">
                  <c:v>0.51700000000000002</c:v>
                </c:pt>
                <c:pt idx="518">
                  <c:v>0.51800000000000002</c:v>
                </c:pt>
                <c:pt idx="519">
                  <c:v>0.51900000000000002</c:v>
                </c:pt>
                <c:pt idx="520">
                  <c:v>0.52</c:v>
                </c:pt>
                <c:pt idx="521">
                  <c:v>0.52100000000000002</c:v>
                </c:pt>
                <c:pt idx="522">
                  <c:v>0.52200000000000002</c:v>
                </c:pt>
                <c:pt idx="523">
                  <c:v>0.52300000000000002</c:v>
                </c:pt>
                <c:pt idx="524">
                  <c:v>0.52400000000000002</c:v>
                </c:pt>
                <c:pt idx="525">
                  <c:v>0.52500000000000002</c:v>
                </c:pt>
                <c:pt idx="526">
                  <c:v>0.52600000000000002</c:v>
                </c:pt>
                <c:pt idx="527">
                  <c:v>0.52700000000000002</c:v>
                </c:pt>
                <c:pt idx="528">
                  <c:v>0.52800000000000002</c:v>
                </c:pt>
                <c:pt idx="529">
                  <c:v>0.52900000000000003</c:v>
                </c:pt>
                <c:pt idx="530">
                  <c:v>0.53</c:v>
                </c:pt>
                <c:pt idx="531">
                  <c:v>0.53100000000000003</c:v>
                </c:pt>
                <c:pt idx="532">
                  <c:v>0.53200000000000003</c:v>
                </c:pt>
                <c:pt idx="533">
                  <c:v>0.53300000000000003</c:v>
                </c:pt>
                <c:pt idx="534">
                  <c:v>0.53400000000000003</c:v>
                </c:pt>
                <c:pt idx="535">
                  <c:v>0.53500000000000003</c:v>
                </c:pt>
                <c:pt idx="536">
                  <c:v>0.53600000000000003</c:v>
                </c:pt>
                <c:pt idx="537">
                  <c:v>0.53700000000000003</c:v>
                </c:pt>
                <c:pt idx="538">
                  <c:v>0.53800000000000003</c:v>
                </c:pt>
                <c:pt idx="539">
                  <c:v>0.53900000000000003</c:v>
                </c:pt>
                <c:pt idx="540">
                  <c:v>0.54</c:v>
                </c:pt>
                <c:pt idx="541">
                  <c:v>0.54100000000000004</c:v>
                </c:pt>
                <c:pt idx="542">
                  <c:v>0.54200000000000004</c:v>
                </c:pt>
                <c:pt idx="543">
                  <c:v>0.54300000000000004</c:v>
                </c:pt>
                <c:pt idx="544">
                  <c:v>0.54400000000000004</c:v>
                </c:pt>
                <c:pt idx="545">
                  <c:v>0.54500000000000004</c:v>
                </c:pt>
                <c:pt idx="546">
                  <c:v>0.54600000000000004</c:v>
                </c:pt>
                <c:pt idx="547">
                  <c:v>0.54700000000000004</c:v>
                </c:pt>
                <c:pt idx="548">
                  <c:v>0.54800000000000004</c:v>
                </c:pt>
                <c:pt idx="549">
                  <c:v>0.54900000000000004</c:v>
                </c:pt>
                <c:pt idx="550">
                  <c:v>0.55000000000000004</c:v>
                </c:pt>
                <c:pt idx="551">
                  <c:v>0.55100000000000005</c:v>
                </c:pt>
                <c:pt idx="552">
                  <c:v>0.55200000000000005</c:v>
                </c:pt>
                <c:pt idx="553">
                  <c:v>0.55300000000000005</c:v>
                </c:pt>
                <c:pt idx="554">
                  <c:v>0.55400000000000005</c:v>
                </c:pt>
                <c:pt idx="555">
                  <c:v>0.55500000000000005</c:v>
                </c:pt>
                <c:pt idx="556">
                  <c:v>0.55600000000000005</c:v>
                </c:pt>
                <c:pt idx="557">
                  <c:v>0.55700000000000005</c:v>
                </c:pt>
                <c:pt idx="558">
                  <c:v>0.55800000000000005</c:v>
                </c:pt>
                <c:pt idx="559">
                  <c:v>0.55900000000000005</c:v>
                </c:pt>
                <c:pt idx="560">
                  <c:v>0.56000000000000005</c:v>
                </c:pt>
                <c:pt idx="561">
                  <c:v>0.56100000000000005</c:v>
                </c:pt>
                <c:pt idx="562">
                  <c:v>0.56200000000000006</c:v>
                </c:pt>
                <c:pt idx="563">
                  <c:v>0.56299999999999994</c:v>
                </c:pt>
                <c:pt idx="564">
                  <c:v>0.56399999999999995</c:v>
                </c:pt>
                <c:pt idx="565">
                  <c:v>0.56499999999999995</c:v>
                </c:pt>
                <c:pt idx="566">
                  <c:v>0.56599999999999995</c:v>
                </c:pt>
                <c:pt idx="567">
                  <c:v>0.56699999999999995</c:v>
                </c:pt>
                <c:pt idx="568">
                  <c:v>0.56799999999999995</c:v>
                </c:pt>
                <c:pt idx="569">
                  <c:v>0.56899999999999995</c:v>
                </c:pt>
                <c:pt idx="570">
                  <c:v>0.56999999999999995</c:v>
                </c:pt>
                <c:pt idx="571">
                  <c:v>0.57099999999999995</c:v>
                </c:pt>
                <c:pt idx="572">
                  <c:v>0.57199999999999995</c:v>
                </c:pt>
                <c:pt idx="573">
                  <c:v>0.57299999999999995</c:v>
                </c:pt>
                <c:pt idx="574">
                  <c:v>0.57399999999999995</c:v>
                </c:pt>
                <c:pt idx="575">
                  <c:v>0.57499999999999996</c:v>
                </c:pt>
                <c:pt idx="576">
                  <c:v>0.57599999999999996</c:v>
                </c:pt>
                <c:pt idx="577">
                  <c:v>0.57699999999999996</c:v>
                </c:pt>
                <c:pt idx="578">
                  <c:v>0.57799999999999996</c:v>
                </c:pt>
                <c:pt idx="579">
                  <c:v>0.57899999999999996</c:v>
                </c:pt>
                <c:pt idx="580">
                  <c:v>0.57999999999999996</c:v>
                </c:pt>
                <c:pt idx="581">
                  <c:v>0.58099999999999996</c:v>
                </c:pt>
                <c:pt idx="582">
                  <c:v>0.58199999999999996</c:v>
                </c:pt>
                <c:pt idx="583">
                  <c:v>0.58299999999999996</c:v>
                </c:pt>
                <c:pt idx="584">
                  <c:v>0.58399999999999996</c:v>
                </c:pt>
                <c:pt idx="585">
                  <c:v>0.58499999999999996</c:v>
                </c:pt>
                <c:pt idx="586">
                  <c:v>0.58599999999999997</c:v>
                </c:pt>
                <c:pt idx="587">
                  <c:v>0.58699999999999997</c:v>
                </c:pt>
                <c:pt idx="588">
                  <c:v>0.58799999999999997</c:v>
                </c:pt>
                <c:pt idx="589">
                  <c:v>0.58899999999999997</c:v>
                </c:pt>
                <c:pt idx="590">
                  <c:v>0.59</c:v>
                </c:pt>
                <c:pt idx="591">
                  <c:v>0.59099999999999997</c:v>
                </c:pt>
                <c:pt idx="592">
                  <c:v>0.59199999999999997</c:v>
                </c:pt>
                <c:pt idx="593">
                  <c:v>0.59299999999999997</c:v>
                </c:pt>
                <c:pt idx="594">
                  <c:v>0.59399999999999997</c:v>
                </c:pt>
                <c:pt idx="595">
                  <c:v>0.59499999999999997</c:v>
                </c:pt>
                <c:pt idx="596">
                  <c:v>0.59599999999999997</c:v>
                </c:pt>
                <c:pt idx="597">
                  <c:v>0.59699999999999998</c:v>
                </c:pt>
                <c:pt idx="598">
                  <c:v>0.59799999999999998</c:v>
                </c:pt>
                <c:pt idx="599">
                  <c:v>0.59899999999999998</c:v>
                </c:pt>
                <c:pt idx="600">
                  <c:v>0.6</c:v>
                </c:pt>
                <c:pt idx="601">
                  <c:v>0.60099999999999998</c:v>
                </c:pt>
                <c:pt idx="602">
                  <c:v>0.60199999999999998</c:v>
                </c:pt>
                <c:pt idx="603">
                  <c:v>0.60299999999999998</c:v>
                </c:pt>
                <c:pt idx="604">
                  <c:v>0.60399999999999998</c:v>
                </c:pt>
                <c:pt idx="605">
                  <c:v>0.60499999999999998</c:v>
                </c:pt>
                <c:pt idx="606">
                  <c:v>0.60599999999999998</c:v>
                </c:pt>
                <c:pt idx="607">
                  <c:v>0.60699999999999998</c:v>
                </c:pt>
                <c:pt idx="608">
                  <c:v>0.60799999999999998</c:v>
                </c:pt>
                <c:pt idx="609">
                  <c:v>0.60899999999999999</c:v>
                </c:pt>
                <c:pt idx="610">
                  <c:v>0.61</c:v>
                </c:pt>
                <c:pt idx="611">
                  <c:v>0.61099999999999999</c:v>
                </c:pt>
                <c:pt idx="612">
                  <c:v>0.61199999999999999</c:v>
                </c:pt>
                <c:pt idx="613">
                  <c:v>0.61299999999999999</c:v>
                </c:pt>
                <c:pt idx="614">
                  <c:v>0.61399999999999999</c:v>
                </c:pt>
                <c:pt idx="615">
                  <c:v>0.61499999999999999</c:v>
                </c:pt>
                <c:pt idx="616">
                  <c:v>0.61599999999999999</c:v>
                </c:pt>
                <c:pt idx="617">
                  <c:v>0.61699999999999999</c:v>
                </c:pt>
                <c:pt idx="618">
                  <c:v>0.61799999999999999</c:v>
                </c:pt>
                <c:pt idx="619">
                  <c:v>0.61899999999999999</c:v>
                </c:pt>
                <c:pt idx="620">
                  <c:v>0.62</c:v>
                </c:pt>
                <c:pt idx="621">
                  <c:v>0.621</c:v>
                </c:pt>
                <c:pt idx="622">
                  <c:v>0.622</c:v>
                </c:pt>
                <c:pt idx="623">
                  <c:v>0.623</c:v>
                </c:pt>
                <c:pt idx="624">
                  <c:v>0.624</c:v>
                </c:pt>
                <c:pt idx="625">
                  <c:v>0.625</c:v>
                </c:pt>
                <c:pt idx="626">
                  <c:v>0.626</c:v>
                </c:pt>
                <c:pt idx="627">
                  <c:v>0.627</c:v>
                </c:pt>
                <c:pt idx="628">
                  <c:v>0.628</c:v>
                </c:pt>
                <c:pt idx="629">
                  <c:v>0.629</c:v>
                </c:pt>
                <c:pt idx="630">
                  <c:v>0.63</c:v>
                </c:pt>
                <c:pt idx="631">
                  <c:v>0.63100000000000001</c:v>
                </c:pt>
                <c:pt idx="632">
                  <c:v>0.63200000000000001</c:v>
                </c:pt>
                <c:pt idx="633">
                  <c:v>0.63300000000000001</c:v>
                </c:pt>
                <c:pt idx="634">
                  <c:v>0.63400000000000001</c:v>
                </c:pt>
                <c:pt idx="635">
                  <c:v>0.63500000000000001</c:v>
                </c:pt>
                <c:pt idx="636">
                  <c:v>0.63600000000000001</c:v>
                </c:pt>
                <c:pt idx="637">
                  <c:v>0.63700000000000001</c:v>
                </c:pt>
                <c:pt idx="638">
                  <c:v>0.63800000000000001</c:v>
                </c:pt>
                <c:pt idx="639">
                  <c:v>0.63900000000000001</c:v>
                </c:pt>
                <c:pt idx="640">
                  <c:v>0.64</c:v>
                </c:pt>
                <c:pt idx="641">
                  <c:v>0.64100000000000001</c:v>
                </c:pt>
                <c:pt idx="642">
                  <c:v>0.64200000000000002</c:v>
                </c:pt>
                <c:pt idx="643">
                  <c:v>0.64300000000000002</c:v>
                </c:pt>
                <c:pt idx="644">
                  <c:v>0.64400000000000002</c:v>
                </c:pt>
                <c:pt idx="645">
                  <c:v>0.64500000000000002</c:v>
                </c:pt>
                <c:pt idx="646">
                  <c:v>0.64600000000000002</c:v>
                </c:pt>
                <c:pt idx="647">
                  <c:v>0.64700000000000002</c:v>
                </c:pt>
                <c:pt idx="648">
                  <c:v>0.64800000000000002</c:v>
                </c:pt>
                <c:pt idx="649">
                  <c:v>0.64900000000000002</c:v>
                </c:pt>
                <c:pt idx="650">
                  <c:v>0.65</c:v>
                </c:pt>
                <c:pt idx="651">
                  <c:v>0.65100000000000002</c:v>
                </c:pt>
                <c:pt idx="652">
                  <c:v>0.65200000000000002</c:v>
                </c:pt>
                <c:pt idx="653">
                  <c:v>0.65300000000000002</c:v>
                </c:pt>
                <c:pt idx="654">
                  <c:v>0.65400000000000003</c:v>
                </c:pt>
                <c:pt idx="655">
                  <c:v>0.65500000000000003</c:v>
                </c:pt>
                <c:pt idx="656">
                  <c:v>0.65600000000000003</c:v>
                </c:pt>
                <c:pt idx="657">
                  <c:v>0.65700000000000003</c:v>
                </c:pt>
                <c:pt idx="658">
                  <c:v>0.65800000000000003</c:v>
                </c:pt>
                <c:pt idx="659">
                  <c:v>0.65900000000000003</c:v>
                </c:pt>
                <c:pt idx="660">
                  <c:v>0.66</c:v>
                </c:pt>
                <c:pt idx="661">
                  <c:v>0.66100000000000003</c:v>
                </c:pt>
                <c:pt idx="662">
                  <c:v>0.66200000000000003</c:v>
                </c:pt>
                <c:pt idx="663">
                  <c:v>0.66300000000000003</c:v>
                </c:pt>
                <c:pt idx="664">
                  <c:v>0.66400000000000003</c:v>
                </c:pt>
                <c:pt idx="665">
                  <c:v>0.66500000000000004</c:v>
                </c:pt>
                <c:pt idx="666">
                  <c:v>0.66600000000000004</c:v>
                </c:pt>
                <c:pt idx="667">
                  <c:v>0.66700000000000004</c:v>
                </c:pt>
                <c:pt idx="668">
                  <c:v>0.66800000000000004</c:v>
                </c:pt>
                <c:pt idx="669">
                  <c:v>0.66900000000000004</c:v>
                </c:pt>
                <c:pt idx="670">
                  <c:v>0.67</c:v>
                </c:pt>
                <c:pt idx="671">
                  <c:v>0.67100000000000004</c:v>
                </c:pt>
                <c:pt idx="672">
                  <c:v>0.67200000000000004</c:v>
                </c:pt>
                <c:pt idx="673">
                  <c:v>0.67300000000000004</c:v>
                </c:pt>
                <c:pt idx="674">
                  <c:v>0.67400000000000004</c:v>
                </c:pt>
                <c:pt idx="675">
                  <c:v>0.67500000000000004</c:v>
                </c:pt>
                <c:pt idx="676">
                  <c:v>0.67600000000000005</c:v>
                </c:pt>
                <c:pt idx="677">
                  <c:v>0.67700000000000005</c:v>
                </c:pt>
                <c:pt idx="678">
                  <c:v>0.67800000000000005</c:v>
                </c:pt>
                <c:pt idx="679">
                  <c:v>0.67900000000000005</c:v>
                </c:pt>
                <c:pt idx="680">
                  <c:v>0.68</c:v>
                </c:pt>
                <c:pt idx="681">
                  <c:v>0.68100000000000005</c:v>
                </c:pt>
                <c:pt idx="682">
                  <c:v>0.68200000000000005</c:v>
                </c:pt>
                <c:pt idx="683">
                  <c:v>0.68300000000000005</c:v>
                </c:pt>
                <c:pt idx="684">
                  <c:v>0.68400000000000005</c:v>
                </c:pt>
                <c:pt idx="685">
                  <c:v>0.68500000000000005</c:v>
                </c:pt>
                <c:pt idx="686">
                  <c:v>0.68600000000000005</c:v>
                </c:pt>
                <c:pt idx="687">
                  <c:v>0.68700000000000006</c:v>
                </c:pt>
                <c:pt idx="688">
                  <c:v>0.68799999999999994</c:v>
                </c:pt>
                <c:pt idx="689">
                  <c:v>0.68899999999999995</c:v>
                </c:pt>
                <c:pt idx="690">
                  <c:v>0.69</c:v>
                </c:pt>
                <c:pt idx="691">
                  <c:v>0.69099999999999995</c:v>
                </c:pt>
                <c:pt idx="692">
                  <c:v>0.69199999999999995</c:v>
                </c:pt>
                <c:pt idx="693">
                  <c:v>0.69299999999999995</c:v>
                </c:pt>
                <c:pt idx="694">
                  <c:v>0.69399999999999995</c:v>
                </c:pt>
                <c:pt idx="695">
                  <c:v>0.69499999999999995</c:v>
                </c:pt>
                <c:pt idx="696">
                  <c:v>0.69599999999999995</c:v>
                </c:pt>
                <c:pt idx="697">
                  <c:v>0.69699999999999995</c:v>
                </c:pt>
                <c:pt idx="698">
                  <c:v>0.69799999999999995</c:v>
                </c:pt>
                <c:pt idx="699">
                  <c:v>0.69899999999999995</c:v>
                </c:pt>
                <c:pt idx="700">
                  <c:v>0.7</c:v>
                </c:pt>
                <c:pt idx="701">
                  <c:v>0.70099999999999996</c:v>
                </c:pt>
                <c:pt idx="702">
                  <c:v>0.70199999999999996</c:v>
                </c:pt>
                <c:pt idx="703">
                  <c:v>0.70299999999999996</c:v>
                </c:pt>
                <c:pt idx="704">
                  <c:v>0.70399999999999996</c:v>
                </c:pt>
                <c:pt idx="705">
                  <c:v>0.70499999999999996</c:v>
                </c:pt>
                <c:pt idx="706">
                  <c:v>0.70599999999999996</c:v>
                </c:pt>
                <c:pt idx="707">
                  <c:v>0.70699999999999996</c:v>
                </c:pt>
                <c:pt idx="708">
                  <c:v>0.70799999999999996</c:v>
                </c:pt>
                <c:pt idx="709">
                  <c:v>0.70899999999999996</c:v>
                </c:pt>
                <c:pt idx="710">
                  <c:v>0.71</c:v>
                </c:pt>
                <c:pt idx="711">
                  <c:v>0.71099999999999997</c:v>
                </c:pt>
                <c:pt idx="712">
                  <c:v>0.71199999999999997</c:v>
                </c:pt>
                <c:pt idx="713">
                  <c:v>0.71299999999999997</c:v>
                </c:pt>
                <c:pt idx="714">
                  <c:v>0.71399999999999997</c:v>
                </c:pt>
                <c:pt idx="715">
                  <c:v>0.71499999999999997</c:v>
                </c:pt>
                <c:pt idx="716">
                  <c:v>0.71599999999999997</c:v>
                </c:pt>
                <c:pt idx="717">
                  <c:v>0.71699999999999997</c:v>
                </c:pt>
                <c:pt idx="718">
                  <c:v>0.71799999999999997</c:v>
                </c:pt>
                <c:pt idx="719">
                  <c:v>0.71899999999999997</c:v>
                </c:pt>
                <c:pt idx="720">
                  <c:v>0.72</c:v>
                </c:pt>
                <c:pt idx="721">
                  <c:v>0.72099999999999997</c:v>
                </c:pt>
                <c:pt idx="722">
                  <c:v>0.72199999999999998</c:v>
                </c:pt>
                <c:pt idx="723">
                  <c:v>0.72299999999999998</c:v>
                </c:pt>
                <c:pt idx="724">
                  <c:v>0.72399999999999998</c:v>
                </c:pt>
                <c:pt idx="725">
                  <c:v>0.72499999999999998</c:v>
                </c:pt>
                <c:pt idx="726">
                  <c:v>0.72599999999999998</c:v>
                </c:pt>
                <c:pt idx="727">
                  <c:v>0.72699999999999998</c:v>
                </c:pt>
                <c:pt idx="728">
                  <c:v>0.72799999999999998</c:v>
                </c:pt>
                <c:pt idx="729">
                  <c:v>0.72899999999999998</c:v>
                </c:pt>
                <c:pt idx="730">
                  <c:v>0.73</c:v>
                </c:pt>
                <c:pt idx="731">
                  <c:v>0.73099999999999998</c:v>
                </c:pt>
                <c:pt idx="732">
                  <c:v>0.73199999999999998</c:v>
                </c:pt>
                <c:pt idx="733">
                  <c:v>0.73299999999999998</c:v>
                </c:pt>
                <c:pt idx="734">
                  <c:v>0.73399999999999999</c:v>
                </c:pt>
                <c:pt idx="735">
                  <c:v>0.73499999999999999</c:v>
                </c:pt>
                <c:pt idx="736">
                  <c:v>0.73599999999999999</c:v>
                </c:pt>
                <c:pt idx="737">
                  <c:v>0.73699999999999999</c:v>
                </c:pt>
                <c:pt idx="738">
                  <c:v>0.73799999999999999</c:v>
                </c:pt>
                <c:pt idx="739">
                  <c:v>0.73899999999999999</c:v>
                </c:pt>
                <c:pt idx="740">
                  <c:v>0.74</c:v>
                </c:pt>
                <c:pt idx="741">
                  <c:v>0.74099999999999999</c:v>
                </c:pt>
                <c:pt idx="742">
                  <c:v>0.74199999999999999</c:v>
                </c:pt>
                <c:pt idx="743">
                  <c:v>0.74299999999999999</c:v>
                </c:pt>
                <c:pt idx="744">
                  <c:v>0.74399999999999999</c:v>
                </c:pt>
                <c:pt idx="745">
                  <c:v>0.745</c:v>
                </c:pt>
                <c:pt idx="746">
                  <c:v>0.746</c:v>
                </c:pt>
                <c:pt idx="747">
                  <c:v>0.747</c:v>
                </c:pt>
                <c:pt idx="748">
                  <c:v>0.748</c:v>
                </c:pt>
                <c:pt idx="749">
                  <c:v>0.749</c:v>
                </c:pt>
                <c:pt idx="750">
                  <c:v>0.75</c:v>
                </c:pt>
                <c:pt idx="751">
                  <c:v>0.751</c:v>
                </c:pt>
                <c:pt idx="752">
                  <c:v>0.752</c:v>
                </c:pt>
                <c:pt idx="753">
                  <c:v>0.753</c:v>
                </c:pt>
                <c:pt idx="754">
                  <c:v>0.754</c:v>
                </c:pt>
                <c:pt idx="755">
                  <c:v>0.755</c:v>
                </c:pt>
                <c:pt idx="756">
                  <c:v>0.75600000000000001</c:v>
                </c:pt>
                <c:pt idx="757">
                  <c:v>0.75700000000000001</c:v>
                </c:pt>
                <c:pt idx="758">
                  <c:v>0.75800000000000001</c:v>
                </c:pt>
                <c:pt idx="759">
                  <c:v>0.75900000000000001</c:v>
                </c:pt>
                <c:pt idx="760">
                  <c:v>0.76</c:v>
                </c:pt>
                <c:pt idx="761">
                  <c:v>0.76100000000000001</c:v>
                </c:pt>
                <c:pt idx="762">
                  <c:v>0.76200000000000001</c:v>
                </c:pt>
                <c:pt idx="763">
                  <c:v>0.76300000000000001</c:v>
                </c:pt>
                <c:pt idx="764">
                  <c:v>0.76400000000000001</c:v>
                </c:pt>
                <c:pt idx="765">
                  <c:v>0.76500000000000001</c:v>
                </c:pt>
                <c:pt idx="766">
                  <c:v>0.76600000000000001</c:v>
                </c:pt>
                <c:pt idx="767">
                  <c:v>0.76700000000000002</c:v>
                </c:pt>
                <c:pt idx="768">
                  <c:v>0.76800000000000002</c:v>
                </c:pt>
                <c:pt idx="769">
                  <c:v>0.76900000000000002</c:v>
                </c:pt>
                <c:pt idx="770">
                  <c:v>0.77</c:v>
                </c:pt>
                <c:pt idx="771">
                  <c:v>0.77100000000000002</c:v>
                </c:pt>
                <c:pt idx="772">
                  <c:v>0.77200000000000002</c:v>
                </c:pt>
                <c:pt idx="773">
                  <c:v>0.77300000000000002</c:v>
                </c:pt>
                <c:pt idx="774">
                  <c:v>0.77400000000000002</c:v>
                </c:pt>
                <c:pt idx="775">
                  <c:v>0.77500000000000002</c:v>
                </c:pt>
                <c:pt idx="776">
                  <c:v>0.77600000000000002</c:v>
                </c:pt>
                <c:pt idx="777">
                  <c:v>0.77700000000000002</c:v>
                </c:pt>
                <c:pt idx="778">
                  <c:v>0.77800000000000002</c:v>
                </c:pt>
                <c:pt idx="779">
                  <c:v>0.77900000000000003</c:v>
                </c:pt>
                <c:pt idx="780">
                  <c:v>0.78</c:v>
                </c:pt>
                <c:pt idx="781">
                  <c:v>0.78100000000000003</c:v>
                </c:pt>
                <c:pt idx="782">
                  <c:v>0.78200000000000003</c:v>
                </c:pt>
                <c:pt idx="783">
                  <c:v>0.78300000000000003</c:v>
                </c:pt>
                <c:pt idx="784">
                  <c:v>0.78400000000000003</c:v>
                </c:pt>
                <c:pt idx="785">
                  <c:v>0.78500000000000003</c:v>
                </c:pt>
                <c:pt idx="786">
                  <c:v>0.78600000000000003</c:v>
                </c:pt>
                <c:pt idx="787">
                  <c:v>0.78700000000000003</c:v>
                </c:pt>
                <c:pt idx="788">
                  <c:v>0.78800000000000003</c:v>
                </c:pt>
                <c:pt idx="789">
                  <c:v>0.78900000000000003</c:v>
                </c:pt>
                <c:pt idx="790">
                  <c:v>0.79</c:v>
                </c:pt>
                <c:pt idx="791">
                  <c:v>0.79100000000000004</c:v>
                </c:pt>
                <c:pt idx="792">
                  <c:v>0.79200000000000004</c:v>
                </c:pt>
                <c:pt idx="793">
                  <c:v>0.79300000000000004</c:v>
                </c:pt>
                <c:pt idx="794">
                  <c:v>0.79400000000000004</c:v>
                </c:pt>
                <c:pt idx="795">
                  <c:v>0.79500000000000004</c:v>
                </c:pt>
                <c:pt idx="796">
                  <c:v>0.79600000000000004</c:v>
                </c:pt>
                <c:pt idx="797">
                  <c:v>0.79700000000000004</c:v>
                </c:pt>
                <c:pt idx="798">
                  <c:v>0.79800000000000004</c:v>
                </c:pt>
                <c:pt idx="799">
                  <c:v>0.79900000000000004</c:v>
                </c:pt>
                <c:pt idx="800">
                  <c:v>0.8</c:v>
                </c:pt>
                <c:pt idx="801">
                  <c:v>0.80100000000000005</c:v>
                </c:pt>
                <c:pt idx="802">
                  <c:v>0.80200000000000005</c:v>
                </c:pt>
                <c:pt idx="803">
                  <c:v>0.80300000000000005</c:v>
                </c:pt>
                <c:pt idx="804">
                  <c:v>0.80400000000000005</c:v>
                </c:pt>
                <c:pt idx="805">
                  <c:v>0.80500000000000005</c:v>
                </c:pt>
                <c:pt idx="806">
                  <c:v>0.80600000000000005</c:v>
                </c:pt>
                <c:pt idx="807">
                  <c:v>0.80700000000000005</c:v>
                </c:pt>
                <c:pt idx="808">
                  <c:v>0.80800000000000005</c:v>
                </c:pt>
                <c:pt idx="809">
                  <c:v>0.80900000000000005</c:v>
                </c:pt>
                <c:pt idx="810">
                  <c:v>0.81</c:v>
                </c:pt>
                <c:pt idx="811">
                  <c:v>0.81100000000000005</c:v>
                </c:pt>
                <c:pt idx="812">
                  <c:v>0.81200000000000006</c:v>
                </c:pt>
                <c:pt idx="813">
                  <c:v>0.81299999999999994</c:v>
                </c:pt>
                <c:pt idx="814">
                  <c:v>0.81399999999999995</c:v>
                </c:pt>
                <c:pt idx="815">
                  <c:v>0.81499999999999995</c:v>
                </c:pt>
                <c:pt idx="816">
                  <c:v>0.81599999999999995</c:v>
                </c:pt>
                <c:pt idx="817">
                  <c:v>0.81699999999999995</c:v>
                </c:pt>
                <c:pt idx="818">
                  <c:v>0.81799999999999995</c:v>
                </c:pt>
                <c:pt idx="819">
                  <c:v>0.81899999999999995</c:v>
                </c:pt>
                <c:pt idx="820">
                  <c:v>0.82</c:v>
                </c:pt>
                <c:pt idx="821">
                  <c:v>0.82099999999999995</c:v>
                </c:pt>
                <c:pt idx="822">
                  <c:v>0.82199999999999995</c:v>
                </c:pt>
                <c:pt idx="823">
                  <c:v>0.82299999999999995</c:v>
                </c:pt>
                <c:pt idx="824">
                  <c:v>0.82399999999999995</c:v>
                </c:pt>
                <c:pt idx="825">
                  <c:v>0.82499999999999996</c:v>
                </c:pt>
                <c:pt idx="826">
                  <c:v>0.82599999999999996</c:v>
                </c:pt>
                <c:pt idx="827">
                  <c:v>0.82699999999999996</c:v>
                </c:pt>
                <c:pt idx="828">
                  <c:v>0.82799999999999996</c:v>
                </c:pt>
                <c:pt idx="829">
                  <c:v>0.82899999999999996</c:v>
                </c:pt>
                <c:pt idx="830">
                  <c:v>0.83</c:v>
                </c:pt>
                <c:pt idx="831">
                  <c:v>0.83099999999999996</c:v>
                </c:pt>
                <c:pt idx="832">
                  <c:v>0.83199999999999996</c:v>
                </c:pt>
                <c:pt idx="833">
                  <c:v>0.83299999999999996</c:v>
                </c:pt>
                <c:pt idx="834">
                  <c:v>0.83399999999999996</c:v>
                </c:pt>
                <c:pt idx="835">
                  <c:v>0.83499999999999996</c:v>
                </c:pt>
                <c:pt idx="836">
                  <c:v>0.83599999999999997</c:v>
                </c:pt>
                <c:pt idx="837">
                  <c:v>0.83699999999999997</c:v>
                </c:pt>
                <c:pt idx="838">
                  <c:v>0.83799999999999997</c:v>
                </c:pt>
                <c:pt idx="839">
                  <c:v>0.83899999999999997</c:v>
                </c:pt>
                <c:pt idx="840">
                  <c:v>0.84</c:v>
                </c:pt>
                <c:pt idx="841">
                  <c:v>0.84099999999999997</c:v>
                </c:pt>
                <c:pt idx="842">
                  <c:v>0.84199999999999997</c:v>
                </c:pt>
                <c:pt idx="843">
                  <c:v>0.84299999999999997</c:v>
                </c:pt>
                <c:pt idx="844">
                  <c:v>0.84399999999999997</c:v>
                </c:pt>
                <c:pt idx="845">
                  <c:v>0.84499999999999997</c:v>
                </c:pt>
                <c:pt idx="846">
                  <c:v>0.84599999999999997</c:v>
                </c:pt>
                <c:pt idx="847">
                  <c:v>0.84699999999999998</c:v>
                </c:pt>
                <c:pt idx="848">
                  <c:v>0.84799999999999998</c:v>
                </c:pt>
                <c:pt idx="849">
                  <c:v>0.84899999999999998</c:v>
                </c:pt>
                <c:pt idx="850">
                  <c:v>0.85</c:v>
                </c:pt>
                <c:pt idx="851">
                  <c:v>0.85099999999999998</c:v>
                </c:pt>
                <c:pt idx="852">
                  <c:v>0.85199999999999998</c:v>
                </c:pt>
                <c:pt idx="853">
                  <c:v>0.85299999999999998</c:v>
                </c:pt>
                <c:pt idx="854">
                  <c:v>0.85399999999999998</c:v>
                </c:pt>
                <c:pt idx="855">
                  <c:v>0.85499999999999998</c:v>
                </c:pt>
                <c:pt idx="856">
                  <c:v>0.85599999999999998</c:v>
                </c:pt>
                <c:pt idx="857">
                  <c:v>0.85699999999999998</c:v>
                </c:pt>
                <c:pt idx="858">
                  <c:v>0.85799999999999998</c:v>
                </c:pt>
                <c:pt idx="859">
                  <c:v>0.85899999999999999</c:v>
                </c:pt>
                <c:pt idx="860">
                  <c:v>0.86</c:v>
                </c:pt>
                <c:pt idx="861">
                  <c:v>0.86099999999999999</c:v>
                </c:pt>
                <c:pt idx="862">
                  <c:v>0.86199999999999999</c:v>
                </c:pt>
                <c:pt idx="863">
                  <c:v>0.86299999999999999</c:v>
                </c:pt>
                <c:pt idx="864">
                  <c:v>0.86399999999999999</c:v>
                </c:pt>
                <c:pt idx="865">
                  <c:v>0.86499999999999999</c:v>
                </c:pt>
                <c:pt idx="866">
                  <c:v>0.86599999999999999</c:v>
                </c:pt>
                <c:pt idx="867">
                  <c:v>0.86699999999999999</c:v>
                </c:pt>
                <c:pt idx="868">
                  <c:v>0.86799999999999999</c:v>
                </c:pt>
                <c:pt idx="869">
                  <c:v>0.86899999999999999</c:v>
                </c:pt>
                <c:pt idx="870">
                  <c:v>0.87</c:v>
                </c:pt>
                <c:pt idx="871">
                  <c:v>0.871</c:v>
                </c:pt>
                <c:pt idx="872">
                  <c:v>0.872</c:v>
                </c:pt>
                <c:pt idx="873">
                  <c:v>0.873</c:v>
                </c:pt>
                <c:pt idx="874">
                  <c:v>0.874</c:v>
                </c:pt>
                <c:pt idx="875">
                  <c:v>0.875</c:v>
                </c:pt>
                <c:pt idx="876">
                  <c:v>0.876</c:v>
                </c:pt>
                <c:pt idx="877">
                  <c:v>0.877</c:v>
                </c:pt>
                <c:pt idx="878">
                  <c:v>0.878</c:v>
                </c:pt>
                <c:pt idx="879">
                  <c:v>0.879</c:v>
                </c:pt>
                <c:pt idx="880">
                  <c:v>0.88</c:v>
                </c:pt>
                <c:pt idx="881">
                  <c:v>0.88100000000000001</c:v>
                </c:pt>
                <c:pt idx="882">
                  <c:v>0.88200000000000001</c:v>
                </c:pt>
                <c:pt idx="883">
                  <c:v>0.88300000000000001</c:v>
                </c:pt>
                <c:pt idx="884">
                  <c:v>0.88400000000000001</c:v>
                </c:pt>
                <c:pt idx="885">
                  <c:v>0.88500000000000001</c:v>
                </c:pt>
                <c:pt idx="886">
                  <c:v>0.88600000000000001</c:v>
                </c:pt>
                <c:pt idx="887">
                  <c:v>0.88700000000000001</c:v>
                </c:pt>
                <c:pt idx="888">
                  <c:v>0.88800000000000001</c:v>
                </c:pt>
                <c:pt idx="889">
                  <c:v>0.88900000000000001</c:v>
                </c:pt>
                <c:pt idx="890">
                  <c:v>0.89</c:v>
                </c:pt>
                <c:pt idx="891">
                  <c:v>0.89100000000000001</c:v>
                </c:pt>
                <c:pt idx="892">
                  <c:v>0.89200000000000002</c:v>
                </c:pt>
                <c:pt idx="893">
                  <c:v>0.89300000000000002</c:v>
                </c:pt>
                <c:pt idx="894">
                  <c:v>0.89400000000000002</c:v>
                </c:pt>
                <c:pt idx="895">
                  <c:v>0.89500000000000002</c:v>
                </c:pt>
                <c:pt idx="896">
                  <c:v>0.89600000000000002</c:v>
                </c:pt>
                <c:pt idx="897">
                  <c:v>0.89700000000000002</c:v>
                </c:pt>
                <c:pt idx="898">
                  <c:v>0.89800000000000002</c:v>
                </c:pt>
                <c:pt idx="899">
                  <c:v>0.89900000000000002</c:v>
                </c:pt>
                <c:pt idx="900">
                  <c:v>0.9</c:v>
                </c:pt>
                <c:pt idx="901">
                  <c:v>0.90100000000000002</c:v>
                </c:pt>
                <c:pt idx="902">
                  <c:v>0.90200000000000002</c:v>
                </c:pt>
                <c:pt idx="903">
                  <c:v>0.90300000000000002</c:v>
                </c:pt>
                <c:pt idx="904">
                  <c:v>0.90400000000000003</c:v>
                </c:pt>
                <c:pt idx="905">
                  <c:v>0.90500000000000003</c:v>
                </c:pt>
                <c:pt idx="906">
                  <c:v>0.90600000000000003</c:v>
                </c:pt>
                <c:pt idx="907">
                  <c:v>0.90700000000000003</c:v>
                </c:pt>
                <c:pt idx="908">
                  <c:v>0.90800000000000003</c:v>
                </c:pt>
                <c:pt idx="909">
                  <c:v>0.90900000000000003</c:v>
                </c:pt>
                <c:pt idx="910">
                  <c:v>0.91</c:v>
                </c:pt>
                <c:pt idx="911">
                  <c:v>0.91100000000000003</c:v>
                </c:pt>
                <c:pt idx="912">
                  <c:v>0.91200000000000003</c:v>
                </c:pt>
                <c:pt idx="913">
                  <c:v>0.91300000000000003</c:v>
                </c:pt>
                <c:pt idx="914">
                  <c:v>0.91400000000000003</c:v>
                </c:pt>
                <c:pt idx="915">
                  <c:v>0.91500000000000004</c:v>
                </c:pt>
                <c:pt idx="916">
                  <c:v>0.91600000000000004</c:v>
                </c:pt>
                <c:pt idx="917">
                  <c:v>0.91700000000000004</c:v>
                </c:pt>
                <c:pt idx="918">
                  <c:v>0.91800000000000004</c:v>
                </c:pt>
                <c:pt idx="919">
                  <c:v>0.91900000000000004</c:v>
                </c:pt>
                <c:pt idx="920">
                  <c:v>0.92</c:v>
                </c:pt>
                <c:pt idx="921">
                  <c:v>0.92100000000000004</c:v>
                </c:pt>
                <c:pt idx="922">
                  <c:v>0.92200000000000004</c:v>
                </c:pt>
                <c:pt idx="923">
                  <c:v>0.92300000000000004</c:v>
                </c:pt>
                <c:pt idx="924">
                  <c:v>0.92400000000000004</c:v>
                </c:pt>
                <c:pt idx="925">
                  <c:v>0.92500000000000004</c:v>
                </c:pt>
                <c:pt idx="926">
                  <c:v>0.92600000000000005</c:v>
                </c:pt>
                <c:pt idx="927">
                  <c:v>0.92700000000000005</c:v>
                </c:pt>
                <c:pt idx="928">
                  <c:v>0.92800000000000005</c:v>
                </c:pt>
                <c:pt idx="929">
                  <c:v>0.92900000000000005</c:v>
                </c:pt>
                <c:pt idx="930">
                  <c:v>0.93</c:v>
                </c:pt>
                <c:pt idx="931">
                  <c:v>0.93100000000000005</c:v>
                </c:pt>
                <c:pt idx="932">
                  <c:v>0.93200000000000005</c:v>
                </c:pt>
                <c:pt idx="933">
                  <c:v>0.93300000000000005</c:v>
                </c:pt>
                <c:pt idx="934">
                  <c:v>0.93400000000000005</c:v>
                </c:pt>
                <c:pt idx="935">
                  <c:v>0.93500000000000005</c:v>
                </c:pt>
                <c:pt idx="936">
                  <c:v>0.93600000000000005</c:v>
                </c:pt>
                <c:pt idx="937">
                  <c:v>0.93700000000000006</c:v>
                </c:pt>
                <c:pt idx="938">
                  <c:v>0.93799999999999994</c:v>
                </c:pt>
                <c:pt idx="939">
                  <c:v>0.93899999999999995</c:v>
                </c:pt>
                <c:pt idx="940">
                  <c:v>0.94</c:v>
                </c:pt>
                <c:pt idx="941">
                  <c:v>0.94099999999999995</c:v>
                </c:pt>
                <c:pt idx="942">
                  <c:v>0.94199999999999995</c:v>
                </c:pt>
                <c:pt idx="943">
                  <c:v>0.94299999999999995</c:v>
                </c:pt>
                <c:pt idx="944">
                  <c:v>0.94399999999999995</c:v>
                </c:pt>
                <c:pt idx="945">
                  <c:v>0.94499999999999995</c:v>
                </c:pt>
                <c:pt idx="946">
                  <c:v>0.94599999999999995</c:v>
                </c:pt>
                <c:pt idx="947">
                  <c:v>0.94699999999999995</c:v>
                </c:pt>
                <c:pt idx="948">
                  <c:v>0.94799999999999995</c:v>
                </c:pt>
                <c:pt idx="949">
                  <c:v>0.94899999999999995</c:v>
                </c:pt>
                <c:pt idx="950">
                  <c:v>0.95</c:v>
                </c:pt>
                <c:pt idx="951">
                  <c:v>0.95099999999999996</c:v>
                </c:pt>
                <c:pt idx="952">
                  <c:v>0.95199999999999996</c:v>
                </c:pt>
                <c:pt idx="953">
                  <c:v>0.95299999999999996</c:v>
                </c:pt>
                <c:pt idx="954">
                  <c:v>0.95399999999999996</c:v>
                </c:pt>
                <c:pt idx="955">
                  <c:v>0.95499999999999996</c:v>
                </c:pt>
                <c:pt idx="956">
                  <c:v>0.95599999999999996</c:v>
                </c:pt>
                <c:pt idx="957">
                  <c:v>0.95699999999999996</c:v>
                </c:pt>
                <c:pt idx="958">
                  <c:v>0.95799999999999996</c:v>
                </c:pt>
                <c:pt idx="959">
                  <c:v>0.95899999999999996</c:v>
                </c:pt>
                <c:pt idx="960">
                  <c:v>0.96</c:v>
                </c:pt>
                <c:pt idx="961">
                  <c:v>0.96099999999999997</c:v>
                </c:pt>
                <c:pt idx="962">
                  <c:v>0.96199999999999997</c:v>
                </c:pt>
                <c:pt idx="963">
                  <c:v>0.96299999999999997</c:v>
                </c:pt>
                <c:pt idx="964">
                  <c:v>0.96399999999999997</c:v>
                </c:pt>
                <c:pt idx="965">
                  <c:v>0.96499999999999997</c:v>
                </c:pt>
                <c:pt idx="966">
                  <c:v>0.96599999999999997</c:v>
                </c:pt>
                <c:pt idx="967">
                  <c:v>0.96699999999999997</c:v>
                </c:pt>
                <c:pt idx="968">
                  <c:v>0.96799999999999997</c:v>
                </c:pt>
                <c:pt idx="969">
                  <c:v>0.96899999999999997</c:v>
                </c:pt>
                <c:pt idx="970">
                  <c:v>0.97</c:v>
                </c:pt>
                <c:pt idx="971">
                  <c:v>0.97099999999999997</c:v>
                </c:pt>
                <c:pt idx="972">
                  <c:v>0.97199999999999998</c:v>
                </c:pt>
                <c:pt idx="973">
                  <c:v>0.97299999999999998</c:v>
                </c:pt>
                <c:pt idx="974">
                  <c:v>0.97399999999999998</c:v>
                </c:pt>
                <c:pt idx="975">
                  <c:v>0.97499999999999998</c:v>
                </c:pt>
                <c:pt idx="976">
                  <c:v>0.97599999999999998</c:v>
                </c:pt>
                <c:pt idx="977">
                  <c:v>0.97699999999999998</c:v>
                </c:pt>
                <c:pt idx="978">
                  <c:v>0.97799999999999998</c:v>
                </c:pt>
                <c:pt idx="979">
                  <c:v>0.97899999999999998</c:v>
                </c:pt>
                <c:pt idx="980">
                  <c:v>0.98</c:v>
                </c:pt>
                <c:pt idx="981">
                  <c:v>0.98099999999999998</c:v>
                </c:pt>
                <c:pt idx="982">
                  <c:v>0.98199999999999998</c:v>
                </c:pt>
                <c:pt idx="983">
                  <c:v>0.98299999999999998</c:v>
                </c:pt>
                <c:pt idx="984">
                  <c:v>0.98399999999999999</c:v>
                </c:pt>
                <c:pt idx="985">
                  <c:v>0.98499999999999999</c:v>
                </c:pt>
                <c:pt idx="986">
                  <c:v>0.98599999999999999</c:v>
                </c:pt>
                <c:pt idx="987">
                  <c:v>0.98699999999999999</c:v>
                </c:pt>
                <c:pt idx="988">
                  <c:v>0.98799999999999999</c:v>
                </c:pt>
                <c:pt idx="989">
                  <c:v>0.98899999999999999</c:v>
                </c:pt>
                <c:pt idx="990">
                  <c:v>0.99</c:v>
                </c:pt>
                <c:pt idx="991">
                  <c:v>0.99099999999999999</c:v>
                </c:pt>
                <c:pt idx="992">
                  <c:v>0.99199999999999999</c:v>
                </c:pt>
                <c:pt idx="993">
                  <c:v>0.99299999999999999</c:v>
                </c:pt>
                <c:pt idx="994">
                  <c:v>0.99399999999999999</c:v>
                </c:pt>
                <c:pt idx="995">
                  <c:v>0.995</c:v>
                </c:pt>
                <c:pt idx="996">
                  <c:v>0.996</c:v>
                </c:pt>
                <c:pt idx="997">
                  <c:v>0.997</c:v>
                </c:pt>
                <c:pt idx="998">
                  <c:v>0.998</c:v>
                </c:pt>
                <c:pt idx="999">
                  <c:v>0.999</c:v>
                </c:pt>
                <c:pt idx="1000" formatCode="0.0000">
                  <c:v>1</c:v>
                </c:pt>
              </c:numCache>
            </c:numRef>
          </c:xVal>
          <c:yVal>
            <c:numRef>
              <c:f>APropertiesDimless!$R$7:$R$1007</c:f>
              <c:numCache>
                <c:formatCode>0.0000</c:formatCode>
                <c:ptCount val="1001"/>
                <c:pt idx="1">
                  <c:v>1.4999900863107369E-3</c:v>
                </c:pt>
                <c:pt idx="2">
                  <c:v>2.9999610682174185E-3</c:v>
                </c:pt>
                <c:pt idx="3">
                  <c:v>4.4999140298205686E-3</c:v>
                </c:pt>
                <c:pt idx="4">
                  <c:v>5.9998500547562093E-3</c:v>
                </c:pt>
                <c:pt idx="5">
                  <c:v>7.4997702262135767E-3</c:v>
                </c:pt>
                <c:pt idx="6">
                  <c:v>8.9996756269549744E-3</c:v>
                </c:pt>
                <c:pt idx="7">
                  <c:v>1.0499567339333623E-2</c:v>
                </c:pt>
                <c:pt idx="8">
                  <c:v>1.1999446445313569E-2</c:v>
                </c:pt>
                <c:pt idx="9">
                  <c:v>1.3499314026487543E-2</c:v>
                </c:pt>
                <c:pt idx="10">
                  <c:v>1.4999171164096423E-2</c:v>
                </c:pt>
                <c:pt idx="11">
                  <c:v>1.6499018939047698E-2</c:v>
                </c:pt>
                <c:pt idx="12">
                  <c:v>1.7998858431934203E-2</c:v>
                </c:pt>
                <c:pt idx="13">
                  <c:v>1.9498690723052978E-2</c:v>
                </c:pt>
                <c:pt idx="14">
                  <c:v>2.0998516892424188E-2</c:v>
                </c:pt>
                <c:pt idx="15">
                  <c:v>2.2498338019809459E-2</c:v>
                </c:pt>
                <c:pt idx="16">
                  <c:v>2.3998155184730779E-2</c:v>
                </c:pt>
                <c:pt idx="17">
                  <c:v>2.549796946648946E-2</c:v>
                </c:pt>
                <c:pt idx="18">
                  <c:v>2.6997781944184274E-2</c:v>
                </c:pt>
                <c:pt idx="19">
                  <c:v>2.8497593696730536E-2</c:v>
                </c:pt>
                <c:pt idx="20">
                  <c:v>2.9997405802878768E-2</c:v>
                </c:pt>
                <c:pt idx="21">
                  <c:v>3.1497219341233201E-2</c:v>
                </c:pt>
                <c:pt idx="22">
                  <c:v>3.2997035390270331E-2</c:v>
                </c:pt>
                <c:pt idx="23">
                  <c:v>3.4496855028358087E-2</c:v>
                </c:pt>
                <c:pt idx="24">
                  <c:v>3.5996679333773728E-2</c:v>
                </c:pt>
                <c:pt idx="25">
                  <c:v>3.7496509384723209E-2</c:v>
                </c:pt>
                <c:pt idx="26">
                  <c:v>3.8996346259359049E-2</c:v>
                </c:pt>
                <c:pt idx="27">
                  <c:v>4.0496191035799746E-2</c:v>
                </c:pt>
                <c:pt idx="28">
                  <c:v>4.1996044792147899E-2</c:v>
                </c:pt>
                <c:pt idx="29">
                  <c:v>4.3495908606508787E-2</c:v>
                </c:pt>
                <c:pt idx="30">
                  <c:v>4.4995783557009353E-2</c:v>
                </c:pt>
                <c:pt idx="31">
                  <c:v>4.6495670721816561E-2</c:v>
                </c:pt>
                <c:pt idx="32">
                  <c:v>4.799557117915583E-2</c:v>
                </c:pt>
                <c:pt idx="33">
                  <c:v>4.9495486007330336E-2</c:v>
                </c:pt>
                <c:pt idx="34">
                  <c:v>5.0995416284738741E-2</c:v>
                </c:pt>
                <c:pt idx="35">
                  <c:v>5.2495363089894373E-2</c:v>
                </c:pt>
                <c:pt idx="36">
                  <c:v>5.399532750144357E-2</c:v>
                </c:pt>
                <c:pt idx="37">
                  <c:v>5.5495310598184806E-2</c:v>
                </c:pt>
                <c:pt idx="38">
                  <c:v>5.6995313459086622E-2</c:v>
                </c:pt>
                <c:pt idx="39">
                  <c:v>5.8495337163306599E-2</c:v>
                </c:pt>
                <c:pt idx="40">
                  <c:v>5.9995382790210106E-2</c:v>
                </c:pt>
                <c:pt idx="41">
                  <c:v>6.149545141938853E-2</c:v>
                </c:pt>
                <c:pt idx="42">
                  <c:v>6.2995544130678455E-2</c:v>
                </c:pt>
                <c:pt idx="43">
                  <c:v>6.4495662004179929E-2</c:v>
                </c:pt>
                <c:pt idx="44">
                  <c:v>6.5995806120275405E-2</c:v>
                </c:pt>
                <c:pt idx="45">
                  <c:v>6.7495977559647855E-2</c:v>
                </c:pt>
                <c:pt idx="46">
                  <c:v>6.8996177403300329E-2</c:v>
                </c:pt>
                <c:pt idx="47">
                  <c:v>7.0496406732573721E-2</c:v>
                </c:pt>
                <c:pt idx="48">
                  <c:v>7.1996666629166317E-2</c:v>
                </c:pt>
                <c:pt idx="49">
                  <c:v>7.3496958175151672E-2</c:v>
                </c:pt>
                <c:pt idx="50">
                  <c:v>7.4997282452998082E-2</c:v>
                </c:pt>
                <c:pt idx="51">
                  <c:v>7.6497640545586762E-2</c:v>
                </c:pt>
                <c:pt idx="52">
                  <c:v>7.7998033536231165E-2</c:v>
                </c:pt>
                <c:pt idx="53">
                  <c:v>7.9498462508694911E-2</c:v>
                </c:pt>
                <c:pt idx="54">
                  <c:v>8.0998928547211482E-2</c:v>
                </c:pt>
                <c:pt idx="55">
                  <c:v>8.2499432736502426E-2</c:v>
                </c:pt>
                <c:pt idx="56">
                  <c:v>8.3999976161796344E-2</c:v>
                </c:pt>
                <c:pt idx="57">
                  <c:v>8.5500559908847654E-2</c:v>
                </c:pt>
                <c:pt idx="58">
                  <c:v>8.700118506395571E-2</c:v>
                </c:pt>
                <c:pt idx="59">
                  <c:v>8.8501852713983323E-2</c:v>
                </c:pt>
                <c:pt idx="60">
                  <c:v>9.0002563946375624E-2</c:v>
                </c:pt>
                <c:pt idx="61">
                  <c:v>9.150331984917956E-2</c:v>
                </c:pt>
                <c:pt idx="62">
                  <c:v>9.3004121511062007E-2</c:v>
                </c:pt>
                <c:pt idx="63">
                  <c:v>9.4504970021329182E-2</c:v>
                </c:pt>
                <c:pt idx="64">
                  <c:v>9.6005866469945661E-2</c:v>
                </c:pt>
                <c:pt idx="65">
                  <c:v>9.7506811947553285E-2</c:v>
                </c:pt>
                <c:pt idx="66">
                  <c:v>9.9007807545489823E-2</c:v>
                </c:pt>
                <c:pt idx="67">
                  <c:v>0.10050885435580884</c:v>
                </c:pt>
                <c:pt idx="68">
                  <c:v>0.10200995347129772</c:v>
                </c:pt>
                <c:pt idx="69">
                  <c:v>0.10351110598549776</c:v>
                </c:pt>
                <c:pt idx="70">
                  <c:v>0.10501231299272262</c:v>
                </c:pt>
                <c:pt idx="71">
                  <c:v>0.10651357558807767</c:v>
                </c:pt>
                <c:pt idx="72">
                  <c:v>0.10801489486747942</c:v>
                </c:pt>
                <c:pt idx="73">
                  <c:v>0.10951627192767437</c:v>
                </c:pt>
                <c:pt idx="74">
                  <c:v>0.11101770786625807</c:v>
                </c:pt>
                <c:pt idx="75">
                  <c:v>0.11251920378169537</c:v>
                </c:pt>
                <c:pt idx="76">
                  <c:v>0.11402076077333859</c:v>
                </c:pt>
                <c:pt idx="77">
                  <c:v>0.11552237994144729</c:v>
                </c:pt>
                <c:pt idx="78">
                  <c:v>0.117024062387208</c:v>
                </c:pt>
                <c:pt idx="79">
                  <c:v>0.11852580921275296</c:v>
                </c:pt>
                <c:pt idx="80">
                  <c:v>0.12002762152118009</c:v>
                </c:pt>
                <c:pt idx="81">
                  <c:v>0.12152950041657212</c:v>
                </c:pt>
                <c:pt idx="82">
                  <c:v>0.12303144700401647</c:v>
                </c:pt>
                <c:pt idx="83">
                  <c:v>0.12453346238962429</c:v>
                </c:pt>
                <c:pt idx="84">
                  <c:v>0.1260355476805502</c:v>
                </c:pt>
                <c:pt idx="85">
                  <c:v>0.12753770398501271</c:v>
                </c:pt>
                <c:pt idx="86">
                  <c:v>0.12903993241231232</c:v>
                </c:pt>
                <c:pt idx="87">
                  <c:v>0.13054223407285273</c:v>
                </c:pt>
                <c:pt idx="88">
                  <c:v>0.13204461007815965</c:v>
                </c:pt>
                <c:pt idx="89">
                  <c:v>0.13354706154090096</c:v>
                </c:pt>
                <c:pt idx="90">
                  <c:v>0.13504958957490637</c:v>
                </c:pt>
                <c:pt idx="91">
                  <c:v>0.13655219529518753</c:v>
                </c:pt>
                <c:pt idx="92">
                  <c:v>0.13805487981795783</c:v>
                </c:pt>
                <c:pt idx="93">
                  <c:v>0.13955764426065206</c:v>
                </c:pt>
                <c:pt idx="94">
                  <c:v>0.14106048974194674</c:v>
                </c:pt>
                <c:pt idx="95">
                  <c:v>0.14256341738178044</c:v>
                </c:pt>
                <c:pt idx="96">
                  <c:v>0.14406642830137295</c:v>
                </c:pt>
                <c:pt idx="97">
                  <c:v>0.14556952362324677</c:v>
                </c:pt>
                <c:pt idx="98">
                  <c:v>0.14707270447124582</c:v>
                </c:pt>
                <c:pt idx="99">
                  <c:v>0.14857597197055683</c:v>
                </c:pt>
                <c:pt idx="100">
                  <c:v>0.1500793272477291</c:v>
                </c:pt>
                <c:pt idx="101">
                  <c:v>0.15158277143069543</c:v>
                </c:pt>
                <c:pt idx="102">
                  <c:v>0.15308630564879114</c:v>
                </c:pt>
                <c:pt idx="103">
                  <c:v>0.15458993103277621</c:v>
                </c:pt>
                <c:pt idx="104">
                  <c:v>0.15609364871485484</c:v>
                </c:pt>
                <c:pt idx="105">
                  <c:v>0.15759745982869619</c:v>
                </c:pt>
                <c:pt idx="106">
                  <c:v>0.15910136550945497</c:v>
                </c:pt>
                <c:pt idx="107">
                  <c:v>0.1606053668937921</c:v>
                </c:pt>
                <c:pt idx="108">
                  <c:v>0.16210946511989577</c:v>
                </c:pt>
                <c:pt idx="109">
                  <c:v>0.16361366132750166</c:v>
                </c:pt>
                <c:pt idx="110">
                  <c:v>0.16511795665791421</c:v>
                </c:pt>
                <c:pt idx="111">
                  <c:v>0.16662235225402744</c:v>
                </c:pt>
                <c:pt idx="112">
                  <c:v>0.16812684926034593</c:v>
                </c:pt>
                <c:pt idx="113">
                  <c:v>0.16963144882300596</c:v>
                </c:pt>
                <c:pt idx="114">
                  <c:v>0.17113615208979596</c:v>
                </c:pt>
                <c:pt idx="115">
                  <c:v>0.17264096021017883</c:v>
                </c:pt>
                <c:pt idx="116">
                  <c:v>0.17414587433531192</c:v>
                </c:pt>
                <c:pt idx="117">
                  <c:v>0.17565089561806954</c:v>
                </c:pt>
                <c:pt idx="118">
                  <c:v>0.17715602521306301</c:v>
                </c:pt>
                <c:pt idx="119">
                  <c:v>0.17866126427666335</c:v>
                </c:pt>
                <c:pt idx="120">
                  <c:v>0.18016661396702188</c:v>
                </c:pt>
                <c:pt idx="121">
                  <c:v>0.18167207544409225</c:v>
                </c:pt>
                <c:pt idx="122">
                  <c:v>0.18317764986965177</c:v>
                </c:pt>
                <c:pt idx="123">
                  <c:v>0.18468333840732326</c:v>
                </c:pt>
                <c:pt idx="124">
                  <c:v>0.186189142222597</c:v>
                </c:pt>
                <c:pt idx="125">
                  <c:v>0.18769506248285225</c:v>
                </c:pt>
                <c:pt idx="126">
                  <c:v>0.18920110035737936</c:v>
                </c:pt>
                <c:pt idx="127">
                  <c:v>0.19070725701740171</c:v>
                </c:pt>
                <c:pt idx="128">
                  <c:v>0.19221353363609783</c:v>
                </c:pt>
                <c:pt idx="129">
                  <c:v>0.19371993138862348</c:v>
                </c:pt>
                <c:pt idx="130">
                  <c:v>0.19522645145213408</c:v>
                </c:pt>
                <c:pt idx="131">
                  <c:v>0.19673309500580649</c:v>
                </c:pt>
                <c:pt idx="132">
                  <c:v>0.19823986323086204</c:v>
                </c:pt>
                <c:pt idx="133">
                  <c:v>0.19974675731058866</c:v>
                </c:pt>
                <c:pt idx="134">
                  <c:v>0.20125377843036341</c:v>
                </c:pt>
                <c:pt idx="135">
                  <c:v>0.20276092777767524</c:v>
                </c:pt>
                <c:pt idx="136">
                  <c:v>0.20426820654214761</c:v>
                </c:pt>
                <c:pt idx="137">
                  <c:v>0.20577561591556129</c:v>
                </c:pt>
                <c:pt idx="138">
                  <c:v>0.20728315709187714</c:v>
                </c:pt>
                <c:pt idx="139">
                  <c:v>0.20879083126725956</c:v>
                </c:pt>
                <c:pt idx="140">
                  <c:v>0.21029863964009887</c:v>
                </c:pt>
                <c:pt idx="141">
                  <c:v>0.21180658341103487</c:v>
                </c:pt>
                <c:pt idx="142">
                  <c:v>0.21331466378297992</c:v>
                </c:pt>
                <c:pt idx="143">
                  <c:v>0.21482288196114252</c:v>
                </c:pt>
                <c:pt idx="144">
                  <c:v>0.21633123915305033</c:v>
                </c:pt>
                <c:pt idx="145">
                  <c:v>0.21783973656857394</c:v>
                </c:pt>
                <c:pt idx="146">
                  <c:v>0.21934837541995048</c:v>
                </c:pt>
                <c:pt idx="147">
                  <c:v>0.22085715692180707</c:v>
                </c:pt>
                <c:pt idx="148">
                  <c:v>0.22236608229118504</c:v>
                </c:pt>
                <c:pt idx="149">
                  <c:v>0.22387515274756353</c:v>
                </c:pt>
                <c:pt idx="150">
                  <c:v>0.22538436951288332</c:v>
                </c:pt>
                <c:pt idx="151">
                  <c:v>0.22689373381157152</c:v>
                </c:pt>
                <c:pt idx="152">
                  <c:v>0.22840324687056485</c:v>
                </c:pt>
                <c:pt idx="153">
                  <c:v>0.22991290991933494</c:v>
                </c:pt>
                <c:pt idx="154">
                  <c:v>0.23142272418991217</c:v>
                </c:pt>
                <c:pt idx="155">
                  <c:v>0.23293269091690977</c:v>
                </c:pt>
                <c:pt idx="156">
                  <c:v>0.23444281133754957</c:v>
                </c:pt>
                <c:pt idx="157">
                  <c:v>0.23595308669168555</c:v>
                </c:pt>
                <c:pt idx="158">
                  <c:v>0.23746351822182921</c:v>
                </c:pt>
                <c:pt idx="159">
                  <c:v>0.23897410717317458</c:v>
                </c:pt>
                <c:pt idx="160">
                  <c:v>0.24048485479362314</c:v>
                </c:pt>
                <c:pt idx="161">
                  <c:v>0.24199576233380848</c:v>
                </c:pt>
                <c:pt idx="162">
                  <c:v>0.24350683104712245</c:v>
                </c:pt>
                <c:pt idx="163">
                  <c:v>0.24501806218973993</c:v>
                </c:pt>
                <c:pt idx="164">
                  <c:v>0.24652945702064455</c:v>
                </c:pt>
                <c:pt idx="165">
                  <c:v>0.24804101680165383</c:v>
                </c:pt>
                <c:pt idx="166">
                  <c:v>0.24955274279744577</c:v>
                </c:pt>
                <c:pt idx="167">
                  <c:v>0.25106463627558384</c:v>
                </c:pt>
                <c:pt idx="168">
                  <c:v>0.25257669850654335</c:v>
                </c:pt>
                <c:pt idx="169">
                  <c:v>0.25408893076373751</c:v>
                </c:pt>
                <c:pt idx="170">
                  <c:v>0.25560133432354359</c:v>
                </c:pt>
                <c:pt idx="171">
                  <c:v>0.25711391046532894</c:v>
                </c:pt>
                <c:pt idx="172">
                  <c:v>0.25862666047147809</c:v>
                </c:pt>
                <c:pt idx="173">
                  <c:v>0.26013958562741868</c:v>
                </c:pt>
                <c:pt idx="174">
                  <c:v>0.26165268722164847</c:v>
                </c:pt>
                <c:pt idx="175">
                  <c:v>0.26316596654576208</c:v>
                </c:pt>
                <c:pt idx="176">
                  <c:v>0.26467942489447793</c:v>
                </c:pt>
                <c:pt idx="177">
                  <c:v>0.26619306356566552</c:v>
                </c:pt>
                <c:pt idx="178">
                  <c:v>0.26770688386037217</c:v>
                </c:pt>
                <c:pt idx="179">
                  <c:v>0.26922088708285119</c:v>
                </c:pt>
                <c:pt idx="180">
                  <c:v>0.27073507454058826</c:v>
                </c:pt>
                <c:pt idx="181">
                  <c:v>0.27224944754432989</c:v>
                </c:pt>
                <c:pt idx="182">
                  <c:v>0.27376400740811124</c:v>
                </c:pt>
                <c:pt idx="183">
                  <c:v>0.27527875544928315</c:v>
                </c:pt>
                <c:pt idx="184">
                  <c:v>0.27679369298854112</c:v>
                </c:pt>
                <c:pt idx="185">
                  <c:v>0.27830882134995288</c:v>
                </c:pt>
                <c:pt idx="186">
                  <c:v>0.27982414186098714</c:v>
                </c:pt>
                <c:pt idx="187">
                  <c:v>0.28133965585254156</c:v>
                </c:pt>
                <c:pt idx="188">
                  <c:v>0.28285536465897204</c:v>
                </c:pt>
                <c:pt idx="189">
                  <c:v>0.28437126961812081</c:v>
                </c:pt>
                <c:pt idx="190">
                  <c:v>0.2858873720713454</c:v>
                </c:pt>
                <c:pt idx="191">
                  <c:v>0.2874036733635485</c:v>
                </c:pt>
                <c:pt idx="192">
                  <c:v>0.2889201748432062</c:v>
                </c:pt>
                <c:pt idx="193">
                  <c:v>0.29043687786239747</c:v>
                </c:pt>
                <c:pt idx="194">
                  <c:v>0.29195378377683473</c:v>
                </c:pt>
                <c:pt idx="195">
                  <c:v>0.29347089394589215</c:v>
                </c:pt>
                <c:pt idx="196">
                  <c:v>0.2949882097326359</c:v>
                </c:pt>
                <c:pt idx="197">
                  <c:v>0.29650573250385498</c:v>
                </c:pt>
                <c:pt idx="198">
                  <c:v>0.29802346363009008</c:v>
                </c:pt>
                <c:pt idx="199">
                  <c:v>0.29954140448566474</c:v>
                </c:pt>
                <c:pt idx="200">
                  <c:v>0.3010595564487159</c:v>
                </c:pt>
                <c:pt idx="201">
                  <c:v>0.30257792090122387</c:v>
                </c:pt>
                <c:pt idx="202">
                  <c:v>0.30409649922904342</c:v>
                </c:pt>
                <c:pt idx="203">
                  <c:v>0.30561529282193534</c:v>
                </c:pt>
                <c:pt idx="204">
                  <c:v>0.30713430307359685</c:v>
                </c:pt>
                <c:pt idx="205">
                  <c:v>0.30865353138169316</c:v>
                </c:pt>
                <c:pt idx="206">
                  <c:v>0.31017297914788916</c:v>
                </c:pt>
                <c:pt idx="207">
                  <c:v>0.31169264777788075</c:v>
                </c:pt>
                <c:pt idx="208">
                  <c:v>0.31321253868142712</c:v>
                </c:pt>
                <c:pt idx="209">
                  <c:v>0.31473265327238231</c:v>
                </c:pt>
                <c:pt idx="210">
                  <c:v>0.31625299296872755</c:v>
                </c:pt>
                <c:pt idx="211">
                  <c:v>0.3177735591926043</c:v>
                </c:pt>
                <c:pt idx="212">
                  <c:v>0.31929435337034584</c:v>
                </c:pt>
                <c:pt idx="213">
                  <c:v>0.32081537693251044</c:v>
                </c:pt>
                <c:pt idx="214">
                  <c:v>0.3223366313139146</c:v>
                </c:pt>
                <c:pt idx="215">
                  <c:v>0.3238581179536657</c:v>
                </c:pt>
                <c:pt idx="216">
                  <c:v>0.32537983829519596</c:v>
                </c:pt>
                <c:pt idx="217">
                  <c:v>0.32690179378629519</c:v>
                </c:pt>
                <c:pt idx="218">
                  <c:v>0.32842398587914495</c:v>
                </c:pt>
                <c:pt idx="219">
                  <c:v>0.3299464160303528</c:v>
                </c:pt>
                <c:pt idx="220">
                  <c:v>0.33146908570098538</c:v>
                </c:pt>
                <c:pt idx="221">
                  <c:v>0.33299199635660404</c:v>
                </c:pt>
                <c:pt idx="222">
                  <c:v>0.33451514946729843</c:v>
                </c:pt>
                <c:pt idx="223">
                  <c:v>0.33603854650772153</c:v>
                </c:pt>
                <c:pt idx="224">
                  <c:v>0.33756218895712437</c:v>
                </c:pt>
                <c:pt idx="225">
                  <c:v>0.33908607829939175</c:v>
                </c:pt>
                <c:pt idx="226">
                  <c:v>0.34061021602307673</c:v>
                </c:pt>
                <c:pt idx="227">
                  <c:v>0.34213460362143705</c:v>
                </c:pt>
                <c:pt idx="228">
                  <c:v>0.34365924259247049</c:v>
                </c:pt>
                <c:pt idx="229">
                  <c:v>0.34518413443895063</c:v>
                </c:pt>
                <c:pt idx="230">
                  <c:v>0.34670928066846368</c:v>
                </c:pt>
                <c:pt idx="231">
                  <c:v>0.34823468279344405</c:v>
                </c:pt>
                <c:pt idx="232">
                  <c:v>0.349760342331212</c:v>
                </c:pt>
                <c:pt idx="233">
                  <c:v>0.3512862608040101</c:v>
                </c:pt>
                <c:pt idx="234">
                  <c:v>0.3528124397390397</c:v>
                </c:pt>
                <c:pt idx="235">
                  <c:v>0.35433888066849928</c:v>
                </c:pt>
                <c:pt idx="236">
                  <c:v>0.3558655851296218</c:v>
                </c:pt>
                <c:pt idx="237">
                  <c:v>0.35739255466471165</c:v>
                </c:pt>
                <c:pt idx="238">
                  <c:v>0.35891979082118386</c:v>
                </c:pt>
                <c:pt idx="239">
                  <c:v>0.36044729515160157</c:v>
                </c:pt>
                <c:pt idx="240">
                  <c:v>0.36197506921371492</c:v>
                </c:pt>
                <c:pt idx="241">
                  <c:v>0.36350311457049977</c:v>
                </c:pt>
                <c:pt idx="242">
                  <c:v>0.36503143279019651</c:v>
                </c:pt>
                <c:pt idx="243">
                  <c:v>0.36656002544634947</c:v>
                </c:pt>
                <c:pt idx="244">
                  <c:v>0.3680888941178464</c:v>
                </c:pt>
                <c:pt idx="245">
                  <c:v>0.36961804038895829</c:v>
                </c:pt>
                <c:pt idx="246">
                  <c:v>0.37114746584937941</c:v>
                </c:pt>
                <c:pt idx="247">
                  <c:v>0.37267717209426693</c:v>
                </c:pt>
                <c:pt idx="248">
                  <c:v>0.37420716072428262</c:v>
                </c:pt>
                <c:pt idx="249">
                  <c:v>0.3757374333456327</c:v>
                </c:pt>
                <c:pt idx="250">
                  <c:v>0.37726799157010904</c:v>
                </c:pt>
                <c:pt idx="251">
                  <c:v>0.37879883701513095</c:v>
                </c:pt>
                <c:pt idx="252">
                  <c:v>0.38032997130378621</c:v>
                </c:pt>
                <c:pt idx="253">
                  <c:v>0.38186139606487307</c:v>
                </c:pt>
                <c:pt idx="254">
                  <c:v>0.3833931129329427</c:v>
                </c:pt>
                <c:pt idx="255">
                  <c:v>0.38492512354834091</c:v>
                </c:pt>
                <c:pt idx="256">
                  <c:v>0.38645742955725199</c:v>
                </c:pt>
                <c:pt idx="257">
                  <c:v>0.38799003261174014</c:v>
                </c:pt>
                <c:pt idx="258">
                  <c:v>0.38952293436979379</c:v>
                </c:pt>
                <c:pt idx="259">
                  <c:v>0.3910561364953693</c:v>
                </c:pt>
                <c:pt idx="260">
                  <c:v>0.39258964065843399</c:v>
                </c:pt>
                <c:pt idx="261">
                  <c:v>0.39412344853501052</c:v>
                </c:pt>
                <c:pt idx="262">
                  <c:v>0.39565756180722172</c:v>
                </c:pt>
                <c:pt idx="263">
                  <c:v>0.39719198216333484</c:v>
                </c:pt>
                <c:pt idx="264">
                  <c:v>0.39872671129780696</c:v>
                </c:pt>
                <c:pt idx="265">
                  <c:v>0.40026175091132954</c:v>
                </c:pt>
                <c:pt idx="266">
                  <c:v>0.40179710271087521</c:v>
                </c:pt>
                <c:pt idx="267">
                  <c:v>0.40333276840974264</c:v>
                </c:pt>
                <c:pt idx="268">
                  <c:v>0.40486874972760362</c:v>
                </c:pt>
                <c:pt idx="269">
                  <c:v>0.40640504839054897</c:v>
                </c:pt>
                <c:pt idx="270">
                  <c:v>0.40794166613113558</c:v>
                </c:pt>
                <c:pt idx="271">
                  <c:v>0.40947860468843406</c:v>
                </c:pt>
                <c:pt idx="272">
                  <c:v>0.41101586580807575</c:v>
                </c:pt>
                <c:pt idx="273">
                  <c:v>0.41255345124230081</c:v>
                </c:pt>
                <c:pt idx="274">
                  <c:v>0.41409136275000624</c:v>
                </c:pt>
                <c:pt idx="275">
                  <c:v>0.41562960209679478</c:v>
                </c:pt>
                <c:pt idx="276">
                  <c:v>0.41716817105502302</c:v>
                </c:pt>
                <c:pt idx="277">
                  <c:v>0.41870707140385188</c:v>
                </c:pt>
                <c:pt idx="278">
                  <c:v>0.42024630492929449</c:v>
                </c:pt>
                <c:pt idx="279">
                  <c:v>0.42178587342426777</c:v>
                </c:pt>
                <c:pt idx="280">
                  <c:v>0.42332577868864107</c:v>
                </c:pt>
                <c:pt idx="281">
                  <c:v>0.4248660225292884</c:v>
                </c:pt>
                <c:pt idx="282">
                  <c:v>0.42640660676013764</c:v>
                </c:pt>
                <c:pt idx="283">
                  <c:v>0.42794753320222345</c:v>
                </c:pt>
                <c:pt idx="284">
                  <c:v>0.4294888036837381</c:v>
                </c:pt>
                <c:pt idx="285">
                  <c:v>0.43103042004008346</c:v>
                </c:pt>
                <c:pt idx="286">
                  <c:v>0.43257238411392385</c:v>
                </c:pt>
                <c:pt idx="287">
                  <c:v>0.43411469775523814</c:v>
                </c:pt>
                <c:pt idx="288">
                  <c:v>0.43565736282137413</c:v>
                </c:pt>
                <c:pt idx="289">
                  <c:v>0.43720038117710053</c:v>
                </c:pt>
                <c:pt idx="290">
                  <c:v>0.43874375469466231</c:v>
                </c:pt>
                <c:pt idx="291">
                  <c:v>0.44028748525383432</c:v>
                </c:pt>
                <c:pt idx="292">
                  <c:v>0.44183157474197587</c:v>
                </c:pt>
                <c:pt idx="293">
                  <c:v>0.44337602505408624</c:v>
                </c:pt>
                <c:pt idx="294">
                  <c:v>0.44492083809286009</c:v>
                </c:pt>
                <c:pt idx="295">
                  <c:v>0.44646601576874312</c:v>
                </c:pt>
                <c:pt idx="296">
                  <c:v>0.44801155999998898</c:v>
                </c:pt>
                <c:pt idx="297">
                  <c:v>0.44955747271271523</c:v>
                </c:pt>
                <c:pt idx="298">
                  <c:v>0.45110375584096107</c:v>
                </c:pt>
                <c:pt idx="299">
                  <c:v>0.45265041132674477</c:v>
                </c:pt>
                <c:pt idx="300">
                  <c:v>0.45419744112012167</c:v>
                </c:pt>
                <c:pt idx="301">
                  <c:v>0.45574484717924246</c:v>
                </c:pt>
                <c:pt idx="302">
                  <c:v>0.45729263147041221</c:v>
                </c:pt>
                <c:pt idx="303">
                  <c:v>0.45884079596814964</c:v>
                </c:pt>
                <c:pt idx="304">
                  <c:v>0.46038934265524684</c:v>
                </c:pt>
                <c:pt idx="305">
                  <c:v>0.46193827352282946</c:v>
                </c:pt>
                <c:pt idx="306">
                  <c:v>0.46348759057041722</c:v>
                </c:pt>
                <c:pt idx="307">
                  <c:v>0.46503729580598507</c:v>
                </c:pt>
                <c:pt idx="308">
                  <c:v>0.46658739124602516</c:v>
                </c:pt>
                <c:pt idx="309">
                  <c:v>0.4681378789156081</c:v>
                </c:pt>
                <c:pt idx="310">
                  <c:v>0.4696887608484458</c:v>
                </c:pt>
                <c:pt idx="311">
                  <c:v>0.47124003908695433</c:v>
                </c:pt>
                <c:pt idx="312">
                  <c:v>0.47279171568231793</c:v>
                </c:pt>
                <c:pt idx="313">
                  <c:v>0.47434379269455196</c:v>
                </c:pt>
                <c:pt idx="314">
                  <c:v>0.47589627219256758</c:v>
                </c:pt>
                <c:pt idx="315">
                  <c:v>0.47744915625423712</c:v>
                </c:pt>
                <c:pt idx="316">
                  <c:v>0.47900244696645938</c:v>
                </c:pt>
                <c:pt idx="317">
                  <c:v>0.4805561464252246</c:v>
                </c:pt>
                <c:pt idx="318">
                  <c:v>0.48211025673568164</c:v>
                </c:pt>
                <c:pt idx="319">
                  <c:v>0.48366478001220525</c:v>
                </c:pt>
                <c:pt idx="320">
                  <c:v>0.48521971837846251</c:v>
                </c:pt>
                <c:pt idx="321">
                  <c:v>0.48677507396748132</c:v>
                </c:pt>
                <c:pt idx="322">
                  <c:v>0.48833084892171852</c:v>
                </c:pt>
                <c:pt idx="323">
                  <c:v>0.48988704539312949</c:v>
                </c:pt>
                <c:pt idx="324">
                  <c:v>0.49144366554323682</c:v>
                </c:pt>
                <c:pt idx="325">
                  <c:v>0.49300071154320124</c:v>
                </c:pt>
                <c:pt idx="326">
                  <c:v>0.49455818557389142</c:v>
                </c:pt>
                <c:pt idx="327">
                  <c:v>0.49611608982595612</c:v>
                </c:pt>
                <c:pt idx="328">
                  <c:v>0.49767442649989441</c:v>
                </c:pt>
                <c:pt idx="329">
                  <c:v>0.49923319780612962</c:v>
                </c:pt>
                <c:pt idx="330">
                  <c:v>0.50079240596508101</c:v>
                </c:pt>
                <c:pt idx="331">
                  <c:v>0.50235205320723786</c:v>
                </c:pt>
                <c:pt idx="332">
                  <c:v>0.50391214177323318</c:v>
                </c:pt>
                <c:pt idx="333">
                  <c:v>0.5054726739139177</c:v>
                </c:pt>
                <c:pt idx="334">
                  <c:v>0.50703365189043681</c:v>
                </c:pt>
                <c:pt idx="335">
                  <c:v>0.50859507797430425</c:v>
                </c:pt>
                <c:pt idx="336">
                  <c:v>0.51015695444747999</c:v>
                </c:pt>
                <c:pt idx="337">
                  <c:v>0.51171928360244645</c:v>
                </c:pt>
                <c:pt idx="338">
                  <c:v>0.51328206774228646</c:v>
                </c:pt>
                <c:pt idx="339">
                  <c:v>0.51484530918076132</c:v>
                </c:pt>
                <c:pt idx="340">
                  <c:v>0.51640901024238961</c:v>
                </c:pt>
                <c:pt idx="341">
                  <c:v>0.51797317326252701</c:v>
                </c:pt>
                <c:pt idx="342">
                  <c:v>0.51953780058744603</c:v>
                </c:pt>
                <c:pt idx="343">
                  <c:v>0.52110289457441716</c:v>
                </c:pt>
                <c:pt idx="344">
                  <c:v>0.52266845759178993</c:v>
                </c:pt>
                <c:pt idx="345">
                  <c:v>0.52423449201907535</c:v>
                </c:pt>
                <c:pt idx="346">
                  <c:v>0.52580100024702847</c:v>
                </c:pt>
                <c:pt idx="347">
                  <c:v>0.52736798467773194</c:v>
                </c:pt>
                <c:pt idx="348">
                  <c:v>0.52893544772467971</c:v>
                </c:pt>
                <c:pt idx="349">
                  <c:v>0.53050339181286255</c:v>
                </c:pt>
                <c:pt idx="350">
                  <c:v>0.53207181937885328</c:v>
                </c:pt>
                <c:pt idx="351">
                  <c:v>0.53364073287089264</c:v>
                </c:pt>
                <c:pt idx="352">
                  <c:v>0.5352101347489765</c:v>
                </c:pt>
                <c:pt idx="353">
                  <c:v>0.53678002748494336</c:v>
                </c:pt>
                <c:pt idx="354">
                  <c:v>0.53835041356256319</c:v>
                </c:pt>
                <c:pt idx="355">
                  <c:v>0.53992129547762557</c:v>
                </c:pt>
                <c:pt idx="356">
                  <c:v>0.54149267573803028</c:v>
                </c:pt>
                <c:pt idx="357">
                  <c:v>0.543064556863878</c:v>
                </c:pt>
                <c:pt idx="358">
                  <c:v>0.54463694138756069</c:v>
                </c:pt>
                <c:pt idx="359">
                  <c:v>0.54620983185385474</c:v>
                </c:pt>
                <c:pt idx="360">
                  <c:v>0.54778323082001301</c:v>
                </c:pt>
                <c:pt idx="361">
                  <c:v>0.54935714085585907</c:v>
                </c:pt>
                <c:pt idx="362">
                  <c:v>0.55093156454388148</c:v>
                </c:pt>
                <c:pt idx="363">
                  <c:v>0.55250650447932848</c:v>
                </c:pt>
                <c:pt idx="364">
                  <c:v>0.55408196327030468</c:v>
                </c:pt>
                <c:pt idx="365">
                  <c:v>0.55565794353786779</c:v>
                </c:pt>
                <c:pt idx="366">
                  <c:v>0.55723444791612586</c:v>
                </c:pt>
                <c:pt idx="367">
                  <c:v>0.55881147905233586</c:v>
                </c:pt>
                <c:pt idx="368">
                  <c:v>0.56038903960700381</c:v>
                </c:pt>
                <c:pt idx="369">
                  <c:v>0.56196713225398331</c:v>
                </c:pt>
                <c:pt idx="370">
                  <c:v>0.56354575968057841</c:v>
                </c:pt>
                <c:pt idx="371">
                  <c:v>0.56512492458764407</c:v>
                </c:pt>
                <c:pt idx="372">
                  <c:v>0.56670462968968949</c:v>
                </c:pt>
                <c:pt idx="373">
                  <c:v>0.5682848777149816</c:v>
                </c:pt>
                <c:pt idx="374">
                  <c:v>0.56986567140564981</c:v>
                </c:pt>
                <c:pt idx="375">
                  <c:v>0.57144701351779115</c:v>
                </c:pt>
                <c:pt idx="376">
                  <c:v>0.57302890682157648</c:v>
                </c:pt>
                <c:pt idx="377">
                  <c:v>0.57461135410135855</c:v>
                </c:pt>
                <c:pt idx="378">
                  <c:v>0.57619435815577902</c:v>
                </c:pt>
                <c:pt idx="379">
                  <c:v>0.57777792179787801</c:v>
                </c:pt>
                <c:pt idx="380">
                  <c:v>0.57936204785520506</c:v>
                </c:pt>
                <c:pt idx="381">
                  <c:v>0.58094673916992856</c:v>
                </c:pt>
                <c:pt idx="382">
                  <c:v>0.58253199859894877</c:v>
                </c:pt>
                <c:pt idx="383">
                  <c:v>0.58411782901401044</c:v>
                </c:pt>
                <c:pt idx="384">
                  <c:v>0.58570423330181742</c:v>
                </c:pt>
                <c:pt idx="385">
                  <c:v>0.58729121436414633</c:v>
                </c:pt>
                <c:pt idx="386">
                  <c:v>0.58887877511796383</c:v>
                </c:pt>
                <c:pt idx="387">
                  <c:v>0.59046691849554267</c:v>
                </c:pt>
                <c:pt idx="388">
                  <c:v>0.59205564744458017</c:v>
                </c:pt>
                <c:pt idx="389">
                  <c:v>0.5936449649283172</c:v>
                </c:pt>
                <c:pt idx="390">
                  <c:v>0.59523487392565833</c:v>
                </c:pt>
                <c:pt idx="391">
                  <c:v>0.59682537743129294</c:v>
                </c:pt>
                <c:pt idx="392">
                  <c:v>0.59841647845581747</c:v>
                </c:pt>
                <c:pt idx="393">
                  <c:v>0.60000818002585876</c:v>
                </c:pt>
                <c:pt idx="394">
                  <c:v>0.60160048518419895</c:v>
                </c:pt>
                <c:pt idx="395">
                  <c:v>0.60319339698989993</c:v>
                </c:pt>
                <c:pt idx="396">
                  <c:v>0.60478691851843136</c:v>
                </c:pt>
                <c:pt idx="397">
                  <c:v>0.60638105286179766</c:v>
                </c:pt>
                <c:pt idx="398">
                  <c:v>0.60797580312866728</c:v>
                </c:pt>
                <c:pt idx="399">
                  <c:v>0.60957117244450232</c:v>
                </c:pt>
                <c:pt idx="400">
                  <c:v>0.61116716395169113</c:v>
                </c:pt>
                <c:pt idx="401">
                  <c:v>0.61276378080967919</c:v>
                </c:pt>
                <c:pt idx="402">
                  <c:v>0.61436102619510413</c:v>
                </c:pt>
                <c:pt idx="403">
                  <c:v>0.61595890330193004</c:v>
                </c:pt>
                <c:pt idx="404">
                  <c:v>0.61755741534158326</c:v>
                </c:pt>
                <c:pt idx="405">
                  <c:v>0.61915656554309084</c:v>
                </c:pt>
                <c:pt idx="406">
                  <c:v>0.62075635715321809</c:v>
                </c:pt>
                <c:pt idx="407">
                  <c:v>0.62235679343660899</c:v>
                </c:pt>
                <c:pt idx="408">
                  <c:v>0.62395787767592781</c:v>
                </c:pt>
                <c:pt idx="409">
                  <c:v>0.62555961317200048</c:v>
                </c:pt>
                <c:pt idx="410">
                  <c:v>0.62716200324395954</c:v>
                </c:pt>
                <c:pt idx="411">
                  <c:v>0.62876505122938853</c:v>
                </c:pt>
                <c:pt idx="412">
                  <c:v>0.63036876048446888</c:v>
                </c:pt>
                <c:pt idx="413">
                  <c:v>0.63197313438412717</c:v>
                </c:pt>
                <c:pt idx="414">
                  <c:v>0.63357817632218527</c:v>
                </c:pt>
                <c:pt idx="415">
                  <c:v>0.63518388971150996</c:v>
                </c:pt>
                <c:pt idx="416">
                  <c:v>0.63679027798416565</c:v>
                </c:pt>
                <c:pt idx="417">
                  <c:v>0.63839734459156716</c:v>
                </c:pt>
                <c:pt idx="418">
                  <c:v>0.64000509300463482</c:v>
                </c:pt>
                <c:pt idx="419">
                  <c:v>0.64161352671395122</c:v>
                </c:pt>
                <c:pt idx="420">
                  <c:v>0.64322264922991801</c:v>
                </c:pt>
                <c:pt idx="421">
                  <c:v>0.64483246408291606</c:v>
                </c:pt>
                <c:pt idx="422">
                  <c:v>0.64644297482346558</c:v>
                </c:pt>
                <c:pt idx="423">
                  <c:v>0.64805418502238865</c:v>
                </c:pt>
                <c:pt idx="424">
                  <c:v>0.64966609827097277</c:v>
                </c:pt>
                <c:pt idx="425">
                  <c:v>0.65127871818113658</c:v>
                </c:pt>
                <c:pt idx="426">
                  <c:v>0.65289204838559656</c:v>
                </c:pt>
                <c:pt idx="427">
                  <c:v>0.65450609253803516</c:v>
                </c:pt>
                <c:pt idx="428">
                  <c:v>0.65612085431327161</c:v>
                </c:pt>
                <c:pt idx="429">
                  <c:v>0.65773633740743298</c:v>
                </c:pt>
                <c:pt idx="430">
                  <c:v>0.65935254553812828</c:v>
                </c:pt>
                <c:pt idx="431">
                  <c:v>0.66096948244462239</c:v>
                </c:pt>
                <c:pt idx="432">
                  <c:v>0.66258715188801376</c:v>
                </c:pt>
                <c:pt idx="433">
                  <c:v>0.66420555765141265</c:v>
                </c:pt>
                <c:pt idx="434">
                  <c:v>0.66582470354012036</c:v>
                </c:pt>
                <c:pt idx="435">
                  <c:v>0.66744459338181261</c:v>
                </c:pt>
                <c:pt idx="436">
                  <c:v>0.66906523102672166</c:v>
                </c:pt>
                <c:pt idx="437">
                  <c:v>0.67068662034782278</c:v>
                </c:pt>
                <c:pt idx="438">
                  <c:v>0.67230876524102068</c:v>
                </c:pt>
                <c:pt idx="439">
                  <c:v>0.67393166962533924</c:v>
                </c:pt>
                <c:pt idx="440">
                  <c:v>0.67555533744311191</c:v>
                </c:pt>
                <c:pt idx="441">
                  <c:v>0.67717977266017404</c:v>
                </c:pt>
                <c:pt idx="442">
                  <c:v>0.67880497926605909</c:v>
                </c:pt>
                <c:pt idx="443">
                  <c:v>0.68043096127419289</c:v>
                </c:pt>
                <c:pt idx="444">
                  <c:v>0.68205772272209386</c:v>
                </c:pt>
                <c:pt idx="445">
                  <c:v>0.68368526767157234</c:v>
                </c:pt>
                <c:pt idx="446">
                  <c:v>0.68531360020893395</c:v>
                </c:pt>
                <c:pt idx="447">
                  <c:v>0.68694272444518334</c:v>
                </c:pt>
                <c:pt idx="448">
                  <c:v>0.68857264451623057</c:v>
                </c:pt>
                <c:pt idx="449">
                  <c:v>0.69020336458309883</c:v>
                </c:pt>
                <c:pt idx="450">
                  <c:v>0.69183488883213728</c:v>
                </c:pt>
                <c:pt idx="451">
                  <c:v>0.69346722147523132</c:v>
                </c:pt>
                <c:pt idx="452">
                  <c:v>0.69510036675001785</c:v>
                </c:pt>
                <c:pt idx="453">
                  <c:v>0.69673432892010356</c:v>
                </c:pt>
                <c:pt idx="454">
                  <c:v>0.69836911227528176</c:v>
                </c:pt>
                <c:pt idx="455">
                  <c:v>0.70000472113175549</c:v>
                </c:pt>
                <c:pt idx="456">
                  <c:v>0.70164115983235997</c:v>
                </c:pt>
                <c:pt idx="457">
                  <c:v>0.70327843274678858</c:v>
                </c:pt>
                <c:pt idx="458">
                  <c:v>0.70491654427182104</c:v>
                </c:pt>
                <c:pt idx="459">
                  <c:v>0.70655549883155322</c:v>
                </c:pt>
                <c:pt idx="460">
                  <c:v>0.70819530087763116</c:v>
                </c:pt>
                <c:pt idx="461">
                  <c:v>0.70983595488948359</c:v>
                </c:pt>
                <c:pt idx="462">
                  <c:v>0.71147746537456158</c:v>
                </c:pt>
                <c:pt idx="463">
                  <c:v>0.71311983686857794</c:v>
                </c:pt>
                <c:pt idx="464">
                  <c:v>0.71476307393574823</c:v>
                </c:pt>
                <c:pt idx="465">
                  <c:v>0.71640718116903668</c:v>
                </c:pt>
                <c:pt idx="466">
                  <c:v>0.71805216319040377</c:v>
                </c:pt>
                <c:pt idx="467">
                  <c:v>0.71969802465105448</c:v>
                </c:pt>
                <c:pt idx="468">
                  <c:v>0.72134477023169152</c:v>
                </c:pt>
                <c:pt idx="469">
                  <c:v>0.72299240464277115</c:v>
                </c:pt>
                <c:pt idx="470">
                  <c:v>0.72464093262475959</c:v>
                </c:pt>
                <c:pt idx="471">
                  <c:v>0.72629035894839311</c:v>
                </c:pt>
                <c:pt idx="472">
                  <c:v>0.72794068841494231</c:v>
                </c:pt>
                <c:pt idx="473">
                  <c:v>0.72959192585647614</c:v>
                </c:pt>
                <c:pt idx="474">
                  <c:v>0.7312440761361324</c:v>
                </c:pt>
                <c:pt idx="475">
                  <c:v>0.73289714414838669</c:v>
                </c:pt>
                <c:pt idx="476">
                  <c:v>0.73455113481932832</c:v>
                </c:pt>
                <c:pt idx="477">
                  <c:v>0.73620605310693654</c:v>
                </c:pt>
                <c:pt idx="478">
                  <c:v>0.73786190400136054</c:v>
                </c:pt>
                <c:pt idx="479">
                  <c:v>0.73951869252520241</c:v>
                </c:pt>
                <c:pt idx="480">
                  <c:v>0.74117642373380233</c:v>
                </c:pt>
                <c:pt idx="481">
                  <c:v>0.74283510271552822</c:v>
                </c:pt>
                <c:pt idx="482">
                  <c:v>0.74449473459206739</c:v>
                </c:pt>
                <c:pt idx="483">
                  <c:v>0.74615532451872113</c:v>
                </c:pt>
                <c:pt idx="484">
                  <c:v>0.74781687768470284</c:v>
                </c:pt>
                <c:pt idx="485">
                  <c:v>0.74947939931344021</c:v>
                </c:pt>
                <c:pt idx="486">
                  <c:v>0.75114289466287842</c:v>
                </c:pt>
                <c:pt idx="487">
                  <c:v>0.75280736902578949</c:v>
                </c:pt>
                <c:pt idx="488">
                  <c:v>0.75447282773008073</c:v>
                </c:pt>
                <c:pt idx="489">
                  <c:v>0.75613927613911325</c:v>
                </c:pt>
                <c:pt idx="490">
                  <c:v>0.7578067196520144</c:v>
                </c:pt>
                <c:pt idx="491">
                  <c:v>0.75947516370400425</c:v>
                </c:pt>
                <c:pt idx="492">
                  <c:v>0.76114461376671627</c:v>
                </c:pt>
                <c:pt idx="493">
                  <c:v>0.76281507534852799</c:v>
                </c:pt>
                <c:pt idx="494">
                  <c:v>0.76448655399489152</c:v>
                </c:pt>
                <c:pt idx="495">
                  <c:v>0.76615905528866901</c:v>
                </c:pt>
                <c:pt idx="496">
                  <c:v>0.76783258485047168</c:v>
                </c:pt>
                <c:pt idx="497">
                  <c:v>0.7695071483390038</c:v>
                </c:pt>
                <c:pt idx="498">
                  <c:v>0.77118275145140602</c:v>
                </c:pt>
                <c:pt idx="499">
                  <c:v>0.77285939992360952</c:v>
                </c:pt>
                <c:pt idx="500">
                  <c:v>0.77453709953068661</c:v>
                </c:pt>
                <c:pt idx="501">
                  <c:v>0.77621585608721122</c:v>
                </c:pt>
                <c:pt idx="502">
                  <c:v>0.77789567544761895</c:v>
                </c:pt>
                <c:pt idx="503">
                  <c:v>0.77957656350657456</c:v>
                </c:pt>
                <c:pt idx="504">
                  <c:v>0.781258526199341</c:v>
                </c:pt>
                <c:pt idx="505">
                  <c:v>0.78294156950215332</c:v>
                </c:pt>
                <c:pt idx="506">
                  <c:v>0.78462569943259763</c:v>
                </c:pt>
                <c:pt idx="507">
                  <c:v>0.78631092204999309</c:v>
                </c:pt>
                <c:pt idx="508">
                  <c:v>0.78799724345577804</c:v>
                </c:pt>
                <c:pt idx="509">
                  <c:v>0.78968466979390273</c:v>
                </c:pt>
                <c:pt idx="510">
                  <c:v>0.79137320725122251</c:v>
                </c:pt>
                <c:pt idx="511">
                  <c:v>0.79306286205790011</c:v>
                </c:pt>
                <c:pt idx="512">
                  <c:v>0.79475364048780728</c:v>
                </c:pt>
                <c:pt idx="513">
                  <c:v>0.79644554885893615</c:v>
                </c:pt>
                <c:pt idx="514">
                  <c:v>0.79813859353381122</c:v>
                </c:pt>
                <c:pt idx="515">
                  <c:v>0.79983278091990795</c:v>
                </c:pt>
                <c:pt idx="516">
                  <c:v>0.8015281174700768</c:v>
                </c:pt>
                <c:pt idx="517">
                  <c:v>0.80322460968296827</c:v>
                </c:pt>
                <c:pt idx="518">
                  <c:v>0.80492226410346879</c:v>
                </c:pt>
                <c:pt idx="519">
                  <c:v>0.80662108732313642</c:v>
                </c:pt>
                <c:pt idx="520">
                  <c:v>0.80832108598064345</c:v>
                </c:pt>
                <c:pt idx="521">
                  <c:v>0.81002226676222477</c:v>
                </c:pt>
                <c:pt idx="522">
                  <c:v>0.81172463640213022</c:v>
                </c:pt>
                <c:pt idx="523">
                  <c:v>0.81342820168308327</c:v>
                </c:pt>
                <c:pt idx="524">
                  <c:v>0.81513296943674296</c:v>
                </c:pt>
                <c:pt idx="525">
                  <c:v>0.8168389465441741</c:v>
                </c:pt>
                <c:pt idx="526">
                  <c:v>0.81854613993632008</c:v>
                </c:pt>
                <c:pt idx="527">
                  <c:v>0.82025455659448432</c:v>
                </c:pt>
                <c:pt idx="528">
                  <c:v>0.82196420355081246</c:v>
                </c:pt>
                <c:pt idx="529">
                  <c:v>0.82367508788878685</c:v>
                </c:pt>
                <c:pt idx="530">
                  <c:v>0.82538721674371995</c:v>
                </c:pt>
                <c:pt idx="531">
                  <c:v>0.82710059730325902</c:v>
                </c:pt>
                <c:pt idx="532">
                  <c:v>0.82881523680789293</c:v>
                </c:pt>
                <c:pt idx="533">
                  <c:v>0.83053114255146798</c:v>
                </c:pt>
                <c:pt idx="534">
                  <c:v>0.83224832188170561</c:v>
                </c:pt>
                <c:pt idx="535">
                  <c:v>0.83396678220073317</c:v>
                </c:pt>
                <c:pt idx="536">
                  <c:v>0.83568653096561207</c:v>
                </c:pt>
                <c:pt idx="537">
                  <c:v>0.83740757568887991</c:v>
                </c:pt>
                <c:pt idx="538">
                  <c:v>0.83912992393909447</c:v>
                </c:pt>
                <c:pt idx="539">
                  <c:v>0.84085358334138727</c:v>
                </c:pt>
                <c:pt idx="540">
                  <c:v>0.84257856157802025</c:v>
                </c:pt>
                <c:pt idx="541">
                  <c:v>0.84430486638895275</c:v>
                </c:pt>
                <c:pt idx="542">
                  <c:v>0.84603250557241205</c:v>
                </c:pt>
                <c:pt idx="543">
                  <c:v>0.84776148698547371</c:v>
                </c:pt>
                <c:pt idx="544">
                  <c:v>0.84949181854464606</c:v>
                </c:pt>
                <c:pt idx="545">
                  <c:v>0.85122350822646553</c:v>
                </c:pt>
                <c:pt idx="546">
                  <c:v>0.85295656406809384</c:v>
                </c:pt>
                <c:pt idx="547">
                  <c:v>0.85469099416792771</c:v>
                </c:pt>
                <c:pt idx="548">
                  <c:v>0.85642680668621329</c:v>
                </c:pt>
                <c:pt idx="549">
                  <c:v>0.85816400984566776</c:v>
                </c:pt>
                <c:pt idx="550">
                  <c:v>0.85990261193211004</c:v>
                </c:pt>
                <c:pt idx="551">
                  <c:v>0.86164262129509828</c:v>
                </c:pt>
                <c:pt idx="552">
                  <c:v>0.86338404634857513</c:v>
                </c:pt>
                <c:pt idx="553">
                  <c:v>0.86512689557152211</c:v>
                </c:pt>
                <c:pt idx="554">
                  <c:v>0.86687117750861975</c:v>
                </c:pt>
                <c:pt idx="555">
                  <c:v>0.86861690077091813</c:v>
                </c:pt>
                <c:pt idx="556">
                  <c:v>0.87036407403651517</c:v>
                </c:pt>
                <c:pt idx="557">
                  <c:v>0.8721127060512418</c:v>
                </c:pt>
                <c:pt idx="558">
                  <c:v>0.87386280562935825</c:v>
                </c:pt>
                <c:pt idx="559">
                  <c:v>0.8756143816542572</c:v>
                </c:pt>
                <c:pt idx="560">
                  <c:v>0.87736744307917602</c:v>
                </c:pt>
                <c:pt idx="561">
                  <c:v>0.87912199892791754</c:v>
                </c:pt>
                <c:pt idx="562">
                  <c:v>0.88087805829558163</c:v>
                </c:pt>
                <c:pt idx="563">
                  <c:v>0.88263563034930481</c:v>
                </c:pt>
                <c:pt idx="564">
                  <c:v>0.88439472432900734</c:v>
                </c:pt>
                <c:pt idx="565">
                  <c:v>0.88615534954815378</c:v>
                </c:pt>
                <c:pt idx="566">
                  <c:v>0.88791751539452002</c:v>
                </c:pt>
                <c:pt idx="567">
                  <c:v>0.88968123133097032</c:v>
                </c:pt>
                <c:pt idx="568">
                  <c:v>0.89144650689624694</c:v>
                </c:pt>
                <c:pt idx="569">
                  <c:v>0.89321335170576566</c:v>
                </c:pt>
                <c:pt idx="570">
                  <c:v>0.89498177545242452</c:v>
                </c:pt>
                <c:pt idx="571">
                  <c:v>0.89675178790742316</c:v>
                </c:pt>
                <c:pt idx="572">
                  <c:v>0.89852339892109034</c:v>
                </c:pt>
                <c:pt idx="573">
                  <c:v>0.90029661842372355</c:v>
                </c:pt>
                <c:pt idx="574">
                  <c:v>0.90207145642643982</c:v>
                </c:pt>
                <c:pt idx="575">
                  <c:v>0.90384792302203665</c:v>
                </c:pt>
                <c:pt idx="576">
                  <c:v>0.90562602838586437</c:v>
                </c:pt>
                <c:pt idx="577">
                  <c:v>0.90740578277671124</c:v>
                </c:pt>
                <c:pt idx="578">
                  <c:v>0.90918719653769631</c:v>
                </c:pt>
                <c:pt idx="579">
                  <c:v>0.91097028009717917</c:v>
                </c:pt>
                <c:pt idx="580">
                  <c:v>0.91275504396967744</c:v>
                </c:pt>
                <c:pt idx="581">
                  <c:v>0.91454149875679747</c:v>
                </c:pt>
                <c:pt idx="582">
                  <c:v>0.91632965514817899</c:v>
                </c:pt>
                <c:pt idx="583">
                  <c:v>0.91811952392245033</c:v>
                </c:pt>
                <c:pt idx="584">
                  <c:v>0.91991111594819519</c:v>
                </c:pt>
                <c:pt idx="585">
                  <c:v>0.92170444218493619</c:v>
                </c:pt>
                <c:pt idx="586">
                  <c:v>0.92349951368412753</c:v>
                </c:pt>
                <c:pt idx="587">
                  <c:v>0.92529634159016405</c:v>
                </c:pt>
                <c:pt idx="588">
                  <c:v>0.92709493714139923</c:v>
                </c:pt>
                <c:pt idx="589">
                  <c:v>0.92889531167118344</c:v>
                </c:pt>
                <c:pt idx="590">
                  <c:v>0.93069747660890967</c:v>
                </c:pt>
                <c:pt idx="591">
                  <c:v>0.93250144348107811</c:v>
                </c:pt>
                <c:pt idx="592">
                  <c:v>0.93430722391237087</c:v>
                </c:pt>
                <c:pt idx="593">
                  <c:v>0.93611482962674564</c:v>
                </c:pt>
                <c:pt idx="594">
                  <c:v>0.93792427244854026</c:v>
                </c:pt>
                <c:pt idx="595">
                  <c:v>0.93973556430359584</c:v>
                </c:pt>
                <c:pt idx="596">
                  <c:v>0.94154871722039113</c:v>
                </c:pt>
                <c:pt idx="597">
                  <c:v>0.94336374333119699</c:v>
                </c:pt>
                <c:pt idx="598">
                  <c:v>0.94518065487324199</c:v>
                </c:pt>
                <c:pt idx="599">
                  <c:v>0.94699946418989811</c:v>
                </c:pt>
                <c:pt idx="600">
                  <c:v>0.94882018373188004</c:v>
                </c:pt>
                <c:pt idx="601">
                  <c:v>0.95064282605846229</c:v>
                </c:pt>
                <c:pt idx="602">
                  <c:v>0.95246740383871198</c:v>
                </c:pt>
                <c:pt idx="603">
                  <c:v>0.95429392985274086</c:v>
                </c:pt>
                <c:pt idx="604">
                  <c:v>0.95612241699297251</c:v>
                </c:pt>
                <c:pt idx="605">
                  <c:v>0.95795287826542708</c:v>
                </c:pt>
                <c:pt idx="606">
                  <c:v>0.95978532679102746</c:v>
                </c:pt>
                <c:pt idx="607">
                  <c:v>0.96161977580691893</c:v>
                </c:pt>
                <c:pt idx="608">
                  <c:v>0.96345623866781049</c:v>
                </c:pt>
                <c:pt idx="609">
                  <c:v>0.96529472884733503</c:v>
                </c:pt>
                <c:pt idx="610">
                  <c:v>0.96713525993942628</c:v>
                </c:pt>
                <c:pt idx="611">
                  <c:v>0.96897784565971756</c:v>
                </c:pt>
                <c:pt idx="612">
                  <c:v>0.97082249984696001</c:v>
                </c:pt>
                <c:pt idx="613">
                  <c:v>0.97266923646446024</c:v>
                </c:pt>
                <c:pt idx="614">
                  <c:v>0.97451806960153886</c:v>
                </c:pt>
                <c:pt idx="615">
                  <c:v>0.97636901347501026</c:v>
                </c:pt>
                <c:pt idx="616">
                  <c:v>0.97822208243068198</c:v>
                </c:pt>
                <c:pt idx="617">
                  <c:v>0.98007729094487939</c:v>
                </c:pt>
                <c:pt idx="618">
                  <c:v>0.98193465362598586</c:v>
                </c:pt>
                <c:pt idx="619">
                  <c:v>0.98379418521601392</c:v>
                </c:pt>
                <c:pt idx="620">
                  <c:v>0.98565590059218966</c:v>
                </c:pt>
                <c:pt idx="621">
                  <c:v>0.9875198147685682</c:v>
                </c:pt>
                <c:pt idx="622">
                  <c:v>0.98938594289766768</c:v>
                </c:pt>
                <c:pt idx="623">
                  <c:v>0.99125430027212968</c:v>
                </c:pt>
                <c:pt idx="624">
                  <c:v>0.99312490232640194</c:v>
                </c:pt>
                <c:pt idx="625">
                  <c:v>0.99499776463844836</c:v>
                </c:pt>
                <c:pt idx="626">
                  <c:v>0.99687290293148001</c:v>
                </c:pt>
                <c:pt idx="627">
                  <c:v>0.99875033307571814</c:v>
                </c:pt>
                <c:pt idx="628">
                  <c:v>1.0006300710901759</c:v>
                </c:pt>
                <c:pt idx="629">
                  <c:v>1.002512133144472</c:v>
                </c:pt>
                <c:pt idx="630">
                  <c:v>1.0043965355606688</c:v>
                </c:pt>
                <c:pt idx="631">
                  <c:v>1.006283294815139</c:v>
                </c:pt>
                <c:pt idx="632">
                  <c:v>1.0081724275404578</c:v>
                </c:pt>
                <c:pt idx="633">
                  <c:v>1.0100639505273283</c:v>
                </c:pt>
                <c:pt idx="634">
                  <c:v>1.0119578807265308</c:v>
                </c:pt>
                <c:pt idx="635">
                  <c:v>1.0138542352509032</c:v>
                </c:pt>
                <c:pt idx="636">
                  <c:v>1.0157530313773533</c:v>
                </c:pt>
                <c:pt idx="637">
                  <c:v>1.0176542865488982</c:v>
                </c:pt>
                <c:pt idx="638">
                  <c:v>1.0195580183767383</c:v>
                </c:pt>
                <c:pt idx="639">
                  <c:v>1.0214642446423603</c:v>
                </c:pt>
                <c:pt idx="640">
                  <c:v>1.0233729832996727</c:v>
                </c:pt>
                <c:pt idx="641">
                  <c:v>1.0252842524771746</c:v>
                </c:pt>
                <c:pt idx="642">
                  <c:v>1.0271980704801593</c:v>
                </c:pt>
                <c:pt idx="643">
                  <c:v>1.0291144557929481</c:v>
                </c:pt>
                <c:pt idx="644">
                  <c:v>1.0310334270811623</c:v>
                </c:pt>
                <c:pt idx="645">
                  <c:v>1.0329550031940284</c:v>
                </c:pt>
                <c:pt idx="646">
                  <c:v>1.0348792031667202</c:v>
                </c:pt>
                <c:pt idx="647">
                  <c:v>1.0368060462227366</c:v>
                </c:pt>
                <c:pt idx="648">
                  <c:v>1.0387355517763173</c:v>
                </c:pt>
                <c:pt idx="649">
                  <c:v>1.0406677394348947</c:v>
                </c:pt>
                <c:pt idx="650">
                  <c:v>1.0426026290015871</c:v>
                </c:pt>
                <c:pt idx="651">
                  <c:v>1.0445402404777302</c:v>
                </c:pt>
                <c:pt idx="652">
                  <c:v>1.0464805940654469</c:v>
                </c:pt>
                <c:pt idx="653">
                  <c:v>1.0484237101702585</c:v>
                </c:pt>
                <c:pt idx="654">
                  <c:v>1.0503696094037407</c:v>
                </c:pt>
                <c:pt idx="655">
                  <c:v>1.0523183125862174</c:v>
                </c:pt>
                <c:pt idx="656">
                  <c:v>1.0542698407495001</c:v>
                </c:pt>
                <c:pt idx="657">
                  <c:v>1.0562242151396704</c:v>
                </c:pt>
                <c:pt idx="658">
                  <c:v>1.0581814572199089</c:v>
                </c:pt>
                <c:pt idx="659">
                  <c:v>1.0601415886733661</c:v>
                </c:pt>
                <c:pt idx="660">
                  <c:v>1.0621046314060847</c:v>
                </c:pt>
                <c:pt idx="661">
                  <c:v>1.064070607549966</c:v>
                </c:pt>
                <c:pt idx="662">
                  <c:v>1.066039539465784</c:v>
                </c:pt>
                <c:pt idx="663">
                  <c:v>1.0680114497462514</c:v>
                </c:pt>
                <c:pt idx="664">
                  <c:v>1.0699863612191352</c:v>
                </c:pt>
                <c:pt idx="665">
                  <c:v>1.0719642969504204</c:v>
                </c:pt>
                <c:pt idx="666">
                  <c:v>1.073945280247532</c:v>
                </c:pt>
                <c:pt idx="667">
                  <c:v>1.0759293346626013</c:v>
                </c:pt>
                <c:pt idx="668">
                  <c:v>1.077916483995798</c:v>
                </c:pt>
                <c:pt idx="669">
                  <c:v>1.0799067522987054</c:v>
                </c:pt>
                <c:pt idx="670">
                  <c:v>1.081900163877761</c:v>
                </c:pt>
                <c:pt idx="671">
                  <c:v>1.0838967432977507</c:v>
                </c:pt>
                <c:pt idx="672">
                  <c:v>1.0858965153853626</c:v>
                </c:pt>
                <c:pt idx="673">
                  <c:v>1.0878995052327984</c:v>
                </c:pt>
                <c:pt idx="674">
                  <c:v>1.0899057382014508</c:v>
                </c:pt>
                <c:pt idx="675">
                  <c:v>1.0919152399256387</c:v>
                </c:pt>
                <c:pt idx="676">
                  <c:v>1.0939280363164061</c:v>
                </c:pt>
                <c:pt idx="677">
                  <c:v>1.0959441535653882</c:v>
                </c:pt>
                <c:pt idx="678">
                  <c:v>1.0979636181487427</c:v>
                </c:pt>
                <c:pt idx="679">
                  <c:v>1.0999864568311462</c:v>
                </c:pt>
                <c:pt idx="680">
                  <c:v>1.1020126966698627</c:v>
                </c:pt>
                <c:pt idx="681">
                  <c:v>1.1040423650188806</c:v>
                </c:pt>
                <c:pt idx="682">
                  <c:v>1.1060754895331211</c:v>
                </c:pt>
                <c:pt idx="683">
                  <c:v>1.1081120981727191</c:v>
                </c:pt>
                <c:pt idx="684">
                  <c:v>1.1101522192073827</c:v>
                </c:pt>
                <c:pt idx="685">
                  <c:v>1.1121958812208208</c:v>
                </c:pt>
                <c:pt idx="686">
                  <c:v>1.114243113115259</c:v>
                </c:pt>
                <c:pt idx="687">
                  <c:v>1.116293944116024</c:v>
                </c:pt>
                <c:pt idx="688">
                  <c:v>1.118348403776217</c:v>
                </c:pt>
                <c:pt idx="689">
                  <c:v>1.1204065219814663</c:v>
                </c:pt>
                <c:pt idx="690">
                  <c:v>1.1224683289547643</c:v>
                </c:pt>
                <c:pt idx="691">
                  <c:v>1.1245338552613913</c:v>
                </c:pt>
                <c:pt idx="692">
                  <c:v>1.1266031318139269</c:v>
                </c:pt>
                <c:pt idx="693">
                  <c:v>1.1286761898773516</c:v>
                </c:pt>
                <c:pt idx="694">
                  <c:v>1.1307530610742409</c:v>
                </c:pt>
                <c:pt idx="695">
                  <c:v>1.1328337773900499</c:v>
                </c:pt>
                <c:pt idx="696">
                  <c:v>1.1349183711784987</c:v>
                </c:pt>
                <c:pt idx="697">
                  <c:v>1.1370068751670503</c:v>
                </c:pt>
                <c:pt idx="698">
                  <c:v>1.1390993224624926</c:v>
                </c:pt>
                <c:pt idx="699">
                  <c:v>1.1411957465566196</c:v>
                </c:pt>
                <c:pt idx="700">
                  <c:v>1.1432961813320173</c:v>
                </c:pt>
                <c:pt idx="701">
                  <c:v>1.1454006610679586</c:v>
                </c:pt>
                <c:pt idx="702">
                  <c:v>1.1475092204464035</c:v>
                </c:pt>
                <c:pt idx="703">
                  <c:v>1.1496218945581125</c:v>
                </c:pt>
                <c:pt idx="704">
                  <c:v>1.1517387189088737</c:v>
                </c:pt>
                <c:pt idx="705">
                  <c:v>1.1538597294258439</c:v>
                </c:pt>
                <c:pt idx="706">
                  <c:v>1.1559849624640133</c:v>
                </c:pt>
                <c:pt idx="707">
                  <c:v>1.1581144548127842</c:v>
                </c:pt>
                <c:pt idx="708">
                  <c:v>1.1602482437026811</c:v>
                </c:pt>
                <c:pt idx="709">
                  <c:v>1.1623863668121839</c:v>
                </c:pt>
                <c:pt idx="710">
                  <c:v>1.164528862274689</c:v>
                </c:pt>
                <c:pt idx="711">
                  <c:v>1.1666757686856097</c:v>
                </c:pt>
                <c:pt idx="712">
                  <c:v>1.1688271251096021</c:v>
                </c:pt>
                <c:pt idx="713">
                  <c:v>1.1709829710879402</c:v>
                </c:pt>
                <c:pt idx="714">
                  <c:v>1.1731433466460257</c:v>
                </c:pt>
                <c:pt idx="715">
                  <c:v>1.1753082923010449</c:v>
                </c:pt>
                <c:pt idx="716">
                  <c:v>1.1774778490697753</c:v>
                </c:pt>
                <c:pt idx="717">
                  <c:v>1.1796520584765402</c:v>
                </c:pt>
                <c:pt idx="718">
                  <c:v>1.1818309625613255</c:v>
                </c:pt>
                <c:pt idx="719">
                  <c:v>1.1840146038880461</c:v>
                </c:pt>
                <c:pt idx="720">
                  <c:v>1.1862030255529836</c:v>
                </c:pt>
                <c:pt idx="721">
                  <c:v>1.1883962711933838</c:v>
                </c:pt>
                <c:pt idx="722">
                  <c:v>1.1905943849962284</c:v>
                </c:pt>
                <c:pt idx="723">
                  <c:v>1.1927974117071796</c:v>
                </c:pt>
                <c:pt idx="724">
                  <c:v>1.1950053966397018</c:v>
                </c:pt>
                <c:pt idx="725">
                  <c:v>1.1972183856843699</c:v>
                </c:pt>
                <c:pt idx="726">
                  <c:v>1.1994364253183571</c:v>
                </c:pt>
                <c:pt idx="727">
                  <c:v>1.2016595626151223</c:v>
                </c:pt>
                <c:pt idx="728">
                  <c:v>1.203887845254288</c:v>
                </c:pt>
                <c:pt idx="729">
                  <c:v>1.206121321531721</c:v>
                </c:pt>
                <c:pt idx="730">
                  <c:v>1.2083600403698169</c:v>
                </c:pt>
                <c:pt idx="731">
                  <c:v>1.2106040513279976</c:v>
                </c:pt>
                <c:pt idx="732">
                  <c:v>1.2128534046134196</c:v>
                </c:pt>
                <c:pt idx="733">
                  <c:v>1.2151081510919097</c:v>
                </c:pt>
                <c:pt idx="734">
                  <c:v>1.2173683422991211</c:v>
                </c:pt>
                <c:pt idx="735">
                  <c:v>1.2196340304519238</c:v>
                </c:pt>
                <c:pt idx="736">
                  <c:v>1.22190526846003</c:v>
                </c:pt>
                <c:pt idx="737">
                  <c:v>1.2241821099378682</c:v>
                </c:pt>
                <c:pt idx="738">
                  <c:v>1.2264646092166995</c:v>
                </c:pt>
                <c:pt idx="739">
                  <c:v>1.2287528213569947</c:v>
                </c:pt>
                <c:pt idx="740">
                  <c:v>1.2310468021610701</c:v>
                </c:pt>
                <c:pt idx="741">
                  <c:v>1.2333466081859932</c:v>
                </c:pt>
                <c:pt idx="742">
                  <c:v>1.2356522967567649</c:v>
                </c:pt>
                <c:pt idx="743">
                  <c:v>1.2379639259797806</c:v>
                </c:pt>
                <c:pt idx="744">
                  <c:v>1.2402815547565811</c:v>
                </c:pt>
                <c:pt idx="745">
                  <c:v>1.2426052427979053</c:v>
                </c:pt>
                <c:pt idx="746">
                  <c:v>1.2449350506380401</c:v>
                </c:pt>
                <c:pt idx="747">
                  <c:v>1.2472710396494864</c:v>
                </c:pt>
                <c:pt idx="748">
                  <c:v>1.2496132720579454</c:v>
                </c:pt>
                <c:pt idx="749">
                  <c:v>1.2519618109576305</c:v>
                </c:pt>
                <c:pt idx="750">
                  <c:v>1.2543167203269197</c:v>
                </c:pt>
                <c:pt idx="751">
                  <c:v>1.2566780650443516</c:v>
                </c:pt>
                <c:pt idx="752">
                  <c:v>1.2590459109049768</c:v>
                </c:pt>
                <c:pt idx="753">
                  <c:v>1.2614203246370732</c:v>
                </c:pt>
                <c:pt idx="754">
                  <c:v>1.2638013739192362</c:v>
                </c:pt>
                <c:pt idx="755">
                  <c:v>1.2661891273978494</c:v>
                </c:pt>
                <c:pt idx="756">
                  <c:v>1.2685836547049556</c:v>
                </c:pt>
                <c:pt idx="757">
                  <c:v>1.2709850264765241</c:v>
                </c:pt>
                <c:pt idx="758">
                  <c:v>1.2733933143711396</c:v>
                </c:pt>
                <c:pt idx="759">
                  <c:v>1.2758085910891173</c:v>
                </c:pt>
                <c:pt idx="760">
                  <c:v>1.2782309303920485</c:v>
                </c:pt>
                <c:pt idx="761">
                  <c:v>1.2806604071228087</c:v>
                </c:pt>
                <c:pt idx="762">
                  <c:v>1.2830970972260167</c:v>
                </c:pt>
                <c:pt idx="763">
                  <c:v>1.2855410777689751</c:v>
                </c:pt>
                <c:pt idx="764">
                  <c:v>1.2879924269630956</c:v>
                </c:pt>
                <c:pt idx="765">
                  <c:v>1.2904512241858301</c:v>
                </c:pt>
                <c:pt idx="766">
                  <c:v>1.2929175500031103</c:v>
                </c:pt>
                <c:pt idx="767">
                  <c:v>1.2953914861923228</c:v>
                </c:pt>
                <c:pt idx="768">
                  <c:v>1.2978731157658301</c:v>
                </c:pt>
                <c:pt idx="769">
                  <c:v>1.3003625229950431</c:v>
                </c:pt>
                <c:pt idx="770">
                  <c:v>1.3028597934350792</c:v>
                </c:pt>
                <c:pt idx="771">
                  <c:v>1.305365013950007</c:v>
                </c:pt>
                <c:pt idx="772">
                  <c:v>1.3078782727387019</c:v>
                </c:pt>
                <c:pt idx="773">
                  <c:v>1.3103996593613267</c:v>
                </c:pt>
                <c:pt idx="774">
                  <c:v>1.3129292647664577</c:v>
                </c:pt>
                <c:pt idx="775">
                  <c:v>1.3154671813188761</c:v>
                </c:pt>
                <c:pt idx="776">
                  <c:v>1.3180135028280358</c:v>
                </c:pt>
                <c:pt idx="777">
                  <c:v>1.3205683245772395</c:v>
                </c:pt>
                <c:pt idx="778">
                  <c:v>1.3231317433535354</c:v>
                </c:pt>
                <c:pt idx="779">
                  <c:v>1.3257038574783555</c:v>
                </c:pt>
                <c:pt idx="780">
                  <c:v>1.3282847668389242</c:v>
                </c:pt>
                <c:pt idx="781">
                  <c:v>1.3308745729204516</c:v>
                </c:pt>
                <c:pt idx="782">
                  <c:v>1.3334733788391437</c:v>
                </c:pt>
                <c:pt idx="783">
                  <c:v>1.3360812893760419</c:v>
                </c:pt>
                <c:pt idx="784">
                  <c:v>1.3386984110117326</c:v>
                </c:pt>
                <c:pt idx="785">
                  <c:v>1.3413248519619383</c:v>
                </c:pt>
                <c:pt idx="786">
                  <c:v>1.3439607222140277</c:v>
                </c:pt>
                <c:pt idx="787">
                  <c:v>1.346606133564463</c:v>
                </c:pt>
                <c:pt idx="788">
                  <c:v>1.349261199657227</c:v>
                </c:pt>
                <c:pt idx="789">
                  <c:v>1.3519260360232399</c:v>
                </c:pt>
                <c:pt idx="790">
                  <c:v>1.3546007601208223</c:v>
                </c:pt>
                <c:pt idx="791">
                  <c:v>1.3572854913772119</c:v>
                </c:pt>
                <c:pt idx="792">
                  <c:v>1.3599803512311799</c:v>
                </c:pt>
                <c:pt idx="793">
                  <c:v>1.3626854631767866</c:v>
                </c:pt>
                <c:pt idx="794">
                  <c:v>1.3654009528082953</c:v>
                </c:pt>
                <c:pt idx="795">
                  <c:v>1.3681269478662963</c:v>
                </c:pt>
                <c:pt idx="796">
                  <c:v>1.3708635782850744</c:v>
                </c:pt>
                <c:pt idx="797">
                  <c:v>1.3736109762412594</c:v>
                </c:pt>
                <c:pt idx="798">
                  <c:v>1.3763692762037951</c:v>
                </c:pt>
                <c:pt idx="799">
                  <c:v>1.3791386149852864</c:v>
                </c:pt>
                <c:pt idx="800">
                  <c:v>1.3819191317947475</c:v>
                </c:pt>
                <c:pt idx="801">
                  <c:v>1.3847109682918146</c:v>
                </c:pt>
                <c:pt idx="802">
                  <c:v>1.3875142686424604</c:v>
                </c:pt>
                <c:pt idx="803">
                  <c:v>1.3903291795762631</c:v>
                </c:pt>
                <c:pt idx="804">
                  <c:v>1.393155850445289</c:v>
                </c:pt>
                <c:pt idx="805">
                  <c:v>1.3959944332846237</c:v>
                </c:pt>
                <c:pt idx="806">
                  <c:v>1.3988450828746297</c:v>
                </c:pt>
                <c:pt idx="807">
                  <c:v>1.401707956804972</c:v>
                </c:pt>
                <c:pt idx="808">
                  <c:v>1.4045832155404778</c:v>
                </c:pt>
                <c:pt idx="809">
                  <c:v>1.4074710224888936</c:v>
                </c:pt>
                <c:pt idx="810">
                  <c:v>1.4103715440706019</c:v>
                </c:pt>
                <c:pt idx="811">
                  <c:v>1.4132849497903655</c:v>
                </c:pt>
                <c:pt idx="812">
                  <c:v>1.4162114123111729</c:v>
                </c:pt>
                <c:pt idx="813">
                  <c:v>1.4191511075302472</c:v>
                </c:pt>
                <c:pt idx="814">
                  <c:v>1.4221042146573157</c:v>
                </c:pt>
                <c:pt idx="815">
                  <c:v>1.4250709162951885</c:v>
                </c:pt>
                <c:pt idx="816">
                  <c:v>1.4280513985227579</c:v>
                </c:pt>
                <c:pt idx="817">
                  <c:v>1.4310458509804835</c:v>
                </c:pt>
                <c:pt idx="818">
                  <c:v>1.4340544669584663</c:v>
                </c:pt>
                <c:pt idx="819">
                  <c:v>1.4370774434871887</c:v>
                </c:pt>
                <c:pt idx="820">
                  <c:v>1.4401149814310381</c:v>
                </c:pt>
                <c:pt idx="821">
                  <c:v>1.4431672855846884</c:v>
                </c:pt>
                <c:pt idx="822">
                  <c:v>1.4462345647724713</c:v>
                </c:pt>
                <c:pt idx="823">
                  <c:v>1.4493170319508257</c:v>
                </c:pt>
                <c:pt idx="824">
                  <c:v>1.4524149043139492</c:v>
                </c:pt>
                <c:pt idx="825">
                  <c:v>1.4555284034027705</c:v>
                </c:pt>
                <c:pt idx="826">
                  <c:v>1.4586577552173594</c:v>
                </c:pt>
                <c:pt idx="827">
                  <c:v>1.4618031903329167</c:v>
                </c:pt>
                <c:pt idx="828">
                  <c:v>1.4649649440194623</c:v>
                </c:pt>
                <c:pt idx="829">
                  <c:v>1.4681432563653747</c:v>
                </c:pt>
                <c:pt idx="830">
                  <c:v>1.4713383724049254</c:v>
                </c:pt>
                <c:pt idx="831">
                  <c:v>1.4745505422499643</c:v>
                </c:pt>
                <c:pt idx="832">
                  <c:v>1.4777800212259022</c:v>
                </c:pt>
                <c:pt idx="833">
                  <c:v>1.4810270700121857</c:v>
                </c:pt>
                <c:pt idx="834">
                  <c:v>1.4842919547874094</c:v>
                </c:pt>
                <c:pt idx="835">
                  <c:v>1.4875749473792665</c:v>
                </c:pt>
                <c:pt idx="836">
                  <c:v>1.4908763254195296</c:v>
                </c:pt>
                <c:pt idx="837">
                  <c:v>1.4941963725042506</c:v>
                </c:pt>
                <c:pt idx="838">
                  <c:v>1.497535378359399</c:v>
                </c:pt>
                <c:pt idx="839">
                  <c:v>1.5008936390121528</c:v>
                </c:pt>
                <c:pt idx="840">
                  <c:v>1.5042714569680777</c:v>
                </c:pt>
                <c:pt idx="841">
                  <c:v>1.5076691413944243</c:v>
                </c:pt>
                <c:pt idx="842">
                  <c:v>1.5110870083098062</c:v>
                </c:pt>
                <c:pt idx="843">
                  <c:v>1.5145253807805155</c:v>
                </c:pt>
                <c:pt idx="844">
                  <c:v>1.5179845891237538</c:v>
                </c:pt>
                <c:pt idx="845">
                  <c:v>1.5214649711180712</c:v>
                </c:pt>
                <c:pt idx="846">
                  <c:v>1.5249668722213112</c:v>
                </c:pt>
                <c:pt idx="847">
                  <c:v>1.5284906457963885</c:v>
                </c:pt>
                <c:pt idx="848">
                  <c:v>1.5320366533452261</c:v>
                </c:pt>
                <c:pt idx="849">
                  <c:v>1.5356052647512048</c:v>
                </c:pt>
                <c:pt idx="850">
                  <c:v>1.5391968585305005</c:v>
                </c:pt>
                <c:pt idx="851">
                  <c:v>1.5428118220926827</c:v>
                </c:pt>
                <c:pt idx="852">
                  <c:v>1.5464505520110015</c:v>
                </c:pt>
                <c:pt idx="853">
                  <c:v>1.5501134543027557</c:v>
                </c:pt>
                <c:pt idx="854">
                  <c:v>1.553800944720241</c:v>
                </c:pt>
                <c:pt idx="855">
                  <c:v>1.557513449052699</c:v>
                </c:pt>
                <c:pt idx="856">
                  <c:v>1.5612514034398077</c:v>
                </c:pt>
                <c:pt idx="857">
                  <c:v>1.5650152546971976</c:v>
                </c:pt>
                <c:pt idx="858">
                  <c:v>1.5688054606545823</c:v>
                </c:pt>
                <c:pt idx="859">
                  <c:v>1.5726224905070498</c:v>
                </c:pt>
                <c:pt idx="860">
                  <c:v>1.5764668251801526</c:v>
                </c:pt>
                <c:pt idx="861">
                  <c:v>1.58033895770942</c:v>
                </c:pt>
                <c:pt idx="862">
                  <c:v>1.584239393634979</c:v>
                </c:pt>
                <c:pt idx="863">
                  <c:v>1.5881686514120115</c:v>
                </c:pt>
                <c:pt idx="864">
                  <c:v>1.5921272628377769</c:v>
                </c:pt>
                <c:pt idx="865">
                  <c:v>1.5961157734960274</c:v>
                </c:pt>
                <c:pt idx="866">
                  <c:v>1.6001347432196311</c:v>
                </c:pt>
                <c:pt idx="867">
                  <c:v>1.6041847465723089</c:v>
                </c:pt>
                <c:pt idx="868">
                  <c:v>1.6082663733504243</c:v>
                </c:pt>
                <c:pt idx="869">
                  <c:v>1.6123802291058085</c:v>
                </c:pt>
                <c:pt idx="870">
                  <c:v>1.6165269356906786</c:v>
                </c:pt>
                <c:pt idx="871">
                  <c:v>1.6207071318257682</c:v>
                </c:pt>
                <c:pt idx="872">
                  <c:v>1.624921473692827</c:v>
                </c:pt>
                <c:pt idx="873">
                  <c:v>1.6291706355527533</c:v>
                </c:pt>
                <c:pt idx="874">
                  <c:v>1.6334553103906799</c:v>
                </c:pt>
                <c:pt idx="875">
                  <c:v>1.6377762105893909</c:v>
                </c:pt>
                <c:pt idx="876">
                  <c:v>1.6421340686325858</c:v>
                </c:pt>
                <c:pt idx="877">
                  <c:v>1.646529637839524</c:v>
                </c:pt>
                <c:pt idx="878">
                  <c:v>1.6509636931327747</c:v>
                </c:pt>
                <c:pt idx="879">
                  <c:v>1.6554370318407838</c:v>
                </c:pt>
                <c:pt idx="880">
                  <c:v>1.6599504745371942</c:v>
                </c:pt>
                <c:pt idx="881">
                  <c:v>1.6645048659188895</c:v>
                </c:pt>
                <c:pt idx="882">
                  <c:v>1.6691010757249134</c:v>
                </c:pt>
                <c:pt idx="883">
                  <c:v>1.6737399996985132</c:v>
                </c:pt>
                <c:pt idx="884">
                  <c:v>1.678422560594732</c:v>
                </c:pt>
                <c:pt idx="885">
                  <c:v>1.6831497092361165</c:v>
                </c:pt>
                <c:pt idx="886">
                  <c:v>1.6879224256192795</c:v>
                </c:pt>
                <c:pt idx="887">
                  <c:v>1.6927417200752284</c:v>
                </c:pt>
                <c:pt idx="888">
                  <c:v>1.6976086344865964</c:v>
                </c:pt>
                <c:pt idx="889">
                  <c:v>1.7025242435650747</c:v>
                </c:pt>
                <c:pt idx="890">
                  <c:v>1.7074896561926165</c:v>
                </c:pt>
                <c:pt idx="891">
                  <c:v>1.7125060168302064</c:v>
                </c:pt>
                <c:pt idx="892">
                  <c:v>1.7175745069982367</c:v>
                </c:pt>
                <c:pt idx="893">
                  <c:v>1.7226963468328642</c:v>
                </c:pt>
                <c:pt idx="894">
                  <c:v>1.7278727967229635</c:v>
                </c:pt>
                <c:pt idx="895">
                  <c:v>1.7331051590326778</c:v>
                </c:pt>
                <c:pt idx="896">
                  <c:v>1.7383947799149042</c:v>
                </c:pt>
                <c:pt idx="897">
                  <c:v>1.7437430512214265</c:v>
                </c:pt>
                <c:pt idx="898">
                  <c:v>1.749151412515868</c:v>
                </c:pt>
                <c:pt idx="899">
                  <c:v>1.7546213531960342</c:v>
                </c:pt>
                <c:pt idx="900">
                  <c:v>1.7601544147327797</c:v>
                </c:pt>
                <c:pt idx="901">
                  <c:v>1.7657521930329856</c:v>
                </c:pt>
                <c:pt idx="902">
                  <c:v>1.7714163409349202</c:v>
                </c:pt>
                <c:pt idx="903">
                  <c:v>1.7771485708447767</c:v>
                </c:pt>
                <c:pt idx="904">
                  <c:v>1.7829506575239715</c:v>
                </c:pt>
                <c:pt idx="905">
                  <c:v>1.7888244410374625</c:v>
                </c:pt>
                <c:pt idx="906">
                  <c:v>1.794771829874223</c:v>
                </c:pt>
                <c:pt idx="907">
                  <c:v>1.8007948042518449</c:v>
                </c:pt>
                <c:pt idx="908">
                  <c:v>1.8068954196182985</c:v>
                </c:pt>
                <c:pt idx="909">
                  <c:v>1.8130758103648315</c:v>
                </c:pt>
                <c:pt idx="910">
                  <c:v>1.8193381937652906</c:v>
                </c:pt>
                <c:pt idx="911">
                  <c:v>1.8256848741582987</c:v>
                </c:pt>
                <c:pt idx="912">
                  <c:v>1.8321182473902433</c:v>
                </c:pt>
                <c:pt idx="913">
                  <c:v>1.8386408055384433</c:v>
                </c:pt>
                <c:pt idx="914">
                  <c:v>1.8452551419356924</c:v>
                </c:pt>
                <c:pt idx="915">
                  <c:v>1.8519639565190971</c:v>
                </c:pt>
                <c:pt idx="916">
                  <c:v>1.8587700615282974</c:v>
                </c:pt>
                <c:pt idx="917">
                  <c:v>1.8656763875803097</c:v>
                </c:pt>
                <c:pt idx="918">
                  <c:v>1.8726859901508024</c:v>
                </c:pt>
                <c:pt idx="919">
                  <c:v>1.8798020564943114</c:v>
                </c:pt>
                <c:pt idx="920">
                  <c:v>1.8870279130389647</c:v>
                </c:pt>
                <c:pt idx="921">
                  <c:v>1.8943670332946427</c:v>
                </c:pt>
                <c:pt idx="922">
                  <c:v>1.9018230463172774</c:v>
                </c:pt>
                <c:pt idx="923">
                  <c:v>1.9093997457760223</c:v>
                </c:pt>
                <c:pt idx="924">
                  <c:v>1.9171010996747895</c:v>
                </c:pt>
                <c:pt idx="925">
                  <c:v>1.9249312607846352</c:v>
                </c:pt>
                <c:pt idx="926">
                  <c:v>1.9328945778492934</c:v>
                </c:pt>
                <c:pt idx="927">
                  <c:v>1.9409956076324197</c:v>
                </c:pt>
                <c:pt idx="928">
                  <c:v>1.9492391278823922</c:v>
                </c:pt>
                <c:pt idx="929">
                  <c:v>1.9576301512982908</c:v>
                </c:pt>
                <c:pt idx="930">
                  <c:v>1.9661739405898393</c:v>
                </c:pt>
                <c:pt idx="931">
                  <c:v>1.9748760247339228</c:v>
                </c:pt>
                <c:pt idx="932">
                  <c:v>1.9837422165417524</c:v>
                </c:pt>
                <c:pt idx="933">
                  <c:v>1.9927786316633531</c:v>
                </c:pt>
                <c:pt idx="934">
                  <c:v>2.001991709170472</c:v>
                </c:pt>
                <c:pt idx="935">
                  <c:v>2.0113882338751674</c:v>
                </c:pt>
                <c:pt idx="936">
                  <c:v>2.020975360559758</c:v>
                </c:pt>
                <c:pt idx="937">
                  <c:v>2.0307606403145986</c:v>
                </c:pt>
                <c:pt idx="938">
                  <c:v>2.0407520492038551</c:v>
                </c:pt>
                <c:pt idx="939">
                  <c:v>2.0509580195064272</c:v>
                </c:pt>
                <c:pt idx="940">
                  <c:v>2.0613874738098783</c:v>
                </c:pt>
                <c:pt idx="941">
                  <c:v>2.0720498622705312</c:v>
                </c:pt>
                <c:pt idx="942">
                  <c:v>2.0829552033930696</c:v>
                </c:pt>
                <c:pt idx="943">
                  <c:v>2.0941141287294496</c:v>
                </c:pt>
                <c:pt idx="944">
                  <c:v>2.1055379319500802</c:v>
                </c:pt>
                <c:pt idx="945">
                  <c:v>2.1172386228018838</c:v>
                </c:pt>
                <c:pt idx="946">
                  <c:v>2.1292289865389424</c:v>
                </c:pt>
                <c:pt idx="947">
                  <c:v>2.1415226494938877</c:v>
                </c:pt>
                <c:pt idx="948">
                  <c:v>2.1541341515543202</c:v>
                </c:pt>
                <c:pt idx="949">
                  <c:v>2.1670790264201636</c:v>
                </c:pt>
                <c:pt idx="950">
                  <c:v>2.1803738906488959</c:v>
                </c:pt>
                <c:pt idx="951">
                  <c:v>2.1940365426487189</c:v>
                </c:pt>
                <c:pt idx="952">
                  <c:v>2.2080860729603704</c:v>
                </c:pt>
                <c:pt idx="953">
                  <c:v>2.2225429873808769</c:v>
                </c:pt>
                <c:pt idx="954">
                  <c:v>2.2374293447348181</c:v>
                </c:pt>
                <c:pt idx="955">
                  <c:v>2.2527689113976384</c:v>
                </c:pt>
                <c:pt idx="956">
                  <c:v>2.2685873350328363</c:v>
                </c:pt>
                <c:pt idx="957">
                  <c:v>2.2849123404313652</c:v>
                </c:pt>
                <c:pt idx="958">
                  <c:v>2.3017739508549555</c:v>
                </c:pt>
                <c:pt idx="959">
                  <c:v>2.3192047389034065</c:v>
                </c:pt>
                <c:pt idx="960">
                  <c:v>2.3372401116753778</c:v>
                </c:pt>
                <c:pt idx="961">
                  <c:v>2.3559186359039095</c:v>
                </c:pt>
                <c:pt idx="962">
                  <c:v>2.3752824098621192</c:v>
                </c:pt>
                <c:pt idx="963">
                  <c:v>2.3953774902033489</c:v>
                </c:pt>
                <c:pt idx="964">
                  <c:v>2.4162543835897683</c:v>
                </c:pt>
                <c:pt idx="965">
                  <c:v>2.4379686150606985</c:v>
                </c:pt>
                <c:pt idx="966">
                  <c:v>2.4605813877102722</c:v>
                </c:pt>
                <c:pt idx="967">
                  <c:v>2.4841603515313286</c:v>
                </c:pt>
                <c:pt idx="968">
                  <c:v>2.5087805034373627</c:v>
                </c:pt>
                <c:pt idx="969">
                  <c:v>2.5345252457589931</c:v>
                </c:pt>
                <c:pt idx="970">
                  <c:v>2.5614876372826703</c:v>
                </c:pt>
                <c:pt idx="971">
                  <c:v>2.5897718796381004</c:v>
                </c:pt>
                <c:pt idx="972">
                  <c:v>2.6194950932116603</c:v>
                </c:pt>
                <c:pt idx="973">
                  <c:v>2.6507894516812325</c:v>
                </c:pt>
                <c:pt idx="974">
                  <c:v>2.6838047640208527</c:v>
                </c:pt>
                <c:pt idx="975">
                  <c:v>2.7187116192285075</c:v>
                </c:pt>
                <c:pt idx="976">
                  <c:v>2.755705244698424</c:v>
                </c:pt>
                <c:pt idx="977">
                  <c:v>2.7950102778742054</c:v>
                </c:pt>
                <c:pt idx="978">
                  <c:v>2.8368867181601214</c:v>
                </c:pt>
                <c:pt idx="979">
                  <c:v>2.8816374203647381</c:v>
                </c:pt>
                <c:pt idx="980">
                  <c:v>2.9296176248656653</c:v>
                </c:pt>
                <c:pt idx="981">
                  <c:v>2.9812472127834724</c:v>
                </c:pt>
                <c:pt idx="982">
                  <c:v>3.0370266575837261</c:v>
                </c:pt>
                <c:pt idx="983">
                  <c:v>3.0975580673268319</c:v>
                </c:pt>
                <c:pt idx="984">
                  <c:v>3.1635733560240737</c:v>
                </c:pt>
                <c:pt idx="985">
                  <c:v>3.2359725863818514</c:v>
                </c:pt>
                <c:pt idx="986">
                  <c:v>3.3158771297594303</c:v>
                </c:pt>
                <c:pt idx="987">
                  <c:v>3.4047049232338047</c:v>
                </c:pt>
                <c:pt idx="988">
                  <c:v>3.5042795692047091</c:v>
                </c:pt>
                <c:pt idx="989">
                  <c:v>3.6169928704828656</c:v>
                </c:pt>
                <c:pt idx="990">
                  <c:v>3.7460547671597038</c:v>
                </c:pt>
                <c:pt idx="991">
                  <c:v>3.895892266794307</c:v>
                </c:pt>
                <c:pt idx="992">
                  <c:v>4.072815162209551</c:v>
                </c:pt>
                <c:pt idx="993">
                  <c:v>4.2861887587279934</c:v>
                </c:pt>
                <c:pt idx="994">
                  <c:v>4.5506438378967271</c:v>
                </c:pt>
                <c:pt idx="995">
                  <c:v>4.8906176758367819</c:v>
                </c:pt>
                <c:pt idx="996">
                  <c:v>5.3508293349986129</c:v>
                </c:pt>
                <c:pt idx="997">
                  <c:v>6.0247551771014969</c:v>
                </c:pt>
                <c:pt idx="998">
                  <c:v>7.1546743240632091</c:v>
                </c:pt>
                <c:pt idx="999">
                  <c:v>9.7041990581267914</c:v>
                </c:pt>
              </c:numCache>
            </c:numRef>
          </c:yVal>
          <c:smooth val="0"/>
        </c:ser>
        <c:ser>
          <c:idx val="6"/>
          <c:order val="6"/>
          <c:marker>
            <c:symbol val="none"/>
          </c:marker>
          <c:xVal>
            <c:numRef>
              <c:f>APropertiesDimless!$L$7:$L$1007</c:f>
              <c:numCache>
                <c:formatCode>0.000</c:formatCode>
                <c:ptCount val="1001"/>
                <c:pt idx="0">
                  <c:v>0</c:v>
                </c:pt>
                <c:pt idx="1">
                  <c:v>1E-3</c:v>
                </c:pt>
                <c:pt idx="2">
                  <c:v>2E-3</c:v>
                </c:pt>
                <c:pt idx="3">
                  <c:v>3.0000000000000001E-3</c:v>
                </c:pt>
                <c:pt idx="4">
                  <c:v>4.0000000000000001E-3</c:v>
                </c:pt>
                <c:pt idx="5">
                  <c:v>5.0000000000000001E-3</c:v>
                </c:pt>
                <c:pt idx="6">
                  <c:v>6.0000000000000001E-3</c:v>
                </c:pt>
                <c:pt idx="7">
                  <c:v>7.0000000000000001E-3</c:v>
                </c:pt>
                <c:pt idx="8">
                  <c:v>8.0000000000000002E-3</c:v>
                </c:pt>
                <c:pt idx="9">
                  <c:v>8.9999999999999993E-3</c:v>
                </c:pt>
                <c:pt idx="10">
                  <c:v>0.01</c:v>
                </c:pt>
                <c:pt idx="11">
                  <c:v>1.0999999999999999E-2</c:v>
                </c:pt>
                <c:pt idx="12">
                  <c:v>1.2E-2</c:v>
                </c:pt>
                <c:pt idx="13">
                  <c:v>1.2999999999999999E-2</c:v>
                </c:pt>
                <c:pt idx="14">
                  <c:v>1.4E-2</c:v>
                </c:pt>
                <c:pt idx="15">
                  <c:v>1.4999999999999999E-2</c:v>
                </c:pt>
                <c:pt idx="16">
                  <c:v>1.6E-2</c:v>
                </c:pt>
                <c:pt idx="17">
                  <c:v>1.7000000000000001E-2</c:v>
                </c:pt>
                <c:pt idx="18">
                  <c:v>1.7999999999999999E-2</c:v>
                </c:pt>
                <c:pt idx="19">
                  <c:v>1.9E-2</c:v>
                </c:pt>
                <c:pt idx="20">
                  <c:v>0.02</c:v>
                </c:pt>
                <c:pt idx="21">
                  <c:v>2.1000000000000001E-2</c:v>
                </c:pt>
                <c:pt idx="22">
                  <c:v>2.1999999999999999E-2</c:v>
                </c:pt>
                <c:pt idx="23">
                  <c:v>2.3E-2</c:v>
                </c:pt>
                <c:pt idx="24">
                  <c:v>2.4E-2</c:v>
                </c:pt>
                <c:pt idx="25">
                  <c:v>2.5000000000000001E-2</c:v>
                </c:pt>
                <c:pt idx="26">
                  <c:v>2.5999999999999999E-2</c:v>
                </c:pt>
                <c:pt idx="27">
                  <c:v>2.7E-2</c:v>
                </c:pt>
                <c:pt idx="28">
                  <c:v>2.8000000000000001E-2</c:v>
                </c:pt>
                <c:pt idx="29">
                  <c:v>2.9000000000000001E-2</c:v>
                </c:pt>
                <c:pt idx="30">
                  <c:v>0.03</c:v>
                </c:pt>
                <c:pt idx="31">
                  <c:v>3.1E-2</c:v>
                </c:pt>
                <c:pt idx="32">
                  <c:v>3.2000000000000001E-2</c:v>
                </c:pt>
                <c:pt idx="33">
                  <c:v>3.3000000000000002E-2</c:v>
                </c:pt>
                <c:pt idx="34">
                  <c:v>3.4000000000000002E-2</c:v>
                </c:pt>
                <c:pt idx="35">
                  <c:v>3.5000000000000003E-2</c:v>
                </c:pt>
                <c:pt idx="36">
                  <c:v>3.5999999999999997E-2</c:v>
                </c:pt>
                <c:pt idx="37">
                  <c:v>3.6999999999999998E-2</c:v>
                </c:pt>
                <c:pt idx="38">
                  <c:v>3.7999999999999999E-2</c:v>
                </c:pt>
                <c:pt idx="39">
                  <c:v>3.9E-2</c:v>
                </c:pt>
                <c:pt idx="40">
                  <c:v>0.04</c:v>
                </c:pt>
                <c:pt idx="41">
                  <c:v>4.1000000000000002E-2</c:v>
                </c:pt>
                <c:pt idx="42">
                  <c:v>4.2000000000000003E-2</c:v>
                </c:pt>
                <c:pt idx="43">
                  <c:v>4.2999999999999997E-2</c:v>
                </c:pt>
                <c:pt idx="44">
                  <c:v>4.3999999999999997E-2</c:v>
                </c:pt>
                <c:pt idx="45">
                  <c:v>4.4999999999999998E-2</c:v>
                </c:pt>
                <c:pt idx="46">
                  <c:v>4.5999999999999999E-2</c:v>
                </c:pt>
                <c:pt idx="47">
                  <c:v>4.7E-2</c:v>
                </c:pt>
                <c:pt idx="48">
                  <c:v>4.8000000000000001E-2</c:v>
                </c:pt>
                <c:pt idx="49">
                  <c:v>4.9000000000000002E-2</c:v>
                </c:pt>
                <c:pt idx="50">
                  <c:v>0.05</c:v>
                </c:pt>
                <c:pt idx="51">
                  <c:v>5.0999999999999997E-2</c:v>
                </c:pt>
                <c:pt idx="52">
                  <c:v>5.1999999999999998E-2</c:v>
                </c:pt>
                <c:pt idx="53">
                  <c:v>5.2999999999999999E-2</c:v>
                </c:pt>
                <c:pt idx="54">
                  <c:v>5.3999999999999999E-2</c:v>
                </c:pt>
                <c:pt idx="55">
                  <c:v>5.5E-2</c:v>
                </c:pt>
                <c:pt idx="56">
                  <c:v>5.6000000000000001E-2</c:v>
                </c:pt>
                <c:pt idx="57">
                  <c:v>5.7000000000000002E-2</c:v>
                </c:pt>
                <c:pt idx="58">
                  <c:v>5.8000000000000003E-2</c:v>
                </c:pt>
                <c:pt idx="59">
                  <c:v>5.8999999999999997E-2</c:v>
                </c:pt>
                <c:pt idx="60">
                  <c:v>0.06</c:v>
                </c:pt>
                <c:pt idx="61">
                  <c:v>6.0999999999999999E-2</c:v>
                </c:pt>
                <c:pt idx="62">
                  <c:v>6.2E-2</c:v>
                </c:pt>
                <c:pt idx="63">
                  <c:v>6.3E-2</c:v>
                </c:pt>
                <c:pt idx="64">
                  <c:v>6.4000000000000001E-2</c:v>
                </c:pt>
                <c:pt idx="65">
                  <c:v>6.5000000000000002E-2</c:v>
                </c:pt>
                <c:pt idx="66">
                  <c:v>6.6000000000000003E-2</c:v>
                </c:pt>
                <c:pt idx="67">
                  <c:v>6.7000000000000004E-2</c:v>
                </c:pt>
                <c:pt idx="68">
                  <c:v>6.8000000000000005E-2</c:v>
                </c:pt>
                <c:pt idx="69">
                  <c:v>6.9000000000000006E-2</c:v>
                </c:pt>
                <c:pt idx="70">
                  <c:v>7.0000000000000007E-2</c:v>
                </c:pt>
                <c:pt idx="71">
                  <c:v>7.0999999999999994E-2</c:v>
                </c:pt>
                <c:pt idx="72">
                  <c:v>7.1999999999999995E-2</c:v>
                </c:pt>
                <c:pt idx="73">
                  <c:v>7.2999999999999995E-2</c:v>
                </c:pt>
                <c:pt idx="74">
                  <c:v>7.3999999999999996E-2</c:v>
                </c:pt>
                <c:pt idx="75">
                  <c:v>7.4999999999999997E-2</c:v>
                </c:pt>
                <c:pt idx="76">
                  <c:v>7.5999999999999998E-2</c:v>
                </c:pt>
                <c:pt idx="77">
                  <c:v>7.6999999999999999E-2</c:v>
                </c:pt>
                <c:pt idx="78">
                  <c:v>7.8E-2</c:v>
                </c:pt>
                <c:pt idx="79">
                  <c:v>7.9000000000000001E-2</c:v>
                </c:pt>
                <c:pt idx="80">
                  <c:v>0.08</c:v>
                </c:pt>
                <c:pt idx="81">
                  <c:v>8.1000000000000003E-2</c:v>
                </c:pt>
                <c:pt idx="82">
                  <c:v>8.2000000000000003E-2</c:v>
                </c:pt>
                <c:pt idx="83">
                  <c:v>8.3000000000000004E-2</c:v>
                </c:pt>
                <c:pt idx="84">
                  <c:v>8.4000000000000005E-2</c:v>
                </c:pt>
                <c:pt idx="85">
                  <c:v>8.5000000000000006E-2</c:v>
                </c:pt>
                <c:pt idx="86">
                  <c:v>8.5999999999999993E-2</c:v>
                </c:pt>
                <c:pt idx="87">
                  <c:v>8.6999999999999994E-2</c:v>
                </c:pt>
                <c:pt idx="88">
                  <c:v>8.7999999999999995E-2</c:v>
                </c:pt>
                <c:pt idx="89">
                  <c:v>8.8999999999999996E-2</c:v>
                </c:pt>
                <c:pt idx="90">
                  <c:v>0.09</c:v>
                </c:pt>
                <c:pt idx="91">
                  <c:v>9.0999999999999998E-2</c:v>
                </c:pt>
                <c:pt idx="92">
                  <c:v>9.1999999999999998E-2</c:v>
                </c:pt>
                <c:pt idx="93">
                  <c:v>9.2999999999999999E-2</c:v>
                </c:pt>
                <c:pt idx="94">
                  <c:v>9.4E-2</c:v>
                </c:pt>
                <c:pt idx="95">
                  <c:v>9.5000000000000001E-2</c:v>
                </c:pt>
                <c:pt idx="96">
                  <c:v>9.6000000000000002E-2</c:v>
                </c:pt>
                <c:pt idx="97">
                  <c:v>9.7000000000000003E-2</c:v>
                </c:pt>
                <c:pt idx="98">
                  <c:v>9.8000000000000004E-2</c:v>
                </c:pt>
                <c:pt idx="99">
                  <c:v>9.9000000000000005E-2</c:v>
                </c:pt>
                <c:pt idx="100">
                  <c:v>0.1</c:v>
                </c:pt>
                <c:pt idx="101">
                  <c:v>0.10100000000000001</c:v>
                </c:pt>
                <c:pt idx="102">
                  <c:v>0.10199999999999999</c:v>
                </c:pt>
                <c:pt idx="103">
                  <c:v>0.10299999999999999</c:v>
                </c:pt>
                <c:pt idx="104">
                  <c:v>0.104</c:v>
                </c:pt>
                <c:pt idx="105">
                  <c:v>0.105</c:v>
                </c:pt>
                <c:pt idx="106">
                  <c:v>0.106</c:v>
                </c:pt>
                <c:pt idx="107">
                  <c:v>0.107</c:v>
                </c:pt>
                <c:pt idx="108">
                  <c:v>0.108</c:v>
                </c:pt>
                <c:pt idx="109">
                  <c:v>0.109</c:v>
                </c:pt>
                <c:pt idx="110">
                  <c:v>0.11</c:v>
                </c:pt>
                <c:pt idx="111">
                  <c:v>0.111</c:v>
                </c:pt>
                <c:pt idx="112">
                  <c:v>0.112</c:v>
                </c:pt>
                <c:pt idx="113">
                  <c:v>0.113</c:v>
                </c:pt>
                <c:pt idx="114">
                  <c:v>0.114</c:v>
                </c:pt>
                <c:pt idx="115">
                  <c:v>0.115</c:v>
                </c:pt>
                <c:pt idx="116">
                  <c:v>0.11600000000000001</c:v>
                </c:pt>
                <c:pt idx="117">
                  <c:v>0.11700000000000001</c:v>
                </c:pt>
                <c:pt idx="118">
                  <c:v>0.11799999999999999</c:v>
                </c:pt>
                <c:pt idx="119">
                  <c:v>0.11899999999999999</c:v>
                </c:pt>
                <c:pt idx="120">
                  <c:v>0.12</c:v>
                </c:pt>
                <c:pt idx="121">
                  <c:v>0.121</c:v>
                </c:pt>
                <c:pt idx="122">
                  <c:v>0.122</c:v>
                </c:pt>
                <c:pt idx="123">
                  <c:v>0.123</c:v>
                </c:pt>
                <c:pt idx="124">
                  <c:v>0.124</c:v>
                </c:pt>
                <c:pt idx="125">
                  <c:v>0.125</c:v>
                </c:pt>
                <c:pt idx="126">
                  <c:v>0.126</c:v>
                </c:pt>
                <c:pt idx="127">
                  <c:v>0.127</c:v>
                </c:pt>
                <c:pt idx="128">
                  <c:v>0.128</c:v>
                </c:pt>
                <c:pt idx="129">
                  <c:v>0.129</c:v>
                </c:pt>
                <c:pt idx="130">
                  <c:v>0.13</c:v>
                </c:pt>
                <c:pt idx="131">
                  <c:v>0.13100000000000001</c:v>
                </c:pt>
                <c:pt idx="132">
                  <c:v>0.13200000000000001</c:v>
                </c:pt>
                <c:pt idx="133">
                  <c:v>0.13300000000000001</c:v>
                </c:pt>
                <c:pt idx="134">
                  <c:v>0.13400000000000001</c:v>
                </c:pt>
                <c:pt idx="135">
                  <c:v>0.13500000000000001</c:v>
                </c:pt>
                <c:pt idx="136">
                  <c:v>0.13600000000000001</c:v>
                </c:pt>
                <c:pt idx="137">
                  <c:v>0.13700000000000001</c:v>
                </c:pt>
                <c:pt idx="138">
                  <c:v>0.13800000000000001</c:v>
                </c:pt>
                <c:pt idx="139">
                  <c:v>0.13900000000000001</c:v>
                </c:pt>
                <c:pt idx="140">
                  <c:v>0.14000000000000001</c:v>
                </c:pt>
                <c:pt idx="141">
                  <c:v>0.14099999999999999</c:v>
                </c:pt>
                <c:pt idx="142">
                  <c:v>0.14199999999999999</c:v>
                </c:pt>
                <c:pt idx="143">
                  <c:v>0.14299999999999999</c:v>
                </c:pt>
                <c:pt idx="144">
                  <c:v>0.14399999999999999</c:v>
                </c:pt>
                <c:pt idx="145">
                  <c:v>0.14499999999999999</c:v>
                </c:pt>
                <c:pt idx="146">
                  <c:v>0.14599999999999999</c:v>
                </c:pt>
                <c:pt idx="147">
                  <c:v>0.14699999999999999</c:v>
                </c:pt>
                <c:pt idx="148">
                  <c:v>0.14799999999999999</c:v>
                </c:pt>
                <c:pt idx="149">
                  <c:v>0.14899999999999999</c:v>
                </c:pt>
                <c:pt idx="150">
                  <c:v>0.15</c:v>
                </c:pt>
                <c:pt idx="151">
                  <c:v>0.151</c:v>
                </c:pt>
                <c:pt idx="152">
                  <c:v>0.152</c:v>
                </c:pt>
                <c:pt idx="153">
                  <c:v>0.153</c:v>
                </c:pt>
                <c:pt idx="154">
                  <c:v>0.154</c:v>
                </c:pt>
                <c:pt idx="155">
                  <c:v>0.155</c:v>
                </c:pt>
                <c:pt idx="156">
                  <c:v>0.156</c:v>
                </c:pt>
                <c:pt idx="157">
                  <c:v>0.157</c:v>
                </c:pt>
                <c:pt idx="158">
                  <c:v>0.158</c:v>
                </c:pt>
                <c:pt idx="159">
                  <c:v>0.159</c:v>
                </c:pt>
                <c:pt idx="160">
                  <c:v>0.16</c:v>
                </c:pt>
                <c:pt idx="161">
                  <c:v>0.161</c:v>
                </c:pt>
                <c:pt idx="162">
                  <c:v>0.16200000000000001</c:v>
                </c:pt>
                <c:pt idx="163">
                  <c:v>0.16300000000000001</c:v>
                </c:pt>
                <c:pt idx="164">
                  <c:v>0.16400000000000001</c:v>
                </c:pt>
                <c:pt idx="165">
                  <c:v>0.16500000000000001</c:v>
                </c:pt>
                <c:pt idx="166">
                  <c:v>0.16600000000000001</c:v>
                </c:pt>
                <c:pt idx="167">
                  <c:v>0.16700000000000001</c:v>
                </c:pt>
                <c:pt idx="168">
                  <c:v>0.16800000000000001</c:v>
                </c:pt>
                <c:pt idx="169">
                  <c:v>0.16900000000000001</c:v>
                </c:pt>
                <c:pt idx="170">
                  <c:v>0.17</c:v>
                </c:pt>
                <c:pt idx="171">
                  <c:v>0.17100000000000001</c:v>
                </c:pt>
                <c:pt idx="172">
                  <c:v>0.17199999999999999</c:v>
                </c:pt>
                <c:pt idx="173">
                  <c:v>0.17299999999999999</c:v>
                </c:pt>
                <c:pt idx="174">
                  <c:v>0.17399999999999999</c:v>
                </c:pt>
                <c:pt idx="175">
                  <c:v>0.17499999999999999</c:v>
                </c:pt>
                <c:pt idx="176">
                  <c:v>0.17599999999999999</c:v>
                </c:pt>
                <c:pt idx="177">
                  <c:v>0.17699999999999999</c:v>
                </c:pt>
                <c:pt idx="178">
                  <c:v>0.17799999999999999</c:v>
                </c:pt>
                <c:pt idx="179">
                  <c:v>0.17899999999999999</c:v>
                </c:pt>
                <c:pt idx="180">
                  <c:v>0.18</c:v>
                </c:pt>
                <c:pt idx="181">
                  <c:v>0.18099999999999999</c:v>
                </c:pt>
                <c:pt idx="182">
                  <c:v>0.182</c:v>
                </c:pt>
                <c:pt idx="183">
                  <c:v>0.183</c:v>
                </c:pt>
                <c:pt idx="184">
                  <c:v>0.184</c:v>
                </c:pt>
                <c:pt idx="185">
                  <c:v>0.185</c:v>
                </c:pt>
                <c:pt idx="186">
                  <c:v>0.186</c:v>
                </c:pt>
                <c:pt idx="187">
                  <c:v>0.187</c:v>
                </c:pt>
                <c:pt idx="188">
                  <c:v>0.188</c:v>
                </c:pt>
                <c:pt idx="189">
                  <c:v>0.189</c:v>
                </c:pt>
                <c:pt idx="190">
                  <c:v>0.19</c:v>
                </c:pt>
                <c:pt idx="191">
                  <c:v>0.191</c:v>
                </c:pt>
                <c:pt idx="192">
                  <c:v>0.192</c:v>
                </c:pt>
                <c:pt idx="193">
                  <c:v>0.193</c:v>
                </c:pt>
                <c:pt idx="194">
                  <c:v>0.19400000000000001</c:v>
                </c:pt>
                <c:pt idx="195">
                  <c:v>0.19500000000000001</c:v>
                </c:pt>
                <c:pt idx="196">
                  <c:v>0.19600000000000001</c:v>
                </c:pt>
                <c:pt idx="197">
                  <c:v>0.19700000000000001</c:v>
                </c:pt>
                <c:pt idx="198">
                  <c:v>0.19800000000000001</c:v>
                </c:pt>
                <c:pt idx="199">
                  <c:v>0.19900000000000001</c:v>
                </c:pt>
                <c:pt idx="200">
                  <c:v>0.2</c:v>
                </c:pt>
                <c:pt idx="201">
                  <c:v>0.20100000000000001</c:v>
                </c:pt>
                <c:pt idx="202">
                  <c:v>0.20200000000000001</c:v>
                </c:pt>
                <c:pt idx="203">
                  <c:v>0.20300000000000001</c:v>
                </c:pt>
                <c:pt idx="204">
                  <c:v>0.20399999999999999</c:v>
                </c:pt>
                <c:pt idx="205">
                  <c:v>0.20499999999999999</c:v>
                </c:pt>
                <c:pt idx="206">
                  <c:v>0.20599999999999999</c:v>
                </c:pt>
                <c:pt idx="207">
                  <c:v>0.20699999999999999</c:v>
                </c:pt>
                <c:pt idx="208">
                  <c:v>0.20799999999999999</c:v>
                </c:pt>
                <c:pt idx="209">
                  <c:v>0.20899999999999999</c:v>
                </c:pt>
                <c:pt idx="210">
                  <c:v>0.21</c:v>
                </c:pt>
                <c:pt idx="211">
                  <c:v>0.21099999999999999</c:v>
                </c:pt>
                <c:pt idx="212">
                  <c:v>0.21199999999999999</c:v>
                </c:pt>
                <c:pt idx="213">
                  <c:v>0.21299999999999999</c:v>
                </c:pt>
                <c:pt idx="214">
                  <c:v>0.214</c:v>
                </c:pt>
                <c:pt idx="215">
                  <c:v>0.215</c:v>
                </c:pt>
                <c:pt idx="216">
                  <c:v>0.216</c:v>
                </c:pt>
                <c:pt idx="217">
                  <c:v>0.217</c:v>
                </c:pt>
                <c:pt idx="218">
                  <c:v>0.218</c:v>
                </c:pt>
                <c:pt idx="219">
                  <c:v>0.219</c:v>
                </c:pt>
                <c:pt idx="220">
                  <c:v>0.22</c:v>
                </c:pt>
                <c:pt idx="221">
                  <c:v>0.221</c:v>
                </c:pt>
                <c:pt idx="222">
                  <c:v>0.222</c:v>
                </c:pt>
                <c:pt idx="223">
                  <c:v>0.223</c:v>
                </c:pt>
                <c:pt idx="224">
                  <c:v>0.224</c:v>
                </c:pt>
                <c:pt idx="225">
                  <c:v>0.22500000000000001</c:v>
                </c:pt>
                <c:pt idx="226">
                  <c:v>0.22600000000000001</c:v>
                </c:pt>
                <c:pt idx="227">
                  <c:v>0.22700000000000001</c:v>
                </c:pt>
                <c:pt idx="228">
                  <c:v>0.22800000000000001</c:v>
                </c:pt>
                <c:pt idx="229">
                  <c:v>0.22900000000000001</c:v>
                </c:pt>
                <c:pt idx="230">
                  <c:v>0.23</c:v>
                </c:pt>
                <c:pt idx="231">
                  <c:v>0.23100000000000001</c:v>
                </c:pt>
                <c:pt idx="232">
                  <c:v>0.23200000000000001</c:v>
                </c:pt>
                <c:pt idx="233">
                  <c:v>0.23300000000000001</c:v>
                </c:pt>
                <c:pt idx="234">
                  <c:v>0.23400000000000001</c:v>
                </c:pt>
                <c:pt idx="235">
                  <c:v>0.23499999999999999</c:v>
                </c:pt>
                <c:pt idx="236">
                  <c:v>0.23599999999999999</c:v>
                </c:pt>
                <c:pt idx="237">
                  <c:v>0.23699999999999999</c:v>
                </c:pt>
                <c:pt idx="238">
                  <c:v>0.23799999999999999</c:v>
                </c:pt>
                <c:pt idx="239">
                  <c:v>0.23899999999999999</c:v>
                </c:pt>
                <c:pt idx="240">
                  <c:v>0.24</c:v>
                </c:pt>
                <c:pt idx="241">
                  <c:v>0.24099999999999999</c:v>
                </c:pt>
                <c:pt idx="242">
                  <c:v>0.24199999999999999</c:v>
                </c:pt>
                <c:pt idx="243">
                  <c:v>0.24299999999999999</c:v>
                </c:pt>
                <c:pt idx="244">
                  <c:v>0.24399999999999999</c:v>
                </c:pt>
                <c:pt idx="245">
                  <c:v>0.245</c:v>
                </c:pt>
                <c:pt idx="246">
                  <c:v>0.246</c:v>
                </c:pt>
                <c:pt idx="247">
                  <c:v>0.247</c:v>
                </c:pt>
                <c:pt idx="248">
                  <c:v>0.248</c:v>
                </c:pt>
                <c:pt idx="249">
                  <c:v>0.249</c:v>
                </c:pt>
                <c:pt idx="250">
                  <c:v>0.25</c:v>
                </c:pt>
                <c:pt idx="251">
                  <c:v>0.251</c:v>
                </c:pt>
                <c:pt idx="252">
                  <c:v>0.252</c:v>
                </c:pt>
                <c:pt idx="253">
                  <c:v>0.253</c:v>
                </c:pt>
                <c:pt idx="254">
                  <c:v>0.254</c:v>
                </c:pt>
                <c:pt idx="255">
                  <c:v>0.255</c:v>
                </c:pt>
                <c:pt idx="256">
                  <c:v>0.25600000000000001</c:v>
                </c:pt>
                <c:pt idx="257">
                  <c:v>0.25700000000000001</c:v>
                </c:pt>
                <c:pt idx="258">
                  <c:v>0.25800000000000001</c:v>
                </c:pt>
                <c:pt idx="259">
                  <c:v>0.25900000000000001</c:v>
                </c:pt>
                <c:pt idx="260">
                  <c:v>0.26</c:v>
                </c:pt>
                <c:pt idx="261">
                  <c:v>0.26100000000000001</c:v>
                </c:pt>
                <c:pt idx="262">
                  <c:v>0.26200000000000001</c:v>
                </c:pt>
                <c:pt idx="263">
                  <c:v>0.26300000000000001</c:v>
                </c:pt>
                <c:pt idx="264">
                  <c:v>0.26400000000000001</c:v>
                </c:pt>
                <c:pt idx="265">
                  <c:v>0.26500000000000001</c:v>
                </c:pt>
                <c:pt idx="266">
                  <c:v>0.26600000000000001</c:v>
                </c:pt>
                <c:pt idx="267">
                  <c:v>0.26700000000000002</c:v>
                </c:pt>
                <c:pt idx="268">
                  <c:v>0.26800000000000002</c:v>
                </c:pt>
                <c:pt idx="269">
                  <c:v>0.26900000000000002</c:v>
                </c:pt>
                <c:pt idx="270">
                  <c:v>0.27</c:v>
                </c:pt>
                <c:pt idx="271">
                  <c:v>0.27100000000000002</c:v>
                </c:pt>
                <c:pt idx="272">
                  <c:v>0.27200000000000002</c:v>
                </c:pt>
                <c:pt idx="273">
                  <c:v>0.27300000000000002</c:v>
                </c:pt>
                <c:pt idx="274">
                  <c:v>0.27400000000000002</c:v>
                </c:pt>
                <c:pt idx="275">
                  <c:v>0.27500000000000002</c:v>
                </c:pt>
                <c:pt idx="276">
                  <c:v>0.27600000000000002</c:v>
                </c:pt>
                <c:pt idx="277">
                  <c:v>0.27700000000000002</c:v>
                </c:pt>
                <c:pt idx="278">
                  <c:v>0.27800000000000002</c:v>
                </c:pt>
                <c:pt idx="279">
                  <c:v>0.27900000000000003</c:v>
                </c:pt>
                <c:pt idx="280">
                  <c:v>0.28000000000000003</c:v>
                </c:pt>
                <c:pt idx="281">
                  <c:v>0.28100000000000003</c:v>
                </c:pt>
                <c:pt idx="282">
                  <c:v>0.28199999999999997</c:v>
                </c:pt>
                <c:pt idx="283">
                  <c:v>0.28299999999999997</c:v>
                </c:pt>
                <c:pt idx="284">
                  <c:v>0.28399999999999997</c:v>
                </c:pt>
                <c:pt idx="285">
                  <c:v>0.28499999999999998</c:v>
                </c:pt>
                <c:pt idx="286">
                  <c:v>0.28599999999999998</c:v>
                </c:pt>
                <c:pt idx="287">
                  <c:v>0.28699999999999998</c:v>
                </c:pt>
                <c:pt idx="288">
                  <c:v>0.28799999999999998</c:v>
                </c:pt>
                <c:pt idx="289">
                  <c:v>0.28899999999999998</c:v>
                </c:pt>
                <c:pt idx="290">
                  <c:v>0.28999999999999998</c:v>
                </c:pt>
                <c:pt idx="291">
                  <c:v>0.29099999999999998</c:v>
                </c:pt>
                <c:pt idx="292">
                  <c:v>0.29199999999999998</c:v>
                </c:pt>
                <c:pt idx="293">
                  <c:v>0.29299999999999998</c:v>
                </c:pt>
                <c:pt idx="294">
                  <c:v>0.29399999999999998</c:v>
                </c:pt>
                <c:pt idx="295">
                  <c:v>0.29499999999999998</c:v>
                </c:pt>
                <c:pt idx="296">
                  <c:v>0.29599999999999999</c:v>
                </c:pt>
                <c:pt idx="297">
                  <c:v>0.29699999999999999</c:v>
                </c:pt>
                <c:pt idx="298">
                  <c:v>0.29799999999999999</c:v>
                </c:pt>
                <c:pt idx="299">
                  <c:v>0.29899999999999999</c:v>
                </c:pt>
                <c:pt idx="300">
                  <c:v>0.3</c:v>
                </c:pt>
                <c:pt idx="301">
                  <c:v>0.30099999999999999</c:v>
                </c:pt>
                <c:pt idx="302">
                  <c:v>0.30199999999999999</c:v>
                </c:pt>
                <c:pt idx="303">
                  <c:v>0.30299999999999999</c:v>
                </c:pt>
                <c:pt idx="304">
                  <c:v>0.30399999999999999</c:v>
                </c:pt>
                <c:pt idx="305">
                  <c:v>0.30499999999999999</c:v>
                </c:pt>
                <c:pt idx="306">
                  <c:v>0.30599999999999999</c:v>
                </c:pt>
                <c:pt idx="307">
                  <c:v>0.307</c:v>
                </c:pt>
                <c:pt idx="308">
                  <c:v>0.308</c:v>
                </c:pt>
                <c:pt idx="309">
                  <c:v>0.309</c:v>
                </c:pt>
                <c:pt idx="310">
                  <c:v>0.31</c:v>
                </c:pt>
                <c:pt idx="311">
                  <c:v>0.311</c:v>
                </c:pt>
                <c:pt idx="312">
                  <c:v>0.312</c:v>
                </c:pt>
                <c:pt idx="313">
                  <c:v>0.313</c:v>
                </c:pt>
                <c:pt idx="314">
                  <c:v>0.314</c:v>
                </c:pt>
                <c:pt idx="315">
                  <c:v>0.315</c:v>
                </c:pt>
                <c:pt idx="316">
                  <c:v>0.316</c:v>
                </c:pt>
                <c:pt idx="317">
                  <c:v>0.317</c:v>
                </c:pt>
                <c:pt idx="318">
                  <c:v>0.318</c:v>
                </c:pt>
                <c:pt idx="319">
                  <c:v>0.31900000000000001</c:v>
                </c:pt>
                <c:pt idx="320">
                  <c:v>0.32</c:v>
                </c:pt>
                <c:pt idx="321">
                  <c:v>0.32100000000000001</c:v>
                </c:pt>
                <c:pt idx="322">
                  <c:v>0.32200000000000001</c:v>
                </c:pt>
                <c:pt idx="323">
                  <c:v>0.32300000000000001</c:v>
                </c:pt>
                <c:pt idx="324">
                  <c:v>0.32400000000000001</c:v>
                </c:pt>
                <c:pt idx="325">
                  <c:v>0.32500000000000001</c:v>
                </c:pt>
                <c:pt idx="326">
                  <c:v>0.32600000000000001</c:v>
                </c:pt>
                <c:pt idx="327">
                  <c:v>0.32700000000000001</c:v>
                </c:pt>
                <c:pt idx="328">
                  <c:v>0.32800000000000001</c:v>
                </c:pt>
                <c:pt idx="329">
                  <c:v>0.32900000000000001</c:v>
                </c:pt>
                <c:pt idx="330">
                  <c:v>0.33</c:v>
                </c:pt>
                <c:pt idx="331">
                  <c:v>0.33100000000000002</c:v>
                </c:pt>
                <c:pt idx="332">
                  <c:v>0.33200000000000002</c:v>
                </c:pt>
                <c:pt idx="333">
                  <c:v>0.33300000000000002</c:v>
                </c:pt>
                <c:pt idx="334">
                  <c:v>0.33400000000000002</c:v>
                </c:pt>
                <c:pt idx="335">
                  <c:v>0.33500000000000002</c:v>
                </c:pt>
                <c:pt idx="336">
                  <c:v>0.33600000000000002</c:v>
                </c:pt>
                <c:pt idx="337">
                  <c:v>0.33700000000000002</c:v>
                </c:pt>
                <c:pt idx="338">
                  <c:v>0.33800000000000002</c:v>
                </c:pt>
                <c:pt idx="339">
                  <c:v>0.33900000000000002</c:v>
                </c:pt>
                <c:pt idx="340">
                  <c:v>0.34</c:v>
                </c:pt>
                <c:pt idx="341">
                  <c:v>0.34100000000000003</c:v>
                </c:pt>
                <c:pt idx="342">
                  <c:v>0.34200000000000003</c:v>
                </c:pt>
                <c:pt idx="343">
                  <c:v>0.34300000000000003</c:v>
                </c:pt>
                <c:pt idx="344">
                  <c:v>0.34399999999999997</c:v>
                </c:pt>
                <c:pt idx="345">
                  <c:v>0.34499999999999997</c:v>
                </c:pt>
                <c:pt idx="346">
                  <c:v>0.34599999999999997</c:v>
                </c:pt>
                <c:pt idx="347">
                  <c:v>0.34699999999999998</c:v>
                </c:pt>
                <c:pt idx="348">
                  <c:v>0.34799999999999998</c:v>
                </c:pt>
                <c:pt idx="349">
                  <c:v>0.34899999999999998</c:v>
                </c:pt>
                <c:pt idx="350">
                  <c:v>0.35</c:v>
                </c:pt>
                <c:pt idx="351">
                  <c:v>0.35099999999999998</c:v>
                </c:pt>
                <c:pt idx="352">
                  <c:v>0.35199999999999998</c:v>
                </c:pt>
                <c:pt idx="353">
                  <c:v>0.35299999999999998</c:v>
                </c:pt>
                <c:pt idx="354">
                  <c:v>0.35399999999999998</c:v>
                </c:pt>
                <c:pt idx="355">
                  <c:v>0.35499999999999998</c:v>
                </c:pt>
                <c:pt idx="356">
                  <c:v>0.35599999999999998</c:v>
                </c:pt>
                <c:pt idx="357">
                  <c:v>0.35699999999999998</c:v>
                </c:pt>
                <c:pt idx="358">
                  <c:v>0.35799999999999998</c:v>
                </c:pt>
                <c:pt idx="359">
                  <c:v>0.35899999999999999</c:v>
                </c:pt>
                <c:pt idx="360">
                  <c:v>0.36</c:v>
                </c:pt>
                <c:pt idx="361">
                  <c:v>0.36099999999999999</c:v>
                </c:pt>
                <c:pt idx="362">
                  <c:v>0.36199999999999999</c:v>
                </c:pt>
                <c:pt idx="363">
                  <c:v>0.36299999999999999</c:v>
                </c:pt>
                <c:pt idx="364">
                  <c:v>0.36399999999999999</c:v>
                </c:pt>
                <c:pt idx="365">
                  <c:v>0.36499999999999999</c:v>
                </c:pt>
                <c:pt idx="366">
                  <c:v>0.36599999999999999</c:v>
                </c:pt>
                <c:pt idx="367">
                  <c:v>0.36699999999999999</c:v>
                </c:pt>
                <c:pt idx="368">
                  <c:v>0.36799999999999999</c:v>
                </c:pt>
                <c:pt idx="369">
                  <c:v>0.36899999999999999</c:v>
                </c:pt>
                <c:pt idx="370">
                  <c:v>0.37</c:v>
                </c:pt>
                <c:pt idx="371">
                  <c:v>0.371</c:v>
                </c:pt>
                <c:pt idx="372">
                  <c:v>0.372</c:v>
                </c:pt>
                <c:pt idx="373">
                  <c:v>0.373</c:v>
                </c:pt>
                <c:pt idx="374">
                  <c:v>0.374</c:v>
                </c:pt>
                <c:pt idx="375">
                  <c:v>0.375</c:v>
                </c:pt>
                <c:pt idx="376">
                  <c:v>0.376</c:v>
                </c:pt>
                <c:pt idx="377">
                  <c:v>0.377</c:v>
                </c:pt>
                <c:pt idx="378">
                  <c:v>0.378</c:v>
                </c:pt>
                <c:pt idx="379">
                  <c:v>0.379</c:v>
                </c:pt>
                <c:pt idx="380">
                  <c:v>0.38</c:v>
                </c:pt>
                <c:pt idx="381">
                  <c:v>0.38100000000000001</c:v>
                </c:pt>
                <c:pt idx="382">
                  <c:v>0.38200000000000001</c:v>
                </c:pt>
                <c:pt idx="383">
                  <c:v>0.38300000000000001</c:v>
                </c:pt>
                <c:pt idx="384">
                  <c:v>0.38400000000000001</c:v>
                </c:pt>
                <c:pt idx="385">
                  <c:v>0.38500000000000001</c:v>
                </c:pt>
                <c:pt idx="386">
                  <c:v>0.38600000000000001</c:v>
                </c:pt>
                <c:pt idx="387">
                  <c:v>0.38700000000000001</c:v>
                </c:pt>
                <c:pt idx="388">
                  <c:v>0.38800000000000001</c:v>
                </c:pt>
                <c:pt idx="389">
                  <c:v>0.38900000000000001</c:v>
                </c:pt>
                <c:pt idx="390">
                  <c:v>0.39</c:v>
                </c:pt>
                <c:pt idx="391">
                  <c:v>0.39100000000000001</c:v>
                </c:pt>
                <c:pt idx="392">
                  <c:v>0.39200000000000002</c:v>
                </c:pt>
                <c:pt idx="393">
                  <c:v>0.39300000000000002</c:v>
                </c:pt>
                <c:pt idx="394">
                  <c:v>0.39400000000000002</c:v>
                </c:pt>
                <c:pt idx="395">
                  <c:v>0.39500000000000002</c:v>
                </c:pt>
                <c:pt idx="396">
                  <c:v>0.39600000000000002</c:v>
                </c:pt>
                <c:pt idx="397">
                  <c:v>0.39700000000000002</c:v>
                </c:pt>
                <c:pt idx="398">
                  <c:v>0.39800000000000002</c:v>
                </c:pt>
                <c:pt idx="399">
                  <c:v>0.39900000000000002</c:v>
                </c:pt>
                <c:pt idx="400">
                  <c:v>0.4</c:v>
                </c:pt>
                <c:pt idx="401">
                  <c:v>0.40100000000000002</c:v>
                </c:pt>
                <c:pt idx="402">
                  <c:v>0.40200000000000002</c:v>
                </c:pt>
                <c:pt idx="403">
                  <c:v>0.40300000000000002</c:v>
                </c:pt>
                <c:pt idx="404">
                  <c:v>0.40400000000000003</c:v>
                </c:pt>
                <c:pt idx="405">
                  <c:v>0.40500000000000003</c:v>
                </c:pt>
                <c:pt idx="406">
                  <c:v>0.40600000000000003</c:v>
                </c:pt>
                <c:pt idx="407">
                  <c:v>0.40699999999999997</c:v>
                </c:pt>
                <c:pt idx="408">
                  <c:v>0.40799999999999997</c:v>
                </c:pt>
                <c:pt idx="409">
                  <c:v>0.40899999999999997</c:v>
                </c:pt>
                <c:pt idx="410">
                  <c:v>0.41</c:v>
                </c:pt>
                <c:pt idx="411">
                  <c:v>0.41099999999999998</c:v>
                </c:pt>
                <c:pt idx="412">
                  <c:v>0.41199999999999998</c:v>
                </c:pt>
                <c:pt idx="413">
                  <c:v>0.41299999999999998</c:v>
                </c:pt>
                <c:pt idx="414">
                  <c:v>0.41399999999999998</c:v>
                </c:pt>
                <c:pt idx="415">
                  <c:v>0.41499999999999998</c:v>
                </c:pt>
                <c:pt idx="416">
                  <c:v>0.41599999999999998</c:v>
                </c:pt>
                <c:pt idx="417">
                  <c:v>0.41699999999999998</c:v>
                </c:pt>
                <c:pt idx="418">
                  <c:v>0.41799999999999998</c:v>
                </c:pt>
                <c:pt idx="419">
                  <c:v>0.41899999999999998</c:v>
                </c:pt>
                <c:pt idx="420">
                  <c:v>0.42</c:v>
                </c:pt>
                <c:pt idx="421">
                  <c:v>0.42099999999999999</c:v>
                </c:pt>
                <c:pt idx="422">
                  <c:v>0.42199999999999999</c:v>
                </c:pt>
                <c:pt idx="423">
                  <c:v>0.42299999999999999</c:v>
                </c:pt>
                <c:pt idx="424">
                  <c:v>0.42399999999999999</c:v>
                </c:pt>
                <c:pt idx="425">
                  <c:v>0.42499999999999999</c:v>
                </c:pt>
                <c:pt idx="426">
                  <c:v>0.42599999999999999</c:v>
                </c:pt>
                <c:pt idx="427">
                  <c:v>0.42699999999999999</c:v>
                </c:pt>
                <c:pt idx="428">
                  <c:v>0.42799999999999999</c:v>
                </c:pt>
                <c:pt idx="429">
                  <c:v>0.42899999999999999</c:v>
                </c:pt>
                <c:pt idx="430">
                  <c:v>0.43</c:v>
                </c:pt>
                <c:pt idx="431">
                  <c:v>0.43099999999999999</c:v>
                </c:pt>
                <c:pt idx="432">
                  <c:v>0.432</c:v>
                </c:pt>
                <c:pt idx="433">
                  <c:v>0.433</c:v>
                </c:pt>
                <c:pt idx="434">
                  <c:v>0.434</c:v>
                </c:pt>
                <c:pt idx="435">
                  <c:v>0.435</c:v>
                </c:pt>
                <c:pt idx="436">
                  <c:v>0.436</c:v>
                </c:pt>
                <c:pt idx="437">
                  <c:v>0.437</c:v>
                </c:pt>
                <c:pt idx="438">
                  <c:v>0.438</c:v>
                </c:pt>
                <c:pt idx="439">
                  <c:v>0.439</c:v>
                </c:pt>
                <c:pt idx="440">
                  <c:v>0.44</c:v>
                </c:pt>
                <c:pt idx="441">
                  <c:v>0.441</c:v>
                </c:pt>
                <c:pt idx="442">
                  <c:v>0.442</c:v>
                </c:pt>
                <c:pt idx="443">
                  <c:v>0.443</c:v>
                </c:pt>
                <c:pt idx="444">
                  <c:v>0.44400000000000001</c:v>
                </c:pt>
                <c:pt idx="445">
                  <c:v>0.44500000000000001</c:v>
                </c:pt>
                <c:pt idx="446">
                  <c:v>0.44600000000000001</c:v>
                </c:pt>
                <c:pt idx="447">
                  <c:v>0.44700000000000001</c:v>
                </c:pt>
                <c:pt idx="448">
                  <c:v>0.44800000000000001</c:v>
                </c:pt>
                <c:pt idx="449">
                  <c:v>0.44900000000000001</c:v>
                </c:pt>
                <c:pt idx="450">
                  <c:v>0.45</c:v>
                </c:pt>
                <c:pt idx="451">
                  <c:v>0.45100000000000001</c:v>
                </c:pt>
                <c:pt idx="452">
                  <c:v>0.45200000000000001</c:v>
                </c:pt>
                <c:pt idx="453">
                  <c:v>0.45300000000000001</c:v>
                </c:pt>
                <c:pt idx="454">
                  <c:v>0.45400000000000001</c:v>
                </c:pt>
                <c:pt idx="455">
                  <c:v>0.45500000000000002</c:v>
                </c:pt>
                <c:pt idx="456">
                  <c:v>0.45600000000000002</c:v>
                </c:pt>
                <c:pt idx="457">
                  <c:v>0.45700000000000002</c:v>
                </c:pt>
                <c:pt idx="458">
                  <c:v>0.45800000000000002</c:v>
                </c:pt>
                <c:pt idx="459">
                  <c:v>0.45900000000000002</c:v>
                </c:pt>
                <c:pt idx="460">
                  <c:v>0.46</c:v>
                </c:pt>
                <c:pt idx="461">
                  <c:v>0.46100000000000002</c:v>
                </c:pt>
                <c:pt idx="462">
                  <c:v>0.46200000000000002</c:v>
                </c:pt>
                <c:pt idx="463">
                  <c:v>0.46300000000000002</c:v>
                </c:pt>
                <c:pt idx="464">
                  <c:v>0.46400000000000002</c:v>
                </c:pt>
                <c:pt idx="465">
                  <c:v>0.46500000000000002</c:v>
                </c:pt>
                <c:pt idx="466">
                  <c:v>0.46600000000000003</c:v>
                </c:pt>
                <c:pt idx="467">
                  <c:v>0.46700000000000003</c:v>
                </c:pt>
                <c:pt idx="468">
                  <c:v>0.46800000000000003</c:v>
                </c:pt>
                <c:pt idx="469">
                  <c:v>0.46899999999999997</c:v>
                </c:pt>
                <c:pt idx="470">
                  <c:v>0.47</c:v>
                </c:pt>
                <c:pt idx="471">
                  <c:v>0.47099999999999997</c:v>
                </c:pt>
                <c:pt idx="472">
                  <c:v>0.47199999999999998</c:v>
                </c:pt>
                <c:pt idx="473">
                  <c:v>0.47299999999999998</c:v>
                </c:pt>
                <c:pt idx="474">
                  <c:v>0.47399999999999998</c:v>
                </c:pt>
                <c:pt idx="475">
                  <c:v>0.47499999999999998</c:v>
                </c:pt>
                <c:pt idx="476">
                  <c:v>0.47599999999999998</c:v>
                </c:pt>
                <c:pt idx="477">
                  <c:v>0.47699999999999998</c:v>
                </c:pt>
                <c:pt idx="478">
                  <c:v>0.47799999999999998</c:v>
                </c:pt>
                <c:pt idx="479">
                  <c:v>0.47899999999999998</c:v>
                </c:pt>
                <c:pt idx="480">
                  <c:v>0.48</c:v>
                </c:pt>
                <c:pt idx="481">
                  <c:v>0.48099999999999998</c:v>
                </c:pt>
                <c:pt idx="482">
                  <c:v>0.48199999999999998</c:v>
                </c:pt>
                <c:pt idx="483">
                  <c:v>0.48299999999999998</c:v>
                </c:pt>
                <c:pt idx="484">
                  <c:v>0.48399999999999999</c:v>
                </c:pt>
                <c:pt idx="485">
                  <c:v>0.48499999999999999</c:v>
                </c:pt>
                <c:pt idx="486">
                  <c:v>0.48599999999999999</c:v>
                </c:pt>
                <c:pt idx="487">
                  <c:v>0.48699999999999999</c:v>
                </c:pt>
                <c:pt idx="488">
                  <c:v>0.48799999999999999</c:v>
                </c:pt>
                <c:pt idx="489">
                  <c:v>0.48899999999999999</c:v>
                </c:pt>
                <c:pt idx="490">
                  <c:v>0.49</c:v>
                </c:pt>
                <c:pt idx="491">
                  <c:v>0.49099999999999999</c:v>
                </c:pt>
                <c:pt idx="492">
                  <c:v>0.49199999999999999</c:v>
                </c:pt>
                <c:pt idx="493">
                  <c:v>0.49299999999999999</c:v>
                </c:pt>
                <c:pt idx="494">
                  <c:v>0.49399999999999999</c:v>
                </c:pt>
                <c:pt idx="495">
                  <c:v>0.495</c:v>
                </c:pt>
                <c:pt idx="496">
                  <c:v>0.496</c:v>
                </c:pt>
                <c:pt idx="497">
                  <c:v>0.497</c:v>
                </c:pt>
                <c:pt idx="498">
                  <c:v>0.498</c:v>
                </c:pt>
                <c:pt idx="499">
                  <c:v>0.499</c:v>
                </c:pt>
                <c:pt idx="500">
                  <c:v>0.5</c:v>
                </c:pt>
                <c:pt idx="501">
                  <c:v>0.501</c:v>
                </c:pt>
                <c:pt idx="502">
                  <c:v>0.502</c:v>
                </c:pt>
                <c:pt idx="503">
                  <c:v>0.503</c:v>
                </c:pt>
                <c:pt idx="504">
                  <c:v>0.504</c:v>
                </c:pt>
                <c:pt idx="505">
                  <c:v>0.505</c:v>
                </c:pt>
                <c:pt idx="506">
                  <c:v>0.50600000000000001</c:v>
                </c:pt>
                <c:pt idx="507">
                  <c:v>0.50700000000000001</c:v>
                </c:pt>
                <c:pt idx="508">
                  <c:v>0.50800000000000001</c:v>
                </c:pt>
                <c:pt idx="509">
                  <c:v>0.50900000000000001</c:v>
                </c:pt>
                <c:pt idx="510">
                  <c:v>0.51</c:v>
                </c:pt>
                <c:pt idx="511">
                  <c:v>0.51100000000000001</c:v>
                </c:pt>
                <c:pt idx="512">
                  <c:v>0.51200000000000001</c:v>
                </c:pt>
                <c:pt idx="513">
                  <c:v>0.51300000000000001</c:v>
                </c:pt>
                <c:pt idx="514">
                  <c:v>0.51400000000000001</c:v>
                </c:pt>
                <c:pt idx="515">
                  <c:v>0.51500000000000001</c:v>
                </c:pt>
                <c:pt idx="516">
                  <c:v>0.51600000000000001</c:v>
                </c:pt>
                <c:pt idx="517">
                  <c:v>0.51700000000000002</c:v>
                </c:pt>
                <c:pt idx="518">
                  <c:v>0.51800000000000002</c:v>
                </c:pt>
                <c:pt idx="519">
                  <c:v>0.51900000000000002</c:v>
                </c:pt>
                <c:pt idx="520">
                  <c:v>0.52</c:v>
                </c:pt>
                <c:pt idx="521">
                  <c:v>0.52100000000000002</c:v>
                </c:pt>
                <c:pt idx="522">
                  <c:v>0.52200000000000002</c:v>
                </c:pt>
                <c:pt idx="523">
                  <c:v>0.52300000000000002</c:v>
                </c:pt>
                <c:pt idx="524">
                  <c:v>0.52400000000000002</c:v>
                </c:pt>
                <c:pt idx="525">
                  <c:v>0.52500000000000002</c:v>
                </c:pt>
                <c:pt idx="526">
                  <c:v>0.52600000000000002</c:v>
                </c:pt>
                <c:pt idx="527">
                  <c:v>0.52700000000000002</c:v>
                </c:pt>
                <c:pt idx="528">
                  <c:v>0.52800000000000002</c:v>
                </c:pt>
                <c:pt idx="529">
                  <c:v>0.52900000000000003</c:v>
                </c:pt>
                <c:pt idx="530">
                  <c:v>0.53</c:v>
                </c:pt>
                <c:pt idx="531">
                  <c:v>0.53100000000000003</c:v>
                </c:pt>
                <c:pt idx="532">
                  <c:v>0.53200000000000003</c:v>
                </c:pt>
                <c:pt idx="533">
                  <c:v>0.53300000000000003</c:v>
                </c:pt>
                <c:pt idx="534">
                  <c:v>0.53400000000000003</c:v>
                </c:pt>
                <c:pt idx="535">
                  <c:v>0.53500000000000003</c:v>
                </c:pt>
                <c:pt idx="536">
                  <c:v>0.53600000000000003</c:v>
                </c:pt>
                <c:pt idx="537">
                  <c:v>0.53700000000000003</c:v>
                </c:pt>
                <c:pt idx="538">
                  <c:v>0.53800000000000003</c:v>
                </c:pt>
                <c:pt idx="539">
                  <c:v>0.53900000000000003</c:v>
                </c:pt>
                <c:pt idx="540">
                  <c:v>0.54</c:v>
                </c:pt>
                <c:pt idx="541">
                  <c:v>0.54100000000000004</c:v>
                </c:pt>
                <c:pt idx="542">
                  <c:v>0.54200000000000004</c:v>
                </c:pt>
                <c:pt idx="543">
                  <c:v>0.54300000000000004</c:v>
                </c:pt>
                <c:pt idx="544">
                  <c:v>0.54400000000000004</c:v>
                </c:pt>
                <c:pt idx="545">
                  <c:v>0.54500000000000004</c:v>
                </c:pt>
                <c:pt idx="546">
                  <c:v>0.54600000000000004</c:v>
                </c:pt>
                <c:pt idx="547">
                  <c:v>0.54700000000000004</c:v>
                </c:pt>
                <c:pt idx="548">
                  <c:v>0.54800000000000004</c:v>
                </c:pt>
                <c:pt idx="549">
                  <c:v>0.54900000000000004</c:v>
                </c:pt>
                <c:pt idx="550">
                  <c:v>0.55000000000000004</c:v>
                </c:pt>
                <c:pt idx="551">
                  <c:v>0.55100000000000005</c:v>
                </c:pt>
                <c:pt idx="552">
                  <c:v>0.55200000000000005</c:v>
                </c:pt>
                <c:pt idx="553">
                  <c:v>0.55300000000000005</c:v>
                </c:pt>
                <c:pt idx="554">
                  <c:v>0.55400000000000005</c:v>
                </c:pt>
                <c:pt idx="555">
                  <c:v>0.55500000000000005</c:v>
                </c:pt>
                <c:pt idx="556">
                  <c:v>0.55600000000000005</c:v>
                </c:pt>
                <c:pt idx="557">
                  <c:v>0.55700000000000005</c:v>
                </c:pt>
                <c:pt idx="558">
                  <c:v>0.55800000000000005</c:v>
                </c:pt>
                <c:pt idx="559">
                  <c:v>0.55900000000000005</c:v>
                </c:pt>
                <c:pt idx="560">
                  <c:v>0.56000000000000005</c:v>
                </c:pt>
                <c:pt idx="561">
                  <c:v>0.56100000000000005</c:v>
                </c:pt>
                <c:pt idx="562">
                  <c:v>0.56200000000000006</c:v>
                </c:pt>
                <c:pt idx="563">
                  <c:v>0.56299999999999994</c:v>
                </c:pt>
                <c:pt idx="564">
                  <c:v>0.56399999999999995</c:v>
                </c:pt>
                <c:pt idx="565">
                  <c:v>0.56499999999999995</c:v>
                </c:pt>
                <c:pt idx="566">
                  <c:v>0.56599999999999995</c:v>
                </c:pt>
                <c:pt idx="567">
                  <c:v>0.56699999999999995</c:v>
                </c:pt>
                <c:pt idx="568">
                  <c:v>0.56799999999999995</c:v>
                </c:pt>
                <c:pt idx="569">
                  <c:v>0.56899999999999995</c:v>
                </c:pt>
                <c:pt idx="570">
                  <c:v>0.56999999999999995</c:v>
                </c:pt>
                <c:pt idx="571">
                  <c:v>0.57099999999999995</c:v>
                </c:pt>
                <c:pt idx="572">
                  <c:v>0.57199999999999995</c:v>
                </c:pt>
                <c:pt idx="573">
                  <c:v>0.57299999999999995</c:v>
                </c:pt>
                <c:pt idx="574">
                  <c:v>0.57399999999999995</c:v>
                </c:pt>
                <c:pt idx="575">
                  <c:v>0.57499999999999996</c:v>
                </c:pt>
                <c:pt idx="576">
                  <c:v>0.57599999999999996</c:v>
                </c:pt>
                <c:pt idx="577">
                  <c:v>0.57699999999999996</c:v>
                </c:pt>
                <c:pt idx="578">
                  <c:v>0.57799999999999996</c:v>
                </c:pt>
                <c:pt idx="579">
                  <c:v>0.57899999999999996</c:v>
                </c:pt>
                <c:pt idx="580">
                  <c:v>0.57999999999999996</c:v>
                </c:pt>
                <c:pt idx="581">
                  <c:v>0.58099999999999996</c:v>
                </c:pt>
                <c:pt idx="582">
                  <c:v>0.58199999999999996</c:v>
                </c:pt>
                <c:pt idx="583">
                  <c:v>0.58299999999999996</c:v>
                </c:pt>
                <c:pt idx="584">
                  <c:v>0.58399999999999996</c:v>
                </c:pt>
                <c:pt idx="585">
                  <c:v>0.58499999999999996</c:v>
                </c:pt>
                <c:pt idx="586">
                  <c:v>0.58599999999999997</c:v>
                </c:pt>
                <c:pt idx="587">
                  <c:v>0.58699999999999997</c:v>
                </c:pt>
                <c:pt idx="588">
                  <c:v>0.58799999999999997</c:v>
                </c:pt>
                <c:pt idx="589">
                  <c:v>0.58899999999999997</c:v>
                </c:pt>
                <c:pt idx="590">
                  <c:v>0.59</c:v>
                </c:pt>
                <c:pt idx="591">
                  <c:v>0.59099999999999997</c:v>
                </c:pt>
                <c:pt idx="592">
                  <c:v>0.59199999999999997</c:v>
                </c:pt>
                <c:pt idx="593">
                  <c:v>0.59299999999999997</c:v>
                </c:pt>
                <c:pt idx="594">
                  <c:v>0.59399999999999997</c:v>
                </c:pt>
                <c:pt idx="595">
                  <c:v>0.59499999999999997</c:v>
                </c:pt>
                <c:pt idx="596">
                  <c:v>0.59599999999999997</c:v>
                </c:pt>
                <c:pt idx="597">
                  <c:v>0.59699999999999998</c:v>
                </c:pt>
                <c:pt idx="598">
                  <c:v>0.59799999999999998</c:v>
                </c:pt>
                <c:pt idx="599">
                  <c:v>0.59899999999999998</c:v>
                </c:pt>
                <c:pt idx="600">
                  <c:v>0.6</c:v>
                </c:pt>
                <c:pt idx="601">
                  <c:v>0.60099999999999998</c:v>
                </c:pt>
                <c:pt idx="602">
                  <c:v>0.60199999999999998</c:v>
                </c:pt>
                <c:pt idx="603">
                  <c:v>0.60299999999999998</c:v>
                </c:pt>
                <c:pt idx="604">
                  <c:v>0.60399999999999998</c:v>
                </c:pt>
                <c:pt idx="605">
                  <c:v>0.60499999999999998</c:v>
                </c:pt>
                <c:pt idx="606">
                  <c:v>0.60599999999999998</c:v>
                </c:pt>
                <c:pt idx="607">
                  <c:v>0.60699999999999998</c:v>
                </c:pt>
                <c:pt idx="608">
                  <c:v>0.60799999999999998</c:v>
                </c:pt>
                <c:pt idx="609">
                  <c:v>0.60899999999999999</c:v>
                </c:pt>
                <c:pt idx="610">
                  <c:v>0.61</c:v>
                </c:pt>
                <c:pt idx="611">
                  <c:v>0.61099999999999999</c:v>
                </c:pt>
                <c:pt idx="612">
                  <c:v>0.61199999999999999</c:v>
                </c:pt>
                <c:pt idx="613">
                  <c:v>0.61299999999999999</c:v>
                </c:pt>
                <c:pt idx="614">
                  <c:v>0.61399999999999999</c:v>
                </c:pt>
                <c:pt idx="615">
                  <c:v>0.61499999999999999</c:v>
                </c:pt>
                <c:pt idx="616">
                  <c:v>0.61599999999999999</c:v>
                </c:pt>
                <c:pt idx="617">
                  <c:v>0.61699999999999999</c:v>
                </c:pt>
                <c:pt idx="618">
                  <c:v>0.61799999999999999</c:v>
                </c:pt>
                <c:pt idx="619">
                  <c:v>0.61899999999999999</c:v>
                </c:pt>
                <c:pt idx="620">
                  <c:v>0.62</c:v>
                </c:pt>
                <c:pt idx="621">
                  <c:v>0.621</c:v>
                </c:pt>
                <c:pt idx="622">
                  <c:v>0.622</c:v>
                </c:pt>
                <c:pt idx="623">
                  <c:v>0.623</c:v>
                </c:pt>
                <c:pt idx="624">
                  <c:v>0.624</c:v>
                </c:pt>
                <c:pt idx="625">
                  <c:v>0.625</c:v>
                </c:pt>
                <c:pt idx="626">
                  <c:v>0.626</c:v>
                </c:pt>
                <c:pt idx="627">
                  <c:v>0.627</c:v>
                </c:pt>
                <c:pt idx="628">
                  <c:v>0.628</c:v>
                </c:pt>
                <c:pt idx="629">
                  <c:v>0.629</c:v>
                </c:pt>
                <c:pt idx="630">
                  <c:v>0.63</c:v>
                </c:pt>
                <c:pt idx="631">
                  <c:v>0.63100000000000001</c:v>
                </c:pt>
                <c:pt idx="632">
                  <c:v>0.63200000000000001</c:v>
                </c:pt>
                <c:pt idx="633">
                  <c:v>0.63300000000000001</c:v>
                </c:pt>
                <c:pt idx="634">
                  <c:v>0.63400000000000001</c:v>
                </c:pt>
                <c:pt idx="635">
                  <c:v>0.63500000000000001</c:v>
                </c:pt>
                <c:pt idx="636">
                  <c:v>0.63600000000000001</c:v>
                </c:pt>
                <c:pt idx="637">
                  <c:v>0.63700000000000001</c:v>
                </c:pt>
                <c:pt idx="638">
                  <c:v>0.63800000000000001</c:v>
                </c:pt>
                <c:pt idx="639">
                  <c:v>0.63900000000000001</c:v>
                </c:pt>
                <c:pt idx="640">
                  <c:v>0.64</c:v>
                </c:pt>
                <c:pt idx="641">
                  <c:v>0.64100000000000001</c:v>
                </c:pt>
                <c:pt idx="642">
                  <c:v>0.64200000000000002</c:v>
                </c:pt>
                <c:pt idx="643">
                  <c:v>0.64300000000000002</c:v>
                </c:pt>
                <c:pt idx="644">
                  <c:v>0.64400000000000002</c:v>
                </c:pt>
                <c:pt idx="645">
                  <c:v>0.64500000000000002</c:v>
                </c:pt>
                <c:pt idx="646">
                  <c:v>0.64600000000000002</c:v>
                </c:pt>
                <c:pt idx="647">
                  <c:v>0.64700000000000002</c:v>
                </c:pt>
                <c:pt idx="648">
                  <c:v>0.64800000000000002</c:v>
                </c:pt>
                <c:pt idx="649">
                  <c:v>0.64900000000000002</c:v>
                </c:pt>
                <c:pt idx="650">
                  <c:v>0.65</c:v>
                </c:pt>
                <c:pt idx="651">
                  <c:v>0.65100000000000002</c:v>
                </c:pt>
                <c:pt idx="652">
                  <c:v>0.65200000000000002</c:v>
                </c:pt>
                <c:pt idx="653">
                  <c:v>0.65300000000000002</c:v>
                </c:pt>
                <c:pt idx="654">
                  <c:v>0.65400000000000003</c:v>
                </c:pt>
                <c:pt idx="655">
                  <c:v>0.65500000000000003</c:v>
                </c:pt>
                <c:pt idx="656">
                  <c:v>0.65600000000000003</c:v>
                </c:pt>
                <c:pt idx="657">
                  <c:v>0.65700000000000003</c:v>
                </c:pt>
                <c:pt idx="658">
                  <c:v>0.65800000000000003</c:v>
                </c:pt>
                <c:pt idx="659">
                  <c:v>0.65900000000000003</c:v>
                </c:pt>
                <c:pt idx="660">
                  <c:v>0.66</c:v>
                </c:pt>
                <c:pt idx="661">
                  <c:v>0.66100000000000003</c:v>
                </c:pt>
                <c:pt idx="662">
                  <c:v>0.66200000000000003</c:v>
                </c:pt>
                <c:pt idx="663">
                  <c:v>0.66300000000000003</c:v>
                </c:pt>
                <c:pt idx="664">
                  <c:v>0.66400000000000003</c:v>
                </c:pt>
                <c:pt idx="665">
                  <c:v>0.66500000000000004</c:v>
                </c:pt>
                <c:pt idx="666">
                  <c:v>0.66600000000000004</c:v>
                </c:pt>
                <c:pt idx="667">
                  <c:v>0.66700000000000004</c:v>
                </c:pt>
                <c:pt idx="668">
                  <c:v>0.66800000000000004</c:v>
                </c:pt>
                <c:pt idx="669">
                  <c:v>0.66900000000000004</c:v>
                </c:pt>
                <c:pt idx="670">
                  <c:v>0.67</c:v>
                </c:pt>
                <c:pt idx="671">
                  <c:v>0.67100000000000004</c:v>
                </c:pt>
                <c:pt idx="672">
                  <c:v>0.67200000000000004</c:v>
                </c:pt>
                <c:pt idx="673">
                  <c:v>0.67300000000000004</c:v>
                </c:pt>
                <c:pt idx="674">
                  <c:v>0.67400000000000004</c:v>
                </c:pt>
                <c:pt idx="675">
                  <c:v>0.67500000000000004</c:v>
                </c:pt>
                <c:pt idx="676">
                  <c:v>0.67600000000000005</c:v>
                </c:pt>
                <c:pt idx="677">
                  <c:v>0.67700000000000005</c:v>
                </c:pt>
                <c:pt idx="678">
                  <c:v>0.67800000000000005</c:v>
                </c:pt>
                <c:pt idx="679">
                  <c:v>0.67900000000000005</c:v>
                </c:pt>
                <c:pt idx="680">
                  <c:v>0.68</c:v>
                </c:pt>
                <c:pt idx="681">
                  <c:v>0.68100000000000005</c:v>
                </c:pt>
                <c:pt idx="682">
                  <c:v>0.68200000000000005</c:v>
                </c:pt>
                <c:pt idx="683">
                  <c:v>0.68300000000000005</c:v>
                </c:pt>
                <c:pt idx="684">
                  <c:v>0.68400000000000005</c:v>
                </c:pt>
                <c:pt idx="685">
                  <c:v>0.68500000000000005</c:v>
                </c:pt>
                <c:pt idx="686">
                  <c:v>0.68600000000000005</c:v>
                </c:pt>
                <c:pt idx="687">
                  <c:v>0.68700000000000006</c:v>
                </c:pt>
                <c:pt idx="688">
                  <c:v>0.68799999999999994</c:v>
                </c:pt>
                <c:pt idx="689">
                  <c:v>0.68899999999999995</c:v>
                </c:pt>
                <c:pt idx="690">
                  <c:v>0.69</c:v>
                </c:pt>
                <c:pt idx="691">
                  <c:v>0.69099999999999995</c:v>
                </c:pt>
                <c:pt idx="692">
                  <c:v>0.69199999999999995</c:v>
                </c:pt>
                <c:pt idx="693">
                  <c:v>0.69299999999999995</c:v>
                </c:pt>
                <c:pt idx="694">
                  <c:v>0.69399999999999995</c:v>
                </c:pt>
                <c:pt idx="695">
                  <c:v>0.69499999999999995</c:v>
                </c:pt>
                <c:pt idx="696">
                  <c:v>0.69599999999999995</c:v>
                </c:pt>
                <c:pt idx="697">
                  <c:v>0.69699999999999995</c:v>
                </c:pt>
                <c:pt idx="698">
                  <c:v>0.69799999999999995</c:v>
                </c:pt>
                <c:pt idx="699">
                  <c:v>0.69899999999999995</c:v>
                </c:pt>
                <c:pt idx="700">
                  <c:v>0.7</c:v>
                </c:pt>
                <c:pt idx="701">
                  <c:v>0.70099999999999996</c:v>
                </c:pt>
                <c:pt idx="702">
                  <c:v>0.70199999999999996</c:v>
                </c:pt>
                <c:pt idx="703">
                  <c:v>0.70299999999999996</c:v>
                </c:pt>
                <c:pt idx="704">
                  <c:v>0.70399999999999996</c:v>
                </c:pt>
                <c:pt idx="705">
                  <c:v>0.70499999999999996</c:v>
                </c:pt>
                <c:pt idx="706">
                  <c:v>0.70599999999999996</c:v>
                </c:pt>
                <c:pt idx="707">
                  <c:v>0.70699999999999996</c:v>
                </c:pt>
                <c:pt idx="708">
                  <c:v>0.70799999999999996</c:v>
                </c:pt>
                <c:pt idx="709">
                  <c:v>0.70899999999999996</c:v>
                </c:pt>
                <c:pt idx="710">
                  <c:v>0.71</c:v>
                </c:pt>
                <c:pt idx="711">
                  <c:v>0.71099999999999997</c:v>
                </c:pt>
                <c:pt idx="712">
                  <c:v>0.71199999999999997</c:v>
                </c:pt>
                <c:pt idx="713">
                  <c:v>0.71299999999999997</c:v>
                </c:pt>
                <c:pt idx="714">
                  <c:v>0.71399999999999997</c:v>
                </c:pt>
                <c:pt idx="715">
                  <c:v>0.71499999999999997</c:v>
                </c:pt>
                <c:pt idx="716">
                  <c:v>0.71599999999999997</c:v>
                </c:pt>
                <c:pt idx="717">
                  <c:v>0.71699999999999997</c:v>
                </c:pt>
                <c:pt idx="718">
                  <c:v>0.71799999999999997</c:v>
                </c:pt>
                <c:pt idx="719">
                  <c:v>0.71899999999999997</c:v>
                </c:pt>
                <c:pt idx="720">
                  <c:v>0.72</c:v>
                </c:pt>
                <c:pt idx="721">
                  <c:v>0.72099999999999997</c:v>
                </c:pt>
                <c:pt idx="722">
                  <c:v>0.72199999999999998</c:v>
                </c:pt>
                <c:pt idx="723">
                  <c:v>0.72299999999999998</c:v>
                </c:pt>
                <c:pt idx="724">
                  <c:v>0.72399999999999998</c:v>
                </c:pt>
                <c:pt idx="725">
                  <c:v>0.72499999999999998</c:v>
                </c:pt>
                <c:pt idx="726">
                  <c:v>0.72599999999999998</c:v>
                </c:pt>
                <c:pt idx="727">
                  <c:v>0.72699999999999998</c:v>
                </c:pt>
                <c:pt idx="728">
                  <c:v>0.72799999999999998</c:v>
                </c:pt>
                <c:pt idx="729">
                  <c:v>0.72899999999999998</c:v>
                </c:pt>
                <c:pt idx="730">
                  <c:v>0.73</c:v>
                </c:pt>
                <c:pt idx="731">
                  <c:v>0.73099999999999998</c:v>
                </c:pt>
                <c:pt idx="732">
                  <c:v>0.73199999999999998</c:v>
                </c:pt>
                <c:pt idx="733">
                  <c:v>0.73299999999999998</c:v>
                </c:pt>
                <c:pt idx="734">
                  <c:v>0.73399999999999999</c:v>
                </c:pt>
                <c:pt idx="735">
                  <c:v>0.73499999999999999</c:v>
                </c:pt>
                <c:pt idx="736">
                  <c:v>0.73599999999999999</c:v>
                </c:pt>
                <c:pt idx="737">
                  <c:v>0.73699999999999999</c:v>
                </c:pt>
                <c:pt idx="738">
                  <c:v>0.73799999999999999</c:v>
                </c:pt>
                <c:pt idx="739">
                  <c:v>0.73899999999999999</c:v>
                </c:pt>
                <c:pt idx="740">
                  <c:v>0.74</c:v>
                </c:pt>
                <c:pt idx="741">
                  <c:v>0.74099999999999999</c:v>
                </c:pt>
                <c:pt idx="742">
                  <c:v>0.74199999999999999</c:v>
                </c:pt>
                <c:pt idx="743">
                  <c:v>0.74299999999999999</c:v>
                </c:pt>
                <c:pt idx="744">
                  <c:v>0.74399999999999999</c:v>
                </c:pt>
                <c:pt idx="745">
                  <c:v>0.745</c:v>
                </c:pt>
                <c:pt idx="746">
                  <c:v>0.746</c:v>
                </c:pt>
                <c:pt idx="747">
                  <c:v>0.747</c:v>
                </c:pt>
                <c:pt idx="748">
                  <c:v>0.748</c:v>
                </c:pt>
                <c:pt idx="749">
                  <c:v>0.749</c:v>
                </c:pt>
                <c:pt idx="750">
                  <c:v>0.75</c:v>
                </c:pt>
                <c:pt idx="751">
                  <c:v>0.751</c:v>
                </c:pt>
                <c:pt idx="752">
                  <c:v>0.752</c:v>
                </c:pt>
                <c:pt idx="753">
                  <c:v>0.753</c:v>
                </c:pt>
                <c:pt idx="754">
                  <c:v>0.754</c:v>
                </c:pt>
                <c:pt idx="755">
                  <c:v>0.755</c:v>
                </c:pt>
                <c:pt idx="756">
                  <c:v>0.75600000000000001</c:v>
                </c:pt>
                <c:pt idx="757">
                  <c:v>0.75700000000000001</c:v>
                </c:pt>
                <c:pt idx="758">
                  <c:v>0.75800000000000001</c:v>
                </c:pt>
                <c:pt idx="759">
                  <c:v>0.75900000000000001</c:v>
                </c:pt>
                <c:pt idx="760">
                  <c:v>0.76</c:v>
                </c:pt>
                <c:pt idx="761">
                  <c:v>0.76100000000000001</c:v>
                </c:pt>
                <c:pt idx="762">
                  <c:v>0.76200000000000001</c:v>
                </c:pt>
                <c:pt idx="763">
                  <c:v>0.76300000000000001</c:v>
                </c:pt>
                <c:pt idx="764">
                  <c:v>0.76400000000000001</c:v>
                </c:pt>
                <c:pt idx="765">
                  <c:v>0.76500000000000001</c:v>
                </c:pt>
                <c:pt idx="766">
                  <c:v>0.76600000000000001</c:v>
                </c:pt>
                <c:pt idx="767">
                  <c:v>0.76700000000000002</c:v>
                </c:pt>
                <c:pt idx="768">
                  <c:v>0.76800000000000002</c:v>
                </c:pt>
                <c:pt idx="769">
                  <c:v>0.76900000000000002</c:v>
                </c:pt>
                <c:pt idx="770">
                  <c:v>0.77</c:v>
                </c:pt>
                <c:pt idx="771">
                  <c:v>0.77100000000000002</c:v>
                </c:pt>
                <c:pt idx="772">
                  <c:v>0.77200000000000002</c:v>
                </c:pt>
                <c:pt idx="773">
                  <c:v>0.77300000000000002</c:v>
                </c:pt>
                <c:pt idx="774">
                  <c:v>0.77400000000000002</c:v>
                </c:pt>
                <c:pt idx="775">
                  <c:v>0.77500000000000002</c:v>
                </c:pt>
                <c:pt idx="776">
                  <c:v>0.77600000000000002</c:v>
                </c:pt>
                <c:pt idx="777">
                  <c:v>0.77700000000000002</c:v>
                </c:pt>
                <c:pt idx="778">
                  <c:v>0.77800000000000002</c:v>
                </c:pt>
                <c:pt idx="779">
                  <c:v>0.77900000000000003</c:v>
                </c:pt>
                <c:pt idx="780">
                  <c:v>0.78</c:v>
                </c:pt>
                <c:pt idx="781">
                  <c:v>0.78100000000000003</c:v>
                </c:pt>
                <c:pt idx="782">
                  <c:v>0.78200000000000003</c:v>
                </c:pt>
                <c:pt idx="783">
                  <c:v>0.78300000000000003</c:v>
                </c:pt>
                <c:pt idx="784">
                  <c:v>0.78400000000000003</c:v>
                </c:pt>
                <c:pt idx="785">
                  <c:v>0.78500000000000003</c:v>
                </c:pt>
                <c:pt idx="786">
                  <c:v>0.78600000000000003</c:v>
                </c:pt>
                <c:pt idx="787">
                  <c:v>0.78700000000000003</c:v>
                </c:pt>
                <c:pt idx="788">
                  <c:v>0.78800000000000003</c:v>
                </c:pt>
                <c:pt idx="789">
                  <c:v>0.78900000000000003</c:v>
                </c:pt>
                <c:pt idx="790">
                  <c:v>0.79</c:v>
                </c:pt>
                <c:pt idx="791">
                  <c:v>0.79100000000000004</c:v>
                </c:pt>
                <c:pt idx="792">
                  <c:v>0.79200000000000004</c:v>
                </c:pt>
                <c:pt idx="793">
                  <c:v>0.79300000000000004</c:v>
                </c:pt>
                <c:pt idx="794">
                  <c:v>0.79400000000000004</c:v>
                </c:pt>
                <c:pt idx="795">
                  <c:v>0.79500000000000004</c:v>
                </c:pt>
                <c:pt idx="796">
                  <c:v>0.79600000000000004</c:v>
                </c:pt>
                <c:pt idx="797">
                  <c:v>0.79700000000000004</c:v>
                </c:pt>
                <c:pt idx="798">
                  <c:v>0.79800000000000004</c:v>
                </c:pt>
                <c:pt idx="799">
                  <c:v>0.79900000000000004</c:v>
                </c:pt>
                <c:pt idx="800">
                  <c:v>0.8</c:v>
                </c:pt>
                <c:pt idx="801">
                  <c:v>0.80100000000000005</c:v>
                </c:pt>
                <c:pt idx="802">
                  <c:v>0.80200000000000005</c:v>
                </c:pt>
                <c:pt idx="803">
                  <c:v>0.80300000000000005</c:v>
                </c:pt>
                <c:pt idx="804">
                  <c:v>0.80400000000000005</c:v>
                </c:pt>
                <c:pt idx="805">
                  <c:v>0.80500000000000005</c:v>
                </c:pt>
                <c:pt idx="806">
                  <c:v>0.80600000000000005</c:v>
                </c:pt>
                <c:pt idx="807">
                  <c:v>0.80700000000000005</c:v>
                </c:pt>
                <c:pt idx="808">
                  <c:v>0.80800000000000005</c:v>
                </c:pt>
                <c:pt idx="809">
                  <c:v>0.80900000000000005</c:v>
                </c:pt>
                <c:pt idx="810">
                  <c:v>0.81</c:v>
                </c:pt>
                <c:pt idx="811">
                  <c:v>0.81100000000000005</c:v>
                </c:pt>
                <c:pt idx="812">
                  <c:v>0.81200000000000006</c:v>
                </c:pt>
                <c:pt idx="813">
                  <c:v>0.81299999999999994</c:v>
                </c:pt>
                <c:pt idx="814">
                  <c:v>0.81399999999999995</c:v>
                </c:pt>
                <c:pt idx="815">
                  <c:v>0.81499999999999995</c:v>
                </c:pt>
                <c:pt idx="816">
                  <c:v>0.81599999999999995</c:v>
                </c:pt>
                <c:pt idx="817">
                  <c:v>0.81699999999999995</c:v>
                </c:pt>
                <c:pt idx="818">
                  <c:v>0.81799999999999995</c:v>
                </c:pt>
                <c:pt idx="819">
                  <c:v>0.81899999999999995</c:v>
                </c:pt>
                <c:pt idx="820">
                  <c:v>0.82</c:v>
                </c:pt>
                <c:pt idx="821">
                  <c:v>0.82099999999999995</c:v>
                </c:pt>
                <c:pt idx="822">
                  <c:v>0.82199999999999995</c:v>
                </c:pt>
                <c:pt idx="823">
                  <c:v>0.82299999999999995</c:v>
                </c:pt>
                <c:pt idx="824">
                  <c:v>0.82399999999999995</c:v>
                </c:pt>
                <c:pt idx="825">
                  <c:v>0.82499999999999996</c:v>
                </c:pt>
                <c:pt idx="826">
                  <c:v>0.82599999999999996</c:v>
                </c:pt>
                <c:pt idx="827">
                  <c:v>0.82699999999999996</c:v>
                </c:pt>
                <c:pt idx="828">
                  <c:v>0.82799999999999996</c:v>
                </c:pt>
                <c:pt idx="829">
                  <c:v>0.82899999999999996</c:v>
                </c:pt>
                <c:pt idx="830">
                  <c:v>0.83</c:v>
                </c:pt>
                <c:pt idx="831">
                  <c:v>0.83099999999999996</c:v>
                </c:pt>
                <c:pt idx="832">
                  <c:v>0.83199999999999996</c:v>
                </c:pt>
                <c:pt idx="833">
                  <c:v>0.83299999999999996</c:v>
                </c:pt>
                <c:pt idx="834">
                  <c:v>0.83399999999999996</c:v>
                </c:pt>
                <c:pt idx="835">
                  <c:v>0.83499999999999996</c:v>
                </c:pt>
                <c:pt idx="836">
                  <c:v>0.83599999999999997</c:v>
                </c:pt>
                <c:pt idx="837">
                  <c:v>0.83699999999999997</c:v>
                </c:pt>
                <c:pt idx="838">
                  <c:v>0.83799999999999997</c:v>
                </c:pt>
                <c:pt idx="839">
                  <c:v>0.83899999999999997</c:v>
                </c:pt>
                <c:pt idx="840">
                  <c:v>0.84</c:v>
                </c:pt>
                <c:pt idx="841">
                  <c:v>0.84099999999999997</c:v>
                </c:pt>
                <c:pt idx="842">
                  <c:v>0.84199999999999997</c:v>
                </c:pt>
                <c:pt idx="843">
                  <c:v>0.84299999999999997</c:v>
                </c:pt>
                <c:pt idx="844">
                  <c:v>0.84399999999999997</c:v>
                </c:pt>
                <c:pt idx="845">
                  <c:v>0.84499999999999997</c:v>
                </c:pt>
                <c:pt idx="846">
                  <c:v>0.84599999999999997</c:v>
                </c:pt>
                <c:pt idx="847">
                  <c:v>0.84699999999999998</c:v>
                </c:pt>
                <c:pt idx="848">
                  <c:v>0.84799999999999998</c:v>
                </c:pt>
                <c:pt idx="849">
                  <c:v>0.84899999999999998</c:v>
                </c:pt>
                <c:pt idx="850">
                  <c:v>0.85</c:v>
                </c:pt>
                <c:pt idx="851">
                  <c:v>0.85099999999999998</c:v>
                </c:pt>
                <c:pt idx="852">
                  <c:v>0.85199999999999998</c:v>
                </c:pt>
                <c:pt idx="853">
                  <c:v>0.85299999999999998</c:v>
                </c:pt>
                <c:pt idx="854">
                  <c:v>0.85399999999999998</c:v>
                </c:pt>
                <c:pt idx="855">
                  <c:v>0.85499999999999998</c:v>
                </c:pt>
                <c:pt idx="856">
                  <c:v>0.85599999999999998</c:v>
                </c:pt>
                <c:pt idx="857">
                  <c:v>0.85699999999999998</c:v>
                </c:pt>
                <c:pt idx="858">
                  <c:v>0.85799999999999998</c:v>
                </c:pt>
                <c:pt idx="859">
                  <c:v>0.85899999999999999</c:v>
                </c:pt>
                <c:pt idx="860">
                  <c:v>0.86</c:v>
                </c:pt>
                <c:pt idx="861">
                  <c:v>0.86099999999999999</c:v>
                </c:pt>
                <c:pt idx="862">
                  <c:v>0.86199999999999999</c:v>
                </c:pt>
                <c:pt idx="863">
                  <c:v>0.86299999999999999</c:v>
                </c:pt>
                <c:pt idx="864">
                  <c:v>0.86399999999999999</c:v>
                </c:pt>
                <c:pt idx="865">
                  <c:v>0.86499999999999999</c:v>
                </c:pt>
                <c:pt idx="866">
                  <c:v>0.86599999999999999</c:v>
                </c:pt>
                <c:pt idx="867">
                  <c:v>0.86699999999999999</c:v>
                </c:pt>
                <c:pt idx="868">
                  <c:v>0.86799999999999999</c:v>
                </c:pt>
                <c:pt idx="869">
                  <c:v>0.86899999999999999</c:v>
                </c:pt>
                <c:pt idx="870">
                  <c:v>0.87</c:v>
                </c:pt>
                <c:pt idx="871">
                  <c:v>0.871</c:v>
                </c:pt>
                <c:pt idx="872">
                  <c:v>0.872</c:v>
                </c:pt>
                <c:pt idx="873">
                  <c:v>0.873</c:v>
                </c:pt>
                <c:pt idx="874">
                  <c:v>0.874</c:v>
                </c:pt>
                <c:pt idx="875">
                  <c:v>0.875</c:v>
                </c:pt>
                <c:pt idx="876">
                  <c:v>0.876</c:v>
                </c:pt>
                <c:pt idx="877">
                  <c:v>0.877</c:v>
                </c:pt>
                <c:pt idx="878">
                  <c:v>0.878</c:v>
                </c:pt>
                <c:pt idx="879">
                  <c:v>0.879</c:v>
                </c:pt>
                <c:pt idx="880">
                  <c:v>0.88</c:v>
                </c:pt>
                <c:pt idx="881">
                  <c:v>0.88100000000000001</c:v>
                </c:pt>
                <c:pt idx="882">
                  <c:v>0.88200000000000001</c:v>
                </c:pt>
                <c:pt idx="883">
                  <c:v>0.88300000000000001</c:v>
                </c:pt>
                <c:pt idx="884">
                  <c:v>0.88400000000000001</c:v>
                </c:pt>
                <c:pt idx="885">
                  <c:v>0.88500000000000001</c:v>
                </c:pt>
                <c:pt idx="886">
                  <c:v>0.88600000000000001</c:v>
                </c:pt>
                <c:pt idx="887">
                  <c:v>0.88700000000000001</c:v>
                </c:pt>
                <c:pt idx="888">
                  <c:v>0.88800000000000001</c:v>
                </c:pt>
                <c:pt idx="889">
                  <c:v>0.88900000000000001</c:v>
                </c:pt>
                <c:pt idx="890">
                  <c:v>0.89</c:v>
                </c:pt>
                <c:pt idx="891">
                  <c:v>0.89100000000000001</c:v>
                </c:pt>
                <c:pt idx="892">
                  <c:v>0.89200000000000002</c:v>
                </c:pt>
                <c:pt idx="893">
                  <c:v>0.89300000000000002</c:v>
                </c:pt>
                <c:pt idx="894">
                  <c:v>0.89400000000000002</c:v>
                </c:pt>
                <c:pt idx="895">
                  <c:v>0.89500000000000002</c:v>
                </c:pt>
                <c:pt idx="896">
                  <c:v>0.89600000000000002</c:v>
                </c:pt>
                <c:pt idx="897">
                  <c:v>0.89700000000000002</c:v>
                </c:pt>
                <c:pt idx="898">
                  <c:v>0.89800000000000002</c:v>
                </c:pt>
                <c:pt idx="899">
                  <c:v>0.89900000000000002</c:v>
                </c:pt>
                <c:pt idx="900">
                  <c:v>0.9</c:v>
                </c:pt>
                <c:pt idx="901">
                  <c:v>0.90100000000000002</c:v>
                </c:pt>
                <c:pt idx="902">
                  <c:v>0.90200000000000002</c:v>
                </c:pt>
                <c:pt idx="903">
                  <c:v>0.90300000000000002</c:v>
                </c:pt>
                <c:pt idx="904">
                  <c:v>0.90400000000000003</c:v>
                </c:pt>
                <c:pt idx="905">
                  <c:v>0.90500000000000003</c:v>
                </c:pt>
                <c:pt idx="906">
                  <c:v>0.90600000000000003</c:v>
                </c:pt>
                <c:pt idx="907">
                  <c:v>0.90700000000000003</c:v>
                </c:pt>
                <c:pt idx="908">
                  <c:v>0.90800000000000003</c:v>
                </c:pt>
                <c:pt idx="909">
                  <c:v>0.90900000000000003</c:v>
                </c:pt>
                <c:pt idx="910">
                  <c:v>0.91</c:v>
                </c:pt>
                <c:pt idx="911">
                  <c:v>0.91100000000000003</c:v>
                </c:pt>
                <c:pt idx="912">
                  <c:v>0.91200000000000003</c:v>
                </c:pt>
                <c:pt idx="913">
                  <c:v>0.91300000000000003</c:v>
                </c:pt>
                <c:pt idx="914">
                  <c:v>0.91400000000000003</c:v>
                </c:pt>
                <c:pt idx="915">
                  <c:v>0.91500000000000004</c:v>
                </c:pt>
                <c:pt idx="916">
                  <c:v>0.91600000000000004</c:v>
                </c:pt>
                <c:pt idx="917">
                  <c:v>0.91700000000000004</c:v>
                </c:pt>
                <c:pt idx="918">
                  <c:v>0.91800000000000004</c:v>
                </c:pt>
                <c:pt idx="919">
                  <c:v>0.91900000000000004</c:v>
                </c:pt>
                <c:pt idx="920">
                  <c:v>0.92</c:v>
                </c:pt>
                <c:pt idx="921">
                  <c:v>0.92100000000000004</c:v>
                </c:pt>
                <c:pt idx="922">
                  <c:v>0.92200000000000004</c:v>
                </c:pt>
                <c:pt idx="923">
                  <c:v>0.92300000000000004</c:v>
                </c:pt>
                <c:pt idx="924">
                  <c:v>0.92400000000000004</c:v>
                </c:pt>
                <c:pt idx="925">
                  <c:v>0.92500000000000004</c:v>
                </c:pt>
                <c:pt idx="926">
                  <c:v>0.92600000000000005</c:v>
                </c:pt>
                <c:pt idx="927">
                  <c:v>0.92700000000000005</c:v>
                </c:pt>
                <c:pt idx="928">
                  <c:v>0.92800000000000005</c:v>
                </c:pt>
                <c:pt idx="929">
                  <c:v>0.92900000000000005</c:v>
                </c:pt>
                <c:pt idx="930">
                  <c:v>0.93</c:v>
                </c:pt>
                <c:pt idx="931">
                  <c:v>0.93100000000000005</c:v>
                </c:pt>
                <c:pt idx="932">
                  <c:v>0.93200000000000005</c:v>
                </c:pt>
                <c:pt idx="933">
                  <c:v>0.93300000000000005</c:v>
                </c:pt>
                <c:pt idx="934">
                  <c:v>0.93400000000000005</c:v>
                </c:pt>
                <c:pt idx="935">
                  <c:v>0.93500000000000005</c:v>
                </c:pt>
                <c:pt idx="936">
                  <c:v>0.93600000000000005</c:v>
                </c:pt>
                <c:pt idx="937">
                  <c:v>0.93700000000000006</c:v>
                </c:pt>
                <c:pt idx="938">
                  <c:v>0.93799999999999994</c:v>
                </c:pt>
                <c:pt idx="939">
                  <c:v>0.93899999999999995</c:v>
                </c:pt>
                <c:pt idx="940">
                  <c:v>0.94</c:v>
                </c:pt>
                <c:pt idx="941">
                  <c:v>0.94099999999999995</c:v>
                </c:pt>
                <c:pt idx="942">
                  <c:v>0.94199999999999995</c:v>
                </c:pt>
                <c:pt idx="943">
                  <c:v>0.94299999999999995</c:v>
                </c:pt>
                <c:pt idx="944">
                  <c:v>0.94399999999999995</c:v>
                </c:pt>
                <c:pt idx="945">
                  <c:v>0.94499999999999995</c:v>
                </c:pt>
                <c:pt idx="946">
                  <c:v>0.94599999999999995</c:v>
                </c:pt>
                <c:pt idx="947">
                  <c:v>0.94699999999999995</c:v>
                </c:pt>
                <c:pt idx="948">
                  <c:v>0.94799999999999995</c:v>
                </c:pt>
                <c:pt idx="949">
                  <c:v>0.94899999999999995</c:v>
                </c:pt>
                <c:pt idx="950">
                  <c:v>0.95</c:v>
                </c:pt>
                <c:pt idx="951">
                  <c:v>0.95099999999999996</c:v>
                </c:pt>
                <c:pt idx="952">
                  <c:v>0.95199999999999996</c:v>
                </c:pt>
                <c:pt idx="953">
                  <c:v>0.95299999999999996</c:v>
                </c:pt>
                <c:pt idx="954">
                  <c:v>0.95399999999999996</c:v>
                </c:pt>
                <c:pt idx="955">
                  <c:v>0.95499999999999996</c:v>
                </c:pt>
                <c:pt idx="956">
                  <c:v>0.95599999999999996</c:v>
                </c:pt>
                <c:pt idx="957">
                  <c:v>0.95699999999999996</c:v>
                </c:pt>
                <c:pt idx="958">
                  <c:v>0.95799999999999996</c:v>
                </c:pt>
                <c:pt idx="959">
                  <c:v>0.95899999999999996</c:v>
                </c:pt>
                <c:pt idx="960">
                  <c:v>0.96</c:v>
                </c:pt>
                <c:pt idx="961">
                  <c:v>0.96099999999999997</c:v>
                </c:pt>
                <c:pt idx="962">
                  <c:v>0.96199999999999997</c:v>
                </c:pt>
                <c:pt idx="963">
                  <c:v>0.96299999999999997</c:v>
                </c:pt>
                <c:pt idx="964">
                  <c:v>0.96399999999999997</c:v>
                </c:pt>
                <c:pt idx="965">
                  <c:v>0.96499999999999997</c:v>
                </c:pt>
                <c:pt idx="966">
                  <c:v>0.96599999999999997</c:v>
                </c:pt>
                <c:pt idx="967">
                  <c:v>0.96699999999999997</c:v>
                </c:pt>
                <c:pt idx="968">
                  <c:v>0.96799999999999997</c:v>
                </c:pt>
                <c:pt idx="969">
                  <c:v>0.96899999999999997</c:v>
                </c:pt>
                <c:pt idx="970">
                  <c:v>0.97</c:v>
                </c:pt>
                <c:pt idx="971">
                  <c:v>0.97099999999999997</c:v>
                </c:pt>
                <c:pt idx="972">
                  <c:v>0.97199999999999998</c:v>
                </c:pt>
                <c:pt idx="973">
                  <c:v>0.97299999999999998</c:v>
                </c:pt>
                <c:pt idx="974">
                  <c:v>0.97399999999999998</c:v>
                </c:pt>
                <c:pt idx="975">
                  <c:v>0.97499999999999998</c:v>
                </c:pt>
                <c:pt idx="976">
                  <c:v>0.97599999999999998</c:v>
                </c:pt>
                <c:pt idx="977">
                  <c:v>0.97699999999999998</c:v>
                </c:pt>
                <c:pt idx="978">
                  <c:v>0.97799999999999998</c:v>
                </c:pt>
                <c:pt idx="979">
                  <c:v>0.97899999999999998</c:v>
                </c:pt>
                <c:pt idx="980">
                  <c:v>0.98</c:v>
                </c:pt>
                <c:pt idx="981">
                  <c:v>0.98099999999999998</c:v>
                </c:pt>
                <c:pt idx="982">
                  <c:v>0.98199999999999998</c:v>
                </c:pt>
                <c:pt idx="983">
                  <c:v>0.98299999999999998</c:v>
                </c:pt>
                <c:pt idx="984">
                  <c:v>0.98399999999999999</c:v>
                </c:pt>
                <c:pt idx="985">
                  <c:v>0.98499999999999999</c:v>
                </c:pt>
                <c:pt idx="986">
                  <c:v>0.98599999999999999</c:v>
                </c:pt>
                <c:pt idx="987">
                  <c:v>0.98699999999999999</c:v>
                </c:pt>
                <c:pt idx="988">
                  <c:v>0.98799999999999999</c:v>
                </c:pt>
                <c:pt idx="989">
                  <c:v>0.98899999999999999</c:v>
                </c:pt>
                <c:pt idx="990">
                  <c:v>0.99</c:v>
                </c:pt>
                <c:pt idx="991">
                  <c:v>0.99099999999999999</c:v>
                </c:pt>
                <c:pt idx="992">
                  <c:v>0.99199999999999999</c:v>
                </c:pt>
                <c:pt idx="993">
                  <c:v>0.99299999999999999</c:v>
                </c:pt>
                <c:pt idx="994">
                  <c:v>0.99399999999999999</c:v>
                </c:pt>
                <c:pt idx="995">
                  <c:v>0.995</c:v>
                </c:pt>
                <c:pt idx="996">
                  <c:v>0.996</c:v>
                </c:pt>
                <c:pt idx="997">
                  <c:v>0.997</c:v>
                </c:pt>
                <c:pt idx="998">
                  <c:v>0.998</c:v>
                </c:pt>
                <c:pt idx="999">
                  <c:v>0.999</c:v>
                </c:pt>
                <c:pt idx="1000" formatCode="0.0000">
                  <c:v>1</c:v>
                </c:pt>
              </c:numCache>
            </c:numRef>
          </c:xVal>
          <c:yVal>
            <c:numRef>
              <c:f>APropertiesDimless!$S$7:$S$1007</c:f>
              <c:numCache>
                <c:formatCode>0.0000</c:formatCode>
                <c:ptCount val="1001"/>
                <c:pt idx="1">
                  <c:v>1.4999897050837882E-3</c:v>
                </c:pt>
                <c:pt idx="2">
                  <c:v>2.9999595455445774E-3</c:v>
                </c:pt>
                <c:pt idx="3">
                  <c:v>4.4999106088210415E-3</c:v>
                </c:pt>
                <c:pt idx="4">
                  <c:v>5.9998439818663213E-3</c:v>
                </c:pt>
                <c:pt idx="5">
                  <c:v>7.4997607511668391E-3</c:v>
                </c:pt>
                <c:pt idx="6">
                  <c:v>8.9996620027619958E-3</c:v>
                </c:pt>
                <c:pt idx="7">
                  <c:v>1.0499548822262256E-2</c:v>
                </c:pt>
                <c:pt idx="8">
                  <c:v>1.1999422294868802E-2</c:v>
                </c:pt>
                <c:pt idx="9">
                  <c:v>1.3499283505391969E-2</c:v>
                </c:pt>
                <c:pt idx="10">
                  <c:v>1.4999133538270398E-2</c:v>
                </c:pt>
                <c:pt idx="11">
                  <c:v>1.6498973477590037E-2</c:v>
                </c:pt>
                <c:pt idx="12">
                  <c:v>1.799880440710297E-2</c:v>
                </c:pt>
                <c:pt idx="13">
                  <c:v>1.9498627410245759E-2</c:v>
                </c:pt>
                <c:pt idx="14">
                  <c:v>2.099844357015947E-2</c:v>
                </c:pt>
                <c:pt idx="15">
                  <c:v>2.2498253969707227E-2</c:v>
                </c:pt>
                <c:pt idx="16">
                  <c:v>2.3998059691493819E-2</c:v>
                </c:pt>
                <c:pt idx="17">
                  <c:v>2.5497861817884444E-2</c:v>
                </c:pt>
                <c:pt idx="18">
                  <c:v>2.6997661431022845E-2</c:v>
                </c:pt>
                <c:pt idx="19">
                  <c:v>2.8497459612851342E-2</c:v>
                </c:pt>
                <c:pt idx="20">
                  <c:v>2.9997257445128461E-2</c:v>
                </c:pt>
                <c:pt idx="21">
                  <c:v>3.1497056009448118E-2</c:v>
                </c:pt>
                <c:pt idx="22">
                  <c:v>3.2996856387258688E-2</c:v>
                </c:pt>
                <c:pt idx="23">
                  <c:v>3.4496659659881329E-2</c:v>
                </c:pt>
                <c:pt idx="24">
                  <c:v>3.5996466908528618E-2</c:v>
                </c:pt>
                <c:pt idx="25">
                  <c:v>3.7496279214323809E-2</c:v>
                </c:pt>
                <c:pt idx="26">
                  <c:v>3.8996097658319642E-2</c:v>
                </c:pt>
                <c:pt idx="27">
                  <c:v>4.0495923321516053E-2</c:v>
                </c:pt>
                <c:pt idx="28">
                  <c:v>4.1995757284879892E-2</c:v>
                </c:pt>
                <c:pt idx="29">
                  <c:v>4.3495600629363487E-2</c:v>
                </c:pt>
                <c:pt idx="30">
                  <c:v>4.4995454435923066E-2</c:v>
                </c:pt>
                <c:pt idx="31">
                  <c:v>4.6495319785537455E-2</c:v>
                </c:pt>
                <c:pt idx="32">
                  <c:v>4.7995197759227448E-2</c:v>
                </c:pt>
                <c:pt idx="33">
                  <c:v>4.9495089438073146E-2</c:v>
                </c:pt>
                <c:pt idx="34">
                  <c:v>5.0994995903234613E-2</c:v>
                </c:pt>
                <c:pt idx="35">
                  <c:v>5.249491823596876E-2</c:v>
                </c:pt>
                <c:pt idx="36">
                  <c:v>5.3994857517649028E-2</c:v>
                </c:pt>
                <c:pt idx="37">
                  <c:v>5.5494814829783995E-2</c:v>
                </c:pt>
                <c:pt idx="38">
                  <c:v>5.6994791254035886E-2</c:v>
                </c:pt>
                <c:pt idx="39">
                  <c:v>5.8494787872239537E-2</c:v>
                </c:pt>
                <c:pt idx="40">
                  <c:v>5.9994805766420967E-2</c:v>
                </c:pt>
                <c:pt idx="41">
                  <c:v>6.1494846018815968E-2</c:v>
                </c:pt>
                <c:pt idx="42">
                  <c:v>6.299490971188923E-2</c:v>
                </c:pt>
                <c:pt idx="43">
                  <c:v>6.4494997928352657E-2</c:v>
                </c:pt>
                <c:pt idx="44">
                  <c:v>6.599511175118461E-2</c:v>
                </c:pt>
                <c:pt idx="45">
                  <c:v>6.7495252263648359E-2</c:v>
                </c:pt>
                <c:pt idx="46">
                  <c:v>6.8995420549310488E-2</c:v>
                </c:pt>
                <c:pt idx="47">
                  <c:v>7.0495617692060697E-2</c:v>
                </c:pt>
                <c:pt idx="48">
                  <c:v>7.1995844776129331E-2</c:v>
                </c:pt>
                <c:pt idx="49">
                  <c:v>7.3496102886107237E-2</c:v>
                </c:pt>
                <c:pt idx="50">
                  <c:v>7.4996393106964127E-2</c:v>
                </c:pt>
                <c:pt idx="51">
                  <c:v>7.6496716524067157E-2</c:v>
                </c:pt>
                <c:pt idx="52">
                  <c:v>7.7997074223200236E-2</c:v>
                </c:pt>
                <c:pt idx="53">
                  <c:v>7.9497467290582699E-2</c:v>
                </c:pt>
                <c:pt idx="54">
                  <c:v>8.0997896812888021E-2</c:v>
                </c:pt>
                <c:pt idx="55">
                  <c:v>8.2498363877262892E-2</c:v>
                </c:pt>
                <c:pt idx="56">
                  <c:v>8.3998869571346071E-2</c:v>
                </c:pt>
                <c:pt idx="57">
                  <c:v>8.5499414983287059E-2</c:v>
                </c:pt>
                <c:pt idx="58">
                  <c:v>8.7000001201765653E-2</c:v>
                </c:pt>
                <c:pt idx="59">
                  <c:v>8.8500629316009979E-2</c:v>
                </c:pt>
                <c:pt idx="60">
                  <c:v>9.0001300415816374E-2</c:v>
                </c:pt>
                <c:pt idx="61">
                  <c:v>9.1502015591567773E-2</c:v>
                </c:pt>
                <c:pt idx="62">
                  <c:v>9.3002775934252824E-2</c:v>
                </c:pt>
                <c:pt idx="63">
                  <c:v>9.4503582535485423E-2</c:v>
                </c:pt>
                <c:pt idx="64">
                  <c:v>9.6004436487522521E-2</c:v>
                </c:pt>
                <c:pt idx="65">
                  <c:v>9.7505338883284928E-2</c:v>
                </c:pt>
                <c:pt idx="66">
                  <c:v>9.9006290816374826E-2</c:v>
                </c:pt>
                <c:pt idx="67">
                  <c:v>0.1005072933810961</c:v>
                </c:pt>
                <c:pt idx="68">
                  <c:v>0.10200834767247235</c:v>
                </c:pt>
                <c:pt idx="69">
                  <c:v>0.10350945478626708</c:v>
                </c:pt>
                <c:pt idx="70">
                  <c:v>0.1050106158190024</c:v>
                </c:pt>
                <c:pt idx="71">
                  <c:v>0.10651183186797833</c:v>
                </c:pt>
                <c:pt idx="72">
                  <c:v>0.10801310403129205</c:v>
                </c:pt>
                <c:pt idx="73">
                  <c:v>0.10951443340785705</c:v>
                </c:pt>
                <c:pt idx="74">
                  <c:v>0.11101582109742275</c:v>
                </c:pt>
                <c:pt idx="75">
                  <c:v>0.11251726820059357</c:v>
                </c:pt>
                <c:pt idx="76">
                  <c:v>0.11401877581884837</c:v>
                </c:pt>
                <c:pt idx="77">
                  <c:v>0.11552034505456002</c:v>
                </c:pt>
                <c:pt idx="78">
                  <c:v>0.11702197701101474</c:v>
                </c:pt>
                <c:pt idx="79">
                  <c:v>0.1185236727924313</c:v>
                </c:pt>
                <c:pt idx="80">
                  <c:v>0.12002543350398087</c:v>
                </c:pt>
                <c:pt idx="81">
                  <c:v>0.12152726025180668</c:v>
                </c:pt>
                <c:pt idx="82">
                  <c:v>0.12302915414304286</c:v>
                </c:pt>
                <c:pt idx="83">
                  <c:v>0.12453111628583521</c:v>
                </c:pt>
                <c:pt idx="84">
                  <c:v>0.12603314778935962</c:v>
                </c:pt>
                <c:pt idx="85">
                  <c:v>0.12753524976384267</c:v>
                </c:pt>
                <c:pt idx="86">
                  <c:v>0.12903742332058113</c:v>
                </c:pt>
                <c:pt idx="87">
                  <c:v>0.13053966957196114</c:v>
                </c:pt>
                <c:pt idx="88">
                  <c:v>0.13204198963147895</c:v>
                </c:pt>
                <c:pt idx="89">
                  <c:v>0.13354438461376031</c:v>
                </c:pt>
                <c:pt idx="90">
                  <c:v>0.13504685563458008</c:v>
                </c:pt>
                <c:pt idx="91">
                  <c:v>0.13654940381088276</c:v>
                </c:pt>
                <c:pt idx="92">
                  <c:v>0.13805203026080176</c:v>
                </c:pt>
                <c:pt idx="93">
                  <c:v>0.13955473610368041</c:v>
                </c:pt>
                <c:pt idx="94">
                  <c:v>0.14105752246009085</c:v>
                </c:pt>
                <c:pt idx="95">
                  <c:v>0.1425603904518552</c:v>
                </c:pt>
                <c:pt idx="96">
                  <c:v>0.14406334120206507</c:v>
                </c:pt>
                <c:pt idx="97">
                  <c:v>0.14556637583510185</c:v>
                </c:pt>
                <c:pt idx="98">
                  <c:v>0.14706949547665721</c:v>
                </c:pt>
                <c:pt idx="99">
                  <c:v>0.14857270125375327</c:v>
                </c:pt>
                <c:pt idx="100">
                  <c:v>0.15007599429476282</c:v>
                </c:pt>
                <c:pt idx="101">
                  <c:v>0.15157937572943017</c:v>
                </c:pt>
                <c:pt idx="102">
                  <c:v>0.15308284668889083</c:v>
                </c:pt>
                <c:pt idx="103">
                  <c:v>0.15458640830569287</c:v>
                </c:pt>
                <c:pt idx="104">
                  <c:v>0.15609006171381692</c:v>
                </c:pt>
                <c:pt idx="105">
                  <c:v>0.15759380804869727</c:v>
                </c:pt>
                <c:pt idx="106">
                  <c:v>0.15909764844724186</c:v>
                </c:pt>
                <c:pt idx="107">
                  <c:v>0.16060158404785363</c:v>
                </c:pt>
                <c:pt idx="108">
                  <c:v>0.16210561599045112</c:v>
                </c:pt>
                <c:pt idx="109">
                  <c:v>0.16360974541648912</c:v>
                </c:pt>
                <c:pt idx="110">
                  <c:v>0.16511397346897971</c:v>
                </c:pt>
                <c:pt idx="111">
                  <c:v>0.16661830129251376</c:v>
                </c:pt>
                <c:pt idx="112">
                  <c:v>0.16812273003328079</c:v>
                </c:pt>
                <c:pt idx="113">
                  <c:v>0.16962726083909113</c:v>
                </c:pt>
                <c:pt idx="114">
                  <c:v>0.17113189485939645</c:v>
                </c:pt>
                <c:pt idx="115">
                  <c:v>0.17263663324531148</c:v>
                </c:pt>
                <c:pt idx="116">
                  <c:v>0.17414147714963452</c:v>
                </c:pt>
                <c:pt idx="117">
                  <c:v>0.17564642772686967</c:v>
                </c:pt>
                <c:pt idx="118">
                  <c:v>0.17715148613324783</c:v>
                </c:pt>
                <c:pt idx="119">
                  <c:v>0.17865665352674778</c:v>
                </c:pt>
                <c:pt idx="120">
                  <c:v>0.18016193106711864</c:v>
                </c:pt>
                <c:pt idx="121">
                  <c:v>0.18166731991590035</c:v>
                </c:pt>
                <c:pt idx="122">
                  <c:v>0.18317282123644657</c:v>
                </c:pt>
                <c:pt idx="123">
                  <c:v>0.18467843619394542</c:v>
                </c:pt>
                <c:pt idx="124">
                  <c:v>0.18618416595544188</c:v>
                </c:pt>
                <c:pt idx="125">
                  <c:v>0.18769001168985949</c:v>
                </c:pt>
                <c:pt idx="126">
                  <c:v>0.18919597456802223</c:v>
                </c:pt>
                <c:pt idx="127">
                  <c:v>0.19070205576267676</c:v>
                </c:pt>
                <c:pt idx="128">
                  <c:v>0.19220825644851455</c:v>
                </c:pt>
                <c:pt idx="129">
                  <c:v>0.1937145778021937</c:v>
                </c:pt>
                <c:pt idx="130">
                  <c:v>0.19522102100236197</c:v>
                </c:pt>
                <c:pt idx="131">
                  <c:v>0.19672758722967804</c:v>
                </c:pt>
                <c:pt idx="132">
                  <c:v>0.19823427766683513</c:v>
                </c:pt>
                <c:pt idx="133">
                  <c:v>0.19974109349858266</c:v>
                </c:pt>
                <c:pt idx="134">
                  <c:v>0.20124803591174897</c:v>
                </c:pt>
                <c:pt idx="135">
                  <c:v>0.20275510609526454</c:v>
                </c:pt>
                <c:pt idx="136">
                  <c:v>0.20426230524018388</c:v>
                </c:pt>
                <c:pt idx="137">
                  <c:v>0.20576963453970926</c:v>
                </c:pt>
                <c:pt idx="138">
                  <c:v>0.207277095189213</c:v>
                </c:pt>
                <c:pt idx="139">
                  <c:v>0.20878468838626074</c:v>
                </c:pt>
                <c:pt idx="140">
                  <c:v>0.21029241533063442</c:v>
                </c:pt>
                <c:pt idx="141">
                  <c:v>0.21180027722435579</c:v>
                </c:pt>
                <c:pt idx="142">
                  <c:v>0.21330827527170909</c:v>
                </c:pt>
                <c:pt idx="143">
                  <c:v>0.2148164106792651</c:v>
                </c:pt>
                <c:pt idx="144">
                  <c:v>0.2163246846559041</c:v>
                </c:pt>
                <c:pt idx="145">
                  <c:v>0.21783309841283954</c:v>
                </c:pt>
                <c:pt idx="146">
                  <c:v>0.21934165316364199</c:v>
                </c:pt>
                <c:pt idx="147">
                  <c:v>0.2208503501242623</c:v>
                </c:pt>
                <c:pt idx="148">
                  <c:v>0.22235919051305597</c:v>
                </c:pt>
                <c:pt idx="149">
                  <c:v>0.22386817555080679</c:v>
                </c:pt>
                <c:pt idx="150">
                  <c:v>0.22537730646075113</c:v>
                </c:pt>
                <c:pt idx="151">
                  <c:v>0.22688658446860149</c:v>
                </c:pt>
                <c:pt idx="152">
                  <c:v>0.22839601080257177</c:v>
                </c:pt>
                <c:pt idx="153">
                  <c:v>0.22990558669340028</c:v>
                </c:pt>
                <c:pt idx="154">
                  <c:v>0.23141531337437521</c:v>
                </c:pt>
                <c:pt idx="155">
                  <c:v>0.23292519208135887</c:v>
                </c:pt>
                <c:pt idx="156">
                  <c:v>0.23443522405281217</c:v>
                </c:pt>
                <c:pt idx="157">
                  <c:v>0.23594541052981943</c:v>
                </c:pt>
                <c:pt idx="158">
                  <c:v>0.2374557527561133</c:v>
                </c:pt>
                <c:pt idx="159">
                  <c:v>0.23896625197809973</c:v>
                </c:pt>
                <c:pt idx="160">
                  <c:v>0.24047690944488287</c:v>
                </c:pt>
                <c:pt idx="161">
                  <c:v>0.24198772640829069</c:v>
                </c:pt>
                <c:pt idx="162">
                  <c:v>0.24349870412289965</c:v>
                </c:pt>
                <c:pt idx="163">
                  <c:v>0.24500984384606062</c:v>
                </c:pt>
                <c:pt idx="164">
                  <c:v>0.24652114683792398</c:v>
                </c:pt>
                <c:pt idx="165">
                  <c:v>0.24803261436146562</c:v>
                </c:pt>
                <c:pt idx="166">
                  <c:v>0.24954424768251265</c:v>
                </c:pt>
                <c:pt idx="167">
                  <c:v>0.25105604806976889</c:v>
                </c:pt>
                <c:pt idx="168">
                  <c:v>0.25256801679484153</c:v>
                </c:pt>
                <c:pt idx="169">
                  <c:v>0.25408015513226651</c:v>
                </c:pt>
                <c:pt idx="170">
                  <c:v>0.25559246435953509</c:v>
                </c:pt>
                <c:pt idx="171">
                  <c:v>0.25710494575712034</c:v>
                </c:pt>
                <c:pt idx="172">
                  <c:v>0.25861760060850325</c:v>
                </c:pt>
                <c:pt idx="173">
                  <c:v>0.26013043020019988</c:v>
                </c:pt>
                <c:pt idx="174">
                  <c:v>0.26164343582178751</c:v>
                </c:pt>
                <c:pt idx="175">
                  <c:v>0.2631566187659316</c:v>
                </c:pt>
                <c:pt idx="176">
                  <c:v>0.26466998032841338</c:v>
                </c:pt>
                <c:pt idx="177">
                  <c:v>0.26618352180815597</c:v>
                </c:pt>
                <c:pt idx="178">
                  <c:v>0.26769724450725252</c:v>
                </c:pt>
                <c:pt idx="179">
                  <c:v>0.26921114973099292</c:v>
                </c:pt>
                <c:pt idx="180">
                  <c:v>0.2707252387878919</c:v>
                </c:pt>
                <c:pt idx="181">
                  <c:v>0.27223951298971621</c:v>
                </c:pt>
                <c:pt idx="182">
                  <c:v>0.27375397365151255</c:v>
                </c:pt>
                <c:pt idx="183">
                  <c:v>0.27526862209163583</c:v>
                </c:pt>
                <c:pt idx="184">
                  <c:v>0.27678345963177653</c:v>
                </c:pt>
                <c:pt idx="185">
                  <c:v>0.27829848759698972</c:v>
                </c:pt>
                <c:pt idx="186">
                  <c:v>0.27981370731572253</c:v>
                </c:pt>
                <c:pt idx="187">
                  <c:v>0.28132912011984362</c:v>
                </c:pt>
                <c:pt idx="188">
                  <c:v>0.28284472734467092</c:v>
                </c:pt>
                <c:pt idx="189">
                  <c:v>0.28436053032900099</c:v>
                </c:pt>
                <c:pt idx="190">
                  <c:v>0.28587653041513794</c:v>
                </c:pt>
                <c:pt idx="191">
                  <c:v>0.28739272894892193</c:v>
                </c:pt>
                <c:pt idx="192">
                  <c:v>0.2889091272797592</c:v>
                </c:pt>
                <c:pt idx="193">
                  <c:v>0.29042572676065098</c:v>
                </c:pt>
                <c:pt idx="194">
                  <c:v>0.29194252874822313</c:v>
                </c:pt>
                <c:pt idx="195">
                  <c:v>0.29345953460275565</c:v>
                </c:pt>
                <c:pt idx="196">
                  <c:v>0.29497674568821308</c:v>
                </c:pt>
                <c:pt idx="197">
                  <c:v>0.29649416337227419</c:v>
                </c:pt>
                <c:pt idx="198">
                  <c:v>0.29801178902636177</c:v>
                </c:pt>
                <c:pt idx="199">
                  <c:v>0.29952962402567379</c:v>
                </c:pt>
                <c:pt idx="200">
                  <c:v>0.30104766974921299</c:v>
                </c:pt>
                <c:pt idx="201">
                  <c:v>0.30256592757981837</c:v>
                </c:pt>
                <c:pt idx="202">
                  <c:v>0.3040843989041957</c:v>
                </c:pt>
                <c:pt idx="203">
                  <c:v>0.30560308511294815</c:v>
                </c:pt>
                <c:pt idx="204">
                  <c:v>0.30712198760060833</c:v>
                </c:pt>
                <c:pt idx="205">
                  <c:v>0.30864110776566855</c:v>
                </c:pt>
                <c:pt idx="206">
                  <c:v>0.3101604470106134</c:v>
                </c:pt>
                <c:pt idx="207">
                  <c:v>0.31168000674195079</c:v>
                </c:pt>
                <c:pt idx="208">
                  <c:v>0.31319978837024387</c:v>
                </c:pt>
                <c:pt idx="209">
                  <c:v>0.31471979331014344</c:v>
                </c:pt>
                <c:pt idx="210">
                  <c:v>0.3162400229804197</c:v>
                </c:pt>
                <c:pt idx="211">
                  <c:v>0.31776047880399505</c:v>
                </c:pt>
                <c:pt idx="212">
                  <c:v>0.31928116220797675</c:v>
                </c:pt>
                <c:pt idx="213">
                  <c:v>0.3208020746236892</c:v>
                </c:pt>
                <c:pt idx="214">
                  <c:v>0.32232321748670745</c:v>
                </c:pt>
                <c:pt idx="215">
                  <c:v>0.32384459223688988</c:v>
                </c:pt>
                <c:pt idx="216">
                  <c:v>0.32536620031841201</c:v>
                </c:pt>
                <c:pt idx="217">
                  <c:v>0.32688804317979986</c:v>
                </c:pt>
                <c:pt idx="218">
                  <c:v>0.32841012227396382</c:v>
                </c:pt>
                <c:pt idx="219">
                  <c:v>0.32993243905823189</c:v>
                </c:pt>
                <c:pt idx="220">
                  <c:v>0.33145499499438491</c:v>
                </c:pt>
                <c:pt idx="221">
                  <c:v>0.33297779154869028</c:v>
                </c:pt>
                <c:pt idx="222">
                  <c:v>0.33450083019193633</c:v>
                </c:pt>
                <c:pt idx="223">
                  <c:v>0.33602411239946778</c:v>
                </c:pt>
                <c:pt idx="224">
                  <c:v>0.33754763965121959</c:v>
                </c:pt>
                <c:pt idx="225">
                  <c:v>0.33907141343175312</c:v>
                </c:pt>
                <c:pt idx="226">
                  <c:v>0.34059543523029134</c:v>
                </c:pt>
                <c:pt idx="227">
                  <c:v>0.34211970654075363</c:v>
                </c:pt>
                <c:pt idx="228">
                  <c:v>0.3436442288617928</c:v>
                </c:pt>
                <c:pt idx="229">
                  <c:v>0.34516900369682979</c:v>
                </c:pt>
                <c:pt idx="230">
                  <c:v>0.3466940325540912</c:v>
                </c:pt>
                <c:pt idx="231">
                  <c:v>0.34821931694664471</c:v>
                </c:pt>
                <c:pt idx="232">
                  <c:v>0.34974485839243596</c:v>
                </c:pt>
                <c:pt idx="233">
                  <c:v>0.35127065841432625</c:v>
                </c:pt>
                <c:pt idx="234">
                  <c:v>0.35279671854012856</c:v>
                </c:pt>
                <c:pt idx="235">
                  <c:v>0.35432304030264528</c:v>
                </c:pt>
                <c:pt idx="236">
                  <c:v>0.35584962523970648</c:v>
                </c:pt>
                <c:pt idx="237">
                  <c:v>0.35737647489420665</c:v>
                </c:pt>
                <c:pt idx="238">
                  <c:v>0.35890359081414325</c:v>
                </c:pt>
                <c:pt idx="239">
                  <c:v>0.36043097455265538</c:v>
                </c:pt>
                <c:pt idx="240">
                  <c:v>0.36195862766806153</c:v>
                </c:pt>
                <c:pt idx="241">
                  <c:v>0.36348655172389888</c:v>
                </c:pt>
                <c:pt idx="242">
                  <c:v>0.36501474828896241</c:v>
                </c:pt>
                <c:pt idx="243">
                  <c:v>0.36654321893734365</c:v>
                </c:pt>
                <c:pt idx="244">
                  <c:v>0.36807196524847052</c:v>
                </c:pt>
                <c:pt idx="245">
                  <c:v>0.36960098880714731</c:v>
                </c:pt>
                <c:pt idx="246">
                  <c:v>0.37113029120359409</c:v>
                </c:pt>
                <c:pt idx="247">
                  <c:v>0.37265987403348777</c:v>
                </c:pt>
                <c:pt idx="248">
                  <c:v>0.37418973889800178</c:v>
                </c:pt>
                <c:pt idx="249">
                  <c:v>0.37571988740384782</c:v>
                </c:pt>
                <c:pt idx="250">
                  <c:v>0.37725032116331569</c:v>
                </c:pt>
                <c:pt idx="251">
                  <c:v>0.37878104179431582</c:v>
                </c:pt>
                <c:pt idx="252">
                  <c:v>0.38031205092042042</c:v>
                </c:pt>
                <c:pt idx="253">
                  <c:v>0.38184335017090493</c:v>
                </c:pt>
                <c:pt idx="254">
                  <c:v>0.38337494118079085</c:v>
                </c:pt>
                <c:pt idx="255">
                  <c:v>0.38490682559088757</c:v>
                </c:pt>
                <c:pt idx="256">
                  <c:v>0.38643900504783552</c:v>
                </c:pt>
                <c:pt idx="257">
                  <c:v>0.38797148120414887</c:v>
                </c:pt>
                <c:pt idx="258">
                  <c:v>0.38950425571825853</c:v>
                </c:pt>
                <c:pt idx="259">
                  <c:v>0.39103733025455678</c:v>
                </c:pt>
                <c:pt idx="260">
                  <c:v>0.39257070648343972</c:v>
                </c:pt>
                <c:pt idx="261">
                  <c:v>0.39410438608135223</c:v>
                </c:pt>
                <c:pt idx="262">
                  <c:v>0.39563837073083219</c:v>
                </c:pt>
                <c:pt idx="263">
                  <c:v>0.39717266212055541</c:v>
                </c:pt>
                <c:pt idx="264">
                  <c:v>0.39870726194537998</c:v>
                </c:pt>
                <c:pt idx="265">
                  <c:v>0.40024217190639266</c:v>
                </c:pt>
                <c:pt idx="266">
                  <c:v>0.40177739371095345</c:v>
                </c:pt>
                <c:pt idx="267">
                  <c:v>0.40331292907274219</c:v>
                </c:pt>
                <c:pt idx="268">
                  <c:v>0.40484877971180472</c:v>
                </c:pt>
                <c:pt idx="269">
                  <c:v>0.40638494735459951</c:v>
                </c:pt>
                <c:pt idx="270">
                  <c:v>0.40792143373404388</c:v>
                </c:pt>
                <c:pt idx="271">
                  <c:v>0.40945824058956204</c:v>
                </c:pt>
                <c:pt idx="272">
                  <c:v>0.41099536966713268</c:v>
                </c:pt>
                <c:pt idx="273">
                  <c:v>0.41253282271933583</c:v>
                </c:pt>
                <c:pt idx="274">
                  <c:v>0.41407060150540204</c:v>
                </c:pt>
                <c:pt idx="275">
                  <c:v>0.41560870779126086</c:v>
                </c:pt>
                <c:pt idx="276">
                  <c:v>0.41714714334958874</c:v>
                </c:pt>
                <c:pt idx="277">
                  <c:v>0.41868590995985944</c:v>
                </c:pt>
                <c:pt idx="278">
                  <c:v>0.42022500940839291</c:v>
                </c:pt>
                <c:pt idx="279">
                  <c:v>0.42176444348840519</c:v>
                </c:pt>
                <c:pt idx="280">
                  <c:v>0.42330421400005891</c:v>
                </c:pt>
                <c:pt idx="281">
                  <c:v>0.42484432275051409</c:v>
                </c:pt>
                <c:pt idx="282">
                  <c:v>0.42638477155397797</c:v>
                </c:pt>
                <c:pt idx="283">
                  <c:v>0.42792556223175793</c:v>
                </c:pt>
                <c:pt idx="284">
                  <c:v>0.42946669661231196</c:v>
                </c:pt>
                <c:pt idx="285">
                  <c:v>0.43100817653130108</c:v>
                </c:pt>
                <c:pt idx="286">
                  <c:v>0.43255000383164238</c:v>
                </c:pt>
                <c:pt idx="287">
                  <c:v>0.43409218036356045</c:v>
                </c:pt>
                <c:pt idx="288">
                  <c:v>0.4356347079846416</c:v>
                </c:pt>
                <c:pt idx="289">
                  <c:v>0.43717758855988753</c:v>
                </c:pt>
                <c:pt idx="290">
                  <c:v>0.43872082396176826</c:v>
                </c:pt>
                <c:pt idx="291">
                  <c:v>0.44026441607027766</c:v>
                </c:pt>
                <c:pt idx="292">
                  <c:v>0.44180836677298718</c:v>
                </c:pt>
                <c:pt idx="293">
                  <c:v>0.44335267796510136</c:v>
                </c:pt>
                <c:pt idx="294">
                  <c:v>0.44489735154951371</c:v>
                </c:pt>
                <c:pt idx="295">
                  <c:v>0.44644238943686182</c:v>
                </c:pt>
                <c:pt idx="296">
                  <c:v>0.4479877935455846</c:v>
                </c:pt>
                <c:pt idx="297">
                  <c:v>0.44953356580197834</c:v>
                </c:pt>
                <c:pt idx="298">
                  <c:v>0.45107970814025389</c:v>
                </c:pt>
                <c:pt idx="299">
                  <c:v>0.45262622250259454</c:v>
                </c:pt>
                <c:pt idx="300">
                  <c:v>0.4541731108392143</c:v>
                </c:pt>
                <c:pt idx="301">
                  <c:v>0.45572037510841534</c:v>
                </c:pt>
                <c:pt idx="302">
                  <c:v>0.45726801727664756</c:v>
                </c:pt>
                <c:pt idx="303">
                  <c:v>0.45881603931856829</c:v>
                </c:pt>
                <c:pt idx="304">
                  <c:v>0.46036444321710079</c:v>
                </c:pt>
                <c:pt idx="305">
                  <c:v>0.46191323096349579</c:v>
                </c:pt>
                <c:pt idx="306">
                  <c:v>0.46346240455739074</c:v>
                </c:pt>
                <c:pt idx="307">
                  <c:v>0.46501196600687245</c:v>
                </c:pt>
                <c:pt idx="308">
                  <c:v>0.46656191732853686</c:v>
                </c:pt>
                <c:pt idx="309">
                  <c:v>0.46811226054755306</c:v>
                </c:pt>
                <c:pt idx="310">
                  <c:v>0.46966299769772391</c:v>
                </c:pt>
                <c:pt idx="311">
                  <c:v>0.47121413082155</c:v>
                </c:pt>
                <c:pt idx="312">
                  <c:v>0.47276566197029291</c:v>
                </c:pt>
                <c:pt idx="313">
                  <c:v>0.47431759320403888</c:v>
                </c:pt>
                <c:pt idx="314">
                  <c:v>0.47586992659176353</c:v>
                </c:pt>
                <c:pt idx="315">
                  <c:v>0.47742266421139634</c:v>
                </c:pt>
                <c:pt idx="316">
                  <c:v>0.4789758081498865</c:v>
                </c:pt>
                <c:pt idx="317">
                  <c:v>0.48052936050326833</c:v>
                </c:pt>
                <c:pt idx="318">
                  <c:v>0.48208332337672777</c:v>
                </c:pt>
                <c:pt idx="319">
                  <c:v>0.48363769888466973</c:v>
                </c:pt>
                <c:pt idx="320">
                  <c:v>0.48519248915078467</c:v>
                </c:pt>
                <c:pt idx="321">
                  <c:v>0.48674769630811698</c:v>
                </c:pt>
                <c:pt idx="322">
                  <c:v>0.48830332249913394</c:v>
                </c:pt>
                <c:pt idx="323">
                  <c:v>0.48985936987579348</c:v>
                </c:pt>
                <c:pt idx="324">
                  <c:v>0.49141584059961474</c:v>
                </c:pt>
                <c:pt idx="325">
                  <c:v>0.49297273684174764</c:v>
                </c:pt>
                <c:pt idx="326">
                  <c:v>0.49453006078304373</c:v>
                </c:pt>
                <c:pt idx="327">
                  <c:v>0.4960878146141271</c:v>
                </c:pt>
                <c:pt idx="328">
                  <c:v>0.49764600053546593</c:v>
                </c:pt>
                <c:pt idx="329">
                  <c:v>0.49920462075744576</c:v>
                </c:pt>
                <c:pt idx="330">
                  <c:v>0.50076367750044082</c:v>
                </c:pt>
                <c:pt idx="331">
                  <c:v>0.50232317299488849</c:v>
                </c:pt>
                <c:pt idx="332">
                  <c:v>0.50388310948136339</c:v>
                </c:pt>
                <c:pt idx="333">
                  <c:v>0.50544348921065096</c:v>
                </c:pt>
                <c:pt idx="334">
                  <c:v>0.50700431444382377</c:v>
                </c:pt>
                <c:pt idx="335">
                  <c:v>0.50856558745231661</c:v>
                </c:pt>
                <c:pt idx="336">
                  <c:v>0.51012731051800309</c:v>
                </c:pt>
                <c:pt idx="337">
                  <c:v>0.51168948593327235</c:v>
                </c:pt>
                <c:pt idx="338">
                  <c:v>0.51325211600110721</c:v>
                </c:pt>
                <c:pt idx="339">
                  <c:v>0.51481520303516182</c:v>
                </c:pt>
                <c:pt idx="340">
                  <c:v>0.51637874935984063</c:v>
                </c:pt>
                <c:pt idx="341">
                  <c:v>0.51794275731037853</c:v>
                </c:pt>
                <c:pt idx="342">
                  <c:v>0.51950722923291981</c:v>
                </c:pt>
                <c:pt idx="343">
                  <c:v>0.52107216748459995</c:v>
                </c:pt>
                <c:pt idx="344">
                  <c:v>0.52263757443362624</c:v>
                </c:pt>
                <c:pt idx="345">
                  <c:v>0.52420345245936084</c:v>
                </c:pt>
                <c:pt idx="346">
                  <c:v>0.52576980395240236</c:v>
                </c:pt>
                <c:pt idx="347">
                  <c:v>0.52733663131467023</c:v>
                </c:pt>
                <c:pt idx="348">
                  <c:v>0.52890393695948834</c:v>
                </c:pt>
                <c:pt idx="349">
                  <c:v>0.53047172331167003</c:v>
                </c:pt>
                <c:pt idx="350">
                  <c:v>0.53203999280760339</c:v>
                </c:pt>
                <c:pt idx="351">
                  <c:v>0.53360874789533763</c:v>
                </c:pt>
                <c:pt idx="352">
                  <c:v>0.53517799103466979</c:v>
                </c:pt>
                <c:pt idx="353">
                  <c:v>0.53674772469723253</c:v>
                </c:pt>
                <c:pt idx="354">
                  <c:v>0.53831795136658245</c:v>
                </c:pt>
                <c:pt idx="355">
                  <c:v>0.53988867353828918</c:v>
                </c:pt>
                <c:pt idx="356">
                  <c:v>0.54145989372002468</c:v>
                </c:pt>
                <c:pt idx="357">
                  <c:v>0.54303161443165493</c:v>
                </c:pt>
                <c:pt idx="358">
                  <c:v>0.5446038382053302</c:v>
                </c:pt>
                <c:pt idx="359">
                  <c:v>0.54617656758557731</c:v>
                </c:pt>
                <c:pt idx="360">
                  <c:v>0.54774980512939275</c:v>
                </c:pt>
                <c:pt idx="361">
                  <c:v>0.54932355340633643</c:v>
                </c:pt>
                <c:pt idx="362">
                  <c:v>0.55089781499862522</c:v>
                </c:pt>
                <c:pt idx="363">
                  <c:v>0.55247259250122949</c:v>
                </c:pt>
                <c:pt idx="364">
                  <c:v>0.55404788852196796</c:v>
                </c:pt>
                <c:pt idx="365">
                  <c:v>0.5556237056816048</c:v>
                </c:pt>
                <c:pt idx="366">
                  <c:v>0.55720004661394773</c:v>
                </c:pt>
                <c:pt idx="367">
                  <c:v>0.55877691396594564</c:v>
                </c:pt>
                <c:pt idx="368">
                  <c:v>0.56035431039778882</c:v>
                </c:pt>
                <c:pt idx="369">
                  <c:v>0.56193223858300856</c:v>
                </c:pt>
                <c:pt idx="370">
                  <c:v>0.56351070120857805</c:v>
                </c:pt>
                <c:pt idx="371">
                  <c:v>0.56508970097501443</c:v>
                </c:pt>
                <c:pt idx="372">
                  <c:v>0.56666924059648149</c:v>
                </c:pt>
                <c:pt idx="373">
                  <c:v>0.56824932280089324</c:v>
                </c:pt>
                <c:pt idx="374">
                  <c:v>0.56982995033001849</c:v>
                </c:pt>
                <c:pt idx="375">
                  <c:v>0.57141112593958621</c:v>
                </c:pt>
                <c:pt idx="376">
                  <c:v>0.57299285239939157</c:v>
                </c:pt>
                <c:pt idx="377">
                  <c:v>0.57457513249340353</c:v>
                </c:pt>
                <c:pt idx="378">
                  <c:v>0.57615796901987304</c:v>
                </c:pt>
                <c:pt idx="379">
                  <c:v>0.57774136479144134</c:v>
                </c:pt>
                <c:pt idx="380">
                  <c:v>0.57932532263525127</c:v>
                </c:pt>
                <c:pt idx="381">
                  <c:v>0.58090984539305712</c:v>
                </c:pt>
                <c:pt idx="382">
                  <c:v>0.58249493592133705</c:v>
                </c:pt>
                <c:pt idx="383">
                  <c:v>0.58408059709140625</c:v>
                </c:pt>
                <c:pt idx="384">
                  <c:v>0.58566683178953061</c:v>
                </c:pt>
                <c:pt idx="385">
                  <c:v>0.58725364291704141</c:v>
                </c:pt>
                <c:pt idx="386">
                  <c:v>0.58884103339045168</c:v>
                </c:pt>
                <c:pt idx="387">
                  <c:v>0.59042900614157301</c:v>
                </c:pt>
                <c:pt idx="388">
                  <c:v>0.59201756411763351</c:v>
                </c:pt>
                <c:pt idx="389">
                  <c:v>0.59360671028139678</c:v>
                </c:pt>
                <c:pt idx="390">
                  <c:v>0.5951964476112821</c:v>
                </c:pt>
                <c:pt idx="391">
                  <c:v>0.59678677910148581</c:v>
                </c:pt>
                <c:pt idx="392">
                  <c:v>0.59837770776210264</c:v>
                </c:pt>
                <c:pt idx="393">
                  <c:v>0.59996923661925039</c:v>
                </c:pt>
                <c:pt idx="394">
                  <c:v>0.60156136871519339</c:v>
                </c:pt>
                <c:pt idx="395">
                  <c:v>0.60315410710846784</c:v>
                </c:pt>
                <c:pt idx="396">
                  <c:v>0.60474745487400994</c:v>
                </c:pt>
                <c:pt idx="397">
                  <c:v>0.6063414151032811</c:v>
                </c:pt>
                <c:pt idx="398">
                  <c:v>0.60793599090440009</c:v>
                </c:pt>
                <c:pt idx="399">
                  <c:v>0.60953118540227025</c:v>
                </c:pt>
                <c:pt idx="400">
                  <c:v>0.61112700173871282</c:v>
                </c:pt>
                <c:pt idx="401">
                  <c:v>0.61272344307259818</c:v>
                </c:pt>
                <c:pt idx="402">
                  <c:v>0.61432051257997988</c:v>
                </c:pt>
                <c:pt idx="403">
                  <c:v>0.61591821345422981</c:v>
                </c:pt>
                <c:pt idx="404">
                  <c:v>0.61751654890617402</c:v>
                </c:pt>
                <c:pt idx="405">
                  <c:v>0.61911552216423016</c:v>
                </c:pt>
                <c:pt idx="406">
                  <c:v>0.62071513647454579</c:v>
                </c:pt>
                <c:pt idx="407">
                  <c:v>0.62231539510113887</c:v>
                </c:pt>
                <c:pt idx="408">
                  <c:v>0.62391630132603859</c:v>
                </c:pt>
                <c:pt idx="409">
                  <c:v>0.62551785844942764</c:v>
                </c:pt>
                <c:pt idx="410">
                  <c:v>0.62712006978978596</c:v>
                </c:pt>
                <c:pt idx="411">
                  <c:v>0.62872293868403628</c:v>
                </c:pt>
                <c:pt idx="412">
                  <c:v>0.63032646848769014</c:v>
                </c:pt>
                <c:pt idx="413">
                  <c:v>0.63193066257499586</c:v>
                </c:pt>
                <c:pt idx="414">
                  <c:v>0.63353552433908766</c:v>
                </c:pt>
                <c:pt idx="415">
                  <c:v>0.63514105719213632</c:v>
                </c:pt>
                <c:pt idx="416">
                  <c:v>0.63674726456550046</c:v>
                </c:pt>
                <c:pt idx="417">
                  <c:v>0.63835414990988104</c:v>
                </c:pt>
                <c:pt idx="418">
                  <c:v>0.63996171669547519</c:v>
                </c:pt>
                <c:pt idx="419">
                  <c:v>0.64156996841213287</c:v>
                </c:pt>
                <c:pt idx="420">
                  <c:v>0.64317890856951476</c:v>
                </c:pt>
                <c:pt idx="421">
                  <c:v>0.64478854069725067</c:v>
                </c:pt>
                <c:pt idx="422">
                  <c:v>0.64639886834510119</c:v>
                </c:pt>
                <c:pt idx="423">
                  <c:v>0.64800989508311913</c:v>
                </c:pt>
                <c:pt idx="424">
                  <c:v>0.64962162450181404</c:v>
                </c:pt>
                <c:pt idx="425">
                  <c:v>0.65123406021231656</c:v>
                </c:pt>
                <c:pt idx="426">
                  <c:v>0.65284720584654599</c:v>
                </c:pt>
                <c:pt idx="427">
                  <c:v>0.65446106505737844</c:v>
                </c:pt>
                <c:pt idx="428">
                  <c:v>0.65607564151881714</c:v>
                </c:pt>
                <c:pt idx="429">
                  <c:v>0.65769093892616337</c:v>
                </c:pt>
                <c:pt idx="430">
                  <c:v>0.65930696099619102</c:v>
                </c:pt>
                <c:pt idx="431">
                  <c:v>0.6609237114673201</c:v>
                </c:pt>
                <c:pt idx="432">
                  <c:v>0.66254119409979484</c:v>
                </c:pt>
                <c:pt idx="433">
                  <c:v>0.66415941267586087</c:v>
                </c:pt>
                <c:pt idx="434">
                  <c:v>0.66577837099994575</c:v>
                </c:pt>
                <c:pt idx="435">
                  <c:v>0.66739807289884112</c:v>
                </c:pt>
                <c:pt idx="436">
                  <c:v>0.6690185222218854</c:v>
                </c:pt>
                <c:pt idx="437">
                  <c:v>0.67063972284115003</c:v>
                </c:pt>
                <c:pt idx="438">
                  <c:v>0.67226167865162623</c:v>
                </c:pt>
                <c:pt idx="439">
                  <c:v>0.67388439357141383</c:v>
                </c:pt>
                <c:pt idx="440">
                  <c:v>0.67550787154191227</c:v>
                </c:pt>
                <c:pt idx="441">
                  <c:v>0.67713211652801275</c:v>
                </c:pt>
                <c:pt idx="442">
                  <c:v>0.67875713251829395</c:v>
                </c:pt>
                <c:pt idx="443">
                  <c:v>0.68038292352521723</c:v>
                </c:pt>
                <c:pt idx="444">
                  <c:v>0.68200949358532614</c:v>
                </c:pt>
                <c:pt idx="445">
                  <c:v>0.68363684675944503</c:v>
                </c:pt>
                <c:pt idx="446">
                  <c:v>0.6852649871328842</c:v>
                </c:pt>
                <c:pt idx="447">
                  <c:v>0.68689391881564088</c:v>
                </c:pt>
                <c:pt idx="448">
                  <c:v>0.68852364594260795</c:v>
                </c:pt>
                <c:pt idx="449">
                  <c:v>0.69015417267378176</c:v>
                </c:pt>
                <c:pt idx="450">
                  <c:v>0.69178550319447196</c:v>
                </c:pt>
                <c:pt idx="451">
                  <c:v>0.6934176417155149</c:v>
                </c:pt>
                <c:pt idx="452">
                  <c:v>0.69505059247348744</c:v>
                </c:pt>
                <c:pt idx="453">
                  <c:v>0.69668435973092435</c:v>
                </c:pt>
                <c:pt idx="454">
                  <c:v>0.69831894777653725</c:v>
                </c:pt>
                <c:pt idx="455">
                  <c:v>0.69995436092543595</c:v>
                </c:pt>
                <c:pt idx="456">
                  <c:v>0.7015906035193511</c:v>
                </c:pt>
                <c:pt idx="457">
                  <c:v>0.70322767992686031</c:v>
                </c:pt>
                <c:pt idx="458">
                  <c:v>0.70486559454361686</c:v>
                </c:pt>
                <c:pt idx="459">
                  <c:v>0.7065043517925782</c:v>
                </c:pt>
                <c:pt idx="460">
                  <c:v>0.70814395612423986</c:v>
                </c:pt>
                <c:pt idx="461">
                  <c:v>0.70978441201687059</c:v>
                </c:pt>
                <c:pt idx="462">
                  <c:v>0.71142572397674841</c:v>
                </c:pt>
                <c:pt idx="463">
                  <c:v>0.71306789653840164</c:v>
                </c:pt>
                <c:pt idx="464">
                  <c:v>0.71471093426484966</c:v>
                </c:pt>
                <c:pt idx="465">
                  <c:v>0.71635484174784891</c:v>
                </c:pt>
                <c:pt idx="466">
                  <c:v>0.71799962360813985</c:v>
                </c:pt>
                <c:pt idx="467">
                  <c:v>0.71964528449569587</c:v>
                </c:pt>
                <c:pt idx="468">
                  <c:v>0.72129182908997658</c:v>
                </c:pt>
                <c:pt idx="469">
                  <c:v>0.72293926210018156</c:v>
                </c:pt>
                <c:pt idx="470">
                  <c:v>0.72458758826550917</c:v>
                </c:pt>
                <c:pt idx="471">
                  <c:v>0.72623681235541548</c:v>
                </c:pt>
                <c:pt idx="472">
                  <c:v>0.72788693916987834</c:v>
                </c:pt>
                <c:pt idx="473">
                  <c:v>0.72953797353966177</c:v>
                </c:pt>
                <c:pt idx="474">
                  <c:v>0.7311899203265857</c:v>
                </c:pt>
                <c:pt idx="475">
                  <c:v>0.73284278442379569</c:v>
                </c:pt>
                <c:pt idx="476">
                  <c:v>0.73449657075603803</c:v>
                </c:pt>
                <c:pt idx="477">
                  <c:v>0.73615128427993626</c:v>
                </c:pt>
                <c:pt idx="478">
                  <c:v>0.73780692998427111</c:v>
                </c:pt>
                <c:pt idx="479">
                  <c:v>0.73946351289026269</c:v>
                </c:pt>
                <c:pt idx="480">
                  <c:v>0.74112103805185692</c:v>
                </c:pt>
                <c:pt idx="481">
                  <c:v>0.74277951055601354</c:v>
                </c:pt>
                <c:pt idx="482">
                  <c:v>0.74443893552299945</c:v>
                </c:pt>
                <c:pt idx="483">
                  <c:v>0.74609931810668095</c:v>
                </c:pt>
                <c:pt idx="484">
                  <c:v>0.7477606634948244</c:v>
                </c:pt>
                <c:pt idx="485">
                  <c:v>0.74942297690939563</c:v>
                </c:pt>
                <c:pt idx="486">
                  <c:v>0.75108626360686537</c:v>
                </c:pt>
                <c:pt idx="487">
                  <c:v>0.75275052887851646</c:v>
                </c:pt>
                <c:pt idx="488">
                  <c:v>0.75441577805075455</c:v>
                </c:pt>
                <c:pt idx="489">
                  <c:v>0.75608201648542306</c:v>
                </c:pt>
                <c:pt idx="490">
                  <c:v>0.75774924958012035</c:v>
                </c:pt>
                <c:pt idx="491">
                  <c:v>0.75941748276852095</c:v>
                </c:pt>
                <c:pt idx="492">
                  <c:v>0.76108672152070023</c:v>
                </c:pt>
                <c:pt idx="493">
                  <c:v>0.7627569713434621</c:v>
                </c:pt>
                <c:pt idx="494">
                  <c:v>0.76442823778067137</c:v>
                </c:pt>
                <c:pt idx="495">
                  <c:v>0.76610052641358795</c:v>
                </c:pt>
                <c:pt idx="496">
                  <c:v>0.76777384286120665</c:v>
                </c:pt>
                <c:pt idx="497">
                  <c:v>0.76944819278059939</c:v>
                </c:pt>
                <c:pt idx="498">
                  <c:v>0.77112358186726138</c:v>
                </c:pt>
                <c:pt idx="499">
                  <c:v>0.77280001585546154</c:v>
                </c:pt>
                <c:pt idx="500">
                  <c:v>0.77447750051859598</c:v>
                </c:pt>
                <c:pt idx="501">
                  <c:v>0.77615604166954721</c:v>
                </c:pt>
                <c:pt idx="502">
                  <c:v>0.77783564516104287</c:v>
                </c:pt>
                <c:pt idx="503">
                  <c:v>0.77951631688602596</c:v>
                </c:pt>
                <c:pt idx="504">
                  <c:v>0.78119806277802062</c:v>
                </c:pt>
                <c:pt idx="505">
                  <c:v>0.78288088881150819</c:v>
                </c:pt>
                <c:pt idx="506">
                  <c:v>0.78456480100230475</c:v>
                </c:pt>
                <c:pt idx="507">
                  <c:v>0.78624980540794398</c:v>
                </c:pt>
                <c:pt idx="508">
                  <c:v>0.78793590812806302</c:v>
                </c:pt>
                <c:pt idx="509">
                  <c:v>0.78962311530479323</c:v>
                </c:pt>
                <c:pt idx="510">
                  <c:v>0.7913114331231561</c:v>
                </c:pt>
                <c:pt idx="511">
                  <c:v>0.79300086781146306</c:v>
                </c:pt>
                <c:pt idx="512">
                  <c:v>0.79469142564171891</c:v>
                </c:pt>
                <c:pt idx="513">
                  <c:v>0.79638311293003161</c:v>
                </c:pt>
                <c:pt idx="514">
                  <c:v>0.7980759360370242</c:v>
                </c:pt>
                <c:pt idx="515">
                  <c:v>0.79976990136825432</c:v>
                </c:pt>
                <c:pt idx="516">
                  <c:v>0.80146501537463688</c:v>
                </c:pt>
                <c:pt idx="517">
                  <c:v>0.80316128455287061</c:v>
                </c:pt>
                <c:pt idx="518">
                  <c:v>0.80485871544587151</c:v>
                </c:pt>
                <c:pt idx="519">
                  <c:v>0.80655731464321012</c:v>
                </c:pt>
                <c:pt idx="520">
                  <c:v>0.80825708878155345</c:v>
                </c:pt>
                <c:pt idx="521">
                  <c:v>0.80995804454511333</c:v>
                </c:pt>
                <c:pt idx="522">
                  <c:v>0.81166018866609857</c:v>
                </c:pt>
                <c:pt idx="523">
                  <c:v>0.81336352792517297</c:v>
                </c:pt>
                <c:pt idx="524">
                  <c:v>0.8150680691519181</c:v>
                </c:pt>
                <c:pt idx="525">
                  <c:v>0.81677381922530246</c:v>
                </c:pt>
                <c:pt idx="526">
                  <c:v>0.81848078507415534</c:v>
                </c:pt>
                <c:pt idx="527">
                  <c:v>0.82018897367764532</c:v>
                </c:pt>
                <c:pt idx="528">
                  <c:v>0.8218983920657672</c:v>
                </c:pt>
                <c:pt idx="529">
                  <c:v>0.82360904731983009</c:v>
                </c:pt>
                <c:pt idx="530">
                  <c:v>0.82532094657295663</c:v>
                </c:pt>
                <c:pt idx="531">
                  <c:v>0.82703409701058317</c:v>
                </c:pt>
                <c:pt idx="532">
                  <c:v>0.82874850587096849</c:v>
                </c:pt>
                <c:pt idx="533">
                  <c:v>0.83046418044570913</c:v>
                </c:pt>
                <c:pt idx="534">
                  <c:v>0.83218112808025735</c:v>
                </c:pt>
                <c:pt idx="535">
                  <c:v>0.83389935617444966</c:v>
                </c:pt>
                <c:pt idx="536">
                  <c:v>0.83561887218303799</c:v>
                </c:pt>
                <c:pt idx="537">
                  <c:v>0.83733968361622901</c:v>
                </c:pt>
                <c:pt idx="538">
                  <c:v>0.83906179804022951</c:v>
                </c:pt>
                <c:pt idx="539">
                  <c:v>0.84078522307779824</c:v>
                </c:pt>
                <c:pt idx="540">
                  <c:v>0.84250996640880382</c:v>
                </c:pt>
                <c:pt idx="541">
                  <c:v>0.84423603577079154</c:v>
                </c:pt>
                <c:pt idx="542">
                  <c:v>0.84596343895955228</c:v>
                </c:pt>
                <c:pt idx="543">
                  <c:v>0.84769218382970424</c:v>
                </c:pt>
                <c:pt idx="544">
                  <c:v>0.84942227829527672</c:v>
                </c:pt>
                <c:pt idx="545">
                  <c:v>0.85115373033030428</c:v>
                </c:pt>
                <c:pt idx="546">
                  <c:v>0.85288654796942542</c:v>
                </c:pt>
                <c:pt idx="547">
                  <c:v>0.85462073930849092</c:v>
                </c:pt>
                <c:pt idx="548">
                  <c:v>0.85635631250517785</c:v>
                </c:pt>
                <c:pt idx="549">
                  <c:v>0.85809327577961281</c:v>
                </c:pt>
                <c:pt idx="550">
                  <c:v>0.85983163741499957</c:v>
                </c:pt>
                <c:pt idx="551">
                  <c:v>0.86157140575825841</c:v>
                </c:pt>
                <c:pt idx="552">
                  <c:v>0.86331258922067167</c:v>
                </c:pt>
                <c:pt idx="553">
                  <c:v>0.86505519627853567</c:v>
                </c:pt>
                <c:pt idx="554">
                  <c:v>0.86679923547382187</c:v>
                </c:pt>
                <c:pt idx="555">
                  <c:v>0.8685447154148479</c:v>
                </c:pt>
                <c:pt idx="556">
                  <c:v>0.8702916447769542</c:v>
                </c:pt>
                <c:pt idx="557">
                  <c:v>0.87204003230319005</c:v>
                </c:pt>
                <c:pt idx="558">
                  <c:v>0.87378988680500913</c:v>
                </c:pt>
                <c:pt idx="559">
                  <c:v>0.87554121716297217</c:v>
                </c:pt>
                <c:pt idx="560">
                  <c:v>0.87729403232745962</c:v>
                </c:pt>
                <c:pt idx="561">
                  <c:v>0.87904834131939258</c:v>
                </c:pt>
                <c:pt idx="562">
                  <c:v>0.88080415323096206</c:v>
                </c:pt>
                <c:pt idx="563">
                  <c:v>0.88256147722636991</c:v>
                </c:pt>
                <c:pt idx="564">
                  <c:v>0.88432032254257664</c:v>
                </c:pt>
                <c:pt idx="565">
                  <c:v>0.88608069849005955</c:v>
                </c:pt>
                <c:pt idx="566">
                  <c:v>0.88784261445358015</c:v>
                </c:pt>
                <c:pt idx="567">
                  <c:v>0.8896060798929627</c:v>
                </c:pt>
                <c:pt idx="568">
                  <c:v>0.89137110434388001</c:v>
                </c:pt>
                <c:pt idx="569">
                  <c:v>0.89313769741865312</c:v>
                </c:pt>
                <c:pt idx="570">
                  <c:v>0.89490586880705658</c:v>
                </c:pt>
                <c:pt idx="571">
                  <c:v>0.89667562827713754</c:v>
                </c:pt>
                <c:pt idx="572">
                  <c:v>0.89844698567604508</c:v>
                </c:pt>
                <c:pt idx="573">
                  <c:v>0.90021995093086771</c:v>
                </c:pt>
                <c:pt idx="574">
                  <c:v>0.90199453404948438</c:v>
                </c:pt>
                <c:pt idx="575">
                  <c:v>0.90377074512142608</c:v>
                </c:pt>
                <c:pt idx="576">
                  <c:v>0.90554859431874601</c:v>
                </c:pt>
                <c:pt idx="577">
                  <c:v>0.907328091896906</c:v>
                </c:pt>
                <c:pt idx="578">
                  <c:v>0.9091092481956693</c:v>
                </c:pt>
                <c:pt idx="579">
                  <c:v>0.91089207364000724</c:v>
                </c:pt>
                <c:pt idx="580">
                  <c:v>0.91267657874102026</c:v>
                </c:pt>
                <c:pt idx="581">
                  <c:v>0.91446277409686605</c:v>
                </c:pt>
                <c:pt idx="582">
                  <c:v>0.91625067039370389</c:v>
                </c:pt>
                <c:pt idx="583">
                  <c:v>0.91804027840664981</c:v>
                </c:pt>
                <c:pt idx="584">
                  <c:v>0.91983160900074346</c:v>
                </c:pt>
                <c:pt idx="585">
                  <c:v>0.9216246731319313</c:v>
                </c:pt>
                <c:pt idx="586">
                  <c:v>0.923419481848059</c:v>
                </c:pt>
                <c:pt idx="587">
                  <c:v>0.9252160462898773</c:v>
                </c:pt>
                <c:pt idx="588">
                  <c:v>0.92701437769206618</c:v>
                </c:pt>
                <c:pt idx="589">
                  <c:v>0.92881448738426609</c:v>
                </c:pt>
                <c:pt idx="590">
                  <c:v>0.93061638679212622</c:v>
                </c:pt>
                <c:pt idx="591">
                  <c:v>0.93242008743836924</c:v>
                </c:pt>
                <c:pt idx="592">
                  <c:v>0.93422560094386431</c:v>
                </c:pt>
                <c:pt idx="593">
                  <c:v>0.93603293902872187</c:v>
                </c:pt>
                <c:pt idx="594">
                  <c:v>0.93784211351339619</c:v>
                </c:pt>
                <c:pt idx="595">
                  <c:v>0.93965313631980896</c:v>
                </c:pt>
                <c:pt idx="596">
                  <c:v>0.94146601947248376</c:v>
                </c:pt>
                <c:pt idx="597">
                  <c:v>0.94328077509969832</c:v>
                </c:pt>
                <c:pt idx="598">
                  <c:v>0.94509741543465275</c:v>
                </c:pt>
                <c:pt idx="599">
                  <c:v>0.94691595281665131</c:v>
                </c:pt>
                <c:pt idx="600">
                  <c:v>0.94873639969230461</c:v>
                </c:pt>
                <c:pt idx="601">
                  <c:v>0.95055876861674404</c:v>
                </c:pt>
                <c:pt idx="602">
                  <c:v>0.95238307225485441</c:v>
                </c:pt>
                <c:pt idx="603">
                  <c:v>0.95420932338252684</c:v>
                </c:pt>
                <c:pt idx="604">
                  <c:v>0.95603753488792398</c:v>
                </c:pt>
                <c:pt idx="605">
                  <c:v>0.95786771977276652</c:v>
                </c:pt>
                <c:pt idx="606">
                  <c:v>0.9596998911536353</c:v>
                </c:pt>
                <c:pt idx="607">
                  <c:v>0.96153406226329419</c:v>
                </c:pt>
                <c:pt idx="608">
                  <c:v>0.96337024645202962</c:v>
                </c:pt>
                <c:pt idx="609">
                  <c:v>0.96520845718900827</c:v>
                </c:pt>
                <c:pt idx="610">
                  <c:v>0.96704870806365717</c:v>
                </c:pt>
                <c:pt idx="611">
                  <c:v>0.96889101278705969</c:v>
                </c:pt>
                <c:pt idx="612">
                  <c:v>0.97073538519337377</c:v>
                </c:pt>
                <c:pt idx="613">
                  <c:v>0.97258183924126906</c:v>
                </c:pt>
                <c:pt idx="614">
                  <c:v>0.97443038901538526</c:v>
                </c:pt>
                <c:pt idx="615">
                  <c:v>0.97628104872781063</c:v>
                </c:pt>
                <c:pt idx="616">
                  <c:v>0.97813383271958187</c:v>
                </c:pt>
                <c:pt idx="617">
                  <c:v>0.97998875546220732</c:v>
                </c:pt>
                <c:pt idx="618">
                  <c:v>0.98184583155920846</c:v>
                </c:pt>
                <c:pt idx="619">
                  <c:v>0.98370507574768706</c:v>
                </c:pt>
                <c:pt idx="620">
                  <c:v>0.98556650289991221</c:v>
                </c:pt>
                <c:pt idx="621">
                  <c:v>0.98743012802493513</c:v>
                </c:pt>
                <c:pt idx="622">
                  <c:v>0.98929596627021987</c:v>
                </c:pt>
                <c:pt idx="623">
                  <c:v>0.99116403292330624</c:v>
                </c:pt>
                <c:pt idx="624">
                  <c:v>0.99303434341349017</c:v>
                </c:pt>
                <c:pt idx="625">
                  <c:v>0.9949069133135332</c:v>
                </c:pt>
                <c:pt idx="626">
                  <c:v>0.99678175834139515</c:v>
                </c:pt>
                <c:pt idx="627">
                  <c:v>0.9986588943619924</c:v>
                </c:pt>
                <c:pt idx="628">
                  <c:v>1.0005383373889827</c:v>
                </c:pt>
                <c:pt idx="629">
                  <c:v>1.0024201035865767</c:v>
                </c:pt>
                <c:pt idx="630">
                  <c:v>1.0043042092713756</c:v>
                </c:pt>
                <c:pt idx="631">
                  <c:v>1.006190670914237</c:v>
                </c:pt>
                <c:pt idx="632">
                  <c:v>1.0080795051421672</c:v>
                </c:pt>
                <c:pt idx="633">
                  <c:v>1.0099707287402442</c:v>
                </c:pt>
                <c:pt idx="634">
                  <c:v>1.0118643586535678</c:v>
                </c:pt>
                <c:pt idx="635">
                  <c:v>1.0137604119892409</c:v>
                </c:pt>
                <c:pt idx="636">
                  <c:v>1.0156589060183761</c:v>
                </c:pt>
                <c:pt idx="637">
                  <c:v>1.0175598581781409</c:v>
                </c:pt>
                <c:pt idx="638">
                  <c:v>1.0194632860738253</c:v>
                </c:pt>
                <c:pt idx="639">
                  <c:v>1.0213692074809468</c:v>
                </c:pt>
                <c:pt idx="640">
                  <c:v>1.0232776403473856</c:v>
                </c:pt>
                <c:pt idx="641">
                  <c:v>1.0251886027955524</c:v>
                </c:pt>
                <c:pt idx="642">
                  <c:v>1.0271021131245881</c:v>
                </c:pt>
                <c:pt idx="643">
                  <c:v>1.0290181898126027</c:v>
                </c:pt>
                <c:pt idx="644">
                  <c:v>1.0309368515189419</c:v>
                </c:pt>
                <c:pt idx="645">
                  <c:v>1.032858117086493</c:v>
                </c:pt>
                <c:pt idx="646">
                  <c:v>1.0347820055440256</c:v>
                </c:pt>
                <c:pt idx="647">
                  <c:v>1.0367085361085704</c:v>
                </c:pt>
                <c:pt idx="648">
                  <c:v>1.0386377281878316</c:v>
                </c:pt>
                <c:pt idx="649">
                  <c:v>1.0405696013826411</c:v>
                </c:pt>
                <c:pt idx="650">
                  <c:v>1.0425041754894471</c:v>
                </c:pt>
                <c:pt idx="651">
                  <c:v>1.0444414705028469</c:v>
                </c:pt>
                <c:pt idx="652">
                  <c:v>1.0463815066181563</c:v>
                </c:pt>
                <c:pt idx="653">
                  <c:v>1.0483243042340193</c:v>
                </c:pt>
                <c:pt idx="654">
                  <c:v>1.0502698839550622</c:v>
                </c:pt>
                <c:pt idx="655">
                  <c:v>1.0522182665945876</c:v>
                </c:pt>
                <c:pt idx="656">
                  <c:v>1.0541694731773135</c:v>
                </c:pt>
                <c:pt idx="657">
                  <c:v>1.056123524942153</c:v>
                </c:pt>
                <c:pt idx="658">
                  <c:v>1.0580804433450437</c:v>
                </c:pt>
                <c:pt idx="659">
                  <c:v>1.0600402500618176</c:v>
                </c:pt>
                <c:pt idx="660">
                  <c:v>1.0620029669911213</c:v>
                </c:pt>
                <c:pt idx="661">
                  <c:v>1.063968616257382</c:v>
                </c:pt>
                <c:pt idx="662">
                  <c:v>1.0659372202138211</c:v>
                </c:pt>
                <c:pt idx="663">
                  <c:v>1.0679088014455189</c:v>
                </c:pt>
                <c:pt idx="664">
                  <c:v>1.0698833827725287</c:v>
                </c:pt>
                <c:pt idx="665">
                  <c:v>1.0718609872530407</c:v>
                </c:pt>
                <c:pt idx="666">
                  <c:v>1.0738416381865994</c:v>
                </c:pt>
                <c:pt idx="667">
                  <c:v>1.075825359117375</c:v>
                </c:pt>
                <c:pt idx="668">
                  <c:v>1.0778121738374875</c:v>
                </c:pt>
                <c:pt idx="669">
                  <c:v>1.0798021063903849</c:v>
                </c:pt>
                <c:pt idx="670">
                  <c:v>1.0817951810742834</c:v>
                </c:pt>
                <c:pt idx="671">
                  <c:v>1.0837914224456564</c:v>
                </c:pt>
                <c:pt idx="672">
                  <c:v>1.0857908553227902</c:v>
                </c:pt>
                <c:pt idx="673">
                  <c:v>1.0877935047893947</c:v>
                </c:pt>
                <c:pt idx="674">
                  <c:v>1.089799396198277</c:v>
                </c:pt>
                <c:pt idx="675">
                  <c:v>1.091808555175076</c:v>
                </c:pt>
                <c:pt idx="676">
                  <c:v>1.093821007622062</c:v>
                </c:pt>
                <c:pt idx="677">
                  <c:v>1.095836779722001</c:v>
                </c:pt>
                <c:pt idx="678">
                  <c:v>1.0978558979420798</c:v>
                </c:pt>
                <c:pt idx="679">
                  <c:v>1.0998783890379102</c:v>
                </c:pt>
                <c:pt idx="680">
                  <c:v>1.1019042800575876</c:v>
                </c:pt>
                <c:pt idx="681">
                  <c:v>1.1039335983458307</c:v>
                </c:pt>
                <c:pt idx="682">
                  <c:v>1.1059663715481882</c:v>
                </c:pt>
                <c:pt idx="683">
                  <c:v>1.1080026276153183</c:v>
                </c:pt>
                <c:pt idx="684">
                  <c:v>1.1100423948073441</c:v>
                </c:pt>
                <c:pt idx="685">
                  <c:v>1.112085701698285</c:v>
                </c:pt>
                <c:pt idx="686">
                  <c:v>1.1141325771805657</c:v>
                </c:pt>
                <c:pt idx="687">
                  <c:v>1.1161830504696018</c:v>
                </c:pt>
                <c:pt idx="688">
                  <c:v>1.1182371511084712</c:v>
                </c:pt>
                <c:pt idx="689">
                  <c:v>1.1202949089726664</c:v>
                </c:pt>
                <c:pt idx="690">
                  <c:v>1.1223563542749253</c:v>
                </c:pt>
                <c:pt idx="691">
                  <c:v>1.12442151757016</c:v>
                </c:pt>
                <c:pt idx="692">
                  <c:v>1.1264904297604608</c:v>
                </c:pt>
                <c:pt idx="693">
                  <c:v>1.1285631221001995</c:v>
                </c:pt>
                <c:pt idx="694">
                  <c:v>1.1306396262012193</c:v>
                </c:pt>
                <c:pt idx="695">
                  <c:v>1.1327199740381213</c:v>
                </c:pt>
                <c:pt idx="696">
                  <c:v>1.1348041979536427</c:v>
                </c:pt>
                <c:pt idx="697">
                  <c:v>1.1368923306641379</c:v>
                </c:pt>
                <c:pt idx="698">
                  <c:v>1.1389844052651559</c:v>
                </c:pt>
                <c:pt idx="699">
                  <c:v>1.1410804552371197</c:v>
                </c:pt>
                <c:pt idx="700">
                  <c:v>1.1431805144511127</c:v>
                </c:pt>
                <c:pt idx="701">
                  <c:v>1.1452846171747677</c:v>
                </c:pt>
                <c:pt idx="702">
                  <c:v>1.1473927980782677</c:v>
                </c:pt>
                <c:pt idx="703">
                  <c:v>1.149505092240457</c:v>
                </c:pt>
                <c:pt idx="704">
                  <c:v>1.1516215351550652</c:v>
                </c:pt>
                <c:pt idx="705">
                  <c:v>1.1537421627370485</c:v>
                </c:pt>
                <c:pt idx="706">
                  <c:v>1.155867011329047</c:v>
                </c:pt>
                <c:pt idx="707">
                  <c:v>1.1579961177079692</c:v>
                </c:pt>
                <c:pt idx="708">
                  <c:v>1.160129519091692</c:v>
                </c:pt>
                <c:pt idx="709">
                  <c:v>1.1622672531458957</c:v>
                </c:pt>
                <c:pt idx="710">
                  <c:v>1.1644093579910237</c:v>
                </c:pt>
                <c:pt idx="711">
                  <c:v>1.1665558722093763</c:v>
                </c:pt>
                <c:pt idx="712">
                  <c:v>1.1687068348523386</c:v>
                </c:pt>
                <c:pt idx="713">
                  <c:v>1.1708622854477504</c:v>
                </c:pt>
                <c:pt idx="714">
                  <c:v>1.1730222640074146</c:v>
                </c:pt>
                <c:pt idx="715">
                  <c:v>1.1751868110347505</c:v>
                </c:pt>
                <c:pt idx="716">
                  <c:v>1.1773559675325989</c:v>
                </c:pt>
                <c:pt idx="717">
                  <c:v>1.1795297750111751</c:v>
                </c:pt>
                <c:pt idx="718">
                  <c:v>1.1817082754961781</c:v>
                </c:pt>
                <c:pt idx="719">
                  <c:v>1.1838915115370616</c:v>
                </c:pt>
                <c:pt idx="720">
                  <c:v>1.1860795262154611</c:v>
                </c:pt>
                <c:pt idx="721">
                  <c:v>1.1882723631537955</c:v>
                </c:pt>
                <c:pt idx="722">
                  <c:v>1.19047006652403</c:v>
                </c:pt>
                <c:pt idx="723">
                  <c:v>1.1926726810566226</c:v>
                </c:pt>
                <c:pt idx="724">
                  <c:v>1.1948802520496389</c:v>
                </c:pt>
                <c:pt idx="725">
                  <c:v>1.1970928253780579</c:v>
                </c:pt>
                <c:pt idx="726">
                  <c:v>1.1993104475032608</c:v>
                </c:pt>
                <c:pt idx="727">
                  <c:v>1.2015331654827093</c:v>
                </c:pt>
                <c:pt idx="728">
                  <c:v>1.2037610269798238</c:v>
                </c:pt>
                <c:pt idx="729">
                  <c:v>1.2059940802740579</c:v>
                </c:pt>
                <c:pt idx="730">
                  <c:v>1.208232374271184</c:v>
                </c:pt>
                <c:pt idx="731">
                  <c:v>1.2104759585137819</c:v>
                </c:pt>
                <c:pt idx="732">
                  <c:v>1.2127248831919486</c:v>
                </c:pt>
                <c:pt idx="733">
                  <c:v>1.2149791991542256</c:v>
                </c:pt>
                <c:pt idx="734">
                  <c:v>1.2172389579187546</c:v>
                </c:pt>
                <c:pt idx="735">
                  <c:v>1.2195042116846617</c:v>
                </c:pt>
                <c:pt idx="736">
                  <c:v>1.2217750133436831</c:v>
                </c:pt>
                <c:pt idx="737">
                  <c:v>1.2240514164920295</c:v>
                </c:pt>
                <c:pt idx="738">
                  <c:v>1.2263334754425008</c:v>
                </c:pt>
                <c:pt idx="739">
                  <c:v>1.2286212452368612</c:v>
                </c:pt>
                <c:pt idx="740">
                  <c:v>1.230914781658468</c:v>
                </c:pt>
                <c:pt idx="741">
                  <c:v>1.2332141412451745</c:v>
                </c:pt>
                <c:pt idx="742">
                  <c:v>1.2355193813025058</c:v>
                </c:pt>
                <c:pt idx="743">
                  <c:v>1.2378305599171173</c:v>
                </c:pt>
                <c:pt idx="744">
                  <c:v>1.2401477359705415</c:v>
                </c:pt>
                <c:pt idx="745">
                  <c:v>1.2424709691532336</c:v>
                </c:pt>
                <c:pt idx="746">
                  <c:v>1.2448003199789173</c:v>
                </c:pt>
                <c:pt idx="747">
                  <c:v>1.2471358497992484</c:v>
                </c:pt>
                <c:pt idx="748">
                  <c:v>1.249477620818793</c:v>
                </c:pt>
                <c:pt idx="749">
                  <c:v>1.2518256961103345</c:v>
                </c:pt>
                <c:pt idx="750">
                  <c:v>1.2541801396305234</c:v>
                </c:pt>
                <c:pt idx="751">
                  <c:v>1.2565410162358654</c:v>
                </c:pt>
                <c:pt idx="752">
                  <c:v>1.2589083916990682</c:v>
                </c:pt>
                <c:pt idx="753">
                  <c:v>1.2612823327257499</c:v>
                </c:pt>
                <c:pt idx="754">
                  <c:v>1.2636629069715264</c:v>
                </c:pt>
                <c:pt idx="755">
                  <c:v>1.2660501830594739</c:v>
                </c:pt>
                <c:pt idx="756">
                  <c:v>1.2684442305979942</c:v>
                </c:pt>
                <c:pt idx="757">
                  <c:v>1.2708451201990756</c:v>
                </c:pt>
                <c:pt idx="758">
                  <c:v>1.2732529234969792</c:v>
                </c:pt>
                <c:pt idx="759">
                  <c:v>1.2756677131673384</c:v>
                </c:pt>
                <c:pt idx="760">
                  <c:v>1.2780895629467111</c:v>
                </c:pt>
                <c:pt idx="761">
                  <c:v>1.2805185476525691</c:v>
                </c:pt>
                <c:pt idx="762">
                  <c:v>1.2829547432037574</c:v>
                </c:pt>
                <c:pt idx="763">
                  <c:v>1.2853982266414246</c:v>
                </c:pt>
                <c:pt idx="764">
                  <c:v>1.2878490761504446</c:v>
                </c:pt>
                <c:pt idx="765">
                  <c:v>1.2903073710813335</c:v>
                </c:pt>
                <c:pt idx="766">
                  <c:v>1.2927731919726884</c:v>
                </c:pt>
                <c:pt idx="767">
                  <c:v>1.2952466205741544</c:v>
                </c:pt>
                <c:pt idx="768">
                  <c:v>1.2977277398699294</c:v>
                </c:pt>
                <c:pt idx="769">
                  <c:v>1.3002166341028418</c:v>
                </c:pt>
                <c:pt idx="770">
                  <c:v>1.3027133887989901</c:v>
                </c:pt>
                <c:pt idx="771">
                  <c:v>1.3052180907929825</c:v>
                </c:pt>
                <c:pt idx="772">
                  <c:v>1.3077308282537836</c:v>
                </c:pt>
                <c:pt idx="773">
                  <c:v>1.3102516907111861</c:v>
                </c:pt>
                <c:pt idx="774">
                  <c:v>1.3127807690829305</c:v>
                </c:pt>
                <c:pt idx="775">
                  <c:v>1.3153181557024802</c:v>
                </c:pt>
                <c:pt idx="776">
                  <c:v>1.3178639443474891</c:v>
                </c:pt>
                <c:pt idx="777">
                  <c:v>1.3204182302689602</c:v>
                </c:pt>
                <c:pt idx="778">
                  <c:v>1.3229811102211355</c:v>
                </c:pt>
                <c:pt idx="779">
                  <c:v>1.3255526824921247</c:v>
                </c:pt>
                <c:pt idx="780">
                  <c:v>1.3281330469353019</c:v>
                </c:pt>
                <c:pt idx="781">
                  <c:v>1.3307223050014889</c:v>
                </c:pt>
                <c:pt idx="782">
                  <c:v>1.3333205597719524</c:v>
                </c:pt>
                <c:pt idx="783">
                  <c:v>1.335927915992237</c:v>
                </c:pt>
                <c:pt idx="784">
                  <c:v>1.338544480106858</c:v>
                </c:pt>
                <c:pt idx="785">
                  <c:v>1.3411703602948826</c:v>
                </c:pt>
                <c:pt idx="786">
                  <c:v>1.3438056665064284</c:v>
                </c:pt>
                <c:pt idx="787">
                  <c:v>1.3464505105000981</c:v>
                </c:pt>
                <c:pt idx="788">
                  <c:v>1.3491050058813903</c:v>
                </c:pt>
                <c:pt idx="789">
                  <c:v>1.3517692681421121</c:v>
                </c:pt>
                <c:pt idx="790">
                  <c:v>1.3544434147008169</c:v>
                </c:pt>
                <c:pt idx="791">
                  <c:v>1.3571275649443146</c:v>
                </c:pt>
                <c:pt idx="792">
                  <c:v>1.3598218402702742</c:v>
                </c:pt>
                <c:pt idx="793">
                  <c:v>1.3625263641309606</c:v>
                </c:pt>
                <c:pt idx="794">
                  <c:v>1.3652412620781345</c:v>
                </c:pt>
                <c:pt idx="795">
                  <c:v>1.3679666618091659</c:v>
                </c:pt>
                <c:pt idx="796">
                  <c:v>1.3707026932143791</c:v>
                </c:pt>
                <c:pt idx="797">
                  <c:v>1.3734494884256891</c:v>
                </c:pt>
                <c:pt idx="798">
                  <c:v>1.3762071818665573</c:v>
                </c:pt>
                <c:pt idx="799">
                  <c:v>1.378975910303317</c:v>
                </c:pt>
                <c:pt idx="800">
                  <c:v>1.3817558128979068</c:v>
                </c:pt>
                <c:pt idx="801">
                  <c:v>1.3845470312620634</c:v>
                </c:pt>
                <c:pt idx="802">
                  <c:v>1.3873497095130181</c:v>
                </c:pt>
                <c:pt idx="803">
                  <c:v>1.3901639943307489</c:v>
                </c:pt>
                <c:pt idx="804">
                  <c:v>1.3929900350168376</c:v>
                </c:pt>
                <c:pt idx="805">
                  <c:v>1.3958279835549896</c:v>
                </c:pt>
                <c:pt idx="806">
                  <c:v>1.3986779946732615</c:v>
                </c:pt>
                <c:pt idx="807">
                  <c:v>1.401540225908072</c:v>
                </c:pt>
                <c:pt idx="808">
                  <c:v>1.4044148376700363</c:v>
                </c:pt>
                <c:pt idx="809">
                  <c:v>1.4073019933117026</c:v>
                </c:pt>
                <c:pt idx="810">
                  <c:v>1.4102018591972425</c:v>
                </c:pt>
                <c:pt idx="811">
                  <c:v>1.4131146047741772</c:v>
                </c:pt>
                <c:pt idx="812">
                  <c:v>1.4160404026471887</c:v>
                </c:pt>
                <c:pt idx="813">
                  <c:v>1.418979428654116</c:v>
                </c:pt>
                <c:pt idx="814">
                  <c:v>1.4219318619441861</c:v>
                </c:pt>
                <c:pt idx="815">
                  <c:v>1.4248978850585747</c:v>
                </c:pt>
                <c:pt idx="816">
                  <c:v>1.4278776840133716</c:v>
                </c:pt>
                <c:pt idx="817">
                  <c:v>1.4308714483850458</c:v>
                </c:pt>
                <c:pt idx="818">
                  <c:v>1.4338793713984781</c:v>
                </c:pt>
                <c:pt idx="819">
                  <c:v>1.4369016500176843</c:v>
                </c:pt>
                <c:pt idx="820">
                  <c:v>1.4399384850392938</c:v>
                </c:pt>
                <c:pt idx="821">
                  <c:v>1.4429900811889127</c:v>
                </c:pt>
                <c:pt idx="822">
                  <c:v>1.4460566472204517</c:v>
                </c:pt>
                <c:pt idx="823">
                  <c:v>1.449138396018546</c:v>
                </c:pt>
                <c:pt idx="824">
                  <c:v>1.4522355447041715</c:v>
                </c:pt>
                <c:pt idx="825">
                  <c:v>1.4553483147435791</c:v>
                </c:pt>
                <c:pt idx="826">
                  <c:v>1.4584769320606705</c:v>
                </c:pt>
                <c:pt idx="827">
                  <c:v>1.4616216271529434</c:v>
                </c:pt>
                <c:pt idx="828">
                  <c:v>1.4647826352111473</c:v>
                </c:pt>
                <c:pt idx="829">
                  <c:v>1.4679601962427768</c:v>
                </c:pt>
                <c:pt idx="830">
                  <c:v>1.4711545551995662</c:v>
                </c:pt>
                <c:pt idx="831">
                  <c:v>1.4743659621091276</c:v>
                </c:pt>
                <c:pt idx="832">
                  <c:v>1.4775946722108944</c:v>
                </c:pt>
                <c:pt idx="833">
                  <c:v>1.4808409460965419</c:v>
                </c:pt>
                <c:pt idx="834">
                  <c:v>1.4841050498550561</c:v>
                </c:pt>
                <c:pt idx="835">
                  <c:v>1.4873872552226359</c:v>
                </c:pt>
                <c:pt idx="836">
                  <c:v>1.4906878397376149</c:v>
                </c:pt>
                <c:pt idx="837">
                  <c:v>1.4940070869006168</c:v>
                </c:pt>
                <c:pt idx="838">
                  <c:v>1.4973452863401318</c:v>
                </c:pt>
                <c:pt idx="839">
                  <c:v>1.5007027339837566</c:v>
                </c:pt>
                <c:pt idx="840">
                  <c:v>1.5040797322353099</c:v>
                </c:pt>
                <c:pt idx="841">
                  <c:v>1.5074765901580709</c:v>
                </c:pt>
                <c:pt idx="842">
                  <c:v>1.5108936236643913</c:v>
                </c:pt>
                <c:pt idx="843">
                  <c:v>1.514331155711953</c:v>
                </c:pt>
                <c:pt idx="844">
                  <c:v>1.5177895165069215</c:v>
                </c:pt>
                <c:pt idx="845">
                  <c:v>1.5212690437143235</c:v>
                </c:pt>
                <c:pt idx="846">
                  <c:v>1.5247700826759156</c:v>
                </c:pt>
                <c:pt idx="847">
                  <c:v>1.5282929866358868</c:v>
                </c:pt>
                <c:pt idx="848">
                  <c:v>1.5318381169747175</c:v>
                </c:pt>
                <c:pt idx="849">
                  <c:v>1.5354058434515543</c:v>
                </c:pt>
                <c:pt idx="850">
                  <c:v>1.5389965444554528</c:v>
                </c:pt>
                <c:pt idx="851">
                  <c:v>1.5426106072659036</c:v>
                </c:pt>
                <c:pt idx="852">
                  <c:v>1.546248428323012</c:v>
                </c:pt>
                <c:pt idx="853">
                  <c:v>1.5499104135077928</c:v>
                </c:pt>
                <c:pt idx="854">
                  <c:v>1.5535969784330066</c:v>
                </c:pt>
                <c:pt idx="855">
                  <c:v>1.5573085487450173</c:v>
                </c:pt>
                <c:pt idx="856">
                  <c:v>1.5610455604371716</c:v>
                </c:pt>
                <c:pt idx="857">
                  <c:v>1.5648084601752146</c:v>
                </c:pt>
                <c:pt idx="858">
                  <c:v>1.5685977056353022</c:v>
                </c:pt>
                <c:pt idx="859">
                  <c:v>1.57241376585518</c:v>
                </c:pt>
                <c:pt idx="860">
                  <c:v>1.5762571215991494</c:v>
                </c:pt>
                <c:pt idx="861">
                  <c:v>1.5801282657374551</c:v>
                </c:pt>
                <c:pt idx="862">
                  <c:v>1.5840277036407768</c:v>
                </c:pt>
                <c:pt idx="863">
                  <c:v>1.5879559535905459</c:v>
                </c:pt>
                <c:pt idx="864">
                  <c:v>1.5919135472058326</c:v>
                </c:pt>
                <c:pt idx="865">
                  <c:v>1.5959010298876084</c:v>
                </c:pt>
                <c:pt idx="866">
                  <c:v>1.5999189612812188</c:v>
                </c:pt>
                <c:pt idx="867">
                  <c:v>1.6039679157579607</c:v>
                </c:pt>
                <c:pt idx="868">
                  <c:v>1.6080484829167032</c:v>
                </c:pt>
                <c:pt idx="869">
                  <c:v>1.612161268106542</c:v>
                </c:pt>
                <c:pt idx="870">
                  <c:v>1.6163068929715403</c:v>
                </c:pt>
                <c:pt idx="871">
                  <c:v>1.6204859960186593</c:v>
                </c:pt>
                <c:pt idx="872">
                  <c:v>1.6246992332100754</c:v>
                </c:pt>
                <c:pt idx="873">
                  <c:v>1.6289472785811023</c:v>
                </c:pt>
                <c:pt idx="874">
                  <c:v>1.6332308248850609</c:v>
                </c:pt>
                <c:pt idx="875">
                  <c:v>1.6375505842664762</c:v>
                </c:pt>
                <c:pt idx="876">
                  <c:v>1.6419072889641044</c:v>
                </c:pt>
                <c:pt idx="877">
                  <c:v>1.6463016920453453</c:v>
                </c:pt>
                <c:pt idx="878">
                  <c:v>1.6507345681737207</c:v>
                </c:pt>
                <c:pt idx="879">
                  <c:v>1.6552067144111926</c:v>
                </c:pt>
                <c:pt idx="880">
                  <c:v>1.6597189510571935</c:v>
                </c:pt>
                <c:pt idx="881">
                  <c:v>1.6642721225263892</c:v>
                </c:pt>
                <c:pt idx="882">
                  <c:v>1.6688670982672831</c:v>
                </c:pt>
                <c:pt idx="883">
                  <c:v>1.6735047737239521</c:v>
                </c:pt>
                <c:pt idx="884">
                  <c:v>1.6781860713432999</c:v>
                </c:pt>
                <c:pt idx="885">
                  <c:v>1.6829119416304166</c:v>
                </c:pt>
                <c:pt idx="886">
                  <c:v>1.6876833642547746</c:v>
                </c:pt>
                <c:pt idx="887">
                  <c:v>1.692501349210175</c:v>
                </c:pt>
                <c:pt idx="888">
                  <c:v>1.6973669380315761</c:v>
                </c:pt>
                <c:pt idx="889">
                  <c:v>1.702281205072099</c:v>
                </c:pt>
                <c:pt idx="890">
                  <c:v>1.7072452588437965</c:v>
                </c:pt>
                <c:pt idx="891">
                  <c:v>1.7122602434259502</c:v>
                </c:pt>
                <c:pt idx="892">
                  <c:v>1.7173273399449596</c:v>
                </c:pt>
                <c:pt idx="893">
                  <c:v>1.7224477681301826</c:v>
                </c:pt>
                <c:pt idx="894">
                  <c:v>1.727622787950351</c:v>
                </c:pt>
                <c:pt idx="895">
                  <c:v>1.7328537013355541</c:v>
                </c:pt>
                <c:pt idx="896">
                  <c:v>1.738141853990115</c:v>
                </c:pt>
                <c:pt idx="897">
                  <c:v>1.7434886373021068</c:v>
                </c:pt>
                <c:pt idx="898">
                  <c:v>1.7488954903556255</c:v>
                </c:pt>
                <c:pt idx="899">
                  <c:v>1.7543639020524449</c:v>
                </c:pt>
                <c:pt idx="900">
                  <c:v>1.7598954133501348</c:v>
                </c:pt>
                <c:pt idx="901">
                  <c:v>1.7654916196242629</c:v>
                </c:pt>
                <c:pt idx="902">
                  <c:v>1.7711541731629326</c:v>
                </c:pt>
                <c:pt idx="903">
                  <c:v>1.7768847858024444</c:v>
                </c:pt>
                <c:pt idx="904">
                  <c:v>1.7826852317136832</c:v>
                </c:pt>
                <c:pt idx="905">
                  <c:v>1.7885573503494538</c:v>
                </c:pt>
                <c:pt idx="906">
                  <c:v>1.7945030495639305</c:v>
                </c:pt>
                <c:pt idx="907">
                  <c:v>1.8005243089161764</c:v>
                </c:pt>
                <c:pt idx="908">
                  <c:v>1.8066231831707276</c:v>
                </c:pt>
                <c:pt idx="909">
                  <c:v>1.8128018060092939</c:v>
                </c:pt>
                <c:pt idx="910">
                  <c:v>1.8190623939687551</c:v>
                </c:pt>
                <c:pt idx="911">
                  <c:v>1.8254072506219861</c:v>
                </c:pt>
                <c:pt idx="912">
                  <c:v>1.8318387710193504</c:v>
                </c:pt>
                <c:pt idx="913">
                  <c:v>1.8383594464103359</c:v>
                </c:pt>
                <c:pt idx="914">
                  <c:v>1.844971869266423</c:v>
                </c:pt>
                <c:pt idx="915">
                  <c:v>1.8516787386281737</c:v>
                </c:pt>
                <c:pt idx="916">
                  <c:v>1.8584828658015571</c:v>
                </c:pt>
                <c:pt idx="917">
                  <c:v>1.8653871804308126</c:v>
                </c:pt>
                <c:pt idx="918">
                  <c:v>1.8723947369775695</c:v>
                </c:pt>
                <c:pt idx="919">
                  <c:v>1.8795087216387856</c:v>
                </c:pt>
                <c:pt idx="920">
                  <c:v>1.8867324597390451</c:v>
                </c:pt>
                <c:pt idx="921">
                  <c:v>1.8940694236361204</c:v>
                </c:pt>
                <c:pt idx="922">
                  <c:v>1.9015232411824434</c:v>
                </c:pt>
                <c:pt idx="923">
                  <c:v>1.9090977047893398</c:v>
                </c:pt>
                <c:pt idx="924">
                  <c:v>1.916796781145329</c:v>
                </c:pt>
                <c:pt idx="925">
                  <c:v>1.9246246216450991</c:v>
                </c:pt>
                <c:pt idx="926">
                  <c:v>1.9325855735913224</c:v>
                </c:pt>
                <c:pt idx="927">
                  <c:v>1.9406841922379647</c:v>
                </c:pt>
                <c:pt idx="928">
                  <c:v>1.9489252537507897</c:v>
                </c:pt>
                <c:pt idx="929">
                  <c:v>1.9573137691687701</c:v>
                </c:pt>
                <c:pt idx="930">
                  <c:v>1.9658549994590473</c:v>
                </c:pt>
                <c:pt idx="931">
                  <c:v>1.9745544717681167</c:v>
                </c:pt>
                <c:pt idx="932">
                  <c:v>1.9834179969832038</c:v>
                </c:pt>
                <c:pt idx="933">
                  <c:v>1.992451688730501</c:v>
                </c:pt>
                <c:pt idx="934">
                  <c:v>2.0016619839513115</c:v>
                </c:pt>
                <c:pt idx="935">
                  <c:v>2.0110556652132905</c:v>
                </c:pt>
                <c:pt idx="936">
                  <c:v>2.0206398849324256</c:v>
                </c:pt>
                <c:pt idx="937">
                  <c:v>2.030422191702157</c:v>
                </c:pt>
                <c:pt idx="938">
                  <c:v>2.040410558949723</c:v>
                </c:pt>
                <c:pt idx="939">
                  <c:v>2.0506134161668106</c:v>
                </c:pt>
                <c:pt idx="940">
                  <c:v>2.061039682992293</c:v>
                </c:pt>
                <c:pt idx="941">
                  <c:v>2.0716988064600441</c:v>
                </c:pt>
                <c:pt idx="942">
                  <c:v>2.0826008017651807</c:v>
                </c:pt>
                <c:pt idx="943">
                  <c:v>2.0937562969482548</c:v>
                </c:pt>
                <c:pt idx="944">
                  <c:v>2.1051765819503157</c:v>
                </c:pt>
                <c:pt idx="945">
                  <c:v>2.1168736625532651</c:v>
                </c:pt>
                <c:pt idx="946">
                  <c:v>2.1288603197909408</c:v>
                </c:pt>
                <c:pt idx="947">
                  <c:v>2.141150175499015</c:v>
                </c:pt>
                <c:pt idx="948">
                  <c:v>2.1537577647675663</c:v>
                </c:pt>
                <c:pt idx="949">
                  <c:v>2.1666986161721251</c:v>
                </c:pt>
                <c:pt idx="950">
                  <c:v>2.1799893407896098</c:v>
                </c:pt>
                <c:pt idx="951">
                  <c:v>2.193647731159067</c:v>
                </c:pt>
                <c:pt idx="952">
                  <c:v>2.2076928715272088</c:v>
                </c:pt>
                <c:pt idx="953">
                  <c:v>2.2221452609318182</c:v>
                </c:pt>
                <c:pt idx="954">
                  <c:v>2.237026950927735</c:v>
                </c:pt>
                <c:pt idx="955">
                  <c:v>2.2523617000595242</c:v>
                </c:pt>
                <c:pt idx="956">
                  <c:v>2.2681751475416077</c:v>
                </c:pt>
                <c:pt idx="957">
                  <c:v>2.2844950090334315</c:v>
                </c:pt>
                <c:pt idx="958">
                  <c:v>2.3013512979101969</c:v>
                </c:pt>
                <c:pt idx="959">
                  <c:v>2.3187765760478269</c:v>
                </c:pt>
                <c:pt idx="960">
                  <c:v>2.3368062388902913</c:v>
                </c:pt>
                <c:pt idx="961">
                  <c:v>2.3554788404784497</c:v>
                </c:pt>
                <c:pt idx="962">
                  <c:v>2.374836465233833</c:v>
                </c:pt>
                <c:pt idx="963">
                  <c:v>2.3949251546588703</c:v>
                </c:pt>
                <c:pt idx="964">
                  <c:v>2.4157953988042653</c:v>
                </c:pt>
                <c:pt idx="965">
                  <c:v>2.4375027044511297</c:v>
                </c:pt>
                <c:pt idx="966">
                  <c:v>2.4601082545723161</c:v>
                </c:pt>
                <c:pt idx="967">
                  <c:v>2.4836796769244942</c:v>
                </c:pt>
                <c:pt idx="968">
                  <c:v>2.5082919437750797</c:v>
                </c:pt>
                <c:pt idx="969">
                  <c:v>2.5340284300520368</c:v>
                </c:pt>
                <c:pt idx="970">
                  <c:v>2.5609821639726791</c:v>
                </c:pt>
                <c:pt idx="971">
                  <c:v>2.5892573129442722</c:v>
                </c:pt>
                <c:pt idx="972">
                  <c:v>2.6189709588958388</c:v>
                </c:pt>
                <c:pt idx="973">
                  <c:v>2.650255232114</c:v>
                </c:pt>
                <c:pt idx="974">
                  <c:v>2.6832598924021989</c:v>
                </c:pt>
                <c:pt idx="975">
                  <c:v>2.718155472778955</c:v>
                </c:pt>
                <c:pt idx="976">
                  <c:v>2.7551371365871375</c:v>
                </c:pt>
                <c:pt idx="977">
                  <c:v>2.7944294475852538</c:v>
                </c:pt>
                <c:pt idx="978">
                  <c:v>2.8362923199108572</c:v>
                </c:pt>
                <c:pt idx="979">
                  <c:v>2.8810285090721388</c:v>
                </c:pt>
                <c:pt idx="980">
                  <c:v>2.9289931389942785</c:v>
                </c:pt>
                <c:pt idx="981">
                  <c:v>2.9806059531842504</c:v>
                </c:pt>
                <c:pt idx="982">
                  <c:v>3.0363672611146262</c:v>
                </c:pt>
                <c:pt idx="983">
                  <c:v>3.096878973591044</c:v>
                </c:pt>
                <c:pt idx="984">
                  <c:v>3.1628727648950941</c:v>
                </c:pt>
                <c:pt idx="985">
                  <c:v>3.2352484029904889</c:v>
                </c:pt>
                <c:pt idx="986">
                  <c:v>3.315126892099542</c:v>
                </c:pt>
                <c:pt idx="987">
                  <c:v>3.4039257051648528</c:v>
                </c:pt>
                <c:pt idx="988">
                  <c:v>3.5034678477915548</c:v>
                </c:pt>
                <c:pt idx="989">
                  <c:v>3.6161443402119775</c:v>
                </c:pt>
                <c:pt idx="990">
                  <c:v>3.7451640724748678</c:v>
                </c:pt>
                <c:pt idx="991">
                  <c:v>3.8949526042763689</c:v>
                </c:pt>
                <c:pt idx="992">
                  <c:v>4.0718176652487532</c:v>
                </c:pt>
                <c:pt idx="993">
                  <c:v>4.285121499084581</c:v>
                </c:pt>
                <c:pt idx="994">
                  <c:v>4.5494901053864272</c:v>
                </c:pt>
                <c:pt idx="995">
                  <c:v>4.8893527748999457</c:v>
                </c:pt>
                <c:pt idx="996">
                  <c:v>5.349413960418147</c:v>
                </c:pt>
                <c:pt idx="997">
                  <c:v>6.0231194918516007</c:v>
                </c:pt>
                <c:pt idx="998">
                  <c:v>7.1526693745219276</c:v>
                </c:pt>
                <c:pt idx="999">
                  <c:v>9.7013612983910935</c:v>
                </c:pt>
              </c:numCache>
            </c:numRef>
          </c:yVal>
          <c:smooth val="0"/>
        </c:ser>
        <c:ser>
          <c:idx val="7"/>
          <c:order val="7"/>
          <c:marker>
            <c:symbol val="none"/>
          </c:marker>
          <c:xVal>
            <c:numRef>
              <c:f>APropertiesDimless!$L$7:$L$1007</c:f>
              <c:numCache>
                <c:formatCode>0.000</c:formatCode>
                <c:ptCount val="1001"/>
                <c:pt idx="0">
                  <c:v>0</c:v>
                </c:pt>
                <c:pt idx="1">
                  <c:v>1E-3</c:v>
                </c:pt>
                <c:pt idx="2">
                  <c:v>2E-3</c:v>
                </c:pt>
                <c:pt idx="3">
                  <c:v>3.0000000000000001E-3</c:v>
                </c:pt>
                <c:pt idx="4">
                  <c:v>4.0000000000000001E-3</c:v>
                </c:pt>
                <c:pt idx="5">
                  <c:v>5.0000000000000001E-3</c:v>
                </c:pt>
                <c:pt idx="6">
                  <c:v>6.0000000000000001E-3</c:v>
                </c:pt>
                <c:pt idx="7">
                  <c:v>7.0000000000000001E-3</c:v>
                </c:pt>
                <c:pt idx="8">
                  <c:v>8.0000000000000002E-3</c:v>
                </c:pt>
                <c:pt idx="9">
                  <c:v>8.9999999999999993E-3</c:v>
                </c:pt>
                <c:pt idx="10">
                  <c:v>0.01</c:v>
                </c:pt>
                <c:pt idx="11">
                  <c:v>1.0999999999999999E-2</c:v>
                </c:pt>
                <c:pt idx="12">
                  <c:v>1.2E-2</c:v>
                </c:pt>
                <c:pt idx="13">
                  <c:v>1.2999999999999999E-2</c:v>
                </c:pt>
                <c:pt idx="14">
                  <c:v>1.4E-2</c:v>
                </c:pt>
                <c:pt idx="15">
                  <c:v>1.4999999999999999E-2</c:v>
                </c:pt>
                <c:pt idx="16">
                  <c:v>1.6E-2</c:v>
                </c:pt>
                <c:pt idx="17">
                  <c:v>1.7000000000000001E-2</c:v>
                </c:pt>
                <c:pt idx="18">
                  <c:v>1.7999999999999999E-2</c:v>
                </c:pt>
                <c:pt idx="19">
                  <c:v>1.9E-2</c:v>
                </c:pt>
                <c:pt idx="20">
                  <c:v>0.02</c:v>
                </c:pt>
                <c:pt idx="21">
                  <c:v>2.1000000000000001E-2</c:v>
                </c:pt>
                <c:pt idx="22">
                  <c:v>2.1999999999999999E-2</c:v>
                </c:pt>
                <c:pt idx="23">
                  <c:v>2.3E-2</c:v>
                </c:pt>
                <c:pt idx="24">
                  <c:v>2.4E-2</c:v>
                </c:pt>
                <c:pt idx="25">
                  <c:v>2.5000000000000001E-2</c:v>
                </c:pt>
                <c:pt idx="26">
                  <c:v>2.5999999999999999E-2</c:v>
                </c:pt>
                <c:pt idx="27">
                  <c:v>2.7E-2</c:v>
                </c:pt>
                <c:pt idx="28">
                  <c:v>2.8000000000000001E-2</c:v>
                </c:pt>
                <c:pt idx="29">
                  <c:v>2.9000000000000001E-2</c:v>
                </c:pt>
                <c:pt idx="30">
                  <c:v>0.03</c:v>
                </c:pt>
                <c:pt idx="31">
                  <c:v>3.1E-2</c:v>
                </c:pt>
                <c:pt idx="32">
                  <c:v>3.2000000000000001E-2</c:v>
                </c:pt>
                <c:pt idx="33">
                  <c:v>3.3000000000000002E-2</c:v>
                </c:pt>
                <c:pt idx="34">
                  <c:v>3.4000000000000002E-2</c:v>
                </c:pt>
                <c:pt idx="35">
                  <c:v>3.5000000000000003E-2</c:v>
                </c:pt>
                <c:pt idx="36">
                  <c:v>3.5999999999999997E-2</c:v>
                </c:pt>
                <c:pt idx="37">
                  <c:v>3.6999999999999998E-2</c:v>
                </c:pt>
                <c:pt idx="38">
                  <c:v>3.7999999999999999E-2</c:v>
                </c:pt>
                <c:pt idx="39">
                  <c:v>3.9E-2</c:v>
                </c:pt>
                <c:pt idx="40">
                  <c:v>0.04</c:v>
                </c:pt>
                <c:pt idx="41">
                  <c:v>4.1000000000000002E-2</c:v>
                </c:pt>
                <c:pt idx="42">
                  <c:v>4.2000000000000003E-2</c:v>
                </c:pt>
                <c:pt idx="43">
                  <c:v>4.2999999999999997E-2</c:v>
                </c:pt>
                <c:pt idx="44">
                  <c:v>4.3999999999999997E-2</c:v>
                </c:pt>
                <c:pt idx="45">
                  <c:v>4.4999999999999998E-2</c:v>
                </c:pt>
                <c:pt idx="46">
                  <c:v>4.5999999999999999E-2</c:v>
                </c:pt>
                <c:pt idx="47">
                  <c:v>4.7E-2</c:v>
                </c:pt>
                <c:pt idx="48">
                  <c:v>4.8000000000000001E-2</c:v>
                </c:pt>
                <c:pt idx="49">
                  <c:v>4.9000000000000002E-2</c:v>
                </c:pt>
                <c:pt idx="50">
                  <c:v>0.05</c:v>
                </c:pt>
                <c:pt idx="51">
                  <c:v>5.0999999999999997E-2</c:v>
                </c:pt>
                <c:pt idx="52">
                  <c:v>5.1999999999999998E-2</c:v>
                </c:pt>
                <c:pt idx="53">
                  <c:v>5.2999999999999999E-2</c:v>
                </c:pt>
                <c:pt idx="54">
                  <c:v>5.3999999999999999E-2</c:v>
                </c:pt>
                <c:pt idx="55">
                  <c:v>5.5E-2</c:v>
                </c:pt>
                <c:pt idx="56">
                  <c:v>5.6000000000000001E-2</c:v>
                </c:pt>
                <c:pt idx="57">
                  <c:v>5.7000000000000002E-2</c:v>
                </c:pt>
                <c:pt idx="58">
                  <c:v>5.8000000000000003E-2</c:v>
                </c:pt>
                <c:pt idx="59">
                  <c:v>5.8999999999999997E-2</c:v>
                </c:pt>
                <c:pt idx="60">
                  <c:v>0.06</c:v>
                </c:pt>
                <c:pt idx="61">
                  <c:v>6.0999999999999999E-2</c:v>
                </c:pt>
                <c:pt idx="62">
                  <c:v>6.2E-2</c:v>
                </c:pt>
                <c:pt idx="63">
                  <c:v>6.3E-2</c:v>
                </c:pt>
                <c:pt idx="64">
                  <c:v>6.4000000000000001E-2</c:v>
                </c:pt>
                <c:pt idx="65">
                  <c:v>6.5000000000000002E-2</c:v>
                </c:pt>
                <c:pt idx="66">
                  <c:v>6.6000000000000003E-2</c:v>
                </c:pt>
                <c:pt idx="67">
                  <c:v>6.7000000000000004E-2</c:v>
                </c:pt>
                <c:pt idx="68">
                  <c:v>6.8000000000000005E-2</c:v>
                </c:pt>
                <c:pt idx="69">
                  <c:v>6.9000000000000006E-2</c:v>
                </c:pt>
                <c:pt idx="70">
                  <c:v>7.0000000000000007E-2</c:v>
                </c:pt>
                <c:pt idx="71">
                  <c:v>7.0999999999999994E-2</c:v>
                </c:pt>
                <c:pt idx="72">
                  <c:v>7.1999999999999995E-2</c:v>
                </c:pt>
                <c:pt idx="73">
                  <c:v>7.2999999999999995E-2</c:v>
                </c:pt>
                <c:pt idx="74">
                  <c:v>7.3999999999999996E-2</c:v>
                </c:pt>
                <c:pt idx="75">
                  <c:v>7.4999999999999997E-2</c:v>
                </c:pt>
                <c:pt idx="76">
                  <c:v>7.5999999999999998E-2</c:v>
                </c:pt>
                <c:pt idx="77">
                  <c:v>7.6999999999999999E-2</c:v>
                </c:pt>
                <c:pt idx="78">
                  <c:v>7.8E-2</c:v>
                </c:pt>
                <c:pt idx="79">
                  <c:v>7.9000000000000001E-2</c:v>
                </c:pt>
                <c:pt idx="80">
                  <c:v>0.08</c:v>
                </c:pt>
                <c:pt idx="81">
                  <c:v>8.1000000000000003E-2</c:v>
                </c:pt>
                <c:pt idx="82">
                  <c:v>8.2000000000000003E-2</c:v>
                </c:pt>
                <c:pt idx="83">
                  <c:v>8.3000000000000004E-2</c:v>
                </c:pt>
                <c:pt idx="84">
                  <c:v>8.4000000000000005E-2</c:v>
                </c:pt>
                <c:pt idx="85">
                  <c:v>8.5000000000000006E-2</c:v>
                </c:pt>
                <c:pt idx="86">
                  <c:v>8.5999999999999993E-2</c:v>
                </c:pt>
                <c:pt idx="87">
                  <c:v>8.6999999999999994E-2</c:v>
                </c:pt>
                <c:pt idx="88">
                  <c:v>8.7999999999999995E-2</c:v>
                </c:pt>
                <c:pt idx="89">
                  <c:v>8.8999999999999996E-2</c:v>
                </c:pt>
                <c:pt idx="90">
                  <c:v>0.09</c:v>
                </c:pt>
                <c:pt idx="91">
                  <c:v>9.0999999999999998E-2</c:v>
                </c:pt>
                <c:pt idx="92">
                  <c:v>9.1999999999999998E-2</c:v>
                </c:pt>
                <c:pt idx="93">
                  <c:v>9.2999999999999999E-2</c:v>
                </c:pt>
                <c:pt idx="94">
                  <c:v>9.4E-2</c:v>
                </c:pt>
                <c:pt idx="95">
                  <c:v>9.5000000000000001E-2</c:v>
                </c:pt>
                <c:pt idx="96">
                  <c:v>9.6000000000000002E-2</c:v>
                </c:pt>
                <c:pt idx="97">
                  <c:v>9.7000000000000003E-2</c:v>
                </c:pt>
                <c:pt idx="98">
                  <c:v>9.8000000000000004E-2</c:v>
                </c:pt>
                <c:pt idx="99">
                  <c:v>9.9000000000000005E-2</c:v>
                </c:pt>
                <c:pt idx="100">
                  <c:v>0.1</c:v>
                </c:pt>
                <c:pt idx="101">
                  <c:v>0.10100000000000001</c:v>
                </c:pt>
                <c:pt idx="102">
                  <c:v>0.10199999999999999</c:v>
                </c:pt>
                <c:pt idx="103">
                  <c:v>0.10299999999999999</c:v>
                </c:pt>
                <c:pt idx="104">
                  <c:v>0.104</c:v>
                </c:pt>
                <c:pt idx="105">
                  <c:v>0.105</c:v>
                </c:pt>
                <c:pt idx="106">
                  <c:v>0.106</c:v>
                </c:pt>
                <c:pt idx="107">
                  <c:v>0.107</c:v>
                </c:pt>
                <c:pt idx="108">
                  <c:v>0.108</c:v>
                </c:pt>
                <c:pt idx="109">
                  <c:v>0.109</c:v>
                </c:pt>
                <c:pt idx="110">
                  <c:v>0.11</c:v>
                </c:pt>
                <c:pt idx="111">
                  <c:v>0.111</c:v>
                </c:pt>
                <c:pt idx="112">
                  <c:v>0.112</c:v>
                </c:pt>
                <c:pt idx="113">
                  <c:v>0.113</c:v>
                </c:pt>
                <c:pt idx="114">
                  <c:v>0.114</c:v>
                </c:pt>
                <c:pt idx="115">
                  <c:v>0.115</c:v>
                </c:pt>
                <c:pt idx="116">
                  <c:v>0.11600000000000001</c:v>
                </c:pt>
                <c:pt idx="117">
                  <c:v>0.11700000000000001</c:v>
                </c:pt>
                <c:pt idx="118">
                  <c:v>0.11799999999999999</c:v>
                </c:pt>
                <c:pt idx="119">
                  <c:v>0.11899999999999999</c:v>
                </c:pt>
                <c:pt idx="120">
                  <c:v>0.12</c:v>
                </c:pt>
                <c:pt idx="121">
                  <c:v>0.121</c:v>
                </c:pt>
                <c:pt idx="122">
                  <c:v>0.122</c:v>
                </c:pt>
                <c:pt idx="123">
                  <c:v>0.123</c:v>
                </c:pt>
                <c:pt idx="124">
                  <c:v>0.124</c:v>
                </c:pt>
                <c:pt idx="125">
                  <c:v>0.125</c:v>
                </c:pt>
                <c:pt idx="126">
                  <c:v>0.126</c:v>
                </c:pt>
                <c:pt idx="127">
                  <c:v>0.127</c:v>
                </c:pt>
                <c:pt idx="128">
                  <c:v>0.128</c:v>
                </c:pt>
                <c:pt idx="129">
                  <c:v>0.129</c:v>
                </c:pt>
                <c:pt idx="130">
                  <c:v>0.13</c:v>
                </c:pt>
                <c:pt idx="131">
                  <c:v>0.13100000000000001</c:v>
                </c:pt>
                <c:pt idx="132">
                  <c:v>0.13200000000000001</c:v>
                </c:pt>
                <c:pt idx="133">
                  <c:v>0.13300000000000001</c:v>
                </c:pt>
                <c:pt idx="134">
                  <c:v>0.13400000000000001</c:v>
                </c:pt>
                <c:pt idx="135">
                  <c:v>0.13500000000000001</c:v>
                </c:pt>
                <c:pt idx="136">
                  <c:v>0.13600000000000001</c:v>
                </c:pt>
                <c:pt idx="137">
                  <c:v>0.13700000000000001</c:v>
                </c:pt>
                <c:pt idx="138">
                  <c:v>0.13800000000000001</c:v>
                </c:pt>
                <c:pt idx="139">
                  <c:v>0.13900000000000001</c:v>
                </c:pt>
                <c:pt idx="140">
                  <c:v>0.14000000000000001</c:v>
                </c:pt>
                <c:pt idx="141">
                  <c:v>0.14099999999999999</c:v>
                </c:pt>
                <c:pt idx="142">
                  <c:v>0.14199999999999999</c:v>
                </c:pt>
                <c:pt idx="143">
                  <c:v>0.14299999999999999</c:v>
                </c:pt>
                <c:pt idx="144">
                  <c:v>0.14399999999999999</c:v>
                </c:pt>
                <c:pt idx="145">
                  <c:v>0.14499999999999999</c:v>
                </c:pt>
                <c:pt idx="146">
                  <c:v>0.14599999999999999</c:v>
                </c:pt>
                <c:pt idx="147">
                  <c:v>0.14699999999999999</c:v>
                </c:pt>
                <c:pt idx="148">
                  <c:v>0.14799999999999999</c:v>
                </c:pt>
                <c:pt idx="149">
                  <c:v>0.14899999999999999</c:v>
                </c:pt>
                <c:pt idx="150">
                  <c:v>0.15</c:v>
                </c:pt>
                <c:pt idx="151">
                  <c:v>0.151</c:v>
                </c:pt>
                <c:pt idx="152">
                  <c:v>0.152</c:v>
                </c:pt>
                <c:pt idx="153">
                  <c:v>0.153</c:v>
                </c:pt>
                <c:pt idx="154">
                  <c:v>0.154</c:v>
                </c:pt>
                <c:pt idx="155">
                  <c:v>0.155</c:v>
                </c:pt>
                <c:pt idx="156">
                  <c:v>0.156</c:v>
                </c:pt>
                <c:pt idx="157">
                  <c:v>0.157</c:v>
                </c:pt>
                <c:pt idx="158">
                  <c:v>0.158</c:v>
                </c:pt>
                <c:pt idx="159">
                  <c:v>0.159</c:v>
                </c:pt>
                <c:pt idx="160">
                  <c:v>0.16</c:v>
                </c:pt>
                <c:pt idx="161">
                  <c:v>0.161</c:v>
                </c:pt>
                <c:pt idx="162">
                  <c:v>0.16200000000000001</c:v>
                </c:pt>
                <c:pt idx="163">
                  <c:v>0.16300000000000001</c:v>
                </c:pt>
                <c:pt idx="164">
                  <c:v>0.16400000000000001</c:v>
                </c:pt>
                <c:pt idx="165">
                  <c:v>0.16500000000000001</c:v>
                </c:pt>
                <c:pt idx="166">
                  <c:v>0.16600000000000001</c:v>
                </c:pt>
                <c:pt idx="167">
                  <c:v>0.16700000000000001</c:v>
                </c:pt>
                <c:pt idx="168">
                  <c:v>0.16800000000000001</c:v>
                </c:pt>
                <c:pt idx="169">
                  <c:v>0.16900000000000001</c:v>
                </c:pt>
                <c:pt idx="170">
                  <c:v>0.17</c:v>
                </c:pt>
                <c:pt idx="171">
                  <c:v>0.17100000000000001</c:v>
                </c:pt>
                <c:pt idx="172">
                  <c:v>0.17199999999999999</c:v>
                </c:pt>
                <c:pt idx="173">
                  <c:v>0.17299999999999999</c:v>
                </c:pt>
                <c:pt idx="174">
                  <c:v>0.17399999999999999</c:v>
                </c:pt>
                <c:pt idx="175">
                  <c:v>0.17499999999999999</c:v>
                </c:pt>
                <c:pt idx="176">
                  <c:v>0.17599999999999999</c:v>
                </c:pt>
                <c:pt idx="177">
                  <c:v>0.17699999999999999</c:v>
                </c:pt>
                <c:pt idx="178">
                  <c:v>0.17799999999999999</c:v>
                </c:pt>
                <c:pt idx="179">
                  <c:v>0.17899999999999999</c:v>
                </c:pt>
                <c:pt idx="180">
                  <c:v>0.18</c:v>
                </c:pt>
                <c:pt idx="181">
                  <c:v>0.18099999999999999</c:v>
                </c:pt>
                <c:pt idx="182">
                  <c:v>0.182</c:v>
                </c:pt>
                <c:pt idx="183">
                  <c:v>0.183</c:v>
                </c:pt>
                <c:pt idx="184">
                  <c:v>0.184</c:v>
                </c:pt>
                <c:pt idx="185">
                  <c:v>0.185</c:v>
                </c:pt>
                <c:pt idx="186">
                  <c:v>0.186</c:v>
                </c:pt>
                <c:pt idx="187">
                  <c:v>0.187</c:v>
                </c:pt>
                <c:pt idx="188">
                  <c:v>0.188</c:v>
                </c:pt>
                <c:pt idx="189">
                  <c:v>0.189</c:v>
                </c:pt>
                <c:pt idx="190">
                  <c:v>0.19</c:v>
                </c:pt>
                <c:pt idx="191">
                  <c:v>0.191</c:v>
                </c:pt>
                <c:pt idx="192">
                  <c:v>0.192</c:v>
                </c:pt>
                <c:pt idx="193">
                  <c:v>0.193</c:v>
                </c:pt>
                <c:pt idx="194">
                  <c:v>0.19400000000000001</c:v>
                </c:pt>
                <c:pt idx="195">
                  <c:v>0.19500000000000001</c:v>
                </c:pt>
                <c:pt idx="196">
                  <c:v>0.19600000000000001</c:v>
                </c:pt>
                <c:pt idx="197">
                  <c:v>0.19700000000000001</c:v>
                </c:pt>
                <c:pt idx="198">
                  <c:v>0.19800000000000001</c:v>
                </c:pt>
                <c:pt idx="199">
                  <c:v>0.19900000000000001</c:v>
                </c:pt>
                <c:pt idx="200">
                  <c:v>0.2</c:v>
                </c:pt>
                <c:pt idx="201">
                  <c:v>0.20100000000000001</c:v>
                </c:pt>
                <c:pt idx="202">
                  <c:v>0.20200000000000001</c:v>
                </c:pt>
                <c:pt idx="203">
                  <c:v>0.20300000000000001</c:v>
                </c:pt>
                <c:pt idx="204">
                  <c:v>0.20399999999999999</c:v>
                </c:pt>
                <c:pt idx="205">
                  <c:v>0.20499999999999999</c:v>
                </c:pt>
                <c:pt idx="206">
                  <c:v>0.20599999999999999</c:v>
                </c:pt>
                <c:pt idx="207">
                  <c:v>0.20699999999999999</c:v>
                </c:pt>
                <c:pt idx="208">
                  <c:v>0.20799999999999999</c:v>
                </c:pt>
                <c:pt idx="209">
                  <c:v>0.20899999999999999</c:v>
                </c:pt>
                <c:pt idx="210">
                  <c:v>0.21</c:v>
                </c:pt>
                <c:pt idx="211">
                  <c:v>0.21099999999999999</c:v>
                </c:pt>
                <c:pt idx="212">
                  <c:v>0.21199999999999999</c:v>
                </c:pt>
                <c:pt idx="213">
                  <c:v>0.21299999999999999</c:v>
                </c:pt>
                <c:pt idx="214">
                  <c:v>0.214</c:v>
                </c:pt>
                <c:pt idx="215">
                  <c:v>0.215</c:v>
                </c:pt>
                <c:pt idx="216">
                  <c:v>0.216</c:v>
                </c:pt>
                <c:pt idx="217">
                  <c:v>0.217</c:v>
                </c:pt>
                <c:pt idx="218">
                  <c:v>0.218</c:v>
                </c:pt>
                <c:pt idx="219">
                  <c:v>0.219</c:v>
                </c:pt>
                <c:pt idx="220">
                  <c:v>0.22</c:v>
                </c:pt>
                <c:pt idx="221">
                  <c:v>0.221</c:v>
                </c:pt>
                <c:pt idx="222">
                  <c:v>0.222</c:v>
                </c:pt>
                <c:pt idx="223">
                  <c:v>0.223</c:v>
                </c:pt>
                <c:pt idx="224">
                  <c:v>0.224</c:v>
                </c:pt>
                <c:pt idx="225">
                  <c:v>0.22500000000000001</c:v>
                </c:pt>
                <c:pt idx="226">
                  <c:v>0.22600000000000001</c:v>
                </c:pt>
                <c:pt idx="227">
                  <c:v>0.22700000000000001</c:v>
                </c:pt>
                <c:pt idx="228">
                  <c:v>0.22800000000000001</c:v>
                </c:pt>
                <c:pt idx="229">
                  <c:v>0.22900000000000001</c:v>
                </c:pt>
                <c:pt idx="230">
                  <c:v>0.23</c:v>
                </c:pt>
                <c:pt idx="231">
                  <c:v>0.23100000000000001</c:v>
                </c:pt>
                <c:pt idx="232">
                  <c:v>0.23200000000000001</c:v>
                </c:pt>
                <c:pt idx="233">
                  <c:v>0.23300000000000001</c:v>
                </c:pt>
                <c:pt idx="234">
                  <c:v>0.23400000000000001</c:v>
                </c:pt>
                <c:pt idx="235">
                  <c:v>0.23499999999999999</c:v>
                </c:pt>
                <c:pt idx="236">
                  <c:v>0.23599999999999999</c:v>
                </c:pt>
                <c:pt idx="237">
                  <c:v>0.23699999999999999</c:v>
                </c:pt>
                <c:pt idx="238">
                  <c:v>0.23799999999999999</c:v>
                </c:pt>
                <c:pt idx="239">
                  <c:v>0.23899999999999999</c:v>
                </c:pt>
                <c:pt idx="240">
                  <c:v>0.24</c:v>
                </c:pt>
                <c:pt idx="241">
                  <c:v>0.24099999999999999</c:v>
                </c:pt>
                <c:pt idx="242">
                  <c:v>0.24199999999999999</c:v>
                </c:pt>
                <c:pt idx="243">
                  <c:v>0.24299999999999999</c:v>
                </c:pt>
                <c:pt idx="244">
                  <c:v>0.24399999999999999</c:v>
                </c:pt>
                <c:pt idx="245">
                  <c:v>0.245</c:v>
                </c:pt>
                <c:pt idx="246">
                  <c:v>0.246</c:v>
                </c:pt>
                <c:pt idx="247">
                  <c:v>0.247</c:v>
                </c:pt>
                <c:pt idx="248">
                  <c:v>0.248</c:v>
                </c:pt>
                <c:pt idx="249">
                  <c:v>0.249</c:v>
                </c:pt>
                <c:pt idx="250">
                  <c:v>0.25</c:v>
                </c:pt>
                <c:pt idx="251">
                  <c:v>0.251</c:v>
                </c:pt>
                <c:pt idx="252">
                  <c:v>0.252</c:v>
                </c:pt>
                <c:pt idx="253">
                  <c:v>0.253</c:v>
                </c:pt>
                <c:pt idx="254">
                  <c:v>0.254</c:v>
                </c:pt>
                <c:pt idx="255">
                  <c:v>0.255</c:v>
                </c:pt>
                <c:pt idx="256">
                  <c:v>0.25600000000000001</c:v>
                </c:pt>
                <c:pt idx="257">
                  <c:v>0.25700000000000001</c:v>
                </c:pt>
                <c:pt idx="258">
                  <c:v>0.25800000000000001</c:v>
                </c:pt>
                <c:pt idx="259">
                  <c:v>0.25900000000000001</c:v>
                </c:pt>
                <c:pt idx="260">
                  <c:v>0.26</c:v>
                </c:pt>
                <c:pt idx="261">
                  <c:v>0.26100000000000001</c:v>
                </c:pt>
                <c:pt idx="262">
                  <c:v>0.26200000000000001</c:v>
                </c:pt>
                <c:pt idx="263">
                  <c:v>0.26300000000000001</c:v>
                </c:pt>
                <c:pt idx="264">
                  <c:v>0.26400000000000001</c:v>
                </c:pt>
                <c:pt idx="265">
                  <c:v>0.26500000000000001</c:v>
                </c:pt>
                <c:pt idx="266">
                  <c:v>0.26600000000000001</c:v>
                </c:pt>
                <c:pt idx="267">
                  <c:v>0.26700000000000002</c:v>
                </c:pt>
                <c:pt idx="268">
                  <c:v>0.26800000000000002</c:v>
                </c:pt>
                <c:pt idx="269">
                  <c:v>0.26900000000000002</c:v>
                </c:pt>
                <c:pt idx="270">
                  <c:v>0.27</c:v>
                </c:pt>
                <c:pt idx="271">
                  <c:v>0.27100000000000002</c:v>
                </c:pt>
                <c:pt idx="272">
                  <c:v>0.27200000000000002</c:v>
                </c:pt>
                <c:pt idx="273">
                  <c:v>0.27300000000000002</c:v>
                </c:pt>
                <c:pt idx="274">
                  <c:v>0.27400000000000002</c:v>
                </c:pt>
                <c:pt idx="275">
                  <c:v>0.27500000000000002</c:v>
                </c:pt>
                <c:pt idx="276">
                  <c:v>0.27600000000000002</c:v>
                </c:pt>
                <c:pt idx="277">
                  <c:v>0.27700000000000002</c:v>
                </c:pt>
                <c:pt idx="278">
                  <c:v>0.27800000000000002</c:v>
                </c:pt>
                <c:pt idx="279">
                  <c:v>0.27900000000000003</c:v>
                </c:pt>
                <c:pt idx="280">
                  <c:v>0.28000000000000003</c:v>
                </c:pt>
                <c:pt idx="281">
                  <c:v>0.28100000000000003</c:v>
                </c:pt>
                <c:pt idx="282">
                  <c:v>0.28199999999999997</c:v>
                </c:pt>
                <c:pt idx="283">
                  <c:v>0.28299999999999997</c:v>
                </c:pt>
                <c:pt idx="284">
                  <c:v>0.28399999999999997</c:v>
                </c:pt>
                <c:pt idx="285">
                  <c:v>0.28499999999999998</c:v>
                </c:pt>
                <c:pt idx="286">
                  <c:v>0.28599999999999998</c:v>
                </c:pt>
                <c:pt idx="287">
                  <c:v>0.28699999999999998</c:v>
                </c:pt>
                <c:pt idx="288">
                  <c:v>0.28799999999999998</c:v>
                </c:pt>
                <c:pt idx="289">
                  <c:v>0.28899999999999998</c:v>
                </c:pt>
                <c:pt idx="290">
                  <c:v>0.28999999999999998</c:v>
                </c:pt>
                <c:pt idx="291">
                  <c:v>0.29099999999999998</c:v>
                </c:pt>
                <c:pt idx="292">
                  <c:v>0.29199999999999998</c:v>
                </c:pt>
                <c:pt idx="293">
                  <c:v>0.29299999999999998</c:v>
                </c:pt>
                <c:pt idx="294">
                  <c:v>0.29399999999999998</c:v>
                </c:pt>
                <c:pt idx="295">
                  <c:v>0.29499999999999998</c:v>
                </c:pt>
                <c:pt idx="296">
                  <c:v>0.29599999999999999</c:v>
                </c:pt>
                <c:pt idx="297">
                  <c:v>0.29699999999999999</c:v>
                </c:pt>
                <c:pt idx="298">
                  <c:v>0.29799999999999999</c:v>
                </c:pt>
                <c:pt idx="299">
                  <c:v>0.29899999999999999</c:v>
                </c:pt>
                <c:pt idx="300">
                  <c:v>0.3</c:v>
                </c:pt>
                <c:pt idx="301">
                  <c:v>0.30099999999999999</c:v>
                </c:pt>
                <c:pt idx="302">
                  <c:v>0.30199999999999999</c:v>
                </c:pt>
                <c:pt idx="303">
                  <c:v>0.30299999999999999</c:v>
                </c:pt>
                <c:pt idx="304">
                  <c:v>0.30399999999999999</c:v>
                </c:pt>
                <c:pt idx="305">
                  <c:v>0.30499999999999999</c:v>
                </c:pt>
                <c:pt idx="306">
                  <c:v>0.30599999999999999</c:v>
                </c:pt>
                <c:pt idx="307">
                  <c:v>0.307</c:v>
                </c:pt>
                <c:pt idx="308">
                  <c:v>0.308</c:v>
                </c:pt>
                <c:pt idx="309">
                  <c:v>0.309</c:v>
                </c:pt>
                <c:pt idx="310">
                  <c:v>0.31</c:v>
                </c:pt>
                <c:pt idx="311">
                  <c:v>0.311</c:v>
                </c:pt>
                <c:pt idx="312">
                  <c:v>0.312</c:v>
                </c:pt>
                <c:pt idx="313">
                  <c:v>0.313</c:v>
                </c:pt>
                <c:pt idx="314">
                  <c:v>0.314</c:v>
                </c:pt>
                <c:pt idx="315">
                  <c:v>0.315</c:v>
                </c:pt>
                <c:pt idx="316">
                  <c:v>0.316</c:v>
                </c:pt>
                <c:pt idx="317">
                  <c:v>0.317</c:v>
                </c:pt>
                <c:pt idx="318">
                  <c:v>0.318</c:v>
                </c:pt>
                <c:pt idx="319">
                  <c:v>0.31900000000000001</c:v>
                </c:pt>
                <c:pt idx="320">
                  <c:v>0.32</c:v>
                </c:pt>
                <c:pt idx="321">
                  <c:v>0.32100000000000001</c:v>
                </c:pt>
                <c:pt idx="322">
                  <c:v>0.32200000000000001</c:v>
                </c:pt>
                <c:pt idx="323">
                  <c:v>0.32300000000000001</c:v>
                </c:pt>
                <c:pt idx="324">
                  <c:v>0.32400000000000001</c:v>
                </c:pt>
                <c:pt idx="325">
                  <c:v>0.32500000000000001</c:v>
                </c:pt>
                <c:pt idx="326">
                  <c:v>0.32600000000000001</c:v>
                </c:pt>
                <c:pt idx="327">
                  <c:v>0.32700000000000001</c:v>
                </c:pt>
                <c:pt idx="328">
                  <c:v>0.32800000000000001</c:v>
                </c:pt>
                <c:pt idx="329">
                  <c:v>0.32900000000000001</c:v>
                </c:pt>
                <c:pt idx="330">
                  <c:v>0.33</c:v>
                </c:pt>
                <c:pt idx="331">
                  <c:v>0.33100000000000002</c:v>
                </c:pt>
                <c:pt idx="332">
                  <c:v>0.33200000000000002</c:v>
                </c:pt>
                <c:pt idx="333">
                  <c:v>0.33300000000000002</c:v>
                </c:pt>
                <c:pt idx="334">
                  <c:v>0.33400000000000002</c:v>
                </c:pt>
                <c:pt idx="335">
                  <c:v>0.33500000000000002</c:v>
                </c:pt>
                <c:pt idx="336">
                  <c:v>0.33600000000000002</c:v>
                </c:pt>
                <c:pt idx="337">
                  <c:v>0.33700000000000002</c:v>
                </c:pt>
                <c:pt idx="338">
                  <c:v>0.33800000000000002</c:v>
                </c:pt>
                <c:pt idx="339">
                  <c:v>0.33900000000000002</c:v>
                </c:pt>
                <c:pt idx="340">
                  <c:v>0.34</c:v>
                </c:pt>
                <c:pt idx="341">
                  <c:v>0.34100000000000003</c:v>
                </c:pt>
                <c:pt idx="342">
                  <c:v>0.34200000000000003</c:v>
                </c:pt>
                <c:pt idx="343">
                  <c:v>0.34300000000000003</c:v>
                </c:pt>
                <c:pt idx="344">
                  <c:v>0.34399999999999997</c:v>
                </c:pt>
                <c:pt idx="345">
                  <c:v>0.34499999999999997</c:v>
                </c:pt>
                <c:pt idx="346">
                  <c:v>0.34599999999999997</c:v>
                </c:pt>
                <c:pt idx="347">
                  <c:v>0.34699999999999998</c:v>
                </c:pt>
                <c:pt idx="348">
                  <c:v>0.34799999999999998</c:v>
                </c:pt>
                <c:pt idx="349">
                  <c:v>0.34899999999999998</c:v>
                </c:pt>
                <c:pt idx="350">
                  <c:v>0.35</c:v>
                </c:pt>
                <c:pt idx="351">
                  <c:v>0.35099999999999998</c:v>
                </c:pt>
                <c:pt idx="352">
                  <c:v>0.35199999999999998</c:v>
                </c:pt>
                <c:pt idx="353">
                  <c:v>0.35299999999999998</c:v>
                </c:pt>
                <c:pt idx="354">
                  <c:v>0.35399999999999998</c:v>
                </c:pt>
                <c:pt idx="355">
                  <c:v>0.35499999999999998</c:v>
                </c:pt>
                <c:pt idx="356">
                  <c:v>0.35599999999999998</c:v>
                </c:pt>
                <c:pt idx="357">
                  <c:v>0.35699999999999998</c:v>
                </c:pt>
                <c:pt idx="358">
                  <c:v>0.35799999999999998</c:v>
                </c:pt>
                <c:pt idx="359">
                  <c:v>0.35899999999999999</c:v>
                </c:pt>
                <c:pt idx="360">
                  <c:v>0.36</c:v>
                </c:pt>
                <c:pt idx="361">
                  <c:v>0.36099999999999999</c:v>
                </c:pt>
                <c:pt idx="362">
                  <c:v>0.36199999999999999</c:v>
                </c:pt>
                <c:pt idx="363">
                  <c:v>0.36299999999999999</c:v>
                </c:pt>
                <c:pt idx="364">
                  <c:v>0.36399999999999999</c:v>
                </c:pt>
                <c:pt idx="365">
                  <c:v>0.36499999999999999</c:v>
                </c:pt>
                <c:pt idx="366">
                  <c:v>0.36599999999999999</c:v>
                </c:pt>
                <c:pt idx="367">
                  <c:v>0.36699999999999999</c:v>
                </c:pt>
                <c:pt idx="368">
                  <c:v>0.36799999999999999</c:v>
                </c:pt>
                <c:pt idx="369">
                  <c:v>0.36899999999999999</c:v>
                </c:pt>
                <c:pt idx="370">
                  <c:v>0.37</c:v>
                </c:pt>
                <c:pt idx="371">
                  <c:v>0.371</c:v>
                </c:pt>
                <c:pt idx="372">
                  <c:v>0.372</c:v>
                </c:pt>
                <c:pt idx="373">
                  <c:v>0.373</c:v>
                </c:pt>
                <c:pt idx="374">
                  <c:v>0.374</c:v>
                </c:pt>
                <c:pt idx="375">
                  <c:v>0.375</c:v>
                </c:pt>
                <c:pt idx="376">
                  <c:v>0.376</c:v>
                </c:pt>
                <c:pt idx="377">
                  <c:v>0.377</c:v>
                </c:pt>
                <c:pt idx="378">
                  <c:v>0.378</c:v>
                </c:pt>
                <c:pt idx="379">
                  <c:v>0.379</c:v>
                </c:pt>
                <c:pt idx="380">
                  <c:v>0.38</c:v>
                </c:pt>
                <c:pt idx="381">
                  <c:v>0.38100000000000001</c:v>
                </c:pt>
                <c:pt idx="382">
                  <c:v>0.38200000000000001</c:v>
                </c:pt>
                <c:pt idx="383">
                  <c:v>0.38300000000000001</c:v>
                </c:pt>
                <c:pt idx="384">
                  <c:v>0.38400000000000001</c:v>
                </c:pt>
                <c:pt idx="385">
                  <c:v>0.38500000000000001</c:v>
                </c:pt>
                <c:pt idx="386">
                  <c:v>0.38600000000000001</c:v>
                </c:pt>
                <c:pt idx="387">
                  <c:v>0.38700000000000001</c:v>
                </c:pt>
                <c:pt idx="388">
                  <c:v>0.38800000000000001</c:v>
                </c:pt>
                <c:pt idx="389">
                  <c:v>0.38900000000000001</c:v>
                </c:pt>
                <c:pt idx="390">
                  <c:v>0.39</c:v>
                </c:pt>
                <c:pt idx="391">
                  <c:v>0.39100000000000001</c:v>
                </c:pt>
                <c:pt idx="392">
                  <c:v>0.39200000000000002</c:v>
                </c:pt>
                <c:pt idx="393">
                  <c:v>0.39300000000000002</c:v>
                </c:pt>
                <c:pt idx="394">
                  <c:v>0.39400000000000002</c:v>
                </c:pt>
                <c:pt idx="395">
                  <c:v>0.39500000000000002</c:v>
                </c:pt>
                <c:pt idx="396">
                  <c:v>0.39600000000000002</c:v>
                </c:pt>
                <c:pt idx="397">
                  <c:v>0.39700000000000002</c:v>
                </c:pt>
                <c:pt idx="398">
                  <c:v>0.39800000000000002</c:v>
                </c:pt>
                <c:pt idx="399">
                  <c:v>0.39900000000000002</c:v>
                </c:pt>
                <c:pt idx="400">
                  <c:v>0.4</c:v>
                </c:pt>
                <c:pt idx="401">
                  <c:v>0.40100000000000002</c:v>
                </c:pt>
                <c:pt idx="402">
                  <c:v>0.40200000000000002</c:v>
                </c:pt>
                <c:pt idx="403">
                  <c:v>0.40300000000000002</c:v>
                </c:pt>
                <c:pt idx="404">
                  <c:v>0.40400000000000003</c:v>
                </c:pt>
                <c:pt idx="405">
                  <c:v>0.40500000000000003</c:v>
                </c:pt>
                <c:pt idx="406">
                  <c:v>0.40600000000000003</c:v>
                </c:pt>
                <c:pt idx="407">
                  <c:v>0.40699999999999997</c:v>
                </c:pt>
                <c:pt idx="408">
                  <c:v>0.40799999999999997</c:v>
                </c:pt>
                <c:pt idx="409">
                  <c:v>0.40899999999999997</c:v>
                </c:pt>
                <c:pt idx="410">
                  <c:v>0.41</c:v>
                </c:pt>
                <c:pt idx="411">
                  <c:v>0.41099999999999998</c:v>
                </c:pt>
                <c:pt idx="412">
                  <c:v>0.41199999999999998</c:v>
                </c:pt>
                <c:pt idx="413">
                  <c:v>0.41299999999999998</c:v>
                </c:pt>
                <c:pt idx="414">
                  <c:v>0.41399999999999998</c:v>
                </c:pt>
                <c:pt idx="415">
                  <c:v>0.41499999999999998</c:v>
                </c:pt>
                <c:pt idx="416">
                  <c:v>0.41599999999999998</c:v>
                </c:pt>
                <c:pt idx="417">
                  <c:v>0.41699999999999998</c:v>
                </c:pt>
                <c:pt idx="418">
                  <c:v>0.41799999999999998</c:v>
                </c:pt>
                <c:pt idx="419">
                  <c:v>0.41899999999999998</c:v>
                </c:pt>
                <c:pt idx="420">
                  <c:v>0.42</c:v>
                </c:pt>
                <c:pt idx="421">
                  <c:v>0.42099999999999999</c:v>
                </c:pt>
                <c:pt idx="422">
                  <c:v>0.42199999999999999</c:v>
                </c:pt>
                <c:pt idx="423">
                  <c:v>0.42299999999999999</c:v>
                </c:pt>
                <c:pt idx="424">
                  <c:v>0.42399999999999999</c:v>
                </c:pt>
                <c:pt idx="425">
                  <c:v>0.42499999999999999</c:v>
                </c:pt>
                <c:pt idx="426">
                  <c:v>0.42599999999999999</c:v>
                </c:pt>
                <c:pt idx="427">
                  <c:v>0.42699999999999999</c:v>
                </c:pt>
                <c:pt idx="428">
                  <c:v>0.42799999999999999</c:v>
                </c:pt>
                <c:pt idx="429">
                  <c:v>0.42899999999999999</c:v>
                </c:pt>
                <c:pt idx="430">
                  <c:v>0.43</c:v>
                </c:pt>
                <c:pt idx="431">
                  <c:v>0.43099999999999999</c:v>
                </c:pt>
                <c:pt idx="432">
                  <c:v>0.432</c:v>
                </c:pt>
                <c:pt idx="433">
                  <c:v>0.433</c:v>
                </c:pt>
                <c:pt idx="434">
                  <c:v>0.434</c:v>
                </c:pt>
                <c:pt idx="435">
                  <c:v>0.435</c:v>
                </c:pt>
                <c:pt idx="436">
                  <c:v>0.436</c:v>
                </c:pt>
                <c:pt idx="437">
                  <c:v>0.437</c:v>
                </c:pt>
                <c:pt idx="438">
                  <c:v>0.438</c:v>
                </c:pt>
                <c:pt idx="439">
                  <c:v>0.439</c:v>
                </c:pt>
                <c:pt idx="440">
                  <c:v>0.44</c:v>
                </c:pt>
                <c:pt idx="441">
                  <c:v>0.441</c:v>
                </c:pt>
                <c:pt idx="442">
                  <c:v>0.442</c:v>
                </c:pt>
                <c:pt idx="443">
                  <c:v>0.443</c:v>
                </c:pt>
                <c:pt idx="444">
                  <c:v>0.44400000000000001</c:v>
                </c:pt>
                <c:pt idx="445">
                  <c:v>0.44500000000000001</c:v>
                </c:pt>
                <c:pt idx="446">
                  <c:v>0.44600000000000001</c:v>
                </c:pt>
                <c:pt idx="447">
                  <c:v>0.44700000000000001</c:v>
                </c:pt>
                <c:pt idx="448">
                  <c:v>0.44800000000000001</c:v>
                </c:pt>
                <c:pt idx="449">
                  <c:v>0.44900000000000001</c:v>
                </c:pt>
                <c:pt idx="450">
                  <c:v>0.45</c:v>
                </c:pt>
                <c:pt idx="451">
                  <c:v>0.45100000000000001</c:v>
                </c:pt>
                <c:pt idx="452">
                  <c:v>0.45200000000000001</c:v>
                </c:pt>
                <c:pt idx="453">
                  <c:v>0.45300000000000001</c:v>
                </c:pt>
                <c:pt idx="454">
                  <c:v>0.45400000000000001</c:v>
                </c:pt>
                <c:pt idx="455">
                  <c:v>0.45500000000000002</c:v>
                </c:pt>
                <c:pt idx="456">
                  <c:v>0.45600000000000002</c:v>
                </c:pt>
                <c:pt idx="457">
                  <c:v>0.45700000000000002</c:v>
                </c:pt>
                <c:pt idx="458">
                  <c:v>0.45800000000000002</c:v>
                </c:pt>
                <c:pt idx="459">
                  <c:v>0.45900000000000002</c:v>
                </c:pt>
                <c:pt idx="460">
                  <c:v>0.46</c:v>
                </c:pt>
                <c:pt idx="461">
                  <c:v>0.46100000000000002</c:v>
                </c:pt>
                <c:pt idx="462">
                  <c:v>0.46200000000000002</c:v>
                </c:pt>
                <c:pt idx="463">
                  <c:v>0.46300000000000002</c:v>
                </c:pt>
                <c:pt idx="464">
                  <c:v>0.46400000000000002</c:v>
                </c:pt>
                <c:pt idx="465">
                  <c:v>0.46500000000000002</c:v>
                </c:pt>
                <c:pt idx="466">
                  <c:v>0.46600000000000003</c:v>
                </c:pt>
                <c:pt idx="467">
                  <c:v>0.46700000000000003</c:v>
                </c:pt>
                <c:pt idx="468">
                  <c:v>0.46800000000000003</c:v>
                </c:pt>
                <c:pt idx="469">
                  <c:v>0.46899999999999997</c:v>
                </c:pt>
                <c:pt idx="470">
                  <c:v>0.47</c:v>
                </c:pt>
                <c:pt idx="471">
                  <c:v>0.47099999999999997</c:v>
                </c:pt>
                <c:pt idx="472">
                  <c:v>0.47199999999999998</c:v>
                </c:pt>
                <c:pt idx="473">
                  <c:v>0.47299999999999998</c:v>
                </c:pt>
                <c:pt idx="474">
                  <c:v>0.47399999999999998</c:v>
                </c:pt>
                <c:pt idx="475">
                  <c:v>0.47499999999999998</c:v>
                </c:pt>
                <c:pt idx="476">
                  <c:v>0.47599999999999998</c:v>
                </c:pt>
                <c:pt idx="477">
                  <c:v>0.47699999999999998</c:v>
                </c:pt>
                <c:pt idx="478">
                  <c:v>0.47799999999999998</c:v>
                </c:pt>
                <c:pt idx="479">
                  <c:v>0.47899999999999998</c:v>
                </c:pt>
                <c:pt idx="480">
                  <c:v>0.48</c:v>
                </c:pt>
                <c:pt idx="481">
                  <c:v>0.48099999999999998</c:v>
                </c:pt>
                <c:pt idx="482">
                  <c:v>0.48199999999999998</c:v>
                </c:pt>
                <c:pt idx="483">
                  <c:v>0.48299999999999998</c:v>
                </c:pt>
                <c:pt idx="484">
                  <c:v>0.48399999999999999</c:v>
                </c:pt>
                <c:pt idx="485">
                  <c:v>0.48499999999999999</c:v>
                </c:pt>
                <c:pt idx="486">
                  <c:v>0.48599999999999999</c:v>
                </c:pt>
                <c:pt idx="487">
                  <c:v>0.48699999999999999</c:v>
                </c:pt>
                <c:pt idx="488">
                  <c:v>0.48799999999999999</c:v>
                </c:pt>
                <c:pt idx="489">
                  <c:v>0.48899999999999999</c:v>
                </c:pt>
                <c:pt idx="490">
                  <c:v>0.49</c:v>
                </c:pt>
                <c:pt idx="491">
                  <c:v>0.49099999999999999</c:v>
                </c:pt>
                <c:pt idx="492">
                  <c:v>0.49199999999999999</c:v>
                </c:pt>
                <c:pt idx="493">
                  <c:v>0.49299999999999999</c:v>
                </c:pt>
                <c:pt idx="494">
                  <c:v>0.49399999999999999</c:v>
                </c:pt>
                <c:pt idx="495">
                  <c:v>0.495</c:v>
                </c:pt>
                <c:pt idx="496">
                  <c:v>0.496</c:v>
                </c:pt>
                <c:pt idx="497">
                  <c:v>0.497</c:v>
                </c:pt>
                <c:pt idx="498">
                  <c:v>0.498</c:v>
                </c:pt>
                <c:pt idx="499">
                  <c:v>0.499</c:v>
                </c:pt>
                <c:pt idx="500">
                  <c:v>0.5</c:v>
                </c:pt>
                <c:pt idx="501">
                  <c:v>0.501</c:v>
                </c:pt>
                <c:pt idx="502">
                  <c:v>0.502</c:v>
                </c:pt>
                <c:pt idx="503">
                  <c:v>0.503</c:v>
                </c:pt>
                <c:pt idx="504">
                  <c:v>0.504</c:v>
                </c:pt>
                <c:pt idx="505">
                  <c:v>0.505</c:v>
                </c:pt>
                <c:pt idx="506">
                  <c:v>0.50600000000000001</c:v>
                </c:pt>
                <c:pt idx="507">
                  <c:v>0.50700000000000001</c:v>
                </c:pt>
                <c:pt idx="508">
                  <c:v>0.50800000000000001</c:v>
                </c:pt>
                <c:pt idx="509">
                  <c:v>0.50900000000000001</c:v>
                </c:pt>
                <c:pt idx="510">
                  <c:v>0.51</c:v>
                </c:pt>
                <c:pt idx="511">
                  <c:v>0.51100000000000001</c:v>
                </c:pt>
                <c:pt idx="512">
                  <c:v>0.51200000000000001</c:v>
                </c:pt>
                <c:pt idx="513">
                  <c:v>0.51300000000000001</c:v>
                </c:pt>
                <c:pt idx="514">
                  <c:v>0.51400000000000001</c:v>
                </c:pt>
                <c:pt idx="515">
                  <c:v>0.51500000000000001</c:v>
                </c:pt>
                <c:pt idx="516">
                  <c:v>0.51600000000000001</c:v>
                </c:pt>
                <c:pt idx="517">
                  <c:v>0.51700000000000002</c:v>
                </c:pt>
                <c:pt idx="518">
                  <c:v>0.51800000000000002</c:v>
                </c:pt>
                <c:pt idx="519">
                  <c:v>0.51900000000000002</c:v>
                </c:pt>
                <c:pt idx="520">
                  <c:v>0.52</c:v>
                </c:pt>
                <c:pt idx="521">
                  <c:v>0.52100000000000002</c:v>
                </c:pt>
                <c:pt idx="522">
                  <c:v>0.52200000000000002</c:v>
                </c:pt>
                <c:pt idx="523">
                  <c:v>0.52300000000000002</c:v>
                </c:pt>
                <c:pt idx="524">
                  <c:v>0.52400000000000002</c:v>
                </c:pt>
                <c:pt idx="525">
                  <c:v>0.52500000000000002</c:v>
                </c:pt>
                <c:pt idx="526">
                  <c:v>0.52600000000000002</c:v>
                </c:pt>
                <c:pt idx="527">
                  <c:v>0.52700000000000002</c:v>
                </c:pt>
                <c:pt idx="528">
                  <c:v>0.52800000000000002</c:v>
                </c:pt>
                <c:pt idx="529">
                  <c:v>0.52900000000000003</c:v>
                </c:pt>
                <c:pt idx="530">
                  <c:v>0.53</c:v>
                </c:pt>
                <c:pt idx="531">
                  <c:v>0.53100000000000003</c:v>
                </c:pt>
                <c:pt idx="532">
                  <c:v>0.53200000000000003</c:v>
                </c:pt>
                <c:pt idx="533">
                  <c:v>0.53300000000000003</c:v>
                </c:pt>
                <c:pt idx="534">
                  <c:v>0.53400000000000003</c:v>
                </c:pt>
                <c:pt idx="535">
                  <c:v>0.53500000000000003</c:v>
                </c:pt>
                <c:pt idx="536">
                  <c:v>0.53600000000000003</c:v>
                </c:pt>
                <c:pt idx="537">
                  <c:v>0.53700000000000003</c:v>
                </c:pt>
                <c:pt idx="538">
                  <c:v>0.53800000000000003</c:v>
                </c:pt>
                <c:pt idx="539">
                  <c:v>0.53900000000000003</c:v>
                </c:pt>
                <c:pt idx="540">
                  <c:v>0.54</c:v>
                </c:pt>
                <c:pt idx="541">
                  <c:v>0.54100000000000004</c:v>
                </c:pt>
                <c:pt idx="542">
                  <c:v>0.54200000000000004</c:v>
                </c:pt>
                <c:pt idx="543">
                  <c:v>0.54300000000000004</c:v>
                </c:pt>
                <c:pt idx="544">
                  <c:v>0.54400000000000004</c:v>
                </c:pt>
                <c:pt idx="545">
                  <c:v>0.54500000000000004</c:v>
                </c:pt>
                <c:pt idx="546">
                  <c:v>0.54600000000000004</c:v>
                </c:pt>
                <c:pt idx="547">
                  <c:v>0.54700000000000004</c:v>
                </c:pt>
                <c:pt idx="548">
                  <c:v>0.54800000000000004</c:v>
                </c:pt>
                <c:pt idx="549">
                  <c:v>0.54900000000000004</c:v>
                </c:pt>
                <c:pt idx="550">
                  <c:v>0.55000000000000004</c:v>
                </c:pt>
                <c:pt idx="551">
                  <c:v>0.55100000000000005</c:v>
                </c:pt>
                <c:pt idx="552">
                  <c:v>0.55200000000000005</c:v>
                </c:pt>
                <c:pt idx="553">
                  <c:v>0.55300000000000005</c:v>
                </c:pt>
                <c:pt idx="554">
                  <c:v>0.55400000000000005</c:v>
                </c:pt>
                <c:pt idx="555">
                  <c:v>0.55500000000000005</c:v>
                </c:pt>
                <c:pt idx="556">
                  <c:v>0.55600000000000005</c:v>
                </c:pt>
                <c:pt idx="557">
                  <c:v>0.55700000000000005</c:v>
                </c:pt>
                <c:pt idx="558">
                  <c:v>0.55800000000000005</c:v>
                </c:pt>
                <c:pt idx="559">
                  <c:v>0.55900000000000005</c:v>
                </c:pt>
                <c:pt idx="560">
                  <c:v>0.56000000000000005</c:v>
                </c:pt>
                <c:pt idx="561">
                  <c:v>0.56100000000000005</c:v>
                </c:pt>
                <c:pt idx="562">
                  <c:v>0.56200000000000006</c:v>
                </c:pt>
                <c:pt idx="563">
                  <c:v>0.56299999999999994</c:v>
                </c:pt>
                <c:pt idx="564">
                  <c:v>0.56399999999999995</c:v>
                </c:pt>
                <c:pt idx="565">
                  <c:v>0.56499999999999995</c:v>
                </c:pt>
                <c:pt idx="566">
                  <c:v>0.56599999999999995</c:v>
                </c:pt>
                <c:pt idx="567">
                  <c:v>0.56699999999999995</c:v>
                </c:pt>
                <c:pt idx="568">
                  <c:v>0.56799999999999995</c:v>
                </c:pt>
                <c:pt idx="569">
                  <c:v>0.56899999999999995</c:v>
                </c:pt>
                <c:pt idx="570">
                  <c:v>0.56999999999999995</c:v>
                </c:pt>
                <c:pt idx="571">
                  <c:v>0.57099999999999995</c:v>
                </c:pt>
                <c:pt idx="572">
                  <c:v>0.57199999999999995</c:v>
                </c:pt>
                <c:pt idx="573">
                  <c:v>0.57299999999999995</c:v>
                </c:pt>
                <c:pt idx="574">
                  <c:v>0.57399999999999995</c:v>
                </c:pt>
                <c:pt idx="575">
                  <c:v>0.57499999999999996</c:v>
                </c:pt>
                <c:pt idx="576">
                  <c:v>0.57599999999999996</c:v>
                </c:pt>
                <c:pt idx="577">
                  <c:v>0.57699999999999996</c:v>
                </c:pt>
                <c:pt idx="578">
                  <c:v>0.57799999999999996</c:v>
                </c:pt>
                <c:pt idx="579">
                  <c:v>0.57899999999999996</c:v>
                </c:pt>
                <c:pt idx="580">
                  <c:v>0.57999999999999996</c:v>
                </c:pt>
                <c:pt idx="581">
                  <c:v>0.58099999999999996</c:v>
                </c:pt>
                <c:pt idx="582">
                  <c:v>0.58199999999999996</c:v>
                </c:pt>
                <c:pt idx="583">
                  <c:v>0.58299999999999996</c:v>
                </c:pt>
                <c:pt idx="584">
                  <c:v>0.58399999999999996</c:v>
                </c:pt>
                <c:pt idx="585">
                  <c:v>0.58499999999999996</c:v>
                </c:pt>
                <c:pt idx="586">
                  <c:v>0.58599999999999997</c:v>
                </c:pt>
                <c:pt idx="587">
                  <c:v>0.58699999999999997</c:v>
                </c:pt>
                <c:pt idx="588">
                  <c:v>0.58799999999999997</c:v>
                </c:pt>
                <c:pt idx="589">
                  <c:v>0.58899999999999997</c:v>
                </c:pt>
                <c:pt idx="590">
                  <c:v>0.59</c:v>
                </c:pt>
                <c:pt idx="591">
                  <c:v>0.59099999999999997</c:v>
                </c:pt>
                <c:pt idx="592">
                  <c:v>0.59199999999999997</c:v>
                </c:pt>
                <c:pt idx="593">
                  <c:v>0.59299999999999997</c:v>
                </c:pt>
                <c:pt idx="594">
                  <c:v>0.59399999999999997</c:v>
                </c:pt>
                <c:pt idx="595">
                  <c:v>0.59499999999999997</c:v>
                </c:pt>
                <c:pt idx="596">
                  <c:v>0.59599999999999997</c:v>
                </c:pt>
                <c:pt idx="597">
                  <c:v>0.59699999999999998</c:v>
                </c:pt>
                <c:pt idx="598">
                  <c:v>0.59799999999999998</c:v>
                </c:pt>
                <c:pt idx="599">
                  <c:v>0.59899999999999998</c:v>
                </c:pt>
                <c:pt idx="600">
                  <c:v>0.6</c:v>
                </c:pt>
                <c:pt idx="601">
                  <c:v>0.60099999999999998</c:v>
                </c:pt>
                <c:pt idx="602">
                  <c:v>0.60199999999999998</c:v>
                </c:pt>
                <c:pt idx="603">
                  <c:v>0.60299999999999998</c:v>
                </c:pt>
                <c:pt idx="604">
                  <c:v>0.60399999999999998</c:v>
                </c:pt>
                <c:pt idx="605">
                  <c:v>0.60499999999999998</c:v>
                </c:pt>
                <c:pt idx="606">
                  <c:v>0.60599999999999998</c:v>
                </c:pt>
                <c:pt idx="607">
                  <c:v>0.60699999999999998</c:v>
                </c:pt>
                <c:pt idx="608">
                  <c:v>0.60799999999999998</c:v>
                </c:pt>
                <c:pt idx="609">
                  <c:v>0.60899999999999999</c:v>
                </c:pt>
                <c:pt idx="610">
                  <c:v>0.61</c:v>
                </c:pt>
                <c:pt idx="611">
                  <c:v>0.61099999999999999</c:v>
                </c:pt>
                <c:pt idx="612">
                  <c:v>0.61199999999999999</c:v>
                </c:pt>
                <c:pt idx="613">
                  <c:v>0.61299999999999999</c:v>
                </c:pt>
                <c:pt idx="614">
                  <c:v>0.61399999999999999</c:v>
                </c:pt>
                <c:pt idx="615">
                  <c:v>0.61499999999999999</c:v>
                </c:pt>
                <c:pt idx="616">
                  <c:v>0.61599999999999999</c:v>
                </c:pt>
                <c:pt idx="617">
                  <c:v>0.61699999999999999</c:v>
                </c:pt>
                <c:pt idx="618">
                  <c:v>0.61799999999999999</c:v>
                </c:pt>
                <c:pt idx="619">
                  <c:v>0.61899999999999999</c:v>
                </c:pt>
                <c:pt idx="620">
                  <c:v>0.62</c:v>
                </c:pt>
                <c:pt idx="621">
                  <c:v>0.621</c:v>
                </c:pt>
                <c:pt idx="622">
                  <c:v>0.622</c:v>
                </c:pt>
                <c:pt idx="623">
                  <c:v>0.623</c:v>
                </c:pt>
                <c:pt idx="624">
                  <c:v>0.624</c:v>
                </c:pt>
                <c:pt idx="625">
                  <c:v>0.625</c:v>
                </c:pt>
                <c:pt idx="626">
                  <c:v>0.626</c:v>
                </c:pt>
                <c:pt idx="627">
                  <c:v>0.627</c:v>
                </c:pt>
                <c:pt idx="628">
                  <c:v>0.628</c:v>
                </c:pt>
                <c:pt idx="629">
                  <c:v>0.629</c:v>
                </c:pt>
                <c:pt idx="630">
                  <c:v>0.63</c:v>
                </c:pt>
                <c:pt idx="631">
                  <c:v>0.63100000000000001</c:v>
                </c:pt>
                <c:pt idx="632">
                  <c:v>0.63200000000000001</c:v>
                </c:pt>
                <c:pt idx="633">
                  <c:v>0.63300000000000001</c:v>
                </c:pt>
                <c:pt idx="634">
                  <c:v>0.63400000000000001</c:v>
                </c:pt>
                <c:pt idx="635">
                  <c:v>0.63500000000000001</c:v>
                </c:pt>
                <c:pt idx="636">
                  <c:v>0.63600000000000001</c:v>
                </c:pt>
                <c:pt idx="637">
                  <c:v>0.63700000000000001</c:v>
                </c:pt>
                <c:pt idx="638">
                  <c:v>0.63800000000000001</c:v>
                </c:pt>
                <c:pt idx="639">
                  <c:v>0.63900000000000001</c:v>
                </c:pt>
                <c:pt idx="640">
                  <c:v>0.64</c:v>
                </c:pt>
                <c:pt idx="641">
                  <c:v>0.64100000000000001</c:v>
                </c:pt>
                <c:pt idx="642">
                  <c:v>0.64200000000000002</c:v>
                </c:pt>
                <c:pt idx="643">
                  <c:v>0.64300000000000002</c:v>
                </c:pt>
                <c:pt idx="644">
                  <c:v>0.64400000000000002</c:v>
                </c:pt>
                <c:pt idx="645">
                  <c:v>0.64500000000000002</c:v>
                </c:pt>
                <c:pt idx="646">
                  <c:v>0.64600000000000002</c:v>
                </c:pt>
                <c:pt idx="647">
                  <c:v>0.64700000000000002</c:v>
                </c:pt>
                <c:pt idx="648">
                  <c:v>0.64800000000000002</c:v>
                </c:pt>
                <c:pt idx="649">
                  <c:v>0.64900000000000002</c:v>
                </c:pt>
                <c:pt idx="650">
                  <c:v>0.65</c:v>
                </c:pt>
                <c:pt idx="651">
                  <c:v>0.65100000000000002</c:v>
                </c:pt>
                <c:pt idx="652">
                  <c:v>0.65200000000000002</c:v>
                </c:pt>
                <c:pt idx="653">
                  <c:v>0.65300000000000002</c:v>
                </c:pt>
                <c:pt idx="654">
                  <c:v>0.65400000000000003</c:v>
                </c:pt>
                <c:pt idx="655">
                  <c:v>0.65500000000000003</c:v>
                </c:pt>
                <c:pt idx="656">
                  <c:v>0.65600000000000003</c:v>
                </c:pt>
                <c:pt idx="657">
                  <c:v>0.65700000000000003</c:v>
                </c:pt>
                <c:pt idx="658">
                  <c:v>0.65800000000000003</c:v>
                </c:pt>
                <c:pt idx="659">
                  <c:v>0.65900000000000003</c:v>
                </c:pt>
                <c:pt idx="660">
                  <c:v>0.66</c:v>
                </c:pt>
                <c:pt idx="661">
                  <c:v>0.66100000000000003</c:v>
                </c:pt>
                <c:pt idx="662">
                  <c:v>0.66200000000000003</c:v>
                </c:pt>
                <c:pt idx="663">
                  <c:v>0.66300000000000003</c:v>
                </c:pt>
                <c:pt idx="664">
                  <c:v>0.66400000000000003</c:v>
                </c:pt>
                <c:pt idx="665">
                  <c:v>0.66500000000000004</c:v>
                </c:pt>
                <c:pt idx="666">
                  <c:v>0.66600000000000004</c:v>
                </c:pt>
                <c:pt idx="667">
                  <c:v>0.66700000000000004</c:v>
                </c:pt>
                <c:pt idx="668">
                  <c:v>0.66800000000000004</c:v>
                </c:pt>
                <c:pt idx="669">
                  <c:v>0.66900000000000004</c:v>
                </c:pt>
                <c:pt idx="670">
                  <c:v>0.67</c:v>
                </c:pt>
                <c:pt idx="671">
                  <c:v>0.67100000000000004</c:v>
                </c:pt>
                <c:pt idx="672">
                  <c:v>0.67200000000000004</c:v>
                </c:pt>
                <c:pt idx="673">
                  <c:v>0.67300000000000004</c:v>
                </c:pt>
                <c:pt idx="674">
                  <c:v>0.67400000000000004</c:v>
                </c:pt>
                <c:pt idx="675">
                  <c:v>0.67500000000000004</c:v>
                </c:pt>
                <c:pt idx="676">
                  <c:v>0.67600000000000005</c:v>
                </c:pt>
                <c:pt idx="677">
                  <c:v>0.67700000000000005</c:v>
                </c:pt>
                <c:pt idx="678">
                  <c:v>0.67800000000000005</c:v>
                </c:pt>
                <c:pt idx="679">
                  <c:v>0.67900000000000005</c:v>
                </c:pt>
                <c:pt idx="680">
                  <c:v>0.68</c:v>
                </c:pt>
                <c:pt idx="681">
                  <c:v>0.68100000000000005</c:v>
                </c:pt>
                <c:pt idx="682">
                  <c:v>0.68200000000000005</c:v>
                </c:pt>
                <c:pt idx="683">
                  <c:v>0.68300000000000005</c:v>
                </c:pt>
                <c:pt idx="684">
                  <c:v>0.68400000000000005</c:v>
                </c:pt>
                <c:pt idx="685">
                  <c:v>0.68500000000000005</c:v>
                </c:pt>
                <c:pt idx="686">
                  <c:v>0.68600000000000005</c:v>
                </c:pt>
                <c:pt idx="687">
                  <c:v>0.68700000000000006</c:v>
                </c:pt>
                <c:pt idx="688">
                  <c:v>0.68799999999999994</c:v>
                </c:pt>
                <c:pt idx="689">
                  <c:v>0.68899999999999995</c:v>
                </c:pt>
                <c:pt idx="690">
                  <c:v>0.69</c:v>
                </c:pt>
                <c:pt idx="691">
                  <c:v>0.69099999999999995</c:v>
                </c:pt>
                <c:pt idx="692">
                  <c:v>0.69199999999999995</c:v>
                </c:pt>
                <c:pt idx="693">
                  <c:v>0.69299999999999995</c:v>
                </c:pt>
                <c:pt idx="694">
                  <c:v>0.69399999999999995</c:v>
                </c:pt>
                <c:pt idx="695">
                  <c:v>0.69499999999999995</c:v>
                </c:pt>
                <c:pt idx="696">
                  <c:v>0.69599999999999995</c:v>
                </c:pt>
                <c:pt idx="697">
                  <c:v>0.69699999999999995</c:v>
                </c:pt>
                <c:pt idx="698">
                  <c:v>0.69799999999999995</c:v>
                </c:pt>
                <c:pt idx="699">
                  <c:v>0.69899999999999995</c:v>
                </c:pt>
                <c:pt idx="700">
                  <c:v>0.7</c:v>
                </c:pt>
                <c:pt idx="701">
                  <c:v>0.70099999999999996</c:v>
                </c:pt>
                <c:pt idx="702">
                  <c:v>0.70199999999999996</c:v>
                </c:pt>
                <c:pt idx="703">
                  <c:v>0.70299999999999996</c:v>
                </c:pt>
                <c:pt idx="704">
                  <c:v>0.70399999999999996</c:v>
                </c:pt>
                <c:pt idx="705">
                  <c:v>0.70499999999999996</c:v>
                </c:pt>
                <c:pt idx="706">
                  <c:v>0.70599999999999996</c:v>
                </c:pt>
                <c:pt idx="707">
                  <c:v>0.70699999999999996</c:v>
                </c:pt>
                <c:pt idx="708">
                  <c:v>0.70799999999999996</c:v>
                </c:pt>
                <c:pt idx="709">
                  <c:v>0.70899999999999996</c:v>
                </c:pt>
                <c:pt idx="710">
                  <c:v>0.71</c:v>
                </c:pt>
                <c:pt idx="711">
                  <c:v>0.71099999999999997</c:v>
                </c:pt>
                <c:pt idx="712">
                  <c:v>0.71199999999999997</c:v>
                </c:pt>
                <c:pt idx="713">
                  <c:v>0.71299999999999997</c:v>
                </c:pt>
                <c:pt idx="714">
                  <c:v>0.71399999999999997</c:v>
                </c:pt>
                <c:pt idx="715">
                  <c:v>0.71499999999999997</c:v>
                </c:pt>
                <c:pt idx="716">
                  <c:v>0.71599999999999997</c:v>
                </c:pt>
                <c:pt idx="717">
                  <c:v>0.71699999999999997</c:v>
                </c:pt>
                <c:pt idx="718">
                  <c:v>0.71799999999999997</c:v>
                </c:pt>
                <c:pt idx="719">
                  <c:v>0.71899999999999997</c:v>
                </c:pt>
                <c:pt idx="720">
                  <c:v>0.72</c:v>
                </c:pt>
                <c:pt idx="721">
                  <c:v>0.72099999999999997</c:v>
                </c:pt>
                <c:pt idx="722">
                  <c:v>0.72199999999999998</c:v>
                </c:pt>
                <c:pt idx="723">
                  <c:v>0.72299999999999998</c:v>
                </c:pt>
                <c:pt idx="724">
                  <c:v>0.72399999999999998</c:v>
                </c:pt>
                <c:pt idx="725">
                  <c:v>0.72499999999999998</c:v>
                </c:pt>
                <c:pt idx="726">
                  <c:v>0.72599999999999998</c:v>
                </c:pt>
                <c:pt idx="727">
                  <c:v>0.72699999999999998</c:v>
                </c:pt>
                <c:pt idx="728">
                  <c:v>0.72799999999999998</c:v>
                </c:pt>
                <c:pt idx="729">
                  <c:v>0.72899999999999998</c:v>
                </c:pt>
                <c:pt idx="730">
                  <c:v>0.73</c:v>
                </c:pt>
                <c:pt idx="731">
                  <c:v>0.73099999999999998</c:v>
                </c:pt>
                <c:pt idx="732">
                  <c:v>0.73199999999999998</c:v>
                </c:pt>
                <c:pt idx="733">
                  <c:v>0.73299999999999998</c:v>
                </c:pt>
                <c:pt idx="734">
                  <c:v>0.73399999999999999</c:v>
                </c:pt>
                <c:pt idx="735">
                  <c:v>0.73499999999999999</c:v>
                </c:pt>
                <c:pt idx="736">
                  <c:v>0.73599999999999999</c:v>
                </c:pt>
                <c:pt idx="737">
                  <c:v>0.73699999999999999</c:v>
                </c:pt>
                <c:pt idx="738">
                  <c:v>0.73799999999999999</c:v>
                </c:pt>
                <c:pt idx="739">
                  <c:v>0.73899999999999999</c:v>
                </c:pt>
                <c:pt idx="740">
                  <c:v>0.74</c:v>
                </c:pt>
                <c:pt idx="741">
                  <c:v>0.74099999999999999</c:v>
                </c:pt>
                <c:pt idx="742">
                  <c:v>0.74199999999999999</c:v>
                </c:pt>
                <c:pt idx="743">
                  <c:v>0.74299999999999999</c:v>
                </c:pt>
                <c:pt idx="744">
                  <c:v>0.74399999999999999</c:v>
                </c:pt>
                <c:pt idx="745">
                  <c:v>0.745</c:v>
                </c:pt>
                <c:pt idx="746">
                  <c:v>0.746</c:v>
                </c:pt>
                <c:pt idx="747">
                  <c:v>0.747</c:v>
                </c:pt>
                <c:pt idx="748">
                  <c:v>0.748</c:v>
                </c:pt>
                <c:pt idx="749">
                  <c:v>0.749</c:v>
                </c:pt>
                <c:pt idx="750">
                  <c:v>0.75</c:v>
                </c:pt>
                <c:pt idx="751">
                  <c:v>0.751</c:v>
                </c:pt>
                <c:pt idx="752">
                  <c:v>0.752</c:v>
                </c:pt>
                <c:pt idx="753">
                  <c:v>0.753</c:v>
                </c:pt>
                <c:pt idx="754">
                  <c:v>0.754</c:v>
                </c:pt>
                <c:pt idx="755">
                  <c:v>0.755</c:v>
                </c:pt>
                <c:pt idx="756">
                  <c:v>0.75600000000000001</c:v>
                </c:pt>
                <c:pt idx="757">
                  <c:v>0.75700000000000001</c:v>
                </c:pt>
                <c:pt idx="758">
                  <c:v>0.75800000000000001</c:v>
                </c:pt>
                <c:pt idx="759">
                  <c:v>0.75900000000000001</c:v>
                </c:pt>
                <c:pt idx="760">
                  <c:v>0.76</c:v>
                </c:pt>
                <c:pt idx="761">
                  <c:v>0.76100000000000001</c:v>
                </c:pt>
                <c:pt idx="762">
                  <c:v>0.76200000000000001</c:v>
                </c:pt>
                <c:pt idx="763">
                  <c:v>0.76300000000000001</c:v>
                </c:pt>
                <c:pt idx="764">
                  <c:v>0.76400000000000001</c:v>
                </c:pt>
                <c:pt idx="765">
                  <c:v>0.76500000000000001</c:v>
                </c:pt>
                <c:pt idx="766">
                  <c:v>0.76600000000000001</c:v>
                </c:pt>
                <c:pt idx="767">
                  <c:v>0.76700000000000002</c:v>
                </c:pt>
                <c:pt idx="768">
                  <c:v>0.76800000000000002</c:v>
                </c:pt>
                <c:pt idx="769">
                  <c:v>0.76900000000000002</c:v>
                </c:pt>
                <c:pt idx="770">
                  <c:v>0.77</c:v>
                </c:pt>
                <c:pt idx="771">
                  <c:v>0.77100000000000002</c:v>
                </c:pt>
                <c:pt idx="772">
                  <c:v>0.77200000000000002</c:v>
                </c:pt>
                <c:pt idx="773">
                  <c:v>0.77300000000000002</c:v>
                </c:pt>
                <c:pt idx="774">
                  <c:v>0.77400000000000002</c:v>
                </c:pt>
                <c:pt idx="775">
                  <c:v>0.77500000000000002</c:v>
                </c:pt>
                <c:pt idx="776">
                  <c:v>0.77600000000000002</c:v>
                </c:pt>
                <c:pt idx="777">
                  <c:v>0.77700000000000002</c:v>
                </c:pt>
                <c:pt idx="778">
                  <c:v>0.77800000000000002</c:v>
                </c:pt>
                <c:pt idx="779">
                  <c:v>0.77900000000000003</c:v>
                </c:pt>
                <c:pt idx="780">
                  <c:v>0.78</c:v>
                </c:pt>
                <c:pt idx="781">
                  <c:v>0.78100000000000003</c:v>
                </c:pt>
                <c:pt idx="782">
                  <c:v>0.78200000000000003</c:v>
                </c:pt>
                <c:pt idx="783">
                  <c:v>0.78300000000000003</c:v>
                </c:pt>
                <c:pt idx="784">
                  <c:v>0.78400000000000003</c:v>
                </c:pt>
                <c:pt idx="785">
                  <c:v>0.78500000000000003</c:v>
                </c:pt>
                <c:pt idx="786">
                  <c:v>0.78600000000000003</c:v>
                </c:pt>
                <c:pt idx="787">
                  <c:v>0.78700000000000003</c:v>
                </c:pt>
                <c:pt idx="788">
                  <c:v>0.78800000000000003</c:v>
                </c:pt>
                <c:pt idx="789">
                  <c:v>0.78900000000000003</c:v>
                </c:pt>
                <c:pt idx="790">
                  <c:v>0.79</c:v>
                </c:pt>
                <c:pt idx="791">
                  <c:v>0.79100000000000004</c:v>
                </c:pt>
                <c:pt idx="792">
                  <c:v>0.79200000000000004</c:v>
                </c:pt>
                <c:pt idx="793">
                  <c:v>0.79300000000000004</c:v>
                </c:pt>
                <c:pt idx="794">
                  <c:v>0.79400000000000004</c:v>
                </c:pt>
                <c:pt idx="795">
                  <c:v>0.79500000000000004</c:v>
                </c:pt>
                <c:pt idx="796">
                  <c:v>0.79600000000000004</c:v>
                </c:pt>
                <c:pt idx="797">
                  <c:v>0.79700000000000004</c:v>
                </c:pt>
                <c:pt idx="798">
                  <c:v>0.79800000000000004</c:v>
                </c:pt>
                <c:pt idx="799">
                  <c:v>0.79900000000000004</c:v>
                </c:pt>
                <c:pt idx="800">
                  <c:v>0.8</c:v>
                </c:pt>
                <c:pt idx="801">
                  <c:v>0.80100000000000005</c:v>
                </c:pt>
                <c:pt idx="802">
                  <c:v>0.80200000000000005</c:v>
                </c:pt>
                <c:pt idx="803">
                  <c:v>0.80300000000000005</c:v>
                </c:pt>
                <c:pt idx="804">
                  <c:v>0.80400000000000005</c:v>
                </c:pt>
                <c:pt idx="805">
                  <c:v>0.80500000000000005</c:v>
                </c:pt>
                <c:pt idx="806">
                  <c:v>0.80600000000000005</c:v>
                </c:pt>
                <c:pt idx="807">
                  <c:v>0.80700000000000005</c:v>
                </c:pt>
                <c:pt idx="808">
                  <c:v>0.80800000000000005</c:v>
                </c:pt>
                <c:pt idx="809">
                  <c:v>0.80900000000000005</c:v>
                </c:pt>
                <c:pt idx="810">
                  <c:v>0.81</c:v>
                </c:pt>
                <c:pt idx="811">
                  <c:v>0.81100000000000005</c:v>
                </c:pt>
                <c:pt idx="812">
                  <c:v>0.81200000000000006</c:v>
                </c:pt>
                <c:pt idx="813">
                  <c:v>0.81299999999999994</c:v>
                </c:pt>
                <c:pt idx="814">
                  <c:v>0.81399999999999995</c:v>
                </c:pt>
                <c:pt idx="815">
                  <c:v>0.81499999999999995</c:v>
                </c:pt>
                <c:pt idx="816">
                  <c:v>0.81599999999999995</c:v>
                </c:pt>
                <c:pt idx="817">
                  <c:v>0.81699999999999995</c:v>
                </c:pt>
                <c:pt idx="818">
                  <c:v>0.81799999999999995</c:v>
                </c:pt>
                <c:pt idx="819">
                  <c:v>0.81899999999999995</c:v>
                </c:pt>
                <c:pt idx="820">
                  <c:v>0.82</c:v>
                </c:pt>
                <c:pt idx="821">
                  <c:v>0.82099999999999995</c:v>
                </c:pt>
                <c:pt idx="822">
                  <c:v>0.82199999999999995</c:v>
                </c:pt>
                <c:pt idx="823">
                  <c:v>0.82299999999999995</c:v>
                </c:pt>
                <c:pt idx="824">
                  <c:v>0.82399999999999995</c:v>
                </c:pt>
                <c:pt idx="825">
                  <c:v>0.82499999999999996</c:v>
                </c:pt>
                <c:pt idx="826">
                  <c:v>0.82599999999999996</c:v>
                </c:pt>
                <c:pt idx="827">
                  <c:v>0.82699999999999996</c:v>
                </c:pt>
                <c:pt idx="828">
                  <c:v>0.82799999999999996</c:v>
                </c:pt>
                <c:pt idx="829">
                  <c:v>0.82899999999999996</c:v>
                </c:pt>
                <c:pt idx="830">
                  <c:v>0.83</c:v>
                </c:pt>
                <c:pt idx="831">
                  <c:v>0.83099999999999996</c:v>
                </c:pt>
                <c:pt idx="832">
                  <c:v>0.83199999999999996</c:v>
                </c:pt>
                <c:pt idx="833">
                  <c:v>0.83299999999999996</c:v>
                </c:pt>
                <c:pt idx="834">
                  <c:v>0.83399999999999996</c:v>
                </c:pt>
                <c:pt idx="835">
                  <c:v>0.83499999999999996</c:v>
                </c:pt>
                <c:pt idx="836">
                  <c:v>0.83599999999999997</c:v>
                </c:pt>
                <c:pt idx="837">
                  <c:v>0.83699999999999997</c:v>
                </c:pt>
                <c:pt idx="838">
                  <c:v>0.83799999999999997</c:v>
                </c:pt>
                <c:pt idx="839">
                  <c:v>0.83899999999999997</c:v>
                </c:pt>
                <c:pt idx="840">
                  <c:v>0.84</c:v>
                </c:pt>
                <c:pt idx="841">
                  <c:v>0.84099999999999997</c:v>
                </c:pt>
                <c:pt idx="842">
                  <c:v>0.84199999999999997</c:v>
                </c:pt>
                <c:pt idx="843">
                  <c:v>0.84299999999999997</c:v>
                </c:pt>
                <c:pt idx="844">
                  <c:v>0.84399999999999997</c:v>
                </c:pt>
                <c:pt idx="845">
                  <c:v>0.84499999999999997</c:v>
                </c:pt>
                <c:pt idx="846">
                  <c:v>0.84599999999999997</c:v>
                </c:pt>
                <c:pt idx="847">
                  <c:v>0.84699999999999998</c:v>
                </c:pt>
                <c:pt idx="848">
                  <c:v>0.84799999999999998</c:v>
                </c:pt>
                <c:pt idx="849">
                  <c:v>0.84899999999999998</c:v>
                </c:pt>
                <c:pt idx="850">
                  <c:v>0.85</c:v>
                </c:pt>
                <c:pt idx="851">
                  <c:v>0.85099999999999998</c:v>
                </c:pt>
                <c:pt idx="852">
                  <c:v>0.85199999999999998</c:v>
                </c:pt>
                <c:pt idx="853">
                  <c:v>0.85299999999999998</c:v>
                </c:pt>
                <c:pt idx="854">
                  <c:v>0.85399999999999998</c:v>
                </c:pt>
                <c:pt idx="855">
                  <c:v>0.85499999999999998</c:v>
                </c:pt>
                <c:pt idx="856">
                  <c:v>0.85599999999999998</c:v>
                </c:pt>
                <c:pt idx="857">
                  <c:v>0.85699999999999998</c:v>
                </c:pt>
                <c:pt idx="858">
                  <c:v>0.85799999999999998</c:v>
                </c:pt>
                <c:pt idx="859">
                  <c:v>0.85899999999999999</c:v>
                </c:pt>
                <c:pt idx="860">
                  <c:v>0.86</c:v>
                </c:pt>
                <c:pt idx="861">
                  <c:v>0.86099999999999999</c:v>
                </c:pt>
                <c:pt idx="862">
                  <c:v>0.86199999999999999</c:v>
                </c:pt>
                <c:pt idx="863">
                  <c:v>0.86299999999999999</c:v>
                </c:pt>
                <c:pt idx="864">
                  <c:v>0.86399999999999999</c:v>
                </c:pt>
                <c:pt idx="865">
                  <c:v>0.86499999999999999</c:v>
                </c:pt>
                <c:pt idx="866">
                  <c:v>0.86599999999999999</c:v>
                </c:pt>
                <c:pt idx="867">
                  <c:v>0.86699999999999999</c:v>
                </c:pt>
                <c:pt idx="868">
                  <c:v>0.86799999999999999</c:v>
                </c:pt>
                <c:pt idx="869">
                  <c:v>0.86899999999999999</c:v>
                </c:pt>
                <c:pt idx="870">
                  <c:v>0.87</c:v>
                </c:pt>
                <c:pt idx="871">
                  <c:v>0.871</c:v>
                </c:pt>
                <c:pt idx="872">
                  <c:v>0.872</c:v>
                </c:pt>
                <c:pt idx="873">
                  <c:v>0.873</c:v>
                </c:pt>
                <c:pt idx="874">
                  <c:v>0.874</c:v>
                </c:pt>
                <c:pt idx="875">
                  <c:v>0.875</c:v>
                </c:pt>
                <c:pt idx="876">
                  <c:v>0.876</c:v>
                </c:pt>
                <c:pt idx="877">
                  <c:v>0.877</c:v>
                </c:pt>
                <c:pt idx="878">
                  <c:v>0.878</c:v>
                </c:pt>
                <c:pt idx="879">
                  <c:v>0.879</c:v>
                </c:pt>
                <c:pt idx="880">
                  <c:v>0.88</c:v>
                </c:pt>
                <c:pt idx="881">
                  <c:v>0.88100000000000001</c:v>
                </c:pt>
                <c:pt idx="882">
                  <c:v>0.88200000000000001</c:v>
                </c:pt>
                <c:pt idx="883">
                  <c:v>0.88300000000000001</c:v>
                </c:pt>
                <c:pt idx="884">
                  <c:v>0.88400000000000001</c:v>
                </c:pt>
                <c:pt idx="885">
                  <c:v>0.88500000000000001</c:v>
                </c:pt>
                <c:pt idx="886">
                  <c:v>0.88600000000000001</c:v>
                </c:pt>
                <c:pt idx="887">
                  <c:v>0.88700000000000001</c:v>
                </c:pt>
                <c:pt idx="888">
                  <c:v>0.88800000000000001</c:v>
                </c:pt>
                <c:pt idx="889">
                  <c:v>0.88900000000000001</c:v>
                </c:pt>
                <c:pt idx="890">
                  <c:v>0.89</c:v>
                </c:pt>
                <c:pt idx="891">
                  <c:v>0.89100000000000001</c:v>
                </c:pt>
                <c:pt idx="892">
                  <c:v>0.89200000000000002</c:v>
                </c:pt>
                <c:pt idx="893">
                  <c:v>0.89300000000000002</c:v>
                </c:pt>
                <c:pt idx="894">
                  <c:v>0.89400000000000002</c:v>
                </c:pt>
                <c:pt idx="895">
                  <c:v>0.89500000000000002</c:v>
                </c:pt>
                <c:pt idx="896">
                  <c:v>0.89600000000000002</c:v>
                </c:pt>
                <c:pt idx="897">
                  <c:v>0.89700000000000002</c:v>
                </c:pt>
                <c:pt idx="898">
                  <c:v>0.89800000000000002</c:v>
                </c:pt>
                <c:pt idx="899">
                  <c:v>0.89900000000000002</c:v>
                </c:pt>
                <c:pt idx="900">
                  <c:v>0.9</c:v>
                </c:pt>
                <c:pt idx="901">
                  <c:v>0.90100000000000002</c:v>
                </c:pt>
                <c:pt idx="902">
                  <c:v>0.90200000000000002</c:v>
                </c:pt>
                <c:pt idx="903">
                  <c:v>0.90300000000000002</c:v>
                </c:pt>
                <c:pt idx="904">
                  <c:v>0.90400000000000003</c:v>
                </c:pt>
                <c:pt idx="905">
                  <c:v>0.90500000000000003</c:v>
                </c:pt>
                <c:pt idx="906">
                  <c:v>0.90600000000000003</c:v>
                </c:pt>
                <c:pt idx="907">
                  <c:v>0.90700000000000003</c:v>
                </c:pt>
                <c:pt idx="908">
                  <c:v>0.90800000000000003</c:v>
                </c:pt>
                <c:pt idx="909">
                  <c:v>0.90900000000000003</c:v>
                </c:pt>
                <c:pt idx="910">
                  <c:v>0.91</c:v>
                </c:pt>
                <c:pt idx="911">
                  <c:v>0.91100000000000003</c:v>
                </c:pt>
                <c:pt idx="912">
                  <c:v>0.91200000000000003</c:v>
                </c:pt>
                <c:pt idx="913">
                  <c:v>0.91300000000000003</c:v>
                </c:pt>
                <c:pt idx="914">
                  <c:v>0.91400000000000003</c:v>
                </c:pt>
                <c:pt idx="915">
                  <c:v>0.91500000000000004</c:v>
                </c:pt>
                <c:pt idx="916">
                  <c:v>0.91600000000000004</c:v>
                </c:pt>
                <c:pt idx="917">
                  <c:v>0.91700000000000004</c:v>
                </c:pt>
                <c:pt idx="918">
                  <c:v>0.91800000000000004</c:v>
                </c:pt>
                <c:pt idx="919">
                  <c:v>0.91900000000000004</c:v>
                </c:pt>
                <c:pt idx="920">
                  <c:v>0.92</c:v>
                </c:pt>
                <c:pt idx="921">
                  <c:v>0.92100000000000004</c:v>
                </c:pt>
                <c:pt idx="922">
                  <c:v>0.92200000000000004</c:v>
                </c:pt>
                <c:pt idx="923">
                  <c:v>0.92300000000000004</c:v>
                </c:pt>
                <c:pt idx="924">
                  <c:v>0.92400000000000004</c:v>
                </c:pt>
                <c:pt idx="925">
                  <c:v>0.92500000000000004</c:v>
                </c:pt>
                <c:pt idx="926">
                  <c:v>0.92600000000000005</c:v>
                </c:pt>
                <c:pt idx="927">
                  <c:v>0.92700000000000005</c:v>
                </c:pt>
                <c:pt idx="928">
                  <c:v>0.92800000000000005</c:v>
                </c:pt>
                <c:pt idx="929">
                  <c:v>0.92900000000000005</c:v>
                </c:pt>
                <c:pt idx="930">
                  <c:v>0.93</c:v>
                </c:pt>
                <c:pt idx="931">
                  <c:v>0.93100000000000005</c:v>
                </c:pt>
                <c:pt idx="932">
                  <c:v>0.93200000000000005</c:v>
                </c:pt>
                <c:pt idx="933">
                  <c:v>0.93300000000000005</c:v>
                </c:pt>
                <c:pt idx="934">
                  <c:v>0.93400000000000005</c:v>
                </c:pt>
                <c:pt idx="935">
                  <c:v>0.93500000000000005</c:v>
                </c:pt>
                <c:pt idx="936">
                  <c:v>0.93600000000000005</c:v>
                </c:pt>
                <c:pt idx="937">
                  <c:v>0.93700000000000006</c:v>
                </c:pt>
                <c:pt idx="938">
                  <c:v>0.93799999999999994</c:v>
                </c:pt>
                <c:pt idx="939">
                  <c:v>0.93899999999999995</c:v>
                </c:pt>
                <c:pt idx="940">
                  <c:v>0.94</c:v>
                </c:pt>
                <c:pt idx="941">
                  <c:v>0.94099999999999995</c:v>
                </c:pt>
                <c:pt idx="942">
                  <c:v>0.94199999999999995</c:v>
                </c:pt>
                <c:pt idx="943">
                  <c:v>0.94299999999999995</c:v>
                </c:pt>
                <c:pt idx="944">
                  <c:v>0.94399999999999995</c:v>
                </c:pt>
                <c:pt idx="945">
                  <c:v>0.94499999999999995</c:v>
                </c:pt>
                <c:pt idx="946">
                  <c:v>0.94599999999999995</c:v>
                </c:pt>
                <c:pt idx="947">
                  <c:v>0.94699999999999995</c:v>
                </c:pt>
                <c:pt idx="948">
                  <c:v>0.94799999999999995</c:v>
                </c:pt>
                <c:pt idx="949">
                  <c:v>0.94899999999999995</c:v>
                </c:pt>
                <c:pt idx="950">
                  <c:v>0.95</c:v>
                </c:pt>
                <c:pt idx="951">
                  <c:v>0.95099999999999996</c:v>
                </c:pt>
                <c:pt idx="952">
                  <c:v>0.95199999999999996</c:v>
                </c:pt>
                <c:pt idx="953">
                  <c:v>0.95299999999999996</c:v>
                </c:pt>
                <c:pt idx="954">
                  <c:v>0.95399999999999996</c:v>
                </c:pt>
                <c:pt idx="955">
                  <c:v>0.95499999999999996</c:v>
                </c:pt>
                <c:pt idx="956">
                  <c:v>0.95599999999999996</c:v>
                </c:pt>
                <c:pt idx="957">
                  <c:v>0.95699999999999996</c:v>
                </c:pt>
                <c:pt idx="958">
                  <c:v>0.95799999999999996</c:v>
                </c:pt>
                <c:pt idx="959">
                  <c:v>0.95899999999999996</c:v>
                </c:pt>
                <c:pt idx="960">
                  <c:v>0.96</c:v>
                </c:pt>
                <c:pt idx="961">
                  <c:v>0.96099999999999997</c:v>
                </c:pt>
                <c:pt idx="962">
                  <c:v>0.96199999999999997</c:v>
                </c:pt>
                <c:pt idx="963">
                  <c:v>0.96299999999999997</c:v>
                </c:pt>
                <c:pt idx="964">
                  <c:v>0.96399999999999997</c:v>
                </c:pt>
                <c:pt idx="965">
                  <c:v>0.96499999999999997</c:v>
                </c:pt>
                <c:pt idx="966">
                  <c:v>0.96599999999999997</c:v>
                </c:pt>
                <c:pt idx="967">
                  <c:v>0.96699999999999997</c:v>
                </c:pt>
                <c:pt idx="968">
                  <c:v>0.96799999999999997</c:v>
                </c:pt>
                <c:pt idx="969">
                  <c:v>0.96899999999999997</c:v>
                </c:pt>
                <c:pt idx="970">
                  <c:v>0.97</c:v>
                </c:pt>
                <c:pt idx="971">
                  <c:v>0.97099999999999997</c:v>
                </c:pt>
                <c:pt idx="972">
                  <c:v>0.97199999999999998</c:v>
                </c:pt>
                <c:pt idx="973">
                  <c:v>0.97299999999999998</c:v>
                </c:pt>
                <c:pt idx="974">
                  <c:v>0.97399999999999998</c:v>
                </c:pt>
                <c:pt idx="975">
                  <c:v>0.97499999999999998</c:v>
                </c:pt>
                <c:pt idx="976">
                  <c:v>0.97599999999999998</c:v>
                </c:pt>
                <c:pt idx="977">
                  <c:v>0.97699999999999998</c:v>
                </c:pt>
                <c:pt idx="978">
                  <c:v>0.97799999999999998</c:v>
                </c:pt>
                <c:pt idx="979">
                  <c:v>0.97899999999999998</c:v>
                </c:pt>
                <c:pt idx="980">
                  <c:v>0.98</c:v>
                </c:pt>
                <c:pt idx="981">
                  <c:v>0.98099999999999998</c:v>
                </c:pt>
                <c:pt idx="982">
                  <c:v>0.98199999999999998</c:v>
                </c:pt>
                <c:pt idx="983">
                  <c:v>0.98299999999999998</c:v>
                </c:pt>
                <c:pt idx="984">
                  <c:v>0.98399999999999999</c:v>
                </c:pt>
                <c:pt idx="985">
                  <c:v>0.98499999999999999</c:v>
                </c:pt>
                <c:pt idx="986">
                  <c:v>0.98599999999999999</c:v>
                </c:pt>
                <c:pt idx="987">
                  <c:v>0.98699999999999999</c:v>
                </c:pt>
                <c:pt idx="988">
                  <c:v>0.98799999999999999</c:v>
                </c:pt>
                <c:pt idx="989">
                  <c:v>0.98899999999999999</c:v>
                </c:pt>
                <c:pt idx="990">
                  <c:v>0.99</c:v>
                </c:pt>
                <c:pt idx="991">
                  <c:v>0.99099999999999999</c:v>
                </c:pt>
                <c:pt idx="992">
                  <c:v>0.99199999999999999</c:v>
                </c:pt>
                <c:pt idx="993">
                  <c:v>0.99299999999999999</c:v>
                </c:pt>
                <c:pt idx="994">
                  <c:v>0.99399999999999999</c:v>
                </c:pt>
                <c:pt idx="995">
                  <c:v>0.995</c:v>
                </c:pt>
                <c:pt idx="996">
                  <c:v>0.996</c:v>
                </c:pt>
                <c:pt idx="997">
                  <c:v>0.997</c:v>
                </c:pt>
                <c:pt idx="998">
                  <c:v>0.998</c:v>
                </c:pt>
                <c:pt idx="999">
                  <c:v>0.999</c:v>
                </c:pt>
                <c:pt idx="1000" formatCode="0.0000">
                  <c:v>1</c:v>
                </c:pt>
              </c:numCache>
            </c:numRef>
          </c:xVal>
          <c:yVal>
            <c:numRef>
              <c:f>APropertiesDimless!$T$7:$T$1007</c:f>
              <c:numCache>
                <c:formatCode>0.0000</c:formatCode>
                <c:ptCount val="1001"/>
                <c:pt idx="1">
                  <c:v>1.4999905588619934E-3</c:v>
                </c:pt>
                <c:pt idx="2">
                  <c:v>2.9999629556624698E-3</c:v>
                </c:pt>
                <c:pt idx="3">
                  <c:v>4.4999182703805533E-3</c:v>
                </c:pt>
                <c:pt idx="4">
                  <c:v>5.9998575825558811E-3</c:v>
                </c:pt>
                <c:pt idx="5">
                  <c:v>7.4997819713064698E-3</c:v>
                </c:pt>
                <c:pt idx="6">
                  <c:v>8.9996925153480335E-3</c:v>
                </c:pt>
                <c:pt idx="7">
                  <c:v>1.0499590293011746E-2</c:v>
                </c:pt>
                <c:pt idx="8">
                  <c:v>1.199947638226391E-2</c:v>
                </c:pt>
                <c:pt idx="9">
                  <c:v>1.3499351860724318E-2</c:v>
                </c:pt>
                <c:pt idx="10">
                  <c:v>1.4999217805684426E-2</c:v>
                </c:pt>
                <c:pt idx="11">
                  <c:v>1.6499075294126631E-2</c:v>
                </c:pt>
                <c:pt idx="12">
                  <c:v>1.7998925402742737E-2</c:v>
                </c:pt>
                <c:pt idx="13">
                  <c:v>1.9498769207952182E-2</c:v>
                </c:pt>
                <c:pt idx="14">
                  <c:v>2.0998607785921251E-2</c:v>
                </c:pt>
                <c:pt idx="15">
                  <c:v>2.2498442212580943E-2</c:v>
                </c:pt>
                <c:pt idx="16">
                  <c:v>2.3998273563646283E-2</c:v>
                </c:pt>
                <c:pt idx="17">
                  <c:v>2.5498102914634384E-2</c:v>
                </c:pt>
                <c:pt idx="18">
                  <c:v>2.6997931340883206E-2</c:v>
                </c:pt>
                <c:pt idx="19">
                  <c:v>2.8497759917569858E-2</c:v>
                </c:pt>
                <c:pt idx="20">
                  <c:v>2.9997589719729524E-2</c:v>
                </c:pt>
                <c:pt idx="21">
                  <c:v>3.1497421822273761E-2</c:v>
                </c:pt>
                <c:pt idx="22">
                  <c:v>3.2997257300008936E-2</c:v>
                </c:pt>
                <c:pt idx="23">
                  <c:v>3.4497097227654809E-2</c:v>
                </c:pt>
                <c:pt idx="24">
                  <c:v>3.599694267986344E-2</c:v>
                </c:pt>
                <c:pt idx="25">
                  <c:v>3.7496794731236599E-2</c:v>
                </c:pt>
                <c:pt idx="26">
                  <c:v>3.8996654456345883E-2</c:v>
                </c:pt>
                <c:pt idx="27">
                  <c:v>4.0496522929749784E-2</c:v>
                </c:pt>
                <c:pt idx="28">
                  <c:v>4.1996401226012593E-2</c:v>
                </c:pt>
                <c:pt idx="29">
                  <c:v>4.3496290419723679E-2</c:v>
                </c:pt>
                <c:pt idx="30">
                  <c:v>4.4996191585514482E-2</c:v>
                </c:pt>
                <c:pt idx="31">
                  <c:v>4.6496105798078578E-2</c:v>
                </c:pt>
                <c:pt idx="32">
                  <c:v>4.7996034132189003E-2</c:v>
                </c:pt>
                <c:pt idx="33">
                  <c:v>4.9495977662717197E-2</c:v>
                </c:pt>
                <c:pt idx="34">
                  <c:v>5.0995937464651704E-2</c:v>
                </c:pt>
                <c:pt idx="35">
                  <c:v>5.2495914613116396E-2</c:v>
                </c:pt>
                <c:pt idx="36">
                  <c:v>5.3995910183388757E-2</c:v>
                </c:pt>
                <c:pt idx="37">
                  <c:v>5.5495925250918704E-2</c:v>
                </c:pt>
                <c:pt idx="38">
                  <c:v>5.6995960891347369E-2</c:v>
                </c:pt>
                <c:pt idx="39">
                  <c:v>5.8496018180524884E-2</c:v>
                </c:pt>
                <c:pt idx="40">
                  <c:v>5.9996098194529474E-2</c:v>
                </c:pt>
                <c:pt idx="41">
                  <c:v>6.149620200968578E-2</c:v>
                </c:pt>
                <c:pt idx="42">
                  <c:v>6.2996330702583078E-2</c:v>
                </c:pt>
                <c:pt idx="43">
                  <c:v>6.4496485350094668E-2</c:v>
                </c:pt>
                <c:pt idx="44">
                  <c:v>6.5996667029395661E-2</c:v>
                </c:pt>
                <c:pt idx="45">
                  <c:v>6.7496876817981555E-2</c:v>
                </c:pt>
                <c:pt idx="46">
                  <c:v>6.8997115793687377E-2</c:v>
                </c:pt>
                <c:pt idx="47">
                  <c:v>7.0497385034705567E-2</c:v>
                </c:pt>
                <c:pt idx="48">
                  <c:v>7.1997685619605262E-2</c:v>
                </c:pt>
                <c:pt idx="49">
                  <c:v>7.3498018627350198E-2</c:v>
                </c:pt>
                <c:pt idx="50">
                  <c:v>7.4998385137317797E-2</c:v>
                </c:pt>
                <c:pt idx="51">
                  <c:v>7.6498786229317745E-2</c:v>
                </c:pt>
                <c:pt idx="52">
                  <c:v>7.799922298361045E-2</c:v>
                </c:pt>
                <c:pt idx="53">
                  <c:v>7.9499696480925752E-2</c:v>
                </c:pt>
                <c:pt idx="54">
                  <c:v>8.1000207802481808E-2</c:v>
                </c:pt>
                <c:pt idx="55">
                  <c:v>8.250075803000359E-2</c:v>
                </c:pt>
                <c:pt idx="56">
                  <c:v>8.40013482457415E-2</c:v>
                </c:pt>
                <c:pt idx="57">
                  <c:v>8.5501979532490474E-2</c:v>
                </c:pt>
                <c:pt idx="58">
                  <c:v>8.7002652973608277E-2</c:v>
                </c:pt>
                <c:pt idx="59">
                  <c:v>8.8503369653034472E-2</c:v>
                </c:pt>
                <c:pt idx="60">
                  <c:v>9.0004130655309461E-2</c:v>
                </c:pt>
                <c:pt idx="61">
                  <c:v>9.1504937065592665E-2</c:v>
                </c:pt>
                <c:pt idx="62">
                  <c:v>9.3005789969681868E-2</c:v>
                </c:pt>
                <c:pt idx="63">
                  <c:v>9.4506690454032344E-2</c:v>
                </c:pt>
                <c:pt idx="64">
                  <c:v>9.6007639605774631E-2</c:v>
                </c:pt>
                <c:pt idx="65">
                  <c:v>9.7508638512734627E-2</c:v>
                </c:pt>
                <c:pt idx="66">
                  <c:v>9.9009688263451745E-2</c:v>
                </c:pt>
                <c:pt idx="67">
                  <c:v>0.10051078994719842</c:v>
                </c:pt>
                <c:pt idx="68">
                  <c:v>0.10201194465399843</c:v>
                </c:pt>
                <c:pt idx="69">
                  <c:v>0.10351315347464635</c:v>
                </c:pt>
                <c:pt idx="70">
                  <c:v>0.1050144175007266</c:v>
                </c:pt>
                <c:pt idx="71">
                  <c:v>0.10651573782463261</c:v>
                </c:pt>
                <c:pt idx="72">
                  <c:v>0.10801711553958515</c:v>
                </c:pt>
                <c:pt idx="73">
                  <c:v>0.10951855173965241</c:v>
                </c:pt>
                <c:pt idx="74">
                  <c:v>0.1110200475197686</c:v>
                </c:pt>
                <c:pt idx="75">
                  <c:v>0.11252160397575342</c:v>
                </c:pt>
                <c:pt idx="76">
                  <c:v>0.11402322220433081</c:v>
                </c:pt>
                <c:pt idx="77">
                  <c:v>0.11552490330314863</c:v>
                </c:pt>
                <c:pt idx="78">
                  <c:v>0.11702664837079797</c:v>
                </c:pt>
                <c:pt idx="79">
                  <c:v>0.11852845850683219</c:v>
                </c:pt>
                <c:pt idx="80">
                  <c:v>0.12003033481178643</c:v>
                </c:pt>
                <c:pt idx="81">
                  <c:v>0.12153227838719693</c:v>
                </c:pt>
                <c:pt idx="82">
                  <c:v>0.12303429033562042</c:v>
                </c:pt>
                <c:pt idx="83">
                  <c:v>0.12453637176065369</c:v>
                </c:pt>
                <c:pt idx="84">
                  <c:v>0.12603852376695318</c:v>
                </c:pt>
                <c:pt idx="85">
                  <c:v>0.12754074746025409</c:v>
                </c:pt>
                <c:pt idx="86">
                  <c:v>0.12904304394739041</c:v>
                </c:pt>
                <c:pt idx="87">
                  <c:v>0.1305454143363145</c:v>
                </c:pt>
                <c:pt idx="88">
                  <c:v>0.13204785973611657</c:v>
                </c:pt>
                <c:pt idx="89">
                  <c:v>0.13355038125704427</c:v>
                </c:pt>
                <c:pt idx="90">
                  <c:v>0.13505298001052274</c:v>
                </c:pt>
                <c:pt idx="91">
                  <c:v>0.13655565710917422</c:v>
                </c:pt>
                <c:pt idx="92">
                  <c:v>0.13805841366683808</c:v>
                </c:pt>
                <c:pt idx="93">
                  <c:v>0.13956125079859033</c:v>
                </c:pt>
                <c:pt idx="94">
                  <c:v>0.14106416962076404</c:v>
                </c:pt>
                <c:pt idx="95">
                  <c:v>0.14256717125096885</c:v>
                </c:pt>
                <c:pt idx="96">
                  <c:v>0.1440702568081112</c:v>
                </c:pt>
                <c:pt idx="97">
                  <c:v>0.14557342741241458</c:v>
                </c:pt>
                <c:pt idx="98">
                  <c:v>0.14707668418543923</c:v>
                </c:pt>
                <c:pt idx="99">
                  <c:v>0.14858002825010277</c:v>
                </c:pt>
                <c:pt idx="100">
                  <c:v>0.1500834607307</c:v>
                </c:pt>
                <c:pt idx="101">
                  <c:v>0.15158698275292362</c:v>
                </c:pt>
                <c:pt idx="102">
                  <c:v>0.15309059544388406</c:v>
                </c:pt>
                <c:pt idx="103">
                  <c:v>0.15459429993213031</c:v>
                </c:pt>
                <c:pt idx="104">
                  <c:v>0.15609809734767011</c:v>
                </c:pt>
                <c:pt idx="105">
                  <c:v>0.15760198882199045</c:v>
                </c:pt>
                <c:pt idx="106">
                  <c:v>0.15910597548807826</c:v>
                </c:pt>
                <c:pt idx="107">
                  <c:v>0.16061005848044085</c:v>
                </c:pt>
                <c:pt idx="108">
                  <c:v>0.16211423893512678</c:v>
                </c:pt>
                <c:pt idx="109">
                  <c:v>0.16361851798974608</c:v>
                </c:pt>
                <c:pt idx="110">
                  <c:v>0.16512289678349201</c:v>
                </c:pt>
                <c:pt idx="111">
                  <c:v>0.1666273764571608</c:v>
                </c:pt>
                <c:pt idx="112">
                  <c:v>0.16813195815317336</c:v>
                </c:pt>
                <c:pt idx="113">
                  <c:v>0.16963664301559575</c:v>
                </c:pt>
                <c:pt idx="114">
                  <c:v>0.17114143219016043</c:v>
                </c:pt>
                <c:pt idx="115">
                  <c:v>0.17264632682428752</c:v>
                </c:pt>
                <c:pt idx="116">
                  <c:v>0.17415132806710554</c:v>
                </c:pt>
                <c:pt idx="117">
                  <c:v>0.17565643706947279</c:v>
                </c:pt>
                <c:pt idx="118">
                  <c:v>0.17716165498399933</c:v>
                </c:pt>
                <c:pt idx="119">
                  <c:v>0.17866698296506692</c:v>
                </c:pt>
                <c:pt idx="120">
                  <c:v>0.18017242216885182</c:v>
                </c:pt>
                <c:pt idx="121">
                  <c:v>0.18167797375334549</c:v>
                </c:pt>
                <c:pt idx="122">
                  <c:v>0.1831836388783766</c:v>
                </c:pt>
                <c:pt idx="123">
                  <c:v>0.1846894187056321</c:v>
                </c:pt>
                <c:pt idx="124">
                  <c:v>0.18619531439867976</c:v>
                </c:pt>
                <c:pt idx="125">
                  <c:v>0.18770132712298929</c:v>
                </c:pt>
                <c:pt idx="126">
                  <c:v>0.18920745804595435</c:v>
                </c:pt>
                <c:pt idx="127">
                  <c:v>0.19071370833691476</c:v>
                </c:pt>
                <c:pt idx="128">
                  <c:v>0.19222007916717809</c:v>
                </c:pt>
                <c:pt idx="129">
                  <c:v>0.19372657171004215</c:v>
                </c:pt>
                <c:pt idx="130">
                  <c:v>0.19523318714081672</c:v>
                </c:pt>
                <c:pt idx="131">
                  <c:v>0.19673992663684631</c:v>
                </c:pt>
                <c:pt idx="132">
                  <c:v>0.19824679137753229</c:v>
                </c:pt>
                <c:pt idx="133">
                  <c:v>0.19975378254435494</c:v>
                </c:pt>
                <c:pt idx="134">
                  <c:v>0.20126090132089641</c:v>
                </c:pt>
                <c:pt idx="135">
                  <c:v>0.20276814889286326</c:v>
                </c:pt>
                <c:pt idx="136">
                  <c:v>0.20427552644810854</c:v>
                </c:pt>
                <c:pt idx="137">
                  <c:v>0.20578303517665561</c:v>
                </c:pt>
                <c:pt idx="138">
                  <c:v>0.20729067627071987</c:v>
                </c:pt>
                <c:pt idx="139">
                  <c:v>0.20879845092473215</c:v>
                </c:pt>
                <c:pt idx="140">
                  <c:v>0.2103063603353619</c:v>
                </c:pt>
                <c:pt idx="141">
                  <c:v>0.21181440570153998</c:v>
                </c:pt>
                <c:pt idx="142">
                  <c:v>0.21332258822448211</c:v>
                </c:pt>
                <c:pt idx="143">
                  <c:v>0.21483090910771163</c:v>
                </c:pt>
                <c:pt idx="144">
                  <c:v>0.21633936955708338</c:v>
                </c:pt>
                <c:pt idx="145">
                  <c:v>0.21784797078080734</c:v>
                </c:pt>
                <c:pt idx="146">
                  <c:v>0.21935671398947132</c:v>
                </c:pt>
                <c:pt idx="147">
                  <c:v>0.22086560039606529</c:v>
                </c:pt>
                <c:pt idx="148">
                  <c:v>0.22237463121600523</c:v>
                </c:pt>
                <c:pt idx="149">
                  <c:v>0.22388380766715632</c:v>
                </c:pt>
                <c:pt idx="150">
                  <c:v>0.22539313096985758</c:v>
                </c:pt>
                <c:pt idx="151">
                  <c:v>0.22690260234694543</c:v>
                </c:pt>
                <c:pt idx="152">
                  <c:v>0.22841222302377784</c:v>
                </c:pt>
                <c:pt idx="153">
                  <c:v>0.22992199422825915</c:v>
                </c:pt>
                <c:pt idx="154">
                  <c:v>0.23143191719086381</c:v>
                </c:pt>
                <c:pt idx="155">
                  <c:v>0.23294199314466102</c:v>
                </c:pt>
                <c:pt idx="156">
                  <c:v>0.23445222332533905</c:v>
                </c:pt>
                <c:pt idx="157">
                  <c:v>0.23596260897123059</c:v>
                </c:pt>
                <c:pt idx="158">
                  <c:v>0.23747315132333674</c:v>
                </c:pt>
                <c:pt idx="159">
                  <c:v>0.23898385162535241</c:v>
                </c:pt>
                <c:pt idx="160">
                  <c:v>0.24049471112369109</c:v>
                </c:pt>
                <c:pt idx="161">
                  <c:v>0.24200573106750981</c:v>
                </c:pt>
                <c:pt idx="162">
                  <c:v>0.24351691270873485</c:v>
                </c:pt>
                <c:pt idx="163">
                  <c:v>0.24502825730208638</c:v>
                </c:pt>
                <c:pt idx="164">
                  <c:v>0.24653976610510459</c:v>
                </c:pt>
                <c:pt idx="165">
                  <c:v>0.24805144037817478</c:v>
                </c:pt>
                <c:pt idx="166">
                  <c:v>0.24956328138455297</c:v>
                </c:pt>
                <c:pt idx="167">
                  <c:v>0.2510752903903925</c:v>
                </c:pt>
                <c:pt idx="168">
                  <c:v>0.25258746866476856</c:v>
                </c:pt>
                <c:pt idx="169">
                  <c:v>0.25409981747970545</c:v>
                </c:pt>
                <c:pt idx="170">
                  <c:v>0.25561233811020234</c:v>
                </c:pt>
                <c:pt idx="171">
                  <c:v>0.25712503183425933</c:v>
                </c:pt>
                <c:pt idx="172">
                  <c:v>0.2586378999329042</c:v>
                </c:pt>
                <c:pt idx="173">
                  <c:v>0.26015094369021841</c:v>
                </c:pt>
                <c:pt idx="174">
                  <c:v>0.26166416439336454</c:v>
                </c:pt>
                <c:pt idx="175">
                  <c:v>0.26317756333261222</c:v>
                </c:pt>
                <c:pt idx="176">
                  <c:v>0.26469114180136588</c:v>
                </c:pt>
                <c:pt idx="177">
                  <c:v>0.26620490109619083</c:v>
                </c:pt>
                <c:pt idx="178">
                  <c:v>0.26771884251684158</c:v>
                </c:pt>
                <c:pt idx="179">
                  <c:v>0.26923296736628821</c:v>
                </c:pt>
                <c:pt idx="180">
                  <c:v>0.27074727695074419</c:v>
                </c:pt>
                <c:pt idx="181">
                  <c:v>0.27226177257969414</c:v>
                </c:pt>
                <c:pt idx="182">
                  <c:v>0.27377645556592101</c:v>
                </c:pt>
                <c:pt idx="183">
                  <c:v>0.2752913272255344</c:v>
                </c:pt>
                <c:pt idx="184">
                  <c:v>0.27680638887799874</c:v>
                </c:pt>
                <c:pt idx="185">
                  <c:v>0.27832164184616065</c:v>
                </c:pt>
                <c:pt idx="186">
                  <c:v>0.27983708745627806</c:v>
                </c:pt>
                <c:pt idx="187">
                  <c:v>0.28135272703804814</c:v>
                </c:pt>
                <c:pt idx="188">
                  <c:v>0.28286856192463616</c:v>
                </c:pt>
                <c:pt idx="189">
                  <c:v>0.2843845934527035</c:v>
                </c:pt>
                <c:pt idx="190">
                  <c:v>0.28590082296243802</c:v>
                </c:pt>
                <c:pt idx="191">
                  <c:v>0.28741725179758154</c:v>
                </c:pt>
                <c:pt idx="192">
                  <c:v>0.28893388130545994</c:v>
                </c:pt>
                <c:pt idx="193">
                  <c:v>0.29045071283701196</c:v>
                </c:pt>
                <c:pt idx="194">
                  <c:v>0.291967747746819</c:v>
                </c:pt>
                <c:pt idx="195">
                  <c:v>0.293484987393135</c:v>
                </c:pt>
                <c:pt idx="196">
                  <c:v>0.29500243313791519</c:v>
                </c:pt>
                <c:pt idx="197">
                  <c:v>0.29652008634684768</c:v>
                </c:pt>
                <c:pt idx="198">
                  <c:v>0.29803794838938191</c:v>
                </c:pt>
                <c:pt idx="199">
                  <c:v>0.29955602063876036</c:v>
                </c:pt>
                <c:pt idx="200">
                  <c:v>0.30107430447204786</c:v>
                </c:pt>
                <c:pt idx="201">
                  <c:v>0.30259280127016297</c:v>
                </c:pt>
                <c:pt idx="202">
                  <c:v>0.30411151241790829</c:v>
                </c:pt>
                <c:pt idx="203">
                  <c:v>0.30563043930400191</c:v>
                </c:pt>
                <c:pt idx="204">
                  <c:v>0.30714958332110803</c:v>
                </c:pt>
                <c:pt idx="205">
                  <c:v>0.30866894586586846</c:v>
                </c:pt>
                <c:pt idx="206">
                  <c:v>0.31018852833893423</c:v>
                </c:pt>
                <c:pt idx="207">
                  <c:v>0.31170833214499682</c:v>
                </c:pt>
                <c:pt idx="208">
                  <c:v>0.31322835869282084</c:v>
                </c:pt>
                <c:pt idx="209">
                  <c:v>0.31474860939527483</c:v>
                </c:pt>
                <c:pt idx="210">
                  <c:v>0.31626908566936424</c:v>
                </c:pt>
                <c:pt idx="211">
                  <c:v>0.31778978893626397</c:v>
                </c:pt>
                <c:pt idx="212">
                  <c:v>0.31931072062135024</c:v>
                </c:pt>
                <c:pt idx="213">
                  <c:v>0.32083188215423375</c:v>
                </c:pt>
                <c:pt idx="214">
                  <c:v>0.32235327496879268</c:v>
                </c:pt>
                <c:pt idx="215">
                  <c:v>0.32387490050320544</c:v>
                </c:pt>
                <c:pt idx="216">
                  <c:v>0.32539676019998443</c:v>
                </c:pt>
                <c:pt idx="217">
                  <c:v>0.32691885550600897</c:v>
                </c:pt>
                <c:pt idx="218">
                  <c:v>0.32844118787255971</c:v>
                </c:pt>
                <c:pt idx="219">
                  <c:v>0.329963758755352</c:v>
                </c:pt>
                <c:pt idx="220">
                  <c:v>0.33148656961457013</c:v>
                </c:pt>
                <c:pt idx="221">
                  <c:v>0.33300962191490147</c:v>
                </c:pt>
                <c:pt idx="222">
                  <c:v>0.33453291712557154</c:v>
                </c:pt>
                <c:pt idx="223">
                  <c:v>0.33605645672037776</c:v>
                </c:pt>
                <c:pt idx="224">
                  <c:v>0.33758024217772542</c:v>
                </c:pt>
                <c:pt idx="225">
                  <c:v>0.33910427498066187</c:v>
                </c:pt>
                <c:pt idx="226">
                  <c:v>0.34062855661691271</c:v>
                </c:pt>
                <c:pt idx="227">
                  <c:v>0.34215308857891641</c:v>
                </c:pt>
                <c:pt idx="228">
                  <c:v>0.34367787236386071</c:v>
                </c:pt>
                <c:pt idx="229">
                  <c:v>0.34520290947371862</c:v>
                </c:pt>
                <c:pt idx="230">
                  <c:v>0.34672820141528415</c:v>
                </c:pt>
                <c:pt idx="231">
                  <c:v>0.34825374970020906</c:v>
                </c:pt>
                <c:pt idx="232">
                  <c:v>0.34977955584503961</c:v>
                </c:pt>
                <c:pt idx="233">
                  <c:v>0.35130562137125282</c:v>
                </c:pt>
                <c:pt idx="234">
                  <c:v>0.35283194780529459</c:v>
                </c:pt>
                <c:pt idx="235">
                  <c:v>0.35435853667861572</c:v>
                </c:pt>
                <c:pt idx="236">
                  <c:v>0.35588538952771082</c:v>
                </c:pt>
                <c:pt idx="237">
                  <c:v>0.3574125078941548</c:v>
                </c:pt>
                <c:pt idx="238">
                  <c:v>0.35893989332464205</c:v>
                </c:pt>
                <c:pt idx="239">
                  <c:v>0.36046754737102388</c:v>
                </c:pt>
                <c:pt idx="240">
                  <c:v>0.36199547159034728</c:v>
                </c:pt>
                <c:pt idx="241">
                  <c:v>0.36352366754489374</c:v>
                </c:pt>
                <c:pt idx="242">
                  <c:v>0.36505213680221821</c:v>
                </c:pt>
                <c:pt idx="243">
                  <c:v>0.36658088093518842</c:v>
                </c:pt>
                <c:pt idx="244">
                  <c:v>0.36810990152202394</c:v>
                </c:pt>
                <c:pt idx="245">
                  <c:v>0.36963920014633633</c:v>
                </c:pt>
                <c:pt idx="246">
                  <c:v>0.37116877839716933</c:v>
                </c:pt>
                <c:pt idx="247">
                  <c:v>0.37269863786903845</c:v>
                </c:pt>
                <c:pt idx="248">
                  <c:v>0.37422878016197203</c:v>
                </c:pt>
                <c:pt idx="249">
                  <c:v>0.37575920688155162</c:v>
                </c:pt>
                <c:pt idx="250">
                  <c:v>0.37728991963895347</c:v>
                </c:pt>
                <c:pt idx="251">
                  <c:v>0.37882092005098933</c:v>
                </c:pt>
                <c:pt idx="252">
                  <c:v>0.38035220974014833</c:v>
                </c:pt>
                <c:pt idx="253">
                  <c:v>0.38188379033463887</c:v>
                </c:pt>
                <c:pt idx="254">
                  <c:v>0.38341566346843048</c:v>
                </c:pt>
                <c:pt idx="255">
                  <c:v>0.38494783078129607</c:v>
                </c:pt>
                <c:pt idx="256">
                  <c:v>0.38648029391885558</c:v>
                </c:pt>
                <c:pt idx="257">
                  <c:v>0.38801305453261742</c:v>
                </c:pt>
                <c:pt idx="258">
                  <c:v>0.38954611428002323</c:v>
                </c:pt>
                <c:pt idx="259">
                  <c:v>0.39107947482449024</c:v>
                </c:pt>
                <c:pt idx="260">
                  <c:v>0.39261313783545571</c:v>
                </c:pt>
                <c:pt idx="261">
                  <c:v>0.39414710498842065</c:v>
                </c:pt>
                <c:pt idx="262">
                  <c:v>0.39568137796499486</c:v>
                </c:pt>
                <c:pt idx="263">
                  <c:v>0.39721595845294089</c:v>
                </c:pt>
                <c:pt idx="264">
                  <c:v>0.39875084814621942</c:v>
                </c:pt>
                <c:pt idx="265">
                  <c:v>0.40028604874503443</c:v>
                </c:pt>
                <c:pt idx="266">
                  <c:v>0.40182156195587937</c:v>
                </c:pt>
                <c:pt idx="267">
                  <c:v>0.40335738949158217</c:v>
                </c:pt>
                <c:pt idx="268">
                  <c:v>0.4048935330713519</c:v>
                </c:pt>
                <c:pt idx="269">
                  <c:v>0.40642999442082572</c:v>
                </c:pt>
                <c:pt idx="270">
                  <c:v>0.40796677527211511</c:v>
                </c:pt>
                <c:pt idx="271">
                  <c:v>0.40950387736385363</c:v>
                </c:pt>
                <c:pt idx="272">
                  <c:v>0.41104130244124382</c:v>
                </c:pt>
                <c:pt idx="273">
                  <c:v>0.41257905225610575</c:v>
                </c:pt>
                <c:pt idx="274">
                  <c:v>0.41411712856692445</c:v>
                </c:pt>
                <c:pt idx="275">
                  <c:v>0.41565553313889925</c:v>
                </c:pt>
                <c:pt idx="276">
                  <c:v>0.41719426774399193</c:v>
                </c:pt>
                <c:pt idx="277">
                  <c:v>0.41873333416097636</c:v>
                </c:pt>
                <c:pt idx="278">
                  <c:v>0.42027273417548761</c:v>
                </c:pt>
                <c:pt idx="279">
                  <c:v>0.42181246958007246</c:v>
                </c:pt>
                <c:pt idx="280">
                  <c:v>0.4233525421742389</c:v>
                </c:pt>
                <c:pt idx="281">
                  <c:v>0.42489295376450747</c:v>
                </c:pt>
                <c:pt idx="282">
                  <c:v>0.42643370616446158</c:v>
                </c:pt>
                <c:pt idx="283">
                  <c:v>0.42797480119479914</c:v>
                </c:pt>
                <c:pt idx="284">
                  <c:v>0.42951624068338434</c:v>
                </c:pt>
                <c:pt idx="285">
                  <c:v>0.43105802646529912</c:v>
                </c:pt>
                <c:pt idx="286">
                  <c:v>0.43260016038289628</c:v>
                </c:pt>
                <c:pt idx="287">
                  <c:v>0.43414264428585192</c:v>
                </c:pt>
                <c:pt idx="288">
                  <c:v>0.43568548003121854</c:v>
                </c:pt>
                <c:pt idx="289">
                  <c:v>0.43722866948347894</c:v>
                </c:pt>
                <c:pt idx="290">
                  <c:v>0.43877221451459958</c:v>
                </c:pt>
                <c:pt idx="291">
                  <c:v>0.44031611700408541</c:v>
                </c:pt>
                <c:pt idx="292">
                  <c:v>0.44186037883903451</c:v>
                </c:pt>
                <c:pt idx="293">
                  <c:v>0.44340500191419308</c:v>
                </c:pt>
                <c:pt idx="294">
                  <c:v>0.4449499881320107</c:v>
                </c:pt>
                <c:pt idx="295">
                  <c:v>0.44649533940269681</c:v>
                </c:pt>
                <c:pt idx="296">
                  <c:v>0.4480410576442766</c:v>
                </c:pt>
                <c:pt idx="297">
                  <c:v>0.44958714478264794</c:v>
                </c:pt>
                <c:pt idx="298">
                  <c:v>0.45113360275163866</c:v>
                </c:pt>
                <c:pt idx="299">
                  <c:v>0.45268043349306375</c:v>
                </c:pt>
                <c:pt idx="300">
                  <c:v>0.45422763895678347</c:v>
                </c:pt>
                <c:pt idx="301">
                  <c:v>0.4557752211007623</c:v>
                </c:pt>
                <c:pt idx="302">
                  <c:v>0.45732318189112686</c:v>
                </c:pt>
                <c:pt idx="303">
                  <c:v>0.45887152330222619</c:v>
                </c:pt>
                <c:pt idx="304">
                  <c:v>0.46042024731669079</c:v>
                </c:pt>
                <c:pt idx="305">
                  <c:v>0.46196935592549304</c:v>
                </c:pt>
                <c:pt idx="306">
                  <c:v>0.46351885112800784</c:v>
                </c:pt>
                <c:pt idx="307">
                  <c:v>0.46506873493207379</c:v>
                </c:pt>
                <c:pt idx="308">
                  <c:v>0.46661900935405487</c:v>
                </c:pt>
                <c:pt idx="309">
                  <c:v>0.46816967641890161</c:v>
                </c:pt>
                <c:pt idx="310">
                  <c:v>0.46972073816021498</c:v>
                </c:pt>
                <c:pt idx="311">
                  <c:v>0.47127219662030762</c:v>
                </c:pt>
                <c:pt idx="312">
                  <c:v>0.47282405385026893</c:v>
                </c:pt>
                <c:pt idx="313">
                  <c:v>0.47437631191002827</c:v>
                </c:pt>
                <c:pt idx="314">
                  <c:v>0.4759289728684189</c:v>
                </c:pt>
                <c:pt idx="315">
                  <c:v>0.47748203880324347</c:v>
                </c:pt>
                <c:pt idx="316">
                  <c:v>0.4790355118013393</c:v>
                </c:pt>
                <c:pt idx="317">
                  <c:v>0.48058939395864425</c:v>
                </c:pt>
                <c:pt idx="318">
                  <c:v>0.48214368738026303</c:v>
                </c:pt>
                <c:pt idx="319">
                  <c:v>0.48369839418053395</c:v>
                </c:pt>
                <c:pt idx="320">
                  <c:v>0.48525351648309678</c:v>
                </c:pt>
                <c:pt idx="321">
                  <c:v>0.48680905642096023</c:v>
                </c:pt>
                <c:pt idx="322">
                  <c:v>0.48836501613657057</c:v>
                </c:pt>
                <c:pt idx="323">
                  <c:v>0.48992139778188104</c:v>
                </c:pt>
                <c:pt idx="324">
                  <c:v>0.49147820351842042</c:v>
                </c:pt>
                <c:pt idx="325">
                  <c:v>0.49303543551736417</c:v>
                </c:pt>
                <c:pt idx="326">
                  <c:v>0.49459309595960421</c:v>
                </c:pt>
                <c:pt idx="327">
                  <c:v>0.49615118703582073</c:v>
                </c:pt>
                <c:pt idx="328">
                  <c:v>0.49770971094655325</c:v>
                </c:pt>
                <c:pt idx="329">
                  <c:v>0.49926866990227364</c:v>
                </c:pt>
                <c:pt idx="330">
                  <c:v>0.50082806612345854</c:v>
                </c:pt>
                <c:pt idx="331">
                  <c:v>0.50238790184066273</c:v>
                </c:pt>
                <c:pt idx="332">
                  <c:v>0.50394817929459357</c:v>
                </c:pt>
                <c:pt idx="333">
                  <c:v>0.50550890073618493</c:v>
                </c:pt>
                <c:pt idx="334">
                  <c:v>0.50707006842667313</c:v>
                </c:pt>
                <c:pt idx="335">
                  <c:v>0.50863168463767205</c:v>
                </c:pt>
                <c:pt idx="336">
                  <c:v>0.51019375165125047</c:v>
                </c:pt>
                <c:pt idx="337">
                  <c:v>0.51175627176000782</c:v>
                </c:pt>
                <c:pt idx="338">
                  <c:v>0.5133192472671525</c:v>
                </c:pt>
                <c:pt idx="339">
                  <c:v>0.5148826804865807</c:v>
                </c:pt>
                <c:pt idx="340">
                  <c:v>0.516446573742954</c:v>
                </c:pt>
                <c:pt idx="341">
                  <c:v>0.51801092937177973</c:v>
                </c:pt>
                <c:pt idx="342">
                  <c:v>0.51957574971949083</c:v>
                </c:pt>
                <c:pt idx="343">
                  <c:v>0.52114103714352722</c:v>
                </c:pt>
                <c:pt idx="344">
                  <c:v>0.52270679401241571</c:v>
                </c:pt>
                <c:pt idx="345">
                  <c:v>0.52427302270585474</c:v>
                </c:pt>
                <c:pt idx="346">
                  <c:v>0.52583972561479408</c:v>
                </c:pt>
                <c:pt idx="347">
                  <c:v>0.52740690514152044</c:v>
                </c:pt>
                <c:pt idx="348">
                  <c:v>0.52897456369974127</c:v>
                </c:pt>
                <c:pt idx="349">
                  <c:v>0.53054270371466883</c:v>
                </c:pt>
                <c:pt idx="350">
                  <c:v>0.53211132762310631</c:v>
                </c:pt>
                <c:pt idx="351">
                  <c:v>0.53368043787353392</c:v>
                </c:pt>
                <c:pt idx="352">
                  <c:v>0.53525003692619555</c:v>
                </c:pt>
                <c:pt idx="353">
                  <c:v>0.53682012725318728</c:v>
                </c:pt>
                <c:pt idx="354">
                  <c:v>0.53839071133854477</c:v>
                </c:pt>
                <c:pt idx="355">
                  <c:v>0.53996179167833269</c:v>
                </c:pt>
                <c:pt idx="356">
                  <c:v>0.54153337078073482</c:v>
                </c:pt>
                <c:pt idx="357">
                  <c:v>0.54310545116614439</c:v>
                </c:pt>
                <c:pt idx="358">
                  <c:v>0.54467803536725556</c:v>
                </c:pt>
                <c:pt idx="359">
                  <c:v>0.54625112592915537</c:v>
                </c:pt>
                <c:pt idx="360">
                  <c:v>0.54782472540941674</c:v>
                </c:pt>
                <c:pt idx="361">
                  <c:v>0.5493988363781922</c:v>
                </c:pt>
                <c:pt idx="362">
                  <c:v>0.55097346141830805</c:v>
                </c:pt>
                <c:pt idx="363">
                  <c:v>0.55254860312536014</c:v>
                </c:pt>
                <c:pt idx="364">
                  <c:v>0.55412426410780913</c:v>
                </c:pt>
                <c:pt idx="365">
                  <c:v>0.55570044698707821</c:v>
                </c:pt>
                <c:pt idx="366">
                  <c:v>0.5572771543976498</c:v>
                </c:pt>
                <c:pt idx="367">
                  <c:v>0.55885438898716533</c:v>
                </c:pt>
                <c:pt idx="368">
                  <c:v>0.56043215341652319</c:v>
                </c:pt>
                <c:pt idx="369">
                  <c:v>0.56201045035997987</c:v>
                </c:pt>
                <c:pt idx="370">
                  <c:v>0.56358928250525064</c:v>
                </c:pt>
                <c:pt idx="371">
                  <c:v>0.56516865255361148</c:v>
                </c:pt>
                <c:pt idx="372">
                  <c:v>0.566748563220002</c:v>
                </c:pt>
                <c:pt idx="373">
                  <c:v>0.56832901723312879</c:v>
                </c:pt>
                <c:pt idx="374">
                  <c:v>0.56991001733557001</c:v>
                </c:pt>
                <c:pt idx="375">
                  <c:v>0.57149156628388154</c:v>
                </c:pt>
                <c:pt idx="376">
                  <c:v>0.57307366684870198</c:v>
                </c:pt>
                <c:pt idx="377">
                  <c:v>0.57465632181486159</c:v>
                </c:pt>
                <c:pt idx="378">
                  <c:v>0.57623953398148908</c:v>
                </c:pt>
                <c:pt idx="379">
                  <c:v>0.57782330616212119</c:v>
                </c:pt>
                <c:pt idx="380">
                  <c:v>0.57940764118481303</c:v>
                </c:pt>
                <c:pt idx="381">
                  <c:v>0.58099254189224914</c:v>
                </c:pt>
                <c:pt idx="382">
                  <c:v>0.58257801114185503</c:v>
                </c:pt>
                <c:pt idx="383">
                  <c:v>0.58416405180591102</c:v>
                </c:pt>
                <c:pt idx="384">
                  <c:v>0.58575066677166499</c:v>
                </c:pt>
                <c:pt idx="385">
                  <c:v>0.58733785894144874</c:v>
                </c:pt>
                <c:pt idx="386">
                  <c:v>0.58892563123279262</c:v>
                </c:pt>
                <c:pt idx="387">
                  <c:v>0.59051398657854404</c:v>
                </c:pt>
                <c:pt idx="388">
                  <c:v>0.59210292792698438</c:v>
                </c:pt>
                <c:pt idx="389">
                  <c:v>0.59369245824194827</c:v>
                </c:pt>
                <c:pt idx="390">
                  <c:v>0.59528258050294414</c:v>
                </c:pt>
                <c:pt idx="391">
                  <c:v>0.59687329770527531</c:v>
                </c:pt>
                <c:pt idx="392">
                  <c:v>0.59846461286016206</c:v>
                </c:pt>
                <c:pt idx="393">
                  <c:v>0.60005652899486517</c:v>
                </c:pt>
                <c:pt idx="394">
                  <c:v>0.60164904915281048</c:v>
                </c:pt>
                <c:pt idx="395">
                  <c:v>0.60324217639371436</c:v>
                </c:pt>
                <c:pt idx="396">
                  <c:v>0.60483591379371082</c:v>
                </c:pt>
                <c:pt idx="397">
                  <c:v>0.60643026444547832</c:v>
                </c:pt>
                <c:pt idx="398">
                  <c:v>0.60802523145837062</c:v>
                </c:pt>
                <c:pt idx="399">
                  <c:v>0.60962081795854473</c:v>
                </c:pt>
                <c:pt idx="400">
                  <c:v>0.6112170270890942</c:v>
                </c:pt>
                <c:pt idx="401">
                  <c:v>0.6128138620101804</c:v>
                </c:pt>
                <c:pt idx="402">
                  <c:v>0.61441132589916747</c:v>
                </c:pt>
                <c:pt idx="403">
                  <c:v>0.6160094219507557</c:v>
                </c:pt>
                <c:pt idx="404">
                  <c:v>0.61760815337711894</c:v>
                </c:pt>
                <c:pt idx="405">
                  <c:v>0.61920752340804197</c:v>
                </c:pt>
                <c:pt idx="406">
                  <c:v>0.62080753529105837</c:v>
                </c:pt>
                <c:pt idx="407">
                  <c:v>0.62240819229159128</c:v>
                </c:pt>
                <c:pt idx="408">
                  <c:v>0.62400949769309455</c:v>
                </c:pt>
                <c:pt idx="409">
                  <c:v>0.62561145479719493</c:v>
                </c:pt>
                <c:pt idx="410">
                  <c:v>0.62721406692383574</c:v>
                </c:pt>
                <c:pt idx="411">
                  <c:v>0.62881733741142287</c:v>
                </c:pt>
                <c:pt idx="412">
                  <c:v>0.63042126961697076</c:v>
                </c:pt>
                <c:pt idx="413">
                  <c:v>0.63202586691625007</c:v>
                </c:pt>
                <c:pt idx="414">
                  <c:v>0.63363113270393756</c:v>
                </c:pt>
                <c:pt idx="415">
                  <c:v>0.6352370703937662</c:v>
                </c:pt>
                <c:pt idx="416">
                  <c:v>0.63684368341867714</c:v>
                </c:pt>
                <c:pt idx="417">
                  <c:v>0.63845097523097361</c:v>
                </c:pt>
                <c:pt idx="418">
                  <c:v>0.64005894930247598</c:v>
                </c:pt>
                <c:pt idx="419">
                  <c:v>0.64166760912467702</c:v>
                </c:pt>
                <c:pt idx="420">
                  <c:v>0.64327695820890063</c:v>
                </c:pt>
                <c:pt idx="421">
                  <c:v>0.64488700008646138</c:v>
                </c:pt>
                <c:pt idx="422">
                  <c:v>0.64649773830882407</c:v>
                </c:pt>
                <c:pt idx="423">
                  <c:v>0.64810917644776722</c:v>
                </c:pt>
                <c:pt idx="424">
                  <c:v>0.64972131809554656</c:v>
                </c:pt>
                <c:pt idx="425">
                  <c:v>0.65133416686506007</c:v>
                </c:pt>
                <c:pt idx="426">
                  <c:v>0.65294772639001553</c:v>
                </c:pt>
                <c:pt idx="427">
                  <c:v>0.65456200032509826</c:v>
                </c:pt>
                <c:pt idx="428">
                  <c:v>0.65617699234614246</c:v>
                </c:pt>
                <c:pt idx="429">
                  <c:v>0.65779270615030194</c:v>
                </c:pt>
                <c:pt idx="430">
                  <c:v>0.65940914545622353</c:v>
                </c:pt>
                <c:pt idx="431">
                  <c:v>0.66102631400422329</c:v>
                </c:pt>
                <c:pt idx="432">
                  <c:v>0.66264421555646225</c:v>
                </c:pt>
                <c:pt idx="433">
                  <c:v>0.66426285389712469</c:v>
                </c:pt>
                <c:pt idx="434">
                  <c:v>0.66588223283259951</c:v>
                </c:pt>
                <c:pt idx="435">
                  <c:v>0.66750235619166098</c:v>
                </c:pt>
                <c:pt idx="436">
                  <c:v>0.66912322782565303</c:v>
                </c:pt>
                <c:pt idx="437">
                  <c:v>0.6707448516086747</c:v>
                </c:pt>
                <c:pt idx="438">
                  <c:v>0.67236723143776655</c:v>
                </c:pt>
                <c:pt idx="439">
                  <c:v>0.67399037123310179</c:v>
                </c:pt>
                <c:pt idx="440">
                  <c:v>0.67561427493817494</c:v>
                </c:pt>
                <c:pt idx="441">
                  <c:v>0.67723894651999528</c:v>
                </c:pt>
                <c:pt idx="442">
                  <c:v>0.67886438996928256</c:v>
                </c:pt>
                <c:pt idx="443">
                  <c:v>0.68049060930066263</c:v>
                </c:pt>
                <c:pt idx="444">
                  <c:v>0.68211760855286607</c:v>
                </c:pt>
                <c:pt idx="445">
                  <c:v>0.68374539178892901</c:v>
                </c:pt>
                <c:pt idx="446">
                  <c:v>0.68537396309639531</c:v>
                </c:pt>
                <c:pt idx="447">
                  <c:v>0.68700332658752061</c:v>
                </c:pt>
                <c:pt idx="448">
                  <c:v>0.68863348639947963</c:v>
                </c:pt>
                <c:pt idx="449">
                  <c:v>0.6902644466945741</c:v>
                </c:pt>
                <c:pt idx="450">
                  <c:v>0.69189621166044424</c:v>
                </c:pt>
                <c:pt idx="451">
                  <c:v>0.69352878551027974</c:v>
                </c:pt>
                <c:pt idx="452">
                  <c:v>0.69516217248303636</c:v>
                </c:pt>
                <c:pt idx="453">
                  <c:v>0.69679637684365203</c:v>
                </c:pt>
                <c:pt idx="454">
                  <c:v>0.69843140288326577</c:v>
                </c:pt>
                <c:pt idx="455">
                  <c:v>0.70006725491943944</c:v>
                </c:pt>
                <c:pt idx="456">
                  <c:v>0.70170393729638192</c:v>
                </c:pt>
                <c:pt idx="457">
                  <c:v>0.70334145438517348</c:v>
                </c:pt>
                <c:pt idx="458">
                  <c:v>0.70497981058399417</c:v>
                </c:pt>
                <c:pt idx="459">
                  <c:v>0.70661901031835606</c:v>
                </c:pt>
                <c:pt idx="460">
                  <c:v>0.70825905804133304</c:v>
                </c:pt>
                <c:pt idx="461">
                  <c:v>0.7098999582337987</c:v>
                </c:pt>
                <c:pt idx="462">
                  <c:v>0.71154171540466149</c:v>
                </c:pt>
                <c:pt idx="463">
                  <c:v>0.7131843340911066</c:v>
                </c:pt>
                <c:pt idx="464">
                  <c:v>0.71482781885883684</c:v>
                </c:pt>
                <c:pt idx="465">
                  <c:v>0.71647217430231824</c:v>
                </c:pt>
                <c:pt idx="466">
                  <c:v>0.71811740504502697</c:v>
                </c:pt>
                <c:pt idx="467">
                  <c:v>0.71976351573969954</c:v>
                </c:pt>
                <c:pt idx="468">
                  <c:v>0.72141051106858534</c:v>
                </c:pt>
                <c:pt idx="469">
                  <c:v>0.72305839574370123</c:v>
                </c:pt>
                <c:pt idx="470">
                  <c:v>0.7247071745070901</c:v>
                </c:pt>
                <c:pt idx="471">
                  <c:v>0.72635685213107992</c:v>
                </c:pt>
                <c:pt idx="472">
                  <c:v>0.7280074334185479</c:v>
                </c:pt>
                <c:pt idx="473">
                  <c:v>0.72965892320318626</c:v>
                </c:pt>
                <c:pt idx="474">
                  <c:v>0.73131132634976992</c:v>
                </c:pt>
                <c:pt idx="475">
                  <c:v>0.73296464775442849</c:v>
                </c:pt>
                <c:pt idx="476">
                  <c:v>0.73461889234492084</c:v>
                </c:pt>
                <c:pt idx="477">
                  <c:v>0.73627406508091187</c:v>
                </c:pt>
                <c:pt idx="478">
                  <c:v>0.7379301709542514</c:v>
                </c:pt>
                <c:pt idx="479">
                  <c:v>0.73958721498925928</c:v>
                </c:pt>
                <c:pt idx="480">
                  <c:v>0.74124520224300972</c:v>
                </c:pt>
                <c:pt idx="481">
                  <c:v>0.74290413780562004</c:v>
                </c:pt>
                <c:pt idx="482">
                  <c:v>0.74456402680054456</c:v>
                </c:pt>
                <c:pt idx="483">
                  <c:v>0.74622487438486718</c:v>
                </c:pt>
                <c:pt idx="484">
                  <c:v>0.74788668574960138</c:v>
                </c:pt>
                <c:pt idx="485">
                  <c:v>0.7495494661199914</c:v>
                </c:pt>
                <c:pt idx="486">
                  <c:v>0.75121322075581554</c:v>
                </c:pt>
                <c:pt idx="487">
                  <c:v>0.75287795495169674</c:v>
                </c:pt>
                <c:pt idx="488">
                  <c:v>0.75454367403741007</c:v>
                </c:pt>
                <c:pt idx="489">
                  <c:v>0.7562103833782009</c:v>
                </c:pt>
                <c:pt idx="490">
                  <c:v>0.75787808837509996</c:v>
                </c:pt>
                <c:pt idx="491">
                  <c:v>0.75954679446524664</c:v>
                </c:pt>
                <c:pt idx="492">
                  <c:v>0.76121650712221256</c:v>
                </c:pt>
                <c:pt idx="493">
                  <c:v>0.76288723185633045</c:v>
                </c:pt>
                <c:pt idx="494">
                  <c:v>0.76455897421502605</c:v>
                </c:pt>
                <c:pt idx="495">
                  <c:v>0.76623173978315284</c:v>
                </c:pt>
                <c:pt idx="496">
                  <c:v>0.76790553418333241</c:v>
                </c:pt>
                <c:pt idx="497">
                  <c:v>0.76958036307629607</c:v>
                </c:pt>
                <c:pt idx="498">
                  <c:v>0.77125623216123218</c:v>
                </c:pt>
                <c:pt idx="499">
                  <c:v>0.77293314717613648</c:v>
                </c:pt>
                <c:pt idx="500">
                  <c:v>0.77461111389816617</c:v>
                </c:pt>
                <c:pt idx="501">
                  <c:v>0.77629013814399728</c:v>
                </c:pt>
                <c:pt idx="502">
                  <c:v>0.77797022577018815</c:v>
                </c:pt>
                <c:pt idx="503">
                  <c:v>0.7796513826735445</c:v>
                </c:pt>
                <c:pt idx="504">
                  <c:v>0.78133361479148999</c:v>
                </c:pt>
                <c:pt idx="505">
                  <c:v>0.78301692810244017</c:v>
                </c:pt>
                <c:pt idx="506">
                  <c:v>0.78470132862618058</c:v>
                </c:pt>
                <c:pt idx="507">
                  <c:v>0.78638682242425051</c:v>
                </c:pt>
                <c:pt idx="508">
                  <c:v>0.78807341560032773</c:v>
                </c:pt>
                <c:pt idx="509">
                  <c:v>0.78976111430062268</c:v>
                </c:pt>
                <c:pt idx="510">
                  <c:v>0.791449924714271</c:v>
                </c:pt>
                <c:pt idx="511">
                  <c:v>0.79313985307373558</c:v>
                </c:pt>
                <c:pt idx="512">
                  <c:v>0.79483090565520975</c:v>
                </c:pt>
                <c:pt idx="513">
                  <c:v>0.79652308877902767</c:v>
                </c:pt>
                <c:pt idx="514">
                  <c:v>0.79821640881007705</c:v>
                </c:pt>
                <c:pt idx="515">
                  <c:v>0.79991087215821799</c:v>
                </c:pt>
                <c:pt idx="516">
                  <c:v>0.80160648527870537</c:v>
                </c:pt>
                <c:pt idx="517">
                  <c:v>0.80330325467261776</c:v>
                </c:pt>
                <c:pt idx="518">
                  <c:v>0.80500118688728994</c:v>
                </c:pt>
                <c:pt idx="519">
                  <c:v>0.80670028851675091</c:v>
                </c:pt>
                <c:pt idx="520">
                  <c:v>0.80840056620216505</c:v>
                </c:pt>
                <c:pt idx="521">
                  <c:v>0.81010202663228248</c:v>
                </c:pt>
                <c:pt idx="522">
                  <c:v>0.81180467654389021</c:v>
                </c:pt>
                <c:pt idx="523">
                  <c:v>0.81350852272227114</c:v>
                </c:pt>
                <c:pt idx="524">
                  <c:v>0.81521357200166733</c:v>
                </c:pt>
                <c:pt idx="525">
                  <c:v>0.81691983126574874</c:v>
                </c:pt>
                <c:pt idx="526">
                  <c:v>0.8186273074480882</c:v>
                </c:pt>
                <c:pt idx="527">
                  <c:v>0.82033600753264047</c:v>
                </c:pt>
                <c:pt idx="528">
                  <c:v>0.82204593855422725</c:v>
                </c:pt>
                <c:pt idx="529">
                  <c:v>0.8237571075990302</c:v>
                </c:pt>
                <c:pt idx="530">
                  <c:v>0.82546952180508537</c:v>
                </c:pt>
                <c:pt idx="531">
                  <c:v>0.82718318836278726</c:v>
                </c:pt>
                <c:pt idx="532">
                  <c:v>0.82889811451539708</c:v>
                </c:pt>
                <c:pt idx="533">
                  <c:v>0.83061430755955712</c:v>
                </c:pt>
                <c:pt idx="534">
                  <c:v>0.83233177484581122</c:v>
                </c:pt>
                <c:pt idx="535">
                  <c:v>0.83405052377913191</c:v>
                </c:pt>
                <c:pt idx="536">
                  <c:v>0.83577056181945253</c:v>
                </c:pt>
                <c:pt idx="537">
                  <c:v>0.83749189648220845</c:v>
                </c:pt>
                <c:pt idx="538">
                  <c:v>0.83921453533888002</c:v>
                </c:pt>
                <c:pt idx="539">
                  <c:v>0.84093848601754706</c:v>
                </c:pt>
                <c:pt idx="540">
                  <c:v>0.84266375620344669</c:v>
                </c:pt>
                <c:pt idx="541">
                  <c:v>0.84439035363953963</c:v>
                </c:pt>
                <c:pt idx="542">
                  <c:v>0.84611828612708095</c:v>
                </c:pt>
                <c:pt idx="543">
                  <c:v>0.84784756152620067</c:v>
                </c:pt>
                <c:pt idx="544">
                  <c:v>0.84957818775648986</c:v>
                </c:pt>
                <c:pt idx="545">
                  <c:v>0.85131017279759313</c:v>
                </c:pt>
                <c:pt idx="546">
                  <c:v>0.85304352468980982</c:v>
                </c:pt>
                <c:pt idx="547">
                  <c:v>0.85477825153470122</c:v>
                </c:pt>
                <c:pt idx="548">
                  <c:v>0.85651436149570603</c:v>
                </c:pt>
                <c:pt idx="549">
                  <c:v>0.8582518627987632</c:v>
                </c:pt>
                <c:pt idx="550">
                  <c:v>0.85999076373294059</c:v>
                </c:pt>
                <c:pt idx="551">
                  <c:v>0.86173107265107562</c:v>
                </c:pt>
                <c:pt idx="552">
                  <c:v>0.86347279797041887</c:v>
                </c:pt>
                <c:pt idx="553">
                  <c:v>0.86521594817328884</c:v>
                </c:pt>
                <c:pt idx="554">
                  <c:v>0.86696053180773314</c:v>
                </c:pt>
                <c:pt idx="555">
                  <c:v>0.86870655748819914</c:v>
                </c:pt>
                <c:pt idx="556">
                  <c:v>0.87045403389621134</c:v>
                </c:pt>
                <c:pt idx="557">
                  <c:v>0.87220296978105916</c:v>
                </c:pt>
                <c:pt idx="558">
                  <c:v>0.87395337396049155</c:v>
                </c:pt>
                <c:pt idx="559">
                  <c:v>0.87570525532142041</c:v>
                </c:pt>
                <c:pt idx="560">
                  <c:v>0.87745862282063469</c:v>
                </c:pt>
                <c:pt idx="561">
                  <c:v>0.87921348548552014</c:v>
                </c:pt>
                <c:pt idx="562">
                  <c:v>0.88096985241479198</c:v>
                </c:pt>
                <c:pt idx="563">
                  <c:v>0.88272773277923311</c:v>
                </c:pt>
                <c:pt idx="564">
                  <c:v>0.88448713582244498</c:v>
                </c:pt>
                <c:pt idx="565">
                  <c:v>0.88624807086160473</c:v>
                </c:pt>
                <c:pt idx="566">
                  <c:v>0.88801054728823381</c:v>
                </c:pt>
                <c:pt idx="567">
                  <c:v>0.88977457456897724</c:v>
                </c:pt>
                <c:pt idx="568">
                  <c:v>0.89154016224639066</c:v>
                </c:pt>
                <c:pt idx="569">
                  <c:v>0.89330731993973767</c:v>
                </c:pt>
                <c:pt idx="570">
                  <c:v>0.89507605734580009</c:v>
                </c:pt>
                <c:pt idx="571">
                  <c:v>0.89684638423969476</c:v>
                </c:pt>
                <c:pt idx="572">
                  <c:v>0.89861831047570284</c:v>
                </c:pt>
                <c:pt idx="573">
                  <c:v>0.90039184598811139</c:v>
                </c:pt>
                <c:pt idx="574">
                  <c:v>0.90216700079206102</c:v>
                </c:pt>
                <c:pt idx="575">
                  <c:v>0.9039437849844113</c:v>
                </c:pt>
                <c:pt idx="576">
                  <c:v>0.90572220874460985</c:v>
                </c:pt>
                <c:pt idx="577">
                  <c:v>0.90750228233557928</c:v>
                </c:pt>
                <c:pt idx="578">
                  <c:v>0.90928401610461185</c:v>
                </c:pt>
                <c:pt idx="579">
                  <c:v>0.91106742048427702</c:v>
                </c:pt>
                <c:pt idx="580">
                  <c:v>0.91285250599334045</c:v>
                </c:pt>
                <c:pt idx="581">
                  <c:v>0.91463928323769617</c:v>
                </c:pt>
                <c:pt idx="582">
                  <c:v>0.91642776291130978</c:v>
                </c:pt>
                <c:pt idx="583">
                  <c:v>0.91821795579717469</c:v>
                </c:pt>
                <c:pt idx="584">
                  <c:v>0.92000987276828017</c:v>
                </c:pt>
                <c:pt idx="585">
                  <c:v>0.92180352478859451</c:v>
                </c:pt>
                <c:pt idx="586">
                  <c:v>0.92359892291405865</c:v>
                </c:pt>
                <c:pt idx="587">
                  <c:v>0.92539607829359349</c:v>
                </c:pt>
                <c:pt idx="588">
                  <c:v>0.9271950021701223</c:v>
                </c:pt>
                <c:pt idx="589">
                  <c:v>0.92899570588160563</c:v>
                </c:pt>
                <c:pt idx="590">
                  <c:v>0.93079820086209009</c:v>
                </c:pt>
                <c:pt idx="591">
                  <c:v>0.93260249864277101</c:v>
                </c:pt>
                <c:pt idx="592">
                  <c:v>0.93440861085307014</c:v>
                </c:pt>
                <c:pt idx="593">
                  <c:v>0.93621654922172792</c:v>
                </c:pt>
                <c:pt idx="594">
                  <c:v>0.9380263255779101</c:v>
                </c:pt>
                <c:pt idx="595">
                  <c:v>0.93983795185232821</c:v>
                </c:pt>
                <c:pt idx="596">
                  <c:v>0.94165144007837931</c:v>
                </c:pt>
                <c:pt idx="597">
                  <c:v>0.94346680239329528</c:v>
                </c:pt>
                <c:pt idx="598">
                  <c:v>0.94528405103931457</c:v>
                </c:pt>
                <c:pt idx="599">
                  <c:v>0.94710319836486401</c:v>
                </c:pt>
                <c:pt idx="600">
                  <c:v>0.94892425682576031</c:v>
                </c:pt>
                <c:pt idx="601">
                  <c:v>0.95074723898642821</c:v>
                </c:pt>
                <c:pt idx="602">
                  <c:v>0.95257215752113256</c:v>
                </c:pt>
                <c:pt idx="603">
                  <c:v>0.95439902521523257</c:v>
                </c:pt>
                <c:pt idx="604">
                  <c:v>0.95622785496644658</c:v>
                </c:pt>
                <c:pt idx="605">
                  <c:v>0.9580586597861418</c:v>
                </c:pt>
                <c:pt idx="606">
                  <c:v>0.95989145280063615</c:v>
                </c:pt>
                <c:pt idx="607">
                  <c:v>0.96172624725252198</c:v>
                </c:pt>
                <c:pt idx="608">
                  <c:v>0.96356305650200658</c:v>
                </c:pt>
                <c:pt idx="609">
                  <c:v>0.96540189402827259</c:v>
                </c:pt>
                <c:pt idx="610">
                  <c:v>0.96724277343085618</c:v>
                </c:pt>
                <c:pt idx="611">
                  <c:v>0.96908570843104702</c:v>
                </c:pt>
                <c:pt idx="612">
                  <c:v>0.97093071287330512</c:v>
                </c:pt>
                <c:pt idx="613">
                  <c:v>0.97277780072670161</c:v>
                </c:pt>
                <c:pt idx="614">
                  <c:v>0.97462698608637566</c:v>
                </c:pt>
                <c:pt idx="615">
                  <c:v>0.9764782831750155</c:v>
                </c:pt>
                <c:pt idx="616">
                  <c:v>0.97833170634435995</c:v>
                </c:pt>
                <c:pt idx="617">
                  <c:v>0.98018727007672068</c:v>
                </c:pt>
                <c:pt idx="618">
                  <c:v>0.98204498898652681</c:v>
                </c:pt>
                <c:pt idx="619">
                  <c:v>0.98390487782189295</c:v>
                </c:pt>
                <c:pt idx="620">
                  <c:v>0.98576695146620774</c:v>
                </c:pt>
                <c:pt idx="621">
                  <c:v>0.98763122493974653</c:v>
                </c:pt>
                <c:pt idx="622">
                  <c:v>0.98949771340130988</c:v>
                </c:pt>
                <c:pt idx="623">
                  <c:v>0.99136643214988074</c:v>
                </c:pt>
                <c:pt idx="624">
                  <c:v>0.99323739662631083</c:v>
                </c:pt>
                <c:pt idx="625">
                  <c:v>0.9951106224150299</c:v>
                </c:pt>
                <c:pt idx="626">
                  <c:v>0.99698612524577868</c:v>
                </c:pt>
                <c:pt idx="627">
                  <c:v>0.99886392099537025</c:v>
                </c:pt>
                <c:pt idx="628">
                  <c:v>1.0007440256894755</c:v>
                </c:pt>
                <c:pt idx="629">
                  <c:v>1.0026264555044362</c:v>
                </c:pt>
                <c:pt idx="630">
                  <c:v>1.0045112267691019</c:v>
                </c:pt>
                <c:pt idx="631">
                  <c:v>1.0063983559667014</c:v>
                </c:pt>
                <c:pt idx="632">
                  <c:v>1.0082878597367337</c:v>
                </c:pt>
                <c:pt idx="633">
                  <c:v>1.0101797548768923</c:v>
                </c:pt>
                <c:pt idx="634">
                  <c:v>1.0120740583450174</c:v>
                </c:pt>
                <c:pt idx="635">
                  <c:v>1.0139707872610788</c:v>
                </c:pt>
                <c:pt idx="636">
                  <c:v>1.0158699589091853</c:v>
                </c:pt>
                <c:pt idx="637">
                  <c:v>1.0177715907396276</c:v>
                </c:pt>
                <c:pt idx="638">
                  <c:v>1.0196757003709513</c:v>
                </c:pt>
                <c:pt idx="639">
                  <c:v>1.0215823055920632</c:v>
                </c:pt>
                <c:pt idx="640">
                  <c:v>1.0234914243643654</c:v>
                </c:pt>
                <c:pt idx="641">
                  <c:v>1.0254030748239269</c:v>
                </c:pt>
                <c:pt idx="642">
                  <c:v>1.027317275283685</c:v>
                </c:pt>
                <c:pt idx="643">
                  <c:v>1.0292340442356844</c:v>
                </c:pt>
                <c:pt idx="644">
                  <c:v>1.0311534003533469</c:v>
                </c:pt>
                <c:pt idx="645">
                  <c:v>1.0330753624937796</c:v>
                </c:pt>
                <c:pt idx="646">
                  <c:v>1.034999949700115</c:v>
                </c:pt>
                <c:pt idx="647">
                  <c:v>1.0369271812038938</c:v>
                </c:pt>
                <c:pt idx="648">
                  <c:v>1.0388570764274778</c:v>
                </c:pt>
                <c:pt idx="649">
                  <c:v>1.0407896549865066</c:v>
                </c:pt>
                <c:pt idx="650">
                  <c:v>1.0427249366923892</c:v>
                </c:pt>
                <c:pt idx="651">
                  <c:v>1.0446629415548359</c:v>
                </c:pt>
                <c:pt idx="652">
                  <c:v>1.0466036897844315</c:v>
                </c:pt>
                <c:pt idx="653">
                  <c:v>1.0485472017952473</c:v>
                </c:pt>
                <c:pt idx="654">
                  <c:v>1.0504934982074965</c:v>
                </c:pt>
                <c:pt idx="655">
                  <c:v>1.0524425998502307</c:v>
                </c:pt>
                <c:pt idx="656">
                  <c:v>1.0543945277640792</c:v>
                </c:pt>
                <c:pt idx="657">
                  <c:v>1.0563493032040348</c:v>
                </c:pt>
                <c:pt idx="658">
                  <c:v>1.0583069476422802</c:v>
                </c:pt>
                <c:pt idx="659">
                  <c:v>1.060267482771065</c:v>
                </c:pt>
                <c:pt idx="660">
                  <c:v>1.0622309305056246</c:v>
                </c:pt>
                <c:pt idx="661">
                  <c:v>1.0641973129871503</c:v>
                </c:pt>
                <c:pt idx="662">
                  <c:v>1.0661666525858042</c:v>
                </c:pt>
                <c:pt idx="663">
                  <c:v>1.0681389719037879</c:v>
                </c:pt>
                <c:pt idx="664">
                  <c:v>1.0701142937784551</c:v>
                </c:pt>
                <c:pt idx="665">
                  <c:v>1.0720926412854828</c:v>
                </c:pt>
                <c:pt idx="666">
                  <c:v>1.0740740377420881</c:v>
                </c:pt>
                <c:pt idx="667">
                  <c:v>1.0760585067103026</c:v>
                </c:pt>
                <c:pt idx="668">
                  <c:v>1.0780460720002989</c:v>
                </c:pt>
                <c:pt idx="669">
                  <c:v>1.0800367576737733</c:v>
                </c:pt>
                <c:pt idx="670">
                  <c:v>1.0820305880473846</c:v>
                </c:pt>
                <c:pt idx="671">
                  <c:v>1.08402758769625</c:v>
                </c:pt>
                <c:pt idx="672">
                  <c:v>1.0860277814575003</c:v>
                </c:pt>
                <c:pt idx="673">
                  <c:v>1.0880311944338956</c:v>
                </c:pt>
                <c:pt idx="674">
                  <c:v>1.0900378519975005</c:v>
                </c:pt>
                <c:pt idx="675">
                  <c:v>1.0920477797934214</c:v>
                </c:pt>
                <c:pt idx="676">
                  <c:v>1.0940610037436098</c:v>
                </c:pt>
                <c:pt idx="677">
                  <c:v>1.0960775500507274</c:v>
                </c:pt>
                <c:pt idx="678">
                  <c:v>1.0980974452020795</c:v>
                </c:pt>
                <c:pt idx="679">
                  <c:v>1.1001207159736137</c:v>
                </c:pt>
                <c:pt idx="680">
                  <c:v>1.1021473894339908</c:v>
                </c:pt>
                <c:pt idx="681">
                  <c:v>1.1041774929487209</c:v>
                </c:pt>
                <c:pt idx="682">
                  <c:v>1.1062110541843759</c:v>
                </c:pt>
                <c:pt idx="683">
                  <c:v>1.1082481011128718</c:v>
                </c:pt>
                <c:pt idx="684">
                  <c:v>1.1102886620158283</c:v>
                </c:pt>
                <c:pt idx="685">
                  <c:v>1.112332765489003</c:v>
                </c:pt>
                <c:pt idx="686">
                  <c:v>1.1143804404468016</c:v>
                </c:pt>
                <c:pt idx="687">
                  <c:v>1.116431716126872</c:v>
                </c:pt>
                <c:pt idx="688">
                  <c:v>1.1184866220947738</c:v>
                </c:pt>
                <c:pt idx="689">
                  <c:v>1.1205451882487372</c:v>
                </c:pt>
                <c:pt idx="690">
                  <c:v>1.1226074448244985</c:v>
                </c:pt>
                <c:pt idx="691">
                  <c:v>1.1246734224002277</c:v>
                </c:pt>
                <c:pt idx="692">
                  <c:v>1.1267431519015429</c:v>
                </c:pt>
                <c:pt idx="693">
                  <c:v>1.1288166646066127</c:v>
                </c:pt>
                <c:pt idx="694">
                  <c:v>1.1308939921513512</c:v>
                </c:pt>
                <c:pt idx="695">
                  <c:v>1.1329751665347085</c:v>
                </c:pt>
                <c:pt idx="696">
                  <c:v>1.1350602201240549</c:v>
                </c:pt>
                <c:pt idx="697">
                  <c:v>1.1371491856606633</c:v>
                </c:pt>
                <c:pt idx="698">
                  <c:v>1.1392420962652907</c:v>
                </c:pt>
                <c:pt idx="699">
                  <c:v>1.1413389854438662</c:v>
                </c:pt>
                <c:pt idx="700">
                  <c:v>1.1434398870932756</c:v>
                </c:pt>
                <c:pt idx="701">
                  <c:v>1.1455448355072608</c:v>
                </c:pt>
                <c:pt idx="702">
                  <c:v>1.14765386538242</c:v>
                </c:pt>
                <c:pt idx="703">
                  <c:v>1.1497670118243271</c:v>
                </c:pt>
                <c:pt idx="704">
                  <c:v>1.1518843103537586</c:v>
                </c:pt>
                <c:pt idx="705">
                  <c:v>1.1540057969130404</c:v>
                </c:pt>
                <c:pt idx="706">
                  <c:v>1.1561315078725096</c:v>
                </c:pt>
                <c:pt idx="707">
                  <c:v>1.1582614800371034</c:v>
                </c:pt>
                <c:pt idx="708">
                  <c:v>1.1603957506530662</c:v>
                </c:pt>
                <c:pt idx="709">
                  <c:v>1.1625343574147873</c:v>
                </c:pt>
                <c:pt idx="710">
                  <c:v>1.1646773384717675</c:v>
                </c:pt>
                <c:pt idx="711">
                  <c:v>1.166824732435717</c:v>
                </c:pt>
                <c:pt idx="712">
                  <c:v>1.168976578387791</c:v>
                </c:pt>
                <c:pt idx="713">
                  <c:v>1.1711329158859625</c:v>
                </c:pt>
                <c:pt idx="714">
                  <c:v>1.1732937849725371</c:v>
                </c:pt>
                <c:pt idx="715">
                  <c:v>1.1754592261818138</c:v>
                </c:pt>
                <c:pt idx="716">
                  <c:v>1.1776292805478932</c:v>
                </c:pt>
                <c:pt idx="717">
                  <c:v>1.1798039896126393</c:v>
                </c:pt>
                <c:pt idx="718">
                  <c:v>1.1819833954337935</c:v>
                </c:pt>
                <c:pt idx="719">
                  <c:v>1.1841675405932499</c:v>
                </c:pt>
                <c:pt idx="720">
                  <c:v>1.1863564682054935</c:v>
                </c:pt>
                <c:pt idx="721">
                  <c:v>1.1885502219262023</c:v>
                </c:pt>
                <c:pt idx="722">
                  <c:v>1.1907488459610245</c:v>
                </c:pt>
                <c:pt idx="723">
                  <c:v>1.1929523850745216</c:v>
                </c:pt>
                <c:pt idx="724">
                  <c:v>1.1951608845993005</c:v>
                </c:pt>
                <c:pt idx="725">
                  <c:v>1.1973743904453198</c:v>
                </c:pt>
                <c:pt idx="726">
                  <c:v>1.1995929491093864</c:v>
                </c:pt>
                <c:pt idx="727">
                  <c:v>1.2018166076848438</c:v>
                </c:pt>
                <c:pt idx="728">
                  <c:v>1.2040454138714551</c:v>
                </c:pt>
                <c:pt idx="729">
                  <c:v>1.2062794159854882</c:v>
                </c:pt>
                <c:pt idx="730">
                  <c:v>1.2085186629700035</c:v>
                </c:pt>
                <c:pt idx="731">
                  <c:v>1.2107632044053571</c:v>
                </c:pt>
                <c:pt idx="732">
                  <c:v>1.2130130905199139</c:v>
                </c:pt>
                <c:pt idx="733">
                  <c:v>1.215268372200986</c:v>
                </c:pt>
                <c:pt idx="734">
                  <c:v>1.2175291010059945</c:v>
                </c:pt>
                <c:pt idx="735">
                  <c:v>1.219795329173865</c:v>
                </c:pt>
                <c:pt idx="736">
                  <c:v>1.222067109636658</c:v>
                </c:pt>
                <c:pt idx="737">
                  <c:v>1.2243444960314465</c:v>
                </c:pt>
                <c:pt idx="738">
                  <c:v>1.2266275427124382</c:v>
                </c:pt>
                <c:pt idx="739">
                  <c:v>1.2289163047633587</c:v>
                </c:pt>
                <c:pt idx="740">
                  <c:v>1.2312108380100919</c:v>
                </c:pt>
                <c:pt idx="741">
                  <c:v>1.2335111990335901</c:v>
                </c:pt>
                <c:pt idx="742">
                  <c:v>1.2358174451830626</c:v>
                </c:pt>
                <c:pt idx="743">
                  <c:v>1.2381296345894424</c:v>
                </c:pt>
                <c:pt idx="744">
                  <c:v>1.2404478261791443</c:v>
                </c:pt>
                <c:pt idx="745">
                  <c:v>1.2427720796881199</c:v>
                </c:pt>
                <c:pt idx="746">
                  <c:v>1.2451024556762158</c:v>
                </c:pt>
                <c:pt idx="747">
                  <c:v>1.2474390155418469</c:v>
                </c:pt>
                <c:pt idx="748">
                  <c:v>1.2497818215369856</c:v>
                </c:pt>
                <c:pt idx="749">
                  <c:v>1.2521309367824836</c:v>
                </c:pt>
                <c:pt idx="750">
                  <c:v>1.254486425283728</c:v>
                </c:pt>
                <c:pt idx="751">
                  <c:v>1.2568483519466465</c:v>
                </c:pt>
                <c:pt idx="752">
                  <c:v>1.2592167825940628</c:v>
                </c:pt>
                <c:pt idx="753">
                  <c:v>1.2615917839824213</c:v>
                </c:pt>
                <c:pt idx="754">
                  <c:v>1.2639734238188833</c:v>
                </c:pt>
                <c:pt idx="755">
                  <c:v>1.2663617707788055</c:v>
                </c:pt>
                <c:pt idx="756">
                  <c:v>1.2687568945236172</c:v>
                </c:pt>
                <c:pt idx="757">
                  <c:v>1.2711588657190966</c:v>
                </c:pt>
                <c:pt idx="758">
                  <c:v>1.2735677560540686</c:v>
                </c:pt>
                <c:pt idx="759">
                  <c:v>1.2759836382595222</c:v>
                </c:pt>
                <c:pt idx="760">
                  <c:v>1.2784065861281726</c:v>
                </c:pt>
                <c:pt idx="761">
                  <c:v>1.2808366745344708</c:v>
                </c:pt>
                <c:pt idx="762">
                  <c:v>1.2832739794550747</c:v>
                </c:pt>
                <c:pt idx="763">
                  <c:v>1.2857185779897979</c:v>
                </c:pt>
                <c:pt idx="764">
                  <c:v>1.2881705483830426</c:v>
                </c:pt>
                <c:pt idx="765">
                  <c:v>1.2906299700457398</c:v>
                </c:pt>
                <c:pt idx="766">
                  <c:v>1.2930969235778014</c:v>
                </c:pt>
                <c:pt idx="767">
                  <c:v>1.2955714907911009</c:v>
                </c:pt>
                <c:pt idx="768">
                  <c:v>1.2980537547330049</c:v>
                </c:pt>
                <c:pt idx="769">
                  <c:v>1.3005437997104594</c:v>
                </c:pt>
                <c:pt idx="770">
                  <c:v>1.3030417113146531</c:v>
                </c:pt>
                <c:pt idx="771">
                  <c:v>1.3055475764462758</c:v>
                </c:pt>
                <c:pt idx="772">
                  <c:v>1.3080614833413828</c:v>
                </c:pt>
                <c:pt idx="773">
                  <c:v>1.3105835215978883</c:v>
                </c:pt>
                <c:pt idx="774">
                  <c:v>1.3131137822027026</c:v>
                </c:pt>
                <c:pt idx="775">
                  <c:v>1.3156523575595325</c:v>
                </c:pt>
                <c:pt idx="776">
                  <c:v>1.3181993415173647</c:v>
                </c:pt>
                <c:pt idx="777">
                  <c:v>1.3207548293996514</c:v>
                </c:pt>
                <c:pt idx="778">
                  <c:v>1.3233189180342202</c:v>
                </c:pt>
                <c:pt idx="779">
                  <c:v>1.3258917057839252</c:v>
                </c:pt>
                <c:pt idx="780">
                  <c:v>1.3284732925780693</c:v>
                </c:pt>
                <c:pt idx="781">
                  <c:v>1.3310637799446097</c:v>
                </c:pt>
                <c:pt idx="782">
                  <c:v>1.3336632710431808</c:v>
                </c:pt>
                <c:pt idx="783">
                  <c:v>1.3362718706989531</c:v>
                </c:pt>
                <c:pt idx="784">
                  <c:v>1.33888968543735</c:v>
                </c:pt>
                <c:pt idx="785">
                  <c:v>1.3415168235196588</c:v>
                </c:pt>
                <c:pt idx="786">
                  <c:v>1.3441533949795534</c:v>
                </c:pt>
                <c:pt idx="787">
                  <c:v>1.3467995116605582</c:v>
                </c:pt>
                <c:pt idx="788">
                  <c:v>1.3494552872544912</c:v>
                </c:pt>
                <c:pt idx="789">
                  <c:v>1.3521208373408977</c:v>
                </c:pt>
                <c:pt idx="790">
                  <c:v>1.3547962794275286</c:v>
                </c:pt>
                <c:pt idx="791">
                  <c:v>1.3574817329918734</c:v>
                </c:pt>
                <c:pt idx="792">
                  <c:v>1.3601773195238007</c:v>
                </c:pt>
                <c:pt idx="793">
                  <c:v>1.362883162569323</c:v>
                </c:pt>
                <c:pt idx="794">
                  <c:v>1.3655993877755339</c:v>
                </c:pt>
                <c:pt idx="795">
                  <c:v>1.3683261229367538</c:v>
                </c:pt>
                <c:pt idx="796">
                  <c:v>1.3710634980419121</c:v>
                </c:pt>
                <c:pt idx="797">
                  <c:v>1.3738116453232183</c:v>
                </c:pt>
                <c:pt idx="798">
                  <c:v>1.3765706993061571</c:v>
                </c:pt>
                <c:pt idx="799">
                  <c:v>1.3793407968608493</c:v>
                </c:pt>
                <c:pt idx="800">
                  <c:v>1.3821220772548304</c:v>
                </c:pt>
                <c:pt idx="801">
                  <c:v>1.3849146822072758</c:v>
                </c:pt>
                <c:pt idx="802">
                  <c:v>1.3877187559447464</c:v>
                </c:pt>
                <c:pt idx="803">
                  <c:v>1.3905344452584791</c:v>
                </c:pt>
                <c:pt idx="804">
                  <c:v>1.3933618995632917</c:v>
                </c:pt>
                <c:pt idx="805">
                  <c:v>1.3962012709581424</c:v>
                </c:pt>
                <c:pt idx="806">
                  <c:v>1.3990527142884095</c:v>
                </c:pt>
                <c:pt idx="807">
                  <c:v>1.4019163872099489</c:v>
                </c:pt>
                <c:pt idx="808">
                  <c:v>1.4047924502549742</c:v>
                </c:pt>
                <c:pt idx="809">
                  <c:v>1.407681066899849</c:v>
                </c:pt>
                <c:pt idx="810">
                  <c:v>1.4105824036348271</c:v>
                </c:pt>
                <c:pt idx="811">
                  <c:v>1.4134966300358291</c:v>
                </c:pt>
                <c:pt idx="812">
                  <c:v>1.4164239188383161</c:v>
                </c:pt>
                <c:pt idx="813">
                  <c:v>1.4193644460133366</c:v>
                </c:pt>
                <c:pt idx="814">
                  <c:v>1.4223183908458177</c:v>
                </c:pt>
                <c:pt idx="815">
                  <c:v>1.4252859360151868</c:v>
                </c:pt>
                <c:pt idx="816">
                  <c:v>1.4282672676784007</c:v>
                </c:pt>
                <c:pt idx="817">
                  <c:v>1.4312625755554684</c:v>
                </c:pt>
                <c:pt idx="818">
                  <c:v>1.4342720530175572</c:v>
                </c:pt>
                <c:pt idx="819">
                  <c:v>1.4372958971777781</c:v>
                </c:pt>
                <c:pt idx="820">
                  <c:v>1.4403343089847378</c:v>
                </c:pt>
                <c:pt idx="821">
                  <c:v>1.4433874933189719</c:v>
                </c:pt>
                <c:pt idx="822">
                  <c:v>1.4464556590923465</c:v>
                </c:pt>
                <c:pt idx="823">
                  <c:v>1.449539019350556</c:v>
                </c:pt>
                <c:pt idx="824">
                  <c:v>1.4526377913788178</c:v>
                </c:pt>
                <c:pt idx="825">
                  <c:v>1.4557521968108891</c:v>
                </c:pt>
                <c:pt idx="826">
                  <c:v>1.4588824617415237</c:v>
                </c:pt>
                <c:pt idx="827">
                  <c:v>1.4620288168425071</c:v>
                </c:pt>
                <c:pt idx="828">
                  <c:v>1.4651914974823979</c:v>
                </c:pt>
                <c:pt idx="829">
                  <c:v>1.4683707438501181</c:v>
                </c:pt>
                <c:pt idx="830">
                  <c:v>1.4715668010825402</c:v>
                </c:pt>
                <c:pt idx="831">
                  <c:v>1.4747799193962214</c:v>
                </c:pt>
                <c:pt idx="832">
                  <c:v>1.4780103542234515</c:v>
                </c:pt>
                <c:pt idx="833">
                  <c:v>1.4812583663527805</c:v>
                </c:pt>
                <c:pt idx="834">
                  <c:v>1.4845242220741885</c:v>
                </c:pt>
                <c:pt idx="835">
                  <c:v>1.4878081933291067</c:v>
                </c:pt>
                <c:pt idx="836">
                  <c:v>1.4911105578654524</c:v>
                </c:pt>
                <c:pt idx="837">
                  <c:v>1.4944315993979034</c:v>
                </c:pt>
                <c:pt idx="838">
                  <c:v>1.4977716077735963</c:v>
                </c:pt>
                <c:pt idx="839">
                  <c:v>1.5011308791434992</c:v>
                </c:pt>
                <c:pt idx="840">
                  <c:v>1.504509716139653</c:v>
                </c:pt>
                <c:pt idx="841">
                  <c:v>1.5079084280585506</c:v>
                </c:pt>
                <c:pt idx="842">
                  <c:v>1.511327331050893</c:v>
                </c:pt>
                <c:pt idx="843">
                  <c:v>1.5147667483179843</c:v>
                </c:pt>
                <c:pt idx="844">
                  <c:v>1.5182270103150457</c:v>
                </c:pt>
                <c:pt idx="845">
                  <c:v>1.5217084549617441</c:v>
                </c:pt>
                <c:pt idx="846">
                  <c:v>1.525211427860226</c:v>
                </c:pt>
                <c:pt idx="847">
                  <c:v>1.5287362825209891</c:v>
                </c:pt>
                <c:pt idx="848">
                  <c:v>1.5322833805969118</c:v>
                </c:pt>
                <c:pt idx="849">
                  <c:v>1.53585309212581</c:v>
                </c:pt>
                <c:pt idx="850">
                  <c:v>1.5394457957818717</c:v>
                </c:pt>
                <c:pt idx="851">
                  <c:v>1.5430618791363684</c:v>
                </c:pt>
                <c:pt idx="852">
                  <c:v>1.5467017389280446</c:v>
                </c:pt>
                <c:pt idx="853">
                  <c:v>1.5503657813436171</c:v>
                </c:pt>
                <c:pt idx="854">
                  <c:v>1.5540544223088251</c:v>
                </c:pt>
                <c:pt idx="855">
                  <c:v>1.5577680877905185</c:v>
                </c:pt>
                <c:pt idx="856">
                  <c:v>1.5615072141102684</c:v>
                </c:pt>
                <c:pt idx="857">
                  <c:v>1.5652722482700236</c:v>
                </c:pt>
                <c:pt idx="858">
                  <c:v>1.5690636482903746</c:v>
                </c:pt>
                <c:pt idx="859">
                  <c:v>1.5728818835619967</c:v>
                </c:pt>
                <c:pt idx="860">
                  <c:v>1.5767274352108842</c:v>
                </c:pt>
                <c:pt idx="861">
                  <c:v>1.5806007964780207</c:v>
                </c:pt>
                <c:pt idx="862">
                  <c:v>1.5845024731141697</c:v>
                </c:pt>
                <c:pt idx="863">
                  <c:v>1.588432983790488</c:v>
                </c:pt>
                <c:pt idx="864">
                  <c:v>1.5923928605257367</c:v>
                </c:pt>
                <c:pt idx="865">
                  <c:v>1.5963826491308719</c:v>
                </c:pt>
                <c:pt idx="866">
                  <c:v>1.6004029096718597</c:v>
                </c:pt>
                <c:pt idx="867">
                  <c:v>1.6044542169516154</c:v>
                </c:pt>
                <c:pt idx="868">
                  <c:v>1.6085371610119972</c:v>
                </c:pt>
                <c:pt idx="869">
                  <c:v>1.6126523476568428</c:v>
                </c:pt>
                <c:pt idx="870">
                  <c:v>1.6168003989971211</c:v>
                </c:pt>
                <c:pt idx="871">
                  <c:v>1.6209819540192862</c:v>
                </c:pt>
                <c:pt idx="872">
                  <c:v>1.6251976691780321</c:v>
                </c:pt>
                <c:pt idx="873">
                  <c:v>1.6294482190146702</c:v>
                </c:pt>
                <c:pt idx="874">
                  <c:v>1.6337342968024853</c:v>
                </c:pt>
                <c:pt idx="875">
                  <c:v>1.6380566152204299</c:v>
                </c:pt>
                <c:pt idx="876">
                  <c:v>1.6424159070566704</c:v>
                </c:pt>
                <c:pt idx="877">
                  <c:v>1.6468129259435513</c:v>
                </c:pt>
                <c:pt idx="878">
                  <c:v>1.6512484471256408</c:v>
                </c:pt>
                <c:pt idx="879">
                  <c:v>1.6557232682626395</c:v>
                </c:pt>
                <c:pt idx="880">
                  <c:v>1.6602382102690445</c:v>
                </c:pt>
                <c:pt idx="881">
                  <c:v>1.6647941181925499</c:v>
                </c:pt>
                <c:pt idx="882">
                  <c:v>1.6693918621333528</c:v>
                </c:pt>
                <c:pt idx="883">
                  <c:v>1.6740323382065825</c:v>
                </c:pt>
                <c:pt idx="884">
                  <c:v>1.678716469550313</c:v>
                </c:pt>
                <c:pt idx="885">
                  <c:v>1.683445207381701</c:v>
                </c:pt>
                <c:pt idx="886">
                  <c:v>1.6882195321040125</c:v>
                </c:pt>
                <c:pt idx="887">
                  <c:v>1.6930404544674138</c:v>
                </c:pt>
                <c:pt idx="888">
                  <c:v>1.6979090167867141</c:v>
                </c:pt>
                <c:pt idx="889">
                  <c:v>1.7028262942193186</c:v>
                </c:pt>
                <c:pt idx="890">
                  <c:v>1.7077933961069847</c:v>
                </c:pt>
                <c:pt idx="891">
                  <c:v>1.71281146738517</c:v>
                </c:pt>
                <c:pt idx="892">
                  <c:v>1.7178816900640177</c:v>
                </c:pt>
                <c:pt idx="893">
                  <c:v>1.7230052847853479</c:v>
                </c:pt>
                <c:pt idx="894">
                  <c:v>1.7281835124602898</c:v>
                </c:pt>
                <c:pt idx="895">
                  <c:v>1.7334176759925373</c:v>
                </c:pt>
                <c:pt idx="896">
                  <c:v>1.738709122092577</c:v>
                </c:pt>
                <c:pt idx="897">
                  <c:v>1.7440592431886102</c:v>
                </c:pt>
                <c:pt idx="898">
                  <c:v>1.7494694794403247</c:v>
                </c:pt>
                <c:pt idx="899">
                  <c:v>1.7549413208621185</c:v>
                </c:pt>
                <c:pt idx="900">
                  <c:v>1.7604763095628733</c:v>
                </c:pt>
                <c:pt idx="901">
                  <c:v>1.7660760421099173</c:v>
                </c:pt>
                <c:pt idx="902">
                  <c:v>1.7717421720253919</c:v>
                </c:pt>
                <c:pt idx="903">
                  <c:v>1.7774764124238915</c:v>
                </c:pt>
                <c:pt idx="904">
                  <c:v>1.7832805388008819</c:v>
                </c:pt>
                <c:pt idx="905">
                  <c:v>1.7891563919822533</c:v>
                </c:pt>
                <c:pt idx="906">
                  <c:v>1.795105881246051</c:v>
                </c:pt>
                <c:pt idx="907">
                  <c:v>1.8011309876284538</c:v>
                </c:pt>
                <c:pt idx="908">
                  <c:v>1.8072337674269519</c:v>
                </c:pt>
                <c:pt idx="909">
                  <c:v>1.8134163559147867</c:v>
                </c:pt>
                <c:pt idx="910">
                  <c:v>1.8196809712818673</c:v>
                </c:pt>
                <c:pt idx="911">
                  <c:v>1.8260299188186844</c:v>
                </c:pt>
                <c:pt idx="912">
                  <c:v>1.832465595361094</c:v>
                </c:pt>
                <c:pt idx="913">
                  <c:v>1.838990494015452</c:v>
                </c:pt>
                <c:pt idx="914">
                  <c:v>1.8456072091851854</c:v>
                </c:pt>
                <c:pt idx="915">
                  <c:v>1.8523184419218448</c:v>
                </c:pt>
                <c:pt idx="916">
                  <c:v>1.8591270056256404</c:v>
                </c:pt>
                <c:pt idx="917">
                  <c:v>1.8660358321227992</c:v>
                </c:pt>
                <c:pt idx="918">
                  <c:v>1.8730479781494678</c:v>
                </c:pt>
                <c:pt idx="919">
                  <c:v>1.8801666322747796</c:v>
                </c:pt>
                <c:pt idx="920">
                  <c:v>1.8873951222986021</c:v>
                </c:pt>
                <c:pt idx="921">
                  <c:v>1.8947369231629443</c:v>
                </c:pt>
                <c:pt idx="922">
                  <c:v>1.9021956654197041</c:v>
                </c:pt>
                <c:pt idx="923">
                  <c:v>1.9097751443015656</c:v>
                </c:pt>
                <c:pt idx="924">
                  <c:v>1.9174793294475079</c:v>
                </c:pt>
                <c:pt idx="925">
                  <c:v>1.9253123753394727</c:v>
                </c:pt>
                <c:pt idx="926">
                  <c:v>1.933278632512454</c:v>
                </c:pt>
                <c:pt idx="927">
                  <c:v>1.9413826596067199</c:v>
                </c:pt>
                <c:pt idx="928">
                  <c:v>1.9496292363378642</c:v>
                </c:pt>
                <c:pt idx="929">
                  <c:v>1.958023377468548</c:v>
                </c:pt>
                <c:pt idx="930">
                  <c:v>1.9665703478745646</c:v>
                </c:pt>
                <c:pt idx="931">
                  <c:v>1.9752756788080372</c:v>
                </c:pt>
                <c:pt idx="932">
                  <c:v>1.9841451854717373</c:v>
                </c:pt>
                <c:pt idx="933">
                  <c:v>1.993184986031374</c:v>
                </c:pt>
                <c:pt idx="934">
                  <c:v>2.0024015222068963</c:v>
                </c:pt>
                <c:pt idx="935">
                  <c:v>2.0118015816002224</c:v>
                </c:pt>
                <c:pt idx="936">
                  <c:v>2.0213923219350818</c:v>
                </c:pt>
                <c:pt idx="937">
                  <c:v>2.0311812974055599</c:v>
                </c:pt>
                <c:pt idx="938">
                  <c:v>2.0411764873536002</c:v>
                </c:pt>
                <c:pt idx="939">
                  <c:v>2.0513863275226742</c:v>
                </c:pt>
                <c:pt idx="940">
                  <c:v>2.0618197441656587</c:v>
                </c:pt>
                <c:pt idx="941">
                  <c:v>2.0724861913201447</c:v>
                </c:pt>
                <c:pt idx="942">
                  <c:v>2.0833956916047045</c:v>
                </c:pt>
                <c:pt idx="943">
                  <c:v>2.094558880936058</c:v>
                </c:pt>
                <c:pt idx="944">
                  <c:v>2.1059870576202893</c:v>
                </c:pt>
                <c:pt idx="945">
                  <c:v>2.1176922363329642</c:v>
                </c:pt>
                <c:pt idx="946">
                  <c:v>2.1296872075739994</c:v>
                </c:pt>
                <c:pt idx="947">
                  <c:v>2.1419856032658835</c:v>
                </c:pt>
                <c:pt idx="948">
                  <c:v>2.1546019692596312</c:v>
                </c:pt>
                <c:pt idx="949">
                  <c:v>2.1675518456249261</c:v>
                </c:pt>
                <c:pt idx="950">
                  <c:v>2.1808518557316843</c:v>
                </c:pt>
                <c:pt idx="951">
                  <c:v>2.1945198052836243</c:v>
                </c:pt>
                <c:pt idx="952">
                  <c:v>2.2085747926450763</c:v>
                </c:pt>
                <c:pt idx="953">
                  <c:v>2.2230373320149872</c:v>
                </c:pt>
                <c:pt idx="954">
                  <c:v>2.2379294912543446</c:v>
                </c:pt>
                <c:pt idx="955">
                  <c:v>2.2532750464725799</c:v>
                </c:pt>
                <c:pt idx="956">
                  <c:v>2.2690996558355563</c:v>
                </c:pt>
                <c:pt idx="957">
                  <c:v>2.2854310554848758</c:v>
                </c:pt>
                <c:pt idx="958">
                  <c:v>2.3022992809714369</c:v>
                </c:pt>
                <c:pt idx="959">
                  <c:v>2.319736918225014</c:v>
                </c:pt>
                <c:pt idx="960">
                  <c:v>2.3377793888313114</c:v>
                </c:pt>
                <c:pt idx="961">
                  <c:v>2.3564652752999793</c:v>
                </c:pt>
                <c:pt idx="962">
                  <c:v>2.3758366931219159</c:v>
                </c:pt>
                <c:pt idx="963">
                  <c:v>2.3959397177833504</c:v>
                </c:pt>
                <c:pt idx="964">
                  <c:v>2.4168248765947871</c:v>
                </c:pt>
                <c:pt idx="965">
                  <c:v>2.438547717290882</c:v>
                </c:pt>
                <c:pt idx="966">
                  <c:v>2.4611694679768226</c:v>
                </c:pt>
                <c:pt idx="967">
                  <c:v>2.4847578062854541</c:v>
                </c:pt>
                <c:pt idx="968">
                  <c:v>2.5093877597657106</c:v>
                </c:pt>
                <c:pt idx="969">
                  <c:v>2.5351427648102307</c:v>
                </c:pt>
                <c:pt idx="970">
                  <c:v>2.5621159182033844</c:v>
                </c:pt>
                <c:pt idx="971">
                  <c:v>2.5904114641139335</c:v>
                </c:pt>
                <c:pt idx="972">
                  <c:v>2.6201465707313467</c:v>
                </c:pt>
                <c:pt idx="973">
                  <c:v>2.6514534656695465</c:v>
                </c:pt>
                <c:pt idx="974">
                  <c:v>2.6844820190223482</c:v>
                </c:pt>
                <c:pt idx="975">
                  <c:v>2.7194028893710587</c:v>
                </c:pt>
                <c:pt idx="976">
                  <c:v>2.756411383726677</c:v>
                </c:pt>
                <c:pt idx="977">
                  <c:v>2.7957322311244388</c:v>
                </c:pt>
                <c:pt idx="978">
                  <c:v>2.8376255369563057</c:v>
                </c:pt>
                <c:pt idx="979">
                  <c:v>2.8823942794626345</c:v>
                </c:pt>
                <c:pt idx="980">
                  <c:v>2.9303938437728672</c:v>
                </c:pt>
                <c:pt idx="981">
                  <c:v>2.9820442820631277</c:v>
                </c:pt>
                <c:pt idx="982">
                  <c:v>3.0378462716443169</c:v>
                </c:pt>
                <c:pt idx="983">
                  <c:v>3.0984021657669616</c:v>
                </c:pt>
                <c:pt idx="984">
                  <c:v>3.1644441764292077</c:v>
                </c:pt>
                <c:pt idx="985">
                  <c:v>3.2368727327060927</c:v>
                </c:pt>
                <c:pt idx="986">
                  <c:v>3.3168096623122167</c:v>
                </c:pt>
                <c:pt idx="987">
                  <c:v>3.4056734792487702</c:v>
                </c:pt>
                <c:pt idx="988">
                  <c:v>3.5052885277375121</c:v>
                </c:pt>
                <c:pt idx="989">
                  <c:v>3.6180475833422623</c:v>
                </c:pt>
                <c:pt idx="990">
                  <c:v>3.7471618913677815</c:v>
                </c:pt>
                <c:pt idx="991">
                  <c:v>3.8970602590811843</c:v>
                </c:pt>
                <c:pt idx="992">
                  <c:v>4.0740550438700138</c:v>
                </c:pt>
                <c:pt idx="993">
                  <c:v>4.2875153566910624</c:v>
                </c:pt>
                <c:pt idx="994">
                  <c:v>4.5520779230891879</c:v>
                </c:pt>
                <c:pt idx="995">
                  <c:v>4.892189945074211</c:v>
                </c:pt>
                <c:pt idx="996">
                  <c:v>5.3525886450165903</c:v>
                </c:pt>
                <c:pt idx="997">
                  <c:v>6.0267883359083436</c:v>
                </c:pt>
                <c:pt idx="998">
                  <c:v>7.1571664821712382</c:v>
                </c:pt>
                <c:pt idx="999">
                  <c:v>9.7077264064306164</c:v>
                </c:pt>
              </c:numCache>
            </c:numRef>
          </c:yVal>
          <c:smooth val="0"/>
        </c:ser>
        <c:ser>
          <c:idx val="8"/>
          <c:order val="8"/>
          <c:tx>
            <c:strRef>
              <c:f>APropertiesDimless!$U$6</c:f>
              <c:strCache>
                <c:ptCount val="1"/>
                <c:pt idx="0">
                  <c:v>Avg</c:v>
                </c:pt>
              </c:strCache>
            </c:strRef>
          </c:tx>
          <c:spPr>
            <a:ln>
              <a:prstDash val="sysDash"/>
            </a:ln>
          </c:spPr>
          <c:marker>
            <c:symbol val="none"/>
          </c:marker>
          <c:xVal>
            <c:numRef>
              <c:f>APropertiesDimless!$L$7:$L$1007</c:f>
              <c:numCache>
                <c:formatCode>0.000</c:formatCode>
                <c:ptCount val="1001"/>
                <c:pt idx="0">
                  <c:v>0</c:v>
                </c:pt>
                <c:pt idx="1">
                  <c:v>1E-3</c:v>
                </c:pt>
                <c:pt idx="2">
                  <c:v>2E-3</c:v>
                </c:pt>
                <c:pt idx="3">
                  <c:v>3.0000000000000001E-3</c:v>
                </c:pt>
                <c:pt idx="4">
                  <c:v>4.0000000000000001E-3</c:v>
                </c:pt>
                <c:pt idx="5">
                  <c:v>5.0000000000000001E-3</c:v>
                </c:pt>
                <c:pt idx="6">
                  <c:v>6.0000000000000001E-3</c:v>
                </c:pt>
                <c:pt idx="7">
                  <c:v>7.0000000000000001E-3</c:v>
                </c:pt>
                <c:pt idx="8">
                  <c:v>8.0000000000000002E-3</c:v>
                </c:pt>
                <c:pt idx="9">
                  <c:v>8.9999999999999993E-3</c:v>
                </c:pt>
                <c:pt idx="10">
                  <c:v>0.01</c:v>
                </c:pt>
                <c:pt idx="11">
                  <c:v>1.0999999999999999E-2</c:v>
                </c:pt>
                <c:pt idx="12">
                  <c:v>1.2E-2</c:v>
                </c:pt>
                <c:pt idx="13">
                  <c:v>1.2999999999999999E-2</c:v>
                </c:pt>
                <c:pt idx="14">
                  <c:v>1.4E-2</c:v>
                </c:pt>
                <c:pt idx="15">
                  <c:v>1.4999999999999999E-2</c:v>
                </c:pt>
                <c:pt idx="16">
                  <c:v>1.6E-2</c:v>
                </c:pt>
                <c:pt idx="17">
                  <c:v>1.7000000000000001E-2</c:v>
                </c:pt>
                <c:pt idx="18">
                  <c:v>1.7999999999999999E-2</c:v>
                </c:pt>
                <c:pt idx="19">
                  <c:v>1.9E-2</c:v>
                </c:pt>
                <c:pt idx="20">
                  <c:v>0.02</c:v>
                </c:pt>
                <c:pt idx="21">
                  <c:v>2.1000000000000001E-2</c:v>
                </c:pt>
                <c:pt idx="22">
                  <c:v>2.1999999999999999E-2</c:v>
                </c:pt>
                <c:pt idx="23">
                  <c:v>2.3E-2</c:v>
                </c:pt>
                <c:pt idx="24">
                  <c:v>2.4E-2</c:v>
                </c:pt>
                <c:pt idx="25">
                  <c:v>2.5000000000000001E-2</c:v>
                </c:pt>
                <c:pt idx="26">
                  <c:v>2.5999999999999999E-2</c:v>
                </c:pt>
                <c:pt idx="27">
                  <c:v>2.7E-2</c:v>
                </c:pt>
                <c:pt idx="28">
                  <c:v>2.8000000000000001E-2</c:v>
                </c:pt>
                <c:pt idx="29">
                  <c:v>2.9000000000000001E-2</c:v>
                </c:pt>
                <c:pt idx="30">
                  <c:v>0.03</c:v>
                </c:pt>
                <c:pt idx="31">
                  <c:v>3.1E-2</c:v>
                </c:pt>
                <c:pt idx="32">
                  <c:v>3.2000000000000001E-2</c:v>
                </c:pt>
                <c:pt idx="33">
                  <c:v>3.3000000000000002E-2</c:v>
                </c:pt>
                <c:pt idx="34">
                  <c:v>3.4000000000000002E-2</c:v>
                </c:pt>
                <c:pt idx="35">
                  <c:v>3.5000000000000003E-2</c:v>
                </c:pt>
                <c:pt idx="36">
                  <c:v>3.5999999999999997E-2</c:v>
                </c:pt>
                <c:pt idx="37">
                  <c:v>3.6999999999999998E-2</c:v>
                </c:pt>
                <c:pt idx="38">
                  <c:v>3.7999999999999999E-2</c:v>
                </c:pt>
                <c:pt idx="39">
                  <c:v>3.9E-2</c:v>
                </c:pt>
                <c:pt idx="40">
                  <c:v>0.04</c:v>
                </c:pt>
                <c:pt idx="41">
                  <c:v>4.1000000000000002E-2</c:v>
                </c:pt>
                <c:pt idx="42">
                  <c:v>4.2000000000000003E-2</c:v>
                </c:pt>
                <c:pt idx="43">
                  <c:v>4.2999999999999997E-2</c:v>
                </c:pt>
                <c:pt idx="44">
                  <c:v>4.3999999999999997E-2</c:v>
                </c:pt>
                <c:pt idx="45">
                  <c:v>4.4999999999999998E-2</c:v>
                </c:pt>
                <c:pt idx="46">
                  <c:v>4.5999999999999999E-2</c:v>
                </c:pt>
                <c:pt idx="47">
                  <c:v>4.7E-2</c:v>
                </c:pt>
                <c:pt idx="48">
                  <c:v>4.8000000000000001E-2</c:v>
                </c:pt>
                <c:pt idx="49">
                  <c:v>4.9000000000000002E-2</c:v>
                </c:pt>
                <c:pt idx="50">
                  <c:v>0.05</c:v>
                </c:pt>
                <c:pt idx="51">
                  <c:v>5.0999999999999997E-2</c:v>
                </c:pt>
                <c:pt idx="52">
                  <c:v>5.1999999999999998E-2</c:v>
                </c:pt>
                <c:pt idx="53">
                  <c:v>5.2999999999999999E-2</c:v>
                </c:pt>
                <c:pt idx="54">
                  <c:v>5.3999999999999999E-2</c:v>
                </c:pt>
                <c:pt idx="55">
                  <c:v>5.5E-2</c:v>
                </c:pt>
                <c:pt idx="56">
                  <c:v>5.6000000000000001E-2</c:v>
                </c:pt>
                <c:pt idx="57">
                  <c:v>5.7000000000000002E-2</c:v>
                </c:pt>
                <c:pt idx="58">
                  <c:v>5.8000000000000003E-2</c:v>
                </c:pt>
                <c:pt idx="59">
                  <c:v>5.8999999999999997E-2</c:v>
                </c:pt>
                <c:pt idx="60">
                  <c:v>0.06</c:v>
                </c:pt>
                <c:pt idx="61">
                  <c:v>6.0999999999999999E-2</c:v>
                </c:pt>
                <c:pt idx="62">
                  <c:v>6.2E-2</c:v>
                </c:pt>
                <c:pt idx="63">
                  <c:v>6.3E-2</c:v>
                </c:pt>
                <c:pt idx="64">
                  <c:v>6.4000000000000001E-2</c:v>
                </c:pt>
                <c:pt idx="65">
                  <c:v>6.5000000000000002E-2</c:v>
                </c:pt>
                <c:pt idx="66">
                  <c:v>6.6000000000000003E-2</c:v>
                </c:pt>
                <c:pt idx="67">
                  <c:v>6.7000000000000004E-2</c:v>
                </c:pt>
                <c:pt idx="68">
                  <c:v>6.8000000000000005E-2</c:v>
                </c:pt>
                <c:pt idx="69">
                  <c:v>6.9000000000000006E-2</c:v>
                </c:pt>
                <c:pt idx="70">
                  <c:v>7.0000000000000007E-2</c:v>
                </c:pt>
                <c:pt idx="71">
                  <c:v>7.0999999999999994E-2</c:v>
                </c:pt>
                <c:pt idx="72">
                  <c:v>7.1999999999999995E-2</c:v>
                </c:pt>
                <c:pt idx="73">
                  <c:v>7.2999999999999995E-2</c:v>
                </c:pt>
                <c:pt idx="74">
                  <c:v>7.3999999999999996E-2</c:v>
                </c:pt>
                <c:pt idx="75">
                  <c:v>7.4999999999999997E-2</c:v>
                </c:pt>
                <c:pt idx="76">
                  <c:v>7.5999999999999998E-2</c:v>
                </c:pt>
                <c:pt idx="77">
                  <c:v>7.6999999999999999E-2</c:v>
                </c:pt>
                <c:pt idx="78">
                  <c:v>7.8E-2</c:v>
                </c:pt>
                <c:pt idx="79">
                  <c:v>7.9000000000000001E-2</c:v>
                </c:pt>
                <c:pt idx="80">
                  <c:v>0.08</c:v>
                </c:pt>
                <c:pt idx="81">
                  <c:v>8.1000000000000003E-2</c:v>
                </c:pt>
                <c:pt idx="82">
                  <c:v>8.2000000000000003E-2</c:v>
                </c:pt>
                <c:pt idx="83">
                  <c:v>8.3000000000000004E-2</c:v>
                </c:pt>
                <c:pt idx="84">
                  <c:v>8.4000000000000005E-2</c:v>
                </c:pt>
                <c:pt idx="85">
                  <c:v>8.5000000000000006E-2</c:v>
                </c:pt>
                <c:pt idx="86">
                  <c:v>8.5999999999999993E-2</c:v>
                </c:pt>
                <c:pt idx="87">
                  <c:v>8.6999999999999994E-2</c:v>
                </c:pt>
                <c:pt idx="88">
                  <c:v>8.7999999999999995E-2</c:v>
                </c:pt>
                <c:pt idx="89">
                  <c:v>8.8999999999999996E-2</c:v>
                </c:pt>
                <c:pt idx="90">
                  <c:v>0.09</c:v>
                </c:pt>
                <c:pt idx="91">
                  <c:v>9.0999999999999998E-2</c:v>
                </c:pt>
                <c:pt idx="92">
                  <c:v>9.1999999999999998E-2</c:v>
                </c:pt>
                <c:pt idx="93">
                  <c:v>9.2999999999999999E-2</c:v>
                </c:pt>
                <c:pt idx="94">
                  <c:v>9.4E-2</c:v>
                </c:pt>
                <c:pt idx="95">
                  <c:v>9.5000000000000001E-2</c:v>
                </c:pt>
                <c:pt idx="96">
                  <c:v>9.6000000000000002E-2</c:v>
                </c:pt>
                <c:pt idx="97">
                  <c:v>9.7000000000000003E-2</c:v>
                </c:pt>
                <c:pt idx="98">
                  <c:v>9.8000000000000004E-2</c:v>
                </c:pt>
                <c:pt idx="99">
                  <c:v>9.9000000000000005E-2</c:v>
                </c:pt>
                <c:pt idx="100">
                  <c:v>0.1</c:v>
                </c:pt>
                <c:pt idx="101">
                  <c:v>0.10100000000000001</c:v>
                </c:pt>
                <c:pt idx="102">
                  <c:v>0.10199999999999999</c:v>
                </c:pt>
                <c:pt idx="103">
                  <c:v>0.10299999999999999</c:v>
                </c:pt>
                <c:pt idx="104">
                  <c:v>0.104</c:v>
                </c:pt>
                <c:pt idx="105">
                  <c:v>0.105</c:v>
                </c:pt>
                <c:pt idx="106">
                  <c:v>0.106</c:v>
                </c:pt>
                <c:pt idx="107">
                  <c:v>0.107</c:v>
                </c:pt>
                <c:pt idx="108">
                  <c:v>0.108</c:v>
                </c:pt>
                <c:pt idx="109">
                  <c:v>0.109</c:v>
                </c:pt>
                <c:pt idx="110">
                  <c:v>0.11</c:v>
                </c:pt>
                <c:pt idx="111">
                  <c:v>0.111</c:v>
                </c:pt>
                <c:pt idx="112">
                  <c:v>0.112</c:v>
                </c:pt>
                <c:pt idx="113">
                  <c:v>0.113</c:v>
                </c:pt>
                <c:pt idx="114">
                  <c:v>0.114</c:v>
                </c:pt>
                <c:pt idx="115">
                  <c:v>0.115</c:v>
                </c:pt>
                <c:pt idx="116">
                  <c:v>0.11600000000000001</c:v>
                </c:pt>
                <c:pt idx="117">
                  <c:v>0.11700000000000001</c:v>
                </c:pt>
                <c:pt idx="118">
                  <c:v>0.11799999999999999</c:v>
                </c:pt>
                <c:pt idx="119">
                  <c:v>0.11899999999999999</c:v>
                </c:pt>
                <c:pt idx="120">
                  <c:v>0.12</c:v>
                </c:pt>
                <c:pt idx="121">
                  <c:v>0.121</c:v>
                </c:pt>
                <c:pt idx="122">
                  <c:v>0.122</c:v>
                </c:pt>
                <c:pt idx="123">
                  <c:v>0.123</c:v>
                </c:pt>
                <c:pt idx="124">
                  <c:v>0.124</c:v>
                </c:pt>
                <c:pt idx="125">
                  <c:v>0.125</c:v>
                </c:pt>
                <c:pt idx="126">
                  <c:v>0.126</c:v>
                </c:pt>
                <c:pt idx="127">
                  <c:v>0.127</c:v>
                </c:pt>
                <c:pt idx="128">
                  <c:v>0.128</c:v>
                </c:pt>
                <c:pt idx="129">
                  <c:v>0.129</c:v>
                </c:pt>
                <c:pt idx="130">
                  <c:v>0.13</c:v>
                </c:pt>
                <c:pt idx="131">
                  <c:v>0.13100000000000001</c:v>
                </c:pt>
                <c:pt idx="132">
                  <c:v>0.13200000000000001</c:v>
                </c:pt>
                <c:pt idx="133">
                  <c:v>0.13300000000000001</c:v>
                </c:pt>
                <c:pt idx="134">
                  <c:v>0.13400000000000001</c:v>
                </c:pt>
                <c:pt idx="135">
                  <c:v>0.13500000000000001</c:v>
                </c:pt>
                <c:pt idx="136">
                  <c:v>0.13600000000000001</c:v>
                </c:pt>
                <c:pt idx="137">
                  <c:v>0.13700000000000001</c:v>
                </c:pt>
                <c:pt idx="138">
                  <c:v>0.13800000000000001</c:v>
                </c:pt>
                <c:pt idx="139">
                  <c:v>0.13900000000000001</c:v>
                </c:pt>
                <c:pt idx="140">
                  <c:v>0.14000000000000001</c:v>
                </c:pt>
                <c:pt idx="141">
                  <c:v>0.14099999999999999</c:v>
                </c:pt>
                <c:pt idx="142">
                  <c:v>0.14199999999999999</c:v>
                </c:pt>
                <c:pt idx="143">
                  <c:v>0.14299999999999999</c:v>
                </c:pt>
                <c:pt idx="144">
                  <c:v>0.14399999999999999</c:v>
                </c:pt>
                <c:pt idx="145">
                  <c:v>0.14499999999999999</c:v>
                </c:pt>
                <c:pt idx="146">
                  <c:v>0.14599999999999999</c:v>
                </c:pt>
                <c:pt idx="147">
                  <c:v>0.14699999999999999</c:v>
                </c:pt>
                <c:pt idx="148">
                  <c:v>0.14799999999999999</c:v>
                </c:pt>
                <c:pt idx="149">
                  <c:v>0.14899999999999999</c:v>
                </c:pt>
                <c:pt idx="150">
                  <c:v>0.15</c:v>
                </c:pt>
                <c:pt idx="151">
                  <c:v>0.151</c:v>
                </c:pt>
                <c:pt idx="152">
                  <c:v>0.152</c:v>
                </c:pt>
                <c:pt idx="153">
                  <c:v>0.153</c:v>
                </c:pt>
                <c:pt idx="154">
                  <c:v>0.154</c:v>
                </c:pt>
                <c:pt idx="155">
                  <c:v>0.155</c:v>
                </c:pt>
                <c:pt idx="156">
                  <c:v>0.156</c:v>
                </c:pt>
                <c:pt idx="157">
                  <c:v>0.157</c:v>
                </c:pt>
                <c:pt idx="158">
                  <c:v>0.158</c:v>
                </c:pt>
                <c:pt idx="159">
                  <c:v>0.159</c:v>
                </c:pt>
                <c:pt idx="160">
                  <c:v>0.16</c:v>
                </c:pt>
                <c:pt idx="161">
                  <c:v>0.161</c:v>
                </c:pt>
                <c:pt idx="162">
                  <c:v>0.16200000000000001</c:v>
                </c:pt>
                <c:pt idx="163">
                  <c:v>0.16300000000000001</c:v>
                </c:pt>
                <c:pt idx="164">
                  <c:v>0.16400000000000001</c:v>
                </c:pt>
                <c:pt idx="165">
                  <c:v>0.16500000000000001</c:v>
                </c:pt>
                <c:pt idx="166">
                  <c:v>0.16600000000000001</c:v>
                </c:pt>
                <c:pt idx="167">
                  <c:v>0.16700000000000001</c:v>
                </c:pt>
                <c:pt idx="168">
                  <c:v>0.16800000000000001</c:v>
                </c:pt>
                <c:pt idx="169">
                  <c:v>0.16900000000000001</c:v>
                </c:pt>
                <c:pt idx="170">
                  <c:v>0.17</c:v>
                </c:pt>
                <c:pt idx="171">
                  <c:v>0.17100000000000001</c:v>
                </c:pt>
                <c:pt idx="172">
                  <c:v>0.17199999999999999</c:v>
                </c:pt>
                <c:pt idx="173">
                  <c:v>0.17299999999999999</c:v>
                </c:pt>
                <c:pt idx="174">
                  <c:v>0.17399999999999999</c:v>
                </c:pt>
                <c:pt idx="175">
                  <c:v>0.17499999999999999</c:v>
                </c:pt>
                <c:pt idx="176">
                  <c:v>0.17599999999999999</c:v>
                </c:pt>
                <c:pt idx="177">
                  <c:v>0.17699999999999999</c:v>
                </c:pt>
                <c:pt idx="178">
                  <c:v>0.17799999999999999</c:v>
                </c:pt>
                <c:pt idx="179">
                  <c:v>0.17899999999999999</c:v>
                </c:pt>
                <c:pt idx="180">
                  <c:v>0.18</c:v>
                </c:pt>
                <c:pt idx="181">
                  <c:v>0.18099999999999999</c:v>
                </c:pt>
                <c:pt idx="182">
                  <c:v>0.182</c:v>
                </c:pt>
                <c:pt idx="183">
                  <c:v>0.183</c:v>
                </c:pt>
                <c:pt idx="184">
                  <c:v>0.184</c:v>
                </c:pt>
                <c:pt idx="185">
                  <c:v>0.185</c:v>
                </c:pt>
                <c:pt idx="186">
                  <c:v>0.186</c:v>
                </c:pt>
                <c:pt idx="187">
                  <c:v>0.187</c:v>
                </c:pt>
                <c:pt idx="188">
                  <c:v>0.188</c:v>
                </c:pt>
                <c:pt idx="189">
                  <c:v>0.189</c:v>
                </c:pt>
                <c:pt idx="190">
                  <c:v>0.19</c:v>
                </c:pt>
                <c:pt idx="191">
                  <c:v>0.191</c:v>
                </c:pt>
                <c:pt idx="192">
                  <c:v>0.192</c:v>
                </c:pt>
                <c:pt idx="193">
                  <c:v>0.193</c:v>
                </c:pt>
                <c:pt idx="194">
                  <c:v>0.19400000000000001</c:v>
                </c:pt>
                <c:pt idx="195">
                  <c:v>0.19500000000000001</c:v>
                </c:pt>
                <c:pt idx="196">
                  <c:v>0.19600000000000001</c:v>
                </c:pt>
                <c:pt idx="197">
                  <c:v>0.19700000000000001</c:v>
                </c:pt>
                <c:pt idx="198">
                  <c:v>0.19800000000000001</c:v>
                </c:pt>
                <c:pt idx="199">
                  <c:v>0.19900000000000001</c:v>
                </c:pt>
                <c:pt idx="200">
                  <c:v>0.2</c:v>
                </c:pt>
                <c:pt idx="201">
                  <c:v>0.20100000000000001</c:v>
                </c:pt>
                <c:pt idx="202">
                  <c:v>0.20200000000000001</c:v>
                </c:pt>
                <c:pt idx="203">
                  <c:v>0.20300000000000001</c:v>
                </c:pt>
                <c:pt idx="204">
                  <c:v>0.20399999999999999</c:v>
                </c:pt>
                <c:pt idx="205">
                  <c:v>0.20499999999999999</c:v>
                </c:pt>
                <c:pt idx="206">
                  <c:v>0.20599999999999999</c:v>
                </c:pt>
                <c:pt idx="207">
                  <c:v>0.20699999999999999</c:v>
                </c:pt>
                <c:pt idx="208">
                  <c:v>0.20799999999999999</c:v>
                </c:pt>
                <c:pt idx="209">
                  <c:v>0.20899999999999999</c:v>
                </c:pt>
                <c:pt idx="210">
                  <c:v>0.21</c:v>
                </c:pt>
                <c:pt idx="211">
                  <c:v>0.21099999999999999</c:v>
                </c:pt>
                <c:pt idx="212">
                  <c:v>0.21199999999999999</c:v>
                </c:pt>
                <c:pt idx="213">
                  <c:v>0.21299999999999999</c:v>
                </c:pt>
                <c:pt idx="214">
                  <c:v>0.214</c:v>
                </c:pt>
                <c:pt idx="215">
                  <c:v>0.215</c:v>
                </c:pt>
                <c:pt idx="216">
                  <c:v>0.216</c:v>
                </c:pt>
                <c:pt idx="217">
                  <c:v>0.217</c:v>
                </c:pt>
                <c:pt idx="218">
                  <c:v>0.218</c:v>
                </c:pt>
                <c:pt idx="219">
                  <c:v>0.219</c:v>
                </c:pt>
                <c:pt idx="220">
                  <c:v>0.22</c:v>
                </c:pt>
                <c:pt idx="221">
                  <c:v>0.221</c:v>
                </c:pt>
                <c:pt idx="222">
                  <c:v>0.222</c:v>
                </c:pt>
                <c:pt idx="223">
                  <c:v>0.223</c:v>
                </c:pt>
                <c:pt idx="224">
                  <c:v>0.224</c:v>
                </c:pt>
                <c:pt idx="225">
                  <c:v>0.22500000000000001</c:v>
                </c:pt>
                <c:pt idx="226">
                  <c:v>0.22600000000000001</c:v>
                </c:pt>
                <c:pt idx="227">
                  <c:v>0.22700000000000001</c:v>
                </c:pt>
                <c:pt idx="228">
                  <c:v>0.22800000000000001</c:v>
                </c:pt>
                <c:pt idx="229">
                  <c:v>0.22900000000000001</c:v>
                </c:pt>
                <c:pt idx="230">
                  <c:v>0.23</c:v>
                </c:pt>
                <c:pt idx="231">
                  <c:v>0.23100000000000001</c:v>
                </c:pt>
                <c:pt idx="232">
                  <c:v>0.23200000000000001</c:v>
                </c:pt>
                <c:pt idx="233">
                  <c:v>0.23300000000000001</c:v>
                </c:pt>
                <c:pt idx="234">
                  <c:v>0.23400000000000001</c:v>
                </c:pt>
                <c:pt idx="235">
                  <c:v>0.23499999999999999</c:v>
                </c:pt>
                <c:pt idx="236">
                  <c:v>0.23599999999999999</c:v>
                </c:pt>
                <c:pt idx="237">
                  <c:v>0.23699999999999999</c:v>
                </c:pt>
                <c:pt idx="238">
                  <c:v>0.23799999999999999</c:v>
                </c:pt>
                <c:pt idx="239">
                  <c:v>0.23899999999999999</c:v>
                </c:pt>
                <c:pt idx="240">
                  <c:v>0.24</c:v>
                </c:pt>
                <c:pt idx="241">
                  <c:v>0.24099999999999999</c:v>
                </c:pt>
                <c:pt idx="242">
                  <c:v>0.24199999999999999</c:v>
                </c:pt>
                <c:pt idx="243">
                  <c:v>0.24299999999999999</c:v>
                </c:pt>
                <c:pt idx="244">
                  <c:v>0.24399999999999999</c:v>
                </c:pt>
                <c:pt idx="245">
                  <c:v>0.245</c:v>
                </c:pt>
                <c:pt idx="246">
                  <c:v>0.246</c:v>
                </c:pt>
                <c:pt idx="247">
                  <c:v>0.247</c:v>
                </c:pt>
                <c:pt idx="248">
                  <c:v>0.248</c:v>
                </c:pt>
                <c:pt idx="249">
                  <c:v>0.249</c:v>
                </c:pt>
                <c:pt idx="250">
                  <c:v>0.25</c:v>
                </c:pt>
                <c:pt idx="251">
                  <c:v>0.251</c:v>
                </c:pt>
                <c:pt idx="252">
                  <c:v>0.252</c:v>
                </c:pt>
                <c:pt idx="253">
                  <c:v>0.253</c:v>
                </c:pt>
                <c:pt idx="254">
                  <c:v>0.254</c:v>
                </c:pt>
                <c:pt idx="255">
                  <c:v>0.255</c:v>
                </c:pt>
                <c:pt idx="256">
                  <c:v>0.25600000000000001</c:v>
                </c:pt>
                <c:pt idx="257">
                  <c:v>0.25700000000000001</c:v>
                </c:pt>
                <c:pt idx="258">
                  <c:v>0.25800000000000001</c:v>
                </c:pt>
                <c:pt idx="259">
                  <c:v>0.25900000000000001</c:v>
                </c:pt>
                <c:pt idx="260">
                  <c:v>0.26</c:v>
                </c:pt>
                <c:pt idx="261">
                  <c:v>0.26100000000000001</c:v>
                </c:pt>
                <c:pt idx="262">
                  <c:v>0.26200000000000001</c:v>
                </c:pt>
                <c:pt idx="263">
                  <c:v>0.26300000000000001</c:v>
                </c:pt>
                <c:pt idx="264">
                  <c:v>0.26400000000000001</c:v>
                </c:pt>
                <c:pt idx="265">
                  <c:v>0.26500000000000001</c:v>
                </c:pt>
                <c:pt idx="266">
                  <c:v>0.26600000000000001</c:v>
                </c:pt>
                <c:pt idx="267">
                  <c:v>0.26700000000000002</c:v>
                </c:pt>
                <c:pt idx="268">
                  <c:v>0.26800000000000002</c:v>
                </c:pt>
                <c:pt idx="269">
                  <c:v>0.26900000000000002</c:v>
                </c:pt>
                <c:pt idx="270">
                  <c:v>0.27</c:v>
                </c:pt>
                <c:pt idx="271">
                  <c:v>0.27100000000000002</c:v>
                </c:pt>
                <c:pt idx="272">
                  <c:v>0.27200000000000002</c:v>
                </c:pt>
                <c:pt idx="273">
                  <c:v>0.27300000000000002</c:v>
                </c:pt>
                <c:pt idx="274">
                  <c:v>0.27400000000000002</c:v>
                </c:pt>
                <c:pt idx="275">
                  <c:v>0.27500000000000002</c:v>
                </c:pt>
                <c:pt idx="276">
                  <c:v>0.27600000000000002</c:v>
                </c:pt>
                <c:pt idx="277">
                  <c:v>0.27700000000000002</c:v>
                </c:pt>
                <c:pt idx="278">
                  <c:v>0.27800000000000002</c:v>
                </c:pt>
                <c:pt idx="279">
                  <c:v>0.27900000000000003</c:v>
                </c:pt>
                <c:pt idx="280">
                  <c:v>0.28000000000000003</c:v>
                </c:pt>
                <c:pt idx="281">
                  <c:v>0.28100000000000003</c:v>
                </c:pt>
                <c:pt idx="282">
                  <c:v>0.28199999999999997</c:v>
                </c:pt>
                <c:pt idx="283">
                  <c:v>0.28299999999999997</c:v>
                </c:pt>
                <c:pt idx="284">
                  <c:v>0.28399999999999997</c:v>
                </c:pt>
                <c:pt idx="285">
                  <c:v>0.28499999999999998</c:v>
                </c:pt>
                <c:pt idx="286">
                  <c:v>0.28599999999999998</c:v>
                </c:pt>
                <c:pt idx="287">
                  <c:v>0.28699999999999998</c:v>
                </c:pt>
                <c:pt idx="288">
                  <c:v>0.28799999999999998</c:v>
                </c:pt>
                <c:pt idx="289">
                  <c:v>0.28899999999999998</c:v>
                </c:pt>
                <c:pt idx="290">
                  <c:v>0.28999999999999998</c:v>
                </c:pt>
                <c:pt idx="291">
                  <c:v>0.29099999999999998</c:v>
                </c:pt>
                <c:pt idx="292">
                  <c:v>0.29199999999999998</c:v>
                </c:pt>
                <c:pt idx="293">
                  <c:v>0.29299999999999998</c:v>
                </c:pt>
                <c:pt idx="294">
                  <c:v>0.29399999999999998</c:v>
                </c:pt>
                <c:pt idx="295">
                  <c:v>0.29499999999999998</c:v>
                </c:pt>
                <c:pt idx="296">
                  <c:v>0.29599999999999999</c:v>
                </c:pt>
                <c:pt idx="297">
                  <c:v>0.29699999999999999</c:v>
                </c:pt>
                <c:pt idx="298">
                  <c:v>0.29799999999999999</c:v>
                </c:pt>
                <c:pt idx="299">
                  <c:v>0.29899999999999999</c:v>
                </c:pt>
                <c:pt idx="300">
                  <c:v>0.3</c:v>
                </c:pt>
                <c:pt idx="301">
                  <c:v>0.30099999999999999</c:v>
                </c:pt>
                <c:pt idx="302">
                  <c:v>0.30199999999999999</c:v>
                </c:pt>
                <c:pt idx="303">
                  <c:v>0.30299999999999999</c:v>
                </c:pt>
                <c:pt idx="304">
                  <c:v>0.30399999999999999</c:v>
                </c:pt>
                <c:pt idx="305">
                  <c:v>0.30499999999999999</c:v>
                </c:pt>
                <c:pt idx="306">
                  <c:v>0.30599999999999999</c:v>
                </c:pt>
                <c:pt idx="307">
                  <c:v>0.307</c:v>
                </c:pt>
                <c:pt idx="308">
                  <c:v>0.308</c:v>
                </c:pt>
                <c:pt idx="309">
                  <c:v>0.309</c:v>
                </c:pt>
                <c:pt idx="310">
                  <c:v>0.31</c:v>
                </c:pt>
                <c:pt idx="311">
                  <c:v>0.311</c:v>
                </c:pt>
                <c:pt idx="312">
                  <c:v>0.312</c:v>
                </c:pt>
                <c:pt idx="313">
                  <c:v>0.313</c:v>
                </c:pt>
                <c:pt idx="314">
                  <c:v>0.314</c:v>
                </c:pt>
                <c:pt idx="315">
                  <c:v>0.315</c:v>
                </c:pt>
                <c:pt idx="316">
                  <c:v>0.316</c:v>
                </c:pt>
                <c:pt idx="317">
                  <c:v>0.317</c:v>
                </c:pt>
                <c:pt idx="318">
                  <c:v>0.318</c:v>
                </c:pt>
                <c:pt idx="319">
                  <c:v>0.31900000000000001</c:v>
                </c:pt>
                <c:pt idx="320">
                  <c:v>0.32</c:v>
                </c:pt>
                <c:pt idx="321">
                  <c:v>0.32100000000000001</c:v>
                </c:pt>
                <c:pt idx="322">
                  <c:v>0.32200000000000001</c:v>
                </c:pt>
                <c:pt idx="323">
                  <c:v>0.32300000000000001</c:v>
                </c:pt>
                <c:pt idx="324">
                  <c:v>0.32400000000000001</c:v>
                </c:pt>
                <c:pt idx="325">
                  <c:v>0.32500000000000001</c:v>
                </c:pt>
                <c:pt idx="326">
                  <c:v>0.32600000000000001</c:v>
                </c:pt>
                <c:pt idx="327">
                  <c:v>0.32700000000000001</c:v>
                </c:pt>
                <c:pt idx="328">
                  <c:v>0.32800000000000001</c:v>
                </c:pt>
                <c:pt idx="329">
                  <c:v>0.32900000000000001</c:v>
                </c:pt>
                <c:pt idx="330">
                  <c:v>0.33</c:v>
                </c:pt>
                <c:pt idx="331">
                  <c:v>0.33100000000000002</c:v>
                </c:pt>
                <c:pt idx="332">
                  <c:v>0.33200000000000002</c:v>
                </c:pt>
                <c:pt idx="333">
                  <c:v>0.33300000000000002</c:v>
                </c:pt>
                <c:pt idx="334">
                  <c:v>0.33400000000000002</c:v>
                </c:pt>
                <c:pt idx="335">
                  <c:v>0.33500000000000002</c:v>
                </c:pt>
                <c:pt idx="336">
                  <c:v>0.33600000000000002</c:v>
                </c:pt>
                <c:pt idx="337">
                  <c:v>0.33700000000000002</c:v>
                </c:pt>
                <c:pt idx="338">
                  <c:v>0.33800000000000002</c:v>
                </c:pt>
                <c:pt idx="339">
                  <c:v>0.33900000000000002</c:v>
                </c:pt>
                <c:pt idx="340">
                  <c:v>0.34</c:v>
                </c:pt>
                <c:pt idx="341">
                  <c:v>0.34100000000000003</c:v>
                </c:pt>
                <c:pt idx="342">
                  <c:v>0.34200000000000003</c:v>
                </c:pt>
                <c:pt idx="343">
                  <c:v>0.34300000000000003</c:v>
                </c:pt>
                <c:pt idx="344">
                  <c:v>0.34399999999999997</c:v>
                </c:pt>
                <c:pt idx="345">
                  <c:v>0.34499999999999997</c:v>
                </c:pt>
                <c:pt idx="346">
                  <c:v>0.34599999999999997</c:v>
                </c:pt>
                <c:pt idx="347">
                  <c:v>0.34699999999999998</c:v>
                </c:pt>
                <c:pt idx="348">
                  <c:v>0.34799999999999998</c:v>
                </c:pt>
                <c:pt idx="349">
                  <c:v>0.34899999999999998</c:v>
                </c:pt>
                <c:pt idx="350">
                  <c:v>0.35</c:v>
                </c:pt>
                <c:pt idx="351">
                  <c:v>0.35099999999999998</c:v>
                </c:pt>
                <c:pt idx="352">
                  <c:v>0.35199999999999998</c:v>
                </c:pt>
                <c:pt idx="353">
                  <c:v>0.35299999999999998</c:v>
                </c:pt>
                <c:pt idx="354">
                  <c:v>0.35399999999999998</c:v>
                </c:pt>
                <c:pt idx="355">
                  <c:v>0.35499999999999998</c:v>
                </c:pt>
                <c:pt idx="356">
                  <c:v>0.35599999999999998</c:v>
                </c:pt>
                <c:pt idx="357">
                  <c:v>0.35699999999999998</c:v>
                </c:pt>
                <c:pt idx="358">
                  <c:v>0.35799999999999998</c:v>
                </c:pt>
                <c:pt idx="359">
                  <c:v>0.35899999999999999</c:v>
                </c:pt>
                <c:pt idx="360">
                  <c:v>0.36</c:v>
                </c:pt>
                <c:pt idx="361">
                  <c:v>0.36099999999999999</c:v>
                </c:pt>
                <c:pt idx="362">
                  <c:v>0.36199999999999999</c:v>
                </c:pt>
                <c:pt idx="363">
                  <c:v>0.36299999999999999</c:v>
                </c:pt>
                <c:pt idx="364">
                  <c:v>0.36399999999999999</c:v>
                </c:pt>
                <c:pt idx="365">
                  <c:v>0.36499999999999999</c:v>
                </c:pt>
                <c:pt idx="366">
                  <c:v>0.36599999999999999</c:v>
                </c:pt>
                <c:pt idx="367">
                  <c:v>0.36699999999999999</c:v>
                </c:pt>
                <c:pt idx="368">
                  <c:v>0.36799999999999999</c:v>
                </c:pt>
                <c:pt idx="369">
                  <c:v>0.36899999999999999</c:v>
                </c:pt>
                <c:pt idx="370">
                  <c:v>0.37</c:v>
                </c:pt>
                <c:pt idx="371">
                  <c:v>0.371</c:v>
                </c:pt>
                <c:pt idx="372">
                  <c:v>0.372</c:v>
                </c:pt>
                <c:pt idx="373">
                  <c:v>0.373</c:v>
                </c:pt>
                <c:pt idx="374">
                  <c:v>0.374</c:v>
                </c:pt>
                <c:pt idx="375">
                  <c:v>0.375</c:v>
                </c:pt>
                <c:pt idx="376">
                  <c:v>0.376</c:v>
                </c:pt>
                <c:pt idx="377">
                  <c:v>0.377</c:v>
                </c:pt>
                <c:pt idx="378">
                  <c:v>0.378</c:v>
                </c:pt>
                <c:pt idx="379">
                  <c:v>0.379</c:v>
                </c:pt>
                <c:pt idx="380">
                  <c:v>0.38</c:v>
                </c:pt>
                <c:pt idx="381">
                  <c:v>0.38100000000000001</c:v>
                </c:pt>
                <c:pt idx="382">
                  <c:v>0.38200000000000001</c:v>
                </c:pt>
                <c:pt idx="383">
                  <c:v>0.38300000000000001</c:v>
                </c:pt>
                <c:pt idx="384">
                  <c:v>0.38400000000000001</c:v>
                </c:pt>
                <c:pt idx="385">
                  <c:v>0.38500000000000001</c:v>
                </c:pt>
                <c:pt idx="386">
                  <c:v>0.38600000000000001</c:v>
                </c:pt>
                <c:pt idx="387">
                  <c:v>0.38700000000000001</c:v>
                </c:pt>
                <c:pt idx="388">
                  <c:v>0.38800000000000001</c:v>
                </c:pt>
                <c:pt idx="389">
                  <c:v>0.38900000000000001</c:v>
                </c:pt>
                <c:pt idx="390">
                  <c:v>0.39</c:v>
                </c:pt>
                <c:pt idx="391">
                  <c:v>0.39100000000000001</c:v>
                </c:pt>
                <c:pt idx="392">
                  <c:v>0.39200000000000002</c:v>
                </c:pt>
                <c:pt idx="393">
                  <c:v>0.39300000000000002</c:v>
                </c:pt>
                <c:pt idx="394">
                  <c:v>0.39400000000000002</c:v>
                </c:pt>
                <c:pt idx="395">
                  <c:v>0.39500000000000002</c:v>
                </c:pt>
                <c:pt idx="396">
                  <c:v>0.39600000000000002</c:v>
                </c:pt>
                <c:pt idx="397">
                  <c:v>0.39700000000000002</c:v>
                </c:pt>
                <c:pt idx="398">
                  <c:v>0.39800000000000002</c:v>
                </c:pt>
                <c:pt idx="399">
                  <c:v>0.39900000000000002</c:v>
                </c:pt>
                <c:pt idx="400">
                  <c:v>0.4</c:v>
                </c:pt>
                <c:pt idx="401">
                  <c:v>0.40100000000000002</c:v>
                </c:pt>
                <c:pt idx="402">
                  <c:v>0.40200000000000002</c:v>
                </c:pt>
                <c:pt idx="403">
                  <c:v>0.40300000000000002</c:v>
                </c:pt>
                <c:pt idx="404">
                  <c:v>0.40400000000000003</c:v>
                </c:pt>
                <c:pt idx="405">
                  <c:v>0.40500000000000003</c:v>
                </c:pt>
                <c:pt idx="406">
                  <c:v>0.40600000000000003</c:v>
                </c:pt>
                <c:pt idx="407">
                  <c:v>0.40699999999999997</c:v>
                </c:pt>
                <c:pt idx="408">
                  <c:v>0.40799999999999997</c:v>
                </c:pt>
                <c:pt idx="409">
                  <c:v>0.40899999999999997</c:v>
                </c:pt>
                <c:pt idx="410">
                  <c:v>0.41</c:v>
                </c:pt>
                <c:pt idx="411">
                  <c:v>0.41099999999999998</c:v>
                </c:pt>
                <c:pt idx="412">
                  <c:v>0.41199999999999998</c:v>
                </c:pt>
                <c:pt idx="413">
                  <c:v>0.41299999999999998</c:v>
                </c:pt>
                <c:pt idx="414">
                  <c:v>0.41399999999999998</c:v>
                </c:pt>
                <c:pt idx="415">
                  <c:v>0.41499999999999998</c:v>
                </c:pt>
                <c:pt idx="416">
                  <c:v>0.41599999999999998</c:v>
                </c:pt>
                <c:pt idx="417">
                  <c:v>0.41699999999999998</c:v>
                </c:pt>
                <c:pt idx="418">
                  <c:v>0.41799999999999998</c:v>
                </c:pt>
                <c:pt idx="419">
                  <c:v>0.41899999999999998</c:v>
                </c:pt>
                <c:pt idx="420">
                  <c:v>0.42</c:v>
                </c:pt>
                <c:pt idx="421">
                  <c:v>0.42099999999999999</c:v>
                </c:pt>
                <c:pt idx="422">
                  <c:v>0.42199999999999999</c:v>
                </c:pt>
                <c:pt idx="423">
                  <c:v>0.42299999999999999</c:v>
                </c:pt>
                <c:pt idx="424">
                  <c:v>0.42399999999999999</c:v>
                </c:pt>
                <c:pt idx="425">
                  <c:v>0.42499999999999999</c:v>
                </c:pt>
                <c:pt idx="426">
                  <c:v>0.42599999999999999</c:v>
                </c:pt>
                <c:pt idx="427">
                  <c:v>0.42699999999999999</c:v>
                </c:pt>
                <c:pt idx="428">
                  <c:v>0.42799999999999999</c:v>
                </c:pt>
                <c:pt idx="429">
                  <c:v>0.42899999999999999</c:v>
                </c:pt>
                <c:pt idx="430">
                  <c:v>0.43</c:v>
                </c:pt>
                <c:pt idx="431">
                  <c:v>0.43099999999999999</c:v>
                </c:pt>
                <c:pt idx="432">
                  <c:v>0.432</c:v>
                </c:pt>
                <c:pt idx="433">
                  <c:v>0.433</c:v>
                </c:pt>
                <c:pt idx="434">
                  <c:v>0.434</c:v>
                </c:pt>
                <c:pt idx="435">
                  <c:v>0.435</c:v>
                </c:pt>
                <c:pt idx="436">
                  <c:v>0.436</c:v>
                </c:pt>
                <c:pt idx="437">
                  <c:v>0.437</c:v>
                </c:pt>
                <c:pt idx="438">
                  <c:v>0.438</c:v>
                </c:pt>
                <c:pt idx="439">
                  <c:v>0.439</c:v>
                </c:pt>
                <c:pt idx="440">
                  <c:v>0.44</c:v>
                </c:pt>
                <c:pt idx="441">
                  <c:v>0.441</c:v>
                </c:pt>
                <c:pt idx="442">
                  <c:v>0.442</c:v>
                </c:pt>
                <c:pt idx="443">
                  <c:v>0.443</c:v>
                </c:pt>
                <c:pt idx="444">
                  <c:v>0.44400000000000001</c:v>
                </c:pt>
                <c:pt idx="445">
                  <c:v>0.44500000000000001</c:v>
                </c:pt>
                <c:pt idx="446">
                  <c:v>0.44600000000000001</c:v>
                </c:pt>
                <c:pt idx="447">
                  <c:v>0.44700000000000001</c:v>
                </c:pt>
                <c:pt idx="448">
                  <c:v>0.44800000000000001</c:v>
                </c:pt>
                <c:pt idx="449">
                  <c:v>0.44900000000000001</c:v>
                </c:pt>
                <c:pt idx="450">
                  <c:v>0.45</c:v>
                </c:pt>
                <c:pt idx="451">
                  <c:v>0.45100000000000001</c:v>
                </c:pt>
                <c:pt idx="452">
                  <c:v>0.45200000000000001</c:v>
                </c:pt>
                <c:pt idx="453">
                  <c:v>0.45300000000000001</c:v>
                </c:pt>
                <c:pt idx="454">
                  <c:v>0.45400000000000001</c:v>
                </c:pt>
                <c:pt idx="455">
                  <c:v>0.45500000000000002</c:v>
                </c:pt>
                <c:pt idx="456">
                  <c:v>0.45600000000000002</c:v>
                </c:pt>
                <c:pt idx="457">
                  <c:v>0.45700000000000002</c:v>
                </c:pt>
                <c:pt idx="458">
                  <c:v>0.45800000000000002</c:v>
                </c:pt>
                <c:pt idx="459">
                  <c:v>0.45900000000000002</c:v>
                </c:pt>
                <c:pt idx="460">
                  <c:v>0.46</c:v>
                </c:pt>
                <c:pt idx="461">
                  <c:v>0.46100000000000002</c:v>
                </c:pt>
                <c:pt idx="462">
                  <c:v>0.46200000000000002</c:v>
                </c:pt>
                <c:pt idx="463">
                  <c:v>0.46300000000000002</c:v>
                </c:pt>
                <c:pt idx="464">
                  <c:v>0.46400000000000002</c:v>
                </c:pt>
                <c:pt idx="465">
                  <c:v>0.46500000000000002</c:v>
                </c:pt>
                <c:pt idx="466">
                  <c:v>0.46600000000000003</c:v>
                </c:pt>
                <c:pt idx="467">
                  <c:v>0.46700000000000003</c:v>
                </c:pt>
                <c:pt idx="468">
                  <c:v>0.46800000000000003</c:v>
                </c:pt>
                <c:pt idx="469">
                  <c:v>0.46899999999999997</c:v>
                </c:pt>
                <c:pt idx="470">
                  <c:v>0.47</c:v>
                </c:pt>
                <c:pt idx="471">
                  <c:v>0.47099999999999997</c:v>
                </c:pt>
                <c:pt idx="472">
                  <c:v>0.47199999999999998</c:v>
                </c:pt>
                <c:pt idx="473">
                  <c:v>0.47299999999999998</c:v>
                </c:pt>
                <c:pt idx="474">
                  <c:v>0.47399999999999998</c:v>
                </c:pt>
                <c:pt idx="475">
                  <c:v>0.47499999999999998</c:v>
                </c:pt>
                <c:pt idx="476">
                  <c:v>0.47599999999999998</c:v>
                </c:pt>
                <c:pt idx="477">
                  <c:v>0.47699999999999998</c:v>
                </c:pt>
                <c:pt idx="478">
                  <c:v>0.47799999999999998</c:v>
                </c:pt>
                <c:pt idx="479">
                  <c:v>0.47899999999999998</c:v>
                </c:pt>
                <c:pt idx="480">
                  <c:v>0.48</c:v>
                </c:pt>
                <c:pt idx="481">
                  <c:v>0.48099999999999998</c:v>
                </c:pt>
                <c:pt idx="482">
                  <c:v>0.48199999999999998</c:v>
                </c:pt>
                <c:pt idx="483">
                  <c:v>0.48299999999999998</c:v>
                </c:pt>
                <c:pt idx="484">
                  <c:v>0.48399999999999999</c:v>
                </c:pt>
                <c:pt idx="485">
                  <c:v>0.48499999999999999</c:v>
                </c:pt>
                <c:pt idx="486">
                  <c:v>0.48599999999999999</c:v>
                </c:pt>
                <c:pt idx="487">
                  <c:v>0.48699999999999999</c:v>
                </c:pt>
                <c:pt idx="488">
                  <c:v>0.48799999999999999</c:v>
                </c:pt>
                <c:pt idx="489">
                  <c:v>0.48899999999999999</c:v>
                </c:pt>
                <c:pt idx="490">
                  <c:v>0.49</c:v>
                </c:pt>
                <c:pt idx="491">
                  <c:v>0.49099999999999999</c:v>
                </c:pt>
                <c:pt idx="492">
                  <c:v>0.49199999999999999</c:v>
                </c:pt>
                <c:pt idx="493">
                  <c:v>0.49299999999999999</c:v>
                </c:pt>
                <c:pt idx="494">
                  <c:v>0.49399999999999999</c:v>
                </c:pt>
                <c:pt idx="495">
                  <c:v>0.495</c:v>
                </c:pt>
                <c:pt idx="496">
                  <c:v>0.496</c:v>
                </c:pt>
                <c:pt idx="497">
                  <c:v>0.497</c:v>
                </c:pt>
                <c:pt idx="498">
                  <c:v>0.498</c:v>
                </c:pt>
                <c:pt idx="499">
                  <c:v>0.499</c:v>
                </c:pt>
                <c:pt idx="500">
                  <c:v>0.5</c:v>
                </c:pt>
                <c:pt idx="501">
                  <c:v>0.501</c:v>
                </c:pt>
                <c:pt idx="502">
                  <c:v>0.502</c:v>
                </c:pt>
                <c:pt idx="503">
                  <c:v>0.503</c:v>
                </c:pt>
                <c:pt idx="504">
                  <c:v>0.504</c:v>
                </c:pt>
                <c:pt idx="505">
                  <c:v>0.505</c:v>
                </c:pt>
                <c:pt idx="506">
                  <c:v>0.50600000000000001</c:v>
                </c:pt>
                <c:pt idx="507">
                  <c:v>0.50700000000000001</c:v>
                </c:pt>
                <c:pt idx="508">
                  <c:v>0.50800000000000001</c:v>
                </c:pt>
                <c:pt idx="509">
                  <c:v>0.50900000000000001</c:v>
                </c:pt>
                <c:pt idx="510">
                  <c:v>0.51</c:v>
                </c:pt>
                <c:pt idx="511">
                  <c:v>0.51100000000000001</c:v>
                </c:pt>
                <c:pt idx="512">
                  <c:v>0.51200000000000001</c:v>
                </c:pt>
                <c:pt idx="513">
                  <c:v>0.51300000000000001</c:v>
                </c:pt>
                <c:pt idx="514">
                  <c:v>0.51400000000000001</c:v>
                </c:pt>
                <c:pt idx="515">
                  <c:v>0.51500000000000001</c:v>
                </c:pt>
                <c:pt idx="516">
                  <c:v>0.51600000000000001</c:v>
                </c:pt>
                <c:pt idx="517">
                  <c:v>0.51700000000000002</c:v>
                </c:pt>
                <c:pt idx="518">
                  <c:v>0.51800000000000002</c:v>
                </c:pt>
                <c:pt idx="519">
                  <c:v>0.51900000000000002</c:v>
                </c:pt>
                <c:pt idx="520">
                  <c:v>0.52</c:v>
                </c:pt>
                <c:pt idx="521">
                  <c:v>0.52100000000000002</c:v>
                </c:pt>
                <c:pt idx="522">
                  <c:v>0.52200000000000002</c:v>
                </c:pt>
                <c:pt idx="523">
                  <c:v>0.52300000000000002</c:v>
                </c:pt>
                <c:pt idx="524">
                  <c:v>0.52400000000000002</c:v>
                </c:pt>
                <c:pt idx="525">
                  <c:v>0.52500000000000002</c:v>
                </c:pt>
                <c:pt idx="526">
                  <c:v>0.52600000000000002</c:v>
                </c:pt>
                <c:pt idx="527">
                  <c:v>0.52700000000000002</c:v>
                </c:pt>
                <c:pt idx="528">
                  <c:v>0.52800000000000002</c:v>
                </c:pt>
                <c:pt idx="529">
                  <c:v>0.52900000000000003</c:v>
                </c:pt>
                <c:pt idx="530">
                  <c:v>0.53</c:v>
                </c:pt>
                <c:pt idx="531">
                  <c:v>0.53100000000000003</c:v>
                </c:pt>
                <c:pt idx="532">
                  <c:v>0.53200000000000003</c:v>
                </c:pt>
                <c:pt idx="533">
                  <c:v>0.53300000000000003</c:v>
                </c:pt>
                <c:pt idx="534">
                  <c:v>0.53400000000000003</c:v>
                </c:pt>
                <c:pt idx="535">
                  <c:v>0.53500000000000003</c:v>
                </c:pt>
                <c:pt idx="536">
                  <c:v>0.53600000000000003</c:v>
                </c:pt>
                <c:pt idx="537">
                  <c:v>0.53700000000000003</c:v>
                </c:pt>
                <c:pt idx="538">
                  <c:v>0.53800000000000003</c:v>
                </c:pt>
                <c:pt idx="539">
                  <c:v>0.53900000000000003</c:v>
                </c:pt>
                <c:pt idx="540">
                  <c:v>0.54</c:v>
                </c:pt>
                <c:pt idx="541">
                  <c:v>0.54100000000000004</c:v>
                </c:pt>
                <c:pt idx="542">
                  <c:v>0.54200000000000004</c:v>
                </c:pt>
                <c:pt idx="543">
                  <c:v>0.54300000000000004</c:v>
                </c:pt>
                <c:pt idx="544">
                  <c:v>0.54400000000000004</c:v>
                </c:pt>
                <c:pt idx="545">
                  <c:v>0.54500000000000004</c:v>
                </c:pt>
                <c:pt idx="546">
                  <c:v>0.54600000000000004</c:v>
                </c:pt>
                <c:pt idx="547">
                  <c:v>0.54700000000000004</c:v>
                </c:pt>
                <c:pt idx="548">
                  <c:v>0.54800000000000004</c:v>
                </c:pt>
                <c:pt idx="549">
                  <c:v>0.54900000000000004</c:v>
                </c:pt>
                <c:pt idx="550">
                  <c:v>0.55000000000000004</c:v>
                </c:pt>
                <c:pt idx="551">
                  <c:v>0.55100000000000005</c:v>
                </c:pt>
                <c:pt idx="552">
                  <c:v>0.55200000000000005</c:v>
                </c:pt>
                <c:pt idx="553">
                  <c:v>0.55300000000000005</c:v>
                </c:pt>
                <c:pt idx="554">
                  <c:v>0.55400000000000005</c:v>
                </c:pt>
                <c:pt idx="555">
                  <c:v>0.55500000000000005</c:v>
                </c:pt>
                <c:pt idx="556">
                  <c:v>0.55600000000000005</c:v>
                </c:pt>
                <c:pt idx="557">
                  <c:v>0.55700000000000005</c:v>
                </c:pt>
                <c:pt idx="558">
                  <c:v>0.55800000000000005</c:v>
                </c:pt>
                <c:pt idx="559">
                  <c:v>0.55900000000000005</c:v>
                </c:pt>
                <c:pt idx="560">
                  <c:v>0.56000000000000005</c:v>
                </c:pt>
                <c:pt idx="561">
                  <c:v>0.56100000000000005</c:v>
                </c:pt>
                <c:pt idx="562">
                  <c:v>0.56200000000000006</c:v>
                </c:pt>
                <c:pt idx="563">
                  <c:v>0.56299999999999994</c:v>
                </c:pt>
                <c:pt idx="564">
                  <c:v>0.56399999999999995</c:v>
                </c:pt>
                <c:pt idx="565">
                  <c:v>0.56499999999999995</c:v>
                </c:pt>
                <c:pt idx="566">
                  <c:v>0.56599999999999995</c:v>
                </c:pt>
                <c:pt idx="567">
                  <c:v>0.56699999999999995</c:v>
                </c:pt>
                <c:pt idx="568">
                  <c:v>0.56799999999999995</c:v>
                </c:pt>
                <c:pt idx="569">
                  <c:v>0.56899999999999995</c:v>
                </c:pt>
                <c:pt idx="570">
                  <c:v>0.56999999999999995</c:v>
                </c:pt>
                <c:pt idx="571">
                  <c:v>0.57099999999999995</c:v>
                </c:pt>
                <c:pt idx="572">
                  <c:v>0.57199999999999995</c:v>
                </c:pt>
                <c:pt idx="573">
                  <c:v>0.57299999999999995</c:v>
                </c:pt>
                <c:pt idx="574">
                  <c:v>0.57399999999999995</c:v>
                </c:pt>
                <c:pt idx="575">
                  <c:v>0.57499999999999996</c:v>
                </c:pt>
                <c:pt idx="576">
                  <c:v>0.57599999999999996</c:v>
                </c:pt>
                <c:pt idx="577">
                  <c:v>0.57699999999999996</c:v>
                </c:pt>
                <c:pt idx="578">
                  <c:v>0.57799999999999996</c:v>
                </c:pt>
                <c:pt idx="579">
                  <c:v>0.57899999999999996</c:v>
                </c:pt>
                <c:pt idx="580">
                  <c:v>0.57999999999999996</c:v>
                </c:pt>
                <c:pt idx="581">
                  <c:v>0.58099999999999996</c:v>
                </c:pt>
                <c:pt idx="582">
                  <c:v>0.58199999999999996</c:v>
                </c:pt>
                <c:pt idx="583">
                  <c:v>0.58299999999999996</c:v>
                </c:pt>
                <c:pt idx="584">
                  <c:v>0.58399999999999996</c:v>
                </c:pt>
                <c:pt idx="585">
                  <c:v>0.58499999999999996</c:v>
                </c:pt>
                <c:pt idx="586">
                  <c:v>0.58599999999999997</c:v>
                </c:pt>
                <c:pt idx="587">
                  <c:v>0.58699999999999997</c:v>
                </c:pt>
                <c:pt idx="588">
                  <c:v>0.58799999999999997</c:v>
                </c:pt>
                <c:pt idx="589">
                  <c:v>0.58899999999999997</c:v>
                </c:pt>
                <c:pt idx="590">
                  <c:v>0.59</c:v>
                </c:pt>
                <c:pt idx="591">
                  <c:v>0.59099999999999997</c:v>
                </c:pt>
                <c:pt idx="592">
                  <c:v>0.59199999999999997</c:v>
                </c:pt>
                <c:pt idx="593">
                  <c:v>0.59299999999999997</c:v>
                </c:pt>
                <c:pt idx="594">
                  <c:v>0.59399999999999997</c:v>
                </c:pt>
                <c:pt idx="595">
                  <c:v>0.59499999999999997</c:v>
                </c:pt>
                <c:pt idx="596">
                  <c:v>0.59599999999999997</c:v>
                </c:pt>
                <c:pt idx="597">
                  <c:v>0.59699999999999998</c:v>
                </c:pt>
                <c:pt idx="598">
                  <c:v>0.59799999999999998</c:v>
                </c:pt>
                <c:pt idx="599">
                  <c:v>0.59899999999999998</c:v>
                </c:pt>
                <c:pt idx="600">
                  <c:v>0.6</c:v>
                </c:pt>
                <c:pt idx="601">
                  <c:v>0.60099999999999998</c:v>
                </c:pt>
                <c:pt idx="602">
                  <c:v>0.60199999999999998</c:v>
                </c:pt>
                <c:pt idx="603">
                  <c:v>0.60299999999999998</c:v>
                </c:pt>
                <c:pt idx="604">
                  <c:v>0.60399999999999998</c:v>
                </c:pt>
                <c:pt idx="605">
                  <c:v>0.60499999999999998</c:v>
                </c:pt>
                <c:pt idx="606">
                  <c:v>0.60599999999999998</c:v>
                </c:pt>
                <c:pt idx="607">
                  <c:v>0.60699999999999998</c:v>
                </c:pt>
                <c:pt idx="608">
                  <c:v>0.60799999999999998</c:v>
                </c:pt>
                <c:pt idx="609">
                  <c:v>0.60899999999999999</c:v>
                </c:pt>
                <c:pt idx="610">
                  <c:v>0.61</c:v>
                </c:pt>
                <c:pt idx="611">
                  <c:v>0.61099999999999999</c:v>
                </c:pt>
                <c:pt idx="612">
                  <c:v>0.61199999999999999</c:v>
                </c:pt>
                <c:pt idx="613">
                  <c:v>0.61299999999999999</c:v>
                </c:pt>
                <c:pt idx="614">
                  <c:v>0.61399999999999999</c:v>
                </c:pt>
                <c:pt idx="615">
                  <c:v>0.61499999999999999</c:v>
                </c:pt>
                <c:pt idx="616">
                  <c:v>0.61599999999999999</c:v>
                </c:pt>
                <c:pt idx="617">
                  <c:v>0.61699999999999999</c:v>
                </c:pt>
                <c:pt idx="618">
                  <c:v>0.61799999999999999</c:v>
                </c:pt>
                <c:pt idx="619">
                  <c:v>0.61899999999999999</c:v>
                </c:pt>
                <c:pt idx="620">
                  <c:v>0.62</c:v>
                </c:pt>
                <c:pt idx="621">
                  <c:v>0.621</c:v>
                </c:pt>
                <c:pt idx="622">
                  <c:v>0.622</c:v>
                </c:pt>
                <c:pt idx="623">
                  <c:v>0.623</c:v>
                </c:pt>
                <c:pt idx="624">
                  <c:v>0.624</c:v>
                </c:pt>
                <c:pt idx="625">
                  <c:v>0.625</c:v>
                </c:pt>
                <c:pt idx="626">
                  <c:v>0.626</c:v>
                </c:pt>
                <c:pt idx="627">
                  <c:v>0.627</c:v>
                </c:pt>
                <c:pt idx="628">
                  <c:v>0.628</c:v>
                </c:pt>
                <c:pt idx="629">
                  <c:v>0.629</c:v>
                </c:pt>
                <c:pt idx="630">
                  <c:v>0.63</c:v>
                </c:pt>
                <c:pt idx="631">
                  <c:v>0.63100000000000001</c:v>
                </c:pt>
                <c:pt idx="632">
                  <c:v>0.63200000000000001</c:v>
                </c:pt>
                <c:pt idx="633">
                  <c:v>0.63300000000000001</c:v>
                </c:pt>
                <c:pt idx="634">
                  <c:v>0.63400000000000001</c:v>
                </c:pt>
                <c:pt idx="635">
                  <c:v>0.63500000000000001</c:v>
                </c:pt>
                <c:pt idx="636">
                  <c:v>0.63600000000000001</c:v>
                </c:pt>
                <c:pt idx="637">
                  <c:v>0.63700000000000001</c:v>
                </c:pt>
                <c:pt idx="638">
                  <c:v>0.63800000000000001</c:v>
                </c:pt>
                <c:pt idx="639">
                  <c:v>0.63900000000000001</c:v>
                </c:pt>
                <c:pt idx="640">
                  <c:v>0.64</c:v>
                </c:pt>
                <c:pt idx="641">
                  <c:v>0.64100000000000001</c:v>
                </c:pt>
                <c:pt idx="642">
                  <c:v>0.64200000000000002</c:v>
                </c:pt>
                <c:pt idx="643">
                  <c:v>0.64300000000000002</c:v>
                </c:pt>
                <c:pt idx="644">
                  <c:v>0.64400000000000002</c:v>
                </c:pt>
                <c:pt idx="645">
                  <c:v>0.64500000000000002</c:v>
                </c:pt>
                <c:pt idx="646">
                  <c:v>0.64600000000000002</c:v>
                </c:pt>
                <c:pt idx="647">
                  <c:v>0.64700000000000002</c:v>
                </c:pt>
                <c:pt idx="648">
                  <c:v>0.64800000000000002</c:v>
                </c:pt>
                <c:pt idx="649">
                  <c:v>0.64900000000000002</c:v>
                </c:pt>
                <c:pt idx="650">
                  <c:v>0.65</c:v>
                </c:pt>
                <c:pt idx="651">
                  <c:v>0.65100000000000002</c:v>
                </c:pt>
                <c:pt idx="652">
                  <c:v>0.65200000000000002</c:v>
                </c:pt>
                <c:pt idx="653">
                  <c:v>0.65300000000000002</c:v>
                </c:pt>
                <c:pt idx="654">
                  <c:v>0.65400000000000003</c:v>
                </c:pt>
                <c:pt idx="655">
                  <c:v>0.65500000000000003</c:v>
                </c:pt>
                <c:pt idx="656">
                  <c:v>0.65600000000000003</c:v>
                </c:pt>
                <c:pt idx="657">
                  <c:v>0.65700000000000003</c:v>
                </c:pt>
                <c:pt idx="658">
                  <c:v>0.65800000000000003</c:v>
                </c:pt>
                <c:pt idx="659">
                  <c:v>0.65900000000000003</c:v>
                </c:pt>
                <c:pt idx="660">
                  <c:v>0.66</c:v>
                </c:pt>
                <c:pt idx="661">
                  <c:v>0.66100000000000003</c:v>
                </c:pt>
                <c:pt idx="662">
                  <c:v>0.66200000000000003</c:v>
                </c:pt>
                <c:pt idx="663">
                  <c:v>0.66300000000000003</c:v>
                </c:pt>
                <c:pt idx="664">
                  <c:v>0.66400000000000003</c:v>
                </c:pt>
                <c:pt idx="665">
                  <c:v>0.66500000000000004</c:v>
                </c:pt>
                <c:pt idx="666">
                  <c:v>0.66600000000000004</c:v>
                </c:pt>
                <c:pt idx="667">
                  <c:v>0.66700000000000004</c:v>
                </c:pt>
                <c:pt idx="668">
                  <c:v>0.66800000000000004</c:v>
                </c:pt>
                <c:pt idx="669">
                  <c:v>0.66900000000000004</c:v>
                </c:pt>
                <c:pt idx="670">
                  <c:v>0.67</c:v>
                </c:pt>
                <c:pt idx="671">
                  <c:v>0.67100000000000004</c:v>
                </c:pt>
                <c:pt idx="672">
                  <c:v>0.67200000000000004</c:v>
                </c:pt>
                <c:pt idx="673">
                  <c:v>0.67300000000000004</c:v>
                </c:pt>
                <c:pt idx="674">
                  <c:v>0.67400000000000004</c:v>
                </c:pt>
                <c:pt idx="675">
                  <c:v>0.67500000000000004</c:v>
                </c:pt>
                <c:pt idx="676">
                  <c:v>0.67600000000000005</c:v>
                </c:pt>
                <c:pt idx="677">
                  <c:v>0.67700000000000005</c:v>
                </c:pt>
                <c:pt idx="678">
                  <c:v>0.67800000000000005</c:v>
                </c:pt>
                <c:pt idx="679">
                  <c:v>0.67900000000000005</c:v>
                </c:pt>
                <c:pt idx="680">
                  <c:v>0.68</c:v>
                </c:pt>
                <c:pt idx="681">
                  <c:v>0.68100000000000005</c:v>
                </c:pt>
                <c:pt idx="682">
                  <c:v>0.68200000000000005</c:v>
                </c:pt>
                <c:pt idx="683">
                  <c:v>0.68300000000000005</c:v>
                </c:pt>
                <c:pt idx="684">
                  <c:v>0.68400000000000005</c:v>
                </c:pt>
                <c:pt idx="685">
                  <c:v>0.68500000000000005</c:v>
                </c:pt>
                <c:pt idx="686">
                  <c:v>0.68600000000000005</c:v>
                </c:pt>
                <c:pt idx="687">
                  <c:v>0.68700000000000006</c:v>
                </c:pt>
                <c:pt idx="688">
                  <c:v>0.68799999999999994</c:v>
                </c:pt>
                <c:pt idx="689">
                  <c:v>0.68899999999999995</c:v>
                </c:pt>
                <c:pt idx="690">
                  <c:v>0.69</c:v>
                </c:pt>
                <c:pt idx="691">
                  <c:v>0.69099999999999995</c:v>
                </c:pt>
                <c:pt idx="692">
                  <c:v>0.69199999999999995</c:v>
                </c:pt>
                <c:pt idx="693">
                  <c:v>0.69299999999999995</c:v>
                </c:pt>
                <c:pt idx="694">
                  <c:v>0.69399999999999995</c:v>
                </c:pt>
                <c:pt idx="695">
                  <c:v>0.69499999999999995</c:v>
                </c:pt>
                <c:pt idx="696">
                  <c:v>0.69599999999999995</c:v>
                </c:pt>
                <c:pt idx="697">
                  <c:v>0.69699999999999995</c:v>
                </c:pt>
                <c:pt idx="698">
                  <c:v>0.69799999999999995</c:v>
                </c:pt>
                <c:pt idx="699">
                  <c:v>0.69899999999999995</c:v>
                </c:pt>
                <c:pt idx="700">
                  <c:v>0.7</c:v>
                </c:pt>
                <c:pt idx="701">
                  <c:v>0.70099999999999996</c:v>
                </c:pt>
                <c:pt idx="702">
                  <c:v>0.70199999999999996</c:v>
                </c:pt>
                <c:pt idx="703">
                  <c:v>0.70299999999999996</c:v>
                </c:pt>
                <c:pt idx="704">
                  <c:v>0.70399999999999996</c:v>
                </c:pt>
                <c:pt idx="705">
                  <c:v>0.70499999999999996</c:v>
                </c:pt>
                <c:pt idx="706">
                  <c:v>0.70599999999999996</c:v>
                </c:pt>
                <c:pt idx="707">
                  <c:v>0.70699999999999996</c:v>
                </c:pt>
                <c:pt idx="708">
                  <c:v>0.70799999999999996</c:v>
                </c:pt>
                <c:pt idx="709">
                  <c:v>0.70899999999999996</c:v>
                </c:pt>
                <c:pt idx="710">
                  <c:v>0.71</c:v>
                </c:pt>
                <c:pt idx="711">
                  <c:v>0.71099999999999997</c:v>
                </c:pt>
                <c:pt idx="712">
                  <c:v>0.71199999999999997</c:v>
                </c:pt>
                <c:pt idx="713">
                  <c:v>0.71299999999999997</c:v>
                </c:pt>
                <c:pt idx="714">
                  <c:v>0.71399999999999997</c:v>
                </c:pt>
                <c:pt idx="715">
                  <c:v>0.71499999999999997</c:v>
                </c:pt>
                <c:pt idx="716">
                  <c:v>0.71599999999999997</c:v>
                </c:pt>
                <c:pt idx="717">
                  <c:v>0.71699999999999997</c:v>
                </c:pt>
                <c:pt idx="718">
                  <c:v>0.71799999999999997</c:v>
                </c:pt>
                <c:pt idx="719">
                  <c:v>0.71899999999999997</c:v>
                </c:pt>
                <c:pt idx="720">
                  <c:v>0.72</c:v>
                </c:pt>
                <c:pt idx="721">
                  <c:v>0.72099999999999997</c:v>
                </c:pt>
                <c:pt idx="722">
                  <c:v>0.72199999999999998</c:v>
                </c:pt>
                <c:pt idx="723">
                  <c:v>0.72299999999999998</c:v>
                </c:pt>
                <c:pt idx="724">
                  <c:v>0.72399999999999998</c:v>
                </c:pt>
                <c:pt idx="725">
                  <c:v>0.72499999999999998</c:v>
                </c:pt>
                <c:pt idx="726">
                  <c:v>0.72599999999999998</c:v>
                </c:pt>
                <c:pt idx="727">
                  <c:v>0.72699999999999998</c:v>
                </c:pt>
                <c:pt idx="728">
                  <c:v>0.72799999999999998</c:v>
                </c:pt>
                <c:pt idx="729">
                  <c:v>0.72899999999999998</c:v>
                </c:pt>
                <c:pt idx="730">
                  <c:v>0.73</c:v>
                </c:pt>
                <c:pt idx="731">
                  <c:v>0.73099999999999998</c:v>
                </c:pt>
                <c:pt idx="732">
                  <c:v>0.73199999999999998</c:v>
                </c:pt>
                <c:pt idx="733">
                  <c:v>0.73299999999999998</c:v>
                </c:pt>
                <c:pt idx="734">
                  <c:v>0.73399999999999999</c:v>
                </c:pt>
                <c:pt idx="735">
                  <c:v>0.73499999999999999</c:v>
                </c:pt>
                <c:pt idx="736">
                  <c:v>0.73599999999999999</c:v>
                </c:pt>
                <c:pt idx="737">
                  <c:v>0.73699999999999999</c:v>
                </c:pt>
                <c:pt idx="738">
                  <c:v>0.73799999999999999</c:v>
                </c:pt>
                <c:pt idx="739">
                  <c:v>0.73899999999999999</c:v>
                </c:pt>
                <c:pt idx="740">
                  <c:v>0.74</c:v>
                </c:pt>
                <c:pt idx="741">
                  <c:v>0.74099999999999999</c:v>
                </c:pt>
                <c:pt idx="742">
                  <c:v>0.74199999999999999</c:v>
                </c:pt>
                <c:pt idx="743">
                  <c:v>0.74299999999999999</c:v>
                </c:pt>
                <c:pt idx="744">
                  <c:v>0.74399999999999999</c:v>
                </c:pt>
                <c:pt idx="745">
                  <c:v>0.745</c:v>
                </c:pt>
                <c:pt idx="746">
                  <c:v>0.746</c:v>
                </c:pt>
                <c:pt idx="747">
                  <c:v>0.747</c:v>
                </c:pt>
                <c:pt idx="748">
                  <c:v>0.748</c:v>
                </c:pt>
                <c:pt idx="749">
                  <c:v>0.749</c:v>
                </c:pt>
                <c:pt idx="750">
                  <c:v>0.75</c:v>
                </c:pt>
                <c:pt idx="751">
                  <c:v>0.751</c:v>
                </c:pt>
                <c:pt idx="752">
                  <c:v>0.752</c:v>
                </c:pt>
                <c:pt idx="753">
                  <c:v>0.753</c:v>
                </c:pt>
                <c:pt idx="754">
                  <c:v>0.754</c:v>
                </c:pt>
                <c:pt idx="755">
                  <c:v>0.755</c:v>
                </c:pt>
                <c:pt idx="756">
                  <c:v>0.75600000000000001</c:v>
                </c:pt>
                <c:pt idx="757">
                  <c:v>0.75700000000000001</c:v>
                </c:pt>
                <c:pt idx="758">
                  <c:v>0.75800000000000001</c:v>
                </c:pt>
                <c:pt idx="759">
                  <c:v>0.75900000000000001</c:v>
                </c:pt>
                <c:pt idx="760">
                  <c:v>0.76</c:v>
                </c:pt>
                <c:pt idx="761">
                  <c:v>0.76100000000000001</c:v>
                </c:pt>
                <c:pt idx="762">
                  <c:v>0.76200000000000001</c:v>
                </c:pt>
                <c:pt idx="763">
                  <c:v>0.76300000000000001</c:v>
                </c:pt>
                <c:pt idx="764">
                  <c:v>0.76400000000000001</c:v>
                </c:pt>
                <c:pt idx="765">
                  <c:v>0.76500000000000001</c:v>
                </c:pt>
                <c:pt idx="766">
                  <c:v>0.76600000000000001</c:v>
                </c:pt>
                <c:pt idx="767">
                  <c:v>0.76700000000000002</c:v>
                </c:pt>
                <c:pt idx="768">
                  <c:v>0.76800000000000002</c:v>
                </c:pt>
                <c:pt idx="769">
                  <c:v>0.76900000000000002</c:v>
                </c:pt>
                <c:pt idx="770">
                  <c:v>0.77</c:v>
                </c:pt>
                <c:pt idx="771">
                  <c:v>0.77100000000000002</c:v>
                </c:pt>
                <c:pt idx="772">
                  <c:v>0.77200000000000002</c:v>
                </c:pt>
                <c:pt idx="773">
                  <c:v>0.77300000000000002</c:v>
                </c:pt>
                <c:pt idx="774">
                  <c:v>0.77400000000000002</c:v>
                </c:pt>
                <c:pt idx="775">
                  <c:v>0.77500000000000002</c:v>
                </c:pt>
                <c:pt idx="776">
                  <c:v>0.77600000000000002</c:v>
                </c:pt>
                <c:pt idx="777">
                  <c:v>0.77700000000000002</c:v>
                </c:pt>
                <c:pt idx="778">
                  <c:v>0.77800000000000002</c:v>
                </c:pt>
                <c:pt idx="779">
                  <c:v>0.77900000000000003</c:v>
                </c:pt>
                <c:pt idx="780">
                  <c:v>0.78</c:v>
                </c:pt>
                <c:pt idx="781">
                  <c:v>0.78100000000000003</c:v>
                </c:pt>
                <c:pt idx="782">
                  <c:v>0.78200000000000003</c:v>
                </c:pt>
                <c:pt idx="783">
                  <c:v>0.78300000000000003</c:v>
                </c:pt>
                <c:pt idx="784">
                  <c:v>0.78400000000000003</c:v>
                </c:pt>
                <c:pt idx="785">
                  <c:v>0.78500000000000003</c:v>
                </c:pt>
                <c:pt idx="786">
                  <c:v>0.78600000000000003</c:v>
                </c:pt>
                <c:pt idx="787">
                  <c:v>0.78700000000000003</c:v>
                </c:pt>
                <c:pt idx="788">
                  <c:v>0.78800000000000003</c:v>
                </c:pt>
                <c:pt idx="789">
                  <c:v>0.78900000000000003</c:v>
                </c:pt>
                <c:pt idx="790">
                  <c:v>0.79</c:v>
                </c:pt>
                <c:pt idx="791">
                  <c:v>0.79100000000000004</c:v>
                </c:pt>
                <c:pt idx="792">
                  <c:v>0.79200000000000004</c:v>
                </c:pt>
                <c:pt idx="793">
                  <c:v>0.79300000000000004</c:v>
                </c:pt>
                <c:pt idx="794">
                  <c:v>0.79400000000000004</c:v>
                </c:pt>
                <c:pt idx="795">
                  <c:v>0.79500000000000004</c:v>
                </c:pt>
                <c:pt idx="796">
                  <c:v>0.79600000000000004</c:v>
                </c:pt>
                <c:pt idx="797">
                  <c:v>0.79700000000000004</c:v>
                </c:pt>
                <c:pt idx="798">
                  <c:v>0.79800000000000004</c:v>
                </c:pt>
                <c:pt idx="799">
                  <c:v>0.79900000000000004</c:v>
                </c:pt>
                <c:pt idx="800">
                  <c:v>0.8</c:v>
                </c:pt>
                <c:pt idx="801">
                  <c:v>0.80100000000000005</c:v>
                </c:pt>
                <c:pt idx="802">
                  <c:v>0.80200000000000005</c:v>
                </c:pt>
                <c:pt idx="803">
                  <c:v>0.80300000000000005</c:v>
                </c:pt>
                <c:pt idx="804">
                  <c:v>0.80400000000000005</c:v>
                </c:pt>
                <c:pt idx="805">
                  <c:v>0.80500000000000005</c:v>
                </c:pt>
                <c:pt idx="806">
                  <c:v>0.80600000000000005</c:v>
                </c:pt>
                <c:pt idx="807">
                  <c:v>0.80700000000000005</c:v>
                </c:pt>
                <c:pt idx="808">
                  <c:v>0.80800000000000005</c:v>
                </c:pt>
                <c:pt idx="809">
                  <c:v>0.80900000000000005</c:v>
                </c:pt>
                <c:pt idx="810">
                  <c:v>0.81</c:v>
                </c:pt>
                <c:pt idx="811">
                  <c:v>0.81100000000000005</c:v>
                </c:pt>
                <c:pt idx="812">
                  <c:v>0.81200000000000006</c:v>
                </c:pt>
                <c:pt idx="813">
                  <c:v>0.81299999999999994</c:v>
                </c:pt>
                <c:pt idx="814">
                  <c:v>0.81399999999999995</c:v>
                </c:pt>
                <c:pt idx="815">
                  <c:v>0.81499999999999995</c:v>
                </c:pt>
                <c:pt idx="816">
                  <c:v>0.81599999999999995</c:v>
                </c:pt>
                <c:pt idx="817">
                  <c:v>0.81699999999999995</c:v>
                </c:pt>
                <c:pt idx="818">
                  <c:v>0.81799999999999995</c:v>
                </c:pt>
                <c:pt idx="819">
                  <c:v>0.81899999999999995</c:v>
                </c:pt>
                <c:pt idx="820">
                  <c:v>0.82</c:v>
                </c:pt>
                <c:pt idx="821">
                  <c:v>0.82099999999999995</c:v>
                </c:pt>
                <c:pt idx="822">
                  <c:v>0.82199999999999995</c:v>
                </c:pt>
                <c:pt idx="823">
                  <c:v>0.82299999999999995</c:v>
                </c:pt>
                <c:pt idx="824">
                  <c:v>0.82399999999999995</c:v>
                </c:pt>
                <c:pt idx="825">
                  <c:v>0.82499999999999996</c:v>
                </c:pt>
                <c:pt idx="826">
                  <c:v>0.82599999999999996</c:v>
                </c:pt>
                <c:pt idx="827">
                  <c:v>0.82699999999999996</c:v>
                </c:pt>
                <c:pt idx="828">
                  <c:v>0.82799999999999996</c:v>
                </c:pt>
                <c:pt idx="829">
                  <c:v>0.82899999999999996</c:v>
                </c:pt>
                <c:pt idx="830">
                  <c:v>0.83</c:v>
                </c:pt>
                <c:pt idx="831">
                  <c:v>0.83099999999999996</c:v>
                </c:pt>
                <c:pt idx="832">
                  <c:v>0.83199999999999996</c:v>
                </c:pt>
                <c:pt idx="833">
                  <c:v>0.83299999999999996</c:v>
                </c:pt>
                <c:pt idx="834">
                  <c:v>0.83399999999999996</c:v>
                </c:pt>
                <c:pt idx="835">
                  <c:v>0.83499999999999996</c:v>
                </c:pt>
                <c:pt idx="836">
                  <c:v>0.83599999999999997</c:v>
                </c:pt>
                <c:pt idx="837">
                  <c:v>0.83699999999999997</c:v>
                </c:pt>
                <c:pt idx="838">
                  <c:v>0.83799999999999997</c:v>
                </c:pt>
                <c:pt idx="839">
                  <c:v>0.83899999999999997</c:v>
                </c:pt>
                <c:pt idx="840">
                  <c:v>0.84</c:v>
                </c:pt>
                <c:pt idx="841">
                  <c:v>0.84099999999999997</c:v>
                </c:pt>
                <c:pt idx="842">
                  <c:v>0.84199999999999997</c:v>
                </c:pt>
                <c:pt idx="843">
                  <c:v>0.84299999999999997</c:v>
                </c:pt>
                <c:pt idx="844">
                  <c:v>0.84399999999999997</c:v>
                </c:pt>
                <c:pt idx="845">
                  <c:v>0.84499999999999997</c:v>
                </c:pt>
                <c:pt idx="846">
                  <c:v>0.84599999999999997</c:v>
                </c:pt>
                <c:pt idx="847">
                  <c:v>0.84699999999999998</c:v>
                </c:pt>
                <c:pt idx="848">
                  <c:v>0.84799999999999998</c:v>
                </c:pt>
                <c:pt idx="849">
                  <c:v>0.84899999999999998</c:v>
                </c:pt>
                <c:pt idx="850">
                  <c:v>0.85</c:v>
                </c:pt>
                <c:pt idx="851">
                  <c:v>0.85099999999999998</c:v>
                </c:pt>
                <c:pt idx="852">
                  <c:v>0.85199999999999998</c:v>
                </c:pt>
                <c:pt idx="853">
                  <c:v>0.85299999999999998</c:v>
                </c:pt>
                <c:pt idx="854">
                  <c:v>0.85399999999999998</c:v>
                </c:pt>
                <c:pt idx="855">
                  <c:v>0.85499999999999998</c:v>
                </c:pt>
                <c:pt idx="856">
                  <c:v>0.85599999999999998</c:v>
                </c:pt>
                <c:pt idx="857">
                  <c:v>0.85699999999999998</c:v>
                </c:pt>
                <c:pt idx="858">
                  <c:v>0.85799999999999998</c:v>
                </c:pt>
                <c:pt idx="859">
                  <c:v>0.85899999999999999</c:v>
                </c:pt>
                <c:pt idx="860">
                  <c:v>0.86</c:v>
                </c:pt>
                <c:pt idx="861">
                  <c:v>0.86099999999999999</c:v>
                </c:pt>
                <c:pt idx="862">
                  <c:v>0.86199999999999999</c:v>
                </c:pt>
                <c:pt idx="863">
                  <c:v>0.86299999999999999</c:v>
                </c:pt>
                <c:pt idx="864">
                  <c:v>0.86399999999999999</c:v>
                </c:pt>
                <c:pt idx="865">
                  <c:v>0.86499999999999999</c:v>
                </c:pt>
                <c:pt idx="866">
                  <c:v>0.86599999999999999</c:v>
                </c:pt>
                <c:pt idx="867">
                  <c:v>0.86699999999999999</c:v>
                </c:pt>
                <c:pt idx="868">
                  <c:v>0.86799999999999999</c:v>
                </c:pt>
                <c:pt idx="869">
                  <c:v>0.86899999999999999</c:v>
                </c:pt>
                <c:pt idx="870">
                  <c:v>0.87</c:v>
                </c:pt>
                <c:pt idx="871">
                  <c:v>0.871</c:v>
                </c:pt>
                <c:pt idx="872">
                  <c:v>0.872</c:v>
                </c:pt>
                <c:pt idx="873">
                  <c:v>0.873</c:v>
                </c:pt>
                <c:pt idx="874">
                  <c:v>0.874</c:v>
                </c:pt>
                <c:pt idx="875">
                  <c:v>0.875</c:v>
                </c:pt>
                <c:pt idx="876">
                  <c:v>0.876</c:v>
                </c:pt>
                <c:pt idx="877">
                  <c:v>0.877</c:v>
                </c:pt>
                <c:pt idx="878">
                  <c:v>0.878</c:v>
                </c:pt>
                <c:pt idx="879">
                  <c:v>0.879</c:v>
                </c:pt>
                <c:pt idx="880">
                  <c:v>0.88</c:v>
                </c:pt>
                <c:pt idx="881">
                  <c:v>0.88100000000000001</c:v>
                </c:pt>
                <c:pt idx="882">
                  <c:v>0.88200000000000001</c:v>
                </c:pt>
                <c:pt idx="883">
                  <c:v>0.88300000000000001</c:v>
                </c:pt>
                <c:pt idx="884">
                  <c:v>0.88400000000000001</c:v>
                </c:pt>
                <c:pt idx="885">
                  <c:v>0.88500000000000001</c:v>
                </c:pt>
                <c:pt idx="886">
                  <c:v>0.88600000000000001</c:v>
                </c:pt>
                <c:pt idx="887">
                  <c:v>0.88700000000000001</c:v>
                </c:pt>
                <c:pt idx="888">
                  <c:v>0.88800000000000001</c:v>
                </c:pt>
                <c:pt idx="889">
                  <c:v>0.88900000000000001</c:v>
                </c:pt>
                <c:pt idx="890">
                  <c:v>0.89</c:v>
                </c:pt>
                <c:pt idx="891">
                  <c:v>0.89100000000000001</c:v>
                </c:pt>
                <c:pt idx="892">
                  <c:v>0.89200000000000002</c:v>
                </c:pt>
                <c:pt idx="893">
                  <c:v>0.89300000000000002</c:v>
                </c:pt>
                <c:pt idx="894">
                  <c:v>0.89400000000000002</c:v>
                </c:pt>
                <c:pt idx="895">
                  <c:v>0.89500000000000002</c:v>
                </c:pt>
                <c:pt idx="896">
                  <c:v>0.89600000000000002</c:v>
                </c:pt>
                <c:pt idx="897">
                  <c:v>0.89700000000000002</c:v>
                </c:pt>
                <c:pt idx="898">
                  <c:v>0.89800000000000002</c:v>
                </c:pt>
                <c:pt idx="899">
                  <c:v>0.89900000000000002</c:v>
                </c:pt>
                <c:pt idx="900">
                  <c:v>0.9</c:v>
                </c:pt>
                <c:pt idx="901">
                  <c:v>0.90100000000000002</c:v>
                </c:pt>
                <c:pt idx="902">
                  <c:v>0.90200000000000002</c:v>
                </c:pt>
                <c:pt idx="903">
                  <c:v>0.90300000000000002</c:v>
                </c:pt>
                <c:pt idx="904">
                  <c:v>0.90400000000000003</c:v>
                </c:pt>
                <c:pt idx="905">
                  <c:v>0.90500000000000003</c:v>
                </c:pt>
                <c:pt idx="906">
                  <c:v>0.90600000000000003</c:v>
                </c:pt>
                <c:pt idx="907">
                  <c:v>0.90700000000000003</c:v>
                </c:pt>
                <c:pt idx="908">
                  <c:v>0.90800000000000003</c:v>
                </c:pt>
                <c:pt idx="909">
                  <c:v>0.90900000000000003</c:v>
                </c:pt>
                <c:pt idx="910">
                  <c:v>0.91</c:v>
                </c:pt>
                <c:pt idx="911">
                  <c:v>0.91100000000000003</c:v>
                </c:pt>
                <c:pt idx="912">
                  <c:v>0.91200000000000003</c:v>
                </c:pt>
                <c:pt idx="913">
                  <c:v>0.91300000000000003</c:v>
                </c:pt>
                <c:pt idx="914">
                  <c:v>0.91400000000000003</c:v>
                </c:pt>
                <c:pt idx="915">
                  <c:v>0.91500000000000004</c:v>
                </c:pt>
                <c:pt idx="916">
                  <c:v>0.91600000000000004</c:v>
                </c:pt>
                <c:pt idx="917">
                  <c:v>0.91700000000000004</c:v>
                </c:pt>
                <c:pt idx="918">
                  <c:v>0.91800000000000004</c:v>
                </c:pt>
                <c:pt idx="919">
                  <c:v>0.91900000000000004</c:v>
                </c:pt>
                <c:pt idx="920">
                  <c:v>0.92</c:v>
                </c:pt>
                <c:pt idx="921">
                  <c:v>0.92100000000000004</c:v>
                </c:pt>
                <c:pt idx="922">
                  <c:v>0.92200000000000004</c:v>
                </c:pt>
                <c:pt idx="923">
                  <c:v>0.92300000000000004</c:v>
                </c:pt>
                <c:pt idx="924">
                  <c:v>0.92400000000000004</c:v>
                </c:pt>
                <c:pt idx="925">
                  <c:v>0.92500000000000004</c:v>
                </c:pt>
                <c:pt idx="926">
                  <c:v>0.92600000000000005</c:v>
                </c:pt>
                <c:pt idx="927">
                  <c:v>0.92700000000000005</c:v>
                </c:pt>
                <c:pt idx="928">
                  <c:v>0.92800000000000005</c:v>
                </c:pt>
                <c:pt idx="929">
                  <c:v>0.92900000000000005</c:v>
                </c:pt>
                <c:pt idx="930">
                  <c:v>0.93</c:v>
                </c:pt>
                <c:pt idx="931">
                  <c:v>0.93100000000000005</c:v>
                </c:pt>
                <c:pt idx="932">
                  <c:v>0.93200000000000005</c:v>
                </c:pt>
                <c:pt idx="933">
                  <c:v>0.93300000000000005</c:v>
                </c:pt>
                <c:pt idx="934">
                  <c:v>0.93400000000000005</c:v>
                </c:pt>
                <c:pt idx="935">
                  <c:v>0.93500000000000005</c:v>
                </c:pt>
                <c:pt idx="936">
                  <c:v>0.93600000000000005</c:v>
                </c:pt>
                <c:pt idx="937">
                  <c:v>0.93700000000000006</c:v>
                </c:pt>
                <c:pt idx="938">
                  <c:v>0.93799999999999994</c:v>
                </c:pt>
                <c:pt idx="939">
                  <c:v>0.93899999999999995</c:v>
                </c:pt>
                <c:pt idx="940">
                  <c:v>0.94</c:v>
                </c:pt>
                <c:pt idx="941">
                  <c:v>0.94099999999999995</c:v>
                </c:pt>
                <c:pt idx="942">
                  <c:v>0.94199999999999995</c:v>
                </c:pt>
                <c:pt idx="943">
                  <c:v>0.94299999999999995</c:v>
                </c:pt>
                <c:pt idx="944">
                  <c:v>0.94399999999999995</c:v>
                </c:pt>
                <c:pt idx="945">
                  <c:v>0.94499999999999995</c:v>
                </c:pt>
                <c:pt idx="946">
                  <c:v>0.94599999999999995</c:v>
                </c:pt>
                <c:pt idx="947">
                  <c:v>0.94699999999999995</c:v>
                </c:pt>
                <c:pt idx="948">
                  <c:v>0.94799999999999995</c:v>
                </c:pt>
                <c:pt idx="949">
                  <c:v>0.94899999999999995</c:v>
                </c:pt>
                <c:pt idx="950">
                  <c:v>0.95</c:v>
                </c:pt>
                <c:pt idx="951">
                  <c:v>0.95099999999999996</c:v>
                </c:pt>
                <c:pt idx="952">
                  <c:v>0.95199999999999996</c:v>
                </c:pt>
                <c:pt idx="953">
                  <c:v>0.95299999999999996</c:v>
                </c:pt>
                <c:pt idx="954">
                  <c:v>0.95399999999999996</c:v>
                </c:pt>
                <c:pt idx="955">
                  <c:v>0.95499999999999996</c:v>
                </c:pt>
                <c:pt idx="956">
                  <c:v>0.95599999999999996</c:v>
                </c:pt>
                <c:pt idx="957">
                  <c:v>0.95699999999999996</c:v>
                </c:pt>
                <c:pt idx="958">
                  <c:v>0.95799999999999996</c:v>
                </c:pt>
                <c:pt idx="959">
                  <c:v>0.95899999999999996</c:v>
                </c:pt>
                <c:pt idx="960">
                  <c:v>0.96</c:v>
                </c:pt>
                <c:pt idx="961">
                  <c:v>0.96099999999999997</c:v>
                </c:pt>
                <c:pt idx="962">
                  <c:v>0.96199999999999997</c:v>
                </c:pt>
                <c:pt idx="963">
                  <c:v>0.96299999999999997</c:v>
                </c:pt>
                <c:pt idx="964">
                  <c:v>0.96399999999999997</c:v>
                </c:pt>
                <c:pt idx="965">
                  <c:v>0.96499999999999997</c:v>
                </c:pt>
                <c:pt idx="966">
                  <c:v>0.96599999999999997</c:v>
                </c:pt>
                <c:pt idx="967">
                  <c:v>0.96699999999999997</c:v>
                </c:pt>
                <c:pt idx="968">
                  <c:v>0.96799999999999997</c:v>
                </c:pt>
                <c:pt idx="969">
                  <c:v>0.96899999999999997</c:v>
                </c:pt>
                <c:pt idx="970">
                  <c:v>0.97</c:v>
                </c:pt>
                <c:pt idx="971">
                  <c:v>0.97099999999999997</c:v>
                </c:pt>
                <c:pt idx="972">
                  <c:v>0.97199999999999998</c:v>
                </c:pt>
                <c:pt idx="973">
                  <c:v>0.97299999999999998</c:v>
                </c:pt>
                <c:pt idx="974">
                  <c:v>0.97399999999999998</c:v>
                </c:pt>
                <c:pt idx="975">
                  <c:v>0.97499999999999998</c:v>
                </c:pt>
                <c:pt idx="976">
                  <c:v>0.97599999999999998</c:v>
                </c:pt>
                <c:pt idx="977">
                  <c:v>0.97699999999999998</c:v>
                </c:pt>
                <c:pt idx="978">
                  <c:v>0.97799999999999998</c:v>
                </c:pt>
                <c:pt idx="979">
                  <c:v>0.97899999999999998</c:v>
                </c:pt>
                <c:pt idx="980">
                  <c:v>0.98</c:v>
                </c:pt>
                <c:pt idx="981">
                  <c:v>0.98099999999999998</c:v>
                </c:pt>
                <c:pt idx="982">
                  <c:v>0.98199999999999998</c:v>
                </c:pt>
                <c:pt idx="983">
                  <c:v>0.98299999999999998</c:v>
                </c:pt>
                <c:pt idx="984">
                  <c:v>0.98399999999999999</c:v>
                </c:pt>
                <c:pt idx="985">
                  <c:v>0.98499999999999999</c:v>
                </c:pt>
                <c:pt idx="986">
                  <c:v>0.98599999999999999</c:v>
                </c:pt>
                <c:pt idx="987">
                  <c:v>0.98699999999999999</c:v>
                </c:pt>
                <c:pt idx="988">
                  <c:v>0.98799999999999999</c:v>
                </c:pt>
                <c:pt idx="989">
                  <c:v>0.98899999999999999</c:v>
                </c:pt>
                <c:pt idx="990">
                  <c:v>0.99</c:v>
                </c:pt>
                <c:pt idx="991">
                  <c:v>0.99099999999999999</c:v>
                </c:pt>
                <c:pt idx="992">
                  <c:v>0.99199999999999999</c:v>
                </c:pt>
                <c:pt idx="993">
                  <c:v>0.99299999999999999</c:v>
                </c:pt>
                <c:pt idx="994">
                  <c:v>0.99399999999999999</c:v>
                </c:pt>
                <c:pt idx="995">
                  <c:v>0.995</c:v>
                </c:pt>
                <c:pt idx="996">
                  <c:v>0.996</c:v>
                </c:pt>
                <c:pt idx="997">
                  <c:v>0.997</c:v>
                </c:pt>
                <c:pt idx="998">
                  <c:v>0.998</c:v>
                </c:pt>
                <c:pt idx="999">
                  <c:v>0.999</c:v>
                </c:pt>
                <c:pt idx="1000" formatCode="0.0000">
                  <c:v>1</c:v>
                </c:pt>
              </c:numCache>
            </c:numRef>
          </c:xVal>
          <c:yVal>
            <c:numRef>
              <c:f>APropertiesDimless!$U$7:$U$1007</c:f>
              <c:numCache>
                <c:formatCode>0.0000</c:formatCode>
                <c:ptCount val="1001"/>
                <c:pt idx="1">
                  <c:v>1.4999888283101352E-3</c:v>
                </c:pt>
                <c:pt idx="2">
                  <c:v>2.9999560436734193E-3</c:v>
                </c:pt>
                <c:pt idx="3">
                  <c:v>4.4999027413271334E-3</c:v>
                </c:pt>
                <c:pt idx="4">
                  <c:v>5.9998300159751772E-3</c:v>
                </c:pt>
                <c:pt idx="5">
                  <c:v>7.4997389618070651E-3</c:v>
                </c:pt>
                <c:pt idx="6">
                  <c:v>8.999630672517734E-3</c:v>
                </c:pt>
                <c:pt idx="7">
                  <c:v>1.0499506241326085E-2</c:v>
                </c:pt>
                <c:pt idx="8">
                  <c:v>1.1999366760994938E-2</c:v>
                </c:pt>
                <c:pt idx="9">
                  <c:v>1.3499213323849693E-2</c:v>
                </c:pt>
                <c:pt idx="10">
                  <c:v>1.4999047021797933E-2</c:v>
                </c:pt>
                <c:pt idx="11">
                  <c:v>1.6498868946348267E-2</c:v>
                </c:pt>
                <c:pt idx="12">
                  <c:v>1.7998680188629948E-2</c:v>
                </c:pt>
                <c:pt idx="13">
                  <c:v>1.9498481839411407E-2</c:v>
                </c:pt>
                <c:pt idx="14">
                  <c:v>2.0998274989119953E-2</c:v>
                </c:pt>
                <c:pt idx="15">
                  <c:v>2.2498060727860571E-2</c:v>
                </c:pt>
                <c:pt idx="16">
                  <c:v>2.3997840145435132E-2</c:v>
                </c:pt>
                <c:pt idx="17">
                  <c:v>2.549761433136143E-2</c:v>
                </c:pt>
                <c:pt idx="18">
                  <c:v>2.6997384374892189E-2</c:v>
                </c:pt>
                <c:pt idx="19">
                  <c:v>2.8497151365034348E-2</c:v>
                </c:pt>
                <c:pt idx="20">
                  <c:v>2.9996916390567827E-2</c:v>
                </c:pt>
                <c:pt idx="21">
                  <c:v>3.1496680540064777E-2</c:v>
                </c:pt>
                <c:pt idx="22">
                  <c:v>3.2996444901908464E-2</c:v>
                </c:pt>
                <c:pt idx="23">
                  <c:v>3.4496210564312374E-2</c:v>
                </c:pt>
                <c:pt idx="24">
                  <c:v>3.5995978615339097E-2</c:v>
                </c:pt>
                <c:pt idx="25">
                  <c:v>3.7495750142919407E-2</c:v>
                </c:pt>
                <c:pt idx="26">
                  <c:v>3.899552623487141E-2</c:v>
                </c:pt>
                <c:pt idx="27">
                  <c:v>4.0495307978919079E-2</c:v>
                </c:pt>
                <c:pt idx="28">
                  <c:v>4.1995096462711677E-2</c:v>
                </c:pt>
                <c:pt idx="29">
                  <c:v>4.3494892773842553E-2</c:v>
                </c:pt>
                <c:pt idx="30">
                  <c:v>4.4994697999867946E-2</c:v>
                </c:pt>
                <c:pt idx="31">
                  <c:v>4.6494513228326234E-2</c:v>
                </c:pt>
                <c:pt idx="32">
                  <c:v>4.7994339546756734E-2</c:v>
                </c:pt>
                <c:pt idx="33">
                  <c:v>4.9494178042718544E-2</c:v>
                </c:pt>
                <c:pt idx="34">
                  <c:v>5.0994029803809779E-2</c:v>
                </c:pt>
                <c:pt idx="35">
                  <c:v>5.2493895917686259E-2</c:v>
                </c:pt>
                <c:pt idx="36">
                  <c:v>5.3993777472080576E-2</c:v>
                </c:pt>
                <c:pt idx="37">
                  <c:v>5.5493675554820973E-2</c:v>
                </c:pt>
                <c:pt idx="38">
                  <c:v>5.6993591253850437E-2</c:v>
                </c:pt>
                <c:pt idx="39">
                  <c:v>5.849352565724554E-2</c:v>
                </c:pt>
                <c:pt idx="40">
                  <c:v>5.999347985323536E-2</c:v>
                </c:pt>
                <c:pt idx="41">
                  <c:v>6.1493454930220445E-2</c:v>
                </c:pt>
                <c:pt idx="42">
                  <c:v>6.2993451976791903E-2</c:v>
                </c:pt>
                <c:pt idx="43">
                  <c:v>6.4493472081750242E-2</c:v>
                </c:pt>
                <c:pt idx="44">
                  <c:v>6.5993516334124397E-2</c:v>
                </c:pt>
                <c:pt idx="45">
                  <c:v>6.7493585823190691E-2</c:v>
                </c:pt>
                <c:pt idx="46">
                  <c:v>6.8993681638491788E-2</c:v>
                </c:pt>
                <c:pt idx="47">
                  <c:v>7.0493804869855778E-2</c:v>
                </c:pt>
                <c:pt idx="48">
                  <c:v>7.1993956607415074E-2</c:v>
                </c:pt>
                <c:pt idx="49">
                  <c:v>7.3494137941625431E-2</c:v>
                </c:pt>
                <c:pt idx="50">
                  <c:v>7.4994349963285079E-2</c:v>
                </c:pt>
                <c:pt idx="51">
                  <c:v>7.6494593763553609E-2</c:v>
                </c:pt>
                <c:pt idx="52">
                  <c:v>7.7994870433971158E-2</c:v>
                </c:pt>
                <c:pt idx="53">
                  <c:v>7.9495181066477349E-2</c:v>
                </c:pt>
                <c:pt idx="54">
                  <c:v>8.0995526753430358E-2</c:v>
                </c:pt>
                <c:pt idx="55">
                  <c:v>8.2495908587626079E-2</c:v>
                </c:pt>
                <c:pt idx="56">
                  <c:v>8.3996327662317238E-2</c:v>
                </c:pt>
                <c:pt idx="57">
                  <c:v>8.5496785071232262E-2</c:v>
                </c:pt>
                <c:pt idx="58">
                  <c:v>8.6997281908594834E-2</c:v>
                </c:pt>
                <c:pt idx="59">
                  <c:v>8.8497819269142589E-2</c:v>
                </c:pt>
                <c:pt idx="60">
                  <c:v>8.9998398248146538E-2</c:v>
                </c:pt>
                <c:pt idx="61">
                  <c:v>9.1499019941430268E-2</c:v>
                </c:pt>
                <c:pt idx="62">
                  <c:v>9.2999685445388947E-2</c:v>
                </c:pt>
                <c:pt idx="63">
                  <c:v>9.4500395857008757E-2</c:v>
                </c:pt>
                <c:pt idx="64">
                  <c:v>9.6001152273885879E-2</c:v>
                </c:pt>
                <c:pt idx="65">
                  <c:v>9.7501955794246073E-2</c:v>
                </c:pt>
                <c:pt idx="66">
                  <c:v>9.900280751696372E-2</c:v>
                </c:pt>
                <c:pt idx="67">
                  <c:v>0.10050370854158121</c:v>
                </c:pt>
                <c:pt idx="68">
                  <c:v>0.10200465996832822</c:v>
                </c:pt>
                <c:pt idx="69">
                  <c:v>0.10350566289814117</c:v>
                </c:pt>
                <c:pt idx="70">
                  <c:v>0.10500671843268244</c:v>
                </c:pt>
                <c:pt idx="71">
                  <c:v>0.10650782767436007</c:v>
                </c:pt>
                <c:pt idx="72">
                  <c:v>0.1080089917263468</c:v>
                </c:pt>
                <c:pt idx="73">
                  <c:v>0.10951021169259981</c:v>
                </c:pt>
                <c:pt idx="74">
                  <c:v>0.11101148867788009</c:v>
                </c:pt>
                <c:pt idx="75">
                  <c:v>0.11251282378777196</c:v>
                </c:pt>
                <c:pt idx="76">
                  <c:v>0.11401421812870274</c:v>
                </c:pt>
                <c:pt idx="77">
                  <c:v>0.11551567280796213</c:v>
                </c:pt>
                <c:pt idx="78">
                  <c:v>0.1170171889337219</c:v>
                </c:pt>
                <c:pt idx="79">
                  <c:v>0.11851876761505567</c:v>
                </c:pt>
                <c:pt idx="80">
                  <c:v>0.12002040996195823</c:v>
                </c:pt>
                <c:pt idx="81">
                  <c:v>0.12152211708536574</c:v>
                </c:pt>
                <c:pt idx="82">
                  <c:v>0.12302389009717493</c:v>
                </c:pt>
                <c:pt idx="83">
                  <c:v>0.12452573011026338</c:v>
                </c:pt>
                <c:pt idx="84">
                  <c:v>0.1260276382385089</c:v>
                </c:pt>
                <c:pt idx="85">
                  <c:v>0.1275296155968097</c:v>
                </c:pt>
                <c:pt idx="86">
                  <c:v>0.12903166330110402</c:v>
                </c:pt>
                <c:pt idx="87">
                  <c:v>0.13053378246839037</c:v>
                </c:pt>
                <c:pt idx="88">
                  <c:v>0.1320359742167472</c:v>
                </c:pt>
                <c:pt idx="89">
                  <c:v>0.13353823966535294</c:v>
                </c:pt>
                <c:pt idx="90">
                  <c:v>0.13504057993450622</c:v>
                </c:pt>
                <c:pt idx="91">
                  <c:v>0.13654299614564586</c:v>
                </c:pt>
                <c:pt idx="92">
                  <c:v>0.13804548942137093</c:v>
                </c:pt>
                <c:pt idx="93">
                  <c:v>0.13954806088546096</c:v>
                </c:pt>
                <c:pt idx="94">
                  <c:v>0.14105071166289615</c:v>
                </c:pt>
                <c:pt idx="95">
                  <c:v>0.14255344287987792</c:v>
                </c:pt>
                <c:pt idx="96">
                  <c:v>0.14405625566384855</c:v>
                </c:pt>
                <c:pt idx="97">
                  <c:v>0.14555915114351234</c:v>
                </c:pt>
                <c:pt idx="98">
                  <c:v>0.1470621304488553</c:v>
                </c:pt>
                <c:pt idx="99">
                  <c:v>0.14856519471116611</c:v>
                </c:pt>
                <c:pt idx="100">
                  <c:v>0.15006834506305625</c:v>
                </c:pt>
                <c:pt idx="101">
                  <c:v>0.151571582638481</c:v>
                </c:pt>
                <c:pt idx="102">
                  <c:v>0.15307490857275929</c:v>
                </c:pt>
                <c:pt idx="103">
                  <c:v>0.15457832400259527</c:v>
                </c:pt>
                <c:pt idx="104">
                  <c:v>0.15608183006609838</c:v>
                </c:pt>
                <c:pt idx="105">
                  <c:v>0.1575854279028043</c:v>
                </c:pt>
                <c:pt idx="106">
                  <c:v>0.15908911865369579</c:v>
                </c:pt>
                <c:pt idx="107">
                  <c:v>0.1605929034612234</c:v>
                </c:pt>
                <c:pt idx="108">
                  <c:v>0.16209678346932666</c:v>
                </c:pt>
                <c:pt idx="109">
                  <c:v>0.16360075982345479</c:v>
                </c:pt>
                <c:pt idx="110">
                  <c:v>0.16510483367058798</c:v>
                </c:pt>
                <c:pt idx="111">
                  <c:v>0.1666090061592583</c:v>
                </c:pt>
                <c:pt idx="112">
                  <c:v>0.16811327843957083</c:v>
                </c:pt>
                <c:pt idx="113">
                  <c:v>0.16961765166322521</c:v>
                </c:pt>
                <c:pt idx="114">
                  <c:v>0.1711221269835364</c:v>
                </c:pt>
                <c:pt idx="115">
                  <c:v>0.17262670555545653</c:v>
                </c:pt>
                <c:pt idx="116">
                  <c:v>0.17413138853559584</c:v>
                </c:pt>
                <c:pt idx="117">
                  <c:v>0.17563617708224452</c:v>
                </c:pt>
                <c:pt idx="118">
                  <c:v>0.17714107235539417</c:v>
                </c:pt>
                <c:pt idx="119">
                  <c:v>0.17864607551675912</c:v>
                </c:pt>
                <c:pt idx="120">
                  <c:v>0.18015118772979846</c:v>
                </c:pt>
                <c:pt idx="121">
                  <c:v>0.1816564101597376</c:v>
                </c:pt>
                <c:pt idx="122">
                  <c:v>0.18316174397358986</c:v>
                </c:pt>
                <c:pt idx="123">
                  <c:v>0.18466719034017898</c:v>
                </c:pt>
                <c:pt idx="124">
                  <c:v>0.18617275043016024</c:v>
                </c:pt>
                <c:pt idx="125">
                  <c:v>0.18767842541604313</c:v>
                </c:pt>
                <c:pt idx="126">
                  <c:v>0.18918421647221312</c:v>
                </c:pt>
                <c:pt idx="127">
                  <c:v>0.19069012477495378</c:v>
                </c:pt>
                <c:pt idx="128">
                  <c:v>0.19219615150246921</c:v>
                </c:pt>
                <c:pt idx="129">
                  <c:v>0.19370229783490639</c:v>
                </c:pt>
                <c:pt idx="130">
                  <c:v>0.19520856495437711</c:v>
                </c:pt>
                <c:pt idx="131">
                  <c:v>0.19671495404498099</c:v>
                </c:pt>
                <c:pt idx="132">
                  <c:v>0.19822146629282769</c:v>
                </c:pt>
                <c:pt idx="133">
                  <c:v>0.19972810288605974</c:v>
                </c:pt>
                <c:pt idx="134">
                  <c:v>0.20123486501487486</c:v>
                </c:pt>
                <c:pt idx="135">
                  <c:v>0.20274175387154933</c:v>
                </c:pt>
                <c:pt idx="136">
                  <c:v>0.20424877065046027</c:v>
                </c:pt>
                <c:pt idx="137">
                  <c:v>0.20575591654810896</c:v>
                </c:pt>
                <c:pt idx="138">
                  <c:v>0.2072631927631437</c:v>
                </c:pt>
                <c:pt idx="139">
                  <c:v>0.20877060049638302</c:v>
                </c:pt>
                <c:pt idx="140">
                  <c:v>0.2102781409508388</c:v>
                </c:pt>
                <c:pt idx="141">
                  <c:v>0.21178581533173968</c:v>
                </c:pt>
                <c:pt idx="142">
                  <c:v>0.21329362484655426</c:v>
                </c:pt>
                <c:pt idx="143">
                  <c:v>0.21480157070501479</c:v>
                </c:pt>
                <c:pt idx="144">
                  <c:v>0.21630965411914044</c:v>
                </c:pt>
                <c:pt idx="145">
                  <c:v>0.21781787630326124</c:v>
                </c:pt>
                <c:pt idx="146">
                  <c:v>0.2193262384740417</c:v>
                </c:pt>
                <c:pt idx="147">
                  <c:v>0.2208347418505045</c:v>
                </c:pt>
                <c:pt idx="148">
                  <c:v>0.22234338765405487</c:v>
                </c:pt>
                <c:pt idx="149">
                  <c:v>0.22385217710850394</c:v>
                </c:pt>
                <c:pt idx="150">
                  <c:v>0.22536111144009355</c:v>
                </c:pt>
                <c:pt idx="151">
                  <c:v>0.22687019187751992</c:v>
                </c:pt>
                <c:pt idx="152">
                  <c:v>0.22837941965195852</c:v>
                </c:pt>
                <c:pt idx="153">
                  <c:v>0.22988879599708781</c:v>
                </c:pt>
                <c:pt idx="154">
                  <c:v>0.23139832214911446</c:v>
                </c:pt>
                <c:pt idx="155">
                  <c:v>0.23290799934679743</c:v>
                </c:pt>
                <c:pt idx="156">
                  <c:v>0.23441782883147305</c:v>
                </c:pt>
                <c:pt idx="157">
                  <c:v>0.23592781184707967</c:v>
                </c:pt>
                <c:pt idx="158">
                  <c:v>0.2374379496401828</c:v>
                </c:pt>
                <c:pt idx="159">
                  <c:v>0.23894824345999982</c:v>
                </c:pt>
                <c:pt idx="160">
                  <c:v>0.2404586945584255</c:v>
                </c:pt>
                <c:pt idx="161">
                  <c:v>0.24196930419005697</c:v>
                </c:pt>
                <c:pt idx="162">
                  <c:v>0.24348007361221929</c:v>
                </c:pt>
                <c:pt idx="163">
                  <c:v>0.24499100408499097</c:v>
                </c:pt>
                <c:pt idx="164">
                  <c:v>0.24650209687122943</c:v>
                </c:pt>
                <c:pt idx="165">
                  <c:v>0.2480133532365966</c:v>
                </c:pt>
                <c:pt idx="166">
                  <c:v>0.24952477444958518</c:v>
                </c:pt>
                <c:pt idx="167">
                  <c:v>0.25103636178154415</c:v>
                </c:pt>
                <c:pt idx="168">
                  <c:v>0.25254811650670522</c:v>
                </c:pt>
                <c:pt idx="169">
                  <c:v>0.25406003990220855</c:v>
                </c:pt>
                <c:pt idx="170">
                  <c:v>0.25557213324812955</c:v>
                </c:pt>
                <c:pt idx="171">
                  <c:v>0.25708439782750486</c:v>
                </c:pt>
                <c:pt idx="172">
                  <c:v>0.25859683492635938</c:v>
                </c:pt>
                <c:pt idx="173">
                  <c:v>0.26010944583373258</c:v>
                </c:pt>
                <c:pt idx="174">
                  <c:v>0.26162223184170535</c:v>
                </c:pt>
                <c:pt idx="175">
                  <c:v>0.26313519424542714</c:v>
                </c:pt>
                <c:pt idx="176">
                  <c:v>0.26464833434314272</c:v>
                </c:pt>
                <c:pt idx="177">
                  <c:v>0.26616165343621961</c:v>
                </c:pt>
                <c:pt idx="178">
                  <c:v>0.26767515282917537</c:v>
                </c:pt>
                <c:pt idx="179">
                  <c:v>0.26918883382970482</c:v>
                </c:pt>
                <c:pt idx="180">
                  <c:v>0.27070269774870787</c:v>
                </c:pt>
                <c:pt idx="181">
                  <c:v>0.27221674590031736</c:v>
                </c:pt>
                <c:pt idx="182">
                  <c:v>0.27373097960192649</c:v>
                </c:pt>
                <c:pt idx="183">
                  <c:v>0.27524540017421695</c:v>
                </c:pt>
                <c:pt idx="184">
                  <c:v>0.27676000894118769</c:v>
                </c:pt>
                <c:pt idx="185">
                  <c:v>0.278274807230182</c:v>
                </c:pt>
                <c:pt idx="186">
                  <c:v>0.27978979637191703</c:v>
                </c:pt>
                <c:pt idx="187">
                  <c:v>0.28130497770051172</c:v>
                </c:pt>
                <c:pt idx="188">
                  <c:v>0.28282035255351579</c:v>
                </c:pt>
                <c:pt idx="189">
                  <c:v>0.28433592227193838</c:v>
                </c:pt>
                <c:pt idx="190">
                  <c:v>0.28585168820027729</c:v>
                </c:pt>
                <c:pt idx="191">
                  <c:v>0.28736765168654776</c:v>
                </c:pt>
                <c:pt idx="192">
                  <c:v>0.28888381408231245</c:v>
                </c:pt>
                <c:pt idx="193">
                  <c:v>0.29040017674271013</c:v>
                </c:pt>
                <c:pt idx="194">
                  <c:v>0.29191674102648557</c:v>
                </c:pt>
                <c:pt idx="195">
                  <c:v>0.29343350829601961</c:v>
                </c:pt>
                <c:pt idx="196">
                  <c:v>0.29495047991735851</c:v>
                </c:pt>
                <c:pt idx="197">
                  <c:v>0.29646765726024465</c:v>
                </c:pt>
                <c:pt idx="198">
                  <c:v>0.29798504169814621</c:v>
                </c:pt>
                <c:pt idx="199">
                  <c:v>0.29950263460828785</c:v>
                </c:pt>
                <c:pt idx="200">
                  <c:v>0.30102043737168133</c:v>
                </c:pt>
                <c:pt idx="201">
                  <c:v>0.30253845137315594</c:v>
                </c:pt>
                <c:pt idx="202">
                  <c:v>0.30405667800138986</c:v>
                </c:pt>
                <c:pt idx="203">
                  <c:v>0.30557511864894071</c:v>
                </c:pt>
                <c:pt idx="204">
                  <c:v>0.30709377471227717</c:v>
                </c:pt>
                <c:pt idx="205">
                  <c:v>0.30861264759181017</c:v>
                </c:pt>
                <c:pt idx="206">
                  <c:v>0.31013173869192462</c:v>
                </c:pt>
                <c:pt idx="207">
                  <c:v>0.31165104942101091</c:v>
                </c:pt>
                <c:pt idx="208">
                  <c:v>0.31317058119149727</c:v>
                </c:pt>
                <c:pt idx="209">
                  <c:v>0.31469033541988123</c:v>
                </c:pt>
                <c:pt idx="210">
                  <c:v>0.31621031352676254</c:v>
                </c:pt>
                <c:pt idx="211">
                  <c:v>0.31773051693687537</c:v>
                </c:pt>
                <c:pt idx="212">
                  <c:v>0.31925094707912083</c:v>
                </c:pt>
                <c:pt idx="213">
                  <c:v>0.3207716053866001</c:v>
                </c:pt>
                <c:pt idx="214">
                  <c:v>0.32229249329664733</c:v>
                </c:pt>
                <c:pt idx="215">
                  <c:v>0.32381361225086247</c:v>
                </c:pt>
                <c:pt idx="216">
                  <c:v>0.32533496369514547</c:v>
                </c:pt>
                <c:pt idx="217">
                  <c:v>0.32685654907972916</c:v>
                </c:pt>
                <c:pt idx="218">
                  <c:v>0.3283783698592132</c:v>
                </c:pt>
                <c:pt idx="219">
                  <c:v>0.32990042749259862</c:v>
                </c:pt>
                <c:pt idx="220">
                  <c:v>0.33142272344332091</c:v>
                </c:pt>
                <c:pt idx="221">
                  <c:v>0.33294525917928558</c:v>
                </c:pt>
                <c:pt idx="222">
                  <c:v>0.33446803617290199</c:v>
                </c:pt>
                <c:pt idx="223">
                  <c:v>0.33599105590111822</c:v>
                </c:pt>
                <c:pt idx="224">
                  <c:v>0.33751431984545649</c:v>
                </c:pt>
                <c:pt idx="225">
                  <c:v>0.33903782949204775</c:v>
                </c:pt>
                <c:pt idx="226">
                  <c:v>0.34056158633166778</c:v>
                </c:pt>
                <c:pt idx="227">
                  <c:v>0.342085591859772</c:v>
                </c:pt>
                <c:pt idx="228">
                  <c:v>0.34360984757653207</c:v>
                </c:pt>
                <c:pt idx="229">
                  <c:v>0.34513435498687145</c:v>
                </c:pt>
                <c:pt idx="230">
                  <c:v>0.346659115600502</c:v>
                </c:pt>
                <c:pt idx="231">
                  <c:v>0.34818413093196005</c:v>
                </c:pt>
                <c:pt idx="232">
                  <c:v>0.34970940250064364</c:v>
                </c:pt>
                <c:pt idx="233">
                  <c:v>0.35123493183084897</c:v>
                </c:pt>
                <c:pt idx="234">
                  <c:v>0.35276072045180806</c:v>
                </c:pt>
                <c:pt idx="235">
                  <c:v>0.35428676989772528</c:v>
                </c:pt>
                <c:pt idx="236">
                  <c:v>0.35581308170781634</c:v>
                </c:pt>
                <c:pt idx="237">
                  <c:v>0.35733965742634471</c:v>
                </c:pt>
                <c:pt idx="238">
                  <c:v>0.35886649860266062</c:v>
                </c:pt>
                <c:pt idx="239">
                  <c:v>0.36039360679123905</c:v>
                </c:pt>
                <c:pt idx="240">
                  <c:v>0.3619209835517182</c:v>
                </c:pt>
                <c:pt idx="241">
                  <c:v>0.36344863044893888</c:v>
                </c:pt>
                <c:pt idx="242">
                  <c:v>0.36497654905298266</c:v>
                </c:pt>
                <c:pt idx="243">
                  <c:v>0.36650474093921187</c:v>
                </c:pt>
                <c:pt idx="244">
                  <c:v>0.36803320768830905</c:v>
                </c:pt>
                <c:pt idx="245">
                  <c:v>0.36956195088631616</c:v>
                </c:pt>
                <c:pt idx="246">
                  <c:v>0.37109097212467557</c:v>
                </c:pt>
                <c:pt idx="247">
                  <c:v>0.37262027300026956</c:v>
                </c:pt>
                <c:pt idx="248">
                  <c:v>0.37414985511546123</c:v>
                </c:pt>
                <c:pt idx="249">
                  <c:v>0.37567972007813555</c:v>
                </c:pt>
                <c:pt idx="250">
                  <c:v>0.37720986950173985</c:v>
                </c:pt>
                <c:pt idx="251">
                  <c:v>0.37874030500532563</c:v>
                </c:pt>
                <c:pt idx="252">
                  <c:v>0.38027102821359016</c:v>
                </c:pt>
                <c:pt idx="253">
                  <c:v>0.3818020407569182</c:v>
                </c:pt>
                <c:pt idx="254">
                  <c:v>0.38333334427142429</c:v>
                </c:pt>
                <c:pt idx="255">
                  <c:v>0.38486494039899483</c:v>
                </c:pt>
                <c:pt idx="256">
                  <c:v>0.38639683078733156</c:v>
                </c:pt>
                <c:pt idx="257">
                  <c:v>0.38792901708999383</c:v>
                </c:pt>
                <c:pt idx="258">
                  <c:v>0.38946150096644228</c:v>
                </c:pt>
                <c:pt idx="259">
                  <c:v>0.3909942840820822</c:v>
                </c:pt>
                <c:pt idx="260">
                  <c:v>0.39252736810830746</c:v>
                </c:pt>
                <c:pt idx="261">
                  <c:v>0.39406075472254487</c:v>
                </c:pt>
                <c:pt idx="262">
                  <c:v>0.39559444560829821</c:v>
                </c:pt>
                <c:pt idx="263">
                  <c:v>0.3971284424551933</c:v>
                </c:pt>
                <c:pt idx="264">
                  <c:v>0.39866274695902304</c:v>
                </c:pt>
                <c:pt idx="265">
                  <c:v>0.40019736082179236</c:v>
                </c:pt>
                <c:pt idx="266">
                  <c:v>0.40173228575176445</c:v>
                </c:pt>
                <c:pt idx="267">
                  <c:v>0.40326752346350653</c:v>
                </c:pt>
                <c:pt idx="268">
                  <c:v>0.40480307567793572</c:v>
                </c:pt>
                <c:pt idx="269">
                  <c:v>0.40633894412236615</c:v>
                </c:pt>
                <c:pt idx="270">
                  <c:v>0.40787513053055546</c:v>
                </c:pt>
                <c:pt idx="271">
                  <c:v>0.4094116366427526</c:v>
                </c:pt>
                <c:pt idx="272">
                  <c:v>0.41094846420574482</c:v>
                </c:pt>
                <c:pt idx="273">
                  <c:v>0.41248561497290559</c:v>
                </c:pt>
                <c:pt idx="274">
                  <c:v>0.41402309070424309</c:v>
                </c:pt>
                <c:pt idx="275">
                  <c:v>0.41556089316644873</c:v>
                </c:pt>
                <c:pt idx="276">
                  <c:v>0.41709902413294575</c:v>
                </c:pt>
                <c:pt idx="277">
                  <c:v>0.41863748538393869</c:v>
                </c:pt>
                <c:pt idx="278">
                  <c:v>0.4201762787064629</c:v>
                </c:pt>
                <c:pt idx="279">
                  <c:v>0.42171540589443435</c:v>
                </c:pt>
                <c:pt idx="280">
                  <c:v>0.42325486874869989</c:v>
                </c:pt>
                <c:pt idx="281">
                  <c:v>0.42479466907708813</c:v>
                </c:pt>
                <c:pt idx="282">
                  <c:v>0.42633480869445994</c:v>
                </c:pt>
                <c:pt idx="283">
                  <c:v>0.42787528942276043</c:v>
                </c:pt>
                <c:pt idx="284">
                  <c:v>0.42941611309106975</c:v>
                </c:pt>
                <c:pt idx="285">
                  <c:v>0.43095728153565593</c:v>
                </c:pt>
                <c:pt idx="286">
                  <c:v>0.43249879660002716</c:v>
                </c:pt>
                <c:pt idx="287">
                  <c:v>0.43404066013498399</c:v>
                </c:pt>
                <c:pt idx="288">
                  <c:v>0.43558287399867335</c:v>
                </c:pt>
                <c:pt idx="289">
                  <c:v>0.43712544005664161</c:v>
                </c:pt>
                <c:pt idx="290">
                  <c:v>0.43866836018188854</c:v>
                </c:pt>
                <c:pt idx="291">
                  <c:v>0.44021163625492182</c:v>
                </c:pt>
                <c:pt idx="292">
                  <c:v>0.44175527016381166</c:v>
                </c:pt>
                <c:pt idx="293">
                  <c:v>0.44329926380424595</c:v>
                </c:pt>
                <c:pt idx="294">
                  <c:v>0.44484361907958575</c:v>
                </c:pt>
                <c:pt idx="295">
                  <c:v>0.44638833790092114</c:v>
                </c:pt>
                <c:pt idx="296">
                  <c:v>0.44793342218712773</c:v>
                </c:pt>
                <c:pt idx="297">
                  <c:v>0.44947887386492325</c:v>
                </c:pt>
                <c:pt idx="298">
                  <c:v>0.45102469486892482</c:v>
                </c:pt>
                <c:pt idx="299">
                  <c:v>0.45257088714170624</c:v>
                </c:pt>
                <c:pt idx="300">
                  <c:v>0.45411745263385644</c:v>
                </c:pt>
                <c:pt idx="301">
                  <c:v>0.45566439330403774</c:v>
                </c:pt>
                <c:pt idx="302">
                  <c:v>0.4572117111190443</c:v>
                </c:pt>
                <c:pt idx="303">
                  <c:v>0.45875940805386201</c:v>
                </c:pt>
                <c:pt idx="304">
                  <c:v>0.460307486091728</c:v>
                </c:pt>
                <c:pt idx="305">
                  <c:v>0.46185594722419054</c:v>
                </c:pt>
                <c:pt idx="306">
                  <c:v>0.46340479345117003</c:v>
                </c:pt>
                <c:pt idx="307">
                  <c:v>0.46495402678102005</c:v>
                </c:pt>
                <c:pt idx="308">
                  <c:v>0.46650364923058857</c:v>
                </c:pt>
                <c:pt idx="309">
                  <c:v>0.4680536628252806</c:v>
                </c:pt>
                <c:pt idx="310">
                  <c:v>0.46960406959911971</c:v>
                </c:pt>
                <c:pt idx="311">
                  <c:v>0.47115487159481184</c:v>
                </c:pt>
                <c:pt idx="312">
                  <c:v>0.47270607086380817</c:v>
                </c:pt>
                <c:pt idx="313">
                  <c:v>0.47425766946636955</c:v>
                </c:pt>
                <c:pt idx="314">
                  <c:v>0.47580966947162989</c:v>
                </c:pt>
                <c:pt idx="315">
                  <c:v>0.47736207295766225</c:v>
                </c:pt>
                <c:pt idx="316">
                  <c:v>0.47891488201154347</c:v>
                </c:pt>
                <c:pt idx="317">
                  <c:v>0.48046809872942009</c:v>
                </c:pt>
                <c:pt idx="318">
                  <c:v>0.48202172521657471</c:v>
                </c:pt>
                <c:pt idx="319">
                  <c:v>0.48357576358749305</c:v>
                </c:pt>
                <c:pt idx="320">
                  <c:v>0.48513021596593153</c:v>
                </c:pt>
                <c:pt idx="321">
                  <c:v>0.48668508448498438</c:v>
                </c:pt>
                <c:pt idx="322">
                  <c:v>0.48824037128715286</c:v>
                </c:pt>
                <c:pt idx="323">
                  <c:v>0.48979607852441409</c:v>
                </c:pt>
                <c:pt idx="324">
                  <c:v>0.49135220835829008</c:v>
                </c:pt>
                <c:pt idx="325">
                  <c:v>0.4929087629599182</c:v>
                </c:pt>
                <c:pt idx="326">
                  <c:v>0.49446574451012176</c:v>
                </c:pt>
                <c:pt idx="327">
                  <c:v>0.49602315519948104</c:v>
                </c:pt>
                <c:pt idx="328">
                  <c:v>0.49758099722840482</c:v>
                </c:pt>
                <c:pt idx="329">
                  <c:v>0.49913927280720288</c:v>
                </c:pt>
                <c:pt idx="330">
                  <c:v>0.50069798415615896</c:v>
                </c:pt>
                <c:pt idx="331">
                  <c:v>0.50225713350560341</c:v>
                </c:pt>
                <c:pt idx="332">
                  <c:v>0.50381672309598813</c:v>
                </c:pt>
                <c:pt idx="333">
                  <c:v>0.50537675517796044</c:v>
                </c:pt>
                <c:pt idx="334">
                  <c:v>0.50693723201243868</c:v>
                </c:pt>
                <c:pt idx="335">
                  <c:v>0.50849815587068747</c:v>
                </c:pt>
                <c:pt idx="336">
                  <c:v>0.51005952903439467</c:v>
                </c:pt>
                <c:pt idx="337">
                  <c:v>0.51162135379574769</c:v>
                </c:pt>
                <c:pt idx="338">
                  <c:v>0.51318363245751142</c:v>
                </c:pt>
                <c:pt idx="339">
                  <c:v>0.51474636733310664</c:v>
                </c:pt>
                <c:pt idx="340">
                  <c:v>0.51630956074668821</c:v>
                </c:pt>
                <c:pt idx="341">
                  <c:v>0.51787321503322514</c:v>
                </c:pt>
                <c:pt idx="342">
                  <c:v>0.51943733253858038</c:v>
                </c:pt>
                <c:pt idx="343">
                  <c:v>0.52100191561959164</c:v>
                </c:pt>
                <c:pt idx="344">
                  <c:v>0.52256696664415259</c:v>
                </c:pt>
                <c:pt idx="345">
                  <c:v>0.52413248799129519</c:v>
                </c:pt>
                <c:pt idx="346">
                  <c:v>0.52569848205127245</c:v>
                </c:pt>
                <c:pt idx="347">
                  <c:v>0.52726495122564154</c:v>
                </c:pt>
                <c:pt idx="348">
                  <c:v>0.52883189792734786</c:v>
                </c:pt>
                <c:pt idx="349">
                  <c:v>0.53039932458081029</c:v>
                </c:pt>
                <c:pt idx="350">
                  <c:v>0.53196723362200593</c:v>
                </c:pt>
                <c:pt idx="351">
                  <c:v>0.53353562749855699</c:v>
                </c:pt>
                <c:pt idx="352">
                  <c:v>0.53510450866981685</c:v>
                </c:pt>
                <c:pt idx="353">
                  <c:v>0.53667387960695834</c:v>
                </c:pt>
                <c:pt idx="354">
                  <c:v>0.53824374279306175</c:v>
                </c:pt>
                <c:pt idx="355">
                  <c:v>0.53981410072320402</c:v>
                </c:pt>
                <c:pt idx="356">
                  <c:v>0.54138495590454805</c:v>
                </c:pt>
                <c:pt idx="357">
                  <c:v>0.54295631085643392</c:v>
                </c:pt>
                <c:pt idx="358">
                  <c:v>0.54452816811046945</c:v>
                </c:pt>
                <c:pt idx="359">
                  <c:v>0.54610053021062277</c:v>
                </c:pt>
                <c:pt idx="360">
                  <c:v>0.54767339971331463</c:v>
                </c:pt>
                <c:pt idx="361">
                  <c:v>0.54924677918751286</c:v>
                </c:pt>
                <c:pt idx="362">
                  <c:v>0.55082067121482547</c:v>
                </c:pt>
                <c:pt idx="363">
                  <c:v>0.55239507838959701</c:v>
                </c:pt>
                <c:pt idx="364">
                  <c:v>0.55397000331900326</c:v>
                </c:pt>
                <c:pt idx="365">
                  <c:v>0.5555454486231497</c:v>
                </c:pt>
                <c:pt idx="366">
                  <c:v>0.55712141693516704</c:v>
                </c:pt>
                <c:pt idx="367">
                  <c:v>0.55869791090131138</c:v>
                </c:pt>
                <c:pt idx="368">
                  <c:v>0.5602749331810627</c:v>
                </c:pt>
                <c:pt idx="369">
                  <c:v>0.56185248644722474</c:v>
                </c:pt>
                <c:pt idx="370">
                  <c:v>0.5634305733860262</c:v>
                </c:pt>
                <c:pt idx="371">
                  <c:v>0.56500919669722294</c:v>
                </c:pt>
                <c:pt idx="372">
                  <c:v>0.56658835909419991</c:v>
                </c:pt>
                <c:pt idx="373">
                  <c:v>0.5681680633040751</c:v>
                </c:pt>
                <c:pt idx="374">
                  <c:v>0.56974831206780374</c:v>
                </c:pt>
                <c:pt idx="375">
                  <c:v>0.57132910814028448</c:v>
                </c:pt>
                <c:pt idx="376">
                  <c:v>0.57291045429046417</c:v>
                </c:pt>
                <c:pt idx="377">
                  <c:v>0.57449235330144655</c:v>
                </c:pt>
                <c:pt idx="378">
                  <c:v>0.57607480797059907</c:v>
                </c:pt>
                <c:pt idx="379">
                  <c:v>0.57765782110966246</c:v>
                </c:pt>
                <c:pt idx="380">
                  <c:v>0.57924139554486143</c:v>
                </c:pt>
                <c:pt idx="381">
                  <c:v>0.58082553411701399</c:v>
                </c:pt>
                <c:pt idx="382">
                  <c:v>0.58241023968164496</c:v>
                </c:pt>
                <c:pt idx="383">
                  <c:v>0.58399551510909764</c:v>
                </c:pt>
                <c:pt idx="384">
                  <c:v>0.58558136328464849</c:v>
                </c:pt>
                <c:pt idx="385">
                  <c:v>0.58716778710862161</c:v>
                </c:pt>
                <c:pt idx="386">
                  <c:v>0.58875478949650462</c:v>
                </c:pt>
                <c:pt idx="387">
                  <c:v>0.59034237337906559</c:v>
                </c:pt>
                <c:pt idx="388">
                  <c:v>0.59193054170247106</c:v>
                </c:pt>
                <c:pt idx="389">
                  <c:v>0.59351929742840481</c:v>
                </c:pt>
                <c:pt idx="390">
                  <c:v>0.59510864353418813</c:v>
                </c:pt>
                <c:pt idx="391">
                  <c:v>0.5966985830129008</c:v>
                </c:pt>
                <c:pt idx="392">
                  <c:v>0.59828911887350333</c:v>
                </c:pt>
                <c:pt idx="393">
                  <c:v>0.59988025414095958</c:v>
                </c:pt>
                <c:pt idx="394">
                  <c:v>0.60147199185636258</c:v>
                </c:pt>
                <c:pt idx="395">
                  <c:v>0.60306433507705781</c:v>
                </c:pt>
                <c:pt idx="396">
                  <c:v>0.60465728687677223</c:v>
                </c:pt>
                <c:pt idx="397">
                  <c:v>0.60625085034574</c:v>
                </c:pt>
                <c:pt idx="398">
                  <c:v>0.60784502859083267</c:v>
                </c:pt>
                <c:pt idx="399">
                  <c:v>0.60943982473568825</c:v>
                </c:pt>
                <c:pt idx="400">
                  <c:v>0.61103524192084291</c:v>
                </c:pt>
                <c:pt idx="401">
                  <c:v>0.61263128330386363</c:v>
                </c:pt>
                <c:pt idx="402">
                  <c:v>0.61422795205948111</c:v>
                </c:pt>
                <c:pt idx="403">
                  <c:v>0.61582525137972532</c:v>
                </c:pt>
                <c:pt idx="404">
                  <c:v>0.61742318447406053</c:v>
                </c:pt>
                <c:pt idx="405">
                  <c:v>0.6190217545695238</c:v>
                </c:pt>
                <c:pt idx="406">
                  <c:v>0.62062096491086272</c:v>
                </c:pt>
                <c:pt idx="407">
                  <c:v>0.62222081876067492</c:v>
                </c:pt>
                <c:pt idx="408">
                  <c:v>0.62382131939955032</c:v>
                </c:pt>
                <c:pt idx="409">
                  <c:v>0.62542247012621222</c:v>
                </c:pt>
                <c:pt idx="410">
                  <c:v>0.62702427425766183</c:v>
                </c:pt>
                <c:pt idx="411">
                  <c:v>0.62862673512932266</c:v>
                </c:pt>
                <c:pt idx="412">
                  <c:v>0.63022985609518756</c:v>
                </c:pt>
                <c:pt idx="413">
                  <c:v>0.63183364052796531</c:v>
                </c:pt>
                <c:pt idx="414">
                  <c:v>0.63343809181923116</c:v>
                </c:pt>
                <c:pt idx="415">
                  <c:v>0.63504321337957614</c:v>
                </c:pt>
                <c:pt idx="416">
                  <c:v>0.63664900863875917</c:v>
                </c:pt>
                <c:pt idx="417">
                  <c:v>0.6382554810458605</c:v>
                </c:pt>
                <c:pt idx="418">
                  <c:v>0.63986263406943644</c:v>
                </c:pt>
                <c:pt idx="419">
                  <c:v>0.64147047119767531</c:v>
                </c:pt>
                <c:pt idx="420">
                  <c:v>0.64307899593855511</c:v>
                </c:pt>
                <c:pt idx="421">
                  <c:v>0.64468821182000235</c:v>
                </c:pt>
                <c:pt idx="422">
                  <c:v>0.64629812239005335</c:v>
                </c:pt>
                <c:pt idx="423">
                  <c:v>0.64790873121701575</c:v>
                </c:pt>
                <c:pt idx="424">
                  <c:v>0.64952004188963197</c:v>
                </c:pt>
                <c:pt idx="425">
                  <c:v>0.65113205801724494</c:v>
                </c:pt>
                <c:pt idx="426">
                  <c:v>0.65274478322996499</c:v>
                </c:pt>
                <c:pt idx="427">
                  <c:v>0.65435822117883691</c:v>
                </c:pt>
                <c:pt idx="428">
                  <c:v>0.65597237553601151</c:v>
                </c:pt>
                <c:pt idx="429">
                  <c:v>0.65758724999491625</c:v>
                </c:pt>
                <c:pt idx="430">
                  <c:v>0.65920284827042819</c:v>
                </c:pt>
                <c:pt idx="431">
                  <c:v>0.66081917409905022</c:v>
                </c:pt>
                <c:pt idx="432">
                  <c:v>0.66243623123908568</c:v>
                </c:pt>
                <c:pt idx="433">
                  <c:v>0.6640540234708181</c:v>
                </c:pt>
                <c:pt idx="434">
                  <c:v>0.66567255459669039</c:v>
                </c:pt>
                <c:pt idx="435">
                  <c:v>0.66729182844148704</c:v>
                </c:pt>
                <c:pt idx="436">
                  <c:v>0.66891184885251675</c:v>
                </c:pt>
                <c:pt idx="437">
                  <c:v>0.67053261969979849</c:v>
                </c:pt>
                <c:pt idx="438">
                  <c:v>0.67215414487624847</c:v>
                </c:pt>
                <c:pt idx="439">
                  <c:v>0.67377642829786799</c:v>
                </c:pt>
                <c:pt idx="440">
                  <c:v>0.67539947390393551</c:v>
                </c:pt>
                <c:pt idx="441">
                  <c:v>0.6770232856571976</c:v>
                </c:pt>
                <c:pt idx="442">
                  <c:v>0.67864786754406559</c:v>
                </c:pt>
                <c:pt idx="443">
                  <c:v>0.68027322357480902</c:v>
                </c:pt>
                <c:pt idx="444">
                  <c:v>0.68189935778375665</c:v>
                </c:pt>
                <c:pt idx="445">
                  <c:v>0.68352627422949452</c:v>
                </c:pt>
                <c:pt idx="446">
                  <c:v>0.68515397699506986</c:v>
                </c:pt>
                <c:pt idx="447">
                  <c:v>0.68678247018819383</c:v>
                </c:pt>
                <c:pt idx="448">
                  <c:v>0.6884117579414486</c:v>
                </c:pt>
                <c:pt idx="449">
                  <c:v>0.69004184441249516</c:v>
                </c:pt>
                <c:pt idx="450">
                  <c:v>0.69167273378428418</c:v>
                </c:pt>
                <c:pt idx="451">
                  <c:v>0.69330443026526722</c:v>
                </c:pt>
                <c:pt idx="452">
                  <c:v>0.69493693808961288</c:v>
                </c:pt>
                <c:pt idx="453">
                  <c:v>0.6965702615174223</c:v>
                </c:pt>
                <c:pt idx="454">
                  <c:v>0.69820440483494806</c:v>
                </c:pt>
                <c:pt idx="455">
                  <c:v>0.69983937235481564</c:v>
                </c:pt>
                <c:pt idx="456">
                  <c:v>0.70147516841624713</c:v>
                </c:pt>
                <c:pt idx="457">
                  <c:v>0.70311179738528473</c:v>
                </c:pt>
                <c:pt idx="458">
                  <c:v>0.70474926365502111</c:v>
                </c:pt>
                <c:pt idx="459">
                  <c:v>0.70638757164582766</c:v>
                </c:pt>
                <c:pt idx="460">
                  <c:v>0.70802672580558768</c:v>
                </c:pt>
                <c:pt idx="461">
                  <c:v>0.70966673060993091</c:v>
                </c:pt>
                <c:pt idx="462">
                  <c:v>0.71130759056247039</c:v>
                </c:pt>
                <c:pt idx="463">
                  <c:v>0.71294931019504326</c:v>
                </c:pt>
                <c:pt idx="464">
                  <c:v>0.71459189406795098</c:v>
                </c:pt>
                <c:pt idx="465">
                  <c:v>0.71623534677020484</c:v>
                </c:pt>
                <c:pt idx="466">
                  <c:v>0.71787967291977339</c:v>
                </c:pt>
                <c:pt idx="467">
                  <c:v>0.71952487716383084</c:v>
                </c:pt>
                <c:pt idx="468">
                  <c:v>0.72117096417901005</c:v>
                </c:pt>
                <c:pt idx="469">
                  <c:v>0.722817938671657</c:v>
                </c:pt>
                <c:pt idx="470">
                  <c:v>0.72446580537808769</c:v>
                </c:pt>
                <c:pt idx="471">
                  <c:v>0.72611456906484872</c:v>
                </c:pt>
                <c:pt idx="472">
                  <c:v>0.72776423452897987</c:v>
                </c:pt>
                <c:pt idx="473">
                  <c:v>0.72941480659827918</c:v>
                </c:pt>
                <c:pt idx="474">
                  <c:v>0.73106629013157121</c:v>
                </c:pt>
                <c:pt idx="475">
                  <c:v>0.7327186900189786</c:v>
                </c:pt>
                <c:pt idx="476">
                  <c:v>0.73437201118219508</c:v>
                </c:pt>
                <c:pt idx="477">
                  <c:v>0.736026258574763</c:v>
                </c:pt>
                <c:pt idx="478">
                  <c:v>0.73768143718235191</c:v>
                </c:pt>
                <c:pt idx="479">
                  <c:v>0.73933755202304241</c:v>
                </c:pt>
                <c:pt idx="480">
                  <c:v>0.74099460814760987</c:v>
                </c:pt>
                <c:pt idx="481">
                  <c:v>0.7426526106398148</c:v>
                </c:pt>
                <c:pt idx="482">
                  <c:v>0.74431156461669312</c:v>
                </c:pt>
                <c:pt idx="483">
                  <c:v>0.74597147522885177</c:v>
                </c:pt>
                <c:pt idx="484">
                  <c:v>0.74763234766076569</c:v>
                </c:pt>
                <c:pt idx="485">
                  <c:v>0.74929418713107931</c:v>
                </c:pt>
                <c:pt idx="486">
                  <c:v>0.75095699889291034</c:v>
                </c:pt>
                <c:pt idx="487">
                  <c:v>0.75262078823415823</c:v>
                </c:pt>
                <c:pt idx="488">
                  <c:v>0.75428556047781281</c:v>
                </c:pt>
                <c:pt idx="489">
                  <c:v>0.7559513209822708</c:v>
                </c:pt>
                <c:pt idx="490">
                  <c:v>0.75761807514165158</c:v>
                </c:pt>
                <c:pt idx="491">
                  <c:v>0.75928582838611869</c:v>
                </c:pt>
                <c:pt idx="492">
                  <c:v>0.76095458618220368</c:v>
                </c:pt>
                <c:pt idx="493">
                  <c:v>0.76262435403313489</c:v>
                </c:pt>
                <c:pt idx="494">
                  <c:v>0.76429513747916755</c:v>
                </c:pt>
                <c:pt idx="495">
                  <c:v>0.76596694209792027</c:v>
                </c:pt>
                <c:pt idx="496">
                  <c:v>0.76763977350471158</c:v>
                </c:pt>
                <c:pt idx="497">
                  <c:v>0.76931363735290503</c:v>
                </c:pt>
                <c:pt idx="498">
                  <c:v>0.7709885393342526</c:v>
                </c:pt>
                <c:pt idx="499">
                  <c:v>0.77266448517924613</c:v>
                </c:pt>
                <c:pt idx="500">
                  <c:v>0.77434148065747066</c:v>
                </c:pt>
                <c:pt idx="501">
                  <c:v>0.77601953157796211</c:v>
                </c:pt>
                <c:pt idx="502">
                  <c:v>0.77769864378956766</c:v>
                </c:pt>
                <c:pt idx="503">
                  <c:v>0.77937882318131346</c:v>
                </c:pt>
                <c:pt idx="504">
                  <c:v>0.78106007568277236</c:v>
                </c:pt>
                <c:pt idx="505">
                  <c:v>0.78274240726443833</c:v>
                </c:pt>
                <c:pt idx="506">
                  <c:v>0.78442582393810423</c:v>
                </c:pt>
                <c:pt idx="507">
                  <c:v>0.78611033175724354</c:v>
                </c:pt>
                <c:pt idx="508">
                  <c:v>0.78779593681739701</c:v>
                </c:pt>
                <c:pt idx="509">
                  <c:v>0.78948264525656309</c:v>
                </c:pt>
                <c:pt idx="510">
                  <c:v>0.79117046325559315</c:v>
                </c:pt>
                <c:pt idx="511">
                  <c:v>0.79285939703859032</c:v>
                </c:pt>
                <c:pt idx="512">
                  <c:v>0.79454945287331369</c:v>
                </c:pt>
                <c:pt idx="513">
                  <c:v>0.79624063707158776</c:v>
                </c:pt>
                <c:pt idx="514">
                  <c:v>0.79793295598971348</c:v>
                </c:pt>
                <c:pt idx="515">
                  <c:v>0.79962641602888773</c:v>
                </c:pt>
                <c:pt idx="516">
                  <c:v>0.80132102363562541</c:v>
                </c:pt>
                <c:pt idx="517">
                  <c:v>0.8030167853021859</c:v>
                </c:pt>
                <c:pt idx="518">
                  <c:v>0.80471370756700678</c:v>
                </c:pt>
                <c:pt idx="519">
                  <c:v>0.80641179701513965</c:v>
                </c:pt>
                <c:pt idx="520">
                  <c:v>0.80811106027869228</c:v>
                </c:pt>
                <c:pt idx="521">
                  <c:v>0.8098115040372772</c:v>
                </c:pt>
                <c:pt idx="522">
                  <c:v>0.8115131350184619</c:v>
                </c:pt>
                <c:pt idx="523">
                  <c:v>0.81321595999822838</c:v>
                </c:pt>
                <c:pt idx="524">
                  <c:v>0.81491998580143432</c:v>
                </c:pt>
                <c:pt idx="525">
                  <c:v>0.81662521930228271</c:v>
                </c:pt>
                <c:pt idx="526">
                  <c:v>0.81833166742479413</c:v>
                </c:pt>
                <c:pt idx="527">
                  <c:v>0.82003933714328681</c:v>
                </c:pt>
                <c:pt idx="528">
                  <c:v>0.82174823548286069</c:v>
                </c:pt>
                <c:pt idx="529">
                  <c:v>0.82345836951988827</c:v>
                </c:pt>
                <c:pt idx="530">
                  <c:v>0.82516974638251006</c:v>
                </c:pt>
                <c:pt idx="531">
                  <c:v>0.82688237325113723</c:v>
                </c:pt>
                <c:pt idx="532">
                  <c:v>0.82859625735895837</c:v>
                </c:pt>
                <c:pt idx="533">
                  <c:v>0.83031140599245445</c:v>
                </c:pt>
                <c:pt idx="534">
                  <c:v>0.83202782649191731</c:v>
                </c:pt>
                <c:pt idx="535">
                  <c:v>0.83374552625197695</c:v>
                </c:pt>
                <c:pt idx="536">
                  <c:v>0.83546451272213251</c:v>
                </c:pt>
                <c:pt idx="537">
                  <c:v>0.83718479340729168</c:v>
                </c:pt>
                <c:pt idx="538">
                  <c:v>0.83890637586831507</c:v>
                </c:pt>
                <c:pt idx="539">
                  <c:v>0.8406292677225673</c:v>
                </c:pt>
                <c:pt idx="540">
                  <c:v>0.84235347664447602</c:v>
                </c:pt>
                <c:pt idx="541">
                  <c:v>0.84407901036609623</c:v>
                </c:pt>
                <c:pt idx="542">
                  <c:v>0.84580587667768092</c:v>
                </c:pt>
                <c:pt idx="543">
                  <c:v>0.84753408342825975</c:v>
                </c:pt>
                <c:pt idx="544">
                  <c:v>0.84926363852622566</c:v>
                </c:pt>
                <c:pt idx="545">
                  <c:v>0.8509945499399254</c:v>
                </c:pt>
                <c:pt idx="546">
                  <c:v>0.85272682569825964</c:v>
                </c:pt>
                <c:pt idx="547">
                  <c:v>0.85446047389129032</c:v>
                </c:pt>
                <c:pt idx="548">
                  <c:v>0.8561955026708552</c:v>
                </c:pt>
                <c:pt idx="549">
                  <c:v>0.85793192025118725</c:v>
                </c:pt>
                <c:pt idx="550">
                  <c:v>0.85966973490954712</c:v>
                </c:pt>
                <c:pt idx="551">
                  <c:v>0.86140895498685754</c:v>
                </c:pt>
                <c:pt idx="552">
                  <c:v>0.86314958888834981</c:v>
                </c:pt>
                <c:pt idx="553">
                  <c:v>0.86489164508421568</c:v>
                </c:pt>
                <c:pt idx="554">
                  <c:v>0.86663513211026832</c:v>
                </c:pt>
                <c:pt idx="555">
                  <c:v>0.86838005856861133</c:v>
                </c:pt>
                <c:pt idx="556">
                  <c:v>0.87012643312831595</c:v>
                </c:pt>
                <c:pt idx="557">
                  <c:v>0.87187426452610661</c:v>
                </c:pt>
                <c:pt idx="558">
                  <c:v>0.87362356156705612</c:v>
                </c:pt>
                <c:pt idx="559">
                  <c:v>0.87537433312528612</c:v>
                </c:pt>
                <c:pt idx="560">
                  <c:v>0.87712658814468203</c:v>
                </c:pt>
                <c:pt idx="561">
                  <c:v>0.87888033563960999</c:v>
                </c:pt>
                <c:pt idx="562">
                  <c:v>0.88063558469564951</c:v>
                </c:pt>
                <c:pt idx="563">
                  <c:v>0.88239234447033044</c:v>
                </c:pt>
                <c:pt idx="564">
                  <c:v>0.88415062419388213</c:v>
                </c:pt>
                <c:pt idx="565">
                  <c:v>0.88591043316998963</c:v>
                </c:pt>
                <c:pt idx="566">
                  <c:v>0.88767178077656272</c:v>
                </c:pt>
                <c:pt idx="567">
                  <c:v>0.88943467646651087</c:v>
                </c:pt>
                <c:pt idx="568">
                  <c:v>0.89119912976853133</c:v>
                </c:pt>
                <c:pt idx="569">
                  <c:v>0.89296515028790568</c:v>
                </c:pt>
                <c:pt idx="570">
                  <c:v>0.89473274770730682</c:v>
                </c:pt>
                <c:pt idx="571">
                  <c:v>0.8965019317876155</c:v>
                </c:pt>
                <c:pt idx="572">
                  <c:v>0.89827271236874995</c:v>
                </c:pt>
                <c:pt idx="573">
                  <c:v>0.90004509937050348</c:v>
                </c:pt>
                <c:pt idx="574">
                  <c:v>0.9018191027933925</c:v>
                </c:pt>
                <c:pt idx="575">
                  <c:v>0.90359473271952018</c:v>
                </c:pt>
                <c:pt idx="576">
                  <c:v>0.90537199931344436</c:v>
                </c:pt>
                <c:pt idx="577">
                  <c:v>0.90715091282306315</c:v>
                </c:pt>
                <c:pt idx="578">
                  <c:v>0.90893148358050824</c:v>
                </c:pt>
                <c:pt idx="579">
                  <c:v>0.91071372200305001</c:v>
                </c:pt>
                <c:pt idx="580">
                  <c:v>0.91249763859401778</c:v>
                </c:pt>
                <c:pt idx="581">
                  <c:v>0.91428324394372718</c:v>
                </c:pt>
                <c:pt idx="582">
                  <c:v>0.91607054873042471</c:v>
                </c:pt>
                <c:pt idx="583">
                  <c:v>0.91785956372124122</c:v>
                </c:pt>
                <c:pt idx="584">
                  <c:v>0.9196502997731586</c:v>
                </c:pt>
                <c:pt idx="585">
                  <c:v>0.92144276783399148</c:v>
                </c:pt>
                <c:pt idx="586">
                  <c:v>0.92323697894337964</c:v>
                </c:pt>
                <c:pt idx="587">
                  <c:v>0.92503294423379323</c:v>
                </c:pt>
                <c:pt idx="588">
                  <c:v>0.92683067493155447</c:v>
                </c:pt>
                <c:pt idx="589">
                  <c:v>0.92863018235787043</c:v>
                </c:pt>
                <c:pt idx="590">
                  <c:v>0.93043147792987946</c:v>
                </c:pt>
                <c:pt idx="591">
                  <c:v>0.93223457316171421</c:v>
                </c:pt>
                <c:pt idx="592">
                  <c:v>0.9340394796655761</c:v>
                </c:pt>
                <c:pt idx="593">
                  <c:v>0.93584620915282635</c:v>
                </c:pt>
                <c:pt idx="594">
                  <c:v>0.93765477343508974</c:v>
                </c:pt>
                <c:pt idx="595">
                  <c:v>0.93946518442537719</c:v>
                </c:pt>
                <c:pt idx="596">
                  <c:v>0.94127745413921859</c:v>
                </c:pt>
                <c:pt idx="597">
                  <c:v>0.94309159469581494</c:v>
                </c:pt>
                <c:pt idx="598">
                  <c:v>0.94490761831920422</c:v>
                </c:pt>
                <c:pt idx="599">
                  <c:v>0.94672553733944531</c:v>
                </c:pt>
                <c:pt idx="600">
                  <c:v>0.94854536419381497</c:v>
                </c:pt>
                <c:pt idx="601">
                  <c:v>0.95036711142802499</c:v>
                </c:pt>
                <c:pt idx="602">
                  <c:v>0.95219079169745258</c:v>
                </c:pt>
                <c:pt idx="603">
                  <c:v>0.95401641776839186</c:v>
                </c:pt>
                <c:pt idx="604">
                  <c:v>0.95584400251931889</c:v>
                </c:pt>
                <c:pt idx="605">
                  <c:v>0.95767355894217632</c:v>
                </c:pt>
                <c:pt idx="606">
                  <c:v>0.95950510014367552</c:v>
                </c:pt>
                <c:pt idx="607">
                  <c:v>0.96133863934661801</c:v>
                </c:pt>
                <c:pt idx="608">
                  <c:v>0.9631741898912326</c:v>
                </c:pt>
                <c:pt idx="609">
                  <c:v>0.96501176523653553</c:v>
                </c:pt>
                <c:pt idx="610">
                  <c:v>0.96685137896170525</c:v>
                </c:pt>
                <c:pt idx="611">
                  <c:v>0.96869304476748064</c:v>
                </c:pt>
                <c:pt idx="612">
                  <c:v>0.97053677647757663</c:v>
                </c:pt>
                <c:pt idx="613">
                  <c:v>0.9723825880401199</c:v>
                </c:pt>
                <c:pt idx="614">
                  <c:v>0.97423049352910751</c:v>
                </c:pt>
                <c:pt idx="615">
                  <c:v>0.97608050714588301</c:v>
                </c:pt>
                <c:pt idx="616">
                  <c:v>0.97793264322063655</c:v>
                </c:pt>
                <c:pt idx="617">
                  <c:v>0.97978691621392455</c:v>
                </c:pt>
                <c:pt idx="618">
                  <c:v>0.98164334071821191</c:v>
                </c:pt>
                <c:pt idx="619">
                  <c:v>0.98350193145943843</c:v>
                </c:pt>
                <c:pt idx="620">
                  <c:v>0.98536270329860343</c:v>
                </c:pt>
                <c:pt idx="621">
                  <c:v>0.98722567123337801</c:v>
                </c:pt>
                <c:pt idx="622">
                  <c:v>0.98909085039973843</c:v>
                </c:pt>
                <c:pt idx="623">
                  <c:v>0.99095825607362364</c:v>
                </c:pt>
                <c:pt idx="624">
                  <c:v>0.99282790367261753</c:v>
                </c:pt>
                <c:pt idx="625">
                  <c:v>0.99469980875765451</c:v>
                </c:pt>
                <c:pt idx="626">
                  <c:v>0.9965739870347522</c:v>
                </c:pt>
                <c:pt idx="627">
                  <c:v>0.99845045435676916</c:v>
                </c:pt>
                <c:pt idx="628">
                  <c:v>1.0003292267251864</c:v>
                </c:pt>
                <c:pt idx="629">
                  <c:v>1.0022103202919195</c:v>
                </c:pt>
                <c:pt idx="630">
                  <c:v>1.0040937513611525</c:v>
                </c:pt>
                <c:pt idx="631">
                  <c:v>1.0059795363912047</c:v>
                </c:pt>
                <c:pt idx="632">
                  <c:v>1.00786769199642</c:v>
                </c:pt>
                <c:pt idx="633">
                  <c:v>1.0097582349490892</c:v>
                </c:pt>
                <c:pt idx="634">
                  <c:v>1.0116511821813987</c:v>
                </c:pt>
                <c:pt idx="635">
                  <c:v>1.013546550787408</c:v>
                </c:pt>
                <c:pt idx="636">
                  <c:v>1.0154443580250594</c:v>
                </c:pt>
                <c:pt idx="637">
                  <c:v>1.0173446213182167</c:v>
                </c:pt>
                <c:pt idx="638">
                  <c:v>1.019247358258734</c:v>
                </c:pt>
                <c:pt idx="639">
                  <c:v>1.0211525866085593</c:v>
                </c:pt>
                <c:pt idx="640">
                  <c:v>1.0230603243018663</c:v>
                </c:pt>
                <c:pt idx="641">
                  <c:v>1.024970589447221</c:v>
                </c:pt>
                <c:pt idx="642">
                  <c:v>1.0268834003297822</c:v>
                </c:pt>
                <c:pt idx="643">
                  <c:v>1.0287987754135342</c:v>
                </c:pt>
                <c:pt idx="644">
                  <c:v>1.0307167333435556</c:v>
                </c:pt>
                <c:pt idx="645">
                  <c:v>1.0326372929483216</c:v>
                </c:pt>
                <c:pt idx="646">
                  <c:v>1.0345604732420437</c:v>
                </c:pt>
                <c:pt idx="647">
                  <c:v>1.0364862934270449</c:v>
                </c:pt>
                <c:pt idx="648">
                  <c:v>1.0384147728961737</c:v>
                </c:pt>
                <c:pt idx="649">
                  <c:v>1.0403459312352514</c:v>
                </c:pt>
                <c:pt idx="650">
                  <c:v>1.0422797882255648</c:v>
                </c:pt>
                <c:pt idx="651">
                  <c:v>1.0442163638463917</c:v>
                </c:pt>
                <c:pt idx="652">
                  <c:v>1.0461556782775716</c:v>
                </c:pt>
                <c:pt idx="653">
                  <c:v>1.0480977519021117</c:v>
                </c:pt>
                <c:pt idx="654">
                  <c:v>1.0500426053088403</c:v>
                </c:pt>
                <c:pt idx="655">
                  <c:v>1.051990259295098</c:v>
                </c:pt>
                <c:pt idx="656">
                  <c:v>1.0539407348694738</c:v>
                </c:pt>
                <c:pt idx="657">
                  <c:v>1.0558940532545851</c:v>
                </c:pt>
                <c:pt idx="658">
                  <c:v>1.0578502358899018</c:v>
                </c:pt>
                <c:pt idx="659">
                  <c:v>1.0598093044346171</c:v>
                </c:pt>
                <c:pt idx="660">
                  <c:v>1.0617712807705633</c:v>
                </c:pt>
                <c:pt idx="661">
                  <c:v>1.0637361870051765</c:v>
                </c:pt>
                <c:pt idx="662">
                  <c:v>1.065704045474507</c:v>
                </c:pt>
                <c:pt idx="663">
                  <c:v>1.0676748787462835</c:v>
                </c:pt>
                <c:pt idx="664">
                  <c:v>1.0696487096230221</c:v>
                </c:pt>
                <c:pt idx="665">
                  <c:v>1.0716255611451895</c:v>
                </c:pt>
                <c:pt idx="666">
                  <c:v>1.0736054565944191</c:v>
                </c:pt>
                <c:pt idx="667">
                  <c:v>1.0755884194967771</c:v>
                </c:pt>
                <c:pt idx="668">
                  <c:v>1.0775744736260857</c:v>
                </c:pt>
                <c:pt idx="669">
                  <c:v>1.0795636430072988</c:v>
                </c:pt>
                <c:pt idx="670">
                  <c:v>1.0815559519199387</c:v>
                </c:pt>
                <c:pt idx="671">
                  <c:v>1.0835514249015827</c:v>
                </c:pt>
                <c:pt idx="672">
                  <c:v>1.0855500867514176</c:v>
                </c:pt>
                <c:pt idx="673">
                  <c:v>1.0875519625338446</c:v>
                </c:pt>
                <c:pt idx="674">
                  <c:v>1.0895570775821528</c:v>
                </c:pt>
                <c:pt idx="675">
                  <c:v>1.0915654575022502</c:v>
                </c:pt>
                <c:pt idx="676">
                  <c:v>1.0935771281764592</c:v>
                </c:pt>
                <c:pt idx="677">
                  <c:v>1.0955921157673789</c:v>
                </c:pt>
                <c:pt idx="678">
                  <c:v>1.0976104467218089</c:v>
                </c:pt>
                <c:pt idx="679">
                  <c:v>1.0996321477747455</c:v>
                </c:pt>
                <c:pt idx="680">
                  <c:v>1.1016572459534437</c:v>
                </c:pt>
                <c:pt idx="681">
                  <c:v>1.1036857685815478</c:v>
                </c:pt>
                <c:pt idx="682">
                  <c:v>1.1057177432832994</c:v>
                </c:pt>
                <c:pt idx="683">
                  <c:v>1.1077531979878101</c:v>
                </c:pt>
                <c:pt idx="684">
                  <c:v>1.109792160933416</c:v>
                </c:pt>
                <c:pt idx="685">
                  <c:v>1.1118346606721055</c:v>
                </c:pt>
                <c:pt idx="686">
                  <c:v>1.1138807260740218</c:v>
                </c:pt>
                <c:pt idx="687">
                  <c:v>1.1159303863320502</c:v>
                </c:pt>
                <c:pt idx="688">
                  <c:v>1.1179836709664817</c:v>
                </c:pt>
                <c:pt idx="689">
                  <c:v>1.1200406098297622</c:v>
                </c:pt>
                <c:pt idx="690">
                  <c:v>1.1221012331113229</c:v>
                </c:pt>
                <c:pt idx="691">
                  <c:v>1.1241655713425001</c:v>
                </c:pt>
                <c:pt idx="692">
                  <c:v>1.12623365540154</c:v>
                </c:pt>
                <c:pt idx="693">
                  <c:v>1.1283055165186959</c:v>
                </c:pt>
                <c:pt idx="694">
                  <c:v>1.1303811862814142</c:v>
                </c:pt>
                <c:pt idx="695">
                  <c:v>1.1324606966396162</c:v>
                </c:pt>
                <c:pt idx="696">
                  <c:v>1.1345440799110749</c:v>
                </c:pt>
                <c:pt idx="697">
                  <c:v>1.1366313687868892</c:v>
                </c:pt>
                <c:pt idx="698">
                  <c:v>1.1387225963370573</c:v>
                </c:pt>
                <c:pt idx="699">
                  <c:v>1.1408177960161536</c:v>
                </c:pt>
                <c:pt idx="700">
                  <c:v>1.1429170016691081</c:v>
                </c:pt>
                <c:pt idx="701">
                  <c:v>1.1450202475370934</c:v>
                </c:pt>
                <c:pt idx="702">
                  <c:v>1.1471275682635189</c:v>
                </c:pt>
                <c:pt idx="703">
                  <c:v>1.1492389989001388</c:v>
                </c:pt>
                <c:pt idx="704">
                  <c:v>1.1513545749132694</c:v>
                </c:pt>
                <c:pt idx="705">
                  <c:v>1.1534743321901277</c:v>
                </c:pt>
                <c:pt idx="706">
                  <c:v>1.1555983070452838</c:v>
                </c:pt>
                <c:pt idx="707">
                  <c:v>1.1577265362272355</c:v>
                </c:pt>
                <c:pt idx="708">
                  <c:v>1.1598590569251119</c:v>
                </c:pt>
                <c:pt idx="709">
                  <c:v>1.161995906775495</c:v>
                </c:pt>
                <c:pt idx="710">
                  <c:v>1.1641371238693785</c:v>
                </c:pt>
                <c:pt idx="711">
                  <c:v>1.1662827467592547</c:v>
                </c:pt>
                <c:pt idx="712">
                  <c:v>1.1684328144663376</c:v>
                </c:pt>
                <c:pt idx="713">
                  <c:v>1.1705873664879261</c:v>
                </c:pt>
                <c:pt idx="714">
                  <c:v>1.1727464428049077</c:v>
                </c:pt>
                <c:pt idx="715">
                  <c:v>1.1749100838894058</c:v>
                </c:pt>
                <c:pt idx="716">
                  <c:v>1.1770783307125787</c:v>
                </c:pt>
                <c:pt idx="717">
                  <c:v>1.1792512247525651</c:v>
                </c:pt>
                <c:pt idx="718">
                  <c:v>1.1814288080025905</c:v>
                </c:pt>
                <c:pt idx="719">
                  <c:v>1.1836111229792277</c:v>
                </c:pt>
                <c:pt idx="720">
                  <c:v>1.1857982127308211</c:v>
                </c:pt>
                <c:pt idx="721">
                  <c:v>1.1879901208460786</c:v>
                </c:pt>
                <c:pt idx="722">
                  <c:v>1.1901868914628311</c:v>
                </c:pt>
                <c:pt idx="723">
                  <c:v>1.1923885692769687</c:v>
                </c:pt>
                <c:pt idx="724">
                  <c:v>1.194595199551552</c:v>
                </c:pt>
                <c:pt idx="725">
                  <c:v>1.1968068281261084</c:v>
                </c:pt>
                <c:pt idx="726">
                  <c:v>1.1990235014261126</c:v>
                </c:pt>
                <c:pt idx="727">
                  <c:v>1.2012452664726618</c:v>
                </c:pt>
                <c:pt idx="728">
                  <c:v>1.2034721708923415</c:v>
                </c:pt>
                <c:pt idx="729">
                  <c:v>1.2057042629272969</c:v>
                </c:pt>
                <c:pt idx="730">
                  <c:v>1.2079415914455058</c:v>
                </c:pt>
                <c:pt idx="731">
                  <c:v>1.2101842059512633</c:v>
                </c:pt>
                <c:pt idx="732">
                  <c:v>1.2124321565958811</c:v>
                </c:pt>
                <c:pt idx="733">
                  <c:v>1.2146854941886074</c:v>
                </c:pt>
                <c:pt idx="734">
                  <c:v>1.2169442702077733</c:v>
                </c:pt>
                <c:pt idx="735">
                  <c:v>1.2192085368121701</c:v>
                </c:pt>
                <c:pt idx="736">
                  <c:v>1.2214783468526631</c:v>
                </c:pt>
                <c:pt idx="737">
                  <c:v>1.2237537538840493</c:v>
                </c:pt>
                <c:pt idx="738">
                  <c:v>1.2260348121771636</c:v>
                </c:pt>
                <c:pt idx="739">
                  <c:v>1.2283215767312412</c:v>
                </c:pt>
                <c:pt idx="740">
                  <c:v>1.2306141032865394</c:v>
                </c:pt>
                <c:pt idx="741">
                  <c:v>1.2329124483372293</c:v>
                </c:pt>
                <c:pt idx="742">
                  <c:v>1.2352166691445641</c:v>
                </c:pt>
                <c:pt idx="743">
                  <c:v>1.2375268237503225</c:v>
                </c:pt>
                <c:pt idx="744">
                  <c:v>1.2398429709905499</c:v>
                </c:pt>
                <c:pt idx="745">
                  <c:v>1.2421651705095904</c:v>
                </c:pt>
                <c:pt idx="746">
                  <c:v>1.2444934827744234</c:v>
                </c:pt>
                <c:pt idx="747">
                  <c:v>1.2468279690893136</c:v>
                </c:pt>
                <c:pt idx="748">
                  <c:v>1.2491686916107803</c:v>
                </c:pt>
                <c:pt idx="749">
                  <c:v>1.251515713362892</c:v>
                </c:pt>
                <c:pt idx="750">
                  <c:v>1.2538690982529033</c:v>
                </c:pt>
                <c:pt idx="751">
                  <c:v>1.2562289110872313</c:v>
                </c:pt>
                <c:pt idx="752">
                  <c:v>1.2585952175877904</c:v>
                </c:pt>
                <c:pt idx="753">
                  <c:v>1.2609680844086886</c:v>
                </c:pt>
                <c:pt idx="754">
                  <c:v>1.2633475791532993</c:v>
                </c:pt>
                <c:pt idx="755">
                  <c:v>1.2657337703917133</c:v>
                </c:pt>
                <c:pt idx="756">
                  <c:v>1.2681267276785888</c:v>
                </c:pt>
                <c:pt idx="757">
                  <c:v>1.2705265215713992</c:v>
                </c:pt>
                <c:pt idx="758">
                  <c:v>1.272933223649104</c:v>
                </c:pt>
                <c:pt idx="759">
                  <c:v>1.2753469065312364</c:v>
                </c:pt>
                <c:pt idx="760">
                  <c:v>1.2777676438974364</c:v>
                </c:pt>
                <c:pt idx="761">
                  <c:v>1.2801955105074292</c:v>
                </c:pt>
                <c:pt idx="762">
                  <c:v>1.2826305822214668</c:v>
                </c:pt>
                <c:pt idx="763">
                  <c:v>1.2850729360212418</c:v>
                </c:pt>
                <c:pt idx="764">
                  <c:v>1.2875226500312937</c:v>
                </c:pt>
                <c:pt idx="765">
                  <c:v>1.2899798035409105</c:v>
                </c:pt>
                <c:pt idx="766">
                  <c:v>1.2924444770265489</c:v>
                </c:pt>
                <c:pt idx="767">
                  <c:v>1.2949167521747811</c:v>
                </c:pt>
                <c:pt idx="768">
                  <c:v>1.2973967119057892</c:v>
                </c:pt>
                <c:pt idx="769">
                  <c:v>1.2998844403974157</c:v>
                </c:pt>
                <c:pt idx="770">
                  <c:v>1.3023800231097906</c:v>
                </c:pt>
                <c:pt idx="771">
                  <c:v>1.3048835468105489</c:v>
                </c:pt>
                <c:pt idx="772">
                  <c:v>1.3073950996006589</c:v>
                </c:pt>
                <c:pt idx="773">
                  <c:v>1.3099147709408741</c:v>
                </c:pt>
                <c:pt idx="774">
                  <c:v>1.3124426516788297</c:v>
                </c:pt>
                <c:pt idx="775">
                  <c:v>1.3149788340768001</c:v>
                </c:pt>
                <c:pt idx="776">
                  <c:v>1.3175234118401413</c:v>
                </c:pt>
                <c:pt idx="777">
                  <c:v>1.3200764801464302</c:v>
                </c:pt>
                <c:pt idx="778">
                  <c:v>1.3226381356753307</c:v>
                </c:pt>
                <c:pt idx="779">
                  <c:v>1.3252084766391989</c:v>
                </c:pt>
                <c:pt idx="780">
                  <c:v>1.3277876028144553</c:v>
                </c:pt>
                <c:pt idx="781">
                  <c:v>1.3303756155737454</c:v>
                </c:pt>
                <c:pt idx="782">
                  <c:v>1.3329726179189108</c:v>
                </c:pt>
                <c:pt idx="783">
                  <c:v>1.3355787145147953</c:v>
                </c:pt>
                <c:pt idx="784">
                  <c:v>1.3381940117239131</c:v>
                </c:pt>
                <c:pt idx="785">
                  <c:v>1.3408186176420029</c:v>
                </c:pt>
                <c:pt idx="786">
                  <c:v>1.3434526421344983</c:v>
                </c:pt>
                <c:pt idx="787">
                  <c:v>1.3460961968739322</c:v>
                </c:pt>
                <c:pt idx="788">
                  <c:v>1.3487493953783225</c:v>
                </c:pt>
                <c:pt idx="789">
                  <c:v>1.3514123530505484</c:v>
                </c:pt>
                <c:pt idx="790">
                  <c:v>1.3540851872187656</c:v>
                </c:pt>
                <c:pt idx="791">
                  <c:v>1.3567680171778791</c:v>
                </c:pt>
                <c:pt idx="792">
                  <c:v>1.3594609642321145</c:v>
                </c:pt>
                <c:pt idx="793">
                  <c:v>1.3621641517387217</c:v>
                </c:pt>
                <c:pt idx="794">
                  <c:v>1.3648777051528438</c:v>
                </c:pt>
                <c:pt idx="795">
                  <c:v>1.3676017520735899</c:v>
                </c:pt>
                <c:pt idx="796">
                  <c:v>1.3703364222913486</c:v>
                </c:pt>
                <c:pt idx="797">
                  <c:v>1.373081847836386</c:v>
                </c:pt>
                <c:pt idx="798">
                  <c:v>1.3758381630287637</c:v>
                </c:pt>
                <c:pt idx="799">
                  <c:v>1.3786055045296242</c:v>
                </c:pt>
                <c:pt idx="800">
                  <c:v>1.381384011393886</c:v>
                </c:pt>
                <c:pt idx="801">
                  <c:v>1.3841738251243938</c:v>
                </c:pt>
                <c:pt idx="802">
                  <c:v>1.3869750897275748</c:v>
                </c:pt>
                <c:pt idx="803">
                  <c:v>1.3897879517706444</c:v>
                </c:pt>
                <c:pt idx="804">
                  <c:v>1.3926125604404218</c:v>
                </c:pt>
                <c:pt idx="805">
                  <c:v>1.3954490676037996</c:v>
                </c:pt>
                <c:pt idx="806">
                  <c:v>1.3982976278699302</c:v>
                </c:pt>
                <c:pt idx="807">
                  <c:v>1.4011583986541825</c:v>
                </c:pt>
                <c:pt idx="808">
                  <c:v>1.4040315402439298</c:v>
                </c:pt>
                <c:pt idx="809">
                  <c:v>1.4069172158662335</c:v>
                </c:pt>
                <c:pt idx="810">
                  <c:v>1.4098155917574808</c:v>
                </c:pt>
                <c:pt idx="811">
                  <c:v>1.4127268372350561</c:v>
                </c:pt>
                <c:pt idx="812">
                  <c:v>1.4156511247710992</c:v>
                </c:pt>
                <c:pt idx="813">
                  <c:v>1.4185886300684385</c:v>
                </c:pt>
                <c:pt idx="814">
                  <c:v>1.4215395321387678</c:v>
                </c:pt>
                <c:pt idx="815">
                  <c:v>1.4245040133831424</c:v>
                </c:pt>
                <c:pt idx="816">
                  <c:v>1.4274822596748851</c:v>
                </c:pt>
                <c:pt idx="817">
                  <c:v>1.4304744604449817</c:v>
                </c:pt>
                <c:pt idx="818">
                  <c:v>1.4334808087700526</c:v>
                </c:pt>
                <c:pt idx="819">
                  <c:v>1.436501501463002</c:v>
                </c:pt>
                <c:pt idx="820">
                  <c:v>1.4395367391664304</c:v>
                </c:pt>
                <c:pt idx="821">
                  <c:v>1.4425867264489205</c:v>
                </c:pt>
                <c:pt idx="822">
                  <c:v>1.4456516719042918</c:v>
                </c:pt>
                <c:pt idx="823">
                  <c:v>1.4487317882539443</c:v>
                </c:pt>
                <c:pt idx="824">
                  <c:v>1.4518272924523923</c:v>
                </c:pt>
                <c:pt idx="825">
                  <c:v>1.4549384057961174</c:v>
                </c:pt>
                <c:pt idx="826">
                  <c:v>1.4580653540358588</c:v>
                </c:pt>
                <c:pt idx="827">
                  <c:v>1.4612083674924721</c:v>
                </c:pt>
                <c:pt idx="828">
                  <c:v>1.4643676811764916</c:v>
                </c:pt>
                <c:pt idx="829">
                  <c:v>1.467543534911534</c:v>
                </c:pt>
                <c:pt idx="830">
                  <c:v>1.4707361734616939</c:v>
                </c:pt>
                <c:pt idx="831">
                  <c:v>1.4739458466630813</c:v>
                </c:pt>
                <c:pt idx="832">
                  <c:v>1.4771728095596657</c:v>
                </c:pt>
                <c:pt idx="833">
                  <c:v>1.4804173225435879</c:v>
                </c:pt>
                <c:pt idx="834">
                  <c:v>1.4836796515001196</c:v>
                </c:pt>
                <c:pt idx="835">
                  <c:v>1.4869600679574524</c:v>
                </c:pt>
                <c:pt idx="836">
                  <c:v>1.4902588492415034</c:v>
                </c:pt>
                <c:pt idx="837">
                  <c:v>1.4935762786359477</c:v>
                </c:pt>
                <c:pt idx="838">
                  <c:v>1.4969126455476705</c:v>
                </c:pt>
                <c:pt idx="839">
                  <c:v>1.5002682456778773</c:v>
                </c:pt>
                <c:pt idx="840">
                  <c:v>1.5036433811990761</c:v>
                </c:pt>
                <c:pt idx="841">
                  <c:v>1.5070383609381768</c:v>
                </c:pt>
                <c:pt idx="842">
                  <c:v>1.5104535005659621</c:v>
                </c:pt>
                <c:pt idx="843">
                  <c:v>1.513889122793191</c:v>
                </c:pt>
                <c:pt idx="844">
                  <c:v>1.517345557573607</c:v>
                </c:pt>
                <c:pt idx="845">
                  <c:v>1.5208231423141489</c:v>
                </c:pt>
                <c:pt idx="846">
                  <c:v>1.5243222220926613</c:v>
                </c:pt>
                <c:pt idx="847">
                  <c:v>1.5278431498834211</c:v>
                </c:pt>
                <c:pt idx="848">
                  <c:v>1.5313862867908257</c:v>
                </c:pt>
                <c:pt idx="849">
                  <c:v>1.5349520022915768</c:v>
                </c:pt>
                <c:pt idx="850">
                  <c:v>1.5385406744857437</c:v>
                </c:pt>
                <c:pt idx="851">
                  <c:v>1.5421526903570826</c:v>
                </c:pt>
                <c:pt idx="852">
                  <c:v>1.54578844604302</c:v>
                </c:pt>
                <c:pt idx="853">
                  <c:v>1.5494483471147313</c:v>
                </c:pt>
                <c:pt idx="854">
                  <c:v>1.5531328088677594</c:v>
                </c:pt>
                <c:pt idx="855">
                  <c:v>1.5568422566236435</c:v>
                </c:pt>
                <c:pt idx="856">
                  <c:v>1.5605771260430621</c:v>
                </c:pt>
                <c:pt idx="857">
                  <c:v>1.5643378634510055</c:v>
                </c:pt>
                <c:pt idx="858">
                  <c:v>1.5681249261745298</c:v>
                </c:pt>
                <c:pt idx="859">
                  <c:v>1.5719387828936733</c:v>
                </c:pt>
                <c:pt idx="860">
                  <c:v>1.5757799140061448</c:v>
                </c:pt>
                <c:pt idx="861">
                  <c:v>1.5796488120064274</c:v>
                </c:pt>
                <c:pt idx="862">
                  <c:v>1.5835459818799724</c:v>
                </c:pt>
                <c:pt idx="863">
                  <c:v>1.5874719415132041</c:v>
                </c:pt>
                <c:pt idx="864">
                  <c:v>1.5914272221200894</c:v>
                </c:pt>
                <c:pt idx="865">
                  <c:v>1.5954123686860606</c:v>
                </c:pt>
                <c:pt idx="866">
                  <c:v>1.5994279404301421</c:v>
                </c:pt>
                <c:pt idx="867">
                  <c:v>1.6034745112861652</c:v>
                </c:pt>
                <c:pt idx="868">
                  <c:v>1.6075526704040104</c:v>
                </c:pt>
                <c:pt idx="869">
                  <c:v>1.611663022671866</c:v>
                </c:pt>
                <c:pt idx="870">
                  <c:v>1.6158061892605602</c:v>
                </c:pt>
                <c:pt idx="871">
                  <c:v>1.6199828081910654</c:v>
                </c:pt>
                <c:pt idx="872">
                  <c:v>1.6241935349263668</c:v>
                </c:pt>
                <c:pt idx="873">
                  <c:v>1.6284390429889193</c:v>
                </c:pt>
                <c:pt idx="874">
                  <c:v>1.6327200246050302</c:v>
                </c:pt>
                <c:pt idx="875">
                  <c:v>1.6370371913775545</c:v>
                </c:pt>
                <c:pt idx="876">
                  <c:v>1.6413912749883868</c:v>
                </c:pt>
                <c:pt idx="877">
                  <c:v>1.6457830279323229</c:v>
                </c:pt>
                <c:pt idx="878">
                  <c:v>1.6502132242839629</c:v>
                </c:pt>
                <c:pt idx="879">
                  <c:v>1.6546826604994196</c:v>
                </c:pt>
                <c:pt idx="880">
                  <c:v>1.6591921562547236</c:v>
                </c:pt>
                <c:pt idx="881">
                  <c:v>1.6637425553229201</c:v>
                </c:pt>
                <c:pt idx="882">
                  <c:v>1.6683347264919874</c:v>
                </c:pt>
                <c:pt idx="883">
                  <c:v>1.6729695645258438</c:v>
                </c:pt>
                <c:pt idx="884">
                  <c:v>1.6776479911708466</c:v>
                </c:pt>
                <c:pt idx="885">
                  <c:v>1.6823709562103559</c:v>
                </c:pt>
                <c:pt idx="886">
                  <c:v>1.6871394385700997</c:v>
                </c:pt>
                <c:pt idx="887">
                  <c:v>1.691954447477249</c:v>
                </c:pt>
                <c:pt idx="888">
                  <c:v>1.6968170236763254</c:v>
                </c:pt>
                <c:pt idx="889">
                  <c:v>1.7017282407052559</c:v>
                </c:pt>
                <c:pt idx="890">
                  <c:v>1.7066892062351249</c:v>
                </c:pt>
                <c:pt idx="891">
                  <c:v>1.7117010634774159</c:v>
                </c:pt>
                <c:pt idx="892">
                  <c:v>1.716764992662791</c:v>
                </c:pt>
                <c:pt idx="893">
                  <c:v>1.7218822125957591</c:v>
                </c:pt>
                <c:pt idx="894">
                  <c:v>1.7270539822898612</c:v>
                </c:pt>
                <c:pt idx="895">
                  <c:v>1.7322816026883583</c:v>
                </c:pt>
                <c:pt idx="896">
                  <c:v>1.7375664184757533</c:v>
                </c:pt>
                <c:pt idx="897">
                  <c:v>1.7429098199858626</c:v>
                </c:pt>
                <c:pt idx="898">
                  <c:v>1.7483132452125856</c:v>
                </c:pt>
                <c:pt idx="899">
                  <c:v>1.7537781819299616</c:v>
                </c:pt>
                <c:pt idx="900">
                  <c:v>1.7593061699286052</c:v>
                </c:pt>
                <c:pt idx="901">
                  <c:v>1.7648988033761437</c:v>
                </c:pt>
                <c:pt idx="902">
                  <c:v>1.7705577333098677</c:v>
                </c:pt>
                <c:pt idx="903">
                  <c:v>1.7762846702704289</c:v>
                </c:pt>
                <c:pt idx="904">
                  <c:v>1.782081387086121</c:v>
                </c:pt>
                <c:pt idx="905">
                  <c:v>1.7879497218180151</c:v>
                </c:pt>
                <c:pt idx="906">
                  <c:v>1.7938915808770624</c:v>
                </c:pt>
                <c:pt idx="907">
                  <c:v>1.7999089423251315</c:v>
                </c:pt>
                <c:pt idx="908">
                  <c:v>1.8060038593729744</c:v>
                </c:pt>
                <c:pt idx="909">
                  <c:v>1.8121784640891336</c:v>
                </c:pt>
                <c:pt idx="910">
                  <c:v>1.8184349713349932</c:v>
                </c:pt>
                <c:pt idx="911">
                  <c:v>1.824775682942454</c:v>
                </c:pt>
                <c:pt idx="912">
                  <c:v>1.8312029921521125</c:v>
                </c:pt>
                <c:pt idx="913">
                  <c:v>1.8377193883313447</c:v>
                </c:pt>
                <c:pt idx="914">
                  <c:v>1.8443274619934114</c:v>
                </c:pt>
                <c:pt idx="915">
                  <c:v>1.8510299101405352</c:v>
                </c:pt>
                <c:pt idx="916">
                  <c:v>1.8578295419559652</c:v>
                </c:pt>
                <c:pt idx="917">
                  <c:v>1.8647292848722714</c:v>
                </c:pt>
                <c:pt idx="918">
                  <c:v>1.8717321910456217</c:v>
                </c:pt>
                <c:pt idx="919">
                  <c:v>1.8788414442685368</c:v>
                </c:pt>
                <c:pt idx="920">
                  <c:v>1.8860603673566372</c:v>
                </c:pt>
                <c:pt idx="921">
                  <c:v>1.8933924300482836</c:v>
                </c:pt>
                <c:pt idx="922">
                  <c:v>1.9008412574597293</c:v>
                </c:pt>
                <c:pt idx="923">
                  <c:v>1.9084106391425335</c:v>
                </c:pt>
                <c:pt idx="924">
                  <c:v>1.9161045387946056</c:v>
                </c:pt>
                <c:pt idx="925">
                  <c:v>1.9239271046813577</c:v>
                </c:pt>
                <c:pt idx="926">
                  <c:v>1.9318826808291365</c:v>
                </c:pt>
                <c:pt idx="927">
                  <c:v>1.9399758190595162</c:v>
                </c:pt>
                <c:pt idx="928">
                  <c:v>1.9482112919400951</c:v>
                </c:pt>
                <c:pt idx="929">
                  <c:v>1.9565941067354575</c:v>
                </c:pt>
                <c:pt idx="930">
                  <c:v>1.9651295204508665</c:v>
                </c:pt>
                <c:pt idx="931">
                  <c:v>1.9738230560712853</c:v>
                </c:pt>
                <c:pt idx="932">
                  <c:v>1.9826805201096087</c:v>
                </c:pt>
                <c:pt idx="933">
                  <c:v>1.9917080215906955</c:v>
                </c:pt>
                <c:pt idx="934">
                  <c:v>2.0009119926120977</c:v>
                </c:pt>
                <c:pt idx="935">
                  <c:v>2.0102992106386317</c:v>
                </c:pt>
                <c:pt idx="936">
                  <c:v>2.019876822706232</c:v>
                </c:pt>
                <c:pt idx="937">
                  <c:v>2.0296523717313772</c:v>
                </c:pt>
                <c:pt idx="938">
                  <c:v>2.0396338251460122</c:v>
                </c:pt>
                <c:pt idx="939">
                  <c:v>2.0498296061048413</c:v>
                </c:pt>
                <c:pt idx="940">
                  <c:v>2.0602486275425802</c:v>
                </c:pt>
                <c:pt idx="941">
                  <c:v>2.0709003293939423</c:v>
                </c:pt>
                <c:pt idx="942">
                  <c:v>2.0817947193293875</c:v>
                </c:pt>
                <c:pt idx="943">
                  <c:v>2.0929424174059288</c:v>
                </c:pt>
                <c:pt idx="944">
                  <c:v>2.1043547050855405</c:v>
                </c:pt>
                <c:pt idx="945">
                  <c:v>2.1160435791351935</c:v>
                </c:pt>
                <c:pt idx="946">
                  <c:v>2.1280218109935642</c:v>
                </c:pt>
                <c:pt idx="947">
                  <c:v>2.1403030122719486</c:v>
                </c:pt>
                <c:pt idx="948">
                  <c:v>2.1529017071527399</c:v>
                </c:pt>
                <c:pt idx="949">
                  <c:v>2.1658334125605156</c:v>
                </c:pt>
                <c:pt idx="950">
                  <c:v>2.179114727111541</c:v>
                </c:pt>
                <c:pt idx="951">
                  <c:v>2.1927634300005616</c:v>
                </c:pt>
                <c:pt idx="952">
                  <c:v>2.2067985911640813</c:v>
                </c:pt>
                <c:pt idx="953">
                  <c:v>2.2212406942718435</c:v>
                </c:pt>
                <c:pt idx="954">
                  <c:v>2.2361117743500336</c:v>
                </c:pt>
                <c:pt idx="955">
                  <c:v>2.251435572138643</c:v>
                </c:pt>
                <c:pt idx="956">
                  <c:v>2.2672377076419852</c:v>
                </c:pt>
                <c:pt idx="957">
                  <c:v>2.2835458757577975</c:v>
                </c:pt>
                <c:pt idx="958">
                  <c:v>2.3003900673828497</c:v>
                </c:pt>
                <c:pt idx="959">
                  <c:v>2.3178028200108529</c:v>
                </c:pt>
                <c:pt idx="960">
                  <c:v>2.3358195025871145</c:v>
                </c:pt>
                <c:pt idx="961">
                  <c:v>2.3544786402949791</c:v>
                </c:pt>
                <c:pt idx="962">
                  <c:v>2.3738222860623446</c:v>
                </c:pt>
                <c:pt idx="963">
                  <c:v>2.3938964469436965</c:v>
                </c:pt>
                <c:pt idx="964">
                  <c:v>2.4147515752210928</c:v>
                </c:pt>
                <c:pt idx="965">
                  <c:v>2.436443136162652</c:v>
                </c:pt>
                <c:pt idx="966">
                  <c:v>2.4590322669923941</c:v>
                </c:pt>
                <c:pt idx="967">
                  <c:v>2.4825865449093909</c:v>
                </c:pt>
                <c:pt idx="968">
                  <c:v>2.5071808861442464</c:v>
                </c:pt>
                <c:pt idx="969">
                  <c:v>2.5328986033203678</c:v>
                </c:pt>
                <c:pt idx="970">
                  <c:v>2.5598326551509905</c:v>
                </c:pt>
                <c:pt idx="971">
                  <c:v>2.5880871312328337</c:v>
                </c:pt>
                <c:pt idx="972">
                  <c:v>2.6177790260554299</c:v>
                </c:pt>
                <c:pt idx="973">
                  <c:v>2.6490403712477395</c:v>
                </c:pt>
                <c:pt idx="974">
                  <c:v>2.6820208148150799</c:v>
                </c:pt>
                <c:pt idx="975">
                  <c:v>2.7168907624965573</c:v>
                </c:pt>
                <c:pt idx="976">
                  <c:v>2.753845232002492</c:v>
                </c:pt>
                <c:pt idx="977">
                  <c:v>2.7931086195546708</c:v>
                </c:pt>
                <c:pt idx="978">
                  <c:v>2.8349406454207386</c:v>
                </c:pt>
                <c:pt idx="979">
                  <c:v>2.8796438393304062</c:v>
                </c:pt>
                <c:pt idx="980">
                  <c:v>2.9275730604319596</c:v>
                </c:pt>
                <c:pt idx="981">
                  <c:v>2.9791477393407817</c:v>
                </c:pt>
                <c:pt idx="982">
                  <c:v>3.034867812658907</c:v>
                </c:pt>
                <c:pt idx="983">
                  <c:v>3.0953347426937281</c:v>
                </c:pt>
                <c:pt idx="984">
                  <c:v>3.161279658652663</c:v>
                </c:pt>
                <c:pt idx="985">
                  <c:v>3.2336016583413523</c:v>
                </c:pt>
                <c:pt idx="986">
                  <c:v>3.3134209112198558</c:v>
                </c:pt>
                <c:pt idx="987">
                  <c:v>3.402153834923598</c:v>
                </c:pt>
                <c:pt idx="988">
                  <c:v>3.501622078117995</c:v>
                </c:pt>
                <c:pt idx="989">
                  <c:v>3.6142148816748216</c:v>
                </c:pt>
                <c:pt idx="990">
                  <c:v>3.7431387481421203</c:v>
                </c:pt>
                <c:pt idx="991">
                  <c:v>3.8928159451799793</c:v>
                </c:pt>
                <c:pt idx="992">
                  <c:v>4.0695495112976223</c:v>
                </c:pt>
                <c:pt idx="993">
                  <c:v>4.2826947288808448</c:v>
                </c:pt>
                <c:pt idx="994">
                  <c:v>4.5468667246925101</c:v>
                </c:pt>
                <c:pt idx="995">
                  <c:v>4.8864766328859144</c:v>
                </c:pt>
                <c:pt idx="996">
                  <c:v>5.3461956877960164</c:v>
                </c:pt>
                <c:pt idx="997">
                  <c:v>6.0194002980726191</c:v>
                </c:pt>
                <c:pt idx="998">
                  <c:v>7.1481105786165173</c:v>
                </c:pt>
                <c:pt idx="999">
                  <c:v>9.6949089180293377</c:v>
                </c:pt>
              </c:numCache>
            </c:numRef>
          </c:yVal>
          <c:smooth val="0"/>
        </c:ser>
        <c:dLbls>
          <c:showLegendKey val="0"/>
          <c:showVal val="0"/>
          <c:showCatName val="0"/>
          <c:showSerName val="0"/>
          <c:showPercent val="0"/>
          <c:showBubbleSize val="0"/>
        </c:dLbls>
        <c:axId val="149265024"/>
        <c:axId val="149500288"/>
      </c:scatterChart>
      <c:valAx>
        <c:axId val="149265024"/>
        <c:scaling>
          <c:orientation val="minMax"/>
        </c:scaling>
        <c:delete val="0"/>
        <c:axPos val="b"/>
        <c:numFmt formatCode="0.000" sourceLinked="1"/>
        <c:majorTickMark val="out"/>
        <c:minorTickMark val="none"/>
        <c:tickLblPos val="nextTo"/>
        <c:crossAx val="149500288"/>
        <c:crosses val="autoZero"/>
        <c:crossBetween val="midCat"/>
      </c:valAx>
      <c:valAx>
        <c:axId val="149500288"/>
        <c:scaling>
          <c:orientation val="minMax"/>
        </c:scaling>
        <c:delete val="0"/>
        <c:axPos val="l"/>
        <c:majorGridlines/>
        <c:numFmt formatCode="0.0000" sourceLinked="1"/>
        <c:majorTickMark val="out"/>
        <c:minorTickMark val="none"/>
        <c:tickLblPos val="nextTo"/>
        <c:crossAx val="149265024"/>
        <c:crosses val="autoZero"/>
        <c:crossBetween val="midCat"/>
      </c:valAx>
    </c:plotArea>
    <c:legend>
      <c:legendPos val="r"/>
      <c:overlay val="0"/>
    </c:legend>
    <c:plotVisOnly val="1"/>
    <c:dispBlanksAs val="gap"/>
    <c:showDLblsOverMax val="0"/>
  </c:chart>
  <c:printSettings>
    <c:headerFooter/>
    <c:pageMargins b="0.75" l="0.7" r="0.7" t="0.75" header="0.3" footer="0.3"/>
    <c:pageSetup orientation="landscape"/>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marker>
            <c:symbol val="none"/>
          </c:marker>
          <c:xVal>
            <c:numRef>
              <c:f>APropertiesDimless!$W$7:$W$1007</c:f>
              <c:numCache>
                <c:formatCode>0.000</c:formatCode>
                <c:ptCount val="1001"/>
                <c:pt idx="0">
                  <c:v>0</c:v>
                </c:pt>
                <c:pt idx="1">
                  <c:v>1E-3</c:v>
                </c:pt>
                <c:pt idx="2">
                  <c:v>2E-3</c:v>
                </c:pt>
                <c:pt idx="3">
                  <c:v>3.0000000000000001E-3</c:v>
                </c:pt>
                <c:pt idx="4">
                  <c:v>4.0000000000000001E-3</c:v>
                </c:pt>
                <c:pt idx="5">
                  <c:v>5.0000000000000001E-3</c:v>
                </c:pt>
                <c:pt idx="6">
                  <c:v>6.0000000000000001E-3</c:v>
                </c:pt>
                <c:pt idx="7">
                  <c:v>7.0000000000000001E-3</c:v>
                </c:pt>
                <c:pt idx="8">
                  <c:v>8.0000000000000002E-3</c:v>
                </c:pt>
                <c:pt idx="9">
                  <c:v>8.9999999999999993E-3</c:v>
                </c:pt>
                <c:pt idx="10">
                  <c:v>0.01</c:v>
                </c:pt>
                <c:pt idx="11">
                  <c:v>1.0999999999999999E-2</c:v>
                </c:pt>
                <c:pt idx="12">
                  <c:v>1.2E-2</c:v>
                </c:pt>
                <c:pt idx="13">
                  <c:v>1.2999999999999999E-2</c:v>
                </c:pt>
                <c:pt idx="14">
                  <c:v>1.4E-2</c:v>
                </c:pt>
                <c:pt idx="15">
                  <c:v>1.4999999999999999E-2</c:v>
                </c:pt>
                <c:pt idx="16">
                  <c:v>1.6E-2</c:v>
                </c:pt>
                <c:pt idx="17">
                  <c:v>1.7000000000000001E-2</c:v>
                </c:pt>
                <c:pt idx="18">
                  <c:v>1.7999999999999999E-2</c:v>
                </c:pt>
                <c:pt idx="19">
                  <c:v>1.9E-2</c:v>
                </c:pt>
                <c:pt idx="20">
                  <c:v>0.02</c:v>
                </c:pt>
                <c:pt idx="21">
                  <c:v>2.1000000000000001E-2</c:v>
                </c:pt>
                <c:pt idx="22">
                  <c:v>2.1999999999999999E-2</c:v>
                </c:pt>
                <c:pt idx="23">
                  <c:v>2.3E-2</c:v>
                </c:pt>
                <c:pt idx="24">
                  <c:v>2.4E-2</c:v>
                </c:pt>
                <c:pt idx="25">
                  <c:v>2.5000000000000001E-2</c:v>
                </c:pt>
                <c:pt idx="26">
                  <c:v>2.5999999999999999E-2</c:v>
                </c:pt>
                <c:pt idx="27">
                  <c:v>2.7E-2</c:v>
                </c:pt>
                <c:pt idx="28">
                  <c:v>2.8000000000000001E-2</c:v>
                </c:pt>
                <c:pt idx="29">
                  <c:v>2.9000000000000001E-2</c:v>
                </c:pt>
                <c:pt idx="30">
                  <c:v>0.03</c:v>
                </c:pt>
                <c:pt idx="31">
                  <c:v>3.1E-2</c:v>
                </c:pt>
                <c:pt idx="32">
                  <c:v>3.2000000000000001E-2</c:v>
                </c:pt>
                <c:pt idx="33">
                  <c:v>3.3000000000000002E-2</c:v>
                </c:pt>
                <c:pt idx="34">
                  <c:v>3.4000000000000002E-2</c:v>
                </c:pt>
                <c:pt idx="35">
                  <c:v>3.5000000000000003E-2</c:v>
                </c:pt>
                <c:pt idx="36">
                  <c:v>3.5999999999999997E-2</c:v>
                </c:pt>
                <c:pt idx="37">
                  <c:v>3.6999999999999998E-2</c:v>
                </c:pt>
                <c:pt idx="38">
                  <c:v>3.7999999999999999E-2</c:v>
                </c:pt>
                <c:pt idx="39">
                  <c:v>3.9E-2</c:v>
                </c:pt>
                <c:pt idx="40">
                  <c:v>0.04</c:v>
                </c:pt>
                <c:pt idx="41">
                  <c:v>4.1000000000000002E-2</c:v>
                </c:pt>
                <c:pt idx="42">
                  <c:v>4.2000000000000003E-2</c:v>
                </c:pt>
                <c:pt idx="43">
                  <c:v>4.2999999999999997E-2</c:v>
                </c:pt>
                <c:pt idx="44">
                  <c:v>4.3999999999999997E-2</c:v>
                </c:pt>
                <c:pt idx="45">
                  <c:v>4.4999999999999998E-2</c:v>
                </c:pt>
                <c:pt idx="46">
                  <c:v>4.5999999999999999E-2</c:v>
                </c:pt>
                <c:pt idx="47">
                  <c:v>4.7E-2</c:v>
                </c:pt>
                <c:pt idx="48">
                  <c:v>4.8000000000000001E-2</c:v>
                </c:pt>
                <c:pt idx="49">
                  <c:v>4.9000000000000002E-2</c:v>
                </c:pt>
                <c:pt idx="50">
                  <c:v>0.05</c:v>
                </c:pt>
                <c:pt idx="51">
                  <c:v>5.0999999999999997E-2</c:v>
                </c:pt>
                <c:pt idx="52">
                  <c:v>5.1999999999999998E-2</c:v>
                </c:pt>
                <c:pt idx="53">
                  <c:v>5.2999999999999999E-2</c:v>
                </c:pt>
                <c:pt idx="54">
                  <c:v>5.3999999999999999E-2</c:v>
                </c:pt>
                <c:pt idx="55">
                  <c:v>5.5E-2</c:v>
                </c:pt>
                <c:pt idx="56">
                  <c:v>5.6000000000000001E-2</c:v>
                </c:pt>
                <c:pt idx="57">
                  <c:v>5.7000000000000002E-2</c:v>
                </c:pt>
                <c:pt idx="58">
                  <c:v>5.8000000000000003E-2</c:v>
                </c:pt>
                <c:pt idx="59">
                  <c:v>5.8999999999999997E-2</c:v>
                </c:pt>
                <c:pt idx="60">
                  <c:v>0.06</c:v>
                </c:pt>
                <c:pt idx="61">
                  <c:v>6.0999999999999999E-2</c:v>
                </c:pt>
                <c:pt idx="62">
                  <c:v>6.2E-2</c:v>
                </c:pt>
                <c:pt idx="63">
                  <c:v>6.3E-2</c:v>
                </c:pt>
                <c:pt idx="64">
                  <c:v>6.4000000000000001E-2</c:v>
                </c:pt>
                <c:pt idx="65">
                  <c:v>6.5000000000000002E-2</c:v>
                </c:pt>
                <c:pt idx="66">
                  <c:v>6.6000000000000003E-2</c:v>
                </c:pt>
                <c:pt idx="67">
                  <c:v>6.7000000000000004E-2</c:v>
                </c:pt>
                <c:pt idx="68">
                  <c:v>6.8000000000000005E-2</c:v>
                </c:pt>
                <c:pt idx="69">
                  <c:v>6.9000000000000006E-2</c:v>
                </c:pt>
                <c:pt idx="70">
                  <c:v>7.0000000000000007E-2</c:v>
                </c:pt>
                <c:pt idx="71">
                  <c:v>7.0999999999999994E-2</c:v>
                </c:pt>
                <c:pt idx="72">
                  <c:v>7.1999999999999995E-2</c:v>
                </c:pt>
                <c:pt idx="73">
                  <c:v>7.2999999999999995E-2</c:v>
                </c:pt>
                <c:pt idx="74">
                  <c:v>7.3999999999999996E-2</c:v>
                </c:pt>
                <c:pt idx="75">
                  <c:v>7.4999999999999997E-2</c:v>
                </c:pt>
                <c:pt idx="76">
                  <c:v>7.5999999999999998E-2</c:v>
                </c:pt>
                <c:pt idx="77">
                  <c:v>7.6999999999999999E-2</c:v>
                </c:pt>
                <c:pt idx="78">
                  <c:v>7.8E-2</c:v>
                </c:pt>
                <c:pt idx="79">
                  <c:v>7.9000000000000001E-2</c:v>
                </c:pt>
                <c:pt idx="80">
                  <c:v>0.08</c:v>
                </c:pt>
                <c:pt idx="81">
                  <c:v>8.1000000000000003E-2</c:v>
                </c:pt>
                <c:pt idx="82">
                  <c:v>8.2000000000000003E-2</c:v>
                </c:pt>
                <c:pt idx="83">
                  <c:v>8.3000000000000004E-2</c:v>
                </c:pt>
                <c:pt idx="84">
                  <c:v>8.4000000000000005E-2</c:v>
                </c:pt>
                <c:pt idx="85">
                  <c:v>8.5000000000000006E-2</c:v>
                </c:pt>
                <c:pt idx="86">
                  <c:v>8.5999999999999993E-2</c:v>
                </c:pt>
                <c:pt idx="87">
                  <c:v>8.6999999999999994E-2</c:v>
                </c:pt>
                <c:pt idx="88">
                  <c:v>8.7999999999999995E-2</c:v>
                </c:pt>
                <c:pt idx="89">
                  <c:v>8.8999999999999996E-2</c:v>
                </c:pt>
                <c:pt idx="90">
                  <c:v>0.09</c:v>
                </c:pt>
                <c:pt idx="91">
                  <c:v>9.0999999999999998E-2</c:v>
                </c:pt>
                <c:pt idx="92">
                  <c:v>9.1999999999999998E-2</c:v>
                </c:pt>
                <c:pt idx="93">
                  <c:v>9.2999999999999999E-2</c:v>
                </c:pt>
                <c:pt idx="94">
                  <c:v>9.4E-2</c:v>
                </c:pt>
                <c:pt idx="95">
                  <c:v>9.5000000000000001E-2</c:v>
                </c:pt>
                <c:pt idx="96">
                  <c:v>9.6000000000000002E-2</c:v>
                </c:pt>
                <c:pt idx="97">
                  <c:v>9.7000000000000003E-2</c:v>
                </c:pt>
                <c:pt idx="98">
                  <c:v>9.8000000000000004E-2</c:v>
                </c:pt>
                <c:pt idx="99">
                  <c:v>9.9000000000000005E-2</c:v>
                </c:pt>
                <c:pt idx="100">
                  <c:v>0.1</c:v>
                </c:pt>
                <c:pt idx="101">
                  <c:v>0.10100000000000001</c:v>
                </c:pt>
                <c:pt idx="102">
                  <c:v>0.10199999999999999</c:v>
                </c:pt>
                <c:pt idx="103">
                  <c:v>0.10299999999999999</c:v>
                </c:pt>
                <c:pt idx="104">
                  <c:v>0.104</c:v>
                </c:pt>
                <c:pt idx="105">
                  <c:v>0.105</c:v>
                </c:pt>
                <c:pt idx="106">
                  <c:v>0.106</c:v>
                </c:pt>
                <c:pt idx="107">
                  <c:v>0.107</c:v>
                </c:pt>
                <c:pt idx="108">
                  <c:v>0.108</c:v>
                </c:pt>
                <c:pt idx="109">
                  <c:v>0.109</c:v>
                </c:pt>
                <c:pt idx="110">
                  <c:v>0.11</c:v>
                </c:pt>
                <c:pt idx="111">
                  <c:v>0.111</c:v>
                </c:pt>
                <c:pt idx="112">
                  <c:v>0.112</c:v>
                </c:pt>
                <c:pt idx="113">
                  <c:v>0.113</c:v>
                </c:pt>
                <c:pt idx="114">
                  <c:v>0.114</c:v>
                </c:pt>
                <c:pt idx="115">
                  <c:v>0.115</c:v>
                </c:pt>
                <c:pt idx="116">
                  <c:v>0.11600000000000001</c:v>
                </c:pt>
                <c:pt idx="117">
                  <c:v>0.11700000000000001</c:v>
                </c:pt>
                <c:pt idx="118">
                  <c:v>0.11799999999999999</c:v>
                </c:pt>
                <c:pt idx="119">
                  <c:v>0.11899999999999999</c:v>
                </c:pt>
                <c:pt idx="120">
                  <c:v>0.12</c:v>
                </c:pt>
                <c:pt idx="121">
                  <c:v>0.121</c:v>
                </c:pt>
                <c:pt idx="122">
                  <c:v>0.122</c:v>
                </c:pt>
                <c:pt idx="123">
                  <c:v>0.123</c:v>
                </c:pt>
                <c:pt idx="124">
                  <c:v>0.124</c:v>
                </c:pt>
                <c:pt idx="125">
                  <c:v>0.125</c:v>
                </c:pt>
                <c:pt idx="126">
                  <c:v>0.126</c:v>
                </c:pt>
                <c:pt idx="127">
                  <c:v>0.127</c:v>
                </c:pt>
                <c:pt idx="128">
                  <c:v>0.128</c:v>
                </c:pt>
                <c:pt idx="129">
                  <c:v>0.129</c:v>
                </c:pt>
                <c:pt idx="130">
                  <c:v>0.13</c:v>
                </c:pt>
                <c:pt idx="131">
                  <c:v>0.13100000000000001</c:v>
                </c:pt>
                <c:pt idx="132">
                  <c:v>0.13200000000000001</c:v>
                </c:pt>
                <c:pt idx="133">
                  <c:v>0.13300000000000001</c:v>
                </c:pt>
                <c:pt idx="134">
                  <c:v>0.13400000000000001</c:v>
                </c:pt>
                <c:pt idx="135">
                  <c:v>0.13500000000000001</c:v>
                </c:pt>
                <c:pt idx="136">
                  <c:v>0.13600000000000001</c:v>
                </c:pt>
                <c:pt idx="137">
                  <c:v>0.13700000000000001</c:v>
                </c:pt>
                <c:pt idx="138">
                  <c:v>0.13800000000000001</c:v>
                </c:pt>
                <c:pt idx="139">
                  <c:v>0.13900000000000001</c:v>
                </c:pt>
                <c:pt idx="140">
                  <c:v>0.14000000000000001</c:v>
                </c:pt>
                <c:pt idx="141">
                  <c:v>0.14099999999999999</c:v>
                </c:pt>
                <c:pt idx="142">
                  <c:v>0.14199999999999999</c:v>
                </c:pt>
                <c:pt idx="143">
                  <c:v>0.14299999999999999</c:v>
                </c:pt>
                <c:pt idx="144">
                  <c:v>0.14399999999999999</c:v>
                </c:pt>
                <c:pt idx="145">
                  <c:v>0.14499999999999999</c:v>
                </c:pt>
                <c:pt idx="146">
                  <c:v>0.14599999999999999</c:v>
                </c:pt>
                <c:pt idx="147">
                  <c:v>0.14699999999999999</c:v>
                </c:pt>
                <c:pt idx="148">
                  <c:v>0.14799999999999999</c:v>
                </c:pt>
                <c:pt idx="149">
                  <c:v>0.14899999999999999</c:v>
                </c:pt>
                <c:pt idx="150">
                  <c:v>0.15</c:v>
                </c:pt>
                <c:pt idx="151">
                  <c:v>0.151</c:v>
                </c:pt>
                <c:pt idx="152">
                  <c:v>0.152</c:v>
                </c:pt>
                <c:pt idx="153">
                  <c:v>0.153</c:v>
                </c:pt>
                <c:pt idx="154">
                  <c:v>0.154</c:v>
                </c:pt>
                <c:pt idx="155">
                  <c:v>0.155</c:v>
                </c:pt>
                <c:pt idx="156">
                  <c:v>0.156</c:v>
                </c:pt>
                <c:pt idx="157">
                  <c:v>0.157</c:v>
                </c:pt>
                <c:pt idx="158">
                  <c:v>0.158</c:v>
                </c:pt>
                <c:pt idx="159">
                  <c:v>0.159</c:v>
                </c:pt>
                <c:pt idx="160">
                  <c:v>0.16</c:v>
                </c:pt>
                <c:pt idx="161">
                  <c:v>0.161</c:v>
                </c:pt>
                <c:pt idx="162">
                  <c:v>0.16200000000000001</c:v>
                </c:pt>
                <c:pt idx="163">
                  <c:v>0.16300000000000001</c:v>
                </c:pt>
                <c:pt idx="164">
                  <c:v>0.16400000000000001</c:v>
                </c:pt>
                <c:pt idx="165">
                  <c:v>0.16500000000000001</c:v>
                </c:pt>
                <c:pt idx="166">
                  <c:v>0.16600000000000001</c:v>
                </c:pt>
                <c:pt idx="167">
                  <c:v>0.16700000000000001</c:v>
                </c:pt>
                <c:pt idx="168">
                  <c:v>0.16800000000000001</c:v>
                </c:pt>
                <c:pt idx="169">
                  <c:v>0.16900000000000001</c:v>
                </c:pt>
                <c:pt idx="170">
                  <c:v>0.17</c:v>
                </c:pt>
                <c:pt idx="171">
                  <c:v>0.17100000000000001</c:v>
                </c:pt>
                <c:pt idx="172">
                  <c:v>0.17199999999999999</c:v>
                </c:pt>
                <c:pt idx="173">
                  <c:v>0.17299999999999999</c:v>
                </c:pt>
                <c:pt idx="174">
                  <c:v>0.17399999999999999</c:v>
                </c:pt>
                <c:pt idx="175">
                  <c:v>0.17499999999999999</c:v>
                </c:pt>
                <c:pt idx="176">
                  <c:v>0.17599999999999999</c:v>
                </c:pt>
                <c:pt idx="177">
                  <c:v>0.17699999999999999</c:v>
                </c:pt>
                <c:pt idx="178">
                  <c:v>0.17799999999999999</c:v>
                </c:pt>
                <c:pt idx="179">
                  <c:v>0.17899999999999999</c:v>
                </c:pt>
                <c:pt idx="180">
                  <c:v>0.18</c:v>
                </c:pt>
                <c:pt idx="181">
                  <c:v>0.18099999999999999</c:v>
                </c:pt>
                <c:pt idx="182">
                  <c:v>0.182</c:v>
                </c:pt>
                <c:pt idx="183">
                  <c:v>0.183</c:v>
                </c:pt>
                <c:pt idx="184">
                  <c:v>0.184</c:v>
                </c:pt>
                <c:pt idx="185">
                  <c:v>0.185</c:v>
                </c:pt>
                <c:pt idx="186">
                  <c:v>0.186</c:v>
                </c:pt>
                <c:pt idx="187">
                  <c:v>0.187</c:v>
                </c:pt>
                <c:pt idx="188">
                  <c:v>0.188</c:v>
                </c:pt>
                <c:pt idx="189">
                  <c:v>0.189</c:v>
                </c:pt>
                <c:pt idx="190">
                  <c:v>0.19</c:v>
                </c:pt>
                <c:pt idx="191">
                  <c:v>0.191</c:v>
                </c:pt>
                <c:pt idx="192">
                  <c:v>0.192</c:v>
                </c:pt>
                <c:pt idx="193">
                  <c:v>0.193</c:v>
                </c:pt>
                <c:pt idx="194">
                  <c:v>0.19400000000000001</c:v>
                </c:pt>
                <c:pt idx="195">
                  <c:v>0.19500000000000001</c:v>
                </c:pt>
                <c:pt idx="196">
                  <c:v>0.19600000000000001</c:v>
                </c:pt>
                <c:pt idx="197">
                  <c:v>0.19700000000000001</c:v>
                </c:pt>
                <c:pt idx="198">
                  <c:v>0.19800000000000001</c:v>
                </c:pt>
                <c:pt idx="199">
                  <c:v>0.19900000000000001</c:v>
                </c:pt>
                <c:pt idx="200">
                  <c:v>0.2</c:v>
                </c:pt>
                <c:pt idx="201">
                  <c:v>0.20100000000000001</c:v>
                </c:pt>
                <c:pt idx="202">
                  <c:v>0.20200000000000001</c:v>
                </c:pt>
                <c:pt idx="203">
                  <c:v>0.20300000000000001</c:v>
                </c:pt>
                <c:pt idx="204">
                  <c:v>0.20399999999999999</c:v>
                </c:pt>
                <c:pt idx="205">
                  <c:v>0.20499999999999999</c:v>
                </c:pt>
                <c:pt idx="206">
                  <c:v>0.20599999999999999</c:v>
                </c:pt>
                <c:pt idx="207">
                  <c:v>0.20699999999999999</c:v>
                </c:pt>
                <c:pt idx="208">
                  <c:v>0.20799999999999999</c:v>
                </c:pt>
                <c:pt idx="209">
                  <c:v>0.20899999999999999</c:v>
                </c:pt>
                <c:pt idx="210">
                  <c:v>0.21</c:v>
                </c:pt>
                <c:pt idx="211">
                  <c:v>0.21099999999999999</c:v>
                </c:pt>
                <c:pt idx="212">
                  <c:v>0.21199999999999999</c:v>
                </c:pt>
                <c:pt idx="213">
                  <c:v>0.21299999999999999</c:v>
                </c:pt>
                <c:pt idx="214">
                  <c:v>0.214</c:v>
                </c:pt>
                <c:pt idx="215">
                  <c:v>0.215</c:v>
                </c:pt>
                <c:pt idx="216">
                  <c:v>0.216</c:v>
                </c:pt>
                <c:pt idx="217">
                  <c:v>0.217</c:v>
                </c:pt>
                <c:pt idx="218">
                  <c:v>0.218</c:v>
                </c:pt>
                <c:pt idx="219">
                  <c:v>0.219</c:v>
                </c:pt>
                <c:pt idx="220">
                  <c:v>0.22</c:v>
                </c:pt>
                <c:pt idx="221">
                  <c:v>0.221</c:v>
                </c:pt>
                <c:pt idx="222">
                  <c:v>0.222</c:v>
                </c:pt>
                <c:pt idx="223">
                  <c:v>0.223</c:v>
                </c:pt>
                <c:pt idx="224">
                  <c:v>0.224</c:v>
                </c:pt>
                <c:pt idx="225">
                  <c:v>0.22500000000000001</c:v>
                </c:pt>
                <c:pt idx="226">
                  <c:v>0.22600000000000001</c:v>
                </c:pt>
                <c:pt idx="227">
                  <c:v>0.22700000000000001</c:v>
                </c:pt>
                <c:pt idx="228">
                  <c:v>0.22800000000000001</c:v>
                </c:pt>
                <c:pt idx="229">
                  <c:v>0.22900000000000001</c:v>
                </c:pt>
                <c:pt idx="230">
                  <c:v>0.23</c:v>
                </c:pt>
                <c:pt idx="231">
                  <c:v>0.23100000000000001</c:v>
                </c:pt>
                <c:pt idx="232">
                  <c:v>0.23200000000000001</c:v>
                </c:pt>
                <c:pt idx="233">
                  <c:v>0.23300000000000001</c:v>
                </c:pt>
                <c:pt idx="234">
                  <c:v>0.23400000000000001</c:v>
                </c:pt>
                <c:pt idx="235">
                  <c:v>0.23499999999999999</c:v>
                </c:pt>
                <c:pt idx="236">
                  <c:v>0.23599999999999999</c:v>
                </c:pt>
                <c:pt idx="237">
                  <c:v>0.23699999999999999</c:v>
                </c:pt>
                <c:pt idx="238">
                  <c:v>0.23799999999999999</c:v>
                </c:pt>
                <c:pt idx="239">
                  <c:v>0.23899999999999999</c:v>
                </c:pt>
                <c:pt idx="240">
                  <c:v>0.24</c:v>
                </c:pt>
                <c:pt idx="241">
                  <c:v>0.24099999999999999</c:v>
                </c:pt>
                <c:pt idx="242">
                  <c:v>0.24199999999999999</c:v>
                </c:pt>
                <c:pt idx="243">
                  <c:v>0.24299999999999999</c:v>
                </c:pt>
                <c:pt idx="244">
                  <c:v>0.24399999999999999</c:v>
                </c:pt>
                <c:pt idx="245">
                  <c:v>0.245</c:v>
                </c:pt>
                <c:pt idx="246">
                  <c:v>0.246</c:v>
                </c:pt>
                <c:pt idx="247">
                  <c:v>0.247</c:v>
                </c:pt>
                <c:pt idx="248">
                  <c:v>0.248</c:v>
                </c:pt>
                <c:pt idx="249">
                  <c:v>0.249</c:v>
                </c:pt>
                <c:pt idx="250">
                  <c:v>0.25</c:v>
                </c:pt>
                <c:pt idx="251">
                  <c:v>0.251</c:v>
                </c:pt>
                <c:pt idx="252">
                  <c:v>0.252</c:v>
                </c:pt>
                <c:pt idx="253">
                  <c:v>0.253</c:v>
                </c:pt>
                <c:pt idx="254">
                  <c:v>0.254</c:v>
                </c:pt>
                <c:pt idx="255">
                  <c:v>0.255</c:v>
                </c:pt>
                <c:pt idx="256">
                  <c:v>0.25600000000000001</c:v>
                </c:pt>
                <c:pt idx="257">
                  <c:v>0.25700000000000001</c:v>
                </c:pt>
                <c:pt idx="258">
                  <c:v>0.25800000000000001</c:v>
                </c:pt>
                <c:pt idx="259">
                  <c:v>0.25900000000000001</c:v>
                </c:pt>
                <c:pt idx="260">
                  <c:v>0.26</c:v>
                </c:pt>
                <c:pt idx="261">
                  <c:v>0.26100000000000001</c:v>
                </c:pt>
                <c:pt idx="262">
                  <c:v>0.26200000000000001</c:v>
                </c:pt>
                <c:pt idx="263">
                  <c:v>0.26300000000000001</c:v>
                </c:pt>
                <c:pt idx="264">
                  <c:v>0.26400000000000001</c:v>
                </c:pt>
                <c:pt idx="265">
                  <c:v>0.26500000000000001</c:v>
                </c:pt>
                <c:pt idx="266">
                  <c:v>0.26600000000000001</c:v>
                </c:pt>
                <c:pt idx="267">
                  <c:v>0.26700000000000002</c:v>
                </c:pt>
                <c:pt idx="268">
                  <c:v>0.26800000000000002</c:v>
                </c:pt>
                <c:pt idx="269">
                  <c:v>0.26900000000000002</c:v>
                </c:pt>
                <c:pt idx="270">
                  <c:v>0.27</c:v>
                </c:pt>
                <c:pt idx="271">
                  <c:v>0.27100000000000002</c:v>
                </c:pt>
                <c:pt idx="272">
                  <c:v>0.27200000000000002</c:v>
                </c:pt>
                <c:pt idx="273">
                  <c:v>0.27300000000000002</c:v>
                </c:pt>
                <c:pt idx="274">
                  <c:v>0.27400000000000002</c:v>
                </c:pt>
                <c:pt idx="275">
                  <c:v>0.27500000000000002</c:v>
                </c:pt>
                <c:pt idx="276">
                  <c:v>0.27600000000000002</c:v>
                </c:pt>
                <c:pt idx="277">
                  <c:v>0.27700000000000002</c:v>
                </c:pt>
                <c:pt idx="278">
                  <c:v>0.27800000000000002</c:v>
                </c:pt>
                <c:pt idx="279">
                  <c:v>0.27900000000000003</c:v>
                </c:pt>
                <c:pt idx="280">
                  <c:v>0.28000000000000003</c:v>
                </c:pt>
                <c:pt idx="281">
                  <c:v>0.28100000000000003</c:v>
                </c:pt>
                <c:pt idx="282">
                  <c:v>0.28199999999999997</c:v>
                </c:pt>
                <c:pt idx="283">
                  <c:v>0.28299999999999997</c:v>
                </c:pt>
                <c:pt idx="284">
                  <c:v>0.28399999999999997</c:v>
                </c:pt>
                <c:pt idx="285">
                  <c:v>0.28499999999999998</c:v>
                </c:pt>
                <c:pt idx="286">
                  <c:v>0.28599999999999998</c:v>
                </c:pt>
                <c:pt idx="287">
                  <c:v>0.28699999999999998</c:v>
                </c:pt>
                <c:pt idx="288">
                  <c:v>0.28799999999999998</c:v>
                </c:pt>
                <c:pt idx="289">
                  <c:v>0.28899999999999998</c:v>
                </c:pt>
                <c:pt idx="290">
                  <c:v>0.28999999999999998</c:v>
                </c:pt>
                <c:pt idx="291">
                  <c:v>0.29099999999999998</c:v>
                </c:pt>
                <c:pt idx="292">
                  <c:v>0.29199999999999998</c:v>
                </c:pt>
                <c:pt idx="293">
                  <c:v>0.29299999999999998</c:v>
                </c:pt>
                <c:pt idx="294">
                  <c:v>0.29399999999999998</c:v>
                </c:pt>
                <c:pt idx="295">
                  <c:v>0.29499999999999998</c:v>
                </c:pt>
                <c:pt idx="296">
                  <c:v>0.29599999999999999</c:v>
                </c:pt>
                <c:pt idx="297">
                  <c:v>0.29699999999999999</c:v>
                </c:pt>
                <c:pt idx="298">
                  <c:v>0.29799999999999999</c:v>
                </c:pt>
                <c:pt idx="299">
                  <c:v>0.29899999999999999</c:v>
                </c:pt>
                <c:pt idx="300">
                  <c:v>0.3</c:v>
                </c:pt>
                <c:pt idx="301">
                  <c:v>0.30099999999999999</c:v>
                </c:pt>
                <c:pt idx="302">
                  <c:v>0.30199999999999999</c:v>
                </c:pt>
                <c:pt idx="303">
                  <c:v>0.30299999999999999</c:v>
                </c:pt>
                <c:pt idx="304">
                  <c:v>0.30399999999999999</c:v>
                </c:pt>
                <c:pt idx="305">
                  <c:v>0.30499999999999999</c:v>
                </c:pt>
                <c:pt idx="306">
                  <c:v>0.30599999999999999</c:v>
                </c:pt>
                <c:pt idx="307">
                  <c:v>0.307</c:v>
                </c:pt>
                <c:pt idx="308">
                  <c:v>0.308</c:v>
                </c:pt>
                <c:pt idx="309">
                  <c:v>0.309</c:v>
                </c:pt>
                <c:pt idx="310">
                  <c:v>0.31</c:v>
                </c:pt>
                <c:pt idx="311">
                  <c:v>0.311</c:v>
                </c:pt>
                <c:pt idx="312">
                  <c:v>0.312</c:v>
                </c:pt>
                <c:pt idx="313">
                  <c:v>0.313</c:v>
                </c:pt>
                <c:pt idx="314">
                  <c:v>0.314</c:v>
                </c:pt>
                <c:pt idx="315">
                  <c:v>0.315</c:v>
                </c:pt>
                <c:pt idx="316">
                  <c:v>0.316</c:v>
                </c:pt>
                <c:pt idx="317">
                  <c:v>0.317</c:v>
                </c:pt>
                <c:pt idx="318">
                  <c:v>0.318</c:v>
                </c:pt>
                <c:pt idx="319">
                  <c:v>0.31900000000000001</c:v>
                </c:pt>
                <c:pt idx="320">
                  <c:v>0.32</c:v>
                </c:pt>
                <c:pt idx="321">
                  <c:v>0.32100000000000001</c:v>
                </c:pt>
                <c:pt idx="322">
                  <c:v>0.32200000000000001</c:v>
                </c:pt>
                <c:pt idx="323">
                  <c:v>0.32300000000000001</c:v>
                </c:pt>
                <c:pt idx="324">
                  <c:v>0.32400000000000001</c:v>
                </c:pt>
                <c:pt idx="325">
                  <c:v>0.32500000000000001</c:v>
                </c:pt>
                <c:pt idx="326">
                  <c:v>0.32600000000000001</c:v>
                </c:pt>
                <c:pt idx="327">
                  <c:v>0.32700000000000001</c:v>
                </c:pt>
                <c:pt idx="328">
                  <c:v>0.32800000000000001</c:v>
                </c:pt>
                <c:pt idx="329">
                  <c:v>0.32900000000000001</c:v>
                </c:pt>
                <c:pt idx="330">
                  <c:v>0.33</c:v>
                </c:pt>
                <c:pt idx="331">
                  <c:v>0.33100000000000002</c:v>
                </c:pt>
                <c:pt idx="332">
                  <c:v>0.33200000000000002</c:v>
                </c:pt>
                <c:pt idx="333">
                  <c:v>0.33300000000000002</c:v>
                </c:pt>
                <c:pt idx="334">
                  <c:v>0.33400000000000002</c:v>
                </c:pt>
                <c:pt idx="335">
                  <c:v>0.33500000000000002</c:v>
                </c:pt>
                <c:pt idx="336">
                  <c:v>0.33600000000000002</c:v>
                </c:pt>
                <c:pt idx="337">
                  <c:v>0.33700000000000002</c:v>
                </c:pt>
                <c:pt idx="338">
                  <c:v>0.33800000000000002</c:v>
                </c:pt>
                <c:pt idx="339">
                  <c:v>0.33900000000000002</c:v>
                </c:pt>
                <c:pt idx="340">
                  <c:v>0.34</c:v>
                </c:pt>
                <c:pt idx="341">
                  <c:v>0.34100000000000003</c:v>
                </c:pt>
                <c:pt idx="342">
                  <c:v>0.34200000000000003</c:v>
                </c:pt>
                <c:pt idx="343">
                  <c:v>0.34300000000000003</c:v>
                </c:pt>
                <c:pt idx="344">
                  <c:v>0.34399999999999997</c:v>
                </c:pt>
                <c:pt idx="345">
                  <c:v>0.34499999999999997</c:v>
                </c:pt>
                <c:pt idx="346">
                  <c:v>0.34599999999999997</c:v>
                </c:pt>
                <c:pt idx="347">
                  <c:v>0.34699999999999998</c:v>
                </c:pt>
                <c:pt idx="348">
                  <c:v>0.34799999999999998</c:v>
                </c:pt>
                <c:pt idx="349">
                  <c:v>0.34899999999999998</c:v>
                </c:pt>
                <c:pt idx="350">
                  <c:v>0.35</c:v>
                </c:pt>
                <c:pt idx="351">
                  <c:v>0.35099999999999998</c:v>
                </c:pt>
                <c:pt idx="352">
                  <c:v>0.35199999999999998</c:v>
                </c:pt>
                <c:pt idx="353">
                  <c:v>0.35299999999999998</c:v>
                </c:pt>
                <c:pt idx="354">
                  <c:v>0.35399999999999998</c:v>
                </c:pt>
                <c:pt idx="355">
                  <c:v>0.35499999999999998</c:v>
                </c:pt>
                <c:pt idx="356">
                  <c:v>0.35599999999999998</c:v>
                </c:pt>
                <c:pt idx="357">
                  <c:v>0.35699999999999998</c:v>
                </c:pt>
                <c:pt idx="358">
                  <c:v>0.35799999999999998</c:v>
                </c:pt>
                <c:pt idx="359">
                  <c:v>0.35899999999999999</c:v>
                </c:pt>
                <c:pt idx="360">
                  <c:v>0.36</c:v>
                </c:pt>
                <c:pt idx="361">
                  <c:v>0.36099999999999999</c:v>
                </c:pt>
                <c:pt idx="362">
                  <c:v>0.36199999999999999</c:v>
                </c:pt>
                <c:pt idx="363">
                  <c:v>0.36299999999999999</c:v>
                </c:pt>
                <c:pt idx="364">
                  <c:v>0.36399999999999999</c:v>
                </c:pt>
                <c:pt idx="365">
                  <c:v>0.36499999999999999</c:v>
                </c:pt>
                <c:pt idx="366">
                  <c:v>0.36599999999999999</c:v>
                </c:pt>
                <c:pt idx="367">
                  <c:v>0.36699999999999999</c:v>
                </c:pt>
                <c:pt idx="368">
                  <c:v>0.36799999999999999</c:v>
                </c:pt>
                <c:pt idx="369">
                  <c:v>0.36899999999999999</c:v>
                </c:pt>
                <c:pt idx="370">
                  <c:v>0.37</c:v>
                </c:pt>
                <c:pt idx="371">
                  <c:v>0.371</c:v>
                </c:pt>
                <c:pt idx="372">
                  <c:v>0.372</c:v>
                </c:pt>
                <c:pt idx="373">
                  <c:v>0.373</c:v>
                </c:pt>
                <c:pt idx="374">
                  <c:v>0.374</c:v>
                </c:pt>
                <c:pt idx="375">
                  <c:v>0.375</c:v>
                </c:pt>
                <c:pt idx="376">
                  <c:v>0.376</c:v>
                </c:pt>
                <c:pt idx="377">
                  <c:v>0.377</c:v>
                </c:pt>
                <c:pt idx="378">
                  <c:v>0.378</c:v>
                </c:pt>
                <c:pt idx="379">
                  <c:v>0.379</c:v>
                </c:pt>
                <c:pt idx="380">
                  <c:v>0.38</c:v>
                </c:pt>
                <c:pt idx="381">
                  <c:v>0.38100000000000001</c:v>
                </c:pt>
                <c:pt idx="382">
                  <c:v>0.38200000000000001</c:v>
                </c:pt>
                <c:pt idx="383">
                  <c:v>0.38300000000000001</c:v>
                </c:pt>
                <c:pt idx="384">
                  <c:v>0.38400000000000001</c:v>
                </c:pt>
                <c:pt idx="385">
                  <c:v>0.38500000000000001</c:v>
                </c:pt>
                <c:pt idx="386">
                  <c:v>0.38600000000000001</c:v>
                </c:pt>
                <c:pt idx="387">
                  <c:v>0.38700000000000001</c:v>
                </c:pt>
                <c:pt idx="388">
                  <c:v>0.38800000000000001</c:v>
                </c:pt>
                <c:pt idx="389">
                  <c:v>0.38900000000000001</c:v>
                </c:pt>
                <c:pt idx="390">
                  <c:v>0.39</c:v>
                </c:pt>
                <c:pt idx="391">
                  <c:v>0.39100000000000001</c:v>
                </c:pt>
                <c:pt idx="392">
                  <c:v>0.39200000000000002</c:v>
                </c:pt>
                <c:pt idx="393">
                  <c:v>0.39300000000000002</c:v>
                </c:pt>
                <c:pt idx="394">
                  <c:v>0.39400000000000002</c:v>
                </c:pt>
                <c:pt idx="395">
                  <c:v>0.39500000000000002</c:v>
                </c:pt>
                <c:pt idx="396">
                  <c:v>0.39600000000000002</c:v>
                </c:pt>
                <c:pt idx="397">
                  <c:v>0.39700000000000002</c:v>
                </c:pt>
                <c:pt idx="398">
                  <c:v>0.39800000000000002</c:v>
                </c:pt>
                <c:pt idx="399">
                  <c:v>0.39900000000000002</c:v>
                </c:pt>
                <c:pt idx="400">
                  <c:v>0.4</c:v>
                </c:pt>
                <c:pt idx="401">
                  <c:v>0.40100000000000002</c:v>
                </c:pt>
                <c:pt idx="402">
                  <c:v>0.40200000000000002</c:v>
                </c:pt>
                <c:pt idx="403">
                  <c:v>0.40300000000000002</c:v>
                </c:pt>
                <c:pt idx="404">
                  <c:v>0.40400000000000003</c:v>
                </c:pt>
                <c:pt idx="405">
                  <c:v>0.40500000000000003</c:v>
                </c:pt>
                <c:pt idx="406">
                  <c:v>0.40600000000000003</c:v>
                </c:pt>
                <c:pt idx="407">
                  <c:v>0.40699999999999997</c:v>
                </c:pt>
                <c:pt idx="408">
                  <c:v>0.40799999999999997</c:v>
                </c:pt>
                <c:pt idx="409">
                  <c:v>0.40899999999999997</c:v>
                </c:pt>
                <c:pt idx="410">
                  <c:v>0.41</c:v>
                </c:pt>
                <c:pt idx="411">
                  <c:v>0.41099999999999998</c:v>
                </c:pt>
                <c:pt idx="412">
                  <c:v>0.41199999999999998</c:v>
                </c:pt>
                <c:pt idx="413">
                  <c:v>0.41299999999999998</c:v>
                </c:pt>
                <c:pt idx="414">
                  <c:v>0.41399999999999998</c:v>
                </c:pt>
                <c:pt idx="415">
                  <c:v>0.41499999999999998</c:v>
                </c:pt>
                <c:pt idx="416">
                  <c:v>0.41599999999999998</c:v>
                </c:pt>
                <c:pt idx="417">
                  <c:v>0.41699999999999998</c:v>
                </c:pt>
                <c:pt idx="418">
                  <c:v>0.41799999999999998</c:v>
                </c:pt>
                <c:pt idx="419">
                  <c:v>0.41899999999999998</c:v>
                </c:pt>
                <c:pt idx="420">
                  <c:v>0.42</c:v>
                </c:pt>
                <c:pt idx="421">
                  <c:v>0.42099999999999999</c:v>
                </c:pt>
                <c:pt idx="422">
                  <c:v>0.42199999999999999</c:v>
                </c:pt>
                <c:pt idx="423">
                  <c:v>0.42299999999999999</c:v>
                </c:pt>
                <c:pt idx="424">
                  <c:v>0.42399999999999999</c:v>
                </c:pt>
                <c:pt idx="425">
                  <c:v>0.42499999999999999</c:v>
                </c:pt>
                <c:pt idx="426">
                  <c:v>0.42599999999999999</c:v>
                </c:pt>
                <c:pt idx="427">
                  <c:v>0.42699999999999999</c:v>
                </c:pt>
                <c:pt idx="428">
                  <c:v>0.42799999999999999</c:v>
                </c:pt>
                <c:pt idx="429">
                  <c:v>0.42899999999999999</c:v>
                </c:pt>
                <c:pt idx="430">
                  <c:v>0.43</c:v>
                </c:pt>
                <c:pt idx="431">
                  <c:v>0.43099999999999999</c:v>
                </c:pt>
                <c:pt idx="432">
                  <c:v>0.432</c:v>
                </c:pt>
                <c:pt idx="433">
                  <c:v>0.433</c:v>
                </c:pt>
                <c:pt idx="434">
                  <c:v>0.434</c:v>
                </c:pt>
                <c:pt idx="435">
                  <c:v>0.435</c:v>
                </c:pt>
                <c:pt idx="436">
                  <c:v>0.436</c:v>
                </c:pt>
                <c:pt idx="437">
                  <c:v>0.437</c:v>
                </c:pt>
                <c:pt idx="438">
                  <c:v>0.438</c:v>
                </c:pt>
                <c:pt idx="439">
                  <c:v>0.439</c:v>
                </c:pt>
                <c:pt idx="440">
                  <c:v>0.44</c:v>
                </c:pt>
                <c:pt idx="441">
                  <c:v>0.441</c:v>
                </c:pt>
                <c:pt idx="442">
                  <c:v>0.442</c:v>
                </c:pt>
                <c:pt idx="443">
                  <c:v>0.443</c:v>
                </c:pt>
                <c:pt idx="444">
                  <c:v>0.44400000000000001</c:v>
                </c:pt>
                <c:pt idx="445">
                  <c:v>0.44500000000000001</c:v>
                </c:pt>
                <c:pt idx="446">
                  <c:v>0.44600000000000001</c:v>
                </c:pt>
                <c:pt idx="447">
                  <c:v>0.44700000000000001</c:v>
                </c:pt>
                <c:pt idx="448">
                  <c:v>0.44800000000000001</c:v>
                </c:pt>
                <c:pt idx="449">
                  <c:v>0.44900000000000001</c:v>
                </c:pt>
                <c:pt idx="450">
                  <c:v>0.45</c:v>
                </c:pt>
                <c:pt idx="451">
                  <c:v>0.45100000000000001</c:v>
                </c:pt>
                <c:pt idx="452">
                  <c:v>0.45200000000000001</c:v>
                </c:pt>
                <c:pt idx="453">
                  <c:v>0.45300000000000001</c:v>
                </c:pt>
                <c:pt idx="454">
                  <c:v>0.45400000000000001</c:v>
                </c:pt>
                <c:pt idx="455">
                  <c:v>0.45500000000000002</c:v>
                </c:pt>
                <c:pt idx="456">
                  <c:v>0.45600000000000002</c:v>
                </c:pt>
                <c:pt idx="457">
                  <c:v>0.45700000000000002</c:v>
                </c:pt>
                <c:pt idx="458">
                  <c:v>0.45800000000000002</c:v>
                </c:pt>
                <c:pt idx="459">
                  <c:v>0.45900000000000002</c:v>
                </c:pt>
                <c:pt idx="460">
                  <c:v>0.46</c:v>
                </c:pt>
                <c:pt idx="461">
                  <c:v>0.46100000000000002</c:v>
                </c:pt>
                <c:pt idx="462">
                  <c:v>0.46200000000000002</c:v>
                </c:pt>
                <c:pt idx="463">
                  <c:v>0.46300000000000002</c:v>
                </c:pt>
                <c:pt idx="464">
                  <c:v>0.46400000000000002</c:v>
                </c:pt>
                <c:pt idx="465">
                  <c:v>0.46500000000000002</c:v>
                </c:pt>
                <c:pt idx="466">
                  <c:v>0.46600000000000003</c:v>
                </c:pt>
                <c:pt idx="467">
                  <c:v>0.46700000000000003</c:v>
                </c:pt>
                <c:pt idx="468">
                  <c:v>0.46800000000000003</c:v>
                </c:pt>
                <c:pt idx="469">
                  <c:v>0.46899999999999997</c:v>
                </c:pt>
                <c:pt idx="470">
                  <c:v>0.47</c:v>
                </c:pt>
                <c:pt idx="471">
                  <c:v>0.47099999999999997</c:v>
                </c:pt>
                <c:pt idx="472">
                  <c:v>0.47199999999999998</c:v>
                </c:pt>
                <c:pt idx="473">
                  <c:v>0.47299999999999998</c:v>
                </c:pt>
                <c:pt idx="474">
                  <c:v>0.47399999999999998</c:v>
                </c:pt>
                <c:pt idx="475">
                  <c:v>0.47499999999999998</c:v>
                </c:pt>
                <c:pt idx="476">
                  <c:v>0.47599999999999998</c:v>
                </c:pt>
                <c:pt idx="477">
                  <c:v>0.47699999999999998</c:v>
                </c:pt>
                <c:pt idx="478">
                  <c:v>0.47799999999999998</c:v>
                </c:pt>
                <c:pt idx="479">
                  <c:v>0.47899999999999998</c:v>
                </c:pt>
                <c:pt idx="480">
                  <c:v>0.48</c:v>
                </c:pt>
                <c:pt idx="481">
                  <c:v>0.48099999999999998</c:v>
                </c:pt>
                <c:pt idx="482">
                  <c:v>0.48199999999999998</c:v>
                </c:pt>
                <c:pt idx="483">
                  <c:v>0.48299999999999998</c:v>
                </c:pt>
                <c:pt idx="484">
                  <c:v>0.48399999999999999</c:v>
                </c:pt>
                <c:pt idx="485">
                  <c:v>0.48499999999999999</c:v>
                </c:pt>
                <c:pt idx="486">
                  <c:v>0.48599999999999999</c:v>
                </c:pt>
                <c:pt idx="487">
                  <c:v>0.48699999999999999</c:v>
                </c:pt>
                <c:pt idx="488">
                  <c:v>0.48799999999999999</c:v>
                </c:pt>
                <c:pt idx="489">
                  <c:v>0.48899999999999999</c:v>
                </c:pt>
                <c:pt idx="490">
                  <c:v>0.49</c:v>
                </c:pt>
                <c:pt idx="491">
                  <c:v>0.49099999999999999</c:v>
                </c:pt>
                <c:pt idx="492">
                  <c:v>0.49199999999999999</c:v>
                </c:pt>
                <c:pt idx="493">
                  <c:v>0.49299999999999999</c:v>
                </c:pt>
                <c:pt idx="494">
                  <c:v>0.49399999999999999</c:v>
                </c:pt>
                <c:pt idx="495">
                  <c:v>0.495</c:v>
                </c:pt>
                <c:pt idx="496">
                  <c:v>0.496</c:v>
                </c:pt>
                <c:pt idx="497">
                  <c:v>0.497</c:v>
                </c:pt>
                <c:pt idx="498">
                  <c:v>0.498</c:v>
                </c:pt>
                <c:pt idx="499">
                  <c:v>0.499</c:v>
                </c:pt>
                <c:pt idx="500">
                  <c:v>0.5</c:v>
                </c:pt>
                <c:pt idx="501">
                  <c:v>0.501</c:v>
                </c:pt>
                <c:pt idx="502">
                  <c:v>0.502</c:v>
                </c:pt>
                <c:pt idx="503">
                  <c:v>0.503</c:v>
                </c:pt>
                <c:pt idx="504">
                  <c:v>0.504</c:v>
                </c:pt>
                <c:pt idx="505">
                  <c:v>0.505</c:v>
                </c:pt>
                <c:pt idx="506">
                  <c:v>0.50600000000000001</c:v>
                </c:pt>
                <c:pt idx="507">
                  <c:v>0.50700000000000001</c:v>
                </c:pt>
                <c:pt idx="508">
                  <c:v>0.50800000000000001</c:v>
                </c:pt>
                <c:pt idx="509">
                  <c:v>0.50900000000000001</c:v>
                </c:pt>
                <c:pt idx="510">
                  <c:v>0.51</c:v>
                </c:pt>
                <c:pt idx="511">
                  <c:v>0.51100000000000001</c:v>
                </c:pt>
                <c:pt idx="512">
                  <c:v>0.51200000000000001</c:v>
                </c:pt>
                <c:pt idx="513">
                  <c:v>0.51300000000000001</c:v>
                </c:pt>
                <c:pt idx="514">
                  <c:v>0.51400000000000001</c:v>
                </c:pt>
                <c:pt idx="515">
                  <c:v>0.51500000000000001</c:v>
                </c:pt>
                <c:pt idx="516">
                  <c:v>0.51600000000000001</c:v>
                </c:pt>
                <c:pt idx="517">
                  <c:v>0.51700000000000002</c:v>
                </c:pt>
                <c:pt idx="518">
                  <c:v>0.51800000000000002</c:v>
                </c:pt>
                <c:pt idx="519">
                  <c:v>0.51900000000000002</c:v>
                </c:pt>
                <c:pt idx="520">
                  <c:v>0.52</c:v>
                </c:pt>
                <c:pt idx="521">
                  <c:v>0.52100000000000002</c:v>
                </c:pt>
                <c:pt idx="522">
                  <c:v>0.52200000000000002</c:v>
                </c:pt>
                <c:pt idx="523">
                  <c:v>0.52300000000000002</c:v>
                </c:pt>
                <c:pt idx="524">
                  <c:v>0.52400000000000002</c:v>
                </c:pt>
                <c:pt idx="525">
                  <c:v>0.52500000000000002</c:v>
                </c:pt>
                <c:pt idx="526">
                  <c:v>0.52600000000000002</c:v>
                </c:pt>
                <c:pt idx="527">
                  <c:v>0.52700000000000002</c:v>
                </c:pt>
                <c:pt idx="528">
                  <c:v>0.52800000000000002</c:v>
                </c:pt>
                <c:pt idx="529">
                  <c:v>0.52900000000000003</c:v>
                </c:pt>
                <c:pt idx="530">
                  <c:v>0.53</c:v>
                </c:pt>
                <c:pt idx="531">
                  <c:v>0.53100000000000003</c:v>
                </c:pt>
                <c:pt idx="532">
                  <c:v>0.53200000000000003</c:v>
                </c:pt>
                <c:pt idx="533">
                  <c:v>0.53300000000000003</c:v>
                </c:pt>
                <c:pt idx="534">
                  <c:v>0.53400000000000003</c:v>
                </c:pt>
                <c:pt idx="535">
                  <c:v>0.53500000000000003</c:v>
                </c:pt>
                <c:pt idx="536">
                  <c:v>0.53600000000000003</c:v>
                </c:pt>
                <c:pt idx="537">
                  <c:v>0.53700000000000003</c:v>
                </c:pt>
                <c:pt idx="538">
                  <c:v>0.53800000000000003</c:v>
                </c:pt>
                <c:pt idx="539">
                  <c:v>0.53900000000000003</c:v>
                </c:pt>
                <c:pt idx="540">
                  <c:v>0.54</c:v>
                </c:pt>
                <c:pt idx="541">
                  <c:v>0.54100000000000004</c:v>
                </c:pt>
                <c:pt idx="542">
                  <c:v>0.54200000000000004</c:v>
                </c:pt>
                <c:pt idx="543">
                  <c:v>0.54300000000000004</c:v>
                </c:pt>
                <c:pt idx="544">
                  <c:v>0.54400000000000004</c:v>
                </c:pt>
                <c:pt idx="545">
                  <c:v>0.54500000000000004</c:v>
                </c:pt>
                <c:pt idx="546">
                  <c:v>0.54600000000000004</c:v>
                </c:pt>
                <c:pt idx="547">
                  <c:v>0.54700000000000004</c:v>
                </c:pt>
                <c:pt idx="548">
                  <c:v>0.54800000000000004</c:v>
                </c:pt>
                <c:pt idx="549">
                  <c:v>0.54900000000000004</c:v>
                </c:pt>
                <c:pt idx="550">
                  <c:v>0.55000000000000004</c:v>
                </c:pt>
                <c:pt idx="551">
                  <c:v>0.55100000000000005</c:v>
                </c:pt>
                <c:pt idx="552">
                  <c:v>0.55200000000000005</c:v>
                </c:pt>
                <c:pt idx="553">
                  <c:v>0.55300000000000005</c:v>
                </c:pt>
                <c:pt idx="554">
                  <c:v>0.55400000000000005</c:v>
                </c:pt>
                <c:pt idx="555">
                  <c:v>0.55500000000000005</c:v>
                </c:pt>
                <c:pt idx="556">
                  <c:v>0.55600000000000005</c:v>
                </c:pt>
                <c:pt idx="557">
                  <c:v>0.55700000000000005</c:v>
                </c:pt>
                <c:pt idx="558">
                  <c:v>0.55800000000000005</c:v>
                </c:pt>
                <c:pt idx="559">
                  <c:v>0.55900000000000005</c:v>
                </c:pt>
                <c:pt idx="560">
                  <c:v>0.56000000000000005</c:v>
                </c:pt>
                <c:pt idx="561">
                  <c:v>0.56100000000000005</c:v>
                </c:pt>
                <c:pt idx="562">
                  <c:v>0.56200000000000006</c:v>
                </c:pt>
                <c:pt idx="563">
                  <c:v>0.56299999999999994</c:v>
                </c:pt>
                <c:pt idx="564">
                  <c:v>0.56399999999999995</c:v>
                </c:pt>
                <c:pt idx="565">
                  <c:v>0.56499999999999995</c:v>
                </c:pt>
                <c:pt idx="566">
                  <c:v>0.56599999999999995</c:v>
                </c:pt>
                <c:pt idx="567">
                  <c:v>0.56699999999999995</c:v>
                </c:pt>
                <c:pt idx="568">
                  <c:v>0.56799999999999995</c:v>
                </c:pt>
                <c:pt idx="569">
                  <c:v>0.56899999999999995</c:v>
                </c:pt>
                <c:pt idx="570">
                  <c:v>0.56999999999999995</c:v>
                </c:pt>
                <c:pt idx="571">
                  <c:v>0.57099999999999995</c:v>
                </c:pt>
                <c:pt idx="572">
                  <c:v>0.57199999999999995</c:v>
                </c:pt>
                <c:pt idx="573">
                  <c:v>0.57299999999999995</c:v>
                </c:pt>
                <c:pt idx="574">
                  <c:v>0.57399999999999995</c:v>
                </c:pt>
                <c:pt idx="575">
                  <c:v>0.57499999999999996</c:v>
                </c:pt>
                <c:pt idx="576">
                  <c:v>0.57599999999999996</c:v>
                </c:pt>
                <c:pt idx="577">
                  <c:v>0.57699999999999996</c:v>
                </c:pt>
                <c:pt idx="578">
                  <c:v>0.57799999999999996</c:v>
                </c:pt>
                <c:pt idx="579">
                  <c:v>0.57899999999999996</c:v>
                </c:pt>
                <c:pt idx="580">
                  <c:v>0.57999999999999996</c:v>
                </c:pt>
                <c:pt idx="581">
                  <c:v>0.58099999999999996</c:v>
                </c:pt>
                <c:pt idx="582">
                  <c:v>0.58199999999999996</c:v>
                </c:pt>
                <c:pt idx="583">
                  <c:v>0.58299999999999996</c:v>
                </c:pt>
                <c:pt idx="584">
                  <c:v>0.58399999999999996</c:v>
                </c:pt>
                <c:pt idx="585">
                  <c:v>0.58499999999999996</c:v>
                </c:pt>
                <c:pt idx="586">
                  <c:v>0.58599999999999997</c:v>
                </c:pt>
                <c:pt idx="587">
                  <c:v>0.58699999999999997</c:v>
                </c:pt>
                <c:pt idx="588">
                  <c:v>0.58799999999999997</c:v>
                </c:pt>
                <c:pt idx="589">
                  <c:v>0.58899999999999997</c:v>
                </c:pt>
                <c:pt idx="590">
                  <c:v>0.59</c:v>
                </c:pt>
                <c:pt idx="591">
                  <c:v>0.59099999999999997</c:v>
                </c:pt>
                <c:pt idx="592">
                  <c:v>0.59199999999999997</c:v>
                </c:pt>
                <c:pt idx="593">
                  <c:v>0.59299999999999997</c:v>
                </c:pt>
                <c:pt idx="594">
                  <c:v>0.59399999999999997</c:v>
                </c:pt>
                <c:pt idx="595">
                  <c:v>0.59499999999999997</c:v>
                </c:pt>
                <c:pt idx="596">
                  <c:v>0.59599999999999997</c:v>
                </c:pt>
                <c:pt idx="597">
                  <c:v>0.59699999999999998</c:v>
                </c:pt>
                <c:pt idx="598">
                  <c:v>0.59799999999999998</c:v>
                </c:pt>
                <c:pt idx="599">
                  <c:v>0.59899999999999998</c:v>
                </c:pt>
                <c:pt idx="600">
                  <c:v>0.6</c:v>
                </c:pt>
                <c:pt idx="601">
                  <c:v>0.60099999999999998</c:v>
                </c:pt>
                <c:pt idx="602">
                  <c:v>0.60199999999999998</c:v>
                </c:pt>
                <c:pt idx="603">
                  <c:v>0.60299999999999998</c:v>
                </c:pt>
                <c:pt idx="604">
                  <c:v>0.60399999999999998</c:v>
                </c:pt>
                <c:pt idx="605">
                  <c:v>0.60499999999999998</c:v>
                </c:pt>
                <c:pt idx="606">
                  <c:v>0.60599999999999998</c:v>
                </c:pt>
                <c:pt idx="607">
                  <c:v>0.60699999999999998</c:v>
                </c:pt>
                <c:pt idx="608">
                  <c:v>0.60799999999999998</c:v>
                </c:pt>
                <c:pt idx="609">
                  <c:v>0.60899999999999999</c:v>
                </c:pt>
                <c:pt idx="610">
                  <c:v>0.61</c:v>
                </c:pt>
                <c:pt idx="611">
                  <c:v>0.61099999999999999</c:v>
                </c:pt>
                <c:pt idx="612">
                  <c:v>0.61199999999999999</c:v>
                </c:pt>
                <c:pt idx="613">
                  <c:v>0.61299999999999999</c:v>
                </c:pt>
                <c:pt idx="614">
                  <c:v>0.61399999999999999</c:v>
                </c:pt>
                <c:pt idx="615">
                  <c:v>0.61499999999999999</c:v>
                </c:pt>
                <c:pt idx="616">
                  <c:v>0.61599999999999999</c:v>
                </c:pt>
                <c:pt idx="617">
                  <c:v>0.61699999999999999</c:v>
                </c:pt>
                <c:pt idx="618">
                  <c:v>0.61799999999999999</c:v>
                </c:pt>
                <c:pt idx="619">
                  <c:v>0.61899999999999999</c:v>
                </c:pt>
                <c:pt idx="620">
                  <c:v>0.62</c:v>
                </c:pt>
                <c:pt idx="621">
                  <c:v>0.621</c:v>
                </c:pt>
                <c:pt idx="622">
                  <c:v>0.622</c:v>
                </c:pt>
                <c:pt idx="623">
                  <c:v>0.623</c:v>
                </c:pt>
                <c:pt idx="624">
                  <c:v>0.624</c:v>
                </c:pt>
                <c:pt idx="625">
                  <c:v>0.625</c:v>
                </c:pt>
                <c:pt idx="626">
                  <c:v>0.626</c:v>
                </c:pt>
                <c:pt idx="627">
                  <c:v>0.627</c:v>
                </c:pt>
                <c:pt idx="628">
                  <c:v>0.628</c:v>
                </c:pt>
                <c:pt idx="629">
                  <c:v>0.629</c:v>
                </c:pt>
                <c:pt idx="630">
                  <c:v>0.63</c:v>
                </c:pt>
                <c:pt idx="631">
                  <c:v>0.63100000000000001</c:v>
                </c:pt>
                <c:pt idx="632">
                  <c:v>0.63200000000000001</c:v>
                </c:pt>
                <c:pt idx="633">
                  <c:v>0.63300000000000001</c:v>
                </c:pt>
                <c:pt idx="634">
                  <c:v>0.63400000000000001</c:v>
                </c:pt>
                <c:pt idx="635">
                  <c:v>0.63500000000000001</c:v>
                </c:pt>
                <c:pt idx="636">
                  <c:v>0.63600000000000001</c:v>
                </c:pt>
                <c:pt idx="637">
                  <c:v>0.63700000000000001</c:v>
                </c:pt>
                <c:pt idx="638">
                  <c:v>0.63800000000000001</c:v>
                </c:pt>
                <c:pt idx="639">
                  <c:v>0.63900000000000001</c:v>
                </c:pt>
                <c:pt idx="640">
                  <c:v>0.64</c:v>
                </c:pt>
                <c:pt idx="641">
                  <c:v>0.64100000000000001</c:v>
                </c:pt>
                <c:pt idx="642">
                  <c:v>0.64200000000000002</c:v>
                </c:pt>
                <c:pt idx="643">
                  <c:v>0.64300000000000002</c:v>
                </c:pt>
                <c:pt idx="644">
                  <c:v>0.64400000000000002</c:v>
                </c:pt>
                <c:pt idx="645">
                  <c:v>0.64500000000000002</c:v>
                </c:pt>
                <c:pt idx="646">
                  <c:v>0.64600000000000002</c:v>
                </c:pt>
                <c:pt idx="647">
                  <c:v>0.64700000000000002</c:v>
                </c:pt>
                <c:pt idx="648">
                  <c:v>0.64800000000000002</c:v>
                </c:pt>
                <c:pt idx="649">
                  <c:v>0.64900000000000002</c:v>
                </c:pt>
                <c:pt idx="650">
                  <c:v>0.65</c:v>
                </c:pt>
                <c:pt idx="651">
                  <c:v>0.65100000000000002</c:v>
                </c:pt>
                <c:pt idx="652">
                  <c:v>0.65200000000000002</c:v>
                </c:pt>
                <c:pt idx="653">
                  <c:v>0.65300000000000002</c:v>
                </c:pt>
                <c:pt idx="654">
                  <c:v>0.65400000000000003</c:v>
                </c:pt>
                <c:pt idx="655">
                  <c:v>0.65500000000000003</c:v>
                </c:pt>
                <c:pt idx="656">
                  <c:v>0.65600000000000003</c:v>
                </c:pt>
                <c:pt idx="657">
                  <c:v>0.65700000000000003</c:v>
                </c:pt>
                <c:pt idx="658">
                  <c:v>0.65800000000000003</c:v>
                </c:pt>
                <c:pt idx="659">
                  <c:v>0.65900000000000003</c:v>
                </c:pt>
                <c:pt idx="660">
                  <c:v>0.66</c:v>
                </c:pt>
                <c:pt idx="661">
                  <c:v>0.66100000000000003</c:v>
                </c:pt>
                <c:pt idx="662">
                  <c:v>0.66200000000000003</c:v>
                </c:pt>
                <c:pt idx="663">
                  <c:v>0.66300000000000003</c:v>
                </c:pt>
                <c:pt idx="664">
                  <c:v>0.66400000000000003</c:v>
                </c:pt>
                <c:pt idx="665">
                  <c:v>0.66500000000000004</c:v>
                </c:pt>
                <c:pt idx="666">
                  <c:v>0.66600000000000004</c:v>
                </c:pt>
                <c:pt idx="667">
                  <c:v>0.66700000000000004</c:v>
                </c:pt>
                <c:pt idx="668">
                  <c:v>0.66800000000000004</c:v>
                </c:pt>
                <c:pt idx="669">
                  <c:v>0.66900000000000004</c:v>
                </c:pt>
                <c:pt idx="670">
                  <c:v>0.67</c:v>
                </c:pt>
                <c:pt idx="671">
                  <c:v>0.67100000000000004</c:v>
                </c:pt>
                <c:pt idx="672">
                  <c:v>0.67200000000000004</c:v>
                </c:pt>
                <c:pt idx="673">
                  <c:v>0.67300000000000004</c:v>
                </c:pt>
                <c:pt idx="674">
                  <c:v>0.67400000000000004</c:v>
                </c:pt>
                <c:pt idx="675">
                  <c:v>0.67500000000000004</c:v>
                </c:pt>
                <c:pt idx="676">
                  <c:v>0.67600000000000005</c:v>
                </c:pt>
                <c:pt idx="677">
                  <c:v>0.67700000000000005</c:v>
                </c:pt>
                <c:pt idx="678">
                  <c:v>0.67800000000000005</c:v>
                </c:pt>
                <c:pt idx="679">
                  <c:v>0.67900000000000005</c:v>
                </c:pt>
                <c:pt idx="680">
                  <c:v>0.68</c:v>
                </c:pt>
                <c:pt idx="681">
                  <c:v>0.68100000000000005</c:v>
                </c:pt>
                <c:pt idx="682">
                  <c:v>0.68200000000000005</c:v>
                </c:pt>
                <c:pt idx="683">
                  <c:v>0.68300000000000005</c:v>
                </c:pt>
                <c:pt idx="684">
                  <c:v>0.68400000000000005</c:v>
                </c:pt>
                <c:pt idx="685">
                  <c:v>0.68500000000000005</c:v>
                </c:pt>
                <c:pt idx="686">
                  <c:v>0.68600000000000005</c:v>
                </c:pt>
                <c:pt idx="687">
                  <c:v>0.68700000000000006</c:v>
                </c:pt>
                <c:pt idx="688">
                  <c:v>0.68799999999999994</c:v>
                </c:pt>
                <c:pt idx="689">
                  <c:v>0.68899999999999995</c:v>
                </c:pt>
                <c:pt idx="690">
                  <c:v>0.69</c:v>
                </c:pt>
                <c:pt idx="691">
                  <c:v>0.69099999999999995</c:v>
                </c:pt>
                <c:pt idx="692">
                  <c:v>0.69199999999999995</c:v>
                </c:pt>
                <c:pt idx="693">
                  <c:v>0.69299999999999995</c:v>
                </c:pt>
                <c:pt idx="694">
                  <c:v>0.69399999999999995</c:v>
                </c:pt>
                <c:pt idx="695">
                  <c:v>0.69499999999999995</c:v>
                </c:pt>
                <c:pt idx="696">
                  <c:v>0.69599999999999995</c:v>
                </c:pt>
                <c:pt idx="697">
                  <c:v>0.69699999999999995</c:v>
                </c:pt>
                <c:pt idx="698">
                  <c:v>0.69799999999999995</c:v>
                </c:pt>
                <c:pt idx="699">
                  <c:v>0.69899999999999995</c:v>
                </c:pt>
                <c:pt idx="700">
                  <c:v>0.7</c:v>
                </c:pt>
                <c:pt idx="701">
                  <c:v>0.70099999999999996</c:v>
                </c:pt>
                <c:pt idx="702">
                  <c:v>0.70199999999999996</c:v>
                </c:pt>
                <c:pt idx="703">
                  <c:v>0.70299999999999996</c:v>
                </c:pt>
                <c:pt idx="704">
                  <c:v>0.70399999999999996</c:v>
                </c:pt>
                <c:pt idx="705">
                  <c:v>0.70499999999999996</c:v>
                </c:pt>
                <c:pt idx="706">
                  <c:v>0.70599999999999996</c:v>
                </c:pt>
                <c:pt idx="707">
                  <c:v>0.70699999999999996</c:v>
                </c:pt>
                <c:pt idx="708">
                  <c:v>0.70799999999999996</c:v>
                </c:pt>
                <c:pt idx="709">
                  <c:v>0.70899999999999996</c:v>
                </c:pt>
                <c:pt idx="710">
                  <c:v>0.71</c:v>
                </c:pt>
                <c:pt idx="711">
                  <c:v>0.71099999999999997</c:v>
                </c:pt>
                <c:pt idx="712">
                  <c:v>0.71199999999999997</c:v>
                </c:pt>
                <c:pt idx="713">
                  <c:v>0.71299999999999997</c:v>
                </c:pt>
                <c:pt idx="714">
                  <c:v>0.71399999999999997</c:v>
                </c:pt>
                <c:pt idx="715">
                  <c:v>0.71499999999999997</c:v>
                </c:pt>
                <c:pt idx="716">
                  <c:v>0.71599999999999997</c:v>
                </c:pt>
                <c:pt idx="717">
                  <c:v>0.71699999999999997</c:v>
                </c:pt>
                <c:pt idx="718">
                  <c:v>0.71799999999999997</c:v>
                </c:pt>
                <c:pt idx="719">
                  <c:v>0.71899999999999997</c:v>
                </c:pt>
                <c:pt idx="720">
                  <c:v>0.72</c:v>
                </c:pt>
                <c:pt idx="721">
                  <c:v>0.72099999999999997</c:v>
                </c:pt>
                <c:pt idx="722">
                  <c:v>0.72199999999999998</c:v>
                </c:pt>
                <c:pt idx="723">
                  <c:v>0.72299999999999998</c:v>
                </c:pt>
                <c:pt idx="724">
                  <c:v>0.72399999999999998</c:v>
                </c:pt>
                <c:pt idx="725">
                  <c:v>0.72499999999999998</c:v>
                </c:pt>
                <c:pt idx="726">
                  <c:v>0.72599999999999998</c:v>
                </c:pt>
                <c:pt idx="727">
                  <c:v>0.72699999999999998</c:v>
                </c:pt>
                <c:pt idx="728">
                  <c:v>0.72799999999999998</c:v>
                </c:pt>
                <c:pt idx="729">
                  <c:v>0.72899999999999998</c:v>
                </c:pt>
                <c:pt idx="730">
                  <c:v>0.73</c:v>
                </c:pt>
                <c:pt idx="731">
                  <c:v>0.73099999999999998</c:v>
                </c:pt>
                <c:pt idx="732">
                  <c:v>0.73199999999999998</c:v>
                </c:pt>
                <c:pt idx="733">
                  <c:v>0.73299999999999998</c:v>
                </c:pt>
                <c:pt idx="734">
                  <c:v>0.73399999999999999</c:v>
                </c:pt>
                <c:pt idx="735">
                  <c:v>0.73499999999999999</c:v>
                </c:pt>
                <c:pt idx="736">
                  <c:v>0.73599999999999999</c:v>
                </c:pt>
                <c:pt idx="737">
                  <c:v>0.73699999999999999</c:v>
                </c:pt>
                <c:pt idx="738">
                  <c:v>0.73799999999999999</c:v>
                </c:pt>
                <c:pt idx="739">
                  <c:v>0.73899999999999999</c:v>
                </c:pt>
                <c:pt idx="740">
                  <c:v>0.74</c:v>
                </c:pt>
                <c:pt idx="741">
                  <c:v>0.74099999999999999</c:v>
                </c:pt>
                <c:pt idx="742">
                  <c:v>0.74199999999999999</c:v>
                </c:pt>
                <c:pt idx="743">
                  <c:v>0.74299999999999999</c:v>
                </c:pt>
                <c:pt idx="744">
                  <c:v>0.74399999999999999</c:v>
                </c:pt>
                <c:pt idx="745">
                  <c:v>0.745</c:v>
                </c:pt>
                <c:pt idx="746">
                  <c:v>0.746</c:v>
                </c:pt>
                <c:pt idx="747">
                  <c:v>0.747</c:v>
                </c:pt>
                <c:pt idx="748">
                  <c:v>0.748</c:v>
                </c:pt>
                <c:pt idx="749">
                  <c:v>0.749</c:v>
                </c:pt>
                <c:pt idx="750">
                  <c:v>0.75</c:v>
                </c:pt>
                <c:pt idx="751">
                  <c:v>0.751</c:v>
                </c:pt>
                <c:pt idx="752">
                  <c:v>0.752</c:v>
                </c:pt>
                <c:pt idx="753">
                  <c:v>0.753</c:v>
                </c:pt>
                <c:pt idx="754">
                  <c:v>0.754</c:v>
                </c:pt>
                <c:pt idx="755">
                  <c:v>0.755</c:v>
                </c:pt>
                <c:pt idx="756">
                  <c:v>0.75600000000000001</c:v>
                </c:pt>
                <c:pt idx="757">
                  <c:v>0.75700000000000001</c:v>
                </c:pt>
                <c:pt idx="758">
                  <c:v>0.75800000000000001</c:v>
                </c:pt>
                <c:pt idx="759">
                  <c:v>0.75900000000000001</c:v>
                </c:pt>
                <c:pt idx="760">
                  <c:v>0.76</c:v>
                </c:pt>
                <c:pt idx="761">
                  <c:v>0.76100000000000001</c:v>
                </c:pt>
                <c:pt idx="762">
                  <c:v>0.76200000000000001</c:v>
                </c:pt>
                <c:pt idx="763">
                  <c:v>0.76300000000000001</c:v>
                </c:pt>
                <c:pt idx="764">
                  <c:v>0.76400000000000001</c:v>
                </c:pt>
                <c:pt idx="765">
                  <c:v>0.76500000000000001</c:v>
                </c:pt>
                <c:pt idx="766">
                  <c:v>0.76600000000000001</c:v>
                </c:pt>
                <c:pt idx="767">
                  <c:v>0.76700000000000002</c:v>
                </c:pt>
                <c:pt idx="768">
                  <c:v>0.76800000000000002</c:v>
                </c:pt>
                <c:pt idx="769">
                  <c:v>0.76900000000000002</c:v>
                </c:pt>
                <c:pt idx="770">
                  <c:v>0.77</c:v>
                </c:pt>
                <c:pt idx="771">
                  <c:v>0.77100000000000002</c:v>
                </c:pt>
                <c:pt idx="772">
                  <c:v>0.77200000000000002</c:v>
                </c:pt>
                <c:pt idx="773">
                  <c:v>0.77300000000000002</c:v>
                </c:pt>
                <c:pt idx="774">
                  <c:v>0.77400000000000002</c:v>
                </c:pt>
                <c:pt idx="775">
                  <c:v>0.77500000000000002</c:v>
                </c:pt>
                <c:pt idx="776">
                  <c:v>0.77600000000000002</c:v>
                </c:pt>
                <c:pt idx="777">
                  <c:v>0.77700000000000002</c:v>
                </c:pt>
                <c:pt idx="778">
                  <c:v>0.77800000000000002</c:v>
                </c:pt>
                <c:pt idx="779">
                  <c:v>0.77900000000000003</c:v>
                </c:pt>
                <c:pt idx="780">
                  <c:v>0.78</c:v>
                </c:pt>
                <c:pt idx="781">
                  <c:v>0.78100000000000003</c:v>
                </c:pt>
                <c:pt idx="782">
                  <c:v>0.78200000000000003</c:v>
                </c:pt>
                <c:pt idx="783">
                  <c:v>0.78300000000000003</c:v>
                </c:pt>
                <c:pt idx="784">
                  <c:v>0.78400000000000003</c:v>
                </c:pt>
                <c:pt idx="785">
                  <c:v>0.78500000000000003</c:v>
                </c:pt>
                <c:pt idx="786">
                  <c:v>0.78600000000000003</c:v>
                </c:pt>
                <c:pt idx="787">
                  <c:v>0.78700000000000003</c:v>
                </c:pt>
                <c:pt idx="788">
                  <c:v>0.78800000000000003</c:v>
                </c:pt>
                <c:pt idx="789">
                  <c:v>0.78900000000000003</c:v>
                </c:pt>
                <c:pt idx="790">
                  <c:v>0.79</c:v>
                </c:pt>
                <c:pt idx="791">
                  <c:v>0.79100000000000004</c:v>
                </c:pt>
                <c:pt idx="792">
                  <c:v>0.79200000000000004</c:v>
                </c:pt>
                <c:pt idx="793">
                  <c:v>0.79300000000000004</c:v>
                </c:pt>
                <c:pt idx="794">
                  <c:v>0.79400000000000004</c:v>
                </c:pt>
                <c:pt idx="795">
                  <c:v>0.79500000000000004</c:v>
                </c:pt>
                <c:pt idx="796">
                  <c:v>0.79600000000000004</c:v>
                </c:pt>
                <c:pt idx="797">
                  <c:v>0.79700000000000004</c:v>
                </c:pt>
                <c:pt idx="798">
                  <c:v>0.79800000000000004</c:v>
                </c:pt>
                <c:pt idx="799">
                  <c:v>0.79900000000000004</c:v>
                </c:pt>
                <c:pt idx="800">
                  <c:v>0.8</c:v>
                </c:pt>
                <c:pt idx="801">
                  <c:v>0.80100000000000005</c:v>
                </c:pt>
                <c:pt idx="802">
                  <c:v>0.80200000000000005</c:v>
                </c:pt>
                <c:pt idx="803">
                  <c:v>0.80300000000000005</c:v>
                </c:pt>
                <c:pt idx="804">
                  <c:v>0.80400000000000005</c:v>
                </c:pt>
                <c:pt idx="805">
                  <c:v>0.80500000000000005</c:v>
                </c:pt>
                <c:pt idx="806">
                  <c:v>0.80600000000000005</c:v>
                </c:pt>
                <c:pt idx="807">
                  <c:v>0.80700000000000005</c:v>
                </c:pt>
                <c:pt idx="808">
                  <c:v>0.80800000000000005</c:v>
                </c:pt>
                <c:pt idx="809">
                  <c:v>0.80900000000000005</c:v>
                </c:pt>
                <c:pt idx="810">
                  <c:v>0.81</c:v>
                </c:pt>
                <c:pt idx="811">
                  <c:v>0.81100000000000005</c:v>
                </c:pt>
                <c:pt idx="812">
                  <c:v>0.81200000000000006</c:v>
                </c:pt>
                <c:pt idx="813">
                  <c:v>0.81299999999999994</c:v>
                </c:pt>
                <c:pt idx="814">
                  <c:v>0.81399999999999995</c:v>
                </c:pt>
                <c:pt idx="815">
                  <c:v>0.81499999999999995</c:v>
                </c:pt>
                <c:pt idx="816">
                  <c:v>0.81599999999999995</c:v>
                </c:pt>
                <c:pt idx="817">
                  <c:v>0.81699999999999995</c:v>
                </c:pt>
                <c:pt idx="818">
                  <c:v>0.81799999999999995</c:v>
                </c:pt>
                <c:pt idx="819">
                  <c:v>0.81899999999999995</c:v>
                </c:pt>
                <c:pt idx="820">
                  <c:v>0.82</c:v>
                </c:pt>
                <c:pt idx="821">
                  <c:v>0.82099999999999995</c:v>
                </c:pt>
                <c:pt idx="822">
                  <c:v>0.82199999999999995</c:v>
                </c:pt>
                <c:pt idx="823">
                  <c:v>0.82299999999999995</c:v>
                </c:pt>
                <c:pt idx="824">
                  <c:v>0.82399999999999995</c:v>
                </c:pt>
                <c:pt idx="825">
                  <c:v>0.82499999999999996</c:v>
                </c:pt>
                <c:pt idx="826">
                  <c:v>0.82599999999999996</c:v>
                </c:pt>
                <c:pt idx="827">
                  <c:v>0.82699999999999996</c:v>
                </c:pt>
                <c:pt idx="828">
                  <c:v>0.82799999999999996</c:v>
                </c:pt>
                <c:pt idx="829">
                  <c:v>0.82899999999999996</c:v>
                </c:pt>
                <c:pt idx="830">
                  <c:v>0.83</c:v>
                </c:pt>
                <c:pt idx="831">
                  <c:v>0.83099999999999996</c:v>
                </c:pt>
                <c:pt idx="832">
                  <c:v>0.83199999999999996</c:v>
                </c:pt>
                <c:pt idx="833">
                  <c:v>0.83299999999999996</c:v>
                </c:pt>
                <c:pt idx="834">
                  <c:v>0.83399999999999996</c:v>
                </c:pt>
                <c:pt idx="835">
                  <c:v>0.83499999999999996</c:v>
                </c:pt>
                <c:pt idx="836">
                  <c:v>0.83599999999999997</c:v>
                </c:pt>
                <c:pt idx="837">
                  <c:v>0.83699999999999997</c:v>
                </c:pt>
                <c:pt idx="838">
                  <c:v>0.83799999999999997</c:v>
                </c:pt>
                <c:pt idx="839">
                  <c:v>0.83899999999999997</c:v>
                </c:pt>
                <c:pt idx="840">
                  <c:v>0.84</c:v>
                </c:pt>
                <c:pt idx="841">
                  <c:v>0.84099999999999997</c:v>
                </c:pt>
                <c:pt idx="842">
                  <c:v>0.84199999999999997</c:v>
                </c:pt>
                <c:pt idx="843">
                  <c:v>0.84299999999999997</c:v>
                </c:pt>
                <c:pt idx="844">
                  <c:v>0.84399999999999997</c:v>
                </c:pt>
                <c:pt idx="845">
                  <c:v>0.84499999999999997</c:v>
                </c:pt>
                <c:pt idx="846">
                  <c:v>0.84599999999999997</c:v>
                </c:pt>
                <c:pt idx="847">
                  <c:v>0.84699999999999998</c:v>
                </c:pt>
                <c:pt idx="848">
                  <c:v>0.84799999999999998</c:v>
                </c:pt>
                <c:pt idx="849">
                  <c:v>0.84899999999999998</c:v>
                </c:pt>
                <c:pt idx="850">
                  <c:v>0.85</c:v>
                </c:pt>
                <c:pt idx="851">
                  <c:v>0.85099999999999998</c:v>
                </c:pt>
                <c:pt idx="852">
                  <c:v>0.85199999999999998</c:v>
                </c:pt>
                <c:pt idx="853">
                  <c:v>0.85299999999999998</c:v>
                </c:pt>
                <c:pt idx="854">
                  <c:v>0.85399999999999998</c:v>
                </c:pt>
                <c:pt idx="855">
                  <c:v>0.85499999999999998</c:v>
                </c:pt>
                <c:pt idx="856">
                  <c:v>0.85599999999999998</c:v>
                </c:pt>
                <c:pt idx="857">
                  <c:v>0.85699999999999998</c:v>
                </c:pt>
                <c:pt idx="858">
                  <c:v>0.85799999999999998</c:v>
                </c:pt>
                <c:pt idx="859">
                  <c:v>0.85899999999999999</c:v>
                </c:pt>
                <c:pt idx="860">
                  <c:v>0.86</c:v>
                </c:pt>
                <c:pt idx="861">
                  <c:v>0.86099999999999999</c:v>
                </c:pt>
                <c:pt idx="862">
                  <c:v>0.86199999999999999</c:v>
                </c:pt>
                <c:pt idx="863">
                  <c:v>0.86299999999999999</c:v>
                </c:pt>
                <c:pt idx="864">
                  <c:v>0.86399999999999999</c:v>
                </c:pt>
                <c:pt idx="865">
                  <c:v>0.86499999999999999</c:v>
                </c:pt>
                <c:pt idx="866">
                  <c:v>0.86599999999999999</c:v>
                </c:pt>
                <c:pt idx="867">
                  <c:v>0.86699999999999999</c:v>
                </c:pt>
                <c:pt idx="868">
                  <c:v>0.86799999999999999</c:v>
                </c:pt>
                <c:pt idx="869">
                  <c:v>0.86899999999999999</c:v>
                </c:pt>
                <c:pt idx="870">
                  <c:v>0.87</c:v>
                </c:pt>
                <c:pt idx="871">
                  <c:v>0.871</c:v>
                </c:pt>
                <c:pt idx="872">
                  <c:v>0.872</c:v>
                </c:pt>
                <c:pt idx="873">
                  <c:v>0.873</c:v>
                </c:pt>
                <c:pt idx="874">
                  <c:v>0.874</c:v>
                </c:pt>
                <c:pt idx="875">
                  <c:v>0.875</c:v>
                </c:pt>
                <c:pt idx="876">
                  <c:v>0.876</c:v>
                </c:pt>
                <c:pt idx="877">
                  <c:v>0.877</c:v>
                </c:pt>
                <c:pt idx="878">
                  <c:v>0.878</c:v>
                </c:pt>
                <c:pt idx="879">
                  <c:v>0.879</c:v>
                </c:pt>
                <c:pt idx="880">
                  <c:v>0.88</c:v>
                </c:pt>
                <c:pt idx="881">
                  <c:v>0.88100000000000001</c:v>
                </c:pt>
                <c:pt idx="882">
                  <c:v>0.88200000000000001</c:v>
                </c:pt>
                <c:pt idx="883">
                  <c:v>0.88300000000000001</c:v>
                </c:pt>
                <c:pt idx="884">
                  <c:v>0.88400000000000001</c:v>
                </c:pt>
                <c:pt idx="885">
                  <c:v>0.88500000000000001</c:v>
                </c:pt>
                <c:pt idx="886">
                  <c:v>0.88600000000000001</c:v>
                </c:pt>
                <c:pt idx="887">
                  <c:v>0.88700000000000001</c:v>
                </c:pt>
                <c:pt idx="888">
                  <c:v>0.88800000000000001</c:v>
                </c:pt>
                <c:pt idx="889">
                  <c:v>0.88900000000000001</c:v>
                </c:pt>
                <c:pt idx="890">
                  <c:v>0.89</c:v>
                </c:pt>
                <c:pt idx="891">
                  <c:v>0.89100000000000001</c:v>
                </c:pt>
                <c:pt idx="892">
                  <c:v>0.89200000000000002</c:v>
                </c:pt>
                <c:pt idx="893">
                  <c:v>0.89300000000000002</c:v>
                </c:pt>
                <c:pt idx="894">
                  <c:v>0.89400000000000002</c:v>
                </c:pt>
                <c:pt idx="895">
                  <c:v>0.89500000000000002</c:v>
                </c:pt>
                <c:pt idx="896">
                  <c:v>0.89600000000000002</c:v>
                </c:pt>
                <c:pt idx="897">
                  <c:v>0.89700000000000002</c:v>
                </c:pt>
                <c:pt idx="898">
                  <c:v>0.89800000000000002</c:v>
                </c:pt>
                <c:pt idx="899">
                  <c:v>0.89900000000000002</c:v>
                </c:pt>
                <c:pt idx="900">
                  <c:v>0.9</c:v>
                </c:pt>
                <c:pt idx="901">
                  <c:v>0.90100000000000002</c:v>
                </c:pt>
                <c:pt idx="902">
                  <c:v>0.90200000000000002</c:v>
                </c:pt>
                <c:pt idx="903">
                  <c:v>0.90300000000000002</c:v>
                </c:pt>
                <c:pt idx="904">
                  <c:v>0.90400000000000003</c:v>
                </c:pt>
                <c:pt idx="905">
                  <c:v>0.90500000000000003</c:v>
                </c:pt>
                <c:pt idx="906">
                  <c:v>0.90600000000000003</c:v>
                </c:pt>
                <c:pt idx="907">
                  <c:v>0.90700000000000003</c:v>
                </c:pt>
                <c:pt idx="908">
                  <c:v>0.90800000000000003</c:v>
                </c:pt>
                <c:pt idx="909">
                  <c:v>0.90900000000000003</c:v>
                </c:pt>
                <c:pt idx="910">
                  <c:v>0.91</c:v>
                </c:pt>
                <c:pt idx="911">
                  <c:v>0.91100000000000003</c:v>
                </c:pt>
                <c:pt idx="912">
                  <c:v>0.91200000000000003</c:v>
                </c:pt>
                <c:pt idx="913">
                  <c:v>0.91300000000000003</c:v>
                </c:pt>
                <c:pt idx="914">
                  <c:v>0.91400000000000003</c:v>
                </c:pt>
                <c:pt idx="915">
                  <c:v>0.91500000000000004</c:v>
                </c:pt>
                <c:pt idx="916">
                  <c:v>0.91600000000000004</c:v>
                </c:pt>
                <c:pt idx="917">
                  <c:v>0.91700000000000004</c:v>
                </c:pt>
                <c:pt idx="918">
                  <c:v>0.91800000000000004</c:v>
                </c:pt>
                <c:pt idx="919">
                  <c:v>0.91900000000000004</c:v>
                </c:pt>
                <c:pt idx="920">
                  <c:v>0.92</c:v>
                </c:pt>
                <c:pt idx="921">
                  <c:v>0.92100000000000004</c:v>
                </c:pt>
                <c:pt idx="922">
                  <c:v>0.92200000000000004</c:v>
                </c:pt>
                <c:pt idx="923">
                  <c:v>0.92300000000000004</c:v>
                </c:pt>
                <c:pt idx="924">
                  <c:v>0.92400000000000004</c:v>
                </c:pt>
                <c:pt idx="925">
                  <c:v>0.92500000000000004</c:v>
                </c:pt>
                <c:pt idx="926">
                  <c:v>0.92600000000000005</c:v>
                </c:pt>
                <c:pt idx="927">
                  <c:v>0.92700000000000005</c:v>
                </c:pt>
                <c:pt idx="928">
                  <c:v>0.92800000000000005</c:v>
                </c:pt>
                <c:pt idx="929">
                  <c:v>0.92900000000000005</c:v>
                </c:pt>
                <c:pt idx="930">
                  <c:v>0.93</c:v>
                </c:pt>
                <c:pt idx="931">
                  <c:v>0.93100000000000005</c:v>
                </c:pt>
                <c:pt idx="932">
                  <c:v>0.93200000000000005</c:v>
                </c:pt>
                <c:pt idx="933">
                  <c:v>0.93300000000000005</c:v>
                </c:pt>
                <c:pt idx="934">
                  <c:v>0.93400000000000005</c:v>
                </c:pt>
                <c:pt idx="935">
                  <c:v>0.93500000000000005</c:v>
                </c:pt>
                <c:pt idx="936">
                  <c:v>0.93600000000000005</c:v>
                </c:pt>
                <c:pt idx="937">
                  <c:v>0.93700000000000006</c:v>
                </c:pt>
                <c:pt idx="938">
                  <c:v>0.93799999999999994</c:v>
                </c:pt>
                <c:pt idx="939">
                  <c:v>0.93899999999999995</c:v>
                </c:pt>
                <c:pt idx="940">
                  <c:v>0.94</c:v>
                </c:pt>
                <c:pt idx="941">
                  <c:v>0.94099999999999995</c:v>
                </c:pt>
                <c:pt idx="942">
                  <c:v>0.94199999999999995</c:v>
                </c:pt>
                <c:pt idx="943">
                  <c:v>0.94299999999999995</c:v>
                </c:pt>
                <c:pt idx="944">
                  <c:v>0.94399999999999995</c:v>
                </c:pt>
                <c:pt idx="945">
                  <c:v>0.94499999999999995</c:v>
                </c:pt>
                <c:pt idx="946">
                  <c:v>0.94599999999999995</c:v>
                </c:pt>
                <c:pt idx="947">
                  <c:v>0.94699999999999995</c:v>
                </c:pt>
                <c:pt idx="948">
                  <c:v>0.94799999999999995</c:v>
                </c:pt>
                <c:pt idx="949">
                  <c:v>0.94899999999999995</c:v>
                </c:pt>
                <c:pt idx="950">
                  <c:v>0.95</c:v>
                </c:pt>
                <c:pt idx="951">
                  <c:v>0.95099999999999996</c:v>
                </c:pt>
                <c:pt idx="952">
                  <c:v>0.95199999999999996</c:v>
                </c:pt>
                <c:pt idx="953">
                  <c:v>0.95299999999999996</c:v>
                </c:pt>
                <c:pt idx="954">
                  <c:v>0.95399999999999996</c:v>
                </c:pt>
                <c:pt idx="955">
                  <c:v>0.95499999999999996</c:v>
                </c:pt>
                <c:pt idx="956">
                  <c:v>0.95599999999999996</c:v>
                </c:pt>
                <c:pt idx="957">
                  <c:v>0.95699999999999996</c:v>
                </c:pt>
                <c:pt idx="958">
                  <c:v>0.95799999999999996</c:v>
                </c:pt>
                <c:pt idx="959">
                  <c:v>0.95899999999999996</c:v>
                </c:pt>
                <c:pt idx="960">
                  <c:v>0.96</c:v>
                </c:pt>
                <c:pt idx="961">
                  <c:v>0.96099999999999997</c:v>
                </c:pt>
                <c:pt idx="962">
                  <c:v>0.96199999999999997</c:v>
                </c:pt>
                <c:pt idx="963">
                  <c:v>0.96299999999999997</c:v>
                </c:pt>
                <c:pt idx="964">
                  <c:v>0.96399999999999997</c:v>
                </c:pt>
                <c:pt idx="965">
                  <c:v>0.96499999999999997</c:v>
                </c:pt>
                <c:pt idx="966">
                  <c:v>0.96599999999999997</c:v>
                </c:pt>
                <c:pt idx="967">
                  <c:v>0.96699999999999997</c:v>
                </c:pt>
                <c:pt idx="968">
                  <c:v>0.96799999999999997</c:v>
                </c:pt>
                <c:pt idx="969">
                  <c:v>0.96899999999999997</c:v>
                </c:pt>
                <c:pt idx="970">
                  <c:v>0.97</c:v>
                </c:pt>
                <c:pt idx="971">
                  <c:v>0.97099999999999997</c:v>
                </c:pt>
                <c:pt idx="972">
                  <c:v>0.97199999999999998</c:v>
                </c:pt>
                <c:pt idx="973">
                  <c:v>0.97299999999999998</c:v>
                </c:pt>
                <c:pt idx="974">
                  <c:v>0.97399999999999998</c:v>
                </c:pt>
                <c:pt idx="975">
                  <c:v>0.97499999999999998</c:v>
                </c:pt>
                <c:pt idx="976">
                  <c:v>0.97599999999999998</c:v>
                </c:pt>
                <c:pt idx="977">
                  <c:v>0.97699999999999998</c:v>
                </c:pt>
                <c:pt idx="978">
                  <c:v>0.97799999999999998</c:v>
                </c:pt>
                <c:pt idx="979">
                  <c:v>0.97899999999999998</c:v>
                </c:pt>
                <c:pt idx="980">
                  <c:v>0.98</c:v>
                </c:pt>
                <c:pt idx="981">
                  <c:v>0.98099999999999998</c:v>
                </c:pt>
                <c:pt idx="982">
                  <c:v>0.98199999999999998</c:v>
                </c:pt>
                <c:pt idx="983">
                  <c:v>0.98299999999999998</c:v>
                </c:pt>
                <c:pt idx="984">
                  <c:v>0.98399999999999999</c:v>
                </c:pt>
                <c:pt idx="985">
                  <c:v>0.98499999999999999</c:v>
                </c:pt>
                <c:pt idx="986">
                  <c:v>0.98599999999999999</c:v>
                </c:pt>
                <c:pt idx="987">
                  <c:v>0.98699999999999999</c:v>
                </c:pt>
                <c:pt idx="988">
                  <c:v>0.98799999999999999</c:v>
                </c:pt>
                <c:pt idx="989">
                  <c:v>0.98899999999999999</c:v>
                </c:pt>
                <c:pt idx="990">
                  <c:v>0.99</c:v>
                </c:pt>
                <c:pt idx="991">
                  <c:v>0.99099999999999999</c:v>
                </c:pt>
                <c:pt idx="992">
                  <c:v>0.99199999999999999</c:v>
                </c:pt>
                <c:pt idx="993">
                  <c:v>0.99299999999999999</c:v>
                </c:pt>
                <c:pt idx="994">
                  <c:v>0.99399999999999999</c:v>
                </c:pt>
                <c:pt idx="995">
                  <c:v>0.995</c:v>
                </c:pt>
                <c:pt idx="996">
                  <c:v>0.996</c:v>
                </c:pt>
                <c:pt idx="997">
                  <c:v>0.997</c:v>
                </c:pt>
                <c:pt idx="998">
                  <c:v>0.998</c:v>
                </c:pt>
                <c:pt idx="999">
                  <c:v>0.999</c:v>
                </c:pt>
                <c:pt idx="1000" formatCode="0.0000">
                  <c:v>1</c:v>
                </c:pt>
              </c:numCache>
            </c:numRef>
          </c:xVal>
          <c:yVal>
            <c:numRef>
              <c:f>APropertiesDimless!$X$7:$X$1007</c:f>
              <c:numCache>
                <c:formatCode>0.0000</c:formatCode>
                <c:ptCount val="1001"/>
                <c:pt idx="1">
                  <c:v>1.2415645679721046E-4</c:v>
                </c:pt>
                <c:pt idx="2">
                  <c:v>3.5117252845573611E-4</c:v>
                </c:pt>
                <c:pt idx="3">
                  <c:v>6.4515438612561368E-4</c:v>
                </c:pt>
                <c:pt idx="4">
                  <c:v>9.9329440744926338E-4</c:v>
                </c:pt>
                <c:pt idx="5">
                  <c:v>1.3881910529443485E-3</c:v>
                </c:pt>
                <c:pt idx="6">
                  <c:v>1.8248507119131457E-3</c:v>
                </c:pt>
                <c:pt idx="7">
                  <c:v>2.2996077150927866E-3</c:v>
                </c:pt>
                <c:pt idx="8">
                  <c:v>2.8096220896163702E-3</c:v>
                </c:pt>
                <c:pt idx="9">
                  <c:v>3.3526091316195532E-3</c:v>
                </c:pt>
                <c:pt idx="10">
                  <c:v>3.9266789162278959E-3</c:v>
                </c:pt>
                <c:pt idx="11">
                  <c:v>4.5302341473790831E-3</c:v>
                </c:pt>
                <c:pt idx="12">
                  <c:v>5.1619016015120979E-3</c:v>
                </c:pt>
                <c:pt idx="13">
                  <c:v>5.8204841609577783E-3</c:v>
                </c:pt>
                <c:pt idx="14">
                  <c:v>6.5049261053952562E-3</c:v>
                </c:pt>
                <c:pt idx="15">
                  <c:v>7.2142872898543365E-3</c:v>
                </c:pt>
                <c:pt idx="16">
                  <c:v>7.9477234807556699E-3</c:v>
                </c:pt>
                <c:pt idx="17">
                  <c:v>8.7044710808113924E-3</c:v>
                </c:pt>
                <c:pt idx="18">
                  <c:v>9.4838350579838551E-3</c:v>
                </c:pt>
                <c:pt idx="19">
                  <c:v>1.0285179262740751E-2</c:v>
                </c:pt>
                <c:pt idx="20">
                  <c:v>1.1107918558243822E-2</c:v>
                </c:pt>
                <c:pt idx="21">
                  <c:v>1.1951512348993427E-2</c:v>
                </c:pt>
                <c:pt idx="22">
                  <c:v>1.2815459203723768E-2</c:v>
                </c:pt>
                <c:pt idx="23">
                  <c:v>1.3699292345524848E-2</c:v>
                </c:pt>
                <c:pt idx="24">
                  <c:v>1.4602575837218919E-2</c:v>
                </c:pt>
                <c:pt idx="25">
                  <c:v>1.5524901329954873E-2</c:v>
                </c:pt>
                <c:pt idx="26">
                  <c:v>1.6465885272401008E-2</c:v>
                </c:pt>
                <c:pt idx="27">
                  <c:v>1.7425166499884088E-2</c:v>
                </c:pt>
                <c:pt idx="28">
                  <c:v>1.8402404139446049E-2</c:v>
                </c:pt>
                <c:pt idx="29">
                  <c:v>1.9397275779500022E-2</c:v>
                </c:pt>
                <c:pt idx="30">
                  <c:v>2.0409475862602878E-2</c:v>
                </c:pt>
                <c:pt idx="31">
                  <c:v>2.1438714267553383E-2</c:v>
                </c:pt>
                <c:pt idx="32">
                  <c:v>2.2484715053063955E-2</c:v>
                </c:pt>
                <c:pt idx="33">
                  <c:v>2.3547215340080516E-2</c:v>
                </c:pt>
                <c:pt idx="34">
                  <c:v>2.4625964313677202E-2</c:v>
                </c:pt>
                <c:pt idx="35">
                  <c:v>2.5720722328559188E-2</c:v>
                </c:pt>
                <c:pt idx="36">
                  <c:v>2.6831260104749965E-2</c:v>
                </c:pt>
                <c:pt idx="37">
                  <c:v>2.795735800209222E-2</c:v>
                </c:pt>
                <c:pt idx="38">
                  <c:v>2.9098805363906056E-2</c:v>
                </c:pt>
                <c:pt idx="39">
                  <c:v>3.0255399921552888E-2</c:v>
                </c:pt>
                <c:pt idx="40">
                  <c:v>3.1426947252825348E-2</c:v>
                </c:pt>
                <c:pt idx="41">
                  <c:v>3.2613260288062405E-2</c:v>
                </c:pt>
                <c:pt idx="42">
                  <c:v>3.3814158858719474E-2</c:v>
                </c:pt>
                <c:pt idx="43">
                  <c:v>3.5029469283810503E-2</c:v>
                </c:pt>
                <c:pt idx="44">
                  <c:v>3.6259023990234389E-2</c:v>
                </c:pt>
                <c:pt idx="45">
                  <c:v>3.75026611634958E-2</c:v>
                </c:pt>
                <c:pt idx="46">
                  <c:v>3.876022442576476E-2</c:v>
                </c:pt>
                <c:pt idx="47">
                  <c:v>4.0031562538583101E-2</c:v>
                </c:pt>
                <c:pt idx="48">
                  <c:v>4.1316529127841888E-2</c:v>
                </c:pt>
                <c:pt idx="49">
                  <c:v>4.2614982428932337E-2</c:v>
                </c:pt>
                <c:pt idx="50">
                  <c:v>4.3926785050206807E-2</c:v>
                </c:pt>
                <c:pt idx="51">
                  <c:v>4.5251803753089681E-2</c:v>
                </c:pt>
                <c:pt idx="52">
                  <c:v>4.6589909247365578E-2</c:v>
                </c:pt>
                <c:pt idx="53">
                  <c:v>4.7940976000320171E-2</c:v>
                </c:pt>
                <c:pt idx="54">
                  <c:v>4.9304882058553261E-2</c:v>
                </c:pt>
                <c:pt idx="55">
                  <c:v>5.0681508881404956E-2</c:v>
                </c:pt>
                <c:pt idx="56">
                  <c:v>5.2070741185032694E-2</c:v>
                </c:pt>
                <c:pt idx="57">
                  <c:v>5.347246679628858E-2</c:v>
                </c:pt>
                <c:pt idx="58">
                  <c:v>5.4886576515612281E-2</c:v>
                </c:pt>
                <c:pt idx="59">
                  <c:v>5.6312963988239421E-2</c:v>
                </c:pt>
                <c:pt idx="60">
                  <c:v>5.7751525583088117E-2</c:v>
                </c:pt>
                <c:pt idx="61">
                  <c:v>5.9202160278744725E-2</c:v>
                </c:pt>
                <c:pt idx="62">
                  <c:v>6.066476955602465E-2</c:v>
                </c:pt>
                <c:pt idx="63">
                  <c:v>6.2139257296624256E-2</c:v>
                </c:pt>
                <c:pt idx="64">
                  <c:v>6.3625529687431875E-2</c:v>
                </c:pt>
                <c:pt idx="65">
                  <c:v>6.5123495130097353E-2</c:v>
                </c:pt>
                <c:pt idx="66">
                  <c:v>6.6633064155488669E-2</c:v>
                </c:pt>
                <c:pt idx="67">
                  <c:v>6.815414934271273E-2</c:v>
                </c:pt>
                <c:pt idx="68">
                  <c:v>6.9686665242379112E-2</c:v>
                </c:pt>
                <c:pt idx="69">
                  <c:v>7.1230528303835722E-2</c:v>
                </c:pt>
                <c:pt idx="70">
                  <c:v>7.2785656806110322E-2</c:v>
                </c:pt>
                <c:pt idx="71">
                  <c:v>7.4351970792318714E-2</c:v>
                </c:pt>
                <c:pt idx="72">
                  <c:v>7.5929392007324667E-2</c:v>
                </c:pt>
                <c:pt idx="73">
                  <c:v>7.7517843838439821E-2</c:v>
                </c:pt>
                <c:pt idx="74">
                  <c:v>7.9117251258980781E-2</c:v>
                </c:pt>
                <c:pt idx="75">
                  <c:v>8.072754077450725E-2</c:v>
                </c:pt>
                <c:pt idx="76">
                  <c:v>8.23486403715811E-2</c:v>
                </c:pt>
                <c:pt idx="77">
                  <c:v>8.3980479468892172E-2</c:v>
                </c:pt>
                <c:pt idx="78">
                  <c:v>8.5622988870619351E-2</c:v>
                </c:pt>
                <c:pt idx="79">
                  <c:v>8.7276100721891584E-2</c:v>
                </c:pt>
                <c:pt idx="80">
                  <c:v>8.8939748466228249E-2</c:v>
                </c:pt>
                <c:pt idx="81">
                  <c:v>9.061386680485474E-2</c:v>
                </c:pt>
                <c:pt idx="82">
                  <c:v>9.2298391657780088E-2</c:v>
                </c:pt>
                <c:pt idx="83">
                  <c:v>9.3993260126541342E-2</c:v>
                </c:pt>
                <c:pt idx="84">
                  <c:v>9.5698410458532335E-2</c:v>
                </c:pt>
                <c:pt idx="85">
                  <c:v>9.7413782012816932E-2</c:v>
                </c:pt>
                <c:pt idx="86">
                  <c:v>9.9139315227362829E-2</c:v>
                </c:pt>
                <c:pt idx="87">
                  <c:v>0.10087495158761256</c:v>
                </c:pt>
                <c:pt idx="88">
                  <c:v>0.10262063359632059</c:v>
                </c:pt>
                <c:pt idx="89">
                  <c:v>0.10437630474460233</c:v>
                </c:pt>
                <c:pt idx="90">
                  <c:v>0.10614190948412183</c:v>
                </c:pt>
                <c:pt idx="91">
                  <c:v>0.10791739320036636</c:v>
                </c:pt>
                <c:pt idx="92">
                  <c:v>0.10970270218695512</c:v>
                </c:pt>
                <c:pt idx="93">
                  <c:v>0.11149778362092969</c:v>
                </c:pt>
                <c:pt idx="94">
                  <c:v>0.1133025855389759</c:v>
                </c:pt>
                <c:pt idx="95">
                  <c:v>0.11511705681453997</c:v>
                </c:pt>
                <c:pt idx="96">
                  <c:v>0.11694114713578603</c:v>
                </c:pt>
                <c:pt idx="97">
                  <c:v>0.11877480698436624</c:v>
                </c:pt>
                <c:pt idx="98">
                  <c:v>0.12061798761495668</c:v>
                </c:pt>
                <c:pt idx="99">
                  <c:v>0.12247064103553011</c:v>
                </c:pt>
                <c:pt idx="100">
                  <c:v>0.12433271998832843</c:v>
                </c:pt>
                <c:pt idx="101">
                  <c:v>0.12620417793150371</c:v>
                </c:pt>
                <c:pt idx="102">
                  <c:v>0.12808496902140071</c:v>
                </c:pt>
                <c:pt idx="103">
                  <c:v>0.12997504809544858</c:v>
                </c:pt>
                <c:pt idx="104">
                  <c:v>0.13187437065563762</c:v>
                </c:pt>
                <c:pt idx="105">
                  <c:v>0.13378289285255479</c:v>
                </c:pt>
                <c:pt idx="106">
                  <c:v>0.1357005714699541</c:v>
                </c:pt>
                <c:pt idx="107">
                  <c:v>0.13762736390983979</c:v>
                </c:pt>
                <c:pt idx="108">
                  <c:v>0.1395632281780394</c:v>
                </c:pt>
                <c:pt idx="109">
                  <c:v>0.14150812287024792</c:v>
                </c:pt>
                <c:pt idx="110">
                  <c:v>0.14346200715852059</c:v>
                </c:pt>
                <c:pt idx="111">
                  <c:v>0.14542484077820081</c:v>
                </c:pt>
                <c:pt idx="112">
                  <c:v>0.14739658401526076</c:v>
                </c:pt>
                <c:pt idx="113">
                  <c:v>0.14937719769403873</c:v>
                </c:pt>
                <c:pt idx="114">
                  <c:v>0.15136664316536338</c:v>
                </c:pt>
                <c:pt idx="115">
                  <c:v>0.15336488229503928</c:v>
                </c:pt>
                <c:pt idx="116">
                  <c:v>0.15537187745268813</c:v>
                </c:pt>
                <c:pt idx="117">
                  <c:v>0.15738759150092813</c:v>
                </c:pt>
                <c:pt idx="118">
                  <c:v>0.1594119877848808</c:v>
                </c:pt>
                <c:pt idx="119">
                  <c:v>0.1614450301219876</c:v>
                </c:pt>
                <c:pt idx="120">
                  <c:v>0.16348668279213036</c:v>
                </c:pt>
                <c:pt idx="121">
                  <c:v>0.16553691052804398</c:v>
                </c:pt>
                <c:pt idx="122">
                  <c:v>0.1675956785060034</c:v>
                </c:pt>
                <c:pt idx="123">
                  <c:v>0.16966295233678433</c:v>
                </c:pt>
                <c:pt idx="124">
                  <c:v>0.1717386980568795</c:v>
                </c:pt>
                <c:pt idx="125">
                  <c:v>0.17382288211996916</c:v>
                </c:pt>
                <c:pt idx="126">
                  <c:v>0.17591547138862662</c:v>
                </c:pt>
                <c:pt idx="127">
                  <c:v>0.17801643312626178</c:v>
                </c:pt>
                <c:pt idx="128">
                  <c:v>0.18012573498928405</c:v>
                </c:pt>
                <c:pt idx="129">
                  <c:v>0.18224334501948355</c:v>
                </c:pt>
                <c:pt idx="130">
                  <c:v>0.18436923163662056</c:v>
                </c:pt>
                <c:pt idx="131">
                  <c:v>0.18650336363121681</c:v>
                </c:pt>
                <c:pt idx="132">
                  <c:v>0.18864571015753889</c:v>
                </c:pt>
                <c:pt idx="133">
                  <c:v>0.19079624072677143</c:v>
                </c:pt>
                <c:pt idx="134">
                  <c:v>0.19295492520037355</c:v>
                </c:pt>
                <c:pt idx="135">
                  <c:v>0.19512173378360329</c:v>
                </c:pt>
                <c:pt idx="136">
                  <c:v>0.19729663701922173</c:v>
                </c:pt>
                <c:pt idx="137">
                  <c:v>0.19947960578135213</c:v>
                </c:pt>
                <c:pt idx="138">
                  <c:v>0.20167061126950189</c:v>
                </c:pt>
                <c:pt idx="139">
                  <c:v>0.2038696250027375</c:v>
                </c:pt>
                <c:pt idx="140">
                  <c:v>0.20607661881400632</c:v>
                </c:pt>
                <c:pt idx="141">
                  <c:v>0.20829156484460443</c:v>
                </c:pt>
                <c:pt idx="142">
                  <c:v>0.21051443553877933</c:v>
                </c:pt>
                <c:pt idx="143">
                  <c:v>0.2127452036384723</c:v>
                </c:pt>
                <c:pt idx="144">
                  <c:v>0.21498384217818681</c:v>
                </c:pt>
                <c:pt idx="145">
                  <c:v>0.21723032447998511</c:v>
                </c:pt>
                <c:pt idx="146">
                  <c:v>0.21948462414860739</c:v>
                </c:pt>
                <c:pt idx="147">
                  <c:v>0.22174671506670968</c:v>
                </c:pt>
                <c:pt idx="148">
                  <c:v>0.22401657139021519</c:v>
                </c:pt>
                <c:pt idx="149">
                  <c:v>0.22629416754377704</c:v>
                </c:pt>
                <c:pt idx="150">
                  <c:v>0.22857947821635283</c:v>
                </c:pt>
                <c:pt idx="151">
                  <c:v>0.23087247835687774</c:v>
                </c:pt>
                <c:pt idx="152">
                  <c:v>0.23317314317004795</c:v>
                </c:pt>
                <c:pt idx="153">
                  <c:v>0.23548144811219215</c:v>
                </c:pt>
                <c:pt idx="154">
                  <c:v>0.23779736888724684</c:v>
                </c:pt>
                <c:pt idx="155">
                  <c:v>0.24012088144282528</c:v>
                </c:pt>
                <c:pt idx="156">
                  <c:v>0.24245196196636828</c:v>
                </c:pt>
                <c:pt idx="157">
                  <c:v>0.24479058688139299</c:v>
                </c:pt>
                <c:pt idx="158">
                  <c:v>0.2471367328438196</c:v>
                </c:pt>
                <c:pt idx="159">
                  <c:v>0.24949037673838417</c:v>
                </c:pt>
                <c:pt idx="160">
                  <c:v>0.25185149567513121</c:v>
                </c:pt>
                <c:pt idx="161">
                  <c:v>0.25422006698598448</c:v>
                </c:pt>
                <c:pt idx="162">
                  <c:v>0.25659606822139408</c:v>
                </c:pt>
                <c:pt idx="163">
                  <c:v>0.25897947714705694</c:v>
                </c:pt>
                <c:pt idx="164">
                  <c:v>0.26137027174070915</c:v>
                </c:pt>
                <c:pt idx="165">
                  <c:v>0.26376843018898927</c:v>
                </c:pt>
                <c:pt idx="166">
                  <c:v>0.26617393088436753</c:v>
                </c:pt>
                <c:pt idx="167">
                  <c:v>0.26858675242214525</c:v>
                </c:pt>
                <c:pt idx="168">
                  <c:v>0.27100687359751263</c:v>
                </c:pt>
                <c:pt idx="169">
                  <c:v>0.27343427340267551</c:v>
                </c:pt>
                <c:pt idx="170">
                  <c:v>0.2758689310240392</c:v>
                </c:pt>
                <c:pt idx="171">
                  <c:v>0.27831082583945216</c:v>
                </c:pt>
                <c:pt idx="172">
                  <c:v>0.28075993741550964</c:v>
                </c:pt>
                <c:pt idx="173">
                  <c:v>0.28321624550491181</c:v>
                </c:pt>
                <c:pt idx="174">
                  <c:v>0.2856797300438747</c:v>
                </c:pt>
                <c:pt idx="175">
                  <c:v>0.28815037114960301</c:v>
                </c:pt>
                <c:pt idx="176">
                  <c:v>0.29062814911780266</c:v>
                </c:pt>
                <c:pt idx="177">
                  <c:v>0.29311304442025626</c:v>
                </c:pt>
                <c:pt idx="178">
                  <c:v>0.29560503770243851</c:v>
                </c:pt>
                <c:pt idx="179">
                  <c:v>0.29810410978118529</c:v>
                </c:pt>
                <c:pt idx="180">
                  <c:v>0.30061024164240946</c:v>
                </c:pt>
                <c:pt idx="181">
                  <c:v>0.30312341443886132</c:v>
                </c:pt>
                <c:pt idx="182">
                  <c:v>0.30564360948793301</c:v>
                </c:pt>
                <c:pt idx="183">
                  <c:v>0.30817080826950716</c:v>
                </c:pt>
                <c:pt idx="184">
                  <c:v>0.31070499242385152</c:v>
                </c:pt>
                <c:pt idx="185">
                  <c:v>0.31324614374954962</c:v>
                </c:pt>
                <c:pt idx="186">
                  <c:v>0.31579424420147512</c:v>
                </c:pt>
                <c:pt idx="187">
                  <c:v>0.31834927588880679</c:v>
                </c:pt>
                <c:pt idx="188">
                  <c:v>0.32091122107307918</c:v>
                </c:pt>
                <c:pt idx="189">
                  <c:v>0.32348006216627312</c:v>
                </c:pt>
                <c:pt idx="190">
                  <c:v>0.32605578172894356</c:v>
                </c:pt>
                <c:pt idx="191">
                  <c:v>0.32863836246837902</c:v>
                </c:pt>
                <c:pt idx="192">
                  <c:v>0.33122778723680418</c:v>
                </c:pt>
                <c:pt idx="193">
                  <c:v>0.33382403902960855</c:v>
                </c:pt>
                <c:pt idx="194">
                  <c:v>0.33642710098361378</c:v>
                </c:pt>
                <c:pt idx="195">
                  <c:v>0.33903695637537257</c:v>
                </c:pt>
                <c:pt idx="196">
                  <c:v>0.34165358861949802</c:v>
                </c:pt>
                <c:pt idx="197">
                  <c:v>0.34427698126702705</c:v>
                </c:pt>
                <c:pt idx="198">
                  <c:v>0.34690711800381219</c:v>
                </c:pt>
                <c:pt idx="199">
                  <c:v>0.34954398264894521</c:v>
                </c:pt>
                <c:pt idx="200">
                  <c:v>0.35218755915320665</c:v>
                </c:pt>
                <c:pt idx="201">
                  <c:v>0.354837831597548</c:v>
                </c:pt>
                <c:pt idx="202">
                  <c:v>0.35749478419160047</c:v>
                </c:pt>
                <c:pt idx="203">
                  <c:v>0.36015840127220933</c:v>
                </c:pt>
                <c:pt idx="204">
                  <c:v>0.3628286673019967</c:v>
                </c:pt>
                <c:pt idx="205">
                  <c:v>0.36550556686795105</c:v>
                </c:pt>
                <c:pt idx="206">
                  <c:v>0.36818908468004058</c:v>
                </c:pt>
                <c:pt idx="207">
                  <c:v>0.3708792055698536</c:v>
                </c:pt>
                <c:pt idx="208">
                  <c:v>0.37357591448926297</c:v>
                </c:pt>
                <c:pt idx="209">
                  <c:v>0.37627919650911124</c:v>
                </c:pt>
                <c:pt idx="210">
                  <c:v>0.37898903681792595</c:v>
                </c:pt>
                <c:pt idx="211">
                  <c:v>0.38170542072065139</c:v>
                </c:pt>
                <c:pt idx="212">
                  <c:v>0.38442833363740758</c:v>
                </c:pt>
                <c:pt idx="213">
                  <c:v>0.38715776110226746</c:v>
                </c:pt>
                <c:pt idx="214">
                  <c:v>0.38989368876206099</c:v>
                </c:pt>
                <c:pt idx="215">
                  <c:v>0.39263610237519359</c:v>
                </c:pt>
                <c:pt idx="216">
                  <c:v>0.39538498781049031</c:v>
                </c:pt>
                <c:pt idx="217">
                  <c:v>0.39814033104606111</c:v>
                </c:pt>
                <c:pt idx="218">
                  <c:v>0.40090211816818089</c:v>
                </c:pt>
                <c:pt idx="219">
                  <c:v>0.40367033537019226</c:v>
                </c:pt>
                <c:pt idx="220">
                  <c:v>0.40644496895142901</c:v>
                </c:pt>
                <c:pt idx="221">
                  <c:v>0.40922600531615749</c:v>
                </c:pt>
                <c:pt idx="222">
                  <c:v>0.41201343097253174</c:v>
                </c:pt>
                <c:pt idx="223">
                  <c:v>0.41480723253157348</c:v>
                </c:pt>
                <c:pt idx="224">
                  <c:v>0.41760739670616592</c:v>
                </c:pt>
                <c:pt idx="225">
                  <c:v>0.4204139103100657</c:v>
                </c:pt>
                <c:pt idx="226">
                  <c:v>0.42322676025693184</c:v>
                </c:pt>
                <c:pt idx="227">
                  <c:v>0.42604593355937059</c:v>
                </c:pt>
                <c:pt idx="228">
                  <c:v>0.4288714173280011</c:v>
                </c:pt>
                <c:pt idx="229">
                  <c:v>0.43170319877052687</c:v>
                </c:pt>
                <c:pt idx="230">
                  <c:v>0.43454126519083636</c:v>
                </c:pt>
                <c:pt idx="231">
                  <c:v>0.43738560398810816</c:v>
                </c:pt>
                <c:pt idx="232">
                  <c:v>0.44023620265593677</c:v>
                </c:pt>
                <c:pt idx="233">
                  <c:v>0.4430930487814721</c:v>
                </c:pt>
                <c:pt idx="234">
                  <c:v>0.44595613004457402</c:v>
                </c:pt>
                <c:pt idx="235">
                  <c:v>0.4488254342169779</c:v>
                </c:pt>
                <c:pt idx="236">
                  <c:v>0.45170094916148101</c:v>
                </c:pt>
                <c:pt idx="237">
                  <c:v>0.45458266283113707</c:v>
                </c:pt>
                <c:pt idx="238">
                  <c:v>0.45747056326846336</c:v>
                </c:pt>
                <c:pt idx="239">
                  <c:v>0.46036463860467003</c:v>
                </c:pt>
                <c:pt idx="240">
                  <c:v>0.46326487705889097</c:v>
                </c:pt>
                <c:pt idx="241">
                  <c:v>0.46617126693743421</c:v>
                </c:pt>
                <c:pt idx="242">
                  <c:v>0.46908379663304689</c:v>
                </c:pt>
                <c:pt idx="243">
                  <c:v>0.47200245462418378</c:v>
                </c:pt>
                <c:pt idx="244">
                  <c:v>0.4749272294743016</c:v>
                </c:pt>
                <c:pt idx="245">
                  <c:v>0.47785810983114896</c:v>
                </c:pt>
                <c:pt idx="246">
                  <c:v>0.48079508442608321</c:v>
                </c:pt>
                <c:pt idx="247">
                  <c:v>0.48373814207338989</c:v>
                </c:pt>
                <c:pt idx="248">
                  <c:v>0.48668727166961517</c:v>
                </c:pt>
                <c:pt idx="249">
                  <c:v>0.48964246219291141</c:v>
                </c:pt>
                <c:pt idx="250">
                  <c:v>0.49260370270239445</c:v>
                </c:pt>
                <c:pt idx="251">
                  <c:v>0.49557098233750574</c:v>
                </c:pt>
                <c:pt idx="252">
                  <c:v>0.49854429031739345</c:v>
                </c:pt>
                <c:pt idx="253">
                  <c:v>0.50152361594029915</c:v>
                </c:pt>
                <c:pt idx="254">
                  <c:v>0.50450894858295403</c:v>
                </c:pt>
                <c:pt idx="255">
                  <c:v>0.50750027769998785</c:v>
                </c:pt>
                <c:pt idx="256">
                  <c:v>0.51049759282334817</c:v>
                </c:pt>
                <c:pt idx="257">
                  <c:v>0.51350088356172596</c:v>
                </c:pt>
                <c:pt idx="258">
                  <c:v>0.51651013959999548</c:v>
                </c:pt>
                <c:pt idx="259">
                  <c:v>0.51952535069866002</c:v>
                </c:pt>
                <c:pt idx="260">
                  <c:v>0.52254650669330849</c:v>
                </c:pt>
                <c:pt idx="261">
                  <c:v>0.5255735974940815</c:v>
                </c:pt>
                <c:pt idx="262">
                  <c:v>0.52860661308514456</c:v>
                </c:pt>
                <c:pt idx="263">
                  <c:v>0.53164554352417581</c:v>
                </c:pt>
                <c:pt idx="264">
                  <c:v>0.53469037894185301</c:v>
                </c:pt>
                <c:pt idx="265">
                  <c:v>0.53774110954135967</c:v>
                </c:pt>
                <c:pt idx="266">
                  <c:v>0.54079772559789063</c:v>
                </c:pt>
                <c:pt idx="267">
                  <c:v>0.54386021745817514</c:v>
                </c:pt>
                <c:pt idx="268">
                  <c:v>0.54692857553999941</c:v>
                </c:pt>
                <c:pt idx="269">
                  <c:v>0.55000279033174104</c:v>
                </c:pt>
                <c:pt idx="270">
                  <c:v>0.55308285239191457</c:v>
                </c:pt>
                <c:pt idx="271">
                  <c:v>0.5561687523487211</c:v>
                </c:pt>
                <c:pt idx="272">
                  <c:v>0.55926048089960623</c:v>
                </c:pt>
                <c:pt idx="273">
                  <c:v>0.56235802881082675</c:v>
                </c:pt>
                <c:pt idx="274">
                  <c:v>0.56546138691702241</c:v>
                </c:pt>
                <c:pt idx="275">
                  <c:v>0.56857054612080216</c:v>
                </c:pt>
                <c:pt idx="276">
                  <c:v>0.57168549739232777</c:v>
                </c:pt>
                <c:pt idx="277">
                  <c:v>0.57480623176891288</c:v>
                </c:pt>
                <c:pt idx="278">
                  <c:v>0.57793274035462538</c:v>
                </c:pt>
                <c:pt idx="279">
                  <c:v>0.58106501431989577</c:v>
                </c:pt>
                <c:pt idx="280">
                  <c:v>0.58420304490113983</c:v>
                </c:pt>
                <c:pt idx="281">
                  <c:v>0.58734682340037725</c:v>
                </c:pt>
                <c:pt idx="282">
                  <c:v>0.5904963411848656</c:v>
                </c:pt>
                <c:pt idx="283">
                  <c:v>0.59365158968673726</c:v>
                </c:pt>
                <c:pt idx="284">
                  <c:v>0.59681256040264452</c:v>
                </c:pt>
                <c:pt idx="285">
                  <c:v>0.59997924489341048</c:v>
                </c:pt>
                <c:pt idx="286">
                  <c:v>0.60315163478368494</c:v>
                </c:pt>
                <c:pt idx="287">
                  <c:v>0.60632972176161171</c:v>
                </c:pt>
                <c:pt idx="288">
                  <c:v>0.60951349757849638</c:v>
                </c:pt>
                <c:pt idx="289">
                  <c:v>0.61270295404848196</c:v>
                </c:pt>
                <c:pt idx="290">
                  <c:v>0.61589808304823435</c:v>
                </c:pt>
                <c:pt idx="291">
                  <c:v>0.61909887651662709</c:v>
                </c:pt>
                <c:pt idx="292">
                  <c:v>0.62230532645444181</c:v>
                </c:pt>
                <c:pt idx="293">
                  <c:v>0.62551742492406381</c:v>
                </c:pt>
                <c:pt idx="294">
                  <c:v>0.62873516404918905</c:v>
                </c:pt>
                <c:pt idx="295">
                  <c:v>0.63195853601454111</c:v>
                </c:pt>
                <c:pt idx="296">
                  <c:v>0.63518753306558262</c:v>
                </c:pt>
                <c:pt idx="297">
                  <c:v>0.63842214750824444</c:v>
                </c:pt>
                <c:pt idx="298">
                  <c:v>0.64166237170865281</c:v>
                </c:pt>
                <c:pt idx="299">
                  <c:v>0.64490819809286337</c:v>
                </c:pt>
                <c:pt idx="300">
                  <c:v>0.6481596191466048</c:v>
                </c:pt>
                <c:pt idx="301">
                  <c:v>0.65141662741502082</c:v>
                </c:pt>
                <c:pt idx="302">
                  <c:v>0.6546792155024227</c:v>
                </c:pt>
                <c:pt idx="303">
                  <c:v>0.65794737607204756</c:v>
                </c:pt>
                <c:pt idx="304">
                  <c:v>0.66122110184581961</c:v>
                </c:pt>
                <c:pt idx="305">
                  <c:v>0.66450038560411206</c:v>
                </c:pt>
                <c:pt idx="306">
                  <c:v>0.66778522018552888</c:v>
                </c:pt>
                <c:pt idx="307">
                  <c:v>0.67107559848667397</c:v>
                </c:pt>
                <c:pt idx="308">
                  <c:v>0.67437151346193436</c:v>
                </c:pt>
                <c:pt idx="309">
                  <c:v>0.67767295812327444</c:v>
                </c:pt>
                <c:pt idx="310">
                  <c:v>0.68097992554001829</c:v>
                </c:pt>
                <c:pt idx="311">
                  <c:v>0.68429240883865228</c:v>
                </c:pt>
                <c:pt idx="312">
                  <c:v>0.68761040120262873</c:v>
                </c:pt>
                <c:pt idx="313">
                  <c:v>0.69093389587216758</c:v>
                </c:pt>
                <c:pt idx="314">
                  <c:v>0.69426288614407217</c:v>
                </c:pt>
                <c:pt idx="315">
                  <c:v>0.69759736537154404</c:v>
                </c:pt>
                <c:pt idx="316">
                  <c:v>0.70093732696400235</c:v>
                </c:pt>
                <c:pt idx="317">
                  <c:v>0.7042827643869134</c:v>
                </c:pt>
                <c:pt idx="318">
                  <c:v>0.70763367116161568</c:v>
                </c:pt>
                <c:pt idx="319">
                  <c:v>0.7109900408651596</c:v>
                </c:pt>
                <c:pt idx="320">
                  <c:v>0.7143518671301432</c:v>
                </c:pt>
                <c:pt idx="321">
                  <c:v>0.71771914364455924</c:v>
                </c:pt>
                <c:pt idx="322">
                  <c:v>0.72109186415163817</c:v>
                </c:pt>
                <c:pt idx="323">
                  <c:v>0.72447002244970815</c:v>
                </c:pt>
                <c:pt idx="324">
                  <c:v>0.72785361239204482</c:v>
                </c:pt>
                <c:pt idx="325">
                  <c:v>0.73124262788673855</c:v>
                </c:pt>
                <c:pt idx="326">
                  <c:v>0.73463706289655517</c:v>
                </c:pt>
                <c:pt idx="327">
                  <c:v>0.73803691143880945</c:v>
                </c:pt>
                <c:pt idx="328">
                  <c:v>0.74144216758523818</c:v>
                </c:pt>
                <c:pt idx="329">
                  <c:v>0.7448528254618797</c:v>
                </c:pt>
                <c:pt idx="330">
                  <c:v>0.74826887924895302</c:v>
                </c:pt>
                <c:pt idx="331">
                  <c:v>0.75169032318075013</c:v>
                </c:pt>
                <c:pt idx="332">
                  <c:v>0.75511715154552195</c:v>
                </c:pt>
                <c:pt idx="333">
                  <c:v>0.75854935868537643</c:v>
                </c:pt>
                <c:pt idx="334">
                  <c:v>0.7619869389961772</c:v>
                </c:pt>
                <c:pt idx="335">
                  <c:v>0.76542988692744529</c:v>
                </c:pt>
                <c:pt idx="336">
                  <c:v>0.76887819698226734</c:v>
                </c:pt>
                <c:pt idx="337">
                  <c:v>0.77233186371720974</c:v>
                </c:pt>
                <c:pt idx="338">
                  <c:v>0.77579088174222888</c:v>
                </c:pt>
                <c:pt idx="339">
                  <c:v>0.77925524572059246</c:v>
                </c:pt>
                <c:pt idx="340">
                  <c:v>0.78272495036880463</c:v>
                </c:pt>
                <c:pt idx="341">
                  <c:v>0.78619999045653177</c:v>
                </c:pt>
                <c:pt idx="342">
                  <c:v>0.78968036080653148</c:v>
                </c:pt>
                <c:pt idx="343">
                  <c:v>0.79316605629458992</c:v>
                </c:pt>
                <c:pt idx="344">
                  <c:v>0.79665707184946222</c:v>
                </c:pt>
                <c:pt idx="345">
                  <c:v>0.80015340245280986</c:v>
                </c:pt>
                <c:pt idx="346">
                  <c:v>0.80365504313915292</c:v>
                </c:pt>
                <c:pt idx="347">
                  <c:v>0.80716198899581582</c:v>
                </c:pt>
                <c:pt idx="348">
                  <c:v>0.8106742351628845</c:v>
                </c:pt>
                <c:pt idx="349">
                  <c:v>0.81419177683316379</c:v>
                </c:pt>
                <c:pt idx="350">
                  <c:v>0.81771460925213624</c:v>
                </c:pt>
                <c:pt idx="351">
                  <c:v>0.82124272771793239</c:v>
                </c:pt>
                <c:pt idx="352">
                  <c:v>0.82477612758129482</c:v>
                </c:pt>
                <c:pt idx="353">
                  <c:v>0.82831480424555592</c:v>
                </c:pt>
                <c:pt idx="354">
                  <c:v>0.83185875316661273</c:v>
                </c:pt>
                <c:pt idx="355">
                  <c:v>0.83540796985290566</c:v>
                </c:pt>
                <c:pt idx="356">
                  <c:v>0.83896244986540192</c:v>
                </c:pt>
                <c:pt idx="357">
                  <c:v>0.842522188817588</c:v>
                </c:pt>
                <c:pt idx="358">
                  <c:v>0.8460871823754571</c:v>
                </c:pt>
                <c:pt idx="359">
                  <c:v>0.84965742625750595</c:v>
                </c:pt>
                <c:pt idx="360">
                  <c:v>0.85323291623473085</c:v>
                </c:pt>
                <c:pt idx="361">
                  <c:v>0.85681364813063421</c:v>
                </c:pt>
                <c:pt idx="362">
                  <c:v>0.86039961782122876</c:v>
                </c:pt>
                <c:pt idx="363">
                  <c:v>0.86399082123504545</c:v>
                </c:pt>
                <c:pt idx="364">
                  <c:v>0.86758725435314932</c:v>
                </c:pt>
                <c:pt idx="365">
                  <c:v>0.87118891320915481</c:v>
                </c:pt>
                <c:pt idx="366">
                  <c:v>0.87479579388924766</c:v>
                </c:pt>
                <c:pt idx="367">
                  <c:v>0.87840789253220941</c:v>
                </c:pt>
                <c:pt idx="368">
                  <c:v>0.88202520532944195</c:v>
                </c:pt>
                <c:pt idx="369">
                  <c:v>0.88564772852500273</c:v>
                </c:pt>
                <c:pt idx="370">
                  <c:v>0.8892754584156386</c:v>
                </c:pt>
                <c:pt idx="371">
                  <c:v>0.89290839135082278</c:v>
                </c:pt>
                <c:pt idx="372">
                  <c:v>0.89654652373279986</c:v>
                </c:pt>
                <c:pt idx="373">
                  <c:v>0.90018985201663049</c:v>
                </c:pt>
                <c:pt idx="374">
                  <c:v>0.90383837271023881</c:v>
                </c:pt>
                <c:pt idx="375">
                  <c:v>0.90749208237446943</c:v>
                </c:pt>
                <c:pt idx="376">
                  <c:v>0.91115097762314012</c:v>
                </c:pt>
                <c:pt idx="377">
                  <c:v>0.9148150551231059</c:v>
                </c:pt>
                <c:pt idx="378">
                  <c:v>0.91848431159431743</c:v>
                </c:pt>
                <c:pt idx="379">
                  <c:v>0.9221587438098966</c:v>
                </c:pt>
                <c:pt idx="380">
                  <c:v>0.92583834859619862</c:v>
                </c:pt>
                <c:pt idx="381">
                  <c:v>0.92952312283289396</c:v>
                </c:pt>
                <c:pt idx="382">
                  <c:v>0.93321306345304267</c:v>
                </c:pt>
                <c:pt idx="383">
                  <c:v>0.93690816744317706</c:v>
                </c:pt>
                <c:pt idx="384">
                  <c:v>0.94060843184338616</c:v>
                </c:pt>
                <c:pt idx="385">
                  <c:v>0.94431385374741017</c:v>
                </c:pt>
                <c:pt idx="386">
                  <c:v>0.9480244303027251</c:v>
                </c:pt>
                <c:pt idx="387">
                  <c:v>0.95174015871064521</c:v>
                </c:pt>
                <c:pt idx="388">
                  <c:v>0.9554610362264222</c:v>
                </c:pt>
                <c:pt idx="389">
                  <c:v>0.95918706015934518</c:v>
                </c:pt>
                <c:pt idx="390">
                  <c:v>0.96291822787285464</c:v>
                </c:pt>
                <c:pt idx="391">
                  <c:v>0.96665453678464697</c:v>
                </c:pt>
                <c:pt idx="392">
                  <c:v>0.97039598436679253</c:v>
                </c:pt>
                <c:pt idx="393">
                  <c:v>0.97414256814585454</c:v>
                </c:pt>
                <c:pt idx="394">
                  <c:v>0.97789428570300985</c:v>
                </c:pt>
                <c:pt idx="395">
                  <c:v>0.98165113467417409</c:v>
                </c:pt>
                <c:pt idx="396">
                  <c:v>0.98541311275013443</c:v>
                </c:pt>
                <c:pt idx="397">
                  <c:v>0.98918021767667885</c:v>
                </c:pt>
                <c:pt idx="398">
                  <c:v>0.9929524472547353</c:v>
                </c:pt>
                <c:pt idx="399">
                  <c:v>0.99672979934051398</c:v>
                </c:pt>
                <c:pt idx="400">
                  <c:v>1.0005122718456474</c:v>
                </c:pt>
                <c:pt idx="401">
                  <c:v>1.0042998627373441</c:v>
                </c:pt>
                <c:pt idx="402">
                  <c:v>1.0080925700385355</c:v>
                </c:pt>
                <c:pt idx="403">
                  <c:v>1.0118903918280375</c:v>
                </c:pt>
                <c:pt idx="404">
                  <c:v>1.0156933262407035</c:v>
                </c:pt>
                <c:pt idx="405">
                  <c:v>1.0195013714675936</c:v>
                </c:pt>
                <c:pt idx="406">
                  <c:v>1.0233145257561407</c:v>
                </c:pt>
                <c:pt idx="407">
                  <c:v>1.0271327874103213</c:v>
                </c:pt>
                <c:pt idx="408">
                  <c:v>1.0309561547908273</c:v>
                </c:pt>
                <c:pt idx="409">
                  <c:v>1.0347846263152516</c:v>
                </c:pt>
                <c:pt idx="410">
                  <c:v>1.0386182004582676</c:v>
                </c:pt>
                <c:pt idx="411">
                  <c:v>1.0424568757518149</c:v>
                </c:pt>
                <c:pt idx="412">
                  <c:v>1.0463006507852914</c:v>
                </c:pt>
                <c:pt idx="413">
                  <c:v>1.0501495242057508</c:v>
                </c:pt>
                <c:pt idx="414">
                  <c:v>1.0540034947180976</c:v>
                </c:pt>
                <c:pt idx="415">
                  <c:v>1.0578625610852912</c:v>
                </c:pt>
                <c:pt idx="416">
                  <c:v>1.0617267221285547</c:v>
                </c:pt>
                <c:pt idx="417">
                  <c:v>1.0655959767275838</c:v>
                </c:pt>
                <c:pt idx="418">
                  <c:v>1.0694703238207608</c:v>
                </c:pt>
                <c:pt idx="419">
                  <c:v>1.0733497624053796</c:v>
                </c:pt>
                <c:pt idx="420">
                  <c:v>1.0772342915378612</c:v>
                </c:pt>
                <c:pt idx="421">
                  <c:v>1.0811239103339878</c:v>
                </c:pt>
                <c:pt idx="422">
                  <c:v>1.085018617969129</c:v>
                </c:pt>
                <c:pt idx="423">
                  <c:v>1.088918413678484</c:v>
                </c:pt>
                <c:pt idx="424">
                  <c:v>1.0928232967573153</c:v>
                </c:pt>
                <c:pt idx="425">
                  <c:v>1.0967332665611971</c:v>
                </c:pt>
                <c:pt idx="426">
                  <c:v>1.1006483225062627</c:v>
                </c:pt>
                <c:pt idx="427">
                  <c:v>1.1045684640694582</c:v>
                </c:pt>
                <c:pt idx="428">
                  <c:v>1.1084936907887972</c:v>
                </c:pt>
                <c:pt idx="429">
                  <c:v>1.1124240022636296</c:v>
                </c:pt>
                <c:pt idx="430">
                  <c:v>1.1163593981548963</c:v>
                </c:pt>
                <c:pt idx="431">
                  <c:v>1.1202998781854121</c:v>
                </c:pt>
                <c:pt idx="432">
                  <c:v>1.1242454421401302</c:v>
                </c:pt>
                <c:pt idx="433">
                  <c:v>1.1281960898664298</c:v>
                </c:pt>
                <c:pt idx="434">
                  <c:v>1.1321518212743937</c:v>
                </c:pt>
                <c:pt idx="435">
                  <c:v>1.1361126363371024</c:v>
                </c:pt>
                <c:pt idx="436">
                  <c:v>1.1400785350909242</c:v>
                </c:pt>
                <c:pt idx="437">
                  <c:v>1.1440495176358125</c:v>
                </c:pt>
                <c:pt idx="438">
                  <c:v>1.1480255841356108</c:v>
                </c:pt>
                <c:pt idx="439">
                  <c:v>1.1520067348183567</c:v>
                </c:pt>
                <c:pt idx="440">
                  <c:v>1.1559929699765978</c:v>
                </c:pt>
                <c:pt idx="441">
                  <c:v>1.1599842899677046</c:v>
                </c:pt>
                <c:pt idx="442">
                  <c:v>1.1639806952141953</c:v>
                </c:pt>
                <c:pt idx="443">
                  <c:v>1.1679821862040565</c:v>
                </c:pt>
                <c:pt idx="444">
                  <c:v>1.1719887634910837</c:v>
                </c:pt>
                <c:pt idx="445">
                  <c:v>1.1760004276952072</c:v>
                </c:pt>
                <c:pt idx="446">
                  <c:v>1.1800171795028427</c:v>
                </c:pt>
                <c:pt idx="447">
                  <c:v>1.1840390196672281</c:v>
                </c:pt>
                <c:pt idx="448">
                  <c:v>1.1880659490087837</c:v>
                </c:pt>
                <c:pt idx="449">
                  <c:v>1.1920979684154613</c:v>
                </c:pt>
                <c:pt idx="450">
                  <c:v>1.1961350788431118</c:v>
                </c:pt>
                <c:pt idx="451">
                  <c:v>1.200177281315844</c:v>
                </c:pt>
                <c:pt idx="452">
                  <c:v>1.2042245769264042</c:v>
                </c:pt>
                <c:pt idx="453">
                  <c:v>1.2082769668365481</c:v>
                </c:pt>
                <c:pt idx="454">
                  <c:v>1.2123344522774282</c:v>
                </c:pt>
                <c:pt idx="455">
                  <c:v>1.2163970345499733</c:v>
                </c:pt>
                <c:pt idx="456">
                  <c:v>1.2204647150252921</c:v>
                </c:pt>
                <c:pt idx="457">
                  <c:v>1.224537495145064</c:v>
                </c:pt>
                <c:pt idx="458">
                  <c:v>1.2286153764219452</c:v>
                </c:pt>
                <c:pt idx="459">
                  <c:v>1.232698360439979</c:v>
                </c:pt>
                <c:pt idx="460">
                  <c:v>1.2367864488550144</c:v>
                </c:pt>
                <c:pt idx="461">
                  <c:v>1.2408796433951186</c:v>
                </c:pt>
                <c:pt idx="462">
                  <c:v>1.2449779458610128</c:v>
                </c:pt>
                <c:pt idx="463">
                  <c:v>1.2490813581264988</c:v>
                </c:pt>
                <c:pt idx="464">
                  <c:v>1.2531898821389005</c:v>
                </c:pt>
                <c:pt idx="465">
                  <c:v>1.2573035199195064</c:v>
                </c:pt>
                <c:pt idx="466">
                  <c:v>1.2614222735640197</c:v>
                </c:pt>
                <c:pt idx="467">
                  <c:v>1.2655461452430146</c:v>
                </c:pt>
                <c:pt idx="468">
                  <c:v>1.2696751372024011</c:v>
                </c:pt>
                <c:pt idx="469">
                  <c:v>1.2738092517638855</c:v>
                </c:pt>
                <c:pt idx="470">
                  <c:v>1.2779484913254557</c:v>
                </c:pt>
                <c:pt idx="471">
                  <c:v>1.2820928583618569</c:v>
                </c:pt>
                <c:pt idx="472">
                  <c:v>1.2862423554250706</c:v>
                </c:pt>
                <c:pt idx="473">
                  <c:v>1.2903969851448256</c:v>
                </c:pt>
                <c:pt idx="474">
                  <c:v>1.2945567502290798</c:v>
                </c:pt>
                <c:pt idx="475">
                  <c:v>1.2987216534645396</c:v>
                </c:pt>
                <c:pt idx="476">
                  <c:v>1.3028916977171634</c:v>
                </c:pt>
                <c:pt idx="477">
                  <c:v>1.3070668859326886</c:v>
                </c:pt>
                <c:pt idx="478">
                  <c:v>1.3112472211371542</c:v>
                </c:pt>
                <c:pt idx="479">
                  <c:v>1.3154327064374316</c:v>
                </c:pt>
                <c:pt idx="480">
                  <c:v>1.319623345021768</c:v>
                </c:pt>
                <c:pt idx="481">
                  <c:v>1.3238191401603352</c:v>
                </c:pt>
                <c:pt idx="482">
                  <c:v>1.3280200952057724</c:v>
                </c:pt>
                <c:pt idx="483">
                  <c:v>1.3322262135937608</c:v>
                </c:pt>
                <c:pt idx="484">
                  <c:v>1.3364374988435843</c:v>
                </c:pt>
                <c:pt idx="485">
                  <c:v>1.3406539545587053</c:v>
                </c:pt>
                <c:pt idx="486">
                  <c:v>1.3448755844273452</c:v>
                </c:pt>
                <c:pt idx="487">
                  <c:v>1.3491023922230774</c:v>
                </c:pt>
                <c:pt idx="488">
                  <c:v>1.3533343818054258</c:v>
                </c:pt>
                <c:pt idx="489">
                  <c:v>1.3575715571204627</c:v>
                </c:pt>
                <c:pt idx="490">
                  <c:v>1.3618139222014298</c:v>
                </c:pt>
                <c:pt idx="491">
                  <c:v>1.366061481169351</c:v>
                </c:pt>
                <c:pt idx="492">
                  <c:v>1.3703142382336677</c:v>
                </c:pt>
                <c:pt idx="493">
                  <c:v>1.3745721976928609</c:v>
                </c:pt>
                <c:pt idx="494">
                  <c:v>1.3788353639351152</c:v>
                </c:pt>
                <c:pt idx="495">
                  <c:v>1.3831037414389515</c:v>
                </c:pt>
                <c:pt idx="496">
                  <c:v>1.3873773347738996</c:v>
                </c:pt>
                <c:pt idx="497">
                  <c:v>1.3916561486011587</c:v>
                </c:pt>
                <c:pt idx="498">
                  <c:v>1.3959401876742781</c:v>
                </c:pt>
                <c:pt idx="499">
                  <c:v>1.4002294568398401</c:v>
                </c:pt>
                <c:pt idx="500">
                  <c:v>1.4045239610381537</c:v>
                </c:pt>
                <c:pt idx="501">
                  <c:v>1.4088237053039585</c:v>
                </c:pt>
                <c:pt idx="502">
                  <c:v>1.4131286947671324</c:v>
                </c:pt>
                <c:pt idx="503">
                  <c:v>1.4174389346534146</c:v>
                </c:pt>
                <c:pt idx="504">
                  <c:v>1.421754430285129</c:v>
                </c:pt>
                <c:pt idx="505">
                  <c:v>1.4260751870819286</c:v>
                </c:pt>
                <c:pt idx="506">
                  <c:v>1.4304012105615338</c:v>
                </c:pt>
                <c:pt idx="507">
                  <c:v>1.4347325063404988</c:v>
                </c:pt>
                <c:pt idx="508">
                  <c:v>1.4390690801349695</c:v>
                </c:pt>
                <c:pt idx="509">
                  <c:v>1.4434109377614583</c:v>
                </c:pt>
                <c:pt idx="510">
                  <c:v>1.4477580851376293</c:v>
                </c:pt>
                <c:pt idx="511">
                  <c:v>1.4521105282830979</c:v>
                </c:pt>
                <c:pt idx="512">
                  <c:v>1.4564682733202248</c:v>
                </c:pt>
                <c:pt idx="513">
                  <c:v>1.4608313264749408</c:v>
                </c:pt>
                <c:pt idx="514">
                  <c:v>1.4651996940775605</c:v>
                </c:pt>
                <c:pt idx="515">
                  <c:v>1.4695733825636219</c:v>
                </c:pt>
                <c:pt idx="516">
                  <c:v>1.4739523984747323</c:v>
                </c:pt>
                <c:pt idx="517">
                  <c:v>1.4783367484594183</c:v>
                </c:pt>
                <c:pt idx="518">
                  <c:v>1.4827264392739941</c:v>
                </c:pt>
                <c:pt idx="519">
                  <c:v>1.4871214777834374</c:v>
                </c:pt>
                <c:pt idx="520">
                  <c:v>1.4915218709622768</c:v>
                </c:pt>
                <c:pt idx="521">
                  <c:v>1.4959276258954866</c:v>
                </c:pt>
                <c:pt idx="522">
                  <c:v>1.5003387497794014</c:v>
                </c:pt>
                <c:pt idx="523">
                  <c:v>1.5047552499226324</c:v>
                </c:pt>
                <c:pt idx="524">
                  <c:v>1.5091771337469984</c:v>
                </c:pt>
                <c:pt idx="525">
                  <c:v>1.5136044087884719</c:v>
                </c:pt>
                <c:pt idx="526">
                  <c:v>1.5180370826981311</c:v>
                </c:pt>
                <c:pt idx="527">
                  <c:v>1.522475163243129</c:v>
                </c:pt>
                <c:pt idx="528">
                  <c:v>1.5269186583076695</c:v>
                </c:pt>
                <c:pt idx="529">
                  <c:v>1.5313675758940029</c:v>
                </c:pt>
                <c:pt idx="530">
                  <c:v>1.5358219241234257</c:v>
                </c:pt>
                <c:pt idx="531">
                  <c:v>1.5402817112372915</c:v>
                </c:pt>
                <c:pt idx="532">
                  <c:v>1.5447469455980465</c:v>
                </c:pt>
                <c:pt idx="533">
                  <c:v>1.5492176356902685</c:v>
                </c:pt>
                <c:pt idx="534">
                  <c:v>1.553693790121722</c:v>
                </c:pt>
                <c:pt idx="535">
                  <c:v>1.5581754176244189</c:v>
                </c:pt>
                <c:pt idx="536">
                  <c:v>1.5626625270557053</c:v>
                </c:pt>
                <c:pt idx="537">
                  <c:v>1.5671551273993545</c:v>
                </c:pt>
                <c:pt idx="538">
                  <c:v>1.5716532277666679</c:v>
                </c:pt>
                <c:pt idx="539">
                  <c:v>1.5761568373976063</c:v>
                </c:pt>
                <c:pt idx="540">
                  <c:v>1.5806659656619177</c:v>
                </c:pt>
                <c:pt idx="541">
                  <c:v>1.5851806220602871</c:v>
                </c:pt>
                <c:pt idx="542">
                  <c:v>1.5897008162255042</c:v>
                </c:pt>
                <c:pt idx="543">
                  <c:v>1.5942265579236377</c:v>
                </c:pt>
                <c:pt idx="544">
                  <c:v>1.5987578570552297</c:v>
                </c:pt>
                <c:pt idx="545">
                  <c:v>1.6032947236565043</c:v>
                </c:pt>
                <c:pt idx="546">
                  <c:v>1.6078371679005923</c:v>
                </c:pt>
                <c:pt idx="547">
                  <c:v>1.612385200098764</c:v>
                </c:pt>
                <c:pt idx="548">
                  <c:v>1.6169388307016881</c:v>
                </c:pt>
                <c:pt idx="549">
                  <c:v>1.6214980703007025</c:v>
                </c:pt>
                <c:pt idx="550">
                  <c:v>1.6260629296290938</c:v>
                </c:pt>
                <c:pt idx="551">
                  <c:v>1.6306334195634091</c:v>
                </c:pt>
                <c:pt idx="552">
                  <c:v>1.6352095511247637</c:v>
                </c:pt>
                <c:pt idx="553">
                  <c:v>1.6397913354801881</c:v>
                </c:pt>
                <c:pt idx="554">
                  <c:v>1.644378783943965</c:v>
                </c:pt>
                <c:pt idx="555">
                  <c:v>1.6489719079790164</c:v>
                </c:pt>
                <c:pt idx="556">
                  <c:v>1.6535707191982749</c:v>
                </c:pt>
                <c:pt idx="557">
                  <c:v>1.6581752293661003</c:v>
                </c:pt>
                <c:pt idx="558">
                  <c:v>1.6627854503996855</c:v>
                </c:pt>
                <c:pt idx="559">
                  <c:v>1.6674013943705175</c:v>
                </c:pt>
                <c:pt idx="560">
                  <c:v>1.6720230735058215</c:v>
                </c:pt>
                <c:pt idx="561">
                  <c:v>1.6766505001900409</c:v>
                </c:pt>
                <c:pt idx="562">
                  <c:v>1.6812836869663352</c:v>
                </c:pt>
                <c:pt idx="563">
                  <c:v>1.6859226465380945</c:v>
                </c:pt>
                <c:pt idx="564">
                  <c:v>1.6905673917704787</c:v>
                </c:pt>
                <c:pt idx="565">
                  <c:v>1.6952179356919614</c:v>
                </c:pt>
                <c:pt idx="566">
                  <c:v>1.6998742914959137</c:v>
                </c:pt>
                <c:pt idx="567">
                  <c:v>1.704536472542199</c:v>
                </c:pt>
                <c:pt idx="568">
                  <c:v>1.709204492358779</c:v>
                </c:pt>
                <c:pt idx="569">
                  <c:v>1.7138783646433597</c:v>
                </c:pt>
                <c:pt idx="570">
                  <c:v>1.7185581032650461</c:v>
                </c:pt>
                <c:pt idx="571">
                  <c:v>1.7232437222660189</c:v>
                </c:pt>
                <c:pt idx="572">
                  <c:v>1.7279352358632385</c:v>
                </c:pt>
                <c:pt idx="573">
                  <c:v>1.7326326584501592</c:v>
                </c:pt>
                <c:pt idx="574">
                  <c:v>1.7373360045984882</c:v>
                </c:pt>
                <c:pt idx="575">
                  <c:v>1.7420452890599445</c:v>
                </c:pt>
                <c:pt idx="576">
                  <c:v>1.7467605267680477</c:v>
                </c:pt>
                <c:pt idx="577">
                  <c:v>1.7514817328399384</c:v>
                </c:pt>
                <c:pt idx="578">
                  <c:v>1.7562089225782167</c:v>
                </c:pt>
                <c:pt idx="579">
                  <c:v>1.7609421114727983</c:v>
                </c:pt>
                <c:pt idx="580">
                  <c:v>1.7656813152028086</c:v>
                </c:pt>
                <c:pt idx="581">
                  <c:v>1.7704265496384872</c:v>
                </c:pt>
                <c:pt idx="582">
                  <c:v>1.7751778308431336</c:v>
                </c:pt>
                <c:pt idx="583">
                  <c:v>1.7799351750750598</c:v>
                </c:pt>
                <c:pt idx="584">
                  <c:v>1.7846985987895883</c:v>
                </c:pt>
                <c:pt idx="585">
                  <c:v>1.7894681186410577</c:v>
                </c:pt>
                <c:pt idx="586">
                  <c:v>1.7942437514848737</c:v>
                </c:pt>
                <c:pt idx="587">
                  <c:v>1.799025514379571</c:v>
                </c:pt>
                <c:pt idx="588">
                  <c:v>1.8038134245889137</c:v>
                </c:pt>
                <c:pt idx="589">
                  <c:v>1.8086074995840165</c:v>
                </c:pt>
                <c:pt idx="590">
                  <c:v>1.8134077570455009</c:v>
                </c:pt>
                <c:pt idx="591">
                  <c:v>1.8182142148656757</c:v>
                </c:pt>
                <c:pt idx="592">
                  <c:v>1.8230268911507455</c:v>
                </c:pt>
                <c:pt idx="593">
                  <c:v>1.8278458042230605</c:v>
                </c:pt>
                <c:pt idx="594">
                  <c:v>1.8326709726233719</c:v>
                </c:pt>
                <c:pt idx="595">
                  <c:v>1.8375024151131547</c:v>
                </c:pt>
                <c:pt idx="596">
                  <c:v>1.8423401506769153</c:v>
                </c:pt>
                <c:pt idx="597">
                  <c:v>1.8471841985245803</c:v>
                </c:pt>
                <c:pt idx="598">
                  <c:v>1.8520345780938818</c:v>
                </c:pt>
                <c:pt idx="599">
                  <c:v>1.8568913090527825</c:v>
                </c:pt>
                <c:pt idx="600">
                  <c:v>1.8617544113019495</c:v>
                </c:pt>
                <c:pt idx="601">
                  <c:v>1.866623904977242</c:v>
                </c:pt>
                <c:pt idx="602">
                  <c:v>1.8714998104522462</c:v>
                </c:pt>
                <c:pt idx="603">
                  <c:v>1.8763821483408369</c:v>
                </c:pt>
                <c:pt idx="604">
                  <c:v>1.8812709394997826</c:v>
                </c:pt>
                <c:pt idx="605">
                  <c:v>1.8861662050313788</c:v>
                </c:pt>
                <c:pt idx="606">
                  <c:v>1.8910679662861214</c:v>
                </c:pt>
                <c:pt idx="607">
                  <c:v>1.8959762448654207</c:v>
                </c:pt>
                <c:pt idx="608">
                  <c:v>1.9008910626243389</c:v>
                </c:pt>
                <c:pt idx="609">
                  <c:v>1.9058124416743851</c:v>
                </c:pt>
                <c:pt idx="610">
                  <c:v>1.9107404043863394</c:v>
                </c:pt>
                <c:pt idx="611">
                  <c:v>1.91567497339311</c:v>
                </c:pt>
                <c:pt idx="612">
                  <c:v>1.9206161715926469</c:v>
                </c:pt>
                <c:pt idx="613">
                  <c:v>1.9255640221508759</c:v>
                </c:pt>
                <c:pt idx="614">
                  <c:v>1.9305185485046943</c:v>
                </c:pt>
                <c:pt idx="615">
                  <c:v>1.9354797743649976</c:v>
                </c:pt>
                <c:pt idx="616">
                  <c:v>1.9404477237197417</c:v>
                </c:pt>
                <c:pt idx="617">
                  <c:v>1.9454224208370712</c:v>
                </c:pt>
                <c:pt idx="618">
                  <c:v>1.9504038902684677</c:v>
                </c:pt>
                <c:pt idx="619">
                  <c:v>1.9553921568519586</c:v>
                </c:pt>
                <c:pt idx="620">
                  <c:v>1.9603872457153659</c:v>
                </c:pt>
                <c:pt idx="621">
                  <c:v>1.965389182279597</c:v>
                </c:pt>
                <c:pt idx="622">
                  <c:v>1.9703979922619996</c:v>
                </c:pt>
                <c:pt idx="623">
                  <c:v>1.9754137016797337</c:v>
                </c:pt>
                <c:pt idx="624">
                  <c:v>1.9804363368532334</c:v>
                </c:pt>
                <c:pt idx="625">
                  <c:v>1.9854659244096795</c:v>
                </c:pt>
                <c:pt idx="626">
                  <c:v>1.9905024912865439</c:v>
                </c:pt>
                <c:pt idx="627">
                  <c:v>1.9955460647351846</c:v>
                </c:pt>
                <c:pt idx="628">
                  <c:v>2.0005966723244861</c:v>
                </c:pt>
                <c:pt idx="629">
                  <c:v>2.0056543419445525</c:v>
                </c:pt>
                <c:pt idx="630">
                  <c:v>2.01071910181046</c:v>
                </c:pt>
                <c:pt idx="631">
                  <c:v>2.0157909804660683</c:v>
                </c:pt>
                <c:pt idx="632">
                  <c:v>2.0208700067878667</c:v>
                </c:pt>
                <c:pt idx="633">
                  <c:v>2.0259562099889039</c:v>
                </c:pt>
                <c:pt idx="634">
                  <c:v>2.0310496196227614</c:v>
                </c:pt>
                <c:pt idx="635">
                  <c:v>2.0361502655875814</c:v>
                </c:pt>
                <c:pt idx="636">
                  <c:v>2.0412581781301666</c:v>
                </c:pt>
                <c:pt idx="637">
                  <c:v>2.0463733878501262</c:v>
                </c:pt>
                <c:pt idx="638">
                  <c:v>2.0514959257041085</c:v>
                </c:pt>
                <c:pt idx="639">
                  <c:v>2.0566258230100578</c:v>
                </c:pt>
                <c:pt idx="640">
                  <c:v>2.0617631114515764</c:v>
                </c:pt>
                <c:pt idx="641">
                  <c:v>2.0669078230823175</c:v>
                </c:pt>
                <c:pt idx="642">
                  <c:v>2.0720599903304779</c:v>
                </c:pt>
                <c:pt idx="643">
                  <c:v>2.0772196460033165</c:v>
                </c:pt>
                <c:pt idx="644">
                  <c:v>2.0823868232917828</c:v>
                </c:pt>
                <c:pt idx="645">
                  <c:v>2.0875615557751943</c:v>
                </c:pt>
                <c:pt idx="646">
                  <c:v>2.0927438774259781</c:v>
                </c:pt>
                <c:pt idx="647">
                  <c:v>2.0979338226145017</c:v>
                </c:pt>
                <c:pt idx="648">
                  <c:v>2.1031314261139724</c:v>
                </c:pt>
                <c:pt idx="649">
                  <c:v>2.108336723105404</c:v>
                </c:pt>
                <c:pt idx="650">
                  <c:v>2.1135497491826651</c:v>
                </c:pt>
                <c:pt idx="651">
                  <c:v>2.1187705403576107</c:v>
                </c:pt>
                <c:pt idx="652">
                  <c:v>2.1239991330652828</c:v>
                </c:pt>
                <c:pt idx="653">
                  <c:v>2.1292355641691958</c:v>
                </c:pt>
                <c:pt idx="654">
                  <c:v>2.1344798709667026</c:v>
                </c:pt>
                <c:pt idx="655">
                  <c:v>2.1397320911944555</c:v>
                </c:pt>
                <c:pt idx="656">
                  <c:v>2.1449922630339247</c:v>
                </c:pt>
                <c:pt idx="657">
                  <c:v>2.1502604251170396</c:v>
                </c:pt>
                <c:pt idx="658">
                  <c:v>2.1555366165318843</c:v>
                </c:pt>
                <c:pt idx="659">
                  <c:v>2.1608208768285047</c:v>
                </c:pt>
                <c:pt idx="660">
                  <c:v>2.1661132460247998</c:v>
                </c:pt>
                <c:pt idx="661">
                  <c:v>2.17141376461251</c:v>
                </c:pt>
                <c:pt idx="662">
                  <c:v>2.1767224735632853</c:v>
                </c:pt>
                <c:pt idx="663">
                  <c:v>2.1820394143348758</c:v>
                </c:pt>
                <c:pt idx="664">
                  <c:v>2.1873646288773965</c:v>
                </c:pt>
                <c:pt idx="665">
                  <c:v>2.1926981596397086</c:v>
                </c:pt>
                <c:pt idx="666">
                  <c:v>2.1980400495758876</c:v>
                </c:pt>
                <c:pt idx="667">
                  <c:v>2.203390342151816</c:v>
                </c:pt>
                <c:pt idx="668">
                  <c:v>2.2087490813518627</c:v>
                </c:pt>
                <c:pt idx="669">
                  <c:v>2.2141163116856784</c:v>
                </c:pt>
                <c:pt idx="670">
                  <c:v>2.2194920781951075</c:v>
                </c:pt>
                <c:pt idx="671">
                  <c:v>2.2248764264611975</c:v>
                </c:pt>
                <c:pt idx="672">
                  <c:v>2.2302694026113383</c:v>
                </c:pt>
                <c:pt idx="673">
                  <c:v>2.2356710533265041</c:v>
                </c:pt>
                <c:pt idx="674">
                  <c:v>2.2410814258486278</c:v>
                </c:pt>
                <c:pt idx="675">
                  <c:v>2.2465005679880816</c:v>
                </c:pt>
                <c:pt idx="676">
                  <c:v>2.2519285281312964</c:v>
                </c:pt>
                <c:pt idx="677">
                  <c:v>2.2573653552484969</c:v>
                </c:pt>
                <c:pt idx="678">
                  <c:v>2.262811098901568</c:v>
                </c:pt>
                <c:pt idx="679">
                  <c:v>2.2682658092520525</c:v>
                </c:pt>
                <c:pt idx="680">
                  <c:v>2.2737295370692765</c:v>
                </c:pt>
                <c:pt idx="681">
                  <c:v>2.2792023337386285</c:v>
                </c:pt>
                <c:pt idx="682">
                  <c:v>2.284684251269951</c:v>
                </c:pt>
                <c:pt idx="683">
                  <c:v>2.2901753423060982</c:v>
                </c:pt>
                <c:pt idx="684">
                  <c:v>2.2956756601316162</c:v>
                </c:pt>
                <c:pt idx="685">
                  <c:v>2.301185258681596</c:v>
                </c:pt>
                <c:pt idx="686">
                  <c:v>2.3067041925506504</c:v>
                </c:pt>
                <c:pt idx="687">
                  <c:v>2.3122325170020592</c:v>
                </c:pt>
                <c:pt idx="688">
                  <c:v>2.3177702879770647</c:v>
                </c:pt>
                <c:pt idx="689">
                  <c:v>2.3233175621043425</c:v>
                </c:pt>
                <c:pt idx="690">
                  <c:v>2.3288743967095997</c:v>
                </c:pt>
                <c:pt idx="691">
                  <c:v>2.3344408498253841</c:v>
                </c:pt>
                <c:pt idx="692">
                  <c:v>2.3400169802010176</c:v>
                </c:pt>
                <c:pt idx="693">
                  <c:v>2.3456028473127395</c:v>
                </c:pt>
                <c:pt idx="694">
                  <c:v>2.3511985113740113</c:v>
                </c:pt>
                <c:pt idx="695">
                  <c:v>2.3568040333459934</c:v>
                </c:pt>
                <c:pt idx="696">
                  <c:v>2.362419474948215</c:v>
                </c:pt>
                <c:pt idx="697">
                  <c:v>2.3680448986694378</c:v>
                </c:pt>
                <c:pt idx="698">
                  <c:v>2.3736803677786922</c:v>
                </c:pt>
                <c:pt idx="699">
                  <c:v>2.3793259463365311</c:v>
                </c:pt>
                <c:pt idx="700">
                  <c:v>2.3849816992064623</c:v>
                </c:pt>
                <c:pt idx="701">
                  <c:v>2.3906476920666044</c:v>
                </c:pt>
                <c:pt idx="702">
                  <c:v>2.3963239914215326</c:v>
                </c:pt>
                <c:pt idx="703">
                  <c:v>2.4020106646143478</c:v>
                </c:pt>
                <c:pt idx="704">
                  <c:v>2.407707779838963</c:v>
                </c:pt>
                <c:pt idx="705">
                  <c:v>2.4134154061526081</c:v>
                </c:pt>
                <c:pt idx="706">
                  <c:v>2.4191336134885573</c:v>
                </c:pt>
                <c:pt idx="707">
                  <c:v>2.4248624726690924</c:v>
                </c:pt>
                <c:pt idx="708">
                  <c:v>2.4306020554187064</c:v>
                </c:pt>
                <c:pt idx="709">
                  <c:v>2.4363524343775427</c:v>
                </c:pt>
                <c:pt idx="710">
                  <c:v>2.4421136831150689</c:v>
                </c:pt>
                <c:pt idx="711">
                  <c:v>2.4478858761440359</c:v>
                </c:pt>
                <c:pt idx="712">
                  <c:v>2.4536690889346549</c:v>
                </c:pt>
                <c:pt idx="713">
                  <c:v>2.4594633979290732</c:v>
                </c:pt>
                <c:pt idx="714">
                  <c:v>2.4652688805560823</c:v>
                </c:pt>
                <c:pt idx="715">
                  <c:v>2.4710856152461331</c:v>
                </c:pt>
                <c:pt idx="716">
                  <c:v>2.4769136814466197</c:v>
                </c:pt>
                <c:pt idx="717">
                  <c:v>2.4827531596374364</c:v>
                </c:pt>
                <c:pt idx="718">
                  <c:v>2.4886041313468503</c:v>
                </c:pt>
                <c:pt idx="719">
                  <c:v>2.4944666791676702</c:v>
                </c:pt>
                <c:pt idx="720">
                  <c:v>2.5003408867736967</c:v>
                </c:pt>
                <c:pt idx="721">
                  <c:v>2.5062268389365268</c:v>
                </c:pt>
                <c:pt idx="722">
                  <c:v>2.5121246215426427</c:v>
                </c:pt>
                <c:pt idx="723">
                  <c:v>2.5180343216108478</c:v>
                </c:pt>
                <c:pt idx="724">
                  <c:v>2.5239560273100388</c:v>
                </c:pt>
                <c:pt idx="725">
                  <c:v>2.5298898279773083</c:v>
                </c:pt>
                <c:pt idx="726">
                  <c:v>2.5358358141364077</c:v>
                </c:pt>
                <c:pt idx="727">
                  <c:v>2.5417940775165726</c:v>
                </c:pt>
                <c:pt idx="728">
                  <c:v>2.5477647110717019</c:v>
                </c:pt>
                <c:pt idx="729">
                  <c:v>2.5537478089999261</c:v>
                </c:pt>
                <c:pt idx="730">
                  <c:v>2.5597434667635497</c:v>
                </c:pt>
                <c:pt idx="731">
                  <c:v>2.5657517811094039</c:v>
                </c:pt>
                <c:pt idx="732">
                  <c:v>2.5717728500895736</c:v>
                </c:pt>
                <c:pt idx="733">
                  <c:v>2.5778067730825667</c:v>
                </c:pt>
                <c:pt idx="734">
                  <c:v>2.5838536508148868</c:v>
                </c:pt>
                <c:pt idx="735">
                  <c:v>2.5899135853830422</c:v>
                </c:pt>
                <c:pt idx="736">
                  <c:v>2.5959866802759941</c:v>
                </c:pt>
                <c:pt idx="737">
                  <c:v>2.6020730403980719</c:v>
                </c:pt>
                <c:pt idx="738">
                  <c:v>2.6081727720923373</c:v>
                </c:pt>
                <c:pt idx="739">
                  <c:v>2.6142859831644194</c:v>
                </c:pt>
                <c:pt idx="740">
                  <c:v>2.6204127829068518</c:v>
                </c:pt>
                <c:pt idx="741">
                  <c:v>2.6265532821238997</c:v>
                </c:pt>
                <c:pt idx="742">
                  <c:v>2.6327075931568955</c:v>
                </c:pt>
                <c:pt idx="743">
                  <c:v>2.6388758299100972</c:v>
                </c:pt>
                <c:pt idx="744">
                  <c:v>2.645058107877087</c:v>
                </c:pt>
                <c:pt idx="745">
                  <c:v>2.6512545441677102</c:v>
                </c:pt>
                <c:pt idx="746">
                  <c:v>2.657465257535589</c:v>
                </c:pt>
                <c:pt idx="747">
                  <c:v>2.6636903684061961</c:v>
                </c:pt>
                <c:pt idx="748">
                  <c:v>2.6699299989055372</c:v>
                </c:pt>
                <c:pt idx="749">
                  <c:v>2.6761842728894143</c:v>
                </c:pt>
                <c:pt idx="750">
                  <c:v>2.6824533159733392</c:v>
                </c:pt>
                <c:pt idx="751">
                  <c:v>2.688737255563062</c:v>
                </c:pt>
                <c:pt idx="752">
                  <c:v>2.6950362208857457</c:v>
                </c:pt>
                <c:pt idx="753">
                  <c:v>2.7013503430218448</c:v>
                </c:pt>
                <c:pt idx="754">
                  <c:v>2.7076797549376246</c:v>
                </c:pt>
                <c:pt idx="755">
                  <c:v>2.714024591518414</c:v>
                </c:pt>
                <c:pt idx="756">
                  <c:v>2.7203849896025725</c:v>
                </c:pt>
                <c:pt idx="757">
                  <c:v>2.7267610880161941</c:v>
                </c:pt>
                <c:pt idx="758">
                  <c:v>2.7331530276085689</c:v>
                </c:pt>
                <c:pt idx="759">
                  <c:v>2.7395609512884311</c:v>
                </c:pt>
                <c:pt idx="760">
                  <c:v>2.7459850040609948</c:v>
                </c:pt>
                <c:pt idx="761">
                  <c:v>2.7524253330658306</c:v>
                </c:pt>
                <c:pt idx="762">
                  <c:v>2.7588820876155564</c:v>
                </c:pt>
                <c:pt idx="763">
                  <c:v>2.7653554192354148</c:v>
                </c:pt>
                <c:pt idx="764">
                  <c:v>2.7718454817037257</c:v>
                </c:pt>
                <c:pt idx="765">
                  <c:v>2.7783524310932619</c:v>
                </c:pt>
                <c:pt idx="766">
                  <c:v>2.7848764258135366</c:v>
                </c:pt>
                <c:pt idx="767">
                  <c:v>2.7914176266540855</c:v>
                </c:pt>
                <c:pt idx="768">
                  <c:v>2.7979761968287007</c:v>
                </c:pt>
                <c:pt idx="769">
                  <c:v>2.8045523020207068</c:v>
                </c:pt>
                <c:pt idx="770">
                  <c:v>2.811146110429247</c:v>
                </c:pt>
                <c:pt idx="771">
                  <c:v>2.8177577928166788</c:v>
                </c:pt>
                <c:pt idx="772">
                  <c:v>2.8243875225570267</c:v>
                </c:pt>
                <c:pt idx="773">
                  <c:v>2.8310354756855962</c:v>
                </c:pt>
                <c:pt idx="774">
                  <c:v>2.8377018309497237</c:v>
                </c:pt>
                <c:pt idx="775">
                  <c:v>2.8443867698607419</c:v>
                </c:pt>
                <c:pt idx="776">
                  <c:v>2.8510904767471574</c:v>
                </c:pt>
                <c:pt idx="777">
                  <c:v>2.8578131388090839</c:v>
                </c:pt>
                <c:pt idx="778">
                  <c:v>2.8645549461739916</c:v>
                </c:pt>
                <c:pt idx="779">
                  <c:v>2.8713160919537697</c:v>
                </c:pt>
                <c:pt idx="780">
                  <c:v>2.8780967723031656</c:v>
                </c:pt>
                <c:pt idx="781">
                  <c:v>2.8848971864796487</c:v>
                </c:pt>
                <c:pt idx="782">
                  <c:v>2.8917175369047006</c:v>
                </c:pt>
                <c:pt idx="783">
                  <c:v>2.8985580292266193</c:v>
                </c:pt>
                <c:pt idx="784">
                  <c:v>2.9054188723848391</c:v>
                </c:pt>
                <c:pt idx="785">
                  <c:v>2.9123002786758567</c:v>
                </c:pt>
                <c:pt idx="786">
                  <c:v>2.9192024638207617</c:v>
                </c:pt>
                <c:pt idx="787">
                  <c:v>2.9261256470344548</c:v>
                </c:pt>
                <c:pt idx="788">
                  <c:v>2.9330700510965846</c:v>
                </c:pt>
                <c:pt idx="789">
                  <c:v>2.9400359024242575</c:v>
                </c:pt>
                <c:pt idx="790">
                  <c:v>2.9470234311465897</c:v>
                </c:pt>
                <c:pt idx="791">
                  <c:v>2.9540328711811394</c:v>
                </c:pt>
                <c:pt idx="792">
                  <c:v>2.9610644603122482</c:v>
                </c:pt>
                <c:pt idx="793">
                  <c:v>2.9681184402714393</c:v>
                </c:pt>
                <c:pt idx="794">
                  <c:v>2.9751950568198215</c:v>
                </c:pt>
                <c:pt idx="795">
                  <c:v>2.9822945598326505</c:v>
                </c:pt>
                <c:pt idx="796">
                  <c:v>2.9894172033860547</c:v>
                </c:pt>
                <c:pt idx="797">
                  <c:v>2.9965632458460392</c:v>
                </c:pt>
                <c:pt idx="798">
                  <c:v>3.0037329499597973</c:v>
                </c:pt>
                <c:pt idx="799">
                  <c:v>3.0109265829494278</c:v>
                </c:pt>
                <c:pt idx="800">
                  <c:v>3.0181444166081226</c:v>
                </c:pt>
                <c:pt idx="801">
                  <c:v>3.0253867273989137</c:v>
                </c:pt>
                <c:pt idx="802">
                  <c:v>3.0326537965560356</c:v>
                </c:pt>
                <c:pt idx="803">
                  <c:v>3.0399459101890174</c:v>
                </c:pt>
                <c:pt idx="804">
                  <c:v>3.0472633593895679</c:v>
                </c:pt>
                <c:pt idx="805">
                  <c:v>3.0546064403413662</c:v>
                </c:pt>
                <c:pt idx="806">
                  <c:v>3.0619754544328197</c:v>
                </c:pt>
                <c:pt idx="807">
                  <c:v>3.0693707083729089</c:v>
                </c:pt>
                <c:pt idx="808">
                  <c:v>3.0767925143102355</c:v>
                </c:pt>
                <c:pt idx="809">
                  <c:v>3.0842411899553235</c:v>
                </c:pt>
                <c:pt idx="810">
                  <c:v>3.0917170587063456</c:v>
                </c:pt>
                <c:pt idx="811">
                  <c:v>3.0992204497783438</c:v>
                </c:pt>
                <c:pt idx="812">
                  <c:v>3.1067516983360695</c:v>
                </c:pt>
                <c:pt idx="813">
                  <c:v>3.1143111456305888</c:v>
                </c:pt>
                <c:pt idx="814">
                  <c:v>3.121899139139737</c:v>
                </c:pt>
                <c:pt idx="815">
                  <c:v>3.1295160327125986</c:v>
                </c:pt>
                <c:pt idx="816">
                  <c:v>3.1371621867181059</c:v>
                </c:pt>
                <c:pt idx="817">
                  <c:v>3.1448379681979475</c:v>
                </c:pt>
                <c:pt idx="818">
                  <c:v>3.1525437510238552</c:v>
                </c:pt>
                <c:pt idx="819">
                  <c:v>3.1602799160595425</c:v>
                </c:pt>
                <c:pt idx="820">
                  <c:v>3.1680468513273161</c:v>
                </c:pt>
                <c:pt idx="821">
                  <c:v>3.1758449521796441</c:v>
                </c:pt>
                <c:pt idx="822">
                  <c:v>3.1836746214757654</c:v>
                </c:pt>
                <c:pt idx="823">
                  <c:v>3.1915362697635938</c:v>
                </c:pt>
                <c:pt idx="824">
                  <c:v>3.1994303154670383</c:v>
                </c:pt>
                <c:pt idx="825">
                  <c:v>3.2073571850789873</c:v>
                </c:pt>
                <c:pt idx="826">
                  <c:v>3.2153173133601025</c:v>
                </c:pt>
                <c:pt idx="827">
                  <c:v>3.2233111435437225</c:v>
                </c:pt>
                <c:pt idx="828">
                  <c:v>3.2313391275469807</c:v>
                </c:pt>
                <c:pt idx="829">
                  <c:v>3.2394017261884747</c:v>
                </c:pt>
                <c:pt idx="830">
                  <c:v>3.247499409412657</c:v>
                </c:pt>
                <c:pt idx="831">
                  <c:v>3.2556326565212079</c:v>
                </c:pt>
                <c:pt idx="832">
                  <c:v>3.2638019564117182</c:v>
                </c:pt>
                <c:pt idx="833">
                  <c:v>3.272007807823814</c:v>
                </c:pt>
                <c:pt idx="834">
                  <c:v>3.2802507195931696</c:v>
                </c:pt>
                <c:pt idx="835">
                  <c:v>3.2885312109135745</c:v>
                </c:pt>
                <c:pt idx="836">
                  <c:v>3.2968498116074425</c:v>
                </c:pt>
                <c:pt idx="837">
                  <c:v>3.3052070624050498</c:v>
                </c:pt>
                <c:pt idx="838">
                  <c:v>3.3136035152328405</c:v>
                </c:pt>
                <c:pt idx="839">
                  <c:v>3.3220397335111835</c:v>
                </c:pt>
                <c:pt idx="840">
                  <c:v>3.3305162924618905</c:v>
                </c:pt>
                <c:pt idx="841">
                  <c:v>3.3390337794259524</c:v>
                </c:pt>
                <c:pt idx="842">
                  <c:v>3.3475927941918426</c:v>
                </c:pt>
                <c:pt idx="843">
                  <c:v>3.3561939493348163</c:v>
                </c:pt>
                <c:pt idx="844">
                  <c:v>3.364837870567682</c:v>
                </c:pt>
                <c:pt idx="845">
                  <c:v>3.3735251971034623</c:v>
                </c:pt>
                <c:pt idx="846">
                  <c:v>3.3822565820304553</c:v>
                </c:pt>
                <c:pt idx="847">
                  <c:v>3.3910326927002004</c:v>
                </c:pt>
                <c:pt idx="848">
                  <c:v>3.3998542111288645</c:v>
                </c:pt>
                <c:pt idx="849">
                  <c:v>3.4087218344126167</c:v>
                </c:pt>
                <c:pt idx="850">
                  <c:v>3.4176362751575811</c:v>
                </c:pt>
                <c:pt idx="851">
                  <c:v>3.4265982619249562</c:v>
                </c:pt>
                <c:pt idx="852">
                  <c:v>3.4356085396919678</c:v>
                </c:pt>
                <c:pt idx="853">
                  <c:v>3.4446678703293077</c:v>
                </c:pt>
                <c:pt idx="854">
                  <c:v>3.4537770330957764</c:v>
                </c:pt>
                <c:pt idx="855">
                  <c:v>3.4629368251508694</c:v>
                </c:pt>
                <c:pt idx="856">
                  <c:v>3.472148062086081</c:v>
                </c:pt>
                <c:pt idx="857">
                  <c:v>3.4814115784757509</c:v>
                </c:pt>
                <c:pt idx="858">
                  <c:v>3.490728228448297</c:v>
                </c:pt>
                <c:pt idx="859">
                  <c:v>3.5000988862787819</c:v>
                </c:pt>
                <c:pt idx="860">
                  <c:v>3.5095244470036908</c:v>
                </c:pt>
                <c:pt idx="861">
                  <c:v>3.519005827059003</c:v>
                </c:pt>
                <c:pt idx="862">
                  <c:v>3.5285439649425392</c:v>
                </c:pt>
                <c:pt idx="863">
                  <c:v>3.5381398219017481</c:v>
                </c:pt>
                <c:pt idx="864">
                  <c:v>3.5477943826480685</c:v>
                </c:pt>
                <c:pt idx="865">
                  <c:v>3.5575086560990954</c:v>
                </c:pt>
                <c:pt idx="866">
                  <c:v>3.5672836761498794</c:v>
                </c:pt>
                <c:pt idx="867">
                  <c:v>3.5771205024746702</c:v>
                </c:pt>
                <c:pt idx="868">
                  <c:v>3.5870202213606177</c:v>
                </c:pt>
                <c:pt idx="869">
                  <c:v>3.5969839465748961</c:v>
                </c:pt>
                <c:pt idx="870">
                  <c:v>3.6070128202668656</c:v>
                </c:pt>
                <c:pt idx="871">
                  <c:v>3.6171080139070151</c:v>
                </c:pt>
                <c:pt idx="872">
                  <c:v>3.627270729264406</c:v>
                </c:pt>
                <c:pt idx="873">
                  <c:v>3.6375021994245786</c:v>
                </c:pt>
                <c:pt idx="874">
                  <c:v>3.6478036898498813</c:v>
                </c:pt>
                <c:pt idx="875">
                  <c:v>3.6581764994843624</c:v>
                </c:pt>
                <c:pt idx="876">
                  <c:v>3.6686219619054756</c:v>
                </c:pt>
                <c:pt idx="877">
                  <c:v>3.6791414465249512</c:v>
                </c:pt>
                <c:pt idx="878">
                  <c:v>3.6897363598413637</c:v>
                </c:pt>
                <c:pt idx="879">
                  <c:v>3.7004081467470749</c:v>
                </c:pt>
                <c:pt idx="880">
                  <c:v>3.7111582918923496</c:v>
                </c:pt>
                <c:pt idx="881">
                  <c:v>3.7219883211097016</c:v>
                </c:pt>
                <c:pt idx="882">
                  <c:v>3.7328998029015468</c:v>
                </c:pt>
                <c:pt idx="883">
                  <c:v>3.7438943499947057</c:v>
                </c:pt>
                <c:pt idx="884">
                  <c:v>3.7549736209651767</c:v>
                </c:pt>
                <c:pt idx="885">
                  <c:v>3.7661393219371222</c:v>
                </c:pt>
                <c:pt idx="886">
                  <c:v>3.7773932083600816</c:v>
                </c:pt>
                <c:pt idx="887">
                  <c:v>3.7887370868687182</c:v>
                </c:pt>
                <c:pt idx="888">
                  <c:v>3.8001728172297264</c:v>
                </c:pt>
                <c:pt idx="889">
                  <c:v>3.8117023143807947</c:v>
                </c:pt>
                <c:pt idx="890">
                  <c:v>3.8233275505668272</c:v>
                </c:pt>
                <c:pt idx="891">
                  <c:v>3.8350505575790304</c:v>
                </c:pt>
                <c:pt idx="892">
                  <c:v>3.8468734291027498</c:v>
                </c:pt>
                <c:pt idx="893">
                  <c:v>3.8587983231804515</c:v>
                </c:pt>
                <c:pt idx="894">
                  <c:v>3.870827464796629</c:v>
                </c:pt>
                <c:pt idx="895">
                  <c:v>3.8829631485917839</c:v>
                </c:pt>
                <c:pt idx="896">
                  <c:v>3.8952077417133855</c:v>
                </c:pt>
                <c:pt idx="897">
                  <c:v>3.9075636868119457</c:v>
                </c:pt>
                <c:pt idx="898">
                  <c:v>3.9200335051911877</c:v>
                </c:pt>
                <c:pt idx="899">
                  <c:v>3.9326198001217687</c:v>
                </c:pt>
                <c:pt idx="900">
                  <c:v>3.9453252603287905</c:v>
                </c:pt>
                <c:pt idx="901">
                  <c:v>3.9581526636640443</c:v>
                </c:pt>
                <c:pt idx="902">
                  <c:v>3.9711048809746825</c:v>
                </c:pt>
                <c:pt idx="903">
                  <c:v>3.9841848801810582</c:v>
                </c:pt>
                <c:pt idx="904">
                  <c:v>3.9973957305772325</c:v>
                </c:pt>
                <c:pt idx="905">
                  <c:v>4.0107406073687537</c:v>
                </c:pt>
                <c:pt idx="906">
                  <c:v>4.0242227964635342</c:v>
                </c:pt>
                <c:pt idx="907">
                  <c:v>4.0378456995326868</c:v>
                </c:pt>
                <c:pt idx="908">
                  <c:v>4.051612839359704</c:v>
                </c:pt>
                <c:pt idx="909">
                  <c:v>4.0655278654976454</c:v>
                </c:pt>
                <c:pt idx="910">
                  <c:v>4.079594560255746</c:v>
                </c:pt>
                <c:pt idx="911">
                  <c:v>4.0938168450384476</c:v>
                </c:pt>
                <c:pt idx="912">
                  <c:v>4.1081987870618581</c:v>
                </c:pt>
                <c:pt idx="913">
                  <c:v>4.1227446064746527</c:v>
                </c:pt>
                <c:pt idx="914">
                  <c:v>4.1374586839127172</c:v>
                </c:pt>
                <c:pt idx="915">
                  <c:v>4.1523455685193378</c:v>
                </c:pt>
                <c:pt idx="916">
                  <c:v>4.1674099864654828</c:v>
                </c:pt>
                <c:pt idx="917">
                  <c:v>4.182656850007664</c:v>
                </c:pt>
                <c:pt idx="918">
                  <c:v>4.1980912671242967</c:v>
                </c:pt>
                <c:pt idx="919">
                  <c:v>4.2137185517749414</c:v>
                </c:pt>
                <c:pt idx="920">
                  <c:v>4.2295442348310326</c:v>
                </c:pt>
                <c:pt idx="921">
                  <c:v>4.2455740757309748</c:v>
                </c:pt>
                <c:pt idx="922">
                  <c:v>4.2618140749174067</c:v>
                </c:pt>
                <c:pt idx="923">
                  <c:v>4.2782704871199755</c:v>
                </c:pt>
                <c:pt idx="924">
                  <c:v>4.2949498355528357</c:v>
                </c:pt>
                <c:pt idx="925">
                  <c:v>4.3118589271027989</c:v>
                </c:pt>
                <c:pt idx="926">
                  <c:v>4.3290048685915288</c:v>
                </c:pt>
                <c:pt idx="927">
                  <c:v>4.3463950842033228</c:v>
                </c:pt>
                <c:pt idx="928">
                  <c:v>4.3640373341792849</c:v>
                </c:pt>
                <c:pt idx="929">
                  <c:v>4.3819397348888538</c:v>
                </c:pt>
                <c:pt idx="930">
                  <c:v>4.4001107804011896</c:v>
                </c:pt>
                <c:pt idx="931">
                  <c:v>4.4185593656917037</c:v>
                </c:pt>
                <c:pt idx="932">
                  <c:v>4.437294811633226</c:v>
                </c:pt>
                <c:pt idx="933">
                  <c:v>4.4563268919377323</c:v>
                </c:pt>
                <c:pt idx="934">
                  <c:v>4.4756658622322876</c:v>
                </c:pt>
                <c:pt idx="935">
                  <c:v>4.4953224914735923</c:v>
                </c:pt>
                <c:pt idx="936">
                  <c:v>4.5153080959283267</c:v>
                </c:pt>
                <c:pt idx="937">
                  <c:v>4.5356345759725869</c:v>
                </c:pt>
                <c:pt idx="938">
                  <c:v>4.5563144559932152</c:v>
                </c:pt>
                <c:pt idx="939">
                  <c:v>4.5773609277071019</c:v>
                </c:pt>
                <c:pt idx="940">
                  <c:v>4.598787897252719</c:v>
                </c:pt>
                <c:pt idx="941">
                  <c:v>4.6206100364511942</c:v>
                </c:pt>
                <c:pt idx="942">
                  <c:v>4.6428428386839533</c:v>
                </c:pt>
                <c:pt idx="943">
                  <c:v>4.665502679890059</c:v>
                </c:pt>
                <c:pt idx="944">
                  <c:v>4.6886068852514349</c:v>
                </c:pt>
                <c:pt idx="945">
                  <c:v>4.7121738022085813</c:v>
                </c:pt>
                <c:pt idx="946">
                  <c:v>4.7362228805349078</c:v>
                </c:pt>
                <c:pt idx="947">
                  <c:v>4.7607747602969921</c:v>
                </c:pt>
                <c:pt idx="948">
                  <c:v>4.7858513686426418</c:v>
                </c:pt>
                <c:pt idx="949">
                  <c:v>4.8114760264914489</c:v>
                </c:pt>
                <c:pt idx="950">
                  <c:v>4.8376735663576396</c:v>
                </c:pt>
                <c:pt idx="951">
                  <c:v>4.8644704627152651</c:v>
                </c:pt>
                <c:pt idx="952">
                  <c:v>4.8918949765277651</c:v>
                </c:pt>
                <c:pt idx="953">
                  <c:v>4.9199773158117157</c:v>
                </c:pt>
                <c:pt idx="954">
                  <c:v>4.9487498143977087</c:v>
                </c:pt>
                <c:pt idx="955">
                  <c:v>4.9782471313966159</c:v>
                </c:pt>
                <c:pt idx="956">
                  <c:v>5.0085064742897032</c:v>
                </c:pt>
                <c:pt idx="957">
                  <c:v>5.0395678490494182</c:v>
                </c:pt>
                <c:pt idx="958">
                  <c:v>5.0714743412804122</c:v>
                </c:pt>
                <c:pt idx="959">
                  <c:v>5.104272433070502</c:v>
                </c:pt>
                <c:pt idx="960">
                  <c:v>5.1380123610833692</c:v>
                </c:pt>
                <c:pt idx="961">
                  <c:v>5.1727485224441825</c:v>
                </c:pt>
                <c:pt idx="962">
                  <c:v>5.2085399362081155</c:v>
                </c:pt>
                <c:pt idx="963">
                  <c:v>5.2454507697133508</c:v>
                </c:pt>
                <c:pt idx="964">
                  <c:v>5.2835509409753856</c:v>
                </c:pt>
                <c:pt idx="965">
                  <c:v>5.3229168105680822</c:v>
                </c:pt>
                <c:pt idx="966">
                  <c:v>5.3636319792736487</c:v>
                </c:pt>
                <c:pt idx="967">
                  <c:v>5.4057882113241824</c:v>
                </c:pt>
                <c:pt idx="968">
                  <c:v>5.449486507498607</c:v>
                </c:pt>
                <c:pt idx="969">
                  <c:v>5.4948383579507576</c:v>
                </c:pt>
                <c:pt idx="970">
                  <c:v>5.541967211779335</c:v>
                </c:pt>
                <c:pt idx="971">
                  <c:v>5.5910102094933265</c:v>
                </c:pt>
                <c:pt idx="972">
                  <c:v>5.6421202363275826</c:v>
                </c:pt>
                <c:pt idx="973">
                  <c:v>5.6954683697249173</c:v>
                </c:pt>
                <c:pt idx="974">
                  <c:v>5.7512468144723456</c:v>
                </c:pt>
                <c:pt idx="975">
                  <c:v>5.8096724457136935</c:v>
                </c:pt>
                <c:pt idx="976">
                  <c:v>5.8709911158531591</c:v>
                </c:pt>
                <c:pt idx="977">
                  <c:v>5.9354829298038823</c:v>
                </c:pt>
                <c:pt idx="978">
                  <c:v>6.0034687593527156</c:v>
                </c:pt>
                <c:pt idx="979">
                  <c:v>6.0753183593596436</c:v>
                </c:pt>
                <c:pt idx="980">
                  <c:v>6.1514605777330091</c:v>
                </c:pt>
                <c:pt idx="981">
                  <c:v>6.232396335446369</c:v>
                </c:pt>
                <c:pt idx="982">
                  <c:v>6.3187153200738164</c:v>
                </c:pt>
                <c:pt idx="983">
                  <c:v>6.4111177306169873</c:v>
                </c:pt>
                <c:pt idx="984">
                  <c:v>6.5104430047190665</c:v>
                </c:pt>
                <c:pt idx="985">
                  <c:v>6.6177083717021743</c:v>
                </c:pt>
                <c:pt idx="986">
                  <c:v>6.7341615120184972</c:v>
                </c:pt>
                <c:pt idx="987">
                  <c:v>6.8613539296436903</c:v>
                </c:pt>
                <c:pt idx="988">
                  <c:v>7.0012455251222132</c:v>
                </c:pt>
                <c:pt idx="989">
                  <c:v>7.1563575627888891</c:v>
                </c:pt>
                <c:pt idx="990">
                  <c:v>7.3300032853736363</c:v>
                </c:pt>
                <c:pt idx="991">
                  <c:v>7.5266481524400151</c:v>
                </c:pt>
                <c:pt idx="992">
                  <c:v>7.7524969170703102</c:v>
                </c:pt>
                <c:pt idx="993">
                  <c:v>8.016500965179107</c:v>
                </c:pt>
                <c:pt idx="994">
                  <c:v>8.3322012139114747</c:v>
                </c:pt>
                <c:pt idx="995">
                  <c:v>8.7213884909838946</c:v>
                </c:pt>
                <c:pt idx="996">
                  <c:v>9.2222169919993249</c:v>
                </c:pt>
                <c:pt idx="997">
                  <c:v>9.9102096684844607</c:v>
                </c:pt>
                <c:pt idx="998">
                  <c:v>10.967499077145535</c:v>
                </c:pt>
                <c:pt idx="999">
                  <c:v>13.042282283195043</c:v>
                </c:pt>
              </c:numCache>
            </c:numRef>
          </c:yVal>
          <c:smooth val="0"/>
        </c:ser>
        <c:ser>
          <c:idx val="1"/>
          <c:order val="1"/>
          <c:marker>
            <c:symbol val="none"/>
          </c:marker>
          <c:xVal>
            <c:numRef>
              <c:f>APropertiesDimless!$W$7:$W$1007</c:f>
              <c:numCache>
                <c:formatCode>0.000</c:formatCode>
                <c:ptCount val="1001"/>
                <c:pt idx="0">
                  <c:v>0</c:v>
                </c:pt>
                <c:pt idx="1">
                  <c:v>1E-3</c:v>
                </c:pt>
                <c:pt idx="2">
                  <c:v>2E-3</c:v>
                </c:pt>
                <c:pt idx="3">
                  <c:v>3.0000000000000001E-3</c:v>
                </c:pt>
                <c:pt idx="4">
                  <c:v>4.0000000000000001E-3</c:v>
                </c:pt>
                <c:pt idx="5">
                  <c:v>5.0000000000000001E-3</c:v>
                </c:pt>
                <c:pt idx="6">
                  <c:v>6.0000000000000001E-3</c:v>
                </c:pt>
                <c:pt idx="7">
                  <c:v>7.0000000000000001E-3</c:v>
                </c:pt>
                <c:pt idx="8">
                  <c:v>8.0000000000000002E-3</c:v>
                </c:pt>
                <c:pt idx="9">
                  <c:v>8.9999999999999993E-3</c:v>
                </c:pt>
                <c:pt idx="10">
                  <c:v>0.01</c:v>
                </c:pt>
                <c:pt idx="11">
                  <c:v>1.0999999999999999E-2</c:v>
                </c:pt>
                <c:pt idx="12">
                  <c:v>1.2E-2</c:v>
                </c:pt>
                <c:pt idx="13">
                  <c:v>1.2999999999999999E-2</c:v>
                </c:pt>
                <c:pt idx="14">
                  <c:v>1.4E-2</c:v>
                </c:pt>
                <c:pt idx="15">
                  <c:v>1.4999999999999999E-2</c:v>
                </c:pt>
                <c:pt idx="16">
                  <c:v>1.6E-2</c:v>
                </c:pt>
                <c:pt idx="17">
                  <c:v>1.7000000000000001E-2</c:v>
                </c:pt>
                <c:pt idx="18">
                  <c:v>1.7999999999999999E-2</c:v>
                </c:pt>
                <c:pt idx="19">
                  <c:v>1.9E-2</c:v>
                </c:pt>
                <c:pt idx="20">
                  <c:v>0.02</c:v>
                </c:pt>
                <c:pt idx="21">
                  <c:v>2.1000000000000001E-2</c:v>
                </c:pt>
                <c:pt idx="22">
                  <c:v>2.1999999999999999E-2</c:v>
                </c:pt>
                <c:pt idx="23">
                  <c:v>2.3E-2</c:v>
                </c:pt>
                <c:pt idx="24">
                  <c:v>2.4E-2</c:v>
                </c:pt>
                <c:pt idx="25">
                  <c:v>2.5000000000000001E-2</c:v>
                </c:pt>
                <c:pt idx="26">
                  <c:v>2.5999999999999999E-2</c:v>
                </c:pt>
                <c:pt idx="27">
                  <c:v>2.7E-2</c:v>
                </c:pt>
                <c:pt idx="28">
                  <c:v>2.8000000000000001E-2</c:v>
                </c:pt>
                <c:pt idx="29">
                  <c:v>2.9000000000000001E-2</c:v>
                </c:pt>
                <c:pt idx="30">
                  <c:v>0.03</c:v>
                </c:pt>
                <c:pt idx="31">
                  <c:v>3.1E-2</c:v>
                </c:pt>
                <c:pt idx="32">
                  <c:v>3.2000000000000001E-2</c:v>
                </c:pt>
                <c:pt idx="33">
                  <c:v>3.3000000000000002E-2</c:v>
                </c:pt>
                <c:pt idx="34">
                  <c:v>3.4000000000000002E-2</c:v>
                </c:pt>
                <c:pt idx="35">
                  <c:v>3.5000000000000003E-2</c:v>
                </c:pt>
                <c:pt idx="36">
                  <c:v>3.5999999999999997E-2</c:v>
                </c:pt>
                <c:pt idx="37">
                  <c:v>3.6999999999999998E-2</c:v>
                </c:pt>
                <c:pt idx="38">
                  <c:v>3.7999999999999999E-2</c:v>
                </c:pt>
                <c:pt idx="39">
                  <c:v>3.9E-2</c:v>
                </c:pt>
                <c:pt idx="40">
                  <c:v>0.04</c:v>
                </c:pt>
                <c:pt idx="41">
                  <c:v>4.1000000000000002E-2</c:v>
                </c:pt>
                <c:pt idx="42">
                  <c:v>4.2000000000000003E-2</c:v>
                </c:pt>
                <c:pt idx="43">
                  <c:v>4.2999999999999997E-2</c:v>
                </c:pt>
                <c:pt idx="44">
                  <c:v>4.3999999999999997E-2</c:v>
                </c:pt>
                <c:pt idx="45">
                  <c:v>4.4999999999999998E-2</c:v>
                </c:pt>
                <c:pt idx="46">
                  <c:v>4.5999999999999999E-2</c:v>
                </c:pt>
                <c:pt idx="47">
                  <c:v>4.7E-2</c:v>
                </c:pt>
                <c:pt idx="48">
                  <c:v>4.8000000000000001E-2</c:v>
                </c:pt>
                <c:pt idx="49">
                  <c:v>4.9000000000000002E-2</c:v>
                </c:pt>
                <c:pt idx="50">
                  <c:v>0.05</c:v>
                </c:pt>
                <c:pt idx="51">
                  <c:v>5.0999999999999997E-2</c:v>
                </c:pt>
                <c:pt idx="52">
                  <c:v>5.1999999999999998E-2</c:v>
                </c:pt>
                <c:pt idx="53">
                  <c:v>5.2999999999999999E-2</c:v>
                </c:pt>
                <c:pt idx="54">
                  <c:v>5.3999999999999999E-2</c:v>
                </c:pt>
                <c:pt idx="55">
                  <c:v>5.5E-2</c:v>
                </c:pt>
                <c:pt idx="56">
                  <c:v>5.6000000000000001E-2</c:v>
                </c:pt>
                <c:pt idx="57">
                  <c:v>5.7000000000000002E-2</c:v>
                </c:pt>
                <c:pt idx="58">
                  <c:v>5.8000000000000003E-2</c:v>
                </c:pt>
                <c:pt idx="59">
                  <c:v>5.8999999999999997E-2</c:v>
                </c:pt>
                <c:pt idx="60">
                  <c:v>0.06</c:v>
                </c:pt>
                <c:pt idx="61">
                  <c:v>6.0999999999999999E-2</c:v>
                </c:pt>
                <c:pt idx="62">
                  <c:v>6.2E-2</c:v>
                </c:pt>
                <c:pt idx="63">
                  <c:v>6.3E-2</c:v>
                </c:pt>
                <c:pt idx="64">
                  <c:v>6.4000000000000001E-2</c:v>
                </c:pt>
                <c:pt idx="65">
                  <c:v>6.5000000000000002E-2</c:v>
                </c:pt>
                <c:pt idx="66">
                  <c:v>6.6000000000000003E-2</c:v>
                </c:pt>
                <c:pt idx="67">
                  <c:v>6.7000000000000004E-2</c:v>
                </c:pt>
                <c:pt idx="68">
                  <c:v>6.8000000000000005E-2</c:v>
                </c:pt>
                <c:pt idx="69">
                  <c:v>6.9000000000000006E-2</c:v>
                </c:pt>
                <c:pt idx="70">
                  <c:v>7.0000000000000007E-2</c:v>
                </c:pt>
                <c:pt idx="71">
                  <c:v>7.0999999999999994E-2</c:v>
                </c:pt>
                <c:pt idx="72">
                  <c:v>7.1999999999999995E-2</c:v>
                </c:pt>
                <c:pt idx="73">
                  <c:v>7.2999999999999995E-2</c:v>
                </c:pt>
                <c:pt idx="74">
                  <c:v>7.3999999999999996E-2</c:v>
                </c:pt>
                <c:pt idx="75">
                  <c:v>7.4999999999999997E-2</c:v>
                </c:pt>
                <c:pt idx="76">
                  <c:v>7.5999999999999998E-2</c:v>
                </c:pt>
                <c:pt idx="77">
                  <c:v>7.6999999999999999E-2</c:v>
                </c:pt>
                <c:pt idx="78">
                  <c:v>7.8E-2</c:v>
                </c:pt>
                <c:pt idx="79">
                  <c:v>7.9000000000000001E-2</c:v>
                </c:pt>
                <c:pt idx="80">
                  <c:v>0.08</c:v>
                </c:pt>
                <c:pt idx="81">
                  <c:v>8.1000000000000003E-2</c:v>
                </c:pt>
                <c:pt idx="82">
                  <c:v>8.2000000000000003E-2</c:v>
                </c:pt>
                <c:pt idx="83">
                  <c:v>8.3000000000000004E-2</c:v>
                </c:pt>
                <c:pt idx="84">
                  <c:v>8.4000000000000005E-2</c:v>
                </c:pt>
                <c:pt idx="85">
                  <c:v>8.5000000000000006E-2</c:v>
                </c:pt>
                <c:pt idx="86">
                  <c:v>8.5999999999999993E-2</c:v>
                </c:pt>
                <c:pt idx="87">
                  <c:v>8.6999999999999994E-2</c:v>
                </c:pt>
                <c:pt idx="88">
                  <c:v>8.7999999999999995E-2</c:v>
                </c:pt>
                <c:pt idx="89">
                  <c:v>8.8999999999999996E-2</c:v>
                </c:pt>
                <c:pt idx="90">
                  <c:v>0.09</c:v>
                </c:pt>
                <c:pt idx="91">
                  <c:v>9.0999999999999998E-2</c:v>
                </c:pt>
                <c:pt idx="92">
                  <c:v>9.1999999999999998E-2</c:v>
                </c:pt>
                <c:pt idx="93">
                  <c:v>9.2999999999999999E-2</c:v>
                </c:pt>
                <c:pt idx="94">
                  <c:v>9.4E-2</c:v>
                </c:pt>
                <c:pt idx="95">
                  <c:v>9.5000000000000001E-2</c:v>
                </c:pt>
                <c:pt idx="96">
                  <c:v>9.6000000000000002E-2</c:v>
                </c:pt>
                <c:pt idx="97">
                  <c:v>9.7000000000000003E-2</c:v>
                </c:pt>
                <c:pt idx="98">
                  <c:v>9.8000000000000004E-2</c:v>
                </c:pt>
                <c:pt idx="99">
                  <c:v>9.9000000000000005E-2</c:v>
                </c:pt>
                <c:pt idx="100">
                  <c:v>0.1</c:v>
                </c:pt>
                <c:pt idx="101">
                  <c:v>0.10100000000000001</c:v>
                </c:pt>
                <c:pt idx="102">
                  <c:v>0.10199999999999999</c:v>
                </c:pt>
                <c:pt idx="103">
                  <c:v>0.10299999999999999</c:v>
                </c:pt>
                <c:pt idx="104">
                  <c:v>0.104</c:v>
                </c:pt>
                <c:pt idx="105">
                  <c:v>0.105</c:v>
                </c:pt>
                <c:pt idx="106">
                  <c:v>0.106</c:v>
                </c:pt>
                <c:pt idx="107">
                  <c:v>0.107</c:v>
                </c:pt>
                <c:pt idx="108">
                  <c:v>0.108</c:v>
                </c:pt>
                <c:pt idx="109">
                  <c:v>0.109</c:v>
                </c:pt>
                <c:pt idx="110">
                  <c:v>0.11</c:v>
                </c:pt>
                <c:pt idx="111">
                  <c:v>0.111</c:v>
                </c:pt>
                <c:pt idx="112">
                  <c:v>0.112</c:v>
                </c:pt>
                <c:pt idx="113">
                  <c:v>0.113</c:v>
                </c:pt>
                <c:pt idx="114">
                  <c:v>0.114</c:v>
                </c:pt>
                <c:pt idx="115">
                  <c:v>0.115</c:v>
                </c:pt>
                <c:pt idx="116">
                  <c:v>0.11600000000000001</c:v>
                </c:pt>
                <c:pt idx="117">
                  <c:v>0.11700000000000001</c:v>
                </c:pt>
                <c:pt idx="118">
                  <c:v>0.11799999999999999</c:v>
                </c:pt>
                <c:pt idx="119">
                  <c:v>0.11899999999999999</c:v>
                </c:pt>
                <c:pt idx="120">
                  <c:v>0.12</c:v>
                </c:pt>
                <c:pt idx="121">
                  <c:v>0.121</c:v>
                </c:pt>
                <c:pt idx="122">
                  <c:v>0.122</c:v>
                </c:pt>
                <c:pt idx="123">
                  <c:v>0.123</c:v>
                </c:pt>
                <c:pt idx="124">
                  <c:v>0.124</c:v>
                </c:pt>
                <c:pt idx="125">
                  <c:v>0.125</c:v>
                </c:pt>
                <c:pt idx="126">
                  <c:v>0.126</c:v>
                </c:pt>
                <c:pt idx="127">
                  <c:v>0.127</c:v>
                </c:pt>
                <c:pt idx="128">
                  <c:v>0.128</c:v>
                </c:pt>
                <c:pt idx="129">
                  <c:v>0.129</c:v>
                </c:pt>
                <c:pt idx="130">
                  <c:v>0.13</c:v>
                </c:pt>
                <c:pt idx="131">
                  <c:v>0.13100000000000001</c:v>
                </c:pt>
                <c:pt idx="132">
                  <c:v>0.13200000000000001</c:v>
                </c:pt>
                <c:pt idx="133">
                  <c:v>0.13300000000000001</c:v>
                </c:pt>
                <c:pt idx="134">
                  <c:v>0.13400000000000001</c:v>
                </c:pt>
                <c:pt idx="135">
                  <c:v>0.13500000000000001</c:v>
                </c:pt>
                <c:pt idx="136">
                  <c:v>0.13600000000000001</c:v>
                </c:pt>
                <c:pt idx="137">
                  <c:v>0.13700000000000001</c:v>
                </c:pt>
                <c:pt idx="138">
                  <c:v>0.13800000000000001</c:v>
                </c:pt>
                <c:pt idx="139">
                  <c:v>0.13900000000000001</c:v>
                </c:pt>
                <c:pt idx="140">
                  <c:v>0.14000000000000001</c:v>
                </c:pt>
                <c:pt idx="141">
                  <c:v>0.14099999999999999</c:v>
                </c:pt>
                <c:pt idx="142">
                  <c:v>0.14199999999999999</c:v>
                </c:pt>
                <c:pt idx="143">
                  <c:v>0.14299999999999999</c:v>
                </c:pt>
                <c:pt idx="144">
                  <c:v>0.14399999999999999</c:v>
                </c:pt>
                <c:pt idx="145">
                  <c:v>0.14499999999999999</c:v>
                </c:pt>
                <c:pt idx="146">
                  <c:v>0.14599999999999999</c:v>
                </c:pt>
                <c:pt idx="147">
                  <c:v>0.14699999999999999</c:v>
                </c:pt>
                <c:pt idx="148">
                  <c:v>0.14799999999999999</c:v>
                </c:pt>
                <c:pt idx="149">
                  <c:v>0.14899999999999999</c:v>
                </c:pt>
                <c:pt idx="150">
                  <c:v>0.15</c:v>
                </c:pt>
                <c:pt idx="151">
                  <c:v>0.151</c:v>
                </c:pt>
                <c:pt idx="152">
                  <c:v>0.152</c:v>
                </c:pt>
                <c:pt idx="153">
                  <c:v>0.153</c:v>
                </c:pt>
                <c:pt idx="154">
                  <c:v>0.154</c:v>
                </c:pt>
                <c:pt idx="155">
                  <c:v>0.155</c:v>
                </c:pt>
                <c:pt idx="156">
                  <c:v>0.156</c:v>
                </c:pt>
                <c:pt idx="157">
                  <c:v>0.157</c:v>
                </c:pt>
                <c:pt idx="158">
                  <c:v>0.158</c:v>
                </c:pt>
                <c:pt idx="159">
                  <c:v>0.159</c:v>
                </c:pt>
                <c:pt idx="160">
                  <c:v>0.16</c:v>
                </c:pt>
                <c:pt idx="161">
                  <c:v>0.161</c:v>
                </c:pt>
                <c:pt idx="162">
                  <c:v>0.16200000000000001</c:v>
                </c:pt>
                <c:pt idx="163">
                  <c:v>0.16300000000000001</c:v>
                </c:pt>
                <c:pt idx="164">
                  <c:v>0.16400000000000001</c:v>
                </c:pt>
                <c:pt idx="165">
                  <c:v>0.16500000000000001</c:v>
                </c:pt>
                <c:pt idx="166">
                  <c:v>0.16600000000000001</c:v>
                </c:pt>
                <c:pt idx="167">
                  <c:v>0.16700000000000001</c:v>
                </c:pt>
                <c:pt idx="168">
                  <c:v>0.16800000000000001</c:v>
                </c:pt>
                <c:pt idx="169">
                  <c:v>0.16900000000000001</c:v>
                </c:pt>
                <c:pt idx="170">
                  <c:v>0.17</c:v>
                </c:pt>
                <c:pt idx="171">
                  <c:v>0.17100000000000001</c:v>
                </c:pt>
                <c:pt idx="172">
                  <c:v>0.17199999999999999</c:v>
                </c:pt>
                <c:pt idx="173">
                  <c:v>0.17299999999999999</c:v>
                </c:pt>
                <c:pt idx="174">
                  <c:v>0.17399999999999999</c:v>
                </c:pt>
                <c:pt idx="175">
                  <c:v>0.17499999999999999</c:v>
                </c:pt>
                <c:pt idx="176">
                  <c:v>0.17599999999999999</c:v>
                </c:pt>
                <c:pt idx="177">
                  <c:v>0.17699999999999999</c:v>
                </c:pt>
                <c:pt idx="178">
                  <c:v>0.17799999999999999</c:v>
                </c:pt>
                <c:pt idx="179">
                  <c:v>0.17899999999999999</c:v>
                </c:pt>
                <c:pt idx="180">
                  <c:v>0.18</c:v>
                </c:pt>
                <c:pt idx="181">
                  <c:v>0.18099999999999999</c:v>
                </c:pt>
                <c:pt idx="182">
                  <c:v>0.182</c:v>
                </c:pt>
                <c:pt idx="183">
                  <c:v>0.183</c:v>
                </c:pt>
                <c:pt idx="184">
                  <c:v>0.184</c:v>
                </c:pt>
                <c:pt idx="185">
                  <c:v>0.185</c:v>
                </c:pt>
                <c:pt idx="186">
                  <c:v>0.186</c:v>
                </c:pt>
                <c:pt idx="187">
                  <c:v>0.187</c:v>
                </c:pt>
                <c:pt idx="188">
                  <c:v>0.188</c:v>
                </c:pt>
                <c:pt idx="189">
                  <c:v>0.189</c:v>
                </c:pt>
                <c:pt idx="190">
                  <c:v>0.19</c:v>
                </c:pt>
                <c:pt idx="191">
                  <c:v>0.191</c:v>
                </c:pt>
                <c:pt idx="192">
                  <c:v>0.192</c:v>
                </c:pt>
                <c:pt idx="193">
                  <c:v>0.193</c:v>
                </c:pt>
                <c:pt idx="194">
                  <c:v>0.19400000000000001</c:v>
                </c:pt>
                <c:pt idx="195">
                  <c:v>0.19500000000000001</c:v>
                </c:pt>
                <c:pt idx="196">
                  <c:v>0.19600000000000001</c:v>
                </c:pt>
                <c:pt idx="197">
                  <c:v>0.19700000000000001</c:v>
                </c:pt>
                <c:pt idx="198">
                  <c:v>0.19800000000000001</c:v>
                </c:pt>
                <c:pt idx="199">
                  <c:v>0.19900000000000001</c:v>
                </c:pt>
                <c:pt idx="200">
                  <c:v>0.2</c:v>
                </c:pt>
                <c:pt idx="201">
                  <c:v>0.20100000000000001</c:v>
                </c:pt>
                <c:pt idx="202">
                  <c:v>0.20200000000000001</c:v>
                </c:pt>
                <c:pt idx="203">
                  <c:v>0.20300000000000001</c:v>
                </c:pt>
                <c:pt idx="204">
                  <c:v>0.20399999999999999</c:v>
                </c:pt>
                <c:pt idx="205">
                  <c:v>0.20499999999999999</c:v>
                </c:pt>
                <c:pt idx="206">
                  <c:v>0.20599999999999999</c:v>
                </c:pt>
                <c:pt idx="207">
                  <c:v>0.20699999999999999</c:v>
                </c:pt>
                <c:pt idx="208">
                  <c:v>0.20799999999999999</c:v>
                </c:pt>
                <c:pt idx="209">
                  <c:v>0.20899999999999999</c:v>
                </c:pt>
                <c:pt idx="210">
                  <c:v>0.21</c:v>
                </c:pt>
                <c:pt idx="211">
                  <c:v>0.21099999999999999</c:v>
                </c:pt>
                <c:pt idx="212">
                  <c:v>0.21199999999999999</c:v>
                </c:pt>
                <c:pt idx="213">
                  <c:v>0.21299999999999999</c:v>
                </c:pt>
                <c:pt idx="214">
                  <c:v>0.214</c:v>
                </c:pt>
                <c:pt idx="215">
                  <c:v>0.215</c:v>
                </c:pt>
                <c:pt idx="216">
                  <c:v>0.216</c:v>
                </c:pt>
                <c:pt idx="217">
                  <c:v>0.217</c:v>
                </c:pt>
                <c:pt idx="218">
                  <c:v>0.218</c:v>
                </c:pt>
                <c:pt idx="219">
                  <c:v>0.219</c:v>
                </c:pt>
                <c:pt idx="220">
                  <c:v>0.22</c:v>
                </c:pt>
                <c:pt idx="221">
                  <c:v>0.221</c:v>
                </c:pt>
                <c:pt idx="222">
                  <c:v>0.222</c:v>
                </c:pt>
                <c:pt idx="223">
                  <c:v>0.223</c:v>
                </c:pt>
                <c:pt idx="224">
                  <c:v>0.224</c:v>
                </c:pt>
                <c:pt idx="225">
                  <c:v>0.22500000000000001</c:v>
                </c:pt>
                <c:pt idx="226">
                  <c:v>0.22600000000000001</c:v>
                </c:pt>
                <c:pt idx="227">
                  <c:v>0.22700000000000001</c:v>
                </c:pt>
                <c:pt idx="228">
                  <c:v>0.22800000000000001</c:v>
                </c:pt>
                <c:pt idx="229">
                  <c:v>0.22900000000000001</c:v>
                </c:pt>
                <c:pt idx="230">
                  <c:v>0.23</c:v>
                </c:pt>
                <c:pt idx="231">
                  <c:v>0.23100000000000001</c:v>
                </c:pt>
                <c:pt idx="232">
                  <c:v>0.23200000000000001</c:v>
                </c:pt>
                <c:pt idx="233">
                  <c:v>0.23300000000000001</c:v>
                </c:pt>
                <c:pt idx="234">
                  <c:v>0.23400000000000001</c:v>
                </c:pt>
                <c:pt idx="235">
                  <c:v>0.23499999999999999</c:v>
                </c:pt>
                <c:pt idx="236">
                  <c:v>0.23599999999999999</c:v>
                </c:pt>
                <c:pt idx="237">
                  <c:v>0.23699999999999999</c:v>
                </c:pt>
                <c:pt idx="238">
                  <c:v>0.23799999999999999</c:v>
                </c:pt>
                <c:pt idx="239">
                  <c:v>0.23899999999999999</c:v>
                </c:pt>
                <c:pt idx="240">
                  <c:v>0.24</c:v>
                </c:pt>
                <c:pt idx="241">
                  <c:v>0.24099999999999999</c:v>
                </c:pt>
                <c:pt idx="242">
                  <c:v>0.24199999999999999</c:v>
                </c:pt>
                <c:pt idx="243">
                  <c:v>0.24299999999999999</c:v>
                </c:pt>
                <c:pt idx="244">
                  <c:v>0.24399999999999999</c:v>
                </c:pt>
                <c:pt idx="245">
                  <c:v>0.245</c:v>
                </c:pt>
                <c:pt idx="246">
                  <c:v>0.246</c:v>
                </c:pt>
                <c:pt idx="247">
                  <c:v>0.247</c:v>
                </c:pt>
                <c:pt idx="248">
                  <c:v>0.248</c:v>
                </c:pt>
                <c:pt idx="249">
                  <c:v>0.249</c:v>
                </c:pt>
                <c:pt idx="250">
                  <c:v>0.25</c:v>
                </c:pt>
                <c:pt idx="251">
                  <c:v>0.251</c:v>
                </c:pt>
                <c:pt idx="252">
                  <c:v>0.252</c:v>
                </c:pt>
                <c:pt idx="253">
                  <c:v>0.253</c:v>
                </c:pt>
                <c:pt idx="254">
                  <c:v>0.254</c:v>
                </c:pt>
                <c:pt idx="255">
                  <c:v>0.255</c:v>
                </c:pt>
                <c:pt idx="256">
                  <c:v>0.25600000000000001</c:v>
                </c:pt>
                <c:pt idx="257">
                  <c:v>0.25700000000000001</c:v>
                </c:pt>
                <c:pt idx="258">
                  <c:v>0.25800000000000001</c:v>
                </c:pt>
                <c:pt idx="259">
                  <c:v>0.25900000000000001</c:v>
                </c:pt>
                <c:pt idx="260">
                  <c:v>0.26</c:v>
                </c:pt>
                <c:pt idx="261">
                  <c:v>0.26100000000000001</c:v>
                </c:pt>
                <c:pt idx="262">
                  <c:v>0.26200000000000001</c:v>
                </c:pt>
                <c:pt idx="263">
                  <c:v>0.26300000000000001</c:v>
                </c:pt>
                <c:pt idx="264">
                  <c:v>0.26400000000000001</c:v>
                </c:pt>
                <c:pt idx="265">
                  <c:v>0.26500000000000001</c:v>
                </c:pt>
                <c:pt idx="266">
                  <c:v>0.26600000000000001</c:v>
                </c:pt>
                <c:pt idx="267">
                  <c:v>0.26700000000000002</c:v>
                </c:pt>
                <c:pt idx="268">
                  <c:v>0.26800000000000002</c:v>
                </c:pt>
                <c:pt idx="269">
                  <c:v>0.26900000000000002</c:v>
                </c:pt>
                <c:pt idx="270">
                  <c:v>0.27</c:v>
                </c:pt>
                <c:pt idx="271">
                  <c:v>0.27100000000000002</c:v>
                </c:pt>
                <c:pt idx="272">
                  <c:v>0.27200000000000002</c:v>
                </c:pt>
                <c:pt idx="273">
                  <c:v>0.27300000000000002</c:v>
                </c:pt>
                <c:pt idx="274">
                  <c:v>0.27400000000000002</c:v>
                </c:pt>
                <c:pt idx="275">
                  <c:v>0.27500000000000002</c:v>
                </c:pt>
                <c:pt idx="276">
                  <c:v>0.27600000000000002</c:v>
                </c:pt>
                <c:pt idx="277">
                  <c:v>0.27700000000000002</c:v>
                </c:pt>
                <c:pt idx="278">
                  <c:v>0.27800000000000002</c:v>
                </c:pt>
                <c:pt idx="279">
                  <c:v>0.27900000000000003</c:v>
                </c:pt>
                <c:pt idx="280">
                  <c:v>0.28000000000000003</c:v>
                </c:pt>
                <c:pt idx="281">
                  <c:v>0.28100000000000003</c:v>
                </c:pt>
                <c:pt idx="282">
                  <c:v>0.28199999999999997</c:v>
                </c:pt>
                <c:pt idx="283">
                  <c:v>0.28299999999999997</c:v>
                </c:pt>
                <c:pt idx="284">
                  <c:v>0.28399999999999997</c:v>
                </c:pt>
                <c:pt idx="285">
                  <c:v>0.28499999999999998</c:v>
                </c:pt>
                <c:pt idx="286">
                  <c:v>0.28599999999999998</c:v>
                </c:pt>
                <c:pt idx="287">
                  <c:v>0.28699999999999998</c:v>
                </c:pt>
                <c:pt idx="288">
                  <c:v>0.28799999999999998</c:v>
                </c:pt>
                <c:pt idx="289">
                  <c:v>0.28899999999999998</c:v>
                </c:pt>
                <c:pt idx="290">
                  <c:v>0.28999999999999998</c:v>
                </c:pt>
                <c:pt idx="291">
                  <c:v>0.29099999999999998</c:v>
                </c:pt>
                <c:pt idx="292">
                  <c:v>0.29199999999999998</c:v>
                </c:pt>
                <c:pt idx="293">
                  <c:v>0.29299999999999998</c:v>
                </c:pt>
                <c:pt idx="294">
                  <c:v>0.29399999999999998</c:v>
                </c:pt>
                <c:pt idx="295">
                  <c:v>0.29499999999999998</c:v>
                </c:pt>
                <c:pt idx="296">
                  <c:v>0.29599999999999999</c:v>
                </c:pt>
                <c:pt idx="297">
                  <c:v>0.29699999999999999</c:v>
                </c:pt>
                <c:pt idx="298">
                  <c:v>0.29799999999999999</c:v>
                </c:pt>
                <c:pt idx="299">
                  <c:v>0.29899999999999999</c:v>
                </c:pt>
                <c:pt idx="300">
                  <c:v>0.3</c:v>
                </c:pt>
                <c:pt idx="301">
                  <c:v>0.30099999999999999</c:v>
                </c:pt>
                <c:pt idx="302">
                  <c:v>0.30199999999999999</c:v>
                </c:pt>
                <c:pt idx="303">
                  <c:v>0.30299999999999999</c:v>
                </c:pt>
                <c:pt idx="304">
                  <c:v>0.30399999999999999</c:v>
                </c:pt>
                <c:pt idx="305">
                  <c:v>0.30499999999999999</c:v>
                </c:pt>
                <c:pt idx="306">
                  <c:v>0.30599999999999999</c:v>
                </c:pt>
                <c:pt idx="307">
                  <c:v>0.307</c:v>
                </c:pt>
                <c:pt idx="308">
                  <c:v>0.308</c:v>
                </c:pt>
                <c:pt idx="309">
                  <c:v>0.309</c:v>
                </c:pt>
                <c:pt idx="310">
                  <c:v>0.31</c:v>
                </c:pt>
                <c:pt idx="311">
                  <c:v>0.311</c:v>
                </c:pt>
                <c:pt idx="312">
                  <c:v>0.312</c:v>
                </c:pt>
                <c:pt idx="313">
                  <c:v>0.313</c:v>
                </c:pt>
                <c:pt idx="314">
                  <c:v>0.314</c:v>
                </c:pt>
                <c:pt idx="315">
                  <c:v>0.315</c:v>
                </c:pt>
                <c:pt idx="316">
                  <c:v>0.316</c:v>
                </c:pt>
                <c:pt idx="317">
                  <c:v>0.317</c:v>
                </c:pt>
                <c:pt idx="318">
                  <c:v>0.318</c:v>
                </c:pt>
                <c:pt idx="319">
                  <c:v>0.31900000000000001</c:v>
                </c:pt>
                <c:pt idx="320">
                  <c:v>0.32</c:v>
                </c:pt>
                <c:pt idx="321">
                  <c:v>0.32100000000000001</c:v>
                </c:pt>
                <c:pt idx="322">
                  <c:v>0.32200000000000001</c:v>
                </c:pt>
                <c:pt idx="323">
                  <c:v>0.32300000000000001</c:v>
                </c:pt>
                <c:pt idx="324">
                  <c:v>0.32400000000000001</c:v>
                </c:pt>
                <c:pt idx="325">
                  <c:v>0.32500000000000001</c:v>
                </c:pt>
                <c:pt idx="326">
                  <c:v>0.32600000000000001</c:v>
                </c:pt>
                <c:pt idx="327">
                  <c:v>0.32700000000000001</c:v>
                </c:pt>
                <c:pt idx="328">
                  <c:v>0.32800000000000001</c:v>
                </c:pt>
                <c:pt idx="329">
                  <c:v>0.32900000000000001</c:v>
                </c:pt>
                <c:pt idx="330">
                  <c:v>0.33</c:v>
                </c:pt>
                <c:pt idx="331">
                  <c:v>0.33100000000000002</c:v>
                </c:pt>
                <c:pt idx="332">
                  <c:v>0.33200000000000002</c:v>
                </c:pt>
                <c:pt idx="333">
                  <c:v>0.33300000000000002</c:v>
                </c:pt>
                <c:pt idx="334">
                  <c:v>0.33400000000000002</c:v>
                </c:pt>
                <c:pt idx="335">
                  <c:v>0.33500000000000002</c:v>
                </c:pt>
                <c:pt idx="336">
                  <c:v>0.33600000000000002</c:v>
                </c:pt>
                <c:pt idx="337">
                  <c:v>0.33700000000000002</c:v>
                </c:pt>
                <c:pt idx="338">
                  <c:v>0.33800000000000002</c:v>
                </c:pt>
                <c:pt idx="339">
                  <c:v>0.33900000000000002</c:v>
                </c:pt>
                <c:pt idx="340">
                  <c:v>0.34</c:v>
                </c:pt>
                <c:pt idx="341">
                  <c:v>0.34100000000000003</c:v>
                </c:pt>
                <c:pt idx="342">
                  <c:v>0.34200000000000003</c:v>
                </c:pt>
                <c:pt idx="343">
                  <c:v>0.34300000000000003</c:v>
                </c:pt>
                <c:pt idx="344">
                  <c:v>0.34399999999999997</c:v>
                </c:pt>
                <c:pt idx="345">
                  <c:v>0.34499999999999997</c:v>
                </c:pt>
                <c:pt idx="346">
                  <c:v>0.34599999999999997</c:v>
                </c:pt>
                <c:pt idx="347">
                  <c:v>0.34699999999999998</c:v>
                </c:pt>
                <c:pt idx="348">
                  <c:v>0.34799999999999998</c:v>
                </c:pt>
                <c:pt idx="349">
                  <c:v>0.34899999999999998</c:v>
                </c:pt>
                <c:pt idx="350">
                  <c:v>0.35</c:v>
                </c:pt>
                <c:pt idx="351">
                  <c:v>0.35099999999999998</c:v>
                </c:pt>
                <c:pt idx="352">
                  <c:v>0.35199999999999998</c:v>
                </c:pt>
                <c:pt idx="353">
                  <c:v>0.35299999999999998</c:v>
                </c:pt>
                <c:pt idx="354">
                  <c:v>0.35399999999999998</c:v>
                </c:pt>
                <c:pt idx="355">
                  <c:v>0.35499999999999998</c:v>
                </c:pt>
                <c:pt idx="356">
                  <c:v>0.35599999999999998</c:v>
                </c:pt>
                <c:pt idx="357">
                  <c:v>0.35699999999999998</c:v>
                </c:pt>
                <c:pt idx="358">
                  <c:v>0.35799999999999998</c:v>
                </c:pt>
                <c:pt idx="359">
                  <c:v>0.35899999999999999</c:v>
                </c:pt>
                <c:pt idx="360">
                  <c:v>0.36</c:v>
                </c:pt>
                <c:pt idx="361">
                  <c:v>0.36099999999999999</c:v>
                </c:pt>
                <c:pt idx="362">
                  <c:v>0.36199999999999999</c:v>
                </c:pt>
                <c:pt idx="363">
                  <c:v>0.36299999999999999</c:v>
                </c:pt>
                <c:pt idx="364">
                  <c:v>0.36399999999999999</c:v>
                </c:pt>
                <c:pt idx="365">
                  <c:v>0.36499999999999999</c:v>
                </c:pt>
                <c:pt idx="366">
                  <c:v>0.36599999999999999</c:v>
                </c:pt>
                <c:pt idx="367">
                  <c:v>0.36699999999999999</c:v>
                </c:pt>
                <c:pt idx="368">
                  <c:v>0.36799999999999999</c:v>
                </c:pt>
                <c:pt idx="369">
                  <c:v>0.36899999999999999</c:v>
                </c:pt>
                <c:pt idx="370">
                  <c:v>0.37</c:v>
                </c:pt>
                <c:pt idx="371">
                  <c:v>0.371</c:v>
                </c:pt>
                <c:pt idx="372">
                  <c:v>0.372</c:v>
                </c:pt>
                <c:pt idx="373">
                  <c:v>0.373</c:v>
                </c:pt>
                <c:pt idx="374">
                  <c:v>0.374</c:v>
                </c:pt>
                <c:pt idx="375">
                  <c:v>0.375</c:v>
                </c:pt>
                <c:pt idx="376">
                  <c:v>0.376</c:v>
                </c:pt>
                <c:pt idx="377">
                  <c:v>0.377</c:v>
                </c:pt>
                <c:pt idx="378">
                  <c:v>0.378</c:v>
                </c:pt>
                <c:pt idx="379">
                  <c:v>0.379</c:v>
                </c:pt>
                <c:pt idx="380">
                  <c:v>0.38</c:v>
                </c:pt>
                <c:pt idx="381">
                  <c:v>0.38100000000000001</c:v>
                </c:pt>
                <c:pt idx="382">
                  <c:v>0.38200000000000001</c:v>
                </c:pt>
                <c:pt idx="383">
                  <c:v>0.38300000000000001</c:v>
                </c:pt>
                <c:pt idx="384">
                  <c:v>0.38400000000000001</c:v>
                </c:pt>
                <c:pt idx="385">
                  <c:v>0.38500000000000001</c:v>
                </c:pt>
                <c:pt idx="386">
                  <c:v>0.38600000000000001</c:v>
                </c:pt>
                <c:pt idx="387">
                  <c:v>0.38700000000000001</c:v>
                </c:pt>
                <c:pt idx="388">
                  <c:v>0.38800000000000001</c:v>
                </c:pt>
                <c:pt idx="389">
                  <c:v>0.38900000000000001</c:v>
                </c:pt>
                <c:pt idx="390">
                  <c:v>0.39</c:v>
                </c:pt>
                <c:pt idx="391">
                  <c:v>0.39100000000000001</c:v>
                </c:pt>
                <c:pt idx="392">
                  <c:v>0.39200000000000002</c:v>
                </c:pt>
                <c:pt idx="393">
                  <c:v>0.39300000000000002</c:v>
                </c:pt>
                <c:pt idx="394">
                  <c:v>0.39400000000000002</c:v>
                </c:pt>
                <c:pt idx="395">
                  <c:v>0.39500000000000002</c:v>
                </c:pt>
                <c:pt idx="396">
                  <c:v>0.39600000000000002</c:v>
                </c:pt>
                <c:pt idx="397">
                  <c:v>0.39700000000000002</c:v>
                </c:pt>
                <c:pt idx="398">
                  <c:v>0.39800000000000002</c:v>
                </c:pt>
                <c:pt idx="399">
                  <c:v>0.39900000000000002</c:v>
                </c:pt>
                <c:pt idx="400">
                  <c:v>0.4</c:v>
                </c:pt>
                <c:pt idx="401">
                  <c:v>0.40100000000000002</c:v>
                </c:pt>
                <c:pt idx="402">
                  <c:v>0.40200000000000002</c:v>
                </c:pt>
                <c:pt idx="403">
                  <c:v>0.40300000000000002</c:v>
                </c:pt>
                <c:pt idx="404">
                  <c:v>0.40400000000000003</c:v>
                </c:pt>
                <c:pt idx="405">
                  <c:v>0.40500000000000003</c:v>
                </c:pt>
                <c:pt idx="406">
                  <c:v>0.40600000000000003</c:v>
                </c:pt>
                <c:pt idx="407">
                  <c:v>0.40699999999999997</c:v>
                </c:pt>
                <c:pt idx="408">
                  <c:v>0.40799999999999997</c:v>
                </c:pt>
                <c:pt idx="409">
                  <c:v>0.40899999999999997</c:v>
                </c:pt>
                <c:pt idx="410">
                  <c:v>0.41</c:v>
                </c:pt>
                <c:pt idx="411">
                  <c:v>0.41099999999999998</c:v>
                </c:pt>
                <c:pt idx="412">
                  <c:v>0.41199999999999998</c:v>
                </c:pt>
                <c:pt idx="413">
                  <c:v>0.41299999999999998</c:v>
                </c:pt>
                <c:pt idx="414">
                  <c:v>0.41399999999999998</c:v>
                </c:pt>
                <c:pt idx="415">
                  <c:v>0.41499999999999998</c:v>
                </c:pt>
                <c:pt idx="416">
                  <c:v>0.41599999999999998</c:v>
                </c:pt>
                <c:pt idx="417">
                  <c:v>0.41699999999999998</c:v>
                </c:pt>
                <c:pt idx="418">
                  <c:v>0.41799999999999998</c:v>
                </c:pt>
                <c:pt idx="419">
                  <c:v>0.41899999999999998</c:v>
                </c:pt>
                <c:pt idx="420">
                  <c:v>0.42</c:v>
                </c:pt>
                <c:pt idx="421">
                  <c:v>0.42099999999999999</c:v>
                </c:pt>
                <c:pt idx="422">
                  <c:v>0.42199999999999999</c:v>
                </c:pt>
                <c:pt idx="423">
                  <c:v>0.42299999999999999</c:v>
                </c:pt>
                <c:pt idx="424">
                  <c:v>0.42399999999999999</c:v>
                </c:pt>
                <c:pt idx="425">
                  <c:v>0.42499999999999999</c:v>
                </c:pt>
                <c:pt idx="426">
                  <c:v>0.42599999999999999</c:v>
                </c:pt>
                <c:pt idx="427">
                  <c:v>0.42699999999999999</c:v>
                </c:pt>
                <c:pt idx="428">
                  <c:v>0.42799999999999999</c:v>
                </c:pt>
                <c:pt idx="429">
                  <c:v>0.42899999999999999</c:v>
                </c:pt>
                <c:pt idx="430">
                  <c:v>0.43</c:v>
                </c:pt>
                <c:pt idx="431">
                  <c:v>0.43099999999999999</c:v>
                </c:pt>
                <c:pt idx="432">
                  <c:v>0.432</c:v>
                </c:pt>
                <c:pt idx="433">
                  <c:v>0.433</c:v>
                </c:pt>
                <c:pt idx="434">
                  <c:v>0.434</c:v>
                </c:pt>
                <c:pt idx="435">
                  <c:v>0.435</c:v>
                </c:pt>
                <c:pt idx="436">
                  <c:v>0.436</c:v>
                </c:pt>
                <c:pt idx="437">
                  <c:v>0.437</c:v>
                </c:pt>
                <c:pt idx="438">
                  <c:v>0.438</c:v>
                </c:pt>
                <c:pt idx="439">
                  <c:v>0.439</c:v>
                </c:pt>
                <c:pt idx="440">
                  <c:v>0.44</c:v>
                </c:pt>
                <c:pt idx="441">
                  <c:v>0.441</c:v>
                </c:pt>
                <c:pt idx="442">
                  <c:v>0.442</c:v>
                </c:pt>
                <c:pt idx="443">
                  <c:v>0.443</c:v>
                </c:pt>
                <c:pt idx="444">
                  <c:v>0.44400000000000001</c:v>
                </c:pt>
                <c:pt idx="445">
                  <c:v>0.44500000000000001</c:v>
                </c:pt>
                <c:pt idx="446">
                  <c:v>0.44600000000000001</c:v>
                </c:pt>
                <c:pt idx="447">
                  <c:v>0.44700000000000001</c:v>
                </c:pt>
                <c:pt idx="448">
                  <c:v>0.44800000000000001</c:v>
                </c:pt>
                <c:pt idx="449">
                  <c:v>0.44900000000000001</c:v>
                </c:pt>
                <c:pt idx="450">
                  <c:v>0.45</c:v>
                </c:pt>
                <c:pt idx="451">
                  <c:v>0.45100000000000001</c:v>
                </c:pt>
                <c:pt idx="452">
                  <c:v>0.45200000000000001</c:v>
                </c:pt>
                <c:pt idx="453">
                  <c:v>0.45300000000000001</c:v>
                </c:pt>
                <c:pt idx="454">
                  <c:v>0.45400000000000001</c:v>
                </c:pt>
                <c:pt idx="455">
                  <c:v>0.45500000000000002</c:v>
                </c:pt>
                <c:pt idx="456">
                  <c:v>0.45600000000000002</c:v>
                </c:pt>
                <c:pt idx="457">
                  <c:v>0.45700000000000002</c:v>
                </c:pt>
                <c:pt idx="458">
                  <c:v>0.45800000000000002</c:v>
                </c:pt>
                <c:pt idx="459">
                  <c:v>0.45900000000000002</c:v>
                </c:pt>
                <c:pt idx="460">
                  <c:v>0.46</c:v>
                </c:pt>
                <c:pt idx="461">
                  <c:v>0.46100000000000002</c:v>
                </c:pt>
                <c:pt idx="462">
                  <c:v>0.46200000000000002</c:v>
                </c:pt>
                <c:pt idx="463">
                  <c:v>0.46300000000000002</c:v>
                </c:pt>
                <c:pt idx="464">
                  <c:v>0.46400000000000002</c:v>
                </c:pt>
                <c:pt idx="465">
                  <c:v>0.46500000000000002</c:v>
                </c:pt>
                <c:pt idx="466">
                  <c:v>0.46600000000000003</c:v>
                </c:pt>
                <c:pt idx="467">
                  <c:v>0.46700000000000003</c:v>
                </c:pt>
                <c:pt idx="468">
                  <c:v>0.46800000000000003</c:v>
                </c:pt>
                <c:pt idx="469">
                  <c:v>0.46899999999999997</c:v>
                </c:pt>
                <c:pt idx="470">
                  <c:v>0.47</c:v>
                </c:pt>
                <c:pt idx="471">
                  <c:v>0.47099999999999997</c:v>
                </c:pt>
                <c:pt idx="472">
                  <c:v>0.47199999999999998</c:v>
                </c:pt>
                <c:pt idx="473">
                  <c:v>0.47299999999999998</c:v>
                </c:pt>
                <c:pt idx="474">
                  <c:v>0.47399999999999998</c:v>
                </c:pt>
                <c:pt idx="475">
                  <c:v>0.47499999999999998</c:v>
                </c:pt>
                <c:pt idx="476">
                  <c:v>0.47599999999999998</c:v>
                </c:pt>
                <c:pt idx="477">
                  <c:v>0.47699999999999998</c:v>
                </c:pt>
                <c:pt idx="478">
                  <c:v>0.47799999999999998</c:v>
                </c:pt>
                <c:pt idx="479">
                  <c:v>0.47899999999999998</c:v>
                </c:pt>
                <c:pt idx="480">
                  <c:v>0.48</c:v>
                </c:pt>
                <c:pt idx="481">
                  <c:v>0.48099999999999998</c:v>
                </c:pt>
                <c:pt idx="482">
                  <c:v>0.48199999999999998</c:v>
                </c:pt>
                <c:pt idx="483">
                  <c:v>0.48299999999999998</c:v>
                </c:pt>
                <c:pt idx="484">
                  <c:v>0.48399999999999999</c:v>
                </c:pt>
                <c:pt idx="485">
                  <c:v>0.48499999999999999</c:v>
                </c:pt>
                <c:pt idx="486">
                  <c:v>0.48599999999999999</c:v>
                </c:pt>
                <c:pt idx="487">
                  <c:v>0.48699999999999999</c:v>
                </c:pt>
                <c:pt idx="488">
                  <c:v>0.48799999999999999</c:v>
                </c:pt>
                <c:pt idx="489">
                  <c:v>0.48899999999999999</c:v>
                </c:pt>
                <c:pt idx="490">
                  <c:v>0.49</c:v>
                </c:pt>
                <c:pt idx="491">
                  <c:v>0.49099999999999999</c:v>
                </c:pt>
                <c:pt idx="492">
                  <c:v>0.49199999999999999</c:v>
                </c:pt>
                <c:pt idx="493">
                  <c:v>0.49299999999999999</c:v>
                </c:pt>
                <c:pt idx="494">
                  <c:v>0.49399999999999999</c:v>
                </c:pt>
                <c:pt idx="495">
                  <c:v>0.495</c:v>
                </c:pt>
                <c:pt idx="496">
                  <c:v>0.496</c:v>
                </c:pt>
                <c:pt idx="497">
                  <c:v>0.497</c:v>
                </c:pt>
                <c:pt idx="498">
                  <c:v>0.498</c:v>
                </c:pt>
                <c:pt idx="499">
                  <c:v>0.499</c:v>
                </c:pt>
                <c:pt idx="500">
                  <c:v>0.5</c:v>
                </c:pt>
                <c:pt idx="501">
                  <c:v>0.501</c:v>
                </c:pt>
                <c:pt idx="502">
                  <c:v>0.502</c:v>
                </c:pt>
                <c:pt idx="503">
                  <c:v>0.503</c:v>
                </c:pt>
                <c:pt idx="504">
                  <c:v>0.504</c:v>
                </c:pt>
                <c:pt idx="505">
                  <c:v>0.505</c:v>
                </c:pt>
                <c:pt idx="506">
                  <c:v>0.50600000000000001</c:v>
                </c:pt>
                <c:pt idx="507">
                  <c:v>0.50700000000000001</c:v>
                </c:pt>
                <c:pt idx="508">
                  <c:v>0.50800000000000001</c:v>
                </c:pt>
                <c:pt idx="509">
                  <c:v>0.50900000000000001</c:v>
                </c:pt>
                <c:pt idx="510">
                  <c:v>0.51</c:v>
                </c:pt>
                <c:pt idx="511">
                  <c:v>0.51100000000000001</c:v>
                </c:pt>
                <c:pt idx="512">
                  <c:v>0.51200000000000001</c:v>
                </c:pt>
                <c:pt idx="513">
                  <c:v>0.51300000000000001</c:v>
                </c:pt>
                <c:pt idx="514">
                  <c:v>0.51400000000000001</c:v>
                </c:pt>
                <c:pt idx="515">
                  <c:v>0.51500000000000001</c:v>
                </c:pt>
                <c:pt idx="516">
                  <c:v>0.51600000000000001</c:v>
                </c:pt>
                <c:pt idx="517">
                  <c:v>0.51700000000000002</c:v>
                </c:pt>
                <c:pt idx="518">
                  <c:v>0.51800000000000002</c:v>
                </c:pt>
                <c:pt idx="519">
                  <c:v>0.51900000000000002</c:v>
                </c:pt>
                <c:pt idx="520">
                  <c:v>0.52</c:v>
                </c:pt>
                <c:pt idx="521">
                  <c:v>0.52100000000000002</c:v>
                </c:pt>
                <c:pt idx="522">
                  <c:v>0.52200000000000002</c:v>
                </c:pt>
                <c:pt idx="523">
                  <c:v>0.52300000000000002</c:v>
                </c:pt>
                <c:pt idx="524">
                  <c:v>0.52400000000000002</c:v>
                </c:pt>
                <c:pt idx="525">
                  <c:v>0.52500000000000002</c:v>
                </c:pt>
                <c:pt idx="526">
                  <c:v>0.52600000000000002</c:v>
                </c:pt>
                <c:pt idx="527">
                  <c:v>0.52700000000000002</c:v>
                </c:pt>
                <c:pt idx="528">
                  <c:v>0.52800000000000002</c:v>
                </c:pt>
                <c:pt idx="529">
                  <c:v>0.52900000000000003</c:v>
                </c:pt>
                <c:pt idx="530">
                  <c:v>0.53</c:v>
                </c:pt>
                <c:pt idx="531">
                  <c:v>0.53100000000000003</c:v>
                </c:pt>
                <c:pt idx="532">
                  <c:v>0.53200000000000003</c:v>
                </c:pt>
                <c:pt idx="533">
                  <c:v>0.53300000000000003</c:v>
                </c:pt>
                <c:pt idx="534">
                  <c:v>0.53400000000000003</c:v>
                </c:pt>
                <c:pt idx="535">
                  <c:v>0.53500000000000003</c:v>
                </c:pt>
                <c:pt idx="536">
                  <c:v>0.53600000000000003</c:v>
                </c:pt>
                <c:pt idx="537">
                  <c:v>0.53700000000000003</c:v>
                </c:pt>
                <c:pt idx="538">
                  <c:v>0.53800000000000003</c:v>
                </c:pt>
                <c:pt idx="539">
                  <c:v>0.53900000000000003</c:v>
                </c:pt>
                <c:pt idx="540">
                  <c:v>0.54</c:v>
                </c:pt>
                <c:pt idx="541">
                  <c:v>0.54100000000000004</c:v>
                </c:pt>
                <c:pt idx="542">
                  <c:v>0.54200000000000004</c:v>
                </c:pt>
                <c:pt idx="543">
                  <c:v>0.54300000000000004</c:v>
                </c:pt>
                <c:pt idx="544">
                  <c:v>0.54400000000000004</c:v>
                </c:pt>
                <c:pt idx="545">
                  <c:v>0.54500000000000004</c:v>
                </c:pt>
                <c:pt idx="546">
                  <c:v>0.54600000000000004</c:v>
                </c:pt>
                <c:pt idx="547">
                  <c:v>0.54700000000000004</c:v>
                </c:pt>
                <c:pt idx="548">
                  <c:v>0.54800000000000004</c:v>
                </c:pt>
                <c:pt idx="549">
                  <c:v>0.54900000000000004</c:v>
                </c:pt>
                <c:pt idx="550">
                  <c:v>0.55000000000000004</c:v>
                </c:pt>
                <c:pt idx="551">
                  <c:v>0.55100000000000005</c:v>
                </c:pt>
                <c:pt idx="552">
                  <c:v>0.55200000000000005</c:v>
                </c:pt>
                <c:pt idx="553">
                  <c:v>0.55300000000000005</c:v>
                </c:pt>
                <c:pt idx="554">
                  <c:v>0.55400000000000005</c:v>
                </c:pt>
                <c:pt idx="555">
                  <c:v>0.55500000000000005</c:v>
                </c:pt>
                <c:pt idx="556">
                  <c:v>0.55600000000000005</c:v>
                </c:pt>
                <c:pt idx="557">
                  <c:v>0.55700000000000005</c:v>
                </c:pt>
                <c:pt idx="558">
                  <c:v>0.55800000000000005</c:v>
                </c:pt>
                <c:pt idx="559">
                  <c:v>0.55900000000000005</c:v>
                </c:pt>
                <c:pt idx="560">
                  <c:v>0.56000000000000005</c:v>
                </c:pt>
                <c:pt idx="561">
                  <c:v>0.56100000000000005</c:v>
                </c:pt>
                <c:pt idx="562">
                  <c:v>0.56200000000000006</c:v>
                </c:pt>
                <c:pt idx="563">
                  <c:v>0.56299999999999994</c:v>
                </c:pt>
                <c:pt idx="564">
                  <c:v>0.56399999999999995</c:v>
                </c:pt>
                <c:pt idx="565">
                  <c:v>0.56499999999999995</c:v>
                </c:pt>
                <c:pt idx="566">
                  <c:v>0.56599999999999995</c:v>
                </c:pt>
                <c:pt idx="567">
                  <c:v>0.56699999999999995</c:v>
                </c:pt>
                <c:pt idx="568">
                  <c:v>0.56799999999999995</c:v>
                </c:pt>
                <c:pt idx="569">
                  <c:v>0.56899999999999995</c:v>
                </c:pt>
                <c:pt idx="570">
                  <c:v>0.56999999999999995</c:v>
                </c:pt>
                <c:pt idx="571">
                  <c:v>0.57099999999999995</c:v>
                </c:pt>
                <c:pt idx="572">
                  <c:v>0.57199999999999995</c:v>
                </c:pt>
                <c:pt idx="573">
                  <c:v>0.57299999999999995</c:v>
                </c:pt>
                <c:pt idx="574">
                  <c:v>0.57399999999999995</c:v>
                </c:pt>
                <c:pt idx="575">
                  <c:v>0.57499999999999996</c:v>
                </c:pt>
                <c:pt idx="576">
                  <c:v>0.57599999999999996</c:v>
                </c:pt>
                <c:pt idx="577">
                  <c:v>0.57699999999999996</c:v>
                </c:pt>
                <c:pt idx="578">
                  <c:v>0.57799999999999996</c:v>
                </c:pt>
                <c:pt idx="579">
                  <c:v>0.57899999999999996</c:v>
                </c:pt>
                <c:pt idx="580">
                  <c:v>0.57999999999999996</c:v>
                </c:pt>
                <c:pt idx="581">
                  <c:v>0.58099999999999996</c:v>
                </c:pt>
                <c:pt idx="582">
                  <c:v>0.58199999999999996</c:v>
                </c:pt>
                <c:pt idx="583">
                  <c:v>0.58299999999999996</c:v>
                </c:pt>
                <c:pt idx="584">
                  <c:v>0.58399999999999996</c:v>
                </c:pt>
                <c:pt idx="585">
                  <c:v>0.58499999999999996</c:v>
                </c:pt>
                <c:pt idx="586">
                  <c:v>0.58599999999999997</c:v>
                </c:pt>
                <c:pt idx="587">
                  <c:v>0.58699999999999997</c:v>
                </c:pt>
                <c:pt idx="588">
                  <c:v>0.58799999999999997</c:v>
                </c:pt>
                <c:pt idx="589">
                  <c:v>0.58899999999999997</c:v>
                </c:pt>
                <c:pt idx="590">
                  <c:v>0.59</c:v>
                </c:pt>
                <c:pt idx="591">
                  <c:v>0.59099999999999997</c:v>
                </c:pt>
                <c:pt idx="592">
                  <c:v>0.59199999999999997</c:v>
                </c:pt>
                <c:pt idx="593">
                  <c:v>0.59299999999999997</c:v>
                </c:pt>
                <c:pt idx="594">
                  <c:v>0.59399999999999997</c:v>
                </c:pt>
                <c:pt idx="595">
                  <c:v>0.59499999999999997</c:v>
                </c:pt>
                <c:pt idx="596">
                  <c:v>0.59599999999999997</c:v>
                </c:pt>
                <c:pt idx="597">
                  <c:v>0.59699999999999998</c:v>
                </c:pt>
                <c:pt idx="598">
                  <c:v>0.59799999999999998</c:v>
                </c:pt>
                <c:pt idx="599">
                  <c:v>0.59899999999999998</c:v>
                </c:pt>
                <c:pt idx="600">
                  <c:v>0.6</c:v>
                </c:pt>
                <c:pt idx="601">
                  <c:v>0.60099999999999998</c:v>
                </c:pt>
                <c:pt idx="602">
                  <c:v>0.60199999999999998</c:v>
                </c:pt>
                <c:pt idx="603">
                  <c:v>0.60299999999999998</c:v>
                </c:pt>
                <c:pt idx="604">
                  <c:v>0.60399999999999998</c:v>
                </c:pt>
                <c:pt idx="605">
                  <c:v>0.60499999999999998</c:v>
                </c:pt>
                <c:pt idx="606">
                  <c:v>0.60599999999999998</c:v>
                </c:pt>
                <c:pt idx="607">
                  <c:v>0.60699999999999998</c:v>
                </c:pt>
                <c:pt idx="608">
                  <c:v>0.60799999999999998</c:v>
                </c:pt>
                <c:pt idx="609">
                  <c:v>0.60899999999999999</c:v>
                </c:pt>
                <c:pt idx="610">
                  <c:v>0.61</c:v>
                </c:pt>
                <c:pt idx="611">
                  <c:v>0.61099999999999999</c:v>
                </c:pt>
                <c:pt idx="612">
                  <c:v>0.61199999999999999</c:v>
                </c:pt>
                <c:pt idx="613">
                  <c:v>0.61299999999999999</c:v>
                </c:pt>
                <c:pt idx="614">
                  <c:v>0.61399999999999999</c:v>
                </c:pt>
                <c:pt idx="615">
                  <c:v>0.61499999999999999</c:v>
                </c:pt>
                <c:pt idx="616">
                  <c:v>0.61599999999999999</c:v>
                </c:pt>
                <c:pt idx="617">
                  <c:v>0.61699999999999999</c:v>
                </c:pt>
                <c:pt idx="618">
                  <c:v>0.61799999999999999</c:v>
                </c:pt>
                <c:pt idx="619">
                  <c:v>0.61899999999999999</c:v>
                </c:pt>
                <c:pt idx="620">
                  <c:v>0.62</c:v>
                </c:pt>
                <c:pt idx="621">
                  <c:v>0.621</c:v>
                </c:pt>
                <c:pt idx="622">
                  <c:v>0.622</c:v>
                </c:pt>
                <c:pt idx="623">
                  <c:v>0.623</c:v>
                </c:pt>
                <c:pt idx="624">
                  <c:v>0.624</c:v>
                </c:pt>
                <c:pt idx="625">
                  <c:v>0.625</c:v>
                </c:pt>
                <c:pt idx="626">
                  <c:v>0.626</c:v>
                </c:pt>
                <c:pt idx="627">
                  <c:v>0.627</c:v>
                </c:pt>
                <c:pt idx="628">
                  <c:v>0.628</c:v>
                </c:pt>
                <c:pt idx="629">
                  <c:v>0.629</c:v>
                </c:pt>
                <c:pt idx="630">
                  <c:v>0.63</c:v>
                </c:pt>
                <c:pt idx="631">
                  <c:v>0.63100000000000001</c:v>
                </c:pt>
                <c:pt idx="632">
                  <c:v>0.63200000000000001</c:v>
                </c:pt>
                <c:pt idx="633">
                  <c:v>0.63300000000000001</c:v>
                </c:pt>
                <c:pt idx="634">
                  <c:v>0.63400000000000001</c:v>
                </c:pt>
                <c:pt idx="635">
                  <c:v>0.63500000000000001</c:v>
                </c:pt>
                <c:pt idx="636">
                  <c:v>0.63600000000000001</c:v>
                </c:pt>
                <c:pt idx="637">
                  <c:v>0.63700000000000001</c:v>
                </c:pt>
                <c:pt idx="638">
                  <c:v>0.63800000000000001</c:v>
                </c:pt>
                <c:pt idx="639">
                  <c:v>0.63900000000000001</c:v>
                </c:pt>
                <c:pt idx="640">
                  <c:v>0.64</c:v>
                </c:pt>
                <c:pt idx="641">
                  <c:v>0.64100000000000001</c:v>
                </c:pt>
                <c:pt idx="642">
                  <c:v>0.64200000000000002</c:v>
                </c:pt>
                <c:pt idx="643">
                  <c:v>0.64300000000000002</c:v>
                </c:pt>
                <c:pt idx="644">
                  <c:v>0.64400000000000002</c:v>
                </c:pt>
                <c:pt idx="645">
                  <c:v>0.64500000000000002</c:v>
                </c:pt>
                <c:pt idx="646">
                  <c:v>0.64600000000000002</c:v>
                </c:pt>
                <c:pt idx="647">
                  <c:v>0.64700000000000002</c:v>
                </c:pt>
                <c:pt idx="648">
                  <c:v>0.64800000000000002</c:v>
                </c:pt>
                <c:pt idx="649">
                  <c:v>0.64900000000000002</c:v>
                </c:pt>
                <c:pt idx="650">
                  <c:v>0.65</c:v>
                </c:pt>
                <c:pt idx="651">
                  <c:v>0.65100000000000002</c:v>
                </c:pt>
                <c:pt idx="652">
                  <c:v>0.65200000000000002</c:v>
                </c:pt>
                <c:pt idx="653">
                  <c:v>0.65300000000000002</c:v>
                </c:pt>
                <c:pt idx="654">
                  <c:v>0.65400000000000003</c:v>
                </c:pt>
                <c:pt idx="655">
                  <c:v>0.65500000000000003</c:v>
                </c:pt>
                <c:pt idx="656">
                  <c:v>0.65600000000000003</c:v>
                </c:pt>
                <c:pt idx="657">
                  <c:v>0.65700000000000003</c:v>
                </c:pt>
                <c:pt idx="658">
                  <c:v>0.65800000000000003</c:v>
                </c:pt>
                <c:pt idx="659">
                  <c:v>0.65900000000000003</c:v>
                </c:pt>
                <c:pt idx="660">
                  <c:v>0.66</c:v>
                </c:pt>
                <c:pt idx="661">
                  <c:v>0.66100000000000003</c:v>
                </c:pt>
                <c:pt idx="662">
                  <c:v>0.66200000000000003</c:v>
                </c:pt>
                <c:pt idx="663">
                  <c:v>0.66300000000000003</c:v>
                </c:pt>
                <c:pt idx="664">
                  <c:v>0.66400000000000003</c:v>
                </c:pt>
                <c:pt idx="665">
                  <c:v>0.66500000000000004</c:v>
                </c:pt>
                <c:pt idx="666">
                  <c:v>0.66600000000000004</c:v>
                </c:pt>
                <c:pt idx="667">
                  <c:v>0.66700000000000004</c:v>
                </c:pt>
                <c:pt idx="668">
                  <c:v>0.66800000000000004</c:v>
                </c:pt>
                <c:pt idx="669">
                  <c:v>0.66900000000000004</c:v>
                </c:pt>
                <c:pt idx="670">
                  <c:v>0.67</c:v>
                </c:pt>
                <c:pt idx="671">
                  <c:v>0.67100000000000004</c:v>
                </c:pt>
                <c:pt idx="672">
                  <c:v>0.67200000000000004</c:v>
                </c:pt>
                <c:pt idx="673">
                  <c:v>0.67300000000000004</c:v>
                </c:pt>
                <c:pt idx="674">
                  <c:v>0.67400000000000004</c:v>
                </c:pt>
                <c:pt idx="675">
                  <c:v>0.67500000000000004</c:v>
                </c:pt>
                <c:pt idx="676">
                  <c:v>0.67600000000000005</c:v>
                </c:pt>
                <c:pt idx="677">
                  <c:v>0.67700000000000005</c:v>
                </c:pt>
                <c:pt idx="678">
                  <c:v>0.67800000000000005</c:v>
                </c:pt>
                <c:pt idx="679">
                  <c:v>0.67900000000000005</c:v>
                </c:pt>
                <c:pt idx="680">
                  <c:v>0.68</c:v>
                </c:pt>
                <c:pt idx="681">
                  <c:v>0.68100000000000005</c:v>
                </c:pt>
                <c:pt idx="682">
                  <c:v>0.68200000000000005</c:v>
                </c:pt>
                <c:pt idx="683">
                  <c:v>0.68300000000000005</c:v>
                </c:pt>
                <c:pt idx="684">
                  <c:v>0.68400000000000005</c:v>
                </c:pt>
                <c:pt idx="685">
                  <c:v>0.68500000000000005</c:v>
                </c:pt>
                <c:pt idx="686">
                  <c:v>0.68600000000000005</c:v>
                </c:pt>
                <c:pt idx="687">
                  <c:v>0.68700000000000006</c:v>
                </c:pt>
                <c:pt idx="688">
                  <c:v>0.68799999999999994</c:v>
                </c:pt>
                <c:pt idx="689">
                  <c:v>0.68899999999999995</c:v>
                </c:pt>
                <c:pt idx="690">
                  <c:v>0.69</c:v>
                </c:pt>
                <c:pt idx="691">
                  <c:v>0.69099999999999995</c:v>
                </c:pt>
                <c:pt idx="692">
                  <c:v>0.69199999999999995</c:v>
                </c:pt>
                <c:pt idx="693">
                  <c:v>0.69299999999999995</c:v>
                </c:pt>
                <c:pt idx="694">
                  <c:v>0.69399999999999995</c:v>
                </c:pt>
                <c:pt idx="695">
                  <c:v>0.69499999999999995</c:v>
                </c:pt>
                <c:pt idx="696">
                  <c:v>0.69599999999999995</c:v>
                </c:pt>
                <c:pt idx="697">
                  <c:v>0.69699999999999995</c:v>
                </c:pt>
                <c:pt idx="698">
                  <c:v>0.69799999999999995</c:v>
                </c:pt>
                <c:pt idx="699">
                  <c:v>0.69899999999999995</c:v>
                </c:pt>
                <c:pt idx="700">
                  <c:v>0.7</c:v>
                </c:pt>
                <c:pt idx="701">
                  <c:v>0.70099999999999996</c:v>
                </c:pt>
                <c:pt idx="702">
                  <c:v>0.70199999999999996</c:v>
                </c:pt>
                <c:pt idx="703">
                  <c:v>0.70299999999999996</c:v>
                </c:pt>
                <c:pt idx="704">
                  <c:v>0.70399999999999996</c:v>
                </c:pt>
                <c:pt idx="705">
                  <c:v>0.70499999999999996</c:v>
                </c:pt>
                <c:pt idx="706">
                  <c:v>0.70599999999999996</c:v>
                </c:pt>
                <c:pt idx="707">
                  <c:v>0.70699999999999996</c:v>
                </c:pt>
                <c:pt idx="708">
                  <c:v>0.70799999999999996</c:v>
                </c:pt>
                <c:pt idx="709">
                  <c:v>0.70899999999999996</c:v>
                </c:pt>
                <c:pt idx="710">
                  <c:v>0.71</c:v>
                </c:pt>
                <c:pt idx="711">
                  <c:v>0.71099999999999997</c:v>
                </c:pt>
                <c:pt idx="712">
                  <c:v>0.71199999999999997</c:v>
                </c:pt>
                <c:pt idx="713">
                  <c:v>0.71299999999999997</c:v>
                </c:pt>
                <c:pt idx="714">
                  <c:v>0.71399999999999997</c:v>
                </c:pt>
                <c:pt idx="715">
                  <c:v>0.71499999999999997</c:v>
                </c:pt>
                <c:pt idx="716">
                  <c:v>0.71599999999999997</c:v>
                </c:pt>
                <c:pt idx="717">
                  <c:v>0.71699999999999997</c:v>
                </c:pt>
                <c:pt idx="718">
                  <c:v>0.71799999999999997</c:v>
                </c:pt>
                <c:pt idx="719">
                  <c:v>0.71899999999999997</c:v>
                </c:pt>
                <c:pt idx="720">
                  <c:v>0.72</c:v>
                </c:pt>
                <c:pt idx="721">
                  <c:v>0.72099999999999997</c:v>
                </c:pt>
                <c:pt idx="722">
                  <c:v>0.72199999999999998</c:v>
                </c:pt>
                <c:pt idx="723">
                  <c:v>0.72299999999999998</c:v>
                </c:pt>
                <c:pt idx="724">
                  <c:v>0.72399999999999998</c:v>
                </c:pt>
                <c:pt idx="725">
                  <c:v>0.72499999999999998</c:v>
                </c:pt>
                <c:pt idx="726">
                  <c:v>0.72599999999999998</c:v>
                </c:pt>
                <c:pt idx="727">
                  <c:v>0.72699999999999998</c:v>
                </c:pt>
                <c:pt idx="728">
                  <c:v>0.72799999999999998</c:v>
                </c:pt>
                <c:pt idx="729">
                  <c:v>0.72899999999999998</c:v>
                </c:pt>
                <c:pt idx="730">
                  <c:v>0.73</c:v>
                </c:pt>
                <c:pt idx="731">
                  <c:v>0.73099999999999998</c:v>
                </c:pt>
                <c:pt idx="732">
                  <c:v>0.73199999999999998</c:v>
                </c:pt>
                <c:pt idx="733">
                  <c:v>0.73299999999999998</c:v>
                </c:pt>
                <c:pt idx="734">
                  <c:v>0.73399999999999999</c:v>
                </c:pt>
                <c:pt idx="735">
                  <c:v>0.73499999999999999</c:v>
                </c:pt>
                <c:pt idx="736">
                  <c:v>0.73599999999999999</c:v>
                </c:pt>
                <c:pt idx="737">
                  <c:v>0.73699999999999999</c:v>
                </c:pt>
                <c:pt idx="738">
                  <c:v>0.73799999999999999</c:v>
                </c:pt>
                <c:pt idx="739">
                  <c:v>0.73899999999999999</c:v>
                </c:pt>
                <c:pt idx="740">
                  <c:v>0.74</c:v>
                </c:pt>
                <c:pt idx="741">
                  <c:v>0.74099999999999999</c:v>
                </c:pt>
                <c:pt idx="742">
                  <c:v>0.74199999999999999</c:v>
                </c:pt>
                <c:pt idx="743">
                  <c:v>0.74299999999999999</c:v>
                </c:pt>
                <c:pt idx="744">
                  <c:v>0.74399999999999999</c:v>
                </c:pt>
                <c:pt idx="745">
                  <c:v>0.745</c:v>
                </c:pt>
                <c:pt idx="746">
                  <c:v>0.746</c:v>
                </c:pt>
                <c:pt idx="747">
                  <c:v>0.747</c:v>
                </c:pt>
                <c:pt idx="748">
                  <c:v>0.748</c:v>
                </c:pt>
                <c:pt idx="749">
                  <c:v>0.749</c:v>
                </c:pt>
                <c:pt idx="750">
                  <c:v>0.75</c:v>
                </c:pt>
                <c:pt idx="751">
                  <c:v>0.751</c:v>
                </c:pt>
                <c:pt idx="752">
                  <c:v>0.752</c:v>
                </c:pt>
                <c:pt idx="753">
                  <c:v>0.753</c:v>
                </c:pt>
                <c:pt idx="754">
                  <c:v>0.754</c:v>
                </c:pt>
                <c:pt idx="755">
                  <c:v>0.755</c:v>
                </c:pt>
                <c:pt idx="756">
                  <c:v>0.75600000000000001</c:v>
                </c:pt>
                <c:pt idx="757">
                  <c:v>0.75700000000000001</c:v>
                </c:pt>
                <c:pt idx="758">
                  <c:v>0.75800000000000001</c:v>
                </c:pt>
                <c:pt idx="759">
                  <c:v>0.75900000000000001</c:v>
                </c:pt>
                <c:pt idx="760">
                  <c:v>0.76</c:v>
                </c:pt>
                <c:pt idx="761">
                  <c:v>0.76100000000000001</c:v>
                </c:pt>
                <c:pt idx="762">
                  <c:v>0.76200000000000001</c:v>
                </c:pt>
                <c:pt idx="763">
                  <c:v>0.76300000000000001</c:v>
                </c:pt>
                <c:pt idx="764">
                  <c:v>0.76400000000000001</c:v>
                </c:pt>
                <c:pt idx="765">
                  <c:v>0.76500000000000001</c:v>
                </c:pt>
                <c:pt idx="766">
                  <c:v>0.76600000000000001</c:v>
                </c:pt>
                <c:pt idx="767">
                  <c:v>0.76700000000000002</c:v>
                </c:pt>
                <c:pt idx="768">
                  <c:v>0.76800000000000002</c:v>
                </c:pt>
                <c:pt idx="769">
                  <c:v>0.76900000000000002</c:v>
                </c:pt>
                <c:pt idx="770">
                  <c:v>0.77</c:v>
                </c:pt>
                <c:pt idx="771">
                  <c:v>0.77100000000000002</c:v>
                </c:pt>
                <c:pt idx="772">
                  <c:v>0.77200000000000002</c:v>
                </c:pt>
                <c:pt idx="773">
                  <c:v>0.77300000000000002</c:v>
                </c:pt>
                <c:pt idx="774">
                  <c:v>0.77400000000000002</c:v>
                </c:pt>
                <c:pt idx="775">
                  <c:v>0.77500000000000002</c:v>
                </c:pt>
                <c:pt idx="776">
                  <c:v>0.77600000000000002</c:v>
                </c:pt>
                <c:pt idx="777">
                  <c:v>0.77700000000000002</c:v>
                </c:pt>
                <c:pt idx="778">
                  <c:v>0.77800000000000002</c:v>
                </c:pt>
                <c:pt idx="779">
                  <c:v>0.77900000000000003</c:v>
                </c:pt>
                <c:pt idx="780">
                  <c:v>0.78</c:v>
                </c:pt>
                <c:pt idx="781">
                  <c:v>0.78100000000000003</c:v>
                </c:pt>
                <c:pt idx="782">
                  <c:v>0.78200000000000003</c:v>
                </c:pt>
                <c:pt idx="783">
                  <c:v>0.78300000000000003</c:v>
                </c:pt>
                <c:pt idx="784">
                  <c:v>0.78400000000000003</c:v>
                </c:pt>
                <c:pt idx="785">
                  <c:v>0.78500000000000003</c:v>
                </c:pt>
                <c:pt idx="786">
                  <c:v>0.78600000000000003</c:v>
                </c:pt>
                <c:pt idx="787">
                  <c:v>0.78700000000000003</c:v>
                </c:pt>
                <c:pt idx="788">
                  <c:v>0.78800000000000003</c:v>
                </c:pt>
                <c:pt idx="789">
                  <c:v>0.78900000000000003</c:v>
                </c:pt>
                <c:pt idx="790">
                  <c:v>0.79</c:v>
                </c:pt>
                <c:pt idx="791">
                  <c:v>0.79100000000000004</c:v>
                </c:pt>
                <c:pt idx="792">
                  <c:v>0.79200000000000004</c:v>
                </c:pt>
                <c:pt idx="793">
                  <c:v>0.79300000000000004</c:v>
                </c:pt>
                <c:pt idx="794">
                  <c:v>0.79400000000000004</c:v>
                </c:pt>
                <c:pt idx="795">
                  <c:v>0.79500000000000004</c:v>
                </c:pt>
                <c:pt idx="796">
                  <c:v>0.79600000000000004</c:v>
                </c:pt>
                <c:pt idx="797">
                  <c:v>0.79700000000000004</c:v>
                </c:pt>
                <c:pt idx="798">
                  <c:v>0.79800000000000004</c:v>
                </c:pt>
                <c:pt idx="799">
                  <c:v>0.79900000000000004</c:v>
                </c:pt>
                <c:pt idx="800">
                  <c:v>0.8</c:v>
                </c:pt>
                <c:pt idx="801">
                  <c:v>0.80100000000000005</c:v>
                </c:pt>
                <c:pt idx="802">
                  <c:v>0.80200000000000005</c:v>
                </c:pt>
                <c:pt idx="803">
                  <c:v>0.80300000000000005</c:v>
                </c:pt>
                <c:pt idx="804">
                  <c:v>0.80400000000000005</c:v>
                </c:pt>
                <c:pt idx="805">
                  <c:v>0.80500000000000005</c:v>
                </c:pt>
                <c:pt idx="806">
                  <c:v>0.80600000000000005</c:v>
                </c:pt>
                <c:pt idx="807">
                  <c:v>0.80700000000000005</c:v>
                </c:pt>
                <c:pt idx="808">
                  <c:v>0.80800000000000005</c:v>
                </c:pt>
                <c:pt idx="809">
                  <c:v>0.80900000000000005</c:v>
                </c:pt>
                <c:pt idx="810">
                  <c:v>0.81</c:v>
                </c:pt>
                <c:pt idx="811">
                  <c:v>0.81100000000000005</c:v>
                </c:pt>
                <c:pt idx="812">
                  <c:v>0.81200000000000006</c:v>
                </c:pt>
                <c:pt idx="813">
                  <c:v>0.81299999999999994</c:v>
                </c:pt>
                <c:pt idx="814">
                  <c:v>0.81399999999999995</c:v>
                </c:pt>
                <c:pt idx="815">
                  <c:v>0.81499999999999995</c:v>
                </c:pt>
                <c:pt idx="816">
                  <c:v>0.81599999999999995</c:v>
                </c:pt>
                <c:pt idx="817">
                  <c:v>0.81699999999999995</c:v>
                </c:pt>
                <c:pt idx="818">
                  <c:v>0.81799999999999995</c:v>
                </c:pt>
                <c:pt idx="819">
                  <c:v>0.81899999999999995</c:v>
                </c:pt>
                <c:pt idx="820">
                  <c:v>0.82</c:v>
                </c:pt>
                <c:pt idx="821">
                  <c:v>0.82099999999999995</c:v>
                </c:pt>
                <c:pt idx="822">
                  <c:v>0.82199999999999995</c:v>
                </c:pt>
                <c:pt idx="823">
                  <c:v>0.82299999999999995</c:v>
                </c:pt>
                <c:pt idx="824">
                  <c:v>0.82399999999999995</c:v>
                </c:pt>
                <c:pt idx="825">
                  <c:v>0.82499999999999996</c:v>
                </c:pt>
                <c:pt idx="826">
                  <c:v>0.82599999999999996</c:v>
                </c:pt>
                <c:pt idx="827">
                  <c:v>0.82699999999999996</c:v>
                </c:pt>
                <c:pt idx="828">
                  <c:v>0.82799999999999996</c:v>
                </c:pt>
                <c:pt idx="829">
                  <c:v>0.82899999999999996</c:v>
                </c:pt>
                <c:pt idx="830">
                  <c:v>0.83</c:v>
                </c:pt>
                <c:pt idx="831">
                  <c:v>0.83099999999999996</c:v>
                </c:pt>
                <c:pt idx="832">
                  <c:v>0.83199999999999996</c:v>
                </c:pt>
                <c:pt idx="833">
                  <c:v>0.83299999999999996</c:v>
                </c:pt>
                <c:pt idx="834">
                  <c:v>0.83399999999999996</c:v>
                </c:pt>
                <c:pt idx="835">
                  <c:v>0.83499999999999996</c:v>
                </c:pt>
                <c:pt idx="836">
                  <c:v>0.83599999999999997</c:v>
                </c:pt>
                <c:pt idx="837">
                  <c:v>0.83699999999999997</c:v>
                </c:pt>
                <c:pt idx="838">
                  <c:v>0.83799999999999997</c:v>
                </c:pt>
                <c:pt idx="839">
                  <c:v>0.83899999999999997</c:v>
                </c:pt>
                <c:pt idx="840">
                  <c:v>0.84</c:v>
                </c:pt>
                <c:pt idx="841">
                  <c:v>0.84099999999999997</c:v>
                </c:pt>
                <c:pt idx="842">
                  <c:v>0.84199999999999997</c:v>
                </c:pt>
                <c:pt idx="843">
                  <c:v>0.84299999999999997</c:v>
                </c:pt>
                <c:pt idx="844">
                  <c:v>0.84399999999999997</c:v>
                </c:pt>
                <c:pt idx="845">
                  <c:v>0.84499999999999997</c:v>
                </c:pt>
                <c:pt idx="846">
                  <c:v>0.84599999999999997</c:v>
                </c:pt>
                <c:pt idx="847">
                  <c:v>0.84699999999999998</c:v>
                </c:pt>
                <c:pt idx="848">
                  <c:v>0.84799999999999998</c:v>
                </c:pt>
                <c:pt idx="849">
                  <c:v>0.84899999999999998</c:v>
                </c:pt>
                <c:pt idx="850">
                  <c:v>0.85</c:v>
                </c:pt>
                <c:pt idx="851">
                  <c:v>0.85099999999999998</c:v>
                </c:pt>
                <c:pt idx="852">
                  <c:v>0.85199999999999998</c:v>
                </c:pt>
                <c:pt idx="853">
                  <c:v>0.85299999999999998</c:v>
                </c:pt>
                <c:pt idx="854">
                  <c:v>0.85399999999999998</c:v>
                </c:pt>
                <c:pt idx="855">
                  <c:v>0.85499999999999998</c:v>
                </c:pt>
                <c:pt idx="856">
                  <c:v>0.85599999999999998</c:v>
                </c:pt>
                <c:pt idx="857">
                  <c:v>0.85699999999999998</c:v>
                </c:pt>
                <c:pt idx="858">
                  <c:v>0.85799999999999998</c:v>
                </c:pt>
                <c:pt idx="859">
                  <c:v>0.85899999999999999</c:v>
                </c:pt>
                <c:pt idx="860">
                  <c:v>0.86</c:v>
                </c:pt>
                <c:pt idx="861">
                  <c:v>0.86099999999999999</c:v>
                </c:pt>
                <c:pt idx="862">
                  <c:v>0.86199999999999999</c:v>
                </c:pt>
                <c:pt idx="863">
                  <c:v>0.86299999999999999</c:v>
                </c:pt>
                <c:pt idx="864">
                  <c:v>0.86399999999999999</c:v>
                </c:pt>
                <c:pt idx="865">
                  <c:v>0.86499999999999999</c:v>
                </c:pt>
                <c:pt idx="866">
                  <c:v>0.86599999999999999</c:v>
                </c:pt>
                <c:pt idx="867">
                  <c:v>0.86699999999999999</c:v>
                </c:pt>
                <c:pt idx="868">
                  <c:v>0.86799999999999999</c:v>
                </c:pt>
                <c:pt idx="869">
                  <c:v>0.86899999999999999</c:v>
                </c:pt>
                <c:pt idx="870">
                  <c:v>0.87</c:v>
                </c:pt>
                <c:pt idx="871">
                  <c:v>0.871</c:v>
                </c:pt>
                <c:pt idx="872">
                  <c:v>0.872</c:v>
                </c:pt>
                <c:pt idx="873">
                  <c:v>0.873</c:v>
                </c:pt>
                <c:pt idx="874">
                  <c:v>0.874</c:v>
                </c:pt>
                <c:pt idx="875">
                  <c:v>0.875</c:v>
                </c:pt>
                <c:pt idx="876">
                  <c:v>0.876</c:v>
                </c:pt>
                <c:pt idx="877">
                  <c:v>0.877</c:v>
                </c:pt>
                <c:pt idx="878">
                  <c:v>0.878</c:v>
                </c:pt>
                <c:pt idx="879">
                  <c:v>0.879</c:v>
                </c:pt>
                <c:pt idx="880">
                  <c:v>0.88</c:v>
                </c:pt>
                <c:pt idx="881">
                  <c:v>0.88100000000000001</c:v>
                </c:pt>
                <c:pt idx="882">
                  <c:v>0.88200000000000001</c:v>
                </c:pt>
                <c:pt idx="883">
                  <c:v>0.88300000000000001</c:v>
                </c:pt>
                <c:pt idx="884">
                  <c:v>0.88400000000000001</c:v>
                </c:pt>
                <c:pt idx="885">
                  <c:v>0.88500000000000001</c:v>
                </c:pt>
                <c:pt idx="886">
                  <c:v>0.88600000000000001</c:v>
                </c:pt>
                <c:pt idx="887">
                  <c:v>0.88700000000000001</c:v>
                </c:pt>
                <c:pt idx="888">
                  <c:v>0.88800000000000001</c:v>
                </c:pt>
                <c:pt idx="889">
                  <c:v>0.88900000000000001</c:v>
                </c:pt>
                <c:pt idx="890">
                  <c:v>0.89</c:v>
                </c:pt>
                <c:pt idx="891">
                  <c:v>0.89100000000000001</c:v>
                </c:pt>
                <c:pt idx="892">
                  <c:v>0.89200000000000002</c:v>
                </c:pt>
                <c:pt idx="893">
                  <c:v>0.89300000000000002</c:v>
                </c:pt>
                <c:pt idx="894">
                  <c:v>0.89400000000000002</c:v>
                </c:pt>
                <c:pt idx="895">
                  <c:v>0.89500000000000002</c:v>
                </c:pt>
                <c:pt idx="896">
                  <c:v>0.89600000000000002</c:v>
                </c:pt>
                <c:pt idx="897">
                  <c:v>0.89700000000000002</c:v>
                </c:pt>
                <c:pt idx="898">
                  <c:v>0.89800000000000002</c:v>
                </c:pt>
                <c:pt idx="899">
                  <c:v>0.89900000000000002</c:v>
                </c:pt>
                <c:pt idx="900">
                  <c:v>0.9</c:v>
                </c:pt>
                <c:pt idx="901">
                  <c:v>0.90100000000000002</c:v>
                </c:pt>
                <c:pt idx="902">
                  <c:v>0.90200000000000002</c:v>
                </c:pt>
                <c:pt idx="903">
                  <c:v>0.90300000000000002</c:v>
                </c:pt>
                <c:pt idx="904">
                  <c:v>0.90400000000000003</c:v>
                </c:pt>
                <c:pt idx="905">
                  <c:v>0.90500000000000003</c:v>
                </c:pt>
                <c:pt idx="906">
                  <c:v>0.90600000000000003</c:v>
                </c:pt>
                <c:pt idx="907">
                  <c:v>0.90700000000000003</c:v>
                </c:pt>
                <c:pt idx="908">
                  <c:v>0.90800000000000003</c:v>
                </c:pt>
                <c:pt idx="909">
                  <c:v>0.90900000000000003</c:v>
                </c:pt>
                <c:pt idx="910">
                  <c:v>0.91</c:v>
                </c:pt>
                <c:pt idx="911">
                  <c:v>0.91100000000000003</c:v>
                </c:pt>
                <c:pt idx="912">
                  <c:v>0.91200000000000003</c:v>
                </c:pt>
                <c:pt idx="913">
                  <c:v>0.91300000000000003</c:v>
                </c:pt>
                <c:pt idx="914">
                  <c:v>0.91400000000000003</c:v>
                </c:pt>
                <c:pt idx="915">
                  <c:v>0.91500000000000004</c:v>
                </c:pt>
                <c:pt idx="916">
                  <c:v>0.91600000000000004</c:v>
                </c:pt>
                <c:pt idx="917">
                  <c:v>0.91700000000000004</c:v>
                </c:pt>
                <c:pt idx="918">
                  <c:v>0.91800000000000004</c:v>
                </c:pt>
                <c:pt idx="919">
                  <c:v>0.91900000000000004</c:v>
                </c:pt>
                <c:pt idx="920">
                  <c:v>0.92</c:v>
                </c:pt>
                <c:pt idx="921">
                  <c:v>0.92100000000000004</c:v>
                </c:pt>
                <c:pt idx="922">
                  <c:v>0.92200000000000004</c:v>
                </c:pt>
                <c:pt idx="923">
                  <c:v>0.92300000000000004</c:v>
                </c:pt>
                <c:pt idx="924">
                  <c:v>0.92400000000000004</c:v>
                </c:pt>
                <c:pt idx="925">
                  <c:v>0.92500000000000004</c:v>
                </c:pt>
                <c:pt idx="926">
                  <c:v>0.92600000000000005</c:v>
                </c:pt>
                <c:pt idx="927">
                  <c:v>0.92700000000000005</c:v>
                </c:pt>
                <c:pt idx="928">
                  <c:v>0.92800000000000005</c:v>
                </c:pt>
                <c:pt idx="929">
                  <c:v>0.92900000000000005</c:v>
                </c:pt>
                <c:pt idx="930">
                  <c:v>0.93</c:v>
                </c:pt>
                <c:pt idx="931">
                  <c:v>0.93100000000000005</c:v>
                </c:pt>
                <c:pt idx="932">
                  <c:v>0.93200000000000005</c:v>
                </c:pt>
                <c:pt idx="933">
                  <c:v>0.93300000000000005</c:v>
                </c:pt>
                <c:pt idx="934">
                  <c:v>0.93400000000000005</c:v>
                </c:pt>
                <c:pt idx="935">
                  <c:v>0.93500000000000005</c:v>
                </c:pt>
                <c:pt idx="936">
                  <c:v>0.93600000000000005</c:v>
                </c:pt>
                <c:pt idx="937">
                  <c:v>0.93700000000000006</c:v>
                </c:pt>
                <c:pt idx="938">
                  <c:v>0.93799999999999994</c:v>
                </c:pt>
                <c:pt idx="939">
                  <c:v>0.93899999999999995</c:v>
                </c:pt>
                <c:pt idx="940">
                  <c:v>0.94</c:v>
                </c:pt>
                <c:pt idx="941">
                  <c:v>0.94099999999999995</c:v>
                </c:pt>
                <c:pt idx="942">
                  <c:v>0.94199999999999995</c:v>
                </c:pt>
                <c:pt idx="943">
                  <c:v>0.94299999999999995</c:v>
                </c:pt>
                <c:pt idx="944">
                  <c:v>0.94399999999999995</c:v>
                </c:pt>
                <c:pt idx="945">
                  <c:v>0.94499999999999995</c:v>
                </c:pt>
                <c:pt idx="946">
                  <c:v>0.94599999999999995</c:v>
                </c:pt>
                <c:pt idx="947">
                  <c:v>0.94699999999999995</c:v>
                </c:pt>
                <c:pt idx="948">
                  <c:v>0.94799999999999995</c:v>
                </c:pt>
                <c:pt idx="949">
                  <c:v>0.94899999999999995</c:v>
                </c:pt>
                <c:pt idx="950">
                  <c:v>0.95</c:v>
                </c:pt>
                <c:pt idx="951">
                  <c:v>0.95099999999999996</c:v>
                </c:pt>
                <c:pt idx="952">
                  <c:v>0.95199999999999996</c:v>
                </c:pt>
                <c:pt idx="953">
                  <c:v>0.95299999999999996</c:v>
                </c:pt>
                <c:pt idx="954">
                  <c:v>0.95399999999999996</c:v>
                </c:pt>
                <c:pt idx="955">
                  <c:v>0.95499999999999996</c:v>
                </c:pt>
                <c:pt idx="956">
                  <c:v>0.95599999999999996</c:v>
                </c:pt>
                <c:pt idx="957">
                  <c:v>0.95699999999999996</c:v>
                </c:pt>
                <c:pt idx="958">
                  <c:v>0.95799999999999996</c:v>
                </c:pt>
                <c:pt idx="959">
                  <c:v>0.95899999999999996</c:v>
                </c:pt>
                <c:pt idx="960">
                  <c:v>0.96</c:v>
                </c:pt>
                <c:pt idx="961">
                  <c:v>0.96099999999999997</c:v>
                </c:pt>
                <c:pt idx="962">
                  <c:v>0.96199999999999997</c:v>
                </c:pt>
                <c:pt idx="963">
                  <c:v>0.96299999999999997</c:v>
                </c:pt>
                <c:pt idx="964">
                  <c:v>0.96399999999999997</c:v>
                </c:pt>
                <c:pt idx="965">
                  <c:v>0.96499999999999997</c:v>
                </c:pt>
                <c:pt idx="966">
                  <c:v>0.96599999999999997</c:v>
                </c:pt>
                <c:pt idx="967">
                  <c:v>0.96699999999999997</c:v>
                </c:pt>
                <c:pt idx="968">
                  <c:v>0.96799999999999997</c:v>
                </c:pt>
                <c:pt idx="969">
                  <c:v>0.96899999999999997</c:v>
                </c:pt>
                <c:pt idx="970">
                  <c:v>0.97</c:v>
                </c:pt>
                <c:pt idx="971">
                  <c:v>0.97099999999999997</c:v>
                </c:pt>
                <c:pt idx="972">
                  <c:v>0.97199999999999998</c:v>
                </c:pt>
                <c:pt idx="973">
                  <c:v>0.97299999999999998</c:v>
                </c:pt>
                <c:pt idx="974">
                  <c:v>0.97399999999999998</c:v>
                </c:pt>
                <c:pt idx="975">
                  <c:v>0.97499999999999998</c:v>
                </c:pt>
                <c:pt idx="976">
                  <c:v>0.97599999999999998</c:v>
                </c:pt>
                <c:pt idx="977">
                  <c:v>0.97699999999999998</c:v>
                </c:pt>
                <c:pt idx="978">
                  <c:v>0.97799999999999998</c:v>
                </c:pt>
                <c:pt idx="979">
                  <c:v>0.97899999999999998</c:v>
                </c:pt>
                <c:pt idx="980">
                  <c:v>0.98</c:v>
                </c:pt>
                <c:pt idx="981">
                  <c:v>0.98099999999999998</c:v>
                </c:pt>
                <c:pt idx="982">
                  <c:v>0.98199999999999998</c:v>
                </c:pt>
                <c:pt idx="983">
                  <c:v>0.98299999999999998</c:v>
                </c:pt>
                <c:pt idx="984">
                  <c:v>0.98399999999999999</c:v>
                </c:pt>
                <c:pt idx="985">
                  <c:v>0.98499999999999999</c:v>
                </c:pt>
                <c:pt idx="986">
                  <c:v>0.98599999999999999</c:v>
                </c:pt>
                <c:pt idx="987">
                  <c:v>0.98699999999999999</c:v>
                </c:pt>
                <c:pt idx="988">
                  <c:v>0.98799999999999999</c:v>
                </c:pt>
                <c:pt idx="989">
                  <c:v>0.98899999999999999</c:v>
                </c:pt>
                <c:pt idx="990">
                  <c:v>0.99</c:v>
                </c:pt>
                <c:pt idx="991">
                  <c:v>0.99099999999999999</c:v>
                </c:pt>
                <c:pt idx="992">
                  <c:v>0.99199999999999999</c:v>
                </c:pt>
                <c:pt idx="993">
                  <c:v>0.99299999999999999</c:v>
                </c:pt>
                <c:pt idx="994">
                  <c:v>0.99399999999999999</c:v>
                </c:pt>
                <c:pt idx="995">
                  <c:v>0.995</c:v>
                </c:pt>
                <c:pt idx="996">
                  <c:v>0.996</c:v>
                </c:pt>
                <c:pt idx="997">
                  <c:v>0.997</c:v>
                </c:pt>
                <c:pt idx="998">
                  <c:v>0.998</c:v>
                </c:pt>
                <c:pt idx="999">
                  <c:v>0.999</c:v>
                </c:pt>
                <c:pt idx="1000" formatCode="0.0000">
                  <c:v>1</c:v>
                </c:pt>
              </c:numCache>
            </c:numRef>
          </c:xVal>
          <c:yVal>
            <c:numRef>
              <c:f>APropertiesDimless!$Y$7:$Y$1007</c:f>
              <c:numCache>
                <c:formatCode>0.0000</c:formatCode>
                <c:ptCount val="1001"/>
                <c:pt idx="1">
                  <c:v>1.2446788808734977E-4</c:v>
                </c:pt>
                <c:pt idx="2">
                  <c:v>3.5205256799260791E-4</c:v>
                </c:pt>
                <c:pt idx="3">
                  <c:v>6.467696132978776E-4</c:v>
                </c:pt>
                <c:pt idx="4">
                  <c:v>9.9577888943324744E-4</c:v>
                </c:pt>
                <c:pt idx="5">
                  <c:v>1.3916599754918958E-3</c:v>
                </c:pt>
                <c:pt idx="6">
                  <c:v>1.8294064610596249E-3</c:v>
                </c:pt>
                <c:pt idx="7">
                  <c:v>2.3053432366546963E-3</c:v>
                </c:pt>
                <c:pt idx="8">
                  <c:v>2.8166229814577323E-3</c:v>
                </c:pt>
                <c:pt idx="9">
                  <c:v>3.3609550529217829E-3</c:v>
                </c:pt>
                <c:pt idx="10">
                  <c:v>3.9364445910331173E-3</c:v>
                </c:pt>
                <c:pt idx="11">
                  <c:v>4.5414901096430052E-3</c:v>
                </c:pt>
                <c:pt idx="12">
                  <c:v>5.1747147665125951E-3</c:v>
                </c:pt>
                <c:pt idx="13">
                  <c:v>5.8349182750930591E-3</c:v>
                </c:pt>
                <c:pt idx="14">
                  <c:v>6.5210421079047115E-3</c:v>
                </c:pt>
                <c:pt idx="15">
                  <c:v>7.2321436089488773E-3</c:v>
                </c:pt>
                <c:pt idx="16">
                  <c:v>7.9673762797552172E-3</c:v>
                </c:pt>
                <c:pt idx="17">
                  <c:v>8.7259744654093405E-3</c:v>
                </c:pt>
                <c:pt idx="18">
                  <c:v>9.5072412527648711E-3</c:v>
                </c:pt>
                <c:pt idx="19">
                  <c:v>1.0310538763013034E-2</c:v>
                </c:pt>
                <c:pt idx="20">
                  <c:v>1.1135280261786912E-2</c:v>
                </c:pt>
                <c:pt idx="21">
                  <c:v>1.1980923671279137E-2</c:v>
                </c:pt>
                <c:pt idx="22">
                  <c:v>1.2846966179388287E-2</c:v>
                </c:pt>
                <c:pt idx="23">
                  <c:v>1.3732939718301444E-2</c:v>
                </c:pt>
                <c:pt idx="24">
                  <c:v>1.4638407140100092E-2</c:v>
                </c:pt>
                <c:pt idx="25">
                  <c:v>1.5562958957019363E-2</c:v>
                </c:pt>
                <c:pt idx="26">
                  <c:v>1.6506210543479064E-2</c:v>
                </c:pt>
                <c:pt idx="27">
                  <c:v>1.746779971903269E-2</c:v>
                </c:pt>
                <c:pt idx="28">
                  <c:v>1.8447384648038568E-2</c:v>
                </c:pt>
                <c:pt idx="29">
                  <c:v>1.9444642004603521E-2</c:v>
                </c:pt>
                <c:pt idx="30">
                  <c:v>2.0459265361221644E-2</c:v>
                </c:pt>
                <c:pt idx="31">
                  <c:v>2.1490963767213638E-2</c:v>
                </c:pt>
                <c:pt idx="32">
                  <c:v>2.253946048915971E-2</c:v>
                </c:pt>
                <c:pt idx="33">
                  <c:v>2.3604491890332348E-2</c:v>
                </c:pt>
                <c:pt idx="34">
                  <c:v>2.4685806430010549E-2</c:v>
                </c:pt>
                <c:pt idx="35">
                  <c:v>2.5783163766671818E-2</c:v>
                </c:pt>
                <c:pt idx="36">
                  <c:v>2.6896333951594124E-2</c:v>
                </c:pt>
                <c:pt idx="37">
                  <c:v>2.8025096701477015E-2</c:v>
                </c:pt>
                <c:pt idx="38">
                  <c:v>2.916924074039947E-2</c:v>
                </c:pt>
                <c:pt idx="39">
                  <c:v>3.0328563202836511E-2</c:v>
                </c:pt>
                <c:pt idx="40">
                  <c:v>3.150286909064072E-2</c:v>
                </c:pt>
                <c:pt idx="41">
                  <c:v>3.2691970777876264E-2</c:v>
                </c:pt>
                <c:pt idx="42">
                  <c:v>3.3895687558211172E-2</c:v>
                </c:pt>
                <c:pt idx="43">
                  <c:v>3.5113845230282603E-2</c:v>
                </c:pt>
                <c:pt idx="44">
                  <c:v>3.634627571703402E-2</c:v>
                </c:pt>
                <c:pt idx="45">
                  <c:v>3.7592816715523607E-2</c:v>
                </c:pt>
                <c:pt idx="46">
                  <c:v>3.8853311374144335E-2</c:v>
                </c:pt>
                <c:pt idx="47">
                  <c:v>4.0127607994551159E-2</c:v>
                </c:pt>
                <c:pt idx="48">
                  <c:v>4.1415559755920262E-2</c:v>
                </c:pt>
                <c:pt idx="49">
                  <c:v>4.2717024459431895E-2</c:v>
                </c:pt>
                <c:pt idx="50">
                  <c:v>4.4031864291111514E-2</c:v>
                </c:pt>
                <c:pt idx="51">
                  <c:v>4.5359945601365061E-2</c:v>
                </c:pt>
                <c:pt idx="52">
                  <c:v>4.6701138699726391E-2</c:v>
                </c:pt>
                <c:pt idx="53">
                  <c:v>4.805531766349988E-2</c:v>
                </c:pt>
                <c:pt idx="54">
                  <c:v>4.942236015910316E-2</c:v>
                </c:pt>
                <c:pt idx="55">
                  <c:v>5.0802147275054034E-2</c:v>
                </c:pt>
                <c:pt idx="56">
                  <c:v>5.219456336563956E-2</c:v>
                </c:pt>
                <c:pt idx="57">
                  <c:v>5.3599495904404069E-2</c:v>
                </c:pt>
                <c:pt idx="58">
                  <c:v>5.5016835346683626E-2</c:v>
                </c:pt>
                <c:pt idx="59">
                  <c:v>5.6446475000471161E-2</c:v>
                </c:pt>
                <c:pt idx="60">
                  <c:v>5.7888310904986355E-2</c:v>
                </c:pt>
                <c:pt idx="61">
                  <c:v>5.9342241716355708E-2</c:v>
                </c:pt>
                <c:pt idx="62">
                  <c:v>6.0808168599891403E-2</c:v>
                </c:pt>
                <c:pt idx="63">
                  <c:v>6.2285995128473402E-2</c:v>
                </c:pt>
                <c:pt idx="64">
                  <c:v>6.3775627186607647E-2</c:v>
                </c:pt>
                <c:pt idx="65">
                  <c:v>6.5276972879753037E-2</c:v>
                </c:pt>
                <c:pt idx="66">
                  <c:v>6.6789942448554698E-2</c:v>
                </c:pt>
                <c:pt idx="67">
                  <c:v>6.8314448187644455E-2</c:v>
                </c:pt>
                <c:pt idx="68">
                  <c:v>6.9850404368704655E-2</c:v>
                </c:pt>
                <c:pt idx="69">
                  <c:v>7.1397727167506975E-2</c:v>
                </c:pt>
                <c:pt idx="70">
                  <c:v>7.295633459466945E-2</c:v>
                </c:pt>
                <c:pt idx="71">
                  <c:v>7.4526146429894136E-2</c:v>
                </c:pt>
                <c:pt idx="72">
                  <c:v>7.6107084159454455E-2</c:v>
                </c:pt>
                <c:pt idx="73">
                  <c:v>7.769907091673936E-2</c:v>
                </c:pt>
                <c:pt idx="74">
                  <c:v>7.9302031425660655E-2</c:v>
                </c:pt>
                <c:pt idx="75">
                  <c:v>8.0915891946743243E-2</c:v>
                </c:pt>
                <c:pt idx="76">
                  <c:v>8.2540580225751461E-2</c:v>
                </c:pt>
                <c:pt idx="77">
                  <c:v>8.4176025444679795E-2</c:v>
                </c:pt>
                <c:pt idx="78">
                  <c:v>8.5822158174990851E-2</c:v>
                </c:pt>
                <c:pt idx="79">
                  <c:v>8.7478910332955157E-2</c:v>
                </c:pt>
                <c:pt idx="80">
                  <c:v>8.9146215136979859E-2</c:v>
                </c:pt>
                <c:pt idx="81">
                  <c:v>9.0824007066810208E-2</c:v>
                </c:pt>
                <c:pt idx="82">
                  <c:v>9.2512221824505081E-2</c:v>
                </c:pt>
                <c:pt idx="83">
                  <c:v>9.4210796297082441E-2</c:v>
                </c:pt>
                <c:pt idx="84">
                  <c:v>9.5919668520747153E-2</c:v>
                </c:pt>
                <c:pt idx="85">
                  <c:v>9.7638777646616479E-2</c:v>
                </c:pt>
                <c:pt idx="86">
                  <c:v>9.9368063907862306E-2</c:v>
                </c:pt>
                <c:pt idx="87">
                  <c:v>0.10110746858819648</c:v>
                </c:pt>
                <c:pt idx="88">
                  <c:v>0.10285693399163087</c:v>
                </c:pt>
                <c:pt idx="89">
                  <c:v>0.10461640341344182</c:v>
                </c:pt>
                <c:pt idx="90">
                  <c:v>0.10638582111228492</c:v>
                </c:pt>
                <c:pt idx="91">
                  <c:v>0.10816513228339797</c:v>
                </c:pt>
                <c:pt idx="92">
                  <c:v>0.10995428303284006</c:v>
                </c:pt>
                <c:pt idx="93">
                  <c:v>0.11175322035270971</c:v>
                </c:pt>
                <c:pt idx="94">
                  <c:v>0.11356189209731</c:v>
                </c:pt>
                <c:pt idx="95">
                  <c:v>0.11538024696019429</c:v>
                </c:pt>
                <c:pt idx="96">
                  <c:v>0.11720823445207003</c:v>
                </c:pt>
                <c:pt idx="97">
                  <c:v>0.11904580487950679</c:v>
                </c:pt>
                <c:pt idx="98">
                  <c:v>0.1208929093244174</c:v>
                </c:pt>
                <c:pt idx="99">
                  <c:v>0.12274949962427695</c:v>
                </c:pt>
                <c:pt idx="100">
                  <c:v>0.124615528353042</c:v>
                </c:pt>
                <c:pt idx="101">
                  <c:v>0.1264909488027432</c:v>
                </c:pt>
                <c:pt idx="102">
                  <c:v>0.12837571496571723</c:v>
                </c:pt>
                <c:pt idx="103">
                  <c:v>0.13026978151745378</c:v>
                </c:pt>
                <c:pt idx="104">
                  <c:v>0.13217310380002278</c:v>
                </c:pt>
                <c:pt idx="105">
                  <c:v>0.13408563780607027</c:v>
                </c:pt>
                <c:pt idx="106">
                  <c:v>0.13600734016334409</c:v>
                </c:pt>
                <c:pt idx="107">
                  <c:v>0.13793816811973594</c:v>
                </c:pt>
                <c:pt idx="108">
                  <c:v>0.13987807952881506</c:v>
                </c:pt>
                <c:pt idx="109">
                  <c:v>0.14182703283583331</c:v>
                </c:pt>
                <c:pt idx="110">
                  <c:v>0.14378498706418183</c:v>
                </c:pt>
                <c:pt idx="111">
                  <c:v>0.14575190180228056</c:v>
                </c:pt>
                <c:pt idx="112">
                  <c:v>0.14772773719088531</c:v>
                </c:pt>
                <c:pt idx="113">
                  <c:v>0.14971245391079233</c:v>
                </c:pt>
                <c:pt idx="114">
                  <c:v>0.1517060131709253</c:v>
                </c:pt>
                <c:pt idx="115">
                  <c:v>0.15370837669679269</c:v>
                </c:pt>
                <c:pt idx="116">
                  <c:v>0.1557195067192971</c:v>
                </c:pt>
                <c:pt idx="117">
                  <c:v>0.15773936596388433</c:v>
                </c:pt>
                <c:pt idx="118">
                  <c:v>0.15976791764001891</c:v>
                </c:pt>
                <c:pt idx="119">
                  <c:v>0.16180512543097508</c:v>
                </c:pt>
                <c:pt idx="120">
                  <c:v>0.16385095348392975</c:v>
                </c:pt>
                <c:pt idx="121">
                  <c:v>0.16590536640034456</c:v>
                </c:pt>
                <c:pt idx="122">
                  <c:v>0.16796832922663157</c:v>
                </c:pt>
                <c:pt idx="123">
                  <c:v>0.17003980744508398</c:v>
                </c:pt>
                <c:pt idx="124">
                  <c:v>0.17211976696507356</c:v>
                </c:pt>
                <c:pt idx="125">
                  <c:v>0.17420817411449074</c:v>
                </c:pt>
                <c:pt idx="126">
                  <c:v>0.17630499563143009</c:v>
                </c:pt>
                <c:pt idx="127">
                  <c:v>0.17841019865611274</c:v>
                </c:pt>
                <c:pt idx="128">
                  <c:v>0.1805237507230229</c:v>
                </c:pt>
                <c:pt idx="129">
                  <c:v>0.18264561975327179</c:v>
                </c:pt>
                <c:pt idx="130">
                  <c:v>0.18477577404716369</c:v>
                </c:pt>
                <c:pt idx="131">
                  <c:v>0.18691418227696724</c:v>
                </c:pt>
                <c:pt idx="132">
                  <c:v>0.18906081347987852</c:v>
                </c:pt>
                <c:pt idx="133">
                  <c:v>0.19121563705117808</c:v>
                </c:pt>
                <c:pt idx="134">
                  <c:v>0.19337862273756218</c:v>
                </c:pt>
                <c:pt idx="135">
                  <c:v>0.19554974063065589</c:v>
                </c:pt>
                <c:pt idx="136">
                  <c:v>0.19772896116069422</c:v>
                </c:pt>
                <c:pt idx="137">
                  <c:v>0.1999162550903654</c:v>
                </c:pt>
                <c:pt idx="138">
                  <c:v>0.20211159350881794</c:v>
                </c:pt>
                <c:pt idx="139">
                  <c:v>0.20431494782581375</c:v>
                </c:pt>
                <c:pt idx="140">
                  <c:v>0.20652628976604037</c:v>
                </c:pt>
                <c:pt idx="141">
                  <c:v>0.20874559136355639</c:v>
                </c:pt>
                <c:pt idx="142">
                  <c:v>0.21097282495638436</c:v>
                </c:pt>
                <c:pt idx="143">
                  <c:v>0.21320796318123267</c:v>
                </c:pt>
                <c:pt idx="144">
                  <c:v>0.21545097896835474</c:v>
                </c:pt>
                <c:pt idx="145">
                  <c:v>0.21770184553652694</c:v>
                </c:pt>
                <c:pt idx="146">
                  <c:v>0.21996053638815644</c:v>
                </c:pt>
                <c:pt idx="147">
                  <c:v>0.22222702530450236</c:v>
                </c:pt>
                <c:pt idx="148">
                  <c:v>0.22450128634101649</c:v>
                </c:pt>
                <c:pt idx="149">
                  <c:v>0.22678329382279305</c:v>
                </c:pt>
                <c:pt idx="150">
                  <c:v>0.22907302234012733</c:v>
                </c:pt>
                <c:pt idx="151">
                  <c:v>0.23137044674417984</c:v>
                </c:pt>
                <c:pt idx="152">
                  <c:v>0.23367554214274516</c:v>
                </c:pt>
                <c:pt idx="153">
                  <c:v>0.23598828389611146</c:v>
                </c:pt>
                <c:pt idx="154">
                  <c:v>0.23830864761302803</c:v>
                </c:pt>
                <c:pt idx="155">
                  <c:v>0.24063660914675566</c:v>
                </c:pt>
                <c:pt idx="156">
                  <c:v>0.24297214459121227</c:v>
                </c:pt>
                <c:pt idx="157">
                  <c:v>0.24531523027720764</c:v>
                </c:pt>
                <c:pt idx="158">
                  <c:v>0.24766584276876102</c:v>
                </c:pt>
                <c:pt idx="159">
                  <c:v>0.25002395885950313</c:v>
                </c:pt>
                <c:pt idx="160">
                  <c:v>0.25238955556915793</c:v>
                </c:pt>
                <c:pt idx="161">
                  <c:v>0.25476261014010226</c:v>
                </c:pt>
                <c:pt idx="162">
                  <c:v>0.25714310003400553</c:v>
                </c:pt>
                <c:pt idx="163">
                  <c:v>0.25953100292853959</c:v>
                </c:pt>
                <c:pt idx="164">
                  <c:v>0.26192629671416079</c:v>
                </c:pt>
                <c:pt idx="165">
                  <c:v>0.26432895949096413</c:v>
                </c:pt>
                <c:pt idx="166">
                  <c:v>0.26673896956560583</c:v>
                </c:pt>
                <c:pt idx="167">
                  <c:v>0.26915630544828956</c:v>
                </c:pt>
                <c:pt idx="168">
                  <c:v>0.27158094584981995</c:v>
                </c:pt>
                <c:pt idx="169">
                  <c:v>0.27401286967871635</c:v>
                </c:pt>
                <c:pt idx="170">
                  <c:v>0.27645205603839329</c:v>
                </c:pt>
                <c:pt idx="171">
                  <c:v>0.27889848422439178</c:v>
                </c:pt>
                <c:pt idx="172">
                  <c:v>0.28135213372167617</c:v>
                </c:pt>
                <c:pt idx="173">
                  <c:v>0.28381298420198492</c:v>
                </c:pt>
                <c:pt idx="174">
                  <c:v>0.28628101552123586</c:v>
                </c:pt>
                <c:pt idx="175">
                  <c:v>0.28875620771698551</c:v>
                </c:pt>
                <c:pt idx="176">
                  <c:v>0.29123854100594038</c:v>
                </c:pt>
                <c:pt idx="177">
                  <c:v>0.29372799578152109</c:v>
                </c:pt>
                <c:pt idx="178">
                  <c:v>0.29622455261147251</c:v>
                </c:pt>
                <c:pt idx="179">
                  <c:v>0.29872819223552671</c:v>
                </c:pt>
                <c:pt idx="180">
                  <c:v>0.30123889556310873</c:v>
                </c:pt>
                <c:pt idx="181">
                  <c:v>0.30375664367109267</c:v>
                </c:pt>
                <c:pt idx="182">
                  <c:v>0.30628141780159929</c:v>
                </c:pt>
                <c:pt idx="183">
                  <c:v>0.30881319935983681</c:v>
                </c:pt>
                <c:pt idx="184">
                  <c:v>0.31135196991199138</c:v>
                </c:pt>
                <c:pt idx="185">
                  <c:v>0.31389771118314802</c:v>
                </c:pt>
                <c:pt idx="186">
                  <c:v>0.31645040505526439</c:v>
                </c:pt>
                <c:pt idx="187">
                  <c:v>0.31901003356517288</c:v>
                </c:pt>
                <c:pt idx="188">
                  <c:v>0.32157657890262936</c:v>
                </c:pt>
                <c:pt idx="189">
                  <c:v>0.32415002340839866</c:v>
                </c:pt>
                <c:pt idx="190">
                  <c:v>0.32673034957237312</c:v>
                </c:pt>
                <c:pt idx="191">
                  <c:v>0.32931754003173058</c:v>
                </c:pt>
                <c:pt idx="192">
                  <c:v>0.33191157756912648</c:v>
                </c:pt>
                <c:pt idx="193">
                  <c:v>0.33451244511092304</c:v>
                </c:pt>
                <c:pt idx="194">
                  <c:v>0.33712012572544497</c:v>
                </c:pt>
                <c:pt idx="195">
                  <c:v>0.3397346026212783</c:v>
                </c:pt>
                <c:pt idx="196">
                  <c:v>0.34235585914559191</c:v>
                </c:pt>
                <c:pt idx="197">
                  <c:v>0.34498387878249592</c:v>
                </c:pt>
                <c:pt idx="198">
                  <c:v>0.34761864515143026</c:v>
                </c:pt>
                <c:pt idx="199">
                  <c:v>0.35026014200557942</c:v>
                </c:pt>
                <c:pt idx="200">
                  <c:v>0.35290835323032194</c:v>
                </c:pt>
                <c:pt idx="201">
                  <c:v>0.35556326284170625</c:v>
                </c:pt>
                <c:pt idx="202">
                  <c:v>0.35822485498495205</c:v>
                </c:pt>
                <c:pt idx="203">
                  <c:v>0.36089311393298268</c:v>
                </c:pt>
                <c:pt idx="204">
                  <c:v>0.36356802408498423</c:v>
                </c:pt>
                <c:pt idx="205">
                  <c:v>0.36624956996498981</c:v>
                </c:pt>
                <c:pt idx="206">
                  <c:v>0.3689377362204847</c:v>
                </c:pt>
                <c:pt idx="207">
                  <c:v>0.37163250762105032</c:v>
                </c:pt>
                <c:pt idx="208">
                  <c:v>0.37433386905701505</c:v>
                </c:pt>
                <c:pt idx="209">
                  <c:v>0.37704180553814359</c:v>
                </c:pt>
                <c:pt idx="210">
                  <c:v>0.37975630219234308</c:v>
                </c:pt>
                <c:pt idx="211">
                  <c:v>0.38247734426439262</c:v>
                </c:pt>
                <c:pt idx="212">
                  <c:v>0.38520491711469795</c:v>
                </c:pt>
                <c:pt idx="213">
                  <c:v>0.38793900621806604</c:v>
                </c:pt>
                <c:pt idx="214">
                  <c:v>0.39067959716250084</c:v>
                </c:pt>
                <c:pt idx="215">
                  <c:v>0.39342667564802447</c:v>
                </c:pt>
                <c:pt idx="216">
                  <c:v>0.39618022748551351</c:v>
                </c:pt>
                <c:pt idx="217">
                  <c:v>0.39894023859555983</c:v>
                </c:pt>
                <c:pt idx="218">
                  <c:v>0.40170669500734973</c:v>
                </c:pt>
                <c:pt idx="219">
                  <c:v>0.40447958285756352</c:v>
                </c:pt>
                <c:pt idx="220">
                  <c:v>0.40725888838929264</c:v>
                </c:pt>
                <c:pt idx="221">
                  <c:v>0.41004459795097709</c:v>
                </c:pt>
                <c:pt idx="222">
                  <c:v>0.41283669799536299</c:v>
                </c:pt>
                <c:pt idx="223">
                  <c:v>0.4156351750784717</c:v>
                </c:pt>
                <c:pt idx="224">
                  <c:v>0.4184400158585968</c:v>
                </c:pt>
                <c:pt idx="225">
                  <c:v>0.42125120709530756</c:v>
                </c:pt>
                <c:pt idx="226">
                  <c:v>0.42406873564847802</c:v>
                </c:pt>
                <c:pt idx="227">
                  <c:v>0.42689258847732886</c:v>
                </c:pt>
                <c:pt idx="228">
                  <c:v>0.42972275263948517</c:v>
                </c:pt>
                <c:pt idx="229">
                  <c:v>0.4325592152900527</c:v>
                </c:pt>
                <c:pt idx="230">
                  <c:v>0.4354019636807076</c:v>
                </c:pt>
                <c:pt idx="231">
                  <c:v>0.43825098515880567</c:v>
                </c:pt>
                <c:pt idx="232">
                  <c:v>0.44110626716649959</c:v>
                </c:pt>
                <c:pt idx="233">
                  <c:v>0.44396779723987728</c:v>
                </c:pt>
                <c:pt idx="234">
                  <c:v>0.44683556300811494</c:v>
                </c:pt>
                <c:pt idx="235">
                  <c:v>0.44970955219263947</c:v>
                </c:pt>
                <c:pt idx="236">
                  <c:v>0.45258975260631079</c:v>
                </c:pt>
                <c:pt idx="237">
                  <c:v>0.45547615215261328</c:v>
                </c:pt>
                <c:pt idx="238">
                  <c:v>0.45836873882486523</c:v>
                </c:pt>
                <c:pt idx="239">
                  <c:v>0.46126750070543582</c:v>
                </c:pt>
                <c:pt idx="240">
                  <c:v>0.46417242596498309</c:v>
                </c:pt>
                <c:pt idx="241">
                  <c:v>0.46708350286169698</c:v>
                </c:pt>
                <c:pt idx="242">
                  <c:v>0.4700007197405614</c:v>
                </c:pt>
                <c:pt idx="243">
                  <c:v>0.47292406503262552</c:v>
                </c:pt>
                <c:pt idx="244">
                  <c:v>0.47585352725428581</c:v>
                </c:pt>
                <c:pt idx="245">
                  <c:v>0.4787890950065829</c:v>
                </c:pt>
                <c:pt idx="246">
                  <c:v>0.48173075697451162</c:v>
                </c:pt>
                <c:pt idx="247">
                  <c:v>0.48467850192633738</c:v>
                </c:pt>
                <c:pt idx="248">
                  <c:v>0.48763231871293128</c:v>
                </c:pt>
                <c:pt idx="249">
                  <c:v>0.49059219626710754</c:v>
                </c:pt>
                <c:pt idx="250">
                  <c:v>0.49355812360298018</c:v>
                </c:pt>
                <c:pt idx="251">
                  <c:v>0.49653008981532432</c:v>
                </c:pt>
                <c:pt idx="252">
                  <c:v>0.4995080840789563</c:v>
                </c:pt>
                <c:pt idx="253">
                  <c:v>0.50249209564811259</c:v>
                </c:pt>
                <c:pt idx="254">
                  <c:v>0.50548211385584907</c:v>
                </c:pt>
                <c:pt idx="255">
                  <c:v>0.5084781281134485</c:v>
                </c:pt>
                <c:pt idx="256">
                  <c:v>0.51148012790983133</c:v>
                </c:pt>
                <c:pt idx="257">
                  <c:v>0.514488102810988</c:v>
                </c:pt>
                <c:pt idx="258">
                  <c:v>0.51750204245940756</c:v>
                </c:pt>
                <c:pt idx="259">
                  <c:v>0.52052193657352885</c:v>
                </c:pt>
                <c:pt idx="260">
                  <c:v>0.52354777494719162</c:v>
                </c:pt>
                <c:pt idx="261">
                  <c:v>0.52657954744910085</c:v>
                </c:pt>
                <c:pt idx="262">
                  <c:v>0.52961724402229893</c:v>
                </c:pt>
                <c:pt idx="263">
                  <c:v>0.5326608546836511</c:v>
                </c:pt>
                <c:pt idx="264">
                  <c:v>0.53571036952332929</c:v>
                </c:pt>
                <c:pt idx="265">
                  <c:v>0.53876577870431885</c:v>
                </c:pt>
                <c:pt idx="266">
                  <c:v>0.54182707246192197</c:v>
                </c:pt>
                <c:pt idx="267">
                  <c:v>0.54489424110327545</c:v>
                </c:pt>
                <c:pt idx="268">
                  <c:v>0.54796727500687392</c:v>
                </c:pt>
                <c:pt idx="269">
                  <c:v>0.55104616462210565</c:v>
                </c:pt>
                <c:pt idx="270">
                  <c:v>0.55413090046879199</c:v>
                </c:pt>
                <c:pt idx="271">
                  <c:v>0.55722147313673553</c:v>
                </c:pt>
                <c:pt idx="272">
                  <c:v>0.56031787328527838</c:v>
                </c:pt>
                <c:pt idx="273">
                  <c:v>0.56342009164286488</c:v>
                </c:pt>
                <c:pt idx="274">
                  <c:v>0.56652811900661515</c:v>
                </c:pt>
                <c:pt idx="275">
                  <c:v>0.56964194624190723</c:v>
                </c:pt>
                <c:pt idx="276">
                  <c:v>0.57276156428195846</c:v>
                </c:pt>
                <c:pt idx="277">
                  <c:v>0.57588696412742357</c:v>
                </c:pt>
                <c:pt idx="278">
                  <c:v>0.57901813684599834</c:v>
                </c:pt>
                <c:pt idx="279">
                  <c:v>0.58215507357202234</c:v>
                </c:pt>
                <c:pt idx="280">
                  <c:v>0.5852977655061008</c:v>
                </c:pt>
                <c:pt idx="281">
                  <c:v>0.58844620391472491</c:v>
                </c:pt>
                <c:pt idx="282">
                  <c:v>0.59160038012990013</c:v>
                </c:pt>
                <c:pt idx="283">
                  <c:v>0.59476028554878557</c:v>
                </c:pt>
                <c:pt idx="284">
                  <c:v>0.59792591163333308</c:v>
                </c:pt>
                <c:pt idx="285">
                  <c:v>0.60109724990994118</c:v>
                </c:pt>
                <c:pt idx="286">
                  <c:v>0.60427429196910809</c:v>
                </c:pt>
                <c:pt idx="287">
                  <c:v>0.60745702946509561</c:v>
                </c:pt>
                <c:pt idx="288">
                  <c:v>0.61064545411559679</c:v>
                </c:pt>
                <c:pt idx="289">
                  <c:v>0.61383955770141319</c:v>
                </c:pt>
                <c:pt idx="290">
                  <c:v>0.61703933206613315</c:v>
                </c:pt>
                <c:pt idx="291">
                  <c:v>0.62024476911582305</c:v>
                </c:pt>
                <c:pt idx="292">
                  <c:v>0.62345586081871607</c:v>
                </c:pt>
                <c:pt idx="293">
                  <c:v>0.6266725992049148</c:v>
                </c:pt>
                <c:pt idx="294">
                  <c:v>0.62989497636609681</c:v>
                </c:pt>
                <c:pt idx="295">
                  <c:v>0.63312298445522341</c:v>
                </c:pt>
                <c:pt idx="296">
                  <c:v>0.63635661568625912</c:v>
                </c:pt>
                <c:pt idx="297">
                  <c:v>0.63959586233389221</c:v>
                </c:pt>
                <c:pt idx="298">
                  <c:v>0.64284071673326115</c:v>
                </c:pt>
                <c:pt idx="299">
                  <c:v>0.64609117127969495</c:v>
                </c:pt>
                <c:pt idx="300">
                  <c:v>0.64934721842844645</c:v>
                </c:pt>
                <c:pt idx="301">
                  <c:v>0.65260885069443664</c:v>
                </c:pt>
                <c:pt idx="302">
                  <c:v>0.65587606065200987</c:v>
                </c:pt>
                <c:pt idx="303">
                  <c:v>0.6591488409346844</c:v>
                </c:pt>
                <c:pt idx="304">
                  <c:v>0.66242718423491498</c:v>
                </c:pt>
                <c:pt idx="305">
                  <c:v>0.66571108330385931</c:v>
                </c:pt>
                <c:pt idx="306">
                  <c:v>0.6690005309511472</c:v>
                </c:pt>
                <c:pt idx="307">
                  <c:v>0.67229552004465998</c:v>
                </c:pt>
                <c:pt idx="308">
                  <c:v>0.67559604351030722</c:v>
                </c:pt>
                <c:pt idx="309">
                  <c:v>0.67890209433181659</c:v>
                </c:pt>
                <c:pt idx="310">
                  <c:v>0.68221366555052332</c:v>
                </c:pt>
                <c:pt idx="311">
                  <c:v>0.6855307502651673</c:v>
                </c:pt>
                <c:pt idx="312">
                  <c:v>0.68885334163169309</c:v>
                </c:pt>
                <c:pt idx="313">
                  <c:v>0.69218143286305578</c:v>
                </c:pt>
                <c:pt idx="314">
                  <c:v>0.69551501722903442</c:v>
                </c:pt>
                <c:pt idx="315">
                  <c:v>0.6988540880560421</c:v>
                </c:pt>
                <c:pt idx="316">
                  <c:v>0.7021986387269501</c:v>
                </c:pt>
                <c:pt idx="317">
                  <c:v>0.70554866268090899</c:v>
                </c:pt>
                <c:pt idx="318">
                  <c:v>0.70890415341318402</c:v>
                </c:pt>
                <c:pt idx="319">
                  <c:v>0.71226510447498259</c:v>
                </c:pt>
                <c:pt idx="320">
                  <c:v>0.71563150947329468</c:v>
                </c:pt>
                <c:pt idx="321">
                  <c:v>0.71900336207073867</c:v>
                </c:pt>
                <c:pt idx="322">
                  <c:v>0.72238065598540235</c:v>
                </c:pt>
                <c:pt idx="323">
                  <c:v>0.72576338499070303</c:v>
                </c:pt>
                <c:pt idx="324">
                  <c:v>0.72915154291523709</c:v>
                </c:pt>
                <c:pt idx="325">
                  <c:v>0.73254512364264079</c:v>
                </c:pt>
                <c:pt idx="326">
                  <c:v>0.7359441211114599</c:v>
                </c:pt>
                <c:pt idx="327">
                  <c:v>0.73934852931501582</c:v>
                </c:pt>
                <c:pt idx="328">
                  <c:v>0.74275834230127824</c:v>
                </c:pt>
                <c:pt idx="329">
                  <c:v>0.74617355417274323</c:v>
                </c:pt>
                <c:pt idx="330">
                  <c:v>0.7495941590863171</c:v>
                </c:pt>
                <c:pt idx="331">
                  <c:v>0.75302015125320032</c:v>
                </c:pt>
                <c:pt idx="332">
                  <c:v>0.75645152493877865</c:v>
                </c:pt>
                <c:pt idx="333">
                  <c:v>0.7598882744625165</c:v>
                </c:pt>
                <c:pt idx="334">
                  <c:v>0.76333039419785687</c:v>
                </c:pt>
                <c:pt idx="335">
                  <c:v>0.76677787857212198</c:v>
                </c:pt>
                <c:pt idx="336">
                  <c:v>0.77023072206642496</c:v>
                </c:pt>
                <c:pt idx="337">
                  <c:v>0.7736889192155697</c:v>
                </c:pt>
                <c:pt idx="338">
                  <c:v>0.77715246460797771</c:v>
                </c:pt>
                <c:pt idx="339">
                  <c:v>0.78062135288559908</c:v>
                </c:pt>
                <c:pt idx="340">
                  <c:v>0.78409557874383684</c:v>
                </c:pt>
                <c:pt idx="341">
                  <c:v>0.78757513693147341</c:v>
                </c:pt>
                <c:pt idx="342">
                  <c:v>0.79106002225060268</c:v>
                </c:pt>
                <c:pt idx="343">
                  <c:v>0.79455022955656229</c:v>
                </c:pt>
                <c:pt idx="344">
                  <c:v>0.79804575375787001</c:v>
                </c:pt>
                <c:pt idx="345">
                  <c:v>0.80154658981617066</c:v>
                </c:pt>
                <c:pt idx="346">
                  <c:v>0.80505273274617994</c:v>
                </c:pt>
                <c:pt idx="347">
                  <c:v>0.80856417761563038</c:v>
                </c:pt>
                <c:pt idx="348">
                  <c:v>0.81208091954523243</c:v>
                </c:pt>
                <c:pt idx="349">
                  <c:v>0.81560295370862246</c:v>
                </c:pt>
                <c:pt idx="350">
                  <c:v>0.81913027533233207</c:v>
                </c:pt>
                <c:pt idx="351">
                  <c:v>0.82266287969574869</c:v>
                </c:pt>
                <c:pt idx="352">
                  <c:v>0.82620076213108662</c:v>
                </c:pt>
                <c:pt idx="353">
                  <c:v>0.82974391802335412</c:v>
                </c:pt>
                <c:pt idx="354">
                  <c:v>0.83329234281033848</c:v>
                </c:pt>
                <c:pt idx="355">
                  <c:v>0.83684603198257679</c:v>
                </c:pt>
                <c:pt idx="356">
                  <c:v>0.84040498108334416</c:v>
                </c:pt>
                <c:pt idx="357">
                  <c:v>0.84396918570864254</c:v>
                </c:pt>
                <c:pt idx="358">
                  <c:v>0.84753864150718428</c:v>
                </c:pt>
                <c:pt idx="359">
                  <c:v>0.85111334418039697</c:v>
                </c:pt>
                <c:pt idx="360">
                  <c:v>0.85469328948241308</c:v>
                </c:pt>
                <c:pt idx="361">
                  <c:v>0.85827847322007611</c:v>
                </c:pt>
                <c:pt idx="362">
                  <c:v>0.86186889125294541</c:v>
                </c:pt>
                <c:pt idx="363">
                  <c:v>0.86546453949330504</c:v>
                </c:pt>
                <c:pt idx="364">
                  <c:v>0.86906541390617709</c:v>
                </c:pt>
                <c:pt idx="365">
                  <c:v>0.87267151050933711</c:v>
                </c:pt>
                <c:pt idx="366">
                  <c:v>0.87628282537333657</c:v>
                </c:pt>
                <c:pt idx="367">
                  <c:v>0.87989935462152224</c:v>
                </c:pt>
                <c:pt idx="368">
                  <c:v>0.88352109443006976</c:v>
                </c:pt>
                <c:pt idx="369">
                  <c:v>0.8871480410280087</c:v>
                </c:pt>
                <c:pt idx="370">
                  <c:v>0.89078019069726078</c:v>
                </c:pt>
                <c:pt idx="371">
                  <c:v>0.89441753977267791</c:v>
                </c:pt>
                <c:pt idx="372">
                  <c:v>0.89806008464208265</c:v>
                </c:pt>
                <c:pt idx="373">
                  <c:v>0.90170782174631237</c:v>
                </c:pt>
                <c:pt idx="374">
                  <c:v>0.90536074757927365</c:v>
                </c:pt>
                <c:pt idx="375">
                  <c:v>0.90901885868798771</c:v>
                </c:pt>
                <c:pt idx="376">
                  <c:v>0.91268215167265387</c:v>
                </c:pt>
                <c:pt idx="377">
                  <c:v>0.91635062318670302</c:v>
                </c:pt>
                <c:pt idx="378">
                  <c:v>0.92002426993686581</c:v>
                </c:pt>
                <c:pt idx="379">
                  <c:v>0.92370308868323925</c:v>
                </c:pt>
                <c:pt idx="380">
                  <c:v>0.92738707623935279</c:v>
                </c:pt>
                <c:pt idx="381">
                  <c:v>0.93107622947224922</c:v>
                </c:pt>
                <c:pt idx="382">
                  <c:v>0.93477054530255843</c:v>
                </c:pt>
                <c:pt idx="383">
                  <c:v>0.93847002070457974</c:v>
                </c:pt>
                <c:pt idx="384">
                  <c:v>0.94217465270636835</c:v>
                </c:pt>
                <c:pt idx="385">
                  <c:v>0.94588443838982328</c:v>
                </c:pt>
                <c:pt idx="386">
                  <c:v>0.9495993748907785</c:v>
                </c:pt>
                <c:pt idx="387">
                  <c:v>0.95331945939910334</c:v>
                </c:pt>
                <c:pt idx="388">
                  <c:v>0.95704468915879681</c:v>
                </c:pt>
                <c:pt idx="389">
                  <c:v>0.96077506146809577</c:v>
                </c:pt>
                <c:pt idx="390">
                  <c:v>0.96451057367958037</c:v>
                </c:pt>
                <c:pt idx="391">
                  <c:v>0.96825122320028156</c:v>
                </c:pt>
                <c:pt idx="392">
                  <c:v>0.97199700749180218</c:v>
                </c:pt>
                <c:pt idx="393">
                  <c:v>0.97574792407042932</c:v>
                </c:pt>
                <c:pt idx="394">
                  <c:v>0.97950397050725957</c:v>
                </c:pt>
                <c:pt idx="395">
                  <c:v>0.98326514442832458</c:v>
                </c:pt>
                <c:pt idx="396">
                  <c:v>0.98703144351471628</c:v>
                </c:pt>
                <c:pt idx="397">
                  <c:v>0.99080286550272578</c:v>
                </c:pt>
                <c:pt idx="398">
                  <c:v>0.99457940818397772</c:v>
                </c:pt>
                <c:pt idx="399">
                  <c:v>0.99836106940556868</c:v>
                </c:pt>
                <c:pt idx="400">
                  <c:v>1.0021478470702145</c:v>
                </c:pt>
                <c:pt idx="401">
                  <c:v>1.0059397391363967</c:v>
                </c:pt>
                <c:pt idx="402">
                  <c:v>1.009736743618517</c:v>
                </c:pt>
                <c:pt idx="403">
                  <c:v>1.0135388585870502</c:v>
                </c:pt>
                <c:pt idx="404">
                  <c:v>1.0173460821687041</c:v>
                </c:pt>
                <c:pt idx="405">
                  <c:v>1.0211584125465829</c:v>
                </c:pt>
                <c:pt idx="406">
                  <c:v>1.0249758479603592</c:v>
                </c:pt>
                <c:pt idx="407">
                  <c:v>1.0287983867064361</c:v>
                </c:pt>
                <c:pt idx="408">
                  <c:v>1.0326260271381311</c:v>
                </c:pt>
                <c:pt idx="409">
                  <c:v>1.0364587676658505</c:v>
                </c:pt>
                <c:pt idx="410">
                  <c:v>1.040296606757271</c:v>
                </c:pt>
                <c:pt idx="411">
                  <c:v>1.0441395429375315</c:v>
                </c:pt>
                <c:pt idx="412">
                  <c:v>1.0479875747894192</c:v>
                </c:pt>
                <c:pt idx="413">
                  <c:v>1.0518407009535684</c:v>
                </c:pt>
                <c:pt idx="414">
                  <c:v>1.0556989201286553</c:v>
                </c:pt>
                <c:pt idx="415">
                  <c:v>1.0595622310716013</c:v>
                </c:pt>
                <c:pt idx="416">
                  <c:v>1.0634306325977869</c:v>
                </c:pt>
                <c:pt idx="417">
                  <c:v>1.0673041235812517</c:v>
                </c:pt>
                <c:pt idx="418">
                  <c:v>1.0711827029549179</c:v>
                </c:pt>
                <c:pt idx="419">
                  <c:v>1.0750663697108063</c:v>
                </c:pt>
                <c:pt idx="420">
                  <c:v>1.0789551229002565</c:v>
                </c:pt>
                <c:pt idx="421">
                  <c:v>1.0828489616341634</c:v>
                </c:pt>
                <c:pt idx="422">
                  <c:v>1.086747885083198</c:v>
                </c:pt>
                <c:pt idx="423">
                  <c:v>1.0906518924780524</c:v>
                </c:pt>
                <c:pt idx="424">
                  <c:v>1.0945609831096719</c:v>
                </c:pt>
                <c:pt idx="425">
                  <c:v>1.0984751563295072</c:v>
                </c:pt>
                <c:pt idx="426">
                  <c:v>1.102394411549759</c:v>
                </c:pt>
                <c:pt idx="427">
                  <c:v>1.106318748243629</c:v>
                </c:pt>
                <c:pt idx="428">
                  <c:v>1.1102481659455816</c:v>
                </c:pt>
                <c:pt idx="429">
                  <c:v>1.1141826642516031</c:v>
                </c:pt>
                <c:pt idx="430">
                  <c:v>1.1181222428194695</c:v>
                </c:pt>
                <c:pt idx="431">
                  <c:v>1.1220669013690148</c:v>
                </c:pt>
                <c:pt idx="432">
                  <c:v>1.1260166396824081</c:v>
                </c:pt>
                <c:pt idx="433">
                  <c:v>1.129971457604432</c:v>
                </c:pt>
                <c:pt idx="434">
                  <c:v>1.1339313550427677</c:v>
                </c:pt>
                <c:pt idx="435">
                  <c:v>1.1378963319682838</c:v>
                </c:pt>
                <c:pt idx="436">
                  <c:v>1.1418663884153257</c:v>
                </c:pt>
                <c:pt idx="437">
                  <c:v>1.1458415244820226</c:v>
                </c:pt>
                <c:pt idx="438">
                  <c:v>1.1498217403305788</c:v>
                </c:pt>
                <c:pt idx="439">
                  <c:v>1.1538070361875896</c:v>
                </c:pt>
                <c:pt idx="440">
                  <c:v>1.157797412344348</c:v>
                </c:pt>
                <c:pt idx="441">
                  <c:v>1.1617928691571648</c:v>
                </c:pt>
                <c:pt idx="442">
                  <c:v>1.1657934070476914</c:v>
                </c:pt>
                <c:pt idx="443">
                  <c:v>1.1697990265032403</c:v>
                </c:pt>
                <c:pt idx="444">
                  <c:v>1.1738097280771211</c:v>
                </c:pt>
                <c:pt idx="445">
                  <c:v>1.1778255123889774</c:v>
                </c:pt>
                <c:pt idx="446">
                  <c:v>1.1818463801251258</c:v>
                </c:pt>
                <c:pt idx="447">
                  <c:v>1.1858723320389035</c:v>
                </c:pt>
                <c:pt idx="448">
                  <c:v>1.1899033689510186</c:v>
                </c:pt>
                <c:pt idx="449">
                  <c:v>1.1939394917499058</c:v>
                </c:pt>
                <c:pt idx="450">
                  <c:v>1.1979807013920936</c:v>
                </c:pt>
                <c:pt idx="451">
                  <c:v>1.202026998902564</c:v>
                </c:pt>
                <c:pt idx="452">
                  <c:v>1.2060783853751236</c:v>
                </c:pt>
                <c:pt idx="453">
                  <c:v>1.2101348619727925</c:v>
                </c:pt>
                <c:pt idx="454">
                  <c:v>1.214196429928174</c:v>
                </c:pt>
                <c:pt idx="455">
                  <c:v>1.218263090543849</c:v>
                </c:pt>
                <c:pt idx="456">
                  <c:v>1.2223348451927698</c:v>
                </c:pt>
                <c:pt idx="457">
                  <c:v>1.2264116953186521</c:v>
                </c:pt>
                <c:pt idx="458">
                  <c:v>1.2304936424363904</c:v>
                </c:pt>
                <c:pt idx="459">
                  <c:v>1.234580688132461</c:v>
                </c:pt>
                <c:pt idx="460">
                  <c:v>1.2386728340653359</c:v>
                </c:pt>
                <c:pt idx="461">
                  <c:v>1.2427700819659084</c:v>
                </c:pt>
                <c:pt idx="462">
                  <c:v>1.2468724336379222</c:v>
                </c:pt>
                <c:pt idx="463">
                  <c:v>1.2509798909583945</c:v>
                </c:pt>
                <c:pt idx="464">
                  <c:v>1.2550924558780638</c:v>
                </c:pt>
                <c:pt idx="465">
                  <c:v>1.2592101304218344</c:v>
                </c:pt>
                <c:pt idx="466">
                  <c:v>1.2633329166892178</c:v>
                </c:pt>
                <c:pt idx="467">
                  <c:v>1.2674608168547998</c:v>
                </c:pt>
                <c:pt idx="468">
                  <c:v>1.2715938331686971</c:v>
                </c:pt>
                <c:pt idx="469">
                  <c:v>1.2757319679570258</c:v>
                </c:pt>
                <c:pt idx="470">
                  <c:v>1.2798752236223816</c:v>
                </c:pt>
                <c:pt idx="471">
                  <c:v>1.284023602644311</c:v>
                </c:pt>
                <c:pt idx="472">
                  <c:v>1.2881771075798107</c:v>
                </c:pt>
                <c:pt idx="473">
                  <c:v>1.2923357410638101</c:v>
                </c:pt>
                <c:pt idx="474">
                  <c:v>1.2964995058096822</c:v>
                </c:pt>
                <c:pt idx="475">
                  <c:v>1.3006684046097419</c:v>
                </c:pt>
                <c:pt idx="476">
                  <c:v>1.3048424403357588</c:v>
                </c:pt>
                <c:pt idx="477">
                  <c:v>1.3090216159394878</c:v>
                </c:pt>
                <c:pt idx="478">
                  <c:v>1.3132059344531848</c:v>
                </c:pt>
                <c:pt idx="479">
                  <c:v>1.3173953989901428</c:v>
                </c:pt>
                <c:pt idx="480">
                  <c:v>1.3215900127452338</c:v>
                </c:pt>
                <c:pt idx="481">
                  <c:v>1.3257897789954591</c:v>
                </c:pt>
                <c:pt idx="482">
                  <c:v>1.329994701100492</c:v>
                </c:pt>
                <c:pt idx="483">
                  <c:v>1.334204782503255</c:v>
                </c:pt>
                <c:pt idx="484">
                  <c:v>1.3384200267304742</c:v>
                </c:pt>
                <c:pt idx="485">
                  <c:v>1.3426404373932643</c:v>
                </c:pt>
                <c:pt idx="486">
                  <c:v>1.346866018187705</c:v>
                </c:pt>
                <c:pt idx="487">
                  <c:v>1.3510967728954379</c:v>
                </c:pt>
                <c:pt idx="488">
                  <c:v>1.355332705384257</c:v>
                </c:pt>
                <c:pt idx="489">
                  <c:v>1.3595738196087164</c:v>
                </c:pt>
                <c:pt idx="490">
                  <c:v>1.3638201196107522</c:v>
                </c:pt>
                <c:pt idx="491">
                  <c:v>1.3680716095202867</c:v>
                </c:pt>
                <c:pt idx="492">
                  <c:v>1.3723282935558694</c:v>
                </c:pt>
                <c:pt idx="493">
                  <c:v>1.3765901760253079</c:v>
                </c:pt>
                <c:pt idx="494">
                  <c:v>1.3808572613263175</c:v>
                </c:pt>
                <c:pt idx="495">
                  <c:v>1.3851295539471657</c:v>
                </c:pt>
                <c:pt idx="496">
                  <c:v>1.3894070584673353</c:v>
                </c:pt>
                <c:pt idx="497">
                  <c:v>1.3936897795582031</c:v>
                </c:pt>
                <c:pt idx="498">
                  <c:v>1.397977721983698</c:v>
                </c:pt>
                <c:pt idx="499">
                  <c:v>1.4022708906010055</c:v>
                </c:pt>
                <c:pt idx="500">
                  <c:v>1.4065692903612494</c:v>
                </c:pt>
                <c:pt idx="501">
                  <c:v>1.4108729263101978</c:v>
                </c:pt>
                <c:pt idx="502">
                  <c:v>1.4151818035889794</c:v>
                </c:pt>
                <c:pt idx="503">
                  <c:v>1.4194959274347965</c:v>
                </c:pt>
                <c:pt idx="504">
                  <c:v>1.4238153031816565</c:v>
                </c:pt>
                <c:pt idx="505">
                  <c:v>1.4281399362611154</c:v>
                </c:pt>
                <c:pt idx="506">
                  <c:v>1.4324698322030172</c:v>
                </c:pt>
                <c:pt idx="507">
                  <c:v>1.4368049966362566</c:v>
                </c:pt>
                <c:pt idx="508">
                  <c:v>1.441145435289543</c:v>
                </c:pt>
                <c:pt idx="509">
                  <c:v>1.4454911539921731</c:v>
                </c:pt>
                <c:pt idx="510">
                  <c:v>1.4498421586748247</c:v>
                </c:pt>
                <c:pt idx="511">
                  <c:v>1.4541984553703409</c:v>
                </c:pt>
                <c:pt idx="512">
                  <c:v>1.4585600502145404</c:v>
                </c:pt>
                <c:pt idx="513">
                  <c:v>1.4629269494470347</c:v>
                </c:pt>
                <c:pt idx="514">
                  <c:v>1.4672991594120477</c:v>
                </c:pt>
                <c:pt idx="515">
                  <c:v>1.4716766865592523</c:v>
                </c:pt>
                <c:pt idx="516">
                  <c:v>1.4760595374446184</c:v>
                </c:pt>
                <c:pt idx="517">
                  <c:v>1.4804477187312621</c:v>
                </c:pt>
                <c:pt idx="518">
                  <c:v>1.484841237190323</c:v>
                </c:pt>
                <c:pt idx="519">
                  <c:v>1.4892400997018307</c:v>
                </c:pt>
                <c:pt idx="520">
                  <c:v>1.4936443132555937</c:v>
                </c:pt>
                <c:pt idx="521">
                  <c:v>1.498053884952107</c:v>
                </c:pt>
                <c:pt idx="522">
                  <c:v>1.5024688220034514</c:v>
                </c:pt>
                <c:pt idx="523">
                  <c:v>1.506889131734223</c:v>
                </c:pt>
                <c:pt idx="524">
                  <c:v>1.5113148215824594</c:v>
                </c:pt>
                <c:pt idx="525">
                  <c:v>1.5157458991005928</c:v>
                </c:pt>
                <c:pt idx="526">
                  <c:v>1.5201823719563907</c:v>
                </c:pt>
                <c:pt idx="527">
                  <c:v>1.5246242479339407</c:v>
                </c:pt>
                <c:pt idx="528">
                  <c:v>1.5290715349346178</c:v>
                </c:pt>
                <c:pt idx="529">
                  <c:v>1.533524240978084</c:v>
                </c:pt>
                <c:pt idx="530">
                  <c:v>1.537982374203289</c:v>
                </c:pt>
                <c:pt idx="531">
                  <c:v>1.5424459428694852</c:v>
                </c:pt>
                <c:pt idx="532">
                  <c:v>1.5469149553572581</c:v>
                </c:pt>
                <c:pt idx="533">
                  <c:v>1.5513894201695755</c:v>
                </c:pt>
                <c:pt idx="534">
                  <c:v>1.555869345932827</c:v>
                </c:pt>
                <c:pt idx="535">
                  <c:v>1.5603547413979102</c:v>
                </c:pt>
                <c:pt idx="536">
                  <c:v>1.5648456154412991</c:v>
                </c:pt>
                <c:pt idx="537">
                  <c:v>1.5693419770661405</c:v>
                </c:pt>
                <c:pt idx="538">
                  <c:v>1.5738438354033693</c:v>
                </c:pt>
                <c:pt idx="539">
                  <c:v>1.5783511997128259</c:v>
                </c:pt>
                <c:pt idx="540">
                  <c:v>1.5828640793843909</c:v>
                </c:pt>
                <c:pt idx="541">
                  <c:v>1.5873824839391457</c:v>
                </c:pt>
                <c:pt idx="542">
                  <c:v>1.5919064230305182</c:v>
                </c:pt>
                <c:pt idx="543">
                  <c:v>1.5964359064454847</c:v>
                </c:pt>
                <c:pt idx="544">
                  <c:v>1.6009709441057502</c:v>
                </c:pt>
                <c:pt idx="545">
                  <c:v>1.6055115460689593</c:v>
                </c:pt>
                <c:pt idx="546">
                  <c:v>1.6100577225299211</c:v>
                </c:pt>
                <c:pt idx="547">
                  <c:v>1.6146094838218576</c:v>
                </c:pt>
                <c:pt idx="548">
                  <c:v>1.6191668404176462</c:v>
                </c:pt>
                <c:pt idx="549">
                  <c:v>1.6237298029311009</c:v>
                </c:pt>
                <c:pt idx="550">
                  <c:v>1.6282983821182526</c:v>
                </c:pt>
                <c:pt idx="551">
                  <c:v>1.6328725888786584</c:v>
                </c:pt>
                <c:pt idx="552">
                  <c:v>1.6374524342567145</c:v>
                </c:pt>
                <c:pt idx="553">
                  <c:v>1.6420379294430032</c:v>
                </c:pt>
                <c:pt idx="554">
                  <c:v>1.6466290857756389</c:v>
                </c:pt>
                <c:pt idx="555">
                  <c:v>1.6512259147416375</c:v>
                </c:pt>
                <c:pt idx="556">
                  <c:v>1.655828427978312</c:v>
                </c:pt>
                <c:pt idx="557">
                  <c:v>1.6604366372746719</c:v>
                </c:pt>
                <c:pt idx="558">
                  <c:v>1.6650505545728522</c:v>
                </c:pt>
                <c:pt idx="559">
                  <c:v>1.6696701919695471</c:v>
                </c:pt>
                <c:pt idx="560">
                  <c:v>1.6742955617174846</c:v>
                </c:pt>
                <c:pt idx="561">
                  <c:v>1.6789266762268835</c:v>
                </c:pt>
                <c:pt idx="562">
                  <c:v>1.6835635480669779</c:v>
                </c:pt>
                <c:pt idx="563">
                  <c:v>1.6882061899675078</c:v>
                </c:pt>
                <c:pt idx="564">
                  <c:v>1.6928546148202797</c:v>
                </c:pt>
                <c:pt idx="565">
                  <c:v>1.697508835680702</c:v>
                </c:pt>
                <c:pt idx="566">
                  <c:v>1.7021688657693763</c:v>
                </c:pt>
                <c:pt idx="567">
                  <c:v>1.7068347184736865</c:v>
                </c:pt>
                <c:pt idx="568">
                  <c:v>1.7115064073494188</c:v>
                </c:pt>
                <c:pt idx="569">
                  <c:v>1.7161839461223971</c:v>
                </c:pt>
                <c:pt idx="570">
                  <c:v>1.7208673486901453</c:v>
                </c:pt>
                <c:pt idx="571">
                  <c:v>1.7255566291235658</c:v>
                </c:pt>
                <c:pt idx="572">
                  <c:v>1.730251801668641</c:v>
                </c:pt>
                <c:pt idx="573">
                  <c:v>1.734952880748166</c:v>
                </c:pt>
                <c:pt idx="574">
                  <c:v>1.7396598809634818</c:v>
                </c:pt>
                <c:pt idx="575">
                  <c:v>1.7443728170962569</c:v>
                </c:pt>
                <c:pt idx="576">
                  <c:v>1.7490917041102767</c:v>
                </c:pt>
                <c:pt idx="577">
                  <c:v>1.7538165571532625</c:v>
                </c:pt>
                <c:pt idx="578">
                  <c:v>1.7585473915587049</c:v>
                </c:pt>
                <c:pt idx="579">
                  <c:v>1.7632842228477328</c:v>
                </c:pt>
                <c:pt idx="580">
                  <c:v>1.7680270667310025</c:v>
                </c:pt>
                <c:pt idx="581">
                  <c:v>1.7727759391106162</c:v>
                </c:pt>
                <c:pt idx="582">
                  <c:v>1.7775308560820506</c:v>
                </c:pt>
                <c:pt idx="583">
                  <c:v>1.7822918339361267</c:v>
                </c:pt>
                <c:pt idx="584">
                  <c:v>1.7870588891610062</c:v>
                </c:pt>
                <c:pt idx="585">
                  <c:v>1.7918320384442028</c:v>
                </c:pt>
                <c:pt idx="586">
                  <c:v>1.7966112986746241</c:v>
                </c:pt>
                <c:pt idx="587">
                  <c:v>1.8013966869446492</c:v>
                </c:pt>
                <c:pt idx="588">
                  <c:v>1.8061882205522206</c:v>
                </c:pt>
                <c:pt idx="589">
                  <c:v>1.8109859170029807</c:v>
                </c:pt>
                <c:pt idx="590">
                  <c:v>1.8157897940124164</c:v>
                </c:pt>
                <c:pt idx="591">
                  <c:v>1.8205998695080519</c:v>
                </c:pt>
                <c:pt idx="592">
                  <c:v>1.8254161616316571</c:v>
                </c:pt>
                <c:pt idx="593">
                  <c:v>1.8302386887414932</c:v>
                </c:pt>
                <c:pt idx="594">
                  <c:v>1.8350674694145888</c:v>
                </c:pt>
                <c:pt idx="595">
                  <c:v>1.8399025224490351</c:v>
                </c:pt>
                <c:pt idx="596">
                  <c:v>1.844743866866335</c:v>
                </c:pt>
                <c:pt idx="597">
                  <c:v>1.8495915219137635</c:v>
                </c:pt>
                <c:pt idx="598">
                  <c:v>1.8544455070667614</c:v>
                </c:pt>
                <c:pt idx="599">
                  <c:v>1.8593058420313819</c:v>
                </c:pt>
                <c:pt idx="600">
                  <c:v>1.8641725467467412</c:v>
                </c:pt>
                <c:pt idx="601">
                  <c:v>1.8690456413875296</c:v>
                </c:pt>
                <c:pt idx="602">
                  <c:v>1.8739251463665343</c:v>
                </c:pt>
                <c:pt idx="603">
                  <c:v>1.8788110823372175</c:v>
                </c:pt>
                <c:pt idx="604">
                  <c:v>1.8837034701963131</c:v>
                </c:pt>
                <c:pt idx="605">
                  <c:v>1.8886023310864732</c:v>
                </c:pt>
                <c:pt idx="606">
                  <c:v>1.8935076863989313</c:v>
                </c:pt>
                <c:pt idx="607">
                  <c:v>1.8984195577762328</c:v>
                </c:pt>
                <c:pt idx="608">
                  <c:v>1.9033379671149693</c:v>
                </c:pt>
                <c:pt idx="609">
                  <c:v>1.9082629365685804</c:v>
                </c:pt>
                <c:pt idx="610">
                  <c:v>1.9131944885501717</c:v>
                </c:pt>
                <c:pt idx="611">
                  <c:v>1.9181326457353896</c:v>
                </c:pt>
                <c:pt idx="612">
                  <c:v>1.9230774310653209</c:v>
                </c:pt>
                <c:pt idx="613">
                  <c:v>1.9280288677494519</c:v>
                </c:pt>
                <c:pt idx="614">
                  <c:v>1.9329869792686476</c:v>
                </c:pt>
                <c:pt idx="615">
                  <c:v>1.9379517893781895</c:v>
                </c:pt>
                <c:pt idx="616">
                  <c:v>1.9429233221108484</c:v>
                </c:pt>
                <c:pt idx="617">
                  <c:v>1.9479016017800059</c:v>
                </c:pt>
                <c:pt idx="618">
                  <c:v>1.9528866529828064</c:v>
                </c:pt>
                <c:pt idx="619">
                  <c:v>1.9578785006033792</c:v>
                </c:pt>
                <c:pt idx="620">
                  <c:v>1.9628771698160814</c:v>
                </c:pt>
                <c:pt idx="621">
                  <c:v>1.9678826860888015</c:v>
                </c:pt>
                <c:pt idx="622">
                  <c:v>1.9728950751863019</c:v>
                </c:pt>
                <c:pt idx="623">
                  <c:v>1.9779143631736222</c:v>
                </c:pt>
                <c:pt idx="624">
                  <c:v>1.9829405764195167</c:v>
                </c:pt>
                <c:pt idx="625">
                  <c:v>1.9879737415999423</c:v>
                </c:pt>
                <c:pt idx="626">
                  <c:v>1.993013885701618</c:v>
                </c:pt>
                <c:pt idx="627">
                  <c:v>1.998061036025603</c:v>
                </c:pt>
                <c:pt idx="628">
                  <c:v>2.0031152201909572</c:v>
                </c:pt>
                <c:pt idx="629">
                  <c:v>2.0081764661384356</c:v>
                </c:pt>
                <c:pt idx="630">
                  <c:v>2.0132448021342388</c:v>
                </c:pt>
                <c:pt idx="631">
                  <c:v>2.0183202567738325</c:v>
                </c:pt>
                <c:pt idx="632">
                  <c:v>2.0234028589858011</c:v>
                </c:pt>
                <c:pt idx="633">
                  <c:v>2.0284926380357815</c:v>
                </c:pt>
                <c:pt idx="634">
                  <c:v>2.0335896235304349</c:v>
                </c:pt>
                <c:pt idx="635">
                  <c:v>2.0386938454214829</c:v>
                </c:pt>
                <c:pt idx="636">
                  <c:v>2.0438053340098148</c:v>
                </c:pt>
                <c:pt idx="637">
                  <c:v>2.048924119949644</c:v>
                </c:pt>
                <c:pt idx="638">
                  <c:v>2.0540502342527183</c:v>
                </c:pt>
                <c:pt idx="639">
                  <c:v>2.0591837082926197</c:v>
                </c:pt>
                <c:pt idx="640">
                  <c:v>2.0643245738091025</c:v>
                </c:pt>
                <c:pt idx="641">
                  <c:v>2.0694728629125123</c:v>
                </c:pt>
                <c:pt idx="642">
                  <c:v>2.0746286080882559</c:v>
                </c:pt>
                <c:pt idx="643">
                  <c:v>2.079791842201359</c:v>
                </c:pt>
                <c:pt idx="644">
                  <c:v>2.0849625985010753</c:v>
                </c:pt>
                <c:pt idx="645">
                  <c:v>2.0901409106255762</c:v>
                </c:pt>
                <c:pt idx="646">
                  <c:v>2.0953268126067042</c:v>
                </c:pt>
                <c:pt idx="647">
                  <c:v>2.1005203388748015</c:v>
                </c:pt>
                <c:pt idx="648">
                  <c:v>2.1057215242636165</c:v>
                </c:pt>
                <c:pt idx="649">
                  <c:v>2.1109304040152748</c:v>
                </c:pt>
                <c:pt idx="650">
                  <c:v>2.116147013785346</c:v>
                </c:pt>
                <c:pt idx="651">
                  <c:v>2.1213713896479609</c:v>
                </c:pt>
                <c:pt idx="652">
                  <c:v>2.1266035681010309</c:v>
                </c:pt>
                <c:pt idx="653">
                  <c:v>2.131843586071537</c:v>
                </c:pt>
                <c:pt idx="654">
                  <c:v>2.1370914809209056</c:v>
                </c:pt>
                <c:pt idx="655">
                  <c:v>2.142347290450465</c:v>
                </c:pt>
                <c:pt idx="656">
                  <c:v>2.1476110529069818</c:v>
                </c:pt>
                <c:pt idx="657">
                  <c:v>2.1528828069883024</c:v>
                </c:pt>
                <c:pt idx="658">
                  <c:v>2.1581625918490577</c:v>
                </c:pt>
                <c:pt idx="659">
                  <c:v>2.1634504471064746</c:v>
                </c:pt>
                <c:pt idx="660">
                  <c:v>2.1687464128462803</c:v>
                </c:pt>
                <c:pt idx="661">
                  <c:v>2.1740505296286816</c:v>
                </c:pt>
                <c:pt idx="662">
                  <c:v>2.1793628384944594</c:v>
                </c:pt>
                <c:pt idx="663">
                  <c:v>2.1846833809711583</c:v>
                </c:pt>
                <c:pt idx="664">
                  <c:v>2.1900121990793546</c:v>
                </c:pt>
                <c:pt idx="665">
                  <c:v>2.1953493353390456</c:v>
                </c:pt>
                <c:pt idx="666">
                  <c:v>2.2006948327761364</c:v>
                </c:pt>
                <c:pt idx="667">
                  <c:v>2.2060487349290252</c:v>
                </c:pt>
                <c:pt idx="668">
                  <c:v>2.2114110858552949</c:v>
                </c:pt>
                <c:pt idx="669">
                  <c:v>2.2167819301385272</c:v>
                </c:pt>
                <c:pt idx="670">
                  <c:v>2.2221613128952042</c:v>
                </c:pt>
                <c:pt idx="671">
                  <c:v>2.2275492797817384</c:v>
                </c:pt>
                <c:pt idx="672">
                  <c:v>2.2329458770016171</c:v>
                </c:pt>
                <c:pt idx="673">
                  <c:v>2.2383511513126515</c:v>
                </c:pt>
                <c:pt idx="674">
                  <c:v>2.2437651500343603</c:v>
                </c:pt>
                <c:pt idx="675">
                  <c:v>2.2491879210554573</c:v>
                </c:pt>
                <c:pt idx="676">
                  <c:v>2.2546195128414852</c:v>
                </c:pt>
                <c:pt idx="677">
                  <c:v>2.2600599744425529</c:v>
                </c:pt>
                <c:pt idx="678">
                  <c:v>2.2655093555012078</c:v>
                </c:pt>
                <c:pt idx="679">
                  <c:v>2.2709677062604552</c:v>
                </c:pt>
                <c:pt idx="680">
                  <c:v>2.2764350775718847</c:v>
                </c:pt>
                <c:pt idx="681">
                  <c:v>2.2819115209039551</c:v>
                </c:pt>
                <c:pt idx="682">
                  <c:v>2.2873970883504069</c:v>
                </c:pt>
                <c:pt idx="683">
                  <c:v>2.2928918326388148</c:v>
                </c:pt>
                <c:pt idx="684">
                  <c:v>2.2983958071392951</c:v>
                </c:pt>
                <c:pt idx="685">
                  <c:v>2.3039090658733543</c:v>
                </c:pt>
                <c:pt idx="686">
                  <c:v>2.309431663522878</c:v>
                </c:pt>
                <c:pt idx="687">
                  <c:v>2.3149636554393007</c:v>
                </c:pt>
                <c:pt idx="688">
                  <c:v>2.32050509765289</c:v>
                </c:pt>
                <c:pt idx="689">
                  <c:v>2.3260560468822447</c:v>
                </c:pt>
                <c:pt idx="690">
                  <c:v>2.3316165605439023</c:v>
                </c:pt>
                <c:pt idx="691">
                  <c:v>2.3371866967621431</c:v>
                </c:pt>
                <c:pt idx="692">
                  <c:v>2.3427665143789618</c:v>
                </c:pt>
                <c:pt idx="693">
                  <c:v>2.3483560729641986</c:v>
                </c:pt>
                <c:pt idx="694">
                  <c:v>2.3539554328258685</c:v>
                </c:pt>
                <c:pt idx="695">
                  <c:v>2.3595646550206437</c:v>
                </c:pt>
                <c:pt idx="696">
                  <c:v>2.3651838013645397</c:v>
                </c:pt>
                <c:pt idx="697">
                  <c:v>2.3708129344437885</c:v>
                </c:pt>
                <c:pt idx="698">
                  <c:v>2.3764521176258908</c:v>
                </c:pt>
                <c:pt idx="699">
                  <c:v>2.3821014150708759</c:v>
                </c:pt>
                <c:pt idx="700">
                  <c:v>2.3877608917427571</c:v>
                </c:pt>
                <c:pt idx="701">
                  <c:v>2.3934306134211862</c:v>
                </c:pt>
                <c:pt idx="702">
                  <c:v>2.3991106467133281</c:v>
                </c:pt>
                <c:pt idx="703">
                  <c:v>2.4048010590659366</c:v>
                </c:pt>
                <c:pt idx="704">
                  <c:v>2.4105019187776553</c:v>
                </c:pt>
                <c:pt idx="705">
                  <c:v>2.4162132950115258</c:v>
                </c:pt>
                <c:pt idx="706">
                  <c:v>2.4219352578077546</c:v>
                </c:pt>
                <c:pt idx="707">
                  <c:v>2.4276678780966643</c:v>
                </c:pt>
                <c:pt idx="708">
                  <c:v>2.4334112277119315</c:v>
                </c:pt>
                <c:pt idx="709">
                  <c:v>2.4391653794040256</c:v>
                </c:pt>
                <c:pt idx="710">
                  <c:v>2.4449304068539144</c:v>
                </c:pt>
                <c:pt idx="711">
                  <c:v>2.450706384687023</c:v>
                </c:pt>
                <c:pt idx="712">
                  <c:v>2.4564933884874383</c:v>
                </c:pt>
                <c:pt idx="713">
                  <c:v>2.462291494812392</c:v>
                </c:pt>
                <c:pt idx="714">
                  <c:v>2.4681007812069917</c:v>
                </c:pt>
                <c:pt idx="715">
                  <c:v>2.4739213262192568</c:v>
                </c:pt>
                <c:pt idx="716">
                  <c:v>2.4797532094154011</c:v>
                </c:pt>
                <c:pt idx="717">
                  <c:v>2.4855965113954341</c:v>
                </c:pt>
                <c:pt idx="718">
                  <c:v>2.4914513138090286</c:v>
                </c:pt>
                <c:pt idx="719">
                  <c:v>2.4973176993717128</c:v>
                </c:pt>
                <c:pt idx="720">
                  <c:v>2.5031957518813548</c:v>
                </c:pt>
                <c:pt idx="721">
                  <c:v>2.5090855562349588</c:v>
                </c:pt>
                <c:pt idx="722">
                  <c:v>2.5149871984457959</c:v>
                </c:pt>
                <c:pt idx="723">
                  <c:v>2.5209007656608526</c:v>
                </c:pt>
                <c:pt idx="724">
                  <c:v>2.5268263461786145</c:v>
                </c:pt>
                <c:pt idx="725">
                  <c:v>2.5327640294671996</c:v>
                </c:pt>
                <c:pt idx="726">
                  <c:v>2.5387139061828394</c:v>
                </c:pt>
                <c:pt idx="727">
                  <c:v>2.5446760681887208</c:v>
                </c:pt>
                <c:pt idx="728">
                  <c:v>2.5506506085741911</c:v>
                </c:pt>
                <c:pt idx="729">
                  <c:v>2.5566376216743483</c:v>
                </c:pt>
                <c:pt idx="730">
                  <c:v>2.5626372030900035</c:v>
                </c:pt>
                <c:pt idx="731">
                  <c:v>2.568649449708055</c:v>
                </c:pt>
                <c:pt idx="732">
                  <c:v>2.5746744597222415</c:v>
                </c:pt>
                <c:pt idx="733">
                  <c:v>2.5807123326543349</c:v>
                </c:pt>
                <c:pt idx="734">
                  <c:v>2.5867631693757311</c:v>
                </c:pt>
                <c:pt idx="735">
                  <c:v>2.5928270721294915</c:v>
                </c:pt>
                <c:pt idx="736">
                  <c:v>2.5989041445528169</c:v>
                </c:pt>
                <c:pt idx="737">
                  <c:v>2.604994491699975</c:v>
                </c:pt>
                <c:pt idx="738">
                  <c:v>2.6110982200657045</c:v>
                </c:pt>
                <c:pt idx="739">
                  <c:v>2.6172154376090715</c:v>
                </c:pt>
                <c:pt idx="740">
                  <c:v>2.6233462537778309</c:v>
                </c:pt>
                <c:pt idx="741">
                  <c:v>2.6294907795332909</c:v>
                </c:pt>
                <c:pt idx="742">
                  <c:v>2.6356491273756584</c:v>
                </c:pt>
                <c:pt idx="743">
                  <c:v>2.6418214113699459</c:v>
                </c:pt>
                <c:pt idx="744">
                  <c:v>2.6480077471723837</c:v>
                </c:pt>
                <c:pt idx="745">
                  <c:v>2.6542082520574009</c:v>
                </c:pt>
                <c:pt idx="746">
                  <c:v>2.6604230449451598</c:v>
                </c:pt>
                <c:pt idx="747">
                  <c:v>2.6666522464296678</c:v>
                </c:pt>
                <c:pt idx="748">
                  <c:v>2.672895978807484</c:v>
                </c:pt>
                <c:pt idx="749">
                  <c:v>2.6791543661070256</c:v>
                </c:pt>
                <c:pt idx="750">
                  <c:v>2.6854275341185021</c:v>
                </c:pt>
                <c:pt idx="751">
                  <c:v>2.6917156104244824</c:v>
                </c:pt>
                <c:pt idx="752">
                  <c:v>2.6980187244311127</c:v>
                </c:pt>
                <c:pt idx="753">
                  <c:v>2.7043370074000141</c:v>
                </c:pt>
                <c:pt idx="754">
                  <c:v>2.7106705924808452</c:v>
                </c:pt>
                <c:pt idx="755">
                  <c:v>2.7170196147445997</c:v>
                </c:pt>
                <c:pt idx="756">
                  <c:v>2.7233842112175952</c:v>
                </c:pt>
                <c:pt idx="757">
                  <c:v>2.7297645209162247</c:v>
                </c:pt>
                <c:pt idx="758">
                  <c:v>2.7361606848824596</c:v>
                </c:pt>
                <c:pt idx="759">
                  <c:v>2.7425728462201251</c:v>
                </c:pt>
                <c:pt idx="760">
                  <c:v>2.7490011501319942</c:v>
                </c:pt>
                <c:pt idx="761">
                  <c:v>2.7554457439576874</c:v>
                </c:pt>
                <c:pt idx="762">
                  <c:v>2.7619067772124213</c:v>
                </c:pt>
                <c:pt idx="763">
                  <c:v>2.7683844016266193</c:v>
                </c:pt>
                <c:pt idx="764">
                  <c:v>2.7748787711864158</c:v>
                </c:pt>
                <c:pt idx="765">
                  <c:v>2.7813900421750657</c:v>
                </c:pt>
                <c:pt idx="766">
                  <c:v>2.7879183732152977</c:v>
                </c:pt>
                <c:pt idx="767">
                  <c:v>2.7944639253126229</c:v>
                </c:pt>
                <c:pt idx="768">
                  <c:v>2.8010268618996266</c:v>
                </c:pt>
                <c:pt idx="769">
                  <c:v>2.80760734888129</c:v>
                </c:pt>
                <c:pt idx="770">
                  <c:v>2.814205554681346</c:v>
                </c:pt>
                <c:pt idx="771">
                  <c:v>2.8208216502896888</c:v>
                </c:pt>
                <c:pt idx="772">
                  <c:v>2.827455809310917</c:v>
                </c:pt>
                <c:pt idx="773">
                  <c:v>2.8341082080139763</c:v>
                </c:pt>
                <c:pt idx="774">
                  <c:v>2.8407790253829877</c:v>
                </c:pt>
                <c:pt idx="775">
                  <c:v>2.847468443169237</c:v>
                </c:pt>
                <c:pt idx="776">
                  <c:v>2.8541766459444431</c:v>
                </c:pt>
                <c:pt idx="777">
                  <c:v>2.8609038211552344</c:v>
                </c:pt>
                <c:pt idx="778">
                  <c:v>2.8676501591789565</c:v>
                </c:pt>
                <c:pt idx="779">
                  <c:v>2.874415853380802</c:v>
                </c:pt>
                <c:pt idx="780">
                  <c:v>2.8812011001723228</c:v>
                </c:pt>
                <c:pt idx="781">
                  <c:v>2.8880060990713323</c:v>
                </c:pt>
                <c:pt idx="782">
                  <c:v>2.8948310527632923</c:v>
                </c:pt>
                <c:pt idx="783">
                  <c:v>2.9016761671641582</c:v>
                </c:pt>
                <c:pt idx="784">
                  <c:v>2.9085416514847959</c:v>
                </c:pt>
                <c:pt idx="785">
                  <c:v>2.9154277182969555</c:v>
                </c:pt>
                <c:pt idx="786">
                  <c:v>2.922334583600886</c:v>
                </c:pt>
                <c:pt idx="787">
                  <c:v>2.9292624668946305</c:v>
                </c:pt>
                <c:pt idx="788">
                  <c:v>2.93621159124503</c:v>
                </c:pt>
                <c:pt idx="789">
                  <c:v>2.9431821833605287</c:v>
                </c:pt>
                <c:pt idx="790">
                  <c:v>2.9501744736657893</c:v>
                </c:pt>
                <c:pt idx="791">
                  <c:v>2.9571886963782088</c:v>
                </c:pt>
                <c:pt idx="792">
                  <c:v>2.9642250895863671</c:v>
                </c:pt>
                <c:pt idx="793">
                  <c:v>2.9712838953304734</c:v>
                </c:pt>
                <c:pt idx="794">
                  <c:v>2.9783653596849011</c:v>
                </c:pt>
                <c:pt idx="795">
                  <c:v>2.9854697328428039</c:v>
                </c:pt>
                <c:pt idx="796">
                  <c:v>2.9925972692029652</c:v>
                </c:pt>
                <c:pt idx="797">
                  <c:v>2.9997482274588747</c:v>
                </c:pt>
                <c:pt idx="798">
                  <c:v>3.0069228706901514</c:v>
                </c:pt>
                <c:pt idx="799">
                  <c:v>3.0141214664563516</c:v>
                </c:pt>
                <c:pt idx="800">
                  <c:v>3.0213442868932798</c:v>
                </c:pt>
                <c:pt idx="801">
                  <c:v>3.0285916088118139</c:v>
                </c:pt>
                <c:pt idx="802">
                  <c:v>3.0358637137993973</c:v>
                </c:pt>
                <c:pt idx="803">
                  <c:v>3.0431608883242385</c:v>
                </c:pt>
                <c:pt idx="804">
                  <c:v>3.0504834238423078</c:v>
                </c:pt>
                <c:pt idx="805">
                  <c:v>3.0578316169072441</c:v>
                </c:pt>
                <c:pt idx="806">
                  <c:v>3.0652057692832355</c:v>
                </c:pt>
                <c:pt idx="807">
                  <c:v>3.0726061880609996</c:v>
                </c:pt>
                <c:pt idx="808">
                  <c:v>3.0800331857769327</c:v>
                </c:pt>
                <c:pt idx="809">
                  <c:v>3.0874870805355759</c:v>
                </c:pt>
                <c:pt idx="810">
                  <c:v>3.0949681961354467</c:v>
                </c:pt>
                <c:pt idx="811">
                  <c:v>3.1024768621984098</c:v>
                </c:pt>
                <c:pt idx="812">
                  <c:v>3.1100134143026645</c:v>
                </c:pt>
                <c:pt idx="813">
                  <c:v>3.1175781941194862</c:v>
                </c:pt>
                <c:pt idx="814">
                  <c:v>3.1251715495538446</c:v>
                </c:pt>
                <c:pt idx="815">
                  <c:v>3.1327938348890143</c:v>
                </c:pt>
                <c:pt idx="816">
                  <c:v>3.1404454109353623</c:v>
                </c:pt>
                <c:pt idx="817">
                  <c:v>3.1481266451833823</c:v>
                </c:pt>
                <c:pt idx="818">
                  <c:v>3.1558379119612003</c:v>
                </c:pt>
                <c:pt idx="819">
                  <c:v>3.1635795925966317</c:v>
                </c:pt>
                <c:pt idx="820">
                  <c:v>3.1713520755840068</c:v>
                </c:pt>
                <c:pt idx="821">
                  <c:v>3.1791557567559083</c:v>
                </c:pt>
                <c:pt idx="822">
                  <c:v>3.1869910394599712</c:v>
                </c:pt>
                <c:pt idx="823">
                  <c:v>3.1948583347409771</c:v>
                </c:pt>
                <c:pt idx="824">
                  <c:v>3.2027580615283817</c:v>
                </c:pt>
                <c:pt idx="825">
                  <c:v>3.2106906468294905</c:v>
                </c:pt>
                <c:pt idx="826">
                  <c:v>3.2186565259284841</c:v>
                </c:pt>
                <c:pt idx="827">
                  <c:v>3.2266561425915179</c:v>
                </c:pt>
                <c:pt idx="828">
                  <c:v>3.2346899492780796</c:v>
                </c:pt>
                <c:pt idx="829">
                  <c:v>3.2427584073588789</c:v>
                </c:pt>
                <c:pt idx="830">
                  <c:v>3.2508619873404876</c:v>
                </c:pt>
                <c:pt idx="831">
                  <c:v>3.2590011690969525</c:v>
                </c:pt>
                <c:pt idx="832">
                  <c:v>3.2671764421087173</c:v>
                </c:pt>
                <c:pt idx="833">
                  <c:v>3.2753883057090389</c:v>
                </c:pt>
                <c:pt idx="834">
                  <c:v>3.2836372693382385</c:v>
                </c:pt>
                <c:pt idx="835">
                  <c:v>3.2919238528060664</c:v>
                </c:pt>
                <c:pt idx="836">
                  <c:v>3.3002485865624869</c:v>
                </c:pt>
                <c:pt idx="837">
                  <c:v>3.3086120119772144</c:v>
                </c:pt>
                <c:pt idx="838">
                  <c:v>3.3170146816283217</c:v>
                </c:pt>
                <c:pt idx="839">
                  <c:v>3.3254571596003148</c:v>
                </c:pt>
                <c:pt idx="840">
                  <c:v>3.3339400217919817</c:v>
                </c:pt>
                <c:pt idx="841">
                  <c:v>3.3424638562344486</c:v>
                </c:pt>
                <c:pt idx="842">
                  <c:v>3.351029263419838</c:v>
                </c:pt>
                <c:pt idx="843">
                  <c:v>3.3596368566409298</c:v>
                </c:pt>
                <c:pt idx="844">
                  <c:v>3.3682872623422946</c:v>
                </c:pt>
                <c:pt idx="845">
                  <c:v>3.3769811204833431</c:v>
                </c:pt>
                <c:pt idx="846">
                  <c:v>3.3857190849137844</c:v>
                </c:pt>
                <c:pt idx="847">
                  <c:v>3.3945018237619853</c:v>
                </c:pt>
                <c:pt idx="848">
                  <c:v>3.4033300198367944</c:v>
                </c:pt>
                <c:pt idx="849">
                  <c:v>3.4122043710433538</c:v>
                </c:pt>
                <c:pt idx="850">
                  <c:v>3.4211255908134905</c:v>
                </c:pt>
                <c:pt idx="851">
                  <c:v>3.4300944085513185</c:v>
                </c:pt>
                <c:pt idx="852">
                  <c:v>3.4391115700946648</c:v>
                </c:pt>
                <c:pt idx="853">
                  <c:v>3.4481778381930175</c:v>
                </c:pt>
                <c:pt idx="854">
                  <c:v>3.45729399300268</c:v>
                </c:pt>
                <c:pt idx="855">
                  <c:v>3.4664608325999025</c:v>
                </c:pt>
                <c:pt idx="856">
                  <c:v>3.4756791735127357</c:v>
                </c:pt>
                <c:pt idx="857">
                  <c:v>3.4849498512724639</c:v>
                </c:pt>
                <c:pt idx="858">
                  <c:v>3.4942737209854302</c:v>
                </c:pt>
                <c:pt idx="859">
                  <c:v>3.5036516579262211</c:v>
                </c:pt>
                <c:pt idx="860">
                  <c:v>3.5130845581530914</c:v>
                </c:pt>
                <c:pt idx="861">
                  <c:v>3.5225733391467013</c:v>
                </c:pt>
                <c:pt idx="862">
                  <c:v>3.5321189404731701</c:v>
                </c:pt>
                <c:pt idx="863">
                  <c:v>3.541722324472556</c:v>
                </c:pt>
                <c:pt idx="864">
                  <c:v>3.5513844769739875</c:v>
                </c:pt>
                <c:pt idx="865">
                  <c:v>3.5611064080385932</c:v>
                </c:pt>
                <c:pt idx="866">
                  <c:v>3.5708891527316018</c:v>
                </c:pt>
                <c:pt idx="867">
                  <c:v>3.5807337719249457</c:v>
                </c:pt>
                <c:pt idx="868">
                  <c:v>3.590641353131808</c:v>
                </c:pt>
                <c:pt idx="869">
                  <c:v>3.6006130113746546</c:v>
                </c:pt>
                <c:pt idx="870">
                  <c:v>3.6106498900883532</c:v>
                </c:pt>
                <c:pt idx="871">
                  <c:v>3.620753162060069</c:v>
                </c:pt>
                <c:pt idx="872">
                  <c:v>3.6309240304077446</c:v>
                </c:pt>
                <c:pt idx="873">
                  <c:v>3.6411637295990644</c:v>
                </c:pt>
                <c:pt idx="874">
                  <c:v>3.6514735265128748</c:v>
                </c:pt>
                <c:pt idx="875">
                  <c:v>3.6618547215452484</c:v>
                </c:pt>
                <c:pt idx="876">
                  <c:v>3.6723086497623614</c:v>
                </c:pt>
                <c:pt idx="877">
                  <c:v>3.6828366821026268</c:v>
                </c:pt>
                <c:pt idx="878">
                  <c:v>3.6934402266305644</c:v>
                </c:pt>
                <c:pt idx="879">
                  <c:v>3.7041207298450942</c:v>
                </c:pt>
                <c:pt idx="880">
                  <c:v>3.7148796780450768</c:v>
                </c:pt>
                <c:pt idx="881">
                  <c:v>3.7257185987551202</c:v>
                </c:pt>
                <c:pt idx="882">
                  <c:v>3.7366390622148091</c:v>
                </c:pt>
                <c:pt idx="883">
                  <c:v>3.7476426829347771</c:v>
                </c:pt>
                <c:pt idx="884">
                  <c:v>3.7587311213231951</c:v>
                </c:pt>
                <c:pt idx="885">
                  <c:v>3.7699060853865141</c:v>
                </c:pt>
                <c:pt idx="886">
                  <c:v>3.7811693325084934</c:v>
                </c:pt>
                <c:pt idx="887">
                  <c:v>3.7925226713119047</c:v>
                </c:pt>
                <c:pt idx="888">
                  <c:v>3.8039679636074379</c:v>
                </c:pt>
                <c:pt idx="889">
                  <c:v>3.8155071264347775</c:v>
                </c:pt>
                <c:pt idx="890">
                  <c:v>3.8271421342010234</c:v>
                </c:pt>
                <c:pt idx="891">
                  <c:v>3.8388750209221003</c:v>
                </c:pt>
                <c:pt idx="892">
                  <c:v>3.8507078825730221</c:v>
                </c:pt>
                <c:pt idx="893">
                  <c:v>3.8626428795534222</c:v>
                </c:pt>
                <c:pt idx="894">
                  <c:v>3.8746822392750921</c:v>
                </c:pt>
                <c:pt idx="895">
                  <c:v>3.8868282588788197</c:v>
                </c:pt>
                <c:pt idx="896">
                  <c:v>3.8990833080882448</c:v>
                </c:pt>
                <c:pt idx="897">
                  <c:v>3.9114498322090387</c:v>
                </c:pt>
                <c:pt idx="898">
                  <c:v>3.9239303552823159</c:v>
                </c:pt>
                <c:pt idx="899">
                  <c:v>3.9365274834017812</c:v>
                </c:pt>
                <c:pt idx="900">
                  <c:v>3.9492439082048265</c:v>
                </c:pt>
                <c:pt idx="901">
                  <c:v>3.9620824105485393</c:v>
                </c:pt>
                <c:pt idx="902">
                  <c:v>3.9750458643823805</c:v>
                </c:pt>
                <c:pt idx="903">
                  <c:v>3.9881372408302114</c:v>
                </c:pt>
                <c:pt idx="904">
                  <c:v>4.0013596124952038</c:v>
                </c:pt>
                <c:pt idx="905">
                  <c:v>4.0147161580023187</c:v>
                </c:pt>
                <c:pt idx="906">
                  <c:v>4.028210166794068</c:v>
                </c:pt>
                <c:pt idx="907">
                  <c:v>4.0418450441965774</c:v>
                </c:pt>
                <c:pt idx="908">
                  <c:v>4.055624316774245</c:v>
                </c:pt>
                <c:pt idx="909">
                  <c:v>4.0695516379927303</c:v>
                </c:pt>
                <c:pt idx="910">
                  <c:v>4.0836307942117127</c:v>
                </c:pt>
                <c:pt idx="911">
                  <c:v>4.0978657110304191</c:v>
                </c:pt>
                <c:pt idx="912">
                  <c:v>4.1122604600109804</c:v>
                </c:pt>
                <c:pt idx="913">
                  <c:v>4.1268192658066001</c:v>
                </c:pt>
                <c:pt idx="914">
                  <c:v>4.1415465137239691</c:v>
                </c:pt>
                <c:pt idx="915">
                  <c:v>4.1564467577516506</c:v>
                </c:pt>
                <c:pt idx="916">
                  <c:v>4.1715247290890822</c:v>
                </c:pt>
                <c:pt idx="917">
                  <c:v>4.1867853452137149</c:v>
                </c:pt>
                <c:pt idx="918">
                  <c:v>4.2022337195272108</c:v>
                </c:pt>
                <c:pt idx="919">
                  <c:v>4.2178751716252112</c:v>
                </c:pt>
                <c:pt idx="920">
                  <c:v>4.2337152382391983</c:v>
                </c:pt>
                <c:pt idx="921">
                  <c:v>4.2497596849035126</c:v>
                </c:pt>
                <c:pt idx="922">
                  <c:v>4.2660145184053189</c:v>
                </c:pt>
                <c:pt idx="923">
                  <c:v>4.2824860000809624</c:v>
                </c:pt>
                <c:pt idx="924">
                  <c:v>4.2991806600279121</c:v>
                </c:pt>
                <c:pt idx="925">
                  <c:v>4.3161053123084532</c:v>
                </c:pt>
                <c:pt idx="926">
                  <c:v>4.3332670712284411</c:v>
                </c:pt>
                <c:pt idx="927">
                  <c:v>4.3506733687828563</c:v>
                </c:pt>
                <c:pt idx="928">
                  <c:v>4.368331973369016</c:v>
                </c:pt>
                <c:pt idx="929">
                  <c:v>4.386251009878575</c:v>
                </c:pt>
                <c:pt idx="930">
                  <c:v>4.4044389812908733</c:v>
                </c:pt>
                <c:pt idx="931">
                  <c:v>4.4229047919030657</c:v>
                </c:pt>
                <c:pt idx="932">
                  <c:v>4.4416577723467521</c:v>
                </c:pt>
                <c:pt idx="933">
                  <c:v>4.4607077065571064</c:v>
                </c:pt>
                <c:pt idx="934">
                  <c:v>4.4800648608783664</c:v>
                </c:pt>
                <c:pt idx="935">
                  <c:v>4.4997400155103486</c:v>
                </c:pt>
                <c:pt idx="936">
                  <c:v>4.5197444985232966</c:v>
                </c:pt>
                <c:pt idx="937">
                  <c:v>4.5400902226947402</c:v>
                </c:pt>
                <c:pt idx="938">
                  <c:v>4.5607897254512908</c:v>
                </c:pt>
                <c:pt idx="939">
                  <c:v>4.5818562122319735</c:v>
                </c:pt>
                <c:pt idx="940">
                  <c:v>4.6033036036274941</c:v>
                </c:pt>
                <c:pt idx="941">
                  <c:v>4.6251465866934023</c:v>
                </c:pt>
                <c:pt idx="942">
                  <c:v>4.6474006708843012</c:v>
                </c:pt>
                <c:pt idx="943">
                  <c:v>4.6700822491130856</c:v>
                </c:pt>
                <c:pt idx="944">
                  <c:v>4.6932086645037625</c:v>
                </c:pt>
                <c:pt idx="945">
                  <c:v>4.7167982834810971</c:v>
                </c:pt>
                <c:pt idx="946">
                  <c:v>4.7408705759260501</c:v>
                </c:pt>
                <c:pt idx="947">
                  <c:v>4.7654462032251166</c:v>
                </c:pt>
                <c:pt idx="948">
                  <c:v>4.7905471151563113</c:v>
                </c:pt>
                <c:pt idx="949">
                  <c:v>4.816196656687719</c:v>
                </c:pt>
                <c:pt idx="950">
                  <c:v>4.8424196859194488</c:v>
                </c:pt>
                <c:pt idx="951">
                  <c:v>4.8692427045806914</c:v>
                </c:pt>
                <c:pt idx="952">
                  <c:v>4.8966940027053196</c:v>
                </c:pt>
                <c:pt idx="953">
                  <c:v>4.9248038193579324</c:v>
                </c:pt>
                <c:pt idx="954">
                  <c:v>4.9536045215752607</c:v>
                </c:pt>
                <c:pt idx="955">
                  <c:v>4.9831308040338333</c:v>
                </c:pt>
                <c:pt idx="956">
                  <c:v>5.0134199123653316</c:v>
                </c:pt>
                <c:pt idx="957">
                  <c:v>5.0445118935297533</c:v>
                </c:pt>
                <c:pt idx="958">
                  <c:v>5.0764498772400586</c:v>
                </c:pt>
                <c:pt idx="959">
                  <c:v>5.1092803931326891</c:v>
                </c:pt>
                <c:pt idx="960">
                  <c:v>5.143053729221216</c:v>
                </c:pt>
                <c:pt idx="961">
                  <c:v>5.1778243381911224</c:v>
                </c:pt>
                <c:pt idx="962">
                  <c:v>5.2136512993332218</c:v>
                </c:pt>
                <c:pt idx="963">
                  <c:v>5.2505988454267589</c:v>
                </c:pt>
                <c:pt idx="964">
                  <c:v>5.2887369657403909</c:v>
                </c:pt>
                <c:pt idx="965">
                  <c:v>5.3281420986095425</c:v>
                </c:pt>
                <c:pt idx="966">
                  <c:v>5.3688979298891475</c:v>
                </c:pt>
                <c:pt idx="967">
                  <c:v>5.4110963171238708</c:v>
                </c:pt>
                <c:pt idx="968">
                  <c:v>5.454838363724325</c:v>
                </c:pt>
                <c:pt idx="969">
                  <c:v>5.5002356730545454</c:v>
                </c:pt>
                <c:pt idx="970">
                  <c:v>5.5474118194790965</c:v>
                </c:pt>
                <c:pt idx="971">
                  <c:v>5.5965040825691572</c:v>
                </c:pt>
                <c:pt idx="972">
                  <c:v>5.6476655024804732</c:v>
                </c:pt>
                <c:pt idx="973">
                  <c:v>5.7010673298932533</c:v>
                </c:pt>
                <c:pt idx="974">
                  <c:v>5.7569019640948147</c:v>
                </c:pt>
                <c:pt idx="975">
                  <c:v>5.8153864995478077</c:v>
                </c:pt>
                <c:pt idx="976">
                  <c:v>5.876767037114969</c:v>
                </c:pt>
                <c:pt idx="977">
                  <c:v>5.9413239645984515</c:v>
                </c:pt>
                <c:pt idx="978">
                  <c:v>6.0093784776367833</c:v>
                </c:pt>
                <c:pt idx="979">
                  <c:v>6.0813007040399931</c:v>
                </c:pt>
                <c:pt idx="980">
                  <c:v>6.157519923996384</c:v>
                </c:pt>
                <c:pt idx="981">
                  <c:v>6.238537563093705</c:v>
                </c:pt>
                <c:pt idx="982">
                  <c:v>6.3249439025737892</c:v>
                </c:pt>
                <c:pt idx="983">
                  <c:v>6.417439845932714</c:v>
                </c:pt>
                <c:pt idx="984">
                  <c:v>6.5168656748909486</c:v>
                </c:pt>
                <c:pt idx="985">
                  <c:v>6.624239641012136</c:v>
                </c:pt>
                <c:pt idx="986">
                  <c:v>6.7408106778385104</c:v>
                </c:pt>
                <c:pt idx="987">
                  <c:v>6.8681318466707699</c:v>
                </c:pt>
                <c:pt idx="988">
                  <c:v>7.0081650141794309</c:v>
                </c:pt>
                <c:pt idx="989">
                  <c:v>7.1634339725420704</c:v>
                </c:pt>
                <c:pt idx="990">
                  <c:v>7.3372552845243755</c:v>
                </c:pt>
                <c:pt idx="991">
                  <c:v>7.5340988818482684</c:v>
                </c:pt>
                <c:pt idx="992">
                  <c:v>7.7601757282968205</c:v>
                </c:pt>
                <c:pt idx="993">
                  <c:v>8.0244461649840986</c:v>
                </c:pt>
                <c:pt idx="994">
                  <c:v>8.3404646486505278</c:v>
                </c:pt>
                <c:pt idx="995">
                  <c:v>8.7300437844994718</c:v>
                </c:pt>
                <c:pt idx="996">
                  <c:v>9.2313758796658743</c:v>
                </c:pt>
                <c:pt idx="997">
                  <c:v>9.9200592865361639</c:v>
                </c:pt>
                <c:pt idx="998">
                  <c:v>10.97840830988039</c:v>
                </c:pt>
                <c:pt idx="999">
                  <c:v>13.055266516453592</c:v>
                </c:pt>
              </c:numCache>
            </c:numRef>
          </c:yVal>
          <c:smooth val="0"/>
        </c:ser>
        <c:ser>
          <c:idx val="2"/>
          <c:order val="2"/>
          <c:marker>
            <c:symbol val="none"/>
          </c:marker>
          <c:xVal>
            <c:numRef>
              <c:f>APropertiesDimless!$W$7:$W$1007</c:f>
              <c:numCache>
                <c:formatCode>0.000</c:formatCode>
                <c:ptCount val="1001"/>
                <c:pt idx="0">
                  <c:v>0</c:v>
                </c:pt>
                <c:pt idx="1">
                  <c:v>1E-3</c:v>
                </c:pt>
                <c:pt idx="2">
                  <c:v>2E-3</c:v>
                </c:pt>
                <c:pt idx="3">
                  <c:v>3.0000000000000001E-3</c:v>
                </c:pt>
                <c:pt idx="4">
                  <c:v>4.0000000000000001E-3</c:v>
                </c:pt>
                <c:pt idx="5">
                  <c:v>5.0000000000000001E-3</c:v>
                </c:pt>
                <c:pt idx="6">
                  <c:v>6.0000000000000001E-3</c:v>
                </c:pt>
                <c:pt idx="7">
                  <c:v>7.0000000000000001E-3</c:v>
                </c:pt>
                <c:pt idx="8">
                  <c:v>8.0000000000000002E-3</c:v>
                </c:pt>
                <c:pt idx="9">
                  <c:v>8.9999999999999993E-3</c:v>
                </c:pt>
                <c:pt idx="10">
                  <c:v>0.01</c:v>
                </c:pt>
                <c:pt idx="11">
                  <c:v>1.0999999999999999E-2</c:v>
                </c:pt>
                <c:pt idx="12">
                  <c:v>1.2E-2</c:v>
                </c:pt>
                <c:pt idx="13">
                  <c:v>1.2999999999999999E-2</c:v>
                </c:pt>
                <c:pt idx="14">
                  <c:v>1.4E-2</c:v>
                </c:pt>
                <c:pt idx="15">
                  <c:v>1.4999999999999999E-2</c:v>
                </c:pt>
                <c:pt idx="16">
                  <c:v>1.6E-2</c:v>
                </c:pt>
                <c:pt idx="17">
                  <c:v>1.7000000000000001E-2</c:v>
                </c:pt>
                <c:pt idx="18">
                  <c:v>1.7999999999999999E-2</c:v>
                </c:pt>
                <c:pt idx="19">
                  <c:v>1.9E-2</c:v>
                </c:pt>
                <c:pt idx="20">
                  <c:v>0.02</c:v>
                </c:pt>
                <c:pt idx="21">
                  <c:v>2.1000000000000001E-2</c:v>
                </c:pt>
                <c:pt idx="22">
                  <c:v>2.1999999999999999E-2</c:v>
                </c:pt>
                <c:pt idx="23">
                  <c:v>2.3E-2</c:v>
                </c:pt>
                <c:pt idx="24">
                  <c:v>2.4E-2</c:v>
                </c:pt>
                <c:pt idx="25">
                  <c:v>2.5000000000000001E-2</c:v>
                </c:pt>
                <c:pt idx="26">
                  <c:v>2.5999999999999999E-2</c:v>
                </c:pt>
                <c:pt idx="27">
                  <c:v>2.7E-2</c:v>
                </c:pt>
                <c:pt idx="28">
                  <c:v>2.8000000000000001E-2</c:v>
                </c:pt>
                <c:pt idx="29">
                  <c:v>2.9000000000000001E-2</c:v>
                </c:pt>
                <c:pt idx="30">
                  <c:v>0.03</c:v>
                </c:pt>
                <c:pt idx="31">
                  <c:v>3.1E-2</c:v>
                </c:pt>
                <c:pt idx="32">
                  <c:v>3.2000000000000001E-2</c:v>
                </c:pt>
                <c:pt idx="33">
                  <c:v>3.3000000000000002E-2</c:v>
                </c:pt>
                <c:pt idx="34">
                  <c:v>3.4000000000000002E-2</c:v>
                </c:pt>
                <c:pt idx="35">
                  <c:v>3.5000000000000003E-2</c:v>
                </c:pt>
                <c:pt idx="36">
                  <c:v>3.5999999999999997E-2</c:v>
                </c:pt>
                <c:pt idx="37">
                  <c:v>3.6999999999999998E-2</c:v>
                </c:pt>
                <c:pt idx="38">
                  <c:v>3.7999999999999999E-2</c:v>
                </c:pt>
                <c:pt idx="39">
                  <c:v>3.9E-2</c:v>
                </c:pt>
                <c:pt idx="40">
                  <c:v>0.04</c:v>
                </c:pt>
                <c:pt idx="41">
                  <c:v>4.1000000000000002E-2</c:v>
                </c:pt>
                <c:pt idx="42">
                  <c:v>4.2000000000000003E-2</c:v>
                </c:pt>
                <c:pt idx="43">
                  <c:v>4.2999999999999997E-2</c:v>
                </c:pt>
                <c:pt idx="44">
                  <c:v>4.3999999999999997E-2</c:v>
                </c:pt>
                <c:pt idx="45">
                  <c:v>4.4999999999999998E-2</c:v>
                </c:pt>
                <c:pt idx="46">
                  <c:v>4.5999999999999999E-2</c:v>
                </c:pt>
                <c:pt idx="47">
                  <c:v>4.7E-2</c:v>
                </c:pt>
                <c:pt idx="48">
                  <c:v>4.8000000000000001E-2</c:v>
                </c:pt>
                <c:pt idx="49">
                  <c:v>4.9000000000000002E-2</c:v>
                </c:pt>
                <c:pt idx="50">
                  <c:v>0.05</c:v>
                </c:pt>
                <c:pt idx="51">
                  <c:v>5.0999999999999997E-2</c:v>
                </c:pt>
                <c:pt idx="52">
                  <c:v>5.1999999999999998E-2</c:v>
                </c:pt>
                <c:pt idx="53">
                  <c:v>5.2999999999999999E-2</c:v>
                </c:pt>
                <c:pt idx="54">
                  <c:v>5.3999999999999999E-2</c:v>
                </c:pt>
                <c:pt idx="55">
                  <c:v>5.5E-2</c:v>
                </c:pt>
                <c:pt idx="56">
                  <c:v>5.6000000000000001E-2</c:v>
                </c:pt>
                <c:pt idx="57">
                  <c:v>5.7000000000000002E-2</c:v>
                </c:pt>
                <c:pt idx="58">
                  <c:v>5.8000000000000003E-2</c:v>
                </c:pt>
                <c:pt idx="59">
                  <c:v>5.8999999999999997E-2</c:v>
                </c:pt>
                <c:pt idx="60">
                  <c:v>0.06</c:v>
                </c:pt>
                <c:pt idx="61">
                  <c:v>6.0999999999999999E-2</c:v>
                </c:pt>
                <c:pt idx="62">
                  <c:v>6.2E-2</c:v>
                </c:pt>
                <c:pt idx="63">
                  <c:v>6.3E-2</c:v>
                </c:pt>
                <c:pt idx="64">
                  <c:v>6.4000000000000001E-2</c:v>
                </c:pt>
                <c:pt idx="65">
                  <c:v>6.5000000000000002E-2</c:v>
                </c:pt>
                <c:pt idx="66">
                  <c:v>6.6000000000000003E-2</c:v>
                </c:pt>
                <c:pt idx="67">
                  <c:v>6.7000000000000004E-2</c:v>
                </c:pt>
                <c:pt idx="68">
                  <c:v>6.8000000000000005E-2</c:v>
                </c:pt>
                <c:pt idx="69">
                  <c:v>6.9000000000000006E-2</c:v>
                </c:pt>
                <c:pt idx="70">
                  <c:v>7.0000000000000007E-2</c:v>
                </c:pt>
                <c:pt idx="71">
                  <c:v>7.0999999999999994E-2</c:v>
                </c:pt>
                <c:pt idx="72">
                  <c:v>7.1999999999999995E-2</c:v>
                </c:pt>
                <c:pt idx="73">
                  <c:v>7.2999999999999995E-2</c:v>
                </c:pt>
                <c:pt idx="74">
                  <c:v>7.3999999999999996E-2</c:v>
                </c:pt>
                <c:pt idx="75">
                  <c:v>7.4999999999999997E-2</c:v>
                </c:pt>
                <c:pt idx="76">
                  <c:v>7.5999999999999998E-2</c:v>
                </c:pt>
                <c:pt idx="77">
                  <c:v>7.6999999999999999E-2</c:v>
                </c:pt>
                <c:pt idx="78">
                  <c:v>7.8E-2</c:v>
                </c:pt>
                <c:pt idx="79">
                  <c:v>7.9000000000000001E-2</c:v>
                </c:pt>
                <c:pt idx="80">
                  <c:v>0.08</c:v>
                </c:pt>
                <c:pt idx="81">
                  <c:v>8.1000000000000003E-2</c:v>
                </c:pt>
                <c:pt idx="82">
                  <c:v>8.2000000000000003E-2</c:v>
                </c:pt>
                <c:pt idx="83">
                  <c:v>8.3000000000000004E-2</c:v>
                </c:pt>
                <c:pt idx="84">
                  <c:v>8.4000000000000005E-2</c:v>
                </c:pt>
                <c:pt idx="85">
                  <c:v>8.5000000000000006E-2</c:v>
                </c:pt>
                <c:pt idx="86">
                  <c:v>8.5999999999999993E-2</c:v>
                </c:pt>
                <c:pt idx="87">
                  <c:v>8.6999999999999994E-2</c:v>
                </c:pt>
                <c:pt idx="88">
                  <c:v>8.7999999999999995E-2</c:v>
                </c:pt>
                <c:pt idx="89">
                  <c:v>8.8999999999999996E-2</c:v>
                </c:pt>
                <c:pt idx="90">
                  <c:v>0.09</c:v>
                </c:pt>
                <c:pt idx="91">
                  <c:v>9.0999999999999998E-2</c:v>
                </c:pt>
                <c:pt idx="92">
                  <c:v>9.1999999999999998E-2</c:v>
                </c:pt>
                <c:pt idx="93">
                  <c:v>9.2999999999999999E-2</c:v>
                </c:pt>
                <c:pt idx="94">
                  <c:v>9.4E-2</c:v>
                </c:pt>
                <c:pt idx="95">
                  <c:v>9.5000000000000001E-2</c:v>
                </c:pt>
                <c:pt idx="96">
                  <c:v>9.6000000000000002E-2</c:v>
                </c:pt>
                <c:pt idx="97">
                  <c:v>9.7000000000000003E-2</c:v>
                </c:pt>
                <c:pt idx="98">
                  <c:v>9.8000000000000004E-2</c:v>
                </c:pt>
                <c:pt idx="99">
                  <c:v>9.9000000000000005E-2</c:v>
                </c:pt>
                <c:pt idx="100">
                  <c:v>0.1</c:v>
                </c:pt>
                <c:pt idx="101">
                  <c:v>0.10100000000000001</c:v>
                </c:pt>
                <c:pt idx="102">
                  <c:v>0.10199999999999999</c:v>
                </c:pt>
                <c:pt idx="103">
                  <c:v>0.10299999999999999</c:v>
                </c:pt>
                <c:pt idx="104">
                  <c:v>0.104</c:v>
                </c:pt>
                <c:pt idx="105">
                  <c:v>0.105</c:v>
                </c:pt>
                <c:pt idx="106">
                  <c:v>0.106</c:v>
                </c:pt>
                <c:pt idx="107">
                  <c:v>0.107</c:v>
                </c:pt>
                <c:pt idx="108">
                  <c:v>0.108</c:v>
                </c:pt>
                <c:pt idx="109">
                  <c:v>0.109</c:v>
                </c:pt>
                <c:pt idx="110">
                  <c:v>0.11</c:v>
                </c:pt>
                <c:pt idx="111">
                  <c:v>0.111</c:v>
                </c:pt>
                <c:pt idx="112">
                  <c:v>0.112</c:v>
                </c:pt>
                <c:pt idx="113">
                  <c:v>0.113</c:v>
                </c:pt>
                <c:pt idx="114">
                  <c:v>0.114</c:v>
                </c:pt>
                <c:pt idx="115">
                  <c:v>0.115</c:v>
                </c:pt>
                <c:pt idx="116">
                  <c:v>0.11600000000000001</c:v>
                </c:pt>
                <c:pt idx="117">
                  <c:v>0.11700000000000001</c:v>
                </c:pt>
                <c:pt idx="118">
                  <c:v>0.11799999999999999</c:v>
                </c:pt>
                <c:pt idx="119">
                  <c:v>0.11899999999999999</c:v>
                </c:pt>
                <c:pt idx="120">
                  <c:v>0.12</c:v>
                </c:pt>
                <c:pt idx="121">
                  <c:v>0.121</c:v>
                </c:pt>
                <c:pt idx="122">
                  <c:v>0.122</c:v>
                </c:pt>
                <c:pt idx="123">
                  <c:v>0.123</c:v>
                </c:pt>
                <c:pt idx="124">
                  <c:v>0.124</c:v>
                </c:pt>
                <c:pt idx="125">
                  <c:v>0.125</c:v>
                </c:pt>
                <c:pt idx="126">
                  <c:v>0.126</c:v>
                </c:pt>
                <c:pt idx="127">
                  <c:v>0.127</c:v>
                </c:pt>
                <c:pt idx="128">
                  <c:v>0.128</c:v>
                </c:pt>
                <c:pt idx="129">
                  <c:v>0.129</c:v>
                </c:pt>
                <c:pt idx="130">
                  <c:v>0.13</c:v>
                </c:pt>
                <c:pt idx="131">
                  <c:v>0.13100000000000001</c:v>
                </c:pt>
                <c:pt idx="132">
                  <c:v>0.13200000000000001</c:v>
                </c:pt>
                <c:pt idx="133">
                  <c:v>0.13300000000000001</c:v>
                </c:pt>
                <c:pt idx="134">
                  <c:v>0.13400000000000001</c:v>
                </c:pt>
                <c:pt idx="135">
                  <c:v>0.13500000000000001</c:v>
                </c:pt>
                <c:pt idx="136">
                  <c:v>0.13600000000000001</c:v>
                </c:pt>
                <c:pt idx="137">
                  <c:v>0.13700000000000001</c:v>
                </c:pt>
                <c:pt idx="138">
                  <c:v>0.13800000000000001</c:v>
                </c:pt>
                <c:pt idx="139">
                  <c:v>0.13900000000000001</c:v>
                </c:pt>
                <c:pt idx="140">
                  <c:v>0.14000000000000001</c:v>
                </c:pt>
                <c:pt idx="141">
                  <c:v>0.14099999999999999</c:v>
                </c:pt>
                <c:pt idx="142">
                  <c:v>0.14199999999999999</c:v>
                </c:pt>
                <c:pt idx="143">
                  <c:v>0.14299999999999999</c:v>
                </c:pt>
                <c:pt idx="144">
                  <c:v>0.14399999999999999</c:v>
                </c:pt>
                <c:pt idx="145">
                  <c:v>0.14499999999999999</c:v>
                </c:pt>
                <c:pt idx="146">
                  <c:v>0.14599999999999999</c:v>
                </c:pt>
                <c:pt idx="147">
                  <c:v>0.14699999999999999</c:v>
                </c:pt>
                <c:pt idx="148">
                  <c:v>0.14799999999999999</c:v>
                </c:pt>
                <c:pt idx="149">
                  <c:v>0.14899999999999999</c:v>
                </c:pt>
                <c:pt idx="150">
                  <c:v>0.15</c:v>
                </c:pt>
                <c:pt idx="151">
                  <c:v>0.151</c:v>
                </c:pt>
                <c:pt idx="152">
                  <c:v>0.152</c:v>
                </c:pt>
                <c:pt idx="153">
                  <c:v>0.153</c:v>
                </c:pt>
                <c:pt idx="154">
                  <c:v>0.154</c:v>
                </c:pt>
                <c:pt idx="155">
                  <c:v>0.155</c:v>
                </c:pt>
                <c:pt idx="156">
                  <c:v>0.156</c:v>
                </c:pt>
                <c:pt idx="157">
                  <c:v>0.157</c:v>
                </c:pt>
                <c:pt idx="158">
                  <c:v>0.158</c:v>
                </c:pt>
                <c:pt idx="159">
                  <c:v>0.159</c:v>
                </c:pt>
                <c:pt idx="160">
                  <c:v>0.16</c:v>
                </c:pt>
                <c:pt idx="161">
                  <c:v>0.161</c:v>
                </c:pt>
                <c:pt idx="162">
                  <c:v>0.16200000000000001</c:v>
                </c:pt>
                <c:pt idx="163">
                  <c:v>0.16300000000000001</c:v>
                </c:pt>
                <c:pt idx="164">
                  <c:v>0.16400000000000001</c:v>
                </c:pt>
                <c:pt idx="165">
                  <c:v>0.16500000000000001</c:v>
                </c:pt>
                <c:pt idx="166">
                  <c:v>0.16600000000000001</c:v>
                </c:pt>
                <c:pt idx="167">
                  <c:v>0.16700000000000001</c:v>
                </c:pt>
                <c:pt idx="168">
                  <c:v>0.16800000000000001</c:v>
                </c:pt>
                <c:pt idx="169">
                  <c:v>0.16900000000000001</c:v>
                </c:pt>
                <c:pt idx="170">
                  <c:v>0.17</c:v>
                </c:pt>
                <c:pt idx="171">
                  <c:v>0.17100000000000001</c:v>
                </c:pt>
                <c:pt idx="172">
                  <c:v>0.17199999999999999</c:v>
                </c:pt>
                <c:pt idx="173">
                  <c:v>0.17299999999999999</c:v>
                </c:pt>
                <c:pt idx="174">
                  <c:v>0.17399999999999999</c:v>
                </c:pt>
                <c:pt idx="175">
                  <c:v>0.17499999999999999</c:v>
                </c:pt>
                <c:pt idx="176">
                  <c:v>0.17599999999999999</c:v>
                </c:pt>
                <c:pt idx="177">
                  <c:v>0.17699999999999999</c:v>
                </c:pt>
                <c:pt idx="178">
                  <c:v>0.17799999999999999</c:v>
                </c:pt>
                <c:pt idx="179">
                  <c:v>0.17899999999999999</c:v>
                </c:pt>
                <c:pt idx="180">
                  <c:v>0.18</c:v>
                </c:pt>
                <c:pt idx="181">
                  <c:v>0.18099999999999999</c:v>
                </c:pt>
                <c:pt idx="182">
                  <c:v>0.182</c:v>
                </c:pt>
                <c:pt idx="183">
                  <c:v>0.183</c:v>
                </c:pt>
                <c:pt idx="184">
                  <c:v>0.184</c:v>
                </c:pt>
                <c:pt idx="185">
                  <c:v>0.185</c:v>
                </c:pt>
                <c:pt idx="186">
                  <c:v>0.186</c:v>
                </c:pt>
                <c:pt idx="187">
                  <c:v>0.187</c:v>
                </c:pt>
                <c:pt idx="188">
                  <c:v>0.188</c:v>
                </c:pt>
                <c:pt idx="189">
                  <c:v>0.189</c:v>
                </c:pt>
                <c:pt idx="190">
                  <c:v>0.19</c:v>
                </c:pt>
                <c:pt idx="191">
                  <c:v>0.191</c:v>
                </c:pt>
                <c:pt idx="192">
                  <c:v>0.192</c:v>
                </c:pt>
                <c:pt idx="193">
                  <c:v>0.193</c:v>
                </c:pt>
                <c:pt idx="194">
                  <c:v>0.19400000000000001</c:v>
                </c:pt>
                <c:pt idx="195">
                  <c:v>0.19500000000000001</c:v>
                </c:pt>
                <c:pt idx="196">
                  <c:v>0.19600000000000001</c:v>
                </c:pt>
                <c:pt idx="197">
                  <c:v>0.19700000000000001</c:v>
                </c:pt>
                <c:pt idx="198">
                  <c:v>0.19800000000000001</c:v>
                </c:pt>
                <c:pt idx="199">
                  <c:v>0.19900000000000001</c:v>
                </c:pt>
                <c:pt idx="200">
                  <c:v>0.2</c:v>
                </c:pt>
                <c:pt idx="201">
                  <c:v>0.20100000000000001</c:v>
                </c:pt>
                <c:pt idx="202">
                  <c:v>0.20200000000000001</c:v>
                </c:pt>
                <c:pt idx="203">
                  <c:v>0.20300000000000001</c:v>
                </c:pt>
                <c:pt idx="204">
                  <c:v>0.20399999999999999</c:v>
                </c:pt>
                <c:pt idx="205">
                  <c:v>0.20499999999999999</c:v>
                </c:pt>
                <c:pt idx="206">
                  <c:v>0.20599999999999999</c:v>
                </c:pt>
                <c:pt idx="207">
                  <c:v>0.20699999999999999</c:v>
                </c:pt>
                <c:pt idx="208">
                  <c:v>0.20799999999999999</c:v>
                </c:pt>
                <c:pt idx="209">
                  <c:v>0.20899999999999999</c:v>
                </c:pt>
                <c:pt idx="210">
                  <c:v>0.21</c:v>
                </c:pt>
                <c:pt idx="211">
                  <c:v>0.21099999999999999</c:v>
                </c:pt>
                <c:pt idx="212">
                  <c:v>0.21199999999999999</c:v>
                </c:pt>
                <c:pt idx="213">
                  <c:v>0.21299999999999999</c:v>
                </c:pt>
                <c:pt idx="214">
                  <c:v>0.214</c:v>
                </c:pt>
                <c:pt idx="215">
                  <c:v>0.215</c:v>
                </c:pt>
                <c:pt idx="216">
                  <c:v>0.216</c:v>
                </c:pt>
                <c:pt idx="217">
                  <c:v>0.217</c:v>
                </c:pt>
                <c:pt idx="218">
                  <c:v>0.218</c:v>
                </c:pt>
                <c:pt idx="219">
                  <c:v>0.219</c:v>
                </c:pt>
                <c:pt idx="220">
                  <c:v>0.22</c:v>
                </c:pt>
                <c:pt idx="221">
                  <c:v>0.221</c:v>
                </c:pt>
                <c:pt idx="222">
                  <c:v>0.222</c:v>
                </c:pt>
                <c:pt idx="223">
                  <c:v>0.223</c:v>
                </c:pt>
                <c:pt idx="224">
                  <c:v>0.224</c:v>
                </c:pt>
                <c:pt idx="225">
                  <c:v>0.22500000000000001</c:v>
                </c:pt>
                <c:pt idx="226">
                  <c:v>0.22600000000000001</c:v>
                </c:pt>
                <c:pt idx="227">
                  <c:v>0.22700000000000001</c:v>
                </c:pt>
                <c:pt idx="228">
                  <c:v>0.22800000000000001</c:v>
                </c:pt>
                <c:pt idx="229">
                  <c:v>0.22900000000000001</c:v>
                </c:pt>
                <c:pt idx="230">
                  <c:v>0.23</c:v>
                </c:pt>
                <c:pt idx="231">
                  <c:v>0.23100000000000001</c:v>
                </c:pt>
                <c:pt idx="232">
                  <c:v>0.23200000000000001</c:v>
                </c:pt>
                <c:pt idx="233">
                  <c:v>0.23300000000000001</c:v>
                </c:pt>
                <c:pt idx="234">
                  <c:v>0.23400000000000001</c:v>
                </c:pt>
                <c:pt idx="235">
                  <c:v>0.23499999999999999</c:v>
                </c:pt>
                <c:pt idx="236">
                  <c:v>0.23599999999999999</c:v>
                </c:pt>
                <c:pt idx="237">
                  <c:v>0.23699999999999999</c:v>
                </c:pt>
                <c:pt idx="238">
                  <c:v>0.23799999999999999</c:v>
                </c:pt>
                <c:pt idx="239">
                  <c:v>0.23899999999999999</c:v>
                </c:pt>
                <c:pt idx="240">
                  <c:v>0.24</c:v>
                </c:pt>
                <c:pt idx="241">
                  <c:v>0.24099999999999999</c:v>
                </c:pt>
                <c:pt idx="242">
                  <c:v>0.24199999999999999</c:v>
                </c:pt>
                <c:pt idx="243">
                  <c:v>0.24299999999999999</c:v>
                </c:pt>
                <c:pt idx="244">
                  <c:v>0.24399999999999999</c:v>
                </c:pt>
                <c:pt idx="245">
                  <c:v>0.245</c:v>
                </c:pt>
                <c:pt idx="246">
                  <c:v>0.246</c:v>
                </c:pt>
                <c:pt idx="247">
                  <c:v>0.247</c:v>
                </c:pt>
                <c:pt idx="248">
                  <c:v>0.248</c:v>
                </c:pt>
                <c:pt idx="249">
                  <c:v>0.249</c:v>
                </c:pt>
                <c:pt idx="250">
                  <c:v>0.25</c:v>
                </c:pt>
                <c:pt idx="251">
                  <c:v>0.251</c:v>
                </c:pt>
                <c:pt idx="252">
                  <c:v>0.252</c:v>
                </c:pt>
                <c:pt idx="253">
                  <c:v>0.253</c:v>
                </c:pt>
                <c:pt idx="254">
                  <c:v>0.254</c:v>
                </c:pt>
                <c:pt idx="255">
                  <c:v>0.255</c:v>
                </c:pt>
                <c:pt idx="256">
                  <c:v>0.25600000000000001</c:v>
                </c:pt>
                <c:pt idx="257">
                  <c:v>0.25700000000000001</c:v>
                </c:pt>
                <c:pt idx="258">
                  <c:v>0.25800000000000001</c:v>
                </c:pt>
                <c:pt idx="259">
                  <c:v>0.25900000000000001</c:v>
                </c:pt>
                <c:pt idx="260">
                  <c:v>0.26</c:v>
                </c:pt>
                <c:pt idx="261">
                  <c:v>0.26100000000000001</c:v>
                </c:pt>
                <c:pt idx="262">
                  <c:v>0.26200000000000001</c:v>
                </c:pt>
                <c:pt idx="263">
                  <c:v>0.26300000000000001</c:v>
                </c:pt>
                <c:pt idx="264">
                  <c:v>0.26400000000000001</c:v>
                </c:pt>
                <c:pt idx="265">
                  <c:v>0.26500000000000001</c:v>
                </c:pt>
                <c:pt idx="266">
                  <c:v>0.26600000000000001</c:v>
                </c:pt>
                <c:pt idx="267">
                  <c:v>0.26700000000000002</c:v>
                </c:pt>
                <c:pt idx="268">
                  <c:v>0.26800000000000002</c:v>
                </c:pt>
                <c:pt idx="269">
                  <c:v>0.26900000000000002</c:v>
                </c:pt>
                <c:pt idx="270">
                  <c:v>0.27</c:v>
                </c:pt>
                <c:pt idx="271">
                  <c:v>0.27100000000000002</c:v>
                </c:pt>
                <c:pt idx="272">
                  <c:v>0.27200000000000002</c:v>
                </c:pt>
                <c:pt idx="273">
                  <c:v>0.27300000000000002</c:v>
                </c:pt>
                <c:pt idx="274">
                  <c:v>0.27400000000000002</c:v>
                </c:pt>
                <c:pt idx="275">
                  <c:v>0.27500000000000002</c:v>
                </c:pt>
                <c:pt idx="276">
                  <c:v>0.27600000000000002</c:v>
                </c:pt>
                <c:pt idx="277">
                  <c:v>0.27700000000000002</c:v>
                </c:pt>
                <c:pt idx="278">
                  <c:v>0.27800000000000002</c:v>
                </c:pt>
                <c:pt idx="279">
                  <c:v>0.27900000000000003</c:v>
                </c:pt>
                <c:pt idx="280">
                  <c:v>0.28000000000000003</c:v>
                </c:pt>
                <c:pt idx="281">
                  <c:v>0.28100000000000003</c:v>
                </c:pt>
                <c:pt idx="282">
                  <c:v>0.28199999999999997</c:v>
                </c:pt>
                <c:pt idx="283">
                  <c:v>0.28299999999999997</c:v>
                </c:pt>
                <c:pt idx="284">
                  <c:v>0.28399999999999997</c:v>
                </c:pt>
                <c:pt idx="285">
                  <c:v>0.28499999999999998</c:v>
                </c:pt>
                <c:pt idx="286">
                  <c:v>0.28599999999999998</c:v>
                </c:pt>
                <c:pt idx="287">
                  <c:v>0.28699999999999998</c:v>
                </c:pt>
                <c:pt idx="288">
                  <c:v>0.28799999999999998</c:v>
                </c:pt>
                <c:pt idx="289">
                  <c:v>0.28899999999999998</c:v>
                </c:pt>
                <c:pt idx="290">
                  <c:v>0.28999999999999998</c:v>
                </c:pt>
                <c:pt idx="291">
                  <c:v>0.29099999999999998</c:v>
                </c:pt>
                <c:pt idx="292">
                  <c:v>0.29199999999999998</c:v>
                </c:pt>
                <c:pt idx="293">
                  <c:v>0.29299999999999998</c:v>
                </c:pt>
                <c:pt idx="294">
                  <c:v>0.29399999999999998</c:v>
                </c:pt>
                <c:pt idx="295">
                  <c:v>0.29499999999999998</c:v>
                </c:pt>
                <c:pt idx="296">
                  <c:v>0.29599999999999999</c:v>
                </c:pt>
                <c:pt idx="297">
                  <c:v>0.29699999999999999</c:v>
                </c:pt>
                <c:pt idx="298">
                  <c:v>0.29799999999999999</c:v>
                </c:pt>
                <c:pt idx="299">
                  <c:v>0.29899999999999999</c:v>
                </c:pt>
                <c:pt idx="300">
                  <c:v>0.3</c:v>
                </c:pt>
                <c:pt idx="301">
                  <c:v>0.30099999999999999</c:v>
                </c:pt>
                <c:pt idx="302">
                  <c:v>0.30199999999999999</c:v>
                </c:pt>
                <c:pt idx="303">
                  <c:v>0.30299999999999999</c:v>
                </c:pt>
                <c:pt idx="304">
                  <c:v>0.30399999999999999</c:v>
                </c:pt>
                <c:pt idx="305">
                  <c:v>0.30499999999999999</c:v>
                </c:pt>
                <c:pt idx="306">
                  <c:v>0.30599999999999999</c:v>
                </c:pt>
                <c:pt idx="307">
                  <c:v>0.307</c:v>
                </c:pt>
                <c:pt idx="308">
                  <c:v>0.308</c:v>
                </c:pt>
                <c:pt idx="309">
                  <c:v>0.309</c:v>
                </c:pt>
                <c:pt idx="310">
                  <c:v>0.31</c:v>
                </c:pt>
                <c:pt idx="311">
                  <c:v>0.311</c:v>
                </c:pt>
                <c:pt idx="312">
                  <c:v>0.312</c:v>
                </c:pt>
                <c:pt idx="313">
                  <c:v>0.313</c:v>
                </c:pt>
                <c:pt idx="314">
                  <c:v>0.314</c:v>
                </c:pt>
                <c:pt idx="315">
                  <c:v>0.315</c:v>
                </c:pt>
                <c:pt idx="316">
                  <c:v>0.316</c:v>
                </c:pt>
                <c:pt idx="317">
                  <c:v>0.317</c:v>
                </c:pt>
                <c:pt idx="318">
                  <c:v>0.318</c:v>
                </c:pt>
                <c:pt idx="319">
                  <c:v>0.31900000000000001</c:v>
                </c:pt>
                <c:pt idx="320">
                  <c:v>0.32</c:v>
                </c:pt>
                <c:pt idx="321">
                  <c:v>0.32100000000000001</c:v>
                </c:pt>
                <c:pt idx="322">
                  <c:v>0.32200000000000001</c:v>
                </c:pt>
                <c:pt idx="323">
                  <c:v>0.32300000000000001</c:v>
                </c:pt>
                <c:pt idx="324">
                  <c:v>0.32400000000000001</c:v>
                </c:pt>
                <c:pt idx="325">
                  <c:v>0.32500000000000001</c:v>
                </c:pt>
                <c:pt idx="326">
                  <c:v>0.32600000000000001</c:v>
                </c:pt>
                <c:pt idx="327">
                  <c:v>0.32700000000000001</c:v>
                </c:pt>
                <c:pt idx="328">
                  <c:v>0.32800000000000001</c:v>
                </c:pt>
                <c:pt idx="329">
                  <c:v>0.32900000000000001</c:v>
                </c:pt>
                <c:pt idx="330">
                  <c:v>0.33</c:v>
                </c:pt>
                <c:pt idx="331">
                  <c:v>0.33100000000000002</c:v>
                </c:pt>
                <c:pt idx="332">
                  <c:v>0.33200000000000002</c:v>
                </c:pt>
                <c:pt idx="333">
                  <c:v>0.33300000000000002</c:v>
                </c:pt>
                <c:pt idx="334">
                  <c:v>0.33400000000000002</c:v>
                </c:pt>
                <c:pt idx="335">
                  <c:v>0.33500000000000002</c:v>
                </c:pt>
                <c:pt idx="336">
                  <c:v>0.33600000000000002</c:v>
                </c:pt>
                <c:pt idx="337">
                  <c:v>0.33700000000000002</c:v>
                </c:pt>
                <c:pt idx="338">
                  <c:v>0.33800000000000002</c:v>
                </c:pt>
                <c:pt idx="339">
                  <c:v>0.33900000000000002</c:v>
                </c:pt>
                <c:pt idx="340">
                  <c:v>0.34</c:v>
                </c:pt>
                <c:pt idx="341">
                  <c:v>0.34100000000000003</c:v>
                </c:pt>
                <c:pt idx="342">
                  <c:v>0.34200000000000003</c:v>
                </c:pt>
                <c:pt idx="343">
                  <c:v>0.34300000000000003</c:v>
                </c:pt>
                <c:pt idx="344">
                  <c:v>0.34399999999999997</c:v>
                </c:pt>
                <c:pt idx="345">
                  <c:v>0.34499999999999997</c:v>
                </c:pt>
                <c:pt idx="346">
                  <c:v>0.34599999999999997</c:v>
                </c:pt>
                <c:pt idx="347">
                  <c:v>0.34699999999999998</c:v>
                </c:pt>
                <c:pt idx="348">
                  <c:v>0.34799999999999998</c:v>
                </c:pt>
                <c:pt idx="349">
                  <c:v>0.34899999999999998</c:v>
                </c:pt>
                <c:pt idx="350">
                  <c:v>0.35</c:v>
                </c:pt>
                <c:pt idx="351">
                  <c:v>0.35099999999999998</c:v>
                </c:pt>
                <c:pt idx="352">
                  <c:v>0.35199999999999998</c:v>
                </c:pt>
                <c:pt idx="353">
                  <c:v>0.35299999999999998</c:v>
                </c:pt>
                <c:pt idx="354">
                  <c:v>0.35399999999999998</c:v>
                </c:pt>
                <c:pt idx="355">
                  <c:v>0.35499999999999998</c:v>
                </c:pt>
                <c:pt idx="356">
                  <c:v>0.35599999999999998</c:v>
                </c:pt>
                <c:pt idx="357">
                  <c:v>0.35699999999999998</c:v>
                </c:pt>
                <c:pt idx="358">
                  <c:v>0.35799999999999998</c:v>
                </c:pt>
                <c:pt idx="359">
                  <c:v>0.35899999999999999</c:v>
                </c:pt>
                <c:pt idx="360">
                  <c:v>0.36</c:v>
                </c:pt>
                <c:pt idx="361">
                  <c:v>0.36099999999999999</c:v>
                </c:pt>
                <c:pt idx="362">
                  <c:v>0.36199999999999999</c:v>
                </c:pt>
                <c:pt idx="363">
                  <c:v>0.36299999999999999</c:v>
                </c:pt>
                <c:pt idx="364">
                  <c:v>0.36399999999999999</c:v>
                </c:pt>
                <c:pt idx="365">
                  <c:v>0.36499999999999999</c:v>
                </c:pt>
                <c:pt idx="366">
                  <c:v>0.36599999999999999</c:v>
                </c:pt>
                <c:pt idx="367">
                  <c:v>0.36699999999999999</c:v>
                </c:pt>
                <c:pt idx="368">
                  <c:v>0.36799999999999999</c:v>
                </c:pt>
                <c:pt idx="369">
                  <c:v>0.36899999999999999</c:v>
                </c:pt>
                <c:pt idx="370">
                  <c:v>0.37</c:v>
                </c:pt>
                <c:pt idx="371">
                  <c:v>0.371</c:v>
                </c:pt>
                <c:pt idx="372">
                  <c:v>0.372</c:v>
                </c:pt>
                <c:pt idx="373">
                  <c:v>0.373</c:v>
                </c:pt>
                <c:pt idx="374">
                  <c:v>0.374</c:v>
                </c:pt>
                <c:pt idx="375">
                  <c:v>0.375</c:v>
                </c:pt>
                <c:pt idx="376">
                  <c:v>0.376</c:v>
                </c:pt>
                <c:pt idx="377">
                  <c:v>0.377</c:v>
                </c:pt>
                <c:pt idx="378">
                  <c:v>0.378</c:v>
                </c:pt>
                <c:pt idx="379">
                  <c:v>0.379</c:v>
                </c:pt>
                <c:pt idx="380">
                  <c:v>0.38</c:v>
                </c:pt>
                <c:pt idx="381">
                  <c:v>0.38100000000000001</c:v>
                </c:pt>
                <c:pt idx="382">
                  <c:v>0.38200000000000001</c:v>
                </c:pt>
                <c:pt idx="383">
                  <c:v>0.38300000000000001</c:v>
                </c:pt>
                <c:pt idx="384">
                  <c:v>0.38400000000000001</c:v>
                </c:pt>
                <c:pt idx="385">
                  <c:v>0.38500000000000001</c:v>
                </c:pt>
                <c:pt idx="386">
                  <c:v>0.38600000000000001</c:v>
                </c:pt>
                <c:pt idx="387">
                  <c:v>0.38700000000000001</c:v>
                </c:pt>
                <c:pt idx="388">
                  <c:v>0.38800000000000001</c:v>
                </c:pt>
                <c:pt idx="389">
                  <c:v>0.38900000000000001</c:v>
                </c:pt>
                <c:pt idx="390">
                  <c:v>0.39</c:v>
                </c:pt>
                <c:pt idx="391">
                  <c:v>0.39100000000000001</c:v>
                </c:pt>
                <c:pt idx="392">
                  <c:v>0.39200000000000002</c:v>
                </c:pt>
                <c:pt idx="393">
                  <c:v>0.39300000000000002</c:v>
                </c:pt>
                <c:pt idx="394">
                  <c:v>0.39400000000000002</c:v>
                </c:pt>
                <c:pt idx="395">
                  <c:v>0.39500000000000002</c:v>
                </c:pt>
                <c:pt idx="396">
                  <c:v>0.39600000000000002</c:v>
                </c:pt>
                <c:pt idx="397">
                  <c:v>0.39700000000000002</c:v>
                </c:pt>
                <c:pt idx="398">
                  <c:v>0.39800000000000002</c:v>
                </c:pt>
                <c:pt idx="399">
                  <c:v>0.39900000000000002</c:v>
                </c:pt>
                <c:pt idx="400">
                  <c:v>0.4</c:v>
                </c:pt>
                <c:pt idx="401">
                  <c:v>0.40100000000000002</c:v>
                </c:pt>
                <c:pt idx="402">
                  <c:v>0.40200000000000002</c:v>
                </c:pt>
                <c:pt idx="403">
                  <c:v>0.40300000000000002</c:v>
                </c:pt>
                <c:pt idx="404">
                  <c:v>0.40400000000000003</c:v>
                </c:pt>
                <c:pt idx="405">
                  <c:v>0.40500000000000003</c:v>
                </c:pt>
                <c:pt idx="406">
                  <c:v>0.40600000000000003</c:v>
                </c:pt>
                <c:pt idx="407">
                  <c:v>0.40699999999999997</c:v>
                </c:pt>
                <c:pt idx="408">
                  <c:v>0.40799999999999997</c:v>
                </c:pt>
                <c:pt idx="409">
                  <c:v>0.40899999999999997</c:v>
                </c:pt>
                <c:pt idx="410">
                  <c:v>0.41</c:v>
                </c:pt>
                <c:pt idx="411">
                  <c:v>0.41099999999999998</c:v>
                </c:pt>
                <c:pt idx="412">
                  <c:v>0.41199999999999998</c:v>
                </c:pt>
                <c:pt idx="413">
                  <c:v>0.41299999999999998</c:v>
                </c:pt>
                <c:pt idx="414">
                  <c:v>0.41399999999999998</c:v>
                </c:pt>
                <c:pt idx="415">
                  <c:v>0.41499999999999998</c:v>
                </c:pt>
                <c:pt idx="416">
                  <c:v>0.41599999999999998</c:v>
                </c:pt>
                <c:pt idx="417">
                  <c:v>0.41699999999999998</c:v>
                </c:pt>
                <c:pt idx="418">
                  <c:v>0.41799999999999998</c:v>
                </c:pt>
                <c:pt idx="419">
                  <c:v>0.41899999999999998</c:v>
                </c:pt>
                <c:pt idx="420">
                  <c:v>0.42</c:v>
                </c:pt>
                <c:pt idx="421">
                  <c:v>0.42099999999999999</c:v>
                </c:pt>
                <c:pt idx="422">
                  <c:v>0.42199999999999999</c:v>
                </c:pt>
                <c:pt idx="423">
                  <c:v>0.42299999999999999</c:v>
                </c:pt>
                <c:pt idx="424">
                  <c:v>0.42399999999999999</c:v>
                </c:pt>
                <c:pt idx="425">
                  <c:v>0.42499999999999999</c:v>
                </c:pt>
                <c:pt idx="426">
                  <c:v>0.42599999999999999</c:v>
                </c:pt>
                <c:pt idx="427">
                  <c:v>0.42699999999999999</c:v>
                </c:pt>
                <c:pt idx="428">
                  <c:v>0.42799999999999999</c:v>
                </c:pt>
                <c:pt idx="429">
                  <c:v>0.42899999999999999</c:v>
                </c:pt>
                <c:pt idx="430">
                  <c:v>0.43</c:v>
                </c:pt>
                <c:pt idx="431">
                  <c:v>0.43099999999999999</c:v>
                </c:pt>
                <c:pt idx="432">
                  <c:v>0.432</c:v>
                </c:pt>
                <c:pt idx="433">
                  <c:v>0.433</c:v>
                </c:pt>
                <c:pt idx="434">
                  <c:v>0.434</c:v>
                </c:pt>
                <c:pt idx="435">
                  <c:v>0.435</c:v>
                </c:pt>
                <c:pt idx="436">
                  <c:v>0.436</c:v>
                </c:pt>
                <c:pt idx="437">
                  <c:v>0.437</c:v>
                </c:pt>
                <c:pt idx="438">
                  <c:v>0.438</c:v>
                </c:pt>
                <c:pt idx="439">
                  <c:v>0.439</c:v>
                </c:pt>
                <c:pt idx="440">
                  <c:v>0.44</c:v>
                </c:pt>
                <c:pt idx="441">
                  <c:v>0.441</c:v>
                </c:pt>
                <c:pt idx="442">
                  <c:v>0.442</c:v>
                </c:pt>
                <c:pt idx="443">
                  <c:v>0.443</c:v>
                </c:pt>
                <c:pt idx="444">
                  <c:v>0.44400000000000001</c:v>
                </c:pt>
                <c:pt idx="445">
                  <c:v>0.44500000000000001</c:v>
                </c:pt>
                <c:pt idx="446">
                  <c:v>0.44600000000000001</c:v>
                </c:pt>
                <c:pt idx="447">
                  <c:v>0.44700000000000001</c:v>
                </c:pt>
                <c:pt idx="448">
                  <c:v>0.44800000000000001</c:v>
                </c:pt>
                <c:pt idx="449">
                  <c:v>0.44900000000000001</c:v>
                </c:pt>
                <c:pt idx="450">
                  <c:v>0.45</c:v>
                </c:pt>
                <c:pt idx="451">
                  <c:v>0.45100000000000001</c:v>
                </c:pt>
                <c:pt idx="452">
                  <c:v>0.45200000000000001</c:v>
                </c:pt>
                <c:pt idx="453">
                  <c:v>0.45300000000000001</c:v>
                </c:pt>
                <c:pt idx="454">
                  <c:v>0.45400000000000001</c:v>
                </c:pt>
                <c:pt idx="455">
                  <c:v>0.45500000000000002</c:v>
                </c:pt>
                <c:pt idx="456">
                  <c:v>0.45600000000000002</c:v>
                </c:pt>
                <c:pt idx="457">
                  <c:v>0.45700000000000002</c:v>
                </c:pt>
                <c:pt idx="458">
                  <c:v>0.45800000000000002</c:v>
                </c:pt>
                <c:pt idx="459">
                  <c:v>0.45900000000000002</c:v>
                </c:pt>
                <c:pt idx="460">
                  <c:v>0.46</c:v>
                </c:pt>
                <c:pt idx="461">
                  <c:v>0.46100000000000002</c:v>
                </c:pt>
                <c:pt idx="462">
                  <c:v>0.46200000000000002</c:v>
                </c:pt>
                <c:pt idx="463">
                  <c:v>0.46300000000000002</c:v>
                </c:pt>
                <c:pt idx="464">
                  <c:v>0.46400000000000002</c:v>
                </c:pt>
                <c:pt idx="465">
                  <c:v>0.46500000000000002</c:v>
                </c:pt>
                <c:pt idx="466">
                  <c:v>0.46600000000000003</c:v>
                </c:pt>
                <c:pt idx="467">
                  <c:v>0.46700000000000003</c:v>
                </c:pt>
                <c:pt idx="468">
                  <c:v>0.46800000000000003</c:v>
                </c:pt>
                <c:pt idx="469">
                  <c:v>0.46899999999999997</c:v>
                </c:pt>
                <c:pt idx="470">
                  <c:v>0.47</c:v>
                </c:pt>
                <c:pt idx="471">
                  <c:v>0.47099999999999997</c:v>
                </c:pt>
                <c:pt idx="472">
                  <c:v>0.47199999999999998</c:v>
                </c:pt>
                <c:pt idx="473">
                  <c:v>0.47299999999999998</c:v>
                </c:pt>
                <c:pt idx="474">
                  <c:v>0.47399999999999998</c:v>
                </c:pt>
                <c:pt idx="475">
                  <c:v>0.47499999999999998</c:v>
                </c:pt>
                <c:pt idx="476">
                  <c:v>0.47599999999999998</c:v>
                </c:pt>
                <c:pt idx="477">
                  <c:v>0.47699999999999998</c:v>
                </c:pt>
                <c:pt idx="478">
                  <c:v>0.47799999999999998</c:v>
                </c:pt>
                <c:pt idx="479">
                  <c:v>0.47899999999999998</c:v>
                </c:pt>
                <c:pt idx="480">
                  <c:v>0.48</c:v>
                </c:pt>
                <c:pt idx="481">
                  <c:v>0.48099999999999998</c:v>
                </c:pt>
                <c:pt idx="482">
                  <c:v>0.48199999999999998</c:v>
                </c:pt>
                <c:pt idx="483">
                  <c:v>0.48299999999999998</c:v>
                </c:pt>
                <c:pt idx="484">
                  <c:v>0.48399999999999999</c:v>
                </c:pt>
                <c:pt idx="485">
                  <c:v>0.48499999999999999</c:v>
                </c:pt>
                <c:pt idx="486">
                  <c:v>0.48599999999999999</c:v>
                </c:pt>
                <c:pt idx="487">
                  <c:v>0.48699999999999999</c:v>
                </c:pt>
                <c:pt idx="488">
                  <c:v>0.48799999999999999</c:v>
                </c:pt>
                <c:pt idx="489">
                  <c:v>0.48899999999999999</c:v>
                </c:pt>
                <c:pt idx="490">
                  <c:v>0.49</c:v>
                </c:pt>
                <c:pt idx="491">
                  <c:v>0.49099999999999999</c:v>
                </c:pt>
                <c:pt idx="492">
                  <c:v>0.49199999999999999</c:v>
                </c:pt>
                <c:pt idx="493">
                  <c:v>0.49299999999999999</c:v>
                </c:pt>
                <c:pt idx="494">
                  <c:v>0.49399999999999999</c:v>
                </c:pt>
                <c:pt idx="495">
                  <c:v>0.495</c:v>
                </c:pt>
                <c:pt idx="496">
                  <c:v>0.496</c:v>
                </c:pt>
                <c:pt idx="497">
                  <c:v>0.497</c:v>
                </c:pt>
                <c:pt idx="498">
                  <c:v>0.498</c:v>
                </c:pt>
                <c:pt idx="499">
                  <c:v>0.499</c:v>
                </c:pt>
                <c:pt idx="500">
                  <c:v>0.5</c:v>
                </c:pt>
                <c:pt idx="501">
                  <c:v>0.501</c:v>
                </c:pt>
                <c:pt idx="502">
                  <c:v>0.502</c:v>
                </c:pt>
                <c:pt idx="503">
                  <c:v>0.503</c:v>
                </c:pt>
                <c:pt idx="504">
                  <c:v>0.504</c:v>
                </c:pt>
                <c:pt idx="505">
                  <c:v>0.505</c:v>
                </c:pt>
                <c:pt idx="506">
                  <c:v>0.50600000000000001</c:v>
                </c:pt>
                <c:pt idx="507">
                  <c:v>0.50700000000000001</c:v>
                </c:pt>
                <c:pt idx="508">
                  <c:v>0.50800000000000001</c:v>
                </c:pt>
                <c:pt idx="509">
                  <c:v>0.50900000000000001</c:v>
                </c:pt>
                <c:pt idx="510">
                  <c:v>0.51</c:v>
                </c:pt>
                <c:pt idx="511">
                  <c:v>0.51100000000000001</c:v>
                </c:pt>
                <c:pt idx="512">
                  <c:v>0.51200000000000001</c:v>
                </c:pt>
                <c:pt idx="513">
                  <c:v>0.51300000000000001</c:v>
                </c:pt>
                <c:pt idx="514">
                  <c:v>0.51400000000000001</c:v>
                </c:pt>
                <c:pt idx="515">
                  <c:v>0.51500000000000001</c:v>
                </c:pt>
                <c:pt idx="516">
                  <c:v>0.51600000000000001</c:v>
                </c:pt>
                <c:pt idx="517">
                  <c:v>0.51700000000000002</c:v>
                </c:pt>
                <c:pt idx="518">
                  <c:v>0.51800000000000002</c:v>
                </c:pt>
                <c:pt idx="519">
                  <c:v>0.51900000000000002</c:v>
                </c:pt>
                <c:pt idx="520">
                  <c:v>0.52</c:v>
                </c:pt>
                <c:pt idx="521">
                  <c:v>0.52100000000000002</c:v>
                </c:pt>
                <c:pt idx="522">
                  <c:v>0.52200000000000002</c:v>
                </c:pt>
                <c:pt idx="523">
                  <c:v>0.52300000000000002</c:v>
                </c:pt>
                <c:pt idx="524">
                  <c:v>0.52400000000000002</c:v>
                </c:pt>
                <c:pt idx="525">
                  <c:v>0.52500000000000002</c:v>
                </c:pt>
                <c:pt idx="526">
                  <c:v>0.52600000000000002</c:v>
                </c:pt>
                <c:pt idx="527">
                  <c:v>0.52700000000000002</c:v>
                </c:pt>
                <c:pt idx="528">
                  <c:v>0.52800000000000002</c:v>
                </c:pt>
                <c:pt idx="529">
                  <c:v>0.52900000000000003</c:v>
                </c:pt>
                <c:pt idx="530">
                  <c:v>0.53</c:v>
                </c:pt>
                <c:pt idx="531">
                  <c:v>0.53100000000000003</c:v>
                </c:pt>
                <c:pt idx="532">
                  <c:v>0.53200000000000003</c:v>
                </c:pt>
                <c:pt idx="533">
                  <c:v>0.53300000000000003</c:v>
                </c:pt>
                <c:pt idx="534">
                  <c:v>0.53400000000000003</c:v>
                </c:pt>
                <c:pt idx="535">
                  <c:v>0.53500000000000003</c:v>
                </c:pt>
                <c:pt idx="536">
                  <c:v>0.53600000000000003</c:v>
                </c:pt>
                <c:pt idx="537">
                  <c:v>0.53700000000000003</c:v>
                </c:pt>
                <c:pt idx="538">
                  <c:v>0.53800000000000003</c:v>
                </c:pt>
                <c:pt idx="539">
                  <c:v>0.53900000000000003</c:v>
                </c:pt>
                <c:pt idx="540">
                  <c:v>0.54</c:v>
                </c:pt>
                <c:pt idx="541">
                  <c:v>0.54100000000000004</c:v>
                </c:pt>
                <c:pt idx="542">
                  <c:v>0.54200000000000004</c:v>
                </c:pt>
                <c:pt idx="543">
                  <c:v>0.54300000000000004</c:v>
                </c:pt>
                <c:pt idx="544">
                  <c:v>0.54400000000000004</c:v>
                </c:pt>
                <c:pt idx="545">
                  <c:v>0.54500000000000004</c:v>
                </c:pt>
                <c:pt idx="546">
                  <c:v>0.54600000000000004</c:v>
                </c:pt>
                <c:pt idx="547">
                  <c:v>0.54700000000000004</c:v>
                </c:pt>
                <c:pt idx="548">
                  <c:v>0.54800000000000004</c:v>
                </c:pt>
                <c:pt idx="549">
                  <c:v>0.54900000000000004</c:v>
                </c:pt>
                <c:pt idx="550">
                  <c:v>0.55000000000000004</c:v>
                </c:pt>
                <c:pt idx="551">
                  <c:v>0.55100000000000005</c:v>
                </c:pt>
                <c:pt idx="552">
                  <c:v>0.55200000000000005</c:v>
                </c:pt>
                <c:pt idx="553">
                  <c:v>0.55300000000000005</c:v>
                </c:pt>
                <c:pt idx="554">
                  <c:v>0.55400000000000005</c:v>
                </c:pt>
                <c:pt idx="555">
                  <c:v>0.55500000000000005</c:v>
                </c:pt>
                <c:pt idx="556">
                  <c:v>0.55600000000000005</c:v>
                </c:pt>
                <c:pt idx="557">
                  <c:v>0.55700000000000005</c:v>
                </c:pt>
                <c:pt idx="558">
                  <c:v>0.55800000000000005</c:v>
                </c:pt>
                <c:pt idx="559">
                  <c:v>0.55900000000000005</c:v>
                </c:pt>
                <c:pt idx="560">
                  <c:v>0.56000000000000005</c:v>
                </c:pt>
                <c:pt idx="561">
                  <c:v>0.56100000000000005</c:v>
                </c:pt>
                <c:pt idx="562">
                  <c:v>0.56200000000000006</c:v>
                </c:pt>
                <c:pt idx="563">
                  <c:v>0.56299999999999994</c:v>
                </c:pt>
                <c:pt idx="564">
                  <c:v>0.56399999999999995</c:v>
                </c:pt>
                <c:pt idx="565">
                  <c:v>0.56499999999999995</c:v>
                </c:pt>
                <c:pt idx="566">
                  <c:v>0.56599999999999995</c:v>
                </c:pt>
                <c:pt idx="567">
                  <c:v>0.56699999999999995</c:v>
                </c:pt>
                <c:pt idx="568">
                  <c:v>0.56799999999999995</c:v>
                </c:pt>
                <c:pt idx="569">
                  <c:v>0.56899999999999995</c:v>
                </c:pt>
                <c:pt idx="570">
                  <c:v>0.56999999999999995</c:v>
                </c:pt>
                <c:pt idx="571">
                  <c:v>0.57099999999999995</c:v>
                </c:pt>
                <c:pt idx="572">
                  <c:v>0.57199999999999995</c:v>
                </c:pt>
                <c:pt idx="573">
                  <c:v>0.57299999999999995</c:v>
                </c:pt>
                <c:pt idx="574">
                  <c:v>0.57399999999999995</c:v>
                </c:pt>
                <c:pt idx="575">
                  <c:v>0.57499999999999996</c:v>
                </c:pt>
                <c:pt idx="576">
                  <c:v>0.57599999999999996</c:v>
                </c:pt>
                <c:pt idx="577">
                  <c:v>0.57699999999999996</c:v>
                </c:pt>
                <c:pt idx="578">
                  <c:v>0.57799999999999996</c:v>
                </c:pt>
                <c:pt idx="579">
                  <c:v>0.57899999999999996</c:v>
                </c:pt>
                <c:pt idx="580">
                  <c:v>0.57999999999999996</c:v>
                </c:pt>
                <c:pt idx="581">
                  <c:v>0.58099999999999996</c:v>
                </c:pt>
                <c:pt idx="582">
                  <c:v>0.58199999999999996</c:v>
                </c:pt>
                <c:pt idx="583">
                  <c:v>0.58299999999999996</c:v>
                </c:pt>
                <c:pt idx="584">
                  <c:v>0.58399999999999996</c:v>
                </c:pt>
                <c:pt idx="585">
                  <c:v>0.58499999999999996</c:v>
                </c:pt>
                <c:pt idx="586">
                  <c:v>0.58599999999999997</c:v>
                </c:pt>
                <c:pt idx="587">
                  <c:v>0.58699999999999997</c:v>
                </c:pt>
                <c:pt idx="588">
                  <c:v>0.58799999999999997</c:v>
                </c:pt>
                <c:pt idx="589">
                  <c:v>0.58899999999999997</c:v>
                </c:pt>
                <c:pt idx="590">
                  <c:v>0.59</c:v>
                </c:pt>
                <c:pt idx="591">
                  <c:v>0.59099999999999997</c:v>
                </c:pt>
                <c:pt idx="592">
                  <c:v>0.59199999999999997</c:v>
                </c:pt>
                <c:pt idx="593">
                  <c:v>0.59299999999999997</c:v>
                </c:pt>
                <c:pt idx="594">
                  <c:v>0.59399999999999997</c:v>
                </c:pt>
                <c:pt idx="595">
                  <c:v>0.59499999999999997</c:v>
                </c:pt>
                <c:pt idx="596">
                  <c:v>0.59599999999999997</c:v>
                </c:pt>
                <c:pt idx="597">
                  <c:v>0.59699999999999998</c:v>
                </c:pt>
                <c:pt idx="598">
                  <c:v>0.59799999999999998</c:v>
                </c:pt>
                <c:pt idx="599">
                  <c:v>0.59899999999999998</c:v>
                </c:pt>
                <c:pt idx="600">
                  <c:v>0.6</c:v>
                </c:pt>
                <c:pt idx="601">
                  <c:v>0.60099999999999998</c:v>
                </c:pt>
                <c:pt idx="602">
                  <c:v>0.60199999999999998</c:v>
                </c:pt>
                <c:pt idx="603">
                  <c:v>0.60299999999999998</c:v>
                </c:pt>
                <c:pt idx="604">
                  <c:v>0.60399999999999998</c:v>
                </c:pt>
                <c:pt idx="605">
                  <c:v>0.60499999999999998</c:v>
                </c:pt>
                <c:pt idx="606">
                  <c:v>0.60599999999999998</c:v>
                </c:pt>
                <c:pt idx="607">
                  <c:v>0.60699999999999998</c:v>
                </c:pt>
                <c:pt idx="608">
                  <c:v>0.60799999999999998</c:v>
                </c:pt>
                <c:pt idx="609">
                  <c:v>0.60899999999999999</c:v>
                </c:pt>
                <c:pt idx="610">
                  <c:v>0.61</c:v>
                </c:pt>
                <c:pt idx="611">
                  <c:v>0.61099999999999999</c:v>
                </c:pt>
                <c:pt idx="612">
                  <c:v>0.61199999999999999</c:v>
                </c:pt>
                <c:pt idx="613">
                  <c:v>0.61299999999999999</c:v>
                </c:pt>
                <c:pt idx="614">
                  <c:v>0.61399999999999999</c:v>
                </c:pt>
                <c:pt idx="615">
                  <c:v>0.61499999999999999</c:v>
                </c:pt>
                <c:pt idx="616">
                  <c:v>0.61599999999999999</c:v>
                </c:pt>
                <c:pt idx="617">
                  <c:v>0.61699999999999999</c:v>
                </c:pt>
                <c:pt idx="618">
                  <c:v>0.61799999999999999</c:v>
                </c:pt>
                <c:pt idx="619">
                  <c:v>0.61899999999999999</c:v>
                </c:pt>
                <c:pt idx="620">
                  <c:v>0.62</c:v>
                </c:pt>
                <c:pt idx="621">
                  <c:v>0.621</c:v>
                </c:pt>
                <c:pt idx="622">
                  <c:v>0.622</c:v>
                </c:pt>
                <c:pt idx="623">
                  <c:v>0.623</c:v>
                </c:pt>
                <c:pt idx="624">
                  <c:v>0.624</c:v>
                </c:pt>
                <c:pt idx="625">
                  <c:v>0.625</c:v>
                </c:pt>
                <c:pt idx="626">
                  <c:v>0.626</c:v>
                </c:pt>
                <c:pt idx="627">
                  <c:v>0.627</c:v>
                </c:pt>
                <c:pt idx="628">
                  <c:v>0.628</c:v>
                </c:pt>
                <c:pt idx="629">
                  <c:v>0.629</c:v>
                </c:pt>
                <c:pt idx="630">
                  <c:v>0.63</c:v>
                </c:pt>
                <c:pt idx="631">
                  <c:v>0.63100000000000001</c:v>
                </c:pt>
                <c:pt idx="632">
                  <c:v>0.63200000000000001</c:v>
                </c:pt>
                <c:pt idx="633">
                  <c:v>0.63300000000000001</c:v>
                </c:pt>
                <c:pt idx="634">
                  <c:v>0.63400000000000001</c:v>
                </c:pt>
                <c:pt idx="635">
                  <c:v>0.63500000000000001</c:v>
                </c:pt>
                <c:pt idx="636">
                  <c:v>0.63600000000000001</c:v>
                </c:pt>
                <c:pt idx="637">
                  <c:v>0.63700000000000001</c:v>
                </c:pt>
                <c:pt idx="638">
                  <c:v>0.63800000000000001</c:v>
                </c:pt>
                <c:pt idx="639">
                  <c:v>0.63900000000000001</c:v>
                </c:pt>
                <c:pt idx="640">
                  <c:v>0.64</c:v>
                </c:pt>
                <c:pt idx="641">
                  <c:v>0.64100000000000001</c:v>
                </c:pt>
                <c:pt idx="642">
                  <c:v>0.64200000000000002</c:v>
                </c:pt>
                <c:pt idx="643">
                  <c:v>0.64300000000000002</c:v>
                </c:pt>
                <c:pt idx="644">
                  <c:v>0.64400000000000002</c:v>
                </c:pt>
                <c:pt idx="645">
                  <c:v>0.64500000000000002</c:v>
                </c:pt>
                <c:pt idx="646">
                  <c:v>0.64600000000000002</c:v>
                </c:pt>
                <c:pt idx="647">
                  <c:v>0.64700000000000002</c:v>
                </c:pt>
                <c:pt idx="648">
                  <c:v>0.64800000000000002</c:v>
                </c:pt>
                <c:pt idx="649">
                  <c:v>0.64900000000000002</c:v>
                </c:pt>
                <c:pt idx="650">
                  <c:v>0.65</c:v>
                </c:pt>
                <c:pt idx="651">
                  <c:v>0.65100000000000002</c:v>
                </c:pt>
                <c:pt idx="652">
                  <c:v>0.65200000000000002</c:v>
                </c:pt>
                <c:pt idx="653">
                  <c:v>0.65300000000000002</c:v>
                </c:pt>
                <c:pt idx="654">
                  <c:v>0.65400000000000003</c:v>
                </c:pt>
                <c:pt idx="655">
                  <c:v>0.65500000000000003</c:v>
                </c:pt>
                <c:pt idx="656">
                  <c:v>0.65600000000000003</c:v>
                </c:pt>
                <c:pt idx="657">
                  <c:v>0.65700000000000003</c:v>
                </c:pt>
                <c:pt idx="658">
                  <c:v>0.65800000000000003</c:v>
                </c:pt>
                <c:pt idx="659">
                  <c:v>0.65900000000000003</c:v>
                </c:pt>
                <c:pt idx="660">
                  <c:v>0.66</c:v>
                </c:pt>
                <c:pt idx="661">
                  <c:v>0.66100000000000003</c:v>
                </c:pt>
                <c:pt idx="662">
                  <c:v>0.66200000000000003</c:v>
                </c:pt>
                <c:pt idx="663">
                  <c:v>0.66300000000000003</c:v>
                </c:pt>
                <c:pt idx="664">
                  <c:v>0.66400000000000003</c:v>
                </c:pt>
                <c:pt idx="665">
                  <c:v>0.66500000000000004</c:v>
                </c:pt>
                <c:pt idx="666">
                  <c:v>0.66600000000000004</c:v>
                </c:pt>
                <c:pt idx="667">
                  <c:v>0.66700000000000004</c:v>
                </c:pt>
                <c:pt idx="668">
                  <c:v>0.66800000000000004</c:v>
                </c:pt>
                <c:pt idx="669">
                  <c:v>0.66900000000000004</c:v>
                </c:pt>
                <c:pt idx="670">
                  <c:v>0.67</c:v>
                </c:pt>
                <c:pt idx="671">
                  <c:v>0.67100000000000004</c:v>
                </c:pt>
                <c:pt idx="672">
                  <c:v>0.67200000000000004</c:v>
                </c:pt>
                <c:pt idx="673">
                  <c:v>0.67300000000000004</c:v>
                </c:pt>
                <c:pt idx="674">
                  <c:v>0.67400000000000004</c:v>
                </c:pt>
                <c:pt idx="675">
                  <c:v>0.67500000000000004</c:v>
                </c:pt>
                <c:pt idx="676">
                  <c:v>0.67600000000000005</c:v>
                </c:pt>
                <c:pt idx="677">
                  <c:v>0.67700000000000005</c:v>
                </c:pt>
                <c:pt idx="678">
                  <c:v>0.67800000000000005</c:v>
                </c:pt>
                <c:pt idx="679">
                  <c:v>0.67900000000000005</c:v>
                </c:pt>
                <c:pt idx="680">
                  <c:v>0.68</c:v>
                </c:pt>
                <c:pt idx="681">
                  <c:v>0.68100000000000005</c:v>
                </c:pt>
                <c:pt idx="682">
                  <c:v>0.68200000000000005</c:v>
                </c:pt>
                <c:pt idx="683">
                  <c:v>0.68300000000000005</c:v>
                </c:pt>
                <c:pt idx="684">
                  <c:v>0.68400000000000005</c:v>
                </c:pt>
                <c:pt idx="685">
                  <c:v>0.68500000000000005</c:v>
                </c:pt>
                <c:pt idx="686">
                  <c:v>0.68600000000000005</c:v>
                </c:pt>
                <c:pt idx="687">
                  <c:v>0.68700000000000006</c:v>
                </c:pt>
                <c:pt idx="688">
                  <c:v>0.68799999999999994</c:v>
                </c:pt>
                <c:pt idx="689">
                  <c:v>0.68899999999999995</c:v>
                </c:pt>
                <c:pt idx="690">
                  <c:v>0.69</c:v>
                </c:pt>
                <c:pt idx="691">
                  <c:v>0.69099999999999995</c:v>
                </c:pt>
                <c:pt idx="692">
                  <c:v>0.69199999999999995</c:v>
                </c:pt>
                <c:pt idx="693">
                  <c:v>0.69299999999999995</c:v>
                </c:pt>
                <c:pt idx="694">
                  <c:v>0.69399999999999995</c:v>
                </c:pt>
                <c:pt idx="695">
                  <c:v>0.69499999999999995</c:v>
                </c:pt>
                <c:pt idx="696">
                  <c:v>0.69599999999999995</c:v>
                </c:pt>
                <c:pt idx="697">
                  <c:v>0.69699999999999995</c:v>
                </c:pt>
                <c:pt idx="698">
                  <c:v>0.69799999999999995</c:v>
                </c:pt>
                <c:pt idx="699">
                  <c:v>0.69899999999999995</c:v>
                </c:pt>
                <c:pt idx="700">
                  <c:v>0.7</c:v>
                </c:pt>
                <c:pt idx="701">
                  <c:v>0.70099999999999996</c:v>
                </c:pt>
                <c:pt idx="702">
                  <c:v>0.70199999999999996</c:v>
                </c:pt>
                <c:pt idx="703">
                  <c:v>0.70299999999999996</c:v>
                </c:pt>
                <c:pt idx="704">
                  <c:v>0.70399999999999996</c:v>
                </c:pt>
                <c:pt idx="705">
                  <c:v>0.70499999999999996</c:v>
                </c:pt>
                <c:pt idx="706">
                  <c:v>0.70599999999999996</c:v>
                </c:pt>
                <c:pt idx="707">
                  <c:v>0.70699999999999996</c:v>
                </c:pt>
                <c:pt idx="708">
                  <c:v>0.70799999999999996</c:v>
                </c:pt>
                <c:pt idx="709">
                  <c:v>0.70899999999999996</c:v>
                </c:pt>
                <c:pt idx="710">
                  <c:v>0.71</c:v>
                </c:pt>
                <c:pt idx="711">
                  <c:v>0.71099999999999997</c:v>
                </c:pt>
                <c:pt idx="712">
                  <c:v>0.71199999999999997</c:v>
                </c:pt>
                <c:pt idx="713">
                  <c:v>0.71299999999999997</c:v>
                </c:pt>
                <c:pt idx="714">
                  <c:v>0.71399999999999997</c:v>
                </c:pt>
                <c:pt idx="715">
                  <c:v>0.71499999999999997</c:v>
                </c:pt>
                <c:pt idx="716">
                  <c:v>0.71599999999999997</c:v>
                </c:pt>
                <c:pt idx="717">
                  <c:v>0.71699999999999997</c:v>
                </c:pt>
                <c:pt idx="718">
                  <c:v>0.71799999999999997</c:v>
                </c:pt>
                <c:pt idx="719">
                  <c:v>0.71899999999999997</c:v>
                </c:pt>
                <c:pt idx="720">
                  <c:v>0.72</c:v>
                </c:pt>
                <c:pt idx="721">
                  <c:v>0.72099999999999997</c:v>
                </c:pt>
                <c:pt idx="722">
                  <c:v>0.72199999999999998</c:v>
                </c:pt>
                <c:pt idx="723">
                  <c:v>0.72299999999999998</c:v>
                </c:pt>
                <c:pt idx="724">
                  <c:v>0.72399999999999998</c:v>
                </c:pt>
                <c:pt idx="725">
                  <c:v>0.72499999999999998</c:v>
                </c:pt>
                <c:pt idx="726">
                  <c:v>0.72599999999999998</c:v>
                </c:pt>
                <c:pt idx="727">
                  <c:v>0.72699999999999998</c:v>
                </c:pt>
                <c:pt idx="728">
                  <c:v>0.72799999999999998</c:v>
                </c:pt>
                <c:pt idx="729">
                  <c:v>0.72899999999999998</c:v>
                </c:pt>
                <c:pt idx="730">
                  <c:v>0.73</c:v>
                </c:pt>
                <c:pt idx="731">
                  <c:v>0.73099999999999998</c:v>
                </c:pt>
                <c:pt idx="732">
                  <c:v>0.73199999999999998</c:v>
                </c:pt>
                <c:pt idx="733">
                  <c:v>0.73299999999999998</c:v>
                </c:pt>
                <c:pt idx="734">
                  <c:v>0.73399999999999999</c:v>
                </c:pt>
                <c:pt idx="735">
                  <c:v>0.73499999999999999</c:v>
                </c:pt>
                <c:pt idx="736">
                  <c:v>0.73599999999999999</c:v>
                </c:pt>
                <c:pt idx="737">
                  <c:v>0.73699999999999999</c:v>
                </c:pt>
                <c:pt idx="738">
                  <c:v>0.73799999999999999</c:v>
                </c:pt>
                <c:pt idx="739">
                  <c:v>0.73899999999999999</c:v>
                </c:pt>
                <c:pt idx="740">
                  <c:v>0.74</c:v>
                </c:pt>
                <c:pt idx="741">
                  <c:v>0.74099999999999999</c:v>
                </c:pt>
                <c:pt idx="742">
                  <c:v>0.74199999999999999</c:v>
                </c:pt>
                <c:pt idx="743">
                  <c:v>0.74299999999999999</c:v>
                </c:pt>
                <c:pt idx="744">
                  <c:v>0.74399999999999999</c:v>
                </c:pt>
                <c:pt idx="745">
                  <c:v>0.745</c:v>
                </c:pt>
                <c:pt idx="746">
                  <c:v>0.746</c:v>
                </c:pt>
                <c:pt idx="747">
                  <c:v>0.747</c:v>
                </c:pt>
                <c:pt idx="748">
                  <c:v>0.748</c:v>
                </c:pt>
                <c:pt idx="749">
                  <c:v>0.749</c:v>
                </c:pt>
                <c:pt idx="750">
                  <c:v>0.75</c:v>
                </c:pt>
                <c:pt idx="751">
                  <c:v>0.751</c:v>
                </c:pt>
                <c:pt idx="752">
                  <c:v>0.752</c:v>
                </c:pt>
                <c:pt idx="753">
                  <c:v>0.753</c:v>
                </c:pt>
                <c:pt idx="754">
                  <c:v>0.754</c:v>
                </c:pt>
                <c:pt idx="755">
                  <c:v>0.755</c:v>
                </c:pt>
                <c:pt idx="756">
                  <c:v>0.75600000000000001</c:v>
                </c:pt>
                <c:pt idx="757">
                  <c:v>0.75700000000000001</c:v>
                </c:pt>
                <c:pt idx="758">
                  <c:v>0.75800000000000001</c:v>
                </c:pt>
                <c:pt idx="759">
                  <c:v>0.75900000000000001</c:v>
                </c:pt>
                <c:pt idx="760">
                  <c:v>0.76</c:v>
                </c:pt>
                <c:pt idx="761">
                  <c:v>0.76100000000000001</c:v>
                </c:pt>
                <c:pt idx="762">
                  <c:v>0.76200000000000001</c:v>
                </c:pt>
                <c:pt idx="763">
                  <c:v>0.76300000000000001</c:v>
                </c:pt>
                <c:pt idx="764">
                  <c:v>0.76400000000000001</c:v>
                </c:pt>
                <c:pt idx="765">
                  <c:v>0.76500000000000001</c:v>
                </c:pt>
                <c:pt idx="766">
                  <c:v>0.76600000000000001</c:v>
                </c:pt>
                <c:pt idx="767">
                  <c:v>0.76700000000000002</c:v>
                </c:pt>
                <c:pt idx="768">
                  <c:v>0.76800000000000002</c:v>
                </c:pt>
                <c:pt idx="769">
                  <c:v>0.76900000000000002</c:v>
                </c:pt>
                <c:pt idx="770">
                  <c:v>0.77</c:v>
                </c:pt>
                <c:pt idx="771">
                  <c:v>0.77100000000000002</c:v>
                </c:pt>
                <c:pt idx="772">
                  <c:v>0.77200000000000002</c:v>
                </c:pt>
                <c:pt idx="773">
                  <c:v>0.77300000000000002</c:v>
                </c:pt>
                <c:pt idx="774">
                  <c:v>0.77400000000000002</c:v>
                </c:pt>
                <c:pt idx="775">
                  <c:v>0.77500000000000002</c:v>
                </c:pt>
                <c:pt idx="776">
                  <c:v>0.77600000000000002</c:v>
                </c:pt>
                <c:pt idx="777">
                  <c:v>0.77700000000000002</c:v>
                </c:pt>
                <c:pt idx="778">
                  <c:v>0.77800000000000002</c:v>
                </c:pt>
                <c:pt idx="779">
                  <c:v>0.77900000000000003</c:v>
                </c:pt>
                <c:pt idx="780">
                  <c:v>0.78</c:v>
                </c:pt>
                <c:pt idx="781">
                  <c:v>0.78100000000000003</c:v>
                </c:pt>
                <c:pt idx="782">
                  <c:v>0.78200000000000003</c:v>
                </c:pt>
                <c:pt idx="783">
                  <c:v>0.78300000000000003</c:v>
                </c:pt>
                <c:pt idx="784">
                  <c:v>0.78400000000000003</c:v>
                </c:pt>
                <c:pt idx="785">
                  <c:v>0.78500000000000003</c:v>
                </c:pt>
                <c:pt idx="786">
                  <c:v>0.78600000000000003</c:v>
                </c:pt>
                <c:pt idx="787">
                  <c:v>0.78700000000000003</c:v>
                </c:pt>
                <c:pt idx="788">
                  <c:v>0.78800000000000003</c:v>
                </c:pt>
                <c:pt idx="789">
                  <c:v>0.78900000000000003</c:v>
                </c:pt>
                <c:pt idx="790">
                  <c:v>0.79</c:v>
                </c:pt>
                <c:pt idx="791">
                  <c:v>0.79100000000000004</c:v>
                </c:pt>
                <c:pt idx="792">
                  <c:v>0.79200000000000004</c:v>
                </c:pt>
                <c:pt idx="793">
                  <c:v>0.79300000000000004</c:v>
                </c:pt>
                <c:pt idx="794">
                  <c:v>0.79400000000000004</c:v>
                </c:pt>
                <c:pt idx="795">
                  <c:v>0.79500000000000004</c:v>
                </c:pt>
                <c:pt idx="796">
                  <c:v>0.79600000000000004</c:v>
                </c:pt>
                <c:pt idx="797">
                  <c:v>0.79700000000000004</c:v>
                </c:pt>
                <c:pt idx="798">
                  <c:v>0.79800000000000004</c:v>
                </c:pt>
                <c:pt idx="799">
                  <c:v>0.79900000000000004</c:v>
                </c:pt>
                <c:pt idx="800">
                  <c:v>0.8</c:v>
                </c:pt>
                <c:pt idx="801">
                  <c:v>0.80100000000000005</c:v>
                </c:pt>
                <c:pt idx="802">
                  <c:v>0.80200000000000005</c:v>
                </c:pt>
                <c:pt idx="803">
                  <c:v>0.80300000000000005</c:v>
                </c:pt>
                <c:pt idx="804">
                  <c:v>0.80400000000000005</c:v>
                </c:pt>
                <c:pt idx="805">
                  <c:v>0.80500000000000005</c:v>
                </c:pt>
                <c:pt idx="806">
                  <c:v>0.80600000000000005</c:v>
                </c:pt>
                <c:pt idx="807">
                  <c:v>0.80700000000000005</c:v>
                </c:pt>
                <c:pt idx="808">
                  <c:v>0.80800000000000005</c:v>
                </c:pt>
                <c:pt idx="809">
                  <c:v>0.80900000000000005</c:v>
                </c:pt>
                <c:pt idx="810">
                  <c:v>0.81</c:v>
                </c:pt>
                <c:pt idx="811">
                  <c:v>0.81100000000000005</c:v>
                </c:pt>
                <c:pt idx="812">
                  <c:v>0.81200000000000006</c:v>
                </c:pt>
                <c:pt idx="813">
                  <c:v>0.81299999999999994</c:v>
                </c:pt>
                <c:pt idx="814">
                  <c:v>0.81399999999999995</c:v>
                </c:pt>
                <c:pt idx="815">
                  <c:v>0.81499999999999995</c:v>
                </c:pt>
                <c:pt idx="816">
                  <c:v>0.81599999999999995</c:v>
                </c:pt>
                <c:pt idx="817">
                  <c:v>0.81699999999999995</c:v>
                </c:pt>
                <c:pt idx="818">
                  <c:v>0.81799999999999995</c:v>
                </c:pt>
                <c:pt idx="819">
                  <c:v>0.81899999999999995</c:v>
                </c:pt>
                <c:pt idx="820">
                  <c:v>0.82</c:v>
                </c:pt>
                <c:pt idx="821">
                  <c:v>0.82099999999999995</c:v>
                </c:pt>
                <c:pt idx="822">
                  <c:v>0.82199999999999995</c:v>
                </c:pt>
                <c:pt idx="823">
                  <c:v>0.82299999999999995</c:v>
                </c:pt>
                <c:pt idx="824">
                  <c:v>0.82399999999999995</c:v>
                </c:pt>
                <c:pt idx="825">
                  <c:v>0.82499999999999996</c:v>
                </c:pt>
                <c:pt idx="826">
                  <c:v>0.82599999999999996</c:v>
                </c:pt>
                <c:pt idx="827">
                  <c:v>0.82699999999999996</c:v>
                </c:pt>
                <c:pt idx="828">
                  <c:v>0.82799999999999996</c:v>
                </c:pt>
                <c:pt idx="829">
                  <c:v>0.82899999999999996</c:v>
                </c:pt>
                <c:pt idx="830">
                  <c:v>0.83</c:v>
                </c:pt>
                <c:pt idx="831">
                  <c:v>0.83099999999999996</c:v>
                </c:pt>
                <c:pt idx="832">
                  <c:v>0.83199999999999996</c:v>
                </c:pt>
                <c:pt idx="833">
                  <c:v>0.83299999999999996</c:v>
                </c:pt>
                <c:pt idx="834">
                  <c:v>0.83399999999999996</c:v>
                </c:pt>
                <c:pt idx="835">
                  <c:v>0.83499999999999996</c:v>
                </c:pt>
                <c:pt idx="836">
                  <c:v>0.83599999999999997</c:v>
                </c:pt>
                <c:pt idx="837">
                  <c:v>0.83699999999999997</c:v>
                </c:pt>
                <c:pt idx="838">
                  <c:v>0.83799999999999997</c:v>
                </c:pt>
                <c:pt idx="839">
                  <c:v>0.83899999999999997</c:v>
                </c:pt>
                <c:pt idx="840">
                  <c:v>0.84</c:v>
                </c:pt>
                <c:pt idx="841">
                  <c:v>0.84099999999999997</c:v>
                </c:pt>
                <c:pt idx="842">
                  <c:v>0.84199999999999997</c:v>
                </c:pt>
                <c:pt idx="843">
                  <c:v>0.84299999999999997</c:v>
                </c:pt>
                <c:pt idx="844">
                  <c:v>0.84399999999999997</c:v>
                </c:pt>
                <c:pt idx="845">
                  <c:v>0.84499999999999997</c:v>
                </c:pt>
                <c:pt idx="846">
                  <c:v>0.84599999999999997</c:v>
                </c:pt>
                <c:pt idx="847">
                  <c:v>0.84699999999999998</c:v>
                </c:pt>
                <c:pt idx="848">
                  <c:v>0.84799999999999998</c:v>
                </c:pt>
                <c:pt idx="849">
                  <c:v>0.84899999999999998</c:v>
                </c:pt>
                <c:pt idx="850">
                  <c:v>0.85</c:v>
                </c:pt>
                <c:pt idx="851">
                  <c:v>0.85099999999999998</c:v>
                </c:pt>
                <c:pt idx="852">
                  <c:v>0.85199999999999998</c:v>
                </c:pt>
                <c:pt idx="853">
                  <c:v>0.85299999999999998</c:v>
                </c:pt>
                <c:pt idx="854">
                  <c:v>0.85399999999999998</c:v>
                </c:pt>
                <c:pt idx="855">
                  <c:v>0.85499999999999998</c:v>
                </c:pt>
                <c:pt idx="856">
                  <c:v>0.85599999999999998</c:v>
                </c:pt>
                <c:pt idx="857">
                  <c:v>0.85699999999999998</c:v>
                </c:pt>
                <c:pt idx="858">
                  <c:v>0.85799999999999998</c:v>
                </c:pt>
                <c:pt idx="859">
                  <c:v>0.85899999999999999</c:v>
                </c:pt>
                <c:pt idx="860">
                  <c:v>0.86</c:v>
                </c:pt>
                <c:pt idx="861">
                  <c:v>0.86099999999999999</c:v>
                </c:pt>
                <c:pt idx="862">
                  <c:v>0.86199999999999999</c:v>
                </c:pt>
                <c:pt idx="863">
                  <c:v>0.86299999999999999</c:v>
                </c:pt>
                <c:pt idx="864">
                  <c:v>0.86399999999999999</c:v>
                </c:pt>
                <c:pt idx="865">
                  <c:v>0.86499999999999999</c:v>
                </c:pt>
                <c:pt idx="866">
                  <c:v>0.86599999999999999</c:v>
                </c:pt>
                <c:pt idx="867">
                  <c:v>0.86699999999999999</c:v>
                </c:pt>
                <c:pt idx="868">
                  <c:v>0.86799999999999999</c:v>
                </c:pt>
                <c:pt idx="869">
                  <c:v>0.86899999999999999</c:v>
                </c:pt>
                <c:pt idx="870">
                  <c:v>0.87</c:v>
                </c:pt>
                <c:pt idx="871">
                  <c:v>0.871</c:v>
                </c:pt>
                <c:pt idx="872">
                  <c:v>0.872</c:v>
                </c:pt>
                <c:pt idx="873">
                  <c:v>0.873</c:v>
                </c:pt>
                <c:pt idx="874">
                  <c:v>0.874</c:v>
                </c:pt>
                <c:pt idx="875">
                  <c:v>0.875</c:v>
                </c:pt>
                <c:pt idx="876">
                  <c:v>0.876</c:v>
                </c:pt>
                <c:pt idx="877">
                  <c:v>0.877</c:v>
                </c:pt>
                <c:pt idx="878">
                  <c:v>0.878</c:v>
                </c:pt>
                <c:pt idx="879">
                  <c:v>0.879</c:v>
                </c:pt>
                <c:pt idx="880">
                  <c:v>0.88</c:v>
                </c:pt>
                <c:pt idx="881">
                  <c:v>0.88100000000000001</c:v>
                </c:pt>
                <c:pt idx="882">
                  <c:v>0.88200000000000001</c:v>
                </c:pt>
                <c:pt idx="883">
                  <c:v>0.88300000000000001</c:v>
                </c:pt>
                <c:pt idx="884">
                  <c:v>0.88400000000000001</c:v>
                </c:pt>
                <c:pt idx="885">
                  <c:v>0.88500000000000001</c:v>
                </c:pt>
                <c:pt idx="886">
                  <c:v>0.88600000000000001</c:v>
                </c:pt>
                <c:pt idx="887">
                  <c:v>0.88700000000000001</c:v>
                </c:pt>
                <c:pt idx="888">
                  <c:v>0.88800000000000001</c:v>
                </c:pt>
                <c:pt idx="889">
                  <c:v>0.88900000000000001</c:v>
                </c:pt>
                <c:pt idx="890">
                  <c:v>0.89</c:v>
                </c:pt>
                <c:pt idx="891">
                  <c:v>0.89100000000000001</c:v>
                </c:pt>
                <c:pt idx="892">
                  <c:v>0.89200000000000002</c:v>
                </c:pt>
                <c:pt idx="893">
                  <c:v>0.89300000000000002</c:v>
                </c:pt>
                <c:pt idx="894">
                  <c:v>0.89400000000000002</c:v>
                </c:pt>
                <c:pt idx="895">
                  <c:v>0.89500000000000002</c:v>
                </c:pt>
                <c:pt idx="896">
                  <c:v>0.89600000000000002</c:v>
                </c:pt>
                <c:pt idx="897">
                  <c:v>0.89700000000000002</c:v>
                </c:pt>
                <c:pt idx="898">
                  <c:v>0.89800000000000002</c:v>
                </c:pt>
                <c:pt idx="899">
                  <c:v>0.89900000000000002</c:v>
                </c:pt>
                <c:pt idx="900">
                  <c:v>0.9</c:v>
                </c:pt>
                <c:pt idx="901">
                  <c:v>0.90100000000000002</c:v>
                </c:pt>
                <c:pt idx="902">
                  <c:v>0.90200000000000002</c:v>
                </c:pt>
                <c:pt idx="903">
                  <c:v>0.90300000000000002</c:v>
                </c:pt>
                <c:pt idx="904">
                  <c:v>0.90400000000000003</c:v>
                </c:pt>
                <c:pt idx="905">
                  <c:v>0.90500000000000003</c:v>
                </c:pt>
                <c:pt idx="906">
                  <c:v>0.90600000000000003</c:v>
                </c:pt>
                <c:pt idx="907">
                  <c:v>0.90700000000000003</c:v>
                </c:pt>
                <c:pt idx="908">
                  <c:v>0.90800000000000003</c:v>
                </c:pt>
                <c:pt idx="909">
                  <c:v>0.90900000000000003</c:v>
                </c:pt>
                <c:pt idx="910">
                  <c:v>0.91</c:v>
                </c:pt>
                <c:pt idx="911">
                  <c:v>0.91100000000000003</c:v>
                </c:pt>
                <c:pt idx="912">
                  <c:v>0.91200000000000003</c:v>
                </c:pt>
                <c:pt idx="913">
                  <c:v>0.91300000000000003</c:v>
                </c:pt>
                <c:pt idx="914">
                  <c:v>0.91400000000000003</c:v>
                </c:pt>
                <c:pt idx="915">
                  <c:v>0.91500000000000004</c:v>
                </c:pt>
                <c:pt idx="916">
                  <c:v>0.91600000000000004</c:v>
                </c:pt>
                <c:pt idx="917">
                  <c:v>0.91700000000000004</c:v>
                </c:pt>
                <c:pt idx="918">
                  <c:v>0.91800000000000004</c:v>
                </c:pt>
                <c:pt idx="919">
                  <c:v>0.91900000000000004</c:v>
                </c:pt>
                <c:pt idx="920">
                  <c:v>0.92</c:v>
                </c:pt>
                <c:pt idx="921">
                  <c:v>0.92100000000000004</c:v>
                </c:pt>
                <c:pt idx="922">
                  <c:v>0.92200000000000004</c:v>
                </c:pt>
                <c:pt idx="923">
                  <c:v>0.92300000000000004</c:v>
                </c:pt>
                <c:pt idx="924">
                  <c:v>0.92400000000000004</c:v>
                </c:pt>
                <c:pt idx="925">
                  <c:v>0.92500000000000004</c:v>
                </c:pt>
                <c:pt idx="926">
                  <c:v>0.92600000000000005</c:v>
                </c:pt>
                <c:pt idx="927">
                  <c:v>0.92700000000000005</c:v>
                </c:pt>
                <c:pt idx="928">
                  <c:v>0.92800000000000005</c:v>
                </c:pt>
                <c:pt idx="929">
                  <c:v>0.92900000000000005</c:v>
                </c:pt>
                <c:pt idx="930">
                  <c:v>0.93</c:v>
                </c:pt>
                <c:pt idx="931">
                  <c:v>0.93100000000000005</c:v>
                </c:pt>
                <c:pt idx="932">
                  <c:v>0.93200000000000005</c:v>
                </c:pt>
                <c:pt idx="933">
                  <c:v>0.93300000000000005</c:v>
                </c:pt>
                <c:pt idx="934">
                  <c:v>0.93400000000000005</c:v>
                </c:pt>
                <c:pt idx="935">
                  <c:v>0.93500000000000005</c:v>
                </c:pt>
                <c:pt idx="936">
                  <c:v>0.93600000000000005</c:v>
                </c:pt>
                <c:pt idx="937">
                  <c:v>0.93700000000000006</c:v>
                </c:pt>
                <c:pt idx="938">
                  <c:v>0.93799999999999994</c:v>
                </c:pt>
                <c:pt idx="939">
                  <c:v>0.93899999999999995</c:v>
                </c:pt>
                <c:pt idx="940">
                  <c:v>0.94</c:v>
                </c:pt>
                <c:pt idx="941">
                  <c:v>0.94099999999999995</c:v>
                </c:pt>
                <c:pt idx="942">
                  <c:v>0.94199999999999995</c:v>
                </c:pt>
                <c:pt idx="943">
                  <c:v>0.94299999999999995</c:v>
                </c:pt>
                <c:pt idx="944">
                  <c:v>0.94399999999999995</c:v>
                </c:pt>
                <c:pt idx="945">
                  <c:v>0.94499999999999995</c:v>
                </c:pt>
                <c:pt idx="946">
                  <c:v>0.94599999999999995</c:v>
                </c:pt>
                <c:pt idx="947">
                  <c:v>0.94699999999999995</c:v>
                </c:pt>
                <c:pt idx="948">
                  <c:v>0.94799999999999995</c:v>
                </c:pt>
                <c:pt idx="949">
                  <c:v>0.94899999999999995</c:v>
                </c:pt>
                <c:pt idx="950">
                  <c:v>0.95</c:v>
                </c:pt>
                <c:pt idx="951">
                  <c:v>0.95099999999999996</c:v>
                </c:pt>
                <c:pt idx="952">
                  <c:v>0.95199999999999996</c:v>
                </c:pt>
                <c:pt idx="953">
                  <c:v>0.95299999999999996</c:v>
                </c:pt>
                <c:pt idx="954">
                  <c:v>0.95399999999999996</c:v>
                </c:pt>
                <c:pt idx="955">
                  <c:v>0.95499999999999996</c:v>
                </c:pt>
                <c:pt idx="956">
                  <c:v>0.95599999999999996</c:v>
                </c:pt>
                <c:pt idx="957">
                  <c:v>0.95699999999999996</c:v>
                </c:pt>
                <c:pt idx="958">
                  <c:v>0.95799999999999996</c:v>
                </c:pt>
                <c:pt idx="959">
                  <c:v>0.95899999999999996</c:v>
                </c:pt>
                <c:pt idx="960">
                  <c:v>0.96</c:v>
                </c:pt>
                <c:pt idx="961">
                  <c:v>0.96099999999999997</c:v>
                </c:pt>
                <c:pt idx="962">
                  <c:v>0.96199999999999997</c:v>
                </c:pt>
                <c:pt idx="963">
                  <c:v>0.96299999999999997</c:v>
                </c:pt>
                <c:pt idx="964">
                  <c:v>0.96399999999999997</c:v>
                </c:pt>
                <c:pt idx="965">
                  <c:v>0.96499999999999997</c:v>
                </c:pt>
                <c:pt idx="966">
                  <c:v>0.96599999999999997</c:v>
                </c:pt>
                <c:pt idx="967">
                  <c:v>0.96699999999999997</c:v>
                </c:pt>
                <c:pt idx="968">
                  <c:v>0.96799999999999997</c:v>
                </c:pt>
                <c:pt idx="969">
                  <c:v>0.96899999999999997</c:v>
                </c:pt>
                <c:pt idx="970">
                  <c:v>0.97</c:v>
                </c:pt>
                <c:pt idx="971">
                  <c:v>0.97099999999999997</c:v>
                </c:pt>
                <c:pt idx="972">
                  <c:v>0.97199999999999998</c:v>
                </c:pt>
                <c:pt idx="973">
                  <c:v>0.97299999999999998</c:v>
                </c:pt>
                <c:pt idx="974">
                  <c:v>0.97399999999999998</c:v>
                </c:pt>
                <c:pt idx="975">
                  <c:v>0.97499999999999998</c:v>
                </c:pt>
                <c:pt idx="976">
                  <c:v>0.97599999999999998</c:v>
                </c:pt>
                <c:pt idx="977">
                  <c:v>0.97699999999999998</c:v>
                </c:pt>
                <c:pt idx="978">
                  <c:v>0.97799999999999998</c:v>
                </c:pt>
                <c:pt idx="979">
                  <c:v>0.97899999999999998</c:v>
                </c:pt>
                <c:pt idx="980">
                  <c:v>0.98</c:v>
                </c:pt>
                <c:pt idx="981">
                  <c:v>0.98099999999999998</c:v>
                </c:pt>
                <c:pt idx="982">
                  <c:v>0.98199999999999998</c:v>
                </c:pt>
                <c:pt idx="983">
                  <c:v>0.98299999999999998</c:v>
                </c:pt>
                <c:pt idx="984">
                  <c:v>0.98399999999999999</c:v>
                </c:pt>
                <c:pt idx="985">
                  <c:v>0.98499999999999999</c:v>
                </c:pt>
                <c:pt idx="986">
                  <c:v>0.98599999999999999</c:v>
                </c:pt>
                <c:pt idx="987">
                  <c:v>0.98699999999999999</c:v>
                </c:pt>
                <c:pt idx="988">
                  <c:v>0.98799999999999999</c:v>
                </c:pt>
                <c:pt idx="989">
                  <c:v>0.98899999999999999</c:v>
                </c:pt>
                <c:pt idx="990">
                  <c:v>0.99</c:v>
                </c:pt>
                <c:pt idx="991">
                  <c:v>0.99099999999999999</c:v>
                </c:pt>
                <c:pt idx="992">
                  <c:v>0.99199999999999999</c:v>
                </c:pt>
                <c:pt idx="993">
                  <c:v>0.99299999999999999</c:v>
                </c:pt>
                <c:pt idx="994">
                  <c:v>0.99399999999999999</c:v>
                </c:pt>
                <c:pt idx="995">
                  <c:v>0.995</c:v>
                </c:pt>
                <c:pt idx="996">
                  <c:v>0.996</c:v>
                </c:pt>
                <c:pt idx="997">
                  <c:v>0.997</c:v>
                </c:pt>
                <c:pt idx="998">
                  <c:v>0.998</c:v>
                </c:pt>
                <c:pt idx="999">
                  <c:v>0.999</c:v>
                </c:pt>
                <c:pt idx="1000" formatCode="0.0000">
                  <c:v>1</c:v>
                </c:pt>
              </c:numCache>
            </c:numRef>
          </c:xVal>
          <c:yVal>
            <c:numRef>
              <c:f>APropertiesDimless!$Z$7:$Z$1007</c:f>
              <c:numCache>
                <c:formatCode>0.0000</c:formatCode>
                <c:ptCount val="1001"/>
                <c:pt idx="1">
                  <c:v>1.2442270435572867E-4</c:v>
                </c:pt>
                <c:pt idx="2">
                  <c:v>3.5192488807851154E-4</c:v>
                </c:pt>
                <c:pt idx="3">
                  <c:v>6.4653526890798383E-4</c:v>
                </c:pt>
                <c:pt idx="4">
                  <c:v>9.9541842920323293E-4</c:v>
                </c:pt>
                <c:pt idx="5">
                  <c:v>1.3911566873882491E-3</c:v>
                </c:pt>
                <c:pt idx="6">
                  <c:v>1.8287454900286742E-3</c:v>
                </c:pt>
                <c:pt idx="7">
                  <c:v>2.3045110972176644E-3</c:v>
                </c:pt>
                <c:pt idx="8">
                  <c:v>2.8156072541598875E-3</c:v>
                </c:pt>
                <c:pt idx="9">
                  <c:v>3.3597441798732461E-3</c:v>
                </c:pt>
                <c:pt idx="10">
                  <c:v>3.9350277303120329E-3</c:v>
                </c:pt>
                <c:pt idx="11">
                  <c:v>4.5398570272031083E-3</c:v>
                </c:pt>
                <c:pt idx="12">
                  <c:v>5.172855753281966E-3</c:v>
                </c:pt>
                <c:pt idx="13">
                  <c:v>5.8328240817170354E-3</c:v>
                </c:pt>
                <c:pt idx="14">
                  <c:v>6.5187038922670734E-3</c:v>
                </c:pt>
                <c:pt idx="15">
                  <c:v>7.2295528932096341E-3</c:v>
                </c:pt>
                <c:pt idx="16">
                  <c:v>7.9645249146403085E-3</c:v>
                </c:pt>
                <c:pt idx="17">
                  <c:v>8.7228546001408454E-3</c:v>
                </c:pt>
                <c:pt idx="18">
                  <c:v>9.503845309452098E-3</c:v>
                </c:pt>
                <c:pt idx="19">
                  <c:v>1.0306859414624506E-2</c:v>
                </c:pt>
                <c:pt idx="20">
                  <c:v>1.1131310413036626E-2</c:v>
                </c:pt>
                <c:pt idx="21">
                  <c:v>1.1976656441910476E-2</c:v>
                </c:pt>
                <c:pt idx="22">
                  <c:v>1.2842394889452789E-2</c:v>
                </c:pt>
                <c:pt idx="23">
                  <c:v>1.3728057875110963E-2</c:v>
                </c:pt>
                <c:pt idx="24">
                  <c:v>1.4633208426597351E-2</c:v>
                </c:pt>
                <c:pt idx="25">
                  <c:v>1.5557437221357216E-2</c:v>
                </c:pt>
                <c:pt idx="26">
                  <c:v>1.6500359789640019E-2</c:v>
                </c:pt>
                <c:pt idx="27">
                  <c:v>1.7461614098344246E-2</c:v>
                </c:pt>
                <c:pt idx="28">
                  <c:v>1.8440858451471392E-2</c:v>
                </c:pt>
                <c:pt idx="29">
                  <c:v>1.9437769655753796E-2</c:v>
                </c:pt>
                <c:pt idx="30">
                  <c:v>2.0452041409891784E-2</c:v>
                </c:pt>
                <c:pt idx="31">
                  <c:v>2.1483382883524603E-2</c:v>
                </c:pt>
                <c:pt idx="32">
                  <c:v>2.2531517458132432E-2</c:v>
                </c:pt>
                <c:pt idx="33">
                  <c:v>2.3596181606889498E-2</c:v>
                </c:pt>
                <c:pt idx="34">
                  <c:v>2.4677123894351838E-2</c:v>
                </c:pt>
                <c:pt idx="35">
                  <c:v>2.5774104079983959E-2</c:v>
                </c:pt>
                <c:pt idx="36">
                  <c:v>2.6886892312063666E-2</c:v>
                </c:pt>
                <c:pt idx="37">
                  <c:v>2.8015268400577213E-2</c:v>
                </c:pt>
                <c:pt idx="38">
                  <c:v>2.915902115942166E-2</c:v>
                </c:pt>
                <c:pt idx="39">
                  <c:v>3.0317947809647909E-2</c:v>
                </c:pt>
                <c:pt idx="40">
                  <c:v>3.1491853436645206E-2</c:v>
                </c:pt>
                <c:pt idx="41">
                  <c:v>3.2680550495160901E-2</c:v>
                </c:pt>
                <c:pt idx="42">
                  <c:v>3.3883858356865797E-2</c:v>
                </c:pt>
                <c:pt idx="43">
                  <c:v>3.5101602895873156E-2</c:v>
                </c:pt>
                <c:pt idx="44">
                  <c:v>3.6333616108219814E-2</c:v>
                </c:pt>
                <c:pt idx="45">
                  <c:v>3.7579735761808619E-2</c:v>
                </c:pt>
                <c:pt idx="46">
                  <c:v>3.8839805073748027E-2</c:v>
                </c:pt>
                <c:pt idx="47">
                  <c:v>4.0113672412393872E-2</c:v>
                </c:pt>
                <c:pt idx="48">
                  <c:v>4.1401191021712559E-2</c:v>
                </c:pt>
                <c:pt idx="49">
                  <c:v>4.2702218765861034E-2</c:v>
                </c:pt>
                <c:pt idx="50">
                  <c:v>4.4016617892116375E-2</c:v>
                </c:pt>
                <c:pt idx="51">
                  <c:v>4.5344254810496323E-2</c:v>
                </c:pt>
                <c:pt idx="52">
                  <c:v>4.668499988858444E-2</c:v>
                </c:pt>
                <c:pt idx="53">
                  <c:v>4.8038727260245537E-2</c:v>
                </c:pt>
                <c:pt idx="54">
                  <c:v>4.9405314647035403E-2</c:v>
                </c:pt>
                <c:pt idx="55">
                  <c:v>5.0784643191252622E-2</c:v>
                </c:pt>
                <c:pt idx="56">
                  <c:v>5.2176597299666345E-2</c:v>
                </c:pt>
                <c:pt idx="57">
                  <c:v>5.3581064497060994E-2</c:v>
                </c:pt>
                <c:pt idx="58">
                  <c:v>5.4997935288822498E-2</c:v>
                </c:pt>
                <c:pt idx="59">
                  <c:v>5.6427103031853693E-2</c:v>
                </c:pt>
                <c:pt idx="60">
                  <c:v>5.7868463813188747E-2</c:v>
                </c:pt>
                <c:pt idx="61">
                  <c:v>5.9321916335720426E-2</c:v>
                </c:pt>
                <c:pt idx="62">
                  <c:v>6.078736181051609E-2</c:v>
                </c:pt>
                <c:pt idx="63">
                  <c:v>6.2264703855242361E-2</c:v>
                </c:pt>
                <c:pt idx="64">
                  <c:v>6.3753848398258456E-2</c:v>
                </c:pt>
                <c:pt idx="65">
                  <c:v>6.525470358797672E-2</c:v>
                </c:pt>
                <c:pt idx="66">
                  <c:v>6.6767179707132612E-2</c:v>
                </c:pt>
                <c:pt idx="67">
                  <c:v>6.8291189091612428E-2</c:v>
                </c:pt>
                <c:pt idx="68">
                  <c:v>6.9826646053549254E-2</c:v>
                </c:pt>
                <c:pt idx="69">
                  <c:v>7.1373466808389269E-2</c:v>
                </c:pt>
                <c:pt idx="70">
                  <c:v>7.2931569405675606E-2</c:v>
                </c:pt>
                <c:pt idx="71">
                  <c:v>7.4500873663310638E-2</c:v>
                </c:pt>
                <c:pt idx="72">
                  <c:v>7.6081301105068069E-2</c:v>
                </c:pt>
                <c:pt idx="73">
                  <c:v>7.7672774901160965E-2</c:v>
                </c:pt>
                <c:pt idx="74">
                  <c:v>7.9275219811668685E-2</c:v>
                </c:pt>
                <c:pt idx="75">
                  <c:v>8.0888562132651512E-2</c:v>
                </c:pt>
                <c:pt idx="76">
                  <c:v>8.251272964479292E-2</c:v>
                </c:pt>
                <c:pt idx="77">
                  <c:v>8.4147651564413201E-2</c:v>
                </c:pt>
                <c:pt idx="78">
                  <c:v>8.5793258496721383E-2</c:v>
                </c:pt>
                <c:pt idx="79">
                  <c:v>8.7449482391176975E-2</c:v>
                </c:pt>
                <c:pt idx="80">
                  <c:v>8.9116256498831509E-2</c:v>
                </c:pt>
                <c:pt idx="81">
                  <c:v>9.0793515331548572E-2</c:v>
                </c:pt>
                <c:pt idx="82">
                  <c:v>9.2481194622992979E-2</c:v>
                </c:pt>
                <c:pt idx="83">
                  <c:v>9.4179231291290855E-2</c:v>
                </c:pt>
                <c:pt idx="84">
                  <c:v>9.5887563403272896E-2</c:v>
                </c:pt>
                <c:pt idx="85">
                  <c:v>9.7606130140210287E-2</c:v>
                </c:pt>
                <c:pt idx="86">
                  <c:v>9.9334871764974339E-2</c:v>
                </c:pt>
                <c:pt idx="87">
                  <c:v>0.10107372959053035</c:v>
                </c:pt>
                <c:pt idx="88">
                  <c:v>0.10282264594970927</c:v>
                </c:pt>
                <c:pt idx="89">
                  <c:v>0.10458156416618725</c:v>
                </c:pt>
                <c:pt idx="90">
                  <c:v>0.10635042852660825</c:v>
                </c:pt>
                <c:pt idx="91">
                  <c:v>0.10812918425379948</c:v>
                </c:pt>
                <c:pt idx="92">
                  <c:v>0.10991777748101583</c:v>
                </c:pt>
                <c:pt idx="93">
                  <c:v>0.11171615522717729</c:v>
                </c:pt>
                <c:pt idx="94">
                  <c:v>0.11352426537303292</c:v>
                </c:pt>
                <c:pt idx="95">
                  <c:v>0.11534205663822325</c:v>
                </c:pt>
                <c:pt idx="96">
                  <c:v>0.11716947855918805</c:v>
                </c:pt>
                <c:pt idx="97">
                  <c:v>0.11900648146788612</c:v>
                </c:pt>
                <c:pt idx="98">
                  <c:v>0.12085301647128234</c:v>
                </c:pt>
                <c:pt idx="99">
                  <c:v>0.12270903543157546</c:v>
                </c:pt>
                <c:pt idx="100">
                  <c:v>0.12457449094712572</c:v>
                </c:pt>
                <c:pt idx="101">
                  <c:v>0.12644933633405336</c:v>
                </c:pt>
                <c:pt idx="102">
                  <c:v>0.12833352560847688</c:v>
                </c:pt>
                <c:pt idx="103">
                  <c:v>0.13022701346936799</c:v>
                </c:pt>
                <c:pt idx="104">
                  <c:v>0.13212975528198789</c:v>
                </c:pt>
                <c:pt idx="105">
                  <c:v>0.13404170706188431</c:v>
                </c:pt>
                <c:pt idx="106">
                  <c:v>0.13596282545942806</c:v>
                </c:pt>
                <c:pt idx="107">
                  <c:v>0.13789306774485879</c:v>
                </c:pt>
                <c:pt idx="108">
                  <c:v>0.13983239179382387</c:v>
                </c:pt>
                <c:pt idx="109">
                  <c:v>0.14178075607339083</c:v>
                </c:pt>
                <c:pt idx="110">
                  <c:v>0.14373811962850885</c:v>
                </c:pt>
                <c:pt idx="111">
                  <c:v>0.14570444206890204</c:v>
                </c:pt>
                <c:pt idx="112">
                  <c:v>0.147679683556385</c:v>
                </c:pt>
                <c:pt idx="113">
                  <c:v>0.1496638047925675</c:v>
                </c:pt>
                <c:pt idx="114">
                  <c:v>0.15165676700695152</c:v>
                </c:pt>
                <c:pt idx="115">
                  <c:v>0.15365853194538978</c:v>
                </c:pt>
                <c:pt idx="116">
                  <c:v>0.15566906185889975</c:v>
                </c:pt>
                <c:pt idx="117">
                  <c:v>0.15768831949281845</c:v>
                </c:pt>
                <c:pt idx="118">
                  <c:v>0.15971626807628214</c:v>
                </c:pt>
                <c:pt idx="119">
                  <c:v>0.16175287131202087</c:v>
                </c:pt>
                <c:pt idx="120">
                  <c:v>0.16379809336645365</c:v>
                </c:pt>
                <c:pt idx="121">
                  <c:v>0.16585189886007881</c:v>
                </c:pt>
                <c:pt idx="122">
                  <c:v>0.16791425285813918</c:v>
                </c:pt>
                <c:pt idx="123">
                  <c:v>0.16998512086156009</c:v>
                </c:pt>
                <c:pt idx="124">
                  <c:v>0.17206446879814583</c:v>
                </c:pt>
                <c:pt idx="125">
                  <c:v>0.17415226301402717</c:v>
                </c:pt>
                <c:pt idx="126">
                  <c:v>0.1762484702653512</c:v>
                </c:pt>
                <c:pt idx="127">
                  <c:v>0.17835305771020088</c:v>
                </c:pt>
                <c:pt idx="128">
                  <c:v>0.18046599290074145</c:v>
                </c:pt>
                <c:pt idx="129">
                  <c:v>0.18258724377558322</c:v>
                </c:pt>
                <c:pt idx="130">
                  <c:v>0.18471677865235367</c:v>
                </c:pt>
                <c:pt idx="131">
                  <c:v>0.18685456622046792</c:v>
                </c:pt>
                <c:pt idx="132">
                  <c:v>0.1890005755341003</c:v>
                </c:pt>
                <c:pt idx="133">
                  <c:v>0.19115477600533698</c:v>
                </c:pt>
                <c:pt idx="134">
                  <c:v>0.19331713739751671</c:v>
                </c:pt>
                <c:pt idx="135">
                  <c:v>0.19548762981874329</c:v>
                </c:pt>
                <c:pt idx="136">
                  <c:v>0.1976662237155678</c:v>
                </c:pt>
                <c:pt idx="137">
                  <c:v>0.19985288986683994</c:v>
                </c:pt>
                <c:pt idx="138">
                  <c:v>0.2020475993777085</c:v>
                </c:pt>
                <c:pt idx="139">
                  <c:v>0.20425032367378898</c:v>
                </c:pt>
                <c:pt idx="140">
                  <c:v>0.20646103449546632</c:v>
                </c:pt>
                <c:pt idx="141">
                  <c:v>0.20867970389235041</c:v>
                </c:pt>
                <c:pt idx="142">
                  <c:v>0.2109063042178666</c:v>
                </c:pt>
                <c:pt idx="143">
                  <c:v>0.21314080812398556</c:v>
                </c:pt>
                <c:pt idx="144">
                  <c:v>0.21538318855607552</c:v>
                </c:pt>
                <c:pt idx="145">
                  <c:v>0.21763341874789374</c:v>
                </c:pt>
                <c:pt idx="146">
                  <c:v>0.21989147221668517</c:v>
                </c:pt>
                <c:pt idx="147">
                  <c:v>0.22215732275841304</c:v>
                </c:pt>
                <c:pt idx="148">
                  <c:v>0.22443094444309986</c:v>
                </c:pt>
                <c:pt idx="149">
                  <c:v>0.22671231161027733</c:v>
                </c:pt>
                <c:pt idx="150">
                  <c:v>0.22900139886454757</c:v>
                </c:pt>
                <c:pt idx="151">
                  <c:v>0.23129818107125066</c:v>
                </c:pt>
                <c:pt idx="152">
                  <c:v>0.23360263335223252</c:v>
                </c:pt>
                <c:pt idx="153">
                  <c:v>0.23591473108170971</c:v>
                </c:pt>
                <c:pt idx="154">
                  <c:v>0.23823444988223541</c:v>
                </c:pt>
                <c:pt idx="155">
                  <c:v>0.24056176562075199</c:v>
                </c:pt>
                <c:pt idx="156">
                  <c:v>0.24289665440474073</c:v>
                </c:pt>
                <c:pt idx="157">
                  <c:v>0.2452390925784565</c:v>
                </c:pt>
                <c:pt idx="158">
                  <c:v>0.24758905671924419</c:v>
                </c:pt>
                <c:pt idx="159">
                  <c:v>0.24994652363394743</c:v>
                </c:pt>
                <c:pt idx="160">
                  <c:v>0.25231147035538815</c:v>
                </c:pt>
                <c:pt idx="161">
                  <c:v>0.25468387413893012</c:v>
                </c:pt>
                <c:pt idx="162">
                  <c:v>0.25706371245911658</c:v>
                </c:pt>
                <c:pt idx="163">
                  <c:v>0.25945096300638576</c:v>
                </c:pt>
                <c:pt idx="164">
                  <c:v>0.26184560368385085</c:v>
                </c:pt>
                <c:pt idx="165">
                  <c:v>0.26424761260415802</c:v>
                </c:pt>
                <c:pt idx="166">
                  <c:v>0.26665696808640815</c:v>
                </c:pt>
                <c:pt idx="167">
                  <c:v>0.26907364865314598</c:v>
                </c:pt>
                <c:pt idx="168">
                  <c:v>0.2714976330274147</c:v>
                </c:pt>
                <c:pt idx="169">
                  <c:v>0.27392890012986931</c:v>
                </c:pt>
                <c:pt idx="170">
                  <c:v>0.27636742907596057</c:v>
                </c:pt>
                <c:pt idx="171">
                  <c:v>0.27881319917316577</c:v>
                </c:pt>
                <c:pt idx="172">
                  <c:v>0.28126618991828839</c:v>
                </c:pt>
                <c:pt idx="173">
                  <c:v>0.2837263809948079</c:v>
                </c:pt>
                <c:pt idx="174">
                  <c:v>0.28619375227028765</c:v>
                </c:pt>
                <c:pt idx="175">
                  <c:v>0.28866828379383591</c:v>
                </c:pt>
                <c:pt idx="176">
                  <c:v>0.29114995579361552</c:v>
                </c:pt>
                <c:pt idx="177">
                  <c:v>0.29363874867441203</c:v>
                </c:pt>
                <c:pt idx="178">
                  <c:v>0.29613464301524356</c:v>
                </c:pt>
                <c:pt idx="179">
                  <c:v>0.2986376195670245</c:v>
                </c:pt>
                <c:pt idx="180">
                  <c:v>0.30114765925027348</c:v>
                </c:pt>
                <c:pt idx="181">
                  <c:v>0.3036647431528674</c:v>
                </c:pt>
                <c:pt idx="182">
                  <c:v>0.306188852527845</c:v>
                </c:pt>
                <c:pt idx="183">
                  <c:v>0.30871996879124453</c:v>
                </c:pt>
                <c:pt idx="184">
                  <c:v>0.31125807351999579</c:v>
                </c:pt>
                <c:pt idx="185">
                  <c:v>0.31380314844984508</c:v>
                </c:pt>
                <c:pt idx="186">
                  <c:v>0.3163551754733232</c:v>
                </c:pt>
                <c:pt idx="187">
                  <c:v>0.31891413663775714</c:v>
                </c:pt>
                <c:pt idx="188">
                  <c:v>0.32148001414331262</c:v>
                </c:pt>
                <c:pt idx="189">
                  <c:v>0.32405279034108231</c:v>
                </c:pt>
                <c:pt idx="190">
                  <c:v>0.32663244773120831</c:v>
                </c:pt>
                <c:pt idx="191">
                  <c:v>0.32921896896103736</c:v>
                </c:pt>
                <c:pt idx="192">
                  <c:v>0.33181233682331462</c:v>
                </c:pt>
                <c:pt idx="193">
                  <c:v>0.33441253425441247</c:v>
                </c:pt>
                <c:pt idx="194">
                  <c:v>0.33701954433259318</c:v>
                </c:pt>
                <c:pt idx="195">
                  <c:v>0.33963335027629932</c:v>
                </c:pt>
                <c:pt idx="196">
                  <c:v>0.34225393544248106</c:v>
                </c:pt>
                <c:pt idx="197">
                  <c:v>0.34488128332495732</c:v>
                </c:pt>
                <c:pt idx="198">
                  <c:v>0.34751537755279949</c:v>
                </c:pt>
                <c:pt idx="199">
                  <c:v>0.35015620188875168</c:v>
                </c:pt>
                <c:pt idx="200">
                  <c:v>0.35280374022767919</c:v>
                </c:pt>
                <c:pt idx="201">
                  <c:v>0.35545797659504347</c:v>
                </c:pt>
                <c:pt idx="202">
                  <c:v>0.35811889514540651</c:v>
                </c:pt>
                <c:pt idx="203">
                  <c:v>0.36078648016096426</c:v>
                </c:pt>
                <c:pt idx="204">
                  <c:v>0.36346071605010399</c:v>
                </c:pt>
                <c:pt idx="205">
                  <c:v>0.36614158734598834</c:v>
                </c:pt>
                <c:pt idx="206">
                  <c:v>0.36882907870516901</c:v>
                </c:pt>
                <c:pt idx="207">
                  <c:v>0.37152317490621845</c:v>
                </c:pt>
                <c:pt idx="208">
                  <c:v>0.37422386084839321</c:v>
                </c:pt>
                <c:pt idx="209">
                  <c:v>0.37693112155031738</c:v>
                </c:pt>
                <c:pt idx="210">
                  <c:v>0.37964494214869143</c:v>
                </c:pt>
                <c:pt idx="211">
                  <c:v>0.38236530789702117</c:v>
                </c:pt>
                <c:pt idx="212">
                  <c:v>0.38509220416437334</c:v>
                </c:pt>
                <c:pt idx="213">
                  <c:v>0.38782561643415275</c:v>
                </c:pt>
                <c:pt idx="214">
                  <c:v>0.39056553030289587</c:v>
                </c:pt>
                <c:pt idx="215">
                  <c:v>0.39331193147909321</c:v>
                </c:pt>
                <c:pt idx="216">
                  <c:v>0.39606480578202818</c:v>
                </c:pt>
                <c:pt idx="217">
                  <c:v>0.39882413914063525</c:v>
                </c:pt>
                <c:pt idx="218">
                  <c:v>0.40158991759238127</c:v>
                </c:pt>
                <c:pt idx="219">
                  <c:v>0.40436212728216747</c:v>
                </c:pt>
                <c:pt idx="220">
                  <c:v>0.4071407544612422</c:v>
                </c:pt>
                <c:pt idx="221">
                  <c:v>0.40992578548614439</c:v>
                </c:pt>
                <c:pt idx="222">
                  <c:v>0.41271720681765733</c:v>
                </c:pt>
                <c:pt idx="223">
                  <c:v>0.41551500501978134</c:v>
                </c:pt>
                <c:pt idx="224">
                  <c:v>0.41831916675872932</c:v>
                </c:pt>
                <c:pt idx="225">
                  <c:v>0.42112967880192903</c:v>
                </c:pt>
                <c:pt idx="226">
                  <c:v>0.42394652801705895</c:v>
                </c:pt>
                <c:pt idx="227">
                  <c:v>0.42676970137108317</c:v>
                </c:pt>
                <c:pt idx="228">
                  <c:v>0.42959918592931434</c:v>
                </c:pt>
                <c:pt idx="229">
                  <c:v>0.43243496885448945</c:v>
                </c:pt>
                <c:pt idx="230">
                  <c:v>0.43527703740585777</c:v>
                </c:pt>
                <c:pt idx="231">
                  <c:v>0.43812537893829256</c:v>
                </c:pt>
                <c:pt idx="232">
                  <c:v>0.44097998090141038</c:v>
                </c:pt>
                <c:pt idx="233">
                  <c:v>0.44384083083870662</c:v>
                </c:pt>
                <c:pt idx="234">
                  <c:v>0.44670791638670965</c:v>
                </c:pt>
                <c:pt idx="235">
                  <c:v>0.44958122527414474</c:v>
                </c:pt>
                <c:pt idx="236">
                  <c:v>0.45246074532111674</c:v>
                </c:pt>
                <c:pt idx="237">
                  <c:v>0.45534646443830123</c:v>
                </c:pt>
                <c:pt idx="238">
                  <c:v>0.45823837062615297</c:v>
                </c:pt>
                <c:pt idx="239">
                  <c:v>0.46113645197412789</c:v>
                </c:pt>
                <c:pt idx="240">
                  <c:v>0.4640406966599161</c:v>
                </c:pt>
                <c:pt idx="241">
                  <c:v>0.46695109294868903</c:v>
                </c:pt>
                <c:pt idx="242">
                  <c:v>0.46986762919236014</c:v>
                </c:pt>
                <c:pt idx="243">
                  <c:v>0.47279029382885568</c:v>
                </c:pt>
                <c:pt idx="244">
                  <c:v>0.47571907538139852</c:v>
                </c:pt>
                <c:pt idx="245">
                  <c:v>0.47865396245780806</c:v>
                </c:pt>
                <c:pt idx="246">
                  <c:v>0.48159494374980333</c:v>
                </c:pt>
                <c:pt idx="247">
                  <c:v>0.48454200803232872</c:v>
                </c:pt>
                <c:pt idx="248">
                  <c:v>0.48749514416287981</c:v>
                </c:pt>
                <c:pt idx="249">
                  <c:v>0.49045434108084957</c:v>
                </c:pt>
                <c:pt idx="250">
                  <c:v>0.49341958780688144</c:v>
                </c:pt>
                <c:pt idx="251">
                  <c:v>0.49639087344223137</c:v>
                </c:pt>
                <c:pt idx="252">
                  <c:v>0.49936818716814624</c:v>
                </c:pt>
                <c:pt idx="253">
                  <c:v>0.50235151824524826</c:v>
                </c:pt>
                <c:pt idx="254">
                  <c:v>0.50534085601293033</c:v>
                </c:pt>
                <c:pt idx="255">
                  <c:v>0.50833618988876361</c:v>
                </c:pt>
                <c:pt idx="256">
                  <c:v>0.51133750936791278</c:v>
                </c:pt>
                <c:pt idx="257">
                  <c:v>0.514344804022562</c:v>
                </c:pt>
                <c:pt idx="258">
                  <c:v>0.51735806350135138</c:v>
                </c:pt>
                <c:pt idx="259">
                  <c:v>0.52037727752882257</c:v>
                </c:pt>
                <c:pt idx="260">
                  <c:v>0.52340243590487268</c:v>
                </c:pt>
                <c:pt idx="261">
                  <c:v>0.52643352850421965</c:v>
                </c:pt>
                <c:pt idx="262">
                  <c:v>0.52947054527587289</c:v>
                </c:pt>
                <c:pt idx="263">
                  <c:v>0.53251347624261791</c:v>
                </c:pt>
                <c:pt idx="264">
                  <c:v>0.53556231150050604</c:v>
                </c:pt>
                <c:pt idx="265">
                  <c:v>0.53861704121835408</c:v>
                </c:pt>
                <c:pt idx="266">
                  <c:v>0.5416776556372529</c:v>
                </c:pt>
                <c:pt idx="267">
                  <c:v>0.54474414507008417</c:v>
                </c:pt>
                <c:pt idx="268">
                  <c:v>0.54781649990104431</c:v>
                </c:pt>
                <c:pt idx="269">
                  <c:v>0.55089471058517947</c:v>
                </c:pt>
                <c:pt idx="270">
                  <c:v>0.55397876764792509</c:v>
                </c:pt>
                <c:pt idx="271">
                  <c:v>0.5570686616846543</c:v>
                </c:pt>
                <c:pt idx="272">
                  <c:v>0.56016438336024066</c:v>
                </c:pt>
                <c:pt idx="273">
                  <c:v>0.56326592340861315</c:v>
                </c:pt>
                <c:pt idx="274">
                  <c:v>0.56637327263233916</c:v>
                </c:pt>
                <c:pt idx="275">
                  <c:v>0.569486421902197</c:v>
                </c:pt>
                <c:pt idx="276">
                  <c:v>0.5726053621567655</c:v>
                </c:pt>
                <c:pt idx="277">
                  <c:v>0.57573008440202023</c:v>
                </c:pt>
                <c:pt idx="278">
                  <c:v>0.57886057971093241</c:v>
                </c:pt>
                <c:pt idx="279">
                  <c:v>0.58199683922308221</c:v>
                </c:pt>
                <c:pt idx="280">
                  <c:v>0.58513885414427014</c:v>
                </c:pt>
                <c:pt idx="281">
                  <c:v>0.58828661574614238</c:v>
                </c:pt>
                <c:pt idx="282">
                  <c:v>0.59144011536582075</c:v>
                </c:pt>
                <c:pt idx="283">
                  <c:v>0.59459934440554041</c:v>
                </c:pt>
                <c:pt idx="284">
                  <c:v>0.5977642943322875</c:v>
                </c:pt>
                <c:pt idx="285">
                  <c:v>0.60093495667745733</c:v>
                </c:pt>
                <c:pt idx="286">
                  <c:v>0.60411132303650394</c:v>
                </c:pt>
                <c:pt idx="287">
                  <c:v>0.6072933850686062</c:v>
                </c:pt>
                <c:pt idx="288">
                  <c:v>0.61048113449633568</c:v>
                </c:pt>
                <c:pt idx="289">
                  <c:v>0.61367456310533119</c:v>
                </c:pt>
                <c:pt idx="290">
                  <c:v>0.61687366274398392</c:v>
                </c:pt>
                <c:pt idx="291">
                  <c:v>0.62007842532311896</c:v>
                </c:pt>
                <c:pt idx="292">
                  <c:v>0.62328884281569341</c:v>
                </c:pt>
                <c:pt idx="293">
                  <c:v>0.62650490725649732</c:v>
                </c:pt>
                <c:pt idx="294">
                  <c:v>0.62972661074185365</c:v>
                </c:pt>
                <c:pt idx="295">
                  <c:v>0.63295394542933292</c:v>
                </c:pt>
                <c:pt idx="296">
                  <c:v>0.63618690353747209</c:v>
                </c:pt>
                <c:pt idx="297">
                  <c:v>0.63942547734549293</c:v>
                </c:pt>
                <c:pt idx="298">
                  <c:v>0.64266965919303221</c:v>
                </c:pt>
                <c:pt idx="299">
                  <c:v>0.64591944147987801</c:v>
                </c:pt>
                <c:pt idx="300">
                  <c:v>0.64917481666570609</c:v>
                </c:pt>
                <c:pt idx="301">
                  <c:v>0.65243577726982405</c:v>
                </c:pt>
                <c:pt idx="302">
                  <c:v>0.65570231587092653</c:v>
                </c:pt>
                <c:pt idx="303">
                  <c:v>0.65897442510684356</c:v>
                </c:pt>
                <c:pt idx="304">
                  <c:v>0.6622520976743087</c:v>
                </c:pt>
                <c:pt idx="305">
                  <c:v>0.66553532632871959</c:v>
                </c:pt>
                <c:pt idx="306">
                  <c:v>0.66882410388391256</c:v>
                </c:pt>
                <c:pt idx="307">
                  <c:v>0.67211842321193549</c:v>
                </c:pt>
                <c:pt idx="308">
                  <c:v>0.67541827724283221</c:v>
                </c:pt>
                <c:pt idx="309">
                  <c:v>0.67872365896443032</c:v>
                </c:pt>
                <c:pt idx="310">
                  <c:v>0.68203456142212648</c:v>
                </c:pt>
                <c:pt idx="311">
                  <c:v>0.68535097771868814</c:v>
                </c:pt>
                <c:pt idx="312">
                  <c:v>0.68867290101405221</c:v>
                </c:pt>
                <c:pt idx="313">
                  <c:v>0.6920003245251326</c:v>
                </c:pt>
                <c:pt idx="314">
                  <c:v>0.69533324152562914</c:v>
                </c:pt>
                <c:pt idx="315">
                  <c:v>0.6986716453458458</c:v>
                </c:pt>
                <c:pt idx="316">
                  <c:v>0.70201552937250422</c:v>
                </c:pt>
                <c:pt idx="317">
                  <c:v>0.70536488704857858</c:v>
                </c:pt>
                <c:pt idx="318">
                  <c:v>0.70871971187311722</c:v>
                </c:pt>
                <c:pt idx="319">
                  <c:v>0.71207999740107775</c:v>
                </c:pt>
                <c:pt idx="320">
                  <c:v>0.71544573724316907</c:v>
                </c:pt>
                <c:pt idx="321">
                  <c:v>0.71881692506569195</c:v>
                </c:pt>
                <c:pt idx="322">
                  <c:v>0.72219355459038626</c:v>
                </c:pt>
                <c:pt idx="323">
                  <c:v>0.72557561959428263</c:v>
                </c:pt>
                <c:pt idx="324">
                  <c:v>0.7289631139095607</c:v>
                </c:pt>
                <c:pt idx="325">
                  <c:v>0.73235603142340777</c:v>
                </c:pt>
                <c:pt idx="326">
                  <c:v>0.73575436607788458</c:v>
                </c:pt>
                <c:pt idx="327">
                  <c:v>0.73915811186979608</c:v>
                </c:pt>
                <c:pt idx="328">
                  <c:v>0.74256726285056229</c:v>
                </c:pt>
                <c:pt idx="329">
                  <c:v>0.74598181312609668</c:v>
                </c:pt>
                <c:pt idx="330">
                  <c:v>0.74940175685668975</c:v>
                </c:pt>
                <c:pt idx="331">
                  <c:v>0.75282708825689615</c:v>
                </c:pt>
                <c:pt idx="332">
                  <c:v>0.75625780159541744</c:v>
                </c:pt>
                <c:pt idx="333">
                  <c:v>0.7596938911950093</c:v>
                </c:pt>
                <c:pt idx="334">
                  <c:v>0.76313535143236766</c:v>
                </c:pt>
                <c:pt idx="335">
                  <c:v>0.76658217673803897</c:v>
                </c:pt>
                <c:pt idx="336">
                  <c:v>0.77003436159632321</c:v>
                </c:pt>
                <c:pt idx="337">
                  <c:v>0.77349190054518802</c:v>
                </c:pt>
                <c:pt idx="338">
                  <c:v>0.77695478817617891</c:v>
                </c:pt>
                <c:pt idx="339">
                  <c:v>0.7804230191343412</c:v>
                </c:pt>
                <c:pt idx="340">
                  <c:v>0.78389658811814267</c:v>
                </c:pt>
                <c:pt idx="341">
                  <c:v>0.78737548987939654</c:v>
                </c:pt>
                <c:pt idx="342">
                  <c:v>0.79085971922319764</c:v>
                </c:pt>
                <c:pt idx="343">
                  <c:v>0.79434927100785124</c:v>
                </c:pt>
                <c:pt idx="344">
                  <c:v>0.79784414014481497</c:v>
                </c:pt>
                <c:pt idx="345">
                  <c:v>0.80134432159864166</c:v>
                </c:pt>
                <c:pt idx="346">
                  <c:v>0.80484981038691727</c:v>
                </c:pt>
                <c:pt idx="347">
                  <c:v>0.80836060158022438</c:v>
                </c:pt>
                <c:pt idx="348">
                  <c:v>0.8118766903020822</c:v>
                </c:pt>
                <c:pt idx="349">
                  <c:v>0.81539807172891388</c:v>
                </c:pt>
                <c:pt idx="350">
                  <c:v>0.81892474109000124</c:v>
                </c:pt>
                <c:pt idx="351">
                  <c:v>0.82245669366745333</c:v>
                </c:pt>
                <c:pt idx="352">
                  <c:v>0.82599392479617473</c:v>
                </c:pt>
                <c:pt idx="353">
                  <c:v>0.82953642986383502</c:v>
                </c:pt>
                <c:pt idx="354">
                  <c:v>0.83308420431085095</c:v>
                </c:pt>
                <c:pt idx="355">
                  <c:v>0.83663724363035796</c:v>
                </c:pt>
                <c:pt idx="356">
                  <c:v>0.8401955433682029</c:v>
                </c:pt>
                <c:pt idx="357">
                  <c:v>0.84375909912292324</c:v>
                </c:pt>
                <c:pt idx="358">
                  <c:v>0.84732790654574441</c:v>
                </c:pt>
                <c:pt idx="359">
                  <c:v>0.85090196134056995</c:v>
                </c:pt>
                <c:pt idx="360">
                  <c:v>0.85448125926398244</c:v>
                </c:pt>
                <c:pt idx="361">
                  <c:v>0.85806579612524514</c:v>
                </c:pt>
                <c:pt idx="362">
                  <c:v>0.86165556778630492</c:v>
                </c:pt>
                <c:pt idx="363">
                  <c:v>0.86525057016180662</c:v>
                </c:pt>
                <c:pt idx="364">
                  <c:v>0.86885079921910158</c:v>
                </c:pt>
                <c:pt idx="365">
                  <c:v>0.87245625097826618</c:v>
                </c:pt>
                <c:pt idx="366">
                  <c:v>0.87606692151212096</c:v>
                </c:pt>
                <c:pt idx="367">
                  <c:v>0.87968280694625578</c:v>
                </c:pt>
                <c:pt idx="368">
                  <c:v>0.88330390345905629</c:v>
                </c:pt>
                <c:pt idx="369">
                  <c:v>0.88693020728173533</c:v>
                </c:pt>
                <c:pt idx="370">
                  <c:v>0.89056171469836831</c:v>
                </c:pt>
                <c:pt idx="371">
                  <c:v>0.89419842204593036</c:v>
                </c:pt>
                <c:pt idx="372">
                  <c:v>0.89784032571433692</c:v>
                </c:pt>
                <c:pt idx="373">
                  <c:v>0.9014874221464928</c:v>
                </c:pt>
                <c:pt idx="374">
                  <c:v>0.90513970783833997</c:v>
                </c:pt>
                <c:pt idx="375">
                  <c:v>0.90879717933890836</c:v>
                </c:pt>
                <c:pt idx="376">
                  <c:v>0.91245983325037361</c:v>
                </c:pt>
                <c:pt idx="377">
                  <c:v>0.9161276662281177</c:v>
                </c:pt>
                <c:pt idx="378">
                  <c:v>0.91980067498079088</c:v>
                </c:pt>
                <c:pt idx="379">
                  <c:v>0.92347885627038162</c:v>
                </c:pt>
                <c:pt idx="380">
                  <c:v>0.92716220691228268</c:v>
                </c:pt>
                <c:pt idx="381">
                  <c:v>0.93085072377537215</c:v>
                </c:pt>
                <c:pt idx="382">
                  <c:v>0.93454440378208314</c:v>
                </c:pt>
                <c:pt idx="383">
                  <c:v>0.93824324390849434</c:v>
                </c:pt>
                <c:pt idx="384">
                  <c:v>0.94194724118440698</c:v>
                </c:pt>
                <c:pt idx="385">
                  <c:v>0.94565639269344082</c:v>
                </c:pt>
                <c:pt idx="386">
                  <c:v>0.94937069557312181</c:v>
                </c:pt>
                <c:pt idx="387">
                  <c:v>0.95309014701498074</c:v>
                </c:pt>
                <c:pt idx="388">
                  <c:v>0.95681474426465263</c:v>
                </c:pt>
                <c:pt idx="389">
                  <c:v>0.96054448462197894</c:v>
                </c:pt>
                <c:pt idx="390">
                  <c:v>0.96427936544111592</c:v>
                </c:pt>
                <c:pt idx="391">
                  <c:v>0.96801938413064692</c:v>
                </c:pt>
                <c:pt idx="392">
                  <c:v>0.97176453815369401</c:v>
                </c:pt>
                <c:pt idx="393">
                  <c:v>0.97551482502803721</c:v>
                </c:pt>
                <c:pt idx="394">
                  <c:v>0.97927024232623794</c:v>
                </c:pt>
                <c:pt idx="395">
                  <c:v>0.98303078767576313</c:v>
                </c:pt>
                <c:pt idx="396">
                  <c:v>0.98679645875911393</c:v>
                </c:pt>
                <c:pt idx="397">
                  <c:v>0.99056725331396167</c:v>
                </c:pt>
                <c:pt idx="398">
                  <c:v>0.99434316913328125</c:v>
                </c:pt>
                <c:pt idx="399">
                  <c:v>0.9981242040654944</c:v>
                </c:pt>
                <c:pt idx="400">
                  <c:v>1.0019103560146119</c:v>
                </c:pt>
                <c:pt idx="401">
                  <c:v>1.0057016229403852</c:v>
                </c:pt>
                <c:pt idx="402">
                  <c:v>1.0094980028584541</c:v>
                </c:pt>
                <c:pt idx="403">
                  <c:v>1.013299493840504</c:v>
                </c:pt>
                <c:pt idx="404">
                  <c:v>1.0171060940144281</c:v>
                </c:pt>
                <c:pt idx="405">
                  <c:v>1.0209178015644875</c:v>
                </c:pt>
                <c:pt idx="406">
                  <c:v>1.0247346147314806</c:v>
                </c:pt>
                <c:pt idx="407">
                  <c:v>1.028556531812912</c:v>
                </c:pt>
                <c:pt idx="408">
                  <c:v>1.0323835511631714</c:v>
                </c:pt>
                <c:pt idx="409">
                  <c:v>1.0362156711937074</c:v>
                </c:pt>
                <c:pt idx="410">
                  <c:v>1.0400528903732169</c:v>
                </c:pt>
                <c:pt idx="411">
                  <c:v>1.0438952072278236</c:v>
                </c:pt>
                <c:pt idx="412">
                  <c:v>1.047742620341279</c:v>
                </c:pt>
                <c:pt idx="413">
                  <c:v>1.0515951283551475</c:v>
                </c:pt>
                <c:pt idx="414">
                  <c:v>1.055452729969012</c:v>
                </c:pt>
                <c:pt idx="415">
                  <c:v>1.0593154239406726</c:v>
                </c:pt>
                <c:pt idx="416">
                  <c:v>1.0631832090863564</c:v>
                </c:pt>
                <c:pt idx="417">
                  <c:v>1.0670560842809274</c:v>
                </c:pt>
                <c:pt idx="418">
                  <c:v>1.0709340484581011</c:v>
                </c:pt>
                <c:pt idx="419">
                  <c:v>1.0748171006106642</c:v>
                </c:pt>
                <c:pt idx="420">
                  <c:v>1.0787052397906973</c:v>
                </c:pt>
                <c:pt idx="421">
                  <c:v>1.0825984651098017</c:v>
                </c:pt>
                <c:pt idx="422">
                  <c:v>1.0864967757393358</c:v>
                </c:pt>
                <c:pt idx="423">
                  <c:v>1.0904001709106446</c:v>
                </c:pt>
                <c:pt idx="424">
                  <c:v>1.0943086499153034</c:v>
                </c:pt>
                <c:pt idx="425">
                  <c:v>1.0982222121053604</c:v>
                </c:pt>
                <c:pt idx="426">
                  <c:v>1.1021408568935889</c:v>
                </c:pt>
                <c:pt idx="427">
                  <c:v>1.106064583753736</c:v>
                </c:pt>
                <c:pt idx="428">
                  <c:v>1.1099933922207821</c:v>
                </c:pt>
                <c:pt idx="429">
                  <c:v>1.1139272818912023</c:v>
                </c:pt>
                <c:pt idx="430">
                  <c:v>1.1178662524232339</c:v>
                </c:pt>
                <c:pt idx="431">
                  <c:v>1.1218103035371429</c:v>
                </c:pt>
                <c:pt idx="432">
                  <c:v>1.1257594350155065</c:v>
                </c:pt>
                <c:pt idx="433">
                  <c:v>1.1297136467034832</c:v>
                </c:pt>
                <c:pt idx="434">
                  <c:v>1.1336729385091044</c:v>
                </c:pt>
                <c:pt idx="435">
                  <c:v>1.1376373104035602</c:v>
                </c:pt>
                <c:pt idx="436">
                  <c:v>1.1416067624214925</c:v>
                </c:pt>
                <c:pt idx="437">
                  <c:v>1.1455812946612942</c:v>
                </c:pt>
                <c:pt idx="438">
                  <c:v>1.1495609072854096</c:v>
                </c:pt>
                <c:pt idx="439">
                  <c:v>1.1535456005206437</c:v>
                </c:pt>
                <c:pt idx="440">
                  <c:v>1.1575353746584738</c:v>
                </c:pt>
                <c:pt idx="441">
                  <c:v>1.1615302300553647</c:v>
                </c:pt>
                <c:pt idx="442">
                  <c:v>1.1655301671330944</c:v>
                </c:pt>
                <c:pt idx="443">
                  <c:v>1.1695351863790742</c:v>
                </c:pt>
                <c:pt idx="444">
                  <c:v>1.1735452883466848</c:v>
                </c:pt>
                <c:pt idx="445">
                  <c:v>1.1775604736556138</c:v>
                </c:pt>
                <c:pt idx="446">
                  <c:v>1.1815807429921918</c:v>
                </c:pt>
                <c:pt idx="447">
                  <c:v>1.1856060971097422</c:v>
                </c:pt>
                <c:pt idx="448">
                  <c:v>1.1896365368289326</c:v>
                </c:pt>
                <c:pt idx="449">
                  <c:v>1.1936720630381286</c:v>
                </c:pt>
                <c:pt idx="450">
                  <c:v>1.1977126766937602</c:v>
                </c:pt>
                <c:pt idx="451">
                  <c:v>1.2017583788206838</c:v>
                </c:pt>
                <c:pt idx="452">
                  <c:v>1.2058091705125564</c:v>
                </c:pt>
                <c:pt idx="453">
                  <c:v>1.2098650529322106</c:v>
                </c:pt>
                <c:pt idx="454">
                  <c:v>1.213926027312042</c:v>
                </c:pt>
                <c:pt idx="455">
                  <c:v>1.2179920949543914</c:v>
                </c:pt>
                <c:pt idx="456">
                  <c:v>1.2220632572319439</c:v>
                </c:pt>
                <c:pt idx="457">
                  <c:v>1.226139515588121</c:v>
                </c:pt>
                <c:pt idx="458">
                  <c:v>1.2302208715374936</c:v>
                </c:pt>
                <c:pt idx="459">
                  <c:v>1.2343073266661846</c:v>
                </c:pt>
                <c:pt idx="460">
                  <c:v>1.2383988826322869</c:v>
                </c:pt>
                <c:pt idx="461">
                  <c:v>1.2424955411662826</c:v>
                </c:pt>
                <c:pt idx="462">
                  <c:v>1.2465973040714771</c:v>
                </c:pt>
                <c:pt idx="463">
                  <c:v>1.2507041732244246</c:v>
                </c:pt>
                <c:pt idx="464">
                  <c:v>1.2548161505753654</c:v>
                </c:pt>
                <c:pt idx="465">
                  <c:v>1.2589332381486793</c:v>
                </c:pt>
                <c:pt idx="466">
                  <c:v>1.2630554380433268</c:v>
                </c:pt>
                <c:pt idx="467">
                  <c:v>1.2671827524333115</c:v>
                </c:pt>
                <c:pt idx="468">
                  <c:v>1.2713151835681384</c:v>
                </c:pt>
                <c:pt idx="469">
                  <c:v>1.2754527337732877</c:v>
                </c:pt>
                <c:pt idx="470">
                  <c:v>1.2795954054506808</c:v>
                </c:pt>
                <c:pt idx="471">
                  <c:v>1.2837432010791745</c:v>
                </c:pt>
                <c:pt idx="472">
                  <c:v>1.2878961232150326</c:v>
                </c:pt>
                <c:pt idx="473">
                  <c:v>1.2920541744924328</c:v>
                </c:pt>
                <c:pt idx="474">
                  <c:v>1.2962173576239597</c:v>
                </c:pt>
                <c:pt idx="475">
                  <c:v>1.3003856754011145</c:v>
                </c:pt>
                <c:pt idx="476">
                  <c:v>1.3045591306948274</c:v>
                </c:pt>
                <c:pt idx="477">
                  <c:v>1.3087377264559783</c:v>
                </c:pt>
                <c:pt idx="478">
                  <c:v>1.3129214657159169</c:v>
                </c:pt>
                <c:pt idx="479">
                  <c:v>1.3171103515870071</c:v>
                </c:pt>
                <c:pt idx="480">
                  <c:v>1.321304387263162</c:v>
                </c:pt>
                <c:pt idx="481">
                  <c:v>1.3255035760203855</c:v>
                </c:pt>
                <c:pt idx="482">
                  <c:v>1.3297079212173362</c:v>
                </c:pt>
                <c:pt idx="483">
                  <c:v>1.3339174262958808</c:v>
                </c:pt>
                <c:pt idx="484">
                  <c:v>1.3381320947816684</c:v>
                </c:pt>
                <c:pt idx="485">
                  <c:v>1.3423519302847007</c:v>
                </c:pt>
                <c:pt idx="486">
                  <c:v>1.3465769364999181</c:v>
                </c:pt>
                <c:pt idx="487">
                  <c:v>1.3508071172077882</c:v>
                </c:pt>
                <c:pt idx="488">
                  <c:v>1.355042476274908</c:v>
                </c:pt>
                <c:pt idx="489">
                  <c:v>1.3592830176545996</c:v>
                </c:pt>
                <c:pt idx="490">
                  <c:v>1.3635287453875344</c:v>
                </c:pt>
                <c:pt idx="491">
                  <c:v>1.367779663602344</c:v>
                </c:pt>
                <c:pt idx="492">
                  <c:v>1.3720357765162541</c:v>
                </c:pt>
                <c:pt idx="493">
                  <c:v>1.3762970884357231</c:v>
                </c:pt>
                <c:pt idx="494">
                  <c:v>1.3805636037570777</c:v>
                </c:pt>
                <c:pt idx="495">
                  <c:v>1.3848353269671703</c:v>
                </c:pt>
                <c:pt idx="496">
                  <c:v>1.3891122626440433</c:v>
                </c:pt>
                <c:pt idx="497">
                  <c:v>1.3933944154575895</c:v>
                </c:pt>
                <c:pt idx="498">
                  <c:v>1.3976817901702341</c:v>
                </c:pt>
                <c:pt idx="499">
                  <c:v>1.4019743916376211</c:v>
                </c:pt>
                <c:pt idx="500">
                  <c:v>1.4062722248093062</c:v>
                </c:pt>
                <c:pt idx="501">
                  <c:v>1.4105752947294565</c:v>
                </c:pt>
                <c:pt idx="502">
                  <c:v>1.4148836065375623</c:v>
                </c:pt>
                <c:pt idx="503">
                  <c:v>1.4191971654691655</c:v>
                </c:pt>
                <c:pt idx="504">
                  <c:v>1.4235159768565742</c:v>
                </c:pt>
                <c:pt idx="505">
                  <c:v>1.4278400461296192</c:v>
                </c:pt>
                <c:pt idx="506">
                  <c:v>1.4321693788163816</c:v>
                </c:pt>
                <c:pt idx="507">
                  <c:v>1.4365039805439639</c:v>
                </c:pt>
                <c:pt idx="508">
                  <c:v>1.4408438570392486</c:v>
                </c:pt>
                <c:pt idx="509">
                  <c:v>1.4451890141296819</c:v>
                </c:pt>
                <c:pt idx="510">
                  <c:v>1.4495394577440455</c:v>
                </c:pt>
                <c:pt idx="511">
                  <c:v>1.453895193913266</c:v>
                </c:pt>
                <c:pt idx="512">
                  <c:v>1.4582562287712033</c:v>
                </c:pt>
                <c:pt idx="513">
                  <c:v>1.4626225685554868</c:v>
                </c:pt>
                <c:pt idx="514">
                  <c:v>1.4669942196083154</c:v>
                </c:pt>
                <c:pt idx="515">
                  <c:v>1.4713711883773111</c:v>
                </c:pt>
                <c:pt idx="516">
                  <c:v>1.4757534814163591</c:v>
                </c:pt>
                <c:pt idx="517">
                  <c:v>1.480141105386455</c:v>
                </c:pt>
                <c:pt idx="518">
                  <c:v>1.4845340670565841</c:v>
                </c:pt>
                <c:pt idx="519">
                  <c:v>1.4889323733045912</c:v>
                </c:pt>
                <c:pt idx="520">
                  <c:v>1.4933360311180641</c:v>
                </c:pt>
                <c:pt idx="521">
                  <c:v>1.4977450475952439</c:v>
                </c:pt>
                <c:pt idx="522">
                  <c:v>1.5021594299459262</c:v>
                </c:pt>
                <c:pt idx="523">
                  <c:v>1.5065791854923833</c:v>
                </c:pt>
                <c:pt idx="524">
                  <c:v>1.5110043216702989</c:v>
                </c:pt>
                <c:pt idx="525">
                  <c:v>1.5154348460297091</c:v>
                </c:pt>
                <c:pt idx="526">
                  <c:v>1.5198707662359623</c:v>
                </c:pt>
                <c:pt idx="527">
                  <c:v>1.5243120900706844</c:v>
                </c:pt>
                <c:pt idx="528">
                  <c:v>1.5287588254327553</c:v>
                </c:pt>
                <c:pt idx="529">
                  <c:v>1.5332109803393092</c:v>
                </c:pt>
                <c:pt idx="530">
                  <c:v>1.5376685629267306</c:v>
                </c:pt>
                <c:pt idx="531">
                  <c:v>1.5421315814516707</c:v>
                </c:pt>
                <c:pt idx="532">
                  <c:v>1.546600044292082</c:v>
                </c:pt>
                <c:pt idx="533">
                  <c:v>1.5510739599482606</c:v>
                </c:pt>
                <c:pt idx="534">
                  <c:v>1.5555533370438903</c:v>
                </c:pt>
                <c:pt idx="535">
                  <c:v>1.5600381843271232</c:v>
                </c:pt>
                <c:pt idx="536">
                  <c:v>1.5645285106716555</c:v>
                </c:pt>
                <c:pt idx="537">
                  <c:v>1.5690243250778206</c:v>
                </c:pt>
                <c:pt idx="538">
                  <c:v>1.5735256366737003</c:v>
                </c:pt>
                <c:pt idx="539">
                  <c:v>1.5780324547162474</c:v>
                </c:pt>
                <c:pt idx="540">
                  <c:v>1.5825447885924178</c:v>
                </c:pt>
                <c:pt idx="541">
                  <c:v>1.5870626478203249</c:v>
                </c:pt>
                <c:pt idx="542">
                  <c:v>1.5915860420504078</c:v>
                </c:pt>
                <c:pt idx="543">
                  <c:v>1.5961149810665969</c:v>
                </c:pt>
                <c:pt idx="544">
                  <c:v>1.6006494747875248</c:v>
                </c:pt>
                <c:pt idx="545">
                  <c:v>1.6051895332677253</c:v>
                </c:pt>
                <c:pt idx="546">
                  <c:v>1.6097351666988582</c:v>
                </c:pt>
                <c:pt idx="547">
                  <c:v>1.6142863854109544</c:v>
                </c:pt>
                <c:pt idx="548">
                  <c:v>1.6188431998736683</c:v>
                </c:pt>
                <c:pt idx="549">
                  <c:v>1.6234056206975416</c:v>
                </c:pt>
                <c:pt idx="550">
                  <c:v>1.6279736586353057</c:v>
                </c:pt>
                <c:pt idx="551">
                  <c:v>1.6325473245831721</c:v>
                </c:pt>
                <c:pt idx="552">
                  <c:v>1.6371266295821569</c:v>
                </c:pt>
                <c:pt idx="553">
                  <c:v>1.6417115848194213</c:v>
                </c:pt>
                <c:pt idx="554">
                  <c:v>1.6463022016296109</c:v>
                </c:pt>
                <c:pt idx="555">
                  <c:v>1.6508984914962463</c:v>
                </c:pt>
                <c:pt idx="556">
                  <c:v>1.655500466053097</c:v>
                </c:pt>
                <c:pt idx="557">
                  <c:v>1.6601081370855897</c:v>
                </c:pt>
                <c:pt idx="558">
                  <c:v>1.6647215165322338</c:v>
                </c:pt>
                <c:pt idx="559">
                  <c:v>1.6693406164860674</c:v>
                </c:pt>
                <c:pt idx="560">
                  <c:v>1.6739654491961047</c:v>
                </c:pt>
                <c:pt idx="561">
                  <c:v>1.6785960270688252</c:v>
                </c:pt>
                <c:pt idx="562">
                  <c:v>1.6832323626696679</c:v>
                </c:pt>
                <c:pt idx="563">
                  <c:v>1.6878744687245504</c:v>
                </c:pt>
                <c:pt idx="564">
                  <c:v>1.6925223581214051</c:v>
                </c:pt>
                <c:pt idx="565">
                  <c:v>1.6971760439117254</c:v>
                </c:pt>
                <c:pt idx="566">
                  <c:v>1.7018355393121551</c:v>
                </c:pt>
                <c:pt idx="567">
                  <c:v>1.706500857706083</c:v>
                </c:pt>
                <c:pt idx="568">
                  <c:v>1.7111720126452494</c:v>
                </c:pt>
                <c:pt idx="569">
                  <c:v>1.7158490178513903</c:v>
                </c:pt>
                <c:pt idx="570">
                  <c:v>1.7205318872179041</c:v>
                </c:pt>
                <c:pt idx="571">
                  <c:v>1.725220634811516</c:v>
                </c:pt>
                <c:pt idx="572">
                  <c:v>1.7299152748739948</c:v>
                </c:pt>
                <c:pt idx="573">
                  <c:v>1.7346158218238661</c:v>
                </c:pt>
                <c:pt idx="574">
                  <c:v>1.7393222902581691</c:v>
                </c:pt>
                <c:pt idx="575">
                  <c:v>1.744034694954218</c:v>
                </c:pt>
                <c:pt idx="576">
                  <c:v>1.7487530508714038</c:v>
                </c:pt>
                <c:pt idx="577">
                  <c:v>1.753477373152998</c:v>
                </c:pt>
                <c:pt idx="578">
                  <c:v>1.758207677128004</c:v>
                </c:pt>
                <c:pt idx="579">
                  <c:v>1.7629439783130167</c:v>
                </c:pt>
                <c:pt idx="580">
                  <c:v>1.767686292414109</c:v>
                </c:pt>
                <c:pt idx="581">
                  <c:v>1.772434635328751</c:v>
                </c:pt>
                <c:pt idx="582">
                  <c:v>1.7771890231477447</c:v>
                </c:pt>
                <c:pt idx="583">
                  <c:v>1.7819494721571876</c:v>
                </c:pt>
                <c:pt idx="584">
                  <c:v>1.7867159988404679</c:v>
                </c:pt>
                <c:pt idx="585">
                  <c:v>1.7914886198802751</c:v>
                </c:pt>
                <c:pt idx="586">
                  <c:v>1.7962673521606525</c:v>
                </c:pt>
                <c:pt idx="587">
                  <c:v>1.8010522127690576</c:v>
                </c:pt>
                <c:pt idx="588">
                  <c:v>1.8058432189984686</c:v>
                </c:pt>
                <c:pt idx="589">
                  <c:v>1.8106403883495075</c:v>
                </c:pt>
                <c:pt idx="590">
                  <c:v>1.8154437385325923</c:v>
                </c:pt>
                <c:pt idx="591">
                  <c:v>1.8202532874701329</c:v>
                </c:pt>
                <c:pt idx="592">
                  <c:v>1.8250690532987275</c:v>
                </c:pt>
                <c:pt idx="593">
                  <c:v>1.8298910543714191</c:v>
                </c:pt>
                <c:pt idx="594">
                  <c:v>1.8347193092599636</c:v>
                </c:pt>
                <c:pt idx="595">
                  <c:v>1.8395538367571298</c:v>
                </c:pt>
                <c:pt idx="596">
                  <c:v>1.8443946558790472</c:v>
                </c:pt>
                <c:pt idx="597">
                  <c:v>1.8492417858675547</c:v>
                </c:pt>
                <c:pt idx="598">
                  <c:v>1.8540952461926208</c:v>
                </c:pt>
                <c:pt idx="599">
                  <c:v>1.8589550565547577</c:v>
                </c:pt>
                <c:pt idx="600">
                  <c:v>1.8638212368874936</c:v>
                </c:pt>
                <c:pt idx="601">
                  <c:v>1.8686938073598751</c:v>
                </c:pt>
                <c:pt idx="602">
                  <c:v>1.8735727883789925</c:v>
                </c:pt>
                <c:pt idx="603">
                  <c:v>1.8784582005925534</c:v>
                </c:pt>
                <c:pt idx="604">
                  <c:v>1.8833500648914849</c:v>
                </c:pt>
                <c:pt idx="605">
                  <c:v>1.8882484024125703</c:v>
                </c:pt>
                <c:pt idx="606">
                  <c:v>1.8931532345411239</c:v>
                </c:pt>
                <c:pt idx="607">
                  <c:v>1.8980645829137106</c:v>
                </c:pt>
                <c:pt idx="608">
                  <c:v>1.902982469420885</c:v>
                </c:pt>
                <c:pt idx="609">
                  <c:v>1.9079069162099955</c:v>
                </c:pt>
                <c:pt idx="610">
                  <c:v>1.9128379456879914</c:v>
                </c:pt>
                <c:pt idx="611">
                  <c:v>1.9177755805243077</c:v>
                </c:pt>
                <c:pt idx="612">
                  <c:v>1.9227198436537642</c:v>
                </c:pt>
                <c:pt idx="613">
                  <c:v>1.927670758279511</c:v>
                </c:pt>
                <c:pt idx="614">
                  <c:v>1.9326283478760262</c:v>
                </c:pt>
                <c:pt idx="615">
                  <c:v>1.9375926361921363</c:v>
                </c:pt>
                <c:pt idx="616">
                  <c:v>1.9425636472541006</c:v>
                </c:pt>
                <c:pt idx="617">
                  <c:v>1.9475414053687197</c:v>
                </c:pt>
                <c:pt idx="618">
                  <c:v>1.9525259351265072</c:v>
                </c:pt>
                <c:pt idx="619">
                  <c:v>1.9575172614048872</c:v>
                </c:pt>
                <c:pt idx="620">
                  <c:v>1.9625154093714532</c:v>
                </c:pt>
                <c:pt idx="621">
                  <c:v>1.9675204044872643</c:v>
                </c:pt>
                <c:pt idx="622">
                  <c:v>1.9725322725101904</c:v>
                </c:pt>
                <c:pt idx="623">
                  <c:v>1.9775510394983127</c:v>
                </c:pt>
                <c:pt idx="624">
                  <c:v>1.982576731813356</c:v>
                </c:pt>
                <c:pt idx="625">
                  <c:v>1.9876093761241918</c:v>
                </c:pt>
                <c:pt idx="626">
                  <c:v>1.99264899941038</c:v>
                </c:pt>
                <c:pt idx="627">
                  <c:v>1.9976956289657555</c:v>
                </c:pt>
                <c:pt idx="628">
                  <c:v>2.0027492924020818</c:v>
                </c:pt>
                <c:pt idx="629">
                  <c:v>2.0078100176527482</c:v>
                </c:pt>
                <c:pt idx="630">
                  <c:v>2.0128778329765304</c:v>
                </c:pt>
                <c:pt idx="631">
                  <c:v>2.0179527669613866</c:v>
                </c:pt>
                <c:pt idx="632">
                  <c:v>2.0230348485283289</c:v>
                </c:pt>
                <c:pt idx="633">
                  <c:v>2.0281241069353535</c:v>
                </c:pt>
                <c:pt idx="634">
                  <c:v>2.0332205717813987</c:v>
                </c:pt>
                <c:pt idx="635">
                  <c:v>2.0383242730104016</c:v>
                </c:pt>
                <c:pt idx="636">
                  <c:v>2.0434352409153855</c:v>
                </c:pt>
                <c:pt idx="637">
                  <c:v>2.0485535061426288</c:v>
                </c:pt>
                <c:pt idx="638">
                  <c:v>2.0536790996958652</c:v>
                </c:pt>
                <c:pt idx="639">
                  <c:v>2.0588120529405951</c:v>
                </c:pt>
                <c:pt idx="640">
                  <c:v>2.0639523976084035</c:v>
                </c:pt>
                <c:pt idx="641">
                  <c:v>2.0691001658013937</c:v>
                </c:pt>
                <c:pt idx="642">
                  <c:v>2.0742553899966572</c:v>
                </c:pt>
                <c:pt idx="643">
                  <c:v>2.0794181030508225</c:v>
                </c:pt>
                <c:pt idx="644">
                  <c:v>2.0845883382046688</c:v>
                </c:pt>
                <c:pt idx="645">
                  <c:v>2.0897661290878067</c:v>
                </c:pt>
                <c:pt idx="646">
                  <c:v>2.0949515097234399</c:v>
                </c:pt>
                <c:pt idx="647">
                  <c:v>2.1001445145331963</c:v>
                </c:pt>
                <c:pt idx="648">
                  <c:v>2.1053451783420183</c:v>
                </c:pt>
                <c:pt idx="649">
                  <c:v>2.1105535363831502</c:v>
                </c:pt>
                <c:pt idx="650">
                  <c:v>2.115769624303188</c:v>
                </c:pt>
                <c:pt idx="651">
                  <c:v>2.1209934781672115</c:v>
                </c:pt>
                <c:pt idx="652">
                  <c:v>2.1262251344639895</c:v>
                </c:pt>
                <c:pt idx="653">
                  <c:v>2.1314646301112767</c:v>
                </c:pt>
                <c:pt idx="654">
                  <c:v>2.1367120024611834</c:v>
                </c:pt>
                <c:pt idx="655">
                  <c:v>2.1419672893056334</c:v>
                </c:pt>
                <c:pt idx="656">
                  <c:v>2.147230528881904</c:v>
                </c:pt>
                <c:pt idx="657">
                  <c:v>2.1525017598782532</c:v>
                </c:pt>
                <c:pt idx="658">
                  <c:v>2.1577810214396371</c:v>
                </c:pt>
                <c:pt idx="659">
                  <c:v>2.1630683531735206</c:v>
                </c:pt>
                <c:pt idx="660">
                  <c:v>2.1683637951557597</c:v>
                </c:pt>
                <c:pt idx="661">
                  <c:v>2.173667387936614</c:v>
                </c:pt>
                <c:pt idx="662">
                  <c:v>2.1789791725468133</c:v>
                </c:pt>
                <c:pt idx="663">
                  <c:v>2.1842991905037499</c:v>
                </c:pt>
                <c:pt idx="664">
                  <c:v>2.1896274838177585</c:v>
                </c:pt>
                <c:pt idx="665">
                  <c:v>2.1949640949984919</c:v>
                </c:pt>
                <c:pt idx="666">
                  <c:v>2.2003090670614132</c:v>
                </c:pt>
                <c:pt idx="667">
                  <c:v>2.2056624435343712</c:v>
                </c:pt>
                <c:pt idx="668">
                  <c:v>2.2110242684643113</c:v>
                </c:pt>
                <c:pt idx="669">
                  <c:v>2.2163945864240637</c:v>
                </c:pt>
                <c:pt idx="670">
                  <c:v>2.2217734425192552</c:v>
                </c:pt>
                <c:pt idx="671">
                  <c:v>2.2271608823953426</c:v>
                </c:pt>
                <c:pt idx="672">
                  <c:v>2.2325569522447486</c:v>
                </c:pt>
                <c:pt idx="673">
                  <c:v>2.2379616988141104</c:v>
                </c:pt>
                <c:pt idx="674">
                  <c:v>2.2433751694116668</c:v>
                </c:pt>
                <c:pt idx="675">
                  <c:v>2.248797411914742</c:v>
                </c:pt>
                <c:pt idx="676">
                  <c:v>2.2542284747773711</c:v>
                </c:pt>
                <c:pt idx="677">
                  <c:v>2.2596684070380504</c:v>
                </c:pt>
                <c:pt idx="678">
                  <c:v>2.2651172583276007</c:v>
                </c:pt>
                <c:pt idx="679">
                  <c:v>2.2705750788771777</c:v>
                </c:pt>
                <c:pt idx="680">
                  <c:v>2.2760419195264134</c:v>
                </c:pt>
                <c:pt idx="681">
                  <c:v>2.2815178317316844</c:v>
                </c:pt>
                <c:pt idx="682">
                  <c:v>2.2870028675745342</c:v>
                </c:pt>
                <c:pt idx="683">
                  <c:v>2.2924970797702171</c:v>
                </c:pt>
                <c:pt idx="684">
                  <c:v>2.2980005216764061</c:v>
                </c:pt>
                <c:pt idx="685">
                  <c:v>2.3035132473020443</c:v>
                </c:pt>
                <c:pt idx="686">
                  <c:v>2.3090353113163236</c:v>
                </c:pt>
                <c:pt idx="687">
                  <c:v>2.3145667690578615</c:v>
                </c:pt>
                <c:pt idx="688">
                  <c:v>2.3201076765439823</c:v>
                </c:pt>
                <c:pt idx="689">
                  <c:v>2.3256580904802071</c:v>
                </c:pt>
                <c:pt idx="690">
                  <c:v>2.331218068269866</c:v>
                </c:pt>
                <c:pt idx="691">
                  <c:v>2.3367876680239004</c:v>
                </c:pt>
                <c:pt idx="692">
                  <c:v>2.3423669485708243</c:v>
                </c:pt>
                <c:pt idx="693">
                  <c:v>2.3479559694668777</c:v>
                </c:pt>
                <c:pt idx="694">
                  <c:v>2.353554791006315</c:v>
                </c:pt>
                <c:pt idx="695">
                  <c:v>2.359163474231925</c:v>
                </c:pt>
                <c:pt idx="696">
                  <c:v>2.3647820809456914</c:v>
                </c:pt>
                <c:pt idx="697">
                  <c:v>2.3704106737196744</c:v>
                </c:pt>
                <c:pt idx="698">
                  <c:v>2.3760493159070526</c:v>
                </c:pt>
                <c:pt idx="699">
                  <c:v>2.3816980716533904</c:v>
                </c:pt>
                <c:pt idx="700">
                  <c:v>2.3873570059080853</c:v>
                </c:pt>
                <c:pt idx="701">
                  <c:v>2.3930261844360241</c:v>
                </c:pt>
                <c:pt idx="702">
                  <c:v>2.3987056738294577</c:v>
                </c:pt>
                <c:pt idx="703">
                  <c:v>2.4043955415200617</c:v>
                </c:pt>
                <c:pt idx="704">
                  <c:v>2.41009585579125</c:v>
                </c:pt>
                <c:pt idx="705">
                  <c:v>2.4158066857906793</c:v>
                </c:pt>
                <c:pt idx="706">
                  <c:v>2.4215281015430015</c:v>
                </c:pt>
                <c:pt idx="707">
                  <c:v>2.4272601739628339</c:v>
                </c:pt>
                <c:pt idx="708">
                  <c:v>2.4330029748679713</c:v>
                </c:pt>
                <c:pt idx="709">
                  <c:v>2.4387565769928381</c:v>
                </c:pt>
                <c:pt idx="710">
                  <c:v>2.4445210540021889</c:v>
                </c:pt>
                <c:pt idx="711">
                  <c:v>2.450296480505064</c:v>
                </c:pt>
                <c:pt idx="712">
                  <c:v>2.4560829320689908</c:v>
                </c:pt>
                <c:pt idx="713">
                  <c:v>2.4618804852344582</c:v>
                </c:pt>
                <c:pt idx="714">
                  <c:v>2.4676892175296681</c:v>
                </c:pt>
                <c:pt idx="715">
                  <c:v>2.4735092074855358</c:v>
                </c:pt>
                <c:pt idx="716">
                  <c:v>2.4793405346509969</c:v>
                </c:pt>
                <c:pt idx="717">
                  <c:v>2.4851832796085933</c:v>
                </c:pt>
                <c:pt idx="718">
                  <c:v>2.4910375239903426</c:v>
                </c:pt>
                <c:pt idx="719">
                  <c:v>2.4969033504939264</c:v>
                </c:pt>
                <c:pt idx="720">
                  <c:v>2.5027808428991665</c:v>
                </c:pt>
                <c:pt idx="721">
                  <c:v>2.5086700860848294</c:v>
                </c:pt>
                <c:pt idx="722">
                  <c:v>2.5145711660457519</c:v>
                </c:pt>
                <c:pt idx="723">
                  <c:v>2.5204841699102754</c:v>
                </c:pt>
                <c:pt idx="724">
                  <c:v>2.526409185958038</c:v>
                </c:pt>
                <c:pt idx="725">
                  <c:v>2.5323463036381049</c:v>
                </c:pt>
                <c:pt idx="726">
                  <c:v>2.538295613587441</c:v>
                </c:pt>
                <c:pt idx="727">
                  <c:v>2.5442572076497481</c:v>
                </c:pt>
                <c:pt idx="728">
                  <c:v>2.5502311788946814</c:v>
                </c:pt>
                <c:pt idx="729">
                  <c:v>2.5562176216374133</c:v>
                </c:pt>
                <c:pt idx="730">
                  <c:v>2.5622166314586172</c:v>
                </c:pt>
                <c:pt idx="731">
                  <c:v>2.568228305224812</c:v>
                </c:pt>
                <c:pt idx="732">
                  <c:v>2.5742527411091451</c:v>
                </c:pt>
                <c:pt idx="733">
                  <c:v>2.5802900386125454</c:v>
                </c:pt>
                <c:pt idx="734">
                  <c:v>2.5863402985853359</c:v>
                </c:pt>
                <c:pt idx="735">
                  <c:v>2.5924036232492687</c:v>
                </c:pt>
                <c:pt idx="736">
                  <c:v>2.5984801162199824</c:v>
                </c:pt>
                <c:pt idx="737">
                  <c:v>2.6045698825299417</c:v>
                </c:pt>
                <c:pt idx="738">
                  <c:v>2.6106730286518194</c:v>
                </c:pt>
                <c:pt idx="739">
                  <c:v>2.6167896625223683</c:v>
                </c:pt>
                <c:pt idx="740">
                  <c:v>2.6229198935667721</c:v>
                </c:pt>
                <c:pt idx="741">
                  <c:v>2.6290638327234919</c:v>
                </c:pt>
                <c:pt idx="742">
                  <c:v>2.6352215924696325</c:v>
                </c:pt>
                <c:pt idx="743">
                  <c:v>2.6413932868468226</c:v>
                </c:pt>
                <c:pt idx="744">
                  <c:v>2.6475790314876404</c:v>
                </c:pt>
                <c:pt idx="745">
                  <c:v>2.6537789436425796</c:v>
                </c:pt>
                <c:pt idx="746">
                  <c:v>2.6599931422075747</c:v>
                </c:pt>
                <c:pt idx="747">
                  <c:v>2.6662217477521244</c:v>
                </c:pt>
                <c:pt idx="748">
                  <c:v>2.6724648825479846</c:v>
                </c:pt>
                <c:pt idx="749">
                  <c:v>2.6787226705984604</c:v>
                </c:pt>
                <c:pt idx="750">
                  <c:v>2.6849952376683572</c:v>
                </c:pt>
                <c:pt idx="751">
                  <c:v>2.691282711314527</c:v>
                </c:pt>
                <c:pt idx="752">
                  <c:v>2.6975852209170821</c:v>
                </c:pt>
                <c:pt idx="753">
                  <c:v>2.7039028977112922</c:v>
                </c:pt>
                <c:pt idx="754">
                  <c:v>2.7102358748201492</c:v>
                </c:pt>
                <c:pt idx="755">
                  <c:v>2.7165842872876329</c:v>
                </c:pt>
                <c:pt idx="756">
                  <c:v>2.7229482721127316</c:v>
                </c:pt>
                <c:pt idx="757">
                  <c:v>2.7293279682841556</c:v>
                </c:pt>
                <c:pt idx="758">
                  <c:v>2.7357235168158502</c:v>
                </c:pt>
                <c:pt idx="759">
                  <c:v>2.7421350607832697</c:v>
                </c:pt>
                <c:pt idx="760">
                  <c:v>2.7485627453604535</c:v>
                </c:pt>
                <c:pt idx="761">
                  <c:v>2.7550067178579165</c:v>
                </c:pt>
                <c:pt idx="762">
                  <c:v>2.761467127761418</c:v>
                </c:pt>
                <c:pt idx="763">
                  <c:v>2.7679441267715297</c:v>
                </c:pt>
                <c:pt idx="764">
                  <c:v>2.7744378688441671</c:v>
                </c:pt>
                <c:pt idx="765">
                  <c:v>2.780948510231966</c:v>
                </c:pt>
                <c:pt idx="766">
                  <c:v>2.7874762095266443</c:v>
                </c:pt>
                <c:pt idx="767">
                  <c:v>2.7940211277022953</c:v>
                </c:pt>
                <c:pt idx="768">
                  <c:v>2.8005834281596895</c:v>
                </c:pt>
                <c:pt idx="769">
                  <c:v>2.8071632767715626</c:v>
                </c:pt>
                <c:pt idx="770">
                  <c:v>2.8137608419289792</c:v>
                </c:pt>
                <c:pt idx="771">
                  <c:v>2.8203762945887392</c:v>
                </c:pt>
                <c:pt idx="772">
                  <c:v>2.8270098083219075</c:v>
                </c:pt>
                <c:pt idx="773">
                  <c:v>2.8336615593634424</c:v>
                </c:pt>
                <c:pt idx="774">
                  <c:v>2.8403317266630221</c:v>
                </c:pt>
                <c:pt idx="775">
                  <c:v>2.8470204919370374</c:v>
                </c:pt>
                <c:pt idx="776">
                  <c:v>2.8537280397218243</c:v>
                </c:pt>
                <c:pt idx="777">
                  <c:v>2.8604545574281577</c:v>
                </c:pt>
                <c:pt idx="778">
                  <c:v>2.8672002353970365</c:v>
                </c:pt>
                <c:pt idx="779">
                  <c:v>2.8739652669568123</c:v>
                </c:pt>
                <c:pt idx="780">
                  <c:v>2.8807498484816789</c:v>
                </c:pt>
                <c:pt idx="781">
                  <c:v>2.887554179451588</c:v>
                </c:pt>
                <c:pt idx="782">
                  <c:v>2.8943784625135991</c:v>
                </c:pt>
                <c:pt idx="783">
                  <c:v>2.9012229035447352</c:v>
                </c:pt>
                <c:pt idx="784">
                  <c:v>2.9080877117163815</c:v>
                </c:pt>
                <c:pt idx="785">
                  <c:v>2.9149730995602532</c:v>
                </c:pt>
                <c:pt idx="786">
                  <c:v>2.921879283035993</c:v>
                </c:pt>
                <c:pt idx="787">
                  <c:v>2.9288064816004562</c:v>
                </c:pt>
                <c:pt idx="788">
                  <c:v>2.9357549182787115</c:v>
                </c:pt>
                <c:pt idx="789">
                  <c:v>2.9427248197368256</c:v>
                </c:pt>
                <c:pt idx="790">
                  <c:v>2.9497164163564711</c:v>
                </c:pt>
                <c:pt idx="791">
                  <c:v>2.9567299423114339</c:v>
                </c:pt>
                <c:pt idx="792">
                  <c:v>2.963765635646034</c:v>
                </c:pt>
                <c:pt idx="793">
                  <c:v>2.9708237383555876</c:v>
                </c:pt>
                <c:pt idx="794">
                  <c:v>2.9779044964688945</c:v>
                </c:pt>
                <c:pt idx="795">
                  <c:v>2.9850081601328706</c:v>
                </c:pt>
                <c:pt idx="796">
                  <c:v>2.9921349836993634</c:v>
                </c:pt>
                <c:pt idx="797">
                  <c:v>2.9992852258142308</c:v>
                </c:pt>
                <c:pt idx="798">
                  <c:v>3.0064591495087307</c:v>
                </c:pt>
                <c:pt idx="799">
                  <c:v>3.013657022293339</c:v>
                </c:pt>
                <c:pt idx="800">
                  <c:v>3.0208791162540196</c:v>
                </c:pt>
                <c:pt idx="801">
                  <c:v>3.0281257081510571</c:v>
                </c:pt>
                <c:pt idx="802">
                  <c:v>3.0353970795205116</c:v>
                </c:pt>
                <c:pt idx="803">
                  <c:v>3.0426935167784199</c:v>
                </c:pt>
                <c:pt idx="804">
                  <c:v>3.0500153113277682</c:v>
                </c:pt>
                <c:pt idx="805">
                  <c:v>3.0573627596683748</c:v>
                </c:pt>
                <c:pt idx="806">
                  <c:v>3.0647361635097705</c:v>
                </c:pt>
                <c:pt idx="807">
                  <c:v>3.0721358298871428</c:v>
                </c:pt>
                <c:pt idx="808">
                  <c:v>3.079562071280483</c:v>
                </c:pt>
                <c:pt idx="809">
                  <c:v>3.0870152057370066</c:v>
                </c:pt>
                <c:pt idx="810">
                  <c:v>3.0944955569970074</c:v>
                </c:pt>
                <c:pt idx="811">
                  <c:v>3.1020034546231652</c:v>
                </c:pt>
                <c:pt idx="812">
                  <c:v>3.1095392341335426</c:v>
                </c:pt>
                <c:pt idx="813">
                  <c:v>3.1171032371382843</c:v>
                </c:pt>
                <c:pt idx="814">
                  <c:v>3.1246958114802292</c:v>
                </c:pt>
                <c:pt idx="815">
                  <c:v>3.1323173113794951</c:v>
                </c:pt>
                <c:pt idx="816">
                  <c:v>3.1399680975822353</c:v>
                </c:pt>
                <c:pt idx="817">
                  <c:v>3.147648537513656</c:v>
                </c:pt>
                <c:pt idx="818">
                  <c:v>3.1553590054354959</c:v>
                </c:pt>
                <c:pt idx="819">
                  <c:v>3.1630998826080576</c:v>
                </c:pt>
                <c:pt idx="820">
                  <c:v>3.170871557457013</c:v>
                </c:pt>
                <c:pt idx="821">
                  <c:v>3.1786744257450952</c:v>
                </c:pt>
                <c:pt idx="822">
                  <c:v>3.1865088907489056</c:v>
                </c:pt>
                <c:pt idx="823">
                  <c:v>3.1943753634409453</c:v>
                </c:pt>
                <c:pt idx="824">
                  <c:v>3.2022742626771254</c:v>
                </c:pt>
                <c:pt idx="825">
                  <c:v>3.2102060153899226</c:v>
                </c:pt>
                <c:pt idx="826">
                  <c:v>3.2181710567873663</c:v>
                </c:pt>
                <c:pt idx="827">
                  <c:v>3.2261698305581001</c:v>
                </c:pt>
                <c:pt idx="828">
                  <c:v>3.2342027890827203</c:v>
                </c:pt>
                <c:pt idx="829">
                  <c:v>3.2422703936516242</c:v>
                </c:pt>
                <c:pt idx="830">
                  <c:v>3.2503731146896087</c:v>
                </c:pt>
                <c:pt idx="831">
                  <c:v>3.258511431987464</c:v>
                </c:pt>
                <c:pt idx="832">
                  <c:v>3.2666858349408461</c:v>
                </c:pt>
                <c:pt idx="833">
                  <c:v>3.2748968227966602</c:v>
                </c:pt>
                <c:pt idx="834">
                  <c:v>3.2831449049072625</c:v>
                </c:pt>
                <c:pt idx="835">
                  <c:v>3.2914306009928134</c:v>
                </c:pt>
                <c:pt idx="836">
                  <c:v>3.2997544414119764</c:v>
                </c:pt>
                <c:pt idx="837">
                  <c:v>3.3081169674414528</c:v>
                </c:pt>
                <c:pt idx="838">
                  <c:v>3.3165187315645257</c:v>
                </c:pt>
                <c:pt idx="839">
                  <c:v>3.3249602977690889</c:v>
                </c:pt>
                <c:pt idx="840">
                  <c:v>3.3334422418554492</c:v>
                </c:pt>
                <c:pt idx="841">
                  <c:v>3.3419651517543425</c:v>
                </c:pt>
                <c:pt idx="842">
                  <c:v>3.3505296278555283</c:v>
                </c:pt>
                <c:pt idx="843">
                  <c:v>3.3591362833474125</c:v>
                </c:pt>
                <c:pt idx="844">
                  <c:v>3.3677857445681121</c:v>
                </c:pt>
                <c:pt idx="845">
                  <c:v>3.3764786513684677</c:v>
                </c:pt>
                <c:pt idx="846">
                  <c:v>3.3852156574874206</c:v>
                </c:pt>
                <c:pt idx="847">
                  <c:v>3.3939974309403316</c:v>
                </c:pt>
                <c:pt idx="848">
                  <c:v>3.4028246544207428</c:v>
                </c:pt>
                <c:pt idx="849">
                  <c:v>3.4116980257161131</c:v>
                </c:pt>
                <c:pt idx="850">
                  <c:v>3.4206182581381519</c:v>
                </c:pt>
                <c:pt idx="851">
                  <c:v>3.429586080968356</c:v>
                </c:pt>
                <c:pt idx="852">
                  <c:v>3.4386022399193639</c:v>
                </c:pt>
                <c:pt idx="853">
                  <c:v>3.4476674976128137</c:v>
                </c:pt>
                <c:pt idx="854">
                  <c:v>3.4567826340744578</c:v>
                </c:pt>
                <c:pt idx="855">
                  <c:v>3.4659484472471851</c:v>
                </c:pt>
                <c:pt idx="856">
                  <c:v>3.4751657535228011</c:v>
                </c:pt>
                <c:pt idx="857">
                  <c:v>3.4844353882933792</c:v>
                </c:pt>
                <c:pt idx="858">
                  <c:v>3.4937582065230122</c:v>
                </c:pt>
                <c:pt idx="859">
                  <c:v>3.5031350833408741</c:v>
                </c:pt>
                <c:pt idx="860">
                  <c:v>3.5125669146565874</c:v>
                </c:pt>
                <c:pt idx="861">
                  <c:v>3.522054617798843</c:v>
                </c:pt>
                <c:pt idx="862">
                  <c:v>3.5315991321783469</c:v>
                </c:pt>
                <c:pt idx="863">
                  <c:v>3.5412014199762156</c:v>
                </c:pt>
                <c:pt idx="864">
                  <c:v>3.5508624668589874</c:v>
                </c:pt>
                <c:pt idx="865">
                  <c:v>3.5605832827214403</c:v>
                </c:pt>
                <c:pt idx="866">
                  <c:v>3.570364902458568</c:v>
                </c:pt>
                <c:pt idx="867">
                  <c:v>3.580208386768077</c:v>
                </c:pt>
                <c:pt idx="868">
                  <c:v>3.5901148229848032</c:v>
                </c:pt>
                <c:pt idx="869">
                  <c:v>3.6000853259485903</c:v>
                </c:pt>
                <c:pt idx="870">
                  <c:v>3.6101210389073111</c:v>
                </c:pt>
                <c:pt idx="871">
                  <c:v>3.6202231344565843</c:v>
                </c:pt>
                <c:pt idx="872">
                  <c:v>3.6303928155181295</c:v>
                </c:pt>
                <c:pt idx="873">
                  <c:v>3.640631316358566</c:v>
                </c:pt>
                <c:pt idx="874">
                  <c:v>3.6509399036506824</c:v>
                </c:pt>
                <c:pt idx="875">
                  <c:v>3.6613198775793196</c:v>
                </c:pt>
                <c:pt idx="876">
                  <c:v>3.6717725729940804</c:v>
                </c:pt>
                <c:pt idx="877">
                  <c:v>3.682299360611295</c:v>
                </c:pt>
                <c:pt idx="878">
                  <c:v>3.6929016482676746</c:v>
                </c:pt>
                <c:pt idx="879">
                  <c:v>3.7035808822284317</c:v>
                </c:pt>
                <c:pt idx="880">
                  <c:v>3.7143385485526021</c:v>
                </c:pt>
                <c:pt idx="881">
                  <c:v>3.7251761745186349</c:v>
                </c:pt>
                <c:pt idx="882">
                  <c:v>3.736095330113407</c:v>
                </c:pt>
                <c:pt idx="883">
                  <c:v>3.7470976295880529</c:v>
                </c:pt>
                <c:pt idx="884">
                  <c:v>3.7581847330842177</c:v>
                </c:pt>
                <c:pt idx="885">
                  <c:v>3.7693583483345203</c:v>
                </c:pt>
                <c:pt idx="886">
                  <c:v>3.7806202324413531</c:v>
                </c:pt>
                <c:pt idx="887">
                  <c:v>3.7919721937382684</c:v>
                </c:pt>
                <c:pt idx="888">
                  <c:v>3.8034160937386052</c:v>
                </c:pt>
                <c:pt idx="889">
                  <c:v>3.8149538491762605</c:v>
                </c:pt>
                <c:pt idx="890">
                  <c:v>3.826587434143804</c:v>
                </c:pt>
                <c:pt idx="891">
                  <c:v>3.8383188823335215</c:v>
                </c:pt>
                <c:pt idx="892">
                  <c:v>3.8501502893873312</c:v>
                </c:pt>
                <c:pt idx="893">
                  <c:v>3.8620838153619701</c:v>
                </c:pt>
                <c:pt idx="894">
                  <c:v>3.8741216873161188</c:v>
                </c:pt>
                <c:pt idx="895">
                  <c:v>3.8862662020268424</c:v>
                </c:pt>
                <c:pt idx="896">
                  <c:v>3.8985197288430133</c:v>
                </c:pt>
                <c:pt idx="897">
                  <c:v>3.9108847126840498</c:v>
                </c:pt>
                <c:pt idx="898">
                  <c:v>3.9233636771928482</c:v>
                </c:pt>
                <c:pt idx="899">
                  <c:v>3.9359592280524356</c:v>
                </c:pt>
                <c:pt idx="900">
                  <c:v>3.9486740564765408</c:v>
                </c:pt>
                <c:pt idx="901">
                  <c:v>3.9615109428850586</c:v>
                </c:pt>
                <c:pt idx="902">
                  <c:v>3.9744727607761523</c:v>
                </c:pt>
                <c:pt idx="903">
                  <c:v>3.9875624808076564</c:v>
                </c:pt>
                <c:pt idx="904">
                  <c:v>4.0007831751013549</c:v>
                </c:pt>
                <c:pt idx="905">
                  <c:v>4.0141380217847678</c:v>
                </c:pt>
                <c:pt idx="906">
                  <c:v>4.0276303097862263</c:v>
                </c:pt>
                <c:pt idx="907">
                  <c:v>4.0412634439001485</c:v>
                </c:pt>
                <c:pt idx="908">
                  <c:v>4.0550409501408984</c:v>
                </c:pt>
                <c:pt idx="909">
                  <c:v>4.0689664814049697</c:v>
                </c:pt>
                <c:pt idx="910">
                  <c:v>4.0830438234628046</c:v>
                </c:pt>
                <c:pt idx="911">
                  <c:v>4.0972769013034007</c:v>
                </c:pt>
                <c:pt idx="912">
                  <c:v>4.1116697858566571</c:v>
                </c:pt>
                <c:pt idx="913">
                  <c:v>4.1262267011204932</c:v>
                </c:pt>
                <c:pt idx="914">
                  <c:v>4.1409520317221169</c:v>
                </c:pt>
                <c:pt idx="915">
                  <c:v>4.155850330945233</c:v>
                </c:pt>
                <c:pt idx="916">
                  <c:v>4.170926329257771</c:v>
                </c:pt>
                <c:pt idx="917">
                  <c:v>4.1861849433776763</c:v>
                </c:pt>
                <c:pt idx="918">
                  <c:v>4.2016312859176743</c:v>
                </c:pt>
                <c:pt idx="919">
                  <c:v>4.217270675653503</c:v>
                </c:pt>
                <c:pt idx="920">
                  <c:v>4.233108648464178</c:v>
                </c:pt>
                <c:pt idx="921">
                  <c:v>4.2491509689972276</c:v>
                </c:pt>
                <c:pt idx="922">
                  <c:v>4.2654036431168683</c:v>
                </c:pt>
                <c:pt idx="923">
                  <c:v>4.2818729311983414</c:v>
                </c:pt>
                <c:pt idx="924">
                  <c:v>4.29856536233779</c:v>
                </c:pt>
                <c:pt idx="925">
                  <c:v>4.3154877495536548</c:v>
                </c:pt>
                <c:pt idx="926">
                  <c:v>4.3326472060630419</c:v>
                </c:pt>
                <c:pt idx="927">
                  <c:v>4.3500511627246894</c:v>
                </c:pt>
                <c:pt idx="928">
                  <c:v>4.3677073867494061</c:v>
                </c:pt>
                <c:pt idx="929">
                  <c:v>4.3856240017891039</c:v>
                </c:pt>
                <c:pt idx="930">
                  <c:v>4.403809509526929</c:v>
                </c:pt>
                <c:pt idx="931">
                  <c:v>4.4222728129039686</c:v>
                </c:pt>
                <c:pt idx="932">
                  <c:v>4.4410232411322008</c:v>
                </c:pt>
                <c:pt idx="933">
                  <c:v>4.4600705766595929</c:v>
                </c:pt>
                <c:pt idx="934">
                  <c:v>4.4794250842713321</c:v>
                </c:pt>
                <c:pt idx="935">
                  <c:v>4.4990975425316737</c:v>
                </c:pt>
                <c:pt idx="936">
                  <c:v>4.5190992777937682</c:v>
                </c:pt>
                <c:pt idx="937">
                  <c:v>4.5394422010310755</c:v>
                </c:pt>
                <c:pt idx="938">
                  <c:v>4.5601388477732785</c:v>
                </c:pt>
                <c:pt idx="939">
                  <c:v>4.5812024214632068</c:v>
                </c:pt>
                <c:pt idx="940">
                  <c:v>4.6026468405891858</c:v>
                </c:pt>
                <c:pt idx="941">
                  <c:v>4.6244867899905593</c:v>
                </c:pt>
                <c:pt idx="942">
                  <c:v>4.6467377767837474</c:v>
                </c:pt>
                <c:pt idx="943">
                  <c:v>4.6694161914124148</c:v>
                </c:pt>
                <c:pt idx="944">
                  <c:v>4.6925393743905168</c:v>
                </c:pt>
                <c:pt idx="945">
                  <c:v>4.7161256893811201</c:v>
                </c:pt>
                <c:pt idx="946">
                  <c:v>4.7401946033401181</c:v>
                </c:pt>
                <c:pt idx="947">
                  <c:v>4.7647667745525473</c:v>
                </c:pt>
                <c:pt idx="948">
                  <c:v>4.7898641495043801</c:v>
                </c:pt>
                <c:pt idx="949">
                  <c:v>4.8155100696653221</c:v>
                </c:pt>
                <c:pt idx="950">
                  <c:v>4.8417293894134561</c:v>
                </c:pt>
                <c:pt idx="951">
                  <c:v>4.8685486065131451</c:v>
                </c:pt>
                <c:pt idx="952">
                  <c:v>4.8959960067693382</c:v>
                </c:pt>
                <c:pt idx="953">
                  <c:v>4.924101824730025</c:v>
                </c:pt>
                <c:pt idx="954">
                  <c:v>4.9528984226014181</c:v>
                </c:pt>
                <c:pt idx="955">
                  <c:v>4.9824204898862625</c:v>
                </c:pt>
                <c:pt idx="956">
                  <c:v>5.0127052666664653</c:v>
                </c:pt>
                <c:pt idx="957">
                  <c:v>5.0437927939394909</c:v>
                </c:pt>
                <c:pt idx="958">
                  <c:v>5.0757261950018746</c:v>
                </c:pt>
                <c:pt idx="959">
                  <c:v>5.1085519925730818</c:v>
                </c:pt>
                <c:pt idx="960">
                  <c:v>5.1423204671968046</c:v>
                </c:pt>
                <c:pt idx="961">
                  <c:v>5.1770860634761213</c:v>
                </c:pt>
                <c:pt idx="962">
                  <c:v>5.2129078519393346</c:v>
                </c:pt>
                <c:pt idx="963">
                  <c:v>5.2498500558459309</c:v>
                </c:pt>
                <c:pt idx="964">
                  <c:v>5.2879826540993786</c:v>
                </c:pt>
                <c:pt idx="965">
                  <c:v>5.3273820737230837</c:v>
                </c:pt>
                <c:pt idx="966">
                  <c:v>5.3681319881964376</c:v>
                </c:pt>
                <c:pt idx="967">
                  <c:v>5.4103242414899348</c:v>
                </c:pt>
                <c:pt idx="968">
                  <c:v>5.4540599220843458</c:v>
                </c:pt>
                <c:pt idx="969">
                  <c:v>5.499450616875003</c:v>
                </c:pt>
                <c:pt idx="970">
                  <c:v>5.5466198820041335</c:v>
                </c:pt>
                <c:pt idx="971">
                  <c:v>5.5957049768135461</c:v>
                </c:pt>
                <c:pt idx="972">
                  <c:v>5.6468589189227094</c:v>
                </c:pt>
                <c:pt idx="973">
                  <c:v>5.7002529338110328</c:v>
                </c:pt>
                <c:pt idx="974">
                  <c:v>5.7560793924720794</c:v>
                </c:pt>
                <c:pt idx="975">
                  <c:v>5.8145553574642799</c:v>
                </c:pt>
                <c:pt idx="976">
                  <c:v>5.875926893507355</c:v>
                </c:pt>
                <c:pt idx="977">
                  <c:v>5.9404743472518371</c:v>
                </c:pt>
                <c:pt idx="978">
                  <c:v>6.0085188672258711</c:v>
                </c:pt>
                <c:pt idx="979">
                  <c:v>6.0804305269868397</c:v>
                </c:pt>
                <c:pt idx="980">
                  <c:v>6.1566385438398594</c:v>
                </c:pt>
                <c:pt idx="981">
                  <c:v>6.2376442699671184</c:v>
                </c:pt>
                <c:pt idx="982">
                  <c:v>6.3240379002504241</c:v>
                </c:pt>
                <c:pt idx="983">
                  <c:v>6.4165202357042039</c:v>
                </c:pt>
                <c:pt idx="984">
                  <c:v>6.5159314352624049</c:v>
                </c:pt>
                <c:pt idx="985">
                  <c:v>6.6232896017849292</c:v>
                </c:pt>
                <c:pt idx="986">
                  <c:v>6.7398434865294927</c:v>
                </c:pt>
                <c:pt idx="987">
                  <c:v>6.8671459242557624</c:v>
                </c:pt>
                <c:pt idx="988">
                  <c:v>7.0071584956260509</c:v>
                </c:pt>
                <c:pt idx="989">
                  <c:v>7.1624046250982145</c:v>
                </c:pt>
                <c:pt idx="990">
                  <c:v>7.3362003924802544</c:v>
                </c:pt>
                <c:pt idx="991">
                  <c:v>7.5330150789400356</c:v>
                </c:pt>
                <c:pt idx="992">
                  <c:v>7.759058744806115</c:v>
                </c:pt>
                <c:pt idx="993">
                  <c:v>8.0232904285037137</c:v>
                </c:pt>
                <c:pt idx="994">
                  <c:v>8.3392626172062716</c:v>
                </c:pt>
                <c:pt idx="995">
                  <c:v>8.7287847482097547</c:v>
                </c:pt>
                <c:pt idx="996">
                  <c:v>9.2300435846809687</c:v>
                </c:pt>
                <c:pt idx="997">
                  <c:v>9.9186265106821168</c:v>
                </c:pt>
                <c:pt idx="998">
                  <c:v>10.976821392692106</c:v>
                </c:pt>
                <c:pt idx="999">
                  <c:v>13.053377753106169</c:v>
                </c:pt>
              </c:numCache>
            </c:numRef>
          </c:yVal>
          <c:smooth val="0"/>
        </c:ser>
        <c:ser>
          <c:idx val="3"/>
          <c:order val="3"/>
          <c:marker>
            <c:symbol val="none"/>
          </c:marker>
          <c:xVal>
            <c:numRef>
              <c:f>APropertiesDimless!$W$7:$W$1007</c:f>
              <c:numCache>
                <c:formatCode>0.000</c:formatCode>
                <c:ptCount val="1001"/>
                <c:pt idx="0">
                  <c:v>0</c:v>
                </c:pt>
                <c:pt idx="1">
                  <c:v>1E-3</c:v>
                </c:pt>
                <c:pt idx="2">
                  <c:v>2E-3</c:v>
                </c:pt>
                <c:pt idx="3">
                  <c:v>3.0000000000000001E-3</c:v>
                </c:pt>
                <c:pt idx="4">
                  <c:v>4.0000000000000001E-3</c:v>
                </c:pt>
                <c:pt idx="5">
                  <c:v>5.0000000000000001E-3</c:v>
                </c:pt>
                <c:pt idx="6">
                  <c:v>6.0000000000000001E-3</c:v>
                </c:pt>
                <c:pt idx="7">
                  <c:v>7.0000000000000001E-3</c:v>
                </c:pt>
                <c:pt idx="8">
                  <c:v>8.0000000000000002E-3</c:v>
                </c:pt>
                <c:pt idx="9">
                  <c:v>8.9999999999999993E-3</c:v>
                </c:pt>
                <c:pt idx="10">
                  <c:v>0.01</c:v>
                </c:pt>
                <c:pt idx="11">
                  <c:v>1.0999999999999999E-2</c:v>
                </c:pt>
                <c:pt idx="12">
                  <c:v>1.2E-2</c:v>
                </c:pt>
                <c:pt idx="13">
                  <c:v>1.2999999999999999E-2</c:v>
                </c:pt>
                <c:pt idx="14">
                  <c:v>1.4E-2</c:v>
                </c:pt>
                <c:pt idx="15">
                  <c:v>1.4999999999999999E-2</c:v>
                </c:pt>
                <c:pt idx="16">
                  <c:v>1.6E-2</c:v>
                </c:pt>
                <c:pt idx="17">
                  <c:v>1.7000000000000001E-2</c:v>
                </c:pt>
                <c:pt idx="18">
                  <c:v>1.7999999999999999E-2</c:v>
                </c:pt>
                <c:pt idx="19">
                  <c:v>1.9E-2</c:v>
                </c:pt>
                <c:pt idx="20">
                  <c:v>0.02</c:v>
                </c:pt>
                <c:pt idx="21">
                  <c:v>2.1000000000000001E-2</c:v>
                </c:pt>
                <c:pt idx="22">
                  <c:v>2.1999999999999999E-2</c:v>
                </c:pt>
                <c:pt idx="23">
                  <c:v>2.3E-2</c:v>
                </c:pt>
                <c:pt idx="24">
                  <c:v>2.4E-2</c:v>
                </c:pt>
                <c:pt idx="25">
                  <c:v>2.5000000000000001E-2</c:v>
                </c:pt>
                <c:pt idx="26">
                  <c:v>2.5999999999999999E-2</c:v>
                </c:pt>
                <c:pt idx="27">
                  <c:v>2.7E-2</c:v>
                </c:pt>
                <c:pt idx="28">
                  <c:v>2.8000000000000001E-2</c:v>
                </c:pt>
                <c:pt idx="29">
                  <c:v>2.9000000000000001E-2</c:v>
                </c:pt>
                <c:pt idx="30">
                  <c:v>0.03</c:v>
                </c:pt>
                <c:pt idx="31">
                  <c:v>3.1E-2</c:v>
                </c:pt>
                <c:pt idx="32">
                  <c:v>3.2000000000000001E-2</c:v>
                </c:pt>
                <c:pt idx="33">
                  <c:v>3.3000000000000002E-2</c:v>
                </c:pt>
                <c:pt idx="34">
                  <c:v>3.4000000000000002E-2</c:v>
                </c:pt>
                <c:pt idx="35">
                  <c:v>3.5000000000000003E-2</c:v>
                </c:pt>
                <c:pt idx="36">
                  <c:v>3.5999999999999997E-2</c:v>
                </c:pt>
                <c:pt idx="37">
                  <c:v>3.6999999999999998E-2</c:v>
                </c:pt>
                <c:pt idx="38">
                  <c:v>3.7999999999999999E-2</c:v>
                </c:pt>
                <c:pt idx="39">
                  <c:v>3.9E-2</c:v>
                </c:pt>
                <c:pt idx="40">
                  <c:v>0.04</c:v>
                </c:pt>
                <c:pt idx="41">
                  <c:v>4.1000000000000002E-2</c:v>
                </c:pt>
                <c:pt idx="42">
                  <c:v>4.2000000000000003E-2</c:v>
                </c:pt>
                <c:pt idx="43">
                  <c:v>4.2999999999999997E-2</c:v>
                </c:pt>
                <c:pt idx="44">
                  <c:v>4.3999999999999997E-2</c:v>
                </c:pt>
                <c:pt idx="45">
                  <c:v>4.4999999999999998E-2</c:v>
                </c:pt>
                <c:pt idx="46">
                  <c:v>4.5999999999999999E-2</c:v>
                </c:pt>
                <c:pt idx="47">
                  <c:v>4.7E-2</c:v>
                </c:pt>
                <c:pt idx="48">
                  <c:v>4.8000000000000001E-2</c:v>
                </c:pt>
                <c:pt idx="49">
                  <c:v>4.9000000000000002E-2</c:v>
                </c:pt>
                <c:pt idx="50">
                  <c:v>0.05</c:v>
                </c:pt>
                <c:pt idx="51">
                  <c:v>5.0999999999999997E-2</c:v>
                </c:pt>
                <c:pt idx="52">
                  <c:v>5.1999999999999998E-2</c:v>
                </c:pt>
                <c:pt idx="53">
                  <c:v>5.2999999999999999E-2</c:v>
                </c:pt>
                <c:pt idx="54">
                  <c:v>5.3999999999999999E-2</c:v>
                </c:pt>
                <c:pt idx="55">
                  <c:v>5.5E-2</c:v>
                </c:pt>
                <c:pt idx="56">
                  <c:v>5.6000000000000001E-2</c:v>
                </c:pt>
                <c:pt idx="57">
                  <c:v>5.7000000000000002E-2</c:v>
                </c:pt>
                <c:pt idx="58">
                  <c:v>5.8000000000000003E-2</c:v>
                </c:pt>
                <c:pt idx="59">
                  <c:v>5.8999999999999997E-2</c:v>
                </c:pt>
                <c:pt idx="60">
                  <c:v>0.06</c:v>
                </c:pt>
                <c:pt idx="61">
                  <c:v>6.0999999999999999E-2</c:v>
                </c:pt>
                <c:pt idx="62">
                  <c:v>6.2E-2</c:v>
                </c:pt>
                <c:pt idx="63">
                  <c:v>6.3E-2</c:v>
                </c:pt>
                <c:pt idx="64">
                  <c:v>6.4000000000000001E-2</c:v>
                </c:pt>
                <c:pt idx="65">
                  <c:v>6.5000000000000002E-2</c:v>
                </c:pt>
                <c:pt idx="66">
                  <c:v>6.6000000000000003E-2</c:v>
                </c:pt>
                <c:pt idx="67">
                  <c:v>6.7000000000000004E-2</c:v>
                </c:pt>
                <c:pt idx="68">
                  <c:v>6.8000000000000005E-2</c:v>
                </c:pt>
                <c:pt idx="69">
                  <c:v>6.9000000000000006E-2</c:v>
                </c:pt>
                <c:pt idx="70">
                  <c:v>7.0000000000000007E-2</c:v>
                </c:pt>
                <c:pt idx="71">
                  <c:v>7.0999999999999994E-2</c:v>
                </c:pt>
                <c:pt idx="72">
                  <c:v>7.1999999999999995E-2</c:v>
                </c:pt>
                <c:pt idx="73">
                  <c:v>7.2999999999999995E-2</c:v>
                </c:pt>
                <c:pt idx="74">
                  <c:v>7.3999999999999996E-2</c:v>
                </c:pt>
                <c:pt idx="75">
                  <c:v>7.4999999999999997E-2</c:v>
                </c:pt>
                <c:pt idx="76">
                  <c:v>7.5999999999999998E-2</c:v>
                </c:pt>
                <c:pt idx="77">
                  <c:v>7.6999999999999999E-2</c:v>
                </c:pt>
                <c:pt idx="78">
                  <c:v>7.8E-2</c:v>
                </c:pt>
                <c:pt idx="79">
                  <c:v>7.9000000000000001E-2</c:v>
                </c:pt>
                <c:pt idx="80">
                  <c:v>0.08</c:v>
                </c:pt>
                <c:pt idx="81">
                  <c:v>8.1000000000000003E-2</c:v>
                </c:pt>
                <c:pt idx="82">
                  <c:v>8.2000000000000003E-2</c:v>
                </c:pt>
                <c:pt idx="83">
                  <c:v>8.3000000000000004E-2</c:v>
                </c:pt>
                <c:pt idx="84">
                  <c:v>8.4000000000000005E-2</c:v>
                </c:pt>
                <c:pt idx="85">
                  <c:v>8.5000000000000006E-2</c:v>
                </c:pt>
                <c:pt idx="86">
                  <c:v>8.5999999999999993E-2</c:v>
                </c:pt>
                <c:pt idx="87">
                  <c:v>8.6999999999999994E-2</c:v>
                </c:pt>
                <c:pt idx="88">
                  <c:v>8.7999999999999995E-2</c:v>
                </c:pt>
                <c:pt idx="89">
                  <c:v>8.8999999999999996E-2</c:v>
                </c:pt>
                <c:pt idx="90">
                  <c:v>0.09</c:v>
                </c:pt>
                <c:pt idx="91">
                  <c:v>9.0999999999999998E-2</c:v>
                </c:pt>
                <c:pt idx="92">
                  <c:v>9.1999999999999998E-2</c:v>
                </c:pt>
                <c:pt idx="93">
                  <c:v>9.2999999999999999E-2</c:v>
                </c:pt>
                <c:pt idx="94">
                  <c:v>9.4E-2</c:v>
                </c:pt>
                <c:pt idx="95">
                  <c:v>9.5000000000000001E-2</c:v>
                </c:pt>
                <c:pt idx="96">
                  <c:v>9.6000000000000002E-2</c:v>
                </c:pt>
                <c:pt idx="97">
                  <c:v>9.7000000000000003E-2</c:v>
                </c:pt>
                <c:pt idx="98">
                  <c:v>9.8000000000000004E-2</c:v>
                </c:pt>
                <c:pt idx="99">
                  <c:v>9.9000000000000005E-2</c:v>
                </c:pt>
                <c:pt idx="100">
                  <c:v>0.1</c:v>
                </c:pt>
                <c:pt idx="101">
                  <c:v>0.10100000000000001</c:v>
                </c:pt>
                <c:pt idx="102">
                  <c:v>0.10199999999999999</c:v>
                </c:pt>
                <c:pt idx="103">
                  <c:v>0.10299999999999999</c:v>
                </c:pt>
                <c:pt idx="104">
                  <c:v>0.104</c:v>
                </c:pt>
                <c:pt idx="105">
                  <c:v>0.105</c:v>
                </c:pt>
                <c:pt idx="106">
                  <c:v>0.106</c:v>
                </c:pt>
                <c:pt idx="107">
                  <c:v>0.107</c:v>
                </c:pt>
                <c:pt idx="108">
                  <c:v>0.108</c:v>
                </c:pt>
                <c:pt idx="109">
                  <c:v>0.109</c:v>
                </c:pt>
                <c:pt idx="110">
                  <c:v>0.11</c:v>
                </c:pt>
                <c:pt idx="111">
                  <c:v>0.111</c:v>
                </c:pt>
                <c:pt idx="112">
                  <c:v>0.112</c:v>
                </c:pt>
                <c:pt idx="113">
                  <c:v>0.113</c:v>
                </c:pt>
                <c:pt idx="114">
                  <c:v>0.114</c:v>
                </c:pt>
                <c:pt idx="115">
                  <c:v>0.115</c:v>
                </c:pt>
                <c:pt idx="116">
                  <c:v>0.11600000000000001</c:v>
                </c:pt>
                <c:pt idx="117">
                  <c:v>0.11700000000000001</c:v>
                </c:pt>
                <c:pt idx="118">
                  <c:v>0.11799999999999999</c:v>
                </c:pt>
                <c:pt idx="119">
                  <c:v>0.11899999999999999</c:v>
                </c:pt>
                <c:pt idx="120">
                  <c:v>0.12</c:v>
                </c:pt>
                <c:pt idx="121">
                  <c:v>0.121</c:v>
                </c:pt>
                <c:pt idx="122">
                  <c:v>0.122</c:v>
                </c:pt>
                <c:pt idx="123">
                  <c:v>0.123</c:v>
                </c:pt>
                <c:pt idx="124">
                  <c:v>0.124</c:v>
                </c:pt>
                <c:pt idx="125">
                  <c:v>0.125</c:v>
                </c:pt>
                <c:pt idx="126">
                  <c:v>0.126</c:v>
                </c:pt>
                <c:pt idx="127">
                  <c:v>0.127</c:v>
                </c:pt>
                <c:pt idx="128">
                  <c:v>0.128</c:v>
                </c:pt>
                <c:pt idx="129">
                  <c:v>0.129</c:v>
                </c:pt>
                <c:pt idx="130">
                  <c:v>0.13</c:v>
                </c:pt>
                <c:pt idx="131">
                  <c:v>0.13100000000000001</c:v>
                </c:pt>
                <c:pt idx="132">
                  <c:v>0.13200000000000001</c:v>
                </c:pt>
                <c:pt idx="133">
                  <c:v>0.13300000000000001</c:v>
                </c:pt>
                <c:pt idx="134">
                  <c:v>0.13400000000000001</c:v>
                </c:pt>
                <c:pt idx="135">
                  <c:v>0.13500000000000001</c:v>
                </c:pt>
                <c:pt idx="136">
                  <c:v>0.13600000000000001</c:v>
                </c:pt>
                <c:pt idx="137">
                  <c:v>0.13700000000000001</c:v>
                </c:pt>
                <c:pt idx="138">
                  <c:v>0.13800000000000001</c:v>
                </c:pt>
                <c:pt idx="139">
                  <c:v>0.13900000000000001</c:v>
                </c:pt>
                <c:pt idx="140">
                  <c:v>0.14000000000000001</c:v>
                </c:pt>
                <c:pt idx="141">
                  <c:v>0.14099999999999999</c:v>
                </c:pt>
                <c:pt idx="142">
                  <c:v>0.14199999999999999</c:v>
                </c:pt>
                <c:pt idx="143">
                  <c:v>0.14299999999999999</c:v>
                </c:pt>
                <c:pt idx="144">
                  <c:v>0.14399999999999999</c:v>
                </c:pt>
                <c:pt idx="145">
                  <c:v>0.14499999999999999</c:v>
                </c:pt>
                <c:pt idx="146">
                  <c:v>0.14599999999999999</c:v>
                </c:pt>
                <c:pt idx="147">
                  <c:v>0.14699999999999999</c:v>
                </c:pt>
                <c:pt idx="148">
                  <c:v>0.14799999999999999</c:v>
                </c:pt>
                <c:pt idx="149">
                  <c:v>0.14899999999999999</c:v>
                </c:pt>
                <c:pt idx="150">
                  <c:v>0.15</c:v>
                </c:pt>
                <c:pt idx="151">
                  <c:v>0.151</c:v>
                </c:pt>
                <c:pt idx="152">
                  <c:v>0.152</c:v>
                </c:pt>
                <c:pt idx="153">
                  <c:v>0.153</c:v>
                </c:pt>
                <c:pt idx="154">
                  <c:v>0.154</c:v>
                </c:pt>
                <c:pt idx="155">
                  <c:v>0.155</c:v>
                </c:pt>
                <c:pt idx="156">
                  <c:v>0.156</c:v>
                </c:pt>
                <c:pt idx="157">
                  <c:v>0.157</c:v>
                </c:pt>
                <c:pt idx="158">
                  <c:v>0.158</c:v>
                </c:pt>
                <c:pt idx="159">
                  <c:v>0.159</c:v>
                </c:pt>
                <c:pt idx="160">
                  <c:v>0.16</c:v>
                </c:pt>
                <c:pt idx="161">
                  <c:v>0.161</c:v>
                </c:pt>
                <c:pt idx="162">
                  <c:v>0.16200000000000001</c:v>
                </c:pt>
                <c:pt idx="163">
                  <c:v>0.16300000000000001</c:v>
                </c:pt>
                <c:pt idx="164">
                  <c:v>0.16400000000000001</c:v>
                </c:pt>
                <c:pt idx="165">
                  <c:v>0.16500000000000001</c:v>
                </c:pt>
                <c:pt idx="166">
                  <c:v>0.16600000000000001</c:v>
                </c:pt>
                <c:pt idx="167">
                  <c:v>0.16700000000000001</c:v>
                </c:pt>
                <c:pt idx="168">
                  <c:v>0.16800000000000001</c:v>
                </c:pt>
                <c:pt idx="169">
                  <c:v>0.16900000000000001</c:v>
                </c:pt>
                <c:pt idx="170">
                  <c:v>0.17</c:v>
                </c:pt>
                <c:pt idx="171">
                  <c:v>0.17100000000000001</c:v>
                </c:pt>
                <c:pt idx="172">
                  <c:v>0.17199999999999999</c:v>
                </c:pt>
                <c:pt idx="173">
                  <c:v>0.17299999999999999</c:v>
                </c:pt>
                <c:pt idx="174">
                  <c:v>0.17399999999999999</c:v>
                </c:pt>
                <c:pt idx="175">
                  <c:v>0.17499999999999999</c:v>
                </c:pt>
                <c:pt idx="176">
                  <c:v>0.17599999999999999</c:v>
                </c:pt>
                <c:pt idx="177">
                  <c:v>0.17699999999999999</c:v>
                </c:pt>
                <c:pt idx="178">
                  <c:v>0.17799999999999999</c:v>
                </c:pt>
                <c:pt idx="179">
                  <c:v>0.17899999999999999</c:v>
                </c:pt>
                <c:pt idx="180">
                  <c:v>0.18</c:v>
                </c:pt>
                <c:pt idx="181">
                  <c:v>0.18099999999999999</c:v>
                </c:pt>
                <c:pt idx="182">
                  <c:v>0.182</c:v>
                </c:pt>
                <c:pt idx="183">
                  <c:v>0.183</c:v>
                </c:pt>
                <c:pt idx="184">
                  <c:v>0.184</c:v>
                </c:pt>
                <c:pt idx="185">
                  <c:v>0.185</c:v>
                </c:pt>
                <c:pt idx="186">
                  <c:v>0.186</c:v>
                </c:pt>
                <c:pt idx="187">
                  <c:v>0.187</c:v>
                </c:pt>
                <c:pt idx="188">
                  <c:v>0.188</c:v>
                </c:pt>
                <c:pt idx="189">
                  <c:v>0.189</c:v>
                </c:pt>
                <c:pt idx="190">
                  <c:v>0.19</c:v>
                </c:pt>
                <c:pt idx="191">
                  <c:v>0.191</c:v>
                </c:pt>
                <c:pt idx="192">
                  <c:v>0.192</c:v>
                </c:pt>
                <c:pt idx="193">
                  <c:v>0.193</c:v>
                </c:pt>
                <c:pt idx="194">
                  <c:v>0.19400000000000001</c:v>
                </c:pt>
                <c:pt idx="195">
                  <c:v>0.19500000000000001</c:v>
                </c:pt>
                <c:pt idx="196">
                  <c:v>0.19600000000000001</c:v>
                </c:pt>
                <c:pt idx="197">
                  <c:v>0.19700000000000001</c:v>
                </c:pt>
                <c:pt idx="198">
                  <c:v>0.19800000000000001</c:v>
                </c:pt>
                <c:pt idx="199">
                  <c:v>0.19900000000000001</c:v>
                </c:pt>
                <c:pt idx="200">
                  <c:v>0.2</c:v>
                </c:pt>
                <c:pt idx="201">
                  <c:v>0.20100000000000001</c:v>
                </c:pt>
                <c:pt idx="202">
                  <c:v>0.20200000000000001</c:v>
                </c:pt>
                <c:pt idx="203">
                  <c:v>0.20300000000000001</c:v>
                </c:pt>
                <c:pt idx="204">
                  <c:v>0.20399999999999999</c:v>
                </c:pt>
                <c:pt idx="205">
                  <c:v>0.20499999999999999</c:v>
                </c:pt>
                <c:pt idx="206">
                  <c:v>0.20599999999999999</c:v>
                </c:pt>
                <c:pt idx="207">
                  <c:v>0.20699999999999999</c:v>
                </c:pt>
                <c:pt idx="208">
                  <c:v>0.20799999999999999</c:v>
                </c:pt>
                <c:pt idx="209">
                  <c:v>0.20899999999999999</c:v>
                </c:pt>
                <c:pt idx="210">
                  <c:v>0.21</c:v>
                </c:pt>
                <c:pt idx="211">
                  <c:v>0.21099999999999999</c:v>
                </c:pt>
                <c:pt idx="212">
                  <c:v>0.21199999999999999</c:v>
                </c:pt>
                <c:pt idx="213">
                  <c:v>0.21299999999999999</c:v>
                </c:pt>
                <c:pt idx="214">
                  <c:v>0.214</c:v>
                </c:pt>
                <c:pt idx="215">
                  <c:v>0.215</c:v>
                </c:pt>
                <c:pt idx="216">
                  <c:v>0.216</c:v>
                </c:pt>
                <c:pt idx="217">
                  <c:v>0.217</c:v>
                </c:pt>
                <c:pt idx="218">
                  <c:v>0.218</c:v>
                </c:pt>
                <c:pt idx="219">
                  <c:v>0.219</c:v>
                </c:pt>
                <c:pt idx="220">
                  <c:v>0.22</c:v>
                </c:pt>
                <c:pt idx="221">
                  <c:v>0.221</c:v>
                </c:pt>
                <c:pt idx="222">
                  <c:v>0.222</c:v>
                </c:pt>
                <c:pt idx="223">
                  <c:v>0.223</c:v>
                </c:pt>
                <c:pt idx="224">
                  <c:v>0.224</c:v>
                </c:pt>
                <c:pt idx="225">
                  <c:v>0.22500000000000001</c:v>
                </c:pt>
                <c:pt idx="226">
                  <c:v>0.22600000000000001</c:v>
                </c:pt>
                <c:pt idx="227">
                  <c:v>0.22700000000000001</c:v>
                </c:pt>
                <c:pt idx="228">
                  <c:v>0.22800000000000001</c:v>
                </c:pt>
                <c:pt idx="229">
                  <c:v>0.22900000000000001</c:v>
                </c:pt>
                <c:pt idx="230">
                  <c:v>0.23</c:v>
                </c:pt>
                <c:pt idx="231">
                  <c:v>0.23100000000000001</c:v>
                </c:pt>
                <c:pt idx="232">
                  <c:v>0.23200000000000001</c:v>
                </c:pt>
                <c:pt idx="233">
                  <c:v>0.23300000000000001</c:v>
                </c:pt>
                <c:pt idx="234">
                  <c:v>0.23400000000000001</c:v>
                </c:pt>
                <c:pt idx="235">
                  <c:v>0.23499999999999999</c:v>
                </c:pt>
                <c:pt idx="236">
                  <c:v>0.23599999999999999</c:v>
                </c:pt>
                <c:pt idx="237">
                  <c:v>0.23699999999999999</c:v>
                </c:pt>
                <c:pt idx="238">
                  <c:v>0.23799999999999999</c:v>
                </c:pt>
                <c:pt idx="239">
                  <c:v>0.23899999999999999</c:v>
                </c:pt>
                <c:pt idx="240">
                  <c:v>0.24</c:v>
                </c:pt>
                <c:pt idx="241">
                  <c:v>0.24099999999999999</c:v>
                </c:pt>
                <c:pt idx="242">
                  <c:v>0.24199999999999999</c:v>
                </c:pt>
                <c:pt idx="243">
                  <c:v>0.24299999999999999</c:v>
                </c:pt>
                <c:pt idx="244">
                  <c:v>0.24399999999999999</c:v>
                </c:pt>
                <c:pt idx="245">
                  <c:v>0.245</c:v>
                </c:pt>
                <c:pt idx="246">
                  <c:v>0.246</c:v>
                </c:pt>
                <c:pt idx="247">
                  <c:v>0.247</c:v>
                </c:pt>
                <c:pt idx="248">
                  <c:v>0.248</c:v>
                </c:pt>
                <c:pt idx="249">
                  <c:v>0.249</c:v>
                </c:pt>
                <c:pt idx="250">
                  <c:v>0.25</c:v>
                </c:pt>
                <c:pt idx="251">
                  <c:v>0.251</c:v>
                </c:pt>
                <c:pt idx="252">
                  <c:v>0.252</c:v>
                </c:pt>
                <c:pt idx="253">
                  <c:v>0.253</c:v>
                </c:pt>
                <c:pt idx="254">
                  <c:v>0.254</c:v>
                </c:pt>
                <c:pt idx="255">
                  <c:v>0.255</c:v>
                </c:pt>
                <c:pt idx="256">
                  <c:v>0.25600000000000001</c:v>
                </c:pt>
                <c:pt idx="257">
                  <c:v>0.25700000000000001</c:v>
                </c:pt>
                <c:pt idx="258">
                  <c:v>0.25800000000000001</c:v>
                </c:pt>
                <c:pt idx="259">
                  <c:v>0.25900000000000001</c:v>
                </c:pt>
                <c:pt idx="260">
                  <c:v>0.26</c:v>
                </c:pt>
                <c:pt idx="261">
                  <c:v>0.26100000000000001</c:v>
                </c:pt>
                <c:pt idx="262">
                  <c:v>0.26200000000000001</c:v>
                </c:pt>
                <c:pt idx="263">
                  <c:v>0.26300000000000001</c:v>
                </c:pt>
                <c:pt idx="264">
                  <c:v>0.26400000000000001</c:v>
                </c:pt>
                <c:pt idx="265">
                  <c:v>0.26500000000000001</c:v>
                </c:pt>
                <c:pt idx="266">
                  <c:v>0.26600000000000001</c:v>
                </c:pt>
                <c:pt idx="267">
                  <c:v>0.26700000000000002</c:v>
                </c:pt>
                <c:pt idx="268">
                  <c:v>0.26800000000000002</c:v>
                </c:pt>
                <c:pt idx="269">
                  <c:v>0.26900000000000002</c:v>
                </c:pt>
                <c:pt idx="270">
                  <c:v>0.27</c:v>
                </c:pt>
                <c:pt idx="271">
                  <c:v>0.27100000000000002</c:v>
                </c:pt>
                <c:pt idx="272">
                  <c:v>0.27200000000000002</c:v>
                </c:pt>
                <c:pt idx="273">
                  <c:v>0.27300000000000002</c:v>
                </c:pt>
                <c:pt idx="274">
                  <c:v>0.27400000000000002</c:v>
                </c:pt>
                <c:pt idx="275">
                  <c:v>0.27500000000000002</c:v>
                </c:pt>
                <c:pt idx="276">
                  <c:v>0.27600000000000002</c:v>
                </c:pt>
                <c:pt idx="277">
                  <c:v>0.27700000000000002</c:v>
                </c:pt>
                <c:pt idx="278">
                  <c:v>0.27800000000000002</c:v>
                </c:pt>
                <c:pt idx="279">
                  <c:v>0.27900000000000003</c:v>
                </c:pt>
                <c:pt idx="280">
                  <c:v>0.28000000000000003</c:v>
                </c:pt>
                <c:pt idx="281">
                  <c:v>0.28100000000000003</c:v>
                </c:pt>
                <c:pt idx="282">
                  <c:v>0.28199999999999997</c:v>
                </c:pt>
                <c:pt idx="283">
                  <c:v>0.28299999999999997</c:v>
                </c:pt>
                <c:pt idx="284">
                  <c:v>0.28399999999999997</c:v>
                </c:pt>
                <c:pt idx="285">
                  <c:v>0.28499999999999998</c:v>
                </c:pt>
                <c:pt idx="286">
                  <c:v>0.28599999999999998</c:v>
                </c:pt>
                <c:pt idx="287">
                  <c:v>0.28699999999999998</c:v>
                </c:pt>
                <c:pt idx="288">
                  <c:v>0.28799999999999998</c:v>
                </c:pt>
                <c:pt idx="289">
                  <c:v>0.28899999999999998</c:v>
                </c:pt>
                <c:pt idx="290">
                  <c:v>0.28999999999999998</c:v>
                </c:pt>
                <c:pt idx="291">
                  <c:v>0.29099999999999998</c:v>
                </c:pt>
                <c:pt idx="292">
                  <c:v>0.29199999999999998</c:v>
                </c:pt>
                <c:pt idx="293">
                  <c:v>0.29299999999999998</c:v>
                </c:pt>
                <c:pt idx="294">
                  <c:v>0.29399999999999998</c:v>
                </c:pt>
                <c:pt idx="295">
                  <c:v>0.29499999999999998</c:v>
                </c:pt>
                <c:pt idx="296">
                  <c:v>0.29599999999999999</c:v>
                </c:pt>
                <c:pt idx="297">
                  <c:v>0.29699999999999999</c:v>
                </c:pt>
                <c:pt idx="298">
                  <c:v>0.29799999999999999</c:v>
                </c:pt>
                <c:pt idx="299">
                  <c:v>0.29899999999999999</c:v>
                </c:pt>
                <c:pt idx="300">
                  <c:v>0.3</c:v>
                </c:pt>
                <c:pt idx="301">
                  <c:v>0.30099999999999999</c:v>
                </c:pt>
                <c:pt idx="302">
                  <c:v>0.30199999999999999</c:v>
                </c:pt>
                <c:pt idx="303">
                  <c:v>0.30299999999999999</c:v>
                </c:pt>
                <c:pt idx="304">
                  <c:v>0.30399999999999999</c:v>
                </c:pt>
                <c:pt idx="305">
                  <c:v>0.30499999999999999</c:v>
                </c:pt>
                <c:pt idx="306">
                  <c:v>0.30599999999999999</c:v>
                </c:pt>
                <c:pt idx="307">
                  <c:v>0.307</c:v>
                </c:pt>
                <c:pt idx="308">
                  <c:v>0.308</c:v>
                </c:pt>
                <c:pt idx="309">
                  <c:v>0.309</c:v>
                </c:pt>
                <c:pt idx="310">
                  <c:v>0.31</c:v>
                </c:pt>
                <c:pt idx="311">
                  <c:v>0.311</c:v>
                </c:pt>
                <c:pt idx="312">
                  <c:v>0.312</c:v>
                </c:pt>
                <c:pt idx="313">
                  <c:v>0.313</c:v>
                </c:pt>
                <c:pt idx="314">
                  <c:v>0.314</c:v>
                </c:pt>
                <c:pt idx="315">
                  <c:v>0.315</c:v>
                </c:pt>
                <c:pt idx="316">
                  <c:v>0.316</c:v>
                </c:pt>
                <c:pt idx="317">
                  <c:v>0.317</c:v>
                </c:pt>
                <c:pt idx="318">
                  <c:v>0.318</c:v>
                </c:pt>
                <c:pt idx="319">
                  <c:v>0.31900000000000001</c:v>
                </c:pt>
                <c:pt idx="320">
                  <c:v>0.32</c:v>
                </c:pt>
                <c:pt idx="321">
                  <c:v>0.32100000000000001</c:v>
                </c:pt>
                <c:pt idx="322">
                  <c:v>0.32200000000000001</c:v>
                </c:pt>
                <c:pt idx="323">
                  <c:v>0.32300000000000001</c:v>
                </c:pt>
                <c:pt idx="324">
                  <c:v>0.32400000000000001</c:v>
                </c:pt>
                <c:pt idx="325">
                  <c:v>0.32500000000000001</c:v>
                </c:pt>
                <c:pt idx="326">
                  <c:v>0.32600000000000001</c:v>
                </c:pt>
                <c:pt idx="327">
                  <c:v>0.32700000000000001</c:v>
                </c:pt>
                <c:pt idx="328">
                  <c:v>0.32800000000000001</c:v>
                </c:pt>
                <c:pt idx="329">
                  <c:v>0.32900000000000001</c:v>
                </c:pt>
                <c:pt idx="330">
                  <c:v>0.33</c:v>
                </c:pt>
                <c:pt idx="331">
                  <c:v>0.33100000000000002</c:v>
                </c:pt>
                <c:pt idx="332">
                  <c:v>0.33200000000000002</c:v>
                </c:pt>
                <c:pt idx="333">
                  <c:v>0.33300000000000002</c:v>
                </c:pt>
                <c:pt idx="334">
                  <c:v>0.33400000000000002</c:v>
                </c:pt>
                <c:pt idx="335">
                  <c:v>0.33500000000000002</c:v>
                </c:pt>
                <c:pt idx="336">
                  <c:v>0.33600000000000002</c:v>
                </c:pt>
                <c:pt idx="337">
                  <c:v>0.33700000000000002</c:v>
                </c:pt>
                <c:pt idx="338">
                  <c:v>0.33800000000000002</c:v>
                </c:pt>
                <c:pt idx="339">
                  <c:v>0.33900000000000002</c:v>
                </c:pt>
                <c:pt idx="340">
                  <c:v>0.34</c:v>
                </c:pt>
                <c:pt idx="341">
                  <c:v>0.34100000000000003</c:v>
                </c:pt>
                <c:pt idx="342">
                  <c:v>0.34200000000000003</c:v>
                </c:pt>
                <c:pt idx="343">
                  <c:v>0.34300000000000003</c:v>
                </c:pt>
                <c:pt idx="344">
                  <c:v>0.34399999999999997</c:v>
                </c:pt>
                <c:pt idx="345">
                  <c:v>0.34499999999999997</c:v>
                </c:pt>
                <c:pt idx="346">
                  <c:v>0.34599999999999997</c:v>
                </c:pt>
                <c:pt idx="347">
                  <c:v>0.34699999999999998</c:v>
                </c:pt>
                <c:pt idx="348">
                  <c:v>0.34799999999999998</c:v>
                </c:pt>
                <c:pt idx="349">
                  <c:v>0.34899999999999998</c:v>
                </c:pt>
                <c:pt idx="350">
                  <c:v>0.35</c:v>
                </c:pt>
                <c:pt idx="351">
                  <c:v>0.35099999999999998</c:v>
                </c:pt>
                <c:pt idx="352">
                  <c:v>0.35199999999999998</c:v>
                </c:pt>
                <c:pt idx="353">
                  <c:v>0.35299999999999998</c:v>
                </c:pt>
                <c:pt idx="354">
                  <c:v>0.35399999999999998</c:v>
                </c:pt>
                <c:pt idx="355">
                  <c:v>0.35499999999999998</c:v>
                </c:pt>
                <c:pt idx="356">
                  <c:v>0.35599999999999998</c:v>
                </c:pt>
                <c:pt idx="357">
                  <c:v>0.35699999999999998</c:v>
                </c:pt>
                <c:pt idx="358">
                  <c:v>0.35799999999999998</c:v>
                </c:pt>
                <c:pt idx="359">
                  <c:v>0.35899999999999999</c:v>
                </c:pt>
                <c:pt idx="360">
                  <c:v>0.36</c:v>
                </c:pt>
                <c:pt idx="361">
                  <c:v>0.36099999999999999</c:v>
                </c:pt>
                <c:pt idx="362">
                  <c:v>0.36199999999999999</c:v>
                </c:pt>
                <c:pt idx="363">
                  <c:v>0.36299999999999999</c:v>
                </c:pt>
                <c:pt idx="364">
                  <c:v>0.36399999999999999</c:v>
                </c:pt>
                <c:pt idx="365">
                  <c:v>0.36499999999999999</c:v>
                </c:pt>
                <c:pt idx="366">
                  <c:v>0.36599999999999999</c:v>
                </c:pt>
                <c:pt idx="367">
                  <c:v>0.36699999999999999</c:v>
                </c:pt>
                <c:pt idx="368">
                  <c:v>0.36799999999999999</c:v>
                </c:pt>
                <c:pt idx="369">
                  <c:v>0.36899999999999999</c:v>
                </c:pt>
                <c:pt idx="370">
                  <c:v>0.37</c:v>
                </c:pt>
                <c:pt idx="371">
                  <c:v>0.371</c:v>
                </c:pt>
                <c:pt idx="372">
                  <c:v>0.372</c:v>
                </c:pt>
                <c:pt idx="373">
                  <c:v>0.373</c:v>
                </c:pt>
                <c:pt idx="374">
                  <c:v>0.374</c:v>
                </c:pt>
                <c:pt idx="375">
                  <c:v>0.375</c:v>
                </c:pt>
                <c:pt idx="376">
                  <c:v>0.376</c:v>
                </c:pt>
                <c:pt idx="377">
                  <c:v>0.377</c:v>
                </c:pt>
                <c:pt idx="378">
                  <c:v>0.378</c:v>
                </c:pt>
                <c:pt idx="379">
                  <c:v>0.379</c:v>
                </c:pt>
                <c:pt idx="380">
                  <c:v>0.38</c:v>
                </c:pt>
                <c:pt idx="381">
                  <c:v>0.38100000000000001</c:v>
                </c:pt>
                <c:pt idx="382">
                  <c:v>0.38200000000000001</c:v>
                </c:pt>
                <c:pt idx="383">
                  <c:v>0.38300000000000001</c:v>
                </c:pt>
                <c:pt idx="384">
                  <c:v>0.38400000000000001</c:v>
                </c:pt>
                <c:pt idx="385">
                  <c:v>0.38500000000000001</c:v>
                </c:pt>
                <c:pt idx="386">
                  <c:v>0.38600000000000001</c:v>
                </c:pt>
                <c:pt idx="387">
                  <c:v>0.38700000000000001</c:v>
                </c:pt>
                <c:pt idx="388">
                  <c:v>0.38800000000000001</c:v>
                </c:pt>
                <c:pt idx="389">
                  <c:v>0.38900000000000001</c:v>
                </c:pt>
                <c:pt idx="390">
                  <c:v>0.39</c:v>
                </c:pt>
                <c:pt idx="391">
                  <c:v>0.39100000000000001</c:v>
                </c:pt>
                <c:pt idx="392">
                  <c:v>0.39200000000000002</c:v>
                </c:pt>
                <c:pt idx="393">
                  <c:v>0.39300000000000002</c:v>
                </c:pt>
                <c:pt idx="394">
                  <c:v>0.39400000000000002</c:v>
                </c:pt>
                <c:pt idx="395">
                  <c:v>0.39500000000000002</c:v>
                </c:pt>
                <c:pt idx="396">
                  <c:v>0.39600000000000002</c:v>
                </c:pt>
                <c:pt idx="397">
                  <c:v>0.39700000000000002</c:v>
                </c:pt>
                <c:pt idx="398">
                  <c:v>0.39800000000000002</c:v>
                </c:pt>
                <c:pt idx="399">
                  <c:v>0.39900000000000002</c:v>
                </c:pt>
                <c:pt idx="400">
                  <c:v>0.4</c:v>
                </c:pt>
                <c:pt idx="401">
                  <c:v>0.40100000000000002</c:v>
                </c:pt>
                <c:pt idx="402">
                  <c:v>0.40200000000000002</c:v>
                </c:pt>
                <c:pt idx="403">
                  <c:v>0.40300000000000002</c:v>
                </c:pt>
                <c:pt idx="404">
                  <c:v>0.40400000000000003</c:v>
                </c:pt>
                <c:pt idx="405">
                  <c:v>0.40500000000000003</c:v>
                </c:pt>
                <c:pt idx="406">
                  <c:v>0.40600000000000003</c:v>
                </c:pt>
                <c:pt idx="407">
                  <c:v>0.40699999999999997</c:v>
                </c:pt>
                <c:pt idx="408">
                  <c:v>0.40799999999999997</c:v>
                </c:pt>
                <c:pt idx="409">
                  <c:v>0.40899999999999997</c:v>
                </c:pt>
                <c:pt idx="410">
                  <c:v>0.41</c:v>
                </c:pt>
                <c:pt idx="411">
                  <c:v>0.41099999999999998</c:v>
                </c:pt>
                <c:pt idx="412">
                  <c:v>0.41199999999999998</c:v>
                </c:pt>
                <c:pt idx="413">
                  <c:v>0.41299999999999998</c:v>
                </c:pt>
                <c:pt idx="414">
                  <c:v>0.41399999999999998</c:v>
                </c:pt>
                <c:pt idx="415">
                  <c:v>0.41499999999999998</c:v>
                </c:pt>
                <c:pt idx="416">
                  <c:v>0.41599999999999998</c:v>
                </c:pt>
                <c:pt idx="417">
                  <c:v>0.41699999999999998</c:v>
                </c:pt>
                <c:pt idx="418">
                  <c:v>0.41799999999999998</c:v>
                </c:pt>
                <c:pt idx="419">
                  <c:v>0.41899999999999998</c:v>
                </c:pt>
                <c:pt idx="420">
                  <c:v>0.42</c:v>
                </c:pt>
                <c:pt idx="421">
                  <c:v>0.42099999999999999</c:v>
                </c:pt>
                <c:pt idx="422">
                  <c:v>0.42199999999999999</c:v>
                </c:pt>
                <c:pt idx="423">
                  <c:v>0.42299999999999999</c:v>
                </c:pt>
                <c:pt idx="424">
                  <c:v>0.42399999999999999</c:v>
                </c:pt>
                <c:pt idx="425">
                  <c:v>0.42499999999999999</c:v>
                </c:pt>
                <c:pt idx="426">
                  <c:v>0.42599999999999999</c:v>
                </c:pt>
                <c:pt idx="427">
                  <c:v>0.42699999999999999</c:v>
                </c:pt>
                <c:pt idx="428">
                  <c:v>0.42799999999999999</c:v>
                </c:pt>
                <c:pt idx="429">
                  <c:v>0.42899999999999999</c:v>
                </c:pt>
                <c:pt idx="430">
                  <c:v>0.43</c:v>
                </c:pt>
                <c:pt idx="431">
                  <c:v>0.43099999999999999</c:v>
                </c:pt>
                <c:pt idx="432">
                  <c:v>0.432</c:v>
                </c:pt>
                <c:pt idx="433">
                  <c:v>0.433</c:v>
                </c:pt>
                <c:pt idx="434">
                  <c:v>0.434</c:v>
                </c:pt>
                <c:pt idx="435">
                  <c:v>0.435</c:v>
                </c:pt>
                <c:pt idx="436">
                  <c:v>0.436</c:v>
                </c:pt>
                <c:pt idx="437">
                  <c:v>0.437</c:v>
                </c:pt>
                <c:pt idx="438">
                  <c:v>0.438</c:v>
                </c:pt>
                <c:pt idx="439">
                  <c:v>0.439</c:v>
                </c:pt>
                <c:pt idx="440">
                  <c:v>0.44</c:v>
                </c:pt>
                <c:pt idx="441">
                  <c:v>0.441</c:v>
                </c:pt>
                <c:pt idx="442">
                  <c:v>0.442</c:v>
                </c:pt>
                <c:pt idx="443">
                  <c:v>0.443</c:v>
                </c:pt>
                <c:pt idx="444">
                  <c:v>0.44400000000000001</c:v>
                </c:pt>
                <c:pt idx="445">
                  <c:v>0.44500000000000001</c:v>
                </c:pt>
                <c:pt idx="446">
                  <c:v>0.44600000000000001</c:v>
                </c:pt>
                <c:pt idx="447">
                  <c:v>0.44700000000000001</c:v>
                </c:pt>
                <c:pt idx="448">
                  <c:v>0.44800000000000001</c:v>
                </c:pt>
                <c:pt idx="449">
                  <c:v>0.44900000000000001</c:v>
                </c:pt>
                <c:pt idx="450">
                  <c:v>0.45</c:v>
                </c:pt>
                <c:pt idx="451">
                  <c:v>0.45100000000000001</c:v>
                </c:pt>
                <c:pt idx="452">
                  <c:v>0.45200000000000001</c:v>
                </c:pt>
                <c:pt idx="453">
                  <c:v>0.45300000000000001</c:v>
                </c:pt>
                <c:pt idx="454">
                  <c:v>0.45400000000000001</c:v>
                </c:pt>
                <c:pt idx="455">
                  <c:v>0.45500000000000002</c:v>
                </c:pt>
                <c:pt idx="456">
                  <c:v>0.45600000000000002</c:v>
                </c:pt>
                <c:pt idx="457">
                  <c:v>0.45700000000000002</c:v>
                </c:pt>
                <c:pt idx="458">
                  <c:v>0.45800000000000002</c:v>
                </c:pt>
                <c:pt idx="459">
                  <c:v>0.45900000000000002</c:v>
                </c:pt>
                <c:pt idx="460">
                  <c:v>0.46</c:v>
                </c:pt>
                <c:pt idx="461">
                  <c:v>0.46100000000000002</c:v>
                </c:pt>
                <c:pt idx="462">
                  <c:v>0.46200000000000002</c:v>
                </c:pt>
                <c:pt idx="463">
                  <c:v>0.46300000000000002</c:v>
                </c:pt>
                <c:pt idx="464">
                  <c:v>0.46400000000000002</c:v>
                </c:pt>
                <c:pt idx="465">
                  <c:v>0.46500000000000002</c:v>
                </c:pt>
                <c:pt idx="466">
                  <c:v>0.46600000000000003</c:v>
                </c:pt>
                <c:pt idx="467">
                  <c:v>0.46700000000000003</c:v>
                </c:pt>
                <c:pt idx="468">
                  <c:v>0.46800000000000003</c:v>
                </c:pt>
                <c:pt idx="469">
                  <c:v>0.46899999999999997</c:v>
                </c:pt>
                <c:pt idx="470">
                  <c:v>0.47</c:v>
                </c:pt>
                <c:pt idx="471">
                  <c:v>0.47099999999999997</c:v>
                </c:pt>
                <c:pt idx="472">
                  <c:v>0.47199999999999998</c:v>
                </c:pt>
                <c:pt idx="473">
                  <c:v>0.47299999999999998</c:v>
                </c:pt>
                <c:pt idx="474">
                  <c:v>0.47399999999999998</c:v>
                </c:pt>
                <c:pt idx="475">
                  <c:v>0.47499999999999998</c:v>
                </c:pt>
                <c:pt idx="476">
                  <c:v>0.47599999999999998</c:v>
                </c:pt>
                <c:pt idx="477">
                  <c:v>0.47699999999999998</c:v>
                </c:pt>
                <c:pt idx="478">
                  <c:v>0.47799999999999998</c:v>
                </c:pt>
                <c:pt idx="479">
                  <c:v>0.47899999999999998</c:v>
                </c:pt>
                <c:pt idx="480">
                  <c:v>0.48</c:v>
                </c:pt>
                <c:pt idx="481">
                  <c:v>0.48099999999999998</c:v>
                </c:pt>
                <c:pt idx="482">
                  <c:v>0.48199999999999998</c:v>
                </c:pt>
                <c:pt idx="483">
                  <c:v>0.48299999999999998</c:v>
                </c:pt>
                <c:pt idx="484">
                  <c:v>0.48399999999999999</c:v>
                </c:pt>
                <c:pt idx="485">
                  <c:v>0.48499999999999999</c:v>
                </c:pt>
                <c:pt idx="486">
                  <c:v>0.48599999999999999</c:v>
                </c:pt>
                <c:pt idx="487">
                  <c:v>0.48699999999999999</c:v>
                </c:pt>
                <c:pt idx="488">
                  <c:v>0.48799999999999999</c:v>
                </c:pt>
                <c:pt idx="489">
                  <c:v>0.48899999999999999</c:v>
                </c:pt>
                <c:pt idx="490">
                  <c:v>0.49</c:v>
                </c:pt>
                <c:pt idx="491">
                  <c:v>0.49099999999999999</c:v>
                </c:pt>
                <c:pt idx="492">
                  <c:v>0.49199999999999999</c:v>
                </c:pt>
                <c:pt idx="493">
                  <c:v>0.49299999999999999</c:v>
                </c:pt>
                <c:pt idx="494">
                  <c:v>0.49399999999999999</c:v>
                </c:pt>
                <c:pt idx="495">
                  <c:v>0.495</c:v>
                </c:pt>
                <c:pt idx="496">
                  <c:v>0.496</c:v>
                </c:pt>
                <c:pt idx="497">
                  <c:v>0.497</c:v>
                </c:pt>
                <c:pt idx="498">
                  <c:v>0.498</c:v>
                </c:pt>
                <c:pt idx="499">
                  <c:v>0.499</c:v>
                </c:pt>
                <c:pt idx="500">
                  <c:v>0.5</c:v>
                </c:pt>
                <c:pt idx="501">
                  <c:v>0.501</c:v>
                </c:pt>
                <c:pt idx="502">
                  <c:v>0.502</c:v>
                </c:pt>
                <c:pt idx="503">
                  <c:v>0.503</c:v>
                </c:pt>
                <c:pt idx="504">
                  <c:v>0.504</c:v>
                </c:pt>
                <c:pt idx="505">
                  <c:v>0.505</c:v>
                </c:pt>
                <c:pt idx="506">
                  <c:v>0.50600000000000001</c:v>
                </c:pt>
                <c:pt idx="507">
                  <c:v>0.50700000000000001</c:v>
                </c:pt>
                <c:pt idx="508">
                  <c:v>0.50800000000000001</c:v>
                </c:pt>
                <c:pt idx="509">
                  <c:v>0.50900000000000001</c:v>
                </c:pt>
                <c:pt idx="510">
                  <c:v>0.51</c:v>
                </c:pt>
                <c:pt idx="511">
                  <c:v>0.51100000000000001</c:v>
                </c:pt>
                <c:pt idx="512">
                  <c:v>0.51200000000000001</c:v>
                </c:pt>
                <c:pt idx="513">
                  <c:v>0.51300000000000001</c:v>
                </c:pt>
                <c:pt idx="514">
                  <c:v>0.51400000000000001</c:v>
                </c:pt>
                <c:pt idx="515">
                  <c:v>0.51500000000000001</c:v>
                </c:pt>
                <c:pt idx="516">
                  <c:v>0.51600000000000001</c:v>
                </c:pt>
                <c:pt idx="517">
                  <c:v>0.51700000000000002</c:v>
                </c:pt>
                <c:pt idx="518">
                  <c:v>0.51800000000000002</c:v>
                </c:pt>
                <c:pt idx="519">
                  <c:v>0.51900000000000002</c:v>
                </c:pt>
                <c:pt idx="520">
                  <c:v>0.52</c:v>
                </c:pt>
                <c:pt idx="521">
                  <c:v>0.52100000000000002</c:v>
                </c:pt>
                <c:pt idx="522">
                  <c:v>0.52200000000000002</c:v>
                </c:pt>
                <c:pt idx="523">
                  <c:v>0.52300000000000002</c:v>
                </c:pt>
                <c:pt idx="524">
                  <c:v>0.52400000000000002</c:v>
                </c:pt>
                <c:pt idx="525">
                  <c:v>0.52500000000000002</c:v>
                </c:pt>
                <c:pt idx="526">
                  <c:v>0.52600000000000002</c:v>
                </c:pt>
                <c:pt idx="527">
                  <c:v>0.52700000000000002</c:v>
                </c:pt>
                <c:pt idx="528">
                  <c:v>0.52800000000000002</c:v>
                </c:pt>
                <c:pt idx="529">
                  <c:v>0.52900000000000003</c:v>
                </c:pt>
                <c:pt idx="530">
                  <c:v>0.53</c:v>
                </c:pt>
                <c:pt idx="531">
                  <c:v>0.53100000000000003</c:v>
                </c:pt>
                <c:pt idx="532">
                  <c:v>0.53200000000000003</c:v>
                </c:pt>
                <c:pt idx="533">
                  <c:v>0.53300000000000003</c:v>
                </c:pt>
                <c:pt idx="534">
                  <c:v>0.53400000000000003</c:v>
                </c:pt>
                <c:pt idx="535">
                  <c:v>0.53500000000000003</c:v>
                </c:pt>
                <c:pt idx="536">
                  <c:v>0.53600000000000003</c:v>
                </c:pt>
                <c:pt idx="537">
                  <c:v>0.53700000000000003</c:v>
                </c:pt>
                <c:pt idx="538">
                  <c:v>0.53800000000000003</c:v>
                </c:pt>
                <c:pt idx="539">
                  <c:v>0.53900000000000003</c:v>
                </c:pt>
                <c:pt idx="540">
                  <c:v>0.54</c:v>
                </c:pt>
                <c:pt idx="541">
                  <c:v>0.54100000000000004</c:v>
                </c:pt>
                <c:pt idx="542">
                  <c:v>0.54200000000000004</c:v>
                </c:pt>
                <c:pt idx="543">
                  <c:v>0.54300000000000004</c:v>
                </c:pt>
                <c:pt idx="544">
                  <c:v>0.54400000000000004</c:v>
                </c:pt>
                <c:pt idx="545">
                  <c:v>0.54500000000000004</c:v>
                </c:pt>
                <c:pt idx="546">
                  <c:v>0.54600000000000004</c:v>
                </c:pt>
                <c:pt idx="547">
                  <c:v>0.54700000000000004</c:v>
                </c:pt>
                <c:pt idx="548">
                  <c:v>0.54800000000000004</c:v>
                </c:pt>
                <c:pt idx="549">
                  <c:v>0.54900000000000004</c:v>
                </c:pt>
                <c:pt idx="550">
                  <c:v>0.55000000000000004</c:v>
                </c:pt>
                <c:pt idx="551">
                  <c:v>0.55100000000000005</c:v>
                </c:pt>
                <c:pt idx="552">
                  <c:v>0.55200000000000005</c:v>
                </c:pt>
                <c:pt idx="553">
                  <c:v>0.55300000000000005</c:v>
                </c:pt>
                <c:pt idx="554">
                  <c:v>0.55400000000000005</c:v>
                </c:pt>
                <c:pt idx="555">
                  <c:v>0.55500000000000005</c:v>
                </c:pt>
                <c:pt idx="556">
                  <c:v>0.55600000000000005</c:v>
                </c:pt>
                <c:pt idx="557">
                  <c:v>0.55700000000000005</c:v>
                </c:pt>
                <c:pt idx="558">
                  <c:v>0.55800000000000005</c:v>
                </c:pt>
                <c:pt idx="559">
                  <c:v>0.55900000000000005</c:v>
                </c:pt>
                <c:pt idx="560">
                  <c:v>0.56000000000000005</c:v>
                </c:pt>
                <c:pt idx="561">
                  <c:v>0.56100000000000005</c:v>
                </c:pt>
                <c:pt idx="562">
                  <c:v>0.56200000000000006</c:v>
                </c:pt>
                <c:pt idx="563">
                  <c:v>0.56299999999999994</c:v>
                </c:pt>
                <c:pt idx="564">
                  <c:v>0.56399999999999995</c:v>
                </c:pt>
                <c:pt idx="565">
                  <c:v>0.56499999999999995</c:v>
                </c:pt>
                <c:pt idx="566">
                  <c:v>0.56599999999999995</c:v>
                </c:pt>
                <c:pt idx="567">
                  <c:v>0.56699999999999995</c:v>
                </c:pt>
                <c:pt idx="568">
                  <c:v>0.56799999999999995</c:v>
                </c:pt>
                <c:pt idx="569">
                  <c:v>0.56899999999999995</c:v>
                </c:pt>
                <c:pt idx="570">
                  <c:v>0.56999999999999995</c:v>
                </c:pt>
                <c:pt idx="571">
                  <c:v>0.57099999999999995</c:v>
                </c:pt>
                <c:pt idx="572">
                  <c:v>0.57199999999999995</c:v>
                </c:pt>
                <c:pt idx="573">
                  <c:v>0.57299999999999995</c:v>
                </c:pt>
                <c:pt idx="574">
                  <c:v>0.57399999999999995</c:v>
                </c:pt>
                <c:pt idx="575">
                  <c:v>0.57499999999999996</c:v>
                </c:pt>
                <c:pt idx="576">
                  <c:v>0.57599999999999996</c:v>
                </c:pt>
                <c:pt idx="577">
                  <c:v>0.57699999999999996</c:v>
                </c:pt>
                <c:pt idx="578">
                  <c:v>0.57799999999999996</c:v>
                </c:pt>
                <c:pt idx="579">
                  <c:v>0.57899999999999996</c:v>
                </c:pt>
                <c:pt idx="580">
                  <c:v>0.57999999999999996</c:v>
                </c:pt>
                <c:pt idx="581">
                  <c:v>0.58099999999999996</c:v>
                </c:pt>
                <c:pt idx="582">
                  <c:v>0.58199999999999996</c:v>
                </c:pt>
                <c:pt idx="583">
                  <c:v>0.58299999999999996</c:v>
                </c:pt>
                <c:pt idx="584">
                  <c:v>0.58399999999999996</c:v>
                </c:pt>
                <c:pt idx="585">
                  <c:v>0.58499999999999996</c:v>
                </c:pt>
                <c:pt idx="586">
                  <c:v>0.58599999999999997</c:v>
                </c:pt>
                <c:pt idx="587">
                  <c:v>0.58699999999999997</c:v>
                </c:pt>
                <c:pt idx="588">
                  <c:v>0.58799999999999997</c:v>
                </c:pt>
                <c:pt idx="589">
                  <c:v>0.58899999999999997</c:v>
                </c:pt>
                <c:pt idx="590">
                  <c:v>0.59</c:v>
                </c:pt>
                <c:pt idx="591">
                  <c:v>0.59099999999999997</c:v>
                </c:pt>
                <c:pt idx="592">
                  <c:v>0.59199999999999997</c:v>
                </c:pt>
                <c:pt idx="593">
                  <c:v>0.59299999999999997</c:v>
                </c:pt>
                <c:pt idx="594">
                  <c:v>0.59399999999999997</c:v>
                </c:pt>
                <c:pt idx="595">
                  <c:v>0.59499999999999997</c:v>
                </c:pt>
                <c:pt idx="596">
                  <c:v>0.59599999999999997</c:v>
                </c:pt>
                <c:pt idx="597">
                  <c:v>0.59699999999999998</c:v>
                </c:pt>
                <c:pt idx="598">
                  <c:v>0.59799999999999998</c:v>
                </c:pt>
                <c:pt idx="599">
                  <c:v>0.59899999999999998</c:v>
                </c:pt>
                <c:pt idx="600">
                  <c:v>0.6</c:v>
                </c:pt>
                <c:pt idx="601">
                  <c:v>0.60099999999999998</c:v>
                </c:pt>
                <c:pt idx="602">
                  <c:v>0.60199999999999998</c:v>
                </c:pt>
                <c:pt idx="603">
                  <c:v>0.60299999999999998</c:v>
                </c:pt>
                <c:pt idx="604">
                  <c:v>0.60399999999999998</c:v>
                </c:pt>
                <c:pt idx="605">
                  <c:v>0.60499999999999998</c:v>
                </c:pt>
                <c:pt idx="606">
                  <c:v>0.60599999999999998</c:v>
                </c:pt>
                <c:pt idx="607">
                  <c:v>0.60699999999999998</c:v>
                </c:pt>
                <c:pt idx="608">
                  <c:v>0.60799999999999998</c:v>
                </c:pt>
                <c:pt idx="609">
                  <c:v>0.60899999999999999</c:v>
                </c:pt>
                <c:pt idx="610">
                  <c:v>0.61</c:v>
                </c:pt>
                <c:pt idx="611">
                  <c:v>0.61099999999999999</c:v>
                </c:pt>
                <c:pt idx="612">
                  <c:v>0.61199999999999999</c:v>
                </c:pt>
                <c:pt idx="613">
                  <c:v>0.61299999999999999</c:v>
                </c:pt>
                <c:pt idx="614">
                  <c:v>0.61399999999999999</c:v>
                </c:pt>
                <c:pt idx="615">
                  <c:v>0.61499999999999999</c:v>
                </c:pt>
                <c:pt idx="616">
                  <c:v>0.61599999999999999</c:v>
                </c:pt>
                <c:pt idx="617">
                  <c:v>0.61699999999999999</c:v>
                </c:pt>
                <c:pt idx="618">
                  <c:v>0.61799999999999999</c:v>
                </c:pt>
                <c:pt idx="619">
                  <c:v>0.61899999999999999</c:v>
                </c:pt>
                <c:pt idx="620">
                  <c:v>0.62</c:v>
                </c:pt>
                <c:pt idx="621">
                  <c:v>0.621</c:v>
                </c:pt>
                <c:pt idx="622">
                  <c:v>0.622</c:v>
                </c:pt>
                <c:pt idx="623">
                  <c:v>0.623</c:v>
                </c:pt>
                <c:pt idx="624">
                  <c:v>0.624</c:v>
                </c:pt>
                <c:pt idx="625">
                  <c:v>0.625</c:v>
                </c:pt>
                <c:pt idx="626">
                  <c:v>0.626</c:v>
                </c:pt>
                <c:pt idx="627">
                  <c:v>0.627</c:v>
                </c:pt>
                <c:pt idx="628">
                  <c:v>0.628</c:v>
                </c:pt>
                <c:pt idx="629">
                  <c:v>0.629</c:v>
                </c:pt>
                <c:pt idx="630">
                  <c:v>0.63</c:v>
                </c:pt>
                <c:pt idx="631">
                  <c:v>0.63100000000000001</c:v>
                </c:pt>
                <c:pt idx="632">
                  <c:v>0.63200000000000001</c:v>
                </c:pt>
                <c:pt idx="633">
                  <c:v>0.63300000000000001</c:v>
                </c:pt>
                <c:pt idx="634">
                  <c:v>0.63400000000000001</c:v>
                </c:pt>
                <c:pt idx="635">
                  <c:v>0.63500000000000001</c:v>
                </c:pt>
                <c:pt idx="636">
                  <c:v>0.63600000000000001</c:v>
                </c:pt>
                <c:pt idx="637">
                  <c:v>0.63700000000000001</c:v>
                </c:pt>
                <c:pt idx="638">
                  <c:v>0.63800000000000001</c:v>
                </c:pt>
                <c:pt idx="639">
                  <c:v>0.63900000000000001</c:v>
                </c:pt>
                <c:pt idx="640">
                  <c:v>0.64</c:v>
                </c:pt>
                <c:pt idx="641">
                  <c:v>0.64100000000000001</c:v>
                </c:pt>
                <c:pt idx="642">
                  <c:v>0.64200000000000002</c:v>
                </c:pt>
                <c:pt idx="643">
                  <c:v>0.64300000000000002</c:v>
                </c:pt>
                <c:pt idx="644">
                  <c:v>0.64400000000000002</c:v>
                </c:pt>
                <c:pt idx="645">
                  <c:v>0.64500000000000002</c:v>
                </c:pt>
                <c:pt idx="646">
                  <c:v>0.64600000000000002</c:v>
                </c:pt>
                <c:pt idx="647">
                  <c:v>0.64700000000000002</c:v>
                </c:pt>
                <c:pt idx="648">
                  <c:v>0.64800000000000002</c:v>
                </c:pt>
                <c:pt idx="649">
                  <c:v>0.64900000000000002</c:v>
                </c:pt>
                <c:pt idx="650">
                  <c:v>0.65</c:v>
                </c:pt>
                <c:pt idx="651">
                  <c:v>0.65100000000000002</c:v>
                </c:pt>
                <c:pt idx="652">
                  <c:v>0.65200000000000002</c:v>
                </c:pt>
                <c:pt idx="653">
                  <c:v>0.65300000000000002</c:v>
                </c:pt>
                <c:pt idx="654">
                  <c:v>0.65400000000000003</c:v>
                </c:pt>
                <c:pt idx="655">
                  <c:v>0.65500000000000003</c:v>
                </c:pt>
                <c:pt idx="656">
                  <c:v>0.65600000000000003</c:v>
                </c:pt>
                <c:pt idx="657">
                  <c:v>0.65700000000000003</c:v>
                </c:pt>
                <c:pt idx="658">
                  <c:v>0.65800000000000003</c:v>
                </c:pt>
                <c:pt idx="659">
                  <c:v>0.65900000000000003</c:v>
                </c:pt>
                <c:pt idx="660">
                  <c:v>0.66</c:v>
                </c:pt>
                <c:pt idx="661">
                  <c:v>0.66100000000000003</c:v>
                </c:pt>
                <c:pt idx="662">
                  <c:v>0.66200000000000003</c:v>
                </c:pt>
                <c:pt idx="663">
                  <c:v>0.66300000000000003</c:v>
                </c:pt>
                <c:pt idx="664">
                  <c:v>0.66400000000000003</c:v>
                </c:pt>
                <c:pt idx="665">
                  <c:v>0.66500000000000004</c:v>
                </c:pt>
                <c:pt idx="666">
                  <c:v>0.66600000000000004</c:v>
                </c:pt>
                <c:pt idx="667">
                  <c:v>0.66700000000000004</c:v>
                </c:pt>
                <c:pt idx="668">
                  <c:v>0.66800000000000004</c:v>
                </c:pt>
                <c:pt idx="669">
                  <c:v>0.66900000000000004</c:v>
                </c:pt>
                <c:pt idx="670">
                  <c:v>0.67</c:v>
                </c:pt>
                <c:pt idx="671">
                  <c:v>0.67100000000000004</c:v>
                </c:pt>
                <c:pt idx="672">
                  <c:v>0.67200000000000004</c:v>
                </c:pt>
                <c:pt idx="673">
                  <c:v>0.67300000000000004</c:v>
                </c:pt>
                <c:pt idx="674">
                  <c:v>0.67400000000000004</c:v>
                </c:pt>
                <c:pt idx="675">
                  <c:v>0.67500000000000004</c:v>
                </c:pt>
                <c:pt idx="676">
                  <c:v>0.67600000000000005</c:v>
                </c:pt>
                <c:pt idx="677">
                  <c:v>0.67700000000000005</c:v>
                </c:pt>
                <c:pt idx="678">
                  <c:v>0.67800000000000005</c:v>
                </c:pt>
                <c:pt idx="679">
                  <c:v>0.67900000000000005</c:v>
                </c:pt>
                <c:pt idx="680">
                  <c:v>0.68</c:v>
                </c:pt>
                <c:pt idx="681">
                  <c:v>0.68100000000000005</c:v>
                </c:pt>
                <c:pt idx="682">
                  <c:v>0.68200000000000005</c:v>
                </c:pt>
                <c:pt idx="683">
                  <c:v>0.68300000000000005</c:v>
                </c:pt>
                <c:pt idx="684">
                  <c:v>0.68400000000000005</c:v>
                </c:pt>
                <c:pt idx="685">
                  <c:v>0.68500000000000005</c:v>
                </c:pt>
                <c:pt idx="686">
                  <c:v>0.68600000000000005</c:v>
                </c:pt>
                <c:pt idx="687">
                  <c:v>0.68700000000000006</c:v>
                </c:pt>
                <c:pt idx="688">
                  <c:v>0.68799999999999994</c:v>
                </c:pt>
                <c:pt idx="689">
                  <c:v>0.68899999999999995</c:v>
                </c:pt>
                <c:pt idx="690">
                  <c:v>0.69</c:v>
                </c:pt>
                <c:pt idx="691">
                  <c:v>0.69099999999999995</c:v>
                </c:pt>
                <c:pt idx="692">
                  <c:v>0.69199999999999995</c:v>
                </c:pt>
                <c:pt idx="693">
                  <c:v>0.69299999999999995</c:v>
                </c:pt>
                <c:pt idx="694">
                  <c:v>0.69399999999999995</c:v>
                </c:pt>
                <c:pt idx="695">
                  <c:v>0.69499999999999995</c:v>
                </c:pt>
                <c:pt idx="696">
                  <c:v>0.69599999999999995</c:v>
                </c:pt>
                <c:pt idx="697">
                  <c:v>0.69699999999999995</c:v>
                </c:pt>
                <c:pt idx="698">
                  <c:v>0.69799999999999995</c:v>
                </c:pt>
                <c:pt idx="699">
                  <c:v>0.69899999999999995</c:v>
                </c:pt>
                <c:pt idx="700">
                  <c:v>0.7</c:v>
                </c:pt>
                <c:pt idx="701">
                  <c:v>0.70099999999999996</c:v>
                </c:pt>
                <c:pt idx="702">
                  <c:v>0.70199999999999996</c:v>
                </c:pt>
                <c:pt idx="703">
                  <c:v>0.70299999999999996</c:v>
                </c:pt>
                <c:pt idx="704">
                  <c:v>0.70399999999999996</c:v>
                </c:pt>
                <c:pt idx="705">
                  <c:v>0.70499999999999996</c:v>
                </c:pt>
                <c:pt idx="706">
                  <c:v>0.70599999999999996</c:v>
                </c:pt>
                <c:pt idx="707">
                  <c:v>0.70699999999999996</c:v>
                </c:pt>
                <c:pt idx="708">
                  <c:v>0.70799999999999996</c:v>
                </c:pt>
                <c:pt idx="709">
                  <c:v>0.70899999999999996</c:v>
                </c:pt>
                <c:pt idx="710">
                  <c:v>0.71</c:v>
                </c:pt>
                <c:pt idx="711">
                  <c:v>0.71099999999999997</c:v>
                </c:pt>
                <c:pt idx="712">
                  <c:v>0.71199999999999997</c:v>
                </c:pt>
                <c:pt idx="713">
                  <c:v>0.71299999999999997</c:v>
                </c:pt>
                <c:pt idx="714">
                  <c:v>0.71399999999999997</c:v>
                </c:pt>
                <c:pt idx="715">
                  <c:v>0.71499999999999997</c:v>
                </c:pt>
                <c:pt idx="716">
                  <c:v>0.71599999999999997</c:v>
                </c:pt>
                <c:pt idx="717">
                  <c:v>0.71699999999999997</c:v>
                </c:pt>
                <c:pt idx="718">
                  <c:v>0.71799999999999997</c:v>
                </c:pt>
                <c:pt idx="719">
                  <c:v>0.71899999999999997</c:v>
                </c:pt>
                <c:pt idx="720">
                  <c:v>0.72</c:v>
                </c:pt>
                <c:pt idx="721">
                  <c:v>0.72099999999999997</c:v>
                </c:pt>
                <c:pt idx="722">
                  <c:v>0.72199999999999998</c:v>
                </c:pt>
                <c:pt idx="723">
                  <c:v>0.72299999999999998</c:v>
                </c:pt>
                <c:pt idx="724">
                  <c:v>0.72399999999999998</c:v>
                </c:pt>
                <c:pt idx="725">
                  <c:v>0.72499999999999998</c:v>
                </c:pt>
                <c:pt idx="726">
                  <c:v>0.72599999999999998</c:v>
                </c:pt>
                <c:pt idx="727">
                  <c:v>0.72699999999999998</c:v>
                </c:pt>
                <c:pt idx="728">
                  <c:v>0.72799999999999998</c:v>
                </c:pt>
                <c:pt idx="729">
                  <c:v>0.72899999999999998</c:v>
                </c:pt>
                <c:pt idx="730">
                  <c:v>0.73</c:v>
                </c:pt>
                <c:pt idx="731">
                  <c:v>0.73099999999999998</c:v>
                </c:pt>
                <c:pt idx="732">
                  <c:v>0.73199999999999998</c:v>
                </c:pt>
                <c:pt idx="733">
                  <c:v>0.73299999999999998</c:v>
                </c:pt>
                <c:pt idx="734">
                  <c:v>0.73399999999999999</c:v>
                </c:pt>
                <c:pt idx="735">
                  <c:v>0.73499999999999999</c:v>
                </c:pt>
                <c:pt idx="736">
                  <c:v>0.73599999999999999</c:v>
                </c:pt>
                <c:pt idx="737">
                  <c:v>0.73699999999999999</c:v>
                </c:pt>
                <c:pt idx="738">
                  <c:v>0.73799999999999999</c:v>
                </c:pt>
                <c:pt idx="739">
                  <c:v>0.73899999999999999</c:v>
                </c:pt>
                <c:pt idx="740">
                  <c:v>0.74</c:v>
                </c:pt>
                <c:pt idx="741">
                  <c:v>0.74099999999999999</c:v>
                </c:pt>
                <c:pt idx="742">
                  <c:v>0.74199999999999999</c:v>
                </c:pt>
                <c:pt idx="743">
                  <c:v>0.74299999999999999</c:v>
                </c:pt>
                <c:pt idx="744">
                  <c:v>0.74399999999999999</c:v>
                </c:pt>
                <c:pt idx="745">
                  <c:v>0.745</c:v>
                </c:pt>
                <c:pt idx="746">
                  <c:v>0.746</c:v>
                </c:pt>
                <c:pt idx="747">
                  <c:v>0.747</c:v>
                </c:pt>
                <c:pt idx="748">
                  <c:v>0.748</c:v>
                </c:pt>
                <c:pt idx="749">
                  <c:v>0.749</c:v>
                </c:pt>
                <c:pt idx="750">
                  <c:v>0.75</c:v>
                </c:pt>
                <c:pt idx="751">
                  <c:v>0.751</c:v>
                </c:pt>
                <c:pt idx="752">
                  <c:v>0.752</c:v>
                </c:pt>
                <c:pt idx="753">
                  <c:v>0.753</c:v>
                </c:pt>
                <c:pt idx="754">
                  <c:v>0.754</c:v>
                </c:pt>
                <c:pt idx="755">
                  <c:v>0.755</c:v>
                </c:pt>
                <c:pt idx="756">
                  <c:v>0.75600000000000001</c:v>
                </c:pt>
                <c:pt idx="757">
                  <c:v>0.75700000000000001</c:v>
                </c:pt>
                <c:pt idx="758">
                  <c:v>0.75800000000000001</c:v>
                </c:pt>
                <c:pt idx="759">
                  <c:v>0.75900000000000001</c:v>
                </c:pt>
                <c:pt idx="760">
                  <c:v>0.76</c:v>
                </c:pt>
                <c:pt idx="761">
                  <c:v>0.76100000000000001</c:v>
                </c:pt>
                <c:pt idx="762">
                  <c:v>0.76200000000000001</c:v>
                </c:pt>
                <c:pt idx="763">
                  <c:v>0.76300000000000001</c:v>
                </c:pt>
                <c:pt idx="764">
                  <c:v>0.76400000000000001</c:v>
                </c:pt>
                <c:pt idx="765">
                  <c:v>0.76500000000000001</c:v>
                </c:pt>
                <c:pt idx="766">
                  <c:v>0.76600000000000001</c:v>
                </c:pt>
                <c:pt idx="767">
                  <c:v>0.76700000000000002</c:v>
                </c:pt>
                <c:pt idx="768">
                  <c:v>0.76800000000000002</c:v>
                </c:pt>
                <c:pt idx="769">
                  <c:v>0.76900000000000002</c:v>
                </c:pt>
                <c:pt idx="770">
                  <c:v>0.77</c:v>
                </c:pt>
                <c:pt idx="771">
                  <c:v>0.77100000000000002</c:v>
                </c:pt>
                <c:pt idx="772">
                  <c:v>0.77200000000000002</c:v>
                </c:pt>
                <c:pt idx="773">
                  <c:v>0.77300000000000002</c:v>
                </c:pt>
                <c:pt idx="774">
                  <c:v>0.77400000000000002</c:v>
                </c:pt>
                <c:pt idx="775">
                  <c:v>0.77500000000000002</c:v>
                </c:pt>
                <c:pt idx="776">
                  <c:v>0.77600000000000002</c:v>
                </c:pt>
                <c:pt idx="777">
                  <c:v>0.77700000000000002</c:v>
                </c:pt>
                <c:pt idx="778">
                  <c:v>0.77800000000000002</c:v>
                </c:pt>
                <c:pt idx="779">
                  <c:v>0.77900000000000003</c:v>
                </c:pt>
                <c:pt idx="780">
                  <c:v>0.78</c:v>
                </c:pt>
                <c:pt idx="781">
                  <c:v>0.78100000000000003</c:v>
                </c:pt>
                <c:pt idx="782">
                  <c:v>0.78200000000000003</c:v>
                </c:pt>
                <c:pt idx="783">
                  <c:v>0.78300000000000003</c:v>
                </c:pt>
                <c:pt idx="784">
                  <c:v>0.78400000000000003</c:v>
                </c:pt>
                <c:pt idx="785">
                  <c:v>0.78500000000000003</c:v>
                </c:pt>
                <c:pt idx="786">
                  <c:v>0.78600000000000003</c:v>
                </c:pt>
                <c:pt idx="787">
                  <c:v>0.78700000000000003</c:v>
                </c:pt>
                <c:pt idx="788">
                  <c:v>0.78800000000000003</c:v>
                </c:pt>
                <c:pt idx="789">
                  <c:v>0.78900000000000003</c:v>
                </c:pt>
                <c:pt idx="790">
                  <c:v>0.79</c:v>
                </c:pt>
                <c:pt idx="791">
                  <c:v>0.79100000000000004</c:v>
                </c:pt>
                <c:pt idx="792">
                  <c:v>0.79200000000000004</c:v>
                </c:pt>
                <c:pt idx="793">
                  <c:v>0.79300000000000004</c:v>
                </c:pt>
                <c:pt idx="794">
                  <c:v>0.79400000000000004</c:v>
                </c:pt>
                <c:pt idx="795">
                  <c:v>0.79500000000000004</c:v>
                </c:pt>
                <c:pt idx="796">
                  <c:v>0.79600000000000004</c:v>
                </c:pt>
                <c:pt idx="797">
                  <c:v>0.79700000000000004</c:v>
                </c:pt>
                <c:pt idx="798">
                  <c:v>0.79800000000000004</c:v>
                </c:pt>
                <c:pt idx="799">
                  <c:v>0.79900000000000004</c:v>
                </c:pt>
                <c:pt idx="800">
                  <c:v>0.8</c:v>
                </c:pt>
                <c:pt idx="801">
                  <c:v>0.80100000000000005</c:v>
                </c:pt>
                <c:pt idx="802">
                  <c:v>0.80200000000000005</c:v>
                </c:pt>
                <c:pt idx="803">
                  <c:v>0.80300000000000005</c:v>
                </c:pt>
                <c:pt idx="804">
                  <c:v>0.80400000000000005</c:v>
                </c:pt>
                <c:pt idx="805">
                  <c:v>0.80500000000000005</c:v>
                </c:pt>
                <c:pt idx="806">
                  <c:v>0.80600000000000005</c:v>
                </c:pt>
                <c:pt idx="807">
                  <c:v>0.80700000000000005</c:v>
                </c:pt>
                <c:pt idx="808">
                  <c:v>0.80800000000000005</c:v>
                </c:pt>
                <c:pt idx="809">
                  <c:v>0.80900000000000005</c:v>
                </c:pt>
                <c:pt idx="810">
                  <c:v>0.81</c:v>
                </c:pt>
                <c:pt idx="811">
                  <c:v>0.81100000000000005</c:v>
                </c:pt>
                <c:pt idx="812">
                  <c:v>0.81200000000000006</c:v>
                </c:pt>
                <c:pt idx="813">
                  <c:v>0.81299999999999994</c:v>
                </c:pt>
                <c:pt idx="814">
                  <c:v>0.81399999999999995</c:v>
                </c:pt>
                <c:pt idx="815">
                  <c:v>0.81499999999999995</c:v>
                </c:pt>
                <c:pt idx="816">
                  <c:v>0.81599999999999995</c:v>
                </c:pt>
                <c:pt idx="817">
                  <c:v>0.81699999999999995</c:v>
                </c:pt>
                <c:pt idx="818">
                  <c:v>0.81799999999999995</c:v>
                </c:pt>
                <c:pt idx="819">
                  <c:v>0.81899999999999995</c:v>
                </c:pt>
                <c:pt idx="820">
                  <c:v>0.82</c:v>
                </c:pt>
                <c:pt idx="821">
                  <c:v>0.82099999999999995</c:v>
                </c:pt>
                <c:pt idx="822">
                  <c:v>0.82199999999999995</c:v>
                </c:pt>
                <c:pt idx="823">
                  <c:v>0.82299999999999995</c:v>
                </c:pt>
                <c:pt idx="824">
                  <c:v>0.82399999999999995</c:v>
                </c:pt>
                <c:pt idx="825">
                  <c:v>0.82499999999999996</c:v>
                </c:pt>
                <c:pt idx="826">
                  <c:v>0.82599999999999996</c:v>
                </c:pt>
                <c:pt idx="827">
                  <c:v>0.82699999999999996</c:v>
                </c:pt>
                <c:pt idx="828">
                  <c:v>0.82799999999999996</c:v>
                </c:pt>
                <c:pt idx="829">
                  <c:v>0.82899999999999996</c:v>
                </c:pt>
                <c:pt idx="830">
                  <c:v>0.83</c:v>
                </c:pt>
                <c:pt idx="831">
                  <c:v>0.83099999999999996</c:v>
                </c:pt>
                <c:pt idx="832">
                  <c:v>0.83199999999999996</c:v>
                </c:pt>
                <c:pt idx="833">
                  <c:v>0.83299999999999996</c:v>
                </c:pt>
                <c:pt idx="834">
                  <c:v>0.83399999999999996</c:v>
                </c:pt>
                <c:pt idx="835">
                  <c:v>0.83499999999999996</c:v>
                </c:pt>
                <c:pt idx="836">
                  <c:v>0.83599999999999997</c:v>
                </c:pt>
                <c:pt idx="837">
                  <c:v>0.83699999999999997</c:v>
                </c:pt>
                <c:pt idx="838">
                  <c:v>0.83799999999999997</c:v>
                </c:pt>
                <c:pt idx="839">
                  <c:v>0.83899999999999997</c:v>
                </c:pt>
                <c:pt idx="840">
                  <c:v>0.84</c:v>
                </c:pt>
                <c:pt idx="841">
                  <c:v>0.84099999999999997</c:v>
                </c:pt>
                <c:pt idx="842">
                  <c:v>0.84199999999999997</c:v>
                </c:pt>
                <c:pt idx="843">
                  <c:v>0.84299999999999997</c:v>
                </c:pt>
                <c:pt idx="844">
                  <c:v>0.84399999999999997</c:v>
                </c:pt>
                <c:pt idx="845">
                  <c:v>0.84499999999999997</c:v>
                </c:pt>
                <c:pt idx="846">
                  <c:v>0.84599999999999997</c:v>
                </c:pt>
                <c:pt idx="847">
                  <c:v>0.84699999999999998</c:v>
                </c:pt>
                <c:pt idx="848">
                  <c:v>0.84799999999999998</c:v>
                </c:pt>
                <c:pt idx="849">
                  <c:v>0.84899999999999998</c:v>
                </c:pt>
                <c:pt idx="850">
                  <c:v>0.85</c:v>
                </c:pt>
                <c:pt idx="851">
                  <c:v>0.85099999999999998</c:v>
                </c:pt>
                <c:pt idx="852">
                  <c:v>0.85199999999999998</c:v>
                </c:pt>
                <c:pt idx="853">
                  <c:v>0.85299999999999998</c:v>
                </c:pt>
                <c:pt idx="854">
                  <c:v>0.85399999999999998</c:v>
                </c:pt>
                <c:pt idx="855">
                  <c:v>0.85499999999999998</c:v>
                </c:pt>
                <c:pt idx="856">
                  <c:v>0.85599999999999998</c:v>
                </c:pt>
                <c:pt idx="857">
                  <c:v>0.85699999999999998</c:v>
                </c:pt>
                <c:pt idx="858">
                  <c:v>0.85799999999999998</c:v>
                </c:pt>
                <c:pt idx="859">
                  <c:v>0.85899999999999999</c:v>
                </c:pt>
                <c:pt idx="860">
                  <c:v>0.86</c:v>
                </c:pt>
                <c:pt idx="861">
                  <c:v>0.86099999999999999</c:v>
                </c:pt>
                <c:pt idx="862">
                  <c:v>0.86199999999999999</c:v>
                </c:pt>
                <c:pt idx="863">
                  <c:v>0.86299999999999999</c:v>
                </c:pt>
                <c:pt idx="864">
                  <c:v>0.86399999999999999</c:v>
                </c:pt>
                <c:pt idx="865">
                  <c:v>0.86499999999999999</c:v>
                </c:pt>
                <c:pt idx="866">
                  <c:v>0.86599999999999999</c:v>
                </c:pt>
                <c:pt idx="867">
                  <c:v>0.86699999999999999</c:v>
                </c:pt>
                <c:pt idx="868">
                  <c:v>0.86799999999999999</c:v>
                </c:pt>
                <c:pt idx="869">
                  <c:v>0.86899999999999999</c:v>
                </c:pt>
                <c:pt idx="870">
                  <c:v>0.87</c:v>
                </c:pt>
                <c:pt idx="871">
                  <c:v>0.871</c:v>
                </c:pt>
                <c:pt idx="872">
                  <c:v>0.872</c:v>
                </c:pt>
                <c:pt idx="873">
                  <c:v>0.873</c:v>
                </c:pt>
                <c:pt idx="874">
                  <c:v>0.874</c:v>
                </c:pt>
                <c:pt idx="875">
                  <c:v>0.875</c:v>
                </c:pt>
                <c:pt idx="876">
                  <c:v>0.876</c:v>
                </c:pt>
                <c:pt idx="877">
                  <c:v>0.877</c:v>
                </c:pt>
                <c:pt idx="878">
                  <c:v>0.878</c:v>
                </c:pt>
                <c:pt idx="879">
                  <c:v>0.879</c:v>
                </c:pt>
                <c:pt idx="880">
                  <c:v>0.88</c:v>
                </c:pt>
                <c:pt idx="881">
                  <c:v>0.88100000000000001</c:v>
                </c:pt>
                <c:pt idx="882">
                  <c:v>0.88200000000000001</c:v>
                </c:pt>
                <c:pt idx="883">
                  <c:v>0.88300000000000001</c:v>
                </c:pt>
                <c:pt idx="884">
                  <c:v>0.88400000000000001</c:v>
                </c:pt>
                <c:pt idx="885">
                  <c:v>0.88500000000000001</c:v>
                </c:pt>
                <c:pt idx="886">
                  <c:v>0.88600000000000001</c:v>
                </c:pt>
                <c:pt idx="887">
                  <c:v>0.88700000000000001</c:v>
                </c:pt>
                <c:pt idx="888">
                  <c:v>0.88800000000000001</c:v>
                </c:pt>
                <c:pt idx="889">
                  <c:v>0.88900000000000001</c:v>
                </c:pt>
                <c:pt idx="890">
                  <c:v>0.89</c:v>
                </c:pt>
                <c:pt idx="891">
                  <c:v>0.89100000000000001</c:v>
                </c:pt>
                <c:pt idx="892">
                  <c:v>0.89200000000000002</c:v>
                </c:pt>
                <c:pt idx="893">
                  <c:v>0.89300000000000002</c:v>
                </c:pt>
                <c:pt idx="894">
                  <c:v>0.89400000000000002</c:v>
                </c:pt>
                <c:pt idx="895">
                  <c:v>0.89500000000000002</c:v>
                </c:pt>
                <c:pt idx="896">
                  <c:v>0.89600000000000002</c:v>
                </c:pt>
                <c:pt idx="897">
                  <c:v>0.89700000000000002</c:v>
                </c:pt>
                <c:pt idx="898">
                  <c:v>0.89800000000000002</c:v>
                </c:pt>
                <c:pt idx="899">
                  <c:v>0.89900000000000002</c:v>
                </c:pt>
                <c:pt idx="900">
                  <c:v>0.9</c:v>
                </c:pt>
                <c:pt idx="901">
                  <c:v>0.90100000000000002</c:v>
                </c:pt>
                <c:pt idx="902">
                  <c:v>0.90200000000000002</c:v>
                </c:pt>
                <c:pt idx="903">
                  <c:v>0.90300000000000002</c:v>
                </c:pt>
                <c:pt idx="904">
                  <c:v>0.90400000000000003</c:v>
                </c:pt>
                <c:pt idx="905">
                  <c:v>0.90500000000000003</c:v>
                </c:pt>
                <c:pt idx="906">
                  <c:v>0.90600000000000003</c:v>
                </c:pt>
                <c:pt idx="907">
                  <c:v>0.90700000000000003</c:v>
                </c:pt>
                <c:pt idx="908">
                  <c:v>0.90800000000000003</c:v>
                </c:pt>
                <c:pt idx="909">
                  <c:v>0.90900000000000003</c:v>
                </c:pt>
                <c:pt idx="910">
                  <c:v>0.91</c:v>
                </c:pt>
                <c:pt idx="911">
                  <c:v>0.91100000000000003</c:v>
                </c:pt>
                <c:pt idx="912">
                  <c:v>0.91200000000000003</c:v>
                </c:pt>
                <c:pt idx="913">
                  <c:v>0.91300000000000003</c:v>
                </c:pt>
                <c:pt idx="914">
                  <c:v>0.91400000000000003</c:v>
                </c:pt>
                <c:pt idx="915">
                  <c:v>0.91500000000000004</c:v>
                </c:pt>
                <c:pt idx="916">
                  <c:v>0.91600000000000004</c:v>
                </c:pt>
                <c:pt idx="917">
                  <c:v>0.91700000000000004</c:v>
                </c:pt>
                <c:pt idx="918">
                  <c:v>0.91800000000000004</c:v>
                </c:pt>
                <c:pt idx="919">
                  <c:v>0.91900000000000004</c:v>
                </c:pt>
                <c:pt idx="920">
                  <c:v>0.92</c:v>
                </c:pt>
                <c:pt idx="921">
                  <c:v>0.92100000000000004</c:v>
                </c:pt>
                <c:pt idx="922">
                  <c:v>0.92200000000000004</c:v>
                </c:pt>
                <c:pt idx="923">
                  <c:v>0.92300000000000004</c:v>
                </c:pt>
                <c:pt idx="924">
                  <c:v>0.92400000000000004</c:v>
                </c:pt>
                <c:pt idx="925">
                  <c:v>0.92500000000000004</c:v>
                </c:pt>
                <c:pt idx="926">
                  <c:v>0.92600000000000005</c:v>
                </c:pt>
                <c:pt idx="927">
                  <c:v>0.92700000000000005</c:v>
                </c:pt>
                <c:pt idx="928">
                  <c:v>0.92800000000000005</c:v>
                </c:pt>
                <c:pt idx="929">
                  <c:v>0.92900000000000005</c:v>
                </c:pt>
                <c:pt idx="930">
                  <c:v>0.93</c:v>
                </c:pt>
                <c:pt idx="931">
                  <c:v>0.93100000000000005</c:v>
                </c:pt>
                <c:pt idx="932">
                  <c:v>0.93200000000000005</c:v>
                </c:pt>
                <c:pt idx="933">
                  <c:v>0.93300000000000005</c:v>
                </c:pt>
                <c:pt idx="934">
                  <c:v>0.93400000000000005</c:v>
                </c:pt>
                <c:pt idx="935">
                  <c:v>0.93500000000000005</c:v>
                </c:pt>
                <c:pt idx="936">
                  <c:v>0.93600000000000005</c:v>
                </c:pt>
                <c:pt idx="937">
                  <c:v>0.93700000000000006</c:v>
                </c:pt>
                <c:pt idx="938">
                  <c:v>0.93799999999999994</c:v>
                </c:pt>
                <c:pt idx="939">
                  <c:v>0.93899999999999995</c:v>
                </c:pt>
                <c:pt idx="940">
                  <c:v>0.94</c:v>
                </c:pt>
                <c:pt idx="941">
                  <c:v>0.94099999999999995</c:v>
                </c:pt>
                <c:pt idx="942">
                  <c:v>0.94199999999999995</c:v>
                </c:pt>
                <c:pt idx="943">
                  <c:v>0.94299999999999995</c:v>
                </c:pt>
                <c:pt idx="944">
                  <c:v>0.94399999999999995</c:v>
                </c:pt>
                <c:pt idx="945">
                  <c:v>0.94499999999999995</c:v>
                </c:pt>
                <c:pt idx="946">
                  <c:v>0.94599999999999995</c:v>
                </c:pt>
                <c:pt idx="947">
                  <c:v>0.94699999999999995</c:v>
                </c:pt>
                <c:pt idx="948">
                  <c:v>0.94799999999999995</c:v>
                </c:pt>
                <c:pt idx="949">
                  <c:v>0.94899999999999995</c:v>
                </c:pt>
                <c:pt idx="950">
                  <c:v>0.95</c:v>
                </c:pt>
                <c:pt idx="951">
                  <c:v>0.95099999999999996</c:v>
                </c:pt>
                <c:pt idx="952">
                  <c:v>0.95199999999999996</c:v>
                </c:pt>
                <c:pt idx="953">
                  <c:v>0.95299999999999996</c:v>
                </c:pt>
                <c:pt idx="954">
                  <c:v>0.95399999999999996</c:v>
                </c:pt>
                <c:pt idx="955">
                  <c:v>0.95499999999999996</c:v>
                </c:pt>
                <c:pt idx="956">
                  <c:v>0.95599999999999996</c:v>
                </c:pt>
                <c:pt idx="957">
                  <c:v>0.95699999999999996</c:v>
                </c:pt>
                <c:pt idx="958">
                  <c:v>0.95799999999999996</c:v>
                </c:pt>
                <c:pt idx="959">
                  <c:v>0.95899999999999996</c:v>
                </c:pt>
                <c:pt idx="960">
                  <c:v>0.96</c:v>
                </c:pt>
                <c:pt idx="961">
                  <c:v>0.96099999999999997</c:v>
                </c:pt>
                <c:pt idx="962">
                  <c:v>0.96199999999999997</c:v>
                </c:pt>
                <c:pt idx="963">
                  <c:v>0.96299999999999997</c:v>
                </c:pt>
                <c:pt idx="964">
                  <c:v>0.96399999999999997</c:v>
                </c:pt>
                <c:pt idx="965">
                  <c:v>0.96499999999999997</c:v>
                </c:pt>
                <c:pt idx="966">
                  <c:v>0.96599999999999997</c:v>
                </c:pt>
                <c:pt idx="967">
                  <c:v>0.96699999999999997</c:v>
                </c:pt>
                <c:pt idx="968">
                  <c:v>0.96799999999999997</c:v>
                </c:pt>
                <c:pt idx="969">
                  <c:v>0.96899999999999997</c:v>
                </c:pt>
                <c:pt idx="970">
                  <c:v>0.97</c:v>
                </c:pt>
                <c:pt idx="971">
                  <c:v>0.97099999999999997</c:v>
                </c:pt>
                <c:pt idx="972">
                  <c:v>0.97199999999999998</c:v>
                </c:pt>
                <c:pt idx="973">
                  <c:v>0.97299999999999998</c:v>
                </c:pt>
                <c:pt idx="974">
                  <c:v>0.97399999999999998</c:v>
                </c:pt>
                <c:pt idx="975">
                  <c:v>0.97499999999999998</c:v>
                </c:pt>
                <c:pt idx="976">
                  <c:v>0.97599999999999998</c:v>
                </c:pt>
                <c:pt idx="977">
                  <c:v>0.97699999999999998</c:v>
                </c:pt>
                <c:pt idx="978">
                  <c:v>0.97799999999999998</c:v>
                </c:pt>
                <c:pt idx="979">
                  <c:v>0.97899999999999998</c:v>
                </c:pt>
                <c:pt idx="980">
                  <c:v>0.98</c:v>
                </c:pt>
                <c:pt idx="981">
                  <c:v>0.98099999999999998</c:v>
                </c:pt>
                <c:pt idx="982">
                  <c:v>0.98199999999999998</c:v>
                </c:pt>
                <c:pt idx="983">
                  <c:v>0.98299999999999998</c:v>
                </c:pt>
                <c:pt idx="984">
                  <c:v>0.98399999999999999</c:v>
                </c:pt>
                <c:pt idx="985">
                  <c:v>0.98499999999999999</c:v>
                </c:pt>
                <c:pt idx="986">
                  <c:v>0.98599999999999999</c:v>
                </c:pt>
                <c:pt idx="987">
                  <c:v>0.98699999999999999</c:v>
                </c:pt>
                <c:pt idx="988">
                  <c:v>0.98799999999999999</c:v>
                </c:pt>
                <c:pt idx="989">
                  <c:v>0.98899999999999999</c:v>
                </c:pt>
                <c:pt idx="990">
                  <c:v>0.99</c:v>
                </c:pt>
                <c:pt idx="991">
                  <c:v>0.99099999999999999</c:v>
                </c:pt>
                <c:pt idx="992">
                  <c:v>0.99199999999999999</c:v>
                </c:pt>
                <c:pt idx="993">
                  <c:v>0.99299999999999999</c:v>
                </c:pt>
                <c:pt idx="994">
                  <c:v>0.99399999999999999</c:v>
                </c:pt>
                <c:pt idx="995">
                  <c:v>0.995</c:v>
                </c:pt>
                <c:pt idx="996">
                  <c:v>0.996</c:v>
                </c:pt>
                <c:pt idx="997">
                  <c:v>0.997</c:v>
                </c:pt>
                <c:pt idx="998">
                  <c:v>0.998</c:v>
                </c:pt>
                <c:pt idx="999">
                  <c:v>0.999</c:v>
                </c:pt>
                <c:pt idx="1000" formatCode="0.0000">
                  <c:v>1</c:v>
                </c:pt>
              </c:numCache>
            </c:numRef>
          </c:xVal>
          <c:yVal>
            <c:numRef>
              <c:f>APropertiesDimless!$AA$7:$AA$1007</c:f>
              <c:numCache>
                <c:formatCode>0.0000</c:formatCode>
                <c:ptCount val="1001"/>
                <c:pt idx="1">
                  <c:v>1.2462345839074022E-4</c:v>
                </c:pt>
                <c:pt idx="2">
                  <c:v>3.524921780269539E-4</c:v>
                </c:pt>
                <c:pt idx="3">
                  <c:v>6.4757647665012255E-4</c:v>
                </c:pt>
                <c:pt idx="4">
                  <c:v>9.9701997921943192E-4</c:v>
                </c:pt>
                <c:pt idx="5">
                  <c:v>1.3933928333106226E-3</c:v>
                </c:pt>
                <c:pt idx="6">
                  <c:v>1.8316822349616669E-3</c:v>
                </c:pt>
                <c:pt idx="7">
                  <c:v>2.3082083592935506E-3</c:v>
                </c:pt>
                <c:pt idx="8">
                  <c:v>2.8201202152226485E-3</c:v>
                </c:pt>
                <c:pt idx="9">
                  <c:v>3.3651241938982275E-3</c:v>
                </c:pt>
                <c:pt idx="10">
                  <c:v>3.9413229702911935E-3</c:v>
                </c:pt>
                <c:pt idx="11">
                  <c:v>4.5471129654054429E-3</c:v>
                </c:pt>
                <c:pt idx="12">
                  <c:v>5.1811155295816451E-3</c:v>
                </c:pt>
                <c:pt idx="13">
                  <c:v>5.8421287935320962E-3</c:v>
                </c:pt>
                <c:pt idx="14">
                  <c:v>6.5290928277218132E-3</c:v>
                </c:pt>
                <c:pt idx="15">
                  <c:v>7.2410637220183659E-3</c:v>
                </c:pt>
                <c:pt idx="16">
                  <c:v>7.9771938467645773E-3</c:v>
                </c:pt>
                <c:pt idx="17">
                  <c:v>8.7367165193904615E-3</c:v>
                </c:pt>
                <c:pt idx="18">
                  <c:v>9.5189338872652615E-3</c:v>
                </c:pt>
                <c:pt idx="19">
                  <c:v>1.0323207207937089E-2</c:v>
                </c:pt>
                <c:pt idx="20">
                  <c:v>1.1148948949205378E-2</c:v>
                </c:pt>
                <c:pt idx="21">
                  <c:v>1.1995616292980087E-2</c:v>
                </c:pt>
                <c:pt idx="22">
                  <c:v>1.2862705737564392E-2</c:v>
                </c:pt>
                <c:pt idx="23">
                  <c:v>1.3749748570470399E-2</c:v>
                </c:pt>
                <c:pt idx="24">
                  <c:v>1.4656307039144993E-2</c:v>
                </c:pt>
                <c:pt idx="25">
                  <c:v>1.5581971087066193E-2</c:v>
                </c:pt>
                <c:pt idx="26">
                  <c:v>1.6526355552197333E-2</c:v>
                </c:pt>
                <c:pt idx="27">
                  <c:v>1.7489097746842472E-2</c:v>
                </c:pt>
                <c:pt idx="28">
                  <c:v>1.84698553546268E-2</c:v>
                </c:pt>
                <c:pt idx="29">
                  <c:v>1.9468304593091765E-2</c:v>
                </c:pt>
                <c:pt idx="30">
                  <c:v>2.0484138600261062E-2</c:v>
                </c:pt>
                <c:pt idx="31">
                  <c:v>2.1517066011258468E-2</c:v>
                </c:pt>
                <c:pt idx="32">
                  <c:v>2.2566809697119355E-2</c:v>
                </c:pt>
                <c:pt idx="33">
                  <c:v>2.3633105642783824E-2</c:v>
                </c:pt>
                <c:pt idx="34">
                  <c:v>2.4715701945121689E-2</c:v>
                </c:pt>
                <c:pt idx="35">
                  <c:v>2.5814357914967223E-2</c:v>
                </c:pt>
                <c:pt idx="36">
                  <c:v>2.6928843269683252E-2</c:v>
                </c:pt>
                <c:pt idx="37">
                  <c:v>2.8058937404841403E-2</c:v>
                </c:pt>
                <c:pt idx="38">
                  <c:v>2.9204428735331342E-2</c:v>
                </c:pt>
                <c:pt idx="39">
                  <c:v>3.0365114097602369E-2</c:v>
                </c:pt>
                <c:pt idx="40">
                  <c:v>3.1540798205946019E-2</c:v>
                </c:pt>
                <c:pt idx="41">
                  <c:v>3.2731293156684917E-2</c:v>
                </c:pt>
                <c:pt idx="42">
                  <c:v>3.3936417974979864E-2</c:v>
                </c:pt>
                <c:pt idx="43">
                  <c:v>3.5155998199657888E-2</c:v>
                </c:pt>
                <c:pt idx="44">
                  <c:v>3.6389865502051519E-2</c:v>
                </c:pt>
                <c:pt idx="45">
                  <c:v>3.7637857335356323E-2</c:v>
                </c:pt>
                <c:pt idx="46">
                  <c:v>3.8899816611426642E-2</c:v>
                </c:pt>
                <c:pt idx="47">
                  <c:v>4.0175591402317815E-2</c:v>
                </c:pt>
                <c:pt idx="48">
                  <c:v>4.1465034664184636E-2</c:v>
                </c:pt>
                <c:pt idx="49">
                  <c:v>4.2768003981431227E-2</c:v>
                </c:pt>
                <c:pt idx="50">
                  <c:v>4.4084361329241123E-2</c:v>
                </c:pt>
                <c:pt idx="51">
                  <c:v>4.5413972852825689E-2</c:v>
                </c:pt>
                <c:pt idx="52">
                  <c:v>4.6756708661904005E-2</c:v>
                </c:pt>
                <c:pt idx="53">
                  <c:v>4.8112442639091708E-2</c:v>
                </c:pt>
                <c:pt idx="54">
                  <c:v>4.9481052261013854E-2</c:v>
                </c:pt>
                <c:pt idx="55">
                  <c:v>5.0862418431068597E-2</c:v>
                </c:pt>
                <c:pt idx="56">
                  <c:v>5.2256425322893742E-2</c:v>
                </c:pt>
                <c:pt idx="57">
                  <c:v>5.366296023366262E-2</c:v>
                </c:pt>
                <c:pt idx="58">
                  <c:v>5.5081913446434198E-2</c:v>
                </c:pt>
                <c:pt idx="59">
                  <c:v>5.6513178100854169E-2</c:v>
                </c:pt>
                <c:pt idx="60">
                  <c:v>5.7956650071556641E-2</c:v>
                </c:pt>
                <c:pt idx="61">
                  <c:v>5.9412227853703196E-2</c:v>
                </c:pt>
                <c:pt idx="62">
                  <c:v>6.0879812455112356E-2</c:v>
                </c:pt>
                <c:pt idx="63">
                  <c:v>6.2359307294509239E-2</c:v>
                </c:pt>
                <c:pt idx="64">
                  <c:v>6.3850618105458862E-2</c:v>
                </c:pt>
                <c:pt idx="65">
                  <c:v>6.535365284557107E-2</c:v>
                </c:pt>
                <c:pt idx="66">
                  <c:v>6.6868321610620868E-2</c:v>
                </c:pt>
                <c:pt idx="67">
                  <c:v>6.8394536553242249E-2</c:v>
                </c:pt>
                <c:pt idx="68">
                  <c:v>6.9932211805887559E-2</c:v>
                </c:pt>
                <c:pt idx="69">
                  <c:v>7.1481263407771958E-2</c:v>
                </c:pt>
                <c:pt idx="70">
                  <c:v>7.3041609235538388E-2</c:v>
                </c:pt>
                <c:pt idx="71">
                  <c:v>7.4613168937404495E-2</c:v>
                </c:pt>
                <c:pt idx="72">
                  <c:v>7.6195863870570424E-2</c:v>
                </c:pt>
                <c:pt idx="73">
                  <c:v>7.7789617041682788E-2</c:v>
                </c:pt>
                <c:pt idx="74">
                  <c:v>7.9394353050164831E-2</c:v>
                </c:pt>
                <c:pt idx="75">
                  <c:v>8.1009998034238098E-2</c:v>
                </c:pt>
                <c:pt idx="76">
                  <c:v>8.2636479619475373E-2</c:v>
                </c:pt>
                <c:pt idx="77">
                  <c:v>8.4273726869731003E-2</c:v>
                </c:pt>
                <c:pt idx="78">
                  <c:v>8.5921670240312858E-2</c:v>
                </c:pt>
                <c:pt idx="79">
                  <c:v>8.7580241533263548E-2</c:v>
                </c:pt>
                <c:pt idx="80">
                  <c:v>8.9249373854630457E-2</c:v>
                </c:pt>
                <c:pt idx="81">
                  <c:v>9.0929001573616247E-2</c:v>
                </c:pt>
                <c:pt idx="82">
                  <c:v>9.2619060283496701E-2</c:v>
                </c:pt>
                <c:pt idx="83">
                  <c:v>9.4319486764220847E-2</c:v>
                </c:pt>
                <c:pt idx="84">
                  <c:v>9.6030218946587767E-2</c:v>
                </c:pt>
                <c:pt idx="85">
                  <c:v>9.7751195877926522E-2</c:v>
                </c:pt>
                <c:pt idx="86">
                  <c:v>9.9482357689193765E-2</c:v>
                </c:pt>
                <c:pt idx="87">
                  <c:v>0.10122364556341823</c:v>
                </c:pt>
                <c:pt idx="88">
                  <c:v>0.10297500170541783</c:v>
                </c:pt>
                <c:pt idx="89">
                  <c:v>0.10473636931272588</c:v>
                </c:pt>
                <c:pt idx="90">
                  <c:v>0.10650769254766863</c:v>
                </c:pt>
                <c:pt idx="91">
                  <c:v>0.10828891651053214</c:v>
                </c:pt>
                <c:pt idx="92">
                  <c:v>0.11007998721376248</c:v>
                </c:pt>
                <c:pt idx="93">
                  <c:v>0.11188085155715802</c:v>
                </c:pt>
                <c:pt idx="94">
                  <c:v>0.11369145730399345</c:v>
                </c:pt>
                <c:pt idx="95">
                  <c:v>0.11551175305804223</c:v>
                </c:pt>
                <c:pt idx="96">
                  <c:v>0.1173416882414431</c:v>
                </c:pt>
                <c:pt idx="97">
                  <c:v>0.11918121307338557</c:v>
                </c:pt>
                <c:pt idx="98">
                  <c:v>0.12103027854955835</c:v>
                </c:pt>
                <c:pt idx="99">
                  <c:v>0.12288883642234388</c:v>
                </c:pt>
                <c:pt idx="100">
                  <c:v>0.12475683918171086</c:v>
                </c:pt>
                <c:pt idx="101">
                  <c:v>0.12663424003678206</c:v>
                </c:pt>
                <c:pt idx="102">
                  <c:v>0.128520992898041</c:v>
                </c:pt>
                <c:pt idx="103">
                  <c:v>0.13041705236015394</c:v>
                </c:pt>
                <c:pt idx="104">
                  <c:v>0.13232237368538147</c:v>
                </c:pt>
                <c:pt idx="105">
                  <c:v>0.13423691278754205</c:v>
                </c:pt>
                <c:pt idx="106">
                  <c:v>0.13616062621652636</c:v>
                </c:pt>
                <c:pt idx="107">
                  <c:v>0.13809347114331089</c:v>
                </c:pt>
                <c:pt idx="108">
                  <c:v>0.14003540534547596</c:v>
                </c:pt>
                <c:pt idx="109">
                  <c:v>0.1419863871931922</c:v>
                </c:pt>
                <c:pt idx="110">
                  <c:v>0.14394637563565452</c:v>
                </c:pt>
                <c:pt idx="111">
                  <c:v>0.14591533018795813</c:v>
                </c:pt>
                <c:pt idx="112">
                  <c:v>0.14789321091838423</c:v>
                </c:pt>
                <c:pt idx="113">
                  <c:v>0.14987997843609013</c:v>
                </c:pt>
                <c:pt idx="114">
                  <c:v>0.15187559387917954</c:v>
                </c:pt>
                <c:pt idx="115">
                  <c:v>0.1538800189031424</c:v>
                </c:pt>
                <c:pt idx="116">
                  <c:v>0.15589321566964934</c:v>
                </c:pt>
                <c:pt idx="117">
                  <c:v>0.15791514683568664</c:v>
                </c:pt>
                <c:pt idx="118">
                  <c:v>0.15994577554301603</c:v>
                </c:pt>
                <c:pt idx="119">
                  <c:v>0.16198506540795318</c:v>
                </c:pt>
                <c:pt idx="120">
                  <c:v>0.16403298051144261</c:v>
                </c:pt>
                <c:pt idx="121">
                  <c:v>0.16608948538943274</c:v>
                </c:pt>
                <c:pt idx="122">
                  <c:v>0.16815454502352195</c:v>
                </c:pt>
                <c:pt idx="123">
                  <c:v>0.1702281248318836</c:v>
                </c:pt>
                <c:pt idx="124">
                  <c:v>0.17231019066044306</c:v>
                </c:pt>
                <c:pt idx="125">
                  <c:v>0.17440070877431266</c:v>
                </c:pt>
                <c:pt idx="126">
                  <c:v>0.17649964584946298</c:v>
                </c:pt>
                <c:pt idx="127">
                  <c:v>0.17860696896463241</c:v>
                </c:pt>
                <c:pt idx="128">
                  <c:v>0.18072264559345572</c:v>
                </c:pt>
                <c:pt idx="129">
                  <c:v>0.18284664359681541</c:v>
                </c:pt>
                <c:pt idx="130">
                  <c:v>0.18497893121539632</c:v>
                </c:pt>
                <c:pt idx="131">
                  <c:v>0.18711947706244894</c:v>
                </c:pt>
                <c:pt idx="132">
                  <c:v>0.18926825011674189</c:v>
                </c:pt>
                <c:pt idx="133">
                  <c:v>0.19142521971570825</c:v>
                </c:pt>
                <c:pt idx="134">
                  <c:v>0.19359035554876827</c:v>
                </c:pt>
                <c:pt idx="135">
                  <c:v>0.19576362765083383</c:v>
                </c:pt>
                <c:pt idx="136">
                  <c:v>0.19794500639597876</c:v>
                </c:pt>
                <c:pt idx="137">
                  <c:v>0.20013446249127573</c:v>
                </c:pt>
                <c:pt idx="138">
                  <c:v>0.20233196697079178</c:v>
                </c:pt>
                <c:pt idx="139">
                  <c:v>0.20453749118973849</c:v>
                </c:pt>
                <c:pt idx="140">
                  <c:v>0.20675100681876846</c:v>
                </c:pt>
                <c:pt idx="141">
                  <c:v>0.20897248583841874</c:v>
                </c:pt>
                <c:pt idx="142">
                  <c:v>0.21120190053369559</c:v>
                </c:pt>
                <c:pt idx="143">
                  <c:v>0.21343922348878552</c:v>
                </c:pt>
                <c:pt idx="144">
                  <c:v>0.21568442758190917</c:v>
                </c:pt>
                <c:pt idx="145">
                  <c:v>0.21793748598029325</c:v>
                </c:pt>
                <c:pt idx="146">
                  <c:v>0.22019837213526861</c:v>
                </c:pt>
                <c:pt idx="147">
                  <c:v>0.22246705977748735</c:v>
                </c:pt>
                <c:pt idx="148">
                  <c:v>0.22474352291225377</c:v>
                </c:pt>
                <c:pt idx="149">
                  <c:v>0.22702773581497071</c:v>
                </c:pt>
                <c:pt idx="150">
                  <c:v>0.22931967302669004</c:v>
                </c:pt>
                <c:pt idx="151">
                  <c:v>0.23161930934977126</c:v>
                </c:pt>
                <c:pt idx="152">
                  <c:v>0.23392661984364249</c:v>
                </c:pt>
                <c:pt idx="153">
                  <c:v>0.2362415798206568</c:v>
                </c:pt>
                <c:pt idx="154">
                  <c:v>0.23856416484205192</c:v>
                </c:pt>
                <c:pt idx="155">
                  <c:v>0.24089435071399409</c:v>
                </c:pt>
                <c:pt idx="156">
                  <c:v>0.24323211348372306</c:v>
                </c:pt>
                <c:pt idx="157">
                  <c:v>0.2455774294357739</c:v>
                </c:pt>
                <c:pt idx="158">
                  <c:v>0.24793027508829574</c:v>
                </c:pt>
                <c:pt idx="159">
                  <c:v>0.25029062718944434</c:v>
                </c:pt>
                <c:pt idx="160">
                  <c:v>0.25265846271386</c:v>
                </c:pt>
                <c:pt idx="161">
                  <c:v>0.25503375885922497</c:v>
                </c:pt>
                <c:pt idx="162">
                  <c:v>0.25741649304289255</c:v>
                </c:pt>
                <c:pt idx="163">
                  <c:v>0.25980664289859712</c:v>
                </c:pt>
                <c:pt idx="164">
                  <c:v>0.26220418627322917</c:v>
                </c:pt>
                <c:pt idx="165">
                  <c:v>0.26460910122368519</c:v>
                </c:pt>
                <c:pt idx="166">
                  <c:v>0.26702136601378568</c:v>
                </c:pt>
                <c:pt idx="167">
                  <c:v>0.26944095911125798</c:v>
                </c:pt>
                <c:pt idx="168">
                  <c:v>0.27186785918478362</c:v>
                </c:pt>
                <c:pt idx="169">
                  <c:v>0.27430204510110939</c:v>
                </c:pt>
                <c:pt idx="170">
                  <c:v>0.27674349592222125</c:v>
                </c:pt>
                <c:pt idx="171">
                  <c:v>0.2791921909025758</c:v>
                </c:pt>
                <c:pt idx="172">
                  <c:v>0.28164810948638963</c:v>
                </c:pt>
                <c:pt idx="173">
                  <c:v>0.28411123130498633</c:v>
                </c:pt>
                <c:pt idx="174">
                  <c:v>0.28658153617419985</c:v>
                </c:pt>
                <c:pt idx="175">
                  <c:v>0.28905900409182617</c:v>
                </c:pt>
                <c:pt idx="176">
                  <c:v>0.29154361523513778</c:v>
                </c:pt>
                <c:pt idx="177">
                  <c:v>0.29403534995843705</c:v>
                </c:pt>
                <c:pt idx="178">
                  <c:v>0.2965341887906664</c:v>
                </c:pt>
                <c:pt idx="179">
                  <c:v>0.29904011243306655</c:v>
                </c:pt>
                <c:pt idx="180">
                  <c:v>0.30155310175688071</c:v>
                </c:pt>
                <c:pt idx="181">
                  <c:v>0.30407313780110412</c:v>
                </c:pt>
                <c:pt idx="182">
                  <c:v>0.3066002017702803</c:v>
                </c:pt>
                <c:pt idx="183">
                  <c:v>0.30913427503234142</c:v>
                </c:pt>
                <c:pt idx="184">
                  <c:v>0.31167533911648854</c:v>
                </c:pt>
                <c:pt idx="185">
                  <c:v>0.31422337571111592</c:v>
                </c:pt>
                <c:pt idx="186">
                  <c:v>0.31677836666177794</c:v>
                </c:pt>
                <c:pt idx="187">
                  <c:v>0.31934029396919034</c:v>
                </c:pt>
                <c:pt idx="188">
                  <c:v>0.32190913978727476</c:v>
                </c:pt>
                <c:pt idx="189">
                  <c:v>0.3244848864212419</c:v>
                </c:pt>
                <c:pt idx="190">
                  <c:v>0.32706751632570641</c:v>
                </c:pt>
                <c:pt idx="191">
                  <c:v>0.32965701210284282</c:v>
                </c:pt>
                <c:pt idx="192">
                  <c:v>0.33225335650057569</c:v>
                </c:pt>
                <c:pt idx="193">
                  <c:v>0.3348565324108031</c:v>
                </c:pt>
                <c:pt idx="194">
                  <c:v>0.33746652286765411</c:v>
                </c:pt>
                <c:pt idx="195">
                  <c:v>0.34008331104577982</c:v>
                </c:pt>
                <c:pt idx="196">
                  <c:v>0.34270688025867752</c:v>
                </c:pt>
                <c:pt idx="197">
                  <c:v>0.34533721395704231</c:v>
                </c:pt>
                <c:pt idx="198">
                  <c:v>0.34797429572715471</c:v>
                </c:pt>
                <c:pt idx="199">
                  <c:v>0.35061810928929488</c:v>
                </c:pt>
                <c:pt idx="200">
                  <c:v>0.3532686384961875</c:v>
                </c:pt>
                <c:pt idx="201">
                  <c:v>0.35592586733147286</c:v>
                </c:pt>
                <c:pt idx="202">
                  <c:v>0.35858977990821206</c:v>
                </c:pt>
                <c:pt idx="203">
                  <c:v>0.36126036046741378</c:v>
                </c:pt>
                <c:pt idx="204">
                  <c:v>0.36393759337658915</c:v>
                </c:pt>
                <c:pt idx="205">
                  <c:v>0.36662146312833599</c:v>
                </c:pt>
                <c:pt idx="206">
                  <c:v>0.36931195433894398</c:v>
                </c:pt>
                <c:pt idx="207">
                  <c:v>0.37200905174702997</c:v>
                </c:pt>
                <c:pt idx="208">
                  <c:v>0.37471274021219497</c:v>
                </c:pt>
                <c:pt idx="209">
                  <c:v>0.37742300471370527</c:v>
                </c:pt>
                <c:pt idx="210">
                  <c:v>0.38013983034919752</c:v>
                </c:pt>
                <c:pt idx="211">
                  <c:v>0.38286320233340904</c:v>
                </c:pt>
                <c:pt idx="212">
                  <c:v>0.38559310599692831</c:v>
                </c:pt>
                <c:pt idx="213">
                  <c:v>0.38832952678496657</c:v>
                </c:pt>
                <c:pt idx="214">
                  <c:v>0.39107245025615589</c:v>
                </c:pt>
                <c:pt idx="215">
                  <c:v>0.393821862081362</c:v>
                </c:pt>
                <c:pt idx="216">
                  <c:v>0.39657774804252544</c:v>
                </c:pt>
                <c:pt idx="217">
                  <c:v>0.39934009403151555</c:v>
                </c:pt>
                <c:pt idx="218">
                  <c:v>0.40210888604901118</c:v>
                </c:pt>
                <c:pt idx="219">
                  <c:v>0.40488411020339565</c:v>
                </c:pt>
                <c:pt idx="220">
                  <c:v>0.40766575270967464</c:v>
                </c:pt>
                <c:pt idx="221">
                  <c:v>0.41045379988841124</c:v>
                </c:pt>
                <c:pt idx="222">
                  <c:v>0.41324823816467882</c:v>
                </c:pt>
                <c:pt idx="223">
                  <c:v>0.41604905406703518</c:v>
                </c:pt>
                <c:pt idx="224">
                  <c:v>0.41885623422650875</c:v>
                </c:pt>
                <c:pt idx="225">
                  <c:v>0.42166976537560896</c:v>
                </c:pt>
                <c:pt idx="226">
                  <c:v>0.42448963434735015</c:v>
                </c:pt>
                <c:pt idx="227">
                  <c:v>0.42731582807428914</c:v>
                </c:pt>
                <c:pt idx="228">
                  <c:v>0.43014833358758697</c:v>
                </c:pt>
                <c:pt idx="229">
                  <c:v>0.43298713801608035</c:v>
                </c:pt>
                <c:pt idx="230">
                  <c:v>0.43583222858537035</c:v>
                </c:pt>
                <c:pt idx="231">
                  <c:v>0.4386835926169278</c:v>
                </c:pt>
                <c:pt idx="232">
                  <c:v>0.44154121752721509</c:v>
                </c:pt>
                <c:pt idx="233">
                  <c:v>0.44440509082681806</c:v>
                </c:pt>
                <c:pt idx="234">
                  <c:v>0.44727520011959876</c:v>
                </c:pt>
                <c:pt idx="235">
                  <c:v>0.45015153310185707</c:v>
                </c:pt>
                <c:pt idx="236">
                  <c:v>0.45303407756151026</c:v>
                </c:pt>
                <c:pt idx="237">
                  <c:v>0.45592282137728651</c:v>
                </c:pt>
                <c:pt idx="238">
                  <c:v>0.45881775251792839</c:v>
                </c:pt>
                <c:pt idx="239">
                  <c:v>0.4617188590414118</c:v>
                </c:pt>
                <c:pt idx="240">
                  <c:v>0.46462612909418088</c:v>
                </c:pt>
                <c:pt idx="241">
                  <c:v>0.46753955091039318</c:v>
                </c:pt>
                <c:pt idx="242">
                  <c:v>0.47045911281117492</c:v>
                </c:pt>
                <c:pt idx="243">
                  <c:v>0.47338480320389315</c:v>
                </c:pt>
                <c:pt idx="244">
                  <c:v>0.47631661058144054</c:v>
                </c:pt>
                <c:pt idx="245">
                  <c:v>0.47925452352152548</c:v>
                </c:pt>
                <c:pt idx="246">
                  <c:v>0.48219853068598478</c:v>
                </c:pt>
                <c:pt idx="247">
                  <c:v>0.48514862082009719</c:v>
                </c:pt>
                <c:pt idx="248">
                  <c:v>0.48810478275191499</c:v>
                </c:pt>
                <c:pt idx="249">
                  <c:v>0.49106700539160592</c:v>
                </c:pt>
                <c:pt idx="250">
                  <c:v>0.49403527773080297</c:v>
                </c:pt>
                <c:pt idx="251">
                  <c:v>0.49700958884197105</c:v>
                </c:pt>
                <c:pt idx="252">
                  <c:v>0.49998992787777824</c:v>
                </c:pt>
                <c:pt idx="253">
                  <c:v>0.50297628407047834</c:v>
                </c:pt>
                <c:pt idx="254">
                  <c:v>0.5059686467313107</c:v>
                </c:pt>
                <c:pt idx="255">
                  <c:v>0.50896700524990057</c:v>
                </c:pt>
                <c:pt idx="256">
                  <c:v>0.51197134909367648</c:v>
                </c:pt>
                <c:pt idx="257">
                  <c:v>0.51498166780729238</c:v>
                </c:pt>
                <c:pt idx="258">
                  <c:v>0.51799795101206703</c:v>
                </c:pt>
                <c:pt idx="259">
                  <c:v>0.52102018840542219</c:v>
                </c:pt>
                <c:pt idx="260">
                  <c:v>0.52404836976033919</c:v>
                </c:pt>
                <c:pt idx="261">
                  <c:v>0.52708248492482246</c:v>
                </c:pt>
                <c:pt idx="262">
                  <c:v>0.53012252382136926</c:v>
                </c:pt>
                <c:pt idx="263">
                  <c:v>0.53316847644645249</c:v>
                </c:pt>
                <c:pt idx="264">
                  <c:v>0.53622033287001047</c:v>
                </c:pt>
                <c:pt idx="265">
                  <c:v>0.53927808323494097</c:v>
                </c:pt>
                <c:pt idx="266">
                  <c:v>0.54234171775661566</c:v>
                </c:pt>
                <c:pt idx="267">
                  <c:v>0.54541122672238829</c:v>
                </c:pt>
                <c:pt idx="268">
                  <c:v>0.54848660049112508</c:v>
                </c:pt>
                <c:pt idx="269">
                  <c:v>0.55156782949273087</c:v>
                </c:pt>
                <c:pt idx="270">
                  <c:v>0.55465490422769259</c:v>
                </c:pt>
                <c:pt idx="271">
                  <c:v>0.5577478152666292</c:v>
                </c:pt>
                <c:pt idx="272">
                  <c:v>0.56084655324984145</c:v>
                </c:pt>
                <c:pt idx="273">
                  <c:v>0.56395110888688194</c:v>
                </c:pt>
                <c:pt idx="274">
                  <c:v>0.56706147295612275</c:v>
                </c:pt>
                <c:pt idx="275">
                  <c:v>0.57017763630433593</c:v>
                </c:pt>
                <c:pt idx="276">
                  <c:v>0.57329958984627982</c:v>
                </c:pt>
                <c:pt idx="277">
                  <c:v>0.57642732456429069</c:v>
                </c:pt>
                <c:pt idx="278">
                  <c:v>0.57956083150788762</c:v>
                </c:pt>
                <c:pt idx="279">
                  <c:v>0.58270010179337706</c:v>
                </c:pt>
                <c:pt idx="280">
                  <c:v>0.58584512660346744</c:v>
                </c:pt>
                <c:pt idx="281">
                  <c:v>0.58899589718689638</c:v>
                </c:pt>
                <c:pt idx="282">
                  <c:v>0.59215240485805332</c:v>
                </c:pt>
                <c:pt idx="283">
                  <c:v>0.59531464099661779</c:v>
                </c:pt>
                <c:pt idx="284">
                  <c:v>0.59848259704720275</c:v>
                </c:pt>
                <c:pt idx="285">
                  <c:v>0.60165626451900234</c:v>
                </c:pt>
                <c:pt idx="286">
                  <c:v>0.60483563498544624</c:v>
                </c:pt>
                <c:pt idx="287">
                  <c:v>0.60802070008386389</c:v>
                </c:pt>
                <c:pt idx="288">
                  <c:v>0.61121145151515099</c:v>
                </c:pt>
                <c:pt idx="289">
                  <c:v>0.61440788104344413</c:v>
                </c:pt>
                <c:pt idx="290">
                  <c:v>0.61760998049580196</c:v>
                </c:pt>
                <c:pt idx="291">
                  <c:v>0.62081774176189108</c:v>
                </c:pt>
                <c:pt idx="292">
                  <c:v>0.62403115679367915</c:v>
                </c:pt>
                <c:pt idx="293">
                  <c:v>0.62725021760513577</c:v>
                </c:pt>
                <c:pt idx="294">
                  <c:v>0.63047491627193242</c:v>
                </c:pt>
                <c:pt idx="295">
                  <c:v>0.63370524493115665</c:v>
                </c:pt>
                <c:pt idx="296">
                  <c:v>0.63694119578102815</c:v>
                </c:pt>
                <c:pt idx="297">
                  <c:v>0.64018276108061956</c:v>
                </c:pt>
                <c:pt idx="298">
                  <c:v>0.64342993314958241</c:v>
                </c:pt>
                <c:pt idx="299">
                  <c:v>0.64668270436788544</c:v>
                </c:pt>
                <c:pt idx="300">
                  <c:v>0.64994106717554823</c:v>
                </c:pt>
                <c:pt idx="301">
                  <c:v>0.65320501407238518</c:v>
                </c:pt>
                <c:pt idx="302">
                  <c:v>0.65647453761776109</c:v>
                </c:pt>
                <c:pt idx="303">
                  <c:v>0.65974963043033885</c:v>
                </c:pt>
                <c:pt idx="304">
                  <c:v>0.6630302851878439</c:v>
                </c:pt>
                <c:pt idx="305">
                  <c:v>0.66631649462682618</c:v>
                </c:pt>
                <c:pt idx="306">
                  <c:v>0.66960825154243464</c:v>
                </c:pt>
                <c:pt idx="307">
                  <c:v>0.67290554878818987</c:v>
                </c:pt>
                <c:pt idx="308">
                  <c:v>0.67620837927576583</c:v>
                </c:pt>
                <c:pt idx="309">
                  <c:v>0.67951673597477547</c:v>
                </c:pt>
                <c:pt idx="310">
                  <c:v>0.68283061191256211</c:v>
                </c:pt>
                <c:pt idx="311">
                  <c:v>0.68615000017399308</c:v>
                </c:pt>
                <c:pt idx="312">
                  <c:v>0.6894748939012616</c:v>
                </c:pt>
                <c:pt idx="313">
                  <c:v>0.69280528629369298</c:v>
                </c:pt>
                <c:pt idx="314">
                  <c:v>0.69614117060755398</c:v>
                </c:pt>
                <c:pt idx="315">
                  <c:v>0.69948254015586442</c:v>
                </c:pt>
                <c:pt idx="316">
                  <c:v>0.70282938830822317</c:v>
                </c:pt>
                <c:pt idx="317">
                  <c:v>0.70618170849062656</c:v>
                </c:pt>
                <c:pt idx="318">
                  <c:v>0.70953949418530038</c:v>
                </c:pt>
                <c:pt idx="319">
                  <c:v>0.71290273893053102</c:v>
                </c:pt>
                <c:pt idx="320">
                  <c:v>0.71627143632050749</c:v>
                </c:pt>
                <c:pt idx="321">
                  <c:v>0.71964558000515721</c:v>
                </c:pt>
                <c:pt idx="322">
                  <c:v>0.72302516369000036</c:v>
                </c:pt>
                <c:pt idx="323">
                  <c:v>0.72641018113599631</c:v>
                </c:pt>
                <c:pt idx="324">
                  <c:v>0.72980062615940089</c:v>
                </c:pt>
                <c:pt idx="325">
                  <c:v>0.73319649263162423</c:v>
                </c:pt>
                <c:pt idx="326">
                  <c:v>0.73659777447910191</c:v>
                </c:pt>
                <c:pt idx="327">
                  <c:v>0.74000446568315426</c:v>
                </c:pt>
                <c:pt idx="328">
                  <c:v>0.74341656027986858</c:v>
                </c:pt>
                <c:pt idx="329">
                  <c:v>0.74683405235996947</c:v>
                </c:pt>
                <c:pt idx="330">
                  <c:v>0.75025693606870225</c:v>
                </c:pt>
                <c:pt idx="331">
                  <c:v>0.75368520560572316</c:v>
                </c:pt>
                <c:pt idx="332">
                  <c:v>0.75711885522498046</c:v>
                </c:pt>
                <c:pt idx="333">
                  <c:v>0.76055787923461771</c:v>
                </c:pt>
                <c:pt idx="334">
                  <c:v>0.76400227199686432</c:v>
                </c:pt>
                <c:pt idx="335">
                  <c:v>0.76745202792794265</c:v>
                </c:pt>
                <c:pt idx="336">
                  <c:v>0.77090714149797079</c:v>
                </c:pt>
                <c:pt idx="337">
                  <c:v>0.7743676072308745</c:v>
                </c:pt>
                <c:pt idx="338">
                  <c:v>0.77783341970430409</c:v>
                </c:pt>
                <c:pt idx="339">
                  <c:v>0.78130457354954597</c:v>
                </c:pt>
                <c:pt idx="340">
                  <c:v>0.78478106345145138</c:v>
                </c:pt>
                <c:pt idx="341">
                  <c:v>0.78826288414835743</c:v>
                </c:pt>
                <c:pt idx="342">
                  <c:v>0.79175003043202297</c:v>
                </c:pt>
                <c:pt idx="343">
                  <c:v>0.79524249714755502</c:v>
                </c:pt>
                <c:pt idx="344">
                  <c:v>0.79874027919335322</c:v>
                </c:pt>
                <c:pt idx="345">
                  <c:v>0.80224337152104885</c:v>
                </c:pt>
                <c:pt idx="346">
                  <c:v>0.80575176913545066</c:v>
                </c:pt>
                <c:pt idx="347">
                  <c:v>0.80926546709449343</c:v>
                </c:pt>
                <c:pt idx="348">
                  <c:v>0.81278446050919162</c:v>
                </c:pt>
                <c:pt idx="349">
                  <c:v>0.81630874454359836</c:v>
                </c:pt>
                <c:pt idx="350">
                  <c:v>0.81983831441476296</c:v>
                </c:pt>
                <c:pt idx="351">
                  <c:v>0.82337316539269689</c:v>
                </c:pt>
                <c:pt idx="352">
                  <c:v>0.82691329280034531</c:v>
                </c:pt>
                <c:pt idx="353">
                  <c:v>0.83045869201355182</c:v>
                </c:pt>
                <c:pt idx="354">
                  <c:v>0.83400935846104196</c:v>
                </c:pt>
                <c:pt idx="355">
                  <c:v>0.83756528762439775</c:v>
                </c:pt>
                <c:pt idx="356">
                  <c:v>0.84112647503804261</c:v>
                </c:pt>
                <c:pt idx="357">
                  <c:v>0.84469291628922927</c:v>
                </c:pt>
                <c:pt idx="358">
                  <c:v>0.84826460701802886</c:v>
                </c:pt>
                <c:pt idx="359">
                  <c:v>0.85184154291732617</c:v>
                </c:pt>
                <c:pt idx="360">
                  <c:v>0.85542371973281717</c:v>
                </c:pt>
                <c:pt idx="361">
                  <c:v>0.8590111332630106</c:v>
                </c:pt>
                <c:pt idx="362">
                  <c:v>0.8626037793592336</c:v>
                </c:pt>
                <c:pt idx="363">
                  <c:v>0.86620165392564175</c:v>
                </c:pt>
                <c:pt idx="364">
                  <c:v>0.86980475291922821</c:v>
                </c:pt>
                <c:pt idx="365">
                  <c:v>0.87341307234984444</c:v>
                </c:pt>
                <c:pt idx="366">
                  <c:v>0.87702660828021772</c:v>
                </c:pt>
                <c:pt idx="367">
                  <c:v>0.88064535682597511</c:v>
                </c:pt>
                <c:pt idx="368">
                  <c:v>0.88426931415566901</c:v>
                </c:pt>
                <c:pt idx="369">
                  <c:v>0.88789847649081222</c:v>
                </c:pt>
                <c:pt idx="370">
                  <c:v>0.89153284010590705</c:v>
                </c:pt>
                <c:pt idx="371">
                  <c:v>0.89517240132848608</c:v>
                </c:pt>
                <c:pt idx="372">
                  <c:v>0.89881715653915617</c:v>
                </c:pt>
                <c:pt idx="373">
                  <c:v>0.90246710217163917</c:v>
                </c:pt>
                <c:pt idx="374">
                  <c:v>0.90612223471282161</c:v>
                </c:pt>
                <c:pt idx="375">
                  <c:v>0.90978255070281122</c:v>
                </c:pt>
                <c:pt idx="376">
                  <c:v>0.91344804673498914</c:v>
                </c:pt>
                <c:pt idx="377">
                  <c:v>0.9171187194560686</c:v>
                </c:pt>
                <c:pt idx="378">
                  <c:v>0.92079456556616335</c:v>
                </c:pt>
                <c:pt idx="379">
                  <c:v>0.92447558181885103</c:v>
                </c:pt>
                <c:pt idx="380">
                  <c:v>0.92816176502124137</c:v>
                </c:pt>
                <c:pt idx="381">
                  <c:v>0.93185311203405663</c:v>
                </c:pt>
                <c:pt idx="382">
                  <c:v>0.93554961977170559</c:v>
                </c:pt>
                <c:pt idx="383">
                  <c:v>0.93925128520236345</c:v>
                </c:pt>
                <c:pt idx="384">
                  <c:v>0.9429581053480619</c:v>
                </c:pt>
                <c:pt idx="385">
                  <c:v>0.94667007728477226</c:v>
                </c:pt>
                <c:pt idx="386">
                  <c:v>0.95038719814250228</c:v>
                </c:pt>
                <c:pt idx="387">
                  <c:v>0.95410946510538819</c:v>
                </c:pt>
                <c:pt idx="388">
                  <c:v>0.95783687541180051</c:v>
                </c:pt>
                <c:pt idx="389">
                  <c:v>0.96156942635443976</c:v>
                </c:pt>
                <c:pt idx="390">
                  <c:v>0.96530711528044721</c:v>
                </c:pt>
                <c:pt idx="391">
                  <c:v>0.96904993959151864</c:v>
                </c:pt>
                <c:pt idx="392">
                  <c:v>0.97279789674401207</c:v>
                </c:pt>
                <c:pt idx="393">
                  <c:v>0.97655098424907272</c:v>
                </c:pt>
                <c:pt idx="394">
                  <c:v>0.98030919967274777</c:v>
                </c:pt>
                <c:pt idx="395">
                  <c:v>0.98407254063611838</c:v>
                </c:pt>
                <c:pt idx="396">
                  <c:v>0.98784100481542503</c:v>
                </c:pt>
                <c:pt idx="397">
                  <c:v>0.99161458994220253</c:v>
                </c:pt>
                <c:pt idx="398">
                  <c:v>0.99539329380341279</c:v>
                </c:pt>
                <c:pt idx="399">
                  <c:v>0.99917711424159361</c:v>
                </c:pt>
                <c:pt idx="400">
                  <c:v>1.0029660491549923</c:v>
                </c:pt>
                <c:pt idx="401">
                  <c:v>1.0067600964977212</c:v>
                </c:pt>
                <c:pt idx="402">
                  <c:v>1.0105592542799098</c:v>
                </c:pt>
                <c:pt idx="403">
                  <c:v>1.0143635205678543</c:v>
                </c:pt>
                <c:pt idx="404">
                  <c:v>1.0181728934841818</c:v>
                </c:pt>
                <c:pt idx="405">
                  <c:v>1.0219873712080147</c:v>
                </c:pt>
                <c:pt idx="406">
                  <c:v>1.0258069519751341</c:v>
                </c:pt>
                <c:pt idx="407">
                  <c:v>1.0296316340781528</c:v>
                </c:pt>
                <c:pt idx="408">
                  <c:v>1.0334614158666913</c:v>
                </c:pt>
                <c:pt idx="409">
                  <c:v>1.0372962957475562</c:v>
                </c:pt>
                <c:pt idx="410">
                  <c:v>1.0411362721849193</c:v>
                </c:pt>
                <c:pt idx="411">
                  <c:v>1.0449813437005131</c:v>
                </c:pt>
                <c:pt idx="412">
                  <c:v>1.04883150887381</c:v>
                </c:pt>
                <c:pt idx="413">
                  <c:v>1.0526867663422281</c:v>
                </c:pt>
                <c:pt idx="414">
                  <c:v>1.0565471148013226</c:v>
                </c:pt>
                <c:pt idx="415">
                  <c:v>1.0604125530049924</c:v>
                </c:pt>
                <c:pt idx="416">
                  <c:v>1.0642830797656835</c:v>
                </c:pt>
                <c:pt idx="417">
                  <c:v>1.0681586939546059</c:v>
                </c:pt>
                <c:pt idx="418">
                  <c:v>1.0720393945019406</c:v>
                </c:pt>
                <c:pt idx="419">
                  <c:v>1.0759251803970673</c:v>
                </c:pt>
                <c:pt idx="420">
                  <c:v>1.0798160506887795</c:v>
                </c:pt>
                <c:pt idx="421">
                  <c:v>1.0837120044855182</c:v>
                </c:pt>
                <c:pt idx="422">
                  <c:v>1.0876130409556006</c:v>
                </c:pt>
                <c:pt idx="423">
                  <c:v>1.0915191593274576</c:v>
                </c:pt>
                <c:pt idx="424">
                  <c:v>1.0954303588898702</c:v>
                </c:pt>
                <c:pt idx="425">
                  <c:v>1.0993466389922213</c:v>
                </c:pt>
                <c:pt idx="426">
                  <c:v>1.1032679990447356</c:v>
                </c:pt>
                <c:pt idx="427">
                  <c:v>1.1071944385187393</c:v>
                </c:pt>
                <c:pt idx="428">
                  <c:v>1.1111259569469134</c:v>
                </c:pt>
                <c:pt idx="429">
                  <c:v>1.1150625539235595</c:v>
                </c:pt>
                <c:pt idx="430">
                  <c:v>1.1190042291048605</c:v>
                </c:pt>
                <c:pt idx="431">
                  <c:v>1.1229509822091561</c:v>
                </c:pt>
                <c:pt idx="432">
                  <c:v>1.1269028130172172</c:v>
                </c:pt>
                <c:pt idx="433">
                  <c:v>1.1308597213725222</c:v>
                </c:pt>
                <c:pt idx="434">
                  <c:v>1.1348217071815434</c:v>
                </c:pt>
                <c:pt idx="435">
                  <c:v>1.1387887704140396</c:v>
                </c:pt>
                <c:pt idx="436">
                  <c:v>1.1427609111033405</c:v>
                </c:pt>
                <c:pt idx="437">
                  <c:v>1.1467381293466514</c:v>
                </c:pt>
                <c:pt idx="438">
                  <c:v>1.1507204253053569</c:v>
                </c:pt>
                <c:pt idx="439">
                  <c:v>1.1547077992053218</c:v>
                </c:pt>
                <c:pt idx="440">
                  <c:v>1.1587002513372093</c:v>
                </c:pt>
                <c:pt idx="441">
                  <c:v>1.1626977820567932</c:v>
                </c:pt>
                <c:pt idx="442">
                  <c:v>1.1667003917852845</c:v>
                </c:pt>
                <c:pt idx="443">
                  <c:v>1.1707080810096562</c:v>
                </c:pt>
                <c:pt idx="444">
                  <c:v>1.1747208502829682</c:v>
                </c:pt>
                <c:pt idx="445">
                  <c:v>1.1787387002247154</c:v>
                </c:pt>
                <c:pt idx="446">
                  <c:v>1.1827616315211613</c:v>
                </c:pt>
                <c:pt idx="447">
                  <c:v>1.186789644925683</c:v>
                </c:pt>
                <c:pt idx="448">
                  <c:v>1.1908227412591339</c:v>
                </c:pt>
                <c:pt idx="449">
                  <c:v>1.1948609214101833</c:v>
                </c:pt>
                <c:pt idx="450">
                  <c:v>1.1989041863356924</c:v>
                </c:pt>
                <c:pt idx="451">
                  <c:v>1.2029525370610725</c:v>
                </c:pt>
                <c:pt idx="452">
                  <c:v>1.2070059746806647</c:v>
                </c:pt>
                <c:pt idx="453">
                  <c:v>1.2110645003581084</c:v>
                </c:pt>
                <c:pt idx="454">
                  <c:v>1.2151281153267339</c:v>
                </c:pt>
                <c:pt idx="455">
                  <c:v>1.2191968208899382</c:v>
                </c:pt>
                <c:pt idx="456">
                  <c:v>1.2232706184215949</c:v>
                </c:pt>
                <c:pt idx="457">
                  <c:v>1.2273495093664357</c:v>
                </c:pt>
                <c:pt idx="458">
                  <c:v>1.2314334952404671</c:v>
                </c:pt>
                <c:pt idx="459">
                  <c:v>1.2355225776313781</c:v>
                </c:pt>
                <c:pt idx="460">
                  <c:v>1.2396167581989519</c:v>
                </c:pt>
                <c:pt idx="461">
                  <c:v>1.2437160386754895</c:v>
                </c:pt>
                <c:pt idx="462">
                  <c:v>1.24782042086624</c:v>
                </c:pt>
                <c:pt idx="463">
                  <c:v>1.2519299066498282</c:v>
                </c:pt>
                <c:pt idx="464">
                  <c:v>1.2560444979786987</c:v>
                </c:pt>
                <c:pt idx="465">
                  <c:v>1.2601641968795585</c:v>
                </c:pt>
                <c:pt idx="466">
                  <c:v>1.2642890054538192</c:v>
                </c:pt>
                <c:pt idx="467">
                  <c:v>1.268418925878072</c:v>
                </c:pt>
                <c:pt idx="468">
                  <c:v>1.2725539604045328</c:v>
                </c:pt>
                <c:pt idx="469">
                  <c:v>1.2766941113615222</c:v>
                </c:pt>
                <c:pt idx="470">
                  <c:v>1.2808393811539329</c:v>
                </c:pt>
                <c:pt idx="471">
                  <c:v>1.2849897722637167</c:v>
                </c:pt>
                <c:pt idx="472">
                  <c:v>1.2891452872503715</c:v>
                </c:pt>
                <c:pt idx="473">
                  <c:v>1.2933059287514304</c:v>
                </c:pt>
                <c:pt idx="474">
                  <c:v>1.2974716994829647</c:v>
                </c:pt>
                <c:pt idx="475">
                  <c:v>1.301642602240096</c:v>
                </c:pt>
                <c:pt idx="476">
                  <c:v>1.3058186398975009</c:v>
                </c:pt>
                <c:pt idx="477">
                  <c:v>1.309999815409939</c:v>
                </c:pt>
                <c:pt idx="478">
                  <c:v>1.314186131812773</c:v>
                </c:pt>
                <c:pt idx="479">
                  <c:v>1.3183775922225076</c:v>
                </c:pt>
                <c:pt idx="480">
                  <c:v>1.3225741998373264</c:v>
                </c:pt>
                <c:pt idx="481">
                  <c:v>1.326775957937645</c:v>
                </c:pt>
                <c:pt idx="482">
                  <c:v>1.3309828698866546</c:v>
                </c:pt>
                <c:pt idx="483">
                  <c:v>1.3351949391308935</c:v>
                </c:pt>
                <c:pt idx="484">
                  <c:v>1.3394121692008163</c:v>
                </c:pt>
                <c:pt idx="485">
                  <c:v>1.3436345637113605</c:v>
                </c:pt>
                <c:pt idx="486">
                  <c:v>1.3478621263625343</c:v>
                </c:pt>
                <c:pt idx="487">
                  <c:v>1.3520948609400139</c:v>
                </c:pt>
                <c:pt idx="488">
                  <c:v>1.3563327713157332</c:v>
                </c:pt>
                <c:pt idx="489">
                  <c:v>1.3605758614484857</c:v>
                </c:pt>
                <c:pt idx="490">
                  <c:v>1.3648241353845532</c:v>
                </c:pt>
                <c:pt idx="491">
                  <c:v>1.3690775972583118</c:v>
                </c:pt>
                <c:pt idx="492">
                  <c:v>1.3733362512928693</c:v>
                </c:pt>
                <c:pt idx="493">
                  <c:v>1.3776001018006949</c:v>
                </c:pt>
                <c:pt idx="494">
                  <c:v>1.3818691531842695</c:v>
                </c:pt>
                <c:pt idx="495">
                  <c:v>1.3861434099367418</c:v>
                </c:pt>
                <c:pt idx="496">
                  <c:v>1.3904228766425704</c:v>
                </c:pt>
                <c:pt idx="497">
                  <c:v>1.3947075579782215</c:v>
                </c:pt>
                <c:pt idx="498">
                  <c:v>1.3989974587128207</c:v>
                </c:pt>
                <c:pt idx="499">
                  <c:v>1.4032925837088559</c:v>
                </c:pt>
                <c:pt idx="500">
                  <c:v>1.407592937922862</c:v>
                </c:pt>
                <c:pt idx="501">
                  <c:v>1.4118985264061268</c:v>
                </c:pt>
                <c:pt idx="502">
                  <c:v>1.4162093543054046</c:v>
                </c:pt>
                <c:pt idx="503">
                  <c:v>1.4205254268636338</c:v>
                </c:pt>
                <c:pt idx="504">
                  <c:v>1.4248467494206738</c:v>
                </c:pt>
                <c:pt idx="505">
                  <c:v>1.4291733274140301</c:v>
                </c:pt>
                <c:pt idx="506">
                  <c:v>1.4335051663796161</c:v>
                </c:pt>
                <c:pt idx="507">
                  <c:v>1.4378422719525004</c:v>
                </c:pt>
                <c:pt idx="508">
                  <c:v>1.4421846498676789</c:v>
                </c:pt>
                <c:pt idx="509">
                  <c:v>1.4465323059608499</c:v>
                </c:pt>
                <c:pt idx="510">
                  <c:v>1.4508852461691986</c:v>
                </c:pt>
                <c:pt idx="511">
                  <c:v>1.4552434765321911</c:v>
                </c:pt>
                <c:pt idx="512">
                  <c:v>1.4596070031923791</c:v>
                </c:pt>
                <c:pt idx="513">
                  <c:v>1.4639758323962251</c:v>
                </c:pt>
                <c:pt idx="514">
                  <c:v>1.4683499704949099</c:v>
                </c:pt>
                <c:pt idx="515">
                  <c:v>1.4727294239451856</c:v>
                </c:pt>
                <c:pt idx="516">
                  <c:v>1.4771141993102035</c:v>
                </c:pt>
                <c:pt idx="517">
                  <c:v>1.4815043032603918</c:v>
                </c:pt>
                <c:pt idx="518">
                  <c:v>1.4858997425743017</c:v>
                </c:pt>
                <c:pt idx="519">
                  <c:v>1.4903005241394991</c:v>
                </c:pt>
                <c:pt idx="520">
                  <c:v>1.4947066549534445</c:v>
                </c:pt>
                <c:pt idx="521">
                  <c:v>1.4991181421243978</c:v>
                </c:pt>
                <c:pt idx="522">
                  <c:v>1.5035349928723238</c:v>
                </c:pt>
                <c:pt idx="523">
                  <c:v>1.507957214529821</c:v>
                </c:pt>
                <c:pt idx="524">
                  <c:v>1.5123848145430456</c:v>
                </c:pt>
                <c:pt idx="525">
                  <c:v>1.5168178004726642</c:v>
                </c:pt>
                <c:pt idx="526">
                  <c:v>1.521256179994809</c:v>
                </c:pt>
                <c:pt idx="527">
                  <c:v>1.525699960902037</c:v>
                </c:pt>
                <c:pt idx="528">
                  <c:v>1.5301491511043233</c:v>
                </c:pt>
                <c:pt idx="529">
                  <c:v>1.5346037586300452</c:v>
                </c:pt>
                <c:pt idx="530">
                  <c:v>1.5390637916269925</c:v>
                </c:pt>
                <c:pt idx="531">
                  <c:v>1.5435292583633733</c:v>
                </c:pt>
                <c:pt idx="532">
                  <c:v>1.5480001672288661</c:v>
                </c:pt>
                <c:pt idx="533">
                  <c:v>1.5524765267356302</c:v>
                </c:pt>
                <c:pt idx="534">
                  <c:v>1.556958345519396</c:v>
                </c:pt>
                <c:pt idx="535">
                  <c:v>1.5614456323405046</c:v>
                </c:pt>
                <c:pt idx="536">
                  <c:v>1.565938396085012</c:v>
                </c:pt>
                <c:pt idx="537">
                  <c:v>1.5704366457657677</c:v>
                </c:pt>
                <c:pt idx="538">
                  <c:v>1.5749403905235357</c:v>
                </c:pt>
                <c:pt idx="539">
                  <c:v>1.579449639628109</c:v>
                </c:pt>
                <c:pt idx="540">
                  <c:v>1.5839644024794519</c:v>
                </c:pt>
                <c:pt idx="541">
                  <c:v>1.5884846886088524</c:v>
                </c:pt>
                <c:pt idx="542">
                  <c:v>1.5930105076800818</c:v>
                </c:pt>
                <c:pt idx="543">
                  <c:v>1.5975418694905787</c:v>
                </c:pt>
                <c:pt idx="544">
                  <c:v>1.6020787839726469</c:v>
                </c:pt>
                <c:pt idx="545">
                  <c:v>1.6066212611946584</c:v>
                </c:pt>
                <c:pt idx="546">
                  <c:v>1.611169311362284</c:v>
                </c:pt>
                <c:pt idx="547">
                  <c:v>1.6157229448197308</c:v>
                </c:pt>
                <c:pt idx="548">
                  <c:v>1.6202821720510017</c:v>
                </c:pt>
                <c:pt idx="549">
                  <c:v>1.6248470036811644</c:v>
                </c:pt>
                <c:pt idx="550">
                  <c:v>1.6294174504776415</c:v>
                </c:pt>
                <c:pt idx="551">
                  <c:v>1.633993523351511</c:v>
                </c:pt>
                <c:pt idx="552">
                  <c:v>1.6385752333588348</c:v>
                </c:pt>
                <c:pt idx="553">
                  <c:v>1.6431625917019854</c:v>
                </c:pt>
                <c:pt idx="554">
                  <c:v>1.6477556097310126</c:v>
                </c:pt>
                <c:pt idx="555">
                  <c:v>1.6523542989450035</c:v>
                </c:pt>
                <c:pt idx="556">
                  <c:v>1.6569586709934785</c:v>
                </c:pt>
                <c:pt idx="557">
                  <c:v>1.6615687376777961</c:v>
                </c:pt>
                <c:pt idx="558">
                  <c:v>1.6661845109525804</c:v>
                </c:pt>
                <c:pt idx="559">
                  <c:v>1.6708060029271528</c:v>
                </c:pt>
                <c:pt idx="560">
                  <c:v>1.6754332258670086</c:v>
                </c:pt>
                <c:pt idx="561">
                  <c:v>1.6800661921952915</c:v>
                </c:pt>
                <c:pt idx="562">
                  <c:v>1.6847049144942794</c:v>
                </c:pt>
                <c:pt idx="563">
                  <c:v>1.6893494055069218</c:v>
                </c:pt>
                <c:pt idx="564">
                  <c:v>1.6939996781383682</c:v>
                </c:pt>
                <c:pt idx="565">
                  <c:v>1.6986557454575222</c:v>
                </c:pt>
                <c:pt idx="566">
                  <c:v>1.7033176206986209</c:v>
                </c:pt>
                <c:pt idx="567">
                  <c:v>1.7079853172628381</c:v>
                </c:pt>
                <c:pt idx="568">
                  <c:v>1.7126588487198942</c:v>
                </c:pt>
                <c:pt idx="569">
                  <c:v>1.7173382288096994</c:v>
                </c:pt>
                <c:pt idx="570">
                  <c:v>1.7220234714440139</c:v>
                </c:pt>
                <c:pt idx="571">
                  <c:v>1.7267145907081272</c:v>
                </c:pt>
                <c:pt idx="572">
                  <c:v>1.7314116008625628</c:v>
                </c:pt>
                <c:pt idx="573">
                  <c:v>1.7361145163448117</c:v>
                </c:pt>
                <c:pt idx="574">
                  <c:v>1.7408233517710607</c:v>
                </c:pt>
                <c:pt idx="575">
                  <c:v>1.7455381219379862</c:v>
                </c:pt>
                <c:pt idx="576">
                  <c:v>1.7502588418245337</c:v>
                </c:pt>
                <c:pt idx="577">
                  <c:v>1.7549855265937413</c:v>
                </c:pt>
                <c:pt idx="578">
                  <c:v>1.7597181915945757</c:v>
                </c:pt>
                <c:pt idx="579">
                  <c:v>1.7644568523638071</c:v>
                </c:pt>
                <c:pt idx="580">
                  <c:v>1.7692015246278905</c:v>
                </c:pt>
                <c:pt idx="581">
                  <c:v>1.7739522243048833</c:v>
                </c:pt>
                <c:pt idx="582">
                  <c:v>1.7787089675063885</c:v>
                </c:pt>
                <c:pt idx="583">
                  <c:v>1.7834717705395193</c:v>
                </c:pt>
                <c:pt idx="584">
                  <c:v>1.7882406499088841</c:v>
                </c:pt>
                <c:pt idx="585">
                  <c:v>1.7930156223186182</c:v>
                </c:pt>
                <c:pt idx="586">
                  <c:v>1.7977967046744161</c:v>
                </c:pt>
                <c:pt idx="587">
                  <c:v>1.8025839140856164</c:v>
                </c:pt>
                <c:pt idx="588">
                  <c:v>1.8073772678672873</c:v>
                </c:pt>
                <c:pt idx="589">
                  <c:v>1.8121767835423668</c:v>
                </c:pt>
                <c:pt idx="590">
                  <c:v>1.8169824788438163</c:v>
                </c:pt>
                <c:pt idx="591">
                  <c:v>1.8217943717168006</c:v>
                </c:pt>
                <c:pt idx="592">
                  <c:v>1.8266124803209127</c:v>
                </c:pt>
                <c:pt idx="593">
                  <c:v>1.8314368230324101</c:v>
                </c:pt>
                <c:pt idx="594">
                  <c:v>1.8362674184464918</c:v>
                </c:pt>
                <c:pt idx="595">
                  <c:v>1.8411042853796069</c:v>
                </c:pt>
                <c:pt idx="596">
                  <c:v>1.8459474428717912</c:v>
                </c:pt>
                <c:pt idx="597">
                  <c:v>1.8507969101890331</c:v>
                </c:pt>
                <c:pt idx="598">
                  <c:v>1.855652706825677</c:v>
                </c:pt>
                <c:pt idx="599">
                  <c:v>1.8605148525068564</c:v>
                </c:pt>
                <c:pt idx="600">
                  <c:v>1.8653833671909581</c:v>
                </c:pt>
                <c:pt idx="601">
                  <c:v>1.8702582710721272</c:v>
                </c:pt>
                <c:pt idx="602">
                  <c:v>1.8751395845828025</c:v>
                </c:pt>
                <c:pt idx="603">
                  <c:v>1.8800273283962823</c:v>
                </c:pt>
                <c:pt idx="604">
                  <c:v>1.8849215234293262</c:v>
                </c:pt>
                <c:pt idx="605">
                  <c:v>1.8898221908448121</c:v>
                </c:pt>
                <c:pt idx="606">
                  <c:v>1.8947293520543889</c:v>
                </c:pt>
                <c:pt idx="607">
                  <c:v>1.8996430287212187</c:v>
                </c:pt>
                <c:pt idx="608">
                  <c:v>1.9045632427627033</c:v>
                </c:pt>
                <c:pt idx="609">
                  <c:v>1.909490016353298</c:v>
                </c:pt>
                <c:pt idx="610">
                  <c:v>1.9144233719273189</c:v>
                </c:pt>
                <c:pt idx="611">
                  <c:v>1.9193633321818311</c:v>
                </c:pt>
                <c:pt idx="612">
                  <c:v>1.9243099200795455</c:v>
                </c:pt>
                <c:pt idx="613">
                  <c:v>1.9292631588517768</c:v>
                </c:pt>
                <c:pt idx="614">
                  <c:v>1.9342230720014248</c:v>
                </c:pt>
                <c:pt idx="615">
                  <c:v>1.93918968330602</c:v>
                </c:pt>
                <c:pt idx="616">
                  <c:v>1.9441630168207933</c:v>
                </c:pt>
                <c:pt idx="617">
                  <c:v>1.9491430968817971</c:v>
                </c:pt>
                <c:pt idx="618">
                  <c:v>1.9541299481090657</c:v>
                </c:pt>
                <c:pt idx="619">
                  <c:v>1.9591235954098329</c:v>
                </c:pt>
                <c:pt idx="620">
                  <c:v>1.9641240639817821</c:v>
                </c:pt>
                <c:pt idx="621">
                  <c:v>1.9691313793163479</c:v>
                </c:pt>
                <c:pt idx="622">
                  <c:v>1.9741455672020645</c:v>
                </c:pt>
                <c:pt idx="623">
                  <c:v>1.9791666537279611</c:v>
                </c:pt>
                <c:pt idx="624">
                  <c:v>1.9841946652870148</c:v>
                </c:pt>
                <c:pt idx="625">
                  <c:v>1.9892296285796387</c:v>
                </c:pt>
                <c:pt idx="626">
                  <c:v>1.9942715706172247</c:v>
                </c:pt>
                <c:pt idx="627">
                  <c:v>1.9993205187257559</c:v>
                </c:pt>
                <c:pt idx="628">
                  <c:v>2.0043765005494385</c:v>
                </c:pt>
                <c:pt idx="629">
                  <c:v>2.0094395440544139</c:v>
                </c:pt>
                <c:pt idx="630">
                  <c:v>2.0145096775325149</c:v>
                </c:pt>
                <c:pt idx="631">
                  <c:v>2.0195869296050724</c:v>
                </c:pt>
                <c:pt idx="632">
                  <c:v>2.0246713292267877</c:v>
                </c:pt>
                <c:pt idx="633">
                  <c:v>2.0297629056896578</c:v>
                </c:pt>
                <c:pt idx="634">
                  <c:v>2.0348616886269504</c:v>
                </c:pt>
                <c:pt idx="635">
                  <c:v>2.03996770801725</c:v>
                </c:pt>
                <c:pt idx="636">
                  <c:v>2.0450809941885595</c:v>
                </c:pt>
                <c:pt idx="637">
                  <c:v>2.0502015778224578</c:v>
                </c:pt>
                <c:pt idx="638">
                  <c:v>2.0553294899583254</c:v>
                </c:pt>
                <c:pt idx="639">
                  <c:v>2.0604647619976291</c:v>
                </c:pt>
                <c:pt idx="640">
                  <c:v>2.0656074257082766</c:v>
                </c:pt>
                <c:pt idx="641">
                  <c:v>2.0707575132290272</c:v>
                </c:pt>
                <c:pt idx="642">
                  <c:v>2.0759150570739786</c:v>
                </c:pt>
                <c:pt idx="643">
                  <c:v>2.0810800901371107</c:v>
                </c:pt>
                <c:pt idx="644">
                  <c:v>2.0862526456969093</c:v>
                </c:pt>
                <c:pt idx="645">
                  <c:v>2.0914327574210505</c:v>
                </c:pt>
                <c:pt idx="646">
                  <c:v>2.096620459371163</c:v>
                </c:pt>
                <c:pt idx="647">
                  <c:v>2.1018157860076592</c:v>
                </c:pt>
                <c:pt idx="648">
                  <c:v>2.107018772194639</c:v>
                </c:pt>
                <c:pt idx="649">
                  <c:v>2.112229453204872</c:v>
                </c:pt>
                <c:pt idx="650">
                  <c:v>2.1174478647248529</c:v>
                </c:pt>
                <c:pt idx="651">
                  <c:v>2.12267404285994</c:v>
                </c:pt>
                <c:pt idx="652">
                  <c:v>2.127908024139566</c:v>
                </c:pt>
                <c:pt idx="653">
                  <c:v>2.1331498455225328</c:v>
                </c:pt>
                <c:pt idx="654">
                  <c:v>2.1383995444023904</c:v>
                </c:pt>
                <c:pt idx="655">
                  <c:v>2.143657158612895</c:v>
                </c:pt>
                <c:pt idx="656">
                  <c:v>2.148922726433554</c:v>
                </c:pt>
                <c:pt idx="657">
                  <c:v>2.1541962865952606</c:v>
                </c:pt>
                <c:pt idx="658">
                  <c:v>2.1594778782860127</c:v>
                </c:pt>
                <c:pt idx="659">
                  <c:v>2.164767541156726</c:v>
                </c:pt>
                <c:pt idx="660">
                  <c:v>2.170065315327129</c:v>
                </c:pt>
                <c:pt idx="661">
                  <c:v>2.1753712413917641</c:v>
                </c:pt>
                <c:pt idx="662">
                  <c:v>2.1806853604260783</c:v>
                </c:pt>
                <c:pt idx="663">
                  <c:v>2.1860077139926029</c:v>
                </c:pt>
                <c:pt idx="664">
                  <c:v>2.1913383441472498</c:v>
                </c:pt>
                <c:pt idx="665">
                  <c:v>2.196677293445688</c:v>
                </c:pt>
                <c:pt idx="666">
                  <c:v>2.2020246049498367</c:v>
                </c:pt>
                <c:pt idx="667">
                  <c:v>2.2073803222344575</c:v>
                </c:pt>
                <c:pt idx="668">
                  <c:v>2.2127444893938457</c:v>
                </c:pt>
                <c:pt idx="669">
                  <c:v>2.2181171510486517</c:v>
                </c:pt>
                <c:pt idx="670">
                  <c:v>2.2234983523527889</c:v>
                </c:pt>
                <c:pt idx="671">
                  <c:v>2.2288881390004596</c:v>
                </c:pt>
                <c:pt idx="672">
                  <c:v>2.2342865572333102</c:v>
                </c:pt>
                <c:pt idx="673">
                  <c:v>2.2396936538476844</c:v>
                </c:pt>
                <c:pt idx="674">
                  <c:v>2.2451094762020016</c:v>
                </c:pt>
                <c:pt idx="675">
                  <c:v>2.2505340722242702</c:v>
                </c:pt>
                <c:pt idx="676">
                  <c:v>2.2559674904196956</c:v>
                </c:pt>
                <c:pt idx="677">
                  <c:v>2.2614097798784507</c:v>
                </c:pt>
                <c:pt idx="678">
                  <c:v>2.2668609902835346</c:v>
                </c:pt>
                <c:pt idx="679">
                  <c:v>2.2723211719188026</c:v>
                </c:pt>
                <c:pt idx="680">
                  <c:v>2.2777903756770987</c:v>
                </c:pt>
                <c:pt idx="681">
                  <c:v>2.283268653068542</c:v>
                </c:pt>
                <c:pt idx="682">
                  <c:v>2.2887560562289417</c:v>
                </c:pt>
                <c:pt idx="683">
                  <c:v>2.294252637928365</c:v>
                </c:pt>
                <c:pt idx="684">
                  <c:v>2.2997584515798408</c:v>
                </c:pt>
                <c:pt idx="685">
                  <c:v>2.3052735512482103</c:v>
                </c:pt>
                <c:pt idx="686">
                  <c:v>2.3107979916591326</c:v>
                </c:pt>
                <c:pt idx="687">
                  <c:v>2.3163318282082415</c:v>
                </c:pt>
                <c:pt idx="688">
                  <c:v>2.3218751169704683</c:v>
                </c:pt>
                <c:pt idx="689">
                  <c:v>2.3274279147094998</c:v>
                </c:pt>
                <c:pt idx="690">
                  <c:v>2.3329902788874248</c:v>
                </c:pt>
                <c:pt idx="691">
                  <c:v>2.3385622676745381</c:v>
                </c:pt>
                <c:pt idx="692">
                  <c:v>2.3441439399593049</c:v>
                </c:pt>
                <c:pt idx="693">
                  <c:v>2.3497353553585154</c:v>
                </c:pt>
                <c:pt idx="694">
                  <c:v>2.3553365742276018</c:v>
                </c:pt>
                <c:pt idx="695">
                  <c:v>2.3609476576711392</c:v>
                </c:pt>
                <c:pt idx="696">
                  <c:v>2.3665686675535378</c:v>
                </c:pt>
                <c:pt idx="697">
                  <c:v>2.3721996665099168</c:v>
                </c:pt>
                <c:pt idx="698">
                  <c:v>2.3778407179571612</c:v>
                </c:pt>
                <c:pt idx="699">
                  <c:v>2.3834918861051948</c:v>
                </c:pt>
                <c:pt idx="700">
                  <c:v>2.3891532359684398</c:v>
                </c:pt>
                <c:pt idx="701">
                  <c:v>2.3948248333774727</c:v>
                </c:pt>
                <c:pt idx="702">
                  <c:v>2.4005067449909152</c:v>
                </c:pt>
                <c:pt idx="703">
                  <c:v>2.4061990383075096</c:v>
                </c:pt>
                <c:pt idx="704">
                  <c:v>2.4119017816784258</c:v>
                </c:pt>
                <c:pt idx="705">
                  <c:v>2.4176150443197848</c:v>
                </c:pt>
                <c:pt idx="706">
                  <c:v>2.4233388963254234</c:v>
                </c:pt>
                <c:pt idx="707">
                  <c:v>2.4290734086798547</c:v>
                </c:pt>
                <c:pt idx="708">
                  <c:v>2.4348186532715239</c:v>
                </c:pt>
                <c:pt idx="709">
                  <c:v>2.4405747029062335</c:v>
                </c:pt>
                <c:pt idx="710">
                  <c:v>2.4463416313208817</c:v>
                </c:pt>
                <c:pt idx="711">
                  <c:v>2.4521195131974114</c:v>
                </c:pt>
                <c:pt idx="712">
                  <c:v>2.457908424177027</c:v>
                </c:pt>
                <c:pt idx="713">
                  <c:v>2.4637084408746857</c:v>
                </c:pt>
                <c:pt idx="714">
                  <c:v>2.4695196408938473</c:v>
                </c:pt>
                <c:pt idx="715">
                  <c:v>2.4753421028414953</c:v>
                </c:pt>
                <c:pt idx="716">
                  <c:v>2.4811759063434495</c:v>
                </c:pt>
                <c:pt idx="717">
                  <c:v>2.4870211320599678</c:v>
                </c:pt>
                <c:pt idx="718">
                  <c:v>2.4928778617016256</c:v>
                </c:pt>
                <c:pt idx="719">
                  <c:v>2.4987461780455091</c:v>
                </c:pt>
                <c:pt idx="720">
                  <c:v>2.5046261649517172</c:v>
                </c:pt>
                <c:pt idx="721">
                  <c:v>2.5105179073801662</c:v>
                </c:pt>
                <c:pt idx="722">
                  <c:v>2.5164214914077285</c:v>
                </c:pt>
                <c:pt idx="723">
                  <c:v>2.5223370042456881</c:v>
                </c:pt>
                <c:pt idx="724">
                  <c:v>2.5282645342575365</c:v>
                </c:pt>
                <c:pt idx="725">
                  <c:v>2.5342041709771235</c:v>
                </c:pt>
                <c:pt idx="726">
                  <c:v>2.5401560051271344</c:v>
                </c:pt>
                <c:pt idx="727">
                  <c:v>2.5461201286379525</c:v>
                </c:pt>
                <c:pt idx="728">
                  <c:v>2.5520966346668756</c:v>
                </c:pt>
                <c:pt idx="729">
                  <c:v>2.55808561761771</c:v>
                </c:pt>
                <c:pt idx="730">
                  <c:v>2.5640871731607473</c:v>
                </c:pt>
                <c:pt idx="731">
                  <c:v>2.5701013982531502</c:v>
                </c:pt>
                <c:pt idx="732">
                  <c:v>2.5761283911597248</c:v>
                </c:pt>
                <c:pt idx="733">
                  <c:v>2.5821682514741053</c:v>
                </c:pt>
                <c:pt idx="734">
                  <c:v>2.5882210801403791</c:v>
                </c:pt>
                <c:pt idx="735">
                  <c:v>2.594286979475132</c:v>
                </c:pt>
                <c:pt idx="736">
                  <c:v>2.6003660531899251</c:v>
                </c:pt>
                <c:pt idx="737">
                  <c:v>2.6064584064142551</c:v>
                </c:pt>
                <c:pt idx="738">
                  <c:v>2.6125641457189448</c:v>
                </c:pt>
                <c:pt idx="739">
                  <c:v>2.6186833791400397</c:v>
                </c:pt>
                <c:pt idx="740">
                  <c:v>2.6248162162031701</c:v>
                </c:pt>
                <c:pt idx="741">
                  <c:v>2.6309627679484198</c:v>
                </c:pt>
                <c:pt idx="742">
                  <c:v>2.637123146955711</c:v>
                </c:pt>
                <c:pt idx="743">
                  <c:v>2.6432974673706982</c:v>
                </c:pt>
                <c:pt idx="744">
                  <c:v>2.6494858449312142</c:v>
                </c:pt>
                <c:pt idx="745">
                  <c:v>2.6556883969942624</c:v>
                </c:pt>
                <c:pt idx="746">
                  <c:v>2.6619052425635532</c:v>
                </c:pt>
                <c:pt idx="747">
                  <c:v>2.6681365023176484</c:v>
                </c:pt>
                <c:pt idx="748">
                  <c:v>2.6743822986386756</c:v>
                </c:pt>
                <c:pt idx="749">
                  <c:v>2.6806427556416512</c:v>
                </c:pt>
                <c:pt idx="750">
                  <c:v>2.686917999204435</c:v>
                </c:pt>
                <c:pt idx="751">
                  <c:v>2.6932081569983088</c:v>
                </c:pt>
                <c:pt idx="752">
                  <c:v>2.699513358519213</c:v>
                </c:pt>
                <c:pt idx="753">
                  <c:v>2.7058337351196609</c:v>
                </c:pt>
                <c:pt idx="754">
                  <c:v>2.7121694200413309</c:v>
                </c:pt>
                <c:pt idx="755">
                  <c:v>2.7185205484483612</c:v>
                </c:pt>
                <c:pt idx="756">
                  <c:v>2.7248872574613761</c:v>
                </c:pt>
                <c:pt idx="757">
                  <c:v>2.731269686192245</c:v>
                </c:pt>
                <c:pt idx="758">
                  <c:v>2.7376679757796119</c:v>
                </c:pt>
                <c:pt idx="759">
                  <c:v>2.7440822694251854</c:v>
                </c:pt>
                <c:pt idx="760">
                  <c:v>2.7505127124308615</c:v>
                </c:pt>
                <c:pt idx="761">
                  <c:v>2.756959452236631</c:v>
                </c:pt>
                <c:pt idx="762">
                  <c:v>2.7634226384593621</c:v>
                </c:pt>
                <c:pt idx="763">
                  <c:v>2.7699024229324278</c:v>
                </c:pt>
                <c:pt idx="764">
                  <c:v>2.7763989597462255</c:v>
                </c:pt>
                <c:pt idx="765">
                  <c:v>2.7829124052896277</c:v>
                </c:pt>
                <c:pt idx="766">
                  <c:v>2.7894429182923357</c:v>
                </c:pt>
                <c:pt idx="767">
                  <c:v>2.7959906598682243</c:v>
                </c:pt>
                <c:pt idx="768">
                  <c:v>2.8025557935596646</c:v>
                </c:pt>
                <c:pt idx="769">
                  <c:v>2.8091384853828556</c:v>
                </c:pt>
                <c:pt idx="770">
                  <c:v>2.8157389038742084</c:v>
                </c:pt>
                <c:pt idx="771">
                  <c:v>2.822357220137798</c:v>
                </c:pt>
                <c:pt idx="772">
                  <c:v>2.8289936078939077</c:v>
                </c:pt>
                <c:pt idx="773">
                  <c:v>2.8356482435287198</c:v>
                </c:pt>
                <c:pt idx="774">
                  <c:v>2.8423213061451547</c:v>
                </c:pt>
                <c:pt idx="775">
                  <c:v>2.8490129776149149</c:v>
                </c:pt>
                <c:pt idx="776">
                  <c:v>2.8557234426317422</c:v>
                </c:pt>
                <c:pt idx="777">
                  <c:v>2.8624528887659615</c:v>
                </c:pt>
                <c:pt idx="778">
                  <c:v>2.8692015065203011</c:v>
                </c:pt>
                <c:pt idx="779">
                  <c:v>2.8759694893870553</c:v>
                </c:pt>
                <c:pt idx="780">
                  <c:v>2.8827570339066284</c:v>
                </c:pt>
                <c:pt idx="781">
                  <c:v>2.8895643397274782</c:v>
                </c:pt>
                <c:pt idx="782">
                  <c:v>2.8963916096675137</c:v>
                </c:pt>
                <c:pt idx="783">
                  <c:v>2.9032390497770089</c:v>
                </c:pt>
                <c:pt idx="784">
                  <c:v>2.910106869403021</c:v>
                </c:pt>
                <c:pt idx="785">
                  <c:v>2.9169952812554185</c:v>
                </c:pt>
                <c:pt idx="786">
                  <c:v>2.923904501474536</c:v>
                </c:pt>
                <c:pt idx="787">
                  <c:v>2.9308347497004861</c:v>
                </c:pt>
                <c:pt idx="788">
                  <c:v>2.9377862491442253</c:v>
                </c:pt>
                <c:pt idx="789">
                  <c:v>2.944759226660389</c:v>
                </c:pt>
                <c:pt idx="790">
                  <c:v>2.9517539128219377</c:v>
                </c:pt>
                <c:pt idx="791">
                  <c:v>2.9587705419967336</c:v>
                </c:pt>
                <c:pt idx="792">
                  <c:v>2.965809352426013</c:v>
                </c:pt>
                <c:pt idx="793">
                  <c:v>2.9728705863048979</c:v>
                </c:pt>
                <c:pt idx="794">
                  <c:v>2.9799544898649462</c:v>
                </c:pt>
                <c:pt idx="795">
                  <c:v>2.9870613134588431</c:v>
                </c:pt>
                <c:pt idx="796">
                  <c:v>2.9941913116472723</c:v>
                </c:pt>
                <c:pt idx="797">
                  <c:v>3.0013447432880649</c:v>
                </c:pt>
                <c:pt idx="798">
                  <c:v>3.0085218716276474</c:v>
                </c:pt>
                <c:pt idx="799">
                  <c:v>3.0157229643949255</c:v>
                </c:pt>
                <c:pt idx="800">
                  <c:v>3.0229482938976209</c:v>
                </c:pt>
                <c:pt idx="801">
                  <c:v>3.0301981371211708</c:v>
                </c:pt>
                <c:pt idx="802">
                  <c:v>3.0374727758302624</c:v>
                </c:pt>
                <c:pt idx="803">
                  <c:v>3.0447724966730956</c:v>
                </c:pt>
                <c:pt idx="804">
                  <c:v>3.0520975912884301</c:v>
                </c:pt>
                <c:pt idx="805">
                  <c:v>3.0594483564155608</c:v>
                </c:pt>
                <c:pt idx="806">
                  <c:v>3.066825094007255</c:v>
                </c:pt>
                <c:pt idx="807">
                  <c:v>3.0742281113457821</c:v>
                </c:pt>
                <c:pt idx="808">
                  <c:v>3.0816577211621596</c:v>
                </c:pt>
                <c:pt idx="809">
                  <c:v>3.0891142417586424</c:v>
                </c:pt>
                <c:pt idx="810">
                  <c:v>3.0965979971346558</c:v>
                </c:pt>
                <c:pt idx="811">
                  <c:v>3.1041093171162224</c:v>
                </c:pt>
                <c:pt idx="812">
                  <c:v>3.111648537489025</c:v>
                </c:pt>
                <c:pt idx="813">
                  <c:v>3.1192160001352076</c:v>
                </c:pt>
                <c:pt idx="814">
                  <c:v>3.1268120531740848</c:v>
                </c:pt>
                <c:pt idx="815">
                  <c:v>3.1344370511068331</c:v>
                </c:pt>
                <c:pt idx="816">
                  <c:v>3.1420913549653351</c:v>
                </c:pt>
                <c:pt idx="817">
                  <c:v>3.1497753324653281</c:v>
                </c:pt>
                <c:pt idx="818">
                  <c:v>3.1574893581639585</c:v>
                </c:pt>
                <c:pt idx="819">
                  <c:v>3.1652338136219522</c:v>
                </c:pt>
                <c:pt idx="820">
                  <c:v>3.1730090875705228</c:v>
                </c:pt>
                <c:pt idx="821">
                  <c:v>3.1808155760831869</c:v>
                </c:pt>
                <c:pt idx="822">
                  <c:v>3.188653682752685</c:v>
                </c:pt>
                <c:pt idx="823">
                  <c:v>3.1965238188731471</c:v>
                </c:pt>
                <c:pt idx="824">
                  <c:v>3.2044264036277315</c:v>
                </c:pt>
                <c:pt idx="825">
                  <c:v>3.2123618642819065</c:v>
                </c:pt>
                <c:pt idx="826">
                  <c:v>3.2203306363825761</c:v>
                </c:pt>
                <c:pt idx="827">
                  <c:v>3.2283331639632888</c:v>
                </c:pt>
                <c:pt idx="828">
                  <c:v>3.2363698997557147</c:v>
                </c:pt>
                <c:pt idx="829">
                  <c:v>3.2444413054076442</c:v>
                </c:pt>
                <c:pt idx="830">
                  <c:v>3.2525478517077411</c:v>
                </c:pt>
                <c:pt idx="831">
                  <c:v>3.2606900188173031</c:v>
                </c:pt>
                <c:pt idx="832">
                  <c:v>3.268868296509281</c:v>
                </c:pt>
                <c:pt idx="833">
                  <c:v>3.2770831844148485</c:v>
                </c:pt>
                <c:pt idx="834">
                  <c:v>3.2853351922777732</c:v>
                </c:pt>
                <c:pt idx="835">
                  <c:v>3.2936248402169235</c:v>
                </c:pt>
                <c:pt idx="836">
                  <c:v>3.3019526589972137</c:v>
                </c:pt>
                <c:pt idx="837">
                  <c:v>3.3103191903092575</c:v>
                </c:pt>
                <c:pt idx="838">
                  <c:v>3.3187249870581641</c:v>
                </c:pt>
                <c:pt idx="839">
                  <c:v>3.3271706136617354</c:v>
                </c:pt>
                <c:pt idx="840">
                  <c:v>3.3356566463585118</c:v>
                </c:pt>
                <c:pt idx="841">
                  <c:v>3.3441836735259747</c:v>
                </c:pt>
                <c:pt idx="842">
                  <c:v>3.3527522960093763</c:v>
                </c:pt>
                <c:pt idx="843">
                  <c:v>3.3613631274616038</c:v>
                </c:pt>
                <c:pt idx="844">
                  <c:v>3.3700167946944761</c:v>
                </c:pt>
                <c:pt idx="845">
                  <c:v>3.3787139380419826</c:v>
                </c:pt>
                <c:pt idx="846">
                  <c:v>3.3874552117359595</c:v>
                </c:pt>
                <c:pt idx="847">
                  <c:v>3.3962412842946477</c:v>
                </c:pt>
                <c:pt idx="848">
                  <c:v>3.4050728389247129</c:v>
                </c:pt>
                <c:pt idx="849">
                  <c:v>3.4139505739372944</c:v>
                </c:pt>
                <c:pt idx="850">
                  <c:v>3.4228752031786183</c:v>
                </c:pt>
                <c:pt idx="851">
                  <c:v>3.4318474564758357</c:v>
                </c:pt>
                <c:pt idx="852">
                  <c:v>3.4408680800986788</c:v>
                </c:pt>
                <c:pt idx="853">
                  <c:v>3.4499378372376803</c:v>
                </c:pt>
                <c:pt idx="854">
                  <c:v>3.4590575084995834</c:v>
                </c:pt>
                <c:pt idx="855">
                  <c:v>3.4682278924207264</c:v>
                </c:pt>
                <c:pt idx="856">
                  <c:v>3.4774498059992012</c:v>
                </c:pt>
                <c:pt idx="857">
                  <c:v>3.4867240852465491</c:v>
                </c:pt>
                <c:pt idx="858">
                  <c:v>3.496051585759921</c:v>
                </c:pt>
                <c:pt idx="859">
                  <c:v>3.5054331833155299</c:v>
                </c:pt>
                <c:pt idx="860">
                  <c:v>3.5148697744844424</c:v>
                </c:pt>
                <c:pt idx="861">
                  <c:v>3.5243622772716225</c:v>
                </c:pt>
                <c:pt idx="862">
                  <c:v>3.5339116317793358</c:v>
                </c:pt>
                <c:pt idx="863">
                  <c:v>3.5435188008960057</c:v>
                </c:pt>
                <c:pt idx="864">
                  <c:v>3.553184771011701</c:v>
                </c:pt>
                <c:pt idx="865">
                  <c:v>3.5629105527614691</c:v>
                </c:pt>
                <c:pt idx="866">
                  <c:v>3.5726971817978348</c:v>
                </c:pt>
                <c:pt idx="867">
                  <c:v>3.5825457195938184</c:v>
                </c:pt>
                <c:pt idx="868">
                  <c:v>3.5924572542779245</c:v>
                </c:pt>
                <c:pt idx="869">
                  <c:v>3.6024329015026311</c:v>
                </c:pt>
                <c:pt idx="870">
                  <c:v>3.6124738053479808</c:v>
                </c:pt>
                <c:pt idx="871">
                  <c:v>3.6225811392619476</c:v>
                </c:pt>
                <c:pt idx="872">
                  <c:v>3.6327561070394672</c:v>
                </c:pt>
                <c:pt idx="873">
                  <c:v>3.6429999438418914</c:v>
                </c:pt>
                <c:pt idx="874">
                  <c:v>3.6533139172589881</c:v>
                </c:pt>
                <c:pt idx="875">
                  <c:v>3.6636993284155746</c:v>
                </c:pt>
                <c:pt idx="876">
                  <c:v>3.6741575131250022</c:v>
                </c:pt>
                <c:pt idx="877">
                  <c:v>3.6846898430918928</c:v>
                </c:pt>
                <c:pt idx="878">
                  <c:v>3.6952977271666976</c:v>
                </c:pt>
                <c:pt idx="879">
                  <c:v>3.7059826126546436</c:v>
                </c:pt>
                <c:pt idx="880">
                  <c:v>3.7167459866820005</c:v>
                </c:pt>
                <c:pt idx="881">
                  <c:v>3.7275893776226154</c:v>
                </c:pt>
                <c:pt idx="882">
                  <c:v>3.7385143565879324</c:v>
                </c:pt>
                <c:pt idx="883">
                  <c:v>3.7495225389838591</c:v>
                </c:pt>
                <c:pt idx="884">
                  <c:v>3.7606155861381141</c:v>
                </c:pt>
                <c:pt idx="885">
                  <c:v>3.7717952070018388</c:v>
                </c:pt>
                <c:pt idx="886">
                  <c:v>3.7830631599295583</c:v>
                </c:pt>
                <c:pt idx="887">
                  <c:v>3.7944212545418514</c:v>
                </c:pt>
                <c:pt idx="888">
                  <c:v>3.8058713536752671</c:v>
                </c:pt>
                <c:pt idx="889">
                  <c:v>3.8174153754244475</c:v>
                </c:pt>
                <c:pt idx="890">
                  <c:v>3.8290552952816865</c:v>
                </c:pt>
                <c:pt idx="891">
                  <c:v>3.8407931483794622</c:v>
                </c:pt>
                <c:pt idx="892">
                  <c:v>3.8526310318419541</c:v>
                </c:pt>
                <c:pt idx="893">
                  <c:v>3.864571107251821</c:v>
                </c:pt>
                <c:pt idx="894">
                  <c:v>3.8766156032390966</c:v>
                </c:pt>
                <c:pt idx="895">
                  <c:v>3.8887668181994335</c:v>
                </c:pt>
                <c:pt idx="896">
                  <c:v>3.9010271231494218</c:v>
                </c:pt>
                <c:pt idx="897">
                  <c:v>3.9133989647273268</c:v>
                </c:pt>
                <c:pt idx="898">
                  <c:v>3.9258848683481391</c:v>
                </c:pt>
                <c:pt idx="899">
                  <c:v>3.938487441522422</c:v>
                </c:pt>
                <c:pt idx="900">
                  <c:v>3.951209377349199</c:v>
                </c:pt>
                <c:pt idx="901">
                  <c:v>3.9640534581938947</c:v>
                </c:pt>
                <c:pt idx="902">
                  <c:v>3.9770225595629944</c:v>
                </c:pt>
                <c:pt idx="903">
                  <c:v>3.9901196541881516</c:v>
                </c:pt>
                <c:pt idx="904">
                  <c:v>4.0033478163333651</c:v>
                </c:pt>
                <c:pt idx="905">
                  <c:v>4.0167102263397387</c:v>
                </c:pt>
                <c:pt idx="906">
                  <c:v>4.0302101754237771</c:v>
                </c:pt>
                <c:pt idx="907">
                  <c:v>4.0438510707460278</c:v>
                </c:pt>
                <c:pt idx="908">
                  <c:v>4.0576364407684613</c:v>
                </c:pt>
                <c:pt idx="909">
                  <c:v>4.0715699409204431</c:v>
                </c:pt>
                <c:pt idx="910">
                  <c:v>4.085655359594532</c:v>
                </c:pt>
                <c:pt idx="911">
                  <c:v>4.0998966244952664</c:v>
                </c:pt>
                <c:pt idx="912">
                  <c:v>4.1142978093659899</c:v>
                </c:pt>
                <c:pt idx="913">
                  <c:v>4.1288631411206955</c:v>
                </c:pt>
                <c:pt idx="914">
                  <c:v>4.1435970074102855</c:v>
                </c:pt>
                <c:pt idx="915">
                  <c:v>4.1585039646551172</c:v>
                </c:pt>
                <c:pt idx="916">
                  <c:v>4.1735887465783552</c:v>
                </c:pt>
                <c:pt idx="917">
                  <c:v>4.1888562732777919</c:v>
                </c:pt>
                <c:pt idx="918">
                  <c:v>4.2043116608769457</c:v>
                </c:pt>
                <c:pt idx="919">
                  <c:v>4.2199602318001359</c:v>
                </c:pt>
                <c:pt idx="920">
                  <c:v>4.2358075257199301</c:v>
                </c:pt>
                <c:pt idx="921">
                  <c:v>4.251859311230147</c:v>
                </c:pt>
                <c:pt idx="922">
                  <c:v>4.2681215983022005</c:v>
                </c:pt>
                <c:pt idx="923">
                  <c:v>4.2846006515882289</c:v>
                </c:pt>
                <c:pt idx="924">
                  <c:v>4.3013030046403689</c:v>
                </c:pt>
                <c:pt idx="925">
                  <c:v>4.3182354751221776</c:v>
                </c:pt>
                <c:pt idx="926">
                  <c:v>4.3354051810957133</c:v>
                </c:pt>
                <c:pt idx="927">
                  <c:v>4.3528195584760327</c:v>
                </c:pt>
                <c:pt idx="928">
                  <c:v>4.3704863797539639</c:v>
                </c:pt>
                <c:pt idx="929">
                  <c:v>4.388413774098316</c:v>
                </c:pt>
                <c:pt idx="930">
                  <c:v>4.4066102489603312</c:v>
                </c:pt>
                <c:pt idx="931">
                  <c:v>4.4250847133155888</c:v>
                </c:pt>
                <c:pt idx="932">
                  <c:v>4.4438465026934946</c:v>
                </c:pt>
                <c:pt idx="933">
                  <c:v>4.462905406160063</c:v>
                </c:pt>
                <c:pt idx="934">
                  <c:v>4.4822716954383246</c:v>
                </c:pt>
                <c:pt idx="935">
                  <c:v>4.5019561563708326</c:v>
                </c:pt>
                <c:pt idx="936">
                  <c:v>4.5219701229518581</c:v>
                </c:pt>
                <c:pt idx="937">
                  <c:v>4.542325514182969</c:v>
                </c:pt>
                <c:pt idx="938">
                  <c:v>4.5630348740352336</c:v>
                </c:pt>
                <c:pt idx="939">
                  <c:v>4.5841114148345712</c:v>
                </c:pt>
                <c:pt idx="940">
                  <c:v>4.6055690644250058</c:v>
                </c:pt>
                <c:pt idx="941">
                  <c:v>4.6274225175079389</c:v>
                </c:pt>
                <c:pt idx="942">
                  <c:v>4.6496872916048382</c:v>
                </c:pt>
                <c:pt idx="943">
                  <c:v>4.6723797881474267</c:v>
                </c:pt>
                <c:pt idx="944">
                  <c:v>4.695517359264481</c:v>
                </c:pt>
                <c:pt idx="945">
                  <c:v>4.7191183809085961</c:v>
                </c:pt>
                <c:pt idx="946">
                  <c:v>4.7432023330523094</c:v>
                </c:pt>
                <c:pt idx="947">
                  <c:v>4.7677898877821168</c:v>
                </c:pt>
                <c:pt idx="948">
                  <c:v>4.7929030062336802</c:v>
                </c:pt>
                <c:pt idx="949">
                  <c:v>4.8185650454444735</c:v>
                </c:pt>
                <c:pt idx="950">
                  <c:v>4.8448008763556025</c:v>
                </c:pt>
                <c:pt idx="951">
                  <c:v>4.8716370143749899</c:v>
                </c:pt>
                <c:pt idx="952">
                  <c:v>4.8991017641262982</c:v>
                </c:pt>
                <c:pt idx="953">
                  <c:v>4.9272253802563855</c:v>
                </c:pt>
                <c:pt idx="954">
                  <c:v>4.9560402464673281</c:v>
                </c:pt>
                <c:pt idx="955">
                  <c:v>4.9855810752852019</c:v>
                </c:pt>
                <c:pt idx="956">
                  <c:v>5.015885131488429</c:v>
                </c:pt>
                <c:pt idx="957">
                  <c:v>5.0469924826075756</c:v>
                </c:pt>
                <c:pt idx="958">
                  <c:v>5.0789462804924357</c:v>
                </c:pt>
                <c:pt idx="959">
                  <c:v>5.1117930786428287</c:v>
                </c:pt>
                <c:pt idx="960">
                  <c:v>5.1455831908434417</c:v>
                </c:pt>
                <c:pt idx="961">
                  <c:v>5.1803710976639339</c:v>
                </c:pt>
                <c:pt idx="962">
                  <c:v>5.2162159086256663</c:v>
                </c:pt>
                <c:pt idx="963">
                  <c:v>5.2531818893509072</c:v>
                </c:pt>
                <c:pt idx="964">
                  <c:v>5.2913390648681231</c:v>
                </c:pt>
                <c:pt idx="965">
                  <c:v>5.3307639125389636</c:v>
                </c:pt>
                <c:pt idx="966">
                  <c:v>5.3715401609137912</c:v>
                </c:pt>
                <c:pt idx="967">
                  <c:v>5.4137597143679166</c:v>
                </c:pt>
                <c:pt idx="968">
                  <c:v>5.4575237278195496</c:v>
                </c:pt>
                <c:pt idx="969">
                  <c:v>5.5029438614492623</c:v>
                </c:pt>
                <c:pt idx="970">
                  <c:v>5.5501437524884656</c:v>
                </c:pt>
                <c:pt idx="971">
                  <c:v>5.5992607502989777</c:v>
                </c:pt>
                <c:pt idx="972">
                  <c:v>5.650447972786055</c:v>
                </c:pt>
                <c:pt idx="973">
                  <c:v>5.7038767575717459</c:v>
                </c:pt>
                <c:pt idx="974">
                  <c:v>5.7597396015562436</c:v>
                </c:pt>
                <c:pt idx="975">
                  <c:v>5.818253709270425</c:v>
                </c:pt>
                <c:pt idx="976">
                  <c:v>5.8796653062692812</c:v>
                </c:pt>
                <c:pt idx="977">
                  <c:v>5.9442549223264418</c:v>
                </c:pt>
                <c:pt idx="978">
                  <c:v>6.0123439156093701</c:v>
                </c:pt>
                <c:pt idx="979">
                  <c:v>6.0843026010973782</c:v>
                </c:pt>
                <c:pt idx="980">
                  <c:v>6.1605604759231669</c:v>
                </c:pt>
                <c:pt idx="981">
                  <c:v>6.2416192189202988</c:v>
                </c:pt>
                <c:pt idx="982">
                  <c:v>6.3280694092685206</c:v>
                </c:pt>
                <c:pt idx="983">
                  <c:v>6.4206123040207608</c:v>
                </c:pt>
                <c:pt idx="984">
                  <c:v>6.5200886085045839</c:v>
                </c:pt>
                <c:pt idx="985">
                  <c:v>6.6275170873034188</c:v>
                </c:pt>
                <c:pt idx="986">
                  <c:v>6.7441473028314638</c:v>
                </c:pt>
                <c:pt idx="987">
                  <c:v>6.8715330979426819</c:v>
                </c:pt>
                <c:pt idx="988">
                  <c:v>7.0116373260189588</c:v>
                </c:pt>
                <c:pt idx="989">
                  <c:v>7.1669850478481525</c:v>
                </c:pt>
                <c:pt idx="990">
                  <c:v>7.3408944923698964</c:v>
                </c:pt>
                <c:pt idx="991">
                  <c:v>7.5378378356743863</c:v>
                </c:pt>
                <c:pt idx="992">
                  <c:v>7.7640291584025327</c:v>
                </c:pt>
                <c:pt idx="993">
                  <c:v>8.0284332958536364</c:v>
                </c:pt>
                <c:pt idx="994">
                  <c:v>8.344611499633066</c:v>
                </c:pt>
                <c:pt idx="995">
                  <c:v>8.7343873039897861</c:v>
                </c:pt>
                <c:pt idx="996">
                  <c:v>9.2359721423278476</c:v>
                </c:pt>
                <c:pt idx="997">
                  <c:v>9.9250022068924491</c:v>
                </c:pt>
                <c:pt idx="998">
                  <c:v>10.98388301242694</c:v>
                </c:pt>
                <c:pt idx="999">
                  <c:v>13.061782570910506</c:v>
                </c:pt>
              </c:numCache>
            </c:numRef>
          </c:yVal>
          <c:smooth val="0"/>
        </c:ser>
        <c:ser>
          <c:idx val="4"/>
          <c:order val="4"/>
          <c:marker>
            <c:symbol val="none"/>
          </c:marker>
          <c:xVal>
            <c:numRef>
              <c:f>APropertiesDimless!$W$7:$W$1007</c:f>
              <c:numCache>
                <c:formatCode>0.000</c:formatCode>
                <c:ptCount val="1001"/>
                <c:pt idx="0">
                  <c:v>0</c:v>
                </c:pt>
                <c:pt idx="1">
                  <c:v>1E-3</c:v>
                </c:pt>
                <c:pt idx="2">
                  <c:v>2E-3</c:v>
                </c:pt>
                <c:pt idx="3">
                  <c:v>3.0000000000000001E-3</c:v>
                </c:pt>
                <c:pt idx="4">
                  <c:v>4.0000000000000001E-3</c:v>
                </c:pt>
                <c:pt idx="5">
                  <c:v>5.0000000000000001E-3</c:v>
                </c:pt>
                <c:pt idx="6">
                  <c:v>6.0000000000000001E-3</c:v>
                </c:pt>
                <c:pt idx="7">
                  <c:v>7.0000000000000001E-3</c:v>
                </c:pt>
                <c:pt idx="8">
                  <c:v>8.0000000000000002E-3</c:v>
                </c:pt>
                <c:pt idx="9">
                  <c:v>8.9999999999999993E-3</c:v>
                </c:pt>
                <c:pt idx="10">
                  <c:v>0.01</c:v>
                </c:pt>
                <c:pt idx="11">
                  <c:v>1.0999999999999999E-2</c:v>
                </c:pt>
                <c:pt idx="12">
                  <c:v>1.2E-2</c:v>
                </c:pt>
                <c:pt idx="13">
                  <c:v>1.2999999999999999E-2</c:v>
                </c:pt>
                <c:pt idx="14">
                  <c:v>1.4E-2</c:v>
                </c:pt>
                <c:pt idx="15">
                  <c:v>1.4999999999999999E-2</c:v>
                </c:pt>
                <c:pt idx="16">
                  <c:v>1.6E-2</c:v>
                </c:pt>
                <c:pt idx="17">
                  <c:v>1.7000000000000001E-2</c:v>
                </c:pt>
                <c:pt idx="18">
                  <c:v>1.7999999999999999E-2</c:v>
                </c:pt>
                <c:pt idx="19">
                  <c:v>1.9E-2</c:v>
                </c:pt>
                <c:pt idx="20">
                  <c:v>0.02</c:v>
                </c:pt>
                <c:pt idx="21">
                  <c:v>2.1000000000000001E-2</c:v>
                </c:pt>
                <c:pt idx="22">
                  <c:v>2.1999999999999999E-2</c:v>
                </c:pt>
                <c:pt idx="23">
                  <c:v>2.3E-2</c:v>
                </c:pt>
                <c:pt idx="24">
                  <c:v>2.4E-2</c:v>
                </c:pt>
                <c:pt idx="25">
                  <c:v>2.5000000000000001E-2</c:v>
                </c:pt>
                <c:pt idx="26">
                  <c:v>2.5999999999999999E-2</c:v>
                </c:pt>
                <c:pt idx="27">
                  <c:v>2.7E-2</c:v>
                </c:pt>
                <c:pt idx="28">
                  <c:v>2.8000000000000001E-2</c:v>
                </c:pt>
                <c:pt idx="29">
                  <c:v>2.9000000000000001E-2</c:v>
                </c:pt>
                <c:pt idx="30">
                  <c:v>0.03</c:v>
                </c:pt>
                <c:pt idx="31">
                  <c:v>3.1E-2</c:v>
                </c:pt>
                <c:pt idx="32">
                  <c:v>3.2000000000000001E-2</c:v>
                </c:pt>
                <c:pt idx="33">
                  <c:v>3.3000000000000002E-2</c:v>
                </c:pt>
                <c:pt idx="34">
                  <c:v>3.4000000000000002E-2</c:v>
                </c:pt>
                <c:pt idx="35">
                  <c:v>3.5000000000000003E-2</c:v>
                </c:pt>
                <c:pt idx="36">
                  <c:v>3.5999999999999997E-2</c:v>
                </c:pt>
                <c:pt idx="37">
                  <c:v>3.6999999999999998E-2</c:v>
                </c:pt>
                <c:pt idx="38">
                  <c:v>3.7999999999999999E-2</c:v>
                </c:pt>
                <c:pt idx="39">
                  <c:v>3.9E-2</c:v>
                </c:pt>
                <c:pt idx="40">
                  <c:v>0.04</c:v>
                </c:pt>
                <c:pt idx="41">
                  <c:v>4.1000000000000002E-2</c:v>
                </c:pt>
                <c:pt idx="42">
                  <c:v>4.2000000000000003E-2</c:v>
                </c:pt>
                <c:pt idx="43">
                  <c:v>4.2999999999999997E-2</c:v>
                </c:pt>
                <c:pt idx="44">
                  <c:v>4.3999999999999997E-2</c:v>
                </c:pt>
                <c:pt idx="45">
                  <c:v>4.4999999999999998E-2</c:v>
                </c:pt>
                <c:pt idx="46">
                  <c:v>4.5999999999999999E-2</c:v>
                </c:pt>
                <c:pt idx="47">
                  <c:v>4.7E-2</c:v>
                </c:pt>
                <c:pt idx="48">
                  <c:v>4.8000000000000001E-2</c:v>
                </c:pt>
                <c:pt idx="49">
                  <c:v>4.9000000000000002E-2</c:v>
                </c:pt>
                <c:pt idx="50">
                  <c:v>0.05</c:v>
                </c:pt>
                <c:pt idx="51">
                  <c:v>5.0999999999999997E-2</c:v>
                </c:pt>
                <c:pt idx="52">
                  <c:v>5.1999999999999998E-2</c:v>
                </c:pt>
                <c:pt idx="53">
                  <c:v>5.2999999999999999E-2</c:v>
                </c:pt>
                <c:pt idx="54">
                  <c:v>5.3999999999999999E-2</c:v>
                </c:pt>
                <c:pt idx="55">
                  <c:v>5.5E-2</c:v>
                </c:pt>
                <c:pt idx="56">
                  <c:v>5.6000000000000001E-2</c:v>
                </c:pt>
                <c:pt idx="57">
                  <c:v>5.7000000000000002E-2</c:v>
                </c:pt>
                <c:pt idx="58">
                  <c:v>5.8000000000000003E-2</c:v>
                </c:pt>
                <c:pt idx="59">
                  <c:v>5.8999999999999997E-2</c:v>
                </c:pt>
                <c:pt idx="60">
                  <c:v>0.06</c:v>
                </c:pt>
                <c:pt idx="61">
                  <c:v>6.0999999999999999E-2</c:v>
                </c:pt>
                <c:pt idx="62">
                  <c:v>6.2E-2</c:v>
                </c:pt>
                <c:pt idx="63">
                  <c:v>6.3E-2</c:v>
                </c:pt>
                <c:pt idx="64">
                  <c:v>6.4000000000000001E-2</c:v>
                </c:pt>
                <c:pt idx="65">
                  <c:v>6.5000000000000002E-2</c:v>
                </c:pt>
                <c:pt idx="66">
                  <c:v>6.6000000000000003E-2</c:v>
                </c:pt>
                <c:pt idx="67">
                  <c:v>6.7000000000000004E-2</c:v>
                </c:pt>
                <c:pt idx="68">
                  <c:v>6.8000000000000005E-2</c:v>
                </c:pt>
                <c:pt idx="69">
                  <c:v>6.9000000000000006E-2</c:v>
                </c:pt>
                <c:pt idx="70">
                  <c:v>7.0000000000000007E-2</c:v>
                </c:pt>
                <c:pt idx="71">
                  <c:v>7.0999999999999994E-2</c:v>
                </c:pt>
                <c:pt idx="72">
                  <c:v>7.1999999999999995E-2</c:v>
                </c:pt>
                <c:pt idx="73">
                  <c:v>7.2999999999999995E-2</c:v>
                </c:pt>
                <c:pt idx="74">
                  <c:v>7.3999999999999996E-2</c:v>
                </c:pt>
                <c:pt idx="75">
                  <c:v>7.4999999999999997E-2</c:v>
                </c:pt>
                <c:pt idx="76">
                  <c:v>7.5999999999999998E-2</c:v>
                </c:pt>
                <c:pt idx="77">
                  <c:v>7.6999999999999999E-2</c:v>
                </c:pt>
                <c:pt idx="78">
                  <c:v>7.8E-2</c:v>
                </c:pt>
                <c:pt idx="79">
                  <c:v>7.9000000000000001E-2</c:v>
                </c:pt>
                <c:pt idx="80">
                  <c:v>0.08</c:v>
                </c:pt>
                <c:pt idx="81">
                  <c:v>8.1000000000000003E-2</c:v>
                </c:pt>
                <c:pt idx="82">
                  <c:v>8.2000000000000003E-2</c:v>
                </c:pt>
                <c:pt idx="83">
                  <c:v>8.3000000000000004E-2</c:v>
                </c:pt>
                <c:pt idx="84">
                  <c:v>8.4000000000000005E-2</c:v>
                </c:pt>
                <c:pt idx="85">
                  <c:v>8.5000000000000006E-2</c:v>
                </c:pt>
                <c:pt idx="86">
                  <c:v>8.5999999999999993E-2</c:v>
                </c:pt>
                <c:pt idx="87">
                  <c:v>8.6999999999999994E-2</c:v>
                </c:pt>
                <c:pt idx="88">
                  <c:v>8.7999999999999995E-2</c:v>
                </c:pt>
                <c:pt idx="89">
                  <c:v>8.8999999999999996E-2</c:v>
                </c:pt>
                <c:pt idx="90">
                  <c:v>0.09</c:v>
                </c:pt>
                <c:pt idx="91">
                  <c:v>9.0999999999999998E-2</c:v>
                </c:pt>
                <c:pt idx="92">
                  <c:v>9.1999999999999998E-2</c:v>
                </c:pt>
                <c:pt idx="93">
                  <c:v>9.2999999999999999E-2</c:v>
                </c:pt>
                <c:pt idx="94">
                  <c:v>9.4E-2</c:v>
                </c:pt>
                <c:pt idx="95">
                  <c:v>9.5000000000000001E-2</c:v>
                </c:pt>
                <c:pt idx="96">
                  <c:v>9.6000000000000002E-2</c:v>
                </c:pt>
                <c:pt idx="97">
                  <c:v>9.7000000000000003E-2</c:v>
                </c:pt>
                <c:pt idx="98">
                  <c:v>9.8000000000000004E-2</c:v>
                </c:pt>
                <c:pt idx="99">
                  <c:v>9.9000000000000005E-2</c:v>
                </c:pt>
                <c:pt idx="100">
                  <c:v>0.1</c:v>
                </c:pt>
                <c:pt idx="101">
                  <c:v>0.10100000000000001</c:v>
                </c:pt>
                <c:pt idx="102">
                  <c:v>0.10199999999999999</c:v>
                </c:pt>
                <c:pt idx="103">
                  <c:v>0.10299999999999999</c:v>
                </c:pt>
                <c:pt idx="104">
                  <c:v>0.104</c:v>
                </c:pt>
                <c:pt idx="105">
                  <c:v>0.105</c:v>
                </c:pt>
                <c:pt idx="106">
                  <c:v>0.106</c:v>
                </c:pt>
                <c:pt idx="107">
                  <c:v>0.107</c:v>
                </c:pt>
                <c:pt idx="108">
                  <c:v>0.108</c:v>
                </c:pt>
                <c:pt idx="109">
                  <c:v>0.109</c:v>
                </c:pt>
                <c:pt idx="110">
                  <c:v>0.11</c:v>
                </c:pt>
                <c:pt idx="111">
                  <c:v>0.111</c:v>
                </c:pt>
                <c:pt idx="112">
                  <c:v>0.112</c:v>
                </c:pt>
                <c:pt idx="113">
                  <c:v>0.113</c:v>
                </c:pt>
                <c:pt idx="114">
                  <c:v>0.114</c:v>
                </c:pt>
                <c:pt idx="115">
                  <c:v>0.115</c:v>
                </c:pt>
                <c:pt idx="116">
                  <c:v>0.11600000000000001</c:v>
                </c:pt>
                <c:pt idx="117">
                  <c:v>0.11700000000000001</c:v>
                </c:pt>
                <c:pt idx="118">
                  <c:v>0.11799999999999999</c:v>
                </c:pt>
                <c:pt idx="119">
                  <c:v>0.11899999999999999</c:v>
                </c:pt>
                <c:pt idx="120">
                  <c:v>0.12</c:v>
                </c:pt>
                <c:pt idx="121">
                  <c:v>0.121</c:v>
                </c:pt>
                <c:pt idx="122">
                  <c:v>0.122</c:v>
                </c:pt>
                <c:pt idx="123">
                  <c:v>0.123</c:v>
                </c:pt>
                <c:pt idx="124">
                  <c:v>0.124</c:v>
                </c:pt>
                <c:pt idx="125">
                  <c:v>0.125</c:v>
                </c:pt>
                <c:pt idx="126">
                  <c:v>0.126</c:v>
                </c:pt>
                <c:pt idx="127">
                  <c:v>0.127</c:v>
                </c:pt>
                <c:pt idx="128">
                  <c:v>0.128</c:v>
                </c:pt>
                <c:pt idx="129">
                  <c:v>0.129</c:v>
                </c:pt>
                <c:pt idx="130">
                  <c:v>0.13</c:v>
                </c:pt>
                <c:pt idx="131">
                  <c:v>0.13100000000000001</c:v>
                </c:pt>
                <c:pt idx="132">
                  <c:v>0.13200000000000001</c:v>
                </c:pt>
                <c:pt idx="133">
                  <c:v>0.13300000000000001</c:v>
                </c:pt>
                <c:pt idx="134">
                  <c:v>0.13400000000000001</c:v>
                </c:pt>
                <c:pt idx="135">
                  <c:v>0.13500000000000001</c:v>
                </c:pt>
                <c:pt idx="136">
                  <c:v>0.13600000000000001</c:v>
                </c:pt>
                <c:pt idx="137">
                  <c:v>0.13700000000000001</c:v>
                </c:pt>
                <c:pt idx="138">
                  <c:v>0.13800000000000001</c:v>
                </c:pt>
                <c:pt idx="139">
                  <c:v>0.13900000000000001</c:v>
                </c:pt>
                <c:pt idx="140">
                  <c:v>0.14000000000000001</c:v>
                </c:pt>
                <c:pt idx="141">
                  <c:v>0.14099999999999999</c:v>
                </c:pt>
                <c:pt idx="142">
                  <c:v>0.14199999999999999</c:v>
                </c:pt>
                <c:pt idx="143">
                  <c:v>0.14299999999999999</c:v>
                </c:pt>
                <c:pt idx="144">
                  <c:v>0.14399999999999999</c:v>
                </c:pt>
                <c:pt idx="145">
                  <c:v>0.14499999999999999</c:v>
                </c:pt>
                <c:pt idx="146">
                  <c:v>0.14599999999999999</c:v>
                </c:pt>
                <c:pt idx="147">
                  <c:v>0.14699999999999999</c:v>
                </c:pt>
                <c:pt idx="148">
                  <c:v>0.14799999999999999</c:v>
                </c:pt>
                <c:pt idx="149">
                  <c:v>0.14899999999999999</c:v>
                </c:pt>
                <c:pt idx="150">
                  <c:v>0.15</c:v>
                </c:pt>
                <c:pt idx="151">
                  <c:v>0.151</c:v>
                </c:pt>
                <c:pt idx="152">
                  <c:v>0.152</c:v>
                </c:pt>
                <c:pt idx="153">
                  <c:v>0.153</c:v>
                </c:pt>
                <c:pt idx="154">
                  <c:v>0.154</c:v>
                </c:pt>
                <c:pt idx="155">
                  <c:v>0.155</c:v>
                </c:pt>
                <c:pt idx="156">
                  <c:v>0.156</c:v>
                </c:pt>
                <c:pt idx="157">
                  <c:v>0.157</c:v>
                </c:pt>
                <c:pt idx="158">
                  <c:v>0.158</c:v>
                </c:pt>
                <c:pt idx="159">
                  <c:v>0.159</c:v>
                </c:pt>
                <c:pt idx="160">
                  <c:v>0.16</c:v>
                </c:pt>
                <c:pt idx="161">
                  <c:v>0.161</c:v>
                </c:pt>
                <c:pt idx="162">
                  <c:v>0.16200000000000001</c:v>
                </c:pt>
                <c:pt idx="163">
                  <c:v>0.16300000000000001</c:v>
                </c:pt>
                <c:pt idx="164">
                  <c:v>0.16400000000000001</c:v>
                </c:pt>
                <c:pt idx="165">
                  <c:v>0.16500000000000001</c:v>
                </c:pt>
                <c:pt idx="166">
                  <c:v>0.16600000000000001</c:v>
                </c:pt>
                <c:pt idx="167">
                  <c:v>0.16700000000000001</c:v>
                </c:pt>
                <c:pt idx="168">
                  <c:v>0.16800000000000001</c:v>
                </c:pt>
                <c:pt idx="169">
                  <c:v>0.16900000000000001</c:v>
                </c:pt>
                <c:pt idx="170">
                  <c:v>0.17</c:v>
                </c:pt>
                <c:pt idx="171">
                  <c:v>0.17100000000000001</c:v>
                </c:pt>
                <c:pt idx="172">
                  <c:v>0.17199999999999999</c:v>
                </c:pt>
                <c:pt idx="173">
                  <c:v>0.17299999999999999</c:v>
                </c:pt>
                <c:pt idx="174">
                  <c:v>0.17399999999999999</c:v>
                </c:pt>
                <c:pt idx="175">
                  <c:v>0.17499999999999999</c:v>
                </c:pt>
                <c:pt idx="176">
                  <c:v>0.17599999999999999</c:v>
                </c:pt>
                <c:pt idx="177">
                  <c:v>0.17699999999999999</c:v>
                </c:pt>
                <c:pt idx="178">
                  <c:v>0.17799999999999999</c:v>
                </c:pt>
                <c:pt idx="179">
                  <c:v>0.17899999999999999</c:v>
                </c:pt>
                <c:pt idx="180">
                  <c:v>0.18</c:v>
                </c:pt>
                <c:pt idx="181">
                  <c:v>0.18099999999999999</c:v>
                </c:pt>
                <c:pt idx="182">
                  <c:v>0.182</c:v>
                </c:pt>
                <c:pt idx="183">
                  <c:v>0.183</c:v>
                </c:pt>
                <c:pt idx="184">
                  <c:v>0.184</c:v>
                </c:pt>
                <c:pt idx="185">
                  <c:v>0.185</c:v>
                </c:pt>
                <c:pt idx="186">
                  <c:v>0.186</c:v>
                </c:pt>
                <c:pt idx="187">
                  <c:v>0.187</c:v>
                </c:pt>
                <c:pt idx="188">
                  <c:v>0.188</c:v>
                </c:pt>
                <c:pt idx="189">
                  <c:v>0.189</c:v>
                </c:pt>
                <c:pt idx="190">
                  <c:v>0.19</c:v>
                </c:pt>
                <c:pt idx="191">
                  <c:v>0.191</c:v>
                </c:pt>
                <c:pt idx="192">
                  <c:v>0.192</c:v>
                </c:pt>
                <c:pt idx="193">
                  <c:v>0.193</c:v>
                </c:pt>
                <c:pt idx="194">
                  <c:v>0.19400000000000001</c:v>
                </c:pt>
                <c:pt idx="195">
                  <c:v>0.19500000000000001</c:v>
                </c:pt>
                <c:pt idx="196">
                  <c:v>0.19600000000000001</c:v>
                </c:pt>
                <c:pt idx="197">
                  <c:v>0.19700000000000001</c:v>
                </c:pt>
                <c:pt idx="198">
                  <c:v>0.19800000000000001</c:v>
                </c:pt>
                <c:pt idx="199">
                  <c:v>0.19900000000000001</c:v>
                </c:pt>
                <c:pt idx="200">
                  <c:v>0.2</c:v>
                </c:pt>
                <c:pt idx="201">
                  <c:v>0.20100000000000001</c:v>
                </c:pt>
                <c:pt idx="202">
                  <c:v>0.20200000000000001</c:v>
                </c:pt>
                <c:pt idx="203">
                  <c:v>0.20300000000000001</c:v>
                </c:pt>
                <c:pt idx="204">
                  <c:v>0.20399999999999999</c:v>
                </c:pt>
                <c:pt idx="205">
                  <c:v>0.20499999999999999</c:v>
                </c:pt>
                <c:pt idx="206">
                  <c:v>0.20599999999999999</c:v>
                </c:pt>
                <c:pt idx="207">
                  <c:v>0.20699999999999999</c:v>
                </c:pt>
                <c:pt idx="208">
                  <c:v>0.20799999999999999</c:v>
                </c:pt>
                <c:pt idx="209">
                  <c:v>0.20899999999999999</c:v>
                </c:pt>
                <c:pt idx="210">
                  <c:v>0.21</c:v>
                </c:pt>
                <c:pt idx="211">
                  <c:v>0.21099999999999999</c:v>
                </c:pt>
                <c:pt idx="212">
                  <c:v>0.21199999999999999</c:v>
                </c:pt>
                <c:pt idx="213">
                  <c:v>0.21299999999999999</c:v>
                </c:pt>
                <c:pt idx="214">
                  <c:v>0.214</c:v>
                </c:pt>
                <c:pt idx="215">
                  <c:v>0.215</c:v>
                </c:pt>
                <c:pt idx="216">
                  <c:v>0.216</c:v>
                </c:pt>
                <c:pt idx="217">
                  <c:v>0.217</c:v>
                </c:pt>
                <c:pt idx="218">
                  <c:v>0.218</c:v>
                </c:pt>
                <c:pt idx="219">
                  <c:v>0.219</c:v>
                </c:pt>
                <c:pt idx="220">
                  <c:v>0.22</c:v>
                </c:pt>
                <c:pt idx="221">
                  <c:v>0.221</c:v>
                </c:pt>
                <c:pt idx="222">
                  <c:v>0.222</c:v>
                </c:pt>
                <c:pt idx="223">
                  <c:v>0.223</c:v>
                </c:pt>
                <c:pt idx="224">
                  <c:v>0.224</c:v>
                </c:pt>
                <c:pt idx="225">
                  <c:v>0.22500000000000001</c:v>
                </c:pt>
                <c:pt idx="226">
                  <c:v>0.22600000000000001</c:v>
                </c:pt>
                <c:pt idx="227">
                  <c:v>0.22700000000000001</c:v>
                </c:pt>
                <c:pt idx="228">
                  <c:v>0.22800000000000001</c:v>
                </c:pt>
                <c:pt idx="229">
                  <c:v>0.22900000000000001</c:v>
                </c:pt>
                <c:pt idx="230">
                  <c:v>0.23</c:v>
                </c:pt>
                <c:pt idx="231">
                  <c:v>0.23100000000000001</c:v>
                </c:pt>
                <c:pt idx="232">
                  <c:v>0.23200000000000001</c:v>
                </c:pt>
                <c:pt idx="233">
                  <c:v>0.23300000000000001</c:v>
                </c:pt>
                <c:pt idx="234">
                  <c:v>0.23400000000000001</c:v>
                </c:pt>
                <c:pt idx="235">
                  <c:v>0.23499999999999999</c:v>
                </c:pt>
                <c:pt idx="236">
                  <c:v>0.23599999999999999</c:v>
                </c:pt>
                <c:pt idx="237">
                  <c:v>0.23699999999999999</c:v>
                </c:pt>
                <c:pt idx="238">
                  <c:v>0.23799999999999999</c:v>
                </c:pt>
                <c:pt idx="239">
                  <c:v>0.23899999999999999</c:v>
                </c:pt>
                <c:pt idx="240">
                  <c:v>0.24</c:v>
                </c:pt>
                <c:pt idx="241">
                  <c:v>0.24099999999999999</c:v>
                </c:pt>
                <c:pt idx="242">
                  <c:v>0.24199999999999999</c:v>
                </c:pt>
                <c:pt idx="243">
                  <c:v>0.24299999999999999</c:v>
                </c:pt>
                <c:pt idx="244">
                  <c:v>0.24399999999999999</c:v>
                </c:pt>
                <c:pt idx="245">
                  <c:v>0.245</c:v>
                </c:pt>
                <c:pt idx="246">
                  <c:v>0.246</c:v>
                </c:pt>
                <c:pt idx="247">
                  <c:v>0.247</c:v>
                </c:pt>
                <c:pt idx="248">
                  <c:v>0.248</c:v>
                </c:pt>
                <c:pt idx="249">
                  <c:v>0.249</c:v>
                </c:pt>
                <c:pt idx="250">
                  <c:v>0.25</c:v>
                </c:pt>
                <c:pt idx="251">
                  <c:v>0.251</c:v>
                </c:pt>
                <c:pt idx="252">
                  <c:v>0.252</c:v>
                </c:pt>
                <c:pt idx="253">
                  <c:v>0.253</c:v>
                </c:pt>
                <c:pt idx="254">
                  <c:v>0.254</c:v>
                </c:pt>
                <c:pt idx="255">
                  <c:v>0.255</c:v>
                </c:pt>
                <c:pt idx="256">
                  <c:v>0.25600000000000001</c:v>
                </c:pt>
                <c:pt idx="257">
                  <c:v>0.25700000000000001</c:v>
                </c:pt>
                <c:pt idx="258">
                  <c:v>0.25800000000000001</c:v>
                </c:pt>
                <c:pt idx="259">
                  <c:v>0.25900000000000001</c:v>
                </c:pt>
                <c:pt idx="260">
                  <c:v>0.26</c:v>
                </c:pt>
                <c:pt idx="261">
                  <c:v>0.26100000000000001</c:v>
                </c:pt>
                <c:pt idx="262">
                  <c:v>0.26200000000000001</c:v>
                </c:pt>
                <c:pt idx="263">
                  <c:v>0.26300000000000001</c:v>
                </c:pt>
                <c:pt idx="264">
                  <c:v>0.26400000000000001</c:v>
                </c:pt>
                <c:pt idx="265">
                  <c:v>0.26500000000000001</c:v>
                </c:pt>
                <c:pt idx="266">
                  <c:v>0.26600000000000001</c:v>
                </c:pt>
                <c:pt idx="267">
                  <c:v>0.26700000000000002</c:v>
                </c:pt>
                <c:pt idx="268">
                  <c:v>0.26800000000000002</c:v>
                </c:pt>
                <c:pt idx="269">
                  <c:v>0.26900000000000002</c:v>
                </c:pt>
                <c:pt idx="270">
                  <c:v>0.27</c:v>
                </c:pt>
                <c:pt idx="271">
                  <c:v>0.27100000000000002</c:v>
                </c:pt>
                <c:pt idx="272">
                  <c:v>0.27200000000000002</c:v>
                </c:pt>
                <c:pt idx="273">
                  <c:v>0.27300000000000002</c:v>
                </c:pt>
                <c:pt idx="274">
                  <c:v>0.27400000000000002</c:v>
                </c:pt>
                <c:pt idx="275">
                  <c:v>0.27500000000000002</c:v>
                </c:pt>
                <c:pt idx="276">
                  <c:v>0.27600000000000002</c:v>
                </c:pt>
                <c:pt idx="277">
                  <c:v>0.27700000000000002</c:v>
                </c:pt>
                <c:pt idx="278">
                  <c:v>0.27800000000000002</c:v>
                </c:pt>
                <c:pt idx="279">
                  <c:v>0.27900000000000003</c:v>
                </c:pt>
                <c:pt idx="280">
                  <c:v>0.28000000000000003</c:v>
                </c:pt>
                <c:pt idx="281">
                  <c:v>0.28100000000000003</c:v>
                </c:pt>
                <c:pt idx="282">
                  <c:v>0.28199999999999997</c:v>
                </c:pt>
                <c:pt idx="283">
                  <c:v>0.28299999999999997</c:v>
                </c:pt>
                <c:pt idx="284">
                  <c:v>0.28399999999999997</c:v>
                </c:pt>
                <c:pt idx="285">
                  <c:v>0.28499999999999998</c:v>
                </c:pt>
                <c:pt idx="286">
                  <c:v>0.28599999999999998</c:v>
                </c:pt>
                <c:pt idx="287">
                  <c:v>0.28699999999999998</c:v>
                </c:pt>
                <c:pt idx="288">
                  <c:v>0.28799999999999998</c:v>
                </c:pt>
                <c:pt idx="289">
                  <c:v>0.28899999999999998</c:v>
                </c:pt>
                <c:pt idx="290">
                  <c:v>0.28999999999999998</c:v>
                </c:pt>
                <c:pt idx="291">
                  <c:v>0.29099999999999998</c:v>
                </c:pt>
                <c:pt idx="292">
                  <c:v>0.29199999999999998</c:v>
                </c:pt>
                <c:pt idx="293">
                  <c:v>0.29299999999999998</c:v>
                </c:pt>
                <c:pt idx="294">
                  <c:v>0.29399999999999998</c:v>
                </c:pt>
                <c:pt idx="295">
                  <c:v>0.29499999999999998</c:v>
                </c:pt>
                <c:pt idx="296">
                  <c:v>0.29599999999999999</c:v>
                </c:pt>
                <c:pt idx="297">
                  <c:v>0.29699999999999999</c:v>
                </c:pt>
                <c:pt idx="298">
                  <c:v>0.29799999999999999</c:v>
                </c:pt>
                <c:pt idx="299">
                  <c:v>0.29899999999999999</c:v>
                </c:pt>
                <c:pt idx="300">
                  <c:v>0.3</c:v>
                </c:pt>
                <c:pt idx="301">
                  <c:v>0.30099999999999999</c:v>
                </c:pt>
                <c:pt idx="302">
                  <c:v>0.30199999999999999</c:v>
                </c:pt>
                <c:pt idx="303">
                  <c:v>0.30299999999999999</c:v>
                </c:pt>
                <c:pt idx="304">
                  <c:v>0.30399999999999999</c:v>
                </c:pt>
                <c:pt idx="305">
                  <c:v>0.30499999999999999</c:v>
                </c:pt>
                <c:pt idx="306">
                  <c:v>0.30599999999999999</c:v>
                </c:pt>
                <c:pt idx="307">
                  <c:v>0.307</c:v>
                </c:pt>
                <c:pt idx="308">
                  <c:v>0.308</c:v>
                </c:pt>
                <c:pt idx="309">
                  <c:v>0.309</c:v>
                </c:pt>
                <c:pt idx="310">
                  <c:v>0.31</c:v>
                </c:pt>
                <c:pt idx="311">
                  <c:v>0.311</c:v>
                </c:pt>
                <c:pt idx="312">
                  <c:v>0.312</c:v>
                </c:pt>
                <c:pt idx="313">
                  <c:v>0.313</c:v>
                </c:pt>
                <c:pt idx="314">
                  <c:v>0.314</c:v>
                </c:pt>
                <c:pt idx="315">
                  <c:v>0.315</c:v>
                </c:pt>
                <c:pt idx="316">
                  <c:v>0.316</c:v>
                </c:pt>
                <c:pt idx="317">
                  <c:v>0.317</c:v>
                </c:pt>
                <c:pt idx="318">
                  <c:v>0.318</c:v>
                </c:pt>
                <c:pt idx="319">
                  <c:v>0.31900000000000001</c:v>
                </c:pt>
                <c:pt idx="320">
                  <c:v>0.32</c:v>
                </c:pt>
                <c:pt idx="321">
                  <c:v>0.32100000000000001</c:v>
                </c:pt>
                <c:pt idx="322">
                  <c:v>0.32200000000000001</c:v>
                </c:pt>
                <c:pt idx="323">
                  <c:v>0.32300000000000001</c:v>
                </c:pt>
                <c:pt idx="324">
                  <c:v>0.32400000000000001</c:v>
                </c:pt>
                <c:pt idx="325">
                  <c:v>0.32500000000000001</c:v>
                </c:pt>
                <c:pt idx="326">
                  <c:v>0.32600000000000001</c:v>
                </c:pt>
                <c:pt idx="327">
                  <c:v>0.32700000000000001</c:v>
                </c:pt>
                <c:pt idx="328">
                  <c:v>0.32800000000000001</c:v>
                </c:pt>
                <c:pt idx="329">
                  <c:v>0.32900000000000001</c:v>
                </c:pt>
                <c:pt idx="330">
                  <c:v>0.33</c:v>
                </c:pt>
                <c:pt idx="331">
                  <c:v>0.33100000000000002</c:v>
                </c:pt>
                <c:pt idx="332">
                  <c:v>0.33200000000000002</c:v>
                </c:pt>
                <c:pt idx="333">
                  <c:v>0.33300000000000002</c:v>
                </c:pt>
                <c:pt idx="334">
                  <c:v>0.33400000000000002</c:v>
                </c:pt>
                <c:pt idx="335">
                  <c:v>0.33500000000000002</c:v>
                </c:pt>
                <c:pt idx="336">
                  <c:v>0.33600000000000002</c:v>
                </c:pt>
                <c:pt idx="337">
                  <c:v>0.33700000000000002</c:v>
                </c:pt>
                <c:pt idx="338">
                  <c:v>0.33800000000000002</c:v>
                </c:pt>
                <c:pt idx="339">
                  <c:v>0.33900000000000002</c:v>
                </c:pt>
                <c:pt idx="340">
                  <c:v>0.34</c:v>
                </c:pt>
                <c:pt idx="341">
                  <c:v>0.34100000000000003</c:v>
                </c:pt>
                <c:pt idx="342">
                  <c:v>0.34200000000000003</c:v>
                </c:pt>
                <c:pt idx="343">
                  <c:v>0.34300000000000003</c:v>
                </c:pt>
                <c:pt idx="344">
                  <c:v>0.34399999999999997</c:v>
                </c:pt>
                <c:pt idx="345">
                  <c:v>0.34499999999999997</c:v>
                </c:pt>
                <c:pt idx="346">
                  <c:v>0.34599999999999997</c:v>
                </c:pt>
                <c:pt idx="347">
                  <c:v>0.34699999999999998</c:v>
                </c:pt>
                <c:pt idx="348">
                  <c:v>0.34799999999999998</c:v>
                </c:pt>
                <c:pt idx="349">
                  <c:v>0.34899999999999998</c:v>
                </c:pt>
                <c:pt idx="350">
                  <c:v>0.35</c:v>
                </c:pt>
                <c:pt idx="351">
                  <c:v>0.35099999999999998</c:v>
                </c:pt>
                <c:pt idx="352">
                  <c:v>0.35199999999999998</c:v>
                </c:pt>
                <c:pt idx="353">
                  <c:v>0.35299999999999998</c:v>
                </c:pt>
                <c:pt idx="354">
                  <c:v>0.35399999999999998</c:v>
                </c:pt>
                <c:pt idx="355">
                  <c:v>0.35499999999999998</c:v>
                </c:pt>
                <c:pt idx="356">
                  <c:v>0.35599999999999998</c:v>
                </c:pt>
                <c:pt idx="357">
                  <c:v>0.35699999999999998</c:v>
                </c:pt>
                <c:pt idx="358">
                  <c:v>0.35799999999999998</c:v>
                </c:pt>
                <c:pt idx="359">
                  <c:v>0.35899999999999999</c:v>
                </c:pt>
                <c:pt idx="360">
                  <c:v>0.36</c:v>
                </c:pt>
                <c:pt idx="361">
                  <c:v>0.36099999999999999</c:v>
                </c:pt>
                <c:pt idx="362">
                  <c:v>0.36199999999999999</c:v>
                </c:pt>
                <c:pt idx="363">
                  <c:v>0.36299999999999999</c:v>
                </c:pt>
                <c:pt idx="364">
                  <c:v>0.36399999999999999</c:v>
                </c:pt>
                <c:pt idx="365">
                  <c:v>0.36499999999999999</c:v>
                </c:pt>
                <c:pt idx="366">
                  <c:v>0.36599999999999999</c:v>
                </c:pt>
                <c:pt idx="367">
                  <c:v>0.36699999999999999</c:v>
                </c:pt>
                <c:pt idx="368">
                  <c:v>0.36799999999999999</c:v>
                </c:pt>
                <c:pt idx="369">
                  <c:v>0.36899999999999999</c:v>
                </c:pt>
                <c:pt idx="370">
                  <c:v>0.37</c:v>
                </c:pt>
                <c:pt idx="371">
                  <c:v>0.371</c:v>
                </c:pt>
                <c:pt idx="372">
                  <c:v>0.372</c:v>
                </c:pt>
                <c:pt idx="373">
                  <c:v>0.373</c:v>
                </c:pt>
                <c:pt idx="374">
                  <c:v>0.374</c:v>
                </c:pt>
                <c:pt idx="375">
                  <c:v>0.375</c:v>
                </c:pt>
                <c:pt idx="376">
                  <c:v>0.376</c:v>
                </c:pt>
                <c:pt idx="377">
                  <c:v>0.377</c:v>
                </c:pt>
                <c:pt idx="378">
                  <c:v>0.378</c:v>
                </c:pt>
                <c:pt idx="379">
                  <c:v>0.379</c:v>
                </c:pt>
                <c:pt idx="380">
                  <c:v>0.38</c:v>
                </c:pt>
                <c:pt idx="381">
                  <c:v>0.38100000000000001</c:v>
                </c:pt>
                <c:pt idx="382">
                  <c:v>0.38200000000000001</c:v>
                </c:pt>
                <c:pt idx="383">
                  <c:v>0.38300000000000001</c:v>
                </c:pt>
                <c:pt idx="384">
                  <c:v>0.38400000000000001</c:v>
                </c:pt>
                <c:pt idx="385">
                  <c:v>0.38500000000000001</c:v>
                </c:pt>
                <c:pt idx="386">
                  <c:v>0.38600000000000001</c:v>
                </c:pt>
                <c:pt idx="387">
                  <c:v>0.38700000000000001</c:v>
                </c:pt>
                <c:pt idx="388">
                  <c:v>0.38800000000000001</c:v>
                </c:pt>
                <c:pt idx="389">
                  <c:v>0.38900000000000001</c:v>
                </c:pt>
                <c:pt idx="390">
                  <c:v>0.39</c:v>
                </c:pt>
                <c:pt idx="391">
                  <c:v>0.39100000000000001</c:v>
                </c:pt>
                <c:pt idx="392">
                  <c:v>0.39200000000000002</c:v>
                </c:pt>
                <c:pt idx="393">
                  <c:v>0.39300000000000002</c:v>
                </c:pt>
                <c:pt idx="394">
                  <c:v>0.39400000000000002</c:v>
                </c:pt>
                <c:pt idx="395">
                  <c:v>0.39500000000000002</c:v>
                </c:pt>
                <c:pt idx="396">
                  <c:v>0.39600000000000002</c:v>
                </c:pt>
                <c:pt idx="397">
                  <c:v>0.39700000000000002</c:v>
                </c:pt>
                <c:pt idx="398">
                  <c:v>0.39800000000000002</c:v>
                </c:pt>
                <c:pt idx="399">
                  <c:v>0.39900000000000002</c:v>
                </c:pt>
                <c:pt idx="400">
                  <c:v>0.4</c:v>
                </c:pt>
                <c:pt idx="401">
                  <c:v>0.40100000000000002</c:v>
                </c:pt>
                <c:pt idx="402">
                  <c:v>0.40200000000000002</c:v>
                </c:pt>
                <c:pt idx="403">
                  <c:v>0.40300000000000002</c:v>
                </c:pt>
                <c:pt idx="404">
                  <c:v>0.40400000000000003</c:v>
                </c:pt>
                <c:pt idx="405">
                  <c:v>0.40500000000000003</c:v>
                </c:pt>
                <c:pt idx="406">
                  <c:v>0.40600000000000003</c:v>
                </c:pt>
                <c:pt idx="407">
                  <c:v>0.40699999999999997</c:v>
                </c:pt>
                <c:pt idx="408">
                  <c:v>0.40799999999999997</c:v>
                </c:pt>
                <c:pt idx="409">
                  <c:v>0.40899999999999997</c:v>
                </c:pt>
                <c:pt idx="410">
                  <c:v>0.41</c:v>
                </c:pt>
                <c:pt idx="411">
                  <c:v>0.41099999999999998</c:v>
                </c:pt>
                <c:pt idx="412">
                  <c:v>0.41199999999999998</c:v>
                </c:pt>
                <c:pt idx="413">
                  <c:v>0.41299999999999998</c:v>
                </c:pt>
                <c:pt idx="414">
                  <c:v>0.41399999999999998</c:v>
                </c:pt>
                <c:pt idx="415">
                  <c:v>0.41499999999999998</c:v>
                </c:pt>
                <c:pt idx="416">
                  <c:v>0.41599999999999998</c:v>
                </c:pt>
                <c:pt idx="417">
                  <c:v>0.41699999999999998</c:v>
                </c:pt>
                <c:pt idx="418">
                  <c:v>0.41799999999999998</c:v>
                </c:pt>
                <c:pt idx="419">
                  <c:v>0.41899999999999998</c:v>
                </c:pt>
                <c:pt idx="420">
                  <c:v>0.42</c:v>
                </c:pt>
                <c:pt idx="421">
                  <c:v>0.42099999999999999</c:v>
                </c:pt>
                <c:pt idx="422">
                  <c:v>0.42199999999999999</c:v>
                </c:pt>
                <c:pt idx="423">
                  <c:v>0.42299999999999999</c:v>
                </c:pt>
                <c:pt idx="424">
                  <c:v>0.42399999999999999</c:v>
                </c:pt>
                <c:pt idx="425">
                  <c:v>0.42499999999999999</c:v>
                </c:pt>
                <c:pt idx="426">
                  <c:v>0.42599999999999999</c:v>
                </c:pt>
                <c:pt idx="427">
                  <c:v>0.42699999999999999</c:v>
                </c:pt>
                <c:pt idx="428">
                  <c:v>0.42799999999999999</c:v>
                </c:pt>
                <c:pt idx="429">
                  <c:v>0.42899999999999999</c:v>
                </c:pt>
                <c:pt idx="430">
                  <c:v>0.43</c:v>
                </c:pt>
                <c:pt idx="431">
                  <c:v>0.43099999999999999</c:v>
                </c:pt>
                <c:pt idx="432">
                  <c:v>0.432</c:v>
                </c:pt>
                <c:pt idx="433">
                  <c:v>0.433</c:v>
                </c:pt>
                <c:pt idx="434">
                  <c:v>0.434</c:v>
                </c:pt>
                <c:pt idx="435">
                  <c:v>0.435</c:v>
                </c:pt>
                <c:pt idx="436">
                  <c:v>0.436</c:v>
                </c:pt>
                <c:pt idx="437">
                  <c:v>0.437</c:v>
                </c:pt>
                <c:pt idx="438">
                  <c:v>0.438</c:v>
                </c:pt>
                <c:pt idx="439">
                  <c:v>0.439</c:v>
                </c:pt>
                <c:pt idx="440">
                  <c:v>0.44</c:v>
                </c:pt>
                <c:pt idx="441">
                  <c:v>0.441</c:v>
                </c:pt>
                <c:pt idx="442">
                  <c:v>0.442</c:v>
                </c:pt>
                <c:pt idx="443">
                  <c:v>0.443</c:v>
                </c:pt>
                <c:pt idx="444">
                  <c:v>0.44400000000000001</c:v>
                </c:pt>
                <c:pt idx="445">
                  <c:v>0.44500000000000001</c:v>
                </c:pt>
                <c:pt idx="446">
                  <c:v>0.44600000000000001</c:v>
                </c:pt>
                <c:pt idx="447">
                  <c:v>0.44700000000000001</c:v>
                </c:pt>
                <c:pt idx="448">
                  <c:v>0.44800000000000001</c:v>
                </c:pt>
                <c:pt idx="449">
                  <c:v>0.44900000000000001</c:v>
                </c:pt>
                <c:pt idx="450">
                  <c:v>0.45</c:v>
                </c:pt>
                <c:pt idx="451">
                  <c:v>0.45100000000000001</c:v>
                </c:pt>
                <c:pt idx="452">
                  <c:v>0.45200000000000001</c:v>
                </c:pt>
                <c:pt idx="453">
                  <c:v>0.45300000000000001</c:v>
                </c:pt>
                <c:pt idx="454">
                  <c:v>0.45400000000000001</c:v>
                </c:pt>
                <c:pt idx="455">
                  <c:v>0.45500000000000002</c:v>
                </c:pt>
                <c:pt idx="456">
                  <c:v>0.45600000000000002</c:v>
                </c:pt>
                <c:pt idx="457">
                  <c:v>0.45700000000000002</c:v>
                </c:pt>
                <c:pt idx="458">
                  <c:v>0.45800000000000002</c:v>
                </c:pt>
                <c:pt idx="459">
                  <c:v>0.45900000000000002</c:v>
                </c:pt>
                <c:pt idx="460">
                  <c:v>0.46</c:v>
                </c:pt>
                <c:pt idx="461">
                  <c:v>0.46100000000000002</c:v>
                </c:pt>
                <c:pt idx="462">
                  <c:v>0.46200000000000002</c:v>
                </c:pt>
                <c:pt idx="463">
                  <c:v>0.46300000000000002</c:v>
                </c:pt>
                <c:pt idx="464">
                  <c:v>0.46400000000000002</c:v>
                </c:pt>
                <c:pt idx="465">
                  <c:v>0.46500000000000002</c:v>
                </c:pt>
                <c:pt idx="466">
                  <c:v>0.46600000000000003</c:v>
                </c:pt>
                <c:pt idx="467">
                  <c:v>0.46700000000000003</c:v>
                </c:pt>
                <c:pt idx="468">
                  <c:v>0.46800000000000003</c:v>
                </c:pt>
                <c:pt idx="469">
                  <c:v>0.46899999999999997</c:v>
                </c:pt>
                <c:pt idx="470">
                  <c:v>0.47</c:v>
                </c:pt>
                <c:pt idx="471">
                  <c:v>0.47099999999999997</c:v>
                </c:pt>
                <c:pt idx="472">
                  <c:v>0.47199999999999998</c:v>
                </c:pt>
                <c:pt idx="473">
                  <c:v>0.47299999999999998</c:v>
                </c:pt>
                <c:pt idx="474">
                  <c:v>0.47399999999999998</c:v>
                </c:pt>
                <c:pt idx="475">
                  <c:v>0.47499999999999998</c:v>
                </c:pt>
                <c:pt idx="476">
                  <c:v>0.47599999999999998</c:v>
                </c:pt>
                <c:pt idx="477">
                  <c:v>0.47699999999999998</c:v>
                </c:pt>
                <c:pt idx="478">
                  <c:v>0.47799999999999998</c:v>
                </c:pt>
                <c:pt idx="479">
                  <c:v>0.47899999999999998</c:v>
                </c:pt>
                <c:pt idx="480">
                  <c:v>0.48</c:v>
                </c:pt>
                <c:pt idx="481">
                  <c:v>0.48099999999999998</c:v>
                </c:pt>
                <c:pt idx="482">
                  <c:v>0.48199999999999998</c:v>
                </c:pt>
                <c:pt idx="483">
                  <c:v>0.48299999999999998</c:v>
                </c:pt>
                <c:pt idx="484">
                  <c:v>0.48399999999999999</c:v>
                </c:pt>
                <c:pt idx="485">
                  <c:v>0.48499999999999999</c:v>
                </c:pt>
                <c:pt idx="486">
                  <c:v>0.48599999999999999</c:v>
                </c:pt>
                <c:pt idx="487">
                  <c:v>0.48699999999999999</c:v>
                </c:pt>
                <c:pt idx="488">
                  <c:v>0.48799999999999999</c:v>
                </c:pt>
                <c:pt idx="489">
                  <c:v>0.48899999999999999</c:v>
                </c:pt>
                <c:pt idx="490">
                  <c:v>0.49</c:v>
                </c:pt>
                <c:pt idx="491">
                  <c:v>0.49099999999999999</c:v>
                </c:pt>
                <c:pt idx="492">
                  <c:v>0.49199999999999999</c:v>
                </c:pt>
                <c:pt idx="493">
                  <c:v>0.49299999999999999</c:v>
                </c:pt>
                <c:pt idx="494">
                  <c:v>0.49399999999999999</c:v>
                </c:pt>
                <c:pt idx="495">
                  <c:v>0.495</c:v>
                </c:pt>
                <c:pt idx="496">
                  <c:v>0.496</c:v>
                </c:pt>
                <c:pt idx="497">
                  <c:v>0.497</c:v>
                </c:pt>
                <c:pt idx="498">
                  <c:v>0.498</c:v>
                </c:pt>
                <c:pt idx="499">
                  <c:v>0.499</c:v>
                </c:pt>
                <c:pt idx="500">
                  <c:v>0.5</c:v>
                </c:pt>
                <c:pt idx="501">
                  <c:v>0.501</c:v>
                </c:pt>
                <c:pt idx="502">
                  <c:v>0.502</c:v>
                </c:pt>
                <c:pt idx="503">
                  <c:v>0.503</c:v>
                </c:pt>
                <c:pt idx="504">
                  <c:v>0.504</c:v>
                </c:pt>
                <c:pt idx="505">
                  <c:v>0.505</c:v>
                </c:pt>
                <c:pt idx="506">
                  <c:v>0.50600000000000001</c:v>
                </c:pt>
                <c:pt idx="507">
                  <c:v>0.50700000000000001</c:v>
                </c:pt>
                <c:pt idx="508">
                  <c:v>0.50800000000000001</c:v>
                </c:pt>
                <c:pt idx="509">
                  <c:v>0.50900000000000001</c:v>
                </c:pt>
                <c:pt idx="510">
                  <c:v>0.51</c:v>
                </c:pt>
                <c:pt idx="511">
                  <c:v>0.51100000000000001</c:v>
                </c:pt>
                <c:pt idx="512">
                  <c:v>0.51200000000000001</c:v>
                </c:pt>
                <c:pt idx="513">
                  <c:v>0.51300000000000001</c:v>
                </c:pt>
                <c:pt idx="514">
                  <c:v>0.51400000000000001</c:v>
                </c:pt>
                <c:pt idx="515">
                  <c:v>0.51500000000000001</c:v>
                </c:pt>
                <c:pt idx="516">
                  <c:v>0.51600000000000001</c:v>
                </c:pt>
                <c:pt idx="517">
                  <c:v>0.51700000000000002</c:v>
                </c:pt>
                <c:pt idx="518">
                  <c:v>0.51800000000000002</c:v>
                </c:pt>
                <c:pt idx="519">
                  <c:v>0.51900000000000002</c:v>
                </c:pt>
                <c:pt idx="520">
                  <c:v>0.52</c:v>
                </c:pt>
                <c:pt idx="521">
                  <c:v>0.52100000000000002</c:v>
                </c:pt>
                <c:pt idx="522">
                  <c:v>0.52200000000000002</c:v>
                </c:pt>
                <c:pt idx="523">
                  <c:v>0.52300000000000002</c:v>
                </c:pt>
                <c:pt idx="524">
                  <c:v>0.52400000000000002</c:v>
                </c:pt>
                <c:pt idx="525">
                  <c:v>0.52500000000000002</c:v>
                </c:pt>
                <c:pt idx="526">
                  <c:v>0.52600000000000002</c:v>
                </c:pt>
                <c:pt idx="527">
                  <c:v>0.52700000000000002</c:v>
                </c:pt>
                <c:pt idx="528">
                  <c:v>0.52800000000000002</c:v>
                </c:pt>
                <c:pt idx="529">
                  <c:v>0.52900000000000003</c:v>
                </c:pt>
                <c:pt idx="530">
                  <c:v>0.53</c:v>
                </c:pt>
                <c:pt idx="531">
                  <c:v>0.53100000000000003</c:v>
                </c:pt>
                <c:pt idx="532">
                  <c:v>0.53200000000000003</c:v>
                </c:pt>
                <c:pt idx="533">
                  <c:v>0.53300000000000003</c:v>
                </c:pt>
                <c:pt idx="534">
                  <c:v>0.53400000000000003</c:v>
                </c:pt>
                <c:pt idx="535">
                  <c:v>0.53500000000000003</c:v>
                </c:pt>
                <c:pt idx="536">
                  <c:v>0.53600000000000003</c:v>
                </c:pt>
                <c:pt idx="537">
                  <c:v>0.53700000000000003</c:v>
                </c:pt>
                <c:pt idx="538">
                  <c:v>0.53800000000000003</c:v>
                </c:pt>
                <c:pt idx="539">
                  <c:v>0.53900000000000003</c:v>
                </c:pt>
                <c:pt idx="540">
                  <c:v>0.54</c:v>
                </c:pt>
                <c:pt idx="541">
                  <c:v>0.54100000000000004</c:v>
                </c:pt>
                <c:pt idx="542">
                  <c:v>0.54200000000000004</c:v>
                </c:pt>
                <c:pt idx="543">
                  <c:v>0.54300000000000004</c:v>
                </c:pt>
                <c:pt idx="544">
                  <c:v>0.54400000000000004</c:v>
                </c:pt>
                <c:pt idx="545">
                  <c:v>0.54500000000000004</c:v>
                </c:pt>
                <c:pt idx="546">
                  <c:v>0.54600000000000004</c:v>
                </c:pt>
                <c:pt idx="547">
                  <c:v>0.54700000000000004</c:v>
                </c:pt>
                <c:pt idx="548">
                  <c:v>0.54800000000000004</c:v>
                </c:pt>
                <c:pt idx="549">
                  <c:v>0.54900000000000004</c:v>
                </c:pt>
                <c:pt idx="550">
                  <c:v>0.55000000000000004</c:v>
                </c:pt>
                <c:pt idx="551">
                  <c:v>0.55100000000000005</c:v>
                </c:pt>
                <c:pt idx="552">
                  <c:v>0.55200000000000005</c:v>
                </c:pt>
                <c:pt idx="553">
                  <c:v>0.55300000000000005</c:v>
                </c:pt>
                <c:pt idx="554">
                  <c:v>0.55400000000000005</c:v>
                </c:pt>
                <c:pt idx="555">
                  <c:v>0.55500000000000005</c:v>
                </c:pt>
                <c:pt idx="556">
                  <c:v>0.55600000000000005</c:v>
                </c:pt>
                <c:pt idx="557">
                  <c:v>0.55700000000000005</c:v>
                </c:pt>
                <c:pt idx="558">
                  <c:v>0.55800000000000005</c:v>
                </c:pt>
                <c:pt idx="559">
                  <c:v>0.55900000000000005</c:v>
                </c:pt>
                <c:pt idx="560">
                  <c:v>0.56000000000000005</c:v>
                </c:pt>
                <c:pt idx="561">
                  <c:v>0.56100000000000005</c:v>
                </c:pt>
                <c:pt idx="562">
                  <c:v>0.56200000000000006</c:v>
                </c:pt>
                <c:pt idx="563">
                  <c:v>0.56299999999999994</c:v>
                </c:pt>
                <c:pt idx="564">
                  <c:v>0.56399999999999995</c:v>
                </c:pt>
                <c:pt idx="565">
                  <c:v>0.56499999999999995</c:v>
                </c:pt>
                <c:pt idx="566">
                  <c:v>0.56599999999999995</c:v>
                </c:pt>
                <c:pt idx="567">
                  <c:v>0.56699999999999995</c:v>
                </c:pt>
                <c:pt idx="568">
                  <c:v>0.56799999999999995</c:v>
                </c:pt>
                <c:pt idx="569">
                  <c:v>0.56899999999999995</c:v>
                </c:pt>
                <c:pt idx="570">
                  <c:v>0.56999999999999995</c:v>
                </c:pt>
                <c:pt idx="571">
                  <c:v>0.57099999999999995</c:v>
                </c:pt>
                <c:pt idx="572">
                  <c:v>0.57199999999999995</c:v>
                </c:pt>
                <c:pt idx="573">
                  <c:v>0.57299999999999995</c:v>
                </c:pt>
                <c:pt idx="574">
                  <c:v>0.57399999999999995</c:v>
                </c:pt>
                <c:pt idx="575">
                  <c:v>0.57499999999999996</c:v>
                </c:pt>
                <c:pt idx="576">
                  <c:v>0.57599999999999996</c:v>
                </c:pt>
                <c:pt idx="577">
                  <c:v>0.57699999999999996</c:v>
                </c:pt>
                <c:pt idx="578">
                  <c:v>0.57799999999999996</c:v>
                </c:pt>
                <c:pt idx="579">
                  <c:v>0.57899999999999996</c:v>
                </c:pt>
                <c:pt idx="580">
                  <c:v>0.57999999999999996</c:v>
                </c:pt>
                <c:pt idx="581">
                  <c:v>0.58099999999999996</c:v>
                </c:pt>
                <c:pt idx="582">
                  <c:v>0.58199999999999996</c:v>
                </c:pt>
                <c:pt idx="583">
                  <c:v>0.58299999999999996</c:v>
                </c:pt>
                <c:pt idx="584">
                  <c:v>0.58399999999999996</c:v>
                </c:pt>
                <c:pt idx="585">
                  <c:v>0.58499999999999996</c:v>
                </c:pt>
                <c:pt idx="586">
                  <c:v>0.58599999999999997</c:v>
                </c:pt>
                <c:pt idx="587">
                  <c:v>0.58699999999999997</c:v>
                </c:pt>
                <c:pt idx="588">
                  <c:v>0.58799999999999997</c:v>
                </c:pt>
                <c:pt idx="589">
                  <c:v>0.58899999999999997</c:v>
                </c:pt>
                <c:pt idx="590">
                  <c:v>0.59</c:v>
                </c:pt>
                <c:pt idx="591">
                  <c:v>0.59099999999999997</c:v>
                </c:pt>
                <c:pt idx="592">
                  <c:v>0.59199999999999997</c:v>
                </c:pt>
                <c:pt idx="593">
                  <c:v>0.59299999999999997</c:v>
                </c:pt>
                <c:pt idx="594">
                  <c:v>0.59399999999999997</c:v>
                </c:pt>
                <c:pt idx="595">
                  <c:v>0.59499999999999997</c:v>
                </c:pt>
                <c:pt idx="596">
                  <c:v>0.59599999999999997</c:v>
                </c:pt>
                <c:pt idx="597">
                  <c:v>0.59699999999999998</c:v>
                </c:pt>
                <c:pt idx="598">
                  <c:v>0.59799999999999998</c:v>
                </c:pt>
                <c:pt idx="599">
                  <c:v>0.59899999999999998</c:v>
                </c:pt>
                <c:pt idx="600">
                  <c:v>0.6</c:v>
                </c:pt>
                <c:pt idx="601">
                  <c:v>0.60099999999999998</c:v>
                </c:pt>
                <c:pt idx="602">
                  <c:v>0.60199999999999998</c:v>
                </c:pt>
                <c:pt idx="603">
                  <c:v>0.60299999999999998</c:v>
                </c:pt>
                <c:pt idx="604">
                  <c:v>0.60399999999999998</c:v>
                </c:pt>
                <c:pt idx="605">
                  <c:v>0.60499999999999998</c:v>
                </c:pt>
                <c:pt idx="606">
                  <c:v>0.60599999999999998</c:v>
                </c:pt>
                <c:pt idx="607">
                  <c:v>0.60699999999999998</c:v>
                </c:pt>
                <c:pt idx="608">
                  <c:v>0.60799999999999998</c:v>
                </c:pt>
                <c:pt idx="609">
                  <c:v>0.60899999999999999</c:v>
                </c:pt>
                <c:pt idx="610">
                  <c:v>0.61</c:v>
                </c:pt>
                <c:pt idx="611">
                  <c:v>0.61099999999999999</c:v>
                </c:pt>
                <c:pt idx="612">
                  <c:v>0.61199999999999999</c:v>
                </c:pt>
                <c:pt idx="613">
                  <c:v>0.61299999999999999</c:v>
                </c:pt>
                <c:pt idx="614">
                  <c:v>0.61399999999999999</c:v>
                </c:pt>
                <c:pt idx="615">
                  <c:v>0.61499999999999999</c:v>
                </c:pt>
                <c:pt idx="616">
                  <c:v>0.61599999999999999</c:v>
                </c:pt>
                <c:pt idx="617">
                  <c:v>0.61699999999999999</c:v>
                </c:pt>
                <c:pt idx="618">
                  <c:v>0.61799999999999999</c:v>
                </c:pt>
                <c:pt idx="619">
                  <c:v>0.61899999999999999</c:v>
                </c:pt>
                <c:pt idx="620">
                  <c:v>0.62</c:v>
                </c:pt>
                <c:pt idx="621">
                  <c:v>0.621</c:v>
                </c:pt>
                <c:pt idx="622">
                  <c:v>0.622</c:v>
                </c:pt>
                <c:pt idx="623">
                  <c:v>0.623</c:v>
                </c:pt>
                <c:pt idx="624">
                  <c:v>0.624</c:v>
                </c:pt>
                <c:pt idx="625">
                  <c:v>0.625</c:v>
                </c:pt>
                <c:pt idx="626">
                  <c:v>0.626</c:v>
                </c:pt>
                <c:pt idx="627">
                  <c:v>0.627</c:v>
                </c:pt>
                <c:pt idx="628">
                  <c:v>0.628</c:v>
                </c:pt>
                <c:pt idx="629">
                  <c:v>0.629</c:v>
                </c:pt>
                <c:pt idx="630">
                  <c:v>0.63</c:v>
                </c:pt>
                <c:pt idx="631">
                  <c:v>0.63100000000000001</c:v>
                </c:pt>
                <c:pt idx="632">
                  <c:v>0.63200000000000001</c:v>
                </c:pt>
                <c:pt idx="633">
                  <c:v>0.63300000000000001</c:v>
                </c:pt>
                <c:pt idx="634">
                  <c:v>0.63400000000000001</c:v>
                </c:pt>
                <c:pt idx="635">
                  <c:v>0.63500000000000001</c:v>
                </c:pt>
                <c:pt idx="636">
                  <c:v>0.63600000000000001</c:v>
                </c:pt>
                <c:pt idx="637">
                  <c:v>0.63700000000000001</c:v>
                </c:pt>
                <c:pt idx="638">
                  <c:v>0.63800000000000001</c:v>
                </c:pt>
                <c:pt idx="639">
                  <c:v>0.63900000000000001</c:v>
                </c:pt>
                <c:pt idx="640">
                  <c:v>0.64</c:v>
                </c:pt>
                <c:pt idx="641">
                  <c:v>0.64100000000000001</c:v>
                </c:pt>
                <c:pt idx="642">
                  <c:v>0.64200000000000002</c:v>
                </c:pt>
                <c:pt idx="643">
                  <c:v>0.64300000000000002</c:v>
                </c:pt>
                <c:pt idx="644">
                  <c:v>0.64400000000000002</c:v>
                </c:pt>
                <c:pt idx="645">
                  <c:v>0.64500000000000002</c:v>
                </c:pt>
                <c:pt idx="646">
                  <c:v>0.64600000000000002</c:v>
                </c:pt>
                <c:pt idx="647">
                  <c:v>0.64700000000000002</c:v>
                </c:pt>
                <c:pt idx="648">
                  <c:v>0.64800000000000002</c:v>
                </c:pt>
                <c:pt idx="649">
                  <c:v>0.64900000000000002</c:v>
                </c:pt>
                <c:pt idx="650">
                  <c:v>0.65</c:v>
                </c:pt>
                <c:pt idx="651">
                  <c:v>0.65100000000000002</c:v>
                </c:pt>
                <c:pt idx="652">
                  <c:v>0.65200000000000002</c:v>
                </c:pt>
                <c:pt idx="653">
                  <c:v>0.65300000000000002</c:v>
                </c:pt>
                <c:pt idx="654">
                  <c:v>0.65400000000000003</c:v>
                </c:pt>
                <c:pt idx="655">
                  <c:v>0.65500000000000003</c:v>
                </c:pt>
                <c:pt idx="656">
                  <c:v>0.65600000000000003</c:v>
                </c:pt>
                <c:pt idx="657">
                  <c:v>0.65700000000000003</c:v>
                </c:pt>
                <c:pt idx="658">
                  <c:v>0.65800000000000003</c:v>
                </c:pt>
                <c:pt idx="659">
                  <c:v>0.65900000000000003</c:v>
                </c:pt>
                <c:pt idx="660">
                  <c:v>0.66</c:v>
                </c:pt>
                <c:pt idx="661">
                  <c:v>0.66100000000000003</c:v>
                </c:pt>
                <c:pt idx="662">
                  <c:v>0.66200000000000003</c:v>
                </c:pt>
                <c:pt idx="663">
                  <c:v>0.66300000000000003</c:v>
                </c:pt>
                <c:pt idx="664">
                  <c:v>0.66400000000000003</c:v>
                </c:pt>
                <c:pt idx="665">
                  <c:v>0.66500000000000004</c:v>
                </c:pt>
                <c:pt idx="666">
                  <c:v>0.66600000000000004</c:v>
                </c:pt>
                <c:pt idx="667">
                  <c:v>0.66700000000000004</c:v>
                </c:pt>
                <c:pt idx="668">
                  <c:v>0.66800000000000004</c:v>
                </c:pt>
                <c:pt idx="669">
                  <c:v>0.66900000000000004</c:v>
                </c:pt>
                <c:pt idx="670">
                  <c:v>0.67</c:v>
                </c:pt>
                <c:pt idx="671">
                  <c:v>0.67100000000000004</c:v>
                </c:pt>
                <c:pt idx="672">
                  <c:v>0.67200000000000004</c:v>
                </c:pt>
                <c:pt idx="673">
                  <c:v>0.67300000000000004</c:v>
                </c:pt>
                <c:pt idx="674">
                  <c:v>0.67400000000000004</c:v>
                </c:pt>
                <c:pt idx="675">
                  <c:v>0.67500000000000004</c:v>
                </c:pt>
                <c:pt idx="676">
                  <c:v>0.67600000000000005</c:v>
                </c:pt>
                <c:pt idx="677">
                  <c:v>0.67700000000000005</c:v>
                </c:pt>
                <c:pt idx="678">
                  <c:v>0.67800000000000005</c:v>
                </c:pt>
                <c:pt idx="679">
                  <c:v>0.67900000000000005</c:v>
                </c:pt>
                <c:pt idx="680">
                  <c:v>0.68</c:v>
                </c:pt>
                <c:pt idx="681">
                  <c:v>0.68100000000000005</c:v>
                </c:pt>
                <c:pt idx="682">
                  <c:v>0.68200000000000005</c:v>
                </c:pt>
                <c:pt idx="683">
                  <c:v>0.68300000000000005</c:v>
                </c:pt>
                <c:pt idx="684">
                  <c:v>0.68400000000000005</c:v>
                </c:pt>
                <c:pt idx="685">
                  <c:v>0.68500000000000005</c:v>
                </c:pt>
                <c:pt idx="686">
                  <c:v>0.68600000000000005</c:v>
                </c:pt>
                <c:pt idx="687">
                  <c:v>0.68700000000000006</c:v>
                </c:pt>
                <c:pt idx="688">
                  <c:v>0.68799999999999994</c:v>
                </c:pt>
                <c:pt idx="689">
                  <c:v>0.68899999999999995</c:v>
                </c:pt>
                <c:pt idx="690">
                  <c:v>0.69</c:v>
                </c:pt>
                <c:pt idx="691">
                  <c:v>0.69099999999999995</c:v>
                </c:pt>
                <c:pt idx="692">
                  <c:v>0.69199999999999995</c:v>
                </c:pt>
                <c:pt idx="693">
                  <c:v>0.69299999999999995</c:v>
                </c:pt>
                <c:pt idx="694">
                  <c:v>0.69399999999999995</c:v>
                </c:pt>
                <c:pt idx="695">
                  <c:v>0.69499999999999995</c:v>
                </c:pt>
                <c:pt idx="696">
                  <c:v>0.69599999999999995</c:v>
                </c:pt>
                <c:pt idx="697">
                  <c:v>0.69699999999999995</c:v>
                </c:pt>
                <c:pt idx="698">
                  <c:v>0.69799999999999995</c:v>
                </c:pt>
                <c:pt idx="699">
                  <c:v>0.69899999999999995</c:v>
                </c:pt>
                <c:pt idx="700">
                  <c:v>0.7</c:v>
                </c:pt>
                <c:pt idx="701">
                  <c:v>0.70099999999999996</c:v>
                </c:pt>
                <c:pt idx="702">
                  <c:v>0.70199999999999996</c:v>
                </c:pt>
                <c:pt idx="703">
                  <c:v>0.70299999999999996</c:v>
                </c:pt>
                <c:pt idx="704">
                  <c:v>0.70399999999999996</c:v>
                </c:pt>
                <c:pt idx="705">
                  <c:v>0.70499999999999996</c:v>
                </c:pt>
                <c:pt idx="706">
                  <c:v>0.70599999999999996</c:v>
                </c:pt>
                <c:pt idx="707">
                  <c:v>0.70699999999999996</c:v>
                </c:pt>
                <c:pt idx="708">
                  <c:v>0.70799999999999996</c:v>
                </c:pt>
                <c:pt idx="709">
                  <c:v>0.70899999999999996</c:v>
                </c:pt>
                <c:pt idx="710">
                  <c:v>0.71</c:v>
                </c:pt>
                <c:pt idx="711">
                  <c:v>0.71099999999999997</c:v>
                </c:pt>
                <c:pt idx="712">
                  <c:v>0.71199999999999997</c:v>
                </c:pt>
                <c:pt idx="713">
                  <c:v>0.71299999999999997</c:v>
                </c:pt>
                <c:pt idx="714">
                  <c:v>0.71399999999999997</c:v>
                </c:pt>
                <c:pt idx="715">
                  <c:v>0.71499999999999997</c:v>
                </c:pt>
                <c:pt idx="716">
                  <c:v>0.71599999999999997</c:v>
                </c:pt>
                <c:pt idx="717">
                  <c:v>0.71699999999999997</c:v>
                </c:pt>
                <c:pt idx="718">
                  <c:v>0.71799999999999997</c:v>
                </c:pt>
                <c:pt idx="719">
                  <c:v>0.71899999999999997</c:v>
                </c:pt>
                <c:pt idx="720">
                  <c:v>0.72</c:v>
                </c:pt>
                <c:pt idx="721">
                  <c:v>0.72099999999999997</c:v>
                </c:pt>
                <c:pt idx="722">
                  <c:v>0.72199999999999998</c:v>
                </c:pt>
                <c:pt idx="723">
                  <c:v>0.72299999999999998</c:v>
                </c:pt>
                <c:pt idx="724">
                  <c:v>0.72399999999999998</c:v>
                </c:pt>
                <c:pt idx="725">
                  <c:v>0.72499999999999998</c:v>
                </c:pt>
                <c:pt idx="726">
                  <c:v>0.72599999999999998</c:v>
                </c:pt>
                <c:pt idx="727">
                  <c:v>0.72699999999999998</c:v>
                </c:pt>
                <c:pt idx="728">
                  <c:v>0.72799999999999998</c:v>
                </c:pt>
                <c:pt idx="729">
                  <c:v>0.72899999999999998</c:v>
                </c:pt>
                <c:pt idx="730">
                  <c:v>0.73</c:v>
                </c:pt>
                <c:pt idx="731">
                  <c:v>0.73099999999999998</c:v>
                </c:pt>
                <c:pt idx="732">
                  <c:v>0.73199999999999998</c:v>
                </c:pt>
                <c:pt idx="733">
                  <c:v>0.73299999999999998</c:v>
                </c:pt>
                <c:pt idx="734">
                  <c:v>0.73399999999999999</c:v>
                </c:pt>
                <c:pt idx="735">
                  <c:v>0.73499999999999999</c:v>
                </c:pt>
                <c:pt idx="736">
                  <c:v>0.73599999999999999</c:v>
                </c:pt>
                <c:pt idx="737">
                  <c:v>0.73699999999999999</c:v>
                </c:pt>
                <c:pt idx="738">
                  <c:v>0.73799999999999999</c:v>
                </c:pt>
                <c:pt idx="739">
                  <c:v>0.73899999999999999</c:v>
                </c:pt>
                <c:pt idx="740">
                  <c:v>0.74</c:v>
                </c:pt>
                <c:pt idx="741">
                  <c:v>0.74099999999999999</c:v>
                </c:pt>
                <c:pt idx="742">
                  <c:v>0.74199999999999999</c:v>
                </c:pt>
                <c:pt idx="743">
                  <c:v>0.74299999999999999</c:v>
                </c:pt>
                <c:pt idx="744">
                  <c:v>0.74399999999999999</c:v>
                </c:pt>
                <c:pt idx="745">
                  <c:v>0.745</c:v>
                </c:pt>
                <c:pt idx="746">
                  <c:v>0.746</c:v>
                </c:pt>
                <c:pt idx="747">
                  <c:v>0.747</c:v>
                </c:pt>
                <c:pt idx="748">
                  <c:v>0.748</c:v>
                </c:pt>
                <c:pt idx="749">
                  <c:v>0.749</c:v>
                </c:pt>
                <c:pt idx="750">
                  <c:v>0.75</c:v>
                </c:pt>
                <c:pt idx="751">
                  <c:v>0.751</c:v>
                </c:pt>
                <c:pt idx="752">
                  <c:v>0.752</c:v>
                </c:pt>
                <c:pt idx="753">
                  <c:v>0.753</c:v>
                </c:pt>
                <c:pt idx="754">
                  <c:v>0.754</c:v>
                </c:pt>
                <c:pt idx="755">
                  <c:v>0.755</c:v>
                </c:pt>
                <c:pt idx="756">
                  <c:v>0.75600000000000001</c:v>
                </c:pt>
                <c:pt idx="757">
                  <c:v>0.75700000000000001</c:v>
                </c:pt>
                <c:pt idx="758">
                  <c:v>0.75800000000000001</c:v>
                </c:pt>
                <c:pt idx="759">
                  <c:v>0.75900000000000001</c:v>
                </c:pt>
                <c:pt idx="760">
                  <c:v>0.76</c:v>
                </c:pt>
                <c:pt idx="761">
                  <c:v>0.76100000000000001</c:v>
                </c:pt>
                <c:pt idx="762">
                  <c:v>0.76200000000000001</c:v>
                </c:pt>
                <c:pt idx="763">
                  <c:v>0.76300000000000001</c:v>
                </c:pt>
                <c:pt idx="764">
                  <c:v>0.76400000000000001</c:v>
                </c:pt>
                <c:pt idx="765">
                  <c:v>0.76500000000000001</c:v>
                </c:pt>
                <c:pt idx="766">
                  <c:v>0.76600000000000001</c:v>
                </c:pt>
                <c:pt idx="767">
                  <c:v>0.76700000000000002</c:v>
                </c:pt>
                <c:pt idx="768">
                  <c:v>0.76800000000000002</c:v>
                </c:pt>
                <c:pt idx="769">
                  <c:v>0.76900000000000002</c:v>
                </c:pt>
                <c:pt idx="770">
                  <c:v>0.77</c:v>
                </c:pt>
                <c:pt idx="771">
                  <c:v>0.77100000000000002</c:v>
                </c:pt>
                <c:pt idx="772">
                  <c:v>0.77200000000000002</c:v>
                </c:pt>
                <c:pt idx="773">
                  <c:v>0.77300000000000002</c:v>
                </c:pt>
                <c:pt idx="774">
                  <c:v>0.77400000000000002</c:v>
                </c:pt>
                <c:pt idx="775">
                  <c:v>0.77500000000000002</c:v>
                </c:pt>
                <c:pt idx="776">
                  <c:v>0.77600000000000002</c:v>
                </c:pt>
                <c:pt idx="777">
                  <c:v>0.77700000000000002</c:v>
                </c:pt>
                <c:pt idx="778">
                  <c:v>0.77800000000000002</c:v>
                </c:pt>
                <c:pt idx="779">
                  <c:v>0.77900000000000003</c:v>
                </c:pt>
                <c:pt idx="780">
                  <c:v>0.78</c:v>
                </c:pt>
                <c:pt idx="781">
                  <c:v>0.78100000000000003</c:v>
                </c:pt>
                <c:pt idx="782">
                  <c:v>0.78200000000000003</c:v>
                </c:pt>
                <c:pt idx="783">
                  <c:v>0.78300000000000003</c:v>
                </c:pt>
                <c:pt idx="784">
                  <c:v>0.78400000000000003</c:v>
                </c:pt>
                <c:pt idx="785">
                  <c:v>0.78500000000000003</c:v>
                </c:pt>
                <c:pt idx="786">
                  <c:v>0.78600000000000003</c:v>
                </c:pt>
                <c:pt idx="787">
                  <c:v>0.78700000000000003</c:v>
                </c:pt>
                <c:pt idx="788">
                  <c:v>0.78800000000000003</c:v>
                </c:pt>
                <c:pt idx="789">
                  <c:v>0.78900000000000003</c:v>
                </c:pt>
                <c:pt idx="790">
                  <c:v>0.79</c:v>
                </c:pt>
                <c:pt idx="791">
                  <c:v>0.79100000000000004</c:v>
                </c:pt>
                <c:pt idx="792">
                  <c:v>0.79200000000000004</c:v>
                </c:pt>
                <c:pt idx="793">
                  <c:v>0.79300000000000004</c:v>
                </c:pt>
                <c:pt idx="794">
                  <c:v>0.79400000000000004</c:v>
                </c:pt>
                <c:pt idx="795">
                  <c:v>0.79500000000000004</c:v>
                </c:pt>
                <c:pt idx="796">
                  <c:v>0.79600000000000004</c:v>
                </c:pt>
                <c:pt idx="797">
                  <c:v>0.79700000000000004</c:v>
                </c:pt>
                <c:pt idx="798">
                  <c:v>0.79800000000000004</c:v>
                </c:pt>
                <c:pt idx="799">
                  <c:v>0.79900000000000004</c:v>
                </c:pt>
                <c:pt idx="800">
                  <c:v>0.8</c:v>
                </c:pt>
                <c:pt idx="801">
                  <c:v>0.80100000000000005</c:v>
                </c:pt>
                <c:pt idx="802">
                  <c:v>0.80200000000000005</c:v>
                </c:pt>
                <c:pt idx="803">
                  <c:v>0.80300000000000005</c:v>
                </c:pt>
                <c:pt idx="804">
                  <c:v>0.80400000000000005</c:v>
                </c:pt>
                <c:pt idx="805">
                  <c:v>0.80500000000000005</c:v>
                </c:pt>
                <c:pt idx="806">
                  <c:v>0.80600000000000005</c:v>
                </c:pt>
                <c:pt idx="807">
                  <c:v>0.80700000000000005</c:v>
                </c:pt>
                <c:pt idx="808">
                  <c:v>0.80800000000000005</c:v>
                </c:pt>
                <c:pt idx="809">
                  <c:v>0.80900000000000005</c:v>
                </c:pt>
                <c:pt idx="810">
                  <c:v>0.81</c:v>
                </c:pt>
                <c:pt idx="811">
                  <c:v>0.81100000000000005</c:v>
                </c:pt>
                <c:pt idx="812">
                  <c:v>0.81200000000000006</c:v>
                </c:pt>
                <c:pt idx="813">
                  <c:v>0.81299999999999994</c:v>
                </c:pt>
                <c:pt idx="814">
                  <c:v>0.81399999999999995</c:v>
                </c:pt>
                <c:pt idx="815">
                  <c:v>0.81499999999999995</c:v>
                </c:pt>
                <c:pt idx="816">
                  <c:v>0.81599999999999995</c:v>
                </c:pt>
                <c:pt idx="817">
                  <c:v>0.81699999999999995</c:v>
                </c:pt>
                <c:pt idx="818">
                  <c:v>0.81799999999999995</c:v>
                </c:pt>
                <c:pt idx="819">
                  <c:v>0.81899999999999995</c:v>
                </c:pt>
                <c:pt idx="820">
                  <c:v>0.82</c:v>
                </c:pt>
                <c:pt idx="821">
                  <c:v>0.82099999999999995</c:v>
                </c:pt>
                <c:pt idx="822">
                  <c:v>0.82199999999999995</c:v>
                </c:pt>
                <c:pt idx="823">
                  <c:v>0.82299999999999995</c:v>
                </c:pt>
                <c:pt idx="824">
                  <c:v>0.82399999999999995</c:v>
                </c:pt>
                <c:pt idx="825">
                  <c:v>0.82499999999999996</c:v>
                </c:pt>
                <c:pt idx="826">
                  <c:v>0.82599999999999996</c:v>
                </c:pt>
                <c:pt idx="827">
                  <c:v>0.82699999999999996</c:v>
                </c:pt>
                <c:pt idx="828">
                  <c:v>0.82799999999999996</c:v>
                </c:pt>
                <c:pt idx="829">
                  <c:v>0.82899999999999996</c:v>
                </c:pt>
                <c:pt idx="830">
                  <c:v>0.83</c:v>
                </c:pt>
                <c:pt idx="831">
                  <c:v>0.83099999999999996</c:v>
                </c:pt>
                <c:pt idx="832">
                  <c:v>0.83199999999999996</c:v>
                </c:pt>
                <c:pt idx="833">
                  <c:v>0.83299999999999996</c:v>
                </c:pt>
                <c:pt idx="834">
                  <c:v>0.83399999999999996</c:v>
                </c:pt>
                <c:pt idx="835">
                  <c:v>0.83499999999999996</c:v>
                </c:pt>
                <c:pt idx="836">
                  <c:v>0.83599999999999997</c:v>
                </c:pt>
                <c:pt idx="837">
                  <c:v>0.83699999999999997</c:v>
                </c:pt>
                <c:pt idx="838">
                  <c:v>0.83799999999999997</c:v>
                </c:pt>
                <c:pt idx="839">
                  <c:v>0.83899999999999997</c:v>
                </c:pt>
                <c:pt idx="840">
                  <c:v>0.84</c:v>
                </c:pt>
                <c:pt idx="841">
                  <c:v>0.84099999999999997</c:v>
                </c:pt>
                <c:pt idx="842">
                  <c:v>0.84199999999999997</c:v>
                </c:pt>
                <c:pt idx="843">
                  <c:v>0.84299999999999997</c:v>
                </c:pt>
                <c:pt idx="844">
                  <c:v>0.84399999999999997</c:v>
                </c:pt>
                <c:pt idx="845">
                  <c:v>0.84499999999999997</c:v>
                </c:pt>
                <c:pt idx="846">
                  <c:v>0.84599999999999997</c:v>
                </c:pt>
                <c:pt idx="847">
                  <c:v>0.84699999999999998</c:v>
                </c:pt>
                <c:pt idx="848">
                  <c:v>0.84799999999999998</c:v>
                </c:pt>
                <c:pt idx="849">
                  <c:v>0.84899999999999998</c:v>
                </c:pt>
                <c:pt idx="850">
                  <c:v>0.85</c:v>
                </c:pt>
                <c:pt idx="851">
                  <c:v>0.85099999999999998</c:v>
                </c:pt>
                <c:pt idx="852">
                  <c:v>0.85199999999999998</c:v>
                </c:pt>
                <c:pt idx="853">
                  <c:v>0.85299999999999998</c:v>
                </c:pt>
                <c:pt idx="854">
                  <c:v>0.85399999999999998</c:v>
                </c:pt>
                <c:pt idx="855">
                  <c:v>0.85499999999999998</c:v>
                </c:pt>
                <c:pt idx="856">
                  <c:v>0.85599999999999998</c:v>
                </c:pt>
                <c:pt idx="857">
                  <c:v>0.85699999999999998</c:v>
                </c:pt>
                <c:pt idx="858">
                  <c:v>0.85799999999999998</c:v>
                </c:pt>
                <c:pt idx="859">
                  <c:v>0.85899999999999999</c:v>
                </c:pt>
                <c:pt idx="860">
                  <c:v>0.86</c:v>
                </c:pt>
                <c:pt idx="861">
                  <c:v>0.86099999999999999</c:v>
                </c:pt>
                <c:pt idx="862">
                  <c:v>0.86199999999999999</c:v>
                </c:pt>
                <c:pt idx="863">
                  <c:v>0.86299999999999999</c:v>
                </c:pt>
                <c:pt idx="864">
                  <c:v>0.86399999999999999</c:v>
                </c:pt>
                <c:pt idx="865">
                  <c:v>0.86499999999999999</c:v>
                </c:pt>
                <c:pt idx="866">
                  <c:v>0.86599999999999999</c:v>
                </c:pt>
                <c:pt idx="867">
                  <c:v>0.86699999999999999</c:v>
                </c:pt>
                <c:pt idx="868">
                  <c:v>0.86799999999999999</c:v>
                </c:pt>
                <c:pt idx="869">
                  <c:v>0.86899999999999999</c:v>
                </c:pt>
                <c:pt idx="870">
                  <c:v>0.87</c:v>
                </c:pt>
                <c:pt idx="871">
                  <c:v>0.871</c:v>
                </c:pt>
                <c:pt idx="872">
                  <c:v>0.872</c:v>
                </c:pt>
                <c:pt idx="873">
                  <c:v>0.873</c:v>
                </c:pt>
                <c:pt idx="874">
                  <c:v>0.874</c:v>
                </c:pt>
                <c:pt idx="875">
                  <c:v>0.875</c:v>
                </c:pt>
                <c:pt idx="876">
                  <c:v>0.876</c:v>
                </c:pt>
                <c:pt idx="877">
                  <c:v>0.877</c:v>
                </c:pt>
                <c:pt idx="878">
                  <c:v>0.878</c:v>
                </c:pt>
                <c:pt idx="879">
                  <c:v>0.879</c:v>
                </c:pt>
                <c:pt idx="880">
                  <c:v>0.88</c:v>
                </c:pt>
                <c:pt idx="881">
                  <c:v>0.88100000000000001</c:v>
                </c:pt>
                <c:pt idx="882">
                  <c:v>0.88200000000000001</c:v>
                </c:pt>
                <c:pt idx="883">
                  <c:v>0.88300000000000001</c:v>
                </c:pt>
                <c:pt idx="884">
                  <c:v>0.88400000000000001</c:v>
                </c:pt>
                <c:pt idx="885">
                  <c:v>0.88500000000000001</c:v>
                </c:pt>
                <c:pt idx="886">
                  <c:v>0.88600000000000001</c:v>
                </c:pt>
                <c:pt idx="887">
                  <c:v>0.88700000000000001</c:v>
                </c:pt>
                <c:pt idx="888">
                  <c:v>0.88800000000000001</c:v>
                </c:pt>
                <c:pt idx="889">
                  <c:v>0.88900000000000001</c:v>
                </c:pt>
                <c:pt idx="890">
                  <c:v>0.89</c:v>
                </c:pt>
                <c:pt idx="891">
                  <c:v>0.89100000000000001</c:v>
                </c:pt>
                <c:pt idx="892">
                  <c:v>0.89200000000000002</c:v>
                </c:pt>
                <c:pt idx="893">
                  <c:v>0.89300000000000002</c:v>
                </c:pt>
                <c:pt idx="894">
                  <c:v>0.89400000000000002</c:v>
                </c:pt>
                <c:pt idx="895">
                  <c:v>0.89500000000000002</c:v>
                </c:pt>
                <c:pt idx="896">
                  <c:v>0.89600000000000002</c:v>
                </c:pt>
                <c:pt idx="897">
                  <c:v>0.89700000000000002</c:v>
                </c:pt>
                <c:pt idx="898">
                  <c:v>0.89800000000000002</c:v>
                </c:pt>
                <c:pt idx="899">
                  <c:v>0.89900000000000002</c:v>
                </c:pt>
                <c:pt idx="900">
                  <c:v>0.9</c:v>
                </c:pt>
                <c:pt idx="901">
                  <c:v>0.90100000000000002</c:v>
                </c:pt>
                <c:pt idx="902">
                  <c:v>0.90200000000000002</c:v>
                </c:pt>
                <c:pt idx="903">
                  <c:v>0.90300000000000002</c:v>
                </c:pt>
                <c:pt idx="904">
                  <c:v>0.90400000000000003</c:v>
                </c:pt>
                <c:pt idx="905">
                  <c:v>0.90500000000000003</c:v>
                </c:pt>
                <c:pt idx="906">
                  <c:v>0.90600000000000003</c:v>
                </c:pt>
                <c:pt idx="907">
                  <c:v>0.90700000000000003</c:v>
                </c:pt>
                <c:pt idx="908">
                  <c:v>0.90800000000000003</c:v>
                </c:pt>
                <c:pt idx="909">
                  <c:v>0.90900000000000003</c:v>
                </c:pt>
                <c:pt idx="910">
                  <c:v>0.91</c:v>
                </c:pt>
                <c:pt idx="911">
                  <c:v>0.91100000000000003</c:v>
                </c:pt>
                <c:pt idx="912">
                  <c:v>0.91200000000000003</c:v>
                </c:pt>
                <c:pt idx="913">
                  <c:v>0.91300000000000003</c:v>
                </c:pt>
                <c:pt idx="914">
                  <c:v>0.91400000000000003</c:v>
                </c:pt>
                <c:pt idx="915">
                  <c:v>0.91500000000000004</c:v>
                </c:pt>
                <c:pt idx="916">
                  <c:v>0.91600000000000004</c:v>
                </c:pt>
                <c:pt idx="917">
                  <c:v>0.91700000000000004</c:v>
                </c:pt>
                <c:pt idx="918">
                  <c:v>0.91800000000000004</c:v>
                </c:pt>
                <c:pt idx="919">
                  <c:v>0.91900000000000004</c:v>
                </c:pt>
                <c:pt idx="920">
                  <c:v>0.92</c:v>
                </c:pt>
                <c:pt idx="921">
                  <c:v>0.92100000000000004</c:v>
                </c:pt>
                <c:pt idx="922">
                  <c:v>0.92200000000000004</c:v>
                </c:pt>
                <c:pt idx="923">
                  <c:v>0.92300000000000004</c:v>
                </c:pt>
                <c:pt idx="924">
                  <c:v>0.92400000000000004</c:v>
                </c:pt>
                <c:pt idx="925">
                  <c:v>0.92500000000000004</c:v>
                </c:pt>
                <c:pt idx="926">
                  <c:v>0.92600000000000005</c:v>
                </c:pt>
                <c:pt idx="927">
                  <c:v>0.92700000000000005</c:v>
                </c:pt>
                <c:pt idx="928">
                  <c:v>0.92800000000000005</c:v>
                </c:pt>
                <c:pt idx="929">
                  <c:v>0.92900000000000005</c:v>
                </c:pt>
                <c:pt idx="930">
                  <c:v>0.93</c:v>
                </c:pt>
                <c:pt idx="931">
                  <c:v>0.93100000000000005</c:v>
                </c:pt>
                <c:pt idx="932">
                  <c:v>0.93200000000000005</c:v>
                </c:pt>
                <c:pt idx="933">
                  <c:v>0.93300000000000005</c:v>
                </c:pt>
                <c:pt idx="934">
                  <c:v>0.93400000000000005</c:v>
                </c:pt>
                <c:pt idx="935">
                  <c:v>0.93500000000000005</c:v>
                </c:pt>
                <c:pt idx="936">
                  <c:v>0.93600000000000005</c:v>
                </c:pt>
                <c:pt idx="937">
                  <c:v>0.93700000000000006</c:v>
                </c:pt>
                <c:pt idx="938">
                  <c:v>0.93799999999999994</c:v>
                </c:pt>
                <c:pt idx="939">
                  <c:v>0.93899999999999995</c:v>
                </c:pt>
                <c:pt idx="940">
                  <c:v>0.94</c:v>
                </c:pt>
                <c:pt idx="941">
                  <c:v>0.94099999999999995</c:v>
                </c:pt>
                <c:pt idx="942">
                  <c:v>0.94199999999999995</c:v>
                </c:pt>
                <c:pt idx="943">
                  <c:v>0.94299999999999995</c:v>
                </c:pt>
                <c:pt idx="944">
                  <c:v>0.94399999999999995</c:v>
                </c:pt>
                <c:pt idx="945">
                  <c:v>0.94499999999999995</c:v>
                </c:pt>
                <c:pt idx="946">
                  <c:v>0.94599999999999995</c:v>
                </c:pt>
                <c:pt idx="947">
                  <c:v>0.94699999999999995</c:v>
                </c:pt>
                <c:pt idx="948">
                  <c:v>0.94799999999999995</c:v>
                </c:pt>
                <c:pt idx="949">
                  <c:v>0.94899999999999995</c:v>
                </c:pt>
                <c:pt idx="950">
                  <c:v>0.95</c:v>
                </c:pt>
                <c:pt idx="951">
                  <c:v>0.95099999999999996</c:v>
                </c:pt>
                <c:pt idx="952">
                  <c:v>0.95199999999999996</c:v>
                </c:pt>
                <c:pt idx="953">
                  <c:v>0.95299999999999996</c:v>
                </c:pt>
                <c:pt idx="954">
                  <c:v>0.95399999999999996</c:v>
                </c:pt>
                <c:pt idx="955">
                  <c:v>0.95499999999999996</c:v>
                </c:pt>
                <c:pt idx="956">
                  <c:v>0.95599999999999996</c:v>
                </c:pt>
                <c:pt idx="957">
                  <c:v>0.95699999999999996</c:v>
                </c:pt>
                <c:pt idx="958">
                  <c:v>0.95799999999999996</c:v>
                </c:pt>
                <c:pt idx="959">
                  <c:v>0.95899999999999996</c:v>
                </c:pt>
                <c:pt idx="960">
                  <c:v>0.96</c:v>
                </c:pt>
                <c:pt idx="961">
                  <c:v>0.96099999999999997</c:v>
                </c:pt>
                <c:pt idx="962">
                  <c:v>0.96199999999999997</c:v>
                </c:pt>
                <c:pt idx="963">
                  <c:v>0.96299999999999997</c:v>
                </c:pt>
                <c:pt idx="964">
                  <c:v>0.96399999999999997</c:v>
                </c:pt>
                <c:pt idx="965">
                  <c:v>0.96499999999999997</c:v>
                </c:pt>
                <c:pt idx="966">
                  <c:v>0.96599999999999997</c:v>
                </c:pt>
                <c:pt idx="967">
                  <c:v>0.96699999999999997</c:v>
                </c:pt>
                <c:pt idx="968">
                  <c:v>0.96799999999999997</c:v>
                </c:pt>
                <c:pt idx="969">
                  <c:v>0.96899999999999997</c:v>
                </c:pt>
                <c:pt idx="970">
                  <c:v>0.97</c:v>
                </c:pt>
                <c:pt idx="971">
                  <c:v>0.97099999999999997</c:v>
                </c:pt>
                <c:pt idx="972">
                  <c:v>0.97199999999999998</c:v>
                </c:pt>
                <c:pt idx="973">
                  <c:v>0.97299999999999998</c:v>
                </c:pt>
                <c:pt idx="974">
                  <c:v>0.97399999999999998</c:v>
                </c:pt>
                <c:pt idx="975">
                  <c:v>0.97499999999999998</c:v>
                </c:pt>
                <c:pt idx="976">
                  <c:v>0.97599999999999998</c:v>
                </c:pt>
                <c:pt idx="977">
                  <c:v>0.97699999999999998</c:v>
                </c:pt>
                <c:pt idx="978">
                  <c:v>0.97799999999999998</c:v>
                </c:pt>
                <c:pt idx="979">
                  <c:v>0.97899999999999998</c:v>
                </c:pt>
                <c:pt idx="980">
                  <c:v>0.98</c:v>
                </c:pt>
                <c:pt idx="981">
                  <c:v>0.98099999999999998</c:v>
                </c:pt>
                <c:pt idx="982">
                  <c:v>0.98199999999999998</c:v>
                </c:pt>
                <c:pt idx="983">
                  <c:v>0.98299999999999998</c:v>
                </c:pt>
                <c:pt idx="984">
                  <c:v>0.98399999999999999</c:v>
                </c:pt>
                <c:pt idx="985">
                  <c:v>0.98499999999999999</c:v>
                </c:pt>
                <c:pt idx="986">
                  <c:v>0.98599999999999999</c:v>
                </c:pt>
                <c:pt idx="987">
                  <c:v>0.98699999999999999</c:v>
                </c:pt>
                <c:pt idx="988">
                  <c:v>0.98799999999999999</c:v>
                </c:pt>
                <c:pt idx="989">
                  <c:v>0.98899999999999999</c:v>
                </c:pt>
                <c:pt idx="990">
                  <c:v>0.99</c:v>
                </c:pt>
                <c:pt idx="991">
                  <c:v>0.99099999999999999</c:v>
                </c:pt>
                <c:pt idx="992">
                  <c:v>0.99199999999999999</c:v>
                </c:pt>
                <c:pt idx="993">
                  <c:v>0.99299999999999999</c:v>
                </c:pt>
                <c:pt idx="994">
                  <c:v>0.99399999999999999</c:v>
                </c:pt>
                <c:pt idx="995">
                  <c:v>0.995</c:v>
                </c:pt>
                <c:pt idx="996">
                  <c:v>0.996</c:v>
                </c:pt>
                <c:pt idx="997">
                  <c:v>0.997</c:v>
                </c:pt>
                <c:pt idx="998">
                  <c:v>0.998</c:v>
                </c:pt>
                <c:pt idx="999">
                  <c:v>0.999</c:v>
                </c:pt>
                <c:pt idx="1000" formatCode="0.0000">
                  <c:v>1</c:v>
                </c:pt>
              </c:numCache>
            </c:numRef>
          </c:xVal>
          <c:yVal>
            <c:numRef>
              <c:f>APropertiesDimless!$AB$7:$AB$1007</c:f>
              <c:numCache>
                <c:formatCode>0.0000</c:formatCode>
                <c:ptCount val="1001"/>
                <c:pt idx="1">
                  <c:v>1.2457161804589292E-4</c:v>
                </c:pt>
                <c:pt idx="2">
                  <c:v>3.5234568768513134E-4</c:v>
                </c:pt>
                <c:pt idx="3">
                  <c:v>6.4730760711287371E-4</c:v>
                </c:pt>
                <c:pt idx="4">
                  <c:v>9.9660641303030931E-4</c:v>
                </c:pt>
                <c:pt idx="5">
                  <c:v>1.3928153958281766E-3</c:v>
                </c:pt>
                <c:pt idx="6">
                  <c:v>1.8309238820275145E-3</c:v>
                </c:pt>
                <c:pt idx="7">
                  <c:v>2.3072536180278021E-3</c:v>
                </c:pt>
                <c:pt idx="8">
                  <c:v>2.8189548357584783E-3</c:v>
                </c:pt>
                <c:pt idx="9">
                  <c:v>3.3637349148041766E-3</c:v>
                </c:pt>
                <c:pt idx="10">
                  <c:v>3.9396973515287434E-3</c:v>
                </c:pt>
                <c:pt idx="11">
                  <c:v>4.5452392643132505E-3</c:v>
                </c:pt>
                <c:pt idx="12">
                  <c:v>5.1789826057638527E-3</c:v>
                </c:pt>
                <c:pt idx="13">
                  <c:v>5.8397260339892419E-3</c:v>
                </c:pt>
                <c:pt idx="14">
                  <c:v>6.5264100866426469E-3</c:v>
                </c:pt>
                <c:pt idx="15">
                  <c:v>7.238091271487973E-3</c:v>
                </c:pt>
                <c:pt idx="16">
                  <c:v>7.9739223357963938E-3</c:v>
                </c:pt>
                <c:pt idx="17">
                  <c:v>8.7331369394263569E-3</c:v>
                </c:pt>
                <c:pt idx="18">
                  <c:v>9.5150375427954861E-3</c:v>
                </c:pt>
                <c:pt idx="19">
                  <c:v>1.0318985691227845E-2</c:v>
                </c:pt>
                <c:pt idx="20">
                  <c:v>1.1144394118369632E-2</c:v>
                </c:pt>
                <c:pt idx="21">
                  <c:v>1.1990720252800154E-2</c:v>
                </c:pt>
                <c:pt idx="22">
                  <c:v>1.2857460822601767E-2</c:v>
                </c:pt>
                <c:pt idx="23">
                  <c:v>1.3744147330097562E-2</c:v>
                </c:pt>
                <c:pt idx="24">
                  <c:v>1.4650342224202731E-2</c:v>
                </c:pt>
                <c:pt idx="25">
                  <c:v>1.557563563790826E-2</c:v>
                </c:pt>
                <c:pt idx="26">
                  <c:v>1.6519642587927905E-2</c:v>
                </c:pt>
                <c:pt idx="27">
                  <c:v>1.7482000555583063E-2</c:v>
                </c:pt>
                <c:pt idx="28">
                  <c:v>1.8462367384681017E-2</c:v>
                </c:pt>
                <c:pt idx="29">
                  <c:v>1.9460419444890836E-2</c:v>
                </c:pt>
                <c:pt idx="30">
                  <c:v>2.0475850019003292E-2</c:v>
                </c:pt>
                <c:pt idx="31">
                  <c:v>2.1508367880152146E-2</c:v>
                </c:pt>
                <c:pt idx="32">
                  <c:v>2.2557696031168379E-2</c:v>
                </c:pt>
                <c:pt idx="33">
                  <c:v>2.3623570583051638E-2</c:v>
                </c:pt>
                <c:pt idx="34">
                  <c:v>2.4705739753425288E-2</c:v>
                </c:pt>
                <c:pt idx="35">
                  <c:v>2.5803962968957875E-2</c:v>
                </c:pt>
                <c:pt idx="36">
                  <c:v>2.6918010058270367E-2</c:v>
                </c:pt>
                <c:pt idx="37">
                  <c:v>2.8047660523933534E-2</c:v>
                </c:pt>
                <c:pt idx="38">
                  <c:v>2.9192702883856014E-2</c:v>
                </c:pt>
                <c:pt idx="39">
                  <c:v>3.0352934073788088E-2</c:v>
                </c:pt>
                <c:pt idx="40">
                  <c:v>3.1528158903834348E-2</c:v>
                </c:pt>
                <c:pt idx="41">
                  <c:v>3.2718189562857707E-2</c:v>
                </c:pt>
                <c:pt idx="42">
                  <c:v>3.3922845165483495E-2</c:v>
                </c:pt>
                <c:pt idx="43">
                  <c:v>3.5141951337105043E-2</c:v>
                </c:pt>
                <c:pt idx="44">
                  <c:v>3.6375339832888404E-2</c:v>
                </c:pt>
                <c:pt idx="45">
                  <c:v>3.762284818728133E-2</c:v>
                </c:pt>
                <c:pt idx="46">
                  <c:v>3.8884319390950085E-2</c:v>
                </c:pt>
                <c:pt idx="47">
                  <c:v>4.015960159244937E-2</c:v>
                </c:pt>
                <c:pt idx="48">
                  <c:v>4.1448547822240632E-2</c:v>
                </c:pt>
                <c:pt idx="49">
                  <c:v>4.2751015736955632E-2</c:v>
                </c:pt>
                <c:pt idx="50">
                  <c:v>4.4066867382027107E-2</c:v>
                </c:pt>
                <c:pt idx="51">
                  <c:v>4.5395968971032874E-2</c:v>
                </c:pt>
                <c:pt idx="52">
                  <c:v>4.6738190680266987E-2</c:v>
                </c:pt>
                <c:pt idx="53">
                  <c:v>4.8093406457212905E-2</c:v>
                </c:pt>
                <c:pt idx="54">
                  <c:v>4.9461493841729647E-2</c:v>
                </c:pt>
                <c:pt idx="55">
                  <c:v>5.0842333798894662E-2</c:v>
                </c:pt>
                <c:pt idx="56">
                  <c:v>5.2235810562533756E-2</c:v>
                </c:pt>
                <c:pt idx="57">
                  <c:v>5.3641811488583206E-2</c:v>
                </c:pt>
                <c:pt idx="58">
                  <c:v>5.5060226917501655E-2</c:v>
                </c:pt>
                <c:pt idx="59">
                  <c:v>5.6490950045023372E-2</c:v>
                </c:pt>
                <c:pt idx="60">
                  <c:v>5.7933876800619684E-2</c:v>
                </c:pt>
                <c:pt idx="61">
                  <c:v>5.938890573308122E-2</c:v>
                </c:pt>
                <c:pt idx="62">
                  <c:v>6.0855937902699518E-2</c:v>
                </c:pt>
                <c:pt idx="63">
                  <c:v>6.2334876779560969E-2</c:v>
                </c:pt>
                <c:pt idx="64">
                  <c:v>6.3825628147519131E-2</c:v>
                </c:pt>
                <c:pt idx="65">
                  <c:v>6.5328100013444093E-2</c:v>
                </c:pt>
                <c:pt idx="66">
                  <c:v>6.6842202521377639E-2</c:v>
                </c:pt>
                <c:pt idx="67">
                  <c:v>6.836784787126314E-2</c:v>
                </c:pt>
                <c:pt idx="68">
                  <c:v>6.9904950241940544E-2</c:v>
                </c:pt>
                <c:pt idx="69">
                  <c:v>7.1453425718122757E-2</c:v>
                </c:pt>
                <c:pt idx="70">
                  <c:v>7.3013192221088166E-2</c:v>
                </c:pt>
                <c:pt idx="71">
                  <c:v>7.458416944286124E-2</c:v>
                </c:pt>
                <c:pt idx="72">
                  <c:v>7.6166278783646041E-2</c:v>
                </c:pt>
                <c:pt idx="73">
                  <c:v>7.7759443292315961E-2</c:v>
                </c:pt>
                <c:pt idx="74">
                  <c:v>7.9363587609769304E-2</c:v>
                </c:pt>
                <c:pt idx="75">
                  <c:v>8.097863791497574E-2</c:v>
                </c:pt>
                <c:pt idx="76">
                  <c:v>8.2604521873551592E-2</c:v>
                </c:pt>
                <c:pt idx="77">
                  <c:v>8.4241168588712459E-2</c:v>
                </c:pt>
                <c:pt idx="78">
                  <c:v>8.5888508554464629E-2</c:v>
                </c:pt>
                <c:pt idx="79">
                  <c:v>8.7546473610907796E-2</c:v>
                </c:pt>
                <c:pt idx="80">
                  <c:v>8.9214996901523402E-2</c:v>
                </c:pt>
                <c:pt idx="81">
                  <c:v>9.0894012832343676E-2</c:v>
                </c:pt>
                <c:pt idx="82">
                  <c:v>9.2583457032887617E-2</c:v>
                </c:pt>
                <c:pt idx="83">
                  <c:v>9.4283266318775399E-2</c:v>
                </c:pt>
                <c:pt idx="84">
                  <c:v>9.5993378655923126E-2</c:v>
                </c:pt>
                <c:pt idx="85">
                  <c:v>9.771373312623878E-2</c:v>
                </c:pt>
                <c:pt idx="86">
                  <c:v>9.9444269894733928E-2</c:v>
                </c:pt>
                <c:pt idx="87">
                  <c:v>0.10118493017798111</c:v>
                </c:pt>
                <c:pt idx="88">
                  <c:v>0.10293565621384521</c:v>
                </c:pt>
                <c:pt idx="89">
                  <c:v>0.1046963912324249</c:v>
                </c:pt>
                <c:pt idx="90">
                  <c:v>0.10646707942813935</c:v>
                </c:pt>
                <c:pt idx="91">
                  <c:v>0.10824766593290977</c:v>
                </c:pt>
                <c:pt idx="92">
                  <c:v>0.11003809679036924</c:v>
                </c:pt>
                <c:pt idx="93">
                  <c:v>0.11183831893106826</c:v>
                </c:pt>
                <c:pt idx="94">
                  <c:v>0.11364828014860801</c:v>
                </c:pt>
                <c:pt idx="95">
                  <c:v>0.11546792907667384</c:v>
                </c:pt>
                <c:pt idx="96">
                  <c:v>0.11729721516691188</c:v>
                </c:pt>
                <c:pt idx="97">
                  <c:v>0.11913608866762213</c:v>
                </c:pt>
                <c:pt idx="98">
                  <c:v>0.12098450060322172</c:v>
                </c:pt>
                <c:pt idx="99">
                  <c:v>0.12284240275444142</c:v>
                </c:pt>
                <c:pt idx="100">
                  <c:v>0.12470974763923205</c:v>
                </c:pt>
                <c:pt idx="101">
                  <c:v>0.12658648849433768</c:v>
                </c:pt>
                <c:pt idx="102">
                  <c:v>0.12847257925751204</c:v>
                </c:pt>
                <c:pt idx="103">
                  <c:v>0.13036797455034907</c:v>
                </c:pt>
                <c:pt idx="104">
                  <c:v>0.13227262966169748</c:v>
                </c:pt>
                <c:pt idx="105">
                  <c:v>0.13418650053163991</c:v>
                </c:pt>
                <c:pt idx="106">
                  <c:v>0.13610954373600356</c:v>
                </c:pt>
                <c:pt idx="107">
                  <c:v>0.13804171647139155</c:v>
                </c:pt>
                <c:pt idx="108">
                  <c:v>0.13998297654070077</c:v>
                </c:pt>
                <c:pt idx="109">
                  <c:v>0.14193328233911465</c:v>
                </c:pt>
                <c:pt idx="110">
                  <c:v>0.14389259284054845</c:v>
                </c:pt>
                <c:pt idx="111">
                  <c:v>0.14586086758452613</c:v>
                </c:pt>
                <c:pt idx="112">
                  <c:v>0.14783806666347363</c:v>
                </c:pt>
                <c:pt idx="113">
                  <c:v>0.14982415071041663</c:v>
                </c:pt>
                <c:pt idx="114">
                  <c:v>0.15181908088705198</c:v>
                </c:pt>
                <c:pt idx="115">
                  <c:v>0.1538228188721982</c:v>
                </c:pt>
                <c:pt idx="116">
                  <c:v>0.15583532685059021</c:v>
                </c:pt>
                <c:pt idx="117">
                  <c:v>0.15785656750202262</c:v>
                </c:pt>
                <c:pt idx="118">
                  <c:v>0.15988650399081331</c:v>
                </c:pt>
                <c:pt idx="119">
                  <c:v>0.16192509995558516</c:v>
                </c:pt>
                <c:pt idx="120">
                  <c:v>0.16397231949934946</c:v>
                </c:pt>
                <c:pt idx="121">
                  <c:v>0.16602812717988061</c:v>
                </c:pt>
                <c:pt idx="122">
                  <c:v>0.16809248800037005</c:v>
                </c:pt>
                <c:pt idx="123">
                  <c:v>0.17016536740035385</c:v>
                </c:pt>
                <c:pt idx="124">
                  <c:v>0.17224673124689455</c:v>
                </c:pt>
                <c:pt idx="125">
                  <c:v>0.17433654582601971</c:v>
                </c:pt>
                <c:pt idx="126">
                  <c:v>0.17643477783439845</c:v>
                </c:pt>
                <c:pt idx="127">
                  <c:v>0.17854139437125083</c:v>
                </c:pt>
                <c:pt idx="128">
                  <c:v>0.18065636293048551</c:v>
                </c:pt>
                <c:pt idx="129">
                  <c:v>0.18277965139305022</c:v>
                </c:pt>
                <c:pt idx="130">
                  <c:v>0.18491122801949356</c:v>
                </c:pt>
                <c:pt idx="131">
                  <c:v>0.18705106144272723</c:v>
                </c:pt>
                <c:pt idx="132">
                  <c:v>0.18919912066098662</c:v>
                </c:pt>
                <c:pt idx="133">
                  <c:v>0.19135537503097719</c:v>
                </c:pt>
                <c:pt idx="134">
                  <c:v>0.19351979426120061</c:v>
                </c:pt>
                <c:pt idx="135">
                  <c:v>0.19569234840546421</c:v>
                </c:pt>
                <c:pt idx="136">
                  <c:v>0.19787300785655235</c:v>
                </c:pt>
                <c:pt idx="137">
                  <c:v>0.20006174334006649</c:v>
                </c:pt>
                <c:pt idx="138">
                  <c:v>0.20225852590842541</c:v>
                </c:pt>
                <c:pt idx="139">
                  <c:v>0.20446332693501421</c:v>
                </c:pt>
                <c:pt idx="140">
                  <c:v>0.2066761181084876</c:v>
                </c:pt>
                <c:pt idx="141">
                  <c:v>0.20889687142721558</c:v>
                </c:pt>
                <c:pt idx="142">
                  <c:v>0.21112555919386491</c:v>
                </c:pt>
                <c:pt idx="143">
                  <c:v>0.21336215401012254</c:v>
                </c:pt>
                <c:pt idx="144">
                  <c:v>0.21560662877154407</c:v>
                </c:pt>
                <c:pt idx="145">
                  <c:v>0.21785895666253063</c:v>
                </c:pt>
                <c:pt idx="146">
                  <c:v>0.22011911115142926</c:v>
                </c:pt>
                <c:pt idx="147">
                  <c:v>0.22238706598575309</c:v>
                </c:pt>
                <c:pt idx="148">
                  <c:v>0.22466279518751434</c:v>
                </c:pt>
                <c:pt idx="149">
                  <c:v>0.22694627304867052</c:v>
                </c:pt>
                <c:pt idx="150">
                  <c:v>0.22923747412667903</c:v>
                </c:pt>
                <c:pt idx="151">
                  <c:v>0.23153637324016044</c:v>
                </c:pt>
                <c:pt idx="152">
                  <c:v>0.23384294546465459</c:v>
                </c:pt>
                <c:pt idx="153">
                  <c:v>0.23615716612848645</c:v>
                </c:pt>
                <c:pt idx="154">
                  <c:v>0.23847901080872164</c:v>
                </c:pt>
                <c:pt idx="155">
                  <c:v>0.24080845532721834</c:v>
                </c:pt>
                <c:pt idx="156">
                  <c:v>0.2431454757467667</c:v>
                </c:pt>
                <c:pt idx="157">
                  <c:v>0.24549004836731964</c:v>
                </c:pt>
                <c:pt idx="158">
                  <c:v>0.247842149722309</c:v>
                </c:pt>
                <c:pt idx="159">
                  <c:v>0.25020175657504096</c:v>
                </c:pt>
                <c:pt idx="160">
                  <c:v>0.2525688459151757</c:v>
                </c:pt>
                <c:pt idx="161">
                  <c:v>0.25494339495528695</c:v>
                </c:pt>
                <c:pt idx="162">
                  <c:v>0.2573253811274937</c:v>
                </c:pt>
                <c:pt idx="163">
                  <c:v>0.25971478208016702</c:v>
                </c:pt>
                <c:pt idx="164">
                  <c:v>0.26211157567471394</c:v>
                </c:pt>
                <c:pt idx="165">
                  <c:v>0.26451573998242273</c:v>
                </c:pt>
                <c:pt idx="166">
                  <c:v>0.26692725328138628</c:v>
                </c:pt>
                <c:pt idx="167">
                  <c:v>0.26934609405348253</c:v>
                </c:pt>
                <c:pt idx="168">
                  <c:v>0.27177224098142705</c:v>
                </c:pt>
                <c:pt idx="169">
                  <c:v>0.27420567294588605</c:v>
                </c:pt>
                <c:pt idx="170">
                  <c:v>0.27664636902264778</c:v>
                </c:pt>
                <c:pt idx="171">
                  <c:v>0.27909430847985545</c:v>
                </c:pt>
                <c:pt idx="172">
                  <c:v>0.28154947077530401</c:v>
                </c:pt>
                <c:pt idx="173">
                  <c:v>0.28401183555378062</c:v>
                </c:pt>
                <c:pt idx="174">
                  <c:v>0.28648138264447398</c:v>
                </c:pt>
                <c:pt idx="175">
                  <c:v>0.28895809205842971</c:v>
                </c:pt>
                <c:pt idx="176">
                  <c:v>0.29144194398605683</c:v>
                </c:pt>
                <c:pt idx="177">
                  <c:v>0.29393291879469052</c:v>
                </c:pt>
                <c:pt idx="178">
                  <c:v>0.29643099702620229</c:v>
                </c:pt>
                <c:pt idx="179">
                  <c:v>0.29893615939465751</c:v>
                </c:pt>
                <c:pt idx="180">
                  <c:v>0.30144838678401947</c:v>
                </c:pt>
                <c:pt idx="181">
                  <c:v>0.30396766024590527</c:v>
                </c:pt>
                <c:pt idx="182">
                  <c:v>0.30649396099737813</c:v>
                </c:pt>
                <c:pt idx="183">
                  <c:v>0.30902727041878914</c:v>
                </c:pt>
                <c:pt idx="184">
                  <c:v>0.31156757005166241</c:v>
                </c:pt>
                <c:pt idx="185">
                  <c:v>0.31411484159661707</c:v>
                </c:pt>
                <c:pt idx="186">
                  <c:v>0.31666906691133578</c:v>
                </c:pt>
                <c:pt idx="187">
                  <c:v>0.31923022800856782</c:v>
                </c:pt>
                <c:pt idx="188">
                  <c:v>0.32179830705417545</c:v>
                </c:pt>
                <c:pt idx="189">
                  <c:v>0.32437328636521434</c:v>
                </c:pt>
                <c:pt idx="190">
                  <c:v>0.32695514840805306</c:v>
                </c:pt>
                <c:pt idx="191">
                  <c:v>0.32954387579652827</c:v>
                </c:pt>
                <c:pt idx="192">
                  <c:v>0.33213945129013783</c:v>
                </c:pt>
                <c:pt idx="193">
                  <c:v>0.33474185779226107</c:v>
                </c:pt>
                <c:pt idx="194">
                  <c:v>0.33735107834842126</c:v>
                </c:pt>
                <c:pt idx="195">
                  <c:v>0.33996709614457693</c:v>
                </c:pt>
                <c:pt idx="196">
                  <c:v>0.34258989450544297</c:v>
                </c:pt>
                <c:pt idx="197">
                  <c:v>0.34521945689284889</c:v>
                </c:pt>
                <c:pt idx="198">
                  <c:v>0.34785576690412334</c:v>
                </c:pt>
                <c:pt idx="199">
                  <c:v>0.35049880827050955</c:v>
                </c:pt>
                <c:pt idx="200">
                  <c:v>0.35314856485561175</c:v>
                </c:pt>
                <c:pt idx="201">
                  <c:v>0.35580502065386882</c:v>
                </c:pt>
                <c:pt idx="202">
                  <c:v>0.35846815978905749</c:v>
                </c:pt>
                <c:pt idx="203">
                  <c:v>0.36113796651281993</c:v>
                </c:pt>
                <c:pt idx="204">
                  <c:v>0.36381442520322033</c:v>
                </c:pt>
                <c:pt idx="205">
                  <c:v>0.36649752036333055</c:v>
                </c:pt>
                <c:pt idx="206">
                  <c:v>0.36918723661983516</c:v>
                </c:pt>
                <c:pt idx="207">
                  <c:v>0.37188355872166728</c:v>
                </c:pt>
                <c:pt idx="208">
                  <c:v>0.37458647153866731</c:v>
                </c:pt>
                <c:pt idx="209">
                  <c:v>0.37729596006026234</c:v>
                </c:pt>
                <c:pt idx="210">
                  <c:v>0.38001200939417606</c:v>
                </c:pt>
                <c:pt idx="211">
                  <c:v>0.38273460476515575</c:v>
                </c:pt>
                <c:pt idx="212">
                  <c:v>0.38546373151372315</c:v>
                </c:pt>
                <c:pt idx="213">
                  <c:v>0.38819937509495178</c:v>
                </c:pt>
                <c:pt idx="214">
                  <c:v>0.39094152107726149</c:v>
                </c:pt>
                <c:pt idx="215">
                  <c:v>0.39369015514123107</c:v>
                </c:pt>
                <c:pt idx="216">
                  <c:v>0.39644526307844336</c:v>
                </c:pt>
                <c:pt idx="217">
                  <c:v>0.39920683079033853</c:v>
                </c:pt>
                <c:pt idx="218">
                  <c:v>0.40197484428709379</c:v>
                </c:pt>
                <c:pt idx="219">
                  <c:v>0.40474928968652069</c:v>
                </c:pt>
                <c:pt idx="220">
                  <c:v>0.4075301532129838</c:v>
                </c:pt>
                <c:pt idx="221">
                  <c:v>0.41031742119633463</c:v>
                </c:pt>
                <c:pt idx="222">
                  <c:v>0.41311108007086755</c:v>
                </c:pt>
                <c:pt idx="223">
                  <c:v>0.41591111637429012</c:v>
                </c:pt>
                <c:pt idx="224">
                  <c:v>0.41871751674671714</c:v>
                </c:pt>
                <c:pt idx="225">
                  <c:v>0.42153026792967413</c:v>
                </c:pt>
                <c:pt idx="226">
                  <c:v>0.4243493567651252</c:v>
                </c:pt>
                <c:pt idx="227">
                  <c:v>0.42717477019451155</c:v>
                </c:pt>
                <c:pt idx="228">
                  <c:v>0.43000649525781348</c:v>
                </c:pt>
                <c:pt idx="229">
                  <c:v>0.43284451909261862</c:v>
                </c:pt>
                <c:pt idx="230">
                  <c:v>0.43568882893321909</c:v>
                </c:pt>
                <c:pt idx="231">
                  <c:v>0.43853941210970832</c:v>
                </c:pt>
                <c:pt idx="232">
                  <c:v>0.44139625604711075</c:v>
                </c:pt>
                <c:pt idx="233">
                  <c:v>0.44425934826450925</c:v>
                </c:pt>
                <c:pt idx="234">
                  <c:v>0.44712867637420134</c:v>
                </c:pt>
                <c:pt idx="235">
                  <c:v>0.45000422808085844</c:v>
                </c:pt>
                <c:pt idx="236">
                  <c:v>0.4528859911807111</c:v>
                </c:pt>
                <c:pt idx="237">
                  <c:v>0.45577395356073491</c:v>
                </c:pt>
                <c:pt idx="238">
                  <c:v>0.45866810319786144</c:v>
                </c:pt>
                <c:pt idx="239">
                  <c:v>0.46156842815819582</c:v>
                </c:pt>
                <c:pt idx="240">
                  <c:v>0.46447491659625012</c:v>
                </c:pt>
                <c:pt idx="241">
                  <c:v>0.46738755675419041</c:v>
                </c:pt>
                <c:pt idx="242">
                  <c:v>0.47030633696109247</c:v>
                </c:pt>
                <c:pt idx="243">
                  <c:v>0.47323124563221464</c:v>
                </c:pt>
                <c:pt idx="244">
                  <c:v>0.47616227126828148</c:v>
                </c:pt>
                <c:pt idx="245">
                  <c:v>0.47909940245477717</c:v>
                </c:pt>
                <c:pt idx="246">
                  <c:v>0.48204262786125424</c:v>
                </c:pt>
                <c:pt idx="247">
                  <c:v>0.48499193624065118</c:v>
                </c:pt>
                <c:pt idx="248">
                  <c:v>0.48794731642862449</c:v>
                </c:pt>
                <c:pt idx="249">
                  <c:v>0.49090875734288791</c:v>
                </c:pt>
                <c:pt idx="250">
                  <c:v>0.49387624798256641</c:v>
                </c:pt>
                <c:pt idx="251">
                  <c:v>0.49684977742755865</c:v>
                </c:pt>
                <c:pt idx="252">
                  <c:v>0.49982933483791286</c:v>
                </c:pt>
                <c:pt idx="253">
                  <c:v>0.50281490945320895</c:v>
                </c:pt>
                <c:pt idx="254">
                  <c:v>0.50580649059195593</c:v>
                </c:pt>
                <c:pt idx="255">
                  <c:v>0.50880406765099573</c:v>
                </c:pt>
                <c:pt idx="256">
                  <c:v>0.51180763010491859</c:v>
                </c:pt>
                <c:pt idx="257">
                  <c:v>0.51481716750548856</c:v>
                </c:pt>
                <c:pt idx="258">
                  <c:v>0.5178326694810792</c:v>
                </c:pt>
                <c:pt idx="259">
                  <c:v>0.52085412573611545</c:v>
                </c:pt>
                <c:pt idx="260">
                  <c:v>0.52388152605052996</c:v>
                </c:pt>
                <c:pt idx="261">
                  <c:v>0.52691486027922518</c:v>
                </c:pt>
                <c:pt idx="262">
                  <c:v>0.52995411835154571</c:v>
                </c:pt>
                <c:pt idx="263">
                  <c:v>0.53299929027075854</c:v>
                </c:pt>
                <c:pt idx="264">
                  <c:v>0.53605036611354406</c:v>
                </c:pt>
                <c:pt idx="265">
                  <c:v>0.53910733602949568</c:v>
                </c:pt>
                <c:pt idx="266">
                  <c:v>0.54217019024062529</c:v>
                </c:pt>
                <c:pt idx="267">
                  <c:v>0.54523891904088106</c:v>
                </c:pt>
                <c:pt idx="268">
                  <c:v>0.54831351279566798</c:v>
                </c:pt>
                <c:pt idx="269">
                  <c:v>0.55139396194138468</c:v>
                </c:pt>
                <c:pt idx="270">
                  <c:v>0.55448025698496239</c:v>
                </c:pt>
                <c:pt idx="271">
                  <c:v>0.55757238850341018</c:v>
                </c:pt>
                <c:pt idx="272">
                  <c:v>0.56067034714337627</c:v>
                </c:pt>
                <c:pt idx="273">
                  <c:v>0.563774123620708</c:v>
                </c:pt>
                <c:pt idx="274">
                  <c:v>0.56688370872002647</c:v>
                </c:pt>
                <c:pt idx="275">
                  <c:v>0.56999909329430209</c:v>
                </c:pt>
                <c:pt idx="276">
                  <c:v>0.57312026826444573</c:v>
                </c:pt>
                <c:pt idx="277">
                  <c:v>0.57624722461889999</c:v>
                </c:pt>
                <c:pt idx="278">
                  <c:v>0.57937995341323789</c:v>
                </c:pt>
                <c:pt idx="279">
                  <c:v>0.58251844576977785</c:v>
                </c:pt>
                <c:pt idx="280">
                  <c:v>0.58566269287719197</c:v>
                </c:pt>
                <c:pt idx="281">
                  <c:v>0.5888126859901337</c:v>
                </c:pt>
                <c:pt idx="282">
                  <c:v>0.59196841642886378</c:v>
                </c:pt>
                <c:pt idx="283">
                  <c:v>0.59512987557888608</c:v>
                </c:pt>
                <c:pt idx="284">
                  <c:v>0.59829705489059326</c:v>
                </c:pt>
                <c:pt idx="285">
                  <c:v>0.60146994587891167</c:v>
                </c:pt>
                <c:pt idx="286">
                  <c:v>0.60464854012296076</c:v>
                </c:pt>
                <c:pt idx="287">
                  <c:v>0.60783282926571081</c:v>
                </c:pt>
                <c:pt idx="288">
                  <c:v>0.61102280501365702</c:v>
                </c:pt>
                <c:pt idx="289">
                  <c:v>0.61421845913648887</c:v>
                </c:pt>
                <c:pt idx="290">
                  <c:v>0.61741978346677406</c:v>
                </c:pt>
                <c:pt idx="291">
                  <c:v>0.62062676989964383</c:v>
                </c:pt>
                <c:pt idx="292">
                  <c:v>0.62383941039248825</c:v>
                </c:pt>
                <c:pt idx="293">
                  <c:v>0.62705769696465252</c:v>
                </c:pt>
                <c:pt idx="294">
                  <c:v>0.63028162169714175</c:v>
                </c:pt>
                <c:pt idx="295">
                  <c:v>0.63351117673233526</c:v>
                </c:pt>
                <c:pt idx="296">
                  <c:v>0.63674635427369897</c:v>
                </c:pt>
                <c:pt idx="297">
                  <c:v>0.6399871465855087</c:v>
                </c:pt>
                <c:pt idx="298">
                  <c:v>0.64323354599257976</c:v>
                </c:pt>
                <c:pt idx="299">
                  <c:v>0.64648554487999721</c:v>
                </c:pt>
                <c:pt idx="300">
                  <c:v>0.64974313569285969</c:v>
                </c:pt>
                <c:pt idx="301">
                  <c:v>0.65300631093601613</c:v>
                </c:pt>
                <c:pt idx="302">
                  <c:v>0.65627506317382289</c:v>
                </c:pt>
                <c:pt idx="303">
                  <c:v>0.65954938502989369</c:v>
                </c:pt>
                <c:pt idx="304">
                  <c:v>0.66282926918686236</c:v>
                </c:pt>
                <c:pt idx="305">
                  <c:v>0.66611470838614828</c:v>
                </c:pt>
                <c:pt idx="306">
                  <c:v>0.66940569542772743</c:v>
                </c:pt>
                <c:pt idx="307">
                  <c:v>0.67270222316990358</c:v>
                </c:pt>
                <c:pt idx="308">
                  <c:v>0.67600428452909855</c:v>
                </c:pt>
                <c:pt idx="309">
                  <c:v>0.67931187247962677</c:v>
                </c:pt>
                <c:pt idx="310">
                  <c:v>0.68262498005349537</c:v>
                </c:pt>
                <c:pt idx="311">
                  <c:v>0.68594360034019708</c:v>
                </c:pt>
                <c:pt idx="312">
                  <c:v>0.68926772648650592</c:v>
                </c:pt>
                <c:pt idx="313">
                  <c:v>0.69259735169629211</c:v>
                </c:pt>
                <c:pt idx="314">
                  <c:v>0.69593246923032148</c:v>
                </c:pt>
                <c:pt idx="315">
                  <c:v>0.69927307240608283</c:v>
                </c:pt>
                <c:pt idx="316">
                  <c:v>0.70261915459759627</c:v>
                </c:pt>
                <c:pt idx="317">
                  <c:v>0.70597070923524108</c:v>
                </c:pt>
                <c:pt idx="318">
                  <c:v>0.70932772980559089</c:v>
                </c:pt>
                <c:pt idx="319">
                  <c:v>0.71269020985123899</c:v>
                </c:pt>
                <c:pt idx="320">
                  <c:v>0.71605814297063897</c:v>
                </c:pt>
                <c:pt idx="321">
                  <c:v>0.71943152281794842</c:v>
                </c:pt>
                <c:pt idx="322">
                  <c:v>0.72281034310287806</c:v>
                </c:pt>
                <c:pt idx="323">
                  <c:v>0.72619459759053706</c:v>
                </c:pt>
                <c:pt idx="324">
                  <c:v>0.72958428010129439</c:v>
                </c:pt>
                <c:pt idx="325">
                  <c:v>0.73297938451063782</c:v>
                </c:pt>
                <c:pt idx="326">
                  <c:v>0.7363799047490367</c:v>
                </c:pt>
                <c:pt idx="327">
                  <c:v>0.73978583480181193</c:v>
                </c:pt>
                <c:pt idx="328">
                  <c:v>0.74319716870901142</c:v>
                </c:pt>
                <c:pt idx="329">
                  <c:v>0.74661390056528343</c:v>
                </c:pt>
                <c:pt idx="330">
                  <c:v>0.75003602451976004</c:v>
                </c:pt>
                <c:pt idx="331">
                  <c:v>0.75346353477594341</c:v>
                </c:pt>
                <c:pt idx="332">
                  <c:v>0.7568964255915972</c:v>
                </c:pt>
                <c:pt idx="333">
                  <c:v>0.76033469127863551</c:v>
                </c:pt>
                <c:pt idx="334">
                  <c:v>0.76377832620302688</c:v>
                </c:pt>
                <c:pt idx="335">
                  <c:v>0.76722732478469269</c:v>
                </c:pt>
                <c:pt idx="336">
                  <c:v>0.77068168149741501</c:v>
                </c:pt>
                <c:pt idx="337">
                  <c:v>0.77414139086874845</c:v>
                </c:pt>
                <c:pt idx="338">
                  <c:v>0.77760644747992946</c:v>
                </c:pt>
                <c:pt idx="339">
                  <c:v>0.78107684596580185</c:v>
                </c:pt>
                <c:pt idx="340">
                  <c:v>0.78455258101473224</c:v>
                </c:pt>
                <c:pt idx="341">
                  <c:v>0.78803364736853976</c:v>
                </c:pt>
                <c:pt idx="342">
                  <c:v>0.79152003982242769</c:v>
                </c:pt>
                <c:pt idx="343">
                  <c:v>0.79501175322491402</c:v>
                </c:pt>
                <c:pt idx="344">
                  <c:v>0.79850878247777102</c:v>
                </c:pt>
                <c:pt idx="345">
                  <c:v>0.80201112253596651</c:v>
                </c:pt>
                <c:pt idx="346">
                  <c:v>0.80551876840761261</c:v>
                </c:pt>
                <c:pt idx="347">
                  <c:v>0.80903171515390881</c:v>
                </c:pt>
                <c:pt idx="348">
                  <c:v>0.81254995788910267</c:v>
                </c:pt>
                <c:pt idx="349">
                  <c:v>0.81607349178044164</c:v>
                </c:pt>
                <c:pt idx="350">
                  <c:v>0.81960231204813383</c:v>
                </c:pt>
                <c:pt idx="351">
                  <c:v>0.82313641396531889</c:v>
                </c:pt>
                <c:pt idx="352">
                  <c:v>0.82667579285802828</c:v>
                </c:pt>
                <c:pt idx="353">
                  <c:v>0.83022044410516349</c:v>
                </c:pt>
                <c:pt idx="354">
                  <c:v>0.83377036313846875</c:v>
                </c:pt>
                <c:pt idx="355">
                  <c:v>0.83732554544251225</c:v>
                </c:pt>
                <c:pt idx="356">
                  <c:v>0.84088598655466729</c:v>
                </c:pt>
                <c:pt idx="357">
                  <c:v>0.84445168206510324</c:v>
                </c:pt>
                <c:pt idx="358">
                  <c:v>0.84802262761677194</c:v>
                </c:pt>
                <c:pt idx="359">
                  <c:v>0.85159881890540479</c:v>
                </c:pt>
                <c:pt idx="360">
                  <c:v>0.85518025167951095</c:v>
                </c:pt>
                <c:pt idx="361">
                  <c:v>0.85876692174037783</c:v>
                </c:pt>
                <c:pt idx="362">
                  <c:v>0.86235882494207605</c:v>
                </c:pt>
                <c:pt idx="363">
                  <c:v>0.86595595719146967</c:v>
                </c:pt>
                <c:pt idx="364">
                  <c:v>0.86955831444823062</c:v>
                </c:pt>
                <c:pt idx="365">
                  <c:v>0.87316589272485046</c:v>
                </c:pt>
                <c:pt idx="366">
                  <c:v>0.87677868808666348</c:v>
                </c:pt>
                <c:pt idx="367">
                  <c:v>0.8803966966518727</c:v>
                </c:pt>
                <c:pt idx="368">
                  <c:v>0.88401991459157048</c:v>
                </c:pt>
                <c:pt idx="369">
                  <c:v>0.88764833812977451</c:v>
                </c:pt>
                <c:pt idx="370">
                  <c:v>0.89128196354346201</c:v>
                </c:pt>
                <c:pt idx="371">
                  <c:v>0.89492078716260481</c:v>
                </c:pt>
                <c:pt idx="372">
                  <c:v>0.89856480537021333</c:v>
                </c:pt>
                <c:pt idx="373">
                  <c:v>0.9022140146023846</c:v>
                </c:pt>
                <c:pt idx="374">
                  <c:v>0.90586841134834351</c:v>
                </c:pt>
                <c:pt idx="375">
                  <c:v>0.90952799215050317</c:v>
                </c:pt>
                <c:pt idx="376">
                  <c:v>0.91319275360451602</c:v>
                </c:pt>
                <c:pt idx="377">
                  <c:v>0.91686269235933759</c:v>
                </c:pt>
                <c:pt idx="378">
                  <c:v>0.92053780511728578</c:v>
                </c:pt>
                <c:pt idx="379">
                  <c:v>0.92421808863411037</c:v>
                </c:pt>
                <c:pt idx="380">
                  <c:v>0.92790353971906381</c:v>
                </c:pt>
                <c:pt idx="381">
                  <c:v>0.93159415523497358</c:v>
                </c:pt>
                <c:pt idx="382">
                  <c:v>0.93528993209832223</c:v>
                </c:pt>
                <c:pt idx="383">
                  <c:v>0.93899086727932901</c:v>
                </c:pt>
                <c:pt idx="384">
                  <c:v>0.94269695780203078</c:v>
                </c:pt>
                <c:pt idx="385">
                  <c:v>0.94640820074437659</c:v>
                </c:pt>
                <c:pt idx="386">
                  <c:v>0.95012459323831577</c:v>
                </c:pt>
                <c:pt idx="387">
                  <c:v>0.95384613246989725</c:v>
                </c:pt>
                <c:pt idx="388">
                  <c:v>0.95757281567936692</c:v>
                </c:pt>
                <c:pt idx="389">
                  <c:v>0.96130464016127004</c:v>
                </c:pt>
                <c:pt idx="390">
                  <c:v>0.96504160326456301</c:v>
                </c:pt>
                <c:pt idx="391">
                  <c:v>0.96878370239271983</c:v>
                </c:pt>
                <c:pt idx="392">
                  <c:v>0.97253093500384624</c:v>
                </c:pt>
                <c:pt idx="393">
                  <c:v>0.97628329861080199</c:v>
                </c:pt>
                <c:pt idx="394">
                  <c:v>0.98004079078131889</c:v>
                </c:pt>
                <c:pt idx="395">
                  <c:v>0.98380340913812669</c:v>
                </c:pt>
                <c:pt idx="396">
                  <c:v>0.9875711513590848</c:v>
                </c:pt>
                <c:pt idx="397">
                  <c:v>0.9913440151773133</c:v>
                </c:pt>
                <c:pt idx="398">
                  <c:v>0.99512199838132875</c:v>
                </c:pt>
                <c:pt idx="399">
                  <c:v>0.99890509881518863</c:v>
                </c:pt>
                <c:pt idx="400">
                  <c:v>1.0026933143786303</c:v>
                </c:pt>
                <c:pt idx="401">
                  <c:v>1.0064866430272228</c:v>
                </c:pt>
                <c:pt idx="402">
                  <c:v>1.0102850827725196</c:v>
                </c:pt>
                <c:pt idx="403">
                  <c:v>1.0140886316822104</c:v>
                </c:pt>
                <c:pt idx="404">
                  <c:v>1.0178972878802837</c:v>
                </c:pt>
                <c:pt idx="405">
                  <c:v>1.0217110495471888</c:v>
                </c:pt>
                <c:pt idx="406">
                  <c:v>1.0255299149200046</c:v>
                </c:pt>
                <c:pt idx="407">
                  <c:v>1.0293538822926074</c:v>
                </c:pt>
                <c:pt idx="408">
                  <c:v>1.0331829500158496</c:v>
                </c:pt>
                <c:pt idx="409">
                  <c:v>1.0370171164977391</c:v>
                </c:pt>
                <c:pt idx="410">
                  <c:v>1.040856380203617</c:v>
                </c:pt>
                <c:pt idx="411">
                  <c:v>1.0447007396563499</c:v>
                </c:pt>
                <c:pt idx="412">
                  <c:v>1.0485501934365176</c:v>
                </c:pt>
                <c:pt idx="413">
                  <c:v>1.0524047401826087</c:v>
                </c:pt>
                <c:pt idx="414">
                  <c:v>1.0562643785912196</c:v>
                </c:pt>
                <c:pt idx="415">
                  <c:v>1.0601291074172576</c:v>
                </c:pt>
                <c:pt idx="416">
                  <c:v>1.0639989254741475</c:v>
                </c:pt>
                <c:pt idx="417">
                  <c:v>1.067873831634041</c:v>
                </c:pt>
                <c:pt idx="418">
                  <c:v>1.0717538248280372</c:v>
                </c:pt>
                <c:pt idx="419">
                  <c:v>1.0756389040463907</c:v>
                </c:pt>
                <c:pt idx="420">
                  <c:v>1.0795290683387495</c:v>
                </c:pt>
                <c:pt idx="421">
                  <c:v>1.0834243168143705</c:v>
                </c:pt>
                <c:pt idx="422">
                  <c:v>1.0873246486423549</c:v>
                </c:pt>
                <c:pt idx="423">
                  <c:v>1.0912300630518894</c:v>
                </c:pt>
                <c:pt idx="424">
                  <c:v>1.0951405593324777</c:v>
                </c:pt>
                <c:pt idx="425">
                  <c:v>1.0990561368341891</c:v>
                </c:pt>
                <c:pt idx="426">
                  <c:v>1.102976794967911</c:v>
                </c:pt>
                <c:pt idx="427">
                  <c:v>1.1069025332055926</c:v>
                </c:pt>
                <c:pt idx="428">
                  <c:v>1.1108333510805102</c:v>
                </c:pt>
                <c:pt idx="429">
                  <c:v>1.1147692481875284</c:v>
                </c:pt>
                <c:pt idx="430">
                  <c:v>1.11871022418336</c:v>
                </c:pt>
                <c:pt idx="431">
                  <c:v>1.1226562787868448</c:v>
                </c:pt>
                <c:pt idx="432">
                  <c:v>1.1266074117792186</c:v>
                </c:pt>
                <c:pt idx="433">
                  <c:v>1.1305636230043952</c:v>
                </c:pt>
                <c:pt idx="434">
                  <c:v>1.1345249123692527</c:v>
                </c:pt>
                <c:pt idx="435">
                  <c:v>1.1384912798439164</c:v>
                </c:pt>
                <c:pt idx="436">
                  <c:v>1.1424627254620572</c:v>
                </c:pt>
                <c:pt idx="437">
                  <c:v>1.1464392493211888</c:v>
                </c:pt>
                <c:pt idx="438">
                  <c:v>1.1504208515829684</c:v>
                </c:pt>
                <c:pt idx="439">
                  <c:v>1.1544075324735055</c:v>
                </c:pt>
                <c:pt idx="440">
                  <c:v>1.1583992922836723</c:v>
                </c:pt>
                <c:pt idx="441">
                  <c:v>1.1623961313694235</c:v>
                </c:pt>
                <c:pt idx="442">
                  <c:v>1.1663980501521176</c:v>
                </c:pt>
                <c:pt idx="443">
                  <c:v>1.1704050491188376</c:v>
                </c:pt>
                <c:pt idx="444">
                  <c:v>1.1744171288227321</c:v>
                </c:pt>
                <c:pt idx="445">
                  <c:v>1.1784342898833426</c:v>
                </c:pt>
                <c:pt idx="446">
                  <c:v>1.182456532986951</c:v>
                </c:pt>
                <c:pt idx="447">
                  <c:v>1.1864838588869235</c:v>
                </c:pt>
                <c:pt idx="448">
                  <c:v>1.1905162684040609</c:v>
                </c:pt>
                <c:pt idx="449">
                  <c:v>1.1945537624269582</c:v>
                </c:pt>
                <c:pt idx="450">
                  <c:v>1.1985963419123662</c:v>
                </c:pt>
                <c:pt idx="451">
                  <c:v>1.202644007885552</c:v>
                </c:pt>
                <c:pt idx="452">
                  <c:v>1.2066967614406814</c:v>
                </c:pt>
                <c:pt idx="453">
                  <c:v>1.2107546037411836</c:v>
                </c:pt>
                <c:pt idx="454">
                  <c:v>1.2148175360201483</c:v>
                </c:pt>
                <c:pt idx="455">
                  <c:v>1.2188855595807044</c:v>
                </c:pt>
                <c:pt idx="456">
                  <c:v>1.2229586757964117</c:v>
                </c:pt>
                <c:pt idx="457">
                  <c:v>1.2270368861116694</c:v>
                </c:pt>
                <c:pt idx="458">
                  <c:v>1.2311201920421133</c:v>
                </c:pt>
                <c:pt idx="459">
                  <c:v>1.2352085951750258</c:v>
                </c:pt>
                <c:pt idx="460">
                  <c:v>1.2393020971697528</c:v>
                </c:pt>
                <c:pt idx="461">
                  <c:v>1.2434006997581313</c:v>
                </c:pt>
                <c:pt idx="462">
                  <c:v>1.2475044047449033</c:v>
                </c:pt>
                <c:pt idx="463">
                  <c:v>1.2516132140081595</c:v>
                </c:pt>
                <c:pt idx="464">
                  <c:v>1.2557271294997787</c:v>
                </c:pt>
                <c:pt idx="465">
                  <c:v>1.2598461532458645</c:v>
                </c:pt>
                <c:pt idx="466">
                  <c:v>1.263970287347197</c:v>
                </c:pt>
                <c:pt idx="467">
                  <c:v>1.2680995339796977</c:v>
                </c:pt>
                <c:pt idx="468">
                  <c:v>1.2722338953948842</c:v>
                </c:pt>
                <c:pt idx="469">
                  <c:v>1.2763733739203411</c:v>
                </c:pt>
                <c:pt idx="470">
                  <c:v>1.2805179719601969</c:v>
                </c:pt>
                <c:pt idx="471">
                  <c:v>1.2846676919956022</c:v>
                </c:pt>
                <c:pt idx="472">
                  <c:v>1.2888225365852193</c:v>
                </c:pt>
                <c:pt idx="473">
                  <c:v>1.2929825083657169</c:v>
                </c:pt>
                <c:pt idx="474">
                  <c:v>1.2971476100522641</c:v>
                </c:pt>
                <c:pt idx="475">
                  <c:v>1.3013178444390463</c:v>
                </c:pt>
                <c:pt idx="476">
                  <c:v>1.3054932143997759</c:v>
                </c:pt>
                <c:pt idx="477">
                  <c:v>1.3096737228882065</c:v>
                </c:pt>
                <c:pt idx="478">
                  <c:v>1.3138593729386672</c:v>
                </c:pt>
                <c:pt idx="479">
                  <c:v>1.3180501676665928</c:v>
                </c:pt>
                <c:pt idx="480">
                  <c:v>1.3222461102690632</c:v>
                </c:pt>
                <c:pt idx="481">
                  <c:v>1.3264472040253545</c:v>
                </c:pt>
                <c:pt idx="482">
                  <c:v>1.3306534522974873</c:v>
                </c:pt>
                <c:pt idx="483">
                  <c:v>1.3348648585307927</c:v>
                </c:pt>
                <c:pt idx="484">
                  <c:v>1.3390814262544835</c:v>
                </c:pt>
                <c:pt idx="485">
                  <c:v>1.3433031590822229</c:v>
                </c:pt>
                <c:pt idx="486">
                  <c:v>1.3475300607127101</c:v>
                </c:pt>
                <c:pt idx="487">
                  <c:v>1.3517621349302773</c:v>
                </c:pt>
                <c:pt idx="488">
                  <c:v>1.3559993856054746</c:v>
                </c:pt>
                <c:pt idx="489">
                  <c:v>1.36024181669569</c:v>
                </c:pt>
                <c:pt idx="490">
                  <c:v>1.3644894322457475</c:v>
                </c:pt>
                <c:pt idx="491">
                  <c:v>1.3687422363885462</c:v>
                </c:pt>
                <c:pt idx="492">
                  <c:v>1.373000233345669</c:v>
                </c:pt>
                <c:pt idx="493">
                  <c:v>1.3772634274280364</c:v>
                </c:pt>
                <c:pt idx="494">
                  <c:v>1.3815318230365377</c:v>
                </c:pt>
                <c:pt idx="495">
                  <c:v>1.3858054246626907</c:v>
                </c:pt>
                <c:pt idx="496">
                  <c:v>1.3900842368893049</c:v>
                </c:pt>
                <c:pt idx="497">
                  <c:v>1.3943682643911404</c:v>
                </c:pt>
                <c:pt idx="498">
                  <c:v>1.3986575119355975</c:v>
                </c:pt>
                <c:pt idx="499">
                  <c:v>1.402951984383394</c:v>
                </c:pt>
                <c:pt idx="500">
                  <c:v>1.4072516866892586</c:v>
                </c:pt>
                <c:pt idx="501">
                  <c:v>1.4115566239026429</c:v>
                </c:pt>
                <c:pt idx="502">
                  <c:v>1.4158668011684235</c:v>
                </c:pt>
                <c:pt idx="503">
                  <c:v>1.4201822237276289</c:v>
                </c:pt>
                <c:pt idx="504">
                  <c:v>1.4245028969181641</c:v>
                </c:pt>
                <c:pt idx="505">
                  <c:v>1.4288288261755555</c:v>
                </c:pt>
                <c:pt idx="506">
                  <c:v>1.4331600170336898</c:v>
                </c:pt>
                <c:pt idx="507">
                  <c:v>1.4374964751255781</c:v>
                </c:pt>
                <c:pt idx="508">
                  <c:v>1.4418382061841237</c:v>
                </c:pt>
                <c:pt idx="509">
                  <c:v>1.4461852160428881</c:v>
                </c:pt>
                <c:pt idx="510">
                  <c:v>1.4505375106368861</c:v>
                </c:pt>
                <c:pt idx="511">
                  <c:v>1.4548950960033782</c:v>
                </c:pt>
                <c:pt idx="512">
                  <c:v>1.4592579782826713</c:v>
                </c:pt>
                <c:pt idx="513">
                  <c:v>1.4636261637189412</c:v>
                </c:pt>
                <c:pt idx="514">
                  <c:v>1.4679996586610546</c:v>
                </c:pt>
                <c:pt idx="515">
                  <c:v>1.4723784695633968</c:v>
                </c:pt>
                <c:pt idx="516">
                  <c:v>1.4767626029867309</c:v>
                </c:pt>
                <c:pt idx="517">
                  <c:v>1.4811520655990456</c:v>
                </c:pt>
                <c:pt idx="518">
                  <c:v>1.4855468641764198</c:v>
                </c:pt>
                <c:pt idx="519">
                  <c:v>1.4899470056039081</c:v>
                </c:pt>
                <c:pt idx="520">
                  <c:v>1.4943524968764215</c:v>
                </c:pt>
                <c:pt idx="521">
                  <c:v>1.4987633450996274</c:v>
                </c:pt>
                <c:pt idx="522">
                  <c:v>1.503179557490866</c:v>
                </c:pt>
                <c:pt idx="523">
                  <c:v>1.507601141380065</c:v>
                </c:pt>
                <c:pt idx="524">
                  <c:v>1.5120281042106762</c:v>
                </c:pt>
                <c:pt idx="525">
                  <c:v>1.516460453540621</c:v>
                </c:pt>
                <c:pt idx="526">
                  <c:v>1.52089819704324</c:v>
                </c:pt>
                <c:pt idx="527">
                  <c:v>1.5253413425082698</c:v>
                </c:pt>
                <c:pt idx="528">
                  <c:v>1.5297898978428157</c:v>
                </c:pt>
                <c:pt idx="529">
                  <c:v>1.5342438710723527</c:v>
                </c:pt>
                <c:pt idx="530">
                  <c:v>1.5387032703417178</c:v>
                </c:pt>
                <c:pt idx="531">
                  <c:v>1.5431681039161422</c:v>
                </c:pt>
                <c:pt idx="532">
                  <c:v>1.5476383801822631</c:v>
                </c:pt>
                <c:pt idx="533">
                  <c:v>1.5521141076491809</c:v>
                </c:pt>
                <c:pt idx="534">
                  <c:v>1.5565952949495114</c:v>
                </c:pt>
                <c:pt idx="535">
                  <c:v>1.5610819508404477</c:v>
                </c:pt>
                <c:pt idx="536">
                  <c:v>1.5655740842048458</c:v>
                </c:pt>
                <c:pt idx="537">
                  <c:v>1.5700717040523273</c:v>
                </c:pt>
                <c:pt idx="538">
                  <c:v>1.574574819520375</c:v>
                </c:pt>
                <c:pt idx="539">
                  <c:v>1.5790834398754632</c:v>
                </c:pt>
                <c:pt idx="540">
                  <c:v>1.5835975745142004</c:v>
                </c:pt>
                <c:pt idx="541">
                  <c:v>1.5881172329644637</c:v>
                </c:pt>
                <c:pt idx="542">
                  <c:v>1.5926424248865814</c:v>
                </c:pt>
                <c:pt idx="543">
                  <c:v>1.5971731600745007</c:v>
                </c:pt>
                <c:pt idx="544">
                  <c:v>1.6017094484569918</c:v>
                </c:pt>
                <c:pt idx="545">
                  <c:v>1.6062513000988496</c:v>
                </c:pt>
                <c:pt idx="546">
                  <c:v>1.6107987252021279</c:v>
                </c:pt>
                <c:pt idx="547">
                  <c:v>1.6153517341073653</c:v>
                </c:pt>
                <c:pt idx="548">
                  <c:v>1.6199103372948598</c:v>
                </c:pt>
                <c:pt idx="549">
                  <c:v>1.6244745453859253</c:v>
                </c:pt>
                <c:pt idx="550">
                  <c:v>1.6290443691441849</c:v>
                </c:pt>
                <c:pt idx="551">
                  <c:v>1.6336198194768758</c:v>
                </c:pt>
                <c:pt idx="552">
                  <c:v>1.6382009074361721</c:v>
                </c:pt>
                <c:pt idx="553">
                  <c:v>1.6427876442205156</c:v>
                </c:pt>
                <c:pt idx="554">
                  <c:v>1.6473800411759731</c:v>
                </c:pt>
                <c:pt idx="555">
                  <c:v>1.6519781097976092</c:v>
                </c:pt>
                <c:pt idx="556">
                  <c:v>1.6565818617308739</c:v>
                </c:pt>
                <c:pt idx="557">
                  <c:v>1.6611913087730084</c:v>
                </c:pt>
                <c:pt idx="558">
                  <c:v>1.6658064628744709</c:v>
                </c:pt>
                <c:pt idx="559">
                  <c:v>1.6704273361403768</c:v>
                </c:pt>
                <c:pt idx="560">
                  <c:v>1.6750539408319589</c:v>
                </c:pt>
                <c:pt idx="561">
                  <c:v>1.679686289368054</c:v>
                </c:pt>
                <c:pt idx="562">
                  <c:v>1.684324394326592</c:v>
                </c:pt>
                <c:pt idx="563">
                  <c:v>1.6889682684461169</c:v>
                </c:pt>
                <c:pt idx="564">
                  <c:v>1.6936179246273282</c:v>
                </c:pt>
                <c:pt idx="565">
                  <c:v>1.6982733759346287</c:v>
                </c:pt>
                <c:pt idx="566">
                  <c:v>1.7029346355977146</c:v>
                </c:pt>
                <c:pt idx="567">
                  <c:v>1.7076017170131559</c:v>
                </c:pt>
                <c:pt idx="568">
                  <c:v>1.7122746337460304</c:v>
                </c:pt>
                <c:pt idx="569">
                  <c:v>1.7169533995315478</c:v>
                </c:pt>
                <c:pt idx="570">
                  <c:v>1.7216380282767241</c:v>
                </c:pt>
                <c:pt idx="571">
                  <c:v>1.7263285340620527</c:v>
                </c:pt>
                <c:pt idx="572">
                  <c:v>1.731024931143206</c:v>
                </c:pt>
                <c:pt idx="573">
                  <c:v>1.7357272339527741</c:v>
                </c:pt>
                <c:pt idx="574">
                  <c:v>1.740435457101998</c:v>
                </c:pt>
                <c:pt idx="575">
                  <c:v>1.7451496153825445</c:v>
                </c:pt>
                <c:pt idx="576">
                  <c:v>1.7498697237683078</c:v>
                </c:pt>
                <c:pt idx="577">
                  <c:v>1.7545957974172151</c:v>
                </c:pt>
                <c:pt idx="578">
                  <c:v>1.7593278516730759</c:v>
                </c:pt>
                <c:pt idx="579">
                  <c:v>1.7640659020674454</c:v>
                </c:pt>
                <c:pt idx="580">
                  <c:v>1.7688099643215096</c:v>
                </c:pt>
                <c:pt idx="581">
                  <c:v>1.7735600543480043</c:v>
                </c:pt>
                <c:pt idx="582">
                  <c:v>1.7783161882531551</c:v>
                </c:pt>
                <c:pt idx="583">
                  <c:v>1.7830783823386447</c:v>
                </c:pt>
                <c:pt idx="584">
                  <c:v>1.7878466531035957</c:v>
                </c:pt>
                <c:pt idx="585">
                  <c:v>1.7926210172466013</c:v>
                </c:pt>
                <c:pt idx="586">
                  <c:v>1.7974014916677612</c:v>
                </c:pt>
                <c:pt idx="587">
                  <c:v>1.8021880934707526</c:v>
                </c:pt>
                <c:pt idx="588">
                  <c:v>1.8069808399649383</c:v>
                </c:pt>
                <c:pt idx="589">
                  <c:v>1.8117797486674883</c:v>
                </c:pt>
                <c:pt idx="590">
                  <c:v>1.8165848373055347</c:v>
                </c:pt>
                <c:pt idx="591">
                  <c:v>1.8213961238183616</c:v>
                </c:pt>
                <c:pt idx="592">
                  <c:v>1.8262136263596191</c:v>
                </c:pt>
                <c:pt idx="593">
                  <c:v>1.8310373632995627</c:v>
                </c:pt>
                <c:pt idx="594">
                  <c:v>1.8358673532273309</c:v>
                </c:pt>
                <c:pt idx="595">
                  <c:v>1.8407036149532565</c:v>
                </c:pt>
                <c:pt idx="596">
                  <c:v>1.8455461675111902</c:v>
                </c:pt>
                <c:pt idx="597">
                  <c:v>1.8503950301608807</c:v>
                </c:pt>
                <c:pt idx="598">
                  <c:v>1.8552502223903709</c:v>
                </c:pt>
                <c:pt idx="599">
                  <c:v>1.8601117639184321</c:v>
                </c:pt>
                <c:pt idx="600">
                  <c:v>1.8649796746970206</c:v>
                </c:pt>
                <c:pt idx="601">
                  <c:v>1.8698539749137997</c:v>
                </c:pt>
                <c:pt idx="602">
                  <c:v>1.8747346849946522</c:v>
                </c:pt>
                <c:pt idx="603">
                  <c:v>1.8796218256062609</c:v>
                </c:pt>
                <c:pt idx="604">
                  <c:v>1.8845154176587116</c:v>
                </c:pt>
                <c:pt idx="605">
                  <c:v>1.8894154823081313</c:v>
                </c:pt>
                <c:pt idx="606">
                  <c:v>1.8943220409593664</c:v>
                </c:pt>
                <c:pt idx="607">
                  <c:v>1.8992351152687013</c:v>
                </c:pt>
                <c:pt idx="608">
                  <c:v>1.9041547271466004</c:v>
                </c:pt>
                <c:pt idx="609">
                  <c:v>1.9090808987605064</c:v>
                </c:pt>
                <c:pt idx="610">
                  <c:v>1.914013652537667</c:v>
                </c:pt>
                <c:pt idx="611">
                  <c:v>1.918953011168002</c:v>
                </c:pt>
                <c:pt idx="612">
                  <c:v>1.9238989976070151</c:v>
                </c:pt>
                <c:pt idx="613">
                  <c:v>1.9288516350787344</c:v>
                </c:pt>
                <c:pt idx="614">
                  <c:v>1.9338109470787199</c:v>
                </c:pt>
                <c:pt idx="615">
                  <c:v>1.938776957377079</c:v>
                </c:pt>
                <c:pt idx="616">
                  <c:v>1.943749690021551</c:v>
                </c:pt>
                <c:pt idx="617">
                  <c:v>1.9487291693406288</c:v>
                </c:pt>
                <c:pt idx="618">
                  <c:v>1.9537154199467177</c:v>
                </c:pt>
                <c:pt idx="619">
                  <c:v>1.9587084667393417</c:v>
                </c:pt>
                <c:pt idx="620">
                  <c:v>1.9637083349084086</c:v>
                </c:pt>
                <c:pt idx="621">
                  <c:v>1.9687150499374975</c:v>
                </c:pt>
                <c:pt idx="622">
                  <c:v>1.9737286376072172</c:v>
                </c:pt>
                <c:pt idx="623">
                  <c:v>1.9787491239985977</c:v>
                </c:pt>
                <c:pt idx="624">
                  <c:v>1.9837765354965369</c:v>
                </c:pt>
                <c:pt idx="625">
                  <c:v>1.9888108987932918</c:v>
                </c:pt>
                <c:pt idx="626">
                  <c:v>1.9938522408920267</c:v>
                </c:pt>
                <c:pt idx="627">
                  <c:v>1.998900589110415</c:v>
                </c:pt>
                <c:pt idx="628">
                  <c:v>2.0039559710842747</c:v>
                </c:pt>
                <c:pt idx="629">
                  <c:v>2.009018414771282</c:v>
                </c:pt>
                <c:pt idx="630">
                  <c:v>2.0140879484547205</c:v>
                </c:pt>
                <c:pt idx="631">
                  <c:v>2.0191646007472981</c:v>
                </c:pt>
                <c:pt idx="632">
                  <c:v>2.0242484005950052</c:v>
                </c:pt>
                <c:pt idx="633">
                  <c:v>2.0293393772810457</c:v>
                </c:pt>
                <c:pt idx="634">
                  <c:v>2.0344375604298164</c:v>
                </c:pt>
                <c:pt idx="635">
                  <c:v>2.0395429800109461</c:v>
                </c:pt>
                <c:pt idx="636">
                  <c:v>2.0446556663433899</c:v>
                </c:pt>
                <c:pt idx="637">
                  <c:v>2.0497756500996034</c:v>
                </c:pt>
                <c:pt idx="638">
                  <c:v>2.0549029623097521</c:v>
                </c:pt>
                <c:pt idx="639">
                  <c:v>2.0600376343660041</c:v>
                </c:pt>
                <c:pt idx="640">
                  <c:v>2.0651796980268773</c:v>
                </c:pt>
                <c:pt idx="641">
                  <c:v>2.0703291854216554</c:v>
                </c:pt>
                <c:pt idx="642">
                  <c:v>2.0754861290548656</c:v>
                </c:pt>
                <c:pt idx="643">
                  <c:v>2.0806505618108346</c:v>
                </c:pt>
                <c:pt idx="644">
                  <c:v>2.0858225169583009</c:v>
                </c:pt>
                <c:pt idx="645">
                  <c:v>2.0910020281550965</c:v>
                </c:pt>
                <c:pt idx="646">
                  <c:v>2.096189129452918</c:v>
                </c:pt>
                <c:pt idx="647">
                  <c:v>2.1013838553021511</c:v>
                </c:pt>
                <c:pt idx="648">
                  <c:v>2.106586240556771</c:v>
                </c:pt>
                <c:pt idx="649">
                  <c:v>2.1117963204793311</c:v>
                </c:pt>
                <c:pt idx="650">
                  <c:v>2.1170141307460102</c:v>
                </c:pt>
                <c:pt idx="651">
                  <c:v>2.1222397074517532</c:v>
                </c:pt>
                <c:pt idx="652">
                  <c:v>2.127473087115479</c:v>
                </c:pt>
                <c:pt idx="653">
                  <c:v>2.1327143066853775</c:v>
                </c:pt>
                <c:pt idx="654">
                  <c:v>2.1379634035442874</c:v>
                </c:pt>
                <c:pt idx="655">
                  <c:v>2.1432204155151462</c:v>
                </c:pt>
                <c:pt idx="656">
                  <c:v>2.1484853808665467</c:v>
                </c:pt>
                <c:pt idx="657">
                  <c:v>2.1537583383183585</c:v>
                </c:pt>
                <c:pt idx="658">
                  <c:v>2.1590393270474526</c:v>
                </c:pt>
                <c:pt idx="659">
                  <c:v>2.1643283866935064</c:v>
                </c:pt>
                <c:pt idx="660">
                  <c:v>2.1696255573649128</c:v>
                </c:pt>
                <c:pt idx="661">
                  <c:v>2.1749308796447595</c:v>
                </c:pt>
                <c:pt idx="662">
                  <c:v>2.1802443945969356</c:v>
                </c:pt>
                <c:pt idx="663">
                  <c:v>2.1855661437723013</c:v>
                </c:pt>
                <c:pt idx="664">
                  <c:v>2.1908961692149864</c:v>
                </c:pt>
                <c:pt idx="665">
                  <c:v>2.19623451346876</c:v>
                </c:pt>
                <c:pt idx="666">
                  <c:v>2.2015812195835305</c:v>
                </c:pt>
                <c:pt idx="667">
                  <c:v>2.2069363311219341</c:v>
                </c:pt>
                <c:pt idx="668">
                  <c:v>2.2122998921660231</c:v>
                </c:pt>
                <c:pt idx="669">
                  <c:v>2.2176719473240816</c:v>
                </c:pt>
                <c:pt idx="670">
                  <c:v>2.2230525417375406</c:v>
                </c:pt>
                <c:pt idx="671">
                  <c:v>2.2284417210879996</c:v>
                </c:pt>
                <c:pt idx="672">
                  <c:v>2.233839531604378</c:v>
                </c:pt>
                <c:pt idx="673">
                  <c:v>2.2392460200701674</c:v>
                </c:pt>
                <c:pt idx="674">
                  <c:v>2.2446612338308158</c:v>
                </c:pt>
                <c:pt idx="675">
                  <c:v>2.2500852208012256</c:v>
                </c:pt>
                <c:pt idx="676">
                  <c:v>2.2555180294733743</c:v>
                </c:pt>
                <c:pt idx="677">
                  <c:v>2.2609597089240676</c:v>
                </c:pt>
                <c:pt idx="678">
                  <c:v>2.2664103088228216</c:v>
                </c:pt>
                <c:pt idx="679">
                  <c:v>2.271869879439862</c:v>
                </c:pt>
                <c:pt idx="680">
                  <c:v>2.2773384716542755</c:v>
                </c:pt>
                <c:pt idx="681">
                  <c:v>2.2828161369622855</c:v>
                </c:pt>
                <c:pt idx="682">
                  <c:v>2.2883029274856748</c:v>
                </c:pt>
                <c:pt idx="683">
                  <c:v>2.2937988959803333</c:v>
                </c:pt>
                <c:pt idx="684">
                  <c:v>2.2993040958449789</c:v>
                </c:pt>
                <c:pt idx="685">
                  <c:v>2.304818581130001</c:v>
                </c:pt>
                <c:pt idx="686">
                  <c:v>2.3103424065464586</c:v>
                </c:pt>
                <c:pt idx="687">
                  <c:v>2.3158756274752461</c:v>
                </c:pt>
                <c:pt idx="688">
                  <c:v>2.3214182999763948</c:v>
                </c:pt>
                <c:pt idx="689">
                  <c:v>2.3269704807985563</c:v>
                </c:pt>
                <c:pt idx="690">
                  <c:v>2.3325322273886271</c:v>
                </c:pt>
                <c:pt idx="691">
                  <c:v>2.3381035979015543</c:v>
                </c:pt>
                <c:pt idx="692">
                  <c:v>2.3436846512103036</c:v>
                </c:pt>
                <c:pt idx="693">
                  <c:v>2.3492754469160082</c:v>
                </c:pt>
                <c:pt idx="694">
                  <c:v>2.3548760453582802</c:v>
                </c:pt>
                <c:pt idx="695">
                  <c:v>2.3604865076257271</c:v>
                </c:pt>
                <c:pt idx="696">
                  <c:v>2.36610689556661</c:v>
                </c:pt>
                <c:pt idx="697">
                  <c:v>2.3717372717997454</c:v>
                </c:pt>
                <c:pt idx="698">
                  <c:v>2.37737769972555</c:v>
                </c:pt>
                <c:pt idx="699">
                  <c:v>2.3830282435373009</c:v>
                </c:pt>
                <c:pt idx="700">
                  <c:v>2.388688968232612</c:v>
                </c:pt>
                <c:pt idx="701">
                  <c:v>2.3943599396250765</c:v>
                </c:pt>
                <c:pt idx="702">
                  <c:v>2.4000412243561473</c:v>
                </c:pt>
                <c:pt idx="703">
                  <c:v>2.4057328899072341</c:v>
                </c:pt>
                <c:pt idx="704">
                  <c:v>2.4114350046119815</c:v>
                </c:pt>
                <c:pt idx="705">
                  <c:v>2.4171476376688119</c:v>
                </c:pt>
                <c:pt idx="706">
                  <c:v>2.4228708591536692</c:v>
                </c:pt>
                <c:pt idx="707">
                  <c:v>2.4286047400329993</c:v>
                </c:pt>
                <c:pt idx="708">
                  <c:v>2.4343493521769721</c:v>
                </c:pt>
                <c:pt idx="709">
                  <c:v>2.4401047683729442</c:v>
                </c:pt>
                <c:pt idx="710">
                  <c:v>2.4458710623391524</c:v>
                </c:pt>
                <c:pt idx="711">
                  <c:v>2.4516483087386898</c:v>
                </c:pt>
                <c:pt idx="712">
                  <c:v>2.4574365831937128</c:v>
                </c:pt>
                <c:pt idx="713">
                  <c:v>2.4632359622999216</c:v>
                </c:pt>
                <c:pt idx="714">
                  <c:v>2.4690465236413162</c:v>
                </c:pt>
                <c:pt idx="715">
                  <c:v>2.4748683458052128</c:v>
                </c:pt>
                <c:pt idx="716">
                  <c:v>2.4807015083975528</c:v>
                </c:pt>
                <c:pt idx="717">
                  <c:v>2.4865460920584952</c:v>
                </c:pt>
                <c:pt idx="718">
                  <c:v>2.4924021784783039</c:v>
                </c:pt>
                <c:pt idx="719">
                  <c:v>2.4982698504135334</c:v>
                </c:pt>
                <c:pt idx="720">
                  <c:v>2.5041491917035241</c:v>
                </c:pt>
                <c:pt idx="721">
                  <c:v>2.5100402872872127</c:v>
                </c:pt>
                <c:pt idx="722">
                  <c:v>2.5159432232202548</c:v>
                </c:pt>
                <c:pt idx="723">
                  <c:v>2.5218580866924891</c:v>
                </c:pt>
                <c:pt idx="724">
                  <c:v>2.5277849660457279</c:v>
                </c:pt>
                <c:pt idx="725">
                  <c:v>2.5337239507918938</c:v>
                </c:pt>
                <c:pt idx="726">
                  <c:v>2.5396751316315074</c:v>
                </c:pt>
                <c:pt idx="727">
                  <c:v>2.5456386004725418</c:v>
                </c:pt>
                <c:pt idx="728">
                  <c:v>2.5516144504496272</c:v>
                </c:pt>
                <c:pt idx="729">
                  <c:v>2.5576027759436535</c:v>
                </c:pt>
                <c:pt idx="730">
                  <c:v>2.5636036726017393</c:v>
                </c:pt>
                <c:pt idx="731">
                  <c:v>2.5696172373576109</c:v>
                </c:pt>
                <c:pt idx="732">
                  <c:v>2.5756435684523691</c:v>
                </c:pt>
                <c:pt idx="733">
                  <c:v>2.5816827654556795</c:v>
                </c:pt>
                <c:pt idx="734">
                  <c:v>2.5877349292873841</c:v>
                </c:pt>
                <c:pt idx="735">
                  <c:v>2.5938001622395448</c:v>
                </c:pt>
                <c:pt idx="736">
                  <c:v>2.5998785679989203</c:v>
                </c:pt>
                <c:pt idx="737">
                  <c:v>2.6059702516699139</c:v>
                </c:pt>
                <c:pt idx="738">
                  <c:v>2.6120753197979729</c:v>
                </c:pt>
                <c:pt idx="739">
                  <c:v>2.6181938803934646</c:v>
                </c:pt>
                <c:pt idx="740">
                  <c:v>2.6243260429560475</c:v>
                </c:pt>
                <c:pt idx="741">
                  <c:v>2.6304719184995258</c:v>
                </c:pt>
                <c:pt idx="742">
                  <c:v>2.6366316195772361</c:v>
                </c:pt>
                <c:pt idx="743">
                  <c:v>2.6428052603079331</c:v>
                </c:pt>
                <c:pt idx="744">
                  <c:v>2.6489929564022319</c:v>
                </c:pt>
                <c:pt idx="745">
                  <c:v>2.6551948251895925</c:v>
                </c:pt>
                <c:pt idx="746">
                  <c:v>2.661410985645861</c:v>
                </c:pt>
                <c:pt idx="747">
                  <c:v>2.6676415584213959</c:v>
                </c:pt>
                <c:pt idx="748">
                  <c:v>2.6738866658697784</c:v>
                </c:pt>
                <c:pt idx="749">
                  <c:v>2.6801464320771453</c:v>
                </c:pt>
                <c:pt idx="750">
                  <c:v>2.6864209828921162</c:v>
                </c:pt>
                <c:pt idx="751">
                  <c:v>2.6927104459563864</c:v>
                </c:pt>
                <c:pt idx="752">
                  <c:v>2.6990149507359447</c:v>
                </c:pt>
                <c:pt idx="753">
                  <c:v>2.7053346285529845</c:v>
                </c:pt>
                <c:pt idx="754">
                  <c:v>2.7116696126184947</c:v>
                </c:pt>
                <c:pt idx="755">
                  <c:v>2.7180200380655419</c:v>
                </c:pt>
                <c:pt idx="756">
                  <c:v>2.7243860419832977</c:v>
                </c:pt>
                <c:pt idx="757">
                  <c:v>2.730767763451782</c:v>
                </c:pt>
                <c:pt idx="758">
                  <c:v>2.7371653435773915</c:v>
                </c:pt>
                <c:pt idx="759">
                  <c:v>2.7435789255291927</c:v>
                </c:pt>
                <c:pt idx="760">
                  <c:v>2.7500086545760096</c:v>
                </c:pt>
                <c:pt idx="761">
                  <c:v>2.7564546781243608</c:v>
                </c:pt>
                <c:pt idx="762">
                  <c:v>2.7629171457572066</c:v>
                </c:pt>
                <c:pt idx="763">
                  <c:v>2.7693962092735798</c:v>
                </c:pt>
                <c:pt idx="764">
                  <c:v>2.7758920227291024</c:v>
                </c:pt>
                <c:pt idx="765">
                  <c:v>2.7824047424774134</c:v>
                </c:pt>
                <c:pt idx="766">
                  <c:v>2.788934527212537</c:v>
                </c:pt>
                <c:pt idx="767">
                  <c:v>2.7954815380121985</c:v>
                </c:pt>
                <c:pt idx="768">
                  <c:v>2.8020459383821543</c:v>
                </c:pt>
                <c:pt idx="769">
                  <c:v>2.8086278943015031</c:v>
                </c:pt>
                <c:pt idx="770">
                  <c:v>2.8152275742690711</c:v>
                </c:pt>
                <c:pt idx="771">
                  <c:v>2.8218451493508492</c:v>
                </c:pt>
                <c:pt idx="772">
                  <c:v>2.8284807932285307</c:v>
                </c:pt>
                <c:pt idx="773">
                  <c:v>2.835134682249195</c:v>
                </c:pt>
                <c:pt idx="774">
                  <c:v>2.8418069954761358</c:v>
                </c:pt>
                <c:pt idx="775">
                  <c:v>2.8484979147408866</c:v>
                </c:pt>
                <c:pt idx="776">
                  <c:v>2.8552076246964933</c:v>
                </c:pt>
                <c:pt idx="777">
                  <c:v>2.8619363128720123</c:v>
                </c:pt>
                <c:pt idx="778">
                  <c:v>2.8686841697283567</c:v>
                </c:pt>
                <c:pt idx="779">
                  <c:v>2.8754513887154229</c:v>
                </c:pt>
                <c:pt idx="780">
                  <c:v>2.8822381663306338</c:v>
                </c:pt>
                <c:pt idx="781">
                  <c:v>2.8890447021788712</c:v>
                </c:pt>
                <c:pt idx="782">
                  <c:v>2.8958711990338637</c:v>
                </c:pt>
                <c:pt idx="783">
                  <c:v>2.9027178629010799</c:v>
                </c:pt>
                <c:pt idx="784">
                  <c:v>2.9095849030821515</c:v>
                </c:pt>
                <c:pt idx="785">
                  <c:v>2.916472532240876</c:v>
                </c:pt>
                <c:pt idx="786">
                  <c:v>2.9233809664708614</c:v>
                </c:pt>
                <c:pt idx="787">
                  <c:v>2.9303104253648282</c:v>
                </c:pt>
                <c:pt idx="788">
                  <c:v>2.9372611320856681</c:v>
                </c:pt>
                <c:pt idx="789">
                  <c:v>2.9442333134392427</c:v>
                </c:pt>
                <c:pt idx="790">
                  <c:v>2.9512271999490536</c:v>
                </c:pt>
                <c:pt idx="791">
                  <c:v>2.9582430259327714</c:v>
                </c:pt>
                <c:pt idx="792">
                  <c:v>2.9652810295807104</c:v>
                </c:pt>
                <c:pt idx="793">
                  <c:v>2.9723414530363228</c:v>
                </c:pt>
                <c:pt idx="794">
                  <c:v>2.9794245424787311</c:v>
                </c:pt>
                <c:pt idx="795">
                  <c:v>2.9865305482074076</c:v>
                </c:pt>
                <c:pt idx="796">
                  <c:v>2.9936597247290333</c:v>
                </c:pt>
                <c:pt idx="797">
                  <c:v>3.0008123308466197</c:v>
                </c:pt>
                <c:pt idx="798">
                  <c:v>3.0079886297509515</c:v>
                </c:pt>
                <c:pt idx="799">
                  <c:v>3.0151888891144503</c:v>
                </c:pt>
                <c:pt idx="800">
                  <c:v>3.0224133811874867</c:v>
                </c:pt>
                <c:pt idx="801">
                  <c:v>3.0296623828972713</c:v>
                </c:pt>
                <c:pt idx="802">
                  <c:v>3.0369361759493723</c:v>
                </c:pt>
                <c:pt idx="803">
                  <c:v>3.0442350469319477</c:v>
                </c:pt>
                <c:pt idx="804">
                  <c:v>3.0515592874227861</c:v>
                </c:pt>
                <c:pt idx="805">
                  <c:v>3.058909194099253</c:v>
                </c:pt>
                <c:pt idx="806">
                  <c:v>3.0662850688512098</c:v>
                </c:pt>
                <c:pt idx="807">
                  <c:v>3.0736872188970374</c:v>
                </c:pt>
                <c:pt idx="808">
                  <c:v>3.0811159569028272</c:v>
                </c:pt>
                <c:pt idx="809">
                  <c:v>3.0885716011048872</c:v>
                </c:pt>
                <c:pt idx="810">
                  <c:v>3.0960544754356252</c:v>
                </c:pt>
                <c:pt idx="811">
                  <c:v>3.1035649096529614</c:v>
                </c:pt>
                <c:pt idx="812">
                  <c:v>3.1111032394733713</c:v>
                </c:pt>
                <c:pt idx="813">
                  <c:v>3.1186698067086605</c:v>
                </c:pt>
                <c:pt idx="814">
                  <c:v>3.1262649594066403</c:v>
                </c:pt>
                <c:pt idx="815">
                  <c:v>3.1338890519958063</c:v>
                </c:pt>
                <c:pt idx="816">
                  <c:v>3.1415424454341521</c:v>
                </c:pt>
                <c:pt idx="817">
                  <c:v>3.1492255073622752</c:v>
                </c:pt>
                <c:pt idx="818">
                  <c:v>3.156938612260932</c:v>
                </c:pt>
                <c:pt idx="819">
                  <c:v>3.1646821416131532</c:v>
                </c:pt>
                <c:pt idx="820">
                  <c:v>3.1724564840711387</c:v>
                </c:pt>
                <c:pt idx="821">
                  <c:v>3.1802620356280347</c:v>
                </c:pt>
                <c:pt idx="822">
                  <c:v>3.1880991997948227</c:v>
                </c:pt>
                <c:pt idx="823">
                  <c:v>3.1959683877824583</c:v>
                </c:pt>
                <c:pt idx="824">
                  <c:v>3.2038700186894729</c:v>
                </c:pt>
                <c:pt idx="825">
                  <c:v>3.2118045196952139</c:v>
                </c:pt>
                <c:pt idx="826">
                  <c:v>3.2197723262589553</c:v>
                </c:pt>
                <c:pt idx="827">
                  <c:v>3.227773882325045</c:v>
                </c:pt>
                <c:pt idx="828">
                  <c:v>3.2358096405343679</c:v>
                </c:pt>
                <c:pt idx="829">
                  <c:v>3.2438800624422841</c:v>
                </c:pt>
                <c:pt idx="830">
                  <c:v>3.2519856187433605</c:v>
                </c:pt>
                <c:pt idx="831">
                  <c:v>3.2601267895030759</c:v>
                </c:pt>
                <c:pt idx="832">
                  <c:v>3.2683040643968067</c:v>
                </c:pt>
                <c:pt idx="833">
                  <c:v>3.2765179429563527</c:v>
                </c:pt>
                <c:pt idx="834">
                  <c:v>3.2847689348242604</c:v>
                </c:pt>
                <c:pt idx="835">
                  <c:v>3.2930575600162877</c:v>
                </c:pt>
                <c:pt idx="836">
                  <c:v>3.3013843491922819</c:v>
                </c:pt>
                <c:pt idx="837">
                  <c:v>3.3097498439358204</c:v>
                </c:pt>
                <c:pt idx="838">
                  <c:v>3.3181545970429189</c:v>
                </c:pt>
                <c:pt idx="839">
                  <c:v>3.3265991728202065</c:v>
                </c:pt>
                <c:pt idx="840">
                  <c:v>3.3350841473928852</c:v>
                </c:pt>
                <c:pt idx="841">
                  <c:v>3.3436101090229045</c:v>
                </c:pt>
                <c:pt idx="842">
                  <c:v>3.3521776584377228</c:v>
                </c:pt>
                <c:pt idx="843">
                  <c:v>3.360787409170102</c:v>
                </c:pt>
                <c:pt idx="844">
                  <c:v>3.3694399879093582</c:v>
                </c:pt>
                <c:pt idx="845">
                  <c:v>3.3781360348645348</c:v>
                </c:pt>
                <c:pt idx="846">
                  <c:v>3.3868762041399956</c:v>
                </c:pt>
                <c:pt idx="847">
                  <c:v>3.3956611641239309</c:v>
                </c:pt>
                <c:pt idx="848">
                  <c:v>3.404491597890309</c:v>
                </c:pt>
                <c:pt idx="849">
                  <c:v>3.4133682036148345</c:v>
                </c:pt>
                <c:pt idx="850">
                  <c:v>3.422291695005506</c:v>
                </c:pt>
                <c:pt idx="851">
                  <c:v>3.4312628017483493</c:v>
                </c:pt>
                <c:pt idx="852">
                  <c:v>3.4402822699690372</c:v>
                </c:pt>
                <c:pt idx="853">
                  <c:v>3.449350862710975</c:v>
                </c:pt>
                <c:pt idx="854">
                  <c:v>3.4584693604306507</c:v>
                </c:pt>
                <c:pt idx="855">
                  <c:v>3.4676385615109311</c:v>
                </c:pt>
                <c:pt idx="856">
                  <c:v>3.4768592827931104</c:v>
                </c:pt>
                <c:pt idx="857">
                  <c:v>3.4861323601285337</c:v>
                </c:pt>
                <c:pt idx="858">
                  <c:v>3.4954586489506263</c:v>
                </c:pt>
                <c:pt idx="859">
                  <c:v>3.5048390248682737</c:v>
                </c:pt>
                <c:pt idx="860">
                  <c:v>3.5142743842814856</c:v>
                </c:pt>
                <c:pt idx="861">
                  <c:v>3.5237656450203221</c:v>
                </c:pt>
                <c:pt idx="862">
                  <c:v>3.5333137470082066</c:v>
                </c:pt>
                <c:pt idx="863">
                  <c:v>3.5429196529506433</c:v>
                </c:pt>
                <c:pt idx="864">
                  <c:v>3.5525843490505862</c:v>
                </c:pt>
                <c:pt idx="865">
                  <c:v>3.5623088457516352</c:v>
                </c:pt>
                <c:pt idx="866">
                  <c:v>3.5720941785104077</c:v>
                </c:pt>
                <c:pt idx="867">
                  <c:v>3.5819414085994197</c:v>
                </c:pt>
                <c:pt idx="868">
                  <c:v>3.591851623941916</c:v>
                </c:pt>
                <c:pt idx="869">
                  <c:v>3.6018259399802193</c:v>
                </c:pt>
                <c:pt idx="870">
                  <c:v>3.6118655005791553</c:v>
                </c:pt>
                <c:pt idx="871">
                  <c:v>3.6219714789662709</c:v>
                </c:pt>
                <c:pt idx="872">
                  <c:v>3.6321450787106695</c:v>
                </c:pt>
                <c:pt idx="873">
                  <c:v>3.6423875347423151</c:v>
                </c:pt>
                <c:pt idx="874">
                  <c:v>3.6527001144138325</c:v>
                </c:pt>
                <c:pt idx="875">
                  <c:v>3.6630841186069421</c:v>
                </c:pt>
                <c:pt idx="876">
                  <c:v>3.6735408828857543</c:v>
                </c:pt>
                <c:pt idx="877">
                  <c:v>3.6840717786993054</c:v>
                </c:pt>
                <c:pt idx="878">
                  <c:v>3.6946782146358799</c:v>
                </c:pt>
                <c:pt idx="879">
                  <c:v>3.7053616377317384</c:v>
                </c:pt>
                <c:pt idx="880">
                  <c:v>3.7161235348371475</c:v>
                </c:pt>
                <c:pt idx="881">
                  <c:v>3.7269654340426674</c:v>
                </c:pt>
                <c:pt idx="882">
                  <c:v>3.7378889061689065</c:v>
                </c:pt>
                <c:pt idx="883">
                  <c:v>3.7488955663231365</c:v>
                </c:pt>
                <c:pt idx="884">
                  <c:v>3.7599870755263352</c:v>
                </c:pt>
                <c:pt idx="885">
                  <c:v>3.7711651424145103</c:v>
                </c:pt>
                <c:pt idx="886">
                  <c:v>3.7824315250183731</c:v>
                </c:pt>
                <c:pt idx="887">
                  <c:v>3.7937880326256561</c:v>
                </c:pt>
                <c:pt idx="888">
                  <c:v>3.8052365277306981</c:v>
                </c:pt>
                <c:pt idx="889">
                  <c:v>3.8167789280762352</c:v>
                </c:pt>
                <c:pt idx="890">
                  <c:v>3.8284172087925681</c:v>
                </c:pt>
                <c:pt idx="891">
                  <c:v>3.8401534046397208</c:v>
                </c:pt>
                <c:pt idx="892">
                  <c:v>3.8519896123585329</c:v>
                </c:pt>
                <c:pt idx="893">
                  <c:v>3.8639279931370356</c:v>
                </c:pt>
                <c:pt idx="894">
                  <c:v>3.8759707751988901</c:v>
                </c:pt>
                <c:pt idx="895">
                  <c:v>3.8881202565211468</c:v>
                </c:pt>
                <c:pt idx="896">
                  <c:v>3.9003788076891013</c:v>
                </c:pt>
                <c:pt idx="897">
                  <c:v>3.9127488748964989</c:v>
                </c:pt>
                <c:pt idx="898">
                  <c:v>3.9252329831000408</c:v>
                </c:pt>
                <c:pt idx="899">
                  <c:v>3.9378337393376435</c:v>
                </c:pt>
                <c:pt idx="900">
                  <c:v>3.9505538362207835</c:v>
                </c:pt>
                <c:pt idx="901">
                  <c:v>3.9633960556117267</c:v>
                </c:pt>
                <c:pt idx="902">
                  <c:v>3.9763632724975722</c:v>
                </c:pt>
                <c:pt idx="903">
                  <c:v>3.9894584590736573</c:v>
                </c:pt>
                <c:pt idx="904">
                  <c:v>4.0026846890499632</c:v>
                </c:pt>
                <c:pt idx="905">
                  <c:v>4.016045142195134</c:v>
                </c:pt>
                <c:pt idx="906">
                  <c:v>4.0295431091339093</c:v>
                </c:pt>
                <c:pt idx="907">
                  <c:v>4.0431819964149103</c:v>
                </c:pt>
                <c:pt idx="908">
                  <c:v>4.0569653318671239</c:v>
                </c:pt>
                <c:pt idx="909">
                  <c:v>4.0708967702648744</c:v>
                </c:pt>
                <c:pt idx="910">
                  <c:v>4.0849800993225944</c:v>
                </c:pt>
                <c:pt idx="911">
                  <c:v>4.0992192460425452</c:v>
                </c:pt>
                <c:pt idx="912">
                  <c:v>4.1136182834404567</c:v>
                </c:pt>
                <c:pt idx="913">
                  <c:v>4.1281814376761909</c:v>
                </c:pt>
                <c:pt idx="914">
                  <c:v>4.1429130956186695</c:v>
                </c:pt>
                <c:pt idx="915">
                  <c:v>4.1578178128770542</c:v>
                </c:pt>
                <c:pt idx="916">
                  <c:v>4.1729003223326631</c:v>
                </c:pt>
                <c:pt idx="917">
                  <c:v>4.1881655432091911</c:v>
                </c:pt>
                <c:pt idx="918">
                  <c:v>4.2036185907222245</c:v>
                </c:pt>
                <c:pt idx="919">
                  <c:v>4.2192647863524959</c:v>
                </c:pt>
                <c:pt idx="920">
                  <c:v>4.2351096687914946</c:v>
                </c:pt>
                <c:pt idx="921">
                  <c:v>4.2511590056124717</c:v>
                </c:pt>
                <c:pt idx="922">
                  <c:v>4.2674188057246498</c:v>
                </c:pt>
                <c:pt idx="923">
                  <c:v>4.2838953326740947</c:v>
                </c:pt>
                <c:pt idx="924">
                  <c:v>4.3005951188605511</c:v>
                </c:pt>
                <c:pt idx="925">
                  <c:v>4.3175249807462768</c:v>
                </c:pt>
                <c:pt idx="926">
                  <c:v>4.3346920351403488</c:v>
                </c:pt>
                <c:pt idx="927">
                  <c:v>4.3521037166501797</c:v>
                </c:pt>
                <c:pt idx="928">
                  <c:v>4.3697677964010948</c:v>
                </c:pt>
                <c:pt idx="929">
                  <c:v>4.3876924021351584</c:v>
                </c:pt>
                <c:pt idx="930">
                  <c:v>4.4058860398118807</c:v>
                </c:pt>
                <c:pt idx="931">
                  <c:v>4.4243576168462448</c:v>
                </c:pt>
                <c:pt idx="932">
                  <c:v>4.4431164671338523</c:v>
                </c:pt>
                <c:pt idx="933">
                  <c:v>4.4621723780291935</c:v>
                </c:pt>
                <c:pt idx="934">
                  <c:v>4.4815356194610745</c:v>
                </c:pt>
                <c:pt idx="935">
                  <c:v>4.5012169753897577</c:v>
                </c:pt>
                <c:pt idx="936">
                  <c:v>4.5212277778334009</c:v>
                </c:pt>
                <c:pt idx="937">
                  <c:v>4.541579943717398</c:v>
                </c:pt>
                <c:pt idx="938">
                  <c:v>4.562286014829728</c:v>
                </c:pt>
                <c:pt idx="939">
                  <c:v>4.5833592011990145</c:v>
                </c:pt>
                <c:pt idx="940">
                  <c:v>4.6048134282497646</c:v>
                </c:pt>
                <c:pt idx="941">
                  <c:v>4.6266633881329016</c:v>
                </c:pt>
                <c:pt idx="942">
                  <c:v>4.648924595678972</c:v>
                </c:pt>
                <c:pt idx="943">
                  <c:v>4.6716134494780484</c:v>
                </c:pt>
                <c:pt idx="944">
                  <c:v>4.6947472986551251</c:v>
                </c:pt>
                <c:pt idx="945">
                  <c:v>4.7183445159845547</c:v>
                </c:pt>
                <c:pt idx="946">
                  <c:v>4.7424245780725682</c:v>
                </c:pt>
                <c:pt idx="947">
                  <c:v>4.7670081534364188</c:v>
                </c:pt>
                <c:pt idx="948">
                  <c:v>4.7921171994231315</c:v>
                </c:pt>
                <c:pt idx="949">
                  <c:v>4.8177750690441297</c:v>
                </c:pt>
                <c:pt idx="950">
                  <c:v>4.8440066289570876</c:v>
                </c:pt>
                <c:pt idx="951">
                  <c:v>4.8708383900070542</c:v>
                </c:pt>
                <c:pt idx="952">
                  <c:v>4.8982986519509009</c:v>
                </c:pt>
                <c:pt idx="953">
                  <c:v>4.9264176642376256</c:v>
                </c:pt>
                <c:pt idx="954">
                  <c:v>4.9552278050101899</c:v>
                </c:pt>
                <c:pt idx="955">
                  <c:v>4.9847637808404919</c:v>
                </c:pt>
                <c:pt idx="956">
                  <c:v>5.0150628501201009</c:v>
                </c:pt>
                <c:pt idx="957">
                  <c:v>5.046165073517761</c:v>
                </c:pt>
                <c:pt idx="958">
                  <c:v>5.0781135954990049</c:v>
                </c:pt>
                <c:pt idx="959">
                  <c:v>5.1109549616034116</c:v>
                </c:pt>
                <c:pt idx="960">
                  <c:v>5.1447394770191046</c:v>
                </c:pt>
                <c:pt idx="961">
                  <c:v>5.179521613014316</c:v>
                </c:pt>
                <c:pt idx="962">
                  <c:v>5.2153604690262618</c:v>
                </c:pt>
                <c:pt idx="963">
                  <c:v>5.252320299721621</c:v>
                </c:pt>
                <c:pt idx="964">
                  <c:v>5.2904711182003634</c:v>
                </c:pt>
                <c:pt idx="965">
                  <c:v>5.3298893888059755</c:v>
                </c:pt>
                <c:pt idx="966">
                  <c:v>5.3706588258467471</c:v>
                </c:pt>
                <c:pt idx="967">
                  <c:v>5.4128713180765446</c:v>
                </c:pt>
                <c:pt idx="968">
                  <c:v>5.4566280032319723</c:v>
                </c:pt>
                <c:pt idx="969">
                  <c:v>5.5020405225411491</c:v>
                </c:pt>
                <c:pt idx="970">
                  <c:v>5.5492324922647693</c:v>
                </c:pt>
                <c:pt idx="971">
                  <c:v>5.5983412384843287</c:v>
                </c:pt>
                <c:pt idx="972">
                  <c:v>5.6495198531699673</c:v>
                </c:pt>
                <c:pt idx="973">
                  <c:v>5.7029396449422673</c:v>
                </c:pt>
                <c:pt idx="974">
                  <c:v>5.7587930781403642</c:v>
                </c:pt>
                <c:pt idx="975">
                  <c:v>5.8172973205793967</c:v>
                </c:pt>
                <c:pt idx="976">
                  <c:v>5.8786985562203773</c:v>
                </c:pt>
                <c:pt idx="977">
                  <c:v>5.9432772674791492</c:v>
                </c:pt>
                <c:pt idx="978">
                  <c:v>6.0113547583079701</c:v>
                </c:pt>
                <c:pt idx="979">
                  <c:v>6.0833012812515692</c:v>
                </c:pt>
                <c:pt idx="980">
                  <c:v>6.159546261076021</c:v>
                </c:pt>
                <c:pt idx="981">
                  <c:v>6.2405912921390554</c:v>
                </c:pt>
                <c:pt idx="982">
                  <c:v>6.3270268542366361</c:v>
                </c:pt>
                <c:pt idx="983">
                  <c:v>6.4195540864848777</c:v>
                </c:pt>
                <c:pt idx="984">
                  <c:v>6.519013552907948</c:v>
                </c:pt>
                <c:pt idx="985">
                  <c:v>6.6264238469602237</c:v>
                </c:pt>
                <c:pt idx="986">
                  <c:v>6.7430343212818551</c:v>
                </c:pt>
                <c:pt idx="987">
                  <c:v>6.8703985580227753</c:v>
                </c:pt>
                <c:pt idx="988">
                  <c:v>7.0104790814258875</c:v>
                </c:pt>
                <c:pt idx="989">
                  <c:v>7.1658005291066651</c:v>
                </c:pt>
                <c:pt idx="990">
                  <c:v>7.3396805742167572</c:v>
                </c:pt>
                <c:pt idx="991">
                  <c:v>7.5365906441894097</c:v>
                </c:pt>
                <c:pt idx="992">
                  <c:v>7.7627437799711529</c:v>
                </c:pt>
                <c:pt idx="993">
                  <c:v>8.0271033177309867</c:v>
                </c:pt>
                <c:pt idx="994">
                  <c:v>8.3432282425039475</c:v>
                </c:pt>
                <c:pt idx="995">
                  <c:v>8.7329384429271162</c:v>
                </c:pt>
                <c:pt idx="996">
                  <c:v>9.2344389724391345</c:v>
                </c:pt>
                <c:pt idx="997">
                  <c:v>9.923353401016314</c:v>
                </c:pt>
                <c:pt idx="998">
                  <c:v>10.982056818436599</c:v>
                </c:pt>
                <c:pt idx="999">
                  <c:v>13.059609011330608</c:v>
                </c:pt>
              </c:numCache>
            </c:numRef>
          </c:yVal>
          <c:smooth val="0"/>
        </c:ser>
        <c:ser>
          <c:idx val="5"/>
          <c:order val="5"/>
          <c:marker>
            <c:symbol val="none"/>
          </c:marker>
          <c:xVal>
            <c:numRef>
              <c:f>APropertiesDimless!$W$7:$W$1007</c:f>
              <c:numCache>
                <c:formatCode>0.000</c:formatCode>
                <c:ptCount val="1001"/>
                <c:pt idx="0">
                  <c:v>0</c:v>
                </c:pt>
                <c:pt idx="1">
                  <c:v>1E-3</c:v>
                </c:pt>
                <c:pt idx="2">
                  <c:v>2E-3</c:v>
                </c:pt>
                <c:pt idx="3">
                  <c:v>3.0000000000000001E-3</c:v>
                </c:pt>
                <c:pt idx="4">
                  <c:v>4.0000000000000001E-3</c:v>
                </c:pt>
                <c:pt idx="5">
                  <c:v>5.0000000000000001E-3</c:v>
                </c:pt>
                <c:pt idx="6">
                  <c:v>6.0000000000000001E-3</c:v>
                </c:pt>
                <c:pt idx="7">
                  <c:v>7.0000000000000001E-3</c:v>
                </c:pt>
                <c:pt idx="8">
                  <c:v>8.0000000000000002E-3</c:v>
                </c:pt>
                <c:pt idx="9">
                  <c:v>8.9999999999999993E-3</c:v>
                </c:pt>
                <c:pt idx="10">
                  <c:v>0.01</c:v>
                </c:pt>
                <c:pt idx="11">
                  <c:v>1.0999999999999999E-2</c:v>
                </c:pt>
                <c:pt idx="12">
                  <c:v>1.2E-2</c:v>
                </c:pt>
                <c:pt idx="13">
                  <c:v>1.2999999999999999E-2</c:v>
                </c:pt>
                <c:pt idx="14">
                  <c:v>1.4E-2</c:v>
                </c:pt>
                <c:pt idx="15">
                  <c:v>1.4999999999999999E-2</c:v>
                </c:pt>
                <c:pt idx="16">
                  <c:v>1.6E-2</c:v>
                </c:pt>
                <c:pt idx="17">
                  <c:v>1.7000000000000001E-2</c:v>
                </c:pt>
                <c:pt idx="18">
                  <c:v>1.7999999999999999E-2</c:v>
                </c:pt>
                <c:pt idx="19">
                  <c:v>1.9E-2</c:v>
                </c:pt>
                <c:pt idx="20">
                  <c:v>0.02</c:v>
                </c:pt>
                <c:pt idx="21">
                  <c:v>2.1000000000000001E-2</c:v>
                </c:pt>
                <c:pt idx="22">
                  <c:v>2.1999999999999999E-2</c:v>
                </c:pt>
                <c:pt idx="23">
                  <c:v>2.3E-2</c:v>
                </c:pt>
                <c:pt idx="24">
                  <c:v>2.4E-2</c:v>
                </c:pt>
                <c:pt idx="25">
                  <c:v>2.5000000000000001E-2</c:v>
                </c:pt>
                <c:pt idx="26">
                  <c:v>2.5999999999999999E-2</c:v>
                </c:pt>
                <c:pt idx="27">
                  <c:v>2.7E-2</c:v>
                </c:pt>
                <c:pt idx="28">
                  <c:v>2.8000000000000001E-2</c:v>
                </c:pt>
                <c:pt idx="29">
                  <c:v>2.9000000000000001E-2</c:v>
                </c:pt>
                <c:pt idx="30">
                  <c:v>0.03</c:v>
                </c:pt>
                <c:pt idx="31">
                  <c:v>3.1E-2</c:v>
                </c:pt>
                <c:pt idx="32">
                  <c:v>3.2000000000000001E-2</c:v>
                </c:pt>
                <c:pt idx="33">
                  <c:v>3.3000000000000002E-2</c:v>
                </c:pt>
                <c:pt idx="34">
                  <c:v>3.4000000000000002E-2</c:v>
                </c:pt>
                <c:pt idx="35">
                  <c:v>3.5000000000000003E-2</c:v>
                </c:pt>
                <c:pt idx="36">
                  <c:v>3.5999999999999997E-2</c:v>
                </c:pt>
                <c:pt idx="37">
                  <c:v>3.6999999999999998E-2</c:v>
                </c:pt>
                <c:pt idx="38">
                  <c:v>3.7999999999999999E-2</c:v>
                </c:pt>
                <c:pt idx="39">
                  <c:v>3.9E-2</c:v>
                </c:pt>
                <c:pt idx="40">
                  <c:v>0.04</c:v>
                </c:pt>
                <c:pt idx="41">
                  <c:v>4.1000000000000002E-2</c:v>
                </c:pt>
                <c:pt idx="42">
                  <c:v>4.2000000000000003E-2</c:v>
                </c:pt>
                <c:pt idx="43">
                  <c:v>4.2999999999999997E-2</c:v>
                </c:pt>
                <c:pt idx="44">
                  <c:v>4.3999999999999997E-2</c:v>
                </c:pt>
                <c:pt idx="45">
                  <c:v>4.4999999999999998E-2</c:v>
                </c:pt>
                <c:pt idx="46">
                  <c:v>4.5999999999999999E-2</c:v>
                </c:pt>
                <c:pt idx="47">
                  <c:v>4.7E-2</c:v>
                </c:pt>
                <c:pt idx="48">
                  <c:v>4.8000000000000001E-2</c:v>
                </c:pt>
                <c:pt idx="49">
                  <c:v>4.9000000000000002E-2</c:v>
                </c:pt>
                <c:pt idx="50">
                  <c:v>0.05</c:v>
                </c:pt>
                <c:pt idx="51">
                  <c:v>5.0999999999999997E-2</c:v>
                </c:pt>
                <c:pt idx="52">
                  <c:v>5.1999999999999998E-2</c:v>
                </c:pt>
                <c:pt idx="53">
                  <c:v>5.2999999999999999E-2</c:v>
                </c:pt>
                <c:pt idx="54">
                  <c:v>5.3999999999999999E-2</c:v>
                </c:pt>
                <c:pt idx="55">
                  <c:v>5.5E-2</c:v>
                </c:pt>
                <c:pt idx="56">
                  <c:v>5.6000000000000001E-2</c:v>
                </c:pt>
                <c:pt idx="57">
                  <c:v>5.7000000000000002E-2</c:v>
                </c:pt>
                <c:pt idx="58">
                  <c:v>5.8000000000000003E-2</c:v>
                </c:pt>
                <c:pt idx="59">
                  <c:v>5.8999999999999997E-2</c:v>
                </c:pt>
                <c:pt idx="60">
                  <c:v>0.06</c:v>
                </c:pt>
                <c:pt idx="61">
                  <c:v>6.0999999999999999E-2</c:v>
                </c:pt>
                <c:pt idx="62">
                  <c:v>6.2E-2</c:v>
                </c:pt>
                <c:pt idx="63">
                  <c:v>6.3E-2</c:v>
                </c:pt>
                <c:pt idx="64">
                  <c:v>6.4000000000000001E-2</c:v>
                </c:pt>
                <c:pt idx="65">
                  <c:v>6.5000000000000002E-2</c:v>
                </c:pt>
                <c:pt idx="66">
                  <c:v>6.6000000000000003E-2</c:v>
                </c:pt>
                <c:pt idx="67">
                  <c:v>6.7000000000000004E-2</c:v>
                </c:pt>
                <c:pt idx="68">
                  <c:v>6.8000000000000005E-2</c:v>
                </c:pt>
                <c:pt idx="69">
                  <c:v>6.9000000000000006E-2</c:v>
                </c:pt>
                <c:pt idx="70">
                  <c:v>7.0000000000000007E-2</c:v>
                </c:pt>
                <c:pt idx="71">
                  <c:v>7.0999999999999994E-2</c:v>
                </c:pt>
                <c:pt idx="72">
                  <c:v>7.1999999999999995E-2</c:v>
                </c:pt>
                <c:pt idx="73">
                  <c:v>7.2999999999999995E-2</c:v>
                </c:pt>
                <c:pt idx="74">
                  <c:v>7.3999999999999996E-2</c:v>
                </c:pt>
                <c:pt idx="75">
                  <c:v>7.4999999999999997E-2</c:v>
                </c:pt>
                <c:pt idx="76">
                  <c:v>7.5999999999999998E-2</c:v>
                </c:pt>
                <c:pt idx="77">
                  <c:v>7.6999999999999999E-2</c:v>
                </c:pt>
                <c:pt idx="78">
                  <c:v>7.8E-2</c:v>
                </c:pt>
                <c:pt idx="79">
                  <c:v>7.9000000000000001E-2</c:v>
                </c:pt>
                <c:pt idx="80">
                  <c:v>0.08</c:v>
                </c:pt>
                <c:pt idx="81">
                  <c:v>8.1000000000000003E-2</c:v>
                </c:pt>
                <c:pt idx="82">
                  <c:v>8.2000000000000003E-2</c:v>
                </c:pt>
                <c:pt idx="83">
                  <c:v>8.3000000000000004E-2</c:v>
                </c:pt>
                <c:pt idx="84">
                  <c:v>8.4000000000000005E-2</c:v>
                </c:pt>
                <c:pt idx="85">
                  <c:v>8.5000000000000006E-2</c:v>
                </c:pt>
                <c:pt idx="86">
                  <c:v>8.5999999999999993E-2</c:v>
                </c:pt>
                <c:pt idx="87">
                  <c:v>8.6999999999999994E-2</c:v>
                </c:pt>
                <c:pt idx="88">
                  <c:v>8.7999999999999995E-2</c:v>
                </c:pt>
                <c:pt idx="89">
                  <c:v>8.8999999999999996E-2</c:v>
                </c:pt>
                <c:pt idx="90">
                  <c:v>0.09</c:v>
                </c:pt>
                <c:pt idx="91">
                  <c:v>9.0999999999999998E-2</c:v>
                </c:pt>
                <c:pt idx="92">
                  <c:v>9.1999999999999998E-2</c:v>
                </c:pt>
                <c:pt idx="93">
                  <c:v>9.2999999999999999E-2</c:v>
                </c:pt>
                <c:pt idx="94">
                  <c:v>9.4E-2</c:v>
                </c:pt>
                <c:pt idx="95">
                  <c:v>9.5000000000000001E-2</c:v>
                </c:pt>
                <c:pt idx="96">
                  <c:v>9.6000000000000002E-2</c:v>
                </c:pt>
                <c:pt idx="97">
                  <c:v>9.7000000000000003E-2</c:v>
                </c:pt>
                <c:pt idx="98">
                  <c:v>9.8000000000000004E-2</c:v>
                </c:pt>
                <c:pt idx="99">
                  <c:v>9.9000000000000005E-2</c:v>
                </c:pt>
                <c:pt idx="100">
                  <c:v>0.1</c:v>
                </c:pt>
                <c:pt idx="101">
                  <c:v>0.10100000000000001</c:v>
                </c:pt>
                <c:pt idx="102">
                  <c:v>0.10199999999999999</c:v>
                </c:pt>
                <c:pt idx="103">
                  <c:v>0.10299999999999999</c:v>
                </c:pt>
                <c:pt idx="104">
                  <c:v>0.104</c:v>
                </c:pt>
                <c:pt idx="105">
                  <c:v>0.105</c:v>
                </c:pt>
                <c:pt idx="106">
                  <c:v>0.106</c:v>
                </c:pt>
                <c:pt idx="107">
                  <c:v>0.107</c:v>
                </c:pt>
                <c:pt idx="108">
                  <c:v>0.108</c:v>
                </c:pt>
                <c:pt idx="109">
                  <c:v>0.109</c:v>
                </c:pt>
                <c:pt idx="110">
                  <c:v>0.11</c:v>
                </c:pt>
                <c:pt idx="111">
                  <c:v>0.111</c:v>
                </c:pt>
                <c:pt idx="112">
                  <c:v>0.112</c:v>
                </c:pt>
                <c:pt idx="113">
                  <c:v>0.113</c:v>
                </c:pt>
                <c:pt idx="114">
                  <c:v>0.114</c:v>
                </c:pt>
                <c:pt idx="115">
                  <c:v>0.115</c:v>
                </c:pt>
                <c:pt idx="116">
                  <c:v>0.11600000000000001</c:v>
                </c:pt>
                <c:pt idx="117">
                  <c:v>0.11700000000000001</c:v>
                </c:pt>
                <c:pt idx="118">
                  <c:v>0.11799999999999999</c:v>
                </c:pt>
                <c:pt idx="119">
                  <c:v>0.11899999999999999</c:v>
                </c:pt>
                <c:pt idx="120">
                  <c:v>0.12</c:v>
                </c:pt>
                <c:pt idx="121">
                  <c:v>0.121</c:v>
                </c:pt>
                <c:pt idx="122">
                  <c:v>0.122</c:v>
                </c:pt>
                <c:pt idx="123">
                  <c:v>0.123</c:v>
                </c:pt>
                <c:pt idx="124">
                  <c:v>0.124</c:v>
                </c:pt>
                <c:pt idx="125">
                  <c:v>0.125</c:v>
                </c:pt>
                <c:pt idx="126">
                  <c:v>0.126</c:v>
                </c:pt>
                <c:pt idx="127">
                  <c:v>0.127</c:v>
                </c:pt>
                <c:pt idx="128">
                  <c:v>0.128</c:v>
                </c:pt>
                <c:pt idx="129">
                  <c:v>0.129</c:v>
                </c:pt>
                <c:pt idx="130">
                  <c:v>0.13</c:v>
                </c:pt>
                <c:pt idx="131">
                  <c:v>0.13100000000000001</c:v>
                </c:pt>
                <c:pt idx="132">
                  <c:v>0.13200000000000001</c:v>
                </c:pt>
                <c:pt idx="133">
                  <c:v>0.13300000000000001</c:v>
                </c:pt>
                <c:pt idx="134">
                  <c:v>0.13400000000000001</c:v>
                </c:pt>
                <c:pt idx="135">
                  <c:v>0.13500000000000001</c:v>
                </c:pt>
                <c:pt idx="136">
                  <c:v>0.13600000000000001</c:v>
                </c:pt>
                <c:pt idx="137">
                  <c:v>0.13700000000000001</c:v>
                </c:pt>
                <c:pt idx="138">
                  <c:v>0.13800000000000001</c:v>
                </c:pt>
                <c:pt idx="139">
                  <c:v>0.13900000000000001</c:v>
                </c:pt>
                <c:pt idx="140">
                  <c:v>0.14000000000000001</c:v>
                </c:pt>
                <c:pt idx="141">
                  <c:v>0.14099999999999999</c:v>
                </c:pt>
                <c:pt idx="142">
                  <c:v>0.14199999999999999</c:v>
                </c:pt>
                <c:pt idx="143">
                  <c:v>0.14299999999999999</c:v>
                </c:pt>
                <c:pt idx="144">
                  <c:v>0.14399999999999999</c:v>
                </c:pt>
                <c:pt idx="145">
                  <c:v>0.14499999999999999</c:v>
                </c:pt>
                <c:pt idx="146">
                  <c:v>0.14599999999999999</c:v>
                </c:pt>
                <c:pt idx="147">
                  <c:v>0.14699999999999999</c:v>
                </c:pt>
                <c:pt idx="148">
                  <c:v>0.14799999999999999</c:v>
                </c:pt>
                <c:pt idx="149">
                  <c:v>0.14899999999999999</c:v>
                </c:pt>
                <c:pt idx="150">
                  <c:v>0.15</c:v>
                </c:pt>
                <c:pt idx="151">
                  <c:v>0.151</c:v>
                </c:pt>
                <c:pt idx="152">
                  <c:v>0.152</c:v>
                </c:pt>
                <c:pt idx="153">
                  <c:v>0.153</c:v>
                </c:pt>
                <c:pt idx="154">
                  <c:v>0.154</c:v>
                </c:pt>
                <c:pt idx="155">
                  <c:v>0.155</c:v>
                </c:pt>
                <c:pt idx="156">
                  <c:v>0.156</c:v>
                </c:pt>
                <c:pt idx="157">
                  <c:v>0.157</c:v>
                </c:pt>
                <c:pt idx="158">
                  <c:v>0.158</c:v>
                </c:pt>
                <c:pt idx="159">
                  <c:v>0.159</c:v>
                </c:pt>
                <c:pt idx="160">
                  <c:v>0.16</c:v>
                </c:pt>
                <c:pt idx="161">
                  <c:v>0.161</c:v>
                </c:pt>
                <c:pt idx="162">
                  <c:v>0.16200000000000001</c:v>
                </c:pt>
                <c:pt idx="163">
                  <c:v>0.16300000000000001</c:v>
                </c:pt>
                <c:pt idx="164">
                  <c:v>0.16400000000000001</c:v>
                </c:pt>
                <c:pt idx="165">
                  <c:v>0.16500000000000001</c:v>
                </c:pt>
                <c:pt idx="166">
                  <c:v>0.16600000000000001</c:v>
                </c:pt>
                <c:pt idx="167">
                  <c:v>0.16700000000000001</c:v>
                </c:pt>
                <c:pt idx="168">
                  <c:v>0.16800000000000001</c:v>
                </c:pt>
                <c:pt idx="169">
                  <c:v>0.16900000000000001</c:v>
                </c:pt>
                <c:pt idx="170">
                  <c:v>0.17</c:v>
                </c:pt>
                <c:pt idx="171">
                  <c:v>0.17100000000000001</c:v>
                </c:pt>
                <c:pt idx="172">
                  <c:v>0.17199999999999999</c:v>
                </c:pt>
                <c:pt idx="173">
                  <c:v>0.17299999999999999</c:v>
                </c:pt>
                <c:pt idx="174">
                  <c:v>0.17399999999999999</c:v>
                </c:pt>
                <c:pt idx="175">
                  <c:v>0.17499999999999999</c:v>
                </c:pt>
                <c:pt idx="176">
                  <c:v>0.17599999999999999</c:v>
                </c:pt>
                <c:pt idx="177">
                  <c:v>0.17699999999999999</c:v>
                </c:pt>
                <c:pt idx="178">
                  <c:v>0.17799999999999999</c:v>
                </c:pt>
                <c:pt idx="179">
                  <c:v>0.17899999999999999</c:v>
                </c:pt>
                <c:pt idx="180">
                  <c:v>0.18</c:v>
                </c:pt>
                <c:pt idx="181">
                  <c:v>0.18099999999999999</c:v>
                </c:pt>
                <c:pt idx="182">
                  <c:v>0.182</c:v>
                </c:pt>
                <c:pt idx="183">
                  <c:v>0.183</c:v>
                </c:pt>
                <c:pt idx="184">
                  <c:v>0.184</c:v>
                </c:pt>
                <c:pt idx="185">
                  <c:v>0.185</c:v>
                </c:pt>
                <c:pt idx="186">
                  <c:v>0.186</c:v>
                </c:pt>
                <c:pt idx="187">
                  <c:v>0.187</c:v>
                </c:pt>
                <c:pt idx="188">
                  <c:v>0.188</c:v>
                </c:pt>
                <c:pt idx="189">
                  <c:v>0.189</c:v>
                </c:pt>
                <c:pt idx="190">
                  <c:v>0.19</c:v>
                </c:pt>
                <c:pt idx="191">
                  <c:v>0.191</c:v>
                </c:pt>
                <c:pt idx="192">
                  <c:v>0.192</c:v>
                </c:pt>
                <c:pt idx="193">
                  <c:v>0.193</c:v>
                </c:pt>
                <c:pt idx="194">
                  <c:v>0.19400000000000001</c:v>
                </c:pt>
                <c:pt idx="195">
                  <c:v>0.19500000000000001</c:v>
                </c:pt>
                <c:pt idx="196">
                  <c:v>0.19600000000000001</c:v>
                </c:pt>
                <c:pt idx="197">
                  <c:v>0.19700000000000001</c:v>
                </c:pt>
                <c:pt idx="198">
                  <c:v>0.19800000000000001</c:v>
                </c:pt>
                <c:pt idx="199">
                  <c:v>0.19900000000000001</c:v>
                </c:pt>
                <c:pt idx="200">
                  <c:v>0.2</c:v>
                </c:pt>
                <c:pt idx="201">
                  <c:v>0.20100000000000001</c:v>
                </c:pt>
                <c:pt idx="202">
                  <c:v>0.20200000000000001</c:v>
                </c:pt>
                <c:pt idx="203">
                  <c:v>0.20300000000000001</c:v>
                </c:pt>
                <c:pt idx="204">
                  <c:v>0.20399999999999999</c:v>
                </c:pt>
                <c:pt idx="205">
                  <c:v>0.20499999999999999</c:v>
                </c:pt>
                <c:pt idx="206">
                  <c:v>0.20599999999999999</c:v>
                </c:pt>
                <c:pt idx="207">
                  <c:v>0.20699999999999999</c:v>
                </c:pt>
                <c:pt idx="208">
                  <c:v>0.20799999999999999</c:v>
                </c:pt>
                <c:pt idx="209">
                  <c:v>0.20899999999999999</c:v>
                </c:pt>
                <c:pt idx="210">
                  <c:v>0.21</c:v>
                </c:pt>
                <c:pt idx="211">
                  <c:v>0.21099999999999999</c:v>
                </c:pt>
                <c:pt idx="212">
                  <c:v>0.21199999999999999</c:v>
                </c:pt>
                <c:pt idx="213">
                  <c:v>0.21299999999999999</c:v>
                </c:pt>
                <c:pt idx="214">
                  <c:v>0.214</c:v>
                </c:pt>
                <c:pt idx="215">
                  <c:v>0.215</c:v>
                </c:pt>
                <c:pt idx="216">
                  <c:v>0.216</c:v>
                </c:pt>
                <c:pt idx="217">
                  <c:v>0.217</c:v>
                </c:pt>
                <c:pt idx="218">
                  <c:v>0.218</c:v>
                </c:pt>
                <c:pt idx="219">
                  <c:v>0.219</c:v>
                </c:pt>
                <c:pt idx="220">
                  <c:v>0.22</c:v>
                </c:pt>
                <c:pt idx="221">
                  <c:v>0.221</c:v>
                </c:pt>
                <c:pt idx="222">
                  <c:v>0.222</c:v>
                </c:pt>
                <c:pt idx="223">
                  <c:v>0.223</c:v>
                </c:pt>
                <c:pt idx="224">
                  <c:v>0.224</c:v>
                </c:pt>
                <c:pt idx="225">
                  <c:v>0.22500000000000001</c:v>
                </c:pt>
                <c:pt idx="226">
                  <c:v>0.22600000000000001</c:v>
                </c:pt>
                <c:pt idx="227">
                  <c:v>0.22700000000000001</c:v>
                </c:pt>
                <c:pt idx="228">
                  <c:v>0.22800000000000001</c:v>
                </c:pt>
                <c:pt idx="229">
                  <c:v>0.22900000000000001</c:v>
                </c:pt>
                <c:pt idx="230">
                  <c:v>0.23</c:v>
                </c:pt>
                <c:pt idx="231">
                  <c:v>0.23100000000000001</c:v>
                </c:pt>
                <c:pt idx="232">
                  <c:v>0.23200000000000001</c:v>
                </c:pt>
                <c:pt idx="233">
                  <c:v>0.23300000000000001</c:v>
                </c:pt>
                <c:pt idx="234">
                  <c:v>0.23400000000000001</c:v>
                </c:pt>
                <c:pt idx="235">
                  <c:v>0.23499999999999999</c:v>
                </c:pt>
                <c:pt idx="236">
                  <c:v>0.23599999999999999</c:v>
                </c:pt>
                <c:pt idx="237">
                  <c:v>0.23699999999999999</c:v>
                </c:pt>
                <c:pt idx="238">
                  <c:v>0.23799999999999999</c:v>
                </c:pt>
                <c:pt idx="239">
                  <c:v>0.23899999999999999</c:v>
                </c:pt>
                <c:pt idx="240">
                  <c:v>0.24</c:v>
                </c:pt>
                <c:pt idx="241">
                  <c:v>0.24099999999999999</c:v>
                </c:pt>
                <c:pt idx="242">
                  <c:v>0.24199999999999999</c:v>
                </c:pt>
                <c:pt idx="243">
                  <c:v>0.24299999999999999</c:v>
                </c:pt>
                <c:pt idx="244">
                  <c:v>0.24399999999999999</c:v>
                </c:pt>
                <c:pt idx="245">
                  <c:v>0.245</c:v>
                </c:pt>
                <c:pt idx="246">
                  <c:v>0.246</c:v>
                </c:pt>
                <c:pt idx="247">
                  <c:v>0.247</c:v>
                </c:pt>
                <c:pt idx="248">
                  <c:v>0.248</c:v>
                </c:pt>
                <c:pt idx="249">
                  <c:v>0.249</c:v>
                </c:pt>
                <c:pt idx="250">
                  <c:v>0.25</c:v>
                </c:pt>
                <c:pt idx="251">
                  <c:v>0.251</c:v>
                </c:pt>
                <c:pt idx="252">
                  <c:v>0.252</c:v>
                </c:pt>
                <c:pt idx="253">
                  <c:v>0.253</c:v>
                </c:pt>
                <c:pt idx="254">
                  <c:v>0.254</c:v>
                </c:pt>
                <c:pt idx="255">
                  <c:v>0.255</c:v>
                </c:pt>
                <c:pt idx="256">
                  <c:v>0.25600000000000001</c:v>
                </c:pt>
                <c:pt idx="257">
                  <c:v>0.25700000000000001</c:v>
                </c:pt>
                <c:pt idx="258">
                  <c:v>0.25800000000000001</c:v>
                </c:pt>
                <c:pt idx="259">
                  <c:v>0.25900000000000001</c:v>
                </c:pt>
                <c:pt idx="260">
                  <c:v>0.26</c:v>
                </c:pt>
                <c:pt idx="261">
                  <c:v>0.26100000000000001</c:v>
                </c:pt>
                <c:pt idx="262">
                  <c:v>0.26200000000000001</c:v>
                </c:pt>
                <c:pt idx="263">
                  <c:v>0.26300000000000001</c:v>
                </c:pt>
                <c:pt idx="264">
                  <c:v>0.26400000000000001</c:v>
                </c:pt>
                <c:pt idx="265">
                  <c:v>0.26500000000000001</c:v>
                </c:pt>
                <c:pt idx="266">
                  <c:v>0.26600000000000001</c:v>
                </c:pt>
                <c:pt idx="267">
                  <c:v>0.26700000000000002</c:v>
                </c:pt>
                <c:pt idx="268">
                  <c:v>0.26800000000000002</c:v>
                </c:pt>
                <c:pt idx="269">
                  <c:v>0.26900000000000002</c:v>
                </c:pt>
                <c:pt idx="270">
                  <c:v>0.27</c:v>
                </c:pt>
                <c:pt idx="271">
                  <c:v>0.27100000000000002</c:v>
                </c:pt>
                <c:pt idx="272">
                  <c:v>0.27200000000000002</c:v>
                </c:pt>
                <c:pt idx="273">
                  <c:v>0.27300000000000002</c:v>
                </c:pt>
                <c:pt idx="274">
                  <c:v>0.27400000000000002</c:v>
                </c:pt>
                <c:pt idx="275">
                  <c:v>0.27500000000000002</c:v>
                </c:pt>
                <c:pt idx="276">
                  <c:v>0.27600000000000002</c:v>
                </c:pt>
                <c:pt idx="277">
                  <c:v>0.27700000000000002</c:v>
                </c:pt>
                <c:pt idx="278">
                  <c:v>0.27800000000000002</c:v>
                </c:pt>
                <c:pt idx="279">
                  <c:v>0.27900000000000003</c:v>
                </c:pt>
                <c:pt idx="280">
                  <c:v>0.28000000000000003</c:v>
                </c:pt>
                <c:pt idx="281">
                  <c:v>0.28100000000000003</c:v>
                </c:pt>
                <c:pt idx="282">
                  <c:v>0.28199999999999997</c:v>
                </c:pt>
                <c:pt idx="283">
                  <c:v>0.28299999999999997</c:v>
                </c:pt>
                <c:pt idx="284">
                  <c:v>0.28399999999999997</c:v>
                </c:pt>
                <c:pt idx="285">
                  <c:v>0.28499999999999998</c:v>
                </c:pt>
                <c:pt idx="286">
                  <c:v>0.28599999999999998</c:v>
                </c:pt>
                <c:pt idx="287">
                  <c:v>0.28699999999999998</c:v>
                </c:pt>
                <c:pt idx="288">
                  <c:v>0.28799999999999998</c:v>
                </c:pt>
                <c:pt idx="289">
                  <c:v>0.28899999999999998</c:v>
                </c:pt>
                <c:pt idx="290">
                  <c:v>0.28999999999999998</c:v>
                </c:pt>
                <c:pt idx="291">
                  <c:v>0.29099999999999998</c:v>
                </c:pt>
                <c:pt idx="292">
                  <c:v>0.29199999999999998</c:v>
                </c:pt>
                <c:pt idx="293">
                  <c:v>0.29299999999999998</c:v>
                </c:pt>
                <c:pt idx="294">
                  <c:v>0.29399999999999998</c:v>
                </c:pt>
                <c:pt idx="295">
                  <c:v>0.29499999999999998</c:v>
                </c:pt>
                <c:pt idx="296">
                  <c:v>0.29599999999999999</c:v>
                </c:pt>
                <c:pt idx="297">
                  <c:v>0.29699999999999999</c:v>
                </c:pt>
                <c:pt idx="298">
                  <c:v>0.29799999999999999</c:v>
                </c:pt>
                <c:pt idx="299">
                  <c:v>0.29899999999999999</c:v>
                </c:pt>
                <c:pt idx="300">
                  <c:v>0.3</c:v>
                </c:pt>
                <c:pt idx="301">
                  <c:v>0.30099999999999999</c:v>
                </c:pt>
                <c:pt idx="302">
                  <c:v>0.30199999999999999</c:v>
                </c:pt>
                <c:pt idx="303">
                  <c:v>0.30299999999999999</c:v>
                </c:pt>
                <c:pt idx="304">
                  <c:v>0.30399999999999999</c:v>
                </c:pt>
                <c:pt idx="305">
                  <c:v>0.30499999999999999</c:v>
                </c:pt>
                <c:pt idx="306">
                  <c:v>0.30599999999999999</c:v>
                </c:pt>
                <c:pt idx="307">
                  <c:v>0.307</c:v>
                </c:pt>
                <c:pt idx="308">
                  <c:v>0.308</c:v>
                </c:pt>
                <c:pt idx="309">
                  <c:v>0.309</c:v>
                </c:pt>
                <c:pt idx="310">
                  <c:v>0.31</c:v>
                </c:pt>
                <c:pt idx="311">
                  <c:v>0.311</c:v>
                </c:pt>
                <c:pt idx="312">
                  <c:v>0.312</c:v>
                </c:pt>
                <c:pt idx="313">
                  <c:v>0.313</c:v>
                </c:pt>
                <c:pt idx="314">
                  <c:v>0.314</c:v>
                </c:pt>
                <c:pt idx="315">
                  <c:v>0.315</c:v>
                </c:pt>
                <c:pt idx="316">
                  <c:v>0.316</c:v>
                </c:pt>
                <c:pt idx="317">
                  <c:v>0.317</c:v>
                </c:pt>
                <c:pt idx="318">
                  <c:v>0.318</c:v>
                </c:pt>
                <c:pt idx="319">
                  <c:v>0.31900000000000001</c:v>
                </c:pt>
                <c:pt idx="320">
                  <c:v>0.32</c:v>
                </c:pt>
                <c:pt idx="321">
                  <c:v>0.32100000000000001</c:v>
                </c:pt>
                <c:pt idx="322">
                  <c:v>0.32200000000000001</c:v>
                </c:pt>
                <c:pt idx="323">
                  <c:v>0.32300000000000001</c:v>
                </c:pt>
                <c:pt idx="324">
                  <c:v>0.32400000000000001</c:v>
                </c:pt>
                <c:pt idx="325">
                  <c:v>0.32500000000000001</c:v>
                </c:pt>
                <c:pt idx="326">
                  <c:v>0.32600000000000001</c:v>
                </c:pt>
                <c:pt idx="327">
                  <c:v>0.32700000000000001</c:v>
                </c:pt>
                <c:pt idx="328">
                  <c:v>0.32800000000000001</c:v>
                </c:pt>
                <c:pt idx="329">
                  <c:v>0.32900000000000001</c:v>
                </c:pt>
                <c:pt idx="330">
                  <c:v>0.33</c:v>
                </c:pt>
                <c:pt idx="331">
                  <c:v>0.33100000000000002</c:v>
                </c:pt>
                <c:pt idx="332">
                  <c:v>0.33200000000000002</c:v>
                </c:pt>
                <c:pt idx="333">
                  <c:v>0.33300000000000002</c:v>
                </c:pt>
                <c:pt idx="334">
                  <c:v>0.33400000000000002</c:v>
                </c:pt>
                <c:pt idx="335">
                  <c:v>0.33500000000000002</c:v>
                </c:pt>
                <c:pt idx="336">
                  <c:v>0.33600000000000002</c:v>
                </c:pt>
                <c:pt idx="337">
                  <c:v>0.33700000000000002</c:v>
                </c:pt>
                <c:pt idx="338">
                  <c:v>0.33800000000000002</c:v>
                </c:pt>
                <c:pt idx="339">
                  <c:v>0.33900000000000002</c:v>
                </c:pt>
                <c:pt idx="340">
                  <c:v>0.34</c:v>
                </c:pt>
                <c:pt idx="341">
                  <c:v>0.34100000000000003</c:v>
                </c:pt>
                <c:pt idx="342">
                  <c:v>0.34200000000000003</c:v>
                </c:pt>
                <c:pt idx="343">
                  <c:v>0.34300000000000003</c:v>
                </c:pt>
                <c:pt idx="344">
                  <c:v>0.34399999999999997</c:v>
                </c:pt>
                <c:pt idx="345">
                  <c:v>0.34499999999999997</c:v>
                </c:pt>
                <c:pt idx="346">
                  <c:v>0.34599999999999997</c:v>
                </c:pt>
                <c:pt idx="347">
                  <c:v>0.34699999999999998</c:v>
                </c:pt>
                <c:pt idx="348">
                  <c:v>0.34799999999999998</c:v>
                </c:pt>
                <c:pt idx="349">
                  <c:v>0.34899999999999998</c:v>
                </c:pt>
                <c:pt idx="350">
                  <c:v>0.35</c:v>
                </c:pt>
                <c:pt idx="351">
                  <c:v>0.35099999999999998</c:v>
                </c:pt>
                <c:pt idx="352">
                  <c:v>0.35199999999999998</c:v>
                </c:pt>
                <c:pt idx="353">
                  <c:v>0.35299999999999998</c:v>
                </c:pt>
                <c:pt idx="354">
                  <c:v>0.35399999999999998</c:v>
                </c:pt>
                <c:pt idx="355">
                  <c:v>0.35499999999999998</c:v>
                </c:pt>
                <c:pt idx="356">
                  <c:v>0.35599999999999998</c:v>
                </c:pt>
                <c:pt idx="357">
                  <c:v>0.35699999999999998</c:v>
                </c:pt>
                <c:pt idx="358">
                  <c:v>0.35799999999999998</c:v>
                </c:pt>
                <c:pt idx="359">
                  <c:v>0.35899999999999999</c:v>
                </c:pt>
                <c:pt idx="360">
                  <c:v>0.36</c:v>
                </c:pt>
                <c:pt idx="361">
                  <c:v>0.36099999999999999</c:v>
                </c:pt>
                <c:pt idx="362">
                  <c:v>0.36199999999999999</c:v>
                </c:pt>
                <c:pt idx="363">
                  <c:v>0.36299999999999999</c:v>
                </c:pt>
                <c:pt idx="364">
                  <c:v>0.36399999999999999</c:v>
                </c:pt>
                <c:pt idx="365">
                  <c:v>0.36499999999999999</c:v>
                </c:pt>
                <c:pt idx="366">
                  <c:v>0.36599999999999999</c:v>
                </c:pt>
                <c:pt idx="367">
                  <c:v>0.36699999999999999</c:v>
                </c:pt>
                <c:pt idx="368">
                  <c:v>0.36799999999999999</c:v>
                </c:pt>
                <c:pt idx="369">
                  <c:v>0.36899999999999999</c:v>
                </c:pt>
                <c:pt idx="370">
                  <c:v>0.37</c:v>
                </c:pt>
                <c:pt idx="371">
                  <c:v>0.371</c:v>
                </c:pt>
                <c:pt idx="372">
                  <c:v>0.372</c:v>
                </c:pt>
                <c:pt idx="373">
                  <c:v>0.373</c:v>
                </c:pt>
                <c:pt idx="374">
                  <c:v>0.374</c:v>
                </c:pt>
                <c:pt idx="375">
                  <c:v>0.375</c:v>
                </c:pt>
                <c:pt idx="376">
                  <c:v>0.376</c:v>
                </c:pt>
                <c:pt idx="377">
                  <c:v>0.377</c:v>
                </c:pt>
                <c:pt idx="378">
                  <c:v>0.378</c:v>
                </c:pt>
                <c:pt idx="379">
                  <c:v>0.379</c:v>
                </c:pt>
                <c:pt idx="380">
                  <c:v>0.38</c:v>
                </c:pt>
                <c:pt idx="381">
                  <c:v>0.38100000000000001</c:v>
                </c:pt>
                <c:pt idx="382">
                  <c:v>0.38200000000000001</c:v>
                </c:pt>
                <c:pt idx="383">
                  <c:v>0.38300000000000001</c:v>
                </c:pt>
                <c:pt idx="384">
                  <c:v>0.38400000000000001</c:v>
                </c:pt>
                <c:pt idx="385">
                  <c:v>0.38500000000000001</c:v>
                </c:pt>
                <c:pt idx="386">
                  <c:v>0.38600000000000001</c:v>
                </c:pt>
                <c:pt idx="387">
                  <c:v>0.38700000000000001</c:v>
                </c:pt>
                <c:pt idx="388">
                  <c:v>0.38800000000000001</c:v>
                </c:pt>
                <c:pt idx="389">
                  <c:v>0.38900000000000001</c:v>
                </c:pt>
                <c:pt idx="390">
                  <c:v>0.39</c:v>
                </c:pt>
                <c:pt idx="391">
                  <c:v>0.39100000000000001</c:v>
                </c:pt>
                <c:pt idx="392">
                  <c:v>0.39200000000000002</c:v>
                </c:pt>
                <c:pt idx="393">
                  <c:v>0.39300000000000002</c:v>
                </c:pt>
                <c:pt idx="394">
                  <c:v>0.39400000000000002</c:v>
                </c:pt>
                <c:pt idx="395">
                  <c:v>0.39500000000000002</c:v>
                </c:pt>
                <c:pt idx="396">
                  <c:v>0.39600000000000002</c:v>
                </c:pt>
                <c:pt idx="397">
                  <c:v>0.39700000000000002</c:v>
                </c:pt>
                <c:pt idx="398">
                  <c:v>0.39800000000000002</c:v>
                </c:pt>
                <c:pt idx="399">
                  <c:v>0.39900000000000002</c:v>
                </c:pt>
                <c:pt idx="400">
                  <c:v>0.4</c:v>
                </c:pt>
                <c:pt idx="401">
                  <c:v>0.40100000000000002</c:v>
                </c:pt>
                <c:pt idx="402">
                  <c:v>0.40200000000000002</c:v>
                </c:pt>
                <c:pt idx="403">
                  <c:v>0.40300000000000002</c:v>
                </c:pt>
                <c:pt idx="404">
                  <c:v>0.40400000000000003</c:v>
                </c:pt>
                <c:pt idx="405">
                  <c:v>0.40500000000000003</c:v>
                </c:pt>
                <c:pt idx="406">
                  <c:v>0.40600000000000003</c:v>
                </c:pt>
                <c:pt idx="407">
                  <c:v>0.40699999999999997</c:v>
                </c:pt>
                <c:pt idx="408">
                  <c:v>0.40799999999999997</c:v>
                </c:pt>
                <c:pt idx="409">
                  <c:v>0.40899999999999997</c:v>
                </c:pt>
                <c:pt idx="410">
                  <c:v>0.41</c:v>
                </c:pt>
                <c:pt idx="411">
                  <c:v>0.41099999999999998</c:v>
                </c:pt>
                <c:pt idx="412">
                  <c:v>0.41199999999999998</c:v>
                </c:pt>
                <c:pt idx="413">
                  <c:v>0.41299999999999998</c:v>
                </c:pt>
                <c:pt idx="414">
                  <c:v>0.41399999999999998</c:v>
                </c:pt>
                <c:pt idx="415">
                  <c:v>0.41499999999999998</c:v>
                </c:pt>
                <c:pt idx="416">
                  <c:v>0.41599999999999998</c:v>
                </c:pt>
                <c:pt idx="417">
                  <c:v>0.41699999999999998</c:v>
                </c:pt>
                <c:pt idx="418">
                  <c:v>0.41799999999999998</c:v>
                </c:pt>
                <c:pt idx="419">
                  <c:v>0.41899999999999998</c:v>
                </c:pt>
                <c:pt idx="420">
                  <c:v>0.42</c:v>
                </c:pt>
                <c:pt idx="421">
                  <c:v>0.42099999999999999</c:v>
                </c:pt>
                <c:pt idx="422">
                  <c:v>0.42199999999999999</c:v>
                </c:pt>
                <c:pt idx="423">
                  <c:v>0.42299999999999999</c:v>
                </c:pt>
                <c:pt idx="424">
                  <c:v>0.42399999999999999</c:v>
                </c:pt>
                <c:pt idx="425">
                  <c:v>0.42499999999999999</c:v>
                </c:pt>
                <c:pt idx="426">
                  <c:v>0.42599999999999999</c:v>
                </c:pt>
                <c:pt idx="427">
                  <c:v>0.42699999999999999</c:v>
                </c:pt>
                <c:pt idx="428">
                  <c:v>0.42799999999999999</c:v>
                </c:pt>
                <c:pt idx="429">
                  <c:v>0.42899999999999999</c:v>
                </c:pt>
                <c:pt idx="430">
                  <c:v>0.43</c:v>
                </c:pt>
                <c:pt idx="431">
                  <c:v>0.43099999999999999</c:v>
                </c:pt>
                <c:pt idx="432">
                  <c:v>0.432</c:v>
                </c:pt>
                <c:pt idx="433">
                  <c:v>0.433</c:v>
                </c:pt>
                <c:pt idx="434">
                  <c:v>0.434</c:v>
                </c:pt>
                <c:pt idx="435">
                  <c:v>0.435</c:v>
                </c:pt>
                <c:pt idx="436">
                  <c:v>0.436</c:v>
                </c:pt>
                <c:pt idx="437">
                  <c:v>0.437</c:v>
                </c:pt>
                <c:pt idx="438">
                  <c:v>0.438</c:v>
                </c:pt>
                <c:pt idx="439">
                  <c:v>0.439</c:v>
                </c:pt>
                <c:pt idx="440">
                  <c:v>0.44</c:v>
                </c:pt>
                <c:pt idx="441">
                  <c:v>0.441</c:v>
                </c:pt>
                <c:pt idx="442">
                  <c:v>0.442</c:v>
                </c:pt>
                <c:pt idx="443">
                  <c:v>0.443</c:v>
                </c:pt>
                <c:pt idx="444">
                  <c:v>0.44400000000000001</c:v>
                </c:pt>
                <c:pt idx="445">
                  <c:v>0.44500000000000001</c:v>
                </c:pt>
                <c:pt idx="446">
                  <c:v>0.44600000000000001</c:v>
                </c:pt>
                <c:pt idx="447">
                  <c:v>0.44700000000000001</c:v>
                </c:pt>
                <c:pt idx="448">
                  <c:v>0.44800000000000001</c:v>
                </c:pt>
                <c:pt idx="449">
                  <c:v>0.44900000000000001</c:v>
                </c:pt>
                <c:pt idx="450">
                  <c:v>0.45</c:v>
                </c:pt>
                <c:pt idx="451">
                  <c:v>0.45100000000000001</c:v>
                </c:pt>
                <c:pt idx="452">
                  <c:v>0.45200000000000001</c:v>
                </c:pt>
                <c:pt idx="453">
                  <c:v>0.45300000000000001</c:v>
                </c:pt>
                <c:pt idx="454">
                  <c:v>0.45400000000000001</c:v>
                </c:pt>
                <c:pt idx="455">
                  <c:v>0.45500000000000002</c:v>
                </c:pt>
                <c:pt idx="456">
                  <c:v>0.45600000000000002</c:v>
                </c:pt>
                <c:pt idx="457">
                  <c:v>0.45700000000000002</c:v>
                </c:pt>
                <c:pt idx="458">
                  <c:v>0.45800000000000002</c:v>
                </c:pt>
                <c:pt idx="459">
                  <c:v>0.45900000000000002</c:v>
                </c:pt>
                <c:pt idx="460">
                  <c:v>0.46</c:v>
                </c:pt>
                <c:pt idx="461">
                  <c:v>0.46100000000000002</c:v>
                </c:pt>
                <c:pt idx="462">
                  <c:v>0.46200000000000002</c:v>
                </c:pt>
                <c:pt idx="463">
                  <c:v>0.46300000000000002</c:v>
                </c:pt>
                <c:pt idx="464">
                  <c:v>0.46400000000000002</c:v>
                </c:pt>
                <c:pt idx="465">
                  <c:v>0.46500000000000002</c:v>
                </c:pt>
                <c:pt idx="466">
                  <c:v>0.46600000000000003</c:v>
                </c:pt>
                <c:pt idx="467">
                  <c:v>0.46700000000000003</c:v>
                </c:pt>
                <c:pt idx="468">
                  <c:v>0.46800000000000003</c:v>
                </c:pt>
                <c:pt idx="469">
                  <c:v>0.46899999999999997</c:v>
                </c:pt>
                <c:pt idx="470">
                  <c:v>0.47</c:v>
                </c:pt>
                <c:pt idx="471">
                  <c:v>0.47099999999999997</c:v>
                </c:pt>
                <c:pt idx="472">
                  <c:v>0.47199999999999998</c:v>
                </c:pt>
                <c:pt idx="473">
                  <c:v>0.47299999999999998</c:v>
                </c:pt>
                <c:pt idx="474">
                  <c:v>0.47399999999999998</c:v>
                </c:pt>
                <c:pt idx="475">
                  <c:v>0.47499999999999998</c:v>
                </c:pt>
                <c:pt idx="476">
                  <c:v>0.47599999999999998</c:v>
                </c:pt>
                <c:pt idx="477">
                  <c:v>0.47699999999999998</c:v>
                </c:pt>
                <c:pt idx="478">
                  <c:v>0.47799999999999998</c:v>
                </c:pt>
                <c:pt idx="479">
                  <c:v>0.47899999999999998</c:v>
                </c:pt>
                <c:pt idx="480">
                  <c:v>0.48</c:v>
                </c:pt>
                <c:pt idx="481">
                  <c:v>0.48099999999999998</c:v>
                </c:pt>
                <c:pt idx="482">
                  <c:v>0.48199999999999998</c:v>
                </c:pt>
                <c:pt idx="483">
                  <c:v>0.48299999999999998</c:v>
                </c:pt>
                <c:pt idx="484">
                  <c:v>0.48399999999999999</c:v>
                </c:pt>
                <c:pt idx="485">
                  <c:v>0.48499999999999999</c:v>
                </c:pt>
                <c:pt idx="486">
                  <c:v>0.48599999999999999</c:v>
                </c:pt>
                <c:pt idx="487">
                  <c:v>0.48699999999999999</c:v>
                </c:pt>
                <c:pt idx="488">
                  <c:v>0.48799999999999999</c:v>
                </c:pt>
                <c:pt idx="489">
                  <c:v>0.48899999999999999</c:v>
                </c:pt>
                <c:pt idx="490">
                  <c:v>0.49</c:v>
                </c:pt>
                <c:pt idx="491">
                  <c:v>0.49099999999999999</c:v>
                </c:pt>
                <c:pt idx="492">
                  <c:v>0.49199999999999999</c:v>
                </c:pt>
                <c:pt idx="493">
                  <c:v>0.49299999999999999</c:v>
                </c:pt>
                <c:pt idx="494">
                  <c:v>0.49399999999999999</c:v>
                </c:pt>
                <c:pt idx="495">
                  <c:v>0.495</c:v>
                </c:pt>
                <c:pt idx="496">
                  <c:v>0.496</c:v>
                </c:pt>
                <c:pt idx="497">
                  <c:v>0.497</c:v>
                </c:pt>
                <c:pt idx="498">
                  <c:v>0.498</c:v>
                </c:pt>
                <c:pt idx="499">
                  <c:v>0.499</c:v>
                </c:pt>
                <c:pt idx="500">
                  <c:v>0.5</c:v>
                </c:pt>
                <c:pt idx="501">
                  <c:v>0.501</c:v>
                </c:pt>
                <c:pt idx="502">
                  <c:v>0.502</c:v>
                </c:pt>
                <c:pt idx="503">
                  <c:v>0.503</c:v>
                </c:pt>
                <c:pt idx="504">
                  <c:v>0.504</c:v>
                </c:pt>
                <c:pt idx="505">
                  <c:v>0.505</c:v>
                </c:pt>
                <c:pt idx="506">
                  <c:v>0.50600000000000001</c:v>
                </c:pt>
                <c:pt idx="507">
                  <c:v>0.50700000000000001</c:v>
                </c:pt>
                <c:pt idx="508">
                  <c:v>0.50800000000000001</c:v>
                </c:pt>
                <c:pt idx="509">
                  <c:v>0.50900000000000001</c:v>
                </c:pt>
                <c:pt idx="510">
                  <c:v>0.51</c:v>
                </c:pt>
                <c:pt idx="511">
                  <c:v>0.51100000000000001</c:v>
                </c:pt>
                <c:pt idx="512">
                  <c:v>0.51200000000000001</c:v>
                </c:pt>
                <c:pt idx="513">
                  <c:v>0.51300000000000001</c:v>
                </c:pt>
                <c:pt idx="514">
                  <c:v>0.51400000000000001</c:v>
                </c:pt>
                <c:pt idx="515">
                  <c:v>0.51500000000000001</c:v>
                </c:pt>
                <c:pt idx="516">
                  <c:v>0.51600000000000001</c:v>
                </c:pt>
                <c:pt idx="517">
                  <c:v>0.51700000000000002</c:v>
                </c:pt>
                <c:pt idx="518">
                  <c:v>0.51800000000000002</c:v>
                </c:pt>
                <c:pt idx="519">
                  <c:v>0.51900000000000002</c:v>
                </c:pt>
                <c:pt idx="520">
                  <c:v>0.52</c:v>
                </c:pt>
                <c:pt idx="521">
                  <c:v>0.52100000000000002</c:v>
                </c:pt>
                <c:pt idx="522">
                  <c:v>0.52200000000000002</c:v>
                </c:pt>
                <c:pt idx="523">
                  <c:v>0.52300000000000002</c:v>
                </c:pt>
                <c:pt idx="524">
                  <c:v>0.52400000000000002</c:v>
                </c:pt>
                <c:pt idx="525">
                  <c:v>0.52500000000000002</c:v>
                </c:pt>
                <c:pt idx="526">
                  <c:v>0.52600000000000002</c:v>
                </c:pt>
                <c:pt idx="527">
                  <c:v>0.52700000000000002</c:v>
                </c:pt>
                <c:pt idx="528">
                  <c:v>0.52800000000000002</c:v>
                </c:pt>
                <c:pt idx="529">
                  <c:v>0.52900000000000003</c:v>
                </c:pt>
                <c:pt idx="530">
                  <c:v>0.53</c:v>
                </c:pt>
                <c:pt idx="531">
                  <c:v>0.53100000000000003</c:v>
                </c:pt>
                <c:pt idx="532">
                  <c:v>0.53200000000000003</c:v>
                </c:pt>
                <c:pt idx="533">
                  <c:v>0.53300000000000003</c:v>
                </c:pt>
                <c:pt idx="534">
                  <c:v>0.53400000000000003</c:v>
                </c:pt>
                <c:pt idx="535">
                  <c:v>0.53500000000000003</c:v>
                </c:pt>
                <c:pt idx="536">
                  <c:v>0.53600000000000003</c:v>
                </c:pt>
                <c:pt idx="537">
                  <c:v>0.53700000000000003</c:v>
                </c:pt>
                <c:pt idx="538">
                  <c:v>0.53800000000000003</c:v>
                </c:pt>
                <c:pt idx="539">
                  <c:v>0.53900000000000003</c:v>
                </c:pt>
                <c:pt idx="540">
                  <c:v>0.54</c:v>
                </c:pt>
                <c:pt idx="541">
                  <c:v>0.54100000000000004</c:v>
                </c:pt>
                <c:pt idx="542">
                  <c:v>0.54200000000000004</c:v>
                </c:pt>
                <c:pt idx="543">
                  <c:v>0.54300000000000004</c:v>
                </c:pt>
                <c:pt idx="544">
                  <c:v>0.54400000000000004</c:v>
                </c:pt>
                <c:pt idx="545">
                  <c:v>0.54500000000000004</c:v>
                </c:pt>
                <c:pt idx="546">
                  <c:v>0.54600000000000004</c:v>
                </c:pt>
                <c:pt idx="547">
                  <c:v>0.54700000000000004</c:v>
                </c:pt>
                <c:pt idx="548">
                  <c:v>0.54800000000000004</c:v>
                </c:pt>
                <c:pt idx="549">
                  <c:v>0.54900000000000004</c:v>
                </c:pt>
                <c:pt idx="550">
                  <c:v>0.55000000000000004</c:v>
                </c:pt>
                <c:pt idx="551">
                  <c:v>0.55100000000000005</c:v>
                </c:pt>
                <c:pt idx="552">
                  <c:v>0.55200000000000005</c:v>
                </c:pt>
                <c:pt idx="553">
                  <c:v>0.55300000000000005</c:v>
                </c:pt>
                <c:pt idx="554">
                  <c:v>0.55400000000000005</c:v>
                </c:pt>
                <c:pt idx="555">
                  <c:v>0.55500000000000005</c:v>
                </c:pt>
                <c:pt idx="556">
                  <c:v>0.55600000000000005</c:v>
                </c:pt>
                <c:pt idx="557">
                  <c:v>0.55700000000000005</c:v>
                </c:pt>
                <c:pt idx="558">
                  <c:v>0.55800000000000005</c:v>
                </c:pt>
                <c:pt idx="559">
                  <c:v>0.55900000000000005</c:v>
                </c:pt>
                <c:pt idx="560">
                  <c:v>0.56000000000000005</c:v>
                </c:pt>
                <c:pt idx="561">
                  <c:v>0.56100000000000005</c:v>
                </c:pt>
                <c:pt idx="562">
                  <c:v>0.56200000000000006</c:v>
                </c:pt>
                <c:pt idx="563">
                  <c:v>0.56299999999999994</c:v>
                </c:pt>
                <c:pt idx="564">
                  <c:v>0.56399999999999995</c:v>
                </c:pt>
                <c:pt idx="565">
                  <c:v>0.56499999999999995</c:v>
                </c:pt>
                <c:pt idx="566">
                  <c:v>0.56599999999999995</c:v>
                </c:pt>
                <c:pt idx="567">
                  <c:v>0.56699999999999995</c:v>
                </c:pt>
                <c:pt idx="568">
                  <c:v>0.56799999999999995</c:v>
                </c:pt>
                <c:pt idx="569">
                  <c:v>0.56899999999999995</c:v>
                </c:pt>
                <c:pt idx="570">
                  <c:v>0.56999999999999995</c:v>
                </c:pt>
                <c:pt idx="571">
                  <c:v>0.57099999999999995</c:v>
                </c:pt>
                <c:pt idx="572">
                  <c:v>0.57199999999999995</c:v>
                </c:pt>
                <c:pt idx="573">
                  <c:v>0.57299999999999995</c:v>
                </c:pt>
                <c:pt idx="574">
                  <c:v>0.57399999999999995</c:v>
                </c:pt>
                <c:pt idx="575">
                  <c:v>0.57499999999999996</c:v>
                </c:pt>
                <c:pt idx="576">
                  <c:v>0.57599999999999996</c:v>
                </c:pt>
                <c:pt idx="577">
                  <c:v>0.57699999999999996</c:v>
                </c:pt>
                <c:pt idx="578">
                  <c:v>0.57799999999999996</c:v>
                </c:pt>
                <c:pt idx="579">
                  <c:v>0.57899999999999996</c:v>
                </c:pt>
                <c:pt idx="580">
                  <c:v>0.57999999999999996</c:v>
                </c:pt>
                <c:pt idx="581">
                  <c:v>0.58099999999999996</c:v>
                </c:pt>
                <c:pt idx="582">
                  <c:v>0.58199999999999996</c:v>
                </c:pt>
                <c:pt idx="583">
                  <c:v>0.58299999999999996</c:v>
                </c:pt>
                <c:pt idx="584">
                  <c:v>0.58399999999999996</c:v>
                </c:pt>
                <c:pt idx="585">
                  <c:v>0.58499999999999996</c:v>
                </c:pt>
                <c:pt idx="586">
                  <c:v>0.58599999999999997</c:v>
                </c:pt>
                <c:pt idx="587">
                  <c:v>0.58699999999999997</c:v>
                </c:pt>
                <c:pt idx="588">
                  <c:v>0.58799999999999997</c:v>
                </c:pt>
                <c:pt idx="589">
                  <c:v>0.58899999999999997</c:v>
                </c:pt>
                <c:pt idx="590">
                  <c:v>0.59</c:v>
                </c:pt>
                <c:pt idx="591">
                  <c:v>0.59099999999999997</c:v>
                </c:pt>
                <c:pt idx="592">
                  <c:v>0.59199999999999997</c:v>
                </c:pt>
                <c:pt idx="593">
                  <c:v>0.59299999999999997</c:v>
                </c:pt>
                <c:pt idx="594">
                  <c:v>0.59399999999999997</c:v>
                </c:pt>
                <c:pt idx="595">
                  <c:v>0.59499999999999997</c:v>
                </c:pt>
                <c:pt idx="596">
                  <c:v>0.59599999999999997</c:v>
                </c:pt>
                <c:pt idx="597">
                  <c:v>0.59699999999999998</c:v>
                </c:pt>
                <c:pt idx="598">
                  <c:v>0.59799999999999998</c:v>
                </c:pt>
                <c:pt idx="599">
                  <c:v>0.59899999999999998</c:v>
                </c:pt>
                <c:pt idx="600">
                  <c:v>0.6</c:v>
                </c:pt>
                <c:pt idx="601">
                  <c:v>0.60099999999999998</c:v>
                </c:pt>
                <c:pt idx="602">
                  <c:v>0.60199999999999998</c:v>
                </c:pt>
                <c:pt idx="603">
                  <c:v>0.60299999999999998</c:v>
                </c:pt>
                <c:pt idx="604">
                  <c:v>0.60399999999999998</c:v>
                </c:pt>
                <c:pt idx="605">
                  <c:v>0.60499999999999998</c:v>
                </c:pt>
                <c:pt idx="606">
                  <c:v>0.60599999999999998</c:v>
                </c:pt>
                <c:pt idx="607">
                  <c:v>0.60699999999999998</c:v>
                </c:pt>
                <c:pt idx="608">
                  <c:v>0.60799999999999998</c:v>
                </c:pt>
                <c:pt idx="609">
                  <c:v>0.60899999999999999</c:v>
                </c:pt>
                <c:pt idx="610">
                  <c:v>0.61</c:v>
                </c:pt>
                <c:pt idx="611">
                  <c:v>0.61099999999999999</c:v>
                </c:pt>
                <c:pt idx="612">
                  <c:v>0.61199999999999999</c:v>
                </c:pt>
                <c:pt idx="613">
                  <c:v>0.61299999999999999</c:v>
                </c:pt>
                <c:pt idx="614">
                  <c:v>0.61399999999999999</c:v>
                </c:pt>
                <c:pt idx="615">
                  <c:v>0.61499999999999999</c:v>
                </c:pt>
                <c:pt idx="616">
                  <c:v>0.61599999999999999</c:v>
                </c:pt>
                <c:pt idx="617">
                  <c:v>0.61699999999999999</c:v>
                </c:pt>
                <c:pt idx="618">
                  <c:v>0.61799999999999999</c:v>
                </c:pt>
                <c:pt idx="619">
                  <c:v>0.61899999999999999</c:v>
                </c:pt>
                <c:pt idx="620">
                  <c:v>0.62</c:v>
                </c:pt>
                <c:pt idx="621">
                  <c:v>0.621</c:v>
                </c:pt>
                <c:pt idx="622">
                  <c:v>0.622</c:v>
                </c:pt>
                <c:pt idx="623">
                  <c:v>0.623</c:v>
                </c:pt>
                <c:pt idx="624">
                  <c:v>0.624</c:v>
                </c:pt>
                <c:pt idx="625">
                  <c:v>0.625</c:v>
                </c:pt>
                <c:pt idx="626">
                  <c:v>0.626</c:v>
                </c:pt>
                <c:pt idx="627">
                  <c:v>0.627</c:v>
                </c:pt>
                <c:pt idx="628">
                  <c:v>0.628</c:v>
                </c:pt>
                <c:pt idx="629">
                  <c:v>0.629</c:v>
                </c:pt>
                <c:pt idx="630">
                  <c:v>0.63</c:v>
                </c:pt>
                <c:pt idx="631">
                  <c:v>0.63100000000000001</c:v>
                </c:pt>
                <c:pt idx="632">
                  <c:v>0.63200000000000001</c:v>
                </c:pt>
                <c:pt idx="633">
                  <c:v>0.63300000000000001</c:v>
                </c:pt>
                <c:pt idx="634">
                  <c:v>0.63400000000000001</c:v>
                </c:pt>
                <c:pt idx="635">
                  <c:v>0.63500000000000001</c:v>
                </c:pt>
                <c:pt idx="636">
                  <c:v>0.63600000000000001</c:v>
                </c:pt>
                <c:pt idx="637">
                  <c:v>0.63700000000000001</c:v>
                </c:pt>
                <c:pt idx="638">
                  <c:v>0.63800000000000001</c:v>
                </c:pt>
                <c:pt idx="639">
                  <c:v>0.63900000000000001</c:v>
                </c:pt>
                <c:pt idx="640">
                  <c:v>0.64</c:v>
                </c:pt>
                <c:pt idx="641">
                  <c:v>0.64100000000000001</c:v>
                </c:pt>
                <c:pt idx="642">
                  <c:v>0.64200000000000002</c:v>
                </c:pt>
                <c:pt idx="643">
                  <c:v>0.64300000000000002</c:v>
                </c:pt>
                <c:pt idx="644">
                  <c:v>0.64400000000000002</c:v>
                </c:pt>
                <c:pt idx="645">
                  <c:v>0.64500000000000002</c:v>
                </c:pt>
                <c:pt idx="646">
                  <c:v>0.64600000000000002</c:v>
                </c:pt>
                <c:pt idx="647">
                  <c:v>0.64700000000000002</c:v>
                </c:pt>
                <c:pt idx="648">
                  <c:v>0.64800000000000002</c:v>
                </c:pt>
                <c:pt idx="649">
                  <c:v>0.64900000000000002</c:v>
                </c:pt>
                <c:pt idx="650">
                  <c:v>0.65</c:v>
                </c:pt>
                <c:pt idx="651">
                  <c:v>0.65100000000000002</c:v>
                </c:pt>
                <c:pt idx="652">
                  <c:v>0.65200000000000002</c:v>
                </c:pt>
                <c:pt idx="653">
                  <c:v>0.65300000000000002</c:v>
                </c:pt>
                <c:pt idx="654">
                  <c:v>0.65400000000000003</c:v>
                </c:pt>
                <c:pt idx="655">
                  <c:v>0.65500000000000003</c:v>
                </c:pt>
                <c:pt idx="656">
                  <c:v>0.65600000000000003</c:v>
                </c:pt>
                <c:pt idx="657">
                  <c:v>0.65700000000000003</c:v>
                </c:pt>
                <c:pt idx="658">
                  <c:v>0.65800000000000003</c:v>
                </c:pt>
                <c:pt idx="659">
                  <c:v>0.65900000000000003</c:v>
                </c:pt>
                <c:pt idx="660">
                  <c:v>0.66</c:v>
                </c:pt>
                <c:pt idx="661">
                  <c:v>0.66100000000000003</c:v>
                </c:pt>
                <c:pt idx="662">
                  <c:v>0.66200000000000003</c:v>
                </c:pt>
                <c:pt idx="663">
                  <c:v>0.66300000000000003</c:v>
                </c:pt>
                <c:pt idx="664">
                  <c:v>0.66400000000000003</c:v>
                </c:pt>
                <c:pt idx="665">
                  <c:v>0.66500000000000004</c:v>
                </c:pt>
                <c:pt idx="666">
                  <c:v>0.66600000000000004</c:v>
                </c:pt>
                <c:pt idx="667">
                  <c:v>0.66700000000000004</c:v>
                </c:pt>
                <c:pt idx="668">
                  <c:v>0.66800000000000004</c:v>
                </c:pt>
                <c:pt idx="669">
                  <c:v>0.66900000000000004</c:v>
                </c:pt>
                <c:pt idx="670">
                  <c:v>0.67</c:v>
                </c:pt>
                <c:pt idx="671">
                  <c:v>0.67100000000000004</c:v>
                </c:pt>
                <c:pt idx="672">
                  <c:v>0.67200000000000004</c:v>
                </c:pt>
                <c:pt idx="673">
                  <c:v>0.67300000000000004</c:v>
                </c:pt>
                <c:pt idx="674">
                  <c:v>0.67400000000000004</c:v>
                </c:pt>
                <c:pt idx="675">
                  <c:v>0.67500000000000004</c:v>
                </c:pt>
                <c:pt idx="676">
                  <c:v>0.67600000000000005</c:v>
                </c:pt>
                <c:pt idx="677">
                  <c:v>0.67700000000000005</c:v>
                </c:pt>
                <c:pt idx="678">
                  <c:v>0.67800000000000005</c:v>
                </c:pt>
                <c:pt idx="679">
                  <c:v>0.67900000000000005</c:v>
                </c:pt>
                <c:pt idx="680">
                  <c:v>0.68</c:v>
                </c:pt>
                <c:pt idx="681">
                  <c:v>0.68100000000000005</c:v>
                </c:pt>
                <c:pt idx="682">
                  <c:v>0.68200000000000005</c:v>
                </c:pt>
                <c:pt idx="683">
                  <c:v>0.68300000000000005</c:v>
                </c:pt>
                <c:pt idx="684">
                  <c:v>0.68400000000000005</c:v>
                </c:pt>
                <c:pt idx="685">
                  <c:v>0.68500000000000005</c:v>
                </c:pt>
                <c:pt idx="686">
                  <c:v>0.68600000000000005</c:v>
                </c:pt>
                <c:pt idx="687">
                  <c:v>0.68700000000000006</c:v>
                </c:pt>
                <c:pt idx="688">
                  <c:v>0.68799999999999994</c:v>
                </c:pt>
                <c:pt idx="689">
                  <c:v>0.68899999999999995</c:v>
                </c:pt>
                <c:pt idx="690">
                  <c:v>0.69</c:v>
                </c:pt>
                <c:pt idx="691">
                  <c:v>0.69099999999999995</c:v>
                </c:pt>
                <c:pt idx="692">
                  <c:v>0.69199999999999995</c:v>
                </c:pt>
                <c:pt idx="693">
                  <c:v>0.69299999999999995</c:v>
                </c:pt>
                <c:pt idx="694">
                  <c:v>0.69399999999999995</c:v>
                </c:pt>
                <c:pt idx="695">
                  <c:v>0.69499999999999995</c:v>
                </c:pt>
                <c:pt idx="696">
                  <c:v>0.69599999999999995</c:v>
                </c:pt>
                <c:pt idx="697">
                  <c:v>0.69699999999999995</c:v>
                </c:pt>
                <c:pt idx="698">
                  <c:v>0.69799999999999995</c:v>
                </c:pt>
                <c:pt idx="699">
                  <c:v>0.69899999999999995</c:v>
                </c:pt>
                <c:pt idx="700">
                  <c:v>0.7</c:v>
                </c:pt>
                <c:pt idx="701">
                  <c:v>0.70099999999999996</c:v>
                </c:pt>
                <c:pt idx="702">
                  <c:v>0.70199999999999996</c:v>
                </c:pt>
                <c:pt idx="703">
                  <c:v>0.70299999999999996</c:v>
                </c:pt>
                <c:pt idx="704">
                  <c:v>0.70399999999999996</c:v>
                </c:pt>
                <c:pt idx="705">
                  <c:v>0.70499999999999996</c:v>
                </c:pt>
                <c:pt idx="706">
                  <c:v>0.70599999999999996</c:v>
                </c:pt>
                <c:pt idx="707">
                  <c:v>0.70699999999999996</c:v>
                </c:pt>
                <c:pt idx="708">
                  <c:v>0.70799999999999996</c:v>
                </c:pt>
                <c:pt idx="709">
                  <c:v>0.70899999999999996</c:v>
                </c:pt>
                <c:pt idx="710">
                  <c:v>0.71</c:v>
                </c:pt>
                <c:pt idx="711">
                  <c:v>0.71099999999999997</c:v>
                </c:pt>
                <c:pt idx="712">
                  <c:v>0.71199999999999997</c:v>
                </c:pt>
                <c:pt idx="713">
                  <c:v>0.71299999999999997</c:v>
                </c:pt>
                <c:pt idx="714">
                  <c:v>0.71399999999999997</c:v>
                </c:pt>
                <c:pt idx="715">
                  <c:v>0.71499999999999997</c:v>
                </c:pt>
                <c:pt idx="716">
                  <c:v>0.71599999999999997</c:v>
                </c:pt>
                <c:pt idx="717">
                  <c:v>0.71699999999999997</c:v>
                </c:pt>
                <c:pt idx="718">
                  <c:v>0.71799999999999997</c:v>
                </c:pt>
                <c:pt idx="719">
                  <c:v>0.71899999999999997</c:v>
                </c:pt>
                <c:pt idx="720">
                  <c:v>0.72</c:v>
                </c:pt>
                <c:pt idx="721">
                  <c:v>0.72099999999999997</c:v>
                </c:pt>
                <c:pt idx="722">
                  <c:v>0.72199999999999998</c:v>
                </c:pt>
                <c:pt idx="723">
                  <c:v>0.72299999999999998</c:v>
                </c:pt>
                <c:pt idx="724">
                  <c:v>0.72399999999999998</c:v>
                </c:pt>
                <c:pt idx="725">
                  <c:v>0.72499999999999998</c:v>
                </c:pt>
                <c:pt idx="726">
                  <c:v>0.72599999999999998</c:v>
                </c:pt>
                <c:pt idx="727">
                  <c:v>0.72699999999999998</c:v>
                </c:pt>
                <c:pt idx="728">
                  <c:v>0.72799999999999998</c:v>
                </c:pt>
                <c:pt idx="729">
                  <c:v>0.72899999999999998</c:v>
                </c:pt>
                <c:pt idx="730">
                  <c:v>0.73</c:v>
                </c:pt>
                <c:pt idx="731">
                  <c:v>0.73099999999999998</c:v>
                </c:pt>
                <c:pt idx="732">
                  <c:v>0.73199999999999998</c:v>
                </c:pt>
                <c:pt idx="733">
                  <c:v>0.73299999999999998</c:v>
                </c:pt>
                <c:pt idx="734">
                  <c:v>0.73399999999999999</c:v>
                </c:pt>
                <c:pt idx="735">
                  <c:v>0.73499999999999999</c:v>
                </c:pt>
                <c:pt idx="736">
                  <c:v>0.73599999999999999</c:v>
                </c:pt>
                <c:pt idx="737">
                  <c:v>0.73699999999999999</c:v>
                </c:pt>
                <c:pt idx="738">
                  <c:v>0.73799999999999999</c:v>
                </c:pt>
                <c:pt idx="739">
                  <c:v>0.73899999999999999</c:v>
                </c:pt>
                <c:pt idx="740">
                  <c:v>0.74</c:v>
                </c:pt>
                <c:pt idx="741">
                  <c:v>0.74099999999999999</c:v>
                </c:pt>
                <c:pt idx="742">
                  <c:v>0.74199999999999999</c:v>
                </c:pt>
                <c:pt idx="743">
                  <c:v>0.74299999999999999</c:v>
                </c:pt>
                <c:pt idx="744">
                  <c:v>0.74399999999999999</c:v>
                </c:pt>
                <c:pt idx="745">
                  <c:v>0.745</c:v>
                </c:pt>
                <c:pt idx="746">
                  <c:v>0.746</c:v>
                </c:pt>
                <c:pt idx="747">
                  <c:v>0.747</c:v>
                </c:pt>
                <c:pt idx="748">
                  <c:v>0.748</c:v>
                </c:pt>
                <c:pt idx="749">
                  <c:v>0.749</c:v>
                </c:pt>
                <c:pt idx="750">
                  <c:v>0.75</c:v>
                </c:pt>
                <c:pt idx="751">
                  <c:v>0.751</c:v>
                </c:pt>
                <c:pt idx="752">
                  <c:v>0.752</c:v>
                </c:pt>
                <c:pt idx="753">
                  <c:v>0.753</c:v>
                </c:pt>
                <c:pt idx="754">
                  <c:v>0.754</c:v>
                </c:pt>
                <c:pt idx="755">
                  <c:v>0.755</c:v>
                </c:pt>
                <c:pt idx="756">
                  <c:v>0.75600000000000001</c:v>
                </c:pt>
                <c:pt idx="757">
                  <c:v>0.75700000000000001</c:v>
                </c:pt>
                <c:pt idx="758">
                  <c:v>0.75800000000000001</c:v>
                </c:pt>
                <c:pt idx="759">
                  <c:v>0.75900000000000001</c:v>
                </c:pt>
                <c:pt idx="760">
                  <c:v>0.76</c:v>
                </c:pt>
                <c:pt idx="761">
                  <c:v>0.76100000000000001</c:v>
                </c:pt>
                <c:pt idx="762">
                  <c:v>0.76200000000000001</c:v>
                </c:pt>
                <c:pt idx="763">
                  <c:v>0.76300000000000001</c:v>
                </c:pt>
                <c:pt idx="764">
                  <c:v>0.76400000000000001</c:v>
                </c:pt>
                <c:pt idx="765">
                  <c:v>0.76500000000000001</c:v>
                </c:pt>
                <c:pt idx="766">
                  <c:v>0.76600000000000001</c:v>
                </c:pt>
                <c:pt idx="767">
                  <c:v>0.76700000000000002</c:v>
                </c:pt>
                <c:pt idx="768">
                  <c:v>0.76800000000000002</c:v>
                </c:pt>
                <c:pt idx="769">
                  <c:v>0.76900000000000002</c:v>
                </c:pt>
                <c:pt idx="770">
                  <c:v>0.77</c:v>
                </c:pt>
                <c:pt idx="771">
                  <c:v>0.77100000000000002</c:v>
                </c:pt>
                <c:pt idx="772">
                  <c:v>0.77200000000000002</c:v>
                </c:pt>
                <c:pt idx="773">
                  <c:v>0.77300000000000002</c:v>
                </c:pt>
                <c:pt idx="774">
                  <c:v>0.77400000000000002</c:v>
                </c:pt>
                <c:pt idx="775">
                  <c:v>0.77500000000000002</c:v>
                </c:pt>
                <c:pt idx="776">
                  <c:v>0.77600000000000002</c:v>
                </c:pt>
                <c:pt idx="777">
                  <c:v>0.77700000000000002</c:v>
                </c:pt>
                <c:pt idx="778">
                  <c:v>0.77800000000000002</c:v>
                </c:pt>
                <c:pt idx="779">
                  <c:v>0.77900000000000003</c:v>
                </c:pt>
                <c:pt idx="780">
                  <c:v>0.78</c:v>
                </c:pt>
                <c:pt idx="781">
                  <c:v>0.78100000000000003</c:v>
                </c:pt>
                <c:pt idx="782">
                  <c:v>0.78200000000000003</c:v>
                </c:pt>
                <c:pt idx="783">
                  <c:v>0.78300000000000003</c:v>
                </c:pt>
                <c:pt idx="784">
                  <c:v>0.78400000000000003</c:v>
                </c:pt>
                <c:pt idx="785">
                  <c:v>0.78500000000000003</c:v>
                </c:pt>
                <c:pt idx="786">
                  <c:v>0.78600000000000003</c:v>
                </c:pt>
                <c:pt idx="787">
                  <c:v>0.78700000000000003</c:v>
                </c:pt>
                <c:pt idx="788">
                  <c:v>0.78800000000000003</c:v>
                </c:pt>
                <c:pt idx="789">
                  <c:v>0.78900000000000003</c:v>
                </c:pt>
                <c:pt idx="790">
                  <c:v>0.79</c:v>
                </c:pt>
                <c:pt idx="791">
                  <c:v>0.79100000000000004</c:v>
                </c:pt>
                <c:pt idx="792">
                  <c:v>0.79200000000000004</c:v>
                </c:pt>
                <c:pt idx="793">
                  <c:v>0.79300000000000004</c:v>
                </c:pt>
                <c:pt idx="794">
                  <c:v>0.79400000000000004</c:v>
                </c:pt>
                <c:pt idx="795">
                  <c:v>0.79500000000000004</c:v>
                </c:pt>
                <c:pt idx="796">
                  <c:v>0.79600000000000004</c:v>
                </c:pt>
                <c:pt idx="797">
                  <c:v>0.79700000000000004</c:v>
                </c:pt>
                <c:pt idx="798">
                  <c:v>0.79800000000000004</c:v>
                </c:pt>
                <c:pt idx="799">
                  <c:v>0.79900000000000004</c:v>
                </c:pt>
                <c:pt idx="800">
                  <c:v>0.8</c:v>
                </c:pt>
                <c:pt idx="801">
                  <c:v>0.80100000000000005</c:v>
                </c:pt>
                <c:pt idx="802">
                  <c:v>0.80200000000000005</c:v>
                </c:pt>
                <c:pt idx="803">
                  <c:v>0.80300000000000005</c:v>
                </c:pt>
                <c:pt idx="804">
                  <c:v>0.80400000000000005</c:v>
                </c:pt>
                <c:pt idx="805">
                  <c:v>0.80500000000000005</c:v>
                </c:pt>
                <c:pt idx="806">
                  <c:v>0.80600000000000005</c:v>
                </c:pt>
                <c:pt idx="807">
                  <c:v>0.80700000000000005</c:v>
                </c:pt>
                <c:pt idx="808">
                  <c:v>0.80800000000000005</c:v>
                </c:pt>
                <c:pt idx="809">
                  <c:v>0.80900000000000005</c:v>
                </c:pt>
                <c:pt idx="810">
                  <c:v>0.81</c:v>
                </c:pt>
                <c:pt idx="811">
                  <c:v>0.81100000000000005</c:v>
                </c:pt>
                <c:pt idx="812">
                  <c:v>0.81200000000000006</c:v>
                </c:pt>
                <c:pt idx="813">
                  <c:v>0.81299999999999994</c:v>
                </c:pt>
                <c:pt idx="814">
                  <c:v>0.81399999999999995</c:v>
                </c:pt>
                <c:pt idx="815">
                  <c:v>0.81499999999999995</c:v>
                </c:pt>
                <c:pt idx="816">
                  <c:v>0.81599999999999995</c:v>
                </c:pt>
                <c:pt idx="817">
                  <c:v>0.81699999999999995</c:v>
                </c:pt>
                <c:pt idx="818">
                  <c:v>0.81799999999999995</c:v>
                </c:pt>
                <c:pt idx="819">
                  <c:v>0.81899999999999995</c:v>
                </c:pt>
                <c:pt idx="820">
                  <c:v>0.82</c:v>
                </c:pt>
                <c:pt idx="821">
                  <c:v>0.82099999999999995</c:v>
                </c:pt>
                <c:pt idx="822">
                  <c:v>0.82199999999999995</c:v>
                </c:pt>
                <c:pt idx="823">
                  <c:v>0.82299999999999995</c:v>
                </c:pt>
                <c:pt idx="824">
                  <c:v>0.82399999999999995</c:v>
                </c:pt>
                <c:pt idx="825">
                  <c:v>0.82499999999999996</c:v>
                </c:pt>
                <c:pt idx="826">
                  <c:v>0.82599999999999996</c:v>
                </c:pt>
                <c:pt idx="827">
                  <c:v>0.82699999999999996</c:v>
                </c:pt>
                <c:pt idx="828">
                  <c:v>0.82799999999999996</c:v>
                </c:pt>
                <c:pt idx="829">
                  <c:v>0.82899999999999996</c:v>
                </c:pt>
                <c:pt idx="830">
                  <c:v>0.83</c:v>
                </c:pt>
                <c:pt idx="831">
                  <c:v>0.83099999999999996</c:v>
                </c:pt>
                <c:pt idx="832">
                  <c:v>0.83199999999999996</c:v>
                </c:pt>
                <c:pt idx="833">
                  <c:v>0.83299999999999996</c:v>
                </c:pt>
                <c:pt idx="834">
                  <c:v>0.83399999999999996</c:v>
                </c:pt>
                <c:pt idx="835">
                  <c:v>0.83499999999999996</c:v>
                </c:pt>
                <c:pt idx="836">
                  <c:v>0.83599999999999997</c:v>
                </c:pt>
                <c:pt idx="837">
                  <c:v>0.83699999999999997</c:v>
                </c:pt>
                <c:pt idx="838">
                  <c:v>0.83799999999999997</c:v>
                </c:pt>
                <c:pt idx="839">
                  <c:v>0.83899999999999997</c:v>
                </c:pt>
                <c:pt idx="840">
                  <c:v>0.84</c:v>
                </c:pt>
                <c:pt idx="841">
                  <c:v>0.84099999999999997</c:v>
                </c:pt>
                <c:pt idx="842">
                  <c:v>0.84199999999999997</c:v>
                </c:pt>
                <c:pt idx="843">
                  <c:v>0.84299999999999997</c:v>
                </c:pt>
                <c:pt idx="844">
                  <c:v>0.84399999999999997</c:v>
                </c:pt>
                <c:pt idx="845">
                  <c:v>0.84499999999999997</c:v>
                </c:pt>
                <c:pt idx="846">
                  <c:v>0.84599999999999997</c:v>
                </c:pt>
                <c:pt idx="847">
                  <c:v>0.84699999999999998</c:v>
                </c:pt>
                <c:pt idx="848">
                  <c:v>0.84799999999999998</c:v>
                </c:pt>
                <c:pt idx="849">
                  <c:v>0.84899999999999998</c:v>
                </c:pt>
                <c:pt idx="850">
                  <c:v>0.85</c:v>
                </c:pt>
                <c:pt idx="851">
                  <c:v>0.85099999999999998</c:v>
                </c:pt>
                <c:pt idx="852">
                  <c:v>0.85199999999999998</c:v>
                </c:pt>
                <c:pt idx="853">
                  <c:v>0.85299999999999998</c:v>
                </c:pt>
                <c:pt idx="854">
                  <c:v>0.85399999999999998</c:v>
                </c:pt>
                <c:pt idx="855">
                  <c:v>0.85499999999999998</c:v>
                </c:pt>
                <c:pt idx="856">
                  <c:v>0.85599999999999998</c:v>
                </c:pt>
                <c:pt idx="857">
                  <c:v>0.85699999999999998</c:v>
                </c:pt>
                <c:pt idx="858">
                  <c:v>0.85799999999999998</c:v>
                </c:pt>
                <c:pt idx="859">
                  <c:v>0.85899999999999999</c:v>
                </c:pt>
                <c:pt idx="860">
                  <c:v>0.86</c:v>
                </c:pt>
                <c:pt idx="861">
                  <c:v>0.86099999999999999</c:v>
                </c:pt>
                <c:pt idx="862">
                  <c:v>0.86199999999999999</c:v>
                </c:pt>
                <c:pt idx="863">
                  <c:v>0.86299999999999999</c:v>
                </c:pt>
                <c:pt idx="864">
                  <c:v>0.86399999999999999</c:v>
                </c:pt>
                <c:pt idx="865">
                  <c:v>0.86499999999999999</c:v>
                </c:pt>
                <c:pt idx="866">
                  <c:v>0.86599999999999999</c:v>
                </c:pt>
                <c:pt idx="867">
                  <c:v>0.86699999999999999</c:v>
                </c:pt>
                <c:pt idx="868">
                  <c:v>0.86799999999999999</c:v>
                </c:pt>
                <c:pt idx="869">
                  <c:v>0.86899999999999999</c:v>
                </c:pt>
                <c:pt idx="870">
                  <c:v>0.87</c:v>
                </c:pt>
                <c:pt idx="871">
                  <c:v>0.871</c:v>
                </c:pt>
                <c:pt idx="872">
                  <c:v>0.872</c:v>
                </c:pt>
                <c:pt idx="873">
                  <c:v>0.873</c:v>
                </c:pt>
                <c:pt idx="874">
                  <c:v>0.874</c:v>
                </c:pt>
                <c:pt idx="875">
                  <c:v>0.875</c:v>
                </c:pt>
                <c:pt idx="876">
                  <c:v>0.876</c:v>
                </c:pt>
                <c:pt idx="877">
                  <c:v>0.877</c:v>
                </c:pt>
                <c:pt idx="878">
                  <c:v>0.878</c:v>
                </c:pt>
                <c:pt idx="879">
                  <c:v>0.879</c:v>
                </c:pt>
                <c:pt idx="880">
                  <c:v>0.88</c:v>
                </c:pt>
                <c:pt idx="881">
                  <c:v>0.88100000000000001</c:v>
                </c:pt>
                <c:pt idx="882">
                  <c:v>0.88200000000000001</c:v>
                </c:pt>
                <c:pt idx="883">
                  <c:v>0.88300000000000001</c:v>
                </c:pt>
                <c:pt idx="884">
                  <c:v>0.88400000000000001</c:v>
                </c:pt>
                <c:pt idx="885">
                  <c:v>0.88500000000000001</c:v>
                </c:pt>
                <c:pt idx="886">
                  <c:v>0.88600000000000001</c:v>
                </c:pt>
                <c:pt idx="887">
                  <c:v>0.88700000000000001</c:v>
                </c:pt>
                <c:pt idx="888">
                  <c:v>0.88800000000000001</c:v>
                </c:pt>
                <c:pt idx="889">
                  <c:v>0.88900000000000001</c:v>
                </c:pt>
                <c:pt idx="890">
                  <c:v>0.89</c:v>
                </c:pt>
                <c:pt idx="891">
                  <c:v>0.89100000000000001</c:v>
                </c:pt>
                <c:pt idx="892">
                  <c:v>0.89200000000000002</c:v>
                </c:pt>
                <c:pt idx="893">
                  <c:v>0.89300000000000002</c:v>
                </c:pt>
                <c:pt idx="894">
                  <c:v>0.89400000000000002</c:v>
                </c:pt>
                <c:pt idx="895">
                  <c:v>0.89500000000000002</c:v>
                </c:pt>
                <c:pt idx="896">
                  <c:v>0.89600000000000002</c:v>
                </c:pt>
                <c:pt idx="897">
                  <c:v>0.89700000000000002</c:v>
                </c:pt>
                <c:pt idx="898">
                  <c:v>0.89800000000000002</c:v>
                </c:pt>
                <c:pt idx="899">
                  <c:v>0.89900000000000002</c:v>
                </c:pt>
                <c:pt idx="900">
                  <c:v>0.9</c:v>
                </c:pt>
                <c:pt idx="901">
                  <c:v>0.90100000000000002</c:v>
                </c:pt>
                <c:pt idx="902">
                  <c:v>0.90200000000000002</c:v>
                </c:pt>
                <c:pt idx="903">
                  <c:v>0.90300000000000002</c:v>
                </c:pt>
                <c:pt idx="904">
                  <c:v>0.90400000000000003</c:v>
                </c:pt>
                <c:pt idx="905">
                  <c:v>0.90500000000000003</c:v>
                </c:pt>
                <c:pt idx="906">
                  <c:v>0.90600000000000003</c:v>
                </c:pt>
                <c:pt idx="907">
                  <c:v>0.90700000000000003</c:v>
                </c:pt>
                <c:pt idx="908">
                  <c:v>0.90800000000000003</c:v>
                </c:pt>
                <c:pt idx="909">
                  <c:v>0.90900000000000003</c:v>
                </c:pt>
                <c:pt idx="910">
                  <c:v>0.91</c:v>
                </c:pt>
                <c:pt idx="911">
                  <c:v>0.91100000000000003</c:v>
                </c:pt>
                <c:pt idx="912">
                  <c:v>0.91200000000000003</c:v>
                </c:pt>
                <c:pt idx="913">
                  <c:v>0.91300000000000003</c:v>
                </c:pt>
                <c:pt idx="914">
                  <c:v>0.91400000000000003</c:v>
                </c:pt>
                <c:pt idx="915">
                  <c:v>0.91500000000000004</c:v>
                </c:pt>
                <c:pt idx="916">
                  <c:v>0.91600000000000004</c:v>
                </c:pt>
                <c:pt idx="917">
                  <c:v>0.91700000000000004</c:v>
                </c:pt>
                <c:pt idx="918">
                  <c:v>0.91800000000000004</c:v>
                </c:pt>
                <c:pt idx="919">
                  <c:v>0.91900000000000004</c:v>
                </c:pt>
                <c:pt idx="920">
                  <c:v>0.92</c:v>
                </c:pt>
                <c:pt idx="921">
                  <c:v>0.92100000000000004</c:v>
                </c:pt>
                <c:pt idx="922">
                  <c:v>0.92200000000000004</c:v>
                </c:pt>
                <c:pt idx="923">
                  <c:v>0.92300000000000004</c:v>
                </c:pt>
                <c:pt idx="924">
                  <c:v>0.92400000000000004</c:v>
                </c:pt>
                <c:pt idx="925">
                  <c:v>0.92500000000000004</c:v>
                </c:pt>
                <c:pt idx="926">
                  <c:v>0.92600000000000005</c:v>
                </c:pt>
                <c:pt idx="927">
                  <c:v>0.92700000000000005</c:v>
                </c:pt>
                <c:pt idx="928">
                  <c:v>0.92800000000000005</c:v>
                </c:pt>
                <c:pt idx="929">
                  <c:v>0.92900000000000005</c:v>
                </c:pt>
                <c:pt idx="930">
                  <c:v>0.93</c:v>
                </c:pt>
                <c:pt idx="931">
                  <c:v>0.93100000000000005</c:v>
                </c:pt>
                <c:pt idx="932">
                  <c:v>0.93200000000000005</c:v>
                </c:pt>
                <c:pt idx="933">
                  <c:v>0.93300000000000005</c:v>
                </c:pt>
                <c:pt idx="934">
                  <c:v>0.93400000000000005</c:v>
                </c:pt>
                <c:pt idx="935">
                  <c:v>0.93500000000000005</c:v>
                </c:pt>
                <c:pt idx="936">
                  <c:v>0.93600000000000005</c:v>
                </c:pt>
                <c:pt idx="937">
                  <c:v>0.93700000000000006</c:v>
                </c:pt>
                <c:pt idx="938">
                  <c:v>0.93799999999999994</c:v>
                </c:pt>
                <c:pt idx="939">
                  <c:v>0.93899999999999995</c:v>
                </c:pt>
                <c:pt idx="940">
                  <c:v>0.94</c:v>
                </c:pt>
                <c:pt idx="941">
                  <c:v>0.94099999999999995</c:v>
                </c:pt>
                <c:pt idx="942">
                  <c:v>0.94199999999999995</c:v>
                </c:pt>
                <c:pt idx="943">
                  <c:v>0.94299999999999995</c:v>
                </c:pt>
                <c:pt idx="944">
                  <c:v>0.94399999999999995</c:v>
                </c:pt>
                <c:pt idx="945">
                  <c:v>0.94499999999999995</c:v>
                </c:pt>
                <c:pt idx="946">
                  <c:v>0.94599999999999995</c:v>
                </c:pt>
                <c:pt idx="947">
                  <c:v>0.94699999999999995</c:v>
                </c:pt>
                <c:pt idx="948">
                  <c:v>0.94799999999999995</c:v>
                </c:pt>
                <c:pt idx="949">
                  <c:v>0.94899999999999995</c:v>
                </c:pt>
                <c:pt idx="950">
                  <c:v>0.95</c:v>
                </c:pt>
                <c:pt idx="951">
                  <c:v>0.95099999999999996</c:v>
                </c:pt>
                <c:pt idx="952">
                  <c:v>0.95199999999999996</c:v>
                </c:pt>
                <c:pt idx="953">
                  <c:v>0.95299999999999996</c:v>
                </c:pt>
                <c:pt idx="954">
                  <c:v>0.95399999999999996</c:v>
                </c:pt>
                <c:pt idx="955">
                  <c:v>0.95499999999999996</c:v>
                </c:pt>
                <c:pt idx="956">
                  <c:v>0.95599999999999996</c:v>
                </c:pt>
                <c:pt idx="957">
                  <c:v>0.95699999999999996</c:v>
                </c:pt>
                <c:pt idx="958">
                  <c:v>0.95799999999999996</c:v>
                </c:pt>
                <c:pt idx="959">
                  <c:v>0.95899999999999996</c:v>
                </c:pt>
                <c:pt idx="960">
                  <c:v>0.96</c:v>
                </c:pt>
                <c:pt idx="961">
                  <c:v>0.96099999999999997</c:v>
                </c:pt>
                <c:pt idx="962">
                  <c:v>0.96199999999999997</c:v>
                </c:pt>
                <c:pt idx="963">
                  <c:v>0.96299999999999997</c:v>
                </c:pt>
                <c:pt idx="964">
                  <c:v>0.96399999999999997</c:v>
                </c:pt>
                <c:pt idx="965">
                  <c:v>0.96499999999999997</c:v>
                </c:pt>
                <c:pt idx="966">
                  <c:v>0.96599999999999997</c:v>
                </c:pt>
                <c:pt idx="967">
                  <c:v>0.96699999999999997</c:v>
                </c:pt>
                <c:pt idx="968">
                  <c:v>0.96799999999999997</c:v>
                </c:pt>
                <c:pt idx="969">
                  <c:v>0.96899999999999997</c:v>
                </c:pt>
                <c:pt idx="970">
                  <c:v>0.97</c:v>
                </c:pt>
                <c:pt idx="971">
                  <c:v>0.97099999999999997</c:v>
                </c:pt>
                <c:pt idx="972">
                  <c:v>0.97199999999999998</c:v>
                </c:pt>
                <c:pt idx="973">
                  <c:v>0.97299999999999998</c:v>
                </c:pt>
                <c:pt idx="974">
                  <c:v>0.97399999999999998</c:v>
                </c:pt>
                <c:pt idx="975">
                  <c:v>0.97499999999999998</c:v>
                </c:pt>
                <c:pt idx="976">
                  <c:v>0.97599999999999998</c:v>
                </c:pt>
                <c:pt idx="977">
                  <c:v>0.97699999999999998</c:v>
                </c:pt>
                <c:pt idx="978">
                  <c:v>0.97799999999999998</c:v>
                </c:pt>
                <c:pt idx="979">
                  <c:v>0.97899999999999998</c:v>
                </c:pt>
                <c:pt idx="980">
                  <c:v>0.98</c:v>
                </c:pt>
                <c:pt idx="981">
                  <c:v>0.98099999999999998</c:v>
                </c:pt>
                <c:pt idx="982">
                  <c:v>0.98199999999999998</c:v>
                </c:pt>
                <c:pt idx="983">
                  <c:v>0.98299999999999998</c:v>
                </c:pt>
                <c:pt idx="984">
                  <c:v>0.98399999999999999</c:v>
                </c:pt>
                <c:pt idx="985">
                  <c:v>0.98499999999999999</c:v>
                </c:pt>
                <c:pt idx="986">
                  <c:v>0.98599999999999999</c:v>
                </c:pt>
                <c:pt idx="987">
                  <c:v>0.98699999999999999</c:v>
                </c:pt>
                <c:pt idx="988">
                  <c:v>0.98799999999999999</c:v>
                </c:pt>
                <c:pt idx="989">
                  <c:v>0.98899999999999999</c:v>
                </c:pt>
                <c:pt idx="990">
                  <c:v>0.99</c:v>
                </c:pt>
                <c:pt idx="991">
                  <c:v>0.99099999999999999</c:v>
                </c:pt>
                <c:pt idx="992">
                  <c:v>0.99199999999999999</c:v>
                </c:pt>
                <c:pt idx="993">
                  <c:v>0.99299999999999999</c:v>
                </c:pt>
                <c:pt idx="994">
                  <c:v>0.99399999999999999</c:v>
                </c:pt>
                <c:pt idx="995">
                  <c:v>0.995</c:v>
                </c:pt>
                <c:pt idx="996">
                  <c:v>0.996</c:v>
                </c:pt>
                <c:pt idx="997">
                  <c:v>0.997</c:v>
                </c:pt>
                <c:pt idx="998">
                  <c:v>0.998</c:v>
                </c:pt>
                <c:pt idx="999">
                  <c:v>0.999</c:v>
                </c:pt>
                <c:pt idx="1000" formatCode="0.0000">
                  <c:v>1</c:v>
                </c:pt>
              </c:numCache>
            </c:numRef>
          </c:xVal>
          <c:yVal>
            <c:numRef>
              <c:f>APropertiesDimless!$AC$7:$AC$1007</c:f>
              <c:numCache>
                <c:formatCode>0.0000</c:formatCode>
                <c:ptCount val="1001"/>
                <c:pt idx="1">
                  <c:v>1.2471745966275672E-4</c:v>
                </c:pt>
                <c:pt idx="2">
                  <c:v>3.5275780681409913E-4</c:v>
                </c:pt>
                <c:pt idx="3">
                  <c:v>6.4806401417293557E-4</c:v>
                </c:pt>
                <c:pt idx="4">
                  <c:v>9.9776989376007736E-4</c:v>
                </c:pt>
                <c:pt idx="5">
                  <c:v>1.3944398944063453E-3</c:v>
                </c:pt>
                <c:pt idx="6">
                  <c:v>1.8330573490428141E-3</c:v>
                </c:pt>
                <c:pt idx="7">
                  <c:v>2.3099395836726202E-3</c:v>
                </c:pt>
                <c:pt idx="8">
                  <c:v>2.822233389595545E-3</c:v>
                </c:pt>
                <c:pt idx="9">
                  <c:v>3.3676433656969124E-3</c:v>
                </c:pt>
                <c:pt idx="10">
                  <c:v>3.9442706975759924E-3</c:v>
                </c:pt>
                <c:pt idx="11">
                  <c:v>4.5505105417387266E-3</c:v>
                </c:pt>
                <c:pt idx="12">
                  <c:v>5.1849831564900013E-3</c:v>
                </c:pt>
                <c:pt idx="13">
                  <c:v>5.8464857162647032E-3</c:v>
                </c:pt>
                <c:pt idx="14">
                  <c:v>6.5339574444241095E-3</c:v>
                </c:pt>
                <c:pt idx="15">
                  <c:v>7.2464536731083815E-3</c:v>
                </c:pt>
                <c:pt idx="16">
                  <c:v>7.9831260892212017E-3</c:v>
                </c:pt>
                <c:pt idx="17">
                  <c:v>8.7432073893086212E-3</c:v>
                </c:pt>
                <c:pt idx="18">
                  <c:v>9.5259991531313863E-3</c:v>
                </c:pt>
                <c:pt idx="19">
                  <c:v>1.0330862116452818E-2</c:v>
                </c:pt>
                <c:pt idx="20">
                  <c:v>1.1157208265051064E-2</c:v>
                </c:pt>
                <c:pt idx="21">
                  <c:v>1.2004494333589216E-2</c:v>
                </c:pt>
                <c:pt idx="22">
                  <c:v>1.2872216403747605E-2</c:v>
                </c:pt>
                <c:pt idx="23">
                  <c:v>1.3759905373558385E-2</c:v>
                </c:pt>
                <c:pt idx="24">
                  <c:v>1.4667123125181253E-2</c:v>
                </c:pt>
                <c:pt idx="25">
                  <c:v>1.5593459258484803E-2</c:v>
                </c:pt>
                <c:pt idx="26">
                  <c:v>1.6538528287338244E-2</c:v>
                </c:pt>
                <c:pt idx="27">
                  <c:v>1.750196721759972E-2</c:v>
                </c:pt>
                <c:pt idx="28">
                  <c:v>1.8483433442470575E-2</c:v>
                </c:pt>
                <c:pt idx="29">
                  <c:v>1.948260290366774E-2</c:v>
                </c:pt>
                <c:pt idx="30">
                  <c:v>2.0499168476743792E-2</c:v>
                </c:pt>
                <c:pt idx="31">
                  <c:v>2.1532838546598758E-2</c:v>
                </c:pt>
                <c:pt idx="32">
                  <c:v>2.258333574531456E-2</c:v>
                </c:pt>
                <c:pt idx="33">
                  <c:v>2.3650395829277658E-2</c:v>
                </c:pt>
                <c:pt idx="34">
                  <c:v>2.4733766676423959E-2</c:v>
                </c:pt>
                <c:pt idx="35">
                  <c:v>2.5833207387577061E-2</c:v>
                </c:pt>
                <c:pt idx="36">
                  <c:v>2.6948487478381571E-2</c:v>
                </c:pt>
                <c:pt idx="37">
                  <c:v>2.8079386150419539E-2</c:v>
                </c:pt>
                <c:pt idx="38">
                  <c:v>2.9225691631801127E-2</c:v>
                </c:pt>
                <c:pt idx="39">
                  <c:v>3.0387200578944278E-2</c:v>
                </c:pt>
                <c:pt idx="40">
                  <c:v>3.1563717532429342E-2</c:v>
                </c:pt>
                <c:pt idx="41">
                  <c:v>3.2755054420801337E-2</c:v>
                </c:pt>
                <c:pt idx="42">
                  <c:v>3.3961030107023511E-2</c:v>
                </c:pt>
                <c:pt idx="43">
                  <c:v>3.5181469972978045E-2</c:v>
                </c:pt>
                <c:pt idx="44">
                  <c:v>3.6416205538009387E-2</c:v>
                </c:pt>
                <c:pt idx="45">
                  <c:v>3.7665074108002863E-2</c:v>
                </c:pt>
                <c:pt idx="46">
                  <c:v>3.8927918451931047E-2</c:v>
                </c:pt>
                <c:pt idx="47">
                  <c:v>4.0204586503157322E-2</c:v>
                </c:pt>
                <c:pt idx="48">
                  <c:v>4.1494931083120086E-2</c:v>
                </c:pt>
                <c:pt idx="49">
                  <c:v>4.2798809645279233E-2</c:v>
                </c:pt>
                <c:pt idx="50">
                  <c:v>4.411608403746118E-2</c:v>
                </c:pt>
                <c:pt idx="51">
                  <c:v>4.544662028093055E-2</c:v>
                </c:pt>
                <c:pt idx="52">
                  <c:v>4.6790288364710331E-2</c:v>
                </c:pt>
                <c:pt idx="53">
                  <c:v>4.8146962053817688E-2</c:v>
                </c:pt>
                <c:pt idx="54">
                  <c:v>4.9516518710235678E-2</c:v>
                </c:pt>
                <c:pt idx="55">
                  <c:v>5.0898839125545901E-2</c:v>
                </c:pt>
                <c:pt idx="56">
                  <c:v>5.2293807364268696E-2</c:v>
                </c:pt>
                <c:pt idx="57">
                  <c:v>5.370131061704405E-2</c:v>
                </c:pt>
                <c:pt idx="58">
                  <c:v>5.5121239062873868E-2</c:v>
                </c:pt>
                <c:pt idx="59">
                  <c:v>5.6553485739716601E-2</c:v>
                </c:pt>
                <c:pt idx="60">
                  <c:v>5.7997946422797139E-2</c:v>
                </c:pt>
                <c:pt idx="61">
                  <c:v>5.9454519510050687E-2</c:v>
                </c:pt>
                <c:pt idx="62">
                  <c:v>6.0923105914167393E-2</c:v>
                </c:pt>
                <c:pt idx="63">
                  <c:v>6.2403608960763281E-2</c:v>
                </c:pt>
                <c:pt idx="64">
                  <c:v>6.3895934292233572E-2</c:v>
                </c:pt>
                <c:pt idx="65">
                  <c:v>6.5399989776887602E-2</c:v>
                </c:pt>
                <c:pt idx="66">
                  <c:v>6.691568542299843E-2</c:v>
                </c:pt>
                <c:pt idx="67">
                  <c:v>6.844293329743395E-2</c:v>
                </c:pt>
                <c:pt idx="68">
                  <c:v>6.9981647448552634E-2</c:v>
                </c:pt>
                <c:pt idx="69">
                  <c:v>7.1531743833090827E-2</c:v>
                </c:pt>
                <c:pt idx="70">
                  <c:v>7.3093140246771091E-2</c:v>
                </c:pt>
                <c:pt idx="71">
                  <c:v>7.4665756258396554E-2</c:v>
                </c:pt>
                <c:pt idx="72">
                  <c:v>7.6249513147209624E-2</c:v>
                </c:pt>
                <c:pt idx="73">
                  <c:v>7.7844333843306385E-2</c:v>
                </c:pt>
                <c:pt idx="74">
                  <c:v>7.9450142870920795E-2</c:v>
                </c:pt>
                <c:pt idx="75">
                  <c:v>8.1066866294406487E-2</c:v>
                </c:pt>
                <c:pt idx="76">
                  <c:v>8.2694431666743673E-2</c:v>
                </c:pt>
                <c:pt idx="77">
                  <c:v>8.4332767980432238E-2</c:v>
                </c:pt>
                <c:pt idx="78">
                  <c:v>8.5981805620626225E-2</c:v>
                </c:pt>
                <c:pt idx="79">
                  <c:v>8.7641476320377096E-2</c:v>
                </c:pt>
                <c:pt idx="80">
                  <c:v>8.9311713117871866E-2</c:v>
                </c:pt>
                <c:pt idx="81">
                  <c:v>9.0992450315547355E-2</c:v>
                </c:pt>
                <c:pt idx="82">
                  <c:v>9.2683623440980537E-2</c:v>
                </c:pt>
                <c:pt idx="83">
                  <c:v>9.4385169209452724E-2</c:v>
                </c:pt>
                <c:pt idx="84">
                  <c:v>9.6097025488101173E-2</c:v>
                </c:pt>
                <c:pt idx="85">
                  <c:v>9.7819131261572462E-2</c:v>
                </c:pt>
                <c:pt idx="86">
                  <c:v>9.9551426599089013E-2</c:v>
                </c:pt>
                <c:pt idx="87">
                  <c:v>0.10129385262287133</c:v>
                </c:pt>
                <c:pt idx="88">
                  <c:v>0.10304635147782797</c:v>
                </c:pt>
                <c:pt idx="89">
                  <c:v>0.1048088663024604</c:v>
                </c:pt>
                <c:pt idx="90">
                  <c:v>0.10658134120091622</c:v>
                </c:pt>
                <c:pt idx="91">
                  <c:v>0.10836372121613379</c:v>
                </c:pt>
                <c:pt idx="92">
                  <c:v>0.11015595230402403</c:v>
                </c:pt>
                <c:pt idx="93">
                  <c:v>0.11195798130863829</c:v>
                </c:pt>
                <c:pt idx="94">
                  <c:v>0.11376975593827601</c:v>
                </c:pt>
                <c:pt idx="95">
                  <c:v>0.11559122474248715</c:v>
                </c:pt>
                <c:pt idx="96">
                  <c:v>0.11742233708992066</c:v>
                </c:pt>
                <c:pt idx="97">
                  <c:v>0.1192630431469924</c:v>
                </c:pt>
                <c:pt idx="98">
                  <c:v>0.12111329385731644</c:v>
                </c:pt>
                <c:pt idx="99">
                  <c:v>0.12297304092188406</c:v>
                </c:pt>
                <c:pt idx="100">
                  <c:v>0.12484223677993976</c:v>
                </c:pt>
                <c:pt idx="101">
                  <c:v>0.12672083459053532</c:v>
                </c:pt>
                <c:pt idx="102">
                  <c:v>0.12860878821471811</c:v>
                </c:pt>
                <c:pt idx="103">
                  <c:v>0.13050605219834444</c:v>
                </c:pt>
                <c:pt idx="104">
                  <c:v>0.13241258175547138</c:v>
                </c:pt>
                <c:pt idx="105">
                  <c:v>0.13432833275231354</c:v>
                </c:pt>
                <c:pt idx="106">
                  <c:v>0.13625326169173702</c:v>
                </c:pt>
                <c:pt idx="107">
                  <c:v>0.13818732569826772</c:v>
                </c:pt>
                <c:pt idx="108">
                  <c:v>0.14013048250359469</c:v>
                </c:pt>
                <c:pt idx="109">
                  <c:v>0.14208269043254124</c:v>
                </c:pt>
                <c:pt idx="110">
                  <c:v>0.14404390838949402</c:v>
                </c:pt>
                <c:pt idx="111">
                  <c:v>0.14601409584526334</c:v>
                </c:pt>
                <c:pt idx="112">
                  <c:v>0.14799321282436143</c:v>
                </c:pt>
                <c:pt idx="113">
                  <c:v>0.14998121989268035</c:v>
                </c:pt>
                <c:pt idx="114">
                  <c:v>0.1519780781455507</c:v>
                </c:pt>
                <c:pt idx="115">
                  <c:v>0.15398374919617733</c:v>
                </c:pt>
                <c:pt idx="116">
                  <c:v>0.15599819516441826</c:v>
                </c:pt>
                <c:pt idx="117">
                  <c:v>0.15802137866591504</c:v>
                </c:pt>
                <c:pt idx="118">
                  <c:v>0.1600532628015405</c:v>
                </c:pt>
                <c:pt idx="119">
                  <c:v>0.16209381114717047</c:v>
                </c:pt>
                <c:pt idx="120">
                  <c:v>0.16414298774375144</c:v>
                </c:pt>
                <c:pt idx="121">
                  <c:v>0.1662007570876638</c:v>
                </c:pt>
                <c:pt idx="122">
                  <c:v>0.16826708412136418</c:v>
                </c:pt>
                <c:pt idx="123">
                  <c:v>0.17034193422429847</c:v>
                </c:pt>
                <c:pt idx="124">
                  <c:v>0.17242527320407688</c:v>
                </c:pt>
                <c:pt idx="125">
                  <c:v>0.17451706728789637</c:v>
                </c:pt>
                <c:pt idx="126">
                  <c:v>0.1766172831142088</c:v>
                </c:pt>
                <c:pt idx="127">
                  <c:v>0.17872588772462028</c:v>
                </c:pt>
                <c:pt idx="128">
                  <c:v>0.18084284855601621</c:v>
                </c:pt>
                <c:pt idx="129">
                  <c:v>0.18296813343290311</c:v>
                </c:pt>
                <c:pt idx="130">
                  <c:v>0.18510171055996094</c:v>
                </c:pt>
                <c:pt idx="131">
                  <c:v>0.18724354851479544</c:v>
                </c:pt>
                <c:pt idx="132">
                  <c:v>0.18939361624088846</c:v>
                </c:pt>
                <c:pt idx="133">
                  <c:v>0.19155188304073598</c:v>
                </c:pt>
                <c:pt idx="134">
                  <c:v>0.19371831856916735</c:v>
                </c:pt>
                <c:pt idx="135">
                  <c:v>0.19589289282684208</c:v>
                </c:pt>
                <c:pt idx="136">
                  <c:v>0.1980755761539158</c:v>
                </c:pt>
                <c:pt idx="137">
                  <c:v>0.20026633922387233</c:v>
                </c:pt>
                <c:pt idx="138">
                  <c:v>0.20246515303751242</c:v>
                </c:pt>
                <c:pt idx="139">
                  <c:v>0.20467198891710078</c:v>
                </c:pt>
                <c:pt idx="140">
                  <c:v>0.20688681850065674</c:v>
                </c:pt>
                <c:pt idx="141">
                  <c:v>0.20910961373639378</c:v>
                </c:pt>
                <c:pt idx="142">
                  <c:v>0.21134034687729572</c:v>
                </c:pt>
                <c:pt idx="143">
                  <c:v>0.21357899047583059</c:v>
                </c:pt>
                <c:pt idx="144">
                  <c:v>0.2158255173787933</c:v>
                </c:pt>
                <c:pt idx="145">
                  <c:v>0.21807990072227598</c:v>
                </c:pt>
                <c:pt idx="146">
                  <c:v>0.22034211392676215</c:v>
                </c:pt>
                <c:pt idx="147">
                  <c:v>0.22261213069233823</c:v>
                </c:pt>
                <c:pt idx="148">
                  <c:v>0.22488992499402302</c:v>
                </c:pt>
                <c:pt idx="149">
                  <c:v>0.22717547107720709</c:v>
                </c:pt>
                <c:pt idx="150">
                  <c:v>0.2294687434532004</c:v>
                </c:pt>
                <c:pt idx="151">
                  <c:v>0.23176971689488907</c:v>
                </c:pt>
                <c:pt idx="152">
                  <c:v>0.23407836643248819</c:v>
                </c:pt>
                <c:pt idx="153">
                  <c:v>0.23639466734940115</c:v>
                </c:pt>
                <c:pt idx="154">
                  <c:v>0.23871859517816932</c:v>
                </c:pt>
                <c:pt idx="155">
                  <c:v>0.24105012569651615</c:v>
                </c:pt>
                <c:pt idx="156">
                  <c:v>0.24338923492348771</c:v>
                </c:pt>
                <c:pt idx="157">
                  <c:v>0.2457358991156719</c:v>
                </c:pt>
                <c:pt idx="158">
                  <c:v>0.24809009476351143</c:v>
                </c:pt>
                <c:pt idx="159">
                  <c:v>0.25045179858769712</c:v>
                </c:pt>
                <c:pt idx="160">
                  <c:v>0.25282098753564108</c:v>
                </c:pt>
                <c:pt idx="161">
                  <c:v>0.25519763877802826</c:v>
                </c:pt>
                <c:pt idx="162">
                  <c:v>0.25758172970544785</c:v>
                </c:pt>
                <c:pt idx="163">
                  <c:v>0.25997323792509563</c:v>
                </c:pt>
                <c:pt idx="164">
                  <c:v>0.26237214125754976</c:v>
                </c:pt>
                <c:pt idx="165">
                  <c:v>0.26477841773361466</c:v>
                </c:pt>
                <c:pt idx="166">
                  <c:v>0.26719204559123949</c:v>
                </c:pt>
                <c:pt idx="167">
                  <c:v>0.26961300327249482</c:v>
                </c:pt>
                <c:pt idx="168">
                  <c:v>0.2720412694206204</c:v>
                </c:pt>
                <c:pt idx="169">
                  <c:v>0.27447682287713321</c:v>
                </c:pt>
                <c:pt idx="170">
                  <c:v>0.27691964267899755</c:v>
                </c:pt>
                <c:pt idx="171">
                  <c:v>0.27936970805585254</c:v>
                </c:pt>
                <c:pt idx="172">
                  <c:v>0.28182699842730458</c:v>
                </c:pt>
                <c:pt idx="173">
                  <c:v>0.28429149340026599</c:v>
                </c:pt>
                <c:pt idx="174">
                  <c:v>0.28676317276635926</c:v>
                </c:pt>
                <c:pt idx="175">
                  <c:v>0.28924201649936754</c:v>
                </c:pt>
                <c:pt idx="176">
                  <c:v>0.29172800475274169</c:v>
                </c:pt>
                <c:pt idx="177">
                  <c:v>0.29422111785715699</c:v>
                </c:pt>
                <c:pt idx="178">
                  <c:v>0.29672133631811848</c:v>
                </c:pt>
                <c:pt idx="179">
                  <c:v>0.29922864081361883</c:v>
                </c:pt>
                <c:pt idx="180">
                  <c:v>0.30174301219183697</c:v>
                </c:pt>
                <c:pt idx="181">
                  <c:v>0.30426443146888932</c:v>
                </c:pt>
                <c:pt idx="182">
                  <c:v>0.30679287982662323</c:v>
                </c:pt>
                <c:pt idx="183">
                  <c:v>0.30932833861045278</c:v>
                </c:pt>
                <c:pt idx="184">
                  <c:v>0.31187078932723972</c:v>
                </c:pt>
                <c:pt idx="185">
                  <c:v>0.31442021364321665</c:v>
                </c:pt>
                <c:pt idx="186">
                  <c:v>0.31697659338194867</c:v>
                </c:pt>
                <c:pt idx="187">
                  <c:v>0.31953991052233555</c:v>
                </c:pt>
                <c:pt idx="188">
                  <c:v>0.32211014719665498</c:v>
                </c:pt>
                <c:pt idx="189">
                  <c:v>0.32468728568864047</c:v>
                </c:pt>
                <c:pt idx="190">
                  <c:v>0.32727130843159691</c:v>
                </c:pt>
                <c:pt idx="191">
                  <c:v>0.32986219800655681</c:v>
                </c:pt>
                <c:pt idx="192">
                  <c:v>0.33245993714046507</c:v>
                </c:pt>
                <c:pt idx="193">
                  <c:v>0.33506450870440069</c:v>
                </c:pt>
                <c:pt idx="194">
                  <c:v>0.33767589571183781</c:v>
                </c:pt>
                <c:pt idx="195">
                  <c:v>0.34029408131692984</c:v>
                </c:pt>
                <c:pt idx="196">
                  <c:v>0.34291904881283142</c:v>
                </c:pt>
                <c:pt idx="197">
                  <c:v>0.34555078163005587</c:v>
                </c:pt>
                <c:pt idx="198">
                  <c:v>0.34818926333485251</c:v>
                </c:pt>
                <c:pt idx="199">
                  <c:v>0.35083447762762421</c:v>
                </c:pt>
                <c:pt idx="200">
                  <c:v>0.35348640834137052</c:v>
                </c:pt>
                <c:pt idx="201">
                  <c:v>0.35614503944015746</c:v>
                </c:pt>
                <c:pt idx="202">
                  <c:v>0.35881035501761738</c:v>
                </c:pt>
                <c:pt idx="203">
                  <c:v>0.36148233929548018</c:v>
                </c:pt>
                <c:pt idx="204">
                  <c:v>0.36416097662212371</c:v>
                </c:pt>
                <c:pt idx="205">
                  <c:v>0.36684625147115557</c:v>
                </c:pt>
                <c:pt idx="206">
                  <c:v>0.36953814844002131</c:v>
                </c:pt>
                <c:pt idx="207">
                  <c:v>0.37223665224863201</c:v>
                </c:pt>
                <c:pt idx="208">
                  <c:v>0.37494174773802696</c:v>
                </c:pt>
                <c:pt idx="209">
                  <c:v>0.3776534198690476</c:v>
                </c:pt>
                <c:pt idx="210">
                  <c:v>0.38037165372104509</c:v>
                </c:pt>
                <c:pt idx="211">
                  <c:v>0.38309643449060904</c:v>
                </c:pt>
                <c:pt idx="212">
                  <c:v>0.38582774749031395</c:v>
                </c:pt>
                <c:pt idx="213">
                  <c:v>0.38856557814749337</c:v>
                </c:pt>
                <c:pt idx="214">
                  <c:v>0.39130991200303339</c:v>
                </c:pt>
                <c:pt idx="215">
                  <c:v>0.39406073471018793</c:v>
                </c:pt>
                <c:pt idx="216">
                  <c:v>0.3968180320334167</c:v>
                </c:pt>
                <c:pt idx="217">
                  <c:v>0.39958178984723747</c:v>
                </c:pt>
                <c:pt idx="218">
                  <c:v>0.40235199413510581</c:v>
                </c:pt>
                <c:pt idx="219">
                  <c:v>0.40512863098831242</c:v>
                </c:pt>
                <c:pt idx="220">
                  <c:v>0.40791168660489296</c:v>
                </c:pt>
                <c:pt idx="221">
                  <c:v>0.4107011472885701</c:v>
                </c:pt>
                <c:pt idx="222">
                  <c:v>0.41349699944770069</c:v>
                </c:pt>
                <c:pt idx="223">
                  <c:v>0.41629922959424825</c:v>
                </c:pt>
                <c:pt idx="224">
                  <c:v>0.41910782434277127</c:v>
                </c:pt>
                <c:pt idx="225">
                  <c:v>0.42192277040943132</c:v>
                </c:pt>
                <c:pt idx="226">
                  <c:v>0.42474405461101261</c:v>
                </c:pt>
                <c:pt idx="227">
                  <c:v>0.42757166386396683</c:v>
                </c:pt>
                <c:pt idx="228">
                  <c:v>0.43040558518346517</c:v>
                </c:pt>
                <c:pt idx="229">
                  <c:v>0.43324580568247278</c:v>
                </c:pt>
                <c:pt idx="230">
                  <c:v>0.43609231257083808</c:v>
                </c:pt>
                <c:pt idx="231">
                  <c:v>0.43894509315439334</c:v>
                </c:pt>
                <c:pt idx="232">
                  <c:v>0.44180413483407938</c:v>
                </c:pt>
                <c:pt idx="233">
                  <c:v>0.44466942510507518</c:v>
                </c:pt>
                <c:pt idx="234">
                  <c:v>0.44754095155594692</c:v>
                </c:pt>
                <c:pt idx="235">
                  <c:v>0.45041870186781424</c:v>
                </c:pt>
                <c:pt idx="236">
                  <c:v>0.45330266381352691</c:v>
                </c:pt>
                <c:pt idx="237">
                  <c:v>0.4561928252568519</c:v>
                </c:pt>
                <c:pt idx="238">
                  <c:v>0.45908917415168587</c:v>
                </c:pt>
                <c:pt idx="239">
                  <c:v>0.46199169854126598</c:v>
                </c:pt>
                <c:pt idx="240">
                  <c:v>0.46490038655740779</c:v>
                </c:pt>
                <c:pt idx="241">
                  <c:v>0.46781522641974621</c:v>
                </c:pt>
                <c:pt idx="242">
                  <c:v>0.4707362064349932</c:v>
                </c:pt>
                <c:pt idx="243">
                  <c:v>0.47366331499620862</c:v>
                </c:pt>
                <c:pt idx="244">
                  <c:v>0.47659654058208212</c:v>
                </c:pt>
                <c:pt idx="245">
                  <c:v>0.47953587175622647</c:v>
                </c:pt>
                <c:pt idx="246">
                  <c:v>0.48248129716648464</c:v>
                </c:pt>
                <c:pt idx="247">
                  <c:v>0.48543280554424539</c:v>
                </c:pt>
                <c:pt idx="248">
                  <c:v>0.48839038570377541</c:v>
                </c:pt>
                <c:pt idx="249">
                  <c:v>0.49135402654155813</c:v>
                </c:pt>
                <c:pt idx="250">
                  <c:v>0.49432371703564365</c:v>
                </c:pt>
                <c:pt idx="251">
                  <c:v>0.49729944624501499</c:v>
                </c:pt>
                <c:pt idx="252">
                  <c:v>0.50028120330895787</c:v>
                </c:pt>
                <c:pt idx="253">
                  <c:v>0.50326897744644439</c:v>
                </c:pt>
                <c:pt idx="254">
                  <c:v>0.50626275795553033</c:v>
                </c:pt>
                <c:pt idx="255">
                  <c:v>0.50926253421275425</c:v>
                </c:pt>
                <c:pt idx="256">
                  <c:v>0.51226829567255894</c:v>
                </c:pt>
                <c:pt idx="257">
                  <c:v>0.51528003186670679</c:v>
                </c:pt>
                <c:pt idx="258">
                  <c:v>0.5182977324037199</c:v>
                </c:pt>
                <c:pt idx="259">
                  <c:v>0.52132138696832386</c:v>
                </c:pt>
                <c:pt idx="260">
                  <c:v>0.5243509853208963</c:v>
                </c:pt>
                <c:pt idx="261">
                  <c:v>0.52738651729693153</c:v>
                </c:pt>
                <c:pt idx="262">
                  <c:v>0.53042797280651299</c:v>
                </c:pt>
                <c:pt idx="263">
                  <c:v>0.53347534183379097</c:v>
                </c:pt>
                <c:pt idx="264">
                  <c:v>0.53652861443647459</c:v>
                </c:pt>
                <c:pt idx="265">
                  <c:v>0.5395877807453261</c:v>
                </c:pt>
                <c:pt idx="266">
                  <c:v>0.5426528309636709</c:v>
                </c:pt>
                <c:pt idx="267">
                  <c:v>0.54572375536691087</c:v>
                </c:pt>
                <c:pt idx="268">
                  <c:v>0.54880054430204772</c:v>
                </c:pt>
                <c:pt idx="269">
                  <c:v>0.55188318818721493</c:v>
                </c:pt>
                <c:pt idx="270">
                  <c:v>0.55497167751121557</c:v>
                </c:pt>
                <c:pt idx="271">
                  <c:v>0.55806600283307284</c:v>
                </c:pt>
                <c:pt idx="272">
                  <c:v>0.56116615478158427</c:v>
                </c:pt>
                <c:pt idx="273">
                  <c:v>0.56427212405488392</c:v>
                </c:pt>
                <c:pt idx="274">
                  <c:v>0.56738390142001327</c:v>
                </c:pt>
                <c:pt idx="275">
                  <c:v>0.57050147771250359</c:v>
                </c:pt>
                <c:pt idx="276">
                  <c:v>0.57362484383595336</c:v>
                </c:pt>
                <c:pt idx="277">
                  <c:v>0.57675399076163314</c:v>
                </c:pt>
                <c:pt idx="278">
                  <c:v>0.57988890952807426</c:v>
                </c:pt>
                <c:pt idx="279">
                  <c:v>0.58302959124068543</c:v>
                </c:pt>
                <c:pt idx="280">
                  <c:v>0.58617602707136074</c:v>
                </c:pt>
                <c:pt idx="281">
                  <c:v>0.58932820825810772</c:v>
                </c:pt>
                <c:pt idx="282">
                  <c:v>0.59248612610466778</c:v>
                </c:pt>
                <c:pt idx="283">
                  <c:v>0.595649771980159</c:v>
                </c:pt>
                <c:pt idx="284">
                  <c:v>0.59881913731871461</c:v>
                </c:pt>
                <c:pt idx="285">
                  <c:v>0.6019942136191303</c:v>
                </c:pt>
                <c:pt idx="286">
                  <c:v>0.60517499244452244</c:v>
                </c:pt>
                <c:pt idx="287">
                  <c:v>0.60836146542198433</c:v>
                </c:pt>
                <c:pt idx="288">
                  <c:v>0.61155362424226101</c:v>
                </c:pt>
                <c:pt idx="289">
                  <c:v>0.61475146065941666</c:v>
                </c:pt>
                <c:pt idx="290">
                  <c:v>0.61795496649051962</c:v>
                </c:pt>
                <c:pt idx="291">
                  <c:v>0.62116413361532585</c:v>
                </c:pt>
                <c:pt idx="292">
                  <c:v>0.62437895397597232</c:v>
                </c:pt>
                <c:pt idx="293">
                  <c:v>0.62759941957667509</c:v>
                </c:pt>
                <c:pt idx="294">
                  <c:v>0.63082552248343393</c:v>
                </c:pt>
                <c:pt idx="295">
                  <c:v>0.63405725482374187</c:v>
                </c:pt>
                <c:pt idx="296">
                  <c:v>0.63729460878630295</c:v>
                </c:pt>
                <c:pt idx="297">
                  <c:v>0.64053757662075017</c:v>
                </c:pt>
                <c:pt idx="298">
                  <c:v>0.64378615063737543</c:v>
                </c:pt>
                <c:pt idx="299">
                  <c:v>0.64704032320686256</c:v>
                </c:pt>
                <c:pt idx="300">
                  <c:v>0.65030008676002438</c:v>
                </c:pt>
                <c:pt idx="301">
                  <c:v>0.65356543378754595</c:v>
                </c:pt>
                <c:pt idx="302">
                  <c:v>0.65683635683973607</c:v>
                </c:pt>
                <c:pt idx="303">
                  <c:v>0.66011284852627772</c:v>
                </c:pt>
                <c:pt idx="304">
                  <c:v>0.66339490151599356</c:v>
                </c:pt>
                <c:pt idx="305">
                  <c:v>0.66668250853660593</c:v>
                </c:pt>
                <c:pt idx="306">
                  <c:v>0.6699756623745089</c:v>
                </c:pt>
                <c:pt idx="307">
                  <c:v>0.67327435587454343</c:v>
                </c:pt>
                <c:pt idx="308">
                  <c:v>0.67657858193977871</c:v>
                </c:pt>
                <c:pt idx="309">
                  <c:v>0.67988833353129641</c:v>
                </c:pt>
                <c:pt idx="310">
                  <c:v>0.6832036036679805</c:v>
                </c:pt>
                <c:pt idx="311">
                  <c:v>0.68652438542631289</c:v>
                </c:pt>
                <c:pt idx="312">
                  <c:v>0.68985067194017702</c:v>
                </c:pt>
                <c:pt idx="313">
                  <c:v>0.69318245640065745</c:v>
                </c:pt>
                <c:pt idx="314">
                  <c:v>0.69651973205585116</c:v>
                </c:pt>
                <c:pt idx="315">
                  <c:v>0.69986249221068442</c:v>
                </c:pt>
                <c:pt idx="316">
                  <c:v>0.70321073022673342</c:v>
                </c:pt>
                <c:pt idx="317">
                  <c:v>0.70656443952204007</c:v>
                </c:pt>
                <c:pt idx="318">
                  <c:v>0.70992361357094791</c:v>
                </c:pt>
                <c:pt idx="319">
                  <c:v>0.71328824590393602</c:v>
                </c:pt>
                <c:pt idx="320">
                  <c:v>0.71665833010745073</c:v>
                </c:pt>
                <c:pt idx="321">
                  <c:v>0.72003385982375245</c:v>
                </c:pt>
                <c:pt idx="322">
                  <c:v>0.72341482875075891</c:v>
                </c:pt>
                <c:pt idx="323">
                  <c:v>0.72680123064190139</c:v>
                </c:pt>
                <c:pt idx="324">
                  <c:v>0.730193059305973</c:v>
                </c:pt>
                <c:pt idx="325">
                  <c:v>0.73359030860699648</c:v>
                </c:pt>
                <c:pt idx="326">
                  <c:v>0.73699297246408135</c:v>
                </c:pt>
                <c:pt idx="327">
                  <c:v>0.74040104485129898</c:v>
                </c:pt>
                <c:pt idx="328">
                  <c:v>0.74381451979754709</c:v>
                </c:pt>
                <c:pt idx="329">
                  <c:v>0.74723339138643596</c:v>
                </c:pt>
                <c:pt idx="330">
                  <c:v>0.75065765375616311</c:v>
                </c:pt>
                <c:pt idx="331">
                  <c:v>0.75408730109940214</c:v>
                </c:pt>
                <c:pt idx="332">
                  <c:v>0.75752232766319105</c:v>
                </c:pt>
                <c:pt idx="333">
                  <c:v>0.76096272774882368</c:v>
                </c:pt>
                <c:pt idx="334">
                  <c:v>0.76440849571175362</c:v>
                </c:pt>
                <c:pt idx="335">
                  <c:v>0.76785962596149027</c:v>
                </c:pt>
                <c:pt idx="336">
                  <c:v>0.77131611296150704</c:v>
                </c:pt>
                <c:pt idx="337">
                  <c:v>0.77477795122915161</c:v>
                </c:pt>
                <c:pt idx="338">
                  <c:v>0.77824513533555995</c:v>
                </c:pt>
                <c:pt idx="339">
                  <c:v>0.78171765990557474</c:v>
                </c:pt>
                <c:pt idx="340">
                  <c:v>0.78519551961766354</c:v>
                </c:pt>
                <c:pt idx="341">
                  <c:v>0.7886787092038513</c:v>
                </c:pt>
                <c:pt idx="342">
                  <c:v>0.7921672234496453</c:v>
                </c:pt>
                <c:pt idx="343">
                  <c:v>0.79566105719396996</c:v>
                </c:pt>
                <c:pt idx="344">
                  <c:v>0.79916020532910537</c:v>
                </c:pt>
                <c:pt idx="345">
                  <c:v>0.80266466280062843</c:v>
                </c:pt>
                <c:pt idx="346">
                  <c:v>0.80617442460735822</c:v>
                </c:pt>
                <c:pt idx="347">
                  <c:v>0.80968948580130529</c:v>
                </c:pt>
                <c:pt idx="348">
                  <c:v>0.81320984148762154</c:v>
                </c:pt>
                <c:pt idx="349">
                  <c:v>0.81673548682456354</c:v>
                </c:pt>
                <c:pt idx="350">
                  <c:v>0.82026641702344982</c:v>
                </c:pt>
                <c:pt idx="351">
                  <c:v>0.82380262734862242</c:v>
                </c:pt>
                <c:pt idx="352">
                  <c:v>0.82734411311741884</c:v>
                </c:pt>
                <c:pt idx="353">
                  <c:v>0.83089086970014248</c:v>
                </c:pt>
                <c:pt idx="354">
                  <c:v>0.83444289252004078</c:v>
                </c:pt>
                <c:pt idx="355">
                  <c:v>0.83800017705327934</c:v>
                </c:pt>
                <c:pt idx="356">
                  <c:v>0.8415627188289293</c:v>
                </c:pt>
                <c:pt idx="357">
                  <c:v>0.84513051342895418</c:v>
                </c:pt>
                <c:pt idx="358">
                  <c:v>0.84870355648819695</c:v>
                </c:pt>
                <c:pt idx="359">
                  <c:v>0.85228184369437943</c:v>
                </c:pt>
                <c:pt idx="360">
                  <c:v>0.85586537078809266</c:v>
                </c:pt>
                <c:pt idx="361">
                  <c:v>0.85945413356280709</c:v>
                </c:pt>
                <c:pt idx="362">
                  <c:v>0.86304812786487251</c:v>
                </c:pt>
                <c:pt idx="363">
                  <c:v>0.86664734959352563</c:v>
                </c:pt>
                <c:pt idx="364">
                  <c:v>0.87025179470090797</c:v>
                </c:pt>
                <c:pt idx="365">
                  <c:v>0.87386145919207792</c:v>
                </c:pt>
                <c:pt idx="366">
                  <c:v>0.87747633912503065</c:v>
                </c:pt>
                <c:pt idx="367">
                  <c:v>0.88109643061072263</c:v>
                </c:pt>
                <c:pt idx="368">
                  <c:v>0.88472172981310027</c:v>
                </c:pt>
                <c:pt idx="369">
                  <c:v>0.88835223294912569</c:v>
                </c:pt>
                <c:pt idx="370">
                  <c:v>0.89198793628881667</c:v>
                </c:pt>
                <c:pt idx="371">
                  <c:v>0.89562883615528122</c:v>
                </c:pt>
                <c:pt idx="372">
                  <c:v>0.89927492892475913</c:v>
                </c:pt>
                <c:pt idx="373">
                  <c:v>0.90292621102666804</c:v>
                </c:pt>
                <c:pt idx="374">
                  <c:v>0.90658267894365352</c:v>
                </c:pt>
                <c:pt idx="375">
                  <c:v>0.910244329211637</c:v>
                </c:pt>
                <c:pt idx="376">
                  <c:v>0.91391115841987636</c:v>
                </c:pt>
                <c:pt idx="377">
                  <c:v>0.91758316321102551</c:v>
                </c:pt>
                <c:pt idx="378">
                  <c:v>0.92126034028119319</c:v>
                </c:pt>
                <c:pt idx="379">
                  <c:v>0.92494268638001242</c:v>
                </c:pt>
                <c:pt idx="380">
                  <c:v>0.92863019831071447</c:v>
                </c:pt>
                <c:pt idx="381">
                  <c:v>0.93232287293019656</c:v>
                </c:pt>
                <c:pt idx="382">
                  <c:v>0.93602070714910302</c:v>
                </c:pt>
                <c:pt idx="383">
                  <c:v>0.93972369793190647</c:v>
                </c:pt>
                <c:pt idx="384">
                  <c:v>0.94343184229699484</c:v>
                </c:pt>
                <c:pt idx="385">
                  <c:v>0.94714513731675332</c:v>
                </c:pt>
                <c:pt idx="386">
                  <c:v>0.9508635801176657</c:v>
                </c:pt>
                <c:pt idx="387">
                  <c:v>0.9545871678804031</c:v>
                </c:pt>
                <c:pt idx="388">
                  <c:v>0.95831589783992588</c:v>
                </c:pt>
                <c:pt idx="389">
                  <c:v>0.96204976728558866</c:v>
                </c:pt>
                <c:pt idx="390">
                  <c:v>0.96578877356124415</c:v>
                </c:pt>
                <c:pt idx="391">
                  <c:v>0.96953291406535735</c:v>
                </c:pt>
                <c:pt idx="392">
                  <c:v>0.97328218625111595</c:v>
                </c:pt>
                <c:pt idx="393">
                  <c:v>0.97703658762655221</c:v>
                </c:pt>
                <c:pt idx="394">
                  <c:v>0.98079611575466186</c:v>
                </c:pt>
                <c:pt idx="395">
                  <c:v>0.98456076825352967</c:v>
                </c:pt>
                <c:pt idx="396">
                  <c:v>0.98833054279646038</c:v>
                </c:pt>
                <c:pt idx="397">
                  <c:v>0.99210543711211119</c:v>
                </c:pt>
                <c:pt idx="398">
                  <c:v>0.99588544898462739</c:v>
                </c:pt>
                <c:pt idx="399">
                  <c:v>0.99967057625378086</c:v>
                </c:pt>
                <c:pt idx="400">
                  <c:v>1.0034608168151224</c:v>
                </c:pt>
                <c:pt idx="401">
                  <c:v>1.0072561686201182</c:v>
                </c:pt>
                <c:pt idx="402">
                  <c:v>1.0110566296763106</c:v>
                </c:pt>
                <c:pt idx="403">
                  <c:v>1.0148621980474715</c:v>
                </c:pt>
                <c:pt idx="404">
                  <c:v>1.018672871853757</c:v>
                </c:pt>
                <c:pt idx="405">
                  <c:v>1.0224886492718797</c:v>
                </c:pt>
                <c:pt idx="406">
                  <c:v>1.0263095285352684</c:v>
                </c:pt>
                <c:pt idx="407">
                  <c:v>1.0301355079342391</c:v>
                </c:pt>
                <c:pt idx="408">
                  <c:v>1.0339665858161786</c:v>
                </c:pt>
                <c:pt idx="409">
                  <c:v>1.0378027605857119</c:v>
                </c:pt>
                <c:pt idx="410">
                  <c:v>1.0416440307048935</c:v>
                </c:pt>
                <c:pt idx="411">
                  <c:v>1.0454903946933909</c:v>
                </c:pt>
                <c:pt idx="412">
                  <c:v>1.049341851128673</c:v>
                </c:pt>
                <c:pt idx="413">
                  <c:v>1.0531983986462099</c:v>
                </c:pt>
                <c:pt idx="414">
                  <c:v>1.0570600359396694</c:v>
                </c:pt>
                <c:pt idx="415">
                  <c:v>1.0609267617611189</c:v>
                </c:pt>
                <c:pt idx="416">
                  <c:v>1.0647985749212321</c:v>
                </c:pt>
                <c:pt idx="417">
                  <c:v>1.0686754742895022</c:v>
                </c:pt>
                <c:pt idx="418">
                  <c:v>1.0725574587944542</c:v>
                </c:pt>
                <c:pt idx="419">
                  <c:v>1.0764445274238668</c:v>
                </c:pt>
                <c:pt idx="420">
                  <c:v>1.0803366792249927</c:v>
                </c:pt>
                <c:pt idx="421">
                  <c:v>1.0842339133047889</c:v>
                </c:pt>
                <c:pt idx="422">
                  <c:v>1.0881362288301466</c:v>
                </c:pt>
                <c:pt idx="423">
                  <c:v>1.0920436250281276</c:v>
                </c:pt>
                <c:pt idx="424">
                  <c:v>1.095956101186204</c:v>
                </c:pt>
                <c:pt idx="425">
                  <c:v>1.0998736566525029</c:v>
                </c:pt>
                <c:pt idx="426">
                  <c:v>1.1037962908360577</c:v>
                </c:pt>
                <c:pt idx="427">
                  <c:v>1.107724003207055</c:v>
                </c:pt>
                <c:pt idx="428">
                  <c:v>1.1116567932970975</c:v>
                </c:pt>
                <c:pt idx="429">
                  <c:v>1.1155946606994644</c:v>
                </c:pt>
                <c:pt idx="430">
                  <c:v>1.1195376050693768</c:v>
                </c:pt>
                <c:pt idx="431">
                  <c:v>1.1234856261242685</c:v>
                </c:pt>
                <c:pt idx="432">
                  <c:v>1.1274387236440608</c:v>
                </c:pt>
                <c:pt idx="433">
                  <c:v>1.1313968974714439</c:v>
                </c:pt>
                <c:pt idx="434">
                  <c:v>1.1353601475121582</c:v>
                </c:pt>
                <c:pt idx="435">
                  <c:v>1.1393284737352876</c:v>
                </c:pt>
                <c:pt idx="436">
                  <c:v>1.1433018761735461</c:v>
                </c:pt>
                <c:pt idx="437">
                  <c:v>1.147280354923583</c:v>
                </c:pt>
                <c:pt idx="438">
                  <c:v>1.1512639101462796</c:v>
                </c:pt>
                <c:pt idx="439">
                  <c:v>1.1552525420670612</c:v>
                </c:pt>
                <c:pt idx="440">
                  <c:v>1.1592462509762076</c:v>
                </c:pt>
                <c:pt idx="441">
                  <c:v>1.1632450372291661</c:v>
                </c:pt>
                <c:pt idx="442">
                  <c:v>1.1672489012468832</c:v>
                </c:pt>
                <c:pt idx="443">
                  <c:v>1.1712578435161178</c:v>
                </c:pt>
                <c:pt idx="444">
                  <c:v>1.1752718645897853</c:v>
                </c:pt>
                <c:pt idx="445">
                  <c:v>1.1792909650872827</c:v>
                </c:pt>
                <c:pt idx="446">
                  <c:v>1.1833151456948434</c:v>
                </c:pt>
                <c:pt idx="447">
                  <c:v>1.1873444071658714</c:v>
                </c:pt>
                <c:pt idx="448">
                  <c:v>1.1913787503212983</c:v>
                </c:pt>
                <c:pt idx="449">
                  <c:v>1.1954181760499361</c:v>
                </c:pt>
                <c:pt idx="450">
                  <c:v>1.1994626853088475</c:v>
                </c:pt>
                <c:pt idx="451">
                  <c:v>1.203512279123705</c:v>
                </c:pt>
                <c:pt idx="452">
                  <c:v>1.2075669585891622</c:v>
                </c:pt>
                <c:pt idx="453">
                  <c:v>1.2116267248692427</c:v>
                </c:pt>
                <c:pt idx="454">
                  <c:v>1.2156915791977057</c:v>
                </c:pt>
                <c:pt idx="455">
                  <c:v>1.2197615228784493</c:v>
                </c:pt>
                <c:pt idx="456">
                  <c:v>1.2238365572858949</c:v>
                </c:pt>
                <c:pt idx="457">
                  <c:v>1.2279166838653919</c:v>
                </c:pt>
                <c:pt idx="458">
                  <c:v>1.2320019041336179</c:v>
                </c:pt>
                <c:pt idx="459">
                  <c:v>1.2360922196789912</c:v>
                </c:pt>
                <c:pt idx="460">
                  <c:v>1.240187632162089</c:v>
                </c:pt>
                <c:pt idx="461">
                  <c:v>1.2442881433160624</c:v>
                </c:pt>
                <c:pt idx="462">
                  <c:v>1.2483937549470685</c:v>
                </c:pt>
                <c:pt idx="463">
                  <c:v>1.2525044689347058</c:v>
                </c:pt>
                <c:pt idx="464">
                  <c:v>1.2566202872324457</c:v>
                </c:pt>
                <c:pt idx="465">
                  <c:v>1.2607412118680816</c:v>
                </c:pt>
                <c:pt idx="466">
                  <c:v>1.2648672449441842</c:v>
                </c:pt>
                <c:pt idx="467">
                  <c:v>1.2689983886385467</c:v>
                </c:pt>
                <c:pt idx="468">
                  <c:v>1.2731346452046568</c:v>
                </c:pt>
                <c:pt idx="469">
                  <c:v>1.2772760169721651</c:v>
                </c:pt>
                <c:pt idx="470">
                  <c:v>1.2814225063473574</c:v>
                </c:pt>
                <c:pt idx="471">
                  <c:v>1.2855741158136356</c:v>
                </c:pt>
                <c:pt idx="472">
                  <c:v>1.2897308479320078</c:v>
                </c:pt>
                <c:pt idx="473">
                  <c:v>1.2938927053415794</c:v>
                </c:pt>
                <c:pt idx="474">
                  <c:v>1.2980596907600603</c:v>
                </c:pt>
                <c:pt idx="475">
                  <c:v>1.3022318069842622</c:v>
                </c:pt>
                <c:pt idx="476">
                  <c:v>1.3064090568906204</c:v>
                </c:pt>
                <c:pt idx="477">
                  <c:v>1.3105914434357102</c:v>
                </c:pt>
                <c:pt idx="478">
                  <c:v>1.3147789696567738</c:v>
                </c:pt>
                <c:pt idx="479">
                  <c:v>1.3189716386722565</c:v>
                </c:pt>
                <c:pt idx="480">
                  <c:v>1.3231694536823446</c:v>
                </c:pt>
                <c:pt idx="481">
                  <c:v>1.3273724179695154</c:v>
                </c:pt>
                <c:pt idx="482">
                  <c:v>1.3315805348990903</c:v>
                </c:pt>
                <c:pt idx="483">
                  <c:v>1.3357938079197951</c:v>
                </c:pt>
                <c:pt idx="484">
                  <c:v>1.3400122405643309</c:v>
                </c:pt>
                <c:pt idx="485">
                  <c:v>1.3442358364499511</c:v>
                </c:pt>
                <c:pt idx="486">
                  <c:v>1.3484645992790412</c:v>
                </c:pt>
                <c:pt idx="487">
                  <c:v>1.3526985328397161</c:v>
                </c:pt>
                <c:pt idx="488">
                  <c:v>1.3569376410064053</c:v>
                </c:pt>
                <c:pt idx="489">
                  <c:v>1.3611819277404806</c:v>
                </c:pt>
                <c:pt idx="490">
                  <c:v>1.3654313970908385</c:v>
                </c:pt>
                <c:pt idx="491">
                  <c:v>1.3696860531945556</c:v>
                </c:pt>
                <c:pt idx="492">
                  <c:v>1.3739459002774903</c:v>
                </c:pt>
                <c:pt idx="493">
                  <c:v>1.378210942654934</c:v>
                </c:pt>
                <c:pt idx="494">
                  <c:v>1.3824811847322525</c:v>
                </c:pt>
                <c:pt idx="495">
                  <c:v>1.3867566310055361</c:v>
                </c:pt>
                <c:pt idx="496">
                  <c:v>1.3910372860622635</c:v>
                </c:pt>
                <c:pt idx="497">
                  <c:v>1.3953231545819751</c:v>
                </c:pt>
                <c:pt idx="498">
                  <c:v>1.3996142413369372</c:v>
                </c:pt>
                <c:pt idx="499">
                  <c:v>1.4039105511928462</c:v>
                </c:pt>
                <c:pt idx="500">
                  <c:v>1.4082120891095073</c:v>
                </c:pt>
                <c:pt idx="501">
                  <c:v>1.4125188601415493</c:v>
                </c:pt>
                <c:pt idx="502">
                  <c:v>1.4168308694391272</c:v>
                </c:pt>
                <c:pt idx="503">
                  <c:v>1.4211481222486517</c:v>
                </c:pt>
                <c:pt idx="504">
                  <c:v>1.4254706239135144</c:v>
                </c:pt>
                <c:pt idx="505">
                  <c:v>1.4297983798748266</c:v>
                </c:pt>
                <c:pt idx="506">
                  <c:v>1.4341313956721666</c:v>
                </c:pt>
                <c:pt idx="507">
                  <c:v>1.4384696769443437</c:v>
                </c:pt>
                <c:pt idx="508">
                  <c:v>1.4428132294301512</c:v>
                </c:pt>
                <c:pt idx="509">
                  <c:v>1.4471620589691607</c:v>
                </c:pt>
                <c:pt idx="510">
                  <c:v>1.4515161715024913</c:v>
                </c:pt>
                <c:pt idx="511">
                  <c:v>1.4558755730736186</c:v>
                </c:pt>
                <c:pt idx="512">
                  <c:v>1.4602402698291672</c:v>
                </c:pt>
                <c:pt idx="513">
                  <c:v>1.4646102680197379</c:v>
                </c:pt>
                <c:pt idx="514">
                  <c:v>1.4689855740007263</c:v>
                </c:pt>
                <c:pt idx="515">
                  <c:v>1.473366194233158</c:v>
                </c:pt>
                <c:pt idx="516">
                  <c:v>1.4777521352845426</c:v>
                </c:pt>
                <c:pt idx="517">
                  <c:v>1.4821434038297152</c:v>
                </c:pt>
                <c:pt idx="518">
                  <c:v>1.4865400066517214</c:v>
                </c:pt>
                <c:pt idx="519">
                  <c:v>1.4909419506426815</c:v>
                </c:pt>
                <c:pt idx="520">
                  <c:v>1.4953492428046844</c:v>
                </c:pt>
                <c:pt idx="521">
                  <c:v>1.4997618902506877</c:v>
                </c:pt>
                <c:pt idx="522">
                  <c:v>1.5041799002054266</c:v>
                </c:pt>
                <c:pt idx="523">
                  <c:v>1.5086032800063394</c:v>
                </c:pt>
                <c:pt idx="524">
                  <c:v>1.5130320371044945</c:v>
                </c:pt>
                <c:pt idx="525">
                  <c:v>1.5174661790655419</c:v>
                </c:pt>
                <c:pt idx="526">
                  <c:v>1.5219057135706651</c:v>
                </c:pt>
                <c:pt idx="527">
                  <c:v>1.5263506484175566</c:v>
                </c:pt>
                <c:pt idx="528">
                  <c:v>1.5308009915213856</c:v>
                </c:pt>
                <c:pt idx="529">
                  <c:v>1.5352567509158079</c:v>
                </c:pt>
                <c:pt idx="530">
                  <c:v>1.5397179347539547</c:v>
                </c:pt>
                <c:pt idx="531">
                  <c:v>1.5441845513094612</c:v>
                </c:pt>
                <c:pt idx="532">
                  <c:v>1.548656608977492</c:v>
                </c:pt>
                <c:pt idx="533">
                  <c:v>1.553134116275787</c:v>
                </c:pt>
                <c:pt idx="534">
                  <c:v>1.5576170818457074</c:v>
                </c:pt>
                <c:pt idx="535">
                  <c:v>1.5621055144533256</c:v>
                </c:pt>
                <c:pt idx="536">
                  <c:v>1.5665994229904836</c:v>
                </c:pt>
                <c:pt idx="537">
                  <c:v>1.5710988164759048</c:v>
                </c:pt>
                <c:pt idx="538">
                  <c:v>1.5756037040562954</c:v>
                </c:pt>
                <c:pt idx="539">
                  <c:v>1.5801140950074759</c:v>
                </c:pt>
                <c:pt idx="540">
                  <c:v>1.5846299987355084</c:v>
                </c:pt>
                <c:pt idx="541">
                  <c:v>1.5891514247778606</c:v>
                </c:pt>
                <c:pt idx="542">
                  <c:v>1.5936783828045555</c:v>
                </c:pt>
                <c:pt idx="543">
                  <c:v>1.5982108826193684</c:v>
                </c:pt>
                <c:pt idx="544">
                  <c:v>1.6027489341610082</c:v>
                </c:pt>
                <c:pt idx="545">
                  <c:v>1.6072925475043434</c:v>
                </c:pt>
                <c:pt idx="546">
                  <c:v>1.6118417328616121</c:v>
                </c:pt>
                <c:pt idx="547">
                  <c:v>1.6163965005836713</c:v>
                </c:pt>
                <c:pt idx="548">
                  <c:v>1.6209568611612557</c:v>
                </c:pt>
                <c:pt idx="549">
                  <c:v>1.625522825226241</c:v>
                </c:pt>
                <c:pt idx="550">
                  <c:v>1.6300944035529423</c:v>
                </c:pt>
                <c:pt idx="551">
                  <c:v>1.6346716070594114</c:v>
                </c:pt>
                <c:pt idx="552">
                  <c:v>1.6392544468087622</c:v>
                </c:pt>
                <c:pt idx="553">
                  <c:v>1.6438429340105114</c:v>
                </c:pt>
                <c:pt idx="554">
                  <c:v>1.648437080021921</c:v>
                </c:pt>
                <c:pt idx="555">
                  <c:v>1.6530368963493867</c:v>
                </c:pt>
                <c:pt idx="556">
                  <c:v>1.6576423946498162</c:v>
                </c:pt>
                <c:pt idx="557">
                  <c:v>1.6622535867320392</c:v>
                </c:pt>
                <c:pt idx="558">
                  <c:v>1.6668704845582334</c:v>
                </c:pt>
                <c:pt idx="559">
                  <c:v>1.6714931002453683</c:v>
                </c:pt>
                <c:pt idx="560">
                  <c:v>1.6761214460666656</c:v>
                </c:pt>
                <c:pt idx="561">
                  <c:v>1.680755534453076</c:v>
                </c:pt>
                <c:pt idx="562">
                  <c:v>1.6853953779947866</c:v>
                </c:pt>
                <c:pt idx="563">
                  <c:v>1.6900409894427348</c:v>
                </c:pt>
                <c:pt idx="564">
                  <c:v>1.6946923817101407</c:v>
                </c:pt>
                <c:pt idx="565">
                  <c:v>1.699349567874076</c:v>
                </c:pt>
                <c:pt idx="566">
                  <c:v>1.704012561177034</c:v>
                </c:pt>
                <c:pt idx="567">
                  <c:v>1.708681375028527</c:v>
                </c:pt>
                <c:pt idx="568">
                  <c:v>1.7133560230067115</c:v>
                </c:pt>
                <c:pt idx="569">
                  <c:v>1.7180365188600228</c:v>
                </c:pt>
                <c:pt idx="570">
                  <c:v>1.7227228765088309</c:v>
                </c:pt>
                <c:pt idx="571">
                  <c:v>1.7274151100471375</c:v>
                </c:pt>
                <c:pt idx="572">
                  <c:v>1.732113233744266</c:v>
                </c:pt>
                <c:pt idx="573">
                  <c:v>1.7368172620465931</c:v>
                </c:pt>
                <c:pt idx="574">
                  <c:v>1.7415272095792986</c:v>
                </c:pt>
                <c:pt idx="575">
                  <c:v>1.7462430911481372</c:v>
                </c:pt>
                <c:pt idx="576">
                  <c:v>1.7509649217412266</c:v>
                </c:pt>
                <c:pt idx="577">
                  <c:v>1.7556927165308807</c:v>
                </c:pt>
                <c:pt idx="578">
                  <c:v>1.7604264908754297</c:v>
                </c:pt>
                <c:pt idx="579">
                  <c:v>1.7651662603211076</c:v>
                </c:pt>
                <c:pt idx="580">
                  <c:v>1.7699120406039313</c:v>
                </c:pt>
                <c:pt idx="581">
                  <c:v>1.7746638476516166</c:v>
                </c:pt>
                <c:pt idx="582">
                  <c:v>1.7794216975855233</c:v>
                </c:pt>
                <c:pt idx="583">
                  <c:v>1.7841856067226238</c:v>
                </c:pt>
                <c:pt idx="584">
                  <c:v>1.7889555915774857</c:v>
                </c:pt>
                <c:pt idx="585">
                  <c:v>1.7937316688642992</c:v>
                </c:pt>
                <c:pt idx="586">
                  <c:v>1.7985138554989213</c:v>
                </c:pt>
                <c:pt idx="587">
                  <c:v>1.8033021686009525</c:v>
                </c:pt>
                <c:pt idx="588">
                  <c:v>1.8080966254958244</c:v>
                </c:pt>
                <c:pt idx="589">
                  <c:v>1.8128972437169484</c:v>
                </c:pt>
                <c:pt idx="590">
                  <c:v>1.8177040410078544</c:v>
                </c:pt>
                <c:pt idx="591">
                  <c:v>1.8225170353243938</c:v>
                </c:pt>
                <c:pt idx="592">
                  <c:v>1.8273362448369388</c:v>
                </c:pt>
                <c:pt idx="593">
                  <c:v>1.8321616879326403</c:v>
                </c:pt>
                <c:pt idx="594">
                  <c:v>1.8369933832176972</c:v>
                </c:pt>
                <c:pt idx="595">
                  <c:v>1.8418313495196696</c:v>
                </c:pt>
                <c:pt idx="596">
                  <c:v>1.8466756058898082</c:v>
                </c:pt>
                <c:pt idx="597">
                  <c:v>1.8515261716054305</c:v>
                </c:pt>
                <c:pt idx="598">
                  <c:v>1.856383066172318</c:v>
                </c:pt>
                <c:pt idx="599">
                  <c:v>1.8612463093271552</c:v>
                </c:pt>
                <c:pt idx="600">
                  <c:v>1.8661159210399945</c:v>
                </c:pt>
                <c:pt idx="601">
                  <c:v>1.8709919215167581</c:v>
                </c:pt>
                <c:pt idx="602">
                  <c:v>1.8758743312017745</c:v>
                </c:pt>
                <c:pt idx="603">
                  <c:v>1.8807631707803478</c:v>
                </c:pt>
                <c:pt idx="604">
                  <c:v>1.8856584611813667</c:v>
                </c:pt>
                <c:pt idx="605">
                  <c:v>1.8905602235799401</c:v>
                </c:pt>
                <c:pt idx="606">
                  <c:v>1.8954684794000842</c:v>
                </c:pt>
                <c:pt idx="607">
                  <c:v>1.9003832503174327</c:v>
                </c:pt>
                <c:pt idx="608">
                  <c:v>1.9053045582619892</c:v>
                </c:pt>
                <c:pt idx="609">
                  <c:v>1.9102324254209244</c:v>
                </c:pt>
                <c:pt idx="610">
                  <c:v>1.9151668742413994</c:v>
                </c:pt>
                <c:pt idx="611">
                  <c:v>1.9201079274334418</c:v>
                </c:pt>
                <c:pt idx="612">
                  <c:v>1.9250556079728491</c:v>
                </c:pt>
                <c:pt idx="613">
                  <c:v>1.9300099391041496</c:v>
                </c:pt>
                <c:pt idx="614">
                  <c:v>1.9349709443435841</c:v>
                </c:pt>
                <c:pt idx="615">
                  <c:v>1.9399386474821505</c:v>
                </c:pt>
                <c:pt idx="616">
                  <c:v>1.9449130725886692</c:v>
                </c:pt>
                <c:pt idx="617">
                  <c:v>1.9498942440129234</c:v>
                </c:pt>
                <c:pt idx="618">
                  <c:v>1.9548821863887982</c:v>
                </c:pt>
                <c:pt idx="619">
                  <c:v>1.9598769246375187</c:v>
                </c:pt>
                <c:pt idx="620">
                  <c:v>1.9648784839708828</c:v>
                </c:pt>
                <c:pt idx="621">
                  <c:v>1.9698868898945807</c:v>
                </c:pt>
                <c:pt idx="622">
                  <c:v>1.9749021682115326</c:v>
                </c:pt>
                <c:pt idx="623">
                  <c:v>1.9799243450252983</c:v>
                </c:pt>
                <c:pt idx="624">
                  <c:v>1.9849534467435106</c:v>
                </c:pt>
                <c:pt idx="625">
                  <c:v>1.9899895000813899</c:v>
                </c:pt>
                <c:pt idx="626">
                  <c:v>1.9950325320652667</c:v>
                </c:pt>
                <c:pt idx="627">
                  <c:v>2.0000825700362062</c:v>
                </c:pt>
                <c:pt idx="628">
                  <c:v>2.0051396416536393</c:v>
                </c:pt>
                <c:pt idx="629">
                  <c:v>2.010203774899078</c:v>
                </c:pt>
                <c:pt idx="630">
                  <c:v>2.0152749980798665</c:v>
                </c:pt>
                <c:pt idx="631">
                  <c:v>2.0203533398330022</c:v>
                </c:pt>
                <c:pt idx="632">
                  <c:v>2.0254388291289889</c:v>
                </c:pt>
                <c:pt idx="633">
                  <c:v>2.030531495275782</c:v>
                </c:pt>
                <c:pt idx="634">
                  <c:v>2.0356313679227611</c:v>
                </c:pt>
                <c:pt idx="635">
                  <c:v>2.0407384770647692</c:v>
                </c:pt>
                <c:pt idx="636">
                  <c:v>2.0458528530462239</c:v>
                </c:pt>
                <c:pt idx="637">
                  <c:v>2.0509745265652701</c:v>
                </c:pt>
                <c:pt idx="638">
                  <c:v>2.0561035286780158</c:v>
                </c:pt>
                <c:pt idx="639">
                  <c:v>2.0612398908028129</c:v>
                </c:pt>
                <c:pt idx="640">
                  <c:v>2.0663836447246107</c:v>
                </c:pt>
                <c:pt idx="641">
                  <c:v>2.0715348225993715</c:v>
                </c:pt>
                <c:pt idx="642">
                  <c:v>2.0766934569585596</c:v>
                </c:pt>
                <c:pt idx="643">
                  <c:v>2.0818595807136866</c:v>
                </c:pt>
                <c:pt idx="644">
                  <c:v>2.0870332271609331</c:v>
                </c:pt>
                <c:pt idx="645">
                  <c:v>2.0922144299858401</c:v>
                </c:pt>
                <c:pt idx="646">
                  <c:v>2.0974032232680688</c:v>
                </c:pt>
                <c:pt idx="647">
                  <c:v>2.1025996414862353</c:v>
                </c:pt>
                <c:pt idx="648">
                  <c:v>2.1078037195228174</c:v>
                </c:pt>
                <c:pt idx="649">
                  <c:v>2.1130154926691302</c:v>
                </c:pt>
                <c:pt idx="650">
                  <c:v>2.1182349966303984</c:v>
                </c:pt>
                <c:pt idx="651">
                  <c:v>2.123462267530885</c:v>
                </c:pt>
                <c:pt idx="652">
                  <c:v>2.1286973419191066</c:v>
                </c:pt>
                <c:pt idx="653">
                  <c:v>2.1339402567731276</c:v>
                </c:pt>
                <c:pt idx="654">
                  <c:v>2.1391910495059485</c:v>
                </c:pt>
                <c:pt idx="655">
                  <c:v>2.1444497579709578</c:v>
                </c:pt>
                <c:pt idx="656">
                  <c:v>2.1497164204674868</c:v>
                </c:pt>
                <c:pt idx="657">
                  <c:v>2.1549910757464361</c:v>
                </c:pt>
                <c:pt idx="658">
                  <c:v>2.1602737630160078</c:v>
                </c:pt>
                <c:pt idx="659">
                  <c:v>2.1655645219475068</c:v>
                </c:pt>
                <c:pt idx="660">
                  <c:v>2.1708633926812539</c:v>
                </c:pt>
                <c:pt idx="661">
                  <c:v>2.1761704158325821</c:v>
                </c:pt>
                <c:pt idx="662">
                  <c:v>2.181485632497921</c:v>
                </c:pt>
                <c:pt idx="663">
                  <c:v>2.1868090842609913</c:v>
                </c:pt>
                <c:pt idx="664">
                  <c:v>2.1921408131990958</c:v>
                </c:pt>
                <c:pt idx="665">
                  <c:v>2.1974808618895003</c:v>
                </c:pt>
                <c:pt idx="666">
                  <c:v>2.202829273415932</c:v>
                </c:pt>
                <c:pt idx="667">
                  <c:v>2.208186091375163</c:v>
                </c:pt>
                <c:pt idx="668">
                  <c:v>2.2135513598837271</c:v>
                </c:pt>
                <c:pt idx="669">
                  <c:v>2.2189251235847141</c:v>
                </c:pt>
                <c:pt idx="670">
                  <c:v>2.2243074276546979</c:v>
                </c:pt>
                <c:pt idx="671">
                  <c:v>2.2296983178107657</c:v>
                </c:pt>
                <c:pt idx="672">
                  <c:v>2.2350978403176689</c:v>
                </c:pt>
                <c:pt idx="673">
                  <c:v>2.2405060419950757</c:v>
                </c:pt>
                <c:pt idx="674">
                  <c:v>2.2459229702249686</c:v>
                </c:pt>
                <c:pt idx="675">
                  <c:v>2.2513486729591419</c:v>
                </c:pt>
                <c:pt idx="676">
                  <c:v>2.2567831987268216</c:v>
                </c:pt>
                <c:pt idx="677">
                  <c:v>2.2622265966424311</c:v>
                </c:pt>
                <c:pt idx="678">
                  <c:v>2.267678916413471</c:v>
                </c:pt>
                <c:pt idx="679">
                  <c:v>2.273140208348527</c:v>
                </c:pt>
                <c:pt idx="680">
                  <c:v>2.278610523365423</c:v>
                </c:pt>
                <c:pt idx="681">
                  <c:v>2.2840899129995038</c:v>
                </c:pt>
                <c:pt idx="682">
                  <c:v>2.2895784294120554</c:v>
                </c:pt>
                <c:pt idx="683">
                  <c:v>2.295076125398869</c:v>
                </c:pt>
                <c:pt idx="684">
                  <c:v>2.3005830543989623</c:v>
                </c:pt>
                <c:pt idx="685">
                  <c:v>2.3060992705034091</c:v>
                </c:pt>
                <c:pt idx="686">
                  <c:v>2.3116248284643817</c:v>
                </c:pt>
                <c:pt idx="687">
                  <c:v>2.3171597837042772</c:v>
                </c:pt>
                <c:pt idx="688">
                  <c:v>2.3227041923250633</c:v>
                </c:pt>
                <c:pt idx="689">
                  <c:v>2.3282581111177354</c:v>
                </c:pt>
                <c:pt idx="690">
                  <c:v>2.3338215975719656</c:v>
                </c:pt>
                <c:pt idx="691">
                  <c:v>2.3393947098859065</c:v>
                </c:pt>
                <c:pt idx="692">
                  <c:v>2.3449775069761696</c:v>
                </c:pt>
                <c:pt idx="693">
                  <c:v>2.3505700484879672</c:v>
                </c:pt>
                <c:pt idx="694">
                  <c:v>2.3561723948054496</c:v>
                </c:pt>
                <c:pt idx="695">
                  <c:v>2.3617846070621988</c:v>
                </c:pt>
                <c:pt idx="696">
                  <c:v>2.3674067471519296</c:v>
                </c:pt>
                <c:pt idx="697">
                  <c:v>2.3730388777393592</c:v>
                </c:pt>
                <c:pt idx="698">
                  <c:v>2.3786810622712826</c:v>
                </c:pt>
                <c:pt idx="699">
                  <c:v>2.3843333649878389</c:v>
                </c:pt>
                <c:pt idx="700">
                  <c:v>2.3899958509339663</c:v>
                </c:pt>
                <c:pt idx="701">
                  <c:v>2.3956685859710887</c:v>
                </c:pt>
                <c:pt idx="702">
                  <c:v>2.4013516367889824</c:v>
                </c:pt>
                <c:pt idx="703">
                  <c:v>2.4070450709178717</c:v>
                </c:pt>
                <c:pt idx="704">
                  <c:v>2.4127489567407361</c:v>
                </c:pt>
                <c:pt idx="705">
                  <c:v>2.4184633635058366</c:v>
                </c:pt>
                <c:pt idx="706">
                  <c:v>2.4241883613394859</c:v>
                </c:pt>
                <c:pt idx="707">
                  <c:v>2.429924021259021</c:v>
                </c:pt>
                <c:pt idx="708">
                  <c:v>2.4356704151860398</c:v>
                </c:pt>
                <c:pt idx="709">
                  <c:v>2.4414276159598667</c:v>
                </c:pt>
                <c:pt idx="710">
                  <c:v>2.4471956973512596</c:v>
                </c:pt>
                <c:pt idx="711">
                  <c:v>2.4529747340763919</c:v>
                </c:pt>
                <c:pt idx="712">
                  <c:v>2.4587648018110539</c:v>
                </c:pt>
                <c:pt idx="713">
                  <c:v>2.4645659772051647</c:v>
                </c:pt>
                <c:pt idx="714">
                  <c:v>2.4703783378975133</c:v>
                </c:pt>
                <c:pt idx="715">
                  <c:v>2.4762019625307947</c:v>
                </c:pt>
                <c:pt idx="716">
                  <c:v>2.482036930766931</c:v>
                </c:pt>
                <c:pt idx="717">
                  <c:v>2.4878833233026558</c:v>
                </c:pt>
                <c:pt idx="718">
                  <c:v>2.4937412218854309</c:v>
                </c:pt>
                <c:pt idx="719">
                  <c:v>2.4996107093296205</c:v>
                </c:pt>
                <c:pt idx="720">
                  <c:v>2.5054918695330124</c:v>
                </c:pt>
                <c:pt idx="721">
                  <c:v>2.5113847874936188</c:v>
                </c:pt>
                <c:pt idx="722">
                  <c:v>2.5172895493268279</c:v>
                </c:pt>
                <c:pt idx="723">
                  <c:v>2.5232062422828641</c:v>
                </c:pt>
                <c:pt idx="724">
                  <c:v>2.5291349547645874</c:v>
                </c:pt>
                <c:pt idx="725">
                  <c:v>2.5350757763456526</c:v>
                </c:pt>
                <c:pt idx="726">
                  <c:v>2.5410287977889925</c:v>
                </c:pt>
                <c:pt idx="727">
                  <c:v>2.5469941110656831</c:v>
                </c:pt>
                <c:pt idx="728">
                  <c:v>2.5529718093741711</c:v>
                </c:pt>
                <c:pt idx="729">
                  <c:v>2.5589619871598721</c:v>
                </c:pt>
                <c:pt idx="730">
                  <c:v>2.5649647401351605</c:v>
                </c:pt>
                <c:pt idx="731">
                  <c:v>2.5709801652997548</c:v>
                </c:pt>
                <c:pt idx="732">
                  <c:v>2.5770083609614876</c:v>
                </c:pt>
                <c:pt idx="733">
                  <c:v>2.583049426757527</c:v>
                </c:pt>
                <c:pt idx="734">
                  <c:v>2.5891034636759809</c:v>
                </c:pt>
                <c:pt idx="735">
                  <c:v>2.5951705740779594</c:v>
                </c:pt>
                <c:pt idx="736">
                  <c:v>2.6012508617200587</c:v>
                </c:pt>
                <c:pt idx="737">
                  <c:v>2.6073444317773316</c:v>
                </c:pt>
                <c:pt idx="738">
                  <c:v>2.6134513908666879</c:v>
                </c:pt>
                <c:pt idx="739">
                  <c:v>2.61957184707079</c:v>
                </c:pt>
                <c:pt idx="740">
                  <c:v>2.6257059099624298</c:v>
                </c:pt>
                <c:pt idx="741">
                  <c:v>2.6318536906294026</c:v>
                </c:pt>
                <c:pt idx="742">
                  <c:v>2.6380153016999066</c:v>
                </c:pt>
                <c:pt idx="743">
                  <c:v>2.6441908573684394</c:v>
                </c:pt>
                <c:pt idx="744">
                  <c:v>2.6503804734222531</c:v>
                </c:pt>
                <c:pt idx="745">
                  <c:v>2.6565842672683559</c:v>
                </c:pt>
                <c:pt idx="746">
                  <c:v>2.6628023579610645</c:v>
                </c:pt>
                <c:pt idx="747">
                  <c:v>2.669034866230148</c:v>
                </c:pt>
                <c:pt idx="748">
                  <c:v>2.6752819145095601</c:v>
                </c:pt>
                <c:pt idx="749">
                  <c:v>2.6815436269667647</c:v>
                </c:pt>
                <c:pt idx="750">
                  <c:v>2.6878201295327031</c:v>
                </c:pt>
                <c:pt idx="751">
                  <c:v>2.6941115499323853</c:v>
                </c:pt>
                <c:pt idx="752">
                  <c:v>2.7004180177161397</c:v>
                </c:pt>
                <c:pt idx="753">
                  <c:v>2.7067396642915296</c:v>
                </c:pt>
                <c:pt idx="754">
                  <c:v>2.7130766229559615</c:v>
                </c:pt>
                <c:pt idx="755">
                  <c:v>2.7194290289299845</c:v>
                </c:pt>
                <c:pt idx="756">
                  <c:v>2.7257970193913454</c:v>
                </c:pt>
                <c:pt idx="757">
                  <c:v>2.732180733509737</c:v>
                </c:pt>
                <c:pt idx="758">
                  <c:v>2.7385803124823491</c:v>
                </c:pt>
                <c:pt idx="759">
                  <c:v>2.7449958995701893</c:v>
                </c:pt>
                <c:pt idx="760">
                  <c:v>2.7514276401351698</c:v>
                </c:pt>
                <c:pt idx="761">
                  <c:v>2.7578756816780858</c:v>
                </c:pt>
                <c:pt idx="762">
                  <c:v>2.7643401738773656</c:v>
                </c:pt>
                <c:pt idx="763">
                  <c:v>2.7708212686287341</c:v>
                </c:pt>
                <c:pt idx="764">
                  <c:v>2.777319120085743</c:v>
                </c:pt>
                <c:pt idx="765">
                  <c:v>2.7838338847012274</c:v>
                </c:pt>
                <c:pt idx="766">
                  <c:v>2.7903657212696817</c:v>
                </c:pt>
                <c:pt idx="767">
                  <c:v>2.796914790970614</c:v>
                </c:pt>
                <c:pt idx="768">
                  <c:v>2.8034812574128889</c:v>
                </c:pt>
                <c:pt idx="769">
                  <c:v>2.8100652866800671</c:v>
                </c:pt>
                <c:pt idx="770">
                  <c:v>2.8166670473768076</c:v>
                </c:pt>
                <c:pt idx="771">
                  <c:v>2.8232867106763364</c:v>
                </c:pt>
                <c:pt idx="772">
                  <c:v>2.8299244503690124</c:v>
                </c:pt>
                <c:pt idx="773">
                  <c:v>2.8365804429120214</c:v>
                </c:pt>
                <c:pt idx="774">
                  <c:v>2.8432548674802383</c:v>
                </c:pt>
                <c:pt idx="775">
                  <c:v>2.8499479060182957</c:v>
                </c:pt>
                <c:pt idx="776">
                  <c:v>2.8566597432938514</c:v>
                </c:pt>
                <c:pt idx="777">
                  <c:v>2.863390566952146</c:v>
                </c:pt>
                <c:pt idx="778">
                  <c:v>2.8701405675718505</c:v>
                </c:pt>
                <c:pt idx="779">
                  <c:v>2.8769099387222448</c:v>
                </c:pt>
                <c:pt idx="780">
                  <c:v>2.8836988770217773</c:v>
                </c:pt>
                <c:pt idx="781">
                  <c:v>2.8905075821980279</c:v>
                </c:pt>
                <c:pt idx="782">
                  <c:v>2.8973362571491443</c:v>
                </c:pt>
                <c:pt idx="783">
                  <c:v>2.90418510800674</c:v>
                </c:pt>
                <c:pt idx="784">
                  <c:v>2.91105434420037</c:v>
                </c:pt>
                <c:pt idx="785">
                  <c:v>2.9179441785235616</c:v>
                </c:pt>
                <c:pt idx="786">
                  <c:v>2.9248548272014925</c:v>
                </c:pt>
                <c:pt idx="787">
                  <c:v>2.9317865099603284</c:v>
                </c:pt>
                <c:pt idx="788">
                  <c:v>2.9387394500983239</c:v>
                </c:pt>
                <c:pt idx="789">
                  <c:v>2.9457138745586473</c:v>
                </c:pt>
                <c:pt idx="790">
                  <c:v>2.9527100140040989</c:v>
                </c:pt>
                <c:pt idx="791">
                  <c:v>2.9597281028936697</c:v>
                </c:pt>
                <c:pt idx="792">
                  <c:v>2.9667683795610627</c:v>
                </c:pt>
                <c:pt idx="793">
                  <c:v>2.973831086295228</c:v>
                </c:pt>
                <c:pt idx="794">
                  <c:v>2.9809164694229353</c:v>
                </c:pt>
                <c:pt idx="795">
                  <c:v>2.9880247793934935</c:v>
                </c:pt>
                <c:pt idx="796">
                  <c:v>2.9951562708656563</c:v>
                </c:pt>
                <c:pt idx="797">
                  <c:v>3.0023112027967942</c:v>
                </c:pt>
                <c:pt idx="798">
                  <c:v>3.0094898385343729</c:v>
                </c:pt>
                <c:pt idx="799">
                  <c:v>3.0166924459098716</c:v>
                </c:pt>
                <c:pt idx="800">
                  <c:v>3.0239192973351443</c:v>
                </c:pt>
                <c:pt idx="801">
                  <c:v>3.0311706699013619</c:v>
                </c:pt>
                <c:pt idx="802">
                  <c:v>3.0384468454805753</c:v>
                </c:pt>
                <c:pt idx="803">
                  <c:v>3.0457481108299964</c:v>
                </c:pt>
                <c:pt idx="804">
                  <c:v>3.0530747576991173</c:v>
                </c:pt>
                <c:pt idx="805">
                  <c:v>3.0604270829396794</c:v>
                </c:pt>
                <c:pt idx="806">
                  <c:v>3.0678053886186727</c:v>
                </c:pt>
                <c:pt idx="807">
                  <c:v>3.0752099821344046</c:v>
                </c:pt>
                <c:pt idx="808">
                  <c:v>3.0826411763357644</c:v>
                </c:pt>
                <c:pt idx="809">
                  <c:v>3.0900992896447752</c:v>
                </c:pt>
                <c:pt idx="810">
                  <c:v>3.0975846461825576</c:v>
                </c:pt>
                <c:pt idx="811">
                  <c:v>3.1050975758987911</c:v>
                </c:pt>
                <c:pt idx="812">
                  <c:v>3.1126384147048363</c:v>
                </c:pt>
                <c:pt idx="813">
                  <c:v>3.1202075046105673</c:v>
                </c:pt>
                <c:pt idx="814">
                  <c:v>3.1278051938651368</c:v>
                </c:pt>
                <c:pt idx="815">
                  <c:v>3.1354318371017031</c:v>
                </c:pt>
                <c:pt idx="816">
                  <c:v>3.1430877954863359</c:v>
                </c:pt>
                <c:pt idx="817">
                  <c:v>3.1507734368711953</c:v>
                </c:pt>
                <c:pt idx="818">
                  <c:v>3.1584891359521627</c:v>
                </c:pt>
                <c:pt idx="819">
                  <c:v>3.16623527443104</c:v>
                </c:pt>
                <c:pt idx="820">
                  <c:v>3.174012241182528</c:v>
                </c:pt>
                <c:pt idx="821">
                  <c:v>3.1818204324260897</c:v>
                </c:pt>
                <c:pt idx="822">
                  <c:v>3.1896602519029247</c:v>
                </c:pt>
                <c:pt idx="823">
                  <c:v>3.1975321110582069</c:v>
                </c:pt>
                <c:pt idx="824">
                  <c:v>3.2054364292287696</c:v>
                </c:pt>
                <c:pt idx="825">
                  <c:v>3.2133736338364596</c:v>
                </c:pt>
                <c:pt idx="826">
                  <c:v>3.2213441605873179</c:v>
                </c:pt>
                <c:pt idx="827">
                  <c:v>3.2293484536768688</c:v>
                </c:pt>
                <c:pt idx="828">
                  <c:v>3.2373869660016501</c:v>
                </c:pt>
                <c:pt idx="829">
                  <c:v>3.2454601593772883</c:v>
                </c:pt>
                <c:pt idx="830">
                  <c:v>3.2535685047633232</c:v>
                </c:pt>
                <c:pt idx="831">
                  <c:v>3.2617124824950539</c:v>
                </c:pt>
                <c:pt idx="832">
                  <c:v>3.2698925825226088</c:v>
                </c:pt>
                <c:pt idx="833">
                  <c:v>3.2781093046576188</c:v>
                </c:pt>
                <c:pt idx="834">
                  <c:v>3.2863631588276667</c:v>
                </c:pt>
                <c:pt idx="835">
                  <c:v>3.2946546653388697</c:v>
                </c:pt>
                <c:pt idx="836">
                  <c:v>3.3029843551469069</c:v>
                </c:pt>
                <c:pt idx="837">
                  <c:v>3.3113527701367893</c:v>
                </c:pt>
                <c:pt idx="838">
                  <c:v>3.3197604634117162</c:v>
                </c:pt>
                <c:pt idx="839">
                  <c:v>3.3282079995913909</c:v>
                </c:pt>
                <c:pt idx="840">
                  <c:v>3.3366959551201463</c:v>
                </c:pt>
                <c:pt idx="841">
                  <c:v>3.3452249185852669</c:v>
                </c:pt>
                <c:pt idx="842">
                  <c:v>3.3537954910459229</c:v>
                </c:pt>
                <c:pt idx="843">
                  <c:v>3.3624082863731228</c:v>
                </c:pt>
                <c:pt idx="844">
                  <c:v>3.3710639316011433</c:v>
                </c:pt>
                <c:pt idx="845">
                  <c:v>3.3797630672908876</c:v>
                </c:pt>
                <c:pt idx="846">
                  <c:v>3.3885063479056554</c:v>
                </c:pt>
                <c:pt idx="847">
                  <c:v>3.3972944421998483</c:v>
                </c:pt>
                <c:pt idx="848">
                  <c:v>3.406128033621119</c:v>
                </c:pt>
                <c:pt idx="849">
                  <c:v>3.4150078207265326</c:v>
                </c:pt>
                <c:pt idx="850">
                  <c:v>3.4239345176133389</c:v>
                </c:pt>
                <c:pt idx="851">
                  <c:v>3.4329088543649333</c:v>
                </c:pt>
                <c:pt idx="852">
                  <c:v>3.4419315775126971</c:v>
                </c:pt>
                <c:pt idx="853">
                  <c:v>3.4510034505143099</c:v>
                </c:pt>
                <c:pt idx="854">
                  <c:v>3.4601252542493697</c:v>
                </c:pt>
                <c:pt idx="855">
                  <c:v>3.4692977875329154</c:v>
                </c:pt>
                <c:pt idx="856">
                  <c:v>3.4785218676477712</c:v>
                </c:pt>
                <c:pt idx="857">
                  <c:v>3.4877983308963945</c:v>
                </c:pt>
                <c:pt idx="858">
                  <c:v>3.4971280331732366</c:v>
                </c:pt>
                <c:pt idx="859">
                  <c:v>3.5065118505583825</c:v>
                </c:pt>
                <c:pt idx="860">
                  <c:v>3.5159506799335305</c:v>
                </c:pt>
                <c:pt idx="861">
                  <c:v>3.5254454396212465</c:v>
                </c:pt>
                <c:pt idx="862">
                  <c:v>3.5349970700485636</c:v>
                </c:pt>
                <c:pt idx="863">
                  <c:v>3.5446065344360869</c:v>
                </c:pt>
                <c:pt idx="864">
                  <c:v>3.5542748195136715</c:v>
                </c:pt>
                <c:pt idx="865">
                  <c:v>3.5640029362640235</c:v>
                </c:pt>
                <c:pt idx="866">
                  <c:v>3.5737919206954238</c:v>
                </c:pt>
                <c:pt idx="867">
                  <c:v>3.5836428346450018</c:v>
                </c:pt>
                <c:pt idx="868">
                  <c:v>3.5935567666140038</c:v>
                </c:pt>
                <c:pt idx="869">
                  <c:v>3.6035348326365404</c:v>
                </c:pt>
                <c:pt idx="870">
                  <c:v>3.6135781771834612</c:v>
                </c:pt>
                <c:pt idx="871">
                  <c:v>3.6236879741030514</c:v>
                </c:pt>
                <c:pt idx="872">
                  <c:v>3.6338654276003259</c:v>
                </c:pt>
                <c:pt idx="873">
                  <c:v>3.6441117732568267</c:v>
                </c:pt>
                <c:pt idx="874">
                  <c:v>3.6544282790929814</c:v>
                </c:pt>
                <c:pt idx="875">
                  <c:v>3.6648162466750387</c:v>
                </c:pt>
                <c:pt idx="876">
                  <c:v>3.6752770122689618</c:v>
                </c:pt>
                <c:pt idx="877">
                  <c:v>3.6858119480435105</c:v>
                </c:pt>
                <c:pt idx="878">
                  <c:v>3.6964224633252227</c:v>
                </c:pt>
                <c:pt idx="879">
                  <c:v>3.70711000590775</c:v>
                </c:pt>
                <c:pt idx="880">
                  <c:v>3.7178760634185752</c:v>
                </c:pt>
                <c:pt idx="881">
                  <c:v>3.7287221647459776</c:v>
                </c:pt>
                <c:pt idx="882">
                  <c:v>3.7396498815295387</c:v>
                </c:pt>
                <c:pt idx="883">
                  <c:v>3.7506608297174888</c:v>
                </c:pt>
                <c:pt idx="884">
                  <c:v>3.7617566711945694</c:v>
                </c:pt>
                <c:pt idx="885">
                  <c:v>3.7729391154841734</c:v>
                </c:pt>
                <c:pt idx="886">
                  <c:v>3.7842099215288898</c:v>
                </c:pt>
                <c:pt idx="887">
                  <c:v>3.7955708995537187</c:v>
                </c:pt>
                <c:pt idx="888">
                  <c:v>3.807023913016633</c:v>
                </c:pt>
                <c:pt idx="889">
                  <c:v>3.8185708806513365</c:v>
                </c:pt>
                <c:pt idx="890">
                  <c:v>3.8302137786074764</c:v>
                </c:pt>
                <c:pt idx="891">
                  <c:v>3.8419546426939135</c:v>
                </c:pt>
                <c:pt idx="892">
                  <c:v>3.8537955707309268</c:v>
                </c:pt>
                <c:pt idx="893">
                  <c:v>3.8657387250178163</c:v>
                </c:pt>
                <c:pt idx="894">
                  <c:v>3.8777863349225838</c:v>
                </c:pt>
                <c:pt idx="895">
                  <c:v>3.8899406996010186</c:v>
                </c:pt>
                <c:pt idx="896">
                  <c:v>3.9022041908529386</c:v>
                </c:pt>
                <c:pt idx="897">
                  <c:v>3.9145792561238397</c:v>
                </c:pt>
                <c:pt idx="898">
                  <c:v>3.927068421660953</c:v>
                </c:pt>
                <c:pt idx="899">
                  <c:v>3.9396742958331079</c:v>
                </c:pt>
                <c:pt idx="900">
                  <c:v>3.9523995726247558</c:v>
                </c:pt>
                <c:pt idx="901">
                  <c:v>3.9652470353149929</c:v>
                </c:pt>
                <c:pt idx="902">
                  <c:v>3.9782195603534873</c:v>
                </c:pt>
                <c:pt idx="903">
                  <c:v>3.9913201214458445</c:v>
                </c:pt>
                <c:pt idx="904">
                  <c:v>4.004551793862106</c:v>
                </c:pt>
                <c:pt idx="905">
                  <c:v>4.0179177589829749</c:v>
                </c:pt>
                <c:pt idx="906">
                  <c:v>4.0314213090995663</c:v>
                </c:pt>
                <c:pt idx="907">
                  <c:v>4.0450658524836207</c:v>
                </c:pt>
                <c:pt idx="908">
                  <c:v>4.058854918746623</c:v>
                </c:pt>
                <c:pt idx="909">
                  <c:v>4.0727921645074563</c:v>
                </c:pt>
                <c:pt idx="910">
                  <c:v>4.0868813793901158</c:v>
                </c:pt>
                <c:pt idx="911">
                  <c:v>4.1011264923744557</c:v>
                </c:pt>
                <c:pt idx="912">
                  <c:v>4.1155315785251307</c:v>
                </c:pt>
                <c:pt idx="913">
                  <c:v>4.1301008661256038</c:v>
                </c:pt>
                <c:pt idx="914">
                  <c:v>4.1448387442468322</c:v>
                </c:pt>
                <c:pt idx="915">
                  <c:v>4.1597497707822466</c:v>
                </c:pt>
                <c:pt idx="916">
                  <c:v>4.1748386809837932</c:v>
                </c:pt>
                <c:pt idx="917">
                  <c:v>4.1901103965365447</c:v>
                </c:pt>
                <c:pt idx="918">
                  <c:v>4.2055700352128325</c:v>
                </c:pt>
                <c:pt idx="919">
                  <c:v>4.2212229211504697</c:v>
                </c:pt>
                <c:pt idx="920">
                  <c:v>4.2370745958036293</c:v>
                </c:pt>
                <c:pt idx="921">
                  <c:v>4.253130829619411</c:v>
                </c:pt>
                <c:pt idx="922">
                  <c:v>4.2693976344981337</c:v>
                </c:pt>
                <c:pt idx="923">
                  <c:v>4.2858812771005219</c:v>
                </c:pt>
                <c:pt idx="924">
                  <c:v>4.3025882930713966</c:v>
                </c:pt>
                <c:pt idx="925">
                  <c:v>4.3195255022558046</c:v>
                </c:pt>
                <c:pt idx="926">
                  <c:v>4.3367000249911927</c:v>
                </c:pt>
                <c:pt idx="927">
                  <c:v>4.3541192995672171</c:v>
                </c:pt>
                <c:pt idx="928">
                  <c:v>4.3717911009543826</c:v>
                </c:pt>
                <c:pt idx="929">
                  <c:v>4.3897235609124374</c:v>
                </c:pt>
                <c:pt idx="930">
                  <c:v>4.4079251896014977</c:v>
                </c:pt>
                <c:pt idx="931">
                  <c:v>4.4264048988311666</c:v>
                </c:pt>
                <c:pt idx="932">
                  <c:v>4.4451720270977049</c:v>
                </c:pt>
                <c:pt idx="933">
                  <c:v>4.4642363665751885</c:v>
                </c:pt>
                <c:pt idx="934">
                  <c:v>4.4836081922448985</c:v>
                </c:pt>
                <c:pt idx="935">
                  <c:v>4.5032982933675072</c:v>
                </c:pt>
                <c:pt idx="936">
                  <c:v>4.5233180075257984</c:v>
                </c:pt>
                <c:pt idx="937">
                  <c:v>4.5436792574916236</c:v>
                </c:pt>
                <c:pt idx="938">
                  <c:v>4.5643945912003785</c:v>
                </c:pt>
                <c:pt idx="939">
                  <c:v>4.585477225149762</c:v>
                </c:pt>
                <c:pt idx="940">
                  <c:v>4.6069410915775526</c:v>
                </c:pt>
                <c:pt idx="941">
                  <c:v>4.6288008898166897</c:v>
                </c:pt>
                <c:pt idx="942">
                  <c:v>4.6510721422751446</c:v>
                </c:pt>
                <c:pt idx="943">
                  <c:v>4.6737712555450024</c:v>
                </c:pt>
                <c:pt idx="944">
                  <c:v>4.696915587209725</c:v>
                </c:pt>
                <c:pt idx="945">
                  <c:v>4.7205235189934109</c:v>
                </c:pt>
                <c:pt idx="946">
                  <c:v>4.7446145369816346</c:v>
                </c:pt>
                <c:pt idx="947">
                  <c:v>4.7692093197424787</c:v>
                </c:pt>
                <c:pt idx="948">
                  <c:v>4.794329835291526</c:v>
                </c:pt>
                <c:pt idx="949">
                  <c:v>4.8199994479773318</c:v>
                </c:pt>
                <c:pt idx="950">
                  <c:v>4.8462430365194908</c:v>
                </c:pt>
                <c:pt idx="951">
                  <c:v>4.8730871246118559</c:v>
                </c:pt>
                <c:pt idx="952">
                  <c:v>4.900560025715901</c:v>
                </c:pt>
                <c:pt idx="953">
                  <c:v>4.9286920039174529</c:v>
                </c:pt>
                <c:pt idx="954">
                  <c:v>4.9575154530137118</c:v>
                </c:pt>
                <c:pt idx="955">
                  <c:v>4.987065096343092</c:v>
                </c:pt>
                <c:pt idx="956">
                  <c:v>5.0173782102822129</c:v>
                </c:pt>
                <c:pt idx="957">
                  <c:v>5.0484948748223033</c:v>
                </c:pt>
                <c:pt idx="958">
                  <c:v>5.0804582552225535</c:v>
                </c:pt>
                <c:pt idx="959">
                  <c:v>5.1133149194380296</c:v>
                </c:pt>
                <c:pt idx="960">
                  <c:v>5.1471151968642799</c:v>
                </c:pt>
                <c:pt idx="961">
                  <c:v>5.1819135849618103</c:v>
                </c:pt>
                <c:pt idx="962">
                  <c:v>5.217769211564133</c:v>
                </c:pt>
                <c:pt idx="963">
                  <c:v>5.2547463621881008</c:v>
                </c:pt>
                <c:pt idx="964">
                  <c:v>5.2929150835237255</c:v>
                </c:pt>
                <c:pt idx="965">
                  <c:v>5.3323518765726776</c:v>
                </c:pt>
                <c:pt idx="966">
                  <c:v>5.3731404957479798</c:v>
                </c:pt>
                <c:pt idx="967">
                  <c:v>5.4153728737925384</c:v>
                </c:pt>
                <c:pt idx="968">
                  <c:v>5.4591501968251412</c:v>
                </c:pt>
                <c:pt idx="969">
                  <c:v>5.5045841594428193</c:v>
                </c:pt>
                <c:pt idx="970">
                  <c:v>5.5517984369583511</c:v>
                </c:pt>
                <c:pt idx="971">
                  <c:v>5.6009304210089352</c:v>
                </c:pt>
                <c:pt idx="972">
                  <c:v>5.6521332765963566</c:v>
                </c:pt>
                <c:pt idx="973">
                  <c:v>5.7055783940072136</c:v>
                </c:pt>
                <c:pt idx="974">
                  <c:v>5.7614583292702131</c:v>
                </c:pt>
                <c:pt idx="975">
                  <c:v>5.8199903535894926</c:v>
                </c:pt>
                <c:pt idx="976">
                  <c:v>5.8814207680516413</c:v>
                </c:pt>
                <c:pt idx="977">
                  <c:v>5.9460301884286615</c:v>
                </c:pt>
                <c:pt idx="978">
                  <c:v>6.0141400713388373</c:v>
                </c:pt>
                <c:pt idx="979">
                  <c:v>6.086120845137879</c:v>
                </c:pt>
                <c:pt idx="980">
                  <c:v>6.1624021383711076</c:v>
                </c:pt>
                <c:pt idx="981">
                  <c:v>6.2434857832736119</c:v>
                </c:pt>
                <c:pt idx="982">
                  <c:v>6.329962539498637</c:v>
                </c:pt>
                <c:pt idx="983">
                  <c:v>6.4225338782629624</c:v>
                </c:pt>
                <c:pt idx="984">
                  <c:v>6.5220407614904827</c:v>
                </c:pt>
                <c:pt idx="985">
                  <c:v>6.629502264521296</c:v>
                </c:pt>
                <c:pt idx="986">
                  <c:v>6.7461683307024947</c:v>
                </c:pt>
                <c:pt idx="987">
                  <c:v>6.8735932763058649</c:v>
                </c:pt>
                <c:pt idx="988">
                  <c:v>7.0137405524029388</c:v>
                </c:pt>
                <c:pt idx="989">
                  <c:v>7.1691359882276773</c:v>
                </c:pt>
                <c:pt idx="990">
                  <c:v>7.3430988219852251</c:v>
                </c:pt>
                <c:pt idx="991">
                  <c:v>7.5401025892641673</c:v>
                </c:pt>
                <c:pt idx="992">
                  <c:v>7.7663632587023823</c:v>
                </c:pt>
                <c:pt idx="993">
                  <c:v>8.0308483878929042</c:v>
                </c:pt>
                <c:pt idx="994">
                  <c:v>8.3471233443377226</c:v>
                </c:pt>
                <c:pt idx="995">
                  <c:v>8.7370182824012304</c:v>
                </c:pt>
                <c:pt idx="996">
                  <c:v>9.23875622094622</c:v>
                </c:pt>
                <c:pt idx="997">
                  <c:v>9.9279962731414635</c:v>
                </c:pt>
                <c:pt idx="998">
                  <c:v>10.987199202753093</c:v>
                </c:pt>
                <c:pt idx="999">
                  <c:v>13.065729549228664</c:v>
                </c:pt>
              </c:numCache>
            </c:numRef>
          </c:yVal>
          <c:smooth val="0"/>
        </c:ser>
        <c:ser>
          <c:idx val="6"/>
          <c:order val="6"/>
          <c:marker>
            <c:symbol val="none"/>
          </c:marker>
          <c:xVal>
            <c:numRef>
              <c:f>APropertiesDimless!$W$7:$W$1007</c:f>
              <c:numCache>
                <c:formatCode>0.000</c:formatCode>
                <c:ptCount val="1001"/>
                <c:pt idx="0">
                  <c:v>0</c:v>
                </c:pt>
                <c:pt idx="1">
                  <c:v>1E-3</c:v>
                </c:pt>
                <c:pt idx="2">
                  <c:v>2E-3</c:v>
                </c:pt>
                <c:pt idx="3">
                  <c:v>3.0000000000000001E-3</c:v>
                </c:pt>
                <c:pt idx="4">
                  <c:v>4.0000000000000001E-3</c:v>
                </c:pt>
                <c:pt idx="5">
                  <c:v>5.0000000000000001E-3</c:v>
                </c:pt>
                <c:pt idx="6">
                  <c:v>6.0000000000000001E-3</c:v>
                </c:pt>
                <c:pt idx="7">
                  <c:v>7.0000000000000001E-3</c:v>
                </c:pt>
                <c:pt idx="8">
                  <c:v>8.0000000000000002E-3</c:v>
                </c:pt>
                <c:pt idx="9">
                  <c:v>8.9999999999999993E-3</c:v>
                </c:pt>
                <c:pt idx="10">
                  <c:v>0.01</c:v>
                </c:pt>
                <c:pt idx="11">
                  <c:v>1.0999999999999999E-2</c:v>
                </c:pt>
                <c:pt idx="12">
                  <c:v>1.2E-2</c:v>
                </c:pt>
                <c:pt idx="13">
                  <c:v>1.2999999999999999E-2</c:v>
                </c:pt>
                <c:pt idx="14">
                  <c:v>1.4E-2</c:v>
                </c:pt>
                <c:pt idx="15">
                  <c:v>1.4999999999999999E-2</c:v>
                </c:pt>
                <c:pt idx="16">
                  <c:v>1.6E-2</c:v>
                </c:pt>
                <c:pt idx="17">
                  <c:v>1.7000000000000001E-2</c:v>
                </c:pt>
                <c:pt idx="18">
                  <c:v>1.7999999999999999E-2</c:v>
                </c:pt>
                <c:pt idx="19">
                  <c:v>1.9E-2</c:v>
                </c:pt>
                <c:pt idx="20">
                  <c:v>0.02</c:v>
                </c:pt>
                <c:pt idx="21">
                  <c:v>2.1000000000000001E-2</c:v>
                </c:pt>
                <c:pt idx="22">
                  <c:v>2.1999999999999999E-2</c:v>
                </c:pt>
                <c:pt idx="23">
                  <c:v>2.3E-2</c:v>
                </c:pt>
                <c:pt idx="24">
                  <c:v>2.4E-2</c:v>
                </c:pt>
                <c:pt idx="25">
                  <c:v>2.5000000000000001E-2</c:v>
                </c:pt>
                <c:pt idx="26">
                  <c:v>2.5999999999999999E-2</c:v>
                </c:pt>
                <c:pt idx="27">
                  <c:v>2.7E-2</c:v>
                </c:pt>
                <c:pt idx="28">
                  <c:v>2.8000000000000001E-2</c:v>
                </c:pt>
                <c:pt idx="29">
                  <c:v>2.9000000000000001E-2</c:v>
                </c:pt>
                <c:pt idx="30">
                  <c:v>0.03</c:v>
                </c:pt>
                <c:pt idx="31">
                  <c:v>3.1E-2</c:v>
                </c:pt>
                <c:pt idx="32">
                  <c:v>3.2000000000000001E-2</c:v>
                </c:pt>
                <c:pt idx="33">
                  <c:v>3.3000000000000002E-2</c:v>
                </c:pt>
                <c:pt idx="34">
                  <c:v>3.4000000000000002E-2</c:v>
                </c:pt>
                <c:pt idx="35">
                  <c:v>3.5000000000000003E-2</c:v>
                </c:pt>
                <c:pt idx="36">
                  <c:v>3.5999999999999997E-2</c:v>
                </c:pt>
                <c:pt idx="37">
                  <c:v>3.6999999999999998E-2</c:v>
                </c:pt>
                <c:pt idx="38">
                  <c:v>3.7999999999999999E-2</c:v>
                </c:pt>
                <c:pt idx="39">
                  <c:v>3.9E-2</c:v>
                </c:pt>
                <c:pt idx="40">
                  <c:v>0.04</c:v>
                </c:pt>
                <c:pt idx="41">
                  <c:v>4.1000000000000002E-2</c:v>
                </c:pt>
                <c:pt idx="42">
                  <c:v>4.2000000000000003E-2</c:v>
                </c:pt>
                <c:pt idx="43">
                  <c:v>4.2999999999999997E-2</c:v>
                </c:pt>
                <c:pt idx="44">
                  <c:v>4.3999999999999997E-2</c:v>
                </c:pt>
                <c:pt idx="45">
                  <c:v>4.4999999999999998E-2</c:v>
                </c:pt>
                <c:pt idx="46">
                  <c:v>4.5999999999999999E-2</c:v>
                </c:pt>
                <c:pt idx="47">
                  <c:v>4.7E-2</c:v>
                </c:pt>
                <c:pt idx="48">
                  <c:v>4.8000000000000001E-2</c:v>
                </c:pt>
                <c:pt idx="49">
                  <c:v>4.9000000000000002E-2</c:v>
                </c:pt>
                <c:pt idx="50">
                  <c:v>0.05</c:v>
                </c:pt>
                <c:pt idx="51">
                  <c:v>5.0999999999999997E-2</c:v>
                </c:pt>
                <c:pt idx="52">
                  <c:v>5.1999999999999998E-2</c:v>
                </c:pt>
                <c:pt idx="53">
                  <c:v>5.2999999999999999E-2</c:v>
                </c:pt>
                <c:pt idx="54">
                  <c:v>5.3999999999999999E-2</c:v>
                </c:pt>
                <c:pt idx="55">
                  <c:v>5.5E-2</c:v>
                </c:pt>
                <c:pt idx="56">
                  <c:v>5.6000000000000001E-2</c:v>
                </c:pt>
                <c:pt idx="57">
                  <c:v>5.7000000000000002E-2</c:v>
                </c:pt>
                <c:pt idx="58">
                  <c:v>5.8000000000000003E-2</c:v>
                </c:pt>
                <c:pt idx="59">
                  <c:v>5.8999999999999997E-2</c:v>
                </c:pt>
                <c:pt idx="60">
                  <c:v>0.06</c:v>
                </c:pt>
                <c:pt idx="61">
                  <c:v>6.0999999999999999E-2</c:v>
                </c:pt>
                <c:pt idx="62">
                  <c:v>6.2E-2</c:v>
                </c:pt>
                <c:pt idx="63">
                  <c:v>6.3E-2</c:v>
                </c:pt>
                <c:pt idx="64">
                  <c:v>6.4000000000000001E-2</c:v>
                </c:pt>
                <c:pt idx="65">
                  <c:v>6.5000000000000002E-2</c:v>
                </c:pt>
                <c:pt idx="66">
                  <c:v>6.6000000000000003E-2</c:v>
                </c:pt>
                <c:pt idx="67">
                  <c:v>6.7000000000000004E-2</c:v>
                </c:pt>
                <c:pt idx="68">
                  <c:v>6.8000000000000005E-2</c:v>
                </c:pt>
                <c:pt idx="69">
                  <c:v>6.9000000000000006E-2</c:v>
                </c:pt>
                <c:pt idx="70">
                  <c:v>7.0000000000000007E-2</c:v>
                </c:pt>
                <c:pt idx="71">
                  <c:v>7.0999999999999994E-2</c:v>
                </c:pt>
                <c:pt idx="72">
                  <c:v>7.1999999999999995E-2</c:v>
                </c:pt>
                <c:pt idx="73">
                  <c:v>7.2999999999999995E-2</c:v>
                </c:pt>
                <c:pt idx="74">
                  <c:v>7.3999999999999996E-2</c:v>
                </c:pt>
                <c:pt idx="75">
                  <c:v>7.4999999999999997E-2</c:v>
                </c:pt>
                <c:pt idx="76">
                  <c:v>7.5999999999999998E-2</c:v>
                </c:pt>
                <c:pt idx="77">
                  <c:v>7.6999999999999999E-2</c:v>
                </c:pt>
                <c:pt idx="78">
                  <c:v>7.8E-2</c:v>
                </c:pt>
                <c:pt idx="79">
                  <c:v>7.9000000000000001E-2</c:v>
                </c:pt>
                <c:pt idx="80">
                  <c:v>0.08</c:v>
                </c:pt>
                <c:pt idx="81">
                  <c:v>8.1000000000000003E-2</c:v>
                </c:pt>
                <c:pt idx="82">
                  <c:v>8.2000000000000003E-2</c:v>
                </c:pt>
                <c:pt idx="83">
                  <c:v>8.3000000000000004E-2</c:v>
                </c:pt>
                <c:pt idx="84">
                  <c:v>8.4000000000000005E-2</c:v>
                </c:pt>
                <c:pt idx="85">
                  <c:v>8.5000000000000006E-2</c:v>
                </c:pt>
                <c:pt idx="86">
                  <c:v>8.5999999999999993E-2</c:v>
                </c:pt>
                <c:pt idx="87">
                  <c:v>8.6999999999999994E-2</c:v>
                </c:pt>
                <c:pt idx="88">
                  <c:v>8.7999999999999995E-2</c:v>
                </c:pt>
                <c:pt idx="89">
                  <c:v>8.8999999999999996E-2</c:v>
                </c:pt>
                <c:pt idx="90">
                  <c:v>0.09</c:v>
                </c:pt>
                <c:pt idx="91">
                  <c:v>9.0999999999999998E-2</c:v>
                </c:pt>
                <c:pt idx="92">
                  <c:v>9.1999999999999998E-2</c:v>
                </c:pt>
                <c:pt idx="93">
                  <c:v>9.2999999999999999E-2</c:v>
                </c:pt>
                <c:pt idx="94">
                  <c:v>9.4E-2</c:v>
                </c:pt>
                <c:pt idx="95">
                  <c:v>9.5000000000000001E-2</c:v>
                </c:pt>
                <c:pt idx="96">
                  <c:v>9.6000000000000002E-2</c:v>
                </c:pt>
                <c:pt idx="97">
                  <c:v>9.7000000000000003E-2</c:v>
                </c:pt>
                <c:pt idx="98">
                  <c:v>9.8000000000000004E-2</c:v>
                </c:pt>
                <c:pt idx="99">
                  <c:v>9.9000000000000005E-2</c:v>
                </c:pt>
                <c:pt idx="100">
                  <c:v>0.1</c:v>
                </c:pt>
                <c:pt idx="101">
                  <c:v>0.10100000000000001</c:v>
                </c:pt>
                <c:pt idx="102">
                  <c:v>0.10199999999999999</c:v>
                </c:pt>
                <c:pt idx="103">
                  <c:v>0.10299999999999999</c:v>
                </c:pt>
                <c:pt idx="104">
                  <c:v>0.104</c:v>
                </c:pt>
                <c:pt idx="105">
                  <c:v>0.105</c:v>
                </c:pt>
                <c:pt idx="106">
                  <c:v>0.106</c:v>
                </c:pt>
                <c:pt idx="107">
                  <c:v>0.107</c:v>
                </c:pt>
                <c:pt idx="108">
                  <c:v>0.108</c:v>
                </c:pt>
                <c:pt idx="109">
                  <c:v>0.109</c:v>
                </c:pt>
                <c:pt idx="110">
                  <c:v>0.11</c:v>
                </c:pt>
                <c:pt idx="111">
                  <c:v>0.111</c:v>
                </c:pt>
                <c:pt idx="112">
                  <c:v>0.112</c:v>
                </c:pt>
                <c:pt idx="113">
                  <c:v>0.113</c:v>
                </c:pt>
                <c:pt idx="114">
                  <c:v>0.114</c:v>
                </c:pt>
                <c:pt idx="115">
                  <c:v>0.115</c:v>
                </c:pt>
                <c:pt idx="116">
                  <c:v>0.11600000000000001</c:v>
                </c:pt>
                <c:pt idx="117">
                  <c:v>0.11700000000000001</c:v>
                </c:pt>
                <c:pt idx="118">
                  <c:v>0.11799999999999999</c:v>
                </c:pt>
                <c:pt idx="119">
                  <c:v>0.11899999999999999</c:v>
                </c:pt>
                <c:pt idx="120">
                  <c:v>0.12</c:v>
                </c:pt>
                <c:pt idx="121">
                  <c:v>0.121</c:v>
                </c:pt>
                <c:pt idx="122">
                  <c:v>0.122</c:v>
                </c:pt>
                <c:pt idx="123">
                  <c:v>0.123</c:v>
                </c:pt>
                <c:pt idx="124">
                  <c:v>0.124</c:v>
                </c:pt>
                <c:pt idx="125">
                  <c:v>0.125</c:v>
                </c:pt>
                <c:pt idx="126">
                  <c:v>0.126</c:v>
                </c:pt>
                <c:pt idx="127">
                  <c:v>0.127</c:v>
                </c:pt>
                <c:pt idx="128">
                  <c:v>0.128</c:v>
                </c:pt>
                <c:pt idx="129">
                  <c:v>0.129</c:v>
                </c:pt>
                <c:pt idx="130">
                  <c:v>0.13</c:v>
                </c:pt>
                <c:pt idx="131">
                  <c:v>0.13100000000000001</c:v>
                </c:pt>
                <c:pt idx="132">
                  <c:v>0.13200000000000001</c:v>
                </c:pt>
                <c:pt idx="133">
                  <c:v>0.13300000000000001</c:v>
                </c:pt>
                <c:pt idx="134">
                  <c:v>0.13400000000000001</c:v>
                </c:pt>
                <c:pt idx="135">
                  <c:v>0.13500000000000001</c:v>
                </c:pt>
                <c:pt idx="136">
                  <c:v>0.13600000000000001</c:v>
                </c:pt>
                <c:pt idx="137">
                  <c:v>0.13700000000000001</c:v>
                </c:pt>
                <c:pt idx="138">
                  <c:v>0.13800000000000001</c:v>
                </c:pt>
                <c:pt idx="139">
                  <c:v>0.13900000000000001</c:v>
                </c:pt>
                <c:pt idx="140">
                  <c:v>0.14000000000000001</c:v>
                </c:pt>
                <c:pt idx="141">
                  <c:v>0.14099999999999999</c:v>
                </c:pt>
                <c:pt idx="142">
                  <c:v>0.14199999999999999</c:v>
                </c:pt>
                <c:pt idx="143">
                  <c:v>0.14299999999999999</c:v>
                </c:pt>
                <c:pt idx="144">
                  <c:v>0.14399999999999999</c:v>
                </c:pt>
                <c:pt idx="145">
                  <c:v>0.14499999999999999</c:v>
                </c:pt>
                <c:pt idx="146">
                  <c:v>0.14599999999999999</c:v>
                </c:pt>
                <c:pt idx="147">
                  <c:v>0.14699999999999999</c:v>
                </c:pt>
                <c:pt idx="148">
                  <c:v>0.14799999999999999</c:v>
                </c:pt>
                <c:pt idx="149">
                  <c:v>0.14899999999999999</c:v>
                </c:pt>
                <c:pt idx="150">
                  <c:v>0.15</c:v>
                </c:pt>
                <c:pt idx="151">
                  <c:v>0.151</c:v>
                </c:pt>
                <c:pt idx="152">
                  <c:v>0.152</c:v>
                </c:pt>
                <c:pt idx="153">
                  <c:v>0.153</c:v>
                </c:pt>
                <c:pt idx="154">
                  <c:v>0.154</c:v>
                </c:pt>
                <c:pt idx="155">
                  <c:v>0.155</c:v>
                </c:pt>
                <c:pt idx="156">
                  <c:v>0.156</c:v>
                </c:pt>
                <c:pt idx="157">
                  <c:v>0.157</c:v>
                </c:pt>
                <c:pt idx="158">
                  <c:v>0.158</c:v>
                </c:pt>
                <c:pt idx="159">
                  <c:v>0.159</c:v>
                </c:pt>
                <c:pt idx="160">
                  <c:v>0.16</c:v>
                </c:pt>
                <c:pt idx="161">
                  <c:v>0.161</c:v>
                </c:pt>
                <c:pt idx="162">
                  <c:v>0.16200000000000001</c:v>
                </c:pt>
                <c:pt idx="163">
                  <c:v>0.16300000000000001</c:v>
                </c:pt>
                <c:pt idx="164">
                  <c:v>0.16400000000000001</c:v>
                </c:pt>
                <c:pt idx="165">
                  <c:v>0.16500000000000001</c:v>
                </c:pt>
                <c:pt idx="166">
                  <c:v>0.16600000000000001</c:v>
                </c:pt>
                <c:pt idx="167">
                  <c:v>0.16700000000000001</c:v>
                </c:pt>
                <c:pt idx="168">
                  <c:v>0.16800000000000001</c:v>
                </c:pt>
                <c:pt idx="169">
                  <c:v>0.16900000000000001</c:v>
                </c:pt>
                <c:pt idx="170">
                  <c:v>0.17</c:v>
                </c:pt>
                <c:pt idx="171">
                  <c:v>0.17100000000000001</c:v>
                </c:pt>
                <c:pt idx="172">
                  <c:v>0.17199999999999999</c:v>
                </c:pt>
                <c:pt idx="173">
                  <c:v>0.17299999999999999</c:v>
                </c:pt>
                <c:pt idx="174">
                  <c:v>0.17399999999999999</c:v>
                </c:pt>
                <c:pt idx="175">
                  <c:v>0.17499999999999999</c:v>
                </c:pt>
                <c:pt idx="176">
                  <c:v>0.17599999999999999</c:v>
                </c:pt>
                <c:pt idx="177">
                  <c:v>0.17699999999999999</c:v>
                </c:pt>
                <c:pt idx="178">
                  <c:v>0.17799999999999999</c:v>
                </c:pt>
                <c:pt idx="179">
                  <c:v>0.17899999999999999</c:v>
                </c:pt>
                <c:pt idx="180">
                  <c:v>0.18</c:v>
                </c:pt>
                <c:pt idx="181">
                  <c:v>0.18099999999999999</c:v>
                </c:pt>
                <c:pt idx="182">
                  <c:v>0.182</c:v>
                </c:pt>
                <c:pt idx="183">
                  <c:v>0.183</c:v>
                </c:pt>
                <c:pt idx="184">
                  <c:v>0.184</c:v>
                </c:pt>
                <c:pt idx="185">
                  <c:v>0.185</c:v>
                </c:pt>
                <c:pt idx="186">
                  <c:v>0.186</c:v>
                </c:pt>
                <c:pt idx="187">
                  <c:v>0.187</c:v>
                </c:pt>
                <c:pt idx="188">
                  <c:v>0.188</c:v>
                </c:pt>
                <c:pt idx="189">
                  <c:v>0.189</c:v>
                </c:pt>
                <c:pt idx="190">
                  <c:v>0.19</c:v>
                </c:pt>
                <c:pt idx="191">
                  <c:v>0.191</c:v>
                </c:pt>
                <c:pt idx="192">
                  <c:v>0.192</c:v>
                </c:pt>
                <c:pt idx="193">
                  <c:v>0.193</c:v>
                </c:pt>
                <c:pt idx="194">
                  <c:v>0.19400000000000001</c:v>
                </c:pt>
                <c:pt idx="195">
                  <c:v>0.19500000000000001</c:v>
                </c:pt>
                <c:pt idx="196">
                  <c:v>0.19600000000000001</c:v>
                </c:pt>
                <c:pt idx="197">
                  <c:v>0.19700000000000001</c:v>
                </c:pt>
                <c:pt idx="198">
                  <c:v>0.19800000000000001</c:v>
                </c:pt>
                <c:pt idx="199">
                  <c:v>0.19900000000000001</c:v>
                </c:pt>
                <c:pt idx="200">
                  <c:v>0.2</c:v>
                </c:pt>
                <c:pt idx="201">
                  <c:v>0.20100000000000001</c:v>
                </c:pt>
                <c:pt idx="202">
                  <c:v>0.20200000000000001</c:v>
                </c:pt>
                <c:pt idx="203">
                  <c:v>0.20300000000000001</c:v>
                </c:pt>
                <c:pt idx="204">
                  <c:v>0.20399999999999999</c:v>
                </c:pt>
                <c:pt idx="205">
                  <c:v>0.20499999999999999</c:v>
                </c:pt>
                <c:pt idx="206">
                  <c:v>0.20599999999999999</c:v>
                </c:pt>
                <c:pt idx="207">
                  <c:v>0.20699999999999999</c:v>
                </c:pt>
                <c:pt idx="208">
                  <c:v>0.20799999999999999</c:v>
                </c:pt>
                <c:pt idx="209">
                  <c:v>0.20899999999999999</c:v>
                </c:pt>
                <c:pt idx="210">
                  <c:v>0.21</c:v>
                </c:pt>
                <c:pt idx="211">
                  <c:v>0.21099999999999999</c:v>
                </c:pt>
                <c:pt idx="212">
                  <c:v>0.21199999999999999</c:v>
                </c:pt>
                <c:pt idx="213">
                  <c:v>0.21299999999999999</c:v>
                </c:pt>
                <c:pt idx="214">
                  <c:v>0.214</c:v>
                </c:pt>
                <c:pt idx="215">
                  <c:v>0.215</c:v>
                </c:pt>
                <c:pt idx="216">
                  <c:v>0.216</c:v>
                </c:pt>
                <c:pt idx="217">
                  <c:v>0.217</c:v>
                </c:pt>
                <c:pt idx="218">
                  <c:v>0.218</c:v>
                </c:pt>
                <c:pt idx="219">
                  <c:v>0.219</c:v>
                </c:pt>
                <c:pt idx="220">
                  <c:v>0.22</c:v>
                </c:pt>
                <c:pt idx="221">
                  <c:v>0.221</c:v>
                </c:pt>
                <c:pt idx="222">
                  <c:v>0.222</c:v>
                </c:pt>
                <c:pt idx="223">
                  <c:v>0.223</c:v>
                </c:pt>
                <c:pt idx="224">
                  <c:v>0.224</c:v>
                </c:pt>
                <c:pt idx="225">
                  <c:v>0.22500000000000001</c:v>
                </c:pt>
                <c:pt idx="226">
                  <c:v>0.22600000000000001</c:v>
                </c:pt>
                <c:pt idx="227">
                  <c:v>0.22700000000000001</c:v>
                </c:pt>
                <c:pt idx="228">
                  <c:v>0.22800000000000001</c:v>
                </c:pt>
                <c:pt idx="229">
                  <c:v>0.22900000000000001</c:v>
                </c:pt>
                <c:pt idx="230">
                  <c:v>0.23</c:v>
                </c:pt>
                <c:pt idx="231">
                  <c:v>0.23100000000000001</c:v>
                </c:pt>
                <c:pt idx="232">
                  <c:v>0.23200000000000001</c:v>
                </c:pt>
                <c:pt idx="233">
                  <c:v>0.23300000000000001</c:v>
                </c:pt>
                <c:pt idx="234">
                  <c:v>0.23400000000000001</c:v>
                </c:pt>
                <c:pt idx="235">
                  <c:v>0.23499999999999999</c:v>
                </c:pt>
                <c:pt idx="236">
                  <c:v>0.23599999999999999</c:v>
                </c:pt>
                <c:pt idx="237">
                  <c:v>0.23699999999999999</c:v>
                </c:pt>
                <c:pt idx="238">
                  <c:v>0.23799999999999999</c:v>
                </c:pt>
                <c:pt idx="239">
                  <c:v>0.23899999999999999</c:v>
                </c:pt>
                <c:pt idx="240">
                  <c:v>0.24</c:v>
                </c:pt>
                <c:pt idx="241">
                  <c:v>0.24099999999999999</c:v>
                </c:pt>
                <c:pt idx="242">
                  <c:v>0.24199999999999999</c:v>
                </c:pt>
                <c:pt idx="243">
                  <c:v>0.24299999999999999</c:v>
                </c:pt>
                <c:pt idx="244">
                  <c:v>0.24399999999999999</c:v>
                </c:pt>
                <c:pt idx="245">
                  <c:v>0.245</c:v>
                </c:pt>
                <c:pt idx="246">
                  <c:v>0.246</c:v>
                </c:pt>
                <c:pt idx="247">
                  <c:v>0.247</c:v>
                </c:pt>
                <c:pt idx="248">
                  <c:v>0.248</c:v>
                </c:pt>
                <c:pt idx="249">
                  <c:v>0.249</c:v>
                </c:pt>
                <c:pt idx="250">
                  <c:v>0.25</c:v>
                </c:pt>
                <c:pt idx="251">
                  <c:v>0.251</c:v>
                </c:pt>
                <c:pt idx="252">
                  <c:v>0.252</c:v>
                </c:pt>
                <c:pt idx="253">
                  <c:v>0.253</c:v>
                </c:pt>
                <c:pt idx="254">
                  <c:v>0.254</c:v>
                </c:pt>
                <c:pt idx="255">
                  <c:v>0.255</c:v>
                </c:pt>
                <c:pt idx="256">
                  <c:v>0.25600000000000001</c:v>
                </c:pt>
                <c:pt idx="257">
                  <c:v>0.25700000000000001</c:v>
                </c:pt>
                <c:pt idx="258">
                  <c:v>0.25800000000000001</c:v>
                </c:pt>
                <c:pt idx="259">
                  <c:v>0.25900000000000001</c:v>
                </c:pt>
                <c:pt idx="260">
                  <c:v>0.26</c:v>
                </c:pt>
                <c:pt idx="261">
                  <c:v>0.26100000000000001</c:v>
                </c:pt>
                <c:pt idx="262">
                  <c:v>0.26200000000000001</c:v>
                </c:pt>
                <c:pt idx="263">
                  <c:v>0.26300000000000001</c:v>
                </c:pt>
                <c:pt idx="264">
                  <c:v>0.26400000000000001</c:v>
                </c:pt>
                <c:pt idx="265">
                  <c:v>0.26500000000000001</c:v>
                </c:pt>
                <c:pt idx="266">
                  <c:v>0.26600000000000001</c:v>
                </c:pt>
                <c:pt idx="267">
                  <c:v>0.26700000000000002</c:v>
                </c:pt>
                <c:pt idx="268">
                  <c:v>0.26800000000000002</c:v>
                </c:pt>
                <c:pt idx="269">
                  <c:v>0.26900000000000002</c:v>
                </c:pt>
                <c:pt idx="270">
                  <c:v>0.27</c:v>
                </c:pt>
                <c:pt idx="271">
                  <c:v>0.27100000000000002</c:v>
                </c:pt>
                <c:pt idx="272">
                  <c:v>0.27200000000000002</c:v>
                </c:pt>
                <c:pt idx="273">
                  <c:v>0.27300000000000002</c:v>
                </c:pt>
                <c:pt idx="274">
                  <c:v>0.27400000000000002</c:v>
                </c:pt>
                <c:pt idx="275">
                  <c:v>0.27500000000000002</c:v>
                </c:pt>
                <c:pt idx="276">
                  <c:v>0.27600000000000002</c:v>
                </c:pt>
                <c:pt idx="277">
                  <c:v>0.27700000000000002</c:v>
                </c:pt>
                <c:pt idx="278">
                  <c:v>0.27800000000000002</c:v>
                </c:pt>
                <c:pt idx="279">
                  <c:v>0.27900000000000003</c:v>
                </c:pt>
                <c:pt idx="280">
                  <c:v>0.28000000000000003</c:v>
                </c:pt>
                <c:pt idx="281">
                  <c:v>0.28100000000000003</c:v>
                </c:pt>
                <c:pt idx="282">
                  <c:v>0.28199999999999997</c:v>
                </c:pt>
                <c:pt idx="283">
                  <c:v>0.28299999999999997</c:v>
                </c:pt>
                <c:pt idx="284">
                  <c:v>0.28399999999999997</c:v>
                </c:pt>
                <c:pt idx="285">
                  <c:v>0.28499999999999998</c:v>
                </c:pt>
                <c:pt idx="286">
                  <c:v>0.28599999999999998</c:v>
                </c:pt>
                <c:pt idx="287">
                  <c:v>0.28699999999999998</c:v>
                </c:pt>
                <c:pt idx="288">
                  <c:v>0.28799999999999998</c:v>
                </c:pt>
                <c:pt idx="289">
                  <c:v>0.28899999999999998</c:v>
                </c:pt>
                <c:pt idx="290">
                  <c:v>0.28999999999999998</c:v>
                </c:pt>
                <c:pt idx="291">
                  <c:v>0.29099999999999998</c:v>
                </c:pt>
                <c:pt idx="292">
                  <c:v>0.29199999999999998</c:v>
                </c:pt>
                <c:pt idx="293">
                  <c:v>0.29299999999999998</c:v>
                </c:pt>
                <c:pt idx="294">
                  <c:v>0.29399999999999998</c:v>
                </c:pt>
                <c:pt idx="295">
                  <c:v>0.29499999999999998</c:v>
                </c:pt>
                <c:pt idx="296">
                  <c:v>0.29599999999999999</c:v>
                </c:pt>
                <c:pt idx="297">
                  <c:v>0.29699999999999999</c:v>
                </c:pt>
                <c:pt idx="298">
                  <c:v>0.29799999999999999</c:v>
                </c:pt>
                <c:pt idx="299">
                  <c:v>0.29899999999999999</c:v>
                </c:pt>
                <c:pt idx="300">
                  <c:v>0.3</c:v>
                </c:pt>
                <c:pt idx="301">
                  <c:v>0.30099999999999999</c:v>
                </c:pt>
                <c:pt idx="302">
                  <c:v>0.30199999999999999</c:v>
                </c:pt>
                <c:pt idx="303">
                  <c:v>0.30299999999999999</c:v>
                </c:pt>
                <c:pt idx="304">
                  <c:v>0.30399999999999999</c:v>
                </c:pt>
                <c:pt idx="305">
                  <c:v>0.30499999999999999</c:v>
                </c:pt>
                <c:pt idx="306">
                  <c:v>0.30599999999999999</c:v>
                </c:pt>
                <c:pt idx="307">
                  <c:v>0.307</c:v>
                </c:pt>
                <c:pt idx="308">
                  <c:v>0.308</c:v>
                </c:pt>
                <c:pt idx="309">
                  <c:v>0.309</c:v>
                </c:pt>
                <c:pt idx="310">
                  <c:v>0.31</c:v>
                </c:pt>
                <c:pt idx="311">
                  <c:v>0.311</c:v>
                </c:pt>
                <c:pt idx="312">
                  <c:v>0.312</c:v>
                </c:pt>
                <c:pt idx="313">
                  <c:v>0.313</c:v>
                </c:pt>
                <c:pt idx="314">
                  <c:v>0.314</c:v>
                </c:pt>
                <c:pt idx="315">
                  <c:v>0.315</c:v>
                </c:pt>
                <c:pt idx="316">
                  <c:v>0.316</c:v>
                </c:pt>
                <c:pt idx="317">
                  <c:v>0.317</c:v>
                </c:pt>
                <c:pt idx="318">
                  <c:v>0.318</c:v>
                </c:pt>
                <c:pt idx="319">
                  <c:v>0.31900000000000001</c:v>
                </c:pt>
                <c:pt idx="320">
                  <c:v>0.32</c:v>
                </c:pt>
                <c:pt idx="321">
                  <c:v>0.32100000000000001</c:v>
                </c:pt>
                <c:pt idx="322">
                  <c:v>0.32200000000000001</c:v>
                </c:pt>
                <c:pt idx="323">
                  <c:v>0.32300000000000001</c:v>
                </c:pt>
                <c:pt idx="324">
                  <c:v>0.32400000000000001</c:v>
                </c:pt>
                <c:pt idx="325">
                  <c:v>0.32500000000000001</c:v>
                </c:pt>
                <c:pt idx="326">
                  <c:v>0.32600000000000001</c:v>
                </c:pt>
                <c:pt idx="327">
                  <c:v>0.32700000000000001</c:v>
                </c:pt>
                <c:pt idx="328">
                  <c:v>0.32800000000000001</c:v>
                </c:pt>
                <c:pt idx="329">
                  <c:v>0.32900000000000001</c:v>
                </c:pt>
                <c:pt idx="330">
                  <c:v>0.33</c:v>
                </c:pt>
                <c:pt idx="331">
                  <c:v>0.33100000000000002</c:v>
                </c:pt>
                <c:pt idx="332">
                  <c:v>0.33200000000000002</c:v>
                </c:pt>
                <c:pt idx="333">
                  <c:v>0.33300000000000002</c:v>
                </c:pt>
                <c:pt idx="334">
                  <c:v>0.33400000000000002</c:v>
                </c:pt>
                <c:pt idx="335">
                  <c:v>0.33500000000000002</c:v>
                </c:pt>
                <c:pt idx="336">
                  <c:v>0.33600000000000002</c:v>
                </c:pt>
                <c:pt idx="337">
                  <c:v>0.33700000000000002</c:v>
                </c:pt>
                <c:pt idx="338">
                  <c:v>0.33800000000000002</c:v>
                </c:pt>
                <c:pt idx="339">
                  <c:v>0.33900000000000002</c:v>
                </c:pt>
                <c:pt idx="340">
                  <c:v>0.34</c:v>
                </c:pt>
                <c:pt idx="341">
                  <c:v>0.34100000000000003</c:v>
                </c:pt>
                <c:pt idx="342">
                  <c:v>0.34200000000000003</c:v>
                </c:pt>
                <c:pt idx="343">
                  <c:v>0.34300000000000003</c:v>
                </c:pt>
                <c:pt idx="344">
                  <c:v>0.34399999999999997</c:v>
                </c:pt>
                <c:pt idx="345">
                  <c:v>0.34499999999999997</c:v>
                </c:pt>
                <c:pt idx="346">
                  <c:v>0.34599999999999997</c:v>
                </c:pt>
                <c:pt idx="347">
                  <c:v>0.34699999999999998</c:v>
                </c:pt>
                <c:pt idx="348">
                  <c:v>0.34799999999999998</c:v>
                </c:pt>
                <c:pt idx="349">
                  <c:v>0.34899999999999998</c:v>
                </c:pt>
                <c:pt idx="350">
                  <c:v>0.35</c:v>
                </c:pt>
                <c:pt idx="351">
                  <c:v>0.35099999999999998</c:v>
                </c:pt>
                <c:pt idx="352">
                  <c:v>0.35199999999999998</c:v>
                </c:pt>
                <c:pt idx="353">
                  <c:v>0.35299999999999998</c:v>
                </c:pt>
                <c:pt idx="354">
                  <c:v>0.35399999999999998</c:v>
                </c:pt>
                <c:pt idx="355">
                  <c:v>0.35499999999999998</c:v>
                </c:pt>
                <c:pt idx="356">
                  <c:v>0.35599999999999998</c:v>
                </c:pt>
                <c:pt idx="357">
                  <c:v>0.35699999999999998</c:v>
                </c:pt>
                <c:pt idx="358">
                  <c:v>0.35799999999999998</c:v>
                </c:pt>
                <c:pt idx="359">
                  <c:v>0.35899999999999999</c:v>
                </c:pt>
                <c:pt idx="360">
                  <c:v>0.36</c:v>
                </c:pt>
                <c:pt idx="361">
                  <c:v>0.36099999999999999</c:v>
                </c:pt>
                <c:pt idx="362">
                  <c:v>0.36199999999999999</c:v>
                </c:pt>
                <c:pt idx="363">
                  <c:v>0.36299999999999999</c:v>
                </c:pt>
                <c:pt idx="364">
                  <c:v>0.36399999999999999</c:v>
                </c:pt>
                <c:pt idx="365">
                  <c:v>0.36499999999999999</c:v>
                </c:pt>
                <c:pt idx="366">
                  <c:v>0.36599999999999999</c:v>
                </c:pt>
                <c:pt idx="367">
                  <c:v>0.36699999999999999</c:v>
                </c:pt>
                <c:pt idx="368">
                  <c:v>0.36799999999999999</c:v>
                </c:pt>
                <c:pt idx="369">
                  <c:v>0.36899999999999999</c:v>
                </c:pt>
                <c:pt idx="370">
                  <c:v>0.37</c:v>
                </c:pt>
                <c:pt idx="371">
                  <c:v>0.371</c:v>
                </c:pt>
                <c:pt idx="372">
                  <c:v>0.372</c:v>
                </c:pt>
                <c:pt idx="373">
                  <c:v>0.373</c:v>
                </c:pt>
                <c:pt idx="374">
                  <c:v>0.374</c:v>
                </c:pt>
                <c:pt idx="375">
                  <c:v>0.375</c:v>
                </c:pt>
                <c:pt idx="376">
                  <c:v>0.376</c:v>
                </c:pt>
                <c:pt idx="377">
                  <c:v>0.377</c:v>
                </c:pt>
                <c:pt idx="378">
                  <c:v>0.378</c:v>
                </c:pt>
                <c:pt idx="379">
                  <c:v>0.379</c:v>
                </c:pt>
                <c:pt idx="380">
                  <c:v>0.38</c:v>
                </c:pt>
                <c:pt idx="381">
                  <c:v>0.38100000000000001</c:v>
                </c:pt>
                <c:pt idx="382">
                  <c:v>0.38200000000000001</c:v>
                </c:pt>
                <c:pt idx="383">
                  <c:v>0.38300000000000001</c:v>
                </c:pt>
                <c:pt idx="384">
                  <c:v>0.38400000000000001</c:v>
                </c:pt>
                <c:pt idx="385">
                  <c:v>0.38500000000000001</c:v>
                </c:pt>
                <c:pt idx="386">
                  <c:v>0.38600000000000001</c:v>
                </c:pt>
                <c:pt idx="387">
                  <c:v>0.38700000000000001</c:v>
                </c:pt>
                <c:pt idx="388">
                  <c:v>0.38800000000000001</c:v>
                </c:pt>
                <c:pt idx="389">
                  <c:v>0.38900000000000001</c:v>
                </c:pt>
                <c:pt idx="390">
                  <c:v>0.39</c:v>
                </c:pt>
                <c:pt idx="391">
                  <c:v>0.39100000000000001</c:v>
                </c:pt>
                <c:pt idx="392">
                  <c:v>0.39200000000000002</c:v>
                </c:pt>
                <c:pt idx="393">
                  <c:v>0.39300000000000002</c:v>
                </c:pt>
                <c:pt idx="394">
                  <c:v>0.39400000000000002</c:v>
                </c:pt>
                <c:pt idx="395">
                  <c:v>0.39500000000000002</c:v>
                </c:pt>
                <c:pt idx="396">
                  <c:v>0.39600000000000002</c:v>
                </c:pt>
                <c:pt idx="397">
                  <c:v>0.39700000000000002</c:v>
                </c:pt>
                <c:pt idx="398">
                  <c:v>0.39800000000000002</c:v>
                </c:pt>
                <c:pt idx="399">
                  <c:v>0.39900000000000002</c:v>
                </c:pt>
                <c:pt idx="400">
                  <c:v>0.4</c:v>
                </c:pt>
                <c:pt idx="401">
                  <c:v>0.40100000000000002</c:v>
                </c:pt>
                <c:pt idx="402">
                  <c:v>0.40200000000000002</c:v>
                </c:pt>
                <c:pt idx="403">
                  <c:v>0.40300000000000002</c:v>
                </c:pt>
                <c:pt idx="404">
                  <c:v>0.40400000000000003</c:v>
                </c:pt>
                <c:pt idx="405">
                  <c:v>0.40500000000000003</c:v>
                </c:pt>
                <c:pt idx="406">
                  <c:v>0.40600000000000003</c:v>
                </c:pt>
                <c:pt idx="407">
                  <c:v>0.40699999999999997</c:v>
                </c:pt>
                <c:pt idx="408">
                  <c:v>0.40799999999999997</c:v>
                </c:pt>
                <c:pt idx="409">
                  <c:v>0.40899999999999997</c:v>
                </c:pt>
                <c:pt idx="410">
                  <c:v>0.41</c:v>
                </c:pt>
                <c:pt idx="411">
                  <c:v>0.41099999999999998</c:v>
                </c:pt>
                <c:pt idx="412">
                  <c:v>0.41199999999999998</c:v>
                </c:pt>
                <c:pt idx="413">
                  <c:v>0.41299999999999998</c:v>
                </c:pt>
                <c:pt idx="414">
                  <c:v>0.41399999999999998</c:v>
                </c:pt>
                <c:pt idx="415">
                  <c:v>0.41499999999999998</c:v>
                </c:pt>
                <c:pt idx="416">
                  <c:v>0.41599999999999998</c:v>
                </c:pt>
                <c:pt idx="417">
                  <c:v>0.41699999999999998</c:v>
                </c:pt>
                <c:pt idx="418">
                  <c:v>0.41799999999999998</c:v>
                </c:pt>
                <c:pt idx="419">
                  <c:v>0.41899999999999998</c:v>
                </c:pt>
                <c:pt idx="420">
                  <c:v>0.42</c:v>
                </c:pt>
                <c:pt idx="421">
                  <c:v>0.42099999999999999</c:v>
                </c:pt>
                <c:pt idx="422">
                  <c:v>0.42199999999999999</c:v>
                </c:pt>
                <c:pt idx="423">
                  <c:v>0.42299999999999999</c:v>
                </c:pt>
                <c:pt idx="424">
                  <c:v>0.42399999999999999</c:v>
                </c:pt>
                <c:pt idx="425">
                  <c:v>0.42499999999999999</c:v>
                </c:pt>
                <c:pt idx="426">
                  <c:v>0.42599999999999999</c:v>
                </c:pt>
                <c:pt idx="427">
                  <c:v>0.42699999999999999</c:v>
                </c:pt>
                <c:pt idx="428">
                  <c:v>0.42799999999999999</c:v>
                </c:pt>
                <c:pt idx="429">
                  <c:v>0.42899999999999999</c:v>
                </c:pt>
                <c:pt idx="430">
                  <c:v>0.43</c:v>
                </c:pt>
                <c:pt idx="431">
                  <c:v>0.43099999999999999</c:v>
                </c:pt>
                <c:pt idx="432">
                  <c:v>0.432</c:v>
                </c:pt>
                <c:pt idx="433">
                  <c:v>0.433</c:v>
                </c:pt>
                <c:pt idx="434">
                  <c:v>0.434</c:v>
                </c:pt>
                <c:pt idx="435">
                  <c:v>0.435</c:v>
                </c:pt>
                <c:pt idx="436">
                  <c:v>0.436</c:v>
                </c:pt>
                <c:pt idx="437">
                  <c:v>0.437</c:v>
                </c:pt>
                <c:pt idx="438">
                  <c:v>0.438</c:v>
                </c:pt>
                <c:pt idx="439">
                  <c:v>0.439</c:v>
                </c:pt>
                <c:pt idx="440">
                  <c:v>0.44</c:v>
                </c:pt>
                <c:pt idx="441">
                  <c:v>0.441</c:v>
                </c:pt>
                <c:pt idx="442">
                  <c:v>0.442</c:v>
                </c:pt>
                <c:pt idx="443">
                  <c:v>0.443</c:v>
                </c:pt>
                <c:pt idx="444">
                  <c:v>0.44400000000000001</c:v>
                </c:pt>
                <c:pt idx="445">
                  <c:v>0.44500000000000001</c:v>
                </c:pt>
                <c:pt idx="446">
                  <c:v>0.44600000000000001</c:v>
                </c:pt>
                <c:pt idx="447">
                  <c:v>0.44700000000000001</c:v>
                </c:pt>
                <c:pt idx="448">
                  <c:v>0.44800000000000001</c:v>
                </c:pt>
                <c:pt idx="449">
                  <c:v>0.44900000000000001</c:v>
                </c:pt>
                <c:pt idx="450">
                  <c:v>0.45</c:v>
                </c:pt>
                <c:pt idx="451">
                  <c:v>0.45100000000000001</c:v>
                </c:pt>
                <c:pt idx="452">
                  <c:v>0.45200000000000001</c:v>
                </c:pt>
                <c:pt idx="453">
                  <c:v>0.45300000000000001</c:v>
                </c:pt>
                <c:pt idx="454">
                  <c:v>0.45400000000000001</c:v>
                </c:pt>
                <c:pt idx="455">
                  <c:v>0.45500000000000002</c:v>
                </c:pt>
                <c:pt idx="456">
                  <c:v>0.45600000000000002</c:v>
                </c:pt>
                <c:pt idx="457">
                  <c:v>0.45700000000000002</c:v>
                </c:pt>
                <c:pt idx="458">
                  <c:v>0.45800000000000002</c:v>
                </c:pt>
                <c:pt idx="459">
                  <c:v>0.45900000000000002</c:v>
                </c:pt>
                <c:pt idx="460">
                  <c:v>0.46</c:v>
                </c:pt>
                <c:pt idx="461">
                  <c:v>0.46100000000000002</c:v>
                </c:pt>
                <c:pt idx="462">
                  <c:v>0.46200000000000002</c:v>
                </c:pt>
                <c:pt idx="463">
                  <c:v>0.46300000000000002</c:v>
                </c:pt>
                <c:pt idx="464">
                  <c:v>0.46400000000000002</c:v>
                </c:pt>
                <c:pt idx="465">
                  <c:v>0.46500000000000002</c:v>
                </c:pt>
                <c:pt idx="466">
                  <c:v>0.46600000000000003</c:v>
                </c:pt>
                <c:pt idx="467">
                  <c:v>0.46700000000000003</c:v>
                </c:pt>
                <c:pt idx="468">
                  <c:v>0.46800000000000003</c:v>
                </c:pt>
                <c:pt idx="469">
                  <c:v>0.46899999999999997</c:v>
                </c:pt>
                <c:pt idx="470">
                  <c:v>0.47</c:v>
                </c:pt>
                <c:pt idx="471">
                  <c:v>0.47099999999999997</c:v>
                </c:pt>
                <c:pt idx="472">
                  <c:v>0.47199999999999998</c:v>
                </c:pt>
                <c:pt idx="473">
                  <c:v>0.47299999999999998</c:v>
                </c:pt>
                <c:pt idx="474">
                  <c:v>0.47399999999999998</c:v>
                </c:pt>
                <c:pt idx="475">
                  <c:v>0.47499999999999998</c:v>
                </c:pt>
                <c:pt idx="476">
                  <c:v>0.47599999999999998</c:v>
                </c:pt>
                <c:pt idx="477">
                  <c:v>0.47699999999999998</c:v>
                </c:pt>
                <c:pt idx="478">
                  <c:v>0.47799999999999998</c:v>
                </c:pt>
                <c:pt idx="479">
                  <c:v>0.47899999999999998</c:v>
                </c:pt>
                <c:pt idx="480">
                  <c:v>0.48</c:v>
                </c:pt>
                <c:pt idx="481">
                  <c:v>0.48099999999999998</c:v>
                </c:pt>
                <c:pt idx="482">
                  <c:v>0.48199999999999998</c:v>
                </c:pt>
                <c:pt idx="483">
                  <c:v>0.48299999999999998</c:v>
                </c:pt>
                <c:pt idx="484">
                  <c:v>0.48399999999999999</c:v>
                </c:pt>
                <c:pt idx="485">
                  <c:v>0.48499999999999999</c:v>
                </c:pt>
                <c:pt idx="486">
                  <c:v>0.48599999999999999</c:v>
                </c:pt>
                <c:pt idx="487">
                  <c:v>0.48699999999999999</c:v>
                </c:pt>
                <c:pt idx="488">
                  <c:v>0.48799999999999999</c:v>
                </c:pt>
                <c:pt idx="489">
                  <c:v>0.48899999999999999</c:v>
                </c:pt>
                <c:pt idx="490">
                  <c:v>0.49</c:v>
                </c:pt>
                <c:pt idx="491">
                  <c:v>0.49099999999999999</c:v>
                </c:pt>
                <c:pt idx="492">
                  <c:v>0.49199999999999999</c:v>
                </c:pt>
                <c:pt idx="493">
                  <c:v>0.49299999999999999</c:v>
                </c:pt>
                <c:pt idx="494">
                  <c:v>0.49399999999999999</c:v>
                </c:pt>
                <c:pt idx="495">
                  <c:v>0.495</c:v>
                </c:pt>
                <c:pt idx="496">
                  <c:v>0.496</c:v>
                </c:pt>
                <c:pt idx="497">
                  <c:v>0.497</c:v>
                </c:pt>
                <c:pt idx="498">
                  <c:v>0.498</c:v>
                </c:pt>
                <c:pt idx="499">
                  <c:v>0.499</c:v>
                </c:pt>
                <c:pt idx="500">
                  <c:v>0.5</c:v>
                </c:pt>
                <c:pt idx="501">
                  <c:v>0.501</c:v>
                </c:pt>
                <c:pt idx="502">
                  <c:v>0.502</c:v>
                </c:pt>
                <c:pt idx="503">
                  <c:v>0.503</c:v>
                </c:pt>
                <c:pt idx="504">
                  <c:v>0.504</c:v>
                </c:pt>
                <c:pt idx="505">
                  <c:v>0.505</c:v>
                </c:pt>
                <c:pt idx="506">
                  <c:v>0.50600000000000001</c:v>
                </c:pt>
                <c:pt idx="507">
                  <c:v>0.50700000000000001</c:v>
                </c:pt>
                <c:pt idx="508">
                  <c:v>0.50800000000000001</c:v>
                </c:pt>
                <c:pt idx="509">
                  <c:v>0.50900000000000001</c:v>
                </c:pt>
                <c:pt idx="510">
                  <c:v>0.51</c:v>
                </c:pt>
                <c:pt idx="511">
                  <c:v>0.51100000000000001</c:v>
                </c:pt>
                <c:pt idx="512">
                  <c:v>0.51200000000000001</c:v>
                </c:pt>
                <c:pt idx="513">
                  <c:v>0.51300000000000001</c:v>
                </c:pt>
                <c:pt idx="514">
                  <c:v>0.51400000000000001</c:v>
                </c:pt>
                <c:pt idx="515">
                  <c:v>0.51500000000000001</c:v>
                </c:pt>
                <c:pt idx="516">
                  <c:v>0.51600000000000001</c:v>
                </c:pt>
                <c:pt idx="517">
                  <c:v>0.51700000000000002</c:v>
                </c:pt>
                <c:pt idx="518">
                  <c:v>0.51800000000000002</c:v>
                </c:pt>
                <c:pt idx="519">
                  <c:v>0.51900000000000002</c:v>
                </c:pt>
                <c:pt idx="520">
                  <c:v>0.52</c:v>
                </c:pt>
                <c:pt idx="521">
                  <c:v>0.52100000000000002</c:v>
                </c:pt>
                <c:pt idx="522">
                  <c:v>0.52200000000000002</c:v>
                </c:pt>
                <c:pt idx="523">
                  <c:v>0.52300000000000002</c:v>
                </c:pt>
                <c:pt idx="524">
                  <c:v>0.52400000000000002</c:v>
                </c:pt>
                <c:pt idx="525">
                  <c:v>0.52500000000000002</c:v>
                </c:pt>
                <c:pt idx="526">
                  <c:v>0.52600000000000002</c:v>
                </c:pt>
                <c:pt idx="527">
                  <c:v>0.52700000000000002</c:v>
                </c:pt>
                <c:pt idx="528">
                  <c:v>0.52800000000000002</c:v>
                </c:pt>
                <c:pt idx="529">
                  <c:v>0.52900000000000003</c:v>
                </c:pt>
                <c:pt idx="530">
                  <c:v>0.53</c:v>
                </c:pt>
                <c:pt idx="531">
                  <c:v>0.53100000000000003</c:v>
                </c:pt>
                <c:pt idx="532">
                  <c:v>0.53200000000000003</c:v>
                </c:pt>
                <c:pt idx="533">
                  <c:v>0.53300000000000003</c:v>
                </c:pt>
                <c:pt idx="534">
                  <c:v>0.53400000000000003</c:v>
                </c:pt>
                <c:pt idx="535">
                  <c:v>0.53500000000000003</c:v>
                </c:pt>
                <c:pt idx="536">
                  <c:v>0.53600000000000003</c:v>
                </c:pt>
                <c:pt idx="537">
                  <c:v>0.53700000000000003</c:v>
                </c:pt>
                <c:pt idx="538">
                  <c:v>0.53800000000000003</c:v>
                </c:pt>
                <c:pt idx="539">
                  <c:v>0.53900000000000003</c:v>
                </c:pt>
                <c:pt idx="540">
                  <c:v>0.54</c:v>
                </c:pt>
                <c:pt idx="541">
                  <c:v>0.54100000000000004</c:v>
                </c:pt>
                <c:pt idx="542">
                  <c:v>0.54200000000000004</c:v>
                </c:pt>
                <c:pt idx="543">
                  <c:v>0.54300000000000004</c:v>
                </c:pt>
                <c:pt idx="544">
                  <c:v>0.54400000000000004</c:v>
                </c:pt>
                <c:pt idx="545">
                  <c:v>0.54500000000000004</c:v>
                </c:pt>
                <c:pt idx="546">
                  <c:v>0.54600000000000004</c:v>
                </c:pt>
                <c:pt idx="547">
                  <c:v>0.54700000000000004</c:v>
                </c:pt>
                <c:pt idx="548">
                  <c:v>0.54800000000000004</c:v>
                </c:pt>
                <c:pt idx="549">
                  <c:v>0.54900000000000004</c:v>
                </c:pt>
                <c:pt idx="550">
                  <c:v>0.55000000000000004</c:v>
                </c:pt>
                <c:pt idx="551">
                  <c:v>0.55100000000000005</c:v>
                </c:pt>
                <c:pt idx="552">
                  <c:v>0.55200000000000005</c:v>
                </c:pt>
                <c:pt idx="553">
                  <c:v>0.55300000000000005</c:v>
                </c:pt>
                <c:pt idx="554">
                  <c:v>0.55400000000000005</c:v>
                </c:pt>
                <c:pt idx="555">
                  <c:v>0.55500000000000005</c:v>
                </c:pt>
                <c:pt idx="556">
                  <c:v>0.55600000000000005</c:v>
                </c:pt>
                <c:pt idx="557">
                  <c:v>0.55700000000000005</c:v>
                </c:pt>
                <c:pt idx="558">
                  <c:v>0.55800000000000005</c:v>
                </c:pt>
                <c:pt idx="559">
                  <c:v>0.55900000000000005</c:v>
                </c:pt>
                <c:pt idx="560">
                  <c:v>0.56000000000000005</c:v>
                </c:pt>
                <c:pt idx="561">
                  <c:v>0.56100000000000005</c:v>
                </c:pt>
                <c:pt idx="562">
                  <c:v>0.56200000000000006</c:v>
                </c:pt>
                <c:pt idx="563">
                  <c:v>0.56299999999999994</c:v>
                </c:pt>
                <c:pt idx="564">
                  <c:v>0.56399999999999995</c:v>
                </c:pt>
                <c:pt idx="565">
                  <c:v>0.56499999999999995</c:v>
                </c:pt>
                <c:pt idx="566">
                  <c:v>0.56599999999999995</c:v>
                </c:pt>
                <c:pt idx="567">
                  <c:v>0.56699999999999995</c:v>
                </c:pt>
                <c:pt idx="568">
                  <c:v>0.56799999999999995</c:v>
                </c:pt>
                <c:pt idx="569">
                  <c:v>0.56899999999999995</c:v>
                </c:pt>
                <c:pt idx="570">
                  <c:v>0.56999999999999995</c:v>
                </c:pt>
                <c:pt idx="571">
                  <c:v>0.57099999999999995</c:v>
                </c:pt>
                <c:pt idx="572">
                  <c:v>0.57199999999999995</c:v>
                </c:pt>
                <c:pt idx="573">
                  <c:v>0.57299999999999995</c:v>
                </c:pt>
                <c:pt idx="574">
                  <c:v>0.57399999999999995</c:v>
                </c:pt>
                <c:pt idx="575">
                  <c:v>0.57499999999999996</c:v>
                </c:pt>
                <c:pt idx="576">
                  <c:v>0.57599999999999996</c:v>
                </c:pt>
                <c:pt idx="577">
                  <c:v>0.57699999999999996</c:v>
                </c:pt>
                <c:pt idx="578">
                  <c:v>0.57799999999999996</c:v>
                </c:pt>
                <c:pt idx="579">
                  <c:v>0.57899999999999996</c:v>
                </c:pt>
                <c:pt idx="580">
                  <c:v>0.57999999999999996</c:v>
                </c:pt>
                <c:pt idx="581">
                  <c:v>0.58099999999999996</c:v>
                </c:pt>
                <c:pt idx="582">
                  <c:v>0.58199999999999996</c:v>
                </c:pt>
                <c:pt idx="583">
                  <c:v>0.58299999999999996</c:v>
                </c:pt>
                <c:pt idx="584">
                  <c:v>0.58399999999999996</c:v>
                </c:pt>
                <c:pt idx="585">
                  <c:v>0.58499999999999996</c:v>
                </c:pt>
                <c:pt idx="586">
                  <c:v>0.58599999999999997</c:v>
                </c:pt>
                <c:pt idx="587">
                  <c:v>0.58699999999999997</c:v>
                </c:pt>
                <c:pt idx="588">
                  <c:v>0.58799999999999997</c:v>
                </c:pt>
                <c:pt idx="589">
                  <c:v>0.58899999999999997</c:v>
                </c:pt>
                <c:pt idx="590">
                  <c:v>0.59</c:v>
                </c:pt>
                <c:pt idx="591">
                  <c:v>0.59099999999999997</c:v>
                </c:pt>
                <c:pt idx="592">
                  <c:v>0.59199999999999997</c:v>
                </c:pt>
                <c:pt idx="593">
                  <c:v>0.59299999999999997</c:v>
                </c:pt>
                <c:pt idx="594">
                  <c:v>0.59399999999999997</c:v>
                </c:pt>
                <c:pt idx="595">
                  <c:v>0.59499999999999997</c:v>
                </c:pt>
                <c:pt idx="596">
                  <c:v>0.59599999999999997</c:v>
                </c:pt>
                <c:pt idx="597">
                  <c:v>0.59699999999999998</c:v>
                </c:pt>
                <c:pt idx="598">
                  <c:v>0.59799999999999998</c:v>
                </c:pt>
                <c:pt idx="599">
                  <c:v>0.59899999999999998</c:v>
                </c:pt>
                <c:pt idx="600">
                  <c:v>0.6</c:v>
                </c:pt>
                <c:pt idx="601">
                  <c:v>0.60099999999999998</c:v>
                </c:pt>
                <c:pt idx="602">
                  <c:v>0.60199999999999998</c:v>
                </c:pt>
                <c:pt idx="603">
                  <c:v>0.60299999999999998</c:v>
                </c:pt>
                <c:pt idx="604">
                  <c:v>0.60399999999999998</c:v>
                </c:pt>
                <c:pt idx="605">
                  <c:v>0.60499999999999998</c:v>
                </c:pt>
                <c:pt idx="606">
                  <c:v>0.60599999999999998</c:v>
                </c:pt>
                <c:pt idx="607">
                  <c:v>0.60699999999999998</c:v>
                </c:pt>
                <c:pt idx="608">
                  <c:v>0.60799999999999998</c:v>
                </c:pt>
                <c:pt idx="609">
                  <c:v>0.60899999999999999</c:v>
                </c:pt>
                <c:pt idx="610">
                  <c:v>0.61</c:v>
                </c:pt>
                <c:pt idx="611">
                  <c:v>0.61099999999999999</c:v>
                </c:pt>
                <c:pt idx="612">
                  <c:v>0.61199999999999999</c:v>
                </c:pt>
                <c:pt idx="613">
                  <c:v>0.61299999999999999</c:v>
                </c:pt>
                <c:pt idx="614">
                  <c:v>0.61399999999999999</c:v>
                </c:pt>
                <c:pt idx="615">
                  <c:v>0.61499999999999999</c:v>
                </c:pt>
                <c:pt idx="616">
                  <c:v>0.61599999999999999</c:v>
                </c:pt>
                <c:pt idx="617">
                  <c:v>0.61699999999999999</c:v>
                </c:pt>
                <c:pt idx="618">
                  <c:v>0.61799999999999999</c:v>
                </c:pt>
                <c:pt idx="619">
                  <c:v>0.61899999999999999</c:v>
                </c:pt>
                <c:pt idx="620">
                  <c:v>0.62</c:v>
                </c:pt>
                <c:pt idx="621">
                  <c:v>0.621</c:v>
                </c:pt>
                <c:pt idx="622">
                  <c:v>0.622</c:v>
                </c:pt>
                <c:pt idx="623">
                  <c:v>0.623</c:v>
                </c:pt>
                <c:pt idx="624">
                  <c:v>0.624</c:v>
                </c:pt>
                <c:pt idx="625">
                  <c:v>0.625</c:v>
                </c:pt>
                <c:pt idx="626">
                  <c:v>0.626</c:v>
                </c:pt>
                <c:pt idx="627">
                  <c:v>0.627</c:v>
                </c:pt>
                <c:pt idx="628">
                  <c:v>0.628</c:v>
                </c:pt>
                <c:pt idx="629">
                  <c:v>0.629</c:v>
                </c:pt>
                <c:pt idx="630">
                  <c:v>0.63</c:v>
                </c:pt>
                <c:pt idx="631">
                  <c:v>0.63100000000000001</c:v>
                </c:pt>
                <c:pt idx="632">
                  <c:v>0.63200000000000001</c:v>
                </c:pt>
                <c:pt idx="633">
                  <c:v>0.63300000000000001</c:v>
                </c:pt>
                <c:pt idx="634">
                  <c:v>0.63400000000000001</c:v>
                </c:pt>
                <c:pt idx="635">
                  <c:v>0.63500000000000001</c:v>
                </c:pt>
                <c:pt idx="636">
                  <c:v>0.63600000000000001</c:v>
                </c:pt>
                <c:pt idx="637">
                  <c:v>0.63700000000000001</c:v>
                </c:pt>
                <c:pt idx="638">
                  <c:v>0.63800000000000001</c:v>
                </c:pt>
                <c:pt idx="639">
                  <c:v>0.63900000000000001</c:v>
                </c:pt>
                <c:pt idx="640">
                  <c:v>0.64</c:v>
                </c:pt>
                <c:pt idx="641">
                  <c:v>0.64100000000000001</c:v>
                </c:pt>
                <c:pt idx="642">
                  <c:v>0.64200000000000002</c:v>
                </c:pt>
                <c:pt idx="643">
                  <c:v>0.64300000000000002</c:v>
                </c:pt>
                <c:pt idx="644">
                  <c:v>0.64400000000000002</c:v>
                </c:pt>
                <c:pt idx="645">
                  <c:v>0.64500000000000002</c:v>
                </c:pt>
                <c:pt idx="646">
                  <c:v>0.64600000000000002</c:v>
                </c:pt>
                <c:pt idx="647">
                  <c:v>0.64700000000000002</c:v>
                </c:pt>
                <c:pt idx="648">
                  <c:v>0.64800000000000002</c:v>
                </c:pt>
                <c:pt idx="649">
                  <c:v>0.64900000000000002</c:v>
                </c:pt>
                <c:pt idx="650">
                  <c:v>0.65</c:v>
                </c:pt>
                <c:pt idx="651">
                  <c:v>0.65100000000000002</c:v>
                </c:pt>
                <c:pt idx="652">
                  <c:v>0.65200000000000002</c:v>
                </c:pt>
                <c:pt idx="653">
                  <c:v>0.65300000000000002</c:v>
                </c:pt>
                <c:pt idx="654">
                  <c:v>0.65400000000000003</c:v>
                </c:pt>
                <c:pt idx="655">
                  <c:v>0.65500000000000003</c:v>
                </c:pt>
                <c:pt idx="656">
                  <c:v>0.65600000000000003</c:v>
                </c:pt>
                <c:pt idx="657">
                  <c:v>0.65700000000000003</c:v>
                </c:pt>
                <c:pt idx="658">
                  <c:v>0.65800000000000003</c:v>
                </c:pt>
                <c:pt idx="659">
                  <c:v>0.65900000000000003</c:v>
                </c:pt>
                <c:pt idx="660">
                  <c:v>0.66</c:v>
                </c:pt>
                <c:pt idx="661">
                  <c:v>0.66100000000000003</c:v>
                </c:pt>
                <c:pt idx="662">
                  <c:v>0.66200000000000003</c:v>
                </c:pt>
                <c:pt idx="663">
                  <c:v>0.66300000000000003</c:v>
                </c:pt>
                <c:pt idx="664">
                  <c:v>0.66400000000000003</c:v>
                </c:pt>
                <c:pt idx="665">
                  <c:v>0.66500000000000004</c:v>
                </c:pt>
                <c:pt idx="666">
                  <c:v>0.66600000000000004</c:v>
                </c:pt>
                <c:pt idx="667">
                  <c:v>0.66700000000000004</c:v>
                </c:pt>
                <c:pt idx="668">
                  <c:v>0.66800000000000004</c:v>
                </c:pt>
                <c:pt idx="669">
                  <c:v>0.66900000000000004</c:v>
                </c:pt>
                <c:pt idx="670">
                  <c:v>0.67</c:v>
                </c:pt>
                <c:pt idx="671">
                  <c:v>0.67100000000000004</c:v>
                </c:pt>
                <c:pt idx="672">
                  <c:v>0.67200000000000004</c:v>
                </c:pt>
                <c:pt idx="673">
                  <c:v>0.67300000000000004</c:v>
                </c:pt>
                <c:pt idx="674">
                  <c:v>0.67400000000000004</c:v>
                </c:pt>
                <c:pt idx="675">
                  <c:v>0.67500000000000004</c:v>
                </c:pt>
                <c:pt idx="676">
                  <c:v>0.67600000000000005</c:v>
                </c:pt>
                <c:pt idx="677">
                  <c:v>0.67700000000000005</c:v>
                </c:pt>
                <c:pt idx="678">
                  <c:v>0.67800000000000005</c:v>
                </c:pt>
                <c:pt idx="679">
                  <c:v>0.67900000000000005</c:v>
                </c:pt>
                <c:pt idx="680">
                  <c:v>0.68</c:v>
                </c:pt>
                <c:pt idx="681">
                  <c:v>0.68100000000000005</c:v>
                </c:pt>
                <c:pt idx="682">
                  <c:v>0.68200000000000005</c:v>
                </c:pt>
                <c:pt idx="683">
                  <c:v>0.68300000000000005</c:v>
                </c:pt>
                <c:pt idx="684">
                  <c:v>0.68400000000000005</c:v>
                </c:pt>
                <c:pt idx="685">
                  <c:v>0.68500000000000005</c:v>
                </c:pt>
                <c:pt idx="686">
                  <c:v>0.68600000000000005</c:v>
                </c:pt>
                <c:pt idx="687">
                  <c:v>0.68700000000000006</c:v>
                </c:pt>
                <c:pt idx="688">
                  <c:v>0.68799999999999994</c:v>
                </c:pt>
                <c:pt idx="689">
                  <c:v>0.68899999999999995</c:v>
                </c:pt>
                <c:pt idx="690">
                  <c:v>0.69</c:v>
                </c:pt>
                <c:pt idx="691">
                  <c:v>0.69099999999999995</c:v>
                </c:pt>
                <c:pt idx="692">
                  <c:v>0.69199999999999995</c:v>
                </c:pt>
                <c:pt idx="693">
                  <c:v>0.69299999999999995</c:v>
                </c:pt>
                <c:pt idx="694">
                  <c:v>0.69399999999999995</c:v>
                </c:pt>
                <c:pt idx="695">
                  <c:v>0.69499999999999995</c:v>
                </c:pt>
                <c:pt idx="696">
                  <c:v>0.69599999999999995</c:v>
                </c:pt>
                <c:pt idx="697">
                  <c:v>0.69699999999999995</c:v>
                </c:pt>
                <c:pt idx="698">
                  <c:v>0.69799999999999995</c:v>
                </c:pt>
                <c:pt idx="699">
                  <c:v>0.69899999999999995</c:v>
                </c:pt>
                <c:pt idx="700">
                  <c:v>0.7</c:v>
                </c:pt>
                <c:pt idx="701">
                  <c:v>0.70099999999999996</c:v>
                </c:pt>
                <c:pt idx="702">
                  <c:v>0.70199999999999996</c:v>
                </c:pt>
                <c:pt idx="703">
                  <c:v>0.70299999999999996</c:v>
                </c:pt>
                <c:pt idx="704">
                  <c:v>0.70399999999999996</c:v>
                </c:pt>
                <c:pt idx="705">
                  <c:v>0.70499999999999996</c:v>
                </c:pt>
                <c:pt idx="706">
                  <c:v>0.70599999999999996</c:v>
                </c:pt>
                <c:pt idx="707">
                  <c:v>0.70699999999999996</c:v>
                </c:pt>
                <c:pt idx="708">
                  <c:v>0.70799999999999996</c:v>
                </c:pt>
                <c:pt idx="709">
                  <c:v>0.70899999999999996</c:v>
                </c:pt>
                <c:pt idx="710">
                  <c:v>0.71</c:v>
                </c:pt>
                <c:pt idx="711">
                  <c:v>0.71099999999999997</c:v>
                </c:pt>
                <c:pt idx="712">
                  <c:v>0.71199999999999997</c:v>
                </c:pt>
                <c:pt idx="713">
                  <c:v>0.71299999999999997</c:v>
                </c:pt>
                <c:pt idx="714">
                  <c:v>0.71399999999999997</c:v>
                </c:pt>
                <c:pt idx="715">
                  <c:v>0.71499999999999997</c:v>
                </c:pt>
                <c:pt idx="716">
                  <c:v>0.71599999999999997</c:v>
                </c:pt>
                <c:pt idx="717">
                  <c:v>0.71699999999999997</c:v>
                </c:pt>
                <c:pt idx="718">
                  <c:v>0.71799999999999997</c:v>
                </c:pt>
                <c:pt idx="719">
                  <c:v>0.71899999999999997</c:v>
                </c:pt>
                <c:pt idx="720">
                  <c:v>0.72</c:v>
                </c:pt>
                <c:pt idx="721">
                  <c:v>0.72099999999999997</c:v>
                </c:pt>
                <c:pt idx="722">
                  <c:v>0.72199999999999998</c:v>
                </c:pt>
                <c:pt idx="723">
                  <c:v>0.72299999999999998</c:v>
                </c:pt>
                <c:pt idx="724">
                  <c:v>0.72399999999999998</c:v>
                </c:pt>
                <c:pt idx="725">
                  <c:v>0.72499999999999998</c:v>
                </c:pt>
                <c:pt idx="726">
                  <c:v>0.72599999999999998</c:v>
                </c:pt>
                <c:pt idx="727">
                  <c:v>0.72699999999999998</c:v>
                </c:pt>
                <c:pt idx="728">
                  <c:v>0.72799999999999998</c:v>
                </c:pt>
                <c:pt idx="729">
                  <c:v>0.72899999999999998</c:v>
                </c:pt>
                <c:pt idx="730">
                  <c:v>0.73</c:v>
                </c:pt>
                <c:pt idx="731">
                  <c:v>0.73099999999999998</c:v>
                </c:pt>
                <c:pt idx="732">
                  <c:v>0.73199999999999998</c:v>
                </c:pt>
                <c:pt idx="733">
                  <c:v>0.73299999999999998</c:v>
                </c:pt>
                <c:pt idx="734">
                  <c:v>0.73399999999999999</c:v>
                </c:pt>
                <c:pt idx="735">
                  <c:v>0.73499999999999999</c:v>
                </c:pt>
                <c:pt idx="736">
                  <c:v>0.73599999999999999</c:v>
                </c:pt>
                <c:pt idx="737">
                  <c:v>0.73699999999999999</c:v>
                </c:pt>
                <c:pt idx="738">
                  <c:v>0.73799999999999999</c:v>
                </c:pt>
                <c:pt idx="739">
                  <c:v>0.73899999999999999</c:v>
                </c:pt>
                <c:pt idx="740">
                  <c:v>0.74</c:v>
                </c:pt>
                <c:pt idx="741">
                  <c:v>0.74099999999999999</c:v>
                </c:pt>
                <c:pt idx="742">
                  <c:v>0.74199999999999999</c:v>
                </c:pt>
                <c:pt idx="743">
                  <c:v>0.74299999999999999</c:v>
                </c:pt>
                <c:pt idx="744">
                  <c:v>0.74399999999999999</c:v>
                </c:pt>
                <c:pt idx="745">
                  <c:v>0.745</c:v>
                </c:pt>
                <c:pt idx="746">
                  <c:v>0.746</c:v>
                </c:pt>
                <c:pt idx="747">
                  <c:v>0.747</c:v>
                </c:pt>
                <c:pt idx="748">
                  <c:v>0.748</c:v>
                </c:pt>
                <c:pt idx="749">
                  <c:v>0.749</c:v>
                </c:pt>
                <c:pt idx="750">
                  <c:v>0.75</c:v>
                </c:pt>
                <c:pt idx="751">
                  <c:v>0.751</c:v>
                </c:pt>
                <c:pt idx="752">
                  <c:v>0.752</c:v>
                </c:pt>
                <c:pt idx="753">
                  <c:v>0.753</c:v>
                </c:pt>
                <c:pt idx="754">
                  <c:v>0.754</c:v>
                </c:pt>
                <c:pt idx="755">
                  <c:v>0.755</c:v>
                </c:pt>
                <c:pt idx="756">
                  <c:v>0.75600000000000001</c:v>
                </c:pt>
                <c:pt idx="757">
                  <c:v>0.75700000000000001</c:v>
                </c:pt>
                <c:pt idx="758">
                  <c:v>0.75800000000000001</c:v>
                </c:pt>
                <c:pt idx="759">
                  <c:v>0.75900000000000001</c:v>
                </c:pt>
                <c:pt idx="760">
                  <c:v>0.76</c:v>
                </c:pt>
                <c:pt idx="761">
                  <c:v>0.76100000000000001</c:v>
                </c:pt>
                <c:pt idx="762">
                  <c:v>0.76200000000000001</c:v>
                </c:pt>
                <c:pt idx="763">
                  <c:v>0.76300000000000001</c:v>
                </c:pt>
                <c:pt idx="764">
                  <c:v>0.76400000000000001</c:v>
                </c:pt>
                <c:pt idx="765">
                  <c:v>0.76500000000000001</c:v>
                </c:pt>
                <c:pt idx="766">
                  <c:v>0.76600000000000001</c:v>
                </c:pt>
                <c:pt idx="767">
                  <c:v>0.76700000000000002</c:v>
                </c:pt>
                <c:pt idx="768">
                  <c:v>0.76800000000000002</c:v>
                </c:pt>
                <c:pt idx="769">
                  <c:v>0.76900000000000002</c:v>
                </c:pt>
                <c:pt idx="770">
                  <c:v>0.77</c:v>
                </c:pt>
                <c:pt idx="771">
                  <c:v>0.77100000000000002</c:v>
                </c:pt>
                <c:pt idx="772">
                  <c:v>0.77200000000000002</c:v>
                </c:pt>
                <c:pt idx="773">
                  <c:v>0.77300000000000002</c:v>
                </c:pt>
                <c:pt idx="774">
                  <c:v>0.77400000000000002</c:v>
                </c:pt>
                <c:pt idx="775">
                  <c:v>0.77500000000000002</c:v>
                </c:pt>
                <c:pt idx="776">
                  <c:v>0.77600000000000002</c:v>
                </c:pt>
                <c:pt idx="777">
                  <c:v>0.77700000000000002</c:v>
                </c:pt>
                <c:pt idx="778">
                  <c:v>0.77800000000000002</c:v>
                </c:pt>
                <c:pt idx="779">
                  <c:v>0.77900000000000003</c:v>
                </c:pt>
                <c:pt idx="780">
                  <c:v>0.78</c:v>
                </c:pt>
                <c:pt idx="781">
                  <c:v>0.78100000000000003</c:v>
                </c:pt>
                <c:pt idx="782">
                  <c:v>0.78200000000000003</c:v>
                </c:pt>
                <c:pt idx="783">
                  <c:v>0.78300000000000003</c:v>
                </c:pt>
                <c:pt idx="784">
                  <c:v>0.78400000000000003</c:v>
                </c:pt>
                <c:pt idx="785">
                  <c:v>0.78500000000000003</c:v>
                </c:pt>
                <c:pt idx="786">
                  <c:v>0.78600000000000003</c:v>
                </c:pt>
                <c:pt idx="787">
                  <c:v>0.78700000000000003</c:v>
                </c:pt>
                <c:pt idx="788">
                  <c:v>0.78800000000000003</c:v>
                </c:pt>
                <c:pt idx="789">
                  <c:v>0.78900000000000003</c:v>
                </c:pt>
                <c:pt idx="790">
                  <c:v>0.79</c:v>
                </c:pt>
                <c:pt idx="791">
                  <c:v>0.79100000000000004</c:v>
                </c:pt>
                <c:pt idx="792">
                  <c:v>0.79200000000000004</c:v>
                </c:pt>
                <c:pt idx="793">
                  <c:v>0.79300000000000004</c:v>
                </c:pt>
                <c:pt idx="794">
                  <c:v>0.79400000000000004</c:v>
                </c:pt>
                <c:pt idx="795">
                  <c:v>0.79500000000000004</c:v>
                </c:pt>
                <c:pt idx="796">
                  <c:v>0.79600000000000004</c:v>
                </c:pt>
                <c:pt idx="797">
                  <c:v>0.79700000000000004</c:v>
                </c:pt>
                <c:pt idx="798">
                  <c:v>0.79800000000000004</c:v>
                </c:pt>
                <c:pt idx="799">
                  <c:v>0.79900000000000004</c:v>
                </c:pt>
                <c:pt idx="800">
                  <c:v>0.8</c:v>
                </c:pt>
                <c:pt idx="801">
                  <c:v>0.80100000000000005</c:v>
                </c:pt>
                <c:pt idx="802">
                  <c:v>0.80200000000000005</c:v>
                </c:pt>
                <c:pt idx="803">
                  <c:v>0.80300000000000005</c:v>
                </c:pt>
                <c:pt idx="804">
                  <c:v>0.80400000000000005</c:v>
                </c:pt>
                <c:pt idx="805">
                  <c:v>0.80500000000000005</c:v>
                </c:pt>
                <c:pt idx="806">
                  <c:v>0.80600000000000005</c:v>
                </c:pt>
                <c:pt idx="807">
                  <c:v>0.80700000000000005</c:v>
                </c:pt>
                <c:pt idx="808">
                  <c:v>0.80800000000000005</c:v>
                </c:pt>
                <c:pt idx="809">
                  <c:v>0.80900000000000005</c:v>
                </c:pt>
                <c:pt idx="810">
                  <c:v>0.81</c:v>
                </c:pt>
                <c:pt idx="811">
                  <c:v>0.81100000000000005</c:v>
                </c:pt>
                <c:pt idx="812">
                  <c:v>0.81200000000000006</c:v>
                </c:pt>
                <c:pt idx="813">
                  <c:v>0.81299999999999994</c:v>
                </c:pt>
                <c:pt idx="814">
                  <c:v>0.81399999999999995</c:v>
                </c:pt>
                <c:pt idx="815">
                  <c:v>0.81499999999999995</c:v>
                </c:pt>
                <c:pt idx="816">
                  <c:v>0.81599999999999995</c:v>
                </c:pt>
                <c:pt idx="817">
                  <c:v>0.81699999999999995</c:v>
                </c:pt>
                <c:pt idx="818">
                  <c:v>0.81799999999999995</c:v>
                </c:pt>
                <c:pt idx="819">
                  <c:v>0.81899999999999995</c:v>
                </c:pt>
                <c:pt idx="820">
                  <c:v>0.82</c:v>
                </c:pt>
                <c:pt idx="821">
                  <c:v>0.82099999999999995</c:v>
                </c:pt>
                <c:pt idx="822">
                  <c:v>0.82199999999999995</c:v>
                </c:pt>
                <c:pt idx="823">
                  <c:v>0.82299999999999995</c:v>
                </c:pt>
                <c:pt idx="824">
                  <c:v>0.82399999999999995</c:v>
                </c:pt>
                <c:pt idx="825">
                  <c:v>0.82499999999999996</c:v>
                </c:pt>
                <c:pt idx="826">
                  <c:v>0.82599999999999996</c:v>
                </c:pt>
                <c:pt idx="827">
                  <c:v>0.82699999999999996</c:v>
                </c:pt>
                <c:pt idx="828">
                  <c:v>0.82799999999999996</c:v>
                </c:pt>
                <c:pt idx="829">
                  <c:v>0.82899999999999996</c:v>
                </c:pt>
                <c:pt idx="830">
                  <c:v>0.83</c:v>
                </c:pt>
                <c:pt idx="831">
                  <c:v>0.83099999999999996</c:v>
                </c:pt>
                <c:pt idx="832">
                  <c:v>0.83199999999999996</c:v>
                </c:pt>
                <c:pt idx="833">
                  <c:v>0.83299999999999996</c:v>
                </c:pt>
                <c:pt idx="834">
                  <c:v>0.83399999999999996</c:v>
                </c:pt>
                <c:pt idx="835">
                  <c:v>0.83499999999999996</c:v>
                </c:pt>
                <c:pt idx="836">
                  <c:v>0.83599999999999997</c:v>
                </c:pt>
                <c:pt idx="837">
                  <c:v>0.83699999999999997</c:v>
                </c:pt>
                <c:pt idx="838">
                  <c:v>0.83799999999999997</c:v>
                </c:pt>
                <c:pt idx="839">
                  <c:v>0.83899999999999997</c:v>
                </c:pt>
                <c:pt idx="840">
                  <c:v>0.84</c:v>
                </c:pt>
                <c:pt idx="841">
                  <c:v>0.84099999999999997</c:v>
                </c:pt>
                <c:pt idx="842">
                  <c:v>0.84199999999999997</c:v>
                </c:pt>
                <c:pt idx="843">
                  <c:v>0.84299999999999997</c:v>
                </c:pt>
                <c:pt idx="844">
                  <c:v>0.84399999999999997</c:v>
                </c:pt>
                <c:pt idx="845">
                  <c:v>0.84499999999999997</c:v>
                </c:pt>
                <c:pt idx="846">
                  <c:v>0.84599999999999997</c:v>
                </c:pt>
                <c:pt idx="847">
                  <c:v>0.84699999999999998</c:v>
                </c:pt>
                <c:pt idx="848">
                  <c:v>0.84799999999999998</c:v>
                </c:pt>
                <c:pt idx="849">
                  <c:v>0.84899999999999998</c:v>
                </c:pt>
                <c:pt idx="850">
                  <c:v>0.85</c:v>
                </c:pt>
                <c:pt idx="851">
                  <c:v>0.85099999999999998</c:v>
                </c:pt>
                <c:pt idx="852">
                  <c:v>0.85199999999999998</c:v>
                </c:pt>
                <c:pt idx="853">
                  <c:v>0.85299999999999998</c:v>
                </c:pt>
                <c:pt idx="854">
                  <c:v>0.85399999999999998</c:v>
                </c:pt>
                <c:pt idx="855">
                  <c:v>0.85499999999999998</c:v>
                </c:pt>
                <c:pt idx="856">
                  <c:v>0.85599999999999998</c:v>
                </c:pt>
                <c:pt idx="857">
                  <c:v>0.85699999999999998</c:v>
                </c:pt>
                <c:pt idx="858">
                  <c:v>0.85799999999999998</c:v>
                </c:pt>
                <c:pt idx="859">
                  <c:v>0.85899999999999999</c:v>
                </c:pt>
                <c:pt idx="860">
                  <c:v>0.86</c:v>
                </c:pt>
                <c:pt idx="861">
                  <c:v>0.86099999999999999</c:v>
                </c:pt>
                <c:pt idx="862">
                  <c:v>0.86199999999999999</c:v>
                </c:pt>
                <c:pt idx="863">
                  <c:v>0.86299999999999999</c:v>
                </c:pt>
                <c:pt idx="864">
                  <c:v>0.86399999999999999</c:v>
                </c:pt>
                <c:pt idx="865">
                  <c:v>0.86499999999999999</c:v>
                </c:pt>
                <c:pt idx="866">
                  <c:v>0.86599999999999999</c:v>
                </c:pt>
                <c:pt idx="867">
                  <c:v>0.86699999999999999</c:v>
                </c:pt>
                <c:pt idx="868">
                  <c:v>0.86799999999999999</c:v>
                </c:pt>
                <c:pt idx="869">
                  <c:v>0.86899999999999999</c:v>
                </c:pt>
                <c:pt idx="870">
                  <c:v>0.87</c:v>
                </c:pt>
                <c:pt idx="871">
                  <c:v>0.871</c:v>
                </c:pt>
                <c:pt idx="872">
                  <c:v>0.872</c:v>
                </c:pt>
                <c:pt idx="873">
                  <c:v>0.873</c:v>
                </c:pt>
                <c:pt idx="874">
                  <c:v>0.874</c:v>
                </c:pt>
                <c:pt idx="875">
                  <c:v>0.875</c:v>
                </c:pt>
                <c:pt idx="876">
                  <c:v>0.876</c:v>
                </c:pt>
                <c:pt idx="877">
                  <c:v>0.877</c:v>
                </c:pt>
                <c:pt idx="878">
                  <c:v>0.878</c:v>
                </c:pt>
                <c:pt idx="879">
                  <c:v>0.879</c:v>
                </c:pt>
                <c:pt idx="880">
                  <c:v>0.88</c:v>
                </c:pt>
                <c:pt idx="881">
                  <c:v>0.88100000000000001</c:v>
                </c:pt>
                <c:pt idx="882">
                  <c:v>0.88200000000000001</c:v>
                </c:pt>
                <c:pt idx="883">
                  <c:v>0.88300000000000001</c:v>
                </c:pt>
                <c:pt idx="884">
                  <c:v>0.88400000000000001</c:v>
                </c:pt>
                <c:pt idx="885">
                  <c:v>0.88500000000000001</c:v>
                </c:pt>
                <c:pt idx="886">
                  <c:v>0.88600000000000001</c:v>
                </c:pt>
                <c:pt idx="887">
                  <c:v>0.88700000000000001</c:v>
                </c:pt>
                <c:pt idx="888">
                  <c:v>0.88800000000000001</c:v>
                </c:pt>
                <c:pt idx="889">
                  <c:v>0.88900000000000001</c:v>
                </c:pt>
                <c:pt idx="890">
                  <c:v>0.89</c:v>
                </c:pt>
                <c:pt idx="891">
                  <c:v>0.89100000000000001</c:v>
                </c:pt>
                <c:pt idx="892">
                  <c:v>0.89200000000000002</c:v>
                </c:pt>
                <c:pt idx="893">
                  <c:v>0.89300000000000002</c:v>
                </c:pt>
                <c:pt idx="894">
                  <c:v>0.89400000000000002</c:v>
                </c:pt>
                <c:pt idx="895">
                  <c:v>0.89500000000000002</c:v>
                </c:pt>
                <c:pt idx="896">
                  <c:v>0.89600000000000002</c:v>
                </c:pt>
                <c:pt idx="897">
                  <c:v>0.89700000000000002</c:v>
                </c:pt>
                <c:pt idx="898">
                  <c:v>0.89800000000000002</c:v>
                </c:pt>
                <c:pt idx="899">
                  <c:v>0.89900000000000002</c:v>
                </c:pt>
                <c:pt idx="900">
                  <c:v>0.9</c:v>
                </c:pt>
                <c:pt idx="901">
                  <c:v>0.90100000000000002</c:v>
                </c:pt>
                <c:pt idx="902">
                  <c:v>0.90200000000000002</c:v>
                </c:pt>
                <c:pt idx="903">
                  <c:v>0.90300000000000002</c:v>
                </c:pt>
                <c:pt idx="904">
                  <c:v>0.90400000000000003</c:v>
                </c:pt>
                <c:pt idx="905">
                  <c:v>0.90500000000000003</c:v>
                </c:pt>
                <c:pt idx="906">
                  <c:v>0.90600000000000003</c:v>
                </c:pt>
                <c:pt idx="907">
                  <c:v>0.90700000000000003</c:v>
                </c:pt>
                <c:pt idx="908">
                  <c:v>0.90800000000000003</c:v>
                </c:pt>
                <c:pt idx="909">
                  <c:v>0.90900000000000003</c:v>
                </c:pt>
                <c:pt idx="910">
                  <c:v>0.91</c:v>
                </c:pt>
                <c:pt idx="911">
                  <c:v>0.91100000000000003</c:v>
                </c:pt>
                <c:pt idx="912">
                  <c:v>0.91200000000000003</c:v>
                </c:pt>
                <c:pt idx="913">
                  <c:v>0.91300000000000003</c:v>
                </c:pt>
                <c:pt idx="914">
                  <c:v>0.91400000000000003</c:v>
                </c:pt>
                <c:pt idx="915">
                  <c:v>0.91500000000000004</c:v>
                </c:pt>
                <c:pt idx="916">
                  <c:v>0.91600000000000004</c:v>
                </c:pt>
                <c:pt idx="917">
                  <c:v>0.91700000000000004</c:v>
                </c:pt>
                <c:pt idx="918">
                  <c:v>0.91800000000000004</c:v>
                </c:pt>
                <c:pt idx="919">
                  <c:v>0.91900000000000004</c:v>
                </c:pt>
                <c:pt idx="920">
                  <c:v>0.92</c:v>
                </c:pt>
                <c:pt idx="921">
                  <c:v>0.92100000000000004</c:v>
                </c:pt>
                <c:pt idx="922">
                  <c:v>0.92200000000000004</c:v>
                </c:pt>
                <c:pt idx="923">
                  <c:v>0.92300000000000004</c:v>
                </c:pt>
                <c:pt idx="924">
                  <c:v>0.92400000000000004</c:v>
                </c:pt>
                <c:pt idx="925">
                  <c:v>0.92500000000000004</c:v>
                </c:pt>
                <c:pt idx="926">
                  <c:v>0.92600000000000005</c:v>
                </c:pt>
                <c:pt idx="927">
                  <c:v>0.92700000000000005</c:v>
                </c:pt>
                <c:pt idx="928">
                  <c:v>0.92800000000000005</c:v>
                </c:pt>
                <c:pt idx="929">
                  <c:v>0.92900000000000005</c:v>
                </c:pt>
                <c:pt idx="930">
                  <c:v>0.93</c:v>
                </c:pt>
                <c:pt idx="931">
                  <c:v>0.93100000000000005</c:v>
                </c:pt>
                <c:pt idx="932">
                  <c:v>0.93200000000000005</c:v>
                </c:pt>
                <c:pt idx="933">
                  <c:v>0.93300000000000005</c:v>
                </c:pt>
                <c:pt idx="934">
                  <c:v>0.93400000000000005</c:v>
                </c:pt>
                <c:pt idx="935">
                  <c:v>0.93500000000000005</c:v>
                </c:pt>
                <c:pt idx="936">
                  <c:v>0.93600000000000005</c:v>
                </c:pt>
                <c:pt idx="937">
                  <c:v>0.93700000000000006</c:v>
                </c:pt>
                <c:pt idx="938">
                  <c:v>0.93799999999999994</c:v>
                </c:pt>
                <c:pt idx="939">
                  <c:v>0.93899999999999995</c:v>
                </c:pt>
                <c:pt idx="940">
                  <c:v>0.94</c:v>
                </c:pt>
                <c:pt idx="941">
                  <c:v>0.94099999999999995</c:v>
                </c:pt>
                <c:pt idx="942">
                  <c:v>0.94199999999999995</c:v>
                </c:pt>
                <c:pt idx="943">
                  <c:v>0.94299999999999995</c:v>
                </c:pt>
                <c:pt idx="944">
                  <c:v>0.94399999999999995</c:v>
                </c:pt>
                <c:pt idx="945">
                  <c:v>0.94499999999999995</c:v>
                </c:pt>
                <c:pt idx="946">
                  <c:v>0.94599999999999995</c:v>
                </c:pt>
                <c:pt idx="947">
                  <c:v>0.94699999999999995</c:v>
                </c:pt>
                <c:pt idx="948">
                  <c:v>0.94799999999999995</c:v>
                </c:pt>
                <c:pt idx="949">
                  <c:v>0.94899999999999995</c:v>
                </c:pt>
                <c:pt idx="950">
                  <c:v>0.95</c:v>
                </c:pt>
                <c:pt idx="951">
                  <c:v>0.95099999999999996</c:v>
                </c:pt>
                <c:pt idx="952">
                  <c:v>0.95199999999999996</c:v>
                </c:pt>
                <c:pt idx="953">
                  <c:v>0.95299999999999996</c:v>
                </c:pt>
                <c:pt idx="954">
                  <c:v>0.95399999999999996</c:v>
                </c:pt>
                <c:pt idx="955">
                  <c:v>0.95499999999999996</c:v>
                </c:pt>
                <c:pt idx="956">
                  <c:v>0.95599999999999996</c:v>
                </c:pt>
                <c:pt idx="957">
                  <c:v>0.95699999999999996</c:v>
                </c:pt>
                <c:pt idx="958">
                  <c:v>0.95799999999999996</c:v>
                </c:pt>
                <c:pt idx="959">
                  <c:v>0.95899999999999996</c:v>
                </c:pt>
                <c:pt idx="960">
                  <c:v>0.96</c:v>
                </c:pt>
                <c:pt idx="961">
                  <c:v>0.96099999999999997</c:v>
                </c:pt>
                <c:pt idx="962">
                  <c:v>0.96199999999999997</c:v>
                </c:pt>
                <c:pt idx="963">
                  <c:v>0.96299999999999997</c:v>
                </c:pt>
                <c:pt idx="964">
                  <c:v>0.96399999999999997</c:v>
                </c:pt>
                <c:pt idx="965">
                  <c:v>0.96499999999999997</c:v>
                </c:pt>
                <c:pt idx="966">
                  <c:v>0.96599999999999997</c:v>
                </c:pt>
                <c:pt idx="967">
                  <c:v>0.96699999999999997</c:v>
                </c:pt>
                <c:pt idx="968">
                  <c:v>0.96799999999999997</c:v>
                </c:pt>
                <c:pt idx="969">
                  <c:v>0.96899999999999997</c:v>
                </c:pt>
                <c:pt idx="970">
                  <c:v>0.97</c:v>
                </c:pt>
                <c:pt idx="971">
                  <c:v>0.97099999999999997</c:v>
                </c:pt>
                <c:pt idx="972">
                  <c:v>0.97199999999999998</c:v>
                </c:pt>
                <c:pt idx="973">
                  <c:v>0.97299999999999998</c:v>
                </c:pt>
                <c:pt idx="974">
                  <c:v>0.97399999999999998</c:v>
                </c:pt>
                <c:pt idx="975">
                  <c:v>0.97499999999999998</c:v>
                </c:pt>
                <c:pt idx="976">
                  <c:v>0.97599999999999998</c:v>
                </c:pt>
                <c:pt idx="977">
                  <c:v>0.97699999999999998</c:v>
                </c:pt>
                <c:pt idx="978">
                  <c:v>0.97799999999999998</c:v>
                </c:pt>
                <c:pt idx="979">
                  <c:v>0.97899999999999998</c:v>
                </c:pt>
                <c:pt idx="980">
                  <c:v>0.98</c:v>
                </c:pt>
                <c:pt idx="981">
                  <c:v>0.98099999999999998</c:v>
                </c:pt>
                <c:pt idx="982">
                  <c:v>0.98199999999999998</c:v>
                </c:pt>
                <c:pt idx="983">
                  <c:v>0.98299999999999998</c:v>
                </c:pt>
                <c:pt idx="984">
                  <c:v>0.98399999999999999</c:v>
                </c:pt>
                <c:pt idx="985">
                  <c:v>0.98499999999999999</c:v>
                </c:pt>
                <c:pt idx="986">
                  <c:v>0.98599999999999999</c:v>
                </c:pt>
                <c:pt idx="987">
                  <c:v>0.98699999999999999</c:v>
                </c:pt>
                <c:pt idx="988">
                  <c:v>0.98799999999999999</c:v>
                </c:pt>
                <c:pt idx="989">
                  <c:v>0.98899999999999999</c:v>
                </c:pt>
                <c:pt idx="990">
                  <c:v>0.99</c:v>
                </c:pt>
                <c:pt idx="991">
                  <c:v>0.99099999999999999</c:v>
                </c:pt>
                <c:pt idx="992">
                  <c:v>0.99199999999999999</c:v>
                </c:pt>
                <c:pt idx="993">
                  <c:v>0.99299999999999999</c:v>
                </c:pt>
                <c:pt idx="994">
                  <c:v>0.99399999999999999</c:v>
                </c:pt>
                <c:pt idx="995">
                  <c:v>0.995</c:v>
                </c:pt>
                <c:pt idx="996">
                  <c:v>0.996</c:v>
                </c:pt>
                <c:pt idx="997">
                  <c:v>0.997</c:v>
                </c:pt>
                <c:pt idx="998">
                  <c:v>0.998</c:v>
                </c:pt>
                <c:pt idx="999">
                  <c:v>0.999</c:v>
                </c:pt>
                <c:pt idx="1000" formatCode="0.0000">
                  <c:v>1</c:v>
                </c:pt>
              </c:numCache>
            </c:numRef>
          </c:xVal>
          <c:yVal>
            <c:numRef>
              <c:f>APropertiesDimless!$AD$7:$AD$1007</c:f>
              <c:numCache>
                <c:formatCode>0.0000</c:formatCode>
                <c:ptCount val="1001"/>
                <c:pt idx="1">
                  <c:v>1.2466675451992018E-4</c:v>
                </c:pt>
                <c:pt idx="2">
                  <c:v>3.5261452419617237E-4</c:v>
                </c:pt>
                <c:pt idx="3">
                  <c:v>6.4780103188222661E-4</c:v>
                </c:pt>
                <c:pt idx="4">
                  <c:v>9.9736538277338748E-4</c:v>
                </c:pt>
                <c:pt idx="5">
                  <c:v>1.3938750996438356E-3</c:v>
                </c:pt>
                <c:pt idx="6">
                  <c:v>1.8323155992097271E-3</c:v>
                </c:pt>
                <c:pt idx="7">
                  <c:v>2.3090057443050679E-3</c:v>
                </c:pt>
                <c:pt idx="8">
                  <c:v>2.8210935224237343E-3</c:v>
                </c:pt>
                <c:pt idx="9">
                  <c:v>3.3662844992067035E-3</c:v>
                </c:pt>
                <c:pt idx="10">
                  <c:v>3.9426806636260921E-3</c:v>
                </c:pt>
                <c:pt idx="11">
                  <c:v>4.5486778542624543E-3</c:v>
                </c:pt>
                <c:pt idx="12">
                  <c:v>5.1828969184678853E-3</c:v>
                </c:pt>
                <c:pt idx="13">
                  <c:v>5.844135546495109E-3</c:v>
                </c:pt>
                <c:pt idx="14">
                  <c:v>6.531333418634936E-3</c:v>
                </c:pt>
                <c:pt idx="15">
                  <c:v>7.2435462757459409E-3</c:v>
                </c:pt>
                <c:pt idx="16">
                  <c:v>7.9799261733792242E-3</c:v>
                </c:pt>
                <c:pt idx="17">
                  <c:v>8.7397061429853595E-3</c:v>
                </c:pt>
                <c:pt idx="18">
                  <c:v>9.5221880704922726E-3</c:v>
                </c:pt>
                <c:pt idx="19">
                  <c:v>1.0326732973113463E-2</c:v>
                </c:pt>
                <c:pt idx="20">
                  <c:v>1.1152753096628023E-2</c:v>
                </c:pt>
                <c:pt idx="21">
                  <c:v>1.1999705416942657E-2</c:v>
                </c:pt>
                <c:pt idx="22">
                  <c:v>1.2867086240462728E-2</c:v>
                </c:pt>
                <c:pt idx="23">
                  <c:v>1.375442667530404E-2</c:v>
                </c:pt>
                <c:pt idx="24">
                  <c:v>1.4661288800660272E-2</c:v>
                </c:pt>
                <c:pt idx="25">
                  <c:v>1.5587262401740846E-2</c:v>
                </c:pt>
                <c:pt idx="26">
                  <c:v>1.6531962167230123E-2</c:v>
                </c:pt>
                <c:pt idx="27">
                  <c:v>1.7495025268280406E-2</c:v>
                </c:pt>
                <c:pt idx="28">
                  <c:v>1.847610925474551E-2</c:v>
                </c:pt>
                <c:pt idx="29">
                  <c:v>1.9474890217119879E-2</c:v>
                </c:pt>
                <c:pt idx="30">
                  <c:v>2.0491061172530994E-2</c:v>
                </c:pt>
                <c:pt idx="31">
                  <c:v>2.1524330640846714E-2</c:v>
                </c:pt>
                <c:pt idx="32">
                  <c:v>2.2574421383039032E-2</c:v>
                </c:pt>
                <c:pt idx="33">
                  <c:v>2.3641069278772343E-2</c:v>
                </c:pt>
                <c:pt idx="34">
                  <c:v>2.4724022324074182E-2</c:v>
                </c:pt>
                <c:pt idx="35">
                  <c:v>2.5823039733045165E-2</c:v>
                </c:pt>
                <c:pt idx="36">
                  <c:v>2.6937891130133867E-2</c:v>
                </c:pt>
                <c:pt idx="37">
                  <c:v>2.8068355821558158E-2</c:v>
                </c:pt>
                <c:pt idx="38">
                  <c:v>2.9214222136173872E-2</c:v>
                </c:pt>
                <c:pt idx="39">
                  <c:v>3.037528682750601E-2</c:v>
                </c:pt>
                <c:pt idx="40">
                  <c:v>3.1551354529831946E-2</c:v>
                </c:pt>
                <c:pt idx="41">
                  <c:v>3.2742237262193163E-2</c:v>
                </c:pt>
                <c:pt idx="42">
                  <c:v>3.3947753975039942E-2</c:v>
                </c:pt>
                <c:pt idx="43">
                  <c:v>3.5167730134907281E-2</c:v>
                </c:pt>
                <c:pt idx="44">
                  <c:v>3.6401997343119961E-2</c:v>
                </c:pt>
                <c:pt idx="45">
                  <c:v>3.7650392985020001E-2</c:v>
                </c:pt>
                <c:pt idx="46">
                  <c:v>3.8912759906647124E-2</c:v>
                </c:pt>
                <c:pt idx="47">
                  <c:v>4.0188946116173518E-2</c:v>
                </c:pt>
                <c:pt idx="48">
                  <c:v>4.1478804507699862E-2</c:v>
                </c:pt>
                <c:pt idx="49">
                  <c:v>4.2782192605315288E-2</c:v>
                </c:pt>
                <c:pt idx="50">
                  <c:v>4.4098972325540504E-2</c:v>
                </c:pt>
                <c:pt idx="51">
                  <c:v>4.5429009756493839E-2</c:v>
                </c:pt>
                <c:pt idx="52">
                  <c:v>4.6772174952298885E-2</c:v>
                </c:pt>
                <c:pt idx="53">
                  <c:v>4.8128341741403749E-2</c:v>
                </c:pt>
                <c:pt idx="54">
                  <c:v>4.9497387547626059E-2</c:v>
                </c:pt>
                <c:pt idx="55">
                  <c:v>5.0879193222859199E-2</c:v>
                </c:pt>
                <c:pt idx="56">
                  <c:v>5.2273642890478748E-2</c:v>
                </c:pt>
                <c:pt idx="57">
                  <c:v>5.3680623798585826E-2</c:v>
                </c:pt>
                <c:pt idx="58">
                  <c:v>5.5100026182309053E-2</c:v>
                </c:pt>
                <c:pt idx="59">
                  <c:v>5.6531743134453256E-2</c:v>
                </c:pt>
                <c:pt idx="60">
                  <c:v>5.7975670483863574E-2</c:v>
                </c:pt>
                <c:pt idx="61">
                  <c:v>5.943170668091572E-2</c:v>
                </c:pt>
                <c:pt idx="62">
                  <c:v>6.0899752689609288E-2</c:v>
                </c:pt>
                <c:pt idx="63">
                  <c:v>6.2379711885782493E-2</c:v>
                </c:pt>
                <c:pt idx="64">
                  <c:v>6.3871489961003142E-2</c:v>
                </c:pt>
                <c:pt idx="65">
                  <c:v>6.5374994831748037E-2</c:v>
                </c:pt>
                <c:pt idx="66">
                  <c:v>6.689013655348594E-2</c:v>
                </c:pt>
                <c:pt idx="67">
                  <c:v>6.8416827239344793E-2</c:v>
                </c:pt>
                <c:pt idx="68">
                  <c:v>6.9954980983040677E-2</c:v>
                </c:pt>
                <c:pt idx="69">
                  <c:v>7.15045137857966E-2</c:v>
                </c:pt>
                <c:pt idx="70">
                  <c:v>7.3065343486981252E-2</c:v>
                </c:pt>
                <c:pt idx="71">
                  <c:v>7.4637389698231943E-2</c:v>
                </c:pt>
                <c:pt idx="72">
                  <c:v>7.6220573740839043E-2</c:v>
                </c:pt>
                <c:pt idx="73">
                  <c:v>7.7814818586187232E-2</c:v>
                </c:pt>
                <c:pt idx="74">
                  <c:v>7.9420048799065973E-2</c:v>
                </c:pt>
                <c:pt idx="75">
                  <c:v>8.1036190483670487E-2</c:v>
                </c:pt>
                <c:pt idx="76">
                  <c:v>8.2663171232134874E-2</c:v>
                </c:pt>
                <c:pt idx="77">
                  <c:v>8.430092007544604E-2</c:v>
                </c:pt>
                <c:pt idx="78">
                  <c:v>8.594936743659666E-2</c:v>
                </c:pt>
                <c:pt idx="79">
                  <c:v>8.7608445085849404E-2</c:v>
                </c:pt>
                <c:pt idx="80">
                  <c:v>8.9278086097993231E-2</c:v>
                </c:pt>
                <c:pt idx="81">
                  <c:v>9.0958224811476543E-2</c:v>
                </c:pt>
                <c:pt idx="82">
                  <c:v>9.2648796789311386E-2</c:v>
                </c:pt>
                <c:pt idx="83">
                  <c:v>9.4349738781659545E-2</c:v>
                </c:pt>
                <c:pt idx="84">
                  <c:v>9.6060988689994728E-2</c:v>
                </c:pt>
                <c:pt idx="85">
                  <c:v>9.7782485532771954E-2</c:v>
                </c:pt>
                <c:pt idx="86">
                  <c:v>9.9514169412512732E-2</c:v>
                </c:pt>
                <c:pt idx="87">
                  <c:v>0.10125598148423359</c:v>
                </c:pt>
                <c:pt idx="88">
                  <c:v>0.10300786392515669</c:v>
                </c:pt>
                <c:pt idx="89">
                  <c:v>0.10476975990562384</c:v>
                </c:pt>
                <c:pt idx="90">
                  <c:v>0.10654161356116199</c:v>
                </c:pt>
                <c:pt idx="91">
                  <c:v>0.10832336996564043</c:v>
                </c:pt>
                <c:pt idx="92">
                  <c:v>0.11011497510546285</c:v>
                </c:pt>
                <c:pt idx="93">
                  <c:v>0.11191637585474939</c:v>
                </c:pt>
                <c:pt idx="94">
                  <c:v>0.11372751995145096</c:v>
                </c:pt>
                <c:pt idx="95">
                  <c:v>0.11554835597436325</c:v>
                </c:pt>
                <c:pt idx="96">
                  <c:v>0.117378833320987</c:v>
                </c:pt>
                <c:pt idx="97">
                  <c:v>0.11921890218620063</c:v>
                </c:pt>
                <c:pt idx="98">
                  <c:v>0.12106851354170638</c:v>
                </c:pt>
                <c:pt idx="99">
                  <c:v>0.12292761911621382</c:v>
                </c:pt>
                <c:pt idx="100">
                  <c:v>0.12479617137632648</c:v>
                </c:pt>
                <c:pt idx="101">
                  <c:v>0.12667412350810225</c:v>
                </c:pt>
                <c:pt idx="102">
                  <c:v>0.12856142939925269</c:v>
                </c:pt>
                <c:pt idx="103">
                  <c:v>0.13045804362196076</c:v>
                </c:pt>
                <c:pt idx="104">
                  <c:v>0.1323639214162817</c:v>
                </c:pt>
                <c:pt idx="105">
                  <c:v>0.13427901867410758</c:v>
                </c:pt>
                <c:pt idx="106">
                  <c:v>0.13620329192366612</c:v>
                </c:pt>
                <c:pt idx="107">
                  <c:v>0.13813669831453795</c:v>
                </c:pt>
                <c:pt idx="108">
                  <c:v>0.14007919560316434</c:v>
                </c:pt>
                <c:pt idx="109">
                  <c:v>0.14203074213882649</c:v>
                </c:pt>
                <c:pt idx="110">
                  <c:v>0.14399129685007891</c:v>
                </c:pt>
                <c:pt idx="111">
                  <c:v>0.14596081923161877</c:v>
                </c:pt>
                <c:pt idx="112">
                  <c:v>0.14793926933156487</c:v>
                </c:pt>
                <c:pt idx="113">
                  <c:v>0.14992660773914449</c:v>
                </c:pt>
                <c:pt idx="114">
                  <c:v>0.15192279557275906</c:v>
                </c:pt>
                <c:pt idx="115">
                  <c:v>0.1539277944684205</c:v>
                </c:pt>
                <c:pt idx="116">
                  <c:v>0.15594156656853872</c:v>
                </c:pt>
                <c:pt idx="117">
                  <c:v>0.15796407451105474</c:v>
                </c:pt>
                <c:pt idx="118">
                  <c:v>0.15999528141889671</c:v>
                </c:pt>
                <c:pt idx="119">
                  <c:v>0.16203515088975023</c:v>
                </c:pt>
                <c:pt idx="120">
                  <c:v>0.16408364698613728</c:v>
                </c:pt>
                <c:pt idx="121">
                  <c:v>0.1661407342257778</c:v>
                </c:pt>
                <c:pt idx="122">
                  <c:v>0.16820637757224172</c:v>
                </c:pt>
                <c:pt idx="123">
                  <c:v>0.17028054242586219</c:v>
                </c:pt>
                <c:pt idx="124">
                  <c:v>0.17236319461491534</c:v>
                </c:pt>
                <c:pt idx="125">
                  <c:v>0.17445430038704843</c:v>
                </c:pt>
                <c:pt idx="126">
                  <c:v>0.17655382640094974</c:v>
                </c:pt>
                <c:pt idx="127">
                  <c:v>0.17866173971825267</c:v>
                </c:pt>
                <c:pt idx="128">
                  <c:v>0.18077800779566447</c:v>
                </c:pt>
                <c:pt idx="129">
                  <c:v>0.18290259847731041</c:v>
                </c:pt>
                <c:pt idx="130">
                  <c:v>0.18503547998729161</c:v>
                </c:pt>
                <c:pt idx="131">
                  <c:v>0.18717662092243792</c:v>
                </c:pt>
                <c:pt idx="132">
                  <c:v>0.18932599024526503</c:v>
                </c:pt>
                <c:pt idx="133">
                  <c:v>0.19148355727711203</c:v>
                </c:pt>
                <c:pt idx="134">
                  <c:v>0.19364929169146491</c:v>
                </c:pt>
                <c:pt idx="135">
                  <c:v>0.19582316350745857</c:v>
                </c:pt>
                <c:pt idx="136">
                  <c:v>0.19800514308354186</c:v>
                </c:pt>
                <c:pt idx="137">
                  <c:v>0.200195201111316</c:v>
                </c:pt>
                <c:pt idx="138">
                  <c:v>0.2023933086095247</c:v>
                </c:pt>
                <c:pt idx="139">
                  <c:v>0.20459943691820209</c:v>
                </c:pt>
                <c:pt idx="140">
                  <c:v>0.20681355769296897</c:v>
                </c:pt>
                <c:pt idx="141">
                  <c:v>0.20903564289947418</c:v>
                </c:pt>
                <c:pt idx="142">
                  <c:v>0.21126566480797151</c:v>
                </c:pt>
                <c:pt idx="143">
                  <c:v>0.21350359598803817</c:v>
                </c:pt>
                <c:pt idx="144">
                  <c:v>0.2157494093034184</c:v>
                </c:pt>
                <c:pt idx="145">
                  <c:v>0.21800307790699744</c:v>
                </c:pt>
                <c:pt idx="146">
                  <c:v>0.2202645752358969</c:v>
                </c:pt>
                <c:pt idx="147">
                  <c:v>0.22253387500668903</c:v>
                </c:pt>
                <c:pt idx="148">
                  <c:v>0.22481095121072814</c:v>
                </c:pt>
                <c:pt idx="149">
                  <c:v>0.22709577810959178</c:v>
                </c:pt>
                <c:pt idx="150">
                  <c:v>0.22938833023063229</c:v>
                </c:pt>
                <c:pt idx="151">
                  <c:v>0.23168858236263168</c:v>
                </c:pt>
                <c:pt idx="152">
                  <c:v>0.23399650955156331</c:v>
                </c:pt>
                <c:pt idx="153">
                  <c:v>0.23631208709644377</c:v>
                </c:pt>
                <c:pt idx="154">
                  <c:v>0.23863529054529195</c:v>
                </c:pt>
                <c:pt idx="155">
                  <c:v>0.2409660956911738</c:v>
                </c:pt>
                <c:pt idx="156">
                  <c:v>0.24330447856834131</c:v>
                </c:pt>
                <c:pt idx="157">
                  <c:v>0.2456504154484567</c:v>
                </c:pt>
                <c:pt idx="158">
                  <c:v>0.24800388283690622</c:v>
                </c:pt>
                <c:pt idx="159">
                  <c:v>0.25036485746919435</c:v>
                </c:pt>
                <c:pt idx="160">
                  <c:v>0.25273331630741902</c:v>
                </c:pt>
                <c:pt idx="161">
                  <c:v>0.25510923653682754</c:v>
                </c:pt>
                <c:pt idx="162">
                  <c:v>0.25749259556244447</c:v>
                </c:pt>
                <c:pt idx="163">
                  <c:v>0.25988337100577991</c:v>
                </c:pt>
                <c:pt idx="164">
                  <c:v>0.2622815407016032</c:v>
                </c:pt>
                <c:pt idx="165">
                  <c:v>0.26468708269479296</c:v>
                </c:pt>
                <c:pt idx="166">
                  <c:v>0.26709997523725232</c:v>
                </c:pt>
                <c:pt idx="167">
                  <c:v>0.26952019678488953</c:v>
                </c:pt>
                <c:pt idx="168">
                  <c:v>0.27194772599466854</c:v>
                </c:pt>
                <c:pt idx="169">
                  <c:v>0.27438254172171372</c:v>
                </c:pt>
                <c:pt idx="170">
                  <c:v>0.27682462301648547</c:v>
                </c:pt>
                <c:pt idx="171">
                  <c:v>0.27927394912200876</c:v>
                </c:pt>
                <c:pt idx="172">
                  <c:v>0.28173049947116324</c:v>
                </c:pt>
                <c:pt idx="173">
                  <c:v>0.28419425368402929</c:v>
                </c:pt>
                <c:pt idx="174">
                  <c:v>0.28666519156528764</c:v>
                </c:pt>
                <c:pt idx="175">
                  <c:v>0.28914329310167364</c:v>
                </c:pt>
                <c:pt idx="176">
                  <c:v>0.29162853845948705</c:v>
                </c:pt>
                <c:pt idx="177">
                  <c:v>0.29412090798214641</c:v>
                </c:pt>
                <c:pt idx="178">
                  <c:v>0.29662038218779885</c:v>
                </c:pt>
                <c:pt idx="179">
                  <c:v>0.29912694176697596</c:v>
                </c:pt>
                <c:pt idx="180">
                  <c:v>0.30164056758029711</c:v>
                </c:pt>
                <c:pt idx="181">
                  <c:v>0.30416124065621963</c:v>
                </c:pt>
                <c:pt idx="182">
                  <c:v>0.3066889421888313</c:v>
                </c:pt>
                <c:pt idx="183">
                  <c:v>0.3092236535356932</c:v>
                </c:pt>
                <c:pt idx="184">
                  <c:v>0.31176535621571572</c:v>
                </c:pt>
                <c:pt idx="185">
                  <c:v>0.31431403190708568</c:v>
                </c:pt>
                <c:pt idx="186">
                  <c:v>0.31686966244522724</c:v>
                </c:pt>
                <c:pt idx="187">
                  <c:v>0.31943222982080871</c:v>
                </c:pt>
                <c:pt idx="188">
                  <c:v>0.32200171617778134</c:v>
                </c:pt>
                <c:pt idx="189">
                  <c:v>0.32457810381146246</c:v>
                </c:pt>
                <c:pt idx="190">
                  <c:v>0.32716137516665272</c:v>
                </c:pt>
                <c:pt idx="191">
                  <c:v>0.3297515128357863</c:v>
                </c:pt>
                <c:pt idx="192">
                  <c:v>0.33234849955712498</c:v>
                </c:pt>
                <c:pt idx="193">
                  <c:v>0.33495231821297761</c:v>
                </c:pt>
                <c:pt idx="194">
                  <c:v>0.33756295182795859</c:v>
                </c:pt>
                <c:pt idx="195">
                  <c:v>0.34018038356727665</c:v>
                </c:pt>
                <c:pt idx="196">
                  <c:v>0.34280459673505997</c:v>
                </c:pt>
                <c:pt idx="197">
                  <c:v>0.3454355747727077</c:v>
                </c:pt>
                <c:pt idx="198">
                  <c:v>0.34807330125727248</c:v>
                </c:pt>
                <c:pt idx="199">
                  <c:v>0.35071775989988019</c:v>
                </c:pt>
                <c:pt idx="200">
                  <c:v>0.35336893454416779</c:v>
                </c:pt>
                <c:pt idx="201">
                  <c:v>0.35602680916476048</c:v>
                </c:pt>
                <c:pt idx="202">
                  <c:v>0.35869136786577105</c:v>
                </c:pt>
                <c:pt idx="203">
                  <c:v>0.36136259487932659</c:v>
                </c:pt>
                <c:pt idx="204">
                  <c:v>0.3640404745641263</c:v>
                </c:pt>
                <c:pt idx="205">
                  <c:v>0.36672499140401915</c:v>
                </c:pt>
                <c:pt idx="206">
                  <c:v>0.36941613000661622</c:v>
                </c:pt>
                <c:pt idx="207">
                  <c:v>0.37211387510191868</c:v>
                </c:pt>
                <c:pt idx="208">
                  <c:v>0.37481821154097661</c:v>
                </c:pt>
                <c:pt idx="209">
                  <c:v>0.37752912429456986</c:v>
                </c:pt>
                <c:pt idx="210">
                  <c:v>0.38024659845191328</c:v>
                </c:pt>
                <c:pt idx="211">
                  <c:v>0.38297061921938375</c:v>
                </c:pt>
                <c:pt idx="212">
                  <c:v>0.38570117191927361</c:v>
                </c:pt>
                <c:pt idx="213">
                  <c:v>0.3884382419885587</c:v>
                </c:pt>
                <c:pt idx="214">
                  <c:v>0.3911818149776975</c:v>
                </c:pt>
                <c:pt idx="215">
                  <c:v>0.39393187654944373</c:v>
                </c:pt>
                <c:pt idx="216">
                  <c:v>0.3966884124776846</c:v>
                </c:pt>
                <c:pt idx="217">
                  <c:v>0.39945140864629858</c:v>
                </c:pt>
                <c:pt idx="218">
                  <c:v>0.40222085104803201</c:v>
                </c:pt>
                <c:pt idx="219">
                  <c:v>0.40499672578339324</c:v>
                </c:pt>
                <c:pt idx="220">
                  <c:v>0.40777901905957259</c:v>
                </c:pt>
                <c:pt idx="221">
                  <c:v>0.41056771718937624</c:v>
                </c:pt>
                <c:pt idx="222">
                  <c:v>0.41336280659017721</c:v>
                </c:pt>
                <c:pt idx="223">
                  <c:v>0.41616427378289089</c:v>
                </c:pt>
                <c:pt idx="224">
                  <c:v>0.4189721053909588</c:v>
                </c:pt>
                <c:pt idx="225">
                  <c:v>0.42178628813936014</c:v>
                </c:pt>
                <c:pt idx="226">
                  <c:v>0.42460680885363467</c:v>
                </c:pt>
                <c:pt idx="227">
                  <c:v>0.42743365445891984</c:v>
                </c:pt>
                <c:pt idx="228">
                  <c:v>0.43026681197901334</c:v>
                </c:pt>
                <c:pt idx="229">
                  <c:v>0.43310626853543921</c:v>
                </c:pt>
                <c:pt idx="230">
                  <c:v>0.43595201134654443</c:v>
                </c:pt>
                <c:pt idx="231">
                  <c:v>0.4388040277265971</c:v>
                </c:pt>
                <c:pt idx="232">
                  <c:v>0.44166230508490806</c:v>
                </c:pt>
                <c:pt idx="233">
                  <c:v>0.44452683092496881</c:v>
                </c:pt>
                <c:pt idx="234">
                  <c:v>0.44739759284359554</c:v>
                </c:pt>
                <c:pt idx="235">
                  <c:v>0.45027457853009545</c:v>
                </c:pt>
                <c:pt idx="236">
                  <c:v>0.45315777576544669</c:v>
                </c:pt>
                <c:pt idx="237">
                  <c:v>0.45604717242148607</c:v>
                </c:pt>
                <c:pt idx="238">
                  <c:v>0.45894275646011645</c:v>
                </c:pt>
                <c:pt idx="239">
                  <c:v>0.46184451593252812</c:v>
                </c:pt>
                <c:pt idx="240">
                  <c:v>0.46475243897842572</c:v>
                </c:pt>
                <c:pt idx="241">
                  <c:v>0.46766651382527663</c:v>
                </c:pt>
                <c:pt idx="242">
                  <c:v>0.47058672878756963</c:v>
                </c:pt>
                <c:pt idx="243">
                  <c:v>0.47351307226608175</c:v>
                </c:pt>
                <c:pt idx="244">
                  <c:v>0.47644553274716261</c:v>
                </c:pt>
                <c:pt idx="245">
                  <c:v>0.47938409880202937</c:v>
                </c:pt>
                <c:pt idx="246">
                  <c:v>0.48232875908607242</c:v>
                </c:pt>
                <c:pt idx="247">
                  <c:v>0.48527950233817363</c:v>
                </c:pt>
                <c:pt idx="248">
                  <c:v>0.48823631738003537</c:v>
                </c:pt>
                <c:pt idx="249">
                  <c:v>0.49119919311552329</c:v>
                </c:pt>
                <c:pt idx="250">
                  <c:v>0.4941681185300133</c:v>
                </c:pt>
                <c:pt idx="251">
                  <c:v>0.49714308268976054</c:v>
                </c:pt>
                <c:pt idx="252">
                  <c:v>0.50012407474126941</c:v>
                </c:pt>
                <c:pt idx="253">
                  <c:v>0.5031110839106766</c:v>
                </c:pt>
                <c:pt idx="254">
                  <c:v>0.50610409950314938</c:v>
                </c:pt>
                <c:pt idx="255">
                  <c:v>0.50910311090228522</c:v>
                </c:pt>
                <c:pt idx="256">
                  <c:v>0.51210810756953085</c:v>
                </c:pt>
                <c:pt idx="257">
                  <c:v>0.51511907904360432</c:v>
                </c:pt>
                <c:pt idx="258">
                  <c:v>0.51813601493992778</c:v>
                </c:pt>
                <c:pt idx="259">
                  <c:v>0.521158904950077</c:v>
                </c:pt>
                <c:pt idx="260">
                  <c:v>0.52418773884122827</c:v>
                </c:pt>
                <c:pt idx="261">
                  <c:v>0.52722250645562352</c:v>
                </c:pt>
                <c:pt idx="262">
                  <c:v>0.53026319771004249</c:v>
                </c:pt>
                <c:pt idx="263">
                  <c:v>0.53330980259528349</c:v>
                </c:pt>
                <c:pt idx="264">
                  <c:v>0.53636231117564936</c:v>
                </c:pt>
                <c:pt idx="265">
                  <c:v>0.53942071358845189</c:v>
                </c:pt>
                <c:pt idx="266">
                  <c:v>0.54248500004351241</c:v>
                </c:pt>
                <c:pt idx="267">
                  <c:v>0.54555516082268019</c:v>
                </c:pt>
                <c:pt idx="268">
                  <c:v>0.54863118627935659</c:v>
                </c:pt>
                <c:pt idx="269">
                  <c:v>0.55171306683802612</c:v>
                </c:pt>
                <c:pt idx="270">
                  <c:v>0.5548007929937937</c:v>
                </c:pt>
                <c:pt idx="271">
                  <c:v>0.5578943553119361</c:v>
                </c:pt>
                <c:pt idx="272">
                  <c:v>0.56099374442745764</c:v>
                </c:pt>
                <c:pt idx="273">
                  <c:v>0.56409895104465069</c:v>
                </c:pt>
                <c:pt idx="274">
                  <c:v>0.56720996593666906</c:v>
                </c:pt>
                <c:pt idx="275">
                  <c:v>0.57032677994510805</c:v>
                </c:pt>
                <c:pt idx="276">
                  <c:v>0.57344938397958556</c:v>
                </c:pt>
                <c:pt idx="277">
                  <c:v>0.57657776901734126</c:v>
                </c:pt>
                <c:pt idx="278">
                  <c:v>0.57971192610283384</c:v>
                </c:pt>
                <c:pt idx="279">
                  <c:v>0.58285184634734966</c:v>
                </c:pt>
                <c:pt idx="280">
                  <c:v>0.58599752092861768</c:v>
                </c:pt>
                <c:pt idx="281">
                  <c:v>0.58914894109043281</c:v>
                </c:pt>
                <c:pt idx="282">
                  <c:v>0.59230609814227941</c:v>
                </c:pt>
                <c:pt idx="283">
                  <c:v>0.59546898345897437</c:v>
                </c:pt>
                <c:pt idx="284">
                  <c:v>0.59863758848030268</c:v>
                </c:pt>
                <c:pt idx="285">
                  <c:v>0.6018119047106687</c:v>
                </c:pt>
                <c:pt idx="286">
                  <c:v>0.60499192371875432</c:v>
                </c:pt>
                <c:pt idx="287">
                  <c:v>0.60817763713717321</c:v>
                </c:pt>
                <c:pt idx="288">
                  <c:v>0.61136903666214515</c:v>
                </c:pt>
                <c:pt idx="289">
                  <c:v>0.61456611405316952</c:v>
                </c:pt>
                <c:pt idx="290">
                  <c:v>0.61776886113270246</c:v>
                </c:pt>
                <c:pt idx="291">
                  <c:v>0.62097726978584655</c:v>
                </c:pt>
                <c:pt idx="292">
                  <c:v>0.62419133196004184</c:v>
                </c:pt>
                <c:pt idx="293">
                  <c:v>0.62741103966476486</c:v>
                </c:pt>
                <c:pt idx="294">
                  <c:v>0.63063638497123298</c:v>
                </c:pt>
                <c:pt idx="295">
                  <c:v>0.63386736001211552</c:v>
                </c:pt>
                <c:pt idx="296">
                  <c:v>0.63710395698124933</c:v>
                </c:pt>
                <c:pt idx="297">
                  <c:v>0.64034616813335943</c:v>
                </c:pt>
                <c:pt idx="298">
                  <c:v>0.64359398578378679</c:v>
                </c:pt>
                <c:pt idx="299">
                  <c:v>0.64684740230822324</c:v>
                </c:pt>
                <c:pt idx="300">
                  <c:v>0.6501064101424483</c:v>
                </c:pt>
                <c:pt idx="301">
                  <c:v>0.65337100178207319</c:v>
                </c:pt>
                <c:pt idx="302">
                  <c:v>0.65664116978228859</c:v>
                </c:pt>
                <c:pt idx="303">
                  <c:v>0.65991690675762493</c:v>
                </c:pt>
                <c:pt idx="304">
                  <c:v>0.66319820538170493</c:v>
                </c:pt>
                <c:pt idx="305">
                  <c:v>0.66648505838701566</c:v>
                </c:pt>
                <c:pt idx="306">
                  <c:v>0.66977745856467108</c:v>
                </c:pt>
                <c:pt idx="307">
                  <c:v>0.67307539876419642</c:v>
                </c:pt>
                <c:pt idx="308">
                  <c:v>0.67637887189330026</c:v>
                </c:pt>
                <c:pt idx="309">
                  <c:v>0.6796878709176688</c:v>
                </c:pt>
                <c:pt idx="310">
                  <c:v>0.68300238886074827</c:v>
                </c:pt>
                <c:pt idx="311">
                  <c:v>0.68632241880354494</c:v>
                </c:pt>
                <c:pt idx="312">
                  <c:v>0.68964795388442413</c:v>
                </c:pt>
                <c:pt idx="313">
                  <c:v>0.69297898729891561</c:v>
                </c:pt>
                <c:pt idx="314">
                  <c:v>0.69631551229952349</c:v>
                </c:pt>
                <c:pt idx="315">
                  <c:v>0.69965752219554145</c:v>
                </c:pt>
                <c:pt idx="316">
                  <c:v>0.70300501035287122</c:v>
                </c:pt>
                <c:pt idx="317">
                  <c:v>0.7063579701938475</c:v>
                </c:pt>
                <c:pt idx="318">
                  <c:v>0.70971639519706575</c:v>
                </c:pt>
                <c:pt idx="319">
                  <c:v>0.7130802788972167</c:v>
                </c:pt>
                <c:pt idx="320">
                  <c:v>0.71644961488492231</c:v>
                </c:pt>
                <c:pt idx="321">
                  <c:v>0.7198243968065795</c:v>
                </c:pt>
                <c:pt idx="322">
                  <c:v>0.72320461836420868</c:v>
                </c:pt>
                <c:pt idx="323">
                  <c:v>0.72659027331530013</c:v>
                </c:pt>
                <c:pt idx="324">
                  <c:v>0.72998135547267362</c:v>
                </c:pt>
                <c:pt idx="325">
                  <c:v>0.73337785870433714</c:v>
                </c:pt>
                <c:pt idx="326">
                  <c:v>0.73677977693335261</c:v>
                </c:pt>
                <c:pt idx="327">
                  <c:v>0.74018710413770117</c:v>
                </c:pt>
                <c:pt idx="328">
                  <c:v>0.74359983435015886</c:v>
                </c:pt>
                <c:pt idx="329">
                  <c:v>0.74701796165817491</c:v>
                </c:pt>
                <c:pt idx="330">
                  <c:v>0.75044148020374823</c:v>
                </c:pt>
                <c:pt idx="331">
                  <c:v>0.75387038418331809</c:v>
                </c:pt>
                <c:pt idx="332">
                  <c:v>0.75730466784765238</c:v>
                </c:pt>
                <c:pt idx="333">
                  <c:v>0.76074432550173898</c:v>
                </c:pt>
                <c:pt idx="334">
                  <c:v>0.76418935150468659</c:v>
                </c:pt>
                <c:pt idx="335">
                  <c:v>0.76763974026962634</c:v>
                </c:pt>
                <c:pt idx="336">
                  <c:v>0.77109548626361657</c:v>
                </c:pt>
                <c:pt idx="337">
                  <c:v>0.77455658400755356</c:v>
                </c:pt>
                <c:pt idx="338">
                  <c:v>0.7780230280760867</c:v>
                </c:pt>
                <c:pt idx="339">
                  <c:v>0.78149481309753555</c:v>
                </c:pt>
                <c:pt idx="340">
                  <c:v>0.78497193375381058</c:v>
                </c:pt>
                <c:pt idx="341">
                  <c:v>0.78845438478034358</c:v>
                </c:pt>
                <c:pt idx="342">
                  <c:v>0.79194216096601222</c:v>
                </c:pt>
                <c:pt idx="343">
                  <c:v>0.79543525715307839</c:v>
                </c:pt>
                <c:pt idx="344">
                  <c:v>0.79893366823712231</c:v>
                </c:pt>
                <c:pt idx="345">
                  <c:v>0.80243738916698737</c:v>
                </c:pt>
                <c:pt idx="346">
                  <c:v>0.80594641494472274</c:v>
                </c:pt>
                <c:pt idx="347">
                  <c:v>0.80946074062553586</c:v>
                </c:pt>
                <c:pt idx="348">
                  <c:v>0.81298036131774232</c:v>
                </c:pt>
                <c:pt idx="349">
                  <c:v>0.81650527218272473</c:v>
                </c:pt>
                <c:pt idx="350">
                  <c:v>0.82003546843489272</c:v>
                </c:pt>
                <c:pt idx="351">
                  <c:v>0.8235709453416481</c:v>
                </c:pt>
                <c:pt idx="352">
                  <c:v>0.8271116982233524</c:v>
                </c:pt>
                <c:pt idx="353">
                  <c:v>0.83065772245329861</c:v>
                </c:pt>
                <c:pt idx="354">
                  <c:v>0.83420901345768883</c:v>
                </c:pt>
                <c:pt idx="355">
                  <c:v>0.83776556671561164</c:v>
                </c:pt>
                <c:pt idx="356">
                  <c:v>0.84132737775902389</c:v>
                </c:pt>
                <c:pt idx="357">
                  <c:v>0.84489444217274456</c:v>
                </c:pt>
                <c:pt idx="358">
                  <c:v>0.84846675559443629</c:v>
                </c:pt>
                <c:pt idx="359">
                  <c:v>0.85204431371460587</c:v>
                </c:pt>
                <c:pt idx="360">
                  <c:v>0.85562711227659849</c:v>
                </c:pt>
                <c:pt idx="361">
                  <c:v>0.85921514707660374</c:v>
                </c:pt>
                <c:pt idx="362">
                  <c:v>0.86280841396365404</c:v>
                </c:pt>
                <c:pt idx="363">
                  <c:v>0.86640690883964244</c:v>
                </c:pt>
                <c:pt idx="364">
                  <c:v>0.87001062765932691</c:v>
                </c:pt>
                <c:pt idx="365">
                  <c:v>0.87361956643035155</c:v>
                </c:pt>
                <c:pt idx="366">
                  <c:v>0.87723372121326437</c:v>
                </c:pt>
                <c:pt idx="367">
                  <c:v>0.88085308812154106</c:v>
                </c:pt>
                <c:pt idx="368">
                  <c:v>0.88447766332161326</c:v>
                </c:pt>
                <c:pt idx="369">
                  <c:v>0.88810744303289924</c:v>
                </c:pt>
                <c:pt idx="370">
                  <c:v>0.89174242352783517</c:v>
                </c:pt>
                <c:pt idx="371">
                  <c:v>0.8953826011319157</c:v>
                </c:pt>
                <c:pt idx="372">
                  <c:v>0.89902797222373754</c:v>
                </c:pt>
                <c:pt idx="373">
                  <c:v>0.90267853323503955</c:v>
                </c:pt>
                <c:pt idx="374">
                  <c:v>0.90633428065075561</c:v>
                </c:pt>
                <c:pt idx="375">
                  <c:v>0.90999521100906655</c:v>
                </c:pt>
                <c:pt idx="376">
                  <c:v>0.91366132090145324</c:v>
                </c:pt>
                <c:pt idx="377">
                  <c:v>0.91733260697276053</c:v>
                </c:pt>
                <c:pt idx="378">
                  <c:v>0.92100906592125775</c:v>
                </c:pt>
                <c:pt idx="379">
                  <c:v>0.92469069449870578</c:v>
                </c:pt>
                <c:pt idx="380">
                  <c:v>0.92837748951042842</c:v>
                </c:pt>
                <c:pt idx="381">
                  <c:v>0.93206944781538648</c:v>
                </c:pt>
                <c:pt idx="382">
                  <c:v>0.93576656632625477</c:v>
                </c:pt>
                <c:pt idx="383">
                  <c:v>0.93946884200950442</c:v>
                </c:pt>
                <c:pt idx="384">
                  <c:v>0.94317627188548903</c:v>
                </c:pt>
                <c:pt idx="385">
                  <c:v>0.94688885302852766</c:v>
                </c:pt>
                <c:pt idx="386">
                  <c:v>0.95060658256700592</c:v>
                </c:pt>
                <c:pt idx="387">
                  <c:v>0.95432945768346522</c:v>
                </c:pt>
                <c:pt idx="388">
                  <c:v>0.95805747561470367</c:v>
                </c:pt>
                <c:pt idx="389">
                  <c:v>0.96179063365188255</c:v>
                </c:pt>
                <c:pt idx="390">
                  <c:v>0.96552892914062916</c:v>
                </c:pt>
                <c:pt idx="391">
                  <c:v>0.96927235948115043</c:v>
                </c:pt>
                <c:pt idx="392">
                  <c:v>0.97302092212834501</c:v>
                </c:pt>
                <c:pt idx="393">
                  <c:v>0.97677461459192372</c:v>
                </c:pt>
                <c:pt idx="394">
                  <c:v>0.98053343443653063</c:v>
                </c:pt>
                <c:pt idx="395">
                  <c:v>0.98429737928186534</c:v>
                </c:pt>
                <c:pt idx="396">
                  <c:v>0.98806644680281863</c:v>
                </c:pt>
                <c:pt idx="397">
                  <c:v>0.99184063472959616</c:v>
                </c:pt>
                <c:pt idx="398">
                  <c:v>0.99561994084786698</c:v>
                </c:pt>
                <c:pt idx="399">
                  <c:v>0.99940436299889313</c:v>
                </c:pt>
                <c:pt idx="400">
                  <c:v>1.0031938990796803</c:v>
                </c:pt>
                <c:pt idx="401">
                  <c:v>1.0069885470431241</c:v>
                </c:pt>
                <c:pt idx="402">
                  <c:v>1.010788304898161</c:v>
                </c:pt>
                <c:pt idx="403">
                  <c:v>1.0145931707099247</c:v>
                </c:pt>
                <c:pt idx="404">
                  <c:v>1.0184031425999052</c:v>
                </c:pt>
                <c:pt idx="405">
                  <c:v>1.0222182187461164</c:v>
                </c:pt>
                <c:pt idx="406">
                  <c:v>1.0260383973832528</c:v>
                </c:pt>
                <c:pt idx="407">
                  <c:v>1.0298636768028733</c:v>
                </c:pt>
                <c:pt idx="408">
                  <c:v>1.0336940553535676</c:v>
                </c:pt>
                <c:pt idx="409">
                  <c:v>1.0375295314411397</c:v>
                </c:pt>
                <c:pt idx="410">
                  <c:v>1.0413701035287846</c:v>
                </c:pt>
                <c:pt idx="411">
                  <c:v>1.0452157701372842</c:v>
                </c:pt>
                <c:pt idx="412">
                  <c:v>1.0490665298451898</c:v>
                </c:pt>
                <c:pt idx="413">
                  <c:v>1.0529223812890216</c:v>
                </c:pt>
                <c:pt idx="414">
                  <c:v>1.0567833231634649</c:v>
                </c:pt>
                <c:pt idx="415">
                  <c:v>1.0606493542215769</c:v>
                </c:pt>
                <c:pt idx="416">
                  <c:v>1.0645204732749871</c:v>
                </c:pt>
                <c:pt idx="417">
                  <c:v>1.0683966791941144</c:v>
                </c:pt>
                <c:pt idx="418">
                  <c:v>1.0722779709083781</c:v>
                </c:pt>
                <c:pt idx="419">
                  <c:v>1.0761643474064193</c:v>
                </c:pt>
                <c:pt idx="420">
                  <c:v>1.0800558077363247</c:v>
                </c:pt>
                <c:pt idx="421">
                  <c:v>1.0839523510058495</c:v>
                </c:pt>
                <c:pt idx="422">
                  <c:v>1.0878539763826554</c:v>
                </c:pt>
                <c:pt idx="423">
                  <c:v>1.0917606830945423</c:v>
                </c:pt>
                <c:pt idx="424">
                  <c:v>1.0956724704296905</c:v>
                </c:pt>
                <c:pt idx="425">
                  <c:v>1.0995893377369022</c:v>
                </c:pt>
                <c:pt idx="426">
                  <c:v>1.1035112844258554</c:v>
                </c:pt>
                <c:pt idx="427">
                  <c:v>1.1074383099673506</c:v>
                </c:pt>
                <c:pt idx="428">
                  <c:v>1.1113704138935736</c:v>
                </c:pt>
                <c:pt idx="429">
                  <c:v>1.115307595798354</c:v>
                </c:pt>
                <c:pt idx="430">
                  <c:v>1.1192498553374324</c:v>
                </c:pt>
                <c:pt idx="431">
                  <c:v>1.1231971922287312</c:v>
                </c:pt>
                <c:pt idx="432">
                  <c:v>1.1271496062526307</c:v>
                </c:pt>
                <c:pt idx="433">
                  <c:v>1.1311070972522457</c:v>
                </c:pt>
                <c:pt idx="434">
                  <c:v>1.1350696651337135</c:v>
                </c:pt>
                <c:pt idx="435">
                  <c:v>1.1390373098664799</c:v>
                </c:pt>
                <c:pt idx="436">
                  <c:v>1.1430100314835916</c:v>
                </c:pt>
                <c:pt idx="437">
                  <c:v>1.1469878300819993</c:v>
                </c:pt>
                <c:pt idx="438">
                  <c:v>1.1509707058228547</c:v>
                </c:pt>
                <c:pt idx="439">
                  <c:v>1.1549586589318215</c:v>
                </c:pt>
                <c:pt idx="440">
                  <c:v>1.1589516896993857</c:v>
                </c:pt>
                <c:pt idx="441">
                  <c:v>1.1629497984811714</c:v>
                </c:pt>
                <c:pt idx="442">
                  <c:v>1.1669529856982668</c:v>
                </c:pt>
                <c:pt idx="443">
                  <c:v>1.1709612518375456</c:v>
                </c:pt>
                <c:pt idx="444">
                  <c:v>1.1749745974520054</c:v>
                </c:pt>
                <c:pt idx="445">
                  <c:v>1.1789930231610921</c:v>
                </c:pt>
                <c:pt idx="446">
                  <c:v>1.1830165296510589</c:v>
                </c:pt>
                <c:pt idx="447">
                  <c:v>1.1870451176752921</c:v>
                </c:pt>
                <c:pt idx="448">
                  <c:v>1.1910787880546814</c:v>
                </c:pt>
                <c:pt idx="449">
                  <c:v>1.1951175416779642</c:v>
                </c:pt>
                <c:pt idx="450">
                  <c:v>1.1991613795020937</c:v>
                </c:pt>
                <c:pt idx="451">
                  <c:v>1.2032103025526022</c:v>
                </c:pt>
                <c:pt idx="452">
                  <c:v>1.2072643119239745</c:v>
                </c:pt>
                <c:pt idx="453">
                  <c:v>1.2113234087800255</c:v>
                </c:pt>
                <c:pt idx="454">
                  <c:v>1.2153875943542831</c:v>
                </c:pt>
                <c:pt idx="455">
                  <c:v>1.2194568699503792</c:v>
                </c:pt>
                <c:pt idx="456">
                  <c:v>1.2235312369424347</c:v>
                </c:pt>
                <c:pt idx="457">
                  <c:v>1.2276106967754685</c:v>
                </c:pt>
                <c:pt idx="458">
                  <c:v>1.2316952509657972</c:v>
                </c:pt>
                <c:pt idx="459">
                  <c:v>1.2357849011014437</c:v>
                </c:pt>
                <c:pt idx="460">
                  <c:v>1.2398796488425556</c:v>
                </c:pt>
                <c:pt idx="461">
                  <c:v>1.2439794959218295</c:v>
                </c:pt>
                <c:pt idx="462">
                  <c:v>1.2480844441449308</c:v>
                </c:pt>
                <c:pt idx="463">
                  <c:v>1.252194495390935</c:v>
                </c:pt>
                <c:pt idx="464">
                  <c:v>1.2563096516127557</c:v>
                </c:pt>
                <c:pt idx="465">
                  <c:v>1.2604299148376015</c:v>
                </c:pt>
                <c:pt idx="466">
                  <c:v>1.2645552871674184</c:v>
                </c:pt>
                <c:pt idx="467">
                  <c:v>1.2686857707793511</c:v>
                </c:pt>
                <c:pt idx="468">
                  <c:v>1.2728213679262037</c:v>
                </c:pt>
                <c:pt idx="469">
                  <c:v>1.2769620809369051</c:v>
                </c:pt>
                <c:pt idx="470">
                  <c:v>1.2811079122169935</c:v>
                </c:pt>
                <c:pt idx="471">
                  <c:v>1.2852588642490852</c:v>
                </c:pt>
                <c:pt idx="472">
                  <c:v>1.2894149395933754</c:v>
                </c:pt>
                <c:pt idx="473">
                  <c:v>1.2935761408881208</c:v>
                </c:pt>
                <c:pt idx="474">
                  <c:v>1.2977424708501493</c:v>
                </c:pt>
                <c:pt idx="475">
                  <c:v>1.3019139322753583</c:v>
                </c:pt>
                <c:pt idx="476">
                  <c:v>1.3060905280392359</c:v>
                </c:pt>
                <c:pt idx="477">
                  <c:v>1.3102722610973763</c:v>
                </c:pt>
                <c:pt idx="478">
                  <c:v>1.3144591344860104</c:v>
                </c:pt>
                <c:pt idx="479">
                  <c:v>1.3186511513225354</c:v>
                </c:pt>
                <c:pt idx="480">
                  <c:v>1.3228483148060572</c:v>
                </c:pt>
                <c:pt idx="481">
                  <c:v>1.3270506282179377</c:v>
                </c:pt>
                <c:pt idx="482">
                  <c:v>1.331258094922354</c:v>
                </c:pt>
                <c:pt idx="483">
                  <c:v>1.3354707183668502</c:v>
                </c:pt>
                <c:pt idx="484">
                  <c:v>1.3396885020829141</c:v>
                </c:pt>
                <c:pt idx="485">
                  <c:v>1.3439114496865516</c:v>
                </c:pt>
                <c:pt idx="486">
                  <c:v>1.3481395648788661</c:v>
                </c:pt>
                <c:pt idx="487">
                  <c:v>1.3523728514466544</c:v>
                </c:pt>
                <c:pt idx="488">
                  <c:v>1.3566113132630018</c:v>
                </c:pt>
                <c:pt idx="489">
                  <c:v>1.3608549542878874</c:v>
                </c:pt>
                <c:pt idx="490">
                  <c:v>1.3651037785688003</c:v>
                </c:pt>
                <c:pt idx="491">
                  <c:v>1.3693577902413567</c:v>
                </c:pt>
                <c:pt idx="492">
                  <c:v>1.3736169935299321</c:v>
                </c:pt>
                <c:pt idx="493">
                  <c:v>1.3778813927482958</c:v>
                </c:pt>
                <c:pt idx="494">
                  <c:v>1.3821509923002586</c:v>
                </c:pt>
                <c:pt idx="495">
                  <c:v>1.3864257966803197</c:v>
                </c:pt>
                <c:pt idx="496">
                  <c:v>1.3907058104743342</c:v>
                </c:pt>
                <c:pt idx="497">
                  <c:v>1.3949910383601782</c:v>
                </c:pt>
                <c:pt idx="498">
                  <c:v>1.399281485108429</c:v>
                </c:pt>
                <c:pt idx="499">
                  <c:v>1.4035771555830483</c:v>
                </c:pt>
                <c:pt idx="500">
                  <c:v>1.4078780547420773</c:v>
                </c:pt>
                <c:pt idx="501">
                  <c:v>1.4121841876383456</c:v>
                </c:pt>
                <c:pt idx="502">
                  <c:v>1.4164955594201685</c:v>
                </c:pt>
                <c:pt idx="503">
                  <c:v>1.4208121753320895</c:v>
                </c:pt>
                <c:pt idx="504">
                  <c:v>1.4251340407155897</c:v>
                </c:pt>
                <c:pt idx="505">
                  <c:v>1.4294611610098356</c:v>
                </c:pt>
                <c:pt idx="506">
                  <c:v>1.4337935417524281</c:v>
                </c:pt>
                <c:pt idx="507">
                  <c:v>1.4381311885801604</c:v>
                </c:pt>
                <c:pt idx="508">
                  <c:v>1.4424741072297789</c:v>
                </c:pt>
                <c:pt idx="509">
                  <c:v>1.4468223035387611</c:v>
                </c:pt>
                <c:pt idx="510">
                  <c:v>1.4511757834461043</c:v>
                </c:pt>
                <c:pt idx="511">
                  <c:v>1.4555345529931225</c:v>
                </c:pt>
                <c:pt idx="512">
                  <c:v>1.4598986183242442</c:v>
                </c:pt>
                <c:pt idx="513">
                  <c:v>1.4642679856878351</c:v>
                </c:pt>
                <c:pt idx="514">
                  <c:v>1.4686426614370183</c:v>
                </c:pt>
                <c:pt idx="515">
                  <c:v>1.4730226520305099</c:v>
                </c:pt>
                <c:pt idx="516">
                  <c:v>1.4774079640334739</c:v>
                </c:pt>
                <c:pt idx="517">
                  <c:v>1.4817986041183657</c:v>
                </c:pt>
                <c:pt idx="518">
                  <c:v>1.4861945790658049</c:v>
                </c:pt>
                <c:pt idx="519">
                  <c:v>1.4905958957654566</c:v>
                </c:pt>
                <c:pt idx="520">
                  <c:v>1.4950025612169107</c:v>
                </c:pt>
                <c:pt idx="521">
                  <c:v>1.4994145825305911</c:v>
                </c:pt>
                <c:pt idx="522">
                  <c:v>1.5038319669286611</c:v>
                </c:pt>
                <c:pt idx="523">
                  <c:v>1.5082547217459434</c:v>
                </c:pt>
                <c:pt idx="524">
                  <c:v>1.5126828544308604</c:v>
                </c:pt>
                <c:pt idx="525">
                  <c:v>1.5171163725463719</c:v>
                </c:pt>
                <c:pt idx="526">
                  <c:v>1.5215552837709347</c:v>
                </c:pt>
                <c:pt idx="527">
                  <c:v>1.5259995958994717</c:v>
                </c:pt>
                <c:pt idx="528">
                  <c:v>1.5304493168443531</c:v>
                </c:pt>
                <c:pt idx="529">
                  <c:v>1.5349044546363817</c:v>
                </c:pt>
                <c:pt idx="530">
                  <c:v>1.53936501742581</c:v>
                </c:pt>
                <c:pt idx="531">
                  <c:v>1.5438310134833459</c:v>
                </c:pt>
                <c:pt idx="532">
                  <c:v>1.5483024512011883</c:v>
                </c:pt>
                <c:pt idx="533">
                  <c:v>1.5527793390940721</c:v>
                </c:pt>
                <c:pt idx="534">
                  <c:v>1.5572616858003188</c:v>
                </c:pt>
                <c:pt idx="535">
                  <c:v>1.5617495000829087</c:v>
                </c:pt>
                <c:pt idx="536">
                  <c:v>1.5662427908305603</c:v>
                </c:pt>
                <c:pt idx="537">
                  <c:v>1.5707415670588309</c:v>
                </c:pt>
                <c:pt idx="538">
                  <c:v>1.57524583791122</c:v>
                </c:pt>
                <c:pt idx="539">
                  <c:v>1.5797556126602947</c:v>
                </c:pt>
                <c:pt idx="540">
                  <c:v>1.5842709007088278</c:v>
                </c:pt>
                <c:pt idx="541">
                  <c:v>1.5887917115909527</c:v>
                </c:pt>
                <c:pt idx="542">
                  <c:v>1.5933180549733195</c:v>
                </c:pt>
                <c:pt idx="543">
                  <c:v>1.5978499406562847</c:v>
                </c:pt>
                <c:pt idx="544">
                  <c:v>1.6023873785751004</c:v>
                </c:pt>
                <c:pt idx="545">
                  <c:v>1.6069303788011324</c:v>
                </c:pt>
                <c:pt idx="546">
                  <c:v>1.6114789515430734</c:v>
                </c:pt>
                <c:pt idx="547">
                  <c:v>1.6160331071481939</c:v>
                </c:pt>
                <c:pt idx="548">
                  <c:v>1.6205928561035945</c:v>
                </c:pt>
                <c:pt idx="549">
                  <c:v>1.6251582090374821</c:v>
                </c:pt>
                <c:pt idx="550">
                  <c:v>1.6297291767204483</c:v>
                </c:pt>
                <c:pt idx="551">
                  <c:v>1.6343057700667827</c:v>
                </c:pt>
                <c:pt idx="552">
                  <c:v>1.6388880001357968</c:v>
                </c:pt>
                <c:pt idx="553">
                  <c:v>1.6434758781331527</c:v>
                </c:pt>
                <c:pt idx="554">
                  <c:v>1.6480694154122182</c:v>
                </c:pt>
                <c:pt idx="555">
                  <c:v>1.6526686234754486</c:v>
                </c:pt>
                <c:pt idx="556">
                  <c:v>1.6572735139757655</c:v>
                </c:pt>
                <c:pt idx="557">
                  <c:v>1.6618840987179659</c:v>
                </c:pt>
                <c:pt idx="558">
                  <c:v>1.6665003896601511</c:v>
                </c:pt>
                <c:pt idx="559">
                  <c:v>1.6711223989151671</c:v>
                </c:pt>
                <c:pt idx="560">
                  <c:v>1.6757501387520666</c:v>
                </c:pt>
                <c:pt idx="561">
                  <c:v>1.6803836215975871</c:v>
                </c:pt>
                <c:pt idx="562">
                  <c:v>1.6850228600376487</c:v>
                </c:pt>
                <c:pt idx="563">
                  <c:v>1.6896678668188772</c:v>
                </c:pt>
                <c:pt idx="564">
                  <c:v>1.6943186548501397</c:v>
                </c:pt>
                <c:pt idx="565">
                  <c:v>1.6989752372041016</c:v>
                </c:pt>
                <c:pt idx="566">
                  <c:v>1.7036376271188001</c:v>
                </c:pt>
                <c:pt idx="567">
                  <c:v>1.70830583799925</c:v>
                </c:pt>
                <c:pt idx="568">
                  <c:v>1.7129798834190526</c:v>
                </c:pt>
                <c:pt idx="569">
                  <c:v>1.7176597771220483</c:v>
                </c:pt>
                <c:pt idx="570">
                  <c:v>1.7223455330239592</c:v>
                </c:pt>
                <c:pt idx="571">
                  <c:v>1.7270371652140861</c:v>
                </c:pt>
                <c:pt idx="572">
                  <c:v>1.7317346879570059</c:v>
                </c:pt>
                <c:pt idx="573">
                  <c:v>1.7364381156942992</c:v>
                </c:pt>
                <c:pt idx="574">
                  <c:v>1.7411474630462933</c:v>
                </c:pt>
                <c:pt idx="575">
                  <c:v>1.7458627448138482</c:v>
                </c:pt>
                <c:pt idx="576">
                  <c:v>1.7505839759801267</c:v>
                </c:pt>
                <c:pt idx="577">
                  <c:v>1.7553111717124423</c:v>
                </c:pt>
                <c:pt idx="578">
                  <c:v>1.7600443473640743</c:v>
                </c:pt>
                <c:pt idx="579">
                  <c:v>1.7647835184761458</c:v>
                </c:pt>
                <c:pt idx="580">
                  <c:v>1.769528700779516</c:v>
                </c:pt>
                <c:pt idx="581">
                  <c:v>1.7742799101966926</c:v>
                </c:pt>
                <c:pt idx="582">
                  <c:v>1.7790371628437696</c:v>
                </c:pt>
                <c:pt idx="583">
                  <c:v>1.7838004750323979</c:v>
                </c:pt>
                <c:pt idx="584">
                  <c:v>1.7885698632717706</c:v>
                </c:pt>
                <c:pt idx="585">
                  <c:v>1.7933453442706562</c:v>
                </c:pt>
                <c:pt idx="586">
                  <c:v>1.7981269349394302</c:v>
                </c:pt>
                <c:pt idx="587">
                  <c:v>1.8029146523921467</c:v>
                </c:pt>
                <c:pt idx="588">
                  <c:v>1.8077085139486544</c:v>
                </c:pt>
                <c:pt idx="589">
                  <c:v>1.8125085371367124</c:v>
                </c:pt>
                <c:pt idx="590">
                  <c:v>1.8173147396941445</c:v>
                </c:pt>
                <c:pt idx="591">
                  <c:v>1.8221271395710403</c:v>
                </c:pt>
                <c:pt idx="592">
                  <c:v>1.8269457549319505</c:v>
                </c:pt>
                <c:pt idx="593">
                  <c:v>1.8317706041581547</c:v>
                </c:pt>
                <c:pt idx="594">
                  <c:v>1.836601705849912</c:v>
                </c:pt>
                <c:pt idx="595">
                  <c:v>1.8414390788287911</c:v>
                </c:pt>
                <c:pt idx="596">
                  <c:v>1.8462827421399894</c:v>
                </c:pt>
                <c:pt idx="597">
                  <c:v>1.8511327150547097</c:v>
                </c:pt>
                <c:pt idx="598">
                  <c:v>1.8559890170725655</c:v>
                </c:pt>
                <c:pt idx="599">
                  <c:v>1.8608516679240055</c:v>
                </c:pt>
                <c:pt idx="600">
                  <c:v>1.8657206875727916</c:v>
                </c:pt>
                <c:pt idx="601">
                  <c:v>1.8705960962184918</c:v>
                </c:pt>
                <c:pt idx="602">
                  <c:v>1.8754779142990141</c:v>
                </c:pt>
                <c:pt idx="603">
                  <c:v>1.8803661624931876</c:v>
                </c:pt>
                <c:pt idx="604">
                  <c:v>1.8852608617233571</c:v>
                </c:pt>
                <c:pt idx="605">
                  <c:v>1.8901620331580307</c:v>
                </c:pt>
                <c:pt idx="606">
                  <c:v>1.8950696982145538</c:v>
                </c:pt>
                <c:pt idx="607">
                  <c:v>1.8999838785618262</c:v>
                </c:pt>
                <c:pt idx="608">
                  <c:v>1.9049045961230597</c:v>
                </c:pt>
                <c:pt idx="609">
                  <c:v>1.9098318730785553</c:v>
                </c:pt>
                <c:pt idx="610">
                  <c:v>1.9147657318685494</c:v>
                </c:pt>
                <c:pt idx="611">
                  <c:v>1.9197061951960714</c:v>
                </c:pt>
                <c:pt idx="612">
                  <c:v>1.9246532860298604</c:v>
                </c:pt>
                <c:pt idx="613">
                  <c:v>1.9296070276073132</c:v>
                </c:pt>
                <c:pt idx="614">
                  <c:v>1.9345674434374751</c:v>
                </c:pt>
                <c:pt idx="615">
                  <c:v>1.9395345573040741</c:v>
                </c:pt>
                <c:pt idx="616">
                  <c:v>1.9445083932685978</c:v>
                </c:pt>
                <c:pt idx="617">
                  <c:v>1.9494889756734211</c:v>
                </c:pt>
                <c:pt idx="618">
                  <c:v>1.9544763291449589</c:v>
                </c:pt>
                <c:pt idx="619">
                  <c:v>1.9594704785968839</c:v>
                </c:pt>
                <c:pt idx="620">
                  <c:v>1.9644714492333768</c:v>
                </c:pt>
                <c:pt idx="621">
                  <c:v>1.969479266552439</c:v>
                </c:pt>
                <c:pt idx="622">
                  <c:v>1.974493956349225</c:v>
                </c:pt>
                <c:pt idx="623">
                  <c:v>1.9795155447194575</c:v>
                </c:pt>
                <c:pt idx="624">
                  <c:v>1.9845440580628597</c:v>
                </c:pt>
                <c:pt idx="625">
                  <c:v>1.9895795230866598</c:v>
                </c:pt>
                <c:pt idx="626">
                  <c:v>1.9946219668091341</c:v>
                </c:pt>
                <c:pt idx="627">
                  <c:v>1.9996714165632039</c:v>
                </c:pt>
                <c:pt idx="628">
                  <c:v>2.0047279000000864</c:v>
                </c:pt>
                <c:pt idx="629">
                  <c:v>2.0097914450930001</c:v>
                </c:pt>
                <c:pt idx="630">
                  <c:v>2.0148620801409209</c:v>
                </c:pt>
                <c:pt idx="631">
                  <c:v>2.0199398337723911</c:v>
                </c:pt>
                <c:pt idx="632">
                  <c:v>2.0250247349493904</c:v>
                </c:pt>
                <c:pt idx="633">
                  <c:v>2.0301168129712606</c:v>
                </c:pt>
                <c:pt idx="634">
                  <c:v>2.0352160974786861</c:v>
                </c:pt>
                <c:pt idx="635">
                  <c:v>2.040322618457743</c:v>
                </c:pt>
                <c:pt idx="636">
                  <c:v>2.0454364062439829</c:v>
                </c:pt>
                <c:pt idx="637">
                  <c:v>2.0505574915266207</c:v>
                </c:pt>
                <c:pt idx="638">
                  <c:v>2.0556859053527341</c:v>
                </c:pt>
                <c:pt idx="639">
                  <c:v>2.0608216791315646</c:v>
                </c:pt>
                <c:pt idx="640">
                  <c:v>2.0659648446388652</c:v>
                </c:pt>
                <c:pt idx="641">
                  <c:v>2.0711154340213191</c:v>
                </c:pt>
                <c:pt idx="642">
                  <c:v>2.0762734798010132</c:v>
                </c:pt>
                <c:pt idx="643">
                  <c:v>2.0814390148800048</c:v>
                </c:pt>
                <c:pt idx="644">
                  <c:v>2.0866120725449249</c:v>
                </c:pt>
                <c:pt idx="645">
                  <c:v>2.0917926864716758</c:v>
                </c:pt>
                <c:pt idx="646">
                  <c:v>2.0969808907301855</c:v>
                </c:pt>
                <c:pt idx="647">
                  <c:v>2.10217671978925</c:v>
                </c:pt>
                <c:pt idx="648">
                  <c:v>2.1073802085214295</c:v>
                </c:pt>
                <c:pt idx="649">
                  <c:v>2.112591392208035</c:v>
                </c:pt>
                <c:pt idx="650">
                  <c:v>2.1178103065441816</c:v>
                </c:pt>
                <c:pt idx="651">
                  <c:v>2.1230369876439301</c:v>
                </c:pt>
                <c:pt idx="652">
                  <c:v>2.1282714720455043</c:v>
                </c:pt>
                <c:pt idx="653">
                  <c:v>2.1335137967165712</c:v>
                </c:pt>
                <c:pt idx="654">
                  <c:v>2.1387639990596345</c:v>
                </c:pt>
                <c:pt idx="655">
                  <c:v>2.1440221169174922</c:v>
                </c:pt>
                <c:pt idx="656">
                  <c:v>2.1492881885787778</c:v>
                </c:pt>
                <c:pt idx="657">
                  <c:v>2.154562252783597</c:v>
                </c:pt>
                <c:pt idx="658">
                  <c:v>2.1598443487292487</c:v>
                </c:pt>
                <c:pt idx="659">
                  <c:v>2.1651345160760367</c:v>
                </c:pt>
                <c:pt idx="660">
                  <c:v>2.1704327949531681</c:v>
                </c:pt>
                <c:pt idx="661">
                  <c:v>2.1757392259647603</c:v>
                </c:pt>
                <c:pt idx="662">
                  <c:v>2.1810538501959171</c:v>
                </c:pt>
                <c:pt idx="663">
                  <c:v>2.1863767092189281</c:v>
                </c:pt>
                <c:pt idx="664">
                  <c:v>2.1917078450995535</c:v>
                </c:pt>
                <c:pt idx="665">
                  <c:v>2.1970473004034061</c:v>
                </c:pt>
                <c:pt idx="666">
                  <c:v>2.2023951182024417</c:v>
                </c:pt>
                <c:pt idx="667">
                  <c:v>2.20775134208156</c:v>
                </c:pt>
                <c:pt idx="668">
                  <c:v>2.2131160161452947</c:v>
                </c:pt>
                <c:pt idx="669">
                  <c:v>2.2184891850246227</c:v>
                </c:pt>
                <c:pt idx="670">
                  <c:v>2.2238708938838947</c:v>
                </c:pt>
                <c:pt idx="671">
                  <c:v>2.229261188427849</c:v>
                </c:pt>
                <c:pt idx="672">
                  <c:v>2.2346601149087659</c:v>
                </c:pt>
                <c:pt idx="673">
                  <c:v>2.2400677201337325</c:v>
                </c:pt>
                <c:pt idx="674">
                  <c:v>2.2454840514720127</c:v>
                </c:pt>
                <c:pt idx="675">
                  <c:v>2.2509091568625661</c:v>
                </c:pt>
                <c:pt idx="676">
                  <c:v>2.2563430848216584</c:v>
                </c:pt>
                <c:pt idx="677">
                  <c:v>2.2617858844506302</c:v>
                </c:pt>
                <c:pt idx="678">
                  <c:v>2.2672376054437544</c:v>
                </c:pt>
                <c:pt idx="679">
                  <c:v>2.272698298096278</c:v>
                </c:pt>
                <c:pt idx="680">
                  <c:v>2.2781680133125426</c:v>
                </c:pt>
                <c:pt idx="681">
                  <c:v>2.2836468026142804</c:v>
                </c:pt>
                <c:pt idx="682">
                  <c:v>2.2891347181490329</c:v>
                </c:pt>
                <c:pt idx="683">
                  <c:v>2.2946318126987113</c:v>
                </c:pt>
                <c:pt idx="684">
                  <c:v>2.3001381396883023</c:v>
                </c:pt>
                <c:pt idx="685">
                  <c:v>2.3056537531947305</c:v>
                </c:pt>
                <c:pt idx="686">
                  <c:v>2.311178707955861</c:v>
                </c:pt>
                <c:pt idx="687">
                  <c:v>2.3167130593796497</c:v>
                </c:pt>
                <c:pt idx="688">
                  <c:v>2.3222568635534717</c:v>
                </c:pt>
                <c:pt idx="689">
                  <c:v>2.3278101772535917</c:v>
                </c:pt>
                <c:pt idx="690">
                  <c:v>2.3333730579547902</c:v>
                </c:pt>
                <c:pt idx="691">
                  <c:v>2.3389455638401953</c:v>
                </c:pt>
                <c:pt idx="692">
                  <c:v>2.3445277538112266</c:v>
                </c:pt>
                <c:pt idx="693">
                  <c:v>2.350119687497759</c:v>
                </c:pt>
                <c:pt idx="694">
                  <c:v>2.3557214252684466</c:v>
                </c:pt>
                <c:pt idx="695">
                  <c:v>2.3613330282412228</c:v>
                </c:pt>
                <c:pt idx="696">
                  <c:v>2.3669545582939855</c:v>
                </c:pt>
                <c:pt idx="697">
                  <c:v>2.3725860780754782</c:v>
                </c:pt>
                <c:pt idx="698">
                  <c:v>2.3782276510163616</c:v>
                </c:pt>
                <c:pt idx="699">
                  <c:v>2.3838793413404655</c:v>
                </c:pt>
                <c:pt idx="700">
                  <c:v>2.3895412140762642</c:v>
                </c:pt>
                <c:pt idx="701">
                  <c:v>2.3952133350685383</c:v>
                </c:pt>
                <c:pt idx="702">
                  <c:v>2.4008957709902474</c:v>
                </c:pt>
                <c:pt idx="703">
                  <c:v>2.4065885893546306</c:v>
                </c:pt>
                <c:pt idx="704">
                  <c:v>2.4122918585274999</c:v>
                </c:pt>
                <c:pt idx="705">
                  <c:v>2.4180056477397796</c:v>
                </c:pt>
                <c:pt idx="706">
                  <c:v>2.4237300271002464</c:v>
                </c:pt>
                <c:pt idx="707">
                  <c:v>2.4294650676085388</c:v>
                </c:pt>
                <c:pt idx="708">
                  <c:v>2.4352108411683555</c:v>
                </c:pt>
                <c:pt idx="709">
                  <c:v>2.4409674206009337</c:v>
                </c:pt>
                <c:pt idx="710">
                  <c:v>2.4467348796587625</c:v>
                </c:pt>
                <c:pt idx="711">
                  <c:v>2.4525132930395408</c:v>
                </c:pt>
                <c:pt idx="712">
                  <c:v>2.4583027364003986</c:v>
                </c:pt>
                <c:pt idx="713">
                  <c:v>2.4641032863723886</c:v>
                </c:pt>
                <c:pt idx="714">
                  <c:v>2.4699150205752347</c:v>
                </c:pt>
                <c:pt idx="715">
                  <c:v>2.4757380176323611</c:v>
                </c:pt>
                <c:pt idx="716">
                  <c:v>2.4815723571862085</c:v>
                </c:pt>
                <c:pt idx="717">
                  <c:v>2.4874181199138303</c:v>
                </c:pt>
                <c:pt idx="718">
                  <c:v>2.493275387542778</c:v>
                </c:pt>
                <c:pt idx="719">
                  <c:v>2.4991442428673065</c:v>
                </c:pt>
                <c:pt idx="720">
                  <c:v>2.5050247697648604</c:v>
                </c:pt>
                <c:pt idx="721">
                  <c:v>2.5109170532128986</c:v>
                </c:pt>
                <c:pt idx="722">
                  <c:v>2.5168211793060227</c:v>
                </c:pt>
                <c:pt idx="723">
                  <c:v>2.5227372352734472</c:v>
                </c:pt>
                <c:pt idx="724">
                  <c:v>2.5286653094967853</c:v>
                </c:pt>
                <c:pt idx="725">
                  <c:v>2.5346054915282106</c:v>
                </c:pt>
                <c:pt idx="726">
                  <c:v>2.5405578721089426</c:v>
                </c:pt>
                <c:pt idx="727">
                  <c:v>2.5465225431880953</c:v>
                </c:pt>
                <c:pt idx="728">
                  <c:v>2.5524995979419134</c:v>
                </c:pt>
                <c:pt idx="729">
                  <c:v>2.5584891307933537</c:v>
                </c:pt>
                <c:pt idx="730">
                  <c:v>2.5644912374320881</c:v>
                </c:pt>
                <c:pt idx="731">
                  <c:v>2.5705060148348653</c:v>
                </c:pt>
                <c:pt idx="732">
                  <c:v>2.5765335612863045</c:v>
                </c:pt>
                <c:pt idx="733">
                  <c:v>2.5825739764000795</c:v>
                </c:pt>
                <c:pt idx="734">
                  <c:v>2.5886273611405466</c:v>
                </c:pt>
                <c:pt idx="735">
                  <c:v>2.5946938178447829</c:v>
                </c:pt>
                <c:pt idx="736">
                  <c:v>2.6007734502450908</c:v>
                </c:pt>
                <c:pt idx="737">
                  <c:v>2.6068663634919367</c:v>
                </c:pt>
                <c:pt idx="738">
                  <c:v>2.6129726641773567</c:v>
                </c:pt>
                <c:pt idx="739">
                  <c:v>2.6190924603588632</c:v>
                </c:pt>
                <c:pt idx="740">
                  <c:v>2.6252258615837958</c:v>
                </c:pt>
                <c:pt idx="741">
                  <c:v>2.6313729789142051</c:v>
                </c:pt>
                <c:pt idx="742">
                  <c:v>2.6375339249522369</c:v>
                </c:pt>
                <c:pt idx="743">
                  <c:v>2.6437088138660325</c:v>
                </c:pt>
                <c:pt idx="744">
                  <c:v>2.6498977614161774</c:v>
                </c:pt>
                <c:pt idx="745">
                  <c:v>2.6561008849826924</c:v>
                </c:pt>
                <c:pt idx="746">
                  <c:v>2.6623183035925866</c:v>
                </c:pt>
                <c:pt idx="747">
                  <c:v>2.6685501379480008</c:v>
                </c:pt>
                <c:pt idx="748">
                  <c:v>2.6747965104549181</c:v>
                </c:pt>
                <c:pt idx="749">
                  <c:v>2.6810575452525005</c:v>
                </c:pt>
                <c:pt idx="750">
                  <c:v>2.6873333682430443</c:v>
                </c:pt>
                <c:pt idx="751">
                  <c:v>2.6936241071225666</c:v>
                </c:pt>
                <c:pt idx="752">
                  <c:v>2.6999298914120504</c:v>
                </c:pt>
                <c:pt idx="753">
                  <c:v>2.7062508524893474</c:v>
                </c:pt>
                <c:pt idx="754">
                  <c:v>2.7125871236217933</c:v>
                </c:pt>
                <c:pt idx="755">
                  <c:v>2.7189388399994989</c:v>
                </c:pt>
                <c:pt idx="756">
                  <c:v>2.7253061387693829</c:v>
                </c:pt>
                <c:pt idx="757">
                  <c:v>2.7316891590699344</c:v>
                </c:pt>
                <c:pt idx="758">
                  <c:v>2.7380880420667553</c:v>
                </c:pt>
                <c:pt idx="759">
                  <c:v>2.7445029309888445</c:v>
                </c:pt>
                <c:pt idx="760">
                  <c:v>2.750933971165737</c:v>
                </c:pt>
                <c:pt idx="761">
                  <c:v>2.7573813100654125</c:v>
                </c:pt>
                <c:pt idx="762">
                  <c:v>2.7638450973330788</c:v>
                </c:pt>
                <c:pt idx="763">
                  <c:v>2.7703254848308121</c:v>
                </c:pt>
                <c:pt idx="764">
                  <c:v>2.7768226266780918</c:v>
                </c:pt>
                <c:pt idx="765">
                  <c:v>2.7833366792932295</c:v>
                </c:pt>
                <c:pt idx="766">
                  <c:v>2.7898678014357547</c:v>
                </c:pt>
                <c:pt idx="767">
                  <c:v>2.7964161542497652</c:v>
                </c:pt>
                <c:pt idx="768">
                  <c:v>2.8029819013082324</c:v>
                </c:pt>
                <c:pt idx="769">
                  <c:v>2.8095652086583747</c:v>
                </c:pt>
                <c:pt idx="770">
                  <c:v>2.8161662448680236</c:v>
                </c:pt>
                <c:pt idx="771">
                  <c:v>2.8227851810730855</c:v>
                </c:pt>
                <c:pt idx="772">
                  <c:v>2.8294221910261035</c:v>
                </c:pt>
                <c:pt idx="773">
                  <c:v>2.8360774511459486</c:v>
                </c:pt>
                <c:pt idx="774">
                  <c:v>2.8427511405686703</c:v>
                </c:pt>
                <c:pt idx="775">
                  <c:v>2.8494434411995355</c:v>
                </c:pt>
                <c:pt idx="776">
                  <c:v>2.8561545377663258</c:v>
                </c:pt>
                <c:pt idx="777">
                  <c:v>2.8628846178738501</c:v>
                </c:pt>
                <c:pt idx="778">
                  <c:v>2.8696338720597985</c:v>
                </c:pt>
                <c:pt idx="779">
                  <c:v>2.876402493851907</c:v>
                </c:pt>
                <c:pt idx="780">
                  <c:v>2.8831906798265075</c:v>
                </c:pt>
                <c:pt idx="781">
                  <c:v>2.8899986296684848</c:v>
                </c:pt>
                <c:pt idx="782">
                  <c:v>2.8968265462326848</c:v>
                </c:pt>
                <c:pt idx="783">
                  <c:v>2.903674635606829</c:v>
                </c:pt>
                <c:pt idx="784">
                  <c:v>2.9105431071759553</c:v>
                </c:pt>
                <c:pt idx="785">
                  <c:v>2.9174321736884425</c:v>
                </c:pt>
                <c:pt idx="786">
                  <c:v>2.9243420513236864</c:v>
                </c:pt>
                <c:pt idx="787">
                  <c:v>2.9312729597614151</c:v>
                </c:pt>
                <c:pt idx="788">
                  <c:v>2.9382251222527711</c:v>
                </c:pt>
                <c:pt idx="789">
                  <c:v>2.9451987656931502</c:v>
                </c:pt>
                <c:pt idx="790">
                  <c:v>2.9521941206968743</c:v>
                </c:pt>
                <c:pt idx="791">
                  <c:v>2.9592114216737531</c:v>
                </c:pt>
                <c:pt idx="792">
                  <c:v>2.9662509069075931</c:v>
                </c:pt>
                <c:pt idx="793">
                  <c:v>2.9733128186367139</c:v>
                </c:pt>
                <c:pt idx="794">
                  <c:v>2.9803974031364984</c:v>
                </c:pt>
                <c:pt idx="795">
                  <c:v>2.987504910804121</c:v>
                </c:pt>
                <c:pt idx="796">
                  <c:v>2.9946355962454128</c:v>
                </c:pt>
                <c:pt idx="797">
                  <c:v>3.0017897183640243</c:v>
                </c:pt>
                <c:pt idx="798">
                  <c:v>3.0089675404528995</c:v>
                </c:pt>
                <c:pt idx="799">
                  <c:v>3.0161693302881645</c:v>
                </c:pt>
                <c:pt idx="800">
                  <c:v>3.0233953602254817</c:v>
                </c:pt>
                <c:pt idx="801">
                  <c:v>3.0306459072989607</c:v>
                </c:pt>
                <c:pt idx="802">
                  <c:v>3.0379212533227182</c:v>
                </c:pt>
                <c:pt idx="803">
                  <c:v>3.0452216849951386</c:v>
                </c:pt>
                <c:pt idx="804">
                  <c:v>3.0525474940059558</c:v>
                </c:pt>
                <c:pt idx="805">
                  <c:v>3.0598989771462355</c:v>
                </c:pt>
                <c:pt idx="806">
                  <c:v>3.0672764364213219</c:v>
                </c:pt>
                <c:pt idx="807">
                  <c:v>3.0746801791669123</c:v>
                </c:pt>
                <c:pt idx="808">
                  <c:v>3.0821105181682795</c:v>
                </c:pt>
                <c:pt idx="809">
                  <c:v>3.0895677717828214</c:v>
                </c:pt>
                <c:pt idx="810">
                  <c:v>3.0970522640659821</c:v>
                </c:pt>
                <c:pt idx="811">
                  <c:v>3.1045643249007178</c:v>
                </c:pt>
                <c:pt idx="812">
                  <c:v>3.1121042901305578</c:v>
                </c:pt>
                <c:pt idx="813">
                  <c:v>3.1196725016964577</c:v>
                </c:pt>
                <c:pt idx="814">
                  <c:v>3.1272693077775022</c:v>
                </c:pt>
                <c:pt idx="815">
                  <c:v>3.1348950629356263</c:v>
                </c:pt>
                <c:pt idx="816">
                  <c:v>3.1425501282644821</c:v>
                </c:pt>
                <c:pt idx="817">
                  <c:v>3.1502348715426205</c:v>
                </c:pt>
                <c:pt idx="818">
                  <c:v>3.157949667391045</c:v>
                </c:pt>
                <c:pt idx="819">
                  <c:v>3.1656948974354386</c:v>
                </c:pt>
                <c:pt idx="820">
                  <c:v>3.1734709504730589</c:v>
                </c:pt>
                <c:pt idx="821">
                  <c:v>3.1812782226446199</c:v>
                </c:pt>
                <c:pt idx="822">
                  <c:v>3.1891171176112012</c:v>
                </c:pt>
                <c:pt idx="823">
                  <c:v>3.1969880467364695</c:v>
                </c:pt>
                <c:pt idx="824">
                  <c:v>3.2048914292743285</c:v>
                </c:pt>
                <c:pt idx="825">
                  <c:v>3.2128276925622341</c:v>
                </c:pt>
                <c:pt idx="826">
                  <c:v>3.2207972722203575</c:v>
                </c:pt>
                <c:pt idx="827">
                  <c:v>3.2288006123568067</c:v>
                </c:pt>
                <c:pt idx="828">
                  <c:v>3.2368381657791532</c:v>
                </c:pt>
                <c:pt idx="829">
                  <c:v>3.244910394212452</c:v>
                </c:pt>
                <c:pt idx="830">
                  <c:v>3.2530177685240305</c:v>
                </c:pt>
                <c:pt idx="831">
                  <c:v>3.2611607689552904</c:v>
                </c:pt>
                <c:pt idx="832">
                  <c:v>3.2693398853607483</c:v>
                </c:pt>
                <c:pt idx="833">
                  <c:v>3.2775556174546514</c:v>
                </c:pt>
                <c:pt idx="834">
                  <c:v>3.2858084750653869</c:v>
                </c:pt>
                <c:pt idx="835">
                  <c:v>3.294098978398031</c:v>
                </c:pt>
                <c:pt idx="836">
                  <c:v>3.3024276583053096</c:v>
                </c:pt>
                <c:pt idx="837">
                  <c:v>3.3107950565673328</c:v>
                </c:pt>
                <c:pt idx="838">
                  <c:v>3.3192017261803994</c:v>
                </c:pt>
                <c:pt idx="839">
                  <c:v>3.3276482316552651</c:v>
                </c:pt>
                <c:pt idx="840">
                  <c:v>3.3361351493252025</c:v>
                </c:pt>
                <c:pt idx="841">
                  <c:v>3.3446630676642806</c:v>
                </c:pt>
                <c:pt idx="842">
                  <c:v>3.3532325876162261</c:v>
                </c:pt>
                <c:pt idx="843">
                  <c:v>3.361844322934346</c:v>
                </c:pt>
                <c:pt idx="844">
                  <c:v>3.3704989005328607</c:v>
                </c:pt>
                <c:pt idx="845">
                  <c:v>3.379196960850229</c:v>
                </c:pt>
                <c:pt idx="846">
                  <c:v>3.3879391582248415</c:v>
                </c:pt>
                <c:pt idx="847">
                  <c:v>3.3967261612836546</c:v>
                </c:pt>
                <c:pt idx="848">
                  <c:v>3.4055586533442721</c:v>
                </c:pt>
                <c:pt idx="849">
                  <c:v>3.4144373328310551</c:v>
                </c:pt>
                <c:pt idx="850">
                  <c:v>3.4233629137057831</c:v>
                </c:pt>
                <c:pt idx="851">
                  <c:v>3.4323361259135745</c:v>
                </c:pt>
                <c:pt idx="852">
                  <c:v>3.4413577158446085</c:v>
                </c:pt>
                <c:pt idx="853">
                  <c:v>3.4504284468124071</c:v>
                </c:pt>
                <c:pt idx="854">
                  <c:v>3.4595490995493177</c:v>
                </c:pt>
                <c:pt idx="855">
                  <c:v>3.468720472719987</c:v>
                </c:pt>
                <c:pt idx="856">
                  <c:v>3.4779433834535793</c:v>
                </c:pt>
                <c:pt idx="857">
                  <c:v>3.4872186678955668</c:v>
                </c:pt>
                <c:pt idx="858">
                  <c:v>3.4965471817799578</c:v>
                </c:pt>
                <c:pt idx="859">
                  <c:v>3.5059298010228588</c:v>
                </c:pt>
                <c:pt idx="860">
                  <c:v>3.5153674223383362</c:v>
                </c:pt>
                <c:pt idx="861">
                  <c:v>3.5248609638775648</c:v>
                </c:pt>
                <c:pt idx="862">
                  <c:v>3.53441136589232</c:v>
                </c:pt>
                <c:pt idx="863">
                  <c:v>3.5440195914239436</c:v>
                </c:pt>
                <c:pt idx="864">
                  <c:v>3.5536866270189278</c:v>
                </c:pt>
                <c:pt idx="865">
                  <c:v>3.5634134834723694</c:v>
                </c:pt>
                <c:pt idx="866">
                  <c:v>3.5732011966005652</c:v>
                </c:pt>
                <c:pt idx="867">
                  <c:v>3.5830508280441564</c:v>
                </c:pt>
                <c:pt idx="868">
                  <c:v>3.5929634661032406</c:v>
                </c:pt>
                <c:pt idx="869">
                  <c:v>3.6029402266059813</c:v>
                </c:pt>
                <c:pt idx="870">
                  <c:v>3.6129822538123362</c:v>
                </c:pt>
                <c:pt idx="871">
                  <c:v>3.6230907213545618</c:v>
                </c:pt>
                <c:pt idx="872">
                  <c:v>3.6332668332163718</c:v>
                </c:pt>
                <c:pt idx="873">
                  <c:v>3.6435118247525584</c:v>
                </c:pt>
                <c:pt idx="874">
                  <c:v>3.6538269637511505</c:v>
                </c:pt>
                <c:pt idx="875">
                  <c:v>3.6642135515401759</c:v>
                </c:pt>
                <c:pt idx="876">
                  <c:v>3.6746729241413432</c:v>
                </c:pt>
                <c:pt idx="877">
                  <c:v>3.6852064534729561</c:v>
                </c:pt>
                <c:pt idx="878">
                  <c:v>3.6958155486046205</c:v>
                </c:pt>
                <c:pt idx="879">
                  <c:v>3.706501657066422</c:v>
                </c:pt>
                <c:pt idx="880">
                  <c:v>3.7172662662153604</c:v>
                </c:pt>
                <c:pt idx="881">
                  <c:v>3.7281109046621124</c:v>
                </c:pt>
                <c:pt idx="882">
                  <c:v>3.7390371437612422</c:v>
                </c:pt>
                <c:pt idx="883">
                  <c:v>3.7500465991683263</c:v>
                </c:pt>
                <c:pt idx="884">
                  <c:v>3.7611409324675074</c:v>
                </c:pt>
                <c:pt idx="885">
                  <c:v>3.7723218528733655</c:v>
                </c:pt>
                <c:pt idx="886">
                  <c:v>3.7835911190111506</c:v>
                </c:pt>
                <c:pt idx="887">
                  <c:v>3.7949505407796837</c:v>
                </c:pt>
                <c:pt idx="888">
                  <c:v>3.8064019813015908</c:v>
                </c:pt>
                <c:pt idx="889">
                  <c:v>3.8179473589657063</c:v>
                </c:pt>
                <c:pt idx="890">
                  <c:v>3.8295886495669427</c:v>
                </c:pt>
                <c:pt idx="891">
                  <c:v>3.8413278885491602</c:v>
                </c:pt>
                <c:pt idx="892">
                  <c:v>3.8531671733569826</c:v>
                </c:pt>
                <c:pt idx="893">
                  <c:v>3.8651086659029796</c:v>
                </c:pt>
                <c:pt idx="894">
                  <c:v>3.8771545951569109</c:v>
                </c:pt>
                <c:pt idx="895">
                  <c:v>3.8893072598643696</c:v>
                </c:pt>
                <c:pt idx="896">
                  <c:v>3.9015690314024991</c:v>
                </c:pt>
                <c:pt idx="897">
                  <c:v>3.9139423567811855</c:v>
                </c:pt>
                <c:pt idx="898">
                  <c:v>3.9264297617985404</c:v>
                </c:pt>
                <c:pt idx="899">
                  <c:v>3.9390338543602299</c:v>
                </c:pt>
                <c:pt idx="900">
                  <c:v>3.9517573279729019</c:v>
                </c:pt>
                <c:pt idx="901">
                  <c:v>3.9646029654225798</c:v>
                </c:pt>
                <c:pt idx="902">
                  <c:v>3.9775736426499559</c:v>
                </c:pt>
                <c:pt idx="903">
                  <c:v>3.9906723328350431</c:v>
                </c:pt>
                <c:pt idx="904">
                  <c:v>4.0039021107049804</c:v>
                </c:pt>
                <c:pt idx="905">
                  <c:v>4.0172661570794563</c:v>
                </c:pt>
                <c:pt idx="906">
                  <c:v>4.0307677636696742</c:v>
                </c:pt>
                <c:pt idx="907">
                  <c:v>4.0444103381477285</c:v>
                </c:pt>
                <c:pt idx="908">
                  <c:v>4.0581974095047704</c:v>
                </c:pt>
                <c:pt idx="909">
                  <c:v>4.0721326337177723</c:v>
                </c:pt>
                <c:pt idx="910">
                  <c:v>4.0862197997461767</c:v>
                </c:pt>
                <c:pt idx="911">
                  <c:v>4.100462835881638</c:v>
                </c:pt>
                <c:pt idx="912">
                  <c:v>4.1148658164757608</c:v>
                </c:pt>
                <c:pt idx="913">
                  <c:v>4.1294329690729823</c:v>
                </c:pt>
                <c:pt idx="914">
                  <c:v>4.1441686819779342</c:v>
                </c:pt>
                <c:pt idx="915">
                  <c:v>4.159077512289115</c:v>
                </c:pt>
                <c:pt idx="916">
                  <c:v>4.1741641944334615</c:v>
                </c:pt>
                <c:pt idx="917">
                  <c:v>4.1894336492394872</c:v>
                </c:pt>
                <c:pt idx="918">
                  <c:v>4.2048909935897543</c:v>
                </c:pt>
                <c:pt idx="919">
                  <c:v>4.2205415506973809</c:v>
                </c:pt>
                <c:pt idx="920">
                  <c:v>4.2363908610551126</c:v>
                </c:pt>
                <c:pt idx="921">
                  <c:v>4.2524446941099532</c:v>
                </c:pt>
                <c:pt idx="922">
                  <c:v>4.2687090607212701</c:v>
                </c:pt>
                <c:pt idx="923">
                  <c:v>4.2851902264658843</c:v>
                </c:pt>
                <c:pt idx="924">
                  <c:v>4.3018947258592988</c:v>
                </c:pt>
                <c:pt idx="925">
                  <c:v>4.3188293775693394</c:v>
                </c:pt>
                <c:pt idx="926">
                  <c:v>4.3360013007055453</c:v>
                </c:pt>
                <c:pt idx="927">
                  <c:v>4.3534179322761402</c:v>
                </c:pt>
                <c:pt idx="928">
                  <c:v>4.371087045913467</c:v>
                </c:pt>
                <c:pt idx="929">
                  <c:v>4.3890167719791089</c:v>
                </c:pt>
                <c:pt idx="930">
                  <c:v>4.4072156191713363</c:v>
                </c:pt>
                <c:pt idx="931">
                  <c:v>4.4256924977704006</c:v>
                </c:pt>
                <c:pt idx="932">
                  <c:v>4.4444567446715055</c:v>
                </c:pt>
                <c:pt idx="933">
                  <c:v>4.463518150371474</c:v>
                </c:pt>
                <c:pt idx="934">
                  <c:v>4.4828869880933029</c:v>
                </c:pt>
                <c:pt idx="935">
                  <c:v>4.5025740452530885</c:v>
                </c:pt>
                <c:pt idx="936">
                  <c:v>4.5225906574970907</c:v>
                </c:pt>
                <c:pt idx="937">
                  <c:v>4.5429487455625566</c:v>
                </c:pt>
                <c:pt idx="938">
                  <c:v>4.5636608552455451</c:v>
                </c:pt>
                <c:pt idx="939">
                  <c:v>4.5847402007924742</c:v>
                </c:pt>
                <c:pt idx="940">
                  <c:v>4.6062007120700823</c:v>
                </c:pt>
                <c:pt idx="941">
                  <c:v>4.6280570859119035</c:v>
                </c:pt>
                <c:pt idx="942">
                  <c:v>4.6503248420889358</c:v>
                </c:pt>
                <c:pt idx="943">
                  <c:v>4.6730203844085176</c:v>
                </c:pt>
                <c:pt idx="944">
                  <c:v>4.6961610675105092</c:v>
                </c:pt>
                <c:pt idx="945">
                  <c:v>4.7197652700044594</c:v>
                </c:pt>
                <c:pt idx="946">
                  <c:v>4.7438524746770652</c:v>
                </c:pt>
                <c:pt idx="947">
                  <c:v>4.7684433565986861</c:v>
                </c:pt>
                <c:pt idx="948">
                  <c:v>4.7935598800721655</c:v>
                </c:pt>
                <c:pt idx="949">
                  <c:v>4.8192254055007053</c:v>
                </c:pt>
                <c:pt idx="950">
                  <c:v>4.8454648074062536</c:v>
                </c:pt>
                <c:pt idx="951">
                  <c:v>4.8723046050112497</c:v>
                </c:pt>
                <c:pt idx="952">
                  <c:v>4.8997731070078663</c:v>
                </c:pt>
                <c:pt idx="953">
                  <c:v>4.9279005723882694</c:v>
                </c:pt>
                <c:pt idx="954">
                  <c:v>4.9567193895018757</c:v>
                </c:pt>
                <c:pt idx="955">
                  <c:v>4.9862642758522959</c:v>
                </c:pt>
                <c:pt idx="956">
                  <c:v>5.0165725015572606</c:v>
                </c:pt>
                <c:pt idx="957">
                  <c:v>5.047684139883672</c:v>
                </c:pt>
                <c:pt idx="958">
                  <c:v>5.0796423488544447</c:v>
                </c:pt>
                <c:pt idx="959">
                  <c:v>5.1124936886239301</c:v>
                </c:pt>
                <c:pt idx="960">
                  <c:v>5.1462884801634123</c:v>
                </c:pt>
                <c:pt idx="961">
                  <c:v>5.1810812118183529</c:v>
                </c:pt>
                <c:pt idx="962">
                  <c:v>5.2169310015402282</c:v>
                </c:pt>
                <c:pt idx="963">
                  <c:v>5.2539021241099269</c:v>
                </c:pt>
                <c:pt idx="964">
                  <c:v>5.2920646145279306</c:v>
                </c:pt>
                <c:pt idx="965">
                  <c:v>5.3314949610387794</c:v>
                </c:pt>
                <c:pt idx="966">
                  <c:v>5.3722769040988263</c:v>
                </c:pt>
                <c:pt idx="967">
                  <c:v>5.4145023611426684</c:v>
                </c:pt>
                <c:pt idx="968">
                  <c:v>5.4582725014518587</c:v>
                </c:pt>
                <c:pt idx="969">
                  <c:v>5.5036990010508786</c:v>
                </c:pt>
                <c:pt idx="970">
                  <c:v>5.5509055147021655</c:v>
                </c:pt>
                <c:pt idx="971">
                  <c:v>5.600029411229281</c:v>
                </c:pt>
                <c:pt idx="972">
                  <c:v>5.6512238302187532</c:v>
                </c:pt>
                <c:pt idx="973">
                  <c:v>5.7046601335371108</c:v>
                </c:pt>
                <c:pt idx="974">
                  <c:v>5.7605308453048085</c:v>
                </c:pt>
                <c:pt idx="975">
                  <c:v>5.8190532007462465</c:v>
                </c:pt>
                <c:pt idx="976">
                  <c:v>5.8804734601879698</c:v>
                </c:pt>
                <c:pt idx="977">
                  <c:v>5.9450721929936012</c:v>
                </c:pt>
                <c:pt idx="978">
                  <c:v>6.0131708026531836</c:v>
                </c:pt>
                <c:pt idx="979">
                  <c:v>6.0851396563397646</c:v>
                </c:pt>
                <c:pt idx="980">
                  <c:v>6.1614083116828207</c:v>
                </c:pt>
                <c:pt idx="981">
                  <c:v>6.2424785181355436</c:v>
                </c:pt>
                <c:pt idx="982">
                  <c:v>6.3289409379600983</c:v>
                </c:pt>
                <c:pt idx="983">
                  <c:v>6.4214969268013826</c:v>
                </c:pt>
                <c:pt idx="984">
                  <c:v>6.5209873081132317</c:v>
                </c:pt>
                <c:pt idx="985">
                  <c:v>6.6284309895383702</c:v>
                </c:pt>
                <c:pt idx="986">
                  <c:v>6.7450777088565816</c:v>
                </c:pt>
                <c:pt idx="987">
                  <c:v>6.8724815268636279</c:v>
                </c:pt>
                <c:pt idx="988">
                  <c:v>7.0126055720928342</c:v>
                </c:pt>
                <c:pt idx="989">
                  <c:v>7.1679752590925832</c:v>
                </c:pt>
                <c:pt idx="990">
                  <c:v>7.341909281426453</c:v>
                </c:pt>
                <c:pt idx="991">
                  <c:v>7.5388804410414627</c:v>
                </c:pt>
                <c:pt idx="992">
                  <c:v>7.7651036877338449</c:v>
                </c:pt>
                <c:pt idx="993">
                  <c:v>8.0295451100348174</c:v>
                </c:pt>
                <c:pt idx="994">
                  <c:v>8.3457678543382752</c:v>
                </c:pt>
                <c:pt idx="995">
                  <c:v>8.7355985025222207</c:v>
                </c:pt>
                <c:pt idx="996">
                  <c:v>9.2372538214590083</c:v>
                </c:pt>
                <c:pt idx="997">
                  <c:v>9.9263805552470075</c:v>
                </c:pt>
                <c:pt idx="998">
                  <c:v>10.985409653016115</c:v>
                </c:pt>
                <c:pt idx="999">
                  <c:v>13.063599599959119</c:v>
                </c:pt>
              </c:numCache>
            </c:numRef>
          </c:yVal>
          <c:smooth val="0"/>
        </c:ser>
        <c:ser>
          <c:idx val="7"/>
          <c:order val="7"/>
          <c:xVal>
            <c:numRef>
              <c:f>APropertiesDimless!$W$7:$W$1007</c:f>
              <c:numCache>
                <c:formatCode>0.000</c:formatCode>
                <c:ptCount val="1001"/>
                <c:pt idx="0">
                  <c:v>0</c:v>
                </c:pt>
                <c:pt idx="1">
                  <c:v>1E-3</c:v>
                </c:pt>
                <c:pt idx="2">
                  <c:v>2E-3</c:v>
                </c:pt>
                <c:pt idx="3">
                  <c:v>3.0000000000000001E-3</c:v>
                </c:pt>
                <c:pt idx="4">
                  <c:v>4.0000000000000001E-3</c:v>
                </c:pt>
                <c:pt idx="5">
                  <c:v>5.0000000000000001E-3</c:v>
                </c:pt>
                <c:pt idx="6">
                  <c:v>6.0000000000000001E-3</c:v>
                </c:pt>
                <c:pt idx="7">
                  <c:v>7.0000000000000001E-3</c:v>
                </c:pt>
                <c:pt idx="8">
                  <c:v>8.0000000000000002E-3</c:v>
                </c:pt>
                <c:pt idx="9">
                  <c:v>8.9999999999999993E-3</c:v>
                </c:pt>
                <c:pt idx="10">
                  <c:v>0.01</c:v>
                </c:pt>
                <c:pt idx="11">
                  <c:v>1.0999999999999999E-2</c:v>
                </c:pt>
                <c:pt idx="12">
                  <c:v>1.2E-2</c:v>
                </c:pt>
                <c:pt idx="13">
                  <c:v>1.2999999999999999E-2</c:v>
                </c:pt>
                <c:pt idx="14">
                  <c:v>1.4E-2</c:v>
                </c:pt>
                <c:pt idx="15">
                  <c:v>1.4999999999999999E-2</c:v>
                </c:pt>
                <c:pt idx="16">
                  <c:v>1.6E-2</c:v>
                </c:pt>
                <c:pt idx="17">
                  <c:v>1.7000000000000001E-2</c:v>
                </c:pt>
                <c:pt idx="18">
                  <c:v>1.7999999999999999E-2</c:v>
                </c:pt>
                <c:pt idx="19">
                  <c:v>1.9E-2</c:v>
                </c:pt>
                <c:pt idx="20">
                  <c:v>0.02</c:v>
                </c:pt>
                <c:pt idx="21">
                  <c:v>2.1000000000000001E-2</c:v>
                </c:pt>
                <c:pt idx="22">
                  <c:v>2.1999999999999999E-2</c:v>
                </c:pt>
                <c:pt idx="23">
                  <c:v>2.3E-2</c:v>
                </c:pt>
                <c:pt idx="24">
                  <c:v>2.4E-2</c:v>
                </c:pt>
                <c:pt idx="25">
                  <c:v>2.5000000000000001E-2</c:v>
                </c:pt>
                <c:pt idx="26">
                  <c:v>2.5999999999999999E-2</c:v>
                </c:pt>
                <c:pt idx="27">
                  <c:v>2.7E-2</c:v>
                </c:pt>
                <c:pt idx="28">
                  <c:v>2.8000000000000001E-2</c:v>
                </c:pt>
                <c:pt idx="29">
                  <c:v>2.9000000000000001E-2</c:v>
                </c:pt>
                <c:pt idx="30">
                  <c:v>0.03</c:v>
                </c:pt>
                <c:pt idx="31">
                  <c:v>3.1E-2</c:v>
                </c:pt>
                <c:pt idx="32">
                  <c:v>3.2000000000000001E-2</c:v>
                </c:pt>
                <c:pt idx="33">
                  <c:v>3.3000000000000002E-2</c:v>
                </c:pt>
                <c:pt idx="34">
                  <c:v>3.4000000000000002E-2</c:v>
                </c:pt>
                <c:pt idx="35">
                  <c:v>3.5000000000000003E-2</c:v>
                </c:pt>
                <c:pt idx="36">
                  <c:v>3.5999999999999997E-2</c:v>
                </c:pt>
                <c:pt idx="37">
                  <c:v>3.6999999999999998E-2</c:v>
                </c:pt>
                <c:pt idx="38">
                  <c:v>3.7999999999999999E-2</c:v>
                </c:pt>
                <c:pt idx="39">
                  <c:v>3.9E-2</c:v>
                </c:pt>
                <c:pt idx="40">
                  <c:v>0.04</c:v>
                </c:pt>
                <c:pt idx="41">
                  <c:v>4.1000000000000002E-2</c:v>
                </c:pt>
                <c:pt idx="42">
                  <c:v>4.2000000000000003E-2</c:v>
                </c:pt>
                <c:pt idx="43">
                  <c:v>4.2999999999999997E-2</c:v>
                </c:pt>
                <c:pt idx="44">
                  <c:v>4.3999999999999997E-2</c:v>
                </c:pt>
                <c:pt idx="45">
                  <c:v>4.4999999999999998E-2</c:v>
                </c:pt>
                <c:pt idx="46">
                  <c:v>4.5999999999999999E-2</c:v>
                </c:pt>
                <c:pt idx="47">
                  <c:v>4.7E-2</c:v>
                </c:pt>
                <c:pt idx="48">
                  <c:v>4.8000000000000001E-2</c:v>
                </c:pt>
                <c:pt idx="49">
                  <c:v>4.9000000000000002E-2</c:v>
                </c:pt>
                <c:pt idx="50">
                  <c:v>0.05</c:v>
                </c:pt>
                <c:pt idx="51">
                  <c:v>5.0999999999999997E-2</c:v>
                </c:pt>
                <c:pt idx="52">
                  <c:v>5.1999999999999998E-2</c:v>
                </c:pt>
                <c:pt idx="53">
                  <c:v>5.2999999999999999E-2</c:v>
                </c:pt>
                <c:pt idx="54">
                  <c:v>5.3999999999999999E-2</c:v>
                </c:pt>
                <c:pt idx="55">
                  <c:v>5.5E-2</c:v>
                </c:pt>
                <c:pt idx="56">
                  <c:v>5.6000000000000001E-2</c:v>
                </c:pt>
                <c:pt idx="57">
                  <c:v>5.7000000000000002E-2</c:v>
                </c:pt>
                <c:pt idx="58">
                  <c:v>5.8000000000000003E-2</c:v>
                </c:pt>
                <c:pt idx="59">
                  <c:v>5.8999999999999997E-2</c:v>
                </c:pt>
                <c:pt idx="60">
                  <c:v>0.06</c:v>
                </c:pt>
                <c:pt idx="61">
                  <c:v>6.0999999999999999E-2</c:v>
                </c:pt>
                <c:pt idx="62">
                  <c:v>6.2E-2</c:v>
                </c:pt>
                <c:pt idx="63">
                  <c:v>6.3E-2</c:v>
                </c:pt>
                <c:pt idx="64">
                  <c:v>6.4000000000000001E-2</c:v>
                </c:pt>
                <c:pt idx="65">
                  <c:v>6.5000000000000002E-2</c:v>
                </c:pt>
                <c:pt idx="66">
                  <c:v>6.6000000000000003E-2</c:v>
                </c:pt>
                <c:pt idx="67">
                  <c:v>6.7000000000000004E-2</c:v>
                </c:pt>
                <c:pt idx="68">
                  <c:v>6.8000000000000005E-2</c:v>
                </c:pt>
                <c:pt idx="69">
                  <c:v>6.9000000000000006E-2</c:v>
                </c:pt>
                <c:pt idx="70">
                  <c:v>7.0000000000000007E-2</c:v>
                </c:pt>
                <c:pt idx="71">
                  <c:v>7.0999999999999994E-2</c:v>
                </c:pt>
                <c:pt idx="72">
                  <c:v>7.1999999999999995E-2</c:v>
                </c:pt>
                <c:pt idx="73">
                  <c:v>7.2999999999999995E-2</c:v>
                </c:pt>
                <c:pt idx="74">
                  <c:v>7.3999999999999996E-2</c:v>
                </c:pt>
                <c:pt idx="75">
                  <c:v>7.4999999999999997E-2</c:v>
                </c:pt>
                <c:pt idx="76">
                  <c:v>7.5999999999999998E-2</c:v>
                </c:pt>
                <c:pt idx="77">
                  <c:v>7.6999999999999999E-2</c:v>
                </c:pt>
                <c:pt idx="78">
                  <c:v>7.8E-2</c:v>
                </c:pt>
                <c:pt idx="79">
                  <c:v>7.9000000000000001E-2</c:v>
                </c:pt>
                <c:pt idx="80">
                  <c:v>0.08</c:v>
                </c:pt>
                <c:pt idx="81">
                  <c:v>8.1000000000000003E-2</c:v>
                </c:pt>
                <c:pt idx="82">
                  <c:v>8.2000000000000003E-2</c:v>
                </c:pt>
                <c:pt idx="83">
                  <c:v>8.3000000000000004E-2</c:v>
                </c:pt>
                <c:pt idx="84">
                  <c:v>8.4000000000000005E-2</c:v>
                </c:pt>
                <c:pt idx="85">
                  <c:v>8.5000000000000006E-2</c:v>
                </c:pt>
                <c:pt idx="86">
                  <c:v>8.5999999999999993E-2</c:v>
                </c:pt>
                <c:pt idx="87">
                  <c:v>8.6999999999999994E-2</c:v>
                </c:pt>
                <c:pt idx="88">
                  <c:v>8.7999999999999995E-2</c:v>
                </c:pt>
                <c:pt idx="89">
                  <c:v>8.8999999999999996E-2</c:v>
                </c:pt>
                <c:pt idx="90">
                  <c:v>0.09</c:v>
                </c:pt>
                <c:pt idx="91">
                  <c:v>9.0999999999999998E-2</c:v>
                </c:pt>
                <c:pt idx="92">
                  <c:v>9.1999999999999998E-2</c:v>
                </c:pt>
                <c:pt idx="93">
                  <c:v>9.2999999999999999E-2</c:v>
                </c:pt>
                <c:pt idx="94">
                  <c:v>9.4E-2</c:v>
                </c:pt>
                <c:pt idx="95">
                  <c:v>9.5000000000000001E-2</c:v>
                </c:pt>
                <c:pt idx="96">
                  <c:v>9.6000000000000002E-2</c:v>
                </c:pt>
                <c:pt idx="97">
                  <c:v>9.7000000000000003E-2</c:v>
                </c:pt>
                <c:pt idx="98">
                  <c:v>9.8000000000000004E-2</c:v>
                </c:pt>
                <c:pt idx="99">
                  <c:v>9.9000000000000005E-2</c:v>
                </c:pt>
                <c:pt idx="100">
                  <c:v>0.1</c:v>
                </c:pt>
                <c:pt idx="101">
                  <c:v>0.10100000000000001</c:v>
                </c:pt>
                <c:pt idx="102">
                  <c:v>0.10199999999999999</c:v>
                </c:pt>
                <c:pt idx="103">
                  <c:v>0.10299999999999999</c:v>
                </c:pt>
                <c:pt idx="104">
                  <c:v>0.104</c:v>
                </c:pt>
                <c:pt idx="105">
                  <c:v>0.105</c:v>
                </c:pt>
                <c:pt idx="106">
                  <c:v>0.106</c:v>
                </c:pt>
                <c:pt idx="107">
                  <c:v>0.107</c:v>
                </c:pt>
                <c:pt idx="108">
                  <c:v>0.108</c:v>
                </c:pt>
                <c:pt idx="109">
                  <c:v>0.109</c:v>
                </c:pt>
                <c:pt idx="110">
                  <c:v>0.11</c:v>
                </c:pt>
                <c:pt idx="111">
                  <c:v>0.111</c:v>
                </c:pt>
                <c:pt idx="112">
                  <c:v>0.112</c:v>
                </c:pt>
                <c:pt idx="113">
                  <c:v>0.113</c:v>
                </c:pt>
                <c:pt idx="114">
                  <c:v>0.114</c:v>
                </c:pt>
                <c:pt idx="115">
                  <c:v>0.115</c:v>
                </c:pt>
                <c:pt idx="116">
                  <c:v>0.11600000000000001</c:v>
                </c:pt>
                <c:pt idx="117">
                  <c:v>0.11700000000000001</c:v>
                </c:pt>
                <c:pt idx="118">
                  <c:v>0.11799999999999999</c:v>
                </c:pt>
                <c:pt idx="119">
                  <c:v>0.11899999999999999</c:v>
                </c:pt>
                <c:pt idx="120">
                  <c:v>0.12</c:v>
                </c:pt>
                <c:pt idx="121">
                  <c:v>0.121</c:v>
                </c:pt>
                <c:pt idx="122">
                  <c:v>0.122</c:v>
                </c:pt>
                <c:pt idx="123">
                  <c:v>0.123</c:v>
                </c:pt>
                <c:pt idx="124">
                  <c:v>0.124</c:v>
                </c:pt>
                <c:pt idx="125">
                  <c:v>0.125</c:v>
                </c:pt>
                <c:pt idx="126">
                  <c:v>0.126</c:v>
                </c:pt>
                <c:pt idx="127">
                  <c:v>0.127</c:v>
                </c:pt>
                <c:pt idx="128">
                  <c:v>0.128</c:v>
                </c:pt>
                <c:pt idx="129">
                  <c:v>0.129</c:v>
                </c:pt>
                <c:pt idx="130">
                  <c:v>0.13</c:v>
                </c:pt>
                <c:pt idx="131">
                  <c:v>0.13100000000000001</c:v>
                </c:pt>
                <c:pt idx="132">
                  <c:v>0.13200000000000001</c:v>
                </c:pt>
                <c:pt idx="133">
                  <c:v>0.13300000000000001</c:v>
                </c:pt>
                <c:pt idx="134">
                  <c:v>0.13400000000000001</c:v>
                </c:pt>
                <c:pt idx="135">
                  <c:v>0.13500000000000001</c:v>
                </c:pt>
                <c:pt idx="136">
                  <c:v>0.13600000000000001</c:v>
                </c:pt>
                <c:pt idx="137">
                  <c:v>0.13700000000000001</c:v>
                </c:pt>
                <c:pt idx="138">
                  <c:v>0.13800000000000001</c:v>
                </c:pt>
                <c:pt idx="139">
                  <c:v>0.13900000000000001</c:v>
                </c:pt>
                <c:pt idx="140">
                  <c:v>0.14000000000000001</c:v>
                </c:pt>
                <c:pt idx="141">
                  <c:v>0.14099999999999999</c:v>
                </c:pt>
                <c:pt idx="142">
                  <c:v>0.14199999999999999</c:v>
                </c:pt>
                <c:pt idx="143">
                  <c:v>0.14299999999999999</c:v>
                </c:pt>
                <c:pt idx="144">
                  <c:v>0.14399999999999999</c:v>
                </c:pt>
                <c:pt idx="145">
                  <c:v>0.14499999999999999</c:v>
                </c:pt>
                <c:pt idx="146">
                  <c:v>0.14599999999999999</c:v>
                </c:pt>
                <c:pt idx="147">
                  <c:v>0.14699999999999999</c:v>
                </c:pt>
                <c:pt idx="148">
                  <c:v>0.14799999999999999</c:v>
                </c:pt>
                <c:pt idx="149">
                  <c:v>0.14899999999999999</c:v>
                </c:pt>
                <c:pt idx="150">
                  <c:v>0.15</c:v>
                </c:pt>
                <c:pt idx="151">
                  <c:v>0.151</c:v>
                </c:pt>
                <c:pt idx="152">
                  <c:v>0.152</c:v>
                </c:pt>
                <c:pt idx="153">
                  <c:v>0.153</c:v>
                </c:pt>
                <c:pt idx="154">
                  <c:v>0.154</c:v>
                </c:pt>
                <c:pt idx="155">
                  <c:v>0.155</c:v>
                </c:pt>
                <c:pt idx="156">
                  <c:v>0.156</c:v>
                </c:pt>
                <c:pt idx="157">
                  <c:v>0.157</c:v>
                </c:pt>
                <c:pt idx="158">
                  <c:v>0.158</c:v>
                </c:pt>
                <c:pt idx="159">
                  <c:v>0.159</c:v>
                </c:pt>
                <c:pt idx="160">
                  <c:v>0.16</c:v>
                </c:pt>
                <c:pt idx="161">
                  <c:v>0.161</c:v>
                </c:pt>
                <c:pt idx="162">
                  <c:v>0.16200000000000001</c:v>
                </c:pt>
                <c:pt idx="163">
                  <c:v>0.16300000000000001</c:v>
                </c:pt>
                <c:pt idx="164">
                  <c:v>0.16400000000000001</c:v>
                </c:pt>
                <c:pt idx="165">
                  <c:v>0.16500000000000001</c:v>
                </c:pt>
                <c:pt idx="166">
                  <c:v>0.16600000000000001</c:v>
                </c:pt>
                <c:pt idx="167">
                  <c:v>0.16700000000000001</c:v>
                </c:pt>
                <c:pt idx="168">
                  <c:v>0.16800000000000001</c:v>
                </c:pt>
                <c:pt idx="169">
                  <c:v>0.16900000000000001</c:v>
                </c:pt>
                <c:pt idx="170">
                  <c:v>0.17</c:v>
                </c:pt>
                <c:pt idx="171">
                  <c:v>0.17100000000000001</c:v>
                </c:pt>
                <c:pt idx="172">
                  <c:v>0.17199999999999999</c:v>
                </c:pt>
                <c:pt idx="173">
                  <c:v>0.17299999999999999</c:v>
                </c:pt>
                <c:pt idx="174">
                  <c:v>0.17399999999999999</c:v>
                </c:pt>
                <c:pt idx="175">
                  <c:v>0.17499999999999999</c:v>
                </c:pt>
                <c:pt idx="176">
                  <c:v>0.17599999999999999</c:v>
                </c:pt>
                <c:pt idx="177">
                  <c:v>0.17699999999999999</c:v>
                </c:pt>
                <c:pt idx="178">
                  <c:v>0.17799999999999999</c:v>
                </c:pt>
                <c:pt idx="179">
                  <c:v>0.17899999999999999</c:v>
                </c:pt>
                <c:pt idx="180">
                  <c:v>0.18</c:v>
                </c:pt>
                <c:pt idx="181">
                  <c:v>0.18099999999999999</c:v>
                </c:pt>
                <c:pt idx="182">
                  <c:v>0.182</c:v>
                </c:pt>
                <c:pt idx="183">
                  <c:v>0.183</c:v>
                </c:pt>
                <c:pt idx="184">
                  <c:v>0.184</c:v>
                </c:pt>
                <c:pt idx="185">
                  <c:v>0.185</c:v>
                </c:pt>
                <c:pt idx="186">
                  <c:v>0.186</c:v>
                </c:pt>
                <c:pt idx="187">
                  <c:v>0.187</c:v>
                </c:pt>
                <c:pt idx="188">
                  <c:v>0.188</c:v>
                </c:pt>
                <c:pt idx="189">
                  <c:v>0.189</c:v>
                </c:pt>
                <c:pt idx="190">
                  <c:v>0.19</c:v>
                </c:pt>
                <c:pt idx="191">
                  <c:v>0.191</c:v>
                </c:pt>
                <c:pt idx="192">
                  <c:v>0.192</c:v>
                </c:pt>
                <c:pt idx="193">
                  <c:v>0.193</c:v>
                </c:pt>
                <c:pt idx="194">
                  <c:v>0.19400000000000001</c:v>
                </c:pt>
                <c:pt idx="195">
                  <c:v>0.19500000000000001</c:v>
                </c:pt>
                <c:pt idx="196">
                  <c:v>0.19600000000000001</c:v>
                </c:pt>
                <c:pt idx="197">
                  <c:v>0.19700000000000001</c:v>
                </c:pt>
                <c:pt idx="198">
                  <c:v>0.19800000000000001</c:v>
                </c:pt>
                <c:pt idx="199">
                  <c:v>0.19900000000000001</c:v>
                </c:pt>
                <c:pt idx="200">
                  <c:v>0.2</c:v>
                </c:pt>
                <c:pt idx="201">
                  <c:v>0.20100000000000001</c:v>
                </c:pt>
                <c:pt idx="202">
                  <c:v>0.20200000000000001</c:v>
                </c:pt>
                <c:pt idx="203">
                  <c:v>0.20300000000000001</c:v>
                </c:pt>
                <c:pt idx="204">
                  <c:v>0.20399999999999999</c:v>
                </c:pt>
                <c:pt idx="205">
                  <c:v>0.20499999999999999</c:v>
                </c:pt>
                <c:pt idx="206">
                  <c:v>0.20599999999999999</c:v>
                </c:pt>
                <c:pt idx="207">
                  <c:v>0.20699999999999999</c:v>
                </c:pt>
                <c:pt idx="208">
                  <c:v>0.20799999999999999</c:v>
                </c:pt>
                <c:pt idx="209">
                  <c:v>0.20899999999999999</c:v>
                </c:pt>
                <c:pt idx="210">
                  <c:v>0.21</c:v>
                </c:pt>
                <c:pt idx="211">
                  <c:v>0.21099999999999999</c:v>
                </c:pt>
                <c:pt idx="212">
                  <c:v>0.21199999999999999</c:v>
                </c:pt>
                <c:pt idx="213">
                  <c:v>0.21299999999999999</c:v>
                </c:pt>
                <c:pt idx="214">
                  <c:v>0.214</c:v>
                </c:pt>
                <c:pt idx="215">
                  <c:v>0.215</c:v>
                </c:pt>
                <c:pt idx="216">
                  <c:v>0.216</c:v>
                </c:pt>
                <c:pt idx="217">
                  <c:v>0.217</c:v>
                </c:pt>
                <c:pt idx="218">
                  <c:v>0.218</c:v>
                </c:pt>
                <c:pt idx="219">
                  <c:v>0.219</c:v>
                </c:pt>
                <c:pt idx="220">
                  <c:v>0.22</c:v>
                </c:pt>
                <c:pt idx="221">
                  <c:v>0.221</c:v>
                </c:pt>
                <c:pt idx="222">
                  <c:v>0.222</c:v>
                </c:pt>
                <c:pt idx="223">
                  <c:v>0.223</c:v>
                </c:pt>
                <c:pt idx="224">
                  <c:v>0.224</c:v>
                </c:pt>
                <c:pt idx="225">
                  <c:v>0.22500000000000001</c:v>
                </c:pt>
                <c:pt idx="226">
                  <c:v>0.22600000000000001</c:v>
                </c:pt>
                <c:pt idx="227">
                  <c:v>0.22700000000000001</c:v>
                </c:pt>
                <c:pt idx="228">
                  <c:v>0.22800000000000001</c:v>
                </c:pt>
                <c:pt idx="229">
                  <c:v>0.22900000000000001</c:v>
                </c:pt>
                <c:pt idx="230">
                  <c:v>0.23</c:v>
                </c:pt>
                <c:pt idx="231">
                  <c:v>0.23100000000000001</c:v>
                </c:pt>
                <c:pt idx="232">
                  <c:v>0.23200000000000001</c:v>
                </c:pt>
                <c:pt idx="233">
                  <c:v>0.23300000000000001</c:v>
                </c:pt>
                <c:pt idx="234">
                  <c:v>0.23400000000000001</c:v>
                </c:pt>
                <c:pt idx="235">
                  <c:v>0.23499999999999999</c:v>
                </c:pt>
                <c:pt idx="236">
                  <c:v>0.23599999999999999</c:v>
                </c:pt>
                <c:pt idx="237">
                  <c:v>0.23699999999999999</c:v>
                </c:pt>
                <c:pt idx="238">
                  <c:v>0.23799999999999999</c:v>
                </c:pt>
                <c:pt idx="239">
                  <c:v>0.23899999999999999</c:v>
                </c:pt>
                <c:pt idx="240">
                  <c:v>0.24</c:v>
                </c:pt>
                <c:pt idx="241">
                  <c:v>0.24099999999999999</c:v>
                </c:pt>
                <c:pt idx="242">
                  <c:v>0.24199999999999999</c:v>
                </c:pt>
                <c:pt idx="243">
                  <c:v>0.24299999999999999</c:v>
                </c:pt>
                <c:pt idx="244">
                  <c:v>0.24399999999999999</c:v>
                </c:pt>
                <c:pt idx="245">
                  <c:v>0.245</c:v>
                </c:pt>
                <c:pt idx="246">
                  <c:v>0.246</c:v>
                </c:pt>
                <c:pt idx="247">
                  <c:v>0.247</c:v>
                </c:pt>
                <c:pt idx="248">
                  <c:v>0.248</c:v>
                </c:pt>
                <c:pt idx="249">
                  <c:v>0.249</c:v>
                </c:pt>
                <c:pt idx="250">
                  <c:v>0.25</c:v>
                </c:pt>
                <c:pt idx="251">
                  <c:v>0.251</c:v>
                </c:pt>
                <c:pt idx="252">
                  <c:v>0.252</c:v>
                </c:pt>
                <c:pt idx="253">
                  <c:v>0.253</c:v>
                </c:pt>
                <c:pt idx="254">
                  <c:v>0.254</c:v>
                </c:pt>
                <c:pt idx="255">
                  <c:v>0.255</c:v>
                </c:pt>
                <c:pt idx="256">
                  <c:v>0.25600000000000001</c:v>
                </c:pt>
                <c:pt idx="257">
                  <c:v>0.25700000000000001</c:v>
                </c:pt>
                <c:pt idx="258">
                  <c:v>0.25800000000000001</c:v>
                </c:pt>
                <c:pt idx="259">
                  <c:v>0.25900000000000001</c:v>
                </c:pt>
                <c:pt idx="260">
                  <c:v>0.26</c:v>
                </c:pt>
                <c:pt idx="261">
                  <c:v>0.26100000000000001</c:v>
                </c:pt>
                <c:pt idx="262">
                  <c:v>0.26200000000000001</c:v>
                </c:pt>
                <c:pt idx="263">
                  <c:v>0.26300000000000001</c:v>
                </c:pt>
                <c:pt idx="264">
                  <c:v>0.26400000000000001</c:v>
                </c:pt>
                <c:pt idx="265">
                  <c:v>0.26500000000000001</c:v>
                </c:pt>
                <c:pt idx="266">
                  <c:v>0.26600000000000001</c:v>
                </c:pt>
                <c:pt idx="267">
                  <c:v>0.26700000000000002</c:v>
                </c:pt>
                <c:pt idx="268">
                  <c:v>0.26800000000000002</c:v>
                </c:pt>
                <c:pt idx="269">
                  <c:v>0.26900000000000002</c:v>
                </c:pt>
                <c:pt idx="270">
                  <c:v>0.27</c:v>
                </c:pt>
                <c:pt idx="271">
                  <c:v>0.27100000000000002</c:v>
                </c:pt>
                <c:pt idx="272">
                  <c:v>0.27200000000000002</c:v>
                </c:pt>
                <c:pt idx="273">
                  <c:v>0.27300000000000002</c:v>
                </c:pt>
                <c:pt idx="274">
                  <c:v>0.27400000000000002</c:v>
                </c:pt>
                <c:pt idx="275">
                  <c:v>0.27500000000000002</c:v>
                </c:pt>
                <c:pt idx="276">
                  <c:v>0.27600000000000002</c:v>
                </c:pt>
                <c:pt idx="277">
                  <c:v>0.27700000000000002</c:v>
                </c:pt>
                <c:pt idx="278">
                  <c:v>0.27800000000000002</c:v>
                </c:pt>
                <c:pt idx="279">
                  <c:v>0.27900000000000003</c:v>
                </c:pt>
                <c:pt idx="280">
                  <c:v>0.28000000000000003</c:v>
                </c:pt>
                <c:pt idx="281">
                  <c:v>0.28100000000000003</c:v>
                </c:pt>
                <c:pt idx="282">
                  <c:v>0.28199999999999997</c:v>
                </c:pt>
                <c:pt idx="283">
                  <c:v>0.28299999999999997</c:v>
                </c:pt>
                <c:pt idx="284">
                  <c:v>0.28399999999999997</c:v>
                </c:pt>
                <c:pt idx="285">
                  <c:v>0.28499999999999998</c:v>
                </c:pt>
                <c:pt idx="286">
                  <c:v>0.28599999999999998</c:v>
                </c:pt>
                <c:pt idx="287">
                  <c:v>0.28699999999999998</c:v>
                </c:pt>
                <c:pt idx="288">
                  <c:v>0.28799999999999998</c:v>
                </c:pt>
                <c:pt idx="289">
                  <c:v>0.28899999999999998</c:v>
                </c:pt>
                <c:pt idx="290">
                  <c:v>0.28999999999999998</c:v>
                </c:pt>
                <c:pt idx="291">
                  <c:v>0.29099999999999998</c:v>
                </c:pt>
                <c:pt idx="292">
                  <c:v>0.29199999999999998</c:v>
                </c:pt>
                <c:pt idx="293">
                  <c:v>0.29299999999999998</c:v>
                </c:pt>
                <c:pt idx="294">
                  <c:v>0.29399999999999998</c:v>
                </c:pt>
                <c:pt idx="295">
                  <c:v>0.29499999999999998</c:v>
                </c:pt>
                <c:pt idx="296">
                  <c:v>0.29599999999999999</c:v>
                </c:pt>
                <c:pt idx="297">
                  <c:v>0.29699999999999999</c:v>
                </c:pt>
                <c:pt idx="298">
                  <c:v>0.29799999999999999</c:v>
                </c:pt>
                <c:pt idx="299">
                  <c:v>0.29899999999999999</c:v>
                </c:pt>
                <c:pt idx="300">
                  <c:v>0.3</c:v>
                </c:pt>
                <c:pt idx="301">
                  <c:v>0.30099999999999999</c:v>
                </c:pt>
                <c:pt idx="302">
                  <c:v>0.30199999999999999</c:v>
                </c:pt>
                <c:pt idx="303">
                  <c:v>0.30299999999999999</c:v>
                </c:pt>
                <c:pt idx="304">
                  <c:v>0.30399999999999999</c:v>
                </c:pt>
                <c:pt idx="305">
                  <c:v>0.30499999999999999</c:v>
                </c:pt>
                <c:pt idx="306">
                  <c:v>0.30599999999999999</c:v>
                </c:pt>
                <c:pt idx="307">
                  <c:v>0.307</c:v>
                </c:pt>
                <c:pt idx="308">
                  <c:v>0.308</c:v>
                </c:pt>
                <c:pt idx="309">
                  <c:v>0.309</c:v>
                </c:pt>
                <c:pt idx="310">
                  <c:v>0.31</c:v>
                </c:pt>
                <c:pt idx="311">
                  <c:v>0.311</c:v>
                </c:pt>
                <c:pt idx="312">
                  <c:v>0.312</c:v>
                </c:pt>
                <c:pt idx="313">
                  <c:v>0.313</c:v>
                </c:pt>
                <c:pt idx="314">
                  <c:v>0.314</c:v>
                </c:pt>
                <c:pt idx="315">
                  <c:v>0.315</c:v>
                </c:pt>
                <c:pt idx="316">
                  <c:v>0.316</c:v>
                </c:pt>
                <c:pt idx="317">
                  <c:v>0.317</c:v>
                </c:pt>
                <c:pt idx="318">
                  <c:v>0.318</c:v>
                </c:pt>
                <c:pt idx="319">
                  <c:v>0.31900000000000001</c:v>
                </c:pt>
                <c:pt idx="320">
                  <c:v>0.32</c:v>
                </c:pt>
                <c:pt idx="321">
                  <c:v>0.32100000000000001</c:v>
                </c:pt>
                <c:pt idx="322">
                  <c:v>0.32200000000000001</c:v>
                </c:pt>
                <c:pt idx="323">
                  <c:v>0.32300000000000001</c:v>
                </c:pt>
                <c:pt idx="324">
                  <c:v>0.32400000000000001</c:v>
                </c:pt>
                <c:pt idx="325">
                  <c:v>0.32500000000000001</c:v>
                </c:pt>
                <c:pt idx="326">
                  <c:v>0.32600000000000001</c:v>
                </c:pt>
                <c:pt idx="327">
                  <c:v>0.32700000000000001</c:v>
                </c:pt>
                <c:pt idx="328">
                  <c:v>0.32800000000000001</c:v>
                </c:pt>
                <c:pt idx="329">
                  <c:v>0.32900000000000001</c:v>
                </c:pt>
                <c:pt idx="330">
                  <c:v>0.33</c:v>
                </c:pt>
                <c:pt idx="331">
                  <c:v>0.33100000000000002</c:v>
                </c:pt>
                <c:pt idx="332">
                  <c:v>0.33200000000000002</c:v>
                </c:pt>
                <c:pt idx="333">
                  <c:v>0.33300000000000002</c:v>
                </c:pt>
                <c:pt idx="334">
                  <c:v>0.33400000000000002</c:v>
                </c:pt>
                <c:pt idx="335">
                  <c:v>0.33500000000000002</c:v>
                </c:pt>
                <c:pt idx="336">
                  <c:v>0.33600000000000002</c:v>
                </c:pt>
                <c:pt idx="337">
                  <c:v>0.33700000000000002</c:v>
                </c:pt>
                <c:pt idx="338">
                  <c:v>0.33800000000000002</c:v>
                </c:pt>
                <c:pt idx="339">
                  <c:v>0.33900000000000002</c:v>
                </c:pt>
                <c:pt idx="340">
                  <c:v>0.34</c:v>
                </c:pt>
                <c:pt idx="341">
                  <c:v>0.34100000000000003</c:v>
                </c:pt>
                <c:pt idx="342">
                  <c:v>0.34200000000000003</c:v>
                </c:pt>
                <c:pt idx="343">
                  <c:v>0.34300000000000003</c:v>
                </c:pt>
                <c:pt idx="344">
                  <c:v>0.34399999999999997</c:v>
                </c:pt>
                <c:pt idx="345">
                  <c:v>0.34499999999999997</c:v>
                </c:pt>
                <c:pt idx="346">
                  <c:v>0.34599999999999997</c:v>
                </c:pt>
                <c:pt idx="347">
                  <c:v>0.34699999999999998</c:v>
                </c:pt>
                <c:pt idx="348">
                  <c:v>0.34799999999999998</c:v>
                </c:pt>
                <c:pt idx="349">
                  <c:v>0.34899999999999998</c:v>
                </c:pt>
                <c:pt idx="350">
                  <c:v>0.35</c:v>
                </c:pt>
                <c:pt idx="351">
                  <c:v>0.35099999999999998</c:v>
                </c:pt>
                <c:pt idx="352">
                  <c:v>0.35199999999999998</c:v>
                </c:pt>
                <c:pt idx="353">
                  <c:v>0.35299999999999998</c:v>
                </c:pt>
                <c:pt idx="354">
                  <c:v>0.35399999999999998</c:v>
                </c:pt>
                <c:pt idx="355">
                  <c:v>0.35499999999999998</c:v>
                </c:pt>
                <c:pt idx="356">
                  <c:v>0.35599999999999998</c:v>
                </c:pt>
                <c:pt idx="357">
                  <c:v>0.35699999999999998</c:v>
                </c:pt>
                <c:pt idx="358">
                  <c:v>0.35799999999999998</c:v>
                </c:pt>
                <c:pt idx="359">
                  <c:v>0.35899999999999999</c:v>
                </c:pt>
                <c:pt idx="360">
                  <c:v>0.36</c:v>
                </c:pt>
                <c:pt idx="361">
                  <c:v>0.36099999999999999</c:v>
                </c:pt>
                <c:pt idx="362">
                  <c:v>0.36199999999999999</c:v>
                </c:pt>
                <c:pt idx="363">
                  <c:v>0.36299999999999999</c:v>
                </c:pt>
                <c:pt idx="364">
                  <c:v>0.36399999999999999</c:v>
                </c:pt>
                <c:pt idx="365">
                  <c:v>0.36499999999999999</c:v>
                </c:pt>
                <c:pt idx="366">
                  <c:v>0.36599999999999999</c:v>
                </c:pt>
                <c:pt idx="367">
                  <c:v>0.36699999999999999</c:v>
                </c:pt>
                <c:pt idx="368">
                  <c:v>0.36799999999999999</c:v>
                </c:pt>
                <c:pt idx="369">
                  <c:v>0.36899999999999999</c:v>
                </c:pt>
                <c:pt idx="370">
                  <c:v>0.37</c:v>
                </c:pt>
                <c:pt idx="371">
                  <c:v>0.371</c:v>
                </c:pt>
                <c:pt idx="372">
                  <c:v>0.372</c:v>
                </c:pt>
                <c:pt idx="373">
                  <c:v>0.373</c:v>
                </c:pt>
                <c:pt idx="374">
                  <c:v>0.374</c:v>
                </c:pt>
                <c:pt idx="375">
                  <c:v>0.375</c:v>
                </c:pt>
                <c:pt idx="376">
                  <c:v>0.376</c:v>
                </c:pt>
                <c:pt idx="377">
                  <c:v>0.377</c:v>
                </c:pt>
                <c:pt idx="378">
                  <c:v>0.378</c:v>
                </c:pt>
                <c:pt idx="379">
                  <c:v>0.379</c:v>
                </c:pt>
                <c:pt idx="380">
                  <c:v>0.38</c:v>
                </c:pt>
                <c:pt idx="381">
                  <c:v>0.38100000000000001</c:v>
                </c:pt>
                <c:pt idx="382">
                  <c:v>0.38200000000000001</c:v>
                </c:pt>
                <c:pt idx="383">
                  <c:v>0.38300000000000001</c:v>
                </c:pt>
                <c:pt idx="384">
                  <c:v>0.38400000000000001</c:v>
                </c:pt>
                <c:pt idx="385">
                  <c:v>0.38500000000000001</c:v>
                </c:pt>
                <c:pt idx="386">
                  <c:v>0.38600000000000001</c:v>
                </c:pt>
                <c:pt idx="387">
                  <c:v>0.38700000000000001</c:v>
                </c:pt>
                <c:pt idx="388">
                  <c:v>0.38800000000000001</c:v>
                </c:pt>
                <c:pt idx="389">
                  <c:v>0.38900000000000001</c:v>
                </c:pt>
                <c:pt idx="390">
                  <c:v>0.39</c:v>
                </c:pt>
                <c:pt idx="391">
                  <c:v>0.39100000000000001</c:v>
                </c:pt>
                <c:pt idx="392">
                  <c:v>0.39200000000000002</c:v>
                </c:pt>
                <c:pt idx="393">
                  <c:v>0.39300000000000002</c:v>
                </c:pt>
                <c:pt idx="394">
                  <c:v>0.39400000000000002</c:v>
                </c:pt>
                <c:pt idx="395">
                  <c:v>0.39500000000000002</c:v>
                </c:pt>
                <c:pt idx="396">
                  <c:v>0.39600000000000002</c:v>
                </c:pt>
                <c:pt idx="397">
                  <c:v>0.39700000000000002</c:v>
                </c:pt>
                <c:pt idx="398">
                  <c:v>0.39800000000000002</c:v>
                </c:pt>
                <c:pt idx="399">
                  <c:v>0.39900000000000002</c:v>
                </c:pt>
                <c:pt idx="400">
                  <c:v>0.4</c:v>
                </c:pt>
                <c:pt idx="401">
                  <c:v>0.40100000000000002</c:v>
                </c:pt>
                <c:pt idx="402">
                  <c:v>0.40200000000000002</c:v>
                </c:pt>
                <c:pt idx="403">
                  <c:v>0.40300000000000002</c:v>
                </c:pt>
                <c:pt idx="404">
                  <c:v>0.40400000000000003</c:v>
                </c:pt>
                <c:pt idx="405">
                  <c:v>0.40500000000000003</c:v>
                </c:pt>
                <c:pt idx="406">
                  <c:v>0.40600000000000003</c:v>
                </c:pt>
                <c:pt idx="407">
                  <c:v>0.40699999999999997</c:v>
                </c:pt>
                <c:pt idx="408">
                  <c:v>0.40799999999999997</c:v>
                </c:pt>
                <c:pt idx="409">
                  <c:v>0.40899999999999997</c:v>
                </c:pt>
                <c:pt idx="410">
                  <c:v>0.41</c:v>
                </c:pt>
                <c:pt idx="411">
                  <c:v>0.41099999999999998</c:v>
                </c:pt>
                <c:pt idx="412">
                  <c:v>0.41199999999999998</c:v>
                </c:pt>
                <c:pt idx="413">
                  <c:v>0.41299999999999998</c:v>
                </c:pt>
                <c:pt idx="414">
                  <c:v>0.41399999999999998</c:v>
                </c:pt>
                <c:pt idx="415">
                  <c:v>0.41499999999999998</c:v>
                </c:pt>
                <c:pt idx="416">
                  <c:v>0.41599999999999998</c:v>
                </c:pt>
                <c:pt idx="417">
                  <c:v>0.41699999999999998</c:v>
                </c:pt>
                <c:pt idx="418">
                  <c:v>0.41799999999999998</c:v>
                </c:pt>
                <c:pt idx="419">
                  <c:v>0.41899999999999998</c:v>
                </c:pt>
                <c:pt idx="420">
                  <c:v>0.42</c:v>
                </c:pt>
                <c:pt idx="421">
                  <c:v>0.42099999999999999</c:v>
                </c:pt>
                <c:pt idx="422">
                  <c:v>0.42199999999999999</c:v>
                </c:pt>
                <c:pt idx="423">
                  <c:v>0.42299999999999999</c:v>
                </c:pt>
                <c:pt idx="424">
                  <c:v>0.42399999999999999</c:v>
                </c:pt>
                <c:pt idx="425">
                  <c:v>0.42499999999999999</c:v>
                </c:pt>
                <c:pt idx="426">
                  <c:v>0.42599999999999999</c:v>
                </c:pt>
                <c:pt idx="427">
                  <c:v>0.42699999999999999</c:v>
                </c:pt>
                <c:pt idx="428">
                  <c:v>0.42799999999999999</c:v>
                </c:pt>
                <c:pt idx="429">
                  <c:v>0.42899999999999999</c:v>
                </c:pt>
                <c:pt idx="430">
                  <c:v>0.43</c:v>
                </c:pt>
                <c:pt idx="431">
                  <c:v>0.43099999999999999</c:v>
                </c:pt>
                <c:pt idx="432">
                  <c:v>0.432</c:v>
                </c:pt>
                <c:pt idx="433">
                  <c:v>0.433</c:v>
                </c:pt>
                <c:pt idx="434">
                  <c:v>0.434</c:v>
                </c:pt>
                <c:pt idx="435">
                  <c:v>0.435</c:v>
                </c:pt>
                <c:pt idx="436">
                  <c:v>0.436</c:v>
                </c:pt>
                <c:pt idx="437">
                  <c:v>0.437</c:v>
                </c:pt>
                <c:pt idx="438">
                  <c:v>0.438</c:v>
                </c:pt>
                <c:pt idx="439">
                  <c:v>0.439</c:v>
                </c:pt>
                <c:pt idx="440">
                  <c:v>0.44</c:v>
                </c:pt>
                <c:pt idx="441">
                  <c:v>0.441</c:v>
                </c:pt>
                <c:pt idx="442">
                  <c:v>0.442</c:v>
                </c:pt>
                <c:pt idx="443">
                  <c:v>0.443</c:v>
                </c:pt>
                <c:pt idx="444">
                  <c:v>0.44400000000000001</c:v>
                </c:pt>
                <c:pt idx="445">
                  <c:v>0.44500000000000001</c:v>
                </c:pt>
                <c:pt idx="446">
                  <c:v>0.44600000000000001</c:v>
                </c:pt>
                <c:pt idx="447">
                  <c:v>0.44700000000000001</c:v>
                </c:pt>
                <c:pt idx="448">
                  <c:v>0.44800000000000001</c:v>
                </c:pt>
                <c:pt idx="449">
                  <c:v>0.44900000000000001</c:v>
                </c:pt>
                <c:pt idx="450">
                  <c:v>0.45</c:v>
                </c:pt>
                <c:pt idx="451">
                  <c:v>0.45100000000000001</c:v>
                </c:pt>
                <c:pt idx="452">
                  <c:v>0.45200000000000001</c:v>
                </c:pt>
                <c:pt idx="453">
                  <c:v>0.45300000000000001</c:v>
                </c:pt>
                <c:pt idx="454">
                  <c:v>0.45400000000000001</c:v>
                </c:pt>
                <c:pt idx="455">
                  <c:v>0.45500000000000002</c:v>
                </c:pt>
                <c:pt idx="456">
                  <c:v>0.45600000000000002</c:v>
                </c:pt>
                <c:pt idx="457">
                  <c:v>0.45700000000000002</c:v>
                </c:pt>
                <c:pt idx="458">
                  <c:v>0.45800000000000002</c:v>
                </c:pt>
                <c:pt idx="459">
                  <c:v>0.45900000000000002</c:v>
                </c:pt>
                <c:pt idx="460">
                  <c:v>0.46</c:v>
                </c:pt>
                <c:pt idx="461">
                  <c:v>0.46100000000000002</c:v>
                </c:pt>
                <c:pt idx="462">
                  <c:v>0.46200000000000002</c:v>
                </c:pt>
                <c:pt idx="463">
                  <c:v>0.46300000000000002</c:v>
                </c:pt>
                <c:pt idx="464">
                  <c:v>0.46400000000000002</c:v>
                </c:pt>
                <c:pt idx="465">
                  <c:v>0.46500000000000002</c:v>
                </c:pt>
                <c:pt idx="466">
                  <c:v>0.46600000000000003</c:v>
                </c:pt>
                <c:pt idx="467">
                  <c:v>0.46700000000000003</c:v>
                </c:pt>
                <c:pt idx="468">
                  <c:v>0.46800000000000003</c:v>
                </c:pt>
                <c:pt idx="469">
                  <c:v>0.46899999999999997</c:v>
                </c:pt>
                <c:pt idx="470">
                  <c:v>0.47</c:v>
                </c:pt>
                <c:pt idx="471">
                  <c:v>0.47099999999999997</c:v>
                </c:pt>
                <c:pt idx="472">
                  <c:v>0.47199999999999998</c:v>
                </c:pt>
                <c:pt idx="473">
                  <c:v>0.47299999999999998</c:v>
                </c:pt>
                <c:pt idx="474">
                  <c:v>0.47399999999999998</c:v>
                </c:pt>
                <c:pt idx="475">
                  <c:v>0.47499999999999998</c:v>
                </c:pt>
                <c:pt idx="476">
                  <c:v>0.47599999999999998</c:v>
                </c:pt>
                <c:pt idx="477">
                  <c:v>0.47699999999999998</c:v>
                </c:pt>
                <c:pt idx="478">
                  <c:v>0.47799999999999998</c:v>
                </c:pt>
                <c:pt idx="479">
                  <c:v>0.47899999999999998</c:v>
                </c:pt>
                <c:pt idx="480">
                  <c:v>0.48</c:v>
                </c:pt>
                <c:pt idx="481">
                  <c:v>0.48099999999999998</c:v>
                </c:pt>
                <c:pt idx="482">
                  <c:v>0.48199999999999998</c:v>
                </c:pt>
                <c:pt idx="483">
                  <c:v>0.48299999999999998</c:v>
                </c:pt>
                <c:pt idx="484">
                  <c:v>0.48399999999999999</c:v>
                </c:pt>
                <c:pt idx="485">
                  <c:v>0.48499999999999999</c:v>
                </c:pt>
                <c:pt idx="486">
                  <c:v>0.48599999999999999</c:v>
                </c:pt>
                <c:pt idx="487">
                  <c:v>0.48699999999999999</c:v>
                </c:pt>
                <c:pt idx="488">
                  <c:v>0.48799999999999999</c:v>
                </c:pt>
                <c:pt idx="489">
                  <c:v>0.48899999999999999</c:v>
                </c:pt>
                <c:pt idx="490">
                  <c:v>0.49</c:v>
                </c:pt>
                <c:pt idx="491">
                  <c:v>0.49099999999999999</c:v>
                </c:pt>
                <c:pt idx="492">
                  <c:v>0.49199999999999999</c:v>
                </c:pt>
                <c:pt idx="493">
                  <c:v>0.49299999999999999</c:v>
                </c:pt>
                <c:pt idx="494">
                  <c:v>0.49399999999999999</c:v>
                </c:pt>
                <c:pt idx="495">
                  <c:v>0.495</c:v>
                </c:pt>
                <c:pt idx="496">
                  <c:v>0.496</c:v>
                </c:pt>
                <c:pt idx="497">
                  <c:v>0.497</c:v>
                </c:pt>
                <c:pt idx="498">
                  <c:v>0.498</c:v>
                </c:pt>
                <c:pt idx="499">
                  <c:v>0.499</c:v>
                </c:pt>
                <c:pt idx="500">
                  <c:v>0.5</c:v>
                </c:pt>
                <c:pt idx="501">
                  <c:v>0.501</c:v>
                </c:pt>
                <c:pt idx="502">
                  <c:v>0.502</c:v>
                </c:pt>
                <c:pt idx="503">
                  <c:v>0.503</c:v>
                </c:pt>
                <c:pt idx="504">
                  <c:v>0.504</c:v>
                </c:pt>
                <c:pt idx="505">
                  <c:v>0.505</c:v>
                </c:pt>
                <c:pt idx="506">
                  <c:v>0.50600000000000001</c:v>
                </c:pt>
                <c:pt idx="507">
                  <c:v>0.50700000000000001</c:v>
                </c:pt>
                <c:pt idx="508">
                  <c:v>0.50800000000000001</c:v>
                </c:pt>
                <c:pt idx="509">
                  <c:v>0.50900000000000001</c:v>
                </c:pt>
                <c:pt idx="510">
                  <c:v>0.51</c:v>
                </c:pt>
                <c:pt idx="511">
                  <c:v>0.51100000000000001</c:v>
                </c:pt>
                <c:pt idx="512">
                  <c:v>0.51200000000000001</c:v>
                </c:pt>
                <c:pt idx="513">
                  <c:v>0.51300000000000001</c:v>
                </c:pt>
                <c:pt idx="514">
                  <c:v>0.51400000000000001</c:v>
                </c:pt>
                <c:pt idx="515">
                  <c:v>0.51500000000000001</c:v>
                </c:pt>
                <c:pt idx="516">
                  <c:v>0.51600000000000001</c:v>
                </c:pt>
                <c:pt idx="517">
                  <c:v>0.51700000000000002</c:v>
                </c:pt>
                <c:pt idx="518">
                  <c:v>0.51800000000000002</c:v>
                </c:pt>
                <c:pt idx="519">
                  <c:v>0.51900000000000002</c:v>
                </c:pt>
                <c:pt idx="520">
                  <c:v>0.52</c:v>
                </c:pt>
                <c:pt idx="521">
                  <c:v>0.52100000000000002</c:v>
                </c:pt>
                <c:pt idx="522">
                  <c:v>0.52200000000000002</c:v>
                </c:pt>
                <c:pt idx="523">
                  <c:v>0.52300000000000002</c:v>
                </c:pt>
                <c:pt idx="524">
                  <c:v>0.52400000000000002</c:v>
                </c:pt>
                <c:pt idx="525">
                  <c:v>0.52500000000000002</c:v>
                </c:pt>
                <c:pt idx="526">
                  <c:v>0.52600000000000002</c:v>
                </c:pt>
                <c:pt idx="527">
                  <c:v>0.52700000000000002</c:v>
                </c:pt>
                <c:pt idx="528">
                  <c:v>0.52800000000000002</c:v>
                </c:pt>
                <c:pt idx="529">
                  <c:v>0.52900000000000003</c:v>
                </c:pt>
                <c:pt idx="530">
                  <c:v>0.53</c:v>
                </c:pt>
                <c:pt idx="531">
                  <c:v>0.53100000000000003</c:v>
                </c:pt>
                <c:pt idx="532">
                  <c:v>0.53200000000000003</c:v>
                </c:pt>
                <c:pt idx="533">
                  <c:v>0.53300000000000003</c:v>
                </c:pt>
                <c:pt idx="534">
                  <c:v>0.53400000000000003</c:v>
                </c:pt>
                <c:pt idx="535">
                  <c:v>0.53500000000000003</c:v>
                </c:pt>
                <c:pt idx="536">
                  <c:v>0.53600000000000003</c:v>
                </c:pt>
                <c:pt idx="537">
                  <c:v>0.53700000000000003</c:v>
                </c:pt>
                <c:pt idx="538">
                  <c:v>0.53800000000000003</c:v>
                </c:pt>
                <c:pt idx="539">
                  <c:v>0.53900000000000003</c:v>
                </c:pt>
                <c:pt idx="540">
                  <c:v>0.54</c:v>
                </c:pt>
                <c:pt idx="541">
                  <c:v>0.54100000000000004</c:v>
                </c:pt>
                <c:pt idx="542">
                  <c:v>0.54200000000000004</c:v>
                </c:pt>
                <c:pt idx="543">
                  <c:v>0.54300000000000004</c:v>
                </c:pt>
                <c:pt idx="544">
                  <c:v>0.54400000000000004</c:v>
                </c:pt>
                <c:pt idx="545">
                  <c:v>0.54500000000000004</c:v>
                </c:pt>
                <c:pt idx="546">
                  <c:v>0.54600000000000004</c:v>
                </c:pt>
                <c:pt idx="547">
                  <c:v>0.54700000000000004</c:v>
                </c:pt>
                <c:pt idx="548">
                  <c:v>0.54800000000000004</c:v>
                </c:pt>
                <c:pt idx="549">
                  <c:v>0.54900000000000004</c:v>
                </c:pt>
                <c:pt idx="550">
                  <c:v>0.55000000000000004</c:v>
                </c:pt>
                <c:pt idx="551">
                  <c:v>0.55100000000000005</c:v>
                </c:pt>
                <c:pt idx="552">
                  <c:v>0.55200000000000005</c:v>
                </c:pt>
                <c:pt idx="553">
                  <c:v>0.55300000000000005</c:v>
                </c:pt>
                <c:pt idx="554">
                  <c:v>0.55400000000000005</c:v>
                </c:pt>
                <c:pt idx="555">
                  <c:v>0.55500000000000005</c:v>
                </c:pt>
                <c:pt idx="556">
                  <c:v>0.55600000000000005</c:v>
                </c:pt>
                <c:pt idx="557">
                  <c:v>0.55700000000000005</c:v>
                </c:pt>
                <c:pt idx="558">
                  <c:v>0.55800000000000005</c:v>
                </c:pt>
                <c:pt idx="559">
                  <c:v>0.55900000000000005</c:v>
                </c:pt>
                <c:pt idx="560">
                  <c:v>0.56000000000000005</c:v>
                </c:pt>
                <c:pt idx="561">
                  <c:v>0.56100000000000005</c:v>
                </c:pt>
                <c:pt idx="562">
                  <c:v>0.56200000000000006</c:v>
                </c:pt>
                <c:pt idx="563">
                  <c:v>0.56299999999999994</c:v>
                </c:pt>
                <c:pt idx="564">
                  <c:v>0.56399999999999995</c:v>
                </c:pt>
                <c:pt idx="565">
                  <c:v>0.56499999999999995</c:v>
                </c:pt>
                <c:pt idx="566">
                  <c:v>0.56599999999999995</c:v>
                </c:pt>
                <c:pt idx="567">
                  <c:v>0.56699999999999995</c:v>
                </c:pt>
                <c:pt idx="568">
                  <c:v>0.56799999999999995</c:v>
                </c:pt>
                <c:pt idx="569">
                  <c:v>0.56899999999999995</c:v>
                </c:pt>
                <c:pt idx="570">
                  <c:v>0.56999999999999995</c:v>
                </c:pt>
                <c:pt idx="571">
                  <c:v>0.57099999999999995</c:v>
                </c:pt>
                <c:pt idx="572">
                  <c:v>0.57199999999999995</c:v>
                </c:pt>
                <c:pt idx="573">
                  <c:v>0.57299999999999995</c:v>
                </c:pt>
                <c:pt idx="574">
                  <c:v>0.57399999999999995</c:v>
                </c:pt>
                <c:pt idx="575">
                  <c:v>0.57499999999999996</c:v>
                </c:pt>
                <c:pt idx="576">
                  <c:v>0.57599999999999996</c:v>
                </c:pt>
                <c:pt idx="577">
                  <c:v>0.57699999999999996</c:v>
                </c:pt>
                <c:pt idx="578">
                  <c:v>0.57799999999999996</c:v>
                </c:pt>
                <c:pt idx="579">
                  <c:v>0.57899999999999996</c:v>
                </c:pt>
                <c:pt idx="580">
                  <c:v>0.57999999999999996</c:v>
                </c:pt>
                <c:pt idx="581">
                  <c:v>0.58099999999999996</c:v>
                </c:pt>
                <c:pt idx="582">
                  <c:v>0.58199999999999996</c:v>
                </c:pt>
                <c:pt idx="583">
                  <c:v>0.58299999999999996</c:v>
                </c:pt>
                <c:pt idx="584">
                  <c:v>0.58399999999999996</c:v>
                </c:pt>
                <c:pt idx="585">
                  <c:v>0.58499999999999996</c:v>
                </c:pt>
                <c:pt idx="586">
                  <c:v>0.58599999999999997</c:v>
                </c:pt>
                <c:pt idx="587">
                  <c:v>0.58699999999999997</c:v>
                </c:pt>
                <c:pt idx="588">
                  <c:v>0.58799999999999997</c:v>
                </c:pt>
                <c:pt idx="589">
                  <c:v>0.58899999999999997</c:v>
                </c:pt>
                <c:pt idx="590">
                  <c:v>0.59</c:v>
                </c:pt>
                <c:pt idx="591">
                  <c:v>0.59099999999999997</c:v>
                </c:pt>
                <c:pt idx="592">
                  <c:v>0.59199999999999997</c:v>
                </c:pt>
                <c:pt idx="593">
                  <c:v>0.59299999999999997</c:v>
                </c:pt>
                <c:pt idx="594">
                  <c:v>0.59399999999999997</c:v>
                </c:pt>
                <c:pt idx="595">
                  <c:v>0.59499999999999997</c:v>
                </c:pt>
                <c:pt idx="596">
                  <c:v>0.59599999999999997</c:v>
                </c:pt>
                <c:pt idx="597">
                  <c:v>0.59699999999999998</c:v>
                </c:pt>
                <c:pt idx="598">
                  <c:v>0.59799999999999998</c:v>
                </c:pt>
                <c:pt idx="599">
                  <c:v>0.59899999999999998</c:v>
                </c:pt>
                <c:pt idx="600">
                  <c:v>0.6</c:v>
                </c:pt>
                <c:pt idx="601">
                  <c:v>0.60099999999999998</c:v>
                </c:pt>
                <c:pt idx="602">
                  <c:v>0.60199999999999998</c:v>
                </c:pt>
                <c:pt idx="603">
                  <c:v>0.60299999999999998</c:v>
                </c:pt>
                <c:pt idx="604">
                  <c:v>0.60399999999999998</c:v>
                </c:pt>
                <c:pt idx="605">
                  <c:v>0.60499999999999998</c:v>
                </c:pt>
                <c:pt idx="606">
                  <c:v>0.60599999999999998</c:v>
                </c:pt>
                <c:pt idx="607">
                  <c:v>0.60699999999999998</c:v>
                </c:pt>
                <c:pt idx="608">
                  <c:v>0.60799999999999998</c:v>
                </c:pt>
                <c:pt idx="609">
                  <c:v>0.60899999999999999</c:v>
                </c:pt>
                <c:pt idx="610">
                  <c:v>0.61</c:v>
                </c:pt>
                <c:pt idx="611">
                  <c:v>0.61099999999999999</c:v>
                </c:pt>
                <c:pt idx="612">
                  <c:v>0.61199999999999999</c:v>
                </c:pt>
                <c:pt idx="613">
                  <c:v>0.61299999999999999</c:v>
                </c:pt>
                <c:pt idx="614">
                  <c:v>0.61399999999999999</c:v>
                </c:pt>
                <c:pt idx="615">
                  <c:v>0.61499999999999999</c:v>
                </c:pt>
                <c:pt idx="616">
                  <c:v>0.61599999999999999</c:v>
                </c:pt>
                <c:pt idx="617">
                  <c:v>0.61699999999999999</c:v>
                </c:pt>
                <c:pt idx="618">
                  <c:v>0.61799999999999999</c:v>
                </c:pt>
                <c:pt idx="619">
                  <c:v>0.61899999999999999</c:v>
                </c:pt>
                <c:pt idx="620">
                  <c:v>0.62</c:v>
                </c:pt>
                <c:pt idx="621">
                  <c:v>0.621</c:v>
                </c:pt>
                <c:pt idx="622">
                  <c:v>0.622</c:v>
                </c:pt>
                <c:pt idx="623">
                  <c:v>0.623</c:v>
                </c:pt>
                <c:pt idx="624">
                  <c:v>0.624</c:v>
                </c:pt>
                <c:pt idx="625">
                  <c:v>0.625</c:v>
                </c:pt>
                <c:pt idx="626">
                  <c:v>0.626</c:v>
                </c:pt>
                <c:pt idx="627">
                  <c:v>0.627</c:v>
                </c:pt>
                <c:pt idx="628">
                  <c:v>0.628</c:v>
                </c:pt>
                <c:pt idx="629">
                  <c:v>0.629</c:v>
                </c:pt>
                <c:pt idx="630">
                  <c:v>0.63</c:v>
                </c:pt>
                <c:pt idx="631">
                  <c:v>0.63100000000000001</c:v>
                </c:pt>
                <c:pt idx="632">
                  <c:v>0.63200000000000001</c:v>
                </c:pt>
                <c:pt idx="633">
                  <c:v>0.63300000000000001</c:v>
                </c:pt>
                <c:pt idx="634">
                  <c:v>0.63400000000000001</c:v>
                </c:pt>
                <c:pt idx="635">
                  <c:v>0.63500000000000001</c:v>
                </c:pt>
                <c:pt idx="636">
                  <c:v>0.63600000000000001</c:v>
                </c:pt>
                <c:pt idx="637">
                  <c:v>0.63700000000000001</c:v>
                </c:pt>
                <c:pt idx="638">
                  <c:v>0.63800000000000001</c:v>
                </c:pt>
                <c:pt idx="639">
                  <c:v>0.63900000000000001</c:v>
                </c:pt>
                <c:pt idx="640">
                  <c:v>0.64</c:v>
                </c:pt>
                <c:pt idx="641">
                  <c:v>0.64100000000000001</c:v>
                </c:pt>
                <c:pt idx="642">
                  <c:v>0.64200000000000002</c:v>
                </c:pt>
                <c:pt idx="643">
                  <c:v>0.64300000000000002</c:v>
                </c:pt>
                <c:pt idx="644">
                  <c:v>0.64400000000000002</c:v>
                </c:pt>
                <c:pt idx="645">
                  <c:v>0.64500000000000002</c:v>
                </c:pt>
                <c:pt idx="646">
                  <c:v>0.64600000000000002</c:v>
                </c:pt>
                <c:pt idx="647">
                  <c:v>0.64700000000000002</c:v>
                </c:pt>
                <c:pt idx="648">
                  <c:v>0.64800000000000002</c:v>
                </c:pt>
                <c:pt idx="649">
                  <c:v>0.64900000000000002</c:v>
                </c:pt>
                <c:pt idx="650">
                  <c:v>0.65</c:v>
                </c:pt>
                <c:pt idx="651">
                  <c:v>0.65100000000000002</c:v>
                </c:pt>
                <c:pt idx="652">
                  <c:v>0.65200000000000002</c:v>
                </c:pt>
                <c:pt idx="653">
                  <c:v>0.65300000000000002</c:v>
                </c:pt>
                <c:pt idx="654">
                  <c:v>0.65400000000000003</c:v>
                </c:pt>
                <c:pt idx="655">
                  <c:v>0.65500000000000003</c:v>
                </c:pt>
                <c:pt idx="656">
                  <c:v>0.65600000000000003</c:v>
                </c:pt>
                <c:pt idx="657">
                  <c:v>0.65700000000000003</c:v>
                </c:pt>
                <c:pt idx="658">
                  <c:v>0.65800000000000003</c:v>
                </c:pt>
                <c:pt idx="659">
                  <c:v>0.65900000000000003</c:v>
                </c:pt>
                <c:pt idx="660">
                  <c:v>0.66</c:v>
                </c:pt>
                <c:pt idx="661">
                  <c:v>0.66100000000000003</c:v>
                </c:pt>
                <c:pt idx="662">
                  <c:v>0.66200000000000003</c:v>
                </c:pt>
                <c:pt idx="663">
                  <c:v>0.66300000000000003</c:v>
                </c:pt>
                <c:pt idx="664">
                  <c:v>0.66400000000000003</c:v>
                </c:pt>
                <c:pt idx="665">
                  <c:v>0.66500000000000004</c:v>
                </c:pt>
                <c:pt idx="666">
                  <c:v>0.66600000000000004</c:v>
                </c:pt>
                <c:pt idx="667">
                  <c:v>0.66700000000000004</c:v>
                </c:pt>
                <c:pt idx="668">
                  <c:v>0.66800000000000004</c:v>
                </c:pt>
                <c:pt idx="669">
                  <c:v>0.66900000000000004</c:v>
                </c:pt>
                <c:pt idx="670">
                  <c:v>0.67</c:v>
                </c:pt>
                <c:pt idx="671">
                  <c:v>0.67100000000000004</c:v>
                </c:pt>
                <c:pt idx="672">
                  <c:v>0.67200000000000004</c:v>
                </c:pt>
                <c:pt idx="673">
                  <c:v>0.67300000000000004</c:v>
                </c:pt>
                <c:pt idx="674">
                  <c:v>0.67400000000000004</c:v>
                </c:pt>
                <c:pt idx="675">
                  <c:v>0.67500000000000004</c:v>
                </c:pt>
                <c:pt idx="676">
                  <c:v>0.67600000000000005</c:v>
                </c:pt>
                <c:pt idx="677">
                  <c:v>0.67700000000000005</c:v>
                </c:pt>
                <c:pt idx="678">
                  <c:v>0.67800000000000005</c:v>
                </c:pt>
                <c:pt idx="679">
                  <c:v>0.67900000000000005</c:v>
                </c:pt>
                <c:pt idx="680">
                  <c:v>0.68</c:v>
                </c:pt>
                <c:pt idx="681">
                  <c:v>0.68100000000000005</c:v>
                </c:pt>
                <c:pt idx="682">
                  <c:v>0.68200000000000005</c:v>
                </c:pt>
                <c:pt idx="683">
                  <c:v>0.68300000000000005</c:v>
                </c:pt>
                <c:pt idx="684">
                  <c:v>0.68400000000000005</c:v>
                </c:pt>
                <c:pt idx="685">
                  <c:v>0.68500000000000005</c:v>
                </c:pt>
                <c:pt idx="686">
                  <c:v>0.68600000000000005</c:v>
                </c:pt>
                <c:pt idx="687">
                  <c:v>0.68700000000000006</c:v>
                </c:pt>
                <c:pt idx="688">
                  <c:v>0.68799999999999994</c:v>
                </c:pt>
                <c:pt idx="689">
                  <c:v>0.68899999999999995</c:v>
                </c:pt>
                <c:pt idx="690">
                  <c:v>0.69</c:v>
                </c:pt>
                <c:pt idx="691">
                  <c:v>0.69099999999999995</c:v>
                </c:pt>
                <c:pt idx="692">
                  <c:v>0.69199999999999995</c:v>
                </c:pt>
                <c:pt idx="693">
                  <c:v>0.69299999999999995</c:v>
                </c:pt>
                <c:pt idx="694">
                  <c:v>0.69399999999999995</c:v>
                </c:pt>
                <c:pt idx="695">
                  <c:v>0.69499999999999995</c:v>
                </c:pt>
                <c:pt idx="696">
                  <c:v>0.69599999999999995</c:v>
                </c:pt>
                <c:pt idx="697">
                  <c:v>0.69699999999999995</c:v>
                </c:pt>
                <c:pt idx="698">
                  <c:v>0.69799999999999995</c:v>
                </c:pt>
                <c:pt idx="699">
                  <c:v>0.69899999999999995</c:v>
                </c:pt>
                <c:pt idx="700">
                  <c:v>0.7</c:v>
                </c:pt>
                <c:pt idx="701">
                  <c:v>0.70099999999999996</c:v>
                </c:pt>
                <c:pt idx="702">
                  <c:v>0.70199999999999996</c:v>
                </c:pt>
                <c:pt idx="703">
                  <c:v>0.70299999999999996</c:v>
                </c:pt>
                <c:pt idx="704">
                  <c:v>0.70399999999999996</c:v>
                </c:pt>
                <c:pt idx="705">
                  <c:v>0.70499999999999996</c:v>
                </c:pt>
                <c:pt idx="706">
                  <c:v>0.70599999999999996</c:v>
                </c:pt>
                <c:pt idx="707">
                  <c:v>0.70699999999999996</c:v>
                </c:pt>
                <c:pt idx="708">
                  <c:v>0.70799999999999996</c:v>
                </c:pt>
                <c:pt idx="709">
                  <c:v>0.70899999999999996</c:v>
                </c:pt>
                <c:pt idx="710">
                  <c:v>0.71</c:v>
                </c:pt>
                <c:pt idx="711">
                  <c:v>0.71099999999999997</c:v>
                </c:pt>
                <c:pt idx="712">
                  <c:v>0.71199999999999997</c:v>
                </c:pt>
                <c:pt idx="713">
                  <c:v>0.71299999999999997</c:v>
                </c:pt>
                <c:pt idx="714">
                  <c:v>0.71399999999999997</c:v>
                </c:pt>
                <c:pt idx="715">
                  <c:v>0.71499999999999997</c:v>
                </c:pt>
                <c:pt idx="716">
                  <c:v>0.71599999999999997</c:v>
                </c:pt>
                <c:pt idx="717">
                  <c:v>0.71699999999999997</c:v>
                </c:pt>
                <c:pt idx="718">
                  <c:v>0.71799999999999997</c:v>
                </c:pt>
                <c:pt idx="719">
                  <c:v>0.71899999999999997</c:v>
                </c:pt>
                <c:pt idx="720">
                  <c:v>0.72</c:v>
                </c:pt>
                <c:pt idx="721">
                  <c:v>0.72099999999999997</c:v>
                </c:pt>
                <c:pt idx="722">
                  <c:v>0.72199999999999998</c:v>
                </c:pt>
                <c:pt idx="723">
                  <c:v>0.72299999999999998</c:v>
                </c:pt>
                <c:pt idx="724">
                  <c:v>0.72399999999999998</c:v>
                </c:pt>
                <c:pt idx="725">
                  <c:v>0.72499999999999998</c:v>
                </c:pt>
                <c:pt idx="726">
                  <c:v>0.72599999999999998</c:v>
                </c:pt>
                <c:pt idx="727">
                  <c:v>0.72699999999999998</c:v>
                </c:pt>
                <c:pt idx="728">
                  <c:v>0.72799999999999998</c:v>
                </c:pt>
                <c:pt idx="729">
                  <c:v>0.72899999999999998</c:v>
                </c:pt>
                <c:pt idx="730">
                  <c:v>0.73</c:v>
                </c:pt>
                <c:pt idx="731">
                  <c:v>0.73099999999999998</c:v>
                </c:pt>
                <c:pt idx="732">
                  <c:v>0.73199999999999998</c:v>
                </c:pt>
                <c:pt idx="733">
                  <c:v>0.73299999999999998</c:v>
                </c:pt>
                <c:pt idx="734">
                  <c:v>0.73399999999999999</c:v>
                </c:pt>
                <c:pt idx="735">
                  <c:v>0.73499999999999999</c:v>
                </c:pt>
                <c:pt idx="736">
                  <c:v>0.73599999999999999</c:v>
                </c:pt>
                <c:pt idx="737">
                  <c:v>0.73699999999999999</c:v>
                </c:pt>
                <c:pt idx="738">
                  <c:v>0.73799999999999999</c:v>
                </c:pt>
                <c:pt idx="739">
                  <c:v>0.73899999999999999</c:v>
                </c:pt>
                <c:pt idx="740">
                  <c:v>0.74</c:v>
                </c:pt>
                <c:pt idx="741">
                  <c:v>0.74099999999999999</c:v>
                </c:pt>
                <c:pt idx="742">
                  <c:v>0.74199999999999999</c:v>
                </c:pt>
                <c:pt idx="743">
                  <c:v>0.74299999999999999</c:v>
                </c:pt>
                <c:pt idx="744">
                  <c:v>0.74399999999999999</c:v>
                </c:pt>
                <c:pt idx="745">
                  <c:v>0.745</c:v>
                </c:pt>
                <c:pt idx="746">
                  <c:v>0.746</c:v>
                </c:pt>
                <c:pt idx="747">
                  <c:v>0.747</c:v>
                </c:pt>
                <c:pt idx="748">
                  <c:v>0.748</c:v>
                </c:pt>
                <c:pt idx="749">
                  <c:v>0.749</c:v>
                </c:pt>
                <c:pt idx="750">
                  <c:v>0.75</c:v>
                </c:pt>
                <c:pt idx="751">
                  <c:v>0.751</c:v>
                </c:pt>
                <c:pt idx="752">
                  <c:v>0.752</c:v>
                </c:pt>
                <c:pt idx="753">
                  <c:v>0.753</c:v>
                </c:pt>
                <c:pt idx="754">
                  <c:v>0.754</c:v>
                </c:pt>
                <c:pt idx="755">
                  <c:v>0.755</c:v>
                </c:pt>
                <c:pt idx="756">
                  <c:v>0.75600000000000001</c:v>
                </c:pt>
                <c:pt idx="757">
                  <c:v>0.75700000000000001</c:v>
                </c:pt>
                <c:pt idx="758">
                  <c:v>0.75800000000000001</c:v>
                </c:pt>
                <c:pt idx="759">
                  <c:v>0.75900000000000001</c:v>
                </c:pt>
                <c:pt idx="760">
                  <c:v>0.76</c:v>
                </c:pt>
                <c:pt idx="761">
                  <c:v>0.76100000000000001</c:v>
                </c:pt>
                <c:pt idx="762">
                  <c:v>0.76200000000000001</c:v>
                </c:pt>
                <c:pt idx="763">
                  <c:v>0.76300000000000001</c:v>
                </c:pt>
                <c:pt idx="764">
                  <c:v>0.76400000000000001</c:v>
                </c:pt>
                <c:pt idx="765">
                  <c:v>0.76500000000000001</c:v>
                </c:pt>
                <c:pt idx="766">
                  <c:v>0.76600000000000001</c:v>
                </c:pt>
                <c:pt idx="767">
                  <c:v>0.76700000000000002</c:v>
                </c:pt>
                <c:pt idx="768">
                  <c:v>0.76800000000000002</c:v>
                </c:pt>
                <c:pt idx="769">
                  <c:v>0.76900000000000002</c:v>
                </c:pt>
                <c:pt idx="770">
                  <c:v>0.77</c:v>
                </c:pt>
                <c:pt idx="771">
                  <c:v>0.77100000000000002</c:v>
                </c:pt>
                <c:pt idx="772">
                  <c:v>0.77200000000000002</c:v>
                </c:pt>
                <c:pt idx="773">
                  <c:v>0.77300000000000002</c:v>
                </c:pt>
                <c:pt idx="774">
                  <c:v>0.77400000000000002</c:v>
                </c:pt>
                <c:pt idx="775">
                  <c:v>0.77500000000000002</c:v>
                </c:pt>
                <c:pt idx="776">
                  <c:v>0.77600000000000002</c:v>
                </c:pt>
                <c:pt idx="777">
                  <c:v>0.77700000000000002</c:v>
                </c:pt>
                <c:pt idx="778">
                  <c:v>0.77800000000000002</c:v>
                </c:pt>
                <c:pt idx="779">
                  <c:v>0.77900000000000003</c:v>
                </c:pt>
                <c:pt idx="780">
                  <c:v>0.78</c:v>
                </c:pt>
                <c:pt idx="781">
                  <c:v>0.78100000000000003</c:v>
                </c:pt>
                <c:pt idx="782">
                  <c:v>0.78200000000000003</c:v>
                </c:pt>
                <c:pt idx="783">
                  <c:v>0.78300000000000003</c:v>
                </c:pt>
                <c:pt idx="784">
                  <c:v>0.78400000000000003</c:v>
                </c:pt>
                <c:pt idx="785">
                  <c:v>0.78500000000000003</c:v>
                </c:pt>
                <c:pt idx="786">
                  <c:v>0.78600000000000003</c:v>
                </c:pt>
                <c:pt idx="787">
                  <c:v>0.78700000000000003</c:v>
                </c:pt>
                <c:pt idx="788">
                  <c:v>0.78800000000000003</c:v>
                </c:pt>
                <c:pt idx="789">
                  <c:v>0.78900000000000003</c:v>
                </c:pt>
                <c:pt idx="790">
                  <c:v>0.79</c:v>
                </c:pt>
                <c:pt idx="791">
                  <c:v>0.79100000000000004</c:v>
                </c:pt>
                <c:pt idx="792">
                  <c:v>0.79200000000000004</c:v>
                </c:pt>
                <c:pt idx="793">
                  <c:v>0.79300000000000004</c:v>
                </c:pt>
                <c:pt idx="794">
                  <c:v>0.79400000000000004</c:v>
                </c:pt>
                <c:pt idx="795">
                  <c:v>0.79500000000000004</c:v>
                </c:pt>
                <c:pt idx="796">
                  <c:v>0.79600000000000004</c:v>
                </c:pt>
                <c:pt idx="797">
                  <c:v>0.79700000000000004</c:v>
                </c:pt>
                <c:pt idx="798">
                  <c:v>0.79800000000000004</c:v>
                </c:pt>
                <c:pt idx="799">
                  <c:v>0.79900000000000004</c:v>
                </c:pt>
                <c:pt idx="800">
                  <c:v>0.8</c:v>
                </c:pt>
                <c:pt idx="801">
                  <c:v>0.80100000000000005</c:v>
                </c:pt>
                <c:pt idx="802">
                  <c:v>0.80200000000000005</c:v>
                </c:pt>
                <c:pt idx="803">
                  <c:v>0.80300000000000005</c:v>
                </c:pt>
                <c:pt idx="804">
                  <c:v>0.80400000000000005</c:v>
                </c:pt>
                <c:pt idx="805">
                  <c:v>0.80500000000000005</c:v>
                </c:pt>
                <c:pt idx="806">
                  <c:v>0.80600000000000005</c:v>
                </c:pt>
                <c:pt idx="807">
                  <c:v>0.80700000000000005</c:v>
                </c:pt>
                <c:pt idx="808">
                  <c:v>0.80800000000000005</c:v>
                </c:pt>
                <c:pt idx="809">
                  <c:v>0.80900000000000005</c:v>
                </c:pt>
                <c:pt idx="810">
                  <c:v>0.81</c:v>
                </c:pt>
                <c:pt idx="811">
                  <c:v>0.81100000000000005</c:v>
                </c:pt>
                <c:pt idx="812">
                  <c:v>0.81200000000000006</c:v>
                </c:pt>
                <c:pt idx="813">
                  <c:v>0.81299999999999994</c:v>
                </c:pt>
                <c:pt idx="814">
                  <c:v>0.81399999999999995</c:v>
                </c:pt>
                <c:pt idx="815">
                  <c:v>0.81499999999999995</c:v>
                </c:pt>
                <c:pt idx="816">
                  <c:v>0.81599999999999995</c:v>
                </c:pt>
                <c:pt idx="817">
                  <c:v>0.81699999999999995</c:v>
                </c:pt>
                <c:pt idx="818">
                  <c:v>0.81799999999999995</c:v>
                </c:pt>
                <c:pt idx="819">
                  <c:v>0.81899999999999995</c:v>
                </c:pt>
                <c:pt idx="820">
                  <c:v>0.82</c:v>
                </c:pt>
                <c:pt idx="821">
                  <c:v>0.82099999999999995</c:v>
                </c:pt>
                <c:pt idx="822">
                  <c:v>0.82199999999999995</c:v>
                </c:pt>
                <c:pt idx="823">
                  <c:v>0.82299999999999995</c:v>
                </c:pt>
                <c:pt idx="824">
                  <c:v>0.82399999999999995</c:v>
                </c:pt>
                <c:pt idx="825">
                  <c:v>0.82499999999999996</c:v>
                </c:pt>
                <c:pt idx="826">
                  <c:v>0.82599999999999996</c:v>
                </c:pt>
                <c:pt idx="827">
                  <c:v>0.82699999999999996</c:v>
                </c:pt>
                <c:pt idx="828">
                  <c:v>0.82799999999999996</c:v>
                </c:pt>
                <c:pt idx="829">
                  <c:v>0.82899999999999996</c:v>
                </c:pt>
                <c:pt idx="830">
                  <c:v>0.83</c:v>
                </c:pt>
                <c:pt idx="831">
                  <c:v>0.83099999999999996</c:v>
                </c:pt>
                <c:pt idx="832">
                  <c:v>0.83199999999999996</c:v>
                </c:pt>
                <c:pt idx="833">
                  <c:v>0.83299999999999996</c:v>
                </c:pt>
                <c:pt idx="834">
                  <c:v>0.83399999999999996</c:v>
                </c:pt>
                <c:pt idx="835">
                  <c:v>0.83499999999999996</c:v>
                </c:pt>
                <c:pt idx="836">
                  <c:v>0.83599999999999997</c:v>
                </c:pt>
                <c:pt idx="837">
                  <c:v>0.83699999999999997</c:v>
                </c:pt>
                <c:pt idx="838">
                  <c:v>0.83799999999999997</c:v>
                </c:pt>
                <c:pt idx="839">
                  <c:v>0.83899999999999997</c:v>
                </c:pt>
                <c:pt idx="840">
                  <c:v>0.84</c:v>
                </c:pt>
                <c:pt idx="841">
                  <c:v>0.84099999999999997</c:v>
                </c:pt>
                <c:pt idx="842">
                  <c:v>0.84199999999999997</c:v>
                </c:pt>
                <c:pt idx="843">
                  <c:v>0.84299999999999997</c:v>
                </c:pt>
                <c:pt idx="844">
                  <c:v>0.84399999999999997</c:v>
                </c:pt>
                <c:pt idx="845">
                  <c:v>0.84499999999999997</c:v>
                </c:pt>
                <c:pt idx="846">
                  <c:v>0.84599999999999997</c:v>
                </c:pt>
                <c:pt idx="847">
                  <c:v>0.84699999999999998</c:v>
                </c:pt>
                <c:pt idx="848">
                  <c:v>0.84799999999999998</c:v>
                </c:pt>
                <c:pt idx="849">
                  <c:v>0.84899999999999998</c:v>
                </c:pt>
                <c:pt idx="850">
                  <c:v>0.85</c:v>
                </c:pt>
                <c:pt idx="851">
                  <c:v>0.85099999999999998</c:v>
                </c:pt>
                <c:pt idx="852">
                  <c:v>0.85199999999999998</c:v>
                </c:pt>
                <c:pt idx="853">
                  <c:v>0.85299999999999998</c:v>
                </c:pt>
                <c:pt idx="854">
                  <c:v>0.85399999999999998</c:v>
                </c:pt>
                <c:pt idx="855">
                  <c:v>0.85499999999999998</c:v>
                </c:pt>
                <c:pt idx="856">
                  <c:v>0.85599999999999998</c:v>
                </c:pt>
                <c:pt idx="857">
                  <c:v>0.85699999999999998</c:v>
                </c:pt>
                <c:pt idx="858">
                  <c:v>0.85799999999999998</c:v>
                </c:pt>
                <c:pt idx="859">
                  <c:v>0.85899999999999999</c:v>
                </c:pt>
                <c:pt idx="860">
                  <c:v>0.86</c:v>
                </c:pt>
                <c:pt idx="861">
                  <c:v>0.86099999999999999</c:v>
                </c:pt>
                <c:pt idx="862">
                  <c:v>0.86199999999999999</c:v>
                </c:pt>
                <c:pt idx="863">
                  <c:v>0.86299999999999999</c:v>
                </c:pt>
                <c:pt idx="864">
                  <c:v>0.86399999999999999</c:v>
                </c:pt>
                <c:pt idx="865">
                  <c:v>0.86499999999999999</c:v>
                </c:pt>
                <c:pt idx="866">
                  <c:v>0.86599999999999999</c:v>
                </c:pt>
                <c:pt idx="867">
                  <c:v>0.86699999999999999</c:v>
                </c:pt>
                <c:pt idx="868">
                  <c:v>0.86799999999999999</c:v>
                </c:pt>
                <c:pt idx="869">
                  <c:v>0.86899999999999999</c:v>
                </c:pt>
                <c:pt idx="870">
                  <c:v>0.87</c:v>
                </c:pt>
                <c:pt idx="871">
                  <c:v>0.871</c:v>
                </c:pt>
                <c:pt idx="872">
                  <c:v>0.872</c:v>
                </c:pt>
                <c:pt idx="873">
                  <c:v>0.873</c:v>
                </c:pt>
                <c:pt idx="874">
                  <c:v>0.874</c:v>
                </c:pt>
                <c:pt idx="875">
                  <c:v>0.875</c:v>
                </c:pt>
                <c:pt idx="876">
                  <c:v>0.876</c:v>
                </c:pt>
                <c:pt idx="877">
                  <c:v>0.877</c:v>
                </c:pt>
                <c:pt idx="878">
                  <c:v>0.878</c:v>
                </c:pt>
                <c:pt idx="879">
                  <c:v>0.879</c:v>
                </c:pt>
                <c:pt idx="880">
                  <c:v>0.88</c:v>
                </c:pt>
                <c:pt idx="881">
                  <c:v>0.88100000000000001</c:v>
                </c:pt>
                <c:pt idx="882">
                  <c:v>0.88200000000000001</c:v>
                </c:pt>
                <c:pt idx="883">
                  <c:v>0.88300000000000001</c:v>
                </c:pt>
                <c:pt idx="884">
                  <c:v>0.88400000000000001</c:v>
                </c:pt>
                <c:pt idx="885">
                  <c:v>0.88500000000000001</c:v>
                </c:pt>
                <c:pt idx="886">
                  <c:v>0.88600000000000001</c:v>
                </c:pt>
                <c:pt idx="887">
                  <c:v>0.88700000000000001</c:v>
                </c:pt>
                <c:pt idx="888">
                  <c:v>0.88800000000000001</c:v>
                </c:pt>
                <c:pt idx="889">
                  <c:v>0.88900000000000001</c:v>
                </c:pt>
                <c:pt idx="890">
                  <c:v>0.89</c:v>
                </c:pt>
                <c:pt idx="891">
                  <c:v>0.89100000000000001</c:v>
                </c:pt>
                <c:pt idx="892">
                  <c:v>0.89200000000000002</c:v>
                </c:pt>
                <c:pt idx="893">
                  <c:v>0.89300000000000002</c:v>
                </c:pt>
                <c:pt idx="894">
                  <c:v>0.89400000000000002</c:v>
                </c:pt>
                <c:pt idx="895">
                  <c:v>0.89500000000000002</c:v>
                </c:pt>
                <c:pt idx="896">
                  <c:v>0.89600000000000002</c:v>
                </c:pt>
                <c:pt idx="897">
                  <c:v>0.89700000000000002</c:v>
                </c:pt>
                <c:pt idx="898">
                  <c:v>0.89800000000000002</c:v>
                </c:pt>
                <c:pt idx="899">
                  <c:v>0.89900000000000002</c:v>
                </c:pt>
                <c:pt idx="900">
                  <c:v>0.9</c:v>
                </c:pt>
                <c:pt idx="901">
                  <c:v>0.90100000000000002</c:v>
                </c:pt>
                <c:pt idx="902">
                  <c:v>0.90200000000000002</c:v>
                </c:pt>
                <c:pt idx="903">
                  <c:v>0.90300000000000002</c:v>
                </c:pt>
                <c:pt idx="904">
                  <c:v>0.90400000000000003</c:v>
                </c:pt>
                <c:pt idx="905">
                  <c:v>0.90500000000000003</c:v>
                </c:pt>
                <c:pt idx="906">
                  <c:v>0.90600000000000003</c:v>
                </c:pt>
                <c:pt idx="907">
                  <c:v>0.90700000000000003</c:v>
                </c:pt>
                <c:pt idx="908">
                  <c:v>0.90800000000000003</c:v>
                </c:pt>
                <c:pt idx="909">
                  <c:v>0.90900000000000003</c:v>
                </c:pt>
                <c:pt idx="910">
                  <c:v>0.91</c:v>
                </c:pt>
                <c:pt idx="911">
                  <c:v>0.91100000000000003</c:v>
                </c:pt>
                <c:pt idx="912">
                  <c:v>0.91200000000000003</c:v>
                </c:pt>
                <c:pt idx="913">
                  <c:v>0.91300000000000003</c:v>
                </c:pt>
                <c:pt idx="914">
                  <c:v>0.91400000000000003</c:v>
                </c:pt>
                <c:pt idx="915">
                  <c:v>0.91500000000000004</c:v>
                </c:pt>
                <c:pt idx="916">
                  <c:v>0.91600000000000004</c:v>
                </c:pt>
                <c:pt idx="917">
                  <c:v>0.91700000000000004</c:v>
                </c:pt>
                <c:pt idx="918">
                  <c:v>0.91800000000000004</c:v>
                </c:pt>
                <c:pt idx="919">
                  <c:v>0.91900000000000004</c:v>
                </c:pt>
                <c:pt idx="920">
                  <c:v>0.92</c:v>
                </c:pt>
                <c:pt idx="921">
                  <c:v>0.92100000000000004</c:v>
                </c:pt>
                <c:pt idx="922">
                  <c:v>0.92200000000000004</c:v>
                </c:pt>
                <c:pt idx="923">
                  <c:v>0.92300000000000004</c:v>
                </c:pt>
                <c:pt idx="924">
                  <c:v>0.92400000000000004</c:v>
                </c:pt>
                <c:pt idx="925">
                  <c:v>0.92500000000000004</c:v>
                </c:pt>
                <c:pt idx="926">
                  <c:v>0.92600000000000005</c:v>
                </c:pt>
                <c:pt idx="927">
                  <c:v>0.92700000000000005</c:v>
                </c:pt>
                <c:pt idx="928">
                  <c:v>0.92800000000000005</c:v>
                </c:pt>
                <c:pt idx="929">
                  <c:v>0.92900000000000005</c:v>
                </c:pt>
                <c:pt idx="930">
                  <c:v>0.93</c:v>
                </c:pt>
                <c:pt idx="931">
                  <c:v>0.93100000000000005</c:v>
                </c:pt>
                <c:pt idx="932">
                  <c:v>0.93200000000000005</c:v>
                </c:pt>
                <c:pt idx="933">
                  <c:v>0.93300000000000005</c:v>
                </c:pt>
                <c:pt idx="934">
                  <c:v>0.93400000000000005</c:v>
                </c:pt>
                <c:pt idx="935">
                  <c:v>0.93500000000000005</c:v>
                </c:pt>
                <c:pt idx="936">
                  <c:v>0.93600000000000005</c:v>
                </c:pt>
                <c:pt idx="937">
                  <c:v>0.93700000000000006</c:v>
                </c:pt>
                <c:pt idx="938">
                  <c:v>0.93799999999999994</c:v>
                </c:pt>
                <c:pt idx="939">
                  <c:v>0.93899999999999995</c:v>
                </c:pt>
                <c:pt idx="940">
                  <c:v>0.94</c:v>
                </c:pt>
                <c:pt idx="941">
                  <c:v>0.94099999999999995</c:v>
                </c:pt>
                <c:pt idx="942">
                  <c:v>0.94199999999999995</c:v>
                </c:pt>
                <c:pt idx="943">
                  <c:v>0.94299999999999995</c:v>
                </c:pt>
                <c:pt idx="944">
                  <c:v>0.94399999999999995</c:v>
                </c:pt>
                <c:pt idx="945">
                  <c:v>0.94499999999999995</c:v>
                </c:pt>
                <c:pt idx="946">
                  <c:v>0.94599999999999995</c:v>
                </c:pt>
                <c:pt idx="947">
                  <c:v>0.94699999999999995</c:v>
                </c:pt>
                <c:pt idx="948">
                  <c:v>0.94799999999999995</c:v>
                </c:pt>
                <c:pt idx="949">
                  <c:v>0.94899999999999995</c:v>
                </c:pt>
                <c:pt idx="950">
                  <c:v>0.95</c:v>
                </c:pt>
                <c:pt idx="951">
                  <c:v>0.95099999999999996</c:v>
                </c:pt>
                <c:pt idx="952">
                  <c:v>0.95199999999999996</c:v>
                </c:pt>
                <c:pt idx="953">
                  <c:v>0.95299999999999996</c:v>
                </c:pt>
                <c:pt idx="954">
                  <c:v>0.95399999999999996</c:v>
                </c:pt>
                <c:pt idx="955">
                  <c:v>0.95499999999999996</c:v>
                </c:pt>
                <c:pt idx="956">
                  <c:v>0.95599999999999996</c:v>
                </c:pt>
                <c:pt idx="957">
                  <c:v>0.95699999999999996</c:v>
                </c:pt>
                <c:pt idx="958">
                  <c:v>0.95799999999999996</c:v>
                </c:pt>
                <c:pt idx="959">
                  <c:v>0.95899999999999996</c:v>
                </c:pt>
                <c:pt idx="960">
                  <c:v>0.96</c:v>
                </c:pt>
                <c:pt idx="961">
                  <c:v>0.96099999999999997</c:v>
                </c:pt>
                <c:pt idx="962">
                  <c:v>0.96199999999999997</c:v>
                </c:pt>
                <c:pt idx="963">
                  <c:v>0.96299999999999997</c:v>
                </c:pt>
                <c:pt idx="964">
                  <c:v>0.96399999999999997</c:v>
                </c:pt>
                <c:pt idx="965">
                  <c:v>0.96499999999999997</c:v>
                </c:pt>
                <c:pt idx="966">
                  <c:v>0.96599999999999997</c:v>
                </c:pt>
                <c:pt idx="967">
                  <c:v>0.96699999999999997</c:v>
                </c:pt>
                <c:pt idx="968">
                  <c:v>0.96799999999999997</c:v>
                </c:pt>
                <c:pt idx="969">
                  <c:v>0.96899999999999997</c:v>
                </c:pt>
                <c:pt idx="970">
                  <c:v>0.97</c:v>
                </c:pt>
                <c:pt idx="971">
                  <c:v>0.97099999999999997</c:v>
                </c:pt>
                <c:pt idx="972">
                  <c:v>0.97199999999999998</c:v>
                </c:pt>
                <c:pt idx="973">
                  <c:v>0.97299999999999998</c:v>
                </c:pt>
                <c:pt idx="974">
                  <c:v>0.97399999999999998</c:v>
                </c:pt>
                <c:pt idx="975">
                  <c:v>0.97499999999999998</c:v>
                </c:pt>
                <c:pt idx="976">
                  <c:v>0.97599999999999998</c:v>
                </c:pt>
                <c:pt idx="977">
                  <c:v>0.97699999999999998</c:v>
                </c:pt>
                <c:pt idx="978">
                  <c:v>0.97799999999999998</c:v>
                </c:pt>
                <c:pt idx="979">
                  <c:v>0.97899999999999998</c:v>
                </c:pt>
                <c:pt idx="980">
                  <c:v>0.98</c:v>
                </c:pt>
                <c:pt idx="981">
                  <c:v>0.98099999999999998</c:v>
                </c:pt>
                <c:pt idx="982">
                  <c:v>0.98199999999999998</c:v>
                </c:pt>
                <c:pt idx="983">
                  <c:v>0.98299999999999998</c:v>
                </c:pt>
                <c:pt idx="984">
                  <c:v>0.98399999999999999</c:v>
                </c:pt>
                <c:pt idx="985">
                  <c:v>0.98499999999999999</c:v>
                </c:pt>
                <c:pt idx="986">
                  <c:v>0.98599999999999999</c:v>
                </c:pt>
                <c:pt idx="987">
                  <c:v>0.98699999999999999</c:v>
                </c:pt>
                <c:pt idx="988">
                  <c:v>0.98799999999999999</c:v>
                </c:pt>
                <c:pt idx="989">
                  <c:v>0.98899999999999999</c:v>
                </c:pt>
                <c:pt idx="990">
                  <c:v>0.99</c:v>
                </c:pt>
                <c:pt idx="991">
                  <c:v>0.99099999999999999</c:v>
                </c:pt>
                <c:pt idx="992">
                  <c:v>0.99199999999999999</c:v>
                </c:pt>
                <c:pt idx="993">
                  <c:v>0.99299999999999999</c:v>
                </c:pt>
                <c:pt idx="994">
                  <c:v>0.99399999999999999</c:v>
                </c:pt>
                <c:pt idx="995">
                  <c:v>0.995</c:v>
                </c:pt>
                <c:pt idx="996">
                  <c:v>0.996</c:v>
                </c:pt>
                <c:pt idx="997">
                  <c:v>0.997</c:v>
                </c:pt>
                <c:pt idx="998">
                  <c:v>0.998</c:v>
                </c:pt>
                <c:pt idx="999">
                  <c:v>0.999</c:v>
                </c:pt>
                <c:pt idx="1000" formatCode="0.0000">
                  <c:v>1</c:v>
                </c:pt>
              </c:numCache>
            </c:numRef>
          </c:xVal>
          <c:yVal>
            <c:numRef>
              <c:f>APropertiesDimless!$AE$7:$AE$1007</c:f>
              <c:numCache>
                <c:formatCode>0.0000</c:formatCode>
                <c:ptCount val="1001"/>
                <c:pt idx="1">
                  <c:v>1.2478040391917004E-4</c:v>
                </c:pt>
                <c:pt idx="2">
                  <c:v>3.529356748201451E-4</c:v>
                </c:pt>
                <c:pt idx="3">
                  <c:v>6.4839047499210987E-4</c:v>
                </c:pt>
                <c:pt idx="4">
                  <c:v>9.9827204566963704E-4</c:v>
                </c:pt>
                <c:pt idx="5">
                  <c:v>1.3951410197949837E-3</c:v>
                </c:pt>
                <c:pt idx="6">
                  <c:v>1.8339781435669678E-3</c:v>
                </c:pt>
                <c:pt idx="7">
                  <c:v>2.3110988352305333E-3</c:v>
                </c:pt>
                <c:pt idx="8">
                  <c:v>2.8236484011836291E-3</c:v>
                </c:pt>
                <c:pt idx="9">
                  <c:v>3.3693302402286371E-3</c:v>
                </c:pt>
                <c:pt idx="10">
                  <c:v>3.9462445406993679E-3</c:v>
                </c:pt>
                <c:pt idx="11">
                  <c:v>4.5527856124127119E-3</c:v>
                </c:pt>
                <c:pt idx="12">
                  <c:v>5.1875729824662374E-3</c:v>
                </c:pt>
                <c:pt idx="13">
                  <c:v>5.8494031849909821E-3</c:v>
                </c:pt>
                <c:pt idx="14">
                  <c:v>6.5372148761472819E-3</c:v>
                </c:pt>
                <c:pt idx="15">
                  <c:v>7.2500628807211078E-3</c:v>
                </c:pt>
                <c:pt idx="16">
                  <c:v>7.9870984280055353E-3</c:v>
                </c:pt>
                <c:pt idx="17">
                  <c:v>8.7475537988223866E-3</c:v>
                </c:pt>
                <c:pt idx="18">
                  <c:v>9.5307301928817655E-3</c:v>
                </c:pt>
                <c:pt idx="19">
                  <c:v>1.0335987996579811E-2</c:v>
                </c:pt>
                <c:pt idx="20">
                  <c:v>1.1162738872952846E-2</c:v>
                </c:pt>
                <c:pt idx="21">
                  <c:v>1.2010439257206847E-2</c:v>
                </c:pt>
                <c:pt idx="22">
                  <c:v>1.2878584952071576E-2</c:v>
                </c:pt>
                <c:pt idx="23">
                  <c:v>1.3766706594802001E-2</c:v>
                </c:pt>
                <c:pt idx="24">
                  <c:v>1.4674365822981582E-2</c:v>
                </c:pt>
                <c:pt idx="25">
                  <c:v>1.5601152006415705E-2</c:v>
                </c:pt>
                <c:pt idx="26">
                  <c:v>1.6546679441980704E-2</c:v>
                </c:pt>
                <c:pt idx="27">
                  <c:v>1.751058493035659E-2</c:v>
                </c:pt>
                <c:pt idx="28">
                  <c:v>1.8492525670294756E-2</c:v>
                </c:pt>
                <c:pt idx="29">
                  <c:v>1.9492177418840271E-2</c:v>
                </c:pt>
                <c:pt idx="30">
                  <c:v>2.0509232875811776E-2</c:v>
                </c:pt>
                <c:pt idx="31">
                  <c:v>2.1543400258578382E-2</c:v>
                </c:pt>
                <c:pt idx="32">
                  <c:v>2.2594402039237016E-2</c:v>
                </c:pt>
                <c:pt idx="33">
                  <c:v>2.366197382115149E-2</c:v>
                </c:pt>
                <c:pt idx="34">
                  <c:v>2.4745863335678232E-2</c:v>
                </c:pt>
                <c:pt idx="35">
                  <c:v>2.5845829543035166E-2</c:v>
                </c:pt>
                <c:pt idx="36">
                  <c:v>2.6961641823814414E-2</c:v>
                </c:pt>
                <c:pt idx="37">
                  <c:v>2.8093079249718281E-2</c:v>
                </c:pt>
                <c:pt idx="38">
                  <c:v>2.9239929923808042E-2</c:v>
                </c:pt>
                <c:pt idx="39">
                  <c:v>3.0401990381968828E-2</c:v>
                </c:pt>
                <c:pt idx="40">
                  <c:v>3.1579065048481056E-2</c:v>
                </c:pt>
                <c:pt idx="41">
                  <c:v>3.2770965739563347E-2</c:v>
                </c:pt>
                <c:pt idx="42">
                  <c:v>3.397751120958678E-2</c:v>
                </c:pt>
                <c:pt idx="43">
                  <c:v>3.5198526735360919E-2</c:v>
                </c:pt>
                <c:pt idx="44">
                  <c:v>3.6433843734474398E-2</c:v>
                </c:pt>
                <c:pt idx="45">
                  <c:v>3.768329941419063E-2</c:v>
                </c:pt>
                <c:pt idx="46">
                  <c:v>3.8946736447823822E-2</c:v>
                </c:pt>
                <c:pt idx="47">
                  <c:v>4.0224002675885752E-2</c:v>
                </c:pt>
                <c:pt idx="48">
                  <c:v>4.1514950829624253E-2</c:v>
                </c:pt>
                <c:pt idx="49">
                  <c:v>4.2819438274835121E-2</c:v>
                </c:pt>
                <c:pt idx="50">
                  <c:v>4.4137326774081179E-2</c:v>
                </c:pt>
                <c:pt idx="51">
                  <c:v>4.5468482265648626E-2</c:v>
                </c:pt>
                <c:pt idx="52">
                  <c:v>4.6812774657756621E-2</c:v>
                </c:pt>
                <c:pt idx="53">
                  <c:v>4.8170077636694189E-2</c:v>
                </c:pt>
                <c:pt idx="54">
                  <c:v>4.9540268487695077E-2</c:v>
                </c:pt>
                <c:pt idx="55">
                  <c:v>5.0923227927483022E-2</c:v>
                </c:pt>
                <c:pt idx="56">
                  <c:v>5.2318839947528215E-2</c:v>
                </c:pt>
                <c:pt idx="57">
                  <c:v>5.3726991667151489E-2</c:v>
                </c:pt>
                <c:pt idx="58">
                  <c:v>5.5147573195691371E-2</c:v>
                </c:pt>
                <c:pt idx="59">
                  <c:v>5.6580477503031773E-2</c:v>
                </c:pt>
                <c:pt idx="60">
                  <c:v>5.8025600297847493E-2</c:v>
                </c:pt>
                <c:pt idx="61">
                  <c:v>5.948283991298399E-2</c:v>
                </c:pt>
                <c:pt idx="62">
                  <c:v>6.0952097197448353E-2</c:v>
                </c:pt>
                <c:pt idx="63">
                  <c:v>6.2433275414525084E-2</c:v>
                </c:pt>
                <c:pt idx="64">
                  <c:v>6.3926280145575096E-2</c:v>
                </c:pt>
                <c:pt idx="65">
                  <c:v>6.5431019199125542E-2</c:v>
                </c:pt>
                <c:pt idx="66">
                  <c:v>6.6947402524872662E-2</c:v>
                </c:pt>
                <c:pt idx="67">
                  <c:v>6.8475342132268205E-2</c:v>
                </c:pt>
                <c:pt idx="68">
                  <c:v>7.0014752013375148E-2</c:v>
                </c:pt>
                <c:pt idx="69">
                  <c:v>7.1565548069714338E-2</c:v>
                </c:pt>
                <c:pt idx="70">
                  <c:v>7.3127648042837501E-2</c:v>
                </c:pt>
                <c:pt idx="71">
                  <c:v>7.4700971448385931E-2</c:v>
                </c:pt>
                <c:pt idx="72">
                  <c:v>7.6285439513412656E-2</c:v>
                </c:pt>
                <c:pt idx="73">
                  <c:v>7.7880975116768433E-2</c:v>
                </c:pt>
                <c:pt idx="74">
                  <c:v>7.9487502732354859E-2</c:v>
                </c:pt>
                <c:pt idx="75">
                  <c:v>8.1104948375074384E-2</c:v>
                </c:pt>
                <c:pt idx="76">
                  <c:v>8.2733239549311791E-2</c:v>
                </c:pt>
                <c:pt idx="77">
                  <c:v>8.4372305199800698E-2</c:v>
                </c:pt>
                <c:pt idx="78">
                  <c:v>8.6022075664731787E-2</c:v>
                </c:pt>
                <c:pt idx="79">
                  <c:v>8.7682482630973044E-2</c:v>
                </c:pt>
                <c:pt idx="80">
                  <c:v>8.9353459091283352E-2</c:v>
                </c:pt>
                <c:pt idx="81">
                  <c:v>9.103493930340581E-2</c:v>
                </c:pt>
                <c:pt idx="82">
                  <c:v>9.2726858750935268E-2</c:v>
                </c:pt>
                <c:pt idx="83">
                  <c:v>9.4429154105864346E-2</c:v>
                </c:pt>
                <c:pt idx="84">
                  <c:v>9.6141763192715501E-2</c:v>
                </c:pt>
                <c:pt idx="85">
                  <c:v>9.7864624954171489E-2</c:v>
                </c:pt>
                <c:pt idx="86">
                  <c:v>9.9597679418130441E-2</c:v>
                </c:pt>
                <c:pt idx="87">
                  <c:v>0.10134086766610612</c:v>
                </c:pt>
                <c:pt idx="88">
                  <c:v>0.1030941318029036</c:v>
                </c:pt>
                <c:pt idx="89">
                  <c:v>0.10485741492750718</c:v>
                </c:pt>
                <c:pt idx="90">
                  <c:v>0.10663066110511905</c:v>
                </c:pt>
                <c:pt idx="91">
                  <c:v>0.10841381534028828</c:v>
                </c:pt>
                <c:pt idx="92">
                  <c:v>0.11020682355107965</c:v>
                </c:pt>
                <c:pt idx="93">
                  <c:v>0.11200963254422745</c:v>
                </c:pt>
                <c:pt idx="94">
                  <c:v>0.11382218999123077</c:v>
                </c:pt>
                <c:pt idx="95">
                  <c:v>0.11564444440534075</c:v>
                </c:pt>
                <c:pt idx="96">
                  <c:v>0.11747634511940065</c:v>
                </c:pt>
                <c:pt idx="97">
                  <c:v>0.11931784226449822</c:v>
                </c:pt>
                <c:pt idx="98">
                  <c:v>0.12116888674938942</c:v>
                </c:pt>
                <c:pt idx="99">
                  <c:v>0.12302943024066371</c:v>
                </c:pt>
                <c:pt idx="100">
                  <c:v>0.12489942514361058</c:v>
                </c:pt>
                <c:pt idx="101">
                  <c:v>0.12677882458376219</c:v>
                </c:pt>
                <c:pt idx="102">
                  <c:v>0.12866758238907564</c:v>
                </c:pt>
                <c:pt idx="103">
                  <c:v>0.13056565307273199</c:v>
                </c:pt>
                <c:pt idx="104">
                  <c:v>0.13247299181652167</c:v>
                </c:pt>
                <c:pt idx="105">
                  <c:v>0.13438955445479148</c:v>
                </c:pt>
                <c:pt idx="106">
                  <c:v>0.13631529745893073</c:v>
                </c:pt>
                <c:pt idx="107">
                  <c:v>0.13825017792237104</c:v>
                </c:pt>
                <c:pt idx="108">
                  <c:v>0.14019415354607997</c:v>
                </c:pt>
                <c:pt idx="109">
                  <c:v>0.14214718262452655</c:v>
                </c:pt>
                <c:pt idx="110">
                  <c:v>0.1441092240321028</c:v>
                </c:pt>
                <c:pt idx="111">
                  <c:v>0.14608023720997454</c:v>
                </c:pt>
                <c:pt idx="112">
                  <c:v>0.14806018215335462</c:v>
                </c:pt>
                <c:pt idx="113">
                  <c:v>0.15004901939917195</c:v>
                </c:pt>
                <c:pt idx="114">
                  <c:v>0.15204671001412717</c:v>
                </c:pt>
                <c:pt idx="115">
                  <c:v>0.15405321558311749</c:v>
                </c:pt>
                <c:pt idx="116">
                  <c:v>0.15606849819801288</c:v>
                </c:pt>
                <c:pt idx="117">
                  <c:v>0.15809252044677624</c:v>
                </c:pt>
                <c:pt idx="118">
                  <c:v>0.16012524540291259</c:v>
                </c:pt>
                <c:pt idx="119">
                  <c:v>0.16216663661522501</c:v>
                </c:pt>
                <c:pt idx="120">
                  <c:v>0.16421665809788535</c:v>
                </c:pt>
                <c:pt idx="121">
                  <c:v>0.16627527432078751</c:v>
                </c:pt>
                <c:pt idx="122">
                  <c:v>0.16834245020018623</c:v>
                </c:pt>
                <c:pt idx="123">
                  <c:v>0.17041815108960365</c:v>
                </c:pt>
                <c:pt idx="124">
                  <c:v>0.17250234277100088</c:v>
                </c:pt>
                <c:pt idx="125">
                  <c:v>0.17459499144619511</c:v>
                </c:pt>
                <c:pt idx="126">
                  <c:v>0.17669606372852192</c:v>
                </c:pt>
                <c:pt idx="127">
                  <c:v>0.17880552663473195</c:v>
                </c:pt>
                <c:pt idx="128">
                  <c:v>0.18092334757710959</c:v>
                </c:pt>
                <c:pt idx="129">
                  <c:v>0.1830494943558123</c:v>
                </c:pt>
                <c:pt idx="130">
                  <c:v>0.18518393515141598</c:v>
                </c:pt>
                <c:pt idx="131">
                  <c:v>0.18732663851766712</c:v>
                </c:pt>
                <c:pt idx="132">
                  <c:v>0.18947757337442675</c:v>
                </c:pt>
                <c:pt idx="133">
                  <c:v>0.19163670900080315</c:v>
                </c:pt>
                <c:pt idx="134">
                  <c:v>0.19380401502846975</c:v>
                </c:pt>
                <c:pt idx="135">
                  <c:v>0.1959794614351581</c:v>
                </c:pt>
                <c:pt idx="136">
                  <c:v>0.19816301853831775</c:v>
                </c:pt>
                <c:pt idx="137">
                  <c:v>0.20035465698894864</c:v>
                </c:pt>
                <c:pt idx="138">
                  <c:v>0.20255434776558329</c:v>
                </c:pt>
                <c:pt idx="139">
                  <c:v>0.20476206216843004</c:v>
                </c:pt>
                <c:pt idx="140">
                  <c:v>0.20697777181366381</c:v>
                </c:pt>
                <c:pt idx="141">
                  <c:v>0.20920144862785953</c:v>
                </c:pt>
                <c:pt idx="142">
                  <c:v>0.21143306484256699</c:v>
                </c:pt>
                <c:pt idx="143">
                  <c:v>0.21367259298901942</c:v>
                </c:pt>
                <c:pt idx="144">
                  <c:v>0.21592000589297447</c:v>
                </c:pt>
                <c:pt idx="145">
                  <c:v>0.21817527666968428</c:v>
                </c:pt>
                <c:pt idx="146">
                  <c:v>0.22043837871898145</c:v>
                </c:pt>
                <c:pt idx="147">
                  <c:v>0.22270928572049192</c:v>
                </c:pt>
                <c:pt idx="148">
                  <c:v>0.22498797162896056</c:v>
                </c:pt>
                <c:pt idx="149">
                  <c:v>0.22727441066968626</c:v>
                </c:pt>
                <c:pt idx="150">
                  <c:v>0.22956857733407104</c:v>
                </c:pt>
                <c:pt idx="151">
                  <c:v>0.23187044637526913</c:v>
                </c:pt>
                <c:pt idx="152">
                  <c:v>0.23417999280394122</c:v>
                </c:pt>
                <c:pt idx="153">
                  <c:v>0.23649719188410995</c:v>
                </c:pt>
                <c:pt idx="154">
                  <c:v>0.23882201912910739</c:v>
                </c:pt>
                <c:pt idx="155">
                  <c:v>0.24115445029761748</c:v>
                </c:pt>
                <c:pt idx="156">
                  <c:v>0.24349446138981037</c:v>
                </c:pt>
                <c:pt idx="157">
                  <c:v>0.245842028643567</c:v>
                </c:pt>
                <c:pt idx="158">
                  <c:v>0.24819712853078324</c:v>
                </c:pt>
                <c:pt idx="159">
                  <c:v>0.25055973775376333</c:v>
                </c:pt>
                <c:pt idx="160">
                  <c:v>0.25292983324169133</c:v>
                </c:pt>
                <c:pt idx="161">
                  <c:v>0.25530739214718057</c:v>
                </c:pt>
                <c:pt idx="162">
                  <c:v>0.25769239184290332</c:v>
                </c:pt>
                <c:pt idx="163">
                  <c:v>0.26008480991828908</c:v>
                </c:pt>
                <c:pt idx="164">
                  <c:v>0.26248462417630097</c:v>
                </c:pt>
                <c:pt idx="165">
                  <c:v>0.2648918126302785</c:v>
                </c:pt>
                <c:pt idx="166">
                  <c:v>0.26730635350084891</c:v>
                </c:pt>
                <c:pt idx="167">
                  <c:v>0.26972822521291018</c:v>
                </c:pt>
                <c:pt idx="168">
                  <c:v>0.2721574063926685</c:v>
                </c:pt>
                <c:pt idx="169">
                  <c:v>0.27459387586475054</c:v>
                </c:pt>
                <c:pt idx="170">
                  <c:v>0.27703761264936982</c:v>
                </c:pt>
                <c:pt idx="171">
                  <c:v>0.27948859595955416</c:v>
                </c:pt>
                <c:pt idx="172">
                  <c:v>0.28194680519843235</c:v>
                </c:pt>
                <c:pt idx="173">
                  <c:v>0.28441221995657595</c:v>
                </c:pt>
                <c:pt idx="174">
                  <c:v>0.2868848200093988</c:v>
                </c:pt>
                <c:pt idx="175">
                  <c:v>0.28936458531460757</c:v>
                </c:pt>
                <c:pt idx="176">
                  <c:v>0.29185149600970789</c:v>
                </c:pt>
                <c:pt idx="177">
                  <c:v>0.29434553240955552</c:v>
                </c:pt>
                <c:pt idx="178">
                  <c:v>0.29684667500396777</c:v>
                </c:pt>
                <c:pt idx="179">
                  <c:v>0.29935490445537111</c:v>
                </c:pt>
                <c:pt idx="180">
                  <c:v>0.30187020159650552</c:v>
                </c:pt>
                <c:pt idx="181">
                  <c:v>0.30439254742817173</c:v>
                </c:pt>
                <c:pt idx="182">
                  <c:v>0.30692192311702071</c:v>
                </c:pt>
                <c:pt idx="183">
                  <c:v>0.30945830999339247</c:v>
                </c:pt>
                <c:pt idx="184">
                  <c:v>0.31200168954919483</c:v>
                </c:pt>
                <c:pt idx="185">
                  <c:v>0.3145520434358221</c:v>
                </c:pt>
                <c:pt idx="186">
                  <c:v>0.31710935346211916</c:v>
                </c:pt>
                <c:pt idx="187">
                  <c:v>0.31967360159238112</c:v>
                </c:pt>
                <c:pt idx="188">
                  <c:v>0.3222447699443951</c:v>
                </c:pt>
                <c:pt idx="189">
                  <c:v>0.3248228407875145</c:v>
                </c:pt>
                <c:pt idx="190">
                  <c:v>0.32740779654078161</c:v>
                </c:pt>
                <c:pt idx="191">
                  <c:v>0.32999961977107195</c:v>
                </c:pt>
                <c:pt idx="192">
                  <c:v>0.3325982931912857</c:v>
                </c:pt>
                <c:pt idx="193">
                  <c:v>0.33520379965856578</c:v>
                </c:pt>
                <c:pt idx="194">
                  <c:v>0.33781612217255563</c:v>
                </c:pt>
                <c:pt idx="195">
                  <c:v>0.34043524387368684</c:v>
                </c:pt>
                <c:pt idx="196">
                  <c:v>0.34306114804149579</c:v>
                </c:pt>
                <c:pt idx="197">
                  <c:v>0.3456938180929835</c:v>
                </c:pt>
                <c:pt idx="198">
                  <c:v>0.34833323758098822</c:v>
                </c:pt>
                <c:pt idx="199">
                  <c:v>0.35097939019260732</c:v>
                </c:pt>
                <c:pt idx="200">
                  <c:v>0.35363225974763218</c:v>
                </c:pt>
                <c:pt idx="201">
                  <c:v>0.35629183019702404</c:v>
                </c:pt>
                <c:pt idx="202">
                  <c:v>0.35895808562140985</c:v>
                </c:pt>
                <c:pt idx="203">
                  <c:v>0.36163101022961097</c:v>
                </c:pt>
                <c:pt idx="204">
                  <c:v>0.36431058835719565</c:v>
                </c:pt>
                <c:pt idx="205">
                  <c:v>0.36699680446505833</c:v>
                </c:pt>
                <c:pt idx="206">
                  <c:v>0.36968964313802655</c:v>
                </c:pt>
                <c:pt idx="207">
                  <c:v>0.37238908908348989</c:v>
                </c:pt>
                <c:pt idx="208">
                  <c:v>0.37509512713005927</c:v>
                </c:pt>
                <c:pt idx="209">
                  <c:v>0.37780774222624086</c:v>
                </c:pt>
                <c:pt idx="210">
                  <c:v>0.38052691943914385</c:v>
                </c:pt>
                <c:pt idx="211">
                  <c:v>0.3832526439532068</c:v>
                </c:pt>
                <c:pt idx="212">
                  <c:v>0.3859849010689439</c:v>
                </c:pt>
                <c:pt idx="213">
                  <c:v>0.38872367620171927</c:v>
                </c:pt>
                <c:pt idx="214">
                  <c:v>0.39146895488053918</c:v>
                </c:pt>
                <c:pt idx="215">
                  <c:v>0.39422072274686504</c:v>
                </c:pt>
                <c:pt idx="216">
                  <c:v>0.39697896555345186</c:v>
                </c:pt>
                <c:pt idx="217">
                  <c:v>0.39974366916320014</c:v>
                </c:pt>
                <c:pt idx="218">
                  <c:v>0.40251481954803581</c:v>
                </c:pt>
                <c:pt idx="219">
                  <c:v>0.40529240278780287</c:v>
                </c:pt>
                <c:pt idx="220">
                  <c:v>0.40807640506917875</c:v>
                </c:pt>
                <c:pt idx="221">
                  <c:v>0.41086681268460806</c:v>
                </c:pt>
                <c:pt idx="222">
                  <c:v>0.41366361203125562</c:v>
                </c:pt>
                <c:pt idx="223">
                  <c:v>0.41646678960997446</c:v>
                </c:pt>
                <c:pt idx="224">
                  <c:v>0.41927633202429698</c:v>
                </c:pt>
                <c:pt idx="225">
                  <c:v>0.4220922259794368</c:v>
                </c:pt>
                <c:pt idx="226">
                  <c:v>0.42491445828131558</c:v>
                </c:pt>
                <c:pt idx="227">
                  <c:v>0.42774301583559798</c:v>
                </c:pt>
                <c:pt idx="228">
                  <c:v>0.43057788564675004</c:v>
                </c:pt>
                <c:pt idx="229">
                  <c:v>0.43341905481711102</c:v>
                </c:pt>
                <c:pt idx="230">
                  <c:v>0.4362665105459807</c:v>
                </c:pt>
                <c:pt idx="231">
                  <c:v>0.43912024012872269</c:v>
                </c:pt>
                <c:pt idx="232">
                  <c:v>0.44198023095588385</c:v>
                </c:pt>
                <c:pt idx="233">
                  <c:v>0.44484647051232562</c:v>
                </c:pt>
                <c:pt idx="234">
                  <c:v>0.44771894637637671</c:v>
                </c:pt>
                <c:pt idx="235">
                  <c:v>0.45059764621898962</c:v>
                </c:pt>
                <c:pt idx="236">
                  <c:v>0.45348255780292479</c:v>
                </c:pt>
                <c:pt idx="237">
                  <c:v>0.45637366898193427</c:v>
                </c:pt>
                <c:pt idx="238">
                  <c:v>0.45927096769997217</c:v>
                </c:pt>
                <c:pt idx="239">
                  <c:v>0.46217444199040869</c:v>
                </c:pt>
                <c:pt idx="240">
                  <c:v>0.46508407997526285</c:v>
                </c:pt>
                <c:pt idx="241">
                  <c:v>0.46799986986444625</c:v>
                </c:pt>
                <c:pt idx="242">
                  <c:v>0.4709217999550192</c:v>
                </c:pt>
                <c:pt idx="243">
                  <c:v>0.47384985863046275</c:v>
                </c:pt>
                <c:pt idx="244">
                  <c:v>0.47678403435995514</c:v>
                </c:pt>
                <c:pt idx="245">
                  <c:v>0.47972431569767027</c:v>
                </c:pt>
                <c:pt idx="246">
                  <c:v>0.48267069128208145</c:v>
                </c:pt>
                <c:pt idx="247">
                  <c:v>0.48562314983527849</c:v>
                </c:pt>
                <c:pt idx="248">
                  <c:v>0.48858168016229619</c:v>
                </c:pt>
                <c:pt idx="249">
                  <c:v>0.49154627115045402</c:v>
                </c:pt>
                <c:pt idx="250">
                  <c:v>0.49451691176870871</c:v>
                </c:pt>
                <c:pt idx="251">
                  <c:v>0.4974935910670143</c:v>
                </c:pt>
                <c:pt idx="252">
                  <c:v>0.5004762981756955</c:v>
                </c:pt>
                <c:pt idx="253">
                  <c:v>0.50346502230483248</c:v>
                </c:pt>
                <c:pt idx="254">
                  <c:v>0.5064597527436514</c:v>
                </c:pt>
                <c:pt idx="255">
                  <c:v>0.50946047885992962</c:v>
                </c:pt>
                <c:pt idx="256">
                  <c:v>0.512467190099412</c:v>
                </c:pt>
                <c:pt idx="257">
                  <c:v>0.51547987598522937</c:v>
                </c:pt>
                <c:pt idx="258">
                  <c:v>0.51849852611733838</c:v>
                </c:pt>
                <c:pt idx="259">
                  <c:v>0.52152313017195906</c:v>
                </c:pt>
                <c:pt idx="260">
                  <c:v>0.52455367790102969</c:v>
                </c:pt>
                <c:pt idx="261">
                  <c:v>0.52759015913166807</c:v>
                </c:pt>
                <c:pt idx="262">
                  <c:v>0.53063256376564494</c:v>
                </c:pt>
                <c:pt idx="263">
                  <c:v>0.53368088177885942</c:v>
                </c:pt>
                <c:pt idx="264">
                  <c:v>0.53673510322083029</c:v>
                </c:pt>
                <c:pt idx="265">
                  <c:v>0.53979521821419418</c:v>
                </c:pt>
                <c:pt idx="266">
                  <c:v>0.54286121695421119</c:v>
                </c:pt>
                <c:pt idx="267">
                  <c:v>0.54593308970827759</c:v>
                </c:pt>
                <c:pt idx="268">
                  <c:v>0.54901082681545088</c:v>
                </c:pt>
                <c:pt idx="269">
                  <c:v>0.55209441868598041</c:v>
                </c:pt>
                <c:pt idx="270">
                  <c:v>0.55518385580084706</c:v>
                </c:pt>
                <c:pt idx="271">
                  <c:v>0.55827912871131002</c:v>
                </c:pt>
                <c:pt idx="272">
                  <c:v>0.56138022803845988</c:v>
                </c:pt>
                <c:pt idx="273">
                  <c:v>0.56448714447278681</c:v>
                </c:pt>
                <c:pt idx="274">
                  <c:v>0.56759986877374435</c:v>
                </c:pt>
                <c:pt idx="275">
                  <c:v>0.57071839176933403</c:v>
                </c:pt>
                <c:pt idx="276">
                  <c:v>0.57384270435568574</c:v>
                </c:pt>
                <c:pt idx="277">
                  <c:v>0.57697279749665453</c:v>
                </c:pt>
                <c:pt idx="278">
                  <c:v>0.58010866222341662</c:v>
                </c:pt>
                <c:pt idx="279">
                  <c:v>0.58325028963408143</c:v>
                </c:pt>
                <c:pt idx="280">
                  <c:v>0.58639767089330097</c:v>
                </c:pt>
                <c:pt idx="281">
                  <c:v>0.58955079723189574</c:v>
                </c:pt>
                <c:pt idx="282">
                  <c:v>0.59270965994647995</c:v>
                </c:pt>
                <c:pt idx="283">
                  <c:v>0.59587425039909658</c:v>
                </c:pt>
                <c:pt idx="284">
                  <c:v>0.59904456001686079</c:v>
                </c:pt>
                <c:pt idx="285">
                  <c:v>0.60222058029160408</c:v>
                </c:pt>
                <c:pt idx="286">
                  <c:v>0.60540230277953544</c:v>
                </c:pt>
                <c:pt idx="287">
                  <c:v>0.60858971910089543</c:v>
                </c:pt>
                <c:pt idx="288">
                  <c:v>0.61178282093962921</c:v>
                </c:pt>
                <c:pt idx="289">
                  <c:v>0.61498160004305724</c:v>
                </c:pt>
                <c:pt idx="290">
                  <c:v>0.61818604822155576</c:v>
                </c:pt>
                <c:pt idx="291">
                  <c:v>0.62139615734824316</c:v>
                </c:pt>
                <c:pt idx="292">
                  <c:v>0.62461191935867266</c:v>
                </c:pt>
                <c:pt idx="293">
                  <c:v>0.62783332625053068</c:v>
                </c:pt>
                <c:pt idx="294">
                  <c:v>0.63106037008333704</c:v>
                </c:pt>
                <c:pt idx="295">
                  <c:v>0.63429304297816047</c:v>
                </c:pt>
                <c:pt idx="296">
                  <c:v>0.63753133711733012</c:v>
                </c:pt>
                <c:pt idx="297">
                  <c:v>0.64077524474415959</c:v>
                </c:pt>
                <c:pt idx="298">
                  <c:v>0.64402475816267124</c:v>
                </c:pt>
                <c:pt idx="299">
                  <c:v>0.6472798697373312</c:v>
                </c:pt>
                <c:pt idx="300">
                  <c:v>0.65054057189278447</c:v>
                </c:pt>
                <c:pt idx="301">
                  <c:v>0.65380685711360309</c:v>
                </c:pt>
                <c:pt idx="302">
                  <c:v>0.65707871794402939</c:v>
                </c:pt>
                <c:pt idx="303">
                  <c:v>0.66035614698773504</c:v>
                </c:pt>
                <c:pt idx="304">
                  <c:v>0.66363913690757803</c:v>
                </c:pt>
                <c:pt idx="305">
                  <c:v>0.66692768042536776</c:v>
                </c:pt>
                <c:pt idx="306">
                  <c:v>0.67022177032163521</c:v>
                </c:pt>
                <c:pt idx="307">
                  <c:v>0.67352139943540945</c:v>
                </c:pt>
                <c:pt idx="308">
                  <c:v>0.67682656066399594</c:v>
                </c:pt>
                <c:pt idx="309">
                  <c:v>0.6801372469627599</c:v>
                </c:pt>
                <c:pt idx="310">
                  <c:v>0.68345345134492386</c:v>
                </c:pt>
                <c:pt idx="311">
                  <c:v>0.68677516688135087</c:v>
                </c:pt>
                <c:pt idx="312">
                  <c:v>0.69010238670035717</c:v>
                </c:pt>
                <c:pt idx="313">
                  <c:v>0.69343510398750963</c:v>
                </c:pt>
                <c:pt idx="314">
                  <c:v>0.69677331198543513</c:v>
                </c:pt>
                <c:pt idx="315">
                  <c:v>0.70011700399363785</c:v>
                </c:pt>
                <c:pt idx="316">
                  <c:v>0.70346617336831663</c:v>
                </c:pt>
                <c:pt idx="317">
                  <c:v>0.70682081352219039</c:v>
                </c:pt>
                <c:pt idx="318">
                  <c:v>0.71018091792432447</c:v>
                </c:pt>
                <c:pt idx="319">
                  <c:v>0.71354648009996324</c:v>
                </c:pt>
                <c:pt idx="320">
                  <c:v>0.71691749363037083</c:v>
                </c:pt>
                <c:pt idx="321">
                  <c:v>0.72029395215266967</c:v>
                </c:pt>
                <c:pt idx="322">
                  <c:v>0.72367584935968765</c:v>
                </c:pt>
                <c:pt idx="323">
                  <c:v>0.7270631789998121</c:v>
                </c:pt>
                <c:pt idx="324">
                  <c:v>0.73045593487684057</c:v>
                </c:pt>
                <c:pt idx="325">
                  <c:v>0.73385411084984342</c:v>
                </c:pt>
                <c:pt idx="326">
                  <c:v>0.73725770083302633</c:v>
                </c:pt>
                <c:pt idx="327">
                  <c:v>0.74066669879560187</c:v>
                </c:pt>
                <c:pt idx="328">
                  <c:v>0.74408109876165585</c:v>
                </c:pt>
                <c:pt idx="329">
                  <c:v>0.74750089481003057</c:v>
                </c:pt>
                <c:pt idx="330">
                  <c:v>0.75092608107420367</c:v>
                </c:pt>
                <c:pt idx="331">
                  <c:v>0.75435665174217204</c:v>
                </c:pt>
                <c:pt idx="332">
                  <c:v>0.75779260105634261</c:v>
                </c:pt>
                <c:pt idx="333">
                  <c:v>0.76123392331342477</c:v>
                </c:pt>
                <c:pt idx="334">
                  <c:v>0.76468061286433009</c:v>
                </c:pt>
                <c:pt idx="335">
                  <c:v>0.76813266411407199</c:v>
                </c:pt>
                <c:pt idx="336">
                  <c:v>0.77159007152167425</c:v>
                </c:pt>
                <c:pt idx="337">
                  <c:v>0.77505282960007782</c:v>
                </c:pt>
                <c:pt idx="338">
                  <c:v>0.77852093291605395</c:v>
                </c:pt>
                <c:pt idx="339">
                  <c:v>0.78199437609012845</c:v>
                </c:pt>
                <c:pt idx="340">
                  <c:v>0.78547315379649596</c:v>
                </c:pt>
                <c:pt idx="341">
                  <c:v>0.78895726076295059</c:v>
                </c:pt>
                <c:pt idx="342">
                  <c:v>0.79244669177081162</c:v>
                </c:pt>
                <c:pt idx="343">
                  <c:v>0.79594144165486369</c:v>
                </c:pt>
                <c:pt idx="344">
                  <c:v>0.7994415053032855</c:v>
                </c:pt>
                <c:pt idx="345">
                  <c:v>0.80294687765760087</c:v>
                </c:pt>
                <c:pt idx="346">
                  <c:v>0.80645755371261318</c:v>
                </c:pt>
                <c:pt idx="347">
                  <c:v>0.80997352851636439</c:v>
                </c:pt>
                <c:pt idx="348">
                  <c:v>0.81349479717008311</c:v>
                </c:pt>
                <c:pt idx="349">
                  <c:v>0.81702135482814175</c:v>
                </c:pt>
                <c:pt idx="350">
                  <c:v>0.82055319669801685</c:v>
                </c:pt>
                <c:pt idx="351">
                  <c:v>0.82409031804025445</c:v>
                </c:pt>
                <c:pt idx="352">
                  <c:v>0.82763271416843487</c:v>
                </c:pt>
                <c:pt idx="353">
                  <c:v>0.8311803804491521</c:v>
                </c:pt>
                <c:pt idx="354">
                  <c:v>0.834733312301981</c:v>
                </c:pt>
                <c:pt idx="355">
                  <c:v>0.83829150519945972</c:v>
                </c:pt>
                <c:pt idx="356">
                  <c:v>0.84185495466707372</c:v>
                </c:pt>
                <c:pt idx="357">
                  <c:v>0.84542365628324334</c:v>
                </c:pt>
                <c:pt idx="358">
                  <c:v>0.84899760567930971</c:v>
                </c:pt>
                <c:pt idx="359">
                  <c:v>0.85257679853953294</c:v>
                </c:pt>
                <c:pt idx="360">
                  <c:v>0.8561612306010884</c:v>
                </c:pt>
                <c:pt idx="361">
                  <c:v>0.85975089765406887</c:v>
                </c:pt>
                <c:pt idx="362">
                  <c:v>0.86334579554148738</c:v>
                </c:pt>
                <c:pt idx="363">
                  <c:v>0.86694592015929095</c:v>
                </c:pt>
                <c:pt idx="364">
                  <c:v>0.87055126745636591</c:v>
                </c:pt>
                <c:pt idx="365">
                  <c:v>0.87416183343456078</c:v>
                </c:pt>
                <c:pt idx="366">
                  <c:v>0.87777761414869959</c:v>
                </c:pt>
                <c:pt idx="367">
                  <c:v>0.88139860570661299</c:v>
                </c:pt>
                <c:pt idx="368">
                  <c:v>0.88502480426915731</c:v>
                </c:pt>
                <c:pt idx="369">
                  <c:v>0.88865620605024909</c:v>
                </c:pt>
                <c:pt idx="370">
                  <c:v>0.89229280731690108</c:v>
                </c:pt>
                <c:pt idx="371">
                  <c:v>0.8959346043892541</c:v>
                </c:pt>
                <c:pt idx="372">
                  <c:v>0.8995815936406254</c:v>
                </c:pt>
                <c:pt idx="373">
                  <c:v>0.90323377149754802</c:v>
                </c:pt>
                <c:pt idx="374">
                  <c:v>0.90689113443982317</c:v>
                </c:pt>
                <c:pt idx="375">
                  <c:v>0.91055367900057194</c:v>
                </c:pt>
                <c:pt idx="376">
                  <c:v>0.9142214017662883</c:v>
                </c:pt>
                <c:pt idx="377">
                  <c:v>0.9178942993769037</c:v>
                </c:pt>
                <c:pt idx="378">
                  <c:v>0.92157236852584667</c:v>
                </c:pt>
                <c:pt idx="379">
                  <c:v>0.9252556059601077</c:v>
                </c:pt>
                <c:pt idx="380">
                  <c:v>0.92894400848031544</c:v>
                </c:pt>
                <c:pt idx="381">
                  <c:v>0.93263757294080685</c:v>
                </c:pt>
                <c:pt idx="382">
                  <c:v>0.93633629624970405</c:v>
                </c:pt>
                <c:pt idx="383">
                  <c:v>0.94004017536899986</c:v>
                </c:pt>
                <c:pt idx="384">
                  <c:v>0.94374920731463741</c:v>
                </c:pt>
                <c:pt idx="385">
                  <c:v>0.94746338915660389</c:v>
                </c:pt>
                <c:pt idx="386">
                  <c:v>0.95118271801901666</c:v>
                </c:pt>
                <c:pt idx="387">
                  <c:v>0.95490719108022581</c:v>
                </c:pt>
                <c:pt idx="388">
                  <c:v>0.95863680557291076</c:v>
                </c:pt>
                <c:pt idx="389">
                  <c:v>0.96237155878418057</c:v>
                </c:pt>
                <c:pt idx="390">
                  <c:v>0.96611144805568538</c:v>
                </c:pt>
                <c:pt idx="391">
                  <c:v>0.9698564707837255</c:v>
                </c:pt>
                <c:pt idx="392">
                  <c:v>0.97360662441936496</c:v>
                </c:pt>
                <c:pt idx="393">
                  <c:v>0.97736190646854915</c:v>
                </c:pt>
                <c:pt idx="394">
                  <c:v>0.98112231449222753</c:v>
                </c:pt>
                <c:pt idx="395">
                  <c:v>0.98488784610647939</c:v>
                </c:pt>
                <c:pt idx="396">
                  <c:v>0.98865849898264213</c:v>
                </c:pt>
                <c:pt idx="397">
                  <c:v>0.99243427084744218</c:v>
                </c:pt>
                <c:pt idx="398">
                  <c:v>0.9962151594831391</c:v>
                </c:pt>
                <c:pt idx="399">
                  <c:v>1.0000011627276537</c:v>
                </c:pt>
                <c:pt idx="400">
                  <c:v>1.003792278474724</c:v>
                </c:pt>
                <c:pt idx="401">
                  <c:v>1.0075885046740463</c:v>
                </c:pt>
                <c:pt idx="402">
                  <c:v>1.0113898393314316</c:v>
                </c:pt>
                <c:pt idx="403">
                  <c:v>1.0151962805089554</c:v>
                </c:pt>
                <c:pt idx="404">
                  <c:v>1.0190078263251208</c:v>
                </c:pt>
                <c:pt idx="405">
                  <c:v>1.0228244749550246</c:v>
                </c:pt>
                <c:pt idx="406">
                  <c:v>1.0266462246305172</c:v>
                </c:pt>
                <c:pt idx="407">
                  <c:v>1.03047307364038</c:v>
                </c:pt>
                <c:pt idx="408">
                  <c:v>1.0343050203304975</c:v>
                </c:pt>
                <c:pt idx="409">
                  <c:v>1.0381420631040377</c:v>
                </c:pt>
                <c:pt idx="410">
                  <c:v>1.0419842004216313</c:v>
                </c:pt>
                <c:pt idx="411">
                  <c:v>1.0458314308015635</c:v>
                </c:pt>
                <c:pt idx="412">
                  <c:v>1.0496837528199614</c:v>
                </c:pt>
                <c:pt idx="413">
                  <c:v>1.0535411651109896</c:v>
                </c:pt>
                <c:pt idx="414">
                  <c:v>1.0574036663670494</c:v>
                </c:pt>
                <c:pt idx="415">
                  <c:v>1.0612712553389816</c:v>
                </c:pt>
                <c:pt idx="416">
                  <c:v>1.0651439308362705</c:v>
                </c:pt>
                <c:pt idx="417">
                  <c:v>1.0690216917272599</c:v>
                </c:pt>
                <c:pt idx="418">
                  <c:v>1.0729045369393646</c:v>
                </c:pt>
                <c:pt idx="419">
                  <c:v>1.0767924654592906</c:v>
                </c:pt>
                <c:pt idx="420">
                  <c:v>1.080685476333257</c:v>
                </c:pt>
                <c:pt idx="421">
                  <c:v>1.0845835686672269</c:v>
                </c:pt>
                <c:pt idx="422">
                  <c:v>1.0884867416271333</c:v>
                </c:pt>
                <c:pt idx="423">
                  <c:v>1.0923949944391218</c:v>
                </c:pt>
                <c:pt idx="424">
                  <c:v>1.096308326389787</c:v>
                </c:pt>
                <c:pt idx="425">
                  <c:v>1.1002267368264145</c:v>
                </c:pt>
                <c:pt idx="426">
                  <c:v>1.1041502251572377</c:v>
                </c:pt>
                <c:pt idx="427">
                  <c:v>1.1080787908516787</c:v>
                </c:pt>
                <c:pt idx="428">
                  <c:v>1.1120124334406203</c:v>
                </c:pt>
                <c:pt idx="429">
                  <c:v>1.1159511525166543</c:v>
                </c:pt>
                <c:pt idx="430">
                  <c:v>1.1198949477343547</c:v>
                </c:pt>
                <c:pt idx="431">
                  <c:v>1.1238438188105497</c:v>
                </c:pt>
                <c:pt idx="432">
                  <c:v>1.1277977655245923</c:v>
                </c:pt>
                <c:pt idx="433">
                  <c:v>1.1317567877186412</c:v>
                </c:pt>
                <c:pt idx="434">
                  <c:v>1.1357208852979481</c:v>
                </c:pt>
                <c:pt idx="435">
                  <c:v>1.1396900582311418</c:v>
                </c:pt>
                <c:pt idx="436">
                  <c:v>1.1436643065505256</c:v>
                </c:pt>
                <c:pt idx="437">
                  <c:v>1.1476436303523736</c:v>
                </c:pt>
                <c:pt idx="438">
                  <c:v>1.1516280297972314</c:v>
                </c:pt>
                <c:pt idx="439">
                  <c:v>1.1556175051102293</c:v>
                </c:pt>
                <c:pt idx="440">
                  <c:v>1.1596120565813881</c:v>
                </c:pt>
                <c:pt idx="441">
                  <c:v>1.1636116845659372</c:v>
                </c:pt>
                <c:pt idx="442">
                  <c:v>1.167616389484641</c:v>
                </c:pt>
                <c:pt idx="443">
                  <c:v>1.1716261718241201</c:v>
                </c:pt>
                <c:pt idx="444">
                  <c:v>1.1756410321371875</c:v>
                </c:pt>
                <c:pt idx="445">
                  <c:v>1.179660971043182</c:v>
                </c:pt>
                <c:pt idx="446">
                  <c:v>1.18368598922831</c:v>
                </c:pt>
                <c:pt idx="447">
                  <c:v>1.1877160874459893</c:v>
                </c:pt>
                <c:pt idx="448">
                  <c:v>1.1917512665172094</c:v>
                </c:pt>
                <c:pt idx="449">
                  <c:v>1.1957915273308777</c:v>
                </c:pt>
                <c:pt idx="450">
                  <c:v>1.19983687084419</c:v>
                </c:pt>
                <c:pt idx="451">
                  <c:v>1.2038872980829902</c:v>
                </c:pt>
                <c:pt idx="452">
                  <c:v>1.2079428101421483</c:v>
                </c:pt>
                <c:pt idx="453">
                  <c:v>1.212003408185935</c:v>
                </c:pt>
                <c:pt idx="454">
                  <c:v>1.2160690934484044</c:v>
                </c:pt>
                <c:pt idx="455">
                  <c:v>1.2201398672337824</c:v>
                </c:pt>
                <c:pt idx="456">
                  <c:v>1.2242157309168649</c:v>
                </c:pt>
                <c:pt idx="457">
                  <c:v>1.2282966859434101</c:v>
                </c:pt>
                <c:pt idx="458">
                  <c:v>1.2323827338305435</c:v>
                </c:pt>
                <c:pt idx="459">
                  <c:v>1.2364738761671759</c:v>
                </c:pt>
                <c:pt idx="460">
                  <c:v>1.240570114614411</c:v>
                </c:pt>
                <c:pt idx="461">
                  <c:v>1.2446714509059722</c:v>
                </c:pt>
                <c:pt idx="462">
                  <c:v>1.2487778868486248</c:v>
                </c:pt>
                <c:pt idx="463">
                  <c:v>1.2528894243226154</c:v>
                </c:pt>
                <c:pt idx="464">
                  <c:v>1.2570060652821071</c:v>
                </c:pt>
                <c:pt idx="465">
                  <c:v>1.2611278117556237</c:v>
                </c:pt>
                <c:pt idx="466">
                  <c:v>1.2652546658465007</c:v>
                </c:pt>
                <c:pt idx="467">
                  <c:v>1.2693866297333454</c:v>
                </c:pt>
                <c:pt idx="468">
                  <c:v>1.2735237056704956</c:v>
                </c:pt>
                <c:pt idx="469">
                  <c:v>1.2776658959884917</c:v>
                </c:pt>
                <c:pt idx="470">
                  <c:v>1.2818132030945517</c:v>
                </c:pt>
                <c:pt idx="471">
                  <c:v>1.2859656294730486</c:v>
                </c:pt>
                <c:pt idx="472">
                  <c:v>1.290123177686002</c:v>
                </c:pt>
                <c:pt idx="473">
                  <c:v>1.2942858503735755</c:v>
                </c:pt>
                <c:pt idx="474">
                  <c:v>1.298453650254568</c:v>
                </c:pt>
                <c:pt idx="475">
                  <c:v>1.3026265801269286</c:v>
                </c:pt>
                <c:pt idx="476">
                  <c:v>1.3068046428682687</c:v>
                </c:pt>
                <c:pt idx="477">
                  <c:v>1.3109878414363818</c:v>
                </c:pt>
                <c:pt idx="478">
                  <c:v>1.3151761788697662</c:v>
                </c:pt>
                <c:pt idx="479">
                  <c:v>1.3193696582881684</c:v>
                </c:pt>
                <c:pt idx="480">
                  <c:v>1.323568282893117</c:v>
                </c:pt>
                <c:pt idx="481">
                  <c:v>1.327772055968468</c:v>
                </c:pt>
                <c:pt idx="482">
                  <c:v>1.3319809808809715</c:v>
                </c:pt>
                <c:pt idx="483">
                  <c:v>1.3361950610808155</c:v>
                </c:pt>
                <c:pt idx="484">
                  <c:v>1.3404143001022122</c:v>
                </c:pt>
                <c:pt idx="485">
                  <c:v>1.3446387015639634</c:v>
                </c:pt>
                <c:pt idx="486">
                  <c:v>1.3488682691700447</c:v>
                </c:pt>
                <c:pt idx="487">
                  <c:v>1.3531030067102072</c:v>
                </c:pt>
                <c:pt idx="488">
                  <c:v>1.357342918060557</c:v>
                </c:pt>
                <c:pt idx="489">
                  <c:v>1.3615880071841782</c:v>
                </c:pt>
                <c:pt idx="490">
                  <c:v>1.3658382781317364</c:v>
                </c:pt>
                <c:pt idx="491">
                  <c:v>1.3700937350421054</c:v>
                </c:pt>
                <c:pt idx="492">
                  <c:v>1.374354382142992</c:v>
                </c:pt>
                <c:pt idx="493">
                  <c:v>1.378620223751577</c:v>
                </c:pt>
                <c:pt idx="494">
                  <c:v>1.3828912642751585</c:v>
                </c:pt>
                <c:pt idx="495">
                  <c:v>1.3871675082117987</c:v>
                </c:pt>
                <c:pt idx="496">
                  <c:v>1.3914489601510003</c:v>
                </c:pt>
                <c:pt idx="497">
                  <c:v>1.3957356247743573</c:v>
                </c:pt>
                <c:pt idx="498">
                  <c:v>1.4000275068562487</c:v>
                </c:pt>
                <c:pt idx="499">
                  <c:v>1.404324611264514</c:v>
                </c:pt>
                <c:pt idx="500">
                  <c:v>1.4086269429611558</c:v>
                </c:pt>
                <c:pt idx="501">
                  <c:v>1.4129345070030346</c:v>
                </c:pt>
                <c:pt idx="502">
                  <c:v>1.4172473085425898</c:v>
                </c:pt>
                <c:pt idx="503">
                  <c:v>1.4215653528285537</c:v>
                </c:pt>
                <c:pt idx="504">
                  <c:v>1.4258886452066886</c:v>
                </c:pt>
                <c:pt idx="505">
                  <c:v>1.4302171911205173</c:v>
                </c:pt>
                <c:pt idx="506">
                  <c:v>1.4345509961120788</c:v>
                </c:pt>
                <c:pt idx="507">
                  <c:v>1.4388900658226829</c:v>
                </c:pt>
                <c:pt idx="508">
                  <c:v>1.4432344059936721</c:v>
                </c:pt>
                <c:pt idx="509">
                  <c:v>1.4475840224672123</c:v>
                </c:pt>
                <c:pt idx="510">
                  <c:v>1.4519389211870601</c:v>
                </c:pt>
                <c:pt idx="511">
                  <c:v>1.4562991081993732</c:v>
                </c:pt>
                <c:pt idx="512">
                  <c:v>1.4606645896535069</c:v>
                </c:pt>
                <c:pt idx="513">
                  <c:v>1.4650353718028368</c:v>
                </c:pt>
                <c:pt idx="514">
                  <c:v>1.46941146100558</c:v>
                </c:pt>
                <c:pt idx="515">
                  <c:v>1.4737928637256323</c:v>
                </c:pt>
                <c:pt idx="516">
                  <c:v>1.4781795865334102</c:v>
                </c:pt>
                <c:pt idx="517">
                  <c:v>1.4825716361067154</c:v>
                </c:pt>
                <c:pt idx="518">
                  <c:v>1.4869690192315972</c:v>
                </c:pt>
                <c:pt idx="519">
                  <c:v>1.4913717428032334</c:v>
                </c:pt>
                <c:pt idx="520">
                  <c:v>1.4957798138268092</c:v>
                </c:pt>
                <c:pt idx="521">
                  <c:v>1.5001932394184341</c:v>
                </c:pt>
                <c:pt idx="522">
                  <c:v>1.5046120268060379</c:v>
                </c:pt>
                <c:pt idx="523">
                  <c:v>1.5090361833303021</c:v>
                </c:pt>
                <c:pt idx="524">
                  <c:v>1.5134657164455854</c:v>
                </c:pt>
                <c:pt idx="525">
                  <c:v>1.5179006337208785</c:v>
                </c:pt>
                <c:pt idx="526">
                  <c:v>1.5223409428407533</c:v>
                </c:pt>
                <c:pt idx="527">
                  <c:v>1.5267866516063364</c:v>
                </c:pt>
                <c:pt idx="528">
                  <c:v>1.5312377679362841</c:v>
                </c:pt>
                <c:pt idx="529">
                  <c:v>1.5356942998677854</c:v>
                </c:pt>
                <c:pt idx="530">
                  <c:v>1.5401562555575545</c:v>
                </c:pt>
                <c:pt idx="531">
                  <c:v>1.5446236432828597</c:v>
                </c:pt>
                <c:pt idx="532">
                  <c:v>1.5490964714425484</c:v>
                </c:pt>
                <c:pt idx="533">
                  <c:v>1.5535747485580893</c:v>
                </c:pt>
                <c:pt idx="534">
                  <c:v>1.558058483274632</c:v>
                </c:pt>
                <c:pt idx="535">
                  <c:v>1.5625476843620743</c:v>
                </c:pt>
                <c:pt idx="536">
                  <c:v>1.5670423607161428</c:v>
                </c:pt>
                <c:pt idx="537">
                  <c:v>1.5715425213594989</c:v>
                </c:pt>
                <c:pt idx="538">
                  <c:v>1.5760481754428324</c:v>
                </c:pt>
                <c:pt idx="539">
                  <c:v>1.580559332245997</c:v>
                </c:pt>
                <c:pt idx="540">
                  <c:v>1.5850760011791465</c:v>
                </c:pt>
                <c:pt idx="541">
                  <c:v>1.5895981917838848</c:v>
                </c:pt>
                <c:pt idx="542">
                  <c:v>1.5941259137344306</c:v>
                </c:pt>
                <c:pt idx="543">
                  <c:v>1.5986591768387977</c:v>
                </c:pt>
                <c:pt idx="544">
                  <c:v>1.6031979910399994</c:v>
                </c:pt>
                <c:pt idx="545">
                  <c:v>1.6077423664172483</c:v>
                </c:pt>
                <c:pt idx="546">
                  <c:v>1.6122923131871876</c:v>
                </c:pt>
                <c:pt idx="547">
                  <c:v>1.616847841705132</c:v>
                </c:pt>
                <c:pt idx="548">
                  <c:v>1.6214089624663237</c:v>
                </c:pt>
                <c:pt idx="549">
                  <c:v>1.6259756861072068</c:v>
                </c:pt>
                <c:pt idx="550">
                  <c:v>1.6305480234067096</c:v>
                </c:pt>
                <c:pt idx="551">
                  <c:v>1.6351259852875615</c:v>
                </c:pt>
                <c:pt idx="552">
                  <c:v>1.6397095828176047</c:v>
                </c:pt>
                <c:pt idx="553">
                  <c:v>1.6442988272111358</c:v>
                </c:pt>
                <c:pt idx="554">
                  <c:v>1.6488937298302599</c:v>
                </c:pt>
                <c:pt idx="555">
                  <c:v>1.6534943021862654</c:v>
                </c:pt>
                <c:pt idx="556">
                  <c:v>1.658100555941012</c:v>
                </c:pt>
                <c:pt idx="557">
                  <c:v>1.6627125029083363</c:v>
                </c:pt>
                <c:pt idx="558">
                  <c:v>1.6673301550554838</c:v>
                </c:pt>
                <c:pt idx="559">
                  <c:v>1.6719535245045423</c:v>
                </c:pt>
                <c:pt idx="560">
                  <c:v>1.6765826235339147</c:v>
                </c:pt>
                <c:pt idx="561">
                  <c:v>1.6812174645797882</c:v>
                </c:pt>
                <c:pt idx="562">
                  <c:v>1.6858580602376472</c:v>
                </c:pt>
                <c:pt idx="563">
                  <c:v>1.6905044232637785</c:v>
                </c:pt>
                <c:pt idx="564">
                  <c:v>1.6951565665768216</c:v>
                </c:pt>
                <c:pt idx="565">
                  <c:v>1.6998145032593177</c:v>
                </c:pt>
                <c:pt idx="566">
                  <c:v>1.7044782465592885</c:v>
                </c:pt>
                <c:pt idx="567">
                  <c:v>1.7091478098918433</c:v>
                </c:pt>
                <c:pt idx="568">
                  <c:v>1.7138232068407899</c:v>
                </c:pt>
                <c:pt idx="569">
                  <c:v>1.7185044511602723</c:v>
                </c:pt>
                <c:pt idx="570">
                  <c:v>1.7231915567764422</c:v>
                </c:pt>
                <c:pt idx="571">
                  <c:v>1.7278845377891339</c:v>
                </c:pt>
                <c:pt idx="572">
                  <c:v>1.7325834084735667</c:v>
                </c:pt>
                <c:pt idx="573">
                  <c:v>1.7372881832820812</c:v>
                </c:pt>
                <c:pt idx="574">
                  <c:v>1.7419988768458758</c:v>
                </c:pt>
                <c:pt idx="575">
                  <c:v>1.7467155039767956</c:v>
                </c:pt>
                <c:pt idx="576">
                  <c:v>1.7514380796691078</c:v>
                </c:pt>
                <c:pt idx="577">
                  <c:v>1.756166619101335</c:v>
                </c:pt>
                <c:pt idx="578">
                  <c:v>1.7609011376380912</c:v>
                </c:pt>
                <c:pt idx="579">
                  <c:v>1.7656416508319539</c:v>
                </c:pt>
                <c:pt idx="580">
                  <c:v>1.7703881744253442</c:v>
                </c:pt>
                <c:pt idx="581">
                  <c:v>1.7751407243524557</c:v>
                </c:pt>
                <c:pt idx="582">
                  <c:v>1.7798993167411901</c:v>
                </c:pt>
                <c:pt idx="583">
                  <c:v>1.7846639679151226</c:v>
                </c:pt>
                <c:pt idx="584">
                  <c:v>1.7894346943954971</c:v>
                </c:pt>
                <c:pt idx="585">
                  <c:v>1.7942115129032463</c:v>
                </c:pt>
                <c:pt idx="586">
                  <c:v>1.7989944403610409</c:v>
                </c:pt>
                <c:pt idx="587">
                  <c:v>1.8037834938953545</c:v>
                </c:pt>
                <c:pt idx="588">
                  <c:v>1.8085786908385708</c:v>
                </c:pt>
                <c:pt idx="589">
                  <c:v>1.813380048731116</c:v>
                </c:pt>
                <c:pt idx="590">
                  <c:v>1.8181875853236105</c:v>
                </c:pt>
                <c:pt idx="591">
                  <c:v>1.8230013185790601</c:v>
                </c:pt>
                <c:pt idx="592">
                  <c:v>1.8278212666750695</c:v>
                </c:pt>
                <c:pt idx="593">
                  <c:v>1.8326474480060899</c:v>
                </c:pt>
                <c:pt idx="594">
                  <c:v>1.8374798811856974</c:v>
                </c:pt>
                <c:pt idx="595">
                  <c:v>1.8423185850488912</c:v>
                </c:pt>
                <c:pt idx="596">
                  <c:v>1.8471635786544485</c:v>
                </c:pt>
                <c:pt idx="597">
                  <c:v>1.8520148812872737</c:v>
                </c:pt>
                <c:pt idx="598">
                  <c:v>1.8568725124608207</c:v>
                </c:pt>
                <c:pt idx="599">
                  <c:v>1.8617364919195161</c:v>
                </c:pt>
                <c:pt idx="600">
                  <c:v>1.866606839641229</c:v>
                </c:pt>
                <c:pt idx="601">
                  <c:v>1.8714835758397774</c:v>
                </c:pt>
                <c:pt idx="602">
                  <c:v>1.8763667209674586</c:v>
                </c:pt>
                <c:pt idx="603">
                  <c:v>1.8812562957176295</c:v>
                </c:pt>
                <c:pt idx="604">
                  <c:v>1.8861523210273006</c:v>
                </c:pt>
                <c:pt idx="605">
                  <c:v>1.8910548180797919</c:v>
                </c:pt>
                <c:pt idx="606">
                  <c:v>1.8959638083074009</c:v>
                </c:pt>
                <c:pt idx="607">
                  <c:v>1.9008793133941255</c:v>
                </c:pt>
                <c:pt idx="608">
                  <c:v>1.9058013552784148</c:v>
                </c:pt>
                <c:pt idx="609">
                  <c:v>1.9107299561559661</c:v>
                </c:pt>
                <c:pt idx="610">
                  <c:v>1.9156651384825472</c:v>
                </c:pt>
                <c:pt idx="611">
                  <c:v>1.920606924976876</c:v>
                </c:pt>
                <c:pt idx="612">
                  <c:v>1.9255553386235242</c:v>
                </c:pt>
                <c:pt idx="613">
                  <c:v>1.9305104026758786</c:v>
                </c:pt>
                <c:pt idx="614">
                  <c:v>1.9354721406591233</c:v>
                </c:pt>
                <c:pt idx="615">
                  <c:v>1.9404405763732802</c:v>
                </c:pt>
                <c:pt idx="616">
                  <c:v>1.9454157338962883</c:v>
                </c:pt>
                <c:pt idx="617">
                  <c:v>1.9503976375871255</c:v>
                </c:pt>
                <c:pt idx="618">
                  <c:v>1.9553863120889698</c:v>
                </c:pt>
                <c:pt idx="619">
                  <c:v>1.9603817823324194</c:v>
                </c:pt>
                <c:pt idx="620">
                  <c:v>1.9653840735387402</c:v>
                </c:pt>
                <c:pt idx="621">
                  <c:v>1.9703932112231737</c:v>
                </c:pt>
                <c:pt idx="622">
                  <c:v>1.9754092211982921</c:v>
                </c:pt>
                <c:pt idx="623">
                  <c:v>1.9804321295773863</c:v>
                </c:pt>
                <c:pt idx="624">
                  <c:v>1.9854619627779238</c:v>
                </c:pt>
                <c:pt idx="625">
                  <c:v>1.9904987475250417</c:v>
                </c:pt>
                <c:pt idx="626">
                  <c:v>1.9955425108550926</c:v>
                </c:pt>
                <c:pt idx="627">
                  <c:v>2.000593280119249</c:v>
                </c:pt>
                <c:pt idx="628">
                  <c:v>2.0056510829871499</c:v>
                </c:pt>
                <c:pt idx="629">
                  <c:v>2.0107159474506133</c:v>
                </c:pt>
                <c:pt idx="630">
                  <c:v>2.015787901827379</c:v>
                </c:pt>
                <c:pt idx="631">
                  <c:v>2.0208669747649446</c:v>
                </c:pt>
                <c:pt idx="632">
                  <c:v>2.0259531952444165</c:v>
                </c:pt>
                <c:pt idx="633">
                  <c:v>2.0310465925844459</c:v>
                </c:pt>
                <c:pt idx="634">
                  <c:v>2.0361471964452074</c:v>
                </c:pt>
                <c:pt idx="635">
                  <c:v>2.04125503683245</c:v>
                </c:pt>
                <c:pt idx="636">
                  <c:v>2.0463701441015933</c:v>
                </c:pt>
                <c:pt idx="637">
                  <c:v>2.0514925489618929</c:v>
                </c:pt>
                <c:pt idx="638">
                  <c:v>2.0566222824806659</c:v>
                </c:pt>
                <c:pt idx="639">
                  <c:v>2.061759376087585</c:v>
                </c:pt>
                <c:pt idx="640">
                  <c:v>2.0669038615790254</c:v>
                </c:pt>
                <c:pt idx="641">
                  <c:v>2.0720557711224856</c:v>
                </c:pt>
                <c:pt idx="642">
                  <c:v>2.0772151372610685</c:v>
                </c:pt>
                <c:pt idx="643">
                  <c:v>2.0823819929180405</c:v>
                </c:pt>
                <c:pt idx="644">
                  <c:v>2.0875563714014453</c:v>
                </c:pt>
                <c:pt idx="645">
                  <c:v>2.0927383064088043</c:v>
                </c:pt>
                <c:pt idx="646">
                  <c:v>2.0979278320318637</c:v>
                </c:pt>
                <c:pt idx="647">
                  <c:v>2.1031249827614462</c:v>
                </c:pt>
                <c:pt idx="648">
                  <c:v>2.1083297934923451</c:v>
                </c:pt>
                <c:pt idx="649">
                  <c:v>2.1135422995283211</c:v>
                </c:pt>
                <c:pt idx="650">
                  <c:v>2.1187625365871483</c:v>
                </c:pt>
                <c:pt idx="651">
                  <c:v>2.1239905408057651</c:v>
                </c:pt>
                <c:pt idx="652">
                  <c:v>2.1292263487454797</c:v>
                </c:pt>
                <c:pt idx="653">
                  <c:v>2.1344699973972774</c:v>
                </c:pt>
                <c:pt idx="654">
                  <c:v>2.1397215241871952</c:v>
                </c:pt>
                <c:pt idx="655">
                  <c:v>2.1449809669817861</c:v>
                </c:pt>
                <c:pt idx="656">
                  <c:v>2.1502483640936685</c:v>
                </c:pt>
                <c:pt idx="657">
                  <c:v>2.1555237542871639</c:v>
                </c:pt>
                <c:pt idx="658">
                  <c:v>2.1608071767840116</c:v>
                </c:pt>
                <c:pt idx="659">
                  <c:v>2.1660986712691956</c:v>
                </c:pt>
                <c:pt idx="660">
                  <c:v>2.1713982778968406</c:v>
                </c:pt>
                <c:pt idx="661">
                  <c:v>2.1767060372962121</c:v>
                </c:pt>
                <c:pt idx="662">
                  <c:v>2.1820219905778102</c:v>
                </c:pt>
                <c:pt idx="663">
                  <c:v>2.1873461793395692</c:v>
                </c:pt>
                <c:pt idx="664">
                  <c:v>2.1926786456731251</c:v>
                </c:pt>
                <c:pt idx="665">
                  <c:v>2.1980194321702311</c:v>
                </c:pt>
                <c:pt idx="666">
                  <c:v>2.203368581929229</c:v>
                </c:pt>
                <c:pt idx="667">
                  <c:v>2.2087261385616586</c:v>
                </c:pt>
                <c:pt idx="668">
                  <c:v>2.2140921461989516</c:v>
                </c:pt>
                <c:pt idx="669">
                  <c:v>2.2194666494992492</c:v>
                </c:pt>
                <c:pt idx="670">
                  <c:v>2.2248496936543196</c:v>
                </c:pt>
                <c:pt idx="671">
                  <c:v>2.2302413243965926</c:v>
                </c:pt>
                <c:pt idx="672">
                  <c:v>2.2356415880063065</c:v>
                </c:pt>
                <c:pt idx="673">
                  <c:v>2.2410505313187761</c:v>
                </c:pt>
                <c:pt idx="674">
                  <c:v>2.2464682017317799</c:v>
                </c:pt>
                <c:pt idx="675">
                  <c:v>2.2518946472130552</c:v>
                </c:pt>
                <c:pt idx="676">
                  <c:v>2.2573299163079379</c:v>
                </c:pt>
                <c:pt idx="677">
                  <c:v>2.262774058147115</c:v>
                </c:pt>
                <c:pt idx="678">
                  <c:v>2.268227122454507</c:v>
                </c:pt>
                <c:pt idx="679">
                  <c:v>2.2736891595552842</c:v>
                </c:pt>
                <c:pt idx="680">
                  <c:v>2.2791602203840231</c:v>
                </c:pt>
                <c:pt idx="681">
                  <c:v>2.2846403564929791</c:v>
                </c:pt>
                <c:pt idx="682">
                  <c:v>2.2901296200605192</c:v>
                </c:pt>
                <c:pt idx="683">
                  <c:v>2.2956280638996853</c:v>
                </c:pt>
                <c:pt idx="684">
                  <c:v>2.3011357414669122</c:v>
                </c:pt>
                <c:pt idx="685">
                  <c:v>2.3066527068708789</c:v>
                </c:pt>
                <c:pt idx="686">
                  <c:v>2.3121790148815182</c:v>
                </c:pt>
                <c:pt idx="687">
                  <c:v>2.3177147209391848</c:v>
                </c:pt>
                <c:pt idx="688">
                  <c:v>2.3232598811639651</c:v>
                </c:pt>
                <c:pt idx="689">
                  <c:v>2.3288145523651727</c:v>
                </c:pt>
                <c:pt idx="690">
                  <c:v>2.3343787920509702</c:v>
                </c:pt>
                <c:pt idx="691">
                  <c:v>2.3399526584381896</c:v>
                </c:pt>
                <c:pt idx="692">
                  <c:v>2.3455362104623134</c:v>
                </c:pt>
                <c:pt idx="693">
                  <c:v>2.351129507787618</c:v>
                </c:pt>
                <c:pt idx="694">
                  <c:v>2.3567326108175011</c:v>
                </c:pt>
                <c:pt idx="695">
                  <c:v>2.362345580705</c:v>
                </c:pt>
                <c:pt idx="696">
                  <c:v>2.3679684793634754</c:v>
                </c:pt>
                <c:pt idx="697">
                  <c:v>2.3736013694774951</c:v>
                </c:pt>
                <c:pt idx="698">
                  <c:v>2.3792443145139059</c:v>
                </c:pt>
                <c:pt idx="699">
                  <c:v>2.3848973787331031</c:v>
                </c:pt>
                <c:pt idx="700">
                  <c:v>2.3905606272004962</c:v>
                </c:pt>
                <c:pt idx="701">
                  <c:v>2.3962341257981881</c:v>
                </c:pt>
                <c:pt idx="702">
                  <c:v>2.4019179412368441</c:v>
                </c:pt>
                <c:pt idx="703">
                  <c:v>2.4076121410677986</c:v>
                </c:pt>
                <c:pt idx="704">
                  <c:v>2.4133167936953597</c:v>
                </c:pt>
                <c:pt idx="705">
                  <c:v>2.4190319683893469</c:v>
                </c:pt>
                <c:pt idx="706">
                  <c:v>2.4247577352978391</c:v>
                </c:pt>
                <c:pt idx="707">
                  <c:v>2.4304941654601859</c:v>
                </c:pt>
                <c:pt idx="708">
                  <c:v>2.43624133082022</c:v>
                </c:pt>
                <c:pt idx="709">
                  <c:v>2.4419993042397352</c:v>
                </c:pt>
                <c:pt idx="710">
                  <c:v>2.4477681595122021</c:v>
                </c:pt>
                <c:pt idx="711">
                  <c:v>2.4535479713767381</c:v>
                </c:pt>
                <c:pt idx="712">
                  <c:v>2.4593388155323352</c:v>
                </c:pt>
                <c:pt idx="713">
                  <c:v>2.4651407686523497</c:v>
                </c:pt>
                <c:pt idx="714">
                  <c:v>2.4709539083992635</c:v>
                </c:pt>
                <c:pt idx="715">
                  <c:v>2.4767783134397168</c:v>
                </c:pt>
                <c:pt idx="716">
                  <c:v>2.4826140634598337</c:v>
                </c:pt>
                <c:pt idx="717">
                  <c:v>2.4884612391808192</c:v>
                </c:pt>
                <c:pt idx="718">
                  <c:v>2.4943199223748596</c:v>
                </c:pt>
                <c:pt idx="719">
                  <c:v>2.5001901958813195</c:v>
                </c:pt>
                <c:pt idx="720">
                  <c:v>2.5060721436232569</c:v>
                </c:pt>
                <c:pt idx="721">
                  <c:v>2.5119658506242319</c:v>
                </c:pt>
                <c:pt idx="722">
                  <c:v>2.5178714030254632</c:v>
                </c:pt>
                <c:pt idx="723">
                  <c:v>2.5237888881032791</c:v>
                </c:pt>
                <c:pt idx="724">
                  <c:v>2.5297183942869448</c:v>
                </c:pt>
                <c:pt idx="725">
                  <c:v>2.5356600111768022</c:v>
                </c:pt>
                <c:pt idx="726">
                  <c:v>2.5416138295627739</c:v>
                </c:pt>
                <c:pt idx="727">
                  <c:v>2.547579941443225</c:v>
                </c:pt>
                <c:pt idx="728">
                  <c:v>2.5535584400441964</c:v>
                </c:pt>
                <c:pt idx="729">
                  <c:v>2.5595494198390045</c:v>
                </c:pt>
                <c:pt idx="730">
                  <c:v>2.5655529765682408</c:v>
                </c:pt>
                <c:pt idx="731">
                  <c:v>2.5715692072601568</c:v>
                </c:pt>
                <c:pt idx="732">
                  <c:v>2.5775982102514492</c:v>
                </c:pt>
                <c:pt idx="733">
                  <c:v>2.5836400852084691</c:v>
                </c:pt>
                <c:pt idx="734">
                  <c:v>2.5896949331488455</c:v>
                </c:pt>
                <c:pt idx="735">
                  <c:v>2.5957628564635424</c:v>
                </c:pt>
                <c:pt idx="736">
                  <c:v>2.6018439589393627</c:v>
                </c:pt>
                <c:pt idx="737">
                  <c:v>2.6079383457819074</c:v>
                </c:pt>
                <c:pt idx="738">
                  <c:v>2.6140461236389836</c:v>
                </c:pt>
                <c:pt idx="739">
                  <c:v>2.6201674006245188</c:v>
                </c:pt>
                <c:pt idx="740">
                  <c:v>2.6263022863429319</c:v>
                </c:pt>
                <c:pt idx="741">
                  <c:v>2.6324508919140128</c:v>
                </c:pt>
                <c:pt idx="742">
                  <c:v>2.6386133299983299</c:v>
                </c:pt>
                <c:pt idx="743">
                  <c:v>2.6447897148231343</c:v>
                </c:pt>
                <c:pt idx="744">
                  <c:v>2.6509801622088212</c:v>
                </c:pt>
                <c:pt idx="745">
                  <c:v>2.6571847895959309</c:v>
                </c:pt>
                <c:pt idx="746">
                  <c:v>2.663403716072712</c:v>
                </c:pt>
                <c:pt idx="747">
                  <c:v>2.6696370624032788</c:v>
                </c:pt>
                <c:pt idx="748">
                  <c:v>2.6758849510563314</c:v>
                </c:pt>
                <c:pt idx="749">
                  <c:v>2.6821475062345104</c:v>
                </c:pt>
                <c:pt idx="750">
                  <c:v>2.6884248539043507</c:v>
                </c:pt>
                <c:pt idx="751">
                  <c:v>2.6947171218268959</c:v>
                </c:pt>
                <c:pt idx="752">
                  <c:v>2.7010244395889411</c:v>
                </c:pt>
                <c:pt idx="753">
                  <c:v>2.7073469386349691</c:v>
                </c:pt>
                <c:pt idx="754">
                  <c:v>2.7136847522997556</c:v>
                </c:pt>
                <c:pt idx="755">
                  <c:v>2.720038015841685</c:v>
                </c:pt>
                <c:pt idx="756">
                  <c:v>2.7264068664768022</c:v>
                </c:pt>
                <c:pt idx="757">
                  <c:v>2.7327914434135807</c:v>
                </c:pt>
                <c:pt idx="758">
                  <c:v>2.7391918878884778</c:v>
                </c:pt>
                <c:pt idx="759">
                  <c:v>2.745608343202246</c:v>
                </c:pt>
                <c:pt idx="760">
                  <c:v>2.7520409547570686</c:v>
                </c:pt>
                <c:pt idx="761">
                  <c:v>2.7584898700945013</c:v>
                </c:pt>
                <c:pt idx="762">
                  <c:v>2.7649552389342609</c:v>
                </c:pt>
                <c:pt idx="763">
                  <c:v>2.7714372132138849</c:v>
                </c:pt>
                <c:pt idx="764">
                  <c:v>2.7779359471292784</c:v>
                </c:pt>
                <c:pt idx="765">
                  <c:v>2.7844515971761674</c:v>
                </c:pt>
                <c:pt idx="766">
                  <c:v>2.7909843221925006</c:v>
                </c:pt>
                <c:pt idx="767">
                  <c:v>2.7975342834017982</c:v>
                </c:pt>
                <c:pt idx="768">
                  <c:v>2.8041016444575138</c:v>
                </c:pt>
                <c:pt idx="769">
                  <c:v>2.8106865714883837</c:v>
                </c:pt>
                <c:pt idx="770">
                  <c:v>2.8172892331448387</c:v>
                </c:pt>
                <c:pt idx="771">
                  <c:v>2.823909800646478</c:v>
                </c:pt>
                <c:pt idx="772">
                  <c:v>2.8305484478306457</c:v>
                </c:pt>
                <c:pt idx="773">
                  <c:v>2.8372053512021491</c:v>
                </c:pt>
                <c:pt idx="774">
                  <c:v>2.8438806899841231</c:v>
                </c:pt>
                <c:pt idx="775">
                  <c:v>2.8505746461701018</c:v>
                </c:pt>
                <c:pt idx="776">
                  <c:v>2.8572874045773129</c:v>
                </c:pt>
                <c:pt idx="777">
                  <c:v>2.8640191529012373</c:v>
                </c:pt>
                <c:pt idx="778">
                  <c:v>2.8707700817714774</c:v>
                </c:pt>
                <c:pt idx="779">
                  <c:v>2.8775403848089374</c:v>
                </c:pt>
                <c:pt idx="780">
                  <c:v>2.8843302586844062</c:v>
                </c:pt>
                <c:pt idx="781">
                  <c:v>2.8911399031785283</c:v>
                </c:pt>
                <c:pt idx="782">
                  <c:v>2.8979695212432497</c:v>
                </c:pt>
                <c:pt idx="783">
                  <c:v>2.9048193190647469</c:v>
                </c:pt>
                <c:pt idx="784">
                  <c:v>2.911689506127892</c:v>
                </c:pt>
                <c:pt idx="785">
                  <c:v>2.9185802952823177</c:v>
                </c:pt>
                <c:pt idx="786">
                  <c:v>2.9254919028101001</c:v>
                </c:pt>
                <c:pt idx="787">
                  <c:v>2.9324245484951188</c:v>
                </c:pt>
                <c:pt idx="788">
                  <c:v>2.9393784556941616</c:v>
                </c:pt>
                <c:pt idx="789">
                  <c:v>2.9463538514097833</c:v>
                </c:pt>
                <c:pt idx="790">
                  <c:v>2.9533509663650244</c:v>
                </c:pt>
                <c:pt idx="791">
                  <c:v>2.9603700350799884</c:v>
                </c:pt>
                <c:pt idx="792">
                  <c:v>2.9674112959503995</c:v>
                </c:pt>
                <c:pt idx="793">
                  <c:v>2.9744749913281257</c:v>
                </c:pt>
                <c:pt idx="794">
                  <c:v>2.9815613676037862</c:v>
                </c:pt>
                <c:pt idx="795">
                  <c:v>2.9886706752914947</c:v>
                </c:pt>
                <c:pt idx="796">
                  <c:v>2.9958031691157743</c:v>
                </c:pt>
                <c:pt idx="797">
                  <c:v>3.0029591081007441</c:v>
                </c:pt>
                <c:pt idx="798">
                  <c:v>3.0101387556616368</c:v>
                </c:pt>
                <c:pt idx="799">
                  <c:v>3.0173423796987144</c:v>
                </c:pt>
                <c:pt idx="800">
                  <c:v>3.0245702526936786</c:v>
                </c:pt>
                <c:pt idx="801">
                  <c:v>3.0318226518085996</c:v>
                </c:pt>
                <c:pt idx="802">
                  <c:v>3.039099858987528</c:v>
                </c:pt>
                <c:pt idx="803">
                  <c:v>3.0464021610607954</c:v>
                </c:pt>
                <c:pt idx="804">
                  <c:v>3.0537298498521439</c:v>
                </c:pt>
                <c:pt idx="805">
                  <c:v>3.0610832222887345</c:v>
                </c:pt>
                <c:pt idx="806">
                  <c:v>3.0684625805141543</c:v>
                </c:pt>
                <c:pt idx="807">
                  <c:v>3.0758682320045363</c:v>
                </c:pt>
                <c:pt idx="808">
                  <c:v>3.0833004896878133</c:v>
                </c:pt>
                <c:pt idx="809">
                  <c:v>3.0907596720663366</c:v>
                </c:pt>
                <c:pt idx="810">
                  <c:v>3.098246103342837</c:v>
                </c:pt>
                <c:pt idx="811">
                  <c:v>3.1057601135499282</c:v>
                </c:pt>
                <c:pt idx="812">
                  <c:v>3.1133020386832486</c:v>
                </c:pt>
                <c:pt idx="813">
                  <c:v>3.120872220838347</c:v>
                </c:pt>
                <c:pt idx="814">
                  <c:v>3.1284710083514407</c:v>
                </c:pt>
                <c:pt idx="815">
                  <c:v>3.1360987559442051</c:v>
                </c:pt>
                <c:pt idx="816">
                  <c:v>3.1437558248726991</c:v>
                </c:pt>
                <c:pt idx="817">
                  <c:v>3.1514425830805828</c:v>
                </c:pt>
                <c:pt idx="818">
                  <c:v>3.159159405356772</c:v>
                </c:pt>
                <c:pt idx="819">
                  <c:v>3.1669066734976892</c:v>
                </c:pt>
                <c:pt idx="820">
                  <c:v>3.1746847764742561</c:v>
                </c:pt>
                <c:pt idx="821">
                  <c:v>3.1824941106038223</c:v>
                </c:pt>
                <c:pt idx="822">
                  <c:v>3.1903350797271526</c:v>
                </c:pt>
                <c:pt idx="823">
                  <c:v>3.1982080953907133</c:v>
                </c:pt>
                <c:pt idx="824">
                  <c:v>3.2061135770344018</c:v>
                </c:pt>
                <c:pt idx="825">
                  <c:v>3.2140519521849433</c:v>
                </c:pt>
                <c:pt idx="826">
                  <c:v>3.2220236566551104</c:v>
                </c:pt>
                <c:pt idx="827">
                  <c:v>3.2300291347490453</c:v>
                </c:pt>
                <c:pt idx="828">
                  <c:v>3.2380688394738599</c:v>
                </c:pt>
                <c:pt idx="829">
                  <c:v>3.2461432327577406</c:v>
                </c:pt>
                <c:pt idx="830">
                  <c:v>3.254252785674836</c:v>
                </c:pt>
                <c:pt idx="831">
                  <c:v>3.2623979786771238</c:v>
                </c:pt>
                <c:pt idx="832">
                  <c:v>3.2705793018335685</c:v>
                </c:pt>
                <c:pt idx="833">
                  <c:v>3.2787972550768316</c:v>
                </c:pt>
                <c:pt idx="834">
                  <c:v>3.2870523484577592</c:v>
                </c:pt>
                <c:pt idx="835">
                  <c:v>3.2953451024080573</c:v>
                </c:pt>
                <c:pt idx="836">
                  <c:v>3.303676048011345</c:v>
                </c:pt>
                <c:pt idx="837">
                  <c:v>3.3120457272830035</c:v>
                </c:pt>
                <c:pt idx="838">
                  <c:v>3.3204546934590815</c:v>
                </c:pt>
                <c:pt idx="839">
                  <c:v>3.3289035112946928</c:v>
                </c:pt>
                <c:pt idx="840">
                  <c:v>3.3373927573721911</c:v>
                </c:pt>
                <c:pt idx="841">
                  <c:v>3.3459230204195634</c:v>
                </c:pt>
                <c:pt idx="842">
                  <c:v>3.3544949016394447</c:v>
                </c:pt>
                <c:pt idx="843">
                  <c:v>3.3631090150491358</c:v>
                </c:pt>
                <c:pt idx="844">
                  <c:v>3.3717659878321062</c:v>
                </c:pt>
                <c:pt idx="845">
                  <c:v>3.3804664607014336</c:v>
                </c:pt>
                <c:pt idx="846">
                  <c:v>3.3892110882756601</c:v>
                </c:pt>
                <c:pt idx="847">
                  <c:v>3.3980005394675734</c:v>
                </c:pt>
                <c:pt idx="848">
                  <c:v>3.4068354978864388</c:v>
                </c:pt>
                <c:pt idx="849">
                  <c:v>3.4157166622542623</c:v>
                </c:pt>
                <c:pt idx="850">
                  <c:v>3.4246447468366461</c:v>
                </c:pt>
                <c:pt idx="851">
                  <c:v>3.4336204818888469</c:v>
                </c:pt>
                <c:pt idx="852">
                  <c:v>3.4426446141177034</c:v>
                </c:pt>
                <c:pt idx="853">
                  <c:v>3.4517179071600865</c:v>
                </c:pt>
                <c:pt idx="854">
                  <c:v>3.4608411420785705</c:v>
                </c:pt>
                <c:pt idx="855">
                  <c:v>3.470015117875124</c:v>
                </c:pt>
                <c:pt idx="856">
                  <c:v>3.4792406520235177</c:v>
                </c:pt>
                <c:pt idx="857">
                  <c:v>3.4885185810213302</c:v>
                </c:pt>
                <c:pt idx="858">
                  <c:v>3.497849760962394</c:v>
                </c:pt>
                <c:pt idx="859">
                  <c:v>3.5072350681305946</c:v>
                </c:pt>
                <c:pt idx="860">
                  <c:v>3.5166753996159614</c:v>
                </c:pt>
                <c:pt idx="861">
                  <c:v>3.5261716739540572</c:v>
                </c:pt>
                <c:pt idx="862">
                  <c:v>3.5357248317897456</c:v>
                </c:pt>
                <c:pt idx="863">
                  <c:v>3.5453358365663958</c:v>
                </c:pt>
                <c:pt idx="864">
                  <c:v>3.555005675241762</c:v>
                </c:pt>
                <c:pt idx="865">
                  <c:v>3.564735359031709</c:v>
                </c:pt>
                <c:pt idx="866">
                  <c:v>3.5745259241831069</c:v>
                </c:pt>
                <c:pt idx="867">
                  <c:v>3.5843784327772905</c:v>
                </c:pt>
                <c:pt idx="868">
                  <c:v>3.5942939735654922</c:v>
                </c:pt>
                <c:pt idx="869">
                  <c:v>3.6042736628377652</c:v>
                </c:pt>
                <c:pt idx="870">
                  <c:v>3.6143186453270739</c:v>
                </c:pt>
                <c:pt idx="871">
                  <c:v>3.6244300951501636</c:v>
                </c:pt>
                <c:pt idx="872">
                  <c:v>3.6346092167870903</c:v>
                </c:pt>
                <c:pt idx="873">
                  <c:v>3.6448572461012079</c:v>
                </c:pt>
                <c:pt idx="874">
                  <c:v>3.655175451401766</c:v>
                </c:pt>
                <c:pt idx="875">
                  <c:v>3.6655651345510805</c:v>
                </c:pt>
                <c:pt idx="876">
                  <c:v>3.6760276321186471</c:v>
                </c:pt>
                <c:pt idx="877">
                  <c:v>3.6865643165845356</c:v>
                </c:pt>
                <c:pt idx="878">
                  <c:v>3.6971765975945656</c:v>
                </c:pt>
                <c:pt idx="879">
                  <c:v>3.7078659232699676</c:v>
                </c:pt>
                <c:pt idx="880">
                  <c:v>3.7186337815743715</c:v>
                </c:pt>
                <c:pt idx="881">
                  <c:v>3.7294817017410709</c:v>
                </c:pt>
                <c:pt idx="882">
                  <c:v>3.7404112557638598</c:v>
                </c:pt>
                <c:pt idx="883">
                  <c:v>3.7514240599546889</c:v>
                </c:pt>
                <c:pt idx="884">
                  <c:v>3.7625217765718761</c:v>
                </c:pt>
                <c:pt idx="885">
                  <c:v>3.7737061155226086</c:v>
                </c:pt>
                <c:pt idx="886">
                  <c:v>3.7849788361438774</c:v>
                </c:pt>
                <c:pt idx="887">
                  <c:v>3.7963417490660496</c:v>
                </c:pt>
                <c:pt idx="888">
                  <c:v>3.8077967181638717</c:v>
                </c:pt>
                <c:pt idx="889">
                  <c:v>3.8193456625996438</c:v>
                </c:pt>
                <c:pt idx="890">
                  <c:v>3.8309905589638911</c:v>
                </c:pt>
                <c:pt idx="891">
                  <c:v>3.8427334435190952</c:v>
                </c:pt>
                <c:pt idx="892">
                  <c:v>3.8545764145524055</c:v>
                </c:pt>
                <c:pt idx="893">
                  <c:v>3.8665216348437426</c:v>
                </c:pt>
                <c:pt idx="894">
                  <c:v>3.8785713342560451</c:v>
                </c:pt>
                <c:pt idx="895">
                  <c:v>3.8907278124549132</c:v>
                </c:pt>
                <c:pt idx="896">
                  <c:v>3.9029934417654442</c:v>
                </c:pt>
                <c:pt idx="897">
                  <c:v>3.9153706701745352</c:v>
                </c:pt>
                <c:pt idx="898">
                  <c:v>3.927862024487569</c:v>
                </c:pt>
                <c:pt idx="899">
                  <c:v>3.9404701136490026</c:v>
                </c:pt>
                <c:pt idx="900">
                  <c:v>3.9531976322371025</c:v>
                </c:pt>
                <c:pt idx="901">
                  <c:v>3.9660473641437619</c:v>
                </c:pt>
                <c:pt idx="902">
                  <c:v>3.9790221864511999</c:v>
                </c:pt>
                <c:pt idx="903">
                  <c:v>3.9921250735182396</c:v>
                </c:pt>
                <c:pt idx="904">
                  <c:v>4.0053591012896383</c:v>
                </c:pt>
                <c:pt idx="905">
                  <c:v>4.0187274518433407</c:v>
                </c:pt>
                <c:pt idx="906">
                  <c:v>4.0322334181911579</c:v>
                </c:pt>
                <c:pt idx="907">
                  <c:v>4.0458804093501062</c:v>
                </c:pt>
                <c:pt idx="908">
                  <c:v>4.0596719557025898</c:v>
                </c:pt>
                <c:pt idx="909">
                  <c:v>4.0736117146652928</c:v>
                </c:pt>
                <c:pt idx="910">
                  <c:v>4.0877034766880875</c:v>
                </c:pt>
                <c:pt idx="911">
                  <c:v>4.101951171606169</c:v>
                </c:pt>
                <c:pt idx="912">
                  <c:v>4.1163588753703211</c:v>
                </c:pt>
                <c:pt idx="913">
                  <c:v>4.130930817182521</c:v>
                </c:pt>
                <c:pt idx="914">
                  <c:v>4.1456713870660886</c:v>
                </c:pt>
                <c:pt idx="915">
                  <c:v>4.1605851439024208</c:v>
                </c:pt>
                <c:pt idx="916">
                  <c:v>4.1756768239687618</c:v>
                </c:pt>
                <c:pt idx="917">
                  <c:v>4.1909513500147559</c:v>
                </c:pt>
                <c:pt idx="918">
                  <c:v>4.206413840918529</c:v>
                </c:pt>
                <c:pt idx="919">
                  <c:v>4.2220696219670906</c:v>
                </c:pt>
                <c:pt idx="920">
                  <c:v>4.2379242358094755</c:v>
                </c:pt>
                <c:pt idx="921">
                  <c:v>4.2539834541357644</c:v>
                </c:pt>
                <c:pt idx="922">
                  <c:v>4.2702532901399159</c:v>
                </c:pt>
                <c:pt idx="923">
                  <c:v>4.2867400118297612</c:v>
                </c:pt>
                <c:pt idx="924">
                  <c:v>4.3034501562536223</c:v>
                </c:pt>
                <c:pt idx="925">
                  <c:v>4.3203905447196425</c:v>
                </c:pt>
                <c:pt idx="926">
                  <c:v>4.3375682990912585</c:v>
                </c:pt>
                <c:pt idx="927">
                  <c:v>4.3549908592507514</c:v>
                </c:pt>
                <c:pt idx="928">
                  <c:v>4.372666001831643</c:v>
                </c:pt>
                <c:pt idx="929">
                  <c:v>4.3906018603313726</c:v>
                </c:pt>
                <c:pt idx="930">
                  <c:v>4.4088069467268118</c:v>
                </c:pt>
                <c:pt idx="931">
                  <c:v>4.427290174728272</c:v>
                </c:pt>
                <c:pt idx="932">
                  <c:v>4.4460608848217875</c:v>
                </c:pt>
                <c:pt idx="933">
                  <c:v>4.4651288712659341</c:v>
                </c:pt>
                <c:pt idx="934">
                  <c:v>4.4845044112271957</c:v>
                </c:pt>
                <c:pt idx="935">
                  <c:v>4.5041982962586946</c:v>
                </c:pt>
                <c:pt idx="936">
                  <c:v>4.5242218663499232</c:v>
                </c:pt>
                <c:pt idx="937">
                  <c:v>4.5445870468013352</c:v>
                </c:pt>
                <c:pt idx="938">
                  <c:v>4.5653063882071052</c:v>
                </c:pt>
                <c:pt idx="939">
                  <c:v>4.5863931098628159</c:v>
                </c:pt>
                <c:pt idx="940">
                  <c:v>4.6078611469530042</c:v>
                </c:pt>
                <c:pt idx="941">
                  <c:v>4.6297252019168349</c:v>
                </c:pt>
                <c:pt idx="942">
                  <c:v>4.6520008004395317</c:v>
                </c:pt>
                <c:pt idx="943">
                  <c:v>4.6747043525740644</c:v>
                </c:pt>
                <c:pt idx="944">
                  <c:v>4.697853219562182</c:v>
                </c:pt>
                <c:pt idx="945">
                  <c:v>4.721465786998789</c:v>
                </c:pt>
                <c:pt idx="946">
                  <c:v>4.7455615450692399</c:v>
                </c:pt>
                <c:pt idx="947">
                  <c:v>4.770161176688644</c:v>
                </c:pt>
                <c:pt idx="948">
                  <c:v>4.7952866544867234</c:v>
                </c:pt>
                <c:pt idx="949">
                  <c:v>4.8209613477153583</c:v>
                </c:pt>
                <c:pt idx="950">
                  <c:v>4.847210140310918</c:v>
                </c:pt>
                <c:pt idx="951">
                  <c:v>4.8740595615243683</c:v>
                </c:pt>
                <c:pt idx="952">
                  <c:v>4.9015379307444107</c:v>
                </c:pt>
                <c:pt idx="953">
                  <c:v>4.9296755183873282</c:v>
                </c:pt>
                <c:pt idx="954">
                  <c:v>4.9585047250207239</c:v>
                </c:pt>
                <c:pt idx="955">
                  <c:v>4.9880602812345698</c:v>
                </c:pt>
                <c:pt idx="956">
                  <c:v>5.018379471183966</c:v>
                </c:pt>
                <c:pt idx="957">
                  <c:v>5.0495023832171091</c:v>
                </c:pt>
                <c:pt idx="958">
                  <c:v>5.0814721915864132</c:v>
                </c:pt>
                <c:pt idx="959">
                  <c:v>5.1143354739415967</c:v>
                </c:pt>
                <c:pt idx="960">
                  <c:v>5.1481425701479147</c:v>
                </c:pt>
                <c:pt idx="961">
                  <c:v>5.1829479889939618</c:v>
                </c:pt>
                <c:pt idx="962">
                  <c:v>5.218810870594579</c:v>
                </c:pt>
                <c:pt idx="963">
                  <c:v>5.2557955138092423</c:v>
                </c:pt>
                <c:pt idx="964">
                  <c:v>5.2939719798555851</c:v>
                </c:pt>
                <c:pt idx="965">
                  <c:v>5.3334167855898524</c:v>
                </c:pt>
                <c:pt idx="966">
                  <c:v>5.3742137027702048</c:v>
                </c:pt>
                <c:pt idx="967">
                  <c:v>5.4164546831647202</c:v>
                </c:pt>
                <c:pt idx="968">
                  <c:v>5.4602409338172473</c:v>
                </c:pt>
                <c:pt idx="969">
                  <c:v>5.5056841724067418</c:v>
                </c:pt>
                <c:pt idx="970">
                  <c:v>5.552908099785733</c:v>
                </c:pt>
                <c:pt idx="971">
                  <c:v>5.6020501359440171</c:v>
                </c:pt>
                <c:pt idx="972">
                  <c:v>5.6532634774692045</c:v>
                </c:pt>
                <c:pt idx="973">
                  <c:v>5.7067195499681311</c:v>
                </c:pt>
                <c:pt idx="974">
                  <c:v>5.7626109491247384</c:v>
                </c:pt>
                <c:pt idx="975">
                  <c:v>5.8211549908584255</c:v>
                </c:pt>
                <c:pt idx="976">
                  <c:v>5.882598026911924</c:v>
                </c:pt>
                <c:pt idx="977">
                  <c:v>5.9472207307330711</c:v>
                </c:pt>
                <c:pt idx="978">
                  <c:v>6.0153446249672884</c:v>
                </c:pt>
                <c:pt idx="979">
                  <c:v>6.0873402140074901</c:v>
                </c:pt>
                <c:pt idx="980">
                  <c:v>6.1636372145322111</c:v>
                </c:pt>
                <c:pt idx="981">
                  <c:v>6.2447375616569589</c:v>
                </c:pt>
                <c:pt idx="982">
                  <c:v>6.3312321360713044</c:v>
                </c:pt>
                <c:pt idx="983">
                  <c:v>6.4238225526232444</c:v>
                </c:pt>
                <c:pt idx="984">
                  <c:v>6.5233499453253421</c:v>
                </c:pt>
                <c:pt idx="985">
                  <c:v>6.6308335979296773</c:v>
                </c:pt>
                <c:pt idx="986">
                  <c:v>6.747523709259335</c:v>
                </c:pt>
                <c:pt idx="987">
                  <c:v>6.8749749130879385</c:v>
                </c:pt>
                <c:pt idx="988">
                  <c:v>7.015151061332527</c:v>
                </c:pt>
                <c:pt idx="989">
                  <c:v>7.1705784985918495</c:v>
                </c:pt>
                <c:pt idx="990">
                  <c:v>7.3445771399424666</c:v>
                </c:pt>
                <c:pt idx="991">
                  <c:v>7.5416214327310582</c:v>
                </c:pt>
                <c:pt idx="992">
                  <c:v>7.7679286117938666</c:v>
                </c:pt>
                <c:pt idx="993">
                  <c:v>8.032468060449041</c:v>
                </c:pt>
                <c:pt idx="994">
                  <c:v>8.3488079065510608</c:v>
                </c:pt>
                <c:pt idx="995">
                  <c:v>8.7387827442857038</c:v>
                </c:pt>
                <c:pt idx="996">
                  <c:v>9.2406233623709113</c:v>
                </c:pt>
                <c:pt idx="997">
                  <c:v>9.9300042460192213</c:v>
                </c:pt>
                <c:pt idx="998">
                  <c:v>10.989423212036678</c:v>
                </c:pt>
                <c:pt idx="999">
                  <c:v>13.068376601954434</c:v>
                </c:pt>
              </c:numCache>
            </c:numRef>
          </c:yVal>
          <c:smooth val="0"/>
        </c:ser>
        <c:ser>
          <c:idx val="8"/>
          <c:order val="8"/>
          <c:tx>
            <c:strRef>
              <c:f>APropertiesDimless!$AF$6</c:f>
              <c:strCache>
                <c:ptCount val="1"/>
                <c:pt idx="0">
                  <c:v>Avg</c:v>
                </c:pt>
              </c:strCache>
            </c:strRef>
          </c:tx>
          <c:spPr>
            <a:ln>
              <a:prstDash val="sysDash"/>
            </a:ln>
          </c:spPr>
          <c:marker>
            <c:symbol val="none"/>
          </c:marker>
          <c:trendline>
            <c:trendlineType val="log"/>
            <c:dispRSqr val="0"/>
            <c:dispEq val="0"/>
          </c:trendline>
          <c:trendline>
            <c:trendlineType val="power"/>
            <c:dispRSqr val="0"/>
            <c:dispEq val="0"/>
          </c:trendline>
          <c:trendline>
            <c:trendlineType val="power"/>
            <c:dispRSqr val="1"/>
            <c:dispEq val="1"/>
            <c:trendlineLbl>
              <c:layout>
                <c:manualLayout>
                  <c:x val="-0.21915579249477668"/>
                  <c:y val="-4.1043279693695582E-2"/>
                </c:manualLayout>
              </c:layout>
              <c:numFmt formatCode="General" sourceLinked="0"/>
            </c:trendlineLbl>
          </c:trendline>
          <c:trendline>
            <c:trendlineType val="power"/>
            <c:dispRSqr val="1"/>
            <c:dispEq val="1"/>
            <c:trendlineLbl>
              <c:numFmt formatCode="General" sourceLinked="0"/>
            </c:trendlineLbl>
          </c:trendline>
          <c:trendline>
            <c:trendlineType val="power"/>
            <c:dispRSqr val="1"/>
            <c:dispEq val="1"/>
            <c:trendlineLbl>
              <c:layout>
                <c:manualLayout>
                  <c:x val="-0.21444783991236224"/>
                  <c:y val="-4.7777935494828297E-3"/>
                </c:manualLayout>
              </c:layout>
              <c:numFmt formatCode="General" sourceLinked="0"/>
            </c:trendlineLbl>
          </c:trendline>
          <c:trendline>
            <c:trendlineType val="log"/>
            <c:dispRSqr val="0"/>
            <c:dispEq val="0"/>
          </c:trendline>
          <c:xVal>
            <c:numRef>
              <c:f>APropertiesDimless!$W$7:$W$1007</c:f>
              <c:numCache>
                <c:formatCode>0.000</c:formatCode>
                <c:ptCount val="1001"/>
                <c:pt idx="0">
                  <c:v>0</c:v>
                </c:pt>
                <c:pt idx="1">
                  <c:v>1E-3</c:v>
                </c:pt>
                <c:pt idx="2">
                  <c:v>2E-3</c:v>
                </c:pt>
                <c:pt idx="3">
                  <c:v>3.0000000000000001E-3</c:v>
                </c:pt>
                <c:pt idx="4">
                  <c:v>4.0000000000000001E-3</c:v>
                </c:pt>
                <c:pt idx="5">
                  <c:v>5.0000000000000001E-3</c:v>
                </c:pt>
                <c:pt idx="6">
                  <c:v>6.0000000000000001E-3</c:v>
                </c:pt>
                <c:pt idx="7">
                  <c:v>7.0000000000000001E-3</c:v>
                </c:pt>
                <c:pt idx="8">
                  <c:v>8.0000000000000002E-3</c:v>
                </c:pt>
                <c:pt idx="9">
                  <c:v>8.9999999999999993E-3</c:v>
                </c:pt>
                <c:pt idx="10">
                  <c:v>0.01</c:v>
                </c:pt>
                <c:pt idx="11">
                  <c:v>1.0999999999999999E-2</c:v>
                </c:pt>
                <c:pt idx="12">
                  <c:v>1.2E-2</c:v>
                </c:pt>
                <c:pt idx="13">
                  <c:v>1.2999999999999999E-2</c:v>
                </c:pt>
                <c:pt idx="14">
                  <c:v>1.4E-2</c:v>
                </c:pt>
                <c:pt idx="15">
                  <c:v>1.4999999999999999E-2</c:v>
                </c:pt>
                <c:pt idx="16">
                  <c:v>1.6E-2</c:v>
                </c:pt>
                <c:pt idx="17">
                  <c:v>1.7000000000000001E-2</c:v>
                </c:pt>
                <c:pt idx="18">
                  <c:v>1.7999999999999999E-2</c:v>
                </c:pt>
                <c:pt idx="19">
                  <c:v>1.9E-2</c:v>
                </c:pt>
                <c:pt idx="20">
                  <c:v>0.02</c:v>
                </c:pt>
                <c:pt idx="21">
                  <c:v>2.1000000000000001E-2</c:v>
                </c:pt>
                <c:pt idx="22">
                  <c:v>2.1999999999999999E-2</c:v>
                </c:pt>
                <c:pt idx="23">
                  <c:v>2.3E-2</c:v>
                </c:pt>
                <c:pt idx="24">
                  <c:v>2.4E-2</c:v>
                </c:pt>
                <c:pt idx="25">
                  <c:v>2.5000000000000001E-2</c:v>
                </c:pt>
                <c:pt idx="26">
                  <c:v>2.5999999999999999E-2</c:v>
                </c:pt>
                <c:pt idx="27">
                  <c:v>2.7E-2</c:v>
                </c:pt>
                <c:pt idx="28">
                  <c:v>2.8000000000000001E-2</c:v>
                </c:pt>
                <c:pt idx="29">
                  <c:v>2.9000000000000001E-2</c:v>
                </c:pt>
                <c:pt idx="30">
                  <c:v>0.03</c:v>
                </c:pt>
                <c:pt idx="31">
                  <c:v>3.1E-2</c:v>
                </c:pt>
                <c:pt idx="32">
                  <c:v>3.2000000000000001E-2</c:v>
                </c:pt>
                <c:pt idx="33">
                  <c:v>3.3000000000000002E-2</c:v>
                </c:pt>
                <c:pt idx="34">
                  <c:v>3.4000000000000002E-2</c:v>
                </c:pt>
                <c:pt idx="35">
                  <c:v>3.5000000000000003E-2</c:v>
                </c:pt>
                <c:pt idx="36">
                  <c:v>3.5999999999999997E-2</c:v>
                </c:pt>
                <c:pt idx="37">
                  <c:v>3.6999999999999998E-2</c:v>
                </c:pt>
                <c:pt idx="38">
                  <c:v>3.7999999999999999E-2</c:v>
                </c:pt>
                <c:pt idx="39">
                  <c:v>3.9E-2</c:v>
                </c:pt>
                <c:pt idx="40">
                  <c:v>0.04</c:v>
                </c:pt>
                <c:pt idx="41">
                  <c:v>4.1000000000000002E-2</c:v>
                </c:pt>
                <c:pt idx="42">
                  <c:v>4.2000000000000003E-2</c:v>
                </c:pt>
                <c:pt idx="43">
                  <c:v>4.2999999999999997E-2</c:v>
                </c:pt>
                <c:pt idx="44">
                  <c:v>4.3999999999999997E-2</c:v>
                </c:pt>
                <c:pt idx="45">
                  <c:v>4.4999999999999998E-2</c:v>
                </c:pt>
                <c:pt idx="46">
                  <c:v>4.5999999999999999E-2</c:v>
                </c:pt>
                <c:pt idx="47">
                  <c:v>4.7E-2</c:v>
                </c:pt>
                <c:pt idx="48">
                  <c:v>4.8000000000000001E-2</c:v>
                </c:pt>
                <c:pt idx="49">
                  <c:v>4.9000000000000002E-2</c:v>
                </c:pt>
                <c:pt idx="50">
                  <c:v>0.05</c:v>
                </c:pt>
                <c:pt idx="51">
                  <c:v>5.0999999999999997E-2</c:v>
                </c:pt>
                <c:pt idx="52">
                  <c:v>5.1999999999999998E-2</c:v>
                </c:pt>
                <c:pt idx="53">
                  <c:v>5.2999999999999999E-2</c:v>
                </c:pt>
                <c:pt idx="54">
                  <c:v>5.3999999999999999E-2</c:v>
                </c:pt>
                <c:pt idx="55">
                  <c:v>5.5E-2</c:v>
                </c:pt>
                <c:pt idx="56">
                  <c:v>5.6000000000000001E-2</c:v>
                </c:pt>
                <c:pt idx="57">
                  <c:v>5.7000000000000002E-2</c:v>
                </c:pt>
                <c:pt idx="58">
                  <c:v>5.8000000000000003E-2</c:v>
                </c:pt>
                <c:pt idx="59">
                  <c:v>5.8999999999999997E-2</c:v>
                </c:pt>
                <c:pt idx="60">
                  <c:v>0.06</c:v>
                </c:pt>
                <c:pt idx="61">
                  <c:v>6.0999999999999999E-2</c:v>
                </c:pt>
                <c:pt idx="62">
                  <c:v>6.2E-2</c:v>
                </c:pt>
                <c:pt idx="63">
                  <c:v>6.3E-2</c:v>
                </c:pt>
                <c:pt idx="64">
                  <c:v>6.4000000000000001E-2</c:v>
                </c:pt>
                <c:pt idx="65">
                  <c:v>6.5000000000000002E-2</c:v>
                </c:pt>
                <c:pt idx="66">
                  <c:v>6.6000000000000003E-2</c:v>
                </c:pt>
                <c:pt idx="67">
                  <c:v>6.7000000000000004E-2</c:v>
                </c:pt>
                <c:pt idx="68">
                  <c:v>6.8000000000000005E-2</c:v>
                </c:pt>
                <c:pt idx="69">
                  <c:v>6.9000000000000006E-2</c:v>
                </c:pt>
                <c:pt idx="70">
                  <c:v>7.0000000000000007E-2</c:v>
                </c:pt>
                <c:pt idx="71">
                  <c:v>7.0999999999999994E-2</c:v>
                </c:pt>
                <c:pt idx="72">
                  <c:v>7.1999999999999995E-2</c:v>
                </c:pt>
                <c:pt idx="73">
                  <c:v>7.2999999999999995E-2</c:v>
                </c:pt>
                <c:pt idx="74">
                  <c:v>7.3999999999999996E-2</c:v>
                </c:pt>
                <c:pt idx="75">
                  <c:v>7.4999999999999997E-2</c:v>
                </c:pt>
                <c:pt idx="76">
                  <c:v>7.5999999999999998E-2</c:v>
                </c:pt>
                <c:pt idx="77">
                  <c:v>7.6999999999999999E-2</c:v>
                </c:pt>
                <c:pt idx="78">
                  <c:v>7.8E-2</c:v>
                </c:pt>
                <c:pt idx="79">
                  <c:v>7.9000000000000001E-2</c:v>
                </c:pt>
                <c:pt idx="80">
                  <c:v>0.08</c:v>
                </c:pt>
                <c:pt idx="81">
                  <c:v>8.1000000000000003E-2</c:v>
                </c:pt>
                <c:pt idx="82">
                  <c:v>8.2000000000000003E-2</c:v>
                </c:pt>
                <c:pt idx="83">
                  <c:v>8.3000000000000004E-2</c:v>
                </c:pt>
                <c:pt idx="84">
                  <c:v>8.4000000000000005E-2</c:v>
                </c:pt>
                <c:pt idx="85">
                  <c:v>8.5000000000000006E-2</c:v>
                </c:pt>
                <c:pt idx="86">
                  <c:v>8.5999999999999993E-2</c:v>
                </c:pt>
                <c:pt idx="87">
                  <c:v>8.6999999999999994E-2</c:v>
                </c:pt>
                <c:pt idx="88">
                  <c:v>8.7999999999999995E-2</c:v>
                </c:pt>
                <c:pt idx="89">
                  <c:v>8.8999999999999996E-2</c:v>
                </c:pt>
                <c:pt idx="90">
                  <c:v>0.09</c:v>
                </c:pt>
                <c:pt idx="91">
                  <c:v>9.0999999999999998E-2</c:v>
                </c:pt>
                <c:pt idx="92">
                  <c:v>9.1999999999999998E-2</c:v>
                </c:pt>
                <c:pt idx="93">
                  <c:v>9.2999999999999999E-2</c:v>
                </c:pt>
                <c:pt idx="94">
                  <c:v>9.4E-2</c:v>
                </c:pt>
                <c:pt idx="95">
                  <c:v>9.5000000000000001E-2</c:v>
                </c:pt>
                <c:pt idx="96">
                  <c:v>9.6000000000000002E-2</c:v>
                </c:pt>
                <c:pt idx="97">
                  <c:v>9.7000000000000003E-2</c:v>
                </c:pt>
                <c:pt idx="98">
                  <c:v>9.8000000000000004E-2</c:v>
                </c:pt>
                <c:pt idx="99">
                  <c:v>9.9000000000000005E-2</c:v>
                </c:pt>
                <c:pt idx="100">
                  <c:v>0.1</c:v>
                </c:pt>
                <c:pt idx="101">
                  <c:v>0.10100000000000001</c:v>
                </c:pt>
                <c:pt idx="102">
                  <c:v>0.10199999999999999</c:v>
                </c:pt>
                <c:pt idx="103">
                  <c:v>0.10299999999999999</c:v>
                </c:pt>
                <c:pt idx="104">
                  <c:v>0.104</c:v>
                </c:pt>
                <c:pt idx="105">
                  <c:v>0.105</c:v>
                </c:pt>
                <c:pt idx="106">
                  <c:v>0.106</c:v>
                </c:pt>
                <c:pt idx="107">
                  <c:v>0.107</c:v>
                </c:pt>
                <c:pt idx="108">
                  <c:v>0.108</c:v>
                </c:pt>
                <c:pt idx="109">
                  <c:v>0.109</c:v>
                </c:pt>
                <c:pt idx="110">
                  <c:v>0.11</c:v>
                </c:pt>
                <c:pt idx="111">
                  <c:v>0.111</c:v>
                </c:pt>
                <c:pt idx="112">
                  <c:v>0.112</c:v>
                </c:pt>
                <c:pt idx="113">
                  <c:v>0.113</c:v>
                </c:pt>
                <c:pt idx="114">
                  <c:v>0.114</c:v>
                </c:pt>
                <c:pt idx="115">
                  <c:v>0.115</c:v>
                </c:pt>
                <c:pt idx="116">
                  <c:v>0.11600000000000001</c:v>
                </c:pt>
                <c:pt idx="117">
                  <c:v>0.11700000000000001</c:v>
                </c:pt>
                <c:pt idx="118">
                  <c:v>0.11799999999999999</c:v>
                </c:pt>
                <c:pt idx="119">
                  <c:v>0.11899999999999999</c:v>
                </c:pt>
                <c:pt idx="120">
                  <c:v>0.12</c:v>
                </c:pt>
                <c:pt idx="121">
                  <c:v>0.121</c:v>
                </c:pt>
                <c:pt idx="122">
                  <c:v>0.122</c:v>
                </c:pt>
                <c:pt idx="123">
                  <c:v>0.123</c:v>
                </c:pt>
                <c:pt idx="124">
                  <c:v>0.124</c:v>
                </c:pt>
                <c:pt idx="125">
                  <c:v>0.125</c:v>
                </c:pt>
                <c:pt idx="126">
                  <c:v>0.126</c:v>
                </c:pt>
                <c:pt idx="127">
                  <c:v>0.127</c:v>
                </c:pt>
                <c:pt idx="128">
                  <c:v>0.128</c:v>
                </c:pt>
                <c:pt idx="129">
                  <c:v>0.129</c:v>
                </c:pt>
                <c:pt idx="130">
                  <c:v>0.13</c:v>
                </c:pt>
                <c:pt idx="131">
                  <c:v>0.13100000000000001</c:v>
                </c:pt>
                <c:pt idx="132">
                  <c:v>0.13200000000000001</c:v>
                </c:pt>
                <c:pt idx="133">
                  <c:v>0.13300000000000001</c:v>
                </c:pt>
                <c:pt idx="134">
                  <c:v>0.13400000000000001</c:v>
                </c:pt>
                <c:pt idx="135">
                  <c:v>0.13500000000000001</c:v>
                </c:pt>
                <c:pt idx="136">
                  <c:v>0.13600000000000001</c:v>
                </c:pt>
                <c:pt idx="137">
                  <c:v>0.13700000000000001</c:v>
                </c:pt>
                <c:pt idx="138">
                  <c:v>0.13800000000000001</c:v>
                </c:pt>
                <c:pt idx="139">
                  <c:v>0.13900000000000001</c:v>
                </c:pt>
                <c:pt idx="140">
                  <c:v>0.14000000000000001</c:v>
                </c:pt>
                <c:pt idx="141">
                  <c:v>0.14099999999999999</c:v>
                </c:pt>
                <c:pt idx="142">
                  <c:v>0.14199999999999999</c:v>
                </c:pt>
                <c:pt idx="143">
                  <c:v>0.14299999999999999</c:v>
                </c:pt>
                <c:pt idx="144">
                  <c:v>0.14399999999999999</c:v>
                </c:pt>
                <c:pt idx="145">
                  <c:v>0.14499999999999999</c:v>
                </c:pt>
                <c:pt idx="146">
                  <c:v>0.14599999999999999</c:v>
                </c:pt>
                <c:pt idx="147">
                  <c:v>0.14699999999999999</c:v>
                </c:pt>
                <c:pt idx="148">
                  <c:v>0.14799999999999999</c:v>
                </c:pt>
                <c:pt idx="149">
                  <c:v>0.14899999999999999</c:v>
                </c:pt>
                <c:pt idx="150">
                  <c:v>0.15</c:v>
                </c:pt>
                <c:pt idx="151">
                  <c:v>0.151</c:v>
                </c:pt>
                <c:pt idx="152">
                  <c:v>0.152</c:v>
                </c:pt>
                <c:pt idx="153">
                  <c:v>0.153</c:v>
                </c:pt>
                <c:pt idx="154">
                  <c:v>0.154</c:v>
                </c:pt>
                <c:pt idx="155">
                  <c:v>0.155</c:v>
                </c:pt>
                <c:pt idx="156">
                  <c:v>0.156</c:v>
                </c:pt>
                <c:pt idx="157">
                  <c:v>0.157</c:v>
                </c:pt>
                <c:pt idx="158">
                  <c:v>0.158</c:v>
                </c:pt>
                <c:pt idx="159">
                  <c:v>0.159</c:v>
                </c:pt>
                <c:pt idx="160">
                  <c:v>0.16</c:v>
                </c:pt>
                <c:pt idx="161">
                  <c:v>0.161</c:v>
                </c:pt>
                <c:pt idx="162">
                  <c:v>0.16200000000000001</c:v>
                </c:pt>
                <c:pt idx="163">
                  <c:v>0.16300000000000001</c:v>
                </c:pt>
                <c:pt idx="164">
                  <c:v>0.16400000000000001</c:v>
                </c:pt>
                <c:pt idx="165">
                  <c:v>0.16500000000000001</c:v>
                </c:pt>
                <c:pt idx="166">
                  <c:v>0.16600000000000001</c:v>
                </c:pt>
                <c:pt idx="167">
                  <c:v>0.16700000000000001</c:v>
                </c:pt>
                <c:pt idx="168">
                  <c:v>0.16800000000000001</c:v>
                </c:pt>
                <c:pt idx="169">
                  <c:v>0.16900000000000001</c:v>
                </c:pt>
                <c:pt idx="170">
                  <c:v>0.17</c:v>
                </c:pt>
                <c:pt idx="171">
                  <c:v>0.17100000000000001</c:v>
                </c:pt>
                <c:pt idx="172">
                  <c:v>0.17199999999999999</c:v>
                </c:pt>
                <c:pt idx="173">
                  <c:v>0.17299999999999999</c:v>
                </c:pt>
                <c:pt idx="174">
                  <c:v>0.17399999999999999</c:v>
                </c:pt>
                <c:pt idx="175">
                  <c:v>0.17499999999999999</c:v>
                </c:pt>
                <c:pt idx="176">
                  <c:v>0.17599999999999999</c:v>
                </c:pt>
                <c:pt idx="177">
                  <c:v>0.17699999999999999</c:v>
                </c:pt>
                <c:pt idx="178">
                  <c:v>0.17799999999999999</c:v>
                </c:pt>
                <c:pt idx="179">
                  <c:v>0.17899999999999999</c:v>
                </c:pt>
                <c:pt idx="180">
                  <c:v>0.18</c:v>
                </c:pt>
                <c:pt idx="181">
                  <c:v>0.18099999999999999</c:v>
                </c:pt>
                <c:pt idx="182">
                  <c:v>0.182</c:v>
                </c:pt>
                <c:pt idx="183">
                  <c:v>0.183</c:v>
                </c:pt>
                <c:pt idx="184">
                  <c:v>0.184</c:v>
                </c:pt>
                <c:pt idx="185">
                  <c:v>0.185</c:v>
                </c:pt>
                <c:pt idx="186">
                  <c:v>0.186</c:v>
                </c:pt>
                <c:pt idx="187">
                  <c:v>0.187</c:v>
                </c:pt>
                <c:pt idx="188">
                  <c:v>0.188</c:v>
                </c:pt>
                <c:pt idx="189">
                  <c:v>0.189</c:v>
                </c:pt>
                <c:pt idx="190">
                  <c:v>0.19</c:v>
                </c:pt>
                <c:pt idx="191">
                  <c:v>0.191</c:v>
                </c:pt>
                <c:pt idx="192">
                  <c:v>0.192</c:v>
                </c:pt>
                <c:pt idx="193">
                  <c:v>0.193</c:v>
                </c:pt>
                <c:pt idx="194">
                  <c:v>0.19400000000000001</c:v>
                </c:pt>
                <c:pt idx="195">
                  <c:v>0.19500000000000001</c:v>
                </c:pt>
                <c:pt idx="196">
                  <c:v>0.19600000000000001</c:v>
                </c:pt>
                <c:pt idx="197">
                  <c:v>0.19700000000000001</c:v>
                </c:pt>
                <c:pt idx="198">
                  <c:v>0.19800000000000001</c:v>
                </c:pt>
                <c:pt idx="199">
                  <c:v>0.19900000000000001</c:v>
                </c:pt>
                <c:pt idx="200">
                  <c:v>0.2</c:v>
                </c:pt>
                <c:pt idx="201">
                  <c:v>0.20100000000000001</c:v>
                </c:pt>
                <c:pt idx="202">
                  <c:v>0.20200000000000001</c:v>
                </c:pt>
                <c:pt idx="203">
                  <c:v>0.20300000000000001</c:v>
                </c:pt>
                <c:pt idx="204">
                  <c:v>0.20399999999999999</c:v>
                </c:pt>
                <c:pt idx="205">
                  <c:v>0.20499999999999999</c:v>
                </c:pt>
                <c:pt idx="206">
                  <c:v>0.20599999999999999</c:v>
                </c:pt>
                <c:pt idx="207">
                  <c:v>0.20699999999999999</c:v>
                </c:pt>
                <c:pt idx="208">
                  <c:v>0.20799999999999999</c:v>
                </c:pt>
                <c:pt idx="209">
                  <c:v>0.20899999999999999</c:v>
                </c:pt>
                <c:pt idx="210">
                  <c:v>0.21</c:v>
                </c:pt>
                <c:pt idx="211">
                  <c:v>0.21099999999999999</c:v>
                </c:pt>
                <c:pt idx="212">
                  <c:v>0.21199999999999999</c:v>
                </c:pt>
                <c:pt idx="213">
                  <c:v>0.21299999999999999</c:v>
                </c:pt>
                <c:pt idx="214">
                  <c:v>0.214</c:v>
                </c:pt>
                <c:pt idx="215">
                  <c:v>0.215</c:v>
                </c:pt>
                <c:pt idx="216">
                  <c:v>0.216</c:v>
                </c:pt>
                <c:pt idx="217">
                  <c:v>0.217</c:v>
                </c:pt>
                <c:pt idx="218">
                  <c:v>0.218</c:v>
                </c:pt>
                <c:pt idx="219">
                  <c:v>0.219</c:v>
                </c:pt>
                <c:pt idx="220">
                  <c:v>0.22</c:v>
                </c:pt>
                <c:pt idx="221">
                  <c:v>0.221</c:v>
                </c:pt>
                <c:pt idx="222">
                  <c:v>0.222</c:v>
                </c:pt>
                <c:pt idx="223">
                  <c:v>0.223</c:v>
                </c:pt>
                <c:pt idx="224">
                  <c:v>0.224</c:v>
                </c:pt>
                <c:pt idx="225">
                  <c:v>0.22500000000000001</c:v>
                </c:pt>
                <c:pt idx="226">
                  <c:v>0.22600000000000001</c:v>
                </c:pt>
                <c:pt idx="227">
                  <c:v>0.22700000000000001</c:v>
                </c:pt>
                <c:pt idx="228">
                  <c:v>0.22800000000000001</c:v>
                </c:pt>
                <c:pt idx="229">
                  <c:v>0.22900000000000001</c:v>
                </c:pt>
                <c:pt idx="230">
                  <c:v>0.23</c:v>
                </c:pt>
                <c:pt idx="231">
                  <c:v>0.23100000000000001</c:v>
                </c:pt>
                <c:pt idx="232">
                  <c:v>0.23200000000000001</c:v>
                </c:pt>
                <c:pt idx="233">
                  <c:v>0.23300000000000001</c:v>
                </c:pt>
                <c:pt idx="234">
                  <c:v>0.23400000000000001</c:v>
                </c:pt>
                <c:pt idx="235">
                  <c:v>0.23499999999999999</c:v>
                </c:pt>
                <c:pt idx="236">
                  <c:v>0.23599999999999999</c:v>
                </c:pt>
                <c:pt idx="237">
                  <c:v>0.23699999999999999</c:v>
                </c:pt>
                <c:pt idx="238">
                  <c:v>0.23799999999999999</c:v>
                </c:pt>
                <c:pt idx="239">
                  <c:v>0.23899999999999999</c:v>
                </c:pt>
                <c:pt idx="240">
                  <c:v>0.24</c:v>
                </c:pt>
                <c:pt idx="241">
                  <c:v>0.24099999999999999</c:v>
                </c:pt>
                <c:pt idx="242">
                  <c:v>0.24199999999999999</c:v>
                </c:pt>
                <c:pt idx="243">
                  <c:v>0.24299999999999999</c:v>
                </c:pt>
                <c:pt idx="244">
                  <c:v>0.24399999999999999</c:v>
                </c:pt>
                <c:pt idx="245">
                  <c:v>0.245</c:v>
                </c:pt>
                <c:pt idx="246">
                  <c:v>0.246</c:v>
                </c:pt>
                <c:pt idx="247">
                  <c:v>0.247</c:v>
                </c:pt>
                <c:pt idx="248">
                  <c:v>0.248</c:v>
                </c:pt>
                <c:pt idx="249">
                  <c:v>0.249</c:v>
                </c:pt>
                <c:pt idx="250">
                  <c:v>0.25</c:v>
                </c:pt>
                <c:pt idx="251">
                  <c:v>0.251</c:v>
                </c:pt>
                <c:pt idx="252">
                  <c:v>0.252</c:v>
                </c:pt>
                <c:pt idx="253">
                  <c:v>0.253</c:v>
                </c:pt>
                <c:pt idx="254">
                  <c:v>0.254</c:v>
                </c:pt>
                <c:pt idx="255">
                  <c:v>0.255</c:v>
                </c:pt>
                <c:pt idx="256">
                  <c:v>0.25600000000000001</c:v>
                </c:pt>
                <c:pt idx="257">
                  <c:v>0.25700000000000001</c:v>
                </c:pt>
                <c:pt idx="258">
                  <c:v>0.25800000000000001</c:v>
                </c:pt>
                <c:pt idx="259">
                  <c:v>0.25900000000000001</c:v>
                </c:pt>
                <c:pt idx="260">
                  <c:v>0.26</c:v>
                </c:pt>
                <c:pt idx="261">
                  <c:v>0.26100000000000001</c:v>
                </c:pt>
                <c:pt idx="262">
                  <c:v>0.26200000000000001</c:v>
                </c:pt>
                <c:pt idx="263">
                  <c:v>0.26300000000000001</c:v>
                </c:pt>
                <c:pt idx="264">
                  <c:v>0.26400000000000001</c:v>
                </c:pt>
                <c:pt idx="265">
                  <c:v>0.26500000000000001</c:v>
                </c:pt>
                <c:pt idx="266">
                  <c:v>0.26600000000000001</c:v>
                </c:pt>
                <c:pt idx="267">
                  <c:v>0.26700000000000002</c:v>
                </c:pt>
                <c:pt idx="268">
                  <c:v>0.26800000000000002</c:v>
                </c:pt>
                <c:pt idx="269">
                  <c:v>0.26900000000000002</c:v>
                </c:pt>
                <c:pt idx="270">
                  <c:v>0.27</c:v>
                </c:pt>
                <c:pt idx="271">
                  <c:v>0.27100000000000002</c:v>
                </c:pt>
                <c:pt idx="272">
                  <c:v>0.27200000000000002</c:v>
                </c:pt>
                <c:pt idx="273">
                  <c:v>0.27300000000000002</c:v>
                </c:pt>
                <c:pt idx="274">
                  <c:v>0.27400000000000002</c:v>
                </c:pt>
                <c:pt idx="275">
                  <c:v>0.27500000000000002</c:v>
                </c:pt>
                <c:pt idx="276">
                  <c:v>0.27600000000000002</c:v>
                </c:pt>
                <c:pt idx="277">
                  <c:v>0.27700000000000002</c:v>
                </c:pt>
                <c:pt idx="278">
                  <c:v>0.27800000000000002</c:v>
                </c:pt>
                <c:pt idx="279">
                  <c:v>0.27900000000000003</c:v>
                </c:pt>
                <c:pt idx="280">
                  <c:v>0.28000000000000003</c:v>
                </c:pt>
                <c:pt idx="281">
                  <c:v>0.28100000000000003</c:v>
                </c:pt>
                <c:pt idx="282">
                  <c:v>0.28199999999999997</c:v>
                </c:pt>
                <c:pt idx="283">
                  <c:v>0.28299999999999997</c:v>
                </c:pt>
                <c:pt idx="284">
                  <c:v>0.28399999999999997</c:v>
                </c:pt>
                <c:pt idx="285">
                  <c:v>0.28499999999999998</c:v>
                </c:pt>
                <c:pt idx="286">
                  <c:v>0.28599999999999998</c:v>
                </c:pt>
                <c:pt idx="287">
                  <c:v>0.28699999999999998</c:v>
                </c:pt>
                <c:pt idx="288">
                  <c:v>0.28799999999999998</c:v>
                </c:pt>
                <c:pt idx="289">
                  <c:v>0.28899999999999998</c:v>
                </c:pt>
                <c:pt idx="290">
                  <c:v>0.28999999999999998</c:v>
                </c:pt>
                <c:pt idx="291">
                  <c:v>0.29099999999999998</c:v>
                </c:pt>
                <c:pt idx="292">
                  <c:v>0.29199999999999998</c:v>
                </c:pt>
                <c:pt idx="293">
                  <c:v>0.29299999999999998</c:v>
                </c:pt>
                <c:pt idx="294">
                  <c:v>0.29399999999999998</c:v>
                </c:pt>
                <c:pt idx="295">
                  <c:v>0.29499999999999998</c:v>
                </c:pt>
                <c:pt idx="296">
                  <c:v>0.29599999999999999</c:v>
                </c:pt>
                <c:pt idx="297">
                  <c:v>0.29699999999999999</c:v>
                </c:pt>
                <c:pt idx="298">
                  <c:v>0.29799999999999999</c:v>
                </c:pt>
                <c:pt idx="299">
                  <c:v>0.29899999999999999</c:v>
                </c:pt>
                <c:pt idx="300">
                  <c:v>0.3</c:v>
                </c:pt>
                <c:pt idx="301">
                  <c:v>0.30099999999999999</c:v>
                </c:pt>
                <c:pt idx="302">
                  <c:v>0.30199999999999999</c:v>
                </c:pt>
                <c:pt idx="303">
                  <c:v>0.30299999999999999</c:v>
                </c:pt>
                <c:pt idx="304">
                  <c:v>0.30399999999999999</c:v>
                </c:pt>
                <c:pt idx="305">
                  <c:v>0.30499999999999999</c:v>
                </c:pt>
                <c:pt idx="306">
                  <c:v>0.30599999999999999</c:v>
                </c:pt>
                <c:pt idx="307">
                  <c:v>0.307</c:v>
                </c:pt>
                <c:pt idx="308">
                  <c:v>0.308</c:v>
                </c:pt>
                <c:pt idx="309">
                  <c:v>0.309</c:v>
                </c:pt>
                <c:pt idx="310">
                  <c:v>0.31</c:v>
                </c:pt>
                <c:pt idx="311">
                  <c:v>0.311</c:v>
                </c:pt>
                <c:pt idx="312">
                  <c:v>0.312</c:v>
                </c:pt>
                <c:pt idx="313">
                  <c:v>0.313</c:v>
                </c:pt>
                <c:pt idx="314">
                  <c:v>0.314</c:v>
                </c:pt>
                <c:pt idx="315">
                  <c:v>0.315</c:v>
                </c:pt>
                <c:pt idx="316">
                  <c:v>0.316</c:v>
                </c:pt>
                <c:pt idx="317">
                  <c:v>0.317</c:v>
                </c:pt>
                <c:pt idx="318">
                  <c:v>0.318</c:v>
                </c:pt>
                <c:pt idx="319">
                  <c:v>0.31900000000000001</c:v>
                </c:pt>
                <c:pt idx="320">
                  <c:v>0.32</c:v>
                </c:pt>
                <c:pt idx="321">
                  <c:v>0.32100000000000001</c:v>
                </c:pt>
                <c:pt idx="322">
                  <c:v>0.32200000000000001</c:v>
                </c:pt>
                <c:pt idx="323">
                  <c:v>0.32300000000000001</c:v>
                </c:pt>
                <c:pt idx="324">
                  <c:v>0.32400000000000001</c:v>
                </c:pt>
                <c:pt idx="325">
                  <c:v>0.32500000000000001</c:v>
                </c:pt>
                <c:pt idx="326">
                  <c:v>0.32600000000000001</c:v>
                </c:pt>
                <c:pt idx="327">
                  <c:v>0.32700000000000001</c:v>
                </c:pt>
                <c:pt idx="328">
                  <c:v>0.32800000000000001</c:v>
                </c:pt>
                <c:pt idx="329">
                  <c:v>0.32900000000000001</c:v>
                </c:pt>
                <c:pt idx="330">
                  <c:v>0.33</c:v>
                </c:pt>
                <c:pt idx="331">
                  <c:v>0.33100000000000002</c:v>
                </c:pt>
                <c:pt idx="332">
                  <c:v>0.33200000000000002</c:v>
                </c:pt>
                <c:pt idx="333">
                  <c:v>0.33300000000000002</c:v>
                </c:pt>
                <c:pt idx="334">
                  <c:v>0.33400000000000002</c:v>
                </c:pt>
                <c:pt idx="335">
                  <c:v>0.33500000000000002</c:v>
                </c:pt>
                <c:pt idx="336">
                  <c:v>0.33600000000000002</c:v>
                </c:pt>
                <c:pt idx="337">
                  <c:v>0.33700000000000002</c:v>
                </c:pt>
                <c:pt idx="338">
                  <c:v>0.33800000000000002</c:v>
                </c:pt>
                <c:pt idx="339">
                  <c:v>0.33900000000000002</c:v>
                </c:pt>
                <c:pt idx="340">
                  <c:v>0.34</c:v>
                </c:pt>
                <c:pt idx="341">
                  <c:v>0.34100000000000003</c:v>
                </c:pt>
                <c:pt idx="342">
                  <c:v>0.34200000000000003</c:v>
                </c:pt>
                <c:pt idx="343">
                  <c:v>0.34300000000000003</c:v>
                </c:pt>
                <c:pt idx="344">
                  <c:v>0.34399999999999997</c:v>
                </c:pt>
                <c:pt idx="345">
                  <c:v>0.34499999999999997</c:v>
                </c:pt>
                <c:pt idx="346">
                  <c:v>0.34599999999999997</c:v>
                </c:pt>
                <c:pt idx="347">
                  <c:v>0.34699999999999998</c:v>
                </c:pt>
                <c:pt idx="348">
                  <c:v>0.34799999999999998</c:v>
                </c:pt>
                <c:pt idx="349">
                  <c:v>0.34899999999999998</c:v>
                </c:pt>
                <c:pt idx="350">
                  <c:v>0.35</c:v>
                </c:pt>
                <c:pt idx="351">
                  <c:v>0.35099999999999998</c:v>
                </c:pt>
                <c:pt idx="352">
                  <c:v>0.35199999999999998</c:v>
                </c:pt>
                <c:pt idx="353">
                  <c:v>0.35299999999999998</c:v>
                </c:pt>
                <c:pt idx="354">
                  <c:v>0.35399999999999998</c:v>
                </c:pt>
                <c:pt idx="355">
                  <c:v>0.35499999999999998</c:v>
                </c:pt>
                <c:pt idx="356">
                  <c:v>0.35599999999999998</c:v>
                </c:pt>
                <c:pt idx="357">
                  <c:v>0.35699999999999998</c:v>
                </c:pt>
                <c:pt idx="358">
                  <c:v>0.35799999999999998</c:v>
                </c:pt>
                <c:pt idx="359">
                  <c:v>0.35899999999999999</c:v>
                </c:pt>
                <c:pt idx="360">
                  <c:v>0.36</c:v>
                </c:pt>
                <c:pt idx="361">
                  <c:v>0.36099999999999999</c:v>
                </c:pt>
                <c:pt idx="362">
                  <c:v>0.36199999999999999</c:v>
                </c:pt>
                <c:pt idx="363">
                  <c:v>0.36299999999999999</c:v>
                </c:pt>
                <c:pt idx="364">
                  <c:v>0.36399999999999999</c:v>
                </c:pt>
                <c:pt idx="365">
                  <c:v>0.36499999999999999</c:v>
                </c:pt>
                <c:pt idx="366">
                  <c:v>0.36599999999999999</c:v>
                </c:pt>
                <c:pt idx="367">
                  <c:v>0.36699999999999999</c:v>
                </c:pt>
                <c:pt idx="368">
                  <c:v>0.36799999999999999</c:v>
                </c:pt>
                <c:pt idx="369">
                  <c:v>0.36899999999999999</c:v>
                </c:pt>
                <c:pt idx="370">
                  <c:v>0.37</c:v>
                </c:pt>
                <c:pt idx="371">
                  <c:v>0.371</c:v>
                </c:pt>
                <c:pt idx="372">
                  <c:v>0.372</c:v>
                </c:pt>
                <c:pt idx="373">
                  <c:v>0.373</c:v>
                </c:pt>
                <c:pt idx="374">
                  <c:v>0.374</c:v>
                </c:pt>
                <c:pt idx="375">
                  <c:v>0.375</c:v>
                </c:pt>
                <c:pt idx="376">
                  <c:v>0.376</c:v>
                </c:pt>
                <c:pt idx="377">
                  <c:v>0.377</c:v>
                </c:pt>
                <c:pt idx="378">
                  <c:v>0.378</c:v>
                </c:pt>
                <c:pt idx="379">
                  <c:v>0.379</c:v>
                </c:pt>
                <c:pt idx="380">
                  <c:v>0.38</c:v>
                </c:pt>
                <c:pt idx="381">
                  <c:v>0.38100000000000001</c:v>
                </c:pt>
                <c:pt idx="382">
                  <c:v>0.38200000000000001</c:v>
                </c:pt>
                <c:pt idx="383">
                  <c:v>0.38300000000000001</c:v>
                </c:pt>
                <c:pt idx="384">
                  <c:v>0.38400000000000001</c:v>
                </c:pt>
                <c:pt idx="385">
                  <c:v>0.38500000000000001</c:v>
                </c:pt>
                <c:pt idx="386">
                  <c:v>0.38600000000000001</c:v>
                </c:pt>
                <c:pt idx="387">
                  <c:v>0.38700000000000001</c:v>
                </c:pt>
                <c:pt idx="388">
                  <c:v>0.38800000000000001</c:v>
                </c:pt>
                <c:pt idx="389">
                  <c:v>0.38900000000000001</c:v>
                </c:pt>
                <c:pt idx="390">
                  <c:v>0.39</c:v>
                </c:pt>
                <c:pt idx="391">
                  <c:v>0.39100000000000001</c:v>
                </c:pt>
                <c:pt idx="392">
                  <c:v>0.39200000000000002</c:v>
                </c:pt>
                <c:pt idx="393">
                  <c:v>0.39300000000000002</c:v>
                </c:pt>
                <c:pt idx="394">
                  <c:v>0.39400000000000002</c:v>
                </c:pt>
                <c:pt idx="395">
                  <c:v>0.39500000000000002</c:v>
                </c:pt>
                <c:pt idx="396">
                  <c:v>0.39600000000000002</c:v>
                </c:pt>
                <c:pt idx="397">
                  <c:v>0.39700000000000002</c:v>
                </c:pt>
                <c:pt idx="398">
                  <c:v>0.39800000000000002</c:v>
                </c:pt>
                <c:pt idx="399">
                  <c:v>0.39900000000000002</c:v>
                </c:pt>
                <c:pt idx="400">
                  <c:v>0.4</c:v>
                </c:pt>
                <c:pt idx="401">
                  <c:v>0.40100000000000002</c:v>
                </c:pt>
                <c:pt idx="402">
                  <c:v>0.40200000000000002</c:v>
                </c:pt>
                <c:pt idx="403">
                  <c:v>0.40300000000000002</c:v>
                </c:pt>
                <c:pt idx="404">
                  <c:v>0.40400000000000003</c:v>
                </c:pt>
                <c:pt idx="405">
                  <c:v>0.40500000000000003</c:v>
                </c:pt>
                <c:pt idx="406">
                  <c:v>0.40600000000000003</c:v>
                </c:pt>
                <c:pt idx="407">
                  <c:v>0.40699999999999997</c:v>
                </c:pt>
                <c:pt idx="408">
                  <c:v>0.40799999999999997</c:v>
                </c:pt>
                <c:pt idx="409">
                  <c:v>0.40899999999999997</c:v>
                </c:pt>
                <c:pt idx="410">
                  <c:v>0.41</c:v>
                </c:pt>
                <c:pt idx="411">
                  <c:v>0.41099999999999998</c:v>
                </c:pt>
                <c:pt idx="412">
                  <c:v>0.41199999999999998</c:v>
                </c:pt>
                <c:pt idx="413">
                  <c:v>0.41299999999999998</c:v>
                </c:pt>
                <c:pt idx="414">
                  <c:v>0.41399999999999998</c:v>
                </c:pt>
                <c:pt idx="415">
                  <c:v>0.41499999999999998</c:v>
                </c:pt>
                <c:pt idx="416">
                  <c:v>0.41599999999999998</c:v>
                </c:pt>
                <c:pt idx="417">
                  <c:v>0.41699999999999998</c:v>
                </c:pt>
                <c:pt idx="418">
                  <c:v>0.41799999999999998</c:v>
                </c:pt>
                <c:pt idx="419">
                  <c:v>0.41899999999999998</c:v>
                </c:pt>
                <c:pt idx="420">
                  <c:v>0.42</c:v>
                </c:pt>
                <c:pt idx="421">
                  <c:v>0.42099999999999999</c:v>
                </c:pt>
                <c:pt idx="422">
                  <c:v>0.42199999999999999</c:v>
                </c:pt>
                <c:pt idx="423">
                  <c:v>0.42299999999999999</c:v>
                </c:pt>
                <c:pt idx="424">
                  <c:v>0.42399999999999999</c:v>
                </c:pt>
                <c:pt idx="425">
                  <c:v>0.42499999999999999</c:v>
                </c:pt>
                <c:pt idx="426">
                  <c:v>0.42599999999999999</c:v>
                </c:pt>
                <c:pt idx="427">
                  <c:v>0.42699999999999999</c:v>
                </c:pt>
                <c:pt idx="428">
                  <c:v>0.42799999999999999</c:v>
                </c:pt>
                <c:pt idx="429">
                  <c:v>0.42899999999999999</c:v>
                </c:pt>
                <c:pt idx="430">
                  <c:v>0.43</c:v>
                </c:pt>
                <c:pt idx="431">
                  <c:v>0.43099999999999999</c:v>
                </c:pt>
                <c:pt idx="432">
                  <c:v>0.432</c:v>
                </c:pt>
                <c:pt idx="433">
                  <c:v>0.433</c:v>
                </c:pt>
                <c:pt idx="434">
                  <c:v>0.434</c:v>
                </c:pt>
                <c:pt idx="435">
                  <c:v>0.435</c:v>
                </c:pt>
                <c:pt idx="436">
                  <c:v>0.436</c:v>
                </c:pt>
                <c:pt idx="437">
                  <c:v>0.437</c:v>
                </c:pt>
                <c:pt idx="438">
                  <c:v>0.438</c:v>
                </c:pt>
                <c:pt idx="439">
                  <c:v>0.439</c:v>
                </c:pt>
                <c:pt idx="440">
                  <c:v>0.44</c:v>
                </c:pt>
                <c:pt idx="441">
                  <c:v>0.441</c:v>
                </c:pt>
                <c:pt idx="442">
                  <c:v>0.442</c:v>
                </c:pt>
                <c:pt idx="443">
                  <c:v>0.443</c:v>
                </c:pt>
                <c:pt idx="444">
                  <c:v>0.44400000000000001</c:v>
                </c:pt>
                <c:pt idx="445">
                  <c:v>0.44500000000000001</c:v>
                </c:pt>
                <c:pt idx="446">
                  <c:v>0.44600000000000001</c:v>
                </c:pt>
                <c:pt idx="447">
                  <c:v>0.44700000000000001</c:v>
                </c:pt>
                <c:pt idx="448">
                  <c:v>0.44800000000000001</c:v>
                </c:pt>
                <c:pt idx="449">
                  <c:v>0.44900000000000001</c:v>
                </c:pt>
                <c:pt idx="450">
                  <c:v>0.45</c:v>
                </c:pt>
                <c:pt idx="451">
                  <c:v>0.45100000000000001</c:v>
                </c:pt>
                <c:pt idx="452">
                  <c:v>0.45200000000000001</c:v>
                </c:pt>
                <c:pt idx="453">
                  <c:v>0.45300000000000001</c:v>
                </c:pt>
                <c:pt idx="454">
                  <c:v>0.45400000000000001</c:v>
                </c:pt>
                <c:pt idx="455">
                  <c:v>0.45500000000000002</c:v>
                </c:pt>
                <c:pt idx="456">
                  <c:v>0.45600000000000002</c:v>
                </c:pt>
                <c:pt idx="457">
                  <c:v>0.45700000000000002</c:v>
                </c:pt>
                <c:pt idx="458">
                  <c:v>0.45800000000000002</c:v>
                </c:pt>
                <c:pt idx="459">
                  <c:v>0.45900000000000002</c:v>
                </c:pt>
                <c:pt idx="460">
                  <c:v>0.46</c:v>
                </c:pt>
                <c:pt idx="461">
                  <c:v>0.46100000000000002</c:v>
                </c:pt>
                <c:pt idx="462">
                  <c:v>0.46200000000000002</c:v>
                </c:pt>
                <c:pt idx="463">
                  <c:v>0.46300000000000002</c:v>
                </c:pt>
                <c:pt idx="464">
                  <c:v>0.46400000000000002</c:v>
                </c:pt>
                <c:pt idx="465">
                  <c:v>0.46500000000000002</c:v>
                </c:pt>
                <c:pt idx="466">
                  <c:v>0.46600000000000003</c:v>
                </c:pt>
                <c:pt idx="467">
                  <c:v>0.46700000000000003</c:v>
                </c:pt>
                <c:pt idx="468">
                  <c:v>0.46800000000000003</c:v>
                </c:pt>
                <c:pt idx="469">
                  <c:v>0.46899999999999997</c:v>
                </c:pt>
                <c:pt idx="470">
                  <c:v>0.47</c:v>
                </c:pt>
                <c:pt idx="471">
                  <c:v>0.47099999999999997</c:v>
                </c:pt>
                <c:pt idx="472">
                  <c:v>0.47199999999999998</c:v>
                </c:pt>
                <c:pt idx="473">
                  <c:v>0.47299999999999998</c:v>
                </c:pt>
                <c:pt idx="474">
                  <c:v>0.47399999999999998</c:v>
                </c:pt>
                <c:pt idx="475">
                  <c:v>0.47499999999999998</c:v>
                </c:pt>
                <c:pt idx="476">
                  <c:v>0.47599999999999998</c:v>
                </c:pt>
                <c:pt idx="477">
                  <c:v>0.47699999999999998</c:v>
                </c:pt>
                <c:pt idx="478">
                  <c:v>0.47799999999999998</c:v>
                </c:pt>
                <c:pt idx="479">
                  <c:v>0.47899999999999998</c:v>
                </c:pt>
                <c:pt idx="480">
                  <c:v>0.48</c:v>
                </c:pt>
                <c:pt idx="481">
                  <c:v>0.48099999999999998</c:v>
                </c:pt>
                <c:pt idx="482">
                  <c:v>0.48199999999999998</c:v>
                </c:pt>
                <c:pt idx="483">
                  <c:v>0.48299999999999998</c:v>
                </c:pt>
                <c:pt idx="484">
                  <c:v>0.48399999999999999</c:v>
                </c:pt>
                <c:pt idx="485">
                  <c:v>0.48499999999999999</c:v>
                </c:pt>
                <c:pt idx="486">
                  <c:v>0.48599999999999999</c:v>
                </c:pt>
                <c:pt idx="487">
                  <c:v>0.48699999999999999</c:v>
                </c:pt>
                <c:pt idx="488">
                  <c:v>0.48799999999999999</c:v>
                </c:pt>
                <c:pt idx="489">
                  <c:v>0.48899999999999999</c:v>
                </c:pt>
                <c:pt idx="490">
                  <c:v>0.49</c:v>
                </c:pt>
                <c:pt idx="491">
                  <c:v>0.49099999999999999</c:v>
                </c:pt>
                <c:pt idx="492">
                  <c:v>0.49199999999999999</c:v>
                </c:pt>
                <c:pt idx="493">
                  <c:v>0.49299999999999999</c:v>
                </c:pt>
                <c:pt idx="494">
                  <c:v>0.49399999999999999</c:v>
                </c:pt>
                <c:pt idx="495">
                  <c:v>0.495</c:v>
                </c:pt>
                <c:pt idx="496">
                  <c:v>0.496</c:v>
                </c:pt>
                <c:pt idx="497">
                  <c:v>0.497</c:v>
                </c:pt>
                <c:pt idx="498">
                  <c:v>0.498</c:v>
                </c:pt>
                <c:pt idx="499">
                  <c:v>0.499</c:v>
                </c:pt>
                <c:pt idx="500">
                  <c:v>0.5</c:v>
                </c:pt>
                <c:pt idx="501">
                  <c:v>0.501</c:v>
                </c:pt>
                <c:pt idx="502">
                  <c:v>0.502</c:v>
                </c:pt>
                <c:pt idx="503">
                  <c:v>0.503</c:v>
                </c:pt>
                <c:pt idx="504">
                  <c:v>0.504</c:v>
                </c:pt>
                <c:pt idx="505">
                  <c:v>0.505</c:v>
                </c:pt>
                <c:pt idx="506">
                  <c:v>0.50600000000000001</c:v>
                </c:pt>
                <c:pt idx="507">
                  <c:v>0.50700000000000001</c:v>
                </c:pt>
                <c:pt idx="508">
                  <c:v>0.50800000000000001</c:v>
                </c:pt>
                <c:pt idx="509">
                  <c:v>0.50900000000000001</c:v>
                </c:pt>
                <c:pt idx="510">
                  <c:v>0.51</c:v>
                </c:pt>
                <c:pt idx="511">
                  <c:v>0.51100000000000001</c:v>
                </c:pt>
                <c:pt idx="512">
                  <c:v>0.51200000000000001</c:v>
                </c:pt>
                <c:pt idx="513">
                  <c:v>0.51300000000000001</c:v>
                </c:pt>
                <c:pt idx="514">
                  <c:v>0.51400000000000001</c:v>
                </c:pt>
                <c:pt idx="515">
                  <c:v>0.51500000000000001</c:v>
                </c:pt>
                <c:pt idx="516">
                  <c:v>0.51600000000000001</c:v>
                </c:pt>
                <c:pt idx="517">
                  <c:v>0.51700000000000002</c:v>
                </c:pt>
                <c:pt idx="518">
                  <c:v>0.51800000000000002</c:v>
                </c:pt>
                <c:pt idx="519">
                  <c:v>0.51900000000000002</c:v>
                </c:pt>
                <c:pt idx="520">
                  <c:v>0.52</c:v>
                </c:pt>
                <c:pt idx="521">
                  <c:v>0.52100000000000002</c:v>
                </c:pt>
                <c:pt idx="522">
                  <c:v>0.52200000000000002</c:v>
                </c:pt>
                <c:pt idx="523">
                  <c:v>0.52300000000000002</c:v>
                </c:pt>
                <c:pt idx="524">
                  <c:v>0.52400000000000002</c:v>
                </c:pt>
                <c:pt idx="525">
                  <c:v>0.52500000000000002</c:v>
                </c:pt>
                <c:pt idx="526">
                  <c:v>0.52600000000000002</c:v>
                </c:pt>
                <c:pt idx="527">
                  <c:v>0.52700000000000002</c:v>
                </c:pt>
                <c:pt idx="528">
                  <c:v>0.52800000000000002</c:v>
                </c:pt>
                <c:pt idx="529">
                  <c:v>0.52900000000000003</c:v>
                </c:pt>
                <c:pt idx="530">
                  <c:v>0.53</c:v>
                </c:pt>
                <c:pt idx="531">
                  <c:v>0.53100000000000003</c:v>
                </c:pt>
                <c:pt idx="532">
                  <c:v>0.53200000000000003</c:v>
                </c:pt>
                <c:pt idx="533">
                  <c:v>0.53300000000000003</c:v>
                </c:pt>
                <c:pt idx="534">
                  <c:v>0.53400000000000003</c:v>
                </c:pt>
                <c:pt idx="535">
                  <c:v>0.53500000000000003</c:v>
                </c:pt>
                <c:pt idx="536">
                  <c:v>0.53600000000000003</c:v>
                </c:pt>
                <c:pt idx="537">
                  <c:v>0.53700000000000003</c:v>
                </c:pt>
                <c:pt idx="538">
                  <c:v>0.53800000000000003</c:v>
                </c:pt>
                <c:pt idx="539">
                  <c:v>0.53900000000000003</c:v>
                </c:pt>
                <c:pt idx="540">
                  <c:v>0.54</c:v>
                </c:pt>
                <c:pt idx="541">
                  <c:v>0.54100000000000004</c:v>
                </c:pt>
                <c:pt idx="542">
                  <c:v>0.54200000000000004</c:v>
                </c:pt>
                <c:pt idx="543">
                  <c:v>0.54300000000000004</c:v>
                </c:pt>
                <c:pt idx="544">
                  <c:v>0.54400000000000004</c:v>
                </c:pt>
                <c:pt idx="545">
                  <c:v>0.54500000000000004</c:v>
                </c:pt>
                <c:pt idx="546">
                  <c:v>0.54600000000000004</c:v>
                </c:pt>
                <c:pt idx="547">
                  <c:v>0.54700000000000004</c:v>
                </c:pt>
                <c:pt idx="548">
                  <c:v>0.54800000000000004</c:v>
                </c:pt>
                <c:pt idx="549">
                  <c:v>0.54900000000000004</c:v>
                </c:pt>
                <c:pt idx="550">
                  <c:v>0.55000000000000004</c:v>
                </c:pt>
                <c:pt idx="551">
                  <c:v>0.55100000000000005</c:v>
                </c:pt>
                <c:pt idx="552">
                  <c:v>0.55200000000000005</c:v>
                </c:pt>
                <c:pt idx="553">
                  <c:v>0.55300000000000005</c:v>
                </c:pt>
                <c:pt idx="554">
                  <c:v>0.55400000000000005</c:v>
                </c:pt>
                <c:pt idx="555">
                  <c:v>0.55500000000000005</c:v>
                </c:pt>
                <c:pt idx="556">
                  <c:v>0.55600000000000005</c:v>
                </c:pt>
                <c:pt idx="557">
                  <c:v>0.55700000000000005</c:v>
                </c:pt>
                <c:pt idx="558">
                  <c:v>0.55800000000000005</c:v>
                </c:pt>
                <c:pt idx="559">
                  <c:v>0.55900000000000005</c:v>
                </c:pt>
                <c:pt idx="560">
                  <c:v>0.56000000000000005</c:v>
                </c:pt>
                <c:pt idx="561">
                  <c:v>0.56100000000000005</c:v>
                </c:pt>
                <c:pt idx="562">
                  <c:v>0.56200000000000006</c:v>
                </c:pt>
                <c:pt idx="563">
                  <c:v>0.56299999999999994</c:v>
                </c:pt>
                <c:pt idx="564">
                  <c:v>0.56399999999999995</c:v>
                </c:pt>
                <c:pt idx="565">
                  <c:v>0.56499999999999995</c:v>
                </c:pt>
                <c:pt idx="566">
                  <c:v>0.56599999999999995</c:v>
                </c:pt>
                <c:pt idx="567">
                  <c:v>0.56699999999999995</c:v>
                </c:pt>
                <c:pt idx="568">
                  <c:v>0.56799999999999995</c:v>
                </c:pt>
                <c:pt idx="569">
                  <c:v>0.56899999999999995</c:v>
                </c:pt>
                <c:pt idx="570">
                  <c:v>0.56999999999999995</c:v>
                </c:pt>
                <c:pt idx="571">
                  <c:v>0.57099999999999995</c:v>
                </c:pt>
                <c:pt idx="572">
                  <c:v>0.57199999999999995</c:v>
                </c:pt>
                <c:pt idx="573">
                  <c:v>0.57299999999999995</c:v>
                </c:pt>
                <c:pt idx="574">
                  <c:v>0.57399999999999995</c:v>
                </c:pt>
                <c:pt idx="575">
                  <c:v>0.57499999999999996</c:v>
                </c:pt>
                <c:pt idx="576">
                  <c:v>0.57599999999999996</c:v>
                </c:pt>
                <c:pt idx="577">
                  <c:v>0.57699999999999996</c:v>
                </c:pt>
                <c:pt idx="578">
                  <c:v>0.57799999999999996</c:v>
                </c:pt>
                <c:pt idx="579">
                  <c:v>0.57899999999999996</c:v>
                </c:pt>
                <c:pt idx="580">
                  <c:v>0.57999999999999996</c:v>
                </c:pt>
                <c:pt idx="581">
                  <c:v>0.58099999999999996</c:v>
                </c:pt>
                <c:pt idx="582">
                  <c:v>0.58199999999999996</c:v>
                </c:pt>
                <c:pt idx="583">
                  <c:v>0.58299999999999996</c:v>
                </c:pt>
                <c:pt idx="584">
                  <c:v>0.58399999999999996</c:v>
                </c:pt>
                <c:pt idx="585">
                  <c:v>0.58499999999999996</c:v>
                </c:pt>
                <c:pt idx="586">
                  <c:v>0.58599999999999997</c:v>
                </c:pt>
                <c:pt idx="587">
                  <c:v>0.58699999999999997</c:v>
                </c:pt>
                <c:pt idx="588">
                  <c:v>0.58799999999999997</c:v>
                </c:pt>
                <c:pt idx="589">
                  <c:v>0.58899999999999997</c:v>
                </c:pt>
                <c:pt idx="590">
                  <c:v>0.59</c:v>
                </c:pt>
                <c:pt idx="591">
                  <c:v>0.59099999999999997</c:v>
                </c:pt>
                <c:pt idx="592">
                  <c:v>0.59199999999999997</c:v>
                </c:pt>
                <c:pt idx="593">
                  <c:v>0.59299999999999997</c:v>
                </c:pt>
                <c:pt idx="594">
                  <c:v>0.59399999999999997</c:v>
                </c:pt>
                <c:pt idx="595">
                  <c:v>0.59499999999999997</c:v>
                </c:pt>
                <c:pt idx="596">
                  <c:v>0.59599999999999997</c:v>
                </c:pt>
                <c:pt idx="597">
                  <c:v>0.59699999999999998</c:v>
                </c:pt>
                <c:pt idx="598">
                  <c:v>0.59799999999999998</c:v>
                </c:pt>
                <c:pt idx="599">
                  <c:v>0.59899999999999998</c:v>
                </c:pt>
                <c:pt idx="600">
                  <c:v>0.6</c:v>
                </c:pt>
                <c:pt idx="601">
                  <c:v>0.60099999999999998</c:v>
                </c:pt>
                <c:pt idx="602">
                  <c:v>0.60199999999999998</c:v>
                </c:pt>
                <c:pt idx="603">
                  <c:v>0.60299999999999998</c:v>
                </c:pt>
                <c:pt idx="604">
                  <c:v>0.60399999999999998</c:v>
                </c:pt>
                <c:pt idx="605">
                  <c:v>0.60499999999999998</c:v>
                </c:pt>
                <c:pt idx="606">
                  <c:v>0.60599999999999998</c:v>
                </c:pt>
                <c:pt idx="607">
                  <c:v>0.60699999999999998</c:v>
                </c:pt>
                <c:pt idx="608">
                  <c:v>0.60799999999999998</c:v>
                </c:pt>
                <c:pt idx="609">
                  <c:v>0.60899999999999999</c:v>
                </c:pt>
                <c:pt idx="610">
                  <c:v>0.61</c:v>
                </c:pt>
                <c:pt idx="611">
                  <c:v>0.61099999999999999</c:v>
                </c:pt>
                <c:pt idx="612">
                  <c:v>0.61199999999999999</c:v>
                </c:pt>
                <c:pt idx="613">
                  <c:v>0.61299999999999999</c:v>
                </c:pt>
                <c:pt idx="614">
                  <c:v>0.61399999999999999</c:v>
                </c:pt>
                <c:pt idx="615">
                  <c:v>0.61499999999999999</c:v>
                </c:pt>
                <c:pt idx="616">
                  <c:v>0.61599999999999999</c:v>
                </c:pt>
                <c:pt idx="617">
                  <c:v>0.61699999999999999</c:v>
                </c:pt>
                <c:pt idx="618">
                  <c:v>0.61799999999999999</c:v>
                </c:pt>
                <c:pt idx="619">
                  <c:v>0.61899999999999999</c:v>
                </c:pt>
                <c:pt idx="620">
                  <c:v>0.62</c:v>
                </c:pt>
                <c:pt idx="621">
                  <c:v>0.621</c:v>
                </c:pt>
                <c:pt idx="622">
                  <c:v>0.622</c:v>
                </c:pt>
                <c:pt idx="623">
                  <c:v>0.623</c:v>
                </c:pt>
                <c:pt idx="624">
                  <c:v>0.624</c:v>
                </c:pt>
                <c:pt idx="625">
                  <c:v>0.625</c:v>
                </c:pt>
                <c:pt idx="626">
                  <c:v>0.626</c:v>
                </c:pt>
                <c:pt idx="627">
                  <c:v>0.627</c:v>
                </c:pt>
                <c:pt idx="628">
                  <c:v>0.628</c:v>
                </c:pt>
                <c:pt idx="629">
                  <c:v>0.629</c:v>
                </c:pt>
                <c:pt idx="630">
                  <c:v>0.63</c:v>
                </c:pt>
                <c:pt idx="631">
                  <c:v>0.63100000000000001</c:v>
                </c:pt>
                <c:pt idx="632">
                  <c:v>0.63200000000000001</c:v>
                </c:pt>
                <c:pt idx="633">
                  <c:v>0.63300000000000001</c:v>
                </c:pt>
                <c:pt idx="634">
                  <c:v>0.63400000000000001</c:v>
                </c:pt>
                <c:pt idx="635">
                  <c:v>0.63500000000000001</c:v>
                </c:pt>
                <c:pt idx="636">
                  <c:v>0.63600000000000001</c:v>
                </c:pt>
                <c:pt idx="637">
                  <c:v>0.63700000000000001</c:v>
                </c:pt>
                <c:pt idx="638">
                  <c:v>0.63800000000000001</c:v>
                </c:pt>
                <c:pt idx="639">
                  <c:v>0.63900000000000001</c:v>
                </c:pt>
                <c:pt idx="640">
                  <c:v>0.64</c:v>
                </c:pt>
                <c:pt idx="641">
                  <c:v>0.64100000000000001</c:v>
                </c:pt>
                <c:pt idx="642">
                  <c:v>0.64200000000000002</c:v>
                </c:pt>
                <c:pt idx="643">
                  <c:v>0.64300000000000002</c:v>
                </c:pt>
                <c:pt idx="644">
                  <c:v>0.64400000000000002</c:v>
                </c:pt>
                <c:pt idx="645">
                  <c:v>0.64500000000000002</c:v>
                </c:pt>
                <c:pt idx="646">
                  <c:v>0.64600000000000002</c:v>
                </c:pt>
                <c:pt idx="647">
                  <c:v>0.64700000000000002</c:v>
                </c:pt>
                <c:pt idx="648">
                  <c:v>0.64800000000000002</c:v>
                </c:pt>
                <c:pt idx="649">
                  <c:v>0.64900000000000002</c:v>
                </c:pt>
                <c:pt idx="650">
                  <c:v>0.65</c:v>
                </c:pt>
                <c:pt idx="651">
                  <c:v>0.65100000000000002</c:v>
                </c:pt>
                <c:pt idx="652">
                  <c:v>0.65200000000000002</c:v>
                </c:pt>
                <c:pt idx="653">
                  <c:v>0.65300000000000002</c:v>
                </c:pt>
                <c:pt idx="654">
                  <c:v>0.65400000000000003</c:v>
                </c:pt>
                <c:pt idx="655">
                  <c:v>0.65500000000000003</c:v>
                </c:pt>
                <c:pt idx="656">
                  <c:v>0.65600000000000003</c:v>
                </c:pt>
                <c:pt idx="657">
                  <c:v>0.65700000000000003</c:v>
                </c:pt>
                <c:pt idx="658">
                  <c:v>0.65800000000000003</c:v>
                </c:pt>
                <c:pt idx="659">
                  <c:v>0.65900000000000003</c:v>
                </c:pt>
                <c:pt idx="660">
                  <c:v>0.66</c:v>
                </c:pt>
                <c:pt idx="661">
                  <c:v>0.66100000000000003</c:v>
                </c:pt>
                <c:pt idx="662">
                  <c:v>0.66200000000000003</c:v>
                </c:pt>
                <c:pt idx="663">
                  <c:v>0.66300000000000003</c:v>
                </c:pt>
                <c:pt idx="664">
                  <c:v>0.66400000000000003</c:v>
                </c:pt>
                <c:pt idx="665">
                  <c:v>0.66500000000000004</c:v>
                </c:pt>
                <c:pt idx="666">
                  <c:v>0.66600000000000004</c:v>
                </c:pt>
                <c:pt idx="667">
                  <c:v>0.66700000000000004</c:v>
                </c:pt>
                <c:pt idx="668">
                  <c:v>0.66800000000000004</c:v>
                </c:pt>
                <c:pt idx="669">
                  <c:v>0.66900000000000004</c:v>
                </c:pt>
                <c:pt idx="670">
                  <c:v>0.67</c:v>
                </c:pt>
                <c:pt idx="671">
                  <c:v>0.67100000000000004</c:v>
                </c:pt>
                <c:pt idx="672">
                  <c:v>0.67200000000000004</c:v>
                </c:pt>
                <c:pt idx="673">
                  <c:v>0.67300000000000004</c:v>
                </c:pt>
                <c:pt idx="674">
                  <c:v>0.67400000000000004</c:v>
                </c:pt>
                <c:pt idx="675">
                  <c:v>0.67500000000000004</c:v>
                </c:pt>
                <c:pt idx="676">
                  <c:v>0.67600000000000005</c:v>
                </c:pt>
                <c:pt idx="677">
                  <c:v>0.67700000000000005</c:v>
                </c:pt>
                <c:pt idx="678">
                  <c:v>0.67800000000000005</c:v>
                </c:pt>
                <c:pt idx="679">
                  <c:v>0.67900000000000005</c:v>
                </c:pt>
                <c:pt idx="680">
                  <c:v>0.68</c:v>
                </c:pt>
                <c:pt idx="681">
                  <c:v>0.68100000000000005</c:v>
                </c:pt>
                <c:pt idx="682">
                  <c:v>0.68200000000000005</c:v>
                </c:pt>
                <c:pt idx="683">
                  <c:v>0.68300000000000005</c:v>
                </c:pt>
                <c:pt idx="684">
                  <c:v>0.68400000000000005</c:v>
                </c:pt>
                <c:pt idx="685">
                  <c:v>0.68500000000000005</c:v>
                </c:pt>
                <c:pt idx="686">
                  <c:v>0.68600000000000005</c:v>
                </c:pt>
                <c:pt idx="687">
                  <c:v>0.68700000000000006</c:v>
                </c:pt>
                <c:pt idx="688">
                  <c:v>0.68799999999999994</c:v>
                </c:pt>
                <c:pt idx="689">
                  <c:v>0.68899999999999995</c:v>
                </c:pt>
                <c:pt idx="690">
                  <c:v>0.69</c:v>
                </c:pt>
                <c:pt idx="691">
                  <c:v>0.69099999999999995</c:v>
                </c:pt>
                <c:pt idx="692">
                  <c:v>0.69199999999999995</c:v>
                </c:pt>
                <c:pt idx="693">
                  <c:v>0.69299999999999995</c:v>
                </c:pt>
                <c:pt idx="694">
                  <c:v>0.69399999999999995</c:v>
                </c:pt>
                <c:pt idx="695">
                  <c:v>0.69499999999999995</c:v>
                </c:pt>
                <c:pt idx="696">
                  <c:v>0.69599999999999995</c:v>
                </c:pt>
                <c:pt idx="697">
                  <c:v>0.69699999999999995</c:v>
                </c:pt>
                <c:pt idx="698">
                  <c:v>0.69799999999999995</c:v>
                </c:pt>
                <c:pt idx="699">
                  <c:v>0.69899999999999995</c:v>
                </c:pt>
                <c:pt idx="700">
                  <c:v>0.7</c:v>
                </c:pt>
                <c:pt idx="701">
                  <c:v>0.70099999999999996</c:v>
                </c:pt>
                <c:pt idx="702">
                  <c:v>0.70199999999999996</c:v>
                </c:pt>
                <c:pt idx="703">
                  <c:v>0.70299999999999996</c:v>
                </c:pt>
                <c:pt idx="704">
                  <c:v>0.70399999999999996</c:v>
                </c:pt>
                <c:pt idx="705">
                  <c:v>0.70499999999999996</c:v>
                </c:pt>
                <c:pt idx="706">
                  <c:v>0.70599999999999996</c:v>
                </c:pt>
                <c:pt idx="707">
                  <c:v>0.70699999999999996</c:v>
                </c:pt>
                <c:pt idx="708">
                  <c:v>0.70799999999999996</c:v>
                </c:pt>
                <c:pt idx="709">
                  <c:v>0.70899999999999996</c:v>
                </c:pt>
                <c:pt idx="710">
                  <c:v>0.71</c:v>
                </c:pt>
                <c:pt idx="711">
                  <c:v>0.71099999999999997</c:v>
                </c:pt>
                <c:pt idx="712">
                  <c:v>0.71199999999999997</c:v>
                </c:pt>
                <c:pt idx="713">
                  <c:v>0.71299999999999997</c:v>
                </c:pt>
                <c:pt idx="714">
                  <c:v>0.71399999999999997</c:v>
                </c:pt>
                <c:pt idx="715">
                  <c:v>0.71499999999999997</c:v>
                </c:pt>
                <c:pt idx="716">
                  <c:v>0.71599999999999997</c:v>
                </c:pt>
                <c:pt idx="717">
                  <c:v>0.71699999999999997</c:v>
                </c:pt>
                <c:pt idx="718">
                  <c:v>0.71799999999999997</c:v>
                </c:pt>
                <c:pt idx="719">
                  <c:v>0.71899999999999997</c:v>
                </c:pt>
                <c:pt idx="720">
                  <c:v>0.72</c:v>
                </c:pt>
                <c:pt idx="721">
                  <c:v>0.72099999999999997</c:v>
                </c:pt>
                <c:pt idx="722">
                  <c:v>0.72199999999999998</c:v>
                </c:pt>
                <c:pt idx="723">
                  <c:v>0.72299999999999998</c:v>
                </c:pt>
                <c:pt idx="724">
                  <c:v>0.72399999999999998</c:v>
                </c:pt>
                <c:pt idx="725">
                  <c:v>0.72499999999999998</c:v>
                </c:pt>
                <c:pt idx="726">
                  <c:v>0.72599999999999998</c:v>
                </c:pt>
                <c:pt idx="727">
                  <c:v>0.72699999999999998</c:v>
                </c:pt>
                <c:pt idx="728">
                  <c:v>0.72799999999999998</c:v>
                </c:pt>
                <c:pt idx="729">
                  <c:v>0.72899999999999998</c:v>
                </c:pt>
                <c:pt idx="730">
                  <c:v>0.73</c:v>
                </c:pt>
                <c:pt idx="731">
                  <c:v>0.73099999999999998</c:v>
                </c:pt>
                <c:pt idx="732">
                  <c:v>0.73199999999999998</c:v>
                </c:pt>
                <c:pt idx="733">
                  <c:v>0.73299999999999998</c:v>
                </c:pt>
                <c:pt idx="734">
                  <c:v>0.73399999999999999</c:v>
                </c:pt>
                <c:pt idx="735">
                  <c:v>0.73499999999999999</c:v>
                </c:pt>
                <c:pt idx="736">
                  <c:v>0.73599999999999999</c:v>
                </c:pt>
                <c:pt idx="737">
                  <c:v>0.73699999999999999</c:v>
                </c:pt>
                <c:pt idx="738">
                  <c:v>0.73799999999999999</c:v>
                </c:pt>
                <c:pt idx="739">
                  <c:v>0.73899999999999999</c:v>
                </c:pt>
                <c:pt idx="740">
                  <c:v>0.74</c:v>
                </c:pt>
                <c:pt idx="741">
                  <c:v>0.74099999999999999</c:v>
                </c:pt>
                <c:pt idx="742">
                  <c:v>0.74199999999999999</c:v>
                </c:pt>
                <c:pt idx="743">
                  <c:v>0.74299999999999999</c:v>
                </c:pt>
                <c:pt idx="744">
                  <c:v>0.74399999999999999</c:v>
                </c:pt>
                <c:pt idx="745">
                  <c:v>0.745</c:v>
                </c:pt>
                <c:pt idx="746">
                  <c:v>0.746</c:v>
                </c:pt>
                <c:pt idx="747">
                  <c:v>0.747</c:v>
                </c:pt>
                <c:pt idx="748">
                  <c:v>0.748</c:v>
                </c:pt>
                <c:pt idx="749">
                  <c:v>0.749</c:v>
                </c:pt>
                <c:pt idx="750">
                  <c:v>0.75</c:v>
                </c:pt>
                <c:pt idx="751">
                  <c:v>0.751</c:v>
                </c:pt>
                <c:pt idx="752">
                  <c:v>0.752</c:v>
                </c:pt>
                <c:pt idx="753">
                  <c:v>0.753</c:v>
                </c:pt>
                <c:pt idx="754">
                  <c:v>0.754</c:v>
                </c:pt>
                <c:pt idx="755">
                  <c:v>0.755</c:v>
                </c:pt>
                <c:pt idx="756">
                  <c:v>0.75600000000000001</c:v>
                </c:pt>
                <c:pt idx="757">
                  <c:v>0.75700000000000001</c:v>
                </c:pt>
                <c:pt idx="758">
                  <c:v>0.75800000000000001</c:v>
                </c:pt>
                <c:pt idx="759">
                  <c:v>0.75900000000000001</c:v>
                </c:pt>
                <c:pt idx="760">
                  <c:v>0.76</c:v>
                </c:pt>
                <c:pt idx="761">
                  <c:v>0.76100000000000001</c:v>
                </c:pt>
                <c:pt idx="762">
                  <c:v>0.76200000000000001</c:v>
                </c:pt>
                <c:pt idx="763">
                  <c:v>0.76300000000000001</c:v>
                </c:pt>
                <c:pt idx="764">
                  <c:v>0.76400000000000001</c:v>
                </c:pt>
                <c:pt idx="765">
                  <c:v>0.76500000000000001</c:v>
                </c:pt>
                <c:pt idx="766">
                  <c:v>0.76600000000000001</c:v>
                </c:pt>
                <c:pt idx="767">
                  <c:v>0.76700000000000002</c:v>
                </c:pt>
                <c:pt idx="768">
                  <c:v>0.76800000000000002</c:v>
                </c:pt>
                <c:pt idx="769">
                  <c:v>0.76900000000000002</c:v>
                </c:pt>
                <c:pt idx="770">
                  <c:v>0.77</c:v>
                </c:pt>
                <c:pt idx="771">
                  <c:v>0.77100000000000002</c:v>
                </c:pt>
                <c:pt idx="772">
                  <c:v>0.77200000000000002</c:v>
                </c:pt>
                <c:pt idx="773">
                  <c:v>0.77300000000000002</c:v>
                </c:pt>
                <c:pt idx="774">
                  <c:v>0.77400000000000002</c:v>
                </c:pt>
                <c:pt idx="775">
                  <c:v>0.77500000000000002</c:v>
                </c:pt>
                <c:pt idx="776">
                  <c:v>0.77600000000000002</c:v>
                </c:pt>
                <c:pt idx="777">
                  <c:v>0.77700000000000002</c:v>
                </c:pt>
                <c:pt idx="778">
                  <c:v>0.77800000000000002</c:v>
                </c:pt>
                <c:pt idx="779">
                  <c:v>0.77900000000000003</c:v>
                </c:pt>
                <c:pt idx="780">
                  <c:v>0.78</c:v>
                </c:pt>
                <c:pt idx="781">
                  <c:v>0.78100000000000003</c:v>
                </c:pt>
                <c:pt idx="782">
                  <c:v>0.78200000000000003</c:v>
                </c:pt>
                <c:pt idx="783">
                  <c:v>0.78300000000000003</c:v>
                </c:pt>
                <c:pt idx="784">
                  <c:v>0.78400000000000003</c:v>
                </c:pt>
                <c:pt idx="785">
                  <c:v>0.78500000000000003</c:v>
                </c:pt>
                <c:pt idx="786">
                  <c:v>0.78600000000000003</c:v>
                </c:pt>
                <c:pt idx="787">
                  <c:v>0.78700000000000003</c:v>
                </c:pt>
                <c:pt idx="788">
                  <c:v>0.78800000000000003</c:v>
                </c:pt>
                <c:pt idx="789">
                  <c:v>0.78900000000000003</c:v>
                </c:pt>
                <c:pt idx="790">
                  <c:v>0.79</c:v>
                </c:pt>
                <c:pt idx="791">
                  <c:v>0.79100000000000004</c:v>
                </c:pt>
                <c:pt idx="792">
                  <c:v>0.79200000000000004</c:v>
                </c:pt>
                <c:pt idx="793">
                  <c:v>0.79300000000000004</c:v>
                </c:pt>
                <c:pt idx="794">
                  <c:v>0.79400000000000004</c:v>
                </c:pt>
                <c:pt idx="795">
                  <c:v>0.79500000000000004</c:v>
                </c:pt>
                <c:pt idx="796">
                  <c:v>0.79600000000000004</c:v>
                </c:pt>
                <c:pt idx="797">
                  <c:v>0.79700000000000004</c:v>
                </c:pt>
                <c:pt idx="798">
                  <c:v>0.79800000000000004</c:v>
                </c:pt>
                <c:pt idx="799">
                  <c:v>0.79900000000000004</c:v>
                </c:pt>
                <c:pt idx="800">
                  <c:v>0.8</c:v>
                </c:pt>
                <c:pt idx="801">
                  <c:v>0.80100000000000005</c:v>
                </c:pt>
                <c:pt idx="802">
                  <c:v>0.80200000000000005</c:v>
                </c:pt>
                <c:pt idx="803">
                  <c:v>0.80300000000000005</c:v>
                </c:pt>
                <c:pt idx="804">
                  <c:v>0.80400000000000005</c:v>
                </c:pt>
                <c:pt idx="805">
                  <c:v>0.80500000000000005</c:v>
                </c:pt>
                <c:pt idx="806">
                  <c:v>0.80600000000000005</c:v>
                </c:pt>
                <c:pt idx="807">
                  <c:v>0.80700000000000005</c:v>
                </c:pt>
                <c:pt idx="808">
                  <c:v>0.80800000000000005</c:v>
                </c:pt>
                <c:pt idx="809">
                  <c:v>0.80900000000000005</c:v>
                </c:pt>
                <c:pt idx="810">
                  <c:v>0.81</c:v>
                </c:pt>
                <c:pt idx="811">
                  <c:v>0.81100000000000005</c:v>
                </c:pt>
                <c:pt idx="812">
                  <c:v>0.81200000000000006</c:v>
                </c:pt>
                <c:pt idx="813">
                  <c:v>0.81299999999999994</c:v>
                </c:pt>
                <c:pt idx="814">
                  <c:v>0.81399999999999995</c:v>
                </c:pt>
                <c:pt idx="815">
                  <c:v>0.81499999999999995</c:v>
                </c:pt>
                <c:pt idx="816">
                  <c:v>0.81599999999999995</c:v>
                </c:pt>
                <c:pt idx="817">
                  <c:v>0.81699999999999995</c:v>
                </c:pt>
                <c:pt idx="818">
                  <c:v>0.81799999999999995</c:v>
                </c:pt>
                <c:pt idx="819">
                  <c:v>0.81899999999999995</c:v>
                </c:pt>
                <c:pt idx="820">
                  <c:v>0.82</c:v>
                </c:pt>
                <c:pt idx="821">
                  <c:v>0.82099999999999995</c:v>
                </c:pt>
                <c:pt idx="822">
                  <c:v>0.82199999999999995</c:v>
                </c:pt>
                <c:pt idx="823">
                  <c:v>0.82299999999999995</c:v>
                </c:pt>
                <c:pt idx="824">
                  <c:v>0.82399999999999995</c:v>
                </c:pt>
                <c:pt idx="825">
                  <c:v>0.82499999999999996</c:v>
                </c:pt>
                <c:pt idx="826">
                  <c:v>0.82599999999999996</c:v>
                </c:pt>
                <c:pt idx="827">
                  <c:v>0.82699999999999996</c:v>
                </c:pt>
                <c:pt idx="828">
                  <c:v>0.82799999999999996</c:v>
                </c:pt>
                <c:pt idx="829">
                  <c:v>0.82899999999999996</c:v>
                </c:pt>
                <c:pt idx="830">
                  <c:v>0.83</c:v>
                </c:pt>
                <c:pt idx="831">
                  <c:v>0.83099999999999996</c:v>
                </c:pt>
                <c:pt idx="832">
                  <c:v>0.83199999999999996</c:v>
                </c:pt>
                <c:pt idx="833">
                  <c:v>0.83299999999999996</c:v>
                </c:pt>
                <c:pt idx="834">
                  <c:v>0.83399999999999996</c:v>
                </c:pt>
                <c:pt idx="835">
                  <c:v>0.83499999999999996</c:v>
                </c:pt>
                <c:pt idx="836">
                  <c:v>0.83599999999999997</c:v>
                </c:pt>
                <c:pt idx="837">
                  <c:v>0.83699999999999997</c:v>
                </c:pt>
                <c:pt idx="838">
                  <c:v>0.83799999999999997</c:v>
                </c:pt>
                <c:pt idx="839">
                  <c:v>0.83899999999999997</c:v>
                </c:pt>
                <c:pt idx="840">
                  <c:v>0.84</c:v>
                </c:pt>
                <c:pt idx="841">
                  <c:v>0.84099999999999997</c:v>
                </c:pt>
                <c:pt idx="842">
                  <c:v>0.84199999999999997</c:v>
                </c:pt>
                <c:pt idx="843">
                  <c:v>0.84299999999999997</c:v>
                </c:pt>
                <c:pt idx="844">
                  <c:v>0.84399999999999997</c:v>
                </c:pt>
                <c:pt idx="845">
                  <c:v>0.84499999999999997</c:v>
                </c:pt>
                <c:pt idx="846">
                  <c:v>0.84599999999999997</c:v>
                </c:pt>
                <c:pt idx="847">
                  <c:v>0.84699999999999998</c:v>
                </c:pt>
                <c:pt idx="848">
                  <c:v>0.84799999999999998</c:v>
                </c:pt>
                <c:pt idx="849">
                  <c:v>0.84899999999999998</c:v>
                </c:pt>
                <c:pt idx="850">
                  <c:v>0.85</c:v>
                </c:pt>
                <c:pt idx="851">
                  <c:v>0.85099999999999998</c:v>
                </c:pt>
                <c:pt idx="852">
                  <c:v>0.85199999999999998</c:v>
                </c:pt>
                <c:pt idx="853">
                  <c:v>0.85299999999999998</c:v>
                </c:pt>
                <c:pt idx="854">
                  <c:v>0.85399999999999998</c:v>
                </c:pt>
                <c:pt idx="855">
                  <c:v>0.85499999999999998</c:v>
                </c:pt>
                <c:pt idx="856">
                  <c:v>0.85599999999999998</c:v>
                </c:pt>
                <c:pt idx="857">
                  <c:v>0.85699999999999998</c:v>
                </c:pt>
                <c:pt idx="858">
                  <c:v>0.85799999999999998</c:v>
                </c:pt>
                <c:pt idx="859">
                  <c:v>0.85899999999999999</c:v>
                </c:pt>
                <c:pt idx="860">
                  <c:v>0.86</c:v>
                </c:pt>
                <c:pt idx="861">
                  <c:v>0.86099999999999999</c:v>
                </c:pt>
                <c:pt idx="862">
                  <c:v>0.86199999999999999</c:v>
                </c:pt>
                <c:pt idx="863">
                  <c:v>0.86299999999999999</c:v>
                </c:pt>
                <c:pt idx="864">
                  <c:v>0.86399999999999999</c:v>
                </c:pt>
                <c:pt idx="865">
                  <c:v>0.86499999999999999</c:v>
                </c:pt>
                <c:pt idx="866">
                  <c:v>0.86599999999999999</c:v>
                </c:pt>
                <c:pt idx="867">
                  <c:v>0.86699999999999999</c:v>
                </c:pt>
                <c:pt idx="868">
                  <c:v>0.86799999999999999</c:v>
                </c:pt>
                <c:pt idx="869">
                  <c:v>0.86899999999999999</c:v>
                </c:pt>
                <c:pt idx="870">
                  <c:v>0.87</c:v>
                </c:pt>
                <c:pt idx="871">
                  <c:v>0.871</c:v>
                </c:pt>
                <c:pt idx="872">
                  <c:v>0.872</c:v>
                </c:pt>
                <c:pt idx="873">
                  <c:v>0.873</c:v>
                </c:pt>
                <c:pt idx="874">
                  <c:v>0.874</c:v>
                </c:pt>
                <c:pt idx="875">
                  <c:v>0.875</c:v>
                </c:pt>
                <c:pt idx="876">
                  <c:v>0.876</c:v>
                </c:pt>
                <c:pt idx="877">
                  <c:v>0.877</c:v>
                </c:pt>
                <c:pt idx="878">
                  <c:v>0.878</c:v>
                </c:pt>
                <c:pt idx="879">
                  <c:v>0.879</c:v>
                </c:pt>
                <c:pt idx="880">
                  <c:v>0.88</c:v>
                </c:pt>
                <c:pt idx="881">
                  <c:v>0.88100000000000001</c:v>
                </c:pt>
                <c:pt idx="882">
                  <c:v>0.88200000000000001</c:v>
                </c:pt>
                <c:pt idx="883">
                  <c:v>0.88300000000000001</c:v>
                </c:pt>
                <c:pt idx="884">
                  <c:v>0.88400000000000001</c:v>
                </c:pt>
                <c:pt idx="885">
                  <c:v>0.88500000000000001</c:v>
                </c:pt>
                <c:pt idx="886">
                  <c:v>0.88600000000000001</c:v>
                </c:pt>
                <c:pt idx="887">
                  <c:v>0.88700000000000001</c:v>
                </c:pt>
                <c:pt idx="888">
                  <c:v>0.88800000000000001</c:v>
                </c:pt>
                <c:pt idx="889">
                  <c:v>0.88900000000000001</c:v>
                </c:pt>
                <c:pt idx="890">
                  <c:v>0.89</c:v>
                </c:pt>
                <c:pt idx="891">
                  <c:v>0.89100000000000001</c:v>
                </c:pt>
                <c:pt idx="892">
                  <c:v>0.89200000000000002</c:v>
                </c:pt>
                <c:pt idx="893">
                  <c:v>0.89300000000000002</c:v>
                </c:pt>
                <c:pt idx="894">
                  <c:v>0.89400000000000002</c:v>
                </c:pt>
                <c:pt idx="895">
                  <c:v>0.89500000000000002</c:v>
                </c:pt>
                <c:pt idx="896">
                  <c:v>0.89600000000000002</c:v>
                </c:pt>
                <c:pt idx="897">
                  <c:v>0.89700000000000002</c:v>
                </c:pt>
                <c:pt idx="898">
                  <c:v>0.89800000000000002</c:v>
                </c:pt>
                <c:pt idx="899">
                  <c:v>0.89900000000000002</c:v>
                </c:pt>
                <c:pt idx="900">
                  <c:v>0.9</c:v>
                </c:pt>
                <c:pt idx="901">
                  <c:v>0.90100000000000002</c:v>
                </c:pt>
                <c:pt idx="902">
                  <c:v>0.90200000000000002</c:v>
                </c:pt>
                <c:pt idx="903">
                  <c:v>0.90300000000000002</c:v>
                </c:pt>
                <c:pt idx="904">
                  <c:v>0.90400000000000003</c:v>
                </c:pt>
                <c:pt idx="905">
                  <c:v>0.90500000000000003</c:v>
                </c:pt>
                <c:pt idx="906">
                  <c:v>0.90600000000000003</c:v>
                </c:pt>
                <c:pt idx="907">
                  <c:v>0.90700000000000003</c:v>
                </c:pt>
                <c:pt idx="908">
                  <c:v>0.90800000000000003</c:v>
                </c:pt>
                <c:pt idx="909">
                  <c:v>0.90900000000000003</c:v>
                </c:pt>
                <c:pt idx="910">
                  <c:v>0.91</c:v>
                </c:pt>
                <c:pt idx="911">
                  <c:v>0.91100000000000003</c:v>
                </c:pt>
                <c:pt idx="912">
                  <c:v>0.91200000000000003</c:v>
                </c:pt>
                <c:pt idx="913">
                  <c:v>0.91300000000000003</c:v>
                </c:pt>
                <c:pt idx="914">
                  <c:v>0.91400000000000003</c:v>
                </c:pt>
                <c:pt idx="915">
                  <c:v>0.91500000000000004</c:v>
                </c:pt>
                <c:pt idx="916">
                  <c:v>0.91600000000000004</c:v>
                </c:pt>
                <c:pt idx="917">
                  <c:v>0.91700000000000004</c:v>
                </c:pt>
                <c:pt idx="918">
                  <c:v>0.91800000000000004</c:v>
                </c:pt>
                <c:pt idx="919">
                  <c:v>0.91900000000000004</c:v>
                </c:pt>
                <c:pt idx="920">
                  <c:v>0.92</c:v>
                </c:pt>
                <c:pt idx="921">
                  <c:v>0.92100000000000004</c:v>
                </c:pt>
                <c:pt idx="922">
                  <c:v>0.92200000000000004</c:v>
                </c:pt>
                <c:pt idx="923">
                  <c:v>0.92300000000000004</c:v>
                </c:pt>
                <c:pt idx="924">
                  <c:v>0.92400000000000004</c:v>
                </c:pt>
                <c:pt idx="925">
                  <c:v>0.92500000000000004</c:v>
                </c:pt>
                <c:pt idx="926">
                  <c:v>0.92600000000000005</c:v>
                </c:pt>
                <c:pt idx="927">
                  <c:v>0.92700000000000005</c:v>
                </c:pt>
                <c:pt idx="928">
                  <c:v>0.92800000000000005</c:v>
                </c:pt>
                <c:pt idx="929">
                  <c:v>0.92900000000000005</c:v>
                </c:pt>
                <c:pt idx="930">
                  <c:v>0.93</c:v>
                </c:pt>
                <c:pt idx="931">
                  <c:v>0.93100000000000005</c:v>
                </c:pt>
                <c:pt idx="932">
                  <c:v>0.93200000000000005</c:v>
                </c:pt>
                <c:pt idx="933">
                  <c:v>0.93300000000000005</c:v>
                </c:pt>
                <c:pt idx="934">
                  <c:v>0.93400000000000005</c:v>
                </c:pt>
                <c:pt idx="935">
                  <c:v>0.93500000000000005</c:v>
                </c:pt>
                <c:pt idx="936">
                  <c:v>0.93600000000000005</c:v>
                </c:pt>
                <c:pt idx="937">
                  <c:v>0.93700000000000006</c:v>
                </c:pt>
                <c:pt idx="938">
                  <c:v>0.93799999999999994</c:v>
                </c:pt>
                <c:pt idx="939">
                  <c:v>0.93899999999999995</c:v>
                </c:pt>
                <c:pt idx="940">
                  <c:v>0.94</c:v>
                </c:pt>
                <c:pt idx="941">
                  <c:v>0.94099999999999995</c:v>
                </c:pt>
                <c:pt idx="942">
                  <c:v>0.94199999999999995</c:v>
                </c:pt>
                <c:pt idx="943">
                  <c:v>0.94299999999999995</c:v>
                </c:pt>
                <c:pt idx="944">
                  <c:v>0.94399999999999995</c:v>
                </c:pt>
                <c:pt idx="945">
                  <c:v>0.94499999999999995</c:v>
                </c:pt>
                <c:pt idx="946">
                  <c:v>0.94599999999999995</c:v>
                </c:pt>
                <c:pt idx="947">
                  <c:v>0.94699999999999995</c:v>
                </c:pt>
                <c:pt idx="948">
                  <c:v>0.94799999999999995</c:v>
                </c:pt>
                <c:pt idx="949">
                  <c:v>0.94899999999999995</c:v>
                </c:pt>
                <c:pt idx="950">
                  <c:v>0.95</c:v>
                </c:pt>
                <c:pt idx="951">
                  <c:v>0.95099999999999996</c:v>
                </c:pt>
                <c:pt idx="952">
                  <c:v>0.95199999999999996</c:v>
                </c:pt>
                <c:pt idx="953">
                  <c:v>0.95299999999999996</c:v>
                </c:pt>
                <c:pt idx="954">
                  <c:v>0.95399999999999996</c:v>
                </c:pt>
                <c:pt idx="955">
                  <c:v>0.95499999999999996</c:v>
                </c:pt>
                <c:pt idx="956">
                  <c:v>0.95599999999999996</c:v>
                </c:pt>
                <c:pt idx="957">
                  <c:v>0.95699999999999996</c:v>
                </c:pt>
                <c:pt idx="958">
                  <c:v>0.95799999999999996</c:v>
                </c:pt>
                <c:pt idx="959">
                  <c:v>0.95899999999999996</c:v>
                </c:pt>
                <c:pt idx="960">
                  <c:v>0.96</c:v>
                </c:pt>
                <c:pt idx="961">
                  <c:v>0.96099999999999997</c:v>
                </c:pt>
                <c:pt idx="962">
                  <c:v>0.96199999999999997</c:v>
                </c:pt>
                <c:pt idx="963">
                  <c:v>0.96299999999999997</c:v>
                </c:pt>
                <c:pt idx="964">
                  <c:v>0.96399999999999997</c:v>
                </c:pt>
                <c:pt idx="965">
                  <c:v>0.96499999999999997</c:v>
                </c:pt>
                <c:pt idx="966">
                  <c:v>0.96599999999999997</c:v>
                </c:pt>
                <c:pt idx="967">
                  <c:v>0.96699999999999997</c:v>
                </c:pt>
                <c:pt idx="968">
                  <c:v>0.96799999999999997</c:v>
                </c:pt>
                <c:pt idx="969">
                  <c:v>0.96899999999999997</c:v>
                </c:pt>
                <c:pt idx="970">
                  <c:v>0.97</c:v>
                </c:pt>
                <c:pt idx="971">
                  <c:v>0.97099999999999997</c:v>
                </c:pt>
                <c:pt idx="972">
                  <c:v>0.97199999999999998</c:v>
                </c:pt>
                <c:pt idx="973">
                  <c:v>0.97299999999999998</c:v>
                </c:pt>
                <c:pt idx="974">
                  <c:v>0.97399999999999998</c:v>
                </c:pt>
                <c:pt idx="975">
                  <c:v>0.97499999999999998</c:v>
                </c:pt>
                <c:pt idx="976">
                  <c:v>0.97599999999999998</c:v>
                </c:pt>
                <c:pt idx="977">
                  <c:v>0.97699999999999998</c:v>
                </c:pt>
                <c:pt idx="978">
                  <c:v>0.97799999999999998</c:v>
                </c:pt>
                <c:pt idx="979">
                  <c:v>0.97899999999999998</c:v>
                </c:pt>
                <c:pt idx="980">
                  <c:v>0.98</c:v>
                </c:pt>
                <c:pt idx="981">
                  <c:v>0.98099999999999998</c:v>
                </c:pt>
                <c:pt idx="982">
                  <c:v>0.98199999999999998</c:v>
                </c:pt>
                <c:pt idx="983">
                  <c:v>0.98299999999999998</c:v>
                </c:pt>
                <c:pt idx="984">
                  <c:v>0.98399999999999999</c:v>
                </c:pt>
                <c:pt idx="985">
                  <c:v>0.98499999999999999</c:v>
                </c:pt>
                <c:pt idx="986">
                  <c:v>0.98599999999999999</c:v>
                </c:pt>
                <c:pt idx="987">
                  <c:v>0.98699999999999999</c:v>
                </c:pt>
                <c:pt idx="988">
                  <c:v>0.98799999999999999</c:v>
                </c:pt>
                <c:pt idx="989">
                  <c:v>0.98899999999999999</c:v>
                </c:pt>
                <c:pt idx="990">
                  <c:v>0.99</c:v>
                </c:pt>
                <c:pt idx="991">
                  <c:v>0.99099999999999999</c:v>
                </c:pt>
                <c:pt idx="992">
                  <c:v>0.99199999999999999</c:v>
                </c:pt>
                <c:pt idx="993">
                  <c:v>0.99299999999999999</c:v>
                </c:pt>
                <c:pt idx="994">
                  <c:v>0.99399999999999999</c:v>
                </c:pt>
                <c:pt idx="995">
                  <c:v>0.995</c:v>
                </c:pt>
                <c:pt idx="996">
                  <c:v>0.996</c:v>
                </c:pt>
                <c:pt idx="997">
                  <c:v>0.997</c:v>
                </c:pt>
                <c:pt idx="998">
                  <c:v>0.998</c:v>
                </c:pt>
                <c:pt idx="999">
                  <c:v>0.999</c:v>
                </c:pt>
                <c:pt idx="1000" formatCode="0.0000">
                  <c:v>1</c:v>
                </c:pt>
              </c:numCache>
            </c:numRef>
          </c:xVal>
          <c:yVal>
            <c:numRef>
              <c:f>APropertiesDimless!$AF$8:$AF$1007</c:f>
              <c:numCache>
                <c:formatCode>0.0000</c:formatCode>
                <c:ptCount val="1000"/>
                <c:pt idx="0">
                  <c:v>1.2455084297234613E-4</c:v>
                </c:pt>
                <c:pt idx="1">
                  <c:v>3.5228698200866963E-4</c:v>
                </c:pt>
                <c:pt idx="2">
                  <c:v>6.471998591427179E-4</c:v>
                </c:pt>
                <c:pt idx="3">
                  <c:v>9.9644068006732333E-4</c:v>
                </c:pt>
                <c:pt idx="4">
                  <c:v>1.3925839948510572E-3</c:v>
                </c:pt>
                <c:pt idx="5">
                  <c:v>1.8306199839762671E-3</c:v>
                </c:pt>
                <c:pt idx="6">
                  <c:v>2.3068710236868401E-3</c:v>
                </c:pt>
                <c:pt idx="7">
                  <c:v>2.818487836177253E-3</c:v>
                </c:pt>
                <c:pt idx="8">
                  <c:v>3.363178197281155E-3</c:v>
                </c:pt>
                <c:pt idx="9">
                  <c:v>3.939045932661805E-3</c:v>
                </c:pt>
                <c:pt idx="10">
                  <c:v>4.5444884402947236E-3</c:v>
                </c:pt>
                <c:pt idx="11">
                  <c:v>5.1781279142595355E-3</c:v>
                </c:pt>
                <c:pt idx="12">
                  <c:v>5.8387632241300004E-3</c:v>
                </c:pt>
                <c:pt idx="13">
                  <c:v>6.5253350948922279E-3</c:v>
                </c:pt>
                <c:pt idx="14">
                  <c:v>7.2369002018868277E-3</c:v>
                </c:pt>
                <c:pt idx="15">
                  <c:v>7.9726114435397649E-3</c:v>
                </c:pt>
                <c:pt idx="16">
                  <c:v>8.7317026170368461E-3</c:v>
                </c:pt>
                <c:pt idx="17">
                  <c:v>9.5134763083458748E-3</c:v>
                </c:pt>
                <c:pt idx="18">
                  <c:v>1.0317294178211166E-2</c:v>
                </c:pt>
                <c:pt idx="19">
                  <c:v>1.1142569066909289E-2</c:v>
                </c:pt>
                <c:pt idx="20">
                  <c:v>1.198875850196275E-2</c:v>
                </c:pt>
                <c:pt idx="21">
                  <c:v>1.2855359303626615E-2</c:v>
                </c:pt>
                <c:pt idx="22">
                  <c:v>1.3741903060396205E-2</c:v>
                </c:pt>
                <c:pt idx="23">
                  <c:v>1.4647952302010899E-2</c:v>
                </c:pt>
                <c:pt idx="24">
                  <c:v>1.5573097237493408E-2</c:v>
                </c:pt>
                <c:pt idx="25">
                  <c:v>1.6516952955274302E-2</c:v>
                </c:pt>
                <c:pt idx="26">
                  <c:v>1.747915700449041E-2</c:v>
                </c:pt>
                <c:pt idx="27">
                  <c:v>1.8459367293221833E-2</c:v>
                </c:pt>
                <c:pt idx="28">
                  <c:v>1.9457260252183479E-2</c:v>
                </c:pt>
                <c:pt idx="29">
                  <c:v>2.0472529222258402E-2</c:v>
                </c:pt>
                <c:pt idx="30">
                  <c:v>2.1504883031965762E-2</c:v>
                </c:pt>
                <c:pt idx="31">
                  <c:v>2.2554044737029304E-2</c:v>
                </c:pt>
                <c:pt idx="32">
                  <c:v>2.3619750499042417E-2</c:v>
                </c:pt>
                <c:pt idx="33">
                  <c:v>2.4701748584095365E-2</c:v>
                </c:pt>
                <c:pt idx="34">
                  <c:v>2.5799798465349681E-2</c:v>
                </c:pt>
                <c:pt idx="35">
                  <c:v>2.6913670016086404E-2</c:v>
                </c:pt>
                <c:pt idx="36">
                  <c:v>2.8043142781827166E-2</c:v>
                </c:pt>
                <c:pt idx="37">
                  <c:v>2.9188005321837199E-2</c:v>
                </c:pt>
                <c:pt idx="38">
                  <c:v>3.0348054611730863E-2</c:v>
                </c:pt>
                <c:pt idx="39">
                  <c:v>3.152309550007925E-2</c:v>
                </c:pt>
                <c:pt idx="40">
                  <c:v>3.2712940212900006E-2</c:v>
                </c:pt>
                <c:pt idx="41">
                  <c:v>3.3917407900738758E-2</c:v>
                </c:pt>
                <c:pt idx="42">
                  <c:v>3.5136324223746934E-2</c:v>
                </c:pt>
                <c:pt idx="43">
                  <c:v>3.6369520970753987E-2</c:v>
                </c:pt>
                <c:pt idx="44">
                  <c:v>3.7616835708834895E-2</c:v>
                </c:pt>
                <c:pt idx="45">
                  <c:v>3.8878111460304482E-2</c:v>
                </c:pt>
                <c:pt idx="46">
                  <c:v>4.0153196404438991E-2</c:v>
                </c:pt>
                <c:pt idx="47">
                  <c:v>4.1441943601543026E-2</c:v>
                </c:pt>
                <c:pt idx="48">
                  <c:v>4.2744210737255227E-2</c:v>
                </c:pt>
                <c:pt idx="49">
                  <c:v>4.4059859885223221E-2</c:v>
                </c:pt>
                <c:pt idx="50">
                  <c:v>4.5388757286485337E-2</c:v>
                </c:pt>
                <c:pt idx="51">
                  <c:v>4.6730773144076664E-2</c:v>
                </c:pt>
                <c:pt idx="52">
                  <c:v>4.8085781431535725E-2</c:v>
                </c:pt>
                <c:pt idx="53">
                  <c:v>4.9453659714124021E-2</c:v>
                </c:pt>
                <c:pt idx="54">
                  <c:v>5.0834288981695369E-2</c:v>
                </c:pt>
                <c:pt idx="55">
                  <c:v>5.2227553492255219E-2</c:v>
                </c:pt>
                <c:pt idx="56">
                  <c:v>5.3633340625347609E-2</c:v>
                </c:pt>
                <c:pt idx="57">
                  <c:v>5.5051540744491069E-2</c:v>
                </c:pt>
                <c:pt idx="58">
                  <c:v>5.6482047067955427E-2</c:v>
                </c:pt>
                <c:pt idx="59">
                  <c:v>5.7924755547243474E-2</c:v>
                </c:pt>
                <c:pt idx="60">
                  <c:v>5.9379564752694465E-2</c:v>
                </c:pt>
                <c:pt idx="61">
                  <c:v>6.0846375765683629E-2</c:v>
                </c:pt>
                <c:pt idx="62">
                  <c:v>6.2325092076935137E-2</c:v>
                </c:pt>
                <c:pt idx="63">
                  <c:v>6.3815619490510969E-2</c:v>
                </c:pt>
                <c:pt idx="64">
                  <c:v>6.5317866033075433E-2</c:v>
                </c:pt>
                <c:pt idx="65">
                  <c:v>6.6831741868066438E-2</c:v>
                </c:pt>
                <c:pt idx="66">
                  <c:v>6.8357159214440244E-2</c:v>
                </c:pt>
                <c:pt idx="67">
                  <c:v>6.9894032269678691E-2</c:v>
                </c:pt>
                <c:pt idx="68">
                  <c:v>7.1442277136778559E-2</c:v>
                </c:pt>
                <c:pt idx="69">
                  <c:v>7.3001811754958984E-2</c:v>
                </c:pt>
                <c:pt idx="70">
                  <c:v>7.457255583385046E-2</c:v>
                </c:pt>
                <c:pt idx="71">
                  <c:v>7.6154430790940614E-2</c:v>
                </c:pt>
                <c:pt idx="72">
                  <c:v>7.7747359692075108E-2</c:v>
                </c:pt>
                <c:pt idx="73">
                  <c:v>7.935126719482323E-2</c:v>
                </c:pt>
                <c:pt idx="74">
                  <c:v>8.0966079494533397E-2</c:v>
                </c:pt>
                <c:pt idx="75">
                  <c:v>8.2591724272917846E-2</c:v>
                </c:pt>
                <c:pt idx="76">
                  <c:v>8.4228130649013438E-2</c:v>
                </c:pt>
                <c:pt idx="77">
                  <c:v>8.5875229132382949E-2</c:v>
                </c:pt>
                <c:pt idx="78">
                  <c:v>8.753295157842432E-2</c:v>
                </c:pt>
                <c:pt idx="79">
                  <c:v>8.9201231145667748E-2</c:v>
                </c:pt>
                <c:pt idx="80">
                  <c:v>9.0880002254950382E-2</c:v>
                </c:pt>
                <c:pt idx="81">
                  <c:v>9.2569200550361205E-2</c:v>
                </c:pt>
                <c:pt idx="82">
                  <c:v>9.4268762861860936E-2</c:v>
                </c:pt>
                <c:pt idx="83">
                  <c:v>9.5978627169484326E-2</c:v>
                </c:pt>
                <c:pt idx="84">
                  <c:v>9.7698732569040603E-2</c:v>
                </c:pt>
                <c:pt idx="85">
                  <c:v>9.9429019239232433E-2</c:v>
                </c:pt>
                <c:pt idx="86">
                  <c:v>0.10116942841011869</c:v>
                </c:pt>
                <c:pt idx="87">
                  <c:v>0.1029199023328515</c:v>
                </c:pt>
                <c:pt idx="88">
                  <c:v>0.10468038425062172</c:v>
                </c:pt>
                <c:pt idx="89">
                  <c:v>0.10645081837075253</c:v>
                </c:pt>
                <c:pt idx="90">
                  <c:v>0.10823114983788353</c:v>
                </c:pt>
                <c:pt idx="91">
                  <c:v>0.11002132470818866</c:v>
                </c:pt>
                <c:pt idx="92">
                  <c:v>0.11182128992458226</c:v>
                </c:pt>
                <c:pt idx="93">
                  <c:v>0.11363099329285974</c:v>
                </c:pt>
                <c:pt idx="94">
                  <c:v>0.11545038345873308</c:v>
                </c:pt>
                <c:pt idx="95">
                  <c:v>0.11727940988571342</c:v>
                </c:pt>
                <c:pt idx="96">
                  <c:v>0.11911802283380726</c:v>
                </c:pt>
                <c:pt idx="97">
                  <c:v>0.12096617333898108</c:v>
                </c:pt>
                <c:pt idx="98">
                  <c:v>0.12282381319336619</c:v>
                </c:pt>
                <c:pt idx="99">
                  <c:v>0.12469089492616448</c:v>
                </c:pt>
                <c:pt idx="100">
                  <c:v>0.12656737178522745</c:v>
                </c:pt>
                <c:pt idx="101">
                  <c:v>0.1284531977192743</c:v>
                </c:pt>
                <c:pt idx="102">
                  <c:v>0.13034832736072632</c:v>
                </c:pt>
                <c:pt idx="103">
                  <c:v>0.13225271600912528</c:v>
                </c:pt>
                <c:pt idx="104">
                  <c:v>0.13416631961511299</c:v>
                </c:pt>
                <c:pt idx="105">
                  <c:v>0.13608909476494876</c:v>
                </c:pt>
                <c:pt idx="106">
                  <c:v>0.13802099866553921</c:v>
                </c:pt>
                <c:pt idx="107">
                  <c:v>0.13996198912996177</c:v>
                </c:pt>
                <c:pt idx="108">
                  <c:v>0.14191202456345917</c:v>
                </c:pt>
                <c:pt idx="109">
                  <c:v>0.14387106394988625</c:v>
                </c:pt>
                <c:pt idx="110">
                  <c:v>0.14583906683859055</c:v>
                </c:pt>
                <c:pt idx="111">
                  <c:v>0.14781599333170875</c:v>
                </c:pt>
                <c:pt idx="112">
                  <c:v>0.14980180407186275</c:v>
                </c:pt>
                <c:pt idx="113">
                  <c:v>0.1517964602302386</c:v>
                </c:pt>
                <c:pt idx="114">
                  <c:v>0.15379992349503471</c:v>
                </c:pt>
                <c:pt idx="115">
                  <c:v>0.1558121560602618</c:v>
                </c:pt>
                <c:pt idx="116">
                  <c:v>0.15783312061488577</c:v>
                </c:pt>
                <c:pt idx="117">
                  <c:v>0.15986278033229512</c:v>
                </c:pt>
                <c:pt idx="118">
                  <c:v>0.16190109886008344</c:v>
                </c:pt>
                <c:pt idx="119">
                  <c:v>0.16394804031013499</c:v>
                </c:pt>
                <c:pt idx="120">
                  <c:v>0.16600356924900123</c:v>
                </c:pt>
                <c:pt idx="121">
                  <c:v>0.16806765068855731</c:v>
                </c:pt>
                <c:pt idx="122">
                  <c:v>0.17014025007692876</c:v>
                </c:pt>
                <c:pt idx="123">
                  <c:v>0.1722213332896787</c:v>
                </c:pt>
                <c:pt idx="124">
                  <c:v>0.17431086662124493</c:v>
                </c:pt>
                <c:pt idx="125">
                  <c:v>0.17640881677661871</c:v>
                </c:pt>
                <c:pt idx="126">
                  <c:v>0.17851515086325792</c:v>
                </c:pt>
                <c:pt idx="127">
                  <c:v>0.1806298363832225</c:v>
                </c:pt>
                <c:pt idx="128">
                  <c:v>0.18275284122552876</c:v>
                </c:pt>
                <c:pt idx="129">
                  <c:v>0.18488413365871204</c:v>
                </c:pt>
                <c:pt idx="130">
                  <c:v>0.18702368232359107</c:v>
                </c:pt>
                <c:pt idx="131">
                  <c:v>0.18917145622622833</c:v>
                </c:pt>
                <c:pt idx="132">
                  <c:v>0.19132742473107789</c:v>
                </c:pt>
                <c:pt idx="133">
                  <c:v>0.19349155755431541</c:v>
                </c:pt>
                <c:pt idx="134">
                  <c:v>0.1956638247573449</c:v>
                </c:pt>
                <c:pt idx="135">
                  <c:v>0.19784419674047382</c:v>
                </c:pt>
                <c:pt idx="136">
                  <c:v>0.2000326442367546</c:v>
                </c:pt>
                <c:pt idx="137">
                  <c:v>0.20222913830598324</c:v>
                </c:pt>
                <c:pt idx="138">
                  <c:v>0.20443365032885322</c:v>
                </c:pt>
                <c:pt idx="139">
                  <c:v>0.20664615200125733</c:v>
                </c:pt>
                <c:pt idx="140">
                  <c:v>0.2088666153287341</c:v>
                </c:pt>
                <c:pt idx="141">
                  <c:v>0.21109501262105315</c:v>
                </c:pt>
                <c:pt idx="142">
                  <c:v>0.21333131648693587</c:v>
                </c:pt>
                <c:pt idx="143">
                  <c:v>0.21557549982890706</c:v>
                </c:pt>
                <c:pt idx="144">
                  <c:v>0.21782753583827344</c:v>
                </c:pt>
                <c:pt idx="145">
                  <c:v>0.22008739799022342</c:v>
                </c:pt>
                <c:pt idx="146">
                  <c:v>0.22235506003904812</c:v>
                </c:pt>
                <c:pt idx="147">
                  <c:v>0.2246304960134764</c:v>
                </c:pt>
                <c:pt idx="148">
                  <c:v>0.22691368021212172</c:v>
                </c:pt>
                <c:pt idx="149">
                  <c:v>0.22920458719903755</c:v>
                </c:pt>
                <c:pt idx="150">
                  <c:v>0.23150319179937875</c:v>
                </c:pt>
                <c:pt idx="151">
                  <c:v>0.23380946909516442</c:v>
                </c:pt>
                <c:pt idx="152">
                  <c:v>0.23612339442113892</c:v>
                </c:pt>
                <c:pt idx="153">
                  <c:v>0.23844494336073158</c:v>
                </c:pt>
                <c:pt idx="154">
                  <c:v>0.24077409174210662</c:v>
                </c:pt>
                <c:pt idx="155">
                  <c:v>0.24311081563430631</c:v>
                </c:pt>
                <c:pt idx="156">
                  <c:v>0.24545509134348079</c:v>
                </c:pt>
                <c:pt idx="157">
                  <c:v>0.24780689540920381</c:v>
                </c:pt>
                <c:pt idx="158">
                  <c:v>0.25016620460087186</c:v>
                </c:pt>
                <c:pt idx="159">
                  <c:v>0.25253299591418304</c:v>
                </c:pt>
                <c:pt idx="160">
                  <c:v>0.25490724656769564</c:v>
                </c:pt>
                <c:pt idx="161">
                  <c:v>0.25728893399946229</c:v>
                </c:pt>
                <c:pt idx="162">
                  <c:v>0.25967803586373889</c:v>
                </c:pt>
                <c:pt idx="163">
                  <c:v>0.26207453002776471</c:v>
                </c:pt>
                <c:pt idx="164">
                  <c:v>0.26447839456861316</c:v>
                </c:pt>
                <c:pt idx="165">
                  <c:v>0.26688960777011178</c:v>
                </c:pt>
                <c:pt idx="166">
                  <c:v>0.26930814811982695</c:v>
                </c:pt>
                <c:pt idx="167">
                  <c:v>0.27173399430611445</c:v>
                </c:pt>
                <c:pt idx="168">
                  <c:v>0.27416712521523173</c:v>
                </c:pt>
                <c:pt idx="169">
                  <c:v>0.27660751992851434</c:v>
                </c:pt>
                <c:pt idx="170">
                  <c:v>0.27905515771960709</c:v>
                </c:pt>
                <c:pt idx="171">
                  <c:v>0.28151001805175851</c:v>
                </c:pt>
                <c:pt idx="172">
                  <c:v>0.28397208057516787</c:v>
                </c:pt>
                <c:pt idx="173">
                  <c:v>0.28644132512438969</c:v>
                </c:pt>
                <c:pt idx="174">
                  <c:v>0.2889177317157911</c:v>
                </c:pt>
                <c:pt idx="175">
                  <c:v>0.2914012805450612</c:v>
                </c:pt>
                <c:pt idx="176">
                  <c:v>0.29389195198477197</c:v>
                </c:pt>
                <c:pt idx="177">
                  <c:v>0.29638972658198853</c:v>
                </c:pt>
                <c:pt idx="178">
                  <c:v>0.29889458505592836</c:v>
                </c:pt>
                <c:pt idx="179">
                  <c:v>0.3014065082956664</c:v>
                </c:pt>
                <c:pt idx="180">
                  <c:v>0.30392547735788894</c:v>
                </c:pt>
                <c:pt idx="181">
                  <c:v>0.30645147346468887</c:v>
                </c:pt>
                <c:pt idx="182">
                  <c:v>0.30898447800140721</c:v>
                </c:pt>
                <c:pt idx="183">
                  <c:v>0.31152447251451754</c:v>
                </c:pt>
                <c:pt idx="184">
                  <c:v>0.31407143870955001</c:v>
                </c:pt>
                <c:pt idx="185">
                  <c:v>0.31662535844905892</c:v>
                </c:pt>
                <c:pt idx="186">
                  <c:v>0.3191862137506275</c:v>
                </c:pt>
                <c:pt idx="187">
                  <c:v>0.32175398678491285</c:v>
                </c:pt>
                <c:pt idx="188">
                  <c:v>0.3243286598737285</c:v>
                </c:pt>
                <c:pt idx="189">
                  <c:v>0.32691021548816446</c:v>
                </c:pt>
                <c:pt idx="190">
                  <c:v>0.32949863624674169</c:v>
                </c:pt>
                <c:pt idx="191">
                  <c:v>0.33209390491360435</c:v>
                </c:pt>
                <c:pt idx="192">
                  <c:v>0.33469600439674407</c:v>
                </c:pt>
                <c:pt idx="193">
                  <c:v>0.33730491774625992</c:v>
                </c:pt>
                <c:pt idx="194">
                  <c:v>0.33992062815265001</c:v>
                </c:pt>
                <c:pt idx="195">
                  <c:v>0.34254311894513489</c:v>
                </c:pt>
                <c:pt idx="196">
                  <c:v>0.34517237359001479</c:v>
                </c:pt>
                <c:pt idx="197">
                  <c:v>0.34780837568905409</c:v>
                </c:pt>
                <c:pt idx="198">
                  <c:v>0.35045110897789905</c:v>
                </c:pt>
                <c:pt idx="199">
                  <c:v>0.35310055732452217</c:v>
                </c:pt>
                <c:pt idx="200">
                  <c:v>0.35575670472769766</c:v>
                </c:pt>
                <c:pt idx="201">
                  <c:v>0.35841953531550336</c:v>
                </c:pt>
                <c:pt idx="202">
                  <c:v>0.36108903334385095</c:v>
                </c:pt>
                <c:pt idx="203">
                  <c:v>0.36376518319504247</c:v>
                </c:pt>
                <c:pt idx="204">
                  <c:v>0.3664479693763536</c:v>
                </c:pt>
                <c:pt idx="205">
                  <c:v>0.3691373765186422</c:v>
                </c:pt>
                <c:pt idx="206">
                  <c:v>0.37183338937498256</c:v>
                </c:pt>
                <c:pt idx="207">
                  <c:v>0.37453599281932454</c:v>
                </c:pt>
                <c:pt idx="208">
                  <c:v>0.37724517184517475</c:v>
                </c:pt>
                <c:pt idx="209">
                  <c:v>0.37996091156430456</c:v>
                </c:pt>
                <c:pt idx="210">
                  <c:v>0.38268319720547866</c:v>
                </c:pt>
                <c:pt idx="211">
                  <c:v>0.38541201411320775</c:v>
                </c:pt>
                <c:pt idx="212">
                  <c:v>0.38814734774652199</c:v>
                </c:pt>
                <c:pt idx="213">
                  <c:v>0.39088918367776809</c:v>
                </c:pt>
                <c:pt idx="214">
                  <c:v>0.39363750759142513</c:v>
                </c:pt>
                <c:pt idx="215">
                  <c:v>0.39639230528294422</c:v>
                </c:pt>
                <c:pt idx="216">
                  <c:v>0.39915356265760582</c:v>
                </c:pt>
                <c:pt idx="217">
                  <c:v>0.40192126572939874</c:v>
                </c:pt>
                <c:pt idx="218">
                  <c:v>0.40469540061991854</c:v>
                </c:pt>
                <c:pt idx="219">
                  <c:v>0.40747595355728328</c:v>
                </c:pt>
                <c:pt idx="220">
                  <c:v>0.41026291087507244</c:v>
                </c:pt>
                <c:pt idx="221">
                  <c:v>0.41305625901127896</c:v>
                </c:pt>
                <c:pt idx="222">
                  <c:v>0.41585598450728312</c:v>
                </c:pt>
                <c:pt idx="223">
                  <c:v>0.41866207400684313</c:v>
                </c:pt>
                <c:pt idx="224">
                  <c:v>0.42147451425510168</c:v>
                </c:pt>
                <c:pt idx="225">
                  <c:v>0.42429329209761335</c:v>
                </c:pt>
                <c:pt idx="226">
                  <c:v>0.42711839447938349</c:v>
                </c:pt>
                <c:pt idx="227">
                  <c:v>0.42994980844392872</c:v>
                </c:pt>
                <c:pt idx="228">
                  <c:v>0.43278752113234886</c:v>
                </c:pt>
                <c:pt idx="229">
                  <c:v>0.43563151978241932</c:v>
                </c:pt>
                <c:pt idx="230">
                  <c:v>0.43848179172769447</c:v>
                </c:pt>
                <c:pt idx="231">
                  <c:v>0.44133832439663045</c:v>
                </c:pt>
                <c:pt idx="232">
                  <c:v>0.44420110531171914</c:v>
                </c:pt>
                <c:pt idx="233">
                  <c:v>0.44707012208863978</c:v>
                </c:pt>
                <c:pt idx="234">
                  <c:v>0.44994536243542205</c:v>
                </c:pt>
                <c:pt idx="235">
                  <c:v>0.45282681415162851</c:v>
                </c:pt>
                <c:pt idx="236">
                  <c:v>0.45571446512754316</c:v>
                </c:pt>
                <c:pt idx="237">
                  <c:v>0.45860830334338076</c:v>
                </c:pt>
                <c:pt idx="238">
                  <c:v>0.46150831686850552</c:v>
                </c:pt>
                <c:pt idx="239">
                  <c:v>0.46441449386066475</c:v>
                </c:pt>
                <c:pt idx="240">
                  <c:v>0.46732682256523411</c:v>
                </c:pt>
                <c:pt idx="241">
                  <c:v>0.47024529131447723</c:v>
                </c:pt>
                <c:pt idx="242">
                  <c:v>0.47316988852681569</c:v>
                </c:pt>
                <c:pt idx="243">
                  <c:v>0.47610060270611343</c:v>
                </c:pt>
                <c:pt idx="244">
                  <c:v>0.47903742244097108</c:v>
                </c:pt>
                <c:pt idx="245">
                  <c:v>0.48198033640403448</c:v>
                </c:pt>
                <c:pt idx="246">
                  <c:v>0.48492933335131272</c:v>
                </c:pt>
                <c:pt idx="247">
                  <c:v>0.48788440212150908</c:v>
                </c:pt>
                <c:pt idx="248">
                  <c:v>0.49084553163536221</c:v>
                </c:pt>
                <c:pt idx="249">
                  <c:v>0.4938127108949989</c:v>
                </c:pt>
                <c:pt idx="250">
                  <c:v>0.49678592898329765</c:v>
                </c:pt>
                <c:pt idx="251">
                  <c:v>0.49976517506326379</c:v>
                </c:pt>
                <c:pt idx="252">
                  <c:v>0.50275043837741262</c:v>
                </c:pt>
                <c:pt idx="253">
                  <c:v>0.50574170824716647</c:v>
                </c:pt>
                <c:pt idx="254">
                  <c:v>0.50873897407225821</c:v>
                </c:pt>
                <c:pt idx="255">
                  <c:v>0.51174222533014868</c:v>
                </c:pt>
                <c:pt idx="256">
                  <c:v>0.51475145157544966</c:v>
                </c:pt>
                <c:pt idx="257">
                  <c:v>0.51776664243936088</c:v>
                </c:pt>
                <c:pt idx="258">
                  <c:v>0.5207877876291136</c:v>
                </c:pt>
                <c:pt idx="259">
                  <c:v>0.52381487692742457</c:v>
                </c:pt>
                <c:pt idx="260">
                  <c:v>0.52684790019195904</c:v>
                </c:pt>
                <c:pt idx="261">
                  <c:v>0.52988684735480396</c:v>
                </c:pt>
                <c:pt idx="262">
                  <c:v>0.5329317084219487</c:v>
                </c:pt>
                <c:pt idx="263">
                  <c:v>0.53598247347277461</c:v>
                </c:pt>
                <c:pt idx="264">
                  <c:v>0.53903913265955516</c:v>
                </c:pt>
                <c:pt idx="265">
                  <c:v>0.54210167620696259</c:v>
                </c:pt>
                <c:pt idx="266">
                  <c:v>0.54517009441158415</c:v>
                </c:pt>
                <c:pt idx="267">
                  <c:v>0.54824437764144585</c:v>
                </c:pt>
                <c:pt idx="268">
                  <c:v>0.55132451633554536</c:v>
                </c:pt>
                <c:pt idx="269">
                  <c:v>0.55441050100339284</c:v>
                </c:pt>
                <c:pt idx="270">
                  <c:v>0.55750232222455864</c:v>
                </c:pt>
                <c:pt idx="271">
                  <c:v>0.56059997064823053</c:v>
                </c:pt>
                <c:pt idx="272">
                  <c:v>0.56370343699277703</c:v>
                </c:pt>
                <c:pt idx="273">
                  <c:v>0.56681271204531902</c:v>
                </c:pt>
                <c:pt idx="274">
                  <c:v>0.56992778666131128</c:v>
                </c:pt>
                <c:pt idx="275">
                  <c:v>0.57304865176412523</c:v>
                </c:pt>
                <c:pt idx="276">
                  <c:v>0.57617529834464709</c:v>
                </c:pt>
                <c:pt idx="277">
                  <c:v>0.57930771746087584</c:v>
                </c:pt>
                <c:pt idx="278">
                  <c:v>0.58244590023753395</c:v>
                </c:pt>
                <c:pt idx="279">
                  <c:v>0.5855898378656812</c:v>
                </c:pt>
                <c:pt idx="280">
                  <c:v>0.58873952160233889</c:v>
                </c:pt>
                <c:pt idx="281">
                  <c:v>0.59189494277011634</c:v>
                </c:pt>
                <c:pt idx="282">
                  <c:v>0.59505609275684956</c:v>
                </c:pt>
                <c:pt idx="283">
                  <c:v>0.59822296301524236</c:v>
                </c:pt>
                <c:pt idx="284">
                  <c:v>0.60139554506251569</c:v>
                </c:pt>
                <c:pt idx="285">
                  <c:v>0.60457383048006452</c:v>
                </c:pt>
                <c:pt idx="286">
                  <c:v>0.60775781091311776</c:v>
                </c:pt>
                <c:pt idx="287">
                  <c:v>0.61094747807040906</c:v>
                </c:pt>
                <c:pt idx="288">
                  <c:v>0.61414282372385032</c:v>
                </c:pt>
                <c:pt idx="289">
                  <c:v>0.61734383970821316</c:v>
                </c:pt>
                <c:pt idx="290">
                  <c:v>0.62055051792081484</c:v>
                </c:pt>
                <c:pt idx="291">
                  <c:v>0.62376285032121315</c:v>
                </c:pt>
                <c:pt idx="292">
                  <c:v>0.62698082893090434</c:v>
                </c:pt>
                <c:pt idx="293">
                  <c:v>0.63020444583302726</c:v>
                </c:pt>
                <c:pt idx="294">
                  <c:v>0.63343369317207587</c:v>
                </c:pt>
                <c:pt idx="295">
                  <c:v>0.63666856315361531</c:v>
                </c:pt>
                <c:pt idx="296">
                  <c:v>0.6399090480440035</c:v>
                </c:pt>
                <c:pt idx="297">
                  <c:v>0.64315514017011766</c:v>
                </c:pt>
                <c:pt idx="298">
                  <c:v>0.64640683191909198</c:v>
                </c:pt>
                <c:pt idx="299">
                  <c:v>0.64966411573805272</c:v>
                </c:pt>
                <c:pt idx="300">
                  <c:v>0.65292698413386319</c:v>
                </c:pt>
                <c:pt idx="301">
                  <c:v>0.6561954296728747</c:v>
                </c:pt>
                <c:pt idx="302">
                  <c:v>0.65946944498068072</c:v>
                </c:pt>
                <c:pt idx="303">
                  <c:v>0.66274902274187841</c:v>
                </c:pt>
                <c:pt idx="304">
                  <c:v>0.66603415569983182</c:v>
                </c:pt>
                <c:pt idx="305">
                  <c:v>0.66932483665644582</c:v>
                </c:pt>
                <c:pt idx="306">
                  <c:v>0.67262105847193909</c:v>
                </c:pt>
                <c:pt idx="307">
                  <c:v>0.67592281406462662</c:v>
                </c:pt>
                <c:pt idx="308">
                  <c:v>0.6792300964107062</c:v>
                </c:pt>
                <c:pt idx="309">
                  <c:v>0.68254289854404726</c:v>
                </c:pt>
                <c:pt idx="310">
                  <c:v>0.68586121355598828</c:v>
                </c:pt>
                <c:pt idx="311">
                  <c:v>0.68918503459513747</c:v>
                </c:pt>
                <c:pt idx="312">
                  <c:v>0.69251435486717794</c:v>
                </c:pt>
                <c:pt idx="313">
                  <c:v>0.69584916763467763</c:v>
                </c:pt>
                <c:pt idx="314">
                  <c:v>0.69918946621690525</c:v>
                </c:pt>
                <c:pt idx="315">
                  <c:v>0.70253524398964973</c:v>
                </c:pt>
                <c:pt idx="316">
                  <c:v>0.70588649438504336</c:v>
                </c:pt>
                <c:pt idx="317">
                  <c:v>0.70924321089139319</c:v>
                </c:pt>
                <c:pt idx="318">
                  <c:v>0.71260538705301335</c:v>
                </c:pt>
                <c:pt idx="319">
                  <c:v>0.71597301647006217</c:v>
                </c:pt>
                <c:pt idx="320">
                  <c:v>0.71934609279838713</c:v>
                </c:pt>
                <c:pt idx="321">
                  <c:v>0.72272460974937003</c:v>
                </c:pt>
                <c:pt idx="322">
                  <c:v>0.72610856108978017</c:v>
                </c:pt>
                <c:pt idx="323">
                  <c:v>0.72949794064162821</c:v>
                </c:pt>
                <c:pt idx="324">
                  <c:v>0.73289274228202828</c:v>
                </c:pt>
                <c:pt idx="325">
                  <c:v>0.73629295994306232</c:v>
                </c:pt>
                <c:pt idx="326">
                  <c:v>0.73969858761164864</c:v>
                </c:pt>
                <c:pt idx="327">
                  <c:v>0.74310961932941511</c:v>
                </c:pt>
                <c:pt idx="328">
                  <c:v>0.7465260491925767</c:v>
                </c:pt>
                <c:pt idx="329">
                  <c:v>0.74994787135181717</c:v>
                </c:pt>
                <c:pt idx="330">
                  <c:v>0.75337508001217568</c:v>
                </c:pt>
                <c:pt idx="331">
                  <c:v>0.7568076694329352</c:v>
                </c:pt>
                <c:pt idx="332">
                  <c:v>0.76024563392751787</c:v>
                </c:pt>
                <c:pt idx="333">
                  <c:v>0.76368896786338292</c:v>
                </c:pt>
                <c:pt idx="334">
                  <c:v>0.76713766566192865</c:v>
                </c:pt>
                <c:pt idx="335">
                  <c:v>0.77059172179839996</c:v>
                </c:pt>
                <c:pt idx="336">
                  <c:v>0.77405113080179677</c:v>
                </c:pt>
                <c:pt idx="337">
                  <c:v>0.77751588725478993</c:v>
                </c:pt>
                <c:pt idx="338">
                  <c:v>0.78098598579363987</c:v>
                </c:pt>
                <c:pt idx="339">
                  <c:v>0.78446142110811723</c:v>
                </c:pt>
                <c:pt idx="340">
                  <c:v>0.78794218794143056</c:v>
                </c:pt>
                <c:pt idx="341">
                  <c:v>0.7914282810901565</c:v>
                </c:pt>
                <c:pt idx="342">
                  <c:v>0.79491969540417318</c:v>
                </c:pt>
                <c:pt idx="343">
                  <c:v>0.79841642578659799</c:v>
                </c:pt>
                <c:pt idx="344">
                  <c:v>0.80191846719373194</c:v>
                </c:pt>
                <c:pt idx="345">
                  <c:v>0.80542581463500107</c:v>
                </c:pt>
                <c:pt idx="346">
                  <c:v>0.80893846317290974</c:v>
                </c:pt>
                <c:pt idx="347">
                  <c:v>0.81245640792299256</c:v>
                </c:pt>
                <c:pt idx="348">
                  <c:v>0.81597964405377121</c:v>
                </c:pt>
                <c:pt idx="349">
                  <c:v>0.81950816678671567</c:v>
                </c:pt>
                <c:pt idx="350">
                  <c:v>0.82304197139620938</c:v>
                </c:pt>
                <c:pt idx="351">
                  <c:v>0.82658105320951691</c:v>
                </c:pt>
                <c:pt idx="352">
                  <c:v>0.83012540760675668</c:v>
                </c:pt>
                <c:pt idx="353">
                  <c:v>0.83367503002087795</c:v>
                </c:pt>
                <c:pt idx="354">
                  <c:v>0.83722991593763774</c:v>
                </c:pt>
                <c:pt idx="355">
                  <c:v>0.84079006089558572</c:v>
                </c:pt>
                <c:pt idx="356">
                  <c:v>0.84435546048605348</c:v>
                </c:pt>
                <c:pt idx="357">
                  <c:v>0.84792611035314125</c:v>
                </c:pt>
                <c:pt idx="358">
                  <c:v>0.8515020061937153</c:v>
                </c:pt>
                <c:pt idx="359">
                  <c:v>0.85508314375740424</c:v>
                </c:pt>
                <c:pt idx="360">
                  <c:v>0.85866951884660292</c:v>
                </c:pt>
                <c:pt idx="361">
                  <c:v>0.86226112731647531</c:v>
                </c:pt>
                <c:pt idx="362">
                  <c:v>0.86585796507496604</c:v>
                </c:pt>
                <c:pt idx="363">
                  <c:v>0.86946002808281098</c:v>
                </c:pt>
                <c:pt idx="364">
                  <c:v>0.87306731235355539</c:v>
                </c:pt>
                <c:pt idx="365">
                  <c:v>0.87667981395357275</c:v>
                </c:pt>
                <c:pt idx="366">
                  <c:v>0.88029752900208891</c:v>
                </c:pt>
                <c:pt idx="367">
                  <c:v>0.88392045367120986</c:v>
                </c:pt>
                <c:pt idx="368">
                  <c:v>0.88754858418595095</c:v>
                </c:pt>
                <c:pt idx="369">
                  <c:v>0.89118191682427361</c:v>
                </c:pt>
                <c:pt idx="370">
                  <c:v>0.89482044791712156</c:v>
                </c:pt>
                <c:pt idx="371">
                  <c:v>0.89846417384846378</c:v>
                </c:pt>
                <c:pt idx="372">
                  <c:v>0.90211309105533932</c:v>
                </c:pt>
                <c:pt idx="373">
                  <c:v>0.90576719602790612</c:v>
                </c:pt>
                <c:pt idx="374">
                  <c:v>0.90942648530949444</c:v>
                </c:pt>
                <c:pt idx="375">
                  <c:v>0.91309095549666131</c:v>
                </c:pt>
                <c:pt idx="376">
                  <c:v>0.91676060323925301</c:v>
                </c:pt>
                <c:pt idx="377">
                  <c:v>0.92043542524046507</c:v>
                </c:pt>
                <c:pt idx="378">
                  <c:v>0.92411541825691301</c:v>
                </c:pt>
                <c:pt idx="379">
                  <c:v>0.92780057909869973</c:v>
                </c:pt>
                <c:pt idx="380">
                  <c:v>0.93149090462949191</c:v>
                </c:pt>
                <c:pt idx="381">
                  <c:v>0.93518639176659668</c:v>
                </c:pt>
                <c:pt idx="382">
                  <c:v>0.93888703748104441</c:v>
                </c:pt>
                <c:pt idx="383">
                  <c:v>0.94259283879767186</c:v>
                </c:pt>
                <c:pt idx="384">
                  <c:v>0.94630379279521348</c:v>
                </c:pt>
                <c:pt idx="385">
                  <c:v>0.95001989660639152</c:v>
                </c:pt>
                <c:pt idx="386">
                  <c:v>0.95374114741801364</c:v>
                </c:pt>
                <c:pt idx="387">
                  <c:v>0.95746754247107235</c:v>
                </c:pt>
                <c:pt idx="388">
                  <c:v>0.96119907906084767</c:v>
                </c:pt>
                <c:pt idx="389">
                  <c:v>0.96493575453701508</c:v>
                </c:pt>
                <c:pt idx="390">
                  <c:v>0.96867756630375601</c:v>
                </c:pt>
                <c:pt idx="391">
                  <c:v>0.97242451181987177</c:v>
                </c:pt>
                <c:pt idx="392">
                  <c:v>0.97617658859890266</c:v>
                </c:pt>
                <c:pt idx="393">
                  <c:v>0.9799337942092492</c:v>
                </c:pt>
                <c:pt idx="394">
                  <c:v>0.98369612627429759</c:v>
                </c:pt>
                <c:pt idx="395">
                  <c:v>0.98746358247254951</c:v>
                </c:pt>
                <c:pt idx="396">
                  <c:v>0.99123616053775399</c:v>
                </c:pt>
                <c:pt idx="397">
                  <c:v>0.99501385825904609</c:v>
                </c:pt>
                <c:pt idx="398">
                  <c:v>0.99879667348108592</c:v>
                </c:pt>
                <c:pt idx="399">
                  <c:v>1.002584604104203</c:v>
                </c:pt>
                <c:pt idx="400">
                  <c:v>1.0063776480845448</c:v>
                </c:pt>
                <c:pt idx="401">
                  <c:v>1.0101758034342299</c:v>
                </c:pt>
                <c:pt idx="402">
                  <c:v>1.0139790682215011</c:v>
                </c:pt>
                <c:pt idx="403">
                  <c:v>1.0177874405708855</c:v>
                </c:pt>
                <c:pt idx="404">
                  <c:v>1.0216009186633612</c:v>
                </c:pt>
                <c:pt idx="405">
                  <c:v>1.0254195007365197</c:v>
                </c:pt>
                <c:pt idx="406">
                  <c:v>1.0292431850847403</c:v>
                </c:pt>
                <c:pt idx="407">
                  <c:v>1.0330719700593645</c:v>
                </c:pt>
                <c:pt idx="408">
                  <c:v>1.0369058540688743</c:v>
                </c:pt>
                <c:pt idx="409">
                  <c:v>1.0407448355790749</c:v>
                </c:pt>
                <c:pt idx="410">
                  <c:v>1.0445889131132839</c:v>
                </c:pt>
                <c:pt idx="411">
                  <c:v>1.0484380852525177</c:v>
                </c:pt>
                <c:pt idx="412">
                  <c:v>1.0522923506356907</c:v>
                </c:pt>
                <c:pt idx="413">
                  <c:v>1.0561517079598113</c:v>
                </c:pt>
                <c:pt idx="414">
                  <c:v>1.0600161559801866</c:v>
                </c:pt>
                <c:pt idx="415">
                  <c:v>1.0638856935106273</c:v>
                </c:pt>
                <c:pt idx="416">
                  <c:v>1.0677603194236607</c:v>
                </c:pt>
                <c:pt idx="417">
                  <c:v>1.0716400326507443</c:v>
                </c:pt>
                <c:pt idx="418">
                  <c:v>1.0755248321824857</c:v>
                </c:pt>
                <c:pt idx="419">
                  <c:v>1.0794147170688648</c:v>
                </c:pt>
                <c:pt idx="420">
                  <c:v>1.0833096864194633</c:v>
                </c:pt>
                <c:pt idx="421">
                  <c:v>1.0872097394036941</c:v>
                </c:pt>
                <c:pt idx="422">
                  <c:v>1.09111487525104</c:v>
                </c:pt>
                <c:pt idx="423">
                  <c:v>1.0950250932512899</c:v>
                </c:pt>
                <c:pt idx="424">
                  <c:v>1.0989403927547869</c:v>
                </c:pt>
                <c:pt idx="425">
                  <c:v>1.1028607731726761</c:v>
                </c:pt>
                <c:pt idx="426">
                  <c:v>1.1067862339771548</c:v>
                </c:pt>
                <c:pt idx="427">
                  <c:v>1.1107167747017344</c:v>
                </c:pt>
                <c:pt idx="428">
                  <c:v>1.1146523949414995</c:v>
                </c:pt>
                <c:pt idx="429">
                  <c:v>1.1185930943533731</c:v>
                </c:pt>
                <c:pt idx="430">
                  <c:v>1.1225388726563899</c:v>
                </c:pt>
                <c:pt idx="431">
                  <c:v>1.1264897296319707</c:v>
                </c:pt>
                <c:pt idx="432">
                  <c:v>1.1304456651241992</c:v>
                </c:pt>
                <c:pt idx="433">
                  <c:v>1.1344066790401102</c:v>
                </c:pt>
                <c:pt idx="434">
                  <c:v>1.1383727713499765</c:v>
                </c:pt>
                <c:pt idx="435">
                  <c:v>1.1423439420876007</c:v>
                </c:pt>
                <c:pt idx="436">
                  <c:v>1.1463201913506158</c:v>
                </c:pt>
                <c:pt idx="437">
                  <c:v>1.1503015193007864</c:v>
                </c:pt>
                <c:pt idx="438">
                  <c:v>1.154287926164316</c:v>
                </c:pt>
                <c:pt idx="439">
                  <c:v>1.1582794122321602</c:v>
                </c:pt>
                <c:pt idx="440">
                  <c:v>1.1622759778603409</c:v>
                </c:pt>
                <c:pt idx="441">
                  <c:v>1.1662776234702719</c:v>
                </c:pt>
                <c:pt idx="442">
                  <c:v>1.1702843495490809</c:v>
                </c:pt>
                <c:pt idx="443">
                  <c:v>1.1742961566499461</c:v>
                </c:pt>
                <c:pt idx="444">
                  <c:v>1.1783130453924267</c:v>
                </c:pt>
                <c:pt idx="445">
                  <c:v>1.1823350164628106</c:v>
                </c:pt>
                <c:pt idx="446">
                  <c:v>1.1863620706144542</c:v>
                </c:pt>
                <c:pt idx="447">
                  <c:v>1.1903942086681401</c:v>
                </c:pt>
                <c:pt idx="448">
                  <c:v>1.1944314315124269</c:v>
                </c:pt>
                <c:pt idx="449">
                  <c:v>1.1984737401040193</c:v>
                </c:pt>
                <c:pt idx="450">
                  <c:v>1.2025211354681269</c:v>
                </c:pt>
                <c:pt idx="451">
                  <c:v>1.2065736186988394</c:v>
                </c:pt>
                <c:pt idx="452">
                  <c:v>1.2106311909595058</c:v>
                </c:pt>
                <c:pt idx="453">
                  <c:v>1.2146938534831149</c:v>
                </c:pt>
                <c:pt idx="454">
                  <c:v>1.2187616075726835</c:v>
                </c:pt>
                <c:pt idx="455">
                  <c:v>1.2228344546016507</c:v>
                </c:pt>
                <c:pt idx="456">
                  <c:v>1.2269123960142767</c:v>
                </c:pt>
                <c:pt idx="457">
                  <c:v>1.2309954333260462</c:v>
                </c:pt>
                <c:pt idx="458">
                  <c:v>1.2350835681240799</c:v>
                </c:pt>
                <c:pt idx="459">
                  <c:v>1.2391768020675495</c:v>
                </c:pt>
                <c:pt idx="460">
                  <c:v>1.2432751368880992</c:v>
                </c:pt>
                <c:pt idx="461">
                  <c:v>1.2473785743902726</c:v>
                </c:pt>
                <c:pt idx="462">
                  <c:v>1.2514871164519452</c:v>
                </c:pt>
                <c:pt idx="463">
                  <c:v>1.2556007650247645</c:v>
                </c:pt>
                <c:pt idx="464">
                  <c:v>1.2597195221345938</c:v>
                </c:pt>
                <c:pt idx="465">
                  <c:v>1.2638433898819605</c:v>
                </c:pt>
                <c:pt idx="466">
                  <c:v>1.2679723704425172</c:v>
                </c:pt>
                <c:pt idx="467">
                  <c:v>1.2721064660675012</c:v>
                </c:pt>
                <c:pt idx="468">
                  <c:v>1.2762456790842029</c:v>
                </c:pt>
                <c:pt idx="469">
                  <c:v>1.280390011896444</c:v>
                </c:pt>
                <c:pt idx="470">
                  <c:v>1.2845394669850538</c:v>
                </c:pt>
                <c:pt idx="471">
                  <c:v>1.2886940469083612</c:v>
                </c:pt>
                <c:pt idx="472">
                  <c:v>1.2928537543026866</c:v>
                </c:pt>
                <c:pt idx="473">
                  <c:v>1.297018591882841</c:v>
                </c:pt>
                <c:pt idx="474">
                  <c:v>1.301188562442636</c:v>
                </c:pt>
                <c:pt idx="475">
                  <c:v>1.305363668855394</c:v>
                </c:pt>
                <c:pt idx="476">
                  <c:v>1.3095439140744709</c:v>
                </c:pt>
                <c:pt idx="477">
                  <c:v>1.3137293011337807</c:v>
                </c:pt>
                <c:pt idx="478">
                  <c:v>1.3179198331483304</c:v>
                </c:pt>
                <c:pt idx="479">
                  <c:v>1.3221155133147591</c:v>
                </c:pt>
                <c:pt idx="480">
                  <c:v>1.3263163449118875</c:v>
                </c:pt>
                <c:pt idx="481">
                  <c:v>1.3305223313012697</c:v>
                </c:pt>
                <c:pt idx="482">
                  <c:v>1.3347334759277554</c:v>
                </c:pt>
                <c:pt idx="483">
                  <c:v>1.3389497823200605</c:v>
                </c:pt>
                <c:pt idx="484">
                  <c:v>1.3431712540913401</c:v>
                </c:pt>
                <c:pt idx="485">
                  <c:v>1.3473978949397702</c:v>
                </c:pt>
                <c:pt idx="486">
                  <c:v>1.3516297086491464</c:v>
                </c:pt>
                <c:pt idx="487">
                  <c:v>1.3558666990894703</c:v>
                </c:pt>
                <c:pt idx="488">
                  <c:v>1.3601088702175625</c:v>
                </c:pt>
                <c:pt idx="489">
                  <c:v>1.364356226077674</c:v>
                </c:pt>
                <c:pt idx="490">
                  <c:v>1.3686087708021073</c:v>
                </c:pt>
                <c:pt idx="491">
                  <c:v>1.372866508611843</c:v>
                </c:pt>
                <c:pt idx="492">
                  <c:v>1.3771294438171788</c:v>
                </c:pt>
                <c:pt idx="493">
                  <c:v>1.3813975808183734</c:v>
                </c:pt>
                <c:pt idx="494">
                  <c:v>1.3856709241062966</c:v>
                </c:pt>
                <c:pt idx="495">
                  <c:v>1.3899494782630939</c:v>
                </c:pt>
                <c:pt idx="496">
                  <c:v>1.3942332479628528</c:v>
                </c:pt>
                <c:pt idx="497">
                  <c:v>1.3985222379722804</c:v>
                </c:pt>
                <c:pt idx="498">
                  <c:v>1.4028164531513907</c:v>
                </c:pt>
                <c:pt idx="499">
                  <c:v>1.4071158984541965</c:v>
                </c:pt>
                <c:pt idx="500">
                  <c:v>1.4114205789294141</c:v>
                </c:pt>
                <c:pt idx="501">
                  <c:v>1.4157304997211735</c:v>
                </c:pt>
                <c:pt idx="502">
                  <c:v>1.4200456660697416</c:v>
                </c:pt>
                <c:pt idx="503">
                  <c:v>1.4243660833122487</c:v>
                </c:pt>
                <c:pt idx="504">
                  <c:v>1.4286917568834288</c:v>
                </c:pt>
                <c:pt idx="505">
                  <c:v>1.433022692316364</c:v>
                </c:pt>
                <c:pt idx="506">
                  <c:v>1.4373588952432481</c:v>
                </c:pt>
                <c:pt idx="507">
                  <c:v>1.4417003713961458</c:v>
                </c:pt>
                <c:pt idx="508">
                  <c:v>1.4460471266077732</c:v>
                </c:pt>
                <c:pt idx="509">
                  <c:v>1.45039916681228</c:v>
                </c:pt>
                <c:pt idx="510">
                  <c:v>1.4547564980460483</c:v>
                </c:pt>
                <c:pt idx="511">
                  <c:v>1.459119126448492</c:v>
                </c:pt>
                <c:pt idx="512">
                  <c:v>1.4634870582628796</c:v>
                </c:pt>
                <c:pt idx="513">
                  <c:v>1.4678602998371515</c:v>
                </c:pt>
                <c:pt idx="514">
                  <c:v>1.4722388576247587</c:v>
                </c:pt>
                <c:pt idx="515">
                  <c:v>1.476622738185509</c:v>
                </c:pt>
                <c:pt idx="516">
                  <c:v>1.4810119481864212</c:v>
                </c:pt>
                <c:pt idx="517">
                  <c:v>1.4854064944025933</c:v>
                </c:pt>
                <c:pt idx="518">
                  <c:v>1.4898063837180799</c:v>
                </c:pt>
                <c:pt idx="519">
                  <c:v>1.4942116231267755</c:v>
                </c:pt>
                <c:pt idx="520">
                  <c:v>1.4986222197333219</c:v>
                </c:pt>
                <c:pt idx="521">
                  <c:v>1.5030381807540121</c:v>
                </c:pt>
                <c:pt idx="522">
                  <c:v>1.5074595135177138</c:v>
                </c:pt>
                <c:pt idx="523">
                  <c:v>1.5118862254668024</c:v>
                </c:pt>
                <c:pt idx="524">
                  <c:v>1.5163183241581062</c:v>
                </c:pt>
                <c:pt idx="525">
                  <c:v>1.5207558172638609</c:v>
                </c:pt>
                <c:pt idx="526">
                  <c:v>1.5251987125726783</c:v>
                </c:pt>
                <c:pt idx="527">
                  <c:v>1.5296470179905255</c:v>
                </c:pt>
                <c:pt idx="528">
                  <c:v>1.5341007415417209</c:v>
                </c:pt>
                <c:pt idx="529">
                  <c:v>1.5385598913699343</c:v>
                </c:pt>
                <c:pt idx="530">
                  <c:v>1.5430244757392038</c:v>
                </c:pt>
                <c:pt idx="531">
                  <c:v>1.5474945030349678</c:v>
                </c:pt>
                <c:pt idx="532">
                  <c:v>1.5519699817651078</c:v>
                </c:pt>
                <c:pt idx="533">
                  <c:v>1.5564509205610007</c:v>
                </c:pt>
                <c:pt idx="534">
                  <c:v>1.5609373281785892</c:v>
                </c:pt>
                <c:pt idx="535">
                  <c:v>1.565429213499463</c:v>
                </c:pt>
                <c:pt idx="536">
                  <c:v>1.5699265855319557</c:v>
                </c:pt>
                <c:pt idx="537">
                  <c:v>1.5744294534122496</c:v>
                </c:pt>
                <c:pt idx="538">
                  <c:v>1.5789378264055023</c:v>
                </c:pt>
                <c:pt idx="539">
                  <c:v>1.5834517139069828</c:v>
                </c:pt>
                <c:pt idx="540">
                  <c:v>1.5879711254432214</c:v>
                </c:pt>
                <c:pt idx="541">
                  <c:v>1.592496070673175</c:v>
                </c:pt>
                <c:pt idx="542">
                  <c:v>1.5970265593894062</c:v>
                </c:pt>
                <c:pt idx="543">
                  <c:v>1.6015626015192814</c:v>
                </c:pt>
                <c:pt idx="544">
                  <c:v>1.6061042071261777</c:v>
                </c:pt>
                <c:pt idx="545">
                  <c:v>1.610651386410707</c:v>
                </c:pt>
                <c:pt idx="546">
                  <c:v>1.6152041497119589</c:v>
                </c:pt>
                <c:pt idx="547">
                  <c:v>1.6197625075087549</c:v>
                </c:pt>
                <c:pt idx="548">
                  <c:v>1.6243264704209206</c:v>
                </c:pt>
                <c:pt idx="549">
                  <c:v>1.6288960492105726</c:v>
                </c:pt>
                <c:pt idx="550">
                  <c:v>1.6334712547834229</c:v>
                </c:pt>
                <c:pt idx="551">
                  <c:v>1.6380520981901006</c:v>
                </c:pt>
                <c:pt idx="552">
                  <c:v>1.6426385906274892</c:v>
                </c:pt>
                <c:pt idx="553">
                  <c:v>1.6472307434400748</c:v>
                </c:pt>
                <c:pt idx="554">
                  <c:v>1.6518285681213267</c:v>
                </c:pt>
                <c:pt idx="555">
                  <c:v>1.6564320763150786</c:v>
                </c:pt>
                <c:pt idx="556">
                  <c:v>1.6610412798169385</c:v>
                </c:pt>
                <c:pt idx="557">
                  <c:v>1.665656190575711</c:v>
                </c:pt>
                <c:pt idx="558">
                  <c:v>1.6702768206948422</c:v>
                </c:pt>
                <c:pt idx="559">
                  <c:v>1.674903182433878</c:v>
                </c:pt>
                <c:pt idx="560">
                  <c:v>1.6795352882099432</c:v>
                </c:pt>
                <c:pt idx="561">
                  <c:v>1.6841731505992419</c:v>
                </c:pt>
                <c:pt idx="562">
                  <c:v>1.6888167823385727</c:v>
                </c:pt>
                <c:pt idx="563">
                  <c:v>1.6934661963268702</c:v>
                </c:pt>
                <c:pt idx="564">
                  <c:v>1.6981214056267544</c:v>
                </c:pt>
                <c:pt idx="565">
                  <c:v>1.7027824234661129</c:v>
                </c:pt>
                <c:pt idx="566">
                  <c:v>1.707449263239698</c:v>
                </c:pt>
                <c:pt idx="567">
                  <c:v>1.7121219385107407</c:v>
                </c:pt>
                <c:pt idx="568">
                  <c:v>1.7168004630125921</c:v>
                </c:pt>
                <c:pt idx="569">
                  <c:v>1.7214848506503833</c:v>
                </c:pt>
                <c:pt idx="570">
                  <c:v>1.7261751155027047</c:v>
                </c:pt>
                <c:pt idx="571">
                  <c:v>1.7308712718233104</c:v>
                </c:pt>
                <c:pt idx="572">
                  <c:v>1.7355733340428439</c:v>
                </c:pt>
                <c:pt idx="573">
                  <c:v>1.7402813167705833</c:v>
                </c:pt>
                <c:pt idx="574">
                  <c:v>1.7449952347962165</c:v>
                </c:pt>
                <c:pt idx="575">
                  <c:v>1.7497151030916287</c:v>
                </c:pt>
                <c:pt idx="576">
                  <c:v>1.7544409368127267</c:v>
                </c:pt>
                <c:pt idx="577">
                  <c:v>1.7591727513012716</c:v>
                </c:pt>
                <c:pt idx="578">
                  <c:v>1.7639105620867508</c:v>
                </c:pt>
                <c:pt idx="579">
                  <c:v>1.7686543848882637</c:v>
                </c:pt>
                <c:pt idx="580">
                  <c:v>1.7734042356164386</c:v>
                </c:pt>
                <c:pt idx="581">
                  <c:v>1.7781601303753694</c:v>
                </c:pt>
                <c:pt idx="582">
                  <c:v>1.7829220854645851</c:v>
                </c:pt>
                <c:pt idx="583">
                  <c:v>1.7876901173810371</c:v>
                </c:pt>
                <c:pt idx="584">
                  <c:v>1.7924642428211197</c:v>
                </c:pt>
                <c:pt idx="585">
                  <c:v>1.7972444786827151</c:v>
                </c:pt>
                <c:pt idx="586">
                  <c:v>1.8020308420672626</c:v>
                </c:pt>
                <c:pt idx="587">
                  <c:v>1.8068233502818598</c:v>
                </c:pt>
                <c:pt idx="588">
                  <c:v>1.811622020841392</c:v>
                </c:pt>
                <c:pt idx="589">
                  <c:v>1.8164268714706835</c:v>
                </c:pt>
                <c:pt idx="590">
                  <c:v>1.8212379201066897</c:v>
                </c:pt>
                <c:pt idx="591">
                  <c:v>1.8260551849007025</c:v>
                </c:pt>
                <c:pt idx="592">
                  <c:v>1.830878684220604</c:v>
                </c:pt>
                <c:pt idx="593">
                  <c:v>1.8357084366531318</c:v>
                </c:pt>
                <c:pt idx="594">
                  <c:v>1.8405444610061918</c:v>
                </c:pt>
                <c:pt idx="595">
                  <c:v>1.8453867763111906</c:v>
                </c:pt>
                <c:pt idx="596">
                  <c:v>1.8502354018254032</c:v>
                </c:pt>
                <c:pt idx="597">
                  <c:v>1.8550903570343771</c:v>
                </c:pt>
                <c:pt idx="598">
                  <c:v>1.859951661654361</c:v>
                </c:pt>
                <c:pt idx="599">
                  <c:v>1.8648193356347722</c:v>
                </c:pt>
                <c:pt idx="600">
                  <c:v>1.8696933991607001</c:v>
                </c:pt>
                <c:pt idx="601">
                  <c:v>1.8745738726554344</c:v>
                </c:pt>
                <c:pt idx="602">
                  <c:v>1.8794607767830396</c:v>
                </c:pt>
                <c:pt idx="603">
                  <c:v>1.884354132450955</c:v>
                </c:pt>
                <c:pt idx="604">
                  <c:v>1.8892539608126411</c:v>
                </c:pt>
                <c:pt idx="605">
                  <c:v>1.8941602832702467</c:v>
                </c:pt>
                <c:pt idx="606">
                  <c:v>1.8990731214773335</c:v>
                </c:pt>
                <c:pt idx="607">
                  <c:v>1.9039924973416202</c:v>
                </c:pt>
                <c:pt idx="608">
                  <c:v>1.9089184330277766</c:v>
                </c:pt>
                <c:pt idx="609">
                  <c:v>1.9138509509602482</c:v>
                </c:pt>
                <c:pt idx="610">
                  <c:v>1.9187900738261288</c:v>
                </c:pt>
                <c:pt idx="611">
                  <c:v>1.923735824578066</c:v>
                </c:pt>
                <c:pt idx="612">
                  <c:v>1.9286882264372112</c:v>
                </c:pt>
                <c:pt idx="613">
                  <c:v>1.9336473028962118</c:v>
                </c:pt>
                <c:pt idx="614">
                  <c:v>1.9386130777222412</c:v>
                </c:pt>
                <c:pt idx="615">
                  <c:v>1.9435855749600737</c:v>
                </c:pt>
                <c:pt idx="616">
                  <c:v>1.9485648189352116</c:v>
                </c:pt>
                <c:pt idx="617">
                  <c:v>1.9535508342570369</c:v>
                </c:pt>
                <c:pt idx="618">
                  <c:v>1.9585436458220278</c:v>
                </c:pt>
                <c:pt idx="619">
                  <c:v>1.9635432788170115</c:v>
                </c:pt>
                <c:pt idx="620">
                  <c:v>1.9685497587224625</c:v>
                </c:pt>
                <c:pt idx="621">
                  <c:v>1.9735631113158527</c:v>
                </c:pt>
                <c:pt idx="622">
                  <c:v>1.978583362675046</c:v>
                </c:pt>
                <c:pt idx="623">
                  <c:v>1.983610539181744</c:v>
                </c:pt>
                <c:pt idx="624">
                  <c:v>1.9886446675249794</c:v>
                </c:pt>
                <c:pt idx="625">
                  <c:v>1.9936857747046608</c:v>
                </c:pt>
                <c:pt idx="626">
                  <c:v>1.9987338880351717</c:v>
                </c:pt>
                <c:pt idx="627">
                  <c:v>2.0037890351490137</c:v>
                </c:pt>
                <c:pt idx="628">
                  <c:v>2.0088512440005153</c:v>
                </c:pt>
                <c:pt idx="629">
                  <c:v>2.0139205428695788</c:v>
                </c:pt>
                <c:pt idx="630">
                  <c:v>2.0189969603654996</c:v>
                </c:pt>
                <c:pt idx="631">
                  <c:v>2.0240805254308234</c:v>
                </c:pt>
                <c:pt idx="632">
                  <c:v>2.0291712673452791</c:v>
                </c:pt>
                <c:pt idx="633">
                  <c:v>2.0342692157297524</c:v>
                </c:pt>
                <c:pt idx="634">
                  <c:v>2.039374400550328</c:v>
                </c:pt>
                <c:pt idx="635">
                  <c:v>2.0444868521223896</c:v>
                </c:pt>
                <c:pt idx="636">
                  <c:v>2.0496066011147804</c:v>
                </c:pt>
                <c:pt idx="637">
                  <c:v>2.0547336785540229</c:v>
                </c:pt>
                <c:pt idx="638">
                  <c:v>2.0598681158286087</c:v>
                </c:pt>
                <c:pt idx="639">
                  <c:v>2.0650099446933421</c:v>
                </c:pt>
                <c:pt idx="640">
                  <c:v>2.0701591972737603</c:v>
                </c:pt>
                <c:pt idx="641">
                  <c:v>2.0753159060706095</c:v>
                </c:pt>
                <c:pt idx="642">
                  <c:v>2.0804801039643968</c:v>
                </c:pt>
                <c:pt idx="643">
                  <c:v>2.0856518242200051</c:v>
                </c:pt>
                <c:pt idx="644">
                  <c:v>2.0908311004913802</c:v>
                </c:pt>
                <c:pt idx="645">
                  <c:v>2.0960179668262899</c:v>
                </c:pt>
                <c:pt idx="646">
                  <c:v>2.1012124576711551</c:v>
                </c:pt>
                <c:pt idx="647">
                  <c:v>2.1064146078759509</c:v>
                </c:pt>
                <c:pt idx="648">
                  <c:v>2.1116244526991901</c:v>
                </c:pt>
                <c:pt idx="649">
                  <c:v>2.1168420278129738</c:v>
                </c:pt>
                <c:pt idx="650">
                  <c:v>2.122067369308132</c:v>
                </c:pt>
                <c:pt idx="651">
                  <c:v>2.1273005136994301</c:v>
                </c:pt>
                <c:pt idx="652">
                  <c:v>2.1325414979308621</c:v>
                </c:pt>
                <c:pt idx="653">
                  <c:v>2.137790359381031</c:v>
                </c:pt>
                <c:pt idx="654">
                  <c:v>2.1430471358686036</c:v>
                </c:pt>
                <c:pt idx="655">
                  <c:v>2.1483118656578553</c:v>
                </c:pt>
                <c:pt idx="656">
                  <c:v>2.1535845874643011</c:v>
                </c:pt>
                <c:pt idx="657">
                  <c:v>2.1588653404604141</c:v>
                </c:pt>
                <c:pt idx="658">
                  <c:v>2.1641541642814341</c:v>
                </c:pt>
                <c:pt idx="659">
                  <c:v>2.1694510990312681</c:v>
                </c:pt>
                <c:pt idx="660">
                  <c:v>2.1747561852884854</c:v>
                </c:pt>
                <c:pt idx="661">
                  <c:v>2.1800694641124028</c:v>
                </c:pt>
                <c:pt idx="662">
                  <c:v>2.1853909770492721</c:v>
                </c:pt>
                <c:pt idx="663">
                  <c:v>2.1907207661385653</c:v>
                </c:pt>
                <c:pt idx="664">
                  <c:v>2.1960588739193541</c:v>
                </c:pt>
                <c:pt idx="665">
                  <c:v>2.2014053434368011</c:v>
                </c:pt>
                <c:pt idx="666">
                  <c:v>2.206760218248748</c:v>
                </c:pt>
                <c:pt idx="667">
                  <c:v>2.2121235424324137</c:v>
                </c:pt>
                <c:pt idx="668">
                  <c:v>2.2174953605911987</c:v>
                </c:pt>
                <c:pt idx="669">
                  <c:v>2.222875717861601</c:v>
                </c:pt>
                <c:pt idx="670">
                  <c:v>2.2282646599202431</c:v>
                </c:pt>
                <c:pt idx="671">
                  <c:v>2.2336622329910165</c:v>
                </c:pt>
                <c:pt idx="672">
                  <c:v>2.2390684838523378</c:v>
                </c:pt>
                <c:pt idx="673">
                  <c:v>2.2444834598445293</c:v>
                </c:pt>
                <c:pt idx="674">
                  <c:v>2.2499072088773175</c:v>
                </c:pt>
                <c:pt idx="675">
                  <c:v>2.2553397794374552</c:v>
                </c:pt>
                <c:pt idx="676">
                  <c:v>2.2607812205964741</c:v>
                </c:pt>
                <c:pt idx="677">
                  <c:v>2.2662315820185586</c:v>
                </c:pt>
                <c:pt idx="678">
                  <c:v>2.271690913968555</c:v>
                </c:pt>
                <c:pt idx="679">
                  <c:v>2.2771592673201173</c:v>
                </c:pt>
                <c:pt idx="680">
                  <c:v>2.2826366935639824</c:v>
                </c:pt>
                <c:pt idx="681">
                  <c:v>2.2881232448163895</c:v>
                </c:pt>
                <c:pt idx="682">
                  <c:v>2.2936189738276367</c:v>
                </c:pt>
                <c:pt idx="683">
                  <c:v>2.299123933990789</c:v>
                </c:pt>
                <c:pt idx="684">
                  <c:v>2.3046381793505279</c:v>
                </c:pt>
                <c:pt idx="685">
                  <c:v>2.3101617646121508</c:v>
                </c:pt>
                <c:pt idx="686">
                  <c:v>2.3156947451507275</c:v>
                </c:pt>
                <c:pt idx="687">
                  <c:v>2.3212371770204125</c:v>
                </c:pt>
                <c:pt idx="688">
                  <c:v>2.3267891169639188</c:v>
                </c:pt>
                <c:pt idx="689">
                  <c:v>2.3323506224221431</c:v>
                </c:pt>
                <c:pt idx="690">
                  <c:v>2.3379217515439765</c:v>
                </c:pt>
                <c:pt idx="691">
                  <c:v>2.3435025631962652</c:v>
                </c:pt>
                <c:pt idx="692">
                  <c:v>2.3490931169739602</c:v>
                </c:pt>
                <c:pt idx="693">
                  <c:v>2.3546934732104345</c:v>
                </c:pt>
                <c:pt idx="694">
                  <c:v>2.3603036929879813</c:v>
                </c:pt>
                <c:pt idx="695">
                  <c:v>2.3659238381484982</c:v>
                </c:pt>
                <c:pt idx="696">
                  <c:v>2.3715539713043619</c:v>
                </c:pt>
                <c:pt idx="697">
                  <c:v>2.3771941558494873</c:v>
                </c:pt>
                <c:pt idx="698">
                  <c:v>2.3828444559705875</c:v>
                </c:pt>
                <c:pt idx="699">
                  <c:v>2.3885049366586353</c:v>
                </c:pt>
                <c:pt idx="700">
                  <c:v>2.3941756637205223</c:v>
                </c:pt>
                <c:pt idx="701">
                  <c:v>2.399856703790932</c:v>
                </c:pt>
                <c:pt idx="702">
                  <c:v>2.4055481243444237</c:v>
                </c:pt>
                <c:pt idx="703">
                  <c:v>2.4112499937077336</c:v>
                </c:pt>
                <c:pt idx="704">
                  <c:v>2.4169623810722967</c:v>
                </c:pt>
                <c:pt idx="705">
                  <c:v>2.4226853565069968</c:v>
                </c:pt>
                <c:pt idx="706">
                  <c:v>2.4284189909711484</c:v>
                </c:pt>
                <c:pt idx="707">
                  <c:v>2.4341633563277152</c:v>
                </c:pt>
                <c:pt idx="708">
                  <c:v>2.4399185253567652</c:v>
                </c:pt>
                <c:pt idx="709">
                  <c:v>2.4456845717691786</c:v>
                </c:pt>
                <c:pt idx="710">
                  <c:v>2.4514615702206122</c:v>
                </c:pt>
                <c:pt idx="711">
                  <c:v>2.4572495963257013</c:v>
                </c:pt>
                <c:pt idx="712">
                  <c:v>2.4630487266725543</c:v>
                </c:pt>
                <c:pt idx="713">
                  <c:v>2.4688590388374894</c:v>
                </c:pt>
                <c:pt idx="714">
                  <c:v>2.4746806114000632</c:v>
                </c:pt>
                <c:pt idx="715">
                  <c:v>2.4805135239583742</c:v>
                </c:pt>
                <c:pt idx="716">
                  <c:v>2.4863578571446538</c:v>
                </c:pt>
                <c:pt idx="717">
                  <c:v>2.4922136926411524</c:v>
                </c:pt>
                <c:pt idx="718">
                  <c:v>2.4980811131963248</c:v>
                </c:pt>
                <c:pt idx="719">
                  <c:v>2.5039602026413235</c:v>
                </c:pt>
                <c:pt idx="720">
                  <c:v>2.5098510459068053</c:v>
                </c:pt>
                <c:pt idx="721">
                  <c:v>2.5157537290400609</c:v>
                </c:pt>
                <c:pt idx="722">
                  <c:v>2.5216683392224679</c:v>
                </c:pt>
                <c:pt idx="723">
                  <c:v>2.527594964787284</c:v>
                </c:pt>
                <c:pt idx="724">
                  <c:v>2.5335336952377867</c:v>
                </c:pt>
                <c:pt idx="725">
                  <c:v>2.5394846212657547</c:v>
                </c:pt>
                <c:pt idx="726">
                  <c:v>2.5454478347703171</c:v>
                </c:pt>
                <c:pt idx="727">
                  <c:v>2.5514234288771696</c:v>
                </c:pt>
                <c:pt idx="728">
                  <c:v>2.5574114979581601</c:v>
                </c:pt>
                <c:pt idx="729">
                  <c:v>2.5634121376512682</c:v>
                </c:pt>
                <c:pt idx="730">
                  <c:v>2.5694254448809764</c:v>
                </c:pt>
                <c:pt idx="731">
                  <c:v>2.5754515178790367</c:v>
                </c:pt>
                <c:pt idx="732">
                  <c:v>2.5814904562056635</c:v>
                </c:pt>
                <c:pt idx="733">
                  <c:v>2.5875423607711361</c:v>
                </c:pt>
                <c:pt idx="734">
                  <c:v>2.5936073338578458</c:v>
                </c:pt>
                <c:pt idx="735">
                  <c:v>2.599685479142769</c:v>
                </c:pt>
                <c:pt idx="736">
                  <c:v>2.6057769017204166</c:v>
                </c:pt>
                <c:pt idx="737">
                  <c:v>2.6118817081262264</c:v>
                </c:pt>
                <c:pt idx="738">
                  <c:v>2.6180000063604423</c:v>
                </c:pt>
                <c:pt idx="739">
                  <c:v>2.6241319059124786</c:v>
                </c:pt>
                <c:pt idx="740">
                  <c:v>2.6302775177857809</c:v>
                </c:pt>
                <c:pt idx="741">
                  <c:v>2.6364369545232007</c:v>
                </c:pt>
                <c:pt idx="742">
                  <c:v>2.6426103302328876</c:v>
                </c:pt>
                <c:pt idx="743">
                  <c:v>2.6487977606147259</c:v>
                </c:pt>
                <c:pt idx="744">
                  <c:v>2.6549993629873159</c:v>
                </c:pt>
                <c:pt idx="745">
                  <c:v>2.6612152563155127</c:v>
                </c:pt>
                <c:pt idx="746">
                  <c:v>2.6674455612385573</c:v>
                </c:pt>
                <c:pt idx="747">
                  <c:v>2.673690400098784</c:v>
                </c:pt>
                <c:pt idx="748">
                  <c:v>2.6799498969709341</c:v>
                </c:pt>
                <c:pt idx="749">
                  <c:v>2.6862241776921061</c:v>
                </c:pt>
                <c:pt idx="750">
                  <c:v>2.6925133698923274</c:v>
                </c:pt>
                <c:pt idx="751">
                  <c:v>2.6988176030257791</c:v>
                </c:pt>
                <c:pt idx="752">
                  <c:v>2.7051370084027058</c:v>
                </c:pt>
                <c:pt idx="753">
                  <c:v>2.7114717192219944</c:v>
                </c:pt>
                <c:pt idx="754">
                  <c:v>2.7178218706044648</c:v>
                </c:pt>
                <c:pt idx="755">
                  <c:v>2.7241875996268874</c:v>
                </c:pt>
                <c:pt idx="756">
                  <c:v>2.7305690453567317</c:v>
                </c:pt>
                <c:pt idx="757">
                  <c:v>2.736966348887683</c:v>
                </c:pt>
                <c:pt idx="758">
                  <c:v>2.7433796533759351</c:v>
                </c:pt>
                <c:pt idx="759">
                  <c:v>2.7498091040772858</c:v>
                </c:pt>
                <c:pt idx="760">
                  <c:v>2.7562548483850531</c:v>
                </c:pt>
                <c:pt idx="761">
                  <c:v>2.7627170358688335</c:v>
                </c:pt>
                <c:pt idx="762">
                  <c:v>2.7691958183141256</c:v>
                </c:pt>
                <c:pt idx="763">
                  <c:v>2.7756913497628437</c:v>
                </c:pt>
                <c:pt idx="764">
                  <c:v>2.7822037865547449</c:v>
                </c:pt>
                <c:pt idx="765">
                  <c:v>2.7887332873697863</c:v>
                </c:pt>
                <c:pt idx="766">
                  <c:v>2.7952800132714506</c:v>
                </c:pt>
                <c:pt idx="767">
                  <c:v>2.8018441277510586</c:v>
                </c:pt>
                <c:pt idx="768">
                  <c:v>2.8084257967730926</c:v>
                </c:pt>
                <c:pt idx="769">
                  <c:v>2.8150251888215654</c:v>
                </c:pt>
                <c:pt idx="770">
                  <c:v>2.8216424749474571</c:v>
                </c:pt>
                <c:pt idx="771">
                  <c:v>2.8282778288172565</c:v>
                </c:pt>
                <c:pt idx="772">
                  <c:v>2.8349314267626307</c:v>
                </c:pt>
                <c:pt idx="773">
                  <c:v>2.8416034478312566</c:v>
                </c:pt>
                <c:pt idx="774">
                  <c:v>2.848294073838844</c:v>
                </c:pt>
                <c:pt idx="775">
                  <c:v>2.8550034894223937</c:v>
                </c:pt>
                <c:pt idx="776">
                  <c:v>2.86173188209471</c:v>
                </c:pt>
                <c:pt idx="777">
                  <c:v>2.8684794423002216</c:v>
                </c:pt>
                <c:pt idx="778">
                  <c:v>2.8752463634721188</c:v>
                </c:pt>
                <c:pt idx="779">
                  <c:v>2.8820328420908905</c:v>
                </c:pt>
                <c:pt idx="780">
                  <c:v>2.8888390777442448</c:v>
                </c:pt>
                <c:pt idx="781">
                  <c:v>2.8956652731885062</c:v>
                </c:pt>
                <c:pt idx="782">
                  <c:v>2.9025116344114896</c:v>
                </c:pt>
                <c:pt idx="783">
                  <c:v>2.9093783706969258</c:v>
                </c:pt>
                <c:pt idx="784">
                  <c:v>2.9162656946904604</c:v>
                </c:pt>
                <c:pt idx="785">
                  <c:v>2.9231738224672901</c:v>
                </c:pt>
                <c:pt idx="786">
                  <c:v>2.930102973601465</c:v>
                </c:pt>
                <c:pt idx="787">
                  <c:v>2.9370533712369342</c:v>
                </c:pt>
                <c:pt idx="788">
                  <c:v>2.944025242160353</c:v>
                </c:pt>
                <c:pt idx="789">
                  <c:v>2.9510188168757296</c:v>
                </c:pt>
                <c:pt idx="790">
                  <c:v>2.9580343296809626</c:v>
                </c:pt>
                <c:pt idx="791">
                  <c:v>2.9650720187463033</c:v>
                </c:pt>
                <c:pt idx="792">
                  <c:v>2.9721321261948486</c:v>
                </c:pt>
                <c:pt idx="793">
                  <c:v>2.9792148981850644</c:v>
                </c:pt>
                <c:pt idx="794">
                  <c:v>2.9863205849954606</c:v>
                </c:pt>
                <c:pt idx="795">
                  <c:v>2.9934494411114416</c:v>
                </c:pt>
                <c:pt idx="796">
                  <c:v>3.0006017253144237</c:v>
                </c:pt>
                <c:pt idx="797">
                  <c:v>3.0077777007732731</c:v>
                </c:pt>
                <c:pt idx="798">
                  <c:v>3.0149776351381554</c:v>
                </c:pt>
                <c:pt idx="799">
                  <c:v>3.0222018006368541</c:v>
                </c:pt>
                <c:pt idx="800">
                  <c:v>3.0294504741736437</c:v>
                </c:pt>
                <c:pt idx="801">
                  <c:v>3.0367239374307999</c:v>
                </c:pt>
                <c:pt idx="802">
                  <c:v>3.044022476972831</c:v>
                </c:pt>
                <c:pt idx="803">
                  <c:v>3.0513463843535096</c:v>
                </c:pt>
                <c:pt idx="804">
                  <c:v>3.0586959562258063</c:v>
                </c:pt>
                <c:pt idx="805">
                  <c:v>3.0660714944548046</c:v>
                </c:pt>
                <c:pt idx="806">
                  <c:v>3.0734733062337156</c:v>
                </c:pt>
                <c:pt idx="807">
                  <c:v>3.080901704203062</c:v>
                </c:pt>
                <c:pt idx="808">
                  <c:v>3.0883570065731711</c:v>
                </c:pt>
                <c:pt idx="809">
                  <c:v>3.0958395372500576</c:v>
                </c:pt>
                <c:pt idx="810">
                  <c:v>3.1033496259648174</c:v>
                </c:pt>
                <c:pt idx="811">
                  <c:v>3.1108876084066641</c:v>
                </c:pt>
                <c:pt idx="812">
                  <c:v>3.1184538263596999</c:v>
                </c:pt>
                <c:pt idx="813">
                  <c:v>3.1260486278435771</c:v>
                </c:pt>
                <c:pt idx="814">
                  <c:v>3.1336723672581601</c:v>
                </c:pt>
                <c:pt idx="815">
                  <c:v>3.1413254055323385</c:v>
                </c:pt>
                <c:pt idx="816">
                  <c:v>3.1490081102771232</c:v>
                </c:pt>
                <c:pt idx="817">
                  <c:v>3.1567208559431776</c:v>
                </c:pt>
                <c:pt idx="818">
                  <c:v>3.164464023982938</c:v>
                </c:pt>
                <c:pt idx="819">
                  <c:v>3.1722380030174802</c:v>
                </c:pt>
                <c:pt idx="820">
                  <c:v>3.1800431890083005</c:v>
                </c:pt>
                <c:pt idx="821">
                  <c:v>3.1878799854341784</c:v>
                </c:pt>
                <c:pt idx="822">
                  <c:v>3.1957488034733137</c:v>
                </c:pt>
                <c:pt idx="823">
                  <c:v>3.2036500621909063</c:v>
                </c:pt>
                <c:pt idx="824">
                  <c:v>3.2115841887323948</c:v>
                </c:pt>
                <c:pt idx="825">
                  <c:v>3.2195516185225337</c:v>
                </c:pt>
                <c:pt idx="826">
                  <c:v>3.2275527954705496</c:v>
                </c:pt>
                <c:pt idx="827">
                  <c:v>3.2355881721815662</c:v>
                </c:pt>
                <c:pt idx="828">
                  <c:v>3.2436582101745484</c:v>
                </c:pt>
                <c:pt idx="829">
                  <c:v>3.2517633801070058</c:v>
                </c:pt>
                <c:pt idx="830">
                  <c:v>3.2599041620066838</c:v>
                </c:pt>
                <c:pt idx="831">
                  <c:v>3.2680810455105362</c:v>
                </c:pt>
                <c:pt idx="832">
                  <c:v>3.2762945301112274</c:v>
                </c:pt>
                <c:pt idx="833">
                  <c:v>3.2845451254114395</c:v>
                </c:pt>
                <c:pt idx="834">
                  <c:v>3.2928333513863279</c:v>
                </c:pt>
                <c:pt idx="835">
                  <c:v>3.3011597386543703</c:v>
                </c:pt>
                <c:pt idx="836">
                  <c:v>3.3095248287569898</c:v>
                </c:pt>
                <c:pt idx="837">
                  <c:v>3.3179291744472459</c:v>
                </c:pt>
                <c:pt idx="838">
                  <c:v>3.3263733399879847</c:v>
                </c:pt>
                <c:pt idx="839">
                  <c:v>3.3348579014597819</c:v>
                </c:pt>
                <c:pt idx="840">
                  <c:v>3.3433834470790917</c:v>
                </c:pt>
                <c:pt idx="841">
                  <c:v>3.3519505775269876</c:v>
                </c:pt>
                <c:pt idx="842">
                  <c:v>3.3605599062889335</c:v>
                </c:pt>
                <c:pt idx="843">
                  <c:v>3.3692120600060043</c:v>
                </c:pt>
                <c:pt idx="844">
                  <c:v>3.3779076788380431</c:v>
                </c:pt>
                <c:pt idx="845">
                  <c:v>3.3866474168392218</c:v>
                </c:pt>
                <c:pt idx="846">
                  <c:v>3.3954319423465216</c:v>
                </c:pt>
                <c:pt idx="847">
                  <c:v>3.4042619383816568</c:v>
                </c:pt>
                <c:pt idx="848">
                  <c:v>3.4131381030670078</c:v>
                </c:pt>
                <c:pt idx="849">
                  <c:v>3.4220611500561398</c:v>
                </c:pt>
                <c:pt idx="850">
                  <c:v>3.4310318089795215</c:v>
                </c:pt>
                <c:pt idx="851">
                  <c:v>3.4400508259060905</c:v>
                </c:pt>
                <c:pt idx="852">
                  <c:v>3.4491189638213249</c:v>
                </c:pt>
                <c:pt idx="853">
                  <c:v>3.4582370031225507</c:v>
                </c:pt>
                <c:pt idx="854">
                  <c:v>3.4674057421322053</c:v>
                </c:pt>
                <c:pt idx="855">
                  <c:v>3.4766259976298493</c:v>
                </c:pt>
                <c:pt idx="856">
                  <c:v>3.4858986054037464</c:v>
                </c:pt>
                <c:pt idx="857">
                  <c:v>3.4952244208228596</c:v>
                </c:pt>
                <c:pt idx="858">
                  <c:v>3.5046043194301895</c:v>
                </c:pt>
                <c:pt idx="859">
                  <c:v>3.5140391975583909</c:v>
                </c:pt>
                <c:pt idx="860">
                  <c:v>3.52352997296867</c:v>
                </c:pt>
                <c:pt idx="861">
                  <c:v>3.5330775855140288</c:v>
                </c:pt>
                <c:pt idx="862">
                  <c:v>3.5426829978279493</c:v>
                </c:pt>
                <c:pt idx="863">
                  <c:v>3.5523471960397113</c:v>
                </c:pt>
                <c:pt idx="864">
                  <c:v>3.5620711905175422</c:v>
                </c:pt>
                <c:pt idx="865">
                  <c:v>3.5718560166409232</c:v>
                </c:pt>
                <c:pt idx="866">
                  <c:v>3.5817027356034226</c:v>
                </c:pt>
                <c:pt idx="867">
                  <c:v>3.5916124352474759</c:v>
                </c:pt>
                <c:pt idx="868">
                  <c:v>3.6015862309326598</c:v>
                </c:pt>
                <c:pt idx="869">
                  <c:v>3.6116252664390678</c:v>
                </c:pt>
                <c:pt idx="870">
                  <c:v>3.621730714907458</c:v>
                </c:pt>
                <c:pt idx="871">
                  <c:v>3.631903779818026</c:v>
                </c:pt>
                <c:pt idx="872">
                  <c:v>3.6421456960096261</c:v>
                </c:pt>
                <c:pt idx="873">
                  <c:v>3.6524577307415198</c:v>
                </c:pt>
                <c:pt idx="874">
                  <c:v>3.6628411847997175</c:v>
                </c:pt>
                <c:pt idx="875">
                  <c:v>3.6732973936502029</c:v>
                </c:pt>
                <c:pt idx="876">
                  <c:v>3.6838277286413845</c:v>
                </c:pt>
                <c:pt idx="877">
                  <c:v>3.6944335982583238</c:v>
                </c:pt>
                <c:pt idx="878">
                  <c:v>3.7051164494313902</c:v>
                </c:pt>
                <c:pt idx="879">
                  <c:v>3.7158777689021858</c:v>
                </c:pt>
                <c:pt idx="880">
                  <c:v>3.726719084649738</c:v>
                </c:pt>
                <c:pt idx="881">
                  <c:v>3.7376419673801551</c:v>
                </c:pt>
                <c:pt idx="882">
                  <c:v>3.7486480320831292</c:v>
                </c:pt>
                <c:pt idx="883">
                  <c:v>3.7597389396588738</c:v>
                </c:pt>
                <c:pt idx="884">
                  <c:v>3.7709163986193315</c:v>
                </c:pt>
                <c:pt idx="885">
                  <c:v>3.7821821668677229</c:v>
                </c:pt>
                <c:pt idx="886">
                  <c:v>3.7935380535607317</c:v>
                </c:pt>
                <c:pt idx="887">
                  <c:v>3.8049859210579786</c:v>
                </c:pt>
                <c:pt idx="888">
                  <c:v>3.8165276869636502</c:v>
                </c:pt>
                <c:pt idx="889">
                  <c:v>3.8281653262655273</c:v>
                </c:pt>
                <c:pt idx="890">
                  <c:v>3.8399008735770002</c:v>
                </c:pt>
                <c:pt idx="891">
                  <c:v>3.8517364254879878</c:v>
                </c:pt>
                <c:pt idx="892">
                  <c:v>3.863674143031155</c:v>
                </c:pt>
                <c:pt idx="893">
                  <c:v>3.8757162542701704</c:v>
                </c:pt>
                <c:pt idx="894">
                  <c:v>3.887865057017291</c:v>
                </c:pt>
                <c:pt idx="895">
                  <c:v>3.9001229216880064</c:v>
                </c:pt>
                <c:pt idx="896">
                  <c:v>3.9124922943010523</c:v>
                </c:pt>
                <c:pt idx="897">
                  <c:v>3.9249756996326997</c:v>
                </c:pt>
                <c:pt idx="898">
                  <c:v>3.937575744534799</c:v>
                </c:pt>
                <c:pt idx="899">
                  <c:v>3.9502951214268629</c:v>
                </c:pt>
                <c:pt idx="900">
                  <c:v>3.9631366119730744</c:v>
                </c:pt>
                <c:pt idx="901">
                  <c:v>3.9761030909560531</c:v>
                </c:pt>
                <c:pt idx="902">
                  <c:v>3.9891975303599825</c:v>
                </c:pt>
                <c:pt idx="903">
                  <c:v>4.0024230036767303</c:v>
                </c:pt>
                <c:pt idx="904">
                  <c:v>4.0157826904495604</c:v>
                </c:pt>
                <c:pt idx="905">
                  <c:v>4.0292798810702397</c:v>
                </c:pt>
                <c:pt idx="906">
                  <c:v>4.0429179818464753</c:v>
                </c:pt>
                <c:pt idx="907">
                  <c:v>4.056700520358052</c:v>
                </c:pt>
                <c:pt idx="908">
                  <c:v>4.0706311511213977</c:v>
                </c:pt>
                <c:pt idx="909">
                  <c:v>4.0847136615839705</c:v>
                </c:pt>
                <c:pt idx="910">
                  <c:v>4.0989519784715425</c:v>
                </c:pt>
                <c:pt idx="911">
                  <c:v>4.1133501745133945</c:v>
                </c:pt>
                <c:pt idx="912">
                  <c:v>4.1279124755724679</c:v>
                </c:pt>
                <c:pt idx="913">
                  <c:v>4.1426432682098264</c:v>
                </c:pt>
                <c:pt idx="914">
                  <c:v>4.1575471077152724</c:v>
                </c:pt>
                <c:pt idx="915">
                  <c:v>4.1726287266386715</c:v>
                </c:pt>
                <c:pt idx="916">
                  <c:v>4.1878930438596029</c:v>
                </c:pt>
                <c:pt idx="917">
                  <c:v>4.2033451742361834</c:v>
                </c:pt>
                <c:pt idx="918">
                  <c:v>4.218990438877654</c:v>
                </c:pt>
                <c:pt idx="919">
                  <c:v>4.2348343760892568</c:v>
                </c:pt>
                <c:pt idx="920">
                  <c:v>4.2508827530424336</c:v>
                </c:pt>
                <c:pt idx="921">
                  <c:v>4.2671415782282205</c:v>
                </c:pt>
                <c:pt idx="922">
                  <c:v>4.283617114757222</c:v>
                </c:pt>
                <c:pt idx="923">
                  <c:v>4.3003158945754718</c:v>
                </c:pt>
                <c:pt idx="924">
                  <c:v>4.3172447336722684</c:v>
                </c:pt>
                <c:pt idx="925">
                  <c:v>4.3344107483633838</c:v>
                </c:pt>
                <c:pt idx="926">
                  <c:v>4.3518213727413988</c:v>
                </c:pt>
                <c:pt idx="927">
                  <c:v>4.3694843773940324</c:v>
                </c:pt>
                <c:pt idx="928">
                  <c:v>4.3874078895016151</c:v>
                </c:pt>
                <c:pt idx="929">
                  <c:v>4.4056004144363561</c:v>
                </c:pt>
                <c:pt idx="930">
                  <c:v>4.4240708589988005</c:v>
                </c:pt>
                <c:pt idx="931">
                  <c:v>4.4428285564413148</c:v>
                </c:pt>
                <c:pt idx="932">
                  <c:v>4.4618832934445356</c:v>
                </c:pt>
                <c:pt idx="933">
                  <c:v>4.4812453392308473</c:v>
                </c:pt>
                <c:pt idx="934">
                  <c:v>4.5009254770194369</c:v>
                </c:pt>
                <c:pt idx="935">
                  <c:v>4.5209350380504327</c:v>
                </c:pt>
                <c:pt idx="936">
                  <c:v>4.541285938431785</c:v>
                </c:pt>
                <c:pt idx="937">
                  <c:v>4.5619907190919715</c:v>
                </c:pt>
                <c:pt idx="938">
                  <c:v>4.5830625891551149</c:v>
                </c:pt>
                <c:pt idx="939">
                  <c:v>4.6045154730931017</c:v>
                </c:pt>
                <c:pt idx="940">
                  <c:v>4.6263640620526782</c:v>
                </c:pt>
                <c:pt idx="941">
                  <c:v>4.6486238698049283</c:v>
                </c:pt>
                <c:pt idx="942">
                  <c:v>4.671311293821077</c:v>
                </c:pt>
                <c:pt idx="943">
                  <c:v>4.6944436820434667</c:v>
                </c:pt>
                <c:pt idx="944">
                  <c:v>4.7180394059950768</c:v>
                </c:pt>
                <c:pt idx="945">
                  <c:v>4.7421179409567369</c:v>
                </c:pt>
                <c:pt idx="946">
                  <c:v>4.7666999540403747</c:v>
                </c:pt>
                <c:pt idx="947">
                  <c:v>4.7918074011013205</c:v>
                </c:pt>
                <c:pt idx="948">
                  <c:v>4.8174636335658105</c:v>
                </c:pt>
                <c:pt idx="949">
                  <c:v>4.8436935164049872</c:v>
                </c:pt>
                <c:pt idx="950">
                  <c:v>4.8705235586673279</c:v>
                </c:pt>
                <c:pt idx="951">
                  <c:v>4.8979820581934748</c:v>
                </c:pt>
                <c:pt idx="952">
                  <c:v>4.9260992623858417</c:v>
                </c:pt>
                <c:pt idx="953">
                  <c:v>4.9549075471985269</c:v>
                </c:pt>
                <c:pt idx="954">
                  <c:v>4.9844416168590442</c:v>
                </c:pt>
                <c:pt idx="955">
                  <c:v>5.0147387272441843</c:v>
                </c:pt>
                <c:pt idx="956">
                  <c:v>5.0458389363208855</c:v>
                </c:pt>
                <c:pt idx="957">
                  <c:v>5.0777853856471493</c:v>
                </c:pt>
                <c:pt idx="958">
                  <c:v>5.1106246176282584</c:v>
                </c:pt>
                <c:pt idx="959">
                  <c:v>5.1444069340674421</c:v>
                </c:pt>
                <c:pt idx="960">
                  <c:v>5.1791868025704746</c:v>
                </c:pt>
                <c:pt idx="961">
                  <c:v>5.2150233186039427</c:v>
                </c:pt>
                <c:pt idx="962">
                  <c:v>5.2519807325207291</c:v>
                </c:pt>
                <c:pt idx="963">
                  <c:v>5.2901290527238602</c:v>
                </c:pt>
                <c:pt idx="964">
                  <c:v>5.3295447384308696</c:v>
                </c:pt>
                <c:pt idx="965">
                  <c:v>5.3703114983420983</c:v>
                </c:pt>
                <c:pt idx="966">
                  <c:v>5.4125212150602975</c:v>
                </c:pt>
                <c:pt idx="967">
                  <c:v>5.4562750195566307</c:v>
                </c:pt>
                <c:pt idx="968">
                  <c:v>5.5016845455963939</c:v>
                </c:pt>
                <c:pt idx="969">
                  <c:v>5.5488734011827558</c:v>
                </c:pt>
                <c:pt idx="970">
                  <c:v>5.5979789032301959</c:v>
                </c:pt>
                <c:pt idx="971">
                  <c:v>5.6491541334963875</c:v>
                </c:pt>
                <c:pt idx="972">
                  <c:v>5.7025703891819592</c:v>
                </c:pt>
                <c:pt idx="973">
                  <c:v>5.758420121804452</c:v>
                </c:pt>
                <c:pt idx="974">
                  <c:v>5.816920484721221</c:v>
                </c:pt>
                <c:pt idx="975">
                  <c:v>5.8783176455145849</c:v>
                </c:pt>
                <c:pt idx="976">
                  <c:v>5.9428920679518873</c:v>
                </c:pt>
                <c:pt idx="977">
                  <c:v>6.0109650346365031</c:v>
                </c:pt>
                <c:pt idx="978">
                  <c:v>6.0829067735275695</c:v>
                </c:pt>
                <c:pt idx="979">
                  <c:v>6.159146680894322</c:v>
                </c:pt>
                <c:pt idx="980">
                  <c:v>6.2401863178290826</c:v>
                </c:pt>
                <c:pt idx="981">
                  <c:v>6.3266161249916539</c:v>
                </c:pt>
                <c:pt idx="982">
                  <c:v>6.4191371950558915</c:v>
                </c:pt>
                <c:pt idx="983">
                  <c:v>6.5185900364017515</c:v>
                </c:pt>
                <c:pt idx="984">
                  <c:v>6.6259931750940293</c:v>
                </c:pt>
                <c:pt idx="985">
                  <c:v>6.742595881164779</c:v>
                </c:pt>
                <c:pt idx="986">
                  <c:v>6.8699516340991389</c:v>
                </c:pt>
                <c:pt idx="987">
                  <c:v>7.0100228285251047</c:v>
                </c:pt>
                <c:pt idx="988">
                  <c:v>7.1653339354120131</c:v>
                </c:pt>
                <c:pt idx="989">
                  <c:v>7.3392024090398831</c:v>
                </c:pt>
                <c:pt idx="990">
                  <c:v>7.5360993820160997</c:v>
                </c:pt>
                <c:pt idx="991">
                  <c:v>7.7622374858471268</c:v>
                </c:pt>
                <c:pt idx="992">
                  <c:v>8.0265794663285384</c:v>
                </c:pt>
                <c:pt idx="993">
                  <c:v>8.3426834158915444</c:v>
                </c:pt>
                <c:pt idx="994">
                  <c:v>8.7323677874773971</c:v>
                </c:pt>
                <c:pt idx="995">
                  <c:v>9.2338351219861625</c:v>
                </c:pt>
                <c:pt idx="996">
                  <c:v>9.9227040185023991</c:v>
                </c:pt>
                <c:pt idx="997">
                  <c:v>10.981337584798434</c:v>
                </c:pt>
                <c:pt idx="998">
                  <c:v>13.058752985767267</c:v>
                </c:pt>
              </c:numCache>
            </c:numRef>
          </c:yVal>
          <c:smooth val="0"/>
        </c:ser>
        <c:dLbls>
          <c:showLegendKey val="0"/>
          <c:showVal val="0"/>
          <c:showCatName val="0"/>
          <c:showSerName val="0"/>
          <c:showPercent val="0"/>
          <c:showBubbleSize val="0"/>
        </c:dLbls>
        <c:axId val="150113280"/>
        <c:axId val="150135552"/>
      </c:scatterChart>
      <c:valAx>
        <c:axId val="150113280"/>
        <c:scaling>
          <c:orientation val="minMax"/>
        </c:scaling>
        <c:delete val="0"/>
        <c:axPos val="b"/>
        <c:numFmt formatCode="0.000" sourceLinked="1"/>
        <c:majorTickMark val="out"/>
        <c:minorTickMark val="none"/>
        <c:tickLblPos val="nextTo"/>
        <c:crossAx val="150135552"/>
        <c:crosses val="autoZero"/>
        <c:crossBetween val="midCat"/>
      </c:valAx>
      <c:valAx>
        <c:axId val="150135552"/>
        <c:scaling>
          <c:orientation val="minMax"/>
        </c:scaling>
        <c:delete val="0"/>
        <c:axPos val="l"/>
        <c:majorGridlines/>
        <c:numFmt formatCode="0.0000" sourceLinked="1"/>
        <c:majorTickMark val="out"/>
        <c:minorTickMark val="none"/>
        <c:tickLblPos val="nextTo"/>
        <c:crossAx val="150113280"/>
        <c:crosses val="autoZero"/>
        <c:crossBetween val="midCat"/>
      </c:valAx>
    </c:plotArea>
    <c:legend>
      <c:legendPos val="r"/>
      <c:legendEntry>
        <c:idx val="9"/>
        <c:delete val="1"/>
      </c:legendEntry>
      <c:legendEntry>
        <c:idx val="10"/>
        <c:delete val="1"/>
      </c:legendEntry>
      <c:legendEntry>
        <c:idx val="11"/>
        <c:delete val="1"/>
      </c:legendEntry>
      <c:legendEntry>
        <c:idx val="12"/>
        <c:delete val="1"/>
      </c:legendEntry>
      <c:legendEntry>
        <c:idx val="13"/>
        <c:delete val="1"/>
      </c:legendEntry>
      <c:legendEntry>
        <c:idx val="14"/>
        <c:delete val="1"/>
      </c:legendEntry>
      <c:overlay val="0"/>
    </c:legend>
    <c:plotVisOnly val="1"/>
    <c:dispBlanksAs val="gap"/>
    <c:showDLblsOverMax val="0"/>
  </c:chart>
  <c:printSettings>
    <c:headerFooter/>
    <c:pageMargins b="0.75" l="0.7" r="0.7" t="0.75" header="0.3" footer="0.3"/>
    <c:pageSetup orientation="landscape"/>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marker>
            <c:symbol val="none"/>
          </c:marker>
          <c:xVal>
            <c:numRef>
              <c:f>APropertiesDimless!$A$7:$A$1007</c:f>
              <c:numCache>
                <c:formatCode>0.000</c:formatCode>
                <c:ptCount val="1001"/>
                <c:pt idx="0">
                  <c:v>0</c:v>
                </c:pt>
                <c:pt idx="1">
                  <c:v>1E-3</c:v>
                </c:pt>
                <c:pt idx="2">
                  <c:v>2E-3</c:v>
                </c:pt>
                <c:pt idx="3">
                  <c:v>3.0000000000000001E-3</c:v>
                </c:pt>
                <c:pt idx="4">
                  <c:v>4.0000000000000001E-3</c:v>
                </c:pt>
                <c:pt idx="5">
                  <c:v>5.0000000000000001E-3</c:v>
                </c:pt>
                <c:pt idx="6">
                  <c:v>6.0000000000000001E-3</c:v>
                </c:pt>
                <c:pt idx="7">
                  <c:v>7.0000000000000001E-3</c:v>
                </c:pt>
                <c:pt idx="8">
                  <c:v>8.0000000000000002E-3</c:v>
                </c:pt>
                <c:pt idx="9">
                  <c:v>8.9999999999999993E-3</c:v>
                </c:pt>
                <c:pt idx="10">
                  <c:v>0.01</c:v>
                </c:pt>
                <c:pt idx="11">
                  <c:v>1.0999999999999999E-2</c:v>
                </c:pt>
                <c:pt idx="12">
                  <c:v>1.2E-2</c:v>
                </c:pt>
                <c:pt idx="13">
                  <c:v>1.2999999999999999E-2</c:v>
                </c:pt>
                <c:pt idx="14">
                  <c:v>1.4E-2</c:v>
                </c:pt>
                <c:pt idx="15">
                  <c:v>1.4999999999999999E-2</c:v>
                </c:pt>
                <c:pt idx="16">
                  <c:v>1.6E-2</c:v>
                </c:pt>
                <c:pt idx="17">
                  <c:v>1.7000000000000001E-2</c:v>
                </c:pt>
                <c:pt idx="18">
                  <c:v>1.7999999999999999E-2</c:v>
                </c:pt>
                <c:pt idx="19">
                  <c:v>1.9E-2</c:v>
                </c:pt>
                <c:pt idx="20">
                  <c:v>0.02</c:v>
                </c:pt>
                <c:pt idx="21">
                  <c:v>2.1000000000000001E-2</c:v>
                </c:pt>
                <c:pt idx="22">
                  <c:v>2.1999999999999999E-2</c:v>
                </c:pt>
                <c:pt idx="23">
                  <c:v>2.3E-2</c:v>
                </c:pt>
                <c:pt idx="24">
                  <c:v>2.4E-2</c:v>
                </c:pt>
                <c:pt idx="25">
                  <c:v>2.5000000000000001E-2</c:v>
                </c:pt>
                <c:pt idx="26">
                  <c:v>2.5999999999999999E-2</c:v>
                </c:pt>
                <c:pt idx="27">
                  <c:v>2.7E-2</c:v>
                </c:pt>
                <c:pt idx="28">
                  <c:v>2.8000000000000001E-2</c:v>
                </c:pt>
                <c:pt idx="29">
                  <c:v>2.9000000000000001E-2</c:v>
                </c:pt>
                <c:pt idx="30">
                  <c:v>0.03</c:v>
                </c:pt>
                <c:pt idx="31">
                  <c:v>3.1E-2</c:v>
                </c:pt>
                <c:pt idx="32">
                  <c:v>3.2000000000000001E-2</c:v>
                </c:pt>
                <c:pt idx="33">
                  <c:v>3.3000000000000002E-2</c:v>
                </c:pt>
                <c:pt idx="34">
                  <c:v>3.4000000000000002E-2</c:v>
                </c:pt>
                <c:pt idx="35">
                  <c:v>3.5000000000000003E-2</c:v>
                </c:pt>
                <c:pt idx="36">
                  <c:v>3.5999999999999997E-2</c:v>
                </c:pt>
                <c:pt idx="37">
                  <c:v>3.6999999999999998E-2</c:v>
                </c:pt>
                <c:pt idx="38">
                  <c:v>3.7999999999999999E-2</c:v>
                </c:pt>
                <c:pt idx="39">
                  <c:v>3.9E-2</c:v>
                </c:pt>
                <c:pt idx="40">
                  <c:v>0.04</c:v>
                </c:pt>
                <c:pt idx="41">
                  <c:v>4.1000000000000002E-2</c:v>
                </c:pt>
                <c:pt idx="42">
                  <c:v>4.2000000000000003E-2</c:v>
                </c:pt>
                <c:pt idx="43">
                  <c:v>4.2999999999999997E-2</c:v>
                </c:pt>
                <c:pt idx="44">
                  <c:v>4.3999999999999997E-2</c:v>
                </c:pt>
                <c:pt idx="45">
                  <c:v>4.4999999999999998E-2</c:v>
                </c:pt>
                <c:pt idx="46">
                  <c:v>4.5999999999999999E-2</c:v>
                </c:pt>
                <c:pt idx="47">
                  <c:v>4.7E-2</c:v>
                </c:pt>
                <c:pt idx="48">
                  <c:v>4.8000000000000001E-2</c:v>
                </c:pt>
                <c:pt idx="49">
                  <c:v>4.9000000000000002E-2</c:v>
                </c:pt>
                <c:pt idx="50">
                  <c:v>0.05</c:v>
                </c:pt>
                <c:pt idx="51">
                  <c:v>5.0999999999999997E-2</c:v>
                </c:pt>
                <c:pt idx="52">
                  <c:v>5.1999999999999998E-2</c:v>
                </c:pt>
                <c:pt idx="53">
                  <c:v>5.2999999999999999E-2</c:v>
                </c:pt>
                <c:pt idx="54">
                  <c:v>5.3999999999999999E-2</c:v>
                </c:pt>
                <c:pt idx="55">
                  <c:v>5.5E-2</c:v>
                </c:pt>
                <c:pt idx="56">
                  <c:v>5.6000000000000001E-2</c:v>
                </c:pt>
                <c:pt idx="57">
                  <c:v>5.7000000000000002E-2</c:v>
                </c:pt>
                <c:pt idx="58">
                  <c:v>5.8000000000000003E-2</c:v>
                </c:pt>
                <c:pt idx="59">
                  <c:v>5.8999999999999997E-2</c:v>
                </c:pt>
                <c:pt idx="60">
                  <c:v>0.06</c:v>
                </c:pt>
                <c:pt idx="61">
                  <c:v>6.0999999999999999E-2</c:v>
                </c:pt>
                <c:pt idx="62">
                  <c:v>6.2E-2</c:v>
                </c:pt>
                <c:pt idx="63">
                  <c:v>6.3E-2</c:v>
                </c:pt>
                <c:pt idx="64">
                  <c:v>6.4000000000000001E-2</c:v>
                </c:pt>
                <c:pt idx="65">
                  <c:v>6.5000000000000002E-2</c:v>
                </c:pt>
                <c:pt idx="66">
                  <c:v>6.6000000000000003E-2</c:v>
                </c:pt>
                <c:pt idx="67">
                  <c:v>6.7000000000000004E-2</c:v>
                </c:pt>
                <c:pt idx="68">
                  <c:v>6.8000000000000005E-2</c:v>
                </c:pt>
                <c:pt idx="69">
                  <c:v>6.9000000000000006E-2</c:v>
                </c:pt>
                <c:pt idx="70">
                  <c:v>7.0000000000000007E-2</c:v>
                </c:pt>
                <c:pt idx="71">
                  <c:v>7.0999999999999994E-2</c:v>
                </c:pt>
                <c:pt idx="72">
                  <c:v>7.1999999999999995E-2</c:v>
                </c:pt>
                <c:pt idx="73">
                  <c:v>7.2999999999999995E-2</c:v>
                </c:pt>
                <c:pt idx="74">
                  <c:v>7.3999999999999996E-2</c:v>
                </c:pt>
                <c:pt idx="75">
                  <c:v>7.4999999999999997E-2</c:v>
                </c:pt>
                <c:pt idx="76">
                  <c:v>7.5999999999999998E-2</c:v>
                </c:pt>
                <c:pt idx="77">
                  <c:v>7.6999999999999999E-2</c:v>
                </c:pt>
                <c:pt idx="78">
                  <c:v>7.8E-2</c:v>
                </c:pt>
                <c:pt idx="79">
                  <c:v>7.9000000000000001E-2</c:v>
                </c:pt>
                <c:pt idx="80">
                  <c:v>0.08</c:v>
                </c:pt>
                <c:pt idx="81">
                  <c:v>8.1000000000000003E-2</c:v>
                </c:pt>
                <c:pt idx="82">
                  <c:v>8.2000000000000003E-2</c:v>
                </c:pt>
                <c:pt idx="83">
                  <c:v>8.3000000000000004E-2</c:v>
                </c:pt>
                <c:pt idx="84">
                  <c:v>8.4000000000000005E-2</c:v>
                </c:pt>
                <c:pt idx="85">
                  <c:v>8.5000000000000006E-2</c:v>
                </c:pt>
                <c:pt idx="86">
                  <c:v>8.5999999999999993E-2</c:v>
                </c:pt>
                <c:pt idx="87">
                  <c:v>8.6999999999999994E-2</c:v>
                </c:pt>
                <c:pt idx="88">
                  <c:v>8.7999999999999995E-2</c:v>
                </c:pt>
                <c:pt idx="89">
                  <c:v>8.8999999999999996E-2</c:v>
                </c:pt>
                <c:pt idx="90">
                  <c:v>0.09</c:v>
                </c:pt>
                <c:pt idx="91">
                  <c:v>9.0999999999999998E-2</c:v>
                </c:pt>
                <c:pt idx="92">
                  <c:v>9.1999999999999998E-2</c:v>
                </c:pt>
                <c:pt idx="93">
                  <c:v>9.2999999999999999E-2</c:v>
                </c:pt>
                <c:pt idx="94">
                  <c:v>9.4E-2</c:v>
                </c:pt>
                <c:pt idx="95">
                  <c:v>9.5000000000000001E-2</c:v>
                </c:pt>
                <c:pt idx="96">
                  <c:v>9.6000000000000002E-2</c:v>
                </c:pt>
                <c:pt idx="97">
                  <c:v>9.7000000000000003E-2</c:v>
                </c:pt>
                <c:pt idx="98">
                  <c:v>9.8000000000000004E-2</c:v>
                </c:pt>
                <c:pt idx="99">
                  <c:v>9.9000000000000005E-2</c:v>
                </c:pt>
                <c:pt idx="100">
                  <c:v>0.1</c:v>
                </c:pt>
                <c:pt idx="101">
                  <c:v>0.10100000000000001</c:v>
                </c:pt>
                <c:pt idx="102">
                  <c:v>0.10199999999999999</c:v>
                </c:pt>
                <c:pt idx="103">
                  <c:v>0.10299999999999999</c:v>
                </c:pt>
                <c:pt idx="104">
                  <c:v>0.104</c:v>
                </c:pt>
                <c:pt idx="105">
                  <c:v>0.105</c:v>
                </c:pt>
                <c:pt idx="106">
                  <c:v>0.106</c:v>
                </c:pt>
                <c:pt idx="107">
                  <c:v>0.107</c:v>
                </c:pt>
                <c:pt idx="108">
                  <c:v>0.108</c:v>
                </c:pt>
                <c:pt idx="109">
                  <c:v>0.109</c:v>
                </c:pt>
                <c:pt idx="110">
                  <c:v>0.11</c:v>
                </c:pt>
                <c:pt idx="111">
                  <c:v>0.111</c:v>
                </c:pt>
                <c:pt idx="112">
                  <c:v>0.112</c:v>
                </c:pt>
                <c:pt idx="113">
                  <c:v>0.113</c:v>
                </c:pt>
                <c:pt idx="114">
                  <c:v>0.114</c:v>
                </c:pt>
                <c:pt idx="115">
                  <c:v>0.115</c:v>
                </c:pt>
                <c:pt idx="116">
                  <c:v>0.11600000000000001</c:v>
                </c:pt>
                <c:pt idx="117">
                  <c:v>0.11700000000000001</c:v>
                </c:pt>
                <c:pt idx="118">
                  <c:v>0.11799999999999999</c:v>
                </c:pt>
                <c:pt idx="119">
                  <c:v>0.11899999999999999</c:v>
                </c:pt>
                <c:pt idx="120">
                  <c:v>0.12</c:v>
                </c:pt>
                <c:pt idx="121">
                  <c:v>0.121</c:v>
                </c:pt>
                <c:pt idx="122">
                  <c:v>0.122</c:v>
                </c:pt>
                <c:pt idx="123">
                  <c:v>0.123</c:v>
                </c:pt>
                <c:pt idx="124">
                  <c:v>0.124</c:v>
                </c:pt>
                <c:pt idx="125">
                  <c:v>0.125</c:v>
                </c:pt>
                <c:pt idx="126">
                  <c:v>0.126</c:v>
                </c:pt>
                <c:pt idx="127">
                  <c:v>0.127</c:v>
                </c:pt>
                <c:pt idx="128">
                  <c:v>0.128</c:v>
                </c:pt>
                <c:pt idx="129">
                  <c:v>0.129</c:v>
                </c:pt>
                <c:pt idx="130">
                  <c:v>0.13</c:v>
                </c:pt>
                <c:pt idx="131">
                  <c:v>0.13100000000000001</c:v>
                </c:pt>
                <c:pt idx="132">
                  <c:v>0.13200000000000001</c:v>
                </c:pt>
                <c:pt idx="133">
                  <c:v>0.13300000000000001</c:v>
                </c:pt>
                <c:pt idx="134">
                  <c:v>0.13400000000000001</c:v>
                </c:pt>
                <c:pt idx="135">
                  <c:v>0.13500000000000001</c:v>
                </c:pt>
                <c:pt idx="136">
                  <c:v>0.13600000000000001</c:v>
                </c:pt>
                <c:pt idx="137">
                  <c:v>0.13700000000000001</c:v>
                </c:pt>
                <c:pt idx="138">
                  <c:v>0.13800000000000001</c:v>
                </c:pt>
                <c:pt idx="139">
                  <c:v>0.13900000000000001</c:v>
                </c:pt>
                <c:pt idx="140">
                  <c:v>0.14000000000000001</c:v>
                </c:pt>
                <c:pt idx="141">
                  <c:v>0.14099999999999999</c:v>
                </c:pt>
                <c:pt idx="142">
                  <c:v>0.14199999999999999</c:v>
                </c:pt>
                <c:pt idx="143">
                  <c:v>0.14299999999999999</c:v>
                </c:pt>
                <c:pt idx="144">
                  <c:v>0.14399999999999999</c:v>
                </c:pt>
                <c:pt idx="145">
                  <c:v>0.14499999999999999</c:v>
                </c:pt>
                <c:pt idx="146">
                  <c:v>0.14599999999999999</c:v>
                </c:pt>
                <c:pt idx="147">
                  <c:v>0.14699999999999999</c:v>
                </c:pt>
                <c:pt idx="148">
                  <c:v>0.14799999999999999</c:v>
                </c:pt>
                <c:pt idx="149">
                  <c:v>0.14899999999999999</c:v>
                </c:pt>
                <c:pt idx="150">
                  <c:v>0.15</c:v>
                </c:pt>
                <c:pt idx="151">
                  <c:v>0.151</c:v>
                </c:pt>
                <c:pt idx="152">
                  <c:v>0.152</c:v>
                </c:pt>
                <c:pt idx="153">
                  <c:v>0.153</c:v>
                </c:pt>
                <c:pt idx="154">
                  <c:v>0.154</c:v>
                </c:pt>
                <c:pt idx="155">
                  <c:v>0.155</c:v>
                </c:pt>
                <c:pt idx="156">
                  <c:v>0.156</c:v>
                </c:pt>
                <c:pt idx="157">
                  <c:v>0.157</c:v>
                </c:pt>
                <c:pt idx="158">
                  <c:v>0.158</c:v>
                </c:pt>
                <c:pt idx="159">
                  <c:v>0.159</c:v>
                </c:pt>
                <c:pt idx="160">
                  <c:v>0.16</c:v>
                </c:pt>
                <c:pt idx="161">
                  <c:v>0.161</c:v>
                </c:pt>
                <c:pt idx="162">
                  <c:v>0.16200000000000001</c:v>
                </c:pt>
                <c:pt idx="163">
                  <c:v>0.16300000000000001</c:v>
                </c:pt>
                <c:pt idx="164">
                  <c:v>0.16400000000000001</c:v>
                </c:pt>
                <c:pt idx="165">
                  <c:v>0.16500000000000001</c:v>
                </c:pt>
                <c:pt idx="166">
                  <c:v>0.16600000000000001</c:v>
                </c:pt>
                <c:pt idx="167">
                  <c:v>0.16700000000000001</c:v>
                </c:pt>
                <c:pt idx="168">
                  <c:v>0.16800000000000001</c:v>
                </c:pt>
                <c:pt idx="169">
                  <c:v>0.16900000000000001</c:v>
                </c:pt>
                <c:pt idx="170">
                  <c:v>0.17</c:v>
                </c:pt>
                <c:pt idx="171">
                  <c:v>0.17100000000000001</c:v>
                </c:pt>
                <c:pt idx="172">
                  <c:v>0.17199999999999999</c:v>
                </c:pt>
                <c:pt idx="173">
                  <c:v>0.17299999999999999</c:v>
                </c:pt>
                <c:pt idx="174">
                  <c:v>0.17399999999999999</c:v>
                </c:pt>
                <c:pt idx="175">
                  <c:v>0.17499999999999999</c:v>
                </c:pt>
                <c:pt idx="176">
                  <c:v>0.17599999999999999</c:v>
                </c:pt>
                <c:pt idx="177">
                  <c:v>0.17699999999999999</c:v>
                </c:pt>
                <c:pt idx="178">
                  <c:v>0.17799999999999999</c:v>
                </c:pt>
                <c:pt idx="179">
                  <c:v>0.17899999999999999</c:v>
                </c:pt>
                <c:pt idx="180">
                  <c:v>0.18</c:v>
                </c:pt>
                <c:pt idx="181">
                  <c:v>0.18099999999999999</c:v>
                </c:pt>
                <c:pt idx="182">
                  <c:v>0.182</c:v>
                </c:pt>
                <c:pt idx="183">
                  <c:v>0.183</c:v>
                </c:pt>
                <c:pt idx="184">
                  <c:v>0.184</c:v>
                </c:pt>
                <c:pt idx="185">
                  <c:v>0.185</c:v>
                </c:pt>
                <c:pt idx="186">
                  <c:v>0.186</c:v>
                </c:pt>
                <c:pt idx="187">
                  <c:v>0.187</c:v>
                </c:pt>
                <c:pt idx="188">
                  <c:v>0.188</c:v>
                </c:pt>
                <c:pt idx="189">
                  <c:v>0.189</c:v>
                </c:pt>
                <c:pt idx="190">
                  <c:v>0.19</c:v>
                </c:pt>
                <c:pt idx="191">
                  <c:v>0.191</c:v>
                </c:pt>
                <c:pt idx="192">
                  <c:v>0.192</c:v>
                </c:pt>
                <c:pt idx="193">
                  <c:v>0.193</c:v>
                </c:pt>
                <c:pt idx="194">
                  <c:v>0.19400000000000001</c:v>
                </c:pt>
                <c:pt idx="195">
                  <c:v>0.19500000000000001</c:v>
                </c:pt>
                <c:pt idx="196">
                  <c:v>0.19600000000000001</c:v>
                </c:pt>
                <c:pt idx="197">
                  <c:v>0.19700000000000001</c:v>
                </c:pt>
                <c:pt idx="198">
                  <c:v>0.19800000000000001</c:v>
                </c:pt>
                <c:pt idx="199">
                  <c:v>0.19900000000000001</c:v>
                </c:pt>
                <c:pt idx="200">
                  <c:v>0.2</c:v>
                </c:pt>
                <c:pt idx="201">
                  <c:v>0.20100000000000001</c:v>
                </c:pt>
                <c:pt idx="202">
                  <c:v>0.20200000000000001</c:v>
                </c:pt>
                <c:pt idx="203">
                  <c:v>0.20300000000000001</c:v>
                </c:pt>
                <c:pt idx="204">
                  <c:v>0.20399999999999999</c:v>
                </c:pt>
                <c:pt idx="205">
                  <c:v>0.20499999999999999</c:v>
                </c:pt>
                <c:pt idx="206">
                  <c:v>0.20599999999999999</c:v>
                </c:pt>
                <c:pt idx="207">
                  <c:v>0.20699999999999999</c:v>
                </c:pt>
                <c:pt idx="208">
                  <c:v>0.20799999999999999</c:v>
                </c:pt>
                <c:pt idx="209">
                  <c:v>0.20899999999999999</c:v>
                </c:pt>
                <c:pt idx="210">
                  <c:v>0.21</c:v>
                </c:pt>
                <c:pt idx="211">
                  <c:v>0.21099999999999999</c:v>
                </c:pt>
                <c:pt idx="212">
                  <c:v>0.21199999999999999</c:v>
                </c:pt>
                <c:pt idx="213">
                  <c:v>0.21299999999999999</c:v>
                </c:pt>
                <c:pt idx="214">
                  <c:v>0.214</c:v>
                </c:pt>
                <c:pt idx="215">
                  <c:v>0.215</c:v>
                </c:pt>
                <c:pt idx="216">
                  <c:v>0.216</c:v>
                </c:pt>
                <c:pt idx="217">
                  <c:v>0.217</c:v>
                </c:pt>
                <c:pt idx="218">
                  <c:v>0.218</c:v>
                </c:pt>
                <c:pt idx="219">
                  <c:v>0.219</c:v>
                </c:pt>
                <c:pt idx="220">
                  <c:v>0.22</c:v>
                </c:pt>
                <c:pt idx="221">
                  <c:v>0.221</c:v>
                </c:pt>
                <c:pt idx="222">
                  <c:v>0.222</c:v>
                </c:pt>
                <c:pt idx="223">
                  <c:v>0.223</c:v>
                </c:pt>
                <c:pt idx="224">
                  <c:v>0.224</c:v>
                </c:pt>
                <c:pt idx="225">
                  <c:v>0.22500000000000001</c:v>
                </c:pt>
                <c:pt idx="226">
                  <c:v>0.22600000000000001</c:v>
                </c:pt>
                <c:pt idx="227">
                  <c:v>0.22700000000000001</c:v>
                </c:pt>
                <c:pt idx="228">
                  <c:v>0.22800000000000001</c:v>
                </c:pt>
                <c:pt idx="229">
                  <c:v>0.22900000000000001</c:v>
                </c:pt>
                <c:pt idx="230">
                  <c:v>0.23</c:v>
                </c:pt>
                <c:pt idx="231">
                  <c:v>0.23100000000000001</c:v>
                </c:pt>
                <c:pt idx="232">
                  <c:v>0.23200000000000001</c:v>
                </c:pt>
                <c:pt idx="233">
                  <c:v>0.23300000000000001</c:v>
                </c:pt>
                <c:pt idx="234">
                  <c:v>0.23400000000000001</c:v>
                </c:pt>
                <c:pt idx="235">
                  <c:v>0.23499999999999999</c:v>
                </c:pt>
                <c:pt idx="236">
                  <c:v>0.23599999999999999</c:v>
                </c:pt>
                <c:pt idx="237">
                  <c:v>0.23699999999999999</c:v>
                </c:pt>
                <c:pt idx="238">
                  <c:v>0.23799999999999999</c:v>
                </c:pt>
                <c:pt idx="239">
                  <c:v>0.23899999999999999</c:v>
                </c:pt>
                <c:pt idx="240">
                  <c:v>0.24</c:v>
                </c:pt>
                <c:pt idx="241">
                  <c:v>0.24099999999999999</c:v>
                </c:pt>
                <c:pt idx="242">
                  <c:v>0.24199999999999999</c:v>
                </c:pt>
                <c:pt idx="243">
                  <c:v>0.24299999999999999</c:v>
                </c:pt>
                <c:pt idx="244">
                  <c:v>0.24399999999999999</c:v>
                </c:pt>
                <c:pt idx="245">
                  <c:v>0.245</c:v>
                </c:pt>
                <c:pt idx="246">
                  <c:v>0.246</c:v>
                </c:pt>
                <c:pt idx="247">
                  <c:v>0.247</c:v>
                </c:pt>
                <c:pt idx="248">
                  <c:v>0.248</c:v>
                </c:pt>
                <c:pt idx="249">
                  <c:v>0.249</c:v>
                </c:pt>
                <c:pt idx="250">
                  <c:v>0.25</c:v>
                </c:pt>
                <c:pt idx="251">
                  <c:v>0.251</c:v>
                </c:pt>
                <c:pt idx="252">
                  <c:v>0.252</c:v>
                </c:pt>
                <c:pt idx="253">
                  <c:v>0.253</c:v>
                </c:pt>
                <c:pt idx="254">
                  <c:v>0.254</c:v>
                </c:pt>
                <c:pt idx="255">
                  <c:v>0.255</c:v>
                </c:pt>
                <c:pt idx="256">
                  <c:v>0.25600000000000001</c:v>
                </c:pt>
                <c:pt idx="257">
                  <c:v>0.25700000000000001</c:v>
                </c:pt>
                <c:pt idx="258">
                  <c:v>0.25800000000000001</c:v>
                </c:pt>
                <c:pt idx="259">
                  <c:v>0.25900000000000001</c:v>
                </c:pt>
                <c:pt idx="260">
                  <c:v>0.26</c:v>
                </c:pt>
                <c:pt idx="261">
                  <c:v>0.26100000000000001</c:v>
                </c:pt>
                <c:pt idx="262">
                  <c:v>0.26200000000000001</c:v>
                </c:pt>
                <c:pt idx="263">
                  <c:v>0.26300000000000001</c:v>
                </c:pt>
                <c:pt idx="264">
                  <c:v>0.26400000000000001</c:v>
                </c:pt>
                <c:pt idx="265">
                  <c:v>0.26500000000000001</c:v>
                </c:pt>
                <c:pt idx="266">
                  <c:v>0.26600000000000001</c:v>
                </c:pt>
                <c:pt idx="267">
                  <c:v>0.26700000000000002</c:v>
                </c:pt>
                <c:pt idx="268">
                  <c:v>0.26800000000000002</c:v>
                </c:pt>
                <c:pt idx="269">
                  <c:v>0.26900000000000002</c:v>
                </c:pt>
                <c:pt idx="270">
                  <c:v>0.27</c:v>
                </c:pt>
                <c:pt idx="271">
                  <c:v>0.27100000000000002</c:v>
                </c:pt>
                <c:pt idx="272">
                  <c:v>0.27200000000000002</c:v>
                </c:pt>
                <c:pt idx="273">
                  <c:v>0.27300000000000002</c:v>
                </c:pt>
                <c:pt idx="274">
                  <c:v>0.27400000000000002</c:v>
                </c:pt>
                <c:pt idx="275">
                  <c:v>0.27500000000000002</c:v>
                </c:pt>
                <c:pt idx="276">
                  <c:v>0.27600000000000002</c:v>
                </c:pt>
                <c:pt idx="277">
                  <c:v>0.27700000000000002</c:v>
                </c:pt>
                <c:pt idx="278">
                  <c:v>0.27800000000000002</c:v>
                </c:pt>
                <c:pt idx="279">
                  <c:v>0.27900000000000003</c:v>
                </c:pt>
                <c:pt idx="280">
                  <c:v>0.28000000000000003</c:v>
                </c:pt>
                <c:pt idx="281">
                  <c:v>0.28100000000000003</c:v>
                </c:pt>
                <c:pt idx="282">
                  <c:v>0.28199999999999997</c:v>
                </c:pt>
                <c:pt idx="283">
                  <c:v>0.28299999999999997</c:v>
                </c:pt>
                <c:pt idx="284">
                  <c:v>0.28399999999999997</c:v>
                </c:pt>
                <c:pt idx="285">
                  <c:v>0.28499999999999998</c:v>
                </c:pt>
                <c:pt idx="286">
                  <c:v>0.28599999999999998</c:v>
                </c:pt>
                <c:pt idx="287">
                  <c:v>0.28699999999999998</c:v>
                </c:pt>
                <c:pt idx="288">
                  <c:v>0.28799999999999998</c:v>
                </c:pt>
                <c:pt idx="289">
                  <c:v>0.28899999999999998</c:v>
                </c:pt>
                <c:pt idx="290">
                  <c:v>0.28999999999999998</c:v>
                </c:pt>
                <c:pt idx="291">
                  <c:v>0.29099999999999998</c:v>
                </c:pt>
                <c:pt idx="292">
                  <c:v>0.29199999999999998</c:v>
                </c:pt>
                <c:pt idx="293">
                  <c:v>0.29299999999999998</c:v>
                </c:pt>
                <c:pt idx="294">
                  <c:v>0.29399999999999998</c:v>
                </c:pt>
                <c:pt idx="295">
                  <c:v>0.29499999999999998</c:v>
                </c:pt>
                <c:pt idx="296">
                  <c:v>0.29599999999999999</c:v>
                </c:pt>
                <c:pt idx="297">
                  <c:v>0.29699999999999999</c:v>
                </c:pt>
                <c:pt idx="298">
                  <c:v>0.29799999999999999</c:v>
                </c:pt>
                <c:pt idx="299">
                  <c:v>0.29899999999999999</c:v>
                </c:pt>
                <c:pt idx="300">
                  <c:v>0.3</c:v>
                </c:pt>
                <c:pt idx="301">
                  <c:v>0.30099999999999999</c:v>
                </c:pt>
                <c:pt idx="302">
                  <c:v>0.30199999999999999</c:v>
                </c:pt>
                <c:pt idx="303">
                  <c:v>0.30299999999999999</c:v>
                </c:pt>
                <c:pt idx="304">
                  <c:v>0.30399999999999999</c:v>
                </c:pt>
                <c:pt idx="305">
                  <c:v>0.30499999999999999</c:v>
                </c:pt>
                <c:pt idx="306">
                  <c:v>0.30599999999999999</c:v>
                </c:pt>
                <c:pt idx="307">
                  <c:v>0.307</c:v>
                </c:pt>
                <c:pt idx="308">
                  <c:v>0.308</c:v>
                </c:pt>
                <c:pt idx="309">
                  <c:v>0.309</c:v>
                </c:pt>
                <c:pt idx="310">
                  <c:v>0.31</c:v>
                </c:pt>
                <c:pt idx="311">
                  <c:v>0.311</c:v>
                </c:pt>
                <c:pt idx="312">
                  <c:v>0.312</c:v>
                </c:pt>
                <c:pt idx="313">
                  <c:v>0.313</c:v>
                </c:pt>
                <c:pt idx="314">
                  <c:v>0.314</c:v>
                </c:pt>
                <c:pt idx="315">
                  <c:v>0.315</c:v>
                </c:pt>
                <c:pt idx="316">
                  <c:v>0.316</c:v>
                </c:pt>
                <c:pt idx="317">
                  <c:v>0.317</c:v>
                </c:pt>
                <c:pt idx="318">
                  <c:v>0.318</c:v>
                </c:pt>
                <c:pt idx="319">
                  <c:v>0.31900000000000001</c:v>
                </c:pt>
                <c:pt idx="320">
                  <c:v>0.32</c:v>
                </c:pt>
                <c:pt idx="321">
                  <c:v>0.32100000000000001</c:v>
                </c:pt>
                <c:pt idx="322">
                  <c:v>0.32200000000000001</c:v>
                </c:pt>
                <c:pt idx="323">
                  <c:v>0.32300000000000001</c:v>
                </c:pt>
                <c:pt idx="324">
                  <c:v>0.32400000000000001</c:v>
                </c:pt>
                <c:pt idx="325">
                  <c:v>0.32500000000000001</c:v>
                </c:pt>
                <c:pt idx="326">
                  <c:v>0.32600000000000001</c:v>
                </c:pt>
                <c:pt idx="327">
                  <c:v>0.32700000000000001</c:v>
                </c:pt>
                <c:pt idx="328">
                  <c:v>0.32800000000000001</c:v>
                </c:pt>
                <c:pt idx="329">
                  <c:v>0.32900000000000001</c:v>
                </c:pt>
                <c:pt idx="330">
                  <c:v>0.33</c:v>
                </c:pt>
                <c:pt idx="331">
                  <c:v>0.33100000000000002</c:v>
                </c:pt>
                <c:pt idx="332">
                  <c:v>0.33200000000000002</c:v>
                </c:pt>
                <c:pt idx="333">
                  <c:v>0.33300000000000002</c:v>
                </c:pt>
                <c:pt idx="334">
                  <c:v>0.33400000000000002</c:v>
                </c:pt>
                <c:pt idx="335">
                  <c:v>0.33500000000000002</c:v>
                </c:pt>
                <c:pt idx="336">
                  <c:v>0.33600000000000002</c:v>
                </c:pt>
                <c:pt idx="337">
                  <c:v>0.33700000000000002</c:v>
                </c:pt>
                <c:pt idx="338">
                  <c:v>0.33800000000000002</c:v>
                </c:pt>
                <c:pt idx="339">
                  <c:v>0.33900000000000002</c:v>
                </c:pt>
                <c:pt idx="340">
                  <c:v>0.34</c:v>
                </c:pt>
                <c:pt idx="341">
                  <c:v>0.34100000000000003</c:v>
                </c:pt>
                <c:pt idx="342">
                  <c:v>0.34200000000000003</c:v>
                </c:pt>
                <c:pt idx="343">
                  <c:v>0.34300000000000003</c:v>
                </c:pt>
                <c:pt idx="344">
                  <c:v>0.34399999999999997</c:v>
                </c:pt>
                <c:pt idx="345">
                  <c:v>0.34499999999999997</c:v>
                </c:pt>
                <c:pt idx="346">
                  <c:v>0.34599999999999997</c:v>
                </c:pt>
                <c:pt idx="347">
                  <c:v>0.34699999999999998</c:v>
                </c:pt>
                <c:pt idx="348">
                  <c:v>0.34799999999999998</c:v>
                </c:pt>
                <c:pt idx="349">
                  <c:v>0.34899999999999998</c:v>
                </c:pt>
                <c:pt idx="350">
                  <c:v>0.35</c:v>
                </c:pt>
                <c:pt idx="351">
                  <c:v>0.35099999999999998</c:v>
                </c:pt>
                <c:pt idx="352">
                  <c:v>0.35199999999999998</c:v>
                </c:pt>
                <c:pt idx="353">
                  <c:v>0.35299999999999998</c:v>
                </c:pt>
                <c:pt idx="354">
                  <c:v>0.35399999999999998</c:v>
                </c:pt>
                <c:pt idx="355">
                  <c:v>0.35499999999999998</c:v>
                </c:pt>
                <c:pt idx="356">
                  <c:v>0.35599999999999998</c:v>
                </c:pt>
                <c:pt idx="357">
                  <c:v>0.35699999999999998</c:v>
                </c:pt>
                <c:pt idx="358">
                  <c:v>0.35799999999999998</c:v>
                </c:pt>
                <c:pt idx="359">
                  <c:v>0.35899999999999999</c:v>
                </c:pt>
                <c:pt idx="360">
                  <c:v>0.36</c:v>
                </c:pt>
                <c:pt idx="361">
                  <c:v>0.36099999999999999</c:v>
                </c:pt>
                <c:pt idx="362">
                  <c:v>0.36199999999999999</c:v>
                </c:pt>
                <c:pt idx="363">
                  <c:v>0.36299999999999999</c:v>
                </c:pt>
                <c:pt idx="364">
                  <c:v>0.36399999999999999</c:v>
                </c:pt>
                <c:pt idx="365">
                  <c:v>0.36499999999999999</c:v>
                </c:pt>
                <c:pt idx="366">
                  <c:v>0.36599999999999999</c:v>
                </c:pt>
                <c:pt idx="367">
                  <c:v>0.36699999999999999</c:v>
                </c:pt>
                <c:pt idx="368">
                  <c:v>0.36799999999999999</c:v>
                </c:pt>
                <c:pt idx="369">
                  <c:v>0.36899999999999999</c:v>
                </c:pt>
                <c:pt idx="370">
                  <c:v>0.37</c:v>
                </c:pt>
                <c:pt idx="371">
                  <c:v>0.371</c:v>
                </c:pt>
                <c:pt idx="372">
                  <c:v>0.372</c:v>
                </c:pt>
                <c:pt idx="373">
                  <c:v>0.373</c:v>
                </c:pt>
                <c:pt idx="374">
                  <c:v>0.374</c:v>
                </c:pt>
                <c:pt idx="375">
                  <c:v>0.375</c:v>
                </c:pt>
                <c:pt idx="376">
                  <c:v>0.376</c:v>
                </c:pt>
                <c:pt idx="377">
                  <c:v>0.377</c:v>
                </c:pt>
                <c:pt idx="378">
                  <c:v>0.378</c:v>
                </c:pt>
                <c:pt idx="379">
                  <c:v>0.379</c:v>
                </c:pt>
                <c:pt idx="380">
                  <c:v>0.38</c:v>
                </c:pt>
                <c:pt idx="381">
                  <c:v>0.38100000000000001</c:v>
                </c:pt>
                <c:pt idx="382">
                  <c:v>0.38200000000000001</c:v>
                </c:pt>
                <c:pt idx="383">
                  <c:v>0.38300000000000001</c:v>
                </c:pt>
                <c:pt idx="384">
                  <c:v>0.38400000000000001</c:v>
                </c:pt>
                <c:pt idx="385">
                  <c:v>0.38500000000000001</c:v>
                </c:pt>
                <c:pt idx="386">
                  <c:v>0.38600000000000001</c:v>
                </c:pt>
                <c:pt idx="387">
                  <c:v>0.38700000000000001</c:v>
                </c:pt>
                <c:pt idx="388">
                  <c:v>0.38800000000000001</c:v>
                </c:pt>
                <c:pt idx="389">
                  <c:v>0.38900000000000001</c:v>
                </c:pt>
                <c:pt idx="390">
                  <c:v>0.39</c:v>
                </c:pt>
                <c:pt idx="391">
                  <c:v>0.39100000000000001</c:v>
                </c:pt>
                <c:pt idx="392">
                  <c:v>0.39200000000000002</c:v>
                </c:pt>
                <c:pt idx="393">
                  <c:v>0.39300000000000002</c:v>
                </c:pt>
                <c:pt idx="394">
                  <c:v>0.39400000000000002</c:v>
                </c:pt>
                <c:pt idx="395">
                  <c:v>0.39500000000000002</c:v>
                </c:pt>
                <c:pt idx="396">
                  <c:v>0.39600000000000002</c:v>
                </c:pt>
                <c:pt idx="397">
                  <c:v>0.39700000000000002</c:v>
                </c:pt>
                <c:pt idx="398">
                  <c:v>0.39800000000000002</c:v>
                </c:pt>
                <c:pt idx="399">
                  <c:v>0.39900000000000002</c:v>
                </c:pt>
                <c:pt idx="400">
                  <c:v>0.4</c:v>
                </c:pt>
                <c:pt idx="401">
                  <c:v>0.40100000000000002</c:v>
                </c:pt>
                <c:pt idx="402">
                  <c:v>0.40200000000000002</c:v>
                </c:pt>
                <c:pt idx="403">
                  <c:v>0.40300000000000002</c:v>
                </c:pt>
                <c:pt idx="404">
                  <c:v>0.40400000000000003</c:v>
                </c:pt>
                <c:pt idx="405">
                  <c:v>0.40500000000000003</c:v>
                </c:pt>
                <c:pt idx="406">
                  <c:v>0.40600000000000003</c:v>
                </c:pt>
                <c:pt idx="407">
                  <c:v>0.40699999999999997</c:v>
                </c:pt>
                <c:pt idx="408">
                  <c:v>0.40799999999999997</c:v>
                </c:pt>
                <c:pt idx="409">
                  <c:v>0.40899999999999997</c:v>
                </c:pt>
                <c:pt idx="410">
                  <c:v>0.41</c:v>
                </c:pt>
                <c:pt idx="411">
                  <c:v>0.41099999999999998</c:v>
                </c:pt>
                <c:pt idx="412">
                  <c:v>0.41199999999999998</c:v>
                </c:pt>
                <c:pt idx="413">
                  <c:v>0.41299999999999998</c:v>
                </c:pt>
                <c:pt idx="414">
                  <c:v>0.41399999999999998</c:v>
                </c:pt>
                <c:pt idx="415">
                  <c:v>0.41499999999999998</c:v>
                </c:pt>
                <c:pt idx="416">
                  <c:v>0.41599999999999998</c:v>
                </c:pt>
                <c:pt idx="417">
                  <c:v>0.41699999999999998</c:v>
                </c:pt>
                <c:pt idx="418">
                  <c:v>0.41799999999999998</c:v>
                </c:pt>
                <c:pt idx="419">
                  <c:v>0.41899999999999998</c:v>
                </c:pt>
                <c:pt idx="420">
                  <c:v>0.42</c:v>
                </c:pt>
                <c:pt idx="421">
                  <c:v>0.42099999999999999</c:v>
                </c:pt>
                <c:pt idx="422">
                  <c:v>0.42199999999999999</c:v>
                </c:pt>
                <c:pt idx="423">
                  <c:v>0.42299999999999999</c:v>
                </c:pt>
                <c:pt idx="424">
                  <c:v>0.42399999999999999</c:v>
                </c:pt>
                <c:pt idx="425">
                  <c:v>0.42499999999999999</c:v>
                </c:pt>
                <c:pt idx="426">
                  <c:v>0.42599999999999999</c:v>
                </c:pt>
                <c:pt idx="427">
                  <c:v>0.42699999999999999</c:v>
                </c:pt>
                <c:pt idx="428">
                  <c:v>0.42799999999999999</c:v>
                </c:pt>
                <c:pt idx="429">
                  <c:v>0.42899999999999999</c:v>
                </c:pt>
                <c:pt idx="430">
                  <c:v>0.43</c:v>
                </c:pt>
                <c:pt idx="431">
                  <c:v>0.43099999999999999</c:v>
                </c:pt>
                <c:pt idx="432">
                  <c:v>0.432</c:v>
                </c:pt>
                <c:pt idx="433">
                  <c:v>0.433</c:v>
                </c:pt>
                <c:pt idx="434">
                  <c:v>0.434</c:v>
                </c:pt>
                <c:pt idx="435">
                  <c:v>0.435</c:v>
                </c:pt>
                <c:pt idx="436">
                  <c:v>0.436</c:v>
                </c:pt>
                <c:pt idx="437">
                  <c:v>0.437</c:v>
                </c:pt>
                <c:pt idx="438">
                  <c:v>0.438</c:v>
                </c:pt>
                <c:pt idx="439">
                  <c:v>0.439</c:v>
                </c:pt>
                <c:pt idx="440">
                  <c:v>0.44</c:v>
                </c:pt>
                <c:pt idx="441">
                  <c:v>0.441</c:v>
                </c:pt>
                <c:pt idx="442">
                  <c:v>0.442</c:v>
                </c:pt>
                <c:pt idx="443">
                  <c:v>0.443</c:v>
                </c:pt>
                <c:pt idx="444">
                  <c:v>0.44400000000000001</c:v>
                </c:pt>
                <c:pt idx="445">
                  <c:v>0.44500000000000001</c:v>
                </c:pt>
                <c:pt idx="446">
                  <c:v>0.44600000000000001</c:v>
                </c:pt>
                <c:pt idx="447">
                  <c:v>0.44700000000000001</c:v>
                </c:pt>
                <c:pt idx="448">
                  <c:v>0.44800000000000001</c:v>
                </c:pt>
                <c:pt idx="449">
                  <c:v>0.44900000000000001</c:v>
                </c:pt>
                <c:pt idx="450">
                  <c:v>0.45</c:v>
                </c:pt>
                <c:pt idx="451">
                  <c:v>0.45100000000000001</c:v>
                </c:pt>
                <c:pt idx="452">
                  <c:v>0.45200000000000001</c:v>
                </c:pt>
                <c:pt idx="453">
                  <c:v>0.45300000000000001</c:v>
                </c:pt>
                <c:pt idx="454">
                  <c:v>0.45400000000000001</c:v>
                </c:pt>
                <c:pt idx="455">
                  <c:v>0.45500000000000002</c:v>
                </c:pt>
                <c:pt idx="456">
                  <c:v>0.45600000000000002</c:v>
                </c:pt>
                <c:pt idx="457">
                  <c:v>0.45700000000000002</c:v>
                </c:pt>
                <c:pt idx="458">
                  <c:v>0.45800000000000002</c:v>
                </c:pt>
                <c:pt idx="459">
                  <c:v>0.45900000000000002</c:v>
                </c:pt>
                <c:pt idx="460">
                  <c:v>0.46</c:v>
                </c:pt>
                <c:pt idx="461">
                  <c:v>0.46100000000000002</c:v>
                </c:pt>
                <c:pt idx="462">
                  <c:v>0.46200000000000002</c:v>
                </c:pt>
                <c:pt idx="463">
                  <c:v>0.46300000000000002</c:v>
                </c:pt>
                <c:pt idx="464">
                  <c:v>0.46400000000000002</c:v>
                </c:pt>
                <c:pt idx="465">
                  <c:v>0.46500000000000002</c:v>
                </c:pt>
                <c:pt idx="466">
                  <c:v>0.46600000000000003</c:v>
                </c:pt>
                <c:pt idx="467">
                  <c:v>0.46700000000000003</c:v>
                </c:pt>
                <c:pt idx="468">
                  <c:v>0.46800000000000003</c:v>
                </c:pt>
                <c:pt idx="469">
                  <c:v>0.46899999999999997</c:v>
                </c:pt>
                <c:pt idx="470">
                  <c:v>0.47</c:v>
                </c:pt>
                <c:pt idx="471">
                  <c:v>0.47099999999999997</c:v>
                </c:pt>
                <c:pt idx="472">
                  <c:v>0.47199999999999998</c:v>
                </c:pt>
                <c:pt idx="473">
                  <c:v>0.47299999999999998</c:v>
                </c:pt>
                <c:pt idx="474">
                  <c:v>0.47399999999999998</c:v>
                </c:pt>
                <c:pt idx="475">
                  <c:v>0.47499999999999998</c:v>
                </c:pt>
                <c:pt idx="476">
                  <c:v>0.47599999999999998</c:v>
                </c:pt>
                <c:pt idx="477">
                  <c:v>0.47699999999999998</c:v>
                </c:pt>
                <c:pt idx="478">
                  <c:v>0.47799999999999998</c:v>
                </c:pt>
                <c:pt idx="479">
                  <c:v>0.47899999999999998</c:v>
                </c:pt>
                <c:pt idx="480">
                  <c:v>0.48</c:v>
                </c:pt>
                <c:pt idx="481">
                  <c:v>0.48099999999999998</c:v>
                </c:pt>
                <c:pt idx="482">
                  <c:v>0.48199999999999998</c:v>
                </c:pt>
                <c:pt idx="483">
                  <c:v>0.48299999999999998</c:v>
                </c:pt>
                <c:pt idx="484">
                  <c:v>0.48399999999999999</c:v>
                </c:pt>
                <c:pt idx="485">
                  <c:v>0.48499999999999999</c:v>
                </c:pt>
                <c:pt idx="486">
                  <c:v>0.48599999999999999</c:v>
                </c:pt>
                <c:pt idx="487">
                  <c:v>0.48699999999999999</c:v>
                </c:pt>
                <c:pt idx="488">
                  <c:v>0.48799999999999999</c:v>
                </c:pt>
                <c:pt idx="489">
                  <c:v>0.48899999999999999</c:v>
                </c:pt>
                <c:pt idx="490">
                  <c:v>0.49</c:v>
                </c:pt>
                <c:pt idx="491">
                  <c:v>0.49099999999999999</c:v>
                </c:pt>
                <c:pt idx="492">
                  <c:v>0.49199999999999999</c:v>
                </c:pt>
                <c:pt idx="493">
                  <c:v>0.49299999999999999</c:v>
                </c:pt>
                <c:pt idx="494">
                  <c:v>0.49399999999999999</c:v>
                </c:pt>
                <c:pt idx="495">
                  <c:v>0.495</c:v>
                </c:pt>
                <c:pt idx="496">
                  <c:v>0.496</c:v>
                </c:pt>
                <c:pt idx="497">
                  <c:v>0.497</c:v>
                </c:pt>
                <c:pt idx="498">
                  <c:v>0.498</c:v>
                </c:pt>
                <c:pt idx="499">
                  <c:v>0.499</c:v>
                </c:pt>
                <c:pt idx="500">
                  <c:v>0.5</c:v>
                </c:pt>
                <c:pt idx="501">
                  <c:v>0.501</c:v>
                </c:pt>
                <c:pt idx="502">
                  <c:v>0.502</c:v>
                </c:pt>
                <c:pt idx="503">
                  <c:v>0.503</c:v>
                </c:pt>
                <c:pt idx="504">
                  <c:v>0.504</c:v>
                </c:pt>
                <c:pt idx="505">
                  <c:v>0.505</c:v>
                </c:pt>
                <c:pt idx="506">
                  <c:v>0.50600000000000001</c:v>
                </c:pt>
                <c:pt idx="507">
                  <c:v>0.50700000000000001</c:v>
                </c:pt>
                <c:pt idx="508">
                  <c:v>0.50800000000000001</c:v>
                </c:pt>
                <c:pt idx="509">
                  <c:v>0.50900000000000001</c:v>
                </c:pt>
                <c:pt idx="510">
                  <c:v>0.51</c:v>
                </c:pt>
                <c:pt idx="511">
                  <c:v>0.51100000000000001</c:v>
                </c:pt>
                <c:pt idx="512">
                  <c:v>0.51200000000000001</c:v>
                </c:pt>
                <c:pt idx="513">
                  <c:v>0.51300000000000001</c:v>
                </c:pt>
                <c:pt idx="514">
                  <c:v>0.51400000000000001</c:v>
                </c:pt>
                <c:pt idx="515">
                  <c:v>0.51500000000000001</c:v>
                </c:pt>
                <c:pt idx="516">
                  <c:v>0.51600000000000001</c:v>
                </c:pt>
                <c:pt idx="517">
                  <c:v>0.51700000000000002</c:v>
                </c:pt>
                <c:pt idx="518">
                  <c:v>0.51800000000000002</c:v>
                </c:pt>
                <c:pt idx="519">
                  <c:v>0.51900000000000002</c:v>
                </c:pt>
                <c:pt idx="520">
                  <c:v>0.52</c:v>
                </c:pt>
                <c:pt idx="521">
                  <c:v>0.52100000000000002</c:v>
                </c:pt>
                <c:pt idx="522">
                  <c:v>0.52200000000000002</c:v>
                </c:pt>
                <c:pt idx="523">
                  <c:v>0.52300000000000002</c:v>
                </c:pt>
                <c:pt idx="524">
                  <c:v>0.52400000000000002</c:v>
                </c:pt>
                <c:pt idx="525">
                  <c:v>0.52500000000000002</c:v>
                </c:pt>
                <c:pt idx="526">
                  <c:v>0.52600000000000002</c:v>
                </c:pt>
                <c:pt idx="527">
                  <c:v>0.52700000000000002</c:v>
                </c:pt>
                <c:pt idx="528">
                  <c:v>0.52800000000000002</c:v>
                </c:pt>
                <c:pt idx="529">
                  <c:v>0.52900000000000003</c:v>
                </c:pt>
                <c:pt idx="530">
                  <c:v>0.53</c:v>
                </c:pt>
                <c:pt idx="531">
                  <c:v>0.53100000000000003</c:v>
                </c:pt>
                <c:pt idx="532">
                  <c:v>0.53200000000000003</c:v>
                </c:pt>
                <c:pt idx="533">
                  <c:v>0.53300000000000003</c:v>
                </c:pt>
                <c:pt idx="534">
                  <c:v>0.53400000000000003</c:v>
                </c:pt>
                <c:pt idx="535">
                  <c:v>0.53500000000000003</c:v>
                </c:pt>
                <c:pt idx="536">
                  <c:v>0.53600000000000003</c:v>
                </c:pt>
                <c:pt idx="537">
                  <c:v>0.53700000000000003</c:v>
                </c:pt>
                <c:pt idx="538">
                  <c:v>0.53800000000000003</c:v>
                </c:pt>
                <c:pt idx="539">
                  <c:v>0.53900000000000003</c:v>
                </c:pt>
                <c:pt idx="540">
                  <c:v>0.54</c:v>
                </c:pt>
                <c:pt idx="541">
                  <c:v>0.54100000000000004</c:v>
                </c:pt>
                <c:pt idx="542">
                  <c:v>0.54200000000000004</c:v>
                </c:pt>
                <c:pt idx="543">
                  <c:v>0.54300000000000004</c:v>
                </c:pt>
                <c:pt idx="544">
                  <c:v>0.54400000000000004</c:v>
                </c:pt>
                <c:pt idx="545">
                  <c:v>0.54500000000000004</c:v>
                </c:pt>
                <c:pt idx="546">
                  <c:v>0.54600000000000004</c:v>
                </c:pt>
                <c:pt idx="547">
                  <c:v>0.54700000000000004</c:v>
                </c:pt>
                <c:pt idx="548">
                  <c:v>0.54800000000000004</c:v>
                </c:pt>
                <c:pt idx="549">
                  <c:v>0.54900000000000004</c:v>
                </c:pt>
                <c:pt idx="550">
                  <c:v>0.55000000000000004</c:v>
                </c:pt>
                <c:pt idx="551">
                  <c:v>0.55100000000000005</c:v>
                </c:pt>
                <c:pt idx="552">
                  <c:v>0.55200000000000005</c:v>
                </c:pt>
                <c:pt idx="553">
                  <c:v>0.55300000000000005</c:v>
                </c:pt>
                <c:pt idx="554">
                  <c:v>0.55400000000000005</c:v>
                </c:pt>
                <c:pt idx="555">
                  <c:v>0.55500000000000005</c:v>
                </c:pt>
                <c:pt idx="556">
                  <c:v>0.55600000000000005</c:v>
                </c:pt>
                <c:pt idx="557">
                  <c:v>0.55700000000000005</c:v>
                </c:pt>
                <c:pt idx="558">
                  <c:v>0.55800000000000005</c:v>
                </c:pt>
                <c:pt idx="559">
                  <c:v>0.55900000000000005</c:v>
                </c:pt>
                <c:pt idx="560">
                  <c:v>0.56000000000000005</c:v>
                </c:pt>
                <c:pt idx="561">
                  <c:v>0.56100000000000005</c:v>
                </c:pt>
                <c:pt idx="562">
                  <c:v>0.56200000000000006</c:v>
                </c:pt>
                <c:pt idx="563">
                  <c:v>0.56299999999999994</c:v>
                </c:pt>
                <c:pt idx="564">
                  <c:v>0.56399999999999995</c:v>
                </c:pt>
                <c:pt idx="565">
                  <c:v>0.56499999999999995</c:v>
                </c:pt>
                <c:pt idx="566">
                  <c:v>0.56599999999999995</c:v>
                </c:pt>
                <c:pt idx="567">
                  <c:v>0.56699999999999995</c:v>
                </c:pt>
                <c:pt idx="568">
                  <c:v>0.56799999999999995</c:v>
                </c:pt>
                <c:pt idx="569">
                  <c:v>0.56899999999999995</c:v>
                </c:pt>
                <c:pt idx="570">
                  <c:v>0.56999999999999995</c:v>
                </c:pt>
                <c:pt idx="571">
                  <c:v>0.57099999999999995</c:v>
                </c:pt>
                <c:pt idx="572">
                  <c:v>0.57199999999999995</c:v>
                </c:pt>
                <c:pt idx="573">
                  <c:v>0.57299999999999995</c:v>
                </c:pt>
                <c:pt idx="574">
                  <c:v>0.57399999999999995</c:v>
                </c:pt>
                <c:pt idx="575">
                  <c:v>0.57499999999999996</c:v>
                </c:pt>
                <c:pt idx="576">
                  <c:v>0.57599999999999996</c:v>
                </c:pt>
                <c:pt idx="577">
                  <c:v>0.57699999999999996</c:v>
                </c:pt>
                <c:pt idx="578">
                  <c:v>0.57799999999999996</c:v>
                </c:pt>
                <c:pt idx="579">
                  <c:v>0.57899999999999996</c:v>
                </c:pt>
                <c:pt idx="580">
                  <c:v>0.57999999999999996</c:v>
                </c:pt>
                <c:pt idx="581">
                  <c:v>0.58099999999999996</c:v>
                </c:pt>
                <c:pt idx="582">
                  <c:v>0.58199999999999996</c:v>
                </c:pt>
                <c:pt idx="583">
                  <c:v>0.58299999999999996</c:v>
                </c:pt>
                <c:pt idx="584">
                  <c:v>0.58399999999999996</c:v>
                </c:pt>
                <c:pt idx="585">
                  <c:v>0.58499999999999996</c:v>
                </c:pt>
                <c:pt idx="586">
                  <c:v>0.58599999999999997</c:v>
                </c:pt>
                <c:pt idx="587">
                  <c:v>0.58699999999999997</c:v>
                </c:pt>
                <c:pt idx="588">
                  <c:v>0.58799999999999997</c:v>
                </c:pt>
                <c:pt idx="589">
                  <c:v>0.58899999999999997</c:v>
                </c:pt>
                <c:pt idx="590">
                  <c:v>0.59</c:v>
                </c:pt>
                <c:pt idx="591">
                  <c:v>0.59099999999999997</c:v>
                </c:pt>
                <c:pt idx="592">
                  <c:v>0.59199999999999997</c:v>
                </c:pt>
                <c:pt idx="593">
                  <c:v>0.59299999999999997</c:v>
                </c:pt>
                <c:pt idx="594">
                  <c:v>0.59399999999999997</c:v>
                </c:pt>
                <c:pt idx="595">
                  <c:v>0.59499999999999997</c:v>
                </c:pt>
                <c:pt idx="596">
                  <c:v>0.59599999999999997</c:v>
                </c:pt>
                <c:pt idx="597">
                  <c:v>0.59699999999999998</c:v>
                </c:pt>
                <c:pt idx="598">
                  <c:v>0.59799999999999998</c:v>
                </c:pt>
                <c:pt idx="599">
                  <c:v>0.59899999999999998</c:v>
                </c:pt>
                <c:pt idx="600">
                  <c:v>0.6</c:v>
                </c:pt>
                <c:pt idx="601">
                  <c:v>0.60099999999999998</c:v>
                </c:pt>
                <c:pt idx="602">
                  <c:v>0.60199999999999998</c:v>
                </c:pt>
                <c:pt idx="603">
                  <c:v>0.60299999999999998</c:v>
                </c:pt>
                <c:pt idx="604">
                  <c:v>0.60399999999999998</c:v>
                </c:pt>
                <c:pt idx="605">
                  <c:v>0.60499999999999998</c:v>
                </c:pt>
                <c:pt idx="606">
                  <c:v>0.60599999999999998</c:v>
                </c:pt>
                <c:pt idx="607">
                  <c:v>0.60699999999999998</c:v>
                </c:pt>
                <c:pt idx="608">
                  <c:v>0.60799999999999998</c:v>
                </c:pt>
                <c:pt idx="609">
                  <c:v>0.60899999999999999</c:v>
                </c:pt>
                <c:pt idx="610">
                  <c:v>0.61</c:v>
                </c:pt>
                <c:pt idx="611">
                  <c:v>0.61099999999999999</c:v>
                </c:pt>
                <c:pt idx="612">
                  <c:v>0.61199999999999999</c:v>
                </c:pt>
                <c:pt idx="613">
                  <c:v>0.61299999999999999</c:v>
                </c:pt>
                <c:pt idx="614">
                  <c:v>0.61399999999999999</c:v>
                </c:pt>
                <c:pt idx="615">
                  <c:v>0.61499999999999999</c:v>
                </c:pt>
                <c:pt idx="616">
                  <c:v>0.61599999999999999</c:v>
                </c:pt>
                <c:pt idx="617">
                  <c:v>0.61699999999999999</c:v>
                </c:pt>
                <c:pt idx="618">
                  <c:v>0.61799999999999999</c:v>
                </c:pt>
                <c:pt idx="619">
                  <c:v>0.61899999999999999</c:v>
                </c:pt>
                <c:pt idx="620">
                  <c:v>0.62</c:v>
                </c:pt>
                <c:pt idx="621">
                  <c:v>0.621</c:v>
                </c:pt>
                <c:pt idx="622">
                  <c:v>0.622</c:v>
                </c:pt>
                <c:pt idx="623">
                  <c:v>0.623</c:v>
                </c:pt>
                <c:pt idx="624">
                  <c:v>0.624</c:v>
                </c:pt>
                <c:pt idx="625">
                  <c:v>0.625</c:v>
                </c:pt>
                <c:pt idx="626">
                  <c:v>0.626</c:v>
                </c:pt>
                <c:pt idx="627">
                  <c:v>0.627</c:v>
                </c:pt>
                <c:pt idx="628">
                  <c:v>0.628</c:v>
                </c:pt>
                <c:pt idx="629">
                  <c:v>0.629</c:v>
                </c:pt>
                <c:pt idx="630">
                  <c:v>0.63</c:v>
                </c:pt>
                <c:pt idx="631">
                  <c:v>0.63100000000000001</c:v>
                </c:pt>
                <c:pt idx="632">
                  <c:v>0.63200000000000001</c:v>
                </c:pt>
                <c:pt idx="633">
                  <c:v>0.63300000000000001</c:v>
                </c:pt>
                <c:pt idx="634">
                  <c:v>0.63400000000000001</c:v>
                </c:pt>
                <c:pt idx="635">
                  <c:v>0.63500000000000001</c:v>
                </c:pt>
                <c:pt idx="636">
                  <c:v>0.63600000000000001</c:v>
                </c:pt>
                <c:pt idx="637">
                  <c:v>0.63700000000000001</c:v>
                </c:pt>
                <c:pt idx="638">
                  <c:v>0.63800000000000001</c:v>
                </c:pt>
                <c:pt idx="639">
                  <c:v>0.63900000000000001</c:v>
                </c:pt>
                <c:pt idx="640">
                  <c:v>0.64</c:v>
                </c:pt>
                <c:pt idx="641">
                  <c:v>0.64100000000000001</c:v>
                </c:pt>
                <c:pt idx="642">
                  <c:v>0.64200000000000002</c:v>
                </c:pt>
                <c:pt idx="643">
                  <c:v>0.64300000000000002</c:v>
                </c:pt>
                <c:pt idx="644">
                  <c:v>0.64400000000000002</c:v>
                </c:pt>
                <c:pt idx="645">
                  <c:v>0.64500000000000002</c:v>
                </c:pt>
                <c:pt idx="646">
                  <c:v>0.64600000000000002</c:v>
                </c:pt>
                <c:pt idx="647">
                  <c:v>0.64700000000000002</c:v>
                </c:pt>
                <c:pt idx="648">
                  <c:v>0.64800000000000002</c:v>
                </c:pt>
                <c:pt idx="649">
                  <c:v>0.64900000000000002</c:v>
                </c:pt>
                <c:pt idx="650">
                  <c:v>0.65</c:v>
                </c:pt>
                <c:pt idx="651">
                  <c:v>0.65100000000000002</c:v>
                </c:pt>
                <c:pt idx="652">
                  <c:v>0.65200000000000002</c:v>
                </c:pt>
                <c:pt idx="653">
                  <c:v>0.65300000000000002</c:v>
                </c:pt>
                <c:pt idx="654">
                  <c:v>0.65400000000000003</c:v>
                </c:pt>
                <c:pt idx="655">
                  <c:v>0.65500000000000003</c:v>
                </c:pt>
                <c:pt idx="656">
                  <c:v>0.65600000000000003</c:v>
                </c:pt>
                <c:pt idx="657">
                  <c:v>0.65700000000000003</c:v>
                </c:pt>
                <c:pt idx="658">
                  <c:v>0.65800000000000003</c:v>
                </c:pt>
                <c:pt idx="659">
                  <c:v>0.65900000000000003</c:v>
                </c:pt>
                <c:pt idx="660">
                  <c:v>0.66</c:v>
                </c:pt>
                <c:pt idx="661">
                  <c:v>0.66100000000000003</c:v>
                </c:pt>
                <c:pt idx="662">
                  <c:v>0.66200000000000003</c:v>
                </c:pt>
                <c:pt idx="663">
                  <c:v>0.66300000000000003</c:v>
                </c:pt>
                <c:pt idx="664">
                  <c:v>0.66400000000000003</c:v>
                </c:pt>
                <c:pt idx="665">
                  <c:v>0.66500000000000004</c:v>
                </c:pt>
                <c:pt idx="666">
                  <c:v>0.66600000000000004</c:v>
                </c:pt>
                <c:pt idx="667">
                  <c:v>0.66700000000000004</c:v>
                </c:pt>
                <c:pt idx="668">
                  <c:v>0.66800000000000004</c:v>
                </c:pt>
                <c:pt idx="669">
                  <c:v>0.66900000000000004</c:v>
                </c:pt>
                <c:pt idx="670">
                  <c:v>0.67</c:v>
                </c:pt>
                <c:pt idx="671">
                  <c:v>0.67100000000000004</c:v>
                </c:pt>
                <c:pt idx="672">
                  <c:v>0.67200000000000004</c:v>
                </c:pt>
                <c:pt idx="673">
                  <c:v>0.67300000000000004</c:v>
                </c:pt>
                <c:pt idx="674">
                  <c:v>0.67400000000000004</c:v>
                </c:pt>
                <c:pt idx="675">
                  <c:v>0.67500000000000004</c:v>
                </c:pt>
                <c:pt idx="676">
                  <c:v>0.67600000000000005</c:v>
                </c:pt>
                <c:pt idx="677">
                  <c:v>0.67700000000000005</c:v>
                </c:pt>
                <c:pt idx="678">
                  <c:v>0.67800000000000005</c:v>
                </c:pt>
                <c:pt idx="679">
                  <c:v>0.67900000000000005</c:v>
                </c:pt>
                <c:pt idx="680">
                  <c:v>0.68</c:v>
                </c:pt>
                <c:pt idx="681">
                  <c:v>0.68100000000000005</c:v>
                </c:pt>
                <c:pt idx="682">
                  <c:v>0.68200000000000005</c:v>
                </c:pt>
                <c:pt idx="683">
                  <c:v>0.68300000000000005</c:v>
                </c:pt>
                <c:pt idx="684">
                  <c:v>0.68400000000000005</c:v>
                </c:pt>
                <c:pt idx="685">
                  <c:v>0.68500000000000005</c:v>
                </c:pt>
                <c:pt idx="686">
                  <c:v>0.68600000000000005</c:v>
                </c:pt>
                <c:pt idx="687">
                  <c:v>0.68700000000000006</c:v>
                </c:pt>
                <c:pt idx="688">
                  <c:v>0.68799999999999994</c:v>
                </c:pt>
                <c:pt idx="689">
                  <c:v>0.68899999999999995</c:v>
                </c:pt>
                <c:pt idx="690">
                  <c:v>0.69</c:v>
                </c:pt>
                <c:pt idx="691">
                  <c:v>0.69099999999999995</c:v>
                </c:pt>
                <c:pt idx="692">
                  <c:v>0.69199999999999995</c:v>
                </c:pt>
                <c:pt idx="693">
                  <c:v>0.69299999999999995</c:v>
                </c:pt>
                <c:pt idx="694">
                  <c:v>0.69399999999999995</c:v>
                </c:pt>
                <c:pt idx="695">
                  <c:v>0.69499999999999995</c:v>
                </c:pt>
                <c:pt idx="696">
                  <c:v>0.69599999999999995</c:v>
                </c:pt>
                <c:pt idx="697">
                  <c:v>0.69699999999999995</c:v>
                </c:pt>
                <c:pt idx="698">
                  <c:v>0.69799999999999995</c:v>
                </c:pt>
                <c:pt idx="699">
                  <c:v>0.69899999999999995</c:v>
                </c:pt>
                <c:pt idx="700">
                  <c:v>0.7</c:v>
                </c:pt>
                <c:pt idx="701">
                  <c:v>0.70099999999999996</c:v>
                </c:pt>
                <c:pt idx="702">
                  <c:v>0.70199999999999996</c:v>
                </c:pt>
                <c:pt idx="703">
                  <c:v>0.70299999999999996</c:v>
                </c:pt>
                <c:pt idx="704">
                  <c:v>0.70399999999999996</c:v>
                </c:pt>
                <c:pt idx="705">
                  <c:v>0.70499999999999996</c:v>
                </c:pt>
                <c:pt idx="706">
                  <c:v>0.70599999999999996</c:v>
                </c:pt>
                <c:pt idx="707">
                  <c:v>0.70699999999999996</c:v>
                </c:pt>
                <c:pt idx="708">
                  <c:v>0.70799999999999996</c:v>
                </c:pt>
                <c:pt idx="709">
                  <c:v>0.70899999999999996</c:v>
                </c:pt>
                <c:pt idx="710">
                  <c:v>0.71</c:v>
                </c:pt>
                <c:pt idx="711">
                  <c:v>0.71099999999999997</c:v>
                </c:pt>
                <c:pt idx="712">
                  <c:v>0.71199999999999997</c:v>
                </c:pt>
                <c:pt idx="713">
                  <c:v>0.71299999999999997</c:v>
                </c:pt>
                <c:pt idx="714">
                  <c:v>0.71399999999999997</c:v>
                </c:pt>
                <c:pt idx="715">
                  <c:v>0.71499999999999997</c:v>
                </c:pt>
                <c:pt idx="716">
                  <c:v>0.71599999999999997</c:v>
                </c:pt>
                <c:pt idx="717">
                  <c:v>0.71699999999999997</c:v>
                </c:pt>
                <c:pt idx="718">
                  <c:v>0.71799999999999997</c:v>
                </c:pt>
                <c:pt idx="719">
                  <c:v>0.71899999999999997</c:v>
                </c:pt>
                <c:pt idx="720">
                  <c:v>0.72</c:v>
                </c:pt>
                <c:pt idx="721">
                  <c:v>0.72099999999999997</c:v>
                </c:pt>
                <c:pt idx="722">
                  <c:v>0.72199999999999998</c:v>
                </c:pt>
                <c:pt idx="723">
                  <c:v>0.72299999999999998</c:v>
                </c:pt>
                <c:pt idx="724">
                  <c:v>0.72399999999999998</c:v>
                </c:pt>
                <c:pt idx="725">
                  <c:v>0.72499999999999998</c:v>
                </c:pt>
                <c:pt idx="726">
                  <c:v>0.72599999999999998</c:v>
                </c:pt>
                <c:pt idx="727">
                  <c:v>0.72699999999999998</c:v>
                </c:pt>
                <c:pt idx="728">
                  <c:v>0.72799999999999998</c:v>
                </c:pt>
                <c:pt idx="729">
                  <c:v>0.72899999999999998</c:v>
                </c:pt>
                <c:pt idx="730">
                  <c:v>0.73</c:v>
                </c:pt>
                <c:pt idx="731">
                  <c:v>0.73099999999999998</c:v>
                </c:pt>
                <c:pt idx="732">
                  <c:v>0.73199999999999998</c:v>
                </c:pt>
                <c:pt idx="733">
                  <c:v>0.73299999999999998</c:v>
                </c:pt>
                <c:pt idx="734">
                  <c:v>0.73399999999999999</c:v>
                </c:pt>
                <c:pt idx="735">
                  <c:v>0.73499999999999999</c:v>
                </c:pt>
                <c:pt idx="736">
                  <c:v>0.73599999999999999</c:v>
                </c:pt>
                <c:pt idx="737">
                  <c:v>0.73699999999999999</c:v>
                </c:pt>
                <c:pt idx="738">
                  <c:v>0.73799999999999999</c:v>
                </c:pt>
                <c:pt idx="739">
                  <c:v>0.73899999999999999</c:v>
                </c:pt>
                <c:pt idx="740">
                  <c:v>0.74</c:v>
                </c:pt>
                <c:pt idx="741">
                  <c:v>0.74099999999999999</c:v>
                </c:pt>
                <c:pt idx="742">
                  <c:v>0.74199999999999999</c:v>
                </c:pt>
                <c:pt idx="743">
                  <c:v>0.74299999999999999</c:v>
                </c:pt>
                <c:pt idx="744">
                  <c:v>0.74399999999999999</c:v>
                </c:pt>
                <c:pt idx="745">
                  <c:v>0.745</c:v>
                </c:pt>
                <c:pt idx="746">
                  <c:v>0.746</c:v>
                </c:pt>
                <c:pt idx="747">
                  <c:v>0.747</c:v>
                </c:pt>
                <c:pt idx="748">
                  <c:v>0.748</c:v>
                </c:pt>
                <c:pt idx="749">
                  <c:v>0.749</c:v>
                </c:pt>
                <c:pt idx="750">
                  <c:v>0.75</c:v>
                </c:pt>
                <c:pt idx="751">
                  <c:v>0.751</c:v>
                </c:pt>
                <c:pt idx="752">
                  <c:v>0.752</c:v>
                </c:pt>
                <c:pt idx="753">
                  <c:v>0.753</c:v>
                </c:pt>
                <c:pt idx="754">
                  <c:v>0.754</c:v>
                </c:pt>
                <c:pt idx="755">
                  <c:v>0.755</c:v>
                </c:pt>
                <c:pt idx="756">
                  <c:v>0.75600000000000001</c:v>
                </c:pt>
                <c:pt idx="757">
                  <c:v>0.75700000000000001</c:v>
                </c:pt>
                <c:pt idx="758">
                  <c:v>0.75800000000000001</c:v>
                </c:pt>
                <c:pt idx="759">
                  <c:v>0.75900000000000001</c:v>
                </c:pt>
                <c:pt idx="760">
                  <c:v>0.76</c:v>
                </c:pt>
                <c:pt idx="761">
                  <c:v>0.76100000000000001</c:v>
                </c:pt>
                <c:pt idx="762">
                  <c:v>0.76200000000000001</c:v>
                </c:pt>
                <c:pt idx="763">
                  <c:v>0.76300000000000001</c:v>
                </c:pt>
                <c:pt idx="764">
                  <c:v>0.76400000000000001</c:v>
                </c:pt>
                <c:pt idx="765">
                  <c:v>0.76500000000000001</c:v>
                </c:pt>
                <c:pt idx="766">
                  <c:v>0.76600000000000001</c:v>
                </c:pt>
                <c:pt idx="767">
                  <c:v>0.76700000000000002</c:v>
                </c:pt>
                <c:pt idx="768">
                  <c:v>0.76800000000000002</c:v>
                </c:pt>
                <c:pt idx="769">
                  <c:v>0.76900000000000002</c:v>
                </c:pt>
                <c:pt idx="770">
                  <c:v>0.77</c:v>
                </c:pt>
                <c:pt idx="771">
                  <c:v>0.77100000000000002</c:v>
                </c:pt>
                <c:pt idx="772">
                  <c:v>0.77200000000000002</c:v>
                </c:pt>
                <c:pt idx="773">
                  <c:v>0.77300000000000002</c:v>
                </c:pt>
                <c:pt idx="774">
                  <c:v>0.77400000000000002</c:v>
                </c:pt>
                <c:pt idx="775">
                  <c:v>0.77500000000000002</c:v>
                </c:pt>
                <c:pt idx="776">
                  <c:v>0.77600000000000002</c:v>
                </c:pt>
                <c:pt idx="777">
                  <c:v>0.77700000000000002</c:v>
                </c:pt>
                <c:pt idx="778">
                  <c:v>0.77800000000000002</c:v>
                </c:pt>
                <c:pt idx="779">
                  <c:v>0.77900000000000003</c:v>
                </c:pt>
                <c:pt idx="780">
                  <c:v>0.78</c:v>
                </c:pt>
                <c:pt idx="781">
                  <c:v>0.78100000000000003</c:v>
                </c:pt>
                <c:pt idx="782">
                  <c:v>0.78200000000000003</c:v>
                </c:pt>
                <c:pt idx="783">
                  <c:v>0.78300000000000003</c:v>
                </c:pt>
                <c:pt idx="784">
                  <c:v>0.78400000000000003</c:v>
                </c:pt>
                <c:pt idx="785">
                  <c:v>0.78500000000000003</c:v>
                </c:pt>
                <c:pt idx="786">
                  <c:v>0.78600000000000003</c:v>
                </c:pt>
                <c:pt idx="787">
                  <c:v>0.78700000000000003</c:v>
                </c:pt>
                <c:pt idx="788">
                  <c:v>0.78800000000000003</c:v>
                </c:pt>
                <c:pt idx="789">
                  <c:v>0.78900000000000003</c:v>
                </c:pt>
                <c:pt idx="790">
                  <c:v>0.79</c:v>
                </c:pt>
                <c:pt idx="791">
                  <c:v>0.79100000000000004</c:v>
                </c:pt>
                <c:pt idx="792">
                  <c:v>0.79200000000000004</c:v>
                </c:pt>
                <c:pt idx="793">
                  <c:v>0.79300000000000004</c:v>
                </c:pt>
                <c:pt idx="794">
                  <c:v>0.79400000000000004</c:v>
                </c:pt>
                <c:pt idx="795">
                  <c:v>0.79500000000000004</c:v>
                </c:pt>
                <c:pt idx="796">
                  <c:v>0.79600000000000004</c:v>
                </c:pt>
                <c:pt idx="797">
                  <c:v>0.79700000000000004</c:v>
                </c:pt>
                <c:pt idx="798">
                  <c:v>0.79800000000000004</c:v>
                </c:pt>
                <c:pt idx="799">
                  <c:v>0.79900000000000004</c:v>
                </c:pt>
                <c:pt idx="800">
                  <c:v>0.8</c:v>
                </c:pt>
                <c:pt idx="801">
                  <c:v>0.80100000000000005</c:v>
                </c:pt>
                <c:pt idx="802">
                  <c:v>0.80200000000000005</c:v>
                </c:pt>
                <c:pt idx="803">
                  <c:v>0.80300000000000005</c:v>
                </c:pt>
                <c:pt idx="804">
                  <c:v>0.80400000000000005</c:v>
                </c:pt>
                <c:pt idx="805">
                  <c:v>0.80500000000000005</c:v>
                </c:pt>
                <c:pt idx="806">
                  <c:v>0.80600000000000005</c:v>
                </c:pt>
                <c:pt idx="807">
                  <c:v>0.80700000000000005</c:v>
                </c:pt>
                <c:pt idx="808">
                  <c:v>0.80800000000000005</c:v>
                </c:pt>
                <c:pt idx="809">
                  <c:v>0.80900000000000005</c:v>
                </c:pt>
                <c:pt idx="810">
                  <c:v>0.81</c:v>
                </c:pt>
                <c:pt idx="811">
                  <c:v>0.81100000000000005</c:v>
                </c:pt>
                <c:pt idx="812">
                  <c:v>0.81200000000000006</c:v>
                </c:pt>
                <c:pt idx="813">
                  <c:v>0.81299999999999994</c:v>
                </c:pt>
                <c:pt idx="814">
                  <c:v>0.81399999999999995</c:v>
                </c:pt>
                <c:pt idx="815">
                  <c:v>0.81499999999999995</c:v>
                </c:pt>
                <c:pt idx="816">
                  <c:v>0.81599999999999995</c:v>
                </c:pt>
                <c:pt idx="817">
                  <c:v>0.81699999999999995</c:v>
                </c:pt>
                <c:pt idx="818">
                  <c:v>0.81799999999999995</c:v>
                </c:pt>
                <c:pt idx="819">
                  <c:v>0.81899999999999995</c:v>
                </c:pt>
                <c:pt idx="820">
                  <c:v>0.82</c:v>
                </c:pt>
                <c:pt idx="821">
                  <c:v>0.82099999999999995</c:v>
                </c:pt>
                <c:pt idx="822">
                  <c:v>0.82199999999999995</c:v>
                </c:pt>
                <c:pt idx="823">
                  <c:v>0.82299999999999995</c:v>
                </c:pt>
                <c:pt idx="824">
                  <c:v>0.82399999999999995</c:v>
                </c:pt>
                <c:pt idx="825">
                  <c:v>0.82499999999999996</c:v>
                </c:pt>
                <c:pt idx="826">
                  <c:v>0.82599999999999996</c:v>
                </c:pt>
                <c:pt idx="827">
                  <c:v>0.82699999999999996</c:v>
                </c:pt>
                <c:pt idx="828">
                  <c:v>0.82799999999999996</c:v>
                </c:pt>
                <c:pt idx="829">
                  <c:v>0.82899999999999996</c:v>
                </c:pt>
                <c:pt idx="830">
                  <c:v>0.83</c:v>
                </c:pt>
                <c:pt idx="831">
                  <c:v>0.83099999999999996</c:v>
                </c:pt>
                <c:pt idx="832">
                  <c:v>0.83199999999999996</c:v>
                </c:pt>
                <c:pt idx="833">
                  <c:v>0.83299999999999996</c:v>
                </c:pt>
                <c:pt idx="834">
                  <c:v>0.83399999999999996</c:v>
                </c:pt>
                <c:pt idx="835">
                  <c:v>0.83499999999999996</c:v>
                </c:pt>
                <c:pt idx="836">
                  <c:v>0.83599999999999997</c:v>
                </c:pt>
                <c:pt idx="837">
                  <c:v>0.83699999999999997</c:v>
                </c:pt>
                <c:pt idx="838">
                  <c:v>0.83799999999999997</c:v>
                </c:pt>
                <c:pt idx="839">
                  <c:v>0.83899999999999997</c:v>
                </c:pt>
                <c:pt idx="840">
                  <c:v>0.84</c:v>
                </c:pt>
                <c:pt idx="841">
                  <c:v>0.84099999999999997</c:v>
                </c:pt>
                <c:pt idx="842">
                  <c:v>0.84199999999999997</c:v>
                </c:pt>
                <c:pt idx="843">
                  <c:v>0.84299999999999997</c:v>
                </c:pt>
                <c:pt idx="844">
                  <c:v>0.84399999999999997</c:v>
                </c:pt>
                <c:pt idx="845">
                  <c:v>0.84499999999999997</c:v>
                </c:pt>
                <c:pt idx="846">
                  <c:v>0.84599999999999997</c:v>
                </c:pt>
                <c:pt idx="847">
                  <c:v>0.84699999999999998</c:v>
                </c:pt>
                <c:pt idx="848">
                  <c:v>0.84799999999999998</c:v>
                </c:pt>
                <c:pt idx="849">
                  <c:v>0.84899999999999998</c:v>
                </c:pt>
                <c:pt idx="850">
                  <c:v>0.85</c:v>
                </c:pt>
                <c:pt idx="851">
                  <c:v>0.85099999999999998</c:v>
                </c:pt>
                <c:pt idx="852">
                  <c:v>0.85199999999999998</c:v>
                </c:pt>
                <c:pt idx="853">
                  <c:v>0.85299999999999998</c:v>
                </c:pt>
                <c:pt idx="854">
                  <c:v>0.85399999999999998</c:v>
                </c:pt>
                <c:pt idx="855">
                  <c:v>0.85499999999999998</c:v>
                </c:pt>
                <c:pt idx="856">
                  <c:v>0.85599999999999998</c:v>
                </c:pt>
                <c:pt idx="857">
                  <c:v>0.85699999999999998</c:v>
                </c:pt>
                <c:pt idx="858">
                  <c:v>0.85799999999999998</c:v>
                </c:pt>
                <c:pt idx="859">
                  <c:v>0.85899999999999999</c:v>
                </c:pt>
                <c:pt idx="860">
                  <c:v>0.86</c:v>
                </c:pt>
                <c:pt idx="861">
                  <c:v>0.86099999999999999</c:v>
                </c:pt>
                <c:pt idx="862">
                  <c:v>0.86199999999999999</c:v>
                </c:pt>
                <c:pt idx="863">
                  <c:v>0.86299999999999999</c:v>
                </c:pt>
                <c:pt idx="864">
                  <c:v>0.86399999999999999</c:v>
                </c:pt>
                <c:pt idx="865">
                  <c:v>0.86499999999999999</c:v>
                </c:pt>
                <c:pt idx="866">
                  <c:v>0.86599999999999999</c:v>
                </c:pt>
                <c:pt idx="867">
                  <c:v>0.86699999999999999</c:v>
                </c:pt>
                <c:pt idx="868">
                  <c:v>0.86799999999999999</c:v>
                </c:pt>
                <c:pt idx="869">
                  <c:v>0.86899999999999999</c:v>
                </c:pt>
                <c:pt idx="870">
                  <c:v>0.87</c:v>
                </c:pt>
                <c:pt idx="871">
                  <c:v>0.871</c:v>
                </c:pt>
                <c:pt idx="872">
                  <c:v>0.872</c:v>
                </c:pt>
                <c:pt idx="873">
                  <c:v>0.873</c:v>
                </c:pt>
                <c:pt idx="874">
                  <c:v>0.874</c:v>
                </c:pt>
                <c:pt idx="875">
                  <c:v>0.875</c:v>
                </c:pt>
                <c:pt idx="876">
                  <c:v>0.876</c:v>
                </c:pt>
                <c:pt idx="877">
                  <c:v>0.877</c:v>
                </c:pt>
                <c:pt idx="878">
                  <c:v>0.878</c:v>
                </c:pt>
                <c:pt idx="879">
                  <c:v>0.879</c:v>
                </c:pt>
                <c:pt idx="880">
                  <c:v>0.88</c:v>
                </c:pt>
                <c:pt idx="881">
                  <c:v>0.88100000000000001</c:v>
                </c:pt>
                <c:pt idx="882">
                  <c:v>0.88200000000000001</c:v>
                </c:pt>
                <c:pt idx="883">
                  <c:v>0.88300000000000001</c:v>
                </c:pt>
                <c:pt idx="884">
                  <c:v>0.88400000000000001</c:v>
                </c:pt>
                <c:pt idx="885">
                  <c:v>0.88500000000000001</c:v>
                </c:pt>
                <c:pt idx="886">
                  <c:v>0.88600000000000001</c:v>
                </c:pt>
                <c:pt idx="887">
                  <c:v>0.88700000000000001</c:v>
                </c:pt>
                <c:pt idx="888">
                  <c:v>0.88800000000000001</c:v>
                </c:pt>
                <c:pt idx="889">
                  <c:v>0.88900000000000001</c:v>
                </c:pt>
                <c:pt idx="890">
                  <c:v>0.89</c:v>
                </c:pt>
                <c:pt idx="891">
                  <c:v>0.89100000000000001</c:v>
                </c:pt>
                <c:pt idx="892">
                  <c:v>0.89200000000000002</c:v>
                </c:pt>
                <c:pt idx="893">
                  <c:v>0.89300000000000002</c:v>
                </c:pt>
                <c:pt idx="894">
                  <c:v>0.89400000000000002</c:v>
                </c:pt>
                <c:pt idx="895">
                  <c:v>0.89500000000000002</c:v>
                </c:pt>
                <c:pt idx="896">
                  <c:v>0.89600000000000002</c:v>
                </c:pt>
                <c:pt idx="897">
                  <c:v>0.89700000000000002</c:v>
                </c:pt>
                <c:pt idx="898">
                  <c:v>0.89800000000000002</c:v>
                </c:pt>
                <c:pt idx="899">
                  <c:v>0.89900000000000002</c:v>
                </c:pt>
                <c:pt idx="900">
                  <c:v>0.9</c:v>
                </c:pt>
                <c:pt idx="901">
                  <c:v>0.90100000000000002</c:v>
                </c:pt>
                <c:pt idx="902">
                  <c:v>0.90200000000000002</c:v>
                </c:pt>
                <c:pt idx="903">
                  <c:v>0.90300000000000002</c:v>
                </c:pt>
                <c:pt idx="904">
                  <c:v>0.90400000000000003</c:v>
                </c:pt>
                <c:pt idx="905">
                  <c:v>0.90500000000000003</c:v>
                </c:pt>
                <c:pt idx="906">
                  <c:v>0.90600000000000003</c:v>
                </c:pt>
                <c:pt idx="907">
                  <c:v>0.90700000000000003</c:v>
                </c:pt>
                <c:pt idx="908">
                  <c:v>0.90800000000000003</c:v>
                </c:pt>
                <c:pt idx="909">
                  <c:v>0.90900000000000003</c:v>
                </c:pt>
                <c:pt idx="910">
                  <c:v>0.91</c:v>
                </c:pt>
                <c:pt idx="911">
                  <c:v>0.91100000000000003</c:v>
                </c:pt>
                <c:pt idx="912">
                  <c:v>0.91200000000000003</c:v>
                </c:pt>
                <c:pt idx="913">
                  <c:v>0.91300000000000003</c:v>
                </c:pt>
                <c:pt idx="914">
                  <c:v>0.91400000000000003</c:v>
                </c:pt>
                <c:pt idx="915">
                  <c:v>0.91500000000000004</c:v>
                </c:pt>
                <c:pt idx="916">
                  <c:v>0.91600000000000004</c:v>
                </c:pt>
                <c:pt idx="917">
                  <c:v>0.91700000000000004</c:v>
                </c:pt>
                <c:pt idx="918">
                  <c:v>0.91800000000000004</c:v>
                </c:pt>
                <c:pt idx="919">
                  <c:v>0.91900000000000004</c:v>
                </c:pt>
                <c:pt idx="920">
                  <c:v>0.92</c:v>
                </c:pt>
                <c:pt idx="921">
                  <c:v>0.92100000000000004</c:v>
                </c:pt>
                <c:pt idx="922">
                  <c:v>0.92200000000000004</c:v>
                </c:pt>
                <c:pt idx="923">
                  <c:v>0.92300000000000004</c:v>
                </c:pt>
                <c:pt idx="924">
                  <c:v>0.92400000000000004</c:v>
                </c:pt>
                <c:pt idx="925">
                  <c:v>0.92500000000000004</c:v>
                </c:pt>
                <c:pt idx="926">
                  <c:v>0.92600000000000005</c:v>
                </c:pt>
                <c:pt idx="927">
                  <c:v>0.92700000000000005</c:v>
                </c:pt>
                <c:pt idx="928">
                  <c:v>0.92800000000000005</c:v>
                </c:pt>
                <c:pt idx="929">
                  <c:v>0.92900000000000005</c:v>
                </c:pt>
                <c:pt idx="930">
                  <c:v>0.93</c:v>
                </c:pt>
                <c:pt idx="931">
                  <c:v>0.93100000000000005</c:v>
                </c:pt>
                <c:pt idx="932">
                  <c:v>0.93200000000000005</c:v>
                </c:pt>
                <c:pt idx="933">
                  <c:v>0.93300000000000005</c:v>
                </c:pt>
                <c:pt idx="934">
                  <c:v>0.93400000000000005</c:v>
                </c:pt>
                <c:pt idx="935">
                  <c:v>0.93500000000000005</c:v>
                </c:pt>
                <c:pt idx="936">
                  <c:v>0.93600000000000005</c:v>
                </c:pt>
                <c:pt idx="937">
                  <c:v>0.93700000000000006</c:v>
                </c:pt>
                <c:pt idx="938">
                  <c:v>0.93799999999999994</c:v>
                </c:pt>
                <c:pt idx="939">
                  <c:v>0.93899999999999995</c:v>
                </c:pt>
                <c:pt idx="940">
                  <c:v>0.94</c:v>
                </c:pt>
                <c:pt idx="941">
                  <c:v>0.94099999999999995</c:v>
                </c:pt>
                <c:pt idx="942">
                  <c:v>0.94199999999999995</c:v>
                </c:pt>
                <c:pt idx="943">
                  <c:v>0.94299999999999995</c:v>
                </c:pt>
                <c:pt idx="944">
                  <c:v>0.94399999999999995</c:v>
                </c:pt>
                <c:pt idx="945">
                  <c:v>0.94499999999999995</c:v>
                </c:pt>
                <c:pt idx="946">
                  <c:v>0.94599999999999995</c:v>
                </c:pt>
                <c:pt idx="947">
                  <c:v>0.94699999999999995</c:v>
                </c:pt>
                <c:pt idx="948">
                  <c:v>0.94799999999999995</c:v>
                </c:pt>
                <c:pt idx="949">
                  <c:v>0.94899999999999995</c:v>
                </c:pt>
                <c:pt idx="950">
                  <c:v>0.95</c:v>
                </c:pt>
                <c:pt idx="951">
                  <c:v>0.95099999999999996</c:v>
                </c:pt>
                <c:pt idx="952">
                  <c:v>0.95199999999999996</c:v>
                </c:pt>
                <c:pt idx="953">
                  <c:v>0.95299999999999996</c:v>
                </c:pt>
                <c:pt idx="954">
                  <c:v>0.95399999999999996</c:v>
                </c:pt>
                <c:pt idx="955">
                  <c:v>0.95499999999999996</c:v>
                </c:pt>
                <c:pt idx="956">
                  <c:v>0.95599999999999996</c:v>
                </c:pt>
                <c:pt idx="957">
                  <c:v>0.95699999999999996</c:v>
                </c:pt>
                <c:pt idx="958">
                  <c:v>0.95799999999999996</c:v>
                </c:pt>
                <c:pt idx="959">
                  <c:v>0.95899999999999996</c:v>
                </c:pt>
                <c:pt idx="960">
                  <c:v>0.96</c:v>
                </c:pt>
                <c:pt idx="961">
                  <c:v>0.96099999999999997</c:v>
                </c:pt>
                <c:pt idx="962">
                  <c:v>0.96199999999999997</c:v>
                </c:pt>
                <c:pt idx="963">
                  <c:v>0.96299999999999997</c:v>
                </c:pt>
                <c:pt idx="964">
                  <c:v>0.96399999999999997</c:v>
                </c:pt>
                <c:pt idx="965">
                  <c:v>0.96499999999999997</c:v>
                </c:pt>
                <c:pt idx="966">
                  <c:v>0.96599999999999997</c:v>
                </c:pt>
                <c:pt idx="967">
                  <c:v>0.96699999999999997</c:v>
                </c:pt>
                <c:pt idx="968">
                  <c:v>0.96799999999999997</c:v>
                </c:pt>
                <c:pt idx="969">
                  <c:v>0.96899999999999997</c:v>
                </c:pt>
                <c:pt idx="970">
                  <c:v>0.97</c:v>
                </c:pt>
                <c:pt idx="971">
                  <c:v>0.97099999999999997</c:v>
                </c:pt>
                <c:pt idx="972">
                  <c:v>0.97199999999999998</c:v>
                </c:pt>
                <c:pt idx="973">
                  <c:v>0.97299999999999998</c:v>
                </c:pt>
                <c:pt idx="974">
                  <c:v>0.97399999999999998</c:v>
                </c:pt>
                <c:pt idx="975">
                  <c:v>0.97499999999999998</c:v>
                </c:pt>
                <c:pt idx="976">
                  <c:v>0.97599999999999998</c:v>
                </c:pt>
                <c:pt idx="977">
                  <c:v>0.97699999999999998</c:v>
                </c:pt>
                <c:pt idx="978">
                  <c:v>0.97799999999999998</c:v>
                </c:pt>
                <c:pt idx="979">
                  <c:v>0.97899999999999998</c:v>
                </c:pt>
                <c:pt idx="980">
                  <c:v>0.98</c:v>
                </c:pt>
                <c:pt idx="981">
                  <c:v>0.98099999999999998</c:v>
                </c:pt>
                <c:pt idx="982">
                  <c:v>0.98199999999999998</c:v>
                </c:pt>
                <c:pt idx="983">
                  <c:v>0.98299999999999998</c:v>
                </c:pt>
                <c:pt idx="984">
                  <c:v>0.98399999999999999</c:v>
                </c:pt>
                <c:pt idx="985">
                  <c:v>0.98499999999999999</c:v>
                </c:pt>
                <c:pt idx="986">
                  <c:v>0.98599999999999999</c:v>
                </c:pt>
                <c:pt idx="987">
                  <c:v>0.98699999999999999</c:v>
                </c:pt>
                <c:pt idx="988">
                  <c:v>0.98799999999999999</c:v>
                </c:pt>
                <c:pt idx="989">
                  <c:v>0.98899999999999999</c:v>
                </c:pt>
                <c:pt idx="990">
                  <c:v>0.99</c:v>
                </c:pt>
                <c:pt idx="991">
                  <c:v>0.99099999999999999</c:v>
                </c:pt>
                <c:pt idx="992">
                  <c:v>0.99199999999999999</c:v>
                </c:pt>
                <c:pt idx="993">
                  <c:v>0.99299999999999999</c:v>
                </c:pt>
                <c:pt idx="994">
                  <c:v>0.99399999999999999</c:v>
                </c:pt>
                <c:pt idx="995">
                  <c:v>0.995</c:v>
                </c:pt>
                <c:pt idx="996">
                  <c:v>0.996</c:v>
                </c:pt>
                <c:pt idx="997">
                  <c:v>0.997</c:v>
                </c:pt>
                <c:pt idx="998">
                  <c:v>0.998</c:v>
                </c:pt>
                <c:pt idx="999">
                  <c:v>0.999</c:v>
                </c:pt>
                <c:pt idx="1000" formatCode="0.0000">
                  <c:v>1</c:v>
                </c:pt>
              </c:numCache>
            </c:numRef>
          </c:xVal>
          <c:yVal>
            <c:numRef>
              <c:f>APropertiesDimless!$B$7:$B$1007</c:f>
              <c:numCache>
                <c:formatCode>0.0000</c:formatCode>
                <c:ptCount val="1001"/>
                <c:pt idx="1">
                  <c:v>9.9997168076244869E-4</c:v>
                </c:pt>
                <c:pt idx="2">
                  <c:v>1.9998882196637278E-3</c:v>
                </c:pt>
                <c:pt idx="3">
                  <c:v>2.9997518605520694E-3</c:v>
                </c:pt>
                <c:pt idx="4">
                  <c:v>3.9995648458795328E-3</c:v>
                </c:pt>
                <c:pt idx="5">
                  <c:v>4.9993294167420751E-3</c:v>
                </c:pt>
                <c:pt idx="6">
                  <c:v>5.9990478129204605E-3</c:v>
                </c:pt>
                <c:pt idx="7">
                  <c:v>6.9987222729209339E-3</c:v>
                </c:pt>
                <c:pt idx="8">
                  <c:v>7.998355034015461E-3</c:v>
                </c:pt>
                <c:pt idx="9">
                  <c:v>8.9979483322821831E-3</c:v>
                </c:pt>
                <c:pt idx="10">
                  <c:v>9.9975044026459122E-3</c:v>
                </c:pt>
                <c:pt idx="11">
                  <c:v>1.0997025478917828E-2</c:v>
                </c:pt>
                <c:pt idx="12">
                  <c:v>1.1996513793836955E-2</c:v>
                </c:pt>
                <c:pt idx="13">
                  <c:v>1.2995971579109575E-2</c:v>
                </c:pt>
                <c:pt idx="14">
                  <c:v>1.3995401065449138E-2</c:v>
                </c:pt>
                <c:pt idx="15">
                  <c:v>1.4994804482617299E-2</c:v>
                </c:pt>
                <c:pt idx="16">
                  <c:v>1.5994184059462836E-2</c:v>
                </c:pt>
                <c:pt idx="17">
                  <c:v>1.6993542023962499E-2</c:v>
                </c:pt>
                <c:pt idx="18">
                  <c:v>1.7992880603260999E-2</c:v>
                </c:pt>
                <c:pt idx="19">
                  <c:v>1.8992202023710332E-2</c:v>
                </c:pt>
                <c:pt idx="20">
                  <c:v>1.9991508510910614E-2</c:v>
                </c:pt>
                <c:pt idx="21">
                  <c:v>2.0990802289749193E-2</c:v>
                </c:pt>
                <c:pt idx="22">
                  <c:v>2.1990085584440509E-2</c:v>
                </c:pt>
                <c:pt idx="23">
                  <c:v>2.2989360618566157E-2</c:v>
                </c:pt>
                <c:pt idx="24">
                  <c:v>2.3988629615114745E-2</c:v>
                </c:pt>
                <c:pt idx="25">
                  <c:v>2.4987894796521443E-2</c:v>
                </c:pt>
                <c:pt idx="26">
                  <c:v>2.5987158384708036E-2</c:v>
                </c:pt>
                <c:pt idx="27">
                  <c:v>2.6986422601121534E-2</c:v>
                </c:pt>
                <c:pt idx="28">
                  <c:v>2.7985689666774949E-2</c:v>
                </c:pt>
                <c:pt idx="29">
                  <c:v>2.8984961802287431E-2</c:v>
                </c:pt>
                <c:pt idx="30">
                  <c:v>2.9984241227921513E-2</c:v>
                </c:pt>
                <c:pt idx="31">
                  <c:v>3.0983530163625223E-2</c:v>
                </c:pt>
                <c:pt idx="32">
                  <c:v>3.1982830829070351E-2</c:v>
                </c:pt>
                <c:pt idx="33">
                  <c:v>3.2982145443691907E-2</c:v>
                </c:pt>
                <c:pt idx="34">
                  <c:v>3.3981476226728896E-2</c:v>
                </c:pt>
                <c:pt idx="35">
                  <c:v>3.4980825397261793E-2</c:v>
                </c:pt>
                <c:pt idx="36">
                  <c:v>3.5980195174254076E-2</c:v>
                </c:pt>
                <c:pt idx="37">
                  <c:v>3.6979587776590737E-2</c:v>
                </c:pt>
                <c:pt idx="38">
                  <c:v>3.7979005423117496E-2</c:v>
                </c:pt>
                <c:pt idx="39">
                  <c:v>3.8978450332680749E-2</c:v>
                </c:pt>
                <c:pt idx="40">
                  <c:v>3.997792472416746E-2</c:v>
                </c:pt>
                <c:pt idx="41">
                  <c:v>4.0977430816543439E-2</c:v>
                </c:pt>
                <c:pt idx="42">
                  <c:v>4.197697082889356E-2</c:v>
                </c:pt>
                <c:pt idx="43">
                  <c:v>4.2976546980461189E-2</c:v>
                </c:pt>
                <c:pt idx="44">
                  <c:v>4.3976161490687907E-2</c:v>
                </c:pt>
                <c:pt idx="45">
                  <c:v>4.4975816579252197E-2</c:v>
                </c:pt>
                <c:pt idx="46">
                  <c:v>4.597551446610923E-2</c:v>
                </c:pt>
                <c:pt idx="47">
                  <c:v>4.6975257371530896E-2</c:v>
                </c:pt>
                <c:pt idx="48">
                  <c:v>4.7975047516144488E-2</c:v>
                </c:pt>
                <c:pt idx="49">
                  <c:v>4.8974887120972234E-2</c:v>
                </c:pt>
                <c:pt idx="50">
                  <c:v>4.9974778407471561E-2</c:v>
                </c:pt>
                <c:pt idx="51">
                  <c:v>5.0974723597573511E-2</c:v>
                </c:pt>
                <c:pt idx="52">
                  <c:v>5.197472491372325E-2</c:v>
                </c:pt>
                <c:pt idx="53">
                  <c:v>5.2974784578918958E-2</c:v>
                </c:pt>
                <c:pt idx="54">
                  <c:v>5.3974904816751088E-2</c:v>
                </c:pt>
                <c:pt idx="55">
                  <c:v>5.4975087851443408E-2</c:v>
                </c:pt>
                <c:pt idx="56">
                  <c:v>5.5975335907890368E-2</c:v>
                </c:pt>
                <c:pt idx="57">
                  <c:v>5.6975651211698404E-2</c:v>
                </c:pt>
                <c:pt idx="58">
                  <c:v>5.7976035989224982E-2</c:v>
                </c:pt>
                <c:pt idx="59">
                  <c:v>5.8976492467618248E-2</c:v>
                </c:pt>
                <c:pt idx="60">
                  <c:v>5.9977022874856539E-2</c:v>
                </c:pt>
                <c:pt idx="61">
                  <c:v>6.0977629439787961E-2</c:v>
                </c:pt>
                <c:pt idx="62">
                  <c:v>6.1978314392170955E-2</c:v>
                </c:pt>
                <c:pt idx="63">
                  <c:v>6.2979079962712972E-2</c:v>
                </c:pt>
                <c:pt idx="64">
                  <c:v>6.3979928383110549E-2</c:v>
                </c:pt>
                <c:pt idx="65">
                  <c:v>6.4980861886090119E-2</c:v>
                </c:pt>
                <c:pt idx="66">
                  <c:v>6.598188270544568E-2</c:v>
                </c:pt>
                <c:pt idx="67">
                  <c:v>6.6982993076081146E-2</c:v>
                </c:pt>
                <c:pt idx="68">
                  <c:v>6.7984195234048361E-2</c:v>
                </c:pt>
                <c:pt idx="69">
                  <c:v>6.8985491416588107E-2</c:v>
                </c:pt>
                <c:pt idx="70">
                  <c:v>6.9986883862170016E-2</c:v>
                </c:pt>
                <c:pt idx="71">
                  <c:v>7.0988374810531579E-2</c:v>
                </c:pt>
                <c:pt idx="72">
                  <c:v>7.1989966502719702E-2</c:v>
                </c:pt>
                <c:pt idx="73">
                  <c:v>7.2991661181130013E-2</c:v>
                </c:pt>
                <c:pt idx="74">
                  <c:v>7.399346108954695E-2</c:v>
                </c:pt>
                <c:pt idx="75">
                  <c:v>7.4995368473184151E-2</c:v>
                </c:pt>
                <c:pt idx="76">
                  <c:v>7.5997385578725304E-2</c:v>
                </c:pt>
                <c:pt idx="77">
                  <c:v>7.699951465436311E-2</c:v>
                </c:pt>
                <c:pt idx="78">
                  <c:v>7.8001757949840891E-2</c:v>
                </c:pt>
                <c:pt idx="79">
                  <c:v>7.9004117716493016E-2</c:v>
                </c:pt>
                <c:pt idx="80">
                  <c:v>8.0006596207283925E-2</c:v>
                </c:pt>
                <c:pt idx="81">
                  <c:v>8.100919567685054E-2</c:v>
                </c:pt>
                <c:pt idx="82">
                  <c:v>8.2011918381542301E-2</c:v>
                </c:pt>
                <c:pt idx="83">
                  <c:v>8.30147665794604E-2</c:v>
                </c:pt>
                <c:pt idx="84">
                  <c:v>8.401774253050108E-2</c:v>
                </c:pt>
                <c:pt idx="85">
                  <c:v>8.5020848496393908E-2</c:v>
                </c:pt>
                <c:pt idx="86">
                  <c:v>8.6024086740744202E-2</c:v>
                </c:pt>
                <c:pt idx="87">
                  <c:v>8.702745952907423E-2</c:v>
                </c:pt>
                <c:pt idx="88">
                  <c:v>8.8030969128862255E-2</c:v>
                </c:pt>
                <c:pt idx="89">
                  <c:v>8.9034617809585659E-2</c:v>
                </c:pt>
                <c:pt idx="90">
                  <c:v>9.0038407842761459E-2</c:v>
                </c:pt>
                <c:pt idx="91">
                  <c:v>9.104234150198684E-2</c:v>
                </c:pt>
                <c:pt idx="92">
                  <c:v>9.2046421062981151E-2</c:v>
                </c:pt>
                <c:pt idx="93">
                  <c:v>9.3050648803627456E-2</c:v>
                </c:pt>
                <c:pt idx="94">
                  <c:v>9.4055027004013039E-2</c:v>
                </c:pt>
                <c:pt idx="95">
                  <c:v>9.505955794647232E-2</c:v>
                </c:pt>
                <c:pt idx="96">
                  <c:v>9.6064243915626985E-2</c:v>
                </c:pt>
                <c:pt idx="97">
                  <c:v>9.7069087198429022E-2</c:v>
                </c:pt>
                <c:pt idx="98">
                  <c:v>9.807409008420151E-2</c:v>
                </c:pt>
                <c:pt idx="99">
                  <c:v>9.9079254864681193E-2</c:v>
                </c:pt>
                <c:pt idx="100">
                  <c:v>0.10008458383406021</c:v>
                </c:pt>
                <c:pt idx="101">
                  <c:v>0.1010900792890278</c:v>
                </c:pt>
                <c:pt idx="102">
                  <c:v>0.10209574352881302</c:v>
                </c:pt>
                <c:pt idx="103">
                  <c:v>0.10310157885522683</c:v>
                </c:pt>
                <c:pt idx="104">
                  <c:v>0.10410758757270443</c:v>
                </c:pt>
                <c:pt idx="105">
                  <c:v>0.10511377198834754</c:v>
                </c:pt>
                <c:pt idx="106">
                  <c:v>0.10612013441196717</c:v>
                </c:pt>
                <c:pt idx="107">
                  <c:v>0.10712667715612617</c:v>
                </c:pt>
                <c:pt idx="108">
                  <c:v>0.10813340253618206</c:v>
                </c:pt>
                <c:pt idx="109">
                  <c:v>0.10914031287033014</c:v>
                </c:pt>
                <c:pt idx="110">
                  <c:v>0.1101474104796457</c:v>
                </c:pt>
                <c:pt idx="111">
                  <c:v>0.11115469768812797</c:v>
                </c:pt>
                <c:pt idx="112">
                  <c:v>0.11216217682274314</c:v>
                </c:pt>
                <c:pt idx="113">
                  <c:v>0.11316985021346668</c:v>
                </c:pt>
                <c:pt idx="114">
                  <c:v>0.11417772019332856</c:v>
                </c:pt>
                <c:pt idx="115">
                  <c:v>0.11518578909845544</c:v>
                </c:pt>
                <c:pt idx="116">
                  <c:v>0.11619405926811457</c:v>
                </c:pt>
                <c:pt idx="117">
                  <c:v>0.1172025330447577</c:v>
                </c:pt>
                <c:pt idx="118">
                  <c:v>0.11821121277406557</c:v>
                </c:pt>
                <c:pt idx="119">
                  <c:v>0.11922010080499099</c:v>
                </c:pt>
                <c:pt idx="120">
                  <c:v>0.12022919948980308</c:v>
                </c:pt>
                <c:pt idx="121">
                  <c:v>0.12123851118413269</c:v>
                </c:pt>
                <c:pt idx="122">
                  <c:v>0.12224803824701549</c:v>
                </c:pt>
                <c:pt idx="123">
                  <c:v>0.1232577830409373</c:v>
                </c:pt>
                <c:pt idx="124">
                  <c:v>0.1242677479318782</c:v>
                </c:pt>
                <c:pt idx="125">
                  <c:v>0.12527793528935827</c:v>
                </c:pt>
                <c:pt idx="126">
                  <c:v>0.12628834748648138</c:v>
                </c:pt>
                <c:pt idx="127">
                  <c:v>0.12729898689998143</c:v>
                </c:pt>
                <c:pt idx="128">
                  <c:v>0.12830985591026683</c:v>
                </c:pt>
                <c:pt idx="129">
                  <c:v>0.12932095690146614</c:v>
                </c:pt>
                <c:pt idx="130">
                  <c:v>0.13033229226147341</c:v>
                </c:pt>
                <c:pt idx="131">
                  <c:v>0.13134386438199463</c:v>
                </c:pt>
                <c:pt idx="132">
                  <c:v>0.13235567565859238</c:v>
                </c:pt>
                <c:pt idx="133">
                  <c:v>0.13336772849073245</c:v>
                </c:pt>
                <c:pt idx="134">
                  <c:v>0.13438002528183088</c:v>
                </c:pt>
                <c:pt idx="135">
                  <c:v>0.13539256843929795</c:v>
                </c:pt>
                <c:pt idx="136">
                  <c:v>0.1364053603745872</c:v>
                </c:pt>
                <c:pt idx="137">
                  <c:v>0.13741840350324042</c:v>
                </c:pt>
                <c:pt idx="138">
                  <c:v>0.13843170024493476</c:v>
                </c:pt>
                <c:pt idx="139">
                  <c:v>0.13944525302353003</c:v>
                </c:pt>
                <c:pt idx="140">
                  <c:v>0.14045906426711538</c:v>
                </c:pt>
                <c:pt idx="141">
                  <c:v>0.14147313640805728</c:v>
                </c:pt>
                <c:pt idx="142">
                  <c:v>0.14248747188304584</c:v>
                </c:pt>
                <c:pt idx="143">
                  <c:v>0.14350207313314364</c:v>
                </c:pt>
                <c:pt idx="144">
                  <c:v>0.14451694260383272</c:v>
                </c:pt>
                <c:pt idx="145">
                  <c:v>0.14553208274506266</c:v>
                </c:pt>
                <c:pt idx="146">
                  <c:v>0.14654749601129899</c:v>
                </c:pt>
                <c:pt idx="147">
                  <c:v>0.14756318486157174</c:v>
                </c:pt>
                <c:pt idx="148">
                  <c:v>0.14857915175952358</c:v>
                </c:pt>
                <c:pt idx="149">
                  <c:v>0.14959539917345802</c:v>
                </c:pt>
                <c:pt idx="150">
                  <c:v>0.15061192957638966</c:v>
                </c:pt>
                <c:pt idx="151">
                  <c:v>0.15162874544609162</c:v>
                </c:pt>
                <c:pt idx="152">
                  <c:v>0.15264584926514707</c:v>
                </c:pt>
                <c:pt idx="153">
                  <c:v>0.15366324352099617</c:v>
                </c:pt>
                <c:pt idx="154">
                  <c:v>0.15468093070598685</c:v>
                </c:pt>
                <c:pt idx="155">
                  <c:v>0.15569891331742589</c:v>
                </c:pt>
                <c:pt idx="156">
                  <c:v>0.15671719385762667</c:v>
                </c:pt>
                <c:pt idx="157">
                  <c:v>0.15773577483396151</c:v>
                </c:pt>
                <c:pt idx="158">
                  <c:v>0.15875465875891082</c:v>
                </c:pt>
                <c:pt idx="159">
                  <c:v>0.15977384815011447</c:v>
                </c:pt>
                <c:pt idx="160">
                  <c:v>0.16079334553042232</c:v>
                </c:pt>
                <c:pt idx="161">
                  <c:v>0.16181315342794561</c:v>
                </c:pt>
                <c:pt idx="162">
                  <c:v>0.16283327437610828</c:v>
                </c:pt>
                <c:pt idx="163">
                  <c:v>0.16385371091369849</c:v>
                </c:pt>
                <c:pt idx="164">
                  <c:v>0.16487446558492022</c:v>
                </c:pt>
                <c:pt idx="165">
                  <c:v>0.16589554093944564</c:v>
                </c:pt>
                <c:pt idx="166">
                  <c:v>0.16691693953246661</c:v>
                </c:pt>
                <c:pt idx="167">
                  <c:v>0.16793866392474843</c:v>
                </c:pt>
                <c:pt idx="168">
                  <c:v>0.16896071668268095</c:v>
                </c:pt>
                <c:pt idx="169">
                  <c:v>0.16998310037833278</c:v>
                </c:pt>
                <c:pt idx="170">
                  <c:v>0.17100581758950398</c:v>
                </c:pt>
                <c:pt idx="171">
                  <c:v>0.17202887089977908</c:v>
                </c:pt>
                <c:pt idx="172">
                  <c:v>0.17305226289858136</c:v>
                </c:pt>
                <c:pt idx="173">
                  <c:v>0.17407599618122663</c:v>
                </c:pt>
                <c:pt idx="174">
                  <c:v>0.17510007334897618</c:v>
                </c:pt>
                <c:pt idx="175">
                  <c:v>0.17612449700909355</c:v>
                </c:pt>
                <c:pt idx="176">
                  <c:v>0.17714926977489659</c:v>
                </c:pt>
                <c:pt idx="177">
                  <c:v>0.17817439426581438</c:v>
                </c:pt>
                <c:pt idx="178">
                  <c:v>0.17919987310744104</c:v>
                </c:pt>
                <c:pt idx="179">
                  <c:v>0.18022570893159126</c:v>
                </c:pt>
                <c:pt idx="180">
                  <c:v>0.18125190437635688</c:v>
                </c:pt>
                <c:pt idx="181">
                  <c:v>0.18227846208616227</c:v>
                </c:pt>
                <c:pt idx="182">
                  <c:v>0.18330538471182037</c:v>
                </c:pt>
                <c:pt idx="183">
                  <c:v>0.18433267491058875</c:v>
                </c:pt>
                <c:pt idx="184">
                  <c:v>0.18536033534622773</c:v>
                </c:pt>
                <c:pt idx="185">
                  <c:v>0.18638836868905603</c:v>
                </c:pt>
                <c:pt idx="186">
                  <c:v>0.18741677761600861</c:v>
                </c:pt>
                <c:pt idx="187">
                  <c:v>0.18844556481069441</c:v>
                </c:pt>
                <c:pt idx="188">
                  <c:v>0.18947473296345405</c:v>
                </c:pt>
                <c:pt idx="189">
                  <c:v>0.19050428477141779</c:v>
                </c:pt>
                <c:pt idx="190">
                  <c:v>0.1915342229385647</c:v>
                </c:pt>
                <c:pt idx="191">
                  <c:v>0.19256455017577984</c:v>
                </c:pt>
                <c:pt idx="192">
                  <c:v>0.19359526920091544</c:v>
                </c:pt>
                <c:pt idx="193">
                  <c:v>0.19462638273884841</c:v>
                </c:pt>
                <c:pt idx="194">
                  <c:v>0.19565789352154092</c:v>
                </c:pt>
                <c:pt idx="195">
                  <c:v>0.19668980428810021</c:v>
                </c:pt>
                <c:pt idx="196">
                  <c:v>0.1977221177848385</c:v>
                </c:pt>
                <c:pt idx="197">
                  <c:v>0.19875483676533395</c:v>
                </c:pt>
                <c:pt idx="198">
                  <c:v>0.19978796399049137</c:v>
                </c:pt>
                <c:pt idx="199">
                  <c:v>0.2008215022286039</c:v>
                </c:pt>
                <c:pt idx="200">
                  <c:v>0.20185545425541335</c:v>
                </c:pt>
                <c:pt idx="201">
                  <c:v>0.20288982285417312</c:v>
                </c:pt>
                <c:pt idx="202">
                  <c:v>0.20392461081571042</c:v>
                </c:pt>
                <c:pt idx="203">
                  <c:v>0.20495982093848802</c:v>
                </c:pt>
                <c:pt idx="204">
                  <c:v>0.20599545602866753</c:v>
                </c:pt>
                <c:pt idx="205">
                  <c:v>0.20703151890017263</c:v>
                </c:pt>
                <c:pt idx="206">
                  <c:v>0.20806801237475239</c:v>
                </c:pt>
                <c:pt idx="207">
                  <c:v>0.20910493928204538</c:v>
                </c:pt>
                <c:pt idx="208">
                  <c:v>0.21014230245964416</c:v>
                </c:pt>
                <c:pt idx="209">
                  <c:v>0.21118010475315868</c:v>
                </c:pt>
                <c:pt idx="210">
                  <c:v>0.21221834901628267</c:v>
                </c:pt>
                <c:pt idx="211">
                  <c:v>0.21325703811085794</c:v>
                </c:pt>
                <c:pt idx="212">
                  <c:v>0.21429617490694047</c:v>
                </c:pt>
                <c:pt idx="213">
                  <c:v>0.21533576228286608</c:v>
                </c:pt>
                <c:pt idx="214">
                  <c:v>0.2163758031253176</c:v>
                </c:pt>
                <c:pt idx="215">
                  <c:v>0.21741630032939049</c:v>
                </c:pt>
                <c:pt idx="216">
                  <c:v>0.2184572567986606</c:v>
                </c:pt>
                <c:pt idx="217">
                  <c:v>0.21949867544525209</c:v>
                </c:pt>
                <c:pt idx="218">
                  <c:v>0.22054055918990478</c:v>
                </c:pt>
                <c:pt idx="219">
                  <c:v>0.22158291096204197</c:v>
                </c:pt>
                <c:pt idx="220">
                  <c:v>0.22262573369983993</c:v>
                </c:pt>
                <c:pt idx="221">
                  <c:v>0.22366903035029745</c:v>
                </c:pt>
                <c:pt idx="222">
                  <c:v>0.2247128038693037</c:v>
                </c:pt>
                <c:pt idx="223">
                  <c:v>0.22575705722170938</c:v>
                </c:pt>
                <c:pt idx="224">
                  <c:v>0.22680179338139667</c:v>
                </c:pt>
                <c:pt idx="225">
                  <c:v>0.22784701533134979</c:v>
                </c:pt>
                <c:pt idx="226">
                  <c:v>0.22889272606372635</c:v>
                </c:pt>
                <c:pt idx="227">
                  <c:v>0.22993892857992829</c:v>
                </c:pt>
                <c:pt idx="228">
                  <c:v>0.23098562589067537</c:v>
                </c:pt>
                <c:pt idx="229">
                  <c:v>0.23203282101607514</c:v>
                </c:pt>
                <c:pt idx="230">
                  <c:v>0.23308051698569804</c:v>
                </c:pt>
                <c:pt idx="231">
                  <c:v>0.23412871683864928</c:v>
                </c:pt>
                <c:pt idx="232">
                  <c:v>0.23517742362364299</c:v>
                </c:pt>
                <c:pt idx="233">
                  <c:v>0.23622664039907645</c:v>
                </c:pt>
                <c:pt idx="234">
                  <c:v>0.23727637023310461</c:v>
                </c:pt>
                <c:pt idx="235">
                  <c:v>0.23832661620371448</c:v>
                </c:pt>
                <c:pt idx="236">
                  <c:v>0.23937738139880183</c:v>
                </c:pt>
                <c:pt idx="237">
                  <c:v>0.24042866891624651</c:v>
                </c:pt>
                <c:pt idx="238">
                  <c:v>0.24148048186398799</c:v>
                </c:pt>
                <c:pt idx="239">
                  <c:v>0.24253282336010432</c:v>
                </c:pt>
                <c:pt idx="240">
                  <c:v>0.24358569653288764</c:v>
                </c:pt>
                <c:pt idx="241">
                  <c:v>0.24463910452092252</c:v>
                </c:pt>
                <c:pt idx="242">
                  <c:v>0.24569305047316492</c:v>
                </c:pt>
                <c:pt idx="243">
                  <c:v>0.24674753754901979</c:v>
                </c:pt>
                <c:pt idx="244">
                  <c:v>0.24780256891842239</c:v>
                </c:pt>
                <c:pt idx="245">
                  <c:v>0.24885814776191537</c:v>
                </c:pt>
                <c:pt idx="246">
                  <c:v>0.24991427727073146</c:v>
                </c:pt>
                <c:pt idx="247">
                  <c:v>0.25097096064687324</c:v>
                </c:pt>
                <c:pt idx="248">
                  <c:v>0.25202820110319429</c:v>
                </c:pt>
                <c:pt idx="249">
                  <c:v>0.25308600186348129</c:v>
                </c:pt>
                <c:pt idx="250">
                  <c:v>0.25414436616253716</c:v>
                </c:pt>
                <c:pt idx="251">
                  <c:v>0.25520329724626223</c:v>
                </c:pt>
                <c:pt idx="252">
                  <c:v>0.25626279837173915</c:v>
                </c:pt>
                <c:pt idx="253">
                  <c:v>0.25732287280731675</c:v>
                </c:pt>
                <c:pt idx="254">
                  <c:v>0.2583835238326937</c:v>
                </c:pt>
                <c:pt idx="255">
                  <c:v>0.25944475473900391</c:v>
                </c:pt>
                <c:pt idx="256">
                  <c:v>0.26050656882890283</c:v>
                </c:pt>
                <c:pt idx="257">
                  <c:v>0.26156896941665236</c:v>
                </c:pt>
                <c:pt idx="258">
                  <c:v>0.26263195982820881</c:v>
                </c:pt>
                <c:pt idx="259">
                  <c:v>0.26369554340130952</c:v>
                </c:pt>
                <c:pt idx="260">
                  <c:v>0.26475972348556098</c:v>
                </c:pt>
                <c:pt idx="261">
                  <c:v>0.265824503442527</c:v>
                </c:pt>
                <c:pt idx="262">
                  <c:v>0.2668898866458177</c:v>
                </c:pt>
                <c:pt idx="263">
                  <c:v>0.2679558764811803</c:v>
                </c:pt>
                <c:pt idx="264">
                  <c:v>0.26902247634658732</c:v>
                </c:pt>
                <c:pt idx="265">
                  <c:v>0.27008968965232938</c:v>
                </c:pt>
                <c:pt idx="266">
                  <c:v>0.27115751982110481</c:v>
                </c:pt>
                <c:pt idx="267">
                  <c:v>0.27222597028811396</c:v>
                </c:pt>
                <c:pt idx="268">
                  <c:v>0.27329504450114972</c:v>
                </c:pt>
                <c:pt idx="269">
                  <c:v>0.27436474592069171</c:v>
                </c:pt>
                <c:pt idx="270">
                  <c:v>0.27543507802000017</c:v>
                </c:pt>
                <c:pt idx="271">
                  <c:v>0.27650604428521092</c:v>
                </c:pt>
                <c:pt idx="272">
                  <c:v>0.27757764821542985</c:v>
                </c:pt>
                <c:pt idx="273">
                  <c:v>0.27864989332282958</c:v>
                </c:pt>
                <c:pt idx="274">
                  <c:v>0.27972278313274446</c:v>
                </c:pt>
                <c:pt idx="275">
                  <c:v>0.28079632118377018</c:v>
                </c:pt>
                <c:pt idx="276">
                  <c:v>0.28187051102785921</c:v>
                </c:pt>
                <c:pt idx="277">
                  <c:v>0.28294535623042094</c:v>
                </c:pt>
                <c:pt idx="278">
                  <c:v>0.28402086037042013</c:v>
                </c:pt>
                <c:pt idx="279">
                  <c:v>0.28509702704047651</c:v>
                </c:pt>
                <c:pt idx="280">
                  <c:v>0.28617385984696686</c:v>
                </c:pt>
                <c:pt idx="281">
                  <c:v>0.28725136241012456</c:v>
                </c:pt>
                <c:pt idx="282">
                  <c:v>0.28832953836414255</c:v>
                </c:pt>
                <c:pt idx="283">
                  <c:v>0.28940839135727564</c:v>
                </c:pt>
                <c:pt idx="284">
                  <c:v>0.29048792505194448</c:v>
                </c:pt>
                <c:pt idx="285">
                  <c:v>0.29156814312483914</c:v>
                </c:pt>
                <c:pt idx="286">
                  <c:v>0.29264904926702401</c:v>
                </c:pt>
                <c:pt idx="287">
                  <c:v>0.29373064718404429</c:v>
                </c:pt>
                <c:pt idx="288">
                  <c:v>0.29481294059603175</c:v>
                </c:pt>
                <c:pt idx="289">
                  <c:v>0.29589593323781122</c:v>
                </c:pt>
                <c:pt idx="290">
                  <c:v>0.29697962885901003</c:v>
                </c:pt>
                <c:pt idx="291">
                  <c:v>0.29806403122416503</c:v>
                </c:pt>
                <c:pt idx="292">
                  <c:v>0.29914914411283394</c:v>
                </c:pt>
                <c:pt idx="293">
                  <c:v>0.30023497131970411</c:v>
                </c:pt>
                <c:pt idx="294">
                  <c:v>0.30132151665470375</c:v>
                </c:pt>
                <c:pt idx="295">
                  <c:v>0.30240878394311488</c:v>
                </c:pt>
                <c:pt idx="296">
                  <c:v>0.30349677702568439</c:v>
                </c:pt>
                <c:pt idx="297">
                  <c:v>0.30458549975873889</c:v>
                </c:pt>
                <c:pt idx="298">
                  <c:v>0.30567495601429856</c:v>
                </c:pt>
                <c:pt idx="299">
                  <c:v>0.30676514968019186</c:v>
                </c:pt>
                <c:pt idx="300">
                  <c:v>0.30785608466017256</c:v>
                </c:pt>
                <c:pt idx="301">
                  <c:v>0.30894776487403536</c:v>
                </c:pt>
                <c:pt idx="302">
                  <c:v>0.3100401942577341</c:v>
                </c:pt>
                <c:pt idx="303">
                  <c:v>0.31113337676350089</c:v>
                </c:pt>
                <c:pt idx="304">
                  <c:v>0.31222731635996509</c:v>
                </c:pt>
                <c:pt idx="305">
                  <c:v>0.31332201703227258</c:v>
                </c:pt>
                <c:pt idx="306">
                  <c:v>0.3144174827822096</c:v>
                </c:pt>
                <c:pt idx="307">
                  <c:v>0.31551371762832225</c:v>
                </c:pt>
                <c:pt idx="308">
                  <c:v>0.31661072560604037</c:v>
                </c:pt>
                <c:pt idx="309">
                  <c:v>0.3177085107678031</c:v>
                </c:pt>
                <c:pt idx="310">
                  <c:v>0.31880707718318102</c:v>
                </c:pt>
                <c:pt idx="311">
                  <c:v>0.3199064289390034</c:v>
                </c:pt>
                <c:pt idx="312">
                  <c:v>0.32100657013948586</c:v>
                </c:pt>
                <c:pt idx="313">
                  <c:v>0.3221075049063562</c:v>
                </c:pt>
                <c:pt idx="314">
                  <c:v>0.32320923737898438</c:v>
                </c:pt>
                <c:pt idx="315">
                  <c:v>0.32431177171451214</c:v>
                </c:pt>
                <c:pt idx="316">
                  <c:v>0.32541511208798268</c:v>
                </c:pt>
                <c:pt idx="317">
                  <c:v>0.32651926269247372</c:v>
                </c:pt>
                <c:pt idx="318">
                  <c:v>0.32762422773922867</c:v>
                </c:pt>
                <c:pt idx="319">
                  <c:v>0.32873001145779152</c:v>
                </c:pt>
                <c:pt idx="320">
                  <c:v>0.3298366180961409</c:v>
                </c:pt>
                <c:pt idx="321">
                  <c:v>0.33094405192082627</c:v>
                </c:pt>
                <c:pt idx="322">
                  <c:v>0.33205231721710343</c:v>
                </c:pt>
                <c:pt idx="323">
                  <c:v>0.3331614182890747</c:v>
                </c:pt>
                <c:pt idx="324">
                  <c:v>0.33427135945982511</c:v>
                </c:pt>
                <c:pt idx="325">
                  <c:v>0.33538214507156472</c:v>
                </c:pt>
                <c:pt idx="326">
                  <c:v>0.33649377948576759</c:v>
                </c:pt>
                <c:pt idx="327">
                  <c:v>0.33760626708331554</c:v>
                </c:pt>
                <c:pt idx="328">
                  <c:v>0.33871961226464065</c:v>
                </c:pt>
                <c:pt idx="329">
                  <c:v>0.3398338194498704</c:v>
                </c:pt>
                <c:pt idx="330">
                  <c:v>0.34094889307897125</c:v>
                </c:pt>
                <c:pt idx="331">
                  <c:v>0.34206483761189821</c:v>
                </c:pt>
                <c:pt idx="332">
                  <c:v>0.34318165752873997</c:v>
                </c:pt>
                <c:pt idx="333">
                  <c:v>0.34429935732986944</c:v>
                </c:pt>
                <c:pt idx="334">
                  <c:v>0.34541794153609345</c:v>
                </c:pt>
                <c:pt idx="335">
                  <c:v>0.34653741468880389</c:v>
                </c:pt>
                <c:pt idx="336">
                  <c:v>0.34765778135013015</c:v>
                </c:pt>
                <c:pt idx="337">
                  <c:v>0.34877904610309418</c:v>
                </c:pt>
                <c:pt idx="338">
                  <c:v>0.34990121355176362</c:v>
                </c:pt>
                <c:pt idx="339">
                  <c:v>0.35102428832140864</c:v>
                </c:pt>
                <c:pt idx="340">
                  <c:v>0.35214827505866009</c:v>
                </c:pt>
                <c:pt idx="341">
                  <c:v>0.35327317843166806</c:v>
                </c:pt>
                <c:pt idx="342">
                  <c:v>0.35439900313026079</c:v>
                </c:pt>
                <c:pt idx="343">
                  <c:v>0.35552575386610669</c:v>
                </c:pt>
                <c:pt idx="344">
                  <c:v>0.35665343537287797</c:v>
                </c:pt>
                <c:pt idx="345">
                  <c:v>0.3577820524064127</c:v>
                </c:pt>
                <c:pt idx="346">
                  <c:v>0.35891160974488129</c:v>
                </c:pt>
                <c:pt idx="347">
                  <c:v>0.36004211218895227</c:v>
                </c:pt>
                <c:pt idx="348">
                  <c:v>0.36117356456196104</c:v>
                </c:pt>
                <c:pt idx="349">
                  <c:v>0.36230597171007883</c:v>
                </c:pt>
                <c:pt idx="350">
                  <c:v>0.36343933850248256</c:v>
                </c:pt>
                <c:pt idx="351">
                  <c:v>0.36457366983152867</c:v>
                </c:pt>
                <c:pt idx="352">
                  <c:v>0.36570897061292446</c:v>
                </c:pt>
                <c:pt idx="353">
                  <c:v>0.36684524578590527</c:v>
                </c:pt>
                <c:pt idx="354">
                  <c:v>0.36798250031340957</c:v>
                </c:pt>
                <c:pt idx="355">
                  <c:v>0.36912073918225657</c:v>
                </c:pt>
                <c:pt idx="356">
                  <c:v>0.3702599674033254</c:v>
                </c:pt>
                <c:pt idx="357">
                  <c:v>0.3714001900117373</c:v>
                </c:pt>
                <c:pt idx="358">
                  <c:v>0.3725414120670365</c:v>
                </c:pt>
                <c:pt idx="359">
                  <c:v>0.37368363865337462</c:v>
                </c:pt>
                <c:pt idx="360">
                  <c:v>0.37482687487969524</c:v>
                </c:pt>
                <c:pt idx="361">
                  <c:v>0.37597112587992204</c:v>
                </c:pt>
                <c:pt idx="362">
                  <c:v>0.37711639681314646</c:v>
                </c:pt>
                <c:pt idx="363">
                  <c:v>0.37826269286381736</c:v>
                </c:pt>
                <c:pt idx="364">
                  <c:v>0.37941001924193346</c:v>
                </c:pt>
                <c:pt idx="365">
                  <c:v>0.38055838118323587</c:v>
                </c:pt>
                <c:pt idx="366">
                  <c:v>0.38170778394940319</c:v>
                </c:pt>
                <c:pt idx="367">
                  <c:v>0.38285823282824877</c:v>
                </c:pt>
                <c:pt idx="368">
                  <c:v>0.38400973313391712</c:v>
                </c:pt>
                <c:pt idx="369">
                  <c:v>0.38516229020708537</c:v>
                </c:pt>
                <c:pt idx="370">
                  <c:v>0.38631590941516436</c:v>
                </c:pt>
                <c:pt idx="371">
                  <c:v>0.38747059615250112</c:v>
                </c:pt>
                <c:pt idx="372">
                  <c:v>0.38862635584058525</c:v>
                </c:pt>
                <c:pt idx="373">
                  <c:v>0.38978319392825483</c:v>
                </c:pt>
                <c:pt idx="374">
                  <c:v>0.39094111589190456</c:v>
                </c:pt>
                <c:pt idx="375">
                  <c:v>0.39210012723569715</c:v>
                </c:pt>
                <c:pt idx="376">
                  <c:v>0.39326023349177452</c:v>
                </c:pt>
                <c:pt idx="377">
                  <c:v>0.39442144022047254</c:v>
                </c:pt>
                <c:pt idx="378">
                  <c:v>0.39558375301053528</c:v>
                </c:pt>
                <c:pt idx="379">
                  <c:v>0.39674717747933552</c:v>
                </c:pt>
                <c:pt idx="380">
                  <c:v>0.39791171927309099</c:v>
                </c:pt>
                <c:pt idx="381">
                  <c:v>0.39907738406708854</c:v>
                </c:pt>
                <c:pt idx="382">
                  <c:v>0.40024417756590613</c:v>
                </c:pt>
                <c:pt idx="383">
                  <c:v>0.40141210550363809</c:v>
                </c:pt>
                <c:pt idx="384">
                  <c:v>0.40258117364412288</c:v>
                </c:pt>
                <c:pt idx="385">
                  <c:v>0.40375138778117314</c:v>
                </c:pt>
                <c:pt idx="386">
                  <c:v>0.40492275373880521</c:v>
                </c:pt>
                <c:pt idx="387">
                  <c:v>0.40609527737147388</c:v>
                </c:pt>
                <c:pt idx="388">
                  <c:v>0.40726896456430761</c:v>
                </c:pt>
                <c:pt idx="389">
                  <c:v>0.40844382123334516</c:v>
                </c:pt>
                <c:pt idx="390">
                  <c:v>0.40961985332577677</c:v>
                </c:pt>
                <c:pt idx="391">
                  <c:v>0.4107970668201838</c:v>
                </c:pt>
                <c:pt idx="392">
                  <c:v>0.41197546772678456</c:v>
                </c:pt>
                <c:pt idx="393">
                  <c:v>0.41315506208767899</c:v>
                </c:pt>
                <c:pt idx="394">
                  <c:v>0.41433585597709766</c:v>
                </c:pt>
                <c:pt idx="395">
                  <c:v>0.41551785550165127</c:v>
                </c:pt>
                <c:pt idx="396">
                  <c:v>0.416701066800585</c:v>
                </c:pt>
                <c:pt idx="397">
                  <c:v>0.41788549604603137</c:v>
                </c:pt>
                <c:pt idx="398">
                  <c:v>0.41907114944326884</c:v>
                </c:pt>
                <c:pt idx="399">
                  <c:v>0.42025803323098143</c:v>
                </c:pt>
                <c:pt idx="400">
                  <c:v>0.42144615368151933</c:v>
                </c:pt>
                <c:pt idx="401">
                  <c:v>0.42263551710116476</c:v>
                </c:pt>
                <c:pt idx="402">
                  <c:v>0.42382612983039719</c:v>
                </c:pt>
                <c:pt idx="403">
                  <c:v>0.42501799824416397</c:v>
                </c:pt>
                <c:pt idx="404">
                  <c:v>0.42621112875214962</c:v>
                </c:pt>
                <c:pt idx="405">
                  <c:v>0.42740552779905183</c:v>
                </c:pt>
                <c:pt idx="406">
                  <c:v>0.42860120186485745</c:v>
                </c:pt>
                <c:pt idx="407">
                  <c:v>0.42979815746512107</c:v>
                </c:pt>
                <c:pt idx="408">
                  <c:v>0.43099640115124616</c:v>
                </c:pt>
                <c:pt idx="409">
                  <c:v>0.43219593951077034</c:v>
                </c:pt>
                <c:pt idx="410">
                  <c:v>0.4333967791676519</c:v>
                </c:pt>
                <c:pt idx="411">
                  <c:v>0.4345989267825579</c:v>
                </c:pt>
                <c:pt idx="412">
                  <c:v>0.43580238905315782</c:v>
                </c:pt>
                <c:pt idx="413">
                  <c:v>0.4370071727144178</c:v>
                </c:pt>
                <c:pt idx="414">
                  <c:v>0.43821328453889774</c:v>
                </c:pt>
                <c:pt idx="415">
                  <c:v>0.43942073133705173</c:v>
                </c:pt>
                <c:pt idx="416">
                  <c:v>0.4406295199575318</c:v>
                </c:pt>
                <c:pt idx="417">
                  <c:v>0.44183965728749275</c:v>
                </c:pt>
                <c:pt idx="418">
                  <c:v>0.44305115025290087</c:v>
                </c:pt>
                <c:pt idx="419">
                  <c:v>0.44426400581884712</c:v>
                </c:pt>
                <c:pt idx="420">
                  <c:v>0.44547823098985956</c:v>
                </c:pt>
                <c:pt idx="421">
                  <c:v>0.4466938328102224</c:v>
                </c:pt>
                <c:pt idx="422">
                  <c:v>0.44791081836429525</c:v>
                </c:pt>
                <c:pt idx="423">
                  <c:v>0.44912919477683821</c:v>
                </c:pt>
                <c:pt idx="424">
                  <c:v>0.45034896921333639</c:v>
                </c:pt>
                <c:pt idx="425">
                  <c:v>0.4515701488803312</c:v>
                </c:pt>
                <c:pt idx="426">
                  <c:v>0.45279274102575234</c:v>
                </c:pt>
                <c:pt idx="427">
                  <c:v>0.45401675293925398</c:v>
                </c:pt>
                <c:pt idx="428">
                  <c:v>0.45524219195255311</c:v>
                </c:pt>
                <c:pt idx="429">
                  <c:v>0.45646906543977406</c:v>
                </c:pt>
                <c:pt idx="430">
                  <c:v>0.45769738081779093</c:v>
                </c:pt>
                <c:pt idx="431">
                  <c:v>0.45892714554657937</c:v>
                </c:pt>
                <c:pt idx="432">
                  <c:v>0.46015836712956687</c:v>
                </c:pt>
                <c:pt idx="433">
                  <c:v>0.46139105311398998</c:v>
                </c:pt>
                <c:pt idx="434">
                  <c:v>0.46262521109125176</c:v>
                </c:pt>
                <c:pt idx="435">
                  <c:v>0.46386084869728583</c:v>
                </c:pt>
                <c:pt idx="436">
                  <c:v>0.46509797361292182</c:v>
                </c:pt>
                <c:pt idx="437">
                  <c:v>0.46633659356425455</c:v>
                </c:pt>
                <c:pt idx="438">
                  <c:v>0.46757671632301778</c:v>
                </c:pt>
                <c:pt idx="439">
                  <c:v>0.46881834970696062</c:v>
                </c:pt>
                <c:pt idx="440">
                  <c:v>0.47006150158022869</c:v>
                </c:pt>
                <c:pt idx="441">
                  <c:v>0.47130617985374723</c:v>
                </c:pt>
                <c:pt idx="442">
                  <c:v>0.47255239248561015</c:v>
                </c:pt>
                <c:pt idx="443">
                  <c:v>0.47380014748147031</c:v>
                </c:pt>
                <c:pt idx="444">
                  <c:v>0.47504945289493755</c:v>
                </c:pt>
                <c:pt idx="445">
                  <c:v>0.47630031682797497</c:v>
                </c:pt>
                <c:pt idx="446">
                  <c:v>0.4775527474313056</c:v>
                </c:pt>
                <c:pt idx="447">
                  <c:v>0.47880675290481689</c:v>
                </c:pt>
                <c:pt idx="448">
                  <c:v>0.48006234149797439</c:v>
                </c:pt>
                <c:pt idx="449">
                  <c:v>0.48131952151023599</c:v>
                </c:pt>
                <c:pt idx="450">
                  <c:v>0.48257830129147239</c:v>
                </c:pt>
                <c:pt idx="451">
                  <c:v>0.48383868924238932</c:v>
                </c:pt>
                <c:pt idx="452">
                  <c:v>0.48510069381495724</c:v>
                </c:pt>
                <c:pt idx="453">
                  <c:v>0.48636432351284348</c:v>
                </c:pt>
                <c:pt idx="454">
                  <c:v>0.48762958689184827</c:v>
                </c:pt>
                <c:pt idx="455">
                  <c:v>0.48889649256034512</c:v>
                </c:pt>
                <c:pt idx="456">
                  <c:v>0.49016504917972814</c:v>
                </c:pt>
                <c:pt idx="457">
                  <c:v>0.49143526546486049</c:v>
                </c:pt>
                <c:pt idx="458">
                  <c:v>0.49270715018452882</c:v>
                </c:pt>
                <c:pt idx="459">
                  <c:v>0.49398071216190309</c:v>
                </c:pt>
                <c:pt idx="460">
                  <c:v>0.49525596027500063</c:v>
                </c:pt>
                <c:pt idx="461">
                  <c:v>0.49653290345715223</c:v>
                </c:pt>
                <c:pt idx="462">
                  <c:v>0.49781155069747846</c:v>
                </c:pt>
                <c:pt idx="463">
                  <c:v>0.49909191104136502</c:v>
                </c:pt>
                <c:pt idx="464">
                  <c:v>0.50037399359094747</c:v>
                </c:pt>
                <c:pt idx="465">
                  <c:v>0.5016578075055983</c:v>
                </c:pt>
                <c:pt idx="466">
                  <c:v>0.50294336200241907</c:v>
                </c:pt>
                <c:pt idx="467">
                  <c:v>0.50423066635673897</c:v>
                </c:pt>
                <c:pt idx="468">
                  <c:v>0.50551972990261884</c:v>
                </c:pt>
                <c:pt idx="469">
                  <c:v>0.50681056203335617</c:v>
                </c:pt>
                <c:pt idx="470">
                  <c:v>0.50810317220200252</c:v>
                </c:pt>
                <c:pt idx="471">
                  <c:v>0.50939756992188012</c:v>
                </c:pt>
                <c:pt idx="472">
                  <c:v>0.51069376476710415</c:v>
                </c:pt>
                <c:pt idx="473">
                  <c:v>0.51199176637311716</c:v>
                </c:pt>
                <c:pt idx="474">
                  <c:v>0.51329158443721912</c:v>
                </c:pt>
                <c:pt idx="475">
                  <c:v>0.51459322871911162</c:v>
                </c:pt>
                <c:pt idx="476">
                  <c:v>0.51589670904144158</c:v>
                </c:pt>
                <c:pt idx="477">
                  <c:v>0.51720203529035536</c:v>
                </c:pt>
                <c:pt idx="478">
                  <c:v>0.51850921741605593</c:v>
                </c:pt>
                <c:pt idx="479">
                  <c:v>0.51981826543336518</c:v>
                </c:pt>
                <c:pt idx="480">
                  <c:v>0.52112918942229536</c:v>
                </c:pt>
                <c:pt idx="481">
                  <c:v>0.5224419995286248</c:v>
                </c:pt>
                <c:pt idx="482">
                  <c:v>0.52375670596447643</c:v>
                </c:pt>
                <c:pt idx="483">
                  <c:v>0.52507331900891052</c:v>
                </c:pt>
                <c:pt idx="484">
                  <c:v>0.52639184900851554</c:v>
                </c:pt>
                <c:pt idx="485">
                  <c:v>0.52771230637800959</c:v>
                </c:pt>
                <c:pt idx="486">
                  <c:v>0.52903470160084631</c:v>
                </c:pt>
                <c:pt idx="487">
                  <c:v>0.53035904522982991</c:v>
                </c:pt>
                <c:pt idx="488">
                  <c:v>0.53168534788773414</c:v>
                </c:pt>
                <c:pt idx="489">
                  <c:v>0.53301362026792809</c:v>
                </c:pt>
                <c:pt idx="490">
                  <c:v>0.53434387313501142</c:v>
                </c:pt>
                <c:pt idx="491">
                  <c:v>0.53567611732545239</c:v>
                </c:pt>
                <c:pt idx="492">
                  <c:v>0.5370103637482373</c:v>
                </c:pt>
                <c:pt idx="493">
                  <c:v>0.5383466233855202</c:v>
                </c:pt>
                <c:pt idx="494">
                  <c:v>0.53968490729329044</c:v>
                </c:pt>
                <c:pt idx="495">
                  <c:v>0.54102522660203445</c:v>
                </c:pt>
                <c:pt idx="496">
                  <c:v>0.54236759251741629</c:v>
                </c:pt>
                <c:pt idx="497">
                  <c:v>0.54371201632095745</c:v>
                </c:pt>
                <c:pt idx="498">
                  <c:v>0.54505850937072886</c:v>
                </c:pt>
                <c:pt idx="499">
                  <c:v>0.546407083102048</c:v>
                </c:pt>
                <c:pt idx="500">
                  <c:v>0.54775774902818486</c:v>
                </c:pt>
                <c:pt idx="501">
                  <c:v>0.54911051874107586</c:v>
                </c:pt>
                <c:pt idx="502">
                  <c:v>0.55046540391204435</c:v>
                </c:pt>
                <c:pt idx="503">
                  <c:v>0.55182241629253015</c:v>
                </c:pt>
                <c:pt idx="504">
                  <c:v>0.55318156771482596</c:v>
                </c:pt>
                <c:pt idx="505">
                  <c:v>0.55454287009282444</c:v>
                </c:pt>
                <c:pt idx="506">
                  <c:v>0.5559063354227699</c:v>
                </c:pt>
                <c:pt idx="507">
                  <c:v>0.55727197578402321</c:v>
                </c:pt>
                <c:pt idx="508">
                  <c:v>0.55863980333983021</c:v>
                </c:pt>
                <c:pt idx="509">
                  <c:v>0.56000983033810092</c:v>
                </c:pt>
                <c:pt idx="510">
                  <c:v>0.56138206911219779</c:v>
                </c:pt>
                <c:pt idx="511">
                  <c:v>0.56275653208173448</c:v>
                </c:pt>
                <c:pt idx="512">
                  <c:v>0.56413323175337837</c:v>
                </c:pt>
                <c:pt idx="513">
                  <c:v>0.56551218072166853</c:v>
                </c:pt>
                <c:pt idx="514">
                  <c:v>0.5668933916698371</c:v>
                </c:pt>
                <c:pt idx="515">
                  <c:v>0.56827687737064425</c:v>
                </c:pt>
                <c:pt idx="516">
                  <c:v>0.56966265068722111</c:v>
                </c:pt>
                <c:pt idx="517">
                  <c:v>0.57105072457392181</c:v>
                </c:pt>
                <c:pt idx="518">
                  <c:v>0.57244111207718507</c:v>
                </c:pt>
                <c:pt idx="519">
                  <c:v>0.573833826336407</c:v>
                </c:pt>
                <c:pt idx="520">
                  <c:v>0.57522888058482347</c:v>
                </c:pt>
                <c:pt idx="521">
                  <c:v>0.57662628815040029</c:v>
                </c:pt>
                <c:pt idx="522">
                  <c:v>0.57802606245673827</c:v>
                </c:pt>
                <c:pt idx="523">
                  <c:v>0.57942821702398384</c:v>
                </c:pt>
                <c:pt idx="524">
                  <c:v>0.58083276546975304</c:v>
                </c:pt>
                <c:pt idx="525">
                  <c:v>0.58223972151006564</c:v>
                </c:pt>
                <c:pt idx="526">
                  <c:v>0.58364909896028927</c:v>
                </c:pt>
                <c:pt idx="527">
                  <c:v>0.5850609117360962</c:v>
                </c:pt>
                <c:pt idx="528">
                  <c:v>0.58647517385442871</c:v>
                </c:pt>
                <c:pt idx="529">
                  <c:v>0.5878918994344795</c:v>
                </c:pt>
                <c:pt idx="530">
                  <c:v>0.58931110269867981</c:v>
                </c:pt>
                <c:pt idx="531">
                  <c:v>0.59073279797369915</c:v>
                </c:pt>
                <c:pt idx="532">
                  <c:v>0.59215699969146063</c:v>
                </c:pt>
                <c:pt idx="533">
                  <c:v>0.59358372239016544</c:v>
                </c:pt>
                <c:pt idx="534">
                  <c:v>0.59501298071532971</c:v>
                </c:pt>
                <c:pt idx="535">
                  <c:v>0.59644478942083223</c:v>
                </c:pt>
                <c:pt idx="536">
                  <c:v>0.5978791633699776</c:v>
                </c:pt>
                <c:pt idx="537">
                  <c:v>0.59931611753657066</c:v>
                </c:pt>
                <c:pt idx="538">
                  <c:v>0.60075566700600158</c:v>
                </c:pt>
                <c:pt idx="539">
                  <c:v>0.6021978269763486</c:v>
                </c:pt>
                <c:pt idx="540">
                  <c:v>0.60364261275948916</c:v>
                </c:pt>
                <c:pt idx="541">
                  <c:v>0.60509003978222631</c:v>
                </c:pt>
                <c:pt idx="542">
                  <c:v>0.60654012358743004</c:v>
                </c:pt>
                <c:pt idx="543">
                  <c:v>0.60799287983518946</c:v>
                </c:pt>
                <c:pt idx="544">
                  <c:v>0.60944832430398121</c:v>
                </c:pt>
                <c:pt idx="545">
                  <c:v>0.61090647289185129</c:v>
                </c:pt>
                <c:pt idx="546">
                  <c:v>0.6123673416176113</c:v>
                </c:pt>
                <c:pt idx="547">
                  <c:v>0.61383094662204718</c:v>
                </c:pt>
                <c:pt idx="548">
                  <c:v>0.61529730416914619</c:v>
                </c:pt>
                <c:pt idx="549">
                  <c:v>0.61676643064733727</c:v>
                </c:pt>
                <c:pt idx="550">
                  <c:v>0.61823834257074439</c:v>
                </c:pt>
                <c:pt idx="551">
                  <c:v>0.61971305658046028</c:v>
                </c:pt>
                <c:pt idx="552">
                  <c:v>0.62119058944582906</c:v>
                </c:pt>
                <c:pt idx="553">
                  <c:v>0.62267095806575246</c:v>
                </c:pt>
                <c:pt idx="554">
                  <c:v>0.62415417947000318</c:v>
                </c:pt>
                <c:pt idx="555">
                  <c:v>0.62564027082056473</c:v>
                </c:pt>
                <c:pt idx="556">
                  <c:v>0.6271292494129781</c:v>
                </c:pt>
                <c:pt idx="557">
                  <c:v>0.62862113267771225</c:v>
                </c:pt>
                <c:pt idx="558">
                  <c:v>0.63011593818154532</c:v>
                </c:pt>
                <c:pt idx="559">
                  <c:v>0.6316136836289723</c:v>
                </c:pt>
                <c:pt idx="560">
                  <c:v>0.63311438686361976</c:v>
                </c:pt>
                <c:pt idx="561">
                  <c:v>0.63461806586968506</c:v>
                </c:pt>
                <c:pt idx="562">
                  <c:v>0.6361247387733916</c:v>
                </c:pt>
                <c:pt idx="563">
                  <c:v>0.63763442384446178</c:v>
                </c:pt>
                <c:pt idx="564">
                  <c:v>0.63914713949761259</c:v>
                </c:pt>
                <c:pt idx="565">
                  <c:v>0.64066290429406136</c:v>
                </c:pt>
                <c:pt idx="566">
                  <c:v>0.64218173694306013</c:v>
                </c:pt>
                <c:pt idx="567">
                  <c:v>0.64370365630344528</c:v>
                </c:pt>
                <c:pt idx="568">
                  <c:v>0.64522868138520406</c:v>
                </c:pt>
                <c:pt idx="569">
                  <c:v>0.64675683135106721</c:v>
                </c:pt>
                <c:pt idx="570">
                  <c:v>0.64828812551811821</c:v>
                </c:pt>
                <c:pt idx="571">
                  <c:v>0.64982258335942233</c:v>
                </c:pt>
                <c:pt idx="572">
                  <c:v>0.65136022450568065</c:v>
                </c:pt>
                <c:pt idx="573">
                  <c:v>0.65290106874689857</c:v>
                </c:pt>
                <c:pt idx="574">
                  <c:v>0.65444513603408538</c:v>
                </c:pt>
                <c:pt idx="575">
                  <c:v>0.65599244648096744</c:v>
                </c:pt>
                <c:pt idx="576">
                  <c:v>0.65754302036572621</c:v>
                </c:pt>
                <c:pt idx="577">
                  <c:v>0.65909687813276108</c:v>
                </c:pt>
                <c:pt idx="578">
                  <c:v>0.66065404039447362</c:v>
                </c:pt>
                <c:pt idx="579">
                  <c:v>0.662214527933073</c:v>
                </c:pt>
                <c:pt idx="580">
                  <c:v>0.66377836170240967</c:v>
                </c:pt>
                <c:pt idx="581">
                  <c:v>0.66534556282982793</c:v>
                </c:pt>
                <c:pt idx="582">
                  <c:v>0.66691615261804815</c:v>
                </c:pt>
                <c:pt idx="583">
                  <c:v>0.66849015254706834</c:v>
                </c:pt>
                <c:pt idx="584">
                  <c:v>0.67006758427609647</c:v>
                </c:pt>
                <c:pt idx="585">
                  <c:v>0.67164846964550307</c:v>
                </c:pt>
                <c:pt idx="586">
                  <c:v>0.67323283067880435</c:v>
                </c:pt>
                <c:pt idx="587">
                  <c:v>0.67482068958466879</c:v>
                </c:pt>
                <c:pt idx="588">
                  <c:v>0.67641206875895132</c:v>
                </c:pt>
                <c:pt idx="589">
                  <c:v>0.67800699078675486</c:v>
                </c:pt>
                <c:pt idx="590">
                  <c:v>0.67960547844452046</c:v>
                </c:pt>
                <c:pt idx="591">
                  <c:v>0.681207554702144</c:v>
                </c:pt>
                <c:pt idx="592">
                  <c:v>0.68281324272512056</c:v>
                </c:pt>
                <c:pt idx="593">
                  <c:v>0.68442256587672357</c:v>
                </c:pt>
                <c:pt idx="594">
                  <c:v>0.68603554772020314</c:v>
                </c:pt>
                <c:pt idx="595">
                  <c:v>0.68765221202102744</c:v>
                </c:pt>
                <c:pt idx="596">
                  <c:v>0.68927258274913905</c:v>
                </c:pt>
                <c:pt idx="597">
                  <c:v>0.69089668408125893</c:v>
                </c:pt>
                <c:pt idx="598">
                  <c:v>0.69252454040320899</c:v>
                </c:pt>
                <c:pt idx="599">
                  <c:v>0.69415617631227067</c:v>
                </c:pt>
                <c:pt idx="600">
                  <c:v>0.69579161661957911</c:v>
                </c:pt>
                <c:pt idx="601">
                  <c:v>0.69743088635254535</c:v>
                </c:pt>
                <c:pt idx="602">
                  <c:v>0.6990740107573159</c:v>
                </c:pt>
                <c:pt idx="603">
                  <c:v>0.70072101530126329</c:v>
                </c:pt>
                <c:pt idx="604">
                  <c:v>0.70237192567551443</c:v>
                </c:pt>
                <c:pt idx="605">
                  <c:v>0.70402676779751072</c:v>
                </c:pt>
                <c:pt idx="606">
                  <c:v>0.70568556781360692</c:v>
                </c:pt>
                <c:pt idx="607">
                  <c:v>0.70734835210170643</c:v>
                </c:pt>
                <c:pt idx="608">
                  <c:v>0.70901514727392856</c:v>
                </c:pt>
                <c:pt idx="609">
                  <c:v>0.71068598017931994</c:v>
                </c:pt>
                <c:pt idx="610">
                  <c:v>0.71236087790660207</c:v>
                </c:pt>
                <c:pt idx="611">
                  <c:v>0.71403986778695405</c:v>
                </c:pt>
                <c:pt idx="612">
                  <c:v>0.71572297739684176</c:v>
                </c:pt>
                <c:pt idx="613">
                  <c:v>0.71741023456087805</c:v>
                </c:pt>
                <c:pt idx="614">
                  <c:v>0.71910166735473457</c:v>
                </c:pt>
                <c:pt idx="615">
                  <c:v>0.72079730410808607</c:v>
                </c:pt>
                <c:pt idx="616">
                  <c:v>0.72249717340760022</c:v>
                </c:pt>
                <c:pt idx="617">
                  <c:v>0.72420130409997352</c:v>
                </c:pt>
                <c:pt idx="618">
                  <c:v>0.72590972529500464</c:v>
                </c:pt>
                <c:pt idx="619">
                  <c:v>0.72762246636871808</c:v>
                </c:pt>
                <c:pt idx="620">
                  <c:v>0.72933955696652941</c:v>
                </c:pt>
                <c:pt idx="621">
                  <c:v>0.73106102700645637</c:v>
                </c:pt>
                <c:pt idx="622">
                  <c:v>0.73278690668238211</c:v>
                </c:pt>
                <c:pt idx="623">
                  <c:v>0.73451722646735518</c:v>
                </c:pt>
                <c:pt idx="624">
                  <c:v>0.7362520171169521</c:v>
                </c:pt>
                <c:pt idx="625">
                  <c:v>0.73799130967267612</c:v>
                </c:pt>
                <c:pt idx="626">
                  <c:v>0.73973513546541314</c:v>
                </c:pt>
                <c:pt idx="627">
                  <c:v>0.74148352611893886</c:v>
                </c:pt>
                <c:pt idx="628">
                  <c:v>0.7432365135534742</c:v>
                </c:pt>
                <c:pt idx="629">
                  <c:v>0.74499412998929526</c:v>
                </c:pt>
                <c:pt idx="630">
                  <c:v>0.74675640795039688</c:v>
                </c:pt>
                <c:pt idx="631">
                  <c:v>0.74852338026821408</c:v>
                </c:pt>
                <c:pt idx="632">
                  <c:v>0.75029508008539114</c:v>
                </c:pt>
                <c:pt idx="633">
                  <c:v>0.75207154085961481</c:v>
                </c:pt>
                <c:pt idx="634">
                  <c:v>0.75385279636750402</c:v>
                </c:pt>
                <c:pt idx="635">
                  <c:v>0.75563888070855312</c:v>
                </c:pt>
                <c:pt idx="636">
                  <c:v>0.75742982830914085</c:v>
                </c:pt>
                <c:pt idx="637">
                  <c:v>0.7592256739265959</c:v>
                </c:pt>
                <c:pt idx="638">
                  <c:v>0.76102645265332913</c:v>
                </c:pt>
                <c:pt idx="639">
                  <c:v>0.76283219992102058</c:v>
                </c:pt>
                <c:pt idx="640">
                  <c:v>0.76464295150488026</c:v>
                </c:pt>
                <c:pt idx="641">
                  <c:v>0.76645874352796561</c:v>
                </c:pt>
                <c:pt idx="642">
                  <c:v>0.76827961246557441</c:v>
                </c:pt>
                <c:pt idx="643">
                  <c:v>0.77010559514969312</c:v>
                </c:pt>
                <c:pt idx="644">
                  <c:v>0.77193672877352726</c:v>
                </c:pt>
                <c:pt idx="645">
                  <c:v>0.77377305089609416</c:v>
                </c:pt>
                <c:pt idx="646">
                  <c:v>0.77561459944688704</c:v>
                </c:pt>
                <c:pt idx="647">
                  <c:v>0.77746141273061475</c:v>
                </c:pt>
                <c:pt idx="648">
                  <c:v>0.77931352943201548</c:v>
                </c:pt>
                <c:pt idx="649">
                  <c:v>0.78117098862074452</c:v>
                </c:pt>
                <c:pt idx="650">
                  <c:v>0.78303382975633717</c:v>
                </c:pt>
                <c:pt idx="651">
                  <c:v>0.78490209269325517</c:v>
                </c:pt>
                <c:pt idx="652">
                  <c:v>0.7867758176860089</c:v>
                </c:pt>
                <c:pt idx="653">
                  <c:v>0.78865504539436049</c:v>
                </c:pt>
                <c:pt idx="654">
                  <c:v>0.79053981688861086</c:v>
                </c:pt>
                <c:pt idx="655">
                  <c:v>0.79243017365497503</c:v>
                </c:pt>
                <c:pt idx="656">
                  <c:v>0.79432615760103364</c:v>
                </c:pt>
                <c:pt idx="657">
                  <c:v>0.79622781106128382</c:v>
                </c:pt>
                <c:pt idx="658">
                  <c:v>0.79813517680276891</c:v>
                </c:pt>
                <c:pt idx="659">
                  <c:v>0.80004829803080524</c:v>
                </c:pt>
                <c:pt idx="660">
                  <c:v>0.80196721839480078</c:v>
                </c:pt>
                <c:pt idx="661">
                  <c:v>0.80389198199416823</c:v>
                </c:pt>
                <c:pt idx="662">
                  <c:v>0.80582263338432958</c:v>
                </c:pt>
                <c:pt idx="663">
                  <c:v>0.80775921758282743</c:v>
                </c:pt>
                <c:pt idx="664">
                  <c:v>0.8097017800755294</c:v>
                </c:pt>
                <c:pt idx="665">
                  <c:v>0.8116503668229379</c:v>
                </c:pt>
                <c:pt idx="666">
                  <c:v>0.81360502426660075</c:v>
                </c:pt>
                <c:pt idx="667">
                  <c:v>0.81556579933563211</c:v>
                </c:pt>
                <c:pt idx="668">
                  <c:v>0.81753273945333926</c:v>
                </c:pt>
                <c:pt idx="669">
                  <c:v>0.81950589254395678</c:v>
                </c:pt>
                <c:pt idx="670">
                  <c:v>0.82148530703949985</c:v>
                </c:pt>
                <c:pt idx="671">
                  <c:v>0.8234710318867241</c:v>
                </c:pt>
                <c:pt idx="672">
                  <c:v>0.82546311655421001</c:v>
                </c:pt>
                <c:pt idx="673">
                  <c:v>0.82746161103955929</c:v>
                </c:pt>
                <c:pt idx="674">
                  <c:v>0.82946656587671985</c:v>
                </c:pt>
                <c:pt idx="675">
                  <c:v>0.83147803214342741</c:v>
                </c:pt>
                <c:pt idx="676">
                  <c:v>0.83349606146877997</c:v>
                </c:pt>
                <c:pt idx="677">
                  <c:v>0.83552070604093898</c:v>
                </c:pt>
                <c:pt idx="678">
                  <c:v>0.83755201861496009</c:v>
                </c:pt>
                <c:pt idx="679">
                  <c:v>0.83959005252076169</c:v>
                </c:pt>
                <c:pt idx="680">
                  <c:v>0.84163486167122559</c:v>
                </c:pt>
                <c:pt idx="681">
                  <c:v>0.84368650057044614</c:v>
                </c:pt>
                <c:pt idx="682">
                  <c:v>0.84574502432211141</c:v>
                </c:pt>
                <c:pt idx="683">
                  <c:v>0.84781048863803754</c:v>
                </c:pt>
                <c:pt idx="684">
                  <c:v>0.84988294984684709</c:v>
                </c:pt>
                <c:pt idx="685">
                  <c:v>0.85196246490280603</c:v>
                </c:pt>
                <c:pt idx="686">
                  <c:v>0.85404909139480512</c:v>
                </c:pt>
                <c:pt idx="687">
                  <c:v>0.85614288755550805</c:v>
                </c:pt>
                <c:pt idx="688">
                  <c:v>0.858243912270655</c:v>
                </c:pt>
                <c:pt idx="689">
                  <c:v>0.86035222508853926</c:v>
                </c:pt>
                <c:pt idx="690">
                  <c:v>0.86246788622963855</c:v>
                </c:pt>
                <c:pt idx="691">
                  <c:v>0.8645909565964337</c:v>
                </c:pt>
                <c:pt idx="692">
                  <c:v>0.86672149778338692</c:v>
                </c:pt>
                <c:pt idx="693">
                  <c:v>0.86885957208711184</c:v>
                </c:pt>
                <c:pt idx="694">
                  <c:v>0.87100524251672218</c:v>
                </c:pt>
                <c:pt idx="695">
                  <c:v>0.87315857280436293</c:v>
                </c:pt>
                <c:pt idx="696">
                  <c:v>0.87531962741593616</c:v>
                </c:pt>
                <c:pt idx="697">
                  <c:v>0.87748847156202436</c:v>
                </c:pt>
                <c:pt idx="698">
                  <c:v>0.87966517120900489</c:v>
                </c:pt>
                <c:pt idx="699">
                  <c:v>0.88184979309037637</c:v>
                </c:pt>
                <c:pt idx="700">
                  <c:v>0.88404240471828544</c:v>
                </c:pt>
                <c:pt idx="701">
                  <c:v>0.88624307439527272</c:v>
                </c:pt>
                <c:pt idx="702">
                  <c:v>0.88845187122622793</c:v>
                </c:pt>
                <c:pt idx="703">
                  <c:v>0.89066886513057275</c:v>
                </c:pt>
                <c:pt idx="704">
                  <c:v>0.89289412685466785</c:v>
                </c:pt>
                <c:pt idx="705">
                  <c:v>0.89512772798445184</c:v>
                </c:pt>
                <c:pt idx="706">
                  <c:v>0.89736974095831545</c:v>
                </c:pt>
                <c:pt idx="707">
                  <c:v>0.8996202390802176</c:v>
                </c:pt>
                <c:pt idx="708">
                  <c:v>0.90187929653305232</c:v>
                </c:pt>
                <c:pt idx="709">
                  <c:v>0.90414698839226504</c:v>
                </c:pt>
                <c:pt idx="710">
                  <c:v>0.90642339063972255</c:v>
                </c:pt>
                <c:pt idx="711">
                  <c:v>0.9087085801778616</c:v>
                </c:pt>
                <c:pt idx="712">
                  <c:v>0.91100263484408972</c:v>
                </c:pt>
                <c:pt idx="713">
                  <c:v>0.91330563342547932</c:v>
                </c:pt>
                <c:pt idx="714">
                  <c:v>0.91561765567372766</c:v>
                </c:pt>
                <c:pt idx="715">
                  <c:v>0.91793878232041981</c:v>
                </c:pt>
                <c:pt idx="716">
                  <c:v>0.92026909509258203</c:v>
                </c:pt>
                <c:pt idx="717">
                  <c:v>0.92260867672853253</c:v>
                </c:pt>
                <c:pt idx="718">
                  <c:v>0.92495761099405005</c:v>
                </c:pt>
                <c:pt idx="719">
                  <c:v>0.92731598269885718</c:v>
                </c:pt>
                <c:pt idx="720">
                  <c:v>0.92968387771341832</c:v>
                </c:pt>
                <c:pt idx="721">
                  <c:v>0.93206138298608499</c:v>
                </c:pt>
                <c:pt idx="722">
                  <c:v>0.9344485865605654</c:v>
                </c:pt>
                <c:pt idx="723">
                  <c:v>0.93684557759374965</c:v>
                </c:pt>
                <c:pt idx="724">
                  <c:v>0.93925244637388916</c:v>
                </c:pt>
                <c:pt idx="725">
                  <c:v>0.9416692843391371</c:v>
                </c:pt>
                <c:pt idx="726">
                  <c:v>0.94409618409646268</c:v>
                </c:pt>
                <c:pt idx="727">
                  <c:v>0.94653323944094969</c:v>
                </c:pt>
                <c:pt idx="728">
                  <c:v>0.94898054537547694</c:v>
                </c:pt>
                <c:pt idx="729">
                  <c:v>0.95143819813080921</c:v>
                </c:pt>
                <c:pt idx="730">
                  <c:v>0.95390629518608894</c:v>
                </c:pt>
                <c:pt idx="731">
                  <c:v>0.95638493528975366</c:v>
                </c:pt>
                <c:pt idx="732">
                  <c:v>0.9588742184808744</c:v>
                </c:pt>
                <c:pt idx="733">
                  <c:v>0.96137424611094402</c:v>
                </c:pt>
                <c:pt idx="734">
                  <c:v>0.96388512086610878</c:v>
                </c:pt>
                <c:pt idx="735">
                  <c:v>0.9664069467898635</c:v>
                </c:pt>
                <c:pt idx="736">
                  <c:v>0.96893982930621958</c:v>
                </c:pt>
                <c:pt idx="737">
                  <c:v>0.97148387524336033</c:v>
                </c:pt>
                <c:pt idx="738">
                  <c:v>0.97403919285779172</c:v>
                </c:pt>
                <c:pt idx="739">
                  <c:v>0.97660589185899582</c:v>
                </c:pt>
                <c:pt idx="740">
                  <c:v>0.97918408343461627</c:v>
                </c:pt>
                <c:pt idx="741">
                  <c:v>0.98177388027617341</c:v>
                </c:pt>
                <c:pt idx="742">
                  <c:v>0.98437539660532714</c:v>
                </c:pt>
                <c:pt idx="743">
                  <c:v>0.98698874820070326</c:v>
                </c:pt>
                <c:pt idx="744">
                  <c:v>0.98961405242529643</c:v>
                </c:pt>
                <c:pt idx="745">
                  <c:v>0.99225142825446289</c:v>
                </c:pt>
                <c:pt idx="746">
                  <c:v>0.99490099630452478</c:v>
                </c:pt>
                <c:pt idx="747">
                  <c:v>0.99756287886198614</c:v>
                </c:pt>
                <c:pt idx="748">
                  <c:v>1.0002371999134003</c:v>
                </c:pt>
                <c:pt idx="749">
                  <c:v>1.0029240851758761</c:v>
                </c:pt>
                <c:pt idx="750">
                  <c:v>1.0056236621282713</c:v>
                </c:pt>
                <c:pt idx="751">
                  <c:v>1.0083360600430651</c:v>
                </c:pt>
                <c:pt idx="752">
                  <c:v>1.0110614100189361</c:v>
                </c:pt>
                <c:pt idx="753">
                  <c:v>1.013799845014079</c:v>
                </c:pt>
                <c:pt idx="754">
                  <c:v>1.016551499880249</c:v>
                </c:pt>
                <c:pt idx="755">
                  <c:v>1.0193165113975822</c:v>
                </c:pt>
                <c:pt idx="756">
                  <c:v>1.0220950183101987</c:v>
                </c:pt>
                <c:pt idx="757">
                  <c:v>1.0248871613626112</c:v>
                </c:pt>
                <c:pt idx="758">
                  <c:v>1.0276930833369569</c:v>
                </c:pt>
                <c:pt idx="759">
                  <c:v>1.0305129290910882</c:v>
                </c:pt>
                <c:pt idx="760">
                  <c:v>1.0333468455975261</c:v>
                </c:pt>
                <c:pt idx="761">
                  <c:v>1.0361949819833223</c:v>
                </c:pt>
                <c:pt idx="762">
                  <c:v>1.0390574895708289</c:v>
                </c:pt>
                <c:pt idx="763">
                  <c:v>1.0419345219194251</c:v>
                </c:pt>
                <c:pt idx="764">
                  <c:v>1.0448262348682105</c:v>
                </c:pt>
                <c:pt idx="765">
                  <c:v>1.0477327865797039</c:v>
                </c:pt>
                <c:pt idx="766">
                  <c:v>1.0506543375845585</c:v>
                </c:pt>
                <c:pt idx="767">
                  <c:v>1.0535910508273465</c:v>
                </c:pt>
                <c:pt idx="768">
                  <c:v>1.0565430917134164</c:v>
                </c:pt>
                <c:pt idx="769">
                  <c:v>1.059510628156878</c:v>
                </c:pt>
                <c:pt idx="770">
                  <c:v>1.0624938306297196</c:v>
                </c:pt>
                <c:pt idx="771">
                  <c:v>1.0654928722121251</c:v>
                </c:pt>
                <c:pt idx="772">
                  <c:v>1.0685079286439845</c:v>
                </c:pt>
                <c:pt idx="773">
                  <c:v>1.0715391783776691</c:v>
                </c:pt>
                <c:pt idx="774">
                  <c:v>1.0745868026320773</c:v>
                </c:pt>
                <c:pt idx="775">
                  <c:v>1.0776509854480141</c:v>
                </c:pt>
                <c:pt idx="776">
                  <c:v>1.0807319137449236</c:v>
                </c:pt>
                <c:pt idx="777">
                  <c:v>1.0838297773790164</c:v>
                </c:pt>
                <c:pt idx="778">
                  <c:v>1.08694476920285</c:v>
                </c:pt>
                <c:pt idx="779">
                  <c:v>1.0900770851263788</c:v>
                </c:pt>
                <c:pt idx="780">
                  <c:v>1.093226924179536</c:v>
                </c:pt>
                <c:pt idx="781">
                  <c:v>1.0963944885763923</c:v>
                </c:pt>
                <c:pt idx="782">
                  <c:v>1.0995799837809215</c:v>
                </c:pt>
                <c:pt idx="783">
                  <c:v>1.1027836185744448</c:v>
                </c:pt>
                <c:pt idx="784">
                  <c:v>1.1060056051247802</c:v>
                </c:pt>
                <c:pt idx="785">
                  <c:v>1.1092461590571747</c:v>
                </c:pt>
                <c:pt idx="786">
                  <c:v>1.1125054995270482</c:v>
                </c:pt>
                <c:pt idx="787">
                  <c:v>1.1157838492946195</c:v>
                </c:pt>
                <c:pt idx="788">
                  <c:v>1.1190814348014699</c:v>
                </c:pt>
                <c:pt idx="789">
                  <c:v>1.1223984862490963</c:v>
                </c:pt>
                <c:pt idx="790">
                  <c:v>1.1257352376795304</c:v>
                </c:pt>
                <c:pt idx="791">
                  <c:v>1.129091927058077</c:v>
                </c:pt>
                <c:pt idx="792">
                  <c:v>1.1324687963582252</c:v>
                </c:pt>
                <c:pt idx="793">
                  <c:v>1.1358660916488426</c:v>
                </c:pt>
                <c:pt idx="794">
                  <c:v>1.1392840631836707</c:v>
                </c:pt>
                <c:pt idx="795">
                  <c:v>1.1427229654932392</c:v>
                </c:pt>
                <c:pt idx="796">
                  <c:v>1.1461830574792453</c:v>
                </c:pt>
                <c:pt idx="797">
                  <c:v>1.1496646025115005</c:v>
                </c:pt>
                <c:pt idx="798">
                  <c:v>1.1531678685275089</c:v>
                </c:pt>
                <c:pt idx="799">
                  <c:v>1.1566931281347712</c:v>
                </c:pt>
                <c:pt idx="800">
                  <c:v>1.1602406587159046</c:v>
                </c:pt>
                <c:pt idx="801">
                  <c:v>1.1638107425366664</c:v>
                </c:pt>
                <c:pt idx="802">
                  <c:v>1.1674036668569714</c:v>
                </c:pt>
                <c:pt idx="803">
                  <c:v>1.1710197240450169</c:v>
                </c:pt>
                <c:pt idx="804">
                  <c:v>1.1746592116946033</c:v>
                </c:pt>
                <c:pt idx="805">
                  <c:v>1.178322432745768</c:v>
                </c:pt>
                <c:pt idx="806">
                  <c:v>1.182009695608834</c:v>
                </c:pt>
                <c:pt idx="807">
                  <c:v>1.185721314291988</c:v>
                </c:pt>
                <c:pt idx="808">
                  <c:v>1.1894576085325295</c:v>
                </c:pt>
                <c:pt idx="809">
                  <c:v>1.1932189039318752</c:v>
                </c:pt>
                <c:pt idx="810">
                  <c:v>1.1970055320944875</c:v>
                </c:pt>
                <c:pt idx="811">
                  <c:v>1.2008178307708388</c:v>
                </c:pt>
                <c:pt idx="812">
                  <c:v>1.2046561440045516</c:v>
                </c:pt>
                <c:pt idx="813">
                  <c:v>1.2085208222838748</c:v>
                </c:pt>
                <c:pt idx="814">
                  <c:v>1.2124122226976282</c:v>
                </c:pt>
                <c:pt idx="815">
                  <c:v>1.2163307090957878</c:v>
                </c:pt>
                <c:pt idx="816">
                  <c:v>1.2202766522548647</c:v>
                </c:pt>
                <c:pt idx="817">
                  <c:v>1.2242504300482613</c:v>
                </c:pt>
                <c:pt idx="818">
                  <c:v>1.2282524276217517</c:v>
                </c:pt>
                <c:pt idx="819">
                  <c:v>1.232283037574325</c:v>
                </c:pt>
                <c:pt idx="820">
                  <c:v>1.2363426601445215</c:v>
                </c:pt>
                <c:pt idx="821">
                  <c:v>1.2404317034025105</c:v>
                </c:pt>
                <c:pt idx="822">
                  <c:v>1.2445505834480877</c:v>
                </c:pt>
                <c:pt idx="823">
                  <c:v>1.2486997246148366</c:v>
                </c:pt>
                <c:pt idx="824">
                  <c:v>1.2528795596806512</c:v>
                </c:pt>
                <c:pt idx="825">
                  <c:v>1.2570905300848867</c:v>
                </c:pt>
                <c:pt idx="826">
                  <c:v>1.2613330861523493</c:v>
                </c:pt>
                <c:pt idx="827">
                  <c:v>1.2656076873244362</c:v>
                </c:pt>
                <c:pt idx="828">
                  <c:v>1.2699148023976257</c:v>
                </c:pt>
                <c:pt idx="829">
                  <c:v>1.2742549097696629</c:v>
                </c:pt>
                <c:pt idx="830">
                  <c:v>1.2786284976936915</c:v>
                </c:pt>
                <c:pt idx="831">
                  <c:v>1.2830360645406436</c:v>
                </c:pt>
                <c:pt idx="832">
                  <c:v>1.2874781190702473</c:v>
                </c:pt>
                <c:pt idx="833">
                  <c:v>1.291955180710908</c:v>
                </c:pt>
                <c:pt idx="834">
                  <c:v>1.2964677798488971</c:v>
                </c:pt>
                <c:pt idx="835">
                  <c:v>1.3010164581271491</c:v>
                </c:pt>
                <c:pt idx="836">
                  <c:v>1.3056017687540868</c:v>
                </c:pt>
                <c:pt idx="837">
                  <c:v>1.3102242768228534</c:v>
                </c:pt>
                <c:pt idx="838">
                  <c:v>1.3148845596413725</c:v>
                </c:pt>
                <c:pt idx="839">
                  <c:v>1.3195832070736901</c:v>
                </c:pt>
                <c:pt idx="840">
                  <c:v>1.3243208218930174</c:v>
                </c:pt>
                <c:pt idx="841">
                  <c:v>1.3290980201470022</c:v>
                </c:pt>
                <c:pt idx="842">
                  <c:v>1.3339154315356958</c:v>
                </c:pt>
                <c:pt idx="843">
                  <c:v>1.3387736998027391</c:v>
                </c:pt>
                <c:pt idx="844">
                  <c:v>1.3436734831403523</c:v>
                </c:pt>
                <c:pt idx="845">
                  <c:v>1.3486154546086662</c:v>
                </c:pt>
                <c:pt idx="846">
                  <c:v>1.3536003025700232</c:v>
                </c:pt>
                <c:pt idx="847">
                  <c:v>1.3586287311388843</c:v>
                </c:pt>
                <c:pt idx="848">
                  <c:v>1.3637014606479909</c:v>
                </c:pt>
                <c:pt idx="849">
                  <c:v>1.3688192281314959</c:v>
                </c:pt>
                <c:pt idx="850">
                  <c:v>1.3739827878258017</c:v>
                </c:pt>
                <c:pt idx="851">
                  <c:v>1.3791929116888573</c:v>
                </c:pt>
                <c:pt idx="852">
                  <c:v>1.3844503899387433</c:v>
                </c:pt>
                <c:pt idx="853">
                  <c:v>1.3897560316123909</c:v>
                </c:pt>
                <c:pt idx="854">
                  <c:v>1.3951106651453236</c:v>
                </c:pt>
                <c:pt idx="855">
                  <c:v>1.4005151389733725</c:v>
                </c:pt>
                <c:pt idx="856">
                  <c:v>1.4059703221573507</c:v>
                </c:pt>
                <c:pt idx="857">
                  <c:v>1.4114771050317316</c:v>
                </c:pt>
                <c:pt idx="858">
                  <c:v>1.4170363998784197</c:v>
                </c:pt>
                <c:pt idx="859">
                  <c:v>1.4226491416267937</c:v>
                </c:pt>
                <c:pt idx="860">
                  <c:v>1.4283162885812009</c:v>
                </c:pt>
                <c:pt idx="861">
                  <c:v>1.4340388231772256</c:v>
                </c:pt>
                <c:pt idx="862">
                  <c:v>1.4398177527680562</c:v>
                </c:pt>
                <c:pt idx="863">
                  <c:v>1.4456541104423895</c:v>
                </c:pt>
                <c:pt idx="864">
                  <c:v>1.4515489558753834</c:v>
                </c:pt>
                <c:pt idx="865">
                  <c:v>1.4575033762142262</c:v>
                </c:pt>
                <c:pt idx="866">
                  <c:v>1.4635184870000266</c:v>
                </c:pt>
                <c:pt idx="867">
                  <c:v>1.4695954331277659</c:v>
                </c:pt>
                <c:pt idx="868">
                  <c:v>1.47573538984622</c:v>
                </c:pt>
                <c:pt idx="869">
                  <c:v>1.481939563799805</c:v>
                </c:pt>
                <c:pt idx="870">
                  <c:v>1.4882091941144369</c:v>
                </c:pt>
                <c:pt idx="871">
                  <c:v>1.494545553529655</c:v>
                </c:pt>
                <c:pt idx="872">
                  <c:v>1.5009499495793031</c:v>
                </c:pt>
                <c:pt idx="873">
                  <c:v>1.5074237258232985</c:v>
                </c:pt>
                <c:pt idx="874">
                  <c:v>1.5139682631330886</c:v>
                </c:pt>
                <c:pt idx="875">
                  <c:v>1.5205849810335932</c:v>
                </c:pt>
                <c:pt idx="876">
                  <c:v>1.5272753391045992</c:v>
                </c:pt>
                <c:pt idx="877">
                  <c:v>1.5340408384447255</c:v>
                </c:pt>
                <c:pt idx="878">
                  <c:v>1.5408830232012933</c:v>
                </c:pt>
                <c:pt idx="879">
                  <c:v>1.5478034821696514</c:v>
                </c:pt>
                <c:pt idx="880">
                  <c:v>1.5548038504656803</c:v>
                </c:pt>
                <c:pt idx="881">
                  <c:v>1.5618858112755196</c:v>
                </c:pt>
                <c:pt idx="882">
                  <c:v>1.5690510976866774</c:v>
                </c:pt>
                <c:pt idx="883">
                  <c:v>1.5763014946051555</c:v>
                </c:pt>
                <c:pt idx="884">
                  <c:v>1.5836388407632771</c:v>
                </c:pt>
                <c:pt idx="885">
                  <c:v>1.5910650308234295</c:v>
                </c:pt>
                <c:pt idx="886">
                  <c:v>1.5985820175831384</c:v>
                </c:pt>
                <c:pt idx="887">
                  <c:v>1.6061918142872913</c:v>
                </c:pt>
                <c:pt idx="888">
                  <c:v>1.6138964970537291</c:v>
                </c:pt>
                <c:pt idx="889">
                  <c:v>1.6216982074188362</c:v>
                </c:pt>
                <c:pt idx="890">
                  <c:v>1.6295991550101894</c:v>
                </c:pt>
                <c:pt idx="891">
                  <c:v>1.6376016203538517</c:v>
                </c:pt>
                <c:pt idx="892">
                  <c:v>1.6457079578243725</c:v>
                </c:pt>
                <c:pt idx="893">
                  <c:v>1.6539205987461651</c:v>
                </c:pt>
                <c:pt idx="894">
                  <c:v>1.6622420546555452</c:v>
                </c:pt>
                <c:pt idx="895">
                  <c:v>1.6706749207332847</c:v>
                </c:pt>
                <c:pt idx="896">
                  <c:v>1.6792218794184206</c:v>
                </c:pt>
                <c:pt idx="897">
                  <c:v>1.6878857042146411</c:v>
                </c:pt>
                <c:pt idx="898">
                  <c:v>1.6966692637015572</c:v>
                </c:pt>
                <c:pt idx="899">
                  <c:v>1.7055755257639809</c:v>
                </c:pt>
                <c:pt idx="900">
                  <c:v>1.7146075620533732</c:v>
                </c:pt>
                <c:pt idx="901">
                  <c:v>1.7237685526966817</c:v>
                </c:pt>
                <c:pt idx="902">
                  <c:v>1.7330617912688875</c:v>
                </c:pt>
                <c:pt idx="903">
                  <c:v>1.7424906900469714</c:v>
                </c:pt>
                <c:pt idx="904">
                  <c:v>1.7520587855642651</c:v>
                </c:pt>
                <c:pt idx="905">
                  <c:v>1.7617697444856739</c:v>
                </c:pt>
                <c:pt idx="906">
                  <c:v>1.771627369825981</c:v>
                </c:pt>
                <c:pt idx="907">
                  <c:v>1.7816356075350768</c:v>
                </c:pt>
                <c:pt idx="908">
                  <c:v>1.7917985534760426</c:v>
                </c:pt>
                <c:pt idx="909">
                  <c:v>1.8021204608240315</c:v>
                </c:pt>
                <c:pt idx="910">
                  <c:v>1.8126057479163058</c:v>
                </c:pt>
                <c:pt idx="911">
                  <c:v>1.8232590065862766</c:v>
                </c:pt>
                <c:pt idx="912">
                  <c:v>1.8340850110172124</c:v>
                </c:pt>
                <c:pt idx="913">
                  <c:v>1.845088727154361</c:v>
                </c:pt>
                <c:pt idx="914">
                  <c:v>1.856275322717557</c:v>
                </c:pt>
                <c:pt idx="915">
                  <c:v>1.8676501778601333</c:v>
                </c:pt>
                <c:pt idx="916">
                  <c:v>1.8792188965240351</c:v>
                </c:pt>
                <c:pt idx="917">
                  <c:v>1.8909873185454615</c:v>
                </c:pt>
                <c:pt idx="918">
                  <c:v>1.9029615325704465</c:v>
                </c:pt>
                <c:pt idx="919">
                  <c:v>1.9151478898451051</c:v>
                </c:pt>
                <c:pt idx="920">
                  <c:v>1.9275530189515047</c:v>
                </c:pt>
                <c:pt idx="921">
                  <c:v>1.9401838415667017</c:v>
                </c:pt>
                <c:pt idx="922">
                  <c:v>1.9530475893299459</c:v>
                </c:pt>
                <c:pt idx="923">
                  <c:v>1.9661518219113832</c:v>
                </c:pt>
                <c:pt idx="924">
                  <c:v>1.9795044463846831</c:v>
                </c:pt>
                <c:pt idx="925">
                  <c:v>1.9931137380162494</c:v>
                </c:pt>
                <c:pt idx="926">
                  <c:v>2.0069883625951035</c:v>
                </c:pt>
                <c:pt idx="927">
                  <c:v>2.0211374004401721</c:v>
                </c:pt>
                <c:pt idx="928">
                  <c:v>2.0355703722359655</c:v>
                </c:pt>
                <c:pt idx="929">
                  <c:v>2.050297266863466</c:v>
                </c:pt>
                <c:pt idx="930">
                  <c:v>2.0653285714109315</c:v>
                </c:pt>
                <c:pt idx="931">
                  <c:v>2.0806753035693193</c:v>
                </c:pt>
                <c:pt idx="932">
                  <c:v>2.0963490466394066</c:v>
                </c:pt>
                <c:pt idx="933">
                  <c:v>2.1123619874032844</c:v>
                </c:pt>
                <c:pt idx="934">
                  <c:v>2.1287269571411964</c:v>
                </c:pt>
                <c:pt idx="935">
                  <c:v>2.1454574761072585</c:v>
                </c:pt>
                <c:pt idx="936">
                  <c:v>2.1625678018140579</c:v>
                </c:pt>
                <c:pt idx="937">
                  <c:v>2.1800729815176783</c:v>
                </c:pt>
                <c:pt idx="938">
                  <c:v>2.1979889093419387</c:v>
                </c:pt>
                <c:pt idx="939">
                  <c:v>2.2163323885342709</c:v>
                </c:pt>
                <c:pt idx="940">
                  <c:v>2.2351211994070939</c:v>
                </c:pt>
                <c:pt idx="941">
                  <c:v>2.2543741735885217</c:v>
                </c:pt>
                <c:pt idx="942">
                  <c:v>2.2741112752868395</c:v>
                </c:pt>
                <c:pt idx="943">
                  <c:v>2.2943536903651474</c:v>
                </c:pt>
                <c:pt idx="944">
                  <c:v>2.3151239241290558</c:v>
                </c:pt>
                <c:pt idx="945">
                  <c:v>2.3364459088528839</c:v>
                </c:pt>
                <c:pt idx="946">
                  <c:v>2.3583451222114347</c:v>
                </c:pt>
                <c:pt idx="947">
                  <c:v>2.3808487179490578</c:v>
                </c:pt>
                <c:pt idx="948">
                  <c:v>2.4039856703088365</c:v>
                </c:pt>
                <c:pt idx="949">
                  <c:v>2.4277869339675551</c:v>
                </c:pt>
                <c:pt idx="950">
                  <c:v>2.4522856214829991</c:v>
                </c:pt>
                <c:pt idx="951">
                  <c:v>2.4775172005653534</c:v>
                </c:pt>
                <c:pt idx="952">
                  <c:v>2.5035197138444643</c:v>
                </c:pt>
                <c:pt idx="953">
                  <c:v>2.530334024228349</c:v>
                </c:pt>
                <c:pt idx="954">
                  <c:v>2.5580040894510163</c:v>
                </c:pt>
                <c:pt idx="955">
                  <c:v>2.5865772700037661</c:v>
                </c:pt>
                <c:pt idx="956">
                  <c:v>2.6161046753553685</c:v>
                </c:pt>
                <c:pt idx="957">
                  <c:v>2.6466415542176525</c:v>
                </c:pt>
                <c:pt idx="958">
                  <c:v>2.6782477356347512</c:v>
                </c:pt>
                <c:pt idx="959">
                  <c:v>2.7109881289076401</c:v>
                </c:pt>
                <c:pt idx="960">
                  <c:v>2.7449332918584672</c:v>
                </c:pt>
                <c:pt idx="961">
                  <c:v>2.7801600787560186</c:v>
                </c:pt>
                <c:pt idx="962">
                  <c:v>2.8167523814446915</c:v>
                </c:pt>
                <c:pt idx="963">
                  <c:v>2.8548019799464353</c:v>
                </c:pt>
                <c:pt idx="964">
                  <c:v>2.894409522172563</c:v>
                </c:pt>
                <c:pt idx="965">
                  <c:v>2.9356856565624634</c:v>
                </c:pt>
                <c:pt idx="966">
                  <c:v>2.9787523466827275</c:v>
                </c:pt>
                <c:pt idx="967">
                  <c:v>3.0237444033727923</c:v>
                </c:pt>
                <c:pt idx="968">
                  <c:v>3.0708112783013721</c:v>
                </c:pt>
                <c:pt idx="969">
                  <c:v>3.1201191733310876</c:v>
                </c:pt>
                <c:pt idx="970">
                  <c:v>3.1718535335803613</c:v>
                </c:pt>
                <c:pt idx="971">
                  <c:v>3.2262220094885619</c:v>
                </c:pt>
                <c:pt idx="972">
                  <c:v>3.2834579958482069</c:v>
                </c:pt>
                <c:pt idx="973">
                  <c:v>3.3438248854982371</c:v>
                </c:pt>
                <c:pt idx="974">
                  <c:v>3.4076212147354621</c:v>
                </c:pt>
                <c:pt idx="975">
                  <c:v>3.4751869301222547</c:v>
                </c:pt>
                <c:pt idx="976">
                  <c:v>3.5469110774461545</c:v>
                </c:pt>
                <c:pt idx="977">
                  <c:v>3.6232413106693651</c:v>
                </c:pt>
                <c:pt idx="978">
                  <c:v>3.7046957529005415</c:v>
                </c:pt>
                <c:pt idx="979">
                  <c:v>3.7918779293402198</c:v>
                </c:pt>
                <c:pt idx="980">
                  <c:v>3.8854957590146819</c:v>
                </c:pt>
                <c:pt idx="981">
                  <c:v>3.9863859769246348</c:v>
                </c:pt>
                <c:pt idx="982">
                  <c:v>4.0955459224611364</c:v>
                </c:pt>
                <c:pt idx="983">
                  <c:v>4.2141754725024612</c:v>
                </c:pt>
                <c:pt idx="984">
                  <c:v>4.343733181451868</c:v>
                </c:pt>
                <c:pt idx="985">
                  <c:v>4.4860126909089457</c:v>
                </c:pt>
                <c:pt idx="986">
                  <c:v>4.6432486672246958</c:v>
                </c:pt>
                <c:pt idx="987">
                  <c:v>4.8182667744008256</c:v>
                </c:pt>
                <c:pt idx="988">
                  <c:v>5.0147010887731627</c:v>
                </c:pt>
                <c:pt idx="989">
                  <c:v>5.2373180005530582</c:v>
                </c:pt>
                <c:pt idx="990">
                  <c:v>5.4925142907224469</c:v>
                </c:pt>
                <c:pt idx="991">
                  <c:v>5.7891121237668948</c:v>
                </c:pt>
                <c:pt idx="992">
                  <c:v>6.1396856984476589</c:v>
                </c:pt>
                <c:pt idx="993">
                  <c:v>6.5628982743647821</c:v>
                </c:pt>
                <c:pt idx="994">
                  <c:v>7.0879062192450215</c:v>
                </c:pt>
                <c:pt idx="995">
                  <c:v>7.7634084192143495</c:v>
                </c:pt>
                <c:pt idx="996">
                  <c:v>8.678521608564159</c:v>
                </c:pt>
                <c:pt idx="997">
                  <c:v>10.019526855743251</c:v>
                </c:pt>
                <c:pt idx="998">
                  <c:v>12.269241953441611</c:v>
                </c:pt>
                <c:pt idx="999">
                  <c:v>17.347970879713202</c:v>
                </c:pt>
              </c:numCache>
            </c:numRef>
          </c:yVal>
          <c:smooth val="0"/>
        </c:ser>
        <c:ser>
          <c:idx val="1"/>
          <c:order val="1"/>
          <c:marker>
            <c:symbol val="none"/>
          </c:marker>
          <c:xVal>
            <c:numRef>
              <c:f>APropertiesDimless!$A$7:$A$1007</c:f>
              <c:numCache>
                <c:formatCode>0.000</c:formatCode>
                <c:ptCount val="1001"/>
                <c:pt idx="0">
                  <c:v>0</c:v>
                </c:pt>
                <c:pt idx="1">
                  <c:v>1E-3</c:v>
                </c:pt>
                <c:pt idx="2">
                  <c:v>2E-3</c:v>
                </c:pt>
                <c:pt idx="3">
                  <c:v>3.0000000000000001E-3</c:v>
                </c:pt>
                <c:pt idx="4">
                  <c:v>4.0000000000000001E-3</c:v>
                </c:pt>
                <c:pt idx="5">
                  <c:v>5.0000000000000001E-3</c:v>
                </c:pt>
                <c:pt idx="6">
                  <c:v>6.0000000000000001E-3</c:v>
                </c:pt>
                <c:pt idx="7">
                  <c:v>7.0000000000000001E-3</c:v>
                </c:pt>
                <c:pt idx="8">
                  <c:v>8.0000000000000002E-3</c:v>
                </c:pt>
                <c:pt idx="9">
                  <c:v>8.9999999999999993E-3</c:v>
                </c:pt>
                <c:pt idx="10">
                  <c:v>0.01</c:v>
                </c:pt>
                <c:pt idx="11">
                  <c:v>1.0999999999999999E-2</c:v>
                </c:pt>
                <c:pt idx="12">
                  <c:v>1.2E-2</c:v>
                </c:pt>
                <c:pt idx="13">
                  <c:v>1.2999999999999999E-2</c:v>
                </c:pt>
                <c:pt idx="14">
                  <c:v>1.4E-2</c:v>
                </c:pt>
                <c:pt idx="15">
                  <c:v>1.4999999999999999E-2</c:v>
                </c:pt>
                <c:pt idx="16">
                  <c:v>1.6E-2</c:v>
                </c:pt>
                <c:pt idx="17">
                  <c:v>1.7000000000000001E-2</c:v>
                </c:pt>
                <c:pt idx="18">
                  <c:v>1.7999999999999999E-2</c:v>
                </c:pt>
                <c:pt idx="19">
                  <c:v>1.9E-2</c:v>
                </c:pt>
                <c:pt idx="20">
                  <c:v>0.02</c:v>
                </c:pt>
                <c:pt idx="21">
                  <c:v>2.1000000000000001E-2</c:v>
                </c:pt>
                <c:pt idx="22">
                  <c:v>2.1999999999999999E-2</c:v>
                </c:pt>
                <c:pt idx="23">
                  <c:v>2.3E-2</c:v>
                </c:pt>
                <c:pt idx="24">
                  <c:v>2.4E-2</c:v>
                </c:pt>
                <c:pt idx="25">
                  <c:v>2.5000000000000001E-2</c:v>
                </c:pt>
                <c:pt idx="26">
                  <c:v>2.5999999999999999E-2</c:v>
                </c:pt>
                <c:pt idx="27">
                  <c:v>2.7E-2</c:v>
                </c:pt>
                <c:pt idx="28">
                  <c:v>2.8000000000000001E-2</c:v>
                </c:pt>
                <c:pt idx="29">
                  <c:v>2.9000000000000001E-2</c:v>
                </c:pt>
                <c:pt idx="30">
                  <c:v>0.03</c:v>
                </c:pt>
                <c:pt idx="31">
                  <c:v>3.1E-2</c:v>
                </c:pt>
                <c:pt idx="32">
                  <c:v>3.2000000000000001E-2</c:v>
                </c:pt>
                <c:pt idx="33">
                  <c:v>3.3000000000000002E-2</c:v>
                </c:pt>
                <c:pt idx="34">
                  <c:v>3.4000000000000002E-2</c:v>
                </c:pt>
                <c:pt idx="35">
                  <c:v>3.5000000000000003E-2</c:v>
                </c:pt>
                <c:pt idx="36">
                  <c:v>3.5999999999999997E-2</c:v>
                </c:pt>
                <c:pt idx="37">
                  <c:v>3.6999999999999998E-2</c:v>
                </c:pt>
                <c:pt idx="38">
                  <c:v>3.7999999999999999E-2</c:v>
                </c:pt>
                <c:pt idx="39">
                  <c:v>3.9E-2</c:v>
                </c:pt>
                <c:pt idx="40">
                  <c:v>0.04</c:v>
                </c:pt>
                <c:pt idx="41">
                  <c:v>4.1000000000000002E-2</c:v>
                </c:pt>
                <c:pt idx="42">
                  <c:v>4.2000000000000003E-2</c:v>
                </c:pt>
                <c:pt idx="43">
                  <c:v>4.2999999999999997E-2</c:v>
                </c:pt>
                <c:pt idx="44">
                  <c:v>4.3999999999999997E-2</c:v>
                </c:pt>
                <c:pt idx="45">
                  <c:v>4.4999999999999998E-2</c:v>
                </c:pt>
                <c:pt idx="46">
                  <c:v>4.5999999999999999E-2</c:v>
                </c:pt>
                <c:pt idx="47">
                  <c:v>4.7E-2</c:v>
                </c:pt>
                <c:pt idx="48">
                  <c:v>4.8000000000000001E-2</c:v>
                </c:pt>
                <c:pt idx="49">
                  <c:v>4.9000000000000002E-2</c:v>
                </c:pt>
                <c:pt idx="50">
                  <c:v>0.05</c:v>
                </c:pt>
                <c:pt idx="51">
                  <c:v>5.0999999999999997E-2</c:v>
                </c:pt>
                <c:pt idx="52">
                  <c:v>5.1999999999999998E-2</c:v>
                </c:pt>
                <c:pt idx="53">
                  <c:v>5.2999999999999999E-2</c:v>
                </c:pt>
                <c:pt idx="54">
                  <c:v>5.3999999999999999E-2</c:v>
                </c:pt>
                <c:pt idx="55">
                  <c:v>5.5E-2</c:v>
                </c:pt>
                <c:pt idx="56">
                  <c:v>5.6000000000000001E-2</c:v>
                </c:pt>
                <c:pt idx="57">
                  <c:v>5.7000000000000002E-2</c:v>
                </c:pt>
                <c:pt idx="58">
                  <c:v>5.8000000000000003E-2</c:v>
                </c:pt>
                <c:pt idx="59">
                  <c:v>5.8999999999999997E-2</c:v>
                </c:pt>
                <c:pt idx="60">
                  <c:v>0.06</c:v>
                </c:pt>
                <c:pt idx="61">
                  <c:v>6.0999999999999999E-2</c:v>
                </c:pt>
                <c:pt idx="62">
                  <c:v>6.2E-2</c:v>
                </c:pt>
                <c:pt idx="63">
                  <c:v>6.3E-2</c:v>
                </c:pt>
                <c:pt idx="64">
                  <c:v>6.4000000000000001E-2</c:v>
                </c:pt>
                <c:pt idx="65">
                  <c:v>6.5000000000000002E-2</c:v>
                </c:pt>
                <c:pt idx="66">
                  <c:v>6.6000000000000003E-2</c:v>
                </c:pt>
                <c:pt idx="67">
                  <c:v>6.7000000000000004E-2</c:v>
                </c:pt>
                <c:pt idx="68">
                  <c:v>6.8000000000000005E-2</c:v>
                </c:pt>
                <c:pt idx="69">
                  <c:v>6.9000000000000006E-2</c:v>
                </c:pt>
                <c:pt idx="70">
                  <c:v>7.0000000000000007E-2</c:v>
                </c:pt>
                <c:pt idx="71">
                  <c:v>7.0999999999999994E-2</c:v>
                </c:pt>
                <c:pt idx="72">
                  <c:v>7.1999999999999995E-2</c:v>
                </c:pt>
                <c:pt idx="73">
                  <c:v>7.2999999999999995E-2</c:v>
                </c:pt>
                <c:pt idx="74">
                  <c:v>7.3999999999999996E-2</c:v>
                </c:pt>
                <c:pt idx="75">
                  <c:v>7.4999999999999997E-2</c:v>
                </c:pt>
                <c:pt idx="76">
                  <c:v>7.5999999999999998E-2</c:v>
                </c:pt>
                <c:pt idx="77">
                  <c:v>7.6999999999999999E-2</c:v>
                </c:pt>
                <c:pt idx="78">
                  <c:v>7.8E-2</c:v>
                </c:pt>
                <c:pt idx="79">
                  <c:v>7.9000000000000001E-2</c:v>
                </c:pt>
                <c:pt idx="80">
                  <c:v>0.08</c:v>
                </c:pt>
                <c:pt idx="81">
                  <c:v>8.1000000000000003E-2</c:v>
                </c:pt>
                <c:pt idx="82">
                  <c:v>8.2000000000000003E-2</c:v>
                </c:pt>
                <c:pt idx="83">
                  <c:v>8.3000000000000004E-2</c:v>
                </c:pt>
                <c:pt idx="84">
                  <c:v>8.4000000000000005E-2</c:v>
                </c:pt>
                <c:pt idx="85">
                  <c:v>8.5000000000000006E-2</c:v>
                </c:pt>
                <c:pt idx="86">
                  <c:v>8.5999999999999993E-2</c:v>
                </c:pt>
                <c:pt idx="87">
                  <c:v>8.6999999999999994E-2</c:v>
                </c:pt>
                <c:pt idx="88">
                  <c:v>8.7999999999999995E-2</c:v>
                </c:pt>
                <c:pt idx="89">
                  <c:v>8.8999999999999996E-2</c:v>
                </c:pt>
                <c:pt idx="90">
                  <c:v>0.09</c:v>
                </c:pt>
                <c:pt idx="91">
                  <c:v>9.0999999999999998E-2</c:v>
                </c:pt>
                <c:pt idx="92">
                  <c:v>9.1999999999999998E-2</c:v>
                </c:pt>
                <c:pt idx="93">
                  <c:v>9.2999999999999999E-2</c:v>
                </c:pt>
                <c:pt idx="94">
                  <c:v>9.4E-2</c:v>
                </c:pt>
                <c:pt idx="95">
                  <c:v>9.5000000000000001E-2</c:v>
                </c:pt>
                <c:pt idx="96">
                  <c:v>9.6000000000000002E-2</c:v>
                </c:pt>
                <c:pt idx="97">
                  <c:v>9.7000000000000003E-2</c:v>
                </c:pt>
                <c:pt idx="98">
                  <c:v>9.8000000000000004E-2</c:v>
                </c:pt>
                <c:pt idx="99">
                  <c:v>9.9000000000000005E-2</c:v>
                </c:pt>
                <c:pt idx="100">
                  <c:v>0.1</c:v>
                </c:pt>
                <c:pt idx="101">
                  <c:v>0.10100000000000001</c:v>
                </c:pt>
                <c:pt idx="102">
                  <c:v>0.10199999999999999</c:v>
                </c:pt>
                <c:pt idx="103">
                  <c:v>0.10299999999999999</c:v>
                </c:pt>
                <c:pt idx="104">
                  <c:v>0.104</c:v>
                </c:pt>
                <c:pt idx="105">
                  <c:v>0.105</c:v>
                </c:pt>
                <c:pt idx="106">
                  <c:v>0.106</c:v>
                </c:pt>
                <c:pt idx="107">
                  <c:v>0.107</c:v>
                </c:pt>
                <c:pt idx="108">
                  <c:v>0.108</c:v>
                </c:pt>
                <c:pt idx="109">
                  <c:v>0.109</c:v>
                </c:pt>
                <c:pt idx="110">
                  <c:v>0.11</c:v>
                </c:pt>
                <c:pt idx="111">
                  <c:v>0.111</c:v>
                </c:pt>
                <c:pt idx="112">
                  <c:v>0.112</c:v>
                </c:pt>
                <c:pt idx="113">
                  <c:v>0.113</c:v>
                </c:pt>
                <c:pt idx="114">
                  <c:v>0.114</c:v>
                </c:pt>
                <c:pt idx="115">
                  <c:v>0.115</c:v>
                </c:pt>
                <c:pt idx="116">
                  <c:v>0.11600000000000001</c:v>
                </c:pt>
                <c:pt idx="117">
                  <c:v>0.11700000000000001</c:v>
                </c:pt>
                <c:pt idx="118">
                  <c:v>0.11799999999999999</c:v>
                </c:pt>
                <c:pt idx="119">
                  <c:v>0.11899999999999999</c:v>
                </c:pt>
                <c:pt idx="120">
                  <c:v>0.12</c:v>
                </c:pt>
                <c:pt idx="121">
                  <c:v>0.121</c:v>
                </c:pt>
                <c:pt idx="122">
                  <c:v>0.122</c:v>
                </c:pt>
                <c:pt idx="123">
                  <c:v>0.123</c:v>
                </c:pt>
                <c:pt idx="124">
                  <c:v>0.124</c:v>
                </c:pt>
                <c:pt idx="125">
                  <c:v>0.125</c:v>
                </c:pt>
                <c:pt idx="126">
                  <c:v>0.126</c:v>
                </c:pt>
                <c:pt idx="127">
                  <c:v>0.127</c:v>
                </c:pt>
                <c:pt idx="128">
                  <c:v>0.128</c:v>
                </c:pt>
                <c:pt idx="129">
                  <c:v>0.129</c:v>
                </c:pt>
                <c:pt idx="130">
                  <c:v>0.13</c:v>
                </c:pt>
                <c:pt idx="131">
                  <c:v>0.13100000000000001</c:v>
                </c:pt>
                <c:pt idx="132">
                  <c:v>0.13200000000000001</c:v>
                </c:pt>
                <c:pt idx="133">
                  <c:v>0.13300000000000001</c:v>
                </c:pt>
                <c:pt idx="134">
                  <c:v>0.13400000000000001</c:v>
                </c:pt>
                <c:pt idx="135">
                  <c:v>0.13500000000000001</c:v>
                </c:pt>
                <c:pt idx="136">
                  <c:v>0.13600000000000001</c:v>
                </c:pt>
                <c:pt idx="137">
                  <c:v>0.13700000000000001</c:v>
                </c:pt>
                <c:pt idx="138">
                  <c:v>0.13800000000000001</c:v>
                </c:pt>
                <c:pt idx="139">
                  <c:v>0.13900000000000001</c:v>
                </c:pt>
                <c:pt idx="140">
                  <c:v>0.14000000000000001</c:v>
                </c:pt>
                <c:pt idx="141">
                  <c:v>0.14099999999999999</c:v>
                </c:pt>
                <c:pt idx="142">
                  <c:v>0.14199999999999999</c:v>
                </c:pt>
                <c:pt idx="143">
                  <c:v>0.14299999999999999</c:v>
                </c:pt>
                <c:pt idx="144">
                  <c:v>0.14399999999999999</c:v>
                </c:pt>
                <c:pt idx="145">
                  <c:v>0.14499999999999999</c:v>
                </c:pt>
                <c:pt idx="146">
                  <c:v>0.14599999999999999</c:v>
                </c:pt>
                <c:pt idx="147">
                  <c:v>0.14699999999999999</c:v>
                </c:pt>
                <c:pt idx="148">
                  <c:v>0.14799999999999999</c:v>
                </c:pt>
                <c:pt idx="149">
                  <c:v>0.14899999999999999</c:v>
                </c:pt>
                <c:pt idx="150">
                  <c:v>0.15</c:v>
                </c:pt>
                <c:pt idx="151">
                  <c:v>0.151</c:v>
                </c:pt>
                <c:pt idx="152">
                  <c:v>0.152</c:v>
                </c:pt>
                <c:pt idx="153">
                  <c:v>0.153</c:v>
                </c:pt>
                <c:pt idx="154">
                  <c:v>0.154</c:v>
                </c:pt>
                <c:pt idx="155">
                  <c:v>0.155</c:v>
                </c:pt>
                <c:pt idx="156">
                  <c:v>0.156</c:v>
                </c:pt>
                <c:pt idx="157">
                  <c:v>0.157</c:v>
                </c:pt>
                <c:pt idx="158">
                  <c:v>0.158</c:v>
                </c:pt>
                <c:pt idx="159">
                  <c:v>0.159</c:v>
                </c:pt>
                <c:pt idx="160">
                  <c:v>0.16</c:v>
                </c:pt>
                <c:pt idx="161">
                  <c:v>0.161</c:v>
                </c:pt>
                <c:pt idx="162">
                  <c:v>0.16200000000000001</c:v>
                </c:pt>
                <c:pt idx="163">
                  <c:v>0.16300000000000001</c:v>
                </c:pt>
                <c:pt idx="164">
                  <c:v>0.16400000000000001</c:v>
                </c:pt>
                <c:pt idx="165">
                  <c:v>0.16500000000000001</c:v>
                </c:pt>
                <c:pt idx="166">
                  <c:v>0.16600000000000001</c:v>
                </c:pt>
                <c:pt idx="167">
                  <c:v>0.16700000000000001</c:v>
                </c:pt>
                <c:pt idx="168">
                  <c:v>0.16800000000000001</c:v>
                </c:pt>
                <c:pt idx="169">
                  <c:v>0.16900000000000001</c:v>
                </c:pt>
                <c:pt idx="170">
                  <c:v>0.17</c:v>
                </c:pt>
                <c:pt idx="171">
                  <c:v>0.17100000000000001</c:v>
                </c:pt>
                <c:pt idx="172">
                  <c:v>0.17199999999999999</c:v>
                </c:pt>
                <c:pt idx="173">
                  <c:v>0.17299999999999999</c:v>
                </c:pt>
                <c:pt idx="174">
                  <c:v>0.17399999999999999</c:v>
                </c:pt>
                <c:pt idx="175">
                  <c:v>0.17499999999999999</c:v>
                </c:pt>
                <c:pt idx="176">
                  <c:v>0.17599999999999999</c:v>
                </c:pt>
                <c:pt idx="177">
                  <c:v>0.17699999999999999</c:v>
                </c:pt>
                <c:pt idx="178">
                  <c:v>0.17799999999999999</c:v>
                </c:pt>
                <c:pt idx="179">
                  <c:v>0.17899999999999999</c:v>
                </c:pt>
                <c:pt idx="180">
                  <c:v>0.18</c:v>
                </c:pt>
                <c:pt idx="181">
                  <c:v>0.18099999999999999</c:v>
                </c:pt>
                <c:pt idx="182">
                  <c:v>0.182</c:v>
                </c:pt>
                <c:pt idx="183">
                  <c:v>0.183</c:v>
                </c:pt>
                <c:pt idx="184">
                  <c:v>0.184</c:v>
                </c:pt>
                <c:pt idx="185">
                  <c:v>0.185</c:v>
                </c:pt>
                <c:pt idx="186">
                  <c:v>0.186</c:v>
                </c:pt>
                <c:pt idx="187">
                  <c:v>0.187</c:v>
                </c:pt>
                <c:pt idx="188">
                  <c:v>0.188</c:v>
                </c:pt>
                <c:pt idx="189">
                  <c:v>0.189</c:v>
                </c:pt>
                <c:pt idx="190">
                  <c:v>0.19</c:v>
                </c:pt>
                <c:pt idx="191">
                  <c:v>0.191</c:v>
                </c:pt>
                <c:pt idx="192">
                  <c:v>0.192</c:v>
                </c:pt>
                <c:pt idx="193">
                  <c:v>0.193</c:v>
                </c:pt>
                <c:pt idx="194">
                  <c:v>0.19400000000000001</c:v>
                </c:pt>
                <c:pt idx="195">
                  <c:v>0.19500000000000001</c:v>
                </c:pt>
                <c:pt idx="196">
                  <c:v>0.19600000000000001</c:v>
                </c:pt>
                <c:pt idx="197">
                  <c:v>0.19700000000000001</c:v>
                </c:pt>
                <c:pt idx="198">
                  <c:v>0.19800000000000001</c:v>
                </c:pt>
                <c:pt idx="199">
                  <c:v>0.19900000000000001</c:v>
                </c:pt>
                <c:pt idx="200">
                  <c:v>0.2</c:v>
                </c:pt>
                <c:pt idx="201">
                  <c:v>0.20100000000000001</c:v>
                </c:pt>
                <c:pt idx="202">
                  <c:v>0.20200000000000001</c:v>
                </c:pt>
                <c:pt idx="203">
                  <c:v>0.20300000000000001</c:v>
                </c:pt>
                <c:pt idx="204">
                  <c:v>0.20399999999999999</c:v>
                </c:pt>
                <c:pt idx="205">
                  <c:v>0.20499999999999999</c:v>
                </c:pt>
                <c:pt idx="206">
                  <c:v>0.20599999999999999</c:v>
                </c:pt>
                <c:pt idx="207">
                  <c:v>0.20699999999999999</c:v>
                </c:pt>
                <c:pt idx="208">
                  <c:v>0.20799999999999999</c:v>
                </c:pt>
                <c:pt idx="209">
                  <c:v>0.20899999999999999</c:v>
                </c:pt>
                <c:pt idx="210">
                  <c:v>0.21</c:v>
                </c:pt>
                <c:pt idx="211">
                  <c:v>0.21099999999999999</c:v>
                </c:pt>
                <c:pt idx="212">
                  <c:v>0.21199999999999999</c:v>
                </c:pt>
                <c:pt idx="213">
                  <c:v>0.21299999999999999</c:v>
                </c:pt>
                <c:pt idx="214">
                  <c:v>0.214</c:v>
                </c:pt>
                <c:pt idx="215">
                  <c:v>0.215</c:v>
                </c:pt>
                <c:pt idx="216">
                  <c:v>0.216</c:v>
                </c:pt>
                <c:pt idx="217">
                  <c:v>0.217</c:v>
                </c:pt>
                <c:pt idx="218">
                  <c:v>0.218</c:v>
                </c:pt>
                <c:pt idx="219">
                  <c:v>0.219</c:v>
                </c:pt>
                <c:pt idx="220">
                  <c:v>0.22</c:v>
                </c:pt>
                <c:pt idx="221">
                  <c:v>0.221</c:v>
                </c:pt>
                <c:pt idx="222">
                  <c:v>0.222</c:v>
                </c:pt>
                <c:pt idx="223">
                  <c:v>0.223</c:v>
                </c:pt>
                <c:pt idx="224">
                  <c:v>0.224</c:v>
                </c:pt>
                <c:pt idx="225">
                  <c:v>0.22500000000000001</c:v>
                </c:pt>
                <c:pt idx="226">
                  <c:v>0.22600000000000001</c:v>
                </c:pt>
                <c:pt idx="227">
                  <c:v>0.22700000000000001</c:v>
                </c:pt>
                <c:pt idx="228">
                  <c:v>0.22800000000000001</c:v>
                </c:pt>
                <c:pt idx="229">
                  <c:v>0.22900000000000001</c:v>
                </c:pt>
                <c:pt idx="230">
                  <c:v>0.23</c:v>
                </c:pt>
                <c:pt idx="231">
                  <c:v>0.23100000000000001</c:v>
                </c:pt>
                <c:pt idx="232">
                  <c:v>0.23200000000000001</c:v>
                </c:pt>
                <c:pt idx="233">
                  <c:v>0.23300000000000001</c:v>
                </c:pt>
                <c:pt idx="234">
                  <c:v>0.23400000000000001</c:v>
                </c:pt>
                <c:pt idx="235">
                  <c:v>0.23499999999999999</c:v>
                </c:pt>
                <c:pt idx="236">
                  <c:v>0.23599999999999999</c:v>
                </c:pt>
                <c:pt idx="237">
                  <c:v>0.23699999999999999</c:v>
                </c:pt>
                <c:pt idx="238">
                  <c:v>0.23799999999999999</c:v>
                </c:pt>
                <c:pt idx="239">
                  <c:v>0.23899999999999999</c:v>
                </c:pt>
                <c:pt idx="240">
                  <c:v>0.24</c:v>
                </c:pt>
                <c:pt idx="241">
                  <c:v>0.24099999999999999</c:v>
                </c:pt>
                <c:pt idx="242">
                  <c:v>0.24199999999999999</c:v>
                </c:pt>
                <c:pt idx="243">
                  <c:v>0.24299999999999999</c:v>
                </c:pt>
                <c:pt idx="244">
                  <c:v>0.24399999999999999</c:v>
                </c:pt>
                <c:pt idx="245">
                  <c:v>0.245</c:v>
                </c:pt>
                <c:pt idx="246">
                  <c:v>0.246</c:v>
                </c:pt>
                <c:pt idx="247">
                  <c:v>0.247</c:v>
                </c:pt>
                <c:pt idx="248">
                  <c:v>0.248</c:v>
                </c:pt>
                <c:pt idx="249">
                  <c:v>0.249</c:v>
                </c:pt>
                <c:pt idx="250">
                  <c:v>0.25</c:v>
                </c:pt>
                <c:pt idx="251">
                  <c:v>0.251</c:v>
                </c:pt>
                <c:pt idx="252">
                  <c:v>0.252</c:v>
                </c:pt>
                <c:pt idx="253">
                  <c:v>0.253</c:v>
                </c:pt>
                <c:pt idx="254">
                  <c:v>0.254</c:v>
                </c:pt>
                <c:pt idx="255">
                  <c:v>0.255</c:v>
                </c:pt>
                <c:pt idx="256">
                  <c:v>0.25600000000000001</c:v>
                </c:pt>
                <c:pt idx="257">
                  <c:v>0.25700000000000001</c:v>
                </c:pt>
                <c:pt idx="258">
                  <c:v>0.25800000000000001</c:v>
                </c:pt>
                <c:pt idx="259">
                  <c:v>0.25900000000000001</c:v>
                </c:pt>
                <c:pt idx="260">
                  <c:v>0.26</c:v>
                </c:pt>
                <c:pt idx="261">
                  <c:v>0.26100000000000001</c:v>
                </c:pt>
                <c:pt idx="262">
                  <c:v>0.26200000000000001</c:v>
                </c:pt>
                <c:pt idx="263">
                  <c:v>0.26300000000000001</c:v>
                </c:pt>
                <c:pt idx="264">
                  <c:v>0.26400000000000001</c:v>
                </c:pt>
                <c:pt idx="265">
                  <c:v>0.26500000000000001</c:v>
                </c:pt>
                <c:pt idx="266">
                  <c:v>0.26600000000000001</c:v>
                </c:pt>
                <c:pt idx="267">
                  <c:v>0.26700000000000002</c:v>
                </c:pt>
                <c:pt idx="268">
                  <c:v>0.26800000000000002</c:v>
                </c:pt>
                <c:pt idx="269">
                  <c:v>0.26900000000000002</c:v>
                </c:pt>
                <c:pt idx="270">
                  <c:v>0.27</c:v>
                </c:pt>
                <c:pt idx="271">
                  <c:v>0.27100000000000002</c:v>
                </c:pt>
                <c:pt idx="272">
                  <c:v>0.27200000000000002</c:v>
                </c:pt>
                <c:pt idx="273">
                  <c:v>0.27300000000000002</c:v>
                </c:pt>
                <c:pt idx="274">
                  <c:v>0.27400000000000002</c:v>
                </c:pt>
                <c:pt idx="275">
                  <c:v>0.27500000000000002</c:v>
                </c:pt>
                <c:pt idx="276">
                  <c:v>0.27600000000000002</c:v>
                </c:pt>
                <c:pt idx="277">
                  <c:v>0.27700000000000002</c:v>
                </c:pt>
                <c:pt idx="278">
                  <c:v>0.27800000000000002</c:v>
                </c:pt>
                <c:pt idx="279">
                  <c:v>0.27900000000000003</c:v>
                </c:pt>
                <c:pt idx="280">
                  <c:v>0.28000000000000003</c:v>
                </c:pt>
                <c:pt idx="281">
                  <c:v>0.28100000000000003</c:v>
                </c:pt>
                <c:pt idx="282">
                  <c:v>0.28199999999999997</c:v>
                </c:pt>
                <c:pt idx="283">
                  <c:v>0.28299999999999997</c:v>
                </c:pt>
                <c:pt idx="284">
                  <c:v>0.28399999999999997</c:v>
                </c:pt>
                <c:pt idx="285">
                  <c:v>0.28499999999999998</c:v>
                </c:pt>
                <c:pt idx="286">
                  <c:v>0.28599999999999998</c:v>
                </c:pt>
                <c:pt idx="287">
                  <c:v>0.28699999999999998</c:v>
                </c:pt>
                <c:pt idx="288">
                  <c:v>0.28799999999999998</c:v>
                </c:pt>
                <c:pt idx="289">
                  <c:v>0.28899999999999998</c:v>
                </c:pt>
                <c:pt idx="290">
                  <c:v>0.28999999999999998</c:v>
                </c:pt>
                <c:pt idx="291">
                  <c:v>0.29099999999999998</c:v>
                </c:pt>
                <c:pt idx="292">
                  <c:v>0.29199999999999998</c:v>
                </c:pt>
                <c:pt idx="293">
                  <c:v>0.29299999999999998</c:v>
                </c:pt>
                <c:pt idx="294">
                  <c:v>0.29399999999999998</c:v>
                </c:pt>
                <c:pt idx="295">
                  <c:v>0.29499999999999998</c:v>
                </c:pt>
                <c:pt idx="296">
                  <c:v>0.29599999999999999</c:v>
                </c:pt>
                <c:pt idx="297">
                  <c:v>0.29699999999999999</c:v>
                </c:pt>
                <c:pt idx="298">
                  <c:v>0.29799999999999999</c:v>
                </c:pt>
                <c:pt idx="299">
                  <c:v>0.29899999999999999</c:v>
                </c:pt>
                <c:pt idx="300">
                  <c:v>0.3</c:v>
                </c:pt>
                <c:pt idx="301">
                  <c:v>0.30099999999999999</c:v>
                </c:pt>
                <c:pt idx="302">
                  <c:v>0.30199999999999999</c:v>
                </c:pt>
                <c:pt idx="303">
                  <c:v>0.30299999999999999</c:v>
                </c:pt>
                <c:pt idx="304">
                  <c:v>0.30399999999999999</c:v>
                </c:pt>
                <c:pt idx="305">
                  <c:v>0.30499999999999999</c:v>
                </c:pt>
                <c:pt idx="306">
                  <c:v>0.30599999999999999</c:v>
                </c:pt>
                <c:pt idx="307">
                  <c:v>0.307</c:v>
                </c:pt>
                <c:pt idx="308">
                  <c:v>0.308</c:v>
                </c:pt>
                <c:pt idx="309">
                  <c:v>0.309</c:v>
                </c:pt>
                <c:pt idx="310">
                  <c:v>0.31</c:v>
                </c:pt>
                <c:pt idx="311">
                  <c:v>0.311</c:v>
                </c:pt>
                <c:pt idx="312">
                  <c:v>0.312</c:v>
                </c:pt>
                <c:pt idx="313">
                  <c:v>0.313</c:v>
                </c:pt>
                <c:pt idx="314">
                  <c:v>0.314</c:v>
                </c:pt>
                <c:pt idx="315">
                  <c:v>0.315</c:v>
                </c:pt>
                <c:pt idx="316">
                  <c:v>0.316</c:v>
                </c:pt>
                <c:pt idx="317">
                  <c:v>0.317</c:v>
                </c:pt>
                <c:pt idx="318">
                  <c:v>0.318</c:v>
                </c:pt>
                <c:pt idx="319">
                  <c:v>0.31900000000000001</c:v>
                </c:pt>
                <c:pt idx="320">
                  <c:v>0.32</c:v>
                </c:pt>
                <c:pt idx="321">
                  <c:v>0.32100000000000001</c:v>
                </c:pt>
                <c:pt idx="322">
                  <c:v>0.32200000000000001</c:v>
                </c:pt>
                <c:pt idx="323">
                  <c:v>0.32300000000000001</c:v>
                </c:pt>
                <c:pt idx="324">
                  <c:v>0.32400000000000001</c:v>
                </c:pt>
                <c:pt idx="325">
                  <c:v>0.32500000000000001</c:v>
                </c:pt>
                <c:pt idx="326">
                  <c:v>0.32600000000000001</c:v>
                </c:pt>
                <c:pt idx="327">
                  <c:v>0.32700000000000001</c:v>
                </c:pt>
                <c:pt idx="328">
                  <c:v>0.32800000000000001</c:v>
                </c:pt>
                <c:pt idx="329">
                  <c:v>0.32900000000000001</c:v>
                </c:pt>
                <c:pt idx="330">
                  <c:v>0.33</c:v>
                </c:pt>
                <c:pt idx="331">
                  <c:v>0.33100000000000002</c:v>
                </c:pt>
                <c:pt idx="332">
                  <c:v>0.33200000000000002</c:v>
                </c:pt>
                <c:pt idx="333">
                  <c:v>0.33300000000000002</c:v>
                </c:pt>
                <c:pt idx="334">
                  <c:v>0.33400000000000002</c:v>
                </c:pt>
                <c:pt idx="335">
                  <c:v>0.33500000000000002</c:v>
                </c:pt>
                <c:pt idx="336">
                  <c:v>0.33600000000000002</c:v>
                </c:pt>
                <c:pt idx="337">
                  <c:v>0.33700000000000002</c:v>
                </c:pt>
                <c:pt idx="338">
                  <c:v>0.33800000000000002</c:v>
                </c:pt>
                <c:pt idx="339">
                  <c:v>0.33900000000000002</c:v>
                </c:pt>
                <c:pt idx="340">
                  <c:v>0.34</c:v>
                </c:pt>
                <c:pt idx="341">
                  <c:v>0.34100000000000003</c:v>
                </c:pt>
                <c:pt idx="342">
                  <c:v>0.34200000000000003</c:v>
                </c:pt>
                <c:pt idx="343">
                  <c:v>0.34300000000000003</c:v>
                </c:pt>
                <c:pt idx="344">
                  <c:v>0.34399999999999997</c:v>
                </c:pt>
                <c:pt idx="345">
                  <c:v>0.34499999999999997</c:v>
                </c:pt>
                <c:pt idx="346">
                  <c:v>0.34599999999999997</c:v>
                </c:pt>
                <c:pt idx="347">
                  <c:v>0.34699999999999998</c:v>
                </c:pt>
                <c:pt idx="348">
                  <c:v>0.34799999999999998</c:v>
                </c:pt>
                <c:pt idx="349">
                  <c:v>0.34899999999999998</c:v>
                </c:pt>
                <c:pt idx="350">
                  <c:v>0.35</c:v>
                </c:pt>
                <c:pt idx="351">
                  <c:v>0.35099999999999998</c:v>
                </c:pt>
                <c:pt idx="352">
                  <c:v>0.35199999999999998</c:v>
                </c:pt>
                <c:pt idx="353">
                  <c:v>0.35299999999999998</c:v>
                </c:pt>
                <c:pt idx="354">
                  <c:v>0.35399999999999998</c:v>
                </c:pt>
                <c:pt idx="355">
                  <c:v>0.35499999999999998</c:v>
                </c:pt>
                <c:pt idx="356">
                  <c:v>0.35599999999999998</c:v>
                </c:pt>
                <c:pt idx="357">
                  <c:v>0.35699999999999998</c:v>
                </c:pt>
                <c:pt idx="358">
                  <c:v>0.35799999999999998</c:v>
                </c:pt>
                <c:pt idx="359">
                  <c:v>0.35899999999999999</c:v>
                </c:pt>
                <c:pt idx="360">
                  <c:v>0.36</c:v>
                </c:pt>
                <c:pt idx="361">
                  <c:v>0.36099999999999999</c:v>
                </c:pt>
                <c:pt idx="362">
                  <c:v>0.36199999999999999</c:v>
                </c:pt>
                <c:pt idx="363">
                  <c:v>0.36299999999999999</c:v>
                </c:pt>
                <c:pt idx="364">
                  <c:v>0.36399999999999999</c:v>
                </c:pt>
                <c:pt idx="365">
                  <c:v>0.36499999999999999</c:v>
                </c:pt>
                <c:pt idx="366">
                  <c:v>0.36599999999999999</c:v>
                </c:pt>
                <c:pt idx="367">
                  <c:v>0.36699999999999999</c:v>
                </c:pt>
                <c:pt idx="368">
                  <c:v>0.36799999999999999</c:v>
                </c:pt>
                <c:pt idx="369">
                  <c:v>0.36899999999999999</c:v>
                </c:pt>
                <c:pt idx="370">
                  <c:v>0.37</c:v>
                </c:pt>
                <c:pt idx="371">
                  <c:v>0.371</c:v>
                </c:pt>
                <c:pt idx="372">
                  <c:v>0.372</c:v>
                </c:pt>
                <c:pt idx="373">
                  <c:v>0.373</c:v>
                </c:pt>
                <c:pt idx="374">
                  <c:v>0.374</c:v>
                </c:pt>
                <c:pt idx="375">
                  <c:v>0.375</c:v>
                </c:pt>
                <c:pt idx="376">
                  <c:v>0.376</c:v>
                </c:pt>
                <c:pt idx="377">
                  <c:v>0.377</c:v>
                </c:pt>
                <c:pt idx="378">
                  <c:v>0.378</c:v>
                </c:pt>
                <c:pt idx="379">
                  <c:v>0.379</c:v>
                </c:pt>
                <c:pt idx="380">
                  <c:v>0.38</c:v>
                </c:pt>
                <c:pt idx="381">
                  <c:v>0.38100000000000001</c:v>
                </c:pt>
                <c:pt idx="382">
                  <c:v>0.38200000000000001</c:v>
                </c:pt>
                <c:pt idx="383">
                  <c:v>0.38300000000000001</c:v>
                </c:pt>
                <c:pt idx="384">
                  <c:v>0.38400000000000001</c:v>
                </c:pt>
                <c:pt idx="385">
                  <c:v>0.38500000000000001</c:v>
                </c:pt>
                <c:pt idx="386">
                  <c:v>0.38600000000000001</c:v>
                </c:pt>
                <c:pt idx="387">
                  <c:v>0.38700000000000001</c:v>
                </c:pt>
                <c:pt idx="388">
                  <c:v>0.38800000000000001</c:v>
                </c:pt>
                <c:pt idx="389">
                  <c:v>0.38900000000000001</c:v>
                </c:pt>
                <c:pt idx="390">
                  <c:v>0.39</c:v>
                </c:pt>
                <c:pt idx="391">
                  <c:v>0.39100000000000001</c:v>
                </c:pt>
                <c:pt idx="392">
                  <c:v>0.39200000000000002</c:v>
                </c:pt>
                <c:pt idx="393">
                  <c:v>0.39300000000000002</c:v>
                </c:pt>
                <c:pt idx="394">
                  <c:v>0.39400000000000002</c:v>
                </c:pt>
                <c:pt idx="395">
                  <c:v>0.39500000000000002</c:v>
                </c:pt>
                <c:pt idx="396">
                  <c:v>0.39600000000000002</c:v>
                </c:pt>
                <c:pt idx="397">
                  <c:v>0.39700000000000002</c:v>
                </c:pt>
                <c:pt idx="398">
                  <c:v>0.39800000000000002</c:v>
                </c:pt>
                <c:pt idx="399">
                  <c:v>0.39900000000000002</c:v>
                </c:pt>
                <c:pt idx="400">
                  <c:v>0.4</c:v>
                </c:pt>
                <c:pt idx="401">
                  <c:v>0.40100000000000002</c:v>
                </c:pt>
                <c:pt idx="402">
                  <c:v>0.40200000000000002</c:v>
                </c:pt>
                <c:pt idx="403">
                  <c:v>0.40300000000000002</c:v>
                </c:pt>
                <c:pt idx="404">
                  <c:v>0.40400000000000003</c:v>
                </c:pt>
                <c:pt idx="405">
                  <c:v>0.40500000000000003</c:v>
                </c:pt>
                <c:pt idx="406">
                  <c:v>0.40600000000000003</c:v>
                </c:pt>
                <c:pt idx="407">
                  <c:v>0.40699999999999997</c:v>
                </c:pt>
                <c:pt idx="408">
                  <c:v>0.40799999999999997</c:v>
                </c:pt>
                <c:pt idx="409">
                  <c:v>0.40899999999999997</c:v>
                </c:pt>
                <c:pt idx="410">
                  <c:v>0.41</c:v>
                </c:pt>
                <c:pt idx="411">
                  <c:v>0.41099999999999998</c:v>
                </c:pt>
                <c:pt idx="412">
                  <c:v>0.41199999999999998</c:v>
                </c:pt>
                <c:pt idx="413">
                  <c:v>0.41299999999999998</c:v>
                </c:pt>
                <c:pt idx="414">
                  <c:v>0.41399999999999998</c:v>
                </c:pt>
                <c:pt idx="415">
                  <c:v>0.41499999999999998</c:v>
                </c:pt>
                <c:pt idx="416">
                  <c:v>0.41599999999999998</c:v>
                </c:pt>
                <c:pt idx="417">
                  <c:v>0.41699999999999998</c:v>
                </c:pt>
                <c:pt idx="418">
                  <c:v>0.41799999999999998</c:v>
                </c:pt>
                <c:pt idx="419">
                  <c:v>0.41899999999999998</c:v>
                </c:pt>
                <c:pt idx="420">
                  <c:v>0.42</c:v>
                </c:pt>
                <c:pt idx="421">
                  <c:v>0.42099999999999999</c:v>
                </c:pt>
                <c:pt idx="422">
                  <c:v>0.42199999999999999</c:v>
                </c:pt>
                <c:pt idx="423">
                  <c:v>0.42299999999999999</c:v>
                </c:pt>
                <c:pt idx="424">
                  <c:v>0.42399999999999999</c:v>
                </c:pt>
                <c:pt idx="425">
                  <c:v>0.42499999999999999</c:v>
                </c:pt>
                <c:pt idx="426">
                  <c:v>0.42599999999999999</c:v>
                </c:pt>
                <c:pt idx="427">
                  <c:v>0.42699999999999999</c:v>
                </c:pt>
                <c:pt idx="428">
                  <c:v>0.42799999999999999</c:v>
                </c:pt>
                <c:pt idx="429">
                  <c:v>0.42899999999999999</c:v>
                </c:pt>
                <c:pt idx="430">
                  <c:v>0.43</c:v>
                </c:pt>
                <c:pt idx="431">
                  <c:v>0.43099999999999999</c:v>
                </c:pt>
                <c:pt idx="432">
                  <c:v>0.432</c:v>
                </c:pt>
                <c:pt idx="433">
                  <c:v>0.433</c:v>
                </c:pt>
                <c:pt idx="434">
                  <c:v>0.434</c:v>
                </c:pt>
                <c:pt idx="435">
                  <c:v>0.435</c:v>
                </c:pt>
                <c:pt idx="436">
                  <c:v>0.436</c:v>
                </c:pt>
                <c:pt idx="437">
                  <c:v>0.437</c:v>
                </c:pt>
                <c:pt idx="438">
                  <c:v>0.438</c:v>
                </c:pt>
                <c:pt idx="439">
                  <c:v>0.439</c:v>
                </c:pt>
                <c:pt idx="440">
                  <c:v>0.44</c:v>
                </c:pt>
                <c:pt idx="441">
                  <c:v>0.441</c:v>
                </c:pt>
                <c:pt idx="442">
                  <c:v>0.442</c:v>
                </c:pt>
                <c:pt idx="443">
                  <c:v>0.443</c:v>
                </c:pt>
                <c:pt idx="444">
                  <c:v>0.44400000000000001</c:v>
                </c:pt>
                <c:pt idx="445">
                  <c:v>0.44500000000000001</c:v>
                </c:pt>
                <c:pt idx="446">
                  <c:v>0.44600000000000001</c:v>
                </c:pt>
                <c:pt idx="447">
                  <c:v>0.44700000000000001</c:v>
                </c:pt>
                <c:pt idx="448">
                  <c:v>0.44800000000000001</c:v>
                </c:pt>
                <c:pt idx="449">
                  <c:v>0.44900000000000001</c:v>
                </c:pt>
                <c:pt idx="450">
                  <c:v>0.45</c:v>
                </c:pt>
                <c:pt idx="451">
                  <c:v>0.45100000000000001</c:v>
                </c:pt>
                <c:pt idx="452">
                  <c:v>0.45200000000000001</c:v>
                </c:pt>
                <c:pt idx="453">
                  <c:v>0.45300000000000001</c:v>
                </c:pt>
                <c:pt idx="454">
                  <c:v>0.45400000000000001</c:v>
                </c:pt>
                <c:pt idx="455">
                  <c:v>0.45500000000000002</c:v>
                </c:pt>
                <c:pt idx="456">
                  <c:v>0.45600000000000002</c:v>
                </c:pt>
                <c:pt idx="457">
                  <c:v>0.45700000000000002</c:v>
                </c:pt>
                <c:pt idx="458">
                  <c:v>0.45800000000000002</c:v>
                </c:pt>
                <c:pt idx="459">
                  <c:v>0.45900000000000002</c:v>
                </c:pt>
                <c:pt idx="460">
                  <c:v>0.46</c:v>
                </c:pt>
                <c:pt idx="461">
                  <c:v>0.46100000000000002</c:v>
                </c:pt>
                <c:pt idx="462">
                  <c:v>0.46200000000000002</c:v>
                </c:pt>
                <c:pt idx="463">
                  <c:v>0.46300000000000002</c:v>
                </c:pt>
                <c:pt idx="464">
                  <c:v>0.46400000000000002</c:v>
                </c:pt>
                <c:pt idx="465">
                  <c:v>0.46500000000000002</c:v>
                </c:pt>
                <c:pt idx="466">
                  <c:v>0.46600000000000003</c:v>
                </c:pt>
                <c:pt idx="467">
                  <c:v>0.46700000000000003</c:v>
                </c:pt>
                <c:pt idx="468">
                  <c:v>0.46800000000000003</c:v>
                </c:pt>
                <c:pt idx="469">
                  <c:v>0.46899999999999997</c:v>
                </c:pt>
                <c:pt idx="470">
                  <c:v>0.47</c:v>
                </c:pt>
                <c:pt idx="471">
                  <c:v>0.47099999999999997</c:v>
                </c:pt>
                <c:pt idx="472">
                  <c:v>0.47199999999999998</c:v>
                </c:pt>
                <c:pt idx="473">
                  <c:v>0.47299999999999998</c:v>
                </c:pt>
                <c:pt idx="474">
                  <c:v>0.47399999999999998</c:v>
                </c:pt>
                <c:pt idx="475">
                  <c:v>0.47499999999999998</c:v>
                </c:pt>
                <c:pt idx="476">
                  <c:v>0.47599999999999998</c:v>
                </c:pt>
                <c:pt idx="477">
                  <c:v>0.47699999999999998</c:v>
                </c:pt>
                <c:pt idx="478">
                  <c:v>0.47799999999999998</c:v>
                </c:pt>
                <c:pt idx="479">
                  <c:v>0.47899999999999998</c:v>
                </c:pt>
                <c:pt idx="480">
                  <c:v>0.48</c:v>
                </c:pt>
                <c:pt idx="481">
                  <c:v>0.48099999999999998</c:v>
                </c:pt>
                <c:pt idx="482">
                  <c:v>0.48199999999999998</c:v>
                </c:pt>
                <c:pt idx="483">
                  <c:v>0.48299999999999998</c:v>
                </c:pt>
                <c:pt idx="484">
                  <c:v>0.48399999999999999</c:v>
                </c:pt>
                <c:pt idx="485">
                  <c:v>0.48499999999999999</c:v>
                </c:pt>
                <c:pt idx="486">
                  <c:v>0.48599999999999999</c:v>
                </c:pt>
                <c:pt idx="487">
                  <c:v>0.48699999999999999</c:v>
                </c:pt>
                <c:pt idx="488">
                  <c:v>0.48799999999999999</c:v>
                </c:pt>
                <c:pt idx="489">
                  <c:v>0.48899999999999999</c:v>
                </c:pt>
                <c:pt idx="490">
                  <c:v>0.49</c:v>
                </c:pt>
                <c:pt idx="491">
                  <c:v>0.49099999999999999</c:v>
                </c:pt>
                <c:pt idx="492">
                  <c:v>0.49199999999999999</c:v>
                </c:pt>
                <c:pt idx="493">
                  <c:v>0.49299999999999999</c:v>
                </c:pt>
                <c:pt idx="494">
                  <c:v>0.49399999999999999</c:v>
                </c:pt>
                <c:pt idx="495">
                  <c:v>0.495</c:v>
                </c:pt>
                <c:pt idx="496">
                  <c:v>0.496</c:v>
                </c:pt>
                <c:pt idx="497">
                  <c:v>0.497</c:v>
                </c:pt>
                <c:pt idx="498">
                  <c:v>0.498</c:v>
                </c:pt>
                <c:pt idx="499">
                  <c:v>0.499</c:v>
                </c:pt>
                <c:pt idx="500">
                  <c:v>0.5</c:v>
                </c:pt>
                <c:pt idx="501">
                  <c:v>0.501</c:v>
                </c:pt>
                <c:pt idx="502">
                  <c:v>0.502</c:v>
                </c:pt>
                <c:pt idx="503">
                  <c:v>0.503</c:v>
                </c:pt>
                <c:pt idx="504">
                  <c:v>0.504</c:v>
                </c:pt>
                <c:pt idx="505">
                  <c:v>0.505</c:v>
                </c:pt>
                <c:pt idx="506">
                  <c:v>0.50600000000000001</c:v>
                </c:pt>
                <c:pt idx="507">
                  <c:v>0.50700000000000001</c:v>
                </c:pt>
                <c:pt idx="508">
                  <c:v>0.50800000000000001</c:v>
                </c:pt>
                <c:pt idx="509">
                  <c:v>0.50900000000000001</c:v>
                </c:pt>
                <c:pt idx="510">
                  <c:v>0.51</c:v>
                </c:pt>
                <c:pt idx="511">
                  <c:v>0.51100000000000001</c:v>
                </c:pt>
                <c:pt idx="512">
                  <c:v>0.51200000000000001</c:v>
                </c:pt>
                <c:pt idx="513">
                  <c:v>0.51300000000000001</c:v>
                </c:pt>
                <c:pt idx="514">
                  <c:v>0.51400000000000001</c:v>
                </c:pt>
                <c:pt idx="515">
                  <c:v>0.51500000000000001</c:v>
                </c:pt>
                <c:pt idx="516">
                  <c:v>0.51600000000000001</c:v>
                </c:pt>
                <c:pt idx="517">
                  <c:v>0.51700000000000002</c:v>
                </c:pt>
                <c:pt idx="518">
                  <c:v>0.51800000000000002</c:v>
                </c:pt>
                <c:pt idx="519">
                  <c:v>0.51900000000000002</c:v>
                </c:pt>
                <c:pt idx="520">
                  <c:v>0.52</c:v>
                </c:pt>
                <c:pt idx="521">
                  <c:v>0.52100000000000002</c:v>
                </c:pt>
                <c:pt idx="522">
                  <c:v>0.52200000000000002</c:v>
                </c:pt>
                <c:pt idx="523">
                  <c:v>0.52300000000000002</c:v>
                </c:pt>
                <c:pt idx="524">
                  <c:v>0.52400000000000002</c:v>
                </c:pt>
                <c:pt idx="525">
                  <c:v>0.52500000000000002</c:v>
                </c:pt>
                <c:pt idx="526">
                  <c:v>0.52600000000000002</c:v>
                </c:pt>
                <c:pt idx="527">
                  <c:v>0.52700000000000002</c:v>
                </c:pt>
                <c:pt idx="528">
                  <c:v>0.52800000000000002</c:v>
                </c:pt>
                <c:pt idx="529">
                  <c:v>0.52900000000000003</c:v>
                </c:pt>
                <c:pt idx="530">
                  <c:v>0.53</c:v>
                </c:pt>
                <c:pt idx="531">
                  <c:v>0.53100000000000003</c:v>
                </c:pt>
                <c:pt idx="532">
                  <c:v>0.53200000000000003</c:v>
                </c:pt>
                <c:pt idx="533">
                  <c:v>0.53300000000000003</c:v>
                </c:pt>
                <c:pt idx="534">
                  <c:v>0.53400000000000003</c:v>
                </c:pt>
                <c:pt idx="535">
                  <c:v>0.53500000000000003</c:v>
                </c:pt>
                <c:pt idx="536">
                  <c:v>0.53600000000000003</c:v>
                </c:pt>
                <c:pt idx="537">
                  <c:v>0.53700000000000003</c:v>
                </c:pt>
                <c:pt idx="538">
                  <c:v>0.53800000000000003</c:v>
                </c:pt>
                <c:pt idx="539">
                  <c:v>0.53900000000000003</c:v>
                </c:pt>
                <c:pt idx="540">
                  <c:v>0.54</c:v>
                </c:pt>
                <c:pt idx="541">
                  <c:v>0.54100000000000004</c:v>
                </c:pt>
                <c:pt idx="542">
                  <c:v>0.54200000000000004</c:v>
                </c:pt>
                <c:pt idx="543">
                  <c:v>0.54300000000000004</c:v>
                </c:pt>
                <c:pt idx="544">
                  <c:v>0.54400000000000004</c:v>
                </c:pt>
                <c:pt idx="545">
                  <c:v>0.54500000000000004</c:v>
                </c:pt>
                <c:pt idx="546">
                  <c:v>0.54600000000000004</c:v>
                </c:pt>
                <c:pt idx="547">
                  <c:v>0.54700000000000004</c:v>
                </c:pt>
                <c:pt idx="548">
                  <c:v>0.54800000000000004</c:v>
                </c:pt>
                <c:pt idx="549">
                  <c:v>0.54900000000000004</c:v>
                </c:pt>
                <c:pt idx="550">
                  <c:v>0.55000000000000004</c:v>
                </c:pt>
                <c:pt idx="551">
                  <c:v>0.55100000000000005</c:v>
                </c:pt>
                <c:pt idx="552">
                  <c:v>0.55200000000000005</c:v>
                </c:pt>
                <c:pt idx="553">
                  <c:v>0.55300000000000005</c:v>
                </c:pt>
                <c:pt idx="554">
                  <c:v>0.55400000000000005</c:v>
                </c:pt>
                <c:pt idx="555">
                  <c:v>0.55500000000000005</c:v>
                </c:pt>
                <c:pt idx="556">
                  <c:v>0.55600000000000005</c:v>
                </c:pt>
                <c:pt idx="557">
                  <c:v>0.55700000000000005</c:v>
                </c:pt>
                <c:pt idx="558">
                  <c:v>0.55800000000000005</c:v>
                </c:pt>
                <c:pt idx="559">
                  <c:v>0.55900000000000005</c:v>
                </c:pt>
                <c:pt idx="560">
                  <c:v>0.56000000000000005</c:v>
                </c:pt>
                <c:pt idx="561">
                  <c:v>0.56100000000000005</c:v>
                </c:pt>
                <c:pt idx="562">
                  <c:v>0.56200000000000006</c:v>
                </c:pt>
                <c:pt idx="563">
                  <c:v>0.56299999999999994</c:v>
                </c:pt>
                <c:pt idx="564">
                  <c:v>0.56399999999999995</c:v>
                </c:pt>
                <c:pt idx="565">
                  <c:v>0.56499999999999995</c:v>
                </c:pt>
                <c:pt idx="566">
                  <c:v>0.56599999999999995</c:v>
                </c:pt>
                <c:pt idx="567">
                  <c:v>0.56699999999999995</c:v>
                </c:pt>
                <c:pt idx="568">
                  <c:v>0.56799999999999995</c:v>
                </c:pt>
                <c:pt idx="569">
                  <c:v>0.56899999999999995</c:v>
                </c:pt>
                <c:pt idx="570">
                  <c:v>0.56999999999999995</c:v>
                </c:pt>
                <c:pt idx="571">
                  <c:v>0.57099999999999995</c:v>
                </c:pt>
                <c:pt idx="572">
                  <c:v>0.57199999999999995</c:v>
                </c:pt>
                <c:pt idx="573">
                  <c:v>0.57299999999999995</c:v>
                </c:pt>
                <c:pt idx="574">
                  <c:v>0.57399999999999995</c:v>
                </c:pt>
                <c:pt idx="575">
                  <c:v>0.57499999999999996</c:v>
                </c:pt>
                <c:pt idx="576">
                  <c:v>0.57599999999999996</c:v>
                </c:pt>
                <c:pt idx="577">
                  <c:v>0.57699999999999996</c:v>
                </c:pt>
                <c:pt idx="578">
                  <c:v>0.57799999999999996</c:v>
                </c:pt>
                <c:pt idx="579">
                  <c:v>0.57899999999999996</c:v>
                </c:pt>
                <c:pt idx="580">
                  <c:v>0.57999999999999996</c:v>
                </c:pt>
                <c:pt idx="581">
                  <c:v>0.58099999999999996</c:v>
                </c:pt>
                <c:pt idx="582">
                  <c:v>0.58199999999999996</c:v>
                </c:pt>
                <c:pt idx="583">
                  <c:v>0.58299999999999996</c:v>
                </c:pt>
                <c:pt idx="584">
                  <c:v>0.58399999999999996</c:v>
                </c:pt>
                <c:pt idx="585">
                  <c:v>0.58499999999999996</c:v>
                </c:pt>
                <c:pt idx="586">
                  <c:v>0.58599999999999997</c:v>
                </c:pt>
                <c:pt idx="587">
                  <c:v>0.58699999999999997</c:v>
                </c:pt>
                <c:pt idx="588">
                  <c:v>0.58799999999999997</c:v>
                </c:pt>
                <c:pt idx="589">
                  <c:v>0.58899999999999997</c:v>
                </c:pt>
                <c:pt idx="590">
                  <c:v>0.59</c:v>
                </c:pt>
                <c:pt idx="591">
                  <c:v>0.59099999999999997</c:v>
                </c:pt>
                <c:pt idx="592">
                  <c:v>0.59199999999999997</c:v>
                </c:pt>
                <c:pt idx="593">
                  <c:v>0.59299999999999997</c:v>
                </c:pt>
                <c:pt idx="594">
                  <c:v>0.59399999999999997</c:v>
                </c:pt>
                <c:pt idx="595">
                  <c:v>0.59499999999999997</c:v>
                </c:pt>
                <c:pt idx="596">
                  <c:v>0.59599999999999997</c:v>
                </c:pt>
                <c:pt idx="597">
                  <c:v>0.59699999999999998</c:v>
                </c:pt>
                <c:pt idx="598">
                  <c:v>0.59799999999999998</c:v>
                </c:pt>
                <c:pt idx="599">
                  <c:v>0.59899999999999998</c:v>
                </c:pt>
                <c:pt idx="600">
                  <c:v>0.6</c:v>
                </c:pt>
                <c:pt idx="601">
                  <c:v>0.60099999999999998</c:v>
                </c:pt>
                <c:pt idx="602">
                  <c:v>0.60199999999999998</c:v>
                </c:pt>
                <c:pt idx="603">
                  <c:v>0.60299999999999998</c:v>
                </c:pt>
                <c:pt idx="604">
                  <c:v>0.60399999999999998</c:v>
                </c:pt>
                <c:pt idx="605">
                  <c:v>0.60499999999999998</c:v>
                </c:pt>
                <c:pt idx="606">
                  <c:v>0.60599999999999998</c:v>
                </c:pt>
                <c:pt idx="607">
                  <c:v>0.60699999999999998</c:v>
                </c:pt>
                <c:pt idx="608">
                  <c:v>0.60799999999999998</c:v>
                </c:pt>
                <c:pt idx="609">
                  <c:v>0.60899999999999999</c:v>
                </c:pt>
                <c:pt idx="610">
                  <c:v>0.61</c:v>
                </c:pt>
                <c:pt idx="611">
                  <c:v>0.61099999999999999</c:v>
                </c:pt>
                <c:pt idx="612">
                  <c:v>0.61199999999999999</c:v>
                </c:pt>
                <c:pt idx="613">
                  <c:v>0.61299999999999999</c:v>
                </c:pt>
                <c:pt idx="614">
                  <c:v>0.61399999999999999</c:v>
                </c:pt>
                <c:pt idx="615">
                  <c:v>0.61499999999999999</c:v>
                </c:pt>
                <c:pt idx="616">
                  <c:v>0.61599999999999999</c:v>
                </c:pt>
                <c:pt idx="617">
                  <c:v>0.61699999999999999</c:v>
                </c:pt>
                <c:pt idx="618">
                  <c:v>0.61799999999999999</c:v>
                </c:pt>
                <c:pt idx="619">
                  <c:v>0.61899999999999999</c:v>
                </c:pt>
                <c:pt idx="620">
                  <c:v>0.62</c:v>
                </c:pt>
                <c:pt idx="621">
                  <c:v>0.621</c:v>
                </c:pt>
                <c:pt idx="622">
                  <c:v>0.622</c:v>
                </c:pt>
                <c:pt idx="623">
                  <c:v>0.623</c:v>
                </c:pt>
                <c:pt idx="624">
                  <c:v>0.624</c:v>
                </c:pt>
                <c:pt idx="625">
                  <c:v>0.625</c:v>
                </c:pt>
                <c:pt idx="626">
                  <c:v>0.626</c:v>
                </c:pt>
                <c:pt idx="627">
                  <c:v>0.627</c:v>
                </c:pt>
                <c:pt idx="628">
                  <c:v>0.628</c:v>
                </c:pt>
                <c:pt idx="629">
                  <c:v>0.629</c:v>
                </c:pt>
                <c:pt idx="630">
                  <c:v>0.63</c:v>
                </c:pt>
                <c:pt idx="631">
                  <c:v>0.63100000000000001</c:v>
                </c:pt>
                <c:pt idx="632">
                  <c:v>0.63200000000000001</c:v>
                </c:pt>
                <c:pt idx="633">
                  <c:v>0.63300000000000001</c:v>
                </c:pt>
                <c:pt idx="634">
                  <c:v>0.63400000000000001</c:v>
                </c:pt>
                <c:pt idx="635">
                  <c:v>0.63500000000000001</c:v>
                </c:pt>
                <c:pt idx="636">
                  <c:v>0.63600000000000001</c:v>
                </c:pt>
                <c:pt idx="637">
                  <c:v>0.63700000000000001</c:v>
                </c:pt>
                <c:pt idx="638">
                  <c:v>0.63800000000000001</c:v>
                </c:pt>
                <c:pt idx="639">
                  <c:v>0.63900000000000001</c:v>
                </c:pt>
                <c:pt idx="640">
                  <c:v>0.64</c:v>
                </c:pt>
                <c:pt idx="641">
                  <c:v>0.64100000000000001</c:v>
                </c:pt>
                <c:pt idx="642">
                  <c:v>0.64200000000000002</c:v>
                </c:pt>
                <c:pt idx="643">
                  <c:v>0.64300000000000002</c:v>
                </c:pt>
                <c:pt idx="644">
                  <c:v>0.64400000000000002</c:v>
                </c:pt>
                <c:pt idx="645">
                  <c:v>0.64500000000000002</c:v>
                </c:pt>
                <c:pt idx="646">
                  <c:v>0.64600000000000002</c:v>
                </c:pt>
                <c:pt idx="647">
                  <c:v>0.64700000000000002</c:v>
                </c:pt>
                <c:pt idx="648">
                  <c:v>0.64800000000000002</c:v>
                </c:pt>
                <c:pt idx="649">
                  <c:v>0.64900000000000002</c:v>
                </c:pt>
                <c:pt idx="650">
                  <c:v>0.65</c:v>
                </c:pt>
                <c:pt idx="651">
                  <c:v>0.65100000000000002</c:v>
                </c:pt>
                <c:pt idx="652">
                  <c:v>0.65200000000000002</c:v>
                </c:pt>
                <c:pt idx="653">
                  <c:v>0.65300000000000002</c:v>
                </c:pt>
                <c:pt idx="654">
                  <c:v>0.65400000000000003</c:v>
                </c:pt>
                <c:pt idx="655">
                  <c:v>0.65500000000000003</c:v>
                </c:pt>
                <c:pt idx="656">
                  <c:v>0.65600000000000003</c:v>
                </c:pt>
                <c:pt idx="657">
                  <c:v>0.65700000000000003</c:v>
                </c:pt>
                <c:pt idx="658">
                  <c:v>0.65800000000000003</c:v>
                </c:pt>
                <c:pt idx="659">
                  <c:v>0.65900000000000003</c:v>
                </c:pt>
                <c:pt idx="660">
                  <c:v>0.66</c:v>
                </c:pt>
                <c:pt idx="661">
                  <c:v>0.66100000000000003</c:v>
                </c:pt>
                <c:pt idx="662">
                  <c:v>0.66200000000000003</c:v>
                </c:pt>
                <c:pt idx="663">
                  <c:v>0.66300000000000003</c:v>
                </c:pt>
                <c:pt idx="664">
                  <c:v>0.66400000000000003</c:v>
                </c:pt>
                <c:pt idx="665">
                  <c:v>0.66500000000000004</c:v>
                </c:pt>
                <c:pt idx="666">
                  <c:v>0.66600000000000004</c:v>
                </c:pt>
                <c:pt idx="667">
                  <c:v>0.66700000000000004</c:v>
                </c:pt>
                <c:pt idx="668">
                  <c:v>0.66800000000000004</c:v>
                </c:pt>
                <c:pt idx="669">
                  <c:v>0.66900000000000004</c:v>
                </c:pt>
                <c:pt idx="670">
                  <c:v>0.67</c:v>
                </c:pt>
                <c:pt idx="671">
                  <c:v>0.67100000000000004</c:v>
                </c:pt>
                <c:pt idx="672">
                  <c:v>0.67200000000000004</c:v>
                </c:pt>
                <c:pt idx="673">
                  <c:v>0.67300000000000004</c:v>
                </c:pt>
                <c:pt idx="674">
                  <c:v>0.67400000000000004</c:v>
                </c:pt>
                <c:pt idx="675">
                  <c:v>0.67500000000000004</c:v>
                </c:pt>
                <c:pt idx="676">
                  <c:v>0.67600000000000005</c:v>
                </c:pt>
                <c:pt idx="677">
                  <c:v>0.67700000000000005</c:v>
                </c:pt>
                <c:pt idx="678">
                  <c:v>0.67800000000000005</c:v>
                </c:pt>
                <c:pt idx="679">
                  <c:v>0.67900000000000005</c:v>
                </c:pt>
                <c:pt idx="680">
                  <c:v>0.68</c:v>
                </c:pt>
                <c:pt idx="681">
                  <c:v>0.68100000000000005</c:v>
                </c:pt>
                <c:pt idx="682">
                  <c:v>0.68200000000000005</c:v>
                </c:pt>
                <c:pt idx="683">
                  <c:v>0.68300000000000005</c:v>
                </c:pt>
                <c:pt idx="684">
                  <c:v>0.68400000000000005</c:v>
                </c:pt>
                <c:pt idx="685">
                  <c:v>0.68500000000000005</c:v>
                </c:pt>
                <c:pt idx="686">
                  <c:v>0.68600000000000005</c:v>
                </c:pt>
                <c:pt idx="687">
                  <c:v>0.68700000000000006</c:v>
                </c:pt>
                <c:pt idx="688">
                  <c:v>0.68799999999999994</c:v>
                </c:pt>
                <c:pt idx="689">
                  <c:v>0.68899999999999995</c:v>
                </c:pt>
                <c:pt idx="690">
                  <c:v>0.69</c:v>
                </c:pt>
                <c:pt idx="691">
                  <c:v>0.69099999999999995</c:v>
                </c:pt>
                <c:pt idx="692">
                  <c:v>0.69199999999999995</c:v>
                </c:pt>
                <c:pt idx="693">
                  <c:v>0.69299999999999995</c:v>
                </c:pt>
                <c:pt idx="694">
                  <c:v>0.69399999999999995</c:v>
                </c:pt>
                <c:pt idx="695">
                  <c:v>0.69499999999999995</c:v>
                </c:pt>
                <c:pt idx="696">
                  <c:v>0.69599999999999995</c:v>
                </c:pt>
                <c:pt idx="697">
                  <c:v>0.69699999999999995</c:v>
                </c:pt>
                <c:pt idx="698">
                  <c:v>0.69799999999999995</c:v>
                </c:pt>
                <c:pt idx="699">
                  <c:v>0.69899999999999995</c:v>
                </c:pt>
                <c:pt idx="700">
                  <c:v>0.7</c:v>
                </c:pt>
                <c:pt idx="701">
                  <c:v>0.70099999999999996</c:v>
                </c:pt>
                <c:pt idx="702">
                  <c:v>0.70199999999999996</c:v>
                </c:pt>
                <c:pt idx="703">
                  <c:v>0.70299999999999996</c:v>
                </c:pt>
                <c:pt idx="704">
                  <c:v>0.70399999999999996</c:v>
                </c:pt>
                <c:pt idx="705">
                  <c:v>0.70499999999999996</c:v>
                </c:pt>
                <c:pt idx="706">
                  <c:v>0.70599999999999996</c:v>
                </c:pt>
                <c:pt idx="707">
                  <c:v>0.70699999999999996</c:v>
                </c:pt>
                <c:pt idx="708">
                  <c:v>0.70799999999999996</c:v>
                </c:pt>
                <c:pt idx="709">
                  <c:v>0.70899999999999996</c:v>
                </c:pt>
                <c:pt idx="710">
                  <c:v>0.71</c:v>
                </c:pt>
                <c:pt idx="711">
                  <c:v>0.71099999999999997</c:v>
                </c:pt>
                <c:pt idx="712">
                  <c:v>0.71199999999999997</c:v>
                </c:pt>
                <c:pt idx="713">
                  <c:v>0.71299999999999997</c:v>
                </c:pt>
                <c:pt idx="714">
                  <c:v>0.71399999999999997</c:v>
                </c:pt>
                <c:pt idx="715">
                  <c:v>0.71499999999999997</c:v>
                </c:pt>
                <c:pt idx="716">
                  <c:v>0.71599999999999997</c:v>
                </c:pt>
                <c:pt idx="717">
                  <c:v>0.71699999999999997</c:v>
                </c:pt>
                <c:pt idx="718">
                  <c:v>0.71799999999999997</c:v>
                </c:pt>
                <c:pt idx="719">
                  <c:v>0.71899999999999997</c:v>
                </c:pt>
                <c:pt idx="720">
                  <c:v>0.72</c:v>
                </c:pt>
                <c:pt idx="721">
                  <c:v>0.72099999999999997</c:v>
                </c:pt>
                <c:pt idx="722">
                  <c:v>0.72199999999999998</c:v>
                </c:pt>
                <c:pt idx="723">
                  <c:v>0.72299999999999998</c:v>
                </c:pt>
                <c:pt idx="724">
                  <c:v>0.72399999999999998</c:v>
                </c:pt>
                <c:pt idx="725">
                  <c:v>0.72499999999999998</c:v>
                </c:pt>
                <c:pt idx="726">
                  <c:v>0.72599999999999998</c:v>
                </c:pt>
                <c:pt idx="727">
                  <c:v>0.72699999999999998</c:v>
                </c:pt>
                <c:pt idx="728">
                  <c:v>0.72799999999999998</c:v>
                </c:pt>
                <c:pt idx="729">
                  <c:v>0.72899999999999998</c:v>
                </c:pt>
                <c:pt idx="730">
                  <c:v>0.73</c:v>
                </c:pt>
                <c:pt idx="731">
                  <c:v>0.73099999999999998</c:v>
                </c:pt>
                <c:pt idx="732">
                  <c:v>0.73199999999999998</c:v>
                </c:pt>
                <c:pt idx="733">
                  <c:v>0.73299999999999998</c:v>
                </c:pt>
                <c:pt idx="734">
                  <c:v>0.73399999999999999</c:v>
                </c:pt>
                <c:pt idx="735">
                  <c:v>0.73499999999999999</c:v>
                </c:pt>
                <c:pt idx="736">
                  <c:v>0.73599999999999999</c:v>
                </c:pt>
                <c:pt idx="737">
                  <c:v>0.73699999999999999</c:v>
                </c:pt>
                <c:pt idx="738">
                  <c:v>0.73799999999999999</c:v>
                </c:pt>
                <c:pt idx="739">
                  <c:v>0.73899999999999999</c:v>
                </c:pt>
                <c:pt idx="740">
                  <c:v>0.74</c:v>
                </c:pt>
                <c:pt idx="741">
                  <c:v>0.74099999999999999</c:v>
                </c:pt>
                <c:pt idx="742">
                  <c:v>0.74199999999999999</c:v>
                </c:pt>
                <c:pt idx="743">
                  <c:v>0.74299999999999999</c:v>
                </c:pt>
                <c:pt idx="744">
                  <c:v>0.74399999999999999</c:v>
                </c:pt>
                <c:pt idx="745">
                  <c:v>0.745</c:v>
                </c:pt>
                <c:pt idx="746">
                  <c:v>0.746</c:v>
                </c:pt>
                <c:pt idx="747">
                  <c:v>0.747</c:v>
                </c:pt>
                <c:pt idx="748">
                  <c:v>0.748</c:v>
                </c:pt>
                <c:pt idx="749">
                  <c:v>0.749</c:v>
                </c:pt>
                <c:pt idx="750">
                  <c:v>0.75</c:v>
                </c:pt>
                <c:pt idx="751">
                  <c:v>0.751</c:v>
                </c:pt>
                <c:pt idx="752">
                  <c:v>0.752</c:v>
                </c:pt>
                <c:pt idx="753">
                  <c:v>0.753</c:v>
                </c:pt>
                <c:pt idx="754">
                  <c:v>0.754</c:v>
                </c:pt>
                <c:pt idx="755">
                  <c:v>0.755</c:v>
                </c:pt>
                <c:pt idx="756">
                  <c:v>0.75600000000000001</c:v>
                </c:pt>
                <c:pt idx="757">
                  <c:v>0.75700000000000001</c:v>
                </c:pt>
                <c:pt idx="758">
                  <c:v>0.75800000000000001</c:v>
                </c:pt>
                <c:pt idx="759">
                  <c:v>0.75900000000000001</c:v>
                </c:pt>
                <c:pt idx="760">
                  <c:v>0.76</c:v>
                </c:pt>
                <c:pt idx="761">
                  <c:v>0.76100000000000001</c:v>
                </c:pt>
                <c:pt idx="762">
                  <c:v>0.76200000000000001</c:v>
                </c:pt>
                <c:pt idx="763">
                  <c:v>0.76300000000000001</c:v>
                </c:pt>
                <c:pt idx="764">
                  <c:v>0.76400000000000001</c:v>
                </c:pt>
                <c:pt idx="765">
                  <c:v>0.76500000000000001</c:v>
                </c:pt>
                <c:pt idx="766">
                  <c:v>0.76600000000000001</c:v>
                </c:pt>
                <c:pt idx="767">
                  <c:v>0.76700000000000002</c:v>
                </c:pt>
                <c:pt idx="768">
                  <c:v>0.76800000000000002</c:v>
                </c:pt>
                <c:pt idx="769">
                  <c:v>0.76900000000000002</c:v>
                </c:pt>
                <c:pt idx="770">
                  <c:v>0.77</c:v>
                </c:pt>
                <c:pt idx="771">
                  <c:v>0.77100000000000002</c:v>
                </c:pt>
                <c:pt idx="772">
                  <c:v>0.77200000000000002</c:v>
                </c:pt>
                <c:pt idx="773">
                  <c:v>0.77300000000000002</c:v>
                </c:pt>
                <c:pt idx="774">
                  <c:v>0.77400000000000002</c:v>
                </c:pt>
                <c:pt idx="775">
                  <c:v>0.77500000000000002</c:v>
                </c:pt>
                <c:pt idx="776">
                  <c:v>0.77600000000000002</c:v>
                </c:pt>
                <c:pt idx="777">
                  <c:v>0.77700000000000002</c:v>
                </c:pt>
                <c:pt idx="778">
                  <c:v>0.77800000000000002</c:v>
                </c:pt>
                <c:pt idx="779">
                  <c:v>0.77900000000000003</c:v>
                </c:pt>
                <c:pt idx="780">
                  <c:v>0.78</c:v>
                </c:pt>
                <c:pt idx="781">
                  <c:v>0.78100000000000003</c:v>
                </c:pt>
                <c:pt idx="782">
                  <c:v>0.78200000000000003</c:v>
                </c:pt>
                <c:pt idx="783">
                  <c:v>0.78300000000000003</c:v>
                </c:pt>
                <c:pt idx="784">
                  <c:v>0.78400000000000003</c:v>
                </c:pt>
                <c:pt idx="785">
                  <c:v>0.78500000000000003</c:v>
                </c:pt>
                <c:pt idx="786">
                  <c:v>0.78600000000000003</c:v>
                </c:pt>
                <c:pt idx="787">
                  <c:v>0.78700000000000003</c:v>
                </c:pt>
                <c:pt idx="788">
                  <c:v>0.78800000000000003</c:v>
                </c:pt>
                <c:pt idx="789">
                  <c:v>0.78900000000000003</c:v>
                </c:pt>
                <c:pt idx="790">
                  <c:v>0.79</c:v>
                </c:pt>
                <c:pt idx="791">
                  <c:v>0.79100000000000004</c:v>
                </c:pt>
                <c:pt idx="792">
                  <c:v>0.79200000000000004</c:v>
                </c:pt>
                <c:pt idx="793">
                  <c:v>0.79300000000000004</c:v>
                </c:pt>
                <c:pt idx="794">
                  <c:v>0.79400000000000004</c:v>
                </c:pt>
                <c:pt idx="795">
                  <c:v>0.79500000000000004</c:v>
                </c:pt>
                <c:pt idx="796">
                  <c:v>0.79600000000000004</c:v>
                </c:pt>
                <c:pt idx="797">
                  <c:v>0.79700000000000004</c:v>
                </c:pt>
                <c:pt idx="798">
                  <c:v>0.79800000000000004</c:v>
                </c:pt>
                <c:pt idx="799">
                  <c:v>0.79900000000000004</c:v>
                </c:pt>
                <c:pt idx="800">
                  <c:v>0.8</c:v>
                </c:pt>
                <c:pt idx="801">
                  <c:v>0.80100000000000005</c:v>
                </c:pt>
                <c:pt idx="802">
                  <c:v>0.80200000000000005</c:v>
                </c:pt>
                <c:pt idx="803">
                  <c:v>0.80300000000000005</c:v>
                </c:pt>
                <c:pt idx="804">
                  <c:v>0.80400000000000005</c:v>
                </c:pt>
                <c:pt idx="805">
                  <c:v>0.80500000000000005</c:v>
                </c:pt>
                <c:pt idx="806">
                  <c:v>0.80600000000000005</c:v>
                </c:pt>
                <c:pt idx="807">
                  <c:v>0.80700000000000005</c:v>
                </c:pt>
                <c:pt idx="808">
                  <c:v>0.80800000000000005</c:v>
                </c:pt>
                <c:pt idx="809">
                  <c:v>0.80900000000000005</c:v>
                </c:pt>
                <c:pt idx="810">
                  <c:v>0.81</c:v>
                </c:pt>
                <c:pt idx="811">
                  <c:v>0.81100000000000005</c:v>
                </c:pt>
                <c:pt idx="812">
                  <c:v>0.81200000000000006</c:v>
                </c:pt>
                <c:pt idx="813">
                  <c:v>0.81299999999999994</c:v>
                </c:pt>
                <c:pt idx="814">
                  <c:v>0.81399999999999995</c:v>
                </c:pt>
                <c:pt idx="815">
                  <c:v>0.81499999999999995</c:v>
                </c:pt>
                <c:pt idx="816">
                  <c:v>0.81599999999999995</c:v>
                </c:pt>
                <c:pt idx="817">
                  <c:v>0.81699999999999995</c:v>
                </c:pt>
                <c:pt idx="818">
                  <c:v>0.81799999999999995</c:v>
                </c:pt>
                <c:pt idx="819">
                  <c:v>0.81899999999999995</c:v>
                </c:pt>
                <c:pt idx="820">
                  <c:v>0.82</c:v>
                </c:pt>
                <c:pt idx="821">
                  <c:v>0.82099999999999995</c:v>
                </c:pt>
                <c:pt idx="822">
                  <c:v>0.82199999999999995</c:v>
                </c:pt>
                <c:pt idx="823">
                  <c:v>0.82299999999999995</c:v>
                </c:pt>
                <c:pt idx="824">
                  <c:v>0.82399999999999995</c:v>
                </c:pt>
                <c:pt idx="825">
                  <c:v>0.82499999999999996</c:v>
                </c:pt>
                <c:pt idx="826">
                  <c:v>0.82599999999999996</c:v>
                </c:pt>
                <c:pt idx="827">
                  <c:v>0.82699999999999996</c:v>
                </c:pt>
                <c:pt idx="828">
                  <c:v>0.82799999999999996</c:v>
                </c:pt>
                <c:pt idx="829">
                  <c:v>0.82899999999999996</c:v>
                </c:pt>
                <c:pt idx="830">
                  <c:v>0.83</c:v>
                </c:pt>
                <c:pt idx="831">
                  <c:v>0.83099999999999996</c:v>
                </c:pt>
                <c:pt idx="832">
                  <c:v>0.83199999999999996</c:v>
                </c:pt>
                <c:pt idx="833">
                  <c:v>0.83299999999999996</c:v>
                </c:pt>
                <c:pt idx="834">
                  <c:v>0.83399999999999996</c:v>
                </c:pt>
                <c:pt idx="835">
                  <c:v>0.83499999999999996</c:v>
                </c:pt>
                <c:pt idx="836">
                  <c:v>0.83599999999999997</c:v>
                </c:pt>
                <c:pt idx="837">
                  <c:v>0.83699999999999997</c:v>
                </c:pt>
                <c:pt idx="838">
                  <c:v>0.83799999999999997</c:v>
                </c:pt>
                <c:pt idx="839">
                  <c:v>0.83899999999999997</c:v>
                </c:pt>
                <c:pt idx="840">
                  <c:v>0.84</c:v>
                </c:pt>
                <c:pt idx="841">
                  <c:v>0.84099999999999997</c:v>
                </c:pt>
                <c:pt idx="842">
                  <c:v>0.84199999999999997</c:v>
                </c:pt>
                <c:pt idx="843">
                  <c:v>0.84299999999999997</c:v>
                </c:pt>
                <c:pt idx="844">
                  <c:v>0.84399999999999997</c:v>
                </c:pt>
                <c:pt idx="845">
                  <c:v>0.84499999999999997</c:v>
                </c:pt>
                <c:pt idx="846">
                  <c:v>0.84599999999999997</c:v>
                </c:pt>
                <c:pt idx="847">
                  <c:v>0.84699999999999998</c:v>
                </c:pt>
                <c:pt idx="848">
                  <c:v>0.84799999999999998</c:v>
                </c:pt>
                <c:pt idx="849">
                  <c:v>0.84899999999999998</c:v>
                </c:pt>
                <c:pt idx="850">
                  <c:v>0.85</c:v>
                </c:pt>
                <c:pt idx="851">
                  <c:v>0.85099999999999998</c:v>
                </c:pt>
                <c:pt idx="852">
                  <c:v>0.85199999999999998</c:v>
                </c:pt>
                <c:pt idx="853">
                  <c:v>0.85299999999999998</c:v>
                </c:pt>
                <c:pt idx="854">
                  <c:v>0.85399999999999998</c:v>
                </c:pt>
                <c:pt idx="855">
                  <c:v>0.85499999999999998</c:v>
                </c:pt>
                <c:pt idx="856">
                  <c:v>0.85599999999999998</c:v>
                </c:pt>
                <c:pt idx="857">
                  <c:v>0.85699999999999998</c:v>
                </c:pt>
                <c:pt idx="858">
                  <c:v>0.85799999999999998</c:v>
                </c:pt>
                <c:pt idx="859">
                  <c:v>0.85899999999999999</c:v>
                </c:pt>
                <c:pt idx="860">
                  <c:v>0.86</c:v>
                </c:pt>
                <c:pt idx="861">
                  <c:v>0.86099999999999999</c:v>
                </c:pt>
                <c:pt idx="862">
                  <c:v>0.86199999999999999</c:v>
                </c:pt>
                <c:pt idx="863">
                  <c:v>0.86299999999999999</c:v>
                </c:pt>
                <c:pt idx="864">
                  <c:v>0.86399999999999999</c:v>
                </c:pt>
                <c:pt idx="865">
                  <c:v>0.86499999999999999</c:v>
                </c:pt>
                <c:pt idx="866">
                  <c:v>0.86599999999999999</c:v>
                </c:pt>
                <c:pt idx="867">
                  <c:v>0.86699999999999999</c:v>
                </c:pt>
                <c:pt idx="868">
                  <c:v>0.86799999999999999</c:v>
                </c:pt>
                <c:pt idx="869">
                  <c:v>0.86899999999999999</c:v>
                </c:pt>
                <c:pt idx="870">
                  <c:v>0.87</c:v>
                </c:pt>
                <c:pt idx="871">
                  <c:v>0.871</c:v>
                </c:pt>
                <c:pt idx="872">
                  <c:v>0.872</c:v>
                </c:pt>
                <c:pt idx="873">
                  <c:v>0.873</c:v>
                </c:pt>
                <c:pt idx="874">
                  <c:v>0.874</c:v>
                </c:pt>
                <c:pt idx="875">
                  <c:v>0.875</c:v>
                </c:pt>
                <c:pt idx="876">
                  <c:v>0.876</c:v>
                </c:pt>
                <c:pt idx="877">
                  <c:v>0.877</c:v>
                </c:pt>
                <c:pt idx="878">
                  <c:v>0.878</c:v>
                </c:pt>
                <c:pt idx="879">
                  <c:v>0.879</c:v>
                </c:pt>
                <c:pt idx="880">
                  <c:v>0.88</c:v>
                </c:pt>
                <c:pt idx="881">
                  <c:v>0.88100000000000001</c:v>
                </c:pt>
                <c:pt idx="882">
                  <c:v>0.88200000000000001</c:v>
                </c:pt>
                <c:pt idx="883">
                  <c:v>0.88300000000000001</c:v>
                </c:pt>
                <c:pt idx="884">
                  <c:v>0.88400000000000001</c:v>
                </c:pt>
                <c:pt idx="885">
                  <c:v>0.88500000000000001</c:v>
                </c:pt>
                <c:pt idx="886">
                  <c:v>0.88600000000000001</c:v>
                </c:pt>
                <c:pt idx="887">
                  <c:v>0.88700000000000001</c:v>
                </c:pt>
                <c:pt idx="888">
                  <c:v>0.88800000000000001</c:v>
                </c:pt>
                <c:pt idx="889">
                  <c:v>0.88900000000000001</c:v>
                </c:pt>
                <c:pt idx="890">
                  <c:v>0.89</c:v>
                </c:pt>
                <c:pt idx="891">
                  <c:v>0.89100000000000001</c:v>
                </c:pt>
                <c:pt idx="892">
                  <c:v>0.89200000000000002</c:v>
                </c:pt>
                <c:pt idx="893">
                  <c:v>0.89300000000000002</c:v>
                </c:pt>
                <c:pt idx="894">
                  <c:v>0.89400000000000002</c:v>
                </c:pt>
                <c:pt idx="895">
                  <c:v>0.89500000000000002</c:v>
                </c:pt>
                <c:pt idx="896">
                  <c:v>0.89600000000000002</c:v>
                </c:pt>
                <c:pt idx="897">
                  <c:v>0.89700000000000002</c:v>
                </c:pt>
                <c:pt idx="898">
                  <c:v>0.89800000000000002</c:v>
                </c:pt>
                <c:pt idx="899">
                  <c:v>0.89900000000000002</c:v>
                </c:pt>
                <c:pt idx="900">
                  <c:v>0.9</c:v>
                </c:pt>
                <c:pt idx="901">
                  <c:v>0.90100000000000002</c:v>
                </c:pt>
                <c:pt idx="902">
                  <c:v>0.90200000000000002</c:v>
                </c:pt>
                <c:pt idx="903">
                  <c:v>0.90300000000000002</c:v>
                </c:pt>
                <c:pt idx="904">
                  <c:v>0.90400000000000003</c:v>
                </c:pt>
                <c:pt idx="905">
                  <c:v>0.90500000000000003</c:v>
                </c:pt>
                <c:pt idx="906">
                  <c:v>0.90600000000000003</c:v>
                </c:pt>
                <c:pt idx="907">
                  <c:v>0.90700000000000003</c:v>
                </c:pt>
                <c:pt idx="908">
                  <c:v>0.90800000000000003</c:v>
                </c:pt>
                <c:pt idx="909">
                  <c:v>0.90900000000000003</c:v>
                </c:pt>
                <c:pt idx="910">
                  <c:v>0.91</c:v>
                </c:pt>
                <c:pt idx="911">
                  <c:v>0.91100000000000003</c:v>
                </c:pt>
                <c:pt idx="912">
                  <c:v>0.91200000000000003</c:v>
                </c:pt>
                <c:pt idx="913">
                  <c:v>0.91300000000000003</c:v>
                </c:pt>
                <c:pt idx="914">
                  <c:v>0.91400000000000003</c:v>
                </c:pt>
                <c:pt idx="915">
                  <c:v>0.91500000000000004</c:v>
                </c:pt>
                <c:pt idx="916">
                  <c:v>0.91600000000000004</c:v>
                </c:pt>
                <c:pt idx="917">
                  <c:v>0.91700000000000004</c:v>
                </c:pt>
                <c:pt idx="918">
                  <c:v>0.91800000000000004</c:v>
                </c:pt>
                <c:pt idx="919">
                  <c:v>0.91900000000000004</c:v>
                </c:pt>
                <c:pt idx="920">
                  <c:v>0.92</c:v>
                </c:pt>
                <c:pt idx="921">
                  <c:v>0.92100000000000004</c:v>
                </c:pt>
                <c:pt idx="922">
                  <c:v>0.92200000000000004</c:v>
                </c:pt>
                <c:pt idx="923">
                  <c:v>0.92300000000000004</c:v>
                </c:pt>
                <c:pt idx="924">
                  <c:v>0.92400000000000004</c:v>
                </c:pt>
                <c:pt idx="925">
                  <c:v>0.92500000000000004</c:v>
                </c:pt>
                <c:pt idx="926">
                  <c:v>0.92600000000000005</c:v>
                </c:pt>
                <c:pt idx="927">
                  <c:v>0.92700000000000005</c:v>
                </c:pt>
                <c:pt idx="928">
                  <c:v>0.92800000000000005</c:v>
                </c:pt>
                <c:pt idx="929">
                  <c:v>0.92900000000000005</c:v>
                </c:pt>
                <c:pt idx="930">
                  <c:v>0.93</c:v>
                </c:pt>
                <c:pt idx="931">
                  <c:v>0.93100000000000005</c:v>
                </c:pt>
                <c:pt idx="932">
                  <c:v>0.93200000000000005</c:v>
                </c:pt>
                <c:pt idx="933">
                  <c:v>0.93300000000000005</c:v>
                </c:pt>
                <c:pt idx="934">
                  <c:v>0.93400000000000005</c:v>
                </c:pt>
                <c:pt idx="935">
                  <c:v>0.93500000000000005</c:v>
                </c:pt>
                <c:pt idx="936">
                  <c:v>0.93600000000000005</c:v>
                </c:pt>
                <c:pt idx="937">
                  <c:v>0.93700000000000006</c:v>
                </c:pt>
                <c:pt idx="938">
                  <c:v>0.93799999999999994</c:v>
                </c:pt>
                <c:pt idx="939">
                  <c:v>0.93899999999999995</c:v>
                </c:pt>
                <c:pt idx="940">
                  <c:v>0.94</c:v>
                </c:pt>
                <c:pt idx="941">
                  <c:v>0.94099999999999995</c:v>
                </c:pt>
                <c:pt idx="942">
                  <c:v>0.94199999999999995</c:v>
                </c:pt>
                <c:pt idx="943">
                  <c:v>0.94299999999999995</c:v>
                </c:pt>
                <c:pt idx="944">
                  <c:v>0.94399999999999995</c:v>
                </c:pt>
                <c:pt idx="945">
                  <c:v>0.94499999999999995</c:v>
                </c:pt>
                <c:pt idx="946">
                  <c:v>0.94599999999999995</c:v>
                </c:pt>
                <c:pt idx="947">
                  <c:v>0.94699999999999995</c:v>
                </c:pt>
                <c:pt idx="948">
                  <c:v>0.94799999999999995</c:v>
                </c:pt>
                <c:pt idx="949">
                  <c:v>0.94899999999999995</c:v>
                </c:pt>
                <c:pt idx="950">
                  <c:v>0.95</c:v>
                </c:pt>
                <c:pt idx="951">
                  <c:v>0.95099999999999996</c:v>
                </c:pt>
                <c:pt idx="952">
                  <c:v>0.95199999999999996</c:v>
                </c:pt>
                <c:pt idx="953">
                  <c:v>0.95299999999999996</c:v>
                </c:pt>
                <c:pt idx="954">
                  <c:v>0.95399999999999996</c:v>
                </c:pt>
                <c:pt idx="955">
                  <c:v>0.95499999999999996</c:v>
                </c:pt>
                <c:pt idx="956">
                  <c:v>0.95599999999999996</c:v>
                </c:pt>
                <c:pt idx="957">
                  <c:v>0.95699999999999996</c:v>
                </c:pt>
                <c:pt idx="958">
                  <c:v>0.95799999999999996</c:v>
                </c:pt>
                <c:pt idx="959">
                  <c:v>0.95899999999999996</c:v>
                </c:pt>
                <c:pt idx="960">
                  <c:v>0.96</c:v>
                </c:pt>
                <c:pt idx="961">
                  <c:v>0.96099999999999997</c:v>
                </c:pt>
                <c:pt idx="962">
                  <c:v>0.96199999999999997</c:v>
                </c:pt>
                <c:pt idx="963">
                  <c:v>0.96299999999999997</c:v>
                </c:pt>
                <c:pt idx="964">
                  <c:v>0.96399999999999997</c:v>
                </c:pt>
                <c:pt idx="965">
                  <c:v>0.96499999999999997</c:v>
                </c:pt>
                <c:pt idx="966">
                  <c:v>0.96599999999999997</c:v>
                </c:pt>
                <c:pt idx="967">
                  <c:v>0.96699999999999997</c:v>
                </c:pt>
                <c:pt idx="968">
                  <c:v>0.96799999999999997</c:v>
                </c:pt>
                <c:pt idx="969">
                  <c:v>0.96899999999999997</c:v>
                </c:pt>
                <c:pt idx="970">
                  <c:v>0.97</c:v>
                </c:pt>
                <c:pt idx="971">
                  <c:v>0.97099999999999997</c:v>
                </c:pt>
                <c:pt idx="972">
                  <c:v>0.97199999999999998</c:v>
                </c:pt>
                <c:pt idx="973">
                  <c:v>0.97299999999999998</c:v>
                </c:pt>
                <c:pt idx="974">
                  <c:v>0.97399999999999998</c:v>
                </c:pt>
                <c:pt idx="975">
                  <c:v>0.97499999999999998</c:v>
                </c:pt>
                <c:pt idx="976">
                  <c:v>0.97599999999999998</c:v>
                </c:pt>
                <c:pt idx="977">
                  <c:v>0.97699999999999998</c:v>
                </c:pt>
                <c:pt idx="978">
                  <c:v>0.97799999999999998</c:v>
                </c:pt>
                <c:pt idx="979">
                  <c:v>0.97899999999999998</c:v>
                </c:pt>
                <c:pt idx="980">
                  <c:v>0.98</c:v>
                </c:pt>
                <c:pt idx="981">
                  <c:v>0.98099999999999998</c:v>
                </c:pt>
                <c:pt idx="982">
                  <c:v>0.98199999999999998</c:v>
                </c:pt>
                <c:pt idx="983">
                  <c:v>0.98299999999999998</c:v>
                </c:pt>
                <c:pt idx="984">
                  <c:v>0.98399999999999999</c:v>
                </c:pt>
                <c:pt idx="985">
                  <c:v>0.98499999999999999</c:v>
                </c:pt>
                <c:pt idx="986">
                  <c:v>0.98599999999999999</c:v>
                </c:pt>
                <c:pt idx="987">
                  <c:v>0.98699999999999999</c:v>
                </c:pt>
                <c:pt idx="988">
                  <c:v>0.98799999999999999</c:v>
                </c:pt>
                <c:pt idx="989">
                  <c:v>0.98899999999999999</c:v>
                </c:pt>
                <c:pt idx="990">
                  <c:v>0.99</c:v>
                </c:pt>
                <c:pt idx="991">
                  <c:v>0.99099999999999999</c:v>
                </c:pt>
                <c:pt idx="992">
                  <c:v>0.99199999999999999</c:v>
                </c:pt>
                <c:pt idx="993">
                  <c:v>0.99299999999999999</c:v>
                </c:pt>
                <c:pt idx="994">
                  <c:v>0.99399999999999999</c:v>
                </c:pt>
                <c:pt idx="995">
                  <c:v>0.995</c:v>
                </c:pt>
                <c:pt idx="996">
                  <c:v>0.996</c:v>
                </c:pt>
                <c:pt idx="997">
                  <c:v>0.997</c:v>
                </c:pt>
                <c:pt idx="998">
                  <c:v>0.998</c:v>
                </c:pt>
                <c:pt idx="999">
                  <c:v>0.999</c:v>
                </c:pt>
                <c:pt idx="1000" formatCode="0.0000">
                  <c:v>1</c:v>
                </c:pt>
              </c:numCache>
            </c:numRef>
          </c:xVal>
          <c:yVal>
            <c:numRef>
              <c:f>APropertiesDimless!$C$7:$C$1007</c:f>
              <c:numCache>
                <c:formatCode>0.0000</c:formatCode>
                <c:ptCount val="1001"/>
                <c:pt idx="1">
                  <c:v>9.9997641012499242E-4</c:v>
                </c:pt>
                <c:pt idx="2">
                  <c:v>1.9999071086595631E-3</c:v>
                </c:pt>
                <c:pt idx="3">
                  <c:v>2.9997942969708859E-3</c:v>
                </c:pt>
                <c:pt idx="4">
                  <c:v>3.9996401752915708E-3</c:v>
                </c:pt>
                <c:pt idx="5">
                  <c:v>4.9994469427609338E-3</c:v>
                </c:pt>
                <c:pt idx="6">
                  <c:v>5.9992167974629047E-3</c:v>
                </c:pt>
                <c:pt idx="7">
                  <c:v>6.9989519364642818E-3</c:v>
                </c:pt>
                <c:pt idx="8">
                  <c:v>7.9986545558555881E-3</c:v>
                </c:pt>
                <c:pt idx="9">
                  <c:v>8.9983268507871899E-3</c:v>
                </c:pt>
                <c:pt idx="10">
                  <c:v>9.9979710155112134E-3</c:v>
                </c:pt>
                <c:pt idx="11">
                  <c:v>1.099758924341707E-2</c:v>
                </c:pt>
                <c:pt idx="12">
                  <c:v>1.1997183727073405E-2</c:v>
                </c:pt>
                <c:pt idx="13">
                  <c:v>1.2996756658263673E-2</c:v>
                </c:pt>
                <c:pt idx="14">
                  <c:v>1.3996310228026988E-2</c:v>
                </c:pt>
                <c:pt idx="15">
                  <c:v>1.4995846626695657E-2</c:v>
                </c:pt>
                <c:pt idx="16">
                  <c:v>1.5995368043934446E-2</c:v>
                </c:pt>
                <c:pt idx="17">
                  <c:v>1.6994876668778403E-2</c:v>
                </c:pt>
                <c:pt idx="18">
                  <c:v>1.7994374689671688E-2</c:v>
                </c:pt>
                <c:pt idx="19">
                  <c:v>1.8993864294506356E-2</c:v>
                </c:pt>
                <c:pt idx="20">
                  <c:v>1.9993347670659595E-2</c:v>
                </c:pt>
                <c:pt idx="21">
                  <c:v>2.0992827005034347E-2</c:v>
                </c:pt>
                <c:pt idx="22">
                  <c:v>2.1992304484095372E-2</c:v>
                </c:pt>
                <c:pt idx="23">
                  <c:v>2.2991782293909052E-2</c:v>
                </c:pt>
                <c:pt idx="24">
                  <c:v>2.3991262620181419E-2</c:v>
                </c:pt>
                <c:pt idx="25">
                  <c:v>2.4990747648296414E-2</c:v>
                </c:pt>
                <c:pt idx="26">
                  <c:v>2.5990239563353744E-2</c:v>
                </c:pt>
                <c:pt idx="27">
                  <c:v>2.6989740550207853E-2</c:v>
                </c:pt>
                <c:pt idx="28">
                  <c:v>2.7989252793506891E-2</c:v>
                </c:pt>
                <c:pt idx="29">
                  <c:v>2.8988778477728374E-2</c:v>
                </c:pt>
                <c:pt idx="30">
                  <c:v>2.9988319787220382E-2</c:v>
                </c:pt>
                <c:pt idx="31">
                  <c:v>3.0987878906238078E-2</c:v>
                </c:pt>
                <c:pt idx="32">
                  <c:v>3.1987458018983027E-2</c:v>
                </c:pt>
                <c:pt idx="33">
                  <c:v>3.2987059309640146E-2</c:v>
                </c:pt>
                <c:pt idx="34">
                  <c:v>3.3986684962416518E-2</c:v>
                </c:pt>
                <c:pt idx="35">
                  <c:v>3.4986337161580297E-2</c:v>
                </c:pt>
                <c:pt idx="36">
                  <c:v>3.5986018091498269E-2</c:v>
                </c:pt>
                <c:pt idx="37">
                  <c:v>3.6985729936673373E-2</c:v>
                </c:pt>
                <c:pt idx="38">
                  <c:v>3.7985474881784498E-2</c:v>
                </c:pt>
                <c:pt idx="39">
                  <c:v>3.8985255111723675E-2</c:v>
                </c:pt>
                <c:pt idx="40">
                  <c:v>3.9985072811633861E-2</c:v>
                </c:pt>
                <c:pt idx="41">
                  <c:v>4.0984930166948721E-2</c:v>
                </c:pt>
                <c:pt idx="42">
                  <c:v>4.1984829363429288E-2</c:v>
                </c:pt>
                <c:pt idx="43">
                  <c:v>4.2984772587202617E-2</c:v>
                </c:pt>
                <c:pt idx="44">
                  <c:v>4.3984762024800984E-2</c:v>
                </c:pt>
                <c:pt idx="45">
                  <c:v>4.4984799863198532E-2</c:v>
                </c:pt>
                <c:pt idx="46">
                  <c:v>4.5984888289851165E-2</c:v>
                </c:pt>
                <c:pt idx="47">
                  <c:v>4.698502949273365E-2</c:v>
                </c:pt>
                <c:pt idx="48">
                  <c:v>4.7985225660378307E-2</c:v>
                </c:pt>
                <c:pt idx="49">
                  <c:v>4.898547898191296E-2</c:v>
                </c:pt>
                <c:pt idx="50">
                  <c:v>4.9985791647100049E-2</c:v>
                </c:pt>
                <c:pt idx="51">
                  <c:v>5.0986165846374984E-2</c:v>
                </c:pt>
                <c:pt idx="52">
                  <c:v>5.1986603770882996E-2</c:v>
                </c:pt>
                <c:pt idx="53">
                  <c:v>5.298710761251945E-2</c:v>
                </c:pt>
                <c:pt idx="54">
                  <c:v>5.3987679563966814E-2</c:v>
                </c:pt>
                <c:pt idx="55">
                  <c:v>5.4988321818733969E-2</c:v>
                </c:pt>
                <c:pt idx="56">
                  <c:v>5.5989036571194757E-2</c:v>
                </c:pt>
                <c:pt idx="57">
                  <c:v>5.6989826016625104E-2</c:v>
                </c:pt>
                <c:pt idx="58">
                  <c:v>5.7990692351243732E-2</c:v>
                </c:pt>
                <c:pt idx="59">
                  <c:v>5.8991637772248383E-2</c:v>
                </c:pt>
                <c:pt idx="60">
                  <c:v>5.9992664477856908E-2</c:v>
                </c:pt>
                <c:pt idx="61">
                  <c:v>6.0993774667342994E-2</c:v>
                </c:pt>
                <c:pt idx="62">
                  <c:v>6.1994970541077526E-2</c:v>
                </c:pt>
                <c:pt idx="63">
                  <c:v>6.2996254300565449E-2</c:v>
                </c:pt>
                <c:pt idx="64">
                  <c:v>6.3997628148485544E-2</c:v>
                </c:pt>
                <c:pt idx="65">
                  <c:v>6.4999094288728604E-2</c:v>
                </c:pt>
                <c:pt idx="66">
                  <c:v>6.6000654926436725E-2</c:v>
                </c:pt>
                <c:pt idx="67">
                  <c:v>6.70023122680415E-2</c:v>
                </c:pt>
                <c:pt idx="68">
                  <c:v>6.800406852130389E-2</c:v>
                </c:pt>
                <c:pt idx="69">
                  <c:v>6.9005925895352219E-2</c:v>
                </c:pt>
                <c:pt idx="70">
                  <c:v>7.0007886600721173E-2</c:v>
                </c:pt>
                <c:pt idx="71">
                  <c:v>7.1009952849392474E-2</c:v>
                </c:pt>
                <c:pt idx="72">
                  <c:v>7.2012126854831882E-2</c:v>
                </c:pt>
                <c:pt idx="73">
                  <c:v>7.3014410832029156E-2</c:v>
                </c:pt>
                <c:pt idx="74">
                  <c:v>7.4016806997538195E-2</c:v>
                </c:pt>
                <c:pt idx="75">
                  <c:v>7.5019317569513896E-2</c:v>
                </c:pt>
                <c:pt idx="76">
                  <c:v>7.6021944767755117E-2</c:v>
                </c:pt>
                <c:pt idx="77">
                  <c:v>7.7024690813740151E-2</c:v>
                </c:pt>
                <c:pt idx="78">
                  <c:v>7.80275579306689E-2</c:v>
                </c:pt>
                <c:pt idx="79">
                  <c:v>7.9030548343501331E-2</c:v>
                </c:pt>
                <c:pt idx="80">
                  <c:v>8.0033664278997468E-2</c:v>
                </c:pt>
                <c:pt idx="81">
                  <c:v>8.1036907965756036E-2</c:v>
                </c:pt>
                <c:pt idx="82">
                  <c:v>8.2040281634255363E-2</c:v>
                </c:pt>
                <c:pt idx="83">
                  <c:v>8.30437875168928E-2</c:v>
                </c:pt>
                <c:pt idx="84">
                  <c:v>8.4047427848024159E-2</c:v>
                </c:pt>
                <c:pt idx="85">
                  <c:v>8.5051204864003999E-2</c:v>
                </c:pt>
                <c:pt idx="86">
                  <c:v>8.6055120803225485E-2</c:v>
                </c:pt>
                <c:pt idx="87">
                  <c:v>8.7059177906160398E-2</c:v>
                </c:pt>
                <c:pt idx="88">
                  <c:v>8.8063378415399948E-2</c:v>
                </c:pt>
                <c:pt idx="89">
                  <c:v>8.9067724575693757E-2</c:v>
                </c:pt>
                <c:pt idx="90">
                  <c:v>9.0072218633990828E-2</c:v>
                </c:pt>
                <c:pt idx="91">
                  <c:v>9.1076862839480022E-2</c:v>
                </c:pt>
                <c:pt idx="92">
                  <c:v>9.2081659443631225E-2</c:v>
                </c:pt>
                <c:pt idx="93">
                  <c:v>9.3086610700233316E-2</c:v>
                </c:pt>
                <c:pt idx="94">
                  <c:v>9.4091718865438309E-2</c:v>
                </c:pt>
                <c:pt idx="95">
                  <c:v>9.5096986197799119E-2</c:v>
                </c:pt>
                <c:pt idx="96">
                  <c:v>9.6102414958312371E-2</c:v>
                </c:pt>
                <c:pt idx="97">
                  <c:v>9.7108007410458413E-2</c:v>
                </c:pt>
                <c:pt idx="98">
                  <c:v>9.8113765820242074E-2</c:v>
                </c:pt>
                <c:pt idx="99">
                  <c:v>9.9119692456234448E-2</c:v>
                </c:pt>
                <c:pt idx="100">
                  <c:v>0.10012578958961343</c:v>
                </c:pt>
                <c:pt idx="101">
                  <c:v>0.10113205949420552</c:v>
                </c:pt>
                <c:pt idx="102">
                  <c:v>0.10213850444652688</c:v>
                </c:pt>
                <c:pt idx="103">
                  <c:v>0.10314512672582582</c:v>
                </c:pt>
                <c:pt idx="104">
                  <c:v>0.10415192861412213</c:v>
                </c:pt>
                <c:pt idx="105">
                  <c:v>0.1051589123962513</c:v>
                </c:pt>
                <c:pt idx="106">
                  <c:v>0.10616608035990474</c:v>
                </c:pt>
                <c:pt idx="107">
                  <c:v>0.10717343479567223</c:v>
                </c:pt>
                <c:pt idx="108">
                  <c:v>0.10818097799708398</c:v>
                </c:pt>
                <c:pt idx="109">
                  <c:v>0.10918871226065265</c:v>
                </c:pt>
                <c:pt idx="110">
                  <c:v>0.11019663988591578</c:v>
                </c:pt>
                <c:pt idx="111">
                  <c:v>0.11120476317547776</c:v>
                </c:pt>
                <c:pt idx="112">
                  <c:v>0.11221308443505276</c:v>
                </c:pt>
                <c:pt idx="113">
                  <c:v>0.11322160597350739</c:v>
                </c:pt>
                <c:pt idx="114">
                  <c:v>0.11423033010290268</c:v>
                </c:pt>
                <c:pt idx="115">
                  <c:v>0.11523925913853768</c:v>
                </c:pt>
                <c:pt idx="116">
                  <c:v>0.11624839539899236</c:v>
                </c:pt>
                <c:pt idx="117">
                  <c:v>0.11725774120617059</c:v>
                </c:pt>
                <c:pt idx="118">
                  <c:v>0.11826729888534306</c:v>
                </c:pt>
                <c:pt idx="119">
                  <c:v>0.11927707076519108</c:v>
                </c:pt>
                <c:pt idx="120">
                  <c:v>0.1202870591778501</c:v>
                </c:pt>
                <c:pt idx="121">
                  <c:v>0.12129726645895279</c:v>
                </c:pt>
                <c:pt idx="122">
                  <c:v>0.12230769494767373</c:v>
                </c:pt>
                <c:pt idx="123">
                  <c:v>0.12331834698677183</c:v>
                </c:pt>
                <c:pt idx="124">
                  <c:v>0.12432922492263654</c:v>
                </c:pt>
                <c:pt idx="125">
                  <c:v>0.12534033110533008</c:v>
                </c:pt>
                <c:pt idx="126">
                  <c:v>0.12635166788863197</c:v>
                </c:pt>
                <c:pt idx="127">
                  <c:v>0.12736323763008542</c:v>
                </c:pt>
                <c:pt idx="128">
                  <c:v>0.12837504269103922</c:v>
                </c:pt>
                <c:pt idx="129">
                  <c:v>0.12938708543669464</c:v>
                </c:pt>
                <c:pt idx="130">
                  <c:v>0.13039936823614928</c:v>
                </c:pt>
                <c:pt idx="131">
                  <c:v>0.13141189346244261</c:v>
                </c:pt>
                <c:pt idx="132">
                  <c:v>0.1324246634926004</c:v>
                </c:pt>
                <c:pt idx="133">
                  <c:v>0.13343768070768175</c:v>
                </c:pt>
                <c:pt idx="134">
                  <c:v>0.13445094749282274</c:v>
                </c:pt>
                <c:pt idx="135">
                  <c:v>0.13546446623728331</c:v>
                </c:pt>
                <c:pt idx="136">
                  <c:v>0.13647823933449305</c:v>
                </c:pt>
                <c:pt idx="137">
                  <c:v>0.13749226918209648</c:v>
                </c:pt>
                <c:pt idx="138">
                  <c:v>0.13850655818200067</c:v>
                </c:pt>
                <c:pt idx="139">
                  <c:v>0.13952110874041948</c:v>
                </c:pt>
                <c:pt idx="140">
                  <c:v>0.14053592326792264</c:v>
                </c:pt>
                <c:pt idx="141">
                  <c:v>0.14155100417948044</c:v>
                </c:pt>
                <c:pt idx="142">
                  <c:v>0.14256635389451175</c:v>
                </c:pt>
                <c:pt idx="143">
                  <c:v>0.14358197483693014</c:v>
                </c:pt>
                <c:pt idx="144">
                  <c:v>0.14459786943519265</c:v>
                </c:pt>
                <c:pt idx="145">
                  <c:v>0.14561404012234536</c:v>
                </c:pt>
                <c:pt idx="146">
                  <c:v>0.14663048933607273</c:v>
                </c:pt>
                <c:pt idx="147">
                  <c:v>0.14764721951874391</c:v>
                </c:pt>
                <c:pt idx="148">
                  <c:v>0.14866423311746194</c:v>
                </c:pt>
                <c:pt idx="149">
                  <c:v>0.14968153258411129</c:v>
                </c:pt>
                <c:pt idx="150">
                  <c:v>0.15069912037540631</c:v>
                </c:pt>
                <c:pt idx="151">
                  <c:v>0.15171699895293961</c:v>
                </c:pt>
                <c:pt idx="152">
                  <c:v>0.15273517078323212</c:v>
                </c:pt>
                <c:pt idx="153">
                  <c:v>0.15375363833777961</c:v>
                </c:pt>
                <c:pt idx="154">
                  <c:v>0.1547724040931045</c:v>
                </c:pt>
                <c:pt idx="155">
                  <c:v>0.15579147053080361</c:v>
                </c:pt>
                <c:pt idx="156">
                  <c:v>0.15681084013759766</c:v>
                </c:pt>
                <c:pt idx="157">
                  <c:v>0.15783051540538215</c:v>
                </c:pt>
                <c:pt idx="158">
                  <c:v>0.15885049883127655</c:v>
                </c:pt>
                <c:pt idx="159">
                  <c:v>0.15987079291767509</c:v>
                </c:pt>
                <c:pt idx="160">
                  <c:v>0.16089140017229656</c:v>
                </c:pt>
                <c:pt idx="161">
                  <c:v>0.16191232310823478</c:v>
                </c:pt>
                <c:pt idx="162">
                  <c:v>0.16293356424401062</c:v>
                </c:pt>
                <c:pt idx="163">
                  <c:v>0.16395512610362237</c:v>
                </c:pt>
                <c:pt idx="164">
                  <c:v>0.16497701121659675</c:v>
                </c:pt>
                <c:pt idx="165">
                  <c:v>0.16599922211804083</c:v>
                </c:pt>
                <c:pt idx="166">
                  <c:v>0.16702176134869412</c:v>
                </c:pt>
                <c:pt idx="167">
                  <c:v>0.16804463145497994</c:v>
                </c:pt>
                <c:pt idx="168">
                  <c:v>0.1690678349890582</c:v>
                </c:pt>
                <c:pt idx="169">
                  <c:v>0.17009137450887693</c:v>
                </c:pt>
                <c:pt idx="170">
                  <c:v>0.17111525257822699</c:v>
                </c:pt>
                <c:pt idx="171">
                  <c:v>0.17213947176679273</c:v>
                </c:pt>
                <c:pt idx="172">
                  <c:v>0.17316403465020641</c:v>
                </c:pt>
                <c:pt idx="173">
                  <c:v>0.17418894381010175</c:v>
                </c:pt>
                <c:pt idx="174">
                  <c:v>0.1752142018341673</c:v>
                </c:pt>
                <c:pt idx="175">
                  <c:v>0.17623981131620051</c:v>
                </c:pt>
                <c:pt idx="176">
                  <c:v>0.17726577485616163</c:v>
                </c:pt>
                <c:pt idx="177">
                  <c:v>0.17829209506022894</c:v>
                </c:pt>
                <c:pt idx="178">
                  <c:v>0.17931877454085249</c:v>
                </c:pt>
                <c:pt idx="179">
                  <c:v>0.18034581591681018</c:v>
                </c:pt>
                <c:pt idx="180">
                  <c:v>0.18137322181326188</c:v>
                </c:pt>
                <c:pt idx="181">
                  <c:v>0.18240099486180622</c:v>
                </c:pt>
                <c:pt idx="182">
                  <c:v>0.18342913770053554</c:v>
                </c:pt>
                <c:pt idx="183">
                  <c:v>0.18445765297409147</c:v>
                </c:pt>
                <c:pt idx="184">
                  <c:v>0.18548654333372322</c:v>
                </c:pt>
                <c:pt idx="185">
                  <c:v>0.18651581143734181</c:v>
                </c:pt>
                <c:pt idx="186">
                  <c:v>0.18754545994957947</c:v>
                </c:pt>
                <c:pt idx="187">
                  <c:v>0.18857549154184453</c:v>
                </c:pt>
                <c:pt idx="188">
                  <c:v>0.1896059088923801</c:v>
                </c:pt>
                <c:pt idx="189">
                  <c:v>0.19063671468632229</c:v>
                </c:pt>
                <c:pt idx="190">
                  <c:v>0.19166791161575744</c:v>
                </c:pt>
                <c:pt idx="191">
                  <c:v>0.19269950237978067</c:v>
                </c:pt>
                <c:pt idx="192">
                  <c:v>0.19373148968455464</c:v>
                </c:pt>
                <c:pt idx="193">
                  <c:v>0.19476387624336927</c:v>
                </c:pt>
                <c:pt idx="194">
                  <c:v>0.19579666477669924</c:v>
                </c:pt>
                <c:pt idx="195">
                  <c:v>0.19682985801226577</c:v>
                </c:pt>
                <c:pt idx="196">
                  <c:v>0.19786345868509503</c:v>
                </c:pt>
                <c:pt idx="197">
                  <c:v>0.19889746953757884</c:v>
                </c:pt>
                <c:pt idx="198">
                  <c:v>0.19993189331953554</c:v>
                </c:pt>
                <c:pt idx="199">
                  <c:v>0.20096673278827012</c:v>
                </c:pt>
                <c:pt idx="200">
                  <c:v>0.20200199070863598</c:v>
                </c:pt>
                <c:pt idx="201">
                  <c:v>0.20303766985309676</c:v>
                </c:pt>
                <c:pt idx="202">
                  <c:v>0.20407377300178728</c:v>
                </c:pt>
                <c:pt idx="203">
                  <c:v>0.20511030294257621</c:v>
                </c:pt>
                <c:pt idx="204">
                  <c:v>0.20614726247112916</c:v>
                </c:pt>
                <c:pt idx="205">
                  <c:v>0.20718465439097114</c:v>
                </c:pt>
                <c:pt idx="206">
                  <c:v>0.20822248151354844</c:v>
                </c:pt>
                <c:pt idx="207">
                  <c:v>0.20926074665829533</c:v>
                </c:pt>
                <c:pt idx="208">
                  <c:v>0.21029945265269462</c:v>
                </c:pt>
                <c:pt idx="209">
                  <c:v>0.21133860233234397</c:v>
                </c:pt>
                <c:pt idx="210">
                  <c:v>0.21237819854102025</c:v>
                </c:pt>
                <c:pt idx="211">
                  <c:v>0.21341824413074376</c:v>
                </c:pt>
                <c:pt idx="212">
                  <c:v>0.21445874196184467</c:v>
                </c:pt>
                <c:pt idx="213">
                  <c:v>0.21549969490302806</c:v>
                </c:pt>
                <c:pt idx="214">
                  <c:v>0.21654110583143982</c:v>
                </c:pt>
                <c:pt idx="215">
                  <c:v>0.21758297763273407</c:v>
                </c:pt>
                <c:pt idx="216">
                  <c:v>0.21862531320113912</c:v>
                </c:pt>
                <c:pt idx="217">
                  <c:v>0.21966811543952522</c:v>
                </c:pt>
                <c:pt idx="218">
                  <c:v>0.22071138725947193</c:v>
                </c:pt>
                <c:pt idx="219">
                  <c:v>0.2217551315813365</c:v>
                </c:pt>
                <c:pt idx="220">
                  <c:v>0.22279935133432185</c:v>
                </c:pt>
                <c:pt idx="221">
                  <c:v>0.22384404945654546</c:v>
                </c:pt>
                <c:pt idx="222">
                  <c:v>0.22488922889510954</c:v>
                </c:pt>
                <c:pt idx="223">
                  <c:v>0.22593489260616872</c:v>
                </c:pt>
                <c:pt idx="224">
                  <c:v>0.22698104355500243</c:v>
                </c:pt>
                <c:pt idx="225">
                  <c:v>0.22802768471608337</c:v>
                </c:pt>
                <c:pt idx="226">
                  <c:v>0.22907481907314944</c:v>
                </c:pt>
                <c:pt idx="227">
                  <c:v>0.23012244961927497</c:v>
                </c:pt>
                <c:pt idx="228">
                  <c:v>0.23117057935694221</c:v>
                </c:pt>
                <c:pt idx="229">
                  <c:v>0.23221921129811332</c:v>
                </c:pt>
                <c:pt idx="230">
                  <c:v>0.2332683484643033</c:v>
                </c:pt>
                <c:pt idx="231">
                  <c:v>0.23431799388665345</c:v>
                </c:pt>
                <c:pt idx="232">
                  <c:v>0.23536815060600386</c:v>
                </c:pt>
                <c:pt idx="233">
                  <c:v>0.23641882167296741</c:v>
                </c:pt>
                <c:pt idx="234">
                  <c:v>0.23747001014800531</c:v>
                </c:pt>
                <c:pt idx="235">
                  <c:v>0.23852171910150066</c:v>
                </c:pt>
                <c:pt idx="236">
                  <c:v>0.23957395161383449</c:v>
                </c:pt>
                <c:pt idx="237">
                  <c:v>0.24062671077546108</c:v>
                </c:pt>
                <c:pt idx="238">
                  <c:v>0.24167999968698461</c:v>
                </c:pt>
                <c:pt idx="239">
                  <c:v>0.24273382145923511</c:v>
                </c:pt>
                <c:pt idx="240">
                  <c:v>0.24378817921334664</c:v>
                </c:pt>
                <c:pt idx="241">
                  <c:v>0.24484307608083392</c:v>
                </c:pt>
                <c:pt idx="242">
                  <c:v>0.24589851520367131</c:v>
                </c:pt>
                <c:pt idx="243">
                  <c:v>0.24695449973437156</c:v>
                </c:pt>
                <c:pt idx="244">
                  <c:v>0.24801103283606388</c:v>
                </c:pt>
                <c:pt idx="245">
                  <c:v>0.24906811768257411</c:v>
                </c:pt>
                <c:pt idx="246">
                  <c:v>0.25012575745850529</c:v>
                </c:pt>
                <c:pt idx="247">
                  <c:v>0.25118395535931781</c:v>
                </c:pt>
                <c:pt idx="248">
                  <c:v>0.25224271459141118</c:v>
                </c:pt>
                <c:pt idx="249">
                  <c:v>0.25330203837220472</c:v>
                </c:pt>
                <c:pt idx="250">
                  <c:v>0.25436192993022061</c:v>
                </c:pt>
                <c:pt idx="251">
                  <c:v>0.2554223925051658</c:v>
                </c:pt>
                <c:pt idx="252">
                  <c:v>0.25648342934801693</c:v>
                </c:pt>
                <c:pt idx="253">
                  <c:v>0.25754504372110204</c:v>
                </c:pt>
                <c:pt idx="254">
                  <c:v>0.25860723889818621</c:v>
                </c:pt>
                <c:pt idx="255">
                  <c:v>0.2596700181645567</c:v>
                </c:pt>
                <c:pt idx="256">
                  <c:v>0.26073338481710712</c:v>
                </c:pt>
                <c:pt idx="257">
                  <c:v>0.26179734216442524</c:v>
                </c:pt>
                <c:pt idx="258">
                  <c:v>0.2628618935268775</c:v>
                </c:pt>
                <c:pt idx="259">
                  <c:v>0.26392704223669816</c:v>
                </c:pt>
                <c:pt idx="260">
                  <c:v>0.26499279163807593</c:v>
                </c:pt>
                <c:pt idx="261">
                  <c:v>0.26605914508724254</c:v>
                </c:pt>
                <c:pt idx="262">
                  <c:v>0.26712610595256142</c:v>
                </c:pt>
                <c:pt idx="263">
                  <c:v>0.26819367761461838</c:v>
                </c:pt>
                <c:pt idx="264">
                  <c:v>0.26926186346630931</c:v>
                </c:pt>
                <c:pt idx="265">
                  <c:v>0.27033066691293395</c:v>
                </c:pt>
                <c:pt idx="266">
                  <c:v>0.27140009137228477</c:v>
                </c:pt>
                <c:pt idx="267">
                  <c:v>0.2724701402747402</c:v>
                </c:pt>
                <c:pt idx="268">
                  <c:v>0.27354081706335637</c:v>
                </c:pt>
                <c:pt idx="269">
                  <c:v>0.27461212519396128</c:v>
                </c:pt>
                <c:pt idx="270">
                  <c:v>0.27568406813524798</c:v>
                </c:pt>
                <c:pt idx="271">
                  <c:v>0.27675664936886912</c:v>
                </c:pt>
                <c:pt idx="272">
                  <c:v>0.27782987238953238</c:v>
                </c:pt>
                <c:pt idx="273">
                  <c:v>0.27890374070509527</c:v>
                </c:pt>
                <c:pt idx="274">
                  <c:v>0.27997825783666291</c:v>
                </c:pt>
                <c:pt idx="275">
                  <c:v>0.28105342731868493</c:v>
                </c:pt>
                <c:pt idx="276">
                  <c:v>0.28212925269905204</c:v>
                </c:pt>
                <c:pt idx="277">
                  <c:v>0.28320573753919531</c:v>
                </c:pt>
                <c:pt idx="278">
                  <c:v>0.28428288541418617</c:v>
                </c:pt>
                <c:pt idx="279">
                  <c:v>0.28536069991283403</c:v>
                </c:pt>
                <c:pt idx="280">
                  <c:v>0.28643918463778911</c:v>
                </c:pt>
                <c:pt idx="281">
                  <c:v>0.28751834320564262</c:v>
                </c:pt>
                <c:pt idx="282">
                  <c:v>0.28859817924702819</c:v>
                </c:pt>
                <c:pt idx="283">
                  <c:v>0.28967869640672583</c:v>
                </c:pt>
                <c:pt idx="284">
                  <c:v>0.29075989834376376</c:v>
                </c:pt>
                <c:pt idx="285">
                  <c:v>0.29184178873152405</c:v>
                </c:pt>
                <c:pt idx="286">
                  <c:v>0.29292437125784671</c:v>
                </c:pt>
                <c:pt idx="287">
                  <c:v>0.29400764962513515</c:v>
                </c:pt>
                <c:pt idx="288">
                  <c:v>0.29509162755046275</c:v>
                </c:pt>
                <c:pt idx="289">
                  <c:v>0.29617630876568046</c:v>
                </c:pt>
                <c:pt idx="290">
                  <c:v>0.29726169701752364</c:v>
                </c:pt>
                <c:pt idx="291">
                  <c:v>0.29834779606772188</c:v>
                </c:pt>
                <c:pt idx="292">
                  <c:v>0.29943460969310748</c:v>
                </c:pt>
                <c:pt idx="293">
                  <c:v>0.30052214168572594</c:v>
                </c:pt>
                <c:pt idx="294">
                  <c:v>0.30161039585294774</c:v>
                </c:pt>
                <c:pt idx="295">
                  <c:v>0.30269937601757912</c:v>
                </c:pt>
                <c:pt idx="296">
                  <c:v>0.30378908601797566</c:v>
                </c:pt>
                <c:pt idx="297">
                  <c:v>0.30487952970815518</c:v>
                </c:pt>
                <c:pt idx="298">
                  <c:v>0.30597071095791123</c:v>
                </c:pt>
                <c:pt idx="299">
                  <c:v>0.30706263365293074</c:v>
                </c:pt>
                <c:pt idx="300">
                  <c:v>0.30815530169490785</c:v>
                </c:pt>
                <c:pt idx="301">
                  <c:v>0.30924871900166068</c:v>
                </c:pt>
                <c:pt idx="302">
                  <c:v>0.31034288950725064</c:v>
                </c:pt>
                <c:pt idx="303">
                  <c:v>0.31143781716209978</c:v>
                </c:pt>
                <c:pt idx="304">
                  <c:v>0.31253350593311036</c:v>
                </c:pt>
                <c:pt idx="305">
                  <c:v>0.31362995980378577</c:v>
                </c:pt>
                <c:pt idx="306">
                  <c:v>0.31472718277435097</c:v>
                </c:pt>
                <c:pt idx="307">
                  <c:v>0.31582517886187572</c:v>
                </c:pt>
                <c:pt idx="308">
                  <c:v>0.31692395210039653</c:v>
                </c:pt>
                <c:pt idx="309">
                  <c:v>0.31802350654104106</c:v>
                </c:pt>
                <c:pt idx="310">
                  <c:v>0.31912384625215318</c:v>
                </c:pt>
                <c:pt idx="311">
                  <c:v>0.32022497531941907</c:v>
                </c:pt>
                <c:pt idx="312">
                  <c:v>0.32132689784599311</c:v>
                </c:pt>
                <c:pt idx="313">
                  <c:v>0.32242961795262648</c:v>
                </c:pt>
                <c:pt idx="314">
                  <c:v>0.32353313977779624</c:v>
                </c:pt>
                <c:pt idx="315">
                  <c:v>0.32463746747783379</c:v>
                </c:pt>
                <c:pt idx="316">
                  <c:v>0.3257426052270565</c:v>
                </c:pt>
                <c:pt idx="317">
                  <c:v>0.32684855721789841</c:v>
                </c:pt>
                <c:pt idx="318">
                  <c:v>0.32795532766104502</c:v>
                </c:pt>
                <c:pt idx="319">
                  <c:v>0.32906292078556509</c:v>
                </c:pt>
                <c:pt idx="320">
                  <c:v>0.33017134083904548</c:v>
                </c:pt>
                <c:pt idx="321">
                  <c:v>0.33128059208772853</c:v>
                </c:pt>
                <c:pt idx="322">
                  <c:v>0.33239067881664641</c:v>
                </c:pt>
                <c:pt idx="323">
                  <c:v>0.33350160532976214</c:v>
                </c:pt>
                <c:pt idx="324">
                  <c:v>0.33461337595010576</c:v>
                </c:pt>
                <c:pt idx="325">
                  <c:v>0.33572599501991529</c:v>
                </c:pt>
                <c:pt idx="326">
                  <c:v>0.33683946690077876</c:v>
                </c:pt>
                <c:pt idx="327">
                  <c:v>0.33795379597377578</c:v>
                </c:pt>
                <c:pt idx="328">
                  <c:v>0.33906898663962043</c:v>
                </c:pt>
                <c:pt idx="329">
                  <c:v>0.34018504331880622</c:v>
                </c:pt>
                <c:pt idx="330">
                  <c:v>0.34130197045175198</c:v>
                </c:pt>
                <c:pt idx="331">
                  <c:v>0.34241977249894795</c:v>
                </c:pt>
                <c:pt idx="332">
                  <c:v>0.34353845394110455</c:v>
                </c:pt>
                <c:pt idx="333">
                  <c:v>0.34465801927930012</c:v>
                </c:pt>
                <c:pt idx="334">
                  <c:v>0.34577847303513287</c:v>
                </c:pt>
                <c:pt idx="335">
                  <c:v>0.34689981975087075</c:v>
                </c:pt>
                <c:pt idx="336">
                  <c:v>0.34802206398960611</c:v>
                </c:pt>
                <c:pt idx="337">
                  <c:v>0.34914521033540652</c:v>
                </c:pt>
                <c:pt idx="338">
                  <c:v>0.3502692633934732</c:v>
                </c:pt>
                <c:pt idx="339">
                  <c:v>0.35139422779029511</c:v>
                </c:pt>
                <c:pt idx="340">
                  <c:v>0.35252010817380752</c:v>
                </c:pt>
                <c:pt idx="341">
                  <c:v>0.35364690921355035</c:v>
                </c:pt>
                <c:pt idx="342">
                  <c:v>0.35477463560082917</c:v>
                </c:pt>
                <c:pt idx="343">
                  <c:v>0.35590329204887583</c:v>
                </c:pt>
                <c:pt idx="344">
                  <c:v>0.35703288329301092</c:v>
                </c:pt>
                <c:pt idx="345">
                  <c:v>0.35816341409080893</c:v>
                </c:pt>
                <c:pt idx="346">
                  <c:v>0.35929488922226355</c:v>
                </c:pt>
                <c:pt idx="347">
                  <c:v>0.36042731348995266</c:v>
                </c:pt>
                <c:pt idx="348">
                  <c:v>0.3615606917192094</c:v>
                </c:pt>
                <c:pt idx="349">
                  <c:v>0.36269502875828813</c:v>
                </c:pt>
                <c:pt idx="350">
                  <c:v>0.36383032947853827</c:v>
                </c:pt>
                <c:pt idx="351">
                  <c:v>0.36496659877457505</c:v>
                </c:pt>
                <c:pt idx="352">
                  <c:v>0.36610384156445414</c:v>
                </c:pt>
                <c:pt idx="353">
                  <c:v>0.36724206278984484</c:v>
                </c:pt>
                <c:pt idx="354">
                  <c:v>0.36838126741620958</c:v>
                </c:pt>
                <c:pt idx="355">
                  <c:v>0.36952146043297918</c:v>
                </c:pt>
                <c:pt idx="356">
                  <c:v>0.37066264685373346</c:v>
                </c:pt>
                <c:pt idx="357">
                  <c:v>0.37180483171638323</c:v>
                </c:pt>
                <c:pt idx="358">
                  <c:v>0.37294802008335021</c:v>
                </c:pt>
                <c:pt idx="359">
                  <c:v>0.37409221704175399</c:v>
                </c:pt>
                <c:pt idx="360">
                  <c:v>0.37523742770359542</c:v>
                </c:pt>
                <c:pt idx="361">
                  <c:v>0.37638365720594447</c:v>
                </c:pt>
                <c:pt idx="362">
                  <c:v>0.37753091071112899</c:v>
                </c:pt>
                <c:pt idx="363">
                  <c:v>0.37867919340692485</c:v>
                </c:pt>
                <c:pt idx="364">
                  <c:v>0.37982851050674771</c:v>
                </c:pt>
                <c:pt idx="365">
                  <c:v>0.38097886724984631</c:v>
                </c:pt>
                <c:pt idx="366">
                  <c:v>0.38213026890149815</c:v>
                </c:pt>
                <c:pt idx="367">
                  <c:v>0.38328272075320513</c:v>
                </c:pt>
                <c:pt idx="368">
                  <c:v>0.38443622812289363</c:v>
                </c:pt>
                <c:pt idx="369">
                  <c:v>0.38559079635511279</c:v>
                </c:pt>
                <c:pt idx="370">
                  <c:v>0.38674643082123772</c:v>
                </c:pt>
                <c:pt idx="371">
                  <c:v>0.3879031369196726</c:v>
                </c:pt>
                <c:pt idx="372">
                  <c:v>0.38906092007605569</c:v>
                </c:pt>
                <c:pt idx="373">
                  <c:v>0.390219785743466</c:v>
                </c:pt>
                <c:pt idx="374">
                  <c:v>0.3913797394026336</c:v>
                </c:pt>
                <c:pt idx="375">
                  <c:v>0.39254078656214825</c:v>
                </c:pt>
                <c:pt idx="376">
                  <c:v>0.39370293275867363</c:v>
                </c:pt>
                <c:pt idx="377">
                  <c:v>0.39486618355715997</c:v>
                </c:pt>
                <c:pt idx="378">
                  <c:v>0.3960305445510614</c:v>
                </c:pt>
                <c:pt idx="379">
                  <c:v>0.39719602136255389</c:v>
                </c:pt>
                <c:pt idx="380">
                  <c:v>0.39836261964275349</c:v>
                </c:pt>
                <c:pt idx="381">
                  <c:v>0.39953034507194035</c:v>
                </c:pt>
                <c:pt idx="382">
                  <c:v>0.40069920335978093</c:v>
                </c:pt>
                <c:pt idx="383">
                  <c:v>0.40186920024555411</c:v>
                </c:pt>
                <c:pt idx="384">
                  <c:v>0.40304034149837892</c:v>
                </c:pt>
                <c:pt idx="385">
                  <c:v>0.40421263291744425</c:v>
                </c:pt>
                <c:pt idx="386">
                  <c:v>0.40538608033223977</c:v>
                </c:pt>
                <c:pt idx="387">
                  <c:v>0.40656068960279113</c:v>
                </c:pt>
                <c:pt idx="388">
                  <c:v>0.40773646661989377</c:v>
                </c:pt>
                <c:pt idx="389">
                  <c:v>0.40891341730535247</c:v>
                </c:pt>
                <c:pt idx="390">
                  <c:v>0.41009154761222072</c:v>
                </c:pt>
                <c:pt idx="391">
                  <c:v>0.41127086352504183</c:v>
                </c:pt>
                <c:pt idx="392">
                  <c:v>0.41245137106009461</c:v>
                </c:pt>
                <c:pt idx="393">
                  <c:v>0.41363307626563905</c:v>
                </c:pt>
                <c:pt idx="394">
                  <c:v>0.4148159852221649</c:v>
                </c:pt>
                <c:pt idx="395">
                  <c:v>0.41600010404264309</c:v>
                </c:pt>
                <c:pt idx="396">
                  <c:v>0.4171854388727772</c:v>
                </c:pt>
                <c:pt idx="397">
                  <c:v>0.41837199589126084</c:v>
                </c:pt>
                <c:pt idx="398">
                  <c:v>0.41955978131003441</c:v>
                </c:pt>
                <c:pt idx="399">
                  <c:v>0.42074880137454401</c:v>
                </c:pt>
                <c:pt idx="400">
                  <c:v>0.42193906236400552</c:v>
                </c:pt>
                <c:pt idx="401">
                  <c:v>0.42313057059166792</c:v>
                </c:pt>
                <c:pt idx="402">
                  <c:v>0.42432333240508158</c:v>
                </c:pt>
                <c:pt idx="403">
                  <c:v>0.42551735418636644</c:v>
                </c:pt>
                <c:pt idx="404">
                  <c:v>0.42671264235248457</c:v>
                </c:pt>
                <c:pt idx="405">
                  <c:v>0.42790920335551441</c:v>
                </c:pt>
                <c:pt idx="406">
                  <c:v>0.42910704368292885</c:v>
                </c:pt>
                <c:pt idx="407">
                  <c:v>0.43030616985787218</c:v>
                </c:pt>
                <c:pt idx="408">
                  <c:v>0.43150658843944489</c:v>
                </c:pt>
                <c:pt idx="409">
                  <c:v>0.43270830602298643</c:v>
                </c:pt>
                <c:pt idx="410">
                  <c:v>0.43391132924036263</c:v>
                </c:pt>
                <c:pt idx="411">
                  <c:v>0.43511566476025665</c:v>
                </c:pt>
                <c:pt idx="412">
                  <c:v>0.43632131928846024</c:v>
                </c:pt>
                <c:pt idx="413">
                  <c:v>0.43752829956817024</c:v>
                </c:pt>
                <c:pt idx="414">
                  <c:v>0.43873661238028494</c:v>
                </c:pt>
                <c:pt idx="415">
                  <c:v>0.43994626454370594</c:v>
                </c:pt>
                <c:pt idx="416">
                  <c:v>0.44115726291564261</c:v>
                </c:pt>
                <c:pt idx="417">
                  <c:v>0.44236961439191608</c:v>
                </c:pt>
                <c:pt idx="418">
                  <c:v>0.44358332590727073</c:v>
                </c:pt>
                <c:pt idx="419">
                  <c:v>0.44479840443568502</c:v>
                </c:pt>
                <c:pt idx="420">
                  <c:v>0.44601485699068649</c:v>
                </c:pt>
                <c:pt idx="421">
                  <c:v>0.44723269062567134</c:v>
                </c:pt>
                <c:pt idx="422">
                  <c:v>0.44845191243422339</c:v>
                </c:pt>
                <c:pt idx="423">
                  <c:v>0.44967252955043968</c:v>
                </c:pt>
                <c:pt idx="424">
                  <c:v>0.45089454914925642</c:v>
                </c:pt>
                <c:pt idx="425">
                  <c:v>0.4521179784467802</c:v>
                </c:pt>
                <c:pt idx="426">
                  <c:v>0.45334282470062121</c:v>
                </c:pt>
                <c:pt idx="427">
                  <c:v>0.45456909521022837</c:v>
                </c:pt>
                <c:pt idx="428">
                  <c:v>0.45579679731723122</c:v>
                </c:pt>
                <c:pt idx="429">
                  <c:v>0.45702593840578093</c:v>
                </c:pt>
                <c:pt idx="430">
                  <c:v>0.45825652590289778</c:v>
                </c:pt>
                <c:pt idx="431">
                  <c:v>0.45948856727882026</c:v>
                </c:pt>
                <c:pt idx="432">
                  <c:v>0.46072207004735777</c:v>
                </c:pt>
                <c:pt idx="433">
                  <c:v>0.46195704176624697</c:v>
                </c:pt>
                <c:pt idx="434">
                  <c:v>0.46319349003751203</c:v>
                </c:pt>
                <c:pt idx="435">
                  <c:v>0.46443142250782737</c:v>
                </c:pt>
                <c:pt idx="436">
                  <c:v>0.46567084686888377</c:v>
                </c:pt>
                <c:pt idx="437">
                  <c:v>0.46691177085776064</c:v>
                </c:pt>
                <c:pt idx="438">
                  <c:v>0.46815420225729709</c:v>
                </c:pt>
                <c:pt idx="439">
                  <c:v>0.46939814889647163</c:v>
                </c:pt>
                <c:pt idx="440">
                  <c:v>0.47064361865078203</c:v>
                </c:pt>
                <c:pt idx="441">
                  <c:v>0.471890619442631</c:v>
                </c:pt>
                <c:pt idx="442">
                  <c:v>0.47313915924171501</c:v>
                </c:pt>
                <c:pt idx="443">
                  <c:v>0.47438924606541538</c:v>
                </c:pt>
                <c:pt idx="444">
                  <c:v>0.47564088797919568</c:v>
                </c:pt>
                <c:pt idx="445">
                  <c:v>0.47689409309700209</c:v>
                </c:pt>
                <c:pt idx="446">
                  <c:v>0.47814886958166719</c:v>
                </c:pt>
                <c:pt idx="447">
                  <c:v>0.47940522564531785</c:v>
                </c:pt>
                <c:pt idx="448">
                  <c:v>0.48066316954978805</c:v>
                </c:pt>
                <c:pt idx="449">
                  <c:v>0.48192270960703371</c:v>
                </c:pt>
                <c:pt idx="450">
                  <c:v>0.48318385417955612</c:v>
                </c:pt>
                <c:pt idx="451">
                  <c:v>0.48444661168082309</c:v>
                </c:pt>
                <c:pt idx="452">
                  <c:v>0.48571099057569844</c:v>
                </c:pt>
                <c:pt idx="453">
                  <c:v>0.48697699938087852</c:v>
                </c:pt>
                <c:pt idx="454">
                  <c:v>0.48824464666532497</c:v>
                </c:pt>
                <c:pt idx="455">
                  <c:v>0.48951394105070922</c:v>
                </c:pt>
                <c:pt idx="456">
                  <c:v>0.49078489121185909</c:v>
                </c:pt>
                <c:pt idx="457">
                  <c:v>0.49205750587720626</c:v>
                </c:pt>
                <c:pt idx="458">
                  <c:v>0.49333179382924641</c:v>
                </c:pt>
                <c:pt idx="459">
                  <c:v>0.49460776390499611</c:v>
                </c:pt>
                <c:pt idx="460">
                  <c:v>0.49588542499645705</c:v>
                </c:pt>
                <c:pt idx="461">
                  <c:v>0.4971647860510866</c:v>
                </c:pt>
                <c:pt idx="462">
                  <c:v>0.49844585607227282</c:v>
                </c:pt>
                <c:pt idx="463">
                  <c:v>0.49972864411980988</c:v>
                </c:pt>
                <c:pt idx="464">
                  <c:v>0.50101315931038548</c:v>
                </c:pt>
                <c:pt idx="465">
                  <c:v>0.5022994108180685</c:v>
                </c:pt>
                <c:pt idx="466">
                  <c:v>0.50358740787480083</c:v>
                </c:pt>
                <c:pt idx="467">
                  <c:v>0.50487715977089875</c:v>
                </c:pt>
                <c:pt idx="468">
                  <c:v>0.50616867585555625</c:v>
                </c:pt>
                <c:pt idx="469">
                  <c:v>0.50746196553735234</c:v>
                </c:pt>
                <c:pt idx="470">
                  <c:v>0.5087570382847687</c:v>
                </c:pt>
                <c:pt idx="471">
                  <c:v>0.51005390362670544</c:v>
                </c:pt>
                <c:pt idx="472">
                  <c:v>0.51135257115301047</c:v>
                </c:pt>
                <c:pt idx="473">
                  <c:v>0.51265305051500587</c:v>
                </c:pt>
                <c:pt idx="474">
                  <c:v>0.51395535142602822</c:v>
                </c:pt>
                <c:pt idx="475">
                  <c:v>0.51525948366196683</c:v>
                </c:pt>
                <c:pt idx="476">
                  <c:v>0.51656545706181167</c:v>
                </c:pt>
                <c:pt idx="477">
                  <c:v>0.51787328152820922</c:v>
                </c:pt>
                <c:pt idx="478">
                  <c:v>0.51918296702801792</c:v>
                </c:pt>
                <c:pt idx="479">
                  <c:v>0.52049452359287462</c:v>
                </c:pt>
                <c:pt idx="480">
                  <c:v>0.52180796131976492</c:v>
                </c:pt>
                <c:pt idx="481">
                  <c:v>0.52312329037160077</c:v>
                </c:pt>
                <c:pt idx="482">
                  <c:v>0.52444052097780103</c:v>
                </c:pt>
                <c:pt idx="483">
                  <c:v>0.52575966343488367</c:v>
                </c:pt>
                <c:pt idx="484">
                  <c:v>0.52708072810705808</c:v>
                </c:pt>
                <c:pt idx="485">
                  <c:v>0.52840372542682956</c:v>
                </c:pt>
                <c:pt idx="486">
                  <c:v>0.52972866589560441</c:v>
                </c:pt>
                <c:pt idx="487">
                  <c:v>0.53105556008430688</c:v>
                </c:pt>
                <c:pt idx="488">
                  <c:v>0.53238441863399877</c:v>
                </c:pt>
                <c:pt idx="489">
                  <c:v>0.53371525225650718</c:v>
                </c:pt>
                <c:pt idx="490">
                  <c:v>0.53504807173506175</c:v>
                </c:pt>
                <c:pt idx="491">
                  <c:v>0.53638288792493183</c:v>
                </c:pt>
                <c:pt idx="492">
                  <c:v>0.5377197117540774</c:v>
                </c:pt>
                <c:pt idx="493">
                  <c:v>0.53905855422380422</c:v>
                </c:pt>
                <c:pt idx="494">
                  <c:v>0.54039942640942595</c:v>
                </c:pt>
                <c:pt idx="495">
                  <c:v>0.54174233946093364</c:v>
                </c:pt>
                <c:pt idx="496">
                  <c:v>0.54308730460367127</c:v>
                </c:pt>
                <c:pt idx="497">
                  <c:v>0.54443433313902445</c:v>
                </c:pt>
                <c:pt idx="498">
                  <c:v>0.54578343644510596</c:v>
                </c:pt>
                <c:pt idx="499">
                  <c:v>0.54713462597746076</c:v>
                </c:pt>
                <c:pt idx="500">
                  <c:v>0.54848791326976942</c:v>
                </c:pt>
                <c:pt idx="501">
                  <c:v>0.54984330993456365</c:v>
                </c:pt>
                <c:pt idx="502">
                  <c:v>0.55120082766395073</c:v>
                </c:pt>
                <c:pt idx="503">
                  <c:v>0.55256047823034216</c:v>
                </c:pt>
                <c:pt idx="504">
                  <c:v>0.55392227348719225</c:v>
                </c:pt>
                <c:pt idx="505">
                  <c:v>0.55528622536974725</c:v>
                </c:pt>
                <c:pt idx="506">
                  <c:v>0.55665234589579815</c:v>
                </c:pt>
                <c:pt idx="507">
                  <c:v>0.55802064716644595</c:v>
                </c:pt>
                <c:pt idx="508">
                  <c:v>0.55939114136687307</c:v>
                </c:pt>
                <c:pt idx="509">
                  <c:v>0.56076384076712371</c:v>
                </c:pt>
                <c:pt idx="510">
                  <c:v>0.56213875772289545</c:v>
                </c:pt>
                <c:pt idx="511">
                  <c:v>0.56351590467633472</c:v>
                </c:pt>
                <c:pt idx="512">
                  <c:v>0.56489529415684592</c:v>
                </c:pt>
                <c:pt idx="513">
                  <c:v>0.56627693878190843</c:v>
                </c:pt>
                <c:pt idx="514">
                  <c:v>0.56766085125790089</c:v>
                </c:pt>
                <c:pt idx="515">
                  <c:v>0.56904704438093701</c:v>
                </c:pt>
                <c:pt idx="516">
                  <c:v>0.57043553103771061</c:v>
                </c:pt>
                <c:pt idx="517">
                  <c:v>0.57182632420634794</c:v>
                </c:pt>
                <c:pt idx="518">
                  <c:v>0.57321943695727462</c:v>
                </c:pt>
                <c:pt idx="519">
                  <c:v>0.57461488245408676</c:v>
                </c:pt>
                <c:pt idx="520">
                  <c:v>0.57601267395443467</c:v>
                </c:pt>
                <c:pt idx="521">
                  <c:v>0.57741282481091916</c:v>
                </c:pt>
                <c:pt idx="522">
                  <c:v>0.5788153484719929</c:v>
                </c:pt>
                <c:pt idx="523">
                  <c:v>0.58022025848287739</c:v>
                </c:pt>
                <c:pt idx="524">
                  <c:v>0.58162756848648589</c:v>
                </c:pt>
                <c:pt idx="525">
                  <c:v>0.58303729222436229</c:v>
                </c:pt>
                <c:pt idx="526">
                  <c:v>0.58444944353762274</c:v>
                </c:pt>
                <c:pt idx="527">
                  <c:v>0.58586403636791917</c:v>
                </c:pt>
                <c:pt idx="528">
                  <c:v>0.58728108475840368</c:v>
                </c:pt>
                <c:pt idx="529">
                  <c:v>0.58870060285471137</c:v>
                </c:pt>
                <c:pt idx="530">
                  <c:v>0.59012260490595059</c:v>
                </c:pt>
                <c:pt idx="531">
                  <c:v>0.59154710526570631</c:v>
                </c:pt>
                <c:pt idx="532">
                  <c:v>0.59297411839305458</c:v>
                </c:pt>
                <c:pt idx="533">
                  <c:v>0.59440365885359225</c:v>
                </c:pt>
                <c:pt idx="534">
                  <c:v>0.5958357413204709</c:v>
                </c:pt>
                <c:pt idx="535">
                  <c:v>0.59727038057545423</c:v>
                </c:pt>
                <c:pt idx="536">
                  <c:v>0.59870759150997699</c:v>
                </c:pt>
                <c:pt idx="537">
                  <c:v>0.6001473891262229</c:v>
                </c:pt>
                <c:pt idx="538">
                  <c:v>0.60158978853821488</c:v>
                </c:pt>
                <c:pt idx="539">
                  <c:v>0.6030348049729165</c:v>
                </c:pt>
                <c:pt idx="540">
                  <c:v>0.60448245377134657</c:v>
                </c:pt>
                <c:pt idx="541">
                  <c:v>0.60593275038971084</c:v>
                </c:pt>
                <c:pt idx="542">
                  <c:v>0.60738571040053857</c:v>
                </c:pt>
                <c:pt idx="543">
                  <c:v>0.60884134949384505</c:v>
                </c:pt>
                <c:pt idx="544">
                  <c:v>0.61029968347829777</c:v>
                </c:pt>
                <c:pt idx="545">
                  <c:v>0.61176072828240058</c:v>
                </c:pt>
                <c:pt idx="546">
                  <c:v>0.61322449995569239</c:v>
                </c:pt>
                <c:pt idx="547">
                  <c:v>0.61469101466996268</c:v>
                </c:pt>
                <c:pt idx="548">
                  <c:v>0.61616028872047557</c:v>
                </c:pt>
                <c:pt idx="549">
                  <c:v>0.617632338527215</c:v>
                </c:pt>
                <c:pt idx="550">
                  <c:v>0.61910718063614079</c:v>
                </c:pt>
                <c:pt idx="551">
                  <c:v>0.62058483172046397</c:v>
                </c:pt>
                <c:pt idx="552">
                  <c:v>0.62206530858193321</c:v>
                </c:pt>
                <c:pt idx="553">
                  <c:v>0.62354862815214251</c:v>
                </c:pt>
                <c:pt idx="554">
                  <c:v>0.62503480749384976</c:v>
                </c:pt>
                <c:pt idx="555">
                  <c:v>0.6265238638023144</c:v>
                </c:pt>
                <c:pt idx="556">
                  <c:v>0.62801581440665222</c:v>
                </c:pt>
                <c:pt idx="557">
                  <c:v>0.62951067677120476</c:v>
                </c:pt>
                <c:pt idx="558">
                  <c:v>0.63100846849692771</c:v>
                </c:pt>
                <c:pt idx="559">
                  <c:v>0.63250920732279459</c:v>
                </c:pt>
                <c:pt idx="560">
                  <c:v>0.63401291112722225</c:v>
                </c:pt>
                <c:pt idx="561">
                  <c:v>0.63551959792950519</c:v>
                </c:pt>
                <c:pt idx="562">
                  <c:v>0.63702928589128238</c:v>
                </c:pt>
                <c:pt idx="563">
                  <c:v>0.63854199331800476</c:v>
                </c:pt>
                <c:pt idx="564">
                  <c:v>0.64005773866043947</c:v>
                </c:pt>
                <c:pt idx="565">
                  <c:v>0.64157654051617663</c:v>
                </c:pt>
                <c:pt idx="566">
                  <c:v>0.64309841763116771</c:v>
                </c:pt>
                <c:pt idx="567">
                  <c:v>0.64462338890127657</c:v>
                </c:pt>
                <c:pt idx="568">
                  <c:v>0.64615147337385237</c:v>
                </c:pt>
                <c:pt idx="569">
                  <c:v>0.64768269024932246</c:v>
                </c:pt>
                <c:pt idx="570">
                  <c:v>0.64921705888280556</c:v>
                </c:pt>
                <c:pt idx="571">
                  <c:v>0.65075459878574526</c:v>
                </c:pt>
                <c:pt idx="572">
                  <c:v>0.65229532962756509</c:v>
                </c:pt>
                <c:pt idx="573">
                  <c:v>0.6538392712373462</c:v>
                </c:pt>
                <c:pt idx="574">
                  <c:v>0.65538644360552167</c:v>
                </c:pt>
                <c:pt idx="575">
                  <c:v>0.6569368668855996</c:v>
                </c:pt>
                <c:pt idx="576">
                  <c:v>0.65849056139590401</c:v>
                </c:pt>
                <c:pt idx="577">
                  <c:v>0.66004754762134044</c:v>
                </c:pt>
                <c:pt idx="578">
                  <c:v>0.66160784621518165</c:v>
                </c:pt>
                <c:pt idx="579">
                  <c:v>0.66317147800087994</c:v>
                </c:pt>
                <c:pt idx="580">
                  <c:v>0.66473846397390246</c:v>
                </c:pt>
                <c:pt idx="581">
                  <c:v>0.66630882530359126</c:v>
                </c:pt>
                <c:pt idx="582">
                  <c:v>0.66788258333504358</c:v>
                </c:pt>
                <c:pt idx="583">
                  <c:v>0.66945975959102133</c:v>
                </c:pt>
                <c:pt idx="584">
                  <c:v>0.67104037577388709</c:v>
                </c:pt>
                <c:pt idx="585">
                  <c:v>0.67262445376756019</c:v>
                </c:pt>
                <c:pt idx="586">
                  <c:v>0.67421201563950306</c:v>
                </c:pt>
                <c:pt idx="587">
                  <c:v>0.67580308364273267</c:v>
                </c:pt>
                <c:pt idx="588">
                  <c:v>0.67739768021785896</c:v>
                </c:pt>
                <c:pt idx="589">
                  <c:v>0.67899582799515179</c:v>
                </c:pt>
                <c:pt idx="590">
                  <c:v>0.68059754979663245</c:v>
                </c:pt>
                <c:pt idx="591">
                  <c:v>0.68220286863819735</c:v>
                </c:pt>
                <c:pt idx="592">
                  <c:v>0.68381180773176653</c:v>
                </c:pt>
                <c:pt idx="593">
                  <c:v>0.68542439048746384</c:v>
                </c:pt>
                <c:pt idx="594">
                  <c:v>0.68704064051582736</c:v>
                </c:pt>
                <c:pt idx="595">
                  <c:v>0.68866058163004396</c:v>
                </c:pt>
                <c:pt idx="596">
                  <c:v>0.69028423784822379</c:v>
                </c:pt>
                <c:pt idx="597">
                  <c:v>0.69191163339569872</c:v>
                </c:pt>
                <c:pt idx="598">
                  <c:v>0.69354279270735175</c:v>
                </c:pt>
                <c:pt idx="599">
                  <c:v>0.6951777404299857</c:v>
                </c:pt>
                <c:pt idx="600">
                  <c:v>0.69681650142471474</c:v>
                </c:pt>
                <c:pt idx="601">
                  <c:v>0.69845910076939821</c:v>
                </c:pt>
                <c:pt idx="602">
                  <c:v>0.70010556376109956</c:v>
                </c:pt>
                <c:pt idx="603">
                  <c:v>0.70175591591858688</c:v>
                </c:pt>
                <c:pt idx="604">
                  <c:v>0.7034101829848628</c:v>
                </c:pt>
                <c:pt idx="605">
                  <c:v>0.70506839092973395</c:v>
                </c:pt>
                <c:pt idx="606">
                  <c:v>0.70673056595240957</c:v>
                </c:pt>
                <c:pt idx="607">
                  <c:v>0.70839673448414675</c:v>
                </c:pt>
                <c:pt idx="608">
                  <c:v>0.71006692319092135</c:v>
                </c:pt>
                <c:pt idx="609">
                  <c:v>0.71174115897614743</c:v>
                </c:pt>
                <c:pt idx="610">
                  <c:v>0.71341946898342512</c:v>
                </c:pt>
                <c:pt idx="611">
                  <c:v>0.71510188059933555</c:v>
                </c:pt>
                <c:pt idx="612">
                  <c:v>0.71678842145626875</c:v>
                </c:pt>
                <c:pt idx="613">
                  <c:v>0.71847911943529874</c:v>
                </c:pt>
                <c:pt idx="614">
                  <c:v>0.72017400266909204</c:v>
                </c:pt>
                <c:pt idx="615">
                  <c:v>0.72187309954486401</c:v>
                </c:pt>
                <c:pt idx="616">
                  <c:v>0.7235764387073742</c:v>
                </c:pt>
                <c:pt idx="617">
                  <c:v>0.72528404906196609</c:v>
                </c:pt>
                <c:pt idx="618">
                  <c:v>0.72699595977764753</c:v>
                </c:pt>
                <c:pt idx="619">
                  <c:v>0.72871220029022288</c:v>
                </c:pt>
                <c:pt idx="620">
                  <c:v>0.73043280030546209</c:v>
                </c:pt>
                <c:pt idx="621">
                  <c:v>0.73215778980232193</c:v>
                </c:pt>
                <c:pt idx="622">
                  <c:v>0.73388719903620914</c:v>
                </c:pt>
                <c:pt idx="623">
                  <c:v>0.73562105854229765</c:v>
                </c:pt>
                <c:pt idx="624">
                  <c:v>0.73735939913888815</c:v>
                </c:pt>
                <c:pt idx="625">
                  <c:v>0.7391022519308178</c:v>
                </c:pt>
                <c:pt idx="626">
                  <c:v>0.74084964831292688</c:v>
                </c:pt>
                <c:pt idx="627">
                  <c:v>0.74260161997356533</c:v>
                </c:pt>
                <c:pt idx="628">
                  <c:v>0.74435819889816257</c:v>
                </c:pt>
                <c:pt idx="629">
                  <c:v>0.74611941737284171</c:v>
                </c:pt>
                <c:pt idx="630">
                  <c:v>0.7478853079880915</c:v>
                </c:pt>
                <c:pt idx="631">
                  <c:v>0.74965590364249335</c:v>
                </c:pt>
                <c:pt idx="632">
                  <c:v>0.75143123754650087</c:v>
                </c:pt>
                <c:pt idx="633">
                  <c:v>0.75321134322628158</c:v>
                </c:pt>
                <c:pt idx="634">
                  <c:v>0.75499625452761121</c:v>
                </c:pt>
                <c:pt idx="635">
                  <c:v>0.75678600561982667</c:v>
                </c:pt>
                <c:pt idx="636">
                  <c:v>0.75858063099984452</c:v>
                </c:pt>
                <c:pt idx="637">
                  <c:v>0.76038016549623588</c:v>
                </c:pt>
                <c:pt idx="638">
                  <c:v>0.76218464427335997</c:v>
                </c:pt>
                <c:pt idx="639">
                  <c:v>0.76399410283557001</c:v>
                </c:pt>
                <c:pt idx="640">
                  <c:v>0.76580857703147542</c:v>
                </c:pt>
                <c:pt idx="641">
                  <c:v>0.76762810305827323</c:v>
                </c:pt>
                <c:pt idx="642">
                  <c:v>0.76945271746614208</c:v>
                </c:pt>
                <c:pt idx="643">
                  <c:v>0.77128245716271115</c:v>
                </c:pt>
                <c:pt idx="644">
                  <c:v>0.77311735941758974</c:v>
                </c:pt>
                <c:pt idx="645">
                  <c:v>0.77495746186697489</c:v>
                </c:pt>
                <c:pt idx="646">
                  <c:v>0.77680280251832368</c:v>
                </c:pt>
                <c:pt idx="647">
                  <c:v>0.7786534197551036</c:v>
                </c:pt>
                <c:pt idx="648">
                  <c:v>0.780509352341614</c:v>
                </c:pt>
                <c:pt idx="649">
                  <c:v>0.78237063942788454</c:v>
                </c:pt>
                <c:pt idx="650">
                  <c:v>0.78423732055465267</c:v>
                </c:pt>
                <c:pt idx="651">
                  <c:v>0.7861094356584144</c:v>
                </c:pt>
                <c:pt idx="652">
                  <c:v>0.78798702507655838</c:v>
                </c:pt>
                <c:pt idx="653">
                  <c:v>0.78987012955258318</c:v>
                </c:pt>
                <c:pt idx="654">
                  <c:v>0.79175879024139306</c:v>
                </c:pt>
                <c:pt idx="655">
                  <c:v>0.79365304871468256</c:v>
                </c:pt>
                <c:pt idx="656">
                  <c:v>0.79555294696640166</c:v>
                </c:pt>
                <c:pt idx="657">
                  <c:v>0.79745852741831746</c:v>
                </c:pt>
                <c:pt idx="658">
                  <c:v>0.79936983292565611</c:v>
                </c:pt>
                <c:pt idx="659">
                  <c:v>0.80128690678283998</c:v>
                </c:pt>
                <c:pt idx="660">
                  <c:v>0.80320979272932069</c:v>
                </c:pt>
                <c:pt idx="661">
                  <c:v>0.80513853495549914</c:v>
                </c:pt>
                <c:pt idx="662">
                  <c:v>0.80707317810874957</c:v>
                </c:pt>
                <c:pt idx="663">
                  <c:v>0.80901376729953911</c:v>
                </c:pt>
                <c:pt idx="664">
                  <c:v>0.81096034810764528</c:v>
                </c:pt>
                <c:pt idx="665">
                  <c:v>0.81291296658847856</c:v>
                </c:pt>
                <c:pt idx="666">
                  <c:v>0.81487166927950938</c:v>
                </c:pt>
                <c:pt idx="667">
                  <c:v>0.8168365032067989</c:v>
                </c:pt>
                <c:pt idx="668">
                  <c:v>0.81880751589163892</c:v>
                </c:pt>
                <c:pt idx="669">
                  <c:v>0.82078475535730555</c:v>
                </c:pt>
                <c:pt idx="670">
                  <c:v>0.82276827013591891</c:v>
                </c:pt>
                <c:pt idx="671">
                  <c:v>0.8247581092754237</c:v>
                </c:pt>
                <c:pt idx="672">
                  <c:v>0.82675432234668433</c:v>
                </c:pt>
                <c:pt idx="673">
                  <c:v>0.82875695945069849</c:v>
                </c:pt>
                <c:pt idx="674">
                  <c:v>0.83076607122593493</c:v>
                </c:pt>
                <c:pt idx="675">
                  <c:v>0.83278170885579272</c:v>
                </c:pt>
                <c:pt idx="676">
                  <c:v>0.83480392407619075</c:v>
                </c:pt>
                <c:pt idx="677">
                  <c:v>0.83683276918328353</c:v>
                </c:pt>
                <c:pt idx="678">
                  <c:v>0.83886829704130794</c:v>
                </c:pt>
                <c:pt idx="679">
                  <c:v>0.84091056109057027</c:v>
                </c:pt>
                <c:pt idx="680">
                  <c:v>0.8429596153555633</c:v>
                </c:pt>
                <c:pt idx="681">
                  <c:v>0.84501551445322909</c:v>
                </c:pt>
                <c:pt idx="682">
                  <c:v>0.84707831360136188</c:v>
                </c:pt>
                <c:pt idx="683">
                  <c:v>0.84914806862715653</c:v>
                </c:pt>
                <c:pt idx="684">
                  <c:v>0.85122483597590826</c:v>
                </c:pt>
                <c:pt idx="685">
                  <c:v>0.85330867271986399</c:v>
                </c:pt>
                <c:pt idx="686">
                  <c:v>0.85539963656722362</c:v>
                </c:pt>
                <c:pt idx="687">
                  <c:v>0.85749778587130954</c:v>
                </c:pt>
                <c:pt idx="688">
                  <c:v>0.85960317963988508</c:v>
                </c:pt>
                <c:pt idx="689">
                  <c:v>0.86171587754465351</c:v>
                </c:pt>
                <c:pt idx="690">
                  <c:v>0.86383593993091035</c:v>
                </c:pt>
                <c:pt idx="691">
                  <c:v>0.86596342782737534</c:v>
                </c:pt>
                <c:pt idx="692">
                  <c:v>0.86809840295620233</c:v>
                </c:pt>
                <c:pt idx="693">
                  <c:v>0.87024092774316031</c:v>
                </c:pt>
                <c:pt idx="694">
                  <c:v>0.87239106532800881</c:v>
                </c:pt>
                <c:pt idx="695">
                  <c:v>0.87454887957504823</c:v>
                </c:pt>
                <c:pt idx="696">
                  <c:v>0.87671443508386937</c:v>
                </c:pt>
                <c:pt idx="697">
                  <c:v>0.87888779720029764</c:v>
                </c:pt>
                <c:pt idx="698">
                  <c:v>0.88106903202753351</c:v>
                </c:pt>
                <c:pt idx="699">
                  <c:v>0.88325820643749708</c:v>
                </c:pt>
                <c:pt idx="700">
                  <c:v>0.88545538808238511</c:v>
                </c:pt>
                <c:pt idx="701">
                  <c:v>0.88766064540643286</c:v>
                </c:pt>
                <c:pt idx="702">
                  <c:v>0.88987404765790223</c:v>
                </c:pt>
                <c:pt idx="703">
                  <c:v>0.89209566490128489</c:v>
                </c:pt>
                <c:pt idx="704">
                  <c:v>0.89432556802973617</c:v>
                </c:pt>
                <c:pt idx="705">
                  <c:v>0.89656382877773766</c:v>
                </c:pt>
                <c:pt idx="706">
                  <c:v>0.89881051973400294</c:v>
                </c:pt>
                <c:pt idx="707">
                  <c:v>0.90106571435461491</c:v>
                </c:pt>
                <c:pt idx="708">
                  <c:v>0.90332948697642546</c:v>
                </c:pt>
                <c:pt idx="709">
                  <c:v>0.9056019128306938</c:v>
                </c:pt>
                <c:pt idx="710">
                  <c:v>0.90788306805699281</c:v>
                </c:pt>
                <c:pt idx="711">
                  <c:v>0.91017302971737812</c:v>
                </c:pt>
                <c:pt idx="712">
                  <c:v>0.91247187581082534</c:v>
                </c:pt>
                <c:pt idx="713">
                  <c:v>0.91477968528794906</c:v>
                </c:pt>
                <c:pt idx="714">
                  <c:v>0.91709653806599767</c:v>
                </c:pt>
                <c:pt idx="715">
                  <c:v>0.91942251504414818</c:v>
                </c:pt>
                <c:pt idx="716">
                  <c:v>0.9217576981190847</c:v>
                </c:pt>
                <c:pt idx="717">
                  <c:v>0.92410217020089258</c:v>
                </c:pt>
                <c:pt idx="718">
                  <c:v>0.92645601522924981</c:v>
                </c:pt>
                <c:pt idx="719">
                  <c:v>0.92881931818994889</c:v>
                </c:pt>
                <c:pt idx="720">
                  <c:v>0.93119216513173364</c:v>
                </c:pt>
                <c:pt idx="721">
                  <c:v>0.9335746431834685</c:v>
                </c:pt>
                <c:pt idx="722">
                  <c:v>0.93596684057165536</c:v>
                </c:pt>
                <c:pt idx="723">
                  <c:v>0.93836884663829012</c:v>
                </c:pt>
                <c:pt idx="724">
                  <c:v>0.94078075185907839</c:v>
                </c:pt>
                <c:pt idx="725">
                  <c:v>0.94320264786201646</c:v>
                </c:pt>
                <c:pt idx="726">
                  <c:v>0.94563462744634397</c:v>
                </c:pt>
                <c:pt idx="727">
                  <c:v>0.94807678460188016</c:v>
                </c:pt>
                <c:pt idx="728">
                  <c:v>0.95052921452874817</c:v>
                </c:pt>
                <c:pt idx="729">
                  <c:v>0.95299201365750486</c:v>
                </c:pt>
                <c:pt idx="730">
                  <c:v>0.95546527966967498</c:v>
                </c:pt>
                <c:pt idx="731">
                  <c:v>0.95794911151871043</c:v>
                </c:pt>
                <c:pt idx="732">
                  <c:v>0.96044360945137519</c:v>
                </c:pt>
                <c:pt idx="733">
                  <c:v>0.96294887502957616</c:v>
                </c:pt>
                <c:pt idx="734">
                  <c:v>0.96546501115263994</c:v>
                </c:pt>
                <c:pt idx="735">
                  <c:v>0.96799212208005703</c:v>
                </c:pt>
                <c:pt idx="736">
                  <c:v>0.97053031345469609</c:v>
                </c:pt>
                <c:pt idx="737">
                  <c:v>0.97307969232650682</c:v>
                </c:pt>
                <c:pt idx="738">
                  <c:v>0.97564036717672042</c:v>
                </c:pt>
                <c:pt idx="739">
                  <c:v>0.97821244794255613</c:v>
                </c:pt>
                <c:pt idx="740">
                  <c:v>0.98079604604245474</c:v>
                </c:pt>
                <c:pt idx="741">
                  <c:v>0.98339127440185092</c:v>
                </c:pt>
                <c:pt idx="742">
                  <c:v>0.98599824747948361</c:v>
                </c:pt>
                <c:pt idx="743">
                  <c:v>0.98861708129428316</c:v>
                </c:pt>
                <c:pt idx="744">
                  <c:v>0.99124789345282749</c:v>
                </c:pt>
                <c:pt idx="745">
                  <c:v>0.99389080317739453</c:v>
                </c:pt>
                <c:pt idx="746">
                  <c:v>0.99654593133462122</c:v>
                </c:pt>
                <c:pt idx="747">
                  <c:v>0.99921340046478402</c:v>
                </c:pt>
                <c:pt idx="748">
                  <c:v>1.0018933348117227</c:v>
                </c:pt>
                <c:pt idx="749">
                  <c:v>1.0045858603534159</c:v>
                </c:pt>
                <c:pt idx="750">
                  <c:v>1.0072911048332307</c:v>
                </c:pt>
                <c:pt idx="751">
                  <c:v>1.0100091977918639</c:v>
                </c:pt>
                <c:pt idx="752">
                  <c:v>1.0127402705999906</c:v>
                </c:pt>
                <c:pt idx="753">
                  <c:v>1.0154844564916417</c:v>
                </c:pt>
                <c:pt idx="754">
                  <c:v>1.0182418905983215</c:v>
                </c:pt>
                <c:pt idx="755">
                  <c:v>1.021012709983903</c:v>
                </c:pt>
                <c:pt idx="756">
                  <c:v>1.0237970536802981</c:v>
                </c:pt>
                <c:pt idx="757">
                  <c:v>1.0265950627239429</c:v>
                </c:pt>
                <c:pt idx="758">
                  <c:v>1.0294068801931089</c:v>
                </c:pt>
                <c:pt idx="759">
                  <c:v>1.0322326512460644</c:v>
                </c:pt>
                <c:pt idx="760">
                  <c:v>1.0350725231601179</c:v>
                </c:pt>
                <c:pt idx="761">
                  <c:v>1.037926645371551</c:v>
                </c:pt>
                <c:pt idx="762">
                  <c:v>1.0407951695164792</c:v>
                </c:pt>
                <c:pt idx="763">
                  <c:v>1.0436782494726606</c:v>
                </c:pt>
                <c:pt idx="764">
                  <c:v>1.0465760414022798</c:v>
                </c:pt>
                <c:pt idx="765">
                  <c:v>1.0494887037957288</c:v>
                </c:pt>
                <c:pt idx="766">
                  <c:v>1.0524163975164245</c:v>
                </c:pt>
                <c:pt idx="767">
                  <c:v>1.0553592858466783</c:v>
                </c:pt>
                <c:pt idx="768">
                  <c:v>1.0583175345346507</c:v>
                </c:pt>
                <c:pt idx="769">
                  <c:v>1.0612913118424356</c:v>
                </c:pt>
                <c:pt idx="770">
                  <c:v>1.0642807885952852</c:v>
                </c:pt>
                <c:pt idx="771">
                  <c:v>1.067286138232012</c:v>
                </c:pt>
                <c:pt idx="772">
                  <c:v>1.0703075368566251</c:v>
                </c:pt>
                <c:pt idx="773">
                  <c:v>1.073345163291197</c:v>
                </c:pt>
                <c:pt idx="774">
                  <c:v>1.0763991991300348</c:v>
                </c:pt>
                <c:pt idx="775">
                  <c:v>1.0794698287951552</c:v>
                </c:pt>
                <c:pt idx="776">
                  <c:v>1.0825572395931493</c:v>
                </c:pt>
                <c:pt idx="777">
                  <c:v>1.0856616217734212</c:v>
                </c:pt>
                <c:pt idx="778">
                  <c:v>1.0887831685878886</c:v>
                </c:pt>
                <c:pt idx="779">
                  <c:v>1.0919220763521607</c:v>
                </c:pt>
                <c:pt idx="780">
                  <c:v>1.0950785445082527</c:v>
                </c:pt>
                <c:pt idx="781">
                  <c:v>1.0982527756888614</c:v>
                </c:pt>
                <c:pt idx="782">
                  <c:v>1.1014449757832823</c:v>
                </c:pt>
                <c:pt idx="783">
                  <c:v>1.1046553540049759</c:v>
                </c:pt>
                <c:pt idx="784">
                  <c:v>1.1078841229608729</c:v>
                </c:pt>
                <c:pt idx="785">
                  <c:v>1.1111314987224399</c:v>
                </c:pt>
                <c:pt idx="786">
                  <c:v>1.1143977008985757</c:v>
                </c:pt>
                <c:pt idx="787">
                  <c:v>1.1176829527103938</c:v>
                </c:pt>
                <c:pt idx="788">
                  <c:v>1.1209874810679334</c:v>
                </c:pt>
                <c:pt idx="789">
                  <c:v>1.1243115166488851</c:v>
                </c:pt>
                <c:pt idx="790">
                  <c:v>1.1276552939793629</c:v>
                </c:pt>
                <c:pt idx="791">
                  <c:v>1.1310190515168141</c:v>
                </c:pt>
                <c:pt idx="792">
                  <c:v>1.1344030317351146</c:v>
                </c:pt>
                <c:pt idx="793">
                  <c:v>1.1378074812119203</c:v>
                </c:pt>
                <c:pt idx="794">
                  <c:v>1.1412326507183688</c:v>
                </c:pt>
                <c:pt idx="795">
                  <c:v>1.1446787953111603</c:v>
                </c:pt>
                <c:pt idx="796">
                  <c:v>1.1481461744271462</c:v>
                </c:pt>
                <c:pt idx="797">
                  <c:v>1.1516350519804608</c:v>
                </c:pt>
                <c:pt idx="798">
                  <c:v>1.1551456964623112</c:v>
                </c:pt>
                <c:pt idx="799">
                  <c:v>1.1586783810434838</c:v>
                </c:pt>
                <c:pt idx="800">
                  <c:v>1.162233383679687</c:v>
                </c:pt>
                <c:pt idx="801">
                  <c:v>1.1658109872197835</c:v>
                </c:pt>
                <c:pt idx="802">
                  <c:v>1.1694114795170432</c:v>
                </c:pt>
                <c:pt idx="803">
                  <c:v>1.1730351535434993</c:v>
                </c:pt>
                <c:pt idx="804">
                  <c:v>1.176682307507505</c:v>
                </c:pt>
                <c:pt idx="805">
                  <c:v>1.1803532449746155</c:v>
                </c:pt>
                <c:pt idx="806">
                  <c:v>1.1840482749918861</c:v>
                </c:pt>
                <c:pt idx="807">
                  <c:v>1.1877677122157198</c:v>
                </c:pt>
                <c:pt idx="808">
                  <c:v>1.1915118770433681</c:v>
                </c:pt>
                <c:pt idx="809">
                  <c:v>1.1952810957482278</c:v>
                </c:pt>
                <c:pt idx="810">
                  <c:v>1.1990757006190407</c:v>
                </c:pt>
                <c:pt idx="811">
                  <c:v>1.2028960301031499</c:v>
                </c:pt>
                <c:pt idx="812">
                  <c:v>1.2067424289539466</c:v>
                </c:pt>
                <c:pt idx="813">
                  <c:v>1.2106152483826482</c:v>
                </c:pt>
                <c:pt idx="814">
                  <c:v>1.2145148462145665</c:v>
                </c:pt>
                <c:pt idx="815">
                  <c:v>1.2184415870500105</c:v>
                </c:pt>
                <c:pt idx="816">
                  <c:v>1.2223958424300141</c:v>
                </c:pt>
                <c:pt idx="817">
                  <c:v>1.2263779910070223</c:v>
                </c:pt>
                <c:pt idx="818">
                  <c:v>1.2303884187207546</c:v>
                </c:pt>
                <c:pt idx="819">
                  <c:v>1.2344275189793878</c:v>
                </c:pt>
                <c:pt idx="820">
                  <c:v>1.2384956928462909</c:v>
                </c:pt>
                <c:pt idx="821">
                  <c:v>1.2425933492324859</c:v>
                </c:pt>
                <c:pt idx="822">
                  <c:v>1.2467209050950516</c:v>
                </c:pt>
                <c:pt idx="823">
                  <c:v>1.2508787856416952</c:v>
                </c:pt>
                <c:pt idx="824">
                  <c:v>1.2550674245417104</c:v>
                </c:pt>
                <c:pt idx="825">
                  <c:v>1.2592872641435602</c:v>
                </c:pt>
                <c:pt idx="826">
                  <c:v>1.2635387556993363</c:v>
                </c:pt>
                <c:pt idx="827">
                  <c:v>1.2678223595963529</c:v>
                </c:pt>
                <c:pt idx="828">
                  <c:v>1.2721385455961347</c:v>
                </c:pt>
                <c:pt idx="829">
                  <c:v>1.2764877930810952</c:v>
                </c:pt>
                <c:pt idx="830">
                  <c:v>1.2808705913091885</c:v>
                </c:pt>
                <c:pt idx="831">
                  <c:v>1.285287439676837</c:v>
                </c:pt>
                <c:pt idx="832">
                  <c:v>1.2897388479904752</c:v>
                </c:pt>
                <c:pt idx="833">
                  <c:v>1.2942253367470191</c:v>
                </c:pt>
                <c:pt idx="834">
                  <c:v>1.2987474374236267</c:v>
                </c:pt>
                <c:pt idx="835">
                  <c:v>1.3033056927771132</c:v>
                </c:pt>
                <c:pt idx="836">
                  <c:v>1.3079006571533958</c:v>
                </c:pt>
                <c:pt idx="837">
                  <c:v>1.3125328968073784</c:v>
                </c:pt>
                <c:pt idx="838">
                  <c:v>1.3172029902336808</c:v>
                </c:pt>
                <c:pt idx="839">
                  <c:v>1.3219115285086722</c:v>
                </c:pt>
                <c:pt idx="840">
                  <c:v>1.3266591156442409</c:v>
                </c:pt>
                <c:pt idx="841">
                  <c:v>1.331446368953793</c:v>
                </c:pt>
                <c:pt idx="842">
                  <c:v>1.3362739194309918</c:v>
                </c:pt>
                <c:pt idx="843">
                  <c:v>1.3411424121417461</c:v>
                </c:pt>
                <c:pt idx="844">
                  <c:v>1.34605250663001</c:v>
                </c:pt>
                <c:pt idx="845">
                  <c:v>1.3510048773379733</c:v>
                </c:pt>
                <c:pt idx="846">
                  <c:v>1.356000214041245</c:v>
                </c:pt>
                <c:pt idx="847">
                  <c:v>1.3610392222996626</c:v>
                </c:pt>
                <c:pt idx="848">
                  <c:v>1.3661226239244109</c:v>
                </c:pt>
                <c:pt idx="849">
                  <c:v>1.3712511574621327</c:v>
                </c:pt>
                <c:pt idx="850">
                  <c:v>1.3764255786967736</c:v>
                </c:pt>
                <c:pt idx="851">
                  <c:v>1.3816466611699429</c:v>
                </c:pt>
                <c:pt idx="852">
                  <c:v>1.3869151967205859</c:v>
                </c:pt>
                <c:pt idx="853">
                  <c:v>1.3922319960448368</c:v>
                </c:pt>
                <c:pt idx="854">
                  <c:v>1.3975978892769336</c:v>
                </c:pt>
                <c:pt idx="855">
                  <c:v>1.4030137265921589</c:v>
                </c:pt>
                <c:pt idx="856">
                  <c:v>1.4084803788327751</c:v>
                </c:pt>
                <c:pt idx="857">
                  <c:v>1.4139987381580235</c:v>
                </c:pt>
                <c:pt idx="858">
                  <c:v>1.419569718719256</c:v>
                </c:pt>
                <c:pt idx="859">
                  <c:v>1.4251942573613987</c:v>
                </c:pt>
                <c:pt idx="860">
                  <c:v>1.4308733143519179</c:v>
                </c:pt>
                <c:pt idx="861">
                  <c:v>1.4366078741386259</c:v>
                </c:pt>
                <c:pt idx="862">
                  <c:v>1.4423989461376412</c:v>
                </c:pt>
                <c:pt idx="863">
                  <c:v>1.4482475655529436</c:v>
                </c:pt>
                <c:pt idx="864">
                  <c:v>1.4541547942290576</c:v>
                </c:pt>
                <c:pt idx="865">
                  <c:v>1.4601217215384104</c:v>
                </c:pt>
                <c:pt idx="866">
                  <c:v>1.4661494653050857</c:v>
                </c:pt>
                <c:pt idx="867">
                  <c:v>1.4722391727667361</c:v>
                </c:pt>
                <c:pt idx="868">
                  <c:v>1.4783920215765123</c:v>
                </c:pt>
                <c:pt idx="869">
                  <c:v>1.4846092208470212</c:v>
                </c:pt>
                <c:pt idx="870">
                  <c:v>1.4908920122383955</c:v>
                </c:pt>
                <c:pt idx="871">
                  <c:v>1.4972416710926892</c:v>
                </c:pt>
                <c:pt idx="872">
                  <c:v>1.5036595076169652</c:v>
                </c:pt>
                <c:pt idx="873">
                  <c:v>1.5101468681175509</c:v>
                </c:pt>
                <c:pt idx="874">
                  <c:v>1.516705136288091</c:v>
                </c:pt>
                <c:pt idx="875">
                  <c:v>1.5233357345542178</c:v>
                </c:pt>
                <c:pt idx="876">
                  <c:v>1.5300401254777662</c:v>
                </c:pt>
                <c:pt idx="877">
                  <c:v>1.5368198132237059</c:v>
                </c:pt>
                <c:pt idx="878">
                  <c:v>1.5436763450931106</c:v>
                </c:pt>
                <c:pt idx="879">
                  <c:v>1.5506113131257109</c:v>
                </c:pt>
                <c:pt idx="880">
                  <c:v>1.5576263557757843</c:v>
                </c:pt>
                <c:pt idx="881">
                  <c:v>1.5647231596654143</c:v>
                </c:pt>
                <c:pt idx="882">
                  <c:v>1.571903461419317</c:v>
                </c:pt>
                <c:pt idx="883">
                  <c:v>1.5791690495858182</c:v>
                </c:pt>
                <c:pt idx="884">
                  <c:v>1.5865217666487608</c:v>
                </c:pt>
                <c:pt idx="885">
                  <c:v>1.5939635111354928</c:v>
                </c:pt>
                <c:pt idx="886">
                  <c:v>1.601496239826385</c:v>
                </c:pt>
                <c:pt idx="887">
                  <c:v>1.6091219700717434</c:v>
                </c:pt>
                <c:pt idx="888">
                  <c:v>1.6168427822222975</c:v>
                </c:pt>
                <c:pt idx="889">
                  <c:v>1.6246608221799272</c:v>
                </c:pt>
                <c:pt idx="890">
                  <c:v>1.6325783040757107</c:v>
                </c:pt>
                <c:pt idx="891">
                  <c:v>1.640597513082892</c:v>
                </c:pt>
                <c:pt idx="892">
                  <c:v>1.6487208083728362</c:v>
                </c:pt>
                <c:pt idx="893">
                  <c:v>1.6569506262226801</c:v>
                </c:pt>
                <c:pt idx="894">
                  <c:v>1.6652894832839276</c:v>
                </c:pt>
                <c:pt idx="895">
                  <c:v>1.6737399800219692</c:v>
                </c:pt>
                <c:pt idx="896">
                  <c:v>1.6823048043371622</c:v>
                </c:pt>
                <c:pt idx="897">
                  <c:v>1.6909867353789048</c:v>
                </c:pt>
                <c:pt idx="898">
                  <c:v>1.6997886475650021</c:v>
                </c:pt>
                <c:pt idx="899">
                  <c:v>1.7087135148194847</c:v>
                </c:pt>
                <c:pt idx="900">
                  <c:v>1.7177644150430567</c:v>
                </c:pt>
                <c:pt idx="901">
                  <c:v>1.7269445348314205</c:v>
                </c:pt>
                <c:pt idx="902">
                  <c:v>1.7362571744578712</c:v>
                </c:pt>
                <c:pt idx="903">
                  <c:v>1.7457057531378541</c:v>
                </c:pt>
                <c:pt idx="904">
                  <c:v>1.7552938145945085</c:v>
                </c:pt>
                <c:pt idx="905">
                  <c:v>1.7650250329457584</c:v>
                </c:pt>
                <c:pt idx="906">
                  <c:v>1.7749032189351306</c:v>
                </c:pt>
                <c:pt idx="907">
                  <c:v>1.7849323265302808</c:v>
                </c:pt>
                <c:pt idx="908">
                  <c:v>1.7951164599151328</c:v>
                </c:pt>
                <c:pt idx="909">
                  <c:v>1.8054598809036737</c:v>
                </c:pt>
                <c:pt idx="910">
                  <c:v>1.8159670168058186</c:v>
                </c:pt>
                <c:pt idx="911">
                  <c:v>1.8266424687782343</c:v>
                </c:pt>
                <c:pt idx="912">
                  <c:v>1.837491020695907</c:v>
                </c:pt>
                <c:pt idx="913">
                  <c:v>1.8485176485831989</c:v>
                </c:pt>
                <c:pt idx="914">
                  <c:v>1.859727530646651</c:v>
                </c:pt>
                <c:pt idx="915">
                  <c:v>1.871126057955355</c:v>
                </c:pt>
                <c:pt idx="916">
                  <c:v>1.8827188458189321</c:v>
                </c:pt>
                <c:pt idx="917">
                  <c:v>1.8945117459175671</c:v>
                </c:pt>
                <c:pt idx="918">
                  <c:v>1.9065108592435736</c:v>
                </c:pt>
                <c:pt idx="919">
                  <c:v>1.9187225499194378</c:v>
                </c:pt>
                <c:pt idx="920">
                  <c:v>1.9311534599633284</c:v>
                </c:pt>
                <c:pt idx="921">
                  <c:v>1.9438105250798623</c:v>
                </c:pt>
                <c:pt idx="922">
                  <c:v>1.956700991561255</c:v>
                </c:pt>
                <c:pt idx="923">
                  <c:v>1.9698324343924043</c:v>
                </c:pt>
                <c:pt idx="924">
                  <c:v>1.9832127766624668</c:v>
                </c:pt>
                <c:pt idx="925">
                  <c:v>1.9968503103959303</c:v>
                </c:pt>
                <c:pt idx="926">
                  <c:v>2.0107537189274014</c:v>
                </c:pt>
                <c:pt idx="927">
                  <c:v>2.0249321009571934</c:v>
                </c:pt>
                <c:pt idx="928">
                  <c:v>2.0393949964389546</c:v>
                </c:pt>
                <c:pt idx="929">
                  <c:v>2.0541524144665457</c:v>
                </c:pt>
                <c:pt idx="930">
                  <c:v>2.0692148633451923</c:v>
                </c:pt>
                <c:pt idx="931">
                  <c:v>2.084593383052018</c:v>
                </c:pt>
                <c:pt idx="932">
                  <c:v>2.100299580313572</c:v>
                </c:pt>
                <c:pt idx="933">
                  <c:v>2.1163456665534479</c:v>
                </c:pt>
                <c:pt idx="934">
                  <c:v>2.1327444989915425</c:v>
                </c:pt>
                <c:pt idx="935">
                  <c:v>2.1495096252091899</c:v>
                </c:pt>
                <c:pt idx="936">
                  <c:v>2.1666553315307646</c:v>
                </c:pt>
                <c:pt idx="937">
                  <c:v>2.1841966956141952</c:v>
                </c:pt>
                <c:pt idx="938">
                  <c:v>2.2021496436899266</c:v>
                </c:pt>
                <c:pt idx="939">
                  <c:v>2.2205310129418949</c:v>
                </c:pt>
                <c:pt idx="940">
                  <c:v>2.2393586195853281</c:v>
                </c:pt>
                <c:pt idx="941">
                  <c:v>2.2586513332666422</c:v>
                </c:pt>
                <c:pt idx="942">
                  <c:v>2.2784291584910239</c:v>
                </c:pt>
                <c:pt idx="943">
                  <c:v>2.2987133238759805</c:v>
                </c:pt>
                <c:pt idx="944">
                  <c:v>2.3195263801353736</c:v>
                </c:pt>
                <c:pt idx="945">
                  <c:v>2.3408923078214268</c:v>
                </c:pt>
                <c:pt idx="946">
                  <c:v>2.3628366359942339</c:v>
                </c:pt>
                <c:pt idx="947">
                  <c:v>2.3853865731530859</c:v>
                </c:pt>
                <c:pt idx="948">
                  <c:v>2.4085711519554698</c:v>
                </c:pt>
                <c:pt idx="949">
                  <c:v>2.4324213894729851</c:v>
                </c:pt>
                <c:pt idx="950">
                  <c:v>2.4569704649946007</c:v>
                </c:pt>
                <c:pt idx="951">
                  <c:v>2.4822539176938379</c:v>
                </c:pt>
                <c:pt idx="952">
                  <c:v>2.508309866836814</c:v>
                </c:pt>
                <c:pt idx="953">
                  <c:v>2.535179257632882</c:v>
                </c:pt>
                <c:pt idx="954">
                  <c:v>2.5629061363329853</c:v>
                </c:pt>
                <c:pt idx="955">
                  <c:v>2.5915379587783955</c:v>
                </c:pt>
                <c:pt idx="956">
                  <c:v>2.6211259373150626</c:v>
                </c:pt>
                <c:pt idx="957">
                  <c:v>2.6517254318415291</c:v>
                </c:pt>
                <c:pt idx="958">
                  <c:v>2.6833963917823223</c:v>
                </c:pt>
                <c:pt idx="959">
                  <c:v>2.7162038570144658</c:v>
                </c:pt>
                <c:pt idx="960">
                  <c:v>2.7502185272705253</c:v>
                </c:pt>
                <c:pt idx="961">
                  <c:v>2.7855174113624441</c:v>
                </c:pt>
                <c:pt idx="962">
                  <c:v>2.8221845697953287</c:v>
                </c:pt>
                <c:pt idx="963">
                  <c:v>2.8603119670733292</c:v>
                </c:pt>
                <c:pt idx="964">
                  <c:v>2.9000004533739809</c:v>
                </c:pt>
                <c:pt idx="965">
                  <c:v>2.9413608994552392</c:v>
                </c:pt>
                <c:pt idx="966">
                  <c:v>2.9845155138873039</c:v>
                </c:pt>
                <c:pt idx="967">
                  <c:v>3.029599378266052</c:v>
                </c:pt>
                <c:pt idx="968">
                  <c:v>3.0767622443604927</c:v>
                </c:pt>
                <c:pt idx="969">
                  <c:v>3.1261706476999138</c:v>
                </c:pt>
                <c:pt idx="970">
                  <c:v>3.1780104056261509</c:v>
                </c:pt>
                <c:pt idx="971">
                  <c:v>3.232489585287011</c:v>
                </c:pt>
                <c:pt idx="972">
                  <c:v>3.2898420497505776</c:v>
                </c:pt>
                <c:pt idx="973">
                  <c:v>3.350331720210042</c:v>
                </c:pt>
                <c:pt idx="974">
                  <c:v>3.4142577316895122</c:v>
                </c:pt>
                <c:pt idx="975">
                  <c:v>3.4819607123882368</c:v>
                </c:pt>
                <c:pt idx="976">
                  <c:v>3.5538304880201457</c:v>
                </c:pt>
                <c:pt idx="977">
                  <c:v>3.6303156097809794</c:v>
                </c:pt>
                <c:pt idx="978">
                  <c:v>3.7119352390395219</c:v>
                </c:pt>
                <c:pt idx="979">
                  <c:v>3.799294110141842</c:v>
                </c:pt>
                <c:pt idx="980">
                  <c:v>3.8931015601150532</c:v>
                </c:pt>
                <c:pt idx="981">
                  <c:v>3.9941959996377072</c:v>
                </c:pt>
                <c:pt idx="982">
                  <c:v>4.1035767649947283</c:v>
                </c:pt>
                <c:pt idx="983">
                  <c:v>4.2224461349816034</c:v>
                </c:pt>
                <c:pt idx="984">
                  <c:v>4.3522655831294408</c:v>
                </c:pt>
                <c:pt idx="985">
                  <c:v>4.4948323400513637</c:v>
                </c:pt>
                <c:pt idx="986">
                  <c:v>4.6523855426480418</c:v>
                </c:pt>
                <c:pt idx="987">
                  <c:v>4.8277565065980905</c:v>
                </c:pt>
                <c:pt idx="988">
                  <c:v>5.024586575305996</c:v>
                </c:pt>
                <c:pt idx="989">
                  <c:v>5.2476516683268093</c:v>
                </c:pt>
                <c:pt idx="990">
                  <c:v>5.5033613528813374</c:v>
                </c:pt>
                <c:pt idx="991">
                  <c:v>5.8005554239373147</c:v>
                </c:pt>
                <c:pt idx="992">
                  <c:v>6.1518332035593941</c:v>
                </c:pt>
                <c:pt idx="993">
                  <c:v>6.5758952326412325</c:v>
                </c:pt>
                <c:pt idx="994">
                  <c:v>7.1019561084682543</c:v>
                </c:pt>
                <c:pt idx="995">
                  <c:v>7.7788119549709984</c:v>
                </c:pt>
                <c:pt idx="996">
                  <c:v>8.6957574083407163</c:v>
                </c:pt>
                <c:pt idx="997">
                  <c:v>10.039445323779159</c:v>
                </c:pt>
                <c:pt idx="998">
                  <c:v>12.293656900917824</c:v>
                </c:pt>
                <c:pt idx="999">
                  <c:v>17.382526932273137</c:v>
                </c:pt>
              </c:numCache>
            </c:numRef>
          </c:yVal>
          <c:smooth val="0"/>
        </c:ser>
        <c:ser>
          <c:idx val="2"/>
          <c:order val="2"/>
          <c:marker>
            <c:symbol val="none"/>
          </c:marker>
          <c:xVal>
            <c:numRef>
              <c:f>APropertiesDimless!$A$7:$A$1007</c:f>
              <c:numCache>
                <c:formatCode>0.000</c:formatCode>
                <c:ptCount val="1001"/>
                <c:pt idx="0">
                  <c:v>0</c:v>
                </c:pt>
                <c:pt idx="1">
                  <c:v>1E-3</c:v>
                </c:pt>
                <c:pt idx="2">
                  <c:v>2E-3</c:v>
                </c:pt>
                <c:pt idx="3">
                  <c:v>3.0000000000000001E-3</c:v>
                </c:pt>
                <c:pt idx="4">
                  <c:v>4.0000000000000001E-3</c:v>
                </c:pt>
                <c:pt idx="5">
                  <c:v>5.0000000000000001E-3</c:v>
                </c:pt>
                <c:pt idx="6">
                  <c:v>6.0000000000000001E-3</c:v>
                </c:pt>
                <c:pt idx="7">
                  <c:v>7.0000000000000001E-3</c:v>
                </c:pt>
                <c:pt idx="8">
                  <c:v>8.0000000000000002E-3</c:v>
                </c:pt>
                <c:pt idx="9">
                  <c:v>8.9999999999999993E-3</c:v>
                </c:pt>
                <c:pt idx="10">
                  <c:v>0.01</c:v>
                </c:pt>
                <c:pt idx="11">
                  <c:v>1.0999999999999999E-2</c:v>
                </c:pt>
                <c:pt idx="12">
                  <c:v>1.2E-2</c:v>
                </c:pt>
                <c:pt idx="13">
                  <c:v>1.2999999999999999E-2</c:v>
                </c:pt>
                <c:pt idx="14">
                  <c:v>1.4E-2</c:v>
                </c:pt>
                <c:pt idx="15">
                  <c:v>1.4999999999999999E-2</c:v>
                </c:pt>
                <c:pt idx="16">
                  <c:v>1.6E-2</c:v>
                </c:pt>
                <c:pt idx="17">
                  <c:v>1.7000000000000001E-2</c:v>
                </c:pt>
                <c:pt idx="18">
                  <c:v>1.7999999999999999E-2</c:v>
                </c:pt>
                <c:pt idx="19">
                  <c:v>1.9E-2</c:v>
                </c:pt>
                <c:pt idx="20">
                  <c:v>0.02</c:v>
                </c:pt>
                <c:pt idx="21">
                  <c:v>2.1000000000000001E-2</c:v>
                </c:pt>
                <c:pt idx="22">
                  <c:v>2.1999999999999999E-2</c:v>
                </c:pt>
                <c:pt idx="23">
                  <c:v>2.3E-2</c:v>
                </c:pt>
                <c:pt idx="24">
                  <c:v>2.4E-2</c:v>
                </c:pt>
                <c:pt idx="25">
                  <c:v>2.5000000000000001E-2</c:v>
                </c:pt>
                <c:pt idx="26">
                  <c:v>2.5999999999999999E-2</c:v>
                </c:pt>
                <c:pt idx="27">
                  <c:v>2.7E-2</c:v>
                </c:pt>
                <c:pt idx="28">
                  <c:v>2.8000000000000001E-2</c:v>
                </c:pt>
                <c:pt idx="29">
                  <c:v>2.9000000000000001E-2</c:v>
                </c:pt>
                <c:pt idx="30">
                  <c:v>0.03</c:v>
                </c:pt>
                <c:pt idx="31">
                  <c:v>3.1E-2</c:v>
                </c:pt>
                <c:pt idx="32">
                  <c:v>3.2000000000000001E-2</c:v>
                </c:pt>
                <c:pt idx="33">
                  <c:v>3.3000000000000002E-2</c:v>
                </c:pt>
                <c:pt idx="34">
                  <c:v>3.4000000000000002E-2</c:v>
                </c:pt>
                <c:pt idx="35">
                  <c:v>3.5000000000000003E-2</c:v>
                </c:pt>
                <c:pt idx="36">
                  <c:v>3.5999999999999997E-2</c:v>
                </c:pt>
                <c:pt idx="37">
                  <c:v>3.6999999999999998E-2</c:v>
                </c:pt>
                <c:pt idx="38">
                  <c:v>3.7999999999999999E-2</c:v>
                </c:pt>
                <c:pt idx="39">
                  <c:v>3.9E-2</c:v>
                </c:pt>
                <c:pt idx="40">
                  <c:v>0.04</c:v>
                </c:pt>
                <c:pt idx="41">
                  <c:v>4.1000000000000002E-2</c:v>
                </c:pt>
                <c:pt idx="42">
                  <c:v>4.2000000000000003E-2</c:v>
                </c:pt>
                <c:pt idx="43">
                  <c:v>4.2999999999999997E-2</c:v>
                </c:pt>
                <c:pt idx="44">
                  <c:v>4.3999999999999997E-2</c:v>
                </c:pt>
                <c:pt idx="45">
                  <c:v>4.4999999999999998E-2</c:v>
                </c:pt>
                <c:pt idx="46">
                  <c:v>4.5999999999999999E-2</c:v>
                </c:pt>
                <c:pt idx="47">
                  <c:v>4.7E-2</c:v>
                </c:pt>
                <c:pt idx="48">
                  <c:v>4.8000000000000001E-2</c:v>
                </c:pt>
                <c:pt idx="49">
                  <c:v>4.9000000000000002E-2</c:v>
                </c:pt>
                <c:pt idx="50">
                  <c:v>0.05</c:v>
                </c:pt>
                <c:pt idx="51">
                  <c:v>5.0999999999999997E-2</c:v>
                </c:pt>
                <c:pt idx="52">
                  <c:v>5.1999999999999998E-2</c:v>
                </c:pt>
                <c:pt idx="53">
                  <c:v>5.2999999999999999E-2</c:v>
                </c:pt>
                <c:pt idx="54">
                  <c:v>5.3999999999999999E-2</c:v>
                </c:pt>
                <c:pt idx="55">
                  <c:v>5.5E-2</c:v>
                </c:pt>
                <c:pt idx="56">
                  <c:v>5.6000000000000001E-2</c:v>
                </c:pt>
                <c:pt idx="57">
                  <c:v>5.7000000000000002E-2</c:v>
                </c:pt>
                <c:pt idx="58">
                  <c:v>5.8000000000000003E-2</c:v>
                </c:pt>
                <c:pt idx="59">
                  <c:v>5.8999999999999997E-2</c:v>
                </c:pt>
                <c:pt idx="60">
                  <c:v>0.06</c:v>
                </c:pt>
                <c:pt idx="61">
                  <c:v>6.0999999999999999E-2</c:v>
                </c:pt>
                <c:pt idx="62">
                  <c:v>6.2E-2</c:v>
                </c:pt>
                <c:pt idx="63">
                  <c:v>6.3E-2</c:v>
                </c:pt>
                <c:pt idx="64">
                  <c:v>6.4000000000000001E-2</c:v>
                </c:pt>
                <c:pt idx="65">
                  <c:v>6.5000000000000002E-2</c:v>
                </c:pt>
                <c:pt idx="66">
                  <c:v>6.6000000000000003E-2</c:v>
                </c:pt>
                <c:pt idx="67">
                  <c:v>6.7000000000000004E-2</c:v>
                </c:pt>
                <c:pt idx="68">
                  <c:v>6.8000000000000005E-2</c:v>
                </c:pt>
                <c:pt idx="69">
                  <c:v>6.9000000000000006E-2</c:v>
                </c:pt>
                <c:pt idx="70">
                  <c:v>7.0000000000000007E-2</c:v>
                </c:pt>
                <c:pt idx="71">
                  <c:v>7.0999999999999994E-2</c:v>
                </c:pt>
                <c:pt idx="72">
                  <c:v>7.1999999999999995E-2</c:v>
                </c:pt>
                <c:pt idx="73">
                  <c:v>7.2999999999999995E-2</c:v>
                </c:pt>
                <c:pt idx="74">
                  <c:v>7.3999999999999996E-2</c:v>
                </c:pt>
                <c:pt idx="75">
                  <c:v>7.4999999999999997E-2</c:v>
                </c:pt>
                <c:pt idx="76">
                  <c:v>7.5999999999999998E-2</c:v>
                </c:pt>
                <c:pt idx="77">
                  <c:v>7.6999999999999999E-2</c:v>
                </c:pt>
                <c:pt idx="78">
                  <c:v>7.8E-2</c:v>
                </c:pt>
                <c:pt idx="79">
                  <c:v>7.9000000000000001E-2</c:v>
                </c:pt>
                <c:pt idx="80">
                  <c:v>0.08</c:v>
                </c:pt>
                <c:pt idx="81">
                  <c:v>8.1000000000000003E-2</c:v>
                </c:pt>
                <c:pt idx="82">
                  <c:v>8.2000000000000003E-2</c:v>
                </c:pt>
                <c:pt idx="83">
                  <c:v>8.3000000000000004E-2</c:v>
                </c:pt>
                <c:pt idx="84">
                  <c:v>8.4000000000000005E-2</c:v>
                </c:pt>
                <c:pt idx="85">
                  <c:v>8.5000000000000006E-2</c:v>
                </c:pt>
                <c:pt idx="86">
                  <c:v>8.5999999999999993E-2</c:v>
                </c:pt>
                <c:pt idx="87">
                  <c:v>8.6999999999999994E-2</c:v>
                </c:pt>
                <c:pt idx="88">
                  <c:v>8.7999999999999995E-2</c:v>
                </c:pt>
                <c:pt idx="89">
                  <c:v>8.8999999999999996E-2</c:v>
                </c:pt>
                <c:pt idx="90">
                  <c:v>0.09</c:v>
                </c:pt>
                <c:pt idx="91">
                  <c:v>9.0999999999999998E-2</c:v>
                </c:pt>
                <c:pt idx="92">
                  <c:v>9.1999999999999998E-2</c:v>
                </c:pt>
                <c:pt idx="93">
                  <c:v>9.2999999999999999E-2</c:v>
                </c:pt>
                <c:pt idx="94">
                  <c:v>9.4E-2</c:v>
                </c:pt>
                <c:pt idx="95">
                  <c:v>9.5000000000000001E-2</c:v>
                </c:pt>
                <c:pt idx="96">
                  <c:v>9.6000000000000002E-2</c:v>
                </c:pt>
                <c:pt idx="97">
                  <c:v>9.7000000000000003E-2</c:v>
                </c:pt>
                <c:pt idx="98">
                  <c:v>9.8000000000000004E-2</c:v>
                </c:pt>
                <c:pt idx="99">
                  <c:v>9.9000000000000005E-2</c:v>
                </c:pt>
                <c:pt idx="100">
                  <c:v>0.1</c:v>
                </c:pt>
                <c:pt idx="101">
                  <c:v>0.10100000000000001</c:v>
                </c:pt>
                <c:pt idx="102">
                  <c:v>0.10199999999999999</c:v>
                </c:pt>
                <c:pt idx="103">
                  <c:v>0.10299999999999999</c:v>
                </c:pt>
                <c:pt idx="104">
                  <c:v>0.104</c:v>
                </c:pt>
                <c:pt idx="105">
                  <c:v>0.105</c:v>
                </c:pt>
                <c:pt idx="106">
                  <c:v>0.106</c:v>
                </c:pt>
                <c:pt idx="107">
                  <c:v>0.107</c:v>
                </c:pt>
                <c:pt idx="108">
                  <c:v>0.108</c:v>
                </c:pt>
                <c:pt idx="109">
                  <c:v>0.109</c:v>
                </c:pt>
                <c:pt idx="110">
                  <c:v>0.11</c:v>
                </c:pt>
                <c:pt idx="111">
                  <c:v>0.111</c:v>
                </c:pt>
                <c:pt idx="112">
                  <c:v>0.112</c:v>
                </c:pt>
                <c:pt idx="113">
                  <c:v>0.113</c:v>
                </c:pt>
                <c:pt idx="114">
                  <c:v>0.114</c:v>
                </c:pt>
                <c:pt idx="115">
                  <c:v>0.115</c:v>
                </c:pt>
                <c:pt idx="116">
                  <c:v>0.11600000000000001</c:v>
                </c:pt>
                <c:pt idx="117">
                  <c:v>0.11700000000000001</c:v>
                </c:pt>
                <c:pt idx="118">
                  <c:v>0.11799999999999999</c:v>
                </c:pt>
                <c:pt idx="119">
                  <c:v>0.11899999999999999</c:v>
                </c:pt>
                <c:pt idx="120">
                  <c:v>0.12</c:v>
                </c:pt>
                <c:pt idx="121">
                  <c:v>0.121</c:v>
                </c:pt>
                <c:pt idx="122">
                  <c:v>0.122</c:v>
                </c:pt>
                <c:pt idx="123">
                  <c:v>0.123</c:v>
                </c:pt>
                <c:pt idx="124">
                  <c:v>0.124</c:v>
                </c:pt>
                <c:pt idx="125">
                  <c:v>0.125</c:v>
                </c:pt>
                <c:pt idx="126">
                  <c:v>0.126</c:v>
                </c:pt>
                <c:pt idx="127">
                  <c:v>0.127</c:v>
                </c:pt>
                <c:pt idx="128">
                  <c:v>0.128</c:v>
                </c:pt>
                <c:pt idx="129">
                  <c:v>0.129</c:v>
                </c:pt>
                <c:pt idx="130">
                  <c:v>0.13</c:v>
                </c:pt>
                <c:pt idx="131">
                  <c:v>0.13100000000000001</c:v>
                </c:pt>
                <c:pt idx="132">
                  <c:v>0.13200000000000001</c:v>
                </c:pt>
                <c:pt idx="133">
                  <c:v>0.13300000000000001</c:v>
                </c:pt>
                <c:pt idx="134">
                  <c:v>0.13400000000000001</c:v>
                </c:pt>
                <c:pt idx="135">
                  <c:v>0.13500000000000001</c:v>
                </c:pt>
                <c:pt idx="136">
                  <c:v>0.13600000000000001</c:v>
                </c:pt>
                <c:pt idx="137">
                  <c:v>0.13700000000000001</c:v>
                </c:pt>
                <c:pt idx="138">
                  <c:v>0.13800000000000001</c:v>
                </c:pt>
                <c:pt idx="139">
                  <c:v>0.13900000000000001</c:v>
                </c:pt>
                <c:pt idx="140">
                  <c:v>0.14000000000000001</c:v>
                </c:pt>
                <c:pt idx="141">
                  <c:v>0.14099999999999999</c:v>
                </c:pt>
                <c:pt idx="142">
                  <c:v>0.14199999999999999</c:v>
                </c:pt>
                <c:pt idx="143">
                  <c:v>0.14299999999999999</c:v>
                </c:pt>
                <c:pt idx="144">
                  <c:v>0.14399999999999999</c:v>
                </c:pt>
                <c:pt idx="145">
                  <c:v>0.14499999999999999</c:v>
                </c:pt>
                <c:pt idx="146">
                  <c:v>0.14599999999999999</c:v>
                </c:pt>
                <c:pt idx="147">
                  <c:v>0.14699999999999999</c:v>
                </c:pt>
                <c:pt idx="148">
                  <c:v>0.14799999999999999</c:v>
                </c:pt>
                <c:pt idx="149">
                  <c:v>0.14899999999999999</c:v>
                </c:pt>
                <c:pt idx="150">
                  <c:v>0.15</c:v>
                </c:pt>
                <c:pt idx="151">
                  <c:v>0.151</c:v>
                </c:pt>
                <c:pt idx="152">
                  <c:v>0.152</c:v>
                </c:pt>
                <c:pt idx="153">
                  <c:v>0.153</c:v>
                </c:pt>
                <c:pt idx="154">
                  <c:v>0.154</c:v>
                </c:pt>
                <c:pt idx="155">
                  <c:v>0.155</c:v>
                </c:pt>
                <c:pt idx="156">
                  <c:v>0.156</c:v>
                </c:pt>
                <c:pt idx="157">
                  <c:v>0.157</c:v>
                </c:pt>
                <c:pt idx="158">
                  <c:v>0.158</c:v>
                </c:pt>
                <c:pt idx="159">
                  <c:v>0.159</c:v>
                </c:pt>
                <c:pt idx="160">
                  <c:v>0.16</c:v>
                </c:pt>
                <c:pt idx="161">
                  <c:v>0.161</c:v>
                </c:pt>
                <c:pt idx="162">
                  <c:v>0.16200000000000001</c:v>
                </c:pt>
                <c:pt idx="163">
                  <c:v>0.16300000000000001</c:v>
                </c:pt>
                <c:pt idx="164">
                  <c:v>0.16400000000000001</c:v>
                </c:pt>
                <c:pt idx="165">
                  <c:v>0.16500000000000001</c:v>
                </c:pt>
                <c:pt idx="166">
                  <c:v>0.16600000000000001</c:v>
                </c:pt>
                <c:pt idx="167">
                  <c:v>0.16700000000000001</c:v>
                </c:pt>
                <c:pt idx="168">
                  <c:v>0.16800000000000001</c:v>
                </c:pt>
                <c:pt idx="169">
                  <c:v>0.16900000000000001</c:v>
                </c:pt>
                <c:pt idx="170">
                  <c:v>0.17</c:v>
                </c:pt>
                <c:pt idx="171">
                  <c:v>0.17100000000000001</c:v>
                </c:pt>
                <c:pt idx="172">
                  <c:v>0.17199999999999999</c:v>
                </c:pt>
                <c:pt idx="173">
                  <c:v>0.17299999999999999</c:v>
                </c:pt>
                <c:pt idx="174">
                  <c:v>0.17399999999999999</c:v>
                </c:pt>
                <c:pt idx="175">
                  <c:v>0.17499999999999999</c:v>
                </c:pt>
                <c:pt idx="176">
                  <c:v>0.17599999999999999</c:v>
                </c:pt>
                <c:pt idx="177">
                  <c:v>0.17699999999999999</c:v>
                </c:pt>
                <c:pt idx="178">
                  <c:v>0.17799999999999999</c:v>
                </c:pt>
                <c:pt idx="179">
                  <c:v>0.17899999999999999</c:v>
                </c:pt>
                <c:pt idx="180">
                  <c:v>0.18</c:v>
                </c:pt>
                <c:pt idx="181">
                  <c:v>0.18099999999999999</c:v>
                </c:pt>
                <c:pt idx="182">
                  <c:v>0.182</c:v>
                </c:pt>
                <c:pt idx="183">
                  <c:v>0.183</c:v>
                </c:pt>
                <c:pt idx="184">
                  <c:v>0.184</c:v>
                </c:pt>
                <c:pt idx="185">
                  <c:v>0.185</c:v>
                </c:pt>
                <c:pt idx="186">
                  <c:v>0.186</c:v>
                </c:pt>
                <c:pt idx="187">
                  <c:v>0.187</c:v>
                </c:pt>
                <c:pt idx="188">
                  <c:v>0.188</c:v>
                </c:pt>
                <c:pt idx="189">
                  <c:v>0.189</c:v>
                </c:pt>
                <c:pt idx="190">
                  <c:v>0.19</c:v>
                </c:pt>
                <c:pt idx="191">
                  <c:v>0.191</c:v>
                </c:pt>
                <c:pt idx="192">
                  <c:v>0.192</c:v>
                </c:pt>
                <c:pt idx="193">
                  <c:v>0.193</c:v>
                </c:pt>
                <c:pt idx="194">
                  <c:v>0.19400000000000001</c:v>
                </c:pt>
                <c:pt idx="195">
                  <c:v>0.19500000000000001</c:v>
                </c:pt>
                <c:pt idx="196">
                  <c:v>0.19600000000000001</c:v>
                </c:pt>
                <c:pt idx="197">
                  <c:v>0.19700000000000001</c:v>
                </c:pt>
                <c:pt idx="198">
                  <c:v>0.19800000000000001</c:v>
                </c:pt>
                <c:pt idx="199">
                  <c:v>0.19900000000000001</c:v>
                </c:pt>
                <c:pt idx="200">
                  <c:v>0.2</c:v>
                </c:pt>
                <c:pt idx="201">
                  <c:v>0.20100000000000001</c:v>
                </c:pt>
                <c:pt idx="202">
                  <c:v>0.20200000000000001</c:v>
                </c:pt>
                <c:pt idx="203">
                  <c:v>0.20300000000000001</c:v>
                </c:pt>
                <c:pt idx="204">
                  <c:v>0.20399999999999999</c:v>
                </c:pt>
                <c:pt idx="205">
                  <c:v>0.20499999999999999</c:v>
                </c:pt>
                <c:pt idx="206">
                  <c:v>0.20599999999999999</c:v>
                </c:pt>
                <c:pt idx="207">
                  <c:v>0.20699999999999999</c:v>
                </c:pt>
                <c:pt idx="208">
                  <c:v>0.20799999999999999</c:v>
                </c:pt>
                <c:pt idx="209">
                  <c:v>0.20899999999999999</c:v>
                </c:pt>
                <c:pt idx="210">
                  <c:v>0.21</c:v>
                </c:pt>
                <c:pt idx="211">
                  <c:v>0.21099999999999999</c:v>
                </c:pt>
                <c:pt idx="212">
                  <c:v>0.21199999999999999</c:v>
                </c:pt>
                <c:pt idx="213">
                  <c:v>0.21299999999999999</c:v>
                </c:pt>
                <c:pt idx="214">
                  <c:v>0.214</c:v>
                </c:pt>
                <c:pt idx="215">
                  <c:v>0.215</c:v>
                </c:pt>
                <c:pt idx="216">
                  <c:v>0.216</c:v>
                </c:pt>
                <c:pt idx="217">
                  <c:v>0.217</c:v>
                </c:pt>
                <c:pt idx="218">
                  <c:v>0.218</c:v>
                </c:pt>
                <c:pt idx="219">
                  <c:v>0.219</c:v>
                </c:pt>
                <c:pt idx="220">
                  <c:v>0.22</c:v>
                </c:pt>
                <c:pt idx="221">
                  <c:v>0.221</c:v>
                </c:pt>
                <c:pt idx="222">
                  <c:v>0.222</c:v>
                </c:pt>
                <c:pt idx="223">
                  <c:v>0.223</c:v>
                </c:pt>
                <c:pt idx="224">
                  <c:v>0.224</c:v>
                </c:pt>
                <c:pt idx="225">
                  <c:v>0.22500000000000001</c:v>
                </c:pt>
                <c:pt idx="226">
                  <c:v>0.22600000000000001</c:v>
                </c:pt>
                <c:pt idx="227">
                  <c:v>0.22700000000000001</c:v>
                </c:pt>
                <c:pt idx="228">
                  <c:v>0.22800000000000001</c:v>
                </c:pt>
                <c:pt idx="229">
                  <c:v>0.22900000000000001</c:v>
                </c:pt>
                <c:pt idx="230">
                  <c:v>0.23</c:v>
                </c:pt>
                <c:pt idx="231">
                  <c:v>0.23100000000000001</c:v>
                </c:pt>
                <c:pt idx="232">
                  <c:v>0.23200000000000001</c:v>
                </c:pt>
                <c:pt idx="233">
                  <c:v>0.23300000000000001</c:v>
                </c:pt>
                <c:pt idx="234">
                  <c:v>0.23400000000000001</c:v>
                </c:pt>
                <c:pt idx="235">
                  <c:v>0.23499999999999999</c:v>
                </c:pt>
                <c:pt idx="236">
                  <c:v>0.23599999999999999</c:v>
                </c:pt>
                <c:pt idx="237">
                  <c:v>0.23699999999999999</c:v>
                </c:pt>
                <c:pt idx="238">
                  <c:v>0.23799999999999999</c:v>
                </c:pt>
                <c:pt idx="239">
                  <c:v>0.23899999999999999</c:v>
                </c:pt>
                <c:pt idx="240">
                  <c:v>0.24</c:v>
                </c:pt>
                <c:pt idx="241">
                  <c:v>0.24099999999999999</c:v>
                </c:pt>
                <c:pt idx="242">
                  <c:v>0.24199999999999999</c:v>
                </c:pt>
                <c:pt idx="243">
                  <c:v>0.24299999999999999</c:v>
                </c:pt>
                <c:pt idx="244">
                  <c:v>0.24399999999999999</c:v>
                </c:pt>
                <c:pt idx="245">
                  <c:v>0.245</c:v>
                </c:pt>
                <c:pt idx="246">
                  <c:v>0.246</c:v>
                </c:pt>
                <c:pt idx="247">
                  <c:v>0.247</c:v>
                </c:pt>
                <c:pt idx="248">
                  <c:v>0.248</c:v>
                </c:pt>
                <c:pt idx="249">
                  <c:v>0.249</c:v>
                </c:pt>
                <c:pt idx="250">
                  <c:v>0.25</c:v>
                </c:pt>
                <c:pt idx="251">
                  <c:v>0.251</c:v>
                </c:pt>
                <c:pt idx="252">
                  <c:v>0.252</c:v>
                </c:pt>
                <c:pt idx="253">
                  <c:v>0.253</c:v>
                </c:pt>
                <c:pt idx="254">
                  <c:v>0.254</c:v>
                </c:pt>
                <c:pt idx="255">
                  <c:v>0.255</c:v>
                </c:pt>
                <c:pt idx="256">
                  <c:v>0.25600000000000001</c:v>
                </c:pt>
                <c:pt idx="257">
                  <c:v>0.25700000000000001</c:v>
                </c:pt>
                <c:pt idx="258">
                  <c:v>0.25800000000000001</c:v>
                </c:pt>
                <c:pt idx="259">
                  <c:v>0.25900000000000001</c:v>
                </c:pt>
                <c:pt idx="260">
                  <c:v>0.26</c:v>
                </c:pt>
                <c:pt idx="261">
                  <c:v>0.26100000000000001</c:v>
                </c:pt>
                <c:pt idx="262">
                  <c:v>0.26200000000000001</c:v>
                </c:pt>
                <c:pt idx="263">
                  <c:v>0.26300000000000001</c:v>
                </c:pt>
                <c:pt idx="264">
                  <c:v>0.26400000000000001</c:v>
                </c:pt>
                <c:pt idx="265">
                  <c:v>0.26500000000000001</c:v>
                </c:pt>
                <c:pt idx="266">
                  <c:v>0.26600000000000001</c:v>
                </c:pt>
                <c:pt idx="267">
                  <c:v>0.26700000000000002</c:v>
                </c:pt>
                <c:pt idx="268">
                  <c:v>0.26800000000000002</c:v>
                </c:pt>
                <c:pt idx="269">
                  <c:v>0.26900000000000002</c:v>
                </c:pt>
                <c:pt idx="270">
                  <c:v>0.27</c:v>
                </c:pt>
                <c:pt idx="271">
                  <c:v>0.27100000000000002</c:v>
                </c:pt>
                <c:pt idx="272">
                  <c:v>0.27200000000000002</c:v>
                </c:pt>
                <c:pt idx="273">
                  <c:v>0.27300000000000002</c:v>
                </c:pt>
                <c:pt idx="274">
                  <c:v>0.27400000000000002</c:v>
                </c:pt>
                <c:pt idx="275">
                  <c:v>0.27500000000000002</c:v>
                </c:pt>
                <c:pt idx="276">
                  <c:v>0.27600000000000002</c:v>
                </c:pt>
                <c:pt idx="277">
                  <c:v>0.27700000000000002</c:v>
                </c:pt>
                <c:pt idx="278">
                  <c:v>0.27800000000000002</c:v>
                </c:pt>
                <c:pt idx="279">
                  <c:v>0.27900000000000003</c:v>
                </c:pt>
                <c:pt idx="280">
                  <c:v>0.28000000000000003</c:v>
                </c:pt>
                <c:pt idx="281">
                  <c:v>0.28100000000000003</c:v>
                </c:pt>
                <c:pt idx="282">
                  <c:v>0.28199999999999997</c:v>
                </c:pt>
                <c:pt idx="283">
                  <c:v>0.28299999999999997</c:v>
                </c:pt>
                <c:pt idx="284">
                  <c:v>0.28399999999999997</c:v>
                </c:pt>
                <c:pt idx="285">
                  <c:v>0.28499999999999998</c:v>
                </c:pt>
                <c:pt idx="286">
                  <c:v>0.28599999999999998</c:v>
                </c:pt>
                <c:pt idx="287">
                  <c:v>0.28699999999999998</c:v>
                </c:pt>
                <c:pt idx="288">
                  <c:v>0.28799999999999998</c:v>
                </c:pt>
                <c:pt idx="289">
                  <c:v>0.28899999999999998</c:v>
                </c:pt>
                <c:pt idx="290">
                  <c:v>0.28999999999999998</c:v>
                </c:pt>
                <c:pt idx="291">
                  <c:v>0.29099999999999998</c:v>
                </c:pt>
                <c:pt idx="292">
                  <c:v>0.29199999999999998</c:v>
                </c:pt>
                <c:pt idx="293">
                  <c:v>0.29299999999999998</c:v>
                </c:pt>
                <c:pt idx="294">
                  <c:v>0.29399999999999998</c:v>
                </c:pt>
                <c:pt idx="295">
                  <c:v>0.29499999999999998</c:v>
                </c:pt>
                <c:pt idx="296">
                  <c:v>0.29599999999999999</c:v>
                </c:pt>
                <c:pt idx="297">
                  <c:v>0.29699999999999999</c:v>
                </c:pt>
                <c:pt idx="298">
                  <c:v>0.29799999999999999</c:v>
                </c:pt>
                <c:pt idx="299">
                  <c:v>0.29899999999999999</c:v>
                </c:pt>
                <c:pt idx="300">
                  <c:v>0.3</c:v>
                </c:pt>
                <c:pt idx="301">
                  <c:v>0.30099999999999999</c:v>
                </c:pt>
                <c:pt idx="302">
                  <c:v>0.30199999999999999</c:v>
                </c:pt>
                <c:pt idx="303">
                  <c:v>0.30299999999999999</c:v>
                </c:pt>
                <c:pt idx="304">
                  <c:v>0.30399999999999999</c:v>
                </c:pt>
                <c:pt idx="305">
                  <c:v>0.30499999999999999</c:v>
                </c:pt>
                <c:pt idx="306">
                  <c:v>0.30599999999999999</c:v>
                </c:pt>
                <c:pt idx="307">
                  <c:v>0.307</c:v>
                </c:pt>
                <c:pt idx="308">
                  <c:v>0.308</c:v>
                </c:pt>
                <c:pt idx="309">
                  <c:v>0.309</c:v>
                </c:pt>
                <c:pt idx="310">
                  <c:v>0.31</c:v>
                </c:pt>
                <c:pt idx="311">
                  <c:v>0.311</c:v>
                </c:pt>
                <c:pt idx="312">
                  <c:v>0.312</c:v>
                </c:pt>
                <c:pt idx="313">
                  <c:v>0.313</c:v>
                </c:pt>
                <c:pt idx="314">
                  <c:v>0.314</c:v>
                </c:pt>
                <c:pt idx="315">
                  <c:v>0.315</c:v>
                </c:pt>
                <c:pt idx="316">
                  <c:v>0.316</c:v>
                </c:pt>
                <c:pt idx="317">
                  <c:v>0.317</c:v>
                </c:pt>
                <c:pt idx="318">
                  <c:v>0.318</c:v>
                </c:pt>
                <c:pt idx="319">
                  <c:v>0.31900000000000001</c:v>
                </c:pt>
                <c:pt idx="320">
                  <c:v>0.32</c:v>
                </c:pt>
                <c:pt idx="321">
                  <c:v>0.32100000000000001</c:v>
                </c:pt>
                <c:pt idx="322">
                  <c:v>0.32200000000000001</c:v>
                </c:pt>
                <c:pt idx="323">
                  <c:v>0.32300000000000001</c:v>
                </c:pt>
                <c:pt idx="324">
                  <c:v>0.32400000000000001</c:v>
                </c:pt>
                <c:pt idx="325">
                  <c:v>0.32500000000000001</c:v>
                </c:pt>
                <c:pt idx="326">
                  <c:v>0.32600000000000001</c:v>
                </c:pt>
                <c:pt idx="327">
                  <c:v>0.32700000000000001</c:v>
                </c:pt>
                <c:pt idx="328">
                  <c:v>0.32800000000000001</c:v>
                </c:pt>
                <c:pt idx="329">
                  <c:v>0.32900000000000001</c:v>
                </c:pt>
                <c:pt idx="330">
                  <c:v>0.33</c:v>
                </c:pt>
                <c:pt idx="331">
                  <c:v>0.33100000000000002</c:v>
                </c:pt>
                <c:pt idx="332">
                  <c:v>0.33200000000000002</c:v>
                </c:pt>
                <c:pt idx="333">
                  <c:v>0.33300000000000002</c:v>
                </c:pt>
                <c:pt idx="334">
                  <c:v>0.33400000000000002</c:v>
                </c:pt>
                <c:pt idx="335">
                  <c:v>0.33500000000000002</c:v>
                </c:pt>
                <c:pt idx="336">
                  <c:v>0.33600000000000002</c:v>
                </c:pt>
                <c:pt idx="337">
                  <c:v>0.33700000000000002</c:v>
                </c:pt>
                <c:pt idx="338">
                  <c:v>0.33800000000000002</c:v>
                </c:pt>
                <c:pt idx="339">
                  <c:v>0.33900000000000002</c:v>
                </c:pt>
                <c:pt idx="340">
                  <c:v>0.34</c:v>
                </c:pt>
                <c:pt idx="341">
                  <c:v>0.34100000000000003</c:v>
                </c:pt>
                <c:pt idx="342">
                  <c:v>0.34200000000000003</c:v>
                </c:pt>
                <c:pt idx="343">
                  <c:v>0.34300000000000003</c:v>
                </c:pt>
                <c:pt idx="344">
                  <c:v>0.34399999999999997</c:v>
                </c:pt>
                <c:pt idx="345">
                  <c:v>0.34499999999999997</c:v>
                </c:pt>
                <c:pt idx="346">
                  <c:v>0.34599999999999997</c:v>
                </c:pt>
                <c:pt idx="347">
                  <c:v>0.34699999999999998</c:v>
                </c:pt>
                <c:pt idx="348">
                  <c:v>0.34799999999999998</c:v>
                </c:pt>
                <c:pt idx="349">
                  <c:v>0.34899999999999998</c:v>
                </c:pt>
                <c:pt idx="350">
                  <c:v>0.35</c:v>
                </c:pt>
                <c:pt idx="351">
                  <c:v>0.35099999999999998</c:v>
                </c:pt>
                <c:pt idx="352">
                  <c:v>0.35199999999999998</c:v>
                </c:pt>
                <c:pt idx="353">
                  <c:v>0.35299999999999998</c:v>
                </c:pt>
                <c:pt idx="354">
                  <c:v>0.35399999999999998</c:v>
                </c:pt>
                <c:pt idx="355">
                  <c:v>0.35499999999999998</c:v>
                </c:pt>
                <c:pt idx="356">
                  <c:v>0.35599999999999998</c:v>
                </c:pt>
                <c:pt idx="357">
                  <c:v>0.35699999999999998</c:v>
                </c:pt>
                <c:pt idx="358">
                  <c:v>0.35799999999999998</c:v>
                </c:pt>
                <c:pt idx="359">
                  <c:v>0.35899999999999999</c:v>
                </c:pt>
                <c:pt idx="360">
                  <c:v>0.36</c:v>
                </c:pt>
                <c:pt idx="361">
                  <c:v>0.36099999999999999</c:v>
                </c:pt>
                <c:pt idx="362">
                  <c:v>0.36199999999999999</c:v>
                </c:pt>
                <c:pt idx="363">
                  <c:v>0.36299999999999999</c:v>
                </c:pt>
                <c:pt idx="364">
                  <c:v>0.36399999999999999</c:v>
                </c:pt>
                <c:pt idx="365">
                  <c:v>0.36499999999999999</c:v>
                </c:pt>
                <c:pt idx="366">
                  <c:v>0.36599999999999999</c:v>
                </c:pt>
                <c:pt idx="367">
                  <c:v>0.36699999999999999</c:v>
                </c:pt>
                <c:pt idx="368">
                  <c:v>0.36799999999999999</c:v>
                </c:pt>
                <c:pt idx="369">
                  <c:v>0.36899999999999999</c:v>
                </c:pt>
                <c:pt idx="370">
                  <c:v>0.37</c:v>
                </c:pt>
                <c:pt idx="371">
                  <c:v>0.371</c:v>
                </c:pt>
                <c:pt idx="372">
                  <c:v>0.372</c:v>
                </c:pt>
                <c:pt idx="373">
                  <c:v>0.373</c:v>
                </c:pt>
                <c:pt idx="374">
                  <c:v>0.374</c:v>
                </c:pt>
                <c:pt idx="375">
                  <c:v>0.375</c:v>
                </c:pt>
                <c:pt idx="376">
                  <c:v>0.376</c:v>
                </c:pt>
                <c:pt idx="377">
                  <c:v>0.377</c:v>
                </c:pt>
                <c:pt idx="378">
                  <c:v>0.378</c:v>
                </c:pt>
                <c:pt idx="379">
                  <c:v>0.379</c:v>
                </c:pt>
                <c:pt idx="380">
                  <c:v>0.38</c:v>
                </c:pt>
                <c:pt idx="381">
                  <c:v>0.38100000000000001</c:v>
                </c:pt>
                <c:pt idx="382">
                  <c:v>0.38200000000000001</c:v>
                </c:pt>
                <c:pt idx="383">
                  <c:v>0.38300000000000001</c:v>
                </c:pt>
                <c:pt idx="384">
                  <c:v>0.38400000000000001</c:v>
                </c:pt>
                <c:pt idx="385">
                  <c:v>0.38500000000000001</c:v>
                </c:pt>
                <c:pt idx="386">
                  <c:v>0.38600000000000001</c:v>
                </c:pt>
                <c:pt idx="387">
                  <c:v>0.38700000000000001</c:v>
                </c:pt>
                <c:pt idx="388">
                  <c:v>0.38800000000000001</c:v>
                </c:pt>
                <c:pt idx="389">
                  <c:v>0.38900000000000001</c:v>
                </c:pt>
                <c:pt idx="390">
                  <c:v>0.39</c:v>
                </c:pt>
                <c:pt idx="391">
                  <c:v>0.39100000000000001</c:v>
                </c:pt>
                <c:pt idx="392">
                  <c:v>0.39200000000000002</c:v>
                </c:pt>
                <c:pt idx="393">
                  <c:v>0.39300000000000002</c:v>
                </c:pt>
                <c:pt idx="394">
                  <c:v>0.39400000000000002</c:v>
                </c:pt>
                <c:pt idx="395">
                  <c:v>0.39500000000000002</c:v>
                </c:pt>
                <c:pt idx="396">
                  <c:v>0.39600000000000002</c:v>
                </c:pt>
                <c:pt idx="397">
                  <c:v>0.39700000000000002</c:v>
                </c:pt>
                <c:pt idx="398">
                  <c:v>0.39800000000000002</c:v>
                </c:pt>
                <c:pt idx="399">
                  <c:v>0.39900000000000002</c:v>
                </c:pt>
                <c:pt idx="400">
                  <c:v>0.4</c:v>
                </c:pt>
                <c:pt idx="401">
                  <c:v>0.40100000000000002</c:v>
                </c:pt>
                <c:pt idx="402">
                  <c:v>0.40200000000000002</c:v>
                </c:pt>
                <c:pt idx="403">
                  <c:v>0.40300000000000002</c:v>
                </c:pt>
                <c:pt idx="404">
                  <c:v>0.40400000000000003</c:v>
                </c:pt>
                <c:pt idx="405">
                  <c:v>0.40500000000000003</c:v>
                </c:pt>
                <c:pt idx="406">
                  <c:v>0.40600000000000003</c:v>
                </c:pt>
                <c:pt idx="407">
                  <c:v>0.40699999999999997</c:v>
                </c:pt>
                <c:pt idx="408">
                  <c:v>0.40799999999999997</c:v>
                </c:pt>
                <c:pt idx="409">
                  <c:v>0.40899999999999997</c:v>
                </c:pt>
                <c:pt idx="410">
                  <c:v>0.41</c:v>
                </c:pt>
                <c:pt idx="411">
                  <c:v>0.41099999999999998</c:v>
                </c:pt>
                <c:pt idx="412">
                  <c:v>0.41199999999999998</c:v>
                </c:pt>
                <c:pt idx="413">
                  <c:v>0.41299999999999998</c:v>
                </c:pt>
                <c:pt idx="414">
                  <c:v>0.41399999999999998</c:v>
                </c:pt>
                <c:pt idx="415">
                  <c:v>0.41499999999999998</c:v>
                </c:pt>
                <c:pt idx="416">
                  <c:v>0.41599999999999998</c:v>
                </c:pt>
                <c:pt idx="417">
                  <c:v>0.41699999999999998</c:v>
                </c:pt>
                <c:pt idx="418">
                  <c:v>0.41799999999999998</c:v>
                </c:pt>
                <c:pt idx="419">
                  <c:v>0.41899999999999998</c:v>
                </c:pt>
                <c:pt idx="420">
                  <c:v>0.42</c:v>
                </c:pt>
                <c:pt idx="421">
                  <c:v>0.42099999999999999</c:v>
                </c:pt>
                <c:pt idx="422">
                  <c:v>0.42199999999999999</c:v>
                </c:pt>
                <c:pt idx="423">
                  <c:v>0.42299999999999999</c:v>
                </c:pt>
                <c:pt idx="424">
                  <c:v>0.42399999999999999</c:v>
                </c:pt>
                <c:pt idx="425">
                  <c:v>0.42499999999999999</c:v>
                </c:pt>
                <c:pt idx="426">
                  <c:v>0.42599999999999999</c:v>
                </c:pt>
                <c:pt idx="427">
                  <c:v>0.42699999999999999</c:v>
                </c:pt>
                <c:pt idx="428">
                  <c:v>0.42799999999999999</c:v>
                </c:pt>
                <c:pt idx="429">
                  <c:v>0.42899999999999999</c:v>
                </c:pt>
                <c:pt idx="430">
                  <c:v>0.43</c:v>
                </c:pt>
                <c:pt idx="431">
                  <c:v>0.43099999999999999</c:v>
                </c:pt>
                <c:pt idx="432">
                  <c:v>0.432</c:v>
                </c:pt>
                <c:pt idx="433">
                  <c:v>0.433</c:v>
                </c:pt>
                <c:pt idx="434">
                  <c:v>0.434</c:v>
                </c:pt>
                <c:pt idx="435">
                  <c:v>0.435</c:v>
                </c:pt>
                <c:pt idx="436">
                  <c:v>0.436</c:v>
                </c:pt>
                <c:pt idx="437">
                  <c:v>0.437</c:v>
                </c:pt>
                <c:pt idx="438">
                  <c:v>0.438</c:v>
                </c:pt>
                <c:pt idx="439">
                  <c:v>0.439</c:v>
                </c:pt>
                <c:pt idx="440">
                  <c:v>0.44</c:v>
                </c:pt>
                <c:pt idx="441">
                  <c:v>0.441</c:v>
                </c:pt>
                <c:pt idx="442">
                  <c:v>0.442</c:v>
                </c:pt>
                <c:pt idx="443">
                  <c:v>0.443</c:v>
                </c:pt>
                <c:pt idx="444">
                  <c:v>0.44400000000000001</c:v>
                </c:pt>
                <c:pt idx="445">
                  <c:v>0.44500000000000001</c:v>
                </c:pt>
                <c:pt idx="446">
                  <c:v>0.44600000000000001</c:v>
                </c:pt>
                <c:pt idx="447">
                  <c:v>0.44700000000000001</c:v>
                </c:pt>
                <c:pt idx="448">
                  <c:v>0.44800000000000001</c:v>
                </c:pt>
                <c:pt idx="449">
                  <c:v>0.44900000000000001</c:v>
                </c:pt>
                <c:pt idx="450">
                  <c:v>0.45</c:v>
                </c:pt>
                <c:pt idx="451">
                  <c:v>0.45100000000000001</c:v>
                </c:pt>
                <c:pt idx="452">
                  <c:v>0.45200000000000001</c:v>
                </c:pt>
                <c:pt idx="453">
                  <c:v>0.45300000000000001</c:v>
                </c:pt>
                <c:pt idx="454">
                  <c:v>0.45400000000000001</c:v>
                </c:pt>
                <c:pt idx="455">
                  <c:v>0.45500000000000002</c:v>
                </c:pt>
                <c:pt idx="456">
                  <c:v>0.45600000000000002</c:v>
                </c:pt>
                <c:pt idx="457">
                  <c:v>0.45700000000000002</c:v>
                </c:pt>
                <c:pt idx="458">
                  <c:v>0.45800000000000002</c:v>
                </c:pt>
                <c:pt idx="459">
                  <c:v>0.45900000000000002</c:v>
                </c:pt>
                <c:pt idx="460">
                  <c:v>0.46</c:v>
                </c:pt>
                <c:pt idx="461">
                  <c:v>0.46100000000000002</c:v>
                </c:pt>
                <c:pt idx="462">
                  <c:v>0.46200000000000002</c:v>
                </c:pt>
                <c:pt idx="463">
                  <c:v>0.46300000000000002</c:v>
                </c:pt>
                <c:pt idx="464">
                  <c:v>0.46400000000000002</c:v>
                </c:pt>
                <c:pt idx="465">
                  <c:v>0.46500000000000002</c:v>
                </c:pt>
                <c:pt idx="466">
                  <c:v>0.46600000000000003</c:v>
                </c:pt>
                <c:pt idx="467">
                  <c:v>0.46700000000000003</c:v>
                </c:pt>
                <c:pt idx="468">
                  <c:v>0.46800000000000003</c:v>
                </c:pt>
                <c:pt idx="469">
                  <c:v>0.46899999999999997</c:v>
                </c:pt>
                <c:pt idx="470">
                  <c:v>0.47</c:v>
                </c:pt>
                <c:pt idx="471">
                  <c:v>0.47099999999999997</c:v>
                </c:pt>
                <c:pt idx="472">
                  <c:v>0.47199999999999998</c:v>
                </c:pt>
                <c:pt idx="473">
                  <c:v>0.47299999999999998</c:v>
                </c:pt>
                <c:pt idx="474">
                  <c:v>0.47399999999999998</c:v>
                </c:pt>
                <c:pt idx="475">
                  <c:v>0.47499999999999998</c:v>
                </c:pt>
                <c:pt idx="476">
                  <c:v>0.47599999999999998</c:v>
                </c:pt>
                <c:pt idx="477">
                  <c:v>0.47699999999999998</c:v>
                </c:pt>
                <c:pt idx="478">
                  <c:v>0.47799999999999998</c:v>
                </c:pt>
                <c:pt idx="479">
                  <c:v>0.47899999999999998</c:v>
                </c:pt>
                <c:pt idx="480">
                  <c:v>0.48</c:v>
                </c:pt>
                <c:pt idx="481">
                  <c:v>0.48099999999999998</c:v>
                </c:pt>
                <c:pt idx="482">
                  <c:v>0.48199999999999998</c:v>
                </c:pt>
                <c:pt idx="483">
                  <c:v>0.48299999999999998</c:v>
                </c:pt>
                <c:pt idx="484">
                  <c:v>0.48399999999999999</c:v>
                </c:pt>
                <c:pt idx="485">
                  <c:v>0.48499999999999999</c:v>
                </c:pt>
                <c:pt idx="486">
                  <c:v>0.48599999999999999</c:v>
                </c:pt>
                <c:pt idx="487">
                  <c:v>0.48699999999999999</c:v>
                </c:pt>
                <c:pt idx="488">
                  <c:v>0.48799999999999999</c:v>
                </c:pt>
                <c:pt idx="489">
                  <c:v>0.48899999999999999</c:v>
                </c:pt>
                <c:pt idx="490">
                  <c:v>0.49</c:v>
                </c:pt>
                <c:pt idx="491">
                  <c:v>0.49099999999999999</c:v>
                </c:pt>
                <c:pt idx="492">
                  <c:v>0.49199999999999999</c:v>
                </c:pt>
                <c:pt idx="493">
                  <c:v>0.49299999999999999</c:v>
                </c:pt>
                <c:pt idx="494">
                  <c:v>0.49399999999999999</c:v>
                </c:pt>
                <c:pt idx="495">
                  <c:v>0.495</c:v>
                </c:pt>
                <c:pt idx="496">
                  <c:v>0.496</c:v>
                </c:pt>
                <c:pt idx="497">
                  <c:v>0.497</c:v>
                </c:pt>
                <c:pt idx="498">
                  <c:v>0.498</c:v>
                </c:pt>
                <c:pt idx="499">
                  <c:v>0.499</c:v>
                </c:pt>
                <c:pt idx="500">
                  <c:v>0.5</c:v>
                </c:pt>
                <c:pt idx="501">
                  <c:v>0.501</c:v>
                </c:pt>
                <c:pt idx="502">
                  <c:v>0.502</c:v>
                </c:pt>
                <c:pt idx="503">
                  <c:v>0.503</c:v>
                </c:pt>
                <c:pt idx="504">
                  <c:v>0.504</c:v>
                </c:pt>
                <c:pt idx="505">
                  <c:v>0.505</c:v>
                </c:pt>
                <c:pt idx="506">
                  <c:v>0.50600000000000001</c:v>
                </c:pt>
                <c:pt idx="507">
                  <c:v>0.50700000000000001</c:v>
                </c:pt>
                <c:pt idx="508">
                  <c:v>0.50800000000000001</c:v>
                </c:pt>
                <c:pt idx="509">
                  <c:v>0.50900000000000001</c:v>
                </c:pt>
                <c:pt idx="510">
                  <c:v>0.51</c:v>
                </c:pt>
                <c:pt idx="511">
                  <c:v>0.51100000000000001</c:v>
                </c:pt>
                <c:pt idx="512">
                  <c:v>0.51200000000000001</c:v>
                </c:pt>
                <c:pt idx="513">
                  <c:v>0.51300000000000001</c:v>
                </c:pt>
                <c:pt idx="514">
                  <c:v>0.51400000000000001</c:v>
                </c:pt>
                <c:pt idx="515">
                  <c:v>0.51500000000000001</c:v>
                </c:pt>
                <c:pt idx="516">
                  <c:v>0.51600000000000001</c:v>
                </c:pt>
                <c:pt idx="517">
                  <c:v>0.51700000000000002</c:v>
                </c:pt>
                <c:pt idx="518">
                  <c:v>0.51800000000000002</c:v>
                </c:pt>
                <c:pt idx="519">
                  <c:v>0.51900000000000002</c:v>
                </c:pt>
                <c:pt idx="520">
                  <c:v>0.52</c:v>
                </c:pt>
                <c:pt idx="521">
                  <c:v>0.52100000000000002</c:v>
                </c:pt>
                <c:pt idx="522">
                  <c:v>0.52200000000000002</c:v>
                </c:pt>
                <c:pt idx="523">
                  <c:v>0.52300000000000002</c:v>
                </c:pt>
                <c:pt idx="524">
                  <c:v>0.52400000000000002</c:v>
                </c:pt>
                <c:pt idx="525">
                  <c:v>0.52500000000000002</c:v>
                </c:pt>
                <c:pt idx="526">
                  <c:v>0.52600000000000002</c:v>
                </c:pt>
                <c:pt idx="527">
                  <c:v>0.52700000000000002</c:v>
                </c:pt>
                <c:pt idx="528">
                  <c:v>0.52800000000000002</c:v>
                </c:pt>
                <c:pt idx="529">
                  <c:v>0.52900000000000003</c:v>
                </c:pt>
                <c:pt idx="530">
                  <c:v>0.53</c:v>
                </c:pt>
                <c:pt idx="531">
                  <c:v>0.53100000000000003</c:v>
                </c:pt>
                <c:pt idx="532">
                  <c:v>0.53200000000000003</c:v>
                </c:pt>
                <c:pt idx="533">
                  <c:v>0.53300000000000003</c:v>
                </c:pt>
                <c:pt idx="534">
                  <c:v>0.53400000000000003</c:v>
                </c:pt>
                <c:pt idx="535">
                  <c:v>0.53500000000000003</c:v>
                </c:pt>
                <c:pt idx="536">
                  <c:v>0.53600000000000003</c:v>
                </c:pt>
                <c:pt idx="537">
                  <c:v>0.53700000000000003</c:v>
                </c:pt>
                <c:pt idx="538">
                  <c:v>0.53800000000000003</c:v>
                </c:pt>
                <c:pt idx="539">
                  <c:v>0.53900000000000003</c:v>
                </c:pt>
                <c:pt idx="540">
                  <c:v>0.54</c:v>
                </c:pt>
                <c:pt idx="541">
                  <c:v>0.54100000000000004</c:v>
                </c:pt>
                <c:pt idx="542">
                  <c:v>0.54200000000000004</c:v>
                </c:pt>
                <c:pt idx="543">
                  <c:v>0.54300000000000004</c:v>
                </c:pt>
                <c:pt idx="544">
                  <c:v>0.54400000000000004</c:v>
                </c:pt>
                <c:pt idx="545">
                  <c:v>0.54500000000000004</c:v>
                </c:pt>
                <c:pt idx="546">
                  <c:v>0.54600000000000004</c:v>
                </c:pt>
                <c:pt idx="547">
                  <c:v>0.54700000000000004</c:v>
                </c:pt>
                <c:pt idx="548">
                  <c:v>0.54800000000000004</c:v>
                </c:pt>
                <c:pt idx="549">
                  <c:v>0.54900000000000004</c:v>
                </c:pt>
                <c:pt idx="550">
                  <c:v>0.55000000000000004</c:v>
                </c:pt>
                <c:pt idx="551">
                  <c:v>0.55100000000000005</c:v>
                </c:pt>
                <c:pt idx="552">
                  <c:v>0.55200000000000005</c:v>
                </c:pt>
                <c:pt idx="553">
                  <c:v>0.55300000000000005</c:v>
                </c:pt>
                <c:pt idx="554">
                  <c:v>0.55400000000000005</c:v>
                </c:pt>
                <c:pt idx="555">
                  <c:v>0.55500000000000005</c:v>
                </c:pt>
                <c:pt idx="556">
                  <c:v>0.55600000000000005</c:v>
                </c:pt>
                <c:pt idx="557">
                  <c:v>0.55700000000000005</c:v>
                </c:pt>
                <c:pt idx="558">
                  <c:v>0.55800000000000005</c:v>
                </c:pt>
                <c:pt idx="559">
                  <c:v>0.55900000000000005</c:v>
                </c:pt>
                <c:pt idx="560">
                  <c:v>0.56000000000000005</c:v>
                </c:pt>
                <c:pt idx="561">
                  <c:v>0.56100000000000005</c:v>
                </c:pt>
                <c:pt idx="562">
                  <c:v>0.56200000000000006</c:v>
                </c:pt>
                <c:pt idx="563">
                  <c:v>0.56299999999999994</c:v>
                </c:pt>
                <c:pt idx="564">
                  <c:v>0.56399999999999995</c:v>
                </c:pt>
                <c:pt idx="565">
                  <c:v>0.56499999999999995</c:v>
                </c:pt>
                <c:pt idx="566">
                  <c:v>0.56599999999999995</c:v>
                </c:pt>
                <c:pt idx="567">
                  <c:v>0.56699999999999995</c:v>
                </c:pt>
                <c:pt idx="568">
                  <c:v>0.56799999999999995</c:v>
                </c:pt>
                <c:pt idx="569">
                  <c:v>0.56899999999999995</c:v>
                </c:pt>
                <c:pt idx="570">
                  <c:v>0.56999999999999995</c:v>
                </c:pt>
                <c:pt idx="571">
                  <c:v>0.57099999999999995</c:v>
                </c:pt>
                <c:pt idx="572">
                  <c:v>0.57199999999999995</c:v>
                </c:pt>
                <c:pt idx="573">
                  <c:v>0.57299999999999995</c:v>
                </c:pt>
                <c:pt idx="574">
                  <c:v>0.57399999999999995</c:v>
                </c:pt>
                <c:pt idx="575">
                  <c:v>0.57499999999999996</c:v>
                </c:pt>
                <c:pt idx="576">
                  <c:v>0.57599999999999996</c:v>
                </c:pt>
                <c:pt idx="577">
                  <c:v>0.57699999999999996</c:v>
                </c:pt>
                <c:pt idx="578">
                  <c:v>0.57799999999999996</c:v>
                </c:pt>
                <c:pt idx="579">
                  <c:v>0.57899999999999996</c:v>
                </c:pt>
                <c:pt idx="580">
                  <c:v>0.57999999999999996</c:v>
                </c:pt>
                <c:pt idx="581">
                  <c:v>0.58099999999999996</c:v>
                </c:pt>
                <c:pt idx="582">
                  <c:v>0.58199999999999996</c:v>
                </c:pt>
                <c:pt idx="583">
                  <c:v>0.58299999999999996</c:v>
                </c:pt>
                <c:pt idx="584">
                  <c:v>0.58399999999999996</c:v>
                </c:pt>
                <c:pt idx="585">
                  <c:v>0.58499999999999996</c:v>
                </c:pt>
                <c:pt idx="586">
                  <c:v>0.58599999999999997</c:v>
                </c:pt>
                <c:pt idx="587">
                  <c:v>0.58699999999999997</c:v>
                </c:pt>
                <c:pt idx="588">
                  <c:v>0.58799999999999997</c:v>
                </c:pt>
                <c:pt idx="589">
                  <c:v>0.58899999999999997</c:v>
                </c:pt>
                <c:pt idx="590">
                  <c:v>0.59</c:v>
                </c:pt>
                <c:pt idx="591">
                  <c:v>0.59099999999999997</c:v>
                </c:pt>
                <c:pt idx="592">
                  <c:v>0.59199999999999997</c:v>
                </c:pt>
                <c:pt idx="593">
                  <c:v>0.59299999999999997</c:v>
                </c:pt>
                <c:pt idx="594">
                  <c:v>0.59399999999999997</c:v>
                </c:pt>
                <c:pt idx="595">
                  <c:v>0.59499999999999997</c:v>
                </c:pt>
                <c:pt idx="596">
                  <c:v>0.59599999999999997</c:v>
                </c:pt>
                <c:pt idx="597">
                  <c:v>0.59699999999999998</c:v>
                </c:pt>
                <c:pt idx="598">
                  <c:v>0.59799999999999998</c:v>
                </c:pt>
                <c:pt idx="599">
                  <c:v>0.59899999999999998</c:v>
                </c:pt>
                <c:pt idx="600">
                  <c:v>0.6</c:v>
                </c:pt>
                <c:pt idx="601">
                  <c:v>0.60099999999999998</c:v>
                </c:pt>
                <c:pt idx="602">
                  <c:v>0.60199999999999998</c:v>
                </c:pt>
                <c:pt idx="603">
                  <c:v>0.60299999999999998</c:v>
                </c:pt>
                <c:pt idx="604">
                  <c:v>0.60399999999999998</c:v>
                </c:pt>
                <c:pt idx="605">
                  <c:v>0.60499999999999998</c:v>
                </c:pt>
                <c:pt idx="606">
                  <c:v>0.60599999999999998</c:v>
                </c:pt>
                <c:pt idx="607">
                  <c:v>0.60699999999999998</c:v>
                </c:pt>
                <c:pt idx="608">
                  <c:v>0.60799999999999998</c:v>
                </c:pt>
                <c:pt idx="609">
                  <c:v>0.60899999999999999</c:v>
                </c:pt>
                <c:pt idx="610">
                  <c:v>0.61</c:v>
                </c:pt>
                <c:pt idx="611">
                  <c:v>0.61099999999999999</c:v>
                </c:pt>
                <c:pt idx="612">
                  <c:v>0.61199999999999999</c:v>
                </c:pt>
                <c:pt idx="613">
                  <c:v>0.61299999999999999</c:v>
                </c:pt>
                <c:pt idx="614">
                  <c:v>0.61399999999999999</c:v>
                </c:pt>
                <c:pt idx="615">
                  <c:v>0.61499999999999999</c:v>
                </c:pt>
                <c:pt idx="616">
                  <c:v>0.61599999999999999</c:v>
                </c:pt>
                <c:pt idx="617">
                  <c:v>0.61699999999999999</c:v>
                </c:pt>
                <c:pt idx="618">
                  <c:v>0.61799999999999999</c:v>
                </c:pt>
                <c:pt idx="619">
                  <c:v>0.61899999999999999</c:v>
                </c:pt>
                <c:pt idx="620">
                  <c:v>0.62</c:v>
                </c:pt>
                <c:pt idx="621">
                  <c:v>0.621</c:v>
                </c:pt>
                <c:pt idx="622">
                  <c:v>0.622</c:v>
                </c:pt>
                <c:pt idx="623">
                  <c:v>0.623</c:v>
                </c:pt>
                <c:pt idx="624">
                  <c:v>0.624</c:v>
                </c:pt>
                <c:pt idx="625">
                  <c:v>0.625</c:v>
                </c:pt>
                <c:pt idx="626">
                  <c:v>0.626</c:v>
                </c:pt>
                <c:pt idx="627">
                  <c:v>0.627</c:v>
                </c:pt>
                <c:pt idx="628">
                  <c:v>0.628</c:v>
                </c:pt>
                <c:pt idx="629">
                  <c:v>0.629</c:v>
                </c:pt>
                <c:pt idx="630">
                  <c:v>0.63</c:v>
                </c:pt>
                <c:pt idx="631">
                  <c:v>0.63100000000000001</c:v>
                </c:pt>
                <c:pt idx="632">
                  <c:v>0.63200000000000001</c:v>
                </c:pt>
                <c:pt idx="633">
                  <c:v>0.63300000000000001</c:v>
                </c:pt>
                <c:pt idx="634">
                  <c:v>0.63400000000000001</c:v>
                </c:pt>
                <c:pt idx="635">
                  <c:v>0.63500000000000001</c:v>
                </c:pt>
                <c:pt idx="636">
                  <c:v>0.63600000000000001</c:v>
                </c:pt>
                <c:pt idx="637">
                  <c:v>0.63700000000000001</c:v>
                </c:pt>
                <c:pt idx="638">
                  <c:v>0.63800000000000001</c:v>
                </c:pt>
                <c:pt idx="639">
                  <c:v>0.63900000000000001</c:v>
                </c:pt>
                <c:pt idx="640">
                  <c:v>0.64</c:v>
                </c:pt>
                <c:pt idx="641">
                  <c:v>0.64100000000000001</c:v>
                </c:pt>
                <c:pt idx="642">
                  <c:v>0.64200000000000002</c:v>
                </c:pt>
                <c:pt idx="643">
                  <c:v>0.64300000000000002</c:v>
                </c:pt>
                <c:pt idx="644">
                  <c:v>0.64400000000000002</c:v>
                </c:pt>
                <c:pt idx="645">
                  <c:v>0.64500000000000002</c:v>
                </c:pt>
                <c:pt idx="646">
                  <c:v>0.64600000000000002</c:v>
                </c:pt>
                <c:pt idx="647">
                  <c:v>0.64700000000000002</c:v>
                </c:pt>
                <c:pt idx="648">
                  <c:v>0.64800000000000002</c:v>
                </c:pt>
                <c:pt idx="649">
                  <c:v>0.64900000000000002</c:v>
                </c:pt>
                <c:pt idx="650">
                  <c:v>0.65</c:v>
                </c:pt>
                <c:pt idx="651">
                  <c:v>0.65100000000000002</c:v>
                </c:pt>
                <c:pt idx="652">
                  <c:v>0.65200000000000002</c:v>
                </c:pt>
                <c:pt idx="653">
                  <c:v>0.65300000000000002</c:v>
                </c:pt>
                <c:pt idx="654">
                  <c:v>0.65400000000000003</c:v>
                </c:pt>
                <c:pt idx="655">
                  <c:v>0.65500000000000003</c:v>
                </c:pt>
                <c:pt idx="656">
                  <c:v>0.65600000000000003</c:v>
                </c:pt>
                <c:pt idx="657">
                  <c:v>0.65700000000000003</c:v>
                </c:pt>
                <c:pt idx="658">
                  <c:v>0.65800000000000003</c:v>
                </c:pt>
                <c:pt idx="659">
                  <c:v>0.65900000000000003</c:v>
                </c:pt>
                <c:pt idx="660">
                  <c:v>0.66</c:v>
                </c:pt>
                <c:pt idx="661">
                  <c:v>0.66100000000000003</c:v>
                </c:pt>
                <c:pt idx="662">
                  <c:v>0.66200000000000003</c:v>
                </c:pt>
                <c:pt idx="663">
                  <c:v>0.66300000000000003</c:v>
                </c:pt>
                <c:pt idx="664">
                  <c:v>0.66400000000000003</c:v>
                </c:pt>
                <c:pt idx="665">
                  <c:v>0.66500000000000004</c:v>
                </c:pt>
                <c:pt idx="666">
                  <c:v>0.66600000000000004</c:v>
                </c:pt>
                <c:pt idx="667">
                  <c:v>0.66700000000000004</c:v>
                </c:pt>
                <c:pt idx="668">
                  <c:v>0.66800000000000004</c:v>
                </c:pt>
                <c:pt idx="669">
                  <c:v>0.66900000000000004</c:v>
                </c:pt>
                <c:pt idx="670">
                  <c:v>0.67</c:v>
                </c:pt>
                <c:pt idx="671">
                  <c:v>0.67100000000000004</c:v>
                </c:pt>
                <c:pt idx="672">
                  <c:v>0.67200000000000004</c:v>
                </c:pt>
                <c:pt idx="673">
                  <c:v>0.67300000000000004</c:v>
                </c:pt>
                <c:pt idx="674">
                  <c:v>0.67400000000000004</c:v>
                </c:pt>
                <c:pt idx="675">
                  <c:v>0.67500000000000004</c:v>
                </c:pt>
                <c:pt idx="676">
                  <c:v>0.67600000000000005</c:v>
                </c:pt>
                <c:pt idx="677">
                  <c:v>0.67700000000000005</c:v>
                </c:pt>
                <c:pt idx="678">
                  <c:v>0.67800000000000005</c:v>
                </c:pt>
                <c:pt idx="679">
                  <c:v>0.67900000000000005</c:v>
                </c:pt>
                <c:pt idx="680">
                  <c:v>0.68</c:v>
                </c:pt>
                <c:pt idx="681">
                  <c:v>0.68100000000000005</c:v>
                </c:pt>
                <c:pt idx="682">
                  <c:v>0.68200000000000005</c:v>
                </c:pt>
                <c:pt idx="683">
                  <c:v>0.68300000000000005</c:v>
                </c:pt>
                <c:pt idx="684">
                  <c:v>0.68400000000000005</c:v>
                </c:pt>
                <c:pt idx="685">
                  <c:v>0.68500000000000005</c:v>
                </c:pt>
                <c:pt idx="686">
                  <c:v>0.68600000000000005</c:v>
                </c:pt>
                <c:pt idx="687">
                  <c:v>0.68700000000000006</c:v>
                </c:pt>
                <c:pt idx="688">
                  <c:v>0.68799999999999994</c:v>
                </c:pt>
                <c:pt idx="689">
                  <c:v>0.68899999999999995</c:v>
                </c:pt>
                <c:pt idx="690">
                  <c:v>0.69</c:v>
                </c:pt>
                <c:pt idx="691">
                  <c:v>0.69099999999999995</c:v>
                </c:pt>
                <c:pt idx="692">
                  <c:v>0.69199999999999995</c:v>
                </c:pt>
                <c:pt idx="693">
                  <c:v>0.69299999999999995</c:v>
                </c:pt>
                <c:pt idx="694">
                  <c:v>0.69399999999999995</c:v>
                </c:pt>
                <c:pt idx="695">
                  <c:v>0.69499999999999995</c:v>
                </c:pt>
                <c:pt idx="696">
                  <c:v>0.69599999999999995</c:v>
                </c:pt>
                <c:pt idx="697">
                  <c:v>0.69699999999999995</c:v>
                </c:pt>
                <c:pt idx="698">
                  <c:v>0.69799999999999995</c:v>
                </c:pt>
                <c:pt idx="699">
                  <c:v>0.69899999999999995</c:v>
                </c:pt>
                <c:pt idx="700">
                  <c:v>0.7</c:v>
                </c:pt>
                <c:pt idx="701">
                  <c:v>0.70099999999999996</c:v>
                </c:pt>
                <c:pt idx="702">
                  <c:v>0.70199999999999996</c:v>
                </c:pt>
                <c:pt idx="703">
                  <c:v>0.70299999999999996</c:v>
                </c:pt>
                <c:pt idx="704">
                  <c:v>0.70399999999999996</c:v>
                </c:pt>
                <c:pt idx="705">
                  <c:v>0.70499999999999996</c:v>
                </c:pt>
                <c:pt idx="706">
                  <c:v>0.70599999999999996</c:v>
                </c:pt>
                <c:pt idx="707">
                  <c:v>0.70699999999999996</c:v>
                </c:pt>
                <c:pt idx="708">
                  <c:v>0.70799999999999996</c:v>
                </c:pt>
                <c:pt idx="709">
                  <c:v>0.70899999999999996</c:v>
                </c:pt>
                <c:pt idx="710">
                  <c:v>0.71</c:v>
                </c:pt>
                <c:pt idx="711">
                  <c:v>0.71099999999999997</c:v>
                </c:pt>
                <c:pt idx="712">
                  <c:v>0.71199999999999997</c:v>
                </c:pt>
                <c:pt idx="713">
                  <c:v>0.71299999999999997</c:v>
                </c:pt>
                <c:pt idx="714">
                  <c:v>0.71399999999999997</c:v>
                </c:pt>
                <c:pt idx="715">
                  <c:v>0.71499999999999997</c:v>
                </c:pt>
                <c:pt idx="716">
                  <c:v>0.71599999999999997</c:v>
                </c:pt>
                <c:pt idx="717">
                  <c:v>0.71699999999999997</c:v>
                </c:pt>
                <c:pt idx="718">
                  <c:v>0.71799999999999997</c:v>
                </c:pt>
                <c:pt idx="719">
                  <c:v>0.71899999999999997</c:v>
                </c:pt>
                <c:pt idx="720">
                  <c:v>0.72</c:v>
                </c:pt>
                <c:pt idx="721">
                  <c:v>0.72099999999999997</c:v>
                </c:pt>
                <c:pt idx="722">
                  <c:v>0.72199999999999998</c:v>
                </c:pt>
                <c:pt idx="723">
                  <c:v>0.72299999999999998</c:v>
                </c:pt>
                <c:pt idx="724">
                  <c:v>0.72399999999999998</c:v>
                </c:pt>
                <c:pt idx="725">
                  <c:v>0.72499999999999998</c:v>
                </c:pt>
                <c:pt idx="726">
                  <c:v>0.72599999999999998</c:v>
                </c:pt>
                <c:pt idx="727">
                  <c:v>0.72699999999999998</c:v>
                </c:pt>
                <c:pt idx="728">
                  <c:v>0.72799999999999998</c:v>
                </c:pt>
                <c:pt idx="729">
                  <c:v>0.72899999999999998</c:v>
                </c:pt>
                <c:pt idx="730">
                  <c:v>0.73</c:v>
                </c:pt>
                <c:pt idx="731">
                  <c:v>0.73099999999999998</c:v>
                </c:pt>
                <c:pt idx="732">
                  <c:v>0.73199999999999998</c:v>
                </c:pt>
                <c:pt idx="733">
                  <c:v>0.73299999999999998</c:v>
                </c:pt>
                <c:pt idx="734">
                  <c:v>0.73399999999999999</c:v>
                </c:pt>
                <c:pt idx="735">
                  <c:v>0.73499999999999999</c:v>
                </c:pt>
                <c:pt idx="736">
                  <c:v>0.73599999999999999</c:v>
                </c:pt>
                <c:pt idx="737">
                  <c:v>0.73699999999999999</c:v>
                </c:pt>
                <c:pt idx="738">
                  <c:v>0.73799999999999999</c:v>
                </c:pt>
                <c:pt idx="739">
                  <c:v>0.73899999999999999</c:v>
                </c:pt>
                <c:pt idx="740">
                  <c:v>0.74</c:v>
                </c:pt>
                <c:pt idx="741">
                  <c:v>0.74099999999999999</c:v>
                </c:pt>
                <c:pt idx="742">
                  <c:v>0.74199999999999999</c:v>
                </c:pt>
                <c:pt idx="743">
                  <c:v>0.74299999999999999</c:v>
                </c:pt>
                <c:pt idx="744">
                  <c:v>0.74399999999999999</c:v>
                </c:pt>
                <c:pt idx="745">
                  <c:v>0.745</c:v>
                </c:pt>
                <c:pt idx="746">
                  <c:v>0.746</c:v>
                </c:pt>
                <c:pt idx="747">
                  <c:v>0.747</c:v>
                </c:pt>
                <c:pt idx="748">
                  <c:v>0.748</c:v>
                </c:pt>
                <c:pt idx="749">
                  <c:v>0.749</c:v>
                </c:pt>
                <c:pt idx="750">
                  <c:v>0.75</c:v>
                </c:pt>
                <c:pt idx="751">
                  <c:v>0.751</c:v>
                </c:pt>
                <c:pt idx="752">
                  <c:v>0.752</c:v>
                </c:pt>
                <c:pt idx="753">
                  <c:v>0.753</c:v>
                </c:pt>
                <c:pt idx="754">
                  <c:v>0.754</c:v>
                </c:pt>
                <c:pt idx="755">
                  <c:v>0.755</c:v>
                </c:pt>
                <c:pt idx="756">
                  <c:v>0.75600000000000001</c:v>
                </c:pt>
                <c:pt idx="757">
                  <c:v>0.75700000000000001</c:v>
                </c:pt>
                <c:pt idx="758">
                  <c:v>0.75800000000000001</c:v>
                </c:pt>
                <c:pt idx="759">
                  <c:v>0.75900000000000001</c:v>
                </c:pt>
                <c:pt idx="760">
                  <c:v>0.76</c:v>
                </c:pt>
                <c:pt idx="761">
                  <c:v>0.76100000000000001</c:v>
                </c:pt>
                <c:pt idx="762">
                  <c:v>0.76200000000000001</c:v>
                </c:pt>
                <c:pt idx="763">
                  <c:v>0.76300000000000001</c:v>
                </c:pt>
                <c:pt idx="764">
                  <c:v>0.76400000000000001</c:v>
                </c:pt>
                <c:pt idx="765">
                  <c:v>0.76500000000000001</c:v>
                </c:pt>
                <c:pt idx="766">
                  <c:v>0.76600000000000001</c:v>
                </c:pt>
                <c:pt idx="767">
                  <c:v>0.76700000000000002</c:v>
                </c:pt>
                <c:pt idx="768">
                  <c:v>0.76800000000000002</c:v>
                </c:pt>
                <c:pt idx="769">
                  <c:v>0.76900000000000002</c:v>
                </c:pt>
                <c:pt idx="770">
                  <c:v>0.77</c:v>
                </c:pt>
                <c:pt idx="771">
                  <c:v>0.77100000000000002</c:v>
                </c:pt>
                <c:pt idx="772">
                  <c:v>0.77200000000000002</c:v>
                </c:pt>
                <c:pt idx="773">
                  <c:v>0.77300000000000002</c:v>
                </c:pt>
                <c:pt idx="774">
                  <c:v>0.77400000000000002</c:v>
                </c:pt>
                <c:pt idx="775">
                  <c:v>0.77500000000000002</c:v>
                </c:pt>
                <c:pt idx="776">
                  <c:v>0.77600000000000002</c:v>
                </c:pt>
                <c:pt idx="777">
                  <c:v>0.77700000000000002</c:v>
                </c:pt>
                <c:pt idx="778">
                  <c:v>0.77800000000000002</c:v>
                </c:pt>
                <c:pt idx="779">
                  <c:v>0.77900000000000003</c:v>
                </c:pt>
                <c:pt idx="780">
                  <c:v>0.78</c:v>
                </c:pt>
                <c:pt idx="781">
                  <c:v>0.78100000000000003</c:v>
                </c:pt>
                <c:pt idx="782">
                  <c:v>0.78200000000000003</c:v>
                </c:pt>
                <c:pt idx="783">
                  <c:v>0.78300000000000003</c:v>
                </c:pt>
                <c:pt idx="784">
                  <c:v>0.78400000000000003</c:v>
                </c:pt>
                <c:pt idx="785">
                  <c:v>0.78500000000000003</c:v>
                </c:pt>
                <c:pt idx="786">
                  <c:v>0.78600000000000003</c:v>
                </c:pt>
                <c:pt idx="787">
                  <c:v>0.78700000000000003</c:v>
                </c:pt>
                <c:pt idx="788">
                  <c:v>0.78800000000000003</c:v>
                </c:pt>
                <c:pt idx="789">
                  <c:v>0.78900000000000003</c:v>
                </c:pt>
                <c:pt idx="790">
                  <c:v>0.79</c:v>
                </c:pt>
                <c:pt idx="791">
                  <c:v>0.79100000000000004</c:v>
                </c:pt>
                <c:pt idx="792">
                  <c:v>0.79200000000000004</c:v>
                </c:pt>
                <c:pt idx="793">
                  <c:v>0.79300000000000004</c:v>
                </c:pt>
                <c:pt idx="794">
                  <c:v>0.79400000000000004</c:v>
                </c:pt>
                <c:pt idx="795">
                  <c:v>0.79500000000000004</c:v>
                </c:pt>
                <c:pt idx="796">
                  <c:v>0.79600000000000004</c:v>
                </c:pt>
                <c:pt idx="797">
                  <c:v>0.79700000000000004</c:v>
                </c:pt>
                <c:pt idx="798">
                  <c:v>0.79800000000000004</c:v>
                </c:pt>
                <c:pt idx="799">
                  <c:v>0.79900000000000004</c:v>
                </c:pt>
                <c:pt idx="800">
                  <c:v>0.8</c:v>
                </c:pt>
                <c:pt idx="801">
                  <c:v>0.80100000000000005</c:v>
                </c:pt>
                <c:pt idx="802">
                  <c:v>0.80200000000000005</c:v>
                </c:pt>
                <c:pt idx="803">
                  <c:v>0.80300000000000005</c:v>
                </c:pt>
                <c:pt idx="804">
                  <c:v>0.80400000000000005</c:v>
                </c:pt>
                <c:pt idx="805">
                  <c:v>0.80500000000000005</c:v>
                </c:pt>
                <c:pt idx="806">
                  <c:v>0.80600000000000005</c:v>
                </c:pt>
                <c:pt idx="807">
                  <c:v>0.80700000000000005</c:v>
                </c:pt>
                <c:pt idx="808">
                  <c:v>0.80800000000000005</c:v>
                </c:pt>
                <c:pt idx="809">
                  <c:v>0.80900000000000005</c:v>
                </c:pt>
                <c:pt idx="810">
                  <c:v>0.81</c:v>
                </c:pt>
                <c:pt idx="811">
                  <c:v>0.81100000000000005</c:v>
                </c:pt>
                <c:pt idx="812">
                  <c:v>0.81200000000000006</c:v>
                </c:pt>
                <c:pt idx="813">
                  <c:v>0.81299999999999994</c:v>
                </c:pt>
                <c:pt idx="814">
                  <c:v>0.81399999999999995</c:v>
                </c:pt>
                <c:pt idx="815">
                  <c:v>0.81499999999999995</c:v>
                </c:pt>
                <c:pt idx="816">
                  <c:v>0.81599999999999995</c:v>
                </c:pt>
                <c:pt idx="817">
                  <c:v>0.81699999999999995</c:v>
                </c:pt>
                <c:pt idx="818">
                  <c:v>0.81799999999999995</c:v>
                </c:pt>
                <c:pt idx="819">
                  <c:v>0.81899999999999995</c:v>
                </c:pt>
                <c:pt idx="820">
                  <c:v>0.82</c:v>
                </c:pt>
                <c:pt idx="821">
                  <c:v>0.82099999999999995</c:v>
                </c:pt>
                <c:pt idx="822">
                  <c:v>0.82199999999999995</c:v>
                </c:pt>
                <c:pt idx="823">
                  <c:v>0.82299999999999995</c:v>
                </c:pt>
                <c:pt idx="824">
                  <c:v>0.82399999999999995</c:v>
                </c:pt>
                <c:pt idx="825">
                  <c:v>0.82499999999999996</c:v>
                </c:pt>
                <c:pt idx="826">
                  <c:v>0.82599999999999996</c:v>
                </c:pt>
                <c:pt idx="827">
                  <c:v>0.82699999999999996</c:v>
                </c:pt>
                <c:pt idx="828">
                  <c:v>0.82799999999999996</c:v>
                </c:pt>
                <c:pt idx="829">
                  <c:v>0.82899999999999996</c:v>
                </c:pt>
                <c:pt idx="830">
                  <c:v>0.83</c:v>
                </c:pt>
                <c:pt idx="831">
                  <c:v>0.83099999999999996</c:v>
                </c:pt>
                <c:pt idx="832">
                  <c:v>0.83199999999999996</c:v>
                </c:pt>
                <c:pt idx="833">
                  <c:v>0.83299999999999996</c:v>
                </c:pt>
                <c:pt idx="834">
                  <c:v>0.83399999999999996</c:v>
                </c:pt>
                <c:pt idx="835">
                  <c:v>0.83499999999999996</c:v>
                </c:pt>
                <c:pt idx="836">
                  <c:v>0.83599999999999997</c:v>
                </c:pt>
                <c:pt idx="837">
                  <c:v>0.83699999999999997</c:v>
                </c:pt>
                <c:pt idx="838">
                  <c:v>0.83799999999999997</c:v>
                </c:pt>
                <c:pt idx="839">
                  <c:v>0.83899999999999997</c:v>
                </c:pt>
                <c:pt idx="840">
                  <c:v>0.84</c:v>
                </c:pt>
                <c:pt idx="841">
                  <c:v>0.84099999999999997</c:v>
                </c:pt>
                <c:pt idx="842">
                  <c:v>0.84199999999999997</c:v>
                </c:pt>
                <c:pt idx="843">
                  <c:v>0.84299999999999997</c:v>
                </c:pt>
                <c:pt idx="844">
                  <c:v>0.84399999999999997</c:v>
                </c:pt>
                <c:pt idx="845">
                  <c:v>0.84499999999999997</c:v>
                </c:pt>
                <c:pt idx="846">
                  <c:v>0.84599999999999997</c:v>
                </c:pt>
                <c:pt idx="847">
                  <c:v>0.84699999999999998</c:v>
                </c:pt>
                <c:pt idx="848">
                  <c:v>0.84799999999999998</c:v>
                </c:pt>
                <c:pt idx="849">
                  <c:v>0.84899999999999998</c:v>
                </c:pt>
                <c:pt idx="850">
                  <c:v>0.85</c:v>
                </c:pt>
                <c:pt idx="851">
                  <c:v>0.85099999999999998</c:v>
                </c:pt>
                <c:pt idx="852">
                  <c:v>0.85199999999999998</c:v>
                </c:pt>
                <c:pt idx="853">
                  <c:v>0.85299999999999998</c:v>
                </c:pt>
                <c:pt idx="854">
                  <c:v>0.85399999999999998</c:v>
                </c:pt>
                <c:pt idx="855">
                  <c:v>0.85499999999999998</c:v>
                </c:pt>
                <c:pt idx="856">
                  <c:v>0.85599999999999998</c:v>
                </c:pt>
                <c:pt idx="857">
                  <c:v>0.85699999999999998</c:v>
                </c:pt>
                <c:pt idx="858">
                  <c:v>0.85799999999999998</c:v>
                </c:pt>
                <c:pt idx="859">
                  <c:v>0.85899999999999999</c:v>
                </c:pt>
                <c:pt idx="860">
                  <c:v>0.86</c:v>
                </c:pt>
                <c:pt idx="861">
                  <c:v>0.86099999999999999</c:v>
                </c:pt>
                <c:pt idx="862">
                  <c:v>0.86199999999999999</c:v>
                </c:pt>
                <c:pt idx="863">
                  <c:v>0.86299999999999999</c:v>
                </c:pt>
                <c:pt idx="864">
                  <c:v>0.86399999999999999</c:v>
                </c:pt>
                <c:pt idx="865">
                  <c:v>0.86499999999999999</c:v>
                </c:pt>
                <c:pt idx="866">
                  <c:v>0.86599999999999999</c:v>
                </c:pt>
                <c:pt idx="867">
                  <c:v>0.86699999999999999</c:v>
                </c:pt>
                <c:pt idx="868">
                  <c:v>0.86799999999999999</c:v>
                </c:pt>
                <c:pt idx="869">
                  <c:v>0.86899999999999999</c:v>
                </c:pt>
                <c:pt idx="870">
                  <c:v>0.87</c:v>
                </c:pt>
                <c:pt idx="871">
                  <c:v>0.871</c:v>
                </c:pt>
                <c:pt idx="872">
                  <c:v>0.872</c:v>
                </c:pt>
                <c:pt idx="873">
                  <c:v>0.873</c:v>
                </c:pt>
                <c:pt idx="874">
                  <c:v>0.874</c:v>
                </c:pt>
                <c:pt idx="875">
                  <c:v>0.875</c:v>
                </c:pt>
                <c:pt idx="876">
                  <c:v>0.876</c:v>
                </c:pt>
                <c:pt idx="877">
                  <c:v>0.877</c:v>
                </c:pt>
                <c:pt idx="878">
                  <c:v>0.878</c:v>
                </c:pt>
                <c:pt idx="879">
                  <c:v>0.879</c:v>
                </c:pt>
                <c:pt idx="880">
                  <c:v>0.88</c:v>
                </c:pt>
                <c:pt idx="881">
                  <c:v>0.88100000000000001</c:v>
                </c:pt>
                <c:pt idx="882">
                  <c:v>0.88200000000000001</c:v>
                </c:pt>
                <c:pt idx="883">
                  <c:v>0.88300000000000001</c:v>
                </c:pt>
                <c:pt idx="884">
                  <c:v>0.88400000000000001</c:v>
                </c:pt>
                <c:pt idx="885">
                  <c:v>0.88500000000000001</c:v>
                </c:pt>
                <c:pt idx="886">
                  <c:v>0.88600000000000001</c:v>
                </c:pt>
                <c:pt idx="887">
                  <c:v>0.88700000000000001</c:v>
                </c:pt>
                <c:pt idx="888">
                  <c:v>0.88800000000000001</c:v>
                </c:pt>
                <c:pt idx="889">
                  <c:v>0.88900000000000001</c:v>
                </c:pt>
                <c:pt idx="890">
                  <c:v>0.89</c:v>
                </c:pt>
                <c:pt idx="891">
                  <c:v>0.89100000000000001</c:v>
                </c:pt>
                <c:pt idx="892">
                  <c:v>0.89200000000000002</c:v>
                </c:pt>
                <c:pt idx="893">
                  <c:v>0.89300000000000002</c:v>
                </c:pt>
                <c:pt idx="894">
                  <c:v>0.89400000000000002</c:v>
                </c:pt>
                <c:pt idx="895">
                  <c:v>0.89500000000000002</c:v>
                </c:pt>
                <c:pt idx="896">
                  <c:v>0.89600000000000002</c:v>
                </c:pt>
                <c:pt idx="897">
                  <c:v>0.89700000000000002</c:v>
                </c:pt>
                <c:pt idx="898">
                  <c:v>0.89800000000000002</c:v>
                </c:pt>
                <c:pt idx="899">
                  <c:v>0.89900000000000002</c:v>
                </c:pt>
                <c:pt idx="900">
                  <c:v>0.9</c:v>
                </c:pt>
                <c:pt idx="901">
                  <c:v>0.90100000000000002</c:v>
                </c:pt>
                <c:pt idx="902">
                  <c:v>0.90200000000000002</c:v>
                </c:pt>
                <c:pt idx="903">
                  <c:v>0.90300000000000002</c:v>
                </c:pt>
                <c:pt idx="904">
                  <c:v>0.90400000000000003</c:v>
                </c:pt>
                <c:pt idx="905">
                  <c:v>0.90500000000000003</c:v>
                </c:pt>
                <c:pt idx="906">
                  <c:v>0.90600000000000003</c:v>
                </c:pt>
                <c:pt idx="907">
                  <c:v>0.90700000000000003</c:v>
                </c:pt>
                <c:pt idx="908">
                  <c:v>0.90800000000000003</c:v>
                </c:pt>
                <c:pt idx="909">
                  <c:v>0.90900000000000003</c:v>
                </c:pt>
                <c:pt idx="910">
                  <c:v>0.91</c:v>
                </c:pt>
                <c:pt idx="911">
                  <c:v>0.91100000000000003</c:v>
                </c:pt>
                <c:pt idx="912">
                  <c:v>0.91200000000000003</c:v>
                </c:pt>
                <c:pt idx="913">
                  <c:v>0.91300000000000003</c:v>
                </c:pt>
                <c:pt idx="914">
                  <c:v>0.91400000000000003</c:v>
                </c:pt>
                <c:pt idx="915">
                  <c:v>0.91500000000000004</c:v>
                </c:pt>
                <c:pt idx="916">
                  <c:v>0.91600000000000004</c:v>
                </c:pt>
                <c:pt idx="917">
                  <c:v>0.91700000000000004</c:v>
                </c:pt>
                <c:pt idx="918">
                  <c:v>0.91800000000000004</c:v>
                </c:pt>
                <c:pt idx="919">
                  <c:v>0.91900000000000004</c:v>
                </c:pt>
                <c:pt idx="920">
                  <c:v>0.92</c:v>
                </c:pt>
                <c:pt idx="921">
                  <c:v>0.92100000000000004</c:v>
                </c:pt>
                <c:pt idx="922">
                  <c:v>0.92200000000000004</c:v>
                </c:pt>
                <c:pt idx="923">
                  <c:v>0.92300000000000004</c:v>
                </c:pt>
                <c:pt idx="924">
                  <c:v>0.92400000000000004</c:v>
                </c:pt>
                <c:pt idx="925">
                  <c:v>0.92500000000000004</c:v>
                </c:pt>
                <c:pt idx="926">
                  <c:v>0.92600000000000005</c:v>
                </c:pt>
                <c:pt idx="927">
                  <c:v>0.92700000000000005</c:v>
                </c:pt>
                <c:pt idx="928">
                  <c:v>0.92800000000000005</c:v>
                </c:pt>
                <c:pt idx="929">
                  <c:v>0.92900000000000005</c:v>
                </c:pt>
                <c:pt idx="930">
                  <c:v>0.93</c:v>
                </c:pt>
                <c:pt idx="931">
                  <c:v>0.93100000000000005</c:v>
                </c:pt>
                <c:pt idx="932">
                  <c:v>0.93200000000000005</c:v>
                </c:pt>
                <c:pt idx="933">
                  <c:v>0.93300000000000005</c:v>
                </c:pt>
                <c:pt idx="934">
                  <c:v>0.93400000000000005</c:v>
                </c:pt>
                <c:pt idx="935">
                  <c:v>0.93500000000000005</c:v>
                </c:pt>
                <c:pt idx="936">
                  <c:v>0.93600000000000005</c:v>
                </c:pt>
                <c:pt idx="937">
                  <c:v>0.93700000000000006</c:v>
                </c:pt>
                <c:pt idx="938">
                  <c:v>0.93799999999999994</c:v>
                </c:pt>
                <c:pt idx="939">
                  <c:v>0.93899999999999995</c:v>
                </c:pt>
                <c:pt idx="940">
                  <c:v>0.94</c:v>
                </c:pt>
                <c:pt idx="941">
                  <c:v>0.94099999999999995</c:v>
                </c:pt>
                <c:pt idx="942">
                  <c:v>0.94199999999999995</c:v>
                </c:pt>
                <c:pt idx="943">
                  <c:v>0.94299999999999995</c:v>
                </c:pt>
                <c:pt idx="944">
                  <c:v>0.94399999999999995</c:v>
                </c:pt>
                <c:pt idx="945">
                  <c:v>0.94499999999999995</c:v>
                </c:pt>
                <c:pt idx="946">
                  <c:v>0.94599999999999995</c:v>
                </c:pt>
                <c:pt idx="947">
                  <c:v>0.94699999999999995</c:v>
                </c:pt>
                <c:pt idx="948">
                  <c:v>0.94799999999999995</c:v>
                </c:pt>
                <c:pt idx="949">
                  <c:v>0.94899999999999995</c:v>
                </c:pt>
                <c:pt idx="950">
                  <c:v>0.95</c:v>
                </c:pt>
                <c:pt idx="951">
                  <c:v>0.95099999999999996</c:v>
                </c:pt>
                <c:pt idx="952">
                  <c:v>0.95199999999999996</c:v>
                </c:pt>
                <c:pt idx="953">
                  <c:v>0.95299999999999996</c:v>
                </c:pt>
                <c:pt idx="954">
                  <c:v>0.95399999999999996</c:v>
                </c:pt>
                <c:pt idx="955">
                  <c:v>0.95499999999999996</c:v>
                </c:pt>
                <c:pt idx="956">
                  <c:v>0.95599999999999996</c:v>
                </c:pt>
                <c:pt idx="957">
                  <c:v>0.95699999999999996</c:v>
                </c:pt>
                <c:pt idx="958">
                  <c:v>0.95799999999999996</c:v>
                </c:pt>
                <c:pt idx="959">
                  <c:v>0.95899999999999996</c:v>
                </c:pt>
                <c:pt idx="960">
                  <c:v>0.96</c:v>
                </c:pt>
                <c:pt idx="961">
                  <c:v>0.96099999999999997</c:v>
                </c:pt>
                <c:pt idx="962">
                  <c:v>0.96199999999999997</c:v>
                </c:pt>
                <c:pt idx="963">
                  <c:v>0.96299999999999997</c:v>
                </c:pt>
                <c:pt idx="964">
                  <c:v>0.96399999999999997</c:v>
                </c:pt>
                <c:pt idx="965">
                  <c:v>0.96499999999999997</c:v>
                </c:pt>
                <c:pt idx="966">
                  <c:v>0.96599999999999997</c:v>
                </c:pt>
                <c:pt idx="967">
                  <c:v>0.96699999999999997</c:v>
                </c:pt>
                <c:pt idx="968">
                  <c:v>0.96799999999999997</c:v>
                </c:pt>
                <c:pt idx="969">
                  <c:v>0.96899999999999997</c:v>
                </c:pt>
                <c:pt idx="970">
                  <c:v>0.97</c:v>
                </c:pt>
                <c:pt idx="971">
                  <c:v>0.97099999999999997</c:v>
                </c:pt>
                <c:pt idx="972">
                  <c:v>0.97199999999999998</c:v>
                </c:pt>
                <c:pt idx="973">
                  <c:v>0.97299999999999998</c:v>
                </c:pt>
                <c:pt idx="974">
                  <c:v>0.97399999999999998</c:v>
                </c:pt>
                <c:pt idx="975">
                  <c:v>0.97499999999999998</c:v>
                </c:pt>
                <c:pt idx="976">
                  <c:v>0.97599999999999998</c:v>
                </c:pt>
                <c:pt idx="977">
                  <c:v>0.97699999999999998</c:v>
                </c:pt>
                <c:pt idx="978">
                  <c:v>0.97799999999999998</c:v>
                </c:pt>
                <c:pt idx="979">
                  <c:v>0.97899999999999998</c:v>
                </c:pt>
                <c:pt idx="980">
                  <c:v>0.98</c:v>
                </c:pt>
                <c:pt idx="981">
                  <c:v>0.98099999999999998</c:v>
                </c:pt>
                <c:pt idx="982">
                  <c:v>0.98199999999999998</c:v>
                </c:pt>
                <c:pt idx="983">
                  <c:v>0.98299999999999998</c:v>
                </c:pt>
                <c:pt idx="984">
                  <c:v>0.98399999999999999</c:v>
                </c:pt>
                <c:pt idx="985">
                  <c:v>0.98499999999999999</c:v>
                </c:pt>
                <c:pt idx="986">
                  <c:v>0.98599999999999999</c:v>
                </c:pt>
                <c:pt idx="987">
                  <c:v>0.98699999999999999</c:v>
                </c:pt>
                <c:pt idx="988">
                  <c:v>0.98799999999999999</c:v>
                </c:pt>
                <c:pt idx="989">
                  <c:v>0.98899999999999999</c:v>
                </c:pt>
                <c:pt idx="990">
                  <c:v>0.99</c:v>
                </c:pt>
                <c:pt idx="991">
                  <c:v>0.99099999999999999</c:v>
                </c:pt>
                <c:pt idx="992">
                  <c:v>0.99199999999999999</c:v>
                </c:pt>
                <c:pt idx="993">
                  <c:v>0.99299999999999999</c:v>
                </c:pt>
                <c:pt idx="994">
                  <c:v>0.99399999999999999</c:v>
                </c:pt>
                <c:pt idx="995">
                  <c:v>0.995</c:v>
                </c:pt>
                <c:pt idx="996">
                  <c:v>0.996</c:v>
                </c:pt>
                <c:pt idx="997">
                  <c:v>0.997</c:v>
                </c:pt>
                <c:pt idx="998">
                  <c:v>0.998</c:v>
                </c:pt>
                <c:pt idx="999">
                  <c:v>0.999</c:v>
                </c:pt>
                <c:pt idx="1000" formatCode="0.0000">
                  <c:v>1</c:v>
                </c:pt>
              </c:numCache>
            </c:numRef>
          </c:xVal>
          <c:yVal>
            <c:numRef>
              <c:f>APropertiesDimless!$D$7:$D$1007</c:f>
              <c:numCache>
                <c:formatCode>0.0000</c:formatCode>
                <c:ptCount val="1001"/>
                <c:pt idx="1">
                  <c:v>9.9997572633730579E-4</c:v>
                </c:pt>
                <c:pt idx="2">
                  <c:v>1.9999043775865387E-3</c:v>
                </c:pt>
                <c:pt idx="3">
                  <c:v>2.9997881612017158E-3</c:v>
                </c:pt>
                <c:pt idx="4">
                  <c:v>3.9996292834661735E-3</c:v>
                </c:pt>
                <c:pt idx="5">
                  <c:v>4.9994299495309865E-3</c:v>
                </c:pt>
                <c:pt idx="6">
                  <c:v>5.9991923634564329E-3</c:v>
                </c:pt>
                <c:pt idx="7">
                  <c:v>6.9989187282479635E-3</c:v>
                </c:pt>
                <c:pt idx="8">
                  <c:v>7.9986112458980303E-3</c:v>
                </c:pt>
                <c:pt idx="9">
                  <c:v>8.9982721174238361E-3</c:v>
                </c:pt>
                <c:pt idx="10">
                  <c:v>9.9979035429061617E-3</c:v>
                </c:pt>
                <c:pt idx="11">
                  <c:v>1.099750772152908E-2</c:v>
                </c:pt>
                <c:pt idx="12">
                  <c:v>1.1997086851619078E-2</c:v>
                </c:pt>
                <c:pt idx="13">
                  <c:v>1.2996643130682335E-2</c:v>
                </c:pt>
                <c:pt idx="14">
                  <c:v>1.3996178755445173E-2</c:v>
                </c:pt>
                <c:pt idx="15">
                  <c:v>1.4995695921892939E-2</c:v>
                </c:pt>
                <c:pt idx="16">
                  <c:v>1.5995196825307569E-2</c:v>
                </c:pt>
                <c:pt idx="17">
                  <c:v>1.6994683660306948E-2</c:v>
                </c:pt>
                <c:pt idx="18">
                  <c:v>1.7994158620884031E-2</c:v>
                </c:pt>
                <c:pt idx="19">
                  <c:v>1.8993623900444987E-2</c:v>
                </c:pt>
                <c:pt idx="20">
                  <c:v>1.9993081691847488E-2</c:v>
                </c:pt>
                <c:pt idx="21">
                  <c:v>2.0992534187441011E-2</c:v>
                </c:pt>
                <c:pt idx="22">
                  <c:v>2.1991983579103581E-2</c:v>
                </c:pt>
                <c:pt idx="23">
                  <c:v>2.2991432058280775E-2</c:v>
                </c:pt>
                <c:pt idx="24">
                  <c:v>2.3990881816025024E-2</c:v>
                </c:pt>
                <c:pt idx="25">
                  <c:v>2.499033504303342E-2</c:v>
                </c:pt>
                <c:pt idx="26">
                  <c:v>2.5989793929687182E-2</c:v>
                </c:pt>
                <c:pt idx="27">
                  <c:v>2.69892606660882E-2</c:v>
                </c:pt>
                <c:pt idx="28">
                  <c:v>2.798873744209987E-2</c:v>
                </c:pt>
                <c:pt idx="29">
                  <c:v>2.8988226447383875E-2</c:v>
                </c:pt>
                <c:pt idx="30">
                  <c:v>2.9987729871439429E-2</c:v>
                </c:pt>
                <c:pt idx="31">
                  <c:v>3.0987249903641382E-2</c:v>
                </c:pt>
                <c:pt idx="32">
                  <c:v>3.1986788733278641E-2</c:v>
                </c:pt>
                <c:pt idx="33">
                  <c:v>3.2986348549592891E-2</c:v>
                </c:pt>
                <c:pt idx="34">
                  <c:v>3.398593154181688E-2</c:v>
                </c:pt>
                <c:pt idx="35">
                  <c:v>3.4985539899212527E-2</c:v>
                </c:pt>
                <c:pt idx="36">
                  <c:v>3.5985175811109438E-2</c:v>
                </c:pt>
                <c:pt idx="37">
                  <c:v>3.6984841466943745E-2</c:v>
                </c:pt>
                <c:pt idx="38">
                  <c:v>3.7984539056295785E-2</c:v>
                </c:pt>
                <c:pt idx="39">
                  <c:v>3.8984270768929526E-2</c:v>
                </c:pt>
                <c:pt idx="40">
                  <c:v>3.9984038794829334E-2</c:v>
                </c:pt>
                <c:pt idx="41">
                  <c:v>4.0983845324239571E-2</c:v>
                </c:pt>
                <c:pt idx="42">
                  <c:v>4.1983692547703573E-2</c:v>
                </c:pt>
                <c:pt idx="43">
                  <c:v>4.2983582656100271E-2</c:v>
                </c:pt>
                <c:pt idx="44">
                  <c:v>4.3983517840683869E-2</c:v>
                </c:pt>
                <c:pt idx="45">
                  <c:v>4.4983500293122182E-2</c:v>
                </c:pt>
                <c:pt idx="46">
                  <c:v>4.59835322055345E-2</c:v>
                </c:pt>
                <c:pt idx="47">
                  <c:v>4.6983615770530562E-2</c:v>
                </c:pt>
                <c:pt idx="48">
                  <c:v>4.7983753181248895E-2</c:v>
                </c:pt>
                <c:pt idx="49">
                  <c:v>4.8983946631395131E-2</c:v>
                </c:pt>
                <c:pt idx="50">
                  <c:v>4.9984198315280268E-2</c:v>
                </c:pt>
                <c:pt idx="51">
                  <c:v>5.0984510427860272E-2</c:v>
                </c:pt>
                <c:pt idx="52">
                  <c:v>5.1984885164772891E-2</c:v>
                </c:pt>
                <c:pt idx="53">
                  <c:v>5.2985324722378276E-2</c:v>
                </c:pt>
                <c:pt idx="54">
                  <c:v>5.3985831297795175E-2</c:v>
                </c:pt>
                <c:pt idx="55">
                  <c:v>5.4986407088941536E-2</c:v>
                </c:pt>
                <c:pt idx="56">
                  <c:v>5.5987054294572416E-2</c:v>
                </c:pt>
                <c:pt idx="57">
                  <c:v>5.6987775114317858E-2</c:v>
                </c:pt>
                <c:pt idx="58">
                  <c:v>5.798857174872326E-2</c:v>
                </c:pt>
                <c:pt idx="59">
                  <c:v>5.8989446399286334E-2</c:v>
                </c:pt>
                <c:pt idx="60">
                  <c:v>5.9990401268497036E-2</c:v>
                </c:pt>
                <c:pt idx="61">
                  <c:v>6.0991438559875849E-2</c:v>
                </c:pt>
                <c:pt idx="62">
                  <c:v>6.1992560478012389E-2</c:v>
                </c:pt>
                <c:pt idx="63">
                  <c:v>6.2993769228604876E-2</c:v>
                </c:pt>
                <c:pt idx="64">
                  <c:v>6.399506701849883E-2</c:v>
                </c:pt>
                <c:pt idx="65">
                  <c:v>6.4996456055724725E-2</c:v>
                </c:pt>
                <c:pt idx="66">
                  <c:v>6.5997938549539753E-2</c:v>
                </c:pt>
                <c:pt idx="67">
                  <c:v>6.6999516710463475E-2</c:v>
                </c:pt>
                <c:pt idx="68">
                  <c:v>6.8001192750319614E-2</c:v>
                </c:pt>
                <c:pt idx="69">
                  <c:v>6.9002968882273696E-2</c:v>
                </c:pt>
                <c:pt idx="70">
                  <c:v>7.0004847320872213E-2</c:v>
                </c:pt>
                <c:pt idx="71">
                  <c:v>7.1006830282083017E-2</c:v>
                </c:pt>
                <c:pt idx="72">
                  <c:v>7.2008919983332809E-2</c:v>
                </c:pt>
                <c:pt idx="73">
                  <c:v>7.3011118643547701E-2</c:v>
                </c:pt>
                <c:pt idx="74">
                  <c:v>7.4013428483192201E-2</c:v>
                </c:pt>
                <c:pt idx="75">
                  <c:v>7.5015851724308205E-2</c:v>
                </c:pt>
                <c:pt idx="76">
                  <c:v>7.6018390590555734E-2</c:v>
                </c:pt>
                <c:pt idx="77">
                  <c:v>7.7021047307250887E-2</c:v>
                </c:pt>
                <c:pt idx="78">
                  <c:v>7.8023824101405528E-2</c:v>
                </c:pt>
                <c:pt idx="79">
                  <c:v>7.9026723201768748E-2</c:v>
                </c:pt>
                <c:pt idx="80">
                  <c:v>8.0029746838864588E-2</c:v>
                </c:pt>
                <c:pt idx="81">
                  <c:v>8.1032897245032501E-2</c:v>
                </c:pt>
                <c:pt idx="82">
                  <c:v>8.2036176654467399E-2</c:v>
                </c:pt>
                <c:pt idx="83">
                  <c:v>8.3039587303259152E-2</c:v>
                </c:pt>
                <c:pt idx="84">
                  <c:v>8.4043131429433177E-2</c:v>
                </c:pt>
                <c:pt idx="85">
                  <c:v>8.5046811272988979E-2</c:v>
                </c:pt>
                <c:pt idx="86">
                  <c:v>8.6050629075942867E-2</c:v>
                </c:pt>
                <c:pt idx="87">
                  <c:v>8.7054587082365686E-2</c:v>
                </c:pt>
                <c:pt idx="88">
                  <c:v>8.8058687538423899E-2</c:v>
                </c:pt>
                <c:pt idx="89">
                  <c:v>8.9062932692420507E-2</c:v>
                </c:pt>
                <c:pt idx="90">
                  <c:v>9.0067324794834633E-2</c:v>
                </c:pt>
                <c:pt idx="91">
                  <c:v>9.1071866098363013E-2</c:v>
                </c:pt>
                <c:pt idx="92">
                  <c:v>9.2076558857958651E-2</c:v>
                </c:pt>
                <c:pt idx="93">
                  <c:v>9.3081405330874306E-2</c:v>
                </c:pt>
                <c:pt idx="94">
                  <c:v>9.4086407776700715E-2</c:v>
                </c:pt>
                <c:pt idx="95">
                  <c:v>9.5091568457408862E-2</c:v>
                </c:pt>
                <c:pt idx="96">
                  <c:v>9.6096889637390145E-2</c:v>
                </c:pt>
                <c:pt idx="97">
                  <c:v>9.710237358349838E-2</c:v>
                </c:pt>
                <c:pt idx="98">
                  <c:v>9.810802256508952E-2</c:v>
                </c:pt>
                <c:pt idx="99">
                  <c:v>9.9113838854063968E-2</c:v>
                </c:pt>
                <c:pt idx="100">
                  <c:v>0.10011982472490773</c:v>
                </c:pt>
                <c:pt idx="101">
                  <c:v>0.10112598245473362</c:v>
                </c:pt>
                <c:pt idx="102">
                  <c:v>0.1021323143233219</c:v>
                </c:pt>
                <c:pt idx="103">
                  <c:v>0.10313882261316355</c:v>
                </c:pt>
                <c:pt idx="104">
                  <c:v>0.10414550960950121</c:v>
                </c:pt>
                <c:pt idx="105">
                  <c:v>0.10515237760037024</c:v>
                </c:pt>
                <c:pt idx="106">
                  <c:v>0.10615942887664216</c:v>
                </c:pt>
                <c:pt idx="107">
                  <c:v>0.10716666573206551</c:v>
                </c:pt>
                <c:pt idx="108">
                  <c:v>0.10817409046330786</c:v>
                </c:pt>
                <c:pt idx="109">
                  <c:v>0.10918170536999904</c:v>
                </c:pt>
                <c:pt idx="110">
                  <c:v>0.11018951275477312</c:v>
                </c:pt>
                <c:pt idx="111">
                  <c:v>0.11119751492330979</c:v>
                </c:pt>
                <c:pt idx="112">
                  <c:v>0.11220571418437915</c:v>
                </c:pt>
                <c:pt idx="113">
                  <c:v>0.11321411284988198</c:v>
                </c:pt>
                <c:pt idx="114">
                  <c:v>0.11422271323489457</c:v>
                </c:pt>
                <c:pt idx="115">
                  <c:v>0.11523151765771056</c:v>
                </c:pt>
                <c:pt idx="116">
                  <c:v>0.11624052843988408</c:v>
                </c:pt>
                <c:pt idx="117">
                  <c:v>0.11724974790627343</c:v>
                </c:pt>
                <c:pt idx="118">
                  <c:v>0.11825917838508419</c:v>
                </c:pt>
                <c:pt idx="119">
                  <c:v>0.11926882220791263</c:v>
                </c:pt>
                <c:pt idx="120">
                  <c:v>0.12027868170978878</c:v>
                </c:pt>
                <c:pt idx="121">
                  <c:v>0.12128875922922136</c:v>
                </c:pt>
                <c:pt idx="122">
                  <c:v>0.12229905710824068</c:v>
                </c:pt>
                <c:pt idx="123">
                  <c:v>0.12330957769244297</c:v>
                </c:pt>
                <c:pt idx="124">
                  <c:v>0.12432032333103438</c:v>
                </c:pt>
                <c:pt idx="125">
                  <c:v>0.12533129637687512</c:v>
                </c:pt>
                <c:pt idx="126">
                  <c:v>0.12634249918652471</c:v>
                </c:pt>
                <c:pt idx="127">
                  <c:v>0.12735393412028545</c:v>
                </c:pt>
                <c:pt idx="128">
                  <c:v>0.1283656035422476</c:v>
                </c:pt>
                <c:pt idx="129">
                  <c:v>0.12937750982033425</c:v>
                </c:pt>
                <c:pt idx="130">
                  <c:v>0.13038965532634683</c:v>
                </c:pt>
                <c:pt idx="131">
                  <c:v>0.13140204243600889</c:v>
                </c:pt>
                <c:pt idx="132">
                  <c:v>0.13241467352901315</c:v>
                </c:pt>
                <c:pt idx="133">
                  <c:v>0.13342755098906534</c:v>
                </c:pt>
                <c:pt idx="134">
                  <c:v>0.13444067720393119</c:v>
                </c:pt>
                <c:pt idx="135">
                  <c:v>0.13545405456548165</c:v>
                </c:pt>
                <c:pt idx="136">
                  <c:v>0.1364676854697382</c:v>
                </c:pt>
                <c:pt idx="137">
                  <c:v>0.13748157231692074</c:v>
                </c:pt>
                <c:pt idx="138">
                  <c:v>0.13849571751149103</c:v>
                </c:pt>
                <c:pt idx="139">
                  <c:v>0.13951012346220268</c:v>
                </c:pt>
                <c:pt idx="140">
                  <c:v>0.14052479258214501</c:v>
                </c:pt>
                <c:pt idx="141">
                  <c:v>0.14153972728879086</c:v>
                </c:pt>
                <c:pt idx="142">
                  <c:v>0.14255493000404326</c:v>
                </c:pt>
                <c:pt idx="143">
                  <c:v>0.14357040315428371</c:v>
                </c:pt>
                <c:pt idx="144">
                  <c:v>0.14458614917041723</c:v>
                </c:pt>
                <c:pt idx="145">
                  <c:v>0.14560217048792307</c:v>
                </c:pt>
                <c:pt idx="146">
                  <c:v>0.14661846954689892</c:v>
                </c:pt>
                <c:pt idx="147">
                  <c:v>0.14763504879211109</c:v>
                </c:pt>
                <c:pt idx="148">
                  <c:v>0.14865191067304251</c:v>
                </c:pt>
                <c:pt idx="149">
                  <c:v>0.14966905764393984</c:v>
                </c:pt>
                <c:pt idx="150">
                  <c:v>0.15068649216386235</c:v>
                </c:pt>
                <c:pt idx="151">
                  <c:v>0.15170421669673101</c:v>
                </c:pt>
                <c:pt idx="152">
                  <c:v>0.1527222337113773</c:v>
                </c:pt>
                <c:pt idx="153">
                  <c:v>0.15374054568159148</c:v>
                </c:pt>
                <c:pt idx="154">
                  <c:v>0.15475915508617313</c:v>
                </c:pt>
                <c:pt idx="155">
                  <c:v>0.15577806440897893</c:v>
                </c:pt>
                <c:pt idx="156">
                  <c:v>0.15679727613897371</c:v>
                </c:pt>
                <c:pt idx="157">
                  <c:v>0.15781679277028013</c:v>
                </c:pt>
                <c:pt idx="158">
                  <c:v>0.15883661680222741</c:v>
                </c:pt>
                <c:pt idx="159">
                  <c:v>0.15985675073940375</c:v>
                </c:pt>
                <c:pt idx="160">
                  <c:v>0.16087719709170528</c:v>
                </c:pt>
                <c:pt idx="161">
                  <c:v>0.16189795837438714</c:v>
                </c:pt>
                <c:pt idx="162">
                  <c:v>0.16291903710811417</c:v>
                </c:pt>
                <c:pt idx="163">
                  <c:v>0.16394043581901338</c:v>
                </c:pt>
                <c:pt idx="164">
                  <c:v>0.16496215703872341</c:v>
                </c:pt>
                <c:pt idx="165">
                  <c:v>0.16598420330444746</c:v>
                </c:pt>
                <c:pt idx="166">
                  <c:v>0.16700657715900472</c:v>
                </c:pt>
                <c:pt idx="167">
                  <c:v>0.16802928115088248</c:v>
                </c:pt>
                <c:pt idx="168">
                  <c:v>0.16905231783428867</c:v>
                </c:pt>
                <c:pt idx="169">
                  <c:v>0.17007568976920331</c:v>
                </c:pt>
                <c:pt idx="170">
                  <c:v>0.17109939952143333</c:v>
                </c:pt>
                <c:pt idx="171">
                  <c:v>0.17212344966266355</c:v>
                </c:pt>
                <c:pt idx="172">
                  <c:v>0.17314784277051123</c:v>
                </c:pt>
                <c:pt idx="173">
                  <c:v>0.17417258142857889</c:v>
                </c:pt>
                <c:pt idx="174">
                  <c:v>0.17519766822650865</c:v>
                </c:pt>
                <c:pt idx="175">
                  <c:v>0.17622310576003614</c:v>
                </c:pt>
                <c:pt idx="176">
                  <c:v>0.17724889663104385</c:v>
                </c:pt>
                <c:pt idx="177">
                  <c:v>0.17827504344761719</c:v>
                </c:pt>
                <c:pt idx="178">
                  <c:v>0.17930154882409807</c:v>
                </c:pt>
                <c:pt idx="179">
                  <c:v>0.18032841538114078</c:v>
                </c:pt>
                <c:pt idx="180">
                  <c:v>0.18135564574576668</c:v>
                </c:pt>
                <c:pt idx="181">
                  <c:v>0.18238324255141966</c:v>
                </c:pt>
                <c:pt idx="182">
                  <c:v>0.18341120843802358</c:v>
                </c:pt>
                <c:pt idx="183">
                  <c:v>0.18443954605203575</c:v>
                </c:pt>
                <c:pt idx="184">
                  <c:v>0.18546825804650585</c:v>
                </c:pt>
                <c:pt idx="185">
                  <c:v>0.18649734708113161</c:v>
                </c:pt>
                <c:pt idx="186">
                  <c:v>0.1875268158223149</c:v>
                </c:pt>
                <c:pt idx="187">
                  <c:v>0.18855666694322107</c:v>
                </c:pt>
                <c:pt idx="188">
                  <c:v>0.18958690312383419</c:v>
                </c:pt>
                <c:pt idx="189">
                  <c:v>0.19061752705101642</c:v>
                </c:pt>
                <c:pt idx="190">
                  <c:v>0.19164854141856627</c:v>
                </c:pt>
                <c:pt idx="191">
                  <c:v>0.19267994892727602</c:v>
                </c:pt>
                <c:pt idx="192">
                  <c:v>0.19371175228499066</c:v>
                </c:pt>
                <c:pt idx="193">
                  <c:v>0.1947439542066674</c:v>
                </c:pt>
                <c:pt idx="194">
                  <c:v>0.19577655741443553</c:v>
                </c:pt>
                <c:pt idx="195">
                  <c:v>0.19680956463765467</c:v>
                </c:pt>
                <c:pt idx="196">
                  <c:v>0.19784297861297501</c:v>
                </c:pt>
                <c:pt idx="197">
                  <c:v>0.19887680208439934</c:v>
                </c:pt>
                <c:pt idx="198">
                  <c:v>0.19991103780334127</c:v>
                </c:pt>
                <c:pt idx="199">
                  <c:v>0.20094568852868744</c:v>
                </c:pt>
                <c:pt idx="200">
                  <c:v>0.20198075702685886</c:v>
                </c:pt>
                <c:pt idx="201">
                  <c:v>0.20301624607187191</c:v>
                </c:pt>
                <c:pt idx="202">
                  <c:v>0.20405215844540042</c:v>
                </c:pt>
                <c:pt idx="203">
                  <c:v>0.20508849693683837</c:v>
                </c:pt>
                <c:pt idx="204">
                  <c:v>0.20612526434336198</c:v>
                </c:pt>
                <c:pt idx="205">
                  <c:v>0.20716246346999245</c:v>
                </c:pt>
                <c:pt idx="206">
                  <c:v>0.20820009712966026</c:v>
                </c:pt>
                <c:pt idx="207">
                  <c:v>0.20923816814326743</c:v>
                </c:pt>
                <c:pt idx="208">
                  <c:v>0.21027667933975225</c:v>
                </c:pt>
                <c:pt idx="209">
                  <c:v>0.2113156335561536</c:v>
                </c:pt>
                <c:pt idx="210">
                  <c:v>0.2123550336376758</c:v>
                </c:pt>
                <c:pt idx="211">
                  <c:v>0.21339488243775276</c:v>
                </c:pt>
                <c:pt idx="212">
                  <c:v>0.21443518281811419</c:v>
                </c:pt>
                <c:pt idx="213">
                  <c:v>0.21547593764885181</c:v>
                </c:pt>
                <c:pt idx="214">
                  <c:v>0.21651714980848394</c:v>
                </c:pt>
                <c:pt idx="215">
                  <c:v>0.21755882218402356</c:v>
                </c:pt>
                <c:pt idx="216">
                  <c:v>0.21860095767104465</c:v>
                </c:pt>
                <c:pt idx="217">
                  <c:v>0.21964355917374914</c:v>
                </c:pt>
                <c:pt idx="218">
                  <c:v>0.22068662960503471</c:v>
                </c:pt>
                <c:pt idx="219">
                  <c:v>0.2217301718865641</c:v>
                </c:pt>
                <c:pt idx="220">
                  <c:v>0.22277418894883114</c:v>
                </c:pt>
                <c:pt idx="221">
                  <c:v>0.22381868373123173</c:v>
                </c:pt>
                <c:pt idx="222">
                  <c:v>0.22486365918213255</c:v>
                </c:pt>
                <c:pt idx="223">
                  <c:v>0.22590911825894003</c:v>
                </c:pt>
                <c:pt idx="224">
                  <c:v>0.2269550639281718</c:v>
                </c:pt>
                <c:pt idx="225">
                  <c:v>0.22800149916552453</c:v>
                </c:pt>
                <c:pt idx="226">
                  <c:v>0.22904842695594885</c:v>
                </c:pt>
                <c:pt idx="227">
                  <c:v>0.23009585029371704</c:v>
                </c:pt>
                <c:pt idx="228">
                  <c:v>0.23114377218249657</c:v>
                </c:pt>
                <c:pt idx="229">
                  <c:v>0.23219219563542248</c:v>
                </c:pt>
                <c:pt idx="230">
                  <c:v>0.23324112367516811</c:v>
                </c:pt>
                <c:pt idx="231">
                  <c:v>0.23429055933402085</c:v>
                </c:pt>
                <c:pt idx="232">
                  <c:v>0.23534050565395412</c:v>
                </c:pt>
                <c:pt idx="233">
                  <c:v>0.23639096568670093</c:v>
                </c:pt>
                <c:pt idx="234">
                  <c:v>0.23744194249382933</c:v>
                </c:pt>
                <c:pt idx="235">
                  <c:v>0.23849343914681634</c:v>
                </c:pt>
                <c:pt idx="236">
                  <c:v>0.23954545872712441</c:v>
                </c:pt>
                <c:pt idx="237">
                  <c:v>0.24059800432627618</c:v>
                </c:pt>
                <c:pt idx="238">
                  <c:v>0.24165107904593078</c:v>
                </c:pt>
                <c:pt idx="239">
                  <c:v>0.24270468599796133</c:v>
                </c:pt>
                <c:pt idx="240">
                  <c:v>0.24375882830453133</c:v>
                </c:pt>
                <c:pt idx="241">
                  <c:v>0.24481350909817282</c:v>
                </c:pt>
                <c:pt idx="242">
                  <c:v>0.24586873152186464</c:v>
                </c:pt>
                <c:pt idx="243">
                  <c:v>0.24692449872911063</c:v>
                </c:pt>
                <c:pt idx="244">
                  <c:v>0.24798081388401849</c:v>
                </c:pt>
                <c:pt idx="245">
                  <c:v>0.24903768016138114</c:v>
                </c:pt>
                <c:pt idx="246">
                  <c:v>0.2500951007467544</c:v>
                </c:pt>
                <c:pt idx="247">
                  <c:v>0.25115307883654014</c:v>
                </c:pt>
                <c:pt idx="248">
                  <c:v>0.25221161763806543</c:v>
                </c:pt>
                <c:pt idx="249">
                  <c:v>0.25327072036966558</c:v>
                </c:pt>
                <c:pt idx="250">
                  <c:v>0.25433039026076587</c:v>
                </c:pt>
                <c:pt idx="251">
                  <c:v>0.25539063055196398</c:v>
                </c:pt>
                <c:pt idx="252">
                  <c:v>0.25645144449511409</c:v>
                </c:pt>
                <c:pt idx="253">
                  <c:v>0.25751283535341019</c:v>
                </c:pt>
                <c:pt idx="254">
                  <c:v>0.25857480640147046</c:v>
                </c:pt>
                <c:pt idx="255">
                  <c:v>0.25963736092542244</c:v>
                </c:pt>
                <c:pt idx="256">
                  <c:v>0.2607005022229883</c:v>
                </c:pt>
                <c:pt idx="257">
                  <c:v>0.26176423360357093</c:v>
                </c:pt>
                <c:pt idx="258">
                  <c:v>0.26282855838834063</c:v>
                </c:pt>
                <c:pt idx="259">
                  <c:v>0.2638934799103223</c:v>
                </c:pt>
                <c:pt idx="260">
                  <c:v>0.26495900151448315</c:v>
                </c:pt>
                <c:pt idx="261">
                  <c:v>0.26602512655782151</c:v>
                </c:pt>
                <c:pt idx="262">
                  <c:v>0.26709185840945454</c:v>
                </c:pt>
                <c:pt idx="263">
                  <c:v>0.26815920045070918</c:v>
                </c:pt>
                <c:pt idx="264">
                  <c:v>0.26922715607521142</c:v>
                </c:pt>
                <c:pt idx="265">
                  <c:v>0.27029572868897717</c:v>
                </c:pt>
                <c:pt idx="266">
                  <c:v>0.27136492171050386</c:v>
                </c:pt>
                <c:pt idx="267">
                  <c:v>0.27243473857086242</c:v>
                </c:pt>
                <c:pt idx="268">
                  <c:v>0.27350518271378915</c:v>
                </c:pt>
                <c:pt idx="269">
                  <c:v>0.27457625759578025</c:v>
                </c:pt>
                <c:pt idx="270">
                  <c:v>0.27564796668618419</c:v>
                </c:pt>
                <c:pt idx="271">
                  <c:v>0.27672031346729686</c:v>
                </c:pt>
                <c:pt idx="272">
                  <c:v>0.27779330143445791</c:v>
                </c:pt>
                <c:pt idx="273">
                  <c:v>0.27886693409614366</c:v>
                </c:pt>
                <c:pt idx="274">
                  <c:v>0.27994121497406671</c:v>
                </c:pt>
                <c:pt idx="275">
                  <c:v>0.28101614760327087</c:v>
                </c:pt>
                <c:pt idx="276">
                  <c:v>0.28209173553222983</c:v>
                </c:pt>
                <c:pt idx="277">
                  <c:v>0.28316798232294549</c:v>
                </c:pt>
                <c:pt idx="278">
                  <c:v>0.28424489155104676</c:v>
                </c:pt>
                <c:pt idx="279">
                  <c:v>0.28532246680589063</c:v>
                </c:pt>
                <c:pt idx="280">
                  <c:v>0.28640071169066089</c:v>
                </c:pt>
                <c:pt idx="281">
                  <c:v>0.28747962982247061</c:v>
                </c:pt>
                <c:pt idx="282">
                  <c:v>0.28855922483246366</c:v>
                </c:pt>
                <c:pt idx="283">
                  <c:v>0.28963950036591812</c:v>
                </c:pt>
                <c:pt idx="284">
                  <c:v>0.2907204600823477</c:v>
                </c:pt>
                <c:pt idx="285">
                  <c:v>0.29180210765560866</c:v>
                </c:pt>
                <c:pt idx="286">
                  <c:v>0.29288444677400227</c:v>
                </c:pt>
                <c:pt idx="287">
                  <c:v>0.29396748114038179</c:v>
                </c:pt>
                <c:pt idx="288">
                  <c:v>0.29505121447225835</c:v>
                </c:pt>
                <c:pt idx="289">
                  <c:v>0.29613565050190782</c:v>
                </c:pt>
                <c:pt idx="290">
                  <c:v>0.29722079297647991</c:v>
                </c:pt>
                <c:pt idx="291">
                  <c:v>0.29830664565810472</c:v>
                </c:pt>
                <c:pt idx="292">
                  <c:v>0.29939321232400407</c:v>
                </c:pt>
                <c:pt idx="293">
                  <c:v>0.30048049676660155</c:v>
                </c:pt>
                <c:pt idx="294">
                  <c:v>0.30156850279363234</c:v>
                </c:pt>
                <c:pt idx="295">
                  <c:v>0.30265723422825602</c:v>
                </c:pt>
                <c:pt idx="296">
                  <c:v>0.30374669490916956</c:v>
                </c:pt>
                <c:pt idx="297">
                  <c:v>0.30483688869071962</c:v>
                </c:pt>
                <c:pt idx="298">
                  <c:v>0.30592781944301745</c:v>
                </c:pt>
                <c:pt idx="299">
                  <c:v>0.30701949105205484</c:v>
                </c:pt>
                <c:pt idx="300">
                  <c:v>0.30811190741981881</c:v>
                </c:pt>
                <c:pt idx="301">
                  <c:v>0.30920507246440881</c:v>
                </c:pt>
                <c:pt idx="302">
                  <c:v>0.31029899012015549</c:v>
                </c:pt>
                <c:pt idx="303">
                  <c:v>0.31139366433773735</c:v>
                </c:pt>
                <c:pt idx="304">
                  <c:v>0.31248909908430217</c:v>
                </c:pt>
                <c:pt idx="305">
                  <c:v>0.31358529834358595</c:v>
                </c:pt>
                <c:pt idx="306">
                  <c:v>0.31468226611603511</c:v>
                </c:pt>
                <c:pt idx="307">
                  <c:v>0.31578000641892739</c:v>
                </c:pt>
                <c:pt idx="308">
                  <c:v>0.31687852328649607</c:v>
                </c:pt>
                <c:pt idx="309">
                  <c:v>0.31797782077005443</c:v>
                </c:pt>
                <c:pt idx="310">
                  <c:v>0.31907790293811844</c:v>
                </c:pt>
                <c:pt idx="311">
                  <c:v>0.32017877387653465</c:v>
                </c:pt>
                <c:pt idx="312">
                  <c:v>0.32128043768860626</c:v>
                </c:pt>
                <c:pt idx="313">
                  <c:v>0.32238289849522106</c:v>
                </c:pt>
                <c:pt idx="314">
                  <c:v>0.32348616043497991</c:v>
                </c:pt>
                <c:pt idx="315">
                  <c:v>0.32459022766432705</c:v>
                </c:pt>
                <c:pt idx="316">
                  <c:v>0.32569510435767907</c:v>
                </c:pt>
                <c:pt idx="317">
                  <c:v>0.32680079470755935</c:v>
                </c:pt>
                <c:pt idx="318">
                  <c:v>0.32790730292472869</c:v>
                </c:pt>
                <c:pt idx="319">
                  <c:v>0.32901463323831903</c:v>
                </c:pt>
                <c:pt idx="320">
                  <c:v>0.33012278989596971</c:v>
                </c:pt>
                <c:pt idx="321">
                  <c:v>0.33123177716396213</c:v>
                </c:pt>
                <c:pt idx="322">
                  <c:v>0.33234159932735646</c:v>
                </c:pt>
                <c:pt idx="323">
                  <c:v>0.3334522606901299</c:v>
                </c:pt>
                <c:pt idx="324">
                  <c:v>0.33456376557531581</c:v>
                </c:pt>
                <c:pt idx="325">
                  <c:v>0.33567611832514332</c:v>
                </c:pt>
                <c:pt idx="326">
                  <c:v>0.33678932330117861</c:v>
                </c:pt>
                <c:pt idx="327">
                  <c:v>0.33790338488446781</c:v>
                </c:pt>
                <c:pt idx="328">
                  <c:v>0.33901830747567901</c:v>
                </c:pt>
                <c:pt idx="329">
                  <c:v>0.34013409549524753</c:v>
                </c:pt>
                <c:pt idx="330">
                  <c:v>0.34125075338352168</c:v>
                </c:pt>
                <c:pt idx="331">
                  <c:v>0.34236828560090965</c:v>
                </c:pt>
                <c:pt idx="332">
                  <c:v>0.3434866966280255</c:v>
                </c:pt>
                <c:pt idx="333">
                  <c:v>0.34460599096584177</c:v>
                </c:pt>
                <c:pt idx="334">
                  <c:v>0.34572617313583603</c:v>
                </c:pt>
                <c:pt idx="335">
                  <c:v>0.34684724768014491</c:v>
                </c:pt>
                <c:pt idx="336">
                  <c:v>0.34796921916171514</c:v>
                </c:pt>
                <c:pt idx="337">
                  <c:v>0.34909209216445891</c:v>
                </c:pt>
                <c:pt idx="338">
                  <c:v>0.35021587129340742</c:v>
                </c:pt>
                <c:pt idx="339">
                  <c:v>0.35134056117486812</c:v>
                </c:pt>
                <c:pt idx="340">
                  <c:v>0.35246616645658246</c:v>
                </c:pt>
                <c:pt idx="341">
                  <c:v>0.35359269180788355</c:v>
                </c:pt>
                <c:pt idx="342">
                  <c:v>0.35472014191985818</c:v>
                </c:pt>
                <c:pt idx="343">
                  <c:v>0.35584852150550605</c:v>
                </c:pt>
                <c:pt idx="344">
                  <c:v>0.35697783529990429</c:v>
                </c:pt>
                <c:pt idx="345">
                  <c:v>0.35810808806037142</c:v>
                </c:pt>
                <c:pt idx="346">
                  <c:v>0.35923928456663001</c:v>
                </c:pt>
                <c:pt idx="347">
                  <c:v>0.36037142962097801</c:v>
                </c:pt>
                <c:pt idx="348">
                  <c:v>0.3615045280484524</c:v>
                </c:pt>
                <c:pt idx="349">
                  <c:v>0.36263858469700178</c:v>
                </c:pt>
                <c:pt idx="350">
                  <c:v>0.36377360443765516</c:v>
                </c:pt>
                <c:pt idx="351">
                  <c:v>0.36490959216469543</c:v>
                </c:pt>
                <c:pt idx="352">
                  <c:v>0.36604655279583276</c:v>
                </c:pt>
                <c:pt idx="353">
                  <c:v>0.36718449127237884</c:v>
                </c:pt>
                <c:pt idx="354">
                  <c:v>0.36832341255942502</c:v>
                </c:pt>
                <c:pt idx="355">
                  <c:v>0.36946332164601814</c:v>
                </c:pt>
                <c:pt idx="356">
                  <c:v>0.37060422354534245</c:v>
                </c:pt>
                <c:pt idx="357">
                  <c:v>0.3717461232948982</c:v>
                </c:pt>
                <c:pt idx="358">
                  <c:v>0.37288902595668599</c:v>
                </c:pt>
                <c:pt idx="359">
                  <c:v>0.37403293661738951</c:v>
                </c:pt>
                <c:pt idx="360">
                  <c:v>0.37517786038856143</c:v>
                </c:pt>
                <c:pt idx="361">
                  <c:v>0.37632380240681096</c:v>
                </c:pt>
                <c:pt idx="362">
                  <c:v>0.37747076783399114</c:v>
                </c:pt>
                <c:pt idx="363">
                  <c:v>0.3786187618573908</c:v>
                </c:pt>
                <c:pt idx="364">
                  <c:v>0.37976778968992519</c:v>
                </c:pt>
                <c:pt idx="365">
                  <c:v>0.38091785657032934</c:v>
                </c:pt>
                <c:pt idx="366">
                  <c:v>0.38206896776335386</c:v>
                </c:pt>
                <c:pt idx="367">
                  <c:v>0.38322112855996099</c:v>
                </c:pt>
                <c:pt idx="368">
                  <c:v>0.38437434427752348</c:v>
                </c:pt>
                <c:pt idx="369">
                  <c:v>0.38552862026002438</c:v>
                </c:pt>
                <c:pt idx="370">
                  <c:v>0.38668396187825882</c:v>
                </c:pt>
                <c:pt idx="371">
                  <c:v>0.38784037453003789</c:v>
                </c:pt>
                <c:pt idx="372">
                  <c:v>0.38899786364039246</c:v>
                </c:pt>
                <c:pt idx="373">
                  <c:v>0.39015643466178224</c:v>
                </c:pt>
                <c:pt idx="374">
                  <c:v>0.39131609307430343</c:v>
                </c:pt>
                <c:pt idx="375">
                  <c:v>0.39247684438589897</c:v>
                </c:pt>
                <c:pt idx="376">
                  <c:v>0.39363869413257141</c:v>
                </c:pt>
                <c:pt idx="377">
                  <c:v>0.39480164787859706</c:v>
                </c:pt>
                <c:pt idx="378">
                  <c:v>0.39596571121674196</c:v>
                </c:pt>
                <c:pt idx="379">
                  <c:v>0.39713088976848021</c:v>
                </c:pt>
                <c:pt idx="380">
                  <c:v>0.39829718918421264</c:v>
                </c:pt>
                <c:pt idx="381">
                  <c:v>0.39946461514349046</c:v>
                </c:pt>
                <c:pt idx="382">
                  <c:v>0.40063317335523652</c:v>
                </c:pt>
                <c:pt idx="383">
                  <c:v>0.4018028695579734</c:v>
                </c:pt>
                <c:pt idx="384">
                  <c:v>0.40297370952004868</c:v>
                </c:pt>
                <c:pt idx="385">
                  <c:v>0.40414569903986658</c:v>
                </c:pt>
                <c:pt idx="386">
                  <c:v>0.40531884394611811</c:v>
                </c:pt>
                <c:pt idx="387">
                  <c:v>0.40649315009801562</c:v>
                </c:pt>
                <c:pt idx="388">
                  <c:v>0.40766862338552801</c:v>
                </c:pt>
                <c:pt idx="389">
                  <c:v>0.40884526972961821</c:v>
                </c:pt>
                <c:pt idx="390">
                  <c:v>0.41002309508248397</c:v>
                </c:pt>
                <c:pt idx="391">
                  <c:v>0.41120210542779934</c:v>
                </c:pt>
                <c:pt idx="392">
                  <c:v>0.41238230678095883</c:v>
                </c:pt>
                <c:pt idx="393">
                  <c:v>0.41356370518932378</c:v>
                </c:pt>
                <c:pt idx="394">
                  <c:v>0.41474630673247093</c:v>
                </c:pt>
                <c:pt idx="395">
                  <c:v>0.41593011752244335</c:v>
                </c:pt>
                <c:pt idx="396">
                  <c:v>0.41711514370400282</c:v>
                </c:pt>
                <c:pt idx="397">
                  <c:v>0.41830139145488654</c:v>
                </c:pt>
                <c:pt idx="398">
                  <c:v>0.41948886698606247</c:v>
                </c:pt>
                <c:pt idx="399">
                  <c:v>0.42067757654199145</c:v>
                </c:pt>
                <c:pt idx="400">
                  <c:v>0.42186752640088782</c:v>
                </c:pt>
                <c:pt idx="401">
                  <c:v>0.42305872287498536</c:v>
                </c:pt>
                <c:pt idx="402">
                  <c:v>0.42425117231080328</c:v>
                </c:pt>
                <c:pt idx="403">
                  <c:v>0.42544488108941531</c:v>
                </c:pt>
                <c:pt idx="404">
                  <c:v>0.42663985562672324</c:v>
                </c:pt>
                <c:pt idx="405">
                  <c:v>0.42783610237372971</c:v>
                </c:pt>
                <c:pt idx="406">
                  <c:v>0.42903362781681587</c:v>
                </c:pt>
                <c:pt idx="407">
                  <c:v>0.43023243847802017</c:v>
                </c:pt>
                <c:pt idx="408">
                  <c:v>0.43143254091532118</c:v>
                </c:pt>
                <c:pt idx="409">
                  <c:v>0.4326339417229208</c:v>
                </c:pt>
                <c:pt idx="410">
                  <c:v>0.43383664753153339</c:v>
                </c:pt>
                <c:pt idx="411">
                  <c:v>0.43504066500867283</c:v>
                </c:pt>
                <c:pt idx="412">
                  <c:v>0.43624600085894827</c:v>
                </c:pt>
                <c:pt idx="413">
                  <c:v>0.43745266182435605</c:v>
                </c:pt>
                <c:pt idx="414">
                  <c:v>0.43866065468458038</c:v>
                </c:pt>
                <c:pt idx="415">
                  <c:v>0.43986998625729173</c:v>
                </c:pt>
                <c:pt idx="416">
                  <c:v>0.44108066339845231</c:v>
                </c:pt>
                <c:pt idx="417">
                  <c:v>0.44229269300262064</c:v>
                </c:pt>
                <c:pt idx="418">
                  <c:v>0.44350608200326258</c:v>
                </c:pt>
                <c:pt idx="419">
                  <c:v>0.44472083737306128</c:v>
                </c:pt>
                <c:pt idx="420">
                  <c:v>0.44593696612423384</c:v>
                </c:pt>
                <c:pt idx="421">
                  <c:v>0.44715447530884794</c:v>
                </c:pt>
                <c:pt idx="422">
                  <c:v>0.44837337201914468</c:v>
                </c:pt>
                <c:pt idx="423">
                  <c:v>0.44959366338786055</c:v>
                </c:pt>
                <c:pt idx="424">
                  <c:v>0.45081535658855515</c:v>
                </c:pt>
                <c:pt idx="425">
                  <c:v>0.45203845883594151</c:v>
                </c:pt>
                <c:pt idx="426">
                  <c:v>0.45326297738621985</c:v>
                </c:pt>
                <c:pt idx="427">
                  <c:v>0.45448891953741272</c:v>
                </c:pt>
                <c:pt idx="428">
                  <c:v>0.45571629262970559</c:v>
                </c:pt>
                <c:pt idx="429">
                  <c:v>0.45694510404578931</c:v>
                </c:pt>
                <c:pt idx="430">
                  <c:v>0.4581753612112065</c:v>
                </c:pt>
                <c:pt idx="431">
                  <c:v>0.45940707159470029</c:v>
                </c:pt>
                <c:pt idx="432">
                  <c:v>0.46064024270856901</c:v>
                </c:pt>
                <c:pt idx="433">
                  <c:v>0.46187488210901978</c:v>
                </c:pt>
                <c:pt idx="434">
                  <c:v>0.46311099739652983</c:v>
                </c:pt>
                <c:pt idx="435">
                  <c:v>0.4643485962162095</c:v>
                </c:pt>
                <c:pt idx="436">
                  <c:v>0.46558768625816804</c:v>
                </c:pt>
                <c:pt idx="437">
                  <c:v>0.46682827525788489</c:v>
                </c:pt>
                <c:pt idx="438">
                  <c:v>0.46807037099658239</c:v>
                </c:pt>
                <c:pt idx="439">
                  <c:v>0.46931398130160351</c:v>
                </c:pt>
                <c:pt idx="440">
                  <c:v>0.47055911404679335</c:v>
                </c:pt>
                <c:pt idx="441">
                  <c:v>0.47180577715288308</c:v>
                </c:pt>
                <c:pt idx="442">
                  <c:v>0.47305397858787979</c:v>
                </c:pt>
                <c:pt idx="443">
                  <c:v>0.47430372636745688</c:v>
                </c:pt>
                <c:pt idx="444">
                  <c:v>0.47555502855535203</c:v>
                </c:pt>
                <c:pt idx="445">
                  <c:v>0.47680789326376694</c:v>
                </c:pt>
                <c:pt idx="446">
                  <c:v>0.4780623286537708</c:v>
                </c:pt>
                <c:pt idx="447">
                  <c:v>0.47931834293570819</c:v>
                </c:pt>
                <c:pt idx="448">
                  <c:v>0.48057594436961243</c:v>
                </c:pt>
                <c:pt idx="449">
                  <c:v>0.48183514126561999</c:v>
                </c:pt>
                <c:pt idx="450">
                  <c:v>0.48309594198439287</c:v>
                </c:pt>
                <c:pt idx="451">
                  <c:v>0.48435835493754104</c:v>
                </c:pt>
                <c:pt idx="452">
                  <c:v>0.48562238858805223</c:v>
                </c:pt>
                <c:pt idx="453">
                  <c:v>0.48688805145072422</c:v>
                </c:pt>
                <c:pt idx="454">
                  <c:v>0.48815535209260358</c:v>
                </c:pt>
                <c:pt idx="455">
                  <c:v>0.48942429913342539</c:v>
                </c:pt>
                <c:pt idx="456">
                  <c:v>0.49069490124606147</c:v>
                </c:pt>
                <c:pt idx="457">
                  <c:v>0.4919671671569687</c:v>
                </c:pt>
                <c:pt idx="458">
                  <c:v>0.49324110564664719</c:v>
                </c:pt>
                <c:pt idx="459">
                  <c:v>0.49451672555009729</c:v>
                </c:pt>
                <c:pt idx="460">
                  <c:v>0.49579403575728548</c:v>
                </c:pt>
                <c:pt idx="461">
                  <c:v>0.49707304521361201</c:v>
                </c:pt>
                <c:pt idx="462">
                  <c:v>0.49835376292038791</c:v>
                </c:pt>
                <c:pt idx="463">
                  <c:v>0.49963619793531128</c:v>
                </c:pt>
                <c:pt idx="464">
                  <c:v>0.5009203593729501</c:v>
                </c:pt>
                <c:pt idx="465">
                  <c:v>0.50220625640523398</c:v>
                </c:pt>
                <c:pt idx="466">
                  <c:v>0.50349389826194502</c:v>
                </c:pt>
                <c:pt idx="467">
                  <c:v>0.50478329423121804</c:v>
                </c:pt>
                <c:pt idx="468">
                  <c:v>0.50607445366004333</c:v>
                </c:pt>
                <c:pt idx="469">
                  <c:v>0.50736738595477682</c:v>
                </c:pt>
                <c:pt idx="470">
                  <c:v>0.50866210058165229</c:v>
                </c:pt>
                <c:pt idx="471">
                  <c:v>0.50995860706730467</c:v>
                </c:pt>
                <c:pt idx="472">
                  <c:v>0.51125691499928994</c:v>
                </c:pt>
                <c:pt idx="473">
                  <c:v>0.5125570340266199</c:v>
                </c:pt>
                <c:pt idx="474">
                  <c:v>0.51385897386029589</c:v>
                </c:pt>
                <c:pt idx="475">
                  <c:v>0.51516274427385134</c:v>
                </c:pt>
                <c:pt idx="476">
                  <c:v>0.51646835510389832</c:v>
                </c:pt>
                <c:pt idx="477">
                  <c:v>0.51777581625068103</c:v>
                </c:pt>
                <c:pt idx="478">
                  <c:v>0.51908513767863296</c:v>
                </c:pt>
                <c:pt idx="479">
                  <c:v>0.52039632941694391</c:v>
                </c:pt>
                <c:pt idx="480">
                  <c:v>0.5217094015601299</c:v>
                </c:pt>
                <c:pt idx="481">
                  <c:v>0.52302436426860732</c:v>
                </c:pt>
                <c:pt idx="482">
                  <c:v>0.52434122776927938</c:v>
                </c:pt>
                <c:pt idx="483">
                  <c:v>0.52566000235612187</c:v>
                </c:pt>
                <c:pt idx="484">
                  <c:v>0.52698069839078043</c:v>
                </c:pt>
                <c:pt idx="485">
                  <c:v>0.52830332630317078</c:v>
                </c:pt>
                <c:pt idx="486">
                  <c:v>0.52962789659208653</c:v>
                </c:pt>
                <c:pt idx="487">
                  <c:v>0.53095441982581437</c:v>
                </c:pt>
                <c:pt idx="488">
                  <c:v>0.5322829066427549</c:v>
                </c:pt>
                <c:pt idx="489">
                  <c:v>0.53361336775204871</c:v>
                </c:pt>
                <c:pt idx="490">
                  <c:v>0.53494581393421337</c:v>
                </c:pt>
                <c:pt idx="491">
                  <c:v>0.53628025604178209</c:v>
                </c:pt>
                <c:pt idx="492">
                  <c:v>0.53761670499995318</c:v>
                </c:pt>
                <c:pt idx="493">
                  <c:v>0.53895517180724606</c:v>
                </c:pt>
                <c:pt idx="494">
                  <c:v>0.54029566753616098</c:v>
                </c:pt>
                <c:pt idx="495">
                  <c:v>0.54163820333384982</c:v>
                </c:pt>
                <c:pt idx="496">
                  <c:v>0.54298279042279407</c:v>
                </c:pt>
                <c:pt idx="497">
                  <c:v>0.54432944010148643</c:v>
                </c:pt>
                <c:pt idx="498">
                  <c:v>0.54567816374512379</c:v>
                </c:pt>
                <c:pt idx="499">
                  <c:v>0.54702897280630669</c:v>
                </c:pt>
                <c:pt idx="500">
                  <c:v>0.54838187881574596</c:v>
                </c:pt>
                <c:pt idx="501">
                  <c:v>0.54973689338297604</c:v>
                </c:pt>
                <c:pt idx="502">
                  <c:v>0.55109402819707798</c:v>
                </c:pt>
                <c:pt idx="503">
                  <c:v>0.55245329502741225</c:v>
                </c:pt>
                <c:pt idx="504">
                  <c:v>0.55381470572435265</c:v>
                </c:pt>
                <c:pt idx="505">
                  <c:v>0.55517827222003879</c:v>
                </c:pt>
                <c:pt idx="506">
                  <c:v>0.55654400652912528</c:v>
                </c:pt>
                <c:pt idx="507">
                  <c:v>0.55791192074954887</c:v>
                </c:pt>
                <c:pt idx="508">
                  <c:v>0.55928202706329899</c:v>
                </c:pt>
                <c:pt idx="509">
                  <c:v>0.56065433773720041</c:v>
                </c:pt>
                <c:pt idx="510">
                  <c:v>0.5620288651236981</c:v>
                </c:pt>
                <c:pt idx="511">
                  <c:v>0.56340562166166097</c:v>
                </c:pt>
                <c:pt idx="512">
                  <c:v>0.56478461987718287</c:v>
                </c:pt>
                <c:pt idx="513">
                  <c:v>0.56616587238440608</c:v>
                </c:pt>
                <c:pt idx="514">
                  <c:v>0.56754939188633946</c:v>
                </c:pt>
                <c:pt idx="515">
                  <c:v>0.56893519117569835</c:v>
                </c:pt>
                <c:pt idx="516">
                  <c:v>0.57032328313574787</c:v>
                </c:pt>
                <c:pt idx="517">
                  <c:v>0.57171368074115447</c:v>
                </c:pt>
                <c:pt idx="518">
                  <c:v>0.57310639705885247</c:v>
                </c:pt>
                <c:pt idx="519">
                  <c:v>0.57450144524891666</c:v>
                </c:pt>
                <c:pt idx="520">
                  <c:v>0.57589883856544355</c:v>
                </c:pt>
                <c:pt idx="521">
                  <c:v>0.57729859035744935</c:v>
                </c:pt>
                <c:pt idx="522">
                  <c:v>0.57870071406977042</c:v>
                </c:pt>
                <c:pt idx="523">
                  <c:v>0.58010522324397862</c:v>
                </c:pt>
                <c:pt idx="524">
                  <c:v>0.58151213151930614</c:v>
                </c:pt>
                <c:pt idx="525">
                  <c:v>0.58292145263358086</c:v>
                </c:pt>
                <c:pt idx="526">
                  <c:v>0.58433320042417347</c:v>
                </c:pt>
                <c:pt idx="527">
                  <c:v>0.58574738882895427</c:v>
                </c:pt>
                <c:pt idx="528">
                  <c:v>0.58716403188726074</c:v>
                </c:pt>
                <c:pt idx="529">
                  <c:v>0.5885831437408805</c:v>
                </c:pt>
                <c:pt idx="530">
                  <c:v>0.59000473863503955</c:v>
                </c:pt>
                <c:pt idx="531">
                  <c:v>0.59142883091940512</c:v>
                </c:pt>
                <c:pt idx="532">
                  <c:v>0.59285543504910265</c:v>
                </c:pt>
                <c:pt idx="533">
                  <c:v>0.59428456558574183</c:v>
                </c:pt>
                <c:pt idx="534">
                  <c:v>0.59571623719845279</c:v>
                </c:pt>
                <c:pt idx="535">
                  <c:v>0.59715046466493993</c:v>
                </c:pt>
                <c:pt idx="536">
                  <c:v>0.59858726287254549</c:v>
                </c:pt>
                <c:pt idx="537">
                  <c:v>0.60002664681932272</c:v>
                </c:pt>
                <c:pt idx="538">
                  <c:v>0.60146863161512798</c:v>
                </c:pt>
                <c:pt idx="539">
                  <c:v>0.60291323248272111</c:v>
                </c:pt>
                <c:pt idx="540">
                  <c:v>0.60436046475887995</c:v>
                </c:pt>
                <c:pt idx="541">
                  <c:v>0.60581034389553023</c:v>
                </c:pt>
                <c:pt idx="542">
                  <c:v>0.60726288546088769</c:v>
                </c:pt>
                <c:pt idx="543">
                  <c:v>0.60871810514060976</c:v>
                </c:pt>
                <c:pt idx="544">
                  <c:v>0.6101760187389712</c:v>
                </c:pt>
                <c:pt idx="545">
                  <c:v>0.61163664218004377</c:v>
                </c:pt>
                <c:pt idx="546">
                  <c:v>0.61309999150889471</c:v>
                </c:pt>
                <c:pt idx="547">
                  <c:v>0.61456608289280112</c:v>
                </c:pt>
                <c:pt idx="548">
                  <c:v>0.61603493262247666</c:v>
                </c:pt>
                <c:pt idx="549">
                  <c:v>0.61750655711331093</c:v>
                </c:pt>
                <c:pt idx="550">
                  <c:v>0.61898097290663256</c:v>
                </c:pt>
                <c:pt idx="551">
                  <c:v>0.62045819667097757</c:v>
                </c:pt>
                <c:pt idx="552">
                  <c:v>0.62193824520337937</c:v>
                </c:pt>
                <c:pt idx="553">
                  <c:v>0.62342113543067468</c:v>
                </c:pt>
                <c:pt idx="554">
                  <c:v>0.62490688441081998</c:v>
                </c:pt>
                <c:pt idx="555">
                  <c:v>0.62639550933423283</c:v>
                </c:pt>
                <c:pt idx="556">
                  <c:v>0.62788702752514325</c:v>
                </c:pt>
                <c:pt idx="557">
                  <c:v>0.62938145644296251</c:v>
                </c:pt>
                <c:pt idx="558">
                  <c:v>0.63087881368367271</c:v>
                </c:pt>
                <c:pt idx="559">
                  <c:v>0.63237911698123095</c:v>
                </c:pt>
                <c:pt idx="560">
                  <c:v>0.63388238420898946</c:v>
                </c:pt>
                <c:pt idx="561">
                  <c:v>0.63538863338113638</c:v>
                </c:pt>
                <c:pt idx="562">
                  <c:v>0.63689788265415515</c:v>
                </c:pt>
                <c:pt idx="563">
                  <c:v>0.63841015032829929</c:v>
                </c:pt>
                <c:pt idx="564">
                  <c:v>0.63992545484908847</c:v>
                </c:pt>
                <c:pt idx="565">
                  <c:v>0.6414438148088194</c:v>
                </c:pt>
                <c:pt idx="566">
                  <c:v>0.6429652489481027</c:v>
                </c:pt>
                <c:pt idx="567">
                  <c:v>0.64448977615741454</c:v>
                </c:pt>
                <c:pt idx="568">
                  <c:v>0.64601741547866642</c:v>
                </c:pt>
                <c:pt idx="569">
                  <c:v>0.64754818610679898</c:v>
                </c:pt>
                <c:pt idx="570">
                  <c:v>0.64908210739139671</c:v>
                </c:pt>
                <c:pt idx="571">
                  <c:v>0.65061919883831754</c:v>
                </c:pt>
                <c:pt idx="572">
                  <c:v>0.65215948011135061</c:v>
                </c:pt>
                <c:pt idx="573">
                  <c:v>0.65370297103388897</c:v>
                </c:pt>
                <c:pt idx="574">
                  <c:v>0.65524969159062951</c:v>
                </c:pt>
                <c:pt idx="575">
                  <c:v>0.65679966192929029</c:v>
                </c:pt>
                <c:pt idx="576">
                  <c:v>0.65835290236235489</c:v>
                </c:pt>
                <c:pt idx="577">
                  <c:v>0.65990943336883201</c:v>
                </c:pt>
                <c:pt idx="578">
                  <c:v>0.66146927559604707</c:v>
                </c:pt>
                <c:pt idx="579">
                  <c:v>0.66303244986145127</c:v>
                </c:pt>
                <c:pt idx="580">
                  <c:v>0.6645989771544546</c:v>
                </c:pt>
                <c:pt idx="581">
                  <c:v>0.66616887863828678</c:v>
                </c:pt>
                <c:pt idx="582">
                  <c:v>0.66774217565187843</c:v>
                </c:pt>
                <c:pt idx="583">
                  <c:v>0.66931888971176845</c:v>
                </c:pt>
                <c:pt idx="584">
                  <c:v>0.67089904251403887</c:v>
                </c:pt>
                <c:pt idx="585">
                  <c:v>0.67248265593627043</c:v>
                </c:pt>
                <c:pt idx="586">
                  <c:v>0.67406975203953134</c:v>
                </c:pt>
                <c:pt idx="587">
                  <c:v>0.67566035307038408</c:v>
                </c:pt>
                <c:pt idx="588">
                  <c:v>0.67725448146292588</c:v>
                </c:pt>
                <c:pt idx="589">
                  <c:v>0.67885215984085301</c:v>
                </c:pt>
                <c:pt idx="590">
                  <c:v>0.68045341101955292</c:v>
                </c:pt>
                <c:pt idx="591">
                  <c:v>0.68205825800822839</c:v>
                </c:pt>
                <c:pt idx="592">
                  <c:v>0.68366672401204265</c:v>
                </c:pt>
                <c:pt idx="593">
                  <c:v>0.68527883243430177</c:v>
                </c:pt>
                <c:pt idx="594">
                  <c:v>0.68689460687866188</c:v>
                </c:pt>
                <c:pt idx="595">
                  <c:v>0.68851407115136498</c:v>
                </c:pt>
                <c:pt idx="596">
                  <c:v>0.69013724926351283</c:v>
                </c:pt>
                <c:pt idx="597">
                  <c:v>0.69176416543336028</c:v>
                </c:pt>
                <c:pt idx="598">
                  <c:v>0.69339484408865304</c:v>
                </c:pt>
                <c:pt idx="599">
                  <c:v>0.69502930986898526</c:v>
                </c:pt>
                <c:pt idx="600">
                  <c:v>0.69666758762819847</c:v>
                </c:pt>
                <c:pt idx="601">
                  <c:v>0.69830970243680968</c:v>
                </c:pt>
                <c:pt idx="602">
                  <c:v>0.69995567958447269</c:v>
                </c:pt>
                <c:pt idx="603">
                  <c:v>0.70160554458247582</c:v>
                </c:pt>
                <c:pt idx="604">
                  <c:v>0.70325932316627282</c:v>
                </c:pt>
                <c:pt idx="605">
                  <c:v>0.70491704129804844</c:v>
                </c:pt>
                <c:pt idx="606">
                  <c:v>0.70657872516932074</c:v>
                </c:pt>
                <c:pt idx="607">
                  <c:v>0.70824440120358134</c:v>
                </c:pt>
                <c:pt idx="608">
                  <c:v>0.70991409605896871</c:v>
                </c:pt>
                <c:pt idx="609">
                  <c:v>0.71158783663098513</c:v>
                </c:pt>
                <c:pt idx="610">
                  <c:v>0.71326565005524323</c:v>
                </c:pt>
                <c:pt idx="611">
                  <c:v>0.71494756371026136</c:v>
                </c:pt>
                <c:pt idx="612">
                  <c:v>0.71663360522029196</c:v>
                </c:pt>
                <c:pt idx="613">
                  <c:v>0.71832380245819039</c:v>
                </c:pt>
                <c:pt idx="614">
                  <c:v>0.72001818354833058</c:v>
                </c:pt>
                <c:pt idx="615">
                  <c:v>0.72171677686955216</c:v>
                </c:pt>
                <c:pt idx="616">
                  <c:v>0.72341961105816144</c:v>
                </c:pt>
                <c:pt idx="617">
                  <c:v>0.72512671501096526</c:v>
                </c:pt>
                <c:pt idx="618">
                  <c:v>0.72683811788835651</c:v>
                </c:pt>
                <c:pt idx="619">
                  <c:v>0.7285538491174387</c:v>
                </c:pt>
                <c:pt idx="620">
                  <c:v>0.73027393839519839</c:v>
                </c:pt>
                <c:pt idx="621">
                  <c:v>0.73199841569172341</c:v>
                </c:pt>
                <c:pt idx="622">
                  <c:v>0.73372731125346691</c:v>
                </c:pt>
                <c:pt idx="623">
                  <c:v>0.73546065560656204</c:v>
                </c:pt>
                <c:pt idx="624">
                  <c:v>0.73719847956017925</c:v>
                </c:pt>
                <c:pt idx="625">
                  <c:v>0.73894081420993996</c:v>
                </c:pt>
                <c:pt idx="626">
                  <c:v>0.74068769094137688</c:v>
                </c:pt>
                <c:pt idx="627">
                  <c:v>0.74243914143344258</c:v>
                </c:pt>
                <c:pt idx="628">
                  <c:v>0.7441951976620752</c:v>
                </c:pt>
                <c:pt idx="629">
                  <c:v>0.74595589190381484</c:v>
                </c:pt>
                <c:pt idx="630">
                  <c:v>0.74772125673947443</c:v>
                </c:pt>
                <c:pt idx="631">
                  <c:v>0.74949132505786187</c:v>
                </c:pt>
                <c:pt idx="632">
                  <c:v>0.75126613005956255</c:v>
                </c:pt>
                <c:pt idx="633">
                  <c:v>0.75304570526077896</c:v>
                </c:pt>
                <c:pt idx="634">
                  <c:v>0.75483008449722</c:v>
                </c:pt>
                <c:pt idx="635">
                  <c:v>0.75661930192805915</c:v>
                </c:pt>
                <c:pt idx="636">
                  <c:v>0.75841339203994684</c:v>
                </c:pt>
                <c:pt idx="637">
                  <c:v>0.76021238965108651</c:v>
                </c:pt>
                <c:pt idx="638">
                  <c:v>0.76201632991536516</c:v>
                </c:pt>
                <c:pt idx="639">
                  <c:v>0.76382524832656173</c:v>
                </c:pt>
                <c:pt idx="640">
                  <c:v>0.7656391807226014</c:v>
                </c:pt>
                <c:pt idx="641">
                  <c:v>0.76745816328989114</c:v>
                </c:pt>
                <c:pt idx="642">
                  <c:v>0.76928223256771255</c:v>
                </c:pt>
                <c:pt idx="643">
                  <c:v>0.77111142545268585</c:v>
                </c:pt>
                <c:pt idx="644">
                  <c:v>0.77294577920330221</c:v>
                </c:pt>
                <c:pt idx="645">
                  <c:v>0.77478533144452399</c:v>
                </c:pt>
                <c:pt idx="646">
                  <c:v>0.77663012017246214</c:v>
                </c:pt>
                <c:pt idx="647">
                  <c:v>0.77848018375912265</c:v>
                </c:pt>
                <c:pt idx="648">
                  <c:v>0.78033556095722545</c:v>
                </c:pt>
                <c:pt idx="649">
                  <c:v>0.78219629090510312</c:v>
                </c:pt>
                <c:pt idx="650">
                  <c:v>0.78406241313167446</c:v>
                </c:pt>
                <c:pt idx="651">
                  <c:v>0.78593396756149747</c:v>
                </c:pt>
                <c:pt idx="652">
                  <c:v>0.78781099451989856</c:v>
                </c:pt>
                <c:pt idx="653">
                  <c:v>0.78969353473818937</c:v>
                </c:pt>
                <c:pt idx="654">
                  <c:v>0.79158162935896115</c:v>
                </c:pt>
                <c:pt idx="655">
                  <c:v>0.79347531994146758</c:v>
                </c:pt>
                <c:pt idx="656">
                  <c:v>0.79537464846709016</c:v>
                </c:pt>
                <c:pt idx="657">
                  <c:v>0.79727965734489359</c:v>
                </c:pt>
                <c:pt idx="658">
                  <c:v>0.79919038941726961</c:v>
                </c:pt>
                <c:pt idx="659">
                  <c:v>0.80110688796567475</c:v>
                </c:pt>
                <c:pt idx="660">
                  <c:v>0.80302919671645268</c:v>
                </c:pt>
                <c:pt idx="661">
                  <c:v>0.80495735984676475</c:v>
                </c:pt>
                <c:pt idx="662">
                  <c:v>0.80689142199060149</c:v>
                </c:pt>
                <c:pt idx="663">
                  <c:v>0.80883142824490595</c:v>
                </c:pt>
                <c:pt idx="664">
                  <c:v>0.81077742417578835</c:v>
                </c:pt>
                <c:pt idx="665">
                  <c:v>0.81272945582484646</c:v>
                </c:pt>
                <c:pt idx="666">
                  <c:v>0.81468756971559053</c:v>
                </c:pt>
                <c:pt idx="667">
                  <c:v>0.81665181285997035</c:v>
                </c:pt>
                <c:pt idx="668">
                  <c:v>0.81862223276501955</c:v>
                </c:pt>
                <c:pt idx="669">
                  <c:v>0.82059887743959958</c:v>
                </c:pt>
                <c:pt idx="670">
                  <c:v>0.8225817954012602</c:v>
                </c:pt>
                <c:pt idx="671">
                  <c:v>0.82457103568321988</c:v>
                </c:pt>
                <c:pt idx="672">
                  <c:v>0.82656664784145706</c:v>
                </c:pt>
                <c:pt idx="673">
                  <c:v>0.82856868196192057</c:v>
                </c:pt>
                <c:pt idx="674">
                  <c:v>0.83057718866786767</c:v>
                </c:pt>
                <c:pt idx="675">
                  <c:v>0.8325922191273194</c:v>
                </c:pt>
                <c:pt idx="676">
                  <c:v>0.8346138250606473</c:v>
                </c:pt>
                <c:pt idx="677">
                  <c:v>0.83664205874828912</c:v>
                </c:pt>
                <c:pt idx="678">
                  <c:v>0.83867697303859234</c:v>
                </c:pt>
                <c:pt idx="679">
                  <c:v>0.84071862135579611</c:v>
                </c:pt>
                <c:pt idx="680">
                  <c:v>0.84276705770815041</c:v>
                </c:pt>
                <c:pt idx="681">
                  <c:v>0.84482233669617257</c:v>
                </c:pt>
                <c:pt idx="682">
                  <c:v>0.84688451352105087</c:v>
                </c:pt>
                <c:pt idx="683">
                  <c:v>0.84895364399318718</c:v>
                </c:pt>
                <c:pt idx="684">
                  <c:v>0.85102978454089628</c:v>
                </c:pt>
                <c:pt idx="685">
                  <c:v>0.85311299221925463</c:v>
                </c:pt>
                <c:pt idx="686">
                  <c:v>0.85520332471909677</c:v>
                </c:pt>
                <c:pt idx="687">
                  <c:v>0.85730084037618504</c:v>
                </c:pt>
                <c:pt idx="688">
                  <c:v>0.85940559818052409</c:v>
                </c:pt>
                <c:pt idx="689">
                  <c:v>0.86151765778585576</c:v>
                </c:pt>
                <c:pt idx="690">
                  <c:v>0.86363707951930913</c:v>
                </c:pt>
                <c:pt idx="691">
                  <c:v>0.86576392439123184</c:v>
                </c:pt>
                <c:pt idx="692">
                  <c:v>0.86789825410519084</c:v>
                </c:pt>
                <c:pt idx="693">
                  <c:v>0.87004013106816247</c:v>
                </c:pt>
                <c:pt idx="694">
                  <c:v>0.87218961840088749</c:v>
                </c:pt>
                <c:pt idx="695">
                  <c:v>0.87434677994843424</c:v>
                </c:pt>
                <c:pt idx="696">
                  <c:v>0.87651168029093629</c:v>
                </c:pt>
                <c:pt idx="697">
                  <c:v>0.87868438475453636</c:v>
                </c:pt>
                <c:pt idx="698">
                  <c:v>0.88086495942251997</c:v>
                </c:pt>
                <c:pt idx="699">
                  <c:v>0.88305347114666244</c:v>
                </c:pt>
                <c:pt idx="700">
                  <c:v>0.88524998755877637</c:v>
                </c:pt>
                <c:pt idx="701">
                  <c:v>0.8874545770824751</c:v>
                </c:pt>
                <c:pt idx="702">
                  <c:v>0.88966730894515544</c:v>
                </c:pt>
                <c:pt idx="703">
                  <c:v>0.89188825319019371</c:v>
                </c:pt>
                <c:pt idx="704">
                  <c:v>0.89411748068938079</c:v>
                </c:pt>
                <c:pt idx="705">
                  <c:v>0.89635506315557933</c:v>
                </c:pt>
                <c:pt idx="706">
                  <c:v>0.89860107315562376</c:v>
                </c:pt>
                <c:pt idx="707">
                  <c:v>0.9008555841234589</c:v>
                </c:pt>
                <c:pt idx="708">
                  <c:v>0.90311867037352733</c:v>
                </c:pt>
                <c:pt idx="709">
                  <c:v>0.90539040711441132</c:v>
                </c:pt>
                <c:pt idx="710">
                  <c:v>0.90767087046273098</c:v>
                </c:pt>
                <c:pt idx="711">
                  <c:v>0.90996013745731097</c:v>
                </c:pt>
                <c:pt idx="712">
                  <c:v>0.91225828607361259</c:v>
                </c:pt>
                <c:pt idx="713">
                  <c:v>0.91456539523844582</c:v>
                </c:pt>
                <c:pt idx="714">
                  <c:v>0.91688154484496776</c:v>
                </c:pt>
                <c:pt idx="715">
                  <c:v>0.91920681576796148</c:v>
                </c:pt>
                <c:pt idx="716">
                  <c:v>0.9215412898794193</c:v>
                </c:pt>
                <c:pt idx="717">
                  <c:v>0.923885050064427</c:v>
                </c:pt>
                <c:pt idx="718">
                  <c:v>0.92623818023735405</c:v>
                </c:pt>
                <c:pt idx="719">
                  <c:v>0.928600765358367</c:v>
                </c:pt>
                <c:pt idx="720">
                  <c:v>0.93097289145026052</c:v>
                </c:pt>
                <c:pt idx="721">
                  <c:v>0.93335464561562842</c:v>
                </c:pt>
                <c:pt idx="722">
                  <c:v>0.93574611605436886</c:v>
                </c:pt>
                <c:pt idx="723">
                  <c:v>0.93814739208153652</c:v>
                </c:pt>
                <c:pt idx="724">
                  <c:v>0.94055856414555361</c:v>
                </c:pt>
                <c:pt idx="725">
                  <c:v>0.94297972384678697</c:v>
                </c:pt>
                <c:pt idx="726">
                  <c:v>0.94541096395649327</c:v>
                </c:pt>
                <c:pt idx="727">
                  <c:v>0.94785237843614789</c:v>
                </c:pt>
                <c:pt idx="728">
                  <c:v>0.95030406245716892</c:v>
                </c:pt>
                <c:pt idx="729">
                  <c:v>0.95276611242103304</c:v>
                </c:pt>
                <c:pt idx="730">
                  <c:v>0.95523862597981068</c:v>
                </c:pt>
                <c:pt idx="731">
                  <c:v>0.95772170205711393</c:v>
                </c:pt>
                <c:pt idx="732">
                  <c:v>0.96021544086948152</c:v>
                </c:pt>
                <c:pt idx="733">
                  <c:v>0.96271994394819316</c:v>
                </c:pt>
                <c:pt idx="734">
                  <c:v>0.96523531416154906</c:v>
                </c:pt>
                <c:pt idx="735">
                  <c:v>0.96776165573760453</c:v>
                </c:pt>
                <c:pt idx="736">
                  <c:v>0.97029907428737439</c:v>
                </c:pt>
                <c:pt idx="737">
                  <c:v>0.9728476768285329</c:v>
                </c:pt>
                <c:pt idx="738">
                  <c:v>0.97540757180960225</c:v>
                </c:pt>
                <c:pt idx="739">
                  <c:v>0.9779788691346567</c:v>
                </c:pt>
                <c:pt idx="740">
                  <c:v>0.98056168018854784</c:v>
                </c:pt>
                <c:pt idx="741">
                  <c:v>0.98315611786266321</c:v>
                </c:pt>
                <c:pt idx="742">
                  <c:v>0.98576229658123793</c:v>
                </c:pt>
                <c:pt idx="743">
                  <c:v>0.98838033232822675</c:v>
                </c:pt>
                <c:pt idx="744">
                  <c:v>0.99101034267475718</c:v>
                </c:pt>
                <c:pt idx="745">
                  <c:v>0.99365244680717002</c:v>
                </c:pt>
                <c:pt idx="746">
                  <c:v>0.99630676555566777</c:v>
                </c:pt>
                <c:pt idx="747">
                  <c:v>0.99897342142359469</c:v>
                </c:pt>
                <c:pt idx="748">
                  <c:v>1.0016525386173445</c:v>
                </c:pt>
                <c:pt idx="749">
                  <c:v>1.0043442430769252</c:v>
                </c:pt>
                <c:pt idx="750">
                  <c:v>1.0070486625072086</c:v>
                </c:pt>
                <c:pt idx="751">
                  <c:v>1.0097659264098546</c:v>
                </c:pt>
                <c:pt idx="752">
                  <c:v>1.0124961661159499</c:v>
                </c:pt>
                <c:pt idx="753">
                  <c:v>1.0152395148193787</c:v>
                </c:pt>
                <c:pt idx="754">
                  <c:v>1.0179961076109327</c:v>
                </c:pt>
                <c:pt idx="755">
                  <c:v>1.0207660815131854</c:v>
                </c:pt>
                <c:pt idx="756">
                  <c:v>1.0235495755161657</c:v>
                </c:pt>
                <c:pt idx="757">
                  <c:v>1.0263467306138196</c:v>
                </c:pt>
                <c:pt idx="758">
                  <c:v>1.0291576898413191</c:v>
                </c:pt>
                <c:pt idx="759">
                  <c:v>1.0319825983132103</c:v>
                </c:pt>
                <c:pt idx="760">
                  <c:v>1.034821603262442</c:v>
                </c:pt>
                <c:pt idx="761">
                  <c:v>1.037674854080286</c:v>
                </c:pt>
                <c:pt idx="762">
                  <c:v>1.0405425023571966</c:v>
                </c:pt>
                <c:pt idx="763">
                  <c:v>1.0434247019245901</c:v>
                </c:pt>
                <c:pt idx="764">
                  <c:v>1.0463216088976313</c:v>
                </c:pt>
                <c:pt idx="765">
                  <c:v>1.0492333817189909</c:v>
                </c:pt>
                <c:pt idx="766">
                  <c:v>1.0521601812036545</c:v>
                </c:pt>
                <c:pt idx="767">
                  <c:v>1.0551021705847754</c:v>
                </c:pt>
                <c:pt idx="768">
                  <c:v>1.0580595155606256</c:v>
                </c:pt>
                <c:pt idx="769">
                  <c:v>1.061032384342649</c:v>
                </c:pt>
                <c:pt idx="770">
                  <c:v>1.0640209477046818</c:v>
                </c:pt>
                <c:pt idx="771">
                  <c:v>1.0670253790333419</c:v>
                </c:pt>
                <c:pt idx="772">
                  <c:v>1.0700458543796443</c:v>
                </c:pt>
                <c:pt idx="773">
                  <c:v>1.0730825525118528</c:v>
                </c:pt>
                <c:pt idx="774">
                  <c:v>1.0761356549696353</c:v>
                </c:pt>
                <c:pt idx="775">
                  <c:v>1.0792053461195286</c:v>
                </c:pt>
                <c:pt idx="776">
                  <c:v>1.0822918132117743</c:v>
                </c:pt>
                <c:pt idx="777">
                  <c:v>1.0853952464385512</c:v>
                </c:pt>
                <c:pt idx="778">
                  <c:v>1.0885158389936527</c:v>
                </c:pt>
                <c:pt idx="779">
                  <c:v>1.0916537871336487</c:v>
                </c:pt>
                <c:pt idx="780">
                  <c:v>1.0948092902405764</c:v>
                </c:pt>
                <c:pt idx="781">
                  <c:v>1.097982550886208</c:v>
                </c:pt>
                <c:pt idx="782">
                  <c:v>1.1011737748979338</c:v>
                </c:pt>
                <c:pt idx="783">
                  <c:v>1.1043831714263197</c:v>
                </c:pt>
                <c:pt idx="784">
                  <c:v>1.1076109530143863</c:v>
                </c:pt>
                <c:pt idx="785">
                  <c:v>1.1108573356686577</c:v>
                </c:pt>
                <c:pt idx="786">
                  <c:v>1.1141225389320315</c:v>
                </c:pt>
                <c:pt idx="787">
                  <c:v>1.1174067859585397</c:v>
                </c:pt>
                <c:pt idx="788">
                  <c:v>1.1207103035900425</c:v>
                </c:pt>
                <c:pt idx="789">
                  <c:v>1.1240333224349226</c:v>
                </c:pt>
                <c:pt idx="790">
                  <c:v>1.1273760769488392</c:v>
                </c:pt>
                <c:pt idx="791">
                  <c:v>1.1307388055176144</c:v>
                </c:pt>
                <c:pt idx="792">
                  <c:v>1.1341217505422923</c:v>
                </c:pt>
                <c:pt idx="793">
                  <c:v>1.1375251585264818</c:v>
                </c:pt>
                <c:pt idx="794">
                  <c:v>1.1409492801660153</c:v>
                </c:pt>
                <c:pt idx="795">
                  <c:v>1.1443943704410138</c:v>
                </c:pt>
                <c:pt idx="796">
                  <c:v>1.1478606887104394</c:v>
                </c:pt>
                <c:pt idx="797">
                  <c:v>1.1513484988092062</c:v>
                </c:pt>
                <c:pt idx="798">
                  <c:v>1.1548580691479311</c:v>
                </c:pt>
                <c:pt idx="799">
                  <c:v>1.158389672815421</c:v>
                </c:pt>
                <c:pt idx="800">
                  <c:v>1.1619435876839737</c:v>
                </c:pt>
                <c:pt idx="801">
                  <c:v>1.1655200965175863</c:v>
                </c:pt>
                <c:pt idx="802">
                  <c:v>1.1691194870831692</c:v>
                </c:pt>
                <c:pt idx="803">
                  <c:v>1.1727420522648719</c:v>
                </c:pt>
                <c:pt idx="804">
                  <c:v>1.1763880901816057</c:v>
                </c:pt>
                <c:pt idx="805">
                  <c:v>1.1800579043078832</c:v>
                </c:pt>
                <c:pt idx="806">
                  <c:v>1.1837518035980901</c:v>
                </c:pt>
                <c:pt idx="807">
                  <c:v>1.1874701026142858</c:v>
                </c:pt>
                <c:pt idx="808">
                  <c:v>1.1912131216576731</c:v>
                </c:pt>
                <c:pt idx="809">
                  <c:v>1.1949811869038427</c:v>
                </c:pt>
                <c:pt idx="810">
                  <c:v>1.1987746305419491</c:v>
                </c:pt>
                <c:pt idx="811">
                  <c:v>1.202593790917909</c:v>
                </c:pt>
                <c:pt idx="812">
                  <c:v>1.2064390126818136</c:v>
                </c:pt>
                <c:pt idx="813">
                  <c:v>1.2103106469396563</c:v>
                </c:pt>
                <c:pt idx="814">
                  <c:v>1.2142090514095578</c:v>
                </c:pt>
                <c:pt idx="815">
                  <c:v>1.2181345905826249</c:v>
                </c:pt>
                <c:pt idx="816">
                  <c:v>1.2220876358886192</c:v>
                </c:pt>
                <c:pt idx="817">
                  <c:v>1.2260685658666024</c:v>
                </c:pt>
                <c:pt idx="818">
                  <c:v>1.2300777663407416</c:v>
                </c:pt>
                <c:pt idx="819">
                  <c:v>1.2341156306014431</c:v>
                </c:pt>
                <c:pt idx="820">
                  <c:v>1.2381825595920293</c:v>
                </c:pt>
                <c:pt idx="821">
                  <c:v>1.2422789621011401</c:v>
                </c:pt>
                <c:pt idx="822">
                  <c:v>1.2464052549610873</c:v>
                </c:pt>
                <c:pt idx="823">
                  <c:v>1.2505618632523563</c:v>
                </c:pt>
                <c:pt idx="824">
                  <c:v>1.2547492205145021</c:v>
                </c:pt>
                <c:pt idx="825">
                  <c:v>1.258967768963676</c:v>
                </c:pt>
                <c:pt idx="826">
                  <c:v>1.2632179597170119</c:v>
                </c:pt>
                <c:pt idx="827">
                  <c:v>1.2675002530241519</c:v>
                </c:pt>
                <c:pt idx="828">
                  <c:v>1.2718151185061677</c:v>
                </c:pt>
                <c:pt idx="829">
                  <c:v>1.2761630354021629</c:v>
                </c:pt>
                <c:pt idx="830">
                  <c:v>1.280544492823849</c:v>
                </c:pt>
                <c:pt idx="831">
                  <c:v>1.2849599900183974</c:v>
                </c:pt>
                <c:pt idx="832">
                  <c:v>1.2894100366399042</c:v>
                </c:pt>
                <c:pt idx="833">
                  <c:v>1.2938951530297729</c:v>
                </c:pt>
                <c:pt idx="834">
                  <c:v>1.2984158705063895</c:v>
                </c:pt>
                <c:pt idx="835">
                  <c:v>1.302972731664459</c:v>
                </c:pt>
                <c:pt idx="836">
                  <c:v>1.307566290684341</c:v>
                </c:pt>
                <c:pt idx="837">
                  <c:v>1.3121971136518575</c:v>
                </c:pt>
                <c:pt idx="838">
                  <c:v>1.3168657788889164</c:v>
                </c:pt>
                <c:pt idx="839">
                  <c:v>1.3215728772954438</c:v>
                </c:pt>
                <c:pt idx="840">
                  <c:v>1.3263190127030478</c:v>
                </c:pt>
                <c:pt idx="841">
                  <c:v>1.3311048022409173</c:v>
                </c:pt>
                <c:pt idx="842">
                  <c:v>1.3359308767144402</c:v>
                </c:pt>
                <c:pt idx="843">
                  <c:v>1.3407978809970831</c:v>
                </c:pt>
                <c:pt idx="844">
                  <c:v>1.3457064744360649</c:v>
                </c:pt>
                <c:pt idx="845">
                  <c:v>1.3506573312724337</c:v>
                </c:pt>
                <c:pt idx="846">
                  <c:v>1.3556511410761081</c:v>
                </c:pt>
                <c:pt idx="847">
                  <c:v>1.3606886091965631</c:v>
                </c:pt>
                <c:pt idx="848">
                  <c:v>1.3657704572298135</c:v>
                </c:pt>
                <c:pt idx="849">
                  <c:v>1.3708974235023725</c:v>
                </c:pt>
                <c:pt idx="850">
                  <c:v>1.3760702635729547</c:v>
                </c:pt>
                <c:pt idx="851">
                  <c:v>1.3812897507526838</c:v>
                </c:pt>
                <c:pt idx="852">
                  <c:v>1.3865566766446058</c:v>
                </c:pt>
                <c:pt idx="853">
                  <c:v>1.3918718517033681</c:v>
                </c:pt>
                <c:pt idx="854">
                  <c:v>1.397236105815983</c:v>
                </c:pt>
                <c:pt idx="855">
                  <c:v>1.4026502889045727</c:v>
                </c:pt>
                <c:pt idx="856">
                  <c:v>1.4081152715521257</c:v>
                </c:pt>
                <c:pt idx="857">
                  <c:v>1.4136319456523045</c:v>
                </c:pt>
                <c:pt idx="858">
                  <c:v>1.419201225084388</c:v>
                </c:pt>
                <c:pt idx="859">
                  <c:v>1.424824046414507</c:v>
                </c:pt>
                <c:pt idx="860">
                  <c:v>1.4305013696244204</c:v>
                </c:pt>
                <c:pt idx="861">
                  <c:v>1.4362341788690813</c:v>
                </c:pt>
                <c:pt idx="862">
                  <c:v>1.4420234832643672</c:v>
                </c:pt>
                <c:pt idx="863">
                  <c:v>1.4478703177064012</c:v>
                </c:pt>
                <c:pt idx="864">
                  <c:v>1.4537757437239813</c:v>
                </c:pt>
                <c:pt idx="865">
                  <c:v>1.4597408503656739</c:v>
                </c:pt>
                <c:pt idx="866">
                  <c:v>1.4657667551232976</c:v>
                </c:pt>
                <c:pt idx="867">
                  <c:v>1.4718546048935548</c:v>
                </c:pt>
                <c:pt idx="868">
                  <c:v>1.4780055769796698</c:v>
                </c:pt>
                <c:pt idx="869">
                  <c:v>1.4842208801350236</c:v>
                </c:pt>
                <c:pt idx="870">
                  <c:v>1.490501755650927</c:v>
                </c:pt>
                <c:pt idx="871">
                  <c:v>1.4968494784906639</c:v>
                </c:pt>
                <c:pt idx="872">
                  <c:v>1.5032653584722395</c:v>
                </c:pt>
                <c:pt idx="873">
                  <c:v>1.509750741502272</c:v>
                </c:pt>
                <c:pt idx="874">
                  <c:v>1.516307010863668</c:v>
                </c:pt>
                <c:pt idx="875">
                  <c:v>1.5229355885598928</c:v>
                </c:pt>
                <c:pt idx="876">
                  <c:v>1.5296379367187747</c:v>
                </c:pt>
                <c:pt idx="877">
                  <c:v>1.5364155590590165</c:v>
                </c:pt>
                <c:pt idx="878">
                  <c:v>1.5432700024226949</c:v>
                </c:pt>
                <c:pt idx="879">
                  <c:v>1.5502028583773588</c:v>
                </c:pt>
                <c:pt idx="880">
                  <c:v>1.5572157648914238</c:v>
                </c:pt>
                <c:pt idx="881">
                  <c:v>1.5643104080869066</c:v>
                </c:pt>
                <c:pt idx="882">
                  <c:v>1.5714885240737269</c:v>
                </c:pt>
                <c:pt idx="883">
                  <c:v>1.5787519008701116</c:v>
                </c:pt>
                <c:pt idx="884">
                  <c:v>1.586102380413918</c:v>
                </c:pt>
                <c:pt idx="885">
                  <c:v>1.5935418606699894</c:v>
                </c:pt>
                <c:pt idx="886">
                  <c:v>1.601072297839047</c:v>
                </c:pt>
                <c:pt idx="887">
                  <c:v>1.6086957086739024</c:v>
                </c:pt>
                <c:pt idx="888">
                  <c:v>1.6164141729092345</c:v>
                </c:pt>
                <c:pt idx="889">
                  <c:v>1.624229835811579</c:v>
                </c:pt>
                <c:pt idx="890">
                  <c:v>1.6321449108565904</c:v>
                </c:pt>
                <c:pt idx="891">
                  <c:v>1.6401616825411722</c:v>
                </c:pt>
                <c:pt idx="892">
                  <c:v>1.6482825093385673</c:v>
                </c:pt>
                <c:pt idx="893">
                  <c:v>1.6565098268051104</c:v>
                </c:pt>
                <c:pt idx="894">
                  <c:v>1.6648461508478514</c:v>
                </c:pt>
                <c:pt idx="895">
                  <c:v>1.6732940811630737</c:v>
                </c:pt>
                <c:pt idx="896">
                  <c:v>1.6818563048563069</c:v>
                </c:pt>
                <c:pt idx="897">
                  <c:v>1.6905356002552903</c:v>
                </c:pt>
                <c:pt idx="898">
                  <c:v>1.6993348409281541</c:v>
                </c:pt>
                <c:pt idx="899">
                  <c:v>1.7082569999199999</c:v>
                </c:pt>
                <c:pt idx="900">
                  <c:v>1.717305154222035</c:v>
                </c:pt>
                <c:pt idx="901">
                  <c:v>1.7264824894885178</c:v>
                </c:pt>
                <c:pt idx="902">
                  <c:v>1.7357923050178961</c:v>
                </c:pt>
                <c:pt idx="903">
                  <c:v>1.7452380190158143</c:v>
                </c:pt>
                <c:pt idx="904">
                  <c:v>1.7548231741590303</c:v>
                </c:pt>
                <c:pt idx="905">
                  <c:v>1.7645514434807763</c:v>
                </c:pt>
                <c:pt idx="906">
                  <c:v>1.774426636599773</c:v>
                </c:pt>
                <c:pt idx="907">
                  <c:v>1.784452706316797</c:v>
                </c:pt>
                <c:pt idx="908">
                  <c:v>1.7946337556047811</c:v>
                </c:pt>
                <c:pt idx="909">
                  <c:v>1.8049740450204579</c:v>
                </c:pt>
                <c:pt idx="910">
                  <c:v>1.8154780005678917</c:v>
                </c:pt>
                <c:pt idx="911">
                  <c:v>1.8261502220468822</c:v>
                </c:pt>
                <c:pt idx="912">
                  <c:v>1.8369954919219198</c:v>
                </c:pt>
                <c:pt idx="913">
                  <c:v>1.8480187847504956</c:v>
                </c:pt>
                <c:pt idx="914">
                  <c:v>1.8592252772129589</c:v>
                </c:pt>
                <c:pt idx="915">
                  <c:v>1.870620358789765</c:v>
                </c:pt>
                <c:pt idx="916">
                  <c:v>1.8822096431361355</c:v>
                </c:pt>
                <c:pt idx="917">
                  <c:v>1.8939989802085331</c:v>
                </c:pt>
                <c:pt idx="918">
                  <c:v>1.9059944692024493</c:v>
                </c:pt>
                <c:pt idx="919">
                  <c:v>1.9182024723664026</c:v>
                </c:pt>
                <c:pt idx="920">
                  <c:v>1.9306296297631405</c:v>
                </c:pt>
                <c:pt idx="921">
                  <c:v>1.9432828750557649</c:v>
                </c:pt>
                <c:pt idx="922">
                  <c:v>1.9561694524039734</c:v>
                </c:pt>
                <c:pt idx="923">
                  <c:v>1.9692969345638296</c:v>
                </c:pt>
                <c:pt idx="924">
                  <c:v>1.9826732422936797</c:v>
                </c:pt>
                <c:pt idx="925">
                  <c:v>1.9963066651791241</c:v>
                </c:pt>
                <c:pt idx="926">
                  <c:v>2.0102058840012713</c:v>
                </c:pt>
                <c:pt idx="927">
                  <c:v>2.0243799947853063</c:v>
                </c:pt>
                <c:pt idx="928">
                  <c:v>2.0388385346805484</c:v>
                </c:pt>
                <c:pt idx="929">
                  <c:v>2.0535915098391917</c:v>
                </c:pt>
                <c:pt idx="930">
                  <c:v>2.0686494254786569</c:v>
                </c:pt>
                <c:pt idx="931">
                  <c:v>2.0840233183326586</c:v>
                </c:pt>
                <c:pt idx="932">
                  <c:v>2.099724791718502</c:v>
                </c:pt>
                <c:pt idx="933">
                  <c:v>2.1157660534735885</c:v>
                </c:pt>
                <c:pt idx="934">
                  <c:v>2.1321599570427114</c:v>
                </c:pt>
                <c:pt idx="935">
                  <c:v>2.148920046030169</c:v>
                </c:pt>
                <c:pt idx="936">
                  <c:v>2.1660606025672413</c:v>
                </c:pt>
                <c:pt idx="937">
                  <c:v>2.1835966998873544</c:v>
                </c:pt>
                <c:pt idx="938">
                  <c:v>2.2015442595483496</c:v>
                </c:pt>
                <c:pt idx="939">
                  <c:v>2.2199201137952569</c:v>
                </c:pt>
                <c:pt idx="940">
                  <c:v>2.2387420736182495</c:v>
                </c:pt>
                <c:pt idx="941">
                  <c:v>2.2580290031307877</c:v>
                </c:pt>
                <c:pt idx="942">
                  <c:v>2.2778009009735221</c:v>
                </c:pt>
                <c:pt idx="943">
                  <c:v>2.2980789895417595</c:v>
                </c:pt>
                <c:pt idx="944">
                  <c:v>2.3188858129409624</c:v>
                </c:pt>
                <c:pt idx="945">
                  <c:v>2.3402453446972977</c:v>
                </c:pt>
                <c:pt idx="946">
                  <c:v>2.3621831063926111</c:v>
                </c:pt>
                <c:pt idx="947">
                  <c:v>2.3847262985575282</c:v>
                </c:pt>
                <c:pt idx="948">
                  <c:v>2.4079039453483246</c:v>
                </c:pt>
                <c:pt idx="949">
                  <c:v>2.4317470547561011</c:v>
                </c:pt>
                <c:pt idx="950">
                  <c:v>2.4562887963582432</c:v>
                </c:pt>
                <c:pt idx="951">
                  <c:v>2.4815646989280369</c:v>
                </c:pt>
                <c:pt idx="952">
                  <c:v>2.5076128705785128</c:v>
                </c:pt>
                <c:pt idx="953">
                  <c:v>2.5344742445414954</c:v>
                </c:pt>
                <c:pt idx="954">
                  <c:v>2.5621928541858603</c:v>
                </c:pt>
                <c:pt idx="955">
                  <c:v>2.5908161414763664</c:v>
                </c:pt>
                <c:pt idx="956">
                  <c:v>2.6203953037870247</c:v>
                </c:pt>
                <c:pt idx="957">
                  <c:v>2.6509856848350992</c:v>
                </c:pt>
                <c:pt idx="958">
                  <c:v>2.6826472165259583</c:v>
                </c:pt>
                <c:pt idx="959">
                  <c:v>2.7154449197335939</c:v>
                </c:pt>
                <c:pt idx="960">
                  <c:v>2.7494494735381054</c:v>
                </c:pt>
                <c:pt idx="961">
                  <c:v>2.7847378642604772</c:v>
                </c:pt>
                <c:pt idx="962">
                  <c:v>2.8213941278603318</c:v>
                </c:pt>
                <c:pt idx="963">
                  <c:v>2.8595102019938068</c:v>
                </c:pt>
                <c:pt idx="964">
                  <c:v>2.8991869074023522</c:v>
                </c:pt>
                <c:pt idx="965">
                  <c:v>2.9405350824895553</c:v>
                </c:pt>
                <c:pt idx="966">
                  <c:v>2.9836769001699048</c:v>
                </c:pt>
                <c:pt idx="967">
                  <c:v>3.0287474026357644</c:v>
                </c:pt>
                <c:pt idx="968">
                  <c:v>3.0758962979821725</c:v>
                </c:pt>
                <c:pt idx="969">
                  <c:v>3.1252900731795084</c:v>
                </c:pt>
                <c:pt idx="970">
                  <c:v>3.177114491399621</c:v>
                </c:pt>
                <c:pt idx="971">
                  <c:v>3.2315775591463116</c:v>
                </c:pt>
                <c:pt idx="972">
                  <c:v>3.2889130713391315</c:v>
                </c:pt>
                <c:pt idx="973">
                  <c:v>3.3493848722794288</c:v>
                </c:pt>
                <c:pt idx="974">
                  <c:v>3.4132920098582256</c:v>
                </c:pt>
                <c:pt idx="975">
                  <c:v>3.4809750130756947</c:v>
                </c:pt>
                <c:pt idx="976">
                  <c:v>3.552823594142752</c:v>
                </c:pt>
                <c:pt idx="977">
                  <c:v>3.6292861736803639</c:v>
                </c:pt>
                <c:pt idx="978">
                  <c:v>3.7108817619589916</c:v>
                </c:pt>
                <c:pt idx="979">
                  <c:v>3.7982149173574618</c:v>
                </c:pt>
                <c:pt idx="980">
                  <c:v>3.8919947705411002</c:v>
                </c:pt>
                <c:pt idx="981">
                  <c:v>3.9930594883269861</c:v>
                </c:pt>
                <c:pt idx="982">
                  <c:v>4.1024081163921311</c:v>
                </c:pt>
                <c:pt idx="983">
                  <c:v>4.221242583981426</c:v>
                </c:pt>
                <c:pt idx="984">
                  <c:v>4.3510239398059625</c:v>
                </c:pt>
                <c:pt idx="985">
                  <c:v>4.4935488921707698</c:v>
                </c:pt>
                <c:pt idx="986">
                  <c:v>4.6510559273794216</c:v>
                </c:pt>
                <c:pt idx="987">
                  <c:v>4.8263755386247214</c:v>
                </c:pt>
                <c:pt idx="988">
                  <c:v>5.0231480117389342</c:v>
                </c:pt>
                <c:pt idx="989">
                  <c:v>5.2461478794781167</c:v>
                </c:pt>
                <c:pt idx="990">
                  <c:v>5.5017828482917768</c:v>
                </c:pt>
                <c:pt idx="991">
                  <c:v>5.7988901473985068</c:v>
                </c:pt>
                <c:pt idx="992">
                  <c:v>6.1500654426927195</c:v>
                </c:pt>
                <c:pt idx="993">
                  <c:v>6.5740038495601434</c:v>
                </c:pt>
                <c:pt idx="994">
                  <c:v>7.09991149120434</c:v>
                </c:pt>
                <c:pt idx="995">
                  <c:v>7.7765703406568631</c:v>
                </c:pt>
                <c:pt idx="996">
                  <c:v>8.6932491442798643</c:v>
                </c:pt>
                <c:pt idx="997">
                  <c:v>10.036546651671914</c:v>
                </c:pt>
                <c:pt idx="998">
                  <c:v>12.290103859301077</c:v>
                </c:pt>
                <c:pt idx="999">
                  <c:v>17.377498067401127</c:v>
                </c:pt>
              </c:numCache>
            </c:numRef>
          </c:yVal>
          <c:smooth val="0"/>
        </c:ser>
        <c:ser>
          <c:idx val="3"/>
          <c:order val="3"/>
          <c:marker>
            <c:symbol val="none"/>
          </c:marker>
          <c:xVal>
            <c:numRef>
              <c:f>APropertiesDimless!$A$7:$A$1007</c:f>
              <c:numCache>
                <c:formatCode>0.000</c:formatCode>
                <c:ptCount val="1001"/>
                <c:pt idx="0">
                  <c:v>0</c:v>
                </c:pt>
                <c:pt idx="1">
                  <c:v>1E-3</c:v>
                </c:pt>
                <c:pt idx="2">
                  <c:v>2E-3</c:v>
                </c:pt>
                <c:pt idx="3">
                  <c:v>3.0000000000000001E-3</c:v>
                </c:pt>
                <c:pt idx="4">
                  <c:v>4.0000000000000001E-3</c:v>
                </c:pt>
                <c:pt idx="5">
                  <c:v>5.0000000000000001E-3</c:v>
                </c:pt>
                <c:pt idx="6">
                  <c:v>6.0000000000000001E-3</c:v>
                </c:pt>
                <c:pt idx="7">
                  <c:v>7.0000000000000001E-3</c:v>
                </c:pt>
                <c:pt idx="8">
                  <c:v>8.0000000000000002E-3</c:v>
                </c:pt>
                <c:pt idx="9">
                  <c:v>8.9999999999999993E-3</c:v>
                </c:pt>
                <c:pt idx="10">
                  <c:v>0.01</c:v>
                </c:pt>
                <c:pt idx="11">
                  <c:v>1.0999999999999999E-2</c:v>
                </c:pt>
                <c:pt idx="12">
                  <c:v>1.2E-2</c:v>
                </c:pt>
                <c:pt idx="13">
                  <c:v>1.2999999999999999E-2</c:v>
                </c:pt>
                <c:pt idx="14">
                  <c:v>1.4E-2</c:v>
                </c:pt>
                <c:pt idx="15">
                  <c:v>1.4999999999999999E-2</c:v>
                </c:pt>
                <c:pt idx="16">
                  <c:v>1.6E-2</c:v>
                </c:pt>
                <c:pt idx="17">
                  <c:v>1.7000000000000001E-2</c:v>
                </c:pt>
                <c:pt idx="18">
                  <c:v>1.7999999999999999E-2</c:v>
                </c:pt>
                <c:pt idx="19">
                  <c:v>1.9E-2</c:v>
                </c:pt>
                <c:pt idx="20">
                  <c:v>0.02</c:v>
                </c:pt>
                <c:pt idx="21">
                  <c:v>2.1000000000000001E-2</c:v>
                </c:pt>
                <c:pt idx="22">
                  <c:v>2.1999999999999999E-2</c:v>
                </c:pt>
                <c:pt idx="23">
                  <c:v>2.3E-2</c:v>
                </c:pt>
                <c:pt idx="24">
                  <c:v>2.4E-2</c:v>
                </c:pt>
                <c:pt idx="25">
                  <c:v>2.5000000000000001E-2</c:v>
                </c:pt>
                <c:pt idx="26">
                  <c:v>2.5999999999999999E-2</c:v>
                </c:pt>
                <c:pt idx="27">
                  <c:v>2.7E-2</c:v>
                </c:pt>
                <c:pt idx="28">
                  <c:v>2.8000000000000001E-2</c:v>
                </c:pt>
                <c:pt idx="29">
                  <c:v>2.9000000000000001E-2</c:v>
                </c:pt>
                <c:pt idx="30">
                  <c:v>0.03</c:v>
                </c:pt>
                <c:pt idx="31">
                  <c:v>3.1E-2</c:v>
                </c:pt>
                <c:pt idx="32">
                  <c:v>3.2000000000000001E-2</c:v>
                </c:pt>
                <c:pt idx="33">
                  <c:v>3.3000000000000002E-2</c:v>
                </c:pt>
                <c:pt idx="34">
                  <c:v>3.4000000000000002E-2</c:v>
                </c:pt>
                <c:pt idx="35">
                  <c:v>3.5000000000000003E-2</c:v>
                </c:pt>
                <c:pt idx="36">
                  <c:v>3.5999999999999997E-2</c:v>
                </c:pt>
                <c:pt idx="37">
                  <c:v>3.6999999999999998E-2</c:v>
                </c:pt>
                <c:pt idx="38">
                  <c:v>3.7999999999999999E-2</c:v>
                </c:pt>
                <c:pt idx="39">
                  <c:v>3.9E-2</c:v>
                </c:pt>
                <c:pt idx="40">
                  <c:v>0.04</c:v>
                </c:pt>
                <c:pt idx="41">
                  <c:v>4.1000000000000002E-2</c:v>
                </c:pt>
                <c:pt idx="42">
                  <c:v>4.2000000000000003E-2</c:v>
                </c:pt>
                <c:pt idx="43">
                  <c:v>4.2999999999999997E-2</c:v>
                </c:pt>
                <c:pt idx="44">
                  <c:v>4.3999999999999997E-2</c:v>
                </c:pt>
                <c:pt idx="45">
                  <c:v>4.4999999999999998E-2</c:v>
                </c:pt>
                <c:pt idx="46">
                  <c:v>4.5999999999999999E-2</c:v>
                </c:pt>
                <c:pt idx="47">
                  <c:v>4.7E-2</c:v>
                </c:pt>
                <c:pt idx="48">
                  <c:v>4.8000000000000001E-2</c:v>
                </c:pt>
                <c:pt idx="49">
                  <c:v>4.9000000000000002E-2</c:v>
                </c:pt>
                <c:pt idx="50">
                  <c:v>0.05</c:v>
                </c:pt>
                <c:pt idx="51">
                  <c:v>5.0999999999999997E-2</c:v>
                </c:pt>
                <c:pt idx="52">
                  <c:v>5.1999999999999998E-2</c:v>
                </c:pt>
                <c:pt idx="53">
                  <c:v>5.2999999999999999E-2</c:v>
                </c:pt>
                <c:pt idx="54">
                  <c:v>5.3999999999999999E-2</c:v>
                </c:pt>
                <c:pt idx="55">
                  <c:v>5.5E-2</c:v>
                </c:pt>
                <c:pt idx="56">
                  <c:v>5.6000000000000001E-2</c:v>
                </c:pt>
                <c:pt idx="57">
                  <c:v>5.7000000000000002E-2</c:v>
                </c:pt>
                <c:pt idx="58">
                  <c:v>5.8000000000000003E-2</c:v>
                </c:pt>
                <c:pt idx="59">
                  <c:v>5.8999999999999997E-2</c:v>
                </c:pt>
                <c:pt idx="60">
                  <c:v>0.06</c:v>
                </c:pt>
                <c:pt idx="61">
                  <c:v>6.0999999999999999E-2</c:v>
                </c:pt>
                <c:pt idx="62">
                  <c:v>6.2E-2</c:v>
                </c:pt>
                <c:pt idx="63">
                  <c:v>6.3E-2</c:v>
                </c:pt>
                <c:pt idx="64">
                  <c:v>6.4000000000000001E-2</c:v>
                </c:pt>
                <c:pt idx="65">
                  <c:v>6.5000000000000002E-2</c:v>
                </c:pt>
                <c:pt idx="66">
                  <c:v>6.6000000000000003E-2</c:v>
                </c:pt>
                <c:pt idx="67">
                  <c:v>6.7000000000000004E-2</c:v>
                </c:pt>
                <c:pt idx="68">
                  <c:v>6.8000000000000005E-2</c:v>
                </c:pt>
                <c:pt idx="69">
                  <c:v>6.9000000000000006E-2</c:v>
                </c:pt>
                <c:pt idx="70">
                  <c:v>7.0000000000000007E-2</c:v>
                </c:pt>
                <c:pt idx="71">
                  <c:v>7.0999999999999994E-2</c:v>
                </c:pt>
                <c:pt idx="72">
                  <c:v>7.1999999999999995E-2</c:v>
                </c:pt>
                <c:pt idx="73">
                  <c:v>7.2999999999999995E-2</c:v>
                </c:pt>
                <c:pt idx="74">
                  <c:v>7.3999999999999996E-2</c:v>
                </c:pt>
                <c:pt idx="75">
                  <c:v>7.4999999999999997E-2</c:v>
                </c:pt>
                <c:pt idx="76">
                  <c:v>7.5999999999999998E-2</c:v>
                </c:pt>
                <c:pt idx="77">
                  <c:v>7.6999999999999999E-2</c:v>
                </c:pt>
                <c:pt idx="78">
                  <c:v>7.8E-2</c:v>
                </c:pt>
                <c:pt idx="79">
                  <c:v>7.9000000000000001E-2</c:v>
                </c:pt>
                <c:pt idx="80">
                  <c:v>0.08</c:v>
                </c:pt>
                <c:pt idx="81">
                  <c:v>8.1000000000000003E-2</c:v>
                </c:pt>
                <c:pt idx="82">
                  <c:v>8.2000000000000003E-2</c:v>
                </c:pt>
                <c:pt idx="83">
                  <c:v>8.3000000000000004E-2</c:v>
                </c:pt>
                <c:pt idx="84">
                  <c:v>8.4000000000000005E-2</c:v>
                </c:pt>
                <c:pt idx="85">
                  <c:v>8.5000000000000006E-2</c:v>
                </c:pt>
                <c:pt idx="86">
                  <c:v>8.5999999999999993E-2</c:v>
                </c:pt>
                <c:pt idx="87">
                  <c:v>8.6999999999999994E-2</c:v>
                </c:pt>
                <c:pt idx="88">
                  <c:v>8.7999999999999995E-2</c:v>
                </c:pt>
                <c:pt idx="89">
                  <c:v>8.8999999999999996E-2</c:v>
                </c:pt>
                <c:pt idx="90">
                  <c:v>0.09</c:v>
                </c:pt>
                <c:pt idx="91">
                  <c:v>9.0999999999999998E-2</c:v>
                </c:pt>
                <c:pt idx="92">
                  <c:v>9.1999999999999998E-2</c:v>
                </c:pt>
                <c:pt idx="93">
                  <c:v>9.2999999999999999E-2</c:v>
                </c:pt>
                <c:pt idx="94">
                  <c:v>9.4E-2</c:v>
                </c:pt>
                <c:pt idx="95">
                  <c:v>9.5000000000000001E-2</c:v>
                </c:pt>
                <c:pt idx="96">
                  <c:v>9.6000000000000002E-2</c:v>
                </c:pt>
                <c:pt idx="97">
                  <c:v>9.7000000000000003E-2</c:v>
                </c:pt>
                <c:pt idx="98">
                  <c:v>9.8000000000000004E-2</c:v>
                </c:pt>
                <c:pt idx="99">
                  <c:v>9.9000000000000005E-2</c:v>
                </c:pt>
                <c:pt idx="100">
                  <c:v>0.1</c:v>
                </c:pt>
                <c:pt idx="101">
                  <c:v>0.10100000000000001</c:v>
                </c:pt>
                <c:pt idx="102">
                  <c:v>0.10199999999999999</c:v>
                </c:pt>
                <c:pt idx="103">
                  <c:v>0.10299999999999999</c:v>
                </c:pt>
                <c:pt idx="104">
                  <c:v>0.104</c:v>
                </c:pt>
                <c:pt idx="105">
                  <c:v>0.105</c:v>
                </c:pt>
                <c:pt idx="106">
                  <c:v>0.106</c:v>
                </c:pt>
                <c:pt idx="107">
                  <c:v>0.107</c:v>
                </c:pt>
                <c:pt idx="108">
                  <c:v>0.108</c:v>
                </c:pt>
                <c:pt idx="109">
                  <c:v>0.109</c:v>
                </c:pt>
                <c:pt idx="110">
                  <c:v>0.11</c:v>
                </c:pt>
                <c:pt idx="111">
                  <c:v>0.111</c:v>
                </c:pt>
                <c:pt idx="112">
                  <c:v>0.112</c:v>
                </c:pt>
                <c:pt idx="113">
                  <c:v>0.113</c:v>
                </c:pt>
                <c:pt idx="114">
                  <c:v>0.114</c:v>
                </c:pt>
                <c:pt idx="115">
                  <c:v>0.115</c:v>
                </c:pt>
                <c:pt idx="116">
                  <c:v>0.11600000000000001</c:v>
                </c:pt>
                <c:pt idx="117">
                  <c:v>0.11700000000000001</c:v>
                </c:pt>
                <c:pt idx="118">
                  <c:v>0.11799999999999999</c:v>
                </c:pt>
                <c:pt idx="119">
                  <c:v>0.11899999999999999</c:v>
                </c:pt>
                <c:pt idx="120">
                  <c:v>0.12</c:v>
                </c:pt>
                <c:pt idx="121">
                  <c:v>0.121</c:v>
                </c:pt>
                <c:pt idx="122">
                  <c:v>0.122</c:v>
                </c:pt>
                <c:pt idx="123">
                  <c:v>0.123</c:v>
                </c:pt>
                <c:pt idx="124">
                  <c:v>0.124</c:v>
                </c:pt>
                <c:pt idx="125">
                  <c:v>0.125</c:v>
                </c:pt>
                <c:pt idx="126">
                  <c:v>0.126</c:v>
                </c:pt>
                <c:pt idx="127">
                  <c:v>0.127</c:v>
                </c:pt>
                <c:pt idx="128">
                  <c:v>0.128</c:v>
                </c:pt>
                <c:pt idx="129">
                  <c:v>0.129</c:v>
                </c:pt>
                <c:pt idx="130">
                  <c:v>0.13</c:v>
                </c:pt>
                <c:pt idx="131">
                  <c:v>0.13100000000000001</c:v>
                </c:pt>
                <c:pt idx="132">
                  <c:v>0.13200000000000001</c:v>
                </c:pt>
                <c:pt idx="133">
                  <c:v>0.13300000000000001</c:v>
                </c:pt>
                <c:pt idx="134">
                  <c:v>0.13400000000000001</c:v>
                </c:pt>
                <c:pt idx="135">
                  <c:v>0.13500000000000001</c:v>
                </c:pt>
                <c:pt idx="136">
                  <c:v>0.13600000000000001</c:v>
                </c:pt>
                <c:pt idx="137">
                  <c:v>0.13700000000000001</c:v>
                </c:pt>
                <c:pt idx="138">
                  <c:v>0.13800000000000001</c:v>
                </c:pt>
                <c:pt idx="139">
                  <c:v>0.13900000000000001</c:v>
                </c:pt>
                <c:pt idx="140">
                  <c:v>0.14000000000000001</c:v>
                </c:pt>
                <c:pt idx="141">
                  <c:v>0.14099999999999999</c:v>
                </c:pt>
                <c:pt idx="142">
                  <c:v>0.14199999999999999</c:v>
                </c:pt>
                <c:pt idx="143">
                  <c:v>0.14299999999999999</c:v>
                </c:pt>
                <c:pt idx="144">
                  <c:v>0.14399999999999999</c:v>
                </c:pt>
                <c:pt idx="145">
                  <c:v>0.14499999999999999</c:v>
                </c:pt>
                <c:pt idx="146">
                  <c:v>0.14599999999999999</c:v>
                </c:pt>
                <c:pt idx="147">
                  <c:v>0.14699999999999999</c:v>
                </c:pt>
                <c:pt idx="148">
                  <c:v>0.14799999999999999</c:v>
                </c:pt>
                <c:pt idx="149">
                  <c:v>0.14899999999999999</c:v>
                </c:pt>
                <c:pt idx="150">
                  <c:v>0.15</c:v>
                </c:pt>
                <c:pt idx="151">
                  <c:v>0.151</c:v>
                </c:pt>
                <c:pt idx="152">
                  <c:v>0.152</c:v>
                </c:pt>
                <c:pt idx="153">
                  <c:v>0.153</c:v>
                </c:pt>
                <c:pt idx="154">
                  <c:v>0.154</c:v>
                </c:pt>
                <c:pt idx="155">
                  <c:v>0.155</c:v>
                </c:pt>
                <c:pt idx="156">
                  <c:v>0.156</c:v>
                </c:pt>
                <c:pt idx="157">
                  <c:v>0.157</c:v>
                </c:pt>
                <c:pt idx="158">
                  <c:v>0.158</c:v>
                </c:pt>
                <c:pt idx="159">
                  <c:v>0.159</c:v>
                </c:pt>
                <c:pt idx="160">
                  <c:v>0.16</c:v>
                </c:pt>
                <c:pt idx="161">
                  <c:v>0.161</c:v>
                </c:pt>
                <c:pt idx="162">
                  <c:v>0.16200000000000001</c:v>
                </c:pt>
                <c:pt idx="163">
                  <c:v>0.16300000000000001</c:v>
                </c:pt>
                <c:pt idx="164">
                  <c:v>0.16400000000000001</c:v>
                </c:pt>
                <c:pt idx="165">
                  <c:v>0.16500000000000001</c:v>
                </c:pt>
                <c:pt idx="166">
                  <c:v>0.16600000000000001</c:v>
                </c:pt>
                <c:pt idx="167">
                  <c:v>0.16700000000000001</c:v>
                </c:pt>
                <c:pt idx="168">
                  <c:v>0.16800000000000001</c:v>
                </c:pt>
                <c:pt idx="169">
                  <c:v>0.16900000000000001</c:v>
                </c:pt>
                <c:pt idx="170">
                  <c:v>0.17</c:v>
                </c:pt>
                <c:pt idx="171">
                  <c:v>0.17100000000000001</c:v>
                </c:pt>
                <c:pt idx="172">
                  <c:v>0.17199999999999999</c:v>
                </c:pt>
                <c:pt idx="173">
                  <c:v>0.17299999999999999</c:v>
                </c:pt>
                <c:pt idx="174">
                  <c:v>0.17399999999999999</c:v>
                </c:pt>
                <c:pt idx="175">
                  <c:v>0.17499999999999999</c:v>
                </c:pt>
                <c:pt idx="176">
                  <c:v>0.17599999999999999</c:v>
                </c:pt>
                <c:pt idx="177">
                  <c:v>0.17699999999999999</c:v>
                </c:pt>
                <c:pt idx="178">
                  <c:v>0.17799999999999999</c:v>
                </c:pt>
                <c:pt idx="179">
                  <c:v>0.17899999999999999</c:v>
                </c:pt>
                <c:pt idx="180">
                  <c:v>0.18</c:v>
                </c:pt>
                <c:pt idx="181">
                  <c:v>0.18099999999999999</c:v>
                </c:pt>
                <c:pt idx="182">
                  <c:v>0.182</c:v>
                </c:pt>
                <c:pt idx="183">
                  <c:v>0.183</c:v>
                </c:pt>
                <c:pt idx="184">
                  <c:v>0.184</c:v>
                </c:pt>
                <c:pt idx="185">
                  <c:v>0.185</c:v>
                </c:pt>
                <c:pt idx="186">
                  <c:v>0.186</c:v>
                </c:pt>
                <c:pt idx="187">
                  <c:v>0.187</c:v>
                </c:pt>
                <c:pt idx="188">
                  <c:v>0.188</c:v>
                </c:pt>
                <c:pt idx="189">
                  <c:v>0.189</c:v>
                </c:pt>
                <c:pt idx="190">
                  <c:v>0.19</c:v>
                </c:pt>
                <c:pt idx="191">
                  <c:v>0.191</c:v>
                </c:pt>
                <c:pt idx="192">
                  <c:v>0.192</c:v>
                </c:pt>
                <c:pt idx="193">
                  <c:v>0.193</c:v>
                </c:pt>
                <c:pt idx="194">
                  <c:v>0.19400000000000001</c:v>
                </c:pt>
                <c:pt idx="195">
                  <c:v>0.19500000000000001</c:v>
                </c:pt>
                <c:pt idx="196">
                  <c:v>0.19600000000000001</c:v>
                </c:pt>
                <c:pt idx="197">
                  <c:v>0.19700000000000001</c:v>
                </c:pt>
                <c:pt idx="198">
                  <c:v>0.19800000000000001</c:v>
                </c:pt>
                <c:pt idx="199">
                  <c:v>0.19900000000000001</c:v>
                </c:pt>
                <c:pt idx="200">
                  <c:v>0.2</c:v>
                </c:pt>
                <c:pt idx="201">
                  <c:v>0.20100000000000001</c:v>
                </c:pt>
                <c:pt idx="202">
                  <c:v>0.20200000000000001</c:v>
                </c:pt>
                <c:pt idx="203">
                  <c:v>0.20300000000000001</c:v>
                </c:pt>
                <c:pt idx="204">
                  <c:v>0.20399999999999999</c:v>
                </c:pt>
                <c:pt idx="205">
                  <c:v>0.20499999999999999</c:v>
                </c:pt>
                <c:pt idx="206">
                  <c:v>0.20599999999999999</c:v>
                </c:pt>
                <c:pt idx="207">
                  <c:v>0.20699999999999999</c:v>
                </c:pt>
                <c:pt idx="208">
                  <c:v>0.20799999999999999</c:v>
                </c:pt>
                <c:pt idx="209">
                  <c:v>0.20899999999999999</c:v>
                </c:pt>
                <c:pt idx="210">
                  <c:v>0.21</c:v>
                </c:pt>
                <c:pt idx="211">
                  <c:v>0.21099999999999999</c:v>
                </c:pt>
                <c:pt idx="212">
                  <c:v>0.21199999999999999</c:v>
                </c:pt>
                <c:pt idx="213">
                  <c:v>0.21299999999999999</c:v>
                </c:pt>
                <c:pt idx="214">
                  <c:v>0.214</c:v>
                </c:pt>
                <c:pt idx="215">
                  <c:v>0.215</c:v>
                </c:pt>
                <c:pt idx="216">
                  <c:v>0.216</c:v>
                </c:pt>
                <c:pt idx="217">
                  <c:v>0.217</c:v>
                </c:pt>
                <c:pt idx="218">
                  <c:v>0.218</c:v>
                </c:pt>
                <c:pt idx="219">
                  <c:v>0.219</c:v>
                </c:pt>
                <c:pt idx="220">
                  <c:v>0.22</c:v>
                </c:pt>
                <c:pt idx="221">
                  <c:v>0.221</c:v>
                </c:pt>
                <c:pt idx="222">
                  <c:v>0.222</c:v>
                </c:pt>
                <c:pt idx="223">
                  <c:v>0.223</c:v>
                </c:pt>
                <c:pt idx="224">
                  <c:v>0.224</c:v>
                </c:pt>
                <c:pt idx="225">
                  <c:v>0.22500000000000001</c:v>
                </c:pt>
                <c:pt idx="226">
                  <c:v>0.22600000000000001</c:v>
                </c:pt>
                <c:pt idx="227">
                  <c:v>0.22700000000000001</c:v>
                </c:pt>
                <c:pt idx="228">
                  <c:v>0.22800000000000001</c:v>
                </c:pt>
                <c:pt idx="229">
                  <c:v>0.22900000000000001</c:v>
                </c:pt>
                <c:pt idx="230">
                  <c:v>0.23</c:v>
                </c:pt>
                <c:pt idx="231">
                  <c:v>0.23100000000000001</c:v>
                </c:pt>
                <c:pt idx="232">
                  <c:v>0.23200000000000001</c:v>
                </c:pt>
                <c:pt idx="233">
                  <c:v>0.23300000000000001</c:v>
                </c:pt>
                <c:pt idx="234">
                  <c:v>0.23400000000000001</c:v>
                </c:pt>
                <c:pt idx="235">
                  <c:v>0.23499999999999999</c:v>
                </c:pt>
                <c:pt idx="236">
                  <c:v>0.23599999999999999</c:v>
                </c:pt>
                <c:pt idx="237">
                  <c:v>0.23699999999999999</c:v>
                </c:pt>
                <c:pt idx="238">
                  <c:v>0.23799999999999999</c:v>
                </c:pt>
                <c:pt idx="239">
                  <c:v>0.23899999999999999</c:v>
                </c:pt>
                <c:pt idx="240">
                  <c:v>0.24</c:v>
                </c:pt>
                <c:pt idx="241">
                  <c:v>0.24099999999999999</c:v>
                </c:pt>
                <c:pt idx="242">
                  <c:v>0.24199999999999999</c:v>
                </c:pt>
                <c:pt idx="243">
                  <c:v>0.24299999999999999</c:v>
                </c:pt>
                <c:pt idx="244">
                  <c:v>0.24399999999999999</c:v>
                </c:pt>
                <c:pt idx="245">
                  <c:v>0.245</c:v>
                </c:pt>
                <c:pt idx="246">
                  <c:v>0.246</c:v>
                </c:pt>
                <c:pt idx="247">
                  <c:v>0.247</c:v>
                </c:pt>
                <c:pt idx="248">
                  <c:v>0.248</c:v>
                </c:pt>
                <c:pt idx="249">
                  <c:v>0.249</c:v>
                </c:pt>
                <c:pt idx="250">
                  <c:v>0.25</c:v>
                </c:pt>
                <c:pt idx="251">
                  <c:v>0.251</c:v>
                </c:pt>
                <c:pt idx="252">
                  <c:v>0.252</c:v>
                </c:pt>
                <c:pt idx="253">
                  <c:v>0.253</c:v>
                </c:pt>
                <c:pt idx="254">
                  <c:v>0.254</c:v>
                </c:pt>
                <c:pt idx="255">
                  <c:v>0.255</c:v>
                </c:pt>
                <c:pt idx="256">
                  <c:v>0.25600000000000001</c:v>
                </c:pt>
                <c:pt idx="257">
                  <c:v>0.25700000000000001</c:v>
                </c:pt>
                <c:pt idx="258">
                  <c:v>0.25800000000000001</c:v>
                </c:pt>
                <c:pt idx="259">
                  <c:v>0.25900000000000001</c:v>
                </c:pt>
                <c:pt idx="260">
                  <c:v>0.26</c:v>
                </c:pt>
                <c:pt idx="261">
                  <c:v>0.26100000000000001</c:v>
                </c:pt>
                <c:pt idx="262">
                  <c:v>0.26200000000000001</c:v>
                </c:pt>
                <c:pt idx="263">
                  <c:v>0.26300000000000001</c:v>
                </c:pt>
                <c:pt idx="264">
                  <c:v>0.26400000000000001</c:v>
                </c:pt>
                <c:pt idx="265">
                  <c:v>0.26500000000000001</c:v>
                </c:pt>
                <c:pt idx="266">
                  <c:v>0.26600000000000001</c:v>
                </c:pt>
                <c:pt idx="267">
                  <c:v>0.26700000000000002</c:v>
                </c:pt>
                <c:pt idx="268">
                  <c:v>0.26800000000000002</c:v>
                </c:pt>
                <c:pt idx="269">
                  <c:v>0.26900000000000002</c:v>
                </c:pt>
                <c:pt idx="270">
                  <c:v>0.27</c:v>
                </c:pt>
                <c:pt idx="271">
                  <c:v>0.27100000000000002</c:v>
                </c:pt>
                <c:pt idx="272">
                  <c:v>0.27200000000000002</c:v>
                </c:pt>
                <c:pt idx="273">
                  <c:v>0.27300000000000002</c:v>
                </c:pt>
                <c:pt idx="274">
                  <c:v>0.27400000000000002</c:v>
                </c:pt>
                <c:pt idx="275">
                  <c:v>0.27500000000000002</c:v>
                </c:pt>
                <c:pt idx="276">
                  <c:v>0.27600000000000002</c:v>
                </c:pt>
                <c:pt idx="277">
                  <c:v>0.27700000000000002</c:v>
                </c:pt>
                <c:pt idx="278">
                  <c:v>0.27800000000000002</c:v>
                </c:pt>
                <c:pt idx="279">
                  <c:v>0.27900000000000003</c:v>
                </c:pt>
                <c:pt idx="280">
                  <c:v>0.28000000000000003</c:v>
                </c:pt>
                <c:pt idx="281">
                  <c:v>0.28100000000000003</c:v>
                </c:pt>
                <c:pt idx="282">
                  <c:v>0.28199999999999997</c:v>
                </c:pt>
                <c:pt idx="283">
                  <c:v>0.28299999999999997</c:v>
                </c:pt>
                <c:pt idx="284">
                  <c:v>0.28399999999999997</c:v>
                </c:pt>
                <c:pt idx="285">
                  <c:v>0.28499999999999998</c:v>
                </c:pt>
                <c:pt idx="286">
                  <c:v>0.28599999999999998</c:v>
                </c:pt>
                <c:pt idx="287">
                  <c:v>0.28699999999999998</c:v>
                </c:pt>
                <c:pt idx="288">
                  <c:v>0.28799999999999998</c:v>
                </c:pt>
                <c:pt idx="289">
                  <c:v>0.28899999999999998</c:v>
                </c:pt>
                <c:pt idx="290">
                  <c:v>0.28999999999999998</c:v>
                </c:pt>
                <c:pt idx="291">
                  <c:v>0.29099999999999998</c:v>
                </c:pt>
                <c:pt idx="292">
                  <c:v>0.29199999999999998</c:v>
                </c:pt>
                <c:pt idx="293">
                  <c:v>0.29299999999999998</c:v>
                </c:pt>
                <c:pt idx="294">
                  <c:v>0.29399999999999998</c:v>
                </c:pt>
                <c:pt idx="295">
                  <c:v>0.29499999999999998</c:v>
                </c:pt>
                <c:pt idx="296">
                  <c:v>0.29599999999999999</c:v>
                </c:pt>
                <c:pt idx="297">
                  <c:v>0.29699999999999999</c:v>
                </c:pt>
                <c:pt idx="298">
                  <c:v>0.29799999999999999</c:v>
                </c:pt>
                <c:pt idx="299">
                  <c:v>0.29899999999999999</c:v>
                </c:pt>
                <c:pt idx="300">
                  <c:v>0.3</c:v>
                </c:pt>
                <c:pt idx="301">
                  <c:v>0.30099999999999999</c:v>
                </c:pt>
                <c:pt idx="302">
                  <c:v>0.30199999999999999</c:v>
                </c:pt>
                <c:pt idx="303">
                  <c:v>0.30299999999999999</c:v>
                </c:pt>
                <c:pt idx="304">
                  <c:v>0.30399999999999999</c:v>
                </c:pt>
                <c:pt idx="305">
                  <c:v>0.30499999999999999</c:v>
                </c:pt>
                <c:pt idx="306">
                  <c:v>0.30599999999999999</c:v>
                </c:pt>
                <c:pt idx="307">
                  <c:v>0.307</c:v>
                </c:pt>
                <c:pt idx="308">
                  <c:v>0.308</c:v>
                </c:pt>
                <c:pt idx="309">
                  <c:v>0.309</c:v>
                </c:pt>
                <c:pt idx="310">
                  <c:v>0.31</c:v>
                </c:pt>
                <c:pt idx="311">
                  <c:v>0.311</c:v>
                </c:pt>
                <c:pt idx="312">
                  <c:v>0.312</c:v>
                </c:pt>
                <c:pt idx="313">
                  <c:v>0.313</c:v>
                </c:pt>
                <c:pt idx="314">
                  <c:v>0.314</c:v>
                </c:pt>
                <c:pt idx="315">
                  <c:v>0.315</c:v>
                </c:pt>
                <c:pt idx="316">
                  <c:v>0.316</c:v>
                </c:pt>
                <c:pt idx="317">
                  <c:v>0.317</c:v>
                </c:pt>
                <c:pt idx="318">
                  <c:v>0.318</c:v>
                </c:pt>
                <c:pt idx="319">
                  <c:v>0.31900000000000001</c:v>
                </c:pt>
                <c:pt idx="320">
                  <c:v>0.32</c:v>
                </c:pt>
                <c:pt idx="321">
                  <c:v>0.32100000000000001</c:v>
                </c:pt>
                <c:pt idx="322">
                  <c:v>0.32200000000000001</c:v>
                </c:pt>
                <c:pt idx="323">
                  <c:v>0.32300000000000001</c:v>
                </c:pt>
                <c:pt idx="324">
                  <c:v>0.32400000000000001</c:v>
                </c:pt>
                <c:pt idx="325">
                  <c:v>0.32500000000000001</c:v>
                </c:pt>
                <c:pt idx="326">
                  <c:v>0.32600000000000001</c:v>
                </c:pt>
                <c:pt idx="327">
                  <c:v>0.32700000000000001</c:v>
                </c:pt>
                <c:pt idx="328">
                  <c:v>0.32800000000000001</c:v>
                </c:pt>
                <c:pt idx="329">
                  <c:v>0.32900000000000001</c:v>
                </c:pt>
                <c:pt idx="330">
                  <c:v>0.33</c:v>
                </c:pt>
                <c:pt idx="331">
                  <c:v>0.33100000000000002</c:v>
                </c:pt>
                <c:pt idx="332">
                  <c:v>0.33200000000000002</c:v>
                </c:pt>
                <c:pt idx="333">
                  <c:v>0.33300000000000002</c:v>
                </c:pt>
                <c:pt idx="334">
                  <c:v>0.33400000000000002</c:v>
                </c:pt>
                <c:pt idx="335">
                  <c:v>0.33500000000000002</c:v>
                </c:pt>
                <c:pt idx="336">
                  <c:v>0.33600000000000002</c:v>
                </c:pt>
                <c:pt idx="337">
                  <c:v>0.33700000000000002</c:v>
                </c:pt>
                <c:pt idx="338">
                  <c:v>0.33800000000000002</c:v>
                </c:pt>
                <c:pt idx="339">
                  <c:v>0.33900000000000002</c:v>
                </c:pt>
                <c:pt idx="340">
                  <c:v>0.34</c:v>
                </c:pt>
                <c:pt idx="341">
                  <c:v>0.34100000000000003</c:v>
                </c:pt>
                <c:pt idx="342">
                  <c:v>0.34200000000000003</c:v>
                </c:pt>
                <c:pt idx="343">
                  <c:v>0.34300000000000003</c:v>
                </c:pt>
                <c:pt idx="344">
                  <c:v>0.34399999999999997</c:v>
                </c:pt>
                <c:pt idx="345">
                  <c:v>0.34499999999999997</c:v>
                </c:pt>
                <c:pt idx="346">
                  <c:v>0.34599999999999997</c:v>
                </c:pt>
                <c:pt idx="347">
                  <c:v>0.34699999999999998</c:v>
                </c:pt>
                <c:pt idx="348">
                  <c:v>0.34799999999999998</c:v>
                </c:pt>
                <c:pt idx="349">
                  <c:v>0.34899999999999998</c:v>
                </c:pt>
                <c:pt idx="350">
                  <c:v>0.35</c:v>
                </c:pt>
                <c:pt idx="351">
                  <c:v>0.35099999999999998</c:v>
                </c:pt>
                <c:pt idx="352">
                  <c:v>0.35199999999999998</c:v>
                </c:pt>
                <c:pt idx="353">
                  <c:v>0.35299999999999998</c:v>
                </c:pt>
                <c:pt idx="354">
                  <c:v>0.35399999999999998</c:v>
                </c:pt>
                <c:pt idx="355">
                  <c:v>0.35499999999999998</c:v>
                </c:pt>
                <c:pt idx="356">
                  <c:v>0.35599999999999998</c:v>
                </c:pt>
                <c:pt idx="357">
                  <c:v>0.35699999999999998</c:v>
                </c:pt>
                <c:pt idx="358">
                  <c:v>0.35799999999999998</c:v>
                </c:pt>
                <c:pt idx="359">
                  <c:v>0.35899999999999999</c:v>
                </c:pt>
                <c:pt idx="360">
                  <c:v>0.36</c:v>
                </c:pt>
                <c:pt idx="361">
                  <c:v>0.36099999999999999</c:v>
                </c:pt>
                <c:pt idx="362">
                  <c:v>0.36199999999999999</c:v>
                </c:pt>
                <c:pt idx="363">
                  <c:v>0.36299999999999999</c:v>
                </c:pt>
                <c:pt idx="364">
                  <c:v>0.36399999999999999</c:v>
                </c:pt>
                <c:pt idx="365">
                  <c:v>0.36499999999999999</c:v>
                </c:pt>
                <c:pt idx="366">
                  <c:v>0.36599999999999999</c:v>
                </c:pt>
                <c:pt idx="367">
                  <c:v>0.36699999999999999</c:v>
                </c:pt>
                <c:pt idx="368">
                  <c:v>0.36799999999999999</c:v>
                </c:pt>
                <c:pt idx="369">
                  <c:v>0.36899999999999999</c:v>
                </c:pt>
                <c:pt idx="370">
                  <c:v>0.37</c:v>
                </c:pt>
                <c:pt idx="371">
                  <c:v>0.371</c:v>
                </c:pt>
                <c:pt idx="372">
                  <c:v>0.372</c:v>
                </c:pt>
                <c:pt idx="373">
                  <c:v>0.373</c:v>
                </c:pt>
                <c:pt idx="374">
                  <c:v>0.374</c:v>
                </c:pt>
                <c:pt idx="375">
                  <c:v>0.375</c:v>
                </c:pt>
                <c:pt idx="376">
                  <c:v>0.376</c:v>
                </c:pt>
                <c:pt idx="377">
                  <c:v>0.377</c:v>
                </c:pt>
                <c:pt idx="378">
                  <c:v>0.378</c:v>
                </c:pt>
                <c:pt idx="379">
                  <c:v>0.379</c:v>
                </c:pt>
                <c:pt idx="380">
                  <c:v>0.38</c:v>
                </c:pt>
                <c:pt idx="381">
                  <c:v>0.38100000000000001</c:v>
                </c:pt>
                <c:pt idx="382">
                  <c:v>0.38200000000000001</c:v>
                </c:pt>
                <c:pt idx="383">
                  <c:v>0.38300000000000001</c:v>
                </c:pt>
                <c:pt idx="384">
                  <c:v>0.38400000000000001</c:v>
                </c:pt>
                <c:pt idx="385">
                  <c:v>0.38500000000000001</c:v>
                </c:pt>
                <c:pt idx="386">
                  <c:v>0.38600000000000001</c:v>
                </c:pt>
                <c:pt idx="387">
                  <c:v>0.38700000000000001</c:v>
                </c:pt>
                <c:pt idx="388">
                  <c:v>0.38800000000000001</c:v>
                </c:pt>
                <c:pt idx="389">
                  <c:v>0.38900000000000001</c:v>
                </c:pt>
                <c:pt idx="390">
                  <c:v>0.39</c:v>
                </c:pt>
                <c:pt idx="391">
                  <c:v>0.39100000000000001</c:v>
                </c:pt>
                <c:pt idx="392">
                  <c:v>0.39200000000000002</c:v>
                </c:pt>
                <c:pt idx="393">
                  <c:v>0.39300000000000002</c:v>
                </c:pt>
                <c:pt idx="394">
                  <c:v>0.39400000000000002</c:v>
                </c:pt>
                <c:pt idx="395">
                  <c:v>0.39500000000000002</c:v>
                </c:pt>
                <c:pt idx="396">
                  <c:v>0.39600000000000002</c:v>
                </c:pt>
                <c:pt idx="397">
                  <c:v>0.39700000000000002</c:v>
                </c:pt>
                <c:pt idx="398">
                  <c:v>0.39800000000000002</c:v>
                </c:pt>
                <c:pt idx="399">
                  <c:v>0.39900000000000002</c:v>
                </c:pt>
                <c:pt idx="400">
                  <c:v>0.4</c:v>
                </c:pt>
                <c:pt idx="401">
                  <c:v>0.40100000000000002</c:v>
                </c:pt>
                <c:pt idx="402">
                  <c:v>0.40200000000000002</c:v>
                </c:pt>
                <c:pt idx="403">
                  <c:v>0.40300000000000002</c:v>
                </c:pt>
                <c:pt idx="404">
                  <c:v>0.40400000000000003</c:v>
                </c:pt>
                <c:pt idx="405">
                  <c:v>0.40500000000000003</c:v>
                </c:pt>
                <c:pt idx="406">
                  <c:v>0.40600000000000003</c:v>
                </c:pt>
                <c:pt idx="407">
                  <c:v>0.40699999999999997</c:v>
                </c:pt>
                <c:pt idx="408">
                  <c:v>0.40799999999999997</c:v>
                </c:pt>
                <c:pt idx="409">
                  <c:v>0.40899999999999997</c:v>
                </c:pt>
                <c:pt idx="410">
                  <c:v>0.41</c:v>
                </c:pt>
                <c:pt idx="411">
                  <c:v>0.41099999999999998</c:v>
                </c:pt>
                <c:pt idx="412">
                  <c:v>0.41199999999999998</c:v>
                </c:pt>
                <c:pt idx="413">
                  <c:v>0.41299999999999998</c:v>
                </c:pt>
                <c:pt idx="414">
                  <c:v>0.41399999999999998</c:v>
                </c:pt>
                <c:pt idx="415">
                  <c:v>0.41499999999999998</c:v>
                </c:pt>
                <c:pt idx="416">
                  <c:v>0.41599999999999998</c:v>
                </c:pt>
                <c:pt idx="417">
                  <c:v>0.41699999999999998</c:v>
                </c:pt>
                <c:pt idx="418">
                  <c:v>0.41799999999999998</c:v>
                </c:pt>
                <c:pt idx="419">
                  <c:v>0.41899999999999998</c:v>
                </c:pt>
                <c:pt idx="420">
                  <c:v>0.42</c:v>
                </c:pt>
                <c:pt idx="421">
                  <c:v>0.42099999999999999</c:v>
                </c:pt>
                <c:pt idx="422">
                  <c:v>0.42199999999999999</c:v>
                </c:pt>
                <c:pt idx="423">
                  <c:v>0.42299999999999999</c:v>
                </c:pt>
                <c:pt idx="424">
                  <c:v>0.42399999999999999</c:v>
                </c:pt>
                <c:pt idx="425">
                  <c:v>0.42499999999999999</c:v>
                </c:pt>
                <c:pt idx="426">
                  <c:v>0.42599999999999999</c:v>
                </c:pt>
                <c:pt idx="427">
                  <c:v>0.42699999999999999</c:v>
                </c:pt>
                <c:pt idx="428">
                  <c:v>0.42799999999999999</c:v>
                </c:pt>
                <c:pt idx="429">
                  <c:v>0.42899999999999999</c:v>
                </c:pt>
                <c:pt idx="430">
                  <c:v>0.43</c:v>
                </c:pt>
                <c:pt idx="431">
                  <c:v>0.43099999999999999</c:v>
                </c:pt>
                <c:pt idx="432">
                  <c:v>0.432</c:v>
                </c:pt>
                <c:pt idx="433">
                  <c:v>0.433</c:v>
                </c:pt>
                <c:pt idx="434">
                  <c:v>0.434</c:v>
                </c:pt>
                <c:pt idx="435">
                  <c:v>0.435</c:v>
                </c:pt>
                <c:pt idx="436">
                  <c:v>0.436</c:v>
                </c:pt>
                <c:pt idx="437">
                  <c:v>0.437</c:v>
                </c:pt>
                <c:pt idx="438">
                  <c:v>0.438</c:v>
                </c:pt>
                <c:pt idx="439">
                  <c:v>0.439</c:v>
                </c:pt>
                <c:pt idx="440">
                  <c:v>0.44</c:v>
                </c:pt>
                <c:pt idx="441">
                  <c:v>0.441</c:v>
                </c:pt>
                <c:pt idx="442">
                  <c:v>0.442</c:v>
                </c:pt>
                <c:pt idx="443">
                  <c:v>0.443</c:v>
                </c:pt>
                <c:pt idx="444">
                  <c:v>0.44400000000000001</c:v>
                </c:pt>
                <c:pt idx="445">
                  <c:v>0.44500000000000001</c:v>
                </c:pt>
                <c:pt idx="446">
                  <c:v>0.44600000000000001</c:v>
                </c:pt>
                <c:pt idx="447">
                  <c:v>0.44700000000000001</c:v>
                </c:pt>
                <c:pt idx="448">
                  <c:v>0.44800000000000001</c:v>
                </c:pt>
                <c:pt idx="449">
                  <c:v>0.44900000000000001</c:v>
                </c:pt>
                <c:pt idx="450">
                  <c:v>0.45</c:v>
                </c:pt>
                <c:pt idx="451">
                  <c:v>0.45100000000000001</c:v>
                </c:pt>
                <c:pt idx="452">
                  <c:v>0.45200000000000001</c:v>
                </c:pt>
                <c:pt idx="453">
                  <c:v>0.45300000000000001</c:v>
                </c:pt>
                <c:pt idx="454">
                  <c:v>0.45400000000000001</c:v>
                </c:pt>
                <c:pt idx="455">
                  <c:v>0.45500000000000002</c:v>
                </c:pt>
                <c:pt idx="456">
                  <c:v>0.45600000000000002</c:v>
                </c:pt>
                <c:pt idx="457">
                  <c:v>0.45700000000000002</c:v>
                </c:pt>
                <c:pt idx="458">
                  <c:v>0.45800000000000002</c:v>
                </c:pt>
                <c:pt idx="459">
                  <c:v>0.45900000000000002</c:v>
                </c:pt>
                <c:pt idx="460">
                  <c:v>0.46</c:v>
                </c:pt>
                <c:pt idx="461">
                  <c:v>0.46100000000000002</c:v>
                </c:pt>
                <c:pt idx="462">
                  <c:v>0.46200000000000002</c:v>
                </c:pt>
                <c:pt idx="463">
                  <c:v>0.46300000000000002</c:v>
                </c:pt>
                <c:pt idx="464">
                  <c:v>0.46400000000000002</c:v>
                </c:pt>
                <c:pt idx="465">
                  <c:v>0.46500000000000002</c:v>
                </c:pt>
                <c:pt idx="466">
                  <c:v>0.46600000000000003</c:v>
                </c:pt>
                <c:pt idx="467">
                  <c:v>0.46700000000000003</c:v>
                </c:pt>
                <c:pt idx="468">
                  <c:v>0.46800000000000003</c:v>
                </c:pt>
                <c:pt idx="469">
                  <c:v>0.46899999999999997</c:v>
                </c:pt>
                <c:pt idx="470">
                  <c:v>0.47</c:v>
                </c:pt>
                <c:pt idx="471">
                  <c:v>0.47099999999999997</c:v>
                </c:pt>
                <c:pt idx="472">
                  <c:v>0.47199999999999998</c:v>
                </c:pt>
                <c:pt idx="473">
                  <c:v>0.47299999999999998</c:v>
                </c:pt>
                <c:pt idx="474">
                  <c:v>0.47399999999999998</c:v>
                </c:pt>
                <c:pt idx="475">
                  <c:v>0.47499999999999998</c:v>
                </c:pt>
                <c:pt idx="476">
                  <c:v>0.47599999999999998</c:v>
                </c:pt>
                <c:pt idx="477">
                  <c:v>0.47699999999999998</c:v>
                </c:pt>
                <c:pt idx="478">
                  <c:v>0.47799999999999998</c:v>
                </c:pt>
                <c:pt idx="479">
                  <c:v>0.47899999999999998</c:v>
                </c:pt>
                <c:pt idx="480">
                  <c:v>0.48</c:v>
                </c:pt>
                <c:pt idx="481">
                  <c:v>0.48099999999999998</c:v>
                </c:pt>
                <c:pt idx="482">
                  <c:v>0.48199999999999998</c:v>
                </c:pt>
                <c:pt idx="483">
                  <c:v>0.48299999999999998</c:v>
                </c:pt>
                <c:pt idx="484">
                  <c:v>0.48399999999999999</c:v>
                </c:pt>
                <c:pt idx="485">
                  <c:v>0.48499999999999999</c:v>
                </c:pt>
                <c:pt idx="486">
                  <c:v>0.48599999999999999</c:v>
                </c:pt>
                <c:pt idx="487">
                  <c:v>0.48699999999999999</c:v>
                </c:pt>
                <c:pt idx="488">
                  <c:v>0.48799999999999999</c:v>
                </c:pt>
                <c:pt idx="489">
                  <c:v>0.48899999999999999</c:v>
                </c:pt>
                <c:pt idx="490">
                  <c:v>0.49</c:v>
                </c:pt>
                <c:pt idx="491">
                  <c:v>0.49099999999999999</c:v>
                </c:pt>
                <c:pt idx="492">
                  <c:v>0.49199999999999999</c:v>
                </c:pt>
                <c:pt idx="493">
                  <c:v>0.49299999999999999</c:v>
                </c:pt>
                <c:pt idx="494">
                  <c:v>0.49399999999999999</c:v>
                </c:pt>
                <c:pt idx="495">
                  <c:v>0.495</c:v>
                </c:pt>
                <c:pt idx="496">
                  <c:v>0.496</c:v>
                </c:pt>
                <c:pt idx="497">
                  <c:v>0.497</c:v>
                </c:pt>
                <c:pt idx="498">
                  <c:v>0.498</c:v>
                </c:pt>
                <c:pt idx="499">
                  <c:v>0.499</c:v>
                </c:pt>
                <c:pt idx="500">
                  <c:v>0.5</c:v>
                </c:pt>
                <c:pt idx="501">
                  <c:v>0.501</c:v>
                </c:pt>
                <c:pt idx="502">
                  <c:v>0.502</c:v>
                </c:pt>
                <c:pt idx="503">
                  <c:v>0.503</c:v>
                </c:pt>
                <c:pt idx="504">
                  <c:v>0.504</c:v>
                </c:pt>
                <c:pt idx="505">
                  <c:v>0.505</c:v>
                </c:pt>
                <c:pt idx="506">
                  <c:v>0.50600000000000001</c:v>
                </c:pt>
                <c:pt idx="507">
                  <c:v>0.50700000000000001</c:v>
                </c:pt>
                <c:pt idx="508">
                  <c:v>0.50800000000000001</c:v>
                </c:pt>
                <c:pt idx="509">
                  <c:v>0.50900000000000001</c:v>
                </c:pt>
                <c:pt idx="510">
                  <c:v>0.51</c:v>
                </c:pt>
                <c:pt idx="511">
                  <c:v>0.51100000000000001</c:v>
                </c:pt>
                <c:pt idx="512">
                  <c:v>0.51200000000000001</c:v>
                </c:pt>
                <c:pt idx="513">
                  <c:v>0.51300000000000001</c:v>
                </c:pt>
                <c:pt idx="514">
                  <c:v>0.51400000000000001</c:v>
                </c:pt>
                <c:pt idx="515">
                  <c:v>0.51500000000000001</c:v>
                </c:pt>
                <c:pt idx="516">
                  <c:v>0.51600000000000001</c:v>
                </c:pt>
                <c:pt idx="517">
                  <c:v>0.51700000000000002</c:v>
                </c:pt>
                <c:pt idx="518">
                  <c:v>0.51800000000000002</c:v>
                </c:pt>
                <c:pt idx="519">
                  <c:v>0.51900000000000002</c:v>
                </c:pt>
                <c:pt idx="520">
                  <c:v>0.52</c:v>
                </c:pt>
                <c:pt idx="521">
                  <c:v>0.52100000000000002</c:v>
                </c:pt>
                <c:pt idx="522">
                  <c:v>0.52200000000000002</c:v>
                </c:pt>
                <c:pt idx="523">
                  <c:v>0.52300000000000002</c:v>
                </c:pt>
                <c:pt idx="524">
                  <c:v>0.52400000000000002</c:v>
                </c:pt>
                <c:pt idx="525">
                  <c:v>0.52500000000000002</c:v>
                </c:pt>
                <c:pt idx="526">
                  <c:v>0.52600000000000002</c:v>
                </c:pt>
                <c:pt idx="527">
                  <c:v>0.52700000000000002</c:v>
                </c:pt>
                <c:pt idx="528">
                  <c:v>0.52800000000000002</c:v>
                </c:pt>
                <c:pt idx="529">
                  <c:v>0.52900000000000003</c:v>
                </c:pt>
                <c:pt idx="530">
                  <c:v>0.53</c:v>
                </c:pt>
                <c:pt idx="531">
                  <c:v>0.53100000000000003</c:v>
                </c:pt>
                <c:pt idx="532">
                  <c:v>0.53200000000000003</c:v>
                </c:pt>
                <c:pt idx="533">
                  <c:v>0.53300000000000003</c:v>
                </c:pt>
                <c:pt idx="534">
                  <c:v>0.53400000000000003</c:v>
                </c:pt>
                <c:pt idx="535">
                  <c:v>0.53500000000000003</c:v>
                </c:pt>
                <c:pt idx="536">
                  <c:v>0.53600000000000003</c:v>
                </c:pt>
                <c:pt idx="537">
                  <c:v>0.53700000000000003</c:v>
                </c:pt>
                <c:pt idx="538">
                  <c:v>0.53800000000000003</c:v>
                </c:pt>
                <c:pt idx="539">
                  <c:v>0.53900000000000003</c:v>
                </c:pt>
                <c:pt idx="540">
                  <c:v>0.54</c:v>
                </c:pt>
                <c:pt idx="541">
                  <c:v>0.54100000000000004</c:v>
                </c:pt>
                <c:pt idx="542">
                  <c:v>0.54200000000000004</c:v>
                </c:pt>
                <c:pt idx="543">
                  <c:v>0.54300000000000004</c:v>
                </c:pt>
                <c:pt idx="544">
                  <c:v>0.54400000000000004</c:v>
                </c:pt>
                <c:pt idx="545">
                  <c:v>0.54500000000000004</c:v>
                </c:pt>
                <c:pt idx="546">
                  <c:v>0.54600000000000004</c:v>
                </c:pt>
                <c:pt idx="547">
                  <c:v>0.54700000000000004</c:v>
                </c:pt>
                <c:pt idx="548">
                  <c:v>0.54800000000000004</c:v>
                </c:pt>
                <c:pt idx="549">
                  <c:v>0.54900000000000004</c:v>
                </c:pt>
                <c:pt idx="550">
                  <c:v>0.55000000000000004</c:v>
                </c:pt>
                <c:pt idx="551">
                  <c:v>0.55100000000000005</c:v>
                </c:pt>
                <c:pt idx="552">
                  <c:v>0.55200000000000005</c:v>
                </c:pt>
                <c:pt idx="553">
                  <c:v>0.55300000000000005</c:v>
                </c:pt>
                <c:pt idx="554">
                  <c:v>0.55400000000000005</c:v>
                </c:pt>
                <c:pt idx="555">
                  <c:v>0.55500000000000005</c:v>
                </c:pt>
                <c:pt idx="556">
                  <c:v>0.55600000000000005</c:v>
                </c:pt>
                <c:pt idx="557">
                  <c:v>0.55700000000000005</c:v>
                </c:pt>
                <c:pt idx="558">
                  <c:v>0.55800000000000005</c:v>
                </c:pt>
                <c:pt idx="559">
                  <c:v>0.55900000000000005</c:v>
                </c:pt>
                <c:pt idx="560">
                  <c:v>0.56000000000000005</c:v>
                </c:pt>
                <c:pt idx="561">
                  <c:v>0.56100000000000005</c:v>
                </c:pt>
                <c:pt idx="562">
                  <c:v>0.56200000000000006</c:v>
                </c:pt>
                <c:pt idx="563">
                  <c:v>0.56299999999999994</c:v>
                </c:pt>
                <c:pt idx="564">
                  <c:v>0.56399999999999995</c:v>
                </c:pt>
                <c:pt idx="565">
                  <c:v>0.56499999999999995</c:v>
                </c:pt>
                <c:pt idx="566">
                  <c:v>0.56599999999999995</c:v>
                </c:pt>
                <c:pt idx="567">
                  <c:v>0.56699999999999995</c:v>
                </c:pt>
                <c:pt idx="568">
                  <c:v>0.56799999999999995</c:v>
                </c:pt>
                <c:pt idx="569">
                  <c:v>0.56899999999999995</c:v>
                </c:pt>
                <c:pt idx="570">
                  <c:v>0.56999999999999995</c:v>
                </c:pt>
                <c:pt idx="571">
                  <c:v>0.57099999999999995</c:v>
                </c:pt>
                <c:pt idx="572">
                  <c:v>0.57199999999999995</c:v>
                </c:pt>
                <c:pt idx="573">
                  <c:v>0.57299999999999995</c:v>
                </c:pt>
                <c:pt idx="574">
                  <c:v>0.57399999999999995</c:v>
                </c:pt>
                <c:pt idx="575">
                  <c:v>0.57499999999999996</c:v>
                </c:pt>
                <c:pt idx="576">
                  <c:v>0.57599999999999996</c:v>
                </c:pt>
                <c:pt idx="577">
                  <c:v>0.57699999999999996</c:v>
                </c:pt>
                <c:pt idx="578">
                  <c:v>0.57799999999999996</c:v>
                </c:pt>
                <c:pt idx="579">
                  <c:v>0.57899999999999996</c:v>
                </c:pt>
                <c:pt idx="580">
                  <c:v>0.57999999999999996</c:v>
                </c:pt>
                <c:pt idx="581">
                  <c:v>0.58099999999999996</c:v>
                </c:pt>
                <c:pt idx="582">
                  <c:v>0.58199999999999996</c:v>
                </c:pt>
                <c:pt idx="583">
                  <c:v>0.58299999999999996</c:v>
                </c:pt>
                <c:pt idx="584">
                  <c:v>0.58399999999999996</c:v>
                </c:pt>
                <c:pt idx="585">
                  <c:v>0.58499999999999996</c:v>
                </c:pt>
                <c:pt idx="586">
                  <c:v>0.58599999999999997</c:v>
                </c:pt>
                <c:pt idx="587">
                  <c:v>0.58699999999999997</c:v>
                </c:pt>
                <c:pt idx="588">
                  <c:v>0.58799999999999997</c:v>
                </c:pt>
                <c:pt idx="589">
                  <c:v>0.58899999999999997</c:v>
                </c:pt>
                <c:pt idx="590">
                  <c:v>0.59</c:v>
                </c:pt>
                <c:pt idx="591">
                  <c:v>0.59099999999999997</c:v>
                </c:pt>
                <c:pt idx="592">
                  <c:v>0.59199999999999997</c:v>
                </c:pt>
                <c:pt idx="593">
                  <c:v>0.59299999999999997</c:v>
                </c:pt>
                <c:pt idx="594">
                  <c:v>0.59399999999999997</c:v>
                </c:pt>
                <c:pt idx="595">
                  <c:v>0.59499999999999997</c:v>
                </c:pt>
                <c:pt idx="596">
                  <c:v>0.59599999999999997</c:v>
                </c:pt>
                <c:pt idx="597">
                  <c:v>0.59699999999999998</c:v>
                </c:pt>
                <c:pt idx="598">
                  <c:v>0.59799999999999998</c:v>
                </c:pt>
                <c:pt idx="599">
                  <c:v>0.59899999999999998</c:v>
                </c:pt>
                <c:pt idx="600">
                  <c:v>0.6</c:v>
                </c:pt>
                <c:pt idx="601">
                  <c:v>0.60099999999999998</c:v>
                </c:pt>
                <c:pt idx="602">
                  <c:v>0.60199999999999998</c:v>
                </c:pt>
                <c:pt idx="603">
                  <c:v>0.60299999999999998</c:v>
                </c:pt>
                <c:pt idx="604">
                  <c:v>0.60399999999999998</c:v>
                </c:pt>
                <c:pt idx="605">
                  <c:v>0.60499999999999998</c:v>
                </c:pt>
                <c:pt idx="606">
                  <c:v>0.60599999999999998</c:v>
                </c:pt>
                <c:pt idx="607">
                  <c:v>0.60699999999999998</c:v>
                </c:pt>
                <c:pt idx="608">
                  <c:v>0.60799999999999998</c:v>
                </c:pt>
                <c:pt idx="609">
                  <c:v>0.60899999999999999</c:v>
                </c:pt>
                <c:pt idx="610">
                  <c:v>0.61</c:v>
                </c:pt>
                <c:pt idx="611">
                  <c:v>0.61099999999999999</c:v>
                </c:pt>
                <c:pt idx="612">
                  <c:v>0.61199999999999999</c:v>
                </c:pt>
                <c:pt idx="613">
                  <c:v>0.61299999999999999</c:v>
                </c:pt>
                <c:pt idx="614">
                  <c:v>0.61399999999999999</c:v>
                </c:pt>
                <c:pt idx="615">
                  <c:v>0.61499999999999999</c:v>
                </c:pt>
                <c:pt idx="616">
                  <c:v>0.61599999999999999</c:v>
                </c:pt>
                <c:pt idx="617">
                  <c:v>0.61699999999999999</c:v>
                </c:pt>
                <c:pt idx="618">
                  <c:v>0.61799999999999999</c:v>
                </c:pt>
                <c:pt idx="619">
                  <c:v>0.61899999999999999</c:v>
                </c:pt>
                <c:pt idx="620">
                  <c:v>0.62</c:v>
                </c:pt>
                <c:pt idx="621">
                  <c:v>0.621</c:v>
                </c:pt>
                <c:pt idx="622">
                  <c:v>0.622</c:v>
                </c:pt>
                <c:pt idx="623">
                  <c:v>0.623</c:v>
                </c:pt>
                <c:pt idx="624">
                  <c:v>0.624</c:v>
                </c:pt>
                <c:pt idx="625">
                  <c:v>0.625</c:v>
                </c:pt>
                <c:pt idx="626">
                  <c:v>0.626</c:v>
                </c:pt>
                <c:pt idx="627">
                  <c:v>0.627</c:v>
                </c:pt>
                <c:pt idx="628">
                  <c:v>0.628</c:v>
                </c:pt>
                <c:pt idx="629">
                  <c:v>0.629</c:v>
                </c:pt>
                <c:pt idx="630">
                  <c:v>0.63</c:v>
                </c:pt>
                <c:pt idx="631">
                  <c:v>0.63100000000000001</c:v>
                </c:pt>
                <c:pt idx="632">
                  <c:v>0.63200000000000001</c:v>
                </c:pt>
                <c:pt idx="633">
                  <c:v>0.63300000000000001</c:v>
                </c:pt>
                <c:pt idx="634">
                  <c:v>0.63400000000000001</c:v>
                </c:pt>
                <c:pt idx="635">
                  <c:v>0.63500000000000001</c:v>
                </c:pt>
                <c:pt idx="636">
                  <c:v>0.63600000000000001</c:v>
                </c:pt>
                <c:pt idx="637">
                  <c:v>0.63700000000000001</c:v>
                </c:pt>
                <c:pt idx="638">
                  <c:v>0.63800000000000001</c:v>
                </c:pt>
                <c:pt idx="639">
                  <c:v>0.63900000000000001</c:v>
                </c:pt>
                <c:pt idx="640">
                  <c:v>0.64</c:v>
                </c:pt>
                <c:pt idx="641">
                  <c:v>0.64100000000000001</c:v>
                </c:pt>
                <c:pt idx="642">
                  <c:v>0.64200000000000002</c:v>
                </c:pt>
                <c:pt idx="643">
                  <c:v>0.64300000000000002</c:v>
                </c:pt>
                <c:pt idx="644">
                  <c:v>0.64400000000000002</c:v>
                </c:pt>
                <c:pt idx="645">
                  <c:v>0.64500000000000002</c:v>
                </c:pt>
                <c:pt idx="646">
                  <c:v>0.64600000000000002</c:v>
                </c:pt>
                <c:pt idx="647">
                  <c:v>0.64700000000000002</c:v>
                </c:pt>
                <c:pt idx="648">
                  <c:v>0.64800000000000002</c:v>
                </c:pt>
                <c:pt idx="649">
                  <c:v>0.64900000000000002</c:v>
                </c:pt>
                <c:pt idx="650">
                  <c:v>0.65</c:v>
                </c:pt>
                <c:pt idx="651">
                  <c:v>0.65100000000000002</c:v>
                </c:pt>
                <c:pt idx="652">
                  <c:v>0.65200000000000002</c:v>
                </c:pt>
                <c:pt idx="653">
                  <c:v>0.65300000000000002</c:v>
                </c:pt>
                <c:pt idx="654">
                  <c:v>0.65400000000000003</c:v>
                </c:pt>
                <c:pt idx="655">
                  <c:v>0.65500000000000003</c:v>
                </c:pt>
                <c:pt idx="656">
                  <c:v>0.65600000000000003</c:v>
                </c:pt>
                <c:pt idx="657">
                  <c:v>0.65700000000000003</c:v>
                </c:pt>
                <c:pt idx="658">
                  <c:v>0.65800000000000003</c:v>
                </c:pt>
                <c:pt idx="659">
                  <c:v>0.65900000000000003</c:v>
                </c:pt>
                <c:pt idx="660">
                  <c:v>0.66</c:v>
                </c:pt>
                <c:pt idx="661">
                  <c:v>0.66100000000000003</c:v>
                </c:pt>
                <c:pt idx="662">
                  <c:v>0.66200000000000003</c:v>
                </c:pt>
                <c:pt idx="663">
                  <c:v>0.66300000000000003</c:v>
                </c:pt>
                <c:pt idx="664">
                  <c:v>0.66400000000000003</c:v>
                </c:pt>
                <c:pt idx="665">
                  <c:v>0.66500000000000004</c:v>
                </c:pt>
                <c:pt idx="666">
                  <c:v>0.66600000000000004</c:v>
                </c:pt>
                <c:pt idx="667">
                  <c:v>0.66700000000000004</c:v>
                </c:pt>
                <c:pt idx="668">
                  <c:v>0.66800000000000004</c:v>
                </c:pt>
                <c:pt idx="669">
                  <c:v>0.66900000000000004</c:v>
                </c:pt>
                <c:pt idx="670">
                  <c:v>0.67</c:v>
                </c:pt>
                <c:pt idx="671">
                  <c:v>0.67100000000000004</c:v>
                </c:pt>
                <c:pt idx="672">
                  <c:v>0.67200000000000004</c:v>
                </c:pt>
                <c:pt idx="673">
                  <c:v>0.67300000000000004</c:v>
                </c:pt>
                <c:pt idx="674">
                  <c:v>0.67400000000000004</c:v>
                </c:pt>
                <c:pt idx="675">
                  <c:v>0.67500000000000004</c:v>
                </c:pt>
                <c:pt idx="676">
                  <c:v>0.67600000000000005</c:v>
                </c:pt>
                <c:pt idx="677">
                  <c:v>0.67700000000000005</c:v>
                </c:pt>
                <c:pt idx="678">
                  <c:v>0.67800000000000005</c:v>
                </c:pt>
                <c:pt idx="679">
                  <c:v>0.67900000000000005</c:v>
                </c:pt>
                <c:pt idx="680">
                  <c:v>0.68</c:v>
                </c:pt>
                <c:pt idx="681">
                  <c:v>0.68100000000000005</c:v>
                </c:pt>
                <c:pt idx="682">
                  <c:v>0.68200000000000005</c:v>
                </c:pt>
                <c:pt idx="683">
                  <c:v>0.68300000000000005</c:v>
                </c:pt>
                <c:pt idx="684">
                  <c:v>0.68400000000000005</c:v>
                </c:pt>
                <c:pt idx="685">
                  <c:v>0.68500000000000005</c:v>
                </c:pt>
                <c:pt idx="686">
                  <c:v>0.68600000000000005</c:v>
                </c:pt>
                <c:pt idx="687">
                  <c:v>0.68700000000000006</c:v>
                </c:pt>
                <c:pt idx="688">
                  <c:v>0.68799999999999994</c:v>
                </c:pt>
                <c:pt idx="689">
                  <c:v>0.68899999999999995</c:v>
                </c:pt>
                <c:pt idx="690">
                  <c:v>0.69</c:v>
                </c:pt>
                <c:pt idx="691">
                  <c:v>0.69099999999999995</c:v>
                </c:pt>
                <c:pt idx="692">
                  <c:v>0.69199999999999995</c:v>
                </c:pt>
                <c:pt idx="693">
                  <c:v>0.69299999999999995</c:v>
                </c:pt>
                <c:pt idx="694">
                  <c:v>0.69399999999999995</c:v>
                </c:pt>
                <c:pt idx="695">
                  <c:v>0.69499999999999995</c:v>
                </c:pt>
                <c:pt idx="696">
                  <c:v>0.69599999999999995</c:v>
                </c:pt>
                <c:pt idx="697">
                  <c:v>0.69699999999999995</c:v>
                </c:pt>
                <c:pt idx="698">
                  <c:v>0.69799999999999995</c:v>
                </c:pt>
                <c:pt idx="699">
                  <c:v>0.69899999999999995</c:v>
                </c:pt>
                <c:pt idx="700">
                  <c:v>0.7</c:v>
                </c:pt>
                <c:pt idx="701">
                  <c:v>0.70099999999999996</c:v>
                </c:pt>
                <c:pt idx="702">
                  <c:v>0.70199999999999996</c:v>
                </c:pt>
                <c:pt idx="703">
                  <c:v>0.70299999999999996</c:v>
                </c:pt>
                <c:pt idx="704">
                  <c:v>0.70399999999999996</c:v>
                </c:pt>
                <c:pt idx="705">
                  <c:v>0.70499999999999996</c:v>
                </c:pt>
                <c:pt idx="706">
                  <c:v>0.70599999999999996</c:v>
                </c:pt>
                <c:pt idx="707">
                  <c:v>0.70699999999999996</c:v>
                </c:pt>
                <c:pt idx="708">
                  <c:v>0.70799999999999996</c:v>
                </c:pt>
                <c:pt idx="709">
                  <c:v>0.70899999999999996</c:v>
                </c:pt>
                <c:pt idx="710">
                  <c:v>0.71</c:v>
                </c:pt>
                <c:pt idx="711">
                  <c:v>0.71099999999999997</c:v>
                </c:pt>
                <c:pt idx="712">
                  <c:v>0.71199999999999997</c:v>
                </c:pt>
                <c:pt idx="713">
                  <c:v>0.71299999999999997</c:v>
                </c:pt>
                <c:pt idx="714">
                  <c:v>0.71399999999999997</c:v>
                </c:pt>
                <c:pt idx="715">
                  <c:v>0.71499999999999997</c:v>
                </c:pt>
                <c:pt idx="716">
                  <c:v>0.71599999999999997</c:v>
                </c:pt>
                <c:pt idx="717">
                  <c:v>0.71699999999999997</c:v>
                </c:pt>
                <c:pt idx="718">
                  <c:v>0.71799999999999997</c:v>
                </c:pt>
                <c:pt idx="719">
                  <c:v>0.71899999999999997</c:v>
                </c:pt>
                <c:pt idx="720">
                  <c:v>0.72</c:v>
                </c:pt>
                <c:pt idx="721">
                  <c:v>0.72099999999999997</c:v>
                </c:pt>
                <c:pt idx="722">
                  <c:v>0.72199999999999998</c:v>
                </c:pt>
                <c:pt idx="723">
                  <c:v>0.72299999999999998</c:v>
                </c:pt>
                <c:pt idx="724">
                  <c:v>0.72399999999999998</c:v>
                </c:pt>
                <c:pt idx="725">
                  <c:v>0.72499999999999998</c:v>
                </c:pt>
                <c:pt idx="726">
                  <c:v>0.72599999999999998</c:v>
                </c:pt>
                <c:pt idx="727">
                  <c:v>0.72699999999999998</c:v>
                </c:pt>
                <c:pt idx="728">
                  <c:v>0.72799999999999998</c:v>
                </c:pt>
                <c:pt idx="729">
                  <c:v>0.72899999999999998</c:v>
                </c:pt>
                <c:pt idx="730">
                  <c:v>0.73</c:v>
                </c:pt>
                <c:pt idx="731">
                  <c:v>0.73099999999999998</c:v>
                </c:pt>
                <c:pt idx="732">
                  <c:v>0.73199999999999998</c:v>
                </c:pt>
                <c:pt idx="733">
                  <c:v>0.73299999999999998</c:v>
                </c:pt>
                <c:pt idx="734">
                  <c:v>0.73399999999999999</c:v>
                </c:pt>
                <c:pt idx="735">
                  <c:v>0.73499999999999999</c:v>
                </c:pt>
                <c:pt idx="736">
                  <c:v>0.73599999999999999</c:v>
                </c:pt>
                <c:pt idx="737">
                  <c:v>0.73699999999999999</c:v>
                </c:pt>
                <c:pt idx="738">
                  <c:v>0.73799999999999999</c:v>
                </c:pt>
                <c:pt idx="739">
                  <c:v>0.73899999999999999</c:v>
                </c:pt>
                <c:pt idx="740">
                  <c:v>0.74</c:v>
                </c:pt>
                <c:pt idx="741">
                  <c:v>0.74099999999999999</c:v>
                </c:pt>
                <c:pt idx="742">
                  <c:v>0.74199999999999999</c:v>
                </c:pt>
                <c:pt idx="743">
                  <c:v>0.74299999999999999</c:v>
                </c:pt>
                <c:pt idx="744">
                  <c:v>0.74399999999999999</c:v>
                </c:pt>
                <c:pt idx="745">
                  <c:v>0.745</c:v>
                </c:pt>
                <c:pt idx="746">
                  <c:v>0.746</c:v>
                </c:pt>
                <c:pt idx="747">
                  <c:v>0.747</c:v>
                </c:pt>
                <c:pt idx="748">
                  <c:v>0.748</c:v>
                </c:pt>
                <c:pt idx="749">
                  <c:v>0.749</c:v>
                </c:pt>
                <c:pt idx="750">
                  <c:v>0.75</c:v>
                </c:pt>
                <c:pt idx="751">
                  <c:v>0.751</c:v>
                </c:pt>
                <c:pt idx="752">
                  <c:v>0.752</c:v>
                </c:pt>
                <c:pt idx="753">
                  <c:v>0.753</c:v>
                </c:pt>
                <c:pt idx="754">
                  <c:v>0.754</c:v>
                </c:pt>
                <c:pt idx="755">
                  <c:v>0.755</c:v>
                </c:pt>
                <c:pt idx="756">
                  <c:v>0.75600000000000001</c:v>
                </c:pt>
                <c:pt idx="757">
                  <c:v>0.75700000000000001</c:v>
                </c:pt>
                <c:pt idx="758">
                  <c:v>0.75800000000000001</c:v>
                </c:pt>
                <c:pt idx="759">
                  <c:v>0.75900000000000001</c:v>
                </c:pt>
                <c:pt idx="760">
                  <c:v>0.76</c:v>
                </c:pt>
                <c:pt idx="761">
                  <c:v>0.76100000000000001</c:v>
                </c:pt>
                <c:pt idx="762">
                  <c:v>0.76200000000000001</c:v>
                </c:pt>
                <c:pt idx="763">
                  <c:v>0.76300000000000001</c:v>
                </c:pt>
                <c:pt idx="764">
                  <c:v>0.76400000000000001</c:v>
                </c:pt>
                <c:pt idx="765">
                  <c:v>0.76500000000000001</c:v>
                </c:pt>
                <c:pt idx="766">
                  <c:v>0.76600000000000001</c:v>
                </c:pt>
                <c:pt idx="767">
                  <c:v>0.76700000000000002</c:v>
                </c:pt>
                <c:pt idx="768">
                  <c:v>0.76800000000000002</c:v>
                </c:pt>
                <c:pt idx="769">
                  <c:v>0.76900000000000002</c:v>
                </c:pt>
                <c:pt idx="770">
                  <c:v>0.77</c:v>
                </c:pt>
                <c:pt idx="771">
                  <c:v>0.77100000000000002</c:v>
                </c:pt>
                <c:pt idx="772">
                  <c:v>0.77200000000000002</c:v>
                </c:pt>
                <c:pt idx="773">
                  <c:v>0.77300000000000002</c:v>
                </c:pt>
                <c:pt idx="774">
                  <c:v>0.77400000000000002</c:v>
                </c:pt>
                <c:pt idx="775">
                  <c:v>0.77500000000000002</c:v>
                </c:pt>
                <c:pt idx="776">
                  <c:v>0.77600000000000002</c:v>
                </c:pt>
                <c:pt idx="777">
                  <c:v>0.77700000000000002</c:v>
                </c:pt>
                <c:pt idx="778">
                  <c:v>0.77800000000000002</c:v>
                </c:pt>
                <c:pt idx="779">
                  <c:v>0.77900000000000003</c:v>
                </c:pt>
                <c:pt idx="780">
                  <c:v>0.78</c:v>
                </c:pt>
                <c:pt idx="781">
                  <c:v>0.78100000000000003</c:v>
                </c:pt>
                <c:pt idx="782">
                  <c:v>0.78200000000000003</c:v>
                </c:pt>
                <c:pt idx="783">
                  <c:v>0.78300000000000003</c:v>
                </c:pt>
                <c:pt idx="784">
                  <c:v>0.78400000000000003</c:v>
                </c:pt>
                <c:pt idx="785">
                  <c:v>0.78500000000000003</c:v>
                </c:pt>
                <c:pt idx="786">
                  <c:v>0.78600000000000003</c:v>
                </c:pt>
                <c:pt idx="787">
                  <c:v>0.78700000000000003</c:v>
                </c:pt>
                <c:pt idx="788">
                  <c:v>0.78800000000000003</c:v>
                </c:pt>
                <c:pt idx="789">
                  <c:v>0.78900000000000003</c:v>
                </c:pt>
                <c:pt idx="790">
                  <c:v>0.79</c:v>
                </c:pt>
                <c:pt idx="791">
                  <c:v>0.79100000000000004</c:v>
                </c:pt>
                <c:pt idx="792">
                  <c:v>0.79200000000000004</c:v>
                </c:pt>
                <c:pt idx="793">
                  <c:v>0.79300000000000004</c:v>
                </c:pt>
                <c:pt idx="794">
                  <c:v>0.79400000000000004</c:v>
                </c:pt>
                <c:pt idx="795">
                  <c:v>0.79500000000000004</c:v>
                </c:pt>
                <c:pt idx="796">
                  <c:v>0.79600000000000004</c:v>
                </c:pt>
                <c:pt idx="797">
                  <c:v>0.79700000000000004</c:v>
                </c:pt>
                <c:pt idx="798">
                  <c:v>0.79800000000000004</c:v>
                </c:pt>
                <c:pt idx="799">
                  <c:v>0.79900000000000004</c:v>
                </c:pt>
                <c:pt idx="800">
                  <c:v>0.8</c:v>
                </c:pt>
                <c:pt idx="801">
                  <c:v>0.80100000000000005</c:v>
                </c:pt>
                <c:pt idx="802">
                  <c:v>0.80200000000000005</c:v>
                </c:pt>
                <c:pt idx="803">
                  <c:v>0.80300000000000005</c:v>
                </c:pt>
                <c:pt idx="804">
                  <c:v>0.80400000000000005</c:v>
                </c:pt>
                <c:pt idx="805">
                  <c:v>0.80500000000000005</c:v>
                </c:pt>
                <c:pt idx="806">
                  <c:v>0.80600000000000005</c:v>
                </c:pt>
                <c:pt idx="807">
                  <c:v>0.80700000000000005</c:v>
                </c:pt>
                <c:pt idx="808">
                  <c:v>0.80800000000000005</c:v>
                </c:pt>
                <c:pt idx="809">
                  <c:v>0.80900000000000005</c:v>
                </c:pt>
                <c:pt idx="810">
                  <c:v>0.81</c:v>
                </c:pt>
                <c:pt idx="811">
                  <c:v>0.81100000000000005</c:v>
                </c:pt>
                <c:pt idx="812">
                  <c:v>0.81200000000000006</c:v>
                </c:pt>
                <c:pt idx="813">
                  <c:v>0.81299999999999994</c:v>
                </c:pt>
                <c:pt idx="814">
                  <c:v>0.81399999999999995</c:v>
                </c:pt>
                <c:pt idx="815">
                  <c:v>0.81499999999999995</c:v>
                </c:pt>
                <c:pt idx="816">
                  <c:v>0.81599999999999995</c:v>
                </c:pt>
                <c:pt idx="817">
                  <c:v>0.81699999999999995</c:v>
                </c:pt>
                <c:pt idx="818">
                  <c:v>0.81799999999999995</c:v>
                </c:pt>
                <c:pt idx="819">
                  <c:v>0.81899999999999995</c:v>
                </c:pt>
                <c:pt idx="820">
                  <c:v>0.82</c:v>
                </c:pt>
                <c:pt idx="821">
                  <c:v>0.82099999999999995</c:v>
                </c:pt>
                <c:pt idx="822">
                  <c:v>0.82199999999999995</c:v>
                </c:pt>
                <c:pt idx="823">
                  <c:v>0.82299999999999995</c:v>
                </c:pt>
                <c:pt idx="824">
                  <c:v>0.82399999999999995</c:v>
                </c:pt>
                <c:pt idx="825">
                  <c:v>0.82499999999999996</c:v>
                </c:pt>
                <c:pt idx="826">
                  <c:v>0.82599999999999996</c:v>
                </c:pt>
                <c:pt idx="827">
                  <c:v>0.82699999999999996</c:v>
                </c:pt>
                <c:pt idx="828">
                  <c:v>0.82799999999999996</c:v>
                </c:pt>
                <c:pt idx="829">
                  <c:v>0.82899999999999996</c:v>
                </c:pt>
                <c:pt idx="830">
                  <c:v>0.83</c:v>
                </c:pt>
                <c:pt idx="831">
                  <c:v>0.83099999999999996</c:v>
                </c:pt>
                <c:pt idx="832">
                  <c:v>0.83199999999999996</c:v>
                </c:pt>
                <c:pt idx="833">
                  <c:v>0.83299999999999996</c:v>
                </c:pt>
                <c:pt idx="834">
                  <c:v>0.83399999999999996</c:v>
                </c:pt>
                <c:pt idx="835">
                  <c:v>0.83499999999999996</c:v>
                </c:pt>
                <c:pt idx="836">
                  <c:v>0.83599999999999997</c:v>
                </c:pt>
                <c:pt idx="837">
                  <c:v>0.83699999999999997</c:v>
                </c:pt>
                <c:pt idx="838">
                  <c:v>0.83799999999999997</c:v>
                </c:pt>
                <c:pt idx="839">
                  <c:v>0.83899999999999997</c:v>
                </c:pt>
                <c:pt idx="840">
                  <c:v>0.84</c:v>
                </c:pt>
                <c:pt idx="841">
                  <c:v>0.84099999999999997</c:v>
                </c:pt>
                <c:pt idx="842">
                  <c:v>0.84199999999999997</c:v>
                </c:pt>
                <c:pt idx="843">
                  <c:v>0.84299999999999997</c:v>
                </c:pt>
                <c:pt idx="844">
                  <c:v>0.84399999999999997</c:v>
                </c:pt>
                <c:pt idx="845">
                  <c:v>0.84499999999999997</c:v>
                </c:pt>
                <c:pt idx="846">
                  <c:v>0.84599999999999997</c:v>
                </c:pt>
                <c:pt idx="847">
                  <c:v>0.84699999999999998</c:v>
                </c:pt>
                <c:pt idx="848">
                  <c:v>0.84799999999999998</c:v>
                </c:pt>
                <c:pt idx="849">
                  <c:v>0.84899999999999998</c:v>
                </c:pt>
                <c:pt idx="850">
                  <c:v>0.85</c:v>
                </c:pt>
                <c:pt idx="851">
                  <c:v>0.85099999999999998</c:v>
                </c:pt>
                <c:pt idx="852">
                  <c:v>0.85199999999999998</c:v>
                </c:pt>
                <c:pt idx="853">
                  <c:v>0.85299999999999998</c:v>
                </c:pt>
                <c:pt idx="854">
                  <c:v>0.85399999999999998</c:v>
                </c:pt>
                <c:pt idx="855">
                  <c:v>0.85499999999999998</c:v>
                </c:pt>
                <c:pt idx="856">
                  <c:v>0.85599999999999998</c:v>
                </c:pt>
                <c:pt idx="857">
                  <c:v>0.85699999999999998</c:v>
                </c:pt>
                <c:pt idx="858">
                  <c:v>0.85799999999999998</c:v>
                </c:pt>
                <c:pt idx="859">
                  <c:v>0.85899999999999999</c:v>
                </c:pt>
                <c:pt idx="860">
                  <c:v>0.86</c:v>
                </c:pt>
                <c:pt idx="861">
                  <c:v>0.86099999999999999</c:v>
                </c:pt>
                <c:pt idx="862">
                  <c:v>0.86199999999999999</c:v>
                </c:pt>
                <c:pt idx="863">
                  <c:v>0.86299999999999999</c:v>
                </c:pt>
                <c:pt idx="864">
                  <c:v>0.86399999999999999</c:v>
                </c:pt>
                <c:pt idx="865">
                  <c:v>0.86499999999999999</c:v>
                </c:pt>
                <c:pt idx="866">
                  <c:v>0.86599999999999999</c:v>
                </c:pt>
                <c:pt idx="867">
                  <c:v>0.86699999999999999</c:v>
                </c:pt>
                <c:pt idx="868">
                  <c:v>0.86799999999999999</c:v>
                </c:pt>
                <c:pt idx="869">
                  <c:v>0.86899999999999999</c:v>
                </c:pt>
                <c:pt idx="870">
                  <c:v>0.87</c:v>
                </c:pt>
                <c:pt idx="871">
                  <c:v>0.871</c:v>
                </c:pt>
                <c:pt idx="872">
                  <c:v>0.872</c:v>
                </c:pt>
                <c:pt idx="873">
                  <c:v>0.873</c:v>
                </c:pt>
                <c:pt idx="874">
                  <c:v>0.874</c:v>
                </c:pt>
                <c:pt idx="875">
                  <c:v>0.875</c:v>
                </c:pt>
                <c:pt idx="876">
                  <c:v>0.876</c:v>
                </c:pt>
                <c:pt idx="877">
                  <c:v>0.877</c:v>
                </c:pt>
                <c:pt idx="878">
                  <c:v>0.878</c:v>
                </c:pt>
                <c:pt idx="879">
                  <c:v>0.879</c:v>
                </c:pt>
                <c:pt idx="880">
                  <c:v>0.88</c:v>
                </c:pt>
                <c:pt idx="881">
                  <c:v>0.88100000000000001</c:v>
                </c:pt>
                <c:pt idx="882">
                  <c:v>0.88200000000000001</c:v>
                </c:pt>
                <c:pt idx="883">
                  <c:v>0.88300000000000001</c:v>
                </c:pt>
                <c:pt idx="884">
                  <c:v>0.88400000000000001</c:v>
                </c:pt>
                <c:pt idx="885">
                  <c:v>0.88500000000000001</c:v>
                </c:pt>
                <c:pt idx="886">
                  <c:v>0.88600000000000001</c:v>
                </c:pt>
                <c:pt idx="887">
                  <c:v>0.88700000000000001</c:v>
                </c:pt>
                <c:pt idx="888">
                  <c:v>0.88800000000000001</c:v>
                </c:pt>
                <c:pt idx="889">
                  <c:v>0.88900000000000001</c:v>
                </c:pt>
                <c:pt idx="890">
                  <c:v>0.89</c:v>
                </c:pt>
                <c:pt idx="891">
                  <c:v>0.89100000000000001</c:v>
                </c:pt>
                <c:pt idx="892">
                  <c:v>0.89200000000000002</c:v>
                </c:pt>
                <c:pt idx="893">
                  <c:v>0.89300000000000002</c:v>
                </c:pt>
                <c:pt idx="894">
                  <c:v>0.89400000000000002</c:v>
                </c:pt>
                <c:pt idx="895">
                  <c:v>0.89500000000000002</c:v>
                </c:pt>
                <c:pt idx="896">
                  <c:v>0.89600000000000002</c:v>
                </c:pt>
                <c:pt idx="897">
                  <c:v>0.89700000000000002</c:v>
                </c:pt>
                <c:pt idx="898">
                  <c:v>0.89800000000000002</c:v>
                </c:pt>
                <c:pt idx="899">
                  <c:v>0.89900000000000002</c:v>
                </c:pt>
                <c:pt idx="900">
                  <c:v>0.9</c:v>
                </c:pt>
                <c:pt idx="901">
                  <c:v>0.90100000000000002</c:v>
                </c:pt>
                <c:pt idx="902">
                  <c:v>0.90200000000000002</c:v>
                </c:pt>
                <c:pt idx="903">
                  <c:v>0.90300000000000002</c:v>
                </c:pt>
                <c:pt idx="904">
                  <c:v>0.90400000000000003</c:v>
                </c:pt>
                <c:pt idx="905">
                  <c:v>0.90500000000000003</c:v>
                </c:pt>
                <c:pt idx="906">
                  <c:v>0.90600000000000003</c:v>
                </c:pt>
                <c:pt idx="907">
                  <c:v>0.90700000000000003</c:v>
                </c:pt>
                <c:pt idx="908">
                  <c:v>0.90800000000000003</c:v>
                </c:pt>
                <c:pt idx="909">
                  <c:v>0.90900000000000003</c:v>
                </c:pt>
                <c:pt idx="910">
                  <c:v>0.91</c:v>
                </c:pt>
                <c:pt idx="911">
                  <c:v>0.91100000000000003</c:v>
                </c:pt>
                <c:pt idx="912">
                  <c:v>0.91200000000000003</c:v>
                </c:pt>
                <c:pt idx="913">
                  <c:v>0.91300000000000003</c:v>
                </c:pt>
                <c:pt idx="914">
                  <c:v>0.91400000000000003</c:v>
                </c:pt>
                <c:pt idx="915">
                  <c:v>0.91500000000000004</c:v>
                </c:pt>
                <c:pt idx="916">
                  <c:v>0.91600000000000004</c:v>
                </c:pt>
                <c:pt idx="917">
                  <c:v>0.91700000000000004</c:v>
                </c:pt>
                <c:pt idx="918">
                  <c:v>0.91800000000000004</c:v>
                </c:pt>
                <c:pt idx="919">
                  <c:v>0.91900000000000004</c:v>
                </c:pt>
                <c:pt idx="920">
                  <c:v>0.92</c:v>
                </c:pt>
                <c:pt idx="921">
                  <c:v>0.92100000000000004</c:v>
                </c:pt>
                <c:pt idx="922">
                  <c:v>0.92200000000000004</c:v>
                </c:pt>
                <c:pt idx="923">
                  <c:v>0.92300000000000004</c:v>
                </c:pt>
                <c:pt idx="924">
                  <c:v>0.92400000000000004</c:v>
                </c:pt>
                <c:pt idx="925">
                  <c:v>0.92500000000000004</c:v>
                </c:pt>
                <c:pt idx="926">
                  <c:v>0.92600000000000005</c:v>
                </c:pt>
                <c:pt idx="927">
                  <c:v>0.92700000000000005</c:v>
                </c:pt>
                <c:pt idx="928">
                  <c:v>0.92800000000000005</c:v>
                </c:pt>
                <c:pt idx="929">
                  <c:v>0.92900000000000005</c:v>
                </c:pt>
                <c:pt idx="930">
                  <c:v>0.93</c:v>
                </c:pt>
                <c:pt idx="931">
                  <c:v>0.93100000000000005</c:v>
                </c:pt>
                <c:pt idx="932">
                  <c:v>0.93200000000000005</c:v>
                </c:pt>
                <c:pt idx="933">
                  <c:v>0.93300000000000005</c:v>
                </c:pt>
                <c:pt idx="934">
                  <c:v>0.93400000000000005</c:v>
                </c:pt>
                <c:pt idx="935">
                  <c:v>0.93500000000000005</c:v>
                </c:pt>
                <c:pt idx="936">
                  <c:v>0.93600000000000005</c:v>
                </c:pt>
                <c:pt idx="937">
                  <c:v>0.93700000000000006</c:v>
                </c:pt>
                <c:pt idx="938">
                  <c:v>0.93799999999999994</c:v>
                </c:pt>
                <c:pt idx="939">
                  <c:v>0.93899999999999995</c:v>
                </c:pt>
                <c:pt idx="940">
                  <c:v>0.94</c:v>
                </c:pt>
                <c:pt idx="941">
                  <c:v>0.94099999999999995</c:v>
                </c:pt>
                <c:pt idx="942">
                  <c:v>0.94199999999999995</c:v>
                </c:pt>
                <c:pt idx="943">
                  <c:v>0.94299999999999995</c:v>
                </c:pt>
                <c:pt idx="944">
                  <c:v>0.94399999999999995</c:v>
                </c:pt>
                <c:pt idx="945">
                  <c:v>0.94499999999999995</c:v>
                </c:pt>
                <c:pt idx="946">
                  <c:v>0.94599999999999995</c:v>
                </c:pt>
                <c:pt idx="947">
                  <c:v>0.94699999999999995</c:v>
                </c:pt>
                <c:pt idx="948">
                  <c:v>0.94799999999999995</c:v>
                </c:pt>
                <c:pt idx="949">
                  <c:v>0.94899999999999995</c:v>
                </c:pt>
                <c:pt idx="950">
                  <c:v>0.95</c:v>
                </c:pt>
                <c:pt idx="951">
                  <c:v>0.95099999999999996</c:v>
                </c:pt>
                <c:pt idx="952">
                  <c:v>0.95199999999999996</c:v>
                </c:pt>
                <c:pt idx="953">
                  <c:v>0.95299999999999996</c:v>
                </c:pt>
                <c:pt idx="954">
                  <c:v>0.95399999999999996</c:v>
                </c:pt>
                <c:pt idx="955">
                  <c:v>0.95499999999999996</c:v>
                </c:pt>
                <c:pt idx="956">
                  <c:v>0.95599999999999996</c:v>
                </c:pt>
                <c:pt idx="957">
                  <c:v>0.95699999999999996</c:v>
                </c:pt>
                <c:pt idx="958">
                  <c:v>0.95799999999999996</c:v>
                </c:pt>
                <c:pt idx="959">
                  <c:v>0.95899999999999996</c:v>
                </c:pt>
                <c:pt idx="960">
                  <c:v>0.96</c:v>
                </c:pt>
                <c:pt idx="961">
                  <c:v>0.96099999999999997</c:v>
                </c:pt>
                <c:pt idx="962">
                  <c:v>0.96199999999999997</c:v>
                </c:pt>
                <c:pt idx="963">
                  <c:v>0.96299999999999997</c:v>
                </c:pt>
                <c:pt idx="964">
                  <c:v>0.96399999999999997</c:v>
                </c:pt>
                <c:pt idx="965">
                  <c:v>0.96499999999999997</c:v>
                </c:pt>
                <c:pt idx="966">
                  <c:v>0.96599999999999997</c:v>
                </c:pt>
                <c:pt idx="967">
                  <c:v>0.96699999999999997</c:v>
                </c:pt>
                <c:pt idx="968">
                  <c:v>0.96799999999999997</c:v>
                </c:pt>
                <c:pt idx="969">
                  <c:v>0.96899999999999997</c:v>
                </c:pt>
                <c:pt idx="970">
                  <c:v>0.97</c:v>
                </c:pt>
                <c:pt idx="971">
                  <c:v>0.97099999999999997</c:v>
                </c:pt>
                <c:pt idx="972">
                  <c:v>0.97199999999999998</c:v>
                </c:pt>
                <c:pt idx="973">
                  <c:v>0.97299999999999998</c:v>
                </c:pt>
                <c:pt idx="974">
                  <c:v>0.97399999999999998</c:v>
                </c:pt>
                <c:pt idx="975">
                  <c:v>0.97499999999999998</c:v>
                </c:pt>
                <c:pt idx="976">
                  <c:v>0.97599999999999998</c:v>
                </c:pt>
                <c:pt idx="977">
                  <c:v>0.97699999999999998</c:v>
                </c:pt>
                <c:pt idx="978">
                  <c:v>0.97799999999999998</c:v>
                </c:pt>
                <c:pt idx="979">
                  <c:v>0.97899999999999998</c:v>
                </c:pt>
                <c:pt idx="980">
                  <c:v>0.98</c:v>
                </c:pt>
                <c:pt idx="981">
                  <c:v>0.98099999999999998</c:v>
                </c:pt>
                <c:pt idx="982">
                  <c:v>0.98199999999999998</c:v>
                </c:pt>
                <c:pt idx="983">
                  <c:v>0.98299999999999998</c:v>
                </c:pt>
                <c:pt idx="984">
                  <c:v>0.98399999999999999</c:v>
                </c:pt>
                <c:pt idx="985">
                  <c:v>0.98499999999999999</c:v>
                </c:pt>
                <c:pt idx="986">
                  <c:v>0.98599999999999999</c:v>
                </c:pt>
                <c:pt idx="987">
                  <c:v>0.98699999999999999</c:v>
                </c:pt>
                <c:pt idx="988">
                  <c:v>0.98799999999999999</c:v>
                </c:pt>
                <c:pt idx="989">
                  <c:v>0.98899999999999999</c:v>
                </c:pt>
                <c:pt idx="990">
                  <c:v>0.99</c:v>
                </c:pt>
                <c:pt idx="991">
                  <c:v>0.99099999999999999</c:v>
                </c:pt>
                <c:pt idx="992">
                  <c:v>0.99199999999999999</c:v>
                </c:pt>
                <c:pt idx="993">
                  <c:v>0.99299999999999999</c:v>
                </c:pt>
                <c:pt idx="994">
                  <c:v>0.99399999999999999</c:v>
                </c:pt>
                <c:pt idx="995">
                  <c:v>0.995</c:v>
                </c:pt>
                <c:pt idx="996">
                  <c:v>0.996</c:v>
                </c:pt>
                <c:pt idx="997">
                  <c:v>0.997</c:v>
                </c:pt>
                <c:pt idx="998">
                  <c:v>0.998</c:v>
                </c:pt>
                <c:pt idx="999">
                  <c:v>0.999</c:v>
                </c:pt>
                <c:pt idx="1000" formatCode="0.0000">
                  <c:v>1</c:v>
                </c:pt>
              </c:numCache>
            </c:numRef>
          </c:xVal>
          <c:yVal>
            <c:numRef>
              <c:f>APropertiesDimless!$E$7:$E$1007</c:f>
              <c:numCache>
                <c:formatCode>0.0000</c:formatCode>
                <c:ptCount val="1001"/>
                <c:pt idx="1">
                  <c:v>9.9997875832998789E-4</c:v>
                </c:pt>
                <c:pt idx="2">
                  <c:v>1.9999164875734946E-3</c:v>
                </c:pt>
                <c:pt idx="3">
                  <c:v>2.9998153683330944E-3</c:v>
                </c:pt>
                <c:pt idx="4">
                  <c:v>3.9996775802051054E-3</c:v>
                </c:pt>
                <c:pt idx="5">
                  <c:v>4.9995053018182479E-3</c:v>
                </c:pt>
                <c:pt idx="6">
                  <c:v>5.9993007108716835E-3</c:v>
                </c:pt>
                <c:pt idx="7">
                  <c:v>6.9990659841735782E-3</c:v>
                </c:pt>
                <c:pt idx="8">
                  <c:v>7.998803297678634E-3</c:v>
                </c:pt>
                <c:pt idx="9">
                  <c:v>8.9985148265258434E-3</c:v>
                </c:pt>
                <c:pt idx="10">
                  <c:v>9.9982027450779588E-3</c:v>
                </c:pt>
                <c:pt idx="11">
                  <c:v>1.0997869226958017E-2</c:v>
                </c:pt>
                <c:pt idx="12">
                  <c:v>1.1997516445088448E-2</c:v>
                </c:pt>
                <c:pt idx="13">
                  <c:v>1.2997146571727685E-2</c:v>
                </c:pt>
                <c:pt idx="14">
                  <c:v>1.3996761778509044E-2</c:v>
                </c:pt>
                <c:pt idx="15">
                  <c:v>1.4996364236479138E-2</c:v>
                </c:pt>
                <c:pt idx="16">
                  <c:v>1.5995956116134125E-2</c:v>
                </c:pt>
                <c:pt idx="17">
                  <c:v>1.6995539587459085E-2</c:v>
                </c:pt>
                <c:pt idx="18">
                  <c:v>1.7995116819964161E-2</c:v>
                </c:pt>
                <c:pt idx="19">
                  <c:v>1.8994689982724352E-2</c:v>
                </c:pt>
                <c:pt idx="20">
                  <c:v>1.9994261244415758E-2</c:v>
                </c:pt>
                <c:pt idx="21">
                  <c:v>2.0993832773353292E-2</c:v>
                </c:pt>
                <c:pt idx="22">
                  <c:v>2.1993406737529753E-2</c:v>
                </c:pt>
                <c:pt idx="23">
                  <c:v>2.2992985304652248E-2</c:v>
                </c:pt>
                <c:pt idx="24">
                  <c:v>2.3992570642179904E-2</c:v>
                </c:pt>
                <c:pt idx="25">
                  <c:v>2.4992164917362229E-2</c:v>
                </c:pt>
                <c:pt idx="26">
                  <c:v>2.5991770297276454E-2</c:v>
                </c:pt>
                <c:pt idx="27">
                  <c:v>2.6991388948864943E-2</c:v>
                </c:pt>
                <c:pt idx="28">
                  <c:v>2.7991023038972787E-2</c:v>
                </c:pt>
                <c:pt idx="29">
                  <c:v>2.8990674734386688E-2</c:v>
                </c:pt>
                <c:pt idx="30">
                  <c:v>2.999034620187005E-2</c:v>
                </c:pt>
                <c:pt idx="31">
                  <c:v>3.0990039608202995E-2</c:v>
                </c:pt>
                <c:pt idx="32">
                  <c:v>3.1989757120218613E-2</c:v>
                </c:pt>
                <c:pt idx="33">
                  <c:v>3.2989500904841242E-2</c:v>
                </c:pt>
                <c:pt idx="34">
                  <c:v>3.3989273129123865E-2</c:v>
                </c:pt>
                <c:pt idx="35">
                  <c:v>3.4989075960285047E-2</c:v>
                </c:pt>
                <c:pt idx="36">
                  <c:v>3.598891156574812E-2</c:v>
                </c:pt>
                <c:pt idx="37">
                  <c:v>3.6988782113176404E-2</c:v>
                </c:pt>
                <c:pt idx="38">
                  <c:v>3.7988689770513923E-2</c:v>
                </c:pt>
                <c:pt idx="39">
                  <c:v>3.8988636706019479E-2</c:v>
                </c:pt>
                <c:pt idx="40">
                  <c:v>3.9988625088307327E-2</c:v>
                </c:pt>
                <c:pt idx="41">
                  <c:v>4.0988657086383232E-2</c:v>
                </c:pt>
                <c:pt idx="42">
                  <c:v>4.1988734869682062E-2</c:v>
                </c:pt>
                <c:pt idx="43">
                  <c:v>4.2988860608106576E-2</c:v>
                </c:pt>
                <c:pt idx="44">
                  <c:v>4.39890364720633E-2</c:v>
                </c:pt>
                <c:pt idx="45">
                  <c:v>4.4989264632502232E-2</c:v>
                </c:pt>
                <c:pt idx="46">
                  <c:v>4.5989547260952619E-2</c:v>
                </c:pt>
                <c:pt idx="47">
                  <c:v>4.6989886529562187E-2</c:v>
                </c:pt>
                <c:pt idx="48">
                  <c:v>4.79902846111342E-2</c:v>
                </c:pt>
                <c:pt idx="49">
                  <c:v>4.8990743679165109E-2</c:v>
                </c:pt>
                <c:pt idx="50">
                  <c:v>4.9991265907882158E-2</c:v>
                </c:pt>
                <c:pt idx="51">
                  <c:v>5.0991853472282148E-2</c:v>
                </c:pt>
                <c:pt idx="52">
                  <c:v>5.1992508548168427E-2</c:v>
                </c:pt>
                <c:pt idx="53">
                  <c:v>5.2993233312188359E-2</c:v>
                </c:pt>
                <c:pt idx="54">
                  <c:v>5.3994029941872732E-2</c:v>
                </c:pt>
                <c:pt idx="55">
                  <c:v>5.4994900615671652E-2</c:v>
                </c:pt>
                <c:pt idx="56">
                  <c:v>5.5995847512994371E-2</c:v>
                </c:pt>
                <c:pt idx="57">
                  <c:v>5.6996872814246258E-2</c:v>
                </c:pt>
                <c:pt idx="58">
                  <c:v>5.7997978700866308E-2</c:v>
                </c:pt>
                <c:pt idx="59">
                  <c:v>5.8999167355367137E-2</c:v>
                </c:pt>
                <c:pt idx="60">
                  <c:v>6.0000440961369764E-2</c:v>
                </c:pt>
                <c:pt idx="61">
                  <c:v>6.100180170364556E-2</c:v>
                </c:pt>
                <c:pt idx="62">
                  <c:v>6.2003251768152148E-2</c:v>
                </c:pt>
                <c:pt idx="63">
                  <c:v>6.3004793342070875E-2</c:v>
                </c:pt>
                <c:pt idx="64">
                  <c:v>6.4006428613847532E-2</c:v>
                </c:pt>
                <c:pt idx="65">
                  <c:v>6.5008159773228519E-2</c:v>
                </c:pt>
                <c:pt idx="66">
                  <c:v>6.6009989011300216E-2</c:v>
                </c:pt>
                <c:pt idx="67">
                  <c:v>6.7011918520527153E-2</c:v>
                </c:pt>
                <c:pt idx="68">
                  <c:v>6.8013950494789935E-2</c:v>
                </c:pt>
                <c:pt idx="69">
                  <c:v>6.9016087129424419E-2</c:v>
                </c:pt>
                <c:pt idx="70">
                  <c:v>7.0018330621260089E-2</c:v>
                </c:pt>
                <c:pt idx="71">
                  <c:v>7.1020683168658311E-2</c:v>
                </c:pt>
                <c:pt idx="72">
                  <c:v>7.2023146971551127E-2</c:v>
                </c:pt>
                <c:pt idx="73">
                  <c:v>7.3025724231480044E-2</c:v>
                </c:pt>
                <c:pt idx="74">
                  <c:v>7.4028417151634857E-2</c:v>
                </c:pt>
                <c:pt idx="75">
                  <c:v>7.5031227936892E-2</c:v>
                </c:pt>
                <c:pt idx="76">
                  <c:v>7.603415879385407E-2</c:v>
                </c:pt>
                <c:pt idx="77">
                  <c:v>7.7037211930888222E-2</c:v>
                </c:pt>
                <c:pt idx="78">
                  <c:v>7.8040389558165502E-2</c:v>
                </c:pt>
                <c:pt idx="79">
                  <c:v>7.9043693887699926E-2</c:v>
                </c:pt>
                <c:pt idx="80">
                  <c:v>8.0047127133386867E-2</c:v>
                </c:pt>
                <c:pt idx="81">
                  <c:v>8.1050691511043743E-2</c:v>
                </c:pt>
                <c:pt idx="82">
                  <c:v>8.2054389238447198E-2</c:v>
                </c:pt>
                <c:pt idx="83">
                  <c:v>8.3058222535375051E-2</c:v>
                </c:pt>
                <c:pt idx="84">
                  <c:v>8.4062193623643575E-2</c:v>
                </c:pt>
                <c:pt idx="85">
                  <c:v>8.5066304727147796E-2</c:v>
                </c:pt>
                <c:pt idx="86">
                  <c:v>8.6070558071900588E-2</c:v>
                </c:pt>
                <c:pt idx="87">
                  <c:v>8.7074955886073349E-2</c:v>
                </c:pt>
                <c:pt idx="88">
                  <c:v>8.8079500400035149E-2</c:v>
                </c:pt>
                <c:pt idx="89">
                  <c:v>8.9084193846391865E-2</c:v>
                </c:pt>
                <c:pt idx="90">
                  <c:v>9.0089038460027068E-2</c:v>
                </c:pt>
                <c:pt idx="91">
                  <c:v>9.1094036478142112E-2</c:v>
                </c:pt>
                <c:pt idx="92">
                  <c:v>9.2099190140294745E-2</c:v>
                </c:pt>
                <c:pt idx="93">
                  <c:v>9.3104501688441005E-2</c:v>
                </c:pt>
                <c:pt idx="94">
                  <c:v>9.4109973366974131E-2</c:v>
                </c:pt>
                <c:pt idx="95">
                  <c:v>9.5115607422766202E-2</c:v>
                </c:pt>
                <c:pt idx="96">
                  <c:v>9.612140610520678E-2</c:v>
                </c:pt>
                <c:pt idx="97">
                  <c:v>9.7127371666245868E-2</c:v>
                </c:pt>
                <c:pt idx="98">
                  <c:v>9.8133506360431791E-2</c:v>
                </c:pt>
                <c:pt idx="99">
                  <c:v>9.913981244495397E-2</c:v>
                </c:pt>
                <c:pt idx="100">
                  <c:v>0.10014629217968275</c:v>
                </c:pt>
                <c:pt idx="101">
                  <c:v>0.10115294782721095</c:v>
                </c:pt>
                <c:pt idx="102">
                  <c:v>0.10215978165289409</c:v>
                </c:pt>
                <c:pt idx="103">
                  <c:v>0.10316679592489177</c:v>
                </c:pt>
                <c:pt idx="104">
                  <c:v>0.10417399291421031</c:v>
                </c:pt>
                <c:pt idx="105">
                  <c:v>0.10518137489474104</c:v>
                </c:pt>
                <c:pt idx="106">
                  <c:v>0.10618894414330558</c:v>
                </c:pt>
                <c:pt idx="107">
                  <c:v>0.10719670293969369</c:v>
                </c:pt>
                <c:pt idx="108">
                  <c:v>0.10820465356670708</c:v>
                </c:pt>
                <c:pt idx="109">
                  <c:v>0.1092127983102017</c:v>
                </c:pt>
                <c:pt idx="110">
                  <c:v>0.11022113945912752</c:v>
                </c:pt>
                <c:pt idx="111">
                  <c:v>0.11122967930557254</c:v>
                </c:pt>
                <c:pt idx="112">
                  <c:v>0.11223842014480352</c:v>
                </c:pt>
                <c:pt idx="113">
                  <c:v>0.11324736427530942</c:v>
                </c:pt>
                <c:pt idx="114">
                  <c:v>0.11425651399884322</c:v>
                </c:pt>
                <c:pt idx="115">
                  <c:v>0.11526587162046412</c:v>
                </c:pt>
                <c:pt idx="116">
                  <c:v>0.11627543944858063</c:v>
                </c:pt>
                <c:pt idx="117">
                  <c:v>0.11728521979499351</c:v>
                </c:pt>
                <c:pt idx="118">
                  <c:v>0.11829521497493804</c:v>
                </c:pt>
                <c:pt idx="119">
                  <c:v>0.11930542730712812</c:v>
                </c:pt>
                <c:pt idx="120">
                  <c:v>0.12031585911379761</c:v>
                </c:pt>
                <c:pt idx="121">
                  <c:v>0.12132651272074604</c:v>
                </c:pt>
                <c:pt idx="122">
                  <c:v>0.12233739045737974</c:v>
                </c:pt>
                <c:pt idx="123">
                  <c:v>0.12334849465675757</c:v>
                </c:pt>
                <c:pt idx="124">
                  <c:v>0.12435982765563272</c:v>
                </c:pt>
                <c:pt idx="125">
                  <c:v>0.12537139179449788</c:v>
                </c:pt>
                <c:pt idx="126">
                  <c:v>0.12638318941762833</c:v>
                </c:pt>
                <c:pt idx="127">
                  <c:v>0.12739522287312741</c:v>
                </c:pt>
                <c:pt idx="128">
                  <c:v>0.1284074945129694</c:v>
                </c:pt>
                <c:pt idx="129">
                  <c:v>0.12942000669304532</c:v>
                </c:pt>
                <c:pt idx="130">
                  <c:v>0.13043276177320601</c:v>
                </c:pt>
                <c:pt idx="131">
                  <c:v>0.13144576211730843</c:v>
                </c:pt>
                <c:pt idx="132">
                  <c:v>0.1324590100932595</c:v>
                </c:pt>
                <c:pt idx="133">
                  <c:v>0.1334725080730623</c:v>
                </c:pt>
                <c:pt idx="134">
                  <c:v>0.13448625843285991</c:v>
                </c:pt>
                <c:pt idx="135">
                  <c:v>0.13550026355298214</c:v>
                </c:pt>
                <c:pt idx="136">
                  <c:v>0.1365145258179904</c:v>
                </c:pt>
                <c:pt idx="137">
                  <c:v>0.13752904761672366</c:v>
                </c:pt>
                <c:pt idx="138">
                  <c:v>0.13854383134234427</c:v>
                </c:pt>
                <c:pt idx="139">
                  <c:v>0.13955887939238454</c:v>
                </c:pt>
                <c:pt idx="140">
                  <c:v>0.14057419416879216</c:v>
                </c:pt>
                <c:pt idx="141">
                  <c:v>0.14158977807797704</c:v>
                </c:pt>
                <c:pt idx="142">
                  <c:v>0.14260563353085909</c:v>
                </c:pt>
                <c:pt idx="143">
                  <c:v>0.14362176294291246</c:v>
                </c:pt>
                <c:pt idx="144">
                  <c:v>0.14463816873421492</c:v>
                </c:pt>
                <c:pt idx="145">
                  <c:v>0.14565485332949407</c:v>
                </c:pt>
                <c:pt idx="146">
                  <c:v>0.14667181915817459</c:v>
                </c:pt>
                <c:pt idx="147">
                  <c:v>0.14768906865442613</c:v>
                </c:pt>
                <c:pt idx="148">
                  <c:v>0.14870660425721047</c:v>
                </c:pt>
                <c:pt idx="149">
                  <c:v>0.14972442841033046</c:v>
                </c:pt>
                <c:pt idx="150">
                  <c:v>0.15074254356247729</c:v>
                </c:pt>
                <c:pt idx="151">
                  <c:v>0.151760952167279</c:v>
                </c:pt>
                <c:pt idx="152">
                  <c:v>0.15277965668334956</c:v>
                </c:pt>
                <c:pt idx="153">
                  <c:v>0.15379865957433628</c:v>
                </c:pt>
                <c:pt idx="154">
                  <c:v>0.15481796330897055</c:v>
                </c:pt>
                <c:pt idx="155">
                  <c:v>0.15583757036111501</c:v>
                </c:pt>
                <c:pt idx="156">
                  <c:v>0.15685748320981502</c:v>
                </c:pt>
                <c:pt idx="157">
                  <c:v>0.157877704339346</c:v>
                </c:pt>
                <c:pt idx="158">
                  <c:v>0.15889823623926527</c:v>
                </c:pt>
                <c:pt idx="159">
                  <c:v>0.15991908140446057</c:v>
                </c:pt>
                <c:pt idx="160">
                  <c:v>0.16094024233520063</c:v>
                </c:pt>
                <c:pt idx="161">
                  <c:v>0.16196172153718616</c:v>
                </c:pt>
                <c:pt idx="162">
                  <c:v>0.16298352152159948</c:v>
                </c:pt>
                <c:pt idx="163">
                  <c:v>0.16400564480515667</c:v>
                </c:pt>
                <c:pt idx="164">
                  <c:v>0.16502809391015752</c:v>
                </c:pt>
                <c:pt idx="165">
                  <c:v>0.16605087136453719</c:v>
                </c:pt>
                <c:pt idx="166">
                  <c:v>0.1670739797019182</c:v>
                </c:pt>
                <c:pt idx="167">
                  <c:v>0.16809742146166204</c:v>
                </c:pt>
                <c:pt idx="168">
                  <c:v>0.1691211991889208</c:v>
                </c:pt>
                <c:pt idx="169">
                  <c:v>0.1701453154346895</c:v>
                </c:pt>
                <c:pt idx="170">
                  <c:v>0.1711697727558591</c:v>
                </c:pt>
                <c:pt idx="171">
                  <c:v>0.17219457371526922</c:v>
                </c:pt>
                <c:pt idx="172">
                  <c:v>0.17321972088176066</c:v>
                </c:pt>
                <c:pt idx="173">
                  <c:v>0.17424521683022876</c:v>
                </c:pt>
                <c:pt idx="174">
                  <c:v>0.17527106414167751</c:v>
                </c:pt>
                <c:pt idx="175">
                  <c:v>0.17629726540327179</c:v>
                </c:pt>
                <c:pt idx="176">
                  <c:v>0.17732382320839396</c:v>
                </c:pt>
                <c:pt idx="177">
                  <c:v>0.1783507401566958</c:v>
                </c:pt>
                <c:pt idx="178">
                  <c:v>0.17937801885415383</c:v>
                </c:pt>
                <c:pt idx="179">
                  <c:v>0.18040566191312429</c:v>
                </c:pt>
                <c:pt idx="180">
                  <c:v>0.18143367195239837</c:v>
                </c:pt>
                <c:pt idx="181">
                  <c:v>0.18246205159725698</c:v>
                </c:pt>
                <c:pt idx="182">
                  <c:v>0.18349080347952673</c:v>
                </c:pt>
                <c:pt idx="183">
                  <c:v>0.18451993023763613</c:v>
                </c:pt>
                <c:pt idx="184">
                  <c:v>0.18554943451667116</c:v>
                </c:pt>
                <c:pt idx="185">
                  <c:v>0.18657931896843186</c:v>
                </c:pt>
                <c:pt idx="186">
                  <c:v>0.18760958625148974</c:v>
                </c:pt>
                <c:pt idx="187">
                  <c:v>0.18864023903124386</c:v>
                </c:pt>
                <c:pt idx="188">
                  <c:v>0.18967127997997837</c:v>
                </c:pt>
                <c:pt idx="189">
                  <c:v>0.19070271177692133</c:v>
                </c:pt>
                <c:pt idx="190">
                  <c:v>0.19173453710830071</c:v>
                </c:pt>
                <c:pt idx="191">
                  <c:v>0.19276675866740392</c:v>
                </c:pt>
                <c:pt idx="192">
                  <c:v>0.19379937915463588</c:v>
                </c:pt>
                <c:pt idx="193">
                  <c:v>0.19483240127757817</c:v>
                </c:pt>
                <c:pt idx="194">
                  <c:v>0.19586582775104761</c:v>
                </c:pt>
                <c:pt idx="195">
                  <c:v>0.19689966129715605</c:v>
                </c:pt>
                <c:pt idx="196">
                  <c:v>0.1979339046453705</c:v>
                </c:pt>
                <c:pt idx="197">
                  <c:v>0.19896856053257231</c:v>
                </c:pt>
                <c:pt idx="198">
                  <c:v>0.20000363170311825</c:v>
                </c:pt>
                <c:pt idx="199">
                  <c:v>0.20103912090890105</c:v>
                </c:pt>
                <c:pt idx="200">
                  <c:v>0.20207503090941073</c:v>
                </c:pt>
                <c:pt idx="201">
                  <c:v>0.20311136447179481</c:v>
                </c:pt>
                <c:pt idx="202">
                  <c:v>0.2041481243709217</c:v>
                </c:pt>
                <c:pt idx="203">
                  <c:v>0.20518531338944201</c:v>
                </c:pt>
                <c:pt idx="204">
                  <c:v>0.20622293431785044</c:v>
                </c:pt>
                <c:pt idx="205">
                  <c:v>0.20726098995454942</c:v>
                </c:pt>
                <c:pt idx="206">
                  <c:v>0.20829948310591118</c:v>
                </c:pt>
                <c:pt idx="207">
                  <c:v>0.20933841658634222</c:v>
                </c:pt>
                <c:pt idx="208">
                  <c:v>0.21037779321834651</c:v>
                </c:pt>
                <c:pt idx="209">
                  <c:v>0.21141761583258967</c:v>
                </c:pt>
                <c:pt idx="210">
                  <c:v>0.21245788726796341</c:v>
                </c:pt>
                <c:pt idx="211">
                  <c:v>0.21349861037165069</c:v>
                </c:pt>
                <c:pt idx="212">
                  <c:v>0.2145397879991911</c:v>
                </c:pt>
                <c:pt idx="213">
                  <c:v>0.21558142301454558</c:v>
                </c:pt>
                <c:pt idx="214">
                  <c:v>0.21662351829016363</c:v>
                </c:pt>
                <c:pt idx="215">
                  <c:v>0.21766607670704816</c:v>
                </c:pt>
                <c:pt idx="216">
                  <c:v>0.21870910115482409</c:v>
                </c:pt>
                <c:pt idx="217">
                  <c:v>0.2197525945318036</c:v>
                </c:pt>
                <c:pt idx="218">
                  <c:v>0.22079655974505519</c:v>
                </c:pt>
                <c:pt idx="219">
                  <c:v>0.22184099971047055</c:v>
                </c:pt>
                <c:pt idx="220">
                  <c:v>0.22288591735283333</c:v>
                </c:pt>
                <c:pt idx="221">
                  <c:v>0.22393131560588805</c:v>
                </c:pt>
                <c:pt idx="222">
                  <c:v>0.2249771974124084</c:v>
                </c:pt>
                <c:pt idx="223">
                  <c:v>0.22602356572426796</c:v>
                </c:pt>
                <c:pt idx="224">
                  <c:v>0.22707042350250853</c:v>
                </c:pt>
                <c:pt idx="225">
                  <c:v>0.22811777371741218</c:v>
                </c:pt>
                <c:pt idx="226">
                  <c:v>0.22916561934857113</c:v>
                </c:pt>
                <c:pt idx="227">
                  <c:v>0.23021396338495856</c:v>
                </c:pt>
                <c:pt idx="228">
                  <c:v>0.23126280882500116</c:v>
                </c:pt>
                <c:pt idx="229">
                  <c:v>0.23231215867665095</c:v>
                </c:pt>
                <c:pt idx="230">
                  <c:v>0.23336201595745701</c:v>
                </c:pt>
                <c:pt idx="231">
                  <c:v>0.23441238369463901</c:v>
                </c:pt>
                <c:pt idx="232">
                  <c:v>0.23546326492516118</c:v>
                </c:pt>
                <c:pt idx="233">
                  <c:v>0.23651466269580471</c:v>
                </c:pt>
                <c:pt idx="234">
                  <c:v>0.23756658006324327</c:v>
                </c:pt>
                <c:pt idx="235">
                  <c:v>0.23861902009411698</c:v>
                </c:pt>
                <c:pt idx="236">
                  <c:v>0.23967198586510793</c:v>
                </c:pt>
                <c:pt idx="237">
                  <c:v>0.24072548046301626</c:v>
                </c:pt>
                <c:pt idx="238">
                  <c:v>0.24177950698483547</c:v>
                </c:pt>
                <c:pt idx="239">
                  <c:v>0.24283406853782899</c:v>
                </c:pt>
                <c:pt idx="240">
                  <c:v>0.24388916823960816</c:v>
                </c:pt>
                <c:pt idx="241">
                  <c:v>0.24494480921820957</c:v>
                </c:pt>
                <c:pt idx="242">
                  <c:v>0.2460009946121724</c:v>
                </c:pt>
                <c:pt idx="243">
                  <c:v>0.24705772757061725</c:v>
                </c:pt>
                <c:pt idx="244">
                  <c:v>0.24811501125332613</c:v>
                </c:pt>
                <c:pt idx="245">
                  <c:v>0.24917284883082017</c:v>
                </c:pt>
                <c:pt idx="246">
                  <c:v>0.25023124348444181</c:v>
                </c:pt>
                <c:pt idx="247">
                  <c:v>0.25129019840643385</c:v>
                </c:pt>
                <c:pt idx="248">
                  <c:v>0.25234971680002083</c:v>
                </c:pt>
                <c:pt idx="249">
                  <c:v>0.25340980187949119</c:v>
                </c:pt>
                <c:pt idx="250">
                  <c:v>0.25447045687027847</c:v>
                </c:pt>
                <c:pt idx="251">
                  <c:v>0.25553168500904533</c:v>
                </c:pt>
                <c:pt idx="252">
                  <c:v>0.25659348954376565</c:v>
                </c:pt>
                <c:pt idx="253">
                  <c:v>0.25765587373380805</c:v>
                </c:pt>
                <c:pt idx="254">
                  <c:v>0.2587188408500215</c:v>
                </c:pt>
                <c:pt idx="255">
                  <c:v>0.25978239417481908</c:v>
                </c:pt>
                <c:pt idx="256">
                  <c:v>0.2608465370022639</c:v>
                </c:pt>
                <c:pt idx="257">
                  <c:v>0.26191127263815422</c:v>
                </c:pt>
                <c:pt idx="258">
                  <c:v>0.26297660440011195</c:v>
                </c:pt>
                <c:pt idx="259">
                  <c:v>0.26404253561766711</c:v>
                </c:pt>
                <c:pt idx="260">
                  <c:v>0.26510906963234737</c:v>
                </c:pt>
                <c:pt idx="261">
                  <c:v>0.26617620979776596</c:v>
                </c:pt>
                <c:pt idx="262">
                  <c:v>0.26724395947971014</c:v>
                </c:pt>
                <c:pt idx="263">
                  <c:v>0.26831232205623123</c:v>
                </c:pt>
                <c:pt idx="264">
                  <c:v>0.2693813009177346</c:v>
                </c:pt>
                <c:pt idx="265">
                  <c:v>0.27045089946706891</c:v>
                </c:pt>
                <c:pt idx="266">
                  <c:v>0.27152112111961996</c:v>
                </c:pt>
                <c:pt idx="267">
                  <c:v>0.27259196930340007</c:v>
                </c:pt>
                <c:pt idx="268">
                  <c:v>0.27366344745914273</c:v>
                </c:pt>
                <c:pt idx="269">
                  <c:v>0.27473555904039404</c:v>
                </c:pt>
                <c:pt idx="270">
                  <c:v>0.27580830751360719</c:v>
                </c:pt>
                <c:pt idx="271">
                  <c:v>0.27688169635823801</c:v>
                </c:pt>
                <c:pt idx="272">
                  <c:v>0.27795572906683746</c:v>
                </c:pt>
                <c:pt idx="273">
                  <c:v>0.27903040914514998</c:v>
                </c:pt>
                <c:pt idx="274">
                  <c:v>0.28010574011220823</c:v>
                </c:pt>
                <c:pt idx="275">
                  <c:v>0.28118172550043086</c:v>
                </c:pt>
                <c:pt idx="276">
                  <c:v>0.28225836885572042</c:v>
                </c:pt>
                <c:pt idx="277">
                  <c:v>0.28333567373756063</c:v>
                </c:pt>
                <c:pt idx="278">
                  <c:v>0.2844136437191172</c:v>
                </c:pt>
                <c:pt idx="279">
                  <c:v>0.28549228238733648</c:v>
                </c:pt>
                <c:pt idx="280">
                  <c:v>0.28657159334304555</c:v>
                </c:pt>
                <c:pt idx="281">
                  <c:v>0.28765158020105547</c:v>
                </c:pt>
                <c:pt idx="282">
                  <c:v>0.2887322465902607</c:v>
                </c:pt>
                <c:pt idx="283">
                  <c:v>0.28981359615374302</c:v>
                </c:pt>
                <c:pt idx="284">
                  <c:v>0.29089563254887524</c:v>
                </c:pt>
                <c:pt idx="285">
                  <c:v>0.2919783594474244</c:v>
                </c:pt>
                <c:pt idx="286">
                  <c:v>0.2930617805356569</c:v>
                </c:pt>
                <c:pt idx="287">
                  <c:v>0.2941458995144447</c:v>
                </c:pt>
                <c:pt idx="288">
                  <c:v>0.29523072009937068</c:v>
                </c:pt>
                <c:pt idx="289">
                  <c:v>0.29631624602083656</c:v>
                </c:pt>
                <c:pt idx="290">
                  <c:v>0.29740248102417033</c:v>
                </c:pt>
                <c:pt idx="291">
                  <c:v>0.2984894288697349</c:v>
                </c:pt>
                <c:pt idx="292">
                  <c:v>0.29957709333303767</c:v>
                </c:pt>
                <c:pt idx="293">
                  <c:v>0.30066547820484135</c:v>
                </c:pt>
                <c:pt idx="294">
                  <c:v>0.30175458729127341</c:v>
                </c:pt>
                <c:pt idx="295">
                  <c:v>0.30284442441393949</c:v>
                </c:pt>
                <c:pt idx="296">
                  <c:v>0.30393499341003555</c:v>
                </c:pt>
                <c:pt idx="297">
                  <c:v>0.30502629813246113</c:v>
                </c:pt>
                <c:pt idx="298">
                  <c:v>0.30611834244993325</c:v>
                </c:pt>
                <c:pt idx="299">
                  <c:v>0.30721113024710311</c:v>
                </c:pt>
                <c:pt idx="300">
                  <c:v>0.30830466542467055</c:v>
                </c:pt>
                <c:pt idx="301">
                  <c:v>0.3093989518995009</c:v>
                </c:pt>
                <c:pt idx="302">
                  <c:v>0.31049399360474433</c:v>
                </c:pt>
                <c:pt idx="303">
                  <c:v>0.31158979448995255</c:v>
                </c:pt>
                <c:pt idx="304">
                  <c:v>0.31268635852119969</c:v>
                </c:pt>
                <c:pt idx="305">
                  <c:v>0.31378368968120091</c:v>
                </c:pt>
                <c:pt idx="306">
                  <c:v>0.31488179196943578</c:v>
                </c:pt>
                <c:pt idx="307">
                  <c:v>0.31598066940226927</c:v>
                </c:pt>
                <c:pt idx="308">
                  <c:v>0.31708032601307468</c:v>
                </c:pt>
                <c:pt idx="309">
                  <c:v>0.31818076585235816</c:v>
                </c:pt>
                <c:pt idx="310">
                  <c:v>0.31928199298788357</c:v>
                </c:pt>
                <c:pt idx="311">
                  <c:v>0.32038401150479789</c:v>
                </c:pt>
                <c:pt idx="312">
                  <c:v>0.32148682550575858</c:v>
                </c:pt>
                <c:pt idx="313">
                  <c:v>0.32259043911106122</c:v>
                </c:pt>
                <c:pt idx="314">
                  <c:v>0.32369485645876855</c:v>
                </c:pt>
                <c:pt idx="315">
                  <c:v>0.32480008170483909</c:v>
                </c:pt>
                <c:pt idx="316">
                  <c:v>0.32590611902325956</c:v>
                </c:pt>
                <c:pt idx="317">
                  <c:v>0.32701297260617523</c:v>
                </c:pt>
                <c:pt idx="318">
                  <c:v>0.32812064666402335</c:v>
                </c:pt>
                <c:pt idx="319">
                  <c:v>0.3292291454256665</c:v>
                </c:pt>
                <c:pt idx="320">
                  <c:v>0.33033847313852827</c:v>
                </c:pt>
                <c:pt idx="321">
                  <c:v>0.33144863406872749</c:v>
                </c:pt>
                <c:pt idx="322">
                  <c:v>0.3325596325012169</c:v>
                </c:pt>
                <c:pt idx="323">
                  <c:v>0.33367147273991998</c:v>
                </c:pt>
                <c:pt idx="324">
                  <c:v>0.33478415910787046</c:v>
                </c:pt>
                <c:pt idx="325">
                  <c:v>0.33589769594735108</c:v>
                </c:pt>
                <c:pt idx="326">
                  <c:v>0.33701208762003776</c:v>
                </c:pt>
                <c:pt idx="327">
                  <c:v>0.33812733850713822</c:v>
                </c:pt>
                <c:pt idx="328">
                  <c:v>0.33924345300953879</c:v>
                </c:pt>
                <c:pt idx="329">
                  <c:v>0.34036043554794632</c:v>
                </c:pt>
                <c:pt idx="330">
                  <c:v>0.34147829056303447</c:v>
                </c:pt>
                <c:pt idx="331">
                  <c:v>0.34259702251559249</c:v>
                </c:pt>
                <c:pt idx="332">
                  <c:v>0.3437166358866699</c:v>
                </c:pt>
                <c:pt idx="333">
                  <c:v>0.34483713517772863</c:v>
                </c:pt>
                <c:pt idx="334">
                  <c:v>0.34595852491079132</c:v>
                </c:pt>
                <c:pt idx="335">
                  <c:v>0.347080809628594</c:v>
                </c:pt>
                <c:pt idx="336">
                  <c:v>0.34820399389473805</c:v>
                </c:pt>
                <c:pt idx="337">
                  <c:v>0.34932808229384438</c:v>
                </c:pt>
                <c:pt idx="338">
                  <c:v>0.35045307943170984</c:v>
                </c:pt>
                <c:pt idx="339">
                  <c:v>0.35157898993546105</c:v>
                </c:pt>
                <c:pt idx="340">
                  <c:v>0.35270581845371463</c:v>
                </c:pt>
                <c:pt idx="341">
                  <c:v>0.35383356965673401</c:v>
                </c:pt>
                <c:pt idx="342">
                  <c:v>0.35496224823659223</c:v>
                </c:pt>
                <c:pt idx="343">
                  <c:v>0.35609185890733014</c:v>
                </c:pt>
                <c:pt idx="344">
                  <c:v>0.35722240640512204</c:v>
                </c:pt>
                <c:pt idx="345">
                  <c:v>0.35835389548843871</c:v>
                </c:pt>
                <c:pt idx="346">
                  <c:v>0.35948633093821308</c:v>
                </c:pt>
                <c:pt idx="347">
                  <c:v>0.36061971755800665</c:v>
                </c:pt>
                <c:pt idx="348">
                  <c:v>0.36175406017417772</c:v>
                </c:pt>
                <c:pt idx="349">
                  <c:v>0.36288936363605201</c:v>
                </c:pt>
                <c:pt idx="350">
                  <c:v>0.36402563281609213</c:v>
                </c:pt>
                <c:pt idx="351">
                  <c:v>0.36516287261007052</c:v>
                </c:pt>
                <c:pt idx="352">
                  <c:v>0.36630108793724436</c:v>
                </c:pt>
                <c:pt idx="353">
                  <c:v>0.36744028374052817</c:v>
                </c:pt>
                <c:pt idx="354">
                  <c:v>0.3685804649866733</c:v>
                </c:pt>
                <c:pt idx="355">
                  <c:v>0.36972163666644403</c:v>
                </c:pt>
                <c:pt idx="356">
                  <c:v>0.37086380379479794</c:v>
                </c:pt>
                <c:pt idx="357">
                  <c:v>0.37200697141106737</c:v>
                </c:pt>
                <c:pt idx="358">
                  <c:v>0.37315114457914117</c:v>
                </c:pt>
                <c:pt idx="359">
                  <c:v>0.37429632838764926</c:v>
                </c:pt>
                <c:pt idx="360">
                  <c:v>0.37544252795014849</c:v>
                </c:pt>
                <c:pt idx="361">
                  <c:v>0.37658974840530896</c:v>
                </c:pt>
                <c:pt idx="362">
                  <c:v>0.37773799491710408</c:v>
                </c:pt>
                <c:pt idx="363">
                  <c:v>0.37888727267500016</c:v>
                </c:pt>
                <c:pt idx="364">
                  <c:v>0.38003758689414774</c:v>
                </c:pt>
                <c:pt idx="365">
                  <c:v>0.38118894281557675</c:v>
                </c:pt>
                <c:pt idx="366">
                  <c:v>0.3823413457063905</c:v>
                </c:pt>
                <c:pt idx="367">
                  <c:v>0.38349480085996318</c:v>
                </c:pt>
                <c:pt idx="368">
                  <c:v>0.38464931359613763</c:v>
                </c:pt>
                <c:pt idx="369">
                  <c:v>0.38580488926142686</c:v>
                </c:pt>
                <c:pt idx="370">
                  <c:v>0.3869615332292145</c:v>
                </c:pt>
                <c:pt idx="371">
                  <c:v>0.3881192508999593</c:v>
                </c:pt>
                <c:pt idx="372">
                  <c:v>0.38927804770140106</c:v>
                </c:pt>
                <c:pt idx="373">
                  <c:v>0.39043792908876668</c:v>
                </c:pt>
                <c:pt idx="374">
                  <c:v>0.39159890054497914</c:v>
                </c:pt>
                <c:pt idx="375">
                  <c:v>0.39276096758086965</c:v>
                </c:pt>
                <c:pt idx="376">
                  <c:v>0.39392413573538887</c:v>
                </c:pt>
                <c:pt idx="377">
                  <c:v>0.395088410575821</c:v>
                </c:pt>
                <c:pt idx="378">
                  <c:v>0.39625379769800173</c:v>
                </c:pt>
                <c:pt idx="379">
                  <c:v>0.39742030272653528</c:v>
                </c:pt>
                <c:pt idx="380">
                  <c:v>0.3985879313150133</c:v>
                </c:pt>
                <c:pt idx="381">
                  <c:v>0.39975668914623935</c:v>
                </c:pt>
                <c:pt idx="382">
                  <c:v>0.40092658193245106</c:v>
                </c:pt>
                <c:pt idx="383">
                  <c:v>0.40209761541554578</c:v>
                </c:pt>
                <c:pt idx="384">
                  <c:v>0.40326979536730989</c:v>
                </c:pt>
                <c:pt idx="385">
                  <c:v>0.40444312758964657</c:v>
                </c:pt>
                <c:pt idx="386">
                  <c:v>0.40561761791480971</c:v>
                </c:pt>
                <c:pt idx="387">
                  <c:v>0.40679327220563577</c:v>
                </c:pt>
                <c:pt idx="388">
                  <c:v>0.40797009635578196</c:v>
                </c:pt>
                <c:pt idx="389">
                  <c:v>0.4091480962899619</c:v>
                </c:pt>
                <c:pt idx="390">
                  <c:v>0.41032727796418694</c:v>
                </c:pt>
                <c:pt idx="391">
                  <c:v>0.41150764736600925</c:v>
                </c:pt>
                <c:pt idx="392">
                  <c:v>0.4126892105147642</c:v>
                </c:pt>
                <c:pt idx="393">
                  <c:v>0.41387197346181909</c:v>
                </c:pt>
                <c:pt idx="394">
                  <c:v>0.41505594229081971</c:v>
                </c:pt>
                <c:pt idx="395">
                  <c:v>0.41624112311794342</c:v>
                </c:pt>
                <c:pt idx="396">
                  <c:v>0.41742752209215139</c:v>
                </c:pt>
                <c:pt idx="397">
                  <c:v>0.41861514539544414</c:v>
                </c:pt>
                <c:pt idx="398">
                  <c:v>0.41980399924311912</c:v>
                </c:pt>
                <c:pt idx="399">
                  <c:v>0.42099408988403247</c:v>
                </c:pt>
                <c:pt idx="400">
                  <c:v>0.4221854236008587</c:v>
                </c:pt>
                <c:pt idx="401">
                  <c:v>0.42337800671035813</c:v>
                </c:pt>
                <c:pt idx="402">
                  <c:v>0.42457184556364352</c:v>
                </c:pt>
                <c:pt idx="403">
                  <c:v>0.42576694654644853</c:v>
                </c:pt>
                <c:pt idx="404">
                  <c:v>0.42696331607940102</c:v>
                </c:pt>
                <c:pt idx="405">
                  <c:v>0.42816096061829811</c:v>
                </c:pt>
                <c:pt idx="406">
                  <c:v>0.42935988665438224</c:v>
                </c:pt>
                <c:pt idx="407">
                  <c:v>0.43056010071462125</c:v>
                </c:pt>
                <c:pt idx="408">
                  <c:v>0.43176160936199071</c:v>
                </c:pt>
                <c:pt idx="409">
                  <c:v>0.43296441919575929</c:v>
                </c:pt>
                <c:pt idx="410">
                  <c:v>0.43416853685177448</c:v>
                </c:pt>
                <c:pt idx="411">
                  <c:v>0.43537396900275549</c:v>
                </c:pt>
                <c:pt idx="412">
                  <c:v>0.43658072235858275</c:v>
                </c:pt>
                <c:pt idx="413">
                  <c:v>0.43778880366659639</c:v>
                </c:pt>
                <c:pt idx="414">
                  <c:v>0.43899821971189273</c:v>
                </c:pt>
                <c:pt idx="415">
                  <c:v>0.44020897731762559</c:v>
                </c:pt>
                <c:pt idx="416">
                  <c:v>0.44142108334531005</c:v>
                </c:pt>
                <c:pt idx="417">
                  <c:v>0.44263454469513053</c:v>
                </c:pt>
                <c:pt idx="418">
                  <c:v>0.44384936830624727</c:v>
                </c:pt>
                <c:pt idx="419">
                  <c:v>0.44506556115711232</c:v>
                </c:pt>
                <c:pt idx="420">
                  <c:v>0.44628313026578165</c:v>
                </c:pt>
                <c:pt idx="421">
                  <c:v>0.44750208269023573</c:v>
                </c:pt>
                <c:pt idx="422">
                  <c:v>0.44872242552869979</c:v>
                </c:pt>
                <c:pt idx="423">
                  <c:v>0.44994416591996828</c:v>
                </c:pt>
                <c:pt idx="424">
                  <c:v>0.4511673110437322</c:v>
                </c:pt>
                <c:pt idx="425">
                  <c:v>0.45239186812091065</c:v>
                </c:pt>
                <c:pt idx="426">
                  <c:v>0.45361784441398217</c:v>
                </c:pt>
                <c:pt idx="427">
                  <c:v>0.45484524722732406</c:v>
                </c:pt>
                <c:pt idx="428">
                  <c:v>0.4560740839075505</c:v>
                </c:pt>
                <c:pt idx="429">
                  <c:v>0.45730436184385709</c:v>
                </c:pt>
                <c:pt idx="430">
                  <c:v>0.45853608846836635</c:v>
                </c:pt>
                <c:pt idx="431">
                  <c:v>0.45976927125647821</c:v>
                </c:pt>
                <c:pt idx="432">
                  <c:v>0.46100391772722366</c:v>
                </c:pt>
                <c:pt idx="433">
                  <c:v>0.46224003544361991</c:v>
                </c:pt>
                <c:pt idx="434">
                  <c:v>0.46347763201303144</c:v>
                </c:pt>
                <c:pt idx="435">
                  <c:v>0.46471671508753443</c:v>
                </c:pt>
                <c:pt idx="436">
                  <c:v>0.46595729236428135</c:v>
                </c:pt>
                <c:pt idx="437">
                  <c:v>0.4671993715858731</c:v>
                </c:pt>
                <c:pt idx="438">
                  <c:v>0.46844296054073448</c:v>
                </c:pt>
                <c:pt idx="439">
                  <c:v>0.46968806706348859</c:v>
                </c:pt>
                <c:pt idx="440">
                  <c:v>0.47093469903534191</c:v>
                </c:pt>
                <c:pt idx="441">
                  <c:v>0.47218286438446666</c:v>
                </c:pt>
                <c:pt idx="442">
                  <c:v>0.47343257108639208</c:v>
                </c:pt>
                <c:pt idx="443">
                  <c:v>0.47468382716439633</c:v>
                </c:pt>
                <c:pt idx="444">
                  <c:v>0.47593664068990166</c:v>
                </c:pt>
                <c:pt idx="445">
                  <c:v>0.47719101978287787</c:v>
                </c:pt>
                <c:pt idx="446">
                  <c:v>0.478446972612245</c:v>
                </c:pt>
                <c:pt idx="447">
                  <c:v>0.47970450739628134</c:v>
                </c:pt>
                <c:pt idx="448">
                  <c:v>0.48096363240303891</c:v>
                </c:pt>
                <c:pt idx="449">
                  <c:v>0.48222435595075591</c:v>
                </c:pt>
                <c:pt idx="450">
                  <c:v>0.48348668640828107</c:v>
                </c:pt>
                <c:pt idx="451">
                  <c:v>0.48475063219549619</c:v>
                </c:pt>
                <c:pt idx="452">
                  <c:v>0.48601620178374755</c:v>
                </c:pt>
                <c:pt idx="453">
                  <c:v>0.48728340369627743</c:v>
                </c:pt>
                <c:pt idx="454">
                  <c:v>0.48855224650866369</c:v>
                </c:pt>
                <c:pt idx="455">
                  <c:v>0.48982273884925959</c:v>
                </c:pt>
                <c:pt idx="456">
                  <c:v>0.49109488939964435</c:v>
                </c:pt>
                <c:pt idx="457">
                  <c:v>0.4923687068950699</c:v>
                </c:pt>
                <c:pt idx="458">
                  <c:v>0.49364420012491983</c:v>
                </c:pt>
                <c:pt idx="459">
                  <c:v>0.49492137793316882</c:v>
                </c:pt>
                <c:pt idx="460">
                  <c:v>0.49620024921884692</c:v>
                </c:pt>
                <c:pt idx="461">
                  <c:v>0.49748082293651014</c:v>
                </c:pt>
                <c:pt idx="462">
                  <c:v>0.49876310809671437</c:v>
                </c:pt>
                <c:pt idx="463">
                  <c:v>0.50004711376649547</c:v>
                </c:pt>
                <c:pt idx="464">
                  <c:v>0.50133284906985343</c:v>
                </c:pt>
                <c:pt idx="465">
                  <c:v>0.50262032318824135</c:v>
                </c:pt>
                <c:pt idx="466">
                  <c:v>0.50390954536105725</c:v>
                </c:pt>
                <c:pt idx="467">
                  <c:v>0.50520052488614875</c:v>
                </c:pt>
                <c:pt idx="468">
                  <c:v>0.50649327112031239</c:v>
                </c:pt>
                <c:pt idx="469">
                  <c:v>0.50778779347980629</c:v>
                </c:pt>
                <c:pt idx="470">
                  <c:v>0.50908410144086313</c:v>
                </c:pt>
                <c:pt idx="471">
                  <c:v>0.51038220454021199</c:v>
                </c:pt>
                <c:pt idx="472">
                  <c:v>0.51168211237560368</c:v>
                </c:pt>
                <c:pt idx="473">
                  <c:v>0.51298383460633989</c:v>
                </c:pt>
                <c:pt idx="474">
                  <c:v>0.51428738095381199</c:v>
                </c:pt>
                <c:pt idx="475">
                  <c:v>0.515592761202043</c:v>
                </c:pt>
                <c:pt idx="476">
                  <c:v>0.51689998519823455</c:v>
                </c:pt>
                <c:pt idx="477">
                  <c:v>0.51820906285332136</c:v>
                </c:pt>
                <c:pt idx="478">
                  <c:v>0.51952000414252941</c:v>
                </c:pt>
                <c:pt idx="479">
                  <c:v>0.52083281910594337</c:v>
                </c:pt>
                <c:pt idx="480">
                  <c:v>0.52214751784907554</c:v>
                </c:pt>
                <c:pt idx="481">
                  <c:v>0.52346411054344555</c:v>
                </c:pt>
                <c:pt idx="482">
                  <c:v>0.52478260742716065</c:v>
                </c:pt>
                <c:pt idx="483">
                  <c:v>0.52610301880550847</c:v>
                </c:pt>
                <c:pt idx="484">
                  <c:v>0.52742535505155208</c:v>
                </c:pt>
                <c:pt idx="485">
                  <c:v>0.52874962660673042</c:v>
                </c:pt>
                <c:pt idx="486">
                  <c:v>0.53007584398146801</c:v>
                </c:pt>
                <c:pt idx="487">
                  <c:v>0.53140401775579194</c:v>
                </c:pt>
                <c:pt idx="488">
                  <c:v>0.53273415857995143</c:v>
                </c:pt>
                <c:pt idx="489">
                  <c:v>0.53406627717504507</c:v>
                </c:pt>
                <c:pt idx="490">
                  <c:v>0.53540038433365977</c:v>
                </c:pt>
                <c:pt idx="491">
                  <c:v>0.5367364909205099</c:v>
                </c:pt>
                <c:pt idx="492">
                  <c:v>0.53807460787308736</c:v>
                </c:pt>
                <c:pt idx="493">
                  <c:v>0.53941474620231633</c:v>
                </c:pt>
                <c:pt idx="494">
                  <c:v>0.54075691699321771</c:v>
                </c:pt>
                <c:pt idx="495">
                  <c:v>0.54210113140558036</c:v>
                </c:pt>
                <c:pt idx="496">
                  <c:v>0.54344740067463337</c:v>
                </c:pt>
                <c:pt idx="497">
                  <c:v>0.54479573611173915</c:v>
                </c:pt>
                <c:pt idx="498">
                  <c:v>0.54614614910507875</c:v>
                </c:pt>
                <c:pt idx="499">
                  <c:v>0.54749865112035634</c:v>
                </c:pt>
                <c:pt idx="500">
                  <c:v>0.54885325370150451</c:v>
                </c:pt>
                <c:pt idx="501">
                  <c:v>0.55020996847140058</c:v>
                </c:pt>
                <c:pt idx="502">
                  <c:v>0.55156880713259027</c:v>
                </c:pt>
                <c:pt idx="503">
                  <c:v>0.5529297814680183</c:v>
                </c:pt>
                <c:pt idx="504">
                  <c:v>0.55429290334177006</c:v>
                </c:pt>
                <c:pt idx="505">
                  <c:v>0.55565818469981554</c:v>
                </c:pt>
                <c:pt idx="506">
                  <c:v>0.55702563757076862</c:v>
                </c:pt>
                <c:pt idx="507">
                  <c:v>0.55839527406664913</c:v>
                </c:pt>
                <c:pt idx="508">
                  <c:v>0.5597671063836579</c:v>
                </c:pt>
                <c:pt idx="509">
                  <c:v>0.56114114680295712</c:v>
                </c:pt>
                <c:pt idx="510">
                  <c:v>0.56251740769146108</c:v>
                </c:pt>
                <c:pt idx="511">
                  <c:v>0.56389590150263469</c:v>
                </c:pt>
                <c:pt idx="512">
                  <c:v>0.56527664077730122</c:v>
                </c:pt>
                <c:pt idx="513">
                  <c:v>0.56665963814446341</c:v>
                </c:pt>
                <c:pt idx="514">
                  <c:v>0.56804490632212412</c:v>
                </c:pt>
                <c:pt idx="515">
                  <c:v>0.56943245811812782</c:v>
                </c:pt>
                <c:pt idx="516">
                  <c:v>0.57082230643100051</c:v>
                </c:pt>
                <c:pt idx="517">
                  <c:v>0.57221446425081091</c:v>
                </c:pt>
                <c:pt idx="518">
                  <c:v>0.57360894466002965</c:v>
                </c:pt>
                <c:pt idx="519">
                  <c:v>0.57500576083440758</c:v>
                </c:pt>
                <c:pt idx="520">
                  <c:v>0.57640492604385818</c:v>
                </c:pt>
                <c:pt idx="521">
                  <c:v>0.57780645365335404</c:v>
                </c:pt>
                <c:pt idx="522">
                  <c:v>0.57921035712383029</c:v>
                </c:pt>
                <c:pt idx="523">
                  <c:v>0.5806166500131017</c:v>
                </c:pt>
                <c:pt idx="524">
                  <c:v>0.58202534597678723</c:v>
                </c:pt>
                <c:pt idx="525">
                  <c:v>0.58343645876924821</c:v>
                </c:pt>
                <c:pt idx="526">
                  <c:v>0.58485000224453598</c:v>
                </c:pt>
                <c:pt idx="527">
                  <c:v>0.58626599035734761</c:v>
                </c:pt>
                <c:pt idx="528">
                  <c:v>0.58768443716399987</c:v>
                </c:pt>
                <c:pt idx="529">
                  <c:v>0.58910535682340781</c:v>
                </c:pt>
                <c:pt idx="530">
                  <c:v>0.59052876359807893</c:v>
                </c:pt>
                <c:pt idx="531">
                  <c:v>0.59195467185511386</c:v>
                </c:pt>
                <c:pt idx="532">
                  <c:v>0.5933830960672295</c:v>
                </c:pt>
                <c:pt idx="533">
                  <c:v>0.59481405081377681</c:v>
                </c:pt>
                <c:pt idx="534">
                  <c:v>0.59624755078179148</c:v>
                </c:pt>
                <c:pt idx="535">
                  <c:v>0.59768361076703824</c:v>
                </c:pt>
                <c:pt idx="536">
                  <c:v>0.59912224567508099</c:v>
                </c:pt>
                <c:pt idx="537">
                  <c:v>0.60056347052235681</c:v>
                </c:pt>
                <c:pt idx="538">
                  <c:v>0.60200730043726858</c:v>
                </c:pt>
                <c:pt idx="539">
                  <c:v>0.60345375066128626</c:v>
                </c:pt>
                <c:pt idx="540">
                  <c:v>0.60490283655006527</c:v>
                </c:pt>
                <c:pt idx="541">
                  <c:v>0.60635457357457601</c:v>
                </c:pt>
                <c:pt idx="542">
                  <c:v>0.60780897732224626</c:v>
                </c:pt>
                <c:pt idx="543">
                  <c:v>0.60926606349811885</c:v>
                </c:pt>
                <c:pt idx="544">
                  <c:v>0.61072584792602425</c:v>
                </c:pt>
                <c:pt idx="545">
                  <c:v>0.61218834654976328</c:v>
                </c:pt>
                <c:pt idx="546">
                  <c:v>0.61365357543430876</c:v>
                </c:pt>
                <c:pt idx="547">
                  <c:v>0.61512155076701847</c:v>
                </c:pt>
                <c:pt idx="548">
                  <c:v>0.61659228885886552</c:v>
                </c:pt>
                <c:pt idx="549">
                  <c:v>0.61806580614568107</c:v>
                </c:pt>
                <c:pt idx="550">
                  <c:v>0.61954211918941426</c:v>
                </c:pt>
                <c:pt idx="551">
                  <c:v>0.62102124467940556</c:v>
                </c:pt>
                <c:pt idx="552">
                  <c:v>0.62250319943367993</c:v>
                </c:pt>
                <c:pt idx="553">
                  <c:v>0.6239880004002486</c:v>
                </c:pt>
                <c:pt idx="554">
                  <c:v>0.62547566465843596</c:v>
                </c:pt>
                <c:pt idx="555">
                  <c:v>0.62696620942021397</c:v>
                </c:pt>
                <c:pt idx="556">
                  <c:v>0.62845965203155985</c:v>
                </c:pt>
                <c:pt idx="557">
                  <c:v>0.62995600997382728</c:v>
                </c:pt>
                <c:pt idx="558">
                  <c:v>0.63145530086513646</c:v>
                </c:pt>
                <c:pt idx="559">
                  <c:v>0.63295754246177671</c:v>
                </c:pt>
                <c:pt idx="560">
                  <c:v>0.63446275265963581</c:v>
                </c:pt>
                <c:pt idx="561">
                  <c:v>0.63597094949563948</c:v>
                </c:pt>
                <c:pt idx="562">
                  <c:v>0.63748215114920792</c:v>
                </c:pt>
                <c:pt idx="563">
                  <c:v>0.63899637594373959</c:v>
                </c:pt>
                <c:pt idx="564">
                  <c:v>0.64051364234810515</c:v>
                </c:pt>
                <c:pt idx="565">
                  <c:v>0.64203396897816323</c:v>
                </c:pt>
                <c:pt idx="566">
                  <c:v>0.64355737459829554</c:v>
                </c:pt>
                <c:pt idx="567">
                  <c:v>0.64508387812296308</c:v>
                </c:pt>
                <c:pt idx="568">
                  <c:v>0.64661349861827844</c:v>
                </c:pt>
                <c:pt idx="569">
                  <c:v>0.64814625530360093</c:v>
                </c:pt>
                <c:pt idx="570">
                  <c:v>0.64968216755315222</c:v>
                </c:pt>
                <c:pt idx="571">
                  <c:v>0.65122125489764981</c:v>
                </c:pt>
                <c:pt idx="572">
                  <c:v>0.65276353702596601</c:v>
                </c:pt>
                <c:pt idx="573">
                  <c:v>0.65430903378680572</c:v>
                </c:pt>
                <c:pt idx="574">
                  <c:v>0.65585776519040195</c:v>
                </c:pt>
                <c:pt idx="575">
                  <c:v>0.6574097514102436</c:v>
                </c:pt>
                <c:pt idx="576">
                  <c:v>0.65896501278481456</c:v>
                </c:pt>
                <c:pt idx="577">
                  <c:v>0.66052356981936278</c:v>
                </c:pt>
                <c:pt idx="578">
                  <c:v>0.66208544318768781</c:v>
                </c:pt>
                <c:pt idx="579">
                  <c:v>0.66365065373395682</c:v>
                </c:pt>
                <c:pt idx="580">
                  <c:v>0.66521922247453846</c:v>
                </c:pt>
                <c:pt idx="581">
                  <c:v>0.66679117059986504</c:v>
                </c:pt>
                <c:pt idx="582">
                  <c:v>0.66836651947631787</c:v>
                </c:pt>
                <c:pt idx="583">
                  <c:v>0.66994529064813835</c:v>
                </c:pt>
                <c:pt idx="584">
                  <c:v>0.67152750583935983</c:v>
                </c:pt>
                <c:pt idx="585">
                  <c:v>0.67311318695577449</c:v>
                </c:pt>
                <c:pt idx="586">
                  <c:v>0.6747023560869152</c:v>
                </c:pt>
                <c:pt idx="587">
                  <c:v>0.67629503550807379</c:v>
                </c:pt>
                <c:pt idx="588">
                  <c:v>0.67789124768233733</c:v>
                </c:pt>
                <c:pt idx="589">
                  <c:v>0.67949101526265876</c:v>
                </c:pt>
                <c:pt idx="590">
                  <c:v>0.68109436109395305</c:v>
                </c:pt>
                <c:pt idx="591">
                  <c:v>0.68270130821521835</c:v>
                </c:pt>
                <c:pt idx="592">
                  <c:v>0.68431187986169151</c:v>
                </c:pt>
                <c:pt idx="593">
                  <c:v>0.68592609946702754</c:v>
                </c:pt>
                <c:pt idx="594">
                  <c:v>0.68754399066551131</c:v>
                </c:pt>
                <c:pt idx="595">
                  <c:v>0.68916557729429939</c:v>
                </c:pt>
                <c:pt idx="596">
                  <c:v>0.69079088339569195</c:v>
                </c:pt>
                <c:pt idx="597">
                  <c:v>0.69241993321943418</c:v>
                </c:pt>
                <c:pt idx="598">
                  <c:v>0.69405275122505217</c:v>
                </c:pt>
                <c:pt idx="599">
                  <c:v>0.69568936208421805</c:v>
                </c:pt>
                <c:pt idx="600">
                  <c:v>0.69732979068314871</c:v>
                </c:pt>
                <c:pt idx="601">
                  <c:v>0.69897406212503921</c:v>
                </c:pt>
                <c:pt idx="602">
                  <c:v>0.70062220173252754</c:v>
                </c:pt>
                <c:pt idx="603">
                  <c:v>0.70227423505019471</c:v>
                </c:pt>
                <c:pt idx="604">
                  <c:v>0.70393018784709682</c:v>
                </c:pt>
                <c:pt idx="605">
                  <c:v>0.70559008611934071</c:v>
                </c:pt>
                <c:pt idx="606">
                  <c:v>0.7072539560926816</c:v>
                </c:pt>
                <c:pt idx="607">
                  <c:v>0.7089218242251738</c:v>
                </c:pt>
                <c:pt idx="608">
                  <c:v>0.71059371720984232</c:v>
                </c:pt>
                <c:pt idx="609">
                  <c:v>0.71226966197740649</c:v>
                </c:pt>
                <c:pt idx="610">
                  <c:v>0.71394968569902939</c:v>
                </c:pt>
                <c:pt idx="611">
                  <c:v>0.71563381578911689</c:v>
                </c:pt>
                <c:pt idx="612">
                  <c:v>0.717322079908149</c:v>
                </c:pt>
                <c:pt idx="613">
                  <c:v>0.71901450596555583</c:v>
                </c:pt>
                <c:pt idx="614">
                  <c:v>0.72071112212263</c:v>
                </c:pt>
                <c:pt idx="615">
                  <c:v>0.72241195679548675</c:v>
                </c:pt>
                <c:pt idx="616">
                  <c:v>0.72411703865806221</c:v>
                </c:pt>
                <c:pt idx="617">
                  <c:v>0.72582639664515514</c:v>
                </c:pt>
                <c:pt idx="618">
                  <c:v>0.72754005995551196</c:v>
                </c:pt>
                <c:pt idx="619">
                  <c:v>0.72925805805496136</c:v>
                </c:pt>
                <c:pt idx="620">
                  <c:v>0.73098042067958713</c:v>
                </c:pt>
                <c:pt idx="621">
                  <c:v>0.73270717783895167</c:v>
                </c:pt>
                <c:pt idx="622">
                  <c:v>0.73443835981936523</c:v>
                </c:pt>
                <c:pt idx="623">
                  <c:v>0.73617399718720122</c:v>
                </c:pt>
                <c:pt idx="624">
                  <c:v>0.73791412079226504</c:v>
                </c:pt>
                <c:pt idx="625">
                  <c:v>0.73965876177120615</c:v>
                </c:pt>
                <c:pt idx="626">
                  <c:v>0.74140795155098194</c:v>
                </c:pt>
                <c:pt idx="627">
                  <c:v>0.74316172185237972</c:v>
                </c:pt>
                <c:pt idx="628">
                  <c:v>0.74492010469357872</c:v>
                </c:pt>
                <c:pt idx="629">
                  <c:v>0.74668313239377404</c:v>
                </c:pt>
                <c:pt idx="630">
                  <c:v>0.74845083757685205</c:v>
                </c:pt>
                <c:pt idx="631">
                  <c:v>0.75022325317511918</c:v>
                </c:pt>
                <c:pt idx="632">
                  <c:v>0.75200041243308802</c:v>
                </c:pt>
                <c:pt idx="633">
                  <c:v>0.75378234891132068</c:v>
                </c:pt>
                <c:pt idx="634">
                  <c:v>0.75556909649032711</c:v>
                </c:pt>
                <c:pt idx="635">
                  <c:v>0.75736068937452516</c:v>
                </c:pt>
                <c:pt idx="636">
                  <c:v>0.75915716209626027</c:v>
                </c:pt>
                <c:pt idx="637">
                  <c:v>0.76095854951988384</c:v>
                </c:pt>
                <c:pt idx="638">
                  <c:v>0.7627648868458955</c:v>
                </c:pt>
                <c:pt idx="639">
                  <c:v>0.76457620961514794</c:v>
                </c:pt>
                <c:pt idx="640">
                  <c:v>0.76639255371311765</c:v>
                </c:pt>
                <c:pt idx="641">
                  <c:v>0.76821395537423731</c:v>
                </c:pt>
                <c:pt idx="642">
                  <c:v>0.7700404511862996</c:v>
                </c:pt>
                <c:pt idx="643">
                  <c:v>0.77187207809492409</c:v>
                </c:pt>
                <c:pt idx="644">
                  <c:v>0.77370887340809702</c:v>
                </c:pt>
                <c:pt idx="645">
                  <c:v>0.77555087480077922</c:v>
                </c:pt>
                <c:pt idx="646">
                  <c:v>0.77739812031958777</c:v>
                </c:pt>
                <c:pt idx="647">
                  <c:v>0.77925064838754776</c:v>
                </c:pt>
                <c:pt idx="648">
                  <c:v>0.78110849780892044</c:v>
                </c:pt>
                <c:pt idx="649">
                  <c:v>0.78297170777410685</c:v>
                </c:pt>
                <c:pt idx="650">
                  <c:v>0.78484031786462771</c:v>
                </c:pt>
                <c:pt idx="651">
                  <c:v>0.78671436805818329</c:v>
                </c:pt>
                <c:pt idx="652">
                  <c:v>0.78859389873379149</c:v>
                </c:pt>
                <c:pt idx="653">
                  <c:v>0.79047895067700846</c:v>
                </c:pt>
                <c:pt idx="654">
                  <c:v>0.79236956508523315</c:v>
                </c:pt>
                <c:pt idx="655">
                  <c:v>0.79426578357309408</c:v>
                </c:pt>
                <c:pt idx="656">
                  <c:v>0.79616764817792396</c:v>
                </c:pt>
                <c:pt idx="657">
                  <c:v>0.79807520136532273</c:v>
                </c:pt>
                <c:pt idx="658">
                  <c:v>0.79998848603480877</c:v>
                </c:pt>
                <c:pt idx="659">
                  <c:v>0.8019075455255622</c:v>
                </c:pt>
                <c:pt idx="660">
                  <c:v>0.80383242362225915</c:v>
                </c:pt>
                <c:pt idx="661">
                  <c:v>0.80576316456100416</c:v>
                </c:pt>
                <c:pt idx="662">
                  <c:v>0.80769981303535798</c:v>
                </c:pt>
                <c:pt idx="663">
                  <c:v>0.80964241420245975</c:v>
                </c:pt>
                <c:pt idx="664">
                  <c:v>0.81159101368925746</c:v>
                </c:pt>
                <c:pt idx="665">
                  <c:v>0.81354565759883335</c:v>
                </c:pt>
                <c:pt idx="666">
                  <c:v>0.81550639251683732</c:v>
                </c:pt>
                <c:pt idx="667">
                  <c:v>0.81747326551802535</c:v>
                </c:pt>
                <c:pt idx="668">
                  <c:v>0.81944632417290619</c:v>
                </c:pt>
                <c:pt idx="669">
                  <c:v>0.82142561655450164</c:v>
                </c:pt>
                <c:pt idx="670">
                  <c:v>0.823411191245215</c:v>
                </c:pt>
                <c:pt idx="671">
                  <c:v>0.82540309734381567</c:v>
                </c:pt>
                <c:pt idx="672">
                  <c:v>0.82740138447254452</c:v>
                </c:pt>
                <c:pt idx="673">
                  <c:v>0.82940610278433391</c:v>
                </c:pt>
                <c:pt idx="674">
                  <c:v>0.83141730297015148</c:v>
                </c:pt>
                <c:pt idx="675">
                  <c:v>0.83343503626647142</c:v>
                </c:pt>
                <c:pt idx="676">
                  <c:v>0.83545935446286546</c:v>
                </c:pt>
                <c:pt idx="677">
                  <c:v>0.83749030990973317</c:v>
                </c:pt>
                <c:pt idx="678">
                  <c:v>0.83952795552615211</c:v>
                </c:pt>
                <c:pt idx="679">
                  <c:v>0.84157234480787568</c:v>
                </c:pt>
                <c:pt idx="680">
                  <c:v>0.84362353183545724</c:v>
                </c:pt>
                <c:pt idx="681">
                  <c:v>0.84568157128252197</c:v>
                </c:pt>
                <c:pt idx="682">
                  <c:v>0.84774651842417748</c:v>
                </c:pt>
                <c:pt idx="683">
                  <c:v>0.84981842914557404</c:v>
                </c:pt>
                <c:pt idx="684">
                  <c:v>0.85189735995061078</c:v>
                </c:pt>
                <c:pt idx="685">
                  <c:v>0.85398336797079444</c:v>
                </c:pt>
                <c:pt idx="686">
                  <c:v>0.85607651097425486</c:v>
                </c:pt>
                <c:pt idx="687">
                  <c:v>0.85817684737491751</c:v>
                </c:pt>
                <c:pt idx="688">
                  <c:v>0.86028443624184237</c:v>
                </c:pt>
                <c:pt idx="689">
                  <c:v>0.86239933730871798</c:v>
                </c:pt>
                <c:pt idx="690">
                  <c:v>0.86452161098353431</c:v>
                </c:pt>
                <c:pt idx="691">
                  <c:v>0.86665131835842391</c:v>
                </c:pt>
                <c:pt idx="692">
                  <c:v>0.86878852121967609</c:v>
                </c:pt>
                <c:pt idx="693">
                  <c:v>0.87093328205793741</c:v>
                </c:pt>
                <c:pt idx="694">
                  <c:v>0.87308566407858801</c:v>
                </c:pt>
                <c:pt idx="695">
                  <c:v>0.87524573121231009</c:v>
                </c:pt>
                <c:pt idx="696">
                  <c:v>0.87741354812584693</c:v>
                </c:pt>
                <c:pt idx="697">
                  <c:v>0.87958918023295751</c:v>
                </c:pt>
                <c:pt idx="698">
                  <c:v>0.8817726937055661</c:v>
                </c:pt>
                <c:pt idx="699">
                  <c:v>0.88396415548512364</c:v>
                </c:pt>
                <c:pt idx="700">
                  <c:v>0.88616363329417269</c:v>
                </c:pt>
                <c:pt idx="701">
                  <c:v>0.88837119564812239</c:v>
                </c:pt>
                <c:pt idx="702">
                  <c:v>0.89058691186725136</c:v>
                </c:pt>
                <c:pt idx="703">
                  <c:v>0.8928108520889193</c:v>
                </c:pt>
                <c:pt idx="704">
                  <c:v>0.89504308728001691</c:v>
                </c:pt>
                <c:pt idx="705">
                  <c:v>0.89728368924963942</c:v>
                </c:pt>
                <c:pt idx="706">
                  <c:v>0.89953273066200823</c:v>
                </c:pt>
                <c:pt idx="707">
                  <c:v>0.90179028504961789</c:v>
                </c:pt>
                <c:pt idx="708">
                  <c:v>0.90405642682665421</c:v>
                </c:pt>
                <c:pt idx="709">
                  <c:v>0.90633123130264215</c:v>
                </c:pt>
                <c:pt idx="710">
                  <c:v>0.90861477469636998</c:v>
                </c:pt>
                <c:pt idx="711">
                  <c:v>0.91090713415007196</c:v>
                </c:pt>
                <c:pt idx="712">
                  <c:v>0.9132083877438788</c:v>
                </c:pt>
                <c:pt idx="713">
                  <c:v>0.91551861451055339</c:v>
                </c:pt>
                <c:pt idx="714">
                  <c:v>0.91783789445050401</c:v>
                </c:pt>
                <c:pt idx="715">
                  <c:v>0.92016630854708592</c:v>
                </c:pt>
                <c:pt idx="716">
                  <c:v>0.92250393878220616</c:v>
                </c:pt>
                <c:pt idx="717">
                  <c:v>0.92485086815222695</c:v>
                </c:pt>
                <c:pt idx="718">
                  <c:v>0.92720718068418018</c:v>
                </c:pt>
                <c:pt idx="719">
                  <c:v>0.92957296145229773</c:v>
                </c:pt>
                <c:pt idx="720">
                  <c:v>0.93194829659487299</c:v>
                </c:pt>
                <c:pt idx="721">
                  <c:v>0.93433327333144578</c:v>
                </c:pt>
                <c:pt idx="722">
                  <c:v>0.93672797998033586</c:v>
                </c:pt>
                <c:pt idx="723">
                  <c:v>0.93913250597651809</c:v>
                </c:pt>
                <c:pt idx="724">
                  <c:v>0.94154694188985799</c:v>
                </c:pt>
                <c:pt idx="725">
                  <c:v>0.94397137944371212</c:v>
                </c:pt>
                <c:pt idx="726">
                  <c:v>0.94640591153389886</c:v>
                </c:pt>
                <c:pt idx="727">
                  <c:v>0.94885063224805466</c:v>
                </c:pt>
                <c:pt idx="728">
                  <c:v>0.9513056368853815</c:v>
                </c:pt>
                <c:pt idx="729">
                  <c:v>0.95377102197679264</c:v>
                </c:pt>
                <c:pt idx="730">
                  <c:v>0.95624688530547008</c:v>
                </c:pt>
                <c:pt idx="731">
                  <c:v>0.95873332592784699</c:v>
                </c:pt>
                <c:pt idx="732">
                  <c:v>0.96123044419501491</c:v>
                </c:pt>
                <c:pt idx="733">
                  <c:v>0.96373834177457074</c:v>
                </c:pt>
                <c:pt idx="734">
                  <c:v>0.96625712167292532</c:v>
                </c:pt>
                <c:pt idx="735">
                  <c:v>0.96878688825806702</c:v>
                </c:pt>
                <c:pt idx="736">
                  <c:v>0.97132774728279703</c:v>
                </c:pt>
                <c:pt idx="737">
                  <c:v>0.97387980590846224</c:v>
                </c:pt>
                <c:pt idx="738">
                  <c:v>0.97644317272917402</c:v>
                </c:pt>
                <c:pt idx="739">
                  <c:v>0.97901795779654666</c:v>
                </c:pt>
                <c:pt idx="740">
                  <c:v>0.98160427264495465</c:v>
                </c:pt>
                <c:pt idx="741">
                  <c:v>0.98420223031732612</c:v>
                </c:pt>
                <c:pt idx="742">
                  <c:v>0.98681194539149131</c:v>
                </c:pt>
                <c:pt idx="743">
                  <c:v>0.98943353400708633</c:v>
                </c:pt>
                <c:pt idx="744">
                  <c:v>0.99206711389304381</c:v>
                </c:pt>
                <c:pt idx="745">
                  <c:v>0.99471280439567489</c:v>
                </c:pt>
                <c:pt idx="746">
                  <c:v>0.99737072650735037</c:v>
                </c:pt>
                <c:pt idx="747">
                  <c:v>1.0000410028958209</c:v>
                </c:pt>
                <c:pt idx="748">
                  <c:v>1.0027237579341641</c:v>
                </c:pt>
                <c:pt idx="749">
                  <c:v>1.0054191177313951</c:v>
                </c:pt>
                <c:pt idx="750">
                  <c:v>1.0081272101637486</c:v>
                </c:pt>
                <c:pt idx="751">
                  <c:v>1.0108481649066512</c:v>
                </c:pt>
                <c:pt idx="752">
                  <c:v>1.0135821134674023</c:v>
                </c:pt>
                <c:pt idx="753">
                  <c:v>1.0163291892185888</c:v>
                </c:pt>
                <c:pt idx="754">
                  <c:v>1.0190895274322394</c:v>
                </c:pt>
                <c:pt idx="755">
                  <c:v>1.0218632653147492</c:v>
                </c:pt>
                <c:pt idx="756">
                  <c:v>1.024650542042592</c:v>
                </c:pt>
                <c:pt idx="757">
                  <c:v>1.0274514987988403</c:v>
                </c:pt>
                <c:pt idx="758">
                  <c:v>1.0302662788105175</c:v>
                </c:pt>
                <c:pt idx="759">
                  <c:v>1.0330950273867947</c:v>
                </c:pt>
                <c:pt idx="760">
                  <c:v>1.0359378919580786</c:v>
                </c:pt>
                <c:pt idx="761">
                  <c:v>1.0387950221159801</c:v>
                </c:pt>
                <c:pt idx="762">
                  <c:v>1.0416665696542233</c:v>
                </c:pt>
                <c:pt idx="763">
                  <c:v>1.044552688610493</c:v>
                </c:pt>
                <c:pt idx="764">
                  <c:v>1.0474535353092591</c:v>
                </c:pt>
                <c:pt idx="765">
                  <c:v>1.0503692684056136</c:v>
                </c:pt>
                <c:pt idx="766">
                  <c:v>1.0533000489301216</c:v>
                </c:pt>
                <c:pt idx="767">
                  <c:v>1.0562460403347433</c:v>
                </c:pt>
                <c:pt idx="768">
                  <c:v>1.059207408539842</c:v>
                </c:pt>
                <c:pt idx="769">
                  <c:v>1.0621843219823077</c:v>
                </c:pt>
                <c:pt idx="770">
                  <c:v>1.0651769516648366</c:v>
                </c:pt>
                <c:pt idx="771">
                  <c:v>1.0681854712063914</c:v>
                </c:pt>
                <c:pt idx="772">
                  <c:v>1.071210056893878</c:v>
                </c:pt>
                <c:pt idx="773">
                  <c:v>1.0742508877350774</c:v>
                </c:pt>
                <c:pt idx="774">
                  <c:v>1.0773081455128639</c:v>
                </c:pt>
                <c:pt idx="775">
                  <c:v>1.0803820148407486</c:v>
                </c:pt>
                <c:pt idx="776">
                  <c:v>1.0834726832197856</c:v>
                </c:pt>
                <c:pt idx="777">
                  <c:v>1.0865803410968862</c:v>
                </c:pt>
                <c:pt idx="778">
                  <c:v>1.089705181924572</c:v>
                </c:pt>
                <c:pt idx="779">
                  <c:v>1.0928474022222192</c:v>
                </c:pt>
                <c:pt idx="780">
                  <c:v>1.0960072016388316</c:v>
                </c:pt>
                <c:pt idx="781">
                  <c:v>1.0991847830173933</c:v>
                </c:pt>
                <c:pt idx="782">
                  <c:v>1.1023803524608367</c:v>
                </c:pt>
                <c:pt idx="783">
                  <c:v>1.105594119399697</c:v>
                </c:pt>
                <c:pt idx="784">
                  <c:v>1.1088262966614728</c:v>
                </c:pt>
                <c:pt idx="785">
                  <c:v>1.1120771005417709</c:v>
                </c:pt>
                <c:pt idx="786">
                  <c:v>1.1153467508772825</c:v>
                </c:pt>
                <c:pt idx="787">
                  <c:v>1.1186354711206283</c:v>
                </c:pt>
                <c:pt idx="788">
                  <c:v>1.1219434884171624</c:v>
                </c:pt>
                <c:pt idx="789">
                  <c:v>1.1252710336837712</c:v>
                </c:pt>
                <c:pt idx="790">
                  <c:v>1.1286183416897273</c:v>
                </c:pt>
                <c:pt idx="791">
                  <c:v>1.1319856511396891</c:v>
                </c:pt>
                <c:pt idx="792">
                  <c:v>1.1353732047588769</c:v>
                </c:pt>
                <c:pt idx="793">
                  <c:v>1.1387812493805236</c:v>
                </c:pt>
                <c:pt idx="794">
                  <c:v>1.1422100360356535</c:v>
                </c:pt>
                <c:pt idx="795">
                  <c:v>1.1456598200452728</c:v>
                </c:pt>
                <c:pt idx="796">
                  <c:v>1.1491308611150404</c:v>
                </c:pt>
                <c:pt idx="797">
                  <c:v>1.1526234234325141</c:v>
                </c:pt>
                <c:pt idx="798">
                  <c:v>1.1561377757670275</c:v>
                </c:pt>
                <c:pt idx="799">
                  <c:v>1.1596741915723154</c:v>
                </c:pt>
                <c:pt idx="800">
                  <c:v>1.16323294909195</c:v>
                </c:pt>
                <c:pt idx="801">
                  <c:v>1.1668143314676962</c:v>
                </c:pt>
                <c:pt idx="802">
                  <c:v>1.1704186268508709</c:v>
                </c:pt>
                <c:pt idx="803">
                  <c:v>1.1740461285168189</c:v>
                </c:pt>
                <c:pt idx="804">
                  <c:v>1.1776971349825873</c:v>
                </c:pt>
                <c:pt idx="805">
                  <c:v>1.1813719501279345</c:v>
                </c:pt>
                <c:pt idx="806">
                  <c:v>1.1850708833197543</c:v>
                </c:pt>
                <c:pt idx="807">
                  <c:v>1.1887942495400476</c:v>
                </c:pt>
                <c:pt idx="808">
                  <c:v>1.1925423695175732</c:v>
                </c:pt>
                <c:pt idx="809">
                  <c:v>1.1963155698632622</c:v>
                </c:pt>
                <c:pt idx="810">
                  <c:v>1.2001141832095747</c:v>
                </c:pt>
                <c:pt idx="811">
                  <c:v>1.2039385483539002</c:v>
                </c:pt>
                <c:pt idx="812">
                  <c:v>1.2077890104061522</c:v>
                </c:pt>
                <c:pt idx="813">
                  <c:v>1.2116659209406975</c:v>
                </c:pt>
                <c:pt idx="814">
                  <c:v>1.2155696381527892</c:v>
                </c:pt>
                <c:pt idx="815">
                  <c:v>1.2195005270196391</c:v>
                </c:pt>
                <c:pt idx="816">
                  <c:v>1.2234589594662992</c:v>
                </c:pt>
                <c:pt idx="817">
                  <c:v>1.2274453145365405</c:v>
                </c:pt>
                <c:pt idx="818">
                  <c:v>1.2314599785688769</c:v>
                </c:pt>
                <c:pt idx="819">
                  <c:v>1.2355033453779487</c:v>
                </c:pt>
                <c:pt idx="820">
                  <c:v>1.2395758164414401</c:v>
                </c:pt>
                <c:pt idx="821">
                  <c:v>1.2436778010927354</c:v>
                </c:pt>
                <c:pt idx="822">
                  <c:v>1.2478097167195319</c:v>
                </c:pt>
                <c:pt idx="823">
                  <c:v>1.2519719889686134</c:v>
                </c:pt>
                <c:pt idx="824">
                  <c:v>1.256165051957024</c:v>
                </c:pt>
                <c:pt idx="825">
                  <c:v>1.260389348489878</c:v>
                </c:pt>
                <c:pt idx="826">
                  <c:v>1.2646453302850429</c:v>
                </c:pt>
                <c:pt idx="827">
                  <c:v>1.2689334582049703</c:v>
                </c:pt>
                <c:pt idx="828">
                  <c:v>1.2732542024959308</c:v>
                </c:pt>
                <c:pt idx="829">
                  <c:v>1.2776080430349397</c:v>
                </c:pt>
                <c:pt idx="830">
                  <c:v>1.2819954695846676</c:v>
                </c:pt>
                <c:pt idx="831">
                  <c:v>1.2864169820566431</c:v>
                </c:pt>
                <c:pt idx="832">
                  <c:v>1.2908730907830641</c:v>
                </c:pt>
                <c:pt idx="833">
                  <c:v>1.2953643167975604</c:v>
                </c:pt>
                <c:pt idx="834">
                  <c:v>1.2998911921252436</c:v>
                </c:pt>
                <c:pt idx="835">
                  <c:v>1.3044542600824278</c:v>
                </c:pt>
                <c:pt idx="836">
                  <c:v>1.3090540755863995</c:v>
                </c:pt>
                <c:pt idx="837">
                  <c:v>1.31369120547561</c:v>
                </c:pt>
                <c:pt idx="838">
                  <c:v>1.3183662288407605</c:v>
                </c:pt>
                <c:pt idx="839">
                  <c:v>1.3230797373671659</c:v>
                </c:pt>
                <c:pt idx="840">
                  <c:v>1.3278323356889008</c:v>
                </c:pt>
                <c:pt idx="841">
                  <c:v>1.3326246417551617</c:v>
                </c:pt>
                <c:pt idx="842">
                  <c:v>1.3374572872093893</c:v>
                </c:pt>
                <c:pt idx="843">
                  <c:v>1.3423309177816654</c:v>
                </c:pt>
                <c:pt idx="844">
                  <c:v>1.3472461936949194</c:v>
                </c:pt>
                <c:pt idx="845">
                  <c:v>1.3522037900855406</c:v>
                </c:pt>
                <c:pt idx="846">
                  <c:v>1.3572043974390178</c:v>
                </c:pt>
                <c:pt idx="847">
                  <c:v>1.3622487220412003</c:v>
                </c:pt>
                <c:pt idx="848">
                  <c:v>1.3673374864458872</c:v>
                </c:pt>
                <c:pt idx="849">
                  <c:v>1.3724714299594365</c:v>
                </c:pt>
                <c:pt idx="850">
                  <c:v>1.3776513091431213</c:v>
                </c:pt>
                <c:pt idx="851">
                  <c:v>1.382877898334016</c:v>
                </c:pt>
                <c:pt idx="852">
                  <c:v>1.3881519901852133</c:v>
                </c:pt>
                <c:pt idx="853">
                  <c:v>1.3934743962262564</c:v>
                </c:pt>
                <c:pt idx="854">
                  <c:v>1.3988459474446422</c:v>
                </c:pt>
                <c:pt idx="855">
                  <c:v>1.4042674948893641</c:v>
                </c:pt>
                <c:pt idx="856">
                  <c:v>1.409739910297499</c:v>
                </c:pt>
                <c:pt idx="857">
                  <c:v>1.4152640867448487</c:v>
                </c:pt>
                <c:pt idx="858">
                  <c:v>1.4208409393217829</c:v>
                </c:pt>
                <c:pt idx="859">
                  <c:v>1.4264714058353838</c:v>
                </c:pt>
                <c:pt idx="860">
                  <c:v>1.4321564475391828</c:v>
                </c:pt>
                <c:pt idx="861">
                  <c:v>1.4378970498917156</c:v>
                </c:pt>
                <c:pt idx="862">
                  <c:v>1.4436942233452887</c:v>
                </c:pt>
                <c:pt idx="863">
                  <c:v>1.4495490041663712</c:v>
                </c:pt>
                <c:pt idx="864">
                  <c:v>1.4554624552891364</c:v>
                </c:pt>
                <c:pt idx="865">
                  <c:v>1.4614356672037272</c:v>
                </c:pt>
                <c:pt idx="866">
                  <c:v>1.4674697588809464</c:v>
                </c:pt>
                <c:pt idx="867">
                  <c:v>1.4735658787351393</c:v>
                </c:pt>
                <c:pt idx="868">
                  <c:v>1.4797252056271457</c:v>
                </c:pt>
                <c:pt idx="869">
                  <c:v>1.4859489499093181</c:v>
                </c:pt>
                <c:pt idx="870">
                  <c:v>1.4922383545146942</c:v>
                </c:pt>
                <c:pt idx="871">
                  <c:v>1.4985946960925358</c:v>
                </c:pt>
                <c:pt idx="872">
                  <c:v>1.5050192861926339</c:v>
                </c:pt>
                <c:pt idx="873">
                  <c:v>1.5115134725007964</c:v>
                </c:pt>
                <c:pt idx="874">
                  <c:v>1.5180786401282196</c:v>
                </c:pt>
                <c:pt idx="875">
                  <c:v>1.5247162129575205</c:v>
                </c:pt>
                <c:pt idx="876">
                  <c:v>1.5314276550483763</c:v>
                </c:pt>
                <c:pt idx="877">
                  <c:v>1.5382144721059341</c:v>
                </c:pt>
                <c:pt idx="878">
                  <c:v>1.54507821301535</c:v>
                </c:pt>
                <c:pt idx="879">
                  <c:v>1.5520204714459525</c:v>
                </c:pt>
                <c:pt idx="880">
                  <c:v>1.5590428875288449</c:v>
                </c:pt>
                <c:pt idx="881">
                  <c:v>1.5661471496119241</c:v>
                </c:pt>
                <c:pt idx="882">
                  <c:v>1.5733349960965848</c:v>
                </c:pt>
                <c:pt idx="883">
                  <c:v>1.5806082173606271</c:v>
                </c:pt>
                <c:pt idx="884">
                  <c:v>1.5879686577722156</c:v>
                </c:pt>
                <c:pt idx="885">
                  <c:v>1.5954182177999916</c:v>
                </c:pt>
                <c:pt idx="886">
                  <c:v>1.6029588562248349</c:v>
                </c:pt>
                <c:pt idx="887">
                  <c:v>1.6105925924591249</c:v>
                </c:pt>
                <c:pt idx="888">
                  <c:v>1.618321508979683</c:v>
                </c:pt>
                <c:pt idx="889">
                  <c:v>1.6261477538810856</c:v>
                </c:pt>
                <c:pt idx="890">
                  <c:v>1.6340735435564304</c:v>
                </c:pt>
                <c:pt idx="891">
                  <c:v>1.6421011655131372</c:v>
                </c:pt>
                <c:pt idx="892">
                  <c:v>1.6502329813319119</c:v>
                </c:pt>
                <c:pt idx="893">
                  <c:v>1.6584714297775249</c:v>
                </c:pt>
                <c:pt idx="894">
                  <c:v>1.6668190300707268</c:v>
                </c:pt>
                <c:pt idx="895">
                  <c:v>1.6752783853312501</c:v>
                </c:pt>
                <c:pt idx="896">
                  <c:v>1.6838521862025404</c:v>
                </c:pt>
                <c:pt idx="897">
                  <c:v>1.6925432146696986</c:v>
                </c:pt>
                <c:pt idx="898">
                  <c:v>1.7013543480829154</c:v>
                </c:pt>
                <c:pt idx="899">
                  <c:v>1.7102885633995695</c:v>
                </c:pt>
                <c:pt idx="900">
                  <c:v>1.7193489416591892</c:v>
                </c:pt>
                <c:pt idx="901">
                  <c:v>1.7285386727065701</c:v>
                </c:pt>
                <c:pt idx="902">
                  <c:v>1.7378610601793973</c:v>
                </c:pt>
                <c:pt idx="903">
                  <c:v>1.7473195267781101</c:v>
                </c:pt>
                <c:pt idx="904">
                  <c:v>1.7569176198371022</c:v>
                </c:pt>
                <c:pt idx="905">
                  <c:v>1.766659017217723</c:v>
                </c:pt>
                <c:pt idx="906">
                  <c:v>1.7765475335454377</c:v>
                </c:pt>
                <c:pt idx="907">
                  <c:v>1.7865871268149967</c:v>
                </c:pt>
                <c:pt idx="908">
                  <c:v>1.796781905389625</c:v>
                </c:pt>
                <c:pt idx="909">
                  <c:v>1.8071361354223441</c:v>
                </c:pt>
                <c:pt idx="910">
                  <c:v>1.8176542487297616</c:v>
                </c:pt>
                <c:pt idx="911">
                  <c:v>1.8283408511513277</c:v>
                </c:pt>
                <c:pt idx="912">
                  <c:v>1.8392007314298635</c:v>
                </c:pt>
                <c:pt idx="913">
                  <c:v>1.8502388706521617</c:v>
                </c:pt>
                <c:pt idx="914">
                  <c:v>1.8614604522918863</c:v>
                </c:pt>
                <c:pt idx="915">
                  <c:v>1.8728708729007584</c:v>
                </c:pt>
                <c:pt idx="916">
                  <c:v>1.8844757534980006</c:v>
                </c:pt>
                <c:pt idx="917">
                  <c:v>1.8962809517126353</c:v>
                </c:pt>
                <c:pt idx="918">
                  <c:v>1.9082925747380866</c:v>
                </c:pt>
                <c:pt idx="919">
                  <c:v>1.9205169931641901</c:v>
                </c:pt>
                <c:pt idx="920">
                  <c:v>1.9329608557575899</c:v>
                </c:pt>
                <c:pt idx="921">
                  <c:v>1.9456311052684432</c:v>
                </c:pt>
                <c:pt idx="922">
                  <c:v>1.958534995348626</c:v>
                </c:pt>
                <c:pt idx="923">
                  <c:v>1.9716801086750539</c:v>
                </c:pt>
                <c:pt idx="924">
                  <c:v>1.985074376380878</c:v>
                </c:pt>
                <c:pt idx="925">
                  <c:v>1.9987260989075337</c:v>
                </c:pt>
                <c:pt idx="926">
                  <c:v>2.0126439684020925</c:v>
                </c:pt>
                <c:pt idx="927">
                  <c:v>2.026837092797122</c:v>
                </c:pt>
                <c:pt idx="928">
                  <c:v>2.0413150217244151</c:v>
                </c:pt>
                <c:pt idx="929">
                  <c:v>2.0560877744299355</c:v>
                </c:pt>
                <c:pt idx="930">
                  <c:v>2.0711658698753408</c:v>
                </c:pt>
                <c:pt idx="931">
                  <c:v>2.0865603592311674</c:v>
                </c:pt>
                <c:pt idx="932">
                  <c:v>2.1022828609897801</c:v>
                </c:pt>
                <c:pt idx="933">
                  <c:v>2.1183455989511439</c:v>
                </c:pt>
                <c:pt idx="934">
                  <c:v>2.1347614433635482</c:v>
                </c:pt>
                <c:pt idx="935">
                  <c:v>2.1515439555336133</c:v>
                </c:pt>
                <c:pt idx="936">
                  <c:v>2.1687074362566312</c:v>
                </c:pt>
                <c:pt idx="937">
                  <c:v>2.1862669784600079</c:v>
                </c:pt>
                <c:pt idx="938">
                  <c:v>2.2042385244999307</c:v>
                </c:pt>
                <c:pt idx="939">
                  <c:v>2.22263892860511</c:v>
                </c:pt>
                <c:pt idx="940">
                  <c:v>2.2414860250231121</c:v>
                </c:pt>
                <c:pt idx="941">
                  <c:v>2.2607987024951721</c:v>
                </c:pt>
                <c:pt idx="942">
                  <c:v>2.2805969857657611</c:v>
                </c:pt>
                <c:pt idx="943">
                  <c:v>2.3009021249258956</c:v>
                </c:pt>
                <c:pt idx="944">
                  <c:v>2.3217366934958195</c:v>
                </c:pt>
                <c:pt idx="945">
                  <c:v>2.343124696275428</c:v>
                </c:pt>
                <c:pt idx="946">
                  <c:v>2.3650916881331416</c:v>
                </c:pt>
                <c:pt idx="947">
                  <c:v>2.3876649050689416</c:v>
                </c:pt>
                <c:pt idx="948">
                  <c:v>2.410873409078977</c:v>
                </c:pt>
                <c:pt idx="949">
                  <c:v>2.4347482485726006</c:v>
                </c:pt>
                <c:pt idx="950">
                  <c:v>2.4593226363544636</c:v>
                </c:pt>
                <c:pt idx="951">
                  <c:v>2.4846321474904425</c:v>
                </c:pt>
                <c:pt idx="952">
                  <c:v>2.5107149397370798</c:v>
                </c:pt>
                <c:pt idx="953">
                  <c:v>2.5376119996393585</c:v>
                </c:pt>
                <c:pt idx="954">
                  <c:v>2.565367417905573</c:v>
                </c:pt>
                <c:pt idx="955">
                  <c:v>2.5940286982661926</c:v>
                </c:pt>
                <c:pt idx="956">
                  <c:v>2.6236471047368131</c:v>
                </c:pt>
                <c:pt idx="957">
                  <c:v>2.6542780530589605</c:v>
                </c:pt>
                <c:pt idx="958">
                  <c:v>2.6859815531176161</c:v>
                </c:pt>
                <c:pt idx="959">
                  <c:v>2.7188227103708726</c:v>
                </c:pt>
                <c:pt idx="960">
                  <c:v>2.7528722958249197</c:v>
                </c:pt>
                <c:pt idx="961">
                  <c:v>2.7882073959099487</c:v>
                </c:pt>
                <c:pt idx="962">
                  <c:v>2.8249121558396579</c:v>
                </c:pt>
                <c:pt idx="963">
                  <c:v>2.8630786327729782</c:v>
                </c:pt>
                <c:pt idx="964">
                  <c:v>2.9028077784739006</c:v>
                </c:pt>
                <c:pt idx="965">
                  <c:v>2.9442105753579235</c:v>
                </c:pt>
                <c:pt idx="966">
                  <c:v>2.9874093550460148</c:v>
                </c:pt>
                <c:pt idx="967">
                  <c:v>3.032539335118738</c:v>
                </c:pt>
                <c:pt idx="968">
                  <c:v>3.0797504180673174</c:v>
                </c:pt>
                <c:pt idx="969">
                  <c:v>3.1292093070014135</c:v>
                </c:pt>
                <c:pt idx="970">
                  <c:v>3.1811020062077811</c:v>
                </c:pt>
                <c:pt idx="971">
                  <c:v>3.2356367921209461</c:v>
                </c:pt>
                <c:pt idx="972">
                  <c:v>3.293047762994445</c:v>
                </c:pt>
                <c:pt idx="973">
                  <c:v>3.3535991053803884</c:v>
                </c:pt>
                <c:pt idx="974">
                  <c:v>3.4175902550054622</c:v>
                </c:pt>
                <c:pt idx="975">
                  <c:v>3.4853621824112637</c:v>
                </c:pt>
                <c:pt idx="976">
                  <c:v>3.5573051050181475</c:v>
                </c:pt>
                <c:pt idx="977">
                  <c:v>3.6338680246435642</c:v>
                </c:pt>
                <c:pt idx="978">
                  <c:v>3.7155706241059234</c:v>
                </c:pt>
                <c:pt idx="979">
                  <c:v>3.8030182450246892</c:v>
                </c:pt>
                <c:pt idx="980">
                  <c:v>3.896920936593713</c:v>
                </c:pt>
                <c:pt idx="981">
                  <c:v>3.9981179510712992</c:v>
                </c:pt>
                <c:pt idx="982">
                  <c:v>4.1076096276462017</c:v>
                </c:pt>
                <c:pt idx="983">
                  <c:v>4.2265994514320138</c:v>
                </c:pt>
                <c:pt idx="984">
                  <c:v>4.3565503620356312</c:v>
                </c:pt>
                <c:pt idx="985">
                  <c:v>4.4992613925814551</c:v>
                </c:pt>
                <c:pt idx="986">
                  <c:v>4.6569739252130296</c:v>
                </c:pt>
                <c:pt idx="987">
                  <c:v>4.8325221140458181</c:v>
                </c:pt>
                <c:pt idx="988">
                  <c:v>5.0295509522141746</c:v>
                </c:pt>
                <c:pt idx="989">
                  <c:v>5.2528411451770545</c:v>
                </c:pt>
                <c:pt idx="990">
                  <c:v>5.5088086817563857</c:v>
                </c:pt>
                <c:pt idx="991">
                  <c:v>5.806302211423521</c:v>
                </c:pt>
                <c:pt idx="992">
                  <c:v>6.1579336738303851</c:v>
                </c:pt>
                <c:pt idx="993">
                  <c:v>6.5824223335004701</c:v>
                </c:pt>
                <c:pt idx="994">
                  <c:v>7.1090120320789429</c:v>
                </c:pt>
                <c:pt idx="995">
                  <c:v>7.7865477287299969</c:v>
                </c:pt>
                <c:pt idx="996">
                  <c:v>8.7044134062867364</c:v>
                </c:pt>
                <c:pt idx="997">
                  <c:v>10.049448640051097</c:v>
                </c:pt>
                <c:pt idx="998">
                  <c:v>12.305918474845583</c:v>
                </c:pt>
                <c:pt idx="999">
                  <c:v>17.399881624219688</c:v>
                </c:pt>
              </c:numCache>
            </c:numRef>
          </c:yVal>
          <c:smooth val="0"/>
        </c:ser>
        <c:ser>
          <c:idx val="4"/>
          <c:order val="4"/>
          <c:marker>
            <c:symbol val="none"/>
          </c:marker>
          <c:xVal>
            <c:numRef>
              <c:f>APropertiesDimless!$A$7:$A$1007</c:f>
              <c:numCache>
                <c:formatCode>0.000</c:formatCode>
                <c:ptCount val="1001"/>
                <c:pt idx="0">
                  <c:v>0</c:v>
                </c:pt>
                <c:pt idx="1">
                  <c:v>1E-3</c:v>
                </c:pt>
                <c:pt idx="2">
                  <c:v>2E-3</c:v>
                </c:pt>
                <c:pt idx="3">
                  <c:v>3.0000000000000001E-3</c:v>
                </c:pt>
                <c:pt idx="4">
                  <c:v>4.0000000000000001E-3</c:v>
                </c:pt>
                <c:pt idx="5">
                  <c:v>5.0000000000000001E-3</c:v>
                </c:pt>
                <c:pt idx="6">
                  <c:v>6.0000000000000001E-3</c:v>
                </c:pt>
                <c:pt idx="7">
                  <c:v>7.0000000000000001E-3</c:v>
                </c:pt>
                <c:pt idx="8">
                  <c:v>8.0000000000000002E-3</c:v>
                </c:pt>
                <c:pt idx="9">
                  <c:v>8.9999999999999993E-3</c:v>
                </c:pt>
                <c:pt idx="10">
                  <c:v>0.01</c:v>
                </c:pt>
                <c:pt idx="11">
                  <c:v>1.0999999999999999E-2</c:v>
                </c:pt>
                <c:pt idx="12">
                  <c:v>1.2E-2</c:v>
                </c:pt>
                <c:pt idx="13">
                  <c:v>1.2999999999999999E-2</c:v>
                </c:pt>
                <c:pt idx="14">
                  <c:v>1.4E-2</c:v>
                </c:pt>
                <c:pt idx="15">
                  <c:v>1.4999999999999999E-2</c:v>
                </c:pt>
                <c:pt idx="16">
                  <c:v>1.6E-2</c:v>
                </c:pt>
                <c:pt idx="17">
                  <c:v>1.7000000000000001E-2</c:v>
                </c:pt>
                <c:pt idx="18">
                  <c:v>1.7999999999999999E-2</c:v>
                </c:pt>
                <c:pt idx="19">
                  <c:v>1.9E-2</c:v>
                </c:pt>
                <c:pt idx="20">
                  <c:v>0.02</c:v>
                </c:pt>
                <c:pt idx="21">
                  <c:v>2.1000000000000001E-2</c:v>
                </c:pt>
                <c:pt idx="22">
                  <c:v>2.1999999999999999E-2</c:v>
                </c:pt>
                <c:pt idx="23">
                  <c:v>2.3E-2</c:v>
                </c:pt>
                <c:pt idx="24">
                  <c:v>2.4E-2</c:v>
                </c:pt>
                <c:pt idx="25">
                  <c:v>2.5000000000000001E-2</c:v>
                </c:pt>
                <c:pt idx="26">
                  <c:v>2.5999999999999999E-2</c:v>
                </c:pt>
                <c:pt idx="27">
                  <c:v>2.7E-2</c:v>
                </c:pt>
                <c:pt idx="28">
                  <c:v>2.8000000000000001E-2</c:v>
                </c:pt>
                <c:pt idx="29">
                  <c:v>2.9000000000000001E-2</c:v>
                </c:pt>
                <c:pt idx="30">
                  <c:v>0.03</c:v>
                </c:pt>
                <c:pt idx="31">
                  <c:v>3.1E-2</c:v>
                </c:pt>
                <c:pt idx="32">
                  <c:v>3.2000000000000001E-2</c:v>
                </c:pt>
                <c:pt idx="33">
                  <c:v>3.3000000000000002E-2</c:v>
                </c:pt>
                <c:pt idx="34">
                  <c:v>3.4000000000000002E-2</c:v>
                </c:pt>
                <c:pt idx="35">
                  <c:v>3.5000000000000003E-2</c:v>
                </c:pt>
                <c:pt idx="36">
                  <c:v>3.5999999999999997E-2</c:v>
                </c:pt>
                <c:pt idx="37">
                  <c:v>3.6999999999999998E-2</c:v>
                </c:pt>
                <c:pt idx="38">
                  <c:v>3.7999999999999999E-2</c:v>
                </c:pt>
                <c:pt idx="39">
                  <c:v>3.9E-2</c:v>
                </c:pt>
                <c:pt idx="40">
                  <c:v>0.04</c:v>
                </c:pt>
                <c:pt idx="41">
                  <c:v>4.1000000000000002E-2</c:v>
                </c:pt>
                <c:pt idx="42">
                  <c:v>4.2000000000000003E-2</c:v>
                </c:pt>
                <c:pt idx="43">
                  <c:v>4.2999999999999997E-2</c:v>
                </c:pt>
                <c:pt idx="44">
                  <c:v>4.3999999999999997E-2</c:v>
                </c:pt>
                <c:pt idx="45">
                  <c:v>4.4999999999999998E-2</c:v>
                </c:pt>
                <c:pt idx="46">
                  <c:v>4.5999999999999999E-2</c:v>
                </c:pt>
                <c:pt idx="47">
                  <c:v>4.7E-2</c:v>
                </c:pt>
                <c:pt idx="48">
                  <c:v>4.8000000000000001E-2</c:v>
                </c:pt>
                <c:pt idx="49">
                  <c:v>4.9000000000000002E-2</c:v>
                </c:pt>
                <c:pt idx="50">
                  <c:v>0.05</c:v>
                </c:pt>
                <c:pt idx="51">
                  <c:v>5.0999999999999997E-2</c:v>
                </c:pt>
                <c:pt idx="52">
                  <c:v>5.1999999999999998E-2</c:v>
                </c:pt>
                <c:pt idx="53">
                  <c:v>5.2999999999999999E-2</c:v>
                </c:pt>
                <c:pt idx="54">
                  <c:v>5.3999999999999999E-2</c:v>
                </c:pt>
                <c:pt idx="55">
                  <c:v>5.5E-2</c:v>
                </c:pt>
                <c:pt idx="56">
                  <c:v>5.6000000000000001E-2</c:v>
                </c:pt>
                <c:pt idx="57">
                  <c:v>5.7000000000000002E-2</c:v>
                </c:pt>
                <c:pt idx="58">
                  <c:v>5.8000000000000003E-2</c:v>
                </c:pt>
                <c:pt idx="59">
                  <c:v>5.8999999999999997E-2</c:v>
                </c:pt>
                <c:pt idx="60">
                  <c:v>0.06</c:v>
                </c:pt>
                <c:pt idx="61">
                  <c:v>6.0999999999999999E-2</c:v>
                </c:pt>
                <c:pt idx="62">
                  <c:v>6.2E-2</c:v>
                </c:pt>
                <c:pt idx="63">
                  <c:v>6.3E-2</c:v>
                </c:pt>
                <c:pt idx="64">
                  <c:v>6.4000000000000001E-2</c:v>
                </c:pt>
                <c:pt idx="65">
                  <c:v>6.5000000000000002E-2</c:v>
                </c:pt>
                <c:pt idx="66">
                  <c:v>6.6000000000000003E-2</c:v>
                </c:pt>
                <c:pt idx="67">
                  <c:v>6.7000000000000004E-2</c:v>
                </c:pt>
                <c:pt idx="68">
                  <c:v>6.8000000000000005E-2</c:v>
                </c:pt>
                <c:pt idx="69">
                  <c:v>6.9000000000000006E-2</c:v>
                </c:pt>
                <c:pt idx="70">
                  <c:v>7.0000000000000007E-2</c:v>
                </c:pt>
                <c:pt idx="71">
                  <c:v>7.0999999999999994E-2</c:v>
                </c:pt>
                <c:pt idx="72">
                  <c:v>7.1999999999999995E-2</c:v>
                </c:pt>
                <c:pt idx="73">
                  <c:v>7.2999999999999995E-2</c:v>
                </c:pt>
                <c:pt idx="74">
                  <c:v>7.3999999999999996E-2</c:v>
                </c:pt>
                <c:pt idx="75">
                  <c:v>7.4999999999999997E-2</c:v>
                </c:pt>
                <c:pt idx="76">
                  <c:v>7.5999999999999998E-2</c:v>
                </c:pt>
                <c:pt idx="77">
                  <c:v>7.6999999999999999E-2</c:v>
                </c:pt>
                <c:pt idx="78">
                  <c:v>7.8E-2</c:v>
                </c:pt>
                <c:pt idx="79">
                  <c:v>7.9000000000000001E-2</c:v>
                </c:pt>
                <c:pt idx="80">
                  <c:v>0.08</c:v>
                </c:pt>
                <c:pt idx="81">
                  <c:v>8.1000000000000003E-2</c:v>
                </c:pt>
                <c:pt idx="82">
                  <c:v>8.2000000000000003E-2</c:v>
                </c:pt>
                <c:pt idx="83">
                  <c:v>8.3000000000000004E-2</c:v>
                </c:pt>
                <c:pt idx="84">
                  <c:v>8.4000000000000005E-2</c:v>
                </c:pt>
                <c:pt idx="85">
                  <c:v>8.5000000000000006E-2</c:v>
                </c:pt>
                <c:pt idx="86">
                  <c:v>8.5999999999999993E-2</c:v>
                </c:pt>
                <c:pt idx="87">
                  <c:v>8.6999999999999994E-2</c:v>
                </c:pt>
                <c:pt idx="88">
                  <c:v>8.7999999999999995E-2</c:v>
                </c:pt>
                <c:pt idx="89">
                  <c:v>8.8999999999999996E-2</c:v>
                </c:pt>
                <c:pt idx="90">
                  <c:v>0.09</c:v>
                </c:pt>
                <c:pt idx="91">
                  <c:v>9.0999999999999998E-2</c:v>
                </c:pt>
                <c:pt idx="92">
                  <c:v>9.1999999999999998E-2</c:v>
                </c:pt>
                <c:pt idx="93">
                  <c:v>9.2999999999999999E-2</c:v>
                </c:pt>
                <c:pt idx="94">
                  <c:v>9.4E-2</c:v>
                </c:pt>
                <c:pt idx="95">
                  <c:v>9.5000000000000001E-2</c:v>
                </c:pt>
                <c:pt idx="96">
                  <c:v>9.6000000000000002E-2</c:v>
                </c:pt>
                <c:pt idx="97">
                  <c:v>9.7000000000000003E-2</c:v>
                </c:pt>
                <c:pt idx="98">
                  <c:v>9.8000000000000004E-2</c:v>
                </c:pt>
                <c:pt idx="99">
                  <c:v>9.9000000000000005E-2</c:v>
                </c:pt>
                <c:pt idx="100">
                  <c:v>0.1</c:v>
                </c:pt>
                <c:pt idx="101">
                  <c:v>0.10100000000000001</c:v>
                </c:pt>
                <c:pt idx="102">
                  <c:v>0.10199999999999999</c:v>
                </c:pt>
                <c:pt idx="103">
                  <c:v>0.10299999999999999</c:v>
                </c:pt>
                <c:pt idx="104">
                  <c:v>0.104</c:v>
                </c:pt>
                <c:pt idx="105">
                  <c:v>0.105</c:v>
                </c:pt>
                <c:pt idx="106">
                  <c:v>0.106</c:v>
                </c:pt>
                <c:pt idx="107">
                  <c:v>0.107</c:v>
                </c:pt>
                <c:pt idx="108">
                  <c:v>0.108</c:v>
                </c:pt>
                <c:pt idx="109">
                  <c:v>0.109</c:v>
                </c:pt>
                <c:pt idx="110">
                  <c:v>0.11</c:v>
                </c:pt>
                <c:pt idx="111">
                  <c:v>0.111</c:v>
                </c:pt>
                <c:pt idx="112">
                  <c:v>0.112</c:v>
                </c:pt>
                <c:pt idx="113">
                  <c:v>0.113</c:v>
                </c:pt>
                <c:pt idx="114">
                  <c:v>0.114</c:v>
                </c:pt>
                <c:pt idx="115">
                  <c:v>0.115</c:v>
                </c:pt>
                <c:pt idx="116">
                  <c:v>0.11600000000000001</c:v>
                </c:pt>
                <c:pt idx="117">
                  <c:v>0.11700000000000001</c:v>
                </c:pt>
                <c:pt idx="118">
                  <c:v>0.11799999999999999</c:v>
                </c:pt>
                <c:pt idx="119">
                  <c:v>0.11899999999999999</c:v>
                </c:pt>
                <c:pt idx="120">
                  <c:v>0.12</c:v>
                </c:pt>
                <c:pt idx="121">
                  <c:v>0.121</c:v>
                </c:pt>
                <c:pt idx="122">
                  <c:v>0.122</c:v>
                </c:pt>
                <c:pt idx="123">
                  <c:v>0.123</c:v>
                </c:pt>
                <c:pt idx="124">
                  <c:v>0.124</c:v>
                </c:pt>
                <c:pt idx="125">
                  <c:v>0.125</c:v>
                </c:pt>
                <c:pt idx="126">
                  <c:v>0.126</c:v>
                </c:pt>
                <c:pt idx="127">
                  <c:v>0.127</c:v>
                </c:pt>
                <c:pt idx="128">
                  <c:v>0.128</c:v>
                </c:pt>
                <c:pt idx="129">
                  <c:v>0.129</c:v>
                </c:pt>
                <c:pt idx="130">
                  <c:v>0.13</c:v>
                </c:pt>
                <c:pt idx="131">
                  <c:v>0.13100000000000001</c:v>
                </c:pt>
                <c:pt idx="132">
                  <c:v>0.13200000000000001</c:v>
                </c:pt>
                <c:pt idx="133">
                  <c:v>0.13300000000000001</c:v>
                </c:pt>
                <c:pt idx="134">
                  <c:v>0.13400000000000001</c:v>
                </c:pt>
                <c:pt idx="135">
                  <c:v>0.13500000000000001</c:v>
                </c:pt>
                <c:pt idx="136">
                  <c:v>0.13600000000000001</c:v>
                </c:pt>
                <c:pt idx="137">
                  <c:v>0.13700000000000001</c:v>
                </c:pt>
                <c:pt idx="138">
                  <c:v>0.13800000000000001</c:v>
                </c:pt>
                <c:pt idx="139">
                  <c:v>0.13900000000000001</c:v>
                </c:pt>
                <c:pt idx="140">
                  <c:v>0.14000000000000001</c:v>
                </c:pt>
                <c:pt idx="141">
                  <c:v>0.14099999999999999</c:v>
                </c:pt>
                <c:pt idx="142">
                  <c:v>0.14199999999999999</c:v>
                </c:pt>
                <c:pt idx="143">
                  <c:v>0.14299999999999999</c:v>
                </c:pt>
                <c:pt idx="144">
                  <c:v>0.14399999999999999</c:v>
                </c:pt>
                <c:pt idx="145">
                  <c:v>0.14499999999999999</c:v>
                </c:pt>
                <c:pt idx="146">
                  <c:v>0.14599999999999999</c:v>
                </c:pt>
                <c:pt idx="147">
                  <c:v>0.14699999999999999</c:v>
                </c:pt>
                <c:pt idx="148">
                  <c:v>0.14799999999999999</c:v>
                </c:pt>
                <c:pt idx="149">
                  <c:v>0.14899999999999999</c:v>
                </c:pt>
                <c:pt idx="150">
                  <c:v>0.15</c:v>
                </c:pt>
                <c:pt idx="151">
                  <c:v>0.151</c:v>
                </c:pt>
                <c:pt idx="152">
                  <c:v>0.152</c:v>
                </c:pt>
                <c:pt idx="153">
                  <c:v>0.153</c:v>
                </c:pt>
                <c:pt idx="154">
                  <c:v>0.154</c:v>
                </c:pt>
                <c:pt idx="155">
                  <c:v>0.155</c:v>
                </c:pt>
                <c:pt idx="156">
                  <c:v>0.156</c:v>
                </c:pt>
                <c:pt idx="157">
                  <c:v>0.157</c:v>
                </c:pt>
                <c:pt idx="158">
                  <c:v>0.158</c:v>
                </c:pt>
                <c:pt idx="159">
                  <c:v>0.159</c:v>
                </c:pt>
                <c:pt idx="160">
                  <c:v>0.16</c:v>
                </c:pt>
                <c:pt idx="161">
                  <c:v>0.161</c:v>
                </c:pt>
                <c:pt idx="162">
                  <c:v>0.16200000000000001</c:v>
                </c:pt>
                <c:pt idx="163">
                  <c:v>0.16300000000000001</c:v>
                </c:pt>
                <c:pt idx="164">
                  <c:v>0.16400000000000001</c:v>
                </c:pt>
                <c:pt idx="165">
                  <c:v>0.16500000000000001</c:v>
                </c:pt>
                <c:pt idx="166">
                  <c:v>0.16600000000000001</c:v>
                </c:pt>
                <c:pt idx="167">
                  <c:v>0.16700000000000001</c:v>
                </c:pt>
                <c:pt idx="168">
                  <c:v>0.16800000000000001</c:v>
                </c:pt>
                <c:pt idx="169">
                  <c:v>0.16900000000000001</c:v>
                </c:pt>
                <c:pt idx="170">
                  <c:v>0.17</c:v>
                </c:pt>
                <c:pt idx="171">
                  <c:v>0.17100000000000001</c:v>
                </c:pt>
                <c:pt idx="172">
                  <c:v>0.17199999999999999</c:v>
                </c:pt>
                <c:pt idx="173">
                  <c:v>0.17299999999999999</c:v>
                </c:pt>
                <c:pt idx="174">
                  <c:v>0.17399999999999999</c:v>
                </c:pt>
                <c:pt idx="175">
                  <c:v>0.17499999999999999</c:v>
                </c:pt>
                <c:pt idx="176">
                  <c:v>0.17599999999999999</c:v>
                </c:pt>
                <c:pt idx="177">
                  <c:v>0.17699999999999999</c:v>
                </c:pt>
                <c:pt idx="178">
                  <c:v>0.17799999999999999</c:v>
                </c:pt>
                <c:pt idx="179">
                  <c:v>0.17899999999999999</c:v>
                </c:pt>
                <c:pt idx="180">
                  <c:v>0.18</c:v>
                </c:pt>
                <c:pt idx="181">
                  <c:v>0.18099999999999999</c:v>
                </c:pt>
                <c:pt idx="182">
                  <c:v>0.182</c:v>
                </c:pt>
                <c:pt idx="183">
                  <c:v>0.183</c:v>
                </c:pt>
                <c:pt idx="184">
                  <c:v>0.184</c:v>
                </c:pt>
                <c:pt idx="185">
                  <c:v>0.185</c:v>
                </c:pt>
                <c:pt idx="186">
                  <c:v>0.186</c:v>
                </c:pt>
                <c:pt idx="187">
                  <c:v>0.187</c:v>
                </c:pt>
                <c:pt idx="188">
                  <c:v>0.188</c:v>
                </c:pt>
                <c:pt idx="189">
                  <c:v>0.189</c:v>
                </c:pt>
                <c:pt idx="190">
                  <c:v>0.19</c:v>
                </c:pt>
                <c:pt idx="191">
                  <c:v>0.191</c:v>
                </c:pt>
                <c:pt idx="192">
                  <c:v>0.192</c:v>
                </c:pt>
                <c:pt idx="193">
                  <c:v>0.193</c:v>
                </c:pt>
                <c:pt idx="194">
                  <c:v>0.19400000000000001</c:v>
                </c:pt>
                <c:pt idx="195">
                  <c:v>0.19500000000000001</c:v>
                </c:pt>
                <c:pt idx="196">
                  <c:v>0.19600000000000001</c:v>
                </c:pt>
                <c:pt idx="197">
                  <c:v>0.19700000000000001</c:v>
                </c:pt>
                <c:pt idx="198">
                  <c:v>0.19800000000000001</c:v>
                </c:pt>
                <c:pt idx="199">
                  <c:v>0.19900000000000001</c:v>
                </c:pt>
                <c:pt idx="200">
                  <c:v>0.2</c:v>
                </c:pt>
                <c:pt idx="201">
                  <c:v>0.20100000000000001</c:v>
                </c:pt>
                <c:pt idx="202">
                  <c:v>0.20200000000000001</c:v>
                </c:pt>
                <c:pt idx="203">
                  <c:v>0.20300000000000001</c:v>
                </c:pt>
                <c:pt idx="204">
                  <c:v>0.20399999999999999</c:v>
                </c:pt>
                <c:pt idx="205">
                  <c:v>0.20499999999999999</c:v>
                </c:pt>
                <c:pt idx="206">
                  <c:v>0.20599999999999999</c:v>
                </c:pt>
                <c:pt idx="207">
                  <c:v>0.20699999999999999</c:v>
                </c:pt>
                <c:pt idx="208">
                  <c:v>0.20799999999999999</c:v>
                </c:pt>
                <c:pt idx="209">
                  <c:v>0.20899999999999999</c:v>
                </c:pt>
                <c:pt idx="210">
                  <c:v>0.21</c:v>
                </c:pt>
                <c:pt idx="211">
                  <c:v>0.21099999999999999</c:v>
                </c:pt>
                <c:pt idx="212">
                  <c:v>0.21199999999999999</c:v>
                </c:pt>
                <c:pt idx="213">
                  <c:v>0.21299999999999999</c:v>
                </c:pt>
                <c:pt idx="214">
                  <c:v>0.214</c:v>
                </c:pt>
                <c:pt idx="215">
                  <c:v>0.215</c:v>
                </c:pt>
                <c:pt idx="216">
                  <c:v>0.216</c:v>
                </c:pt>
                <c:pt idx="217">
                  <c:v>0.217</c:v>
                </c:pt>
                <c:pt idx="218">
                  <c:v>0.218</c:v>
                </c:pt>
                <c:pt idx="219">
                  <c:v>0.219</c:v>
                </c:pt>
                <c:pt idx="220">
                  <c:v>0.22</c:v>
                </c:pt>
                <c:pt idx="221">
                  <c:v>0.221</c:v>
                </c:pt>
                <c:pt idx="222">
                  <c:v>0.222</c:v>
                </c:pt>
                <c:pt idx="223">
                  <c:v>0.223</c:v>
                </c:pt>
                <c:pt idx="224">
                  <c:v>0.224</c:v>
                </c:pt>
                <c:pt idx="225">
                  <c:v>0.22500000000000001</c:v>
                </c:pt>
                <c:pt idx="226">
                  <c:v>0.22600000000000001</c:v>
                </c:pt>
                <c:pt idx="227">
                  <c:v>0.22700000000000001</c:v>
                </c:pt>
                <c:pt idx="228">
                  <c:v>0.22800000000000001</c:v>
                </c:pt>
                <c:pt idx="229">
                  <c:v>0.22900000000000001</c:v>
                </c:pt>
                <c:pt idx="230">
                  <c:v>0.23</c:v>
                </c:pt>
                <c:pt idx="231">
                  <c:v>0.23100000000000001</c:v>
                </c:pt>
                <c:pt idx="232">
                  <c:v>0.23200000000000001</c:v>
                </c:pt>
                <c:pt idx="233">
                  <c:v>0.23300000000000001</c:v>
                </c:pt>
                <c:pt idx="234">
                  <c:v>0.23400000000000001</c:v>
                </c:pt>
                <c:pt idx="235">
                  <c:v>0.23499999999999999</c:v>
                </c:pt>
                <c:pt idx="236">
                  <c:v>0.23599999999999999</c:v>
                </c:pt>
                <c:pt idx="237">
                  <c:v>0.23699999999999999</c:v>
                </c:pt>
                <c:pt idx="238">
                  <c:v>0.23799999999999999</c:v>
                </c:pt>
                <c:pt idx="239">
                  <c:v>0.23899999999999999</c:v>
                </c:pt>
                <c:pt idx="240">
                  <c:v>0.24</c:v>
                </c:pt>
                <c:pt idx="241">
                  <c:v>0.24099999999999999</c:v>
                </c:pt>
                <c:pt idx="242">
                  <c:v>0.24199999999999999</c:v>
                </c:pt>
                <c:pt idx="243">
                  <c:v>0.24299999999999999</c:v>
                </c:pt>
                <c:pt idx="244">
                  <c:v>0.24399999999999999</c:v>
                </c:pt>
                <c:pt idx="245">
                  <c:v>0.245</c:v>
                </c:pt>
                <c:pt idx="246">
                  <c:v>0.246</c:v>
                </c:pt>
                <c:pt idx="247">
                  <c:v>0.247</c:v>
                </c:pt>
                <c:pt idx="248">
                  <c:v>0.248</c:v>
                </c:pt>
                <c:pt idx="249">
                  <c:v>0.249</c:v>
                </c:pt>
                <c:pt idx="250">
                  <c:v>0.25</c:v>
                </c:pt>
                <c:pt idx="251">
                  <c:v>0.251</c:v>
                </c:pt>
                <c:pt idx="252">
                  <c:v>0.252</c:v>
                </c:pt>
                <c:pt idx="253">
                  <c:v>0.253</c:v>
                </c:pt>
                <c:pt idx="254">
                  <c:v>0.254</c:v>
                </c:pt>
                <c:pt idx="255">
                  <c:v>0.255</c:v>
                </c:pt>
                <c:pt idx="256">
                  <c:v>0.25600000000000001</c:v>
                </c:pt>
                <c:pt idx="257">
                  <c:v>0.25700000000000001</c:v>
                </c:pt>
                <c:pt idx="258">
                  <c:v>0.25800000000000001</c:v>
                </c:pt>
                <c:pt idx="259">
                  <c:v>0.25900000000000001</c:v>
                </c:pt>
                <c:pt idx="260">
                  <c:v>0.26</c:v>
                </c:pt>
                <c:pt idx="261">
                  <c:v>0.26100000000000001</c:v>
                </c:pt>
                <c:pt idx="262">
                  <c:v>0.26200000000000001</c:v>
                </c:pt>
                <c:pt idx="263">
                  <c:v>0.26300000000000001</c:v>
                </c:pt>
                <c:pt idx="264">
                  <c:v>0.26400000000000001</c:v>
                </c:pt>
                <c:pt idx="265">
                  <c:v>0.26500000000000001</c:v>
                </c:pt>
                <c:pt idx="266">
                  <c:v>0.26600000000000001</c:v>
                </c:pt>
                <c:pt idx="267">
                  <c:v>0.26700000000000002</c:v>
                </c:pt>
                <c:pt idx="268">
                  <c:v>0.26800000000000002</c:v>
                </c:pt>
                <c:pt idx="269">
                  <c:v>0.26900000000000002</c:v>
                </c:pt>
                <c:pt idx="270">
                  <c:v>0.27</c:v>
                </c:pt>
                <c:pt idx="271">
                  <c:v>0.27100000000000002</c:v>
                </c:pt>
                <c:pt idx="272">
                  <c:v>0.27200000000000002</c:v>
                </c:pt>
                <c:pt idx="273">
                  <c:v>0.27300000000000002</c:v>
                </c:pt>
                <c:pt idx="274">
                  <c:v>0.27400000000000002</c:v>
                </c:pt>
                <c:pt idx="275">
                  <c:v>0.27500000000000002</c:v>
                </c:pt>
                <c:pt idx="276">
                  <c:v>0.27600000000000002</c:v>
                </c:pt>
                <c:pt idx="277">
                  <c:v>0.27700000000000002</c:v>
                </c:pt>
                <c:pt idx="278">
                  <c:v>0.27800000000000002</c:v>
                </c:pt>
                <c:pt idx="279">
                  <c:v>0.27900000000000003</c:v>
                </c:pt>
                <c:pt idx="280">
                  <c:v>0.28000000000000003</c:v>
                </c:pt>
                <c:pt idx="281">
                  <c:v>0.28100000000000003</c:v>
                </c:pt>
                <c:pt idx="282">
                  <c:v>0.28199999999999997</c:v>
                </c:pt>
                <c:pt idx="283">
                  <c:v>0.28299999999999997</c:v>
                </c:pt>
                <c:pt idx="284">
                  <c:v>0.28399999999999997</c:v>
                </c:pt>
                <c:pt idx="285">
                  <c:v>0.28499999999999998</c:v>
                </c:pt>
                <c:pt idx="286">
                  <c:v>0.28599999999999998</c:v>
                </c:pt>
                <c:pt idx="287">
                  <c:v>0.28699999999999998</c:v>
                </c:pt>
                <c:pt idx="288">
                  <c:v>0.28799999999999998</c:v>
                </c:pt>
                <c:pt idx="289">
                  <c:v>0.28899999999999998</c:v>
                </c:pt>
                <c:pt idx="290">
                  <c:v>0.28999999999999998</c:v>
                </c:pt>
                <c:pt idx="291">
                  <c:v>0.29099999999999998</c:v>
                </c:pt>
                <c:pt idx="292">
                  <c:v>0.29199999999999998</c:v>
                </c:pt>
                <c:pt idx="293">
                  <c:v>0.29299999999999998</c:v>
                </c:pt>
                <c:pt idx="294">
                  <c:v>0.29399999999999998</c:v>
                </c:pt>
                <c:pt idx="295">
                  <c:v>0.29499999999999998</c:v>
                </c:pt>
                <c:pt idx="296">
                  <c:v>0.29599999999999999</c:v>
                </c:pt>
                <c:pt idx="297">
                  <c:v>0.29699999999999999</c:v>
                </c:pt>
                <c:pt idx="298">
                  <c:v>0.29799999999999999</c:v>
                </c:pt>
                <c:pt idx="299">
                  <c:v>0.29899999999999999</c:v>
                </c:pt>
                <c:pt idx="300">
                  <c:v>0.3</c:v>
                </c:pt>
                <c:pt idx="301">
                  <c:v>0.30099999999999999</c:v>
                </c:pt>
                <c:pt idx="302">
                  <c:v>0.30199999999999999</c:v>
                </c:pt>
                <c:pt idx="303">
                  <c:v>0.30299999999999999</c:v>
                </c:pt>
                <c:pt idx="304">
                  <c:v>0.30399999999999999</c:v>
                </c:pt>
                <c:pt idx="305">
                  <c:v>0.30499999999999999</c:v>
                </c:pt>
                <c:pt idx="306">
                  <c:v>0.30599999999999999</c:v>
                </c:pt>
                <c:pt idx="307">
                  <c:v>0.307</c:v>
                </c:pt>
                <c:pt idx="308">
                  <c:v>0.308</c:v>
                </c:pt>
                <c:pt idx="309">
                  <c:v>0.309</c:v>
                </c:pt>
                <c:pt idx="310">
                  <c:v>0.31</c:v>
                </c:pt>
                <c:pt idx="311">
                  <c:v>0.311</c:v>
                </c:pt>
                <c:pt idx="312">
                  <c:v>0.312</c:v>
                </c:pt>
                <c:pt idx="313">
                  <c:v>0.313</c:v>
                </c:pt>
                <c:pt idx="314">
                  <c:v>0.314</c:v>
                </c:pt>
                <c:pt idx="315">
                  <c:v>0.315</c:v>
                </c:pt>
                <c:pt idx="316">
                  <c:v>0.316</c:v>
                </c:pt>
                <c:pt idx="317">
                  <c:v>0.317</c:v>
                </c:pt>
                <c:pt idx="318">
                  <c:v>0.318</c:v>
                </c:pt>
                <c:pt idx="319">
                  <c:v>0.31900000000000001</c:v>
                </c:pt>
                <c:pt idx="320">
                  <c:v>0.32</c:v>
                </c:pt>
                <c:pt idx="321">
                  <c:v>0.32100000000000001</c:v>
                </c:pt>
                <c:pt idx="322">
                  <c:v>0.32200000000000001</c:v>
                </c:pt>
                <c:pt idx="323">
                  <c:v>0.32300000000000001</c:v>
                </c:pt>
                <c:pt idx="324">
                  <c:v>0.32400000000000001</c:v>
                </c:pt>
                <c:pt idx="325">
                  <c:v>0.32500000000000001</c:v>
                </c:pt>
                <c:pt idx="326">
                  <c:v>0.32600000000000001</c:v>
                </c:pt>
                <c:pt idx="327">
                  <c:v>0.32700000000000001</c:v>
                </c:pt>
                <c:pt idx="328">
                  <c:v>0.32800000000000001</c:v>
                </c:pt>
                <c:pt idx="329">
                  <c:v>0.32900000000000001</c:v>
                </c:pt>
                <c:pt idx="330">
                  <c:v>0.33</c:v>
                </c:pt>
                <c:pt idx="331">
                  <c:v>0.33100000000000002</c:v>
                </c:pt>
                <c:pt idx="332">
                  <c:v>0.33200000000000002</c:v>
                </c:pt>
                <c:pt idx="333">
                  <c:v>0.33300000000000002</c:v>
                </c:pt>
                <c:pt idx="334">
                  <c:v>0.33400000000000002</c:v>
                </c:pt>
                <c:pt idx="335">
                  <c:v>0.33500000000000002</c:v>
                </c:pt>
                <c:pt idx="336">
                  <c:v>0.33600000000000002</c:v>
                </c:pt>
                <c:pt idx="337">
                  <c:v>0.33700000000000002</c:v>
                </c:pt>
                <c:pt idx="338">
                  <c:v>0.33800000000000002</c:v>
                </c:pt>
                <c:pt idx="339">
                  <c:v>0.33900000000000002</c:v>
                </c:pt>
                <c:pt idx="340">
                  <c:v>0.34</c:v>
                </c:pt>
                <c:pt idx="341">
                  <c:v>0.34100000000000003</c:v>
                </c:pt>
                <c:pt idx="342">
                  <c:v>0.34200000000000003</c:v>
                </c:pt>
                <c:pt idx="343">
                  <c:v>0.34300000000000003</c:v>
                </c:pt>
                <c:pt idx="344">
                  <c:v>0.34399999999999997</c:v>
                </c:pt>
                <c:pt idx="345">
                  <c:v>0.34499999999999997</c:v>
                </c:pt>
                <c:pt idx="346">
                  <c:v>0.34599999999999997</c:v>
                </c:pt>
                <c:pt idx="347">
                  <c:v>0.34699999999999998</c:v>
                </c:pt>
                <c:pt idx="348">
                  <c:v>0.34799999999999998</c:v>
                </c:pt>
                <c:pt idx="349">
                  <c:v>0.34899999999999998</c:v>
                </c:pt>
                <c:pt idx="350">
                  <c:v>0.35</c:v>
                </c:pt>
                <c:pt idx="351">
                  <c:v>0.35099999999999998</c:v>
                </c:pt>
                <c:pt idx="352">
                  <c:v>0.35199999999999998</c:v>
                </c:pt>
                <c:pt idx="353">
                  <c:v>0.35299999999999998</c:v>
                </c:pt>
                <c:pt idx="354">
                  <c:v>0.35399999999999998</c:v>
                </c:pt>
                <c:pt idx="355">
                  <c:v>0.35499999999999998</c:v>
                </c:pt>
                <c:pt idx="356">
                  <c:v>0.35599999999999998</c:v>
                </c:pt>
                <c:pt idx="357">
                  <c:v>0.35699999999999998</c:v>
                </c:pt>
                <c:pt idx="358">
                  <c:v>0.35799999999999998</c:v>
                </c:pt>
                <c:pt idx="359">
                  <c:v>0.35899999999999999</c:v>
                </c:pt>
                <c:pt idx="360">
                  <c:v>0.36</c:v>
                </c:pt>
                <c:pt idx="361">
                  <c:v>0.36099999999999999</c:v>
                </c:pt>
                <c:pt idx="362">
                  <c:v>0.36199999999999999</c:v>
                </c:pt>
                <c:pt idx="363">
                  <c:v>0.36299999999999999</c:v>
                </c:pt>
                <c:pt idx="364">
                  <c:v>0.36399999999999999</c:v>
                </c:pt>
                <c:pt idx="365">
                  <c:v>0.36499999999999999</c:v>
                </c:pt>
                <c:pt idx="366">
                  <c:v>0.36599999999999999</c:v>
                </c:pt>
                <c:pt idx="367">
                  <c:v>0.36699999999999999</c:v>
                </c:pt>
                <c:pt idx="368">
                  <c:v>0.36799999999999999</c:v>
                </c:pt>
                <c:pt idx="369">
                  <c:v>0.36899999999999999</c:v>
                </c:pt>
                <c:pt idx="370">
                  <c:v>0.37</c:v>
                </c:pt>
                <c:pt idx="371">
                  <c:v>0.371</c:v>
                </c:pt>
                <c:pt idx="372">
                  <c:v>0.372</c:v>
                </c:pt>
                <c:pt idx="373">
                  <c:v>0.373</c:v>
                </c:pt>
                <c:pt idx="374">
                  <c:v>0.374</c:v>
                </c:pt>
                <c:pt idx="375">
                  <c:v>0.375</c:v>
                </c:pt>
                <c:pt idx="376">
                  <c:v>0.376</c:v>
                </c:pt>
                <c:pt idx="377">
                  <c:v>0.377</c:v>
                </c:pt>
                <c:pt idx="378">
                  <c:v>0.378</c:v>
                </c:pt>
                <c:pt idx="379">
                  <c:v>0.379</c:v>
                </c:pt>
                <c:pt idx="380">
                  <c:v>0.38</c:v>
                </c:pt>
                <c:pt idx="381">
                  <c:v>0.38100000000000001</c:v>
                </c:pt>
                <c:pt idx="382">
                  <c:v>0.38200000000000001</c:v>
                </c:pt>
                <c:pt idx="383">
                  <c:v>0.38300000000000001</c:v>
                </c:pt>
                <c:pt idx="384">
                  <c:v>0.38400000000000001</c:v>
                </c:pt>
                <c:pt idx="385">
                  <c:v>0.38500000000000001</c:v>
                </c:pt>
                <c:pt idx="386">
                  <c:v>0.38600000000000001</c:v>
                </c:pt>
                <c:pt idx="387">
                  <c:v>0.38700000000000001</c:v>
                </c:pt>
                <c:pt idx="388">
                  <c:v>0.38800000000000001</c:v>
                </c:pt>
                <c:pt idx="389">
                  <c:v>0.38900000000000001</c:v>
                </c:pt>
                <c:pt idx="390">
                  <c:v>0.39</c:v>
                </c:pt>
                <c:pt idx="391">
                  <c:v>0.39100000000000001</c:v>
                </c:pt>
                <c:pt idx="392">
                  <c:v>0.39200000000000002</c:v>
                </c:pt>
                <c:pt idx="393">
                  <c:v>0.39300000000000002</c:v>
                </c:pt>
                <c:pt idx="394">
                  <c:v>0.39400000000000002</c:v>
                </c:pt>
                <c:pt idx="395">
                  <c:v>0.39500000000000002</c:v>
                </c:pt>
                <c:pt idx="396">
                  <c:v>0.39600000000000002</c:v>
                </c:pt>
                <c:pt idx="397">
                  <c:v>0.39700000000000002</c:v>
                </c:pt>
                <c:pt idx="398">
                  <c:v>0.39800000000000002</c:v>
                </c:pt>
                <c:pt idx="399">
                  <c:v>0.39900000000000002</c:v>
                </c:pt>
                <c:pt idx="400">
                  <c:v>0.4</c:v>
                </c:pt>
                <c:pt idx="401">
                  <c:v>0.40100000000000002</c:v>
                </c:pt>
                <c:pt idx="402">
                  <c:v>0.40200000000000002</c:v>
                </c:pt>
                <c:pt idx="403">
                  <c:v>0.40300000000000002</c:v>
                </c:pt>
                <c:pt idx="404">
                  <c:v>0.40400000000000003</c:v>
                </c:pt>
                <c:pt idx="405">
                  <c:v>0.40500000000000003</c:v>
                </c:pt>
                <c:pt idx="406">
                  <c:v>0.40600000000000003</c:v>
                </c:pt>
                <c:pt idx="407">
                  <c:v>0.40699999999999997</c:v>
                </c:pt>
                <c:pt idx="408">
                  <c:v>0.40799999999999997</c:v>
                </c:pt>
                <c:pt idx="409">
                  <c:v>0.40899999999999997</c:v>
                </c:pt>
                <c:pt idx="410">
                  <c:v>0.41</c:v>
                </c:pt>
                <c:pt idx="411">
                  <c:v>0.41099999999999998</c:v>
                </c:pt>
                <c:pt idx="412">
                  <c:v>0.41199999999999998</c:v>
                </c:pt>
                <c:pt idx="413">
                  <c:v>0.41299999999999998</c:v>
                </c:pt>
                <c:pt idx="414">
                  <c:v>0.41399999999999998</c:v>
                </c:pt>
                <c:pt idx="415">
                  <c:v>0.41499999999999998</c:v>
                </c:pt>
                <c:pt idx="416">
                  <c:v>0.41599999999999998</c:v>
                </c:pt>
                <c:pt idx="417">
                  <c:v>0.41699999999999998</c:v>
                </c:pt>
                <c:pt idx="418">
                  <c:v>0.41799999999999998</c:v>
                </c:pt>
                <c:pt idx="419">
                  <c:v>0.41899999999999998</c:v>
                </c:pt>
                <c:pt idx="420">
                  <c:v>0.42</c:v>
                </c:pt>
                <c:pt idx="421">
                  <c:v>0.42099999999999999</c:v>
                </c:pt>
                <c:pt idx="422">
                  <c:v>0.42199999999999999</c:v>
                </c:pt>
                <c:pt idx="423">
                  <c:v>0.42299999999999999</c:v>
                </c:pt>
                <c:pt idx="424">
                  <c:v>0.42399999999999999</c:v>
                </c:pt>
                <c:pt idx="425">
                  <c:v>0.42499999999999999</c:v>
                </c:pt>
                <c:pt idx="426">
                  <c:v>0.42599999999999999</c:v>
                </c:pt>
                <c:pt idx="427">
                  <c:v>0.42699999999999999</c:v>
                </c:pt>
                <c:pt idx="428">
                  <c:v>0.42799999999999999</c:v>
                </c:pt>
                <c:pt idx="429">
                  <c:v>0.42899999999999999</c:v>
                </c:pt>
                <c:pt idx="430">
                  <c:v>0.43</c:v>
                </c:pt>
                <c:pt idx="431">
                  <c:v>0.43099999999999999</c:v>
                </c:pt>
                <c:pt idx="432">
                  <c:v>0.432</c:v>
                </c:pt>
                <c:pt idx="433">
                  <c:v>0.433</c:v>
                </c:pt>
                <c:pt idx="434">
                  <c:v>0.434</c:v>
                </c:pt>
                <c:pt idx="435">
                  <c:v>0.435</c:v>
                </c:pt>
                <c:pt idx="436">
                  <c:v>0.436</c:v>
                </c:pt>
                <c:pt idx="437">
                  <c:v>0.437</c:v>
                </c:pt>
                <c:pt idx="438">
                  <c:v>0.438</c:v>
                </c:pt>
                <c:pt idx="439">
                  <c:v>0.439</c:v>
                </c:pt>
                <c:pt idx="440">
                  <c:v>0.44</c:v>
                </c:pt>
                <c:pt idx="441">
                  <c:v>0.441</c:v>
                </c:pt>
                <c:pt idx="442">
                  <c:v>0.442</c:v>
                </c:pt>
                <c:pt idx="443">
                  <c:v>0.443</c:v>
                </c:pt>
                <c:pt idx="444">
                  <c:v>0.44400000000000001</c:v>
                </c:pt>
                <c:pt idx="445">
                  <c:v>0.44500000000000001</c:v>
                </c:pt>
                <c:pt idx="446">
                  <c:v>0.44600000000000001</c:v>
                </c:pt>
                <c:pt idx="447">
                  <c:v>0.44700000000000001</c:v>
                </c:pt>
                <c:pt idx="448">
                  <c:v>0.44800000000000001</c:v>
                </c:pt>
                <c:pt idx="449">
                  <c:v>0.44900000000000001</c:v>
                </c:pt>
                <c:pt idx="450">
                  <c:v>0.45</c:v>
                </c:pt>
                <c:pt idx="451">
                  <c:v>0.45100000000000001</c:v>
                </c:pt>
                <c:pt idx="452">
                  <c:v>0.45200000000000001</c:v>
                </c:pt>
                <c:pt idx="453">
                  <c:v>0.45300000000000001</c:v>
                </c:pt>
                <c:pt idx="454">
                  <c:v>0.45400000000000001</c:v>
                </c:pt>
                <c:pt idx="455">
                  <c:v>0.45500000000000002</c:v>
                </c:pt>
                <c:pt idx="456">
                  <c:v>0.45600000000000002</c:v>
                </c:pt>
                <c:pt idx="457">
                  <c:v>0.45700000000000002</c:v>
                </c:pt>
                <c:pt idx="458">
                  <c:v>0.45800000000000002</c:v>
                </c:pt>
                <c:pt idx="459">
                  <c:v>0.45900000000000002</c:v>
                </c:pt>
                <c:pt idx="460">
                  <c:v>0.46</c:v>
                </c:pt>
                <c:pt idx="461">
                  <c:v>0.46100000000000002</c:v>
                </c:pt>
                <c:pt idx="462">
                  <c:v>0.46200000000000002</c:v>
                </c:pt>
                <c:pt idx="463">
                  <c:v>0.46300000000000002</c:v>
                </c:pt>
                <c:pt idx="464">
                  <c:v>0.46400000000000002</c:v>
                </c:pt>
                <c:pt idx="465">
                  <c:v>0.46500000000000002</c:v>
                </c:pt>
                <c:pt idx="466">
                  <c:v>0.46600000000000003</c:v>
                </c:pt>
                <c:pt idx="467">
                  <c:v>0.46700000000000003</c:v>
                </c:pt>
                <c:pt idx="468">
                  <c:v>0.46800000000000003</c:v>
                </c:pt>
                <c:pt idx="469">
                  <c:v>0.46899999999999997</c:v>
                </c:pt>
                <c:pt idx="470">
                  <c:v>0.47</c:v>
                </c:pt>
                <c:pt idx="471">
                  <c:v>0.47099999999999997</c:v>
                </c:pt>
                <c:pt idx="472">
                  <c:v>0.47199999999999998</c:v>
                </c:pt>
                <c:pt idx="473">
                  <c:v>0.47299999999999998</c:v>
                </c:pt>
                <c:pt idx="474">
                  <c:v>0.47399999999999998</c:v>
                </c:pt>
                <c:pt idx="475">
                  <c:v>0.47499999999999998</c:v>
                </c:pt>
                <c:pt idx="476">
                  <c:v>0.47599999999999998</c:v>
                </c:pt>
                <c:pt idx="477">
                  <c:v>0.47699999999999998</c:v>
                </c:pt>
                <c:pt idx="478">
                  <c:v>0.47799999999999998</c:v>
                </c:pt>
                <c:pt idx="479">
                  <c:v>0.47899999999999998</c:v>
                </c:pt>
                <c:pt idx="480">
                  <c:v>0.48</c:v>
                </c:pt>
                <c:pt idx="481">
                  <c:v>0.48099999999999998</c:v>
                </c:pt>
                <c:pt idx="482">
                  <c:v>0.48199999999999998</c:v>
                </c:pt>
                <c:pt idx="483">
                  <c:v>0.48299999999999998</c:v>
                </c:pt>
                <c:pt idx="484">
                  <c:v>0.48399999999999999</c:v>
                </c:pt>
                <c:pt idx="485">
                  <c:v>0.48499999999999999</c:v>
                </c:pt>
                <c:pt idx="486">
                  <c:v>0.48599999999999999</c:v>
                </c:pt>
                <c:pt idx="487">
                  <c:v>0.48699999999999999</c:v>
                </c:pt>
                <c:pt idx="488">
                  <c:v>0.48799999999999999</c:v>
                </c:pt>
                <c:pt idx="489">
                  <c:v>0.48899999999999999</c:v>
                </c:pt>
                <c:pt idx="490">
                  <c:v>0.49</c:v>
                </c:pt>
                <c:pt idx="491">
                  <c:v>0.49099999999999999</c:v>
                </c:pt>
                <c:pt idx="492">
                  <c:v>0.49199999999999999</c:v>
                </c:pt>
                <c:pt idx="493">
                  <c:v>0.49299999999999999</c:v>
                </c:pt>
                <c:pt idx="494">
                  <c:v>0.49399999999999999</c:v>
                </c:pt>
                <c:pt idx="495">
                  <c:v>0.495</c:v>
                </c:pt>
                <c:pt idx="496">
                  <c:v>0.496</c:v>
                </c:pt>
                <c:pt idx="497">
                  <c:v>0.497</c:v>
                </c:pt>
                <c:pt idx="498">
                  <c:v>0.498</c:v>
                </c:pt>
                <c:pt idx="499">
                  <c:v>0.499</c:v>
                </c:pt>
                <c:pt idx="500">
                  <c:v>0.5</c:v>
                </c:pt>
                <c:pt idx="501">
                  <c:v>0.501</c:v>
                </c:pt>
                <c:pt idx="502">
                  <c:v>0.502</c:v>
                </c:pt>
                <c:pt idx="503">
                  <c:v>0.503</c:v>
                </c:pt>
                <c:pt idx="504">
                  <c:v>0.504</c:v>
                </c:pt>
                <c:pt idx="505">
                  <c:v>0.505</c:v>
                </c:pt>
                <c:pt idx="506">
                  <c:v>0.50600000000000001</c:v>
                </c:pt>
                <c:pt idx="507">
                  <c:v>0.50700000000000001</c:v>
                </c:pt>
                <c:pt idx="508">
                  <c:v>0.50800000000000001</c:v>
                </c:pt>
                <c:pt idx="509">
                  <c:v>0.50900000000000001</c:v>
                </c:pt>
                <c:pt idx="510">
                  <c:v>0.51</c:v>
                </c:pt>
                <c:pt idx="511">
                  <c:v>0.51100000000000001</c:v>
                </c:pt>
                <c:pt idx="512">
                  <c:v>0.51200000000000001</c:v>
                </c:pt>
                <c:pt idx="513">
                  <c:v>0.51300000000000001</c:v>
                </c:pt>
                <c:pt idx="514">
                  <c:v>0.51400000000000001</c:v>
                </c:pt>
                <c:pt idx="515">
                  <c:v>0.51500000000000001</c:v>
                </c:pt>
                <c:pt idx="516">
                  <c:v>0.51600000000000001</c:v>
                </c:pt>
                <c:pt idx="517">
                  <c:v>0.51700000000000002</c:v>
                </c:pt>
                <c:pt idx="518">
                  <c:v>0.51800000000000002</c:v>
                </c:pt>
                <c:pt idx="519">
                  <c:v>0.51900000000000002</c:v>
                </c:pt>
                <c:pt idx="520">
                  <c:v>0.52</c:v>
                </c:pt>
                <c:pt idx="521">
                  <c:v>0.52100000000000002</c:v>
                </c:pt>
                <c:pt idx="522">
                  <c:v>0.52200000000000002</c:v>
                </c:pt>
                <c:pt idx="523">
                  <c:v>0.52300000000000002</c:v>
                </c:pt>
                <c:pt idx="524">
                  <c:v>0.52400000000000002</c:v>
                </c:pt>
                <c:pt idx="525">
                  <c:v>0.52500000000000002</c:v>
                </c:pt>
                <c:pt idx="526">
                  <c:v>0.52600000000000002</c:v>
                </c:pt>
                <c:pt idx="527">
                  <c:v>0.52700000000000002</c:v>
                </c:pt>
                <c:pt idx="528">
                  <c:v>0.52800000000000002</c:v>
                </c:pt>
                <c:pt idx="529">
                  <c:v>0.52900000000000003</c:v>
                </c:pt>
                <c:pt idx="530">
                  <c:v>0.53</c:v>
                </c:pt>
                <c:pt idx="531">
                  <c:v>0.53100000000000003</c:v>
                </c:pt>
                <c:pt idx="532">
                  <c:v>0.53200000000000003</c:v>
                </c:pt>
                <c:pt idx="533">
                  <c:v>0.53300000000000003</c:v>
                </c:pt>
                <c:pt idx="534">
                  <c:v>0.53400000000000003</c:v>
                </c:pt>
                <c:pt idx="535">
                  <c:v>0.53500000000000003</c:v>
                </c:pt>
                <c:pt idx="536">
                  <c:v>0.53600000000000003</c:v>
                </c:pt>
                <c:pt idx="537">
                  <c:v>0.53700000000000003</c:v>
                </c:pt>
                <c:pt idx="538">
                  <c:v>0.53800000000000003</c:v>
                </c:pt>
                <c:pt idx="539">
                  <c:v>0.53900000000000003</c:v>
                </c:pt>
                <c:pt idx="540">
                  <c:v>0.54</c:v>
                </c:pt>
                <c:pt idx="541">
                  <c:v>0.54100000000000004</c:v>
                </c:pt>
                <c:pt idx="542">
                  <c:v>0.54200000000000004</c:v>
                </c:pt>
                <c:pt idx="543">
                  <c:v>0.54300000000000004</c:v>
                </c:pt>
                <c:pt idx="544">
                  <c:v>0.54400000000000004</c:v>
                </c:pt>
                <c:pt idx="545">
                  <c:v>0.54500000000000004</c:v>
                </c:pt>
                <c:pt idx="546">
                  <c:v>0.54600000000000004</c:v>
                </c:pt>
                <c:pt idx="547">
                  <c:v>0.54700000000000004</c:v>
                </c:pt>
                <c:pt idx="548">
                  <c:v>0.54800000000000004</c:v>
                </c:pt>
                <c:pt idx="549">
                  <c:v>0.54900000000000004</c:v>
                </c:pt>
                <c:pt idx="550">
                  <c:v>0.55000000000000004</c:v>
                </c:pt>
                <c:pt idx="551">
                  <c:v>0.55100000000000005</c:v>
                </c:pt>
                <c:pt idx="552">
                  <c:v>0.55200000000000005</c:v>
                </c:pt>
                <c:pt idx="553">
                  <c:v>0.55300000000000005</c:v>
                </c:pt>
                <c:pt idx="554">
                  <c:v>0.55400000000000005</c:v>
                </c:pt>
                <c:pt idx="555">
                  <c:v>0.55500000000000005</c:v>
                </c:pt>
                <c:pt idx="556">
                  <c:v>0.55600000000000005</c:v>
                </c:pt>
                <c:pt idx="557">
                  <c:v>0.55700000000000005</c:v>
                </c:pt>
                <c:pt idx="558">
                  <c:v>0.55800000000000005</c:v>
                </c:pt>
                <c:pt idx="559">
                  <c:v>0.55900000000000005</c:v>
                </c:pt>
                <c:pt idx="560">
                  <c:v>0.56000000000000005</c:v>
                </c:pt>
                <c:pt idx="561">
                  <c:v>0.56100000000000005</c:v>
                </c:pt>
                <c:pt idx="562">
                  <c:v>0.56200000000000006</c:v>
                </c:pt>
                <c:pt idx="563">
                  <c:v>0.56299999999999994</c:v>
                </c:pt>
                <c:pt idx="564">
                  <c:v>0.56399999999999995</c:v>
                </c:pt>
                <c:pt idx="565">
                  <c:v>0.56499999999999995</c:v>
                </c:pt>
                <c:pt idx="566">
                  <c:v>0.56599999999999995</c:v>
                </c:pt>
                <c:pt idx="567">
                  <c:v>0.56699999999999995</c:v>
                </c:pt>
                <c:pt idx="568">
                  <c:v>0.56799999999999995</c:v>
                </c:pt>
                <c:pt idx="569">
                  <c:v>0.56899999999999995</c:v>
                </c:pt>
                <c:pt idx="570">
                  <c:v>0.56999999999999995</c:v>
                </c:pt>
                <c:pt idx="571">
                  <c:v>0.57099999999999995</c:v>
                </c:pt>
                <c:pt idx="572">
                  <c:v>0.57199999999999995</c:v>
                </c:pt>
                <c:pt idx="573">
                  <c:v>0.57299999999999995</c:v>
                </c:pt>
                <c:pt idx="574">
                  <c:v>0.57399999999999995</c:v>
                </c:pt>
                <c:pt idx="575">
                  <c:v>0.57499999999999996</c:v>
                </c:pt>
                <c:pt idx="576">
                  <c:v>0.57599999999999996</c:v>
                </c:pt>
                <c:pt idx="577">
                  <c:v>0.57699999999999996</c:v>
                </c:pt>
                <c:pt idx="578">
                  <c:v>0.57799999999999996</c:v>
                </c:pt>
                <c:pt idx="579">
                  <c:v>0.57899999999999996</c:v>
                </c:pt>
                <c:pt idx="580">
                  <c:v>0.57999999999999996</c:v>
                </c:pt>
                <c:pt idx="581">
                  <c:v>0.58099999999999996</c:v>
                </c:pt>
                <c:pt idx="582">
                  <c:v>0.58199999999999996</c:v>
                </c:pt>
                <c:pt idx="583">
                  <c:v>0.58299999999999996</c:v>
                </c:pt>
                <c:pt idx="584">
                  <c:v>0.58399999999999996</c:v>
                </c:pt>
                <c:pt idx="585">
                  <c:v>0.58499999999999996</c:v>
                </c:pt>
                <c:pt idx="586">
                  <c:v>0.58599999999999997</c:v>
                </c:pt>
                <c:pt idx="587">
                  <c:v>0.58699999999999997</c:v>
                </c:pt>
                <c:pt idx="588">
                  <c:v>0.58799999999999997</c:v>
                </c:pt>
                <c:pt idx="589">
                  <c:v>0.58899999999999997</c:v>
                </c:pt>
                <c:pt idx="590">
                  <c:v>0.59</c:v>
                </c:pt>
                <c:pt idx="591">
                  <c:v>0.59099999999999997</c:v>
                </c:pt>
                <c:pt idx="592">
                  <c:v>0.59199999999999997</c:v>
                </c:pt>
                <c:pt idx="593">
                  <c:v>0.59299999999999997</c:v>
                </c:pt>
                <c:pt idx="594">
                  <c:v>0.59399999999999997</c:v>
                </c:pt>
                <c:pt idx="595">
                  <c:v>0.59499999999999997</c:v>
                </c:pt>
                <c:pt idx="596">
                  <c:v>0.59599999999999997</c:v>
                </c:pt>
                <c:pt idx="597">
                  <c:v>0.59699999999999998</c:v>
                </c:pt>
                <c:pt idx="598">
                  <c:v>0.59799999999999998</c:v>
                </c:pt>
                <c:pt idx="599">
                  <c:v>0.59899999999999998</c:v>
                </c:pt>
                <c:pt idx="600">
                  <c:v>0.6</c:v>
                </c:pt>
                <c:pt idx="601">
                  <c:v>0.60099999999999998</c:v>
                </c:pt>
                <c:pt idx="602">
                  <c:v>0.60199999999999998</c:v>
                </c:pt>
                <c:pt idx="603">
                  <c:v>0.60299999999999998</c:v>
                </c:pt>
                <c:pt idx="604">
                  <c:v>0.60399999999999998</c:v>
                </c:pt>
                <c:pt idx="605">
                  <c:v>0.60499999999999998</c:v>
                </c:pt>
                <c:pt idx="606">
                  <c:v>0.60599999999999998</c:v>
                </c:pt>
                <c:pt idx="607">
                  <c:v>0.60699999999999998</c:v>
                </c:pt>
                <c:pt idx="608">
                  <c:v>0.60799999999999998</c:v>
                </c:pt>
                <c:pt idx="609">
                  <c:v>0.60899999999999999</c:v>
                </c:pt>
                <c:pt idx="610">
                  <c:v>0.61</c:v>
                </c:pt>
                <c:pt idx="611">
                  <c:v>0.61099999999999999</c:v>
                </c:pt>
                <c:pt idx="612">
                  <c:v>0.61199999999999999</c:v>
                </c:pt>
                <c:pt idx="613">
                  <c:v>0.61299999999999999</c:v>
                </c:pt>
                <c:pt idx="614">
                  <c:v>0.61399999999999999</c:v>
                </c:pt>
                <c:pt idx="615">
                  <c:v>0.61499999999999999</c:v>
                </c:pt>
                <c:pt idx="616">
                  <c:v>0.61599999999999999</c:v>
                </c:pt>
                <c:pt idx="617">
                  <c:v>0.61699999999999999</c:v>
                </c:pt>
                <c:pt idx="618">
                  <c:v>0.61799999999999999</c:v>
                </c:pt>
                <c:pt idx="619">
                  <c:v>0.61899999999999999</c:v>
                </c:pt>
                <c:pt idx="620">
                  <c:v>0.62</c:v>
                </c:pt>
                <c:pt idx="621">
                  <c:v>0.621</c:v>
                </c:pt>
                <c:pt idx="622">
                  <c:v>0.622</c:v>
                </c:pt>
                <c:pt idx="623">
                  <c:v>0.623</c:v>
                </c:pt>
                <c:pt idx="624">
                  <c:v>0.624</c:v>
                </c:pt>
                <c:pt idx="625">
                  <c:v>0.625</c:v>
                </c:pt>
                <c:pt idx="626">
                  <c:v>0.626</c:v>
                </c:pt>
                <c:pt idx="627">
                  <c:v>0.627</c:v>
                </c:pt>
                <c:pt idx="628">
                  <c:v>0.628</c:v>
                </c:pt>
                <c:pt idx="629">
                  <c:v>0.629</c:v>
                </c:pt>
                <c:pt idx="630">
                  <c:v>0.63</c:v>
                </c:pt>
                <c:pt idx="631">
                  <c:v>0.63100000000000001</c:v>
                </c:pt>
                <c:pt idx="632">
                  <c:v>0.63200000000000001</c:v>
                </c:pt>
                <c:pt idx="633">
                  <c:v>0.63300000000000001</c:v>
                </c:pt>
                <c:pt idx="634">
                  <c:v>0.63400000000000001</c:v>
                </c:pt>
                <c:pt idx="635">
                  <c:v>0.63500000000000001</c:v>
                </c:pt>
                <c:pt idx="636">
                  <c:v>0.63600000000000001</c:v>
                </c:pt>
                <c:pt idx="637">
                  <c:v>0.63700000000000001</c:v>
                </c:pt>
                <c:pt idx="638">
                  <c:v>0.63800000000000001</c:v>
                </c:pt>
                <c:pt idx="639">
                  <c:v>0.63900000000000001</c:v>
                </c:pt>
                <c:pt idx="640">
                  <c:v>0.64</c:v>
                </c:pt>
                <c:pt idx="641">
                  <c:v>0.64100000000000001</c:v>
                </c:pt>
                <c:pt idx="642">
                  <c:v>0.64200000000000002</c:v>
                </c:pt>
                <c:pt idx="643">
                  <c:v>0.64300000000000002</c:v>
                </c:pt>
                <c:pt idx="644">
                  <c:v>0.64400000000000002</c:v>
                </c:pt>
                <c:pt idx="645">
                  <c:v>0.64500000000000002</c:v>
                </c:pt>
                <c:pt idx="646">
                  <c:v>0.64600000000000002</c:v>
                </c:pt>
                <c:pt idx="647">
                  <c:v>0.64700000000000002</c:v>
                </c:pt>
                <c:pt idx="648">
                  <c:v>0.64800000000000002</c:v>
                </c:pt>
                <c:pt idx="649">
                  <c:v>0.64900000000000002</c:v>
                </c:pt>
                <c:pt idx="650">
                  <c:v>0.65</c:v>
                </c:pt>
                <c:pt idx="651">
                  <c:v>0.65100000000000002</c:v>
                </c:pt>
                <c:pt idx="652">
                  <c:v>0.65200000000000002</c:v>
                </c:pt>
                <c:pt idx="653">
                  <c:v>0.65300000000000002</c:v>
                </c:pt>
                <c:pt idx="654">
                  <c:v>0.65400000000000003</c:v>
                </c:pt>
                <c:pt idx="655">
                  <c:v>0.65500000000000003</c:v>
                </c:pt>
                <c:pt idx="656">
                  <c:v>0.65600000000000003</c:v>
                </c:pt>
                <c:pt idx="657">
                  <c:v>0.65700000000000003</c:v>
                </c:pt>
                <c:pt idx="658">
                  <c:v>0.65800000000000003</c:v>
                </c:pt>
                <c:pt idx="659">
                  <c:v>0.65900000000000003</c:v>
                </c:pt>
                <c:pt idx="660">
                  <c:v>0.66</c:v>
                </c:pt>
                <c:pt idx="661">
                  <c:v>0.66100000000000003</c:v>
                </c:pt>
                <c:pt idx="662">
                  <c:v>0.66200000000000003</c:v>
                </c:pt>
                <c:pt idx="663">
                  <c:v>0.66300000000000003</c:v>
                </c:pt>
                <c:pt idx="664">
                  <c:v>0.66400000000000003</c:v>
                </c:pt>
                <c:pt idx="665">
                  <c:v>0.66500000000000004</c:v>
                </c:pt>
                <c:pt idx="666">
                  <c:v>0.66600000000000004</c:v>
                </c:pt>
                <c:pt idx="667">
                  <c:v>0.66700000000000004</c:v>
                </c:pt>
                <c:pt idx="668">
                  <c:v>0.66800000000000004</c:v>
                </c:pt>
                <c:pt idx="669">
                  <c:v>0.66900000000000004</c:v>
                </c:pt>
                <c:pt idx="670">
                  <c:v>0.67</c:v>
                </c:pt>
                <c:pt idx="671">
                  <c:v>0.67100000000000004</c:v>
                </c:pt>
                <c:pt idx="672">
                  <c:v>0.67200000000000004</c:v>
                </c:pt>
                <c:pt idx="673">
                  <c:v>0.67300000000000004</c:v>
                </c:pt>
                <c:pt idx="674">
                  <c:v>0.67400000000000004</c:v>
                </c:pt>
                <c:pt idx="675">
                  <c:v>0.67500000000000004</c:v>
                </c:pt>
                <c:pt idx="676">
                  <c:v>0.67600000000000005</c:v>
                </c:pt>
                <c:pt idx="677">
                  <c:v>0.67700000000000005</c:v>
                </c:pt>
                <c:pt idx="678">
                  <c:v>0.67800000000000005</c:v>
                </c:pt>
                <c:pt idx="679">
                  <c:v>0.67900000000000005</c:v>
                </c:pt>
                <c:pt idx="680">
                  <c:v>0.68</c:v>
                </c:pt>
                <c:pt idx="681">
                  <c:v>0.68100000000000005</c:v>
                </c:pt>
                <c:pt idx="682">
                  <c:v>0.68200000000000005</c:v>
                </c:pt>
                <c:pt idx="683">
                  <c:v>0.68300000000000005</c:v>
                </c:pt>
                <c:pt idx="684">
                  <c:v>0.68400000000000005</c:v>
                </c:pt>
                <c:pt idx="685">
                  <c:v>0.68500000000000005</c:v>
                </c:pt>
                <c:pt idx="686">
                  <c:v>0.68600000000000005</c:v>
                </c:pt>
                <c:pt idx="687">
                  <c:v>0.68700000000000006</c:v>
                </c:pt>
                <c:pt idx="688">
                  <c:v>0.68799999999999994</c:v>
                </c:pt>
                <c:pt idx="689">
                  <c:v>0.68899999999999995</c:v>
                </c:pt>
                <c:pt idx="690">
                  <c:v>0.69</c:v>
                </c:pt>
                <c:pt idx="691">
                  <c:v>0.69099999999999995</c:v>
                </c:pt>
                <c:pt idx="692">
                  <c:v>0.69199999999999995</c:v>
                </c:pt>
                <c:pt idx="693">
                  <c:v>0.69299999999999995</c:v>
                </c:pt>
                <c:pt idx="694">
                  <c:v>0.69399999999999995</c:v>
                </c:pt>
                <c:pt idx="695">
                  <c:v>0.69499999999999995</c:v>
                </c:pt>
                <c:pt idx="696">
                  <c:v>0.69599999999999995</c:v>
                </c:pt>
                <c:pt idx="697">
                  <c:v>0.69699999999999995</c:v>
                </c:pt>
                <c:pt idx="698">
                  <c:v>0.69799999999999995</c:v>
                </c:pt>
                <c:pt idx="699">
                  <c:v>0.69899999999999995</c:v>
                </c:pt>
                <c:pt idx="700">
                  <c:v>0.7</c:v>
                </c:pt>
                <c:pt idx="701">
                  <c:v>0.70099999999999996</c:v>
                </c:pt>
                <c:pt idx="702">
                  <c:v>0.70199999999999996</c:v>
                </c:pt>
                <c:pt idx="703">
                  <c:v>0.70299999999999996</c:v>
                </c:pt>
                <c:pt idx="704">
                  <c:v>0.70399999999999996</c:v>
                </c:pt>
                <c:pt idx="705">
                  <c:v>0.70499999999999996</c:v>
                </c:pt>
                <c:pt idx="706">
                  <c:v>0.70599999999999996</c:v>
                </c:pt>
                <c:pt idx="707">
                  <c:v>0.70699999999999996</c:v>
                </c:pt>
                <c:pt idx="708">
                  <c:v>0.70799999999999996</c:v>
                </c:pt>
                <c:pt idx="709">
                  <c:v>0.70899999999999996</c:v>
                </c:pt>
                <c:pt idx="710">
                  <c:v>0.71</c:v>
                </c:pt>
                <c:pt idx="711">
                  <c:v>0.71099999999999997</c:v>
                </c:pt>
                <c:pt idx="712">
                  <c:v>0.71199999999999997</c:v>
                </c:pt>
                <c:pt idx="713">
                  <c:v>0.71299999999999997</c:v>
                </c:pt>
                <c:pt idx="714">
                  <c:v>0.71399999999999997</c:v>
                </c:pt>
                <c:pt idx="715">
                  <c:v>0.71499999999999997</c:v>
                </c:pt>
                <c:pt idx="716">
                  <c:v>0.71599999999999997</c:v>
                </c:pt>
                <c:pt idx="717">
                  <c:v>0.71699999999999997</c:v>
                </c:pt>
                <c:pt idx="718">
                  <c:v>0.71799999999999997</c:v>
                </c:pt>
                <c:pt idx="719">
                  <c:v>0.71899999999999997</c:v>
                </c:pt>
                <c:pt idx="720">
                  <c:v>0.72</c:v>
                </c:pt>
                <c:pt idx="721">
                  <c:v>0.72099999999999997</c:v>
                </c:pt>
                <c:pt idx="722">
                  <c:v>0.72199999999999998</c:v>
                </c:pt>
                <c:pt idx="723">
                  <c:v>0.72299999999999998</c:v>
                </c:pt>
                <c:pt idx="724">
                  <c:v>0.72399999999999998</c:v>
                </c:pt>
                <c:pt idx="725">
                  <c:v>0.72499999999999998</c:v>
                </c:pt>
                <c:pt idx="726">
                  <c:v>0.72599999999999998</c:v>
                </c:pt>
                <c:pt idx="727">
                  <c:v>0.72699999999999998</c:v>
                </c:pt>
                <c:pt idx="728">
                  <c:v>0.72799999999999998</c:v>
                </c:pt>
                <c:pt idx="729">
                  <c:v>0.72899999999999998</c:v>
                </c:pt>
                <c:pt idx="730">
                  <c:v>0.73</c:v>
                </c:pt>
                <c:pt idx="731">
                  <c:v>0.73099999999999998</c:v>
                </c:pt>
                <c:pt idx="732">
                  <c:v>0.73199999999999998</c:v>
                </c:pt>
                <c:pt idx="733">
                  <c:v>0.73299999999999998</c:v>
                </c:pt>
                <c:pt idx="734">
                  <c:v>0.73399999999999999</c:v>
                </c:pt>
                <c:pt idx="735">
                  <c:v>0.73499999999999999</c:v>
                </c:pt>
                <c:pt idx="736">
                  <c:v>0.73599999999999999</c:v>
                </c:pt>
                <c:pt idx="737">
                  <c:v>0.73699999999999999</c:v>
                </c:pt>
                <c:pt idx="738">
                  <c:v>0.73799999999999999</c:v>
                </c:pt>
                <c:pt idx="739">
                  <c:v>0.73899999999999999</c:v>
                </c:pt>
                <c:pt idx="740">
                  <c:v>0.74</c:v>
                </c:pt>
                <c:pt idx="741">
                  <c:v>0.74099999999999999</c:v>
                </c:pt>
                <c:pt idx="742">
                  <c:v>0.74199999999999999</c:v>
                </c:pt>
                <c:pt idx="743">
                  <c:v>0.74299999999999999</c:v>
                </c:pt>
                <c:pt idx="744">
                  <c:v>0.74399999999999999</c:v>
                </c:pt>
                <c:pt idx="745">
                  <c:v>0.745</c:v>
                </c:pt>
                <c:pt idx="746">
                  <c:v>0.746</c:v>
                </c:pt>
                <c:pt idx="747">
                  <c:v>0.747</c:v>
                </c:pt>
                <c:pt idx="748">
                  <c:v>0.748</c:v>
                </c:pt>
                <c:pt idx="749">
                  <c:v>0.749</c:v>
                </c:pt>
                <c:pt idx="750">
                  <c:v>0.75</c:v>
                </c:pt>
                <c:pt idx="751">
                  <c:v>0.751</c:v>
                </c:pt>
                <c:pt idx="752">
                  <c:v>0.752</c:v>
                </c:pt>
                <c:pt idx="753">
                  <c:v>0.753</c:v>
                </c:pt>
                <c:pt idx="754">
                  <c:v>0.754</c:v>
                </c:pt>
                <c:pt idx="755">
                  <c:v>0.755</c:v>
                </c:pt>
                <c:pt idx="756">
                  <c:v>0.75600000000000001</c:v>
                </c:pt>
                <c:pt idx="757">
                  <c:v>0.75700000000000001</c:v>
                </c:pt>
                <c:pt idx="758">
                  <c:v>0.75800000000000001</c:v>
                </c:pt>
                <c:pt idx="759">
                  <c:v>0.75900000000000001</c:v>
                </c:pt>
                <c:pt idx="760">
                  <c:v>0.76</c:v>
                </c:pt>
                <c:pt idx="761">
                  <c:v>0.76100000000000001</c:v>
                </c:pt>
                <c:pt idx="762">
                  <c:v>0.76200000000000001</c:v>
                </c:pt>
                <c:pt idx="763">
                  <c:v>0.76300000000000001</c:v>
                </c:pt>
                <c:pt idx="764">
                  <c:v>0.76400000000000001</c:v>
                </c:pt>
                <c:pt idx="765">
                  <c:v>0.76500000000000001</c:v>
                </c:pt>
                <c:pt idx="766">
                  <c:v>0.76600000000000001</c:v>
                </c:pt>
                <c:pt idx="767">
                  <c:v>0.76700000000000002</c:v>
                </c:pt>
                <c:pt idx="768">
                  <c:v>0.76800000000000002</c:v>
                </c:pt>
                <c:pt idx="769">
                  <c:v>0.76900000000000002</c:v>
                </c:pt>
                <c:pt idx="770">
                  <c:v>0.77</c:v>
                </c:pt>
                <c:pt idx="771">
                  <c:v>0.77100000000000002</c:v>
                </c:pt>
                <c:pt idx="772">
                  <c:v>0.77200000000000002</c:v>
                </c:pt>
                <c:pt idx="773">
                  <c:v>0.77300000000000002</c:v>
                </c:pt>
                <c:pt idx="774">
                  <c:v>0.77400000000000002</c:v>
                </c:pt>
                <c:pt idx="775">
                  <c:v>0.77500000000000002</c:v>
                </c:pt>
                <c:pt idx="776">
                  <c:v>0.77600000000000002</c:v>
                </c:pt>
                <c:pt idx="777">
                  <c:v>0.77700000000000002</c:v>
                </c:pt>
                <c:pt idx="778">
                  <c:v>0.77800000000000002</c:v>
                </c:pt>
                <c:pt idx="779">
                  <c:v>0.77900000000000003</c:v>
                </c:pt>
                <c:pt idx="780">
                  <c:v>0.78</c:v>
                </c:pt>
                <c:pt idx="781">
                  <c:v>0.78100000000000003</c:v>
                </c:pt>
                <c:pt idx="782">
                  <c:v>0.78200000000000003</c:v>
                </c:pt>
                <c:pt idx="783">
                  <c:v>0.78300000000000003</c:v>
                </c:pt>
                <c:pt idx="784">
                  <c:v>0.78400000000000003</c:v>
                </c:pt>
                <c:pt idx="785">
                  <c:v>0.78500000000000003</c:v>
                </c:pt>
                <c:pt idx="786">
                  <c:v>0.78600000000000003</c:v>
                </c:pt>
                <c:pt idx="787">
                  <c:v>0.78700000000000003</c:v>
                </c:pt>
                <c:pt idx="788">
                  <c:v>0.78800000000000003</c:v>
                </c:pt>
                <c:pt idx="789">
                  <c:v>0.78900000000000003</c:v>
                </c:pt>
                <c:pt idx="790">
                  <c:v>0.79</c:v>
                </c:pt>
                <c:pt idx="791">
                  <c:v>0.79100000000000004</c:v>
                </c:pt>
                <c:pt idx="792">
                  <c:v>0.79200000000000004</c:v>
                </c:pt>
                <c:pt idx="793">
                  <c:v>0.79300000000000004</c:v>
                </c:pt>
                <c:pt idx="794">
                  <c:v>0.79400000000000004</c:v>
                </c:pt>
                <c:pt idx="795">
                  <c:v>0.79500000000000004</c:v>
                </c:pt>
                <c:pt idx="796">
                  <c:v>0.79600000000000004</c:v>
                </c:pt>
                <c:pt idx="797">
                  <c:v>0.79700000000000004</c:v>
                </c:pt>
                <c:pt idx="798">
                  <c:v>0.79800000000000004</c:v>
                </c:pt>
                <c:pt idx="799">
                  <c:v>0.79900000000000004</c:v>
                </c:pt>
                <c:pt idx="800">
                  <c:v>0.8</c:v>
                </c:pt>
                <c:pt idx="801">
                  <c:v>0.80100000000000005</c:v>
                </c:pt>
                <c:pt idx="802">
                  <c:v>0.80200000000000005</c:v>
                </c:pt>
                <c:pt idx="803">
                  <c:v>0.80300000000000005</c:v>
                </c:pt>
                <c:pt idx="804">
                  <c:v>0.80400000000000005</c:v>
                </c:pt>
                <c:pt idx="805">
                  <c:v>0.80500000000000005</c:v>
                </c:pt>
                <c:pt idx="806">
                  <c:v>0.80600000000000005</c:v>
                </c:pt>
                <c:pt idx="807">
                  <c:v>0.80700000000000005</c:v>
                </c:pt>
                <c:pt idx="808">
                  <c:v>0.80800000000000005</c:v>
                </c:pt>
                <c:pt idx="809">
                  <c:v>0.80900000000000005</c:v>
                </c:pt>
                <c:pt idx="810">
                  <c:v>0.81</c:v>
                </c:pt>
                <c:pt idx="811">
                  <c:v>0.81100000000000005</c:v>
                </c:pt>
                <c:pt idx="812">
                  <c:v>0.81200000000000006</c:v>
                </c:pt>
                <c:pt idx="813">
                  <c:v>0.81299999999999994</c:v>
                </c:pt>
                <c:pt idx="814">
                  <c:v>0.81399999999999995</c:v>
                </c:pt>
                <c:pt idx="815">
                  <c:v>0.81499999999999995</c:v>
                </c:pt>
                <c:pt idx="816">
                  <c:v>0.81599999999999995</c:v>
                </c:pt>
                <c:pt idx="817">
                  <c:v>0.81699999999999995</c:v>
                </c:pt>
                <c:pt idx="818">
                  <c:v>0.81799999999999995</c:v>
                </c:pt>
                <c:pt idx="819">
                  <c:v>0.81899999999999995</c:v>
                </c:pt>
                <c:pt idx="820">
                  <c:v>0.82</c:v>
                </c:pt>
                <c:pt idx="821">
                  <c:v>0.82099999999999995</c:v>
                </c:pt>
                <c:pt idx="822">
                  <c:v>0.82199999999999995</c:v>
                </c:pt>
                <c:pt idx="823">
                  <c:v>0.82299999999999995</c:v>
                </c:pt>
                <c:pt idx="824">
                  <c:v>0.82399999999999995</c:v>
                </c:pt>
                <c:pt idx="825">
                  <c:v>0.82499999999999996</c:v>
                </c:pt>
                <c:pt idx="826">
                  <c:v>0.82599999999999996</c:v>
                </c:pt>
                <c:pt idx="827">
                  <c:v>0.82699999999999996</c:v>
                </c:pt>
                <c:pt idx="828">
                  <c:v>0.82799999999999996</c:v>
                </c:pt>
                <c:pt idx="829">
                  <c:v>0.82899999999999996</c:v>
                </c:pt>
                <c:pt idx="830">
                  <c:v>0.83</c:v>
                </c:pt>
                <c:pt idx="831">
                  <c:v>0.83099999999999996</c:v>
                </c:pt>
                <c:pt idx="832">
                  <c:v>0.83199999999999996</c:v>
                </c:pt>
                <c:pt idx="833">
                  <c:v>0.83299999999999996</c:v>
                </c:pt>
                <c:pt idx="834">
                  <c:v>0.83399999999999996</c:v>
                </c:pt>
                <c:pt idx="835">
                  <c:v>0.83499999999999996</c:v>
                </c:pt>
                <c:pt idx="836">
                  <c:v>0.83599999999999997</c:v>
                </c:pt>
                <c:pt idx="837">
                  <c:v>0.83699999999999997</c:v>
                </c:pt>
                <c:pt idx="838">
                  <c:v>0.83799999999999997</c:v>
                </c:pt>
                <c:pt idx="839">
                  <c:v>0.83899999999999997</c:v>
                </c:pt>
                <c:pt idx="840">
                  <c:v>0.84</c:v>
                </c:pt>
                <c:pt idx="841">
                  <c:v>0.84099999999999997</c:v>
                </c:pt>
                <c:pt idx="842">
                  <c:v>0.84199999999999997</c:v>
                </c:pt>
                <c:pt idx="843">
                  <c:v>0.84299999999999997</c:v>
                </c:pt>
                <c:pt idx="844">
                  <c:v>0.84399999999999997</c:v>
                </c:pt>
                <c:pt idx="845">
                  <c:v>0.84499999999999997</c:v>
                </c:pt>
                <c:pt idx="846">
                  <c:v>0.84599999999999997</c:v>
                </c:pt>
                <c:pt idx="847">
                  <c:v>0.84699999999999998</c:v>
                </c:pt>
                <c:pt idx="848">
                  <c:v>0.84799999999999998</c:v>
                </c:pt>
                <c:pt idx="849">
                  <c:v>0.84899999999999998</c:v>
                </c:pt>
                <c:pt idx="850">
                  <c:v>0.85</c:v>
                </c:pt>
                <c:pt idx="851">
                  <c:v>0.85099999999999998</c:v>
                </c:pt>
                <c:pt idx="852">
                  <c:v>0.85199999999999998</c:v>
                </c:pt>
                <c:pt idx="853">
                  <c:v>0.85299999999999998</c:v>
                </c:pt>
                <c:pt idx="854">
                  <c:v>0.85399999999999998</c:v>
                </c:pt>
                <c:pt idx="855">
                  <c:v>0.85499999999999998</c:v>
                </c:pt>
                <c:pt idx="856">
                  <c:v>0.85599999999999998</c:v>
                </c:pt>
                <c:pt idx="857">
                  <c:v>0.85699999999999998</c:v>
                </c:pt>
                <c:pt idx="858">
                  <c:v>0.85799999999999998</c:v>
                </c:pt>
                <c:pt idx="859">
                  <c:v>0.85899999999999999</c:v>
                </c:pt>
                <c:pt idx="860">
                  <c:v>0.86</c:v>
                </c:pt>
                <c:pt idx="861">
                  <c:v>0.86099999999999999</c:v>
                </c:pt>
                <c:pt idx="862">
                  <c:v>0.86199999999999999</c:v>
                </c:pt>
                <c:pt idx="863">
                  <c:v>0.86299999999999999</c:v>
                </c:pt>
                <c:pt idx="864">
                  <c:v>0.86399999999999999</c:v>
                </c:pt>
                <c:pt idx="865">
                  <c:v>0.86499999999999999</c:v>
                </c:pt>
                <c:pt idx="866">
                  <c:v>0.86599999999999999</c:v>
                </c:pt>
                <c:pt idx="867">
                  <c:v>0.86699999999999999</c:v>
                </c:pt>
                <c:pt idx="868">
                  <c:v>0.86799999999999999</c:v>
                </c:pt>
                <c:pt idx="869">
                  <c:v>0.86899999999999999</c:v>
                </c:pt>
                <c:pt idx="870">
                  <c:v>0.87</c:v>
                </c:pt>
                <c:pt idx="871">
                  <c:v>0.871</c:v>
                </c:pt>
                <c:pt idx="872">
                  <c:v>0.872</c:v>
                </c:pt>
                <c:pt idx="873">
                  <c:v>0.873</c:v>
                </c:pt>
                <c:pt idx="874">
                  <c:v>0.874</c:v>
                </c:pt>
                <c:pt idx="875">
                  <c:v>0.875</c:v>
                </c:pt>
                <c:pt idx="876">
                  <c:v>0.876</c:v>
                </c:pt>
                <c:pt idx="877">
                  <c:v>0.877</c:v>
                </c:pt>
                <c:pt idx="878">
                  <c:v>0.878</c:v>
                </c:pt>
                <c:pt idx="879">
                  <c:v>0.879</c:v>
                </c:pt>
                <c:pt idx="880">
                  <c:v>0.88</c:v>
                </c:pt>
                <c:pt idx="881">
                  <c:v>0.88100000000000001</c:v>
                </c:pt>
                <c:pt idx="882">
                  <c:v>0.88200000000000001</c:v>
                </c:pt>
                <c:pt idx="883">
                  <c:v>0.88300000000000001</c:v>
                </c:pt>
                <c:pt idx="884">
                  <c:v>0.88400000000000001</c:v>
                </c:pt>
                <c:pt idx="885">
                  <c:v>0.88500000000000001</c:v>
                </c:pt>
                <c:pt idx="886">
                  <c:v>0.88600000000000001</c:v>
                </c:pt>
                <c:pt idx="887">
                  <c:v>0.88700000000000001</c:v>
                </c:pt>
                <c:pt idx="888">
                  <c:v>0.88800000000000001</c:v>
                </c:pt>
                <c:pt idx="889">
                  <c:v>0.88900000000000001</c:v>
                </c:pt>
                <c:pt idx="890">
                  <c:v>0.89</c:v>
                </c:pt>
                <c:pt idx="891">
                  <c:v>0.89100000000000001</c:v>
                </c:pt>
                <c:pt idx="892">
                  <c:v>0.89200000000000002</c:v>
                </c:pt>
                <c:pt idx="893">
                  <c:v>0.89300000000000002</c:v>
                </c:pt>
                <c:pt idx="894">
                  <c:v>0.89400000000000002</c:v>
                </c:pt>
                <c:pt idx="895">
                  <c:v>0.89500000000000002</c:v>
                </c:pt>
                <c:pt idx="896">
                  <c:v>0.89600000000000002</c:v>
                </c:pt>
                <c:pt idx="897">
                  <c:v>0.89700000000000002</c:v>
                </c:pt>
                <c:pt idx="898">
                  <c:v>0.89800000000000002</c:v>
                </c:pt>
                <c:pt idx="899">
                  <c:v>0.89900000000000002</c:v>
                </c:pt>
                <c:pt idx="900">
                  <c:v>0.9</c:v>
                </c:pt>
                <c:pt idx="901">
                  <c:v>0.90100000000000002</c:v>
                </c:pt>
                <c:pt idx="902">
                  <c:v>0.90200000000000002</c:v>
                </c:pt>
                <c:pt idx="903">
                  <c:v>0.90300000000000002</c:v>
                </c:pt>
                <c:pt idx="904">
                  <c:v>0.90400000000000003</c:v>
                </c:pt>
                <c:pt idx="905">
                  <c:v>0.90500000000000003</c:v>
                </c:pt>
                <c:pt idx="906">
                  <c:v>0.90600000000000003</c:v>
                </c:pt>
                <c:pt idx="907">
                  <c:v>0.90700000000000003</c:v>
                </c:pt>
                <c:pt idx="908">
                  <c:v>0.90800000000000003</c:v>
                </c:pt>
                <c:pt idx="909">
                  <c:v>0.90900000000000003</c:v>
                </c:pt>
                <c:pt idx="910">
                  <c:v>0.91</c:v>
                </c:pt>
                <c:pt idx="911">
                  <c:v>0.91100000000000003</c:v>
                </c:pt>
                <c:pt idx="912">
                  <c:v>0.91200000000000003</c:v>
                </c:pt>
                <c:pt idx="913">
                  <c:v>0.91300000000000003</c:v>
                </c:pt>
                <c:pt idx="914">
                  <c:v>0.91400000000000003</c:v>
                </c:pt>
                <c:pt idx="915">
                  <c:v>0.91500000000000004</c:v>
                </c:pt>
                <c:pt idx="916">
                  <c:v>0.91600000000000004</c:v>
                </c:pt>
                <c:pt idx="917">
                  <c:v>0.91700000000000004</c:v>
                </c:pt>
                <c:pt idx="918">
                  <c:v>0.91800000000000004</c:v>
                </c:pt>
                <c:pt idx="919">
                  <c:v>0.91900000000000004</c:v>
                </c:pt>
                <c:pt idx="920">
                  <c:v>0.92</c:v>
                </c:pt>
                <c:pt idx="921">
                  <c:v>0.92100000000000004</c:v>
                </c:pt>
                <c:pt idx="922">
                  <c:v>0.92200000000000004</c:v>
                </c:pt>
                <c:pt idx="923">
                  <c:v>0.92300000000000004</c:v>
                </c:pt>
                <c:pt idx="924">
                  <c:v>0.92400000000000004</c:v>
                </c:pt>
                <c:pt idx="925">
                  <c:v>0.92500000000000004</c:v>
                </c:pt>
                <c:pt idx="926">
                  <c:v>0.92600000000000005</c:v>
                </c:pt>
                <c:pt idx="927">
                  <c:v>0.92700000000000005</c:v>
                </c:pt>
                <c:pt idx="928">
                  <c:v>0.92800000000000005</c:v>
                </c:pt>
                <c:pt idx="929">
                  <c:v>0.92900000000000005</c:v>
                </c:pt>
                <c:pt idx="930">
                  <c:v>0.93</c:v>
                </c:pt>
                <c:pt idx="931">
                  <c:v>0.93100000000000005</c:v>
                </c:pt>
                <c:pt idx="932">
                  <c:v>0.93200000000000005</c:v>
                </c:pt>
                <c:pt idx="933">
                  <c:v>0.93300000000000005</c:v>
                </c:pt>
                <c:pt idx="934">
                  <c:v>0.93400000000000005</c:v>
                </c:pt>
                <c:pt idx="935">
                  <c:v>0.93500000000000005</c:v>
                </c:pt>
                <c:pt idx="936">
                  <c:v>0.93600000000000005</c:v>
                </c:pt>
                <c:pt idx="937">
                  <c:v>0.93700000000000006</c:v>
                </c:pt>
                <c:pt idx="938">
                  <c:v>0.93799999999999994</c:v>
                </c:pt>
                <c:pt idx="939">
                  <c:v>0.93899999999999995</c:v>
                </c:pt>
                <c:pt idx="940">
                  <c:v>0.94</c:v>
                </c:pt>
                <c:pt idx="941">
                  <c:v>0.94099999999999995</c:v>
                </c:pt>
                <c:pt idx="942">
                  <c:v>0.94199999999999995</c:v>
                </c:pt>
                <c:pt idx="943">
                  <c:v>0.94299999999999995</c:v>
                </c:pt>
                <c:pt idx="944">
                  <c:v>0.94399999999999995</c:v>
                </c:pt>
                <c:pt idx="945">
                  <c:v>0.94499999999999995</c:v>
                </c:pt>
                <c:pt idx="946">
                  <c:v>0.94599999999999995</c:v>
                </c:pt>
                <c:pt idx="947">
                  <c:v>0.94699999999999995</c:v>
                </c:pt>
                <c:pt idx="948">
                  <c:v>0.94799999999999995</c:v>
                </c:pt>
                <c:pt idx="949">
                  <c:v>0.94899999999999995</c:v>
                </c:pt>
                <c:pt idx="950">
                  <c:v>0.95</c:v>
                </c:pt>
                <c:pt idx="951">
                  <c:v>0.95099999999999996</c:v>
                </c:pt>
                <c:pt idx="952">
                  <c:v>0.95199999999999996</c:v>
                </c:pt>
                <c:pt idx="953">
                  <c:v>0.95299999999999996</c:v>
                </c:pt>
                <c:pt idx="954">
                  <c:v>0.95399999999999996</c:v>
                </c:pt>
                <c:pt idx="955">
                  <c:v>0.95499999999999996</c:v>
                </c:pt>
                <c:pt idx="956">
                  <c:v>0.95599999999999996</c:v>
                </c:pt>
                <c:pt idx="957">
                  <c:v>0.95699999999999996</c:v>
                </c:pt>
                <c:pt idx="958">
                  <c:v>0.95799999999999996</c:v>
                </c:pt>
                <c:pt idx="959">
                  <c:v>0.95899999999999996</c:v>
                </c:pt>
                <c:pt idx="960">
                  <c:v>0.96</c:v>
                </c:pt>
                <c:pt idx="961">
                  <c:v>0.96099999999999997</c:v>
                </c:pt>
                <c:pt idx="962">
                  <c:v>0.96199999999999997</c:v>
                </c:pt>
                <c:pt idx="963">
                  <c:v>0.96299999999999997</c:v>
                </c:pt>
                <c:pt idx="964">
                  <c:v>0.96399999999999997</c:v>
                </c:pt>
                <c:pt idx="965">
                  <c:v>0.96499999999999997</c:v>
                </c:pt>
                <c:pt idx="966">
                  <c:v>0.96599999999999997</c:v>
                </c:pt>
                <c:pt idx="967">
                  <c:v>0.96699999999999997</c:v>
                </c:pt>
                <c:pt idx="968">
                  <c:v>0.96799999999999997</c:v>
                </c:pt>
                <c:pt idx="969">
                  <c:v>0.96899999999999997</c:v>
                </c:pt>
                <c:pt idx="970">
                  <c:v>0.97</c:v>
                </c:pt>
                <c:pt idx="971">
                  <c:v>0.97099999999999997</c:v>
                </c:pt>
                <c:pt idx="972">
                  <c:v>0.97199999999999998</c:v>
                </c:pt>
                <c:pt idx="973">
                  <c:v>0.97299999999999998</c:v>
                </c:pt>
                <c:pt idx="974">
                  <c:v>0.97399999999999998</c:v>
                </c:pt>
                <c:pt idx="975">
                  <c:v>0.97499999999999998</c:v>
                </c:pt>
                <c:pt idx="976">
                  <c:v>0.97599999999999998</c:v>
                </c:pt>
                <c:pt idx="977">
                  <c:v>0.97699999999999998</c:v>
                </c:pt>
                <c:pt idx="978">
                  <c:v>0.97799999999999998</c:v>
                </c:pt>
                <c:pt idx="979">
                  <c:v>0.97899999999999998</c:v>
                </c:pt>
                <c:pt idx="980">
                  <c:v>0.98</c:v>
                </c:pt>
                <c:pt idx="981">
                  <c:v>0.98099999999999998</c:v>
                </c:pt>
                <c:pt idx="982">
                  <c:v>0.98199999999999998</c:v>
                </c:pt>
                <c:pt idx="983">
                  <c:v>0.98299999999999998</c:v>
                </c:pt>
                <c:pt idx="984">
                  <c:v>0.98399999999999999</c:v>
                </c:pt>
                <c:pt idx="985">
                  <c:v>0.98499999999999999</c:v>
                </c:pt>
                <c:pt idx="986">
                  <c:v>0.98599999999999999</c:v>
                </c:pt>
                <c:pt idx="987">
                  <c:v>0.98699999999999999</c:v>
                </c:pt>
                <c:pt idx="988">
                  <c:v>0.98799999999999999</c:v>
                </c:pt>
                <c:pt idx="989">
                  <c:v>0.98899999999999999</c:v>
                </c:pt>
                <c:pt idx="990">
                  <c:v>0.99</c:v>
                </c:pt>
                <c:pt idx="991">
                  <c:v>0.99099999999999999</c:v>
                </c:pt>
                <c:pt idx="992">
                  <c:v>0.99199999999999999</c:v>
                </c:pt>
                <c:pt idx="993">
                  <c:v>0.99299999999999999</c:v>
                </c:pt>
                <c:pt idx="994">
                  <c:v>0.99399999999999999</c:v>
                </c:pt>
                <c:pt idx="995">
                  <c:v>0.995</c:v>
                </c:pt>
                <c:pt idx="996">
                  <c:v>0.996</c:v>
                </c:pt>
                <c:pt idx="997">
                  <c:v>0.997</c:v>
                </c:pt>
                <c:pt idx="998">
                  <c:v>0.998</c:v>
                </c:pt>
                <c:pt idx="999">
                  <c:v>0.999</c:v>
                </c:pt>
                <c:pt idx="1000" formatCode="0.0000">
                  <c:v>1</c:v>
                </c:pt>
              </c:numCache>
            </c:numRef>
          </c:xVal>
          <c:yVal>
            <c:numRef>
              <c:f>APropertiesDimless!$F$7:$F$1007</c:f>
              <c:numCache>
                <c:formatCode>0.0000</c:formatCode>
                <c:ptCount val="1001"/>
                <c:pt idx="1">
                  <c:v>9.9997797689439392E-4</c:v>
                </c:pt>
                <c:pt idx="2">
                  <c:v>1.9999133664424479E-3</c:v>
                </c:pt>
                <c:pt idx="3">
                  <c:v>2.9998083561320306E-3</c:v>
                </c:pt>
                <c:pt idx="4">
                  <c:v>3.9996651324036153E-3</c:v>
                </c:pt>
                <c:pt idx="5">
                  <c:v>4.9994858806870317E-3</c:v>
                </c:pt>
                <c:pt idx="6">
                  <c:v>5.9992727854422667E-3</c:v>
                </c:pt>
                <c:pt idx="7">
                  <c:v>6.9990280301953315E-3</c:v>
                </c:pt>
                <c:pt idx="8">
                  <c:v>7.9987537975787313E-3</c:v>
                </c:pt>
                <c:pt idx="9">
                  <c:v>8.9984522693683944E-3</c:v>
                </c:pt>
                <c:pt idx="10">
                  <c:v>9.9981256265231529E-3</c:v>
                </c:pt>
                <c:pt idx="11">
                  <c:v>1.0997776049221579E-2</c:v>
                </c:pt>
                <c:pt idx="12">
                  <c:v>1.1997405716901504E-2</c:v>
                </c:pt>
                <c:pt idx="13">
                  <c:v>1.2997016808297367E-2</c:v>
                </c:pt>
                <c:pt idx="14">
                  <c:v>1.3996611501479066E-2</c:v>
                </c:pt>
                <c:pt idx="15">
                  <c:v>1.4996191973888913E-2</c:v>
                </c:pt>
                <c:pt idx="16">
                  <c:v>1.5995760402381345E-2</c:v>
                </c:pt>
                <c:pt idx="17">
                  <c:v>1.6995318963259332E-2</c:v>
                </c:pt>
                <c:pt idx="18">
                  <c:v>1.7994869832313482E-2</c:v>
                </c:pt>
                <c:pt idx="19">
                  <c:v>1.8994415184860097E-2</c:v>
                </c:pt>
                <c:pt idx="20">
                  <c:v>1.9993957195778282E-2</c:v>
                </c:pt>
                <c:pt idx="21">
                  <c:v>2.0993498039548412E-2</c:v>
                </c:pt>
                <c:pt idx="22">
                  <c:v>2.1993039890290358E-2</c:v>
                </c:pt>
                <c:pt idx="23">
                  <c:v>2.2992584921801298E-2</c:v>
                </c:pt>
                <c:pt idx="24">
                  <c:v>2.3992135307592897E-2</c:v>
                </c:pt>
                <c:pt idx="25">
                  <c:v>2.4991693220929784E-2</c:v>
                </c:pt>
                <c:pt idx="26">
                  <c:v>2.5991260834868041E-2</c:v>
                </c:pt>
                <c:pt idx="27">
                  <c:v>2.6990840322291616E-2</c:v>
                </c:pt>
                <c:pt idx="28">
                  <c:v>2.7990433855951669E-2</c:v>
                </c:pt>
                <c:pt idx="29">
                  <c:v>2.8990043608502526E-2</c:v>
                </c:pt>
                <c:pt idx="30">
                  <c:v>2.9989671752542052E-2</c:v>
                </c:pt>
                <c:pt idx="31">
                  <c:v>3.0989320460646987E-2</c:v>
                </c:pt>
                <c:pt idx="32">
                  <c:v>3.1988991905412573E-2</c:v>
                </c:pt>
                <c:pt idx="33">
                  <c:v>3.2988688259489141E-2</c:v>
                </c:pt>
                <c:pt idx="34">
                  <c:v>3.3988411695620266E-2</c:v>
                </c:pt>
                <c:pt idx="35">
                  <c:v>3.4988164386681501E-2</c:v>
                </c:pt>
                <c:pt idx="36">
                  <c:v>3.5987948505716454E-2</c:v>
                </c:pt>
                <c:pt idx="37">
                  <c:v>3.6987766225976125E-2</c:v>
                </c:pt>
                <c:pt idx="38">
                  <c:v>3.7987619720955698E-2</c:v>
                </c:pt>
                <c:pt idx="39">
                  <c:v>3.8987511164433226E-2</c:v>
                </c:pt>
                <c:pt idx="40">
                  <c:v>3.9987442730506723E-2</c:v>
                </c:pt>
                <c:pt idx="41">
                  <c:v>4.0987416593631754E-2</c:v>
                </c:pt>
                <c:pt idx="42">
                  <c:v>4.1987434928660375E-2</c:v>
                </c:pt>
                <c:pt idx="43">
                  <c:v>4.2987499910878593E-2</c:v>
                </c:pt>
                <c:pt idx="44">
                  <c:v>4.3987613716042977E-2</c:v>
                </c:pt>
                <c:pt idx="45">
                  <c:v>4.498777852042038E-2</c:v>
                </c:pt>
                <c:pt idx="46">
                  <c:v>4.5987996500824739E-2</c:v>
                </c:pt>
                <c:pt idx="47">
                  <c:v>4.6988269834655184E-2</c:v>
                </c:pt>
                <c:pt idx="48">
                  <c:v>4.7988600699933361E-2</c:v>
                </c:pt>
                <c:pt idx="49">
                  <c:v>4.8988991275343299E-2</c:v>
                </c:pt>
                <c:pt idx="50">
                  <c:v>4.9989443740267085E-2</c:v>
                </c:pt>
                <c:pt idx="51">
                  <c:v>5.0989960274823651E-2</c:v>
                </c:pt>
                <c:pt idx="52">
                  <c:v>5.1990543059907322E-2</c:v>
                </c:pt>
                <c:pt idx="53">
                  <c:v>5.2991194277225977E-2</c:v>
                </c:pt>
                <c:pt idx="54">
                  <c:v>5.3991916109337235E-2</c:v>
                </c:pt>
                <c:pt idx="55">
                  <c:v>5.499271073968906E-2</c:v>
                </c:pt>
                <c:pt idx="56">
                  <c:v>5.5993580352656065E-2</c:v>
                </c:pt>
                <c:pt idx="57">
                  <c:v>5.6994527133578214E-2</c:v>
                </c:pt>
                <c:pt idx="58">
                  <c:v>5.7995553268799606E-2</c:v>
                </c:pt>
                <c:pt idx="59">
                  <c:v>5.8996660945705506E-2</c:v>
                </c:pt>
                <c:pt idx="60">
                  <c:v>5.9997852352761706E-2</c:v>
                </c:pt>
                <c:pt idx="61">
                  <c:v>6.0999129679551886E-2</c:v>
                </c:pt>
                <c:pt idx="62">
                  <c:v>6.2000495116816864E-2</c:v>
                </c:pt>
                <c:pt idx="63">
                  <c:v>6.3001950856492017E-2</c:v>
                </c:pt>
                <c:pt idx="64">
                  <c:v>6.400349909174588E-2</c:v>
                </c:pt>
                <c:pt idx="65">
                  <c:v>6.5005142017019582E-2</c:v>
                </c:pt>
                <c:pt idx="66">
                  <c:v>6.6006881828064204E-2</c:v>
                </c:pt>
                <c:pt idx="67">
                  <c:v>6.7008720721979456E-2</c:v>
                </c:pt>
                <c:pt idx="68">
                  <c:v>6.8010660897252634E-2</c:v>
                </c:pt>
                <c:pt idx="69">
                  <c:v>6.9012704553797849E-2</c:v>
                </c:pt>
                <c:pt idx="70">
                  <c:v>7.0014853892992446E-2</c:v>
                </c:pt>
                <c:pt idx="71">
                  <c:v>7.101711111771844E-2</c:v>
                </c:pt>
                <c:pt idx="72">
                  <c:v>7.2019478432400058E-2</c:v>
                </c:pt>
                <c:pt idx="73">
                  <c:v>7.3021958043042401E-2</c:v>
                </c:pt>
                <c:pt idx="74">
                  <c:v>7.4024552157270496E-2</c:v>
                </c:pt>
                <c:pt idx="75">
                  <c:v>7.5027262984368334E-2</c:v>
                </c:pt>
                <c:pt idx="76">
                  <c:v>7.6030092735318286E-2</c:v>
                </c:pt>
                <c:pt idx="77">
                  <c:v>7.7033043622839789E-2</c:v>
                </c:pt>
                <c:pt idx="78">
                  <c:v>7.8036117861428153E-2</c:v>
                </c:pt>
                <c:pt idx="79">
                  <c:v>7.9039317667394526E-2</c:v>
                </c:pt>
                <c:pt idx="80">
                  <c:v>8.0042645258904227E-2</c:v>
                </c:pt>
                <c:pt idx="81">
                  <c:v>8.104610285601746E-2</c:v>
                </c:pt>
                <c:pt idx="82">
                  <c:v>8.2049692680727301E-2</c:v>
                </c:pt>
                <c:pt idx="83">
                  <c:v>8.3053416957000178E-2</c:v>
                </c:pt>
                <c:pt idx="84">
                  <c:v>8.4057277910814507E-2</c:v>
                </c:pt>
                <c:pt idx="85">
                  <c:v>8.5061277770201407E-2</c:v>
                </c:pt>
                <c:pt idx="86">
                  <c:v>8.6065418765283674E-2</c:v>
                </c:pt>
                <c:pt idx="87">
                  <c:v>8.7069703128315704E-2</c:v>
                </c:pt>
                <c:pt idx="88">
                  <c:v>8.8074133093723389E-2</c:v>
                </c:pt>
                <c:pt idx="89">
                  <c:v>8.9078710898144314E-2</c:v>
                </c:pt>
                <c:pt idx="90">
                  <c:v>9.0083438780467082E-2</c:v>
                </c:pt>
                <c:pt idx="91">
                  <c:v>9.1088318981872973E-2</c:v>
                </c:pt>
                <c:pt idx="92">
                  <c:v>9.2093353745873435E-2</c:v>
                </c:pt>
                <c:pt idx="93">
                  <c:v>9.3098545318353376E-2</c:v>
                </c:pt>
                <c:pt idx="94">
                  <c:v>9.4103895947609234E-2</c:v>
                </c:pt>
                <c:pt idx="95">
                  <c:v>9.5109407884391317E-2</c:v>
                </c:pt>
                <c:pt idx="96">
                  <c:v>9.6115083381942301E-2</c:v>
                </c:pt>
                <c:pt idx="97">
                  <c:v>9.7120924696039501E-2</c:v>
                </c:pt>
                <c:pt idx="98">
                  <c:v>9.8126934085035714E-2</c:v>
                </c:pt>
                <c:pt idx="99">
                  <c:v>9.9133113809898324E-2</c:v>
                </c:pt>
                <c:pt idx="100">
                  <c:v>0.10013946613425206</c:v>
                </c:pt>
                <c:pt idx="101">
                  <c:v>0.10114599332441919</c:v>
                </c:pt>
                <c:pt idx="102">
                  <c:v>0.10215269764946054</c:v>
                </c:pt>
                <c:pt idx="103">
                  <c:v>0.10315958138121745</c:v>
                </c:pt>
                <c:pt idx="104">
                  <c:v>0.10416664679435225</c:v>
                </c:pt>
                <c:pt idx="105">
                  <c:v>0.10517389616639081</c:v>
                </c:pt>
                <c:pt idx="106">
                  <c:v>0.10618133177776251</c:v>
                </c:pt>
                <c:pt idx="107">
                  <c:v>0.10718895591184366</c:v>
                </c:pt>
                <c:pt idx="108">
                  <c:v>0.10819677085499813</c:v>
                </c:pt>
                <c:pt idx="109">
                  <c:v>0.10920477889661952</c:v>
                </c:pt>
                <c:pt idx="110">
                  <c:v>0.1102129823291737</c:v>
                </c:pt>
                <c:pt idx="111">
                  <c:v>0.11122138344824041</c:v>
                </c:pt>
                <c:pt idx="112">
                  <c:v>0.11222998455255484</c:v>
                </c:pt>
                <c:pt idx="113">
                  <c:v>0.11323878794405226</c:v>
                </c:pt>
                <c:pt idx="114">
                  <c:v>0.11424779592790769</c:v>
                </c:pt>
                <c:pt idx="115">
                  <c:v>0.11525701081258105</c:v>
                </c:pt>
                <c:pt idx="116">
                  <c:v>0.11626643490985764</c:v>
                </c:pt>
                <c:pt idx="117">
                  <c:v>0.11727607053489317</c:v>
                </c:pt>
                <c:pt idx="118">
                  <c:v>0.11828592000625533</c:v>
                </c:pt>
                <c:pt idx="119">
                  <c:v>0.11929598564596733</c:v>
                </c:pt>
                <c:pt idx="120">
                  <c:v>0.12030626977955133</c:v>
                </c:pt>
                <c:pt idx="121">
                  <c:v>0.12131677473607182</c:v>
                </c:pt>
                <c:pt idx="122">
                  <c:v>0.12232750284817867</c:v>
                </c:pt>
                <c:pt idx="123">
                  <c:v>0.12333845645215204</c:v>
                </c:pt>
                <c:pt idx="124">
                  <c:v>0.12434963788794462</c:v>
                </c:pt>
                <c:pt idx="125">
                  <c:v>0.12536104949922694</c:v>
                </c:pt>
                <c:pt idx="126">
                  <c:v>0.12637269363343098</c:v>
                </c:pt>
                <c:pt idx="127">
                  <c:v>0.12738457264179384</c:v>
                </c:pt>
                <c:pt idx="128">
                  <c:v>0.12839668887940348</c:v>
                </c:pt>
                <c:pt idx="129">
                  <c:v>0.12940904470524237</c:v>
                </c:pt>
                <c:pt idx="130">
                  <c:v>0.1304216424822324</c:v>
                </c:pt>
                <c:pt idx="131">
                  <c:v>0.13143448457727935</c:v>
                </c:pt>
                <c:pt idx="132">
                  <c:v>0.13244757336131879</c:v>
                </c:pt>
                <c:pt idx="133">
                  <c:v>0.13346091120936115</c:v>
                </c:pt>
                <c:pt idx="134">
                  <c:v>0.13447450050053569</c:v>
                </c:pt>
                <c:pt idx="135">
                  <c:v>0.13548834361813819</c:v>
                </c:pt>
                <c:pt idx="136">
                  <c:v>0.13650244294967506</c:v>
                </c:pt>
                <c:pt idx="137">
                  <c:v>0.13751680088690951</c:v>
                </c:pt>
                <c:pt idx="138">
                  <c:v>0.13853141982590825</c:v>
                </c:pt>
                <c:pt idx="139">
                  <c:v>0.13954630216708652</c:v>
                </c:pt>
                <c:pt idx="140">
                  <c:v>0.14056145031525535</c:v>
                </c:pt>
                <c:pt idx="141">
                  <c:v>0.14157686667966818</c:v>
                </c:pt>
                <c:pt idx="142">
                  <c:v>0.14259255367406651</c:v>
                </c:pt>
                <c:pt idx="143">
                  <c:v>0.14360851371672811</c:v>
                </c:pt>
                <c:pt idx="144">
                  <c:v>0.14462474923051352</c:v>
                </c:pt>
                <c:pt idx="145">
                  <c:v>0.14564126264291297</c:v>
                </c:pt>
                <c:pt idx="146">
                  <c:v>0.14665805638609405</c:v>
                </c:pt>
                <c:pt idx="147">
                  <c:v>0.14767513289694992</c:v>
                </c:pt>
                <c:pt idx="148">
                  <c:v>0.14869249461714651</c:v>
                </c:pt>
                <c:pt idx="149">
                  <c:v>0.14971014399317042</c:v>
                </c:pt>
                <c:pt idx="150">
                  <c:v>0.15072808347637726</c:v>
                </c:pt>
                <c:pt idx="151">
                  <c:v>0.15174631552304124</c:v>
                </c:pt>
                <c:pt idx="152">
                  <c:v>0.15276484259440154</c:v>
                </c:pt>
                <c:pt idx="153">
                  <c:v>0.15378366715671285</c:v>
                </c:pt>
                <c:pt idx="154">
                  <c:v>0.1548027916812936</c:v>
                </c:pt>
                <c:pt idx="155">
                  <c:v>0.15582221864457593</c:v>
                </c:pt>
                <c:pt idx="156">
                  <c:v>0.15684195052815392</c:v>
                </c:pt>
                <c:pt idx="157">
                  <c:v>0.15786198981883415</c:v>
                </c:pt>
                <c:pt idx="158">
                  <c:v>0.15888233900868584</c:v>
                </c:pt>
                <c:pt idx="159">
                  <c:v>0.15990300059508972</c:v>
                </c:pt>
                <c:pt idx="160">
                  <c:v>0.16092397708078879</c:v>
                </c:pt>
                <c:pt idx="161">
                  <c:v>0.1619452709739396</c:v>
                </c:pt>
                <c:pt idx="162">
                  <c:v>0.16296688478816229</c:v>
                </c:pt>
                <c:pt idx="163">
                  <c:v>0.16398882104259105</c:v>
                </c:pt>
                <c:pt idx="164">
                  <c:v>0.16501108226192665</c:v>
                </c:pt>
                <c:pt idx="165">
                  <c:v>0.16603367097648616</c:v>
                </c:pt>
                <c:pt idx="166">
                  <c:v>0.1670565897222564</c:v>
                </c:pt>
                <c:pt idx="167">
                  <c:v>0.16807984104094387</c:v>
                </c:pt>
                <c:pt idx="168">
                  <c:v>0.16910342748002832</c:v>
                </c:pt>
                <c:pt idx="169">
                  <c:v>0.17012735159281506</c:v>
                </c:pt>
                <c:pt idx="170">
                  <c:v>0.17115161593848666</c:v>
                </c:pt>
                <c:pt idx="171">
                  <c:v>0.17217622308215566</c:v>
                </c:pt>
                <c:pt idx="172">
                  <c:v>0.1732011755949196</c:v>
                </c:pt>
                <c:pt idx="173">
                  <c:v>0.17422647605391142</c:v>
                </c:pt>
                <c:pt idx="174">
                  <c:v>0.17525212704235543</c:v>
                </c:pt>
                <c:pt idx="175">
                  <c:v>0.17627813114962054</c:v>
                </c:pt>
                <c:pt idx="176">
                  <c:v>0.17730449097127332</c:v>
                </c:pt>
                <c:pt idx="177">
                  <c:v>0.17833120910913328</c:v>
                </c:pt>
                <c:pt idx="178">
                  <c:v>0.17935828817132757</c:v>
                </c:pt>
                <c:pt idx="179">
                  <c:v>0.18038573077234563</c:v>
                </c:pt>
                <c:pt idx="180">
                  <c:v>0.18141353953309369</c:v>
                </c:pt>
                <c:pt idx="181">
                  <c:v>0.18244171708095169</c:v>
                </c:pt>
                <c:pt idx="182">
                  <c:v>0.1834702660498275</c:v>
                </c:pt>
                <c:pt idx="183">
                  <c:v>0.18449918908021323</c:v>
                </c:pt>
                <c:pt idx="184">
                  <c:v>0.18552848881924222</c:v>
                </c:pt>
                <c:pt idx="185">
                  <c:v>0.18655816792074442</c:v>
                </c:pt>
                <c:pt idx="186">
                  <c:v>0.18758822904530451</c:v>
                </c:pt>
                <c:pt idx="187">
                  <c:v>0.18861867486031753</c:v>
                </c:pt>
                <c:pt idx="188">
                  <c:v>0.18964950804004777</c:v>
                </c:pt>
                <c:pt idx="189">
                  <c:v>0.19068073126568522</c:v>
                </c:pt>
                <c:pt idx="190">
                  <c:v>0.19171234722540392</c:v>
                </c:pt>
                <c:pt idx="191">
                  <c:v>0.19274435861442027</c:v>
                </c:pt>
                <c:pt idx="192">
                  <c:v>0.19377676813505251</c:v>
                </c:pt>
                <c:pt idx="193">
                  <c:v>0.19480957849677757</c:v>
                </c:pt>
                <c:pt idx="194">
                  <c:v>0.1958427924162921</c:v>
                </c:pt>
                <c:pt idx="195">
                  <c:v>0.19687641261757147</c:v>
                </c:pt>
                <c:pt idx="196">
                  <c:v>0.19791044183192891</c:v>
                </c:pt>
                <c:pt idx="197">
                  <c:v>0.1989448827980764</c:v>
                </c:pt>
                <c:pt idx="198">
                  <c:v>0.19997973826218501</c:v>
                </c:pt>
                <c:pt idx="199">
                  <c:v>0.20101501097794519</c:v>
                </c:pt>
                <c:pt idx="200">
                  <c:v>0.20205070370662834</c:v>
                </c:pt>
                <c:pt idx="201">
                  <c:v>0.20308681921714811</c:v>
                </c:pt>
                <c:pt idx="202">
                  <c:v>0.2041233602861226</c:v>
                </c:pt>
                <c:pt idx="203">
                  <c:v>0.20516032969793563</c:v>
                </c:pt>
                <c:pt idx="204">
                  <c:v>0.20619773024479923</c:v>
                </c:pt>
                <c:pt idx="205">
                  <c:v>0.20723556472681753</c:v>
                </c:pt>
                <c:pt idx="206">
                  <c:v>0.20827383595204838</c:v>
                </c:pt>
                <c:pt idx="207">
                  <c:v>0.20931254673656813</c:v>
                </c:pt>
                <c:pt idx="208">
                  <c:v>0.21035169990453501</c:v>
                </c:pt>
                <c:pt idx="209">
                  <c:v>0.21139129828825257</c:v>
                </c:pt>
                <c:pt idx="210">
                  <c:v>0.21243134472823547</c:v>
                </c:pt>
                <c:pt idx="211">
                  <c:v>0.21347184207327366</c:v>
                </c:pt>
                <c:pt idx="212">
                  <c:v>0.21451279318049743</c:v>
                </c:pt>
                <c:pt idx="213">
                  <c:v>0.21555420091544383</c:v>
                </c:pt>
                <c:pt idx="214">
                  <c:v>0.21659606815212279</c:v>
                </c:pt>
                <c:pt idx="215">
                  <c:v>0.21763839777308164</c:v>
                </c:pt>
                <c:pt idx="216">
                  <c:v>0.21868119266947447</c:v>
                </c:pt>
                <c:pt idx="217">
                  <c:v>0.21972445574112781</c:v>
                </c:pt>
                <c:pt idx="218">
                  <c:v>0.22076818989660843</c:v>
                </c:pt>
                <c:pt idx="219">
                  <c:v>0.22181239805329109</c:v>
                </c:pt>
                <c:pt idx="220">
                  <c:v>0.22285708313742764</c:v>
                </c:pt>
                <c:pt idx="221">
                  <c:v>0.22390224808421499</c:v>
                </c:pt>
                <c:pt idx="222">
                  <c:v>0.22494789583786462</c:v>
                </c:pt>
                <c:pt idx="223">
                  <c:v>0.22599402935167168</c:v>
                </c:pt>
                <c:pt idx="224">
                  <c:v>0.22704065158808609</c:v>
                </c:pt>
                <c:pt idx="225">
                  <c:v>0.22808776551878152</c:v>
                </c:pt>
                <c:pt idx="226">
                  <c:v>0.22913537412472723</c:v>
                </c:pt>
                <c:pt idx="227">
                  <c:v>0.23018348039625858</c:v>
                </c:pt>
                <c:pt idx="228">
                  <c:v>0.23123208733314954</c:v>
                </c:pt>
                <c:pt idx="229">
                  <c:v>0.23228119794468327</c:v>
                </c:pt>
                <c:pt idx="230">
                  <c:v>0.2333308152497271</c:v>
                </c:pt>
                <c:pt idx="231">
                  <c:v>0.23438094227680223</c:v>
                </c:pt>
                <c:pt idx="232">
                  <c:v>0.2354315820641607</c:v>
                </c:pt>
                <c:pt idx="233">
                  <c:v>0.23648273765985625</c:v>
                </c:pt>
                <c:pt idx="234">
                  <c:v>0.23753441212182055</c:v>
                </c:pt>
                <c:pt idx="235">
                  <c:v>0.23858660851793645</c:v>
                </c:pt>
                <c:pt idx="236">
                  <c:v>0.2396393299261152</c:v>
                </c:pt>
                <c:pt idx="237">
                  <c:v>0.24069257943436981</c:v>
                </c:pt>
                <c:pt idx="238">
                  <c:v>0.24174636014089301</c:v>
                </c:pt>
                <c:pt idx="239">
                  <c:v>0.24280067515413301</c:v>
                </c:pt>
                <c:pt idx="240">
                  <c:v>0.2438555275928708</c:v>
                </c:pt>
                <c:pt idx="241">
                  <c:v>0.24491092058629824</c:v>
                </c:pt>
                <c:pt idx="242">
                  <c:v>0.24596685727409509</c:v>
                </c:pt>
                <c:pt idx="243">
                  <c:v>0.24702334080650842</c:v>
                </c:pt>
                <c:pt idx="244">
                  <c:v>0.24808037434443181</c:v>
                </c:pt>
                <c:pt idx="245">
                  <c:v>0.24913796105948405</c:v>
                </c:pt>
                <c:pt idx="246">
                  <c:v>0.25019610413408994</c:v>
                </c:pt>
                <c:pt idx="247">
                  <c:v>0.2512548067615607</c:v>
                </c:pt>
                <c:pt idx="248">
                  <c:v>0.25231407214617535</c:v>
                </c:pt>
                <c:pt idx="249">
                  <c:v>0.25337390350326167</c:v>
                </c:pt>
                <c:pt idx="250">
                  <c:v>0.25443430405927908</c:v>
                </c:pt>
                <c:pt idx="251">
                  <c:v>0.25549527705190073</c:v>
                </c:pt>
                <c:pt idx="252">
                  <c:v>0.25655682573009747</c:v>
                </c:pt>
                <c:pt idx="253">
                  <c:v>0.2576189533542208</c:v>
                </c:pt>
                <c:pt idx="254">
                  <c:v>0.25868166319608765</c:v>
                </c:pt>
                <c:pt idx="255">
                  <c:v>0.25974495853906532</c:v>
                </c:pt>
                <c:pt idx="256">
                  <c:v>0.26080884267815657</c:v>
                </c:pt>
                <c:pt idx="257">
                  <c:v>0.26187331892008575</c:v>
                </c:pt>
                <c:pt idx="258">
                  <c:v>0.26293839058338592</c:v>
                </c:pt>
                <c:pt idx="259">
                  <c:v>0.26400406099848467</c:v>
                </c:pt>
                <c:pt idx="260">
                  <c:v>0.26507033350779313</c:v>
                </c:pt>
                <c:pt idx="261">
                  <c:v>0.26613721146579378</c:v>
                </c:pt>
                <c:pt idx="262">
                  <c:v>0.26720469823912929</c:v>
                </c:pt>
                <c:pt idx="263">
                  <c:v>0.26827279720669156</c:v>
                </c:pt>
                <c:pt idx="264">
                  <c:v>0.26934151175971255</c:v>
                </c:pt>
                <c:pt idx="265">
                  <c:v>0.27041084530185494</c:v>
                </c:pt>
                <c:pt idx="266">
                  <c:v>0.27148080124930279</c:v>
                </c:pt>
                <c:pt idx="267">
                  <c:v>0.2725513830308543</c:v>
                </c:pt>
                <c:pt idx="268">
                  <c:v>0.27362259408801287</c:v>
                </c:pt>
                <c:pt idx="269">
                  <c:v>0.27469443787508219</c:v>
                </c:pt>
                <c:pt idx="270">
                  <c:v>0.27576691785925928</c:v>
                </c:pt>
                <c:pt idx="271">
                  <c:v>0.27684003752072772</c:v>
                </c:pt>
                <c:pt idx="272">
                  <c:v>0.27791380035275481</c:v>
                </c:pt>
                <c:pt idx="273">
                  <c:v>0.27898820986178574</c:v>
                </c:pt>
                <c:pt idx="274">
                  <c:v>0.28006326956754113</c:v>
                </c:pt>
                <c:pt idx="275">
                  <c:v>0.2811389830031128</c:v>
                </c:pt>
                <c:pt idx="276">
                  <c:v>0.28221535371506273</c:v>
                </c:pt>
                <c:pt idx="277">
                  <c:v>0.28329238526352157</c:v>
                </c:pt>
                <c:pt idx="278">
                  <c:v>0.28437008122228585</c:v>
                </c:pt>
                <c:pt idx="279">
                  <c:v>0.28544844517892048</c:v>
                </c:pt>
                <c:pt idx="280">
                  <c:v>0.2865274807348569</c:v>
                </c:pt>
                <c:pt idx="281">
                  <c:v>0.28760719150549624</c:v>
                </c:pt>
                <c:pt idx="282">
                  <c:v>0.28868758112030996</c:v>
                </c:pt>
                <c:pt idx="283">
                  <c:v>0.28976865322294254</c:v>
                </c:pt>
                <c:pt idx="284">
                  <c:v>0.29085041147131591</c:v>
                </c:pt>
                <c:pt idx="285">
                  <c:v>0.29193285953773213</c:v>
                </c:pt>
                <c:pt idx="286">
                  <c:v>0.29301600110897963</c:v>
                </c:pt>
                <c:pt idx="287">
                  <c:v>0.29409983988643706</c:v>
                </c:pt>
                <c:pt idx="288">
                  <c:v>0.29518437958618193</c:v>
                </c:pt>
                <c:pt idx="289">
                  <c:v>0.29626962393909562</c:v>
                </c:pt>
                <c:pt idx="290">
                  <c:v>0.29735557669097257</c:v>
                </c:pt>
                <c:pt idx="291">
                  <c:v>0.29844224160262811</c:v>
                </c:pt>
                <c:pt idx="292">
                  <c:v>0.2995296224500088</c:v>
                </c:pt>
                <c:pt idx="293">
                  <c:v>0.30061772302430201</c:v>
                </c:pt>
                <c:pt idx="294">
                  <c:v>0.30170654713204631</c:v>
                </c:pt>
                <c:pt idx="295">
                  <c:v>0.30279609859524542</c:v>
                </c:pt>
                <c:pt idx="296">
                  <c:v>0.3038863812514786</c:v>
                </c:pt>
                <c:pt idx="297">
                  <c:v>0.30497739895401504</c:v>
                </c:pt>
                <c:pt idx="298">
                  <c:v>0.30606915557192876</c:v>
                </c:pt>
                <c:pt idx="299">
                  <c:v>0.30716165499021253</c:v>
                </c:pt>
                <c:pt idx="300">
                  <c:v>0.30825490110989562</c:v>
                </c:pt>
                <c:pt idx="301">
                  <c:v>0.30934889784815811</c:v>
                </c:pt>
                <c:pt idx="302">
                  <c:v>0.31044364913845129</c:v>
                </c:pt>
                <c:pt idx="303">
                  <c:v>0.31153915893061412</c:v>
                </c:pt>
                <c:pt idx="304">
                  <c:v>0.31263543119099391</c:v>
                </c:pt>
                <c:pt idx="305">
                  <c:v>0.31373246990256642</c:v>
                </c:pt>
                <c:pt idx="306">
                  <c:v>0.31483027906505745</c:v>
                </c:pt>
                <c:pt idx="307">
                  <c:v>0.3159288626950631</c:v>
                </c:pt>
                <c:pt idx="308">
                  <c:v>0.31702822482617637</c:v>
                </c:pt>
                <c:pt idx="309">
                  <c:v>0.31812836950910728</c:v>
                </c:pt>
                <c:pt idx="310">
                  <c:v>0.31922930081181056</c:v>
                </c:pt>
                <c:pt idx="311">
                  <c:v>0.32033102281961101</c:v>
                </c:pt>
                <c:pt idx="312">
                  <c:v>0.32143353963532861</c:v>
                </c:pt>
                <c:pt idx="313">
                  <c:v>0.32253685537940902</c:v>
                </c:pt>
                <c:pt idx="314">
                  <c:v>0.32364097419004917</c:v>
                </c:pt>
                <c:pt idx="315">
                  <c:v>0.324745900223331</c:v>
                </c:pt>
                <c:pt idx="316">
                  <c:v>0.32585163765334846</c:v>
                </c:pt>
                <c:pt idx="317">
                  <c:v>0.32695819067234017</c:v>
                </c:pt>
                <c:pt idx="318">
                  <c:v>0.32806556349082439</c:v>
                </c:pt>
                <c:pt idx="319">
                  <c:v>0.32917376033772999</c:v>
                </c:pt>
                <c:pt idx="320">
                  <c:v>0.33028278546053225</c:v>
                </c:pt>
                <c:pt idx="321">
                  <c:v>0.33139264312538869</c:v>
                </c:pt>
                <c:pt idx="322">
                  <c:v>0.33250333761727696</c:v>
                </c:pt>
                <c:pt idx="323">
                  <c:v>0.33361487324013051</c:v>
                </c:pt>
                <c:pt idx="324">
                  <c:v>0.33472725431697947</c:v>
                </c:pt>
                <c:pt idx="325">
                  <c:v>0.33584048519009047</c:v>
                </c:pt>
                <c:pt idx="326">
                  <c:v>0.33695457022110681</c:v>
                </c:pt>
                <c:pt idx="327">
                  <c:v>0.33806951379119149</c:v>
                </c:pt>
                <c:pt idx="328">
                  <c:v>0.33918532030117104</c:v>
                </c:pt>
                <c:pt idx="329">
                  <c:v>0.34030199417167922</c:v>
                </c:pt>
                <c:pt idx="330">
                  <c:v>0.34141953984330253</c:v>
                </c:pt>
                <c:pt idx="331">
                  <c:v>0.34253796177672768</c:v>
                </c:pt>
                <c:pt idx="332">
                  <c:v>0.34365726445288974</c:v>
                </c:pt>
                <c:pt idx="333">
                  <c:v>0.34477745237312013</c:v>
                </c:pt>
                <c:pt idx="334">
                  <c:v>0.34589853005929788</c:v>
                </c:pt>
                <c:pt idx="335">
                  <c:v>0.34702050205400076</c:v>
                </c:pt>
                <c:pt idx="336">
                  <c:v>0.34814337292065817</c:v>
                </c:pt>
                <c:pt idx="337">
                  <c:v>0.34926714724370511</c:v>
                </c:pt>
                <c:pt idx="338">
                  <c:v>0.35039182962873655</c:v>
                </c:pt>
                <c:pt idx="339">
                  <c:v>0.35151742470266545</c:v>
                </c:pt>
                <c:pt idx="340">
                  <c:v>0.35264393711387848</c:v>
                </c:pt>
                <c:pt idx="341">
                  <c:v>0.35377137153239607</c:v>
                </c:pt>
                <c:pt idx="342">
                  <c:v>0.35489973265003311</c:v>
                </c:pt>
                <c:pt idx="343">
                  <c:v>0.3560290251805589</c:v>
                </c:pt>
                <c:pt idx="344">
                  <c:v>0.35715925385986108</c:v>
                </c:pt>
                <c:pt idx="345">
                  <c:v>0.35829042344610945</c:v>
                </c:pt>
                <c:pt idx="346">
                  <c:v>0.35942253871992175</c:v>
                </c:pt>
                <c:pt idx="347">
                  <c:v>0.36055560448452945</c:v>
                </c:pt>
                <c:pt idx="348">
                  <c:v>0.3616896255659473</c:v>
                </c:pt>
                <c:pt idx="349">
                  <c:v>0.36282460681314183</c:v>
                </c:pt>
                <c:pt idx="350">
                  <c:v>0.36396055309820197</c:v>
                </c:pt>
                <c:pt idx="351">
                  <c:v>0.36509746931651343</c:v>
                </c:pt>
                <c:pt idx="352">
                  <c:v>0.36623536038692955</c:v>
                </c:pt>
                <c:pt idx="353">
                  <c:v>0.36737423125194885</c:v>
                </c:pt>
                <c:pt idx="354">
                  <c:v>0.36851408687789022</c:v>
                </c:pt>
                <c:pt idx="355">
                  <c:v>0.36965493225507201</c:v>
                </c:pt>
                <c:pt idx="356">
                  <c:v>0.3707967723979903</c:v>
                </c:pt>
                <c:pt idx="357">
                  <c:v>0.37193961234550144</c:v>
                </c:pt>
                <c:pt idx="358">
                  <c:v>0.37308345716100344</c:v>
                </c:pt>
                <c:pt idx="359">
                  <c:v>0.37422831193262057</c:v>
                </c:pt>
                <c:pt idx="360">
                  <c:v>0.3753741817733891</c:v>
                </c:pt>
                <c:pt idx="361">
                  <c:v>0.37652107182144423</c:v>
                </c:pt>
                <c:pt idx="362">
                  <c:v>0.37766898724020825</c:v>
                </c:pt>
                <c:pt idx="363">
                  <c:v>0.37881793321858187</c:v>
                </c:pt>
                <c:pt idx="364">
                  <c:v>0.37996791497113613</c:v>
                </c:pt>
                <c:pt idx="365">
                  <c:v>0.38111893773830474</c:v>
                </c:pt>
                <c:pt idx="366">
                  <c:v>0.38227100678658016</c:v>
                </c:pt>
                <c:pt idx="367">
                  <c:v>0.38342412740871129</c:v>
                </c:pt>
                <c:pt idx="368">
                  <c:v>0.38457830492389977</c:v>
                </c:pt>
                <c:pt idx="369">
                  <c:v>0.38573354467800192</c:v>
                </c:pt>
                <c:pt idx="370">
                  <c:v>0.38688985204373022</c:v>
                </c:pt>
                <c:pt idx="371">
                  <c:v>0.38804723242085659</c:v>
                </c:pt>
                <c:pt idx="372">
                  <c:v>0.38920569123641768</c:v>
                </c:pt>
                <c:pt idx="373">
                  <c:v>0.39036523394492356</c:v>
                </c:pt>
                <c:pt idx="374">
                  <c:v>0.39152586602856371</c:v>
                </c:pt>
                <c:pt idx="375">
                  <c:v>0.3926875929974204</c:v>
                </c:pt>
                <c:pt idx="376">
                  <c:v>0.39385042038967966</c:v>
                </c:pt>
                <c:pt idx="377">
                  <c:v>0.39501435377184657</c:v>
                </c:pt>
                <c:pt idx="378">
                  <c:v>0.39617939873896046</c:v>
                </c:pt>
                <c:pt idx="379">
                  <c:v>0.39734556091481404</c:v>
                </c:pt>
                <c:pt idx="380">
                  <c:v>0.39851284595217246</c:v>
                </c:pt>
                <c:pt idx="381">
                  <c:v>0.39968125953299571</c:v>
                </c:pt>
                <c:pt idx="382">
                  <c:v>0.40085080736866235</c:v>
                </c:pt>
                <c:pt idx="383">
                  <c:v>0.40202149520019581</c:v>
                </c:pt>
                <c:pt idx="384">
                  <c:v>0.40319332879849051</c:v>
                </c:pt>
                <c:pt idx="385">
                  <c:v>0.40436631396454348</c:v>
                </c:pt>
                <c:pt idx="386">
                  <c:v>0.40554045652968501</c:v>
                </c:pt>
                <c:pt idx="387">
                  <c:v>0.40671576235581297</c:v>
                </c:pt>
                <c:pt idx="388">
                  <c:v>0.40789223733562863</c:v>
                </c:pt>
                <c:pt idx="389">
                  <c:v>0.40906988739287387</c:v>
                </c:pt>
                <c:pt idx="390">
                  <c:v>0.41024871848257249</c:v>
                </c:pt>
                <c:pt idx="391">
                  <c:v>0.41142873659127177</c:v>
                </c:pt>
                <c:pt idx="392">
                  <c:v>0.41260994773728593</c:v>
                </c:pt>
                <c:pt idx="393">
                  <c:v>0.41379235797094494</c:v>
                </c:pt>
                <c:pt idx="394">
                  <c:v>0.41497597337484077</c:v>
                </c:pt>
                <c:pt idx="395">
                  <c:v>0.41616080006407963</c:v>
                </c:pt>
                <c:pt idx="396">
                  <c:v>0.41734684418653523</c:v>
                </c:pt>
                <c:pt idx="397">
                  <c:v>0.41853411192310391</c:v>
                </c:pt>
                <c:pt idx="398">
                  <c:v>0.41972260948796186</c:v>
                </c:pt>
                <c:pt idx="399">
                  <c:v>0.42091234312882692</c:v>
                </c:pt>
                <c:pt idx="400">
                  <c:v>0.42210331912721866</c:v>
                </c:pt>
                <c:pt idx="401">
                  <c:v>0.42329554379872503</c:v>
                </c:pt>
                <c:pt idx="402">
                  <c:v>0.42448902349326928</c:v>
                </c:pt>
                <c:pt idx="403">
                  <c:v>0.42568376459537871</c:v>
                </c:pt>
                <c:pt idx="404">
                  <c:v>0.4268797735244575</c:v>
                </c:pt>
                <c:pt idx="405">
                  <c:v>0.42807705673506119</c:v>
                </c:pt>
                <c:pt idx="406">
                  <c:v>0.42927562071717362</c:v>
                </c:pt>
                <c:pt idx="407">
                  <c:v>0.43047547199648623</c:v>
                </c:pt>
                <c:pt idx="408">
                  <c:v>0.43167661713468058</c:v>
                </c:pt>
                <c:pt idx="409">
                  <c:v>0.43287906272971416</c:v>
                </c:pt>
                <c:pt idx="410">
                  <c:v>0.43408281541610538</c:v>
                </c:pt>
                <c:pt idx="411">
                  <c:v>0.4352878818652256</c:v>
                </c:pt>
                <c:pt idx="412">
                  <c:v>0.43649426878559106</c:v>
                </c:pt>
                <c:pt idx="413">
                  <c:v>0.43770198292315809</c:v>
                </c:pt>
                <c:pt idx="414">
                  <c:v>0.43891103106162221</c:v>
                </c:pt>
                <c:pt idx="415">
                  <c:v>0.44012142002271765</c:v>
                </c:pt>
                <c:pt idx="416">
                  <c:v>0.44133315666652245</c:v>
                </c:pt>
                <c:pt idx="417">
                  <c:v>0.44254624789176411</c:v>
                </c:pt>
                <c:pt idx="418">
                  <c:v>0.44376070063613016</c:v>
                </c:pt>
                <c:pt idx="419">
                  <c:v>0.4449765218765776</c:v>
                </c:pt>
                <c:pt idx="420">
                  <c:v>0.44619371862965246</c:v>
                </c:pt>
                <c:pt idx="421">
                  <c:v>0.44741229795180476</c:v>
                </c:pt>
                <c:pt idx="422">
                  <c:v>0.44863226693970987</c:v>
                </c:pt>
                <c:pt idx="423">
                  <c:v>0.4498536327305952</c:v>
                </c:pt>
                <c:pt idx="424">
                  <c:v>0.45107640250256492</c:v>
                </c:pt>
                <c:pt idx="425">
                  <c:v>0.45230058347493091</c:v>
                </c:pt>
                <c:pt idx="426">
                  <c:v>0.45352618290854813</c:v>
                </c:pt>
                <c:pt idx="427">
                  <c:v>0.45475320810614811</c:v>
                </c:pt>
                <c:pt idx="428">
                  <c:v>0.45598166641268167</c:v>
                </c:pt>
                <c:pt idx="429">
                  <c:v>0.45721156521566114</c:v>
                </c:pt>
                <c:pt idx="430">
                  <c:v>0.45844291194550585</c:v>
                </c:pt>
                <c:pt idx="431">
                  <c:v>0.45967571407589364</c:v>
                </c:pt>
                <c:pt idx="432">
                  <c:v>0.4609099791241123</c:v>
                </c:pt>
                <c:pt idx="433">
                  <c:v>0.46214571465141702</c:v>
                </c:pt>
                <c:pt idx="434">
                  <c:v>0.46338292826339067</c:v>
                </c:pt>
                <c:pt idx="435">
                  <c:v>0.46462162761030584</c:v>
                </c:pt>
                <c:pt idx="436">
                  <c:v>0.46586182038749258</c:v>
                </c:pt>
                <c:pt idx="437">
                  <c:v>0.46710351433570957</c:v>
                </c:pt>
                <c:pt idx="438">
                  <c:v>0.468346717241517</c:v>
                </c:pt>
                <c:pt idx="439">
                  <c:v>0.46959143693765487</c:v>
                </c:pt>
                <c:pt idx="440">
                  <c:v>0.47083768130342391</c:v>
                </c:pt>
                <c:pt idx="441">
                  <c:v>0.47208545826507159</c:v>
                </c:pt>
                <c:pt idx="442">
                  <c:v>0.47333477579618077</c:v>
                </c:pt>
                <c:pt idx="443">
                  <c:v>0.47458564191806091</c:v>
                </c:pt>
                <c:pt idx="444">
                  <c:v>0.47583806470014706</c:v>
                </c:pt>
                <c:pt idx="445">
                  <c:v>0.4770920522603983</c:v>
                </c:pt>
                <c:pt idx="446">
                  <c:v>0.4783476127657032</c:v>
                </c:pt>
                <c:pt idx="447">
                  <c:v>0.47960475443228801</c:v>
                </c:pt>
                <c:pt idx="448">
                  <c:v>0.48086348552612856</c:v>
                </c:pt>
                <c:pt idx="449">
                  <c:v>0.48212381436336771</c:v>
                </c:pt>
                <c:pt idx="450">
                  <c:v>0.48338574931073597</c:v>
                </c:pt>
                <c:pt idx="451">
                  <c:v>0.48464929878597474</c:v>
                </c:pt>
                <c:pt idx="452">
                  <c:v>0.48591447125826803</c:v>
                </c:pt>
                <c:pt idx="453">
                  <c:v>0.48718127524867216</c:v>
                </c:pt>
                <c:pt idx="454">
                  <c:v>0.48844971933055814</c:v>
                </c:pt>
                <c:pt idx="455">
                  <c:v>0.48971981213005067</c:v>
                </c:pt>
                <c:pt idx="456">
                  <c:v>0.49099156232647367</c:v>
                </c:pt>
                <c:pt idx="457">
                  <c:v>0.49226497865280572</c:v>
                </c:pt>
                <c:pt idx="458">
                  <c:v>0.49354006989613125</c:v>
                </c:pt>
                <c:pt idx="459">
                  <c:v>0.49481684489810301</c:v>
                </c:pt>
                <c:pt idx="460">
                  <c:v>0.4960953125554054</c:v>
                </c:pt>
                <c:pt idx="461">
                  <c:v>0.49737548182022723</c:v>
                </c:pt>
                <c:pt idx="462">
                  <c:v>0.49865736170073144</c:v>
                </c:pt>
                <c:pt idx="463">
                  <c:v>0.49994096126153786</c:v>
                </c:pt>
                <c:pt idx="464">
                  <c:v>0.50122628962420712</c:v>
                </c:pt>
                <c:pt idx="465">
                  <c:v>0.50251335596772773</c:v>
                </c:pt>
                <c:pt idx="466">
                  <c:v>0.50380216952901025</c:v>
                </c:pt>
                <c:pt idx="467">
                  <c:v>0.50509273960338941</c:v>
                </c:pt>
                <c:pt idx="468">
                  <c:v>0.50638507554512491</c:v>
                </c:pt>
                <c:pt idx="469">
                  <c:v>0.50767918676791268</c:v>
                </c:pt>
                <c:pt idx="470">
                  <c:v>0.50897508274539915</c:v>
                </c:pt>
                <c:pt idx="471">
                  <c:v>0.51027277301170149</c:v>
                </c:pt>
                <c:pt idx="472">
                  <c:v>0.51157226716193283</c:v>
                </c:pt>
                <c:pt idx="473">
                  <c:v>0.51287357485273388</c:v>
                </c:pt>
                <c:pt idx="474">
                  <c:v>0.51417670580280694</c:v>
                </c:pt>
                <c:pt idx="475">
                  <c:v>0.51548166979346155</c:v>
                </c:pt>
                <c:pt idx="476">
                  <c:v>0.51678847666916039</c:v>
                </c:pt>
                <c:pt idx="477">
                  <c:v>0.51809713633807164</c:v>
                </c:pt>
                <c:pt idx="478">
                  <c:v>0.51940765877263007</c:v>
                </c:pt>
                <c:pt idx="479">
                  <c:v>0.52072005401010169</c:v>
                </c:pt>
                <c:pt idx="480">
                  <c:v>0.52203433215315387</c:v>
                </c:pt>
                <c:pt idx="481">
                  <c:v>0.52335050337043387</c:v>
                </c:pt>
                <c:pt idx="482">
                  <c:v>0.52466857789715071</c:v>
                </c:pt>
                <c:pt idx="483">
                  <c:v>0.52598856603566546</c:v>
                </c:pt>
                <c:pt idx="484">
                  <c:v>0.52731047815608723</c:v>
                </c:pt>
                <c:pt idx="485">
                  <c:v>0.52863432469687455</c:v>
                </c:pt>
                <c:pt idx="486">
                  <c:v>0.5299601161654427</c:v>
                </c:pt>
                <c:pt idx="487">
                  <c:v>0.53128786313878251</c:v>
                </c:pt>
                <c:pt idx="488">
                  <c:v>0.53261757626407635</c:v>
                </c:pt>
                <c:pt idx="489">
                  <c:v>0.53394926625933148</c:v>
                </c:pt>
                <c:pt idx="490">
                  <c:v>0.53528294391401066</c:v>
                </c:pt>
                <c:pt idx="491">
                  <c:v>0.53661862008967864</c:v>
                </c:pt>
                <c:pt idx="492">
                  <c:v>0.5379563057206459</c:v>
                </c:pt>
                <c:pt idx="493">
                  <c:v>0.53929601181462872</c:v>
                </c:pt>
                <c:pt idx="494">
                  <c:v>0.54063774945340859</c:v>
                </c:pt>
                <c:pt idx="495">
                  <c:v>0.541981529793504</c:v>
                </c:pt>
                <c:pt idx="496">
                  <c:v>0.54332736406684912</c:v>
                </c:pt>
                <c:pt idx="497">
                  <c:v>0.54467526358147456</c:v>
                </c:pt>
                <c:pt idx="498">
                  <c:v>0.54602523972220463</c:v>
                </c:pt>
                <c:pt idx="499">
                  <c:v>0.54737730395135287</c:v>
                </c:pt>
                <c:pt idx="500">
                  <c:v>0.54873146780943094</c:v>
                </c:pt>
                <c:pt idx="501">
                  <c:v>0.5500877429158656</c:v>
                </c:pt>
                <c:pt idx="502">
                  <c:v>0.551446140969719</c:v>
                </c:pt>
                <c:pt idx="503">
                  <c:v>0.55280667375042247</c:v>
                </c:pt>
                <c:pt idx="504">
                  <c:v>0.55416935311851345</c:v>
                </c:pt>
                <c:pt idx="505">
                  <c:v>0.55553419101638501</c:v>
                </c:pt>
                <c:pt idx="506">
                  <c:v>0.55690119946903949</c:v>
                </c:pt>
                <c:pt idx="507">
                  <c:v>0.55827039058485384</c:v>
                </c:pt>
                <c:pt idx="508">
                  <c:v>0.55964177655635372</c:v>
                </c:pt>
                <c:pt idx="509">
                  <c:v>0.56101536966099108</c:v>
                </c:pt>
                <c:pt idx="510">
                  <c:v>0.56239118226193774</c:v>
                </c:pt>
                <c:pt idx="511">
                  <c:v>0.56376922680888297</c:v>
                </c:pt>
                <c:pt idx="512">
                  <c:v>0.56514951583884021</c:v>
                </c:pt>
                <c:pt idx="513">
                  <c:v>0.56653206197696704</c:v>
                </c:pt>
                <c:pt idx="514">
                  <c:v>0.56791687793738965</c:v>
                </c:pt>
                <c:pt idx="515">
                  <c:v>0.5693039765240363</c:v>
                </c:pt>
                <c:pt idx="516">
                  <c:v>0.5706933706314874</c:v>
                </c:pt>
                <c:pt idx="517">
                  <c:v>0.5720850732458268</c:v>
                </c:pt>
                <c:pt idx="518">
                  <c:v>0.57347909744550607</c:v>
                </c:pt>
                <c:pt idx="519">
                  <c:v>0.57487545640222126</c:v>
                </c:pt>
                <c:pt idx="520">
                  <c:v>0.57627416338179493</c:v>
                </c:pt>
                <c:pt idx="521">
                  <c:v>0.57767523174507063</c:v>
                </c:pt>
                <c:pt idx="522">
                  <c:v>0.57907867494882026</c:v>
                </c:pt>
                <c:pt idx="523">
                  <c:v>0.58048450654665662</c:v>
                </c:pt>
                <c:pt idx="524">
                  <c:v>0.58189274018995973</c:v>
                </c:pt>
                <c:pt idx="525">
                  <c:v>0.58330338962881501</c:v>
                </c:pt>
                <c:pt idx="526">
                  <c:v>0.58471646871295724</c:v>
                </c:pt>
                <c:pt idx="527">
                  <c:v>0.58613199139273209</c:v>
                </c:pt>
                <c:pt idx="528">
                  <c:v>0.58754997172006385</c:v>
                </c:pt>
                <c:pt idx="529">
                  <c:v>0.58897042384943743</c:v>
                </c:pt>
                <c:pt idx="530">
                  <c:v>0.5903933620388887</c:v>
                </c:pt>
                <c:pt idx="531">
                  <c:v>0.59181880065101178</c:v>
                </c:pt>
                <c:pt idx="532">
                  <c:v>0.59324675415396932</c:v>
                </c:pt>
                <c:pt idx="533">
                  <c:v>0.59467723712252529</c:v>
                </c:pt>
                <c:pt idx="534">
                  <c:v>0.59611026423908353</c:v>
                </c:pt>
                <c:pt idx="535">
                  <c:v>0.59754585029473717</c:v>
                </c:pt>
                <c:pt idx="536">
                  <c:v>0.59898401019033498</c:v>
                </c:pt>
                <c:pt idx="537">
                  <c:v>0.60042475893756064</c:v>
                </c:pt>
                <c:pt idx="538">
                  <c:v>0.60186811166001841</c:v>
                </c:pt>
                <c:pt idx="539">
                  <c:v>0.60331408359433825</c:v>
                </c:pt>
                <c:pt idx="540">
                  <c:v>0.60476269009129424</c:v>
                </c:pt>
                <c:pt idx="541">
                  <c:v>0.60621394661692873</c:v>
                </c:pt>
                <c:pt idx="542">
                  <c:v>0.60766786875370038</c:v>
                </c:pt>
                <c:pt idx="543">
                  <c:v>0.60912447220163735</c:v>
                </c:pt>
                <c:pt idx="544">
                  <c:v>0.6105837727795117</c:v>
                </c:pt>
                <c:pt idx="545">
                  <c:v>0.61204578642602037</c:v>
                </c:pt>
                <c:pt idx="546">
                  <c:v>0.61351052920098825</c:v>
                </c:pt>
                <c:pt idx="547">
                  <c:v>0.61497801728657764</c:v>
                </c:pt>
                <c:pt idx="548">
                  <c:v>0.61644826698852195</c:v>
                </c:pt>
                <c:pt idx="549">
                  <c:v>0.61792129473736468</c:v>
                </c:pt>
                <c:pt idx="550">
                  <c:v>0.61939711708972012</c:v>
                </c:pt>
                <c:pt idx="551">
                  <c:v>0.62087575072954782</c:v>
                </c:pt>
                <c:pt idx="552">
                  <c:v>0.62235721246944264</c:v>
                </c:pt>
                <c:pt idx="553">
                  <c:v>0.6238415192519392</c:v>
                </c:pt>
                <c:pt idx="554">
                  <c:v>0.62532868815083353</c:v>
                </c:pt>
                <c:pt idx="555">
                  <c:v>0.62681873637252261</c:v>
                </c:pt>
                <c:pt idx="556">
                  <c:v>0.62831168125735815</c:v>
                </c:pt>
                <c:pt idx="557">
                  <c:v>0.62980754028101815</c:v>
                </c:pt>
                <c:pt idx="558">
                  <c:v>0.63130633105589584</c:v>
                </c:pt>
                <c:pt idx="559">
                  <c:v>0.63280807133250461</c:v>
                </c:pt>
                <c:pt idx="560">
                  <c:v>0.63431277900090188</c:v>
                </c:pt>
                <c:pt idx="561">
                  <c:v>0.63582047209213199</c:v>
                </c:pt>
                <c:pt idx="562">
                  <c:v>0.6373311687796831</c:v>
                </c:pt>
                <c:pt idx="563">
                  <c:v>0.63884488738096556</c:v>
                </c:pt>
                <c:pt idx="564">
                  <c:v>0.64036164635880999</c:v>
                </c:pt>
                <c:pt idx="565">
                  <c:v>0.64188146432297988</c:v>
                </c:pt>
                <c:pt idx="566">
                  <c:v>0.64340436003170964</c:v>
                </c:pt>
                <c:pt idx="567">
                  <c:v>0.64493035239325402</c:v>
                </c:pt>
                <c:pt idx="568">
                  <c:v>0.64645946046746683</c:v>
                </c:pt>
                <c:pt idx="569">
                  <c:v>0.64799170346738966</c:v>
                </c:pt>
                <c:pt idx="570">
                  <c:v>0.64952710076087217</c:v>
                </c:pt>
                <c:pt idx="571">
                  <c:v>0.6510656718722021</c:v>
                </c:pt>
                <c:pt idx="572">
                  <c:v>0.65260743648376163</c:v>
                </c:pt>
                <c:pt idx="573">
                  <c:v>0.65415241443770888</c:v>
                </c:pt>
                <c:pt idx="574">
                  <c:v>0.6557006257376724</c:v>
                </c:pt>
                <c:pt idx="575">
                  <c:v>0.65725209055047318</c:v>
                </c:pt>
                <c:pt idx="576">
                  <c:v>0.65880682920787037</c:v>
                </c:pt>
                <c:pt idx="577">
                  <c:v>0.66036486220832391</c:v>
                </c:pt>
                <c:pt idx="578">
                  <c:v>0.66192621021878639</c:v>
                </c:pt>
                <c:pt idx="579">
                  <c:v>0.66349089407651374</c:v>
                </c:pt>
                <c:pt idx="580">
                  <c:v>0.66505893479090128</c:v>
                </c:pt>
                <c:pt idx="581">
                  <c:v>0.66663035354534417</c:v>
                </c:pt>
                <c:pt idx="582">
                  <c:v>0.66820517169912308</c:v>
                </c:pt>
                <c:pt idx="583">
                  <c:v>0.66978341078931369</c:v>
                </c:pt>
                <c:pt idx="584">
                  <c:v>0.67136509253271903</c:v>
                </c:pt>
                <c:pt idx="585">
                  <c:v>0.67295023882783389</c:v>
                </c:pt>
                <c:pt idx="586">
                  <c:v>0.67453887175682858</c:v>
                </c:pt>
                <c:pt idx="587">
                  <c:v>0.67613101358756189</c:v>
                </c:pt>
                <c:pt idx="588">
                  <c:v>0.67772668677562287</c:v>
                </c:pt>
                <c:pt idx="589">
                  <c:v>0.6793259139663973</c:v>
                </c:pt>
                <c:pt idx="590">
                  <c:v>0.68092871799716082</c:v>
                </c:pt>
                <c:pt idx="591">
                  <c:v>0.68253512189920473</c:v>
                </c:pt>
                <c:pt idx="592">
                  <c:v>0.68414514889998701</c:v>
                </c:pt>
                <c:pt idx="593">
                  <c:v>0.68575882242531172</c:v>
                </c:pt>
                <c:pt idx="594">
                  <c:v>0.68737616610154051</c:v>
                </c:pt>
                <c:pt idx="595">
                  <c:v>0.6889972037578348</c:v>
                </c:pt>
                <c:pt idx="596">
                  <c:v>0.69062195942842253</c:v>
                </c:pt>
                <c:pt idx="597">
                  <c:v>0.69225045735490398</c:v>
                </c:pt>
                <c:pt idx="598">
                  <c:v>0.69388272198858447</c:v>
                </c:pt>
                <c:pt idx="599">
                  <c:v>0.6955187779928389</c:v>
                </c:pt>
                <c:pt idx="600">
                  <c:v>0.69715865024550783</c:v>
                </c:pt>
                <c:pt idx="601">
                  <c:v>0.69880236384133532</c:v>
                </c:pt>
                <c:pt idx="602">
                  <c:v>0.70044994409442618</c:v>
                </c:pt>
                <c:pt idx="603">
                  <c:v>0.70210141654074898</c:v>
                </c:pt>
                <c:pt idx="604">
                  <c:v>0.70375680694066922</c:v>
                </c:pt>
                <c:pt idx="605">
                  <c:v>0.70541614128151708</c:v>
                </c:pt>
                <c:pt idx="606">
                  <c:v>0.70707944578019266</c:v>
                </c:pt>
                <c:pt idx="607">
                  <c:v>0.70874674688580919</c:v>
                </c:pt>
                <c:pt idx="608">
                  <c:v>0.71041807128236822</c:v>
                </c:pt>
                <c:pt idx="609">
                  <c:v>0.71209344589147761</c:v>
                </c:pt>
                <c:pt idx="610">
                  <c:v>0.713772897875106</c:v>
                </c:pt>
                <c:pt idx="611">
                  <c:v>0.71545645463837559</c:v>
                </c:pt>
                <c:pt idx="612">
                  <c:v>0.71714414383239544</c:v>
                </c:pt>
                <c:pt idx="613">
                  <c:v>0.718835993357133</c:v>
                </c:pt>
                <c:pt idx="614">
                  <c:v>0.72053203136433286</c:v>
                </c:pt>
                <c:pt idx="615">
                  <c:v>0.72223228626046798</c:v>
                </c:pt>
                <c:pt idx="616">
                  <c:v>0.7239367867097386</c:v>
                </c:pt>
                <c:pt idx="617">
                  <c:v>0.72564556163711724</c:v>
                </c:pt>
                <c:pt idx="618">
                  <c:v>0.72735864023142982</c:v>
                </c:pt>
                <c:pt idx="619">
                  <c:v>0.72907605194848635</c:v>
                </c:pt>
                <c:pt idx="620">
                  <c:v>0.73079782651425773</c:v>
                </c:pt>
                <c:pt idx="621">
                  <c:v>0.73252399392809497</c:v>
                </c:pt>
                <c:pt idx="622">
                  <c:v>0.73425458446599778</c:v>
                </c:pt>
                <c:pt idx="623">
                  <c:v>0.73598962868393114</c:v>
                </c:pt>
                <c:pt idx="624">
                  <c:v>0.73772915742118916</c:v>
                </c:pt>
                <c:pt idx="625">
                  <c:v>0.73947320180380738</c:v>
                </c:pt>
                <c:pt idx="626">
                  <c:v>0.74122179324802817</c:v>
                </c:pt>
                <c:pt idx="627">
                  <c:v>0.7429749634638172</c:v>
                </c:pt>
                <c:pt idx="628">
                  <c:v>0.74473274445842641</c:v>
                </c:pt>
                <c:pt idx="629">
                  <c:v>0.74649516854001785</c:v>
                </c:pt>
                <c:pt idx="630">
                  <c:v>0.74826226832133458</c:v>
                </c:pt>
                <c:pt idx="631">
                  <c:v>0.75003407672343203</c:v>
                </c:pt>
                <c:pt idx="632">
                  <c:v>0.75181062697945944</c:v>
                </c:pt>
                <c:pt idx="633">
                  <c:v>0.75359195263850276</c:v>
                </c:pt>
                <c:pt idx="634">
                  <c:v>0.75537808756948432</c:v>
                </c:pt>
                <c:pt idx="635">
                  <c:v>0.75716906596511879</c:v>
                </c:pt>
                <c:pt idx="636">
                  <c:v>0.75896492234592983</c:v>
                </c:pt>
                <c:pt idx="637">
                  <c:v>0.76076569156433127</c:v>
                </c:pt>
                <c:pt idx="638">
                  <c:v>0.76257140880876617</c:v>
                </c:pt>
                <c:pt idx="639">
                  <c:v>0.76438210960790975</c:v>
                </c:pt>
                <c:pt idx="640">
                  <c:v>0.76619782983493767</c:v>
                </c:pt>
                <c:pt idx="641">
                  <c:v>0.76801860571186054</c:v>
                </c:pt>
                <c:pt idx="642">
                  <c:v>0.76984447381392018</c:v>
                </c:pt>
                <c:pt idx="643">
                  <c:v>0.77167547107406231</c:v>
                </c:pt>
                <c:pt idx="644">
                  <c:v>0.7735116347874702</c:v>
                </c:pt>
                <c:pt idx="645">
                  <c:v>0.77535300261617046</c:v>
                </c:pt>
                <c:pt idx="646">
                  <c:v>0.77719961259371506</c:v>
                </c:pt>
                <c:pt idx="647">
                  <c:v>0.77905150312993177</c:v>
                </c:pt>
                <c:pt idx="648">
                  <c:v>0.78090871301574916</c:v>
                </c:pt>
                <c:pt idx="649">
                  <c:v>0.78277128142809949</c:v>
                </c:pt>
                <c:pt idx="650">
                  <c:v>0.78463924793489626</c:v>
                </c:pt>
                <c:pt idx="651">
                  <c:v>0.78651265250009261</c:v>
                </c:pt>
                <c:pt idx="652">
                  <c:v>0.78839153548881746</c:v>
                </c:pt>
                <c:pt idx="653">
                  <c:v>0.79027593767259541</c:v>
                </c:pt>
                <c:pt idx="654">
                  <c:v>0.7921659002346475</c:v>
                </c:pt>
                <c:pt idx="655">
                  <c:v>0.79406146477527717</c:v>
                </c:pt>
                <c:pt idx="656">
                  <c:v>0.79596267331734494</c:v>
                </c:pt>
                <c:pt idx="657">
                  <c:v>0.79786956831182543</c:v>
                </c:pt>
                <c:pt idx="658">
                  <c:v>0.79978219264345995</c:v>
                </c:pt>
                <c:pt idx="659">
                  <c:v>0.80170058963649515</c:v>
                </c:pt>
                <c:pt idx="660">
                  <c:v>0.80362480306051953</c:v>
                </c:pt>
                <c:pt idx="661">
                  <c:v>0.80555487713638907</c:v>
                </c:pt>
                <c:pt idx="662">
                  <c:v>0.80749085654225516</c:v>
                </c:pt>
                <c:pt idx="663">
                  <c:v>0.80943278641968541</c:v>
                </c:pt>
                <c:pt idx="664">
                  <c:v>0.81138071237989051</c:v>
                </c:pt>
                <c:pt idx="665">
                  <c:v>0.81333468051004709</c:v>
                </c:pt>
                <c:pt idx="666">
                  <c:v>0.81529473737972968</c:v>
                </c:pt>
                <c:pt idx="667">
                  <c:v>0.81726093004745037</c:v>
                </c:pt>
                <c:pt idx="668">
                  <c:v>0.81923330606729627</c:v>
                </c:pt>
                <c:pt idx="669">
                  <c:v>0.82121191349569145</c:v>
                </c:pt>
                <c:pt idx="670">
                  <c:v>0.82319680089826386</c:v>
                </c:pt>
                <c:pt idx="671">
                  <c:v>0.82518801735682568</c:v>
                </c:pt>
                <c:pt idx="672">
                  <c:v>0.82718561247647693</c:v>
                </c:pt>
                <c:pt idx="673">
                  <c:v>0.82918963639282195</c:v>
                </c:pt>
                <c:pt idx="674">
                  <c:v>0.83120013977931428</c:v>
                </c:pt>
                <c:pt idx="675">
                  <c:v>0.83321717385471927</c:v>
                </c:pt>
                <c:pt idx="676">
                  <c:v>0.83524079039070898</c:v>
                </c:pt>
                <c:pt idx="677">
                  <c:v>0.83727104171958289</c:v>
                </c:pt>
                <c:pt idx="678">
                  <c:v>0.8393079807421242</c:v>
                </c:pt>
                <c:pt idx="679">
                  <c:v>0.84135166093558555</c:v>
                </c:pt>
                <c:pt idx="680">
                  <c:v>0.84340213636181716</c:v>
                </c:pt>
                <c:pt idx="681">
                  <c:v>0.84545946167553199</c:v>
                </c:pt>
                <c:pt idx="682">
                  <c:v>0.84752369213271761</c:v>
                </c:pt>
                <c:pt idx="683">
                  <c:v>0.84959488359918611</c:v>
                </c:pt>
                <c:pt idx="684">
                  <c:v>0.85167309255928447</c:v>
                </c:pt>
                <c:pt idx="685">
                  <c:v>0.85375837612474903</c:v>
                </c:pt>
                <c:pt idx="686">
                  <c:v>0.85585079204371417</c:v>
                </c:pt>
                <c:pt idx="687">
                  <c:v>0.85795039870988721</c:v>
                </c:pt>
                <c:pt idx="688">
                  <c:v>0.86005725517187548</c:v>
                </c:pt>
                <c:pt idx="689">
                  <c:v>0.86217142114268808</c:v>
                </c:pt>
                <c:pt idx="690">
                  <c:v>0.86429295700939734</c:v>
                </c:pt>
                <c:pt idx="691">
                  <c:v>0.86642192384297922</c:v>
                </c:pt>
                <c:pt idx="692">
                  <c:v>0.86855838340832503</c:v>
                </c:pt>
                <c:pt idx="693">
                  <c:v>0.87070239817443584</c:v>
                </c:pt>
                <c:pt idx="694">
                  <c:v>0.87285403132479689</c:v>
                </c:pt>
                <c:pt idx="695">
                  <c:v>0.87501334676794573</c:v>
                </c:pt>
                <c:pt idx="696">
                  <c:v>0.87718040914821882</c:v>
                </c:pt>
                <c:pt idx="697">
                  <c:v>0.87935528385671036</c:v>
                </c:pt>
                <c:pt idx="698">
                  <c:v>0.88153803704241673</c:v>
                </c:pt>
                <c:pt idx="699">
                  <c:v>0.88372873562358922</c:v>
                </c:pt>
                <c:pt idx="700">
                  <c:v>0.88592744729930162</c:v>
                </c:pt>
                <c:pt idx="701">
                  <c:v>0.88813424056121737</c:v>
                </c:pt>
                <c:pt idx="702">
                  <c:v>0.890349184705585</c:v>
                </c:pt>
                <c:pt idx="703">
                  <c:v>0.89257234984545586</c:v>
                </c:pt>
                <c:pt idx="704">
                  <c:v>0.89480380692311723</c:v>
                </c:pt>
                <c:pt idx="705">
                  <c:v>0.89704362772277224</c:v>
                </c:pt>
                <c:pt idx="706">
                  <c:v>0.89929188488344747</c:v>
                </c:pt>
                <c:pt idx="707">
                  <c:v>0.90154865191214673</c:v>
                </c:pt>
                <c:pt idx="708">
                  <c:v>0.90381400319725202</c:v>
                </c:pt>
                <c:pt idx="709">
                  <c:v>0.90608801402217765</c:v>
                </c:pt>
                <c:pt idx="710">
                  <c:v>0.90837076057928134</c:v>
                </c:pt>
                <c:pt idx="711">
                  <c:v>0.91066231998404656</c:v>
                </c:pt>
                <c:pt idx="712">
                  <c:v>0.91296277028952866</c:v>
                </c:pt>
                <c:pt idx="713">
                  <c:v>0.91527219050108155</c:v>
                </c:pt>
                <c:pt idx="714">
                  <c:v>0.91759066059136851</c:v>
                </c:pt>
                <c:pt idx="715">
                  <c:v>0.91991826151566047</c:v>
                </c:pt>
                <c:pt idx="716">
                  <c:v>0.92225507522743089</c:v>
                </c:pt>
                <c:pt idx="717">
                  <c:v>0.92460118469425567</c:v>
                </c:pt>
                <c:pt idx="718">
                  <c:v>0.92695667391402259</c:v>
                </c:pt>
                <c:pt idx="719">
                  <c:v>0.92932162793145701</c:v>
                </c:pt>
                <c:pt idx="720">
                  <c:v>0.93169613285497366</c:v>
                </c:pt>
                <c:pt idx="721">
                  <c:v>0.93408027587386189</c:v>
                </c:pt>
                <c:pt idx="722">
                  <c:v>0.93647414527580575</c:v>
                </c:pt>
                <c:pt idx="723">
                  <c:v>0.93887783046475903</c:v>
                </c:pt>
                <c:pt idx="724">
                  <c:v>0.94129142197917248</c:v>
                </c:pt>
                <c:pt idx="725">
                  <c:v>0.94371501151058668</c:v>
                </c:pt>
                <c:pt idx="726">
                  <c:v>0.94614869192259676</c:v>
                </c:pt>
                <c:pt idx="727">
                  <c:v>0.94859255727020497</c:v>
                </c:pt>
                <c:pt idx="728">
                  <c:v>0.95104670281955517</c:v>
                </c:pt>
                <c:pt idx="729">
                  <c:v>0.95351122506807828</c:v>
                </c:pt>
                <c:pt idx="730">
                  <c:v>0.95598622176504033</c:v>
                </c:pt>
                <c:pt idx="731">
                  <c:v>0.95847179193251542</c:v>
                </c:pt>
                <c:pt idx="732">
                  <c:v>0.96096803588678714</c:v>
                </c:pt>
                <c:pt idx="733">
                  <c:v>0.96347505526019039</c:v>
                </c:pt>
                <c:pt idx="734">
                  <c:v>0.96599295302340837</c:v>
                </c:pt>
                <c:pt idx="735">
                  <c:v>0.96852183350823051</c:v>
                </c:pt>
                <c:pt idx="736">
                  <c:v>0.97106180243077989</c:v>
                </c:pt>
                <c:pt idx="737">
                  <c:v>0.97361296691523702</c:v>
                </c:pt>
                <c:pt idx="738">
                  <c:v>0.9761754355180523</c:v>
                </c:pt>
                <c:pt idx="739">
                  <c:v>0.97874931825267297</c:v>
                </c:pt>
                <c:pt idx="740">
                  <c:v>0.98133472661479471</c:v>
                </c:pt>
                <c:pt idx="741">
                  <c:v>0.98393177360814343</c:v>
                </c:pt>
                <c:pt idx="742">
                  <c:v>0.98654057377081694</c:v>
                </c:pt>
                <c:pt idx="743">
                  <c:v>0.98916124320217869</c:v>
                </c:pt>
                <c:pt idx="744">
                  <c:v>0.99179389959033926</c:v>
                </c:pt>
                <c:pt idx="745">
                  <c:v>0.99443866224022681</c:v>
                </c:pt>
                <c:pt idx="746">
                  <c:v>0.99709565210226403</c:v>
                </c:pt>
                <c:pt idx="747">
                  <c:v>0.99976499180167067</c:v>
                </c:pt>
                <c:pt idx="748">
                  <c:v>1.0024468056684042</c:v>
                </c:pt>
                <c:pt idx="749">
                  <c:v>1.0051412197677623</c:v>
                </c:pt>
                <c:pt idx="750">
                  <c:v>1.0078483619316481</c:v>
                </c:pt>
                <c:pt idx="751">
                  <c:v>1.0105683617905385</c:v>
                </c:pt>
                <c:pt idx="752">
                  <c:v>1.0133013508061501</c:v>
                </c:pt>
                <c:pt idx="753">
                  <c:v>1.0160474623048403</c:v>
                </c:pt>
                <c:pt idx="754">
                  <c:v>1.0188068315117549</c:v>
                </c:pt>
                <c:pt idx="755">
                  <c:v>1.0215795955857372</c:v>
                </c:pt>
                <c:pt idx="756">
                  <c:v>1.0243658936550306</c:v>
                </c:pt>
                <c:pt idx="757">
                  <c:v>1.0271658668537831</c:v>
                </c:pt>
                <c:pt idx="758">
                  <c:v>1.0299796583593868</c:v>
                </c:pt>
                <c:pt idx="759">
                  <c:v>1.03280741343067</c:v>
                </c:pt>
                <c:pt idx="760">
                  <c:v>1.0356492794469552</c:v>
                </c:pt>
                <c:pt idx="761">
                  <c:v>1.0385054059480321</c:v>
                </c:pt>
                <c:pt idx="762">
                  <c:v>1.0413759446750399</c:v>
                </c:pt>
                <c:pt idx="763">
                  <c:v>1.0442610496123055</c:v>
                </c:pt>
                <c:pt idx="764">
                  <c:v>1.0471608770301546</c:v>
                </c:pt>
                <c:pt idx="765">
                  <c:v>1.0500755855287272</c:v>
                </c:pt>
                <c:pt idx="766">
                  <c:v>1.0530053360828227</c:v>
                </c:pt>
                <c:pt idx="767">
                  <c:v>1.0559502920877979</c:v>
                </c:pt>
                <c:pt idx="768">
                  <c:v>1.0589106194065654</c:v>
                </c:pt>
                <c:pt idx="769">
                  <c:v>1.0618864864176942</c:v>
                </c:pt>
                <c:pt idx="770">
                  <c:v>1.0648780640646789</c:v>
                </c:pt>
                <c:pt idx="771">
                  <c:v>1.0678855259063773</c:v>
                </c:pt>
                <c:pt idx="772">
                  <c:v>1.0709090481686725</c:v>
                </c:pt>
                <c:pt idx="773">
                  <c:v>1.0739488097973873</c:v>
                </c:pt>
                <c:pt idx="774">
                  <c:v>1.0770049925124818</c:v>
                </c:pt>
                <c:pt idx="775">
                  <c:v>1.0800777808635773</c:v>
                </c:pt>
                <c:pt idx="776">
                  <c:v>1.0831673622868483</c:v>
                </c:pt>
                <c:pt idx="777">
                  <c:v>1.0862739271633066</c:v>
                </c:pt>
                <c:pt idx="778">
                  <c:v>1.0893976688785485</c:v>
                </c:pt>
                <c:pt idx="779">
                  <c:v>1.0925387838839635</c:v>
                </c:pt>
                <c:pt idx="780">
                  <c:v>1.0956974717594965</c:v>
                </c:pt>
                <c:pt idx="781">
                  <c:v>1.0988739352779719</c:v>
                </c:pt>
                <c:pt idx="782">
                  <c:v>1.1020683804710436</c:v>
                </c:pt>
                <c:pt idx="783">
                  <c:v>1.1052810166968217</c:v>
                </c:pt>
                <c:pt idx="784">
                  <c:v>1.1085120567092153</c:v>
                </c:pt>
                <c:pt idx="785">
                  <c:v>1.1117617167290501</c:v>
                </c:pt>
                <c:pt idx="786">
                  <c:v>1.1150302165170165</c:v>
                </c:pt>
                <c:pt idx="787">
                  <c:v>1.1183177794484938</c:v>
                </c:pt>
                <c:pt idx="788">
                  <c:v>1.1216246325903294</c:v>
                </c:pt>
                <c:pt idx="789">
                  <c:v>1.1249510067796</c:v>
                </c:pt>
                <c:pt idx="790">
                  <c:v>1.1282971367044539</c:v>
                </c:pt>
                <c:pt idx="791">
                  <c:v>1.1316632609870703</c:v>
                </c:pt>
                <c:pt idx="792">
                  <c:v>1.1350496222688096</c:v>
                </c:pt>
                <c:pt idx="793">
                  <c:v>1.1384564672976369</c:v>
                </c:pt>
                <c:pt idx="794">
                  <c:v>1.1418840470178655</c:v>
                </c:pt>
                <c:pt idx="795">
                  <c:v>1.1453326166623197</c:v>
                </c:pt>
                <c:pt idx="796">
                  <c:v>1.1488024358469735</c:v>
                </c:pt>
                <c:pt idx="797">
                  <c:v>1.1522937686681607</c:v>
                </c:pt>
                <c:pt idx="798">
                  <c:v>1.15580688380242</c:v>
                </c:pt>
                <c:pt idx="799">
                  <c:v>1.159342054609086</c:v>
                </c:pt>
                <c:pt idx="800">
                  <c:v>1.1628995592356861</c:v>
                </c:pt>
                <c:pt idx="801">
                  <c:v>1.1664796807262618</c:v>
                </c:pt>
                <c:pt idx="802">
                  <c:v>1.1700827071326911</c:v>
                </c:pt>
                <c:pt idx="803">
                  <c:v>1.1737089316291216</c:v>
                </c:pt>
                <c:pt idx="804">
                  <c:v>1.1773586526296085</c:v>
                </c:pt>
                <c:pt idx="805">
                  <c:v>1.1810321739090792</c:v>
                </c:pt>
                <c:pt idx="806">
                  <c:v>1.1847298047277168</c:v>
                </c:pt>
                <c:pt idx="807">
                  <c:v>1.1884518599588929</c:v>
                </c:pt>
                <c:pt idx="808">
                  <c:v>1.1921986602207586</c:v>
                </c:pt>
                <c:pt idx="809">
                  <c:v>1.1959705320116338</c:v>
                </c:pt>
                <c:pt idx="810">
                  <c:v>1.1997678078492999</c:v>
                </c:pt>
                <c:pt idx="811">
                  <c:v>1.2035908264143564</c:v>
                </c:pt>
                <c:pt idx="812">
                  <c:v>1.2074399326977685</c:v>
                </c:pt>
                <c:pt idx="813">
                  <c:v>1.2113154781527427</c:v>
                </c:pt>
                <c:pt idx="814">
                  <c:v>1.2152178208511033</c:v>
                </c:pt>
                <c:pt idx="815">
                  <c:v>1.2191473256443144</c:v>
                </c:pt>
                <c:pt idx="816">
                  <c:v>1.2231043643293067</c:v>
                </c:pt>
                <c:pt idx="817">
                  <c:v>1.227089315819287</c:v>
                </c:pt>
                <c:pt idx="818">
                  <c:v>1.2311025663197177</c:v>
                </c:pt>
                <c:pt idx="819">
                  <c:v>1.2351445095096261</c:v>
                </c:pt>
                <c:pt idx="820">
                  <c:v>1.239215546728466</c:v>
                </c:pt>
                <c:pt idx="821">
                  <c:v>1.2433160871687052</c:v>
                </c:pt>
                <c:pt idx="822">
                  <c:v>1.2474465480743706</c:v>
                </c:pt>
                <c:pt idx="823">
                  <c:v>1.2516073549457531</c:v>
                </c:pt>
                <c:pt idx="824">
                  <c:v>1.2557989417505111</c:v>
                </c:pt>
                <c:pt idx="825">
                  <c:v>1.2600217511414002</c:v>
                </c:pt>
                <c:pt idx="826">
                  <c:v>1.2642762346808905</c:v>
                </c:pt>
                <c:pt idx="827">
                  <c:v>1.2685628530729072</c:v>
                </c:pt>
                <c:pt idx="828">
                  <c:v>1.2728820764019939</c:v>
                </c:pt>
                <c:pt idx="829">
                  <c:v>1.2772343843801464</c:v>
                </c:pt>
                <c:pt idx="830">
                  <c:v>1.2816202666016436</c:v>
                </c:pt>
                <c:pt idx="831">
                  <c:v>1.2860402228061547</c:v>
                </c:pt>
                <c:pt idx="832">
                  <c:v>1.2904947631504622</c:v>
                </c:pt>
                <c:pt idx="833">
                  <c:v>1.2949844084891293</c:v>
                </c:pt>
                <c:pt idx="834">
                  <c:v>1.2995096906644499</c:v>
                </c:pt>
                <c:pt idx="835">
                  <c:v>1.3040711528060698</c:v>
                </c:pt>
                <c:pt idx="836">
                  <c:v>1.3086693496406399</c:v>
                </c:pt>
                <c:pt idx="837">
                  <c:v>1.3133048478119225</c:v>
                </c:pt>
                <c:pt idx="838">
                  <c:v>1.3179782262117423</c:v>
                </c:pt>
                <c:pt idx="839">
                  <c:v>1.3226900763222504</c:v>
                </c:pt>
                <c:pt idx="840">
                  <c:v>1.3274410025699324</c:v>
                </c:pt>
                <c:pt idx="841">
                  <c:v>1.3322316226918642</c:v>
                </c:pt>
                <c:pt idx="842">
                  <c:v>1.3370625681146961</c:v>
                </c:pt>
                <c:pt idx="843">
                  <c:v>1.3419344843469161</c:v>
                </c:pt>
                <c:pt idx="844">
                  <c:v>1.346848031384922</c:v>
                </c:pt>
                <c:pt idx="845">
                  <c:v>1.3518038841334954</c:v>
                </c:pt>
                <c:pt idx="846">
                  <c:v>1.3568027328412795</c:v>
                </c:pt>
                <c:pt idx="847">
                  <c:v>1.3618452835519008</c:v>
                </c:pt>
                <c:pt idx="848">
                  <c:v>1.3669322585713961</c:v>
                </c:pt>
                <c:pt idx="849">
                  <c:v>1.3720643969526527</c:v>
                </c:pt>
                <c:pt idx="850">
                  <c:v>1.3772424549976006</c:v>
                </c:pt>
                <c:pt idx="851">
                  <c:v>1.3824672067779125</c:v>
                </c:pt>
                <c:pt idx="852">
                  <c:v>1.3877394446750586</c:v>
                </c:pt>
                <c:pt idx="853">
                  <c:v>1.3930599799405232</c:v>
                </c:pt>
                <c:pt idx="854">
                  <c:v>1.3984296432771244</c:v>
                </c:pt>
                <c:pt idx="855">
                  <c:v>1.403849285442355</c:v>
                </c:pt>
                <c:pt idx="856">
                  <c:v>1.409319777874747</c:v>
                </c:pt>
                <c:pt idx="857">
                  <c:v>1.4148420133443076</c:v>
                </c:pt>
                <c:pt idx="858">
                  <c:v>1.4204169066281136</c:v>
                </c:pt>
                <c:pt idx="859">
                  <c:v>1.4260453952122376</c:v>
                </c:pt>
                <c:pt idx="860">
                  <c:v>1.4317284400212271</c:v>
                </c:pt>
                <c:pt idx="861">
                  <c:v>1.4374670261763991</c:v>
                </c:pt>
                <c:pt idx="862">
                  <c:v>1.4432621637843512</c:v>
                </c:pt>
                <c:pt idx="863">
                  <c:v>1.4491148887570695</c:v>
                </c:pt>
                <c:pt idx="864">
                  <c:v>1.455026263665181</c:v>
                </c:pt>
                <c:pt idx="865">
                  <c:v>1.4609973786259178</c:v>
                </c:pt>
                <c:pt idx="866">
                  <c:v>1.467029352227496</c:v>
                </c:pt>
                <c:pt idx="867">
                  <c:v>1.4731233324916762</c:v>
                </c:pt>
                <c:pt idx="868">
                  <c:v>1.4792804978763685</c:v>
                </c:pt>
                <c:pt idx="869">
                  <c:v>1.4855020583203025</c:v>
                </c:pt>
                <c:pt idx="870">
                  <c:v>1.4917892563318278</c:v>
                </c:pt>
                <c:pt idx="871">
                  <c:v>1.4981433681240772</c:v>
                </c:pt>
                <c:pt idx="872">
                  <c:v>1.5045657047988574</c:v>
                </c:pt>
                <c:pt idx="873">
                  <c:v>1.5110576135817348</c:v>
                </c:pt>
                <c:pt idx="874">
                  <c:v>1.5176204791109629</c:v>
                </c:pt>
                <c:pt idx="875">
                  <c:v>1.5242557247830524</c:v>
                </c:pt>
                <c:pt idx="876">
                  <c:v>1.5309648141579486</c:v>
                </c:pt>
                <c:pt idx="877">
                  <c:v>1.5377492524269418</c:v>
                </c:pt>
                <c:pt idx="878">
                  <c:v>1.5446105879466845</c:v>
                </c:pt>
                <c:pt idx="879">
                  <c:v>1.5515504138428124</c:v>
                </c:pt>
                <c:pt idx="880">
                  <c:v>1.5585703696869828</c:v>
                </c:pt>
                <c:pt idx="881">
                  <c:v>1.5656721432512994</c:v>
                </c:pt>
                <c:pt idx="882">
                  <c:v>1.5728574723443929</c:v>
                </c:pt>
                <c:pt idx="883">
                  <c:v>1.5801281467336916</c:v>
                </c:pt>
                <c:pt idx="884">
                  <c:v>1.5874860101586825</c:v>
                </c:pt>
                <c:pt idx="885">
                  <c:v>1.5949329624403215</c:v>
                </c:pt>
                <c:pt idx="886">
                  <c:v>1.6024709616920549</c:v>
                </c:pt>
                <c:pt idx="887">
                  <c:v>1.6101020266382839</c:v>
                </c:pt>
                <c:pt idx="888">
                  <c:v>1.6178282390464855</c:v>
                </c:pt>
                <c:pt idx="889">
                  <c:v>1.6256517462796811</c:v>
                </c:pt>
                <c:pt idx="890">
                  <c:v>1.6335747639762819</c:v>
                </c:pt>
                <c:pt idx="891">
                  <c:v>1.6415995788649462</c:v>
                </c:pt>
                <c:pt idx="892">
                  <c:v>1.6497285517225408</c:v>
                </c:pt>
                <c:pt idx="893">
                  <c:v>1.6579641204838762</c:v>
                </c:pt>
                <c:pt idx="894">
                  <c:v>1.6663088035125189</c:v>
                </c:pt>
                <c:pt idx="895">
                  <c:v>1.674765203042617</c:v>
                </c:pt>
                <c:pt idx="896">
                  <c:v>1.6833360088024298</c:v>
                </c:pt>
                <c:pt idx="897">
                  <c:v>1.6920240018309758</c:v>
                </c:pt>
                <c:pt idx="898">
                  <c:v>1.7008320585001038</c:v>
                </c:pt>
                <c:pt idx="899">
                  <c:v>1.7097631547551551</c:v>
                </c:pt>
                <c:pt idx="900">
                  <c:v>1.7188203705884526</c:v>
                </c:pt>
                <c:pt idx="901">
                  <c:v>1.7280068947607794</c:v>
                </c:pt>
                <c:pt idx="902">
                  <c:v>1.7373260297873456</c:v>
                </c:pt>
                <c:pt idx="903">
                  <c:v>1.7467811972058853</c:v>
                </c:pt>
                <c:pt idx="904">
                  <c:v>1.7563759431459542</c:v>
                </c:pt>
                <c:pt idx="905">
                  <c:v>1.7661139442199736</c:v>
                </c:pt>
                <c:pt idx="906">
                  <c:v>1.7759990137582646</c:v>
                </c:pt>
                <c:pt idx="907">
                  <c:v>1.7860351084120012</c:v>
                </c:pt>
                <c:pt idx="908">
                  <c:v>1.7962263351500558</c:v>
                </c:pt>
                <c:pt idx="909">
                  <c:v>1.8065769586778109</c:v>
                </c:pt>
                <c:pt idx="910">
                  <c:v>1.8170914093082871</c:v>
                </c:pt>
                <c:pt idx="911">
                  <c:v>1.827774291318609</c:v>
                </c:pt>
                <c:pt idx="912">
                  <c:v>1.8386303918275215</c:v>
                </c:pt>
                <c:pt idx="913">
                  <c:v>1.8496646902328344</c:v>
                </c:pt>
                <c:pt idx="914">
                  <c:v>1.8608823682509239</c:v>
                </c:pt>
                <c:pt idx="915">
                  <c:v>1.8722888206043218</c:v>
                </c:pt>
                <c:pt idx="916">
                  <c:v>1.8838896664073519</c:v>
                </c:pt>
                <c:pt idx="917">
                  <c:v>1.8956907613043008</c:v>
                </c:pt>
                <c:pt idx="918">
                  <c:v>1.9076982104197109</c:v>
                </c:pt>
                <c:pt idx="919">
                  <c:v>1.9199183821857004</c:v>
                </c:pt>
                <c:pt idx="920">
                  <c:v>1.9323579231174008</c:v>
                </c:pt>
                <c:pt idx="921">
                  <c:v>1.9450237736143559</c:v>
                </c:pt>
                <c:pt idx="922">
                  <c:v>1.9579231848730192</c:v>
                </c:pt>
                <c:pt idx="923">
                  <c:v>1.9710637370040034</c:v>
                </c:pt>
                <c:pt idx="924">
                  <c:v>1.9844533584567285</c:v>
                </c:pt>
                <c:pt idx="925">
                  <c:v>1.9981003468644694</c:v>
                </c:pt>
                <c:pt idx="926">
                  <c:v>2.0120133914341789</c:v>
                </c:pt>
                <c:pt idx="927">
                  <c:v>2.0262015970182516</c:v>
                </c:pt>
                <c:pt idx="928">
                  <c:v>2.0406745100195409</c:v>
                </c:pt>
                <c:pt idx="929">
                  <c:v>2.055442146296961</c:v>
                </c:pt>
                <c:pt idx="930">
                  <c:v>2.0705150212568371</c:v>
                </c:pt>
                <c:pt idx="931">
                  <c:v>2.0859041823352453</c:v>
                </c:pt>
                <c:pt idx="932">
                  <c:v>2.1016212440990936</c:v>
                </c:pt>
                <c:pt idx="933">
                  <c:v>2.1176784262192063</c:v>
                </c:pt>
                <c:pt idx="934">
                  <c:v>2.1340885945972023</c:v>
                </c:pt>
                <c:pt idx="935">
                  <c:v>2.1508653059605147</c:v>
                </c:pt>
                <c:pt idx="936">
                  <c:v>2.1680228562764872</c:v>
                </c:pt>
                <c:pt idx="937">
                  <c:v>2.1855763333781679</c:v>
                </c:pt>
                <c:pt idx="938">
                  <c:v>2.2035416742416873</c:v>
                </c:pt>
                <c:pt idx="939">
                  <c:v>2.2219357274090967</c:v>
                </c:pt>
                <c:pt idx="940">
                  <c:v>2.2407763211118339</c:v>
                </c:pt>
                <c:pt idx="941">
                  <c:v>2.2600823377205108</c:v>
                </c:pt>
                <c:pt idx="942">
                  <c:v>2.2798737952271444</c:v>
                </c:pt>
                <c:pt idx="943">
                  <c:v>2.3001719365585522</c:v>
                </c:pt>
                <c:pt idx="944">
                  <c:v>2.3209993276260708</c:v>
                </c:pt>
                <c:pt idx="945">
                  <c:v>2.3423799651398363</c:v>
                </c:pt>
                <c:pt idx="946">
                  <c:v>2.3643393953578347</c:v>
                </c:pt>
                <c:pt idx="947">
                  <c:v>2.386904845104993</c:v>
                </c:pt>
                <c:pt idx="948">
                  <c:v>2.4101053665891965</c:v>
                </c:pt>
                <c:pt idx="949">
                  <c:v>2.4339719977645822</c:v>
                </c:pt>
                <c:pt idx="950">
                  <c:v>2.4585379402539704</c:v>
                </c:pt>
                <c:pt idx="951">
                  <c:v>2.4838387571484866</c:v>
                </c:pt>
                <c:pt idx="952">
                  <c:v>2.5099125933631194</c:v>
                </c:pt>
                <c:pt idx="953">
                  <c:v>2.5368004216520479</c:v>
                </c:pt>
                <c:pt idx="954">
                  <c:v>2.5645463178913035</c:v>
                </c:pt>
                <c:pt idx="955">
                  <c:v>2.5931977698340845</c:v>
                </c:pt>
                <c:pt idx="956">
                  <c:v>2.6228060242574873</c:v>
                </c:pt>
                <c:pt idx="957">
                  <c:v>2.6534264782721739</c:v>
                </c:pt>
                <c:pt idx="958">
                  <c:v>2.6851191215917707</c:v>
                </c:pt>
                <c:pt idx="959">
                  <c:v>2.7179490377945794</c:v>
                </c:pt>
                <c:pt idx="960">
                  <c:v>2.7519869741078566</c:v>
                </c:pt>
                <c:pt idx="961">
                  <c:v>2.7873099910661043</c:v>
                </c:pt>
                <c:pt idx="962">
                  <c:v>2.8240022056217691</c:v>
                </c:pt>
                <c:pt idx="963">
                  <c:v>2.8621556440214579</c:v>
                </c:pt>
                <c:pt idx="964">
                  <c:v>2.9018712241370443</c:v>
                </c:pt>
                <c:pt idx="965">
                  <c:v>2.94325989113183</c:v>
                </c:pt>
                <c:pt idx="966">
                  <c:v>2.9864439355735262</c:v>
                </c:pt>
                <c:pt idx="967">
                  <c:v>3.0315585296743528</c:v>
                </c:pt>
                <c:pt idx="968">
                  <c:v>3.0787535256402792</c:v>
                </c:pt>
                <c:pt idx="969">
                  <c:v>3.1281955706714384</c:v>
                </c:pt>
                <c:pt idx="970">
                  <c:v>3.1800706066844637</c:v>
                </c:pt>
                <c:pt idx="971">
                  <c:v>3.2345868402898947</c:v>
                </c:pt>
                <c:pt idx="972">
                  <c:v>3.2919782912768238</c:v>
                </c:pt>
                <c:pt idx="973">
                  <c:v>3.3525090576661807</c:v>
                </c:pt>
                <c:pt idx="974">
                  <c:v>3.4164784748618211</c:v>
                </c:pt>
                <c:pt idx="975">
                  <c:v>3.4842273991904342</c:v>
                </c:pt>
                <c:pt idx="976">
                  <c:v>3.5561459173881875</c:v>
                </c:pt>
                <c:pt idx="977">
                  <c:v>3.632682880932665</c:v>
                </c:pt>
                <c:pt idx="978">
                  <c:v>3.7143577986722707</c:v>
                </c:pt>
                <c:pt idx="979">
                  <c:v>3.8017758096232681</c:v>
                </c:pt>
                <c:pt idx="980">
                  <c:v>3.8956467253811722</c:v>
                </c:pt>
                <c:pt idx="981">
                  <c:v>3.9968095174301808</c:v>
                </c:pt>
                <c:pt idx="982">
                  <c:v>4.10626419036298</c:v>
                </c:pt>
                <c:pt idx="983">
                  <c:v>4.2252138268324702</c:v>
                </c:pt>
                <c:pt idx="984">
                  <c:v>4.3551208773229604</c:v>
                </c:pt>
                <c:pt idx="985">
                  <c:v>4.4977837735922375</c:v>
                </c:pt>
                <c:pt idx="986">
                  <c:v>4.6554431487101304</c:v>
                </c:pt>
                <c:pt idx="987">
                  <c:v>4.8309322098132572</c:v>
                </c:pt>
                <c:pt idx="988">
                  <c:v>5.0278947323880949</c:v>
                </c:pt>
                <c:pt idx="989">
                  <c:v>5.2511098251878963</c:v>
                </c:pt>
                <c:pt idx="990">
                  <c:v>5.5069913346172754</c:v>
                </c:pt>
                <c:pt idx="991">
                  <c:v>5.8043849560497165</c:v>
                </c:pt>
                <c:pt idx="992">
                  <c:v>6.1558984195751671</c:v>
                </c:pt>
                <c:pt idx="993">
                  <c:v>6.5802447430196152</c:v>
                </c:pt>
                <c:pt idx="994">
                  <c:v>7.1066580113389266</c:v>
                </c:pt>
                <c:pt idx="995">
                  <c:v>7.7839668909805599</c:v>
                </c:pt>
                <c:pt idx="996">
                  <c:v>8.7015255563980833</c:v>
                </c:pt>
                <c:pt idx="997">
                  <c:v>10.046111288193604</c:v>
                </c:pt>
                <c:pt idx="998">
                  <c:v>12.30182770784544</c:v>
                </c:pt>
                <c:pt idx="999">
                  <c:v>17.394091658965252</c:v>
                </c:pt>
              </c:numCache>
            </c:numRef>
          </c:yVal>
          <c:smooth val="0"/>
        </c:ser>
        <c:ser>
          <c:idx val="5"/>
          <c:order val="5"/>
          <c:marker>
            <c:symbol val="none"/>
          </c:marker>
          <c:xVal>
            <c:numRef>
              <c:f>APropertiesDimless!$A$7:$A$1007</c:f>
              <c:numCache>
                <c:formatCode>0.000</c:formatCode>
                <c:ptCount val="1001"/>
                <c:pt idx="0">
                  <c:v>0</c:v>
                </c:pt>
                <c:pt idx="1">
                  <c:v>1E-3</c:v>
                </c:pt>
                <c:pt idx="2">
                  <c:v>2E-3</c:v>
                </c:pt>
                <c:pt idx="3">
                  <c:v>3.0000000000000001E-3</c:v>
                </c:pt>
                <c:pt idx="4">
                  <c:v>4.0000000000000001E-3</c:v>
                </c:pt>
                <c:pt idx="5">
                  <c:v>5.0000000000000001E-3</c:v>
                </c:pt>
                <c:pt idx="6">
                  <c:v>6.0000000000000001E-3</c:v>
                </c:pt>
                <c:pt idx="7">
                  <c:v>7.0000000000000001E-3</c:v>
                </c:pt>
                <c:pt idx="8">
                  <c:v>8.0000000000000002E-3</c:v>
                </c:pt>
                <c:pt idx="9">
                  <c:v>8.9999999999999993E-3</c:v>
                </c:pt>
                <c:pt idx="10">
                  <c:v>0.01</c:v>
                </c:pt>
                <c:pt idx="11">
                  <c:v>1.0999999999999999E-2</c:v>
                </c:pt>
                <c:pt idx="12">
                  <c:v>1.2E-2</c:v>
                </c:pt>
                <c:pt idx="13">
                  <c:v>1.2999999999999999E-2</c:v>
                </c:pt>
                <c:pt idx="14">
                  <c:v>1.4E-2</c:v>
                </c:pt>
                <c:pt idx="15">
                  <c:v>1.4999999999999999E-2</c:v>
                </c:pt>
                <c:pt idx="16">
                  <c:v>1.6E-2</c:v>
                </c:pt>
                <c:pt idx="17">
                  <c:v>1.7000000000000001E-2</c:v>
                </c:pt>
                <c:pt idx="18">
                  <c:v>1.7999999999999999E-2</c:v>
                </c:pt>
                <c:pt idx="19">
                  <c:v>1.9E-2</c:v>
                </c:pt>
                <c:pt idx="20">
                  <c:v>0.02</c:v>
                </c:pt>
                <c:pt idx="21">
                  <c:v>2.1000000000000001E-2</c:v>
                </c:pt>
                <c:pt idx="22">
                  <c:v>2.1999999999999999E-2</c:v>
                </c:pt>
                <c:pt idx="23">
                  <c:v>2.3E-2</c:v>
                </c:pt>
                <c:pt idx="24">
                  <c:v>2.4E-2</c:v>
                </c:pt>
                <c:pt idx="25">
                  <c:v>2.5000000000000001E-2</c:v>
                </c:pt>
                <c:pt idx="26">
                  <c:v>2.5999999999999999E-2</c:v>
                </c:pt>
                <c:pt idx="27">
                  <c:v>2.7E-2</c:v>
                </c:pt>
                <c:pt idx="28">
                  <c:v>2.8000000000000001E-2</c:v>
                </c:pt>
                <c:pt idx="29">
                  <c:v>2.9000000000000001E-2</c:v>
                </c:pt>
                <c:pt idx="30">
                  <c:v>0.03</c:v>
                </c:pt>
                <c:pt idx="31">
                  <c:v>3.1E-2</c:v>
                </c:pt>
                <c:pt idx="32">
                  <c:v>3.2000000000000001E-2</c:v>
                </c:pt>
                <c:pt idx="33">
                  <c:v>3.3000000000000002E-2</c:v>
                </c:pt>
                <c:pt idx="34">
                  <c:v>3.4000000000000002E-2</c:v>
                </c:pt>
                <c:pt idx="35">
                  <c:v>3.5000000000000003E-2</c:v>
                </c:pt>
                <c:pt idx="36">
                  <c:v>3.5999999999999997E-2</c:v>
                </c:pt>
                <c:pt idx="37">
                  <c:v>3.6999999999999998E-2</c:v>
                </c:pt>
                <c:pt idx="38">
                  <c:v>3.7999999999999999E-2</c:v>
                </c:pt>
                <c:pt idx="39">
                  <c:v>3.9E-2</c:v>
                </c:pt>
                <c:pt idx="40">
                  <c:v>0.04</c:v>
                </c:pt>
                <c:pt idx="41">
                  <c:v>4.1000000000000002E-2</c:v>
                </c:pt>
                <c:pt idx="42">
                  <c:v>4.2000000000000003E-2</c:v>
                </c:pt>
                <c:pt idx="43">
                  <c:v>4.2999999999999997E-2</c:v>
                </c:pt>
                <c:pt idx="44">
                  <c:v>4.3999999999999997E-2</c:v>
                </c:pt>
                <c:pt idx="45">
                  <c:v>4.4999999999999998E-2</c:v>
                </c:pt>
                <c:pt idx="46">
                  <c:v>4.5999999999999999E-2</c:v>
                </c:pt>
                <c:pt idx="47">
                  <c:v>4.7E-2</c:v>
                </c:pt>
                <c:pt idx="48">
                  <c:v>4.8000000000000001E-2</c:v>
                </c:pt>
                <c:pt idx="49">
                  <c:v>4.9000000000000002E-2</c:v>
                </c:pt>
                <c:pt idx="50">
                  <c:v>0.05</c:v>
                </c:pt>
                <c:pt idx="51">
                  <c:v>5.0999999999999997E-2</c:v>
                </c:pt>
                <c:pt idx="52">
                  <c:v>5.1999999999999998E-2</c:v>
                </c:pt>
                <c:pt idx="53">
                  <c:v>5.2999999999999999E-2</c:v>
                </c:pt>
                <c:pt idx="54">
                  <c:v>5.3999999999999999E-2</c:v>
                </c:pt>
                <c:pt idx="55">
                  <c:v>5.5E-2</c:v>
                </c:pt>
                <c:pt idx="56">
                  <c:v>5.6000000000000001E-2</c:v>
                </c:pt>
                <c:pt idx="57">
                  <c:v>5.7000000000000002E-2</c:v>
                </c:pt>
                <c:pt idx="58">
                  <c:v>5.8000000000000003E-2</c:v>
                </c:pt>
                <c:pt idx="59">
                  <c:v>5.8999999999999997E-2</c:v>
                </c:pt>
                <c:pt idx="60">
                  <c:v>0.06</c:v>
                </c:pt>
                <c:pt idx="61">
                  <c:v>6.0999999999999999E-2</c:v>
                </c:pt>
                <c:pt idx="62">
                  <c:v>6.2E-2</c:v>
                </c:pt>
                <c:pt idx="63">
                  <c:v>6.3E-2</c:v>
                </c:pt>
                <c:pt idx="64">
                  <c:v>6.4000000000000001E-2</c:v>
                </c:pt>
                <c:pt idx="65">
                  <c:v>6.5000000000000002E-2</c:v>
                </c:pt>
                <c:pt idx="66">
                  <c:v>6.6000000000000003E-2</c:v>
                </c:pt>
                <c:pt idx="67">
                  <c:v>6.7000000000000004E-2</c:v>
                </c:pt>
                <c:pt idx="68">
                  <c:v>6.8000000000000005E-2</c:v>
                </c:pt>
                <c:pt idx="69">
                  <c:v>6.9000000000000006E-2</c:v>
                </c:pt>
                <c:pt idx="70">
                  <c:v>7.0000000000000007E-2</c:v>
                </c:pt>
                <c:pt idx="71">
                  <c:v>7.0999999999999994E-2</c:v>
                </c:pt>
                <c:pt idx="72">
                  <c:v>7.1999999999999995E-2</c:v>
                </c:pt>
                <c:pt idx="73">
                  <c:v>7.2999999999999995E-2</c:v>
                </c:pt>
                <c:pt idx="74">
                  <c:v>7.3999999999999996E-2</c:v>
                </c:pt>
                <c:pt idx="75">
                  <c:v>7.4999999999999997E-2</c:v>
                </c:pt>
                <c:pt idx="76">
                  <c:v>7.5999999999999998E-2</c:v>
                </c:pt>
                <c:pt idx="77">
                  <c:v>7.6999999999999999E-2</c:v>
                </c:pt>
                <c:pt idx="78">
                  <c:v>7.8E-2</c:v>
                </c:pt>
                <c:pt idx="79">
                  <c:v>7.9000000000000001E-2</c:v>
                </c:pt>
                <c:pt idx="80">
                  <c:v>0.08</c:v>
                </c:pt>
                <c:pt idx="81">
                  <c:v>8.1000000000000003E-2</c:v>
                </c:pt>
                <c:pt idx="82">
                  <c:v>8.2000000000000003E-2</c:v>
                </c:pt>
                <c:pt idx="83">
                  <c:v>8.3000000000000004E-2</c:v>
                </c:pt>
                <c:pt idx="84">
                  <c:v>8.4000000000000005E-2</c:v>
                </c:pt>
                <c:pt idx="85">
                  <c:v>8.5000000000000006E-2</c:v>
                </c:pt>
                <c:pt idx="86">
                  <c:v>8.5999999999999993E-2</c:v>
                </c:pt>
                <c:pt idx="87">
                  <c:v>8.6999999999999994E-2</c:v>
                </c:pt>
                <c:pt idx="88">
                  <c:v>8.7999999999999995E-2</c:v>
                </c:pt>
                <c:pt idx="89">
                  <c:v>8.8999999999999996E-2</c:v>
                </c:pt>
                <c:pt idx="90">
                  <c:v>0.09</c:v>
                </c:pt>
                <c:pt idx="91">
                  <c:v>9.0999999999999998E-2</c:v>
                </c:pt>
                <c:pt idx="92">
                  <c:v>9.1999999999999998E-2</c:v>
                </c:pt>
                <c:pt idx="93">
                  <c:v>9.2999999999999999E-2</c:v>
                </c:pt>
                <c:pt idx="94">
                  <c:v>9.4E-2</c:v>
                </c:pt>
                <c:pt idx="95">
                  <c:v>9.5000000000000001E-2</c:v>
                </c:pt>
                <c:pt idx="96">
                  <c:v>9.6000000000000002E-2</c:v>
                </c:pt>
                <c:pt idx="97">
                  <c:v>9.7000000000000003E-2</c:v>
                </c:pt>
                <c:pt idx="98">
                  <c:v>9.8000000000000004E-2</c:v>
                </c:pt>
                <c:pt idx="99">
                  <c:v>9.9000000000000005E-2</c:v>
                </c:pt>
                <c:pt idx="100">
                  <c:v>0.1</c:v>
                </c:pt>
                <c:pt idx="101">
                  <c:v>0.10100000000000001</c:v>
                </c:pt>
                <c:pt idx="102">
                  <c:v>0.10199999999999999</c:v>
                </c:pt>
                <c:pt idx="103">
                  <c:v>0.10299999999999999</c:v>
                </c:pt>
                <c:pt idx="104">
                  <c:v>0.104</c:v>
                </c:pt>
                <c:pt idx="105">
                  <c:v>0.105</c:v>
                </c:pt>
                <c:pt idx="106">
                  <c:v>0.106</c:v>
                </c:pt>
                <c:pt idx="107">
                  <c:v>0.107</c:v>
                </c:pt>
                <c:pt idx="108">
                  <c:v>0.108</c:v>
                </c:pt>
                <c:pt idx="109">
                  <c:v>0.109</c:v>
                </c:pt>
                <c:pt idx="110">
                  <c:v>0.11</c:v>
                </c:pt>
                <c:pt idx="111">
                  <c:v>0.111</c:v>
                </c:pt>
                <c:pt idx="112">
                  <c:v>0.112</c:v>
                </c:pt>
                <c:pt idx="113">
                  <c:v>0.113</c:v>
                </c:pt>
                <c:pt idx="114">
                  <c:v>0.114</c:v>
                </c:pt>
                <c:pt idx="115">
                  <c:v>0.115</c:v>
                </c:pt>
                <c:pt idx="116">
                  <c:v>0.11600000000000001</c:v>
                </c:pt>
                <c:pt idx="117">
                  <c:v>0.11700000000000001</c:v>
                </c:pt>
                <c:pt idx="118">
                  <c:v>0.11799999999999999</c:v>
                </c:pt>
                <c:pt idx="119">
                  <c:v>0.11899999999999999</c:v>
                </c:pt>
                <c:pt idx="120">
                  <c:v>0.12</c:v>
                </c:pt>
                <c:pt idx="121">
                  <c:v>0.121</c:v>
                </c:pt>
                <c:pt idx="122">
                  <c:v>0.122</c:v>
                </c:pt>
                <c:pt idx="123">
                  <c:v>0.123</c:v>
                </c:pt>
                <c:pt idx="124">
                  <c:v>0.124</c:v>
                </c:pt>
                <c:pt idx="125">
                  <c:v>0.125</c:v>
                </c:pt>
                <c:pt idx="126">
                  <c:v>0.126</c:v>
                </c:pt>
                <c:pt idx="127">
                  <c:v>0.127</c:v>
                </c:pt>
                <c:pt idx="128">
                  <c:v>0.128</c:v>
                </c:pt>
                <c:pt idx="129">
                  <c:v>0.129</c:v>
                </c:pt>
                <c:pt idx="130">
                  <c:v>0.13</c:v>
                </c:pt>
                <c:pt idx="131">
                  <c:v>0.13100000000000001</c:v>
                </c:pt>
                <c:pt idx="132">
                  <c:v>0.13200000000000001</c:v>
                </c:pt>
                <c:pt idx="133">
                  <c:v>0.13300000000000001</c:v>
                </c:pt>
                <c:pt idx="134">
                  <c:v>0.13400000000000001</c:v>
                </c:pt>
                <c:pt idx="135">
                  <c:v>0.13500000000000001</c:v>
                </c:pt>
                <c:pt idx="136">
                  <c:v>0.13600000000000001</c:v>
                </c:pt>
                <c:pt idx="137">
                  <c:v>0.13700000000000001</c:v>
                </c:pt>
                <c:pt idx="138">
                  <c:v>0.13800000000000001</c:v>
                </c:pt>
                <c:pt idx="139">
                  <c:v>0.13900000000000001</c:v>
                </c:pt>
                <c:pt idx="140">
                  <c:v>0.14000000000000001</c:v>
                </c:pt>
                <c:pt idx="141">
                  <c:v>0.14099999999999999</c:v>
                </c:pt>
                <c:pt idx="142">
                  <c:v>0.14199999999999999</c:v>
                </c:pt>
                <c:pt idx="143">
                  <c:v>0.14299999999999999</c:v>
                </c:pt>
                <c:pt idx="144">
                  <c:v>0.14399999999999999</c:v>
                </c:pt>
                <c:pt idx="145">
                  <c:v>0.14499999999999999</c:v>
                </c:pt>
                <c:pt idx="146">
                  <c:v>0.14599999999999999</c:v>
                </c:pt>
                <c:pt idx="147">
                  <c:v>0.14699999999999999</c:v>
                </c:pt>
                <c:pt idx="148">
                  <c:v>0.14799999999999999</c:v>
                </c:pt>
                <c:pt idx="149">
                  <c:v>0.14899999999999999</c:v>
                </c:pt>
                <c:pt idx="150">
                  <c:v>0.15</c:v>
                </c:pt>
                <c:pt idx="151">
                  <c:v>0.151</c:v>
                </c:pt>
                <c:pt idx="152">
                  <c:v>0.152</c:v>
                </c:pt>
                <c:pt idx="153">
                  <c:v>0.153</c:v>
                </c:pt>
                <c:pt idx="154">
                  <c:v>0.154</c:v>
                </c:pt>
                <c:pt idx="155">
                  <c:v>0.155</c:v>
                </c:pt>
                <c:pt idx="156">
                  <c:v>0.156</c:v>
                </c:pt>
                <c:pt idx="157">
                  <c:v>0.157</c:v>
                </c:pt>
                <c:pt idx="158">
                  <c:v>0.158</c:v>
                </c:pt>
                <c:pt idx="159">
                  <c:v>0.159</c:v>
                </c:pt>
                <c:pt idx="160">
                  <c:v>0.16</c:v>
                </c:pt>
                <c:pt idx="161">
                  <c:v>0.161</c:v>
                </c:pt>
                <c:pt idx="162">
                  <c:v>0.16200000000000001</c:v>
                </c:pt>
                <c:pt idx="163">
                  <c:v>0.16300000000000001</c:v>
                </c:pt>
                <c:pt idx="164">
                  <c:v>0.16400000000000001</c:v>
                </c:pt>
                <c:pt idx="165">
                  <c:v>0.16500000000000001</c:v>
                </c:pt>
                <c:pt idx="166">
                  <c:v>0.16600000000000001</c:v>
                </c:pt>
                <c:pt idx="167">
                  <c:v>0.16700000000000001</c:v>
                </c:pt>
                <c:pt idx="168">
                  <c:v>0.16800000000000001</c:v>
                </c:pt>
                <c:pt idx="169">
                  <c:v>0.16900000000000001</c:v>
                </c:pt>
                <c:pt idx="170">
                  <c:v>0.17</c:v>
                </c:pt>
                <c:pt idx="171">
                  <c:v>0.17100000000000001</c:v>
                </c:pt>
                <c:pt idx="172">
                  <c:v>0.17199999999999999</c:v>
                </c:pt>
                <c:pt idx="173">
                  <c:v>0.17299999999999999</c:v>
                </c:pt>
                <c:pt idx="174">
                  <c:v>0.17399999999999999</c:v>
                </c:pt>
                <c:pt idx="175">
                  <c:v>0.17499999999999999</c:v>
                </c:pt>
                <c:pt idx="176">
                  <c:v>0.17599999999999999</c:v>
                </c:pt>
                <c:pt idx="177">
                  <c:v>0.17699999999999999</c:v>
                </c:pt>
                <c:pt idx="178">
                  <c:v>0.17799999999999999</c:v>
                </c:pt>
                <c:pt idx="179">
                  <c:v>0.17899999999999999</c:v>
                </c:pt>
                <c:pt idx="180">
                  <c:v>0.18</c:v>
                </c:pt>
                <c:pt idx="181">
                  <c:v>0.18099999999999999</c:v>
                </c:pt>
                <c:pt idx="182">
                  <c:v>0.182</c:v>
                </c:pt>
                <c:pt idx="183">
                  <c:v>0.183</c:v>
                </c:pt>
                <c:pt idx="184">
                  <c:v>0.184</c:v>
                </c:pt>
                <c:pt idx="185">
                  <c:v>0.185</c:v>
                </c:pt>
                <c:pt idx="186">
                  <c:v>0.186</c:v>
                </c:pt>
                <c:pt idx="187">
                  <c:v>0.187</c:v>
                </c:pt>
                <c:pt idx="188">
                  <c:v>0.188</c:v>
                </c:pt>
                <c:pt idx="189">
                  <c:v>0.189</c:v>
                </c:pt>
                <c:pt idx="190">
                  <c:v>0.19</c:v>
                </c:pt>
                <c:pt idx="191">
                  <c:v>0.191</c:v>
                </c:pt>
                <c:pt idx="192">
                  <c:v>0.192</c:v>
                </c:pt>
                <c:pt idx="193">
                  <c:v>0.193</c:v>
                </c:pt>
                <c:pt idx="194">
                  <c:v>0.19400000000000001</c:v>
                </c:pt>
                <c:pt idx="195">
                  <c:v>0.19500000000000001</c:v>
                </c:pt>
                <c:pt idx="196">
                  <c:v>0.19600000000000001</c:v>
                </c:pt>
                <c:pt idx="197">
                  <c:v>0.19700000000000001</c:v>
                </c:pt>
                <c:pt idx="198">
                  <c:v>0.19800000000000001</c:v>
                </c:pt>
                <c:pt idx="199">
                  <c:v>0.19900000000000001</c:v>
                </c:pt>
                <c:pt idx="200">
                  <c:v>0.2</c:v>
                </c:pt>
                <c:pt idx="201">
                  <c:v>0.20100000000000001</c:v>
                </c:pt>
                <c:pt idx="202">
                  <c:v>0.20200000000000001</c:v>
                </c:pt>
                <c:pt idx="203">
                  <c:v>0.20300000000000001</c:v>
                </c:pt>
                <c:pt idx="204">
                  <c:v>0.20399999999999999</c:v>
                </c:pt>
                <c:pt idx="205">
                  <c:v>0.20499999999999999</c:v>
                </c:pt>
                <c:pt idx="206">
                  <c:v>0.20599999999999999</c:v>
                </c:pt>
                <c:pt idx="207">
                  <c:v>0.20699999999999999</c:v>
                </c:pt>
                <c:pt idx="208">
                  <c:v>0.20799999999999999</c:v>
                </c:pt>
                <c:pt idx="209">
                  <c:v>0.20899999999999999</c:v>
                </c:pt>
                <c:pt idx="210">
                  <c:v>0.21</c:v>
                </c:pt>
                <c:pt idx="211">
                  <c:v>0.21099999999999999</c:v>
                </c:pt>
                <c:pt idx="212">
                  <c:v>0.21199999999999999</c:v>
                </c:pt>
                <c:pt idx="213">
                  <c:v>0.21299999999999999</c:v>
                </c:pt>
                <c:pt idx="214">
                  <c:v>0.214</c:v>
                </c:pt>
                <c:pt idx="215">
                  <c:v>0.215</c:v>
                </c:pt>
                <c:pt idx="216">
                  <c:v>0.216</c:v>
                </c:pt>
                <c:pt idx="217">
                  <c:v>0.217</c:v>
                </c:pt>
                <c:pt idx="218">
                  <c:v>0.218</c:v>
                </c:pt>
                <c:pt idx="219">
                  <c:v>0.219</c:v>
                </c:pt>
                <c:pt idx="220">
                  <c:v>0.22</c:v>
                </c:pt>
                <c:pt idx="221">
                  <c:v>0.221</c:v>
                </c:pt>
                <c:pt idx="222">
                  <c:v>0.222</c:v>
                </c:pt>
                <c:pt idx="223">
                  <c:v>0.223</c:v>
                </c:pt>
                <c:pt idx="224">
                  <c:v>0.224</c:v>
                </c:pt>
                <c:pt idx="225">
                  <c:v>0.22500000000000001</c:v>
                </c:pt>
                <c:pt idx="226">
                  <c:v>0.22600000000000001</c:v>
                </c:pt>
                <c:pt idx="227">
                  <c:v>0.22700000000000001</c:v>
                </c:pt>
                <c:pt idx="228">
                  <c:v>0.22800000000000001</c:v>
                </c:pt>
                <c:pt idx="229">
                  <c:v>0.22900000000000001</c:v>
                </c:pt>
                <c:pt idx="230">
                  <c:v>0.23</c:v>
                </c:pt>
                <c:pt idx="231">
                  <c:v>0.23100000000000001</c:v>
                </c:pt>
                <c:pt idx="232">
                  <c:v>0.23200000000000001</c:v>
                </c:pt>
                <c:pt idx="233">
                  <c:v>0.23300000000000001</c:v>
                </c:pt>
                <c:pt idx="234">
                  <c:v>0.23400000000000001</c:v>
                </c:pt>
                <c:pt idx="235">
                  <c:v>0.23499999999999999</c:v>
                </c:pt>
                <c:pt idx="236">
                  <c:v>0.23599999999999999</c:v>
                </c:pt>
                <c:pt idx="237">
                  <c:v>0.23699999999999999</c:v>
                </c:pt>
                <c:pt idx="238">
                  <c:v>0.23799999999999999</c:v>
                </c:pt>
                <c:pt idx="239">
                  <c:v>0.23899999999999999</c:v>
                </c:pt>
                <c:pt idx="240">
                  <c:v>0.24</c:v>
                </c:pt>
                <c:pt idx="241">
                  <c:v>0.24099999999999999</c:v>
                </c:pt>
                <c:pt idx="242">
                  <c:v>0.24199999999999999</c:v>
                </c:pt>
                <c:pt idx="243">
                  <c:v>0.24299999999999999</c:v>
                </c:pt>
                <c:pt idx="244">
                  <c:v>0.24399999999999999</c:v>
                </c:pt>
                <c:pt idx="245">
                  <c:v>0.245</c:v>
                </c:pt>
                <c:pt idx="246">
                  <c:v>0.246</c:v>
                </c:pt>
                <c:pt idx="247">
                  <c:v>0.247</c:v>
                </c:pt>
                <c:pt idx="248">
                  <c:v>0.248</c:v>
                </c:pt>
                <c:pt idx="249">
                  <c:v>0.249</c:v>
                </c:pt>
                <c:pt idx="250">
                  <c:v>0.25</c:v>
                </c:pt>
                <c:pt idx="251">
                  <c:v>0.251</c:v>
                </c:pt>
                <c:pt idx="252">
                  <c:v>0.252</c:v>
                </c:pt>
                <c:pt idx="253">
                  <c:v>0.253</c:v>
                </c:pt>
                <c:pt idx="254">
                  <c:v>0.254</c:v>
                </c:pt>
                <c:pt idx="255">
                  <c:v>0.255</c:v>
                </c:pt>
                <c:pt idx="256">
                  <c:v>0.25600000000000001</c:v>
                </c:pt>
                <c:pt idx="257">
                  <c:v>0.25700000000000001</c:v>
                </c:pt>
                <c:pt idx="258">
                  <c:v>0.25800000000000001</c:v>
                </c:pt>
                <c:pt idx="259">
                  <c:v>0.25900000000000001</c:v>
                </c:pt>
                <c:pt idx="260">
                  <c:v>0.26</c:v>
                </c:pt>
                <c:pt idx="261">
                  <c:v>0.26100000000000001</c:v>
                </c:pt>
                <c:pt idx="262">
                  <c:v>0.26200000000000001</c:v>
                </c:pt>
                <c:pt idx="263">
                  <c:v>0.26300000000000001</c:v>
                </c:pt>
                <c:pt idx="264">
                  <c:v>0.26400000000000001</c:v>
                </c:pt>
                <c:pt idx="265">
                  <c:v>0.26500000000000001</c:v>
                </c:pt>
                <c:pt idx="266">
                  <c:v>0.26600000000000001</c:v>
                </c:pt>
                <c:pt idx="267">
                  <c:v>0.26700000000000002</c:v>
                </c:pt>
                <c:pt idx="268">
                  <c:v>0.26800000000000002</c:v>
                </c:pt>
                <c:pt idx="269">
                  <c:v>0.26900000000000002</c:v>
                </c:pt>
                <c:pt idx="270">
                  <c:v>0.27</c:v>
                </c:pt>
                <c:pt idx="271">
                  <c:v>0.27100000000000002</c:v>
                </c:pt>
                <c:pt idx="272">
                  <c:v>0.27200000000000002</c:v>
                </c:pt>
                <c:pt idx="273">
                  <c:v>0.27300000000000002</c:v>
                </c:pt>
                <c:pt idx="274">
                  <c:v>0.27400000000000002</c:v>
                </c:pt>
                <c:pt idx="275">
                  <c:v>0.27500000000000002</c:v>
                </c:pt>
                <c:pt idx="276">
                  <c:v>0.27600000000000002</c:v>
                </c:pt>
                <c:pt idx="277">
                  <c:v>0.27700000000000002</c:v>
                </c:pt>
                <c:pt idx="278">
                  <c:v>0.27800000000000002</c:v>
                </c:pt>
                <c:pt idx="279">
                  <c:v>0.27900000000000003</c:v>
                </c:pt>
                <c:pt idx="280">
                  <c:v>0.28000000000000003</c:v>
                </c:pt>
                <c:pt idx="281">
                  <c:v>0.28100000000000003</c:v>
                </c:pt>
                <c:pt idx="282">
                  <c:v>0.28199999999999997</c:v>
                </c:pt>
                <c:pt idx="283">
                  <c:v>0.28299999999999997</c:v>
                </c:pt>
                <c:pt idx="284">
                  <c:v>0.28399999999999997</c:v>
                </c:pt>
                <c:pt idx="285">
                  <c:v>0.28499999999999998</c:v>
                </c:pt>
                <c:pt idx="286">
                  <c:v>0.28599999999999998</c:v>
                </c:pt>
                <c:pt idx="287">
                  <c:v>0.28699999999999998</c:v>
                </c:pt>
                <c:pt idx="288">
                  <c:v>0.28799999999999998</c:v>
                </c:pt>
                <c:pt idx="289">
                  <c:v>0.28899999999999998</c:v>
                </c:pt>
                <c:pt idx="290">
                  <c:v>0.28999999999999998</c:v>
                </c:pt>
                <c:pt idx="291">
                  <c:v>0.29099999999999998</c:v>
                </c:pt>
                <c:pt idx="292">
                  <c:v>0.29199999999999998</c:v>
                </c:pt>
                <c:pt idx="293">
                  <c:v>0.29299999999999998</c:v>
                </c:pt>
                <c:pt idx="294">
                  <c:v>0.29399999999999998</c:v>
                </c:pt>
                <c:pt idx="295">
                  <c:v>0.29499999999999998</c:v>
                </c:pt>
                <c:pt idx="296">
                  <c:v>0.29599999999999999</c:v>
                </c:pt>
                <c:pt idx="297">
                  <c:v>0.29699999999999999</c:v>
                </c:pt>
                <c:pt idx="298">
                  <c:v>0.29799999999999999</c:v>
                </c:pt>
                <c:pt idx="299">
                  <c:v>0.29899999999999999</c:v>
                </c:pt>
                <c:pt idx="300">
                  <c:v>0.3</c:v>
                </c:pt>
                <c:pt idx="301">
                  <c:v>0.30099999999999999</c:v>
                </c:pt>
                <c:pt idx="302">
                  <c:v>0.30199999999999999</c:v>
                </c:pt>
                <c:pt idx="303">
                  <c:v>0.30299999999999999</c:v>
                </c:pt>
                <c:pt idx="304">
                  <c:v>0.30399999999999999</c:v>
                </c:pt>
                <c:pt idx="305">
                  <c:v>0.30499999999999999</c:v>
                </c:pt>
                <c:pt idx="306">
                  <c:v>0.30599999999999999</c:v>
                </c:pt>
                <c:pt idx="307">
                  <c:v>0.307</c:v>
                </c:pt>
                <c:pt idx="308">
                  <c:v>0.308</c:v>
                </c:pt>
                <c:pt idx="309">
                  <c:v>0.309</c:v>
                </c:pt>
                <c:pt idx="310">
                  <c:v>0.31</c:v>
                </c:pt>
                <c:pt idx="311">
                  <c:v>0.311</c:v>
                </c:pt>
                <c:pt idx="312">
                  <c:v>0.312</c:v>
                </c:pt>
                <c:pt idx="313">
                  <c:v>0.313</c:v>
                </c:pt>
                <c:pt idx="314">
                  <c:v>0.314</c:v>
                </c:pt>
                <c:pt idx="315">
                  <c:v>0.315</c:v>
                </c:pt>
                <c:pt idx="316">
                  <c:v>0.316</c:v>
                </c:pt>
                <c:pt idx="317">
                  <c:v>0.317</c:v>
                </c:pt>
                <c:pt idx="318">
                  <c:v>0.318</c:v>
                </c:pt>
                <c:pt idx="319">
                  <c:v>0.31900000000000001</c:v>
                </c:pt>
                <c:pt idx="320">
                  <c:v>0.32</c:v>
                </c:pt>
                <c:pt idx="321">
                  <c:v>0.32100000000000001</c:v>
                </c:pt>
                <c:pt idx="322">
                  <c:v>0.32200000000000001</c:v>
                </c:pt>
                <c:pt idx="323">
                  <c:v>0.32300000000000001</c:v>
                </c:pt>
                <c:pt idx="324">
                  <c:v>0.32400000000000001</c:v>
                </c:pt>
                <c:pt idx="325">
                  <c:v>0.32500000000000001</c:v>
                </c:pt>
                <c:pt idx="326">
                  <c:v>0.32600000000000001</c:v>
                </c:pt>
                <c:pt idx="327">
                  <c:v>0.32700000000000001</c:v>
                </c:pt>
                <c:pt idx="328">
                  <c:v>0.32800000000000001</c:v>
                </c:pt>
                <c:pt idx="329">
                  <c:v>0.32900000000000001</c:v>
                </c:pt>
                <c:pt idx="330">
                  <c:v>0.33</c:v>
                </c:pt>
                <c:pt idx="331">
                  <c:v>0.33100000000000002</c:v>
                </c:pt>
                <c:pt idx="332">
                  <c:v>0.33200000000000002</c:v>
                </c:pt>
                <c:pt idx="333">
                  <c:v>0.33300000000000002</c:v>
                </c:pt>
                <c:pt idx="334">
                  <c:v>0.33400000000000002</c:v>
                </c:pt>
                <c:pt idx="335">
                  <c:v>0.33500000000000002</c:v>
                </c:pt>
                <c:pt idx="336">
                  <c:v>0.33600000000000002</c:v>
                </c:pt>
                <c:pt idx="337">
                  <c:v>0.33700000000000002</c:v>
                </c:pt>
                <c:pt idx="338">
                  <c:v>0.33800000000000002</c:v>
                </c:pt>
                <c:pt idx="339">
                  <c:v>0.33900000000000002</c:v>
                </c:pt>
                <c:pt idx="340">
                  <c:v>0.34</c:v>
                </c:pt>
                <c:pt idx="341">
                  <c:v>0.34100000000000003</c:v>
                </c:pt>
                <c:pt idx="342">
                  <c:v>0.34200000000000003</c:v>
                </c:pt>
                <c:pt idx="343">
                  <c:v>0.34300000000000003</c:v>
                </c:pt>
                <c:pt idx="344">
                  <c:v>0.34399999999999997</c:v>
                </c:pt>
                <c:pt idx="345">
                  <c:v>0.34499999999999997</c:v>
                </c:pt>
                <c:pt idx="346">
                  <c:v>0.34599999999999997</c:v>
                </c:pt>
                <c:pt idx="347">
                  <c:v>0.34699999999999998</c:v>
                </c:pt>
                <c:pt idx="348">
                  <c:v>0.34799999999999998</c:v>
                </c:pt>
                <c:pt idx="349">
                  <c:v>0.34899999999999998</c:v>
                </c:pt>
                <c:pt idx="350">
                  <c:v>0.35</c:v>
                </c:pt>
                <c:pt idx="351">
                  <c:v>0.35099999999999998</c:v>
                </c:pt>
                <c:pt idx="352">
                  <c:v>0.35199999999999998</c:v>
                </c:pt>
                <c:pt idx="353">
                  <c:v>0.35299999999999998</c:v>
                </c:pt>
                <c:pt idx="354">
                  <c:v>0.35399999999999998</c:v>
                </c:pt>
                <c:pt idx="355">
                  <c:v>0.35499999999999998</c:v>
                </c:pt>
                <c:pt idx="356">
                  <c:v>0.35599999999999998</c:v>
                </c:pt>
                <c:pt idx="357">
                  <c:v>0.35699999999999998</c:v>
                </c:pt>
                <c:pt idx="358">
                  <c:v>0.35799999999999998</c:v>
                </c:pt>
                <c:pt idx="359">
                  <c:v>0.35899999999999999</c:v>
                </c:pt>
                <c:pt idx="360">
                  <c:v>0.36</c:v>
                </c:pt>
                <c:pt idx="361">
                  <c:v>0.36099999999999999</c:v>
                </c:pt>
                <c:pt idx="362">
                  <c:v>0.36199999999999999</c:v>
                </c:pt>
                <c:pt idx="363">
                  <c:v>0.36299999999999999</c:v>
                </c:pt>
                <c:pt idx="364">
                  <c:v>0.36399999999999999</c:v>
                </c:pt>
                <c:pt idx="365">
                  <c:v>0.36499999999999999</c:v>
                </c:pt>
                <c:pt idx="366">
                  <c:v>0.36599999999999999</c:v>
                </c:pt>
                <c:pt idx="367">
                  <c:v>0.36699999999999999</c:v>
                </c:pt>
                <c:pt idx="368">
                  <c:v>0.36799999999999999</c:v>
                </c:pt>
                <c:pt idx="369">
                  <c:v>0.36899999999999999</c:v>
                </c:pt>
                <c:pt idx="370">
                  <c:v>0.37</c:v>
                </c:pt>
                <c:pt idx="371">
                  <c:v>0.371</c:v>
                </c:pt>
                <c:pt idx="372">
                  <c:v>0.372</c:v>
                </c:pt>
                <c:pt idx="373">
                  <c:v>0.373</c:v>
                </c:pt>
                <c:pt idx="374">
                  <c:v>0.374</c:v>
                </c:pt>
                <c:pt idx="375">
                  <c:v>0.375</c:v>
                </c:pt>
                <c:pt idx="376">
                  <c:v>0.376</c:v>
                </c:pt>
                <c:pt idx="377">
                  <c:v>0.377</c:v>
                </c:pt>
                <c:pt idx="378">
                  <c:v>0.378</c:v>
                </c:pt>
                <c:pt idx="379">
                  <c:v>0.379</c:v>
                </c:pt>
                <c:pt idx="380">
                  <c:v>0.38</c:v>
                </c:pt>
                <c:pt idx="381">
                  <c:v>0.38100000000000001</c:v>
                </c:pt>
                <c:pt idx="382">
                  <c:v>0.38200000000000001</c:v>
                </c:pt>
                <c:pt idx="383">
                  <c:v>0.38300000000000001</c:v>
                </c:pt>
                <c:pt idx="384">
                  <c:v>0.38400000000000001</c:v>
                </c:pt>
                <c:pt idx="385">
                  <c:v>0.38500000000000001</c:v>
                </c:pt>
                <c:pt idx="386">
                  <c:v>0.38600000000000001</c:v>
                </c:pt>
                <c:pt idx="387">
                  <c:v>0.38700000000000001</c:v>
                </c:pt>
                <c:pt idx="388">
                  <c:v>0.38800000000000001</c:v>
                </c:pt>
                <c:pt idx="389">
                  <c:v>0.38900000000000001</c:v>
                </c:pt>
                <c:pt idx="390">
                  <c:v>0.39</c:v>
                </c:pt>
                <c:pt idx="391">
                  <c:v>0.39100000000000001</c:v>
                </c:pt>
                <c:pt idx="392">
                  <c:v>0.39200000000000002</c:v>
                </c:pt>
                <c:pt idx="393">
                  <c:v>0.39300000000000002</c:v>
                </c:pt>
                <c:pt idx="394">
                  <c:v>0.39400000000000002</c:v>
                </c:pt>
                <c:pt idx="395">
                  <c:v>0.39500000000000002</c:v>
                </c:pt>
                <c:pt idx="396">
                  <c:v>0.39600000000000002</c:v>
                </c:pt>
                <c:pt idx="397">
                  <c:v>0.39700000000000002</c:v>
                </c:pt>
                <c:pt idx="398">
                  <c:v>0.39800000000000002</c:v>
                </c:pt>
                <c:pt idx="399">
                  <c:v>0.39900000000000002</c:v>
                </c:pt>
                <c:pt idx="400">
                  <c:v>0.4</c:v>
                </c:pt>
                <c:pt idx="401">
                  <c:v>0.40100000000000002</c:v>
                </c:pt>
                <c:pt idx="402">
                  <c:v>0.40200000000000002</c:v>
                </c:pt>
                <c:pt idx="403">
                  <c:v>0.40300000000000002</c:v>
                </c:pt>
                <c:pt idx="404">
                  <c:v>0.40400000000000003</c:v>
                </c:pt>
                <c:pt idx="405">
                  <c:v>0.40500000000000003</c:v>
                </c:pt>
                <c:pt idx="406">
                  <c:v>0.40600000000000003</c:v>
                </c:pt>
                <c:pt idx="407">
                  <c:v>0.40699999999999997</c:v>
                </c:pt>
                <c:pt idx="408">
                  <c:v>0.40799999999999997</c:v>
                </c:pt>
                <c:pt idx="409">
                  <c:v>0.40899999999999997</c:v>
                </c:pt>
                <c:pt idx="410">
                  <c:v>0.41</c:v>
                </c:pt>
                <c:pt idx="411">
                  <c:v>0.41099999999999998</c:v>
                </c:pt>
                <c:pt idx="412">
                  <c:v>0.41199999999999998</c:v>
                </c:pt>
                <c:pt idx="413">
                  <c:v>0.41299999999999998</c:v>
                </c:pt>
                <c:pt idx="414">
                  <c:v>0.41399999999999998</c:v>
                </c:pt>
                <c:pt idx="415">
                  <c:v>0.41499999999999998</c:v>
                </c:pt>
                <c:pt idx="416">
                  <c:v>0.41599999999999998</c:v>
                </c:pt>
                <c:pt idx="417">
                  <c:v>0.41699999999999998</c:v>
                </c:pt>
                <c:pt idx="418">
                  <c:v>0.41799999999999998</c:v>
                </c:pt>
                <c:pt idx="419">
                  <c:v>0.41899999999999998</c:v>
                </c:pt>
                <c:pt idx="420">
                  <c:v>0.42</c:v>
                </c:pt>
                <c:pt idx="421">
                  <c:v>0.42099999999999999</c:v>
                </c:pt>
                <c:pt idx="422">
                  <c:v>0.42199999999999999</c:v>
                </c:pt>
                <c:pt idx="423">
                  <c:v>0.42299999999999999</c:v>
                </c:pt>
                <c:pt idx="424">
                  <c:v>0.42399999999999999</c:v>
                </c:pt>
                <c:pt idx="425">
                  <c:v>0.42499999999999999</c:v>
                </c:pt>
                <c:pt idx="426">
                  <c:v>0.42599999999999999</c:v>
                </c:pt>
                <c:pt idx="427">
                  <c:v>0.42699999999999999</c:v>
                </c:pt>
                <c:pt idx="428">
                  <c:v>0.42799999999999999</c:v>
                </c:pt>
                <c:pt idx="429">
                  <c:v>0.42899999999999999</c:v>
                </c:pt>
                <c:pt idx="430">
                  <c:v>0.43</c:v>
                </c:pt>
                <c:pt idx="431">
                  <c:v>0.43099999999999999</c:v>
                </c:pt>
                <c:pt idx="432">
                  <c:v>0.432</c:v>
                </c:pt>
                <c:pt idx="433">
                  <c:v>0.433</c:v>
                </c:pt>
                <c:pt idx="434">
                  <c:v>0.434</c:v>
                </c:pt>
                <c:pt idx="435">
                  <c:v>0.435</c:v>
                </c:pt>
                <c:pt idx="436">
                  <c:v>0.436</c:v>
                </c:pt>
                <c:pt idx="437">
                  <c:v>0.437</c:v>
                </c:pt>
                <c:pt idx="438">
                  <c:v>0.438</c:v>
                </c:pt>
                <c:pt idx="439">
                  <c:v>0.439</c:v>
                </c:pt>
                <c:pt idx="440">
                  <c:v>0.44</c:v>
                </c:pt>
                <c:pt idx="441">
                  <c:v>0.441</c:v>
                </c:pt>
                <c:pt idx="442">
                  <c:v>0.442</c:v>
                </c:pt>
                <c:pt idx="443">
                  <c:v>0.443</c:v>
                </c:pt>
                <c:pt idx="444">
                  <c:v>0.44400000000000001</c:v>
                </c:pt>
                <c:pt idx="445">
                  <c:v>0.44500000000000001</c:v>
                </c:pt>
                <c:pt idx="446">
                  <c:v>0.44600000000000001</c:v>
                </c:pt>
                <c:pt idx="447">
                  <c:v>0.44700000000000001</c:v>
                </c:pt>
                <c:pt idx="448">
                  <c:v>0.44800000000000001</c:v>
                </c:pt>
                <c:pt idx="449">
                  <c:v>0.44900000000000001</c:v>
                </c:pt>
                <c:pt idx="450">
                  <c:v>0.45</c:v>
                </c:pt>
                <c:pt idx="451">
                  <c:v>0.45100000000000001</c:v>
                </c:pt>
                <c:pt idx="452">
                  <c:v>0.45200000000000001</c:v>
                </c:pt>
                <c:pt idx="453">
                  <c:v>0.45300000000000001</c:v>
                </c:pt>
                <c:pt idx="454">
                  <c:v>0.45400000000000001</c:v>
                </c:pt>
                <c:pt idx="455">
                  <c:v>0.45500000000000002</c:v>
                </c:pt>
                <c:pt idx="456">
                  <c:v>0.45600000000000002</c:v>
                </c:pt>
                <c:pt idx="457">
                  <c:v>0.45700000000000002</c:v>
                </c:pt>
                <c:pt idx="458">
                  <c:v>0.45800000000000002</c:v>
                </c:pt>
                <c:pt idx="459">
                  <c:v>0.45900000000000002</c:v>
                </c:pt>
                <c:pt idx="460">
                  <c:v>0.46</c:v>
                </c:pt>
                <c:pt idx="461">
                  <c:v>0.46100000000000002</c:v>
                </c:pt>
                <c:pt idx="462">
                  <c:v>0.46200000000000002</c:v>
                </c:pt>
                <c:pt idx="463">
                  <c:v>0.46300000000000002</c:v>
                </c:pt>
                <c:pt idx="464">
                  <c:v>0.46400000000000002</c:v>
                </c:pt>
                <c:pt idx="465">
                  <c:v>0.46500000000000002</c:v>
                </c:pt>
                <c:pt idx="466">
                  <c:v>0.46600000000000003</c:v>
                </c:pt>
                <c:pt idx="467">
                  <c:v>0.46700000000000003</c:v>
                </c:pt>
                <c:pt idx="468">
                  <c:v>0.46800000000000003</c:v>
                </c:pt>
                <c:pt idx="469">
                  <c:v>0.46899999999999997</c:v>
                </c:pt>
                <c:pt idx="470">
                  <c:v>0.47</c:v>
                </c:pt>
                <c:pt idx="471">
                  <c:v>0.47099999999999997</c:v>
                </c:pt>
                <c:pt idx="472">
                  <c:v>0.47199999999999998</c:v>
                </c:pt>
                <c:pt idx="473">
                  <c:v>0.47299999999999998</c:v>
                </c:pt>
                <c:pt idx="474">
                  <c:v>0.47399999999999998</c:v>
                </c:pt>
                <c:pt idx="475">
                  <c:v>0.47499999999999998</c:v>
                </c:pt>
                <c:pt idx="476">
                  <c:v>0.47599999999999998</c:v>
                </c:pt>
                <c:pt idx="477">
                  <c:v>0.47699999999999998</c:v>
                </c:pt>
                <c:pt idx="478">
                  <c:v>0.47799999999999998</c:v>
                </c:pt>
                <c:pt idx="479">
                  <c:v>0.47899999999999998</c:v>
                </c:pt>
                <c:pt idx="480">
                  <c:v>0.48</c:v>
                </c:pt>
                <c:pt idx="481">
                  <c:v>0.48099999999999998</c:v>
                </c:pt>
                <c:pt idx="482">
                  <c:v>0.48199999999999998</c:v>
                </c:pt>
                <c:pt idx="483">
                  <c:v>0.48299999999999998</c:v>
                </c:pt>
                <c:pt idx="484">
                  <c:v>0.48399999999999999</c:v>
                </c:pt>
                <c:pt idx="485">
                  <c:v>0.48499999999999999</c:v>
                </c:pt>
                <c:pt idx="486">
                  <c:v>0.48599999999999999</c:v>
                </c:pt>
                <c:pt idx="487">
                  <c:v>0.48699999999999999</c:v>
                </c:pt>
                <c:pt idx="488">
                  <c:v>0.48799999999999999</c:v>
                </c:pt>
                <c:pt idx="489">
                  <c:v>0.48899999999999999</c:v>
                </c:pt>
                <c:pt idx="490">
                  <c:v>0.49</c:v>
                </c:pt>
                <c:pt idx="491">
                  <c:v>0.49099999999999999</c:v>
                </c:pt>
                <c:pt idx="492">
                  <c:v>0.49199999999999999</c:v>
                </c:pt>
                <c:pt idx="493">
                  <c:v>0.49299999999999999</c:v>
                </c:pt>
                <c:pt idx="494">
                  <c:v>0.49399999999999999</c:v>
                </c:pt>
                <c:pt idx="495">
                  <c:v>0.495</c:v>
                </c:pt>
                <c:pt idx="496">
                  <c:v>0.496</c:v>
                </c:pt>
                <c:pt idx="497">
                  <c:v>0.497</c:v>
                </c:pt>
                <c:pt idx="498">
                  <c:v>0.498</c:v>
                </c:pt>
                <c:pt idx="499">
                  <c:v>0.499</c:v>
                </c:pt>
                <c:pt idx="500">
                  <c:v>0.5</c:v>
                </c:pt>
                <c:pt idx="501">
                  <c:v>0.501</c:v>
                </c:pt>
                <c:pt idx="502">
                  <c:v>0.502</c:v>
                </c:pt>
                <c:pt idx="503">
                  <c:v>0.503</c:v>
                </c:pt>
                <c:pt idx="504">
                  <c:v>0.504</c:v>
                </c:pt>
                <c:pt idx="505">
                  <c:v>0.505</c:v>
                </c:pt>
                <c:pt idx="506">
                  <c:v>0.50600000000000001</c:v>
                </c:pt>
                <c:pt idx="507">
                  <c:v>0.50700000000000001</c:v>
                </c:pt>
                <c:pt idx="508">
                  <c:v>0.50800000000000001</c:v>
                </c:pt>
                <c:pt idx="509">
                  <c:v>0.50900000000000001</c:v>
                </c:pt>
                <c:pt idx="510">
                  <c:v>0.51</c:v>
                </c:pt>
                <c:pt idx="511">
                  <c:v>0.51100000000000001</c:v>
                </c:pt>
                <c:pt idx="512">
                  <c:v>0.51200000000000001</c:v>
                </c:pt>
                <c:pt idx="513">
                  <c:v>0.51300000000000001</c:v>
                </c:pt>
                <c:pt idx="514">
                  <c:v>0.51400000000000001</c:v>
                </c:pt>
                <c:pt idx="515">
                  <c:v>0.51500000000000001</c:v>
                </c:pt>
                <c:pt idx="516">
                  <c:v>0.51600000000000001</c:v>
                </c:pt>
                <c:pt idx="517">
                  <c:v>0.51700000000000002</c:v>
                </c:pt>
                <c:pt idx="518">
                  <c:v>0.51800000000000002</c:v>
                </c:pt>
                <c:pt idx="519">
                  <c:v>0.51900000000000002</c:v>
                </c:pt>
                <c:pt idx="520">
                  <c:v>0.52</c:v>
                </c:pt>
                <c:pt idx="521">
                  <c:v>0.52100000000000002</c:v>
                </c:pt>
                <c:pt idx="522">
                  <c:v>0.52200000000000002</c:v>
                </c:pt>
                <c:pt idx="523">
                  <c:v>0.52300000000000002</c:v>
                </c:pt>
                <c:pt idx="524">
                  <c:v>0.52400000000000002</c:v>
                </c:pt>
                <c:pt idx="525">
                  <c:v>0.52500000000000002</c:v>
                </c:pt>
                <c:pt idx="526">
                  <c:v>0.52600000000000002</c:v>
                </c:pt>
                <c:pt idx="527">
                  <c:v>0.52700000000000002</c:v>
                </c:pt>
                <c:pt idx="528">
                  <c:v>0.52800000000000002</c:v>
                </c:pt>
                <c:pt idx="529">
                  <c:v>0.52900000000000003</c:v>
                </c:pt>
                <c:pt idx="530">
                  <c:v>0.53</c:v>
                </c:pt>
                <c:pt idx="531">
                  <c:v>0.53100000000000003</c:v>
                </c:pt>
                <c:pt idx="532">
                  <c:v>0.53200000000000003</c:v>
                </c:pt>
                <c:pt idx="533">
                  <c:v>0.53300000000000003</c:v>
                </c:pt>
                <c:pt idx="534">
                  <c:v>0.53400000000000003</c:v>
                </c:pt>
                <c:pt idx="535">
                  <c:v>0.53500000000000003</c:v>
                </c:pt>
                <c:pt idx="536">
                  <c:v>0.53600000000000003</c:v>
                </c:pt>
                <c:pt idx="537">
                  <c:v>0.53700000000000003</c:v>
                </c:pt>
                <c:pt idx="538">
                  <c:v>0.53800000000000003</c:v>
                </c:pt>
                <c:pt idx="539">
                  <c:v>0.53900000000000003</c:v>
                </c:pt>
                <c:pt idx="540">
                  <c:v>0.54</c:v>
                </c:pt>
                <c:pt idx="541">
                  <c:v>0.54100000000000004</c:v>
                </c:pt>
                <c:pt idx="542">
                  <c:v>0.54200000000000004</c:v>
                </c:pt>
                <c:pt idx="543">
                  <c:v>0.54300000000000004</c:v>
                </c:pt>
                <c:pt idx="544">
                  <c:v>0.54400000000000004</c:v>
                </c:pt>
                <c:pt idx="545">
                  <c:v>0.54500000000000004</c:v>
                </c:pt>
                <c:pt idx="546">
                  <c:v>0.54600000000000004</c:v>
                </c:pt>
                <c:pt idx="547">
                  <c:v>0.54700000000000004</c:v>
                </c:pt>
                <c:pt idx="548">
                  <c:v>0.54800000000000004</c:v>
                </c:pt>
                <c:pt idx="549">
                  <c:v>0.54900000000000004</c:v>
                </c:pt>
                <c:pt idx="550">
                  <c:v>0.55000000000000004</c:v>
                </c:pt>
                <c:pt idx="551">
                  <c:v>0.55100000000000005</c:v>
                </c:pt>
                <c:pt idx="552">
                  <c:v>0.55200000000000005</c:v>
                </c:pt>
                <c:pt idx="553">
                  <c:v>0.55300000000000005</c:v>
                </c:pt>
                <c:pt idx="554">
                  <c:v>0.55400000000000005</c:v>
                </c:pt>
                <c:pt idx="555">
                  <c:v>0.55500000000000005</c:v>
                </c:pt>
                <c:pt idx="556">
                  <c:v>0.55600000000000005</c:v>
                </c:pt>
                <c:pt idx="557">
                  <c:v>0.55700000000000005</c:v>
                </c:pt>
                <c:pt idx="558">
                  <c:v>0.55800000000000005</c:v>
                </c:pt>
                <c:pt idx="559">
                  <c:v>0.55900000000000005</c:v>
                </c:pt>
                <c:pt idx="560">
                  <c:v>0.56000000000000005</c:v>
                </c:pt>
                <c:pt idx="561">
                  <c:v>0.56100000000000005</c:v>
                </c:pt>
                <c:pt idx="562">
                  <c:v>0.56200000000000006</c:v>
                </c:pt>
                <c:pt idx="563">
                  <c:v>0.56299999999999994</c:v>
                </c:pt>
                <c:pt idx="564">
                  <c:v>0.56399999999999995</c:v>
                </c:pt>
                <c:pt idx="565">
                  <c:v>0.56499999999999995</c:v>
                </c:pt>
                <c:pt idx="566">
                  <c:v>0.56599999999999995</c:v>
                </c:pt>
                <c:pt idx="567">
                  <c:v>0.56699999999999995</c:v>
                </c:pt>
                <c:pt idx="568">
                  <c:v>0.56799999999999995</c:v>
                </c:pt>
                <c:pt idx="569">
                  <c:v>0.56899999999999995</c:v>
                </c:pt>
                <c:pt idx="570">
                  <c:v>0.56999999999999995</c:v>
                </c:pt>
                <c:pt idx="571">
                  <c:v>0.57099999999999995</c:v>
                </c:pt>
                <c:pt idx="572">
                  <c:v>0.57199999999999995</c:v>
                </c:pt>
                <c:pt idx="573">
                  <c:v>0.57299999999999995</c:v>
                </c:pt>
                <c:pt idx="574">
                  <c:v>0.57399999999999995</c:v>
                </c:pt>
                <c:pt idx="575">
                  <c:v>0.57499999999999996</c:v>
                </c:pt>
                <c:pt idx="576">
                  <c:v>0.57599999999999996</c:v>
                </c:pt>
                <c:pt idx="577">
                  <c:v>0.57699999999999996</c:v>
                </c:pt>
                <c:pt idx="578">
                  <c:v>0.57799999999999996</c:v>
                </c:pt>
                <c:pt idx="579">
                  <c:v>0.57899999999999996</c:v>
                </c:pt>
                <c:pt idx="580">
                  <c:v>0.57999999999999996</c:v>
                </c:pt>
                <c:pt idx="581">
                  <c:v>0.58099999999999996</c:v>
                </c:pt>
                <c:pt idx="582">
                  <c:v>0.58199999999999996</c:v>
                </c:pt>
                <c:pt idx="583">
                  <c:v>0.58299999999999996</c:v>
                </c:pt>
                <c:pt idx="584">
                  <c:v>0.58399999999999996</c:v>
                </c:pt>
                <c:pt idx="585">
                  <c:v>0.58499999999999996</c:v>
                </c:pt>
                <c:pt idx="586">
                  <c:v>0.58599999999999997</c:v>
                </c:pt>
                <c:pt idx="587">
                  <c:v>0.58699999999999997</c:v>
                </c:pt>
                <c:pt idx="588">
                  <c:v>0.58799999999999997</c:v>
                </c:pt>
                <c:pt idx="589">
                  <c:v>0.58899999999999997</c:v>
                </c:pt>
                <c:pt idx="590">
                  <c:v>0.59</c:v>
                </c:pt>
                <c:pt idx="591">
                  <c:v>0.59099999999999997</c:v>
                </c:pt>
                <c:pt idx="592">
                  <c:v>0.59199999999999997</c:v>
                </c:pt>
                <c:pt idx="593">
                  <c:v>0.59299999999999997</c:v>
                </c:pt>
                <c:pt idx="594">
                  <c:v>0.59399999999999997</c:v>
                </c:pt>
                <c:pt idx="595">
                  <c:v>0.59499999999999997</c:v>
                </c:pt>
                <c:pt idx="596">
                  <c:v>0.59599999999999997</c:v>
                </c:pt>
                <c:pt idx="597">
                  <c:v>0.59699999999999998</c:v>
                </c:pt>
                <c:pt idx="598">
                  <c:v>0.59799999999999998</c:v>
                </c:pt>
                <c:pt idx="599">
                  <c:v>0.59899999999999998</c:v>
                </c:pt>
                <c:pt idx="600">
                  <c:v>0.6</c:v>
                </c:pt>
                <c:pt idx="601">
                  <c:v>0.60099999999999998</c:v>
                </c:pt>
                <c:pt idx="602">
                  <c:v>0.60199999999999998</c:v>
                </c:pt>
                <c:pt idx="603">
                  <c:v>0.60299999999999998</c:v>
                </c:pt>
                <c:pt idx="604">
                  <c:v>0.60399999999999998</c:v>
                </c:pt>
                <c:pt idx="605">
                  <c:v>0.60499999999999998</c:v>
                </c:pt>
                <c:pt idx="606">
                  <c:v>0.60599999999999998</c:v>
                </c:pt>
                <c:pt idx="607">
                  <c:v>0.60699999999999998</c:v>
                </c:pt>
                <c:pt idx="608">
                  <c:v>0.60799999999999998</c:v>
                </c:pt>
                <c:pt idx="609">
                  <c:v>0.60899999999999999</c:v>
                </c:pt>
                <c:pt idx="610">
                  <c:v>0.61</c:v>
                </c:pt>
                <c:pt idx="611">
                  <c:v>0.61099999999999999</c:v>
                </c:pt>
                <c:pt idx="612">
                  <c:v>0.61199999999999999</c:v>
                </c:pt>
                <c:pt idx="613">
                  <c:v>0.61299999999999999</c:v>
                </c:pt>
                <c:pt idx="614">
                  <c:v>0.61399999999999999</c:v>
                </c:pt>
                <c:pt idx="615">
                  <c:v>0.61499999999999999</c:v>
                </c:pt>
                <c:pt idx="616">
                  <c:v>0.61599999999999999</c:v>
                </c:pt>
                <c:pt idx="617">
                  <c:v>0.61699999999999999</c:v>
                </c:pt>
                <c:pt idx="618">
                  <c:v>0.61799999999999999</c:v>
                </c:pt>
                <c:pt idx="619">
                  <c:v>0.61899999999999999</c:v>
                </c:pt>
                <c:pt idx="620">
                  <c:v>0.62</c:v>
                </c:pt>
                <c:pt idx="621">
                  <c:v>0.621</c:v>
                </c:pt>
                <c:pt idx="622">
                  <c:v>0.622</c:v>
                </c:pt>
                <c:pt idx="623">
                  <c:v>0.623</c:v>
                </c:pt>
                <c:pt idx="624">
                  <c:v>0.624</c:v>
                </c:pt>
                <c:pt idx="625">
                  <c:v>0.625</c:v>
                </c:pt>
                <c:pt idx="626">
                  <c:v>0.626</c:v>
                </c:pt>
                <c:pt idx="627">
                  <c:v>0.627</c:v>
                </c:pt>
                <c:pt idx="628">
                  <c:v>0.628</c:v>
                </c:pt>
                <c:pt idx="629">
                  <c:v>0.629</c:v>
                </c:pt>
                <c:pt idx="630">
                  <c:v>0.63</c:v>
                </c:pt>
                <c:pt idx="631">
                  <c:v>0.63100000000000001</c:v>
                </c:pt>
                <c:pt idx="632">
                  <c:v>0.63200000000000001</c:v>
                </c:pt>
                <c:pt idx="633">
                  <c:v>0.63300000000000001</c:v>
                </c:pt>
                <c:pt idx="634">
                  <c:v>0.63400000000000001</c:v>
                </c:pt>
                <c:pt idx="635">
                  <c:v>0.63500000000000001</c:v>
                </c:pt>
                <c:pt idx="636">
                  <c:v>0.63600000000000001</c:v>
                </c:pt>
                <c:pt idx="637">
                  <c:v>0.63700000000000001</c:v>
                </c:pt>
                <c:pt idx="638">
                  <c:v>0.63800000000000001</c:v>
                </c:pt>
                <c:pt idx="639">
                  <c:v>0.63900000000000001</c:v>
                </c:pt>
                <c:pt idx="640">
                  <c:v>0.64</c:v>
                </c:pt>
                <c:pt idx="641">
                  <c:v>0.64100000000000001</c:v>
                </c:pt>
                <c:pt idx="642">
                  <c:v>0.64200000000000002</c:v>
                </c:pt>
                <c:pt idx="643">
                  <c:v>0.64300000000000002</c:v>
                </c:pt>
                <c:pt idx="644">
                  <c:v>0.64400000000000002</c:v>
                </c:pt>
                <c:pt idx="645">
                  <c:v>0.64500000000000002</c:v>
                </c:pt>
                <c:pt idx="646">
                  <c:v>0.64600000000000002</c:v>
                </c:pt>
                <c:pt idx="647">
                  <c:v>0.64700000000000002</c:v>
                </c:pt>
                <c:pt idx="648">
                  <c:v>0.64800000000000002</c:v>
                </c:pt>
                <c:pt idx="649">
                  <c:v>0.64900000000000002</c:v>
                </c:pt>
                <c:pt idx="650">
                  <c:v>0.65</c:v>
                </c:pt>
                <c:pt idx="651">
                  <c:v>0.65100000000000002</c:v>
                </c:pt>
                <c:pt idx="652">
                  <c:v>0.65200000000000002</c:v>
                </c:pt>
                <c:pt idx="653">
                  <c:v>0.65300000000000002</c:v>
                </c:pt>
                <c:pt idx="654">
                  <c:v>0.65400000000000003</c:v>
                </c:pt>
                <c:pt idx="655">
                  <c:v>0.65500000000000003</c:v>
                </c:pt>
                <c:pt idx="656">
                  <c:v>0.65600000000000003</c:v>
                </c:pt>
                <c:pt idx="657">
                  <c:v>0.65700000000000003</c:v>
                </c:pt>
                <c:pt idx="658">
                  <c:v>0.65800000000000003</c:v>
                </c:pt>
                <c:pt idx="659">
                  <c:v>0.65900000000000003</c:v>
                </c:pt>
                <c:pt idx="660">
                  <c:v>0.66</c:v>
                </c:pt>
                <c:pt idx="661">
                  <c:v>0.66100000000000003</c:v>
                </c:pt>
                <c:pt idx="662">
                  <c:v>0.66200000000000003</c:v>
                </c:pt>
                <c:pt idx="663">
                  <c:v>0.66300000000000003</c:v>
                </c:pt>
                <c:pt idx="664">
                  <c:v>0.66400000000000003</c:v>
                </c:pt>
                <c:pt idx="665">
                  <c:v>0.66500000000000004</c:v>
                </c:pt>
                <c:pt idx="666">
                  <c:v>0.66600000000000004</c:v>
                </c:pt>
                <c:pt idx="667">
                  <c:v>0.66700000000000004</c:v>
                </c:pt>
                <c:pt idx="668">
                  <c:v>0.66800000000000004</c:v>
                </c:pt>
                <c:pt idx="669">
                  <c:v>0.66900000000000004</c:v>
                </c:pt>
                <c:pt idx="670">
                  <c:v>0.67</c:v>
                </c:pt>
                <c:pt idx="671">
                  <c:v>0.67100000000000004</c:v>
                </c:pt>
                <c:pt idx="672">
                  <c:v>0.67200000000000004</c:v>
                </c:pt>
                <c:pt idx="673">
                  <c:v>0.67300000000000004</c:v>
                </c:pt>
                <c:pt idx="674">
                  <c:v>0.67400000000000004</c:v>
                </c:pt>
                <c:pt idx="675">
                  <c:v>0.67500000000000004</c:v>
                </c:pt>
                <c:pt idx="676">
                  <c:v>0.67600000000000005</c:v>
                </c:pt>
                <c:pt idx="677">
                  <c:v>0.67700000000000005</c:v>
                </c:pt>
                <c:pt idx="678">
                  <c:v>0.67800000000000005</c:v>
                </c:pt>
                <c:pt idx="679">
                  <c:v>0.67900000000000005</c:v>
                </c:pt>
                <c:pt idx="680">
                  <c:v>0.68</c:v>
                </c:pt>
                <c:pt idx="681">
                  <c:v>0.68100000000000005</c:v>
                </c:pt>
                <c:pt idx="682">
                  <c:v>0.68200000000000005</c:v>
                </c:pt>
                <c:pt idx="683">
                  <c:v>0.68300000000000005</c:v>
                </c:pt>
                <c:pt idx="684">
                  <c:v>0.68400000000000005</c:v>
                </c:pt>
                <c:pt idx="685">
                  <c:v>0.68500000000000005</c:v>
                </c:pt>
                <c:pt idx="686">
                  <c:v>0.68600000000000005</c:v>
                </c:pt>
                <c:pt idx="687">
                  <c:v>0.68700000000000006</c:v>
                </c:pt>
                <c:pt idx="688">
                  <c:v>0.68799999999999994</c:v>
                </c:pt>
                <c:pt idx="689">
                  <c:v>0.68899999999999995</c:v>
                </c:pt>
                <c:pt idx="690">
                  <c:v>0.69</c:v>
                </c:pt>
                <c:pt idx="691">
                  <c:v>0.69099999999999995</c:v>
                </c:pt>
                <c:pt idx="692">
                  <c:v>0.69199999999999995</c:v>
                </c:pt>
                <c:pt idx="693">
                  <c:v>0.69299999999999995</c:v>
                </c:pt>
                <c:pt idx="694">
                  <c:v>0.69399999999999995</c:v>
                </c:pt>
                <c:pt idx="695">
                  <c:v>0.69499999999999995</c:v>
                </c:pt>
                <c:pt idx="696">
                  <c:v>0.69599999999999995</c:v>
                </c:pt>
                <c:pt idx="697">
                  <c:v>0.69699999999999995</c:v>
                </c:pt>
                <c:pt idx="698">
                  <c:v>0.69799999999999995</c:v>
                </c:pt>
                <c:pt idx="699">
                  <c:v>0.69899999999999995</c:v>
                </c:pt>
                <c:pt idx="700">
                  <c:v>0.7</c:v>
                </c:pt>
                <c:pt idx="701">
                  <c:v>0.70099999999999996</c:v>
                </c:pt>
                <c:pt idx="702">
                  <c:v>0.70199999999999996</c:v>
                </c:pt>
                <c:pt idx="703">
                  <c:v>0.70299999999999996</c:v>
                </c:pt>
                <c:pt idx="704">
                  <c:v>0.70399999999999996</c:v>
                </c:pt>
                <c:pt idx="705">
                  <c:v>0.70499999999999996</c:v>
                </c:pt>
                <c:pt idx="706">
                  <c:v>0.70599999999999996</c:v>
                </c:pt>
                <c:pt idx="707">
                  <c:v>0.70699999999999996</c:v>
                </c:pt>
                <c:pt idx="708">
                  <c:v>0.70799999999999996</c:v>
                </c:pt>
                <c:pt idx="709">
                  <c:v>0.70899999999999996</c:v>
                </c:pt>
                <c:pt idx="710">
                  <c:v>0.71</c:v>
                </c:pt>
                <c:pt idx="711">
                  <c:v>0.71099999999999997</c:v>
                </c:pt>
                <c:pt idx="712">
                  <c:v>0.71199999999999997</c:v>
                </c:pt>
                <c:pt idx="713">
                  <c:v>0.71299999999999997</c:v>
                </c:pt>
                <c:pt idx="714">
                  <c:v>0.71399999999999997</c:v>
                </c:pt>
                <c:pt idx="715">
                  <c:v>0.71499999999999997</c:v>
                </c:pt>
                <c:pt idx="716">
                  <c:v>0.71599999999999997</c:v>
                </c:pt>
                <c:pt idx="717">
                  <c:v>0.71699999999999997</c:v>
                </c:pt>
                <c:pt idx="718">
                  <c:v>0.71799999999999997</c:v>
                </c:pt>
                <c:pt idx="719">
                  <c:v>0.71899999999999997</c:v>
                </c:pt>
                <c:pt idx="720">
                  <c:v>0.72</c:v>
                </c:pt>
                <c:pt idx="721">
                  <c:v>0.72099999999999997</c:v>
                </c:pt>
                <c:pt idx="722">
                  <c:v>0.72199999999999998</c:v>
                </c:pt>
                <c:pt idx="723">
                  <c:v>0.72299999999999998</c:v>
                </c:pt>
                <c:pt idx="724">
                  <c:v>0.72399999999999998</c:v>
                </c:pt>
                <c:pt idx="725">
                  <c:v>0.72499999999999998</c:v>
                </c:pt>
                <c:pt idx="726">
                  <c:v>0.72599999999999998</c:v>
                </c:pt>
                <c:pt idx="727">
                  <c:v>0.72699999999999998</c:v>
                </c:pt>
                <c:pt idx="728">
                  <c:v>0.72799999999999998</c:v>
                </c:pt>
                <c:pt idx="729">
                  <c:v>0.72899999999999998</c:v>
                </c:pt>
                <c:pt idx="730">
                  <c:v>0.73</c:v>
                </c:pt>
                <c:pt idx="731">
                  <c:v>0.73099999999999998</c:v>
                </c:pt>
                <c:pt idx="732">
                  <c:v>0.73199999999999998</c:v>
                </c:pt>
                <c:pt idx="733">
                  <c:v>0.73299999999999998</c:v>
                </c:pt>
                <c:pt idx="734">
                  <c:v>0.73399999999999999</c:v>
                </c:pt>
                <c:pt idx="735">
                  <c:v>0.73499999999999999</c:v>
                </c:pt>
                <c:pt idx="736">
                  <c:v>0.73599999999999999</c:v>
                </c:pt>
                <c:pt idx="737">
                  <c:v>0.73699999999999999</c:v>
                </c:pt>
                <c:pt idx="738">
                  <c:v>0.73799999999999999</c:v>
                </c:pt>
                <c:pt idx="739">
                  <c:v>0.73899999999999999</c:v>
                </c:pt>
                <c:pt idx="740">
                  <c:v>0.74</c:v>
                </c:pt>
                <c:pt idx="741">
                  <c:v>0.74099999999999999</c:v>
                </c:pt>
                <c:pt idx="742">
                  <c:v>0.74199999999999999</c:v>
                </c:pt>
                <c:pt idx="743">
                  <c:v>0.74299999999999999</c:v>
                </c:pt>
                <c:pt idx="744">
                  <c:v>0.74399999999999999</c:v>
                </c:pt>
                <c:pt idx="745">
                  <c:v>0.745</c:v>
                </c:pt>
                <c:pt idx="746">
                  <c:v>0.746</c:v>
                </c:pt>
                <c:pt idx="747">
                  <c:v>0.747</c:v>
                </c:pt>
                <c:pt idx="748">
                  <c:v>0.748</c:v>
                </c:pt>
                <c:pt idx="749">
                  <c:v>0.749</c:v>
                </c:pt>
                <c:pt idx="750">
                  <c:v>0.75</c:v>
                </c:pt>
                <c:pt idx="751">
                  <c:v>0.751</c:v>
                </c:pt>
                <c:pt idx="752">
                  <c:v>0.752</c:v>
                </c:pt>
                <c:pt idx="753">
                  <c:v>0.753</c:v>
                </c:pt>
                <c:pt idx="754">
                  <c:v>0.754</c:v>
                </c:pt>
                <c:pt idx="755">
                  <c:v>0.755</c:v>
                </c:pt>
                <c:pt idx="756">
                  <c:v>0.75600000000000001</c:v>
                </c:pt>
                <c:pt idx="757">
                  <c:v>0.75700000000000001</c:v>
                </c:pt>
                <c:pt idx="758">
                  <c:v>0.75800000000000001</c:v>
                </c:pt>
                <c:pt idx="759">
                  <c:v>0.75900000000000001</c:v>
                </c:pt>
                <c:pt idx="760">
                  <c:v>0.76</c:v>
                </c:pt>
                <c:pt idx="761">
                  <c:v>0.76100000000000001</c:v>
                </c:pt>
                <c:pt idx="762">
                  <c:v>0.76200000000000001</c:v>
                </c:pt>
                <c:pt idx="763">
                  <c:v>0.76300000000000001</c:v>
                </c:pt>
                <c:pt idx="764">
                  <c:v>0.76400000000000001</c:v>
                </c:pt>
                <c:pt idx="765">
                  <c:v>0.76500000000000001</c:v>
                </c:pt>
                <c:pt idx="766">
                  <c:v>0.76600000000000001</c:v>
                </c:pt>
                <c:pt idx="767">
                  <c:v>0.76700000000000002</c:v>
                </c:pt>
                <c:pt idx="768">
                  <c:v>0.76800000000000002</c:v>
                </c:pt>
                <c:pt idx="769">
                  <c:v>0.76900000000000002</c:v>
                </c:pt>
                <c:pt idx="770">
                  <c:v>0.77</c:v>
                </c:pt>
                <c:pt idx="771">
                  <c:v>0.77100000000000002</c:v>
                </c:pt>
                <c:pt idx="772">
                  <c:v>0.77200000000000002</c:v>
                </c:pt>
                <c:pt idx="773">
                  <c:v>0.77300000000000002</c:v>
                </c:pt>
                <c:pt idx="774">
                  <c:v>0.77400000000000002</c:v>
                </c:pt>
                <c:pt idx="775">
                  <c:v>0.77500000000000002</c:v>
                </c:pt>
                <c:pt idx="776">
                  <c:v>0.77600000000000002</c:v>
                </c:pt>
                <c:pt idx="777">
                  <c:v>0.77700000000000002</c:v>
                </c:pt>
                <c:pt idx="778">
                  <c:v>0.77800000000000002</c:v>
                </c:pt>
                <c:pt idx="779">
                  <c:v>0.77900000000000003</c:v>
                </c:pt>
                <c:pt idx="780">
                  <c:v>0.78</c:v>
                </c:pt>
                <c:pt idx="781">
                  <c:v>0.78100000000000003</c:v>
                </c:pt>
                <c:pt idx="782">
                  <c:v>0.78200000000000003</c:v>
                </c:pt>
                <c:pt idx="783">
                  <c:v>0.78300000000000003</c:v>
                </c:pt>
                <c:pt idx="784">
                  <c:v>0.78400000000000003</c:v>
                </c:pt>
                <c:pt idx="785">
                  <c:v>0.78500000000000003</c:v>
                </c:pt>
                <c:pt idx="786">
                  <c:v>0.78600000000000003</c:v>
                </c:pt>
                <c:pt idx="787">
                  <c:v>0.78700000000000003</c:v>
                </c:pt>
                <c:pt idx="788">
                  <c:v>0.78800000000000003</c:v>
                </c:pt>
                <c:pt idx="789">
                  <c:v>0.78900000000000003</c:v>
                </c:pt>
                <c:pt idx="790">
                  <c:v>0.79</c:v>
                </c:pt>
                <c:pt idx="791">
                  <c:v>0.79100000000000004</c:v>
                </c:pt>
                <c:pt idx="792">
                  <c:v>0.79200000000000004</c:v>
                </c:pt>
                <c:pt idx="793">
                  <c:v>0.79300000000000004</c:v>
                </c:pt>
                <c:pt idx="794">
                  <c:v>0.79400000000000004</c:v>
                </c:pt>
                <c:pt idx="795">
                  <c:v>0.79500000000000004</c:v>
                </c:pt>
                <c:pt idx="796">
                  <c:v>0.79600000000000004</c:v>
                </c:pt>
                <c:pt idx="797">
                  <c:v>0.79700000000000004</c:v>
                </c:pt>
                <c:pt idx="798">
                  <c:v>0.79800000000000004</c:v>
                </c:pt>
                <c:pt idx="799">
                  <c:v>0.79900000000000004</c:v>
                </c:pt>
                <c:pt idx="800">
                  <c:v>0.8</c:v>
                </c:pt>
                <c:pt idx="801">
                  <c:v>0.80100000000000005</c:v>
                </c:pt>
                <c:pt idx="802">
                  <c:v>0.80200000000000005</c:v>
                </c:pt>
                <c:pt idx="803">
                  <c:v>0.80300000000000005</c:v>
                </c:pt>
                <c:pt idx="804">
                  <c:v>0.80400000000000005</c:v>
                </c:pt>
                <c:pt idx="805">
                  <c:v>0.80500000000000005</c:v>
                </c:pt>
                <c:pt idx="806">
                  <c:v>0.80600000000000005</c:v>
                </c:pt>
                <c:pt idx="807">
                  <c:v>0.80700000000000005</c:v>
                </c:pt>
                <c:pt idx="808">
                  <c:v>0.80800000000000005</c:v>
                </c:pt>
                <c:pt idx="809">
                  <c:v>0.80900000000000005</c:v>
                </c:pt>
                <c:pt idx="810">
                  <c:v>0.81</c:v>
                </c:pt>
                <c:pt idx="811">
                  <c:v>0.81100000000000005</c:v>
                </c:pt>
                <c:pt idx="812">
                  <c:v>0.81200000000000006</c:v>
                </c:pt>
                <c:pt idx="813">
                  <c:v>0.81299999999999994</c:v>
                </c:pt>
                <c:pt idx="814">
                  <c:v>0.81399999999999995</c:v>
                </c:pt>
                <c:pt idx="815">
                  <c:v>0.81499999999999995</c:v>
                </c:pt>
                <c:pt idx="816">
                  <c:v>0.81599999999999995</c:v>
                </c:pt>
                <c:pt idx="817">
                  <c:v>0.81699999999999995</c:v>
                </c:pt>
                <c:pt idx="818">
                  <c:v>0.81799999999999995</c:v>
                </c:pt>
                <c:pt idx="819">
                  <c:v>0.81899999999999995</c:v>
                </c:pt>
                <c:pt idx="820">
                  <c:v>0.82</c:v>
                </c:pt>
                <c:pt idx="821">
                  <c:v>0.82099999999999995</c:v>
                </c:pt>
                <c:pt idx="822">
                  <c:v>0.82199999999999995</c:v>
                </c:pt>
                <c:pt idx="823">
                  <c:v>0.82299999999999995</c:v>
                </c:pt>
                <c:pt idx="824">
                  <c:v>0.82399999999999995</c:v>
                </c:pt>
                <c:pt idx="825">
                  <c:v>0.82499999999999996</c:v>
                </c:pt>
                <c:pt idx="826">
                  <c:v>0.82599999999999996</c:v>
                </c:pt>
                <c:pt idx="827">
                  <c:v>0.82699999999999996</c:v>
                </c:pt>
                <c:pt idx="828">
                  <c:v>0.82799999999999996</c:v>
                </c:pt>
                <c:pt idx="829">
                  <c:v>0.82899999999999996</c:v>
                </c:pt>
                <c:pt idx="830">
                  <c:v>0.83</c:v>
                </c:pt>
                <c:pt idx="831">
                  <c:v>0.83099999999999996</c:v>
                </c:pt>
                <c:pt idx="832">
                  <c:v>0.83199999999999996</c:v>
                </c:pt>
                <c:pt idx="833">
                  <c:v>0.83299999999999996</c:v>
                </c:pt>
                <c:pt idx="834">
                  <c:v>0.83399999999999996</c:v>
                </c:pt>
                <c:pt idx="835">
                  <c:v>0.83499999999999996</c:v>
                </c:pt>
                <c:pt idx="836">
                  <c:v>0.83599999999999997</c:v>
                </c:pt>
                <c:pt idx="837">
                  <c:v>0.83699999999999997</c:v>
                </c:pt>
                <c:pt idx="838">
                  <c:v>0.83799999999999997</c:v>
                </c:pt>
                <c:pt idx="839">
                  <c:v>0.83899999999999997</c:v>
                </c:pt>
                <c:pt idx="840">
                  <c:v>0.84</c:v>
                </c:pt>
                <c:pt idx="841">
                  <c:v>0.84099999999999997</c:v>
                </c:pt>
                <c:pt idx="842">
                  <c:v>0.84199999999999997</c:v>
                </c:pt>
                <c:pt idx="843">
                  <c:v>0.84299999999999997</c:v>
                </c:pt>
                <c:pt idx="844">
                  <c:v>0.84399999999999997</c:v>
                </c:pt>
                <c:pt idx="845">
                  <c:v>0.84499999999999997</c:v>
                </c:pt>
                <c:pt idx="846">
                  <c:v>0.84599999999999997</c:v>
                </c:pt>
                <c:pt idx="847">
                  <c:v>0.84699999999999998</c:v>
                </c:pt>
                <c:pt idx="848">
                  <c:v>0.84799999999999998</c:v>
                </c:pt>
                <c:pt idx="849">
                  <c:v>0.84899999999999998</c:v>
                </c:pt>
                <c:pt idx="850">
                  <c:v>0.85</c:v>
                </c:pt>
                <c:pt idx="851">
                  <c:v>0.85099999999999998</c:v>
                </c:pt>
                <c:pt idx="852">
                  <c:v>0.85199999999999998</c:v>
                </c:pt>
                <c:pt idx="853">
                  <c:v>0.85299999999999998</c:v>
                </c:pt>
                <c:pt idx="854">
                  <c:v>0.85399999999999998</c:v>
                </c:pt>
                <c:pt idx="855">
                  <c:v>0.85499999999999998</c:v>
                </c:pt>
                <c:pt idx="856">
                  <c:v>0.85599999999999998</c:v>
                </c:pt>
                <c:pt idx="857">
                  <c:v>0.85699999999999998</c:v>
                </c:pt>
                <c:pt idx="858">
                  <c:v>0.85799999999999998</c:v>
                </c:pt>
                <c:pt idx="859">
                  <c:v>0.85899999999999999</c:v>
                </c:pt>
                <c:pt idx="860">
                  <c:v>0.86</c:v>
                </c:pt>
                <c:pt idx="861">
                  <c:v>0.86099999999999999</c:v>
                </c:pt>
                <c:pt idx="862">
                  <c:v>0.86199999999999999</c:v>
                </c:pt>
                <c:pt idx="863">
                  <c:v>0.86299999999999999</c:v>
                </c:pt>
                <c:pt idx="864">
                  <c:v>0.86399999999999999</c:v>
                </c:pt>
                <c:pt idx="865">
                  <c:v>0.86499999999999999</c:v>
                </c:pt>
                <c:pt idx="866">
                  <c:v>0.86599999999999999</c:v>
                </c:pt>
                <c:pt idx="867">
                  <c:v>0.86699999999999999</c:v>
                </c:pt>
                <c:pt idx="868">
                  <c:v>0.86799999999999999</c:v>
                </c:pt>
                <c:pt idx="869">
                  <c:v>0.86899999999999999</c:v>
                </c:pt>
                <c:pt idx="870">
                  <c:v>0.87</c:v>
                </c:pt>
                <c:pt idx="871">
                  <c:v>0.871</c:v>
                </c:pt>
                <c:pt idx="872">
                  <c:v>0.872</c:v>
                </c:pt>
                <c:pt idx="873">
                  <c:v>0.873</c:v>
                </c:pt>
                <c:pt idx="874">
                  <c:v>0.874</c:v>
                </c:pt>
                <c:pt idx="875">
                  <c:v>0.875</c:v>
                </c:pt>
                <c:pt idx="876">
                  <c:v>0.876</c:v>
                </c:pt>
                <c:pt idx="877">
                  <c:v>0.877</c:v>
                </c:pt>
                <c:pt idx="878">
                  <c:v>0.878</c:v>
                </c:pt>
                <c:pt idx="879">
                  <c:v>0.879</c:v>
                </c:pt>
                <c:pt idx="880">
                  <c:v>0.88</c:v>
                </c:pt>
                <c:pt idx="881">
                  <c:v>0.88100000000000001</c:v>
                </c:pt>
                <c:pt idx="882">
                  <c:v>0.88200000000000001</c:v>
                </c:pt>
                <c:pt idx="883">
                  <c:v>0.88300000000000001</c:v>
                </c:pt>
                <c:pt idx="884">
                  <c:v>0.88400000000000001</c:v>
                </c:pt>
                <c:pt idx="885">
                  <c:v>0.88500000000000001</c:v>
                </c:pt>
                <c:pt idx="886">
                  <c:v>0.88600000000000001</c:v>
                </c:pt>
                <c:pt idx="887">
                  <c:v>0.88700000000000001</c:v>
                </c:pt>
                <c:pt idx="888">
                  <c:v>0.88800000000000001</c:v>
                </c:pt>
                <c:pt idx="889">
                  <c:v>0.88900000000000001</c:v>
                </c:pt>
                <c:pt idx="890">
                  <c:v>0.89</c:v>
                </c:pt>
                <c:pt idx="891">
                  <c:v>0.89100000000000001</c:v>
                </c:pt>
                <c:pt idx="892">
                  <c:v>0.89200000000000002</c:v>
                </c:pt>
                <c:pt idx="893">
                  <c:v>0.89300000000000002</c:v>
                </c:pt>
                <c:pt idx="894">
                  <c:v>0.89400000000000002</c:v>
                </c:pt>
                <c:pt idx="895">
                  <c:v>0.89500000000000002</c:v>
                </c:pt>
                <c:pt idx="896">
                  <c:v>0.89600000000000002</c:v>
                </c:pt>
                <c:pt idx="897">
                  <c:v>0.89700000000000002</c:v>
                </c:pt>
                <c:pt idx="898">
                  <c:v>0.89800000000000002</c:v>
                </c:pt>
                <c:pt idx="899">
                  <c:v>0.89900000000000002</c:v>
                </c:pt>
                <c:pt idx="900">
                  <c:v>0.9</c:v>
                </c:pt>
                <c:pt idx="901">
                  <c:v>0.90100000000000002</c:v>
                </c:pt>
                <c:pt idx="902">
                  <c:v>0.90200000000000002</c:v>
                </c:pt>
                <c:pt idx="903">
                  <c:v>0.90300000000000002</c:v>
                </c:pt>
                <c:pt idx="904">
                  <c:v>0.90400000000000003</c:v>
                </c:pt>
                <c:pt idx="905">
                  <c:v>0.90500000000000003</c:v>
                </c:pt>
                <c:pt idx="906">
                  <c:v>0.90600000000000003</c:v>
                </c:pt>
                <c:pt idx="907">
                  <c:v>0.90700000000000003</c:v>
                </c:pt>
                <c:pt idx="908">
                  <c:v>0.90800000000000003</c:v>
                </c:pt>
                <c:pt idx="909">
                  <c:v>0.90900000000000003</c:v>
                </c:pt>
                <c:pt idx="910">
                  <c:v>0.91</c:v>
                </c:pt>
                <c:pt idx="911">
                  <c:v>0.91100000000000003</c:v>
                </c:pt>
                <c:pt idx="912">
                  <c:v>0.91200000000000003</c:v>
                </c:pt>
                <c:pt idx="913">
                  <c:v>0.91300000000000003</c:v>
                </c:pt>
                <c:pt idx="914">
                  <c:v>0.91400000000000003</c:v>
                </c:pt>
                <c:pt idx="915">
                  <c:v>0.91500000000000004</c:v>
                </c:pt>
                <c:pt idx="916">
                  <c:v>0.91600000000000004</c:v>
                </c:pt>
                <c:pt idx="917">
                  <c:v>0.91700000000000004</c:v>
                </c:pt>
                <c:pt idx="918">
                  <c:v>0.91800000000000004</c:v>
                </c:pt>
                <c:pt idx="919">
                  <c:v>0.91900000000000004</c:v>
                </c:pt>
                <c:pt idx="920">
                  <c:v>0.92</c:v>
                </c:pt>
                <c:pt idx="921">
                  <c:v>0.92100000000000004</c:v>
                </c:pt>
                <c:pt idx="922">
                  <c:v>0.92200000000000004</c:v>
                </c:pt>
                <c:pt idx="923">
                  <c:v>0.92300000000000004</c:v>
                </c:pt>
                <c:pt idx="924">
                  <c:v>0.92400000000000004</c:v>
                </c:pt>
                <c:pt idx="925">
                  <c:v>0.92500000000000004</c:v>
                </c:pt>
                <c:pt idx="926">
                  <c:v>0.92600000000000005</c:v>
                </c:pt>
                <c:pt idx="927">
                  <c:v>0.92700000000000005</c:v>
                </c:pt>
                <c:pt idx="928">
                  <c:v>0.92800000000000005</c:v>
                </c:pt>
                <c:pt idx="929">
                  <c:v>0.92900000000000005</c:v>
                </c:pt>
                <c:pt idx="930">
                  <c:v>0.93</c:v>
                </c:pt>
                <c:pt idx="931">
                  <c:v>0.93100000000000005</c:v>
                </c:pt>
                <c:pt idx="932">
                  <c:v>0.93200000000000005</c:v>
                </c:pt>
                <c:pt idx="933">
                  <c:v>0.93300000000000005</c:v>
                </c:pt>
                <c:pt idx="934">
                  <c:v>0.93400000000000005</c:v>
                </c:pt>
                <c:pt idx="935">
                  <c:v>0.93500000000000005</c:v>
                </c:pt>
                <c:pt idx="936">
                  <c:v>0.93600000000000005</c:v>
                </c:pt>
                <c:pt idx="937">
                  <c:v>0.93700000000000006</c:v>
                </c:pt>
                <c:pt idx="938">
                  <c:v>0.93799999999999994</c:v>
                </c:pt>
                <c:pt idx="939">
                  <c:v>0.93899999999999995</c:v>
                </c:pt>
                <c:pt idx="940">
                  <c:v>0.94</c:v>
                </c:pt>
                <c:pt idx="941">
                  <c:v>0.94099999999999995</c:v>
                </c:pt>
                <c:pt idx="942">
                  <c:v>0.94199999999999995</c:v>
                </c:pt>
                <c:pt idx="943">
                  <c:v>0.94299999999999995</c:v>
                </c:pt>
                <c:pt idx="944">
                  <c:v>0.94399999999999995</c:v>
                </c:pt>
                <c:pt idx="945">
                  <c:v>0.94499999999999995</c:v>
                </c:pt>
                <c:pt idx="946">
                  <c:v>0.94599999999999995</c:v>
                </c:pt>
                <c:pt idx="947">
                  <c:v>0.94699999999999995</c:v>
                </c:pt>
                <c:pt idx="948">
                  <c:v>0.94799999999999995</c:v>
                </c:pt>
                <c:pt idx="949">
                  <c:v>0.94899999999999995</c:v>
                </c:pt>
                <c:pt idx="950">
                  <c:v>0.95</c:v>
                </c:pt>
                <c:pt idx="951">
                  <c:v>0.95099999999999996</c:v>
                </c:pt>
                <c:pt idx="952">
                  <c:v>0.95199999999999996</c:v>
                </c:pt>
                <c:pt idx="953">
                  <c:v>0.95299999999999996</c:v>
                </c:pt>
                <c:pt idx="954">
                  <c:v>0.95399999999999996</c:v>
                </c:pt>
                <c:pt idx="955">
                  <c:v>0.95499999999999996</c:v>
                </c:pt>
                <c:pt idx="956">
                  <c:v>0.95599999999999996</c:v>
                </c:pt>
                <c:pt idx="957">
                  <c:v>0.95699999999999996</c:v>
                </c:pt>
                <c:pt idx="958">
                  <c:v>0.95799999999999996</c:v>
                </c:pt>
                <c:pt idx="959">
                  <c:v>0.95899999999999996</c:v>
                </c:pt>
                <c:pt idx="960">
                  <c:v>0.96</c:v>
                </c:pt>
                <c:pt idx="961">
                  <c:v>0.96099999999999997</c:v>
                </c:pt>
                <c:pt idx="962">
                  <c:v>0.96199999999999997</c:v>
                </c:pt>
                <c:pt idx="963">
                  <c:v>0.96299999999999997</c:v>
                </c:pt>
                <c:pt idx="964">
                  <c:v>0.96399999999999997</c:v>
                </c:pt>
                <c:pt idx="965">
                  <c:v>0.96499999999999997</c:v>
                </c:pt>
                <c:pt idx="966">
                  <c:v>0.96599999999999997</c:v>
                </c:pt>
                <c:pt idx="967">
                  <c:v>0.96699999999999997</c:v>
                </c:pt>
                <c:pt idx="968">
                  <c:v>0.96799999999999997</c:v>
                </c:pt>
                <c:pt idx="969">
                  <c:v>0.96899999999999997</c:v>
                </c:pt>
                <c:pt idx="970">
                  <c:v>0.97</c:v>
                </c:pt>
                <c:pt idx="971">
                  <c:v>0.97099999999999997</c:v>
                </c:pt>
                <c:pt idx="972">
                  <c:v>0.97199999999999998</c:v>
                </c:pt>
                <c:pt idx="973">
                  <c:v>0.97299999999999998</c:v>
                </c:pt>
                <c:pt idx="974">
                  <c:v>0.97399999999999998</c:v>
                </c:pt>
                <c:pt idx="975">
                  <c:v>0.97499999999999998</c:v>
                </c:pt>
                <c:pt idx="976">
                  <c:v>0.97599999999999998</c:v>
                </c:pt>
                <c:pt idx="977">
                  <c:v>0.97699999999999998</c:v>
                </c:pt>
                <c:pt idx="978">
                  <c:v>0.97799999999999998</c:v>
                </c:pt>
                <c:pt idx="979">
                  <c:v>0.97899999999999998</c:v>
                </c:pt>
                <c:pt idx="980">
                  <c:v>0.98</c:v>
                </c:pt>
                <c:pt idx="981">
                  <c:v>0.98099999999999998</c:v>
                </c:pt>
                <c:pt idx="982">
                  <c:v>0.98199999999999998</c:v>
                </c:pt>
                <c:pt idx="983">
                  <c:v>0.98299999999999998</c:v>
                </c:pt>
                <c:pt idx="984">
                  <c:v>0.98399999999999999</c:v>
                </c:pt>
                <c:pt idx="985">
                  <c:v>0.98499999999999999</c:v>
                </c:pt>
                <c:pt idx="986">
                  <c:v>0.98599999999999999</c:v>
                </c:pt>
                <c:pt idx="987">
                  <c:v>0.98699999999999999</c:v>
                </c:pt>
                <c:pt idx="988">
                  <c:v>0.98799999999999999</c:v>
                </c:pt>
                <c:pt idx="989">
                  <c:v>0.98899999999999999</c:v>
                </c:pt>
                <c:pt idx="990">
                  <c:v>0.99</c:v>
                </c:pt>
                <c:pt idx="991">
                  <c:v>0.99099999999999999</c:v>
                </c:pt>
                <c:pt idx="992">
                  <c:v>0.99199999999999999</c:v>
                </c:pt>
                <c:pt idx="993">
                  <c:v>0.99299999999999999</c:v>
                </c:pt>
                <c:pt idx="994">
                  <c:v>0.99399999999999999</c:v>
                </c:pt>
                <c:pt idx="995">
                  <c:v>0.995</c:v>
                </c:pt>
                <c:pt idx="996">
                  <c:v>0.996</c:v>
                </c:pt>
                <c:pt idx="997">
                  <c:v>0.997</c:v>
                </c:pt>
                <c:pt idx="998">
                  <c:v>0.998</c:v>
                </c:pt>
                <c:pt idx="999">
                  <c:v>0.999</c:v>
                </c:pt>
                <c:pt idx="1000" formatCode="0.0000">
                  <c:v>1</c:v>
                </c:pt>
              </c:numCache>
            </c:numRef>
          </c:xVal>
          <c:yVal>
            <c:numRef>
              <c:f>APropertiesDimless!$G$7:$G$1007</c:f>
              <c:numCache>
                <c:formatCode>0.0000</c:formatCode>
                <c:ptCount val="1001"/>
                <c:pt idx="1">
                  <c:v>9.9998017262147346E-4</c:v>
                </c:pt>
                <c:pt idx="2">
                  <c:v>1.9999221364348373E-3</c:v>
                </c:pt>
                <c:pt idx="3">
                  <c:v>2.9998280596411362E-3</c:v>
                </c:pt>
                <c:pt idx="4">
                  <c:v>3.9997001095124175E-3</c:v>
                </c:pt>
                <c:pt idx="5">
                  <c:v>4.9995404524271541E-3</c:v>
                </c:pt>
                <c:pt idx="6">
                  <c:v>5.9993512539099495E-3</c:v>
                </c:pt>
                <c:pt idx="7">
                  <c:v>6.9991346786672471E-3</c:v>
                </c:pt>
                <c:pt idx="8">
                  <c:v>7.9988928906271385E-3</c:v>
                </c:pt>
                <c:pt idx="9">
                  <c:v>8.998628052975086E-3</c:v>
                </c:pt>
                <c:pt idx="10">
                  <c:v>9.9983423281928465E-3</c:v>
                </c:pt>
                <c:pt idx="11">
                  <c:v>1.0998037878095394E-2</c:v>
                </c:pt>
                <c:pt idx="12">
                  <c:v>1.1997716863868406E-2</c:v>
                </c:pt>
                <c:pt idx="13">
                  <c:v>1.2997381446105953E-2</c:v>
                </c:pt>
                <c:pt idx="14">
                  <c:v>1.3997033784848376E-2</c:v>
                </c:pt>
                <c:pt idx="15">
                  <c:v>1.4996676039618921E-2</c:v>
                </c:pt>
                <c:pt idx="16">
                  <c:v>1.5996310369461555E-2</c:v>
                </c:pt>
                <c:pt idx="17">
                  <c:v>1.6995938932978918E-2</c:v>
                </c:pt>
                <c:pt idx="18">
                  <c:v>1.7995563888368551E-2</c:v>
                </c:pt>
                <c:pt idx="19">
                  <c:v>1.8995187393461069E-2</c:v>
                </c:pt>
                <c:pt idx="20">
                  <c:v>1.9994811605757536E-2</c:v>
                </c:pt>
                <c:pt idx="21">
                  <c:v>2.09944386824664E-2</c:v>
                </c:pt>
                <c:pt idx="22">
                  <c:v>2.1994070780540664E-2</c:v>
                </c:pt>
                <c:pt idx="23">
                  <c:v>2.2993710056716181E-2</c:v>
                </c:pt>
                <c:pt idx="24">
                  <c:v>2.3993358667547451E-2</c:v>
                </c:pt>
                <c:pt idx="25">
                  <c:v>2.4993018769446415E-2</c:v>
                </c:pt>
                <c:pt idx="26">
                  <c:v>2.5992692518718104E-2</c:v>
                </c:pt>
                <c:pt idx="27">
                  <c:v>2.6992382071599489E-2</c:v>
                </c:pt>
                <c:pt idx="28">
                  <c:v>2.7992089584295794E-2</c:v>
                </c:pt>
                <c:pt idx="29">
                  <c:v>2.8991817213017565E-2</c:v>
                </c:pt>
                <c:pt idx="30">
                  <c:v>2.9991567114018708E-2</c:v>
                </c:pt>
                <c:pt idx="31">
                  <c:v>3.0991341443633118E-2</c:v>
                </c:pt>
                <c:pt idx="32">
                  <c:v>3.1991142358311665E-2</c:v>
                </c:pt>
                <c:pt idx="33">
                  <c:v>3.2990972014660676E-2</c:v>
                </c:pt>
                <c:pt idx="34">
                  <c:v>3.3990832569477478E-2</c:v>
                </c:pt>
                <c:pt idx="35">
                  <c:v>3.4990726179788732E-2</c:v>
                </c:pt>
                <c:pt idx="36">
                  <c:v>3.5990655002887145E-2</c:v>
                </c:pt>
                <c:pt idx="37">
                  <c:v>3.6990621196369616E-2</c:v>
                </c:pt>
                <c:pt idx="38">
                  <c:v>3.7990626918173238E-2</c:v>
                </c:pt>
                <c:pt idx="39">
                  <c:v>3.8990674326613205E-2</c:v>
                </c:pt>
                <c:pt idx="40">
                  <c:v>3.9990765580420209E-2</c:v>
                </c:pt>
                <c:pt idx="41">
                  <c:v>4.099090283877705E-2</c:v>
                </c:pt>
                <c:pt idx="42">
                  <c:v>4.1991088261356911E-2</c:v>
                </c:pt>
                <c:pt idx="43">
                  <c:v>4.2991324008359866E-2</c:v>
                </c:pt>
                <c:pt idx="44">
                  <c:v>4.3991612240550808E-2</c:v>
                </c:pt>
                <c:pt idx="45">
                  <c:v>4.4991955119295719E-2</c:v>
                </c:pt>
                <c:pt idx="46">
                  <c:v>4.599235480660066E-2</c:v>
                </c:pt>
                <c:pt idx="47">
                  <c:v>4.699281346514745E-2</c:v>
                </c:pt>
                <c:pt idx="48">
                  <c:v>4.7993333258332618E-2</c:v>
                </c:pt>
                <c:pt idx="49">
                  <c:v>4.8993916350303333E-2</c:v>
                </c:pt>
                <c:pt idx="50">
                  <c:v>4.9994564905996151E-2</c:v>
                </c:pt>
                <c:pt idx="51">
                  <c:v>5.099528109117353E-2</c:v>
                </c:pt>
                <c:pt idx="52">
                  <c:v>5.1996067072462349E-2</c:v>
                </c:pt>
                <c:pt idx="53">
                  <c:v>5.299692501738984E-2</c:v>
                </c:pt>
                <c:pt idx="54">
                  <c:v>5.3997857094422973E-2</c:v>
                </c:pt>
                <c:pt idx="55">
                  <c:v>5.4998865473004845E-2</c:v>
                </c:pt>
                <c:pt idx="56">
                  <c:v>5.5999952323592686E-2</c:v>
                </c:pt>
                <c:pt idx="57">
                  <c:v>5.7001119817695296E-2</c:v>
                </c:pt>
                <c:pt idx="58">
                  <c:v>5.8002370127911429E-2</c:v>
                </c:pt>
                <c:pt idx="59">
                  <c:v>5.9003705427966645E-2</c:v>
                </c:pt>
                <c:pt idx="60">
                  <c:v>6.0005127892751246E-2</c:v>
                </c:pt>
                <c:pt idx="61">
                  <c:v>6.1006639698359129E-2</c:v>
                </c:pt>
                <c:pt idx="62">
                  <c:v>6.2008243022124022E-2</c:v>
                </c:pt>
                <c:pt idx="63">
                  <c:v>6.3009940042658349E-2</c:v>
                </c:pt>
                <c:pt idx="64">
                  <c:v>6.4011732939891319E-2</c:v>
                </c:pt>
                <c:pt idx="65">
                  <c:v>6.5013623895106551E-2</c:v>
                </c:pt>
                <c:pt idx="66">
                  <c:v>6.6015615090979626E-2</c:v>
                </c:pt>
                <c:pt idx="67">
                  <c:v>6.7017708711617649E-2</c:v>
                </c:pt>
                <c:pt idx="68">
                  <c:v>6.8019906942595437E-2</c:v>
                </c:pt>
                <c:pt idx="69">
                  <c:v>6.9022211970995492E-2</c:v>
                </c:pt>
                <c:pt idx="70">
                  <c:v>7.0024625985445246E-2</c:v>
                </c:pt>
                <c:pt idx="71">
                  <c:v>7.1027151176155365E-2</c:v>
                </c:pt>
                <c:pt idx="72">
                  <c:v>7.2029789734958868E-2</c:v>
                </c:pt>
                <c:pt idx="73">
                  <c:v>7.3032543855348742E-2</c:v>
                </c:pt>
                <c:pt idx="74">
                  <c:v>7.4035415732516152E-2</c:v>
                </c:pt>
                <c:pt idx="75">
                  <c:v>7.5038407563390752E-2</c:v>
                </c:pt>
                <c:pt idx="76">
                  <c:v>7.6041521546677177E-2</c:v>
                </c:pt>
                <c:pt idx="77">
                  <c:v>7.7044759882894595E-2</c:v>
                </c:pt>
                <c:pt idx="78">
                  <c:v>7.8048124774416014E-2</c:v>
                </c:pt>
                <c:pt idx="79">
                  <c:v>7.9051618425505926E-2</c:v>
                </c:pt>
                <c:pt idx="80">
                  <c:v>8.0055243042360169E-2</c:v>
                </c:pt>
                <c:pt idx="81">
                  <c:v>8.1059000833144226E-2</c:v>
                </c:pt>
                <c:pt idx="82">
                  <c:v>8.2062894008032919E-2</c:v>
                </c:pt>
                <c:pt idx="83">
                  <c:v>8.3066924779248555E-2</c:v>
                </c:pt>
                <c:pt idx="84">
                  <c:v>8.4071095361100412E-2</c:v>
                </c:pt>
                <c:pt idx="85">
                  <c:v>8.5075407970025427E-2</c:v>
                </c:pt>
                <c:pt idx="86">
                  <c:v>8.6079864824624625E-2</c:v>
                </c:pt>
                <c:pt idx="87">
                  <c:v>8.708446814570546E-2</c:v>
                </c:pt>
                <c:pt idx="88">
                  <c:v>8.8089220156319342E-2</c:v>
                </c:pt>
                <c:pt idx="89">
                  <c:v>8.909412308180191E-2</c:v>
                </c:pt>
                <c:pt idx="90">
                  <c:v>9.0099179149812733E-2</c:v>
                </c:pt>
                <c:pt idx="91">
                  <c:v>9.1104390590375076E-2</c:v>
                </c:pt>
                <c:pt idx="92">
                  <c:v>9.2109759635915639E-2</c:v>
                </c:pt>
                <c:pt idx="93">
                  <c:v>9.3115288521304143E-2</c:v>
                </c:pt>
                <c:pt idx="94">
                  <c:v>9.4120979483893488E-2</c:v>
                </c:pt>
                <c:pt idx="95">
                  <c:v>9.5126834763560861E-2</c:v>
                </c:pt>
                <c:pt idx="96">
                  <c:v>9.6132856602745884E-2</c:v>
                </c:pt>
                <c:pt idx="97">
                  <c:v>9.7139047246493526E-2</c:v>
                </c:pt>
                <c:pt idx="98">
                  <c:v>9.8145408942491602E-2</c:v>
                </c:pt>
                <c:pt idx="99">
                  <c:v>9.9151943941113679E-2</c:v>
                </c:pt>
                <c:pt idx="100">
                  <c:v>0.10015865449545822</c:v>
                </c:pt>
                <c:pt idx="101">
                  <c:v>0.10116554286139083</c:v>
                </c:pt>
                <c:pt idx="102">
                  <c:v>0.10217261129758229</c:v>
                </c:pt>
                <c:pt idx="103">
                  <c:v>0.10317986206555244</c:v>
                </c:pt>
                <c:pt idx="104">
                  <c:v>0.10418729742970971</c:v>
                </c:pt>
                <c:pt idx="105">
                  <c:v>0.1051949196573924</c:v>
                </c:pt>
                <c:pt idx="106">
                  <c:v>0.10620273101890995</c:v>
                </c:pt>
                <c:pt idx="107">
                  <c:v>0.10721073378758419</c:v>
                </c:pt>
                <c:pt idx="108">
                  <c:v>0.10821893023979154</c:v>
                </c:pt>
                <c:pt idx="109">
                  <c:v>0.1092273226550033</c:v>
                </c:pt>
                <c:pt idx="110">
                  <c:v>0.11023591331582842</c:v>
                </c:pt>
                <c:pt idx="111">
                  <c:v>0.11124470450805486</c:v>
                </c:pt>
                <c:pt idx="112">
                  <c:v>0.11225369852069184</c:v>
                </c:pt>
                <c:pt idx="113">
                  <c:v>0.1132628976460119</c:v>
                </c:pt>
                <c:pt idx="114">
                  <c:v>0.1142723041795919</c:v>
                </c:pt>
                <c:pt idx="115">
                  <c:v>0.11528192042035766</c:v>
                </c:pt>
                <c:pt idx="116">
                  <c:v>0.11629174867062386</c:v>
                </c:pt>
                <c:pt idx="117">
                  <c:v>0.11730179123613906</c:v>
                </c:pt>
                <c:pt idx="118">
                  <c:v>0.11831205042612603</c:v>
                </c:pt>
                <c:pt idx="119">
                  <c:v>0.1193225285533267</c:v>
                </c:pt>
                <c:pt idx="120">
                  <c:v>0.12033322793404379</c:v>
                </c:pt>
                <c:pt idx="121">
                  <c:v>0.1213441508881845</c:v>
                </c:pt>
                <c:pt idx="122">
                  <c:v>0.12235529973930355</c:v>
                </c:pt>
                <c:pt idx="123">
                  <c:v>0.12336667681464651</c:v>
                </c:pt>
                <c:pt idx="124">
                  <c:v>0.12437828444519401</c:v>
                </c:pt>
                <c:pt idx="125">
                  <c:v>0.12539012496570451</c:v>
                </c:pt>
                <c:pt idx="126">
                  <c:v>0.12640220071475872</c:v>
                </c:pt>
                <c:pt idx="127">
                  <c:v>0.12741451403480344</c:v>
                </c:pt>
                <c:pt idx="128">
                  <c:v>0.12842706727219569</c:v>
                </c:pt>
                <c:pt idx="129">
                  <c:v>0.12943986277724698</c:v>
                </c:pt>
                <c:pt idx="130">
                  <c:v>0.13045290290426811</c:v>
                </c:pt>
                <c:pt idx="131">
                  <c:v>0.13146619001161297</c:v>
                </c:pt>
                <c:pt idx="132">
                  <c:v>0.13247972646172407</c:v>
                </c:pt>
                <c:pt idx="133">
                  <c:v>0.13349351462117728</c:v>
                </c:pt>
                <c:pt idx="134">
                  <c:v>0.13450755686072677</c:v>
                </c:pt>
                <c:pt idx="135">
                  <c:v>0.13552185555535046</c:v>
                </c:pt>
                <c:pt idx="136">
                  <c:v>0.13653641308429518</c:v>
                </c:pt>
                <c:pt idx="137">
                  <c:v>0.13755123183112256</c:v>
                </c:pt>
                <c:pt idx="138">
                  <c:v>0.13856631418375426</c:v>
                </c:pt>
                <c:pt idx="139">
                  <c:v>0.13958166253451912</c:v>
                </c:pt>
                <c:pt idx="140">
                  <c:v>0.14059727928019769</c:v>
                </c:pt>
                <c:pt idx="141">
                  <c:v>0.14161316682206973</c:v>
                </c:pt>
                <c:pt idx="142">
                  <c:v>0.14262932756595989</c:v>
                </c:pt>
                <c:pt idx="143">
                  <c:v>0.14364576392228504</c:v>
                </c:pt>
                <c:pt idx="144">
                  <c:v>0.14466247830610068</c:v>
                </c:pt>
                <c:pt idx="145">
                  <c:v>0.14567947313714791</c:v>
                </c:pt>
                <c:pt idx="146">
                  <c:v>0.14669675083990097</c:v>
                </c:pt>
                <c:pt idx="147">
                  <c:v>0.14771431384361419</c:v>
                </c:pt>
                <c:pt idx="148">
                  <c:v>0.1487321645823701</c:v>
                </c:pt>
                <c:pt idx="149">
                  <c:v>0.14975030549512708</c:v>
                </c:pt>
                <c:pt idx="150">
                  <c:v>0.15076873902576668</c:v>
                </c:pt>
                <c:pt idx="151">
                  <c:v>0.15178746762314302</c:v>
                </c:pt>
                <c:pt idx="152">
                  <c:v>0.1528064937411297</c:v>
                </c:pt>
                <c:pt idx="153">
                  <c:v>0.15382581983866991</c:v>
                </c:pt>
                <c:pt idx="154">
                  <c:v>0.15484544837982431</c:v>
                </c:pt>
                <c:pt idx="155">
                  <c:v>0.15586538183381951</c:v>
                </c:pt>
                <c:pt idx="156">
                  <c:v>0.15688562267509912</c:v>
                </c:pt>
                <c:pt idx="157">
                  <c:v>0.1579061733833711</c:v>
                </c:pt>
                <c:pt idx="158">
                  <c:v>0.15892703644365844</c:v>
                </c:pt>
                <c:pt idx="159">
                  <c:v>0.15994821434634915</c:v>
                </c:pt>
                <c:pt idx="160">
                  <c:v>0.16096970958724624</c:v>
                </c:pt>
                <c:pt idx="161">
                  <c:v>0.16199152466761696</c:v>
                </c:pt>
                <c:pt idx="162">
                  <c:v>0.16301366209424489</c:v>
                </c:pt>
                <c:pt idx="163">
                  <c:v>0.16403612437947984</c:v>
                </c:pt>
                <c:pt idx="164">
                  <c:v>0.16505891404128908</c:v>
                </c:pt>
                <c:pt idx="165">
                  <c:v>0.16608203360330764</c:v>
                </c:pt>
                <c:pt idx="166">
                  <c:v>0.16710548559489155</c:v>
                </c:pt>
                <c:pt idx="167">
                  <c:v>0.16812927255116766</c:v>
                </c:pt>
                <c:pt idx="168">
                  <c:v>0.16915339701308668</c:v>
                </c:pt>
                <c:pt idx="169">
                  <c:v>0.17017786152747499</c:v>
                </c:pt>
                <c:pt idx="170">
                  <c:v>0.17120266864708719</c:v>
                </c:pt>
                <c:pt idx="171">
                  <c:v>0.17222782093065786</c:v>
                </c:pt>
                <c:pt idx="172">
                  <c:v>0.1732533209429562</c:v>
                </c:pt>
                <c:pt idx="173">
                  <c:v>0.17427917125483733</c:v>
                </c:pt>
                <c:pt idx="174">
                  <c:v>0.17530537444329691</c:v>
                </c:pt>
                <c:pt idx="175">
                  <c:v>0.17633193309152412</c:v>
                </c:pt>
                <c:pt idx="176">
                  <c:v>0.17735884978895583</c:v>
                </c:pt>
                <c:pt idx="177">
                  <c:v>0.17838612713133101</c:v>
                </c:pt>
                <c:pt idx="178">
                  <c:v>0.17941376772074438</c:v>
                </c:pt>
                <c:pt idx="179">
                  <c:v>0.18044177416570234</c:v>
                </c:pt>
                <c:pt idx="180">
                  <c:v>0.18147014908117651</c:v>
                </c:pt>
                <c:pt idx="181">
                  <c:v>0.18249889508865982</c:v>
                </c:pt>
                <c:pt idx="182">
                  <c:v>0.18352801481622244</c:v>
                </c:pt>
                <c:pt idx="183">
                  <c:v>0.18455751089856637</c:v>
                </c:pt>
                <c:pt idx="184">
                  <c:v>0.18558738597708221</c:v>
                </c:pt>
                <c:pt idx="185">
                  <c:v>0.18661764269990574</c:v>
                </c:pt>
                <c:pt idx="186">
                  <c:v>0.18764828372197423</c:v>
                </c:pt>
                <c:pt idx="187">
                  <c:v>0.18867931170508315</c:v>
                </c:pt>
                <c:pt idx="188">
                  <c:v>0.18971072931794405</c:v>
                </c:pt>
                <c:pt idx="189">
                  <c:v>0.1907425392362416</c:v>
                </c:pt>
                <c:pt idx="190">
                  <c:v>0.1917747441426908</c:v>
                </c:pt>
                <c:pt idx="191">
                  <c:v>0.19280734672709696</c:v>
                </c:pt>
                <c:pt idx="192">
                  <c:v>0.19384034968641234</c:v>
                </c:pt>
                <c:pt idx="193">
                  <c:v>0.19487375572479498</c:v>
                </c:pt>
                <c:pt idx="194">
                  <c:v>0.19590756755366948</c:v>
                </c:pt>
                <c:pt idx="195">
                  <c:v>0.19694178789178429</c:v>
                </c:pt>
                <c:pt idx="196">
                  <c:v>0.19797641946527175</c:v>
                </c:pt>
                <c:pt idx="197">
                  <c:v>0.19901146500770991</c:v>
                </c:pt>
                <c:pt idx="198">
                  <c:v>0.20004692726018011</c:v>
                </c:pt>
                <c:pt idx="199">
                  <c:v>0.20108280897132949</c:v>
                </c:pt>
                <c:pt idx="200">
                  <c:v>0.20211911289743176</c:v>
                </c:pt>
                <c:pt idx="201">
                  <c:v>0.2031558418024477</c:v>
                </c:pt>
                <c:pt idx="202">
                  <c:v>0.20419299845808683</c:v>
                </c:pt>
                <c:pt idx="203">
                  <c:v>0.20523058564387064</c:v>
                </c:pt>
                <c:pt idx="204">
                  <c:v>0.20626860614719369</c:v>
                </c:pt>
                <c:pt idx="205">
                  <c:v>0.20730706276338629</c:v>
                </c:pt>
                <c:pt idx="206">
                  <c:v>0.20834595829577837</c:v>
                </c:pt>
                <c:pt idx="207">
                  <c:v>0.20938529555576149</c:v>
                </c:pt>
                <c:pt idx="208">
                  <c:v>0.21042507736285423</c:v>
                </c:pt>
                <c:pt idx="209">
                  <c:v>0.21146530654476461</c:v>
                </c:pt>
                <c:pt idx="210">
                  <c:v>0.21250598593745512</c:v>
                </c:pt>
                <c:pt idx="211">
                  <c:v>0.2135471183852086</c:v>
                </c:pt>
                <c:pt idx="212">
                  <c:v>0.21458870674069164</c:v>
                </c:pt>
                <c:pt idx="213">
                  <c:v>0.21563075386502092</c:v>
                </c:pt>
                <c:pt idx="214">
                  <c:v>0.21667326262782918</c:v>
                </c:pt>
                <c:pt idx="215">
                  <c:v>0.21771623590733138</c:v>
                </c:pt>
                <c:pt idx="216">
                  <c:v>0.21875967659039192</c:v>
                </c:pt>
                <c:pt idx="217">
                  <c:v>0.21980358757259036</c:v>
                </c:pt>
                <c:pt idx="218">
                  <c:v>0.22084797175828991</c:v>
                </c:pt>
                <c:pt idx="219">
                  <c:v>0.22189283206070565</c:v>
                </c:pt>
                <c:pt idx="220">
                  <c:v>0.22293817140197078</c:v>
                </c:pt>
                <c:pt idx="221">
                  <c:v>0.2239839927132081</c:v>
                </c:pt>
                <c:pt idx="222">
                  <c:v>0.22503029893459692</c:v>
                </c:pt>
                <c:pt idx="223">
                  <c:v>0.22607709301544304</c:v>
                </c:pt>
                <c:pt idx="224">
                  <c:v>0.22712437791424875</c:v>
                </c:pt>
                <c:pt idx="225">
                  <c:v>0.22817215659878348</c:v>
                </c:pt>
                <c:pt idx="226">
                  <c:v>0.22922043204615339</c:v>
                </c:pt>
                <c:pt idx="227">
                  <c:v>0.23026920724287411</c:v>
                </c:pt>
                <c:pt idx="228">
                  <c:v>0.231318485184941</c:v>
                </c:pt>
                <c:pt idx="229">
                  <c:v>0.23236826887790127</c:v>
                </c:pt>
                <c:pt idx="230">
                  <c:v>0.23341856133692734</c:v>
                </c:pt>
                <c:pt idx="231">
                  <c:v>0.23446936558688802</c:v>
                </c:pt>
                <c:pt idx="232">
                  <c:v>0.23552068466242404</c:v>
                </c:pt>
                <c:pt idx="233">
                  <c:v>0.2365725216080202</c:v>
                </c:pt>
                <c:pt idx="234">
                  <c:v>0.23762487947807934</c:v>
                </c:pt>
                <c:pt idx="235">
                  <c:v>0.23867776133699861</c:v>
                </c:pt>
                <c:pt idx="236">
                  <c:v>0.23973117025924362</c:v>
                </c:pt>
                <c:pt idx="237">
                  <c:v>0.24078510932942326</c:v>
                </c:pt>
                <c:pt idx="238">
                  <c:v>0.2418395816423678</c:v>
                </c:pt>
                <c:pt idx="239">
                  <c:v>0.24289459030320315</c:v>
                </c:pt>
                <c:pt idx="240">
                  <c:v>0.24395013842742991</c:v>
                </c:pt>
                <c:pt idx="241">
                  <c:v>0.24500622914099962</c:v>
                </c:pt>
                <c:pt idx="242">
                  <c:v>0.24606286558039303</c:v>
                </c:pt>
                <c:pt idx="243">
                  <c:v>0.24712005089269892</c:v>
                </c:pt>
                <c:pt idx="244">
                  <c:v>0.24817778823569278</c:v>
                </c:pt>
                <c:pt idx="245">
                  <c:v>0.24923608077791665</c:v>
                </c:pt>
                <c:pt idx="246">
                  <c:v>0.25029493169875877</c:v>
                </c:pt>
                <c:pt idx="247">
                  <c:v>0.25135434418853386</c:v>
                </c:pt>
                <c:pt idx="248">
                  <c:v>0.25241432144856524</c:v>
                </c:pt>
                <c:pt idx="249">
                  <c:v>0.2534748666912654</c:v>
                </c:pt>
                <c:pt idx="250">
                  <c:v>0.25453598314021803</c:v>
                </c:pt>
                <c:pt idx="251">
                  <c:v>0.25559767403026185</c:v>
                </c:pt>
                <c:pt idx="252">
                  <c:v>0.25665994260757247</c:v>
                </c:pt>
                <c:pt idx="253">
                  <c:v>0.25772279212974614</c:v>
                </c:pt>
                <c:pt idx="254">
                  <c:v>0.2587862258658854</c:v>
                </c:pt>
                <c:pt idx="255">
                  <c:v>0.25985024709668181</c:v>
                </c:pt>
                <c:pt idx="256">
                  <c:v>0.26091485911450396</c:v>
                </c:pt>
                <c:pt idx="257">
                  <c:v>0.26198006522348022</c:v>
                </c:pt>
                <c:pt idx="258">
                  <c:v>0.26304586873958752</c:v>
                </c:pt>
                <c:pt idx="259">
                  <c:v>0.26411227299073864</c:v>
                </c:pt>
                <c:pt idx="260">
                  <c:v>0.26517928131686797</c:v>
                </c:pt>
                <c:pt idx="261">
                  <c:v>0.26624689707002103</c:v>
                </c:pt>
                <c:pt idx="262">
                  <c:v>0.26731512361444343</c:v>
                </c:pt>
                <c:pt idx="263">
                  <c:v>0.26838396432666972</c:v>
                </c:pt>
                <c:pt idx="264">
                  <c:v>0.26945342259561389</c:v>
                </c:pt>
                <c:pt idx="265">
                  <c:v>0.27052350182265905</c:v>
                </c:pt>
                <c:pt idx="266">
                  <c:v>0.27159420542175033</c:v>
                </c:pt>
                <c:pt idx="267">
                  <c:v>0.2726655368194853</c:v>
                </c:pt>
                <c:pt idx="268">
                  <c:v>0.2737374994552072</c:v>
                </c:pt>
                <c:pt idx="269">
                  <c:v>0.27481009678109791</c:v>
                </c:pt>
                <c:pt idx="270">
                  <c:v>0.27588333226227119</c:v>
                </c:pt>
                <c:pt idx="271">
                  <c:v>0.27695720937686807</c:v>
                </c:pt>
                <c:pt idx="272">
                  <c:v>0.27803173161615147</c:v>
                </c:pt>
                <c:pt idx="273">
                  <c:v>0.27910690248460163</c:v>
                </c:pt>
                <c:pt idx="274">
                  <c:v>0.28018272550001239</c:v>
                </c:pt>
                <c:pt idx="275">
                  <c:v>0.28125920419358957</c:v>
                </c:pt>
                <c:pt idx="276">
                  <c:v>0.28233634211004605</c:v>
                </c:pt>
                <c:pt idx="277">
                  <c:v>0.28341414280770372</c:v>
                </c:pt>
                <c:pt idx="278">
                  <c:v>0.28449260985858899</c:v>
                </c:pt>
                <c:pt idx="279">
                  <c:v>0.28557174684853542</c:v>
                </c:pt>
                <c:pt idx="280">
                  <c:v>0.2866515573772821</c:v>
                </c:pt>
                <c:pt idx="281">
                  <c:v>0.28773204505857675</c:v>
                </c:pt>
                <c:pt idx="282">
                  <c:v>0.28881321352027539</c:v>
                </c:pt>
                <c:pt idx="283">
                  <c:v>0.28989506640444701</c:v>
                </c:pt>
                <c:pt idx="284">
                  <c:v>0.2909776073674763</c:v>
                </c:pt>
                <c:pt idx="285">
                  <c:v>0.29206084008016697</c:v>
                </c:pt>
                <c:pt idx="286">
                  <c:v>0.2931447682278478</c:v>
                </c:pt>
                <c:pt idx="287">
                  <c:v>0.29422939551047639</c:v>
                </c:pt>
                <c:pt idx="288">
                  <c:v>0.29531472564274824</c:v>
                </c:pt>
                <c:pt idx="289">
                  <c:v>0.2964007623542011</c:v>
                </c:pt>
                <c:pt idx="290">
                  <c:v>0.29748750938932467</c:v>
                </c:pt>
                <c:pt idx="291">
                  <c:v>0.29857497050766862</c:v>
                </c:pt>
                <c:pt idx="292">
                  <c:v>0.29966314948395179</c:v>
                </c:pt>
                <c:pt idx="293">
                  <c:v>0.30075205010817258</c:v>
                </c:pt>
                <c:pt idx="294">
                  <c:v>0.30184167618572016</c:v>
                </c:pt>
                <c:pt idx="295">
                  <c:v>0.30293203153748627</c:v>
                </c:pt>
                <c:pt idx="296">
                  <c:v>0.304023119999978</c:v>
                </c:pt>
                <c:pt idx="297">
                  <c:v>0.30511494542543049</c:v>
                </c:pt>
                <c:pt idx="298">
                  <c:v>0.30620751168192212</c:v>
                </c:pt>
                <c:pt idx="299">
                  <c:v>0.30730082265348957</c:v>
                </c:pt>
                <c:pt idx="300">
                  <c:v>0.30839488224024336</c:v>
                </c:pt>
                <c:pt idx="301">
                  <c:v>0.30948969435848489</c:v>
                </c:pt>
                <c:pt idx="302">
                  <c:v>0.3105852629408245</c:v>
                </c:pt>
                <c:pt idx="303">
                  <c:v>0.3116815919362993</c:v>
                </c:pt>
                <c:pt idx="304">
                  <c:v>0.31277868531049369</c:v>
                </c:pt>
                <c:pt idx="305">
                  <c:v>0.31387654704565887</c:v>
                </c:pt>
                <c:pt idx="306">
                  <c:v>0.31497518114083439</c:v>
                </c:pt>
                <c:pt idx="307">
                  <c:v>0.31607459161197021</c:v>
                </c:pt>
                <c:pt idx="308">
                  <c:v>0.31717478249205033</c:v>
                </c:pt>
                <c:pt idx="309">
                  <c:v>0.3182757578312162</c:v>
                </c:pt>
                <c:pt idx="310">
                  <c:v>0.31937752169689154</c:v>
                </c:pt>
                <c:pt idx="311">
                  <c:v>0.32048007817390861</c:v>
                </c:pt>
                <c:pt idx="312">
                  <c:v>0.3215834313646358</c:v>
                </c:pt>
                <c:pt idx="313">
                  <c:v>0.32268758538910386</c:v>
                </c:pt>
                <c:pt idx="314">
                  <c:v>0.32379254438513511</c:v>
                </c:pt>
                <c:pt idx="315">
                  <c:v>0.32489831250847417</c:v>
                </c:pt>
                <c:pt idx="316">
                  <c:v>0.32600489393291876</c:v>
                </c:pt>
                <c:pt idx="317">
                  <c:v>0.32711229285044918</c:v>
                </c:pt>
                <c:pt idx="318">
                  <c:v>0.32822051347136327</c:v>
                </c:pt>
                <c:pt idx="319">
                  <c:v>0.32932956002441055</c:v>
                </c:pt>
                <c:pt idx="320">
                  <c:v>0.330439436756925</c:v>
                </c:pt>
                <c:pt idx="321">
                  <c:v>0.33155014793496262</c:v>
                </c:pt>
                <c:pt idx="322">
                  <c:v>0.33266169784343697</c:v>
                </c:pt>
                <c:pt idx="323">
                  <c:v>0.33377409078625897</c:v>
                </c:pt>
                <c:pt idx="324">
                  <c:v>0.33488733108647356</c:v>
                </c:pt>
                <c:pt idx="325">
                  <c:v>0.33600142308640241</c:v>
                </c:pt>
                <c:pt idx="326">
                  <c:v>0.33711637114778287</c:v>
                </c:pt>
                <c:pt idx="327">
                  <c:v>0.33823217965191227</c:v>
                </c:pt>
                <c:pt idx="328">
                  <c:v>0.33934885299978879</c:v>
                </c:pt>
                <c:pt idx="329">
                  <c:v>0.34046639561225928</c:v>
                </c:pt>
                <c:pt idx="330">
                  <c:v>0.34158481193016205</c:v>
                </c:pt>
                <c:pt idx="331">
                  <c:v>0.34270410641447574</c:v>
                </c:pt>
                <c:pt idx="332">
                  <c:v>0.34382428354646627</c:v>
                </c:pt>
                <c:pt idx="333">
                  <c:v>0.34494534782783542</c:v>
                </c:pt>
                <c:pt idx="334">
                  <c:v>0.34606730378087353</c:v>
                </c:pt>
                <c:pt idx="335">
                  <c:v>0.34719015594860858</c:v>
                </c:pt>
                <c:pt idx="336">
                  <c:v>0.34831390889496006</c:v>
                </c:pt>
                <c:pt idx="337">
                  <c:v>0.34943856720489286</c:v>
                </c:pt>
                <c:pt idx="338">
                  <c:v>0.35056413548457277</c:v>
                </c:pt>
                <c:pt idx="339">
                  <c:v>0.35169061836152254</c:v>
                </c:pt>
                <c:pt idx="340">
                  <c:v>0.35281802048477912</c:v>
                </c:pt>
                <c:pt idx="341">
                  <c:v>0.35394634652505386</c:v>
                </c:pt>
                <c:pt idx="342">
                  <c:v>0.35507560117489206</c:v>
                </c:pt>
                <c:pt idx="343">
                  <c:v>0.35620578914883433</c:v>
                </c:pt>
                <c:pt idx="344">
                  <c:v>0.35733691518357985</c:v>
                </c:pt>
                <c:pt idx="345">
                  <c:v>0.3584689840381507</c:v>
                </c:pt>
                <c:pt idx="346">
                  <c:v>0.35960200049405694</c:v>
                </c:pt>
                <c:pt idx="347">
                  <c:v>0.36073596935546398</c:v>
                </c:pt>
                <c:pt idx="348">
                  <c:v>0.36187089544935941</c:v>
                </c:pt>
                <c:pt idx="349">
                  <c:v>0.36300678362572508</c:v>
                </c:pt>
                <c:pt idx="350">
                  <c:v>0.36414363875770667</c:v>
                </c:pt>
                <c:pt idx="351">
                  <c:v>0.36528146574178538</c:v>
                </c:pt>
                <c:pt idx="352">
                  <c:v>0.36642026949795309</c:v>
                </c:pt>
                <c:pt idx="353">
                  <c:v>0.36756005496988681</c:v>
                </c:pt>
                <c:pt idx="354">
                  <c:v>0.36870082712512642</c:v>
                </c:pt>
                <c:pt idx="355">
                  <c:v>0.36984259095525113</c:v>
                </c:pt>
                <c:pt idx="356">
                  <c:v>0.37098535147606071</c:v>
                </c:pt>
                <c:pt idx="357">
                  <c:v>0.37212911372775603</c:v>
                </c:pt>
                <c:pt idx="358">
                  <c:v>0.3732738827751213</c:v>
                </c:pt>
                <c:pt idx="359">
                  <c:v>0.37441966370770957</c:v>
                </c:pt>
                <c:pt idx="360">
                  <c:v>0.37556646164002599</c:v>
                </c:pt>
                <c:pt idx="361">
                  <c:v>0.37671428171171822</c:v>
                </c:pt>
                <c:pt idx="362">
                  <c:v>0.37786312908776298</c:v>
                </c:pt>
                <c:pt idx="363">
                  <c:v>0.37901300895865686</c:v>
                </c:pt>
                <c:pt idx="364">
                  <c:v>0.38016392654060932</c:v>
                </c:pt>
                <c:pt idx="365">
                  <c:v>0.38131588707573555</c:v>
                </c:pt>
                <c:pt idx="366">
                  <c:v>0.38246889583225169</c:v>
                </c:pt>
                <c:pt idx="367">
                  <c:v>0.38362295810467179</c:v>
                </c:pt>
                <c:pt idx="368">
                  <c:v>0.38477807921400758</c:v>
                </c:pt>
                <c:pt idx="369">
                  <c:v>0.3859342645079667</c:v>
                </c:pt>
                <c:pt idx="370">
                  <c:v>0.38709151936115688</c:v>
                </c:pt>
                <c:pt idx="371">
                  <c:v>0.38824984917528821</c:v>
                </c:pt>
                <c:pt idx="372">
                  <c:v>0.38940925937937892</c:v>
                </c:pt>
                <c:pt idx="373">
                  <c:v>0.39056975542996308</c:v>
                </c:pt>
                <c:pt idx="374">
                  <c:v>0.39173134281129968</c:v>
                </c:pt>
                <c:pt idx="375">
                  <c:v>0.39289402703558218</c:v>
                </c:pt>
                <c:pt idx="376">
                  <c:v>0.39405781364315295</c:v>
                </c:pt>
                <c:pt idx="377">
                  <c:v>0.3952227082027171</c:v>
                </c:pt>
                <c:pt idx="378">
                  <c:v>0.39638871631155798</c:v>
                </c:pt>
                <c:pt idx="379">
                  <c:v>0.39755584359575613</c:v>
                </c:pt>
                <c:pt idx="380">
                  <c:v>0.39872409571041012</c:v>
                </c:pt>
                <c:pt idx="381">
                  <c:v>0.39989347833985706</c:v>
                </c:pt>
                <c:pt idx="382">
                  <c:v>0.40106399719789743</c:v>
                </c:pt>
                <c:pt idx="383">
                  <c:v>0.40223565802802086</c:v>
                </c:pt>
                <c:pt idx="384">
                  <c:v>0.40340846660363489</c:v>
                </c:pt>
                <c:pt idx="385">
                  <c:v>0.40458242872829264</c:v>
                </c:pt>
                <c:pt idx="386">
                  <c:v>0.40575755023592758</c:v>
                </c:pt>
                <c:pt idx="387">
                  <c:v>0.40693383699108526</c:v>
                </c:pt>
                <c:pt idx="388">
                  <c:v>0.4081112948891602</c:v>
                </c:pt>
                <c:pt idx="389">
                  <c:v>0.40928992985663437</c:v>
                </c:pt>
                <c:pt idx="390">
                  <c:v>0.41046974785131657</c:v>
                </c:pt>
                <c:pt idx="391">
                  <c:v>0.41165075486258584</c:v>
                </c:pt>
                <c:pt idx="392">
                  <c:v>0.41283295691163485</c:v>
                </c:pt>
                <c:pt idx="393">
                  <c:v>0.4140163600517176</c:v>
                </c:pt>
                <c:pt idx="394">
                  <c:v>0.41520097036839793</c:v>
                </c:pt>
                <c:pt idx="395">
                  <c:v>0.41638679397979994</c:v>
                </c:pt>
                <c:pt idx="396">
                  <c:v>0.41757383703686274</c:v>
                </c:pt>
                <c:pt idx="397">
                  <c:v>0.41876210572359529</c:v>
                </c:pt>
                <c:pt idx="398">
                  <c:v>0.41995160625733446</c:v>
                </c:pt>
                <c:pt idx="399">
                  <c:v>0.42114234488900448</c:v>
                </c:pt>
                <c:pt idx="400">
                  <c:v>0.42233432790338216</c:v>
                </c:pt>
                <c:pt idx="401">
                  <c:v>0.42352756161935839</c:v>
                </c:pt>
                <c:pt idx="402">
                  <c:v>0.42472205239020827</c:v>
                </c:pt>
                <c:pt idx="403">
                  <c:v>0.42591780660386008</c:v>
                </c:pt>
                <c:pt idx="404">
                  <c:v>0.42711483068316641</c:v>
                </c:pt>
                <c:pt idx="405">
                  <c:v>0.42831313108618152</c:v>
                </c:pt>
                <c:pt idx="406">
                  <c:v>0.42951271430643617</c:v>
                </c:pt>
                <c:pt idx="407">
                  <c:v>0.43071358687321798</c:v>
                </c:pt>
                <c:pt idx="408">
                  <c:v>0.43191575535185556</c:v>
                </c:pt>
                <c:pt idx="409">
                  <c:v>0.43311922634400102</c:v>
                </c:pt>
                <c:pt idx="410">
                  <c:v>0.43432400648791908</c:v>
                </c:pt>
                <c:pt idx="411">
                  <c:v>0.43553010245877721</c:v>
                </c:pt>
                <c:pt idx="412">
                  <c:v>0.43673752096893775</c:v>
                </c:pt>
                <c:pt idx="413">
                  <c:v>0.43794626876825438</c:v>
                </c:pt>
                <c:pt idx="414">
                  <c:v>0.43915635264437047</c:v>
                </c:pt>
                <c:pt idx="415">
                  <c:v>0.44036777942302002</c:v>
                </c:pt>
                <c:pt idx="416">
                  <c:v>0.44158055596833129</c:v>
                </c:pt>
                <c:pt idx="417">
                  <c:v>0.44279468918313425</c:v>
                </c:pt>
                <c:pt idx="418">
                  <c:v>0.44401018600926961</c:v>
                </c:pt>
                <c:pt idx="419">
                  <c:v>0.44522705342790242</c:v>
                </c:pt>
                <c:pt idx="420">
                  <c:v>0.44644529845983599</c:v>
                </c:pt>
                <c:pt idx="421">
                  <c:v>0.44766492816583209</c:v>
                </c:pt>
                <c:pt idx="422">
                  <c:v>0.44888594964693118</c:v>
                </c:pt>
                <c:pt idx="423">
                  <c:v>0.45010837004477727</c:v>
                </c:pt>
                <c:pt idx="424">
                  <c:v>0.45133219654194556</c:v>
                </c:pt>
                <c:pt idx="425">
                  <c:v>0.45255743636227308</c:v>
                </c:pt>
                <c:pt idx="426">
                  <c:v>0.45378409677119308</c:v>
                </c:pt>
                <c:pt idx="427">
                  <c:v>0.45501218507607033</c:v>
                </c:pt>
                <c:pt idx="428">
                  <c:v>0.45624170862654329</c:v>
                </c:pt>
                <c:pt idx="429">
                  <c:v>0.45747267481486609</c:v>
                </c:pt>
                <c:pt idx="430">
                  <c:v>0.45870509107625651</c:v>
                </c:pt>
                <c:pt idx="431">
                  <c:v>0.45993896488924479</c:v>
                </c:pt>
                <c:pt idx="432">
                  <c:v>0.46117430377602764</c:v>
                </c:pt>
                <c:pt idx="433">
                  <c:v>0.46241111530282525</c:v>
                </c:pt>
                <c:pt idx="434">
                  <c:v>0.46364940708024066</c:v>
                </c:pt>
                <c:pt idx="435">
                  <c:v>0.46488918676362517</c:v>
                </c:pt>
                <c:pt idx="436">
                  <c:v>0.46613046205344327</c:v>
                </c:pt>
                <c:pt idx="437">
                  <c:v>0.46737324069564562</c:v>
                </c:pt>
                <c:pt idx="438">
                  <c:v>0.46861753048204147</c:v>
                </c:pt>
                <c:pt idx="439">
                  <c:v>0.46986333925067858</c:v>
                </c:pt>
                <c:pt idx="440">
                  <c:v>0.47111067488622382</c:v>
                </c:pt>
                <c:pt idx="441">
                  <c:v>0.47235954532034818</c:v>
                </c:pt>
                <c:pt idx="442">
                  <c:v>0.47360995853211829</c:v>
                </c:pt>
                <c:pt idx="443">
                  <c:v>0.47486192254838583</c:v>
                </c:pt>
                <c:pt idx="444">
                  <c:v>0.47611544544418777</c:v>
                </c:pt>
                <c:pt idx="445">
                  <c:v>0.47737053534314466</c:v>
                </c:pt>
                <c:pt idx="446">
                  <c:v>0.47862720041786799</c:v>
                </c:pt>
                <c:pt idx="447">
                  <c:v>0.47988544889036677</c:v>
                </c:pt>
                <c:pt idx="448">
                  <c:v>0.48114528903246107</c:v>
                </c:pt>
                <c:pt idx="449">
                  <c:v>0.4824067291661977</c:v>
                </c:pt>
                <c:pt idx="450">
                  <c:v>0.4836697776642746</c:v>
                </c:pt>
                <c:pt idx="451">
                  <c:v>0.48493444295046256</c:v>
                </c:pt>
                <c:pt idx="452">
                  <c:v>0.48620073350003562</c:v>
                </c:pt>
                <c:pt idx="453">
                  <c:v>0.4874686578402071</c:v>
                </c:pt>
                <c:pt idx="454">
                  <c:v>0.48873822455056348</c:v>
                </c:pt>
                <c:pt idx="455">
                  <c:v>0.49000944226351101</c:v>
                </c:pt>
                <c:pt idx="456">
                  <c:v>0.4912823196647198</c:v>
                </c:pt>
                <c:pt idx="457">
                  <c:v>0.49255686549357708</c:v>
                </c:pt>
                <c:pt idx="458">
                  <c:v>0.49383308854364205</c:v>
                </c:pt>
                <c:pt idx="459">
                  <c:v>0.49511099766310651</c:v>
                </c:pt>
                <c:pt idx="460">
                  <c:v>0.49639060175526228</c:v>
                </c:pt>
                <c:pt idx="461">
                  <c:v>0.49767190977896714</c:v>
                </c:pt>
                <c:pt idx="462">
                  <c:v>0.49895493074912312</c:v>
                </c:pt>
                <c:pt idx="463">
                  <c:v>0.50023967373715583</c:v>
                </c:pt>
                <c:pt idx="464">
                  <c:v>0.50152614787149641</c:v>
                </c:pt>
                <c:pt idx="465">
                  <c:v>0.50281436233807331</c:v>
                </c:pt>
                <c:pt idx="466">
                  <c:v>0.5041043263808076</c:v>
                </c:pt>
                <c:pt idx="467">
                  <c:v>0.5053960493021088</c:v>
                </c:pt>
                <c:pt idx="468">
                  <c:v>0.50668954046338299</c:v>
                </c:pt>
                <c:pt idx="469">
                  <c:v>0.50798480928554235</c:v>
                </c:pt>
                <c:pt idx="470">
                  <c:v>0.50928186524951913</c:v>
                </c:pt>
                <c:pt idx="471">
                  <c:v>0.51058071789678638</c:v>
                </c:pt>
                <c:pt idx="472">
                  <c:v>0.51188137682988466</c:v>
                </c:pt>
                <c:pt idx="473">
                  <c:v>0.51318385171295233</c:v>
                </c:pt>
                <c:pt idx="474">
                  <c:v>0.51448815227226485</c:v>
                </c:pt>
                <c:pt idx="475">
                  <c:v>0.51579428829677332</c:v>
                </c:pt>
                <c:pt idx="476">
                  <c:v>0.51710226963865658</c:v>
                </c:pt>
                <c:pt idx="477">
                  <c:v>0.51841210621387324</c:v>
                </c:pt>
                <c:pt idx="478">
                  <c:v>0.51972380800272122</c:v>
                </c:pt>
                <c:pt idx="479">
                  <c:v>0.52103738505040487</c:v>
                </c:pt>
                <c:pt idx="480">
                  <c:v>0.52235284746760458</c:v>
                </c:pt>
                <c:pt idx="481">
                  <c:v>0.52367020543105647</c:v>
                </c:pt>
                <c:pt idx="482">
                  <c:v>0.52498946918413492</c:v>
                </c:pt>
                <c:pt idx="483">
                  <c:v>0.52631064903744218</c:v>
                </c:pt>
                <c:pt idx="484">
                  <c:v>0.52763375536940571</c:v>
                </c:pt>
                <c:pt idx="485">
                  <c:v>0.52895879862688044</c:v>
                </c:pt>
                <c:pt idx="486">
                  <c:v>0.53028578932575698</c:v>
                </c:pt>
                <c:pt idx="487">
                  <c:v>0.53161473805157888</c:v>
                </c:pt>
                <c:pt idx="488">
                  <c:v>0.53294565546016148</c:v>
                </c:pt>
                <c:pt idx="489">
                  <c:v>0.53427855227822663</c:v>
                </c:pt>
                <c:pt idx="490">
                  <c:v>0.53561343930402872</c:v>
                </c:pt>
                <c:pt idx="491">
                  <c:v>0.53695032740800841</c:v>
                </c:pt>
                <c:pt idx="492">
                  <c:v>0.53828922753343256</c:v>
                </c:pt>
                <c:pt idx="493">
                  <c:v>0.539630150697056</c:v>
                </c:pt>
                <c:pt idx="494">
                  <c:v>0.54097310798978315</c:v>
                </c:pt>
                <c:pt idx="495">
                  <c:v>0.54231811057733814</c:v>
                </c:pt>
                <c:pt idx="496">
                  <c:v>0.54366516970094347</c:v>
                </c:pt>
                <c:pt idx="497">
                  <c:v>0.5450142966780076</c:v>
                </c:pt>
                <c:pt idx="498">
                  <c:v>0.54636550290281216</c:v>
                </c:pt>
                <c:pt idx="499">
                  <c:v>0.54771879984721916</c:v>
                </c:pt>
                <c:pt idx="500">
                  <c:v>0.54907419906137334</c:v>
                </c:pt>
                <c:pt idx="501">
                  <c:v>0.55043171217442244</c:v>
                </c:pt>
                <c:pt idx="502">
                  <c:v>0.55179135089523801</c:v>
                </c:pt>
                <c:pt idx="503">
                  <c:v>0.55315312701314912</c:v>
                </c:pt>
                <c:pt idx="504">
                  <c:v>0.55451705239868199</c:v>
                </c:pt>
                <c:pt idx="505">
                  <c:v>0.55588313900430675</c:v>
                </c:pt>
                <c:pt idx="506">
                  <c:v>0.55725139886519526</c:v>
                </c:pt>
                <c:pt idx="507">
                  <c:v>0.55862184409998616</c:v>
                </c:pt>
                <c:pt idx="508">
                  <c:v>0.55999448691155607</c:v>
                </c:pt>
                <c:pt idx="509">
                  <c:v>0.56136933958780544</c:v>
                </c:pt>
                <c:pt idx="510">
                  <c:v>0.56274641450244511</c:v>
                </c:pt>
                <c:pt idx="511">
                  <c:v>0.5641257241158002</c:v>
                </c:pt>
                <c:pt idx="512">
                  <c:v>0.56550728097561465</c:v>
                </c:pt>
                <c:pt idx="513">
                  <c:v>0.56689109771787216</c:v>
                </c:pt>
                <c:pt idx="514">
                  <c:v>0.56827718706762242</c:v>
                </c:pt>
                <c:pt idx="515">
                  <c:v>0.56966556183981587</c:v>
                </c:pt>
                <c:pt idx="516">
                  <c:v>0.57105623494015345</c:v>
                </c:pt>
                <c:pt idx="517">
                  <c:v>0.5724492193659364</c:v>
                </c:pt>
                <c:pt idx="518">
                  <c:v>0.57384452820693765</c:v>
                </c:pt>
                <c:pt idx="519">
                  <c:v>0.57524217464627281</c:v>
                </c:pt>
                <c:pt idx="520">
                  <c:v>0.57664217196128686</c:v>
                </c:pt>
                <c:pt idx="521">
                  <c:v>0.57804453352444962</c:v>
                </c:pt>
                <c:pt idx="522">
                  <c:v>0.5794492728042604</c:v>
                </c:pt>
                <c:pt idx="523">
                  <c:v>0.58085640336616651</c:v>
                </c:pt>
                <c:pt idx="524">
                  <c:v>0.58226593887348588</c:v>
                </c:pt>
                <c:pt idx="525">
                  <c:v>0.58367789308834805</c:v>
                </c:pt>
                <c:pt idx="526">
                  <c:v>0.58509227987264023</c:v>
                </c:pt>
                <c:pt idx="527">
                  <c:v>0.58650911318896848</c:v>
                </c:pt>
                <c:pt idx="528">
                  <c:v>0.58792840710162486</c:v>
                </c:pt>
                <c:pt idx="529">
                  <c:v>0.58935017577757365</c:v>
                </c:pt>
                <c:pt idx="530">
                  <c:v>0.59077443348743996</c:v>
                </c:pt>
                <c:pt idx="531">
                  <c:v>0.59220119460651788</c:v>
                </c:pt>
                <c:pt idx="532">
                  <c:v>0.59363047361578591</c:v>
                </c:pt>
                <c:pt idx="533">
                  <c:v>0.59506228510293591</c:v>
                </c:pt>
                <c:pt idx="534">
                  <c:v>0.59649664376341127</c:v>
                </c:pt>
                <c:pt idx="535">
                  <c:v>0.59793356440146628</c:v>
                </c:pt>
                <c:pt idx="536">
                  <c:v>0.59937306193122408</c:v>
                </c:pt>
                <c:pt idx="537">
                  <c:v>0.60081515137775965</c:v>
                </c:pt>
                <c:pt idx="538">
                  <c:v>0.60225984787818887</c:v>
                </c:pt>
                <c:pt idx="539">
                  <c:v>0.60370716668277458</c:v>
                </c:pt>
                <c:pt idx="540">
                  <c:v>0.60515712315604042</c:v>
                </c:pt>
                <c:pt idx="541">
                  <c:v>0.60660973277790553</c:v>
                </c:pt>
                <c:pt idx="542">
                  <c:v>0.60806501114482414</c:v>
                </c:pt>
                <c:pt idx="543">
                  <c:v>0.60952297397094746</c:v>
                </c:pt>
                <c:pt idx="544">
                  <c:v>0.61098363708929215</c:v>
                </c:pt>
                <c:pt idx="545">
                  <c:v>0.61244701645293098</c:v>
                </c:pt>
                <c:pt idx="546">
                  <c:v>0.61391312813618759</c:v>
                </c:pt>
                <c:pt idx="547">
                  <c:v>0.61538198833585533</c:v>
                </c:pt>
                <c:pt idx="548">
                  <c:v>0.61685361337242661</c:v>
                </c:pt>
                <c:pt idx="549">
                  <c:v>0.61832801969133533</c:v>
                </c:pt>
                <c:pt idx="550">
                  <c:v>0.61980522386421999</c:v>
                </c:pt>
                <c:pt idx="551">
                  <c:v>0.62128524259019635</c:v>
                </c:pt>
                <c:pt idx="552">
                  <c:v>0.62276809269715006</c:v>
                </c:pt>
                <c:pt idx="553">
                  <c:v>0.62425379114304425</c:v>
                </c:pt>
                <c:pt idx="554">
                  <c:v>0.62574235501723929</c:v>
                </c:pt>
                <c:pt idx="555">
                  <c:v>0.62723380154183628</c:v>
                </c:pt>
                <c:pt idx="556">
                  <c:v>0.62872814807303024</c:v>
                </c:pt>
                <c:pt idx="557">
                  <c:v>0.63022541210248351</c:v>
                </c:pt>
                <c:pt idx="558">
                  <c:v>0.63172561125871651</c:v>
                </c:pt>
                <c:pt idx="559">
                  <c:v>0.6332287633085143</c:v>
                </c:pt>
                <c:pt idx="560">
                  <c:v>0.63473488615835183</c:v>
                </c:pt>
                <c:pt idx="561">
                  <c:v>0.63624399785583485</c:v>
                </c:pt>
                <c:pt idx="562">
                  <c:v>0.63775611659116316</c:v>
                </c:pt>
                <c:pt idx="563">
                  <c:v>0.63927126069860962</c:v>
                </c:pt>
                <c:pt idx="564">
                  <c:v>0.64078944865801468</c:v>
                </c:pt>
                <c:pt idx="565">
                  <c:v>0.64231069909630767</c:v>
                </c:pt>
                <c:pt idx="566">
                  <c:v>0.64383503078904014</c:v>
                </c:pt>
                <c:pt idx="567">
                  <c:v>0.64536246266194086</c:v>
                </c:pt>
                <c:pt idx="568">
                  <c:v>0.64689301379249398</c:v>
                </c:pt>
                <c:pt idx="569">
                  <c:v>0.6484267034115313</c:v>
                </c:pt>
                <c:pt idx="570">
                  <c:v>0.64996355090484903</c:v>
                </c:pt>
                <c:pt idx="571">
                  <c:v>0.65150357581484653</c:v>
                </c:pt>
                <c:pt idx="572">
                  <c:v>0.65304679784218089</c:v>
                </c:pt>
                <c:pt idx="573">
                  <c:v>0.6545932368474473</c:v>
                </c:pt>
                <c:pt idx="574">
                  <c:v>0.65614291285287973</c:v>
                </c:pt>
                <c:pt idx="575">
                  <c:v>0.6576958460440735</c:v>
                </c:pt>
                <c:pt idx="576">
                  <c:v>0.65925205677172871</c:v>
                </c:pt>
                <c:pt idx="577">
                  <c:v>0.66081156555342258</c:v>
                </c:pt>
                <c:pt idx="578">
                  <c:v>0.66237439307539281</c:v>
                </c:pt>
                <c:pt idx="579">
                  <c:v>0.66394056019435843</c:v>
                </c:pt>
                <c:pt idx="580">
                  <c:v>0.66551008793935484</c:v>
                </c:pt>
                <c:pt idx="581">
                  <c:v>0.66708299751359512</c:v>
                </c:pt>
                <c:pt idx="582">
                  <c:v>0.66865931029635817</c:v>
                </c:pt>
                <c:pt idx="583">
                  <c:v>0.67023904784490074</c:v>
                </c:pt>
                <c:pt idx="584">
                  <c:v>0.67182223189639045</c:v>
                </c:pt>
                <c:pt idx="585">
                  <c:v>0.67340888436987245</c:v>
                </c:pt>
                <c:pt idx="586">
                  <c:v>0.67499902736825512</c:v>
                </c:pt>
                <c:pt idx="587">
                  <c:v>0.67659268318032806</c:v>
                </c:pt>
                <c:pt idx="588">
                  <c:v>0.67818987428279842</c:v>
                </c:pt>
                <c:pt idx="589">
                  <c:v>0.67979062334236695</c:v>
                </c:pt>
                <c:pt idx="590">
                  <c:v>0.6813949532178194</c:v>
                </c:pt>
                <c:pt idx="591">
                  <c:v>0.68300288696215627</c:v>
                </c:pt>
                <c:pt idx="592">
                  <c:v>0.6846144478247419</c:v>
                </c:pt>
                <c:pt idx="593">
                  <c:v>0.68622965925349122</c:v>
                </c:pt>
                <c:pt idx="594">
                  <c:v>0.68784854489708058</c:v>
                </c:pt>
                <c:pt idx="595">
                  <c:v>0.68947112860719162</c:v>
                </c:pt>
                <c:pt idx="596">
                  <c:v>0.69109743444078231</c:v>
                </c:pt>
                <c:pt idx="597">
                  <c:v>0.69272748666239392</c:v>
                </c:pt>
                <c:pt idx="598">
                  <c:v>0.69436130974648402</c:v>
                </c:pt>
                <c:pt idx="599">
                  <c:v>0.69599892837979627</c:v>
                </c:pt>
                <c:pt idx="600">
                  <c:v>0.69764036746376012</c:v>
                </c:pt>
                <c:pt idx="601">
                  <c:v>0.69928565211692451</c:v>
                </c:pt>
                <c:pt idx="602">
                  <c:v>0.70093480767742411</c:v>
                </c:pt>
                <c:pt idx="603">
                  <c:v>0.70258785970548188</c:v>
                </c:pt>
                <c:pt idx="604">
                  <c:v>0.70424483398594506</c:v>
                </c:pt>
                <c:pt idx="605">
                  <c:v>0.70590575653085419</c:v>
                </c:pt>
                <c:pt idx="606">
                  <c:v>0.70757065358205484</c:v>
                </c:pt>
                <c:pt idx="607">
                  <c:v>0.70923955161383778</c:v>
                </c:pt>
                <c:pt idx="608">
                  <c:v>0.71091247733562113</c:v>
                </c:pt>
                <c:pt idx="609">
                  <c:v>0.71258945769467019</c:v>
                </c:pt>
                <c:pt idx="610">
                  <c:v>0.71427051987885248</c:v>
                </c:pt>
                <c:pt idx="611">
                  <c:v>0.71595569131943526</c:v>
                </c:pt>
                <c:pt idx="612">
                  <c:v>0.71764499969392004</c:v>
                </c:pt>
                <c:pt idx="613">
                  <c:v>0.71933847292892061</c:v>
                </c:pt>
                <c:pt idx="614">
                  <c:v>0.72103613920307774</c:v>
                </c:pt>
                <c:pt idx="615">
                  <c:v>0.72273802695002065</c:v>
                </c:pt>
                <c:pt idx="616">
                  <c:v>0.72444416486136398</c:v>
                </c:pt>
                <c:pt idx="617">
                  <c:v>0.72615458188975868</c:v>
                </c:pt>
                <c:pt idx="618">
                  <c:v>0.72786930725197185</c:v>
                </c:pt>
                <c:pt idx="619">
                  <c:v>0.72958837043202784</c:v>
                </c:pt>
                <c:pt idx="620">
                  <c:v>0.73131180118437922</c:v>
                </c:pt>
                <c:pt idx="621">
                  <c:v>0.73303962953713642</c:v>
                </c:pt>
                <c:pt idx="622">
                  <c:v>0.73477188579533526</c:v>
                </c:pt>
                <c:pt idx="623">
                  <c:v>0.73650860054425948</c:v>
                </c:pt>
                <c:pt idx="624">
                  <c:v>0.73824980465280376</c:v>
                </c:pt>
                <c:pt idx="625">
                  <c:v>0.73999552927689671</c:v>
                </c:pt>
                <c:pt idx="626">
                  <c:v>0.74174580586296013</c:v>
                </c:pt>
                <c:pt idx="627">
                  <c:v>0.74350066615143628</c:v>
                </c:pt>
                <c:pt idx="628">
                  <c:v>0.74526014218035186</c:v>
                </c:pt>
                <c:pt idx="629">
                  <c:v>0.74702426628894403</c:v>
                </c:pt>
                <c:pt idx="630">
                  <c:v>0.74879307112133753</c:v>
                </c:pt>
                <c:pt idx="631">
                  <c:v>0.75056658963027789</c:v>
                </c:pt>
                <c:pt idx="632">
                  <c:v>0.75234485508091575</c:v>
                </c:pt>
                <c:pt idx="633">
                  <c:v>0.75412790105465677</c:v>
                </c:pt>
                <c:pt idx="634">
                  <c:v>0.75591576145306172</c:v>
                </c:pt>
                <c:pt idx="635">
                  <c:v>0.75770847050180656</c:v>
                </c:pt>
                <c:pt idx="636">
                  <c:v>0.75950606275470645</c:v>
                </c:pt>
                <c:pt idx="637">
                  <c:v>0.76130857309779632</c:v>
                </c:pt>
                <c:pt idx="638">
                  <c:v>0.76311603675347672</c:v>
                </c:pt>
                <c:pt idx="639">
                  <c:v>0.76492848928472057</c:v>
                </c:pt>
                <c:pt idx="640">
                  <c:v>0.76674596659934535</c:v>
                </c:pt>
                <c:pt idx="641">
                  <c:v>0.76856850495434925</c:v>
                </c:pt>
                <c:pt idx="642">
                  <c:v>0.7703961409603185</c:v>
                </c:pt>
                <c:pt idx="643">
                  <c:v>0.77222891158589624</c:v>
                </c:pt>
                <c:pt idx="644">
                  <c:v>0.77406685416232446</c:v>
                </c:pt>
                <c:pt idx="645">
                  <c:v>0.77591000638805696</c:v>
                </c:pt>
                <c:pt idx="646">
                  <c:v>0.7777584063334404</c:v>
                </c:pt>
                <c:pt idx="647">
                  <c:v>0.77961209244547325</c:v>
                </c:pt>
                <c:pt idx="648">
                  <c:v>0.78147110355263461</c:v>
                </c:pt>
                <c:pt idx="649">
                  <c:v>0.78333547886978916</c:v>
                </c:pt>
                <c:pt idx="650">
                  <c:v>0.78520525800317409</c:v>
                </c:pt>
                <c:pt idx="651">
                  <c:v>0.78708048095546046</c:v>
                </c:pt>
                <c:pt idx="652">
                  <c:v>0.78896118813089355</c:v>
                </c:pt>
                <c:pt idx="653">
                  <c:v>0.7908474203405168</c:v>
                </c:pt>
                <c:pt idx="654">
                  <c:v>0.79273921880748155</c:v>
                </c:pt>
                <c:pt idx="655">
                  <c:v>0.79463662517243472</c:v>
                </c:pt>
                <c:pt idx="656">
                  <c:v>0.79653968149900023</c:v>
                </c:pt>
                <c:pt idx="657">
                  <c:v>0.79844843027934076</c:v>
                </c:pt>
                <c:pt idx="658">
                  <c:v>0.80036291443981755</c:v>
                </c:pt>
                <c:pt idx="659">
                  <c:v>0.80228317734673205</c:v>
                </c:pt>
                <c:pt idx="660">
                  <c:v>0.80420926281216931</c:v>
                </c:pt>
                <c:pt idx="661">
                  <c:v>0.80614121509993186</c:v>
                </c:pt>
                <c:pt idx="662">
                  <c:v>0.80807907893156805</c:v>
                </c:pt>
                <c:pt idx="663">
                  <c:v>0.81002289949250283</c:v>
                </c:pt>
                <c:pt idx="664">
                  <c:v>0.81197272243827023</c:v>
                </c:pt>
                <c:pt idx="665">
                  <c:v>0.81392859390084082</c:v>
                </c:pt>
                <c:pt idx="666">
                  <c:v>0.8158905604950637</c:v>
                </c:pt>
                <c:pt idx="667">
                  <c:v>0.81785866932520246</c:v>
                </c:pt>
                <c:pt idx="668">
                  <c:v>0.81983296799159577</c:v>
                </c:pt>
                <c:pt idx="669">
                  <c:v>0.82181350459741065</c:v>
                </c:pt>
                <c:pt idx="670">
                  <c:v>0.82380032775552203</c:v>
                </c:pt>
                <c:pt idx="671">
                  <c:v>0.82579348659550145</c:v>
                </c:pt>
                <c:pt idx="672">
                  <c:v>0.82779303077072497</c:v>
                </c:pt>
                <c:pt idx="673">
                  <c:v>0.82979901046559656</c:v>
                </c:pt>
                <c:pt idx="674">
                  <c:v>0.83181147640290143</c:v>
                </c:pt>
                <c:pt idx="675">
                  <c:v>0.83383047985127734</c:v>
                </c:pt>
                <c:pt idx="676">
                  <c:v>0.83585607263281203</c:v>
                </c:pt>
                <c:pt idx="677">
                  <c:v>0.83788830713077644</c:v>
                </c:pt>
                <c:pt idx="678">
                  <c:v>0.83992723629748511</c:v>
                </c:pt>
                <c:pt idx="679">
                  <c:v>0.84197291366229199</c:v>
                </c:pt>
                <c:pt idx="680">
                  <c:v>0.84402539333972515</c:v>
                </c:pt>
                <c:pt idx="681">
                  <c:v>0.84608473003776108</c:v>
                </c:pt>
                <c:pt idx="682">
                  <c:v>0.84815097906624204</c:v>
                </c:pt>
                <c:pt idx="683">
                  <c:v>0.850224196345438</c:v>
                </c:pt>
                <c:pt idx="684">
                  <c:v>0.85230443841476555</c:v>
                </c:pt>
                <c:pt idx="685">
                  <c:v>0.85439176244164161</c:v>
                </c:pt>
                <c:pt idx="686">
                  <c:v>0.85648622623051818</c:v>
                </c:pt>
                <c:pt idx="687">
                  <c:v>0.85858788823204779</c:v>
                </c:pt>
                <c:pt idx="688">
                  <c:v>0.86069680755243405</c:v>
                </c:pt>
                <c:pt idx="689">
                  <c:v>0.86281304396293279</c:v>
                </c:pt>
                <c:pt idx="690">
                  <c:v>0.86493665790952889</c:v>
                </c:pt>
                <c:pt idx="691">
                  <c:v>0.86706771052278253</c:v>
                </c:pt>
                <c:pt idx="692">
                  <c:v>0.8692062636278538</c:v>
                </c:pt>
                <c:pt idx="693">
                  <c:v>0.87135237975470325</c:v>
                </c:pt>
                <c:pt idx="694">
                  <c:v>0.87350612214848178</c:v>
                </c:pt>
                <c:pt idx="695">
                  <c:v>0.87566755478010005</c:v>
                </c:pt>
                <c:pt idx="696">
                  <c:v>0.8778367423569976</c:v>
                </c:pt>
                <c:pt idx="697">
                  <c:v>0.8800137503341009</c:v>
                </c:pt>
                <c:pt idx="698">
                  <c:v>0.88219864492498523</c:v>
                </c:pt>
                <c:pt idx="699">
                  <c:v>0.88439149311323939</c:v>
                </c:pt>
                <c:pt idx="700">
                  <c:v>0.88659236266403474</c:v>
                </c:pt>
                <c:pt idx="701">
                  <c:v>0.88880132213591712</c:v>
                </c:pt>
                <c:pt idx="702">
                  <c:v>0.89101844089280691</c:v>
                </c:pt>
                <c:pt idx="703">
                  <c:v>0.89324378911622515</c:v>
                </c:pt>
                <c:pt idx="704">
                  <c:v>0.89547743781774747</c:v>
                </c:pt>
                <c:pt idx="705">
                  <c:v>0.89771945885168802</c:v>
                </c:pt>
                <c:pt idx="706">
                  <c:v>0.89996992492802652</c:v>
                </c:pt>
                <c:pt idx="707">
                  <c:v>0.90222890962556823</c:v>
                </c:pt>
                <c:pt idx="708">
                  <c:v>0.90449648740536226</c:v>
                </c:pt>
                <c:pt idx="709">
                  <c:v>0.90677273362436772</c:v>
                </c:pt>
                <c:pt idx="710">
                  <c:v>0.90905772454937805</c:v>
                </c:pt>
                <c:pt idx="711">
                  <c:v>0.91135153737121954</c:v>
                </c:pt>
                <c:pt idx="712">
                  <c:v>0.91365425021920399</c:v>
                </c:pt>
                <c:pt idx="713">
                  <c:v>0.91596594217588068</c:v>
                </c:pt>
                <c:pt idx="714">
                  <c:v>0.9182866932920517</c:v>
                </c:pt>
                <c:pt idx="715">
                  <c:v>0.92061658460209006</c:v>
                </c:pt>
                <c:pt idx="716">
                  <c:v>0.92295569813955047</c:v>
                </c:pt>
                <c:pt idx="717">
                  <c:v>0.92530411695308035</c:v>
                </c:pt>
                <c:pt idx="718">
                  <c:v>0.92766192512265111</c:v>
                </c:pt>
                <c:pt idx="719">
                  <c:v>0.93002920777609255</c:v>
                </c:pt>
                <c:pt idx="720">
                  <c:v>0.93240605110596753</c:v>
                </c:pt>
                <c:pt idx="721">
                  <c:v>0.93479254238676757</c:v>
                </c:pt>
                <c:pt idx="722">
                  <c:v>0.93718876999245682</c:v>
                </c:pt>
                <c:pt idx="723">
                  <c:v>0.93959482341435918</c:v>
                </c:pt>
                <c:pt idx="724">
                  <c:v>0.94201079327940385</c:v>
                </c:pt>
                <c:pt idx="725">
                  <c:v>0.94443677136873971</c:v>
                </c:pt>
                <c:pt idx="726">
                  <c:v>0.94687285063671423</c:v>
                </c:pt>
                <c:pt idx="727">
                  <c:v>0.94931912523024464</c:v>
                </c:pt>
                <c:pt idx="728">
                  <c:v>0.95177569050857613</c:v>
                </c:pt>
                <c:pt idx="729">
                  <c:v>0.95424264306344209</c:v>
                </c:pt>
                <c:pt idx="730">
                  <c:v>0.95672008073963399</c:v>
                </c:pt>
                <c:pt idx="731">
                  <c:v>0.95920810265599532</c:v>
                </c:pt>
                <c:pt idx="732">
                  <c:v>0.96170680922683915</c:v>
                </c:pt>
                <c:pt idx="733">
                  <c:v>0.96421630218381948</c:v>
                </c:pt>
                <c:pt idx="734">
                  <c:v>0.96673668459824214</c:v>
                </c:pt>
                <c:pt idx="735">
                  <c:v>0.96926806090384754</c:v>
                </c:pt>
                <c:pt idx="736">
                  <c:v>0.97181053692006014</c:v>
                </c:pt>
                <c:pt idx="737">
                  <c:v>0.9743642198757364</c:v>
                </c:pt>
                <c:pt idx="738">
                  <c:v>0.97692921843339919</c:v>
                </c:pt>
                <c:pt idx="739">
                  <c:v>0.97950564271398954</c:v>
                </c:pt>
                <c:pt idx="740">
                  <c:v>0.98209360432214021</c:v>
                </c:pt>
                <c:pt idx="741">
                  <c:v>0.98469321637198648</c:v>
                </c:pt>
                <c:pt idx="742">
                  <c:v>0.98730459351353006</c:v>
                </c:pt>
                <c:pt idx="743">
                  <c:v>0.98992785195956101</c:v>
                </c:pt>
                <c:pt idx="744">
                  <c:v>0.99256310951316207</c:v>
                </c:pt>
                <c:pt idx="745">
                  <c:v>0.9952104855958106</c:v>
                </c:pt>
                <c:pt idx="746">
                  <c:v>0.99787010127608033</c:v>
                </c:pt>
                <c:pt idx="747">
                  <c:v>1.0005420792989728</c:v>
                </c:pt>
                <c:pt idx="748">
                  <c:v>1.0032265441158907</c:v>
                </c:pt>
                <c:pt idx="749">
                  <c:v>1.005923621915261</c:v>
                </c:pt>
                <c:pt idx="750">
                  <c:v>1.0086334406538395</c:v>
                </c:pt>
                <c:pt idx="751">
                  <c:v>1.0113561300887033</c:v>
                </c:pt>
                <c:pt idx="752">
                  <c:v>1.0140918218099535</c:v>
                </c:pt>
                <c:pt idx="753">
                  <c:v>1.0168406492741464</c:v>
                </c:pt>
                <c:pt idx="754">
                  <c:v>1.0196027478384724</c:v>
                </c:pt>
                <c:pt idx="755">
                  <c:v>1.0223782547956988</c:v>
                </c:pt>
                <c:pt idx="756">
                  <c:v>1.0251673094099112</c:v>
                </c:pt>
                <c:pt idx="757">
                  <c:v>1.027970052953048</c:v>
                </c:pt>
                <c:pt idx="758">
                  <c:v>1.0307866287422791</c:v>
                </c:pt>
                <c:pt idx="759">
                  <c:v>1.0336171821782347</c:v>
                </c:pt>
                <c:pt idx="760">
                  <c:v>1.036461860784097</c:v>
                </c:pt>
                <c:pt idx="761">
                  <c:v>1.0393208142456174</c:v>
                </c:pt>
                <c:pt idx="762">
                  <c:v>1.0421941944520337</c:v>
                </c:pt>
                <c:pt idx="763">
                  <c:v>1.0450821555379499</c:v>
                </c:pt>
                <c:pt idx="764">
                  <c:v>1.0479848539261913</c:v>
                </c:pt>
                <c:pt idx="765">
                  <c:v>1.0509024483716602</c:v>
                </c:pt>
                <c:pt idx="766">
                  <c:v>1.0538351000062203</c:v>
                </c:pt>
                <c:pt idx="767">
                  <c:v>1.0567829723846458</c:v>
                </c:pt>
                <c:pt idx="768">
                  <c:v>1.0597462315316601</c:v>
                </c:pt>
                <c:pt idx="769">
                  <c:v>1.0627250459900863</c:v>
                </c:pt>
                <c:pt idx="770">
                  <c:v>1.0657195868701586</c:v>
                </c:pt>
                <c:pt idx="771">
                  <c:v>1.0687300279000138</c:v>
                </c:pt>
                <c:pt idx="772">
                  <c:v>1.0717565454774038</c:v>
                </c:pt>
                <c:pt idx="773">
                  <c:v>1.0747993187226537</c:v>
                </c:pt>
                <c:pt idx="774">
                  <c:v>1.0778585295329155</c:v>
                </c:pt>
                <c:pt idx="775">
                  <c:v>1.0809343626377521</c:v>
                </c:pt>
                <c:pt idx="776">
                  <c:v>1.0840270056560717</c:v>
                </c:pt>
                <c:pt idx="777">
                  <c:v>1.0871366491544792</c:v>
                </c:pt>
                <c:pt idx="778">
                  <c:v>1.0902634867070709</c:v>
                </c:pt>
                <c:pt idx="779">
                  <c:v>1.093407714956711</c:v>
                </c:pt>
                <c:pt idx="780">
                  <c:v>1.0965695336778483</c:v>
                </c:pt>
                <c:pt idx="781">
                  <c:v>1.0997491458409032</c:v>
                </c:pt>
                <c:pt idx="782">
                  <c:v>1.1029467576782872</c:v>
                </c:pt>
                <c:pt idx="783">
                  <c:v>1.1061625787520835</c:v>
                </c:pt>
                <c:pt idx="784">
                  <c:v>1.1093968220234649</c:v>
                </c:pt>
                <c:pt idx="785">
                  <c:v>1.1126497039238765</c:v>
                </c:pt>
                <c:pt idx="786">
                  <c:v>1.1159214444280556</c:v>
                </c:pt>
                <c:pt idx="787">
                  <c:v>1.1192122671289262</c:v>
                </c:pt>
                <c:pt idx="788">
                  <c:v>1.1225223993144537</c:v>
                </c:pt>
                <c:pt idx="789">
                  <c:v>1.1258520720464797</c:v>
                </c:pt>
                <c:pt idx="790">
                  <c:v>1.1292015202416448</c:v>
                </c:pt>
                <c:pt idx="791">
                  <c:v>1.1325709827544237</c:v>
                </c:pt>
                <c:pt idx="792">
                  <c:v>1.1359607024623595</c:v>
                </c:pt>
                <c:pt idx="793">
                  <c:v>1.139370926353573</c:v>
                </c:pt>
                <c:pt idx="794">
                  <c:v>1.1428019056165906</c:v>
                </c:pt>
                <c:pt idx="795">
                  <c:v>1.1462538957325923</c:v>
                </c:pt>
                <c:pt idx="796">
                  <c:v>1.149727156570149</c:v>
                </c:pt>
                <c:pt idx="797">
                  <c:v>1.1532219524825187</c:v>
                </c:pt>
                <c:pt idx="798">
                  <c:v>1.1567385524075902</c:v>
                </c:pt>
                <c:pt idx="799">
                  <c:v>1.1602772299705728</c:v>
                </c:pt>
                <c:pt idx="800">
                  <c:v>1.1638382635894948</c:v>
                </c:pt>
                <c:pt idx="801">
                  <c:v>1.1674219365836291</c:v>
                </c:pt>
                <c:pt idx="802">
                  <c:v>1.1710285372849207</c:v>
                </c:pt>
                <c:pt idx="803">
                  <c:v>1.1746583591525261</c:v>
                </c:pt>
                <c:pt idx="804">
                  <c:v>1.1783117008905779</c:v>
                </c:pt>
                <c:pt idx="805">
                  <c:v>1.1819888665692471</c:v>
                </c:pt>
                <c:pt idx="806">
                  <c:v>1.1856901657492593</c:v>
                </c:pt>
                <c:pt idx="807">
                  <c:v>1.1894159136099438</c:v>
                </c:pt>
                <c:pt idx="808">
                  <c:v>1.1931664310809555</c:v>
                </c:pt>
                <c:pt idx="809">
                  <c:v>1.1969420449777868</c:v>
                </c:pt>
                <c:pt idx="810">
                  <c:v>1.2007430881412038</c:v>
                </c:pt>
                <c:pt idx="811">
                  <c:v>1.2045698995807306</c:v>
                </c:pt>
                <c:pt idx="812">
                  <c:v>1.2084228246223456</c:v>
                </c:pt>
                <c:pt idx="813">
                  <c:v>1.2123022150604945</c:v>
                </c:pt>
                <c:pt idx="814">
                  <c:v>1.2162084293146316</c:v>
                </c:pt>
                <c:pt idx="815">
                  <c:v>1.2201418325903772</c:v>
                </c:pt>
                <c:pt idx="816">
                  <c:v>1.2241027970455156</c:v>
                </c:pt>
                <c:pt idx="817">
                  <c:v>1.2280917019609672</c:v>
                </c:pt>
                <c:pt idx="818">
                  <c:v>1.2321089339169324</c:v>
                </c:pt>
                <c:pt idx="819">
                  <c:v>1.2361548869743777</c:v>
                </c:pt>
                <c:pt idx="820">
                  <c:v>1.2402299628620761</c:v>
                </c:pt>
                <c:pt idx="821">
                  <c:v>1.244334571169377</c:v>
                </c:pt>
                <c:pt idx="822">
                  <c:v>1.2484691295449426</c:v>
                </c:pt>
                <c:pt idx="823">
                  <c:v>1.2526340639016513</c:v>
                </c:pt>
                <c:pt idx="824">
                  <c:v>1.2568298086278984</c:v>
                </c:pt>
                <c:pt idx="825">
                  <c:v>1.261056806805541</c:v>
                </c:pt>
                <c:pt idx="826">
                  <c:v>1.2653155104347187</c:v>
                </c:pt>
                <c:pt idx="827">
                  <c:v>1.2696063806658338</c:v>
                </c:pt>
                <c:pt idx="828">
                  <c:v>1.2739298880389249</c:v>
                </c:pt>
                <c:pt idx="829">
                  <c:v>1.2782865127307492</c:v>
                </c:pt>
                <c:pt idx="830">
                  <c:v>1.2826767448098506</c:v>
                </c:pt>
                <c:pt idx="831">
                  <c:v>1.2871010844999287</c:v>
                </c:pt>
                <c:pt idx="832">
                  <c:v>1.2915600424518046</c:v>
                </c:pt>
                <c:pt idx="833">
                  <c:v>1.2960541400243715</c:v>
                </c:pt>
                <c:pt idx="834">
                  <c:v>1.3005839095748186</c:v>
                </c:pt>
                <c:pt idx="835">
                  <c:v>1.3051498947585332</c:v>
                </c:pt>
                <c:pt idx="836">
                  <c:v>1.3097526508390591</c:v>
                </c:pt>
                <c:pt idx="837">
                  <c:v>1.3143927450085016</c:v>
                </c:pt>
                <c:pt idx="838">
                  <c:v>1.3190707567187978</c:v>
                </c:pt>
                <c:pt idx="839">
                  <c:v>1.3237872780243056</c:v>
                </c:pt>
                <c:pt idx="840">
                  <c:v>1.3285429139361553</c:v>
                </c:pt>
                <c:pt idx="841">
                  <c:v>1.3333382827888487</c:v>
                </c:pt>
                <c:pt idx="842">
                  <c:v>1.3381740166196125</c:v>
                </c:pt>
                <c:pt idx="843">
                  <c:v>1.343050761561031</c:v>
                </c:pt>
                <c:pt idx="844">
                  <c:v>1.3479691782475076</c:v>
                </c:pt>
                <c:pt idx="845">
                  <c:v>1.3529299422361423</c:v>
                </c:pt>
                <c:pt idx="846">
                  <c:v>1.3579337444426223</c:v>
                </c:pt>
                <c:pt idx="847">
                  <c:v>1.362981291592777</c:v>
                </c:pt>
                <c:pt idx="848">
                  <c:v>1.3680733066904522</c:v>
                </c:pt>
                <c:pt idx="849">
                  <c:v>1.3732105295024097</c:v>
                </c:pt>
                <c:pt idx="850">
                  <c:v>1.3783937170610008</c:v>
                </c:pt>
                <c:pt idx="851">
                  <c:v>1.3836236441853658</c:v>
                </c:pt>
                <c:pt idx="852">
                  <c:v>1.3889011040220032</c:v>
                </c:pt>
                <c:pt idx="853">
                  <c:v>1.3942269086055115</c:v>
                </c:pt>
                <c:pt idx="854">
                  <c:v>1.399601889440482</c:v>
                </c:pt>
                <c:pt idx="855">
                  <c:v>1.4050268981053979</c:v>
                </c:pt>
                <c:pt idx="856">
                  <c:v>1.4105028068796157</c:v>
                </c:pt>
                <c:pt idx="857">
                  <c:v>1.4160305093943952</c:v>
                </c:pt>
                <c:pt idx="858">
                  <c:v>1.4216109213091643</c:v>
                </c:pt>
                <c:pt idx="859">
                  <c:v>1.4272449810140997</c:v>
                </c:pt>
                <c:pt idx="860">
                  <c:v>1.4329336503603054</c:v>
                </c:pt>
                <c:pt idx="861">
                  <c:v>1.4386779154188403</c:v>
                </c:pt>
                <c:pt idx="862">
                  <c:v>1.4444787872699578</c:v>
                </c:pt>
                <c:pt idx="863">
                  <c:v>1.4503373028240227</c:v>
                </c:pt>
                <c:pt idx="864">
                  <c:v>1.4562545256755539</c:v>
                </c:pt>
                <c:pt idx="865">
                  <c:v>1.4622315469920546</c:v>
                </c:pt>
                <c:pt idx="866">
                  <c:v>1.4682694864392623</c:v>
                </c:pt>
                <c:pt idx="867">
                  <c:v>1.4743694931446176</c:v>
                </c:pt>
                <c:pt idx="868">
                  <c:v>1.4805327467008487</c:v>
                </c:pt>
                <c:pt idx="869">
                  <c:v>1.4867604582116167</c:v>
                </c:pt>
                <c:pt idx="870">
                  <c:v>1.4930538713813575</c:v>
                </c:pt>
                <c:pt idx="871">
                  <c:v>1.4994142636515364</c:v>
                </c:pt>
                <c:pt idx="872">
                  <c:v>1.5058429473856541</c:v>
                </c:pt>
                <c:pt idx="873">
                  <c:v>1.5123412711055064</c:v>
                </c:pt>
                <c:pt idx="874">
                  <c:v>1.5189106207813601</c:v>
                </c:pt>
                <c:pt idx="875">
                  <c:v>1.5255524211787821</c:v>
                </c:pt>
                <c:pt idx="876">
                  <c:v>1.5322681372651716</c:v>
                </c:pt>
                <c:pt idx="877">
                  <c:v>1.5390592756790482</c:v>
                </c:pt>
                <c:pt idx="878">
                  <c:v>1.5459273862655496</c:v>
                </c:pt>
                <c:pt idx="879">
                  <c:v>1.5528740636815674</c:v>
                </c:pt>
                <c:pt idx="880">
                  <c:v>1.5599009490743885</c:v>
                </c:pt>
                <c:pt idx="881">
                  <c:v>1.5670097318377787</c:v>
                </c:pt>
                <c:pt idx="882">
                  <c:v>1.574202151449827</c:v>
                </c:pt>
                <c:pt idx="883">
                  <c:v>1.5814799993970261</c:v>
                </c:pt>
                <c:pt idx="884">
                  <c:v>1.5888451211894641</c:v>
                </c:pt>
                <c:pt idx="885">
                  <c:v>1.596299418472233</c:v>
                </c:pt>
                <c:pt idx="886">
                  <c:v>1.603844851238559</c:v>
                </c:pt>
                <c:pt idx="887">
                  <c:v>1.6114834401504567</c:v>
                </c:pt>
                <c:pt idx="888">
                  <c:v>1.6192172689731927</c:v>
                </c:pt>
                <c:pt idx="889">
                  <c:v>1.6270484871301496</c:v>
                </c:pt>
                <c:pt idx="890">
                  <c:v>1.634979312385233</c:v>
                </c:pt>
                <c:pt idx="891">
                  <c:v>1.6430120336604128</c:v>
                </c:pt>
                <c:pt idx="892">
                  <c:v>1.6511490139964731</c:v>
                </c:pt>
                <c:pt idx="893">
                  <c:v>1.6593926936657282</c:v>
                </c:pt>
                <c:pt idx="894">
                  <c:v>1.6677455934459269</c:v>
                </c:pt>
                <c:pt idx="895">
                  <c:v>1.6762103180653554</c:v>
                </c:pt>
                <c:pt idx="896">
                  <c:v>1.6847895598298086</c:v>
                </c:pt>
                <c:pt idx="897">
                  <c:v>1.6934861024428529</c:v>
                </c:pt>
                <c:pt idx="898">
                  <c:v>1.702302825031736</c:v>
                </c:pt>
                <c:pt idx="899">
                  <c:v>1.7112427063920683</c:v>
                </c:pt>
                <c:pt idx="900">
                  <c:v>1.7203088294655593</c:v>
                </c:pt>
                <c:pt idx="901">
                  <c:v>1.7295043860659711</c:v>
                </c:pt>
                <c:pt idx="902">
                  <c:v>1.7388326818698401</c:v>
                </c:pt>
                <c:pt idx="903">
                  <c:v>1.7482971416895532</c:v>
                </c:pt>
                <c:pt idx="904">
                  <c:v>1.757901315047943</c:v>
                </c:pt>
                <c:pt idx="905">
                  <c:v>1.767648882074925</c:v>
                </c:pt>
                <c:pt idx="906">
                  <c:v>1.777543659748446</c:v>
                </c:pt>
                <c:pt idx="907">
                  <c:v>1.78758960850369</c:v>
                </c:pt>
                <c:pt idx="908">
                  <c:v>1.7977908392365969</c:v>
                </c:pt>
                <c:pt idx="909">
                  <c:v>1.8081516207296628</c:v>
                </c:pt>
                <c:pt idx="910">
                  <c:v>1.8186763875305814</c:v>
                </c:pt>
                <c:pt idx="911">
                  <c:v>1.8293697483165974</c:v>
                </c:pt>
                <c:pt idx="912">
                  <c:v>1.8402364947804868</c:v>
                </c:pt>
                <c:pt idx="913">
                  <c:v>1.8512816110768868</c:v>
                </c:pt>
                <c:pt idx="914">
                  <c:v>1.8625102838713845</c:v>
                </c:pt>
                <c:pt idx="915">
                  <c:v>1.8739279130381941</c:v>
                </c:pt>
                <c:pt idx="916">
                  <c:v>1.8855401230565947</c:v>
                </c:pt>
                <c:pt idx="917">
                  <c:v>1.8973527751606194</c:v>
                </c:pt>
                <c:pt idx="918">
                  <c:v>1.9093719803016045</c:v>
                </c:pt>
                <c:pt idx="919">
                  <c:v>1.9216041129886228</c:v>
                </c:pt>
                <c:pt idx="920">
                  <c:v>1.9340558260779295</c:v>
                </c:pt>
                <c:pt idx="921">
                  <c:v>1.9467340665892854</c:v>
                </c:pt>
                <c:pt idx="922">
                  <c:v>1.9596460926345549</c:v>
                </c:pt>
                <c:pt idx="923">
                  <c:v>1.9727994915520444</c:v>
                </c:pt>
                <c:pt idx="924">
                  <c:v>1.9862021993495791</c:v>
                </c:pt>
                <c:pt idx="925">
                  <c:v>1.99986252156927</c:v>
                </c:pt>
                <c:pt idx="926">
                  <c:v>2.0137891556985865</c:v>
                </c:pt>
                <c:pt idx="927">
                  <c:v>2.0279912152648394</c:v>
                </c:pt>
                <c:pt idx="928">
                  <c:v>2.0424782557647845</c:v>
                </c:pt>
                <c:pt idx="929">
                  <c:v>2.0572603025965814</c:v>
                </c:pt>
                <c:pt idx="930">
                  <c:v>2.0723478811796787</c:v>
                </c:pt>
                <c:pt idx="931">
                  <c:v>2.0877520494678454</c:v>
                </c:pt>
                <c:pt idx="932">
                  <c:v>2.1034844330835045</c:v>
                </c:pt>
                <c:pt idx="933">
                  <c:v>2.1195572633267061</c:v>
                </c:pt>
                <c:pt idx="934">
                  <c:v>2.1359834183409441</c:v>
                </c:pt>
                <c:pt idx="935">
                  <c:v>2.1527764677503352</c:v>
                </c:pt>
                <c:pt idx="936">
                  <c:v>2.1699507211195161</c:v>
                </c:pt>
                <c:pt idx="937">
                  <c:v>2.1875212806291966</c:v>
                </c:pt>
                <c:pt idx="938">
                  <c:v>2.2055040984077103</c:v>
                </c:pt>
                <c:pt idx="939">
                  <c:v>2.2239160390128543</c:v>
                </c:pt>
                <c:pt idx="940">
                  <c:v>2.2427749476197563</c:v>
                </c:pt>
                <c:pt idx="941">
                  <c:v>2.2620997245410623</c:v>
                </c:pt>
                <c:pt idx="942">
                  <c:v>2.2819104067861393</c:v>
                </c:pt>
                <c:pt idx="943">
                  <c:v>2.3022282574588995</c:v>
                </c:pt>
                <c:pt idx="944">
                  <c:v>2.3230758639001605</c:v>
                </c:pt>
                <c:pt idx="945">
                  <c:v>2.3444772456037679</c:v>
                </c:pt>
                <c:pt idx="946">
                  <c:v>2.3664579730778854</c:v>
                </c:pt>
                <c:pt idx="947">
                  <c:v>2.3890452989877753</c:v>
                </c:pt>
                <c:pt idx="948">
                  <c:v>2.4122683031086405</c:v>
                </c:pt>
                <c:pt idx="949">
                  <c:v>2.4361580528403275</c:v>
                </c:pt>
                <c:pt idx="950">
                  <c:v>2.4607477812977918</c:v>
                </c:pt>
                <c:pt idx="951">
                  <c:v>2.4860730852974382</c:v>
                </c:pt>
                <c:pt idx="952">
                  <c:v>2.5121721459207409</c:v>
                </c:pt>
                <c:pt idx="953">
                  <c:v>2.5390859747617536</c:v>
                </c:pt>
                <c:pt idx="954">
                  <c:v>2.5668586894696364</c:v>
                </c:pt>
                <c:pt idx="955">
                  <c:v>2.5955378227952766</c:v>
                </c:pt>
                <c:pt idx="956">
                  <c:v>2.6251746700656726</c:v>
                </c:pt>
                <c:pt idx="957">
                  <c:v>2.6558246808627302</c:v>
                </c:pt>
                <c:pt idx="958">
                  <c:v>2.6875479017099106</c:v>
                </c:pt>
                <c:pt idx="959">
                  <c:v>2.7204094778068133</c:v>
                </c:pt>
                <c:pt idx="960">
                  <c:v>2.7544802233507562</c:v>
                </c:pt>
                <c:pt idx="961">
                  <c:v>2.7898372718078193</c:v>
                </c:pt>
                <c:pt idx="962">
                  <c:v>2.8265648197242386</c:v>
                </c:pt>
                <c:pt idx="963">
                  <c:v>2.8647549804066976</c:v>
                </c:pt>
                <c:pt idx="964">
                  <c:v>2.9045087671795371</c:v>
                </c:pt>
                <c:pt idx="965">
                  <c:v>2.9459372301213969</c:v>
                </c:pt>
                <c:pt idx="966">
                  <c:v>2.9891627754205441</c:v>
                </c:pt>
                <c:pt idx="967">
                  <c:v>3.0343207030626576</c:v>
                </c:pt>
                <c:pt idx="968">
                  <c:v>3.081561006874725</c:v>
                </c:pt>
                <c:pt idx="969">
                  <c:v>3.1310504915179864</c:v>
                </c:pt>
                <c:pt idx="970">
                  <c:v>3.1829752745653406</c:v>
                </c:pt>
                <c:pt idx="971">
                  <c:v>3.2375437592762006</c:v>
                </c:pt>
                <c:pt idx="972">
                  <c:v>3.2949901864233206</c:v>
                </c:pt>
                <c:pt idx="973">
                  <c:v>3.3555789033624652</c:v>
                </c:pt>
                <c:pt idx="974">
                  <c:v>3.4196095280417054</c:v>
                </c:pt>
                <c:pt idx="975">
                  <c:v>3.4874232384570152</c:v>
                </c:pt>
                <c:pt idx="976">
                  <c:v>3.5594104893968477</c:v>
                </c:pt>
                <c:pt idx="977">
                  <c:v>3.6360205557484111</c:v>
                </c:pt>
                <c:pt idx="978">
                  <c:v>3.7177734363202433</c:v>
                </c:pt>
                <c:pt idx="979">
                  <c:v>3.8052748407294765</c:v>
                </c:pt>
                <c:pt idx="980">
                  <c:v>3.8992352497313312</c:v>
                </c:pt>
                <c:pt idx="981">
                  <c:v>4.000494425566945</c:v>
                </c:pt>
                <c:pt idx="982">
                  <c:v>4.1100533151674519</c:v>
                </c:pt>
                <c:pt idx="983">
                  <c:v>4.2291161346536637</c:v>
                </c:pt>
                <c:pt idx="984">
                  <c:v>4.3591467120481475</c:v>
                </c:pt>
                <c:pt idx="985">
                  <c:v>4.501945172763703</c:v>
                </c:pt>
                <c:pt idx="986">
                  <c:v>4.6597542595188601</c:v>
                </c:pt>
                <c:pt idx="987">
                  <c:v>4.8354098464676092</c:v>
                </c:pt>
                <c:pt idx="988">
                  <c:v>5.0325591384094182</c:v>
                </c:pt>
                <c:pt idx="989">
                  <c:v>5.2559857409657313</c:v>
                </c:pt>
                <c:pt idx="990">
                  <c:v>5.512109534319408</c:v>
                </c:pt>
                <c:pt idx="991">
                  <c:v>5.8097845335886138</c:v>
                </c:pt>
                <c:pt idx="992">
                  <c:v>6.161630324419102</c:v>
                </c:pt>
                <c:pt idx="993">
                  <c:v>6.5863775174559871</c:v>
                </c:pt>
                <c:pt idx="994">
                  <c:v>7.1132876757934538</c:v>
                </c:pt>
                <c:pt idx="995">
                  <c:v>7.7912353516735635</c:v>
                </c:pt>
                <c:pt idx="996">
                  <c:v>8.7096586699972249</c:v>
                </c:pt>
                <c:pt idx="997">
                  <c:v>10.055510354202994</c:v>
                </c:pt>
                <c:pt idx="998">
                  <c:v>12.313348648126418</c:v>
                </c:pt>
                <c:pt idx="999">
                  <c:v>17.410398116253582</c:v>
                </c:pt>
              </c:numCache>
            </c:numRef>
          </c:yVal>
          <c:smooth val="0"/>
        </c:ser>
        <c:ser>
          <c:idx val="6"/>
          <c:order val="6"/>
          <c:marker>
            <c:symbol val="none"/>
          </c:marker>
          <c:xVal>
            <c:numRef>
              <c:f>APropertiesDimless!$A$7:$A$1007</c:f>
              <c:numCache>
                <c:formatCode>0.000</c:formatCode>
                <c:ptCount val="1001"/>
                <c:pt idx="0">
                  <c:v>0</c:v>
                </c:pt>
                <c:pt idx="1">
                  <c:v>1E-3</c:v>
                </c:pt>
                <c:pt idx="2">
                  <c:v>2E-3</c:v>
                </c:pt>
                <c:pt idx="3">
                  <c:v>3.0000000000000001E-3</c:v>
                </c:pt>
                <c:pt idx="4">
                  <c:v>4.0000000000000001E-3</c:v>
                </c:pt>
                <c:pt idx="5">
                  <c:v>5.0000000000000001E-3</c:v>
                </c:pt>
                <c:pt idx="6">
                  <c:v>6.0000000000000001E-3</c:v>
                </c:pt>
                <c:pt idx="7">
                  <c:v>7.0000000000000001E-3</c:v>
                </c:pt>
                <c:pt idx="8">
                  <c:v>8.0000000000000002E-3</c:v>
                </c:pt>
                <c:pt idx="9">
                  <c:v>8.9999999999999993E-3</c:v>
                </c:pt>
                <c:pt idx="10">
                  <c:v>0.01</c:v>
                </c:pt>
                <c:pt idx="11">
                  <c:v>1.0999999999999999E-2</c:v>
                </c:pt>
                <c:pt idx="12">
                  <c:v>1.2E-2</c:v>
                </c:pt>
                <c:pt idx="13">
                  <c:v>1.2999999999999999E-2</c:v>
                </c:pt>
                <c:pt idx="14">
                  <c:v>1.4E-2</c:v>
                </c:pt>
                <c:pt idx="15">
                  <c:v>1.4999999999999999E-2</c:v>
                </c:pt>
                <c:pt idx="16">
                  <c:v>1.6E-2</c:v>
                </c:pt>
                <c:pt idx="17">
                  <c:v>1.7000000000000001E-2</c:v>
                </c:pt>
                <c:pt idx="18">
                  <c:v>1.7999999999999999E-2</c:v>
                </c:pt>
                <c:pt idx="19">
                  <c:v>1.9E-2</c:v>
                </c:pt>
                <c:pt idx="20">
                  <c:v>0.02</c:v>
                </c:pt>
                <c:pt idx="21">
                  <c:v>2.1000000000000001E-2</c:v>
                </c:pt>
                <c:pt idx="22">
                  <c:v>2.1999999999999999E-2</c:v>
                </c:pt>
                <c:pt idx="23">
                  <c:v>2.3E-2</c:v>
                </c:pt>
                <c:pt idx="24">
                  <c:v>2.4E-2</c:v>
                </c:pt>
                <c:pt idx="25">
                  <c:v>2.5000000000000001E-2</c:v>
                </c:pt>
                <c:pt idx="26">
                  <c:v>2.5999999999999999E-2</c:v>
                </c:pt>
                <c:pt idx="27">
                  <c:v>2.7E-2</c:v>
                </c:pt>
                <c:pt idx="28">
                  <c:v>2.8000000000000001E-2</c:v>
                </c:pt>
                <c:pt idx="29">
                  <c:v>2.9000000000000001E-2</c:v>
                </c:pt>
                <c:pt idx="30">
                  <c:v>0.03</c:v>
                </c:pt>
                <c:pt idx="31">
                  <c:v>3.1E-2</c:v>
                </c:pt>
                <c:pt idx="32">
                  <c:v>3.2000000000000001E-2</c:v>
                </c:pt>
                <c:pt idx="33">
                  <c:v>3.3000000000000002E-2</c:v>
                </c:pt>
                <c:pt idx="34">
                  <c:v>3.4000000000000002E-2</c:v>
                </c:pt>
                <c:pt idx="35">
                  <c:v>3.5000000000000003E-2</c:v>
                </c:pt>
                <c:pt idx="36">
                  <c:v>3.5999999999999997E-2</c:v>
                </c:pt>
                <c:pt idx="37">
                  <c:v>3.6999999999999998E-2</c:v>
                </c:pt>
                <c:pt idx="38">
                  <c:v>3.7999999999999999E-2</c:v>
                </c:pt>
                <c:pt idx="39">
                  <c:v>3.9E-2</c:v>
                </c:pt>
                <c:pt idx="40">
                  <c:v>0.04</c:v>
                </c:pt>
                <c:pt idx="41">
                  <c:v>4.1000000000000002E-2</c:v>
                </c:pt>
                <c:pt idx="42">
                  <c:v>4.2000000000000003E-2</c:v>
                </c:pt>
                <c:pt idx="43">
                  <c:v>4.2999999999999997E-2</c:v>
                </c:pt>
                <c:pt idx="44">
                  <c:v>4.3999999999999997E-2</c:v>
                </c:pt>
                <c:pt idx="45">
                  <c:v>4.4999999999999998E-2</c:v>
                </c:pt>
                <c:pt idx="46">
                  <c:v>4.5999999999999999E-2</c:v>
                </c:pt>
                <c:pt idx="47">
                  <c:v>4.7E-2</c:v>
                </c:pt>
                <c:pt idx="48">
                  <c:v>4.8000000000000001E-2</c:v>
                </c:pt>
                <c:pt idx="49">
                  <c:v>4.9000000000000002E-2</c:v>
                </c:pt>
                <c:pt idx="50">
                  <c:v>0.05</c:v>
                </c:pt>
                <c:pt idx="51">
                  <c:v>5.0999999999999997E-2</c:v>
                </c:pt>
                <c:pt idx="52">
                  <c:v>5.1999999999999998E-2</c:v>
                </c:pt>
                <c:pt idx="53">
                  <c:v>5.2999999999999999E-2</c:v>
                </c:pt>
                <c:pt idx="54">
                  <c:v>5.3999999999999999E-2</c:v>
                </c:pt>
                <c:pt idx="55">
                  <c:v>5.5E-2</c:v>
                </c:pt>
                <c:pt idx="56">
                  <c:v>5.6000000000000001E-2</c:v>
                </c:pt>
                <c:pt idx="57">
                  <c:v>5.7000000000000002E-2</c:v>
                </c:pt>
                <c:pt idx="58">
                  <c:v>5.8000000000000003E-2</c:v>
                </c:pt>
                <c:pt idx="59">
                  <c:v>5.8999999999999997E-2</c:v>
                </c:pt>
                <c:pt idx="60">
                  <c:v>0.06</c:v>
                </c:pt>
                <c:pt idx="61">
                  <c:v>6.0999999999999999E-2</c:v>
                </c:pt>
                <c:pt idx="62">
                  <c:v>6.2E-2</c:v>
                </c:pt>
                <c:pt idx="63">
                  <c:v>6.3E-2</c:v>
                </c:pt>
                <c:pt idx="64">
                  <c:v>6.4000000000000001E-2</c:v>
                </c:pt>
                <c:pt idx="65">
                  <c:v>6.5000000000000002E-2</c:v>
                </c:pt>
                <c:pt idx="66">
                  <c:v>6.6000000000000003E-2</c:v>
                </c:pt>
                <c:pt idx="67">
                  <c:v>6.7000000000000004E-2</c:v>
                </c:pt>
                <c:pt idx="68">
                  <c:v>6.8000000000000005E-2</c:v>
                </c:pt>
                <c:pt idx="69">
                  <c:v>6.9000000000000006E-2</c:v>
                </c:pt>
                <c:pt idx="70">
                  <c:v>7.0000000000000007E-2</c:v>
                </c:pt>
                <c:pt idx="71">
                  <c:v>7.0999999999999994E-2</c:v>
                </c:pt>
                <c:pt idx="72">
                  <c:v>7.1999999999999995E-2</c:v>
                </c:pt>
                <c:pt idx="73">
                  <c:v>7.2999999999999995E-2</c:v>
                </c:pt>
                <c:pt idx="74">
                  <c:v>7.3999999999999996E-2</c:v>
                </c:pt>
                <c:pt idx="75">
                  <c:v>7.4999999999999997E-2</c:v>
                </c:pt>
                <c:pt idx="76">
                  <c:v>7.5999999999999998E-2</c:v>
                </c:pt>
                <c:pt idx="77">
                  <c:v>7.6999999999999999E-2</c:v>
                </c:pt>
                <c:pt idx="78">
                  <c:v>7.8E-2</c:v>
                </c:pt>
                <c:pt idx="79">
                  <c:v>7.9000000000000001E-2</c:v>
                </c:pt>
                <c:pt idx="80">
                  <c:v>0.08</c:v>
                </c:pt>
                <c:pt idx="81">
                  <c:v>8.1000000000000003E-2</c:v>
                </c:pt>
                <c:pt idx="82">
                  <c:v>8.2000000000000003E-2</c:v>
                </c:pt>
                <c:pt idx="83">
                  <c:v>8.3000000000000004E-2</c:v>
                </c:pt>
                <c:pt idx="84">
                  <c:v>8.4000000000000005E-2</c:v>
                </c:pt>
                <c:pt idx="85">
                  <c:v>8.5000000000000006E-2</c:v>
                </c:pt>
                <c:pt idx="86">
                  <c:v>8.5999999999999993E-2</c:v>
                </c:pt>
                <c:pt idx="87">
                  <c:v>8.6999999999999994E-2</c:v>
                </c:pt>
                <c:pt idx="88">
                  <c:v>8.7999999999999995E-2</c:v>
                </c:pt>
                <c:pt idx="89">
                  <c:v>8.8999999999999996E-2</c:v>
                </c:pt>
                <c:pt idx="90">
                  <c:v>0.09</c:v>
                </c:pt>
                <c:pt idx="91">
                  <c:v>9.0999999999999998E-2</c:v>
                </c:pt>
                <c:pt idx="92">
                  <c:v>9.1999999999999998E-2</c:v>
                </c:pt>
                <c:pt idx="93">
                  <c:v>9.2999999999999999E-2</c:v>
                </c:pt>
                <c:pt idx="94">
                  <c:v>9.4E-2</c:v>
                </c:pt>
                <c:pt idx="95">
                  <c:v>9.5000000000000001E-2</c:v>
                </c:pt>
                <c:pt idx="96">
                  <c:v>9.6000000000000002E-2</c:v>
                </c:pt>
                <c:pt idx="97">
                  <c:v>9.7000000000000003E-2</c:v>
                </c:pt>
                <c:pt idx="98">
                  <c:v>9.8000000000000004E-2</c:v>
                </c:pt>
                <c:pt idx="99">
                  <c:v>9.9000000000000005E-2</c:v>
                </c:pt>
                <c:pt idx="100">
                  <c:v>0.1</c:v>
                </c:pt>
                <c:pt idx="101">
                  <c:v>0.10100000000000001</c:v>
                </c:pt>
                <c:pt idx="102">
                  <c:v>0.10199999999999999</c:v>
                </c:pt>
                <c:pt idx="103">
                  <c:v>0.10299999999999999</c:v>
                </c:pt>
                <c:pt idx="104">
                  <c:v>0.104</c:v>
                </c:pt>
                <c:pt idx="105">
                  <c:v>0.105</c:v>
                </c:pt>
                <c:pt idx="106">
                  <c:v>0.106</c:v>
                </c:pt>
                <c:pt idx="107">
                  <c:v>0.107</c:v>
                </c:pt>
                <c:pt idx="108">
                  <c:v>0.108</c:v>
                </c:pt>
                <c:pt idx="109">
                  <c:v>0.109</c:v>
                </c:pt>
                <c:pt idx="110">
                  <c:v>0.11</c:v>
                </c:pt>
                <c:pt idx="111">
                  <c:v>0.111</c:v>
                </c:pt>
                <c:pt idx="112">
                  <c:v>0.112</c:v>
                </c:pt>
                <c:pt idx="113">
                  <c:v>0.113</c:v>
                </c:pt>
                <c:pt idx="114">
                  <c:v>0.114</c:v>
                </c:pt>
                <c:pt idx="115">
                  <c:v>0.115</c:v>
                </c:pt>
                <c:pt idx="116">
                  <c:v>0.11600000000000001</c:v>
                </c:pt>
                <c:pt idx="117">
                  <c:v>0.11700000000000001</c:v>
                </c:pt>
                <c:pt idx="118">
                  <c:v>0.11799999999999999</c:v>
                </c:pt>
                <c:pt idx="119">
                  <c:v>0.11899999999999999</c:v>
                </c:pt>
                <c:pt idx="120">
                  <c:v>0.12</c:v>
                </c:pt>
                <c:pt idx="121">
                  <c:v>0.121</c:v>
                </c:pt>
                <c:pt idx="122">
                  <c:v>0.122</c:v>
                </c:pt>
                <c:pt idx="123">
                  <c:v>0.123</c:v>
                </c:pt>
                <c:pt idx="124">
                  <c:v>0.124</c:v>
                </c:pt>
                <c:pt idx="125">
                  <c:v>0.125</c:v>
                </c:pt>
                <c:pt idx="126">
                  <c:v>0.126</c:v>
                </c:pt>
                <c:pt idx="127">
                  <c:v>0.127</c:v>
                </c:pt>
                <c:pt idx="128">
                  <c:v>0.128</c:v>
                </c:pt>
                <c:pt idx="129">
                  <c:v>0.129</c:v>
                </c:pt>
                <c:pt idx="130">
                  <c:v>0.13</c:v>
                </c:pt>
                <c:pt idx="131">
                  <c:v>0.13100000000000001</c:v>
                </c:pt>
                <c:pt idx="132">
                  <c:v>0.13200000000000001</c:v>
                </c:pt>
                <c:pt idx="133">
                  <c:v>0.13300000000000001</c:v>
                </c:pt>
                <c:pt idx="134">
                  <c:v>0.13400000000000001</c:v>
                </c:pt>
                <c:pt idx="135">
                  <c:v>0.13500000000000001</c:v>
                </c:pt>
                <c:pt idx="136">
                  <c:v>0.13600000000000001</c:v>
                </c:pt>
                <c:pt idx="137">
                  <c:v>0.13700000000000001</c:v>
                </c:pt>
                <c:pt idx="138">
                  <c:v>0.13800000000000001</c:v>
                </c:pt>
                <c:pt idx="139">
                  <c:v>0.13900000000000001</c:v>
                </c:pt>
                <c:pt idx="140">
                  <c:v>0.14000000000000001</c:v>
                </c:pt>
                <c:pt idx="141">
                  <c:v>0.14099999999999999</c:v>
                </c:pt>
                <c:pt idx="142">
                  <c:v>0.14199999999999999</c:v>
                </c:pt>
                <c:pt idx="143">
                  <c:v>0.14299999999999999</c:v>
                </c:pt>
                <c:pt idx="144">
                  <c:v>0.14399999999999999</c:v>
                </c:pt>
                <c:pt idx="145">
                  <c:v>0.14499999999999999</c:v>
                </c:pt>
                <c:pt idx="146">
                  <c:v>0.14599999999999999</c:v>
                </c:pt>
                <c:pt idx="147">
                  <c:v>0.14699999999999999</c:v>
                </c:pt>
                <c:pt idx="148">
                  <c:v>0.14799999999999999</c:v>
                </c:pt>
                <c:pt idx="149">
                  <c:v>0.14899999999999999</c:v>
                </c:pt>
                <c:pt idx="150">
                  <c:v>0.15</c:v>
                </c:pt>
                <c:pt idx="151">
                  <c:v>0.151</c:v>
                </c:pt>
                <c:pt idx="152">
                  <c:v>0.152</c:v>
                </c:pt>
                <c:pt idx="153">
                  <c:v>0.153</c:v>
                </c:pt>
                <c:pt idx="154">
                  <c:v>0.154</c:v>
                </c:pt>
                <c:pt idx="155">
                  <c:v>0.155</c:v>
                </c:pt>
                <c:pt idx="156">
                  <c:v>0.156</c:v>
                </c:pt>
                <c:pt idx="157">
                  <c:v>0.157</c:v>
                </c:pt>
                <c:pt idx="158">
                  <c:v>0.158</c:v>
                </c:pt>
                <c:pt idx="159">
                  <c:v>0.159</c:v>
                </c:pt>
                <c:pt idx="160">
                  <c:v>0.16</c:v>
                </c:pt>
                <c:pt idx="161">
                  <c:v>0.161</c:v>
                </c:pt>
                <c:pt idx="162">
                  <c:v>0.16200000000000001</c:v>
                </c:pt>
                <c:pt idx="163">
                  <c:v>0.16300000000000001</c:v>
                </c:pt>
                <c:pt idx="164">
                  <c:v>0.16400000000000001</c:v>
                </c:pt>
                <c:pt idx="165">
                  <c:v>0.16500000000000001</c:v>
                </c:pt>
                <c:pt idx="166">
                  <c:v>0.16600000000000001</c:v>
                </c:pt>
                <c:pt idx="167">
                  <c:v>0.16700000000000001</c:v>
                </c:pt>
                <c:pt idx="168">
                  <c:v>0.16800000000000001</c:v>
                </c:pt>
                <c:pt idx="169">
                  <c:v>0.16900000000000001</c:v>
                </c:pt>
                <c:pt idx="170">
                  <c:v>0.17</c:v>
                </c:pt>
                <c:pt idx="171">
                  <c:v>0.17100000000000001</c:v>
                </c:pt>
                <c:pt idx="172">
                  <c:v>0.17199999999999999</c:v>
                </c:pt>
                <c:pt idx="173">
                  <c:v>0.17299999999999999</c:v>
                </c:pt>
                <c:pt idx="174">
                  <c:v>0.17399999999999999</c:v>
                </c:pt>
                <c:pt idx="175">
                  <c:v>0.17499999999999999</c:v>
                </c:pt>
                <c:pt idx="176">
                  <c:v>0.17599999999999999</c:v>
                </c:pt>
                <c:pt idx="177">
                  <c:v>0.17699999999999999</c:v>
                </c:pt>
                <c:pt idx="178">
                  <c:v>0.17799999999999999</c:v>
                </c:pt>
                <c:pt idx="179">
                  <c:v>0.17899999999999999</c:v>
                </c:pt>
                <c:pt idx="180">
                  <c:v>0.18</c:v>
                </c:pt>
                <c:pt idx="181">
                  <c:v>0.18099999999999999</c:v>
                </c:pt>
                <c:pt idx="182">
                  <c:v>0.182</c:v>
                </c:pt>
                <c:pt idx="183">
                  <c:v>0.183</c:v>
                </c:pt>
                <c:pt idx="184">
                  <c:v>0.184</c:v>
                </c:pt>
                <c:pt idx="185">
                  <c:v>0.185</c:v>
                </c:pt>
                <c:pt idx="186">
                  <c:v>0.186</c:v>
                </c:pt>
                <c:pt idx="187">
                  <c:v>0.187</c:v>
                </c:pt>
                <c:pt idx="188">
                  <c:v>0.188</c:v>
                </c:pt>
                <c:pt idx="189">
                  <c:v>0.189</c:v>
                </c:pt>
                <c:pt idx="190">
                  <c:v>0.19</c:v>
                </c:pt>
                <c:pt idx="191">
                  <c:v>0.191</c:v>
                </c:pt>
                <c:pt idx="192">
                  <c:v>0.192</c:v>
                </c:pt>
                <c:pt idx="193">
                  <c:v>0.193</c:v>
                </c:pt>
                <c:pt idx="194">
                  <c:v>0.19400000000000001</c:v>
                </c:pt>
                <c:pt idx="195">
                  <c:v>0.19500000000000001</c:v>
                </c:pt>
                <c:pt idx="196">
                  <c:v>0.19600000000000001</c:v>
                </c:pt>
                <c:pt idx="197">
                  <c:v>0.19700000000000001</c:v>
                </c:pt>
                <c:pt idx="198">
                  <c:v>0.19800000000000001</c:v>
                </c:pt>
                <c:pt idx="199">
                  <c:v>0.19900000000000001</c:v>
                </c:pt>
                <c:pt idx="200">
                  <c:v>0.2</c:v>
                </c:pt>
                <c:pt idx="201">
                  <c:v>0.20100000000000001</c:v>
                </c:pt>
                <c:pt idx="202">
                  <c:v>0.20200000000000001</c:v>
                </c:pt>
                <c:pt idx="203">
                  <c:v>0.20300000000000001</c:v>
                </c:pt>
                <c:pt idx="204">
                  <c:v>0.20399999999999999</c:v>
                </c:pt>
                <c:pt idx="205">
                  <c:v>0.20499999999999999</c:v>
                </c:pt>
                <c:pt idx="206">
                  <c:v>0.20599999999999999</c:v>
                </c:pt>
                <c:pt idx="207">
                  <c:v>0.20699999999999999</c:v>
                </c:pt>
                <c:pt idx="208">
                  <c:v>0.20799999999999999</c:v>
                </c:pt>
                <c:pt idx="209">
                  <c:v>0.20899999999999999</c:v>
                </c:pt>
                <c:pt idx="210">
                  <c:v>0.21</c:v>
                </c:pt>
                <c:pt idx="211">
                  <c:v>0.21099999999999999</c:v>
                </c:pt>
                <c:pt idx="212">
                  <c:v>0.21199999999999999</c:v>
                </c:pt>
                <c:pt idx="213">
                  <c:v>0.21299999999999999</c:v>
                </c:pt>
                <c:pt idx="214">
                  <c:v>0.214</c:v>
                </c:pt>
                <c:pt idx="215">
                  <c:v>0.215</c:v>
                </c:pt>
                <c:pt idx="216">
                  <c:v>0.216</c:v>
                </c:pt>
                <c:pt idx="217">
                  <c:v>0.217</c:v>
                </c:pt>
                <c:pt idx="218">
                  <c:v>0.218</c:v>
                </c:pt>
                <c:pt idx="219">
                  <c:v>0.219</c:v>
                </c:pt>
                <c:pt idx="220">
                  <c:v>0.22</c:v>
                </c:pt>
                <c:pt idx="221">
                  <c:v>0.221</c:v>
                </c:pt>
                <c:pt idx="222">
                  <c:v>0.222</c:v>
                </c:pt>
                <c:pt idx="223">
                  <c:v>0.223</c:v>
                </c:pt>
                <c:pt idx="224">
                  <c:v>0.224</c:v>
                </c:pt>
                <c:pt idx="225">
                  <c:v>0.22500000000000001</c:v>
                </c:pt>
                <c:pt idx="226">
                  <c:v>0.22600000000000001</c:v>
                </c:pt>
                <c:pt idx="227">
                  <c:v>0.22700000000000001</c:v>
                </c:pt>
                <c:pt idx="228">
                  <c:v>0.22800000000000001</c:v>
                </c:pt>
                <c:pt idx="229">
                  <c:v>0.22900000000000001</c:v>
                </c:pt>
                <c:pt idx="230">
                  <c:v>0.23</c:v>
                </c:pt>
                <c:pt idx="231">
                  <c:v>0.23100000000000001</c:v>
                </c:pt>
                <c:pt idx="232">
                  <c:v>0.23200000000000001</c:v>
                </c:pt>
                <c:pt idx="233">
                  <c:v>0.23300000000000001</c:v>
                </c:pt>
                <c:pt idx="234">
                  <c:v>0.23400000000000001</c:v>
                </c:pt>
                <c:pt idx="235">
                  <c:v>0.23499999999999999</c:v>
                </c:pt>
                <c:pt idx="236">
                  <c:v>0.23599999999999999</c:v>
                </c:pt>
                <c:pt idx="237">
                  <c:v>0.23699999999999999</c:v>
                </c:pt>
                <c:pt idx="238">
                  <c:v>0.23799999999999999</c:v>
                </c:pt>
                <c:pt idx="239">
                  <c:v>0.23899999999999999</c:v>
                </c:pt>
                <c:pt idx="240">
                  <c:v>0.24</c:v>
                </c:pt>
                <c:pt idx="241">
                  <c:v>0.24099999999999999</c:v>
                </c:pt>
                <c:pt idx="242">
                  <c:v>0.24199999999999999</c:v>
                </c:pt>
                <c:pt idx="243">
                  <c:v>0.24299999999999999</c:v>
                </c:pt>
                <c:pt idx="244">
                  <c:v>0.24399999999999999</c:v>
                </c:pt>
                <c:pt idx="245">
                  <c:v>0.245</c:v>
                </c:pt>
                <c:pt idx="246">
                  <c:v>0.246</c:v>
                </c:pt>
                <c:pt idx="247">
                  <c:v>0.247</c:v>
                </c:pt>
                <c:pt idx="248">
                  <c:v>0.248</c:v>
                </c:pt>
                <c:pt idx="249">
                  <c:v>0.249</c:v>
                </c:pt>
                <c:pt idx="250">
                  <c:v>0.25</c:v>
                </c:pt>
                <c:pt idx="251">
                  <c:v>0.251</c:v>
                </c:pt>
                <c:pt idx="252">
                  <c:v>0.252</c:v>
                </c:pt>
                <c:pt idx="253">
                  <c:v>0.253</c:v>
                </c:pt>
                <c:pt idx="254">
                  <c:v>0.254</c:v>
                </c:pt>
                <c:pt idx="255">
                  <c:v>0.255</c:v>
                </c:pt>
                <c:pt idx="256">
                  <c:v>0.25600000000000001</c:v>
                </c:pt>
                <c:pt idx="257">
                  <c:v>0.25700000000000001</c:v>
                </c:pt>
                <c:pt idx="258">
                  <c:v>0.25800000000000001</c:v>
                </c:pt>
                <c:pt idx="259">
                  <c:v>0.25900000000000001</c:v>
                </c:pt>
                <c:pt idx="260">
                  <c:v>0.26</c:v>
                </c:pt>
                <c:pt idx="261">
                  <c:v>0.26100000000000001</c:v>
                </c:pt>
                <c:pt idx="262">
                  <c:v>0.26200000000000001</c:v>
                </c:pt>
                <c:pt idx="263">
                  <c:v>0.26300000000000001</c:v>
                </c:pt>
                <c:pt idx="264">
                  <c:v>0.26400000000000001</c:v>
                </c:pt>
                <c:pt idx="265">
                  <c:v>0.26500000000000001</c:v>
                </c:pt>
                <c:pt idx="266">
                  <c:v>0.26600000000000001</c:v>
                </c:pt>
                <c:pt idx="267">
                  <c:v>0.26700000000000002</c:v>
                </c:pt>
                <c:pt idx="268">
                  <c:v>0.26800000000000002</c:v>
                </c:pt>
                <c:pt idx="269">
                  <c:v>0.26900000000000002</c:v>
                </c:pt>
                <c:pt idx="270">
                  <c:v>0.27</c:v>
                </c:pt>
                <c:pt idx="271">
                  <c:v>0.27100000000000002</c:v>
                </c:pt>
                <c:pt idx="272">
                  <c:v>0.27200000000000002</c:v>
                </c:pt>
                <c:pt idx="273">
                  <c:v>0.27300000000000002</c:v>
                </c:pt>
                <c:pt idx="274">
                  <c:v>0.27400000000000002</c:v>
                </c:pt>
                <c:pt idx="275">
                  <c:v>0.27500000000000002</c:v>
                </c:pt>
                <c:pt idx="276">
                  <c:v>0.27600000000000002</c:v>
                </c:pt>
                <c:pt idx="277">
                  <c:v>0.27700000000000002</c:v>
                </c:pt>
                <c:pt idx="278">
                  <c:v>0.27800000000000002</c:v>
                </c:pt>
                <c:pt idx="279">
                  <c:v>0.27900000000000003</c:v>
                </c:pt>
                <c:pt idx="280">
                  <c:v>0.28000000000000003</c:v>
                </c:pt>
                <c:pt idx="281">
                  <c:v>0.28100000000000003</c:v>
                </c:pt>
                <c:pt idx="282">
                  <c:v>0.28199999999999997</c:v>
                </c:pt>
                <c:pt idx="283">
                  <c:v>0.28299999999999997</c:v>
                </c:pt>
                <c:pt idx="284">
                  <c:v>0.28399999999999997</c:v>
                </c:pt>
                <c:pt idx="285">
                  <c:v>0.28499999999999998</c:v>
                </c:pt>
                <c:pt idx="286">
                  <c:v>0.28599999999999998</c:v>
                </c:pt>
                <c:pt idx="287">
                  <c:v>0.28699999999999998</c:v>
                </c:pt>
                <c:pt idx="288">
                  <c:v>0.28799999999999998</c:v>
                </c:pt>
                <c:pt idx="289">
                  <c:v>0.28899999999999998</c:v>
                </c:pt>
                <c:pt idx="290">
                  <c:v>0.28999999999999998</c:v>
                </c:pt>
                <c:pt idx="291">
                  <c:v>0.29099999999999998</c:v>
                </c:pt>
                <c:pt idx="292">
                  <c:v>0.29199999999999998</c:v>
                </c:pt>
                <c:pt idx="293">
                  <c:v>0.29299999999999998</c:v>
                </c:pt>
                <c:pt idx="294">
                  <c:v>0.29399999999999998</c:v>
                </c:pt>
                <c:pt idx="295">
                  <c:v>0.29499999999999998</c:v>
                </c:pt>
                <c:pt idx="296">
                  <c:v>0.29599999999999999</c:v>
                </c:pt>
                <c:pt idx="297">
                  <c:v>0.29699999999999999</c:v>
                </c:pt>
                <c:pt idx="298">
                  <c:v>0.29799999999999999</c:v>
                </c:pt>
                <c:pt idx="299">
                  <c:v>0.29899999999999999</c:v>
                </c:pt>
                <c:pt idx="300">
                  <c:v>0.3</c:v>
                </c:pt>
                <c:pt idx="301">
                  <c:v>0.30099999999999999</c:v>
                </c:pt>
                <c:pt idx="302">
                  <c:v>0.30199999999999999</c:v>
                </c:pt>
                <c:pt idx="303">
                  <c:v>0.30299999999999999</c:v>
                </c:pt>
                <c:pt idx="304">
                  <c:v>0.30399999999999999</c:v>
                </c:pt>
                <c:pt idx="305">
                  <c:v>0.30499999999999999</c:v>
                </c:pt>
                <c:pt idx="306">
                  <c:v>0.30599999999999999</c:v>
                </c:pt>
                <c:pt idx="307">
                  <c:v>0.307</c:v>
                </c:pt>
                <c:pt idx="308">
                  <c:v>0.308</c:v>
                </c:pt>
                <c:pt idx="309">
                  <c:v>0.309</c:v>
                </c:pt>
                <c:pt idx="310">
                  <c:v>0.31</c:v>
                </c:pt>
                <c:pt idx="311">
                  <c:v>0.311</c:v>
                </c:pt>
                <c:pt idx="312">
                  <c:v>0.312</c:v>
                </c:pt>
                <c:pt idx="313">
                  <c:v>0.313</c:v>
                </c:pt>
                <c:pt idx="314">
                  <c:v>0.314</c:v>
                </c:pt>
                <c:pt idx="315">
                  <c:v>0.315</c:v>
                </c:pt>
                <c:pt idx="316">
                  <c:v>0.316</c:v>
                </c:pt>
                <c:pt idx="317">
                  <c:v>0.317</c:v>
                </c:pt>
                <c:pt idx="318">
                  <c:v>0.318</c:v>
                </c:pt>
                <c:pt idx="319">
                  <c:v>0.31900000000000001</c:v>
                </c:pt>
                <c:pt idx="320">
                  <c:v>0.32</c:v>
                </c:pt>
                <c:pt idx="321">
                  <c:v>0.32100000000000001</c:v>
                </c:pt>
                <c:pt idx="322">
                  <c:v>0.32200000000000001</c:v>
                </c:pt>
                <c:pt idx="323">
                  <c:v>0.32300000000000001</c:v>
                </c:pt>
                <c:pt idx="324">
                  <c:v>0.32400000000000001</c:v>
                </c:pt>
                <c:pt idx="325">
                  <c:v>0.32500000000000001</c:v>
                </c:pt>
                <c:pt idx="326">
                  <c:v>0.32600000000000001</c:v>
                </c:pt>
                <c:pt idx="327">
                  <c:v>0.32700000000000001</c:v>
                </c:pt>
                <c:pt idx="328">
                  <c:v>0.32800000000000001</c:v>
                </c:pt>
                <c:pt idx="329">
                  <c:v>0.32900000000000001</c:v>
                </c:pt>
                <c:pt idx="330">
                  <c:v>0.33</c:v>
                </c:pt>
                <c:pt idx="331">
                  <c:v>0.33100000000000002</c:v>
                </c:pt>
                <c:pt idx="332">
                  <c:v>0.33200000000000002</c:v>
                </c:pt>
                <c:pt idx="333">
                  <c:v>0.33300000000000002</c:v>
                </c:pt>
                <c:pt idx="334">
                  <c:v>0.33400000000000002</c:v>
                </c:pt>
                <c:pt idx="335">
                  <c:v>0.33500000000000002</c:v>
                </c:pt>
                <c:pt idx="336">
                  <c:v>0.33600000000000002</c:v>
                </c:pt>
                <c:pt idx="337">
                  <c:v>0.33700000000000002</c:v>
                </c:pt>
                <c:pt idx="338">
                  <c:v>0.33800000000000002</c:v>
                </c:pt>
                <c:pt idx="339">
                  <c:v>0.33900000000000002</c:v>
                </c:pt>
                <c:pt idx="340">
                  <c:v>0.34</c:v>
                </c:pt>
                <c:pt idx="341">
                  <c:v>0.34100000000000003</c:v>
                </c:pt>
                <c:pt idx="342">
                  <c:v>0.34200000000000003</c:v>
                </c:pt>
                <c:pt idx="343">
                  <c:v>0.34300000000000003</c:v>
                </c:pt>
                <c:pt idx="344">
                  <c:v>0.34399999999999997</c:v>
                </c:pt>
                <c:pt idx="345">
                  <c:v>0.34499999999999997</c:v>
                </c:pt>
                <c:pt idx="346">
                  <c:v>0.34599999999999997</c:v>
                </c:pt>
                <c:pt idx="347">
                  <c:v>0.34699999999999998</c:v>
                </c:pt>
                <c:pt idx="348">
                  <c:v>0.34799999999999998</c:v>
                </c:pt>
                <c:pt idx="349">
                  <c:v>0.34899999999999998</c:v>
                </c:pt>
                <c:pt idx="350">
                  <c:v>0.35</c:v>
                </c:pt>
                <c:pt idx="351">
                  <c:v>0.35099999999999998</c:v>
                </c:pt>
                <c:pt idx="352">
                  <c:v>0.35199999999999998</c:v>
                </c:pt>
                <c:pt idx="353">
                  <c:v>0.35299999999999998</c:v>
                </c:pt>
                <c:pt idx="354">
                  <c:v>0.35399999999999998</c:v>
                </c:pt>
                <c:pt idx="355">
                  <c:v>0.35499999999999998</c:v>
                </c:pt>
                <c:pt idx="356">
                  <c:v>0.35599999999999998</c:v>
                </c:pt>
                <c:pt idx="357">
                  <c:v>0.35699999999999998</c:v>
                </c:pt>
                <c:pt idx="358">
                  <c:v>0.35799999999999998</c:v>
                </c:pt>
                <c:pt idx="359">
                  <c:v>0.35899999999999999</c:v>
                </c:pt>
                <c:pt idx="360">
                  <c:v>0.36</c:v>
                </c:pt>
                <c:pt idx="361">
                  <c:v>0.36099999999999999</c:v>
                </c:pt>
                <c:pt idx="362">
                  <c:v>0.36199999999999999</c:v>
                </c:pt>
                <c:pt idx="363">
                  <c:v>0.36299999999999999</c:v>
                </c:pt>
                <c:pt idx="364">
                  <c:v>0.36399999999999999</c:v>
                </c:pt>
                <c:pt idx="365">
                  <c:v>0.36499999999999999</c:v>
                </c:pt>
                <c:pt idx="366">
                  <c:v>0.36599999999999999</c:v>
                </c:pt>
                <c:pt idx="367">
                  <c:v>0.36699999999999999</c:v>
                </c:pt>
                <c:pt idx="368">
                  <c:v>0.36799999999999999</c:v>
                </c:pt>
                <c:pt idx="369">
                  <c:v>0.36899999999999999</c:v>
                </c:pt>
                <c:pt idx="370">
                  <c:v>0.37</c:v>
                </c:pt>
                <c:pt idx="371">
                  <c:v>0.371</c:v>
                </c:pt>
                <c:pt idx="372">
                  <c:v>0.372</c:v>
                </c:pt>
                <c:pt idx="373">
                  <c:v>0.373</c:v>
                </c:pt>
                <c:pt idx="374">
                  <c:v>0.374</c:v>
                </c:pt>
                <c:pt idx="375">
                  <c:v>0.375</c:v>
                </c:pt>
                <c:pt idx="376">
                  <c:v>0.376</c:v>
                </c:pt>
                <c:pt idx="377">
                  <c:v>0.377</c:v>
                </c:pt>
                <c:pt idx="378">
                  <c:v>0.378</c:v>
                </c:pt>
                <c:pt idx="379">
                  <c:v>0.379</c:v>
                </c:pt>
                <c:pt idx="380">
                  <c:v>0.38</c:v>
                </c:pt>
                <c:pt idx="381">
                  <c:v>0.38100000000000001</c:v>
                </c:pt>
                <c:pt idx="382">
                  <c:v>0.38200000000000001</c:v>
                </c:pt>
                <c:pt idx="383">
                  <c:v>0.38300000000000001</c:v>
                </c:pt>
                <c:pt idx="384">
                  <c:v>0.38400000000000001</c:v>
                </c:pt>
                <c:pt idx="385">
                  <c:v>0.38500000000000001</c:v>
                </c:pt>
                <c:pt idx="386">
                  <c:v>0.38600000000000001</c:v>
                </c:pt>
                <c:pt idx="387">
                  <c:v>0.38700000000000001</c:v>
                </c:pt>
                <c:pt idx="388">
                  <c:v>0.38800000000000001</c:v>
                </c:pt>
                <c:pt idx="389">
                  <c:v>0.38900000000000001</c:v>
                </c:pt>
                <c:pt idx="390">
                  <c:v>0.39</c:v>
                </c:pt>
                <c:pt idx="391">
                  <c:v>0.39100000000000001</c:v>
                </c:pt>
                <c:pt idx="392">
                  <c:v>0.39200000000000002</c:v>
                </c:pt>
                <c:pt idx="393">
                  <c:v>0.39300000000000002</c:v>
                </c:pt>
                <c:pt idx="394">
                  <c:v>0.39400000000000002</c:v>
                </c:pt>
                <c:pt idx="395">
                  <c:v>0.39500000000000002</c:v>
                </c:pt>
                <c:pt idx="396">
                  <c:v>0.39600000000000002</c:v>
                </c:pt>
                <c:pt idx="397">
                  <c:v>0.39700000000000002</c:v>
                </c:pt>
                <c:pt idx="398">
                  <c:v>0.39800000000000002</c:v>
                </c:pt>
                <c:pt idx="399">
                  <c:v>0.39900000000000002</c:v>
                </c:pt>
                <c:pt idx="400">
                  <c:v>0.4</c:v>
                </c:pt>
                <c:pt idx="401">
                  <c:v>0.40100000000000002</c:v>
                </c:pt>
                <c:pt idx="402">
                  <c:v>0.40200000000000002</c:v>
                </c:pt>
                <c:pt idx="403">
                  <c:v>0.40300000000000002</c:v>
                </c:pt>
                <c:pt idx="404">
                  <c:v>0.40400000000000003</c:v>
                </c:pt>
                <c:pt idx="405">
                  <c:v>0.40500000000000003</c:v>
                </c:pt>
                <c:pt idx="406">
                  <c:v>0.40600000000000003</c:v>
                </c:pt>
                <c:pt idx="407">
                  <c:v>0.40699999999999997</c:v>
                </c:pt>
                <c:pt idx="408">
                  <c:v>0.40799999999999997</c:v>
                </c:pt>
                <c:pt idx="409">
                  <c:v>0.40899999999999997</c:v>
                </c:pt>
                <c:pt idx="410">
                  <c:v>0.41</c:v>
                </c:pt>
                <c:pt idx="411">
                  <c:v>0.41099999999999998</c:v>
                </c:pt>
                <c:pt idx="412">
                  <c:v>0.41199999999999998</c:v>
                </c:pt>
                <c:pt idx="413">
                  <c:v>0.41299999999999998</c:v>
                </c:pt>
                <c:pt idx="414">
                  <c:v>0.41399999999999998</c:v>
                </c:pt>
                <c:pt idx="415">
                  <c:v>0.41499999999999998</c:v>
                </c:pt>
                <c:pt idx="416">
                  <c:v>0.41599999999999998</c:v>
                </c:pt>
                <c:pt idx="417">
                  <c:v>0.41699999999999998</c:v>
                </c:pt>
                <c:pt idx="418">
                  <c:v>0.41799999999999998</c:v>
                </c:pt>
                <c:pt idx="419">
                  <c:v>0.41899999999999998</c:v>
                </c:pt>
                <c:pt idx="420">
                  <c:v>0.42</c:v>
                </c:pt>
                <c:pt idx="421">
                  <c:v>0.42099999999999999</c:v>
                </c:pt>
                <c:pt idx="422">
                  <c:v>0.42199999999999999</c:v>
                </c:pt>
                <c:pt idx="423">
                  <c:v>0.42299999999999999</c:v>
                </c:pt>
                <c:pt idx="424">
                  <c:v>0.42399999999999999</c:v>
                </c:pt>
                <c:pt idx="425">
                  <c:v>0.42499999999999999</c:v>
                </c:pt>
                <c:pt idx="426">
                  <c:v>0.42599999999999999</c:v>
                </c:pt>
                <c:pt idx="427">
                  <c:v>0.42699999999999999</c:v>
                </c:pt>
                <c:pt idx="428">
                  <c:v>0.42799999999999999</c:v>
                </c:pt>
                <c:pt idx="429">
                  <c:v>0.42899999999999999</c:v>
                </c:pt>
                <c:pt idx="430">
                  <c:v>0.43</c:v>
                </c:pt>
                <c:pt idx="431">
                  <c:v>0.43099999999999999</c:v>
                </c:pt>
                <c:pt idx="432">
                  <c:v>0.432</c:v>
                </c:pt>
                <c:pt idx="433">
                  <c:v>0.433</c:v>
                </c:pt>
                <c:pt idx="434">
                  <c:v>0.434</c:v>
                </c:pt>
                <c:pt idx="435">
                  <c:v>0.435</c:v>
                </c:pt>
                <c:pt idx="436">
                  <c:v>0.436</c:v>
                </c:pt>
                <c:pt idx="437">
                  <c:v>0.437</c:v>
                </c:pt>
                <c:pt idx="438">
                  <c:v>0.438</c:v>
                </c:pt>
                <c:pt idx="439">
                  <c:v>0.439</c:v>
                </c:pt>
                <c:pt idx="440">
                  <c:v>0.44</c:v>
                </c:pt>
                <c:pt idx="441">
                  <c:v>0.441</c:v>
                </c:pt>
                <c:pt idx="442">
                  <c:v>0.442</c:v>
                </c:pt>
                <c:pt idx="443">
                  <c:v>0.443</c:v>
                </c:pt>
                <c:pt idx="444">
                  <c:v>0.44400000000000001</c:v>
                </c:pt>
                <c:pt idx="445">
                  <c:v>0.44500000000000001</c:v>
                </c:pt>
                <c:pt idx="446">
                  <c:v>0.44600000000000001</c:v>
                </c:pt>
                <c:pt idx="447">
                  <c:v>0.44700000000000001</c:v>
                </c:pt>
                <c:pt idx="448">
                  <c:v>0.44800000000000001</c:v>
                </c:pt>
                <c:pt idx="449">
                  <c:v>0.44900000000000001</c:v>
                </c:pt>
                <c:pt idx="450">
                  <c:v>0.45</c:v>
                </c:pt>
                <c:pt idx="451">
                  <c:v>0.45100000000000001</c:v>
                </c:pt>
                <c:pt idx="452">
                  <c:v>0.45200000000000001</c:v>
                </c:pt>
                <c:pt idx="453">
                  <c:v>0.45300000000000001</c:v>
                </c:pt>
                <c:pt idx="454">
                  <c:v>0.45400000000000001</c:v>
                </c:pt>
                <c:pt idx="455">
                  <c:v>0.45500000000000002</c:v>
                </c:pt>
                <c:pt idx="456">
                  <c:v>0.45600000000000002</c:v>
                </c:pt>
                <c:pt idx="457">
                  <c:v>0.45700000000000002</c:v>
                </c:pt>
                <c:pt idx="458">
                  <c:v>0.45800000000000002</c:v>
                </c:pt>
                <c:pt idx="459">
                  <c:v>0.45900000000000002</c:v>
                </c:pt>
                <c:pt idx="460">
                  <c:v>0.46</c:v>
                </c:pt>
                <c:pt idx="461">
                  <c:v>0.46100000000000002</c:v>
                </c:pt>
                <c:pt idx="462">
                  <c:v>0.46200000000000002</c:v>
                </c:pt>
                <c:pt idx="463">
                  <c:v>0.46300000000000002</c:v>
                </c:pt>
                <c:pt idx="464">
                  <c:v>0.46400000000000002</c:v>
                </c:pt>
                <c:pt idx="465">
                  <c:v>0.46500000000000002</c:v>
                </c:pt>
                <c:pt idx="466">
                  <c:v>0.46600000000000003</c:v>
                </c:pt>
                <c:pt idx="467">
                  <c:v>0.46700000000000003</c:v>
                </c:pt>
                <c:pt idx="468">
                  <c:v>0.46800000000000003</c:v>
                </c:pt>
                <c:pt idx="469">
                  <c:v>0.46899999999999997</c:v>
                </c:pt>
                <c:pt idx="470">
                  <c:v>0.47</c:v>
                </c:pt>
                <c:pt idx="471">
                  <c:v>0.47099999999999997</c:v>
                </c:pt>
                <c:pt idx="472">
                  <c:v>0.47199999999999998</c:v>
                </c:pt>
                <c:pt idx="473">
                  <c:v>0.47299999999999998</c:v>
                </c:pt>
                <c:pt idx="474">
                  <c:v>0.47399999999999998</c:v>
                </c:pt>
                <c:pt idx="475">
                  <c:v>0.47499999999999998</c:v>
                </c:pt>
                <c:pt idx="476">
                  <c:v>0.47599999999999998</c:v>
                </c:pt>
                <c:pt idx="477">
                  <c:v>0.47699999999999998</c:v>
                </c:pt>
                <c:pt idx="478">
                  <c:v>0.47799999999999998</c:v>
                </c:pt>
                <c:pt idx="479">
                  <c:v>0.47899999999999998</c:v>
                </c:pt>
                <c:pt idx="480">
                  <c:v>0.48</c:v>
                </c:pt>
                <c:pt idx="481">
                  <c:v>0.48099999999999998</c:v>
                </c:pt>
                <c:pt idx="482">
                  <c:v>0.48199999999999998</c:v>
                </c:pt>
                <c:pt idx="483">
                  <c:v>0.48299999999999998</c:v>
                </c:pt>
                <c:pt idx="484">
                  <c:v>0.48399999999999999</c:v>
                </c:pt>
                <c:pt idx="485">
                  <c:v>0.48499999999999999</c:v>
                </c:pt>
                <c:pt idx="486">
                  <c:v>0.48599999999999999</c:v>
                </c:pt>
                <c:pt idx="487">
                  <c:v>0.48699999999999999</c:v>
                </c:pt>
                <c:pt idx="488">
                  <c:v>0.48799999999999999</c:v>
                </c:pt>
                <c:pt idx="489">
                  <c:v>0.48899999999999999</c:v>
                </c:pt>
                <c:pt idx="490">
                  <c:v>0.49</c:v>
                </c:pt>
                <c:pt idx="491">
                  <c:v>0.49099999999999999</c:v>
                </c:pt>
                <c:pt idx="492">
                  <c:v>0.49199999999999999</c:v>
                </c:pt>
                <c:pt idx="493">
                  <c:v>0.49299999999999999</c:v>
                </c:pt>
                <c:pt idx="494">
                  <c:v>0.49399999999999999</c:v>
                </c:pt>
                <c:pt idx="495">
                  <c:v>0.495</c:v>
                </c:pt>
                <c:pt idx="496">
                  <c:v>0.496</c:v>
                </c:pt>
                <c:pt idx="497">
                  <c:v>0.497</c:v>
                </c:pt>
                <c:pt idx="498">
                  <c:v>0.498</c:v>
                </c:pt>
                <c:pt idx="499">
                  <c:v>0.499</c:v>
                </c:pt>
                <c:pt idx="500">
                  <c:v>0.5</c:v>
                </c:pt>
                <c:pt idx="501">
                  <c:v>0.501</c:v>
                </c:pt>
                <c:pt idx="502">
                  <c:v>0.502</c:v>
                </c:pt>
                <c:pt idx="503">
                  <c:v>0.503</c:v>
                </c:pt>
                <c:pt idx="504">
                  <c:v>0.504</c:v>
                </c:pt>
                <c:pt idx="505">
                  <c:v>0.505</c:v>
                </c:pt>
                <c:pt idx="506">
                  <c:v>0.50600000000000001</c:v>
                </c:pt>
                <c:pt idx="507">
                  <c:v>0.50700000000000001</c:v>
                </c:pt>
                <c:pt idx="508">
                  <c:v>0.50800000000000001</c:v>
                </c:pt>
                <c:pt idx="509">
                  <c:v>0.50900000000000001</c:v>
                </c:pt>
                <c:pt idx="510">
                  <c:v>0.51</c:v>
                </c:pt>
                <c:pt idx="511">
                  <c:v>0.51100000000000001</c:v>
                </c:pt>
                <c:pt idx="512">
                  <c:v>0.51200000000000001</c:v>
                </c:pt>
                <c:pt idx="513">
                  <c:v>0.51300000000000001</c:v>
                </c:pt>
                <c:pt idx="514">
                  <c:v>0.51400000000000001</c:v>
                </c:pt>
                <c:pt idx="515">
                  <c:v>0.51500000000000001</c:v>
                </c:pt>
                <c:pt idx="516">
                  <c:v>0.51600000000000001</c:v>
                </c:pt>
                <c:pt idx="517">
                  <c:v>0.51700000000000002</c:v>
                </c:pt>
                <c:pt idx="518">
                  <c:v>0.51800000000000002</c:v>
                </c:pt>
                <c:pt idx="519">
                  <c:v>0.51900000000000002</c:v>
                </c:pt>
                <c:pt idx="520">
                  <c:v>0.52</c:v>
                </c:pt>
                <c:pt idx="521">
                  <c:v>0.52100000000000002</c:v>
                </c:pt>
                <c:pt idx="522">
                  <c:v>0.52200000000000002</c:v>
                </c:pt>
                <c:pt idx="523">
                  <c:v>0.52300000000000002</c:v>
                </c:pt>
                <c:pt idx="524">
                  <c:v>0.52400000000000002</c:v>
                </c:pt>
                <c:pt idx="525">
                  <c:v>0.52500000000000002</c:v>
                </c:pt>
                <c:pt idx="526">
                  <c:v>0.52600000000000002</c:v>
                </c:pt>
                <c:pt idx="527">
                  <c:v>0.52700000000000002</c:v>
                </c:pt>
                <c:pt idx="528">
                  <c:v>0.52800000000000002</c:v>
                </c:pt>
                <c:pt idx="529">
                  <c:v>0.52900000000000003</c:v>
                </c:pt>
                <c:pt idx="530">
                  <c:v>0.53</c:v>
                </c:pt>
                <c:pt idx="531">
                  <c:v>0.53100000000000003</c:v>
                </c:pt>
                <c:pt idx="532">
                  <c:v>0.53200000000000003</c:v>
                </c:pt>
                <c:pt idx="533">
                  <c:v>0.53300000000000003</c:v>
                </c:pt>
                <c:pt idx="534">
                  <c:v>0.53400000000000003</c:v>
                </c:pt>
                <c:pt idx="535">
                  <c:v>0.53500000000000003</c:v>
                </c:pt>
                <c:pt idx="536">
                  <c:v>0.53600000000000003</c:v>
                </c:pt>
                <c:pt idx="537">
                  <c:v>0.53700000000000003</c:v>
                </c:pt>
                <c:pt idx="538">
                  <c:v>0.53800000000000003</c:v>
                </c:pt>
                <c:pt idx="539">
                  <c:v>0.53900000000000003</c:v>
                </c:pt>
                <c:pt idx="540">
                  <c:v>0.54</c:v>
                </c:pt>
                <c:pt idx="541">
                  <c:v>0.54100000000000004</c:v>
                </c:pt>
                <c:pt idx="542">
                  <c:v>0.54200000000000004</c:v>
                </c:pt>
                <c:pt idx="543">
                  <c:v>0.54300000000000004</c:v>
                </c:pt>
                <c:pt idx="544">
                  <c:v>0.54400000000000004</c:v>
                </c:pt>
                <c:pt idx="545">
                  <c:v>0.54500000000000004</c:v>
                </c:pt>
                <c:pt idx="546">
                  <c:v>0.54600000000000004</c:v>
                </c:pt>
                <c:pt idx="547">
                  <c:v>0.54700000000000004</c:v>
                </c:pt>
                <c:pt idx="548">
                  <c:v>0.54800000000000004</c:v>
                </c:pt>
                <c:pt idx="549">
                  <c:v>0.54900000000000004</c:v>
                </c:pt>
                <c:pt idx="550">
                  <c:v>0.55000000000000004</c:v>
                </c:pt>
                <c:pt idx="551">
                  <c:v>0.55100000000000005</c:v>
                </c:pt>
                <c:pt idx="552">
                  <c:v>0.55200000000000005</c:v>
                </c:pt>
                <c:pt idx="553">
                  <c:v>0.55300000000000005</c:v>
                </c:pt>
                <c:pt idx="554">
                  <c:v>0.55400000000000005</c:v>
                </c:pt>
                <c:pt idx="555">
                  <c:v>0.55500000000000005</c:v>
                </c:pt>
                <c:pt idx="556">
                  <c:v>0.55600000000000005</c:v>
                </c:pt>
                <c:pt idx="557">
                  <c:v>0.55700000000000005</c:v>
                </c:pt>
                <c:pt idx="558">
                  <c:v>0.55800000000000005</c:v>
                </c:pt>
                <c:pt idx="559">
                  <c:v>0.55900000000000005</c:v>
                </c:pt>
                <c:pt idx="560">
                  <c:v>0.56000000000000005</c:v>
                </c:pt>
                <c:pt idx="561">
                  <c:v>0.56100000000000005</c:v>
                </c:pt>
                <c:pt idx="562">
                  <c:v>0.56200000000000006</c:v>
                </c:pt>
                <c:pt idx="563">
                  <c:v>0.56299999999999994</c:v>
                </c:pt>
                <c:pt idx="564">
                  <c:v>0.56399999999999995</c:v>
                </c:pt>
                <c:pt idx="565">
                  <c:v>0.56499999999999995</c:v>
                </c:pt>
                <c:pt idx="566">
                  <c:v>0.56599999999999995</c:v>
                </c:pt>
                <c:pt idx="567">
                  <c:v>0.56699999999999995</c:v>
                </c:pt>
                <c:pt idx="568">
                  <c:v>0.56799999999999995</c:v>
                </c:pt>
                <c:pt idx="569">
                  <c:v>0.56899999999999995</c:v>
                </c:pt>
                <c:pt idx="570">
                  <c:v>0.56999999999999995</c:v>
                </c:pt>
                <c:pt idx="571">
                  <c:v>0.57099999999999995</c:v>
                </c:pt>
                <c:pt idx="572">
                  <c:v>0.57199999999999995</c:v>
                </c:pt>
                <c:pt idx="573">
                  <c:v>0.57299999999999995</c:v>
                </c:pt>
                <c:pt idx="574">
                  <c:v>0.57399999999999995</c:v>
                </c:pt>
                <c:pt idx="575">
                  <c:v>0.57499999999999996</c:v>
                </c:pt>
                <c:pt idx="576">
                  <c:v>0.57599999999999996</c:v>
                </c:pt>
                <c:pt idx="577">
                  <c:v>0.57699999999999996</c:v>
                </c:pt>
                <c:pt idx="578">
                  <c:v>0.57799999999999996</c:v>
                </c:pt>
                <c:pt idx="579">
                  <c:v>0.57899999999999996</c:v>
                </c:pt>
                <c:pt idx="580">
                  <c:v>0.57999999999999996</c:v>
                </c:pt>
                <c:pt idx="581">
                  <c:v>0.58099999999999996</c:v>
                </c:pt>
                <c:pt idx="582">
                  <c:v>0.58199999999999996</c:v>
                </c:pt>
                <c:pt idx="583">
                  <c:v>0.58299999999999996</c:v>
                </c:pt>
                <c:pt idx="584">
                  <c:v>0.58399999999999996</c:v>
                </c:pt>
                <c:pt idx="585">
                  <c:v>0.58499999999999996</c:v>
                </c:pt>
                <c:pt idx="586">
                  <c:v>0.58599999999999997</c:v>
                </c:pt>
                <c:pt idx="587">
                  <c:v>0.58699999999999997</c:v>
                </c:pt>
                <c:pt idx="588">
                  <c:v>0.58799999999999997</c:v>
                </c:pt>
                <c:pt idx="589">
                  <c:v>0.58899999999999997</c:v>
                </c:pt>
                <c:pt idx="590">
                  <c:v>0.59</c:v>
                </c:pt>
                <c:pt idx="591">
                  <c:v>0.59099999999999997</c:v>
                </c:pt>
                <c:pt idx="592">
                  <c:v>0.59199999999999997</c:v>
                </c:pt>
                <c:pt idx="593">
                  <c:v>0.59299999999999997</c:v>
                </c:pt>
                <c:pt idx="594">
                  <c:v>0.59399999999999997</c:v>
                </c:pt>
                <c:pt idx="595">
                  <c:v>0.59499999999999997</c:v>
                </c:pt>
                <c:pt idx="596">
                  <c:v>0.59599999999999997</c:v>
                </c:pt>
                <c:pt idx="597">
                  <c:v>0.59699999999999998</c:v>
                </c:pt>
                <c:pt idx="598">
                  <c:v>0.59799999999999998</c:v>
                </c:pt>
                <c:pt idx="599">
                  <c:v>0.59899999999999998</c:v>
                </c:pt>
                <c:pt idx="600">
                  <c:v>0.6</c:v>
                </c:pt>
                <c:pt idx="601">
                  <c:v>0.60099999999999998</c:v>
                </c:pt>
                <c:pt idx="602">
                  <c:v>0.60199999999999998</c:v>
                </c:pt>
                <c:pt idx="603">
                  <c:v>0.60299999999999998</c:v>
                </c:pt>
                <c:pt idx="604">
                  <c:v>0.60399999999999998</c:v>
                </c:pt>
                <c:pt idx="605">
                  <c:v>0.60499999999999998</c:v>
                </c:pt>
                <c:pt idx="606">
                  <c:v>0.60599999999999998</c:v>
                </c:pt>
                <c:pt idx="607">
                  <c:v>0.60699999999999998</c:v>
                </c:pt>
                <c:pt idx="608">
                  <c:v>0.60799999999999998</c:v>
                </c:pt>
                <c:pt idx="609">
                  <c:v>0.60899999999999999</c:v>
                </c:pt>
                <c:pt idx="610">
                  <c:v>0.61</c:v>
                </c:pt>
                <c:pt idx="611">
                  <c:v>0.61099999999999999</c:v>
                </c:pt>
                <c:pt idx="612">
                  <c:v>0.61199999999999999</c:v>
                </c:pt>
                <c:pt idx="613">
                  <c:v>0.61299999999999999</c:v>
                </c:pt>
                <c:pt idx="614">
                  <c:v>0.61399999999999999</c:v>
                </c:pt>
                <c:pt idx="615">
                  <c:v>0.61499999999999999</c:v>
                </c:pt>
                <c:pt idx="616">
                  <c:v>0.61599999999999999</c:v>
                </c:pt>
                <c:pt idx="617">
                  <c:v>0.61699999999999999</c:v>
                </c:pt>
                <c:pt idx="618">
                  <c:v>0.61799999999999999</c:v>
                </c:pt>
                <c:pt idx="619">
                  <c:v>0.61899999999999999</c:v>
                </c:pt>
                <c:pt idx="620">
                  <c:v>0.62</c:v>
                </c:pt>
                <c:pt idx="621">
                  <c:v>0.621</c:v>
                </c:pt>
                <c:pt idx="622">
                  <c:v>0.622</c:v>
                </c:pt>
                <c:pt idx="623">
                  <c:v>0.623</c:v>
                </c:pt>
                <c:pt idx="624">
                  <c:v>0.624</c:v>
                </c:pt>
                <c:pt idx="625">
                  <c:v>0.625</c:v>
                </c:pt>
                <c:pt idx="626">
                  <c:v>0.626</c:v>
                </c:pt>
                <c:pt idx="627">
                  <c:v>0.627</c:v>
                </c:pt>
                <c:pt idx="628">
                  <c:v>0.628</c:v>
                </c:pt>
                <c:pt idx="629">
                  <c:v>0.629</c:v>
                </c:pt>
                <c:pt idx="630">
                  <c:v>0.63</c:v>
                </c:pt>
                <c:pt idx="631">
                  <c:v>0.63100000000000001</c:v>
                </c:pt>
                <c:pt idx="632">
                  <c:v>0.63200000000000001</c:v>
                </c:pt>
                <c:pt idx="633">
                  <c:v>0.63300000000000001</c:v>
                </c:pt>
                <c:pt idx="634">
                  <c:v>0.63400000000000001</c:v>
                </c:pt>
                <c:pt idx="635">
                  <c:v>0.63500000000000001</c:v>
                </c:pt>
                <c:pt idx="636">
                  <c:v>0.63600000000000001</c:v>
                </c:pt>
                <c:pt idx="637">
                  <c:v>0.63700000000000001</c:v>
                </c:pt>
                <c:pt idx="638">
                  <c:v>0.63800000000000001</c:v>
                </c:pt>
                <c:pt idx="639">
                  <c:v>0.63900000000000001</c:v>
                </c:pt>
                <c:pt idx="640">
                  <c:v>0.64</c:v>
                </c:pt>
                <c:pt idx="641">
                  <c:v>0.64100000000000001</c:v>
                </c:pt>
                <c:pt idx="642">
                  <c:v>0.64200000000000002</c:v>
                </c:pt>
                <c:pt idx="643">
                  <c:v>0.64300000000000002</c:v>
                </c:pt>
                <c:pt idx="644">
                  <c:v>0.64400000000000002</c:v>
                </c:pt>
                <c:pt idx="645">
                  <c:v>0.64500000000000002</c:v>
                </c:pt>
                <c:pt idx="646">
                  <c:v>0.64600000000000002</c:v>
                </c:pt>
                <c:pt idx="647">
                  <c:v>0.64700000000000002</c:v>
                </c:pt>
                <c:pt idx="648">
                  <c:v>0.64800000000000002</c:v>
                </c:pt>
                <c:pt idx="649">
                  <c:v>0.64900000000000002</c:v>
                </c:pt>
                <c:pt idx="650">
                  <c:v>0.65</c:v>
                </c:pt>
                <c:pt idx="651">
                  <c:v>0.65100000000000002</c:v>
                </c:pt>
                <c:pt idx="652">
                  <c:v>0.65200000000000002</c:v>
                </c:pt>
                <c:pt idx="653">
                  <c:v>0.65300000000000002</c:v>
                </c:pt>
                <c:pt idx="654">
                  <c:v>0.65400000000000003</c:v>
                </c:pt>
                <c:pt idx="655">
                  <c:v>0.65500000000000003</c:v>
                </c:pt>
                <c:pt idx="656">
                  <c:v>0.65600000000000003</c:v>
                </c:pt>
                <c:pt idx="657">
                  <c:v>0.65700000000000003</c:v>
                </c:pt>
                <c:pt idx="658">
                  <c:v>0.65800000000000003</c:v>
                </c:pt>
                <c:pt idx="659">
                  <c:v>0.65900000000000003</c:v>
                </c:pt>
                <c:pt idx="660">
                  <c:v>0.66</c:v>
                </c:pt>
                <c:pt idx="661">
                  <c:v>0.66100000000000003</c:v>
                </c:pt>
                <c:pt idx="662">
                  <c:v>0.66200000000000003</c:v>
                </c:pt>
                <c:pt idx="663">
                  <c:v>0.66300000000000003</c:v>
                </c:pt>
                <c:pt idx="664">
                  <c:v>0.66400000000000003</c:v>
                </c:pt>
                <c:pt idx="665">
                  <c:v>0.66500000000000004</c:v>
                </c:pt>
                <c:pt idx="666">
                  <c:v>0.66600000000000004</c:v>
                </c:pt>
                <c:pt idx="667">
                  <c:v>0.66700000000000004</c:v>
                </c:pt>
                <c:pt idx="668">
                  <c:v>0.66800000000000004</c:v>
                </c:pt>
                <c:pt idx="669">
                  <c:v>0.66900000000000004</c:v>
                </c:pt>
                <c:pt idx="670">
                  <c:v>0.67</c:v>
                </c:pt>
                <c:pt idx="671">
                  <c:v>0.67100000000000004</c:v>
                </c:pt>
                <c:pt idx="672">
                  <c:v>0.67200000000000004</c:v>
                </c:pt>
                <c:pt idx="673">
                  <c:v>0.67300000000000004</c:v>
                </c:pt>
                <c:pt idx="674">
                  <c:v>0.67400000000000004</c:v>
                </c:pt>
                <c:pt idx="675">
                  <c:v>0.67500000000000004</c:v>
                </c:pt>
                <c:pt idx="676">
                  <c:v>0.67600000000000005</c:v>
                </c:pt>
                <c:pt idx="677">
                  <c:v>0.67700000000000005</c:v>
                </c:pt>
                <c:pt idx="678">
                  <c:v>0.67800000000000005</c:v>
                </c:pt>
                <c:pt idx="679">
                  <c:v>0.67900000000000005</c:v>
                </c:pt>
                <c:pt idx="680">
                  <c:v>0.68</c:v>
                </c:pt>
                <c:pt idx="681">
                  <c:v>0.68100000000000005</c:v>
                </c:pt>
                <c:pt idx="682">
                  <c:v>0.68200000000000005</c:v>
                </c:pt>
                <c:pt idx="683">
                  <c:v>0.68300000000000005</c:v>
                </c:pt>
                <c:pt idx="684">
                  <c:v>0.68400000000000005</c:v>
                </c:pt>
                <c:pt idx="685">
                  <c:v>0.68500000000000005</c:v>
                </c:pt>
                <c:pt idx="686">
                  <c:v>0.68600000000000005</c:v>
                </c:pt>
                <c:pt idx="687">
                  <c:v>0.68700000000000006</c:v>
                </c:pt>
                <c:pt idx="688">
                  <c:v>0.68799999999999994</c:v>
                </c:pt>
                <c:pt idx="689">
                  <c:v>0.68899999999999995</c:v>
                </c:pt>
                <c:pt idx="690">
                  <c:v>0.69</c:v>
                </c:pt>
                <c:pt idx="691">
                  <c:v>0.69099999999999995</c:v>
                </c:pt>
                <c:pt idx="692">
                  <c:v>0.69199999999999995</c:v>
                </c:pt>
                <c:pt idx="693">
                  <c:v>0.69299999999999995</c:v>
                </c:pt>
                <c:pt idx="694">
                  <c:v>0.69399999999999995</c:v>
                </c:pt>
                <c:pt idx="695">
                  <c:v>0.69499999999999995</c:v>
                </c:pt>
                <c:pt idx="696">
                  <c:v>0.69599999999999995</c:v>
                </c:pt>
                <c:pt idx="697">
                  <c:v>0.69699999999999995</c:v>
                </c:pt>
                <c:pt idx="698">
                  <c:v>0.69799999999999995</c:v>
                </c:pt>
                <c:pt idx="699">
                  <c:v>0.69899999999999995</c:v>
                </c:pt>
                <c:pt idx="700">
                  <c:v>0.7</c:v>
                </c:pt>
                <c:pt idx="701">
                  <c:v>0.70099999999999996</c:v>
                </c:pt>
                <c:pt idx="702">
                  <c:v>0.70199999999999996</c:v>
                </c:pt>
                <c:pt idx="703">
                  <c:v>0.70299999999999996</c:v>
                </c:pt>
                <c:pt idx="704">
                  <c:v>0.70399999999999996</c:v>
                </c:pt>
                <c:pt idx="705">
                  <c:v>0.70499999999999996</c:v>
                </c:pt>
                <c:pt idx="706">
                  <c:v>0.70599999999999996</c:v>
                </c:pt>
                <c:pt idx="707">
                  <c:v>0.70699999999999996</c:v>
                </c:pt>
                <c:pt idx="708">
                  <c:v>0.70799999999999996</c:v>
                </c:pt>
                <c:pt idx="709">
                  <c:v>0.70899999999999996</c:v>
                </c:pt>
                <c:pt idx="710">
                  <c:v>0.71</c:v>
                </c:pt>
                <c:pt idx="711">
                  <c:v>0.71099999999999997</c:v>
                </c:pt>
                <c:pt idx="712">
                  <c:v>0.71199999999999997</c:v>
                </c:pt>
                <c:pt idx="713">
                  <c:v>0.71299999999999997</c:v>
                </c:pt>
                <c:pt idx="714">
                  <c:v>0.71399999999999997</c:v>
                </c:pt>
                <c:pt idx="715">
                  <c:v>0.71499999999999997</c:v>
                </c:pt>
                <c:pt idx="716">
                  <c:v>0.71599999999999997</c:v>
                </c:pt>
                <c:pt idx="717">
                  <c:v>0.71699999999999997</c:v>
                </c:pt>
                <c:pt idx="718">
                  <c:v>0.71799999999999997</c:v>
                </c:pt>
                <c:pt idx="719">
                  <c:v>0.71899999999999997</c:v>
                </c:pt>
                <c:pt idx="720">
                  <c:v>0.72</c:v>
                </c:pt>
                <c:pt idx="721">
                  <c:v>0.72099999999999997</c:v>
                </c:pt>
                <c:pt idx="722">
                  <c:v>0.72199999999999998</c:v>
                </c:pt>
                <c:pt idx="723">
                  <c:v>0.72299999999999998</c:v>
                </c:pt>
                <c:pt idx="724">
                  <c:v>0.72399999999999998</c:v>
                </c:pt>
                <c:pt idx="725">
                  <c:v>0.72499999999999998</c:v>
                </c:pt>
                <c:pt idx="726">
                  <c:v>0.72599999999999998</c:v>
                </c:pt>
                <c:pt idx="727">
                  <c:v>0.72699999999999998</c:v>
                </c:pt>
                <c:pt idx="728">
                  <c:v>0.72799999999999998</c:v>
                </c:pt>
                <c:pt idx="729">
                  <c:v>0.72899999999999998</c:v>
                </c:pt>
                <c:pt idx="730">
                  <c:v>0.73</c:v>
                </c:pt>
                <c:pt idx="731">
                  <c:v>0.73099999999999998</c:v>
                </c:pt>
                <c:pt idx="732">
                  <c:v>0.73199999999999998</c:v>
                </c:pt>
                <c:pt idx="733">
                  <c:v>0.73299999999999998</c:v>
                </c:pt>
                <c:pt idx="734">
                  <c:v>0.73399999999999999</c:v>
                </c:pt>
                <c:pt idx="735">
                  <c:v>0.73499999999999999</c:v>
                </c:pt>
                <c:pt idx="736">
                  <c:v>0.73599999999999999</c:v>
                </c:pt>
                <c:pt idx="737">
                  <c:v>0.73699999999999999</c:v>
                </c:pt>
                <c:pt idx="738">
                  <c:v>0.73799999999999999</c:v>
                </c:pt>
                <c:pt idx="739">
                  <c:v>0.73899999999999999</c:v>
                </c:pt>
                <c:pt idx="740">
                  <c:v>0.74</c:v>
                </c:pt>
                <c:pt idx="741">
                  <c:v>0.74099999999999999</c:v>
                </c:pt>
                <c:pt idx="742">
                  <c:v>0.74199999999999999</c:v>
                </c:pt>
                <c:pt idx="743">
                  <c:v>0.74299999999999999</c:v>
                </c:pt>
                <c:pt idx="744">
                  <c:v>0.74399999999999999</c:v>
                </c:pt>
                <c:pt idx="745">
                  <c:v>0.745</c:v>
                </c:pt>
                <c:pt idx="746">
                  <c:v>0.746</c:v>
                </c:pt>
                <c:pt idx="747">
                  <c:v>0.747</c:v>
                </c:pt>
                <c:pt idx="748">
                  <c:v>0.748</c:v>
                </c:pt>
                <c:pt idx="749">
                  <c:v>0.749</c:v>
                </c:pt>
                <c:pt idx="750">
                  <c:v>0.75</c:v>
                </c:pt>
                <c:pt idx="751">
                  <c:v>0.751</c:v>
                </c:pt>
                <c:pt idx="752">
                  <c:v>0.752</c:v>
                </c:pt>
                <c:pt idx="753">
                  <c:v>0.753</c:v>
                </c:pt>
                <c:pt idx="754">
                  <c:v>0.754</c:v>
                </c:pt>
                <c:pt idx="755">
                  <c:v>0.755</c:v>
                </c:pt>
                <c:pt idx="756">
                  <c:v>0.75600000000000001</c:v>
                </c:pt>
                <c:pt idx="757">
                  <c:v>0.75700000000000001</c:v>
                </c:pt>
                <c:pt idx="758">
                  <c:v>0.75800000000000001</c:v>
                </c:pt>
                <c:pt idx="759">
                  <c:v>0.75900000000000001</c:v>
                </c:pt>
                <c:pt idx="760">
                  <c:v>0.76</c:v>
                </c:pt>
                <c:pt idx="761">
                  <c:v>0.76100000000000001</c:v>
                </c:pt>
                <c:pt idx="762">
                  <c:v>0.76200000000000001</c:v>
                </c:pt>
                <c:pt idx="763">
                  <c:v>0.76300000000000001</c:v>
                </c:pt>
                <c:pt idx="764">
                  <c:v>0.76400000000000001</c:v>
                </c:pt>
                <c:pt idx="765">
                  <c:v>0.76500000000000001</c:v>
                </c:pt>
                <c:pt idx="766">
                  <c:v>0.76600000000000001</c:v>
                </c:pt>
                <c:pt idx="767">
                  <c:v>0.76700000000000002</c:v>
                </c:pt>
                <c:pt idx="768">
                  <c:v>0.76800000000000002</c:v>
                </c:pt>
                <c:pt idx="769">
                  <c:v>0.76900000000000002</c:v>
                </c:pt>
                <c:pt idx="770">
                  <c:v>0.77</c:v>
                </c:pt>
                <c:pt idx="771">
                  <c:v>0.77100000000000002</c:v>
                </c:pt>
                <c:pt idx="772">
                  <c:v>0.77200000000000002</c:v>
                </c:pt>
                <c:pt idx="773">
                  <c:v>0.77300000000000002</c:v>
                </c:pt>
                <c:pt idx="774">
                  <c:v>0.77400000000000002</c:v>
                </c:pt>
                <c:pt idx="775">
                  <c:v>0.77500000000000002</c:v>
                </c:pt>
                <c:pt idx="776">
                  <c:v>0.77600000000000002</c:v>
                </c:pt>
                <c:pt idx="777">
                  <c:v>0.77700000000000002</c:v>
                </c:pt>
                <c:pt idx="778">
                  <c:v>0.77800000000000002</c:v>
                </c:pt>
                <c:pt idx="779">
                  <c:v>0.77900000000000003</c:v>
                </c:pt>
                <c:pt idx="780">
                  <c:v>0.78</c:v>
                </c:pt>
                <c:pt idx="781">
                  <c:v>0.78100000000000003</c:v>
                </c:pt>
                <c:pt idx="782">
                  <c:v>0.78200000000000003</c:v>
                </c:pt>
                <c:pt idx="783">
                  <c:v>0.78300000000000003</c:v>
                </c:pt>
                <c:pt idx="784">
                  <c:v>0.78400000000000003</c:v>
                </c:pt>
                <c:pt idx="785">
                  <c:v>0.78500000000000003</c:v>
                </c:pt>
                <c:pt idx="786">
                  <c:v>0.78600000000000003</c:v>
                </c:pt>
                <c:pt idx="787">
                  <c:v>0.78700000000000003</c:v>
                </c:pt>
                <c:pt idx="788">
                  <c:v>0.78800000000000003</c:v>
                </c:pt>
                <c:pt idx="789">
                  <c:v>0.78900000000000003</c:v>
                </c:pt>
                <c:pt idx="790">
                  <c:v>0.79</c:v>
                </c:pt>
                <c:pt idx="791">
                  <c:v>0.79100000000000004</c:v>
                </c:pt>
                <c:pt idx="792">
                  <c:v>0.79200000000000004</c:v>
                </c:pt>
                <c:pt idx="793">
                  <c:v>0.79300000000000004</c:v>
                </c:pt>
                <c:pt idx="794">
                  <c:v>0.79400000000000004</c:v>
                </c:pt>
                <c:pt idx="795">
                  <c:v>0.79500000000000004</c:v>
                </c:pt>
                <c:pt idx="796">
                  <c:v>0.79600000000000004</c:v>
                </c:pt>
                <c:pt idx="797">
                  <c:v>0.79700000000000004</c:v>
                </c:pt>
                <c:pt idx="798">
                  <c:v>0.79800000000000004</c:v>
                </c:pt>
                <c:pt idx="799">
                  <c:v>0.79900000000000004</c:v>
                </c:pt>
                <c:pt idx="800">
                  <c:v>0.8</c:v>
                </c:pt>
                <c:pt idx="801">
                  <c:v>0.80100000000000005</c:v>
                </c:pt>
                <c:pt idx="802">
                  <c:v>0.80200000000000005</c:v>
                </c:pt>
                <c:pt idx="803">
                  <c:v>0.80300000000000005</c:v>
                </c:pt>
                <c:pt idx="804">
                  <c:v>0.80400000000000005</c:v>
                </c:pt>
                <c:pt idx="805">
                  <c:v>0.80500000000000005</c:v>
                </c:pt>
                <c:pt idx="806">
                  <c:v>0.80600000000000005</c:v>
                </c:pt>
                <c:pt idx="807">
                  <c:v>0.80700000000000005</c:v>
                </c:pt>
                <c:pt idx="808">
                  <c:v>0.80800000000000005</c:v>
                </c:pt>
                <c:pt idx="809">
                  <c:v>0.80900000000000005</c:v>
                </c:pt>
                <c:pt idx="810">
                  <c:v>0.81</c:v>
                </c:pt>
                <c:pt idx="811">
                  <c:v>0.81100000000000005</c:v>
                </c:pt>
                <c:pt idx="812">
                  <c:v>0.81200000000000006</c:v>
                </c:pt>
                <c:pt idx="813">
                  <c:v>0.81299999999999994</c:v>
                </c:pt>
                <c:pt idx="814">
                  <c:v>0.81399999999999995</c:v>
                </c:pt>
                <c:pt idx="815">
                  <c:v>0.81499999999999995</c:v>
                </c:pt>
                <c:pt idx="816">
                  <c:v>0.81599999999999995</c:v>
                </c:pt>
                <c:pt idx="817">
                  <c:v>0.81699999999999995</c:v>
                </c:pt>
                <c:pt idx="818">
                  <c:v>0.81799999999999995</c:v>
                </c:pt>
                <c:pt idx="819">
                  <c:v>0.81899999999999995</c:v>
                </c:pt>
                <c:pt idx="820">
                  <c:v>0.82</c:v>
                </c:pt>
                <c:pt idx="821">
                  <c:v>0.82099999999999995</c:v>
                </c:pt>
                <c:pt idx="822">
                  <c:v>0.82199999999999995</c:v>
                </c:pt>
                <c:pt idx="823">
                  <c:v>0.82299999999999995</c:v>
                </c:pt>
                <c:pt idx="824">
                  <c:v>0.82399999999999995</c:v>
                </c:pt>
                <c:pt idx="825">
                  <c:v>0.82499999999999996</c:v>
                </c:pt>
                <c:pt idx="826">
                  <c:v>0.82599999999999996</c:v>
                </c:pt>
                <c:pt idx="827">
                  <c:v>0.82699999999999996</c:v>
                </c:pt>
                <c:pt idx="828">
                  <c:v>0.82799999999999996</c:v>
                </c:pt>
                <c:pt idx="829">
                  <c:v>0.82899999999999996</c:v>
                </c:pt>
                <c:pt idx="830">
                  <c:v>0.83</c:v>
                </c:pt>
                <c:pt idx="831">
                  <c:v>0.83099999999999996</c:v>
                </c:pt>
                <c:pt idx="832">
                  <c:v>0.83199999999999996</c:v>
                </c:pt>
                <c:pt idx="833">
                  <c:v>0.83299999999999996</c:v>
                </c:pt>
                <c:pt idx="834">
                  <c:v>0.83399999999999996</c:v>
                </c:pt>
                <c:pt idx="835">
                  <c:v>0.83499999999999996</c:v>
                </c:pt>
                <c:pt idx="836">
                  <c:v>0.83599999999999997</c:v>
                </c:pt>
                <c:pt idx="837">
                  <c:v>0.83699999999999997</c:v>
                </c:pt>
                <c:pt idx="838">
                  <c:v>0.83799999999999997</c:v>
                </c:pt>
                <c:pt idx="839">
                  <c:v>0.83899999999999997</c:v>
                </c:pt>
                <c:pt idx="840">
                  <c:v>0.84</c:v>
                </c:pt>
                <c:pt idx="841">
                  <c:v>0.84099999999999997</c:v>
                </c:pt>
                <c:pt idx="842">
                  <c:v>0.84199999999999997</c:v>
                </c:pt>
                <c:pt idx="843">
                  <c:v>0.84299999999999997</c:v>
                </c:pt>
                <c:pt idx="844">
                  <c:v>0.84399999999999997</c:v>
                </c:pt>
                <c:pt idx="845">
                  <c:v>0.84499999999999997</c:v>
                </c:pt>
                <c:pt idx="846">
                  <c:v>0.84599999999999997</c:v>
                </c:pt>
                <c:pt idx="847">
                  <c:v>0.84699999999999998</c:v>
                </c:pt>
                <c:pt idx="848">
                  <c:v>0.84799999999999998</c:v>
                </c:pt>
                <c:pt idx="849">
                  <c:v>0.84899999999999998</c:v>
                </c:pt>
                <c:pt idx="850">
                  <c:v>0.85</c:v>
                </c:pt>
                <c:pt idx="851">
                  <c:v>0.85099999999999998</c:v>
                </c:pt>
                <c:pt idx="852">
                  <c:v>0.85199999999999998</c:v>
                </c:pt>
                <c:pt idx="853">
                  <c:v>0.85299999999999998</c:v>
                </c:pt>
                <c:pt idx="854">
                  <c:v>0.85399999999999998</c:v>
                </c:pt>
                <c:pt idx="855">
                  <c:v>0.85499999999999998</c:v>
                </c:pt>
                <c:pt idx="856">
                  <c:v>0.85599999999999998</c:v>
                </c:pt>
                <c:pt idx="857">
                  <c:v>0.85699999999999998</c:v>
                </c:pt>
                <c:pt idx="858">
                  <c:v>0.85799999999999998</c:v>
                </c:pt>
                <c:pt idx="859">
                  <c:v>0.85899999999999999</c:v>
                </c:pt>
                <c:pt idx="860">
                  <c:v>0.86</c:v>
                </c:pt>
                <c:pt idx="861">
                  <c:v>0.86099999999999999</c:v>
                </c:pt>
                <c:pt idx="862">
                  <c:v>0.86199999999999999</c:v>
                </c:pt>
                <c:pt idx="863">
                  <c:v>0.86299999999999999</c:v>
                </c:pt>
                <c:pt idx="864">
                  <c:v>0.86399999999999999</c:v>
                </c:pt>
                <c:pt idx="865">
                  <c:v>0.86499999999999999</c:v>
                </c:pt>
                <c:pt idx="866">
                  <c:v>0.86599999999999999</c:v>
                </c:pt>
                <c:pt idx="867">
                  <c:v>0.86699999999999999</c:v>
                </c:pt>
                <c:pt idx="868">
                  <c:v>0.86799999999999999</c:v>
                </c:pt>
                <c:pt idx="869">
                  <c:v>0.86899999999999999</c:v>
                </c:pt>
                <c:pt idx="870">
                  <c:v>0.87</c:v>
                </c:pt>
                <c:pt idx="871">
                  <c:v>0.871</c:v>
                </c:pt>
                <c:pt idx="872">
                  <c:v>0.872</c:v>
                </c:pt>
                <c:pt idx="873">
                  <c:v>0.873</c:v>
                </c:pt>
                <c:pt idx="874">
                  <c:v>0.874</c:v>
                </c:pt>
                <c:pt idx="875">
                  <c:v>0.875</c:v>
                </c:pt>
                <c:pt idx="876">
                  <c:v>0.876</c:v>
                </c:pt>
                <c:pt idx="877">
                  <c:v>0.877</c:v>
                </c:pt>
                <c:pt idx="878">
                  <c:v>0.878</c:v>
                </c:pt>
                <c:pt idx="879">
                  <c:v>0.879</c:v>
                </c:pt>
                <c:pt idx="880">
                  <c:v>0.88</c:v>
                </c:pt>
                <c:pt idx="881">
                  <c:v>0.88100000000000001</c:v>
                </c:pt>
                <c:pt idx="882">
                  <c:v>0.88200000000000001</c:v>
                </c:pt>
                <c:pt idx="883">
                  <c:v>0.88300000000000001</c:v>
                </c:pt>
                <c:pt idx="884">
                  <c:v>0.88400000000000001</c:v>
                </c:pt>
                <c:pt idx="885">
                  <c:v>0.88500000000000001</c:v>
                </c:pt>
                <c:pt idx="886">
                  <c:v>0.88600000000000001</c:v>
                </c:pt>
                <c:pt idx="887">
                  <c:v>0.88700000000000001</c:v>
                </c:pt>
                <c:pt idx="888">
                  <c:v>0.88800000000000001</c:v>
                </c:pt>
                <c:pt idx="889">
                  <c:v>0.88900000000000001</c:v>
                </c:pt>
                <c:pt idx="890">
                  <c:v>0.89</c:v>
                </c:pt>
                <c:pt idx="891">
                  <c:v>0.89100000000000001</c:v>
                </c:pt>
                <c:pt idx="892">
                  <c:v>0.89200000000000002</c:v>
                </c:pt>
                <c:pt idx="893">
                  <c:v>0.89300000000000002</c:v>
                </c:pt>
                <c:pt idx="894">
                  <c:v>0.89400000000000002</c:v>
                </c:pt>
                <c:pt idx="895">
                  <c:v>0.89500000000000002</c:v>
                </c:pt>
                <c:pt idx="896">
                  <c:v>0.89600000000000002</c:v>
                </c:pt>
                <c:pt idx="897">
                  <c:v>0.89700000000000002</c:v>
                </c:pt>
                <c:pt idx="898">
                  <c:v>0.89800000000000002</c:v>
                </c:pt>
                <c:pt idx="899">
                  <c:v>0.89900000000000002</c:v>
                </c:pt>
                <c:pt idx="900">
                  <c:v>0.9</c:v>
                </c:pt>
                <c:pt idx="901">
                  <c:v>0.90100000000000002</c:v>
                </c:pt>
                <c:pt idx="902">
                  <c:v>0.90200000000000002</c:v>
                </c:pt>
                <c:pt idx="903">
                  <c:v>0.90300000000000002</c:v>
                </c:pt>
                <c:pt idx="904">
                  <c:v>0.90400000000000003</c:v>
                </c:pt>
                <c:pt idx="905">
                  <c:v>0.90500000000000003</c:v>
                </c:pt>
                <c:pt idx="906">
                  <c:v>0.90600000000000003</c:v>
                </c:pt>
                <c:pt idx="907">
                  <c:v>0.90700000000000003</c:v>
                </c:pt>
                <c:pt idx="908">
                  <c:v>0.90800000000000003</c:v>
                </c:pt>
                <c:pt idx="909">
                  <c:v>0.90900000000000003</c:v>
                </c:pt>
                <c:pt idx="910">
                  <c:v>0.91</c:v>
                </c:pt>
                <c:pt idx="911">
                  <c:v>0.91100000000000003</c:v>
                </c:pt>
                <c:pt idx="912">
                  <c:v>0.91200000000000003</c:v>
                </c:pt>
                <c:pt idx="913">
                  <c:v>0.91300000000000003</c:v>
                </c:pt>
                <c:pt idx="914">
                  <c:v>0.91400000000000003</c:v>
                </c:pt>
                <c:pt idx="915">
                  <c:v>0.91500000000000004</c:v>
                </c:pt>
                <c:pt idx="916">
                  <c:v>0.91600000000000004</c:v>
                </c:pt>
                <c:pt idx="917">
                  <c:v>0.91700000000000004</c:v>
                </c:pt>
                <c:pt idx="918">
                  <c:v>0.91800000000000004</c:v>
                </c:pt>
                <c:pt idx="919">
                  <c:v>0.91900000000000004</c:v>
                </c:pt>
                <c:pt idx="920">
                  <c:v>0.92</c:v>
                </c:pt>
                <c:pt idx="921">
                  <c:v>0.92100000000000004</c:v>
                </c:pt>
                <c:pt idx="922">
                  <c:v>0.92200000000000004</c:v>
                </c:pt>
                <c:pt idx="923">
                  <c:v>0.92300000000000004</c:v>
                </c:pt>
                <c:pt idx="924">
                  <c:v>0.92400000000000004</c:v>
                </c:pt>
                <c:pt idx="925">
                  <c:v>0.92500000000000004</c:v>
                </c:pt>
                <c:pt idx="926">
                  <c:v>0.92600000000000005</c:v>
                </c:pt>
                <c:pt idx="927">
                  <c:v>0.92700000000000005</c:v>
                </c:pt>
                <c:pt idx="928">
                  <c:v>0.92800000000000005</c:v>
                </c:pt>
                <c:pt idx="929">
                  <c:v>0.92900000000000005</c:v>
                </c:pt>
                <c:pt idx="930">
                  <c:v>0.93</c:v>
                </c:pt>
                <c:pt idx="931">
                  <c:v>0.93100000000000005</c:v>
                </c:pt>
                <c:pt idx="932">
                  <c:v>0.93200000000000005</c:v>
                </c:pt>
                <c:pt idx="933">
                  <c:v>0.93300000000000005</c:v>
                </c:pt>
                <c:pt idx="934">
                  <c:v>0.93400000000000005</c:v>
                </c:pt>
                <c:pt idx="935">
                  <c:v>0.93500000000000005</c:v>
                </c:pt>
                <c:pt idx="936">
                  <c:v>0.93600000000000005</c:v>
                </c:pt>
                <c:pt idx="937">
                  <c:v>0.93700000000000006</c:v>
                </c:pt>
                <c:pt idx="938">
                  <c:v>0.93799999999999994</c:v>
                </c:pt>
                <c:pt idx="939">
                  <c:v>0.93899999999999995</c:v>
                </c:pt>
                <c:pt idx="940">
                  <c:v>0.94</c:v>
                </c:pt>
                <c:pt idx="941">
                  <c:v>0.94099999999999995</c:v>
                </c:pt>
                <c:pt idx="942">
                  <c:v>0.94199999999999995</c:v>
                </c:pt>
                <c:pt idx="943">
                  <c:v>0.94299999999999995</c:v>
                </c:pt>
                <c:pt idx="944">
                  <c:v>0.94399999999999995</c:v>
                </c:pt>
                <c:pt idx="945">
                  <c:v>0.94499999999999995</c:v>
                </c:pt>
                <c:pt idx="946">
                  <c:v>0.94599999999999995</c:v>
                </c:pt>
                <c:pt idx="947">
                  <c:v>0.94699999999999995</c:v>
                </c:pt>
                <c:pt idx="948">
                  <c:v>0.94799999999999995</c:v>
                </c:pt>
                <c:pt idx="949">
                  <c:v>0.94899999999999995</c:v>
                </c:pt>
                <c:pt idx="950">
                  <c:v>0.95</c:v>
                </c:pt>
                <c:pt idx="951">
                  <c:v>0.95099999999999996</c:v>
                </c:pt>
                <c:pt idx="952">
                  <c:v>0.95199999999999996</c:v>
                </c:pt>
                <c:pt idx="953">
                  <c:v>0.95299999999999996</c:v>
                </c:pt>
                <c:pt idx="954">
                  <c:v>0.95399999999999996</c:v>
                </c:pt>
                <c:pt idx="955">
                  <c:v>0.95499999999999996</c:v>
                </c:pt>
                <c:pt idx="956">
                  <c:v>0.95599999999999996</c:v>
                </c:pt>
                <c:pt idx="957">
                  <c:v>0.95699999999999996</c:v>
                </c:pt>
                <c:pt idx="958">
                  <c:v>0.95799999999999996</c:v>
                </c:pt>
                <c:pt idx="959">
                  <c:v>0.95899999999999996</c:v>
                </c:pt>
                <c:pt idx="960">
                  <c:v>0.96</c:v>
                </c:pt>
                <c:pt idx="961">
                  <c:v>0.96099999999999997</c:v>
                </c:pt>
                <c:pt idx="962">
                  <c:v>0.96199999999999997</c:v>
                </c:pt>
                <c:pt idx="963">
                  <c:v>0.96299999999999997</c:v>
                </c:pt>
                <c:pt idx="964">
                  <c:v>0.96399999999999997</c:v>
                </c:pt>
                <c:pt idx="965">
                  <c:v>0.96499999999999997</c:v>
                </c:pt>
                <c:pt idx="966">
                  <c:v>0.96599999999999997</c:v>
                </c:pt>
                <c:pt idx="967">
                  <c:v>0.96699999999999997</c:v>
                </c:pt>
                <c:pt idx="968">
                  <c:v>0.96799999999999997</c:v>
                </c:pt>
                <c:pt idx="969">
                  <c:v>0.96899999999999997</c:v>
                </c:pt>
                <c:pt idx="970">
                  <c:v>0.97</c:v>
                </c:pt>
                <c:pt idx="971">
                  <c:v>0.97099999999999997</c:v>
                </c:pt>
                <c:pt idx="972">
                  <c:v>0.97199999999999998</c:v>
                </c:pt>
                <c:pt idx="973">
                  <c:v>0.97299999999999998</c:v>
                </c:pt>
                <c:pt idx="974">
                  <c:v>0.97399999999999998</c:v>
                </c:pt>
                <c:pt idx="975">
                  <c:v>0.97499999999999998</c:v>
                </c:pt>
                <c:pt idx="976">
                  <c:v>0.97599999999999998</c:v>
                </c:pt>
                <c:pt idx="977">
                  <c:v>0.97699999999999998</c:v>
                </c:pt>
                <c:pt idx="978">
                  <c:v>0.97799999999999998</c:v>
                </c:pt>
                <c:pt idx="979">
                  <c:v>0.97899999999999998</c:v>
                </c:pt>
                <c:pt idx="980">
                  <c:v>0.98</c:v>
                </c:pt>
                <c:pt idx="981">
                  <c:v>0.98099999999999998</c:v>
                </c:pt>
                <c:pt idx="982">
                  <c:v>0.98199999999999998</c:v>
                </c:pt>
                <c:pt idx="983">
                  <c:v>0.98299999999999998</c:v>
                </c:pt>
                <c:pt idx="984">
                  <c:v>0.98399999999999999</c:v>
                </c:pt>
                <c:pt idx="985">
                  <c:v>0.98499999999999999</c:v>
                </c:pt>
                <c:pt idx="986">
                  <c:v>0.98599999999999999</c:v>
                </c:pt>
                <c:pt idx="987">
                  <c:v>0.98699999999999999</c:v>
                </c:pt>
                <c:pt idx="988">
                  <c:v>0.98799999999999999</c:v>
                </c:pt>
                <c:pt idx="989">
                  <c:v>0.98899999999999999</c:v>
                </c:pt>
                <c:pt idx="990">
                  <c:v>0.99</c:v>
                </c:pt>
                <c:pt idx="991">
                  <c:v>0.99099999999999999</c:v>
                </c:pt>
                <c:pt idx="992">
                  <c:v>0.99199999999999999</c:v>
                </c:pt>
                <c:pt idx="993">
                  <c:v>0.99299999999999999</c:v>
                </c:pt>
                <c:pt idx="994">
                  <c:v>0.99399999999999999</c:v>
                </c:pt>
                <c:pt idx="995">
                  <c:v>0.995</c:v>
                </c:pt>
                <c:pt idx="996">
                  <c:v>0.996</c:v>
                </c:pt>
                <c:pt idx="997">
                  <c:v>0.997</c:v>
                </c:pt>
                <c:pt idx="998">
                  <c:v>0.998</c:v>
                </c:pt>
                <c:pt idx="999">
                  <c:v>0.999</c:v>
                </c:pt>
                <c:pt idx="1000" formatCode="0.0000">
                  <c:v>1</c:v>
                </c:pt>
              </c:numCache>
            </c:numRef>
          </c:xVal>
          <c:yVal>
            <c:numRef>
              <c:f>APropertiesDimless!$H$7:$H$1007</c:f>
              <c:numCache>
                <c:formatCode>0.0000</c:formatCode>
                <c:ptCount val="1001"/>
                <c:pt idx="1">
                  <c:v>9.9997941016757635E-4</c:v>
                </c:pt>
                <c:pt idx="2">
                  <c:v>1.9999190910891546E-3</c:v>
                </c:pt>
                <c:pt idx="3">
                  <c:v>2.9998212176420825E-3</c:v>
                </c:pt>
                <c:pt idx="4">
                  <c:v>3.9996879637326423E-3</c:v>
                </c:pt>
                <c:pt idx="5">
                  <c:v>4.999521502333678E-3</c:v>
                </c:pt>
                <c:pt idx="6">
                  <c:v>5.9993240055239913E-3</c:v>
                </c:pt>
                <c:pt idx="7">
                  <c:v>6.9990976445245094E-3</c:v>
                </c:pt>
                <c:pt idx="8">
                  <c:v>7.9988445897376057E-3</c:v>
                </c:pt>
                <c:pt idx="9">
                  <c:v>8.9985670107839404E-3</c:v>
                </c:pt>
                <c:pt idx="10">
                  <c:v>9.9982670765407962E-3</c:v>
                </c:pt>
                <c:pt idx="11">
                  <c:v>1.0997946955180075E-2</c:v>
                </c:pt>
                <c:pt idx="12">
                  <c:v>1.1997608814205937E-2</c:v>
                </c:pt>
                <c:pt idx="13">
                  <c:v>1.2997254820491515E-2</c:v>
                </c:pt>
                <c:pt idx="14">
                  <c:v>1.399688714031894E-2</c:v>
                </c:pt>
                <c:pt idx="15">
                  <c:v>1.4996507939414459E-2</c:v>
                </c:pt>
                <c:pt idx="16">
                  <c:v>1.5996119382987638E-2</c:v>
                </c:pt>
                <c:pt idx="17">
                  <c:v>1.6995723635768886E-2</c:v>
                </c:pt>
                <c:pt idx="18">
                  <c:v>1.7995322862045693E-2</c:v>
                </c:pt>
                <c:pt idx="19">
                  <c:v>1.8994919225702681E-2</c:v>
                </c:pt>
                <c:pt idx="20">
                  <c:v>1.9994514890256925E-2</c:v>
                </c:pt>
                <c:pt idx="21">
                  <c:v>2.0994112018896241E-2</c:v>
                </c:pt>
                <c:pt idx="22">
                  <c:v>2.1993712774517386E-2</c:v>
                </c:pt>
                <c:pt idx="23">
                  <c:v>2.2993319319762652E-2</c:v>
                </c:pt>
                <c:pt idx="24">
                  <c:v>2.3992933817057228E-2</c:v>
                </c:pt>
                <c:pt idx="25">
                  <c:v>2.4992558428647619E-2</c:v>
                </c:pt>
                <c:pt idx="26">
                  <c:v>2.599219531663928E-2</c:v>
                </c:pt>
                <c:pt idx="27">
                  <c:v>2.699184664303211E-2</c:v>
                </c:pt>
                <c:pt idx="28">
                  <c:v>2.799151456975978E-2</c:v>
                </c:pt>
                <c:pt idx="29">
                  <c:v>2.8991201258726968E-2</c:v>
                </c:pt>
                <c:pt idx="30">
                  <c:v>2.9990908871846141E-2</c:v>
                </c:pt>
                <c:pt idx="31">
                  <c:v>3.099063957107491E-2</c:v>
                </c:pt>
                <c:pt idx="32">
                  <c:v>3.1990395518454902E-2</c:v>
                </c:pt>
                <c:pt idx="33">
                  <c:v>3.2990178876146289E-2</c:v>
                </c:pt>
                <c:pt idx="34">
                  <c:v>3.3989991806469215E-2</c:v>
                </c:pt>
                <c:pt idx="35">
                  <c:v>3.4989836471937513E-2</c:v>
                </c:pt>
                <c:pt idx="36">
                  <c:v>3.5989715035298055E-2</c:v>
                </c:pt>
                <c:pt idx="37">
                  <c:v>3.6989629659567987E-2</c:v>
                </c:pt>
                <c:pt idx="38">
                  <c:v>3.7989582508071773E-2</c:v>
                </c:pt>
                <c:pt idx="39">
                  <c:v>3.8989575744479067E-2</c:v>
                </c:pt>
                <c:pt idx="40">
                  <c:v>3.9989611532841925E-2</c:v>
                </c:pt>
                <c:pt idx="41">
                  <c:v>4.0989692037631927E-2</c:v>
                </c:pt>
                <c:pt idx="42">
                  <c:v>4.1989819423778454E-2</c:v>
                </c:pt>
                <c:pt idx="43">
                  <c:v>4.2989995856705314E-2</c:v>
                </c:pt>
                <c:pt idx="44">
                  <c:v>4.3990223502369231E-2</c:v>
                </c:pt>
                <c:pt idx="45">
                  <c:v>4.4990504527296721E-2</c:v>
                </c:pt>
                <c:pt idx="46">
                  <c:v>4.5990841098620977E-2</c:v>
                </c:pt>
                <c:pt idx="47">
                  <c:v>4.6991235384121394E-2</c:v>
                </c:pt>
                <c:pt idx="48">
                  <c:v>4.7991689552258673E-2</c:v>
                </c:pt>
                <c:pt idx="49">
                  <c:v>4.8992205772214463E-2</c:v>
                </c:pt>
                <c:pt idx="50">
                  <c:v>4.9992786213928254E-2</c:v>
                </c:pt>
                <c:pt idx="51">
                  <c:v>5.0993433048134321E-2</c:v>
                </c:pt>
                <c:pt idx="52">
                  <c:v>5.1994148446400462E-2</c:v>
                </c:pt>
                <c:pt idx="53">
                  <c:v>5.2994934581165394E-2</c:v>
                </c:pt>
                <c:pt idx="54">
                  <c:v>5.3995793625776035E-2</c:v>
                </c:pt>
                <c:pt idx="55">
                  <c:v>5.4996727754525798E-2</c:v>
                </c:pt>
                <c:pt idx="56">
                  <c:v>5.5997739142692148E-2</c:v>
                </c:pt>
                <c:pt idx="57">
                  <c:v>5.6998829966574127E-2</c:v>
                </c:pt>
                <c:pt idx="58">
                  <c:v>5.8000002403531294E-2</c:v>
                </c:pt>
                <c:pt idx="59">
                  <c:v>5.9001258632019972E-2</c:v>
                </c:pt>
                <c:pt idx="60">
                  <c:v>6.0002600831632752E-2</c:v>
                </c:pt>
                <c:pt idx="61">
                  <c:v>6.1004031183135542E-2</c:v>
                </c:pt>
                <c:pt idx="62">
                  <c:v>6.2005551868505655E-2</c:v>
                </c:pt>
                <c:pt idx="63">
                  <c:v>6.3007165070970844E-2</c:v>
                </c:pt>
                <c:pt idx="64">
                  <c:v>6.4008872975045053E-2</c:v>
                </c:pt>
                <c:pt idx="65">
                  <c:v>6.5010677766569852E-2</c:v>
                </c:pt>
                <c:pt idx="66">
                  <c:v>6.6012581632749659E-2</c:v>
                </c:pt>
                <c:pt idx="67">
                  <c:v>6.7014586762192171E-2</c:v>
                </c:pt>
                <c:pt idx="68">
                  <c:v>6.80166953449447E-2</c:v>
                </c:pt>
                <c:pt idx="69">
                  <c:v>6.9018909572534135E-2</c:v>
                </c:pt>
                <c:pt idx="70">
                  <c:v>7.0021231638004763E-2</c:v>
                </c:pt>
                <c:pt idx="71">
                  <c:v>7.1023663735956657E-2</c:v>
                </c:pt>
                <c:pt idx="72">
                  <c:v>7.2026208062584113E-2</c:v>
                </c:pt>
                <c:pt idx="73">
                  <c:v>7.3028866815714091E-2</c:v>
                </c:pt>
                <c:pt idx="74">
                  <c:v>7.4031642194845496E-2</c:v>
                </c:pt>
                <c:pt idx="75">
                  <c:v>7.5034536401187152E-2</c:v>
                </c:pt>
                <c:pt idx="76">
                  <c:v>7.6037551637696724E-2</c:v>
                </c:pt>
                <c:pt idx="77">
                  <c:v>7.7040690109120041E-2</c:v>
                </c:pt>
                <c:pt idx="78">
                  <c:v>7.8043954022029488E-2</c:v>
                </c:pt>
                <c:pt idx="79">
                  <c:v>7.9047345584862594E-2</c:v>
                </c:pt>
                <c:pt idx="80">
                  <c:v>8.005086700796174E-2</c:v>
                </c:pt>
                <c:pt idx="81">
                  <c:v>8.1054520503613378E-2</c:v>
                </c:pt>
                <c:pt idx="82">
                  <c:v>8.2058308286085707E-2</c:v>
                </c:pt>
                <c:pt idx="83">
                  <c:v>8.3062232571670419E-2</c:v>
                </c:pt>
                <c:pt idx="84">
                  <c:v>8.4066295578719225E-2</c:v>
                </c:pt>
                <c:pt idx="85">
                  <c:v>8.507049952768532E-2</c:v>
                </c:pt>
                <c:pt idx="86">
                  <c:v>8.6074846641162273E-2</c:v>
                </c:pt>
                <c:pt idx="87">
                  <c:v>8.7079339143922282E-2</c:v>
                </c:pt>
                <c:pt idx="88">
                  <c:v>8.808397926295794E-2</c:v>
                </c:pt>
                <c:pt idx="89">
                  <c:v>8.9088769227520612E-2</c:v>
                </c:pt>
                <c:pt idx="90">
                  <c:v>9.0093711269160187E-2</c:v>
                </c:pt>
                <c:pt idx="91">
                  <c:v>9.1098807621765504E-2</c:v>
                </c:pt>
                <c:pt idx="92">
                  <c:v>9.2104060521603512E-2</c:v>
                </c:pt>
                <c:pt idx="93">
                  <c:v>9.3109472207360794E-2</c:v>
                </c:pt>
                <c:pt idx="94">
                  <c:v>9.4115044920181704E-2</c:v>
                </c:pt>
                <c:pt idx="95">
                  <c:v>9.51207809037104E-2</c:v>
                </c:pt>
                <c:pt idx="96">
                  <c:v>9.6126682404130123E-2</c:v>
                </c:pt>
                <c:pt idx="97">
                  <c:v>9.7132751670203715E-2</c:v>
                </c:pt>
                <c:pt idx="98">
                  <c:v>9.8138990953314437E-2</c:v>
                </c:pt>
                <c:pt idx="99">
                  <c:v>9.9145402507506503E-2</c:v>
                </c:pt>
                <c:pt idx="100">
                  <c:v>0.10015198858952562</c:v>
                </c:pt>
                <c:pt idx="101">
                  <c:v>0.10115875145886033</c:v>
                </c:pt>
                <c:pt idx="102">
                  <c:v>0.1021656933777817</c:v>
                </c:pt>
                <c:pt idx="103">
                  <c:v>0.10317281661138575</c:v>
                </c:pt>
                <c:pt idx="104">
                  <c:v>0.10418012342763387</c:v>
                </c:pt>
                <c:pt idx="105">
                  <c:v>0.10518761609739452</c:v>
                </c:pt>
                <c:pt idx="106">
                  <c:v>0.10619529689448372</c:v>
                </c:pt>
                <c:pt idx="107">
                  <c:v>0.10720316809570725</c:v>
                </c:pt>
                <c:pt idx="108">
                  <c:v>0.10821123198090223</c:v>
                </c:pt>
                <c:pt idx="109">
                  <c:v>0.10921949083297823</c:v>
                </c:pt>
                <c:pt idx="110">
                  <c:v>0.11022794693795941</c:v>
                </c:pt>
                <c:pt idx="111">
                  <c:v>0.11123660258502749</c:v>
                </c:pt>
                <c:pt idx="112">
                  <c:v>0.11224546006656159</c:v>
                </c:pt>
                <c:pt idx="113">
                  <c:v>0.11325452167818223</c:v>
                </c:pt>
                <c:pt idx="114">
                  <c:v>0.11426378971879286</c:v>
                </c:pt>
                <c:pt idx="115">
                  <c:v>0.11527326649062293</c:v>
                </c:pt>
                <c:pt idx="116">
                  <c:v>0.11628295429926903</c:v>
                </c:pt>
                <c:pt idx="117">
                  <c:v>0.11729285545373935</c:v>
                </c:pt>
                <c:pt idx="118">
                  <c:v>0.11830297226649569</c:v>
                </c:pt>
                <c:pt idx="119">
                  <c:v>0.11931330705349558</c:v>
                </c:pt>
                <c:pt idx="120">
                  <c:v>0.12032386213423728</c:v>
                </c:pt>
                <c:pt idx="121">
                  <c:v>0.12133463983180068</c:v>
                </c:pt>
                <c:pt idx="122">
                  <c:v>0.12234564247289312</c:v>
                </c:pt>
                <c:pt idx="123">
                  <c:v>0.12335687238789086</c:v>
                </c:pt>
                <c:pt idx="124">
                  <c:v>0.12436833191088377</c:v>
                </c:pt>
                <c:pt idx="125">
                  <c:v>0.12538002337971896</c:v>
                </c:pt>
                <c:pt idx="126">
                  <c:v>0.12639194913604443</c:v>
                </c:pt>
                <c:pt idx="127">
                  <c:v>0.12740411152535353</c:v>
                </c:pt>
                <c:pt idx="128">
                  <c:v>0.1284165128970291</c:v>
                </c:pt>
                <c:pt idx="129">
                  <c:v>0.12942915560438739</c:v>
                </c:pt>
                <c:pt idx="130">
                  <c:v>0.13044204200472392</c:v>
                </c:pt>
                <c:pt idx="131">
                  <c:v>0.13145517445935609</c:v>
                </c:pt>
                <c:pt idx="132">
                  <c:v>0.13246855533367025</c:v>
                </c:pt>
                <c:pt idx="133">
                  <c:v>0.13348218699716533</c:v>
                </c:pt>
                <c:pt idx="134">
                  <c:v>0.13449607182349793</c:v>
                </c:pt>
                <c:pt idx="135">
                  <c:v>0.13551021219052906</c:v>
                </c:pt>
                <c:pt idx="136">
                  <c:v>0.13652461048036774</c:v>
                </c:pt>
                <c:pt idx="137">
                  <c:v>0.13753926907941849</c:v>
                </c:pt>
                <c:pt idx="138">
                  <c:v>0.13855419037842601</c:v>
                </c:pt>
                <c:pt idx="139">
                  <c:v>0.13956937677252146</c:v>
                </c:pt>
                <c:pt idx="140">
                  <c:v>0.14058483066126881</c:v>
                </c:pt>
                <c:pt idx="141">
                  <c:v>0.14160055444871161</c:v>
                </c:pt>
                <c:pt idx="142">
                  <c:v>0.14261655054341824</c:v>
                </c:pt>
                <c:pt idx="143">
                  <c:v>0.14363282135853025</c:v>
                </c:pt>
                <c:pt idx="144">
                  <c:v>0.14464936931180819</c:v>
                </c:pt>
                <c:pt idx="145">
                  <c:v>0.14566619682567913</c:v>
                </c:pt>
                <c:pt idx="146">
                  <c:v>0.14668330632728399</c:v>
                </c:pt>
                <c:pt idx="147">
                  <c:v>0.14770070024852458</c:v>
                </c:pt>
                <c:pt idx="148">
                  <c:v>0.14871838102611193</c:v>
                </c:pt>
                <c:pt idx="149">
                  <c:v>0.14973635110161362</c:v>
                </c:pt>
                <c:pt idx="150">
                  <c:v>0.15075461292150227</c:v>
                </c:pt>
                <c:pt idx="151">
                  <c:v>0.15177316893720297</c:v>
                </c:pt>
                <c:pt idx="152">
                  <c:v>0.15279202160514355</c:v>
                </c:pt>
                <c:pt idx="153">
                  <c:v>0.15381117338680056</c:v>
                </c:pt>
                <c:pt idx="154">
                  <c:v>0.15483062674875042</c:v>
                </c:pt>
                <c:pt idx="155">
                  <c:v>0.15585038416271771</c:v>
                </c:pt>
                <c:pt idx="156">
                  <c:v>0.15687044810562434</c:v>
                </c:pt>
                <c:pt idx="157">
                  <c:v>0.15789082105963889</c:v>
                </c:pt>
                <c:pt idx="158">
                  <c:v>0.15891150551222663</c:v>
                </c:pt>
                <c:pt idx="159">
                  <c:v>0.15993250395619946</c:v>
                </c:pt>
                <c:pt idx="160">
                  <c:v>0.16095381888976573</c:v>
                </c:pt>
                <c:pt idx="161">
                  <c:v>0.16197545281658141</c:v>
                </c:pt>
                <c:pt idx="162">
                  <c:v>0.16299740824579925</c:v>
                </c:pt>
                <c:pt idx="163">
                  <c:v>0.16401968769212119</c:v>
                </c:pt>
                <c:pt idx="164">
                  <c:v>0.16504229367584797</c:v>
                </c:pt>
                <c:pt idx="165">
                  <c:v>0.16606522872293122</c:v>
                </c:pt>
                <c:pt idx="166">
                  <c:v>0.16708849536502529</c:v>
                </c:pt>
                <c:pt idx="167">
                  <c:v>0.16811209613953773</c:v>
                </c:pt>
                <c:pt idx="168">
                  <c:v>0.16913603358968307</c:v>
                </c:pt>
                <c:pt idx="169">
                  <c:v>0.17016031026453296</c:v>
                </c:pt>
                <c:pt idx="170">
                  <c:v>0.17118492871907021</c:v>
                </c:pt>
                <c:pt idx="171">
                  <c:v>0.17220989151424063</c:v>
                </c:pt>
                <c:pt idx="172">
                  <c:v>0.1732352012170065</c:v>
                </c:pt>
                <c:pt idx="173">
                  <c:v>0.17426086040039976</c:v>
                </c:pt>
                <c:pt idx="174">
                  <c:v>0.17528687164357507</c:v>
                </c:pt>
                <c:pt idx="175">
                  <c:v>0.17631323753186326</c:v>
                </c:pt>
                <c:pt idx="176">
                  <c:v>0.17733996065682675</c:v>
                </c:pt>
                <c:pt idx="177">
                  <c:v>0.178367043616312</c:v>
                </c:pt>
                <c:pt idx="178">
                  <c:v>0.179394489014505</c:v>
                </c:pt>
                <c:pt idx="179">
                  <c:v>0.18042229946198582</c:v>
                </c:pt>
                <c:pt idx="180">
                  <c:v>0.18145047757578375</c:v>
                </c:pt>
                <c:pt idx="181">
                  <c:v>0.18247902597943241</c:v>
                </c:pt>
                <c:pt idx="182">
                  <c:v>0.18350794730302505</c:v>
                </c:pt>
                <c:pt idx="183">
                  <c:v>0.18453724418327166</c:v>
                </c:pt>
                <c:pt idx="184">
                  <c:v>0.18556691926355309</c:v>
                </c:pt>
                <c:pt idx="185">
                  <c:v>0.18659697519397947</c:v>
                </c:pt>
                <c:pt idx="186">
                  <c:v>0.18762741463144508</c:v>
                </c:pt>
                <c:pt idx="187">
                  <c:v>0.18865824023968725</c:v>
                </c:pt>
                <c:pt idx="188">
                  <c:v>0.18968945468934187</c:v>
                </c:pt>
                <c:pt idx="189">
                  <c:v>0.19072106065800198</c:v>
                </c:pt>
                <c:pt idx="190">
                  <c:v>0.19175306083027593</c:v>
                </c:pt>
                <c:pt idx="191">
                  <c:v>0.19278545789784382</c:v>
                </c:pt>
                <c:pt idx="192">
                  <c:v>0.19381825455951837</c:v>
                </c:pt>
                <c:pt idx="193">
                  <c:v>0.19485145352130193</c:v>
                </c:pt>
                <c:pt idx="194">
                  <c:v>0.19588505749644619</c:v>
                </c:pt>
                <c:pt idx="195">
                  <c:v>0.19691906920551122</c:v>
                </c:pt>
                <c:pt idx="196">
                  <c:v>0.19795349137642615</c:v>
                </c:pt>
                <c:pt idx="197">
                  <c:v>0.19898832674454842</c:v>
                </c:pt>
                <c:pt idx="198">
                  <c:v>0.20002357805272356</c:v>
                </c:pt>
                <c:pt idx="199">
                  <c:v>0.20105924805134759</c:v>
                </c:pt>
                <c:pt idx="200">
                  <c:v>0.20209533949842598</c:v>
                </c:pt>
                <c:pt idx="201">
                  <c:v>0.20313185515963672</c:v>
                </c:pt>
                <c:pt idx="202">
                  <c:v>0.20416879780839131</c:v>
                </c:pt>
                <c:pt idx="203">
                  <c:v>0.20520617022589629</c:v>
                </c:pt>
                <c:pt idx="204">
                  <c:v>0.20624397520121665</c:v>
                </c:pt>
                <c:pt idx="205">
                  <c:v>0.20728221553133708</c:v>
                </c:pt>
                <c:pt idx="206">
                  <c:v>0.20832089402122678</c:v>
                </c:pt>
                <c:pt idx="207">
                  <c:v>0.20936001348390157</c:v>
                </c:pt>
                <c:pt idx="208">
                  <c:v>0.21039957674048779</c:v>
                </c:pt>
                <c:pt idx="209">
                  <c:v>0.21143958662028683</c:v>
                </c:pt>
                <c:pt idx="210">
                  <c:v>0.21248004596083944</c:v>
                </c:pt>
                <c:pt idx="211">
                  <c:v>0.21352095760799011</c:v>
                </c:pt>
                <c:pt idx="212">
                  <c:v>0.21456232441595355</c:v>
                </c:pt>
                <c:pt idx="213">
                  <c:v>0.21560414924737839</c:v>
                </c:pt>
                <c:pt idx="214">
                  <c:v>0.21664643497341488</c:v>
                </c:pt>
                <c:pt idx="215">
                  <c:v>0.2176891844737798</c:v>
                </c:pt>
                <c:pt idx="216">
                  <c:v>0.218732400636824</c:v>
                </c:pt>
                <c:pt idx="217">
                  <c:v>0.21977608635959975</c:v>
                </c:pt>
                <c:pt idx="218">
                  <c:v>0.22082024454792759</c:v>
                </c:pt>
                <c:pt idx="219">
                  <c:v>0.22186487811646383</c:v>
                </c:pt>
                <c:pt idx="220">
                  <c:v>0.22290998998876982</c:v>
                </c:pt>
                <c:pt idx="221">
                  <c:v>0.22395558309738059</c:v>
                </c:pt>
                <c:pt idx="222">
                  <c:v>0.22500166038387268</c:v>
                </c:pt>
                <c:pt idx="223">
                  <c:v>0.22604822479893558</c:v>
                </c:pt>
                <c:pt idx="224">
                  <c:v>0.22709527930243917</c:v>
                </c:pt>
                <c:pt idx="225">
                  <c:v>0.22814282686350626</c:v>
                </c:pt>
                <c:pt idx="226">
                  <c:v>0.22919087046058262</c:v>
                </c:pt>
                <c:pt idx="227">
                  <c:v>0.23023941308150722</c:v>
                </c:pt>
                <c:pt idx="228">
                  <c:v>0.23128845772358558</c:v>
                </c:pt>
                <c:pt idx="229">
                  <c:v>0.23233800739365959</c:v>
                </c:pt>
                <c:pt idx="230">
                  <c:v>0.23338806510818241</c:v>
                </c:pt>
                <c:pt idx="231">
                  <c:v>0.23443863389328939</c:v>
                </c:pt>
                <c:pt idx="232">
                  <c:v>0.23548971678487193</c:v>
                </c:pt>
                <c:pt idx="233">
                  <c:v>0.23654131682865254</c:v>
                </c:pt>
                <c:pt idx="234">
                  <c:v>0.2375934370802571</c:v>
                </c:pt>
                <c:pt idx="235">
                  <c:v>0.23864608060529061</c:v>
                </c:pt>
                <c:pt idx="236">
                  <c:v>0.23969925047941301</c:v>
                </c:pt>
                <c:pt idx="237">
                  <c:v>0.24075294978841333</c:v>
                </c:pt>
                <c:pt idx="238">
                  <c:v>0.24180718162828646</c:v>
                </c:pt>
                <c:pt idx="239">
                  <c:v>0.24286194910531073</c:v>
                </c:pt>
                <c:pt idx="240">
                  <c:v>0.2439172553361231</c:v>
                </c:pt>
                <c:pt idx="241">
                  <c:v>0.24497310344779774</c:v>
                </c:pt>
                <c:pt idx="242">
                  <c:v>0.24602949657792481</c:v>
                </c:pt>
                <c:pt idx="243">
                  <c:v>0.24708643787468731</c:v>
                </c:pt>
                <c:pt idx="244">
                  <c:v>0.24814393049694108</c:v>
                </c:pt>
                <c:pt idx="245">
                  <c:v>0.24920197761429458</c:v>
                </c:pt>
                <c:pt idx="246">
                  <c:v>0.25026058240718818</c:v>
                </c:pt>
                <c:pt idx="247">
                  <c:v>0.25131974806697549</c:v>
                </c:pt>
                <c:pt idx="248">
                  <c:v>0.25237947779600362</c:v>
                </c:pt>
                <c:pt idx="249">
                  <c:v>0.25343977480769564</c:v>
                </c:pt>
                <c:pt idx="250">
                  <c:v>0.25450064232663133</c:v>
                </c:pt>
                <c:pt idx="251">
                  <c:v>0.25556208358863169</c:v>
                </c:pt>
                <c:pt idx="252">
                  <c:v>0.25662410184084089</c:v>
                </c:pt>
                <c:pt idx="253">
                  <c:v>0.25768670034180985</c:v>
                </c:pt>
                <c:pt idx="254">
                  <c:v>0.25874988236158175</c:v>
                </c:pt>
                <c:pt idx="255">
                  <c:v>0.25981365118177513</c:v>
                </c:pt>
                <c:pt idx="256">
                  <c:v>0.26087801009567102</c:v>
                </c:pt>
                <c:pt idx="257">
                  <c:v>0.26194296240829773</c:v>
                </c:pt>
                <c:pt idx="258">
                  <c:v>0.2630085114365171</c:v>
                </c:pt>
                <c:pt idx="259">
                  <c:v>0.26407466050911355</c:v>
                </c:pt>
                <c:pt idx="260">
                  <c:v>0.26514141296687949</c:v>
                </c:pt>
                <c:pt idx="261">
                  <c:v>0.26620877216270444</c:v>
                </c:pt>
                <c:pt idx="262">
                  <c:v>0.26727674146166436</c:v>
                </c:pt>
                <c:pt idx="263">
                  <c:v>0.26834532424111079</c:v>
                </c:pt>
                <c:pt idx="264">
                  <c:v>0.26941452389075987</c:v>
                </c:pt>
                <c:pt idx="265">
                  <c:v>0.27048434381278524</c:v>
                </c:pt>
                <c:pt idx="266">
                  <c:v>0.27155478742190681</c:v>
                </c:pt>
                <c:pt idx="267">
                  <c:v>0.27262585814548429</c:v>
                </c:pt>
                <c:pt idx="268">
                  <c:v>0.2736975594236094</c:v>
                </c:pt>
                <c:pt idx="269">
                  <c:v>0.27476989470919894</c:v>
                </c:pt>
                <c:pt idx="270">
                  <c:v>0.27584286746808773</c:v>
                </c:pt>
                <c:pt idx="271">
                  <c:v>0.2769164811791241</c:v>
                </c:pt>
                <c:pt idx="272">
                  <c:v>0.27799073933426532</c:v>
                </c:pt>
                <c:pt idx="273">
                  <c:v>0.27906564543867163</c:v>
                </c:pt>
                <c:pt idx="274">
                  <c:v>0.28014120301080403</c:v>
                </c:pt>
                <c:pt idx="275">
                  <c:v>0.28121741558252167</c:v>
                </c:pt>
                <c:pt idx="276">
                  <c:v>0.28229428669917744</c:v>
                </c:pt>
                <c:pt idx="277">
                  <c:v>0.28337181991971877</c:v>
                </c:pt>
                <c:pt idx="278">
                  <c:v>0.28445001881678572</c:v>
                </c:pt>
                <c:pt idx="279">
                  <c:v>0.28552888697681034</c:v>
                </c:pt>
                <c:pt idx="280">
                  <c:v>0.28660842800011782</c:v>
                </c:pt>
                <c:pt idx="281">
                  <c:v>0.28768864550102813</c:v>
                </c:pt>
                <c:pt idx="282">
                  <c:v>0.28876954310795599</c:v>
                </c:pt>
                <c:pt idx="283">
                  <c:v>0.28985112446351591</c:v>
                </c:pt>
                <c:pt idx="284">
                  <c:v>0.29093339322462397</c:v>
                </c:pt>
                <c:pt idx="285">
                  <c:v>0.29201635306260226</c:v>
                </c:pt>
                <c:pt idx="286">
                  <c:v>0.29310000766328481</c:v>
                </c:pt>
                <c:pt idx="287">
                  <c:v>0.29418436072712095</c:v>
                </c:pt>
                <c:pt idx="288">
                  <c:v>0.29526941596928324</c:v>
                </c:pt>
                <c:pt idx="289">
                  <c:v>0.29635517711977505</c:v>
                </c:pt>
                <c:pt idx="290">
                  <c:v>0.29744164792353661</c:v>
                </c:pt>
                <c:pt idx="291">
                  <c:v>0.29852883214055537</c:v>
                </c:pt>
                <c:pt idx="292">
                  <c:v>0.29961673354597435</c:v>
                </c:pt>
                <c:pt idx="293">
                  <c:v>0.30070535593020281</c:v>
                </c:pt>
                <c:pt idx="294">
                  <c:v>0.30179470309902739</c:v>
                </c:pt>
                <c:pt idx="295">
                  <c:v>0.30288477887372367</c:v>
                </c:pt>
                <c:pt idx="296">
                  <c:v>0.30397558709116929</c:v>
                </c:pt>
                <c:pt idx="297">
                  <c:v>0.30506713160395676</c:v>
                </c:pt>
                <c:pt idx="298">
                  <c:v>0.30615941628050775</c:v>
                </c:pt>
                <c:pt idx="299">
                  <c:v>0.30725244500518917</c:v>
                </c:pt>
                <c:pt idx="300">
                  <c:v>0.30834622167842857</c:v>
                </c:pt>
                <c:pt idx="301">
                  <c:v>0.30944075021683071</c:v>
                </c:pt>
                <c:pt idx="302">
                  <c:v>0.31053603455329515</c:v>
                </c:pt>
                <c:pt idx="303">
                  <c:v>0.3116320786371366</c:v>
                </c:pt>
                <c:pt idx="304">
                  <c:v>0.31272888643420155</c:v>
                </c:pt>
                <c:pt idx="305">
                  <c:v>0.3138264619269916</c:v>
                </c:pt>
                <c:pt idx="306">
                  <c:v>0.31492480911478155</c:v>
                </c:pt>
                <c:pt idx="307">
                  <c:v>0.3160239320137449</c:v>
                </c:pt>
                <c:pt idx="308">
                  <c:v>0.31712383465707372</c:v>
                </c:pt>
                <c:pt idx="309">
                  <c:v>0.31822452109510607</c:v>
                </c:pt>
                <c:pt idx="310">
                  <c:v>0.31932599539544776</c:v>
                </c:pt>
                <c:pt idx="311">
                  <c:v>0.32042826164310001</c:v>
                </c:pt>
                <c:pt idx="312">
                  <c:v>0.32153132394058581</c:v>
                </c:pt>
                <c:pt idx="313">
                  <c:v>0.32263518640807781</c:v>
                </c:pt>
                <c:pt idx="314">
                  <c:v>0.32373985318352699</c:v>
                </c:pt>
                <c:pt idx="315">
                  <c:v>0.32484532842279273</c:v>
                </c:pt>
                <c:pt idx="316">
                  <c:v>0.32595161629977298</c:v>
                </c:pt>
                <c:pt idx="317">
                  <c:v>0.3270587210065366</c:v>
                </c:pt>
                <c:pt idx="318">
                  <c:v>0.32816664675345558</c:v>
                </c:pt>
                <c:pt idx="319">
                  <c:v>0.32927539776933945</c:v>
                </c:pt>
                <c:pt idx="320">
                  <c:v>0.33038497830156932</c:v>
                </c:pt>
                <c:pt idx="321">
                  <c:v>0.33149539261623395</c:v>
                </c:pt>
                <c:pt idx="322">
                  <c:v>0.33260664499826786</c:v>
                </c:pt>
                <c:pt idx="323">
                  <c:v>0.333718739751587</c:v>
                </c:pt>
                <c:pt idx="324">
                  <c:v>0.33483168119922951</c:v>
                </c:pt>
                <c:pt idx="325">
                  <c:v>0.33594547368349525</c:v>
                </c:pt>
                <c:pt idx="326">
                  <c:v>0.3370601215660875</c:v>
                </c:pt>
                <c:pt idx="327">
                  <c:v>0.33817562922825412</c:v>
                </c:pt>
                <c:pt idx="328">
                  <c:v>0.33929200107093188</c:v>
                </c:pt>
                <c:pt idx="329">
                  <c:v>0.34040924151489155</c:v>
                </c:pt>
                <c:pt idx="330">
                  <c:v>0.34152735500088155</c:v>
                </c:pt>
                <c:pt idx="331">
                  <c:v>0.34264634598977689</c:v>
                </c:pt>
                <c:pt idx="332">
                  <c:v>0.34376621896272669</c:v>
                </c:pt>
                <c:pt idx="333">
                  <c:v>0.34488697842130189</c:v>
                </c:pt>
                <c:pt idx="334">
                  <c:v>0.3460086288876475</c:v>
                </c:pt>
                <c:pt idx="335">
                  <c:v>0.34713117490463324</c:v>
                </c:pt>
                <c:pt idx="336">
                  <c:v>0.34825462103600613</c:v>
                </c:pt>
                <c:pt idx="337">
                  <c:v>0.34937897186654465</c:v>
                </c:pt>
                <c:pt idx="338">
                  <c:v>0.35050423200221426</c:v>
                </c:pt>
                <c:pt idx="339">
                  <c:v>0.35163040607032348</c:v>
                </c:pt>
                <c:pt idx="340">
                  <c:v>0.35275749871968121</c:v>
                </c:pt>
                <c:pt idx="341">
                  <c:v>0.35388551462075701</c:v>
                </c:pt>
                <c:pt idx="342">
                  <c:v>0.35501445846583957</c:v>
                </c:pt>
                <c:pt idx="343">
                  <c:v>0.35614433496919984</c:v>
                </c:pt>
                <c:pt idx="344">
                  <c:v>0.35727514886725265</c:v>
                </c:pt>
                <c:pt idx="345">
                  <c:v>0.35840690491872168</c:v>
                </c:pt>
                <c:pt idx="346">
                  <c:v>0.35953960790480471</c:v>
                </c:pt>
                <c:pt idx="347">
                  <c:v>0.36067326262934052</c:v>
                </c:pt>
                <c:pt idx="348">
                  <c:v>0.36180787391897684</c:v>
                </c:pt>
                <c:pt idx="349">
                  <c:v>0.36294344662334022</c:v>
                </c:pt>
                <c:pt idx="350">
                  <c:v>0.36407998561520688</c:v>
                </c:pt>
                <c:pt idx="351">
                  <c:v>0.36521749579067531</c:v>
                </c:pt>
                <c:pt idx="352">
                  <c:v>0.36635598206933967</c:v>
                </c:pt>
                <c:pt idx="353">
                  <c:v>0.36749544939446505</c:v>
                </c:pt>
                <c:pt idx="354">
                  <c:v>0.36863590273316493</c:v>
                </c:pt>
                <c:pt idx="355">
                  <c:v>0.36977734707657833</c:v>
                </c:pt>
                <c:pt idx="356">
                  <c:v>0.37091978744004933</c:v>
                </c:pt>
                <c:pt idx="357">
                  <c:v>0.37206322886330995</c:v>
                </c:pt>
                <c:pt idx="358">
                  <c:v>0.37320767641066033</c:v>
                </c:pt>
                <c:pt idx="359">
                  <c:v>0.37435313517115459</c:v>
                </c:pt>
                <c:pt idx="360">
                  <c:v>0.37549961025878548</c:v>
                </c:pt>
                <c:pt idx="361">
                  <c:v>0.37664710681267288</c:v>
                </c:pt>
                <c:pt idx="362">
                  <c:v>0.37779562999725047</c:v>
                </c:pt>
                <c:pt idx="363">
                  <c:v>0.37894518500245905</c:v>
                </c:pt>
                <c:pt idx="364">
                  <c:v>0.38009577704393593</c:v>
                </c:pt>
                <c:pt idx="365">
                  <c:v>0.38124741136320967</c:v>
                </c:pt>
                <c:pt idx="366">
                  <c:v>0.38240009322789537</c:v>
                </c:pt>
                <c:pt idx="367">
                  <c:v>0.38355382793189124</c:v>
                </c:pt>
                <c:pt idx="368">
                  <c:v>0.38470862079557755</c:v>
                </c:pt>
                <c:pt idx="369">
                  <c:v>0.38586447716601718</c:v>
                </c:pt>
                <c:pt idx="370">
                  <c:v>0.38702140241715621</c:v>
                </c:pt>
                <c:pt idx="371">
                  <c:v>0.38817940195002881</c:v>
                </c:pt>
                <c:pt idx="372">
                  <c:v>0.38933848119296299</c:v>
                </c:pt>
                <c:pt idx="373">
                  <c:v>0.39049864560178654</c:v>
                </c:pt>
                <c:pt idx="374">
                  <c:v>0.39165990066003697</c:v>
                </c:pt>
                <c:pt idx="375">
                  <c:v>0.39282225187917247</c:v>
                </c:pt>
                <c:pt idx="376">
                  <c:v>0.39398570479878309</c:v>
                </c:pt>
                <c:pt idx="377">
                  <c:v>0.39515026498680711</c:v>
                </c:pt>
                <c:pt idx="378">
                  <c:v>0.39631593803974596</c:v>
                </c:pt>
                <c:pt idx="379">
                  <c:v>0.39748272958288278</c:v>
                </c:pt>
                <c:pt idx="380">
                  <c:v>0.39865064527050259</c:v>
                </c:pt>
                <c:pt idx="381">
                  <c:v>0.39981969078611423</c:v>
                </c:pt>
                <c:pt idx="382">
                  <c:v>0.40098987184267404</c:v>
                </c:pt>
                <c:pt idx="383">
                  <c:v>0.40216119418281238</c:v>
                </c:pt>
                <c:pt idx="384">
                  <c:v>0.40333366357906125</c:v>
                </c:pt>
                <c:pt idx="385">
                  <c:v>0.40450728583408269</c:v>
                </c:pt>
                <c:pt idx="386">
                  <c:v>0.40568206678090324</c:v>
                </c:pt>
                <c:pt idx="387">
                  <c:v>0.40685801228314594</c:v>
                </c:pt>
                <c:pt idx="388">
                  <c:v>0.40803512823526694</c:v>
                </c:pt>
                <c:pt idx="389">
                  <c:v>0.40921342056279347</c:v>
                </c:pt>
                <c:pt idx="390">
                  <c:v>0.41039289522256422</c:v>
                </c:pt>
                <c:pt idx="391">
                  <c:v>0.41157355820297148</c:v>
                </c:pt>
                <c:pt idx="392">
                  <c:v>0.4127554155242053</c:v>
                </c:pt>
                <c:pt idx="393">
                  <c:v>0.41393847323850075</c:v>
                </c:pt>
                <c:pt idx="394">
                  <c:v>0.41512273743038669</c:v>
                </c:pt>
                <c:pt idx="395">
                  <c:v>0.41630821421693576</c:v>
                </c:pt>
                <c:pt idx="396">
                  <c:v>0.41749490974801973</c:v>
                </c:pt>
                <c:pt idx="397">
                  <c:v>0.41868283020656222</c:v>
                </c:pt>
                <c:pt idx="398">
                  <c:v>0.41987198180880014</c:v>
                </c:pt>
                <c:pt idx="399">
                  <c:v>0.42106237080454056</c:v>
                </c:pt>
                <c:pt idx="400">
                  <c:v>0.42225400347742564</c:v>
                </c:pt>
                <c:pt idx="401">
                  <c:v>0.42344688614519627</c:v>
                </c:pt>
                <c:pt idx="402">
                  <c:v>0.42464102515995966</c:v>
                </c:pt>
                <c:pt idx="403">
                  <c:v>0.42583642690845963</c:v>
                </c:pt>
                <c:pt idx="404">
                  <c:v>0.42703309781234794</c:v>
                </c:pt>
                <c:pt idx="405">
                  <c:v>0.42823104432846038</c:v>
                </c:pt>
                <c:pt idx="406">
                  <c:v>0.42943027294909164</c:v>
                </c:pt>
                <c:pt idx="407">
                  <c:v>0.4306307902022779</c:v>
                </c:pt>
                <c:pt idx="408">
                  <c:v>0.43183260265207729</c:v>
                </c:pt>
                <c:pt idx="409">
                  <c:v>0.43303571689885534</c:v>
                </c:pt>
                <c:pt idx="410">
                  <c:v>0.43424013957957192</c:v>
                </c:pt>
                <c:pt idx="411">
                  <c:v>0.43544587736807261</c:v>
                </c:pt>
                <c:pt idx="412">
                  <c:v>0.43665293697538032</c:v>
                </c:pt>
                <c:pt idx="413">
                  <c:v>0.43786132514999188</c:v>
                </c:pt>
                <c:pt idx="414">
                  <c:v>0.43907104867817537</c:v>
                </c:pt>
                <c:pt idx="415">
                  <c:v>0.44028211438427256</c:v>
                </c:pt>
                <c:pt idx="416">
                  <c:v>0.44149452913100096</c:v>
                </c:pt>
                <c:pt idx="417">
                  <c:v>0.44270829981976217</c:v>
                </c:pt>
                <c:pt idx="418">
                  <c:v>0.44392343339095047</c:v>
                </c:pt>
                <c:pt idx="419">
                  <c:v>0.44513993682426584</c:v>
                </c:pt>
                <c:pt idx="420">
                  <c:v>0.44635781713902961</c:v>
                </c:pt>
                <c:pt idx="421">
                  <c:v>0.44757708139450142</c:v>
                </c:pt>
                <c:pt idx="422">
                  <c:v>0.44879773669020234</c:v>
                </c:pt>
                <c:pt idx="423">
                  <c:v>0.45001979016623833</c:v>
                </c:pt>
                <c:pt idx="424">
                  <c:v>0.45124324900362817</c:v>
                </c:pt>
                <c:pt idx="425">
                  <c:v>0.45246812042463302</c:v>
                </c:pt>
                <c:pt idx="426">
                  <c:v>0.45369441169309199</c:v>
                </c:pt>
                <c:pt idx="427">
                  <c:v>0.45492213011475696</c:v>
                </c:pt>
                <c:pt idx="428">
                  <c:v>0.45615128303763419</c:v>
                </c:pt>
                <c:pt idx="429">
                  <c:v>0.45738187785232687</c:v>
                </c:pt>
                <c:pt idx="430">
                  <c:v>0.45861392199238193</c:v>
                </c:pt>
                <c:pt idx="431">
                  <c:v>0.45984742293464026</c:v>
                </c:pt>
                <c:pt idx="432">
                  <c:v>0.46108238819958974</c:v>
                </c:pt>
                <c:pt idx="433">
                  <c:v>0.4623188253517217</c:v>
                </c:pt>
                <c:pt idx="434">
                  <c:v>0.46355674199989155</c:v>
                </c:pt>
                <c:pt idx="435">
                  <c:v>0.46479614579768225</c:v>
                </c:pt>
                <c:pt idx="436">
                  <c:v>0.46603704444377075</c:v>
                </c:pt>
                <c:pt idx="437">
                  <c:v>0.46727944568230018</c:v>
                </c:pt>
                <c:pt idx="438">
                  <c:v>0.46852335730325251</c:v>
                </c:pt>
                <c:pt idx="439">
                  <c:v>0.46976878714282777</c:v>
                </c:pt>
                <c:pt idx="440">
                  <c:v>0.47101574308382443</c:v>
                </c:pt>
                <c:pt idx="441">
                  <c:v>0.47226423305602544</c:v>
                </c:pt>
                <c:pt idx="442">
                  <c:v>0.47351426503658789</c:v>
                </c:pt>
                <c:pt idx="443">
                  <c:v>0.4747658470504344</c:v>
                </c:pt>
                <c:pt idx="444">
                  <c:v>0.47601898717065222</c:v>
                </c:pt>
                <c:pt idx="445">
                  <c:v>0.4772736935188901</c:v>
                </c:pt>
                <c:pt idx="446">
                  <c:v>0.47852997426576849</c:v>
                </c:pt>
                <c:pt idx="447">
                  <c:v>0.47978783763128163</c:v>
                </c:pt>
                <c:pt idx="448">
                  <c:v>0.48104729188521594</c:v>
                </c:pt>
                <c:pt idx="449">
                  <c:v>0.48230834534756345</c:v>
                </c:pt>
                <c:pt idx="450">
                  <c:v>0.4835710063889439</c:v>
                </c:pt>
                <c:pt idx="451">
                  <c:v>0.48483528343102977</c:v>
                </c:pt>
                <c:pt idx="452">
                  <c:v>0.48610118494697485</c:v>
                </c:pt>
                <c:pt idx="453">
                  <c:v>0.48736871946184868</c:v>
                </c:pt>
                <c:pt idx="454">
                  <c:v>0.48863789555307446</c:v>
                </c:pt>
                <c:pt idx="455">
                  <c:v>0.48990872185087198</c:v>
                </c:pt>
                <c:pt idx="456">
                  <c:v>0.49118120703870211</c:v>
                </c:pt>
                <c:pt idx="457">
                  <c:v>0.49245535985372063</c:v>
                </c:pt>
                <c:pt idx="458">
                  <c:v>0.49373118908723362</c:v>
                </c:pt>
                <c:pt idx="459">
                  <c:v>0.49500870358515625</c:v>
                </c:pt>
                <c:pt idx="460">
                  <c:v>0.49628791224847973</c:v>
                </c:pt>
                <c:pt idx="461">
                  <c:v>0.49756882403374109</c:v>
                </c:pt>
                <c:pt idx="462">
                  <c:v>0.49885144795349673</c:v>
                </c:pt>
                <c:pt idx="463">
                  <c:v>0.50013579307680323</c:v>
                </c:pt>
                <c:pt idx="464">
                  <c:v>0.50142186852969928</c:v>
                </c:pt>
                <c:pt idx="465">
                  <c:v>0.50270968349569789</c:v>
                </c:pt>
                <c:pt idx="466">
                  <c:v>0.50399924721627964</c:v>
                </c:pt>
                <c:pt idx="467">
                  <c:v>0.50529056899139169</c:v>
                </c:pt>
                <c:pt idx="468">
                  <c:v>0.5065836581799531</c:v>
                </c:pt>
                <c:pt idx="469">
                  <c:v>0.50787852420036306</c:v>
                </c:pt>
                <c:pt idx="470">
                  <c:v>0.5091751765310184</c:v>
                </c:pt>
                <c:pt idx="471">
                  <c:v>0.51047362471083091</c:v>
                </c:pt>
                <c:pt idx="472">
                  <c:v>0.51177387833975663</c:v>
                </c:pt>
                <c:pt idx="473">
                  <c:v>0.51307594707932358</c:v>
                </c:pt>
                <c:pt idx="474">
                  <c:v>0.51437984065317155</c:v>
                </c:pt>
                <c:pt idx="475">
                  <c:v>0.51568556884759154</c:v>
                </c:pt>
                <c:pt idx="476">
                  <c:v>0.5169931415120762</c:v>
                </c:pt>
                <c:pt idx="477">
                  <c:v>0.51830256855987256</c:v>
                </c:pt>
                <c:pt idx="478">
                  <c:v>0.51961385996854215</c:v>
                </c:pt>
                <c:pt idx="479">
                  <c:v>0.52092702578052541</c:v>
                </c:pt>
                <c:pt idx="480">
                  <c:v>0.52224207610371376</c:v>
                </c:pt>
                <c:pt idx="481">
                  <c:v>0.52355902111202723</c:v>
                </c:pt>
                <c:pt idx="482">
                  <c:v>0.52487787104599881</c:v>
                </c:pt>
                <c:pt idx="483">
                  <c:v>0.52619863621336194</c:v>
                </c:pt>
                <c:pt idx="484">
                  <c:v>0.52752132698964871</c:v>
                </c:pt>
                <c:pt idx="485">
                  <c:v>0.5288459538187914</c:v>
                </c:pt>
                <c:pt idx="486">
                  <c:v>0.53017252721373087</c:v>
                </c:pt>
                <c:pt idx="487">
                  <c:v>0.53150105775703294</c:v>
                </c:pt>
                <c:pt idx="488">
                  <c:v>0.53283155610150923</c:v>
                </c:pt>
                <c:pt idx="489">
                  <c:v>0.53416403297084614</c:v>
                </c:pt>
                <c:pt idx="490">
                  <c:v>0.53549849916024073</c:v>
                </c:pt>
                <c:pt idx="491">
                  <c:v>0.53683496553704202</c:v>
                </c:pt>
                <c:pt idx="492">
                  <c:v>0.53817344304140047</c:v>
                </c:pt>
                <c:pt idx="493">
                  <c:v>0.53951394268692421</c:v>
                </c:pt>
                <c:pt idx="494">
                  <c:v>0.54085647556134275</c:v>
                </c:pt>
                <c:pt idx="495">
                  <c:v>0.5422010528271759</c:v>
                </c:pt>
                <c:pt idx="496">
                  <c:v>0.5435476857224133</c:v>
                </c:pt>
                <c:pt idx="497">
                  <c:v>0.54489638556119868</c:v>
                </c:pt>
                <c:pt idx="498">
                  <c:v>0.54624716373452276</c:v>
                </c:pt>
                <c:pt idx="499">
                  <c:v>0.54760003171092309</c:v>
                </c:pt>
                <c:pt idx="500">
                  <c:v>0.54895500103719208</c:v>
                </c:pt>
                <c:pt idx="501">
                  <c:v>0.55031208333909432</c:v>
                </c:pt>
                <c:pt idx="502">
                  <c:v>0.55167129032208573</c:v>
                </c:pt>
                <c:pt idx="503">
                  <c:v>0.55303263377205192</c:v>
                </c:pt>
                <c:pt idx="504">
                  <c:v>0.55439612555604123</c:v>
                </c:pt>
                <c:pt idx="505">
                  <c:v>0.55576177762301626</c:v>
                </c:pt>
                <c:pt idx="506">
                  <c:v>0.55712960200460937</c:v>
                </c:pt>
                <c:pt idx="507">
                  <c:v>0.55849961081588795</c:v>
                </c:pt>
                <c:pt idx="508">
                  <c:v>0.55987181625612603</c:v>
                </c:pt>
                <c:pt idx="509">
                  <c:v>0.56124623060958634</c:v>
                </c:pt>
                <c:pt idx="510">
                  <c:v>0.56262286624631208</c:v>
                </c:pt>
                <c:pt idx="511">
                  <c:v>0.56400173562292599</c:v>
                </c:pt>
                <c:pt idx="512">
                  <c:v>0.56538285128343779</c:v>
                </c:pt>
                <c:pt idx="513">
                  <c:v>0.56676622586006309</c:v>
                </c:pt>
                <c:pt idx="514">
                  <c:v>0.56815187207404849</c:v>
                </c:pt>
                <c:pt idx="515">
                  <c:v>0.56953980273650862</c:v>
                </c:pt>
                <c:pt idx="516">
                  <c:v>0.57093003074927373</c:v>
                </c:pt>
                <c:pt idx="517">
                  <c:v>0.57232256910574131</c:v>
                </c:pt>
                <c:pt idx="518">
                  <c:v>0.57371743089174299</c:v>
                </c:pt>
                <c:pt idx="519">
                  <c:v>0.5751146292864201</c:v>
                </c:pt>
                <c:pt idx="520">
                  <c:v>0.57651417756310674</c:v>
                </c:pt>
                <c:pt idx="521">
                  <c:v>0.57791608909022651</c:v>
                </c:pt>
                <c:pt idx="522">
                  <c:v>0.5793203773321971</c:v>
                </c:pt>
                <c:pt idx="523">
                  <c:v>0.58072705585034579</c:v>
                </c:pt>
                <c:pt idx="524">
                  <c:v>0.58213613830383604</c:v>
                </c:pt>
                <c:pt idx="525">
                  <c:v>0.58354763845060498</c:v>
                </c:pt>
                <c:pt idx="526">
                  <c:v>0.58496157014831052</c:v>
                </c:pt>
                <c:pt idx="527">
                  <c:v>0.58637794735529059</c:v>
                </c:pt>
                <c:pt idx="528">
                  <c:v>0.58779678413153424</c:v>
                </c:pt>
                <c:pt idx="529">
                  <c:v>0.58921809463966002</c:v>
                </c:pt>
                <c:pt idx="530">
                  <c:v>0.5906418931459132</c:v>
                </c:pt>
                <c:pt idx="531">
                  <c:v>0.59206819402116617</c:v>
                </c:pt>
                <c:pt idx="532">
                  <c:v>0.59349701174193692</c:v>
                </c:pt>
                <c:pt idx="533">
                  <c:v>0.5949283608914181</c:v>
                </c:pt>
                <c:pt idx="534">
                  <c:v>0.59636225616051464</c:v>
                </c:pt>
                <c:pt idx="535">
                  <c:v>0.59779871234889936</c:v>
                </c:pt>
                <c:pt idx="536">
                  <c:v>0.5992377443660758</c:v>
                </c:pt>
                <c:pt idx="537">
                  <c:v>0.60067936723245785</c:v>
                </c:pt>
                <c:pt idx="538">
                  <c:v>0.60212359608045907</c:v>
                </c:pt>
                <c:pt idx="539">
                  <c:v>0.60357044615559641</c:v>
                </c:pt>
                <c:pt idx="540">
                  <c:v>0.60501993281760769</c:v>
                </c:pt>
                <c:pt idx="541">
                  <c:v>0.606472071541583</c:v>
                </c:pt>
                <c:pt idx="542">
                  <c:v>0.6079268779191046</c:v>
                </c:pt>
                <c:pt idx="543">
                  <c:v>0.60938436765940851</c:v>
                </c:pt>
                <c:pt idx="544">
                  <c:v>0.61084455659055326</c:v>
                </c:pt>
                <c:pt idx="545">
                  <c:v>0.61230746066060848</c:v>
                </c:pt>
                <c:pt idx="546">
                  <c:v>0.61377309593885088</c:v>
                </c:pt>
                <c:pt idx="547">
                  <c:v>0.61524147861698175</c:v>
                </c:pt>
                <c:pt idx="548">
                  <c:v>0.61671262501035562</c:v>
                </c:pt>
                <c:pt idx="549">
                  <c:v>0.61818655155922553</c:v>
                </c:pt>
                <c:pt idx="550">
                  <c:v>0.61966327482999906</c:v>
                </c:pt>
                <c:pt idx="551">
                  <c:v>0.62114281151651685</c:v>
                </c:pt>
                <c:pt idx="552">
                  <c:v>0.62262517844134335</c:v>
                </c:pt>
                <c:pt idx="553">
                  <c:v>0.62411039255707124</c:v>
                </c:pt>
                <c:pt idx="554">
                  <c:v>0.62559847094764354</c:v>
                </c:pt>
                <c:pt idx="555">
                  <c:v>0.6270894308296957</c:v>
                </c:pt>
                <c:pt idx="556">
                  <c:v>0.6285832895539083</c:v>
                </c:pt>
                <c:pt idx="557">
                  <c:v>0.63008006460638011</c:v>
                </c:pt>
                <c:pt idx="558">
                  <c:v>0.63157977361001816</c:v>
                </c:pt>
                <c:pt idx="559">
                  <c:v>0.63308243432594424</c:v>
                </c:pt>
                <c:pt idx="560">
                  <c:v>0.63458806465491913</c:v>
                </c:pt>
                <c:pt idx="561">
                  <c:v>0.63609668263878505</c:v>
                </c:pt>
                <c:pt idx="562">
                  <c:v>0.63760830646192412</c:v>
                </c:pt>
                <c:pt idx="563">
                  <c:v>0.63912295445273992</c:v>
                </c:pt>
                <c:pt idx="564">
                  <c:v>0.64064064508515328</c:v>
                </c:pt>
                <c:pt idx="565">
                  <c:v>0.6421613969801192</c:v>
                </c:pt>
                <c:pt idx="566">
                  <c:v>0.6436852289071604</c:v>
                </c:pt>
                <c:pt idx="567">
                  <c:v>0.6452121597859255</c:v>
                </c:pt>
                <c:pt idx="568">
                  <c:v>0.64674220868776011</c:v>
                </c:pt>
                <c:pt idx="569">
                  <c:v>0.64827539483730645</c:v>
                </c:pt>
                <c:pt idx="570">
                  <c:v>0.64981173761411315</c:v>
                </c:pt>
                <c:pt idx="571">
                  <c:v>0.65135125655427528</c:v>
                </c:pt>
                <c:pt idx="572">
                  <c:v>0.65289397135209015</c:v>
                </c:pt>
                <c:pt idx="573">
                  <c:v>0.65443990186173562</c:v>
                </c:pt>
                <c:pt idx="574">
                  <c:v>0.65598906809896873</c:v>
                </c:pt>
                <c:pt idx="575">
                  <c:v>0.65754149024285224</c:v>
                </c:pt>
                <c:pt idx="576">
                  <c:v>0.659097188637492</c:v>
                </c:pt>
                <c:pt idx="577">
                  <c:v>0.66065618379381219</c:v>
                </c:pt>
                <c:pt idx="578">
                  <c:v>0.66221849639133856</c:v>
                </c:pt>
                <c:pt idx="579">
                  <c:v>0.66378414728001467</c:v>
                </c:pt>
                <c:pt idx="580">
                  <c:v>0.66535315748204049</c:v>
                </c:pt>
                <c:pt idx="581">
                  <c:v>0.66692554819373218</c:v>
                </c:pt>
                <c:pt idx="582">
                  <c:v>0.66850134078740797</c:v>
                </c:pt>
                <c:pt idx="583">
                  <c:v>0.6700805568132997</c:v>
                </c:pt>
                <c:pt idx="584">
                  <c:v>0.67166321800148687</c:v>
                </c:pt>
                <c:pt idx="585">
                  <c:v>0.67324934626386268</c:v>
                </c:pt>
                <c:pt idx="586">
                  <c:v>0.67483896369611795</c:v>
                </c:pt>
                <c:pt idx="587">
                  <c:v>0.67643209257975478</c:v>
                </c:pt>
                <c:pt idx="588">
                  <c:v>0.67802875538413243</c:v>
                </c:pt>
                <c:pt idx="589">
                  <c:v>0.67962897476853223</c:v>
                </c:pt>
                <c:pt idx="590">
                  <c:v>0.68123277358425249</c:v>
                </c:pt>
                <c:pt idx="591">
                  <c:v>0.68284017487673854</c:v>
                </c:pt>
                <c:pt idx="592">
                  <c:v>0.68445120188772868</c:v>
                </c:pt>
                <c:pt idx="593">
                  <c:v>0.6860658780574439</c:v>
                </c:pt>
                <c:pt idx="594">
                  <c:v>0.68768422702679244</c:v>
                </c:pt>
                <c:pt idx="595">
                  <c:v>0.68930627263961797</c:v>
                </c:pt>
                <c:pt idx="596">
                  <c:v>0.69093203894496769</c:v>
                </c:pt>
                <c:pt idx="597">
                  <c:v>0.69256155019939669</c:v>
                </c:pt>
                <c:pt idx="598">
                  <c:v>0.69419483086930545</c:v>
                </c:pt>
                <c:pt idx="599">
                  <c:v>0.69583190563330277</c:v>
                </c:pt>
                <c:pt idx="600">
                  <c:v>0.69747279938460938</c:v>
                </c:pt>
                <c:pt idx="601">
                  <c:v>0.69911753723348802</c:v>
                </c:pt>
                <c:pt idx="602">
                  <c:v>0.70076614450970887</c:v>
                </c:pt>
                <c:pt idx="603">
                  <c:v>0.70241864676505383</c:v>
                </c:pt>
                <c:pt idx="604">
                  <c:v>0.70407506977584799</c:v>
                </c:pt>
                <c:pt idx="605">
                  <c:v>0.70573543954553297</c:v>
                </c:pt>
                <c:pt idx="606">
                  <c:v>0.70739978230727063</c:v>
                </c:pt>
                <c:pt idx="607">
                  <c:v>0.70906812452658829</c:v>
                </c:pt>
                <c:pt idx="608">
                  <c:v>0.71074049290405927</c:v>
                </c:pt>
                <c:pt idx="609">
                  <c:v>0.71241691437801646</c:v>
                </c:pt>
                <c:pt idx="610">
                  <c:v>0.71409741612731437</c:v>
                </c:pt>
                <c:pt idx="611">
                  <c:v>0.71578202557411941</c:v>
                </c:pt>
                <c:pt idx="612">
                  <c:v>0.71747077038674745</c:v>
                </c:pt>
                <c:pt idx="613">
                  <c:v>0.71916367848253804</c:v>
                </c:pt>
                <c:pt idx="614">
                  <c:v>0.72086077803077053</c:v>
                </c:pt>
                <c:pt idx="615">
                  <c:v>0.72256209745562117</c:v>
                </c:pt>
                <c:pt idx="616">
                  <c:v>0.72426766543916365</c:v>
                </c:pt>
                <c:pt idx="617">
                  <c:v>0.72597751092441465</c:v>
                </c:pt>
                <c:pt idx="618">
                  <c:v>0.72769166311841704</c:v>
                </c:pt>
                <c:pt idx="619">
                  <c:v>0.72941015149537403</c:v>
                </c:pt>
                <c:pt idx="620">
                  <c:v>0.73113300579982443</c:v>
                </c:pt>
                <c:pt idx="621">
                  <c:v>0.73286025604987026</c:v>
                </c:pt>
                <c:pt idx="622">
                  <c:v>0.73459193254043975</c:v>
                </c:pt>
                <c:pt idx="623">
                  <c:v>0.73632806584661248</c:v>
                </c:pt>
                <c:pt idx="624">
                  <c:v>0.73806868682698035</c:v>
                </c:pt>
                <c:pt idx="625">
                  <c:v>0.73981382662706641</c:v>
                </c:pt>
                <c:pt idx="626">
                  <c:v>0.74156351668279041</c:v>
                </c:pt>
                <c:pt idx="627">
                  <c:v>0.7433177887239848</c:v>
                </c:pt>
                <c:pt idx="628">
                  <c:v>0.74507667477796546</c:v>
                </c:pt>
                <c:pt idx="629">
                  <c:v>0.74684020717315336</c:v>
                </c:pt>
                <c:pt idx="630">
                  <c:v>0.74860841854275118</c:v>
                </c:pt>
                <c:pt idx="631">
                  <c:v>0.75038134182847382</c:v>
                </c:pt>
                <c:pt idx="632">
                  <c:v>0.75215901028433418</c:v>
                </c:pt>
                <c:pt idx="633">
                  <c:v>0.75394145748048813</c:v>
                </c:pt>
                <c:pt idx="634">
                  <c:v>0.75572871730713576</c:v>
                </c:pt>
                <c:pt idx="635">
                  <c:v>0.75752082397848175</c:v>
                </c:pt>
                <c:pt idx="636">
                  <c:v>0.75931781203675197</c:v>
                </c:pt>
                <c:pt idx="637">
                  <c:v>0.76111971635628162</c:v>
                </c:pt>
                <c:pt idx="638">
                  <c:v>0.76292657214765058</c:v>
                </c:pt>
                <c:pt idx="639">
                  <c:v>0.76473841496189365</c:v>
                </c:pt>
                <c:pt idx="640">
                  <c:v>0.76655528069477119</c:v>
                </c:pt>
                <c:pt idx="641">
                  <c:v>0.76837720559110456</c:v>
                </c:pt>
                <c:pt idx="642">
                  <c:v>0.77020422624917639</c:v>
                </c:pt>
                <c:pt idx="643">
                  <c:v>0.77203637962520566</c:v>
                </c:pt>
                <c:pt idx="644">
                  <c:v>0.77387370303788383</c:v>
                </c:pt>
                <c:pt idx="645">
                  <c:v>0.77571623417298574</c:v>
                </c:pt>
                <c:pt idx="646">
                  <c:v>0.77756401108805084</c:v>
                </c:pt>
                <c:pt idx="647">
                  <c:v>0.77941707221714052</c:v>
                </c:pt>
                <c:pt idx="648">
                  <c:v>0.78127545637566309</c:v>
                </c:pt>
                <c:pt idx="649">
                  <c:v>0.78313920276528193</c:v>
                </c:pt>
                <c:pt idx="650">
                  <c:v>0.78500835097889399</c:v>
                </c:pt>
                <c:pt idx="651">
                  <c:v>0.78688294100569367</c:v>
                </c:pt>
                <c:pt idx="652">
                  <c:v>0.7887630132363127</c:v>
                </c:pt>
                <c:pt idx="653">
                  <c:v>0.79064860846803875</c:v>
                </c:pt>
                <c:pt idx="654">
                  <c:v>0.79253976791012404</c:v>
                </c:pt>
                <c:pt idx="655">
                  <c:v>0.79443653318917518</c:v>
                </c:pt>
                <c:pt idx="656">
                  <c:v>0.79633894635462676</c:v>
                </c:pt>
                <c:pt idx="657">
                  <c:v>0.79824704988430606</c:v>
                </c:pt>
                <c:pt idx="658">
                  <c:v>0.80016088669008711</c:v>
                </c:pt>
                <c:pt idx="659">
                  <c:v>0.80208050012363508</c:v>
                </c:pt>
                <c:pt idx="660">
                  <c:v>0.8040059339822424</c:v>
                </c:pt>
                <c:pt idx="661">
                  <c:v>0.80593723251476379</c:v>
                </c:pt>
                <c:pt idx="662">
                  <c:v>0.80787444042764212</c:v>
                </c:pt>
                <c:pt idx="663">
                  <c:v>0.80981760289103799</c:v>
                </c:pt>
                <c:pt idx="664">
                  <c:v>0.81176676554505744</c:v>
                </c:pt>
                <c:pt idx="665">
                  <c:v>0.8137219745060813</c:v>
                </c:pt>
                <c:pt idx="666">
                  <c:v>0.81568327637319848</c:v>
                </c:pt>
                <c:pt idx="667">
                  <c:v>0.81765071823475011</c:v>
                </c:pt>
                <c:pt idx="668">
                  <c:v>0.81962434767497483</c:v>
                </c:pt>
                <c:pt idx="669">
                  <c:v>0.82160421278076956</c:v>
                </c:pt>
                <c:pt idx="670">
                  <c:v>0.82359036214856662</c:v>
                </c:pt>
                <c:pt idx="671">
                  <c:v>0.82558284489131273</c:v>
                </c:pt>
                <c:pt idx="672">
                  <c:v>0.82758171064558017</c:v>
                </c:pt>
                <c:pt idx="673">
                  <c:v>0.82958700957878961</c:v>
                </c:pt>
                <c:pt idx="674">
                  <c:v>0.83159879239655377</c:v>
                </c:pt>
                <c:pt idx="675">
                  <c:v>0.83361711035015207</c:v>
                </c:pt>
                <c:pt idx="676">
                  <c:v>0.83564201524412407</c:v>
                </c:pt>
                <c:pt idx="677">
                  <c:v>0.8376735594440019</c:v>
                </c:pt>
                <c:pt idx="678">
                  <c:v>0.83971179588415978</c:v>
                </c:pt>
                <c:pt idx="679">
                  <c:v>0.84175677807582039</c:v>
                </c:pt>
                <c:pt idx="680">
                  <c:v>0.84380856011517513</c:v>
                </c:pt>
                <c:pt idx="681">
                  <c:v>0.84586719669166133</c:v>
                </c:pt>
                <c:pt idx="682">
                  <c:v>0.84793274309637623</c:v>
                </c:pt>
                <c:pt idx="683">
                  <c:v>0.85000525523063641</c:v>
                </c:pt>
                <c:pt idx="684">
                  <c:v>0.85208478961468803</c:v>
                </c:pt>
                <c:pt idx="685">
                  <c:v>0.85417140339656983</c:v>
                </c:pt>
                <c:pt idx="686">
                  <c:v>0.85626515436113104</c:v>
                </c:pt>
                <c:pt idx="687">
                  <c:v>0.85836610093920318</c:v>
                </c:pt>
                <c:pt idx="688">
                  <c:v>0.86047430221694277</c:v>
                </c:pt>
                <c:pt idx="689">
                  <c:v>0.86258981794533307</c:v>
                </c:pt>
                <c:pt idx="690">
                  <c:v>0.86471270854985072</c:v>
                </c:pt>
                <c:pt idx="691">
                  <c:v>0.86684303514032002</c:v>
                </c:pt>
                <c:pt idx="692">
                  <c:v>0.86898085952092174</c:v>
                </c:pt>
                <c:pt idx="693">
                  <c:v>0.87112624420039897</c:v>
                </c:pt>
                <c:pt idx="694">
                  <c:v>0.87327925240243875</c:v>
                </c:pt>
                <c:pt idx="695">
                  <c:v>0.8754399480762427</c:v>
                </c:pt>
                <c:pt idx="696">
                  <c:v>0.87760839590728579</c:v>
                </c:pt>
                <c:pt idx="697">
                  <c:v>0.87978466132827582</c:v>
                </c:pt>
                <c:pt idx="698">
                  <c:v>0.88196881053031184</c:v>
                </c:pt>
                <c:pt idx="699">
                  <c:v>0.88416091047423928</c:v>
                </c:pt>
                <c:pt idx="700">
                  <c:v>0.88636102890222535</c:v>
                </c:pt>
                <c:pt idx="701">
                  <c:v>0.88856923434953539</c:v>
                </c:pt>
                <c:pt idx="702">
                  <c:v>0.8907855961565353</c:v>
                </c:pt>
                <c:pt idx="703">
                  <c:v>0.89301018448091418</c:v>
                </c:pt>
                <c:pt idx="704">
                  <c:v>0.89524307031013051</c:v>
                </c:pt>
                <c:pt idx="705">
                  <c:v>0.89748432547409707</c:v>
                </c:pt>
                <c:pt idx="706">
                  <c:v>0.89973402265809399</c:v>
                </c:pt>
                <c:pt idx="707">
                  <c:v>0.90199223541593831</c:v>
                </c:pt>
                <c:pt idx="708">
                  <c:v>0.90425903818338416</c:v>
                </c:pt>
                <c:pt idx="709">
                  <c:v>0.90653450629179178</c:v>
                </c:pt>
                <c:pt idx="710">
                  <c:v>0.90881871598204766</c:v>
                </c:pt>
                <c:pt idx="711">
                  <c:v>0.91111174441875253</c:v>
                </c:pt>
                <c:pt idx="712">
                  <c:v>0.91341366970467708</c:v>
                </c:pt>
                <c:pt idx="713">
                  <c:v>0.91572457089550086</c:v>
                </c:pt>
                <c:pt idx="714">
                  <c:v>0.91804452801482905</c:v>
                </c:pt>
                <c:pt idx="715">
                  <c:v>0.92037362206950091</c:v>
                </c:pt>
                <c:pt idx="716">
                  <c:v>0.92271193506519755</c:v>
                </c:pt>
                <c:pt idx="717">
                  <c:v>0.92505955002235007</c:v>
                </c:pt>
                <c:pt idx="718">
                  <c:v>0.92741655099235631</c:v>
                </c:pt>
                <c:pt idx="719">
                  <c:v>0.92978302307412308</c:v>
                </c:pt>
                <c:pt idx="720">
                  <c:v>0.93215905243092234</c:v>
                </c:pt>
                <c:pt idx="721">
                  <c:v>0.93454472630759078</c:v>
                </c:pt>
                <c:pt idx="722">
                  <c:v>0.93694013304806001</c:v>
                </c:pt>
                <c:pt idx="723">
                  <c:v>0.93934536211324549</c:v>
                </c:pt>
                <c:pt idx="724">
                  <c:v>0.94176050409927781</c:v>
                </c:pt>
                <c:pt idx="725">
                  <c:v>0.94418565075611605</c:v>
                </c:pt>
                <c:pt idx="726">
                  <c:v>0.9466208950065218</c:v>
                </c:pt>
                <c:pt idx="727">
                  <c:v>0.94906633096541848</c:v>
                </c:pt>
                <c:pt idx="728">
                  <c:v>0.9515220539596474</c:v>
                </c:pt>
                <c:pt idx="729">
                  <c:v>0.95398816054811575</c:v>
                </c:pt>
                <c:pt idx="730">
                  <c:v>0.95646474854236829</c:v>
                </c:pt>
                <c:pt idx="731">
                  <c:v>0.95895191702756377</c:v>
                </c:pt>
                <c:pt idx="732">
                  <c:v>0.96144976638389712</c:v>
                </c:pt>
                <c:pt idx="733">
                  <c:v>0.96395839830845098</c:v>
                </c:pt>
                <c:pt idx="734">
                  <c:v>0.96647791583750908</c:v>
                </c:pt>
                <c:pt idx="735">
                  <c:v>0.96900842336932358</c:v>
                </c:pt>
                <c:pt idx="736">
                  <c:v>0.97155002668736634</c:v>
                </c:pt>
                <c:pt idx="737">
                  <c:v>0.9741028329840592</c:v>
                </c:pt>
                <c:pt idx="738">
                  <c:v>0.97666695088500155</c:v>
                </c:pt>
                <c:pt idx="739">
                  <c:v>0.97924249047372247</c:v>
                </c:pt>
                <c:pt idx="740">
                  <c:v>0.98182956331693627</c:v>
                </c:pt>
                <c:pt idx="741">
                  <c:v>0.98442828249034919</c:v>
                </c:pt>
                <c:pt idx="742">
                  <c:v>0.98703876260501178</c:v>
                </c:pt>
                <c:pt idx="743">
                  <c:v>0.98966111983423477</c:v>
                </c:pt>
                <c:pt idx="744">
                  <c:v>0.99229547194108314</c:v>
                </c:pt>
                <c:pt idx="745">
                  <c:v>0.99494193830646704</c:v>
                </c:pt>
                <c:pt idx="746">
                  <c:v>0.99760063995783432</c:v>
                </c:pt>
                <c:pt idx="747">
                  <c:v>1.0002716995984968</c:v>
                </c:pt>
                <c:pt idx="748">
                  <c:v>1.0029552416375858</c:v>
                </c:pt>
                <c:pt idx="749">
                  <c:v>1.0056513922206691</c:v>
                </c:pt>
                <c:pt idx="750">
                  <c:v>1.0083602792610471</c:v>
                </c:pt>
                <c:pt idx="751">
                  <c:v>1.0110820324717307</c:v>
                </c:pt>
                <c:pt idx="752">
                  <c:v>1.0138167833981362</c:v>
                </c:pt>
                <c:pt idx="753">
                  <c:v>1.0165646654514997</c:v>
                </c:pt>
                <c:pt idx="754">
                  <c:v>1.0193258139430525</c:v>
                </c:pt>
                <c:pt idx="755">
                  <c:v>1.0221003661189478</c:v>
                </c:pt>
                <c:pt idx="756">
                  <c:v>1.0248884611959881</c:v>
                </c:pt>
                <c:pt idx="757">
                  <c:v>1.0276902403981512</c:v>
                </c:pt>
                <c:pt idx="758">
                  <c:v>1.0305058469939585</c:v>
                </c:pt>
                <c:pt idx="759">
                  <c:v>1.0333354263346766</c:v>
                </c:pt>
                <c:pt idx="760">
                  <c:v>1.0361791258934219</c:v>
                </c:pt>
                <c:pt idx="761">
                  <c:v>1.0390370953051382</c:v>
                </c:pt>
                <c:pt idx="762">
                  <c:v>1.0419094864075149</c:v>
                </c:pt>
                <c:pt idx="763">
                  <c:v>1.0447964532828493</c:v>
                </c:pt>
                <c:pt idx="764">
                  <c:v>1.0476981523008895</c:v>
                </c:pt>
                <c:pt idx="765">
                  <c:v>1.050614742162667</c:v>
                </c:pt>
                <c:pt idx="766">
                  <c:v>1.0535463839453767</c:v>
                </c:pt>
                <c:pt idx="767">
                  <c:v>1.0564932411483086</c:v>
                </c:pt>
                <c:pt idx="768">
                  <c:v>1.0594554797398588</c:v>
                </c:pt>
                <c:pt idx="769">
                  <c:v>1.0624332682056836</c:v>
                </c:pt>
                <c:pt idx="770">
                  <c:v>1.0654267775979804</c:v>
                </c:pt>
                <c:pt idx="771">
                  <c:v>1.0684361815859651</c:v>
                </c:pt>
                <c:pt idx="772">
                  <c:v>1.071461656507567</c:v>
                </c:pt>
                <c:pt idx="773">
                  <c:v>1.0745033814223723</c:v>
                </c:pt>
                <c:pt idx="774">
                  <c:v>1.077561538165861</c:v>
                </c:pt>
                <c:pt idx="775">
                  <c:v>1.0806363114049604</c:v>
                </c:pt>
                <c:pt idx="776">
                  <c:v>1.0837278886949779</c:v>
                </c:pt>
                <c:pt idx="777">
                  <c:v>1.0868364605379204</c:v>
                </c:pt>
                <c:pt idx="778">
                  <c:v>1.089962220442271</c:v>
                </c:pt>
                <c:pt idx="779">
                  <c:v>1.0931053649842495</c:v>
                </c:pt>
                <c:pt idx="780">
                  <c:v>1.0962660938706037</c:v>
                </c:pt>
                <c:pt idx="781">
                  <c:v>1.0994446100029778</c:v>
                </c:pt>
                <c:pt idx="782">
                  <c:v>1.102641119543905</c:v>
                </c:pt>
                <c:pt idx="783">
                  <c:v>1.105855831984474</c:v>
                </c:pt>
                <c:pt idx="784">
                  <c:v>1.1090889602137159</c:v>
                </c:pt>
                <c:pt idx="785">
                  <c:v>1.1123407205897651</c:v>
                </c:pt>
                <c:pt idx="786">
                  <c:v>1.115611333012857</c:v>
                </c:pt>
                <c:pt idx="787">
                  <c:v>1.1189010210001959</c:v>
                </c:pt>
                <c:pt idx="788">
                  <c:v>1.1222100117627807</c:v>
                </c:pt>
                <c:pt idx="789">
                  <c:v>1.1255385362842238</c:v>
                </c:pt>
                <c:pt idx="790">
                  <c:v>1.1288868294016337</c:v>
                </c:pt>
                <c:pt idx="791">
                  <c:v>1.1322551298886294</c:v>
                </c:pt>
                <c:pt idx="792">
                  <c:v>1.1356436805405483</c:v>
                </c:pt>
                <c:pt idx="793">
                  <c:v>1.1390527282619212</c:v>
                </c:pt>
                <c:pt idx="794">
                  <c:v>1.1424825241562691</c:v>
                </c:pt>
                <c:pt idx="795">
                  <c:v>1.1459333236183318</c:v>
                </c:pt>
                <c:pt idx="796">
                  <c:v>1.1494053864287581</c:v>
                </c:pt>
                <c:pt idx="797">
                  <c:v>1.1528989768513784</c:v>
                </c:pt>
                <c:pt idx="798">
                  <c:v>1.1564143637331148</c:v>
                </c:pt>
                <c:pt idx="799">
                  <c:v>1.1599518206066339</c:v>
                </c:pt>
                <c:pt idx="800">
                  <c:v>1.1635116257958138</c:v>
                </c:pt>
                <c:pt idx="801">
                  <c:v>1.1670940625241266</c:v>
                </c:pt>
                <c:pt idx="802">
                  <c:v>1.1706994190260362</c:v>
                </c:pt>
                <c:pt idx="803">
                  <c:v>1.1743279886614977</c:v>
                </c:pt>
                <c:pt idx="804">
                  <c:v>1.1779800700336753</c:v>
                </c:pt>
                <c:pt idx="805">
                  <c:v>1.1816559671099793</c:v>
                </c:pt>
                <c:pt idx="806">
                  <c:v>1.1853559893465229</c:v>
                </c:pt>
                <c:pt idx="807">
                  <c:v>1.189080451816144</c:v>
                </c:pt>
                <c:pt idx="808">
                  <c:v>1.1928296753400724</c:v>
                </c:pt>
                <c:pt idx="809">
                  <c:v>1.1966039866234048</c:v>
                </c:pt>
                <c:pt idx="810">
                  <c:v>1.2004037183944851</c:v>
                </c:pt>
                <c:pt idx="811">
                  <c:v>1.204229209548354</c:v>
                </c:pt>
                <c:pt idx="812">
                  <c:v>1.208080805294377</c:v>
                </c:pt>
                <c:pt idx="813">
                  <c:v>1.2119588573082318</c:v>
                </c:pt>
                <c:pt idx="814">
                  <c:v>1.2158637238883725</c:v>
                </c:pt>
                <c:pt idx="815">
                  <c:v>1.2197957701171496</c:v>
                </c:pt>
                <c:pt idx="816">
                  <c:v>1.2237553680267432</c:v>
                </c:pt>
                <c:pt idx="817">
                  <c:v>1.2277428967700919</c:v>
                </c:pt>
                <c:pt idx="818">
                  <c:v>1.2317587427969563</c:v>
                </c:pt>
                <c:pt idx="819">
                  <c:v>1.2358033000353685</c:v>
                </c:pt>
                <c:pt idx="820">
                  <c:v>1.2398769700785874</c:v>
                </c:pt>
                <c:pt idx="821">
                  <c:v>1.2439801623778255</c:v>
                </c:pt>
                <c:pt idx="822">
                  <c:v>1.2481132944409035</c:v>
                </c:pt>
                <c:pt idx="823">
                  <c:v>1.2522767920370923</c:v>
                </c:pt>
                <c:pt idx="824">
                  <c:v>1.2564710894083433</c:v>
                </c:pt>
                <c:pt idx="825">
                  <c:v>1.260696629487158</c:v>
                </c:pt>
                <c:pt idx="826">
                  <c:v>1.2649538641213409</c:v>
                </c:pt>
                <c:pt idx="827">
                  <c:v>1.2692432543058871</c:v>
                </c:pt>
                <c:pt idx="828">
                  <c:v>1.2735652704222948</c:v>
                </c:pt>
                <c:pt idx="829">
                  <c:v>1.2779203924855536</c:v>
                </c:pt>
                <c:pt idx="830">
                  <c:v>1.2823091103991322</c:v>
                </c:pt>
                <c:pt idx="831">
                  <c:v>1.2867319242182553</c:v>
                </c:pt>
                <c:pt idx="832">
                  <c:v>1.2911893444217886</c:v>
                </c:pt>
                <c:pt idx="833">
                  <c:v>1.2956818921930839</c:v>
                </c:pt>
                <c:pt idx="834">
                  <c:v>1.3002100997101125</c:v>
                </c:pt>
                <c:pt idx="835">
                  <c:v>1.3047745104452717</c:v>
                </c:pt>
                <c:pt idx="836">
                  <c:v>1.30937567947523</c:v>
                </c:pt>
                <c:pt idx="837">
                  <c:v>1.3140141738012336</c:v>
                </c:pt>
                <c:pt idx="838">
                  <c:v>1.3186905726802634</c:v>
                </c:pt>
                <c:pt idx="839">
                  <c:v>1.3234054679675133</c:v>
                </c:pt>
                <c:pt idx="840">
                  <c:v>1.3281594644706198</c:v>
                </c:pt>
                <c:pt idx="841">
                  <c:v>1.3329531803161416</c:v>
                </c:pt>
                <c:pt idx="842">
                  <c:v>1.3377872473287826</c:v>
                </c:pt>
                <c:pt idx="843">
                  <c:v>1.3426623114239058</c:v>
                </c:pt>
                <c:pt idx="844">
                  <c:v>1.3475790330138431</c:v>
                </c:pt>
                <c:pt idx="845">
                  <c:v>1.352538087428647</c:v>
                </c:pt>
                <c:pt idx="846">
                  <c:v>1.3575401653518313</c:v>
                </c:pt>
                <c:pt idx="847">
                  <c:v>1.3625859732717738</c:v>
                </c:pt>
                <c:pt idx="848">
                  <c:v>1.367676233949435</c:v>
                </c:pt>
                <c:pt idx="849">
                  <c:v>1.3728116869031084</c:v>
                </c:pt>
                <c:pt idx="850">
                  <c:v>1.3779930889109058</c:v>
                </c:pt>
                <c:pt idx="851">
                  <c:v>1.3832212145318075</c:v>
                </c:pt>
                <c:pt idx="852">
                  <c:v>1.3884968566460238</c:v>
                </c:pt>
                <c:pt idx="853">
                  <c:v>1.3938208270155856</c:v>
                </c:pt>
                <c:pt idx="854">
                  <c:v>1.3991939568660132</c:v>
                </c:pt>
                <c:pt idx="855">
                  <c:v>1.4046170974900347</c:v>
                </c:pt>
                <c:pt idx="856">
                  <c:v>1.4100911208743432</c:v>
                </c:pt>
                <c:pt idx="857">
                  <c:v>1.415616920350429</c:v>
                </c:pt>
                <c:pt idx="858">
                  <c:v>1.4211954112706044</c:v>
                </c:pt>
                <c:pt idx="859">
                  <c:v>1.42682753171036</c:v>
                </c:pt>
                <c:pt idx="860">
                  <c:v>1.4325142431982991</c:v>
                </c:pt>
                <c:pt idx="861">
                  <c:v>1.4382565314749103</c:v>
                </c:pt>
                <c:pt idx="862">
                  <c:v>1.4440554072815537</c:v>
                </c:pt>
                <c:pt idx="863">
                  <c:v>1.4499119071810918</c:v>
                </c:pt>
                <c:pt idx="864">
                  <c:v>1.4558270944116654</c:v>
                </c:pt>
                <c:pt idx="865">
                  <c:v>1.4618020597752168</c:v>
                </c:pt>
                <c:pt idx="866">
                  <c:v>1.4678379225624376</c:v>
                </c:pt>
                <c:pt idx="867">
                  <c:v>1.4739358315159214</c:v>
                </c:pt>
                <c:pt idx="868">
                  <c:v>1.4800969658334067</c:v>
                </c:pt>
                <c:pt idx="869">
                  <c:v>1.4863225362130841</c:v>
                </c:pt>
                <c:pt idx="870">
                  <c:v>1.4926137859430806</c:v>
                </c:pt>
                <c:pt idx="871">
                  <c:v>1.4989719920373186</c:v>
                </c:pt>
                <c:pt idx="872">
                  <c:v>1.505398466420151</c:v>
                </c:pt>
                <c:pt idx="873">
                  <c:v>1.5118945571622049</c:v>
                </c:pt>
                <c:pt idx="874">
                  <c:v>1.5184616497701218</c:v>
                </c:pt>
                <c:pt idx="875">
                  <c:v>1.5251011685329523</c:v>
                </c:pt>
                <c:pt idx="876">
                  <c:v>1.5318145779282086</c:v>
                </c:pt>
                <c:pt idx="877">
                  <c:v>1.5386033840906905</c:v>
                </c:pt>
                <c:pt idx="878">
                  <c:v>1.5454691363474413</c:v>
                </c:pt>
                <c:pt idx="879">
                  <c:v>1.5524134288223854</c:v>
                </c:pt>
                <c:pt idx="880">
                  <c:v>1.5594379021143869</c:v>
                </c:pt>
                <c:pt idx="881">
                  <c:v>1.5665442450527785</c:v>
                </c:pt>
                <c:pt idx="882">
                  <c:v>1.5737341965345661</c:v>
                </c:pt>
                <c:pt idx="883">
                  <c:v>1.5810095474479042</c:v>
                </c:pt>
                <c:pt idx="884">
                  <c:v>1.5883721426865995</c:v>
                </c:pt>
                <c:pt idx="885">
                  <c:v>1.5958238832608329</c:v>
                </c:pt>
                <c:pt idx="886">
                  <c:v>1.6033667285095492</c:v>
                </c:pt>
                <c:pt idx="887">
                  <c:v>1.61100269842035</c:v>
                </c:pt>
                <c:pt idx="888">
                  <c:v>1.6187338760631522</c:v>
                </c:pt>
                <c:pt idx="889">
                  <c:v>1.626562410144198</c:v>
                </c:pt>
                <c:pt idx="890">
                  <c:v>1.6344905176875928</c:v>
                </c:pt>
                <c:pt idx="891">
                  <c:v>1.6425204868519006</c:v>
                </c:pt>
                <c:pt idx="892">
                  <c:v>1.6506546798899191</c:v>
                </c:pt>
                <c:pt idx="893">
                  <c:v>1.6588955362603652</c:v>
                </c:pt>
                <c:pt idx="894">
                  <c:v>1.6672455759007017</c:v>
                </c:pt>
                <c:pt idx="895">
                  <c:v>1.6757074026711078</c:v>
                </c:pt>
                <c:pt idx="896">
                  <c:v>1.68428370798023</c:v>
                </c:pt>
                <c:pt idx="897">
                  <c:v>1.6929772746042133</c:v>
                </c:pt>
                <c:pt idx="898">
                  <c:v>1.7017909807112512</c:v>
                </c:pt>
                <c:pt idx="899">
                  <c:v>1.7107278041048899</c:v>
                </c:pt>
                <c:pt idx="900">
                  <c:v>1.7197908267002695</c:v>
                </c:pt>
                <c:pt idx="901">
                  <c:v>1.7289832392485256</c:v>
                </c:pt>
                <c:pt idx="902">
                  <c:v>1.7383083463258651</c:v>
                </c:pt>
                <c:pt idx="903">
                  <c:v>1.7477695716048889</c:v>
                </c:pt>
                <c:pt idx="904">
                  <c:v>1.7573704634273661</c:v>
                </c:pt>
                <c:pt idx="905">
                  <c:v>1.7671147006989074</c:v>
                </c:pt>
                <c:pt idx="906">
                  <c:v>1.7770060991278609</c:v>
                </c:pt>
                <c:pt idx="907">
                  <c:v>1.7870486178323528</c:v>
                </c:pt>
                <c:pt idx="908">
                  <c:v>1.7972463663414551</c:v>
                </c:pt>
                <c:pt idx="909">
                  <c:v>1.8076036120185874</c:v>
                </c:pt>
                <c:pt idx="910">
                  <c:v>1.81812478793751</c:v>
                </c:pt>
                <c:pt idx="911">
                  <c:v>1.8288145012439723</c:v>
                </c:pt>
                <c:pt idx="912">
                  <c:v>1.839677542038701</c:v>
                </c:pt>
                <c:pt idx="913">
                  <c:v>1.8507188928206717</c:v>
                </c:pt>
                <c:pt idx="914">
                  <c:v>1.8619437385328461</c:v>
                </c:pt>
                <c:pt idx="915">
                  <c:v>1.8733574772563473</c:v>
                </c:pt>
                <c:pt idx="916">
                  <c:v>1.8849657316031139</c:v>
                </c:pt>
                <c:pt idx="917">
                  <c:v>1.8967743608616254</c:v>
                </c:pt>
                <c:pt idx="918">
                  <c:v>1.908789473955139</c:v>
                </c:pt>
                <c:pt idx="919">
                  <c:v>1.9210174432775708</c:v>
                </c:pt>
                <c:pt idx="920">
                  <c:v>1.9334649194780902</c:v>
                </c:pt>
                <c:pt idx="921">
                  <c:v>1.9461388472722405</c:v>
                </c:pt>
                <c:pt idx="922">
                  <c:v>1.9590464823648868</c:v>
                </c:pt>
                <c:pt idx="923">
                  <c:v>1.9721954095786793</c:v>
                </c:pt>
                <c:pt idx="924">
                  <c:v>1.9855935622906582</c:v>
                </c:pt>
                <c:pt idx="925">
                  <c:v>1.9992492432901978</c:v>
                </c:pt>
                <c:pt idx="926">
                  <c:v>2.0131711471826446</c:v>
                </c:pt>
                <c:pt idx="927">
                  <c:v>2.0273683844759294</c:v>
                </c:pt>
                <c:pt idx="928">
                  <c:v>2.0418505075015791</c:v>
                </c:pt>
                <c:pt idx="929">
                  <c:v>2.0566275383375401</c:v>
                </c:pt>
                <c:pt idx="930">
                  <c:v>2.0717099989180947</c:v>
                </c:pt>
                <c:pt idx="931">
                  <c:v>2.0871089435362333</c:v>
                </c:pt>
                <c:pt idx="932">
                  <c:v>2.1028359939664076</c:v>
                </c:pt>
                <c:pt idx="933">
                  <c:v>2.118903377461002</c:v>
                </c:pt>
                <c:pt idx="934">
                  <c:v>2.135323967902623</c:v>
                </c:pt>
                <c:pt idx="935">
                  <c:v>2.1521113304265804</c:v>
                </c:pt>
                <c:pt idx="936">
                  <c:v>2.1692797698648514</c:v>
                </c:pt>
                <c:pt idx="937">
                  <c:v>2.1868443834043143</c:v>
                </c:pt>
                <c:pt idx="938">
                  <c:v>2.2048211178994461</c:v>
                </c:pt>
                <c:pt idx="939">
                  <c:v>2.2232268323336211</c:v>
                </c:pt>
                <c:pt idx="940">
                  <c:v>2.2420793659845857</c:v>
                </c:pt>
                <c:pt idx="941">
                  <c:v>2.2613976129200881</c:v>
                </c:pt>
                <c:pt idx="942">
                  <c:v>2.2812016035303615</c:v>
                </c:pt>
                <c:pt idx="943">
                  <c:v>2.3015125938965095</c:v>
                </c:pt>
                <c:pt idx="944">
                  <c:v>2.322353163900631</c:v>
                </c:pt>
                <c:pt idx="945">
                  <c:v>2.3437473251065302</c:v>
                </c:pt>
                <c:pt idx="946">
                  <c:v>2.3657206395818813</c:v>
                </c:pt>
                <c:pt idx="947">
                  <c:v>2.3883003509980303</c:v>
                </c:pt>
                <c:pt idx="948">
                  <c:v>2.4115155295351327</c:v>
                </c:pt>
                <c:pt idx="949">
                  <c:v>2.4353972323442505</c:v>
                </c:pt>
                <c:pt idx="950">
                  <c:v>2.4599786815792202</c:v>
                </c:pt>
                <c:pt idx="951">
                  <c:v>2.4852954623181343</c:v>
                </c:pt>
                <c:pt idx="952">
                  <c:v>2.5113857430544178</c:v>
                </c:pt>
                <c:pt idx="953">
                  <c:v>2.5382905218636362</c:v>
                </c:pt>
                <c:pt idx="954">
                  <c:v>2.5660539018554696</c:v>
                </c:pt>
                <c:pt idx="955">
                  <c:v>2.5947234001190487</c:v>
                </c:pt>
                <c:pt idx="956">
                  <c:v>2.6243502950832149</c:v>
                </c:pt>
                <c:pt idx="957">
                  <c:v>2.6549900180668629</c:v>
                </c:pt>
                <c:pt idx="958">
                  <c:v>2.6867025958203938</c:v>
                </c:pt>
                <c:pt idx="959">
                  <c:v>2.7195531520956537</c:v>
                </c:pt>
                <c:pt idx="960">
                  <c:v>2.7536124777805826</c:v>
                </c:pt>
                <c:pt idx="961">
                  <c:v>2.7889576809568992</c:v>
                </c:pt>
                <c:pt idx="962">
                  <c:v>2.8256729304676664</c:v>
                </c:pt>
                <c:pt idx="963">
                  <c:v>2.863850309317741</c:v>
                </c:pt>
                <c:pt idx="964">
                  <c:v>2.9035907976085311</c:v>
                </c:pt>
                <c:pt idx="965">
                  <c:v>2.9450054089022593</c:v>
                </c:pt>
                <c:pt idx="966">
                  <c:v>2.9882165091446318</c:v>
                </c:pt>
                <c:pt idx="967">
                  <c:v>3.0333593538489882</c:v>
                </c:pt>
                <c:pt idx="968">
                  <c:v>3.0805838875501594</c:v>
                </c:pt>
                <c:pt idx="969">
                  <c:v>3.1300568601040735</c:v>
                </c:pt>
                <c:pt idx="970">
                  <c:v>3.1819643279453582</c:v>
                </c:pt>
                <c:pt idx="971">
                  <c:v>3.2365146258885442</c:v>
                </c:pt>
                <c:pt idx="972">
                  <c:v>3.2939419177916776</c:v>
                </c:pt>
                <c:pt idx="973">
                  <c:v>3.3545104642279999</c:v>
                </c:pt>
                <c:pt idx="974">
                  <c:v>3.4185197848043973</c:v>
                </c:pt>
                <c:pt idx="975">
                  <c:v>3.4863109455579098</c:v>
                </c:pt>
                <c:pt idx="976">
                  <c:v>3.5582742731742756</c:v>
                </c:pt>
                <c:pt idx="977">
                  <c:v>3.6348588951705074</c:v>
                </c:pt>
                <c:pt idx="978">
                  <c:v>3.7165846398217148</c:v>
                </c:pt>
                <c:pt idx="979">
                  <c:v>3.8040570181442779</c:v>
                </c:pt>
                <c:pt idx="980">
                  <c:v>3.8979862779885575</c:v>
                </c:pt>
                <c:pt idx="981">
                  <c:v>3.9992119063685005</c:v>
                </c:pt>
                <c:pt idx="982">
                  <c:v>4.1087345222292528</c:v>
                </c:pt>
                <c:pt idx="983">
                  <c:v>4.2277579471820879</c:v>
                </c:pt>
                <c:pt idx="984">
                  <c:v>4.3577455297901881</c:v>
                </c:pt>
                <c:pt idx="985">
                  <c:v>4.500496805980978</c:v>
                </c:pt>
                <c:pt idx="986">
                  <c:v>4.6582537841990845</c:v>
                </c:pt>
                <c:pt idx="987">
                  <c:v>4.8338514103297054</c:v>
                </c:pt>
                <c:pt idx="988">
                  <c:v>5.0309356955831097</c:v>
                </c:pt>
                <c:pt idx="989">
                  <c:v>5.2542886804239552</c:v>
                </c:pt>
                <c:pt idx="990">
                  <c:v>5.5103281449497352</c:v>
                </c:pt>
                <c:pt idx="991">
                  <c:v>5.8079052085527376</c:v>
                </c:pt>
                <c:pt idx="992">
                  <c:v>6.1596353304975064</c:v>
                </c:pt>
                <c:pt idx="993">
                  <c:v>6.5842429981691613</c:v>
                </c:pt>
                <c:pt idx="994">
                  <c:v>7.1109802107728539</c:v>
                </c:pt>
                <c:pt idx="995">
                  <c:v>7.788705549799892</c:v>
                </c:pt>
                <c:pt idx="996">
                  <c:v>8.7068279208362949</c:v>
                </c:pt>
                <c:pt idx="997">
                  <c:v>10.052238983703202</c:v>
                </c:pt>
                <c:pt idx="998">
                  <c:v>12.309338749043855</c:v>
                </c:pt>
                <c:pt idx="999">
                  <c:v>17.404722596782186</c:v>
                </c:pt>
              </c:numCache>
            </c:numRef>
          </c:yVal>
          <c:smooth val="0"/>
        </c:ser>
        <c:ser>
          <c:idx val="7"/>
          <c:order val="7"/>
          <c:marker>
            <c:symbol val="none"/>
          </c:marker>
          <c:xVal>
            <c:numRef>
              <c:f>APropertiesDimless!$A$7:$A$1007</c:f>
              <c:numCache>
                <c:formatCode>0.000</c:formatCode>
                <c:ptCount val="1001"/>
                <c:pt idx="0">
                  <c:v>0</c:v>
                </c:pt>
                <c:pt idx="1">
                  <c:v>1E-3</c:v>
                </c:pt>
                <c:pt idx="2">
                  <c:v>2E-3</c:v>
                </c:pt>
                <c:pt idx="3">
                  <c:v>3.0000000000000001E-3</c:v>
                </c:pt>
                <c:pt idx="4">
                  <c:v>4.0000000000000001E-3</c:v>
                </c:pt>
                <c:pt idx="5">
                  <c:v>5.0000000000000001E-3</c:v>
                </c:pt>
                <c:pt idx="6">
                  <c:v>6.0000000000000001E-3</c:v>
                </c:pt>
                <c:pt idx="7">
                  <c:v>7.0000000000000001E-3</c:v>
                </c:pt>
                <c:pt idx="8">
                  <c:v>8.0000000000000002E-3</c:v>
                </c:pt>
                <c:pt idx="9">
                  <c:v>8.9999999999999993E-3</c:v>
                </c:pt>
                <c:pt idx="10">
                  <c:v>0.01</c:v>
                </c:pt>
                <c:pt idx="11">
                  <c:v>1.0999999999999999E-2</c:v>
                </c:pt>
                <c:pt idx="12">
                  <c:v>1.2E-2</c:v>
                </c:pt>
                <c:pt idx="13">
                  <c:v>1.2999999999999999E-2</c:v>
                </c:pt>
                <c:pt idx="14">
                  <c:v>1.4E-2</c:v>
                </c:pt>
                <c:pt idx="15">
                  <c:v>1.4999999999999999E-2</c:v>
                </c:pt>
                <c:pt idx="16">
                  <c:v>1.6E-2</c:v>
                </c:pt>
                <c:pt idx="17">
                  <c:v>1.7000000000000001E-2</c:v>
                </c:pt>
                <c:pt idx="18">
                  <c:v>1.7999999999999999E-2</c:v>
                </c:pt>
                <c:pt idx="19">
                  <c:v>1.9E-2</c:v>
                </c:pt>
                <c:pt idx="20">
                  <c:v>0.02</c:v>
                </c:pt>
                <c:pt idx="21">
                  <c:v>2.1000000000000001E-2</c:v>
                </c:pt>
                <c:pt idx="22">
                  <c:v>2.1999999999999999E-2</c:v>
                </c:pt>
                <c:pt idx="23">
                  <c:v>2.3E-2</c:v>
                </c:pt>
                <c:pt idx="24">
                  <c:v>2.4E-2</c:v>
                </c:pt>
                <c:pt idx="25">
                  <c:v>2.5000000000000001E-2</c:v>
                </c:pt>
                <c:pt idx="26">
                  <c:v>2.5999999999999999E-2</c:v>
                </c:pt>
                <c:pt idx="27">
                  <c:v>2.7E-2</c:v>
                </c:pt>
                <c:pt idx="28">
                  <c:v>2.8000000000000001E-2</c:v>
                </c:pt>
                <c:pt idx="29">
                  <c:v>2.9000000000000001E-2</c:v>
                </c:pt>
                <c:pt idx="30">
                  <c:v>0.03</c:v>
                </c:pt>
                <c:pt idx="31">
                  <c:v>3.1E-2</c:v>
                </c:pt>
                <c:pt idx="32">
                  <c:v>3.2000000000000001E-2</c:v>
                </c:pt>
                <c:pt idx="33">
                  <c:v>3.3000000000000002E-2</c:v>
                </c:pt>
                <c:pt idx="34">
                  <c:v>3.4000000000000002E-2</c:v>
                </c:pt>
                <c:pt idx="35">
                  <c:v>3.5000000000000003E-2</c:v>
                </c:pt>
                <c:pt idx="36">
                  <c:v>3.5999999999999997E-2</c:v>
                </c:pt>
                <c:pt idx="37">
                  <c:v>3.6999999999999998E-2</c:v>
                </c:pt>
                <c:pt idx="38">
                  <c:v>3.7999999999999999E-2</c:v>
                </c:pt>
                <c:pt idx="39">
                  <c:v>3.9E-2</c:v>
                </c:pt>
                <c:pt idx="40">
                  <c:v>0.04</c:v>
                </c:pt>
                <c:pt idx="41">
                  <c:v>4.1000000000000002E-2</c:v>
                </c:pt>
                <c:pt idx="42">
                  <c:v>4.2000000000000003E-2</c:v>
                </c:pt>
                <c:pt idx="43">
                  <c:v>4.2999999999999997E-2</c:v>
                </c:pt>
                <c:pt idx="44">
                  <c:v>4.3999999999999997E-2</c:v>
                </c:pt>
                <c:pt idx="45">
                  <c:v>4.4999999999999998E-2</c:v>
                </c:pt>
                <c:pt idx="46">
                  <c:v>4.5999999999999999E-2</c:v>
                </c:pt>
                <c:pt idx="47">
                  <c:v>4.7E-2</c:v>
                </c:pt>
                <c:pt idx="48">
                  <c:v>4.8000000000000001E-2</c:v>
                </c:pt>
                <c:pt idx="49">
                  <c:v>4.9000000000000002E-2</c:v>
                </c:pt>
                <c:pt idx="50">
                  <c:v>0.05</c:v>
                </c:pt>
                <c:pt idx="51">
                  <c:v>5.0999999999999997E-2</c:v>
                </c:pt>
                <c:pt idx="52">
                  <c:v>5.1999999999999998E-2</c:v>
                </c:pt>
                <c:pt idx="53">
                  <c:v>5.2999999999999999E-2</c:v>
                </c:pt>
                <c:pt idx="54">
                  <c:v>5.3999999999999999E-2</c:v>
                </c:pt>
                <c:pt idx="55">
                  <c:v>5.5E-2</c:v>
                </c:pt>
                <c:pt idx="56">
                  <c:v>5.6000000000000001E-2</c:v>
                </c:pt>
                <c:pt idx="57">
                  <c:v>5.7000000000000002E-2</c:v>
                </c:pt>
                <c:pt idx="58">
                  <c:v>5.8000000000000003E-2</c:v>
                </c:pt>
                <c:pt idx="59">
                  <c:v>5.8999999999999997E-2</c:v>
                </c:pt>
                <c:pt idx="60">
                  <c:v>0.06</c:v>
                </c:pt>
                <c:pt idx="61">
                  <c:v>6.0999999999999999E-2</c:v>
                </c:pt>
                <c:pt idx="62">
                  <c:v>6.2E-2</c:v>
                </c:pt>
                <c:pt idx="63">
                  <c:v>6.3E-2</c:v>
                </c:pt>
                <c:pt idx="64">
                  <c:v>6.4000000000000001E-2</c:v>
                </c:pt>
                <c:pt idx="65">
                  <c:v>6.5000000000000002E-2</c:v>
                </c:pt>
                <c:pt idx="66">
                  <c:v>6.6000000000000003E-2</c:v>
                </c:pt>
                <c:pt idx="67">
                  <c:v>6.7000000000000004E-2</c:v>
                </c:pt>
                <c:pt idx="68">
                  <c:v>6.8000000000000005E-2</c:v>
                </c:pt>
                <c:pt idx="69">
                  <c:v>6.9000000000000006E-2</c:v>
                </c:pt>
                <c:pt idx="70">
                  <c:v>7.0000000000000007E-2</c:v>
                </c:pt>
                <c:pt idx="71">
                  <c:v>7.0999999999999994E-2</c:v>
                </c:pt>
                <c:pt idx="72">
                  <c:v>7.1999999999999995E-2</c:v>
                </c:pt>
                <c:pt idx="73">
                  <c:v>7.2999999999999995E-2</c:v>
                </c:pt>
                <c:pt idx="74">
                  <c:v>7.3999999999999996E-2</c:v>
                </c:pt>
                <c:pt idx="75">
                  <c:v>7.4999999999999997E-2</c:v>
                </c:pt>
                <c:pt idx="76">
                  <c:v>7.5999999999999998E-2</c:v>
                </c:pt>
                <c:pt idx="77">
                  <c:v>7.6999999999999999E-2</c:v>
                </c:pt>
                <c:pt idx="78">
                  <c:v>7.8E-2</c:v>
                </c:pt>
                <c:pt idx="79">
                  <c:v>7.9000000000000001E-2</c:v>
                </c:pt>
                <c:pt idx="80">
                  <c:v>0.08</c:v>
                </c:pt>
                <c:pt idx="81">
                  <c:v>8.1000000000000003E-2</c:v>
                </c:pt>
                <c:pt idx="82">
                  <c:v>8.2000000000000003E-2</c:v>
                </c:pt>
                <c:pt idx="83">
                  <c:v>8.3000000000000004E-2</c:v>
                </c:pt>
                <c:pt idx="84">
                  <c:v>8.4000000000000005E-2</c:v>
                </c:pt>
                <c:pt idx="85">
                  <c:v>8.5000000000000006E-2</c:v>
                </c:pt>
                <c:pt idx="86">
                  <c:v>8.5999999999999993E-2</c:v>
                </c:pt>
                <c:pt idx="87">
                  <c:v>8.6999999999999994E-2</c:v>
                </c:pt>
                <c:pt idx="88">
                  <c:v>8.7999999999999995E-2</c:v>
                </c:pt>
                <c:pt idx="89">
                  <c:v>8.8999999999999996E-2</c:v>
                </c:pt>
                <c:pt idx="90">
                  <c:v>0.09</c:v>
                </c:pt>
                <c:pt idx="91">
                  <c:v>9.0999999999999998E-2</c:v>
                </c:pt>
                <c:pt idx="92">
                  <c:v>9.1999999999999998E-2</c:v>
                </c:pt>
                <c:pt idx="93">
                  <c:v>9.2999999999999999E-2</c:v>
                </c:pt>
                <c:pt idx="94">
                  <c:v>9.4E-2</c:v>
                </c:pt>
                <c:pt idx="95">
                  <c:v>9.5000000000000001E-2</c:v>
                </c:pt>
                <c:pt idx="96">
                  <c:v>9.6000000000000002E-2</c:v>
                </c:pt>
                <c:pt idx="97">
                  <c:v>9.7000000000000003E-2</c:v>
                </c:pt>
                <c:pt idx="98">
                  <c:v>9.8000000000000004E-2</c:v>
                </c:pt>
                <c:pt idx="99">
                  <c:v>9.9000000000000005E-2</c:v>
                </c:pt>
                <c:pt idx="100">
                  <c:v>0.1</c:v>
                </c:pt>
                <c:pt idx="101">
                  <c:v>0.10100000000000001</c:v>
                </c:pt>
                <c:pt idx="102">
                  <c:v>0.10199999999999999</c:v>
                </c:pt>
                <c:pt idx="103">
                  <c:v>0.10299999999999999</c:v>
                </c:pt>
                <c:pt idx="104">
                  <c:v>0.104</c:v>
                </c:pt>
                <c:pt idx="105">
                  <c:v>0.105</c:v>
                </c:pt>
                <c:pt idx="106">
                  <c:v>0.106</c:v>
                </c:pt>
                <c:pt idx="107">
                  <c:v>0.107</c:v>
                </c:pt>
                <c:pt idx="108">
                  <c:v>0.108</c:v>
                </c:pt>
                <c:pt idx="109">
                  <c:v>0.109</c:v>
                </c:pt>
                <c:pt idx="110">
                  <c:v>0.11</c:v>
                </c:pt>
                <c:pt idx="111">
                  <c:v>0.111</c:v>
                </c:pt>
                <c:pt idx="112">
                  <c:v>0.112</c:v>
                </c:pt>
                <c:pt idx="113">
                  <c:v>0.113</c:v>
                </c:pt>
                <c:pt idx="114">
                  <c:v>0.114</c:v>
                </c:pt>
                <c:pt idx="115">
                  <c:v>0.115</c:v>
                </c:pt>
                <c:pt idx="116">
                  <c:v>0.11600000000000001</c:v>
                </c:pt>
                <c:pt idx="117">
                  <c:v>0.11700000000000001</c:v>
                </c:pt>
                <c:pt idx="118">
                  <c:v>0.11799999999999999</c:v>
                </c:pt>
                <c:pt idx="119">
                  <c:v>0.11899999999999999</c:v>
                </c:pt>
                <c:pt idx="120">
                  <c:v>0.12</c:v>
                </c:pt>
                <c:pt idx="121">
                  <c:v>0.121</c:v>
                </c:pt>
                <c:pt idx="122">
                  <c:v>0.122</c:v>
                </c:pt>
                <c:pt idx="123">
                  <c:v>0.123</c:v>
                </c:pt>
                <c:pt idx="124">
                  <c:v>0.124</c:v>
                </c:pt>
                <c:pt idx="125">
                  <c:v>0.125</c:v>
                </c:pt>
                <c:pt idx="126">
                  <c:v>0.126</c:v>
                </c:pt>
                <c:pt idx="127">
                  <c:v>0.127</c:v>
                </c:pt>
                <c:pt idx="128">
                  <c:v>0.128</c:v>
                </c:pt>
                <c:pt idx="129">
                  <c:v>0.129</c:v>
                </c:pt>
                <c:pt idx="130">
                  <c:v>0.13</c:v>
                </c:pt>
                <c:pt idx="131">
                  <c:v>0.13100000000000001</c:v>
                </c:pt>
                <c:pt idx="132">
                  <c:v>0.13200000000000001</c:v>
                </c:pt>
                <c:pt idx="133">
                  <c:v>0.13300000000000001</c:v>
                </c:pt>
                <c:pt idx="134">
                  <c:v>0.13400000000000001</c:v>
                </c:pt>
                <c:pt idx="135">
                  <c:v>0.13500000000000001</c:v>
                </c:pt>
                <c:pt idx="136">
                  <c:v>0.13600000000000001</c:v>
                </c:pt>
                <c:pt idx="137">
                  <c:v>0.13700000000000001</c:v>
                </c:pt>
                <c:pt idx="138">
                  <c:v>0.13800000000000001</c:v>
                </c:pt>
                <c:pt idx="139">
                  <c:v>0.13900000000000001</c:v>
                </c:pt>
                <c:pt idx="140">
                  <c:v>0.14000000000000001</c:v>
                </c:pt>
                <c:pt idx="141">
                  <c:v>0.14099999999999999</c:v>
                </c:pt>
                <c:pt idx="142">
                  <c:v>0.14199999999999999</c:v>
                </c:pt>
                <c:pt idx="143">
                  <c:v>0.14299999999999999</c:v>
                </c:pt>
                <c:pt idx="144">
                  <c:v>0.14399999999999999</c:v>
                </c:pt>
                <c:pt idx="145">
                  <c:v>0.14499999999999999</c:v>
                </c:pt>
                <c:pt idx="146">
                  <c:v>0.14599999999999999</c:v>
                </c:pt>
                <c:pt idx="147">
                  <c:v>0.14699999999999999</c:v>
                </c:pt>
                <c:pt idx="148">
                  <c:v>0.14799999999999999</c:v>
                </c:pt>
                <c:pt idx="149">
                  <c:v>0.14899999999999999</c:v>
                </c:pt>
                <c:pt idx="150">
                  <c:v>0.15</c:v>
                </c:pt>
                <c:pt idx="151">
                  <c:v>0.151</c:v>
                </c:pt>
                <c:pt idx="152">
                  <c:v>0.152</c:v>
                </c:pt>
                <c:pt idx="153">
                  <c:v>0.153</c:v>
                </c:pt>
                <c:pt idx="154">
                  <c:v>0.154</c:v>
                </c:pt>
                <c:pt idx="155">
                  <c:v>0.155</c:v>
                </c:pt>
                <c:pt idx="156">
                  <c:v>0.156</c:v>
                </c:pt>
                <c:pt idx="157">
                  <c:v>0.157</c:v>
                </c:pt>
                <c:pt idx="158">
                  <c:v>0.158</c:v>
                </c:pt>
                <c:pt idx="159">
                  <c:v>0.159</c:v>
                </c:pt>
                <c:pt idx="160">
                  <c:v>0.16</c:v>
                </c:pt>
                <c:pt idx="161">
                  <c:v>0.161</c:v>
                </c:pt>
                <c:pt idx="162">
                  <c:v>0.16200000000000001</c:v>
                </c:pt>
                <c:pt idx="163">
                  <c:v>0.16300000000000001</c:v>
                </c:pt>
                <c:pt idx="164">
                  <c:v>0.16400000000000001</c:v>
                </c:pt>
                <c:pt idx="165">
                  <c:v>0.16500000000000001</c:v>
                </c:pt>
                <c:pt idx="166">
                  <c:v>0.16600000000000001</c:v>
                </c:pt>
                <c:pt idx="167">
                  <c:v>0.16700000000000001</c:v>
                </c:pt>
                <c:pt idx="168">
                  <c:v>0.16800000000000001</c:v>
                </c:pt>
                <c:pt idx="169">
                  <c:v>0.16900000000000001</c:v>
                </c:pt>
                <c:pt idx="170">
                  <c:v>0.17</c:v>
                </c:pt>
                <c:pt idx="171">
                  <c:v>0.17100000000000001</c:v>
                </c:pt>
                <c:pt idx="172">
                  <c:v>0.17199999999999999</c:v>
                </c:pt>
                <c:pt idx="173">
                  <c:v>0.17299999999999999</c:v>
                </c:pt>
                <c:pt idx="174">
                  <c:v>0.17399999999999999</c:v>
                </c:pt>
                <c:pt idx="175">
                  <c:v>0.17499999999999999</c:v>
                </c:pt>
                <c:pt idx="176">
                  <c:v>0.17599999999999999</c:v>
                </c:pt>
                <c:pt idx="177">
                  <c:v>0.17699999999999999</c:v>
                </c:pt>
                <c:pt idx="178">
                  <c:v>0.17799999999999999</c:v>
                </c:pt>
                <c:pt idx="179">
                  <c:v>0.17899999999999999</c:v>
                </c:pt>
                <c:pt idx="180">
                  <c:v>0.18</c:v>
                </c:pt>
                <c:pt idx="181">
                  <c:v>0.18099999999999999</c:v>
                </c:pt>
                <c:pt idx="182">
                  <c:v>0.182</c:v>
                </c:pt>
                <c:pt idx="183">
                  <c:v>0.183</c:v>
                </c:pt>
                <c:pt idx="184">
                  <c:v>0.184</c:v>
                </c:pt>
                <c:pt idx="185">
                  <c:v>0.185</c:v>
                </c:pt>
                <c:pt idx="186">
                  <c:v>0.186</c:v>
                </c:pt>
                <c:pt idx="187">
                  <c:v>0.187</c:v>
                </c:pt>
                <c:pt idx="188">
                  <c:v>0.188</c:v>
                </c:pt>
                <c:pt idx="189">
                  <c:v>0.189</c:v>
                </c:pt>
                <c:pt idx="190">
                  <c:v>0.19</c:v>
                </c:pt>
                <c:pt idx="191">
                  <c:v>0.191</c:v>
                </c:pt>
                <c:pt idx="192">
                  <c:v>0.192</c:v>
                </c:pt>
                <c:pt idx="193">
                  <c:v>0.193</c:v>
                </c:pt>
                <c:pt idx="194">
                  <c:v>0.19400000000000001</c:v>
                </c:pt>
                <c:pt idx="195">
                  <c:v>0.19500000000000001</c:v>
                </c:pt>
                <c:pt idx="196">
                  <c:v>0.19600000000000001</c:v>
                </c:pt>
                <c:pt idx="197">
                  <c:v>0.19700000000000001</c:v>
                </c:pt>
                <c:pt idx="198">
                  <c:v>0.19800000000000001</c:v>
                </c:pt>
                <c:pt idx="199">
                  <c:v>0.19900000000000001</c:v>
                </c:pt>
                <c:pt idx="200">
                  <c:v>0.2</c:v>
                </c:pt>
                <c:pt idx="201">
                  <c:v>0.20100000000000001</c:v>
                </c:pt>
                <c:pt idx="202">
                  <c:v>0.20200000000000001</c:v>
                </c:pt>
                <c:pt idx="203">
                  <c:v>0.20300000000000001</c:v>
                </c:pt>
                <c:pt idx="204">
                  <c:v>0.20399999999999999</c:v>
                </c:pt>
                <c:pt idx="205">
                  <c:v>0.20499999999999999</c:v>
                </c:pt>
                <c:pt idx="206">
                  <c:v>0.20599999999999999</c:v>
                </c:pt>
                <c:pt idx="207">
                  <c:v>0.20699999999999999</c:v>
                </c:pt>
                <c:pt idx="208">
                  <c:v>0.20799999999999999</c:v>
                </c:pt>
                <c:pt idx="209">
                  <c:v>0.20899999999999999</c:v>
                </c:pt>
                <c:pt idx="210">
                  <c:v>0.21</c:v>
                </c:pt>
                <c:pt idx="211">
                  <c:v>0.21099999999999999</c:v>
                </c:pt>
                <c:pt idx="212">
                  <c:v>0.21199999999999999</c:v>
                </c:pt>
                <c:pt idx="213">
                  <c:v>0.21299999999999999</c:v>
                </c:pt>
                <c:pt idx="214">
                  <c:v>0.214</c:v>
                </c:pt>
                <c:pt idx="215">
                  <c:v>0.215</c:v>
                </c:pt>
                <c:pt idx="216">
                  <c:v>0.216</c:v>
                </c:pt>
                <c:pt idx="217">
                  <c:v>0.217</c:v>
                </c:pt>
                <c:pt idx="218">
                  <c:v>0.218</c:v>
                </c:pt>
                <c:pt idx="219">
                  <c:v>0.219</c:v>
                </c:pt>
                <c:pt idx="220">
                  <c:v>0.22</c:v>
                </c:pt>
                <c:pt idx="221">
                  <c:v>0.221</c:v>
                </c:pt>
                <c:pt idx="222">
                  <c:v>0.222</c:v>
                </c:pt>
                <c:pt idx="223">
                  <c:v>0.223</c:v>
                </c:pt>
                <c:pt idx="224">
                  <c:v>0.224</c:v>
                </c:pt>
                <c:pt idx="225">
                  <c:v>0.22500000000000001</c:v>
                </c:pt>
                <c:pt idx="226">
                  <c:v>0.22600000000000001</c:v>
                </c:pt>
                <c:pt idx="227">
                  <c:v>0.22700000000000001</c:v>
                </c:pt>
                <c:pt idx="228">
                  <c:v>0.22800000000000001</c:v>
                </c:pt>
                <c:pt idx="229">
                  <c:v>0.22900000000000001</c:v>
                </c:pt>
                <c:pt idx="230">
                  <c:v>0.23</c:v>
                </c:pt>
                <c:pt idx="231">
                  <c:v>0.23100000000000001</c:v>
                </c:pt>
                <c:pt idx="232">
                  <c:v>0.23200000000000001</c:v>
                </c:pt>
                <c:pt idx="233">
                  <c:v>0.23300000000000001</c:v>
                </c:pt>
                <c:pt idx="234">
                  <c:v>0.23400000000000001</c:v>
                </c:pt>
                <c:pt idx="235">
                  <c:v>0.23499999999999999</c:v>
                </c:pt>
                <c:pt idx="236">
                  <c:v>0.23599999999999999</c:v>
                </c:pt>
                <c:pt idx="237">
                  <c:v>0.23699999999999999</c:v>
                </c:pt>
                <c:pt idx="238">
                  <c:v>0.23799999999999999</c:v>
                </c:pt>
                <c:pt idx="239">
                  <c:v>0.23899999999999999</c:v>
                </c:pt>
                <c:pt idx="240">
                  <c:v>0.24</c:v>
                </c:pt>
                <c:pt idx="241">
                  <c:v>0.24099999999999999</c:v>
                </c:pt>
                <c:pt idx="242">
                  <c:v>0.24199999999999999</c:v>
                </c:pt>
                <c:pt idx="243">
                  <c:v>0.24299999999999999</c:v>
                </c:pt>
                <c:pt idx="244">
                  <c:v>0.24399999999999999</c:v>
                </c:pt>
                <c:pt idx="245">
                  <c:v>0.245</c:v>
                </c:pt>
                <c:pt idx="246">
                  <c:v>0.246</c:v>
                </c:pt>
                <c:pt idx="247">
                  <c:v>0.247</c:v>
                </c:pt>
                <c:pt idx="248">
                  <c:v>0.248</c:v>
                </c:pt>
                <c:pt idx="249">
                  <c:v>0.249</c:v>
                </c:pt>
                <c:pt idx="250">
                  <c:v>0.25</c:v>
                </c:pt>
                <c:pt idx="251">
                  <c:v>0.251</c:v>
                </c:pt>
                <c:pt idx="252">
                  <c:v>0.252</c:v>
                </c:pt>
                <c:pt idx="253">
                  <c:v>0.253</c:v>
                </c:pt>
                <c:pt idx="254">
                  <c:v>0.254</c:v>
                </c:pt>
                <c:pt idx="255">
                  <c:v>0.255</c:v>
                </c:pt>
                <c:pt idx="256">
                  <c:v>0.25600000000000001</c:v>
                </c:pt>
                <c:pt idx="257">
                  <c:v>0.25700000000000001</c:v>
                </c:pt>
                <c:pt idx="258">
                  <c:v>0.25800000000000001</c:v>
                </c:pt>
                <c:pt idx="259">
                  <c:v>0.25900000000000001</c:v>
                </c:pt>
                <c:pt idx="260">
                  <c:v>0.26</c:v>
                </c:pt>
                <c:pt idx="261">
                  <c:v>0.26100000000000001</c:v>
                </c:pt>
                <c:pt idx="262">
                  <c:v>0.26200000000000001</c:v>
                </c:pt>
                <c:pt idx="263">
                  <c:v>0.26300000000000001</c:v>
                </c:pt>
                <c:pt idx="264">
                  <c:v>0.26400000000000001</c:v>
                </c:pt>
                <c:pt idx="265">
                  <c:v>0.26500000000000001</c:v>
                </c:pt>
                <c:pt idx="266">
                  <c:v>0.26600000000000001</c:v>
                </c:pt>
                <c:pt idx="267">
                  <c:v>0.26700000000000002</c:v>
                </c:pt>
                <c:pt idx="268">
                  <c:v>0.26800000000000002</c:v>
                </c:pt>
                <c:pt idx="269">
                  <c:v>0.26900000000000002</c:v>
                </c:pt>
                <c:pt idx="270">
                  <c:v>0.27</c:v>
                </c:pt>
                <c:pt idx="271">
                  <c:v>0.27100000000000002</c:v>
                </c:pt>
                <c:pt idx="272">
                  <c:v>0.27200000000000002</c:v>
                </c:pt>
                <c:pt idx="273">
                  <c:v>0.27300000000000002</c:v>
                </c:pt>
                <c:pt idx="274">
                  <c:v>0.27400000000000002</c:v>
                </c:pt>
                <c:pt idx="275">
                  <c:v>0.27500000000000002</c:v>
                </c:pt>
                <c:pt idx="276">
                  <c:v>0.27600000000000002</c:v>
                </c:pt>
                <c:pt idx="277">
                  <c:v>0.27700000000000002</c:v>
                </c:pt>
                <c:pt idx="278">
                  <c:v>0.27800000000000002</c:v>
                </c:pt>
                <c:pt idx="279">
                  <c:v>0.27900000000000003</c:v>
                </c:pt>
                <c:pt idx="280">
                  <c:v>0.28000000000000003</c:v>
                </c:pt>
                <c:pt idx="281">
                  <c:v>0.28100000000000003</c:v>
                </c:pt>
                <c:pt idx="282">
                  <c:v>0.28199999999999997</c:v>
                </c:pt>
                <c:pt idx="283">
                  <c:v>0.28299999999999997</c:v>
                </c:pt>
                <c:pt idx="284">
                  <c:v>0.28399999999999997</c:v>
                </c:pt>
                <c:pt idx="285">
                  <c:v>0.28499999999999998</c:v>
                </c:pt>
                <c:pt idx="286">
                  <c:v>0.28599999999999998</c:v>
                </c:pt>
                <c:pt idx="287">
                  <c:v>0.28699999999999998</c:v>
                </c:pt>
                <c:pt idx="288">
                  <c:v>0.28799999999999998</c:v>
                </c:pt>
                <c:pt idx="289">
                  <c:v>0.28899999999999998</c:v>
                </c:pt>
                <c:pt idx="290">
                  <c:v>0.28999999999999998</c:v>
                </c:pt>
                <c:pt idx="291">
                  <c:v>0.29099999999999998</c:v>
                </c:pt>
                <c:pt idx="292">
                  <c:v>0.29199999999999998</c:v>
                </c:pt>
                <c:pt idx="293">
                  <c:v>0.29299999999999998</c:v>
                </c:pt>
                <c:pt idx="294">
                  <c:v>0.29399999999999998</c:v>
                </c:pt>
                <c:pt idx="295">
                  <c:v>0.29499999999999998</c:v>
                </c:pt>
                <c:pt idx="296">
                  <c:v>0.29599999999999999</c:v>
                </c:pt>
                <c:pt idx="297">
                  <c:v>0.29699999999999999</c:v>
                </c:pt>
                <c:pt idx="298">
                  <c:v>0.29799999999999999</c:v>
                </c:pt>
                <c:pt idx="299">
                  <c:v>0.29899999999999999</c:v>
                </c:pt>
                <c:pt idx="300">
                  <c:v>0.3</c:v>
                </c:pt>
                <c:pt idx="301">
                  <c:v>0.30099999999999999</c:v>
                </c:pt>
                <c:pt idx="302">
                  <c:v>0.30199999999999999</c:v>
                </c:pt>
                <c:pt idx="303">
                  <c:v>0.30299999999999999</c:v>
                </c:pt>
                <c:pt idx="304">
                  <c:v>0.30399999999999999</c:v>
                </c:pt>
                <c:pt idx="305">
                  <c:v>0.30499999999999999</c:v>
                </c:pt>
                <c:pt idx="306">
                  <c:v>0.30599999999999999</c:v>
                </c:pt>
                <c:pt idx="307">
                  <c:v>0.307</c:v>
                </c:pt>
                <c:pt idx="308">
                  <c:v>0.308</c:v>
                </c:pt>
                <c:pt idx="309">
                  <c:v>0.309</c:v>
                </c:pt>
                <c:pt idx="310">
                  <c:v>0.31</c:v>
                </c:pt>
                <c:pt idx="311">
                  <c:v>0.311</c:v>
                </c:pt>
                <c:pt idx="312">
                  <c:v>0.312</c:v>
                </c:pt>
                <c:pt idx="313">
                  <c:v>0.313</c:v>
                </c:pt>
                <c:pt idx="314">
                  <c:v>0.314</c:v>
                </c:pt>
                <c:pt idx="315">
                  <c:v>0.315</c:v>
                </c:pt>
                <c:pt idx="316">
                  <c:v>0.316</c:v>
                </c:pt>
                <c:pt idx="317">
                  <c:v>0.317</c:v>
                </c:pt>
                <c:pt idx="318">
                  <c:v>0.318</c:v>
                </c:pt>
                <c:pt idx="319">
                  <c:v>0.31900000000000001</c:v>
                </c:pt>
                <c:pt idx="320">
                  <c:v>0.32</c:v>
                </c:pt>
                <c:pt idx="321">
                  <c:v>0.32100000000000001</c:v>
                </c:pt>
                <c:pt idx="322">
                  <c:v>0.32200000000000001</c:v>
                </c:pt>
                <c:pt idx="323">
                  <c:v>0.32300000000000001</c:v>
                </c:pt>
                <c:pt idx="324">
                  <c:v>0.32400000000000001</c:v>
                </c:pt>
                <c:pt idx="325">
                  <c:v>0.32500000000000001</c:v>
                </c:pt>
                <c:pt idx="326">
                  <c:v>0.32600000000000001</c:v>
                </c:pt>
                <c:pt idx="327">
                  <c:v>0.32700000000000001</c:v>
                </c:pt>
                <c:pt idx="328">
                  <c:v>0.32800000000000001</c:v>
                </c:pt>
                <c:pt idx="329">
                  <c:v>0.32900000000000001</c:v>
                </c:pt>
                <c:pt idx="330">
                  <c:v>0.33</c:v>
                </c:pt>
                <c:pt idx="331">
                  <c:v>0.33100000000000002</c:v>
                </c:pt>
                <c:pt idx="332">
                  <c:v>0.33200000000000002</c:v>
                </c:pt>
                <c:pt idx="333">
                  <c:v>0.33300000000000002</c:v>
                </c:pt>
                <c:pt idx="334">
                  <c:v>0.33400000000000002</c:v>
                </c:pt>
                <c:pt idx="335">
                  <c:v>0.33500000000000002</c:v>
                </c:pt>
                <c:pt idx="336">
                  <c:v>0.33600000000000002</c:v>
                </c:pt>
                <c:pt idx="337">
                  <c:v>0.33700000000000002</c:v>
                </c:pt>
                <c:pt idx="338">
                  <c:v>0.33800000000000002</c:v>
                </c:pt>
                <c:pt idx="339">
                  <c:v>0.33900000000000002</c:v>
                </c:pt>
                <c:pt idx="340">
                  <c:v>0.34</c:v>
                </c:pt>
                <c:pt idx="341">
                  <c:v>0.34100000000000003</c:v>
                </c:pt>
                <c:pt idx="342">
                  <c:v>0.34200000000000003</c:v>
                </c:pt>
                <c:pt idx="343">
                  <c:v>0.34300000000000003</c:v>
                </c:pt>
                <c:pt idx="344">
                  <c:v>0.34399999999999997</c:v>
                </c:pt>
                <c:pt idx="345">
                  <c:v>0.34499999999999997</c:v>
                </c:pt>
                <c:pt idx="346">
                  <c:v>0.34599999999999997</c:v>
                </c:pt>
                <c:pt idx="347">
                  <c:v>0.34699999999999998</c:v>
                </c:pt>
                <c:pt idx="348">
                  <c:v>0.34799999999999998</c:v>
                </c:pt>
                <c:pt idx="349">
                  <c:v>0.34899999999999998</c:v>
                </c:pt>
                <c:pt idx="350">
                  <c:v>0.35</c:v>
                </c:pt>
                <c:pt idx="351">
                  <c:v>0.35099999999999998</c:v>
                </c:pt>
                <c:pt idx="352">
                  <c:v>0.35199999999999998</c:v>
                </c:pt>
                <c:pt idx="353">
                  <c:v>0.35299999999999998</c:v>
                </c:pt>
                <c:pt idx="354">
                  <c:v>0.35399999999999998</c:v>
                </c:pt>
                <c:pt idx="355">
                  <c:v>0.35499999999999998</c:v>
                </c:pt>
                <c:pt idx="356">
                  <c:v>0.35599999999999998</c:v>
                </c:pt>
                <c:pt idx="357">
                  <c:v>0.35699999999999998</c:v>
                </c:pt>
                <c:pt idx="358">
                  <c:v>0.35799999999999998</c:v>
                </c:pt>
                <c:pt idx="359">
                  <c:v>0.35899999999999999</c:v>
                </c:pt>
                <c:pt idx="360">
                  <c:v>0.36</c:v>
                </c:pt>
                <c:pt idx="361">
                  <c:v>0.36099999999999999</c:v>
                </c:pt>
                <c:pt idx="362">
                  <c:v>0.36199999999999999</c:v>
                </c:pt>
                <c:pt idx="363">
                  <c:v>0.36299999999999999</c:v>
                </c:pt>
                <c:pt idx="364">
                  <c:v>0.36399999999999999</c:v>
                </c:pt>
                <c:pt idx="365">
                  <c:v>0.36499999999999999</c:v>
                </c:pt>
                <c:pt idx="366">
                  <c:v>0.36599999999999999</c:v>
                </c:pt>
                <c:pt idx="367">
                  <c:v>0.36699999999999999</c:v>
                </c:pt>
                <c:pt idx="368">
                  <c:v>0.36799999999999999</c:v>
                </c:pt>
                <c:pt idx="369">
                  <c:v>0.36899999999999999</c:v>
                </c:pt>
                <c:pt idx="370">
                  <c:v>0.37</c:v>
                </c:pt>
                <c:pt idx="371">
                  <c:v>0.371</c:v>
                </c:pt>
                <c:pt idx="372">
                  <c:v>0.372</c:v>
                </c:pt>
                <c:pt idx="373">
                  <c:v>0.373</c:v>
                </c:pt>
                <c:pt idx="374">
                  <c:v>0.374</c:v>
                </c:pt>
                <c:pt idx="375">
                  <c:v>0.375</c:v>
                </c:pt>
                <c:pt idx="376">
                  <c:v>0.376</c:v>
                </c:pt>
                <c:pt idx="377">
                  <c:v>0.377</c:v>
                </c:pt>
                <c:pt idx="378">
                  <c:v>0.378</c:v>
                </c:pt>
                <c:pt idx="379">
                  <c:v>0.379</c:v>
                </c:pt>
                <c:pt idx="380">
                  <c:v>0.38</c:v>
                </c:pt>
                <c:pt idx="381">
                  <c:v>0.38100000000000001</c:v>
                </c:pt>
                <c:pt idx="382">
                  <c:v>0.38200000000000001</c:v>
                </c:pt>
                <c:pt idx="383">
                  <c:v>0.38300000000000001</c:v>
                </c:pt>
                <c:pt idx="384">
                  <c:v>0.38400000000000001</c:v>
                </c:pt>
                <c:pt idx="385">
                  <c:v>0.38500000000000001</c:v>
                </c:pt>
                <c:pt idx="386">
                  <c:v>0.38600000000000001</c:v>
                </c:pt>
                <c:pt idx="387">
                  <c:v>0.38700000000000001</c:v>
                </c:pt>
                <c:pt idx="388">
                  <c:v>0.38800000000000001</c:v>
                </c:pt>
                <c:pt idx="389">
                  <c:v>0.38900000000000001</c:v>
                </c:pt>
                <c:pt idx="390">
                  <c:v>0.39</c:v>
                </c:pt>
                <c:pt idx="391">
                  <c:v>0.39100000000000001</c:v>
                </c:pt>
                <c:pt idx="392">
                  <c:v>0.39200000000000002</c:v>
                </c:pt>
                <c:pt idx="393">
                  <c:v>0.39300000000000002</c:v>
                </c:pt>
                <c:pt idx="394">
                  <c:v>0.39400000000000002</c:v>
                </c:pt>
                <c:pt idx="395">
                  <c:v>0.39500000000000002</c:v>
                </c:pt>
                <c:pt idx="396">
                  <c:v>0.39600000000000002</c:v>
                </c:pt>
                <c:pt idx="397">
                  <c:v>0.39700000000000002</c:v>
                </c:pt>
                <c:pt idx="398">
                  <c:v>0.39800000000000002</c:v>
                </c:pt>
                <c:pt idx="399">
                  <c:v>0.39900000000000002</c:v>
                </c:pt>
                <c:pt idx="400">
                  <c:v>0.4</c:v>
                </c:pt>
                <c:pt idx="401">
                  <c:v>0.40100000000000002</c:v>
                </c:pt>
                <c:pt idx="402">
                  <c:v>0.40200000000000002</c:v>
                </c:pt>
                <c:pt idx="403">
                  <c:v>0.40300000000000002</c:v>
                </c:pt>
                <c:pt idx="404">
                  <c:v>0.40400000000000003</c:v>
                </c:pt>
                <c:pt idx="405">
                  <c:v>0.40500000000000003</c:v>
                </c:pt>
                <c:pt idx="406">
                  <c:v>0.40600000000000003</c:v>
                </c:pt>
                <c:pt idx="407">
                  <c:v>0.40699999999999997</c:v>
                </c:pt>
                <c:pt idx="408">
                  <c:v>0.40799999999999997</c:v>
                </c:pt>
                <c:pt idx="409">
                  <c:v>0.40899999999999997</c:v>
                </c:pt>
                <c:pt idx="410">
                  <c:v>0.41</c:v>
                </c:pt>
                <c:pt idx="411">
                  <c:v>0.41099999999999998</c:v>
                </c:pt>
                <c:pt idx="412">
                  <c:v>0.41199999999999998</c:v>
                </c:pt>
                <c:pt idx="413">
                  <c:v>0.41299999999999998</c:v>
                </c:pt>
                <c:pt idx="414">
                  <c:v>0.41399999999999998</c:v>
                </c:pt>
                <c:pt idx="415">
                  <c:v>0.41499999999999998</c:v>
                </c:pt>
                <c:pt idx="416">
                  <c:v>0.41599999999999998</c:v>
                </c:pt>
                <c:pt idx="417">
                  <c:v>0.41699999999999998</c:v>
                </c:pt>
                <c:pt idx="418">
                  <c:v>0.41799999999999998</c:v>
                </c:pt>
                <c:pt idx="419">
                  <c:v>0.41899999999999998</c:v>
                </c:pt>
                <c:pt idx="420">
                  <c:v>0.42</c:v>
                </c:pt>
                <c:pt idx="421">
                  <c:v>0.42099999999999999</c:v>
                </c:pt>
                <c:pt idx="422">
                  <c:v>0.42199999999999999</c:v>
                </c:pt>
                <c:pt idx="423">
                  <c:v>0.42299999999999999</c:v>
                </c:pt>
                <c:pt idx="424">
                  <c:v>0.42399999999999999</c:v>
                </c:pt>
                <c:pt idx="425">
                  <c:v>0.42499999999999999</c:v>
                </c:pt>
                <c:pt idx="426">
                  <c:v>0.42599999999999999</c:v>
                </c:pt>
                <c:pt idx="427">
                  <c:v>0.42699999999999999</c:v>
                </c:pt>
                <c:pt idx="428">
                  <c:v>0.42799999999999999</c:v>
                </c:pt>
                <c:pt idx="429">
                  <c:v>0.42899999999999999</c:v>
                </c:pt>
                <c:pt idx="430">
                  <c:v>0.43</c:v>
                </c:pt>
                <c:pt idx="431">
                  <c:v>0.43099999999999999</c:v>
                </c:pt>
                <c:pt idx="432">
                  <c:v>0.432</c:v>
                </c:pt>
                <c:pt idx="433">
                  <c:v>0.433</c:v>
                </c:pt>
                <c:pt idx="434">
                  <c:v>0.434</c:v>
                </c:pt>
                <c:pt idx="435">
                  <c:v>0.435</c:v>
                </c:pt>
                <c:pt idx="436">
                  <c:v>0.436</c:v>
                </c:pt>
                <c:pt idx="437">
                  <c:v>0.437</c:v>
                </c:pt>
                <c:pt idx="438">
                  <c:v>0.438</c:v>
                </c:pt>
                <c:pt idx="439">
                  <c:v>0.439</c:v>
                </c:pt>
                <c:pt idx="440">
                  <c:v>0.44</c:v>
                </c:pt>
                <c:pt idx="441">
                  <c:v>0.441</c:v>
                </c:pt>
                <c:pt idx="442">
                  <c:v>0.442</c:v>
                </c:pt>
                <c:pt idx="443">
                  <c:v>0.443</c:v>
                </c:pt>
                <c:pt idx="444">
                  <c:v>0.44400000000000001</c:v>
                </c:pt>
                <c:pt idx="445">
                  <c:v>0.44500000000000001</c:v>
                </c:pt>
                <c:pt idx="446">
                  <c:v>0.44600000000000001</c:v>
                </c:pt>
                <c:pt idx="447">
                  <c:v>0.44700000000000001</c:v>
                </c:pt>
                <c:pt idx="448">
                  <c:v>0.44800000000000001</c:v>
                </c:pt>
                <c:pt idx="449">
                  <c:v>0.44900000000000001</c:v>
                </c:pt>
                <c:pt idx="450">
                  <c:v>0.45</c:v>
                </c:pt>
                <c:pt idx="451">
                  <c:v>0.45100000000000001</c:v>
                </c:pt>
                <c:pt idx="452">
                  <c:v>0.45200000000000001</c:v>
                </c:pt>
                <c:pt idx="453">
                  <c:v>0.45300000000000001</c:v>
                </c:pt>
                <c:pt idx="454">
                  <c:v>0.45400000000000001</c:v>
                </c:pt>
                <c:pt idx="455">
                  <c:v>0.45500000000000002</c:v>
                </c:pt>
                <c:pt idx="456">
                  <c:v>0.45600000000000002</c:v>
                </c:pt>
                <c:pt idx="457">
                  <c:v>0.45700000000000002</c:v>
                </c:pt>
                <c:pt idx="458">
                  <c:v>0.45800000000000002</c:v>
                </c:pt>
                <c:pt idx="459">
                  <c:v>0.45900000000000002</c:v>
                </c:pt>
                <c:pt idx="460">
                  <c:v>0.46</c:v>
                </c:pt>
                <c:pt idx="461">
                  <c:v>0.46100000000000002</c:v>
                </c:pt>
                <c:pt idx="462">
                  <c:v>0.46200000000000002</c:v>
                </c:pt>
                <c:pt idx="463">
                  <c:v>0.46300000000000002</c:v>
                </c:pt>
                <c:pt idx="464">
                  <c:v>0.46400000000000002</c:v>
                </c:pt>
                <c:pt idx="465">
                  <c:v>0.46500000000000002</c:v>
                </c:pt>
                <c:pt idx="466">
                  <c:v>0.46600000000000003</c:v>
                </c:pt>
                <c:pt idx="467">
                  <c:v>0.46700000000000003</c:v>
                </c:pt>
                <c:pt idx="468">
                  <c:v>0.46800000000000003</c:v>
                </c:pt>
                <c:pt idx="469">
                  <c:v>0.46899999999999997</c:v>
                </c:pt>
                <c:pt idx="470">
                  <c:v>0.47</c:v>
                </c:pt>
                <c:pt idx="471">
                  <c:v>0.47099999999999997</c:v>
                </c:pt>
                <c:pt idx="472">
                  <c:v>0.47199999999999998</c:v>
                </c:pt>
                <c:pt idx="473">
                  <c:v>0.47299999999999998</c:v>
                </c:pt>
                <c:pt idx="474">
                  <c:v>0.47399999999999998</c:v>
                </c:pt>
                <c:pt idx="475">
                  <c:v>0.47499999999999998</c:v>
                </c:pt>
                <c:pt idx="476">
                  <c:v>0.47599999999999998</c:v>
                </c:pt>
                <c:pt idx="477">
                  <c:v>0.47699999999999998</c:v>
                </c:pt>
                <c:pt idx="478">
                  <c:v>0.47799999999999998</c:v>
                </c:pt>
                <c:pt idx="479">
                  <c:v>0.47899999999999998</c:v>
                </c:pt>
                <c:pt idx="480">
                  <c:v>0.48</c:v>
                </c:pt>
                <c:pt idx="481">
                  <c:v>0.48099999999999998</c:v>
                </c:pt>
                <c:pt idx="482">
                  <c:v>0.48199999999999998</c:v>
                </c:pt>
                <c:pt idx="483">
                  <c:v>0.48299999999999998</c:v>
                </c:pt>
                <c:pt idx="484">
                  <c:v>0.48399999999999999</c:v>
                </c:pt>
                <c:pt idx="485">
                  <c:v>0.48499999999999999</c:v>
                </c:pt>
                <c:pt idx="486">
                  <c:v>0.48599999999999999</c:v>
                </c:pt>
                <c:pt idx="487">
                  <c:v>0.48699999999999999</c:v>
                </c:pt>
                <c:pt idx="488">
                  <c:v>0.48799999999999999</c:v>
                </c:pt>
                <c:pt idx="489">
                  <c:v>0.48899999999999999</c:v>
                </c:pt>
                <c:pt idx="490">
                  <c:v>0.49</c:v>
                </c:pt>
                <c:pt idx="491">
                  <c:v>0.49099999999999999</c:v>
                </c:pt>
                <c:pt idx="492">
                  <c:v>0.49199999999999999</c:v>
                </c:pt>
                <c:pt idx="493">
                  <c:v>0.49299999999999999</c:v>
                </c:pt>
                <c:pt idx="494">
                  <c:v>0.49399999999999999</c:v>
                </c:pt>
                <c:pt idx="495">
                  <c:v>0.495</c:v>
                </c:pt>
                <c:pt idx="496">
                  <c:v>0.496</c:v>
                </c:pt>
                <c:pt idx="497">
                  <c:v>0.497</c:v>
                </c:pt>
                <c:pt idx="498">
                  <c:v>0.498</c:v>
                </c:pt>
                <c:pt idx="499">
                  <c:v>0.499</c:v>
                </c:pt>
                <c:pt idx="500">
                  <c:v>0.5</c:v>
                </c:pt>
                <c:pt idx="501">
                  <c:v>0.501</c:v>
                </c:pt>
                <c:pt idx="502">
                  <c:v>0.502</c:v>
                </c:pt>
                <c:pt idx="503">
                  <c:v>0.503</c:v>
                </c:pt>
                <c:pt idx="504">
                  <c:v>0.504</c:v>
                </c:pt>
                <c:pt idx="505">
                  <c:v>0.505</c:v>
                </c:pt>
                <c:pt idx="506">
                  <c:v>0.50600000000000001</c:v>
                </c:pt>
                <c:pt idx="507">
                  <c:v>0.50700000000000001</c:v>
                </c:pt>
                <c:pt idx="508">
                  <c:v>0.50800000000000001</c:v>
                </c:pt>
                <c:pt idx="509">
                  <c:v>0.50900000000000001</c:v>
                </c:pt>
                <c:pt idx="510">
                  <c:v>0.51</c:v>
                </c:pt>
                <c:pt idx="511">
                  <c:v>0.51100000000000001</c:v>
                </c:pt>
                <c:pt idx="512">
                  <c:v>0.51200000000000001</c:v>
                </c:pt>
                <c:pt idx="513">
                  <c:v>0.51300000000000001</c:v>
                </c:pt>
                <c:pt idx="514">
                  <c:v>0.51400000000000001</c:v>
                </c:pt>
                <c:pt idx="515">
                  <c:v>0.51500000000000001</c:v>
                </c:pt>
                <c:pt idx="516">
                  <c:v>0.51600000000000001</c:v>
                </c:pt>
                <c:pt idx="517">
                  <c:v>0.51700000000000002</c:v>
                </c:pt>
                <c:pt idx="518">
                  <c:v>0.51800000000000002</c:v>
                </c:pt>
                <c:pt idx="519">
                  <c:v>0.51900000000000002</c:v>
                </c:pt>
                <c:pt idx="520">
                  <c:v>0.52</c:v>
                </c:pt>
                <c:pt idx="521">
                  <c:v>0.52100000000000002</c:v>
                </c:pt>
                <c:pt idx="522">
                  <c:v>0.52200000000000002</c:v>
                </c:pt>
                <c:pt idx="523">
                  <c:v>0.52300000000000002</c:v>
                </c:pt>
                <c:pt idx="524">
                  <c:v>0.52400000000000002</c:v>
                </c:pt>
                <c:pt idx="525">
                  <c:v>0.52500000000000002</c:v>
                </c:pt>
                <c:pt idx="526">
                  <c:v>0.52600000000000002</c:v>
                </c:pt>
                <c:pt idx="527">
                  <c:v>0.52700000000000002</c:v>
                </c:pt>
                <c:pt idx="528">
                  <c:v>0.52800000000000002</c:v>
                </c:pt>
                <c:pt idx="529">
                  <c:v>0.52900000000000003</c:v>
                </c:pt>
                <c:pt idx="530">
                  <c:v>0.53</c:v>
                </c:pt>
                <c:pt idx="531">
                  <c:v>0.53100000000000003</c:v>
                </c:pt>
                <c:pt idx="532">
                  <c:v>0.53200000000000003</c:v>
                </c:pt>
                <c:pt idx="533">
                  <c:v>0.53300000000000003</c:v>
                </c:pt>
                <c:pt idx="534">
                  <c:v>0.53400000000000003</c:v>
                </c:pt>
                <c:pt idx="535">
                  <c:v>0.53500000000000003</c:v>
                </c:pt>
                <c:pt idx="536">
                  <c:v>0.53600000000000003</c:v>
                </c:pt>
                <c:pt idx="537">
                  <c:v>0.53700000000000003</c:v>
                </c:pt>
                <c:pt idx="538">
                  <c:v>0.53800000000000003</c:v>
                </c:pt>
                <c:pt idx="539">
                  <c:v>0.53900000000000003</c:v>
                </c:pt>
                <c:pt idx="540">
                  <c:v>0.54</c:v>
                </c:pt>
                <c:pt idx="541">
                  <c:v>0.54100000000000004</c:v>
                </c:pt>
                <c:pt idx="542">
                  <c:v>0.54200000000000004</c:v>
                </c:pt>
                <c:pt idx="543">
                  <c:v>0.54300000000000004</c:v>
                </c:pt>
                <c:pt idx="544">
                  <c:v>0.54400000000000004</c:v>
                </c:pt>
                <c:pt idx="545">
                  <c:v>0.54500000000000004</c:v>
                </c:pt>
                <c:pt idx="546">
                  <c:v>0.54600000000000004</c:v>
                </c:pt>
                <c:pt idx="547">
                  <c:v>0.54700000000000004</c:v>
                </c:pt>
                <c:pt idx="548">
                  <c:v>0.54800000000000004</c:v>
                </c:pt>
                <c:pt idx="549">
                  <c:v>0.54900000000000004</c:v>
                </c:pt>
                <c:pt idx="550">
                  <c:v>0.55000000000000004</c:v>
                </c:pt>
                <c:pt idx="551">
                  <c:v>0.55100000000000005</c:v>
                </c:pt>
                <c:pt idx="552">
                  <c:v>0.55200000000000005</c:v>
                </c:pt>
                <c:pt idx="553">
                  <c:v>0.55300000000000005</c:v>
                </c:pt>
                <c:pt idx="554">
                  <c:v>0.55400000000000005</c:v>
                </c:pt>
                <c:pt idx="555">
                  <c:v>0.55500000000000005</c:v>
                </c:pt>
                <c:pt idx="556">
                  <c:v>0.55600000000000005</c:v>
                </c:pt>
                <c:pt idx="557">
                  <c:v>0.55700000000000005</c:v>
                </c:pt>
                <c:pt idx="558">
                  <c:v>0.55800000000000005</c:v>
                </c:pt>
                <c:pt idx="559">
                  <c:v>0.55900000000000005</c:v>
                </c:pt>
                <c:pt idx="560">
                  <c:v>0.56000000000000005</c:v>
                </c:pt>
                <c:pt idx="561">
                  <c:v>0.56100000000000005</c:v>
                </c:pt>
                <c:pt idx="562">
                  <c:v>0.56200000000000006</c:v>
                </c:pt>
                <c:pt idx="563">
                  <c:v>0.56299999999999994</c:v>
                </c:pt>
                <c:pt idx="564">
                  <c:v>0.56399999999999995</c:v>
                </c:pt>
                <c:pt idx="565">
                  <c:v>0.56499999999999995</c:v>
                </c:pt>
                <c:pt idx="566">
                  <c:v>0.56599999999999995</c:v>
                </c:pt>
                <c:pt idx="567">
                  <c:v>0.56699999999999995</c:v>
                </c:pt>
                <c:pt idx="568">
                  <c:v>0.56799999999999995</c:v>
                </c:pt>
                <c:pt idx="569">
                  <c:v>0.56899999999999995</c:v>
                </c:pt>
                <c:pt idx="570">
                  <c:v>0.56999999999999995</c:v>
                </c:pt>
                <c:pt idx="571">
                  <c:v>0.57099999999999995</c:v>
                </c:pt>
                <c:pt idx="572">
                  <c:v>0.57199999999999995</c:v>
                </c:pt>
                <c:pt idx="573">
                  <c:v>0.57299999999999995</c:v>
                </c:pt>
                <c:pt idx="574">
                  <c:v>0.57399999999999995</c:v>
                </c:pt>
                <c:pt idx="575">
                  <c:v>0.57499999999999996</c:v>
                </c:pt>
                <c:pt idx="576">
                  <c:v>0.57599999999999996</c:v>
                </c:pt>
                <c:pt idx="577">
                  <c:v>0.57699999999999996</c:v>
                </c:pt>
                <c:pt idx="578">
                  <c:v>0.57799999999999996</c:v>
                </c:pt>
                <c:pt idx="579">
                  <c:v>0.57899999999999996</c:v>
                </c:pt>
                <c:pt idx="580">
                  <c:v>0.57999999999999996</c:v>
                </c:pt>
                <c:pt idx="581">
                  <c:v>0.58099999999999996</c:v>
                </c:pt>
                <c:pt idx="582">
                  <c:v>0.58199999999999996</c:v>
                </c:pt>
                <c:pt idx="583">
                  <c:v>0.58299999999999996</c:v>
                </c:pt>
                <c:pt idx="584">
                  <c:v>0.58399999999999996</c:v>
                </c:pt>
                <c:pt idx="585">
                  <c:v>0.58499999999999996</c:v>
                </c:pt>
                <c:pt idx="586">
                  <c:v>0.58599999999999997</c:v>
                </c:pt>
                <c:pt idx="587">
                  <c:v>0.58699999999999997</c:v>
                </c:pt>
                <c:pt idx="588">
                  <c:v>0.58799999999999997</c:v>
                </c:pt>
                <c:pt idx="589">
                  <c:v>0.58899999999999997</c:v>
                </c:pt>
                <c:pt idx="590">
                  <c:v>0.59</c:v>
                </c:pt>
                <c:pt idx="591">
                  <c:v>0.59099999999999997</c:v>
                </c:pt>
                <c:pt idx="592">
                  <c:v>0.59199999999999997</c:v>
                </c:pt>
                <c:pt idx="593">
                  <c:v>0.59299999999999997</c:v>
                </c:pt>
                <c:pt idx="594">
                  <c:v>0.59399999999999997</c:v>
                </c:pt>
                <c:pt idx="595">
                  <c:v>0.59499999999999997</c:v>
                </c:pt>
                <c:pt idx="596">
                  <c:v>0.59599999999999997</c:v>
                </c:pt>
                <c:pt idx="597">
                  <c:v>0.59699999999999998</c:v>
                </c:pt>
                <c:pt idx="598">
                  <c:v>0.59799999999999998</c:v>
                </c:pt>
                <c:pt idx="599">
                  <c:v>0.59899999999999998</c:v>
                </c:pt>
                <c:pt idx="600">
                  <c:v>0.6</c:v>
                </c:pt>
                <c:pt idx="601">
                  <c:v>0.60099999999999998</c:v>
                </c:pt>
                <c:pt idx="602">
                  <c:v>0.60199999999999998</c:v>
                </c:pt>
                <c:pt idx="603">
                  <c:v>0.60299999999999998</c:v>
                </c:pt>
                <c:pt idx="604">
                  <c:v>0.60399999999999998</c:v>
                </c:pt>
                <c:pt idx="605">
                  <c:v>0.60499999999999998</c:v>
                </c:pt>
                <c:pt idx="606">
                  <c:v>0.60599999999999998</c:v>
                </c:pt>
                <c:pt idx="607">
                  <c:v>0.60699999999999998</c:v>
                </c:pt>
                <c:pt idx="608">
                  <c:v>0.60799999999999998</c:v>
                </c:pt>
                <c:pt idx="609">
                  <c:v>0.60899999999999999</c:v>
                </c:pt>
                <c:pt idx="610">
                  <c:v>0.61</c:v>
                </c:pt>
                <c:pt idx="611">
                  <c:v>0.61099999999999999</c:v>
                </c:pt>
                <c:pt idx="612">
                  <c:v>0.61199999999999999</c:v>
                </c:pt>
                <c:pt idx="613">
                  <c:v>0.61299999999999999</c:v>
                </c:pt>
                <c:pt idx="614">
                  <c:v>0.61399999999999999</c:v>
                </c:pt>
                <c:pt idx="615">
                  <c:v>0.61499999999999999</c:v>
                </c:pt>
                <c:pt idx="616">
                  <c:v>0.61599999999999999</c:v>
                </c:pt>
                <c:pt idx="617">
                  <c:v>0.61699999999999999</c:v>
                </c:pt>
                <c:pt idx="618">
                  <c:v>0.61799999999999999</c:v>
                </c:pt>
                <c:pt idx="619">
                  <c:v>0.61899999999999999</c:v>
                </c:pt>
                <c:pt idx="620">
                  <c:v>0.62</c:v>
                </c:pt>
                <c:pt idx="621">
                  <c:v>0.621</c:v>
                </c:pt>
                <c:pt idx="622">
                  <c:v>0.622</c:v>
                </c:pt>
                <c:pt idx="623">
                  <c:v>0.623</c:v>
                </c:pt>
                <c:pt idx="624">
                  <c:v>0.624</c:v>
                </c:pt>
                <c:pt idx="625">
                  <c:v>0.625</c:v>
                </c:pt>
                <c:pt idx="626">
                  <c:v>0.626</c:v>
                </c:pt>
                <c:pt idx="627">
                  <c:v>0.627</c:v>
                </c:pt>
                <c:pt idx="628">
                  <c:v>0.628</c:v>
                </c:pt>
                <c:pt idx="629">
                  <c:v>0.629</c:v>
                </c:pt>
                <c:pt idx="630">
                  <c:v>0.63</c:v>
                </c:pt>
                <c:pt idx="631">
                  <c:v>0.63100000000000001</c:v>
                </c:pt>
                <c:pt idx="632">
                  <c:v>0.63200000000000001</c:v>
                </c:pt>
                <c:pt idx="633">
                  <c:v>0.63300000000000001</c:v>
                </c:pt>
                <c:pt idx="634">
                  <c:v>0.63400000000000001</c:v>
                </c:pt>
                <c:pt idx="635">
                  <c:v>0.63500000000000001</c:v>
                </c:pt>
                <c:pt idx="636">
                  <c:v>0.63600000000000001</c:v>
                </c:pt>
                <c:pt idx="637">
                  <c:v>0.63700000000000001</c:v>
                </c:pt>
                <c:pt idx="638">
                  <c:v>0.63800000000000001</c:v>
                </c:pt>
                <c:pt idx="639">
                  <c:v>0.63900000000000001</c:v>
                </c:pt>
                <c:pt idx="640">
                  <c:v>0.64</c:v>
                </c:pt>
                <c:pt idx="641">
                  <c:v>0.64100000000000001</c:v>
                </c:pt>
                <c:pt idx="642">
                  <c:v>0.64200000000000002</c:v>
                </c:pt>
                <c:pt idx="643">
                  <c:v>0.64300000000000002</c:v>
                </c:pt>
                <c:pt idx="644">
                  <c:v>0.64400000000000002</c:v>
                </c:pt>
                <c:pt idx="645">
                  <c:v>0.64500000000000002</c:v>
                </c:pt>
                <c:pt idx="646">
                  <c:v>0.64600000000000002</c:v>
                </c:pt>
                <c:pt idx="647">
                  <c:v>0.64700000000000002</c:v>
                </c:pt>
                <c:pt idx="648">
                  <c:v>0.64800000000000002</c:v>
                </c:pt>
                <c:pt idx="649">
                  <c:v>0.64900000000000002</c:v>
                </c:pt>
                <c:pt idx="650">
                  <c:v>0.65</c:v>
                </c:pt>
                <c:pt idx="651">
                  <c:v>0.65100000000000002</c:v>
                </c:pt>
                <c:pt idx="652">
                  <c:v>0.65200000000000002</c:v>
                </c:pt>
                <c:pt idx="653">
                  <c:v>0.65300000000000002</c:v>
                </c:pt>
                <c:pt idx="654">
                  <c:v>0.65400000000000003</c:v>
                </c:pt>
                <c:pt idx="655">
                  <c:v>0.65500000000000003</c:v>
                </c:pt>
                <c:pt idx="656">
                  <c:v>0.65600000000000003</c:v>
                </c:pt>
                <c:pt idx="657">
                  <c:v>0.65700000000000003</c:v>
                </c:pt>
                <c:pt idx="658">
                  <c:v>0.65800000000000003</c:v>
                </c:pt>
                <c:pt idx="659">
                  <c:v>0.65900000000000003</c:v>
                </c:pt>
                <c:pt idx="660">
                  <c:v>0.66</c:v>
                </c:pt>
                <c:pt idx="661">
                  <c:v>0.66100000000000003</c:v>
                </c:pt>
                <c:pt idx="662">
                  <c:v>0.66200000000000003</c:v>
                </c:pt>
                <c:pt idx="663">
                  <c:v>0.66300000000000003</c:v>
                </c:pt>
                <c:pt idx="664">
                  <c:v>0.66400000000000003</c:v>
                </c:pt>
                <c:pt idx="665">
                  <c:v>0.66500000000000004</c:v>
                </c:pt>
                <c:pt idx="666">
                  <c:v>0.66600000000000004</c:v>
                </c:pt>
                <c:pt idx="667">
                  <c:v>0.66700000000000004</c:v>
                </c:pt>
                <c:pt idx="668">
                  <c:v>0.66800000000000004</c:v>
                </c:pt>
                <c:pt idx="669">
                  <c:v>0.66900000000000004</c:v>
                </c:pt>
                <c:pt idx="670">
                  <c:v>0.67</c:v>
                </c:pt>
                <c:pt idx="671">
                  <c:v>0.67100000000000004</c:v>
                </c:pt>
                <c:pt idx="672">
                  <c:v>0.67200000000000004</c:v>
                </c:pt>
                <c:pt idx="673">
                  <c:v>0.67300000000000004</c:v>
                </c:pt>
                <c:pt idx="674">
                  <c:v>0.67400000000000004</c:v>
                </c:pt>
                <c:pt idx="675">
                  <c:v>0.67500000000000004</c:v>
                </c:pt>
                <c:pt idx="676">
                  <c:v>0.67600000000000005</c:v>
                </c:pt>
                <c:pt idx="677">
                  <c:v>0.67700000000000005</c:v>
                </c:pt>
                <c:pt idx="678">
                  <c:v>0.67800000000000005</c:v>
                </c:pt>
                <c:pt idx="679">
                  <c:v>0.67900000000000005</c:v>
                </c:pt>
                <c:pt idx="680">
                  <c:v>0.68</c:v>
                </c:pt>
                <c:pt idx="681">
                  <c:v>0.68100000000000005</c:v>
                </c:pt>
                <c:pt idx="682">
                  <c:v>0.68200000000000005</c:v>
                </c:pt>
                <c:pt idx="683">
                  <c:v>0.68300000000000005</c:v>
                </c:pt>
                <c:pt idx="684">
                  <c:v>0.68400000000000005</c:v>
                </c:pt>
                <c:pt idx="685">
                  <c:v>0.68500000000000005</c:v>
                </c:pt>
                <c:pt idx="686">
                  <c:v>0.68600000000000005</c:v>
                </c:pt>
                <c:pt idx="687">
                  <c:v>0.68700000000000006</c:v>
                </c:pt>
                <c:pt idx="688">
                  <c:v>0.68799999999999994</c:v>
                </c:pt>
                <c:pt idx="689">
                  <c:v>0.68899999999999995</c:v>
                </c:pt>
                <c:pt idx="690">
                  <c:v>0.69</c:v>
                </c:pt>
                <c:pt idx="691">
                  <c:v>0.69099999999999995</c:v>
                </c:pt>
                <c:pt idx="692">
                  <c:v>0.69199999999999995</c:v>
                </c:pt>
                <c:pt idx="693">
                  <c:v>0.69299999999999995</c:v>
                </c:pt>
                <c:pt idx="694">
                  <c:v>0.69399999999999995</c:v>
                </c:pt>
                <c:pt idx="695">
                  <c:v>0.69499999999999995</c:v>
                </c:pt>
                <c:pt idx="696">
                  <c:v>0.69599999999999995</c:v>
                </c:pt>
                <c:pt idx="697">
                  <c:v>0.69699999999999995</c:v>
                </c:pt>
                <c:pt idx="698">
                  <c:v>0.69799999999999995</c:v>
                </c:pt>
                <c:pt idx="699">
                  <c:v>0.69899999999999995</c:v>
                </c:pt>
                <c:pt idx="700">
                  <c:v>0.7</c:v>
                </c:pt>
                <c:pt idx="701">
                  <c:v>0.70099999999999996</c:v>
                </c:pt>
                <c:pt idx="702">
                  <c:v>0.70199999999999996</c:v>
                </c:pt>
                <c:pt idx="703">
                  <c:v>0.70299999999999996</c:v>
                </c:pt>
                <c:pt idx="704">
                  <c:v>0.70399999999999996</c:v>
                </c:pt>
                <c:pt idx="705">
                  <c:v>0.70499999999999996</c:v>
                </c:pt>
                <c:pt idx="706">
                  <c:v>0.70599999999999996</c:v>
                </c:pt>
                <c:pt idx="707">
                  <c:v>0.70699999999999996</c:v>
                </c:pt>
                <c:pt idx="708">
                  <c:v>0.70799999999999996</c:v>
                </c:pt>
                <c:pt idx="709">
                  <c:v>0.70899999999999996</c:v>
                </c:pt>
                <c:pt idx="710">
                  <c:v>0.71</c:v>
                </c:pt>
                <c:pt idx="711">
                  <c:v>0.71099999999999997</c:v>
                </c:pt>
                <c:pt idx="712">
                  <c:v>0.71199999999999997</c:v>
                </c:pt>
                <c:pt idx="713">
                  <c:v>0.71299999999999997</c:v>
                </c:pt>
                <c:pt idx="714">
                  <c:v>0.71399999999999997</c:v>
                </c:pt>
                <c:pt idx="715">
                  <c:v>0.71499999999999997</c:v>
                </c:pt>
                <c:pt idx="716">
                  <c:v>0.71599999999999997</c:v>
                </c:pt>
                <c:pt idx="717">
                  <c:v>0.71699999999999997</c:v>
                </c:pt>
                <c:pt idx="718">
                  <c:v>0.71799999999999997</c:v>
                </c:pt>
                <c:pt idx="719">
                  <c:v>0.71899999999999997</c:v>
                </c:pt>
                <c:pt idx="720">
                  <c:v>0.72</c:v>
                </c:pt>
                <c:pt idx="721">
                  <c:v>0.72099999999999997</c:v>
                </c:pt>
                <c:pt idx="722">
                  <c:v>0.72199999999999998</c:v>
                </c:pt>
                <c:pt idx="723">
                  <c:v>0.72299999999999998</c:v>
                </c:pt>
                <c:pt idx="724">
                  <c:v>0.72399999999999998</c:v>
                </c:pt>
                <c:pt idx="725">
                  <c:v>0.72499999999999998</c:v>
                </c:pt>
                <c:pt idx="726">
                  <c:v>0.72599999999999998</c:v>
                </c:pt>
                <c:pt idx="727">
                  <c:v>0.72699999999999998</c:v>
                </c:pt>
                <c:pt idx="728">
                  <c:v>0.72799999999999998</c:v>
                </c:pt>
                <c:pt idx="729">
                  <c:v>0.72899999999999998</c:v>
                </c:pt>
                <c:pt idx="730">
                  <c:v>0.73</c:v>
                </c:pt>
                <c:pt idx="731">
                  <c:v>0.73099999999999998</c:v>
                </c:pt>
                <c:pt idx="732">
                  <c:v>0.73199999999999998</c:v>
                </c:pt>
                <c:pt idx="733">
                  <c:v>0.73299999999999998</c:v>
                </c:pt>
                <c:pt idx="734">
                  <c:v>0.73399999999999999</c:v>
                </c:pt>
                <c:pt idx="735">
                  <c:v>0.73499999999999999</c:v>
                </c:pt>
                <c:pt idx="736">
                  <c:v>0.73599999999999999</c:v>
                </c:pt>
                <c:pt idx="737">
                  <c:v>0.73699999999999999</c:v>
                </c:pt>
                <c:pt idx="738">
                  <c:v>0.73799999999999999</c:v>
                </c:pt>
                <c:pt idx="739">
                  <c:v>0.73899999999999999</c:v>
                </c:pt>
                <c:pt idx="740">
                  <c:v>0.74</c:v>
                </c:pt>
                <c:pt idx="741">
                  <c:v>0.74099999999999999</c:v>
                </c:pt>
                <c:pt idx="742">
                  <c:v>0.74199999999999999</c:v>
                </c:pt>
                <c:pt idx="743">
                  <c:v>0.74299999999999999</c:v>
                </c:pt>
                <c:pt idx="744">
                  <c:v>0.74399999999999999</c:v>
                </c:pt>
                <c:pt idx="745">
                  <c:v>0.745</c:v>
                </c:pt>
                <c:pt idx="746">
                  <c:v>0.746</c:v>
                </c:pt>
                <c:pt idx="747">
                  <c:v>0.747</c:v>
                </c:pt>
                <c:pt idx="748">
                  <c:v>0.748</c:v>
                </c:pt>
                <c:pt idx="749">
                  <c:v>0.749</c:v>
                </c:pt>
                <c:pt idx="750">
                  <c:v>0.75</c:v>
                </c:pt>
                <c:pt idx="751">
                  <c:v>0.751</c:v>
                </c:pt>
                <c:pt idx="752">
                  <c:v>0.752</c:v>
                </c:pt>
                <c:pt idx="753">
                  <c:v>0.753</c:v>
                </c:pt>
                <c:pt idx="754">
                  <c:v>0.754</c:v>
                </c:pt>
                <c:pt idx="755">
                  <c:v>0.755</c:v>
                </c:pt>
                <c:pt idx="756">
                  <c:v>0.75600000000000001</c:v>
                </c:pt>
                <c:pt idx="757">
                  <c:v>0.75700000000000001</c:v>
                </c:pt>
                <c:pt idx="758">
                  <c:v>0.75800000000000001</c:v>
                </c:pt>
                <c:pt idx="759">
                  <c:v>0.75900000000000001</c:v>
                </c:pt>
                <c:pt idx="760">
                  <c:v>0.76</c:v>
                </c:pt>
                <c:pt idx="761">
                  <c:v>0.76100000000000001</c:v>
                </c:pt>
                <c:pt idx="762">
                  <c:v>0.76200000000000001</c:v>
                </c:pt>
                <c:pt idx="763">
                  <c:v>0.76300000000000001</c:v>
                </c:pt>
                <c:pt idx="764">
                  <c:v>0.76400000000000001</c:v>
                </c:pt>
                <c:pt idx="765">
                  <c:v>0.76500000000000001</c:v>
                </c:pt>
                <c:pt idx="766">
                  <c:v>0.76600000000000001</c:v>
                </c:pt>
                <c:pt idx="767">
                  <c:v>0.76700000000000002</c:v>
                </c:pt>
                <c:pt idx="768">
                  <c:v>0.76800000000000002</c:v>
                </c:pt>
                <c:pt idx="769">
                  <c:v>0.76900000000000002</c:v>
                </c:pt>
                <c:pt idx="770">
                  <c:v>0.77</c:v>
                </c:pt>
                <c:pt idx="771">
                  <c:v>0.77100000000000002</c:v>
                </c:pt>
                <c:pt idx="772">
                  <c:v>0.77200000000000002</c:v>
                </c:pt>
                <c:pt idx="773">
                  <c:v>0.77300000000000002</c:v>
                </c:pt>
                <c:pt idx="774">
                  <c:v>0.77400000000000002</c:v>
                </c:pt>
                <c:pt idx="775">
                  <c:v>0.77500000000000002</c:v>
                </c:pt>
                <c:pt idx="776">
                  <c:v>0.77600000000000002</c:v>
                </c:pt>
                <c:pt idx="777">
                  <c:v>0.77700000000000002</c:v>
                </c:pt>
                <c:pt idx="778">
                  <c:v>0.77800000000000002</c:v>
                </c:pt>
                <c:pt idx="779">
                  <c:v>0.77900000000000003</c:v>
                </c:pt>
                <c:pt idx="780">
                  <c:v>0.78</c:v>
                </c:pt>
                <c:pt idx="781">
                  <c:v>0.78100000000000003</c:v>
                </c:pt>
                <c:pt idx="782">
                  <c:v>0.78200000000000003</c:v>
                </c:pt>
                <c:pt idx="783">
                  <c:v>0.78300000000000003</c:v>
                </c:pt>
                <c:pt idx="784">
                  <c:v>0.78400000000000003</c:v>
                </c:pt>
                <c:pt idx="785">
                  <c:v>0.78500000000000003</c:v>
                </c:pt>
                <c:pt idx="786">
                  <c:v>0.78600000000000003</c:v>
                </c:pt>
                <c:pt idx="787">
                  <c:v>0.78700000000000003</c:v>
                </c:pt>
                <c:pt idx="788">
                  <c:v>0.78800000000000003</c:v>
                </c:pt>
                <c:pt idx="789">
                  <c:v>0.78900000000000003</c:v>
                </c:pt>
                <c:pt idx="790">
                  <c:v>0.79</c:v>
                </c:pt>
                <c:pt idx="791">
                  <c:v>0.79100000000000004</c:v>
                </c:pt>
                <c:pt idx="792">
                  <c:v>0.79200000000000004</c:v>
                </c:pt>
                <c:pt idx="793">
                  <c:v>0.79300000000000004</c:v>
                </c:pt>
                <c:pt idx="794">
                  <c:v>0.79400000000000004</c:v>
                </c:pt>
                <c:pt idx="795">
                  <c:v>0.79500000000000004</c:v>
                </c:pt>
                <c:pt idx="796">
                  <c:v>0.79600000000000004</c:v>
                </c:pt>
                <c:pt idx="797">
                  <c:v>0.79700000000000004</c:v>
                </c:pt>
                <c:pt idx="798">
                  <c:v>0.79800000000000004</c:v>
                </c:pt>
                <c:pt idx="799">
                  <c:v>0.79900000000000004</c:v>
                </c:pt>
                <c:pt idx="800">
                  <c:v>0.8</c:v>
                </c:pt>
                <c:pt idx="801">
                  <c:v>0.80100000000000005</c:v>
                </c:pt>
                <c:pt idx="802">
                  <c:v>0.80200000000000005</c:v>
                </c:pt>
                <c:pt idx="803">
                  <c:v>0.80300000000000005</c:v>
                </c:pt>
                <c:pt idx="804">
                  <c:v>0.80400000000000005</c:v>
                </c:pt>
                <c:pt idx="805">
                  <c:v>0.80500000000000005</c:v>
                </c:pt>
                <c:pt idx="806">
                  <c:v>0.80600000000000005</c:v>
                </c:pt>
                <c:pt idx="807">
                  <c:v>0.80700000000000005</c:v>
                </c:pt>
                <c:pt idx="808">
                  <c:v>0.80800000000000005</c:v>
                </c:pt>
                <c:pt idx="809">
                  <c:v>0.80900000000000005</c:v>
                </c:pt>
                <c:pt idx="810">
                  <c:v>0.81</c:v>
                </c:pt>
                <c:pt idx="811">
                  <c:v>0.81100000000000005</c:v>
                </c:pt>
                <c:pt idx="812">
                  <c:v>0.81200000000000006</c:v>
                </c:pt>
                <c:pt idx="813">
                  <c:v>0.81299999999999994</c:v>
                </c:pt>
                <c:pt idx="814">
                  <c:v>0.81399999999999995</c:v>
                </c:pt>
                <c:pt idx="815">
                  <c:v>0.81499999999999995</c:v>
                </c:pt>
                <c:pt idx="816">
                  <c:v>0.81599999999999995</c:v>
                </c:pt>
                <c:pt idx="817">
                  <c:v>0.81699999999999995</c:v>
                </c:pt>
                <c:pt idx="818">
                  <c:v>0.81799999999999995</c:v>
                </c:pt>
                <c:pt idx="819">
                  <c:v>0.81899999999999995</c:v>
                </c:pt>
                <c:pt idx="820">
                  <c:v>0.82</c:v>
                </c:pt>
                <c:pt idx="821">
                  <c:v>0.82099999999999995</c:v>
                </c:pt>
                <c:pt idx="822">
                  <c:v>0.82199999999999995</c:v>
                </c:pt>
                <c:pt idx="823">
                  <c:v>0.82299999999999995</c:v>
                </c:pt>
                <c:pt idx="824">
                  <c:v>0.82399999999999995</c:v>
                </c:pt>
                <c:pt idx="825">
                  <c:v>0.82499999999999996</c:v>
                </c:pt>
                <c:pt idx="826">
                  <c:v>0.82599999999999996</c:v>
                </c:pt>
                <c:pt idx="827">
                  <c:v>0.82699999999999996</c:v>
                </c:pt>
                <c:pt idx="828">
                  <c:v>0.82799999999999996</c:v>
                </c:pt>
                <c:pt idx="829">
                  <c:v>0.82899999999999996</c:v>
                </c:pt>
                <c:pt idx="830">
                  <c:v>0.83</c:v>
                </c:pt>
                <c:pt idx="831">
                  <c:v>0.83099999999999996</c:v>
                </c:pt>
                <c:pt idx="832">
                  <c:v>0.83199999999999996</c:v>
                </c:pt>
                <c:pt idx="833">
                  <c:v>0.83299999999999996</c:v>
                </c:pt>
                <c:pt idx="834">
                  <c:v>0.83399999999999996</c:v>
                </c:pt>
                <c:pt idx="835">
                  <c:v>0.83499999999999996</c:v>
                </c:pt>
                <c:pt idx="836">
                  <c:v>0.83599999999999997</c:v>
                </c:pt>
                <c:pt idx="837">
                  <c:v>0.83699999999999997</c:v>
                </c:pt>
                <c:pt idx="838">
                  <c:v>0.83799999999999997</c:v>
                </c:pt>
                <c:pt idx="839">
                  <c:v>0.83899999999999997</c:v>
                </c:pt>
                <c:pt idx="840">
                  <c:v>0.84</c:v>
                </c:pt>
                <c:pt idx="841">
                  <c:v>0.84099999999999997</c:v>
                </c:pt>
                <c:pt idx="842">
                  <c:v>0.84199999999999997</c:v>
                </c:pt>
                <c:pt idx="843">
                  <c:v>0.84299999999999997</c:v>
                </c:pt>
                <c:pt idx="844">
                  <c:v>0.84399999999999997</c:v>
                </c:pt>
                <c:pt idx="845">
                  <c:v>0.84499999999999997</c:v>
                </c:pt>
                <c:pt idx="846">
                  <c:v>0.84599999999999997</c:v>
                </c:pt>
                <c:pt idx="847">
                  <c:v>0.84699999999999998</c:v>
                </c:pt>
                <c:pt idx="848">
                  <c:v>0.84799999999999998</c:v>
                </c:pt>
                <c:pt idx="849">
                  <c:v>0.84899999999999998</c:v>
                </c:pt>
                <c:pt idx="850">
                  <c:v>0.85</c:v>
                </c:pt>
                <c:pt idx="851">
                  <c:v>0.85099999999999998</c:v>
                </c:pt>
                <c:pt idx="852">
                  <c:v>0.85199999999999998</c:v>
                </c:pt>
                <c:pt idx="853">
                  <c:v>0.85299999999999998</c:v>
                </c:pt>
                <c:pt idx="854">
                  <c:v>0.85399999999999998</c:v>
                </c:pt>
                <c:pt idx="855">
                  <c:v>0.85499999999999998</c:v>
                </c:pt>
                <c:pt idx="856">
                  <c:v>0.85599999999999998</c:v>
                </c:pt>
                <c:pt idx="857">
                  <c:v>0.85699999999999998</c:v>
                </c:pt>
                <c:pt idx="858">
                  <c:v>0.85799999999999998</c:v>
                </c:pt>
                <c:pt idx="859">
                  <c:v>0.85899999999999999</c:v>
                </c:pt>
                <c:pt idx="860">
                  <c:v>0.86</c:v>
                </c:pt>
                <c:pt idx="861">
                  <c:v>0.86099999999999999</c:v>
                </c:pt>
                <c:pt idx="862">
                  <c:v>0.86199999999999999</c:v>
                </c:pt>
                <c:pt idx="863">
                  <c:v>0.86299999999999999</c:v>
                </c:pt>
                <c:pt idx="864">
                  <c:v>0.86399999999999999</c:v>
                </c:pt>
                <c:pt idx="865">
                  <c:v>0.86499999999999999</c:v>
                </c:pt>
                <c:pt idx="866">
                  <c:v>0.86599999999999999</c:v>
                </c:pt>
                <c:pt idx="867">
                  <c:v>0.86699999999999999</c:v>
                </c:pt>
                <c:pt idx="868">
                  <c:v>0.86799999999999999</c:v>
                </c:pt>
                <c:pt idx="869">
                  <c:v>0.86899999999999999</c:v>
                </c:pt>
                <c:pt idx="870">
                  <c:v>0.87</c:v>
                </c:pt>
                <c:pt idx="871">
                  <c:v>0.871</c:v>
                </c:pt>
                <c:pt idx="872">
                  <c:v>0.872</c:v>
                </c:pt>
                <c:pt idx="873">
                  <c:v>0.873</c:v>
                </c:pt>
                <c:pt idx="874">
                  <c:v>0.874</c:v>
                </c:pt>
                <c:pt idx="875">
                  <c:v>0.875</c:v>
                </c:pt>
                <c:pt idx="876">
                  <c:v>0.876</c:v>
                </c:pt>
                <c:pt idx="877">
                  <c:v>0.877</c:v>
                </c:pt>
                <c:pt idx="878">
                  <c:v>0.878</c:v>
                </c:pt>
                <c:pt idx="879">
                  <c:v>0.879</c:v>
                </c:pt>
                <c:pt idx="880">
                  <c:v>0.88</c:v>
                </c:pt>
                <c:pt idx="881">
                  <c:v>0.88100000000000001</c:v>
                </c:pt>
                <c:pt idx="882">
                  <c:v>0.88200000000000001</c:v>
                </c:pt>
                <c:pt idx="883">
                  <c:v>0.88300000000000001</c:v>
                </c:pt>
                <c:pt idx="884">
                  <c:v>0.88400000000000001</c:v>
                </c:pt>
                <c:pt idx="885">
                  <c:v>0.88500000000000001</c:v>
                </c:pt>
                <c:pt idx="886">
                  <c:v>0.88600000000000001</c:v>
                </c:pt>
                <c:pt idx="887">
                  <c:v>0.88700000000000001</c:v>
                </c:pt>
                <c:pt idx="888">
                  <c:v>0.88800000000000001</c:v>
                </c:pt>
                <c:pt idx="889">
                  <c:v>0.88900000000000001</c:v>
                </c:pt>
                <c:pt idx="890">
                  <c:v>0.89</c:v>
                </c:pt>
                <c:pt idx="891">
                  <c:v>0.89100000000000001</c:v>
                </c:pt>
                <c:pt idx="892">
                  <c:v>0.89200000000000002</c:v>
                </c:pt>
                <c:pt idx="893">
                  <c:v>0.89300000000000002</c:v>
                </c:pt>
                <c:pt idx="894">
                  <c:v>0.89400000000000002</c:v>
                </c:pt>
                <c:pt idx="895">
                  <c:v>0.89500000000000002</c:v>
                </c:pt>
                <c:pt idx="896">
                  <c:v>0.89600000000000002</c:v>
                </c:pt>
                <c:pt idx="897">
                  <c:v>0.89700000000000002</c:v>
                </c:pt>
                <c:pt idx="898">
                  <c:v>0.89800000000000002</c:v>
                </c:pt>
                <c:pt idx="899">
                  <c:v>0.89900000000000002</c:v>
                </c:pt>
                <c:pt idx="900">
                  <c:v>0.9</c:v>
                </c:pt>
                <c:pt idx="901">
                  <c:v>0.90100000000000002</c:v>
                </c:pt>
                <c:pt idx="902">
                  <c:v>0.90200000000000002</c:v>
                </c:pt>
                <c:pt idx="903">
                  <c:v>0.90300000000000002</c:v>
                </c:pt>
                <c:pt idx="904">
                  <c:v>0.90400000000000003</c:v>
                </c:pt>
                <c:pt idx="905">
                  <c:v>0.90500000000000003</c:v>
                </c:pt>
                <c:pt idx="906">
                  <c:v>0.90600000000000003</c:v>
                </c:pt>
                <c:pt idx="907">
                  <c:v>0.90700000000000003</c:v>
                </c:pt>
                <c:pt idx="908">
                  <c:v>0.90800000000000003</c:v>
                </c:pt>
                <c:pt idx="909">
                  <c:v>0.90900000000000003</c:v>
                </c:pt>
                <c:pt idx="910">
                  <c:v>0.91</c:v>
                </c:pt>
                <c:pt idx="911">
                  <c:v>0.91100000000000003</c:v>
                </c:pt>
                <c:pt idx="912">
                  <c:v>0.91200000000000003</c:v>
                </c:pt>
                <c:pt idx="913">
                  <c:v>0.91300000000000003</c:v>
                </c:pt>
                <c:pt idx="914">
                  <c:v>0.91400000000000003</c:v>
                </c:pt>
                <c:pt idx="915">
                  <c:v>0.91500000000000004</c:v>
                </c:pt>
                <c:pt idx="916">
                  <c:v>0.91600000000000004</c:v>
                </c:pt>
                <c:pt idx="917">
                  <c:v>0.91700000000000004</c:v>
                </c:pt>
                <c:pt idx="918">
                  <c:v>0.91800000000000004</c:v>
                </c:pt>
                <c:pt idx="919">
                  <c:v>0.91900000000000004</c:v>
                </c:pt>
                <c:pt idx="920">
                  <c:v>0.92</c:v>
                </c:pt>
                <c:pt idx="921">
                  <c:v>0.92100000000000004</c:v>
                </c:pt>
                <c:pt idx="922">
                  <c:v>0.92200000000000004</c:v>
                </c:pt>
                <c:pt idx="923">
                  <c:v>0.92300000000000004</c:v>
                </c:pt>
                <c:pt idx="924">
                  <c:v>0.92400000000000004</c:v>
                </c:pt>
                <c:pt idx="925">
                  <c:v>0.92500000000000004</c:v>
                </c:pt>
                <c:pt idx="926">
                  <c:v>0.92600000000000005</c:v>
                </c:pt>
                <c:pt idx="927">
                  <c:v>0.92700000000000005</c:v>
                </c:pt>
                <c:pt idx="928">
                  <c:v>0.92800000000000005</c:v>
                </c:pt>
                <c:pt idx="929">
                  <c:v>0.92900000000000005</c:v>
                </c:pt>
                <c:pt idx="930">
                  <c:v>0.93</c:v>
                </c:pt>
                <c:pt idx="931">
                  <c:v>0.93100000000000005</c:v>
                </c:pt>
                <c:pt idx="932">
                  <c:v>0.93200000000000005</c:v>
                </c:pt>
                <c:pt idx="933">
                  <c:v>0.93300000000000005</c:v>
                </c:pt>
                <c:pt idx="934">
                  <c:v>0.93400000000000005</c:v>
                </c:pt>
                <c:pt idx="935">
                  <c:v>0.93500000000000005</c:v>
                </c:pt>
                <c:pt idx="936">
                  <c:v>0.93600000000000005</c:v>
                </c:pt>
                <c:pt idx="937">
                  <c:v>0.93700000000000006</c:v>
                </c:pt>
                <c:pt idx="938">
                  <c:v>0.93799999999999994</c:v>
                </c:pt>
                <c:pt idx="939">
                  <c:v>0.93899999999999995</c:v>
                </c:pt>
                <c:pt idx="940">
                  <c:v>0.94</c:v>
                </c:pt>
                <c:pt idx="941">
                  <c:v>0.94099999999999995</c:v>
                </c:pt>
                <c:pt idx="942">
                  <c:v>0.94199999999999995</c:v>
                </c:pt>
                <c:pt idx="943">
                  <c:v>0.94299999999999995</c:v>
                </c:pt>
                <c:pt idx="944">
                  <c:v>0.94399999999999995</c:v>
                </c:pt>
                <c:pt idx="945">
                  <c:v>0.94499999999999995</c:v>
                </c:pt>
                <c:pt idx="946">
                  <c:v>0.94599999999999995</c:v>
                </c:pt>
                <c:pt idx="947">
                  <c:v>0.94699999999999995</c:v>
                </c:pt>
                <c:pt idx="948">
                  <c:v>0.94799999999999995</c:v>
                </c:pt>
                <c:pt idx="949">
                  <c:v>0.94899999999999995</c:v>
                </c:pt>
                <c:pt idx="950">
                  <c:v>0.95</c:v>
                </c:pt>
                <c:pt idx="951">
                  <c:v>0.95099999999999996</c:v>
                </c:pt>
                <c:pt idx="952">
                  <c:v>0.95199999999999996</c:v>
                </c:pt>
                <c:pt idx="953">
                  <c:v>0.95299999999999996</c:v>
                </c:pt>
                <c:pt idx="954">
                  <c:v>0.95399999999999996</c:v>
                </c:pt>
                <c:pt idx="955">
                  <c:v>0.95499999999999996</c:v>
                </c:pt>
                <c:pt idx="956">
                  <c:v>0.95599999999999996</c:v>
                </c:pt>
                <c:pt idx="957">
                  <c:v>0.95699999999999996</c:v>
                </c:pt>
                <c:pt idx="958">
                  <c:v>0.95799999999999996</c:v>
                </c:pt>
                <c:pt idx="959">
                  <c:v>0.95899999999999996</c:v>
                </c:pt>
                <c:pt idx="960">
                  <c:v>0.96</c:v>
                </c:pt>
                <c:pt idx="961">
                  <c:v>0.96099999999999997</c:v>
                </c:pt>
                <c:pt idx="962">
                  <c:v>0.96199999999999997</c:v>
                </c:pt>
                <c:pt idx="963">
                  <c:v>0.96299999999999997</c:v>
                </c:pt>
                <c:pt idx="964">
                  <c:v>0.96399999999999997</c:v>
                </c:pt>
                <c:pt idx="965">
                  <c:v>0.96499999999999997</c:v>
                </c:pt>
                <c:pt idx="966">
                  <c:v>0.96599999999999997</c:v>
                </c:pt>
                <c:pt idx="967">
                  <c:v>0.96699999999999997</c:v>
                </c:pt>
                <c:pt idx="968">
                  <c:v>0.96799999999999997</c:v>
                </c:pt>
                <c:pt idx="969">
                  <c:v>0.96899999999999997</c:v>
                </c:pt>
                <c:pt idx="970">
                  <c:v>0.97</c:v>
                </c:pt>
                <c:pt idx="971">
                  <c:v>0.97099999999999997</c:v>
                </c:pt>
                <c:pt idx="972">
                  <c:v>0.97199999999999998</c:v>
                </c:pt>
                <c:pt idx="973">
                  <c:v>0.97299999999999998</c:v>
                </c:pt>
                <c:pt idx="974">
                  <c:v>0.97399999999999998</c:v>
                </c:pt>
                <c:pt idx="975">
                  <c:v>0.97499999999999998</c:v>
                </c:pt>
                <c:pt idx="976">
                  <c:v>0.97599999999999998</c:v>
                </c:pt>
                <c:pt idx="977">
                  <c:v>0.97699999999999998</c:v>
                </c:pt>
                <c:pt idx="978">
                  <c:v>0.97799999999999998</c:v>
                </c:pt>
                <c:pt idx="979">
                  <c:v>0.97899999999999998</c:v>
                </c:pt>
                <c:pt idx="980">
                  <c:v>0.98</c:v>
                </c:pt>
                <c:pt idx="981">
                  <c:v>0.98099999999999998</c:v>
                </c:pt>
                <c:pt idx="982">
                  <c:v>0.98199999999999998</c:v>
                </c:pt>
                <c:pt idx="983">
                  <c:v>0.98299999999999998</c:v>
                </c:pt>
                <c:pt idx="984">
                  <c:v>0.98399999999999999</c:v>
                </c:pt>
                <c:pt idx="985">
                  <c:v>0.98499999999999999</c:v>
                </c:pt>
                <c:pt idx="986">
                  <c:v>0.98599999999999999</c:v>
                </c:pt>
                <c:pt idx="987">
                  <c:v>0.98699999999999999</c:v>
                </c:pt>
                <c:pt idx="988">
                  <c:v>0.98799999999999999</c:v>
                </c:pt>
                <c:pt idx="989">
                  <c:v>0.98899999999999999</c:v>
                </c:pt>
                <c:pt idx="990">
                  <c:v>0.99</c:v>
                </c:pt>
                <c:pt idx="991">
                  <c:v>0.99099999999999999</c:v>
                </c:pt>
                <c:pt idx="992">
                  <c:v>0.99199999999999999</c:v>
                </c:pt>
                <c:pt idx="993">
                  <c:v>0.99299999999999999</c:v>
                </c:pt>
                <c:pt idx="994">
                  <c:v>0.99399999999999999</c:v>
                </c:pt>
                <c:pt idx="995">
                  <c:v>0.995</c:v>
                </c:pt>
                <c:pt idx="996">
                  <c:v>0.996</c:v>
                </c:pt>
                <c:pt idx="997">
                  <c:v>0.997</c:v>
                </c:pt>
                <c:pt idx="998">
                  <c:v>0.998</c:v>
                </c:pt>
                <c:pt idx="999">
                  <c:v>0.999</c:v>
                </c:pt>
                <c:pt idx="1000" formatCode="0.0000">
                  <c:v>1</c:v>
                </c:pt>
              </c:numCache>
            </c:numRef>
          </c:xVal>
          <c:yVal>
            <c:numRef>
              <c:f>APropertiesDimless!$I$7:$I$1007</c:f>
              <c:numCache>
                <c:formatCode>0.0000</c:formatCode>
                <c:ptCount val="1001"/>
                <c:pt idx="1">
                  <c:v>9.9998111772398686E-4</c:v>
                </c:pt>
                <c:pt idx="2">
                  <c:v>1.9999259113249396E-3</c:v>
                </c:pt>
                <c:pt idx="3">
                  <c:v>2.9998365407611065E-3</c:v>
                </c:pt>
                <c:pt idx="4">
                  <c:v>3.9997151651117628E-3</c:v>
                </c:pt>
                <c:pt idx="5">
                  <c:v>4.9995639426129402E-3</c:v>
                </c:pt>
                <c:pt idx="6">
                  <c:v>5.9993850306960658E-3</c:v>
                </c:pt>
                <c:pt idx="7">
                  <c:v>6.9991805860234908E-3</c:v>
                </c:pt>
                <c:pt idx="8">
                  <c:v>7.9989527645278179E-3</c:v>
                </c:pt>
                <c:pt idx="9">
                  <c:v>8.9987037214486372E-3</c:v>
                </c:pt>
                <c:pt idx="10">
                  <c:v>9.9984356113688513E-3</c:v>
                </c:pt>
                <c:pt idx="11">
                  <c:v>1.0998150588253262E-2</c:v>
                </c:pt>
                <c:pt idx="12">
                  <c:v>1.1997850805485473E-2</c:v>
                </c:pt>
                <c:pt idx="13">
                  <c:v>1.2997538415904369E-2</c:v>
                </c:pt>
                <c:pt idx="14">
                  <c:v>1.3997215571842503E-2</c:v>
                </c:pt>
                <c:pt idx="15">
                  <c:v>1.4996884425161885E-2</c:v>
                </c:pt>
                <c:pt idx="16">
                  <c:v>1.5996547127292565E-2</c:v>
                </c:pt>
                <c:pt idx="17">
                  <c:v>1.6996205829268769E-2</c:v>
                </c:pt>
                <c:pt idx="18">
                  <c:v>1.7995862681766419E-2</c:v>
                </c:pt>
                <c:pt idx="19">
                  <c:v>1.899551983513972E-2</c:v>
                </c:pt>
                <c:pt idx="20">
                  <c:v>1.9995179439459051E-2</c:v>
                </c:pt>
                <c:pt idx="21">
                  <c:v>2.0994843644547515E-2</c:v>
                </c:pt>
                <c:pt idx="22">
                  <c:v>2.1994514600017875E-2</c:v>
                </c:pt>
                <c:pt idx="23">
                  <c:v>2.2994194455309615E-2</c:v>
                </c:pt>
                <c:pt idx="24">
                  <c:v>2.3993885359726883E-2</c:v>
                </c:pt>
                <c:pt idx="25">
                  <c:v>2.4993589462473188E-2</c:v>
                </c:pt>
                <c:pt idx="26">
                  <c:v>2.5993308912691776E-2</c:v>
                </c:pt>
                <c:pt idx="27">
                  <c:v>2.6993045859499572E-2</c:v>
                </c:pt>
                <c:pt idx="28">
                  <c:v>2.7992802452025189E-2</c:v>
                </c:pt>
                <c:pt idx="29">
                  <c:v>2.8992580839447349E-2</c:v>
                </c:pt>
                <c:pt idx="30">
                  <c:v>2.999238317102897E-2</c:v>
                </c:pt>
                <c:pt idx="31">
                  <c:v>3.0992211596157161E-2</c:v>
                </c:pt>
                <c:pt idx="32">
                  <c:v>3.1992068264377997E-2</c:v>
                </c:pt>
                <c:pt idx="33">
                  <c:v>3.2991955325434384E-2</c:v>
                </c:pt>
                <c:pt idx="34">
                  <c:v>3.3991874929303403E-2</c:v>
                </c:pt>
                <c:pt idx="35">
                  <c:v>3.4991829226232785E-2</c:v>
                </c:pt>
                <c:pt idx="36">
                  <c:v>3.5991820366777519E-2</c:v>
                </c:pt>
                <c:pt idx="37">
                  <c:v>3.6991850501837412E-2</c:v>
                </c:pt>
                <c:pt idx="38">
                  <c:v>3.7991921782694747E-2</c:v>
                </c:pt>
                <c:pt idx="39">
                  <c:v>3.8992036361049767E-2</c:v>
                </c:pt>
                <c:pt idx="40">
                  <c:v>3.9992196389058952E-2</c:v>
                </c:pt>
                <c:pt idx="41">
                  <c:v>4.0992404019371563E-2</c:v>
                </c:pt>
                <c:pt idx="42">
                  <c:v>4.1992661405166144E-2</c:v>
                </c:pt>
                <c:pt idx="43">
                  <c:v>4.2992970700189329E-2</c:v>
                </c:pt>
                <c:pt idx="44">
                  <c:v>4.3993334058791342E-2</c:v>
                </c:pt>
                <c:pt idx="45">
                  <c:v>4.4993753635963127E-2</c:v>
                </c:pt>
                <c:pt idx="46">
                  <c:v>4.5994231587374763E-2</c:v>
                </c:pt>
                <c:pt idx="47">
                  <c:v>4.6994770069411142E-2</c:v>
                </c:pt>
                <c:pt idx="48">
                  <c:v>4.7995371239210521E-2</c:v>
                </c:pt>
                <c:pt idx="49">
                  <c:v>4.8996037254700385E-2</c:v>
                </c:pt>
                <c:pt idx="50">
                  <c:v>4.9996770274635581E-2</c:v>
                </c:pt>
                <c:pt idx="51">
                  <c:v>5.0997572458635489E-2</c:v>
                </c:pt>
                <c:pt idx="52">
                  <c:v>5.1998445967220891E-2</c:v>
                </c:pt>
                <c:pt idx="53">
                  <c:v>5.2999392961851514E-2</c:v>
                </c:pt>
                <c:pt idx="54">
                  <c:v>5.4000415604963624E-2</c:v>
                </c:pt>
                <c:pt idx="55">
                  <c:v>5.5001516060007166E-2</c:v>
                </c:pt>
                <c:pt idx="56">
                  <c:v>5.6002696491482991E-2</c:v>
                </c:pt>
                <c:pt idx="57">
                  <c:v>5.7003959064980958E-2</c:v>
                </c:pt>
                <c:pt idx="58">
                  <c:v>5.8005305947216541E-2</c:v>
                </c:pt>
                <c:pt idx="59">
                  <c:v>5.9006739306068944E-2</c:v>
                </c:pt>
                <c:pt idx="60">
                  <c:v>6.0008261310618934E-2</c:v>
                </c:pt>
                <c:pt idx="61">
                  <c:v>6.1009874131185325E-2</c:v>
                </c:pt>
                <c:pt idx="62">
                  <c:v>6.2011579939363737E-2</c:v>
                </c:pt>
                <c:pt idx="63">
                  <c:v>6.3013380908064673E-2</c:v>
                </c:pt>
                <c:pt idx="64">
                  <c:v>6.4015279211549272E-2</c:v>
                </c:pt>
                <c:pt idx="65">
                  <c:v>6.501727702546925E-2</c:v>
                </c:pt>
                <c:pt idx="66">
                  <c:v>6.6019376526903498E-2</c:v>
                </c:pt>
                <c:pt idx="67">
                  <c:v>6.7021579894396846E-2</c:v>
                </c:pt>
                <c:pt idx="68">
                  <c:v>6.8023889307996868E-2</c:v>
                </c:pt>
                <c:pt idx="69">
                  <c:v>6.9026306949292668E-2</c:v>
                </c:pt>
                <c:pt idx="70">
                  <c:v>7.0028835001453196E-2</c:v>
                </c:pt>
                <c:pt idx="71">
                  <c:v>7.1031475649265222E-2</c:v>
                </c:pt>
                <c:pt idx="72">
                  <c:v>7.2034231079170327E-2</c:v>
                </c:pt>
                <c:pt idx="73">
                  <c:v>7.3037103479304824E-2</c:v>
                </c:pt>
                <c:pt idx="74">
                  <c:v>7.4040095039537221E-2</c:v>
                </c:pt>
                <c:pt idx="75">
                  <c:v>7.504320795150686E-2</c:v>
                </c:pt>
                <c:pt idx="76">
                  <c:v>7.6046444408661637E-2</c:v>
                </c:pt>
                <c:pt idx="77">
                  <c:v>7.7049806606297275E-2</c:v>
                </c:pt>
                <c:pt idx="78">
                  <c:v>7.8053296741595946E-2</c:v>
                </c:pt>
                <c:pt idx="79">
                  <c:v>7.9056917013664393E-2</c:v>
                </c:pt>
                <c:pt idx="80">
                  <c:v>8.0060669623572847E-2</c:v>
                </c:pt>
                <c:pt idx="81">
                  <c:v>8.1064556774393864E-2</c:v>
                </c:pt>
                <c:pt idx="82">
                  <c:v>8.2068580671240843E-2</c:v>
                </c:pt>
                <c:pt idx="83">
                  <c:v>8.3072743521307349E-2</c:v>
                </c:pt>
                <c:pt idx="84">
                  <c:v>8.4077047533906324E-2</c:v>
                </c:pt>
                <c:pt idx="85">
                  <c:v>8.5081494920508191E-2</c:v>
                </c:pt>
                <c:pt idx="86">
                  <c:v>8.6086087894780838E-2</c:v>
                </c:pt>
                <c:pt idx="87">
                  <c:v>8.7090828672629031E-2</c:v>
                </c:pt>
                <c:pt idx="88">
                  <c:v>8.8095719472233144E-2</c:v>
                </c:pt>
                <c:pt idx="89">
                  <c:v>8.9100762514088522E-2</c:v>
                </c:pt>
                <c:pt idx="90">
                  <c:v>9.0105960021045498E-2</c:v>
                </c:pt>
                <c:pt idx="91">
                  <c:v>9.1111314218348477E-2</c:v>
                </c:pt>
                <c:pt idx="92">
                  <c:v>9.2116827333676182E-2</c:v>
                </c:pt>
                <c:pt idx="93">
                  <c:v>9.312250159718069E-2</c:v>
                </c:pt>
                <c:pt idx="94">
                  <c:v>9.4128339241528081E-2</c:v>
                </c:pt>
                <c:pt idx="95">
                  <c:v>9.5134342501937683E-2</c:v>
                </c:pt>
                <c:pt idx="96">
                  <c:v>9.6140513616222389E-2</c:v>
                </c:pt>
                <c:pt idx="97">
                  <c:v>9.714685482482914E-2</c:v>
                </c:pt>
                <c:pt idx="98">
                  <c:v>9.8153368370878444E-2</c:v>
                </c:pt>
                <c:pt idx="99">
                  <c:v>9.916005650020554E-2</c:v>
                </c:pt>
                <c:pt idx="100">
                  <c:v>0.10016692146140002</c:v>
                </c:pt>
                <c:pt idx="101">
                  <c:v>0.10117396550584723</c:v>
                </c:pt>
                <c:pt idx="102">
                  <c:v>0.10218119088776814</c:v>
                </c:pt>
                <c:pt idx="103">
                  <c:v>0.10318859986426064</c:v>
                </c:pt>
                <c:pt idx="104">
                  <c:v>0.10419619469534024</c:v>
                </c:pt>
                <c:pt idx="105">
                  <c:v>0.10520397764398091</c:v>
                </c:pt>
                <c:pt idx="106">
                  <c:v>0.10621195097615649</c:v>
                </c:pt>
                <c:pt idx="107">
                  <c:v>0.10722011696088174</c:v>
                </c:pt>
                <c:pt idx="108">
                  <c:v>0.10822847787025353</c:v>
                </c:pt>
                <c:pt idx="109">
                  <c:v>0.10923703597949218</c:v>
                </c:pt>
                <c:pt idx="110">
                  <c:v>0.11024579356698402</c:v>
                </c:pt>
                <c:pt idx="111">
                  <c:v>0.1112547529143216</c:v>
                </c:pt>
                <c:pt idx="112">
                  <c:v>0.11226391630634672</c:v>
                </c:pt>
                <c:pt idx="113">
                  <c:v>0.11327328603119148</c:v>
                </c:pt>
                <c:pt idx="114">
                  <c:v>0.11428286438032083</c:v>
                </c:pt>
                <c:pt idx="115">
                  <c:v>0.11529265364857504</c:v>
                </c:pt>
                <c:pt idx="116">
                  <c:v>0.11630265613421106</c:v>
                </c:pt>
                <c:pt idx="117">
                  <c:v>0.11731287413894556</c:v>
                </c:pt>
                <c:pt idx="118">
                  <c:v>0.11832330996799868</c:v>
                </c:pt>
                <c:pt idx="119">
                  <c:v>0.11933396593013383</c:v>
                </c:pt>
                <c:pt idx="120">
                  <c:v>0.12034484433770362</c:v>
                </c:pt>
                <c:pt idx="121">
                  <c:v>0.121355947506691</c:v>
                </c:pt>
                <c:pt idx="122">
                  <c:v>0.12236727775675321</c:v>
                </c:pt>
                <c:pt idx="123">
                  <c:v>0.12337883741126419</c:v>
                </c:pt>
                <c:pt idx="124">
                  <c:v>0.12439062879735949</c:v>
                </c:pt>
                <c:pt idx="125">
                  <c:v>0.12540265424597857</c:v>
                </c:pt>
                <c:pt idx="126">
                  <c:v>0.12641491609190872</c:v>
                </c:pt>
                <c:pt idx="127">
                  <c:v>0.12742741667382954</c:v>
                </c:pt>
                <c:pt idx="128">
                  <c:v>0.12844015833435618</c:v>
                </c:pt>
                <c:pt idx="129">
                  <c:v>0.12945314342008429</c:v>
                </c:pt>
                <c:pt idx="130">
                  <c:v>0.13046637428163341</c:v>
                </c:pt>
                <c:pt idx="131">
                  <c:v>0.1314798532736926</c:v>
                </c:pt>
                <c:pt idx="132">
                  <c:v>0.13249358275506457</c:v>
                </c:pt>
                <c:pt idx="133">
                  <c:v>0.1335075650887099</c:v>
                </c:pt>
                <c:pt idx="134">
                  <c:v>0.13452180264179281</c:v>
                </c:pt>
                <c:pt idx="135">
                  <c:v>0.13553629778572651</c:v>
                </c:pt>
                <c:pt idx="136">
                  <c:v>0.13655105289621705</c:v>
                </c:pt>
                <c:pt idx="137">
                  <c:v>0.1375660703533112</c:v>
                </c:pt>
                <c:pt idx="138">
                  <c:v>0.13858135254143972</c:v>
                </c:pt>
                <c:pt idx="139">
                  <c:v>0.13959690184946427</c:v>
                </c:pt>
                <c:pt idx="140">
                  <c:v>0.14061272067072378</c:v>
                </c:pt>
                <c:pt idx="141">
                  <c:v>0.14162881140307998</c:v>
                </c:pt>
                <c:pt idx="142">
                  <c:v>0.14264517644896424</c:v>
                </c:pt>
                <c:pt idx="143">
                  <c:v>0.14366181821542331</c:v>
                </c:pt>
                <c:pt idx="144">
                  <c:v>0.14467873911416679</c:v>
                </c:pt>
                <c:pt idx="145">
                  <c:v>0.14569594156161469</c:v>
                </c:pt>
                <c:pt idx="146">
                  <c:v>0.14671342797894266</c:v>
                </c:pt>
                <c:pt idx="147">
                  <c:v>0.14773120079213062</c:v>
                </c:pt>
                <c:pt idx="148">
                  <c:v>0.14874926243201048</c:v>
                </c:pt>
                <c:pt idx="149">
                  <c:v>0.14976761533431265</c:v>
                </c:pt>
                <c:pt idx="150">
                  <c:v>0.1507862619397152</c:v>
                </c:pt>
                <c:pt idx="151">
                  <c:v>0.15180520469389086</c:v>
                </c:pt>
                <c:pt idx="152">
                  <c:v>0.15282444604755571</c:v>
                </c:pt>
                <c:pt idx="153">
                  <c:v>0.15384398845651828</c:v>
                </c:pt>
                <c:pt idx="154">
                  <c:v>0.15486383438172766</c:v>
                </c:pt>
                <c:pt idx="155">
                  <c:v>0.15588398628932204</c:v>
                </c:pt>
                <c:pt idx="156">
                  <c:v>0.1569044466506781</c:v>
                </c:pt>
                <c:pt idx="157">
                  <c:v>0.15792521794246117</c:v>
                </c:pt>
                <c:pt idx="158">
                  <c:v>0.15894630264667348</c:v>
                </c:pt>
                <c:pt idx="159">
                  <c:v>0.15996770325070481</c:v>
                </c:pt>
                <c:pt idx="160">
                  <c:v>0.16098942224738219</c:v>
                </c:pt>
                <c:pt idx="161">
                  <c:v>0.1620114621350196</c:v>
                </c:pt>
                <c:pt idx="162">
                  <c:v>0.16303382541746969</c:v>
                </c:pt>
                <c:pt idx="163">
                  <c:v>0.16405651460417278</c:v>
                </c:pt>
                <c:pt idx="164">
                  <c:v>0.16507953221020916</c:v>
                </c:pt>
                <c:pt idx="165">
                  <c:v>0.16610288075634955</c:v>
                </c:pt>
                <c:pt idx="166">
                  <c:v>0.16712656276910592</c:v>
                </c:pt>
                <c:pt idx="167">
                  <c:v>0.16815058078078496</c:v>
                </c:pt>
                <c:pt idx="168">
                  <c:v>0.16917493732953709</c:v>
                </c:pt>
                <c:pt idx="169">
                  <c:v>0.1701996349594109</c:v>
                </c:pt>
                <c:pt idx="170">
                  <c:v>0.17122467622040466</c:v>
                </c:pt>
                <c:pt idx="171">
                  <c:v>0.17225006366851867</c:v>
                </c:pt>
                <c:pt idx="172">
                  <c:v>0.17327579986580838</c:v>
                </c:pt>
                <c:pt idx="173">
                  <c:v>0.17430188738043689</c:v>
                </c:pt>
                <c:pt idx="174">
                  <c:v>0.1753283287867291</c:v>
                </c:pt>
                <c:pt idx="175">
                  <c:v>0.17635512666522443</c:v>
                </c:pt>
                <c:pt idx="176">
                  <c:v>0.17738228360273178</c:v>
                </c:pt>
                <c:pt idx="177">
                  <c:v>0.17840980219238167</c:v>
                </c:pt>
                <c:pt idx="178">
                  <c:v>0.17943768503368318</c:v>
                </c:pt>
                <c:pt idx="179">
                  <c:v>0.18046593473257641</c:v>
                </c:pt>
                <c:pt idx="180">
                  <c:v>0.18149455390148836</c:v>
                </c:pt>
                <c:pt idx="181">
                  <c:v>0.18252354515938826</c:v>
                </c:pt>
                <c:pt idx="182">
                  <c:v>0.18355291113184197</c:v>
                </c:pt>
                <c:pt idx="183">
                  <c:v>0.18458265445106883</c:v>
                </c:pt>
                <c:pt idx="184">
                  <c:v>0.18561277775599747</c:v>
                </c:pt>
                <c:pt idx="185">
                  <c:v>0.1866432836923213</c:v>
                </c:pt>
                <c:pt idx="186">
                  <c:v>0.18767417491255611</c:v>
                </c:pt>
                <c:pt idx="187">
                  <c:v>0.18870545407609624</c:v>
                </c:pt>
                <c:pt idx="188">
                  <c:v>0.1897371238492723</c:v>
                </c:pt>
                <c:pt idx="189">
                  <c:v>0.19076918690540701</c:v>
                </c:pt>
                <c:pt idx="190">
                  <c:v>0.19180164592487609</c:v>
                </c:pt>
                <c:pt idx="191">
                  <c:v>0.1928345035951631</c:v>
                </c:pt>
                <c:pt idx="192">
                  <c:v>0.1938677626109199</c:v>
                </c:pt>
                <c:pt idx="193">
                  <c:v>0.19490142567402388</c:v>
                </c:pt>
                <c:pt idx="194">
                  <c:v>0.19593549549363803</c:v>
                </c:pt>
                <c:pt idx="195">
                  <c:v>0.19696997478627004</c:v>
                </c:pt>
                <c:pt idx="196">
                  <c:v>0.19800486627583033</c:v>
                </c:pt>
                <c:pt idx="197">
                  <c:v>0.19904017269369539</c:v>
                </c:pt>
                <c:pt idx="198">
                  <c:v>0.20007589677876386</c:v>
                </c:pt>
                <c:pt idx="199">
                  <c:v>0.20111204127752072</c:v>
                </c:pt>
                <c:pt idx="200">
                  <c:v>0.20214860894409567</c:v>
                </c:pt>
                <c:pt idx="201">
                  <c:v>0.20318560254032589</c:v>
                </c:pt>
                <c:pt idx="202">
                  <c:v>0.20422302483581659</c:v>
                </c:pt>
                <c:pt idx="203">
                  <c:v>0.20526087860800379</c:v>
                </c:pt>
                <c:pt idx="204">
                  <c:v>0.20629916664221606</c:v>
                </c:pt>
                <c:pt idx="205">
                  <c:v>0.20733789173173692</c:v>
                </c:pt>
                <c:pt idx="206">
                  <c:v>0.20837705667786849</c:v>
                </c:pt>
                <c:pt idx="207">
                  <c:v>0.20941666428999367</c:v>
                </c:pt>
                <c:pt idx="208">
                  <c:v>0.21045671738564167</c:v>
                </c:pt>
                <c:pt idx="209">
                  <c:v>0.21149721879054964</c:v>
                </c:pt>
                <c:pt idx="210">
                  <c:v>0.21253817133872846</c:v>
                </c:pt>
                <c:pt idx="211">
                  <c:v>0.21357957787252796</c:v>
                </c:pt>
                <c:pt idx="212">
                  <c:v>0.21462144124270044</c:v>
                </c:pt>
                <c:pt idx="213">
                  <c:v>0.21566376430846748</c:v>
                </c:pt>
                <c:pt idx="214">
                  <c:v>0.2167065499375854</c:v>
                </c:pt>
                <c:pt idx="215">
                  <c:v>0.21774980100641084</c:v>
                </c:pt>
                <c:pt idx="216">
                  <c:v>0.21879352039996885</c:v>
                </c:pt>
                <c:pt idx="217">
                  <c:v>0.21983771101201788</c:v>
                </c:pt>
                <c:pt idx="218">
                  <c:v>0.2208823757451194</c:v>
                </c:pt>
                <c:pt idx="219">
                  <c:v>0.221927517510704</c:v>
                </c:pt>
                <c:pt idx="220">
                  <c:v>0.22297313922914019</c:v>
                </c:pt>
                <c:pt idx="221">
                  <c:v>0.22401924382980298</c:v>
                </c:pt>
                <c:pt idx="222">
                  <c:v>0.22506583425114302</c:v>
                </c:pt>
                <c:pt idx="223">
                  <c:v>0.22611291344075549</c:v>
                </c:pt>
                <c:pt idx="224">
                  <c:v>0.22716048435545089</c:v>
                </c:pt>
                <c:pt idx="225">
                  <c:v>0.22820854996132375</c:v>
                </c:pt>
                <c:pt idx="226">
                  <c:v>0.22925711323382539</c:v>
                </c:pt>
                <c:pt idx="227">
                  <c:v>0.23030617715783278</c:v>
                </c:pt>
                <c:pt idx="228">
                  <c:v>0.23135574472772147</c:v>
                </c:pt>
                <c:pt idx="229">
                  <c:v>0.23240581894743725</c:v>
                </c:pt>
                <c:pt idx="230">
                  <c:v>0.23345640283056829</c:v>
                </c:pt>
                <c:pt idx="231">
                  <c:v>0.23450749940041807</c:v>
                </c:pt>
                <c:pt idx="232">
                  <c:v>0.23555911169007918</c:v>
                </c:pt>
                <c:pt idx="233">
                  <c:v>0.23661124274250564</c:v>
                </c:pt>
                <c:pt idx="234">
                  <c:v>0.2376638956105892</c:v>
                </c:pt>
                <c:pt idx="235">
                  <c:v>0.2387170733572315</c:v>
                </c:pt>
                <c:pt idx="236">
                  <c:v>0.23977077905542166</c:v>
                </c:pt>
                <c:pt idx="237">
                  <c:v>0.24082501578830964</c:v>
                </c:pt>
                <c:pt idx="238">
                  <c:v>0.24187978664928417</c:v>
                </c:pt>
                <c:pt idx="239">
                  <c:v>0.24293509474204775</c:v>
                </c:pt>
                <c:pt idx="240">
                  <c:v>0.24399094318069453</c:v>
                </c:pt>
                <c:pt idx="241">
                  <c:v>0.24504733508978754</c:v>
                </c:pt>
                <c:pt idx="242">
                  <c:v>0.24610427360443643</c:v>
                </c:pt>
                <c:pt idx="243">
                  <c:v>0.24716176187037686</c:v>
                </c:pt>
                <c:pt idx="244">
                  <c:v>0.24821980304404784</c:v>
                </c:pt>
                <c:pt idx="245">
                  <c:v>0.24927840029267273</c:v>
                </c:pt>
                <c:pt idx="246">
                  <c:v>0.25033755679433861</c:v>
                </c:pt>
                <c:pt idx="247">
                  <c:v>0.25139727573807685</c:v>
                </c:pt>
                <c:pt idx="248">
                  <c:v>0.25245756032394406</c:v>
                </c:pt>
                <c:pt idx="249">
                  <c:v>0.25351841376310325</c:v>
                </c:pt>
                <c:pt idx="250">
                  <c:v>0.25457983927790695</c:v>
                </c:pt>
                <c:pt idx="251">
                  <c:v>0.25564184010197871</c:v>
                </c:pt>
                <c:pt idx="252">
                  <c:v>0.25670441948029665</c:v>
                </c:pt>
                <c:pt idx="253">
                  <c:v>0.25776758066927774</c:v>
                </c:pt>
                <c:pt idx="254">
                  <c:v>0.25883132693686089</c:v>
                </c:pt>
                <c:pt idx="255">
                  <c:v>0.25989566156259214</c:v>
                </c:pt>
                <c:pt idx="256">
                  <c:v>0.26096058783771114</c:v>
                </c:pt>
                <c:pt idx="257">
                  <c:v>0.26202610906523482</c:v>
                </c:pt>
                <c:pt idx="258">
                  <c:v>0.26309222856004644</c:v>
                </c:pt>
                <c:pt idx="259">
                  <c:v>0.26415894964898051</c:v>
                </c:pt>
                <c:pt idx="260">
                  <c:v>0.26522627567091145</c:v>
                </c:pt>
                <c:pt idx="261">
                  <c:v>0.26629420997684128</c:v>
                </c:pt>
                <c:pt idx="262">
                  <c:v>0.2673627559299897</c:v>
                </c:pt>
                <c:pt idx="263">
                  <c:v>0.26843191690588175</c:v>
                </c:pt>
                <c:pt idx="264">
                  <c:v>0.26950169629243875</c:v>
                </c:pt>
                <c:pt idx="265">
                  <c:v>0.27057209749006883</c:v>
                </c:pt>
                <c:pt idx="266">
                  <c:v>0.27164312391175877</c:v>
                </c:pt>
                <c:pt idx="267">
                  <c:v>0.27271477898316426</c:v>
                </c:pt>
                <c:pt idx="268">
                  <c:v>0.27378706614270376</c:v>
                </c:pt>
                <c:pt idx="269">
                  <c:v>0.27485998884165136</c:v>
                </c:pt>
                <c:pt idx="270">
                  <c:v>0.27593355054423019</c:v>
                </c:pt>
                <c:pt idx="271">
                  <c:v>0.27700775472770728</c:v>
                </c:pt>
                <c:pt idx="272">
                  <c:v>0.27808260488248759</c:v>
                </c:pt>
                <c:pt idx="273">
                  <c:v>0.27915810451221146</c:v>
                </c:pt>
                <c:pt idx="274">
                  <c:v>0.28023425713384886</c:v>
                </c:pt>
                <c:pt idx="275">
                  <c:v>0.2813110662777985</c:v>
                </c:pt>
                <c:pt idx="276">
                  <c:v>0.28238853548798376</c:v>
                </c:pt>
                <c:pt idx="277">
                  <c:v>0.28346666832195261</c:v>
                </c:pt>
                <c:pt idx="278">
                  <c:v>0.28454546835097511</c:v>
                </c:pt>
                <c:pt idx="279">
                  <c:v>0.28562493916014486</c:v>
                </c:pt>
                <c:pt idx="280">
                  <c:v>0.2867050843484778</c:v>
                </c:pt>
                <c:pt idx="281">
                  <c:v>0.28778590752901489</c:v>
                </c:pt>
                <c:pt idx="282">
                  <c:v>0.28886741232892321</c:v>
                </c:pt>
                <c:pt idx="283">
                  <c:v>0.28994960238959838</c:v>
                </c:pt>
                <c:pt idx="284">
                  <c:v>0.29103248136676879</c:v>
                </c:pt>
                <c:pt idx="285">
                  <c:v>0.29211605293059822</c:v>
                </c:pt>
                <c:pt idx="286">
                  <c:v>0.29320032076579267</c:v>
                </c:pt>
                <c:pt idx="287">
                  <c:v>0.29428528857170383</c:v>
                </c:pt>
                <c:pt idx="288">
                  <c:v>0.29537096006243707</c:v>
                </c:pt>
                <c:pt idx="289">
                  <c:v>0.29645733896695786</c:v>
                </c:pt>
                <c:pt idx="290">
                  <c:v>0.29754442902919914</c:v>
                </c:pt>
                <c:pt idx="291">
                  <c:v>0.29863223400817085</c:v>
                </c:pt>
                <c:pt idx="292">
                  <c:v>0.29972075767806905</c:v>
                </c:pt>
                <c:pt idx="293">
                  <c:v>0.30081000382838624</c:v>
                </c:pt>
                <c:pt idx="294">
                  <c:v>0.30189997626402143</c:v>
                </c:pt>
                <c:pt idx="295">
                  <c:v>0.3029906788053936</c:v>
                </c:pt>
                <c:pt idx="296">
                  <c:v>0.30408211528855317</c:v>
                </c:pt>
                <c:pt idx="297">
                  <c:v>0.30517428956529596</c:v>
                </c:pt>
                <c:pt idx="298">
                  <c:v>0.30626720550327735</c:v>
                </c:pt>
                <c:pt idx="299">
                  <c:v>0.30736086698612752</c:v>
                </c:pt>
                <c:pt idx="300">
                  <c:v>0.30845527791356697</c:v>
                </c:pt>
                <c:pt idx="301">
                  <c:v>0.30955044220152461</c:v>
                </c:pt>
                <c:pt idx="302">
                  <c:v>0.31064636378225374</c:v>
                </c:pt>
                <c:pt idx="303">
                  <c:v>0.3117430466044524</c:v>
                </c:pt>
                <c:pt idx="304">
                  <c:v>0.31284049463338159</c:v>
                </c:pt>
                <c:pt idx="305">
                  <c:v>0.31393871185098604</c:v>
                </c:pt>
                <c:pt idx="306">
                  <c:v>0.31503770225601563</c:v>
                </c:pt>
                <c:pt idx="307">
                  <c:v>0.31613746986414765</c:v>
                </c:pt>
                <c:pt idx="308">
                  <c:v>0.31723801870810975</c:v>
                </c:pt>
                <c:pt idx="309">
                  <c:v>0.31833935283780318</c:v>
                </c:pt>
                <c:pt idx="310">
                  <c:v>0.31944147632042996</c:v>
                </c:pt>
                <c:pt idx="311">
                  <c:v>0.32054439324061518</c:v>
                </c:pt>
                <c:pt idx="312">
                  <c:v>0.32164810770053792</c:v>
                </c:pt>
                <c:pt idx="313">
                  <c:v>0.32275262382005659</c:v>
                </c:pt>
                <c:pt idx="314">
                  <c:v>0.32385794573683779</c:v>
                </c:pt>
                <c:pt idx="315">
                  <c:v>0.32496407760648699</c:v>
                </c:pt>
                <c:pt idx="316">
                  <c:v>0.32607102360267859</c:v>
                </c:pt>
                <c:pt idx="317">
                  <c:v>0.32717878791728849</c:v>
                </c:pt>
                <c:pt idx="318">
                  <c:v>0.32828737476052611</c:v>
                </c:pt>
                <c:pt idx="319">
                  <c:v>0.32939678836106789</c:v>
                </c:pt>
                <c:pt idx="320">
                  <c:v>0.33050703296619355</c:v>
                </c:pt>
                <c:pt idx="321">
                  <c:v>0.33161811284192044</c:v>
                </c:pt>
                <c:pt idx="322">
                  <c:v>0.33273003227314113</c:v>
                </c:pt>
                <c:pt idx="323">
                  <c:v>0.33384279556376201</c:v>
                </c:pt>
                <c:pt idx="324">
                  <c:v>0.33495640703684088</c:v>
                </c:pt>
                <c:pt idx="325">
                  <c:v>0.33607087103472838</c:v>
                </c:pt>
                <c:pt idx="326">
                  <c:v>0.3371861919192084</c:v>
                </c:pt>
                <c:pt idx="327">
                  <c:v>0.33830237407164149</c:v>
                </c:pt>
                <c:pt idx="328">
                  <c:v>0.33941942189310653</c:v>
                </c:pt>
                <c:pt idx="329">
                  <c:v>0.34053733980454726</c:v>
                </c:pt>
                <c:pt idx="330">
                  <c:v>0.34165613224691704</c:v>
                </c:pt>
                <c:pt idx="331">
                  <c:v>0.34277580368132549</c:v>
                </c:pt>
                <c:pt idx="332">
                  <c:v>0.34389635858918716</c:v>
                </c:pt>
                <c:pt idx="333">
                  <c:v>0.34501780147236982</c:v>
                </c:pt>
                <c:pt idx="334">
                  <c:v>0.34614013685334616</c:v>
                </c:pt>
                <c:pt idx="335">
                  <c:v>0.34726336927534407</c:v>
                </c:pt>
                <c:pt idx="336">
                  <c:v>0.34838750330250079</c:v>
                </c:pt>
                <c:pt idx="337">
                  <c:v>0.34951254352001554</c:v>
                </c:pt>
                <c:pt idx="338">
                  <c:v>0.35063849453430501</c:v>
                </c:pt>
                <c:pt idx="339">
                  <c:v>0.35176536097316136</c:v>
                </c:pt>
                <c:pt idx="340">
                  <c:v>0.35289314748590783</c:v>
                </c:pt>
                <c:pt idx="341">
                  <c:v>0.35402185874355946</c:v>
                </c:pt>
                <c:pt idx="342">
                  <c:v>0.35515149943898161</c:v>
                </c:pt>
                <c:pt idx="343">
                  <c:v>0.35628207428705427</c:v>
                </c:pt>
                <c:pt idx="344">
                  <c:v>0.35741358802483159</c:v>
                </c:pt>
                <c:pt idx="345">
                  <c:v>0.35854604541170965</c:v>
                </c:pt>
                <c:pt idx="346">
                  <c:v>0.35967945122958822</c:v>
                </c:pt>
                <c:pt idx="347">
                  <c:v>0.36081381028304105</c:v>
                </c:pt>
                <c:pt idx="348">
                  <c:v>0.3619491273994826</c:v>
                </c:pt>
                <c:pt idx="349">
                  <c:v>0.3630854074293377</c:v>
                </c:pt>
                <c:pt idx="350">
                  <c:v>0.36422265524621261</c:v>
                </c:pt>
                <c:pt idx="351">
                  <c:v>0.36536087574706794</c:v>
                </c:pt>
                <c:pt idx="352">
                  <c:v>0.36650007385239114</c:v>
                </c:pt>
                <c:pt idx="353">
                  <c:v>0.36764025450637466</c:v>
                </c:pt>
                <c:pt idx="354">
                  <c:v>0.36878142267708963</c:v>
                </c:pt>
                <c:pt idx="355">
                  <c:v>0.36992358335666542</c:v>
                </c:pt>
                <c:pt idx="356">
                  <c:v>0.37106674156146957</c:v>
                </c:pt>
                <c:pt idx="357">
                  <c:v>0.37221090233228887</c:v>
                </c:pt>
                <c:pt idx="358">
                  <c:v>0.37335607073451121</c:v>
                </c:pt>
                <c:pt idx="359">
                  <c:v>0.37450225185831076</c:v>
                </c:pt>
                <c:pt idx="360">
                  <c:v>0.3756494508188335</c:v>
                </c:pt>
                <c:pt idx="361">
                  <c:v>0.37679767275638443</c:v>
                </c:pt>
                <c:pt idx="362">
                  <c:v>0.37794692283661607</c:v>
                </c:pt>
                <c:pt idx="363">
                  <c:v>0.37909720625072035</c:v>
                </c:pt>
                <c:pt idx="364">
                  <c:v>0.38024852821561833</c:v>
                </c:pt>
                <c:pt idx="365">
                  <c:v>0.3814008939741565</c:v>
                </c:pt>
                <c:pt idx="366">
                  <c:v>0.38255430879529972</c:v>
                </c:pt>
                <c:pt idx="367">
                  <c:v>0.38370877797433073</c:v>
                </c:pt>
                <c:pt idx="368">
                  <c:v>0.38486430683304645</c:v>
                </c:pt>
                <c:pt idx="369">
                  <c:v>0.38602090071995965</c:v>
                </c:pt>
                <c:pt idx="370">
                  <c:v>0.38717856501050141</c:v>
                </c:pt>
                <c:pt idx="371">
                  <c:v>0.38833730510722303</c:v>
                </c:pt>
                <c:pt idx="372">
                  <c:v>0.38949712644000406</c:v>
                </c:pt>
                <c:pt idx="373">
                  <c:v>0.39065803446625746</c:v>
                </c:pt>
                <c:pt idx="374">
                  <c:v>0.39182003467114002</c:v>
                </c:pt>
                <c:pt idx="375">
                  <c:v>0.39298313256776296</c:v>
                </c:pt>
                <c:pt idx="376">
                  <c:v>0.39414733369740401</c:v>
                </c:pt>
                <c:pt idx="377">
                  <c:v>0.39531264362972324</c:v>
                </c:pt>
                <c:pt idx="378">
                  <c:v>0.39647906796297816</c:v>
                </c:pt>
                <c:pt idx="379">
                  <c:v>0.39764661232424225</c:v>
                </c:pt>
                <c:pt idx="380">
                  <c:v>0.39881528236962593</c:v>
                </c:pt>
                <c:pt idx="381">
                  <c:v>0.39998508378449821</c:v>
                </c:pt>
                <c:pt idx="382">
                  <c:v>0.40115602228371006</c:v>
                </c:pt>
                <c:pt idx="383">
                  <c:v>0.40232810361182192</c:v>
                </c:pt>
                <c:pt idx="384">
                  <c:v>0.4035013335433299</c:v>
                </c:pt>
                <c:pt idx="385">
                  <c:v>0.40467571788289741</c:v>
                </c:pt>
                <c:pt idx="386">
                  <c:v>0.40585126246558528</c:v>
                </c:pt>
                <c:pt idx="387">
                  <c:v>0.40702797315708811</c:v>
                </c:pt>
                <c:pt idx="388">
                  <c:v>0.40820585585396879</c:v>
                </c:pt>
                <c:pt idx="389">
                  <c:v>0.40938491648389652</c:v>
                </c:pt>
                <c:pt idx="390">
                  <c:v>0.41056516100588825</c:v>
                </c:pt>
                <c:pt idx="391">
                  <c:v>0.41174659541055048</c:v>
                </c:pt>
                <c:pt idx="392">
                  <c:v>0.41292922572032398</c:v>
                </c:pt>
                <c:pt idx="393">
                  <c:v>0.41411305798973025</c:v>
                </c:pt>
                <c:pt idx="394">
                  <c:v>0.41529809830562087</c:v>
                </c:pt>
                <c:pt idx="395">
                  <c:v>0.41648435278742874</c:v>
                </c:pt>
                <c:pt idx="396">
                  <c:v>0.41767182758742161</c:v>
                </c:pt>
                <c:pt idx="397">
                  <c:v>0.41886052889095665</c:v>
                </c:pt>
                <c:pt idx="398">
                  <c:v>0.4200504629167412</c:v>
                </c:pt>
                <c:pt idx="399">
                  <c:v>0.42124163591708941</c:v>
                </c:pt>
                <c:pt idx="400">
                  <c:v>0.42243405417818825</c:v>
                </c:pt>
                <c:pt idx="401">
                  <c:v>0.42362772402036086</c:v>
                </c:pt>
                <c:pt idx="402">
                  <c:v>0.42482265179833489</c:v>
                </c:pt>
                <c:pt idx="403">
                  <c:v>0.4260188439015114</c:v>
                </c:pt>
                <c:pt idx="404">
                  <c:v>0.42721630675423788</c:v>
                </c:pt>
                <c:pt idx="405">
                  <c:v>0.42841504681608394</c:v>
                </c:pt>
                <c:pt idx="406">
                  <c:v>0.42961507058211673</c:v>
                </c:pt>
                <c:pt idx="407">
                  <c:v>0.43081638458318267</c:v>
                </c:pt>
                <c:pt idx="408">
                  <c:v>0.43201899538618926</c:v>
                </c:pt>
                <c:pt idx="409">
                  <c:v>0.4332229095943898</c:v>
                </c:pt>
                <c:pt idx="410">
                  <c:v>0.43442813384767154</c:v>
                </c:pt>
                <c:pt idx="411">
                  <c:v>0.43563467482284585</c:v>
                </c:pt>
                <c:pt idx="412">
                  <c:v>0.43684253923394151</c:v>
                </c:pt>
                <c:pt idx="413">
                  <c:v>0.43805173383250023</c:v>
                </c:pt>
                <c:pt idx="414">
                  <c:v>0.43926226540787522</c:v>
                </c:pt>
                <c:pt idx="415">
                  <c:v>0.44047414078753239</c:v>
                </c:pt>
                <c:pt idx="416">
                  <c:v>0.44168736683735427</c:v>
                </c:pt>
                <c:pt idx="417">
                  <c:v>0.4429019504619473</c:v>
                </c:pt>
                <c:pt idx="418">
                  <c:v>0.44411789860495193</c:v>
                </c:pt>
                <c:pt idx="419">
                  <c:v>0.44533521824935401</c:v>
                </c:pt>
                <c:pt idx="420">
                  <c:v>0.44655391641780134</c:v>
                </c:pt>
                <c:pt idx="421">
                  <c:v>0.44777400017292285</c:v>
                </c:pt>
                <c:pt idx="422">
                  <c:v>0.44899547661764816</c:v>
                </c:pt>
                <c:pt idx="423">
                  <c:v>0.45021835289553452</c:v>
                </c:pt>
                <c:pt idx="424">
                  <c:v>0.45144263619109321</c:v>
                </c:pt>
                <c:pt idx="425">
                  <c:v>0.45266833373012011</c:v>
                </c:pt>
                <c:pt idx="426">
                  <c:v>0.45389545278003113</c:v>
                </c:pt>
                <c:pt idx="427">
                  <c:v>0.45512400065019654</c:v>
                </c:pt>
                <c:pt idx="428">
                  <c:v>0.456353984692285</c:v>
                </c:pt>
                <c:pt idx="429">
                  <c:v>0.45758541230060384</c:v>
                </c:pt>
                <c:pt idx="430">
                  <c:v>0.45881829091244702</c:v>
                </c:pt>
                <c:pt idx="431">
                  <c:v>0.4600526280084466</c:v>
                </c:pt>
                <c:pt idx="432">
                  <c:v>0.46128843111292445</c:v>
                </c:pt>
                <c:pt idx="433">
                  <c:v>0.46252570779424934</c:v>
                </c:pt>
                <c:pt idx="434">
                  <c:v>0.46376446566519908</c:v>
                </c:pt>
                <c:pt idx="435">
                  <c:v>0.46500471238332197</c:v>
                </c:pt>
                <c:pt idx="436">
                  <c:v>0.46624645565130607</c:v>
                </c:pt>
                <c:pt idx="437">
                  <c:v>0.46748970321734928</c:v>
                </c:pt>
                <c:pt idx="438">
                  <c:v>0.46873446287553311</c:v>
                </c:pt>
                <c:pt idx="439">
                  <c:v>0.46998074246620364</c:v>
                </c:pt>
                <c:pt idx="440">
                  <c:v>0.47122854987634982</c:v>
                </c:pt>
                <c:pt idx="441">
                  <c:v>0.47247789303999049</c:v>
                </c:pt>
                <c:pt idx="442">
                  <c:v>0.47372877993856521</c:v>
                </c:pt>
                <c:pt idx="443">
                  <c:v>0.47498121860132519</c:v>
                </c:pt>
                <c:pt idx="444">
                  <c:v>0.47623521710573213</c:v>
                </c:pt>
                <c:pt idx="445">
                  <c:v>0.47749078357785807</c:v>
                </c:pt>
                <c:pt idx="446">
                  <c:v>0.47874792619279066</c:v>
                </c:pt>
                <c:pt idx="447">
                  <c:v>0.48000665317504115</c:v>
                </c:pt>
                <c:pt idx="448">
                  <c:v>0.48126697279895925</c:v>
                </c:pt>
                <c:pt idx="449">
                  <c:v>0.48252889338914823</c:v>
                </c:pt>
                <c:pt idx="450">
                  <c:v>0.4837924233208884</c:v>
                </c:pt>
                <c:pt idx="451">
                  <c:v>0.48505757102055941</c:v>
                </c:pt>
                <c:pt idx="452">
                  <c:v>0.48632434496607269</c:v>
                </c:pt>
                <c:pt idx="453">
                  <c:v>0.48759275368730398</c:v>
                </c:pt>
                <c:pt idx="454">
                  <c:v>0.48886280576653157</c:v>
                </c:pt>
                <c:pt idx="455">
                  <c:v>0.49013450983887891</c:v>
                </c:pt>
                <c:pt idx="456">
                  <c:v>0.49140787459276386</c:v>
                </c:pt>
                <c:pt idx="457">
                  <c:v>0.49268290877034687</c:v>
                </c:pt>
                <c:pt idx="458">
                  <c:v>0.49395962116798842</c:v>
                </c:pt>
                <c:pt idx="459">
                  <c:v>0.49523802063671196</c:v>
                </c:pt>
                <c:pt idx="460">
                  <c:v>0.49651811608266616</c:v>
                </c:pt>
                <c:pt idx="461">
                  <c:v>0.49779991646759736</c:v>
                </c:pt>
                <c:pt idx="462">
                  <c:v>0.49908343080932305</c:v>
                </c:pt>
                <c:pt idx="463">
                  <c:v>0.50036866818221315</c:v>
                </c:pt>
                <c:pt idx="464">
                  <c:v>0.50165563771767363</c:v>
                </c:pt>
                <c:pt idx="465">
                  <c:v>0.50294434860463644</c:v>
                </c:pt>
                <c:pt idx="466">
                  <c:v>0.50423481009005378</c:v>
                </c:pt>
                <c:pt idx="467">
                  <c:v>0.50552703147939904</c:v>
                </c:pt>
                <c:pt idx="468">
                  <c:v>0.50682102213717051</c:v>
                </c:pt>
                <c:pt idx="469">
                  <c:v>0.50811679148740252</c:v>
                </c:pt>
                <c:pt idx="470">
                  <c:v>0.50941434901418026</c:v>
                </c:pt>
                <c:pt idx="471">
                  <c:v>0.51071370426216001</c:v>
                </c:pt>
                <c:pt idx="472">
                  <c:v>0.51201486683709585</c:v>
                </c:pt>
                <c:pt idx="473">
                  <c:v>0.51331784640637257</c:v>
                </c:pt>
                <c:pt idx="474">
                  <c:v>0.51462265269953977</c:v>
                </c:pt>
                <c:pt idx="475">
                  <c:v>0.51592929550885691</c:v>
                </c:pt>
                <c:pt idx="476">
                  <c:v>0.51723778468984183</c:v>
                </c:pt>
                <c:pt idx="477">
                  <c:v>0.51854813016182377</c:v>
                </c:pt>
                <c:pt idx="478">
                  <c:v>0.51986034190850294</c:v>
                </c:pt>
                <c:pt idx="479">
                  <c:v>0.52117442997851871</c:v>
                </c:pt>
                <c:pt idx="480">
                  <c:v>0.52249040448601947</c:v>
                </c:pt>
                <c:pt idx="481">
                  <c:v>0.52380827561124021</c:v>
                </c:pt>
                <c:pt idx="482">
                  <c:v>0.52512805360108916</c:v>
                </c:pt>
                <c:pt idx="483">
                  <c:v>0.52644974876973438</c:v>
                </c:pt>
                <c:pt idx="484">
                  <c:v>0.52777337149920289</c:v>
                </c:pt>
                <c:pt idx="485">
                  <c:v>0.52909893223998283</c:v>
                </c:pt>
                <c:pt idx="486">
                  <c:v>0.5304264415116311</c:v>
                </c:pt>
                <c:pt idx="487">
                  <c:v>0.5317559099033935</c:v>
                </c:pt>
                <c:pt idx="488">
                  <c:v>0.53308734807482028</c:v>
                </c:pt>
                <c:pt idx="489">
                  <c:v>0.53442076675640182</c:v>
                </c:pt>
                <c:pt idx="490">
                  <c:v>0.53575617675020004</c:v>
                </c:pt>
                <c:pt idx="491">
                  <c:v>0.5370935889304933</c:v>
                </c:pt>
                <c:pt idx="492">
                  <c:v>0.53843301424442502</c:v>
                </c:pt>
                <c:pt idx="493">
                  <c:v>0.5397744637126608</c:v>
                </c:pt>
                <c:pt idx="494">
                  <c:v>0.54111794843005223</c:v>
                </c:pt>
                <c:pt idx="495">
                  <c:v>0.54246347956630558</c:v>
                </c:pt>
                <c:pt idx="496">
                  <c:v>0.54381106836666482</c:v>
                </c:pt>
                <c:pt idx="497">
                  <c:v>0.54516072615259203</c:v>
                </c:pt>
                <c:pt idx="498">
                  <c:v>0.54651246432246448</c:v>
                </c:pt>
                <c:pt idx="499">
                  <c:v>0.54786629435227296</c:v>
                </c:pt>
                <c:pt idx="500">
                  <c:v>0.54922222779633223</c:v>
                </c:pt>
                <c:pt idx="501">
                  <c:v>0.55058027628799444</c:v>
                </c:pt>
                <c:pt idx="502">
                  <c:v>0.55194045154037641</c:v>
                </c:pt>
                <c:pt idx="503">
                  <c:v>0.55330276534708889</c:v>
                </c:pt>
                <c:pt idx="504">
                  <c:v>0.55466722958298009</c:v>
                </c:pt>
                <c:pt idx="505">
                  <c:v>0.55603385620488022</c:v>
                </c:pt>
                <c:pt idx="506">
                  <c:v>0.55740265725236116</c:v>
                </c:pt>
                <c:pt idx="507">
                  <c:v>0.55877364484850089</c:v>
                </c:pt>
                <c:pt idx="508">
                  <c:v>0.56014683120065534</c:v>
                </c:pt>
                <c:pt idx="509">
                  <c:v>0.56152222860124545</c:v>
                </c:pt>
                <c:pt idx="510">
                  <c:v>0.5628998494285421</c:v>
                </c:pt>
                <c:pt idx="511">
                  <c:v>0.56427970614747114</c:v>
                </c:pt>
                <c:pt idx="512">
                  <c:v>0.56566181131041948</c:v>
                </c:pt>
                <c:pt idx="513">
                  <c:v>0.56704617755805531</c:v>
                </c:pt>
                <c:pt idx="514">
                  <c:v>0.56843281762015407</c:v>
                </c:pt>
                <c:pt idx="515">
                  <c:v>0.56982174431643595</c:v>
                </c:pt>
                <c:pt idx="516">
                  <c:v>0.57121297055741072</c:v>
                </c:pt>
                <c:pt idx="517">
                  <c:v>0.57260650934523549</c:v>
                </c:pt>
                <c:pt idx="518">
                  <c:v>0.57400237377457997</c:v>
                </c:pt>
                <c:pt idx="519">
                  <c:v>0.57540057703350189</c:v>
                </c:pt>
                <c:pt idx="520">
                  <c:v>0.57680113240433006</c:v>
                </c:pt>
                <c:pt idx="521">
                  <c:v>0.57820405326456481</c:v>
                </c:pt>
                <c:pt idx="522">
                  <c:v>0.57960935308778028</c:v>
                </c:pt>
                <c:pt idx="523">
                  <c:v>0.58101704544454225</c:v>
                </c:pt>
                <c:pt idx="524">
                  <c:v>0.58242714400333451</c:v>
                </c:pt>
                <c:pt idx="525">
                  <c:v>0.58383966253149744</c:v>
                </c:pt>
                <c:pt idx="526">
                  <c:v>0.58525461489617636</c:v>
                </c:pt>
                <c:pt idx="527">
                  <c:v>0.58667201506528077</c:v>
                </c:pt>
                <c:pt idx="528">
                  <c:v>0.58809187710845445</c:v>
                </c:pt>
                <c:pt idx="529">
                  <c:v>0.58951421519806035</c:v>
                </c:pt>
                <c:pt idx="530">
                  <c:v>0.59093904361017058</c:v>
                </c:pt>
                <c:pt idx="531">
                  <c:v>0.59236637672557446</c:v>
                </c:pt>
                <c:pt idx="532">
                  <c:v>0.59379622903079421</c:v>
                </c:pt>
                <c:pt idx="533">
                  <c:v>0.59522861511911418</c:v>
                </c:pt>
                <c:pt idx="534">
                  <c:v>0.5966635496916225</c:v>
                </c:pt>
                <c:pt idx="535">
                  <c:v>0.59810104755826377</c:v>
                </c:pt>
                <c:pt idx="536">
                  <c:v>0.59954112363890499</c:v>
                </c:pt>
                <c:pt idx="537">
                  <c:v>0.60098379296441673</c:v>
                </c:pt>
                <c:pt idx="538">
                  <c:v>0.60242907067775997</c:v>
                </c:pt>
                <c:pt idx="539">
                  <c:v>0.60387697203509394</c:v>
                </c:pt>
                <c:pt idx="540">
                  <c:v>0.60532751240689342</c:v>
                </c:pt>
                <c:pt idx="541">
                  <c:v>0.60678070727907918</c:v>
                </c:pt>
                <c:pt idx="542">
                  <c:v>0.60823657225416183</c:v>
                </c:pt>
                <c:pt idx="543">
                  <c:v>0.60969512305240114</c:v>
                </c:pt>
                <c:pt idx="544">
                  <c:v>0.61115637551297952</c:v>
                </c:pt>
                <c:pt idx="545">
                  <c:v>0.61262034559518619</c:v>
                </c:pt>
                <c:pt idx="546">
                  <c:v>0.61408704937961944</c:v>
                </c:pt>
                <c:pt idx="547">
                  <c:v>0.61555650306940235</c:v>
                </c:pt>
                <c:pt idx="548">
                  <c:v>0.61702872299141209</c:v>
                </c:pt>
                <c:pt idx="549">
                  <c:v>0.61850372559752631</c:v>
                </c:pt>
                <c:pt idx="550">
                  <c:v>0.61998152746588109</c:v>
                </c:pt>
                <c:pt idx="551">
                  <c:v>0.62146214530215105</c:v>
                </c:pt>
                <c:pt idx="552">
                  <c:v>0.62294559594083765</c:v>
                </c:pt>
                <c:pt idx="553">
                  <c:v>0.6244318963465777</c:v>
                </c:pt>
                <c:pt idx="554">
                  <c:v>0.62592106361546629</c:v>
                </c:pt>
                <c:pt idx="555">
                  <c:v>0.62741311497639807</c:v>
                </c:pt>
                <c:pt idx="556">
                  <c:v>0.62890806779242259</c:v>
                </c:pt>
                <c:pt idx="557">
                  <c:v>0.63040593956211821</c:v>
                </c:pt>
                <c:pt idx="558">
                  <c:v>0.631906747920983</c:v>
                </c:pt>
                <c:pt idx="559">
                  <c:v>0.63341051064284082</c:v>
                </c:pt>
                <c:pt idx="560">
                  <c:v>0.63491724564126939</c:v>
                </c:pt>
                <c:pt idx="561">
                  <c:v>0.63642697097104017</c:v>
                </c:pt>
                <c:pt idx="562">
                  <c:v>0.63793970482958395</c:v>
                </c:pt>
                <c:pt idx="563">
                  <c:v>0.63945546555846633</c:v>
                </c:pt>
                <c:pt idx="564">
                  <c:v>0.64097427164489007</c:v>
                </c:pt>
                <c:pt idx="565">
                  <c:v>0.64249614172320968</c:v>
                </c:pt>
                <c:pt idx="566">
                  <c:v>0.64402109457646761</c:v>
                </c:pt>
                <c:pt idx="567">
                  <c:v>0.64554914913795458</c:v>
                </c:pt>
                <c:pt idx="568">
                  <c:v>0.64708032449278141</c:v>
                </c:pt>
                <c:pt idx="569">
                  <c:v>0.64861463987947554</c:v>
                </c:pt>
                <c:pt idx="570">
                  <c:v>0.65015211469160028</c:v>
                </c:pt>
                <c:pt idx="571">
                  <c:v>0.65169276847938962</c:v>
                </c:pt>
                <c:pt idx="572">
                  <c:v>0.65323662095140589</c:v>
                </c:pt>
                <c:pt idx="573">
                  <c:v>0.65478369197622288</c:v>
                </c:pt>
                <c:pt idx="574">
                  <c:v>0.65633400158412214</c:v>
                </c:pt>
                <c:pt idx="575">
                  <c:v>0.65788756996882269</c:v>
                </c:pt>
                <c:pt idx="576">
                  <c:v>0.65944441748921978</c:v>
                </c:pt>
                <c:pt idx="577">
                  <c:v>0.66100456467115865</c:v>
                </c:pt>
                <c:pt idx="578">
                  <c:v>0.66256803220922367</c:v>
                </c:pt>
                <c:pt idx="579">
                  <c:v>0.66413484096855413</c:v>
                </c:pt>
                <c:pt idx="580">
                  <c:v>0.66570501198668097</c:v>
                </c:pt>
                <c:pt idx="581">
                  <c:v>0.66727856647539241</c:v>
                </c:pt>
                <c:pt idx="582">
                  <c:v>0.66885552582261965</c:v>
                </c:pt>
                <c:pt idx="583">
                  <c:v>0.67043591159434945</c:v>
                </c:pt>
                <c:pt idx="584">
                  <c:v>0.67201974553656052</c:v>
                </c:pt>
                <c:pt idx="585">
                  <c:v>0.67360704957718909</c:v>
                </c:pt>
                <c:pt idx="586">
                  <c:v>0.67519784582811726</c:v>
                </c:pt>
                <c:pt idx="587">
                  <c:v>0.67679215658718705</c:v>
                </c:pt>
                <c:pt idx="588">
                  <c:v>0.67839000434024466</c:v>
                </c:pt>
                <c:pt idx="589">
                  <c:v>0.67999141176321143</c:v>
                </c:pt>
                <c:pt idx="590">
                  <c:v>0.68159640172418023</c:v>
                </c:pt>
                <c:pt idx="591">
                  <c:v>0.68320499728554196</c:v>
                </c:pt>
                <c:pt idx="592">
                  <c:v>0.68481722170614034</c:v>
                </c:pt>
                <c:pt idx="593">
                  <c:v>0.6864330984434559</c:v>
                </c:pt>
                <c:pt idx="594">
                  <c:v>0.68805265115582026</c:v>
                </c:pt>
                <c:pt idx="595">
                  <c:v>0.68967590370465648</c:v>
                </c:pt>
                <c:pt idx="596">
                  <c:v>0.69130288015675878</c:v>
                </c:pt>
                <c:pt idx="597">
                  <c:v>0.69293360478659072</c:v>
                </c:pt>
                <c:pt idx="598">
                  <c:v>0.69456810207862918</c:v>
                </c:pt>
                <c:pt idx="599">
                  <c:v>0.69620639672972806</c:v>
                </c:pt>
                <c:pt idx="600">
                  <c:v>0.69784851365152067</c:v>
                </c:pt>
                <c:pt idx="601">
                  <c:v>0.69949447797285635</c:v>
                </c:pt>
                <c:pt idx="602">
                  <c:v>0.70114431504226526</c:v>
                </c:pt>
                <c:pt idx="603">
                  <c:v>0.70279805043046506</c:v>
                </c:pt>
                <c:pt idx="604">
                  <c:v>0.70445570993289319</c:v>
                </c:pt>
                <c:pt idx="605">
                  <c:v>0.70611731957228374</c:v>
                </c:pt>
                <c:pt idx="606">
                  <c:v>0.70778290560127244</c:v>
                </c:pt>
                <c:pt idx="607">
                  <c:v>0.709452494505044</c:v>
                </c:pt>
                <c:pt idx="608">
                  <c:v>0.71112611300401307</c:v>
                </c:pt>
                <c:pt idx="609">
                  <c:v>0.71280378805654521</c:v>
                </c:pt>
                <c:pt idx="610">
                  <c:v>0.71448554686171251</c:v>
                </c:pt>
                <c:pt idx="611">
                  <c:v>0.71617141686209407</c:v>
                </c:pt>
                <c:pt idx="612">
                  <c:v>0.71786142574661038</c:v>
                </c:pt>
                <c:pt idx="613">
                  <c:v>0.71955560145340325</c:v>
                </c:pt>
                <c:pt idx="614">
                  <c:v>0.72125397217275133</c:v>
                </c:pt>
                <c:pt idx="615">
                  <c:v>0.72295656635003103</c:v>
                </c:pt>
                <c:pt idx="616">
                  <c:v>0.72466341268871981</c:v>
                </c:pt>
                <c:pt idx="617">
                  <c:v>0.72637454015344138</c:v>
                </c:pt>
                <c:pt idx="618">
                  <c:v>0.72808997797305353</c:v>
                </c:pt>
                <c:pt idx="619">
                  <c:v>0.72980975564378592</c:v>
                </c:pt>
                <c:pt idx="620">
                  <c:v>0.73153390293241538</c:v>
                </c:pt>
                <c:pt idx="621">
                  <c:v>0.73326244987949296</c:v>
                </c:pt>
                <c:pt idx="622">
                  <c:v>0.73499542680261964</c:v>
                </c:pt>
                <c:pt idx="623">
                  <c:v>0.73673286429976137</c:v>
                </c:pt>
                <c:pt idx="624">
                  <c:v>0.73847479325262166</c:v>
                </c:pt>
                <c:pt idx="625">
                  <c:v>0.7402212448300598</c:v>
                </c:pt>
                <c:pt idx="626">
                  <c:v>0.74197225049155735</c:v>
                </c:pt>
                <c:pt idx="627">
                  <c:v>0.7437278419907406</c:v>
                </c:pt>
                <c:pt idx="628">
                  <c:v>0.74548805137895102</c:v>
                </c:pt>
                <c:pt idx="629">
                  <c:v>0.74725291100887214</c:v>
                </c:pt>
                <c:pt idx="630">
                  <c:v>0.74902245353820385</c:v>
                </c:pt>
                <c:pt idx="631">
                  <c:v>0.75079671193340292</c:v>
                </c:pt>
                <c:pt idx="632">
                  <c:v>0.75257571947346735</c:v>
                </c:pt>
                <c:pt idx="633">
                  <c:v>0.75435950975378463</c:v>
                </c:pt>
                <c:pt idx="634">
                  <c:v>0.7561481166900349</c:v>
                </c:pt>
                <c:pt idx="635">
                  <c:v>0.75794157452215771</c:v>
                </c:pt>
                <c:pt idx="636">
                  <c:v>0.75973991781837047</c:v>
                </c:pt>
                <c:pt idx="637">
                  <c:v>0.76154318147925504</c:v>
                </c:pt>
                <c:pt idx="638">
                  <c:v>0.76335140074190289</c:v>
                </c:pt>
                <c:pt idx="639">
                  <c:v>0.76516461118412649</c:v>
                </c:pt>
                <c:pt idx="640">
                  <c:v>0.76698284872873079</c:v>
                </c:pt>
                <c:pt idx="641">
                  <c:v>0.76880614964785354</c:v>
                </c:pt>
                <c:pt idx="642">
                  <c:v>0.77063455056737007</c:v>
                </c:pt>
                <c:pt idx="643">
                  <c:v>0.77246808847136894</c:v>
                </c:pt>
                <c:pt idx="644">
                  <c:v>0.77430680070669389</c:v>
                </c:pt>
                <c:pt idx="645">
                  <c:v>0.7761507249875591</c:v>
                </c:pt>
                <c:pt idx="646">
                  <c:v>0.77799989940023007</c:v>
                </c:pt>
                <c:pt idx="647">
                  <c:v>0.77985436240778772</c:v>
                </c:pt>
                <c:pt idx="648">
                  <c:v>0.78171415285495549</c:v>
                </c:pt>
                <c:pt idx="649">
                  <c:v>0.78357930997301328</c:v>
                </c:pt>
                <c:pt idx="650">
                  <c:v>0.78544987338477812</c:v>
                </c:pt>
                <c:pt idx="651">
                  <c:v>0.78732588310967178</c:v>
                </c:pt>
                <c:pt idx="652">
                  <c:v>0.78920737956886278</c:v>
                </c:pt>
                <c:pt idx="653">
                  <c:v>0.79109440359049454</c:v>
                </c:pt>
                <c:pt idx="654">
                  <c:v>0.79298699641499315</c:v>
                </c:pt>
                <c:pt idx="655">
                  <c:v>0.79488519970046123</c:v>
                </c:pt>
                <c:pt idx="656">
                  <c:v>0.79678905552815826</c:v>
                </c:pt>
                <c:pt idx="657">
                  <c:v>0.79869860640806933</c:v>
                </c:pt>
                <c:pt idx="658">
                  <c:v>0.80061389528456028</c:v>
                </c:pt>
                <c:pt idx="659">
                  <c:v>0.80253496554212966</c:v>
                </c:pt>
                <c:pt idx="660">
                  <c:v>0.80446186101124917</c:v>
                </c:pt>
                <c:pt idx="661">
                  <c:v>0.80639462597430045</c:v>
                </c:pt>
                <c:pt idx="662">
                  <c:v>0.80833330517160829</c:v>
                </c:pt>
                <c:pt idx="663">
                  <c:v>0.81027794380757567</c:v>
                </c:pt>
                <c:pt idx="664">
                  <c:v>0.81222858755691008</c:v>
                </c:pt>
                <c:pt idx="665">
                  <c:v>0.81418528257096545</c:v>
                </c:pt>
                <c:pt idx="666">
                  <c:v>0.81614807548417589</c:v>
                </c:pt>
                <c:pt idx="667">
                  <c:v>0.81811701342060517</c:v>
                </c:pt>
                <c:pt idx="668">
                  <c:v>0.82009214400059771</c:v>
                </c:pt>
                <c:pt idx="669">
                  <c:v>0.82207351534754658</c:v>
                </c:pt>
                <c:pt idx="670">
                  <c:v>0.82406117609476903</c:v>
                </c:pt>
                <c:pt idx="671">
                  <c:v>0.82605517539249984</c:v>
                </c:pt>
                <c:pt idx="672">
                  <c:v>0.82805556291500071</c:v>
                </c:pt>
                <c:pt idx="673">
                  <c:v>0.83006238886779105</c:v>
                </c:pt>
                <c:pt idx="674">
                  <c:v>0.83207570399500086</c:v>
                </c:pt>
                <c:pt idx="675">
                  <c:v>0.83409555958684267</c:v>
                </c:pt>
                <c:pt idx="676">
                  <c:v>0.83612200748721943</c:v>
                </c:pt>
                <c:pt idx="677">
                  <c:v>0.83815510010145478</c:v>
                </c:pt>
                <c:pt idx="678">
                  <c:v>0.84019489040415907</c:v>
                </c:pt>
                <c:pt idx="679">
                  <c:v>0.84224143194722756</c:v>
                </c:pt>
                <c:pt idx="680">
                  <c:v>0.84429477886798177</c:v>
                </c:pt>
                <c:pt idx="681">
                  <c:v>0.84635498589744196</c:v>
                </c:pt>
                <c:pt idx="682">
                  <c:v>0.84842210836875176</c:v>
                </c:pt>
                <c:pt idx="683">
                  <c:v>0.85049620222574329</c:v>
                </c:pt>
                <c:pt idx="684">
                  <c:v>0.85257732403165665</c:v>
                </c:pt>
                <c:pt idx="685">
                  <c:v>0.85466553097800579</c:v>
                </c:pt>
                <c:pt idx="686">
                  <c:v>0.85676088089360325</c:v>
                </c:pt>
                <c:pt idx="687">
                  <c:v>0.85886343225374373</c:v>
                </c:pt>
                <c:pt idx="688">
                  <c:v>0.86097324418954757</c:v>
                </c:pt>
                <c:pt idx="689">
                  <c:v>0.86309037649747444</c:v>
                </c:pt>
                <c:pt idx="690">
                  <c:v>0.86521488964899707</c:v>
                </c:pt>
                <c:pt idx="691">
                  <c:v>0.86734684480045543</c:v>
                </c:pt>
                <c:pt idx="692">
                  <c:v>0.86948630380308589</c:v>
                </c:pt>
                <c:pt idx="693">
                  <c:v>0.87163332921322556</c:v>
                </c:pt>
                <c:pt idx="694">
                  <c:v>0.87378798430270266</c:v>
                </c:pt>
                <c:pt idx="695">
                  <c:v>0.87595033306941728</c:v>
                </c:pt>
                <c:pt idx="696">
                  <c:v>0.87812044024811009</c:v>
                </c:pt>
                <c:pt idx="697">
                  <c:v>0.88029837132132638</c:v>
                </c:pt>
                <c:pt idx="698">
                  <c:v>0.88248419253058163</c:v>
                </c:pt>
                <c:pt idx="699">
                  <c:v>0.8846779708877327</c:v>
                </c:pt>
                <c:pt idx="700">
                  <c:v>0.88687977418655151</c:v>
                </c:pt>
                <c:pt idx="701">
                  <c:v>0.88908967101452152</c:v>
                </c:pt>
                <c:pt idx="702">
                  <c:v>0.89130773076484004</c:v>
                </c:pt>
                <c:pt idx="703">
                  <c:v>0.8935340236486542</c:v>
                </c:pt>
                <c:pt idx="704">
                  <c:v>0.89576862070751728</c:v>
                </c:pt>
                <c:pt idx="705">
                  <c:v>0.89801159382608098</c:v>
                </c:pt>
                <c:pt idx="706">
                  <c:v>0.90026301574501932</c:v>
                </c:pt>
                <c:pt idx="707">
                  <c:v>0.90252296007420674</c:v>
                </c:pt>
                <c:pt idx="708">
                  <c:v>0.90479150130613228</c:v>
                </c:pt>
                <c:pt idx="709">
                  <c:v>0.90706871482957474</c:v>
                </c:pt>
                <c:pt idx="710">
                  <c:v>0.909354676943535</c:v>
                </c:pt>
                <c:pt idx="711">
                  <c:v>0.91164946487143417</c:v>
                </c:pt>
                <c:pt idx="712">
                  <c:v>0.91395315677558209</c:v>
                </c:pt>
                <c:pt idx="713">
                  <c:v>0.91626583177192511</c:v>
                </c:pt>
                <c:pt idx="714">
                  <c:v>0.9185875699450744</c:v>
                </c:pt>
                <c:pt idx="715">
                  <c:v>0.92091845236362735</c:v>
                </c:pt>
                <c:pt idx="716">
                  <c:v>0.92325856109578641</c:v>
                </c:pt>
                <c:pt idx="717">
                  <c:v>0.92560797922527871</c:v>
                </c:pt>
                <c:pt idx="718">
                  <c:v>0.92796679086758715</c:v>
                </c:pt>
                <c:pt idx="719">
                  <c:v>0.93033508118649988</c:v>
                </c:pt>
                <c:pt idx="720">
                  <c:v>0.93271293641098674</c:v>
                </c:pt>
                <c:pt idx="721">
                  <c:v>0.93510044385240454</c:v>
                </c:pt>
                <c:pt idx="722">
                  <c:v>0.93749769192204901</c:v>
                </c:pt>
                <c:pt idx="723">
                  <c:v>0.93990477014904339</c:v>
                </c:pt>
                <c:pt idx="724">
                  <c:v>0.94232176919860111</c:v>
                </c:pt>
                <c:pt idx="725">
                  <c:v>0.94474878089063974</c:v>
                </c:pt>
                <c:pt idx="726">
                  <c:v>0.94718589821877275</c:v>
                </c:pt>
                <c:pt idx="727">
                  <c:v>0.94963321536968737</c:v>
                </c:pt>
                <c:pt idx="728">
                  <c:v>0.95209082774291043</c:v>
                </c:pt>
                <c:pt idx="729">
                  <c:v>0.95455883197097613</c:v>
                </c:pt>
                <c:pt idx="730">
                  <c:v>0.9570373259400069</c:v>
                </c:pt>
                <c:pt idx="731">
                  <c:v>0.95952640881071405</c:v>
                </c:pt>
                <c:pt idx="732">
                  <c:v>0.96202618103982784</c:v>
                </c:pt>
                <c:pt idx="733">
                  <c:v>0.9645367444019719</c:v>
                </c:pt>
                <c:pt idx="734">
                  <c:v>0.96705820201198922</c:v>
                </c:pt>
                <c:pt idx="735">
                  <c:v>0.96959065834772995</c:v>
                </c:pt>
                <c:pt idx="736">
                  <c:v>0.97213421927331589</c:v>
                </c:pt>
                <c:pt idx="737">
                  <c:v>0.97468899206289294</c:v>
                </c:pt>
                <c:pt idx="738">
                  <c:v>0.97725508542487638</c:v>
                </c:pt>
                <c:pt idx="739">
                  <c:v>0.97983260952671747</c:v>
                </c:pt>
                <c:pt idx="740">
                  <c:v>0.98242167602018371</c:v>
                </c:pt>
                <c:pt idx="741">
                  <c:v>0.98502239806717995</c:v>
                </c:pt>
                <c:pt idx="742">
                  <c:v>0.98763489036612517</c:v>
                </c:pt>
                <c:pt idx="743">
                  <c:v>0.99025926917888474</c:v>
                </c:pt>
                <c:pt idx="744">
                  <c:v>0.99289565235828858</c:v>
                </c:pt>
                <c:pt idx="745">
                  <c:v>0.99554415937623986</c:v>
                </c:pt>
                <c:pt idx="746">
                  <c:v>0.9982049113524315</c:v>
                </c:pt>
                <c:pt idx="747">
                  <c:v>1.0008780310836938</c:v>
                </c:pt>
                <c:pt idx="748">
                  <c:v>1.0035636430739709</c:v>
                </c:pt>
                <c:pt idx="749">
                  <c:v>1.0062618735649671</c:v>
                </c:pt>
                <c:pt idx="750">
                  <c:v>1.008972850567456</c:v>
                </c:pt>
                <c:pt idx="751">
                  <c:v>1.0116967038932929</c:v>
                </c:pt>
                <c:pt idx="752">
                  <c:v>1.0144335651881253</c:v>
                </c:pt>
                <c:pt idx="753">
                  <c:v>1.0171835679648429</c:v>
                </c:pt>
                <c:pt idx="754">
                  <c:v>1.0199468476377667</c:v>
                </c:pt>
                <c:pt idx="755">
                  <c:v>1.022723541557611</c:v>
                </c:pt>
                <c:pt idx="756">
                  <c:v>1.0255137890472346</c:v>
                </c:pt>
                <c:pt idx="757">
                  <c:v>1.0283177314381935</c:v>
                </c:pt>
                <c:pt idx="758">
                  <c:v>1.0311355121081374</c:v>
                </c:pt>
                <c:pt idx="759">
                  <c:v>1.0339672765190442</c:v>
                </c:pt>
                <c:pt idx="760">
                  <c:v>1.036813172256345</c:v>
                </c:pt>
                <c:pt idx="761">
                  <c:v>1.0396733490689414</c:v>
                </c:pt>
                <c:pt idx="762">
                  <c:v>1.0425479589101496</c:v>
                </c:pt>
                <c:pt idx="763">
                  <c:v>1.0454371559795956</c:v>
                </c:pt>
                <c:pt idx="764">
                  <c:v>1.0483410967660851</c:v>
                </c:pt>
                <c:pt idx="765">
                  <c:v>1.0512599400914797</c:v>
                </c:pt>
                <c:pt idx="766">
                  <c:v>1.0541938471556027</c:v>
                </c:pt>
                <c:pt idx="767">
                  <c:v>1.0571429815822015</c:v>
                </c:pt>
                <c:pt idx="768">
                  <c:v>1.0601075094660097</c:v>
                </c:pt>
                <c:pt idx="769">
                  <c:v>1.0630875994209186</c:v>
                </c:pt>
                <c:pt idx="770">
                  <c:v>1.0660834226293061</c:v>
                </c:pt>
                <c:pt idx="771">
                  <c:v>1.0690951528925519</c:v>
                </c:pt>
                <c:pt idx="772">
                  <c:v>1.0721229666827656</c:v>
                </c:pt>
                <c:pt idx="773">
                  <c:v>1.0751670431957765</c:v>
                </c:pt>
                <c:pt idx="774">
                  <c:v>1.0782275644054049</c:v>
                </c:pt>
                <c:pt idx="775">
                  <c:v>1.0813047151190649</c:v>
                </c:pt>
                <c:pt idx="776">
                  <c:v>1.0843986830347294</c:v>
                </c:pt>
                <c:pt idx="777">
                  <c:v>1.0875096587993027</c:v>
                </c:pt>
                <c:pt idx="778">
                  <c:v>1.0906378360684401</c:v>
                </c:pt>
                <c:pt idx="779">
                  <c:v>1.0937834115678504</c:v>
                </c:pt>
                <c:pt idx="780">
                  <c:v>1.0969465851561386</c:v>
                </c:pt>
                <c:pt idx="781">
                  <c:v>1.1001275598892191</c:v>
                </c:pt>
                <c:pt idx="782">
                  <c:v>1.1033265420863616</c:v>
                </c:pt>
                <c:pt idx="783">
                  <c:v>1.1065437413979062</c:v>
                </c:pt>
                <c:pt idx="784">
                  <c:v>1.1097793708747001</c:v>
                </c:pt>
                <c:pt idx="785">
                  <c:v>1.1130336470393176</c:v>
                </c:pt>
                <c:pt idx="786">
                  <c:v>1.1163067899591066</c:v>
                </c:pt>
                <c:pt idx="787">
                  <c:v>1.1195990233211166</c:v>
                </c:pt>
                <c:pt idx="788">
                  <c:v>1.1229105745089825</c:v>
                </c:pt>
                <c:pt idx="789">
                  <c:v>1.1262416746817956</c:v>
                </c:pt>
                <c:pt idx="790">
                  <c:v>1.1295925588550573</c:v>
                </c:pt>
                <c:pt idx="791">
                  <c:v>1.1329634659837466</c:v>
                </c:pt>
                <c:pt idx="792">
                  <c:v>1.1363546390476014</c:v>
                </c:pt>
                <c:pt idx="793">
                  <c:v>1.1397663251386458</c:v>
                </c:pt>
                <c:pt idx="794">
                  <c:v>1.143198775551068</c:v>
                </c:pt>
                <c:pt idx="795">
                  <c:v>1.1466522458735076</c:v>
                </c:pt>
                <c:pt idx="796">
                  <c:v>1.1501269960838241</c:v>
                </c:pt>
                <c:pt idx="797">
                  <c:v>1.1536232906464363</c:v>
                </c:pt>
                <c:pt idx="798">
                  <c:v>1.157141398612314</c:v>
                </c:pt>
                <c:pt idx="799">
                  <c:v>1.1606815937216988</c:v>
                </c:pt>
                <c:pt idx="800">
                  <c:v>1.1642441545096607</c:v>
                </c:pt>
                <c:pt idx="801">
                  <c:v>1.1678293644145514</c:v>
                </c:pt>
                <c:pt idx="802">
                  <c:v>1.1714375118894929</c:v>
                </c:pt>
                <c:pt idx="803">
                  <c:v>1.1750688905169582</c:v>
                </c:pt>
                <c:pt idx="804">
                  <c:v>1.1787237991265833</c:v>
                </c:pt>
                <c:pt idx="805">
                  <c:v>1.1824025419162847</c:v>
                </c:pt>
                <c:pt idx="806">
                  <c:v>1.1861054285768189</c:v>
                </c:pt>
                <c:pt idx="807">
                  <c:v>1.189832774419898</c:v>
                </c:pt>
                <c:pt idx="808">
                  <c:v>1.1935849005099486</c:v>
                </c:pt>
                <c:pt idx="809">
                  <c:v>1.197362133799698</c:v>
                </c:pt>
                <c:pt idx="810">
                  <c:v>1.2011648072696544</c:v>
                </c:pt>
                <c:pt idx="811">
                  <c:v>1.204993260071658</c:v>
                </c:pt>
                <c:pt idx="812">
                  <c:v>1.2088478376766318</c:v>
                </c:pt>
                <c:pt idx="813">
                  <c:v>1.2127288920266732</c:v>
                </c:pt>
                <c:pt idx="814">
                  <c:v>1.2166367816916355</c:v>
                </c:pt>
                <c:pt idx="815">
                  <c:v>1.2205718720303738</c:v>
                </c:pt>
                <c:pt idx="816">
                  <c:v>1.2245345353568016</c:v>
                </c:pt>
                <c:pt idx="817">
                  <c:v>1.2285251511109367</c:v>
                </c:pt>
                <c:pt idx="818">
                  <c:v>1.2325441060351146</c:v>
                </c:pt>
                <c:pt idx="819">
                  <c:v>1.2365917943555564</c:v>
                </c:pt>
                <c:pt idx="820">
                  <c:v>1.2406686179694757</c:v>
                </c:pt>
                <c:pt idx="821">
                  <c:v>1.2447749866379438</c:v>
                </c:pt>
                <c:pt idx="822">
                  <c:v>1.2489113181846931</c:v>
                </c:pt>
                <c:pt idx="823">
                  <c:v>1.2530780387011122</c:v>
                </c:pt>
                <c:pt idx="824">
                  <c:v>1.2572755827576354</c:v>
                </c:pt>
                <c:pt idx="825">
                  <c:v>1.2615043936217782</c:v>
                </c:pt>
                <c:pt idx="826">
                  <c:v>1.2657649234830473</c:v>
                </c:pt>
                <c:pt idx="827">
                  <c:v>1.2700576336850142</c:v>
                </c:pt>
                <c:pt idx="828">
                  <c:v>1.274382994964796</c:v>
                </c:pt>
                <c:pt idx="829">
                  <c:v>1.2787414877002365</c:v>
                </c:pt>
                <c:pt idx="830">
                  <c:v>1.2831336021650805</c:v>
                </c:pt>
                <c:pt idx="831">
                  <c:v>1.287559838792443</c:v>
                </c:pt>
                <c:pt idx="832">
                  <c:v>1.2920207084469031</c:v>
                </c:pt>
                <c:pt idx="833">
                  <c:v>1.2965167327055613</c:v>
                </c:pt>
                <c:pt idx="834">
                  <c:v>1.3010484441483772</c:v>
                </c:pt>
                <c:pt idx="835">
                  <c:v>1.3056163866582136</c:v>
                </c:pt>
                <c:pt idx="836">
                  <c:v>1.3102211157309052</c:v>
                </c:pt>
                <c:pt idx="837">
                  <c:v>1.3148631987958068</c:v>
                </c:pt>
                <c:pt idx="838">
                  <c:v>1.3195432155471927</c:v>
                </c:pt>
                <c:pt idx="839">
                  <c:v>1.3242617582869982</c:v>
                </c:pt>
                <c:pt idx="840">
                  <c:v>1.3290194322793061</c:v>
                </c:pt>
                <c:pt idx="841">
                  <c:v>1.3338168561171013</c:v>
                </c:pt>
                <c:pt idx="842">
                  <c:v>1.3386546621017863</c:v>
                </c:pt>
                <c:pt idx="843">
                  <c:v>1.3435334966359684</c:v>
                </c:pt>
                <c:pt idx="844">
                  <c:v>1.3484540206300915</c:v>
                </c:pt>
                <c:pt idx="845">
                  <c:v>1.3534169099234881</c:v>
                </c:pt>
                <c:pt idx="846">
                  <c:v>1.3584228557204523</c:v>
                </c:pt>
                <c:pt idx="847">
                  <c:v>1.3634725650419783</c:v>
                </c:pt>
                <c:pt idx="848">
                  <c:v>1.3685667611938237</c:v>
                </c:pt>
                <c:pt idx="849">
                  <c:v>1.3737061842516198</c:v>
                </c:pt>
                <c:pt idx="850">
                  <c:v>1.3788915915637432</c:v>
                </c:pt>
                <c:pt idx="851">
                  <c:v>1.3841237582727368</c:v>
                </c:pt>
                <c:pt idx="852">
                  <c:v>1.3894034778560895</c:v>
                </c:pt>
                <c:pt idx="853">
                  <c:v>1.3947315626872343</c:v>
                </c:pt>
                <c:pt idx="854">
                  <c:v>1.40010884461765</c:v>
                </c:pt>
                <c:pt idx="855">
                  <c:v>1.4055361755810369</c:v>
                </c:pt>
                <c:pt idx="856">
                  <c:v>1.4110144282205368</c:v>
                </c:pt>
                <c:pt idx="857">
                  <c:v>1.4165444965400473</c:v>
                </c:pt>
                <c:pt idx="858">
                  <c:v>1.4221272965807494</c:v>
                </c:pt>
                <c:pt idx="859">
                  <c:v>1.4277637671239931</c:v>
                </c:pt>
                <c:pt idx="860">
                  <c:v>1.4334548704217684</c:v>
                </c:pt>
                <c:pt idx="861">
                  <c:v>1.4392015929560413</c:v>
                </c:pt>
                <c:pt idx="862">
                  <c:v>1.4450049462283394</c:v>
                </c:pt>
                <c:pt idx="863">
                  <c:v>1.4508659675809761</c:v>
                </c:pt>
                <c:pt idx="864">
                  <c:v>1.4567857210514734</c:v>
                </c:pt>
                <c:pt idx="865">
                  <c:v>1.4627652982617441</c:v>
                </c:pt>
                <c:pt idx="866">
                  <c:v>1.4688058193437195</c:v>
                </c:pt>
                <c:pt idx="867">
                  <c:v>1.4749084339032308</c:v>
                </c:pt>
                <c:pt idx="868">
                  <c:v>1.4810743220239944</c:v>
                </c:pt>
                <c:pt idx="869">
                  <c:v>1.4873046953136857</c:v>
                </c:pt>
                <c:pt idx="870">
                  <c:v>1.4936007979942421</c:v>
                </c:pt>
                <c:pt idx="871">
                  <c:v>1.4999639080385723</c:v>
                </c:pt>
                <c:pt idx="872">
                  <c:v>1.5063953383560644</c:v>
                </c:pt>
                <c:pt idx="873">
                  <c:v>1.5128964380293404</c:v>
                </c:pt>
                <c:pt idx="874">
                  <c:v>1.5194685936049708</c:v>
                </c:pt>
                <c:pt idx="875">
                  <c:v>1.5261132304408598</c:v>
                </c:pt>
                <c:pt idx="876">
                  <c:v>1.5328318141133406</c:v>
                </c:pt>
                <c:pt idx="877">
                  <c:v>1.5396258518871029</c:v>
                </c:pt>
                <c:pt idx="878">
                  <c:v>1.5464968942512816</c:v>
                </c:pt>
                <c:pt idx="879">
                  <c:v>1.553446536525279</c:v>
                </c:pt>
                <c:pt idx="880">
                  <c:v>1.5604764205380888</c:v>
                </c:pt>
                <c:pt idx="881">
                  <c:v>1.5675882363850997</c:v>
                </c:pt>
                <c:pt idx="882">
                  <c:v>1.5747837242667058</c:v>
                </c:pt>
                <c:pt idx="883">
                  <c:v>1.5820646764131649</c:v>
                </c:pt>
                <c:pt idx="884">
                  <c:v>1.5894329391006259</c:v>
                </c:pt>
                <c:pt idx="885">
                  <c:v>1.5968904147634022</c:v>
                </c:pt>
                <c:pt idx="886">
                  <c:v>1.6044390642080248</c:v>
                </c:pt>
                <c:pt idx="887">
                  <c:v>1.6120809089348274</c:v>
                </c:pt>
                <c:pt idx="888">
                  <c:v>1.6198180335734282</c:v>
                </c:pt>
                <c:pt idx="889">
                  <c:v>1.627652588438637</c:v>
                </c:pt>
                <c:pt idx="890">
                  <c:v>1.6355867922139695</c:v>
                </c:pt>
                <c:pt idx="891">
                  <c:v>1.6436229347703402</c:v>
                </c:pt>
                <c:pt idx="892">
                  <c:v>1.6517633801280354</c:v>
                </c:pt>
                <c:pt idx="893">
                  <c:v>1.6600105695706955</c:v>
                </c:pt>
                <c:pt idx="894">
                  <c:v>1.6683670249205798</c:v>
                </c:pt>
                <c:pt idx="895">
                  <c:v>1.6768353519850745</c:v>
                </c:pt>
                <c:pt idx="896">
                  <c:v>1.6854182441851542</c:v>
                </c:pt>
                <c:pt idx="897">
                  <c:v>1.6941184863772201</c:v>
                </c:pt>
                <c:pt idx="898">
                  <c:v>1.7029389588806496</c:v>
                </c:pt>
                <c:pt idx="899">
                  <c:v>1.711882641724237</c:v>
                </c:pt>
                <c:pt idx="900">
                  <c:v>1.7209526191257465</c:v>
                </c:pt>
                <c:pt idx="901">
                  <c:v>1.7301520842198348</c:v>
                </c:pt>
                <c:pt idx="902">
                  <c:v>1.7394843440507834</c:v>
                </c:pt>
                <c:pt idx="903">
                  <c:v>1.7489528248477832</c:v>
                </c:pt>
                <c:pt idx="904">
                  <c:v>1.7585610776017637</c:v>
                </c:pt>
                <c:pt idx="905">
                  <c:v>1.7683127839645065</c:v>
                </c:pt>
                <c:pt idx="906">
                  <c:v>1.7782117624921019</c:v>
                </c:pt>
                <c:pt idx="907">
                  <c:v>1.7882619752569078</c:v>
                </c:pt>
                <c:pt idx="908">
                  <c:v>1.7984675348539034</c:v>
                </c:pt>
                <c:pt idx="909">
                  <c:v>1.8088327118295733</c:v>
                </c:pt>
                <c:pt idx="910">
                  <c:v>1.8193619425637344</c:v>
                </c:pt>
                <c:pt idx="911">
                  <c:v>1.8300598376373685</c:v>
                </c:pt>
                <c:pt idx="912">
                  <c:v>1.8409311907221879</c:v>
                </c:pt>
                <c:pt idx="913">
                  <c:v>1.8519809880309039</c:v>
                </c:pt>
                <c:pt idx="914">
                  <c:v>1.8632144183703705</c:v>
                </c:pt>
                <c:pt idx="915">
                  <c:v>1.8746368838436893</c:v>
                </c:pt>
                <c:pt idx="916">
                  <c:v>1.8862540112512809</c:v>
                </c:pt>
                <c:pt idx="917">
                  <c:v>1.8980716642455986</c:v>
                </c:pt>
                <c:pt idx="918">
                  <c:v>1.9100959562989352</c:v>
                </c:pt>
                <c:pt idx="919">
                  <c:v>1.9223332645495592</c:v>
                </c:pt>
                <c:pt idx="920">
                  <c:v>1.9347902445972038</c:v>
                </c:pt>
                <c:pt idx="921">
                  <c:v>1.9474738463258885</c:v>
                </c:pt>
                <c:pt idx="922">
                  <c:v>1.9603913308394079</c:v>
                </c:pt>
                <c:pt idx="923">
                  <c:v>1.9735502886031309</c:v>
                </c:pt>
                <c:pt idx="924">
                  <c:v>1.9869586588950157</c:v>
                </c:pt>
                <c:pt idx="925">
                  <c:v>2.0006247506789454</c:v>
                </c:pt>
                <c:pt idx="926">
                  <c:v>2.0145572650249082</c:v>
                </c:pt>
                <c:pt idx="927">
                  <c:v>2.0287653192134396</c:v>
                </c:pt>
                <c:pt idx="928">
                  <c:v>2.0432584726757281</c:v>
                </c:pt>
                <c:pt idx="929">
                  <c:v>2.058046754937096</c:v>
                </c:pt>
                <c:pt idx="930">
                  <c:v>2.073140695749129</c:v>
                </c:pt>
                <c:pt idx="931">
                  <c:v>2.0885513576160744</c:v>
                </c:pt>
                <c:pt idx="932">
                  <c:v>2.1042903709434744</c:v>
                </c:pt>
                <c:pt idx="933">
                  <c:v>2.1203699720627478</c:v>
                </c:pt>
                <c:pt idx="934">
                  <c:v>2.1368030444137922</c:v>
                </c:pt>
                <c:pt idx="935">
                  <c:v>2.1536031632004451</c:v>
                </c:pt>
                <c:pt idx="936">
                  <c:v>2.1707846438701637</c:v>
                </c:pt>
                <c:pt idx="937">
                  <c:v>2.1883625948111201</c:v>
                </c:pt>
                <c:pt idx="938">
                  <c:v>2.2063529747072006</c:v>
                </c:pt>
                <c:pt idx="939">
                  <c:v>2.2247726550453488</c:v>
                </c:pt>
                <c:pt idx="940">
                  <c:v>2.243639488331318</c:v>
                </c:pt>
                <c:pt idx="941">
                  <c:v>2.2629723826402897</c:v>
                </c:pt>
                <c:pt idx="942">
                  <c:v>2.2827913832094096</c:v>
                </c:pt>
                <c:pt idx="943">
                  <c:v>2.3031177618721159</c:v>
                </c:pt>
                <c:pt idx="944">
                  <c:v>2.3239741152405786</c:v>
                </c:pt>
                <c:pt idx="945">
                  <c:v>2.3453844726659283</c:v>
                </c:pt>
                <c:pt idx="946">
                  <c:v>2.367374415147999</c:v>
                </c:pt>
                <c:pt idx="947">
                  <c:v>2.3899712065317673</c:v>
                </c:pt>
                <c:pt idx="948">
                  <c:v>2.413203938519263</c:v>
                </c:pt>
                <c:pt idx="949">
                  <c:v>2.4371036912498525</c:v>
                </c:pt>
                <c:pt idx="950">
                  <c:v>2.4617037114633691</c:v>
                </c:pt>
                <c:pt idx="951">
                  <c:v>2.487039610567249</c:v>
                </c:pt>
                <c:pt idx="952">
                  <c:v>2.5131495852901531</c:v>
                </c:pt>
                <c:pt idx="953">
                  <c:v>2.5400746640299747</c:v>
                </c:pt>
                <c:pt idx="954">
                  <c:v>2.5678589825086893</c:v>
                </c:pt>
                <c:pt idx="955">
                  <c:v>2.5965500929451597</c:v>
                </c:pt>
                <c:pt idx="956">
                  <c:v>2.6261993116711122</c:v>
                </c:pt>
                <c:pt idx="957">
                  <c:v>2.6568621109697514</c:v>
                </c:pt>
                <c:pt idx="958">
                  <c:v>2.6885985619428743</c:v>
                </c:pt>
                <c:pt idx="959">
                  <c:v>2.7214738364500284</c:v>
                </c:pt>
                <c:pt idx="960">
                  <c:v>2.7555587776626229</c:v>
                </c:pt>
                <c:pt idx="961">
                  <c:v>2.7909305505999584</c:v>
                </c:pt>
                <c:pt idx="962">
                  <c:v>2.8276733862438315</c:v>
                </c:pt>
                <c:pt idx="963">
                  <c:v>2.865879435566701</c:v>
                </c:pt>
                <c:pt idx="964">
                  <c:v>2.9056497531895746</c:v>
                </c:pt>
                <c:pt idx="965">
                  <c:v>2.9470954345817639</c:v>
                </c:pt>
                <c:pt idx="966">
                  <c:v>2.9903389359536448</c:v>
                </c:pt>
                <c:pt idx="967">
                  <c:v>3.0355156125709084</c:v>
                </c:pt>
                <c:pt idx="968">
                  <c:v>3.0827755195314213</c:v>
                </c:pt>
                <c:pt idx="969">
                  <c:v>3.1322855296204617</c:v>
                </c:pt>
                <c:pt idx="970">
                  <c:v>3.1842318364067688</c:v>
                </c:pt>
                <c:pt idx="971">
                  <c:v>3.2388229282278669</c:v>
                </c:pt>
                <c:pt idx="972">
                  <c:v>3.2962931414626939</c:v>
                </c:pt>
                <c:pt idx="973">
                  <c:v>3.3569069313390933</c:v>
                </c:pt>
                <c:pt idx="974">
                  <c:v>3.4209640380446964</c:v>
                </c:pt>
                <c:pt idx="975">
                  <c:v>3.4888057787421176</c:v>
                </c:pt>
                <c:pt idx="976">
                  <c:v>3.5608227674533537</c:v>
                </c:pt>
                <c:pt idx="977">
                  <c:v>3.6374644622488774</c:v>
                </c:pt>
                <c:pt idx="978">
                  <c:v>3.7192510739126114</c:v>
                </c:pt>
                <c:pt idx="979">
                  <c:v>3.8067885589252692</c:v>
                </c:pt>
                <c:pt idx="980">
                  <c:v>3.9007876875457339</c:v>
                </c:pt>
                <c:pt idx="981">
                  <c:v>4.0020885641262556</c:v>
                </c:pt>
                <c:pt idx="982">
                  <c:v>4.1116925432886342</c:v>
                </c:pt>
                <c:pt idx="983">
                  <c:v>4.230804331533923</c:v>
                </c:pt>
                <c:pt idx="984">
                  <c:v>4.3608883528584155</c:v>
                </c:pt>
                <c:pt idx="985">
                  <c:v>4.5037454654121856</c:v>
                </c:pt>
                <c:pt idx="986">
                  <c:v>4.661619324624434</c:v>
                </c:pt>
                <c:pt idx="987">
                  <c:v>4.8373469584975402</c:v>
                </c:pt>
                <c:pt idx="988">
                  <c:v>5.0345770554750242</c:v>
                </c:pt>
                <c:pt idx="989">
                  <c:v>5.2580951666845248</c:v>
                </c:pt>
                <c:pt idx="990">
                  <c:v>5.5143237827355636</c:v>
                </c:pt>
                <c:pt idx="991">
                  <c:v>5.8121205181623683</c:v>
                </c:pt>
                <c:pt idx="992">
                  <c:v>6.1641100877400277</c:v>
                </c:pt>
                <c:pt idx="993">
                  <c:v>6.5890307133821251</c:v>
                </c:pt>
                <c:pt idx="994">
                  <c:v>7.1161558461783754</c:v>
                </c:pt>
                <c:pt idx="995">
                  <c:v>7.7943798901484227</c:v>
                </c:pt>
                <c:pt idx="996">
                  <c:v>8.7131772900331814</c:v>
                </c:pt>
                <c:pt idx="997">
                  <c:v>10.059576671816687</c:v>
                </c:pt>
                <c:pt idx="998">
                  <c:v>12.318332964342476</c:v>
                </c:pt>
                <c:pt idx="999">
                  <c:v>17.417452812861232</c:v>
                </c:pt>
              </c:numCache>
            </c:numRef>
          </c:yVal>
          <c:smooth val="0"/>
        </c:ser>
        <c:ser>
          <c:idx val="8"/>
          <c:order val="8"/>
          <c:tx>
            <c:strRef>
              <c:f>APropertiesDimless!$J$6</c:f>
              <c:strCache>
                <c:ptCount val="1"/>
                <c:pt idx="0">
                  <c:v>Avg</c:v>
                </c:pt>
              </c:strCache>
            </c:strRef>
          </c:tx>
          <c:spPr>
            <a:ln>
              <a:prstDash val="sysDash"/>
            </a:ln>
          </c:spPr>
          <c:marker>
            <c:symbol val="none"/>
          </c:marker>
          <c:xVal>
            <c:numRef>
              <c:f>APropertiesDimless!$A$7:$A$1007</c:f>
              <c:numCache>
                <c:formatCode>0.000</c:formatCode>
                <c:ptCount val="1001"/>
                <c:pt idx="0">
                  <c:v>0</c:v>
                </c:pt>
                <c:pt idx="1">
                  <c:v>1E-3</c:v>
                </c:pt>
                <c:pt idx="2">
                  <c:v>2E-3</c:v>
                </c:pt>
                <c:pt idx="3">
                  <c:v>3.0000000000000001E-3</c:v>
                </c:pt>
                <c:pt idx="4">
                  <c:v>4.0000000000000001E-3</c:v>
                </c:pt>
                <c:pt idx="5">
                  <c:v>5.0000000000000001E-3</c:v>
                </c:pt>
                <c:pt idx="6">
                  <c:v>6.0000000000000001E-3</c:v>
                </c:pt>
                <c:pt idx="7">
                  <c:v>7.0000000000000001E-3</c:v>
                </c:pt>
                <c:pt idx="8">
                  <c:v>8.0000000000000002E-3</c:v>
                </c:pt>
                <c:pt idx="9">
                  <c:v>8.9999999999999993E-3</c:v>
                </c:pt>
                <c:pt idx="10">
                  <c:v>0.01</c:v>
                </c:pt>
                <c:pt idx="11">
                  <c:v>1.0999999999999999E-2</c:v>
                </c:pt>
                <c:pt idx="12">
                  <c:v>1.2E-2</c:v>
                </c:pt>
                <c:pt idx="13">
                  <c:v>1.2999999999999999E-2</c:v>
                </c:pt>
                <c:pt idx="14">
                  <c:v>1.4E-2</c:v>
                </c:pt>
                <c:pt idx="15">
                  <c:v>1.4999999999999999E-2</c:v>
                </c:pt>
                <c:pt idx="16">
                  <c:v>1.6E-2</c:v>
                </c:pt>
                <c:pt idx="17">
                  <c:v>1.7000000000000001E-2</c:v>
                </c:pt>
                <c:pt idx="18">
                  <c:v>1.7999999999999999E-2</c:v>
                </c:pt>
                <c:pt idx="19">
                  <c:v>1.9E-2</c:v>
                </c:pt>
                <c:pt idx="20">
                  <c:v>0.02</c:v>
                </c:pt>
                <c:pt idx="21">
                  <c:v>2.1000000000000001E-2</c:v>
                </c:pt>
                <c:pt idx="22">
                  <c:v>2.1999999999999999E-2</c:v>
                </c:pt>
                <c:pt idx="23">
                  <c:v>2.3E-2</c:v>
                </c:pt>
                <c:pt idx="24">
                  <c:v>2.4E-2</c:v>
                </c:pt>
                <c:pt idx="25">
                  <c:v>2.5000000000000001E-2</c:v>
                </c:pt>
                <c:pt idx="26">
                  <c:v>2.5999999999999999E-2</c:v>
                </c:pt>
                <c:pt idx="27">
                  <c:v>2.7E-2</c:v>
                </c:pt>
                <c:pt idx="28">
                  <c:v>2.8000000000000001E-2</c:v>
                </c:pt>
                <c:pt idx="29">
                  <c:v>2.9000000000000001E-2</c:v>
                </c:pt>
                <c:pt idx="30">
                  <c:v>0.03</c:v>
                </c:pt>
                <c:pt idx="31">
                  <c:v>3.1E-2</c:v>
                </c:pt>
                <c:pt idx="32">
                  <c:v>3.2000000000000001E-2</c:v>
                </c:pt>
                <c:pt idx="33">
                  <c:v>3.3000000000000002E-2</c:v>
                </c:pt>
                <c:pt idx="34">
                  <c:v>3.4000000000000002E-2</c:v>
                </c:pt>
                <c:pt idx="35">
                  <c:v>3.5000000000000003E-2</c:v>
                </c:pt>
                <c:pt idx="36">
                  <c:v>3.5999999999999997E-2</c:v>
                </c:pt>
                <c:pt idx="37">
                  <c:v>3.6999999999999998E-2</c:v>
                </c:pt>
                <c:pt idx="38">
                  <c:v>3.7999999999999999E-2</c:v>
                </c:pt>
                <c:pt idx="39">
                  <c:v>3.9E-2</c:v>
                </c:pt>
                <c:pt idx="40">
                  <c:v>0.04</c:v>
                </c:pt>
                <c:pt idx="41">
                  <c:v>4.1000000000000002E-2</c:v>
                </c:pt>
                <c:pt idx="42">
                  <c:v>4.2000000000000003E-2</c:v>
                </c:pt>
                <c:pt idx="43">
                  <c:v>4.2999999999999997E-2</c:v>
                </c:pt>
                <c:pt idx="44">
                  <c:v>4.3999999999999997E-2</c:v>
                </c:pt>
                <c:pt idx="45">
                  <c:v>4.4999999999999998E-2</c:v>
                </c:pt>
                <c:pt idx="46">
                  <c:v>4.5999999999999999E-2</c:v>
                </c:pt>
                <c:pt idx="47">
                  <c:v>4.7E-2</c:v>
                </c:pt>
                <c:pt idx="48">
                  <c:v>4.8000000000000001E-2</c:v>
                </c:pt>
                <c:pt idx="49">
                  <c:v>4.9000000000000002E-2</c:v>
                </c:pt>
                <c:pt idx="50">
                  <c:v>0.05</c:v>
                </c:pt>
                <c:pt idx="51">
                  <c:v>5.0999999999999997E-2</c:v>
                </c:pt>
                <c:pt idx="52">
                  <c:v>5.1999999999999998E-2</c:v>
                </c:pt>
                <c:pt idx="53">
                  <c:v>5.2999999999999999E-2</c:v>
                </c:pt>
                <c:pt idx="54">
                  <c:v>5.3999999999999999E-2</c:v>
                </c:pt>
                <c:pt idx="55">
                  <c:v>5.5E-2</c:v>
                </c:pt>
                <c:pt idx="56">
                  <c:v>5.6000000000000001E-2</c:v>
                </c:pt>
                <c:pt idx="57">
                  <c:v>5.7000000000000002E-2</c:v>
                </c:pt>
                <c:pt idx="58">
                  <c:v>5.8000000000000003E-2</c:v>
                </c:pt>
                <c:pt idx="59">
                  <c:v>5.8999999999999997E-2</c:v>
                </c:pt>
                <c:pt idx="60">
                  <c:v>0.06</c:v>
                </c:pt>
                <c:pt idx="61">
                  <c:v>6.0999999999999999E-2</c:v>
                </c:pt>
                <c:pt idx="62">
                  <c:v>6.2E-2</c:v>
                </c:pt>
                <c:pt idx="63">
                  <c:v>6.3E-2</c:v>
                </c:pt>
                <c:pt idx="64">
                  <c:v>6.4000000000000001E-2</c:v>
                </c:pt>
                <c:pt idx="65">
                  <c:v>6.5000000000000002E-2</c:v>
                </c:pt>
                <c:pt idx="66">
                  <c:v>6.6000000000000003E-2</c:v>
                </c:pt>
                <c:pt idx="67">
                  <c:v>6.7000000000000004E-2</c:v>
                </c:pt>
                <c:pt idx="68">
                  <c:v>6.8000000000000005E-2</c:v>
                </c:pt>
                <c:pt idx="69">
                  <c:v>6.9000000000000006E-2</c:v>
                </c:pt>
                <c:pt idx="70">
                  <c:v>7.0000000000000007E-2</c:v>
                </c:pt>
                <c:pt idx="71">
                  <c:v>7.0999999999999994E-2</c:v>
                </c:pt>
                <c:pt idx="72">
                  <c:v>7.1999999999999995E-2</c:v>
                </c:pt>
                <c:pt idx="73">
                  <c:v>7.2999999999999995E-2</c:v>
                </c:pt>
                <c:pt idx="74">
                  <c:v>7.3999999999999996E-2</c:v>
                </c:pt>
                <c:pt idx="75">
                  <c:v>7.4999999999999997E-2</c:v>
                </c:pt>
                <c:pt idx="76">
                  <c:v>7.5999999999999998E-2</c:v>
                </c:pt>
                <c:pt idx="77">
                  <c:v>7.6999999999999999E-2</c:v>
                </c:pt>
                <c:pt idx="78">
                  <c:v>7.8E-2</c:v>
                </c:pt>
                <c:pt idx="79">
                  <c:v>7.9000000000000001E-2</c:v>
                </c:pt>
                <c:pt idx="80">
                  <c:v>0.08</c:v>
                </c:pt>
                <c:pt idx="81">
                  <c:v>8.1000000000000003E-2</c:v>
                </c:pt>
                <c:pt idx="82">
                  <c:v>8.2000000000000003E-2</c:v>
                </c:pt>
                <c:pt idx="83">
                  <c:v>8.3000000000000004E-2</c:v>
                </c:pt>
                <c:pt idx="84">
                  <c:v>8.4000000000000005E-2</c:v>
                </c:pt>
                <c:pt idx="85">
                  <c:v>8.5000000000000006E-2</c:v>
                </c:pt>
                <c:pt idx="86">
                  <c:v>8.5999999999999993E-2</c:v>
                </c:pt>
                <c:pt idx="87">
                  <c:v>8.6999999999999994E-2</c:v>
                </c:pt>
                <c:pt idx="88">
                  <c:v>8.7999999999999995E-2</c:v>
                </c:pt>
                <c:pt idx="89">
                  <c:v>8.8999999999999996E-2</c:v>
                </c:pt>
                <c:pt idx="90">
                  <c:v>0.09</c:v>
                </c:pt>
                <c:pt idx="91">
                  <c:v>9.0999999999999998E-2</c:v>
                </c:pt>
                <c:pt idx="92">
                  <c:v>9.1999999999999998E-2</c:v>
                </c:pt>
                <c:pt idx="93">
                  <c:v>9.2999999999999999E-2</c:v>
                </c:pt>
                <c:pt idx="94">
                  <c:v>9.4E-2</c:v>
                </c:pt>
                <c:pt idx="95">
                  <c:v>9.5000000000000001E-2</c:v>
                </c:pt>
                <c:pt idx="96">
                  <c:v>9.6000000000000002E-2</c:v>
                </c:pt>
                <c:pt idx="97">
                  <c:v>9.7000000000000003E-2</c:v>
                </c:pt>
                <c:pt idx="98">
                  <c:v>9.8000000000000004E-2</c:v>
                </c:pt>
                <c:pt idx="99">
                  <c:v>9.9000000000000005E-2</c:v>
                </c:pt>
                <c:pt idx="100">
                  <c:v>0.1</c:v>
                </c:pt>
                <c:pt idx="101">
                  <c:v>0.10100000000000001</c:v>
                </c:pt>
                <c:pt idx="102">
                  <c:v>0.10199999999999999</c:v>
                </c:pt>
                <c:pt idx="103">
                  <c:v>0.10299999999999999</c:v>
                </c:pt>
                <c:pt idx="104">
                  <c:v>0.104</c:v>
                </c:pt>
                <c:pt idx="105">
                  <c:v>0.105</c:v>
                </c:pt>
                <c:pt idx="106">
                  <c:v>0.106</c:v>
                </c:pt>
                <c:pt idx="107">
                  <c:v>0.107</c:v>
                </c:pt>
                <c:pt idx="108">
                  <c:v>0.108</c:v>
                </c:pt>
                <c:pt idx="109">
                  <c:v>0.109</c:v>
                </c:pt>
                <c:pt idx="110">
                  <c:v>0.11</c:v>
                </c:pt>
                <c:pt idx="111">
                  <c:v>0.111</c:v>
                </c:pt>
                <c:pt idx="112">
                  <c:v>0.112</c:v>
                </c:pt>
                <c:pt idx="113">
                  <c:v>0.113</c:v>
                </c:pt>
                <c:pt idx="114">
                  <c:v>0.114</c:v>
                </c:pt>
                <c:pt idx="115">
                  <c:v>0.115</c:v>
                </c:pt>
                <c:pt idx="116">
                  <c:v>0.11600000000000001</c:v>
                </c:pt>
                <c:pt idx="117">
                  <c:v>0.11700000000000001</c:v>
                </c:pt>
                <c:pt idx="118">
                  <c:v>0.11799999999999999</c:v>
                </c:pt>
                <c:pt idx="119">
                  <c:v>0.11899999999999999</c:v>
                </c:pt>
                <c:pt idx="120">
                  <c:v>0.12</c:v>
                </c:pt>
                <c:pt idx="121">
                  <c:v>0.121</c:v>
                </c:pt>
                <c:pt idx="122">
                  <c:v>0.122</c:v>
                </c:pt>
                <c:pt idx="123">
                  <c:v>0.123</c:v>
                </c:pt>
                <c:pt idx="124">
                  <c:v>0.124</c:v>
                </c:pt>
                <c:pt idx="125">
                  <c:v>0.125</c:v>
                </c:pt>
                <c:pt idx="126">
                  <c:v>0.126</c:v>
                </c:pt>
                <c:pt idx="127">
                  <c:v>0.127</c:v>
                </c:pt>
                <c:pt idx="128">
                  <c:v>0.128</c:v>
                </c:pt>
                <c:pt idx="129">
                  <c:v>0.129</c:v>
                </c:pt>
                <c:pt idx="130">
                  <c:v>0.13</c:v>
                </c:pt>
                <c:pt idx="131">
                  <c:v>0.13100000000000001</c:v>
                </c:pt>
                <c:pt idx="132">
                  <c:v>0.13200000000000001</c:v>
                </c:pt>
                <c:pt idx="133">
                  <c:v>0.13300000000000001</c:v>
                </c:pt>
                <c:pt idx="134">
                  <c:v>0.13400000000000001</c:v>
                </c:pt>
                <c:pt idx="135">
                  <c:v>0.13500000000000001</c:v>
                </c:pt>
                <c:pt idx="136">
                  <c:v>0.13600000000000001</c:v>
                </c:pt>
                <c:pt idx="137">
                  <c:v>0.13700000000000001</c:v>
                </c:pt>
                <c:pt idx="138">
                  <c:v>0.13800000000000001</c:v>
                </c:pt>
                <c:pt idx="139">
                  <c:v>0.13900000000000001</c:v>
                </c:pt>
                <c:pt idx="140">
                  <c:v>0.14000000000000001</c:v>
                </c:pt>
                <c:pt idx="141">
                  <c:v>0.14099999999999999</c:v>
                </c:pt>
                <c:pt idx="142">
                  <c:v>0.14199999999999999</c:v>
                </c:pt>
                <c:pt idx="143">
                  <c:v>0.14299999999999999</c:v>
                </c:pt>
                <c:pt idx="144">
                  <c:v>0.14399999999999999</c:v>
                </c:pt>
                <c:pt idx="145">
                  <c:v>0.14499999999999999</c:v>
                </c:pt>
                <c:pt idx="146">
                  <c:v>0.14599999999999999</c:v>
                </c:pt>
                <c:pt idx="147">
                  <c:v>0.14699999999999999</c:v>
                </c:pt>
                <c:pt idx="148">
                  <c:v>0.14799999999999999</c:v>
                </c:pt>
                <c:pt idx="149">
                  <c:v>0.14899999999999999</c:v>
                </c:pt>
                <c:pt idx="150">
                  <c:v>0.15</c:v>
                </c:pt>
                <c:pt idx="151">
                  <c:v>0.151</c:v>
                </c:pt>
                <c:pt idx="152">
                  <c:v>0.152</c:v>
                </c:pt>
                <c:pt idx="153">
                  <c:v>0.153</c:v>
                </c:pt>
                <c:pt idx="154">
                  <c:v>0.154</c:v>
                </c:pt>
                <c:pt idx="155">
                  <c:v>0.155</c:v>
                </c:pt>
                <c:pt idx="156">
                  <c:v>0.156</c:v>
                </c:pt>
                <c:pt idx="157">
                  <c:v>0.157</c:v>
                </c:pt>
                <c:pt idx="158">
                  <c:v>0.158</c:v>
                </c:pt>
                <c:pt idx="159">
                  <c:v>0.159</c:v>
                </c:pt>
                <c:pt idx="160">
                  <c:v>0.16</c:v>
                </c:pt>
                <c:pt idx="161">
                  <c:v>0.161</c:v>
                </c:pt>
                <c:pt idx="162">
                  <c:v>0.16200000000000001</c:v>
                </c:pt>
                <c:pt idx="163">
                  <c:v>0.16300000000000001</c:v>
                </c:pt>
                <c:pt idx="164">
                  <c:v>0.16400000000000001</c:v>
                </c:pt>
                <c:pt idx="165">
                  <c:v>0.16500000000000001</c:v>
                </c:pt>
                <c:pt idx="166">
                  <c:v>0.16600000000000001</c:v>
                </c:pt>
                <c:pt idx="167">
                  <c:v>0.16700000000000001</c:v>
                </c:pt>
                <c:pt idx="168">
                  <c:v>0.16800000000000001</c:v>
                </c:pt>
                <c:pt idx="169">
                  <c:v>0.16900000000000001</c:v>
                </c:pt>
                <c:pt idx="170">
                  <c:v>0.17</c:v>
                </c:pt>
                <c:pt idx="171">
                  <c:v>0.17100000000000001</c:v>
                </c:pt>
                <c:pt idx="172">
                  <c:v>0.17199999999999999</c:v>
                </c:pt>
                <c:pt idx="173">
                  <c:v>0.17299999999999999</c:v>
                </c:pt>
                <c:pt idx="174">
                  <c:v>0.17399999999999999</c:v>
                </c:pt>
                <c:pt idx="175">
                  <c:v>0.17499999999999999</c:v>
                </c:pt>
                <c:pt idx="176">
                  <c:v>0.17599999999999999</c:v>
                </c:pt>
                <c:pt idx="177">
                  <c:v>0.17699999999999999</c:v>
                </c:pt>
                <c:pt idx="178">
                  <c:v>0.17799999999999999</c:v>
                </c:pt>
                <c:pt idx="179">
                  <c:v>0.17899999999999999</c:v>
                </c:pt>
                <c:pt idx="180">
                  <c:v>0.18</c:v>
                </c:pt>
                <c:pt idx="181">
                  <c:v>0.18099999999999999</c:v>
                </c:pt>
                <c:pt idx="182">
                  <c:v>0.182</c:v>
                </c:pt>
                <c:pt idx="183">
                  <c:v>0.183</c:v>
                </c:pt>
                <c:pt idx="184">
                  <c:v>0.184</c:v>
                </c:pt>
                <c:pt idx="185">
                  <c:v>0.185</c:v>
                </c:pt>
                <c:pt idx="186">
                  <c:v>0.186</c:v>
                </c:pt>
                <c:pt idx="187">
                  <c:v>0.187</c:v>
                </c:pt>
                <c:pt idx="188">
                  <c:v>0.188</c:v>
                </c:pt>
                <c:pt idx="189">
                  <c:v>0.189</c:v>
                </c:pt>
                <c:pt idx="190">
                  <c:v>0.19</c:v>
                </c:pt>
                <c:pt idx="191">
                  <c:v>0.191</c:v>
                </c:pt>
                <c:pt idx="192">
                  <c:v>0.192</c:v>
                </c:pt>
                <c:pt idx="193">
                  <c:v>0.193</c:v>
                </c:pt>
                <c:pt idx="194">
                  <c:v>0.19400000000000001</c:v>
                </c:pt>
                <c:pt idx="195">
                  <c:v>0.19500000000000001</c:v>
                </c:pt>
                <c:pt idx="196">
                  <c:v>0.19600000000000001</c:v>
                </c:pt>
                <c:pt idx="197">
                  <c:v>0.19700000000000001</c:v>
                </c:pt>
                <c:pt idx="198">
                  <c:v>0.19800000000000001</c:v>
                </c:pt>
                <c:pt idx="199">
                  <c:v>0.19900000000000001</c:v>
                </c:pt>
                <c:pt idx="200">
                  <c:v>0.2</c:v>
                </c:pt>
                <c:pt idx="201">
                  <c:v>0.20100000000000001</c:v>
                </c:pt>
                <c:pt idx="202">
                  <c:v>0.20200000000000001</c:v>
                </c:pt>
                <c:pt idx="203">
                  <c:v>0.20300000000000001</c:v>
                </c:pt>
                <c:pt idx="204">
                  <c:v>0.20399999999999999</c:v>
                </c:pt>
                <c:pt idx="205">
                  <c:v>0.20499999999999999</c:v>
                </c:pt>
                <c:pt idx="206">
                  <c:v>0.20599999999999999</c:v>
                </c:pt>
                <c:pt idx="207">
                  <c:v>0.20699999999999999</c:v>
                </c:pt>
                <c:pt idx="208">
                  <c:v>0.20799999999999999</c:v>
                </c:pt>
                <c:pt idx="209">
                  <c:v>0.20899999999999999</c:v>
                </c:pt>
                <c:pt idx="210">
                  <c:v>0.21</c:v>
                </c:pt>
                <c:pt idx="211">
                  <c:v>0.21099999999999999</c:v>
                </c:pt>
                <c:pt idx="212">
                  <c:v>0.21199999999999999</c:v>
                </c:pt>
                <c:pt idx="213">
                  <c:v>0.21299999999999999</c:v>
                </c:pt>
                <c:pt idx="214">
                  <c:v>0.214</c:v>
                </c:pt>
                <c:pt idx="215">
                  <c:v>0.215</c:v>
                </c:pt>
                <c:pt idx="216">
                  <c:v>0.216</c:v>
                </c:pt>
                <c:pt idx="217">
                  <c:v>0.217</c:v>
                </c:pt>
                <c:pt idx="218">
                  <c:v>0.218</c:v>
                </c:pt>
                <c:pt idx="219">
                  <c:v>0.219</c:v>
                </c:pt>
                <c:pt idx="220">
                  <c:v>0.22</c:v>
                </c:pt>
                <c:pt idx="221">
                  <c:v>0.221</c:v>
                </c:pt>
                <c:pt idx="222">
                  <c:v>0.222</c:v>
                </c:pt>
                <c:pt idx="223">
                  <c:v>0.223</c:v>
                </c:pt>
                <c:pt idx="224">
                  <c:v>0.224</c:v>
                </c:pt>
                <c:pt idx="225">
                  <c:v>0.22500000000000001</c:v>
                </c:pt>
                <c:pt idx="226">
                  <c:v>0.22600000000000001</c:v>
                </c:pt>
                <c:pt idx="227">
                  <c:v>0.22700000000000001</c:v>
                </c:pt>
                <c:pt idx="228">
                  <c:v>0.22800000000000001</c:v>
                </c:pt>
                <c:pt idx="229">
                  <c:v>0.22900000000000001</c:v>
                </c:pt>
                <c:pt idx="230">
                  <c:v>0.23</c:v>
                </c:pt>
                <c:pt idx="231">
                  <c:v>0.23100000000000001</c:v>
                </c:pt>
                <c:pt idx="232">
                  <c:v>0.23200000000000001</c:v>
                </c:pt>
                <c:pt idx="233">
                  <c:v>0.23300000000000001</c:v>
                </c:pt>
                <c:pt idx="234">
                  <c:v>0.23400000000000001</c:v>
                </c:pt>
                <c:pt idx="235">
                  <c:v>0.23499999999999999</c:v>
                </c:pt>
                <c:pt idx="236">
                  <c:v>0.23599999999999999</c:v>
                </c:pt>
                <c:pt idx="237">
                  <c:v>0.23699999999999999</c:v>
                </c:pt>
                <c:pt idx="238">
                  <c:v>0.23799999999999999</c:v>
                </c:pt>
                <c:pt idx="239">
                  <c:v>0.23899999999999999</c:v>
                </c:pt>
                <c:pt idx="240">
                  <c:v>0.24</c:v>
                </c:pt>
                <c:pt idx="241">
                  <c:v>0.24099999999999999</c:v>
                </c:pt>
                <c:pt idx="242">
                  <c:v>0.24199999999999999</c:v>
                </c:pt>
                <c:pt idx="243">
                  <c:v>0.24299999999999999</c:v>
                </c:pt>
                <c:pt idx="244">
                  <c:v>0.24399999999999999</c:v>
                </c:pt>
                <c:pt idx="245">
                  <c:v>0.245</c:v>
                </c:pt>
                <c:pt idx="246">
                  <c:v>0.246</c:v>
                </c:pt>
                <c:pt idx="247">
                  <c:v>0.247</c:v>
                </c:pt>
                <c:pt idx="248">
                  <c:v>0.248</c:v>
                </c:pt>
                <c:pt idx="249">
                  <c:v>0.249</c:v>
                </c:pt>
                <c:pt idx="250">
                  <c:v>0.25</c:v>
                </c:pt>
                <c:pt idx="251">
                  <c:v>0.251</c:v>
                </c:pt>
                <c:pt idx="252">
                  <c:v>0.252</c:v>
                </c:pt>
                <c:pt idx="253">
                  <c:v>0.253</c:v>
                </c:pt>
                <c:pt idx="254">
                  <c:v>0.254</c:v>
                </c:pt>
                <c:pt idx="255">
                  <c:v>0.255</c:v>
                </c:pt>
                <c:pt idx="256">
                  <c:v>0.25600000000000001</c:v>
                </c:pt>
                <c:pt idx="257">
                  <c:v>0.25700000000000001</c:v>
                </c:pt>
                <c:pt idx="258">
                  <c:v>0.25800000000000001</c:v>
                </c:pt>
                <c:pt idx="259">
                  <c:v>0.25900000000000001</c:v>
                </c:pt>
                <c:pt idx="260">
                  <c:v>0.26</c:v>
                </c:pt>
                <c:pt idx="261">
                  <c:v>0.26100000000000001</c:v>
                </c:pt>
                <c:pt idx="262">
                  <c:v>0.26200000000000001</c:v>
                </c:pt>
                <c:pt idx="263">
                  <c:v>0.26300000000000001</c:v>
                </c:pt>
                <c:pt idx="264">
                  <c:v>0.26400000000000001</c:v>
                </c:pt>
                <c:pt idx="265">
                  <c:v>0.26500000000000001</c:v>
                </c:pt>
                <c:pt idx="266">
                  <c:v>0.26600000000000001</c:v>
                </c:pt>
                <c:pt idx="267">
                  <c:v>0.26700000000000002</c:v>
                </c:pt>
                <c:pt idx="268">
                  <c:v>0.26800000000000002</c:v>
                </c:pt>
                <c:pt idx="269">
                  <c:v>0.26900000000000002</c:v>
                </c:pt>
                <c:pt idx="270">
                  <c:v>0.27</c:v>
                </c:pt>
                <c:pt idx="271">
                  <c:v>0.27100000000000002</c:v>
                </c:pt>
                <c:pt idx="272">
                  <c:v>0.27200000000000002</c:v>
                </c:pt>
                <c:pt idx="273">
                  <c:v>0.27300000000000002</c:v>
                </c:pt>
                <c:pt idx="274">
                  <c:v>0.27400000000000002</c:v>
                </c:pt>
                <c:pt idx="275">
                  <c:v>0.27500000000000002</c:v>
                </c:pt>
                <c:pt idx="276">
                  <c:v>0.27600000000000002</c:v>
                </c:pt>
                <c:pt idx="277">
                  <c:v>0.27700000000000002</c:v>
                </c:pt>
                <c:pt idx="278">
                  <c:v>0.27800000000000002</c:v>
                </c:pt>
                <c:pt idx="279">
                  <c:v>0.27900000000000003</c:v>
                </c:pt>
                <c:pt idx="280">
                  <c:v>0.28000000000000003</c:v>
                </c:pt>
                <c:pt idx="281">
                  <c:v>0.28100000000000003</c:v>
                </c:pt>
                <c:pt idx="282">
                  <c:v>0.28199999999999997</c:v>
                </c:pt>
                <c:pt idx="283">
                  <c:v>0.28299999999999997</c:v>
                </c:pt>
                <c:pt idx="284">
                  <c:v>0.28399999999999997</c:v>
                </c:pt>
                <c:pt idx="285">
                  <c:v>0.28499999999999998</c:v>
                </c:pt>
                <c:pt idx="286">
                  <c:v>0.28599999999999998</c:v>
                </c:pt>
                <c:pt idx="287">
                  <c:v>0.28699999999999998</c:v>
                </c:pt>
                <c:pt idx="288">
                  <c:v>0.28799999999999998</c:v>
                </c:pt>
                <c:pt idx="289">
                  <c:v>0.28899999999999998</c:v>
                </c:pt>
                <c:pt idx="290">
                  <c:v>0.28999999999999998</c:v>
                </c:pt>
                <c:pt idx="291">
                  <c:v>0.29099999999999998</c:v>
                </c:pt>
                <c:pt idx="292">
                  <c:v>0.29199999999999998</c:v>
                </c:pt>
                <c:pt idx="293">
                  <c:v>0.29299999999999998</c:v>
                </c:pt>
                <c:pt idx="294">
                  <c:v>0.29399999999999998</c:v>
                </c:pt>
                <c:pt idx="295">
                  <c:v>0.29499999999999998</c:v>
                </c:pt>
                <c:pt idx="296">
                  <c:v>0.29599999999999999</c:v>
                </c:pt>
                <c:pt idx="297">
                  <c:v>0.29699999999999999</c:v>
                </c:pt>
                <c:pt idx="298">
                  <c:v>0.29799999999999999</c:v>
                </c:pt>
                <c:pt idx="299">
                  <c:v>0.29899999999999999</c:v>
                </c:pt>
                <c:pt idx="300">
                  <c:v>0.3</c:v>
                </c:pt>
                <c:pt idx="301">
                  <c:v>0.30099999999999999</c:v>
                </c:pt>
                <c:pt idx="302">
                  <c:v>0.30199999999999999</c:v>
                </c:pt>
                <c:pt idx="303">
                  <c:v>0.30299999999999999</c:v>
                </c:pt>
                <c:pt idx="304">
                  <c:v>0.30399999999999999</c:v>
                </c:pt>
                <c:pt idx="305">
                  <c:v>0.30499999999999999</c:v>
                </c:pt>
                <c:pt idx="306">
                  <c:v>0.30599999999999999</c:v>
                </c:pt>
                <c:pt idx="307">
                  <c:v>0.307</c:v>
                </c:pt>
                <c:pt idx="308">
                  <c:v>0.308</c:v>
                </c:pt>
                <c:pt idx="309">
                  <c:v>0.309</c:v>
                </c:pt>
                <c:pt idx="310">
                  <c:v>0.31</c:v>
                </c:pt>
                <c:pt idx="311">
                  <c:v>0.311</c:v>
                </c:pt>
                <c:pt idx="312">
                  <c:v>0.312</c:v>
                </c:pt>
                <c:pt idx="313">
                  <c:v>0.313</c:v>
                </c:pt>
                <c:pt idx="314">
                  <c:v>0.314</c:v>
                </c:pt>
                <c:pt idx="315">
                  <c:v>0.315</c:v>
                </c:pt>
                <c:pt idx="316">
                  <c:v>0.316</c:v>
                </c:pt>
                <c:pt idx="317">
                  <c:v>0.317</c:v>
                </c:pt>
                <c:pt idx="318">
                  <c:v>0.318</c:v>
                </c:pt>
                <c:pt idx="319">
                  <c:v>0.31900000000000001</c:v>
                </c:pt>
                <c:pt idx="320">
                  <c:v>0.32</c:v>
                </c:pt>
                <c:pt idx="321">
                  <c:v>0.32100000000000001</c:v>
                </c:pt>
                <c:pt idx="322">
                  <c:v>0.32200000000000001</c:v>
                </c:pt>
                <c:pt idx="323">
                  <c:v>0.32300000000000001</c:v>
                </c:pt>
                <c:pt idx="324">
                  <c:v>0.32400000000000001</c:v>
                </c:pt>
                <c:pt idx="325">
                  <c:v>0.32500000000000001</c:v>
                </c:pt>
                <c:pt idx="326">
                  <c:v>0.32600000000000001</c:v>
                </c:pt>
                <c:pt idx="327">
                  <c:v>0.32700000000000001</c:v>
                </c:pt>
                <c:pt idx="328">
                  <c:v>0.32800000000000001</c:v>
                </c:pt>
                <c:pt idx="329">
                  <c:v>0.32900000000000001</c:v>
                </c:pt>
                <c:pt idx="330">
                  <c:v>0.33</c:v>
                </c:pt>
                <c:pt idx="331">
                  <c:v>0.33100000000000002</c:v>
                </c:pt>
                <c:pt idx="332">
                  <c:v>0.33200000000000002</c:v>
                </c:pt>
                <c:pt idx="333">
                  <c:v>0.33300000000000002</c:v>
                </c:pt>
                <c:pt idx="334">
                  <c:v>0.33400000000000002</c:v>
                </c:pt>
                <c:pt idx="335">
                  <c:v>0.33500000000000002</c:v>
                </c:pt>
                <c:pt idx="336">
                  <c:v>0.33600000000000002</c:v>
                </c:pt>
                <c:pt idx="337">
                  <c:v>0.33700000000000002</c:v>
                </c:pt>
                <c:pt idx="338">
                  <c:v>0.33800000000000002</c:v>
                </c:pt>
                <c:pt idx="339">
                  <c:v>0.33900000000000002</c:v>
                </c:pt>
                <c:pt idx="340">
                  <c:v>0.34</c:v>
                </c:pt>
                <c:pt idx="341">
                  <c:v>0.34100000000000003</c:v>
                </c:pt>
                <c:pt idx="342">
                  <c:v>0.34200000000000003</c:v>
                </c:pt>
                <c:pt idx="343">
                  <c:v>0.34300000000000003</c:v>
                </c:pt>
                <c:pt idx="344">
                  <c:v>0.34399999999999997</c:v>
                </c:pt>
                <c:pt idx="345">
                  <c:v>0.34499999999999997</c:v>
                </c:pt>
                <c:pt idx="346">
                  <c:v>0.34599999999999997</c:v>
                </c:pt>
                <c:pt idx="347">
                  <c:v>0.34699999999999998</c:v>
                </c:pt>
                <c:pt idx="348">
                  <c:v>0.34799999999999998</c:v>
                </c:pt>
                <c:pt idx="349">
                  <c:v>0.34899999999999998</c:v>
                </c:pt>
                <c:pt idx="350">
                  <c:v>0.35</c:v>
                </c:pt>
                <c:pt idx="351">
                  <c:v>0.35099999999999998</c:v>
                </c:pt>
                <c:pt idx="352">
                  <c:v>0.35199999999999998</c:v>
                </c:pt>
                <c:pt idx="353">
                  <c:v>0.35299999999999998</c:v>
                </c:pt>
                <c:pt idx="354">
                  <c:v>0.35399999999999998</c:v>
                </c:pt>
                <c:pt idx="355">
                  <c:v>0.35499999999999998</c:v>
                </c:pt>
                <c:pt idx="356">
                  <c:v>0.35599999999999998</c:v>
                </c:pt>
                <c:pt idx="357">
                  <c:v>0.35699999999999998</c:v>
                </c:pt>
                <c:pt idx="358">
                  <c:v>0.35799999999999998</c:v>
                </c:pt>
                <c:pt idx="359">
                  <c:v>0.35899999999999999</c:v>
                </c:pt>
                <c:pt idx="360">
                  <c:v>0.36</c:v>
                </c:pt>
                <c:pt idx="361">
                  <c:v>0.36099999999999999</c:v>
                </c:pt>
                <c:pt idx="362">
                  <c:v>0.36199999999999999</c:v>
                </c:pt>
                <c:pt idx="363">
                  <c:v>0.36299999999999999</c:v>
                </c:pt>
                <c:pt idx="364">
                  <c:v>0.36399999999999999</c:v>
                </c:pt>
                <c:pt idx="365">
                  <c:v>0.36499999999999999</c:v>
                </c:pt>
                <c:pt idx="366">
                  <c:v>0.36599999999999999</c:v>
                </c:pt>
                <c:pt idx="367">
                  <c:v>0.36699999999999999</c:v>
                </c:pt>
                <c:pt idx="368">
                  <c:v>0.36799999999999999</c:v>
                </c:pt>
                <c:pt idx="369">
                  <c:v>0.36899999999999999</c:v>
                </c:pt>
                <c:pt idx="370">
                  <c:v>0.37</c:v>
                </c:pt>
                <c:pt idx="371">
                  <c:v>0.371</c:v>
                </c:pt>
                <c:pt idx="372">
                  <c:v>0.372</c:v>
                </c:pt>
                <c:pt idx="373">
                  <c:v>0.373</c:v>
                </c:pt>
                <c:pt idx="374">
                  <c:v>0.374</c:v>
                </c:pt>
                <c:pt idx="375">
                  <c:v>0.375</c:v>
                </c:pt>
                <c:pt idx="376">
                  <c:v>0.376</c:v>
                </c:pt>
                <c:pt idx="377">
                  <c:v>0.377</c:v>
                </c:pt>
                <c:pt idx="378">
                  <c:v>0.378</c:v>
                </c:pt>
                <c:pt idx="379">
                  <c:v>0.379</c:v>
                </c:pt>
                <c:pt idx="380">
                  <c:v>0.38</c:v>
                </c:pt>
                <c:pt idx="381">
                  <c:v>0.38100000000000001</c:v>
                </c:pt>
                <c:pt idx="382">
                  <c:v>0.38200000000000001</c:v>
                </c:pt>
                <c:pt idx="383">
                  <c:v>0.38300000000000001</c:v>
                </c:pt>
                <c:pt idx="384">
                  <c:v>0.38400000000000001</c:v>
                </c:pt>
                <c:pt idx="385">
                  <c:v>0.38500000000000001</c:v>
                </c:pt>
                <c:pt idx="386">
                  <c:v>0.38600000000000001</c:v>
                </c:pt>
                <c:pt idx="387">
                  <c:v>0.38700000000000001</c:v>
                </c:pt>
                <c:pt idx="388">
                  <c:v>0.38800000000000001</c:v>
                </c:pt>
                <c:pt idx="389">
                  <c:v>0.38900000000000001</c:v>
                </c:pt>
                <c:pt idx="390">
                  <c:v>0.39</c:v>
                </c:pt>
                <c:pt idx="391">
                  <c:v>0.39100000000000001</c:v>
                </c:pt>
                <c:pt idx="392">
                  <c:v>0.39200000000000002</c:v>
                </c:pt>
                <c:pt idx="393">
                  <c:v>0.39300000000000002</c:v>
                </c:pt>
                <c:pt idx="394">
                  <c:v>0.39400000000000002</c:v>
                </c:pt>
                <c:pt idx="395">
                  <c:v>0.39500000000000002</c:v>
                </c:pt>
                <c:pt idx="396">
                  <c:v>0.39600000000000002</c:v>
                </c:pt>
                <c:pt idx="397">
                  <c:v>0.39700000000000002</c:v>
                </c:pt>
                <c:pt idx="398">
                  <c:v>0.39800000000000002</c:v>
                </c:pt>
                <c:pt idx="399">
                  <c:v>0.39900000000000002</c:v>
                </c:pt>
                <c:pt idx="400">
                  <c:v>0.4</c:v>
                </c:pt>
                <c:pt idx="401">
                  <c:v>0.40100000000000002</c:v>
                </c:pt>
                <c:pt idx="402">
                  <c:v>0.40200000000000002</c:v>
                </c:pt>
                <c:pt idx="403">
                  <c:v>0.40300000000000002</c:v>
                </c:pt>
                <c:pt idx="404">
                  <c:v>0.40400000000000003</c:v>
                </c:pt>
                <c:pt idx="405">
                  <c:v>0.40500000000000003</c:v>
                </c:pt>
                <c:pt idx="406">
                  <c:v>0.40600000000000003</c:v>
                </c:pt>
                <c:pt idx="407">
                  <c:v>0.40699999999999997</c:v>
                </c:pt>
                <c:pt idx="408">
                  <c:v>0.40799999999999997</c:v>
                </c:pt>
                <c:pt idx="409">
                  <c:v>0.40899999999999997</c:v>
                </c:pt>
                <c:pt idx="410">
                  <c:v>0.41</c:v>
                </c:pt>
                <c:pt idx="411">
                  <c:v>0.41099999999999998</c:v>
                </c:pt>
                <c:pt idx="412">
                  <c:v>0.41199999999999998</c:v>
                </c:pt>
                <c:pt idx="413">
                  <c:v>0.41299999999999998</c:v>
                </c:pt>
                <c:pt idx="414">
                  <c:v>0.41399999999999998</c:v>
                </c:pt>
                <c:pt idx="415">
                  <c:v>0.41499999999999998</c:v>
                </c:pt>
                <c:pt idx="416">
                  <c:v>0.41599999999999998</c:v>
                </c:pt>
                <c:pt idx="417">
                  <c:v>0.41699999999999998</c:v>
                </c:pt>
                <c:pt idx="418">
                  <c:v>0.41799999999999998</c:v>
                </c:pt>
                <c:pt idx="419">
                  <c:v>0.41899999999999998</c:v>
                </c:pt>
                <c:pt idx="420">
                  <c:v>0.42</c:v>
                </c:pt>
                <c:pt idx="421">
                  <c:v>0.42099999999999999</c:v>
                </c:pt>
                <c:pt idx="422">
                  <c:v>0.42199999999999999</c:v>
                </c:pt>
                <c:pt idx="423">
                  <c:v>0.42299999999999999</c:v>
                </c:pt>
                <c:pt idx="424">
                  <c:v>0.42399999999999999</c:v>
                </c:pt>
                <c:pt idx="425">
                  <c:v>0.42499999999999999</c:v>
                </c:pt>
                <c:pt idx="426">
                  <c:v>0.42599999999999999</c:v>
                </c:pt>
                <c:pt idx="427">
                  <c:v>0.42699999999999999</c:v>
                </c:pt>
                <c:pt idx="428">
                  <c:v>0.42799999999999999</c:v>
                </c:pt>
                <c:pt idx="429">
                  <c:v>0.42899999999999999</c:v>
                </c:pt>
                <c:pt idx="430">
                  <c:v>0.43</c:v>
                </c:pt>
                <c:pt idx="431">
                  <c:v>0.43099999999999999</c:v>
                </c:pt>
                <c:pt idx="432">
                  <c:v>0.432</c:v>
                </c:pt>
                <c:pt idx="433">
                  <c:v>0.433</c:v>
                </c:pt>
                <c:pt idx="434">
                  <c:v>0.434</c:v>
                </c:pt>
                <c:pt idx="435">
                  <c:v>0.435</c:v>
                </c:pt>
                <c:pt idx="436">
                  <c:v>0.436</c:v>
                </c:pt>
                <c:pt idx="437">
                  <c:v>0.437</c:v>
                </c:pt>
                <c:pt idx="438">
                  <c:v>0.438</c:v>
                </c:pt>
                <c:pt idx="439">
                  <c:v>0.439</c:v>
                </c:pt>
                <c:pt idx="440">
                  <c:v>0.44</c:v>
                </c:pt>
                <c:pt idx="441">
                  <c:v>0.441</c:v>
                </c:pt>
                <c:pt idx="442">
                  <c:v>0.442</c:v>
                </c:pt>
                <c:pt idx="443">
                  <c:v>0.443</c:v>
                </c:pt>
                <c:pt idx="444">
                  <c:v>0.44400000000000001</c:v>
                </c:pt>
                <c:pt idx="445">
                  <c:v>0.44500000000000001</c:v>
                </c:pt>
                <c:pt idx="446">
                  <c:v>0.44600000000000001</c:v>
                </c:pt>
                <c:pt idx="447">
                  <c:v>0.44700000000000001</c:v>
                </c:pt>
                <c:pt idx="448">
                  <c:v>0.44800000000000001</c:v>
                </c:pt>
                <c:pt idx="449">
                  <c:v>0.44900000000000001</c:v>
                </c:pt>
                <c:pt idx="450">
                  <c:v>0.45</c:v>
                </c:pt>
                <c:pt idx="451">
                  <c:v>0.45100000000000001</c:v>
                </c:pt>
                <c:pt idx="452">
                  <c:v>0.45200000000000001</c:v>
                </c:pt>
                <c:pt idx="453">
                  <c:v>0.45300000000000001</c:v>
                </c:pt>
                <c:pt idx="454">
                  <c:v>0.45400000000000001</c:v>
                </c:pt>
                <c:pt idx="455">
                  <c:v>0.45500000000000002</c:v>
                </c:pt>
                <c:pt idx="456">
                  <c:v>0.45600000000000002</c:v>
                </c:pt>
                <c:pt idx="457">
                  <c:v>0.45700000000000002</c:v>
                </c:pt>
                <c:pt idx="458">
                  <c:v>0.45800000000000002</c:v>
                </c:pt>
                <c:pt idx="459">
                  <c:v>0.45900000000000002</c:v>
                </c:pt>
                <c:pt idx="460">
                  <c:v>0.46</c:v>
                </c:pt>
                <c:pt idx="461">
                  <c:v>0.46100000000000002</c:v>
                </c:pt>
                <c:pt idx="462">
                  <c:v>0.46200000000000002</c:v>
                </c:pt>
                <c:pt idx="463">
                  <c:v>0.46300000000000002</c:v>
                </c:pt>
                <c:pt idx="464">
                  <c:v>0.46400000000000002</c:v>
                </c:pt>
                <c:pt idx="465">
                  <c:v>0.46500000000000002</c:v>
                </c:pt>
                <c:pt idx="466">
                  <c:v>0.46600000000000003</c:v>
                </c:pt>
                <c:pt idx="467">
                  <c:v>0.46700000000000003</c:v>
                </c:pt>
                <c:pt idx="468">
                  <c:v>0.46800000000000003</c:v>
                </c:pt>
                <c:pt idx="469">
                  <c:v>0.46899999999999997</c:v>
                </c:pt>
                <c:pt idx="470">
                  <c:v>0.47</c:v>
                </c:pt>
                <c:pt idx="471">
                  <c:v>0.47099999999999997</c:v>
                </c:pt>
                <c:pt idx="472">
                  <c:v>0.47199999999999998</c:v>
                </c:pt>
                <c:pt idx="473">
                  <c:v>0.47299999999999998</c:v>
                </c:pt>
                <c:pt idx="474">
                  <c:v>0.47399999999999998</c:v>
                </c:pt>
                <c:pt idx="475">
                  <c:v>0.47499999999999998</c:v>
                </c:pt>
                <c:pt idx="476">
                  <c:v>0.47599999999999998</c:v>
                </c:pt>
                <c:pt idx="477">
                  <c:v>0.47699999999999998</c:v>
                </c:pt>
                <c:pt idx="478">
                  <c:v>0.47799999999999998</c:v>
                </c:pt>
                <c:pt idx="479">
                  <c:v>0.47899999999999998</c:v>
                </c:pt>
                <c:pt idx="480">
                  <c:v>0.48</c:v>
                </c:pt>
                <c:pt idx="481">
                  <c:v>0.48099999999999998</c:v>
                </c:pt>
                <c:pt idx="482">
                  <c:v>0.48199999999999998</c:v>
                </c:pt>
                <c:pt idx="483">
                  <c:v>0.48299999999999998</c:v>
                </c:pt>
                <c:pt idx="484">
                  <c:v>0.48399999999999999</c:v>
                </c:pt>
                <c:pt idx="485">
                  <c:v>0.48499999999999999</c:v>
                </c:pt>
                <c:pt idx="486">
                  <c:v>0.48599999999999999</c:v>
                </c:pt>
                <c:pt idx="487">
                  <c:v>0.48699999999999999</c:v>
                </c:pt>
                <c:pt idx="488">
                  <c:v>0.48799999999999999</c:v>
                </c:pt>
                <c:pt idx="489">
                  <c:v>0.48899999999999999</c:v>
                </c:pt>
                <c:pt idx="490">
                  <c:v>0.49</c:v>
                </c:pt>
                <c:pt idx="491">
                  <c:v>0.49099999999999999</c:v>
                </c:pt>
                <c:pt idx="492">
                  <c:v>0.49199999999999999</c:v>
                </c:pt>
                <c:pt idx="493">
                  <c:v>0.49299999999999999</c:v>
                </c:pt>
                <c:pt idx="494">
                  <c:v>0.49399999999999999</c:v>
                </c:pt>
                <c:pt idx="495">
                  <c:v>0.495</c:v>
                </c:pt>
                <c:pt idx="496">
                  <c:v>0.496</c:v>
                </c:pt>
                <c:pt idx="497">
                  <c:v>0.497</c:v>
                </c:pt>
                <c:pt idx="498">
                  <c:v>0.498</c:v>
                </c:pt>
                <c:pt idx="499">
                  <c:v>0.499</c:v>
                </c:pt>
                <c:pt idx="500">
                  <c:v>0.5</c:v>
                </c:pt>
                <c:pt idx="501">
                  <c:v>0.501</c:v>
                </c:pt>
                <c:pt idx="502">
                  <c:v>0.502</c:v>
                </c:pt>
                <c:pt idx="503">
                  <c:v>0.503</c:v>
                </c:pt>
                <c:pt idx="504">
                  <c:v>0.504</c:v>
                </c:pt>
                <c:pt idx="505">
                  <c:v>0.505</c:v>
                </c:pt>
                <c:pt idx="506">
                  <c:v>0.50600000000000001</c:v>
                </c:pt>
                <c:pt idx="507">
                  <c:v>0.50700000000000001</c:v>
                </c:pt>
                <c:pt idx="508">
                  <c:v>0.50800000000000001</c:v>
                </c:pt>
                <c:pt idx="509">
                  <c:v>0.50900000000000001</c:v>
                </c:pt>
                <c:pt idx="510">
                  <c:v>0.51</c:v>
                </c:pt>
                <c:pt idx="511">
                  <c:v>0.51100000000000001</c:v>
                </c:pt>
                <c:pt idx="512">
                  <c:v>0.51200000000000001</c:v>
                </c:pt>
                <c:pt idx="513">
                  <c:v>0.51300000000000001</c:v>
                </c:pt>
                <c:pt idx="514">
                  <c:v>0.51400000000000001</c:v>
                </c:pt>
                <c:pt idx="515">
                  <c:v>0.51500000000000001</c:v>
                </c:pt>
                <c:pt idx="516">
                  <c:v>0.51600000000000001</c:v>
                </c:pt>
                <c:pt idx="517">
                  <c:v>0.51700000000000002</c:v>
                </c:pt>
                <c:pt idx="518">
                  <c:v>0.51800000000000002</c:v>
                </c:pt>
                <c:pt idx="519">
                  <c:v>0.51900000000000002</c:v>
                </c:pt>
                <c:pt idx="520">
                  <c:v>0.52</c:v>
                </c:pt>
                <c:pt idx="521">
                  <c:v>0.52100000000000002</c:v>
                </c:pt>
                <c:pt idx="522">
                  <c:v>0.52200000000000002</c:v>
                </c:pt>
                <c:pt idx="523">
                  <c:v>0.52300000000000002</c:v>
                </c:pt>
                <c:pt idx="524">
                  <c:v>0.52400000000000002</c:v>
                </c:pt>
                <c:pt idx="525">
                  <c:v>0.52500000000000002</c:v>
                </c:pt>
                <c:pt idx="526">
                  <c:v>0.52600000000000002</c:v>
                </c:pt>
                <c:pt idx="527">
                  <c:v>0.52700000000000002</c:v>
                </c:pt>
                <c:pt idx="528">
                  <c:v>0.52800000000000002</c:v>
                </c:pt>
                <c:pt idx="529">
                  <c:v>0.52900000000000003</c:v>
                </c:pt>
                <c:pt idx="530">
                  <c:v>0.53</c:v>
                </c:pt>
                <c:pt idx="531">
                  <c:v>0.53100000000000003</c:v>
                </c:pt>
                <c:pt idx="532">
                  <c:v>0.53200000000000003</c:v>
                </c:pt>
                <c:pt idx="533">
                  <c:v>0.53300000000000003</c:v>
                </c:pt>
                <c:pt idx="534">
                  <c:v>0.53400000000000003</c:v>
                </c:pt>
                <c:pt idx="535">
                  <c:v>0.53500000000000003</c:v>
                </c:pt>
                <c:pt idx="536">
                  <c:v>0.53600000000000003</c:v>
                </c:pt>
                <c:pt idx="537">
                  <c:v>0.53700000000000003</c:v>
                </c:pt>
                <c:pt idx="538">
                  <c:v>0.53800000000000003</c:v>
                </c:pt>
                <c:pt idx="539">
                  <c:v>0.53900000000000003</c:v>
                </c:pt>
                <c:pt idx="540">
                  <c:v>0.54</c:v>
                </c:pt>
                <c:pt idx="541">
                  <c:v>0.54100000000000004</c:v>
                </c:pt>
                <c:pt idx="542">
                  <c:v>0.54200000000000004</c:v>
                </c:pt>
                <c:pt idx="543">
                  <c:v>0.54300000000000004</c:v>
                </c:pt>
                <c:pt idx="544">
                  <c:v>0.54400000000000004</c:v>
                </c:pt>
                <c:pt idx="545">
                  <c:v>0.54500000000000004</c:v>
                </c:pt>
                <c:pt idx="546">
                  <c:v>0.54600000000000004</c:v>
                </c:pt>
                <c:pt idx="547">
                  <c:v>0.54700000000000004</c:v>
                </c:pt>
                <c:pt idx="548">
                  <c:v>0.54800000000000004</c:v>
                </c:pt>
                <c:pt idx="549">
                  <c:v>0.54900000000000004</c:v>
                </c:pt>
                <c:pt idx="550">
                  <c:v>0.55000000000000004</c:v>
                </c:pt>
                <c:pt idx="551">
                  <c:v>0.55100000000000005</c:v>
                </c:pt>
                <c:pt idx="552">
                  <c:v>0.55200000000000005</c:v>
                </c:pt>
                <c:pt idx="553">
                  <c:v>0.55300000000000005</c:v>
                </c:pt>
                <c:pt idx="554">
                  <c:v>0.55400000000000005</c:v>
                </c:pt>
                <c:pt idx="555">
                  <c:v>0.55500000000000005</c:v>
                </c:pt>
                <c:pt idx="556">
                  <c:v>0.55600000000000005</c:v>
                </c:pt>
                <c:pt idx="557">
                  <c:v>0.55700000000000005</c:v>
                </c:pt>
                <c:pt idx="558">
                  <c:v>0.55800000000000005</c:v>
                </c:pt>
                <c:pt idx="559">
                  <c:v>0.55900000000000005</c:v>
                </c:pt>
                <c:pt idx="560">
                  <c:v>0.56000000000000005</c:v>
                </c:pt>
                <c:pt idx="561">
                  <c:v>0.56100000000000005</c:v>
                </c:pt>
                <c:pt idx="562">
                  <c:v>0.56200000000000006</c:v>
                </c:pt>
                <c:pt idx="563">
                  <c:v>0.56299999999999994</c:v>
                </c:pt>
                <c:pt idx="564">
                  <c:v>0.56399999999999995</c:v>
                </c:pt>
                <c:pt idx="565">
                  <c:v>0.56499999999999995</c:v>
                </c:pt>
                <c:pt idx="566">
                  <c:v>0.56599999999999995</c:v>
                </c:pt>
                <c:pt idx="567">
                  <c:v>0.56699999999999995</c:v>
                </c:pt>
                <c:pt idx="568">
                  <c:v>0.56799999999999995</c:v>
                </c:pt>
                <c:pt idx="569">
                  <c:v>0.56899999999999995</c:v>
                </c:pt>
                <c:pt idx="570">
                  <c:v>0.56999999999999995</c:v>
                </c:pt>
                <c:pt idx="571">
                  <c:v>0.57099999999999995</c:v>
                </c:pt>
                <c:pt idx="572">
                  <c:v>0.57199999999999995</c:v>
                </c:pt>
                <c:pt idx="573">
                  <c:v>0.57299999999999995</c:v>
                </c:pt>
                <c:pt idx="574">
                  <c:v>0.57399999999999995</c:v>
                </c:pt>
                <c:pt idx="575">
                  <c:v>0.57499999999999996</c:v>
                </c:pt>
                <c:pt idx="576">
                  <c:v>0.57599999999999996</c:v>
                </c:pt>
                <c:pt idx="577">
                  <c:v>0.57699999999999996</c:v>
                </c:pt>
                <c:pt idx="578">
                  <c:v>0.57799999999999996</c:v>
                </c:pt>
                <c:pt idx="579">
                  <c:v>0.57899999999999996</c:v>
                </c:pt>
                <c:pt idx="580">
                  <c:v>0.57999999999999996</c:v>
                </c:pt>
                <c:pt idx="581">
                  <c:v>0.58099999999999996</c:v>
                </c:pt>
                <c:pt idx="582">
                  <c:v>0.58199999999999996</c:v>
                </c:pt>
                <c:pt idx="583">
                  <c:v>0.58299999999999996</c:v>
                </c:pt>
                <c:pt idx="584">
                  <c:v>0.58399999999999996</c:v>
                </c:pt>
                <c:pt idx="585">
                  <c:v>0.58499999999999996</c:v>
                </c:pt>
                <c:pt idx="586">
                  <c:v>0.58599999999999997</c:v>
                </c:pt>
                <c:pt idx="587">
                  <c:v>0.58699999999999997</c:v>
                </c:pt>
                <c:pt idx="588">
                  <c:v>0.58799999999999997</c:v>
                </c:pt>
                <c:pt idx="589">
                  <c:v>0.58899999999999997</c:v>
                </c:pt>
                <c:pt idx="590">
                  <c:v>0.59</c:v>
                </c:pt>
                <c:pt idx="591">
                  <c:v>0.59099999999999997</c:v>
                </c:pt>
                <c:pt idx="592">
                  <c:v>0.59199999999999997</c:v>
                </c:pt>
                <c:pt idx="593">
                  <c:v>0.59299999999999997</c:v>
                </c:pt>
                <c:pt idx="594">
                  <c:v>0.59399999999999997</c:v>
                </c:pt>
                <c:pt idx="595">
                  <c:v>0.59499999999999997</c:v>
                </c:pt>
                <c:pt idx="596">
                  <c:v>0.59599999999999997</c:v>
                </c:pt>
                <c:pt idx="597">
                  <c:v>0.59699999999999998</c:v>
                </c:pt>
                <c:pt idx="598">
                  <c:v>0.59799999999999998</c:v>
                </c:pt>
                <c:pt idx="599">
                  <c:v>0.59899999999999998</c:v>
                </c:pt>
                <c:pt idx="600">
                  <c:v>0.6</c:v>
                </c:pt>
                <c:pt idx="601">
                  <c:v>0.60099999999999998</c:v>
                </c:pt>
                <c:pt idx="602">
                  <c:v>0.60199999999999998</c:v>
                </c:pt>
                <c:pt idx="603">
                  <c:v>0.60299999999999998</c:v>
                </c:pt>
                <c:pt idx="604">
                  <c:v>0.60399999999999998</c:v>
                </c:pt>
                <c:pt idx="605">
                  <c:v>0.60499999999999998</c:v>
                </c:pt>
                <c:pt idx="606">
                  <c:v>0.60599999999999998</c:v>
                </c:pt>
                <c:pt idx="607">
                  <c:v>0.60699999999999998</c:v>
                </c:pt>
                <c:pt idx="608">
                  <c:v>0.60799999999999998</c:v>
                </c:pt>
                <c:pt idx="609">
                  <c:v>0.60899999999999999</c:v>
                </c:pt>
                <c:pt idx="610">
                  <c:v>0.61</c:v>
                </c:pt>
                <c:pt idx="611">
                  <c:v>0.61099999999999999</c:v>
                </c:pt>
                <c:pt idx="612">
                  <c:v>0.61199999999999999</c:v>
                </c:pt>
                <c:pt idx="613">
                  <c:v>0.61299999999999999</c:v>
                </c:pt>
                <c:pt idx="614">
                  <c:v>0.61399999999999999</c:v>
                </c:pt>
                <c:pt idx="615">
                  <c:v>0.61499999999999999</c:v>
                </c:pt>
                <c:pt idx="616">
                  <c:v>0.61599999999999999</c:v>
                </c:pt>
                <c:pt idx="617">
                  <c:v>0.61699999999999999</c:v>
                </c:pt>
                <c:pt idx="618">
                  <c:v>0.61799999999999999</c:v>
                </c:pt>
                <c:pt idx="619">
                  <c:v>0.61899999999999999</c:v>
                </c:pt>
                <c:pt idx="620">
                  <c:v>0.62</c:v>
                </c:pt>
                <c:pt idx="621">
                  <c:v>0.621</c:v>
                </c:pt>
                <c:pt idx="622">
                  <c:v>0.622</c:v>
                </c:pt>
                <c:pt idx="623">
                  <c:v>0.623</c:v>
                </c:pt>
                <c:pt idx="624">
                  <c:v>0.624</c:v>
                </c:pt>
                <c:pt idx="625">
                  <c:v>0.625</c:v>
                </c:pt>
                <c:pt idx="626">
                  <c:v>0.626</c:v>
                </c:pt>
                <c:pt idx="627">
                  <c:v>0.627</c:v>
                </c:pt>
                <c:pt idx="628">
                  <c:v>0.628</c:v>
                </c:pt>
                <c:pt idx="629">
                  <c:v>0.629</c:v>
                </c:pt>
                <c:pt idx="630">
                  <c:v>0.63</c:v>
                </c:pt>
                <c:pt idx="631">
                  <c:v>0.63100000000000001</c:v>
                </c:pt>
                <c:pt idx="632">
                  <c:v>0.63200000000000001</c:v>
                </c:pt>
                <c:pt idx="633">
                  <c:v>0.63300000000000001</c:v>
                </c:pt>
                <c:pt idx="634">
                  <c:v>0.63400000000000001</c:v>
                </c:pt>
                <c:pt idx="635">
                  <c:v>0.63500000000000001</c:v>
                </c:pt>
                <c:pt idx="636">
                  <c:v>0.63600000000000001</c:v>
                </c:pt>
                <c:pt idx="637">
                  <c:v>0.63700000000000001</c:v>
                </c:pt>
                <c:pt idx="638">
                  <c:v>0.63800000000000001</c:v>
                </c:pt>
                <c:pt idx="639">
                  <c:v>0.63900000000000001</c:v>
                </c:pt>
                <c:pt idx="640">
                  <c:v>0.64</c:v>
                </c:pt>
                <c:pt idx="641">
                  <c:v>0.64100000000000001</c:v>
                </c:pt>
                <c:pt idx="642">
                  <c:v>0.64200000000000002</c:v>
                </c:pt>
                <c:pt idx="643">
                  <c:v>0.64300000000000002</c:v>
                </c:pt>
                <c:pt idx="644">
                  <c:v>0.64400000000000002</c:v>
                </c:pt>
                <c:pt idx="645">
                  <c:v>0.64500000000000002</c:v>
                </c:pt>
                <c:pt idx="646">
                  <c:v>0.64600000000000002</c:v>
                </c:pt>
                <c:pt idx="647">
                  <c:v>0.64700000000000002</c:v>
                </c:pt>
                <c:pt idx="648">
                  <c:v>0.64800000000000002</c:v>
                </c:pt>
                <c:pt idx="649">
                  <c:v>0.64900000000000002</c:v>
                </c:pt>
                <c:pt idx="650">
                  <c:v>0.65</c:v>
                </c:pt>
                <c:pt idx="651">
                  <c:v>0.65100000000000002</c:v>
                </c:pt>
                <c:pt idx="652">
                  <c:v>0.65200000000000002</c:v>
                </c:pt>
                <c:pt idx="653">
                  <c:v>0.65300000000000002</c:v>
                </c:pt>
                <c:pt idx="654">
                  <c:v>0.65400000000000003</c:v>
                </c:pt>
                <c:pt idx="655">
                  <c:v>0.65500000000000003</c:v>
                </c:pt>
                <c:pt idx="656">
                  <c:v>0.65600000000000003</c:v>
                </c:pt>
                <c:pt idx="657">
                  <c:v>0.65700000000000003</c:v>
                </c:pt>
                <c:pt idx="658">
                  <c:v>0.65800000000000003</c:v>
                </c:pt>
                <c:pt idx="659">
                  <c:v>0.65900000000000003</c:v>
                </c:pt>
                <c:pt idx="660">
                  <c:v>0.66</c:v>
                </c:pt>
                <c:pt idx="661">
                  <c:v>0.66100000000000003</c:v>
                </c:pt>
                <c:pt idx="662">
                  <c:v>0.66200000000000003</c:v>
                </c:pt>
                <c:pt idx="663">
                  <c:v>0.66300000000000003</c:v>
                </c:pt>
                <c:pt idx="664">
                  <c:v>0.66400000000000003</c:v>
                </c:pt>
                <c:pt idx="665">
                  <c:v>0.66500000000000004</c:v>
                </c:pt>
                <c:pt idx="666">
                  <c:v>0.66600000000000004</c:v>
                </c:pt>
                <c:pt idx="667">
                  <c:v>0.66700000000000004</c:v>
                </c:pt>
                <c:pt idx="668">
                  <c:v>0.66800000000000004</c:v>
                </c:pt>
                <c:pt idx="669">
                  <c:v>0.66900000000000004</c:v>
                </c:pt>
                <c:pt idx="670">
                  <c:v>0.67</c:v>
                </c:pt>
                <c:pt idx="671">
                  <c:v>0.67100000000000004</c:v>
                </c:pt>
                <c:pt idx="672">
                  <c:v>0.67200000000000004</c:v>
                </c:pt>
                <c:pt idx="673">
                  <c:v>0.67300000000000004</c:v>
                </c:pt>
                <c:pt idx="674">
                  <c:v>0.67400000000000004</c:v>
                </c:pt>
                <c:pt idx="675">
                  <c:v>0.67500000000000004</c:v>
                </c:pt>
                <c:pt idx="676">
                  <c:v>0.67600000000000005</c:v>
                </c:pt>
                <c:pt idx="677">
                  <c:v>0.67700000000000005</c:v>
                </c:pt>
                <c:pt idx="678">
                  <c:v>0.67800000000000005</c:v>
                </c:pt>
                <c:pt idx="679">
                  <c:v>0.67900000000000005</c:v>
                </c:pt>
                <c:pt idx="680">
                  <c:v>0.68</c:v>
                </c:pt>
                <c:pt idx="681">
                  <c:v>0.68100000000000005</c:v>
                </c:pt>
                <c:pt idx="682">
                  <c:v>0.68200000000000005</c:v>
                </c:pt>
                <c:pt idx="683">
                  <c:v>0.68300000000000005</c:v>
                </c:pt>
                <c:pt idx="684">
                  <c:v>0.68400000000000005</c:v>
                </c:pt>
                <c:pt idx="685">
                  <c:v>0.68500000000000005</c:v>
                </c:pt>
                <c:pt idx="686">
                  <c:v>0.68600000000000005</c:v>
                </c:pt>
                <c:pt idx="687">
                  <c:v>0.68700000000000006</c:v>
                </c:pt>
                <c:pt idx="688">
                  <c:v>0.68799999999999994</c:v>
                </c:pt>
                <c:pt idx="689">
                  <c:v>0.68899999999999995</c:v>
                </c:pt>
                <c:pt idx="690">
                  <c:v>0.69</c:v>
                </c:pt>
                <c:pt idx="691">
                  <c:v>0.69099999999999995</c:v>
                </c:pt>
                <c:pt idx="692">
                  <c:v>0.69199999999999995</c:v>
                </c:pt>
                <c:pt idx="693">
                  <c:v>0.69299999999999995</c:v>
                </c:pt>
                <c:pt idx="694">
                  <c:v>0.69399999999999995</c:v>
                </c:pt>
                <c:pt idx="695">
                  <c:v>0.69499999999999995</c:v>
                </c:pt>
                <c:pt idx="696">
                  <c:v>0.69599999999999995</c:v>
                </c:pt>
                <c:pt idx="697">
                  <c:v>0.69699999999999995</c:v>
                </c:pt>
                <c:pt idx="698">
                  <c:v>0.69799999999999995</c:v>
                </c:pt>
                <c:pt idx="699">
                  <c:v>0.69899999999999995</c:v>
                </c:pt>
                <c:pt idx="700">
                  <c:v>0.7</c:v>
                </c:pt>
                <c:pt idx="701">
                  <c:v>0.70099999999999996</c:v>
                </c:pt>
                <c:pt idx="702">
                  <c:v>0.70199999999999996</c:v>
                </c:pt>
                <c:pt idx="703">
                  <c:v>0.70299999999999996</c:v>
                </c:pt>
                <c:pt idx="704">
                  <c:v>0.70399999999999996</c:v>
                </c:pt>
                <c:pt idx="705">
                  <c:v>0.70499999999999996</c:v>
                </c:pt>
                <c:pt idx="706">
                  <c:v>0.70599999999999996</c:v>
                </c:pt>
                <c:pt idx="707">
                  <c:v>0.70699999999999996</c:v>
                </c:pt>
                <c:pt idx="708">
                  <c:v>0.70799999999999996</c:v>
                </c:pt>
                <c:pt idx="709">
                  <c:v>0.70899999999999996</c:v>
                </c:pt>
                <c:pt idx="710">
                  <c:v>0.71</c:v>
                </c:pt>
                <c:pt idx="711">
                  <c:v>0.71099999999999997</c:v>
                </c:pt>
                <c:pt idx="712">
                  <c:v>0.71199999999999997</c:v>
                </c:pt>
                <c:pt idx="713">
                  <c:v>0.71299999999999997</c:v>
                </c:pt>
                <c:pt idx="714">
                  <c:v>0.71399999999999997</c:v>
                </c:pt>
                <c:pt idx="715">
                  <c:v>0.71499999999999997</c:v>
                </c:pt>
                <c:pt idx="716">
                  <c:v>0.71599999999999997</c:v>
                </c:pt>
                <c:pt idx="717">
                  <c:v>0.71699999999999997</c:v>
                </c:pt>
                <c:pt idx="718">
                  <c:v>0.71799999999999997</c:v>
                </c:pt>
                <c:pt idx="719">
                  <c:v>0.71899999999999997</c:v>
                </c:pt>
                <c:pt idx="720">
                  <c:v>0.72</c:v>
                </c:pt>
                <c:pt idx="721">
                  <c:v>0.72099999999999997</c:v>
                </c:pt>
                <c:pt idx="722">
                  <c:v>0.72199999999999998</c:v>
                </c:pt>
                <c:pt idx="723">
                  <c:v>0.72299999999999998</c:v>
                </c:pt>
                <c:pt idx="724">
                  <c:v>0.72399999999999998</c:v>
                </c:pt>
                <c:pt idx="725">
                  <c:v>0.72499999999999998</c:v>
                </c:pt>
                <c:pt idx="726">
                  <c:v>0.72599999999999998</c:v>
                </c:pt>
                <c:pt idx="727">
                  <c:v>0.72699999999999998</c:v>
                </c:pt>
                <c:pt idx="728">
                  <c:v>0.72799999999999998</c:v>
                </c:pt>
                <c:pt idx="729">
                  <c:v>0.72899999999999998</c:v>
                </c:pt>
                <c:pt idx="730">
                  <c:v>0.73</c:v>
                </c:pt>
                <c:pt idx="731">
                  <c:v>0.73099999999999998</c:v>
                </c:pt>
                <c:pt idx="732">
                  <c:v>0.73199999999999998</c:v>
                </c:pt>
                <c:pt idx="733">
                  <c:v>0.73299999999999998</c:v>
                </c:pt>
                <c:pt idx="734">
                  <c:v>0.73399999999999999</c:v>
                </c:pt>
                <c:pt idx="735">
                  <c:v>0.73499999999999999</c:v>
                </c:pt>
                <c:pt idx="736">
                  <c:v>0.73599999999999999</c:v>
                </c:pt>
                <c:pt idx="737">
                  <c:v>0.73699999999999999</c:v>
                </c:pt>
                <c:pt idx="738">
                  <c:v>0.73799999999999999</c:v>
                </c:pt>
                <c:pt idx="739">
                  <c:v>0.73899999999999999</c:v>
                </c:pt>
                <c:pt idx="740">
                  <c:v>0.74</c:v>
                </c:pt>
                <c:pt idx="741">
                  <c:v>0.74099999999999999</c:v>
                </c:pt>
                <c:pt idx="742">
                  <c:v>0.74199999999999999</c:v>
                </c:pt>
                <c:pt idx="743">
                  <c:v>0.74299999999999999</c:v>
                </c:pt>
                <c:pt idx="744">
                  <c:v>0.74399999999999999</c:v>
                </c:pt>
                <c:pt idx="745">
                  <c:v>0.745</c:v>
                </c:pt>
                <c:pt idx="746">
                  <c:v>0.746</c:v>
                </c:pt>
                <c:pt idx="747">
                  <c:v>0.747</c:v>
                </c:pt>
                <c:pt idx="748">
                  <c:v>0.748</c:v>
                </c:pt>
                <c:pt idx="749">
                  <c:v>0.749</c:v>
                </c:pt>
                <c:pt idx="750">
                  <c:v>0.75</c:v>
                </c:pt>
                <c:pt idx="751">
                  <c:v>0.751</c:v>
                </c:pt>
                <c:pt idx="752">
                  <c:v>0.752</c:v>
                </c:pt>
                <c:pt idx="753">
                  <c:v>0.753</c:v>
                </c:pt>
                <c:pt idx="754">
                  <c:v>0.754</c:v>
                </c:pt>
                <c:pt idx="755">
                  <c:v>0.755</c:v>
                </c:pt>
                <c:pt idx="756">
                  <c:v>0.75600000000000001</c:v>
                </c:pt>
                <c:pt idx="757">
                  <c:v>0.75700000000000001</c:v>
                </c:pt>
                <c:pt idx="758">
                  <c:v>0.75800000000000001</c:v>
                </c:pt>
                <c:pt idx="759">
                  <c:v>0.75900000000000001</c:v>
                </c:pt>
                <c:pt idx="760">
                  <c:v>0.76</c:v>
                </c:pt>
                <c:pt idx="761">
                  <c:v>0.76100000000000001</c:v>
                </c:pt>
                <c:pt idx="762">
                  <c:v>0.76200000000000001</c:v>
                </c:pt>
                <c:pt idx="763">
                  <c:v>0.76300000000000001</c:v>
                </c:pt>
                <c:pt idx="764">
                  <c:v>0.76400000000000001</c:v>
                </c:pt>
                <c:pt idx="765">
                  <c:v>0.76500000000000001</c:v>
                </c:pt>
                <c:pt idx="766">
                  <c:v>0.76600000000000001</c:v>
                </c:pt>
                <c:pt idx="767">
                  <c:v>0.76700000000000002</c:v>
                </c:pt>
                <c:pt idx="768">
                  <c:v>0.76800000000000002</c:v>
                </c:pt>
                <c:pt idx="769">
                  <c:v>0.76900000000000002</c:v>
                </c:pt>
                <c:pt idx="770">
                  <c:v>0.77</c:v>
                </c:pt>
                <c:pt idx="771">
                  <c:v>0.77100000000000002</c:v>
                </c:pt>
                <c:pt idx="772">
                  <c:v>0.77200000000000002</c:v>
                </c:pt>
                <c:pt idx="773">
                  <c:v>0.77300000000000002</c:v>
                </c:pt>
                <c:pt idx="774">
                  <c:v>0.77400000000000002</c:v>
                </c:pt>
                <c:pt idx="775">
                  <c:v>0.77500000000000002</c:v>
                </c:pt>
                <c:pt idx="776">
                  <c:v>0.77600000000000002</c:v>
                </c:pt>
                <c:pt idx="777">
                  <c:v>0.77700000000000002</c:v>
                </c:pt>
                <c:pt idx="778">
                  <c:v>0.77800000000000002</c:v>
                </c:pt>
                <c:pt idx="779">
                  <c:v>0.77900000000000003</c:v>
                </c:pt>
                <c:pt idx="780">
                  <c:v>0.78</c:v>
                </c:pt>
                <c:pt idx="781">
                  <c:v>0.78100000000000003</c:v>
                </c:pt>
                <c:pt idx="782">
                  <c:v>0.78200000000000003</c:v>
                </c:pt>
                <c:pt idx="783">
                  <c:v>0.78300000000000003</c:v>
                </c:pt>
                <c:pt idx="784">
                  <c:v>0.78400000000000003</c:v>
                </c:pt>
                <c:pt idx="785">
                  <c:v>0.78500000000000003</c:v>
                </c:pt>
                <c:pt idx="786">
                  <c:v>0.78600000000000003</c:v>
                </c:pt>
                <c:pt idx="787">
                  <c:v>0.78700000000000003</c:v>
                </c:pt>
                <c:pt idx="788">
                  <c:v>0.78800000000000003</c:v>
                </c:pt>
                <c:pt idx="789">
                  <c:v>0.78900000000000003</c:v>
                </c:pt>
                <c:pt idx="790">
                  <c:v>0.79</c:v>
                </c:pt>
                <c:pt idx="791">
                  <c:v>0.79100000000000004</c:v>
                </c:pt>
                <c:pt idx="792">
                  <c:v>0.79200000000000004</c:v>
                </c:pt>
                <c:pt idx="793">
                  <c:v>0.79300000000000004</c:v>
                </c:pt>
                <c:pt idx="794">
                  <c:v>0.79400000000000004</c:v>
                </c:pt>
                <c:pt idx="795">
                  <c:v>0.79500000000000004</c:v>
                </c:pt>
                <c:pt idx="796">
                  <c:v>0.79600000000000004</c:v>
                </c:pt>
                <c:pt idx="797">
                  <c:v>0.79700000000000004</c:v>
                </c:pt>
                <c:pt idx="798">
                  <c:v>0.79800000000000004</c:v>
                </c:pt>
                <c:pt idx="799">
                  <c:v>0.79900000000000004</c:v>
                </c:pt>
                <c:pt idx="800">
                  <c:v>0.8</c:v>
                </c:pt>
                <c:pt idx="801">
                  <c:v>0.80100000000000005</c:v>
                </c:pt>
                <c:pt idx="802">
                  <c:v>0.80200000000000005</c:v>
                </c:pt>
                <c:pt idx="803">
                  <c:v>0.80300000000000005</c:v>
                </c:pt>
                <c:pt idx="804">
                  <c:v>0.80400000000000005</c:v>
                </c:pt>
                <c:pt idx="805">
                  <c:v>0.80500000000000005</c:v>
                </c:pt>
                <c:pt idx="806">
                  <c:v>0.80600000000000005</c:v>
                </c:pt>
                <c:pt idx="807">
                  <c:v>0.80700000000000005</c:v>
                </c:pt>
                <c:pt idx="808">
                  <c:v>0.80800000000000005</c:v>
                </c:pt>
                <c:pt idx="809">
                  <c:v>0.80900000000000005</c:v>
                </c:pt>
                <c:pt idx="810">
                  <c:v>0.81</c:v>
                </c:pt>
                <c:pt idx="811">
                  <c:v>0.81100000000000005</c:v>
                </c:pt>
                <c:pt idx="812">
                  <c:v>0.81200000000000006</c:v>
                </c:pt>
                <c:pt idx="813">
                  <c:v>0.81299999999999994</c:v>
                </c:pt>
                <c:pt idx="814">
                  <c:v>0.81399999999999995</c:v>
                </c:pt>
                <c:pt idx="815">
                  <c:v>0.81499999999999995</c:v>
                </c:pt>
                <c:pt idx="816">
                  <c:v>0.81599999999999995</c:v>
                </c:pt>
                <c:pt idx="817">
                  <c:v>0.81699999999999995</c:v>
                </c:pt>
                <c:pt idx="818">
                  <c:v>0.81799999999999995</c:v>
                </c:pt>
                <c:pt idx="819">
                  <c:v>0.81899999999999995</c:v>
                </c:pt>
                <c:pt idx="820">
                  <c:v>0.82</c:v>
                </c:pt>
                <c:pt idx="821">
                  <c:v>0.82099999999999995</c:v>
                </c:pt>
                <c:pt idx="822">
                  <c:v>0.82199999999999995</c:v>
                </c:pt>
                <c:pt idx="823">
                  <c:v>0.82299999999999995</c:v>
                </c:pt>
                <c:pt idx="824">
                  <c:v>0.82399999999999995</c:v>
                </c:pt>
                <c:pt idx="825">
                  <c:v>0.82499999999999996</c:v>
                </c:pt>
                <c:pt idx="826">
                  <c:v>0.82599999999999996</c:v>
                </c:pt>
                <c:pt idx="827">
                  <c:v>0.82699999999999996</c:v>
                </c:pt>
                <c:pt idx="828">
                  <c:v>0.82799999999999996</c:v>
                </c:pt>
                <c:pt idx="829">
                  <c:v>0.82899999999999996</c:v>
                </c:pt>
                <c:pt idx="830">
                  <c:v>0.83</c:v>
                </c:pt>
                <c:pt idx="831">
                  <c:v>0.83099999999999996</c:v>
                </c:pt>
                <c:pt idx="832">
                  <c:v>0.83199999999999996</c:v>
                </c:pt>
                <c:pt idx="833">
                  <c:v>0.83299999999999996</c:v>
                </c:pt>
                <c:pt idx="834">
                  <c:v>0.83399999999999996</c:v>
                </c:pt>
                <c:pt idx="835">
                  <c:v>0.83499999999999996</c:v>
                </c:pt>
                <c:pt idx="836">
                  <c:v>0.83599999999999997</c:v>
                </c:pt>
                <c:pt idx="837">
                  <c:v>0.83699999999999997</c:v>
                </c:pt>
                <c:pt idx="838">
                  <c:v>0.83799999999999997</c:v>
                </c:pt>
                <c:pt idx="839">
                  <c:v>0.83899999999999997</c:v>
                </c:pt>
                <c:pt idx="840">
                  <c:v>0.84</c:v>
                </c:pt>
                <c:pt idx="841">
                  <c:v>0.84099999999999997</c:v>
                </c:pt>
                <c:pt idx="842">
                  <c:v>0.84199999999999997</c:v>
                </c:pt>
                <c:pt idx="843">
                  <c:v>0.84299999999999997</c:v>
                </c:pt>
                <c:pt idx="844">
                  <c:v>0.84399999999999997</c:v>
                </c:pt>
                <c:pt idx="845">
                  <c:v>0.84499999999999997</c:v>
                </c:pt>
                <c:pt idx="846">
                  <c:v>0.84599999999999997</c:v>
                </c:pt>
                <c:pt idx="847">
                  <c:v>0.84699999999999998</c:v>
                </c:pt>
                <c:pt idx="848">
                  <c:v>0.84799999999999998</c:v>
                </c:pt>
                <c:pt idx="849">
                  <c:v>0.84899999999999998</c:v>
                </c:pt>
                <c:pt idx="850">
                  <c:v>0.85</c:v>
                </c:pt>
                <c:pt idx="851">
                  <c:v>0.85099999999999998</c:v>
                </c:pt>
                <c:pt idx="852">
                  <c:v>0.85199999999999998</c:v>
                </c:pt>
                <c:pt idx="853">
                  <c:v>0.85299999999999998</c:v>
                </c:pt>
                <c:pt idx="854">
                  <c:v>0.85399999999999998</c:v>
                </c:pt>
                <c:pt idx="855">
                  <c:v>0.85499999999999998</c:v>
                </c:pt>
                <c:pt idx="856">
                  <c:v>0.85599999999999998</c:v>
                </c:pt>
                <c:pt idx="857">
                  <c:v>0.85699999999999998</c:v>
                </c:pt>
                <c:pt idx="858">
                  <c:v>0.85799999999999998</c:v>
                </c:pt>
                <c:pt idx="859">
                  <c:v>0.85899999999999999</c:v>
                </c:pt>
                <c:pt idx="860">
                  <c:v>0.86</c:v>
                </c:pt>
                <c:pt idx="861">
                  <c:v>0.86099999999999999</c:v>
                </c:pt>
                <c:pt idx="862">
                  <c:v>0.86199999999999999</c:v>
                </c:pt>
                <c:pt idx="863">
                  <c:v>0.86299999999999999</c:v>
                </c:pt>
                <c:pt idx="864">
                  <c:v>0.86399999999999999</c:v>
                </c:pt>
                <c:pt idx="865">
                  <c:v>0.86499999999999999</c:v>
                </c:pt>
                <c:pt idx="866">
                  <c:v>0.86599999999999999</c:v>
                </c:pt>
                <c:pt idx="867">
                  <c:v>0.86699999999999999</c:v>
                </c:pt>
                <c:pt idx="868">
                  <c:v>0.86799999999999999</c:v>
                </c:pt>
                <c:pt idx="869">
                  <c:v>0.86899999999999999</c:v>
                </c:pt>
                <c:pt idx="870">
                  <c:v>0.87</c:v>
                </c:pt>
                <c:pt idx="871">
                  <c:v>0.871</c:v>
                </c:pt>
                <c:pt idx="872">
                  <c:v>0.872</c:v>
                </c:pt>
                <c:pt idx="873">
                  <c:v>0.873</c:v>
                </c:pt>
                <c:pt idx="874">
                  <c:v>0.874</c:v>
                </c:pt>
                <c:pt idx="875">
                  <c:v>0.875</c:v>
                </c:pt>
                <c:pt idx="876">
                  <c:v>0.876</c:v>
                </c:pt>
                <c:pt idx="877">
                  <c:v>0.877</c:v>
                </c:pt>
                <c:pt idx="878">
                  <c:v>0.878</c:v>
                </c:pt>
                <c:pt idx="879">
                  <c:v>0.879</c:v>
                </c:pt>
                <c:pt idx="880">
                  <c:v>0.88</c:v>
                </c:pt>
                <c:pt idx="881">
                  <c:v>0.88100000000000001</c:v>
                </c:pt>
                <c:pt idx="882">
                  <c:v>0.88200000000000001</c:v>
                </c:pt>
                <c:pt idx="883">
                  <c:v>0.88300000000000001</c:v>
                </c:pt>
                <c:pt idx="884">
                  <c:v>0.88400000000000001</c:v>
                </c:pt>
                <c:pt idx="885">
                  <c:v>0.88500000000000001</c:v>
                </c:pt>
                <c:pt idx="886">
                  <c:v>0.88600000000000001</c:v>
                </c:pt>
                <c:pt idx="887">
                  <c:v>0.88700000000000001</c:v>
                </c:pt>
                <c:pt idx="888">
                  <c:v>0.88800000000000001</c:v>
                </c:pt>
                <c:pt idx="889">
                  <c:v>0.88900000000000001</c:v>
                </c:pt>
                <c:pt idx="890">
                  <c:v>0.89</c:v>
                </c:pt>
                <c:pt idx="891">
                  <c:v>0.89100000000000001</c:v>
                </c:pt>
                <c:pt idx="892">
                  <c:v>0.89200000000000002</c:v>
                </c:pt>
                <c:pt idx="893">
                  <c:v>0.89300000000000002</c:v>
                </c:pt>
                <c:pt idx="894">
                  <c:v>0.89400000000000002</c:v>
                </c:pt>
                <c:pt idx="895">
                  <c:v>0.89500000000000002</c:v>
                </c:pt>
                <c:pt idx="896">
                  <c:v>0.89600000000000002</c:v>
                </c:pt>
                <c:pt idx="897">
                  <c:v>0.89700000000000002</c:v>
                </c:pt>
                <c:pt idx="898">
                  <c:v>0.89800000000000002</c:v>
                </c:pt>
                <c:pt idx="899">
                  <c:v>0.89900000000000002</c:v>
                </c:pt>
                <c:pt idx="900">
                  <c:v>0.9</c:v>
                </c:pt>
                <c:pt idx="901">
                  <c:v>0.90100000000000002</c:v>
                </c:pt>
                <c:pt idx="902">
                  <c:v>0.90200000000000002</c:v>
                </c:pt>
                <c:pt idx="903">
                  <c:v>0.90300000000000002</c:v>
                </c:pt>
                <c:pt idx="904">
                  <c:v>0.90400000000000003</c:v>
                </c:pt>
                <c:pt idx="905">
                  <c:v>0.90500000000000003</c:v>
                </c:pt>
                <c:pt idx="906">
                  <c:v>0.90600000000000003</c:v>
                </c:pt>
                <c:pt idx="907">
                  <c:v>0.90700000000000003</c:v>
                </c:pt>
                <c:pt idx="908">
                  <c:v>0.90800000000000003</c:v>
                </c:pt>
                <c:pt idx="909">
                  <c:v>0.90900000000000003</c:v>
                </c:pt>
                <c:pt idx="910">
                  <c:v>0.91</c:v>
                </c:pt>
                <c:pt idx="911">
                  <c:v>0.91100000000000003</c:v>
                </c:pt>
                <c:pt idx="912">
                  <c:v>0.91200000000000003</c:v>
                </c:pt>
                <c:pt idx="913">
                  <c:v>0.91300000000000003</c:v>
                </c:pt>
                <c:pt idx="914">
                  <c:v>0.91400000000000003</c:v>
                </c:pt>
                <c:pt idx="915">
                  <c:v>0.91500000000000004</c:v>
                </c:pt>
                <c:pt idx="916">
                  <c:v>0.91600000000000004</c:v>
                </c:pt>
                <c:pt idx="917">
                  <c:v>0.91700000000000004</c:v>
                </c:pt>
                <c:pt idx="918">
                  <c:v>0.91800000000000004</c:v>
                </c:pt>
                <c:pt idx="919">
                  <c:v>0.91900000000000004</c:v>
                </c:pt>
                <c:pt idx="920">
                  <c:v>0.92</c:v>
                </c:pt>
                <c:pt idx="921">
                  <c:v>0.92100000000000004</c:v>
                </c:pt>
                <c:pt idx="922">
                  <c:v>0.92200000000000004</c:v>
                </c:pt>
                <c:pt idx="923">
                  <c:v>0.92300000000000004</c:v>
                </c:pt>
                <c:pt idx="924">
                  <c:v>0.92400000000000004</c:v>
                </c:pt>
                <c:pt idx="925">
                  <c:v>0.92500000000000004</c:v>
                </c:pt>
                <c:pt idx="926">
                  <c:v>0.92600000000000005</c:v>
                </c:pt>
                <c:pt idx="927">
                  <c:v>0.92700000000000005</c:v>
                </c:pt>
                <c:pt idx="928">
                  <c:v>0.92800000000000005</c:v>
                </c:pt>
                <c:pt idx="929">
                  <c:v>0.92900000000000005</c:v>
                </c:pt>
                <c:pt idx="930">
                  <c:v>0.93</c:v>
                </c:pt>
                <c:pt idx="931">
                  <c:v>0.93100000000000005</c:v>
                </c:pt>
                <c:pt idx="932">
                  <c:v>0.93200000000000005</c:v>
                </c:pt>
                <c:pt idx="933">
                  <c:v>0.93300000000000005</c:v>
                </c:pt>
                <c:pt idx="934">
                  <c:v>0.93400000000000005</c:v>
                </c:pt>
                <c:pt idx="935">
                  <c:v>0.93500000000000005</c:v>
                </c:pt>
                <c:pt idx="936">
                  <c:v>0.93600000000000005</c:v>
                </c:pt>
                <c:pt idx="937">
                  <c:v>0.93700000000000006</c:v>
                </c:pt>
                <c:pt idx="938">
                  <c:v>0.93799999999999994</c:v>
                </c:pt>
                <c:pt idx="939">
                  <c:v>0.93899999999999995</c:v>
                </c:pt>
                <c:pt idx="940">
                  <c:v>0.94</c:v>
                </c:pt>
                <c:pt idx="941">
                  <c:v>0.94099999999999995</c:v>
                </c:pt>
                <c:pt idx="942">
                  <c:v>0.94199999999999995</c:v>
                </c:pt>
                <c:pt idx="943">
                  <c:v>0.94299999999999995</c:v>
                </c:pt>
                <c:pt idx="944">
                  <c:v>0.94399999999999995</c:v>
                </c:pt>
                <c:pt idx="945">
                  <c:v>0.94499999999999995</c:v>
                </c:pt>
                <c:pt idx="946">
                  <c:v>0.94599999999999995</c:v>
                </c:pt>
                <c:pt idx="947">
                  <c:v>0.94699999999999995</c:v>
                </c:pt>
                <c:pt idx="948">
                  <c:v>0.94799999999999995</c:v>
                </c:pt>
                <c:pt idx="949">
                  <c:v>0.94899999999999995</c:v>
                </c:pt>
                <c:pt idx="950">
                  <c:v>0.95</c:v>
                </c:pt>
                <c:pt idx="951">
                  <c:v>0.95099999999999996</c:v>
                </c:pt>
                <c:pt idx="952">
                  <c:v>0.95199999999999996</c:v>
                </c:pt>
                <c:pt idx="953">
                  <c:v>0.95299999999999996</c:v>
                </c:pt>
                <c:pt idx="954">
                  <c:v>0.95399999999999996</c:v>
                </c:pt>
                <c:pt idx="955">
                  <c:v>0.95499999999999996</c:v>
                </c:pt>
                <c:pt idx="956">
                  <c:v>0.95599999999999996</c:v>
                </c:pt>
                <c:pt idx="957">
                  <c:v>0.95699999999999996</c:v>
                </c:pt>
                <c:pt idx="958">
                  <c:v>0.95799999999999996</c:v>
                </c:pt>
                <c:pt idx="959">
                  <c:v>0.95899999999999996</c:v>
                </c:pt>
                <c:pt idx="960">
                  <c:v>0.96</c:v>
                </c:pt>
                <c:pt idx="961">
                  <c:v>0.96099999999999997</c:v>
                </c:pt>
                <c:pt idx="962">
                  <c:v>0.96199999999999997</c:v>
                </c:pt>
                <c:pt idx="963">
                  <c:v>0.96299999999999997</c:v>
                </c:pt>
                <c:pt idx="964">
                  <c:v>0.96399999999999997</c:v>
                </c:pt>
                <c:pt idx="965">
                  <c:v>0.96499999999999997</c:v>
                </c:pt>
                <c:pt idx="966">
                  <c:v>0.96599999999999997</c:v>
                </c:pt>
                <c:pt idx="967">
                  <c:v>0.96699999999999997</c:v>
                </c:pt>
                <c:pt idx="968">
                  <c:v>0.96799999999999997</c:v>
                </c:pt>
                <c:pt idx="969">
                  <c:v>0.96899999999999997</c:v>
                </c:pt>
                <c:pt idx="970">
                  <c:v>0.97</c:v>
                </c:pt>
                <c:pt idx="971">
                  <c:v>0.97099999999999997</c:v>
                </c:pt>
                <c:pt idx="972">
                  <c:v>0.97199999999999998</c:v>
                </c:pt>
                <c:pt idx="973">
                  <c:v>0.97299999999999998</c:v>
                </c:pt>
                <c:pt idx="974">
                  <c:v>0.97399999999999998</c:v>
                </c:pt>
                <c:pt idx="975">
                  <c:v>0.97499999999999998</c:v>
                </c:pt>
                <c:pt idx="976">
                  <c:v>0.97599999999999998</c:v>
                </c:pt>
                <c:pt idx="977">
                  <c:v>0.97699999999999998</c:v>
                </c:pt>
                <c:pt idx="978">
                  <c:v>0.97799999999999998</c:v>
                </c:pt>
                <c:pt idx="979">
                  <c:v>0.97899999999999998</c:v>
                </c:pt>
                <c:pt idx="980">
                  <c:v>0.98</c:v>
                </c:pt>
                <c:pt idx="981">
                  <c:v>0.98099999999999998</c:v>
                </c:pt>
                <c:pt idx="982">
                  <c:v>0.98199999999999998</c:v>
                </c:pt>
                <c:pt idx="983">
                  <c:v>0.98299999999999998</c:v>
                </c:pt>
                <c:pt idx="984">
                  <c:v>0.98399999999999999</c:v>
                </c:pt>
                <c:pt idx="985">
                  <c:v>0.98499999999999999</c:v>
                </c:pt>
                <c:pt idx="986">
                  <c:v>0.98599999999999999</c:v>
                </c:pt>
                <c:pt idx="987">
                  <c:v>0.98699999999999999</c:v>
                </c:pt>
                <c:pt idx="988">
                  <c:v>0.98799999999999999</c:v>
                </c:pt>
                <c:pt idx="989">
                  <c:v>0.98899999999999999</c:v>
                </c:pt>
                <c:pt idx="990">
                  <c:v>0.99</c:v>
                </c:pt>
                <c:pt idx="991">
                  <c:v>0.99099999999999999</c:v>
                </c:pt>
                <c:pt idx="992">
                  <c:v>0.99199999999999999</c:v>
                </c:pt>
                <c:pt idx="993">
                  <c:v>0.99299999999999999</c:v>
                </c:pt>
                <c:pt idx="994">
                  <c:v>0.99399999999999999</c:v>
                </c:pt>
                <c:pt idx="995">
                  <c:v>0.995</c:v>
                </c:pt>
                <c:pt idx="996">
                  <c:v>0.996</c:v>
                </c:pt>
                <c:pt idx="997">
                  <c:v>0.997</c:v>
                </c:pt>
                <c:pt idx="998">
                  <c:v>0.998</c:v>
                </c:pt>
                <c:pt idx="999">
                  <c:v>0.999</c:v>
                </c:pt>
                <c:pt idx="1000" formatCode="0.0000">
                  <c:v>1</c:v>
                </c:pt>
              </c:numCache>
            </c:numRef>
          </c:xVal>
          <c:yVal>
            <c:numRef>
              <c:f>APropertiesDimless!$J$7:$J$1007</c:f>
              <c:numCache>
                <c:formatCode>0.0000</c:formatCode>
                <c:ptCount val="1001"/>
                <c:pt idx="1">
                  <c:v>9.9997765662027073E-4</c:v>
                </c:pt>
                <c:pt idx="2">
                  <c:v>1.9999120873468381E-3</c:v>
                </c:pt>
                <c:pt idx="3">
                  <c:v>2.999805482654265E-3</c:v>
                </c:pt>
                <c:pt idx="4">
                  <c:v>3.9996600319503533E-3</c:v>
                </c:pt>
                <c:pt idx="5">
                  <c:v>4.9994779236141309E-3</c:v>
                </c:pt>
                <c:pt idx="6">
                  <c:v>5.9992613450354695E-3</c:v>
                </c:pt>
                <c:pt idx="7">
                  <c:v>6.9990124826521671E-3</c:v>
                </c:pt>
                <c:pt idx="8">
                  <c:v>7.9987335219898741E-3</c:v>
                </c:pt>
                <c:pt idx="9">
                  <c:v>8.9984266476993875E-3</c:v>
                </c:pt>
                <c:pt idx="10">
                  <c:v>9.9980940435958621E-3</c:v>
                </c:pt>
                <c:pt idx="11">
                  <c:v>1.0997737892696539E-2</c:v>
                </c:pt>
                <c:pt idx="12">
                  <c:v>1.1997360377259901E-2</c:v>
                </c:pt>
                <c:pt idx="13">
                  <c:v>1.2996963678822811E-2</c:v>
                </c:pt>
                <c:pt idx="14">
                  <c:v>1.3996549978239903E-2</c:v>
                </c:pt>
                <c:pt idx="15">
                  <c:v>1.4996121455721149E-2</c:v>
                </c:pt>
                <c:pt idx="16">
                  <c:v>1.599568029087026E-2</c:v>
                </c:pt>
                <c:pt idx="17">
                  <c:v>1.6995228662722853E-2</c:v>
                </c:pt>
                <c:pt idx="18">
                  <c:v>1.7994768749784378E-2</c:v>
                </c:pt>
                <c:pt idx="19">
                  <c:v>1.8994302730068701E-2</c:v>
                </c:pt>
                <c:pt idx="20">
                  <c:v>1.9993832781135656E-2</c:v>
                </c:pt>
                <c:pt idx="21">
                  <c:v>2.0993361080129551E-2</c:v>
                </c:pt>
                <c:pt idx="22">
                  <c:v>2.1992889803816938E-2</c:v>
                </c:pt>
                <c:pt idx="23">
                  <c:v>2.2992421128624745E-2</c:v>
                </c:pt>
                <c:pt idx="24">
                  <c:v>2.3991957230678193E-2</c:v>
                </c:pt>
                <c:pt idx="25">
                  <c:v>2.4991500285838814E-2</c:v>
                </c:pt>
                <c:pt idx="26">
                  <c:v>2.5991052469742825E-2</c:v>
                </c:pt>
                <c:pt idx="27">
                  <c:v>2.6990615957838165E-2</c:v>
                </c:pt>
                <c:pt idx="28">
                  <c:v>2.7990192925423367E-2</c:v>
                </c:pt>
                <c:pt idx="29">
                  <c:v>2.8989785547685103E-2</c:v>
                </c:pt>
                <c:pt idx="30">
                  <c:v>2.9989395999735904E-2</c:v>
                </c:pt>
                <c:pt idx="31">
                  <c:v>3.0989026456652483E-2</c:v>
                </c:pt>
                <c:pt idx="32">
                  <c:v>3.1988679093513467E-2</c:v>
                </c:pt>
                <c:pt idx="33">
                  <c:v>3.2988356085437077E-2</c:v>
                </c:pt>
                <c:pt idx="34">
                  <c:v>3.3988059607619567E-2</c:v>
                </c:pt>
                <c:pt idx="35">
                  <c:v>3.4987791835372525E-2</c:v>
                </c:pt>
                <c:pt idx="36">
                  <c:v>3.5987554944161136E-2</c:v>
                </c:pt>
                <c:pt idx="37">
                  <c:v>3.6987351109641929E-2</c:v>
                </c:pt>
                <c:pt idx="38">
                  <c:v>3.798718250770089E-2</c:v>
                </c:pt>
                <c:pt idx="39">
                  <c:v>3.8987051314491088E-2</c:v>
                </c:pt>
                <c:pt idx="40">
                  <c:v>3.9986959706470725E-2</c:v>
                </c:pt>
                <c:pt idx="41">
                  <c:v>4.0986909860440901E-2</c:v>
                </c:pt>
                <c:pt idx="42">
                  <c:v>4.1986903953583794E-2</c:v>
                </c:pt>
                <c:pt idx="43">
                  <c:v>4.2986944163500469E-2</c:v>
                </c:pt>
                <c:pt idx="44">
                  <c:v>4.3987032668248813E-2</c:v>
                </c:pt>
                <c:pt idx="45">
                  <c:v>4.4987171646381385E-2</c:v>
                </c:pt>
                <c:pt idx="46">
                  <c:v>4.5987363276983585E-2</c:v>
                </c:pt>
                <c:pt idx="47">
                  <c:v>4.6987609739711562E-2</c:v>
                </c:pt>
                <c:pt idx="48">
                  <c:v>4.7987913214830133E-2</c:v>
                </c:pt>
                <c:pt idx="49">
                  <c:v>4.8988275883250859E-2</c:v>
                </c:pt>
                <c:pt idx="50">
                  <c:v>4.9988699926570138E-2</c:v>
                </c:pt>
                <c:pt idx="51">
                  <c:v>5.0989187527107238E-2</c:v>
                </c:pt>
                <c:pt idx="52">
                  <c:v>5.1989740867942322E-2</c:v>
                </c:pt>
                <c:pt idx="53">
                  <c:v>5.2990362132954723E-2</c:v>
                </c:pt>
                <c:pt idx="54">
                  <c:v>5.399105350686071E-2</c:v>
                </c:pt>
                <c:pt idx="55">
                  <c:v>5.4991817175252186E-2</c:v>
                </c:pt>
                <c:pt idx="56">
                  <c:v>5.5992655324634467E-2</c:v>
                </c:pt>
                <c:pt idx="57">
                  <c:v>5.6993570142464527E-2</c:v>
                </c:pt>
                <c:pt idx="58">
                  <c:v>5.7994563817189648E-2</c:v>
                </c:pt>
                <c:pt idx="59">
                  <c:v>5.8995638538285142E-2</c:v>
                </c:pt>
                <c:pt idx="60">
                  <c:v>5.9996796496293116E-2</c:v>
                </c:pt>
                <c:pt idx="61">
                  <c:v>6.0998039882860525E-2</c:v>
                </c:pt>
                <c:pt idx="62">
                  <c:v>6.1999370890777915E-2</c:v>
                </c:pt>
                <c:pt idx="63">
                  <c:v>6.3000791714017498E-2</c:v>
                </c:pt>
                <c:pt idx="64">
                  <c:v>6.4002304547771741E-2</c:v>
                </c:pt>
                <c:pt idx="65">
                  <c:v>6.5003911588492155E-2</c:v>
                </c:pt>
                <c:pt idx="66">
                  <c:v>6.600561503392742E-2</c:v>
                </c:pt>
                <c:pt idx="67">
                  <c:v>6.7007417083162421E-2</c:v>
                </c:pt>
                <c:pt idx="68">
                  <c:v>6.8009319936656418E-2</c:v>
                </c:pt>
                <c:pt idx="69">
                  <c:v>6.901132579628233E-2</c:v>
                </c:pt>
                <c:pt idx="70">
                  <c:v>7.0013436865364889E-2</c:v>
                </c:pt>
                <c:pt idx="71">
                  <c:v>7.1015655348720133E-2</c:v>
                </c:pt>
                <c:pt idx="72">
                  <c:v>7.2017983452693612E-2</c:v>
                </c:pt>
                <c:pt idx="73">
                  <c:v>7.3020423385199623E-2</c:v>
                </c:pt>
                <c:pt idx="74">
                  <c:v>7.4022977355760203E-2</c:v>
                </c:pt>
                <c:pt idx="75">
                  <c:v>7.5025647575543919E-2</c:v>
                </c:pt>
                <c:pt idx="76">
                  <c:v>7.6028436257405504E-2</c:v>
                </c:pt>
                <c:pt idx="77">
                  <c:v>7.7031345615924257E-2</c:v>
                </c:pt>
                <c:pt idx="78">
                  <c:v>7.8034377867443799E-2</c:v>
                </c:pt>
                <c:pt idx="79">
                  <c:v>7.9037535230111297E-2</c:v>
                </c:pt>
                <c:pt idx="80">
                  <c:v>8.0040819923916484E-2</c:v>
                </c:pt>
                <c:pt idx="81">
                  <c:v>8.1044234170731463E-2</c:v>
                </c:pt>
                <c:pt idx="82">
                  <c:v>8.2047780194349884E-2</c:v>
                </c:pt>
                <c:pt idx="83">
                  <c:v>8.3051460220526729E-2</c:v>
                </c:pt>
                <c:pt idx="84">
                  <c:v>8.4055276477017812E-2</c:v>
                </c:pt>
                <c:pt idx="85">
                  <c:v>8.505923119361937E-2</c:v>
                </c:pt>
                <c:pt idx="86">
                  <c:v>8.6063326602208085E-2</c:v>
                </c:pt>
                <c:pt idx="87">
                  <c:v>8.7067564936780764E-2</c:v>
                </c:pt>
                <c:pt idx="88">
                  <c:v>8.807194843349439E-2</c:v>
                </c:pt>
                <c:pt idx="89">
                  <c:v>8.9076479330705893E-2</c:v>
                </c:pt>
                <c:pt idx="90">
                  <c:v>9.0081159869012453E-2</c:v>
                </c:pt>
                <c:pt idx="91">
                  <c:v>9.1085992291291759E-2</c:v>
                </c:pt>
                <c:pt idx="92">
                  <c:v>9.2090978842741825E-2</c:v>
                </c:pt>
                <c:pt idx="93">
                  <c:v>9.3096121770921886E-2</c:v>
                </c:pt>
                <c:pt idx="94">
                  <c:v>9.4101423325792355E-2</c:v>
                </c:pt>
                <c:pt idx="95">
                  <c:v>9.510688575975583E-2</c:v>
                </c:pt>
                <c:pt idx="96">
                  <c:v>9.6112511327697131E-2</c:v>
                </c:pt>
                <c:pt idx="97">
                  <c:v>9.7118302287024685E-2</c:v>
                </c:pt>
                <c:pt idx="98">
                  <c:v>9.8124260897710633E-2</c:v>
                </c:pt>
                <c:pt idx="99">
                  <c:v>9.9130389422332196E-2</c:v>
                </c:pt>
                <c:pt idx="100">
                  <c:v>0.10013669012611251</c:v>
                </c:pt>
                <c:pt idx="101">
                  <c:v>0.10114316527696193</c:v>
                </c:pt>
                <c:pt idx="102">
                  <c:v>0.10214981714551856</c:v>
                </c:pt>
                <c:pt idx="103">
                  <c:v>0.10315664800519053</c:v>
                </c:pt>
                <c:pt idx="104">
                  <c:v>0.10416366013219676</c:v>
                </c:pt>
                <c:pt idx="105">
                  <c:v>0.1051708558056086</c:v>
                </c:pt>
                <c:pt idx="106">
                  <c:v>0.10617823730739154</c:v>
                </c:pt>
                <c:pt idx="107">
                  <c:v>0.10718580692244681</c:v>
                </c:pt>
                <c:pt idx="108">
                  <c:v>0.10819356693865331</c:v>
                </c:pt>
                <c:pt idx="109">
                  <c:v>0.10920151964690961</c:v>
                </c:pt>
                <c:pt idx="110">
                  <c:v>0.11020966734117596</c:v>
                </c:pt>
                <c:pt idx="111">
                  <c:v>0.11121801231851657</c:v>
                </c:pt>
                <c:pt idx="112">
                  <c:v>0.11222655687914168</c:v>
                </c:pt>
                <c:pt idx="113">
                  <c:v>0.11323530332645042</c:v>
                </c:pt>
                <c:pt idx="114">
                  <c:v>0.1142442539670728</c:v>
                </c:pt>
                <c:pt idx="115">
                  <c:v>0.11525341111091307</c:v>
                </c:pt>
                <c:pt idx="116">
                  <c:v>0.11626277707119166</c:v>
                </c:pt>
                <c:pt idx="117">
                  <c:v>0.11727235416448904</c:v>
                </c:pt>
                <c:pt idx="118">
                  <c:v>0.11828214471078832</c:v>
                </c:pt>
                <c:pt idx="119">
                  <c:v>0.11929215103351828</c:v>
                </c:pt>
                <c:pt idx="120">
                  <c:v>0.12030237545959696</c:v>
                </c:pt>
                <c:pt idx="121">
                  <c:v>0.12131282031947511</c:v>
                </c:pt>
                <c:pt idx="122">
                  <c:v>0.12232348794717979</c:v>
                </c:pt>
                <c:pt idx="123">
                  <c:v>0.1233343806803579</c:v>
                </c:pt>
                <c:pt idx="124">
                  <c:v>0.12434550086032048</c:v>
                </c:pt>
                <c:pt idx="125">
                  <c:v>0.12535685083208631</c:v>
                </c:pt>
                <c:pt idx="126">
                  <c:v>0.12636843294442618</c:v>
                </c:pt>
                <c:pt idx="127">
                  <c:v>0.12738024954990751</c:v>
                </c:pt>
                <c:pt idx="128">
                  <c:v>0.12839230300493842</c:v>
                </c:pt>
                <c:pt idx="129">
                  <c:v>0.12940459566981266</c:v>
                </c:pt>
                <c:pt idx="130">
                  <c:v>0.13041712990875418</c:v>
                </c:pt>
                <c:pt idx="131">
                  <c:v>0.13142990808996197</c:v>
                </c:pt>
                <c:pt idx="132">
                  <c:v>0.1324429325856554</c:v>
                </c:pt>
                <c:pt idx="133">
                  <c:v>0.13345620577211945</c:v>
                </c:pt>
                <c:pt idx="134">
                  <c:v>0.13446973002974971</c:v>
                </c:pt>
                <c:pt idx="135">
                  <c:v>0.13548350774309867</c:v>
                </c:pt>
                <c:pt idx="136">
                  <c:v>0.13649754130092048</c:v>
                </c:pt>
                <c:pt idx="137">
                  <c:v>0.13751183309621787</c:v>
                </c:pt>
                <c:pt idx="138">
                  <c:v>0.13852638552628735</c:v>
                </c:pt>
                <c:pt idx="139">
                  <c:v>0.13954120099276601</c:v>
                </c:pt>
                <c:pt idx="140">
                  <c:v>0.1405562819016776</c:v>
                </c:pt>
                <c:pt idx="141">
                  <c:v>0.14157163066347939</c:v>
                </c:pt>
                <c:pt idx="142">
                  <c:v>0.1425872496931086</c:v>
                </c:pt>
                <c:pt idx="143">
                  <c:v>0.14360314141002956</c:v>
                </c:pt>
                <c:pt idx="144">
                  <c:v>0.14461930823828084</c:v>
                </c:pt>
                <c:pt idx="145">
                  <c:v>0.14563575260652251</c:v>
                </c:pt>
                <c:pt idx="146">
                  <c:v>0.14665247694808337</c:v>
                </c:pt>
                <c:pt idx="147">
                  <c:v>0.14766948370100902</c:v>
                </c:pt>
                <c:pt idx="148">
                  <c:v>0.1486867753081097</c:v>
                </c:pt>
                <c:pt idx="149">
                  <c:v>0.14970435421700792</c:v>
                </c:pt>
                <c:pt idx="150">
                  <c:v>0.15072222288018713</c:v>
                </c:pt>
                <c:pt idx="151">
                  <c:v>0.15174038375503993</c:v>
                </c:pt>
                <c:pt idx="152">
                  <c:v>0.15275883930391707</c:v>
                </c:pt>
                <c:pt idx="153">
                  <c:v>0.15377759199417565</c:v>
                </c:pt>
                <c:pt idx="154">
                  <c:v>0.15479664429822887</c:v>
                </c:pt>
                <c:pt idx="155">
                  <c:v>0.1558159986935948</c:v>
                </c:pt>
                <c:pt idx="156">
                  <c:v>0.15683565766294608</c:v>
                </c:pt>
                <c:pt idx="157">
                  <c:v>0.1578556236941594</c:v>
                </c:pt>
                <c:pt idx="158">
                  <c:v>0.15887589928036555</c:v>
                </c:pt>
                <c:pt idx="159">
                  <c:v>0.15989648691999961</c:v>
                </c:pt>
                <c:pt idx="160">
                  <c:v>0.16091738911685097</c:v>
                </c:pt>
                <c:pt idx="161">
                  <c:v>0.16193860838011392</c:v>
                </c:pt>
                <c:pt idx="162">
                  <c:v>0.16296014722443858</c:v>
                </c:pt>
                <c:pt idx="163">
                  <c:v>0.16398200816998199</c:v>
                </c:pt>
                <c:pt idx="164">
                  <c:v>0.16500419374245884</c:v>
                </c:pt>
                <c:pt idx="165">
                  <c:v>0.1660267064731932</c:v>
                </c:pt>
                <c:pt idx="166">
                  <c:v>0.16704954889917034</c:v>
                </c:pt>
                <c:pt idx="167">
                  <c:v>0.16807272356308839</c:v>
                </c:pt>
                <c:pt idx="168">
                  <c:v>0.16909623301341045</c:v>
                </c:pt>
                <c:pt idx="169">
                  <c:v>0.17012007980441704</c:v>
                </c:pt>
                <c:pt idx="170">
                  <c:v>0.17114426649625897</c:v>
                </c:pt>
                <c:pt idx="171">
                  <c:v>0.1721687956550097</c:v>
                </c:pt>
                <c:pt idx="172">
                  <c:v>0.17319366985271878</c:v>
                </c:pt>
                <c:pt idx="173">
                  <c:v>0.17421889166746518</c:v>
                </c:pt>
                <c:pt idx="174">
                  <c:v>0.17524446368341076</c:v>
                </c:pt>
                <c:pt idx="175">
                  <c:v>0.17627038849085427</c:v>
                </c:pt>
                <c:pt idx="176">
                  <c:v>0.17729666868628546</c:v>
                </c:pt>
                <c:pt idx="177">
                  <c:v>0.17832330687243927</c:v>
                </c:pt>
                <c:pt idx="178">
                  <c:v>0.17935030565835069</c:v>
                </c:pt>
                <c:pt idx="179">
                  <c:v>0.18037766765940957</c:v>
                </c:pt>
                <c:pt idx="180">
                  <c:v>0.18140539549741574</c:v>
                </c:pt>
                <c:pt idx="181">
                  <c:v>0.18243349180063467</c:v>
                </c:pt>
                <c:pt idx="182">
                  <c:v>0.18346195920385289</c:v>
                </c:pt>
                <c:pt idx="183">
                  <c:v>0.18449080034843404</c:v>
                </c:pt>
                <c:pt idx="184">
                  <c:v>0.18552001788237538</c:v>
                </c:pt>
                <c:pt idx="185">
                  <c:v>0.18654961446036403</c:v>
                </c:pt>
                <c:pt idx="186">
                  <c:v>0.18757959274383409</c:v>
                </c:pt>
                <c:pt idx="187">
                  <c:v>0.18860995540102349</c:v>
                </c:pt>
                <c:pt idx="188">
                  <c:v>0.18964070510703157</c:v>
                </c:pt>
                <c:pt idx="189">
                  <c:v>0.1906718445438767</c:v>
                </c:pt>
                <c:pt idx="190">
                  <c:v>0.19170337640055449</c:v>
                </c:pt>
                <c:pt idx="191">
                  <c:v>0.19273530337309558</c:v>
                </c:pt>
                <c:pt idx="192">
                  <c:v>0.19376762816462498</c:v>
                </c:pt>
                <c:pt idx="193">
                  <c:v>0.19480035348542021</c:v>
                </c:pt>
                <c:pt idx="194">
                  <c:v>0.19583348205297116</c:v>
                </c:pt>
                <c:pt idx="195">
                  <c:v>0.19686701659203923</c:v>
                </c:pt>
                <c:pt idx="196">
                  <c:v>0.19790095983471701</c:v>
                </c:pt>
                <c:pt idx="197">
                  <c:v>0.19893531452048932</c:v>
                </c:pt>
                <c:pt idx="198">
                  <c:v>0.19997008339629238</c:v>
                </c:pt>
                <c:pt idx="199">
                  <c:v>0.20100526921657569</c:v>
                </c:pt>
                <c:pt idx="200">
                  <c:v>0.20204087474336255</c:v>
                </c:pt>
                <c:pt idx="201">
                  <c:v>0.20307690274631188</c:v>
                </c:pt>
                <c:pt idx="202">
                  <c:v>0.20411335600277963</c:v>
                </c:pt>
                <c:pt idx="203">
                  <c:v>0.2051502372978814</c:v>
                </c:pt>
                <c:pt idx="204">
                  <c:v>0.20618754942455433</c:v>
                </c:pt>
                <c:pt idx="205">
                  <c:v>0.20722529518362046</c:v>
                </c:pt>
                <c:pt idx="206">
                  <c:v>0.20826347738384929</c:v>
                </c:pt>
                <c:pt idx="207">
                  <c:v>0.20930209884202192</c:v>
                </c:pt>
                <c:pt idx="208">
                  <c:v>0.21034116238299455</c:v>
                </c:pt>
                <c:pt idx="209">
                  <c:v>0.21138067083976247</c:v>
                </c:pt>
                <c:pt idx="210">
                  <c:v>0.21242062705352507</c:v>
                </c:pt>
                <c:pt idx="211">
                  <c:v>0.21346103387375071</c:v>
                </c:pt>
                <c:pt idx="212">
                  <c:v>0.21450189415824167</c:v>
                </c:pt>
                <c:pt idx="213">
                  <c:v>0.21554321077320027</c:v>
                </c:pt>
                <c:pt idx="214">
                  <c:v>0.21658498659329464</c:v>
                </c:pt>
                <c:pt idx="215">
                  <c:v>0.217627224501725</c:v>
                </c:pt>
                <c:pt idx="216">
                  <c:v>0.21866992739029098</c:v>
                </c:pt>
                <c:pt idx="217">
                  <c:v>0.21971309815945822</c:v>
                </c:pt>
                <c:pt idx="218">
                  <c:v>0.22075673971842652</c:v>
                </c:pt>
                <c:pt idx="219">
                  <c:v>0.22180085498519722</c:v>
                </c:pt>
                <c:pt idx="220">
                  <c:v>0.22284544688664182</c:v>
                </c:pt>
                <c:pt idx="221">
                  <c:v>0.22389051835857116</c:v>
                </c:pt>
                <c:pt idx="222">
                  <c:v>0.22493607234580393</c:v>
                </c:pt>
                <c:pt idx="223">
                  <c:v>0.22598211180223648</c:v>
                </c:pt>
                <c:pt idx="224">
                  <c:v>0.22702863969091303</c:v>
                </c:pt>
                <c:pt idx="225">
                  <c:v>0.2280756589840956</c:v>
                </c:pt>
                <c:pt idx="226">
                  <c:v>0.22912317266333559</c:v>
                </c:pt>
                <c:pt idx="227">
                  <c:v>0.23017118371954393</c:v>
                </c:pt>
                <c:pt idx="228">
                  <c:v>0.23121969515306412</c:v>
                </c:pt>
                <c:pt idx="229">
                  <c:v>0.23226870997374288</c:v>
                </c:pt>
                <c:pt idx="230">
                  <c:v>0.23331823120100392</c:v>
                </c:pt>
                <c:pt idx="231">
                  <c:v>0.23436826186392007</c:v>
                </c:pt>
                <c:pt idx="232">
                  <c:v>0.23541880500128726</c:v>
                </c:pt>
                <c:pt idx="233">
                  <c:v>0.23646986366169798</c:v>
                </c:pt>
                <c:pt idx="234">
                  <c:v>0.23752144090361607</c:v>
                </c:pt>
                <c:pt idx="235">
                  <c:v>0.23857353979545071</c:v>
                </c:pt>
                <c:pt idx="236">
                  <c:v>0.23962616341563275</c:v>
                </c:pt>
                <c:pt idx="237">
                  <c:v>0.24067931485268951</c:v>
                </c:pt>
                <c:pt idx="238">
                  <c:v>0.24173299720532126</c:v>
                </c:pt>
                <c:pt idx="239">
                  <c:v>0.24278721358247804</c:v>
                </c:pt>
                <c:pt idx="240">
                  <c:v>0.2438419671034365</c:v>
                </c:pt>
                <c:pt idx="241">
                  <c:v>0.24489726089787772</c:v>
                </c:pt>
                <c:pt idx="242">
                  <c:v>0.24595309810596533</c:v>
                </c:pt>
                <c:pt idx="243">
                  <c:v>0.24700948187842386</c:v>
                </c:pt>
                <c:pt idx="244">
                  <c:v>0.24806641537661805</c:v>
                </c:pt>
                <c:pt idx="245">
                  <c:v>0.24912390177263233</c:v>
                </c:pt>
                <c:pt idx="246">
                  <c:v>0.25018194424935103</c:v>
                </c:pt>
                <c:pt idx="247">
                  <c:v>0.25124054600053902</c:v>
                </c:pt>
                <c:pt idx="248">
                  <c:v>0.25229971023092251</c:v>
                </c:pt>
                <c:pt idx="249">
                  <c:v>0.2533594401562711</c:v>
                </c:pt>
                <c:pt idx="250">
                  <c:v>0.25441973900347969</c:v>
                </c:pt>
                <c:pt idx="251">
                  <c:v>0.25548061001065131</c:v>
                </c:pt>
                <c:pt idx="252">
                  <c:v>0.25654205642718036</c:v>
                </c:pt>
                <c:pt idx="253">
                  <c:v>0.25760408151383646</c:v>
                </c:pt>
                <c:pt idx="254">
                  <c:v>0.25866668854284841</c:v>
                </c:pt>
                <c:pt idx="255">
                  <c:v>0.25972988079798953</c:v>
                </c:pt>
                <c:pt idx="256">
                  <c:v>0.2607936615746631</c:v>
                </c:pt>
                <c:pt idx="257">
                  <c:v>0.26185803417998765</c:v>
                </c:pt>
                <c:pt idx="258">
                  <c:v>0.26292300193288448</c:v>
                </c:pt>
                <c:pt idx="259">
                  <c:v>0.26398856816416427</c:v>
                </c:pt>
                <c:pt idx="260">
                  <c:v>0.26505473621661491</c:v>
                </c:pt>
                <c:pt idx="261">
                  <c:v>0.26612150944508972</c:v>
                </c:pt>
                <c:pt idx="262">
                  <c:v>0.26718889121659634</c:v>
                </c:pt>
                <c:pt idx="263">
                  <c:v>0.26825688491038657</c:v>
                </c:pt>
                <c:pt idx="264">
                  <c:v>0.269325493918046</c:v>
                </c:pt>
                <c:pt idx="265">
                  <c:v>0.27039472164358469</c:v>
                </c:pt>
                <c:pt idx="266">
                  <c:v>0.27146457150352904</c:v>
                </c:pt>
                <c:pt idx="267">
                  <c:v>0.27253504692701308</c:v>
                </c:pt>
                <c:pt idx="268">
                  <c:v>0.27360615135587141</c:v>
                </c:pt>
                <c:pt idx="269">
                  <c:v>0.27467788824473216</c:v>
                </c:pt>
                <c:pt idx="270">
                  <c:v>0.275750261061111</c:v>
                </c:pt>
                <c:pt idx="271">
                  <c:v>0.27682327328550527</c:v>
                </c:pt>
                <c:pt idx="272">
                  <c:v>0.27789692841148961</c:v>
                </c:pt>
                <c:pt idx="273">
                  <c:v>0.27897122994581114</c:v>
                </c:pt>
                <c:pt idx="274">
                  <c:v>0.28004618140848614</c:v>
                </c:pt>
                <c:pt idx="275">
                  <c:v>0.28112178633289742</c:v>
                </c:pt>
                <c:pt idx="276">
                  <c:v>0.2821980482658914</c:v>
                </c:pt>
                <c:pt idx="277">
                  <c:v>0.28327497076787739</c:v>
                </c:pt>
                <c:pt idx="278">
                  <c:v>0.2843525574129257</c:v>
                </c:pt>
                <c:pt idx="279">
                  <c:v>0.28543081178886864</c:v>
                </c:pt>
                <c:pt idx="280">
                  <c:v>0.28650973749739961</c:v>
                </c:pt>
                <c:pt idx="281">
                  <c:v>0.2875893381541762</c:v>
                </c:pt>
                <c:pt idx="282">
                  <c:v>0.28866961738892</c:v>
                </c:pt>
                <c:pt idx="283">
                  <c:v>0.2897505788455208</c:v>
                </c:pt>
                <c:pt idx="284">
                  <c:v>0.2908322261821395</c:v>
                </c:pt>
                <c:pt idx="285">
                  <c:v>0.29191456307131197</c:v>
                </c:pt>
                <c:pt idx="286">
                  <c:v>0.29299759320005442</c:v>
                </c:pt>
                <c:pt idx="287">
                  <c:v>0.29408132026996803</c:v>
                </c:pt>
                <c:pt idx="288">
                  <c:v>0.29516574799734679</c:v>
                </c:pt>
                <c:pt idx="289">
                  <c:v>0.29625088011328321</c:v>
                </c:pt>
                <c:pt idx="290">
                  <c:v>0.29733672036377712</c:v>
                </c:pt>
                <c:pt idx="291">
                  <c:v>0.29842327250984368</c:v>
                </c:pt>
                <c:pt idx="292">
                  <c:v>0.29951054032762342</c:v>
                </c:pt>
                <c:pt idx="293">
                  <c:v>0.30059852760849209</c:v>
                </c:pt>
                <c:pt idx="294">
                  <c:v>0.30168723815917159</c:v>
                </c:pt>
                <c:pt idx="295">
                  <c:v>0.30277667580184231</c:v>
                </c:pt>
                <c:pt idx="296">
                  <c:v>0.30386684437425548</c:v>
                </c:pt>
                <c:pt idx="297">
                  <c:v>0.30495774772984663</c:v>
                </c:pt>
                <c:pt idx="298">
                  <c:v>0.30604938973784956</c:v>
                </c:pt>
                <c:pt idx="299">
                  <c:v>0.30714177428341238</c:v>
                </c:pt>
                <c:pt idx="300">
                  <c:v>0.30823490526771302</c:v>
                </c:pt>
                <c:pt idx="301">
                  <c:v>0.30932878660807545</c:v>
                </c:pt>
                <c:pt idx="302">
                  <c:v>0.31042342223808866</c:v>
                </c:pt>
                <c:pt idx="303">
                  <c:v>0.31151881610772414</c:v>
                </c:pt>
                <c:pt idx="304">
                  <c:v>0.31261497218345602</c:v>
                </c:pt>
                <c:pt idx="305">
                  <c:v>0.31371189444838099</c:v>
                </c:pt>
                <c:pt idx="306">
                  <c:v>0.31480958690234007</c:v>
                </c:pt>
                <c:pt idx="307">
                  <c:v>0.31590805356204005</c:v>
                </c:pt>
                <c:pt idx="308">
                  <c:v>0.31700729846117726</c:v>
                </c:pt>
                <c:pt idx="309">
                  <c:v>0.31810732565056121</c:v>
                </c:pt>
                <c:pt idx="310">
                  <c:v>0.31920813919823954</c:v>
                </c:pt>
                <c:pt idx="311">
                  <c:v>0.32030974318962369</c:v>
                </c:pt>
                <c:pt idx="312">
                  <c:v>0.32141214172761651</c:v>
                </c:pt>
                <c:pt idx="313">
                  <c:v>0.32251533893273898</c:v>
                </c:pt>
                <c:pt idx="314">
                  <c:v>0.32361933894325978</c:v>
                </c:pt>
                <c:pt idx="315">
                  <c:v>0.32472414591532461</c:v>
                </c:pt>
                <c:pt idx="316">
                  <c:v>0.32582976402308705</c:v>
                </c:pt>
                <c:pt idx="317">
                  <c:v>0.32693619745884017</c:v>
                </c:pt>
                <c:pt idx="318">
                  <c:v>0.32804345043314936</c:v>
                </c:pt>
                <c:pt idx="319">
                  <c:v>0.3291515271749863</c:v>
                </c:pt>
                <c:pt idx="320">
                  <c:v>0.33026043193186311</c:v>
                </c:pt>
                <c:pt idx="321">
                  <c:v>0.33137016896996879</c:v>
                </c:pt>
                <c:pt idx="322">
                  <c:v>0.33248074257430577</c:v>
                </c:pt>
                <c:pt idx="323">
                  <c:v>0.33359215704882811</c:v>
                </c:pt>
                <c:pt idx="324">
                  <c:v>0.33470441671658002</c:v>
                </c:pt>
                <c:pt idx="325">
                  <c:v>0.33581752591983632</c:v>
                </c:pt>
                <c:pt idx="326">
                  <c:v>0.33693148902024356</c:v>
                </c:pt>
                <c:pt idx="327">
                  <c:v>0.33804631039896205</c:v>
                </c:pt>
                <c:pt idx="328">
                  <c:v>0.33916199445680961</c:v>
                </c:pt>
                <c:pt idx="329">
                  <c:v>0.34027854561440596</c:v>
                </c:pt>
                <c:pt idx="330">
                  <c:v>0.34139596831231778</c:v>
                </c:pt>
                <c:pt idx="331">
                  <c:v>0.3425142670112068</c:v>
                </c:pt>
                <c:pt idx="332">
                  <c:v>0.34363344619197622</c:v>
                </c:pt>
                <c:pt idx="333">
                  <c:v>0.34475351035592089</c:v>
                </c:pt>
                <c:pt idx="334">
                  <c:v>0.34587446402487737</c:v>
                </c:pt>
                <c:pt idx="335">
                  <c:v>0.34699631174137496</c:v>
                </c:pt>
                <c:pt idx="336">
                  <c:v>0.34811905806878934</c:v>
                </c:pt>
                <c:pt idx="337">
                  <c:v>0.34924270759149528</c:v>
                </c:pt>
                <c:pt idx="338">
                  <c:v>0.35036726491502285</c:v>
                </c:pt>
                <c:pt idx="339">
                  <c:v>0.35149273466621328</c:v>
                </c:pt>
                <c:pt idx="340">
                  <c:v>0.35261912149337643</c:v>
                </c:pt>
                <c:pt idx="341">
                  <c:v>0.35374643006645029</c:v>
                </c:pt>
                <c:pt idx="342">
                  <c:v>0.35487466507716081</c:v>
                </c:pt>
                <c:pt idx="343">
                  <c:v>0.35600383123918322</c:v>
                </c:pt>
                <c:pt idx="344">
                  <c:v>0.35713393328830506</c:v>
                </c:pt>
                <c:pt idx="345">
                  <c:v>0.35826497598259038</c:v>
                </c:pt>
                <c:pt idx="346">
                  <c:v>0.3593969641025449</c:v>
                </c:pt>
                <c:pt idx="347">
                  <c:v>0.36052990245128302</c:v>
                </c:pt>
                <c:pt idx="348">
                  <c:v>0.36166379585469582</c:v>
                </c:pt>
                <c:pt idx="349">
                  <c:v>0.36279864916162063</c:v>
                </c:pt>
                <c:pt idx="350">
                  <c:v>0.36393446724401207</c:v>
                </c:pt>
                <c:pt idx="351">
                  <c:v>0.36507125499711396</c:v>
                </c:pt>
                <c:pt idx="352">
                  <c:v>0.36620901733963362</c:v>
                </c:pt>
                <c:pt idx="353">
                  <c:v>0.3673477592139166</c:v>
                </c:pt>
                <c:pt idx="354">
                  <c:v>0.3684874855861236</c:v>
                </c:pt>
                <c:pt idx="355">
                  <c:v>0.36962820144640807</c:v>
                </c:pt>
                <c:pt idx="356">
                  <c:v>0.37076991180909613</c:v>
                </c:pt>
                <c:pt idx="357">
                  <c:v>0.37191262171286782</c:v>
                </c:pt>
                <c:pt idx="358">
                  <c:v>0.37305633622093876</c:v>
                </c:pt>
                <c:pt idx="359">
                  <c:v>0.37420106042124535</c:v>
                </c:pt>
                <c:pt idx="360">
                  <c:v>0.3753467994266293</c:v>
                </c:pt>
                <c:pt idx="361">
                  <c:v>0.37649355837502585</c:v>
                </c:pt>
                <c:pt idx="362">
                  <c:v>0.37764134242965103</c:v>
                </c:pt>
                <c:pt idx="363">
                  <c:v>0.37879015677919392</c:v>
                </c:pt>
                <c:pt idx="364">
                  <c:v>0.3799400066380067</c:v>
                </c:pt>
                <c:pt idx="365">
                  <c:v>0.38109089724629935</c:v>
                </c:pt>
                <c:pt idx="366">
                  <c:v>0.38224283387033409</c:v>
                </c:pt>
                <c:pt idx="367">
                  <c:v>0.38339582180262288</c:v>
                </c:pt>
                <c:pt idx="368">
                  <c:v>0.3845498663621254</c:v>
                </c:pt>
                <c:pt idx="369">
                  <c:v>0.38570497289444938</c:v>
                </c:pt>
                <c:pt idx="370">
                  <c:v>0.38686114677205258</c:v>
                </c:pt>
                <c:pt idx="371">
                  <c:v>0.38801839339444594</c:v>
                </c:pt>
                <c:pt idx="372">
                  <c:v>0.38917671818839977</c:v>
                </c:pt>
                <c:pt idx="373">
                  <c:v>0.39033612660815009</c:v>
                </c:pt>
                <c:pt idx="374">
                  <c:v>0.3914966241356076</c:v>
                </c:pt>
                <c:pt idx="375">
                  <c:v>0.39265821628056902</c:v>
                </c:pt>
                <c:pt idx="376">
                  <c:v>0.39382090858092855</c:v>
                </c:pt>
                <c:pt idx="377">
                  <c:v>0.39498470660289314</c:v>
                </c:pt>
                <c:pt idx="378">
                  <c:v>0.39614961594119785</c:v>
                </c:pt>
                <c:pt idx="379">
                  <c:v>0.39731564221932503</c:v>
                </c:pt>
                <c:pt idx="380">
                  <c:v>0.39848279108972268</c:v>
                </c:pt>
                <c:pt idx="381">
                  <c:v>0.39965106823402802</c:v>
                </c:pt>
                <c:pt idx="382">
                  <c:v>0.40082047936328979</c:v>
                </c:pt>
                <c:pt idx="383">
                  <c:v>0.40199103021819527</c:v>
                </c:pt>
                <c:pt idx="384">
                  <c:v>0.40316272656929714</c:v>
                </c:pt>
                <c:pt idx="385">
                  <c:v>0.40433557421724337</c:v>
                </c:pt>
                <c:pt idx="386">
                  <c:v>0.40550957899300921</c:v>
                </c:pt>
                <c:pt idx="387">
                  <c:v>0.40668474675813104</c:v>
                </c:pt>
                <c:pt idx="388">
                  <c:v>0.40786108340494198</c:v>
                </c:pt>
                <c:pt idx="389">
                  <c:v>0.40903859485680949</c:v>
                </c:pt>
                <c:pt idx="390">
                  <c:v>0.41021728706837624</c:v>
                </c:pt>
                <c:pt idx="391">
                  <c:v>0.41139716602580173</c:v>
                </c:pt>
                <c:pt idx="392">
                  <c:v>0.41257823774700653</c:v>
                </c:pt>
                <c:pt idx="393">
                  <c:v>0.41376050828191929</c:v>
                </c:pt>
                <c:pt idx="394">
                  <c:v>0.41494398371272495</c:v>
                </c:pt>
                <c:pt idx="395">
                  <c:v>0.41612867015411564</c:v>
                </c:pt>
                <c:pt idx="396">
                  <c:v>0.41731457375354447</c:v>
                </c:pt>
                <c:pt idx="397">
                  <c:v>0.41850170069148013</c:v>
                </c:pt>
                <c:pt idx="398">
                  <c:v>0.4196900571816653</c:v>
                </c:pt>
                <c:pt idx="399">
                  <c:v>0.42087964947137635</c:v>
                </c:pt>
                <c:pt idx="400">
                  <c:v>0.42207048384168572</c:v>
                </c:pt>
                <c:pt idx="401">
                  <c:v>0.4232625666077271</c:v>
                </c:pt>
                <c:pt idx="402">
                  <c:v>0.42445590411896228</c:v>
                </c:pt>
                <c:pt idx="403">
                  <c:v>0.42565050275945054</c:v>
                </c:pt>
                <c:pt idx="404">
                  <c:v>0.426846368948121</c:v>
                </c:pt>
                <c:pt idx="405">
                  <c:v>0.42804350913904765</c:v>
                </c:pt>
                <c:pt idx="406">
                  <c:v>0.42924192982172532</c:v>
                </c:pt>
                <c:pt idx="407">
                  <c:v>0.43044163752134995</c:v>
                </c:pt>
                <c:pt idx="408">
                  <c:v>0.4316426387991007</c:v>
                </c:pt>
                <c:pt idx="409">
                  <c:v>0.43284494025242465</c:v>
                </c:pt>
                <c:pt idx="410">
                  <c:v>0.43404854851532382</c:v>
                </c:pt>
                <c:pt idx="411">
                  <c:v>0.43525347025864553</c:v>
                </c:pt>
                <c:pt idx="412">
                  <c:v>0.43645971219037494</c:v>
                </c:pt>
                <c:pt idx="413">
                  <c:v>0.43766728105593067</c:v>
                </c:pt>
                <c:pt idx="414">
                  <c:v>0.43887618363846231</c:v>
                </c:pt>
                <c:pt idx="415">
                  <c:v>0.44008642675915222</c:v>
                </c:pt>
                <c:pt idx="416">
                  <c:v>0.44129801727751822</c:v>
                </c:pt>
                <c:pt idx="417">
                  <c:v>0.44251096209172092</c:v>
                </c:pt>
                <c:pt idx="418">
                  <c:v>0.44372526813887297</c:v>
                </c:pt>
                <c:pt idx="419">
                  <c:v>0.44494094239535076</c:v>
                </c:pt>
                <c:pt idx="420">
                  <c:v>0.44615799187711014</c:v>
                </c:pt>
                <c:pt idx="421">
                  <c:v>0.44737642364000485</c:v>
                </c:pt>
                <c:pt idx="422">
                  <c:v>0.44859624478010685</c:v>
                </c:pt>
                <c:pt idx="423">
                  <c:v>0.44981746243403153</c:v>
                </c:pt>
                <c:pt idx="424">
                  <c:v>0.45104008377926402</c:v>
                </c:pt>
                <c:pt idx="425">
                  <c:v>0.45226411603449007</c:v>
                </c:pt>
                <c:pt idx="426">
                  <c:v>0.45348956645992999</c:v>
                </c:pt>
                <c:pt idx="427">
                  <c:v>0.45471644235767389</c:v>
                </c:pt>
                <c:pt idx="428">
                  <c:v>0.45594475107202304</c:v>
                </c:pt>
                <c:pt idx="429">
                  <c:v>0.45717449998983234</c:v>
                </c:pt>
                <c:pt idx="430">
                  <c:v>0.45840569654085661</c:v>
                </c:pt>
                <c:pt idx="431">
                  <c:v>0.4596383481981004</c:v>
                </c:pt>
                <c:pt idx="432">
                  <c:v>0.46087246247817143</c:v>
                </c:pt>
                <c:pt idx="433">
                  <c:v>0.46210804694163632</c:v>
                </c:pt>
                <c:pt idx="434">
                  <c:v>0.4633451091933809</c:v>
                </c:pt>
                <c:pt idx="435">
                  <c:v>0.46458365688297404</c:v>
                </c:pt>
                <c:pt idx="436">
                  <c:v>0.46582369770503346</c:v>
                </c:pt>
                <c:pt idx="437">
                  <c:v>0.46706523939959715</c:v>
                </c:pt>
                <c:pt idx="438">
                  <c:v>0.468308289752497</c:v>
                </c:pt>
                <c:pt idx="439">
                  <c:v>0.46955285659573609</c:v>
                </c:pt>
                <c:pt idx="440">
                  <c:v>0.47079894780787102</c:v>
                </c:pt>
                <c:pt idx="441">
                  <c:v>0.47204657131439542</c:v>
                </c:pt>
                <c:pt idx="442">
                  <c:v>0.47329573508813116</c:v>
                </c:pt>
                <c:pt idx="443">
                  <c:v>0.47454644714961813</c:v>
                </c:pt>
                <c:pt idx="444">
                  <c:v>0.47579871556751324</c:v>
                </c:pt>
                <c:pt idx="445">
                  <c:v>0.47705254845898909</c:v>
                </c:pt>
                <c:pt idx="446">
                  <c:v>0.47830795399013992</c:v>
                </c:pt>
                <c:pt idx="447">
                  <c:v>0.47956494037638769</c:v>
                </c:pt>
                <c:pt idx="448">
                  <c:v>0.48082351588289735</c:v>
                </c:pt>
                <c:pt idx="449">
                  <c:v>0.48208368882499036</c:v>
                </c:pt>
                <c:pt idx="450">
                  <c:v>0.48334546756856817</c:v>
                </c:pt>
                <c:pt idx="451">
                  <c:v>0.48460886053053448</c:v>
                </c:pt>
                <c:pt idx="452">
                  <c:v>0.48587387617922584</c:v>
                </c:pt>
                <c:pt idx="453">
                  <c:v>0.4871405230348444</c:v>
                </c:pt>
                <c:pt idx="454">
                  <c:v>0.48840880966989608</c:v>
                </c:pt>
                <c:pt idx="455">
                  <c:v>0.48967874470963146</c:v>
                </c:pt>
                <c:pt idx="456">
                  <c:v>0.49095033683249401</c:v>
                </c:pt>
                <c:pt idx="457">
                  <c:v>0.49222359477056948</c:v>
                </c:pt>
                <c:pt idx="458">
                  <c:v>0.49349852731004223</c:v>
                </c:pt>
                <c:pt idx="459">
                  <c:v>0.49477514329165539</c:v>
                </c:pt>
                <c:pt idx="460">
                  <c:v>0.49605345161117542</c:v>
                </c:pt>
                <c:pt idx="461">
                  <c:v>0.49733346121986177</c:v>
                </c:pt>
                <c:pt idx="462">
                  <c:v>0.49861518112494096</c:v>
                </c:pt>
                <c:pt idx="463">
                  <c:v>0.49989862039008642</c:v>
                </c:pt>
                <c:pt idx="464">
                  <c:v>0.5011837881359017</c:v>
                </c:pt>
                <c:pt idx="465">
                  <c:v>0.50247069354040963</c:v>
                </c:pt>
                <c:pt idx="466">
                  <c:v>0.50375934583954673</c:v>
                </c:pt>
                <c:pt idx="467">
                  <c:v>0.50504975432766175</c:v>
                </c:pt>
                <c:pt idx="468">
                  <c:v>0.50634192835802028</c:v>
                </c:pt>
                <c:pt idx="469">
                  <c:v>0.50763587734331406</c:v>
                </c:pt>
                <c:pt idx="470">
                  <c:v>0.50893161075617543</c:v>
                </c:pt>
                <c:pt idx="471">
                  <c:v>0.51022913812969761</c:v>
                </c:pt>
                <c:pt idx="472">
                  <c:v>0.51152846905795968</c:v>
                </c:pt>
                <c:pt idx="473">
                  <c:v>0.51282961319655818</c:v>
                </c:pt>
                <c:pt idx="474">
                  <c:v>0.51413258026314224</c:v>
                </c:pt>
                <c:pt idx="475">
                  <c:v>0.51543738003795703</c:v>
                </c:pt>
                <c:pt idx="476">
                  <c:v>0.5167440223643901</c:v>
                </c:pt>
                <c:pt idx="477">
                  <c:v>0.51805251714952605</c:v>
                </c:pt>
                <c:pt idx="478">
                  <c:v>0.51936287436470407</c:v>
                </c:pt>
                <c:pt idx="479">
                  <c:v>0.52067510404608475</c:v>
                </c:pt>
                <c:pt idx="480">
                  <c:v>0.52198921629521977</c:v>
                </c:pt>
                <c:pt idx="481">
                  <c:v>0.52330522127962953</c:v>
                </c:pt>
                <c:pt idx="482">
                  <c:v>0.52462312923338639</c:v>
                </c:pt>
                <c:pt idx="483">
                  <c:v>0.52594295045770356</c:v>
                </c:pt>
                <c:pt idx="484">
                  <c:v>0.52726469532153131</c:v>
                </c:pt>
                <c:pt idx="485">
                  <c:v>0.52858837426215866</c:v>
                </c:pt>
                <c:pt idx="486">
                  <c:v>0.52991399778582082</c:v>
                </c:pt>
                <c:pt idx="487">
                  <c:v>0.53124157646831627</c:v>
                </c:pt>
                <c:pt idx="488">
                  <c:v>0.53257112095562575</c:v>
                </c:pt>
                <c:pt idx="489">
                  <c:v>0.53390264196454196</c:v>
                </c:pt>
                <c:pt idx="490">
                  <c:v>0.53523615028330329</c:v>
                </c:pt>
                <c:pt idx="491">
                  <c:v>0.53657165677223739</c:v>
                </c:pt>
                <c:pt idx="492">
                  <c:v>0.53790917236440738</c:v>
                </c:pt>
                <c:pt idx="493">
                  <c:v>0.53924870806626957</c:v>
                </c:pt>
                <c:pt idx="494">
                  <c:v>0.54059027495833523</c:v>
                </c:pt>
                <c:pt idx="495">
                  <c:v>0.54193388419584021</c:v>
                </c:pt>
                <c:pt idx="496">
                  <c:v>0.54327954700942327</c:v>
                </c:pt>
                <c:pt idx="497">
                  <c:v>0.54462727470581007</c:v>
                </c:pt>
                <c:pt idx="498">
                  <c:v>0.5459770786685052</c:v>
                </c:pt>
                <c:pt idx="499">
                  <c:v>0.54732897035849248</c:v>
                </c:pt>
                <c:pt idx="500">
                  <c:v>0.54868296131494165</c:v>
                </c:pt>
                <c:pt idx="501">
                  <c:v>0.55003906315592421</c:v>
                </c:pt>
                <c:pt idx="502">
                  <c:v>0.55139728757913531</c:v>
                </c:pt>
                <c:pt idx="503">
                  <c:v>0.55275764636262692</c:v>
                </c:pt>
                <c:pt idx="504">
                  <c:v>0.55412015136554471</c:v>
                </c:pt>
                <c:pt idx="505">
                  <c:v>0.55548481452887677</c:v>
                </c:pt>
                <c:pt idx="506">
                  <c:v>0.55685164787620844</c:v>
                </c:pt>
                <c:pt idx="507">
                  <c:v>0.55822066351448696</c:v>
                </c:pt>
                <c:pt idx="508">
                  <c:v>0.5595918736347939</c:v>
                </c:pt>
                <c:pt idx="509">
                  <c:v>0.56096529051312627</c:v>
                </c:pt>
                <c:pt idx="510">
                  <c:v>0.56234092651118628</c:v>
                </c:pt>
                <c:pt idx="511">
                  <c:v>0.56371879407718062</c:v>
                </c:pt>
                <c:pt idx="512">
                  <c:v>0.56509890574662758</c:v>
                </c:pt>
                <c:pt idx="513">
                  <c:v>0.56648127414317551</c:v>
                </c:pt>
                <c:pt idx="514">
                  <c:v>0.56786591197942704</c:v>
                </c:pt>
                <c:pt idx="515">
                  <c:v>0.56925283205777555</c:v>
                </c:pt>
                <c:pt idx="516">
                  <c:v>0.57064204727125067</c:v>
                </c:pt>
                <c:pt idx="517">
                  <c:v>0.57203357060437188</c:v>
                </c:pt>
                <c:pt idx="518">
                  <c:v>0.57342741513401363</c:v>
                </c:pt>
                <c:pt idx="519">
                  <c:v>0.57482359403027927</c:v>
                </c:pt>
                <c:pt idx="520">
                  <c:v>0.57622212055738475</c:v>
                </c:pt>
                <c:pt idx="521">
                  <c:v>0.57762300807455436</c:v>
                </c:pt>
                <c:pt idx="522">
                  <c:v>0.57902627003692364</c:v>
                </c:pt>
                <c:pt idx="523">
                  <c:v>0.5804319199964566</c:v>
                </c:pt>
                <c:pt idx="524">
                  <c:v>0.5818399716028686</c:v>
                </c:pt>
                <c:pt idx="525">
                  <c:v>0.58325043860456527</c:v>
                </c:pt>
                <c:pt idx="526">
                  <c:v>0.58466333484958821</c:v>
                </c:pt>
                <c:pt idx="527">
                  <c:v>0.58607867428657356</c:v>
                </c:pt>
                <c:pt idx="528">
                  <c:v>0.58749647096572133</c:v>
                </c:pt>
                <c:pt idx="529">
                  <c:v>0.58891673903977637</c:v>
                </c:pt>
                <c:pt idx="530">
                  <c:v>0.59033949276502018</c:v>
                </c:pt>
                <c:pt idx="531">
                  <c:v>0.59176474650227429</c:v>
                </c:pt>
                <c:pt idx="532">
                  <c:v>0.59319251471791679</c:v>
                </c:pt>
                <c:pt idx="533">
                  <c:v>0.59462281198490874</c:v>
                </c:pt>
                <c:pt idx="534">
                  <c:v>0.59605565298383456</c:v>
                </c:pt>
                <c:pt idx="535">
                  <c:v>0.59749105250395385</c:v>
                </c:pt>
                <c:pt idx="536">
                  <c:v>0.59892902544426507</c:v>
                </c:pt>
                <c:pt idx="537">
                  <c:v>0.60036958681458352</c:v>
                </c:pt>
                <c:pt idx="538">
                  <c:v>0.60181275173663007</c:v>
                </c:pt>
                <c:pt idx="539">
                  <c:v>0.60325853544513441</c:v>
                </c:pt>
                <c:pt idx="540">
                  <c:v>0.60470695328895219</c:v>
                </c:pt>
                <c:pt idx="541">
                  <c:v>0.60615802073219249</c:v>
                </c:pt>
                <c:pt idx="542">
                  <c:v>0.60761175335536166</c:v>
                </c:pt>
                <c:pt idx="543">
                  <c:v>0.60906816685651965</c:v>
                </c:pt>
                <c:pt idx="544">
                  <c:v>0.61052727705245124</c:v>
                </c:pt>
                <c:pt idx="545">
                  <c:v>0.61198909987985062</c:v>
                </c:pt>
                <c:pt idx="546">
                  <c:v>0.61345365139651908</c:v>
                </c:pt>
                <c:pt idx="547">
                  <c:v>0.61492094778258077</c:v>
                </c:pt>
                <c:pt idx="548">
                  <c:v>0.61639100534170999</c:v>
                </c:pt>
                <c:pt idx="549">
                  <c:v>0.61786384050237453</c:v>
                </c:pt>
                <c:pt idx="550">
                  <c:v>0.61933946981909405</c:v>
                </c:pt>
                <c:pt idx="551">
                  <c:v>0.62081790997371489</c:v>
                </c:pt>
                <c:pt idx="552">
                  <c:v>0.62229917777669941</c:v>
                </c:pt>
                <c:pt idx="553">
                  <c:v>0.62378329016843137</c:v>
                </c:pt>
                <c:pt idx="554">
                  <c:v>0.62527026422053655</c:v>
                </c:pt>
                <c:pt idx="555">
                  <c:v>0.62676011713722224</c:v>
                </c:pt>
                <c:pt idx="556">
                  <c:v>0.62825286625663146</c:v>
                </c:pt>
                <c:pt idx="557">
                  <c:v>0.62974852905221335</c:v>
                </c:pt>
                <c:pt idx="558">
                  <c:v>0.63124712313411191</c:v>
                </c:pt>
                <c:pt idx="559">
                  <c:v>0.63274866625057224</c:v>
                </c:pt>
                <c:pt idx="560">
                  <c:v>0.63425317628936373</c:v>
                </c:pt>
                <c:pt idx="561">
                  <c:v>0.63576067127921965</c:v>
                </c:pt>
                <c:pt idx="562">
                  <c:v>0.63727116939129902</c:v>
                </c:pt>
                <c:pt idx="563">
                  <c:v>0.63878468894066087</c:v>
                </c:pt>
                <c:pt idx="564">
                  <c:v>0.64030124838776414</c:v>
                </c:pt>
                <c:pt idx="565">
                  <c:v>0.64182086633997959</c:v>
                </c:pt>
                <c:pt idx="566">
                  <c:v>0.64334356155312555</c:v>
                </c:pt>
                <c:pt idx="567">
                  <c:v>0.64486935293302183</c:v>
                </c:pt>
                <c:pt idx="568">
                  <c:v>0.64639825953706298</c:v>
                </c:pt>
                <c:pt idx="569">
                  <c:v>0.64793030057581169</c:v>
                </c:pt>
                <c:pt idx="570">
                  <c:v>0.6494654954146134</c:v>
                </c:pt>
                <c:pt idx="571">
                  <c:v>0.6510038635752311</c:v>
                </c:pt>
                <c:pt idx="572">
                  <c:v>0.6525454247375001</c:v>
                </c:pt>
                <c:pt idx="573">
                  <c:v>0.65409019874100682</c:v>
                </c:pt>
                <c:pt idx="574">
                  <c:v>0.65563820558678521</c:v>
                </c:pt>
                <c:pt idx="575">
                  <c:v>0.65718946543904033</c:v>
                </c:pt>
                <c:pt idx="576">
                  <c:v>0.65874399862688882</c:v>
                </c:pt>
                <c:pt idx="577">
                  <c:v>0.66030182564612672</c:v>
                </c:pt>
                <c:pt idx="578">
                  <c:v>0.66186296716101645</c:v>
                </c:pt>
                <c:pt idx="579">
                  <c:v>0.66342744400610021</c:v>
                </c:pt>
                <c:pt idx="580">
                  <c:v>0.66499527718803531</c:v>
                </c:pt>
                <c:pt idx="581">
                  <c:v>0.66656648788745443</c:v>
                </c:pt>
                <c:pt idx="582">
                  <c:v>0.6681410974608496</c:v>
                </c:pt>
                <c:pt idx="583">
                  <c:v>0.66971912744248252</c:v>
                </c:pt>
                <c:pt idx="584">
                  <c:v>0.67130059954631738</c:v>
                </c:pt>
                <c:pt idx="585">
                  <c:v>0.67288553566798326</c:v>
                </c:pt>
                <c:pt idx="586">
                  <c:v>0.67447395788675912</c:v>
                </c:pt>
                <c:pt idx="587">
                  <c:v>0.67606588846758631</c:v>
                </c:pt>
                <c:pt idx="588">
                  <c:v>0.67766134986310911</c:v>
                </c:pt>
                <c:pt idx="589">
                  <c:v>0.67926036471574069</c:v>
                </c:pt>
                <c:pt idx="590">
                  <c:v>0.68086295585975898</c:v>
                </c:pt>
                <c:pt idx="591">
                  <c:v>0.6824691463234287</c:v>
                </c:pt>
                <c:pt idx="592">
                  <c:v>0.68407895933115237</c:v>
                </c:pt>
                <c:pt idx="593">
                  <c:v>0.68569241830565242</c:v>
                </c:pt>
                <c:pt idx="594">
                  <c:v>0.68730954687017953</c:v>
                </c:pt>
                <c:pt idx="595">
                  <c:v>0.68893036885075454</c:v>
                </c:pt>
                <c:pt idx="596">
                  <c:v>0.69055490827843735</c:v>
                </c:pt>
                <c:pt idx="597">
                  <c:v>0.69218318939162959</c:v>
                </c:pt>
                <c:pt idx="598">
                  <c:v>0.69381523663840861</c:v>
                </c:pt>
                <c:pt idx="599">
                  <c:v>0.69545107467889067</c:v>
                </c:pt>
                <c:pt idx="600">
                  <c:v>0.69709072838762987</c:v>
                </c:pt>
                <c:pt idx="601">
                  <c:v>0.69873422285604958</c:v>
                </c:pt>
                <c:pt idx="602">
                  <c:v>0.70038158339490497</c:v>
                </c:pt>
                <c:pt idx="603">
                  <c:v>0.70203283553678375</c:v>
                </c:pt>
                <c:pt idx="604">
                  <c:v>0.70368800503863771</c:v>
                </c:pt>
                <c:pt idx="605">
                  <c:v>0.70534711788435278</c:v>
                </c:pt>
                <c:pt idx="606">
                  <c:v>0.70701020028735106</c:v>
                </c:pt>
                <c:pt idx="607">
                  <c:v>0.70867727869323593</c:v>
                </c:pt>
                <c:pt idx="608">
                  <c:v>0.71034837978246534</c:v>
                </c:pt>
                <c:pt idx="609">
                  <c:v>0.7120235304730711</c:v>
                </c:pt>
                <c:pt idx="610">
                  <c:v>0.71370275792341065</c:v>
                </c:pt>
                <c:pt idx="611">
                  <c:v>0.71538608953496163</c:v>
                </c:pt>
                <c:pt idx="612">
                  <c:v>0.71707355295515318</c:v>
                </c:pt>
                <c:pt idx="613">
                  <c:v>0.71876517608023971</c:v>
                </c:pt>
                <c:pt idx="614">
                  <c:v>0.72046098705821493</c:v>
                </c:pt>
                <c:pt idx="615">
                  <c:v>0.72216101429176616</c:v>
                </c:pt>
                <c:pt idx="616">
                  <c:v>0.72386528644127301</c:v>
                </c:pt>
                <c:pt idx="617">
                  <c:v>0.72557383242784912</c:v>
                </c:pt>
                <c:pt idx="618">
                  <c:v>0.72728668143642416</c:v>
                </c:pt>
                <c:pt idx="619">
                  <c:v>0.72900386291887698</c:v>
                </c:pt>
                <c:pt idx="620">
                  <c:v>0.73072540659720675</c:v>
                </c:pt>
                <c:pt idx="621">
                  <c:v>0.73245134246675592</c:v>
                </c:pt>
                <c:pt idx="622">
                  <c:v>0.73418170079947698</c:v>
                </c:pt>
                <c:pt idx="623">
                  <c:v>0.73591651214724763</c:v>
                </c:pt>
                <c:pt idx="624">
                  <c:v>0.73765580734523495</c:v>
                </c:pt>
                <c:pt idx="625">
                  <c:v>0.7393996175153088</c:v>
                </c:pt>
                <c:pt idx="626">
                  <c:v>0.74114797406950417</c:v>
                </c:pt>
                <c:pt idx="627">
                  <c:v>0.7429009087135382</c:v>
                </c:pt>
                <c:pt idx="628">
                  <c:v>0.74465845345037307</c:v>
                </c:pt>
                <c:pt idx="629">
                  <c:v>0.74642064058383917</c:v>
                </c:pt>
                <c:pt idx="630">
                  <c:v>0.74818750272230528</c:v>
                </c:pt>
                <c:pt idx="631">
                  <c:v>0.74995907278240936</c:v>
                </c:pt>
                <c:pt idx="632">
                  <c:v>0.7517353839928399</c:v>
                </c:pt>
                <c:pt idx="633">
                  <c:v>0.75351646989817855</c:v>
                </c:pt>
                <c:pt idx="634">
                  <c:v>0.75530236436279741</c:v>
                </c:pt>
                <c:pt idx="635">
                  <c:v>0.75709310157481613</c:v>
                </c:pt>
                <c:pt idx="636">
                  <c:v>0.75888871605011887</c:v>
                </c:pt>
                <c:pt idx="637">
                  <c:v>0.76068924263643334</c:v>
                </c:pt>
                <c:pt idx="638">
                  <c:v>0.76249471651746825</c:v>
                </c:pt>
                <c:pt idx="639">
                  <c:v>0.76430517321711888</c:v>
                </c:pt>
                <c:pt idx="640">
                  <c:v>0.76612064860373241</c:v>
                </c:pt>
                <c:pt idx="641">
                  <c:v>0.76794117889444191</c:v>
                </c:pt>
                <c:pt idx="642">
                  <c:v>0.76976680065956415</c:v>
                </c:pt>
                <c:pt idx="643">
                  <c:v>0.77159755082706849</c:v>
                </c:pt>
                <c:pt idx="644">
                  <c:v>0.7734334666871111</c:v>
                </c:pt>
                <c:pt idx="645">
                  <c:v>0.77527458589664311</c:v>
                </c:pt>
                <c:pt idx="646">
                  <c:v>0.77712094648408714</c:v>
                </c:pt>
                <c:pt idx="647">
                  <c:v>0.77897258685409032</c:v>
                </c:pt>
                <c:pt idx="648">
                  <c:v>0.7808295457923472</c:v>
                </c:pt>
                <c:pt idx="649">
                  <c:v>0.78269186247050282</c:v>
                </c:pt>
                <c:pt idx="650">
                  <c:v>0.78455957645112928</c:v>
                </c:pt>
                <c:pt idx="651">
                  <c:v>0.78643272769278361</c:v>
                </c:pt>
                <c:pt idx="652">
                  <c:v>0.78831135655514295</c:v>
                </c:pt>
                <c:pt idx="653">
                  <c:v>0.79019550380422332</c:v>
                </c:pt>
                <c:pt idx="654">
                  <c:v>0.79208521061768067</c:v>
                </c:pt>
                <c:pt idx="655">
                  <c:v>0.79398051859019603</c:v>
                </c:pt>
                <c:pt idx="656">
                  <c:v>0.79588146973894747</c:v>
                </c:pt>
                <c:pt idx="657">
                  <c:v>0.79778810650916998</c:v>
                </c:pt>
                <c:pt idx="658">
                  <c:v>0.79970047177980363</c:v>
                </c:pt>
                <c:pt idx="659">
                  <c:v>0.80161860886923431</c:v>
                </c:pt>
                <c:pt idx="660">
                  <c:v>0.80354256154112669</c:v>
                </c:pt>
                <c:pt idx="661">
                  <c:v>0.80547237401035265</c:v>
                </c:pt>
                <c:pt idx="662">
                  <c:v>0.807408090949014</c:v>
                </c:pt>
                <c:pt idx="663">
                  <c:v>0.80934975749256666</c:v>
                </c:pt>
                <c:pt idx="664">
                  <c:v>0.81129741924604359</c:v>
                </c:pt>
                <c:pt idx="665">
                  <c:v>0.81325112229037888</c:v>
                </c:pt>
                <c:pt idx="666">
                  <c:v>0.81521091318883809</c:v>
                </c:pt>
                <c:pt idx="667">
                  <c:v>0.81717683899355442</c:v>
                </c:pt>
                <c:pt idx="668">
                  <c:v>0.81914894725217124</c:v>
                </c:pt>
                <c:pt idx="669">
                  <c:v>0.82112728601459772</c:v>
                </c:pt>
                <c:pt idx="670">
                  <c:v>0.82311190383987687</c:v>
                </c:pt>
                <c:pt idx="671">
                  <c:v>0.82510284980316551</c:v>
                </c:pt>
                <c:pt idx="672">
                  <c:v>0.82710017350283482</c:v>
                </c:pt>
                <c:pt idx="673">
                  <c:v>0.82910392506768893</c:v>
                </c:pt>
                <c:pt idx="674">
                  <c:v>0.83111415516430553</c:v>
                </c:pt>
                <c:pt idx="675">
                  <c:v>0.83313091500450032</c:v>
                </c:pt>
                <c:pt idx="676">
                  <c:v>0.83515425635291851</c:v>
                </c:pt>
                <c:pt idx="677">
                  <c:v>0.83718423153475763</c:v>
                </c:pt>
                <c:pt idx="678">
                  <c:v>0.83922089344361761</c:v>
                </c:pt>
                <c:pt idx="679">
                  <c:v>0.84126429554949111</c:v>
                </c:pt>
                <c:pt idx="680">
                  <c:v>0.8433144919068869</c:v>
                </c:pt>
                <c:pt idx="681">
                  <c:v>0.84537153716309577</c:v>
                </c:pt>
                <c:pt idx="682">
                  <c:v>0.84743548656659862</c:v>
                </c:pt>
                <c:pt idx="683">
                  <c:v>0.84950639597561994</c:v>
                </c:pt>
                <c:pt idx="684">
                  <c:v>0.85158432186683219</c:v>
                </c:pt>
                <c:pt idx="685">
                  <c:v>0.85366932134421059</c:v>
                </c:pt>
                <c:pt idx="686">
                  <c:v>0.85576145214804322</c:v>
                </c:pt>
                <c:pt idx="687">
                  <c:v>0.85786077266410021</c:v>
                </c:pt>
                <c:pt idx="688">
                  <c:v>0.8599673419329632</c:v>
                </c:pt>
                <c:pt idx="689">
                  <c:v>0.86208121965952444</c:v>
                </c:pt>
                <c:pt idx="690">
                  <c:v>0.86420246622264574</c:v>
                </c:pt>
                <c:pt idx="691">
                  <c:v>0.86633114268500022</c:v>
                </c:pt>
                <c:pt idx="692">
                  <c:v>0.86846731080308037</c:v>
                </c:pt>
                <c:pt idx="693">
                  <c:v>0.87061103303739196</c:v>
                </c:pt>
                <c:pt idx="694">
                  <c:v>0.87276237256282829</c:v>
                </c:pt>
                <c:pt idx="695">
                  <c:v>0.87492139327923257</c:v>
                </c:pt>
                <c:pt idx="696">
                  <c:v>0.87708815982215005</c:v>
                </c:pt>
                <c:pt idx="697">
                  <c:v>0.8792627375737786</c:v>
                </c:pt>
                <c:pt idx="698">
                  <c:v>0.88144519267411503</c:v>
                </c:pt>
                <c:pt idx="699">
                  <c:v>0.88363559203230746</c:v>
                </c:pt>
                <c:pt idx="700">
                  <c:v>0.8858340033382166</c:v>
                </c:pt>
                <c:pt idx="701">
                  <c:v>0.88804049507418681</c:v>
                </c:pt>
                <c:pt idx="702">
                  <c:v>0.89025513652703792</c:v>
                </c:pt>
                <c:pt idx="703">
                  <c:v>0.89247799780027759</c:v>
                </c:pt>
                <c:pt idx="704">
                  <c:v>0.89470914982653937</c:v>
                </c:pt>
                <c:pt idx="705">
                  <c:v>0.89694866438025578</c:v>
                </c:pt>
                <c:pt idx="706">
                  <c:v>0.89919661409056706</c:v>
                </c:pt>
                <c:pt idx="707">
                  <c:v>0.90145307245447115</c:v>
                </c:pt>
                <c:pt idx="708">
                  <c:v>0.90371811385022371</c:v>
                </c:pt>
                <c:pt idx="709">
                  <c:v>0.90599181355099045</c:v>
                </c:pt>
                <c:pt idx="710">
                  <c:v>0.90827424773875731</c:v>
                </c:pt>
                <c:pt idx="711">
                  <c:v>0.91056549351850935</c:v>
                </c:pt>
                <c:pt idx="712">
                  <c:v>0.91286562893267476</c:v>
                </c:pt>
                <c:pt idx="713">
                  <c:v>0.91517473297585183</c:v>
                </c:pt>
                <c:pt idx="714">
                  <c:v>0.91749288560981512</c:v>
                </c:pt>
                <c:pt idx="715">
                  <c:v>0.91982016777881181</c:v>
                </c:pt>
                <c:pt idx="716">
                  <c:v>0.92215666142515718</c:v>
                </c:pt>
                <c:pt idx="717">
                  <c:v>0.92450244950513061</c:v>
                </c:pt>
                <c:pt idx="718">
                  <c:v>0.92685761600518146</c:v>
                </c:pt>
                <c:pt idx="719">
                  <c:v>0.92922224595845526</c:v>
                </c:pt>
                <c:pt idx="720">
                  <c:v>0.9315964254616419</c:v>
                </c:pt>
                <c:pt idx="721">
                  <c:v>0.93398024169215665</c:v>
                </c:pt>
                <c:pt idx="722">
                  <c:v>0.93637378292566198</c:v>
                </c:pt>
                <c:pt idx="723">
                  <c:v>0.93877713855393774</c:v>
                </c:pt>
                <c:pt idx="724">
                  <c:v>0.94119039910310431</c:v>
                </c:pt>
                <c:pt idx="725">
                  <c:v>0.94361365625221683</c:v>
                </c:pt>
                <c:pt idx="726">
                  <c:v>0.94604700285222543</c:v>
                </c:pt>
                <c:pt idx="727">
                  <c:v>0.94849053294532348</c:v>
                </c:pt>
                <c:pt idx="728">
                  <c:v>0.95094434178468301</c:v>
                </c:pt>
                <c:pt idx="729">
                  <c:v>0.95340852585459401</c:v>
                </c:pt>
                <c:pt idx="730">
                  <c:v>0.95588318289101182</c:v>
                </c:pt>
                <c:pt idx="731">
                  <c:v>0.95836841190252664</c:v>
                </c:pt>
                <c:pt idx="732">
                  <c:v>0.96086431319176202</c:v>
                </c:pt>
                <c:pt idx="733">
                  <c:v>0.96337098837721458</c:v>
                </c:pt>
                <c:pt idx="734">
                  <c:v>0.9658885404155465</c:v>
                </c:pt>
                <c:pt idx="735">
                  <c:v>0.96841707362434049</c:v>
                </c:pt>
                <c:pt idx="736">
                  <c:v>0.97095669370532611</c:v>
                </c:pt>
                <c:pt idx="737">
                  <c:v>0.97350750776809847</c:v>
                </c:pt>
                <c:pt idx="738">
                  <c:v>0.97606962435432731</c:v>
                </c:pt>
                <c:pt idx="739">
                  <c:v>0.9786431534624821</c:v>
                </c:pt>
                <c:pt idx="740">
                  <c:v>0.98122820657307863</c:v>
                </c:pt>
                <c:pt idx="741">
                  <c:v>0.98382489667445916</c:v>
                </c:pt>
                <c:pt idx="742">
                  <c:v>0.98643333828912794</c:v>
                </c:pt>
                <c:pt idx="743">
                  <c:v>0.98905364750064484</c:v>
                </c:pt>
                <c:pt idx="744">
                  <c:v>0.99168594198109972</c:v>
                </c:pt>
                <c:pt idx="745">
                  <c:v>0.99433034101918083</c:v>
                </c:pt>
                <c:pt idx="746">
                  <c:v>0.9969869655488468</c:v>
                </c:pt>
                <c:pt idx="747">
                  <c:v>0.99965593817862752</c:v>
                </c:pt>
                <c:pt idx="748">
                  <c:v>1.0023373832215603</c:v>
                </c:pt>
                <c:pt idx="749">
                  <c:v>1.0050314267257838</c:v>
                </c:pt>
                <c:pt idx="750">
                  <c:v>1.0077381965058061</c:v>
                </c:pt>
                <c:pt idx="751">
                  <c:v>1.0104578221744624</c:v>
                </c:pt>
                <c:pt idx="752">
                  <c:v>1.0131904351755807</c:v>
                </c:pt>
                <c:pt idx="753">
                  <c:v>1.0159361688173771</c:v>
                </c:pt>
                <c:pt idx="754">
                  <c:v>1.0186951583065986</c:v>
                </c:pt>
                <c:pt idx="755">
                  <c:v>1.0214675407834268</c:v>
                </c:pt>
                <c:pt idx="756">
                  <c:v>1.0242534553571772</c:v>
                </c:pt>
                <c:pt idx="757">
                  <c:v>1.0270530431427987</c:v>
                </c:pt>
                <c:pt idx="758">
                  <c:v>1.029866447298208</c:v>
                </c:pt>
                <c:pt idx="759">
                  <c:v>1.032693813062473</c:v>
                </c:pt>
                <c:pt idx="760">
                  <c:v>1.0355352877948731</c:v>
                </c:pt>
                <c:pt idx="761">
                  <c:v>1.0383910210148586</c:v>
                </c:pt>
                <c:pt idx="762">
                  <c:v>1.0412611644429333</c:v>
                </c:pt>
                <c:pt idx="763">
                  <c:v>1.0441458720424837</c:v>
                </c:pt>
                <c:pt idx="764">
                  <c:v>1.0470453000625877</c:v>
                </c:pt>
                <c:pt idx="765">
                  <c:v>1.0499596070818216</c:v>
                </c:pt>
                <c:pt idx="766">
                  <c:v>1.0528889540530977</c:v>
                </c:pt>
                <c:pt idx="767">
                  <c:v>1.0558335043495621</c:v>
                </c:pt>
                <c:pt idx="768">
                  <c:v>1.0587934238115784</c:v>
                </c:pt>
                <c:pt idx="769">
                  <c:v>1.0617688807948316</c:v>
                </c:pt>
                <c:pt idx="770">
                  <c:v>1.064760046219581</c:v>
                </c:pt>
                <c:pt idx="771">
                  <c:v>1.0677670936210975</c:v>
                </c:pt>
                <c:pt idx="772">
                  <c:v>1.0707901992013176</c:v>
                </c:pt>
                <c:pt idx="773">
                  <c:v>1.0738295418817483</c:v>
                </c:pt>
                <c:pt idx="774">
                  <c:v>1.0768853033576591</c:v>
                </c:pt>
                <c:pt idx="775">
                  <c:v>1.0799576681536003</c:v>
                </c:pt>
                <c:pt idx="776">
                  <c:v>1.0830468236802824</c:v>
                </c:pt>
                <c:pt idx="777">
                  <c:v>1.0861529602928603</c:v>
                </c:pt>
                <c:pt idx="778">
                  <c:v>1.0892762713506616</c:v>
                </c:pt>
                <c:pt idx="779">
                  <c:v>1.0924169532783976</c:v>
                </c:pt>
                <c:pt idx="780">
                  <c:v>1.0955752056289105</c:v>
                </c:pt>
                <c:pt idx="781">
                  <c:v>1.098751231147491</c:v>
                </c:pt>
                <c:pt idx="782">
                  <c:v>1.1019452358378214</c:v>
                </c:pt>
                <c:pt idx="783">
                  <c:v>1.1051574290295905</c:v>
                </c:pt>
                <c:pt idx="784">
                  <c:v>1.1083880234478258</c:v>
                </c:pt>
                <c:pt idx="785">
                  <c:v>1.1116372352840065</c:v>
                </c:pt>
                <c:pt idx="786">
                  <c:v>1.1149052842689966</c:v>
                </c:pt>
                <c:pt idx="787">
                  <c:v>1.1181923937478642</c:v>
                </c:pt>
                <c:pt idx="788">
                  <c:v>1.1214987907566443</c:v>
                </c:pt>
                <c:pt idx="789">
                  <c:v>1.124824706101097</c:v>
                </c:pt>
                <c:pt idx="790">
                  <c:v>1.1281703744375311</c:v>
                </c:pt>
                <c:pt idx="791">
                  <c:v>1.1315360343557581</c:v>
                </c:pt>
                <c:pt idx="792">
                  <c:v>1.1349219284642285</c:v>
                </c:pt>
                <c:pt idx="793">
                  <c:v>1.1383283034774432</c:v>
                </c:pt>
                <c:pt idx="794">
                  <c:v>1.1417554103056875</c:v>
                </c:pt>
                <c:pt idx="795">
                  <c:v>1.1452035041471795</c:v>
                </c:pt>
                <c:pt idx="796">
                  <c:v>1.148672844582697</c:v>
                </c:pt>
                <c:pt idx="797">
                  <c:v>1.1521636956727719</c:v>
                </c:pt>
                <c:pt idx="798">
                  <c:v>1.1556763260575271</c:v>
                </c:pt>
                <c:pt idx="799">
                  <c:v>1.159211009059248</c:v>
                </c:pt>
                <c:pt idx="800">
                  <c:v>1.1627680227877712</c:v>
                </c:pt>
                <c:pt idx="801">
                  <c:v>1.1663476502487877</c:v>
                </c:pt>
                <c:pt idx="802">
                  <c:v>1.1699501794551495</c:v>
                </c:pt>
                <c:pt idx="803">
                  <c:v>1.1735759035412889</c:v>
                </c:pt>
                <c:pt idx="804">
                  <c:v>1.1772251208808433</c:v>
                </c:pt>
                <c:pt idx="805">
                  <c:v>1.1808981352075989</c:v>
                </c:pt>
                <c:pt idx="806">
                  <c:v>1.1845952557398602</c:v>
                </c:pt>
                <c:pt idx="807">
                  <c:v>1.188316797308365</c:v>
                </c:pt>
                <c:pt idx="808">
                  <c:v>1.1920630804878598</c:v>
                </c:pt>
                <c:pt idx="809">
                  <c:v>1.1958344317324665</c:v>
                </c:pt>
                <c:pt idx="810">
                  <c:v>1.1996311835149618</c:v>
                </c:pt>
                <c:pt idx="811">
                  <c:v>1.2034536744701121</c:v>
                </c:pt>
                <c:pt idx="812">
                  <c:v>1.2073022495421986</c:v>
                </c:pt>
                <c:pt idx="813">
                  <c:v>1.2111772601368775</c:v>
                </c:pt>
                <c:pt idx="814">
                  <c:v>1.2150790642775355</c:v>
                </c:pt>
                <c:pt idx="815">
                  <c:v>1.2190080267662848</c:v>
                </c:pt>
                <c:pt idx="816">
                  <c:v>1.2229645193497705</c:v>
                </c:pt>
                <c:pt idx="817">
                  <c:v>1.2269489208899635</c:v>
                </c:pt>
                <c:pt idx="818">
                  <c:v>1.2309616175401057</c:v>
                </c:pt>
                <c:pt idx="819">
                  <c:v>1.235003002926004</c:v>
                </c:pt>
                <c:pt idx="820">
                  <c:v>1.239073478332861</c:v>
                </c:pt>
                <c:pt idx="821">
                  <c:v>1.2431734528978404</c:v>
                </c:pt>
                <c:pt idx="822">
                  <c:v>1.2473033438085834</c:v>
                </c:pt>
                <c:pt idx="823">
                  <c:v>1.2514635765078888</c:v>
                </c:pt>
                <c:pt idx="824">
                  <c:v>1.2556545849047844</c:v>
                </c:pt>
                <c:pt idx="825">
                  <c:v>1.259876811592235</c:v>
                </c:pt>
                <c:pt idx="826">
                  <c:v>1.264130708071717</c:v>
                </c:pt>
                <c:pt idx="827">
                  <c:v>1.2684167349849442</c:v>
                </c:pt>
                <c:pt idx="828">
                  <c:v>1.2727353623529836</c:v>
                </c:pt>
                <c:pt idx="829">
                  <c:v>1.2770870698230683</c:v>
                </c:pt>
                <c:pt idx="830">
                  <c:v>1.2814723469233877</c:v>
                </c:pt>
                <c:pt idx="831">
                  <c:v>1.285891693326163</c:v>
                </c:pt>
                <c:pt idx="832">
                  <c:v>1.2903456191193312</c:v>
                </c:pt>
                <c:pt idx="833">
                  <c:v>1.2948346450871757</c:v>
                </c:pt>
                <c:pt idx="834">
                  <c:v>1.2993593030002393</c:v>
                </c:pt>
                <c:pt idx="835">
                  <c:v>1.3039201359149046</c:v>
                </c:pt>
                <c:pt idx="836">
                  <c:v>1.3085176984830071</c:v>
                </c:pt>
                <c:pt idx="837">
                  <c:v>1.3131525572718956</c:v>
                </c:pt>
                <c:pt idx="838">
                  <c:v>1.3178252910953407</c:v>
                </c:pt>
                <c:pt idx="839">
                  <c:v>1.3225364913557549</c:v>
                </c:pt>
                <c:pt idx="840">
                  <c:v>1.3272867623981526</c:v>
                </c:pt>
                <c:pt idx="841">
                  <c:v>1.3320767218763538</c:v>
                </c:pt>
                <c:pt idx="842">
                  <c:v>1.3369070011319242</c:v>
                </c:pt>
                <c:pt idx="843">
                  <c:v>1.3417782455863818</c:v>
                </c:pt>
                <c:pt idx="844">
                  <c:v>1.3466911151472138</c:v>
                </c:pt>
                <c:pt idx="845">
                  <c:v>1.3516462846282984</c:v>
                </c:pt>
                <c:pt idx="846">
                  <c:v>1.3566444441853225</c:v>
                </c:pt>
                <c:pt idx="847">
                  <c:v>1.3616862997668426</c:v>
                </c:pt>
                <c:pt idx="848">
                  <c:v>1.3667725735816512</c:v>
                </c:pt>
                <c:pt idx="849">
                  <c:v>1.3719040045831536</c:v>
                </c:pt>
                <c:pt idx="850">
                  <c:v>1.3770813489714877</c:v>
                </c:pt>
                <c:pt idx="851">
                  <c:v>1.3823053807141652</c:v>
                </c:pt>
                <c:pt idx="852">
                  <c:v>1.3875768920860403</c:v>
                </c:pt>
                <c:pt idx="853">
                  <c:v>1.3928966942294632</c:v>
                </c:pt>
                <c:pt idx="854">
                  <c:v>1.3982656177355188</c:v>
                </c:pt>
                <c:pt idx="855">
                  <c:v>1.4036845132472866</c:v>
                </c:pt>
                <c:pt idx="856">
                  <c:v>1.409154252086124</c:v>
                </c:pt>
                <c:pt idx="857">
                  <c:v>1.4146757269020109</c:v>
                </c:pt>
                <c:pt idx="858">
                  <c:v>1.4202498523490596</c:v>
                </c:pt>
                <c:pt idx="859">
                  <c:v>1.4258775657873468</c:v>
                </c:pt>
                <c:pt idx="860">
                  <c:v>1.4315598280122901</c:v>
                </c:pt>
                <c:pt idx="861">
                  <c:v>1.4372976240128552</c:v>
                </c:pt>
                <c:pt idx="862">
                  <c:v>1.4430919637599444</c:v>
                </c:pt>
                <c:pt idx="863">
                  <c:v>1.4489438830264081</c:v>
                </c:pt>
                <c:pt idx="864">
                  <c:v>1.454854444240179</c:v>
                </c:pt>
                <c:pt idx="865">
                  <c:v>1.4608247373721213</c:v>
                </c:pt>
                <c:pt idx="866">
                  <c:v>1.4668558808602841</c:v>
                </c:pt>
                <c:pt idx="867">
                  <c:v>1.4729490225723303</c:v>
                </c:pt>
                <c:pt idx="868">
                  <c:v>1.4791053408080208</c:v>
                </c:pt>
                <c:pt idx="869">
                  <c:v>1.4853260453437322</c:v>
                </c:pt>
                <c:pt idx="870">
                  <c:v>1.4916123785211202</c:v>
                </c:pt>
                <c:pt idx="871">
                  <c:v>1.4979656163821311</c:v>
                </c:pt>
                <c:pt idx="872">
                  <c:v>1.5043870698527337</c:v>
                </c:pt>
                <c:pt idx="873">
                  <c:v>1.5108780859778379</c:v>
                </c:pt>
                <c:pt idx="874">
                  <c:v>1.5174400492100606</c:v>
                </c:pt>
                <c:pt idx="875">
                  <c:v>1.5240743827551089</c:v>
                </c:pt>
                <c:pt idx="876">
                  <c:v>1.5307825499767733</c:v>
                </c:pt>
                <c:pt idx="877">
                  <c:v>1.5375660558646453</c:v>
                </c:pt>
                <c:pt idx="878">
                  <c:v>1.5444264485679258</c:v>
                </c:pt>
                <c:pt idx="879">
                  <c:v>1.5513653209988396</c:v>
                </c:pt>
                <c:pt idx="880">
                  <c:v>1.5583843125094476</c:v>
                </c:pt>
                <c:pt idx="881">
                  <c:v>1.5654851106458403</c:v>
                </c:pt>
                <c:pt idx="882">
                  <c:v>1.5726694529839746</c:v>
                </c:pt>
                <c:pt idx="883">
                  <c:v>1.5799391290516871</c:v>
                </c:pt>
                <c:pt idx="884">
                  <c:v>1.587295982341693</c:v>
                </c:pt>
                <c:pt idx="885">
                  <c:v>1.5947419124207116</c:v>
                </c:pt>
                <c:pt idx="886">
                  <c:v>1.6022788771401992</c:v>
                </c:pt>
                <c:pt idx="887">
                  <c:v>1.6099088949544975</c:v>
                </c:pt>
                <c:pt idx="888">
                  <c:v>1.6176340473526505</c:v>
                </c:pt>
                <c:pt idx="889">
                  <c:v>1.6254564814105117</c:v>
                </c:pt>
                <c:pt idx="890">
                  <c:v>1.6333784124702497</c:v>
                </c:pt>
                <c:pt idx="891">
                  <c:v>1.6414021269548316</c:v>
                </c:pt>
                <c:pt idx="892">
                  <c:v>1.649529985325582</c:v>
                </c:pt>
                <c:pt idx="893">
                  <c:v>1.6577644251915182</c:v>
                </c:pt>
                <c:pt idx="894">
                  <c:v>1.6661079645797223</c:v>
                </c:pt>
                <c:pt idx="895">
                  <c:v>1.6745632053767165</c:v>
                </c:pt>
                <c:pt idx="896">
                  <c:v>1.6831328369515066</c:v>
                </c:pt>
                <c:pt idx="897">
                  <c:v>1.6918196399717247</c:v>
                </c:pt>
                <c:pt idx="898">
                  <c:v>1.7006264904251713</c:v>
                </c:pt>
                <c:pt idx="899">
                  <c:v>1.7095563638599232</c:v>
                </c:pt>
                <c:pt idx="900">
                  <c:v>1.7186123398572102</c:v>
                </c:pt>
                <c:pt idx="901">
                  <c:v>1.7277976067522878</c:v>
                </c:pt>
                <c:pt idx="902">
                  <c:v>1.7371154666197359</c:v>
                </c:pt>
                <c:pt idx="903">
                  <c:v>1.7465693405408578</c:v>
                </c:pt>
                <c:pt idx="904">
                  <c:v>1.7561627741722416</c:v>
                </c:pt>
                <c:pt idx="905">
                  <c:v>1.7658994436360307</c:v>
                </c:pt>
                <c:pt idx="906">
                  <c:v>1.7757831617541247</c:v>
                </c:pt>
                <c:pt idx="907">
                  <c:v>1.785817884650263</c:v>
                </c:pt>
                <c:pt idx="908">
                  <c:v>1.7960077187459491</c:v>
                </c:pt>
                <c:pt idx="909">
                  <c:v>1.8063569281782679</c:v>
                </c:pt>
                <c:pt idx="910">
                  <c:v>1.8168699426699864</c:v>
                </c:pt>
                <c:pt idx="911">
                  <c:v>1.8275513658849085</c:v>
                </c:pt>
                <c:pt idx="912">
                  <c:v>1.8384059843042246</c:v>
                </c:pt>
                <c:pt idx="913">
                  <c:v>1.8494387766626894</c:v>
                </c:pt>
                <c:pt idx="914">
                  <c:v>1.860654923986822</c:v>
                </c:pt>
                <c:pt idx="915">
                  <c:v>1.8720598202810705</c:v>
                </c:pt>
                <c:pt idx="916">
                  <c:v>1.8836590839119305</c:v>
                </c:pt>
                <c:pt idx="917">
                  <c:v>1.8954585697445427</c:v>
                </c:pt>
                <c:pt idx="918">
                  <c:v>1.9074643820912431</c:v>
                </c:pt>
                <c:pt idx="919">
                  <c:v>1.9196828885370736</c:v>
                </c:pt>
                <c:pt idx="920">
                  <c:v>1.9321207347132738</c:v>
                </c:pt>
                <c:pt idx="921">
                  <c:v>1.944784860096568</c:v>
                </c:pt>
                <c:pt idx="922">
                  <c:v>1.9576825149194588</c:v>
                </c:pt>
                <c:pt idx="923">
                  <c:v>1.970821278285066</c:v>
                </c:pt>
                <c:pt idx="924">
                  <c:v>1.9842090775892114</c:v>
                </c:pt>
                <c:pt idx="925">
                  <c:v>1.9978542093627147</c:v>
                </c:pt>
                <c:pt idx="926">
                  <c:v>2.0117653616582731</c:v>
                </c:pt>
                <c:pt idx="927">
                  <c:v>2.0259516381190315</c:v>
                </c:pt>
                <c:pt idx="928">
                  <c:v>2.0404225838801895</c:v>
                </c:pt>
                <c:pt idx="929">
                  <c:v>2.055188213470915</c:v>
                </c:pt>
                <c:pt idx="930">
                  <c:v>2.0702590409017327</c:v>
                </c:pt>
                <c:pt idx="931">
                  <c:v>2.08564611214257</c:v>
                </c:pt>
                <c:pt idx="932">
                  <c:v>2.1013610402192175</c:v>
                </c:pt>
                <c:pt idx="933">
                  <c:v>2.1174160431813913</c:v>
                </c:pt>
                <c:pt idx="934">
                  <c:v>2.1338239852241951</c:v>
                </c:pt>
                <c:pt idx="935">
                  <c:v>2.1505984212772633</c:v>
                </c:pt>
                <c:pt idx="936">
                  <c:v>2.1677536454124642</c:v>
                </c:pt>
                <c:pt idx="937">
                  <c:v>2.1853047434627544</c:v>
                </c:pt>
                <c:pt idx="938">
                  <c:v>2.2032676502920236</c:v>
                </c:pt>
                <c:pt idx="939">
                  <c:v>2.2216592122096817</c:v>
                </c:pt>
                <c:pt idx="940">
                  <c:v>2.2404972550851596</c:v>
                </c:pt>
                <c:pt idx="941">
                  <c:v>2.2598006587878845</c:v>
                </c:pt>
                <c:pt idx="942">
                  <c:v>2.2795894386587752</c:v>
                </c:pt>
                <c:pt idx="943">
                  <c:v>2.2998848348118575</c:v>
                </c:pt>
                <c:pt idx="944">
                  <c:v>2.320709410171081</c:v>
                </c:pt>
                <c:pt idx="945">
                  <c:v>2.3420871582703873</c:v>
                </c:pt>
                <c:pt idx="946">
                  <c:v>2.3640436219871277</c:v>
                </c:pt>
                <c:pt idx="947">
                  <c:v>2.3866060245438976</c:v>
                </c:pt>
                <c:pt idx="948">
                  <c:v>2.4098034143054803</c:v>
                </c:pt>
                <c:pt idx="949">
                  <c:v>2.4336668251210321</c:v>
                </c:pt>
                <c:pt idx="950">
                  <c:v>2.458229454223082</c:v>
                </c:pt>
                <c:pt idx="951">
                  <c:v>2.4835268600011222</c:v>
                </c:pt>
                <c:pt idx="952">
                  <c:v>2.5095971823281626</c:v>
                </c:pt>
                <c:pt idx="953">
                  <c:v>2.5364813885436872</c:v>
                </c:pt>
                <c:pt idx="954">
                  <c:v>2.5642235487000664</c:v>
                </c:pt>
                <c:pt idx="955">
                  <c:v>2.5928711442772858</c:v>
                </c:pt>
                <c:pt idx="956">
                  <c:v>2.6224754152839695</c:v>
                </c:pt>
                <c:pt idx="957">
                  <c:v>2.653091751515595</c:v>
                </c:pt>
                <c:pt idx="958">
                  <c:v>2.6847801347656999</c:v>
                </c:pt>
                <c:pt idx="959">
                  <c:v>2.7176056400217057</c:v>
                </c:pt>
                <c:pt idx="960">
                  <c:v>2.751639005174229</c:v>
                </c:pt>
                <c:pt idx="961">
                  <c:v>2.7869572805899585</c:v>
                </c:pt>
                <c:pt idx="962">
                  <c:v>2.8236445721246897</c:v>
                </c:pt>
                <c:pt idx="963">
                  <c:v>2.8617928938873933</c:v>
                </c:pt>
                <c:pt idx="964">
                  <c:v>2.9015031504421853</c:v>
                </c:pt>
                <c:pt idx="965">
                  <c:v>2.9428862723253042</c:v>
                </c:pt>
                <c:pt idx="966">
                  <c:v>2.9860645339847873</c:v>
                </c:pt>
                <c:pt idx="967">
                  <c:v>3.0311730898187812</c:v>
                </c:pt>
                <c:pt idx="968">
                  <c:v>3.0783617722884919</c:v>
                </c:pt>
                <c:pt idx="969">
                  <c:v>3.1277972066407354</c:v>
                </c:pt>
                <c:pt idx="970">
                  <c:v>3.179665310301981</c:v>
                </c:pt>
                <c:pt idx="971">
                  <c:v>3.2341742624656673</c:v>
                </c:pt>
                <c:pt idx="972">
                  <c:v>3.2915580521108594</c:v>
                </c:pt>
                <c:pt idx="973">
                  <c:v>3.3520807424954797</c:v>
                </c:pt>
                <c:pt idx="974">
                  <c:v>3.4160416296301599</c:v>
                </c:pt>
                <c:pt idx="975">
                  <c:v>3.4837815249931161</c:v>
                </c:pt>
                <c:pt idx="976">
                  <c:v>3.5556904640049831</c:v>
                </c:pt>
                <c:pt idx="977">
                  <c:v>3.6322172391093424</c:v>
                </c:pt>
                <c:pt idx="978">
                  <c:v>3.7138812908414773</c:v>
                </c:pt>
                <c:pt idx="979">
                  <c:v>3.8012876786608132</c:v>
                </c:pt>
                <c:pt idx="980">
                  <c:v>3.8951461208639175</c:v>
                </c:pt>
                <c:pt idx="981">
                  <c:v>3.9962954786815637</c:v>
                </c:pt>
                <c:pt idx="982">
                  <c:v>4.1057356253178146</c:v>
                </c:pt>
                <c:pt idx="983">
                  <c:v>4.2246694853874551</c:v>
                </c:pt>
                <c:pt idx="984">
                  <c:v>4.354559317305327</c:v>
                </c:pt>
                <c:pt idx="985">
                  <c:v>4.4972033166827057</c:v>
                </c:pt>
                <c:pt idx="986">
                  <c:v>4.6548418224397121</c:v>
                </c:pt>
                <c:pt idx="987">
                  <c:v>4.8303076698471958</c:v>
                </c:pt>
                <c:pt idx="988">
                  <c:v>5.0272441562359891</c:v>
                </c:pt>
                <c:pt idx="989">
                  <c:v>5.2504297633496435</c:v>
                </c:pt>
                <c:pt idx="990">
                  <c:v>5.506277496284242</c:v>
                </c:pt>
                <c:pt idx="991">
                  <c:v>5.8036318903599593</c:v>
                </c:pt>
                <c:pt idx="992">
                  <c:v>6.1550990225952447</c:v>
                </c:pt>
                <c:pt idx="993">
                  <c:v>6.5793894577616889</c:v>
                </c:pt>
                <c:pt idx="994">
                  <c:v>7.1057334493850206</c:v>
                </c:pt>
                <c:pt idx="995">
                  <c:v>7.7829532657718303</c:v>
                </c:pt>
                <c:pt idx="996">
                  <c:v>8.7003913755920319</c:v>
                </c:pt>
                <c:pt idx="997">
                  <c:v>10.044800596145238</c:v>
                </c:pt>
                <c:pt idx="998">
                  <c:v>12.300221157233036</c:v>
                </c:pt>
                <c:pt idx="999">
                  <c:v>17.391817836058674</c:v>
                </c:pt>
              </c:numCache>
            </c:numRef>
          </c:yVal>
          <c:smooth val="0"/>
        </c:ser>
        <c:dLbls>
          <c:showLegendKey val="0"/>
          <c:showVal val="0"/>
          <c:showCatName val="0"/>
          <c:showSerName val="0"/>
          <c:showPercent val="0"/>
          <c:showBubbleSize val="0"/>
        </c:dLbls>
        <c:axId val="150341120"/>
        <c:axId val="150342656"/>
      </c:scatterChart>
      <c:valAx>
        <c:axId val="150341120"/>
        <c:scaling>
          <c:orientation val="minMax"/>
        </c:scaling>
        <c:delete val="0"/>
        <c:axPos val="b"/>
        <c:numFmt formatCode="0.000" sourceLinked="1"/>
        <c:majorTickMark val="out"/>
        <c:minorTickMark val="none"/>
        <c:tickLblPos val="nextTo"/>
        <c:crossAx val="150342656"/>
        <c:crosses val="autoZero"/>
        <c:crossBetween val="midCat"/>
      </c:valAx>
      <c:valAx>
        <c:axId val="150342656"/>
        <c:scaling>
          <c:orientation val="minMax"/>
        </c:scaling>
        <c:delete val="0"/>
        <c:axPos val="l"/>
        <c:majorGridlines/>
        <c:numFmt formatCode="0.0000" sourceLinked="1"/>
        <c:majorTickMark val="out"/>
        <c:minorTickMark val="none"/>
        <c:tickLblPos val="nextTo"/>
        <c:crossAx val="150341120"/>
        <c:crosses val="autoZero"/>
        <c:crossBetween val="midCat"/>
      </c:valAx>
    </c:plotArea>
    <c:legend>
      <c:legendPos val="r"/>
      <c:overlay val="0"/>
    </c:legend>
    <c:plotVisOnly val="1"/>
    <c:dispBlanksAs val="gap"/>
    <c:showDLblsOverMax val="0"/>
  </c:chart>
  <c:printSettings>
    <c:headerFooter/>
    <c:pageMargins b="0.75" l="0.7" r="0.7" t="0.75" header="0.3" footer="0.3"/>
    <c:pageSetup orientation="landscape"/>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3" Type="http://schemas.openxmlformats.org/officeDocument/2006/relationships/chart" Target="../charts/chart4.xml"/><Relationship Id="rId2" Type="http://schemas.openxmlformats.org/officeDocument/2006/relationships/chart" Target="../charts/chart3.xml"/><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10</xdr:col>
      <xdr:colOff>38100</xdr:colOff>
      <xdr:row>0</xdr:row>
      <xdr:rowOff>1</xdr:rowOff>
    </xdr:from>
    <xdr:to>
      <xdr:col>24</xdr:col>
      <xdr:colOff>9525</xdr:colOff>
      <xdr:row>31</xdr:row>
      <xdr:rowOff>180976</xdr:rowOff>
    </xdr:to>
    <xdr:graphicFrame macro="">
      <xdr:nvGraphicFramePr>
        <xdr:cNvPr id="3" name="Chart 2"/>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20</xdr:col>
      <xdr:colOff>466724</xdr:colOff>
      <xdr:row>10</xdr:row>
      <xdr:rowOff>47625</xdr:rowOff>
    </xdr:from>
    <xdr:to>
      <xdr:col>23</xdr:col>
      <xdr:colOff>457199</xdr:colOff>
      <xdr:row>19</xdr:row>
      <xdr:rowOff>152400</xdr:rowOff>
    </xdr:to>
    <xdr:grpSp>
      <xdr:nvGrpSpPr>
        <xdr:cNvPr id="4" name="Group 3"/>
        <xdr:cNvGrpSpPr/>
      </xdr:nvGrpSpPr>
      <xdr:grpSpPr>
        <a:xfrm>
          <a:off x="12020549" y="2038350"/>
          <a:ext cx="1819275" cy="1828800"/>
          <a:chOff x="12401550" y="2085975"/>
          <a:chExt cx="1952625" cy="1847850"/>
        </a:xfrm>
      </xdr:grpSpPr>
      <xdr:sp macro="" textlink="">
        <xdr:nvSpPr>
          <xdr:cNvPr id="5" name="Rectangle 4"/>
          <xdr:cNvSpPr/>
        </xdr:nvSpPr>
        <xdr:spPr>
          <a:xfrm>
            <a:off x="12401550" y="2085975"/>
            <a:ext cx="1952625" cy="447675"/>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CA" sz="1100"/>
          </a:p>
        </xdr:txBody>
      </xdr:sp>
      <xdr:sp macro="" textlink="">
        <xdr:nvSpPr>
          <xdr:cNvPr id="6" name="Rectangle 5"/>
          <xdr:cNvSpPr/>
        </xdr:nvSpPr>
        <xdr:spPr>
          <a:xfrm>
            <a:off x="12401550" y="2552700"/>
            <a:ext cx="1952625" cy="447675"/>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CA" sz="1100"/>
          </a:p>
        </xdr:txBody>
      </xdr:sp>
      <xdr:sp macro="" textlink="">
        <xdr:nvSpPr>
          <xdr:cNvPr id="7" name="Rectangle 6"/>
          <xdr:cNvSpPr/>
        </xdr:nvSpPr>
        <xdr:spPr>
          <a:xfrm>
            <a:off x="12401550" y="3019425"/>
            <a:ext cx="1952625" cy="447675"/>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CA" sz="1100"/>
          </a:p>
        </xdr:txBody>
      </xdr:sp>
      <xdr:sp macro="" textlink="">
        <xdr:nvSpPr>
          <xdr:cNvPr id="8" name="Rectangle 7"/>
          <xdr:cNvSpPr/>
        </xdr:nvSpPr>
        <xdr:spPr>
          <a:xfrm>
            <a:off x="12401550" y="3486150"/>
            <a:ext cx="1952625" cy="447675"/>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CA" sz="1100"/>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11</xdr:col>
      <xdr:colOff>28574</xdr:colOff>
      <xdr:row>1007</xdr:row>
      <xdr:rowOff>90486</xdr:rowOff>
    </xdr:from>
    <xdr:to>
      <xdr:col>21</xdr:col>
      <xdr:colOff>0</xdr:colOff>
      <xdr:row>1041</xdr:row>
      <xdr:rowOff>57149</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22</xdr:col>
      <xdr:colOff>19049</xdr:colOff>
      <xdr:row>1007</xdr:row>
      <xdr:rowOff>90487</xdr:rowOff>
    </xdr:from>
    <xdr:to>
      <xdr:col>32</xdr:col>
      <xdr:colOff>0</xdr:colOff>
      <xdr:row>1041</xdr:row>
      <xdr:rowOff>66675</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28574</xdr:colOff>
      <xdr:row>1007</xdr:row>
      <xdr:rowOff>90486</xdr:rowOff>
    </xdr:from>
    <xdr:to>
      <xdr:col>9</xdr:col>
      <xdr:colOff>0</xdr:colOff>
      <xdr:row>1041</xdr:row>
      <xdr:rowOff>57149</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Z36"/>
  <sheetViews>
    <sheetView showGridLines="0" showRowColHeaders="0" tabSelected="1" workbookViewId="0">
      <selection activeCell="E4" sqref="E4"/>
    </sheetView>
  </sheetViews>
  <sheetFormatPr defaultRowHeight="15" x14ac:dyDescent="0.25"/>
  <cols>
    <col min="1" max="1" width="4.7109375" customWidth="1"/>
    <col min="2" max="2" width="8.42578125" customWidth="1"/>
    <col min="3" max="3" width="4.7109375" customWidth="1"/>
    <col min="4" max="4" width="15.42578125" bestFit="1" customWidth="1"/>
    <col min="5" max="5" width="11" style="3" customWidth="1"/>
    <col min="6" max="6" width="6.42578125" bestFit="1" customWidth="1"/>
    <col min="7" max="7" width="4.7109375" customWidth="1"/>
    <col min="8" max="8" width="12.5703125" customWidth="1"/>
    <col min="9" max="9" width="4.7109375" customWidth="1"/>
  </cols>
  <sheetData>
    <row r="1" spans="2:26" s="4" customFormat="1" ht="21.75" thickBot="1" x14ac:dyDescent="0.4">
      <c r="B1" s="129" t="s">
        <v>18</v>
      </c>
      <c r="C1" s="129"/>
      <c r="D1" s="129"/>
      <c r="E1" s="129"/>
      <c r="F1" s="129"/>
      <c r="G1" s="129"/>
      <c r="H1" s="129"/>
      <c r="I1" s="129"/>
    </row>
    <row r="2" spans="2:26" x14ac:dyDescent="0.25">
      <c r="B2" s="78"/>
      <c r="C2" s="14"/>
      <c r="D2" s="14"/>
      <c r="E2" s="81"/>
      <c r="F2" s="14"/>
      <c r="G2" s="14"/>
      <c r="H2" s="14"/>
      <c r="I2" s="56"/>
    </row>
    <row r="3" spans="2:26" x14ac:dyDescent="0.25">
      <c r="B3" s="10"/>
      <c r="C3" s="7"/>
      <c r="D3" s="61" t="s">
        <v>26</v>
      </c>
      <c r="E3" s="35" t="s">
        <v>60</v>
      </c>
      <c r="F3" s="7"/>
      <c r="G3" s="7"/>
      <c r="H3" s="7"/>
      <c r="I3" s="11"/>
    </row>
    <row r="4" spans="2:26" x14ac:dyDescent="0.25">
      <c r="B4" s="10"/>
      <c r="C4" s="7"/>
      <c r="D4" s="61" t="s">
        <v>61</v>
      </c>
      <c r="E4" s="123">
        <v>1520</v>
      </c>
      <c r="F4" s="7" t="s">
        <v>0</v>
      </c>
      <c r="G4" s="130" t="s">
        <v>88</v>
      </c>
      <c r="H4" s="131"/>
      <c r="I4" s="11"/>
    </row>
    <row r="5" spans="2:26" x14ac:dyDescent="0.25">
      <c r="B5" s="10"/>
      <c r="C5" s="7"/>
      <c r="D5" s="61" t="s">
        <v>62</v>
      </c>
      <c r="E5" s="54">
        <f>VLOOKUP(Span,Data!$N$4:$P$11,Data!O1,FALSE)</f>
        <v>810</v>
      </c>
      <c r="F5" s="7" t="s">
        <v>0</v>
      </c>
      <c r="G5" s="7"/>
      <c r="H5" s="7"/>
      <c r="I5" s="11"/>
    </row>
    <row r="6" spans="2:26" x14ac:dyDescent="0.25">
      <c r="B6" s="10"/>
      <c r="C6" s="7"/>
      <c r="D6" s="61" t="s">
        <v>63</v>
      </c>
      <c r="E6" s="124">
        <v>0.06</v>
      </c>
      <c r="F6" s="7"/>
      <c r="G6" s="7"/>
      <c r="H6" s="7"/>
      <c r="I6" s="11"/>
      <c r="Z6" s="120"/>
    </row>
    <row r="7" spans="2:26" x14ac:dyDescent="0.25">
      <c r="B7" s="10"/>
      <c r="C7" s="7"/>
      <c r="D7" s="61" t="s">
        <v>30</v>
      </c>
      <c r="E7" s="126" t="s">
        <v>70</v>
      </c>
      <c r="F7" s="127"/>
      <c r="G7" s="127"/>
      <c r="H7" s="128"/>
      <c r="I7" s="11"/>
    </row>
    <row r="8" spans="2:26" x14ac:dyDescent="0.25">
      <c r="B8" s="10"/>
      <c r="C8" s="7"/>
      <c r="D8" s="61" t="s">
        <v>8</v>
      </c>
      <c r="E8" s="124">
        <v>0.03</v>
      </c>
      <c r="F8" s="7" t="s">
        <v>9</v>
      </c>
      <c r="G8" s="7"/>
      <c r="H8" s="7"/>
      <c r="I8" s="11"/>
    </row>
    <row r="9" spans="2:26" x14ac:dyDescent="0.25">
      <c r="B9" s="10"/>
      <c r="C9" s="7"/>
      <c r="D9" s="61" t="s">
        <v>39</v>
      </c>
      <c r="E9" s="125">
        <v>0.75</v>
      </c>
      <c r="F9" s="7"/>
      <c r="G9" s="7"/>
      <c r="H9" s="7"/>
      <c r="I9" s="11"/>
    </row>
    <row r="10" spans="2:26" x14ac:dyDescent="0.25">
      <c r="B10" s="10"/>
      <c r="C10" s="7"/>
      <c r="D10" s="61"/>
      <c r="E10" s="57"/>
      <c r="F10" s="7"/>
      <c r="G10" s="7"/>
      <c r="H10" s="7"/>
      <c r="I10" s="11"/>
    </row>
    <row r="11" spans="2:26" x14ac:dyDescent="0.25">
      <c r="B11" s="10"/>
      <c r="C11" s="7"/>
      <c r="D11" s="107" t="str">
        <f>"HW/D = "&amp;AHWoverD</f>
        <v>HW/D = 0.75</v>
      </c>
      <c r="E11" s="109">
        <f>IF(AHWoverD&gt;0,ROUND(VLOOKUP(AHWoverD,Calculations!$E$20:$F$1018,2,TRUE)*VLOOKUP(Span,Data!$N$4:$Y$11,Data!$V$1,FALSE)*(VLOOKUP(Span,Data!$N$4:$Y$11,Data!$X$1,FALSE)^0.5),3),"N/A")</f>
        <v>0.98</v>
      </c>
      <c r="F11" s="7"/>
      <c r="G11" s="7"/>
      <c r="H11" s="7"/>
      <c r="I11" s="11"/>
      <c r="J11" s="15"/>
    </row>
    <row r="12" spans="2:26" x14ac:dyDescent="0.25">
      <c r="B12" s="10"/>
      <c r="C12" s="7"/>
      <c r="D12" s="79" t="s">
        <v>27</v>
      </c>
      <c r="E12" s="49">
        <f>IF(AQMax&lt;MAX(Calculations!$K$20:$K$1019),VLOOKUP(AQMax,Calculations!$K$20:$K$1019,1,TRUE),"Note 3")</f>
        <v>0.97933253502618423</v>
      </c>
      <c r="F12" s="29" t="s">
        <v>3</v>
      </c>
      <c r="G12" s="7"/>
      <c r="H12" s="7"/>
      <c r="I12" s="77"/>
    </row>
    <row r="13" spans="2:26" x14ac:dyDescent="0.25">
      <c r="B13" s="10"/>
      <c r="C13" s="7"/>
      <c r="D13" s="30" t="s">
        <v>28</v>
      </c>
      <c r="E13" s="34">
        <f>IF(E12="Note 3","N/A",VLOOKUP(AQMax,Calculations!$K$20:$L$1019,2,TRUE))</f>
        <v>1.4566978493925373</v>
      </c>
      <c r="F13" s="31" t="s">
        <v>12</v>
      </c>
      <c r="G13" s="7"/>
      <c r="H13" s="7"/>
      <c r="I13" s="11"/>
    </row>
    <row r="14" spans="2:26" x14ac:dyDescent="0.25">
      <c r="B14" s="10"/>
      <c r="C14" s="7"/>
      <c r="D14" s="80" t="s">
        <v>29</v>
      </c>
      <c r="E14" s="50">
        <f>IF(E12="Note 3","N/A",VLOOKUP(AQMax,Calculations!$K$20:$M$1019,3,TRUE)*VLOOKUP(Span,Data!$N$4:$Y$11,Data!$X$1,FALSE))</f>
        <v>0.46552455948159333</v>
      </c>
      <c r="F14" s="32" t="s">
        <v>2</v>
      </c>
      <c r="G14" s="7"/>
      <c r="H14" s="7"/>
      <c r="I14" s="11"/>
      <c r="J14" s="15"/>
    </row>
    <row r="15" spans="2:26" ht="15.75" thickBot="1" x14ac:dyDescent="0.3">
      <c r="B15" s="10"/>
      <c r="C15" s="7"/>
      <c r="D15" s="7"/>
      <c r="E15" s="52"/>
      <c r="F15" s="7"/>
      <c r="G15" s="7"/>
      <c r="H15" s="7"/>
      <c r="I15" s="11"/>
    </row>
    <row r="16" spans="2:26" x14ac:dyDescent="0.25">
      <c r="B16" s="10"/>
      <c r="C16" s="78"/>
      <c r="D16" s="14"/>
      <c r="E16" s="81"/>
      <c r="F16" s="14"/>
      <c r="G16" s="56"/>
      <c r="H16" s="7"/>
      <c r="I16" s="11"/>
    </row>
    <row r="17" spans="2:10" x14ac:dyDescent="0.25">
      <c r="B17" s="10"/>
      <c r="C17" s="10"/>
      <c r="D17" s="106" t="s">
        <v>21</v>
      </c>
      <c r="E17" s="109">
        <f>ROUND(VLOOKUP(2,Calculations!$E$20:$F$1018,2,TRUE)*VLOOKUP(Span,Data!$N$4:$Y$11,Data!$V$1,FALSE)*(VLOOKUP(Span,Data!$N$4:$Y$11,Data!$X$1,FALSE)^0.5),3)</f>
        <v>2.5830000000000002</v>
      </c>
      <c r="F17" s="7"/>
      <c r="G17" s="11"/>
      <c r="H17" s="7"/>
      <c r="I17" s="11"/>
      <c r="J17" s="15"/>
    </row>
    <row r="18" spans="2:10" x14ac:dyDescent="0.25">
      <c r="B18" s="10"/>
      <c r="C18" s="10"/>
      <c r="D18" s="79" t="s">
        <v>27</v>
      </c>
      <c r="E18" s="49" t="str">
        <f>IF(AQmax_2_0&lt;MAX(Calculations!$K$20:$K$1019),VLOOKUP(AQmax_2_0,Calculations!$K$20:$K$1019,1,TRUE),"Note 3")</f>
        <v>Note 3</v>
      </c>
      <c r="F18" s="29" t="s">
        <v>3</v>
      </c>
      <c r="G18" s="11"/>
      <c r="H18" s="7"/>
      <c r="I18" s="11"/>
    </row>
    <row r="19" spans="2:10" x14ac:dyDescent="0.25">
      <c r="B19" s="10"/>
      <c r="C19" s="10"/>
      <c r="D19" s="30" t="s">
        <v>28</v>
      </c>
      <c r="E19" s="34" t="str">
        <f>IF(E18="Note 3","N/A",VLOOKUP(AQmax_2_0,Calculations!$K$20:$L$1019,2,TRUE))</f>
        <v>N/A</v>
      </c>
      <c r="F19" s="31" t="s">
        <v>12</v>
      </c>
      <c r="G19" s="11"/>
      <c r="H19" s="7"/>
      <c r="I19" s="77"/>
    </row>
    <row r="20" spans="2:10" x14ac:dyDescent="0.25">
      <c r="B20" s="10"/>
      <c r="C20" s="10"/>
      <c r="D20" s="80" t="s">
        <v>29</v>
      </c>
      <c r="E20" s="50" t="str">
        <f>IF(E18="Note 3","N/A",VLOOKUP(AQmax_2_0,Calculations!$K$20:$M$1019,3,TRUE)*VLOOKUP(Span,Data!$N$4:$Y$11,Data!$X$1,FALSE))</f>
        <v>N/A</v>
      </c>
      <c r="F20" s="32" t="s">
        <v>2</v>
      </c>
      <c r="G20" s="11"/>
      <c r="H20" s="7"/>
      <c r="I20" s="11"/>
      <c r="J20" s="15"/>
    </row>
    <row r="21" spans="2:10" x14ac:dyDescent="0.25">
      <c r="B21" s="10"/>
      <c r="C21" s="10"/>
      <c r="D21" s="7"/>
      <c r="E21" s="106"/>
      <c r="F21" s="7"/>
      <c r="G21" s="11"/>
      <c r="H21" s="7"/>
      <c r="I21" s="11"/>
    </row>
    <row r="22" spans="2:10" x14ac:dyDescent="0.25">
      <c r="B22" s="10"/>
      <c r="C22" s="10"/>
      <c r="D22" s="106" t="s">
        <v>20</v>
      </c>
      <c r="E22" s="109">
        <f>ROUND(VLOOKUP(1,Calculations!$E$20:$F$1018,2,TRUE)*VLOOKUP(Span,Data!$N$4:$Y$11,Data!$V$1,FALSE)*(VLOOKUP(Span,Data!$N$4:$Y$11,Data!$X$1,FALSE)^0.5),3)</f>
        <v>1.3839999999999999</v>
      </c>
      <c r="F22" s="7"/>
      <c r="G22" s="11"/>
      <c r="H22" s="7"/>
      <c r="I22" s="11"/>
      <c r="J22" s="15"/>
    </row>
    <row r="23" spans="2:10" x14ac:dyDescent="0.25">
      <c r="B23" s="10"/>
      <c r="C23" s="10"/>
      <c r="D23" s="79" t="s">
        <v>27</v>
      </c>
      <c r="E23" s="49">
        <f>IF(AQmax_1_0&lt;MAX(Calculations!$K$20:$K$1019),VLOOKUP(AQmax_1_0,Calculations!$K$20:$K$1019,1,TRUE),"Note 3")</f>
        <v>1.3828230419979664</v>
      </c>
      <c r="F23" s="29" t="s">
        <v>3</v>
      </c>
      <c r="G23" s="11"/>
      <c r="H23" s="7"/>
      <c r="I23" s="11"/>
    </row>
    <row r="24" spans="2:10" x14ac:dyDescent="0.25">
      <c r="B24" s="10"/>
      <c r="C24" s="10"/>
      <c r="D24" s="30" t="s">
        <v>28</v>
      </c>
      <c r="E24" s="34">
        <f>IF(E23="Note 3","N/A",VLOOKUP(AQmax_1_0,Calculations!$K$20:$L$1019,2,TRUE))</f>
        <v>1.6130471105385731</v>
      </c>
      <c r="F24" s="31" t="s">
        <v>12</v>
      </c>
      <c r="G24" s="11"/>
      <c r="H24" s="7"/>
      <c r="I24" s="11"/>
    </row>
    <row r="25" spans="2:10" x14ac:dyDescent="0.25">
      <c r="B25" s="10"/>
      <c r="C25" s="10"/>
      <c r="D25" s="80" t="s">
        <v>29</v>
      </c>
      <c r="E25" s="50">
        <f>IF(E23="Note 3","N/A",VLOOKUP(AQmax_1_0,Calculations!$K$20:$M$1019,3,TRUE)*VLOOKUP(Span,Data!$N$4:$Y$11,Data!$X$1,FALSE))</f>
        <v>0.62978021299919518</v>
      </c>
      <c r="F25" s="32" t="s">
        <v>2</v>
      </c>
      <c r="G25" s="11"/>
      <c r="H25" s="7"/>
      <c r="I25" s="77"/>
      <c r="J25" s="15"/>
    </row>
    <row r="26" spans="2:10" x14ac:dyDescent="0.25">
      <c r="B26" s="10"/>
      <c r="C26" s="10"/>
      <c r="D26" s="7"/>
      <c r="E26" s="106"/>
      <c r="F26" s="7"/>
      <c r="G26" s="11"/>
      <c r="H26" s="7"/>
      <c r="I26" s="11"/>
    </row>
    <row r="27" spans="2:10" x14ac:dyDescent="0.25">
      <c r="B27" s="10"/>
      <c r="C27" s="10"/>
      <c r="D27" s="64" t="s">
        <v>19</v>
      </c>
      <c r="E27" s="109">
        <f>ROUND(VLOOKUP(0.5,Calculations!$E$20:$F$1018,2,TRUE)*VLOOKUP(Span,Data!$N$4:$Y$11,Data!$V$1,FALSE)*(VLOOKUP(Span,Data!$N$4:$Y$11,Data!$X$1,FALSE)^0.5),3)</f>
        <v>0.58799999999999997</v>
      </c>
      <c r="F27" s="7"/>
      <c r="G27" s="11"/>
      <c r="H27" s="7"/>
      <c r="I27" s="11"/>
      <c r="J27" s="15"/>
    </row>
    <row r="28" spans="2:10" x14ac:dyDescent="0.25">
      <c r="B28" s="10"/>
      <c r="C28" s="10"/>
      <c r="D28" s="79" t="s">
        <v>27</v>
      </c>
      <c r="E28" s="49">
        <f>IF(AQmax_0_5&lt;MAX(Calculations!$K$20:$K$1019),VLOOKUP(AQmax_0_5,Calculations!$K$20:$K$1019,1,TRUE),"Note 3")</f>
        <v>0.58709823915063697</v>
      </c>
      <c r="F28" s="29" t="s">
        <v>3</v>
      </c>
      <c r="G28" s="11"/>
      <c r="H28" s="7"/>
      <c r="I28" s="11"/>
    </row>
    <row r="29" spans="2:10" x14ac:dyDescent="0.25">
      <c r="B29" s="10"/>
      <c r="C29" s="10"/>
      <c r="D29" s="30" t="s">
        <v>28</v>
      </c>
      <c r="E29" s="34">
        <f>IF(E28="Note 3","N/A",VLOOKUP(AQmax_0_5,Calculations!$K$20:$L$1019,2,TRUE))</f>
        <v>1.221165549917143</v>
      </c>
      <c r="F29" s="31" t="s">
        <v>12</v>
      </c>
      <c r="G29" s="11"/>
      <c r="H29" s="7"/>
      <c r="I29" s="11"/>
    </row>
    <row r="30" spans="2:10" x14ac:dyDescent="0.25">
      <c r="B30" s="10"/>
      <c r="C30" s="10"/>
      <c r="D30" s="80" t="s">
        <v>29</v>
      </c>
      <c r="E30" s="50">
        <f>IF(E28="Note 3","N/A",VLOOKUP(AQmax_0_5,Calculations!$K$20:$M$1019,3,TRUE)*VLOOKUP(Span,Data!$N$4:$Y$11,Data!$X$1,FALSE))</f>
        <v>0.32290257740289524</v>
      </c>
      <c r="F30" s="32" t="s">
        <v>2</v>
      </c>
      <c r="G30" s="11"/>
      <c r="H30" s="7"/>
      <c r="I30" s="11"/>
      <c r="J30" s="15"/>
    </row>
    <row r="31" spans="2:10" ht="15.75" thickBot="1" x14ac:dyDescent="0.3">
      <c r="B31" s="10"/>
      <c r="C31" s="12"/>
      <c r="D31" s="110"/>
      <c r="E31" s="111"/>
      <c r="F31" s="62"/>
      <c r="G31" s="13"/>
      <c r="H31" s="7"/>
      <c r="I31" s="11"/>
      <c r="J31" s="15"/>
    </row>
    <row r="32" spans="2:10" x14ac:dyDescent="0.25">
      <c r="B32" s="10"/>
      <c r="C32" s="7"/>
      <c r="D32" s="61"/>
      <c r="E32" s="34"/>
      <c r="F32" s="7"/>
      <c r="G32" s="7"/>
      <c r="H32" s="7"/>
      <c r="I32" s="11"/>
      <c r="J32" s="15"/>
    </row>
    <row r="33" spans="2:24" x14ac:dyDescent="0.25">
      <c r="B33" s="10"/>
      <c r="C33" s="7"/>
      <c r="D33" s="61" t="s">
        <v>105</v>
      </c>
      <c r="E33" s="125">
        <v>0.35</v>
      </c>
      <c r="F33" s="53" t="s">
        <v>3</v>
      </c>
      <c r="G33" s="53"/>
      <c r="H33" s="7"/>
      <c r="I33" s="11"/>
      <c r="J33" s="15"/>
      <c r="K33" t="s">
        <v>106</v>
      </c>
    </row>
    <row r="34" spans="2:24" ht="15" customHeight="1" x14ac:dyDescent="0.25">
      <c r="B34" s="10"/>
      <c r="C34" s="7"/>
      <c r="D34" s="61" t="s">
        <v>89</v>
      </c>
      <c r="E34" s="34">
        <f>IF(Flow&lt;=MAX(Calculations!$K$20:$K$1019),VLOOKUP(Flow,Calculations!$K$20:$M$1019,2,TRUE),"Note 3")</f>
        <v>1.009825400505548</v>
      </c>
      <c r="F34" s="53" t="s">
        <v>12</v>
      </c>
      <c r="G34" s="112" t="s">
        <v>90</v>
      </c>
      <c r="H34" s="7"/>
      <c r="I34" s="11"/>
      <c r="J34" s="15"/>
      <c r="K34" t="s">
        <v>107</v>
      </c>
    </row>
    <row r="35" spans="2:24" x14ac:dyDescent="0.25">
      <c r="B35" s="10"/>
      <c r="C35" s="7"/>
      <c r="D35" s="61" t="s">
        <v>91</v>
      </c>
      <c r="E35" s="34">
        <f>IF(Flow&lt;=MAX(Calculations!$K$20:$K$1019),VLOOKUP(Flow,Calculations!$K$20:$M$1019,3,TRUE)*VLOOKUP(Span,Data!$N$4:$Y$11,Data!$X$1,FALSE),"Note 3")</f>
        <v>0.22915666783431271</v>
      </c>
      <c r="F35" s="53" t="s">
        <v>2</v>
      </c>
      <c r="G35" s="53"/>
      <c r="H35" s="7"/>
      <c r="I35" s="11"/>
      <c r="J35" s="15"/>
      <c r="K35" s="132" t="str">
        <f>IF(OR(E12="Note 3",E18="Note 3",E23="Note 3",E28="Note 3",E34="Note 3"),"Note 3 - The flow that the inlet can allow exceeds the maximum flow that the pipe can accommodate as an open channel.  More detailed calculations (outside the scope of this tool) are required in order to determine the flow velocity.","")</f>
        <v>Note 3 - The flow that the inlet can allow exceeds the maximum flow that the pipe can accommodate as an open channel.  More detailed calculations (outside the scope of this tool) are required in order to determine the flow velocity.</v>
      </c>
      <c r="L35" s="132"/>
      <c r="M35" s="132"/>
      <c r="N35" s="132"/>
      <c r="O35" s="132"/>
      <c r="P35" s="132"/>
      <c r="Q35" s="132"/>
      <c r="R35" s="132"/>
      <c r="S35" s="132"/>
      <c r="T35" s="132"/>
      <c r="U35" s="132"/>
      <c r="V35" s="132"/>
      <c r="W35" s="132"/>
      <c r="X35" s="132"/>
    </row>
    <row r="36" spans="2:24" ht="15.75" thickBot="1" x14ac:dyDescent="0.3">
      <c r="B36" s="12"/>
      <c r="C36" s="62"/>
      <c r="D36" s="62"/>
      <c r="E36" s="82"/>
      <c r="F36" s="62"/>
      <c r="G36" s="62"/>
      <c r="H36" s="62"/>
      <c r="I36" s="13"/>
      <c r="K36" s="132"/>
      <c r="L36" s="132"/>
      <c r="M36" s="132"/>
      <c r="N36" s="132"/>
      <c r="O36" s="132"/>
      <c r="P36" s="132"/>
      <c r="Q36" s="132"/>
      <c r="R36" s="132"/>
      <c r="S36" s="132"/>
      <c r="T36" s="132"/>
      <c r="U36" s="132"/>
      <c r="V36" s="132"/>
      <c r="W36" s="132"/>
      <c r="X36" s="132"/>
    </row>
  </sheetData>
  <sheetProtection password="A90E" sheet="1" objects="1" scenarios="1" selectLockedCells="1"/>
  <mergeCells count="4">
    <mergeCell ref="E7:H7"/>
    <mergeCell ref="B1:I1"/>
    <mergeCell ref="G4:H4"/>
    <mergeCell ref="K35:X36"/>
  </mergeCells>
  <dataValidations xWindow="392" yWindow="233" count="4">
    <dataValidation type="decimal" allowBlank="1" showInputMessage="1" showErrorMessage="1" error="Value must be no less than 0.25 and no greater than 3." prompt="Input value no less than 0.25 and no greater than 3." sqref="E9">
      <formula1>0.25</formula1>
      <formula2>3</formula2>
    </dataValidation>
    <dataValidation type="decimal" operator="greaterThan" allowBlank="1" showInputMessage="1" showErrorMessage="1" error="Value must be greater than 0 (zero)." prompt="Input value greater than 0 (zero) ..." sqref="E33">
      <formula1>0</formula1>
    </dataValidation>
    <dataValidation type="list" allowBlank="1" showInputMessage="1" showErrorMessage="1" error="Must choose span from pull-down list." prompt="Choose span of arch from pull-down list ..." sqref="E4">
      <formula1>ArchSpan</formula1>
    </dataValidation>
    <dataValidation type="list" allowBlank="1" showInputMessage="1" showErrorMessage="1" prompt="Choose inlet type from pull-down list ..." sqref="E7:H7">
      <formula1>ArchEntranceType</formula1>
    </dataValidation>
  </dataValidations>
  <printOptions horizontalCentered="1" verticalCentered="1"/>
  <pageMargins left="0.11811023622047245" right="0.11811023622047245" top="0.15748031496062992" bottom="0.15748031496062992" header="0.31496062992125984" footer="0.31496062992125984"/>
  <pageSetup scale="61"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I19"/>
  <sheetViews>
    <sheetView workbookViewId="0">
      <selection activeCell="N4" sqref="N4:N11"/>
    </sheetView>
  </sheetViews>
  <sheetFormatPr defaultRowHeight="15" x14ac:dyDescent="0.25"/>
  <cols>
    <col min="1" max="1" width="43.85546875" bestFit="1" customWidth="1"/>
    <col min="2" max="2" width="5.28515625" bestFit="1" customWidth="1"/>
    <col min="3" max="3" width="7" customWidth="1"/>
    <col min="4" max="4" width="7.28515625" bestFit="1" customWidth="1"/>
    <col min="5" max="5" width="8.28515625" bestFit="1" customWidth="1"/>
    <col min="6" max="6" width="7" bestFit="1" customWidth="1"/>
    <col min="7" max="7" width="6.5703125" bestFit="1" customWidth="1"/>
    <col min="8" max="8" width="7.7109375" bestFit="1" customWidth="1"/>
    <col min="9" max="9" width="7" bestFit="1" customWidth="1"/>
    <col min="10" max="10" width="7.7109375" bestFit="1" customWidth="1"/>
    <col min="11" max="11" width="9" bestFit="1" customWidth="1"/>
    <col min="12" max="12" width="7.28515625" bestFit="1" customWidth="1"/>
    <col min="15" max="15" width="11.42578125" bestFit="1" customWidth="1"/>
    <col min="16" max="17" width="11.42578125" style="2" bestFit="1" customWidth="1"/>
    <col min="18" max="18" width="8.5703125" style="2" bestFit="1" customWidth="1"/>
    <col min="19" max="20" width="8.5703125" style="2" customWidth="1"/>
    <col min="21" max="21" width="9.7109375" style="2" bestFit="1" customWidth="1"/>
    <col min="22" max="22" width="7.5703125" style="2" bestFit="1" customWidth="1"/>
    <col min="23" max="23" width="6.5703125" style="2" bestFit="1" customWidth="1"/>
    <col min="24" max="24" width="6.5703125" bestFit="1" customWidth="1"/>
    <col min="25" max="25" width="8.5703125" bestFit="1" customWidth="1"/>
    <col min="26" max="26" width="6.5703125" bestFit="1" customWidth="1"/>
    <col min="27" max="27" width="6.28515625" bestFit="1" customWidth="1"/>
    <col min="28" max="28" width="6.5703125" bestFit="1" customWidth="1"/>
    <col min="29" max="29" width="8.42578125" bestFit="1" customWidth="1"/>
    <col min="30" max="32" width="6.5703125" bestFit="1" customWidth="1"/>
  </cols>
  <sheetData>
    <row r="1" spans="1:35" ht="15.75" thickBot="1" x14ac:dyDescent="0.3">
      <c r="N1" s="85">
        <v>1</v>
      </c>
      <c r="O1" s="85">
        <v>2</v>
      </c>
      <c r="P1" s="2">
        <v>3</v>
      </c>
      <c r="Q1" s="2">
        <v>4</v>
      </c>
      <c r="R1" s="2">
        <v>5</v>
      </c>
      <c r="S1" s="2">
        <v>6</v>
      </c>
      <c r="T1" s="2">
        <v>7</v>
      </c>
      <c r="U1" s="2">
        <v>8</v>
      </c>
      <c r="V1" s="2">
        <v>9</v>
      </c>
      <c r="W1" s="2">
        <v>10</v>
      </c>
      <c r="X1" s="2">
        <v>11</v>
      </c>
      <c r="Y1" s="2">
        <v>12</v>
      </c>
    </row>
    <row r="2" spans="1:35" x14ac:dyDescent="0.25">
      <c r="N2" s="37" t="s">
        <v>22</v>
      </c>
      <c r="O2" s="38" t="s">
        <v>23</v>
      </c>
      <c r="P2" s="38" t="s">
        <v>1</v>
      </c>
      <c r="Q2" s="38" t="s">
        <v>64</v>
      </c>
      <c r="R2" s="38" t="s">
        <v>66</v>
      </c>
      <c r="S2" s="41" t="s">
        <v>5</v>
      </c>
      <c r="T2" s="41" t="s">
        <v>72</v>
      </c>
      <c r="U2" s="35" t="s">
        <v>73</v>
      </c>
      <c r="V2" s="35" t="s">
        <v>6</v>
      </c>
      <c r="W2" s="2" t="s">
        <v>74</v>
      </c>
      <c r="X2" s="2" t="s">
        <v>65</v>
      </c>
      <c r="Y2" s="35" t="s">
        <v>81</v>
      </c>
      <c r="Z2" s="35"/>
      <c r="AA2" s="35"/>
      <c r="AB2" s="35"/>
      <c r="AC2" s="35"/>
      <c r="AD2" s="35"/>
      <c r="AE2" s="35"/>
      <c r="AF2" s="35"/>
      <c r="AH2" s="35"/>
      <c r="AI2" s="35"/>
    </row>
    <row r="3" spans="1:35" x14ac:dyDescent="0.25">
      <c r="N3" s="40" t="s">
        <v>38</v>
      </c>
      <c r="O3" s="39"/>
      <c r="P3" s="39"/>
      <c r="Q3" s="39"/>
      <c r="R3" s="41" t="s">
        <v>67</v>
      </c>
      <c r="S3" s="41"/>
      <c r="T3" s="41"/>
      <c r="U3" s="35" t="s">
        <v>64</v>
      </c>
      <c r="V3" s="35"/>
      <c r="W3" s="2" t="s">
        <v>75</v>
      </c>
      <c r="X3" s="1" t="s">
        <v>23</v>
      </c>
      <c r="Y3" s="35"/>
      <c r="Z3" s="35"/>
      <c r="AA3" s="35"/>
      <c r="AB3" s="35"/>
      <c r="AC3" s="35"/>
      <c r="AD3" s="35"/>
      <c r="AE3" s="35"/>
      <c r="AF3" s="35"/>
    </row>
    <row r="4" spans="1:35" x14ac:dyDescent="0.25">
      <c r="N4" s="40">
        <v>1520</v>
      </c>
      <c r="O4" s="41">
        <v>810</v>
      </c>
      <c r="P4" s="44">
        <v>3.2967741935483873E-2</v>
      </c>
      <c r="Q4" s="41">
        <f>10*3*3.2*25.4+2*(25.4+31.75)</f>
        <v>2552.6999999999998</v>
      </c>
      <c r="R4" s="86">
        <f>N4/2</f>
        <v>760</v>
      </c>
      <c r="S4" s="44">
        <f>Q4/(R4+25.4)</f>
        <v>3.2501909854851032</v>
      </c>
      <c r="T4" s="44">
        <f>(S4-PI())/2</f>
        <v>5.4299165947655048E-2</v>
      </c>
      <c r="U4" s="87">
        <f>R4*S4</f>
        <v>2470.1451489686783</v>
      </c>
      <c r="V4" s="90">
        <f t="shared" ref="V4:V11" si="0">R4^2*($S4/2-SIN($S4/2)*COS($S4/2))/1000000</f>
        <v>0.96995674371113183</v>
      </c>
      <c r="W4" s="2">
        <f>2*R4*COS(T4)</f>
        <v>1517.7597669451227</v>
      </c>
      <c r="X4" s="15">
        <f>R4*(1+SIN(((Q4/(R4+25.4))-PI())/2))/1000</f>
        <v>0.80124709032976482</v>
      </c>
      <c r="Y4" s="88">
        <v>2</v>
      </c>
      <c r="Z4" s="89"/>
      <c r="AA4" s="89"/>
      <c r="AB4" s="91"/>
      <c r="AC4" s="89"/>
      <c r="AD4" s="89"/>
      <c r="AE4" s="35"/>
      <c r="AF4" s="35"/>
      <c r="AG4" s="2"/>
      <c r="AH4" s="15"/>
      <c r="AI4" s="15"/>
    </row>
    <row r="5" spans="1:35" x14ac:dyDescent="0.25">
      <c r="N5" s="40">
        <v>1830</v>
      </c>
      <c r="O5" s="41">
        <v>970</v>
      </c>
      <c r="P5" s="44">
        <v>3.2467741935483872E-2</v>
      </c>
      <c r="Q5" s="41">
        <f>12*3*3.2*25.4+2*(25.4+31.75)</f>
        <v>3040.38</v>
      </c>
      <c r="R5" s="86">
        <f t="shared" ref="R5:R11" si="1">N5/2</f>
        <v>915</v>
      </c>
      <c r="S5" s="44">
        <f t="shared" ref="S5:S11" si="2">Q5/(R5+25.4)</f>
        <v>3.2330710336027226</v>
      </c>
      <c r="T5" s="44">
        <f t="shared" ref="T5:T11" si="3">(S5-PI())/2</f>
        <v>4.5739190006464758E-2</v>
      </c>
      <c r="U5" s="87">
        <f t="shared" ref="U5:U11" si="4">R5*S5</f>
        <v>2958.2599957464913</v>
      </c>
      <c r="V5" s="90">
        <f t="shared" si="0"/>
        <v>1.3916445545174068</v>
      </c>
      <c r="W5" s="2">
        <f t="shared" ref="W5:W11" si="5">2*R5*COS(T5)</f>
        <v>1828.0860864508186</v>
      </c>
      <c r="X5" s="15">
        <f t="shared" ref="X5:X11" si="6">R5*(1+SIN(((Q5/(R5+25.4))-PI())/2))/1000</f>
        <v>0.95683676769580395</v>
      </c>
      <c r="Y5" s="88">
        <v>3</v>
      </c>
      <c r="Z5" s="35"/>
      <c r="AA5" s="35"/>
      <c r="AB5" s="91"/>
      <c r="AC5" s="89"/>
      <c r="AD5" s="35"/>
      <c r="AE5" s="35"/>
      <c r="AF5" s="35"/>
      <c r="AG5" s="2"/>
      <c r="AH5" s="15"/>
      <c r="AI5" s="15"/>
    </row>
    <row r="6" spans="1:35" x14ac:dyDescent="0.25">
      <c r="N6" s="40">
        <v>2130</v>
      </c>
      <c r="O6" s="41">
        <v>1120</v>
      </c>
      <c r="P6" s="44">
        <v>3.1978494623655915E-2</v>
      </c>
      <c r="Q6" s="41">
        <f>14*3*3.2*25.4+2*(25.4+31.75)</f>
        <v>3528.06</v>
      </c>
      <c r="R6" s="86">
        <f t="shared" si="1"/>
        <v>1065</v>
      </c>
      <c r="S6" s="44">
        <f t="shared" si="2"/>
        <v>3.2355649303008067</v>
      </c>
      <c r="T6" s="44">
        <f t="shared" si="3"/>
        <v>4.6986138355506801E-2</v>
      </c>
      <c r="U6" s="87">
        <f t="shared" si="4"/>
        <v>3445.876650770359</v>
      </c>
      <c r="V6" s="90">
        <f t="shared" si="0"/>
        <v>1.8881437676157897</v>
      </c>
      <c r="W6" s="2">
        <f t="shared" si="5"/>
        <v>2127.6492350137783</v>
      </c>
      <c r="X6" s="15">
        <f t="shared" si="6"/>
        <v>1.1150218270989851</v>
      </c>
      <c r="Y6" s="88">
        <v>4</v>
      </c>
      <c r="Z6" s="35"/>
      <c r="AA6" s="35"/>
      <c r="AB6" s="91"/>
      <c r="AC6" s="89"/>
      <c r="AD6" s="35"/>
      <c r="AE6" s="35"/>
      <c r="AF6" s="35"/>
      <c r="AG6" s="2"/>
      <c r="AH6" s="15"/>
      <c r="AI6" s="15"/>
    </row>
    <row r="7" spans="1:35" x14ac:dyDescent="0.25">
      <c r="N7" s="40">
        <v>2440</v>
      </c>
      <c r="O7" s="41">
        <v>1270</v>
      </c>
      <c r="P7" s="44">
        <v>3.1311827956989245E-2</v>
      </c>
      <c r="Q7" s="41">
        <f>16*3*3.2*25.4+2*(25.4+31.75)</f>
        <v>4015.7400000000007</v>
      </c>
      <c r="R7" s="86">
        <f t="shared" si="1"/>
        <v>1220</v>
      </c>
      <c r="S7" s="44">
        <f t="shared" si="2"/>
        <v>3.2244580054600935</v>
      </c>
      <c r="T7" s="44">
        <f t="shared" si="3"/>
        <v>4.1432675935150209E-2</v>
      </c>
      <c r="U7" s="87">
        <f t="shared" si="4"/>
        <v>3933.8387666613139</v>
      </c>
      <c r="V7" s="90">
        <f t="shared" si="0"/>
        <v>2.4612394907018267</v>
      </c>
      <c r="W7" s="2">
        <f t="shared" si="5"/>
        <v>2437.9059662939844</v>
      </c>
      <c r="X7" s="15">
        <f t="shared" si="6"/>
        <v>1.2705334035767291</v>
      </c>
      <c r="Y7" s="88">
        <v>5</v>
      </c>
      <c r="Z7" s="35"/>
      <c r="AA7" s="35"/>
      <c r="AB7" s="91"/>
      <c r="AC7" s="89"/>
      <c r="AD7" s="35"/>
      <c r="AE7" s="35"/>
      <c r="AF7" s="35"/>
      <c r="AG7" s="2"/>
      <c r="AH7" s="15"/>
      <c r="AI7" s="15"/>
    </row>
    <row r="8" spans="1:35" x14ac:dyDescent="0.25">
      <c r="N8" s="40">
        <v>2740</v>
      </c>
      <c r="O8" s="41">
        <v>1440</v>
      </c>
      <c r="P8" s="44">
        <v>3.0666666666666665E-2</v>
      </c>
      <c r="Q8" s="41">
        <f>18*3*3.2*25.4+2*(25.4+31.75)</f>
        <v>4503.42</v>
      </c>
      <c r="R8" s="86">
        <f t="shared" si="1"/>
        <v>1370</v>
      </c>
      <c r="S8" s="44">
        <f t="shared" si="2"/>
        <v>3.2273326644689693</v>
      </c>
      <c r="T8" s="44">
        <f t="shared" si="3"/>
        <v>4.2870005439588077E-2</v>
      </c>
      <c r="U8" s="87">
        <f t="shared" si="4"/>
        <v>4421.4457503224876</v>
      </c>
      <c r="V8" s="90">
        <f t="shared" si="0"/>
        <v>3.10905450349011</v>
      </c>
      <c r="W8" s="2">
        <f t="shared" si="5"/>
        <v>2737.4825483990289</v>
      </c>
      <c r="X8" s="15">
        <f t="shared" si="6"/>
        <v>1.4287139191562741</v>
      </c>
      <c r="Y8" s="88">
        <v>6</v>
      </c>
      <c r="Z8" s="35"/>
      <c r="AA8" s="35"/>
      <c r="AB8" s="91"/>
      <c r="AC8" s="89"/>
      <c r="AD8" s="35"/>
      <c r="AE8" s="35"/>
      <c r="AF8" s="35"/>
      <c r="AG8" s="2"/>
      <c r="AH8" s="15"/>
      <c r="AI8" s="15"/>
    </row>
    <row r="9" spans="1:35" x14ac:dyDescent="0.25">
      <c r="N9" s="40">
        <v>3050</v>
      </c>
      <c r="O9" s="41">
        <v>1600</v>
      </c>
      <c r="P9" s="44">
        <v>0.03</v>
      </c>
      <c r="Q9" s="41">
        <f>20*3*3.2*25.4+2*(25.4+31.75)</f>
        <v>4991.0999999999995</v>
      </c>
      <c r="R9" s="86">
        <f t="shared" si="1"/>
        <v>1525</v>
      </c>
      <c r="S9" s="44">
        <f t="shared" si="2"/>
        <v>3.2192337461300302</v>
      </c>
      <c r="T9" s="44">
        <f t="shared" si="3"/>
        <v>3.882054627011855E-2</v>
      </c>
      <c r="U9" s="87">
        <f t="shared" si="4"/>
        <v>4909.3314628482958</v>
      </c>
      <c r="V9" s="90">
        <f t="shared" si="0"/>
        <v>3.8335565952322175</v>
      </c>
      <c r="W9" s="2">
        <f t="shared" si="5"/>
        <v>3047.7020605219295</v>
      </c>
      <c r="X9" s="15">
        <f t="shared" si="6"/>
        <v>1.5841864644373711</v>
      </c>
      <c r="Y9" s="88">
        <v>7</v>
      </c>
      <c r="Z9" s="35"/>
      <c r="AA9" s="35"/>
      <c r="AB9" s="91"/>
      <c r="AC9" s="89"/>
      <c r="AD9" s="35"/>
      <c r="AE9" s="35"/>
      <c r="AF9" s="35"/>
      <c r="AG9" s="2"/>
      <c r="AH9" s="15"/>
      <c r="AI9" s="15"/>
    </row>
    <row r="10" spans="1:35" x14ac:dyDescent="0.25">
      <c r="N10" s="40">
        <v>3350</v>
      </c>
      <c r="O10" s="41">
        <v>1750</v>
      </c>
      <c r="P10" s="44">
        <v>2.9615384615384613E-2</v>
      </c>
      <c r="Q10" s="41">
        <f>22*3*3.2*25.4+2*(25.4+31.75)</f>
        <v>5478.7800000000007</v>
      </c>
      <c r="R10" s="86">
        <f t="shared" si="1"/>
        <v>1675</v>
      </c>
      <c r="S10" s="44">
        <f t="shared" si="2"/>
        <v>3.2220536344389559</v>
      </c>
      <c r="T10" s="44">
        <f t="shared" si="3"/>
        <v>4.0230490424581378E-2</v>
      </c>
      <c r="U10" s="87">
        <f t="shared" si="4"/>
        <v>5396.9398376852514</v>
      </c>
      <c r="V10" s="90">
        <f t="shared" si="0"/>
        <v>4.6326870352186669</v>
      </c>
      <c r="W10" s="2">
        <f t="shared" si="5"/>
        <v>3347.2893909185923</v>
      </c>
      <c r="X10" s="15">
        <f t="shared" si="6"/>
        <v>1.7423678956251392</v>
      </c>
      <c r="Y10" s="88">
        <v>8</v>
      </c>
      <c r="Z10" s="35"/>
      <c r="AA10" s="35"/>
      <c r="AB10" s="91"/>
      <c r="AC10" s="89"/>
      <c r="AD10" s="35"/>
      <c r="AE10" s="35"/>
      <c r="AF10" s="35"/>
      <c r="AG10" s="2"/>
      <c r="AH10" s="15"/>
      <c r="AI10" s="15"/>
    </row>
    <row r="11" spans="1:35" ht="15.75" thickBot="1" x14ac:dyDescent="0.3">
      <c r="N11" s="42">
        <v>3660</v>
      </c>
      <c r="O11" s="43">
        <v>1910</v>
      </c>
      <c r="P11" s="45">
        <v>2.9217948717948718E-2</v>
      </c>
      <c r="Q11" s="43">
        <f>24*3*3.2*25.4+2*(25.4+31.75)</f>
        <v>5966.46</v>
      </c>
      <c r="R11" s="92">
        <f t="shared" si="1"/>
        <v>1830</v>
      </c>
      <c r="S11" s="44">
        <f t="shared" si="2"/>
        <v>3.2157270669397433</v>
      </c>
      <c r="T11" s="44">
        <f t="shared" si="3"/>
        <v>3.7067206674975095E-2</v>
      </c>
      <c r="U11" s="87">
        <f t="shared" si="4"/>
        <v>5884.7805324997298</v>
      </c>
      <c r="V11" s="90">
        <f t="shared" si="0"/>
        <v>5.5085948816675039</v>
      </c>
      <c r="W11" s="2">
        <f t="shared" si="5"/>
        <v>3657.4859084850518</v>
      </c>
      <c r="X11" s="15">
        <f t="shared" si="6"/>
        <v>1.8978174557788638</v>
      </c>
      <c r="Y11" s="88">
        <v>9</v>
      </c>
      <c r="Z11" s="35"/>
      <c r="AA11" s="35"/>
      <c r="AB11" s="91"/>
      <c r="AC11" s="89"/>
      <c r="AD11" s="35"/>
      <c r="AE11" s="35"/>
      <c r="AF11" s="35"/>
      <c r="AG11" s="2"/>
      <c r="AH11" s="15"/>
      <c r="AI11" s="15"/>
    </row>
    <row r="13" spans="1:35" ht="15.75" thickBot="1" x14ac:dyDescent="0.3">
      <c r="A13" s="2">
        <v>1</v>
      </c>
      <c r="B13" s="2">
        <v>2</v>
      </c>
      <c r="C13" s="2">
        <v>3</v>
      </c>
      <c r="D13" s="2">
        <v>4</v>
      </c>
      <c r="E13" s="2">
        <v>5</v>
      </c>
      <c r="F13" s="2">
        <v>6</v>
      </c>
      <c r="G13" s="2">
        <v>7</v>
      </c>
      <c r="H13" s="2">
        <v>8</v>
      </c>
      <c r="I13" s="2">
        <v>9</v>
      </c>
      <c r="J13" s="2">
        <v>10</v>
      </c>
      <c r="K13" s="2">
        <v>11</v>
      </c>
      <c r="L13" s="2">
        <v>12</v>
      </c>
    </row>
    <row r="14" spans="1:35" x14ac:dyDescent="0.25">
      <c r="A14" s="98" t="s">
        <v>51</v>
      </c>
      <c r="B14" s="99"/>
      <c r="C14" s="99"/>
      <c r="D14" s="99"/>
      <c r="E14" s="99"/>
      <c r="F14" s="99"/>
      <c r="G14" s="99"/>
      <c r="H14" s="99"/>
      <c r="I14" s="99"/>
      <c r="J14" s="99"/>
      <c r="K14" s="99"/>
      <c r="L14" s="100"/>
    </row>
    <row r="15" spans="1:35" x14ac:dyDescent="0.25">
      <c r="A15" s="33" t="s">
        <v>52</v>
      </c>
      <c r="B15" s="65" t="s">
        <v>50</v>
      </c>
      <c r="C15" s="65" t="s">
        <v>44</v>
      </c>
      <c r="D15" s="65" t="s">
        <v>40</v>
      </c>
      <c r="E15" s="65" t="s">
        <v>41</v>
      </c>
      <c r="F15" s="65" t="s">
        <v>42</v>
      </c>
      <c r="G15" s="65" t="s">
        <v>43</v>
      </c>
      <c r="H15" s="65" t="s">
        <v>45</v>
      </c>
      <c r="I15" s="65" t="s">
        <v>46</v>
      </c>
      <c r="J15" s="65" t="s">
        <v>47</v>
      </c>
      <c r="K15" s="65" t="s">
        <v>48</v>
      </c>
      <c r="L15" s="51" t="s">
        <v>49</v>
      </c>
    </row>
    <row r="16" spans="1:35" x14ac:dyDescent="0.25">
      <c r="A16" s="10" t="s">
        <v>68</v>
      </c>
      <c r="B16" s="66">
        <v>1</v>
      </c>
      <c r="C16" s="66"/>
      <c r="D16" s="68">
        <v>8.3000000000000001E-3</v>
      </c>
      <c r="E16" s="69">
        <v>2</v>
      </c>
      <c r="F16" s="66">
        <v>3.7900000000000003E-2</v>
      </c>
      <c r="G16" s="66">
        <v>0.69</v>
      </c>
      <c r="H16" s="113">
        <v>-6.5686999999999998</v>
      </c>
      <c r="I16" s="113">
        <v>40.927999999999997</v>
      </c>
      <c r="J16" s="113">
        <v>-84.08</v>
      </c>
      <c r="K16" s="113">
        <v>58.118000000000002</v>
      </c>
      <c r="L16" s="114">
        <v>-0.5</v>
      </c>
    </row>
    <row r="17" spans="1:12" x14ac:dyDescent="0.25">
      <c r="A17" s="10" t="s">
        <v>69</v>
      </c>
      <c r="B17" s="66">
        <v>2</v>
      </c>
      <c r="C17" s="35"/>
      <c r="D17" s="68">
        <v>0.03</v>
      </c>
      <c r="E17" s="69">
        <v>1</v>
      </c>
      <c r="F17" s="66">
        <v>4.6300000000000001E-2</v>
      </c>
      <c r="G17" s="66">
        <v>0.75</v>
      </c>
      <c r="H17" s="113">
        <v>-21.648</v>
      </c>
      <c r="I17" s="113">
        <v>134.88999999999999</v>
      </c>
      <c r="J17" s="113">
        <v>-278.27999999999997</v>
      </c>
      <c r="K17" s="113">
        <v>191.33500000000001</v>
      </c>
      <c r="L17" s="114">
        <v>0.7</v>
      </c>
    </row>
    <row r="18" spans="1:12" ht="15.75" thickBot="1" x14ac:dyDescent="0.3">
      <c r="A18" s="12" t="s">
        <v>70</v>
      </c>
      <c r="B18" s="63">
        <v>3</v>
      </c>
      <c r="C18" s="63"/>
      <c r="D18" s="70">
        <v>3.4000000000000002E-2</v>
      </c>
      <c r="E18" s="71">
        <v>1.5</v>
      </c>
      <c r="F18" s="63">
        <v>4.9599999999999998E-2</v>
      </c>
      <c r="G18" s="63">
        <v>0.56999999999999995</v>
      </c>
      <c r="H18" s="101">
        <v>0.63700000000000001</v>
      </c>
      <c r="I18" s="101">
        <v>-3.6528999999999998</v>
      </c>
      <c r="J18" s="101">
        <v>7.5274999999999999</v>
      </c>
      <c r="K18" s="101">
        <v>-4.3056000000000001</v>
      </c>
      <c r="L18" s="115">
        <v>-0.5</v>
      </c>
    </row>
    <row r="19" spans="1:12" x14ac:dyDescent="0.25">
      <c r="H19" s="2" t="s">
        <v>83</v>
      </c>
      <c r="I19" s="2" t="s">
        <v>84</v>
      </c>
      <c r="J19" s="2" t="s">
        <v>85</v>
      </c>
      <c r="K19" s="2"/>
      <c r="L19" s="2" t="s">
        <v>99</v>
      </c>
    </row>
  </sheetData>
  <sortState ref="A74:B81">
    <sortCondition ref="A5:A12"/>
  </sortState>
  <printOptions horizontalCentered="1"/>
  <pageMargins left="0.70866141732283472" right="0.70866141732283472" top="0.15748031496062992" bottom="0.15748031496062992" header="0.31496062992125984" footer="0.31496062992125984"/>
  <pageSetup scale="6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N1019"/>
  <sheetViews>
    <sheetView topLeftCell="AG1" workbookViewId="0">
      <pane ySplit="19" topLeftCell="A20" activePane="bottomLeft" state="frozen"/>
      <selection activeCell="B4" sqref="B4:V4"/>
      <selection pane="bottomLeft" activeCell="AN31" sqref="AN31"/>
    </sheetView>
  </sheetViews>
  <sheetFormatPr defaultRowHeight="15" x14ac:dyDescent="0.25"/>
  <cols>
    <col min="2" max="2" width="8.42578125" bestFit="1" customWidth="1"/>
    <col min="3" max="3" width="7" bestFit="1" customWidth="1"/>
    <col min="4" max="4" width="6.5703125" bestFit="1" customWidth="1"/>
    <col min="5" max="5" width="8" bestFit="1" customWidth="1"/>
    <col min="6" max="6" width="10.85546875" bestFit="1" customWidth="1"/>
    <col min="7" max="7" width="3.7109375" style="55" customWidth="1"/>
    <col min="8" max="8" width="6.42578125" bestFit="1" customWidth="1"/>
    <col min="9" max="9" width="7.5703125" bestFit="1" customWidth="1"/>
    <col min="10" max="10" width="8.28515625" bestFit="1" customWidth="1"/>
    <col min="11" max="13" width="8.28515625" customWidth="1"/>
    <col min="15" max="15" width="6.42578125" bestFit="1" customWidth="1"/>
    <col min="16" max="16" width="5.5703125" bestFit="1" customWidth="1"/>
    <col min="17" max="26" width="6.5703125" bestFit="1" customWidth="1"/>
    <col min="27" max="37" width="5.5703125" bestFit="1" customWidth="1"/>
    <col min="38" max="38" width="6.42578125" bestFit="1" customWidth="1"/>
    <col min="40" max="40" width="49.140625" bestFit="1" customWidth="1"/>
    <col min="41" max="41" width="19" bestFit="1" customWidth="1"/>
    <col min="44" max="46" width="5.7109375" bestFit="1" customWidth="1"/>
    <col min="47" max="65" width="5.5703125" bestFit="1" customWidth="1"/>
    <col min="66" max="66" width="9.140625" style="2"/>
  </cols>
  <sheetData>
    <row r="1" spans="1:66" s="8" customFormat="1" ht="18.75" x14ac:dyDescent="0.3">
      <c r="A1" s="8" t="s">
        <v>71</v>
      </c>
      <c r="G1" s="73"/>
      <c r="BN1" s="22"/>
    </row>
    <row r="2" spans="1:66" s="59" customFormat="1" ht="15" customHeight="1" x14ac:dyDescent="0.25">
      <c r="E2" s="60" t="str">
        <f>"Type "&amp;VLOOKUP(AInletType,Data!$A$16:$K$18,Data!$B$13,FALSE)</f>
        <v>Type 3</v>
      </c>
      <c r="G2" s="74"/>
      <c r="Q2" s="59" t="s">
        <v>103</v>
      </c>
      <c r="V2" s="118"/>
      <c r="W2" s="118"/>
      <c r="BN2" s="83"/>
    </row>
    <row r="3" spans="1:66" s="59" customFormat="1" ht="15" customHeight="1" x14ac:dyDescent="0.25">
      <c r="D3" s="60" t="s">
        <v>8</v>
      </c>
      <c r="E3" s="72">
        <f>ASlope</f>
        <v>0.03</v>
      </c>
      <c r="G3" s="74"/>
      <c r="V3" s="118"/>
      <c r="W3" s="118"/>
      <c r="BN3" s="83"/>
    </row>
    <row r="4" spans="1:66" s="59" customFormat="1" ht="15" customHeight="1" x14ac:dyDescent="0.25">
      <c r="D4" s="60" t="s">
        <v>34</v>
      </c>
      <c r="E4" s="72">
        <f>VLOOKUP(AInletType,Data!$A$16:$L$18,Data!$D$13,FALSE)</f>
        <v>3.4000000000000002E-2</v>
      </c>
      <c r="G4" s="74"/>
      <c r="Q4" s="59">
        <v>2</v>
      </c>
      <c r="R4" s="59">
        <f>IF(R7=1,2,1)</f>
        <v>1</v>
      </c>
      <c r="T4" s="59">
        <v>1</v>
      </c>
      <c r="U4" s="119">
        <f>IF(R4=1,Q4,Q7)</f>
        <v>2</v>
      </c>
      <c r="V4" s="118" t="str">
        <f>IF($U4=2,'Input&amp;Results'!$E$18,IF($U4=1,'Input&amp;Results'!$E$23,IF($U4=0.5,'Input&amp;Results'!$E$28,'Input&amp;Results'!$E$12)))</f>
        <v>Note 3</v>
      </c>
      <c r="W4" s="118" t="str">
        <f>IF($U4=2,'Input&amp;Results'!$E$19,IF($U4=1,'Input&amp;Results'!$E$24,IF($U4=0.5,'Input&amp;Results'!$E$29,'Input&amp;Results'!$E$13)))</f>
        <v>N/A</v>
      </c>
      <c r="BN4" s="83"/>
    </row>
    <row r="5" spans="1:66" s="59" customFormat="1" ht="15" customHeight="1" x14ac:dyDescent="0.25">
      <c r="D5" s="60" t="s">
        <v>35</v>
      </c>
      <c r="E5" s="72">
        <f>VLOOKUP(AInletType,Data!$A$16:$L$18,Data!$E$13,FALSE)</f>
        <v>1.5</v>
      </c>
      <c r="G5" s="74"/>
      <c r="Q5" s="59">
        <v>1</v>
      </c>
      <c r="R5" s="59">
        <f>IF(OR(R7=1,R7=2),3,2)</f>
        <v>2</v>
      </c>
      <c r="T5" s="59">
        <v>2</v>
      </c>
      <c r="U5" s="119">
        <f>IF(R4=2,Q4,IF(R5=2,Q5,Q7))</f>
        <v>1</v>
      </c>
      <c r="V5" s="118">
        <f>IF($U5=2,'Input&amp;Results'!$E$18,IF($U5=1,'Input&amp;Results'!$E$23,IF($U5=0.5,'Input&amp;Results'!$E$28,'Input&amp;Results'!$E$12)))</f>
        <v>1.3828230419979664</v>
      </c>
      <c r="W5" s="118">
        <f>IF($U5=2,'Input&amp;Results'!$E$19,IF($U5=1,'Input&amp;Results'!$E$24,IF($U5=0.5,'Input&amp;Results'!$E$29,'Input&amp;Results'!$E$13)))</f>
        <v>1.6130471105385731</v>
      </c>
      <c r="BN5" s="83"/>
    </row>
    <row r="6" spans="1:66" s="59" customFormat="1" ht="15" customHeight="1" x14ac:dyDescent="0.25">
      <c r="D6" s="60" t="s">
        <v>36</v>
      </c>
      <c r="E6" s="72">
        <f>VLOOKUP(AInletType,Data!$A$16:$L$18,Data!$F$13,FALSE)</f>
        <v>4.9599999999999998E-2</v>
      </c>
      <c r="G6" s="74"/>
      <c r="Q6" s="59">
        <v>0.5</v>
      </c>
      <c r="R6" s="59">
        <f>IF(OR(R7=1,R7=2,R7=3),4,3)</f>
        <v>4</v>
      </c>
      <c r="T6" s="59">
        <v>3</v>
      </c>
      <c r="U6" s="119">
        <f>IF(R5=3,Q5,IF(R6=3,Q6,Q7))</f>
        <v>0.75</v>
      </c>
      <c r="V6" s="118">
        <f>IF($U6=2,'Input&amp;Results'!$E$18,IF($U6=1,'Input&amp;Results'!$E$23,IF($U6=0.5,'Input&amp;Results'!$E$28,'Input&amp;Results'!$E$12)))</f>
        <v>0.97933253502618423</v>
      </c>
      <c r="W6" s="118">
        <f>IF($U6=2,'Input&amp;Results'!$E$19,IF($U6=1,'Input&amp;Results'!$E$24,IF($U6=0.5,'Input&amp;Results'!$E$29,'Input&amp;Results'!$E$13)))</f>
        <v>1.4566978493925373</v>
      </c>
      <c r="BN6" s="83"/>
    </row>
    <row r="7" spans="1:66" s="59" customFormat="1" ht="15" customHeight="1" x14ac:dyDescent="0.25">
      <c r="D7" s="60" t="s">
        <v>37</v>
      </c>
      <c r="E7" s="72">
        <f>VLOOKUP(AInletType,Data!$A$16:$L$18,Data!$G$13,FALSE)</f>
        <v>0.56999999999999995</v>
      </c>
      <c r="G7" s="74"/>
      <c r="Q7" s="59">
        <f>AHWoverD</f>
        <v>0.75</v>
      </c>
      <c r="R7" s="59">
        <f>IF(Q7=0.5,3,IF(Q7=MIN(Q4:Q7),4,IF(Q7=MAX(Q4:Q7),1,IF(AND(Q7&gt;=Q6,Q7&lt;Q5),3,2))))</f>
        <v>3</v>
      </c>
      <c r="T7" s="59">
        <v>4</v>
      </c>
      <c r="U7" s="119">
        <f>IF(R6=4,Q6,Q7)</f>
        <v>0.5</v>
      </c>
      <c r="V7" s="118">
        <f>IF($U7=2,'Input&amp;Results'!$E$18,IF($U7=1,'Input&amp;Results'!$E$23,IF($U7=0.5,'Input&amp;Results'!$E$28,'Input&amp;Results'!$E$12)))</f>
        <v>0.58709823915063697</v>
      </c>
      <c r="W7" s="118">
        <f>IF($U7=2,'Input&amp;Results'!$E$19,IF($U7=1,'Input&amp;Results'!$E$24,IF($U7=0.5,'Input&amp;Results'!$E$29,'Input&amp;Results'!$E$13)))</f>
        <v>1.221165549917143</v>
      </c>
      <c r="BN7" s="83"/>
    </row>
    <row r="8" spans="1:66" s="59" customFormat="1" ht="15" customHeight="1" x14ac:dyDescent="0.25">
      <c r="D8" s="60" t="s">
        <v>53</v>
      </c>
      <c r="E8" s="72">
        <f>VLOOKUP(AInletType,Data!$A$16:$L$18,Data!$H$13,FALSE)</f>
        <v>0.63700000000000001</v>
      </c>
      <c r="G8" s="74"/>
      <c r="BN8" s="83"/>
    </row>
    <row r="9" spans="1:66" s="59" customFormat="1" ht="15" customHeight="1" x14ac:dyDescent="0.25">
      <c r="D9" s="60" t="s">
        <v>54</v>
      </c>
      <c r="E9" s="72">
        <f>VLOOKUP(AInletType,Data!$A$16:$L$18,Data!$I$13,FALSE)</f>
        <v>-3.6528999999999998</v>
      </c>
      <c r="G9" s="74"/>
      <c r="BN9" s="83"/>
    </row>
    <row r="10" spans="1:66" s="59" customFormat="1" ht="15" customHeight="1" x14ac:dyDescent="0.25">
      <c r="D10" s="60" t="s">
        <v>55</v>
      </c>
      <c r="E10" s="72">
        <f>VLOOKUP(AInletType,Data!$A$16:$L$18,Data!$J$13,FALSE)</f>
        <v>7.5274999999999999</v>
      </c>
      <c r="G10" s="74"/>
      <c r="BN10" s="83"/>
    </row>
    <row r="11" spans="1:66" s="59" customFormat="1" ht="15" customHeight="1" x14ac:dyDescent="0.25">
      <c r="D11" s="60" t="s">
        <v>56</v>
      </c>
      <c r="E11" s="72">
        <f>VLOOKUP(AInletType,Data!$A$16:$L$18,Data!$K$13,FALSE)</f>
        <v>-4.3056000000000001</v>
      </c>
      <c r="G11" s="74"/>
      <c r="BN11" s="83"/>
    </row>
    <row r="12" spans="1:66" s="59" customFormat="1" ht="15" customHeight="1" x14ac:dyDescent="0.25">
      <c r="D12" s="60" t="s">
        <v>86</v>
      </c>
      <c r="E12" s="72">
        <f>VLOOKUP(AInletType,Data!$A$16:$L$18,Data!$L$13,FALSE)</f>
        <v>-0.5</v>
      </c>
      <c r="G12" s="74"/>
      <c r="BN12" s="83"/>
    </row>
    <row r="13" spans="1:66" s="59" customFormat="1" ht="15" customHeight="1" x14ac:dyDescent="0.25">
      <c r="D13" s="60" t="s">
        <v>79</v>
      </c>
      <c r="E13" s="60">
        <f>IF(VLOOKUP(AInletType,Data!$A$16:$L$18,Data!$B$13,FALSE)=2,0.7,-0.5)</f>
        <v>-0.5</v>
      </c>
      <c r="G13" s="74"/>
      <c r="BN13" s="83"/>
    </row>
    <row r="14" spans="1:66" s="59" customFormat="1" ht="15" customHeight="1" x14ac:dyDescent="0.25">
      <c r="F14" s="27"/>
      <c r="G14" s="75"/>
      <c r="BN14" s="83"/>
    </row>
    <row r="15" spans="1:66" s="27" customFormat="1" ht="30" customHeight="1" thickBot="1" x14ac:dyDescent="0.3">
      <c r="A15" s="139" t="s">
        <v>57</v>
      </c>
      <c r="B15" s="139"/>
      <c r="C15" s="139"/>
      <c r="D15" s="139"/>
      <c r="E15" s="139"/>
      <c r="F15" s="139"/>
      <c r="G15" s="75"/>
      <c r="H15" s="140" t="s">
        <v>58</v>
      </c>
      <c r="I15" s="140"/>
      <c r="J15" s="140"/>
      <c r="K15" s="140"/>
      <c r="L15" s="140"/>
      <c r="M15" s="140"/>
      <c r="BN15" s="48"/>
    </row>
    <row r="16" spans="1:66" s="27" customFormat="1" x14ac:dyDescent="0.25">
      <c r="A16" s="102">
        <v>1</v>
      </c>
      <c r="B16" s="102">
        <v>2</v>
      </c>
      <c r="C16" s="102">
        <v>3</v>
      </c>
      <c r="D16" s="102">
        <v>4</v>
      </c>
      <c r="E16" s="102">
        <v>5</v>
      </c>
      <c r="F16" s="102">
        <v>6</v>
      </c>
      <c r="G16" s="102">
        <v>7</v>
      </c>
      <c r="H16" s="102">
        <v>8</v>
      </c>
      <c r="I16" s="102">
        <v>9</v>
      </c>
      <c r="J16" s="102">
        <v>10</v>
      </c>
      <c r="K16" s="102">
        <v>11</v>
      </c>
      <c r="L16" s="102">
        <v>12</v>
      </c>
      <c r="M16" s="102">
        <v>13</v>
      </c>
      <c r="O16" s="48"/>
      <c r="P16" s="27">
        <v>1</v>
      </c>
      <c r="Q16" s="27">
        <v>2</v>
      </c>
      <c r="R16" s="27">
        <v>3</v>
      </c>
      <c r="S16" s="27">
        <v>4</v>
      </c>
      <c r="T16" s="27">
        <v>5</v>
      </c>
      <c r="U16" s="27">
        <v>6</v>
      </c>
      <c r="V16" s="27">
        <v>7</v>
      </c>
      <c r="W16" s="27">
        <v>8</v>
      </c>
      <c r="X16" s="27">
        <v>9</v>
      </c>
      <c r="Y16" s="27">
        <v>10</v>
      </c>
      <c r="Z16" s="27">
        <v>11</v>
      </c>
      <c r="AA16" s="27">
        <v>12</v>
      </c>
      <c r="AB16" s="27">
        <v>13</v>
      </c>
      <c r="AC16" s="27">
        <v>14</v>
      </c>
      <c r="AD16" s="27">
        <v>15</v>
      </c>
      <c r="AE16" s="27">
        <v>16</v>
      </c>
      <c r="AF16" s="27">
        <v>17</v>
      </c>
      <c r="AG16" s="27">
        <v>18</v>
      </c>
      <c r="AH16" s="27">
        <v>19</v>
      </c>
      <c r="AI16" s="27">
        <v>20</v>
      </c>
      <c r="AJ16" s="27">
        <v>21</v>
      </c>
      <c r="AK16" s="27">
        <v>22</v>
      </c>
      <c r="AL16" s="48">
        <v>23</v>
      </c>
      <c r="AN16" s="27" t="s">
        <v>6</v>
      </c>
      <c r="AO16" s="103">
        <f>VLOOKUP(Span,Data!$N$4:$Y$11,Data!$V$1,FALSE)</f>
        <v>0.96995674371113183</v>
      </c>
      <c r="AR16" s="27">
        <v>0</v>
      </c>
      <c r="AS16" s="27">
        <f t="shared" ref="AS16:BB16" si="0">AR16+1</f>
        <v>1</v>
      </c>
      <c r="AT16" s="27">
        <f t="shared" si="0"/>
        <v>2</v>
      </c>
      <c r="AU16" s="27">
        <f t="shared" si="0"/>
        <v>3</v>
      </c>
      <c r="AV16" s="27">
        <f t="shared" si="0"/>
        <v>4</v>
      </c>
      <c r="AW16" s="27">
        <f t="shared" si="0"/>
        <v>5</v>
      </c>
      <c r="AX16" s="27">
        <f t="shared" si="0"/>
        <v>6</v>
      </c>
      <c r="AY16" s="27">
        <f t="shared" si="0"/>
        <v>7</v>
      </c>
      <c r="AZ16" s="27">
        <f t="shared" si="0"/>
        <v>8</v>
      </c>
      <c r="BA16" s="27">
        <f t="shared" si="0"/>
        <v>9</v>
      </c>
      <c r="BB16" s="27">
        <f t="shared" si="0"/>
        <v>10</v>
      </c>
      <c r="BN16" s="48"/>
    </row>
    <row r="17" spans="1:66" s="55" customFormat="1" x14ac:dyDescent="0.25">
      <c r="O17" s="2"/>
      <c r="P17" s="133" t="s">
        <v>16</v>
      </c>
      <c r="Q17" s="134"/>
      <c r="R17" s="134"/>
      <c r="S17" s="134"/>
      <c r="T17" s="134"/>
      <c r="U17" s="134"/>
      <c r="V17" s="134"/>
      <c r="W17" s="134"/>
      <c r="X17" s="134"/>
      <c r="Y17" s="134"/>
      <c r="Z17" s="135"/>
      <c r="AA17" s="133" t="s">
        <v>15</v>
      </c>
      <c r="AB17" s="134"/>
      <c r="AC17" s="134"/>
      <c r="AD17" s="134"/>
      <c r="AE17" s="134"/>
      <c r="AF17" s="134"/>
      <c r="AG17" s="134"/>
      <c r="AH17" s="134"/>
      <c r="AI17" s="134"/>
      <c r="AJ17" s="134"/>
      <c r="AK17" s="135"/>
      <c r="AL17" s="2"/>
      <c r="AN17" t="s">
        <v>87</v>
      </c>
      <c r="AO17" s="2">
        <f>VLOOKUP(AInletType,Data!$A$16:$C$18,Data!B13,FALSE)</f>
        <v>3</v>
      </c>
      <c r="AP17"/>
      <c r="AQ17"/>
      <c r="AR17" s="133" t="s">
        <v>17</v>
      </c>
      <c r="AS17" s="134"/>
      <c r="AT17" s="134"/>
      <c r="AU17" s="134"/>
      <c r="AV17" s="134"/>
      <c r="AW17" s="134"/>
      <c r="AX17" s="134"/>
      <c r="AY17" s="134"/>
      <c r="AZ17" s="134"/>
      <c r="BA17" s="134"/>
      <c r="BB17" s="135"/>
      <c r="BC17" s="133" t="s">
        <v>15</v>
      </c>
      <c r="BD17" s="134"/>
      <c r="BE17" s="134"/>
      <c r="BF17" s="134"/>
      <c r="BG17" s="134"/>
      <c r="BH17" s="134"/>
      <c r="BI17" s="134"/>
      <c r="BJ17" s="134"/>
      <c r="BK17" s="134"/>
      <c r="BL17" s="134"/>
      <c r="BM17" s="135"/>
      <c r="BN17" s="36" t="s">
        <v>11</v>
      </c>
    </row>
    <row r="18" spans="1:66" x14ac:dyDescent="0.25">
      <c r="A18" s="1"/>
      <c r="B18" s="1"/>
      <c r="C18" s="1"/>
      <c r="D18" s="1"/>
      <c r="E18" s="1"/>
      <c r="F18" s="1"/>
      <c r="G18" s="76"/>
      <c r="H18" s="1"/>
      <c r="I18" s="1" t="s">
        <v>10</v>
      </c>
      <c r="J18" s="1" t="s">
        <v>11</v>
      </c>
      <c r="K18" s="1" t="s">
        <v>13</v>
      </c>
      <c r="L18" s="1" t="s">
        <v>11</v>
      </c>
      <c r="M18" s="1"/>
      <c r="O18" s="2"/>
      <c r="P18" s="136" t="s">
        <v>14</v>
      </c>
      <c r="Q18" s="137"/>
      <c r="R18" s="137"/>
      <c r="S18" s="137"/>
      <c r="T18" s="137"/>
      <c r="U18" s="137"/>
      <c r="V18" s="137"/>
      <c r="W18" s="137"/>
      <c r="X18" s="137"/>
      <c r="Y18" s="137"/>
      <c r="Z18" s="138"/>
      <c r="AA18" s="136" t="s">
        <v>14</v>
      </c>
      <c r="AB18" s="137"/>
      <c r="AC18" s="137"/>
      <c r="AD18" s="137"/>
      <c r="AE18" s="137"/>
      <c r="AF18" s="137"/>
      <c r="AG18" s="137"/>
      <c r="AH18" s="137"/>
      <c r="AI18" s="137"/>
      <c r="AJ18" s="137"/>
      <c r="AK18" s="138"/>
      <c r="AL18" s="2"/>
      <c r="AR18" s="136" t="s">
        <v>14</v>
      </c>
      <c r="AS18" s="137"/>
      <c r="AT18" s="137"/>
      <c r="AU18" s="137"/>
      <c r="AV18" s="137"/>
      <c r="AW18" s="137"/>
      <c r="AX18" s="137"/>
      <c r="AY18" s="137"/>
      <c r="AZ18" s="137"/>
      <c r="BA18" s="137"/>
      <c r="BB18" s="138"/>
      <c r="BC18" s="136" t="s">
        <v>14</v>
      </c>
      <c r="BD18" s="137"/>
      <c r="BE18" s="137"/>
      <c r="BF18" s="137"/>
      <c r="BG18" s="137"/>
      <c r="BH18" s="137"/>
      <c r="BI18" s="137"/>
      <c r="BJ18" s="137"/>
      <c r="BK18" s="137"/>
      <c r="BL18" s="137"/>
      <c r="BM18" s="138"/>
      <c r="BN18" s="2" t="s">
        <v>59</v>
      </c>
    </row>
    <row r="19" spans="1:66" x14ac:dyDescent="0.25">
      <c r="A19" s="5" t="s">
        <v>94</v>
      </c>
      <c r="B19" s="5" t="s">
        <v>100</v>
      </c>
      <c r="C19" s="58" t="s">
        <v>98</v>
      </c>
      <c r="D19" s="5" t="s">
        <v>31</v>
      </c>
      <c r="E19" s="5" t="s">
        <v>33</v>
      </c>
      <c r="F19" t="s">
        <v>32</v>
      </c>
      <c r="H19" s="1" t="s">
        <v>101</v>
      </c>
      <c r="I19" s="5" t="s">
        <v>102</v>
      </c>
      <c r="J19" s="5" t="s">
        <v>12</v>
      </c>
      <c r="K19" s="5" t="s">
        <v>3</v>
      </c>
      <c r="L19" s="5" t="s">
        <v>12</v>
      </c>
      <c r="M19" s="1" t="s">
        <v>101</v>
      </c>
      <c r="O19" s="16" t="s">
        <v>101</v>
      </c>
      <c r="P19" s="23">
        <v>5.0000000000000001E-3</v>
      </c>
      <c r="Q19" s="17">
        <v>0.01</v>
      </c>
      <c r="R19" s="17">
        <f t="shared" ref="R19:Z19" si="1">Q19+0.01</f>
        <v>0.02</v>
      </c>
      <c r="S19" s="17">
        <f t="shared" si="1"/>
        <v>0.03</v>
      </c>
      <c r="T19" s="17">
        <f t="shared" si="1"/>
        <v>0.04</v>
      </c>
      <c r="U19" s="17">
        <f t="shared" si="1"/>
        <v>0.05</v>
      </c>
      <c r="V19" s="17">
        <f t="shared" si="1"/>
        <v>6.0000000000000005E-2</v>
      </c>
      <c r="W19" s="17">
        <f t="shared" si="1"/>
        <v>7.0000000000000007E-2</v>
      </c>
      <c r="X19" s="17">
        <f t="shared" si="1"/>
        <v>0.08</v>
      </c>
      <c r="Y19" s="17">
        <f t="shared" si="1"/>
        <v>0.09</v>
      </c>
      <c r="Z19" s="18">
        <f t="shared" si="1"/>
        <v>9.9999999999999992E-2</v>
      </c>
      <c r="AA19" s="23">
        <v>5.0000000000000001E-3</v>
      </c>
      <c r="AB19" s="17">
        <v>0.01</v>
      </c>
      <c r="AC19" s="17">
        <f t="shared" ref="AC19:AK19" si="2">AB19+0.01</f>
        <v>0.02</v>
      </c>
      <c r="AD19" s="17">
        <f t="shared" si="2"/>
        <v>0.03</v>
      </c>
      <c r="AE19" s="17">
        <f t="shared" si="2"/>
        <v>0.04</v>
      </c>
      <c r="AF19" s="17">
        <f t="shared" si="2"/>
        <v>0.05</v>
      </c>
      <c r="AG19" s="17">
        <f t="shared" si="2"/>
        <v>6.0000000000000005E-2</v>
      </c>
      <c r="AH19" s="17">
        <f t="shared" si="2"/>
        <v>7.0000000000000007E-2</v>
      </c>
      <c r="AI19" s="17">
        <f t="shared" si="2"/>
        <v>0.08</v>
      </c>
      <c r="AJ19" s="17">
        <f t="shared" si="2"/>
        <v>0.09</v>
      </c>
      <c r="AK19" s="18">
        <f t="shared" si="2"/>
        <v>9.9999999999999992E-2</v>
      </c>
      <c r="AL19" s="16" t="s">
        <v>101</v>
      </c>
      <c r="AR19" s="23">
        <v>5.0000000000000001E-3</v>
      </c>
      <c r="AS19" s="17">
        <v>0.01</v>
      </c>
      <c r="AT19" s="17">
        <f t="shared" ref="AT19:BB19" si="3">AS19+0.01</f>
        <v>0.02</v>
      </c>
      <c r="AU19" s="17">
        <f t="shared" si="3"/>
        <v>0.03</v>
      </c>
      <c r="AV19" s="17">
        <f t="shared" si="3"/>
        <v>0.04</v>
      </c>
      <c r="AW19" s="17">
        <f t="shared" si="3"/>
        <v>0.05</v>
      </c>
      <c r="AX19" s="17">
        <f t="shared" si="3"/>
        <v>6.0000000000000005E-2</v>
      </c>
      <c r="AY19" s="17">
        <f t="shared" si="3"/>
        <v>7.0000000000000007E-2</v>
      </c>
      <c r="AZ19" s="17">
        <f t="shared" si="3"/>
        <v>0.08</v>
      </c>
      <c r="BA19" s="17">
        <f t="shared" si="3"/>
        <v>0.09</v>
      </c>
      <c r="BB19" s="18">
        <f t="shared" si="3"/>
        <v>9.9999999999999992E-2</v>
      </c>
      <c r="BC19" s="23">
        <v>5.0000000000000001E-3</v>
      </c>
      <c r="BD19" s="17">
        <v>0.01</v>
      </c>
      <c r="BE19" s="17">
        <f t="shared" ref="BE19:BM19" si="4">BD19+0.01</f>
        <v>0.02</v>
      </c>
      <c r="BF19" s="17">
        <f t="shared" si="4"/>
        <v>0.03</v>
      </c>
      <c r="BG19" s="17">
        <f t="shared" si="4"/>
        <v>0.04</v>
      </c>
      <c r="BH19" s="17">
        <f t="shared" si="4"/>
        <v>0.05</v>
      </c>
      <c r="BI19" s="17">
        <f t="shared" si="4"/>
        <v>6.0000000000000005E-2</v>
      </c>
      <c r="BJ19" s="17">
        <f t="shared" si="4"/>
        <v>7.0000000000000007E-2</v>
      </c>
      <c r="BK19" s="17">
        <f t="shared" si="4"/>
        <v>0.08</v>
      </c>
      <c r="BL19" s="17">
        <f t="shared" si="4"/>
        <v>0.09</v>
      </c>
      <c r="BM19" s="18">
        <f t="shared" si="4"/>
        <v>9.9999999999999992E-2</v>
      </c>
      <c r="BN19" s="2">
        <f>ASlope</f>
        <v>0.03</v>
      </c>
    </row>
    <row r="20" spans="1:66" x14ac:dyDescent="0.25">
      <c r="A20" s="15">
        <v>1E-3</v>
      </c>
      <c r="B20" s="116">
        <f>VLOOKUP($A20,APropertiesDimless!$A$7:$I$1007,VLOOKUP(Span,Data!$N$4:$Y$11,Data!$Y$1,FALSE),FALSE)</f>
        <v>9.9997168076244869E-4</v>
      </c>
      <c r="C20" s="6">
        <f t="shared" ref="C20:C83" si="5">A20+B20/2</f>
        <v>1.4999858403812244E-3</v>
      </c>
      <c r="D20" s="116">
        <f>VLOOKUP($A20,AProperties!$AE$8:$AM$1007,VLOOKUP(Span,Data!$N$4:$Y$11,Data!$Y$1,FALSE),FALSE)</f>
        <v>1.2538036078022304E-3</v>
      </c>
      <c r="E20" s="116">
        <f t="shared" ref="E20:E83" si="6">IF($F20&lt;=1.93,MAX($C20+K*(1.811*$F20)^M+SCor*Slope,0),IF($F20&gt;=2.21,cc*(1.811*$F20)^2+Y+SCor*Slope,p*$F20^3+q*$F20^2+rr*$F20+s+t*Slope))</f>
        <v>0</v>
      </c>
      <c r="F20" s="6">
        <f>D20*(9.806*B20)^0.5</f>
        <v>1.2415645679721046E-4</v>
      </c>
      <c r="G20" s="9"/>
      <c r="H20" s="15">
        <f t="shared" ref="H20:H83" si="7">A20</f>
        <v>1E-3</v>
      </c>
      <c r="I20" s="6">
        <f>VLOOKUP(H20,AProperties!$AO$8:$AW$1007,VLOOKUP(Span,Data!$N$4:$Y$11,Data!$Y$1,FALSE),FALSE)^(2/3)</f>
        <v>8.6207805407373887E-3</v>
      </c>
      <c r="J20" s="15">
        <f>$I20*(Slope^0.5)/VLOOKUP($H20,AProperties!$AY$8:$BG$1007,VLOOKUP(Span,Data!$N$4:$Y$11,Data!$Y$1,FALSE),FALSE)</f>
        <v>2.5249188863305322E-2</v>
      </c>
      <c r="K20" s="15">
        <f>$J20*VLOOKUP($H20,AProperties!$A$8:$I$1007,VLOOKUP(Span,Data!$N$4:$Y$11,Data!$Y$1,FALSE),FALSE)</f>
        <v>3.0706428981158424E-5</v>
      </c>
      <c r="L20" s="15">
        <f>J20</f>
        <v>2.5249188863305322E-2</v>
      </c>
      <c r="M20" s="15">
        <f>H20</f>
        <v>1E-3</v>
      </c>
      <c r="O20" s="28">
        <f t="shared" ref="O20:O83" si="8">A20</f>
        <v>1E-3</v>
      </c>
      <c r="P20" s="19">
        <f>AA20*VLOOKUP($O20,AProperties!$A$8:$I$1007,VLOOKUP(Span,Data!$N$4:$Y$11,Data!$Y$1,FALSE),FALSE)</f>
        <v>1.2535847137807947E-5</v>
      </c>
      <c r="Q20" s="19">
        <f>AB20*VLOOKUP($O20,AProperties!$A$8:$I$1007,VLOOKUP(Span,Data!$N$4:$Y$11,Data!$Y$1,FALSE),FALSE)</f>
        <v>1.7728365038123945E-5</v>
      </c>
      <c r="R20" s="19">
        <f>AC20*VLOOKUP($O20,AProperties!$A$8:$I$1007,VLOOKUP(Span,Data!$N$4:$Y$11,Data!$Y$1,FALSE),FALSE)</f>
        <v>2.5071694275615894E-5</v>
      </c>
      <c r="S20" s="19">
        <f>AD20*VLOOKUP($O20,AProperties!$A$8:$I$1007,VLOOKUP(Span,Data!$N$4:$Y$11,Data!$Y$1,FALSE),FALSE)</f>
        <v>3.0706428981158424E-5</v>
      </c>
      <c r="T20" s="19">
        <f>AE20*VLOOKUP($O20,AProperties!$A$8:$I$1007,VLOOKUP(Span,Data!$N$4:$Y$11,Data!$Y$1,FALSE),FALSE)</f>
        <v>3.5456730076247891E-5</v>
      </c>
      <c r="U20" s="19">
        <f>AF20*VLOOKUP($O20,AProperties!$A$8:$I$1007,VLOOKUP(Span,Data!$N$4:$Y$11,Data!$Y$1,FALSE),FALSE)</f>
        <v>3.9641829355175792E-5</v>
      </c>
      <c r="V20" s="19">
        <f>AG20*VLOOKUP($O20,AProperties!$A$8:$I$1007,VLOOKUP(Span,Data!$N$4:$Y$11,Data!$Y$1,FALSE),FALSE)</f>
        <v>4.3425448317200514E-5</v>
      </c>
      <c r="W20" s="19">
        <f>AH20*VLOOKUP($O20,AProperties!$A$8:$I$1007,VLOOKUP(Span,Data!$N$4:$Y$11,Data!$Y$1,FALSE),FALSE)</f>
        <v>4.6904845042648077E-5</v>
      </c>
      <c r="X20" s="19">
        <f>AI20*VLOOKUP($O20,AProperties!$A$8:$I$1007,VLOOKUP(Span,Data!$N$4:$Y$11,Data!$Y$1,FALSE),FALSE)</f>
        <v>5.0143388551231789E-5</v>
      </c>
      <c r="Y20" s="19">
        <f>AJ20*VLOOKUP($O20,AProperties!$A$8:$I$1007,VLOOKUP(Span,Data!$N$4:$Y$11,Data!$Y$1,FALSE),FALSE)</f>
        <v>5.318509511437183E-5</v>
      </c>
      <c r="Z20" s="19">
        <f>AK20*VLOOKUP($O20,AProperties!$A$8:$I$1007,VLOOKUP(Span,Data!$N$4:$Y$11,Data!$Y$1,FALSE),FALSE)</f>
        <v>5.6062012711369486E-5</v>
      </c>
      <c r="AA20" s="19">
        <f>$I20*AA$19^0.5/VLOOKUP($O20,AProperties!$AY$8:$BG$1007,VLOOKUP(Span,Data!$N$4:$Y$11,Data!$Y$1,FALSE),FALSE)</f>
        <v>1.0307938189043608E-2</v>
      </c>
      <c r="AB20" s="19">
        <f>$I20*AB$19^0.5/VLOOKUP($O20,AProperties!$AY$8:$BG$1007,VLOOKUP(Span,Data!$N$4:$Y$11,Data!$Y$1,FALSE),FALSE)</f>
        <v>1.4577625987049031E-2</v>
      </c>
      <c r="AC20" s="19">
        <f>$I20*AC$19^0.5/VLOOKUP($O20,AProperties!$AY$8:$BG$1007,VLOOKUP(Span,Data!$N$4:$Y$11,Data!$Y$1,FALSE),FALSE)</f>
        <v>2.0615876378087216E-2</v>
      </c>
      <c r="AD20" s="19">
        <f>$I20*AD$19^0.5/VLOOKUP($O20,AProperties!$AY$8:$BG$1007,VLOOKUP(Span,Data!$N$4:$Y$11,Data!$Y$1,FALSE),FALSE)</f>
        <v>2.5249188863305322E-2</v>
      </c>
      <c r="AE20" s="19">
        <f>$I20*AE$19^0.5/VLOOKUP($O20,AProperties!$AY$8:$BG$1007,VLOOKUP(Span,Data!$N$4:$Y$11,Data!$Y$1,FALSE),FALSE)</f>
        <v>2.9155251974098063E-2</v>
      </c>
      <c r="AF20" s="19">
        <f>$I20*AF$19^0.5/VLOOKUP($O20,AProperties!$AY$8:$BG$1007,VLOOKUP(Span,Data!$N$4:$Y$11,Data!$Y$1,FALSE),FALSE)</f>
        <v>3.2596562657609102E-2</v>
      </c>
      <c r="AG20" s="19">
        <f>$I20*AG$19^0.5/VLOOKUP($O20,AProperties!$AY$8:$BG$1007,VLOOKUP(Span,Data!$N$4:$Y$11,Data!$Y$1,FALSE),FALSE)</f>
        <v>3.5707745329406106E-2</v>
      </c>
      <c r="AH20" s="19">
        <f>$I20*AH$19^0.5/VLOOKUP($O20,AProperties!$AY$8:$BG$1007,VLOOKUP(Span,Data!$N$4:$Y$11,Data!$Y$1,FALSE),FALSE)</f>
        <v>3.8568773067444218E-2</v>
      </c>
      <c r="AI20" s="19">
        <f>$I20*AI$19^0.5/VLOOKUP($O20,AProperties!$AY$8:$BG$1007,VLOOKUP(Span,Data!$N$4:$Y$11,Data!$Y$1,FALSE),FALSE)</f>
        <v>4.1231752756174432E-2</v>
      </c>
      <c r="AJ20" s="19">
        <f>$I20*AJ$19^0.5/VLOOKUP($O20,AProperties!$AY$8:$BG$1007,VLOOKUP(Span,Data!$N$4:$Y$11,Data!$Y$1,FALSE),FALSE)</f>
        <v>4.3732877961147089E-2</v>
      </c>
      <c r="AK20" s="19">
        <f>$I20*AK$19^0.5/VLOOKUP($O20,AProperties!$AY$8:$BG$1007,VLOOKUP(Span,Data!$N$4:$Y$11,Data!$Y$1,FALSE),FALSE)</f>
        <v>4.6098500997135167E-2</v>
      </c>
      <c r="AL20" s="46">
        <f t="shared" ref="AL20:AL83" si="9">O20</f>
        <v>1E-3</v>
      </c>
      <c r="AN20" s="3" t="str">
        <f>"HW/D = "&amp;U4</f>
        <v>HW/D = 2</v>
      </c>
      <c r="AO20" s="1" t="str">
        <f>AN20&amp;", Qmax = "</f>
        <v xml:space="preserve">HW/D = 2, Qmax = </v>
      </c>
      <c r="AP20" s="104" t="str">
        <f>V4</f>
        <v>Note 3</v>
      </c>
      <c r="AQ20" t="s">
        <v>3</v>
      </c>
      <c r="AR20" s="19" t="e">
        <f>IF($AP20&lt;MAX(Calculations!P$20:P$1019),VLOOKUP($AP20,Calculations!P$20:$AL$1019,Calculations!$AL$16-AR$16,TRUE),NA())</f>
        <v>#N/A</v>
      </c>
      <c r="AS20" s="20" t="e">
        <f>IF($AP20&lt;MAX(Calculations!Q$20:Q$1019),VLOOKUP($AP20,Calculations!Q$20:$AL$1019,Calculations!$AL$16-AS$16,TRUE),NA())</f>
        <v>#N/A</v>
      </c>
      <c r="AT20" s="20" t="e">
        <f>IF($AP20&lt;MAX(Calculations!R$20:R$1019),VLOOKUP($AP20,Calculations!R$20:$AL$1019,Calculations!$AL$16-AT$16,TRUE),NA())</f>
        <v>#N/A</v>
      </c>
      <c r="AU20" s="20" t="e">
        <f>IF($AP20&lt;MAX(Calculations!S$20:S$1019),VLOOKUP($AP20,Calculations!S$20:$AL$1019,Calculations!$AL$16-AU$16,TRUE),NA())</f>
        <v>#N/A</v>
      </c>
      <c r="AV20" s="20" t="e">
        <f>IF($AP20&lt;MAX(Calculations!T$20:T$1019),VLOOKUP($AP20,Calculations!T$20:$AL$1019,Calculations!$AL$16-AV$16,TRUE),NA())</f>
        <v>#N/A</v>
      </c>
      <c r="AW20" s="20" t="e">
        <f>IF($AP20&lt;MAX(Calculations!U$20:U$1019),VLOOKUP($AP20,Calculations!U$20:$AL$1019,Calculations!$AL$16-AW$16,TRUE),NA())</f>
        <v>#N/A</v>
      </c>
      <c r="AX20" s="20" t="e">
        <f>IF($AP20&lt;MAX(Calculations!V$20:V$1019),VLOOKUP($AP20,Calculations!V$20:$AL$1019,Calculations!$AL$16-AX$16,TRUE),NA())</f>
        <v>#N/A</v>
      </c>
      <c r="AY20" s="20" t="e">
        <f>IF($AP20&lt;MAX(Calculations!W$20:W$1019),VLOOKUP($AP20,Calculations!W$20:$AL$1019,Calculations!$AL$16-AY$16,TRUE),NA())</f>
        <v>#N/A</v>
      </c>
      <c r="AZ20" s="20" t="e">
        <f>IF($AP20&lt;MAX(Calculations!X$20:X$1019),VLOOKUP($AP20,Calculations!X$20:$AL$1019,Calculations!$AL$16-AZ$16,TRUE),NA())</f>
        <v>#N/A</v>
      </c>
      <c r="BA20" s="20" t="e">
        <f>IF($AP20&lt;MAX(Calculations!Y$20:Y$1019),VLOOKUP($AP20,Calculations!Y$20:$AL$1019,Calculations!$AL$16-BA$16,TRUE),NA())</f>
        <v>#N/A</v>
      </c>
      <c r="BB20" s="21" t="e">
        <f>IF($AP20&lt;MAX(Calculations!Z$20:Z$1019),VLOOKUP($AP20,Calculations!Z$20:$AL$1019,Calculations!$AL$16-BB$16,TRUE),NA())</f>
        <v>#N/A</v>
      </c>
      <c r="BC20" s="24" t="e">
        <f>IF($AP20&lt;MAX(Calculations!P$20:P$1019),VLOOKUP($AP20,Calculations!P$20:$AL$1019,12,TRUE),NA())</f>
        <v>#N/A</v>
      </c>
      <c r="BD20" s="25" t="e">
        <f>IF($AP20&lt;MAX(Calculations!Q$20:Q$1019),VLOOKUP($AP20,Calculations!Q$20:$AL$1019,12,TRUE),NA())</f>
        <v>#N/A</v>
      </c>
      <c r="BE20" s="25" t="e">
        <f>IF($AP20&lt;MAX(Calculations!R$20:R$1019),VLOOKUP($AP20,Calculations!R$20:$AL$1019,12,TRUE),NA())</f>
        <v>#N/A</v>
      </c>
      <c r="BF20" s="25" t="e">
        <f>IF($AP20&lt;MAX(Calculations!S$20:S$1019),VLOOKUP($AP20,Calculations!S$20:$AL$1019,12,TRUE),NA())</f>
        <v>#N/A</v>
      </c>
      <c r="BG20" s="25" t="e">
        <f>IF($AP20&lt;MAX(Calculations!T$20:T$1019),VLOOKUP($AP20,Calculations!T$20:$AL$1019,12,TRUE),NA())</f>
        <v>#N/A</v>
      </c>
      <c r="BH20" s="25" t="e">
        <f>IF($AP20&lt;MAX(Calculations!U$20:U$1019),VLOOKUP($AP20,Calculations!U$20:$AL$1019,12,TRUE),NA())</f>
        <v>#N/A</v>
      </c>
      <c r="BI20" s="25" t="e">
        <f>IF($AP20&lt;MAX(Calculations!V$20:V$1019),VLOOKUP($AP20,Calculations!V$20:$AL$1019,12,TRUE),NA())</f>
        <v>#N/A</v>
      </c>
      <c r="BJ20" s="25" t="e">
        <f>IF($AP20&lt;MAX(Calculations!W$20:W$1019),VLOOKUP($AP20,Calculations!W$20:$AL$1019,12,TRUE),NA())</f>
        <v>#N/A</v>
      </c>
      <c r="BK20" s="25" t="e">
        <f>IF($AP20&lt;MAX(Calculations!X$20:X$1019),VLOOKUP($AP20,Calculations!X$20:$AL$1019,12,TRUE),NA())</f>
        <v>#N/A</v>
      </c>
      <c r="BL20" s="25" t="e">
        <f>IF($AP20&lt;MAX(Calculations!Y$20:Y$1019),VLOOKUP($AP20,Calculations!Y$20:$AL$1019,12,TRUE),NA())</f>
        <v>#N/A</v>
      </c>
      <c r="BM20" s="26" t="e">
        <f>IF($AP20&lt;MAX(Calculations!Z$20:Z$1019),VLOOKUP($AP20,Calculations!Z$20:$AL$1019,12,TRUE),NA())</f>
        <v>#N/A</v>
      </c>
    </row>
    <row r="21" spans="1:66" x14ac:dyDescent="0.25">
      <c r="A21" s="15">
        <v>2E-3</v>
      </c>
      <c r="B21" s="116">
        <f>VLOOKUP($A21,APropertiesDimless!$A$7:$I$1007,VLOOKUP(Span,Data!$N$4:$Y$11,Data!$Y$1,FALSE),FALSE)</f>
        <v>1.9998882196637278E-3</v>
      </c>
      <c r="C21" s="6">
        <f t="shared" si="5"/>
        <v>2.9999441098318641E-3</v>
      </c>
      <c r="D21" s="116">
        <f>VLOOKUP($A21,AProperties!$AE$8:$AM$1007,VLOOKUP(Span,Data!$N$4:$Y$11,Data!$Y$1,FALSE),FALSE)</f>
        <v>2.507677763953743E-3</v>
      </c>
      <c r="E21" s="116">
        <f t="shared" si="6"/>
        <v>0</v>
      </c>
      <c r="F21" s="6">
        <f t="shared" ref="F21:F84" si="10">D21*(9.806*B21)^0.5</f>
        <v>3.5117252845573611E-4</v>
      </c>
      <c r="G21" s="9"/>
      <c r="H21" s="15">
        <f t="shared" si="7"/>
        <v>2E-3</v>
      </c>
      <c r="I21" s="6">
        <f>VLOOKUP(H21,AProperties!$AO$8:$AW$1007,VLOOKUP(Span,Data!$N$4:$Y$11,Data!$Y$1,FALSE),FALSE)^(2/3)</f>
        <v>1.3675265425104681E-2</v>
      </c>
      <c r="J21" s="15">
        <f>$I21*(Slope^0.5)/VLOOKUP($H21,AProperties!$AY$8:$BG$1007,VLOOKUP(Span,Data!$N$4:$Y$11,Data!$Y$1,FALSE),FALSE)</f>
        <v>4.0069926483127592E-2</v>
      </c>
      <c r="K21" s="15">
        <f>$J21*VLOOKUP($H21,AProperties!$A$8:$I$1007,VLOOKUP(Span,Data!$N$4:$Y$11,Data!$Y$1,FALSE),FALSE)</f>
        <v>9.746364323717667E-5</v>
      </c>
      <c r="L21" s="15">
        <f t="shared" ref="L21:L84" si="11">J21</f>
        <v>4.0069926483127592E-2</v>
      </c>
      <c r="M21" s="15">
        <f t="shared" ref="M21:M84" si="12">H21</f>
        <v>2E-3</v>
      </c>
      <c r="O21" s="28">
        <f t="shared" si="8"/>
        <v>2E-3</v>
      </c>
      <c r="P21" s="19">
        <f>AA21*VLOOKUP($O21,AProperties!$A$8:$I$1007,VLOOKUP(Span,Data!$N$4:$Y$11,Data!$Y$1,FALSE),FALSE)</f>
        <v>3.978936573395722E-5</v>
      </c>
      <c r="Q21" s="19">
        <f>AB21*VLOOKUP($O21,AProperties!$A$8:$I$1007,VLOOKUP(Span,Data!$N$4:$Y$11,Data!$Y$1,FALSE),FALSE)</f>
        <v>5.6270660659185604E-5</v>
      </c>
      <c r="R21" s="19">
        <f>AC21*VLOOKUP($O21,AProperties!$A$8:$I$1007,VLOOKUP(Span,Data!$N$4:$Y$11,Data!$Y$1,FALSE),FALSE)</f>
        <v>7.957873146791444E-5</v>
      </c>
      <c r="S21" s="19">
        <f>AD21*VLOOKUP($O21,AProperties!$A$8:$I$1007,VLOOKUP(Span,Data!$N$4:$Y$11,Data!$Y$1,FALSE),FALSE)</f>
        <v>9.746364323717667E-5</v>
      </c>
      <c r="T21" s="19">
        <f>AE21*VLOOKUP($O21,AProperties!$A$8:$I$1007,VLOOKUP(Span,Data!$N$4:$Y$11,Data!$Y$1,FALSE),FALSE)</f>
        <v>1.1254132131837121E-4</v>
      </c>
      <c r="U21" s="19">
        <f>AF21*VLOOKUP($O21,AProperties!$A$8:$I$1007,VLOOKUP(Span,Data!$N$4:$Y$11,Data!$Y$1,FALSE),FALSE)</f>
        <v>1.2582502237276213E-4</v>
      </c>
      <c r="V21" s="19">
        <f>AG21*VLOOKUP($O21,AProperties!$A$8:$I$1007,VLOOKUP(Span,Data!$N$4:$Y$11,Data!$Y$1,FALSE),FALSE)</f>
        <v>1.3783440610430804E-4</v>
      </c>
      <c r="W21" s="19">
        <f>AH21*VLOOKUP($O21,AProperties!$A$8:$I$1007,VLOOKUP(Span,Data!$N$4:$Y$11,Data!$Y$1,FALSE),FALSE)</f>
        <v>1.4887817421351099E-4</v>
      </c>
      <c r="X21" s="19">
        <f>AI21*VLOOKUP($O21,AProperties!$A$8:$I$1007,VLOOKUP(Span,Data!$N$4:$Y$11,Data!$Y$1,FALSE),FALSE)</f>
        <v>1.5915746293582888E-4</v>
      </c>
      <c r="Y21" s="19">
        <f>AJ21*VLOOKUP($O21,AProperties!$A$8:$I$1007,VLOOKUP(Span,Data!$N$4:$Y$11,Data!$Y$1,FALSE),FALSE)</f>
        <v>1.6881198197755677E-4</v>
      </c>
      <c r="Z21" s="19">
        <f>AK21*VLOOKUP($O21,AProperties!$A$8:$I$1007,VLOOKUP(Span,Data!$N$4:$Y$11,Data!$Y$1,FALSE),FALSE)</f>
        <v>1.7794345312545834E-4</v>
      </c>
      <c r="AA21" s="19">
        <f>$I21*AA$19^0.5/VLOOKUP($O21,AProperties!$AY$8:$BG$1007,VLOOKUP(Span,Data!$N$4:$Y$11,Data!$Y$1,FALSE),FALSE)</f>
        <v>1.6358478985749509E-2</v>
      </c>
      <c r="AB21" s="19">
        <f>$I21*AB$19^0.5/VLOOKUP($O21,AProperties!$AY$8:$BG$1007,VLOOKUP(Span,Data!$N$4:$Y$11,Data!$Y$1,FALSE),FALSE)</f>
        <v>2.313438284144223E-2</v>
      </c>
      <c r="AC21" s="19">
        <f>$I21*AC$19^0.5/VLOOKUP($O21,AProperties!$AY$8:$BG$1007,VLOOKUP(Span,Data!$N$4:$Y$11,Data!$Y$1,FALSE),FALSE)</f>
        <v>3.2716957971499018E-2</v>
      </c>
      <c r="AD21" s="19">
        <f>$I21*AD$19^0.5/VLOOKUP($O21,AProperties!$AY$8:$BG$1007,VLOOKUP(Span,Data!$N$4:$Y$11,Data!$Y$1,FALSE),FALSE)</f>
        <v>4.0069926483127592E-2</v>
      </c>
      <c r="AE21" s="19">
        <f>$I21*AE$19^0.5/VLOOKUP($O21,AProperties!$AY$8:$BG$1007,VLOOKUP(Span,Data!$N$4:$Y$11,Data!$Y$1,FALSE),FALSE)</f>
        <v>4.6268765682884461E-2</v>
      </c>
      <c r="AF21" s="19">
        <f>$I21*AF$19^0.5/VLOOKUP($O21,AProperties!$AY$8:$BG$1007,VLOOKUP(Span,Data!$N$4:$Y$11,Data!$Y$1,FALSE),FALSE)</f>
        <v>5.1730052650969569E-2</v>
      </c>
      <c r="AG21" s="19">
        <f>$I21*AG$19^0.5/VLOOKUP($O21,AProperties!$AY$8:$BG$1007,VLOOKUP(Span,Data!$N$4:$Y$11,Data!$Y$1,FALSE),FALSE)</f>
        <v>5.6667433475731901E-2</v>
      </c>
      <c r="AH21" s="19">
        <f>$I21*AH$19^0.5/VLOOKUP($O21,AProperties!$AY$8:$BG$1007,VLOOKUP(Span,Data!$N$4:$Y$11,Data!$Y$1,FALSE),FALSE)</f>
        <v>6.1207823733415954E-2</v>
      </c>
      <c r="AI21" s="19">
        <f>$I21*AI$19^0.5/VLOOKUP($O21,AProperties!$AY$8:$BG$1007,VLOOKUP(Span,Data!$N$4:$Y$11,Data!$Y$1,FALSE),FALSE)</f>
        <v>6.5433915942998036E-2</v>
      </c>
      <c r="AJ21" s="19">
        <f>$I21*AJ$19^0.5/VLOOKUP($O21,AProperties!$AY$8:$BG$1007,VLOOKUP(Span,Data!$N$4:$Y$11,Data!$Y$1,FALSE),FALSE)</f>
        <v>6.9403148524326677E-2</v>
      </c>
      <c r="AK21" s="19">
        <f>$I21*AK$19^0.5/VLOOKUP($O21,AProperties!$AY$8:$BG$1007,VLOOKUP(Span,Data!$N$4:$Y$11,Data!$Y$1,FALSE),FALSE)</f>
        <v>7.3157342041275442E-2</v>
      </c>
      <c r="AL21" s="47">
        <f t="shared" si="9"/>
        <v>2E-3</v>
      </c>
      <c r="AN21" s="3" t="str">
        <f>"HW/D = "&amp;U5</f>
        <v>HW/D = 1</v>
      </c>
      <c r="AO21" s="1" t="str">
        <f>AN21&amp;", Qmax = "</f>
        <v xml:space="preserve">HW/D = 1, Qmax = </v>
      </c>
      <c r="AP21" s="104">
        <f>V5</f>
        <v>1.3828230419979664</v>
      </c>
      <c r="AQ21" t="s">
        <v>3</v>
      </c>
      <c r="AR21" s="19" t="e">
        <f>IF($AP21&lt;MAX(Calculations!P$20:P$1019),VLOOKUP($AP21,Calculations!P$20:$AL$1019,Calculations!$AL$16-AR$16,TRUE),NA())</f>
        <v>#N/A</v>
      </c>
      <c r="AS21" s="20" t="e">
        <f>IF($AP21&lt;MAX(Calculations!Q$20:Q$1019),VLOOKUP($AP21,Calculations!Q$20:$AL$1019,Calculations!$AL$16-AS$16,TRUE),NA())</f>
        <v>#N/A</v>
      </c>
      <c r="AT21" s="20" t="e">
        <f>IF($AP21&lt;MAX(Calculations!R$20:R$1019),VLOOKUP($AP21,Calculations!R$20:$AL$1019,Calculations!$AL$16-AT$16,TRUE),NA())</f>
        <v>#N/A</v>
      </c>
      <c r="AU21" s="20">
        <f>IF($AP21&lt;MAX(Calculations!S$20:S$1019),VLOOKUP($AP21,Calculations!S$20:$AL$1019,Calculations!$AL$16-AU$16,TRUE),NA())</f>
        <v>0.78600000000000003</v>
      </c>
      <c r="AV21" s="20">
        <f>IF($AP21&lt;MAX(Calculations!T$20:T$1019),VLOOKUP($AP21,Calculations!T$20:$AL$1019,Calculations!$AL$16-AV$16,TRUE),NA())</f>
        <v>0.68400000000000005</v>
      </c>
      <c r="AW21" s="20">
        <f>IF($AP21&lt;MAX(Calculations!U$20:U$1019),VLOOKUP($AP21,Calculations!U$20:$AL$1019,Calculations!$AL$16-AW$16,TRUE),NA())</f>
        <v>0.623</v>
      </c>
      <c r="AX21" s="20">
        <f>IF($AP21&lt;MAX(Calculations!V$20:V$1019),VLOOKUP($AP21,Calculations!V$20:$AL$1019,Calculations!$AL$16-AX$16,TRUE),NA())</f>
        <v>0.57999999999999996</v>
      </c>
      <c r="AY21" s="20">
        <f>IF($AP21&lt;MAX(Calculations!W$20:W$1019),VLOOKUP($AP21,Calculations!W$20:$AL$1019,Calculations!$AL$16-AY$16,TRUE),NA())</f>
        <v>0.54700000000000004</v>
      </c>
      <c r="AZ21" s="20">
        <f>IF($AP21&lt;MAX(Calculations!X$20:X$1019),VLOOKUP($AP21,Calculations!X$20:$AL$1019,Calculations!$AL$16-AZ$16,TRUE),NA())</f>
        <v>0.52</v>
      </c>
      <c r="BA21" s="20">
        <f>IF($AP21&lt;MAX(Calculations!Y$20:Y$1019),VLOOKUP($AP21,Calculations!Y$20:$AL$1019,Calculations!$AL$16-BA$16,TRUE),NA())</f>
        <v>0.499</v>
      </c>
      <c r="BB21" s="21">
        <f>IF($AP21&lt;MAX(Calculations!Z$20:Z$1019),VLOOKUP($AP21,Calculations!Z$20:$AL$1019,Calculations!$AL$16-BB$16,TRUE),NA())</f>
        <v>0.48</v>
      </c>
      <c r="BC21" s="19" t="e">
        <f>IF($AP21&lt;MAX(Calculations!P$20:P$1019),VLOOKUP($AP21,Calculations!P$20:$AL$1019,12,TRUE),NA())</f>
        <v>#N/A</v>
      </c>
      <c r="BD21" s="20" t="e">
        <f>IF($AP21&lt;MAX(Calculations!Q$20:Q$1019),VLOOKUP($AP21,Calculations!Q$20:$AL$1019,12,TRUE),NA())</f>
        <v>#N/A</v>
      </c>
      <c r="BE21" s="20" t="e">
        <f>IF($AP21&lt;MAX(Calculations!R$20:R$1019),VLOOKUP($AP21,Calculations!R$20:$AL$1019,12,TRUE),NA())</f>
        <v>#N/A</v>
      </c>
      <c r="BF21" s="20">
        <f>IF($AP21&lt;MAX(Calculations!S$20:S$1019),VLOOKUP($AP21,Calculations!S$20:$AL$1019,12,TRUE),NA())</f>
        <v>1.6130471105385731</v>
      </c>
      <c r="BG21" s="20">
        <f>IF($AP21&lt;MAX(Calculations!T$20:T$1019),VLOOKUP($AP21,Calculations!T$20:$AL$1019,12,TRUE),NA())</f>
        <v>1.7909666352704146</v>
      </c>
      <c r="BH21" s="20">
        <f>IF($AP21&lt;MAX(Calculations!U$20:U$1019),VLOOKUP($AP21,Calculations!U$20:$AL$1019,12,TRUE),NA())</f>
        <v>1.9349899826018249</v>
      </c>
      <c r="BI21" s="20">
        <f>IF($AP21&lt;MAX(Calculations!V$20:V$1019),VLOOKUP($AP21,Calculations!V$20:$AL$1019,12,TRUE),NA())</f>
        <v>2.0585764750945299</v>
      </c>
      <c r="BJ21" s="20">
        <f>IF($AP21&lt;MAX(Calculations!W$20:W$1019),VLOOKUP($AP21,Calculations!W$20:$AL$1019,12,TRUE),NA())</f>
        <v>2.1674176954795263</v>
      </c>
      <c r="BK21" s="20">
        <f>IF($AP21&lt;MAX(Calculations!X$20:X$1019),VLOOKUP($AP21,Calculations!X$20:$AL$1019,12,TRUE),NA())</f>
        <v>2.2642089188638685</v>
      </c>
      <c r="BL21" s="20">
        <f>IF($AP21&lt;MAX(Calculations!Y$20:Y$1019),VLOOKUP($AP21,Calculations!Y$20:$AL$1019,12,TRUE),NA())</f>
        <v>2.3554183798169381</v>
      </c>
      <c r="BM21" s="21">
        <f>IF($AP21&lt;MAX(Calculations!Z$20:Z$1019),VLOOKUP($AP21,Calculations!Z$20:$AL$1019,12,TRUE),NA())</f>
        <v>2.4367844324969319</v>
      </c>
    </row>
    <row r="22" spans="1:66" x14ac:dyDescent="0.25">
      <c r="A22" s="15">
        <v>3.0000000000000001E-3</v>
      </c>
      <c r="B22" s="116">
        <f>VLOOKUP($A22,APropertiesDimless!$A$7:$I$1007,VLOOKUP(Span,Data!$N$4:$Y$11,Data!$Y$1,FALSE),FALSE)</f>
        <v>2.9997518605520694E-3</v>
      </c>
      <c r="C22" s="6">
        <f t="shared" si="5"/>
        <v>4.4998759302760346E-3</v>
      </c>
      <c r="D22" s="116">
        <f>VLOOKUP($A22,AProperties!$AE$8:$AM$1007,VLOOKUP(Span,Data!$N$4:$Y$11,Data!$Y$1,FALSE),FALSE)</f>
        <v>3.7616210670134874E-3</v>
      </c>
      <c r="E22" s="116">
        <f t="shared" si="6"/>
        <v>0</v>
      </c>
      <c r="F22" s="6">
        <f t="shared" si="10"/>
        <v>6.4515438612561368E-4</v>
      </c>
      <c r="G22" s="9"/>
      <c r="H22" s="15">
        <f t="shared" si="7"/>
        <v>3.0000000000000001E-3</v>
      </c>
      <c r="I22" s="6">
        <f>VLOOKUP(H22,AProperties!$AO$8:$AW$1007,VLOOKUP(Span,Data!$N$4:$Y$11,Data!$Y$1,FALSE),FALSE)^(2/3)</f>
        <v>1.7907405965588392E-2</v>
      </c>
      <c r="J22" s="15">
        <f>$I22*(Slope^0.5)/VLOOKUP($H22,AProperties!$AY$8:$BG$1007,VLOOKUP(Span,Data!$N$4:$Y$11,Data!$Y$1,FALSE),FALSE)</f>
        <v>5.2492483488733102E-2</v>
      </c>
      <c r="K22" s="15">
        <f>$J22*VLOOKUP($H22,AProperties!$A$8:$I$1007,VLOOKUP(Span,Data!$N$4:$Y$11,Data!$Y$1,FALSE),FALSE)</f>
        <v>1.9152458554879063E-4</v>
      </c>
      <c r="L22" s="15">
        <f t="shared" si="11"/>
        <v>5.2492483488733102E-2</v>
      </c>
      <c r="M22" s="15">
        <f t="shared" si="12"/>
        <v>3.0000000000000001E-3</v>
      </c>
      <c r="O22" s="28">
        <f t="shared" si="8"/>
        <v>3.0000000000000001E-3</v>
      </c>
      <c r="P22" s="19">
        <f>AA22*VLOOKUP($O22,AProperties!$A$8:$I$1007,VLOOKUP(Span,Data!$N$4:$Y$11,Data!$Y$1,FALSE),FALSE)</f>
        <v>7.8189584632093665E-5</v>
      </c>
      <c r="Q22" s="19">
        <f>AB22*VLOOKUP($O22,AProperties!$A$8:$I$1007,VLOOKUP(Span,Data!$N$4:$Y$11,Data!$Y$1,FALSE),FALSE)</f>
        <v>1.1057677102302579E-4</v>
      </c>
      <c r="R22" s="19">
        <f>AC22*VLOOKUP($O22,AProperties!$A$8:$I$1007,VLOOKUP(Span,Data!$N$4:$Y$11,Data!$Y$1,FALSE),FALSE)</f>
        <v>1.5637916926418733E-4</v>
      </c>
      <c r="S22" s="19">
        <f>AD22*VLOOKUP($O22,AProperties!$A$8:$I$1007,VLOOKUP(Span,Data!$N$4:$Y$11,Data!$Y$1,FALSE),FALSE)</f>
        <v>1.9152458554879063E-4</v>
      </c>
      <c r="T22" s="19">
        <f>AE22*VLOOKUP($O22,AProperties!$A$8:$I$1007,VLOOKUP(Span,Data!$N$4:$Y$11,Data!$Y$1,FALSE),FALSE)</f>
        <v>2.2115354204605157E-4</v>
      </c>
      <c r="U22" s="19">
        <f>AF22*VLOOKUP($O22,AProperties!$A$8:$I$1007,VLOOKUP(Span,Data!$N$4:$Y$11,Data!$Y$1,FALSE),FALSE)</f>
        <v>2.4725717673991461E-4</v>
      </c>
      <c r="V22" s="19">
        <f>AG22*VLOOKUP($O22,AProperties!$A$8:$I$1007,VLOOKUP(Span,Data!$N$4:$Y$11,Data!$Y$1,FALSE),FALSE)</f>
        <v>2.7085666641098584E-4</v>
      </c>
      <c r="W22" s="19">
        <f>AH22*VLOOKUP($O22,AProperties!$A$8:$I$1007,VLOOKUP(Span,Data!$N$4:$Y$11,Data!$Y$1,FALSE),FALSE)</f>
        <v>2.9255863690745955E-4</v>
      </c>
      <c r="X22" s="19">
        <f>AI22*VLOOKUP($O22,AProperties!$A$8:$I$1007,VLOOKUP(Span,Data!$N$4:$Y$11,Data!$Y$1,FALSE),FALSE)</f>
        <v>3.1275833852837466E-4</v>
      </c>
      <c r="Y22" s="19">
        <f>AJ22*VLOOKUP($O22,AProperties!$A$8:$I$1007,VLOOKUP(Span,Data!$N$4:$Y$11,Data!$Y$1,FALSE),FALSE)</f>
        <v>3.3173031306907736E-4</v>
      </c>
      <c r="Z22" s="19">
        <f>AK22*VLOOKUP($O22,AProperties!$A$8:$I$1007,VLOOKUP(Span,Data!$N$4:$Y$11,Data!$Y$1,FALSE),FALSE)</f>
        <v>3.4967445273966863E-4</v>
      </c>
      <c r="AA22" s="19">
        <f>$I22*AA$19^0.5/VLOOKUP($O22,AProperties!$AY$8:$BG$1007,VLOOKUP(Span,Data!$N$4:$Y$11,Data!$Y$1,FALSE),FALSE)</f>
        <v>2.1429966646477849E-2</v>
      </c>
      <c r="AB22" s="19">
        <f>$I22*AB$19^0.5/VLOOKUP($O22,AProperties!$AY$8:$BG$1007,VLOOKUP(Span,Data!$N$4:$Y$11,Data!$Y$1,FALSE),FALSE)</f>
        <v>3.0306549472652048E-2</v>
      </c>
      <c r="AC22" s="19">
        <f>$I22*AC$19^0.5/VLOOKUP($O22,AProperties!$AY$8:$BG$1007,VLOOKUP(Span,Data!$N$4:$Y$11,Data!$Y$1,FALSE),FALSE)</f>
        <v>4.2859933292955697E-2</v>
      </c>
      <c r="AD22" s="19">
        <f>$I22*AD$19^0.5/VLOOKUP($O22,AProperties!$AY$8:$BG$1007,VLOOKUP(Span,Data!$N$4:$Y$11,Data!$Y$1,FALSE),FALSE)</f>
        <v>5.2492483488733102E-2</v>
      </c>
      <c r="AE22" s="19">
        <f>$I22*AE$19^0.5/VLOOKUP($O22,AProperties!$AY$8:$BG$1007,VLOOKUP(Span,Data!$N$4:$Y$11,Data!$Y$1,FALSE),FALSE)</f>
        <v>6.0613098945304096E-2</v>
      </c>
      <c r="AF22" s="19">
        <f>$I22*AF$19^0.5/VLOOKUP($O22,AProperties!$AY$8:$BG$1007,VLOOKUP(Span,Data!$N$4:$Y$11,Data!$Y$1,FALSE),FALSE)</f>
        <v>6.7767504784310373E-2</v>
      </c>
      <c r="AG22" s="19">
        <f>$I22*AG$19^0.5/VLOOKUP($O22,AProperties!$AY$8:$BG$1007,VLOOKUP(Span,Data!$N$4:$Y$11,Data!$Y$1,FALSE),FALSE)</f>
        <v>7.4235582072412126E-2</v>
      </c>
      <c r="AH22" s="19">
        <f>$I22*AH$19^0.5/VLOOKUP($O22,AProperties!$AY$8:$BG$1007,VLOOKUP(Span,Data!$N$4:$Y$11,Data!$Y$1,FALSE),FALSE)</f>
        <v>8.0183593001113038E-2</v>
      </c>
      <c r="AI22" s="19">
        <f>$I22*AI$19^0.5/VLOOKUP($O22,AProperties!$AY$8:$BG$1007,VLOOKUP(Span,Data!$N$4:$Y$11,Data!$Y$1,FALSE),FALSE)</f>
        <v>8.5719866585911395E-2</v>
      </c>
      <c r="AJ22" s="19">
        <f>$I22*AJ$19^0.5/VLOOKUP($O22,AProperties!$AY$8:$BG$1007,VLOOKUP(Span,Data!$N$4:$Y$11,Data!$Y$1,FALSE),FALSE)</f>
        <v>9.0919648417956134E-2</v>
      </c>
      <c r="AK22" s="19">
        <f>$I22*AK$19^0.5/VLOOKUP($O22,AProperties!$AY$8:$BG$1007,VLOOKUP(Span,Data!$N$4:$Y$11,Data!$Y$1,FALSE),FALSE)</f>
        <v>9.5837724354155343E-2</v>
      </c>
      <c r="AL22" s="47">
        <f t="shared" si="9"/>
        <v>3.0000000000000001E-3</v>
      </c>
      <c r="AN22" s="3" t="str">
        <f>"HW/D = "&amp;U6</f>
        <v>HW/D = 0.75</v>
      </c>
      <c r="AO22" s="1" t="str">
        <f>AN22&amp;", Qmax = "</f>
        <v xml:space="preserve">HW/D = 0.75, Qmax = </v>
      </c>
      <c r="AP22" s="104">
        <f>V6</f>
        <v>0.97933253502618423</v>
      </c>
      <c r="AQ22" t="s">
        <v>3</v>
      </c>
      <c r="AR22" s="19" t="e">
        <f>IF($AP22&lt;MAX(Calculations!P$20:P$1019),VLOOKUP($AP22,Calculations!P$20:$AL$1019,Calculations!$AL$16-AR$16,TRUE),NA())</f>
        <v>#N/A</v>
      </c>
      <c r="AS22" s="20" t="e">
        <f>IF($AP22&lt;MAX(Calculations!Q$20:Q$1019),VLOOKUP($AP22,Calculations!Q$20:$AL$1019,Calculations!$AL$16-AS$16,TRUE),NA())</f>
        <v>#N/A</v>
      </c>
      <c r="AT22" s="20">
        <f>IF($AP22&lt;MAX(Calculations!R$20:R$1019),VLOOKUP($AP22,Calculations!R$20:$AL$1019,Calculations!$AL$16-AT$16,TRUE),NA())</f>
        <v>0.68500000000000005</v>
      </c>
      <c r="AU22" s="20">
        <f>IF($AP22&lt;MAX(Calculations!S$20:S$1019),VLOOKUP($AP22,Calculations!S$20:$AL$1019,Calculations!$AL$16-AU$16,TRUE),NA())</f>
        <v>0.58099999999999996</v>
      </c>
      <c r="AV22" s="20">
        <f>IF($AP22&lt;MAX(Calculations!T$20:T$1019),VLOOKUP($AP22,Calculations!T$20:$AL$1019,Calculations!$AL$16-AV$16,TRUE),NA())</f>
        <v>0.52100000000000002</v>
      </c>
      <c r="AW22" s="20">
        <f>IF($AP22&lt;MAX(Calculations!U$20:U$1019),VLOOKUP($AP22,Calculations!U$20:$AL$1019,Calculations!$AL$16-AW$16,TRUE),NA())</f>
        <v>0.48099999999999998</v>
      </c>
      <c r="AX22" s="20">
        <f>IF($AP22&lt;MAX(Calculations!V$20:V$1019),VLOOKUP($AP22,Calculations!V$20:$AL$1019,Calculations!$AL$16-AX$16,TRUE),NA())</f>
        <v>0.45100000000000001</v>
      </c>
      <c r="AY22" s="20">
        <f>IF($AP22&lt;MAX(Calculations!W$20:W$1019),VLOOKUP($AP22,Calculations!W$20:$AL$1019,Calculations!$AL$16-AY$16,TRUE),NA())</f>
        <v>0.42699999999999999</v>
      </c>
      <c r="AZ22" s="20">
        <f>IF($AP22&lt;MAX(Calculations!X$20:X$1019),VLOOKUP($AP22,Calculations!X$20:$AL$1019,Calculations!$AL$16-AZ$16,TRUE),NA())</f>
        <v>0.40799999999999997</v>
      </c>
      <c r="BA22" s="20">
        <f>IF($AP22&lt;MAX(Calculations!Y$20:Y$1019),VLOOKUP($AP22,Calculations!Y$20:$AL$1019,Calculations!$AL$16-BA$16,TRUE),NA())</f>
        <v>0.39200000000000002</v>
      </c>
      <c r="BB22" s="21">
        <f>IF($AP22&lt;MAX(Calculations!Z$20:Z$1019),VLOOKUP($AP22,Calculations!Z$20:$AL$1019,Calculations!$AL$16-BB$16,TRUE),NA())</f>
        <v>0.379</v>
      </c>
      <c r="BC22" s="19" t="e">
        <f>IF($AP22&lt;MAX(Calculations!P$20:P$1019),VLOOKUP($AP22,Calculations!P$20:$AL$1019,12,TRUE),NA())</f>
        <v>#N/A</v>
      </c>
      <c r="BD22" s="20" t="e">
        <f>IF($AP22&lt;MAX(Calculations!Q$20:Q$1019),VLOOKUP($AP22,Calculations!Q$20:$AL$1019,12,TRUE),NA())</f>
        <v>#N/A</v>
      </c>
      <c r="BE22" s="20">
        <f>IF($AP22&lt;MAX(Calculations!R$20:R$1019),VLOOKUP($AP22,Calculations!R$20:$AL$1019,12,TRUE),NA())</f>
        <v>1.2670292163522856</v>
      </c>
      <c r="BF22" s="20">
        <f>IF($AP22&lt;MAX(Calculations!S$20:S$1019),VLOOKUP($AP22,Calculations!S$20:$AL$1019,12,TRUE),NA())</f>
        <v>1.4566978493925373</v>
      </c>
      <c r="BG22" s="20">
        <f>IF($AP22&lt;MAX(Calculations!T$20:T$1019),VLOOKUP($AP22,Calculations!T$20:$AL$1019,12,TRUE),NA())</f>
        <v>1.6024651443176474</v>
      </c>
      <c r="BH22" s="20">
        <f>IF($AP22&lt;MAX(Calculations!U$20:U$1019),VLOOKUP($AP22,Calculations!U$20:$AL$1019,12,TRUE),NA())</f>
        <v>1.7248149692546157</v>
      </c>
      <c r="BI22" s="20">
        <f>IF($AP22&lt;MAX(Calculations!V$20:V$1019),VLOOKUP($AP22,Calculations!V$20:$AL$1019,12,TRUE),NA())</f>
        <v>1.8301304589789475</v>
      </c>
      <c r="BJ22" s="20">
        <f>IF($AP22&lt;MAX(Calculations!W$20:W$1019),VLOOKUP($AP22,Calculations!W$20:$AL$1019,12,TRUE),NA())</f>
        <v>1.922466521111331</v>
      </c>
      <c r="BK22" s="20">
        <f>IF($AP22&lt;MAX(Calculations!X$20:X$1019),VLOOKUP($AP22,Calculations!X$20:$AL$1019,12,TRUE),NA())</f>
        <v>2.0071259056224053</v>
      </c>
      <c r="BL22" s="20">
        <f>IF($AP22&lt;MAX(Calculations!Y$20:Y$1019),VLOOKUP($AP22,Calculations!Y$20:$AL$1019,12,TRUE),NA())</f>
        <v>2.0843480608309957</v>
      </c>
      <c r="BM22" s="21">
        <f>IF($AP22&lt;MAX(Calculations!Z$20:Z$1019),VLOOKUP($AP22,Calculations!Z$20:$AL$1019,12,TRUE),NA())</f>
        <v>2.1577997286629267</v>
      </c>
    </row>
    <row r="23" spans="1:66" x14ac:dyDescent="0.25">
      <c r="A23" s="15">
        <v>4.0000000000000001E-3</v>
      </c>
      <c r="B23" s="116">
        <f>VLOOKUP($A23,APropertiesDimless!$A$7:$I$1007,VLOOKUP(Span,Data!$N$4:$Y$11,Data!$Y$1,FALSE),FALSE)</f>
        <v>3.9995648458795328E-3</v>
      </c>
      <c r="C23" s="6">
        <f t="shared" si="5"/>
        <v>5.9997824229397669E-3</v>
      </c>
      <c r="D23" s="116">
        <f>VLOOKUP($A23,AProperties!$AE$8:$AM$1007,VLOOKUP(Span,Data!$N$4:$Y$11,Data!$Y$1,FALSE),FALSE)</f>
        <v>5.0156321157726535E-3</v>
      </c>
      <c r="E23" s="116">
        <f t="shared" si="6"/>
        <v>0</v>
      </c>
      <c r="F23" s="6">
        <f t="shared" si="10"/>
        <v>9.9329440744926338E-4</v>
      </c>
      <c r="G23" s="9"/>
      <c r="H23" s="15">
        <f t="shared" si="7"/>
        <v>4.0000000000000001E-3</v>
      </c>
      <c r="I23" s="6">
        <f>VLOOKUP(H23,AProperties!$AO$8:$AW$1007,VLOOKUP(Span,Data!$N$4:$Y$11,Data!$Y$1,FALSE),FALSE)^(2/3)</f>
        <v>2.1678445779699781E-2</v>
      </c>
      <c r="J23" s="15">
        <f>$I23*(Slope^0.5)/VLOOKUP($H23,AProperties!$AY$8:$BG$1007,VLOOKUP(Span,Data!$N$4:$Y$11,Data!$Y$1,FALSE),FALSE)</f>
        <v>6.3573184140986255E-2</v>
      </c>
      <c r="K23" s="15">
        <f>$J23*VLOOKUP($H23,AProperties!$A$8:$I$1007,VLOOKUP(Span,Data!$N$4:$Y$11,Data!$Y$1,FALSE),FALSE)</f>
        <v>3.0928012026960758E-4</v>
      </c>
      <c r="L23" s="15">
        <f t="shared" si="11"/>
        <v>6.3573184140986255E-2</v>
      </c>
      <c r="M23" s="15">
        <f t="shared" si="12"/>
        <v>4.0000000000000001E-3</v>
      </c>
      <c r="O23" s="28">
        <f t="shared" si="8"/>
        <v>4.0000000000000001E-3</v>
      </c>
      <c r="P23" s="19">
        <f>AA23*VLOOKUP($O23,AProperties!$A$8:$I$1007,VLOOKUP(Span,Data!$N$4:$Y$11,Data!$Y$1,FALSE),FALSE)</f>
        <v>1.2626308037452525E-4</v>
      </c>
      <c r="Q23" s="19">
        <f>AB23*VLOOKUP($O23,AProperties!$A$8:$I$1007,VLOOKUP(Span,Data!$N$4:$Y$11,Data!$Y$1,FALSE),FALSE)</f>
        <v>1.7856296069265778E-4</v>
      </c>
      <c r="R23" s="19">
        <f>AC23*VLOOKUP($O23,AProperties!$A$8:$I$1007,VLOOKUP(Span,Data!$N$4:$Y$11,Data!$Y$1,FALSE),FALSE)</f>
        <v>2.5252616074905051E-4</v>
      </c>
      <c r="S23" s="19">
        <f>AD23*VLOOKUP($O23,AProperties!$A$8:$I$1007,VLOOKUP(Span,Data!$N$4:$Y$11,Data!$Y$1,FALSE),FALSE)</f>
        <v>3.0928012026960758E-4</v>
      </c>
      <c r="T23" s="19">
        <f>AE23*VLOOKUP($O23,AProperties!$A$8:$I$1007,VLOOKUP(Span,Data!$N$4:$Y$11,Data!$Y$1,FALSE),FALSE)</f>
        <v>3.5712592138531556E-4</v>
      </c>
      <c r="U23" s="19">
        <f>AF23*VLOOKUP($O23,AProperties!$A$8:$I$1007,VLOOKUP(Span,Data!$N$4:$Y$11,Data!$Y$1,FALSE),FALSE)</f>
        <v>3.9927891837240566E-4</v>
      </c>
      <c r="V23" s="19">
        <f>AG23*VLOOKUP($O23,AProperties!$A$8:$I$1007,VLOOKUP(Span,Data!$N$4:$Y$11,Data!$Y$1,FALSE),FALSE)</f>
        <v>4.3738814065766112E-4</v>
      </c>
      <c r="W23" s="19">
        <f>AH23*VLOOKUP($O23,AProperties!$A$8:$I$1007,VLOOKUP(Span,Data!$N$4:$Y$11,Data!$Y$1,FALSE),FALSE)</f>
        <v>4.7243318736017433E-4</v>
      </c>
      <c r="X23" s="19">
        <f>AI23*VLOOKUP($O23,AProperties!$A$8:$I$1007,VLOOKUP(Span,Data!$N$4:$Y$11,Data!$Y$1,FALSE),FALSE)</f>
        <v>5.0505232149810101E-4</v>
      </c>
      <c r="Y23" s="19">
        <f>AJ23*VLOOKUP($O23,AProperties!$A$8:$I$1007,VLOOKUP(Span,Data!$N$4:$Y$11,Data!$Y$1,FALSE),FALSE)</f>
        <v>5.3568888207797326E-4</v>
      </c>
      <c r="Z23" s="19">
        <f>AK23*VLOOKUP($O23,AProperties!$A$8:$I$1007,VLOOKUP(Span,Data!$N$4:$Y$11,Data!$Y$1,FALSE),FALSE)</f>
        <v>5.6466566153191616E-4</v>
      </c>
      <c r="AA23" s="19">
        <f>$I23*AA$19^0.5/VLOOKUP($O23,AProperties!$AY$8:$BG$1007,VLOOKUP(Span,Data!$N$4:$Y$11,Data!$Y$1,FALSE),FALSE)</f>
        <v>2.5953643744902007E-2</v>
      </c>
      <c r="AB23" s="19">
        <f>$I23*AB$19^0.5/VLOOKUP($O23,AProperties!$AY$8:$BG$1007,VLOOKUP(Span,Data!$N$4:$Y$11,Data!$Y$1,FALSE),FALSE)</f>
        <v>3.6703994977040064E-2</v>
      </c>
      <c r="AC23" s="19">
        <f>$I23*AC$19^0.5/VLOOKUP($O23,AProperties!$AY$8:$BG$1007,VLOOKUP(Span,Data!$N$4:$Y$11,Data!$Y$1,FALSE),FALSE)</f>
        <v>5.1907287489804013E-2</v>
      </c>
      <c r="AD23" s="19">
        <f>$I23*AD$19^0.5/VLOOKUP($O23,AProperties!$AY$8:$BG$1007,VLOOKUP(Span,Data!$N$4:$Y$11,Data!$Y$1,FALSE),FALSE)</f>
        <v>6.3573184140986255E-2</v>
      </c>
      <c r="AE23" s="19">
        <f>$I23*AE$19^0.5/VLOOKUP($O23,AProperties!$AY$8:$BG$1007,VLOOKUP(Span,Data!$N$4:$Y$11,Data!$Y$1,FALSE),FALSE)</f>
        <v>7.3407989954080127E-2</v>
      </c>
      <c r="AF23" s="19">
        <f>$I23*AF$19^0.5/VLOOKUP($O23,AProperties!$AY$8:$BG$1007,VLOOKUP(Span,Data!$N$4:$Y$11,Data!$Y$1,FALSE),FALSE)</f>
        <v>8.2072627814472401E-2</v>
      </c>
      <c r="AG23" s="19">
        <f>$I23*AG$19^0.5/VLOOKUP($O23,AProperties!$AY$8:$BG$1007,VLOOKUP(Span,Data!$N$4:$Y$11,Data!$Y$1,FALSE),FALSE)</f>
        <v>8.9906059215424938E-2</v>
      </c>
      <c r="AH23" s="19">
        <f>$I23*AH$19^0.5/VLOOKUP($O23,AProperties!$AY$8:$BG$1007,VLOOKUP(Span,Data!$N$4:$Y$11,Data!$Y$1,FALSE),FALSE)</f>
        <v>9.7109642831811907E-2</v>
      </c>
      <c r="AI23" s="19">
        <f>$I23*AI$19^0.5/VLOOKUP($O23,AProperties!$AY$8:$BG$1007,VLOOKUP(Span,Data!$N$4:$Y$11,Data!$Y$1,FALSE),FALSE)</f>
        <v>0.10381457497960803</v>
      </c>
      <c r="AJ23" s="19">
        <f>$I23*AJ$19^0.5/VLOOKUP($O23,AProperties!$AY$8:$BG$1007,VLOOKUP(Span,Data!$N$4:$Y$11,Data!$Y$1,FALSE),FALSE)</f>
        <v>0.11011198493112018</v>
      </c>
      <c r="AK23" s="19">
        <f>$I23*AK$19^0.5/VLOOKUP($O23,AProperties!$AY$8:$BG$1007,VLOOKUP(Span,Data!$N$4:$Y$11,Data!$Y$1,FALSE),FALSE)</f>
        <v>0.11606822335482619</v>
      </c>
      <c r="AL23" s="47">
        <f t="shared" si="9"/>
        <v>4.0000000000000001E-3</v>
      </c>
      <c r="AN23" s="3" t="str">
        <f>"HW/D = "&amp;U7</f>
        <v>HW/D = 0.5</v>
      </c>
      <c r="AO23" s="1" t="str">
        <f>AN23&amp;", Qmax = "</f>
        <v xml:space="preserve">HW/D = 0.5, Qmax = </v>
      </c>
      <c r="AP23" s="104">
        <f>V7</f>
        <v>0.58709823915063697</v>
      </c>
      <c r="AQ23" t="s">
        <v>3</v>
      </c>
      <c r="AR23" s="19">
        <f>IF($AP23&lt;MAX(Calculations!P$20:P$1019),VLOOKUP($AP23,Calculations!P$20:$AL$1019,Calculations!$AL$16-AR$16,TRUE),NA())</f>
        <v>0.82199999999999995</v>
      </c>
      <c r="AS23" s="20">
        <f>IF($AP23&lt;MAX(Calculations!Q$20:Q$1019),VLOOKUP($AP23,Calculations!Q$20:$AL$1019,Calculations!$AL$16-AS$16,TRUE),NA())</f>
        <v>0.59799999999999998</v>
      </c>
      <c r="AT23" s="20">
        <f>IF($AP23&lt;MAX(Calculations!R$20:R$1019),VLOOKUP($AP23,Calculations!R$20:$AL$1019,Calculations!$AL$16-AT$16,TRUE),NA())</f>
        <v>0.46300000000000002</v>
      </c>
      <c r="AU23" s="20">
        <f>IF($AP23&lt;MAX(Calculations!S$20:S$1019),VLOOKUP($AP23,Calculations!S$20:$AL$1019,Calculations!$AL$16-AU$16,TRUE),NA())</f>
        <v>0.40300000000000002</v>
      </c>
      <c r="AV23" s="20">
        <f>IF($AP23&lt;MAX(Calculations!T$20:T$1019),VLOOKUP($AP23,Calculations!T$20:$AL$1019,Calculations!$AL$16-AV$16,TRUE),NA())</f>
        <v>0.36499999999999999</v>
      </c>
      <c r="AW23" s="20">
        <f>IF($AP23&lt;MAX(Calculations!U$20:U$1019),VLOOKUP($AP23,Calculations!U$20:$AL$1019,Calculations!$AL$16-AW$16,TRUE),NA())</f>
        <v>0.33900000000000002</v>
      </c>
      <c r="AX23" s="20">
        <f>IF($AP23&lt;MAX(Calculations!V$20:V$1019),VLOOKUP($AP23,Calculations!V$20:$AL$1019,Calculations!$AL$16-AX$16,TRUE),NA())</f>
        <v>0.32</v>
      </c>
      <c r="AY23" s="20">
        <f>IF($AP23&lt;MAX(Calculations!W$20:W$1019),VLOOKUP($AP23,Calculations!W$20:$AL$1019,Calculations!$AL$16-AY$16,TRUE),NA())</f>
        <v>0.30399999999999999</v>
      </c>
      <c r="AZ23" s="20">
        <f>IF($AP23&lt;MAX(Calculations!X$20:X$1019),VLOOKUP($AP23,Calculations!X$20:$AL$1019,Calculations!$AL$16-AZ$16,TRUE),NA())</f>
        <v>0.29099999999999998</v>
      </c>
      <c r="BA23" s="20">
        <f>IF($AP23&lt;MAX(Calculations!Y$20:Y$1019),VLOOKUP($AP23,Calculations!Y$20:$AL$1019,Calculations!$AL$16-BA$16,TRUE),NA())</f>
        <v>0.28000000000000003</v>
      </c>
      <c r="BB23" s="21">
        <f>IF($AP23&lt;MAX(Calculations!Z$20:Z$1019),VLOOKUP($AP23,Calculations!Z$20:$AL$1019,Calculations!$AL$16-BB$16,TRUE),NA())</f>
        <v>0.27100000000000002</v>
      </c>
      <c r="BC23" s="19">
        <f>IF($AP23&lt;MAX(Calculations!P$20:P$1019),VLOOKUP($AP23,Calculations!P$20:$AL$1019,12,TRUE),NA())</f>
        <v>0.66402527907957754</v>
      </c>
      <c r="BD23" s="20">
        <f>IF($AP23&lt;MAX(Calculations!Q$20:Q$1019),VLOOKUP($AP23,Calculations!Q$20:$AL$1019,12,TRUE),NA())</f>
        <v>0.8512214132260949</v>
      </c>
      <c r="BE23" s="20">
        <f>IF($AP23&lt;MAX(Calculations!R$20:R$1019),VLOOKUP($AP23,Calculations!R$20:$AL$1019,12,TRUE),NA())</f>
        <v>1.0705913203330508</v>
      </c>
      <c r="BF23" s="20">
        <f>IF($AP23&lt;MAX(Calculations!S$20:S$1019),VLOOKUP($AP23,Calculations!S$20:$AL$1019,12,TRUE),NA())</f>
        <v>1.221165549917143</v>
      </c>
      <c r="BG23" s="20">
        <f>IF($AP23&lt;MAX(Calculations!T$20:T$1019),VLOOKUP($AP23,Calculations!T$20:$AL$1019,12,TRUE),NA())</f>
        <v>1.3371936297328539</v>
      </c>
      <c r="BH23" s="20">
        <f>IF($AP23&lt;MAX(Calculations!U$20:U$1019),VLOOKUP($AP23,Calculations!U$20:$AL$1019,12,TRUE),NA())</f>
        <v>1.4354846615973609</v>
      </c>
      <c r="BI23" s="20">
        <f>IF($AP23&lt;MAX(Calculations!V$20:V$1019),VLOOKUP($AP23,Calculations!V$20:$AL$1019,12,TRUE),NA())</f>
        <v>1.522564875199711</v>
      </c>
      <c r="BJ23" s="20">
        <f>IF($AP23&lt;MAX(Calculations!W$20:W$1019),VLOOKUP($AP23,Calculations!W$20:$AL$1019,12,TRUE),NA())</f>
        <v>1.5974573772548688</v>
      </c>
      <c r="BK23" s="20">
        <f>IF($AP23&lt;MAX(Calculations!X$20:X$1019),VLOOKUP($AP23,Calculations!X$20:$AL$1019,12,TRUE),NA())</f>
        <v>1.6655740522244755</v>
      </c>
      <c r="BL23" s="20">
        <f>IF($AP23&lt;MAX(Calculations!Y$20:Y$1019),VLOOKUP($AP23,Calculations!Y$20:$AL$1019,12,TRUE),NA())</f>
        <v>1.7277721708155946</v>
      </c>
      <c r="BM23" s="21">
        <f>IF($AP23&lt;MAX(Calculations!Z$20:Z$1019),VLOOKUP($AP23,Calculations!Z$20:$AL$1019,12,TRUE),NA())</f>
        <v>1.7870082767406574</v>
      </c>
    </row>
    <row r="24" spans="1:66" x14ac:dyDescent="0.25">
      <c r="A24" s="15">
        <v>5.0000000000000001E-3</v>
      </c>
      <c r="B24" s="116">
        <f>VLOOKUP($A24,APropertiesDimless!$A$7:$I$1007,VLOOKUP(Span,Data!$N$4:$Y$11,Data!$Y$1,FALSE),FALSE)</f>
        <v>4.9993294167420751E-3</v>
      </c>
      <c r="C24" s="6">
        <f t="shared" si="5"/>
        <v>7.4996647083710377E-3</v>
      </c>
      <c r="D24" s="116">
        <f>VLOOKUP($A24,AProperties!$AE$8:$AM$1007,VLOOKUP(Span,Data!$N$4:$Y$11,Data!$Y$1,FALSE),FALSE)</f>
        <v>6.2697095092491793E-3</v>
      </c>
      <c r="E24" s="116">
        <f t="shared" si="6"/>
        <v>0</v>
      </c>
      <c r="F24" s="6">
        <f t="shared" si="10"/>
        <v>1.3881910529443485E-3</v>
      </c>
      <c r="G24" s="9"/>
      <c r="H24" s="15">
        <f t="shared" si="7"/>
        <v>5.0000000000000001E-3</v>
      </c>
      <c r="I24" s="6">
        <f>VLOOKUP(H24,AProperties!$AO$8:$AW$1007,VLOOKUP(Span,Data!$N$4:$Y$11,Data!$Y$1,FALSE),FALSE)^(2/3)</f>
        <v>2.5138422377957791E-2</v>
      </c>
      <c r="J24" s="15">
        <f>$I24*(Slope^0.5)/VLOOKUP($H24,AProperties!$AY$8:$BG$1007,VLOOKUP(Span,Data!$N$4:$Y$11,Data!$Y$1,FALSE),FALSE)</f>
        <v>7.3750495566238292E-2</v>
      </c>
      <c r="K24" s="15">
        <f>$J24*VLOOKUP($H24,AProperties!$A$8:$I$1007,VLOOKUP(Span,Data!$N$4:$Y$11,Data!$Y$1,FALSE),FALSE)</f>
        <v>4.4850235640621274E-4</v>
      </c>
      <c r="L24" s="15">
        <f t="shared" si="11"/>
        <v>7.3750495566238292E-2</v>
      </c>
      <c r="M24" s="15">
        <f t="shared" si="12"/>
        <v>5.0000000000000001E-3</v>
      </c>
      <c r="O24" s="28">
        <f t="shared" si="8"/>
        <v>5.0000000000000001E-3</v>
      </c>
      <c r="P24" s="19">
        <f>AA24*VLOOKUP($O24,AProperties!$A$8:$I$1007,VLOOKUP(Span,Data!$N$4:$Y$11,Data!$Y$1,FALSE),FALSE)</f>
        <v>1.8310032027185052E-4</v>
      </c>
      <c r="Q24" s="19">
        <f>AB24*VLOOKUP($O24,AProperties!$A$8:$I$1007,VLOOKUP(Span,Data!$N$4:$Y$11,Data!$Y$1,FALSE),FALSE)</f>
        <v>2.5894295620330844E-4</v>
      </c>
      <c r="R24" s="19">
        <f>AC24*VLOOKUP($O24,AProperties!$A$8:$I$1007,VLOOKUP(Span,Data!$N$4:$Y$11,Data!$Y$1,FALSE),FALSE)</f>
        <v>3.6620064054370104E-4</v>
      </c>
      <c r="S24" s="19">
        <f>AD24*VLOOKUP($O24,AProperties!$A$8:$I$1007,VLOOKUP(Span,Data!$N$4:$Y$11,Data!$Y$1,FALSE),FALSE)</f>
        <v>4.4850235640621274E-4</v>
      </c>
      <c r="T24" s="19">
        <f>AE24*VLOOKUP($O24,AProperties!$A$8:$I$1007,VLOOKUP(Span,Data!$N$4:$Y$11,Data!$Y$1,FALSE),FALSE)</f>
        <v>5.1788591240661689E-4</v>
      </c>
      <c r="U24" s="19">
        <f>AF24*VLOOKUP($O24,AProperties!$A$8:$I$1007,VLOOKUP(Span,Data!$N$4:$Y$11,Data!$Y$1,FALSE),FALSE)</f>
        <v>5.7901405236534848E-4</v>
      </c>
      <c r="V24" s="19">
        <f>AG24*VLOOKUP($O24,AProperties!$A$8:$I$1007,VLOOKUP(Span,Data!$N$4:$Y$11,Data!$Y$1,FALSE),FALSE)</f>
        <v>6.3427811518595762E-4</v>
      </c>
      <c r="W24" s="19">
        <f>AH24*VLOOKUP($O24,AProperties!$A$8:$I$1007,VLOOKUP(Span,Data!$N$4:$Y$11,Data!$Y$1,FALSE),FALSE)</f>
        <v>6.850986658658441E-4</v>
      </c>
      <c r="X24" s="19">
        <f>AI24*VLOOKUP($O24,AProperties!$A$8:$I$1007,VLOOKUP(Span,Data!$N$4:$Y$11,Data!$Y$1,FALSE),FALSE)</f>
        <v>7.3240128108740209E-4</v>
      </c>
      <c r="Y24" s="19">
        <f>AJ24*VLOOKUP($O24,AProperties!$A$8:$I$1007,VLOOKUP(Span,Data!$N$4:$Y$11,Data!$Y$1,FALSE),FALSE)</f>
        <v>7.7682886860992522E-4</v>
      </c>
      <c r="Z24" s="19">
        <f>AK24*VLOOKUP($O24,AProperties!$A$8:$I$1007,VLOOKUP(Span,Data!$N$4:$Y$11,Data!$Y$1,FALSE),FALSE)</f>
        <v>8.1884952565968111E-4</v>
      </c>
      <c r="AA24" s="19">
        <f>$I24*AA$19^0.5/VLOOKUP($O24,AProperties!$AY$8:$BG$1007,VLOOKUP(Span,Data!$N$4:$Y$11,Data!$Y$1,FALSE),FALSE)</f>
        <v>3.0108513735779489E-2</v>
      </c>
      <c r="AB24" s="19">
        <f>$I24*AB$19^0.5/VLOOKUP($O24,AProperties!$AY$8:$BG$1007,VLOOKUP(Span,Data!$N$4:$Y$11,Data!$Y$1,FALSE),FALSE)</f>
        <v>4.2579868468035985E-2</v>
      </c>
      <c r="AC24" s="19">
        <f>$I24*AC$19^0.5/VLOOKUP($O24,AProperties!$AY$8:$BG$1007,VLOOKUP(Span,Data!$N$4:$Y$11,Data!$Y$1,FALSE),FALSE)</f>
        <v>6.0217027471558979E-2</v>
      </c>
      <c r="AD24" s="19">
        <f>$I24*AD$19^0.5/VLOOKUP($O24,AProperties!$AY$8:$BG$1007,VLOOKUP(Span,Data!$N$4:$Y$11,Data!$Y$1,FALSE),FALSE)</f>
        <v>7.3750495566238292E-2</v>
      </c>
      <c r="AE24" s="19">
        <f>$I24*AE$19^0.5/VLOOKUP($O24,AProperties!$AY$8:$BG$1007,VLOOKUP(Span,Data!$N$4:$Y$11,Data!$Y$1,FALSE),FALSE)</f>
        <v>8.515973693607197E-2</v>
      </c>
      <c r="AF24" s="19">
        <f>$I24*AF$19^0.5/VLOOKUP($O24,AProperties!$AY$8:$BG$1007,VLOOKUP(Span,Data!$N$4:$Y$11,Data!$Y$1,FALSE),FALSE)</f>
        <v>9.5211480367528287E-2</v>
      </c>
      <c r="AG24" s="19">
        <f>$I24*AG$19^0.5/VLOOKUP($O24,AProperties!$AY$8:$BG$1007,VLOOKUP(Span,Data!$N$4:$Y$11,Data!$Y$1,FALSE),FALSE)</f>
        <v>0.10429895106151101</v>
      </c>
      <c r="AH24" s="19">
        <f>$I24*AH$19^0.5/VLOOKUP($O24,AProperties!$AY$8:$BG$1007,VLOOKUP(Span,Data!$N$4:$Y$11,Data!$Y$1,FALSE),FALSE)</f>
        <v>0.11265574282426402</v>
      </c>
      <c r="AI24" s="19">
        <f>$I24*AI$19^0.5/VLOOKUP($O24,AProperties!$AY$8:$BG$1007,VLOOKUP(Span,Data!$N$4:$Y$11,Data!$Y$1,FALSE),FALSE)</f>
        <v>0.12043405494311796</v>
      </c>
      <c r="AJ24" s="19">
        <f>$I24*AJ$19^0.5/VLOOKUP($O24,AProperties!$AY$8:$BG$1007,VLOOKUP(Span,Data!$N$4:$Y$11,Data!$Y$1,FALSE),FALSE)</f>
        <v>0.12773960540410795</v>
      </c>
      <c r="AK24" s="19">
        <f>$I24*AK$19^0.5/VLOOKUP($O24,AProperties!$AY$8:$BG$1007,VLOOKUP(Span,Data!$N$4:$Y$11,Data!$Y$1,FALSE),FALSE)</f>
        <v>0.13464936682937817</v>
      </c>
      <c r="AL24" s="47">
        <f t="shared" si="9"/>
        <v>5.0000000000000001E-3</v>
      </c>
      <c r="AN24" s="3" t="s">
        <v>24</v>
      </c>
      <c r="AR24" s="20"/>
      <c r="AS24" s="20"/>
      <c r="AT24" s="20"/>
      <c r="AU24" s="20"/>
      <c r="AV24" s="20"/>
      <c r="AW24" s="20"/>
      <c r="AX24" s="20"/>
      <c r="AY24" s="20"/>
      <c r="AZ24" s="20"/>
      <c r="BA24" s="20"/>
      <c r="BB24" s="20"/>
      <c r="BC24" s="20">
        <v>1.5</v>
      </c>
      <c r="BD24" s="20">
        <v>1.5</v>
      </c>
      <c r="BE24" s="20">
        <v>1.5</v>
      </c>
      <c r="BF24" s="20">
        <v>1.5</v>
      </c>
      <c r="BG24" s="20">
        <v>1.5</v>
      </c>
      <c r="BH24" s="20">
        <v>1.5</v>
      </c>
      <c r="BI24" s="20">
        <v>1.5</v>
      </c>
      <c r="BJ24" s="20">
        <v>1.5</v>
      </c>
      <c r="BK24" s="20">
        <v>1.5</v>
      </c>
      <c r="BL24" s="20">
        <v>1.5</v>
      </c>
      <c r="BM24" s="20">
        <v>1.5</v>
      </c>
    </row>
    <row r="25" spans="1:66" x14ac:dyDescent="0.25">
      <c r="A25" s="15">
        <v>6.0000000000000001E-3</v>
      </c>
      <c r="B25" s="116">
        <f>VLOOKUP($A25,APropertiesDimless!$A$7:$I$1007,VLOOKUP(Span,Data!$N$4:$Y$11,Data!$Y$1,FALSE),FALSE)</f>
        <v>5.9990478129204605E-3</v>
      </c>
      <c r="C25" s="6">
        <f t="shared" si="5"/>
        <v>8.9995239064602304E-3</v>
      </c>
      <c r="D25" s="116">
        <f>VLOOKUP($A25,AProperties!$AE$8:$AM$1007,VLOOKUP(Span,Data!$N$4:$Y$11,Data!$Y$1,FALSE),FALSE)</f>
        <v>7.5238518466834011E-3</v>
      </c>
      <c r="E25" s="116">
        <f t="shared" si="6"/>
        <v>0</v>
      </c>
      <c r="F25" s="6">
        <f t="shared" si="10"/>
        <v>1.8248507119131457E-3</v>
      </c>
      <c r="G25" s="9"/>
      <c r="H25" s="15">
        <f t="shared" si="7"/>
        <v>6.0000000000000001E-3</v>
      </c>
      <c r="I25" s="6">
        <f>VLOOKUP(H25,AProperties!$AO$8:$AW$1007,VLOOKUP(Span,Data!$N$4:$Y$11,Data!$Y$1,FALSE),FALSE)^(2/3)</f>
        <v>2.8368014835123512E-2</v>
      </c>
      <c r="J25" s="15">
        <f>$I25*(Slope^0.5)/VLOOKUP($H25,AProperties!$AY$8:$BG$1007,VLOOKUP(Span,Data!$N$4:$Y$11,Data!$Y$1,FALSE),FALSE)</f>
        <v>8.3260055136690214E-2</v>
      </c>
      <c r="K25" s="15">
        <f>$J25*VLOOKUP($H25,AProperties!$A$8:$I$1007,VLOOKUP(Span,Data!$N$4:$Y$11,Data!$Y$1,FALSE),FALSE)</f>
        <v>6.0761613269689617E-4</v>
      </c>
      <c r="L25" s="15">
        <f t="shared" si="11"/>
        <v>8.3260055136690214E-2</v>
      </c>
      <c r="M25" s="15">
        <f t="shared" si="12"/>
        <v>6.0000000000000001E-3</v>
      </c>
      <c r="O25" s="28">
        <f t="shared" si="8"/>
        <v>6.0000000000000001E-3</v>
      </c>
      <c r="P25" s="19">
        <f>AA25*VLOOKUP($O25,AProperties!$A$8:$I$1007,VLOOKUP(Span,Data!$N$4:$Y$11,Data!$Y$1,FALSE),FALSE)</f>
        <v>2.4805824743177158E-4</v>
      </c>
      <c r="Q25" s="19">
        <f>AB25*VLOOKUP($O25,AProperties!$A$8:$I$1007,VLOOKUP(Span,Data!$N$4:$Y$11,Data!$Y$1,FALSE),FALSE)</f>
        <v>3.508073377765124E-4</v>
      </c>
      <c r="R25" s="19">
        <f>AC25*VLOOKUP($O25,AProperties!$A$8:$I$1007,VLOOKUP(Span,Data!$N$4:$Y$11,Data!$Y$1,FALSE),FALSE)</f>
        <v>4.9611649486354316E-4</v>
      </c>
      <c r="S25" s="19">
        <f>AD25*VLOOKUP($O25,AProperties!$A$8:$I$1007,VLOOKUP(Span,Data!$N$4:$Y$11,Data!$Y$1,FALSE),FALSE)</f>
        <v>6.0761613269689617E-4</v>
      </c>
      <c r="T25" s="19">
        <f>AE25*VLOOKUP($O25,AProperties!$A$8:$I$1007,VLOOKUP(Span,Data!$N$4:$Y$11,Data!$Y$1,FALSE),FALSE)</f>
        <v>7.016146755530248E-4</v>
      </c>
      <c r="U25" s="19">
        <f>AF25*VLOOKUP($O25,AProperties!$A$8:$I$1007,VLOOKUP(Span,Data!$N$4:$Y$11,Data!$Y$1,FALSE),FALSE)</f>
        <v>7.8442905427401162E-4</v>
      </c>
      <c r="V25" s="19">
        <f>AG25*VLOOKUP($O25,AProperties!$A$8:$I$1007,VLOOKUP(Span,Data!$N$4:$Y$11,Data!$Y$1,FALSE),FALSE)</f>
        <v>8.5929897557664083E-4</v>
      </c>
      <c r="W25" s="19">
        <f>AH25*VLOOKUP($O25,AProperties!$A$8:$I$1007,VLOOKUP(Span,Data!$N$4:$Y$11,Data!$Y$1,FALSE),FALSE)</f>
        <v>9.2814897385328648E-4</v>
      </c>
      <c r="X25" s="19">
        <f>AI25*VLOOKUP($O25,AProperties!$A$8:$I$1007,VLOOKUP(Span,Data!$N$4:$Y$11,Data!$Y$1,FALSE),FALSE)</f>
        <v>9.9223298972708632E-4</v>
      </c>
      <c r="Y25" s="19">
        <f>AJ25*VLOOKUP($O25,AProperties!$A$8:$I$1007,VLOOKUP(Span,Data!$N$4:$Y$11,Data!$Y$1,FALSE),FALSE)</f>
        <v>1.052422013329537E-3</v>
      </c>
      <c r="Z25" s="19">
        <f>AK25*VLOOKUP($O25,AProperties!$A$8:$I$1007,VLOOKUP(Span,Data!$N$4:$Y$11,Data!$Y$1,FALSE),FALSE)</f>
        <v>1.109350207273808E-3</v>
      </c>
      <c r="AA25" s="19">
        <f>$I25*AA$19^0.5/VLOOKUP($O25,AProperties!$AY$8:$BG$1007,VLOOKUP(Span,Data!$N$4:$Y$11,Data!$Y$1,FALSE),FALSE)</f>
        <v>3.3990775173480751E-2</v>
      </c>
      <c r="AB25" s="19">
        <f>$I25*AB$19^0.5/VLOOKUP($O25,AProperties!$AY$8:$BG$1007,VLOOKUP(Span,Data!$N$4:$Y$11,Data!$Y$1,FALSE),FALSE)</f>
        <v>4.807021524591118E-2</v>
      </c>
      <c r="AC25" s="19">
        <f>$I25*AC$19^0.5/VLOOKUP($O25,AProperties!$AY$8:$BG$1007,VLOOKUP(Span,Data!$N$4:$Y$11,Data!$Y$1,FALSE),FALSE)</f>
        <v>6.7981550346961503E-2</v>
      </c>
      <c r="AD25" s="19">
        <f>$I25*AD$19^0.5/VLOOKUP($O25,AProperties!$AY$8:$BG$1007,VLOOKUP(Span,Data!$N$4:$Y$11,Data!$Y$1,FALSE),FALSE)</f>
        <v>8.3260055136690214E-2</v>
      </c>
      <c r="AE25" s="19">
        <f>$I25*AE$19^0.5/VLOOKUP($O25,AProperties!$AY$8:$BG$1007,VLOOKUP(Span,Data!$N$4:$Y$11,Data!$Y$1,FALSE),FALSE)</f>
        <v>9.614043049182236E-2</v>
      </c>
      <c r="AF25" s="19">
        <f>$I25*AF$19^0.5/VLOOKUP($O25,AProperties!$AY$8:$BG$1007,VLOOKUP(Span,Data!$N$4:$Y$11,Data!$Y$1,FALSE),FALSE)</f>
        <v>0.10748826898290416</v>
      </c>
      <c r="AG25" s="19">
        <f>$I25*AG$19^0.5/VLOOKUP($O25,AProperties!$AY$8:$BG$1007,VLOOKUP(Span,Data!$N$4:$Y$11,Data!$Y$1,FALSE),FALSE)</f>
        <v>0.11774749917823898</v>
      </c>
      <c r="AH25" s="19">
        <f>$I25*AH$19^0.5/VLOOKUP($O25,AProperties!$AY$8:$BG$1007,VLOOKUP(Span,Data!$N$4:$Y$11,Data!$Y$1,FALSE),FALSE)</f>
        <v>0.12718183501002658</v>
      </c>
      <c r="AI25" s="19">
        <f>$I25*AI$19^0.5/VLOOKUP($O25,AProperties!$AY$8:$BG$1007,VLOOKUP(Span,Data!$N$4:$Y$11,Data!$Y$1,FALSE),FALSE)</f>
        <v>0.13596310069392301</v>
      </c>
      <c r="AJ25" s="19">
        <f>$I25*AJ$19^0.5/VLOOKUP($O25,AProperties!$AY$8:$BG$1007,VLOOKUP(Span,Data!$N$4:$Y$11,Data!$Y$1,FALSE),FALSE)</f>
        <v>0.14421064573773351</v>
      </c>
      <c r="AK25" s="19">
        <f>$I25*AK$19^0.5/VLOOKUP($O25,AProperties!$AY$8:$BG$1007,VLOOKUP(Span,Data!$N$4:$Y$11,Data!$Y$1,FALSE),FALSE)</f>
        <v>0.15201136779163035</v>
      </c>
      <c r="AL25" s="47">
        <f t="shared" si="9"/>
        <v>6.0000000000000001E-3</v>
      </c>
      <c r="AN25" s="3" t="s">
        <v>25</v>
      </c>
      <c r="AR25" s="20"/>
      <c r="AS25" s="20"/>
      <c r="AT25" s="20"/>
      <c r="AU25" s="20"/>
      <c r="AV25" s="20"/>
      <c r="AW25" s="20"/>
      <c r="AX25" s="20"/>
      <c r="AY25" s="20"/>
      <c r="AZ25" s="20"/>
      <c r="BA25" s="20"/>
      <c r="BB25" s="20"/>
      <c r="BC25" s="20">
        <v>4.5</v>
      </c>
      <c r="BD25" s="20">
        <v>4.5</v>
      </c>
      <c r="BE25" s="20">
        <v>4.5</v>
      </c>
      <c r="BF25" s="20">
        <v>4.5</v>
      </c>
      <c r="BG25" s="20">
        <v>4.5</v>
      </c>
      <c r="BH25" s="20">
        <v>4.5</v>
      </c>
      <c r="BI25" s="20">
        <v>4.5</v>
      </c>
      <c r="BJ25" s="20">
        <v>4.5</v>
      </c>
      <c r="BK25" s="20">
        <v>4.5</v>
      </c>
      <c r="BL25" s="20">
        <v>4.5</v>
      </c>
      <c r="BM25" s="20">
        <v>4.5</v>
      </c>
    </row>
    <row r="26" spans="1:66" x14ac:dyDescent="0.25">
      <c r="A26" s="15">
        <v>7.0000000000000001E-3</v>
      </c>
      <c r="B26" s="116">
        <f>VLOOKUP($A26,APropertiesDimless!$A$7:$I$1007,VLOOKUP(Span,Data!$N$4:$Y$11,Data!$Y$1,FALSE),FALSE)</f>
        <v>6.9987222729209339E-3</v>
      </c>
      <c r="C26" s="6">
        <f t="shared" si="5"/>
        <v>1.0499361136460467E-2</v>
      </c>
      <c r="D26" s="116">
        <f>VLOOKUP($A26,AProperties!$AE$8:$AM$1007,VLOOKUP(Span,Data!$N$4:$Y$11,Data!$Y$1,FALSE),FALSE)</f>
        <v>8.7780577275334733E-3</v>
      </c>
      <c r="E26" s="116">
        <f t="shared" si="6"/>
        <v>0</v>
      </c>
      <c r="F26" s="6">
        <f t="shared" si="10"/>
        <v>2.2996077150927866E-3</v>
      </c>
      <c r="G26" s="9"/>
      <c r="H26" s="15">
        <f t="shared" si="7"/>
        <v>7.0000000000000001E-3</v>
      </c>
      <c r="I26" s="6">
        <f>VLOOKUP(H26,AProperties!$AO$8:$AW$1007,VLOOKUP(Span,Data!$N$4:$Y$11,Data!$Y$1,FALSE),FALSE)^(2/3)</f>
        <v>3.1416933610374398E-2</v>
      </c>
      <c r="J26" s="15">
        <f>$I26*(Slope^0.5)/VLOOKUP($H26,AProperties!$AY$8:$BG$1007,VLOOKUP(Span,Data!$N$4:$Y$11,Data!$Y$1,FALSE),FALSE)</f>
        <v>9.2246966062015059E-2</v>
      </c>
      <c r="K26" s="15">
        <f>$J26*VLOOKUP($H26,AProperties!$A$8:$I$1007,VLOOKUP(Span,Data!$N$4:$Y$11,Data!$Y$1,FALSE),FALSE)</f>
        <v>7.8542169073870843E-4</v>
      </c>
      <c r="L26" s="15">
        <f t="shared" si="11"/>
        <v>9.2246966062015059E-2</v>
      </c>
      <c r="M26" s="15">
        <f t="shared" si="12"/>
        <v>7.0000000000000001E-3</v>
      </c>
      <c r="O26" s="28">
        <f t="shared" si="8"/>
        <v>7.0000000000000001E-3</v>
      </c>
      <c r="P26" s="19">
        <f>AA26*VLOOKUP($O26,AProperties!$A$8:$I$1007,VLOOKUP(Span,Data!$N$4:$Y$11,Data!$Y$1,FALSE),FALSE)</f>
        <v>3.2064706253731465E-4</v>
      </c>
      <c r="Q26" s="19">
        <f>AB26*VLOOKUP($O26,AProperties!$A$8:$I$1007,VLOOKUP(Span,Data!$N$4:$Y$11,Data!$Y$1,FALSE),FALSE)</f>
        <v>4.5346342457536437E-4</v>
      </c>
      <c r="R26" s="19">
        <f>AC26*VLOOKUP($O26,AProperties!$A$8:$I$1007,VLOOKUP(Span,Data!$N$4:$Y$11,Data!$Y$1,FALSE),FALSE)</f>
        <v>6.412941250746293E-4</v>
      </c>
      <c r="S26" s="19">
        <f>AD26*VLOOKUP($O26,AProperties!$A$8:$I$1007,VLOOKUP(Span,Data!$N$4:$Y$11,Data!$Y$1,FALSE),FALSE)</f>
        <v>7.8542169073870843E-4</v>
      </c>
      <c r="T26" s="19">
        <f>AE26*VLOOKUP($O26,AProperties!$A$8:$I$1007,VLOOKUP(Span,Data!$N$4:$Y$11,Data!$Y$1,FALSE),FALSE)</f>
        <v>9.0692684915072875E-4</v>
      </c>
      <c r="U26" s="19">
        <f>AF26*VLOOKUP($O26,AProperties!$A$8:$I$1007,VLOOKUP(Span,Data!$N$4:$Y$11,Data!$Y$1,FALSE),FALSE)</f>
        <v>1.0139750426603634E-3</v>
      </c>
      <c r="V26" s="19">
        <f>AG26*VLOOKUP($O26,AProperties!$A$8:$I$1007,VLOOKUP(Span,Data!$N$4:$Y$11,Data!$Y$1,FALSE),FALSE)</f>
        <v>1.1107540072246883E-3</v>
      </c>
      <c r="W26" s="19">
        <f>AH26*VLOOKUP($O26,AProperties!$A$8:$I$1007,VLOOKUP(Span,Data!$N$4:$Y$11,Data!$Y$1,FALSE),FALSE)</f>
        <v>1.1997514500901093E-3</v>
      </c>
      <c r="X26" s="19">
        <f>AI26*VLOOKUP($O26,AProperties!$A$8:$I$1007,VLOOKUP(Span,Data!$N$4:$Y$11,Data!$Y$1,FALSE),FALSE)</f>
        <v>1.2825882501492586E-3</v>
      </c>
      <c r="Y26" s="19">
        <f>AJ26*VLOOKUP($O26,AProperties!$A$8:$I$1007,VLOOKUP(Span,Data!$N$4:$Y$11,Data!$Y$1,FALSE),FALSE)</f>
        <v>1.3603902737260932E-3</v>
      </c>
      <c r="Z26" s="19">
        <f>AK26*VLOOKUP($O26,AProperties!$A$8:$I$1007,VLOOKUP(Span,Data!$N$4:$Y$11,Data!$Y$1,FALSE),FALSE)</f>
        <v>1.4339772572381235E-3</v>
      </c>
      <c r="AA26" s="19">
        <f>$I26*AA$19^0.5/VLOOKUP($O26,AProperties!$AY$8:$BG$1007,VLOOKUP(Span,Data!$N$4:$Y$11,Data!$Y$1,FALSE),FALSE)</f>
        <v>3.7659666195295635E-2</v>
      </c>
      <c r="AB26" s="19">
        <f>$I26*AB$19^0.5/VLOOKUP($O26,AProperties!$AY$8:$BG$1007,VLOOKUP(Span,Data!$N$4:$Y$11,Data!$Y$1,FALSE),FALSE)</f>
        <v>5.3258810687830671E-2</v>
      </c>
      <c r="AC26" s="19">
        <f>$I26*AC$19^0.5/VLOOKUP($O26,AProperties!$AY$8:$BG$1007,VLOOKUP(Span,Data!$N$4:$Y$11,Data!$Y$1,FALSE),FALSE)</f>
        <v>7.531933239059127E-2</v>
      </c>
      <c r="AD26" s="19">
        <f>$I26*AD$19^0.5/VLOOKUP($O26,AProperties!$AY$8:$BG$1007,VLOOKUP(Span,Data!$N$4:$Y$11,Data!$Y$1,FALSE),FALSE)</f>
        <v>9.2246966062015059E-2</v>
      </c>
      <c r="AE26" s="19">
        <f>$I26*AE$19^0.5/VLOOKUP($O26,AProperties!$AY$8:$BG$1007,VLOOKUP(Span,Data!$N$4:$Y$11,Data!$Y$1,FALSE),FALSE)</f>
        <v>0.10651762137566134</v>
      </c>
      <c r="AF26" s="19">
        <f>$I26*AF$19^0.5/VLOOKUP($O26,AProperties!$AY$8:$BG$1007,VLOOKUP(Span,Data!$N$4:$Y$11,Data!$Y$1,FALSE),FALSE)</f>
        <v>0.1190903210987817</v>
      </c>
      <c r="AG26" s="19">
        <f>$I26*AG$19^0.5/VLOOKUP($O26,AProperties!$AY$8:$BG$1007,VLOOKUP(Span,Data!$N$4:$Y$11,Data!$Y$1,FALSE),FALSE)</f>
        <v>0.13045691049267233</v>
      </c>
      <c r="AH26" s="19">
        <f>$I26*AH$19^0.5/VLOOKUP($O26,AProperties!$AY$8:$BG$1007,VLOOKUP(Span,Data!$N$4:$Y$11,Data!$Y$1,FALSE),FALSE)</f>
        <v>0.14090956820306882</v>
      </c>
      <c r="AI26" s="19">
        <f>$I26*AI$19^0.5/VLOOKUP($O26,AProperties!$AY$8:$BG$1007,VLOOKUP(Span,Data!$N$4:$Y$11,Data!$Y$1,FALSE),FALSE)</f>
        <v>0.15063866478118254</v>
      </c>
      <c r="AJ26" s="19">
        <f>$I26*AJ$19^0.5/VLOOKUP($O26,AProperties!$AY$8:$BG$1007,VLOOKUP(Span,Data!$N$4:$Y$11,Data!$Y$1,FALSE),FALSE)</f>
        <v>0.15977643206349201</v>
      </c>
      <c r="AK26" s="19">
        <f>$I26*AK$19^0.5/VLOOKUP($O26,AProperties!$AY$8:$BG$1007,VLOOKUP(Span,Data!$N$4:$Y$11,Data!$Y$1,FALSE),FALSE)</f>
        <v>0.16841914724526383</v>
      </c>
      <c r="AL26" s="47">
        <f t="shared" si="9"/>
        <v>7.0000000000000001E-3</v>
      </c>
      <c r="AN26" s="3" t="str">
        <f>IF(AP20="Note 3","Note 3",IF(ASlope&gt;0,"Qmax = "&amp;ROUND(AP20,3)&amp;" m^3/s",""))</f>
        <v>Note 3</v>
      </c>
      <c r="AR26" s="20"/>
      <c r="AS26" s="20"/>
      <c r="AT26" s="20"/>
      <c r="AU26" s="20"/>
      <c r="AV26" s="20"/>
      <c r="AW26" s="20"/>
      <c r="AX26" s="20"/>
      <c r="AY26" s="20"/>
      <c r="AZ26" s="20"/>
      <c r="BA26" s="20"/>
      <c r="BB26" s="20"/>
      <c r="BC26" s="20" t="e">
        <f>IF(BC$19=ASlope,Calculations!BC20,NA())</f>
        <v>#N/A</v>
      </c>
      <c r="BD26" s="20" t="e">
        <f>IF(BD$19=ASlope,Calculations!BD20,NA())</f>
        <v>#N/A</v>
      </c>
      <c r="BE26" s="20" t="e">
        <f>IF(BE$19=ASlope,Calculations!BE20,NA())</f>
        <v>#N/A</v>
      </c>
      <c r="BF26" s="20" t="e">
        <f>IF(BF$19=ASlope,Calculations!BF20,NA())</f>
        <v>#N/A</v>
      </c>
      <c r="BG26" s="20" t="e">
        <f>IF(BG$19=ASlope,Calculations!BG20,NA())</f>
        <v>#N/A</v>
      </c>
      <c r="BH26" s="20" t="e">
        <f>IF(BH$19=ASlope,Calculations!BH20,NA())</f>
        <v>#N/A</v>
      </c>
      <c r="BI26" s="20" t="e">
        <f>IF(BI$19=ASlope,Calculations!BI20,NA())</f>
        <v>#N/A</v>
      </c>
      <c r="BJ26" s="20" t="e">
        <f>IF(BJ$19=ASlope,Calculations!BJ20,NA())</f>
        <v>#N/A</v>
      </c>
      <c r="BK26" s="20" t="e">
        <f>IF(BK$19=ASlope,Calculations!BK20,NA())</f>
        <v>#N/A</v>
      </c>
      <c r="BL26" s="20" t="e">
        <f>IF(BL$19=ASlope,Calculations!BL20,NA())</f>
        <v>#N/A</v>
      </c>
      <c r="BM26" s="20" t="e">
        <f>IF(BM$19=ASlope,Calculations!BM20,NA())</f>
        <v>#N/A</v>
      </c>
      <c r="BN26" s="2" t="e">
        <f>IF(W4="N/A",NA(),ROUND(W4,3))</f>
        <v>#N/A</v>
      </c>
    </row>
    <row r="27" spans="1:66" x14ac:dyDescent="0.25">
      <c r="A27" s="15">
        <v>8.0000000000000002E-3</v>
      </c>
      <c r="B27" s="116">
        <f>VLOOKUP($A27,APropertiesDimless!$A$7:$I$1007,VLOOKUP(Span,Data!$N$4:$Y$11,Data!$Y$1,FALSE),FALSE)</f>
        <v>7.998355034015461E-3</v>
      </c>
      <c r="C27" s="6">
        <f t="shared" si="5"/>
        <v>1.1999177517007732E-2</v>
      </c>
      <c r="D27" s="116">
        <f>VLOOKUP($A27,AProperties!$AE$8:$AM$1007,VLOOKUP(Span,Data!$N$4:$Y$11,Data!$Y$1,FALSE),FALSE)</f>
        <v>1.0032325751470336E-2</v>
      </c>
      <c r="E27" s="116">
        <f t="shared" si="6"/>
        <v>0</v>
      </c>
      <c r="F27" s="6">
        <f t="shared" si="10"/>
        <v>2.8096220896163702E-3</v>
      </c>
      <c r="G27" s="9"/>
      <c r="H27" s="15">
        <f t="shared" si="7"/>
        <v>8.0000000000000002E-3</v>
      </c>
      <c r="I27" s="6">
        <f>VLOOKUP(H27,AProperties!$AO$8:$AW$1007,VLOOKUP(Span,Data!$N$4:$Y$11,Data!$Y$1,FALSE),FALSE)^(2/3)</f>
        <v>3.4318553461755934E-2</v>
      </c>
      <c r="J27" s="15">
        <f>$I27*(Slope^0.5)/VLOOKUP($H27,AProperties!$AY$8:$BG$1007,VLOOKUP(Span,Data!$N$4:$Y$11,Data!$Y$1,FALSE),FALSE)</f>
        <v>0.10080859078520943</v>
      </c>
      <c r="K27" s="15">
        <f>$J27*VLOOKUP($H27,AProperties!$A$8:$I$1007,VLOOKUP(Span,Data!$N$4:$Y$11,Data!$Y$1,FALSE),FALSE)</f>
        <v>9.8096053564969074E-4</v>
      </c>
      <c r="L27" s="15">
        <f t="shared" si="11"/>
        <v>0.10080859078520943</v>
      </c>
      <c r="M27" s="15">
        <f t="shared" si="12"/>
        <v>8.0000000000000002E-3</v>
      </c>
      <c r="O27" s="28">
        <f t="shared" si="8"/>
        <v>8.0000000000000002E-3</v>
      </c>
      <c r="P27" s="19">
        <f>AA27*VLOOKUP($O27,AProperties!$A$8:$I$1007,VLOOKUP(Span,Data!$N$4:$Y$11,Data!$Y$1,FALSE),FALSE)</f>
        <v>4.0047546169150162E-4</v>
      </c>
      <c r="Q27" s="19">
        <f>AB27*VLOOKUP($O27,AProperties!$A$8:$I$1007,VLOOKUP(Span,Data!$N$4:$Y$11,Data!$Y$1,FALSE),FALSE)</f>
        <v>5.6635782932174851E-4</v>
      </c>
      <c r="R27" s="19">
        <f>AC27*VLOOKUP($O27,AProperties!$A$8:$I$1007,VLOOKUP(Span,Data!$N$4:$Y$11,Data!$Y$1,FALSE),FALSE)</f>
        <v>8.0095092338300323E-4</v>
      </c>
      <c r="S27" s="19">
        <f>AD27*VLOOKUP($O27,AProperties!$A$8:$I$1007,VLOOKUP(Span,Data!$N$4:$Y$11,Data!$Y$1,FALSE),FALSE)</f>
        <v>9.8096053564969074E-4</v>
      </c>
      <c r="T27" s="19">
        <f>AE27*VLOOKUP($O27,AProperties!$A$8:$I$1007,VLOOKUP(Span,Data!$N$4:$Y$11,Data!$Y$1,FALSE),FALSE)</f>
        <v>1.132715658643497E-3</v>
      </c>
      <c r="U27" s="19">
        <f>AF27*VLOOKUP($O27,AProperties!$A$8:$I$1007,VLOOKUP(Span,Data!$N$4:$Y$11,Data!$Y$1,FALSE),FALSE)</f>
        <v>1.2664146059526533E-3</v>
      </c>
      <c r="V27" s="19">
        <f>AG27*VLOOKUP($O27,AProperties!$A$8:$I$1007,VLOOKUP(Span,Data!$N$4:$Y$11,Data!$Y$1,FALSE),FALSE)</f>
        <v>1.3872876936685693E-3</v>
      </c>
      <c r="W27" s="19">
        <f>AH27*VLOOKUP($O27,AProperties!$A$8:$I$1007,VLOOKUP(Span,Data!$N$4:$Y$11,Data!$Y$1,FALSE),FALSE)</f>
        <v>1.4984419694597118E-3</v>
      </c>
      <c r="X27" s="19">
        <f>AI27*VLOOKUP($O27,AProperties!$A$8:$I$1007,VLOOKUP(Span,Data!$N$4:$Y$11,Data!$Y$1,FALSE),FALSE)</f>
        <v>1.6019018467660065E-3</v>
      </c>
      <c r="Y27" s="19">
        <f>AJ27*VLOOKUP($O27,AProperties!$A$8:$I$1007,VLOOKUP(Span,Data!$N$4:$Y$11,Data!$Y$1,FALSE),FALSE)</f>
        <v>1.6990734879652454E-3</v>
      </c>
      <c r="Z27" s="19">
        <f>AK27*VLOOKUP($O27,AProperties!$A$8:$I$1007,VLOOKUP(Span,Data!$N$4:$Y$11,Data!$Y$1,FALSE),FALSE)</f>
        <v>1.7909807113256212E-3</v>
      </c>
      <c r="AA27" s="19">
        <f>$I27*AA$19^0.5/VLOOKUP($O27,AProperties!$AY$8:$BG$1007,VLOOKUP(Span,Data!$N$4:$Y$11,Data!$Y$1,FALSE),FALSE)</f>
        <v>4.1154934852132882E-2</v>
      </c>
      <c r="AB27" s="19">
        <f>$I27*AB$19^0.5/VLOOKUP($O27,AProperties!$AY$8:$BG$1007,VLOOKUP(Span,Data!$N$4:$Y$11,Data!$Y$1,FALSE),FALSE)</f>
        <v>5.8201867026467499E-2</v>
      </c>
      <c r="AC27" s="19">
        <f>$I27*AC$19^0.5/VLOOKUP($O27,AProperties!$AY$8:$BG$1007,VLOOKUP(Span,Data!$N$4:$Y$11,Data!$Y$1,FALSE),FALSE)</f>
        <v>8.2309869704265765E-2</v>
      </c>
      <c r="AD27" s="19">
        <f>$I27*AD$19^0.5/VLOOKUP($O27,AProperties!$AY$8:$BG$1007,VLOOKUP(Span,Data!$N$4:$Y$11,Data!$Y$1,FALSE),FALSE)</f>
        <v>0.10080859078520943</v>
      </c>
      <c r="AE27" s="19">
        <f>$I27*AE$19^0.5/VLOOKUP($O27,AProperties!$AY$8:$BG$1007,VLOOKUP(Span,Data!$N$4:$Y$11,Data!$Y$1,FALSE),FALSE)</f>
        <v>0.116403734052935</v>
      </c>
      <c r="AF27" s="19">
        <f>$I27*AF$19^0.5/VLOOKUP($O27,AProperties!$AY$8:$BG$1007,VLOOKUP(Span,Data!$N$4:$Y$11,Data!$Y$1,FALSE),FALSE)</f>
        <v>0.13014333108858486</v>
      </c>
      <c r="AG27" s="19">
        <f>$I27*AG$19^0.5/VLOOKUP($O27,AProperties!$AY$8:$BG$1007,VLOOKUP(Span,Data!$N$4:$Y$11,Data!$Y$1,FALSE),FALSE)</f>
        <v>0.14256487629216263</v>
      </c>
      <c r="AH27" s="19">
        <f>$I27*AH$19^0.5/VLOOKUP($O27,AProperties!$AY$8:$BG$1007,VLOOKUP(Span,Data!$N$4:$Y$11,Data!$Y$1,FALSE),FALSE)</f>
        <v>0.15398766599168334</v>
      </c>
      <c r="AI27" s="19">
        <f>$I27*AI$19^0.5/VLOOKUP($O27,AProperties!$AY$8:$BG$1007,VLOOKUP(Span,Data!$N$4:$Y$11,Data!$Y$1,FALSE),FALSE)</f>
        <v>0.16461973940853153</v>
      </c>
      <c r="AJ27" s="19">
        <f>$I27*AJ$19^0.5/VLOOKUP($O27,AProperties!$AY$8:$BG$1007,VLOOKUP(Span,Data!$N$4:$Y$11,Data!$Y$1,FALSE),FALSE)</f>
        <v>0.17460560107940248</v>
      </c>
      <c r="AK27" s="19">
        <f>$I27*AK$19^0.5/VLOOKUP($O27,AProperties!$AY$8:$BG$1007,VLOOKUP(Span,Data!$N$4:$Y$11,Data!$Y$1,FALSE),FALSE)</f>
        <v>0.18405046387788879</v>
      </c>
      <c r="AL27" s="47">
        <f t="shared" si="9"/>
        <v>8.0000000000000002E-3</v>
      </c>
      <c r="AN27" s="3" t="str">
        <f>IF(AP21="Note 3","Note 3",IF(ASlope&gt;0,"Qmax = "&amp;ROUND(AP21,3)&amp;" m^3/s",""))</f>
        <v>Qmax = 1.383 m^3/s</v>
      </c>
      <c r="AR27" s="20"/>
      <c r="AS27" s="20"/>
      <c r="AT27" s="20"/>
      <c r="AU27" s="20"/>
      <c r="AV27" s="20"/>
      <c r="AW27" s="20"/>
      <c r="AX27" s="20"/>
      <c r="AY27" s="20"/>
      <c r="AZ27" s="20"/>
      <c r="BA27" s="20"/>
      <c r="BB27" s="20"/>
      <c r="BC27" s="20" t="e">
        <f>IF(BC$19=ASlope,Calculations!BC21,NA())</f>
        <v>#N/A</v>
      </c>
      <c r="BD27" s="20" t="e">
        <f>IF(BD$19=ASlope,Calculations!BD21,NA())</f>
        <v>#N/A</v>
      </c>
      <c r="BE27" s="20" t="e">
        <f>IF(BE$19=ASlope,Calculations!BE21,NA())</f>
        <v>#N/A</v>
      </c>
      <c r="BF27" s="20">
        <f>IF(BF$19=ASlope,Calculations!BF21,NA())</f>
        <v>1.6130471105385731</v>
      </c>
      <c r="BG27" s="20" t="e">
        <f>IF(BG$19=ASlope,Calculations!BG21,NA())</f>
        <v>#N/A</v>
      </c>
      <c r="BH27" s="20" t="e">
        <f>IF(BH$19=ASlope,Calculations!BH21,NA())</f>
        <v>#N/A</v>
      </c>
      <c r="BI27" s="20" t="e">
        <f>IF(BI$19=ASlope,Calculations!BI21,NA())</f>
        <v>#N/A</v>
      </c>
      <c r="BJ27" s="20" t="e">
        <f>IF(BJ$19=ASlope,Calculations!BJ21,NA())</f>
        <v>#N/A</v>
      </c>
      <c r="BK27" s="20" t="e">
        <f>IF(BK$19=ASlope,Calculations!BK21,NA())</f>
        <v>#N/A</v>
      </c>
      <c r="BL27" s="20" t="e">
        <f>IF(BL$19=ASlope,Calculations!BL21,NA())</f>
        <v>#N/A</v>
      </c>
      <c r="BM27" s="20" t="e">
        <f>IF(BM$19=ASlope,Calculations!BM21,NA())</f>
        <v>#N/A</v>
      </c>
      <c r="BN27" s="2">
        <f>IF(W5="N/A",NA(),ROUND(W5,3))</f>
        <v>1.613</v>
      </c>
    </row>
    <row r="28" spans="1:66" x14ac:dyDescent="0.25">
      <c r="A28" s="15">
        <v>8.9999999999999993E-3</v>
      </c>
      <c r="B28" s="116">
        <f>VLOOKUP($A28,APropertiesDimless!$A$7:$I$1007,VLOOKUP(Span,Data!$N$4:$Y$11,Data!$Y$1,FALSE),FALSE)</f>
        <v>8.9979483322821831E-3</v>
      </c>
      <c r="C28" s="6">
        <f t="shared" si="5"/>
        <v>1.3498974166141091E-2</v>
      </c>
      <c r="D28" s="116">
        <f>VLOOKUP($A28,AProperties!$AE$8:$AM$1007,VLOOKUP(Span,Data!$N$4:$Y$11,Data!$Y$1,FALSE),FALSE)</f>
        <v>1.1286654518373015E-2</v>
      </c>
      <c r="E28" s="116">
        <f t="shared" si="6"/>
        <v>0</v>
      </c>
      <c r="F28" s="6">
        <f t="shared" si="10"/>
        <v>3.3526091316195532E-3</v>
      </c>
      <c r="G28" s="9"/>
      <c r="H28" s="15">
        <f t="shared" si="7"/>
        <v>8.9999999999999993E-3</v>
      </c>
      <c r="I28" s="6">
        <f>VLOOKUP(H28,AProperties!$AO$8:$AW$1007,VLOOKUP(Span,Data!$N$4:$Y$11,Data!$Y$1,FALSE),FALSE)^(2/3)</f>
        <v>3.709665592477298E-2</v>
      </c>
      <c r="J28" s="15">
        <f>$I28*(Slope^0.5)/VLOOKUP($H28,AProperties!$AY$8:$BG$1007,VLOOKUP(Span,Data!$N$4:$Y$11,Data!$Y$1,FALSE),FALSE)</f>
        <v>0.10901426465761004</v>
      </c>
      <c r="K28" s="15">
        <f>$J28*VLOOKUP($H28,AProperties!$A$8:$I$1007,VLOOKUP(Span,Data!$N$4:$Y$11,Data!$Y$1,FALSE),FALSE)</f>
        <v>1.1934409296697906E-3</v>
      </c>
      <c r="L28" s="15">
        <f t="shared" si="11"/>
        <v>0.10901426465761004</v>
      </c>
      <c r="M28" s="15">
        <f t="shared" si="12"/>
        <v>8.9999999999999993E-3</v>
      </c>
      <c r="O28" s="28">
        <f t="shared" si="8"/>
        <v>8.9999999999999993E-3</v>
      </c>
      <c r="P28" s="19">
        <f>AA28*VLOOKUP($O28,AProperties!$A$8:$I$1007,VLOOKUP(Span,Data!$N$4:$Y$11,Data!$Y$1,FALSE),FALSE)</f>
        <v>4.8722021930729537E-4</v>
      </c>
      <c r="Q28" s="19">
        <f>AB28*VLOOKUP($O28,AProperties!$A$8:$I$1007,VLOOKUP(Span,Data!$N$4:$Y$11,Data!$Y$1,FALSE),FALSE)</f>
        <v>6.8903344200677084E-4</v>
      </c>
      <c r="R28" s="19">
        <f>AC28*VLOOKUP($O28,AProperties!$A$8:$I$1007,VLOOKUP(Span,Data!$N$4:$Y$11,Data!$Y$1,FALSE),FALSE)</f>
        <v>9.7444043861459075E-4</v>
      </c>
      <c r="S28" s="19">
        <f>AD28*VLOOKUP($O28,AProperties!$A$8:$I$1007,VLOOKUP(Span,Data!$N$4:$Y$11,Data!$Y$1,FALSE),FALSE)</f>
        <v>1.1934409296697906E-3</v>
      </c>
      <c r="T28" s="19">
        <f>AE28*VLOOKUP($O28,AProperties!$A$8:$I$1007,VLOOKUP(Span,Data!$N$4:$Y$11,Data!$Y$1,FALSE),FALSE)</f>
        <v>1.3780668840135417E-3</v>
      </c>
      <c r="U28" s="19">
        <f>AF28*VLOOKUP($O28,AProperties!$A$8:$I$1007,VLOOKUP(Span,Data!$N$4:$Y$11,Data!$Y$1,FALSE),FALSE)</f>
        <v>1.5407256150977988E-3</v>
      </c>
      <c r="V28" s="19">
        <f>AG28*VLOOKUP($O28,AProperties!$A$8:$I$1007,VLOOKUP(Span,Data!$N$4:$Y$11,Data!$Y$1,FALSE),FALSE)</f>
        <v>1.687780348630173E-3</v>
      </c>
      <c r="W28" s="19">
        <f>AH28*VLOOKUP($O28,AProperties!$A$8:$I$1007,VLOOKUP(Span,Data!$N$4:$Y$11,Data!$Y$1,FALSE),FALSE)</f>
        <v>1.8230111325567616E-3</v>
      </c>
      <c r="X28" s="19">
        <f>AI28*VLOOKUP($O28,AProperties!$A$8:$I$1007,VLOOKUP(Span,Data!$N$4:$Y$11,Data!$Y$1,FALSE),FALSE)</f>
        <v>1.9488808772291815E-3</v>
      </c>
      <c r="Y28" s="19">
        <f>AJ28*VLOOKUP($O28,AProperties!$A$8:$I$1007,VLOOKUP(Span,Data!$N$4:$Y$11,Data!$Y$1,FALSE),FALSE)</f>
        <v>2.0671003260203124E-3</v>
      </c>
      <c r="Z28" s="19">
        <f>AK28*VLOOKUP($O28,AProperties!$A$8:$I$1007,VLOOKUP(Span,Data!$N$4:$Y$11,Data!$Y$1,FALSE),FALSE)</f>
        <v>2.1789150607669362E-3</v>
      </c>
      <c r="AA28" s="19">
        <f>$I28*AA$19^0.5/VLOOKUP($O28,AProperties!$AY$8:$BG$1007,VLOOKUP(Span,Data!$N$4:$Y$11,Data!$Y$1,FALSE),FALSE)</f>
        <v>4.4504887182644413E-2</v>
      </c>
      <c r="AB28" s="19">
        <f>$I28*AB$19^0.5/VLOOKUP($O28,AProperties!$AY$8:$BG$1007,VLOOKUP(Span,Data!$N$4:$Y$11,Data!$Y$1,FALSE),FALSE)</f>
        <v>6.293941504558026E-2</v>
      </c>
      <c r="AC28" s="19">
        <f>$I28*AC$19^0.5/VLOOKUP($O28,AProperties!$AY$8:$BG$1007,VLOOKUP(Span,Data!$N$4:$Y$11,Data!$Y$1,FALSE),FALSE)</f>
        <v>8.9009774365288827E-2</v>
      </c>
      <c r="AD28" s="19">
        <f>$I28*AD$19^0.5/VLOOKUP($O28,AProperties!$AY$8:$BG$1007,VLOOKUP(Span,Data!$N$4:$Y$11,Data!$Y$1,FALSE),FALSE)</f>
        <v>0.10901426465761004</v>
      </c>
      <c r="AE28" s="19">
        <f>$I28*AE$19^0.5/VLOOKUP($O28,AProperties!$AY$8:$BG$1007,VLOOKUP(Span,Data!$N$4:$Y$11,Data!$Y$1,FALSE),FALSE)</f>
        <v>0.12587883009116052</v>
      </c>
      <c r="AF28" s="19">
        <f>$I28*AF$19^0.5/VLOOKUP($O28,AProperties!$AY$8:$BG$1007,VLOOKUP(Span,Data!$N$4:$Y$11,Data!$Y$1,FALSE),FALSE)</f>
        <v>0.14073681050599049</v>
      </c>
      <c r="AG28" s="19">
        <f>$I28*AG$19^0.5/VLOOKUP($O28,AProperties!$AY$8:$BG$1007,VLOOKUP(Span,Data!$N$4:$Y$11,Data!$Y$1,FALSE),FALSE)</f>
        <v>0.15416945157092207</v>
      </c>
      <c r="AH28" s="19">
        <f>$I28*AH$19^0.5/VLOOKUP($O28,AProperties!$AY$8:$BG$1007,VLOOKUP(Span,Data!$N$4:$Y$11,Data!$Y$1,FALSE),FALSE)</f>
        <v>0.16652203987448239</v>
      </c>
      <c r="AI28" s="19">
        <f>$I28*AI$19^0.5/VLOOKUP($O28,AProperties!$AY$8:$BG$1007,VLOOKUP(Span,Data!$N$4:$Y$11,Data!$Y$1,FALSE),FALSE)</f>
        <v>0.17801954873057765</v>
      </c>
      <c r="AJ28" s="19">
        <f>$I28*AJ$19^0.5/VLOOKUP($O28,AProperties!$AY$8:$BG$1007,VLOOKUP(Span,Data!$N$4:$Y$11,Data!$Y$1,FALSE),FALSE)</f>
        <v>0.18881824513674075</v>
      </c>
      <c r="AK28" s="19">
        <f>$I28*AK$19^0.5/VLOOKUP($O28,AProperties!$AY$8:$BG$1007,VLOOKUP(Span,Data!$N$4:$Y$11,Data!$Y$1,FALSE),FALSE)</f>
        <v>0.19903190614270405</v>
      </c>
      <c r="AL28" s="47">
        <f t="shared" si="9"/>
        <v>8.9999999999999993E-3</v>
      </c>
      <c r="AN28" s="3" t="str">
        <f>IF(AP22="Note 3","Note 3",IF(ASlope&gt;0,"Qmax = "&amp;ROUND(AP22,3)&amp;" m^3/s",""))</f>
        <v>Qmax = 0.979 m^3/s</v>
      </c>
      <c r="AR28" s="20"/>
      <c r="AS28" s="20"/>
      <c r="AT28" s="20"/>
      <c r="AU28" s="20"/>
      <c r="AV28" s="20"/>
      <c r="AW28" s="20"/>
      <c r="AX28" s="20"/>
      <c r="AY28" s="20"/>
      <c r="AZ28" s="20"/>
      <c r="BA28" s="20"/>
      <c r="BB28" s="20"/>
      <c r="BC28" s="20" t="e">
        <f>IF(BC$19=ASlope,Calculations!BC22,NA())</f>
        <v>#N/A</v>
      </c>
      <c r="BD28" s="20" t="e">
        <f>IF(BD$19=ASlope,Calculations!BD22,NA())</f>
        <v>#N/A</v>
      </c>
      <c r="BE28" s="20" t="e">
        <f>IF(BE$19=ASlope,Calculations!BE22,NA())</f>
        <v>#N/A</v>
      </c>
      <c r="BF28" s="20">
        <f>IF(BF$19=ASlope,Calculations!BF22,NA())</f>
        <v>1.4566978493925373</v>
      </c>
      <c r="BG28" s="20" t="e">
        <f>IF(BG$19=ASlope,Calculations!BG22,NA())</f>
        <v>#N/A</v>
      </c>
      <c r="BH28" s="20" t="e">
        <f>IF(BH$19=ASlope,Calculations!BH22,NA())</f>
        <v>#N/A</v>
      </c>
      <c r="BI28" s="20" t="e">
        <f>IF(BI$19=ASlope,Calculations!BI22,NA())</f>
        <v>#N/A</v>
      </c>
      <c r="BJ28" s="20" t="e">
        <f>IF(BJ$19=ASlope,Calculations!BJ22,NA())</f>
        <v>#N/A</v>
      </c>
      <c r="BK28" s="20" t="e">
        <f>IF(BK$19=ASlope,Calculations!BK22,NA())</f>
        <v>#N/A</v>
      </c>
      <c r="BL28" s="20" t="e">
        <f>IF(BL$19=ASlope,Calculations!BL22,NA())</f>
        <v>#N/A</v>
      </c>
      <c r="BM28" s="20" t="e">
        <f>IF(BM$19=ASlope,Calculations!BM22,NA())</f>
        <v>#N/A</v>
      </c>
      <c r="BN28" s="2">
        <f>IF(W6="N/A",NA(),ROUND(W6,3))</f>
        <v>1.4570000000000001</v>
      </c>
    </row>
    <row r="29" spans="1:66" x14ac:dyDescent="0.25">
      <c r="A29" s="15">
        <v>0.01</v>
      </c>
      <c r="B29" s="116">
        <f>VLOOKUP($A29,APropertiesDimless!$A$7:$I$1007,VLOOKUP(Span,Data!$N$4:$Y$11,Data!$Y$1,FALSE),FALSE)</f>
        <v>9.9975044026459122E-3</v>
      </c>
      <c r="C29" s="6">
        <f t="shared" si="5"/>
        <v>1.4998752201322955E-2</v>
      </c>
      <c r="D29" s="116">
        <f>VLOOKUP($A29,AProperties!$AE$8:$AM$1007,VLOOKUP(Span,Data!$N$4:$Y$11,Data!$Y$1,FALSE),FALSE)</f>
        <v>1.2541042628324055E-2</v>
      </c>
      <c r="E29" s="116">
        <f t="shared" si="6"/>
        <v>1.9141142754452653E-5</v>
      </c>
      <c r="F29" s="6">
        <f t="shared" si="10"/>
        <v>3.9266789162278959E-3</v>
      </c>
      <c r="G29" s="9"/>
      <c r="H29" s="15">
        <f t="shared" si="7"/>
        <v>0.01</v>
      </c>
      <c r="I29" s="6">
        <f>VLOOKUP(H29,AProperties!$AO$8:$AW$1007,VLOOKUP(Span,Data!$N$4:$Y$11,Data!$Y$1,FALSE),FALSE)^(2/3)</f>
        <v>3.9768946437945124E-2</v>
      </c>
      <c r="J29" s="15">
        <f>$I29*(Slope^0.5)/VLOOKUP($H29,AProperties!$AY$8:$BG$1007,VLOOKUP(Span,Data!$N$4:$Y$11,Data!$Y$1,FALSE),FALSE)</f>
        <v>0.11691557703358167</v>
      </c>
      <c r="K29" s="15">
        <f>$J29*VLOOKUP($H29,AProperties!$A$8:$I$1007,VLOOKUP(Span,Data!$N$4:$Y$11,Data!$Y$1,FALSE),FALSE)</f>
        <v>1.4221925141875097E-3</v>
      </c>
      <c r="L29" s="15">
        <f t="shared" si="11"/>
        <v>0.11691557703358167</v>
      </c>
      <c r="M29" s="15">
        <f t="shared" si="12"/>
        <v>0.01</v>
      </c>
      <c r="O29" s="28">
        <f t="shared" si="8"/>
        <v>0.01</v>
      </c>
      <c r="P29" s="19">
        <f>AA29*VLOOKUP($O29,AProperties!$A$8:$I$1007,VLOOKUP(Span,Data!$N$4:$Y$11,Data!$Y$1,FALSE),FALSE)</f>
        <v>5.8060766262755408E-4</v>
      </c>
      <c r="Q29" s="19">
        <f>AB29*VLOOKUP($O29,AProperties!$A$8:$I$1007,VLOOKUP(Span,Data!$N$4:$Y$11,Data!$Y$1,FALSE),FALSE)</f>
        <v>8.2110323090562925E-4</v>
      </c>
      <c r="R29" s="19">
        <f>AC29*VLOOKUP($O29,AProperties!$A$8:$I$1007,VLOOKUP(Span,Data!$N$4:$Y$11,Data!$Y$1,FALSE),FALSE)</f>
        <v>1.1612153252551082E-3</v>
      </c>
      <c r="S29" s="19">
        <f>AD29*VLOOKUP($O29,AProperties!$A$8:$I$1007,VLOOKUP(Span,Data!$N$4:$Y$11,Data!$Y$1,FALSE),FALSE)</f>
        <v>1.4221925141875097E-3</v>
      </c>
      <c r="T29" s="19">
        <f>AE29*VLOOKUP($O29,AProperties!$A$8:$I$1007,VLOOKUP(Span,Data!$N$4:$Y$11,Data!$Y$1,FALSE),FALSE)</f>
        <v>1.6422064618112585E-3</v>
      </c>
      <c r="U29" s="19">
        <f>AF29*VLOOKUP($O29,AProperties!$A$8:$I$1007,VLOOKUP(Span,Data!$N$4:$Y$11,Data!$Y$1,FALSE),FALSE)</f>
        <v>1.8360426408496936E-3</v>
      </c>
      <c r="V29" s="19">
        <f>AG29*VLOOKUP($O29,AProperties!$A$8:$I$1007,VLOOKUP(Span,Data!$N$4:$Y$11,Data!$Y$1,FALSE),FALSE)</f>
        <v>2.0112839418694665E-3</v>
      </c>
      <c r="W29" s="19">
        <f>AH29*VLOOKUP($O29,AProperties!$A$8:$I$1007,VLOOKUP(Span,Data!$N$4:$Y$11,Data!$Y$1,FALSE),FALSE)</f>
        <v>2.1724349496879403E-3</v>
      </c>
      <c r="X29" s="19">
        <f>AI29*VLOOKUP($O29,AProperties!$A$8:$I$1007,VLOOKUP(Span,Data!$N$4:$Y$11,Data!$Y$1,FALSE),FALSE)</f>
        <v>2.3224306505102163E-3</v>
      </c>
      <c r="Y29" s="19">
        <f>AJ29*VLOOKUP($O29,AProperties!$A$8:$I$1007,VLOOKUP(Span,Data!$N$4:$Y$11,Data!$Y$1,FALSE),FALSE)</f>
        <v>2.4633096927168881E-3</v>
      </c>
      <c r="Z29" s="19">
        <f>AK29*VLOOKUP($O29,AProperties!$A$8:$I$1007,VLOOKUP(Span,Data!$N$4:$Y$11,Data!$Y$1,FALSE),FALSE)</f>
        <v>2.5965564037849502E-3</v>
      </c>
      <c r="AA29" s="19">
        <f>$I29*AA$19^0.5/VLOOKUP($O29,AProperties!$AY$8:$BG$1007,VLOOKUP(Span,Data!$N$4:$Y$11,Data!$Y$1,FALSE),FALSE)</f>
        <v>4.7730584452555798E-2</v>
      </c>
      <c r="AB29" s="19">
        <f>$I29*AB$19^0.5/VLOOKUP($O29,AProperties!$AY$8:$BG$1007,VLOOKUP(Span,Data!$N$4:$Y$11,Data!$Y$1,FALSE),FALSE)</f>
        <v>6.7501239872798796E-2</v>
      </c>
      <c r="AC29" s="19">
        <f>$I29*AC$19^0.5/VLOOKUP($O29,AProperties!$AY$8:$BG$1007,VLOOKUP(Span,Data!$N$4:$Y$11,Data!$Y$1,FALSE),FALSE)</f>
        <v>9.5461168905111596E-2</v>
      </c>
      <c r="AD29" s="19">
        <f>$I29*AD$19^0.5/VLOOKUP($O29,AProperties!$AY$8:$BG$1007,VLOOKUP(Span,Data!$N$4:$Y$11,Data!$Y$1,FALSE),FALSE)</f>
        <v>0.11691557703358167</v>
      </c>
      <c r="AE29" s="19">
        <f>$I29*AE$19^0.5/VLOOKUP($O29,AProperties!$AY$8:$BG$1007,VLOOKUP(Span,Data!$N$4:$Y$11,Data!$Y$1,FALSE),FALSE)</f>
        <v>0.13500247974559759</v>
      </c>
      <c r="AF29" s="19">
        <f>$I29*AF$19^0.5/VLOOKUP($O29,AProperties!$AY$8:$BG$1007,VLOOKUP(Span,Data!$N$4:$Y$11,Data!$Y$1,FALSE),FALSE)</f>
        <v>0.15093736092109739</v>
      </c>
      <c r="AG29" s="19">
        <f>$I29*AG$19^0.5/VLOOKUP($O29,AProperties!$AY$8:$BG$1007,VLOOKUP(Span,Data!$N$4:$Y$11,Data!$Y$1,FALSE),FALSE)</f>
        <v>0.16534359469356755</v>
      </c>
      <c r="AH29" s="19">
        <f>$I29*AH$19^0.5/VLOOKUP($O29,AProperties!$AY$8:$BG$1007,VLOOKUP(Span,Data!$N$4:$Y$11,Data!$Y$1,FALSE),FALSE)</f>
        <v>0.17859149389194287</v>
      </c>
      <c r="AI29" s="19">
        <f>$I29*AI$19^0.5/VLOOKUP($O29,AProperties!$AY$8:$BG$1007,VLOOKUP(Span,Data!$N$4:$Y$11,Data!$Y$1,FALSE),FALSE)</f>
        <v>0.19092233781022319</v>
      </c>
      <c r="AJ29" s="19">
        <f>$I29*AJ$19^0.5/VLOOKUP($O29,AProperties!$AY$8:$BG$1007,VLOOKUP(Span,Data!$N$4:$Y$11,Data!$Y$1,FALSE),FALSE)</f>
        <v>0.20250371961839639</v>
      </c>
      <c r="AK29" s="19">
        <f>$I29*AK$19^0.5/VLOOKUP($O29,AProperties!$AY$8:$BG$1007,VLOOKUP(Span,Data!$N$4:$Y$11,Data!$Y$1,FALSE),FALSE)</f>
        <v>0.21345766288341872</v>
      </c>
      <c r="AL29" s="47">
        <f t="shared" si="9"/>
        <v>0.01</v>
      </c>
      <c r="AN29" s="3" t="str">
        <f>IF(AP23="Note 3","Note 3",IF(ASlope&gt;0,"Qmax = "&amp;ROUND(AP23,3)&amp;" m^3/s",""))</f>
        <v>Qmax = 0.587 m^3/s</v>
      </c>
      <c r="AR29" s="20"/>
      <c r="AS29" s="20"/>
      <c r="AT29" s="20"/>
      <c r="AU29" s="20"/>
      <c r="AV29" s="20"/>
      <c r="AW29" s="20"/>
      <c r="AX29" s="20"/>
      <c r="AY29" s="20"/>
      <c r="AZ29" s="20"/>
      <c r="BA29" s="20"/>
      <c r="BB29" s="20"/>
      <c r="BC29" s="20" t="e">
        <f>IF(BC$19=ASlope,Calculations!BC23,NA())</f>
        <v>#N/A</v>
      </c>
      <c r="BD29" s="20" t="e">
        <f>IF(BD$19=ASlope,Calculations!BD23,NA())</f>
        <v>#N/A</v>
      </c>
      <c r="BE29" s="20" t="e">
        <f>IF(BE$19=ASlope,Calculations!BE23,NA())</f>
        <v>#N/A</v>
      </c>
      <c r="BF29" s="20">
        <f>IF(BF$19=ASlope,Calculations!BF23,NA())</f>
        <v>1.221165549917143</v>
      </c>
      <c r="BG29" s="20" t="e">
        <f>IF(BG$19=ASlope,Calculations!BG23,NA())</f>
        <v>#N/A</v>
      </c>
      <c r="BH29" s="20" t="e">
        <f>IF(BH$19=ASlope,Calculations!BH23,NA())</f>
        <v>#N/A</v>
      </c>
      <c r="BI29" s="20" t="e">
        <f>IF(BI$19=ASlope,Calculations!BI23,NA())</f>
        <v>#N/A</v>
      </c>
      <c r="BJ29" s="20" t="e">
        <f>IF(BJ$19=ASlope,Calculations!BJ23,NA())</f>
        <v>#N/A</v>
      </c>
      <c r="BK29" s="20" t="e">
        <f>IF(BK$19=ASlope,Calculations!BK23,NA())</f>
        <v>#N/A</v>
      </c>
      <c r="BL29" s="20" t="e">
        <f>IF(BL$19=ASlope,Calculations!BL23,NA())</f>
        <v>#N/A</v>
      </c>
      <c r="BM29" s="20" t="e">
        <f>IF(BM$19=ASlope,Calculations!BM23,NA())</f>
        <v>#N/A</v>
      </c>
      <c r="BN29" s="2">
        <f>IF(W7="N/A",NA(),ROUND(W7,3))</f>
        <v>1.2210000000000001</v>
      </c>
    </row>
    <row r="30" spans="1:66" x14ac:dyDescent="0.25">
      <c r="A30" s="15">
        <v>1.0999999999999999E-2</v>
      </c>
      <c r="B30" s="116">
        <f>VLOOKUP($A30,APropertiesDimless!$A$7:$I$1007,VLOOKUP(Span,Data!$N$4:$Y$11,Data!$Y$1,FALSE),FALSE)</f>
        <v>1.0997025478917828E-2</v>
      </c>
      <c r="C30" s="6">
        <f t="shared" si="5"/>
        <v>1.6498512739458914E-2</v>
      </c>
      <c r="D30" s="116">
        <f>VLOOKUP($A30,AProperties!$AE$8:$AM$1007,VLOOKUP(Span,Data!$N$4:$Y$11,Data!$Y$1,FALSE),FALSE)</f>
        <v>1.3795488681604009E-2</v>
      </c>
      <c r="E30" s="116">
        <f t="shared" si="6"/>
        <v>1.5237788019810371E-3</v>
      </c>
      <c r="F30" s="6">
        <f t="shared" si="10"/>
        <v>4.5302341473790831E-3</v>
      </c>
      <c r="G30" s="9"/>
      <c r="H30" s="15">
        <f t="shared" si="7"/>
        <v>1.0999999999999999E-2</v>
      </c>
      <c r="I30" s="6">
        <f>VLOOKUP(H30,AProperties!$AO$8:$AW$1007,VLOOKUP(Span,Data!$N$4:$Y$11,Data!$Y$1,FALSE),FALSE)^(2/3)</f>
        <v>4.2349058740781223E-2</v>
      </c>
      <c r="J30" s="15">
        <f>$I30*(Slope^0.5)/VLOOKUP($H30,AProperties!$AY$8:$BG$1007,VLOOKUP(Span,Data!$N$4:$Y$11,Data!$Y$1,FALSE),FALSE)</f>
        <v>0.1245522291393122</v>
      </c>
      <c r="K30" s="15">
        <f>$J30*VLOOKUP($H30,AProperties!$A$8:$I$1007,VLOOKUP(Span,Data!$N$4:$Y$11,Data!$Y$1,FALSE),FALSE)</f>
        <v>1.6666367758372163E-3</v>
      </c>
      <c r="L30" s="15">
        <f t="shared" si="11"/>
        <v>0.1245522291393122</v>
      </c>
      <c r="M30" s="15">
        <f t="shared" si="12"/>
        <v>1.0999999999999999E-2</v>
      </c>
      <c r="O30" s="28">
        <f t="shared" si="8"/>
        <v>1.0999999999999999E-2</v>
      </c>
      <c r="P30" s="19">
        <f>AA30*VLOOKUP($O30,AProperties!$A$8:$I$1007,VLOOKUP(Span,Data!$N$4:$Y$11,Data!$Y$1,FALSE),FALSE)</f>
        <v>6.80401614559748E-4</v>
      </c>
      <c r="Q30" s="19">
        <f>AB30*VLOOKUP($O30,AProperties!$A$8:$I$1007,VLOOKUP(Span,Data!$N$4:$Y$11,Data!$Y$1,FALSE),FALSE)</f>
        <v>9.6223319117094675E-4</v>
      </c>
      <c r="R30" s="19">
        <f>AC30*VLOOKUP($O30,AProperties!$A$8:$I$1007,VLOOKUP(Span,Data!$N$4:$Y$11,Data!$Y$1,FALSE),FALSE)</f>
        <v>1.360803229119496E-3</v>
      </c>
      <c r="S30" s="19">
        <f>AD30*VLOOKUP($O30,AProperties!$A$8:$I$1007,VLOOKUP(Span,Data!$N$4:$Y$11,Data!$Y$1,FALSE),FALSE)</f>
        <v>1.6666367758372163E-3</v>
      </c>
      <c r="T30" s="19">
        <f>AE30*VLOOKUP($O30,AProperties!$A$8:$I$1007,VLOOKUP(Span,Data!$N$4:$Y$11,Data!$Y$1,FALSE),FALSE)</f>
        <v>1.9244663823418935E-3</v>
      </c>
      <c r="U30" s="19">
        <f>AF30*VLOOKUP($O30,AProperties!$A$8:$I$1007,VLOOKUP(Span,Data!$N$4:$Y$11,Data!$Y$1,FALSE),FALSE)</f>
        <v>2.1516188256647875E-3</v>
      </c>
      <c r="V30" s="19">
        <f>AG30*VLOOKUP($O30,AProperties!$A$8:$I$1007,VLOOKUP(Span,Data!$N$4:$Y$11,Data!$Y$1,FALSE),FALSE)</f>
        <v>2.3569803319387593E-3</v>
      </c>
      <c r="W30" s="19">
        <f>AH30*VLOOKUP($O30,AProperties!$A$8:$I$1007,VLOOKUP(Span,Data!$N$4:$Y$11,Data!$Y$1,FALSE),FALSE)</f>
        <v>2.5458297270903973E-3</v>
      </c>
      <c r="X30" s="19">
        <f>AI30*VLOOKUP($O30,AProperties!$A$8:$I$1007,VLOOKUP(Span,Data!$N$4:$Y$11,Data!$Y$1,FALSE),FALSE)</f>
        <v>2.721606458238992E-3</v>
      </c>
      <c r="Y30" s="19">
        <f>AJ30*VLOOKUP($O30,AProperties!$A$8:$I$1007,VLOOKUP(Span,Data!$N$4:$Y$11,Data!$Y$1,FALSE),FALSE)</f>
        <v>2.8866995735128405E-3</v>
      </c>
      <c r="Z30" s="19">
        <f>AK30*VLOOKUP($O30,AProperties!$A$8:$I$1007,VLOOKUP(Span,Data!$N$4:$Y$11,Data!$Y$1,FALSE),FALSE)</f>
        <v>3.0428485243124146E-3</v>
      </c>
      <c r="AA30" s="19">
        <f>$I30*AA$19^0.5/VLOOKUP($O30,AProperties!$AY$8:$BG$1007,VLOOKUP(Span,Data!$N$4:$Y$11,Data!$Y$1,FALSE),FALSE)</f>
        <v>5.0848234619587554E-2</v>
      </c>
      <c r="AB30" s="19">
        <f>$I30*AB$19^0.5/VLOOKUP($O30,AProperties!$AY$8:$BG$1007,VLOOKUP(Span,Data!$N$4:$Y$11,Data!$Y$1,FALSE),FALSE)</f>
        <v>7.1910263021749854E-2</v>
      </c>
      <c r="AC30" s="19">
        <f>$I30*AC$19^0.5/VLOOKUP($O30,AProperties!$AY$8:$BG$1007,VLOOKUP(Span,Data!$N$4:$Y$11,Data!$Y$1,FALSE),FALSE)</f>
        <v>0.10169646923917511</v>
      </c>
      <c r="AD30" s="19">
        <f>$I30*AD$19^0.5/VLOOKUP($O30,AProperties!$AY$8:$BG$1007,VLOOKUP(Span,Data!$N$4:$Y$11,Data!$Y$1,FALSE),FALSE)</f>
        <v>0.1245522291393122</v>
      </c>
      <c r="AE30" s="19">
        <f>$I30*AE$19^0.5/VLOOKUP($O30,AProperties!$AY$8:$BG$1007,VLOOKUP(Span,Data!$N$4:$Y$11,Data!$Y$1,FALSE),FALSE)</f>
        <v>0.14382052604349971</v>
      </c>
      <c r="AF30" s="19">
        <f>$I30*AF$19^0.5/VLOOKUP($O30,AProperties!$AY$8:$BG$1007,VLOOKUP(Span,Data!$N$4:$Y$11,Data!$Y$1,FALSE),FALSE)</f>
        <v>0.1607962363965221</v>
      </c>
      <c r="AG30" s="19">
        <f>$I30*AG$19^0.5/VLOOKUP($O30,AProperties!$AY$8:$BG$1007,VLOOKUP(Span,Data!$N$4:$Y$11,Data!$Y$1,FALSE),FALSE)</f>
        <v>0.17614345167261675</v>
      </c>
      <c r="AH30" s="19">
        <f>$I30*AH$19^0.5/VLOOKUP($O30,AProperties!$AY$8:$BG$1007,VLOOKUP(Span,Data!$N$4:$Y$11,Data!$Y$1,FALSE),FALSE)</f>
        <v>0.19025667266879423</v>
      </c>
      <c r="AI30" s="19">
        <f>$I30*AI$19^0.5/VLOOKUP($O30,AProperties!$AY$8:$BG$1007,VLOOKUP(Span,Data!$N$4:$Y$11,Data!$Y$1,FALSE),FALSE)</f>
        <v>0.20339293847835022</v>
      </c>
      <c r="AJ30" s="19">
        <f>$I30*AJ$19^0.5/VLOOKUP($O30,AProperties!$AY$8:$BG$1007,VLOOKUP(Span,Data!$N$4:$Y$11,Data!$Y$1,FALSE),FALSE)</f>
        <v>0.21573078906524956</v>
      </c>
      <c r="AK30" s="19">
        <f>$I30*AK$19^0.5/VLOOKUP($O30,AProperties!$AY$8:$BG$1007,VLOOKUP(Span,Data!$N$4:$Y$11,Data!$Y$1,FALSE),FALSE)</f>
        <v>0.22740021829051185</v>
      </c>
      <c r="AL30" s="47">
        <f t="shared" si="9"/>
        <v>1.0999999999999999E-2</v>
      </c>
      <c r="AN30" t="str">
        <f>IF(Flow&gt;0,"Specific Flow = "&amp;Flow&amp;" m^3/s",NA())</f>
        <v>Specific Flow = 0.35 m^3/s</v>
      </c>
      <c r="AR30" s="20"/>
      <c r="AS30" s="20"/>
      <c r="AT30" s="20"/>
      <c r="AU30" s="20"/>
      <c r="AV30" s="20"/>
      <c r="AW30" s="20"/>
      <c r="AX30" s="20"/>
      <c r="AY30" s="20"/>
      <c r="AZ30" s="20"/>
      <c r="BA30" s="20"/>
      <c r="BB30" s="20"/>
      <c r="BC30" s="20"/>
      <c r="BD30" s="20"/>
      <c r="BE30" s="20"/>
      <c r="BF30" s="20"/>
      <c r="BG30" s="20"/>
      <c r="BH30" s="20"/>
      <c r="BI30" s="20"/>
      <c r="BJ30" s="20"/>
      <c r="BK30" s="20"/>
      <c r="BL30" s="20"/>
      <c r="BM30" s="20"/>
      <c r="BN30" s="28">
        <f>IF(Flow&gt;0,'Input&amp;Results'!$E$34,NA())</f>
        <v>1.009825400505548</v>
      </c>
    </row>
    <row r="31" spans="1:66" x14ac:dyDescent="0.25">
      <c r="A31" s="15">
        <v>1.2E-2</v>
      </c>
      <c r="B31" s="116">
        <f>VLOOKUP($A31,APropertiesDimless!$A$7:$I$1007,VLOOKUP(Span,Data!$N$4:$Y$11,Data!$Y$1,FALSE),FALSE)</f>
        <v>1.1996513793836955E-2</v>
      </c>
      <c r="C31" s="6">
        <f t="shared" si="5"/>
        <v>1.7998256896918478E-2</v>
      </c>
      <c r="D31" s="116">
        <f>VLOOKUP($A31,AProperties!$AE$8:$AM$1007,VLOOKUP(Span,Data!$N$4:$Y$11,Data!$Y$1,FALSE),FALSE)</f>
        <v>1.5049991278688252E-2</v>
      </c>
      <c r="E31" s="116">
        <f t="shared" si="6"/>
        <v>3.028987506481045E-3</v>
      </c>
      <c r="F31" s="6">
        <f t="shared" si="10"/>
        <v>5.1619016015120979E-3</v>
      </c>
      <c r="G31" s="9"/>
      <c r="H31" s="15">
        <f t="shared" si="7"/>
        <v>1.2E-2</v>
      </c>
      <c r="I31" s="6">
        <f>VLOOKUP(H31,AProperties!$AO$8:$AW$1007,VLOOKUP(Span,Data!$N$4:$Y$11,Data!$Y$1,FALSE),FALSE)^(2/3)</f>
        <v>4.4847775921305996E-2</v>
      </c>
      <c r="J31" s="15">
        <f>$I31*(Slope^0.5)/VLOOKUP($H31,AProperties!$AY$8:$BG$1007,VLOOKUP(Span,Data!$N$4:$Y$11,Data!$Y$1,FALSE),FALSE)</f>
        <v>0.13195560180988614</v>
      </c>
      <c r="K31" s="15">
        <f>$J31*VLOOKUP($H31,AProperties!$A$8:$I$1007,VLOOKUP(Span,Data!$N$4:$Y$11,Data!$Y$1,FALSE),FALSE)</f>
        <v>1.9262668327303151E-3</v>
      </c>
      <c r="L31" s="15">
        <f t="shared" si="11"/>
        <v>0.13195560180988614</v>
      </c>
      <c r="M31" s="15">
        <f t="shared" si="12"/>
        <v>1.2E-2</v>
      </c>
      <c r="O31" s="28">
        <f t="shared" si="8"/>
        <v>1.2E-2</v>
      </c>
      <c r="P31" s="19">
        <f>AA31*VLOOKUP($O31,AProperties!$A$8:$I$1007,VLOOKUP(Span,Data!$N$4:$Y$11,Data!$Y$1,FALSE),FALSE)</f>
        <v>7.8639514143939129E-4</v>
      </c>
      <c r="Q31" s="19">
        <f>AB31*VLOOKUP($O31,AProperties!$A$8:$I$1007,VLOOKUP(Span,Data!$N$4:$Y$11,Data!$Y$1,FALSE),FALSE)</f>
        <v>1.1121306744078954E-3</v>
      </c>
      <c r="R31" s="19">
        <f>AC31*VLOOKUP($O31,AProperties!$A$8:$I$1007,VLOOKUP(Span,Data!$N$4:$Y$11,Data!$Y$1,FALSE),FALSE)</f>
        <v>1.5727902828787826E-3</v>
      </c>
      <c r="S31" s="19">
        <f>AD31*VLOOKUP($O31,AProperties!$A$8:$I$1007,VLOOKUP(Span,Data!$N$4:$Y$11,Data!$Y$1,FALSE),FALSE)</f>
        <v>1.9262668327303151E-3</v>
      </c>
      <c r="T31" s="19">
        <f>AE31*VLOOKUP($O31,AProperties!$A$8:$I$1007,VLOOKUP(Span,Data!$N$4:$Y$11,Data!$Y$1,FALSE),FALSE)</f>
        <v>2.2242613488157909E-3</v>
      </c>
      <c r="U31" s="19">
        <f>AF31*VLOOKUP($O31,AProperties!$A$8:$I$1007,VLOOKUP(Span,Data!$N$4:$Y$11,Data!$Y$1,FALSE),FALSE)</f>
        <v>2.48679978783874E-3</v>
      </c>
      <c r="V31" s="19">
        <f>AG31*VLOOKUP($O31,AProperties!$A$8:$I$1007,VLOOKUP(Span,Data!$N$4:$Y$11,Data!$Y$1,FALSE),FALSE)</f>
        <v>2.7241526795966785E-3</v>
      </c>
      <c r="W31" s="19">
        <f>AH31*VLOOKUP($O31,AProperties!$A$8:$I$1007,VLOOKUP(Span,Data!$N$4:$Y$11,Data!$Y$1,FALSE),FALSE)</f>
        <v>2.9424211898898367E-3</v>
      </c>
      <c r="X31" s="19">
        <f>AI31*VLOOKUP($O31,AProperties!$A$8:$I$1007,VLOOKUP(Span,Data!$N$4:$Y$11,Data!$Y$1,FALSE),FALSE)</f>
        <v>3.1455805657575652E-3</v>
      </c>
      <c r="Y31" s="19">
        <f>AJ31*VLOOKUP($O31,AProperties!$A$8:$I$1007,VLOOKUP(Span,Data!$N$4:$Y$11,Data!$Y$1,FALSE),FALSE)</f>
        <v>3.3363920232236861E-3</v>
      </c>
      <c r="Z31" s="19">
        <f>AK31*VLOOKUP($O31,AProperties!$A$8:$I$1007,VLOOKUP(Span,Data!$N$4:$Y$11,Data!$Y$1,FALSE),FALSE)</f>
        <v>3.5168659868680813E-3</v>
      </c>
      <c r="AA31" s="19">
        <f>$I31*AA$19^0.5/VLOOKUP($O31,AProperties!$AY$8:$BG$1007,VLOOKUP(Span,Data!$N$4:$Y$11,Data!$Y$1,FALSE),FALSE)</f>
        <v>5.3870648856016251E-2</v>
      </c>
      <c r="AB31" s="19">
        <f>$I31*AB$19^0.5/VLOOKUP($O31,AProperties!$AY$8:$BG$1007,VLOOKUP(Span,Data!$N$4:$Y$11,Data!$Y$1,FALSE),FALSE)</f>
        <v>7.6184602226016834E-2</v>
      </c>
      <c r="AC31" s="19">
        <f>$I31*AC$19^0.5/VLOOKUP($O31,AProperties!$AY$8:$BG$1007,VLOOKUP(Span,Data!$N$4:$Y$11,Data!$Y$1,FALSE),FALSE)</f>
        <v>0.1077412977120325</v>
      </c>
      <c r="AD31" s="19">
        <f>$I31*AD$19^0.5/VLOOKUP($O31,AProperties!$AY$8:$BG$1007,VLOOKUP(Span,Data!$N$4:$Y$11,Data!$Y$1,FALSE),FALSE)</f>
        <v>0.13195560180988614</v>
      </c>
      <c r="AE31" s="19">
        <f>$I31*AE$19^0.5/VLOOKUP($O31,AProperties!$AY$8:$BG$1007,VLOOKUP(Span,Data!$N$4:$Y$11,Data!$Y$1,FALSE),FALSE)</f>
        <v>0.15236920445203367</v>
      </c>
      <c r="AF31" s="19">
        <f>$I31*AF$19^0.5/VLOOKUP($O31,AProperties!$AY$8:$BG$1007,VLOOKUP(Span,Data!$N$4:$Y$11,Data!$Y$1,FALSE),FALSE)</f>
        <v>0.17035394941615545</v>
      </c>
      <c r="AG31" s="19">
        <f>$I31*AG$19^0.5/VLOOKUP($O31,AProperties!$AY$8:$BG$1007,VLOOKUP(Span,Data!$N$4:$Y$11,Data!$Y$1,FALSE),FALSE)</f>
        <v>0.18661340171064475</v>
      </c>
      <c r="AH31" s="19">
        <f>$I31*AH$19^0.5/VLOOKUP($O31,AProperties!$AY$8:$BG$1007,VLOOKUP(Span,Data!$N$4:$Y$11,Data!$Y$1,FALSE),FALSE)</f>
        <v>0.20156551122241839</v>
      </c>
      <c r="AI31" s="19">
        <f>$I31*AI$19^0.5/VLOOKUP($O31,AProperties!$AY$8:$BG$1007,VLOOKUP(Span,Data!$N$4:$Y$11,Data!$Y$1,FALSE),FALSE)</f>
        <v>0.215482595424065</v>
      </c>
      <c r="AJ31" s="19">
        <f>$I31*AJ$19^0.5/VLOOKUP($O31,AProperties!$AY$8:$BG$1007,VLOOKUP(Span,Data!$N$4:$Y$11,Data!$Y$1,FALSE),FALSE)</f>
        <v>0.2285538066780505</v>
      </c>
      <c r="AK31" s="19">
        <f>$I31*AK$19^0.5/VLOOKUP($O31,AProperties!$AY$8:$BG$1007,VLOOKUP(Span,Data!$N$4:$Y$11,Data!$Y$1,FALSE),FALSE)</f>
        <v>0.24091686566814724</v>
      </c>
      <c r="AL31" s="47">
        <f t="shared" si="9"/>
        <v>1.2E-2</v>
      </c>
      <c r="AN31" t="str">
        <f>"Velocities for "&amp;Span&amp;" mm Span x "&amp;Rise&amp;" mm Rise SPCSP Arch, Inlet Type "&amp;Type</f>
        <v>Velocities for 1520 mm Span x 810 mm Rise SPCSP Arch, Inlet Type 3</v>
      </c>
    </row>
    <row r="32" spans="1:66" x14ac:dyDescent="0.25">
      <c r="A32" s="15">
        <v>1.2999999999999999E-2</v>
      </c>
      <c r="B32" s="116">
        <f>VLOOKUP($A32,APropertiesDimless!$A$7:$I$1007,VLOOKUP(Span,Data!$N$4:$Y$11,Data!$Y$1,FALSE),FALSE)</f>
        <v>1.2995971579109575E-2</v>
      </c>
      <c r="C32" s="6">
        <f t="shared" si="5"/>
        <v>1.9497985789554785E-2</v>
      </c>
      <c r="D32" s="116">
        <f>VLOOKUP($A32,AProperties!$AE$8:$AM$1007,VLOOKUP(Span,Data!$N$4:$Y$11,Data!$Y$1,FALSE),FALSE)</f>
        <v>1.6304549020241244E-2</v>
      </c>
      <c r="E32" s="116">
        <f t="shared" si="6"/>
        <v>4.5347813362690906E-3</v>
      </c>
      <c r="F32" s="6">
        <f t="shared" si="10"/>
        <v>5.8204841609577783E-3</v>
      </c>
      <c r="G32" s="9"/>
      <c r="H32" s="15">
        <f t="shared" si="7"/>
        <v>1.2999999999999999E-2</v>
      </c>
      <c r="I32" s="6">
        <f>VLOOKUP(H32,AProperties!$AO$8:$AW$1007,VLOOKUP(Span,Data!$N$4:$Y$11,Data!$Y$1,FALSE),FALSE)^(2/3)</f>
        <v>4.7273814116252498E-2</v>
      </c>
      <c r="J32" s="15">
        <f>$I32*(Slope^0.5)/VLOOKUP($H32,AProperties!$AY$8:$BG$1007,VLOOKUP(Span,Data!$N$4:$Y$11,Data!$Y$1,FALSE),FALSE)</f>
        <v>0.13915104485411844</v>
      </c>
      <c r="K32" s="15">
        <f>$J32*VLOOKUP($H32,AProperties!$A$8:$I$1007,VLOOKUP(Span,Data!$N$4:$Y$11,Data!$Y$1,FALSE),FALSE)</f>
        <v>2.200633041427221E-3</v>
      </c>
      <c r="L32" s="15">
        <f t="shared" si="11"/>
        <v>0.13915104485411844</v>
      </c>
      <c r="M32" s="15">
        <f t="shared" si="12"/>
        <v>1.2999999999999999E-2</v>
      </c>
      <c r="O32" s="28">
        <f t="shared" si="8"/>
        <v>1.2999999999999999E-2</v>
      </c>
      <c r="P32" s="19">
        <f>AA32*VLOOKUP($O32,AProperties!$A$8:$I$1007,VLOOKUP(Span,Data!$N$4:$Y$11,Data!$Y$1,FALSE),FALSE)</f>
        <v>8.9840467710095441E-4</v>
      </c>
      <c r="Q32" s="19">
        <f>AB32*VLOOKUP($O32,AProperties!$A$8:$I$1007,VLOOKUP(Span,Data!$N$4:$Y$11,Data!$Y$1,FALSE),FALSE)</f>
        <v>1.2705360788555912E-3</v>
      </c>
      <c r="R32" s="19">
        <f>AC32*VLOOKUP($O32,AProperties!$A$8:$I$1007,VLOOKUP(Span,Data!$N$4:$Y$11,Data!$Y$1,FALSE),FALSE)</f>
        <v>1.7968093542019088E-3</v>
      </c>
      <c r="S32" s="19">
        <f>AD32*VLOOKUP($O32,AProperties!$A$8:$I$1007,VLOOKUP(Span,Data!$N$4:$Y$11,Data!$Y$1,FALSE),FALSE)</f>
        <v>2.200633041427221E-3</v>
      </c>
      <c r="T32" s="19">
        <f>AE32*VLOOKUP($O32,AProperties!$A$8:$I$1007,VLOOKUP(Span,Data!$N$4:$Y$11,Data!$Y$1,FALSE),FALSE)</f>
        <v>2.5410721577111823E-3</v>
      </c>
      <c r="U32" s="19">
        <f>AF32*VLOOKUP($O32,AProperties!$A$8:$I$1007,VLOOKUP(Span,Data!$N$4:$Y$11,Data!$Y$1,FALSE),FALSE)</f>
        <v>2.8410050401871342E-3</v>
      </c>
      <c r="V32" s="19">
        <f>AG32*VLOOKUP($O32,AProperties!$A$8:$I$1007,VLOOKUP(Span,Data!$N$4:$Y$11,Data!$Y$1,FALSE),FALSE)</f>
        <v>3.1121650929927295E-3</v>
      </c>
      <c r="W32" s="19">
        <f>AH32*VLOOKUP($O32,AProperties!$A$8:$I$1007,VLOOKUP(Span,Data!$N$4:$Y$11,Data!$Y$1,FALSE),FALSE)</f>
        <v>3.3615224963870439E-3</v>
      </c>
      <c r="X32" s="19">
        <f>AI32*VLOOKUP($O32,AProperties!$A$8:$I$1007,VLOOKUP(Span,Data!$N$4:$Y$11,Data!$Y$1,FALSE),FALSE)</f>
        <v>3.5936187084038176E-3</v>
      </c>
      <c r="Y32" s="19">
        <f>AJ32*VLOOKUP($O32,AProperties!$A$8:$I$1007,VLOOKUP(Span,Data!$N$4:$Y$11,Data!$Y$1,FALSE),FALSE)</f>
        <v>3.8116082365667724E-3</v>
      </c>
      <c r="Z32" s="19">
        <f>AK32*VLOOKUP($O32,AProperties!$A$8:$I$1007,VLOOKUP(Span,Data!$N$4:$Y$11,Data!$Y$1,FALSE),FALSE)</f>
        <v>4.0177878586029657E-3</v>
      </c>
      <c r="AA32" s="19">
        <f>$I32*AA$19^0.5/VLOOKUP($O32,AProperties!$AY$8:$BG$1007,VLOOKUP(Span,Data!$N$4:$Y$11,Data!$Y$1,FALSE),FALSE)</f>
        <v>5.6808176177954174E-2</v>
      </c>
      <c r="AB32" s="19">
        <f>$I32*AB$19^0.5/VLOOKUP($O32,AProperties!$AY$8:$BG$1007,VLOOKUP(Span,Data!$N$4:$Y$11,Data!$Y$1,FALSE),FALSE)</f>
        <v>8.0338893204542988E-2</v>
      </c>
      <c r="AC32" s="19">
        <f>$I32*AC$19^0.5/VLOOKUP($O32,AProperties!$AY$8:$BG$1007,VLOOKUP(Span,Data!$N$4:$Y$11,Data!$Y$1,FALSE),FALSE)</f>
        <v>0.11361635235590835</v>
      </c>
      <c r="AD32" s="19">
        <f>$I32*AD$19^0.5/VLOOKUP($O32,AProperties!$AY$8:$BG$1007,VLOOKUP(Span,Data!$N$4:$Y$11,Data!$Y$1,FALSE),FALSE)</f>
        <v>0.13915104485411844</v>
      </c>
      <c r="AE32" s="19">
        <f>$I32*AE$19^0.5/VLOOKUP($O32,AProperties!$AY$8:$BG$1007,VLOOKUP(Span,Data!$N$4:$Y$11,Data!$Y$1,FALSE),FALSE)</f>
        <v>0.16067778640908598</v>
      </c>
      <c r="AF32" s="19">
        <f>$I32*AF$19^0.5/VLOOKUP($O32,AProperties!$AY$8:$BG$1007,VLOOKUP(Span,Data!$N$4:$Y$11,Data!$Y$1,FALSE),FALSE)</f>
        <v>0.17964322644245398</v>
      </c>
      <c r="AG32" s="19">
        <f>$I32*AG$19^0.5/VLOOKUP($O32,AProperties!$AY$8:$BG$1007,VLOOKUP(Span,Data!$N$4:$Y$11,Data!$Y$1,FALSE),FALSE)</f>
        <v>0.19678929485108118</v>
      </c>
      <c r="AH32" s="19">
        <f>$I32*AH$19^0.5/VLOOKUP($O32,AProperties!$AY$8:$BG$1007,VLOOKUP(Span,Data!$N$4:$Y$11,Data!$Y$1,FALSE),FALSE)</f>
        <v>0.21255673202539771</v>
      </c>
      <c r="AI32" s="19">
        <f>$I32*AI$19^0.5/VLOOKUP($O32,AProperties!$AY$8:$BG$1007,VLOOKUP(Span,Data!$N$4:$Y$11,Data!$Y$1,FALSE),FALSE)</f>
        <v>0.2272327047118167</v>
      </c>
      <c r="AJ32" s="19">
        <f>$I32*AJ$19^0.5/VLOOKUP($O32,AProperties!$AY$8:$BG$1007,VLOOKUP(Span,Data!$N$4:$Y$11,Data!$Y$1,FALSE),FALSE)</f>
        <v>0.24101667961362888</v>
      </c>
      <c r="AK32" s="19">
        <f>$I32*AK$19^0.5/VLOOKUP($O32,AProperties!$AY$8:$BG$1007,VLOOKUP(Span,Data!$N$4:$Y$11,Data!$Y$1,FALSE),FALSE)</f>
        <v>0.25405388722337946</v>
      </c>
      <c r="AL32" s="47">
        <f t="shared" si="9"/>
        <v>1.2999999999999999E-2</v>
      </c>
    </row>
    <row r="33" spans="1:38" x14ac:dyDescent="0.25">
      <c r="A33" s="15">
        <v>1.4E-2</v>
      </c>
      <c r="B33" s="116">
        <f>VLOOKUP($A33,APropertiesDimless!$A$7:$I$1007,VLOOKUP(Span,Data!$N$4:$Y$11,Data!$Y$1,FALSE),FALSE)</f>
        <v>1.3995401065449138E-2</v>
      </c>
      <c r="C33" s="6">
        <f t="shared" si="5"/>
        <v>2.099770053272457E-2</v>
      </c>
      <c r="D33" s="116">
        <f>VLOOKUP($A33,AProperties!$AE$8:$AM$1007,VLOOKUP(Span,Data!$N$4:$Y$11,Data!$Y$1,FALSE),FALSE)</f>
        <v>1.7559160507111496E-2</v>
      </c>
      <c r="E33" s="116">
        <f t="shared" si="6"/>
        <v>6.0411735860269045E-3</v>
      </c>
      <c r="F33" s="6">
        <f t="shared" si="10"/>
        <v>6.5049261053952562E-3</v>
      </c>
      <c r="G33" s="9"/>
      <c r="H33" s="15">
        <f t="shared" si="7"/>
        <v>1.4E-2</v>
      </c>
      <c r="I33" s="6">
        <f>VLOOKUP(H33,AProperties!$AO$8:$AW$1007,VLOOKUP(Span,Data!$N$4:$Y$11,Data!$Y$1,FALSE),FALSE)^(2/3)</f>
        <v>4.9634347116754303E-2</v>
      </c>
      <c r="J33" s="15">
        <f>$I33*(Slope^0.5)/VLOOKUP($H33,AProperties!$AY$8:$BG$1007,VLOOKUP(Span,Data!$N$4:$Y$11,Data!$Y$1,FALSE),FALSE)</f>
        <v>0.1461594092102565</v>
      </c>
      <c r="K33" s="15">
        <f>$J33*VLOOKUP($H33,AProperties!$A$8:$I$1007,VLOOKUP(Span,Data!$N$4:$Y$11,Data!$Y$1,FALSE),FALSE)</f>
        <v>2.4893324156493321E-3</v>
      </c>
      <c r="L33" s="15">
        <f t="shared" si="11"/>
        <v>0.1461594092102565</v>
      </c>
      <c r="M33" s="15">
        <f t="shared" si="12"/>
        <v>1.4E-2</v>
      </c>
      <c r="O33" s="28">
        <f t="shared" si="8"/>
        <v>1.4E-2</v>
      </c>
      <c r="P33" s="19">
        <f>AA33*VLOOKUP($O33,AProperties!$A$8:$I$1007,VLOOKUP(Span,Data!$N$4:$Y$11,Data!$Y$1,FALSE),FALSE)</f>
        <v>1.0162657030851183E-3</v>
      </c>
      <c r="Q33" s="19">
        <f>AB33*VLOOKUP($O33,AProperties!$A$8:$I$1007,VLOOKUP(Span,Data!$N$4:$Y$11,Data!$Y$1,FALSE),FALSE)</f>
        <v>1.4372167402776034E-3</v>
      </c>
      <c r="R33" s="19">
        <f>AC33*VLOOKUP($O33,AProperties!$A$8:$I$1007,VLOOKUP(Span,Data!$N$4:$Y$11,Data!$Y$1,FALSE),FALSE)</f>
        <v>2.0325314061702365E-3</v>
      </c>
      <c r="S33" s="19">
        <f>AD33*VLOOKUP($O33,AProperties!$A$8:$I$1007,VLOOKUP(Span,Data!$N$4:$Y$11,Data!$Y$1,FALSE),FALSE)</f>
        <v>2.4893324156493321E-3</v>
      </c>
      <c r="T33" s="19">
        <f>AE33*VLOOKUP($O33,AProperties!$A$8:$I$1007,VLOOKUP(Span,Data!$N$4:$Y$11,Data!$Y$1,FALSE),FALSE)</f>
        <v>2.8744334805552068E-3</v>
      </c>
      <c r="U33" s="19">
        <f>AF33*VLOOKUP($O33,AProperties!$A$8:$I$1007,VLOOKUP(Span,Data!$N$4:$Y$11,Data!$Y$1,FALSE),FALSE)</f>
        <v>3.213714329661381E-3</v>
      </c>
      <c r="V33" s="19">
        <f>AG33*VLOOKUP($O33,AProperties!$A$8:$I$1007,VLOOKUP(Span,Data!$N$4:$Y$11,Data!$Y$1,FALSE),FALSE)</f>
        <v>3.5204476634662649E-3</v>
      </c>
      <c r="W33" s="19">
        <f>AH33*VLOOKUP($O33,AProperties!$A$8:$I$1007,VLOOKUP(Span,Data!$N$4:$Y$11,Data!$Y$1,FALSE),FALSE)</f>
        <v>3.8025180748734468E-3</v>
      </c>
      <c r="X33" s="19">
        <f>AI33*VLOOKUP($O33,AProperties!$A$8:$I$1007,VLOOKUP(Span,Data!$N$4:$Y$11,Data!$Y$1,FALSE),FALSE)</f>
        <v>4.065062812340473E-3</v>
      </c>
      <c r="Y33" s="19">
        <f>AJ33*VLOOKUP($O33,AProperties!$A$8:$I$1007,VLOOKUP(Span,Data!$N$4:$Y$11,Data!$Y$1,FALSE),FALSE)</f>
        <v>4.3116502208328097E-3</v>
      </c>
      <c r="Z33" s="19">
        <f>AK33*VLOOKUP($O33,AProperties!$A$8:$I$1007,VLOOKUP(Span,Data!$N$4:$Y$11,Data!$Y$1,FALSE),FALSE)</f>
        <v>4.5448783905998854E-3</v>
      </c>
      <c r="AA33" s="19">
        <f>$I33*AA$19^0.5/VLOOKUP($O33,AProperties!$AY$8:$BG$1007,VLOOKUP(Span,Data!$N$4:$Y$11,Data!$Y$1,FALSE),FALSE)</f>
        <v>5.9669328945295412E-2</v>
      </c>
      <c r="AB33" s="19">
        <f>$I33*AB$19^0.5/VLOOKUP($O33,AProperties!$AY$8:$BG$1007,VLOOKUP(Span,Data!$N$4:$Y$11,Data!$Y$1,FALSE),FALSE)</f>
        <v>8.4385174252138262E-2</v>
      </c>
      <c r="AC33" s="19">
        <f>$I33*AC$19^0.5/VLOOKUP($O33,AProperties!$AY$8:$BG$1007,VLOOKUP(Span,Data!$N$4:$Y$11,Data!$Y$1,FALSE),FALSE)</f>
        <v>0.11933865789059082</v>
      </c>
      <c r="AD33" s="19">
        <f>$I33*AD$19^0.5/VLOOKUP($O33,AProperties!$AY$8:$BG$1007,VLOOKUP(Span,Data!$N$4:$Y$11,Data!$Y$1,FALSE),FALSE)</f>
        <v>0.1461594092102565</v>
      </c>
      <c r="AE33" s="19">
        <f>$I33*AE$19^0.5/VLOOKUP($O33,AProperties!$AY$8:$BG$1007,VLOOKUP(Span,Data!$N$4:$Y$11,Data!$Y$1,FALSE),FALSE)</f>
        <v>0.16877034850427652</v>
      </c>
      <c r="AF33" s="19">
        <f>$I33*AF$19^0.5/VLOOKUP($O33,AProperties!$AY$8:$BG$1007,VLOOKUP(Span,Data!$N$4:$Y$11,Data!$Y$1,FALSE),FALSE)</f>
        <v>0.18869098592094613</v>
      </c>
      <c r="AG33" s="19">
        <f>$I33*AG$19^0.5/VLOOKUP($O33,AProperties!$AY$8:$BG$1007,VLOOKUP(Span,Data!$N$4:$Y$11,Data!$Y$1,FALSE),FALSE)</f>
        <v>0.20670061877358384</v>
      </c>
      <c r="AH33" s="19">
        <f>$I33*AH$19^0.5/VLOOKUP($O33,AProperties!$AY$8:$BG$1007,VLOOKUP(Span,Data!$N$4:$Y$11,Data!$Y$1,FALSE),FALSE)</f>
        <v>0.22326218541200876</v>
      </c>
      <c r="AI33" s="19">
        <f>$I33*AI$19^0.5/VLOOKUP($O33,AProperties!$AY$8:$BG$1007,VLOOKUP(Span,Data!$N$4:$Y$11,Data!$Y$1,FALSE),FALSE)</f>
        <v>0.23867731578118165</v>
      </c>
      <c r="AJ33" s="19">
        <f>$I33*AJ$19^0.5/VLOOKUP($O33,AProperties!$AY$8:$BG$1007,VLOOKUP(Span,Data!$N$4:$Y$11,Data!$Y$1,FALSE),FALSE)</f>
        <v>0.25315552275641479</v>
      </c>
      <c r="AK33" s="19">
        <f>$I33*AK$19^0.5/VLOOKUP($O33,AProperties!$AY$8:$BG$1007,VLOOKUP(Span,Data!$N$4:$Y$11,Data!$Y$1,FALSE),FALSE)</f>
        <v>0.26684935138695276</v>
      </c>
      <c r="AL33" s="47">
        <f t="shared" si="9"/>
        <v>1.4E-2</v>
      </c>
    </row>
    <row r="34" spans="1:38" x14ac:dyDescent="0.25">
      <c r="A34" s="15">
        <v>1.4999999999999999E-2</v>
      </c>
      <c r="B34" s="116">
        <f>VLOOKUP($A34,APropertiesDimless!$A$7:$I$1007,VLOOKUP(Span,Data!$N$4:$Y$11,Data!$Y$1,FALSE),FALSE)</f>
        <v>1.4994804482617299E-2</v>
      </c>
      <c r="C34" s="6">
        <f t="shared" si="5"/>
        <v>2.249740224130865E-2</v>
      </c>
      <c r="D34" s="116">
        <f>VLOOKUP($A34,AProperties!$AE$8:$AM$1007,VLOOKUP(Span,Data!$N$4:$Y$11,Data!$Y$1,FALSE),FALSE)</f>
        <v>1.8813824340328033E-2</v>
      </c>
      <c r="E34" s="116">
        <f t="shared" si="6"/>
        <v>7.5481768683393624E-3</v>
      </c>
      <c r="F34" s="6">
        <f t="shared" si="10"/>
        <v>7.2142872898543365E-3</v>
      </c>
      <c r="G34" s="9"/>
      <c r="H34" s="15">
        <f t="shared" si="7"/>
        <v>1.4999999999999999E-2</v>
      </c>
      <c r="I34" s="6">
        <f>VLOOKUP(H34,AProperties!$AO$8:$AW$1007,VLOOKUP(Span,Data!$N$4:$Y$11,Data!$Y$1,FALSE),FALSE)^(2/3)</f>
        <v>5.1935369920466289E-2</v>
      </c>
      <c r="J34" s="15">
        <f>$I34*(Slope^0.5)/VLOOKUP($H34,AProperties!$AY$8:$BG$1007,VLOOKUP(Span,Data!$N$4:$Y$11,Data!$Y$1,FALSE),FALSE)</f>
        <v>0.15299810849834125</v>
      </c>
      <c r="K34" s="15">
        <f>$J34*VLOOKUP($H34,AProperties!$A$8:$I$1007,VLOOKUP(Span,Data!$N$4:$Y$11,Data!$Y$1,FALSE),FALSE)</f>
        <v>2.7920006392171516E-3</v>
      </c>
      <c r="L34" s="15">
        <f t="shared" si="11"/>
        <v>0.15299810849834125</v>
      </c>
      <c r="M34" s="15">
        <f t="shared" si="12"/>
        <v>1.4999999999999999E-2</v>
      </c>
      <c r="O34" s="28">
        <f t="shared" si="8"/>
        <v>1.4999999999999999E-2</v>
      </c>
      <c r="P34" s="19">
        <f>AA34*VLOOKUP($O34,AProperties!$A$8:$I$1007,VLOOKUP(Span,Data!$N$4:$Y$11,Data!$Y$1,FALSE),FALSE)</f>
        <v>1.1398294879344148E-3</v>
      </c>
      <c r="Q34" s="19">
        <f>AB34*VLOOKUP($O34,AProperties!$A$8:$I$1007,VLOOKUP(Span,Data!$N$4:$Y$11,Data!$Y$1,FALSE),FALSE)</f>
        <v>1.6119623206296298E-3</v>
      </c>
      <c r="R34" s="19">
        <f>AC34*VLOOKUP($O34,AProperties!$A$8:$I$1007,VLOOKUP(Span,Data!$N$4:$Y$11,Data!$Y$1,FALSE),FALSE)</f>
        <v>2.2796589758688297E-3</v>
      </c>
      <c r="S34" s="19">
        <f>AD34*VLOOKUP($O34,AProperties!$A$8:$I$1007,VLOOKUP(Span,Data!$N$4:$Y$11,Data!$Y$1,FALSE),FALSE)</f>
        <v>2.7920006392171516E-3</v>
      </c>
      <c r="T34" s="19">
        <f>AE34*VLOOKUP($O34,AProperties!$A$8:$I$1007,VLOOKUP(Span,Data!$N$4:$Y$11,Data!$Y$1,FALSE),FALSE)</f>
        <v>3.2239246412592596E-3</v>
      </c>
      <c r="U34" s="19">
        <f>AF34*VLOOKUP($O34,AProperties!$A$8:$I$1007,VLOOKUP(Span,Data!$N$4:$Y$11,Data!$Y$1,FALSE),FALSE)</f>
        <v>3.6044573260961637E-3</v>
      </c>
      <c r="V34" s="19">
        <f>AG34*VLOOKUP($O34,AProperties!$A$8:$I$1007,VLOOKUP(Span,Data!$N$4:$Y$11,Data!$Y$1,FALSE),FALSE)</f>
        <v>3.9484851701352469E-3</v>
      </c>
      <c r="W34" s="19">
        <f>AH34*VLOOKUP($O34,AProperties!$A$8:$I$1007,VLOOKUP(Span,Data!$N$4:$Y$11,Data!$Y$1,FALSE),FALSE)</f>
        <v>4.2648514231925635E-3</v>
      </c>
      <c r="X34" s="19">
        <f>AI34*VLOOKUP($O34,AProperties!$A$8:$I$1007,VLOOKUP(Span,Data!$N$4:$Y$11,Data!$Y$1,FALSE),FALSE)</f>
        <v>4.5593179517376594E-3</v>
      </c>
      <c r="Y34" s="19">
        <f>AJ34*VLOOKUP($O34,AProperties!$A$8:$I$1007,VLOOKUP(Span,Data!$N$4:$Y$11,Data!$Y$1,FALSE),FALSE)</f>
        <v>4.835886961888889E-3</v>
      </c>
      <c r="Z34" s="19">
        <f>AK34*VLOOKUP($O34,AProperties!$A$8:$I$1007,VLOOKUP(Span,Data!$N$4:$Y$11,Data!$Y$1,FALSE),FALSE)</f>
        <v>5.0974724355602559E-3</v>
      </c>
      <c r="AA34" s="19">
        <f>$I34*AA$19^0.5/VLOOKUP($O34,AProperties!$AY$8:$BG$1007,VLOOKUP(Span,Data!$N$4:$Y$11,Data!$Y$1,FALSE),FALSE)</f>
        <v>6.2461216238652445E-2</v>
      </c>
      <c r="AB34" s="19">
        <f>$I34*AB$19^0.5/VLOOKUP($O34,AProperties!$AY$8:$BG$1007,VLOOKUP(Span,Data!$N$4:$Y$11,Data!$Y$1,FALSE),FALSE)</f>
        <v>8.833349912702089E-2</v>
      </c>
      <c r="AC34" s="19">
        <f>$I34*AC$19^0.5/VLOOKUP($O34,AProperties!$AY$8:$BG$1007,VLOOKUP(Span,Data!$N$4:$Y$11,Data!$Y$1,FALSE),FALSE)</f>
        <v>0.12492243247730489</v>
      </c>
      <c r="AD34" s="19">
        <f>$I34*AD$19^0.5/VLOOKUP($O34,AProperties!$AY$8:$BG$1007,VLOOKUP(Span,Data!$N$4:$Y$11,Data!$Y$1,FALSE),FALSE)</f>
        <v>0.15299810849834125</v>
      </c>
      <c r="AE34" s="19">
        <f>$I34*AE$19^0.5/VLOOKUP($O34,AProperties!$AY$8:$BG$1007,VLOOKUP(Span,Data!$N$4:$Y$11,Data!$Y$1,FALSE),FALSE)</f>
        <v>0.17666699825404178</v>
      </c>
      <c r="AF34" s="19">
        <f>$I34*AF$19^0.5/VLOOKUP($O34,AProperties!$AY$8:$BG$1007,VLOOKUP(Span,Data!$N$4:$Y$11,Data!$Y$1,FALSE),FALSE)</f>
        <v>0.19751970873843705</v>
      </c>
      <c r="AG34" s="19">
        <f>$I34*AG$19^0.5/VLOOKUP($O34,AProperties!$AY$8:$BG$1007,VLOOKUP(Span,Data!$N$4:$Y$11,Data!$Y$1,FALSE),FALSE)</f>
        <v>0.2163720000557845</v>
      </c>
      <c r="AH34" s="19">
        <f>$I34*AH$19^0.5/VLOOKUP($O34,AProperties!$AY$8:$BG$1007,VLOOKUP(Span,Data!$N$4:$Y$11,Data!$Y$1,FALSE),FALSE)</f>
        <v>0.23370847112623841</v>
      </c>
      <c r="AI34" s="19">
        <f>$I34*AI$19^0.5/VLOOKUP($O34,AProperties!$AY$8:$BG$1007,VLOOKUP(Span,Data!$N$4:$Y$11,Data!$Y$1,FALSE),FALSE)</f>
        <v>0.24984486495460978</v>
      </c>
      <c r="AJ34" s="19">
        <f>$I34*AJ$19^0.5/VLOOKUP($O34,AProperties!$AY$8:$BG$1007,VLOOKUP(Span,Data!$N$4:$Y$11,Data!$Y$1,FALSE),FALSE)</f>
        <v>0.26500049738106268</v>
      </c>
      <c r="AK34" s="19">
        <f>$I34*AK$19^0.5/VLOOKUP($O34,AProperties!$AY$8:$BG$1007,VLOOKUP(Span,Data!$N$4:$Y$11,Data!$Y$1,FALSE),FALSE)</f>
        <v>0.27933505093388117</v>
      </c>
      <c r="AL34" s="47">
        <f t="shared" si="9"/>
        <v>1.4999999999999999E-2</v>
      </c>
    </row>
    <row r="35" spans="1:38" x14ac:dyDescent="0.25">
      <c r="A35" s="15">
        <v>1.6E-2</v>
      </c>
      <c r="B35" s="116">
        <f>VLOOKUP($A35,APropertiesDimless!$A$7:$I$1007,VLOOKUP(Span,Data!$N$4:$Y$11,Data!$Y$1,FALSE),FALSE)</f>
        <v>1.5994184059462836E-2</v>
      </c>
      <c r="C35" s="6">
        <f t="shared" si="5"/>
        <v>2.3997092029731416E-2</v>
      </c>
      <c r="D35" s="116">
        <f>VLOOKUP($A35,AProperties!$AE$8:$AM$1007,VLOOKUP(Span,Data!$N$4:$Y$11,Data!$Y$1,FALSE),FALSE)</f>
        <v>2.0068539121094194E-2</v>
      </c>
      <c r="E35" s="116">
        <f t="shared" si="6"/>
        <v>9.0558031970713916E-3</v>
      </c>
      <c r="F35" s="6">
        <f t="shared" si="10"/>
        <v>7.9477234807556699E-3</v>
      </c>
      <c r="G35" s="9"/>
      <c r="H35" s="15">
        <f t="shared" si="7"/>
        <v>1.6E-2</v>
      </c>
      <c r="I35" s="6">
        <f>VLOOKUP(H35,AProperties!$AO$8:$AW$1007,VLOOKUP(Span,Data!$N$4:$Y$11,Data!$Y$1,FALSE),FALSE)^(2/3)</f>
        <v>5.4181958105805401E-2</v>
      </c>
      <c r="J35" s="15">
        <f>$I35*(Slope^0.5)/VLOOKUP($H35,AProperties!$AY$8:$BG$1007,VLOOKUP(Span,Data!$N$4:$Y$11,Data!$Y$1,FALSE),FALSE)</f>
        <v>0.15968187621277383</v>
      </c>
      <c r="K35" s="15">
        <f>$J35*VLOOKUP($H35,AProperties!$A$8:$I$1007,VLOOKUP(Span,Data!$N$4:$Y$11,Data!$Y$1,FALSE),FALSE)</f>
        <v>3.1083059019907833E-3</v>
      </c>
      <c r="L35" s="15">
        <f t="shared" si="11"/>
        <v>0.15968187621277383</v>
      </c>
      <c r="M35" s="15">
        <f t="shared" si="12"/>
        <v>1.6E-2</v>
      </c>
      <c r="O35" s="28">
        <f t="shared" si="8"/>
        <v>1.6E-2</v>
      </c>
      <c r="P35" s="19">
        <f>AA35*VLOOKUP($O35,AProperties!$A$8:$I$1007,VLOOKUP(Span,Data!$N$4:$Y$11,Data!$Y$1,FALSE),FALSE)</f>
        <v>1.268960570726473E-3</v>
      </c>
      <c r="Q35" s="19">
        <f>AB35*VLOOKUP($O35,AProperties!$A$8:$I$1007,VLOOKUP(Span,Data!$N$4:$Y$11,Data!$Y$1,FALSE),FALSE)</f>
        <v>1.7945812492380815E-3</v>
      </c>
      <c r="R35" s="19">
        <f>AC35*VLOOKUP($O35,AProperties!$A$8:$I$1007,VLOOKUP(Span,Data!$N$4:$Y$11,Data!$Y$1,FALSE),FALSE)</f>
        <v>2.537921141452946E-3</v>
      </c>
      <c r="S35" s="19">
        <f>AD35*VLOOKUP($O35,AProperties!$A$8:$I$1007,VLOOKUP(Span,Data!$N$4:$Y$11,Data!$Y$1,FALSE),FALSE)</f>
        <v>3.1083059019907833E-3</v>
      </c>
      <c r="T35" s="19">
        <f>AE35*VLOOKUP($O35,AProperties!$A$8:$I$1007,VLOOKUP(Span,Data!$N$4:$Y$11,Data!$Y$1,FALSE),FALSE)</f>
        <v>3.589162498476163E-3</v>
      </c>
      <c r="U35" s="19">
        <f>AF35*VLOOKUP($O35,AProperties!$A$8:$I$1007,VLOOKUP(Span,Data!$N$4:$Y$11,Data!$Y$1,FALSE),FALSE)</f>
        <v>4.0128056644428431E-3</v>
      </c>
      <c r="V35" s="19">
        <f>AG35*VLOOKUP($O35,AProperties!$A$8:$I$1007,VLOOKUP(Span,Data!$N$4:$Y$11,Data!$Y$1,FALSE),FALSE)</f>
        <v>4.3958083625997022E-3</v>
      </c>
      <c r="W35" s="19">
        <f>AH35*VLOOKUP($O35,AProperties!$A$8:$I$1007,VLOOKUP(Span,Data!$N$4:$Y$11,Data!$Y$1,FALSE),FALSE)</f>
        <v>4.748015692983585E-3</v>
      </c>
      <c r="X35" s="19">
        <f>AI35*VLOOKUP($O35,AProperties!$A$8:$I$1007,VLOOKUP(Span,Data!$N$4:$Y$11,Data!$Y$1,FALSE),FALSE)</f>
        <v>5.075842282905892E-3</v>
      </c>
      <c r="Y35" s="19">
        <f>AJ35*VLOOKUP($O35,AProperties!$A$8:$I$1007,VLOOKUP(Span,Data!$N$4:$Y$11,Data!$Y$1,FALSE),FALSE)</f>
        <v>5.3837437477142437E-3</v>
      </c>
      <c r="Z35" s="19">
        <f>AK35*VLOOKUP($O35,AProperties!$A$8:$I$1007,VLOOKUP(Span,Data!$N$4:$Y$11,Data!$Y$1,FALSE),FALSE)</f>
        <v>5.6749641938226474E-3</v>
      </c>
      <c r="AA35" s="19">
        <f>$I35*AA$19^0.5/VLOOKUP($O35,AProperties!$AY$8:$BG$1007,VLOOKUP(Span,Data!$N$4:$Y$11,Data!$Y$1,FALSE),FALSE)</f>
        <v>6.5189852981927102E-2</v>
      </c>
      <c r="AB35" s="19">
        <f>$I35*AB$19^0.5/VLOOKUP($O35,AProperties!$AY$8:$BG$1007,VLOOKUP(Span,Data!$N$4:$Y$11,Data!$Y$1,FALSE),FALSE)</f>
        <v>9.2192374216149481E-2</v>
      </c>
      <c r="AC35" s="19">
        <f>$I35*AC$19^0.5/VLOOKUP($O35,AProperties!$AY$8:$BG$1007,VLOOKUP(Span,Data!$N$4:$Y$11,Data!$Y$1,FALSE),FALSE)</f>
        <v>0.1303797059638542</v>
      </c>
      <c r="AD35" s="19">
        <f>$I35*AD$19^0.5/VLOOKUP($O35,AProperties!$AY$8:$BG$1007,VLOOKUP(Span,Data!$N$4:$Y$11,Data!$Y$1,FALSE),FALSE)</f>
        <v>0.15968187621277383</v>
      </c>
      <c r="AE35" s="19">
        <f>$I35*AE$19^0.5/VLOOKUP($O35,AProperties!$AY$8:$BG$1007,VLOOKUP(Span,Data!$N$4:$Y$11,Data!$Y$1,FALSE),FALSE)</f>
        <v>0.18438474843229896</v>
      </c>
      <c r="AF35" s="19">
        <f>$I35*AF$19^0.5/VLOOKUP($O35,AProperties!$AY$8:$BG$1007,VLOOKUP(Span,Data!$N$4:$Y$11,Data!$Y$1,FALSE),FALSE)</f>
        <v>0.20614841575440912</v>
      </c>
      <c r="AG35" s="19">
        <f>$I35*AG$19^0.5/VLOOKUP($O35,AProperties!$AY$8:$BG$1007,VLOOKUP(Span,Data!$N$4:$Y$11,Data!$Y$1,FALSE),FALSE)</f>
        <v>0.22582427500528648</v>
      </c>
      <c r="AH35" s="19">
        <f>$I35*AH$19^0.5/VLOOKUP($O35,AProperties!$AY$8:$BG$1007,VLOOKUP(Span,Data!$N$4:$Y$11,Data!$Y$1,FALSE),FALSE)</f>
        <v>0.24391809495253486</v>
      </c>
      <c r="AI35" s="19">
        <f>$I35*AI$19^0.5/VLOOKUP($O35,AProperties!$AY$8:$BG$1007,VLOOKUP(Span,Data!$N$4:$Y$11,Data!$Y$1,FALSE),FALSE)</f>
        <v>0.26075941192770841</v>
      </c>
      <c r="AJ35" s="19">
        <f>$I35*AJ$19^0.5/VLOOKUP($O35,AProperties!$AY$8:$BG$1007,VLOOKUP(Span,Data!$N$4:$Y$11,Data!$Y$1,FALSE),FALSE)</f>
        <v>0.27657712264844841</v>
      </c>
      <c r="AK35" s="19">
        <f>$I35*AK$19^0.5/VLOOKUP($O35,AProperties!$AY$8:$BG$1007,VLOOKUP(Span,Data!$N$4:$Y$11,Data!$Y$1,FALSE),FALSE)</f>
        <v>0.2915378854216128</v>
      </c>
      <c r="AL35" s="47">
        <f t="shared" si="9"/>
        <v>1.6E-2</v>
      </c>
    </row>
    <row r="36" spans="1:38" x14ac:dyDescent="0.25">
      <c r="A36" s="15">
        <v>1.7000000000000001E-2</v>
      </c>
      <c r="B36" s="116">
        <f>VLOOKUP($A36,APropertiesDimless!$A$7:$I$1007,VLOOKUP(Span,Data!$N$4:$Y$11,Data!$Y$1,FALSE),FALSE)</f>
        <v>1.6993542023962499E-2</v>
      </c>
      <c r="C36" s="6">
        <f t="shared" si="5"/>
        <v>2.5496771011981251E-2</v>
      </c>
      <c r="D36" s="116">
        <f>VLOOKUP($A36,AProperties!$AE$8:$AM$1007,VLOOKUP(Span,Data!$N$4:$Y$11,Data!$Y$1,FALSE),FALSE)</f>
        <v>2.1323303450783981E-2</v>
      </c>
      <c r="E36" s="116">
        <f t="shared" si="6"/>
        <v>1.0564064055762115E-2</v>
      </c>
      <c r="F36" s="6">
        <f t="shared" si="10"/>
        <v>8.7044710808113924E-3</v>
      </c>
      <c r="G36" s="9"/>
      <c r="H36" s="15">
        <f t="shared" si="7"/>
        <v>1.7000000000000001E-2</v>
      </c>
      <c r="I36" s="6">
        <f>VLOOKUP(H36,AProperties!$AO$8:$AW$1007,VLOOKUP(Span,Data!$N$4:$Y$11,Data!$Y$1,FALSE),FALSE)^(2/3)</f>
        <v>5.6378457519049685E-2</v>
      </c>
      <c r="J36" s="15">
        <f>$I36*(Slope^0.5)/VLOOKUP($H36,AProperties!$AY$8:$BG$1007,VLOOKUP(Span,Data!$N$4:$Y$11,Data!$Y$1,FALSE),FALSE)</f>
        <v>0.16622331935527959</v>
      </c>
      <c r="K36" s="15">
        <f>$J36*VLOOKUP($H36,AProperties!$A$8:$I$1007,VLOOKUP(Span,Data!$N$4:$Y$11,Data!$Y$1,FALSE),FALSE)</f>
        <v>3.4379440519328956E-3</v>
      </c>
      <c r="L36" s="15">
        <f t="shared" si="11"/>
        <v>0.16622331935527959</v>
      </c>
      <c r="M36" s="15">
        <f t="shared" si="12"/>
        <v>1.7000000000000001E-2</v>
      </c>
      <c r="O36" s="28">
        <f t="shared" si="8"/>
        <v>1.7000000000000001E-2</v>
      </c>
      <c r="P36" s="19">
        <f>AA36*VLOOKUP($O36,AProperties!$A$8:$I$1007,VLOOKUP(Span,Data!$N$4:$Y$11,Data!$Y$1,FALSE),FALSE)</f>
        <v>1.403534781912011E-3</v>
      </c>
      <c r="Q36" s="19">
        <f>AB36*VLOOKUP($O36,AProperties!$A$8:$I$1007,VLOOKUP(Span,Data!$N$4:$Y$11,Data!$Y$1,FALSE),FALSE)</f>
        <v>1.9848979238423301E-3</v>
      </c>
      <c r="R36" s="19">
        <f>AC36*VLOOKUP($O36,AProperties!$A$8:$I$1007,VLOOKUP(Span,Data!$N$4:$Y$11,Data!$Y$1,FALSE),FALSE)</f>
        <v>2.8070695638240219E-3</v>
      </c>
      <c r="S36" s="19">
        <f>AD36*VLOOKUP($O36,AProperties!$A$8:$I$1007,VLOOKUP(Span,Data!$N$4:$Y$11,Data!$Y$1,FALSE),FALSE)</f>
        <v>3.4379440519328956E-3</v>
      </c>
      <c r="T36" s="19">
        <f>AE36*VLOOKUP($O36,AProperties!$A$8:$I$1007,VLOOKUP(Span,Data!$N$4:$Y$11,Data!$Y$1,FALSE),FALSE)</f>
        <v>3.9697958476846602E-3</v>
      </c>
      <c r="U36" s="19">
        <f>AF36*VLOOKUP($O36,AProperties!$A$8:$I$1007,VLOOKUP(Span,Data!$N$4:$Y$11,Data!$Y$1,FALSE),FALSE)</f>
        <v>4.43836668610965E-3</v>
      </c>
      <c r="V36" s="19">
        <f>AG36*VLOOKUP($O36,AProperties!$A$8:$I$1007,VLOOKUP(Span,Data!$N$4:$Y$11,Data!$Y$1,FALSE),FALSE)</f>
        <v>4.8619871049234136E-3</v>
      </c>
      <c r="W36" s="19">
        <f>AH36*VLOOKUP($O36,AProperties!$A$8:$I$1007,VLOOKUP(Span,Data!$N$4:$Y$11,Data!$Y$1,FALSE),FALSE)</f>
        <v>5.25154628433523E-3</v>
      </c>
      <c r="X36" s="19">
        <f>AI36*VLOOKUP($O36,AProperties!$A$8:$I$1007,VLOOKUP(Span,Data!$N$4:$Y$11,Data!$Y$1,FALSE),FALSE)</f>
        <v>5.6141391276480438E-3</v>
      </c>
      <c r="Y36" s="19">
        <f>AJ36*VLOOKUP($O36,AProperties!$A$8:$I$1007,VLOOKUP(Span,Data!$N$4:$Y$11,Data!$Y$1,FALSE),FALSE)</f>
        <v>5.9546937715269895E-3</v>
      </c>
      <c r="Z36" s="19">
        <f>AK36*VLOOKUP($O36,AProperties!$A$8:$I$1007,VLOOKUP(Span,Data!$N$4:$Y$11,Data!$Y$1,FALSE),FALSE)</f>
        <v>6.2767983622811973E-3</v>
      </c>
      <c r="AA36" s="19">
        <f>$I36*AA$19^0.5/VLOOKUP($O36,AProperties!$AY$8:$BG$1007,VLOOKUP(Span,Data!$N$4:$Y$11,Data!$Y$1,FALSE),FALSE)</f>
        <v>6.7860385962021652E-2</v>
      </c>
      <c r="AB36" s="19">
        <f>$I36*AB$19^0.5/VLOOKUP($O36,AProperties!$AY$8:$BG$1007,VLOOKUP(Span,Data!$N$4:$Y$11,Data!$Y$1,FALSE),FALSE)</f>
        <v>9.5969078175363806E-2</v>
      </c>
      <c r="AC36" s="19">
        <f>$I36*AC$19^0.5/VLOOKUP($O36,AProperties!$AY$8:$BG$1007,VLOOKUP(Span,Data!$N$4:$Y$11,Data!$Y$1,FALSE),FALSE)</f>
        <v>0.1357207719240433</v>
      </c>
      <c r="AD36" s="19">
        <f>$I36*AD$19^0.5/VLOOKUP($O36,AProperties!$AY$8:$BG$1007,VLOOKUP(Span,Data!$N$4:$Y$11,Data!$Y$1,FALSE),FALSE)</f>
        <v>0.16622331935527959</v>
      </c>
      <c r="AE36" s="19">
        <f>$I36*AE$19^0.5/VLOOKUP($O36,AProperties!$AY$8:$BG$1007,VLOOKUP(Span,Data!$N$4:$Y$11,Data!$Y$1,FALSE),FALSE)</f>
        <v>0.19193815635072761</v>
      </c>
      <c r="AF36" s="19">
        <f>$I36*AF$19^0.5/VLOOKUP($O36,AProperties!$AY$8:$BG$1007,VLOOKUP(Span,Data!$N$4:$Y$11,Data!$Y$1,FALSE),FALSE)</f>
        <v>0.21459338253810495</v>
      </c>
      <c r="AG36" s="19">
        <f>$I36*AG$19^0.5/VLOOKUP($O36,AProperties!$AY$8:$BG$1007,VLOOKUP(Span,Data!$N$4:$Y$11,Data!$Y$1,FALSE),FALSE)</f>
        <v>0.23507527261491062</v>
      </c>
      <c r="AH36" s="19">
        <f>$I36*AH$19^0.5/VLOOKUP($O36,AProperties!$AY$8:$BG$1007,VLOOKUP(Span,Data!$N$4:$Y$11,Data!$Y$1,FALSE),FALSE)</f>
        <v>0.25391031440412903</v>
      </c>
      <c r="AI36" s="19">
        <f>$I36*AI$19^0.5/VLOOKUP($O36,AProperties!$AY$8:$BG$1007,VLOOKUP(Span,Data!$N$4:$Y$11,Data!$Y$1,FALSE),FALSE)</f>
        <v>0.27144154384808661</v>
      </c>
      <c r="AJ36" s="19">
        <f>$I36*AJ$19^0.5/VLOOKUP($O36,AProperties!$AY$8:$BG$1007,VLOOKUP(Span,Data!$N$4:$Y$11,Data!$Y$1,FALSE),FALSE)</f>
        <v>0.2879072345260914</v>
      </c>
      <c r="AK36" s="19">
        <f>$I36*AK$19^0.5/VLOOKUP($O36,AProperties!$AY$8:$BG$1007,VLOOKUP(Span,Data!$N$4:$Y$11,Data!$Y$1,FALSE),FALSE)</f>
        <v>0.30348087198090573</v>
      </c>
      <c r="AL36" s="47">
        <f t="shared" si="9"/>
        <v>1.7000000000000001E-2</v>
      </c>
    </row>
    <row r="37" spans="1:38" x14ac:dyDescent="0.25">
      <c r="A37" s="15">
        <v>1.7999999999999999E-2</v>
      </c>
      <c r="B37" s="116">
        <f>VLOOKUP($A37,APropertiesDimless!$A$7:$I$1007,VLOOKUP(Span,Data!$N$4:$Y$11,Data!$Y$1,FALSE),FALSE)</f>
        <v>1.7992880603260999E-2</v>
      </c>
      <c r="C37" s="6">
        <f t="shared" si="5"/>
        <v>2.6996440301630498E-2</v>
      </c>
      <c r="D37" s="116">
        <f>VLOOKUP($A37,AProperties!$AE$8:$AM$1007,VLOOKUP(Span,Data!$N$4:$Y$11,Data!$Y$1,FALSE),FALSE)</f>
        <v>2.2578115930937375E-2</v>
      </c>
      <c r="E37" s="116">
        <f t="shared" si="6"/>
        <v>1.2072970454485563E-2</v>
      </c>
      <c r="F37" s="6">
        <f t="shared" si="10"/>
        <v>9.4838350579838551E-3</v>
      </c>
      <c r="G37" s="9"/>
      <c r="H37" s="15">
        <f t="shared" si="7"/>
        <v>1.7999999999999999E-2</v>
      </c>
      <c r="I37" s="6">
        <f>VLOOKUP(H37,AProperties!$AO$8:$AW$1007,VLOOKUP(Span,Data!$N$4:$Y$11,Data!$Y$1,FALSE),FALSE)^(2/3)</f>
        <v>5.8528625989682732E-2</v>
      </c>
      <c r="J37" s="15">
        <f>$I37*(Slope^0.5)/VLOOKUP($H37,AProperties!$AY$8:$BG$1007,VLOOKUP(Span,Data!$N$4:$Y$11,Data!$Y$1,FALSE),FALSE)</f>
        <v>0.17263333196347883</v>
      </c>
      <c r="K37" s="15">
        <f>$J37*VLOOKUP($H37,AProperties!$A$8:$I$1007,VLOOKUP(Span,Data!$N$4:$Y$11,Data!$Y$1,FALSE),FALSE)</f>
        <v>3.7806347195693179E-3</v>
      </c>
      <c r="L37" s="15">
        <f t="shared" si="11"/>
        <v>0.17263333196347883</v>
      </c>
      <c r="M37" s="15">
        <f t="shared" si="12"/>
        <v>1.7999999999999999E-2</v>
      </c>
      <c r="O37" s="28">
        <f t="shared" si="8"/>
        <v>1.7999999999999999E-2</v>
      </c>
      <c r="P37" s="19">
        <f>AA37*VLOOKUP($O37,AProperties!$A$8:$I$1007,VLOOKUP(Span,Data!$N$4:$Y$11,Data!$Y$1,FALSE),FALSE)</f>
        <v>1.5434376611325002E-3</v>
      </c>
      <c r="Q37" s="19">
        <f>AB37*VLOOKUP($O37,AProperties!$A$8:$I$1007,VLOOKUP(Span,Data!$N$4:$Y$11,Data!$Y$1,FALSE),FALSE)</f>
        <v>2.1827504730509914E-3</v>
      </c>
      <c r="R37" s="19">
        <f>AC37*VLOOKUP($O37,AProperties!$A$8:$I$1007,VLOOKUP(Span,Data!$N$4:$Y$11,Data!$Y$1,FALSE),FALSE)</f>
        <v>3.0868753222650005E-3</v>
      </c>
      <c r="S37" s="19">
        <f>AD37*VLOOKUP($O37,AProperties!$A$8:$I$1007,VLOOKUP(Span,Data!$N$4:$Y$11,Data!$Y$1,FALSE),FALSE)</f>
        <v>3.7806347195693179E-3</v>
      </c>
      <c r="T37" s="19">
        <f>AE37*VLOOKUP($O37,AProperties!$A$8:$I$1007,VLOOKUP(Span,Data!$N$4:$Y$11,Data!$Y$1,FALSE),FALSE)</f>
        <v>4.3655009461019828E-3</v>
      </c>
      <c r="U37" s="19">
        <f>AF37*VLOOKUP($O37,AProperties!$A$8:$I$1007,VLOOKUP(Span,Data!$N$4:$Y$11,Data!$Y$1,FALSE),FALSE)</f>
        <v>4.8807784356618387E-3</v>
      </c>
      <c r="V37" s="19">
        <f>AG37*VLOOKUP($O37,AProperties!$A$8:$I$1007,VLOOKUP(Span,Data!$N$4:$Y$11,Data!$Y$1,FALSE),FALSE)</f>
        <v>5.346624894793533E-3</v>
      </c>
      <c r="W37" s="19">
        <f>AH37*VLOOKUP($O37,AProperties!$A$8:$I$1007,VLOOKUP(Span,Data!$N$4:$Y$11,Data!$Y$1,FALSE),FALSE)</f>
        <v>5.7750149258015155E-3</v>
      </c>
      <c r="X37" s="19">
        <f>AI37*VLOOKUP($O37,AProperties!$A$8:$I$1007,VLOOKUP(Span,Data!$N$4:$Y$11,Data!$Y$1,FALSE),FALSE)</f>
        <v>6.173750644530001E-3</v>
      </c>
      <c r="Y37" s="19">
        <f>AJ37*VLOOKUP($O37,AProperties!$A$8:$I$1007,VLOOKUP(Span,Data!$N$4:$Y$11,Data!$Y$1,FALSE),FALSE)</f>
        <v>6.5482514191529733E-3</v>
      </c>
      <c r="Z37" s="19">
        <f>AK37*VLOOKUP($O37,AProperties!$A$8:$I$1007,VLOOKUP(Span,Data!$N$4:$Y$11,Data!$Y$1,FALSE),FALSE)</f>
        <v>6.9024630586511119E-3</v>
      </c>
      <c r="AA37" s="19">
        <f>$I37*AA$19^0.5/VLOOKUP($O37,AProperties!$AY$8:$BG$1007,VLOOKUP(Span,Data!$N$4:$Y$11,Data!$Y$1,FALSE),FALSE)</f>
        <v>7.0477262651170797E-2</v>
      </c>
      <c r="AB37" s="19">
        <f>$I37*AB$19^0.5/VLOOKUP($O37,AProperties!$AY$8:$BG$1007,VLOOKUP(Span,Data!$N$4:$Y$11,Data!$Y$1,FALSE),FALSE)</f>
        <v>9.9669900680216542E-2</v>
      </c>
      <c r="AC37" s="19">
        <f>$I37*AC$19^0.5/VLOOKUP($O37,AProperties!$AY$8:$BG$1007,VLOOKUP(Span,Data!$N$4:$Y$11,Data!$Y$1,FALSE),FALSE)</f>
        <v>0.14095452530234159</v>
      </c>
      <c r="AD37" s="19">
        <f>$I37*AD$19^0.5/VLOOKUP($O37,AProperties!$AY$8:$BG$1007,VLOOKUP(Span,Data!$N$4:$Y$11,Data!$Y$1,FALSE),FALSE)</f>
        <v>0.17263333196347883</v>
      </c>
      <c r="AE37" s="19">
        <f>$I37*AE$19^0.5/VLOOKUP($O37,AProperties!$AY$8:$BG$1007,VLOOKUP(Span,Data!$N$4:$Y$11,Data!$Y$1,FALSE),FALSE)</f>
        <v>0.19933980136043308</v>
      </c>
      <c r="AF37" s="19">
        <f>$I37*AF$19^0.5/VLOOKUP($O37,AProperties!$AY$8:$BG$1007,VLOOKUP(Span,Data!$N$4:$Y$11,Data!$Y$1,FALSE),FALSE)</f>
        <v>0.22286867323161669</v>
      </c>
      <c r="AG37" s="19">
        <f>$I37*AG$19^0.5/VLOOKUP($O37,AProperties!$AY$8:$BG$1007,VLOOKUP(Span,Data!$N$4:$Y$11,Data!$Y$1,FALSE),FALSE)</f>
        <v>0.24414039938040852</v>
      </c>
      <c r="AH37" s="19">
        <f>$I37*AH$19^0.5/VLOOKUP($O37,AProperties!$AY$8:$BG$1007,VLOOKUP(Span,Data!$N$4:$Y$11,Data!$Y$1,FALSE),FALSE)</f>
        <v>0.26370177039836046</v>
      </c>
      <c r="AI37" s="19">
        <f>$I37*AI$19^0.5/VLOOKUP($O37,AProperties!$AY$8:$BG$1007,VLOOKUP(Span,Data!$N$4:$Y$11,Data!$Y$1,FALSE),FALSE)</f>
        <v>0.28190905060468319</v>
      </c>
      <c r="AJ37" s="19">
        <f>$I37*AJ$19^0.5/VLOOKUP($O37,AProperties!$AY$8:$BG$1007,VLOOKUP(Span,Data!$N$4:$Y$11,Data!$Y$1,FALSE),FALSE)</f>
        <v>0.29900970204064958</v>
      </c>
      <c r="AK37" s="19">
        <f>$I37*AK$19^0.5/VLOOKUP($O37,AProperties!$AY$8:$BG$1007,VLOOKUP(Span,Data!$N$4:$Y$11,Data!$Y$1,FALSE),FALSE)</f>
        <v>0.31518390031224991</v>
      </c>
      <c r="AL37" s="47">
        <f t="shared" si="9"/>
        <v>1.7999999999999999E-2</v>
      </c>
    </row>
    <row r="38" spans="1:38" x14ac:dyDescent="0.25">
      <c r="A38" s="15">
        <v>1.9E-2</v>
      </c>
      <c r="B38" s="116">
        <f>VLOOKUP($A38,APropertiesDimless!$A$7:$I$1007,VLOOKUP(Span,Data!$N$4:$Y$11,Data!$Y$1,FALSE),FALSE)</f>
        <v>1.8992202023710332E-2</v>
      </c>
      <c r="C38" s="6">
        <f t="shared" si="5"/>
        <v>2.8496101011855166E-2</v>
      </c>
      <c r="D38" s="116">
        <f>VLOOKUP($A38,AProperties!$AE$8:$AM$1007,VLOOKUP(Span,Data!$N$4:$Y$11,Data!$Y$1,FALSE),FALSE)</f>
        <v>2.3832975163254822E-2</v>
      </c>
      <c r="E38" s="116">
        <f t="shared" si="6"/>
        <v>1.3582532977679522E-2</v>
      </c>
      <c r="F38" s="6">
        <f t="shared" si="10"/>
        <v>1.0285179262740751E-2</v>
      </c>
      <c r="G38" s="9"/>
      <c r="H38" s="15">
        <f t="shared" si="7"/>
        <v>1.9E-2</v>
      </c>
      <c r="I38" s="6">
        <f>VLOOKUP(H38,AProperties!$AO$8:$AW$1007,VLOOKUP(Span,Data!$N$4:$Y$11,Data!$Y$1,FALSE),FALSE)^(2/3)</f>
        <v>6.0635741193020752E-2</v>
      </c>
      <c r="J38" s="15">
        <f>$I38*(Slope^0.5)/VLOOKUP($H38,AProperties!$AY$8:$BG$1007,VLOOKUP(Span,Data!$N$4:$Y$11,Data!$Y$1,FALSE),FALSE)</f>
        <v>0.17892140978713381</v>
      </c>
      <c r="K38" s="15">
        <f>$J38*VLOOKUP($H38,AProperties!$A$8:$I$1007,VLOOKUP(Span,Data!$N$4:$Y$11,Data!$Y$1,FALSE),FALSE)</f>
        <v>4.1361181754186313E-3</v>
      </c>
      <c r="L38" s="15">
        <f t="shared" si="11"/>
        <v>0.17892140978713381</v>
      </c>
      <c r="M38" s="15">
        <f t="shared" si="12"/>
        <v>1.9E-2</v>
      </c>
      <c r="O38" s="28">
        <f t="shared" si="8"/>
        <v>1.9E-2</v>
      </c>
      <c r="P38" s="19">
        <f>AA38*VLOOKUP($O38,AProperties!$A$8:$I$1007,VLOOKUP(Span,Data!$N$4:$Y$11,Data!$Y$1,FALSE),FALSE)</f>
        <v>1.6885631742711686E-3</v>
      </c>
      <c r="Q38" s="19">
        <f>AB38*VLOOKUP($O38,AProperties!$A$8:$I$1007,VLOOKUP(Span,Data!$N$4:$Y$11,Data!$Y$1,FALSE),FALSE)</f>
        <v>2.3879889419780509E-3</v>
      </c>
      <c r="R38" s="19">
        <f>AC38*VLOOKUP($O38,AProperties!$A$8:$I$1007,VLOOKUP(Span,Data!$N$4:$Y$11,Data!$Y$1,FALSE),FALSE)</f>
        <v>3.3771263485423372E-3</v>
      </c>
      <c r="S38" s="19">
        <f>AD38*VLOOKUP($O38,AProperties!$A$8:$I$1007,VLOOKUP(Span,Data!$N$4:$Y$11,Data!$Y$1,FALSE),FALSE)</f>
        <v>4.1361181754186313E-3</v>
      </c>
      <c r="T38" s="19">
        <f>AE38*VLOOKUP($O38,AProperties!$A$8:$I$1007,VLOOKUP(Span,Data!$N$4:$Y$11,Data!$Y$1,FALSE),FALSE)</f>
        <v>4.7759778839561017E-3</v>
      </c>
      <c r="U38" s="19">
        <f>AF38*VLOOKUP($O38,AProperties!$A$8:$I$1007,VLOOKUP(Span,Data!$N$4:$Y$11,Data!$Y$1,FALSE),FALSE)</f>
        <v>5.3397056037807226E-3</v>
      </c>
      <c r="V38" s="19">
        <f>AG38*VLOOKUP($O38,AProperties!$A$8:$I$1007,VLOOKUP(Span,Data!$N$4:$Y$11,Data!$Y$1,FALSE),FALSE)</f>
        <v>5.8493544192548897E-3</v>
      </c>
      <c r="W38" s="19">
        <f>AH38*VLOOKUP($O38,AProperties!$A$8:$I$1007,VLOOKUP(Span,Data!$N$4:$Y$11,Data!$Y$1,FALSE),FALSE)</f>
        <v>6.3180248740461725E-3</v>
      </c>
      <c r="X38" s="19">
        <f>AI38*VLOOKUP($O38,AProperties!$A$8:$I$1007,VLOOKUP(Span,Data!$N$4:$Y$11,Data!$Y$1,FALSE),FALSE)</f>
        <v>6.7542526970846744E-3</v>
      </c>
      <c r="Y38" s="19">
        <f>AJ38*VLOOKUP($O38,AProperties!$A$8:$I$1007,VLOOKUP(Span,Data!$N$4:$Y$11,Data!$Y$1,FALSE),FALSE)</f>
        <v>7.1639668259341526E-3</v>
      </c>
      <c r="Z38" s="19">
        <f>AK38*VLOOKUP($O38,AProperties!$A$8:$I$1007,VLOOKUP(Span,Data!$N$4:$Y$11,Data!$Y$1,FALSE),FALSE)</f>
        <v>7.5514840839463141E-3</v>
      </c>
      <c r="AA38" s="19">
        <f>$I38*AA$19^0.5/VLOOKUP($O38,AProperties!$AY$8:$BG$1007,VLOOKUP(Span,Data!$N$4:$Y$11,Data!$Y$1,FALSE),FALSE)</f>
        <v>7.304435967298166E-2</v>
      </c>
      <c r="AB38" s="19">
        <f>$I38*AB$19^0.5/VLOOKUP($O38,AProperties!$AY$8:$BG$1007,VLOOKUP(Span,Data!$N$4:$Y$11,Data!$Y$1,FALSE),FALSE)</f>
        <v>0.10330032410438905</v>
      </c>
      <c r="AC38" s="19">
        <f>$I38*AC$19^0.5/VLOOKUP($O38,AProperties!$AY$8:$BG$1007,VLOOKUP(Span,Data!$N$4:$Y$11,Data!$Y$1,FALSE),FALSE)</f>
        <v>0.14608871934596332</v>
      </c>
      <c r="AD38" s="19">
        <f>$I38*AD$19^0.5/VLOOKUP($O38,AProperties!$AY$8:$BG$1007,VLOOKUP(Span,Data!$N$4:$Y$11,Data!$Y$1,FALSE),FALSE)</f>
        <v>0.17892140978713381</v>
      </c>
      <c r="AE38" s="19">
        <f>$I38*AE$19^0.5/VLOOKUP($O38,AProperties!$AY$8:$BG$1007,VLOOKUP(Span,Data!$N$4:$Y$11,Data!$Y$1,FALSE),FALSE)</f>
        <v>0.2066006482087781</v>
      </c>
      <c r="AF38" s="19">
        <f>$I38*AF$19^0.5/VLOOKUP($O38,AProperties!$AY$8:$BG$1007,VLOOKUP(Span,Data!$N$4:$Y$11,Data!$Y$1,FALSE),FALSE)</f>
        <v>0.230986546795174</v>
      </c>
      <c r="AG38" s="19">
        <f>$I38*AG$19^0.5/VLOOKUP($O38,AProperties!$AY$8:$BG$1007,VLOOKUP(Span,Data!$N$4:$Y$11,Data!$Y$1,FALSE),FALSE)</f>
        <v>0.25303308431987886</v>
      </c>
      <c r="AH38" s="19">
        <f>$I38*AH$19^0.5/VLOOKUP($O38,AProperties!$AY$8:$BG$1007,VLOOKUP(Span,Data!$N$4:$Y$11,Data!$Y$1,FALSE),FALSE)</f>
        <v>0.27330696793258447</v>
      </c>
      <c r="AI38" s="19">
        <f>$I38*AI$19^0.5/VLOOKUP($O38,AProperties!$AY$8:$BG$1007,VLOOKUP(Span,Data!$N$4:$Y$11,Data!$Y$1,FALSE),FALSE)</f>
        <v>0.29217743869192664</v>
      </c>
      <c r="AJ38" s="19">
        <f>$I38*AJ$19^0.5/VLOOKUP($O38,AProperties!$AY$8:$BG$1007,VLOOKUP(Span,Data!$N$4:$Y$11,Data!$Y$1,FALSE),FALSE)</f>
        <v>0.30990097231316716</v>
      </c>
      <c r="AK38" s="19">
        <f>$I38*AK$19^0.5/VLOOKUP($O38,AProperties!$AY$8:$BG$1007,VLOOKUP(Span,Data!$N$4:$Y$11,Data!$Y$1,FALSE),FALSE)</f>
        <v>0.32666430720346262</v>
      </c>
      <c r="AL38" s="47">
        <f t="shared" si="9"/>
        <v>1.9E-2</v>
      </c>
    </row>
    <row r="39" spans="1:38" x14ac:dyDescent="0.25">
      <c r="A39" s="15">
        <v>0.02</v>
      </c>
      <c r="B39" s="116">
        <f>VLOOKUP($A39,APropertiesDimless!$A$7:$I$1007,VLOOKUP(Span,Data!$N$4:$Y$11,Data!$Y$1,FALSE),FALSE)</f>
        <v>1.9991508510910614E-2</v>
      </c>
      <c r="C39" s="6">
        <f t="shared" si="5"/>
        <v>2.9995754255455309E-2</v>
      </c>
      <c r="D39" s="116">
        <f>VLOOKUP($A39,AProperties!$AE$8:$AM$1007,VLOOKUP(Span,Data!$N$4:$Y$11,Data!$Y$1,FALSE),FALSE)</f>
        <v>2.508787974959369E-2</v>
      </c>
      <c r="E39" s="116">
        <f t="shared" si="6"/>
        <v>1.5092761824794847E-2</v>
      </c>
      <c r="F39" s="6">
        <f t="shared" si="10"/>
        <v>1.1107918558243822E-2</v>
      </c>
      <c r="G39" s="9"/>
      <c r="H39" s="15">
        <f t="shared" si="7"/>
        <v>0.02</v>
      </c>
      <c r="I39" s="6">
        <f>VLOOKUP(H39,AProperties!$AO$8:$AW$1007,VLOOKUP(Span,Data!$N$4:$Y$11,Data!$Y$1,FALSE),FALSE)^(2/3)</f>
        <v>6.2702684100003708E-2</v>
      </c>
      <c r="J39" s="15">
        <f>$I39*(Slope^0.5)/VLOOKUP($H39,AProperties!$AY$8:$BG$1007,VLOOKUP(Span,Data!$N$4:$Y$11,Data!$Y$1,FALSE),FALSE)</f>
        <v>0.18509589368914869</v>
      </c>
      <c r="K39" s="15">
        <f>$J39*VLOOKUP($H39,AProperties!$A$8:$I$1007,VLOOKUP(Span,Data!$N$4:$Y$11,Data!$Y$1,FALSE),FALSE)</f>
        <v>4.5041527496756748E-3</v>
      </c>
      <c r="L39" s="15">
        <f t="shared" si="11"/>
        <v>0.18509589368914869</v>
      </c>
      <c r="M39" s="15">
        <f t="shared" si="12"/>
        <v>0.02</v>
      </c>
      <c r="O39" s="28">
        <f t="shared" si="8"/>
        <v>0.02</v>
      </c>
      <c r="P39" s="19">
        <f>AA39*VLOOKUP($O39,AProperties!$A$8:$I$1007,VLOOKUP(Span,Data!$N$4:$Y$11,Data!$Y$1,FALSE),FALSE)</f>
        <v>1.838812660043202E-3</v>
      </c>
      <c r="Q39" s="19">
        <f>AB39*VLOOKUP($O39,AProperties!$A$8:$I$1007,VLOOKUP(Span,Data!$N$4:$Y$11,Data!$Y$1,FALSE),FALSE)</f>
        <v>2.6004738024964441E-3</v>
      </c>
      <c r="R39" s="19">
        <f>AC39*VLOOKUP($O39,AProperties!$A$8:$I$1007,VLOOKUP(Span,Data!$N$4:$Y$11,Data!$Y$1,FALSE),FALSE)</f>
        <v>3.6776253200864039E-3</v>
      </c>
      <c r="S39" s="19">
        <f>AD39*VLOOKUP($O39,AProperties!$A$8:$I$1007,VLOOKUP(Span,Data!$N$4:$Y$11,Data!$Y$1,FALSE),FALSE)</f>
        <v>4.5041527496756748E-3</v>
      </c>
      <c r="T39" s="19">
        <f>AE39*VLOOKUP($O39,AProperties!$A$8:$I$1007,VLOOKUP(Span,Data!$N$4:$Y$11,Data!$Y$1,FALSE),FALSE)</f>
        <v>5.2009476049928883E-3</v>
      </c>
      <c r="U39" s="19">
        <f>AF39*VLOOKUP($O39,AProperties!$A$8:$I$1007,VLOOKUP(Span,Data!$N$4:$Y$11,Data!$Y$1,FALSE),FALSE)</f>
        <v>5.8148361960894106E-3</v>
      </c>
      <c r="V39" s="19">
        <f>AG39*VLOOKUP($O39,AProperties!$A$8:$I$1007,VLOOKUP(Span,Data!$N$4:$Y$11,Data!$Y$1,FALSE),FALSE)</f>
        <v>6.3698339055914084E-3</v>
      </c>
      <c r="W39" s="19">
        <f>AH39*VLOOKUP($O39,AProperties!$A$8:$I$1007,VLOOKUP(Span,Data!$N$4:$Y$11,Data!$Y$1,FALSE),FALSE)</f>
        <v>6.8802069723440887E-3</v>
      </c>
      <c r="X39" s="19">
        <f>AI39*VLOOKUP($O39,AProperties!$A$8:$I$1007,VLOOKUP(Span,Data!$N$4:$Y$11,Data!$Y$1,FALSE),FALSE)</f>
        <v>7.3552506401728078E-3</v>
      </c>
      <c r="Y39" s="19">
        <f>AJ39*VLOOKUP($O39,AProperties!$A$8:$I$1007,VLOOKUP(Span,Data!$N$4:$Y$11,Data!$Y$1,FALSE),FALSE)</f>
        <v>7.8014214074893316E-3</v>
      </c>
      <c r="Z39" s="19">
        <f>AK39*VLOOKUP($O39,AProperties!$A$8:$I$1007,VLOOKUP(Span,Data!$N$4:$Y$11,Data!$Y$1,FALSE),FALSE)</f>
        <v>8.2234202114876229E-3</v>
      </c>
      <c r="AA39" s="19">
        <f>$I39*AA$19^0.5/VLOOKUP($O39,AProperties!$AY$8:$BG$1007,VLOOKUP(Span,Data!$N$4:$Y$11,Data!$Y$1,FALSE),FALSE)</f>
        <v>7.5565082170475875E-2</v>
      </c>
      <c r="AB39" s="19">
        <f>$I39*AB$19^0.5/VLOOKUP($O39,AProperties!$AY$8:$BG$1007,VLOOKUP(Span,Data!$N$4:$Y$11,Data!$Y$1,FALSE),FALSE)</f>
        <v>0.10686516404732435</v>
      </c>
      <c r="AC39" s="19">
        <f>$I39*AC$19^0.5/VLOOKUP($O39,AProperties!$AY$8:$BG$1007,VLOOKUP(Span,Data!$N$4:$Y$11,Data!$Y$1,FALSE),FALSE)</f>
        <v>0.15113016434095175</v>
      </c>
      <c r="AD39" s="19">
        <f>$I39*AD$19^0.5/VLOOKUP($O39,AProperties!$AY$8:$BG$1007,VLOOKUP(Span,Data!$N$4:$Y$11,Data!$Y$1,FALSE),FALSE)</f>
        <v>0.18509589368914869</v>
      </c>
      <c r="AE39" s="19">
        <f>$I39*AE$19^0.5/VLOOKUP($O39,AProperties!$AY$8:$BG$1007,VLOOKUP(Span,Data!$N$4:$Y$11,Data!$Y$1,FALSE),FALSE)</f>
        <v>0.2137303280946487</v>
      </c>
      <c r="AF39" s="19">
        <f>$I39*AF$19^0.5/VLOOKUP($O39,AProperties!$AY$8:$BG$1007,VLOOKUP(Span,Data!$N$4:$Y$11,Data!$Y$1,FALSE),FALSE)</f>
        <v>0.23895777123648379</v>
      </c>
      <c r="AG39" s="19">
        <f>$I39*AG$19^0.5/VLOOKUP($O39,AProperties!$AY$8:$BG$1007,VLOOKUP(Span,Data!$N$4:$Y$11,Data!$Y$1,FALSE),FALSE)</f>
        <v>0.26176512319476269</v>
      </c>
      <c r="AH39" s="19">
        <f>$I39*AH$19^0.5/VLOOKUP($O39,AProperties!$AY$8:$BG$1007,VLOOKUP(Span,Data!$N$4:$Y$11,Data!$Y$1,FALSE),FALSE)</f>
        <v>0.28273864788534098</v>
      </c>
      <c r="AI39" s="19">
        <f>$I39*AI$19^0.5/VLOOKUP($O39,AProperties!$AY$8:$BG$1007,VLOOKUP(Span,Data!$N$4:$Y$11,Data!$Y$1,FALSE),FALSE)</f>
        <v>0.3022603286819035</v>
      </c>
      <c r="AJ39" s="19">
        <f>$I39*AJ$19^0.5/VLOOKUP($O39,AProperties!$AY$8:$BG$1007,VLOOKUP(Span,Data!$N$4:$Y$11,Data!$Y$1,FALSE),FALSE)</f>
        <v>0.32059549214197303</v>
      </c>
      <c r="AK39" s="19">
        <f>$I39*AK$19^0.5/VLOOKUP($O39,AProperties!$AY$8:$BG$1007,VLOOKUP(Span,Data!$N$4:$Y$11,Data!$Y$1,FALSE),FALSE)</f>
        <v>0.3379373209170829</v>
      </c>
      <c r="AL39" s="47">
        <f t="shared" si="9"/>
        <v>0.02</v>
      </c>
    </row>
    <row r="40" spans="1:38" x14ac:dyDescent="0.25">
      <c r="A40" s="15">
        <v>2.1000000000000001E-2</v>
      </c>
      <c r="B40" s="116">
        <f>VLOOKUP($A40,APropertiesDimless!$A$7:$I$1007,VLOOKUP(Span,Data!$N$4:$Y$11,Data!$Y$1,FALSE),FALSE)</f>
        <v>2.0990802289749193E-2</v>
      </c>
      <c r="C40" s="6">
        <f t="shared" si="5"/>
        <v>3.1495401144874598E-2</v>
      </c>
      <c r="D40" s="116">
        <f>VLOOKUP($A40,AProperties!$AE$8:$AM$1007,VLOOKUP(Span,Data!$N$4:$Y$11,Data!$Y$1,FALSE),FALSE)</f>
        <v>2.6342828291962678E-2</v>
      </c>
      <c r="E40" s="116">
        <f t="shared" si="6"/>
        <v>1.6603666845158849E-2</v>
      </c>
      <c r="F40" s="6">
        <f t="shared" si="10"/>
        <v>1.1951512348993427E-2</v>
      </c>
      <c r="G40" s="9"/>
      <c r="H40" s="15">
        <f t="shared" si="7"/>
        <v>2.1000000000000001E-2</v>
      </c>
      <c r="I40" s="6">
        <f>VLOOKUP(H40,AProperties!$AO$8:$AW$1007,VLOOKUP(Span,Data!$N$4:$Y$11,Data!$Y$1,FALSE),FALSE)^(2/3)</f>
        <v>6.4732004481884473E-2</v>
      </c>
      <c r="J40" s="15">
        <f>$I40*(Slope^0.5)/VLOOKUP($H40,AProperties!$AY$8:$BG$1007,VLOOKUP(Span,Data!$N$4:$Y$11,Data!$Y$1,FALSE),FALSE)</f>
        <v>0.19116416066318204</v>
      </c>
      <c r="K40" s="15">
        <f>$J40*VLOOKUP($H40,AProperties!$A$8:$I$1007,VLOOKUP(Span,Data!$N$4:$Y$11,Data!$Y$1,FALSE),FALSE)</f>
        <v>4.8845126899084972E-3</v>
      </c>
      <c r="L40" s="15">
        <f t="shared" si="11"/>
        <v>0.19116416066318204</v>
      </c>
      <c r="M40" s="15">
        <f t="shared" si="12"/>
        <v>2.1000000000000001E-2</v>
      </c>
      <c r="O40" s="28">
        <f t="shared" si="8"/>
        <v>2.1000000000000001E-2</v>
      </c>
      <c r="P40" s="19">
        <f>AA40*VLOOKUP($O40,AProperties!$A$8:$I$1007,VLOOKUP(Span,Data!$N$4:$Y$11,Data!$Y$1,FALSE),FALSE)</f>
        <v>1.9940939554041891E-3</v>
      </c>
      <c r="Q40" s="19">
        <f>AB40*VLOOKUP($O40,AProperties!$A$8:$I$1007,VLOOKUP(Span,Data!$N$4:$Y$11,Data!$Y$1,FALSE),FALSE)</f>
        <v>2.8200747163788136E-3</v>
      </c>
      <c r="R40" s="19">
        <f>AC40*VLOOKUP($O40,AProperties!$A$8:$I$1007,VLOOKUP(Span,Data!$N$4:$Y$11,Data!$Y$1,FALSE),FALSE)</f>
        <v>3.9881879108083782E-3</v>
      </c>
      <c r="S40" s="19">
        <f>AD40*VLOOKUP($O40,AProperties!$A$8:$I$1007,VLOOKUP(Span,Data!$N$4:$Y$11,Data!$Y$1,FALSE),FALSE)</f>
        <v>4.8845126899084972E-3</v>
      </c>
      <c r="T40" s="19">
        <f>AE40*VLOOKUP($O40,AProperties!$A$8:$I$1007,VLOOKUP(Span,Data!$N$4:$Y$11,Data!$Y$1,FALSE),FALSE)</f>
        <v>5.6401494327576272E-3</v>
      </c>
      <c r="U40" s="19">
        <f>AF40*VLOOKUP($O40,AProperties!$A$8:$I$1007,VLOOKUP(Span,Data!$N$4:$Y$11,Data!$Y$1,FALSE),FALSE)</f>
        <v>6.305878767451467E-3</v>
      </c>
      <c r="V40" s="19">
        <f>AG40*VLOOKUP($O40,AProperties!$A$8:$I$1007,VLOOKUP(Span,Data!$N$4:$Y$11,Data!$Y$1,FALSE),FALSE)</f>
        <v>6.9077440916520847E-3</v>
      </c>
      <c r="W40" s="19">
        <f>AH40*VLOOKUP($O40,AProperties!$A$8:$I$1007,VLOOKUP(Span,Data!$N$4:$Y$11,Data!$Y$1,FALSE),FALSE)</f>
        <v>7.4612163781593507E-3</v>
      </c>
      <c r="X40" s="19">
        <f>AI40*VLOOKUP($O40,AProperties!$A$8:$I$1007,VLOOKUP(Span,Data!$N$4:$Y$11,Data!$Y$1,FALSE),FALSE)</f>
        <v>7.9763758216167564E-3</v>
      </c>
      <c r="Y40" s="19">
        <f>AJ40*VLOOKUP($O40,AProperties!$A$8:$I$1007,VLOOKUP(Span,Data!$N$4:$Y$11,Data!$Y$1,FALSE),FALSE)</f>
        <v>8.4602241491364399E-3</v>
      </c>
      <c r="Z40" s="19">
        <f>AK40*VLOOKUP($O40,AProperties!$A$8:$I$1007,VLOOKUP(Span,Data!$N$4:$Y$11,Data!$Y$1,FALSE),FALSE)</f>
        <v>8.917859275610401E-3</v>
      </c>
      <c r="AA40" s="19">
        <f>$I40*AA$19^0.5/VLOOKUP($O40,AProperties!$AY$8:$BG$1007,VLOOKUP(Span,Data!$N$4:$Y$11,Data!$Y$1,FALSE),FALSE)</f>
        <v>7.8042441788703315E-2</v>
      </c>
      <c r="AB40" s="19">
        <f>$I40*AB$19^0.5/VLOOKUP($O40,AProperties!$AY$8:$BG$1007,VLOOKUP(Span,Data!$N$4:$Y$11,Data!$Y$1,FALSE),FALSE)</f>
        <v>0.11036867961829701</v>
      </c>
      <c r="AC40" s="19">
        <f>$I40*AC$19^0.5/VLOOKUP($O40,AProperties!$AY$8:$BG$1007,VLOOKUP(Span,Data!$N$4:$Y$11,Data!$Y$1,FALSE),FALSE)</f>
        <v>0.15608488357740663</v>
      </c>
      <c r="AD40" s="19">
        <f>$I40*AD$19^0.5/VLOOKUP($O40,AProperties!$AY$8:$BG$1007,VLOOKUP(Span,Data!$N$4:$Y$11,Data!$Y$1,FALSE),FALSE)</f>
        <v>0.19116416066318204</v>
      </c>
      <c r="AE40" s="19">
        <f>$I40*AE$19^0.5/VLOOKUP($O40,AProperties!$AY$8:$BG$1007,VLOOKUP(Span,Data!$N$4:$Y$11,Data!$Y$1,FALSE),FALSE)</f>
        <v>0.22073735923659402</v>
      </c>
      <c r="AF40" s="19">
        <f>$I40*AF$19^0.5/VLOOKUP($O40,AProperties!$AY$8:$BG$1007,VLOOKUP(Span,Data!$N$4:$Y$11,Data!$Y$1,FALSE),FALSE)</f>
        <v>0.24679187021340765</v>
      </c>
      <c r="AG40" s="19">
        <f>$I40*AG$19^0.5/VLOOKUP($O40,AProperties!$AY$8:$BG$1007,VLOOKUP(Span,Data!$N$4:$Y$11,Data!$Y$1,FALSE),FALSE)</f>
        <v>0.27034694864954134</v>
      </c>
      <c r="AH40" s="19">
        <f>$I40*AH$19^0.5/VLOOKUP($O40,AProperties!$AY$8:$BG$1007,VLOOKUP(Span,Data!$N$4:$Y$11,Data!$Y$1,FALSE),FALSE)</f>
        <v>0.29200807880057711</v>
      </c>
      <c r="AI40" s="19">
        <f>$I40*AI$19^0.5/VLOOKUP($O40,AProperties!$AY$8:$BG$1007,VLOOKUP(Span,Data!$N$4:$Y$11,Data!$Y$1,FALSE),FALSE)</f>
        <v>0.31216976715481326</v>
      </c>
      <c r="AJ40" s="19">
        <f>$I40*AJ$19^0.5/VLOOKUP($O40,AProperties!$AY$8:$BG$1007,VLOOKUP(Span,Data!$N$4:$Y$11,Data!$Y$1,FALSE),FALSE)</f>
        <v>0.33110603885489098</v>
      </c>
      <c r="AK40" s="19">
        <f>$I40*AK$19^0.5/VLOOKUP($O40,AProperties!$AY$8:$BG$1007,VLOOKUP(Span,Data!$N$4:$Y$11,Data!$Y$1,FALSE),FALSE)</f>
        <v>0.34901640993922178</v>
      </c>
      <c r="AL40" s="47">
        <f t="shared" si="9"/>
        <v>2.1000000000000001E-2</v>
      </c>
    </row>
    <row r="41" spans="1:38" x14ac:dyDescent="0.25">
      <c r="A41" s="15">
        <v>2.1999999999999999E-2</v>
      </c>
      <c r="B41" s="116">
        <f>VLOOKUP($A41,APropertiesDimless!$A$7:$I$1007,VLOOKUP(Span,Data!$N$4:$Y$11,Data!$Y$1,FALSE),FALSE)</f>
        <v>2.1990085584440509E-2</v>
      </c>
      <c r="C41" s="6">
        <f t="shared" si="5"/>
        <v>3.299504279222025E-2</v>
      </c>
      <c r="D41" s="116">
        <f>VLOOKUP($A41,AProperties!$AE$8:$AM$1007,VLOOKUP(Span,Data!$N$4:$Y$11,Data!$Y$1,FALSE),FALSE)</f>
        <v>2.7597819392517101E-2</v>
      </c>
      <c r="E41" s="116">
        <f t="shared" si="6"/>
        <v>1.8115257568122593E-2</v>
      </c>
      <c r="F41" s="6">
        <f t="shared" si="10"/>
        <v>1.2815459203723768E-2</v>
      </c>
      <c r="G41" s="9"/>
      <c r="H41" s="15">
        <f t="shared" si="7"/>
        <v>2.1999999999999999E-2</v>
      </c>
      <c r="I41" s="6">
        <f>VLOOKUP(H41,AProperties!$AO$8:$AW$1007,VLOOKUP(Span,Data!$N$4:$Y$11,Data!$Y$1,FALSE),FALSE)^(2/3)</f>
        <v>6.6725972998069136E-2</v>
      </c>
      <c r="J41" s="15">
        <f>$I41*(Slope^0.5)/VLOOKUP($H41,AProperties!$AY$8:$BG$1007,VLOOKUP(Span,Data!$N$4:$Y$11,Data!$Y$1,FALSE),FALSE)</f>
        <v>0.19713277569283677</v>
      </c>
      <c r="K41" s="15">
        <f>$J41*VLOOKUP($H41,AProperties!$A$8:$I$1007,VLOOKUP(Span,Data!$N$4:$Y$11,Data!$Y$1,FALSE),FALSE)</f>
        <v>5.2769863647023222E-3</v>
      </c>
      <c r="L41" s="15">
        <f t="shared" si="11"/>
        <v>0.19713277569283677</v>
      </c>
      <c r="M41" s="15">
        <f t="shared" si="12"/>
        <v>2.1999999999999999E-2</v>
      </c>
      <c r="O41" s="28">
        <f t="shared" si="8"/>
        <v>2.1999999999999999E-2</v>
      </c>
      <c r="P41" s="19">
        <f>AA41*VLOOKUP($O41,AProperties!$A$8:$I$1007,VLOOKUP(Span,Data!$N$4:$Y$11,Data!$Y$1,FALSE),FALSE)</f>
        <v>2.1543206621908386E-3</v>
      </c>
      <c r="Q41" s="19">
        <f>AB41*VLOOKUP($O41,AProperties!$A$8:$I$1007,VLOOKUP(Span,Data!$N$4:$Y$11,Data!$Y$1,FALSE),FALSE)</f>
        <v>3.046669498170871E-3</v>
      </c>
      <c r="R41" s="19">
        <f>AC41*VLOOKUP($O41,AProperties!$A$8:$I$1007,VLOOKUP(Span,Data!$N$4:$Y$11,Data!$Y$1,FALSE),FALSE)</f>
        <v>4.3086413243816771E-3</v>
      </c>
      <c r="S41" s="19">
        <f>AD41*VLOOKUP($O41,AProperties!$A$8:$I$1007,VLOOKUP(Span,Data!$N$4:$Y$11,Data!$Y$1,FALSE),FALSE)</f>
        <v>5.2769863647023222E-3</v>
      </c>
      <c r="T41" s="19">
        <f>AE41*VLOOKUP($O41,AProperties!$A$8:$I$1007,VLOOKUP(Span,Data!$N$4:$Y$11,Data!$Y$1,FALSE),FALSE)</f>
        <v>6.093338996341742E-3</v>
      </c>
      <c r="U41" s="19">
        <f>AF41*VLOOKUP($O41,AProperties!$A$8:$I$1007,VLOOKUP(Span,Data!$N$4:$Y$11,Data!$Y$1,FALSE),FALSE)</f>
        <v>6.8125601028852373E-3</v>
      </c>
      <c r="V41" s="19">
        <f>AG41*VLOOKUP($O41,AProperties!$A$8:$I$1007,VLOOKUP(Span,Data!$N$4:$Y$11,Data!$Y$1,FALSE),FALSE)</f>
        <v>7.46278568541992E-3</v>
      </c>
      <c r="W41" s="19">
        <f>AH41*VLOOKUP($O41,AProperties!$A$8:$I$1007,VLOOKUP(Span,Data!$N$4:$Y$11,Data!$Y$1,FALSE),FALSE)</f>
        <v>8.0607298191660796E-3</v>
      </c>
      <c r="X41" s="19">
        <f>AI41*VLOOKUP($O41,AProperties!$A$8:$I$1007,VLOOKUP(Span,Data!$N$4:$Y$11,Data!$Y$1,FALSE),FALSE)</f>
        <v>8.6172826487633542E-3</v>
      </c>
      <c r="Y41" s="19">
        <f>AJ41*VLOOKUP($O41,AProperties!$A$8:$I$1007,VLOOKUP(Span,Data!$N$4:$Y$11,Data!$Y$1,FALSE),FALSE)</f>
        <v>9.1400084945126112E-3</v>
      </c>
      <c r="Z41" s="19">
        <f>AK41*VLOOKUP($O41,AProperties!$A$8:$I$1007,VLOOKUP(Span,Data!$N$4:$Y$11,Data!$Y$1,FALSE),FALSE)</f>
        <v>9.6344148919821487E-3</v>
      </c>
      <c r="AA41" s="19">
        <f>$I41*AA$19^0.5/VLOOKUP($O41,AProperties!$AY$8:$BG$1007,VLOOKUP(Span,Data!$N$4:$Y$11,Data!$Y$1,FALSE),FALSE)</f>
        <v>8.0479118670996788E-2</v>
      </c>
      <c r="AB41" s="19">
        <f>$I41*AB$19^0.5/VLOOKUP($O41,AProperties!$AY$8:$BG$1007,VLOOKUP(Span,Data!$N$4:$Y$11,Data!$Y$1,FALSE),FALSE)</f>
        <v>0.11381466111235744</v>
      </c>
      <c r="AC41" s="19">
        <f>$I41*AC$19^0.5/VLOOKUP($O41,AProperties!$AY$8:$BG$1007,VLOOKUP(Span,Data!$N$4:$Y$11,Data!$Y$1,FALSE),FALSE)</f>
        <v>0.16095823734199358</v>
      </c>
      <c r="AD41" s="19">
        <f>$I41*AD$19^0.5/VLOOKUP($O41,AProperties!$AY$8:$BG$1007,VLOOKUP(Span,Data!$N$4:$Y$11,Data!$Y$1,FALSE),FALSE)</f>
        <v>0.19713277569283677</v>
      </c>
      <c r="AE41" s="19">
        <f>$I41*AE$19^0.5/VLOOKUP($O41,AProperties!$AY$8:$BG$1007,VLOOKUP(Span,Data!$N$4:$Y$11,Data!$Y$1,FALSE),FALSE)</f>
        <v>0.22762932222471488</v>
      </c>
      <c r="AF41" s="19">
        <f>$I41*AF$19^0.5/VLOOKUP($O41,AProperties!$AY$8:$BG$1007,VLOOKUP(Span,Data!$N$4:$Y$11,Data!$Y$1,FALSE),FALSE)</f>
        <v>0.25449731908333301</v>
      </c>
      <c r="AG41" s="19">
        <f>$I41*AG$19^0.5/VLOOKUP($O41,AProperties!$AY$8:$BG$1007,VLOOKUP(Span,Data!$N$4:$Y$11,Data!$Y$1,FALSE),FALSE)</f>
        <v>0.27878784497306297</v>
      </c>
      <c r="AH41" s="19">
        <f>$I41*AH$19^0.5/VLOOKUP($O41,AProperties!$AY$8:$BG$1007,VLOOKUP(Span,Data!$N$4:$Y$11,Data!$Y$1,FALSE),FALSE)</f>
        <v>0.30112528885639173</v>
      </c>
      <c r="AI41" s="19">
        <f>$I41*AI$19^0.5/VLOOKUP($O41,AProperties!$AY$8:$BG$1007,VLOOKUP(Span,Data!$N$4:$Y$11,Data!$Y$1,FALSE),FALSE)</f>
        <v>0.32191647468398715</v>
      </c>
      <c r="AJ41" s="19">
        <f>$I41*AJ$19^0.5/VLOOKUP($O41,AProperties!$AY$8:$BG$1007,VLOOKUP(Span,Data!$N$4:$Y$11,Data!$Y$1,FALSE),FALSE)</f>
        <v>0.34144398333707227</v>
      </c>
      <c r="AK41" s="19">
        <f>$I41*AK$19^0.5/VLOOKUP($O41,AProperties!$AY$8:$BG$1007,VLOOKUP(Span,Data!$N$4:$Y$11,Data!$Y$1,FALSE),FALSE)</f>
        <v>0.35991356023524262</v>
      </c>
      <c r="AL41" s="47">
        <f t="shared" si="9"/>
        <v>2.1999999999999999E-2</v>
      </c>
    </row>
    <row r="42" spans="1:38" x14ac:dyDescent="0.25">
      <c r="A42" s="15">
        <v>2.3E-2</v>
      </c>
      <c r="B42" s="116">
        <f>VLOOKUP($A42,APropertiesDimless!$A$7:$I$1007,VLOOKUP(Span,Data!$N$4:$Y$11,Data!$Y$1,FALSE),FALSE)</f>
        <v>2.2989360618566157E-2</v>
      </c>
      <c r="C42" s="6">
        <f t="shared" si="5"/>
        <v>3.4494680309283078E-2</v>
      </c>
      <c r="D42" s="116">
        <f>VLOOKUP($A42,AProperties!$AE$8:$AM$1007,VLOOKUP(Span,Data!$N$4:$Y$11,Data!$Y$1,FALSE),FALSE)</f>
        <v>2.8852851653554546E-2</v>
      </c>
      <c r="E42" s="116">
        <f t="shared" si="6"/>
        <v>1.9627543229321934E-2</v>
      </c>
      <c r="F42" s="6">
        <f t="shared" si="10"/>
        <v>1.3699292345524848E-2</v>
      </c>
      <c r="G42" s="9"/>
      <c r="H42" s="15">
        <f t="shared" si="7"/>
        <v>2.3E-2</v>
      </c>
      <c r="I42" s="6">
        <f>VLOOKUP(H42,AProperties!$AO$8:$AW$1007,VLOOKUP(Span,Data!$N$4:$Y$11,Data!$Y$1,FALSE),FALSE)^(2/3)</f>
        <v>6.8686623099104657E-2</v>
      </c>
      <c r="J42" s="15">
        <f>$I42*(Slope^0.5)/VLOOKUP($H42,AProperties!$AY$8:$BG$1007,VLOOKUP(Span,Data!$N$4:$Y$11,Data!$Y$1,FALSE),FALSE)</f>
        <v>0.2030076138903272</v>
      </c>
      <c r="K42" s="15">
        <f>$J42*VLOOKUP($H42,AProperties!$A$8:$I$1007,VLOOKUP(Span,Data!$N$4:$Y$11,Data!$Y$1,FALSE),FALSE)</f>
        <v>5.6813747439144364E-3</v>
      </c>
      <c r="L42" s="15">
        <f t="shared" si="11"/>
        <v>0.2030076138903272</v>
      </c>
      <c r="M42" s="15">
        <f t="shared" si="12"/>
        <v>2.3E-2</v>
      </c>
      <c r="O42" s="28">
        <f t="shared" si="8"/>
        <v>2.3E-2</v>
      </c>
      <c r="P42" s="19">
        <f>AA42*VLOOKUP($O42,AProperties!$A$8:$I$1007,VLOOKUP(Span,Data!$N$4:$Y$11,Data!$Y$1,FALSE),FALSE)</f>
        <v>2.3194115266876357E-3</v>
      </c>
      <c r="Q42" s="19">
        <f>AB42*VLOOKUP($O42,AProperties!$A$8:$I$1007,VLOOKUP(Span,Data!$N$4:$Y$11,Data!$Y$1,FALSE),FALSE)</f>
        <v>3.2801432377661415E-3</v>
      </c>
      <c r="R42" s="19">
        <f>AC42*VLOOKUP($O42,AProperties!$A$8:$I$1007,VLOOKUP(Span,Data!$N$4:$Y$11,Data!$Y$1,FALSE),FALSE)</f>
        <v>4.6388230533752715E-3</v>
      </c>
      <c r="S42" s="19">
        <f>AD42*VLOOKUP($O42,AProperties!$A$8:$I$1007,VLOOKUP(Span,Data!$N$4:$Y$11,Data!$Y$1,FALSE),FALSE)</f>
        <v>5.6813747439144364E-3</v>
      </c>
      <c r="T42" s="19">
        <f>AE42*VLOOKUP($O42,AProperties!$A$8:$I$1007,VLOOKUP(Span,Data!$N$4:$Y$11,Data!$Y$1,FALSE),FALSE)</f>
        <v>6.5602864755322831E-3</v>
      </c>
      <c r="U42" s="19">
        <f>AF42*VLOOKUP($O42,AProperties!$A$8:$I$1007,VLOOKUP(Span,Data!$N$4:$Y$11,Data!$Y$1,FALSE),FALSE)</f>
        <v>7.3346232555813471E-3</v>
      </c>
      <c r="V42" s="19">
        <f>AG42*VLOOKUP($O42,AProperties!$A$8:$I$1007,VLOOKUP(Span,Data!$N$4:$Y$11,Data!$Y$1,FALSE),FALSE)</f>
        <v>8.034677215767767E-3</v>
      </c>
      <c r="W42" s="19">
        <f>AH42*VLOOKUP($O42,AProperties!$A$8:$I$1007,VLOOKUP(Span,Data!$N$4:$Y$11,Data!$Y$1,FALSE),FALSE)</f>
        <v>8.678443271799419E-3</v>
      </c>
      <c r="X42" s="19">
        <f>AI42*VLOOKUP($O42,AProperties!$A$8:$I$1007,VLOOKUP(Span,Data!$N$4:$Y$11,Data!$Y$1,FALSE),FALSE)</f>
        <v>9.2776461067505429E-3</v>
      </c>
      <c r="Y42" s="19">
        <f>AJ42*VLOOKUP($O42,AProperties!$A$8:$I$1007,VLOOKUP(Span,Data!$N$4:$Y$11,Data!$Y$1,FALSE),FALSE)</f>
        <v>9.8404297132984233E-3</v>
      </c>
      <c r="Z42" s="19">
        <f>AK42*VLOOKUP($O42,AProperties!$A$8:$I$1007,VLOOKUP(Span,Data!$N$4:$Y$11,Data!$Y$1,FALSE),FALSE)</f>
        <v>1.0372723682940245E-2</v>
      </c>
      <c r="AA42" s="19">
        <f>$I42*AA$19^0.5/VLOOKUP($O42,AProperties!$AY$8:$BG$1007,VLOOKUP(Span,Data!$N$4:$Y$11,Data!$Y$1,FALSE),FALSE)</f>
        <v>8.2877511321874042E-2</v>
      </c>
      <c r="AB42" s="19">
        <f>$I42*AB$19^0.5/VLOOKUP($O42,AProperties!$AY$8:$BG$1007,VLOOKUP(Span,Data!$N$4:$Y$11,Data!$Y$1,FALSE),FALSE)</f>
        <v>0.11720650052712404</v>
      </c>
      <c r="AC42" s="19">
        <f>$I42*AC$19^0.5/VLOOKUP($O42,AProperties!$AY$8:$BG$1007,VLOOKUP(Span,Data!$N$4:$Y$11,Data!$Y$1,FALSE),FALSE)</f>
        <v>0.16575502264374808</v>
      </c>
      <c r="AD42" s="19">
        <f>$I42*AD$19^0.5/VLOOKUP($O42,AProperties!$AY$8:$BG$1007,VLOOKUP(Span,Data!$N$4:$Y$11,Data!$Y$1,FALSE),FALSE)</f>
        <v>0.2030076138903272</v>
      </c>
      <c r="AE42" s="19">
        <f>$I42*AE$19^0.5/VLOOKUP($O42,AProperties!$AY$8:$BG$1007,VLOOKUP(Span,Data!$N$4:$Y$11,Data!$Y$1,FALSE),FALSE)</f>
        <v>0.23441300105424809</v>
      </c>
      <c r="AF42" s="19">
        <f>$I42*AF$19^0.5/VLOOKUP($O42,AProperties!$AY$8:$BG$1007,VLOOKUP(Span,Data!$N$4:$Y$11,Data!$Y$1,FALSE),FALSE)</f>
        <v>0.26208170258351426</v>
      </c>
      <c r="AG42" s="19">
        <f>$I42*AG$19^0.5/VLOOKUP($O42,AProperties!$AY$8:$BG$1007,VLOOKUP(Span,Data!$N$4:$Y$11,Data!$Y$1,FALSE),FALSE)</f>
        <v>0.28709612082870151</v>
      </c>
      <c r="AH42" s="19">
        <f>$I42*AH$19^0.5/VLOOKUP($O42,AProperties!$AY$8:$BG$1007,VLOOKUP(Span,Data!$N$4:$Y$11,Data!$Y$1,FALSE),FALSE)</f>
        <v>0.31009925243493103</v>
      </c>
      <c r="AI42" s="19">
        <f>$I42*AI$19^0.5/VLOOKUP($O42,AProperties!$AY$8:$BG$1007,VLOOKUP(Span,Data!$N$4:$Y$11,Data!$Y$1,FALSE),FALSE)</f>
        <v>0.33151004528749617</v>
      </c>
      <c r="AJ42" s="19">
        <f>$I42*AJ$19^0.5/VLOOKUP($O42,AProperties!$AY$8:$BG$1007,VLOOKUP(Span,Data!$N$4:$Y$11,Data!$Y$1,FALSE),FALSE)</f>
        <v>0.35161950158137206</v>
      </c>
      <c r="AK42" s="19">
        <f>$I42*AK$19^0.5/VLOOKUP($O42,AProperties!$AY$8:$BG$1007,VLOOKUP(Span,Data!$N$4:$Y$11,Data!$Y$1,FALSE),FALSE)</f>
        <v>0.37063949824343767</v>
      </c>
      <c r="AL42" s="47">
        <f t="shared" si="9"/>
        <v>2.3E-2</v>
      </c>
    </row>
    <row r="43" spans="1:38" x14ac:dyDescent="0.25">
      <c r="A43" s="15">
        <v>2.4E-2</v>
      </c>
      <c r="B43" s="116">
        <f>VLOOKUP($A43,APropertiesDimless!$A$7:$I$1007,VLOOKUP(Span,Data!$N$4:$Y$11,Data!$Y$1,FALSE),FALSE)</f>
        <v>2.3988629615114745E-2</v>
      </c>
      <c r="C43" s="6">
        <f t="shared" si="5"/>
        <v>3.5994314807557375E-2</v>
      </c>
      <c r="D43" s="116">
        <f>VLOOKUP($A43,AProperties!$AE$8:$AM$1007,VLOOKUP(Span,Data!$N$4:$Y$11,Data!$Y$1,FALSE),FALSE)</f>
        <v>3.0107923677510303E-2</v>
      </c>
      <c r="E43" s="116">
        <f t="shared" si="6"/>
        <v>2.1140532793705299E-2</v>
      </c>
      <c r="F43" s="6">
        <f t="shared" si="10"/>
        <v>1.4602575837218919E-2</v>
      </c>
      <c r="G43" s="9"/>
      <c r="H43" s="15">
        <f t="shared" si="7"/>
        <v>2.4E-2</v>
      </c>
      <c r="I43" s="6">
        <f>VLOOKUP(H43,AProperties!$AO$8:$AW$1007,VLOOKUP(Span,Data!$N$4:$Y$11,Data!$Y$1,FALSE),FALSE)^(2/3)</f>
        <v>7.0615785091791256E-2</v>
      </c>
      <c r="J43" s="15">
        <f>$I43*(Slope^0.5)/VLOOKUP($H43,AProperties!$AY$8:$BG$1007,VLOOKUP(Span,Data!$N$4:$Y$11,Data!$Y$1,FALSE),FALSE)</f>
        <v>0.20879395976721465</v>
      </c>
      <c r="K43" s="15">
        <f>$J43*VLOOKUP($H43,AProperties!$A$8:$I$1007,VLOOKUP(Span,Data!$N$4:$Y$11,Data!$Y$1,FALSE),FALSE)</f>
        <v>6.097490102562355E-3</v>
      </c>
      <c r="L43" s="15">
        <f t="shared" si="11"/>
        <v>0.20879395976721465</v>
      </c>
      <c r="M43" s="15">
        <f t="shared" si="12"/>
        <v>2.4E-2</v>
      </c>
      <c r="O43" s="28">
        <f t="shared" si="8"/>
        <v>2.4E-2</v>
      </c>
      <c r="P43" s="19">
        <f>AA43*VLOOKUP($O43,AProperties!$A$8:$I$1007,VLOOKUP(Span,Data!$N$4:$Y$11,Data!$Y$1,FALSE),FALSE)</f>
        <v>2.4892899104914062E-3</v>
      </c>
      <c r="Q43" s="19">
        <f>AB43*VLOOKUP($O43,AProperties!$A$8:$I$1007,VLOOKUP(Span,Data!$N$4:$Y$11,Data!$Y$1,FALSE),FALSE)</f>
        <v>3.5203875520954547E-3</v>
      </c>
      <c r="R43" s="19">
        <f>AC43*VLOOKUP($O43,AProperties!$A$8:$I$1007,VLOOKUP(Span,Data!$N$4:$Y$11,Data!$Y$1,FALSE),FALSE)</f>
        <v>4.9785798209828125E-3</v>
      </c>
      <c r="S43" s="19">
        <f>AD43*VLOOKUP($O43,AProperties!$A$8:$I$1007,VLOOKUP(Span,Data!$N$4:$Y$11,Data!$Y$1,FALSE),FALSE)</f>
        <v>6.097490102562355E-3</v>
      </c>
      <c r="T43" s="19">
        <f>AE43*VLOOKUP($O43,AProperties!$A$8:$I$1007,VLOOKUP(Span,Data!$N$4:$Y$11,Data!$Y$1,FALSE),FALSE)</f>
        <v>7.0407751041909094E-3</v>
      </c>
      <c r="U43" s="19">
        <f>AF43*VLOOKUP($O43,AProperties!$A$8:$I$1007,VLOOKUP(Span,Data!$N$4:$Y$11,Data!$Y$1,FALSE),FALSE)</f>
        <v>7.8718258736295166E-3</v>
      </c>
      <c r="V43" s="19">
        <f>AG43*VLOOKUP($O43,AProperties!$A$8:$I$1007,VLOOKUP(Span,Data!$N$4:$Y$11,Data!$Y$1,FALSE),FALSE)</f>
        <v>8.623153199479398E-3</v>
      </c>
      <c r="W43" s="19">
        <f>AH43*VLOOKUP($O43,AProperties!$A$8:$I$1007,VLOOKUP(Span,Data!$N$4:$Y$11,Data!$Y$1,FALSE),FALSE)</f>
        <v>9.3140699814120136E-3</v>
      </c>
      <c r="X43" s="19">
        <f>AI43*VLOOKUP($O43,AProperties!$A$8:$I$1007,VLOOKUP(Span,Data!$N$4:$Y$11,Data!$Y$1,FALSE),FALSE)</f>
        <v>9.9571596419656249E-3</v>
      </c>
      <c r="Y43" s="19">
        <f>AJ43*VLOOKUP($O43,AProperties!$A$8:$I$1007,VLOOKUP(Span,Data!$N$4:$Y$11,Data!$Y$1,FALSE),FALSE)</f>
        <v>1.0561162656286363E-2</v>
      </c>
      <c r="Z43" s="19">
        <f>AK43*VLOOKUP($O43,AProperties!$A$8:$I$1007,VLOOKUP(Span,Data!$N$4:$Y$11,Data!$Y$1,FALSE),FALSE)</f>
        <v>1.1132442911126302E-2</v>
      </c>
      <c r="AA43" s="19">
        <f>$I43*AA$19^0.5/VLOOKUP($O43,AProperties!$AY$8:$BG$1007,VLOOKUP(Span,Data!$N$4:$Y$11,Data!$Y$1,FALSE),FALSE)</f>
        <v>8.5239777134145975E-2</v>
      </c>
      <c r="AB43" s="19">
        <f>$I43*AB$19^0.5/VLOOKUP($O43,AProperties!$AY$8:$BG$1007,VLOOKUP(Span,Data!$N$4:$Y$11,Data!$Y$1,FALSE),FALSE)</f>
        <v>0.12054724887676928</v>
      </c>
      <c r="AC43" s="19">
        <f>$I43*AC$19^0.5/VLOOKUP($O43,AProperties!$AY$8:$BG$1007,VLOOKUP(Span,Data!$N$4:$Y$11,Data!$Y$1,FALSE),FALSE)</f>
        <v>0.17047955426829195</v>
      </c>
      <c r="AD43" s="19">
        <f>$I43*AD$19^0.5/VLOOKUP($O43,AProperties!$AY$8:$BG$1007,VLOOKUP(Span,Data!$N$4:$Y$11,Data!$Y$1,FALSE),FALSE)</f>
        <v>0.20879395976721465</v>
      </c>
      <c r="AE43" s="19">
        <f>$I43*AE$19^0.5/VLOOKUP($O43,AProperties!$AY$8:$BG$1007,VLOOKUP(Span,Data!$N$4:$Y$11,Data!$Y$1,FALSE),FALSE)</f>
        <v>0.24109449775353856</v>
      </c>
      <c r="AF43" s="19">
        <f>$I43*AF$19^0.5/VLOOKUP($O43,AProperties!$AY$8:$BG$1007,VLOOKUP(Span,Data!$N$4:$Y$11,Data!$Y$1,FALSE),FALSE)</f>
        <v>0.26955184298904122</v>
      </c>
      <c r="AG43" s="19">
        <f>$I43*AG$19^0.5/VLOOKUP($O43,AProperties!$AY$8:$BG$1007,VLOOKUP(Span,Data!$N$4:$Y$11,Data!$Y$1,FALSE),FALSE)</f>
        <v>0.29527924964437735</v>
      </c>
      <c r="AH43" s="19">
        <f>$I43*AH$19^0.5/VLOOKUP($O43,AProperties!$AY$8:$BG$1007,VLOOKUP(Span,Data!$N$4:$Y$11,Data!$Y$1,FALSE),FALSE)</f>
        <v>0.31893804176094182</v>
      </c>
      <c r="AI43" s="19">
        <f>$I43*AI$19^0.5/VLOOKUP($O43,AProperties!$AY$8:$BG$1007,VLOOKUP(Span,Data!$N$4:$Y$11,Data!$Y$1,FALSE),FALSE)</f>
        <v>0.3409591085365839</v>
      </c>
      <c r="AJ43" s="19">
        <f>$I43*AJ$19^0.5/VLOOKUP($O43,AProperties!$AY$8:$BG$1007,VLOOKUP(Span,Data!$N$4:$Y$11,Data!$Y$1,FALSE),FALSE)</f>
        <v>0.36164174663030779</v>
      </c>
      <c r="AK43" s="19">
        <f>$I43*AK$19^0.5/VLOOKUP($O43,AProperties!$AY$8:$BG$1007,VLOOKUP(Span,Data!$N$4:$Y$11,Data!$Y$1,FALSE),FALSE)</f>
        <v>0.38120387211776524</v>
      </c>
      <c r="AL43" s="47">
        <f t="shared" si="9"/>
        <v>2.4E-2</v>
      </c>
    </row>
    <row r="44" spans="1:38" x14ac:dyDescent="0.25">
      <c r="A44" s="15">
        <v>2.5000000000000001E-2</v>
      </c>
      <c r="B44" s="116">
        <f>VLOOKUP($A44,APropertiesDimless!$A$7:$I$1007,VLOOKUP(Span,Data!$N$4:$Y$11,Data!$Y$1,FALSE),FALSE)</f>
        <v>2.4987894796521443E-2</v>
      </c>
      <c r="C44" s="6">
        <f t="shared" si="5"/>
        <v>3.7493947398260723E-2</v>
      </c>
      <c r="D44" s="116">
        <f>VLOOKUP($A44,AProperties!$AE$8:$AM$1007,VLOOKUP(Span,Data!$N$4:$Y$11,Data!$Y$1,FALSE),FALSE)</f>
        <v>3.1363034066952442E-2</v>
      </c>
      <c r="E44" s="116">
        <f t="shared" si="6"/>
        <v>2.2654234975848404E-2</v>
      </c>
      <c r="F44" s="6">
        <f t="shared" si="10"/>
        <v>1.5524901329954873E-2</v>
      </c>
      <c r="G44" s="9"/>
      <c r="H44" s="15">
        <f t="shared" si="7"/>
        <v>2.5000000000000001E-2</v>
      </c>
      <c r="I44" s="6">
        <f>VLOOKUP(H44,AProperties!$AO$8:$AW$1007,VLOOKUP(Span,Data!$N$4:$Y$11,Data!$Y$1,FALSE),FALSE)^(2/3)</f>
        <v>7.2515114097456465E-2</v>
      </c>
      <c r="J44" s="15">
        <f>$I44*(Slope^0.5)/VLOOKUP($H44,AProperties!$AY$8:$BG$1007,VLOOKUP(Span,Data!$N$4:$Y$11,Data!$Y$1,FALSE),FALSE)</f>
        <v>0.21449658869071556</v>
      </c>
      <c r="K44" s="15">
        <f>$J44*VLOOKUP($H44,AProperties!$A$8:$I$1007,VLOOKUP(Span,Data!$N$4:$Y$11,Data!$Y$1,FALSE),FALSE)</f>
        <v>6.5251549073344203E-3</v>
      </c>
      <c r="L44" s="15">
        <f t="shared" si="11"/>
        <v>0.21449658869071556</v>
      </c>
      <c r="M44" s="15">
        <f t="shared" si="12"/>
        <v>2.5000000000000001E-2</v>
      </c>
      <c r="O44" s="28">
        <f t="shared" si="8"/>
        <v>2.5000000000000001E-2</v>
      </c>
      <c r="P44" s="19">
        <f>AA44*VLOOKUP($O44,AProperties!$A$8:$I$1007,VLOOKUP(Span,Data!$N$4:$Y$11,Data!$Y$1,FALSE),FALSE)</f>
        <v>2.6638833359311637E-3</v>
      </c>
      <c r="Q44" s="19">
        <f>AB44*VLOOKUP($O44,AProperties!$A$8:$I$1007,VLOOKUP(Span,Data!$N$4:$Y$11,Data!$Y$1,FALSE),FALSE)</f>
        <v>3.7672999422535352E-3</v>
      </c>
      <c r="R44" s="19">
        <f>AC44*VLOOKUP($O44,AProperties!$A$8:$I$1007,VLOOKUP(Span,Data!$N$4:$Y$11,Data!$Y$1,FALSE),FALSE)</f>
        <v>5.3277666718623273E-3</v>
      </c>
      <c r="S44" s="19">
        <f>AD44*VLOOKUP($O44,AProperties!$A$8:$I$1007,VLOOKUP(Span,Data!$N$4:$Y$11,Data!$Y$1,FALSE),FALSE)</f>
        <v>6.5251549073344203E-3</v>
      </c>
      <c r="T44" s="19">
        <f>AE44*VLOOKUP($O44,AProperties!$A$8:$I$1007,VLOOKUP(Span,Data!$N$4:$Y$11,Data!$Y$1,FALSE),FALSE)</f>
        <v>7.5345998845070703E-3</v>
      </c>
      <c r="U44" s="19">
        <f>AF44*VLOOKUP($O44,AProperties!$A$8:$I$1007,VLOOKUP(Span,Data!$N$4:$Y$11,Data!$Y$1,FALSE),FALSE)</f>
        <v>8.423938762509936E-3</v>
      </c>
      <c r="V44" s="19">
        <f>AG44*VLOOKUP($O44,AProperties!$A$8:$I$1007,VLOOKUP(Span,Data!$N$4:$Y$11,Data!$Y$1,FALSE),FALSE)</f>
        <v>9.2279625665376945E-3</v>
      </c>
      <c r="W44" s="19">
        <f>AH44*VLOOKUP($O44,AProperties!$A$8:$I$1007,VLOOKUP(Span,Data!$N$4:$Y$11,Data!$Y$1,FALSE),FALSE)</f>
        <v>9.9673387613908471E-3</v>
      </c>
      <c r="X44" s="19">
        <f>AI44*VLOOKUP($O44,AProperties!$A$8:$I$1007,VLOOKUP(Span,Data!$N$4:$Y$11,Data!$Y$1,FALSE),FALSE)</f>
        <v>1.0655533343724655E-2</v>
      </c>
      <c r="Y44" s="19">
        <f>AJ44*VLOOKUP($O44,AProperties!$A$8:$I$1007,VLOOKUP(Span,Data!$N$4:$Y$11,Data!$Y$1,FALSE),FALSE)</f>
        <v>1.1301899826760603E-2</v>
      </c>
      <c r="Z44" s="19">
        <f>AK44*VLOOKUP($O44,AProperties!$A$8:$I$1007,VLOOKUP(Span,Data!$N$4:$Y$11,Data!$Y$1,FALSE),FALSE)</f>
        <v>1.1913248446541978E-2</v>
      </c>
      <c r="AA44" s="19">
        <f>$I44*AA$19^0.5/VLOOKUP($O44,AProperties!$AY$8:$BG$1007,VLOOKUP(Span,Data!$N$4:$Y$11,Data!$Y$1,FALSE),FALSE)</f>
        <v>8.7567865643315007E-2</v>
      </c>
      <c r="AB44" s="19">
        <f>$I44*AB$19^0.5/VLOOKUP($O44,AProperties!$AY$8:$BG$1007,VLOOKUP(Span,Data!$N$4:$Y$11,Data!$Y$1,FALSE),FALSE)</f>
        <v>0.12383966322084107</v>
      </c>
      <c r="AC44" s="19">
        <f>$I44*AC$19^0.5/VLOOKUP($O44,AProperties!$AY$8:$BG$1007,VLOOKUP(Span,Data!$N$4:$Y$11,Data!$Y$1,FALSE),FALSE)</f>
        <v>0.17513573128663001</v>
      </c>
      <c r="AD44" s="19">
        <f>$I44*AD$19^0.5/VLOOKUP($O44,AProperties!$AY$8:$BG$1007,VLOOKUP(Span,Data!$N$4:$Y$11,Data!$Y$1,FALSE),FALSE)</f>
        <v>0.21449658869071556</v>
      </c>
      <c r="AE44" s="19">
        <f>$I44*AE$19^0.5/VLOOKUP($O44,AProperties!$AY$8:$BG$1007,VLOOKUP(Span,Data!$N$4:$Y$11,Data!$Y$1,FALSE),FALSE)</f>
        <v>0.24767932644168214</v>
      </c>
      <c r="AF44" s="19">
        <f>$I44*AF$19^0.5/VLOOKUP($O44,AProperties!$AY$8:$BG$1007,VLOOKUP(Span,Data!$N$4:$Y$11,Data!$Y$1,FALSE),FALSE)</f>
        <v>0.27691390527248116</v>
      </c>
      <c r="AG44" s="19">
        <f>$I44*AG$19^0.5/VLOOKUP($O44,AProperties!$AY$8:$BG$1007,VLOOKUP(Span,Data!$N$4:$Y$11,Data!$Y$1,FALSE),FALSE)</f>
        <v>0.30334398480917341</v>
      </c>
      <c r="AH44" s="19">
        <f>$I44*AH$19^0.5/VLOOKUP($O44,AProperties!$AY$8:$BG$1007,VLOOKUP(Span,Data!$N$4:$Y$11,Data!$Y$1,FALSE),FALSE)</f>
        <v>0.32764895132833766</v>
      </c>
      <c r="AI44" s="19">
        <f>$I44*AI$19^0.5/VLOOKUP($O44,AProperties!$AY$8:$BG$1007,VLOOKUP(Span,Data!$N$4:$Y$11,Data!$Y$1,FALSE),FALSE)</f>
        <v>0.35027146257326003</v>
      </c>
      <c r="AJ44" s="19">
        <f>$I44*AJ$19^0.5/VLOOKUP($O44,AProperties!$AY$8:$BG$1007,VLOOKUP(Span,Data!$N$4:$Y$11,Data!$Y$1,FALSE),FALSE)</f>
        <v>0.37151898966252317</v>
      </c>
      <c r="AK44" s="19">
        <f>$I44*AK$19^0.5/VLOOKUP($O44,AProperties!$AY$8:$BG$1007,VLOOKUP(Span,Data!$N$4:$Y$11,Data!$Y$1,FALSE),FALSE)</f>
        <v>0.39161540044604137</v>
      </c>
      <c r="AL44" s="47">
        <f t="shared" si="9"/>
        <v>2.5000000000000001E-2</v>
      </c>
    </row>
    <row r="45" spans="1:38" x14ac:dyDescent="0.25">
      <c r="A45" s="15">
        <v>2.5999999999999999E-2</v>
      </c>
      <c r="B45" s="116">
        <f>VLOOKUP($A45,APropertiesDimless!$A$7:$I$1007,VLOOKUP(Span,Data!$N$4:$Y$11,Data!$Y$1,FALSE),FALSE)</f>
        <v>2.5987158384708036E-2</v>
      </c>
      <c r="C45" s="6">
        <f t="shared" si="5"/>
        <v>3.8993579192354015E-2</v>
      </c>
      <c r="D45" s="116">
        <f>VLOOKUP($A45,AProperties!$AE$8:$AM$1007,VLOOKUP(Span,Data!$N$4:$Y$11,Data!$Y$1,FALSE),FALSE)</f>
        <v>3.261818142457755E-2</v>
      </c>
      <c r="E45" s="116">
        <f t="shared" si="6"/>
        <v>2.4168658257974589E-2</v>
      </c>
      <c r="F45" s="6">
        <f t="shared" si="10"/>
        <v>1.6465885272401008E-2</v>
      </c>
      <c r="G45" s="9"/>
      <c r="H45" s="15">
        <f t="shared" si="7"/>
        <v>2.5999999999999999E-2</v>
      </c>
      <c r="I45" s="6">
        <f>VLOOKUP(H45,AProperties!$AO$8:$AW$1007,VLOOKUP(Span,Data!$N$4:$Y$11,Data!$Y$1,FALSE),FALSE)^(2/3)</f>
        <v>7.4386113198279744E-2</v>
      </c>
      <c r="J45" s="15">
        <f>$I45*(Slope^0.5)/VLOOKUP($H45,AProperties!$AY$8:$BG$1007,VLOOKUP(Span,Data!$N$4:$Y$11,Data!$Y$1,FALSE),FALSE)</f>
        <v>0.22011983430531215</v>
      </c>
      <c r="K45" s="15">
        <f>$J45*VLOOKUP($H45,AProperties!$A$8:$I$1007,VLOOKUP(Span,Data!$N$4:$Y$11,Data!$Y$1,FALSE),FALSE)</f>
        <v>6.9642008535987007E-3</v>
      </c>
      <c r="L45" s="15">
        <f t="shared" si="11"/>
        <v>0.22011983430531215</v>
      </c>
      <c r="M45" s="15">
        <f t="shared" si="12"/>
        <v>2.5999999999999999E-2</v>
      </c>
      <c r="O45" s="28">
        <f t="shared" si="8"/>
        <v>2.5999999999999999E-2</v>
      </c>
      <c r="P45" s="19">
        <f>AA45*VLOOKUP($O45,AProperties!$A$8:$I$1007,VLOOKUP(Span,Data!$N$4:$Y$11,Data!$Y$1,FALSE),FALSE)</f>
        <v>2.8431230929286456E-3</v>
      </c>
      <c r="Q45" s="19">
        <f>AB45*VLOOKUP($O45,AProperties!$A$8:$I$1007,VLOOKUP(Span,Data!$N$4:$Y$11,Data!$Y$1,FALSE),FALSE)</f>
        <v>4.0207832375158317E-3</v>
      </c>
      <c r="R45" s="19">
        <f>AC45*VLOOKUP($O45,AProperties!$A$8:$I$1007,VLOOKUP(Span,Data!$N$4:$Y$11,Data!$Y$1,FALSE),FALSE)</f>
        <v>5.6862461858572912E-3</v>
      </c>
      <c r="S45" s="19">
        <f>AD45*VLOOKUP($O45,AProperties!$A$8:$I$1007,VLOOKUP(Span,Data!$N$4:$Y$11,Data!$Y$1,FALSE),FALSE)</f>
        <v>6.9642008535987007E-3</v>
      </c>
      <c r="T45" s="19">
        <f>AE45*VLOOKUP($O45,AProperties!$A$8:$I$1007,VLOOKUP(Span,Data!$N$4:$Y$11,Data!$Y$1,FALSE),FALSE)</f>
        <v>8.0415664750316633E-3</v>
      </c>
      <c r="U45" s="19">
        <f>AF45*VLOOKUP($O45,AProperties!$A$8:$I$1007,VLOOKUP(Span,Data!$N$4:$Y$11,Data!$Y$1,FALSE),FALSE)</f>
        <v>8.9907446418770812E-3</v>
      </c>
      <c r="V45" s="19">
        <f>AG45*VLOOKUP($O45,AProperties!$A$8:$I$1007,VLOOKUP(Span,Data!$N$4:$Y$11,Data!$Y$1,FALSE),FALSE)</f>
        <v>9.8488672982495681E-3</v>
      </c>
      <c r="W45" s="19">
        <f>AH45*VLOOKUP($O45,AProperties!$A$8:$I$1007,VLOOKUP(Span,Data!$N$4:$Y$11,Data!$Y$1,FALSE),FALSE)</f>
        <v>1.063799252216404E-2</v>
      </c>
      <c r="X45" s="19">
        <f>AI45*VLOOKUP($O45,AProperties!$A$8:$I$1007,VLOOKUP(Span,Data!$N$4:$Y$11,Data!$Y$1,FALSE),FALSE)</f>
        <v>1.1372492371714582E-2</v>
      </c>
      <c r="Y45" s="19">
        <f>AJ45*VLOOKUP($O45,AProperties!$A$8:$I$1007,VLOOKUP(Span,Data!$N$4:$Y$11,Data!$Y$1,FALSE),FALSE)</f>
        <v>1.2062349712547493E-2</v>
      </c>
      <c r="Z45" s="19">
        <f>AK45*VLOOKUP($O45,AProperties!$A$8:$I$1007,VLOOKUP(Span,Data!$N$4:$Y$11,Data!$Y$1,FALSE),FALSE)</f>
        <v>1.2714833008375805E-2</v>
      </c>
      <c r="AA45" s="19">
        <f>$I45*AA$19^0.5/VLOOKUP($O45,AProperties!$AY$8:$BG$1007,VLOOKUP(Span,Data!$N$4:$Y$11,Data!$Y$1,FALSE),FALSE)</f>
        <v>8.9863546052332488E-2</v>
      </c>
      <c r="AB45" s="19">
        <f>$I45*AB$19^0.5/VLOOKUP($O45,AProperties!$AY$8:$BG$1007,VLOOKUP(Span,Data!$N$4:$Y$11,Data!$Y$1,FALSE),FALSE)</f>
        <v>0.12708624559014781</v>
      </c>
      <c r="AC45" s="19">
        <f>$I45*AC$19^0.5/VLOOKUP($O45,AProperties!$AY$8:$BG$1007,VLOOKUP(Span,Data!$N$4:$Y$11,Data!$Y$1,FALSE),FALSE)</f>
        <v>0.17972709210466498</v>
      </c>
      <c r="AD45" s="19">
        <f>$I45*AD$19^0.5/VLOOKUP($O45,AProperties!$AY$8:$BG$1007,VLOOKUP(Span,Data!$N$4:$Y$11,Data!$Y$1,FALSE),FALSE)</f>
        <v>0.22011983430531215</v>
      </c>
      <c r="AE45" s="19">
        <f>$I45*AE$19^0.5/VLOOKUP($O45,AProperties!$AY$8:$BG$1007,VLOOKUP(Span,Data!$N$4:$Y$11,Data!$Y$1,FALSE),FALSE)</f>
        <v>0.25417249118029561</v>
      </c>
      <c r="AF45" s="19">
        <f>$I45*AF$19^0.5/VLOOKUP($O45,AProperties!$AY$8:$BG$1007,VLOOKUP(Span,Data!$N$4:$Y$11,Data!$Y$1,FALSE),FALSE)</f>
        <v>0.28417348414480331</v>
      </c>
      <c r="AG45" s="19">
        <f>$I45*AG$19^0.5/VLOOKUP($O45,AProperties!$AY$8:$BG$1007,VLOOKUP(Span,Data!$N$4:$Y$11,Data!$Y$1,FALSE),FALSE)</f>
        <v>0.31129645502189091</v>
      </c>
      <c r="AH45" s="19">
        <f>$I45*AH$19^0.5/VLOOKUP($O45,AProperties!$AY$8:$BG$1007,VLOOKUP(Span,Data!$N$4:$Y$11,Data!$Y$1,FALSE),FALSE)</f>
        <v>0.33623860088841007</v>
      </c>
      <c r="AI45" s="19">
        <f>$I45*AI$19^0.5/VLOOKUP($O45,AProperties!$AY$8:$BG$1007,VLOOKUP(Span,Data!$N$4:$Y$11,Data!$Y$1,FALSE),FALSE)</f>
        <v>0.35945418420932995</v>
      </c>
      <c r="AJ45" s="19">
        <f>$I45*AJ$19^0.5/VLOOKUP($O45,AProperties!$AY$8:$BG$1007,VLOOKUP(Span,Data!$N$4:$Y$11,Data!$Y$1,FALSE),FALSE)</f>
        <v>0.38125873677044336</v>
      </c>
      <c r="AK45" s="19">
        <f>$I45*AK$19^0.5/VLOOKUP($O45,AProperties!$AY$8:$BG$1007,VLOOKUP(Span,Data!$N$4:$Y$11,Data!$Y$1,FALSE),FALSE)</f>
        <v>0.40188199534439661</v>
      </c>
      <c r="AL45" s="47">
        <f t="shared" si="9"/>
        <v>2.5999999999999999E-2</v>
      </c>
    </row>
    <row r="46" spans="1:38" x14ac:dyDescent="0.25">
      <c r="A46" s="15">
        <v>2.7E-2</v>
      </c>
      <c r="B46" s="116">
        <f>VLOOKUP($A46,APropertiesDimless!$A$7:$I$1007,VLOOKUP(Span,Data!$N$4:$Y$11,Data!$Y$1,FALSE),FALSE)</f>
        <v>2.6986422601121534E-2</v>
      </c>
      <c r="C46" s="6">
        <f t="shared" si="5"/>
        <v>4.0493211300560765E-2</v>
      </c>
      <c r="D46" s="116">
        <f>VLOOKUP($A46,AProperties!$AE$8:$AM$1007,VLOOKUP(Span,Data!$N$4:$Y$11,Data!$Y$1,FALSE),FALSE)</f>
        <v>3.3873364353204719E-2</v>
      </c>
      <c r="E46" s="116">
        <f t="shared" si="6"/>
        <v>2.568381090601983E-2</v>
      </c>
      <c r="F46" s="6">
        <f t="shared" si="10"/>
        <v>1.7425166499884088E-2</v>
      </c>
      <c r="G46" s="9"/>
      <c r="H46" s="15">
        <f t="shared" si="7"/>
        <v>2.7E-2</v>
      </c>
      <c r="I46" s="6">
        <f>VLOOKUP(H46,AProperties!$AO$8:$AW$1007,VLOOKUP(Span,Data!$N$4:$Y$11,Data!$Y$1,FALSE),FALSE)^(2/3)</f>
        <v>7.6230152752817693E-2</v>
      </c>
      <c r="J46" s="15">
        <f>$I46*(Slope^0.5)/VLOOKUP($H46,AProperties!$AY$8:$BG$1007,VLOOKUP(Span,Data!$N$4:$Y$11,Data!$Y$1,FALSE),FALSE)</f>
        <v>0.22566764478320445</v>
      </c>
      <c r="K46" s="15">
        <f>$J46*VLOOKUP($H46,AProperties!$A$8:$I$1007,VLOOKUP(Span,Data!$N$4:$Y$11,Data!$Y$1,FALSE),FALSE)</f>
        <v>7.4144680274722237E-3</v>
      </c>
      <c r="L46" s="15">
        <f t="shared" si="11"/>
        <v>0.22566764478320445</v>
      </c>
      <c r="M46" s="15">
        <f t="shared" si="12"/>
        <v>2.7E-2</v>
      </c>
      <c r="O46" s="28">
        <f t="shared" si="8"/>
        <v>2.7E-2</v>
      </c>
      <c r="P46" s="19">
        <f>AA46*VLOOKUP($O46,AProperties!$A$8:$I$1007,VLOOKUP(Span,Data!$N$4:$Y$11,Data!$Y$1,FALSE),FALSE)</f>
        <v>3.026943896914506E-3</v>
      </c>
      <c r="Q46" s="19">
        <f>AB46*VLOOKUP($O46,AProperties!$A$8:$I$1007,VLOOKUP(Span,Data!$N$4:$Y$11,Data!$Y$1,FALSE),FALSE)</f>
        <v>4.2807451115589625E-3</v>
      </c>
      <c r="R46" s="19">
        <f>AC46*VLOOKUP($O46,AProperties!$A$8:$I$1007,VLOOKUP(Span,Data!$N$4:$Y$11,Data!$Y$1,FALSE),FALSE)</f>
        <v>6.0538877938290121E-3</v>
      </c>
      <c r="S46" s="19">
        <f>AD46*VLOOKUP($O46,AProperties!$A$8:$I$1007,VLOOKUP(Span,Data!$N$4:$Y$11,Data!$Y$1,FALSE),FALSE)</f>
        <v>7.4144680274722237E-3</v>
      </c>
      <c r="T46" s="19">
        <f>AE46*VLOOKUP($O46,AProperties!$A$8:$I$1007,VLOOKUP(Span,Data!$N$4:$Y$11,Data!$Y$1,FALSE),FALSE)</f>
        <v>8.5614902231179249E-3</v>
      </c>
      <c r="U46" s="19">
        <f>AF46*VLOOKUP($O46,AProperties!$A$8:$I$1007,VLOOKUP(Span,Data!$N$4:$Y$11,Data!$Y$1,FALSE),FALSE)</f>
        <v>9.5720370637957589E-3</v>
      </c>
      <c r="V46" s="19">
        <f>AG46*VLOOKUP($O46,AProperties!$A$8:$I$1007,VLOOKUP(Span,Data!$N$4:$Y$11,Data!$Y$1,FALSE),FALSE)</f>
        <v>1.0485641242232909E-2</v>
      </c>
      <c r="W46" s="19">
        <f>AH46*VLOOKUP($O46,AProperties!$A$8:$I$1007,VLOOKUP(Span,Data!$N$4:$Y$11,Data!$Y$1,FALSE),FALSE)</f>
        <v>1.1325786991240462E-2</v>
      </c>
      <c r="X46" s="19">
        <f>AI46*VLOOKUP($O46,AProperties!$A$8:$I$1007,VLOOKUP(Span,Data!$N$4:$Y$11,Data!$Y$1,FALSE),FALSE)</f>
        <v>1.2107775587658024E-2</v>
      </c>
      <c r="Y46" s="19">
        <f>AJ46*VLOOKUP($O46,AProperties!$A$8:$I$1007,VLOOKUP(Span,Data!$N$4:$Y$11,Data!$Y$1,FALSE),FALSE)</f>
        <v>1.2842235334676886E-2</v>
      </c>
      <c r="Z46" s="19">
        <f>AK46*VLOOKUP($O46,AProperties!$A$8:$I$1007,VLOOKUP(Span,Data!$N$4:$Y$11,Data!$Y$1,FALSE),FALSE)</f>
        <v>1.3536904635157901E-2</v>
      </c>
      <c r="AA46" s="19">
        <f>$I46*AA$19^0.5/VLOOKUP($O46,AProperties!$AY$8:$BG$1007,VLOOKUP(Span,Data!$N$4:$Y$11,Data!$Y$1,FALSE),FALSE)</f>
        <v>9.2128430195749511E-2</v>
      </c>
      <c r="AB46" s="19">
        <f>$I46*AB$19^0.5/VLOOKUP($O46,AProperties!$AY$8:$BG$1007,VLOOKUP(Span,Data!$N$4:$Y$11,Data!$Y$1,FALSE),FALSE)</f>
        <v>0.13028927546297195</v>
      </c>
      <c r="AC46" s="19">
        <f>$I46*AC$19^0.5/VLOOKUP($O46,AProperties!$AY$8:$BG$1007,VLOOKUP(Span,Data!$N$4:$Y$11,Data!$Y$1,FALSE),FALSE)</f>
        <v>0.18425686039149902</v>
      </c>
      <c r="AD46" s="19">
        <f>$I46*AD$19^0.5/VLOOKUP($O46,AProperties!$AY$8:$BG$1007,VLOOKUP(Span,Data!$N$4:$Y$11,Data!$Y$1,FALSE),FALSE)</f>
        <v>0.22566764478320445</v>
      </c>
      <c r="AE46" s="19">
        <f>$I46*AE$19^0.5/VLOOKUP($O46,AProperties!$AY$8:$BG$1007,VLOOKUP(Span,Data!$N$4:$Y$11,Data!$Y$1,FALSE),FALSE)</f>
        <v>0.2605785509259439</v>
      </c>
      <c r="AF46" s="19">
        <f>$I46*AF$19^0.5/VLOOKUP($O46,AProperties!$AY$8:$BG$1007,VLOOKUP(Span,Data!$N$4:$Y$11,Data!$Y$1,FALSE),FALSE)</f>
        <v>0.29133567667440058</v>
      </c>
      <c r="AG46" s="19">
        <f>$I46*AG$19^0.5/VLOOKUP($O46,AProperties!$AY$8:$BG$1007,VLOOKUP(Span,Data!$N$4:$Y$11,Data!$Y$1,FALSE),FALSE)</f>
        <v>0.31914224384120177</v>
      </c>
      <c r="AH46" s="19">
        <f>$I46*AH$19^0.5/VLOOKUP($O46,AProperties!$AY$8:$BG$1007,VLOOKUP(Span,Data!$N$4:$Y$11,Data!$Y$1,FALSE),FALSE)</f>
        <v>0.3447130213738136</v>
      </c>
      <c r="AI46" s="19">
        <f>$I46*AI$19^0.5/VLOOKUP($O46,AProperties!$AY$8:$BG$1007,VLOOKUP(Span,Data!$N$4:$Y$11,Data!$Y$1,FALSE),FALSE)</f>
        <v>0.36851372078299804</v>
      </c>
      <c r="AJ46" s="19">
        <f>$I46*AJ$19^0.5/VLOOKUP($O46,AProperties!$AY$8:$BG$1007,VLOOKUP(Span,Data!$N$4:$Y$11,Data!$Y$1,FALSE),FALSE)</f>
        <v>0.39086782638891576</v>
      </c>
      <c r="AK46" s="19">
        <f>$I46*AK$19^0.5/VLOOKUP($O46,AProperties!$AY$8:$BG$1007,VLOOKUP(Span,Data!$N$4:$Y$11,Data!$Y$1,FALSE),FALSE)</f>
        <v>0.41201086515608026</v>
      </c>
      <c r="AL46" s="47">
        <f t="shared" si="9"/>
        <v>2.7E-2</v>
      </c>
    </row>
    <row r="47" spans="1:38" x14ac:dyDescent="0.25">
      <c r="A47" s="15">
        <v>2.8000000000000001E-2</v>
      </c>
      <c r="B47" s="116">
        <f>VLOOKUP($A47,APropertiesDimless!$A$7:$I$1007,VLOOKUP(Span,Data!$N$4:$Y$11,Data!$Y$1,FALSE),FALSE)</f>
        <v>2.7985689666774949E-2</v>
      </c>
      <c r="C47" s="6">
        <f t="shared" si="5"/>
        <v>4.1992844833387472E-2</v>
      </c>
      <c r="D47" s="116">
        <f>VLOOKUP($A47,AProperties!$AE$8:$AM$1007,VLOOKUP(Span,Data!$N$4:$Y$11,Data!$Y$1,FALSE),FALSE)</f>
        <v>3.5128581455772287E-2</v>
      </c>
      <c r="E47" s="116">
        <f t="shared" si="6"/>
        <v>2.7199700984022572E-2</v>
      </c>
      <c r="F47" s="6">
        <f t="shared" si="10"/>
        <v>1.8402404139446049E-2</v>
      </c>
      <c r="G47" s="9"/>
      <c r="H47" s="15">
        <f t="shared" si="7"/>
        <v>2.8000000000000001E-2</v>
      </c>
      <c r="I47" s="6">
        <f>VLOOKUP(H47,AProperties!$AO$8:$AW$1007,VLOOKUP(Span,Data!$N$4:$Y$11,Data!$Y$1,FALSE),FALSE)^(2/3)</f>
        <v>7.804848663296042E-2</v>
      </c>
      <c r="J47" s="15">
        <f>$I47*(Slope^0.5)/VLOOKUP($H47,AProperties!$AY$8:$BG$1007,VLOOKUP(Span,Data!$N$4:$Y$11,Data!$Y$1,FALSE),FALSE)</f>
        <v>0.23114363009873842</v>
      </c>
      <c r="K47" s="15">
        <f>$J47*VLOOKUP($H47,AProperties!$A$8:$I$1007,VLOOKUP(Span,Data!$N$4:$Y$11,Data!$Y$1,FALSE),FALSE)</f>
        <v>7.8758041726112275E-3</v>
      </c>
      <c r="L47" s="15">
        <f t="shared" si="11"/>
        <v>0.23114363009873842</v>
      </c>
      <c r="M47" s="15">
        <f t="shared" si="12"/>
        <v>2.8000000000000001E-2</v>
      </c>
      <c r="O47" s="28">
        <f t="shared" si="8"/>
        <v>2.8000000000000001E-2</v>
      </c>
      <c r="P47" s="19">
        <f>AA47*VLOOKUP($O47,AProperties!$A$8:$I$1007,VLOOKUP(Span,Data!$N$4:$Y$11,Data!$Y$1,FALSE),FALSE)</f>
        <v>3.215283589496693E-3</v>
      </c>
      <c r="Q47" s="19">
        <f>AB47*VLOOKUP($O47,AProperties!$A$8:$I$1007,VLOOKUP(Span,Data!$N$4:$Y$11,Data!$Y$1,FALSE),FALSE)</f>
        <v>4.5470976591418704E-3</v>
      </c>
      <c r="R47" s="19">
        <f>AC47*VLOOKUP($O47,AProperties!$A$8:$I$1007,VLOOKUP(Span,Data!$N$4:$Y$11,Data!$Y$1,FALSE),FALSE)</f>
        <v>6.430567178993386E-3</v>
      </c>
      <c r="S47" s="19">
        <f>AD47*VLOOKUP($O47,AProperties!$A$8:$I$1007,VLOOKUP(Span,Data!$N$4:$Y$11,Data!$Y$1,FALSE),FALSE)</f>
        <v>7.8758041726112275E-3</v>
      </c>
      <c r="T47" s="19">
        <f>AE47*VLOOKUP($O47,AProperties!$A$8:$I$1007,VLOOKUP(Span,Data!$N$4:$Y$11,Data!$Y$1,FALSE),FALSE)</f>
        <v>9.0941953182837407E-3</v>
      </c>
      <c r="U47" s="19">
        <f>AF47*VLOOKUP($O47,AProperties!$A$8:$I$1007,VLOOKUP(Span,Data!$N$4:$Y$11,Data!$Y$1,FALSE),FALSE)</f>
        <v>1.0167619466171391E-2</v>
      </c>
      <c r="V47" s="19">
        <f>AG47*VLOOKUP($O47,AProperties!$A$8:$I$1007,VLOOKUP(Span,Data!$N$4:$Y$11,Data!$Y$1,FALSE),FALSE)</f>
        <v>1.1138069075501411E-2</v>
      </c>
      <c r="W47" s="19">
        <f>AH47*VLOOKUP($O47,AProperties!$A$8:$I$1007,VLOOKUP(Span,Data!$N$4:$Y$11,Data!$Y$1,FALSE),FALSE)</f>
        <v>1.2030489593213334E-2</v>
      </c>
      <c r="X47" s="19">
        <f>AI47*VLOOKUP($O47,AProperties!$A$8:$I$1007,VLOOKUP(Span,Data!$N$4:$Y$11,Data!$Y$1,FALSE),FALSE)</f>
        <v>1.2861134357986772E-2</v>
      </c>
      <c r="Y47" s="19">
        <f>AJ47*VLOOKUP($O47,AProperties!$A$8:$I$1007,VLOOKUP(Span,Data!$N$4:$Y$11,Data!$Y$1,FALSE),FALSE)</f>
        <v>1.364129297742561E-2</v>
      </c>
      <c r="Z47" s="19">
        <f>AK47*VLOOKUP($O47,AProperties!$A$8:$I$1007,VLOOKUP(Span,Data!$N$4:$Y$11,Data!$Y$1,FALSE),FALSE)</f>
        <v>1.4379185346108268E-2</v>
      </c>
      <c r="AA47" s="19">
        <f>$I47*AA$19^0.5/VLOOKUP($O47,AProperties!$AY$8:$BG$1007,VLOOKUP(Span,Data!$N$4:$Y$11,Data!$Y$1,FALSE),FALSE)</f>
        <v>9.4363991839421471E-2</v>
      </c>
      <c r="AB47" s="19">
        <f>$I47*AB$19^0.5/VLOOKUP($O47,AProperties!$AY$8:$BG$1007,VLOOKUP(Span,Data!$N$4:$Y$11,Data!$Y$1,FALSE),FALSE)</f>
        <v>0.13345083705897393</v>
      </c>
      <c r="AC47" s="19">
        <f>$I47*AC$19^0.5/VLOOKUP($O47,AProperties!$AY$8:$BG$1007,VLOOKUP(Span,Data!$N$4:$Y$11,Data!$Y$1,FALSE),FALSE)</f>
        <v>0.18872798367884294</v>
      </c>
      <c r="AD47" s="19">
        <f>$I47*AD$19^0.5/VLOOKUP($O47,AProperties!$AY$8:$BG$1007,VLOOKUP(Span,Data!$N$4:$Y$11,Data!$Y$1,FALSE),FALSE)</f>
        <v>0.23114363009873842</v>
      </c>
      <c r="AE47" s="19">
        <f>$I47*AE$19^0.5/VLOOKUP($O47,AProperties!$AY$8:$BG$1007,VLOOKUP(Span,Data!$N$4:$Y$11,Data!$Y$1,FALSE),FALSE)</f>
        <v>0.26690167411794785</v>
      </c>
      <c r="AF47" s="19">
        <f>$I47*AF$19^0.5/VLOOKUP($O47,AProperties!$AY$8:$BG$1007,VLOOKUP(Span,Data!$N$4:$Y$11,Data!$Y$1,FALSE),FALSE)</f>
        <v>0.2984051433181138</v>
      </c>
      <c r="AG47" s="19">
        <f>$I47*AG$19^0.5/VLOOKUP($O47,AProperties!$AY$8:$BG$1007,VLOOKUP(Span,Data!$N$4:$Y$11,Data!$Y$1,FALSE),FALSE)</f>
        <v>0.32688645654178583</v>
      </c>
      <c r="AH47" s="19">
        <f>$I47*AH$19^0.5/VLOOKUP($O47,AProperties!$AY$8:$BG$1007,VLOOKUP(Span,Data!$N$4:$Y$11,Data!$Y$1,FALSE),FALSE)</f>
        <v>0.3530777271114473</v>
      </c>
      <c r="AI47" s="19">
        <f>$I47*AI$19^0.5/VLOOKUP($O47,AProperties!$AY$8:$BG$1007,VLOOKUP(Span,Data!$N$4:$Y$11,Data!$Y$1,FALSE),FALSE)</f>
        <v>0.37745596735768588</v>
      </c>
      <c r="AJ47" s="19">
        <f>$I47*AJ$19^0.5/VLOOKUP($O47,AProperties!$AY$8:$BG$1007,VLOOKUP(Span,Data!$N$4:$Y$11,Data!$Y$1,FALSE),FALSE)</f>
        <v>0.40035251117692172</v>
      </c>
      <c r="AK47" s="19">
        <f>$I47*AK$19^0.5/VLOOKUP($O47,AProperties!$AY$8:$BG$1007,VLOOKUP(Span,Data!$N$4:$Y$11,Data!$Y$1,FALSE),FALSE)</f>
        <v>0.42200860076236368</v>
      </c>
      <c r="AL47" s="47">
        <f t="shared" si="9"/>
        <v>2.8000000000000001E-2</v>
      </c>
    </row>
    <row r="48" spans="1:38" x14ac:dyDescent="0.25">
      <c r="A48" s="15">
        <v>2.9000000000000001E-2</v>
      </c>
      <c r="B48" s="116">
        <f>VLOOKUP($A48,APropertiesDimless!$A$7:$I$1007,VLOOKUP(Span,Data!$N$4:$Y$11,Data!$Y$1,FALSE),FALSE)</f>
        <v>2.8984961802287431E-2</v>
      </c>
      <c r="C48" s="6">
        <f t="shared" si="5"/>
        <v>4.3492480901143715E-2</v>
      </c>
      <c r="D48" s="116">
        <f>VLOOKUP($A48,AProperties!$AE$8:$AM$1007,VLOOKUP(Span,Data!$N$4:$Y$11,Data!$Y$1,FALSE),FALSE)</f>
        <v>3.6383831335333752E-2</v>
      </c>
      <c r="E48" s="116">
        <f t="shared" si="6"/>
        <v>2.871633636706733E-2</v>
      </c>
      <c r="F48" s="6">
        <f t="shared" si="10"/>
        <v>1.9397275779500022E-2</v>
      </c>
      <c r="G48" s="9"/>
      <c r="H48" s="15">
        <f t="shared" si="7"/>
        <v>2.9000000000000001E-2</v>
      </c>
      <c r="I48" s="6">
        <f>VLOOKUP(H48,AProperties!$AO$8:$AW$1007,VLOOKUP(Span,Data!$N$4:$Y$11,Data!$Y$1,FALSE),FALSE)^(2/3)</f>
        <v>7.9842265965279116E-2</v>
      </c>
      <c r="J48" s="15">
        <f>$I48*(Slope^0.5)/VLOOKUP($H48,AProperties!$AY$8:$BG$1007,VLOOKUP(Span,Data!$N$4:$Y$11,Data!$Y$1,FALSE),FALSE)</f>
        <v>0.23655110202774765</v>
      </c>
      <c r="K48" s="15">
        <f>$J48*VLOOKUP($H48,AProperties!$A$8:$I$1007,VLOOKUP(Span,Data!$N$4:$Y$11,Data!$Y$1,FALSE),FALSE)</f>
        <v>8.3480640453069757E-3</v>
      </c>
      <c r="L48" s="15">
        <f t="shared" si="11"/>
        <v>0.23655110202774765</v>
      </c>
      <c r="M48" s="15">
        <f t="shared" si="12"/>
        <v>2.9000000000000001E-2</v>
      </c>
      <c r="O48" s="28">
        <f t="shared" si="8"/>
        <v>2.9000000000000001E-2</v>
      </c>
      <c r="P48" s="19">
        <f>AA48*VLOOKUP($O48,AProperties!$A$8:$I$1007,VLOOKUP(Span,Data!$N$4:$Y$11,Data!$Y$1,FALSE),FALSE)</f>
        <v>3.408082875179414E-3</v>
      </c>
      <c r="Q48" s="19">
        <f>AB48*VLOOKUP($O48,AProperties!$A$8:$I$1007,VLOOKUP(Span,Data!$N$4:$Y$11,Data!$Y$1,FALSE),FALSE)</f>
        <v>4.8197570237702193E-3</v>
      </c>
      <c r="R48" s="19">
        <f>AC48*VLOOKUP($O48,AProperties!$A$8:$I$1007,VLOOKUP(Span,Data!$N$4:$Y$11,Data!$Y$1,FALSE),FALSE)</f>
        <v>6.8161657503588279E-3</v>
      </c>
      <c r="S48" s="19">
        <f>AD48*VLOOKUP($O48,AProperties!$A$8:$I$1007,VLOOKUP(Span,Data!$N$4:$Y$11,Data!$Y$1,FALSE),FALSE)</f>
        <v>8.3480640453069757E-3</v>
      </c>
      <c r="T48" s="19">
        <f>AE48*VLOOKUP($O48,AProperties!$A$8:$I$1007,VLOOKUP(Span,Data!$N$4:$Y$11,Data!$Y$1,FALSE),FALSE)</f>
        <v>9.6395140475404387E-3</v>
      </c>
      <c r="U48" s="19">
        <f>AF48*VLOOKUP($O48,AProperties!$A$8:$I$1007,VLOOKUP(Span,Data!$N$4:$Y$11,Data!$Y$1,FALSE),FALSE)</f>
        <v>1.077730434018228E-2</v>
      </c>
      <c r="V48" s="19">
        <f>AG48*VLOOKUP($O48,AProperties!$A$8:$I$1007,VLOOKUP(Span,Data!$N$4:$Y$11,Data!$Y$1,FALSE),FALSE)</f>
        <v>1.1805945392432333E-2</v>
      </c>
      <c r="W48" s="19">
        <f>AH48*VLOOKUP($O48,AProperties!$A$8:$I$1007,VLOOKUP(Span,Data!$N$4:$Y$11,Data!$Y$1,FALSE),FALSE)</f>
        <v>1.2751878464652828E-2</v>
      </c>
      <c r="X48" s="19">
        <f>AI48*VLOOKUP($O48,AProperties!$A$8:$I$1007,VLOOKUP(Span,Data!$N$4:$Y$11,Data!$Y$1,FALSE),FALSE)</f>
        <v>1.3632331500717656E-2</v>
      </c>
      <c r="Y48" s="19">
        <f>AJ48*VLOOKUP($O48,AProperties!$A$8:$I$1007,VLOOKUP(Span,Data!$N$4:$Y$11,Data!$Y$1,FALSE),FALSE)</f>
        <v>1.4459271071310656E-2</v>
      </c>
      <c r="Z48" s="19">
        <f>AK48*VLOOKUP($O48,AProperties!$A$8:$I$1007,VLOOKUP(Span,Data!$N$4:$Y$11,Data!$Y$1,FALSE),FALSE)</f>
        <v>1.5241409963708203E-2</v>
      </c>
      <c r="AA48" s="19">
        <f>$I48*AA$19^0.5/VLOOKUP($O48,AProperties!$AY$8:$BG$1007,VLOOKUP(Span,Data!$N$4:$Y$11,Data!$Y$1,FALSE),FALSE)</f>
        <v>9.6571583010170825E-2</v>
      </c>
      <c r="AB48" s="19">
        <f>$I48*AB$19^0.5/VLOOKUP($O48,AProperties!$AY$8:$BG$1007,VLOOKUP(Span,Data!$N$4:$Y$11,Data!$Y$1,FALSE),FALSE)</f>
        <v>0.13657284243282275</v>
      </c>
      <c r="AC48" s="19">
        <f>$I48*AC$19^0.5/VLOOKUP($O48,AProperties!$AY$8:$BG$1007,VLOOKUP(Span,Data!$N$4:$Y$11,Data!$Y$1,FALSE),FALSE)</f>
        <v>0.19314316602034165</v>
      </c>
      <c r="AD48" s="19">
        <f>$I48*AD$19^0.5/VLOOKUP($O48,AProperties!$AY$8:$BG$1007,VLOOKUP(Span,Data!$N$4:$Y$11,Data!$Y$1,FALSE),FALSE)</f>
        <v>0.23655110202774765</v>
      </c>
      <c r="AE48" s="19">
        <f>$I48*AE$19^0.5/VLOOKUP($O48,AProperties!$AY$8:$BG$1007,VLOOKUP(Span,Data!$N$4:$Y$11,Data!$Y$1,FALSE),FALSE)</f>
        <v>0.2731456848656455</v>
      </c>
      <c r="AF48" s="19">
        <f>$I48*AF$19^0.5/VLOOKUP($O48,AProperties!$AY$8:$BG$1007,VLOOKUP(Span,Data!$N$4:$Y$11,Data!$Y$1,FALSE),FALSE)</f>
        <v>0.30538615956015941</v>
      </c>
      <c r="AG48" s="19">
        <f>$I48*AG$19^0.5/VLOOKUP($O48,AProperties!$AY$8:$BG$1007,VLOOKUP(Span,Data!$N$4:$Y$11,Data!$Y$1,FALSE),FALSE)</f>
        <v>0.33453377668194256</v>
      </c>
      <c r="AH48" s="19">
        <f>$I48*AH$19^0.5/VLOOKUP($O48,AProperties!$AY$8:$BG$1007,VLOOKUP(Span,Data!$N$4:$Y$11,Data!$Y$1,FALSE),FALSE)</f>
        <v>0.36133777692245855</v>
      </c>
      <c r="AI48" s="19">
        <f>$I48*AI$19^0.5/VLOOKUP($O48,AProperties!$AY$8:$BG$1007,VLOOKUP(Span,Data!$N$4:$Y$11,Data!$Y$1,FALSE),FALSE)</f>
        <v>0.3862863320406833</v>
      </c>
      <c r="AJ48" s="19">
        <f>$I48*AJ$19^0.5/VLOOKUP($O48,AProperties!$AY$8:$BG$1007,VLOOKUP(Span,Data!$N$4:$Y$11,Data!$Y$1,FALSE),FALSE)</f>
        <v>0.40971852729846819</v>
      </c>
      <c r="AK48" s="19">
        <f>$I48*AK$19^0.5/VLOOKUP($O48,AProperties!$AY$8:$BG$1007,VLOOKUP(Span,Data!$N$4:$Y$11,Data!$Y$1,FALSE),FALSE)</f>
        <v>0.43188124861101151</v>
      </c>
      <c r="AL48" s="47">
        <f t="shared" si="9"/>
        <v>2.9000000000000001E-2</v>
      </c>
    </row>
    <row r="49" spans="1:38" x14ac:dyDescent="0.25">
      <c r="A49" s="15">
        <v>0.03</v>
      </c>
      <c r="B49" s="116">
        <f>VLOOKUP($A49,APropertiesDimless!$A$7:$I$1007,VLOOKUP(Span,Data!$N$4:$Y$11,Data!$Y$1,FALSE),FALSE)</f>
        <v>2.9984241227921513E-2</v>
      </c>
      <c r="C49" s="6">
        <f t="shared" si="5"/>
        <v>4.4992120613960754E-2</v>
      </c>
      <c r="D49" s="116">
        <f>VLOOKUP($A49,AProperties!$AE$8:$AM$1007,VLOOKUP(Span,Data!$N$4:$Y$11,Data!$Y$1,FALSE),FALSE)</f>
        <v>3.7639112595050185E-2</v>
      </c>
      <c r="E49" s="116">
        <f t="shared" si="6"/>
        <v>3.0233724752972049E-2</v>
      </c>
      <c r="F49" s="6">
        <f t="shared" si="10"/>
        <v>2.0409475862602878E-2</v>
      </c>
      <c r="G49" s="9"/>
      <c r="H49" s="15">
        <f t="shared" si="7"/>
        <v>0.03</v>
      </c>
      <c r="I49" s="6">
        <f>VLOOKUP(H49,AProperties!$AO$8:$AW$1007,VLOOKUP(Span,Data!$N$4:$Y$11,Data!$Y$1,FALSE),FALSE)^(2/3)</f>
        <v>8.1612550833068551E-2</v>
      </c>
      <c r="J49" s="15">
        <f>$I49*(Slope^0.5)/VLOOKUP($H49,AProperties!$AY$8:$BG$1007,VLOOKUP(Span,Data!$N$4:$Y$11,Data!$Y$1,FALSE),FALSE)</f>
        <v>0.24189310820301441</v>
      </c>
      <c r="K49" s="15">
        <f>$J49*VLOOKUP($H49,AProperties!$A$8:$I$1007,VLOOKUP(Span,Data!$N$4:$Y$11,Data!$Y$1,FALSE),FALSE)</f>
        <v>8.8311088445297125E-3</v>
      </c>
      <c r="L49" s="15">
        <f t="shared" si="11"/>
        <v>0.24189310820301441</v>
      </c>
      <c r="M49" s="15">
        <f t="shared" si="12"/>
        <v>0.03</v>
      </c>
      <c r="O49" s="28">
        <f t="shared" si="8"/>
        <v>0.03</v>
      </c>
      <c r="P49" s="19">
        <f>AA49*VLOOKUP($O49,AProperties!$A$8:$I$1007,VLOOKUP(Span,Data!$N$4:$Y$11,Data!$Y$1,FALSE),FALSE)</f>
        <v>3.6052850886795561E-3</v>
      </c>
      <c r="Q49" s="19">
        <f>AB49*VLOOKUP($O49,AProperties!$A$8:$I$1007,VLOOKUP(Span,Data!$N$4:$Y$11,Data!$Y$1,FALSE),FALSE)</f>
        <v>5.0986430686321164E-3</v>
      </c>
      <c r="R49" s="19">
        <f>AC49*VLOOKUP($O49,AProperties!$A$8:$I$1007,VLOOKUP(Span,Data!$N$4:$Y$11,Data!$Y$1,FALSE),FALSE)</f>
        <v>7.2105701773591121E-3</v>
      </c>
      <c r="S49" s="19">
        <f>AD49*VLOOKUP($O49,AProperties!$A$8:$I$1007,VLOOKUP(Span,Data!$N$4:$Y$11,Data!$Y$1,FALSE),FALSE)</f>
        <v>8.8311088445297125E-3</v>
      </c>
      <c r="T49" s="19">
        <f>AE49*VLOOKUP($O49,AProperties!$A$8:$I$1007,VLOOKUP(Span,Data!$N$4:$Y$11,Data!$Y$1,FALSE),FALSE)</f>
        <v>1.0197286137264233E-2</v>
      </c>
      <c r="U49" s="19">
        <f>AF49*VLOOKUP($O49,AProperties!$A$8:$I$1007,VLOOKUP(Span,Data!$N$4:$Y$11,Data!$Y$1,FALSE),FALSE)</f>
        <v>1.1400912494469536E-2</v>
      </c>
      <c r="V49" s="19">
        <f>AG49*VLOOKUP($O49,AProperties!$A$8:$I$1007,VLOOKUP(Span,Data!$N$4:$Y$11,Data!$Y$1,FALSE),FALSE)</f>
        <v>1.2489073898726914E-2</v>
      </c>
      <c r="W49" s="19">
        <f>AH49*VLOOKUP($O49,AProperties!$A$8:$I$1007,VLOOKUP(Span,Data!$N$4:$Y$11,Data!$Y$1,FALSE),FALSE)</f>
        <v>1.3489741583483808E-2</v>
      </c>
      <c r="X49" s="19">
        <f>AI49*VLOOKUP($O49,AProperties!$A$8:$I$1007,VLOOKUP(Span,Data!$N$4:$Y$11,Data!$Y$1,FALSE),FALSE)</f>
        <v>1.4421140354718224E-2</v>
      </c>
      <c r="Y49" s="19">
        <f>AJ49*VLOOKUP($O49,AProperties!$A$8:$I$1007,VLOOKUP(Span,Data!$N$4:$Y$11,Data!$Y$1,FALSE),FALSE)</f>
        <v>1.5295929205896345E-2</v>
      </c>
      <c r="Z49" s="19">
        <f>AK49*VLOOKUP($O49,AProperties!$A$8:$I$1007,VLOOKUP(Span,Data!$N$4:$Y$11,Data!$Y$1,FALSE),FALSE)</f>
        <v>1.6123325073107691E-2</v>
      </c>
      <c r="AA49" s="19">
        <f>$I49*AA$19^0.5/VLOOKUP($O49,AProperties!$AY$8:$BG$1007,VLOOKUP(Span,Data!$N$4:$Y$11,Data!$Y$1,FALSE),FALSE)</f>
        <v>9.8752447898870874E-2</v>
      </c>
      <c r="AB49" s="19">
        <f>$I49*AB$19^0.5/VLOOKUP($O49,AProperties!$AY$8:$BG$1007,VLOOKUP(Span,Data!$N$4:$Y$11,Data!$Y$1,FALSE),FALSE)</f>
        <v>0.13965705113612567</v>
      </c>
      <c r="AC49" s="19">
        <f>$I49*AC$19^0.5/VLOOKUP($O49,AProperties!$AY$8:$BG$1007,VLOOKUP(Span,Data!$N$4:$Y$11,Data!$Y$1,FALSE),FALSE)</f>
        <v>0.19750489579774175</v>
      </c>
      <c r="AD49" s="19">
        <f>$I49*AD$19^0.5/VLOOKUP($O49,AProperties!$AY$8:$BG$1007,VLOOKUP(Span,Data!$N$4:$Y$11,Data!$Y$1,FALSE),FALSE)</f>
        <v>0.24189310820301441</v>
      </c>
      <c r="AE49" s="19">
        <f>$I49*AE$19^0.5/VLOOKUP($O49,AProperties!$AY$8:$BG$1007,VLOOKUP(Span,Data!$N$4:$Y$11,Data!$Y$1,FALSE),FALSE)</f>
        <v>0.27931410227225134</v>
      </c>
      <c r="AF49" s="19">
        <f>$I49*AF$19^0.5/VLOOKUP($O49,AProperties!$AY$8:$BG$1007,VLOOKUP(Span,Data!$N$4:$Y$11,Data!$Y$1,FALSE),FALSE)</f>
        <v>0.31228265987754117</v>
      </c>
      <c r="AG49" s="19">
        <f>$I49*AG$19^0.5/VLOOKUP($O49,AProperties!$AY$8:$BG$1007,VLOOKUP(Span,Data!$N$4:$Y$11,Data!$Y$1,FALSE),FALSE)</f>
        <v>0.34208851426528558</v>
      </c>
      <c r="AH49" s="19">
        <f>$I49*AH$19^0.5/VLOOKUP($O49,AProperties!$AY$8:$BG$1007,VLOOKUP(Span,Data!$N$4:$Y$11,Data!$Y$1,FALSE),FALSE)</f>
        <v>0.36949782614281906</v>
      </c>
      <c r="AI49" s="19">
        <f>$I49*AI$19^0.5/VLOOKUP($O49,AProperties!$AY$8:$BG$1007,VLOOKUP(Span,Data!$N$4:$Y$11,Data!$Y$1,FALSE),FALSE)</f>
        <v>0.39500979159548349</v>
      </c>
      <c r="AJ49" s="19">
        <f>$I49*AJ$19^0.5/VLOOKUP($O49,AProperties!$AY$8:$BG$1007,VLOOKUP(Span,Data!$N$4:$Y$11,Data!$Y$1,FALSE),FALSE)</f>
        <v>0.41897115340837693</v>
      </c>
      <c r="AK49" s="19">
        <f>$I49*AK$19^0.5/VLOOKUP($O49,AProperties!$AY$8:$BG$1007,VLOOKUP(Span,Data!$N$4:$Y$11,Data!$Y$1,FALSE),FALSE)</f>
        <v>0.44163437289276314</v>
      </c>
      <c r="AL49" s="47">
        <f t="shared" si="9"/>
        <v>0.03</v>
      </c>
    </row>
    <row r="50" spans="1:38" x14ac:dyDescent="0.25">
      <c r="A50" s="15">
        <v>3.1E-2</v>
      </c>
      <c r="B50" s="116">
        <f>VLOOKUP($A50,APropertiesDimless!$A$7:$I$1007,VLOOKUP(Span,Data!$N$4:$Y$11,Data!$Y$1,FALSE),FALSE)</f>
        <v>3.0983530163625223E-2</v>
      </c>
      <c r="C50" s="6">
        <f t="shared" si="5"/>
        <v>4.649176508181261E-2</v>
      </c>
      <c r="D50" s="116">
        <f>VLOOKUP($A50,AProperties!$AE$8:$AM$1007,VLOOKUP(Span,Data!$N$4:$Y$11,Data!$Y$1,FALSE),FALSE)</f>
        <v>3.8894423838188683E-2</v>
      </c>
      <c r="E50" s="116">
        <f t="shared" si="6"/>
        <v>3.1751873672883957E-2</v>
      </c>
      <c r="F50" s="6">
        <f t="shared" si="10"/>
        <v>2.1438714267553383E-2</v>
      </c>
      <c r="G50" s="9"/>
      <c r="H50" s="15">
        <f t="shared" si="7"/>
        <v>3.1E-2</v>
      </c>
      <c r="I50" s="6">
        <f>VLOOKUP(H50,AProperties!$AO$8:$AW$1007,VLOOKUP(Span,Data!$N$4:$Y$11,Data!$Y$1,FALSE),FALSE)^(2/3)</f>
        <v>8.3360320299565707E-2</v>
      </c>
      <c r="J50" s="15">
        <f>$I50*(Slope^0.5)/VLOOKUP($H50,AProperties!$AY$8:$BG$1007,VLOOKUP(Span,Data!$N$4:$Y$11,Data!$Y$1,FALSE),FALSE)</f>
        <v>0.24717246127736237</v>
      </c>
      <c r="K50" s="15">
        <f>$J50*VLOOKUP($H50,AProperties!$A$8:$I$1007,VLOOKUP(Span,Data!$N$4:$Y$11,Data!$Y$1,FALSE),FALSE)</f>
        <v>9.3248057059718281E-3</v>
      </c>
      <c r="L50" s="15">
        <f t="shared" si="11"/>
        <v>0.24717246127736237</v>
      </c>
      <c r="M50" s="15">
        <f t="shared" si="12"/>
        <v>3.1E-2</v>
      </c>
      <c r="O50" s="28">
        <f t="shared" si="8"/>
        <v>3.1E-2</v>
      </c>
      <c r="P50" s="19">
        <f>AA50*VLOOKUP($O50,AProperties!$A$8:$I$1007,VLOOKUP(Span,Data!$N$4:$Y$11,Data!$Y$1,FALSE),FALSE)</f>
        <v>3.8068359883706745E-3</v>
      </c>
      <c r="Q50" s="19">
        <f>AB50*VLOOKUP($O50,AProperties!$A$8:$I$1007,VLOOKUP(Span,Data!$N$4:$Y$11,Data!$Y$1,FALSE),FALSE)</f>
        <v>5.3836790844837938E-3</v>
      </c>
      <c r="R50" s="19">
        <f>AC50*VLOOKUP($O50,AProperties!$A$8:$I$1007,VLOOKUP(Span,Data!$N$4:$Y$11,Data!$Y$1,FALSE),FALSE)</f>
        <v>7.6136719767413491E-3</v>
      </c>
      <c r="S50" s="19">
        <f>AD50*VLOOKUP($O50,AProperties!$A$8:$I$1007,VLOOKUP(Span,Data!$N$4:$Y$11,Data!$Y$1,FALSE),FALSE)</f>
        <v>9.3248057059718281E-3</v>
      </c>
      <c r="T50" s="19">
        <f>AE50*VLOOKUP($O50,AProperties!$A$8:$I$1007,VLOOKUP(Span,Data!$N$4:$Y$11,Data!$Y$1,FALSE),FALSE)</f>
        <v>1.0767358168967588E-2</v>
      </c>
      <c r="U50" s="19">
        <f>AF50*VLOOKUP($O50,AProperties!$A$8:$I$1007,VLOOKUP(Span,Data!$N$4:$Y$11,Data!$Y$1,FALSE),FALSE)</f>
        <v>1.2038272401949596E-2</v>
      </c>
      <c r="V50" s="19">
        <f>AG50*VLOOKUP($O50,AProperties!$A$8:$I$1007,VLOOKUP(Span,Data!$N$4:$Y$11,Data!$Y$1,FALSE),FALSE)</f>
        <v>1.3187266695879385E-2</v>
      </c>
      <c r="W50" s="19">
        <f>AH50*VLOOKUP($O50,AProperties!$A$8:$I$1007,VLOOKUP(Span,Data!$N$4:$Y$11,Data!$Y$1,FALSE),FALSE)</f>
        <v>1.4243875996124013E-2</v>
      </c>
      <c r="X50" s="19">
        <f>AI50*VLOOKUP($O50,AProperties!$A$8:$I$1007,VLOOKUP(Span,Data!$N$4:$Y$11,Data!$Y$1,FALSE),FALSE)</f>
        <v>1.5227343953482698E-2</v>
      </c>
      <c r="Y50" s="19">
        <f>AJ50*VLOOKUP($O50,AProperties!$A$8:$I$1007,VLOOKUP(Span,Data!$N$4:$Y$11,Data!$Y$1,FALSE),FALSE)</f>
        <v>1.6151037253451381E-2</v>
      </c>
      <c r="Z50" s="19">
        <f>AK50*VLOOKUP($O50,AProperties!$A$8:$I$1007,VLOOKUP(Span,Data!$N$4:$Y$11,Data!$Y$1,FALSE),FALSE)</f>
        <v>1.7024688098378853E-2</v>
      </c>
      <c r="AA50" s="19">
        <f>$I50*AA$19^0.5/VLOOKUP($O50,AProperties!$AY$8:$BG$1007,VLOOKUP(Span,Data!$N$4:$Y$11,Data!$Y$1,FALSE),FALSE)</f>
        <v>0.10090773476622857</v>
      </c>
      <c r="AB50" s="19">
        <f>$I50*AB$19^0.5/VLOOKUP($O50,AProperties!$AY$8:$BG$1007,VLOOKUP(Span,Data!$N$4:$Y$11,Data!$Y$1,FALSE),FALSE)</f>
        <v>0.14270508705474752</v>
      </c>
      <c r="AC50" s="19">
        <f>$I50*AC$19^0.5/VLOOKUP($O50,AProperties!$AY$8:$BG$1007,VLOOKUP(Span,Data!$N$4:$Y$11,Data!$Y$1,FALSE),FALSE)</f>
        <v>0.20181546953245713</v>
      </c>
      <c r="AD50" s="19">
        <f>$I50*AD$19^0.5/VLOOKUP($O50,AProperties!$AY$8:$BG$1007,VLOOKUP(Span,Data!$N$4:$Y$11,Data!$Y$1,FALSE),FALSE)</f>
        <v>0.24717246127736237</v>
      </c>
      <c r="AE50" s="19">
        <f>$I50*AE$19^0.5/VLOOKUP($O50,AProperties!$AY$8:$BG$1007,VLOOKUP(Span,Data!$N$4:$Y$11,Data!$Y$1,FALSE),FALSE)</f>
        <v>0.28541017410949504</v>
      </c>
      <c r="AF50" s="19">
        <f>$I50*AF$19^0.5/VLOOKUP($O50,AProperties!$AY$8:$BG$1007,VLOOKUP(Span,Data!$N$4:$Y$11,Data!$Y$1,FALSE),FALSE)</f>
        <v>0.31909827538944069</v>
      </c>
      <c r="AG50" s="19">
        <f>$I50*AG$19^0.5/VLOOKUP($O50,AProperties!$AY$8:$BG$1007,VLOOKUP(Span,Data!$N$4:$Y$11,Data!$Y$1,FALSE),FALSE)</f>
        <v>0.34955464698358457</v>
      </c>
      <c r="AH50" s="19">
        <f>$I50*AH$19^0.5/VLOOKUP($O50,AProperties!$AY$8:$BG$1007,VLOOKUP(Span,Data!$N$4:$Y$11,Data!$Y$1,FALSE),FALSE)</f>
        <v>0.3775621711706848</v>
      </c>
      <c r="AI50" s="19">
        <f>$I50*AI$19^0.5/VLOOKUP($O50,AProperties!$AY$8:$BG$1007,VLOOKUP(Span,Data!$N$4:$Y$11,Data!$Y$1,FALSE),FALSE)</f>
        <v>0.40363093906491426</v>
      </c>
      <c r="AJ50" s="19">
        <f>$I50*AJ$19^0.5/VLOOKUP($O50,AProperties!$AY$8:$BG$1007,VLOOKUP(Span,Data!$N$4:$Y$11,Data!$Y$1,FALSE),FALSE)</f>
        <v>0.42811526116424259</v>
      </c>
      <c r="AK50" s="19">
        <f>$I50*AK$19^0.5/VLOOKUP($O50,AProperties!$AY$8:$BG$1007,VLOOKUP(Span,Data!$N$4:$Y$11,Data!$Y$1,FALSE),FALSE)</f>
        <v>0.45127310878561189</v>
      </c>
      <c r="AL50" s="47">
        <f t="shared" si="9"/>
        <v>3.1E-2</v>
      </c>
    </row>
    <row r="51" spans="1:38" x14ac:dyDescent="0.25">
      <c r="A51" s="15">
        <v>3.2000000000000001E-2</v>
      </c>
      <c r="B51" s="116">
        <f>VLOOKUP($A51,APropertiesDimless!$A$7:$I$1007,VLOOKUP(Span,Data!$N$4:$Y$11,Data!$Y$1,FALSE),FALSE)</f>
        <v>3.1982830829070351E-2</v>
      </c>
      <c r="C51" s="6">
        <f t="shared" si="5"/>
        <v>4.799141541453518E-2</v>
      </c>
      <c r="D51" s="116">
        <f>VLOOKUP($A51,AProperties!$AE$8:$AM$1007,VLOOKUP(Span,Data!$N$4:$Y$11,Data!$Y$1,FALSE),FALSE)</f>
        <v>4.0149763668116116E-2</v>
      </c>
      <c r="E51" s="116">
        <f t="shared" si="6"/>
        <v>3.3270790500914471E-2</v>
      </c>
      <c r="F51" s="6">
        <f t="shared" si="10"/>
        <v>2.2484715053063955E-2</v>
      </c>
      <c r="G51" s="9"/>
      <c r="H51" s="15">
        <f t="shared" si="7"/>
        <v>3.2000000000000001E-2</v>
      </c>
      <c r="I51" s="6">
        <f>VLOOKUP(H51,AProperties!$AO$8:$AW$1007,VLOOKUP(Span,Data!$N$4:$Y$11,Data!$Y$1,FALSE),FALSE)^(2/3)</f>
        <v>8.5086481039522321E-2</v>
      </c>
      <c r="J51" s="15">
        <f>$I51*(Slope^0.5)/VLOOKUP($H51,AProperties!$AY$8:$BG$1007,VLOOKUP(Span,Data!$N$4:$Y$11,Data!$Y$1,FALSE),FALSE)</f>
        <v>0.2523917640319549</v>
      </c>
      <c r="K51" s="15">
        <f>$J51*VLOOKUP($H51,AProperties!$A$8:$I$1007,VLOOKUP(Span,Data!$N$4:$Y$11,Data!$Y$1,FALSE),FALSE)</f>
        <v>9.8290272510404494E-3</v>
      </c>
      <c r="L51" s="15">
        <f t="shared" si="11"/>
        <v>0.2523917640319549</v>
      </c>
      <c r="M51" s="15">
        <f t="shared" si="12"/>
        <v>3.2000000000000001E-2</v>
      </c>
      <c r="O51" s="28">
        <f t="shared" si="8"/>
        <v>3.2000000000000001E-2</v>
      </c>
      <c r="P51" s="19">
        <f>AA51*VLOOKUP($O51,AProperties!$A$8:$I$1007,VLOOKUP(Span,Data!$N$4:$Y$11,Data!$Y$1,FALSE),FALSE)</f>
        <v>4.0126835721599873E-3</v>
      </c>
      <c r="Q51" s="19">
        <f>AB51*VLOOKUP($O51,AProperties!$A$8:$I$1007,VLOOKUP(Span,Data!$N$4:$Y$11,Data!$Y$1,FALSE),FALSE)</f>
        <v>5.6747915292603719E-3</v>
      </c>
      <c r="R51" s="19">
        <f>AC51*VLOOKUP($O51,AProperties!$A$8:$I$1007,VLOOKUP(Span,Data!$N$4:$Y$11,Data!$Y$1,FALSE),FALSE)</f>
        <v>8.0253671443199746E-3</v>
      </c>
      <c r="S51" s="19">
        <f>AD51*VLOOKUP($O51,AProperties!$A$8:$I$1007,VLOOKUP(Span,Data!$N$4:$Y$11,Data!$Y$1,FALSE),FALSE)</f>
        <v>9.8290272510404494E-3</v>
      </c>
      <c r="T51" s="19">
        <f>AE51*VLOOKUP($O51,AProperties!$A$8:$I$1007,VLOOKUP(Span,Data!$N$4:$Y$11,Data!$Y$1,FALSE),FALSE)</f>
        <v>1.1349583058520744E-2</v>
      </c>
      <c r="U51" s="19">
        <f>AF51*VLOOKUP($O51,AProperties!$A$8:$I$1007,VLOOKUP(Span,Data!$N$4:$Y$11,Data!$Y$1,FALSE),FALSE)</f>
        <v>1.2689219617566175E-2</v>
      </c>
      <c r="V51" s="19">
        <f>AG51*VLOOKUP($O51,AProperties!$A$8:$I$1007,VLOOKUP(Span,Data!$N$4:$Y$11,Data!$Y$1,FALSE),FALSE)</f>
        <v>1.3900343643356145E-2</v>
      </c>
      <c r="W51" s="19">
        <f>AH51*VLOOKUP($O51,AProperties!$A$8:$I$1007,VLOOKUP(Span,Data!$N$4:$Y$11,Data!$Y$1,FALSE),FALSE)</f>
        <v>1.501408712855886E-2</v>
      </c>
      <c r="X51" s="19">
        <f>AI51*VLOOKUP($O51,AProperties!$A$8:$I$1007,VLOOKUP(Span,Data!$N$4:$Y$11,Data!$Y$1,FALSE),FALSE)</f>
        <v>1.6050734288639949E-2</v>
      </c>
      <c r="Y51" s="19">
        <f>AJ51*VLOOKUP($O51,AProperties!$A$8:$I$1007,VLOOKUP(Span,Data!$N$4:$Y$11,Data!$Y$1,FALSE),FALSE)</f>
        <v>1.702437458778111E-2</v>
      </c>
      <c r="Z51" s="19">
        <f>AK51*VLOOKUP($O51,AProperties!$A$8:$I$1007,VLOOKUP(Span,Data!$N$4:$Y$11,Data!$Y$1,FALSE),FALSE)</f>
        <v>1.7945266479092826E-2</v>
      </c>
      <c r="AA51" s="19">
        <f>$I51*AA$19^0.5/VLOOKUP($O51,AProperties!$AY$8:$BG$1007,VLOOKUP(Span,Data!$N$4:$Y$11,Data!$Y$1,FALSE),FALSE)</f>
        <v>0.10303850619320432</v>
      </c>
      <c r="AB51" s="19">
        <f>$I51*AB$19^0.5/VLOOKUP($O51,AProperties!$AY$8:$BG$1007,VLOOKUP(Span,Data!$N$4:$Y$11,Data!$Y$1,FALSE),FALSE)</f>
        <v>0.14571845290509369</v>
      </c>
      <c r="AC51" s="19">
        <f>$I51*AC$19^0.5/VLOOKUP($O51,AProperties!$AY$8:$BG$1007,VLOOKUP(Span,Data!$N$4:$Y$11,Data!$Y$1,FALSE),FALSE)</f>
        <v>0.20607701238640863</v>
      </c>
      <c r="AD51" s="19">
        <f>$I51*AD$19^0.5/VLOOKUP($O51,AProperties!$AY$8:$BG$1007,VLOOKUP(Span,Data!$N$4:$Y$11,Data!$Y$1,FALSE),FALSE)</f>
        <v>0.2523917640319549</v>
      </c>
      <c r="AE51" s="19">
        <f>$I51*AE$19^0.5/VLOOKUP($O51,AProperties!$AY$8:$BG$1007,VLOOKUP(Span,Data!$N$4:$Y$11,Data!$Y$1,FALSE),FALSE)</f>
        <v>0.29143690581018739</v>
      </c>
      <c r="AF51" s="19">
        <f>$I51*AF$19^0.5/VLOOKUP($O51,AProperties!$AY$8:$BG$1007,VLOOKUP(Span,Data!$N$4:$Y$11,Data!$Y$1,FALSE),FALSE)</f>
        <v>0.32583636627189116</v>
      </c>
      <c r="AG51" s="19">
        <f>$I51*AG$19^0.5/VLOOKUP($O51,AProperties!$AY$8:$BG$1007,VLOOKUP(Span,Data!$N$4:$Y$11,Data!$Y$1,FALSE),FALSE)</f>
        <v>0.3569358557252606</v>
      </c>
      <c r="AH51" s="19">
        <f>$I51*AH$19^0.5/VLOOKUP($O51,AProperties!$AY$8:$BG$1007,VLOOKUP(Span,Data!$N$4:$Y$11,Data!$Y$1,FALSE),FALSE)</f>
        <v>0.38553478781995543</v>
      </c>
      <c r="AI51" s="19">
        <f>$I51*AI$19^0.5/VLOOKUP($O51,AProperties!$AY$8:$BG$1007,VLOOKUP(Span,Data!$N$4:$Y$11,Data!$Y$1,FALSE),FALSE)</f>
        <v>0.41215402477281726</v>
      </c>
      <c r="AJ51" s="19">
        <f>$I51*AJ$19^0.5/VLOOKUP($O51,AProperties!$AY$8:$BG$1007,VLOOKUP(Span,Data!$N$4:$Y$11,Data!$Y$1,FALSE),FALSE)</f>
        <v>0.43715535871528099</v>
      </c>
      <c r="AK51" s="19">
        <f>$I51*AK$19^0.5/VLOOKUP($O51,AProperties!$AY$8:$BG$1007,VLOOKUP(Span,Data!$N$4:$Y$11,Data!$Y$1,FALSE),FALSE)</f>
        <v>0.46080220829607582</v>
      </c>
      <c r="AL51" s="47">
        <f t="shared" si="9"/>
        <v>3.2000000000000001E-2</v>
      </c>
    </row>
    <row r="52" spans="1:38" x14ac:dyDescent="0.25">
      <c r="A52" s="15">
        <v>3.3000000000000002E-2</v>
      </c>
      <c r="B52" s="116">
        <f>VLOOKUP($A52,APropertiesDimless!$A$7:$I$1007,VLOOKUP(Span,Data!$N$4:$Y$11,Data!$Y$1,FALSE),FALSE)</f>
        <v>3.2982145443691907E-2</v>
      </c>
      <c r="C52" s="6">
        <f t="shared" si="5"/>
        <v>4.9491072721845955E-2</v>
      </c>
      <c r="D52" s="116">
        <f>VLOOKUP($A52,AProperties!$AE$8:$AM$1007,VLOOKUP(Span,Data!$N$4:$Y$11,Data!$Y$1,FALSE),FALSE)</f>
        <v>4.140513068829426E-2</v>
      </c>
      <c r="E52" s="116">
        <f t="shared" si="6"/>
        <v>3.4790482462930754E-2</v>
      </c>
      <c r="F52" s="6">
        <f t="shared" si="10"/>
        <v>2.3547215340080516E-2</v>
      </c>
      <c r="G52" s="9"/>
      <c r="H52" s="15">
        <f t="shared" si="7"/>
        <v>3.3000000000000002E-2</v>
      </c>
      <c r="I52" s="6">
        <f>VLOOKUP(H52,AProperties!$AO$8:$AW$1007,VLOOKUP(Span,Data!$N$4:$Y$11,Data!$Y$1,FALSE),FALSE)^(2/3)</f>
        <v>8.6791874809777042E-2</v>
      </c>
      <c r="J52" s="15">
        <f>$I52*(Slope^0.5)/VLOOKUP($H52,AProperties!$AY$8:$BG$1007,VLOOKUP(Span,Data!$N$4:$Y$11,Data!$Y$1,FALSE),FALSE)</f>
        <v>0.25755343110239953</v>
      </c>
      <c r="K52" s="15">
        <f>$J52*VLOOKUP($H52,AProperties!$A$8:$I$1007,VLOOKUP(Span,Data!$N$4:$Y$11,Data!$Y$1,FALSE),FALSE)</f>
        <v>1.0343651183280593E-2</v>
      </c>
      <c r="L52" s="15">
        <f t="shared" si="11"/>
        <v>0.25755343110239953</v>
      </c>
      <c r="M52" s="15">
        <f t="shared" si="12"/>
        <v>3.3000000000000002E-2</v>
      </c>
      <c r="O52" s="28">
        <f t="shared" si="8"/>
        <v>3.3000000000000002E-2</v>
      </c>
      <c r="P52" s="19">
        <f>AA52*VLOOKUP($O52,AProperties!$A$8:$I$1007,VLOOKUP(Span,Data!$N$4:$Y$11,Data!$Y$1,FALSE),FALSE)</f>
        <v>4.2227779127288149E-3</v>
      </c>
      <c r="Q52" s="19">
        <f>AB52*VLOOKUP($O52,AProperties!$A$8:$I$1007,VLOOKUP(Span,Data!$N$4:$Y$11,Data!$Y$1,FALSE),FALSE)</f>
        <v>5.9719097950706413E-3</v>
      </c>
      <c r="R52" s="19">
        <f>AC52*VLOOKUP($O52,AProperties!$A$8:$I$1007,VLOOKUP(Span,Data!$N$4:$Y$11,Data!$Y$1,FALSE),FALSE)</f>
        <v>8.4455558254576298E-3</v>
      </c>
      <c r="S52" s="19">
        <f>AD52*VLOOKUP($O52,AProperties!$A$8:$I$1007,VLOOKUP(Span,Data!$N$4:$Y$11,Data!$Y$1,FALSE),FALSE)</f>
        <v>1.0343651183280593E-2</v>
      </c>
      <c r="T52" s="19">
        <f>AE52*VLOOKUP($O52,AProperties!$A$8:$I$1007,VLOOKUP(Span,Data!$N$4:$Y$11,Data!$Y$1,FALSE),FALSE)</f>
        <v>1.1943819590141283E-2</v>
      </c>
      <c r="U52" s="19">
        <f>AF52*VLOOKUP($O52,AProperties!$A$8:$I$1007,VLOOKUP(Span,Data!$N$4:$Y$11,Data!$Y$1,FALSE),FALSE)</f>
        <v>1.3353596257274789E-2</v>
      </c>
      <c r="V52" s="19">
        <f>AG52*VLOOKUP($O52,AProperties!$A$8:$I$1007,VLOOKUP(Span,Data!$N$4:$Y$11,Data!$Y$1,FALSE),FALSE)</f>
        <v>1.4628131787851929E-2</v>
      </c>
      <c r="W52" s="19">
        <f>AH52*VLOOKUP($O52,AProperties!$A$8:$I$1007,VLOOKUP(Span,Data!$N$4:$Y$11,Data!$Y$1,FALSE),FALSE)</f>
        <v>1.580018816986762E-2</v>
      </c>
      <c r="X52" s="19">
        <f>AI52*VLOOKUP($O52,AProperties!$A$8:$I$1007,VLOOKUP(Span,Data!$N$4:$Y$11,Data!$Y$1,FALSE),FALSE)</f>
        <v>1.689111165091526E-2</v>
      </c>
      <c r="Y52" s="19">
        <f>AJ52*VLOOKUP($O52,AProperties!$A$8:$I$1007,VLOOKUP(Span,Data!$N$4:$Y$11,Data!$Y$1,FALSE),FALSE)</f>
        <v>1.791572938521192E-2</v>
      </c>
      <c r="Z52" s="19">
        <f>AK52*VLOOKUP($O52,AProperties!$A$8:$I$1007,VLOOKUP(Span,Data!$N$4:$Y$11,Data!$Y$1,FALSE),FALSE)</f>
        <v>1.8884836933492612E-2</v>
      </c>
      <c r="AA52" s="19">
        <f>$I52*AA$19^0.5/VLOOKUP($O52,AProperties!$AY$8:$BG$1007,VLOOKUP(Span,Data!$N$4:$Y$11,Data!$Y$1,FALSE),FALSE)</f>
        <v>0.10514574795065693</v>
      </c>
      <c r="AB52" s="19">
        <f>$I52*AB$19^0.5/VLOOKUP($O52,AProperties!$AY$8:$BG$1007,VLOOKUP(Span,Data!$N$4:$Y$11,Data!$Y$1,FALSE),FALSE)</f>
        <v>0.1486985427776821</v>
      </c>
      <c r="AC52" s="19">
        <f>$I52*AC$19^0.5/VLOOKUP($O52,AProperties!$AY$8:$BG$1007,VLOOKUP(Span,Data!$N$4:$Y$11,Data!$Y$1,FALSE),FALSE)</f>
        <v>0.21029149590131385</v>
      </c>
      <c r="AD52" s="19">
        <f>$I52*AD$19^0.5/VLOOKUP($O52,AProperties!$AY$8:$BG$1007,VLOOKUP(Span,Data!$N$4:$Y$11,Data!$Y$1,FALSE),FALSE)</f>
        <v>0.25755343110239953</v>
      </c>
      <c r="AE52" s="19">
        <f>$I52*AE$19^0.5/VLOOKUP($O52,AProperties!$AY$8:$BG$1007,VLOOKUP(Span,Data!$N$4:$Y$11,Data!$Y$1,FALSE),FALSE)</f>
        <v>0.2973970855553642</v>
      </c>
      <c r="AF52" s="19">
        <f>$I52*AF$19^0.5/VLOOKUP($O52,AProperties!$AY$8:$BG$1007,VLOOKUP(Span,Data!$N$4:$Y$11,Data!$Y$1,FALSE),FALSE)</f>
        <v>0.33250004980605752</v>
      </c>
      <c r="AG52" s="19">
        <f>$I52*AG$19^0.5/VLOOKUP($O52,AProperties!$AY$8:$BG$1007,VLOOKUP(Span,Data!$N$4:$Y$11,Data!$Y$1,FALSE),FALSE)</f>
        <v>0.36423555530073798</v>
      </c>
      <c r="AH52" s="19">
        <f>$I52*AH$19^0.5/VLOOKUP($O52,AProperties!$AY$8:$BG$1007,VLOOKUP(Span,Data!$N$4:$Y$11,Data!$Y$1,FALSE),FALSE)</f>
        <v>0.39341936450744658</v>
      </c>
      <c r="AI52" s="19">
        <f>$I52*AI$19^0.5/VLOOKUP($O52,AProperties!$AY$8:$BG$1007,VLOOKUP(Span,Data!$N$4:$Y$11,Data!$Y$1,FALSE),FALSE)</f>
        <v>0.4205829918026277</v>
      </c>
      <c r="AJ52" s="19">
        <f>$I52*AJ$19^0.5/VLOOKUP($O52,AProperties!$AY$8:$BG$1007,VLOOKUP(Span,Data!$N$4:$Y$11,Data!$Y$1,FALSE),FALSE)</f>
        <v>0.44609562833304622</v>
      </c>
      <c r="AK52" s="19">
        <f>$I52*AK$19^0.5/VLOOKUP($O52,AProperties!$AY$8:$BG$1007,VLOOKUP(Span,Data!$N$4:$Y$11,Data!$Y$1,FALSE),FALSE)</f>
        <v>0.47022607992545618</v>
      </c>
      <c r="AL52" s="47">
        <f t="shared" si="9"/>
        <v>3.3000000000000002E-2</v>
      </c>
    </row>
    <row r="53" spans="1:38" x14ac:dyDescent="0.25">
      <c r="A53" s="15">
        <v>3.4000000000000002E-2</v>
      </c>
      <c r="B53" s="116">
        <f>VLOOKUP($A53,APropertiesDimless!$A$7:$I$1007,VLOOKUP(Span,Data!$N$4:$Y$11,Data!$Y$1,FALSE),FALSE)</f>
        <v>3.3981476226728896E-2</v>
      </c>
      <c r="C53" s="6">
        <f t="shared" si="5"/>
        <v>5.0990738113364451E-2</v>
      </c>
      <c r="D53" s="116">
        <f>VLOOKUP($A53,AProperties!$AE$8:$AM$1007,VLOOKUP(Span,Data!$N$4:$Y$11,Data!$Y$1,FALSE),FALSE)</f>
        <v>4.2660523502276816E-2</v>
      </c>
      <c r="E53" s="116">
        <f t="shared" si="6"/>
        <v>3.6310956644601829E-2</v>
      </c>
      <c r="F53" s="6">
        <f t="shared" si="10"/>
        <v>2.4625964313677202E-2</v>
      </c>
      <c r="G53" s="9"/>
      <c r="H53" s="15">
        <f t="shared" si="7"/>
        <v>3.4000000000000002E-2</v>
      </c>
      <c r="I53" s="6">
        <f>VLOOKUP(H53,AProperties!$AO$8:$AW$1007,VLOOKUP(Span,Data!$N$4:$Y$11,Data!$Y$1,FALSE),FALSE)^(2/3)</f>
        <v>8.847728494541883E-2</v>
      </c>
      <c r="J53" s="15">
        <f>$I53*(Slope^0.5)/VLOOKUP($H53,AProperties!$AY$8:$BG$1007,VLOOKUP(Span,Data!$N$4:$Y$11,Data!$Y$1,FALSE),FALSE)</f>
        <v>0.26265970786671994</v>
      </c>
      <c r="K53" s="15">
        <f>$J53*VLOOKUP($H53,AProperties!$A$8:$I$1007,VLOOKUP(Span,Data!$N$4:$Y$11,Data!$Y$1,FALSE),FALSE)</f>
        <v>1.0868559925937157E-2</v>
      </c>
      <c r="L53" s="15">
        <f t="shared" si="11"/>
        <v>0.26265970786671994</v>
      </c>
      <c r="M53" s="15">
        <f t="shared" si="12"/>
        <v>3.4000000000000002E-2</v>
      </c>
      <c r="O53" s="28">
        <f t="shared" si="8"/>
        <v>3.4000000000000002E-2</v>
      </c>
      <c r="P53" s="19">
        <f>AA53*VLOOKUP($O53,AProperties!$A$8:$I$1007,VLOOKUP(Span,Data!$N$4:$Y$11,Data!$Y$1,FALSE),FALSE)</f>
        <v>4.4370710095678941E-3</v>
      </c>
      <c r="Q53" s="19">
        <f>AB53*VLOOKUP($O53,AProperties!$A$8:$I$1007,VLOOKUP(Span,Data!$N$4:$Y$11,Data!$Y$1,FALSE),FALSE)</f>
        <v>6.274965998943398E-3</v>
      </c>
      <c r="R53" s="19">
        <f>AC53*VLOOKUP($O53,AProperties!$A$8:$I$1007,VLOOKUP(Span,Data!$N$4:$Y$11,Data!$Y$1,FALSE),FALSE)</f>
        <v>8.8741420191357882E-3</v>
      </c>
      <c r="S53" s="19">
        <f>AD53*VLOOKUP($O53,AProperties!$A$8:$I$1007,VLOOKUP(Span,Data!$N$4:$Y$11,Data!$Y$1,FALSE),FALSE)</f>
        <v>1.0868559925937157E-2</v>
      </c>
      <c r="T53" s="19">
        <f>AE53*VLOOKUP($O53,AProperties!$A$8:$I$1007,VLOOKUP(Span,Data!$N$4:$Y$11,Data!$Y$1,FALSE),FALSE)</f>
        <v>1.2549931997886796E-2</v>
      </c>
      <c r="U53" s="19">
        <f>AF53*VLOOKUP($O53,AProperties!$A$8:$I$1007,VLOOKUP(Span,Data!$N$4:$Y$11,Data!$Y$1,FALSE),FALSE)</f>
        <v>1.4031250530137308E-2</v>
      </c>
      <c r="V53" s="19">
        <f>AG53*VLOOKUP($O53,AProperties!$A$8:$I$1007,VLOOKUP(Span,Data!$N$4:$Y$11,Data!$Y$1,FALSE),FALSE)</f>
        <v>1.537046485072505E-2</v>
      </c>
      <c r="W53" s="19">
        <f>AH53*VLOOKUP($O53,AProperties!$A$8:$I$1007,VLOOKUP(Span,Data!$N$4:$Y$11,Data!$Y$1,FALSE),FALSE)</f>
        <v>1.6601999518590222E-2</v>
      </c>
      <c r="X53" s="19">
        <f>AI53*VLOOKUP($O53,AProperties!$A$8:$I$1007,VLOOKUP(Span,Data!$N$4:$Y$11,Data!$Y$1,FALSE),FALSE)</f>
        <v>1.7748284038271576E-2</v>
      </c>
      <c r="Y53" s="19">
        <f>AJ53*VLOOKUP($O53,AProperties!$A$8:$I$1007,VLOOKUP(Span,Data!$N$4:$Y$11,Data!$Y$1,FALSE),FALSE)</f>
        <v>1.8824897996830191E-2</v>
      </c>
      <c r="Z53" s="19">
        <f>AK53*VLOOKUP($O53,AProperties!$A$8:$I$1007,VLOOKUP(Span,Data!$N$4:$Y$11,Data!$Y$1,FALSE),FALSE)</f>
        <v>1.9843184796774861E-2</v>
      </c>
      <c r="AA53" s="19">
        <f>$I53*AA$19^0.5/VLOOKUP($O53,AProperties!$AY$8:$BG$1007,VLOOKUP(Span,Data!$N$4:$Y$11,Data!$Y$1,FALSE),FALSE)</f>
        <v>0.10723037671032609</v>
      </c>
      <c r="AB53" s="19">
        <f>$I53*AB$19^0.5/VLOOKUP($O53,AProperties!$AY$8:$BG$1007,VLOOKUP(Span,Data!$N$4:$Y$11,Data!$Y$1,FALSE),FALSE)</f>
        <v>0.15164665304211924</v>
      </c>
      <c r="AC53" s="19">
        <f>$I53*AC$19^0.5/VLOOKUP($O53,AProperties!$AY$8:$BG$1007,VLOOKUP(Span,Data!$N$4:$Y$11,Data!$Y$1,FALSE),FALSE)</f>
        <v>0.21446075342065218</v>
      </c>
      <c r="AD53" s="19">
        <f>$I53*AD$19^0.5/VLOOKUP($O53,AProperties!$AY$8:$BG$1007,VLOOKUP(Span,Data!$N$4:$Y$11,Data!$Y$1,FALSE),FALSE)</f>
        <v>0.26265970786671994</v>
      </c>
      <c r="AE53" s="19">
        <f>$I53*AE$19^0.5/VLOOKUP($O53,AProperties!$AY$8:$BG$1007,VLOOKUP(Span,Data!$N$4:$Y$11,Data!$Y$1,FALSE),FALSE)</f>
        <v>0.30329330608423849</v>
      </c>
      <c r="AF53" s="19">
        <f>$I53*AF$19^0.5/VLOOKUP($O53,AProperties!$AY$8:$BG$1007,VLOOKUP(Span,Data!$N$4:$Y$11,Data!$Y$1,FALSE),FALSE)</f>
        <v>0.33909222476250384</v>
      </c>
      <c r="AG53" s="19">
        <f>$I53*AG$19^0.5/VLOOKUP($O53,AProperties!$AY$8:$BG$1007,VLOOKUP(Span,Data!$N$4:$Y$11,Data!$Y$1,FALSE),FALSE)</f>
        <v>0.37145692115407047</v>
      </c>
      <c r="AH53" s="19">
        <f>$I53*AH$19^0.5/VLOOKUP($O53,AProperties!$AY$8:$BG$1007,VLOOKUP(Span,Data!$N$4:$Y$11,Data!$Y$1,FALSE),FALSE)</f>
        <v>0.40121933110474406</v>
      </c>
      <c r="AI53" s="19">
        <f>$I53*AI$19^0.5/VLOOKUP($O53,AProperties!$AY$8:$BG$1007,VLOOKUP(Span,Data!$N$4:$Y$11,Data!$Y$1,FALSE),FALSE)</f>
        <v>0.42892150684130437</v>
      </c>
      <c r="AJ53" s="19">
        <f>$I53*AJ$19^0.5/VLOOKUP($O53,AProperties!$AY$8:$BG$1007,VLOOKUP(Span,Data!$N$4:$Y$11,Data!$Y$1,FALSE),FALSE)</f>
        <v>0.45493995912635765</v>
      </c>
      <c r="AK53" s="19">
        <f>$I53*AK$19^0.5/VLOOKUP($O53,AProperties!$AY$8:$BG$1007,VLOOKUP(Span,Data!$N$4:$Y$11,Data!$Y$1,FALSE),FALSE)</f>
        <v>0.47954882315439884</v>
      </c>
      <c r="AL53" s="47">
        <f t="shared" si="9"/>
        <v>3.4000000000000002E-2</v>
      </c>
    </row>
    <row r="54" spans="1:38" x14ac:dyDescent="0.25">
      <c r="A54" s="15">
        <v>3.5000000000000003E-2</v>
      </c>
      <c r="B54" s="116">
        <f>VLOOKUP($A54,APropertiesDimless!$A$7:$I$1007,VLOOKUP(Span,Data!$N$4:$Y$11,Data!$Y$1,FALSE),FALSE)</f>
        <v>3.4980825397261793E-2</v>
      </c>
      <c r="C54" s="6">
        <f t="shared" si="5"/>
        <v>5.2490412698630903E-2</v>
      </c>
      <c r="D54" s="116">
        <f>VLOOKUP($A54,AProperties!$AE$8:$AM$1007,VLOOKUP(Span,Data!$N$4:$Y$11,Data!$Y$1,FALSE),FALSE)</f>
        <v>4.3915940713702049E-2</v>
      </c>
      <c r="E54" s="116">
        <f t="shared" si="6"/>
        <v>3.7832219998780732E-2</v>
      </c>
      <c r="F54" s="6">
        <f t="shared" si="10"/>
        <v>2.5720722328559188E-2</v>
      </c>
      <c r="G54" s="9"/>
      <c r="H54" s="15">
        <f t="shared" si="7"/>
        <v>3.5000000000000003E-2</v>
      </c>
      <c r="I54" s="6">
        <f>VLOOKUP(H54,AProperties!$AO$8:$AW$1007,VLOOKUP(Span,Data!$N$4:$Y$11,Data!$Y$1,FALSE),FALSE)^(2/3)</f>
        <v>9.0143442033536525E-2</v>
      </c>
      <c r="J54" s="15">
        <f>$I54*(Slope^0.5)/VLOOKUP($H54,AProperties!$AY$8:$BG$1007,VLOOKUP(Span,Data!$N$4:$Y$11,Data!$Y$1,FALSE),FALSE)</f>
        <v>0.26771268693831335</v>
      </c>
      <c r="K54" s="15">
        <f>$J54*VLOOKUP($H54,AProperties!$A$8:$I$1007,VLOOKUP(Span,Data!$N$4:$Y$11,Data!$Y$1,FALSE),FALSE)</f>
        <v>1.1403640295358274E-2</v>
      </c>
      <c r="L54" s="15">
        <f t="shared" si="11"/>
        <v>0.26771268693831335</v>
      </c>
      <c r="M54" s="15">
        <f t="shared" si="12"/>
        <v>3.5000000000000003E-2</v>
      </c>
      <c r="O54" s="28">
        <f t="shared" si="8"/>
        <v>3.5000000000000003E-2</v>
      </c>
      <c r="P54" s="19">
        <f>AA54*VLOOKUP($O54,AProperties!$A$8:$I$1007,VLOOKUP(Span,Data!$N$4:$Y$11,Data!$Y$1,FALSE),FALSE)</f>
        <v>4.6555166556448372E-3</v>
      </c>
      <c r="Q54" s="19">
        <f>AB54*VLOOKUP($O54,AProperties!$A$8:$I$1007,VLOOKUP(Span,Data!$N$4:$Y$11,Data!$Y$1,FALSE),FALSE)</f>
        <v>6.5838947942667633E-3</v>
      </c>
      <c r="R54" s="19">
        <f>AC54*VLOOKUP($O54,AProperties!$A$8:$I$1007,VLOOKUP(Span,Data!$N$4:$Y$11,Data!$Y$1,FALSE),FALSE)</f>
        <v>9.3110333112896744E-3</v>
      </c>
      <c r="S54" s="19">
        <f>AD54*VLOOKUP($O54,AProperties!$A$8:$I$1007,VLOOKUP(Span,Data!$N$4:$Y$11,Data!$Y$1,FALSE),FALSE)</f>
        <v>1.1403640295358274E-2</v>
      </c>
      <c r="T54" s="19">
        <f>AE54*VLOOKUP($O54,AProperties!$A$8:$I$1007,VLOOKUP(Span,Data!$N$4:$Y$11,Data!$Y$1,FALSE),FALSE)</f>
        <v>1.3167789588533527E-2</v>
      </c>
      <c r="U54" s="19">
        <f>AF54*VLOOKUP($O54,AProperties!$A$8:$I$1007,VLOOKUP(Span,Data!$N$4:$Y$11,Data!$Y$1,FALSE),FALSE)</f>
        <v>1.4722036316687476E-2</v>
      </c>
      <c r="V54" s="19">
        <f>AG54*VLOOKUP($O54,AProperties!$A$8:$I$1007,VLOOKUP(Span,Data!$N$4:$Y$11,Data!$Y$1,FALSE),FALSE)</f>
        <v>1.6127182766120001E-2</v>
      </c>
      <c r="W54" s="19">
        <f>AH54*VLOOKUP($O54,AProperties!$A$8:$I$1007,VLOOKUP(Span,Data!$N$4:$Y$11,Data!$Y$1,FALSE),FALSE)</f>
        <v>1.7419348283842624E-2</v>
      </c>
      <c r="X54" s="19">
        <f>AI54*VLOOKUP($O54,AProperties!$A$8:$I$1007,VLOOKUP(Span,Data!$N$4:$Y$11,Data!$Y$1,FALSE),FALSE)</f>
        <v>1.8622066622579349E-2</v>
      </c>
      <c r="Y54" s="19">
        <f>AJ54*VLOOKUP($O54,AProperties!$A$8:$I$1007,VLOOKUP(Span,Data!$N$4:$Y$11,Data!$Y$1,FALSE),FALSE)</f>
        <v>1.975168438280029E-2</v>
      </c>
      <c r="Z54" s="19">
        <f>AK54*VLOOKUP($O54,AProperties!$A$8:$I$1007,VLOOKUP(Span,Data!$N$4:$Y$11,Data!$Y$1,FALSE),FALSE)</f>
        <v>2.0820103424808674E-2</v>
      </c>
      <c r="AA54" s="19">
        <f>$I54*AA$19^0.5/VLOOKUP($O54,AProperties!$AY$8:$BG$1007,VLOOKUP(Span,Data!$N$4:$Y$11,Data!$Y$1,FALSE),FALSE)</f>
        <v>0.10929324677805377</v>
      </c>
      <c r="AB54" s="19">
        <f>$I54*AB$19^0.5/VLOOKUP($O54,AProperties!$AY$8:$BG$1007,VLOOKUP(Span,Data!$N$4:$Y$11,Data!$Y$1,FALSE),FALSE)</f>
        <v>0.15456399186931322</v>
      </c>
      <c r="AC54" s="19">
        <f>$I54*AC$19^0.5/VLOOKUP($O54,AProperties!$AY$8:$BG$1007,VLOOKUP(Span,Data!$N$4:$Y$11,Data!$Y$1,FALSE),FALSE)</f>
        <v>0.21858649355610754</v>
      </c>
      <c r="AD54" s="19">
        <f>$I54*AD$19^0.5/VLOOKUP($O54,AProperties!$AY$8:$BG$1007,VLOOKUP(Span,Data!$N$4:$Y$11,Data!$Y$1,FALSE),FALSE)</f>
        <v>0.26771268693831335</v>
      </c>
      <c r="AE54" s="19">
        <f>$I54*AE$19^0.5/VLOOKUP($O54,AProperties!$AY$8:$BG$1007,VLOOKUP(Span,Data!$N$4:$Y$11,Data!$Y$1,FALSE),FALSE)</f>
        <v>0.30912798373862643</v>
      </c>
      <c r="AF54" s="19">
        <f>$I54*AF$19^0.5/VLOOKUP($O54,AProperties!$AY$8:$BG$1007,VLOOKUP(Span,Data!$N$4:$Y$11,Data!$Y$1,FALSE),FALSE)</f>
        <v>0.34561559269350917</v>
      </c>
      <c r="AG54" s="19">
        <f>$I54*AG$19^0.5/VLOOKUP($O54,AProperties!$AY$8:$BG$1007,VLOOKUP(Span,Data!$N$4:$Y$11,Data!$Y$1,FALSE),FALSE)</f>
        <v>0.37860291268750529</v>
      </c>
      <c r="AH54" s="19">
        <f>$I54*AH$19^0.5/VLOOKUP($O54,AProperties!$AY$8:$BG$1007,VLOOKUP(Span,Data!$N$4:$Y$11,Data!$Y$1,FALSE),FALSE)</f>
        <v>0.40893788413161219</v>
      </c>
      <c r="AI54" s="19">
        <f>$I54*AI$19^0.5/VLOOKUP($O54,AProperties!$AY$8:$BG$1007,VLOOKUP(Span,Data!$N$4:$Y$11,Data!$Y$1,FALSE),FALSE)</f>
        <v>0.43717298711221508</v>
      </c>
      <c r="AJ54" s="19">
        <f>$I54*AJ$19^0.5/VLOOKUP($O54,AProperties!$AY$8:$BG$1007,VLOOKUP(Span,Data!$N$4:$Y$11,Data!$Y$1,FALSE),FALSE)</f>
        <v>0.46369197560793968</v>
      </c>
      <c r="AK54" s="19">
        <f>$I54*AK$19^0.5/VLOOKUP($O54,AProperties!$AY$8:$BG$1007,VLOOKUP(Span,Data!$N$4:$Y$11,Data!$Y$1,FALSE),FALSE)</f>
        <v>0.48877425855477624</v>
      </c>
      <c r="AL54" s="47">
        <f t="shared" si="9"/>
        <v>3.5000000000000003E-2</v>
      </c>
    </row>
    <row r="55" spans="1:38" x14ac:dyDescent="0.25">
      <c r="A55" s="15">
        <v>3.5999999999999997E-2</v>
      </c>
      <c r="B55" s="116">
        <f>VLOOKUP($A55,APropertiesDimless!$A$7:$I$1007,VLOOKUP(Span,Data!$N$4:$Y$11,Data!$Y$1,FALSE),FALSE)</f>
        <v>3.5980195174254076E-2</v>
      </c>
      <c r="C55" s="6">
        <f t="shared" si="5"/>
        <v>5.3990097587127035E-2</v>
      </c>
      <c r="D55" s="116">
        <f>VLOOKUP($A55,AProperties!$AE$8:$AM$1007,VLOOKUP(Span,Data!$N$4:$Y$11,Data!$Y$1,FALSE),FALSE)</f>
        <v>4.5171380926290763E-2</v>
      </c>
      <c r="E55" s="116">
        <f t="shared" si="6"/>
        <v>3.9354279352299015E-2</v>
      </c>
      <c r="F55" s="6">
        <f t="shared" si="10"/>
        <v>2.6831260104749965E-2</v>
      </c>
      <c r="G55" s="9"/>
      <c r="H55" s="15">
        <f t="shared" si="7"/>
        <v>3.5999999999999997E-2</v>
      </c>
      <c r="I55" s="6">
        <f>VLOOKUP(H55,AProperties!$AO$8:$AW$1007,VLOOKUP(Span,Data!$N$4:$Y$11,Data!$Y$1,FALSE),FALSE)^(2/3)</f>
        <v>9.1791028889198559E-2</v>
      </c>
      <c r="J55" s="15">
        <f>$I55*(Slope^0.5)/VLOOKUP($H55,AProperties!$AY$8:$BG$1007,VLOOKUP(Span,Data!$N$4:$Y$11,Data!$Y$1,FALSE),FALSE)</f>
        <v>0.27271432262723044</v>
      </c>
      <c r="K55" s="15">
        <f>$J55*VLOOKUP($H55,AProperties!$A$8:$I$1007,VLOOKUP(Span,Data!$N$4:$Y$11,Data!$Y$1,FALSE),FALSE)</f>
        <v>1.1948783205764308E-2</v>
      </c>
      <c r="L55" s="15">
        <f t="shared" si="11"/>
        <v>0.27271432262723044</v>
      </c>
      <c r="M55" s="15">
        <f t="shared" si="12"/>
        <v>3.5999999999999997E-2</v>
      </c>
      <c r="O55" s="28">
        <f t="shared" si="8"/>
        <v>3.5999999999999997E-2</v>
      </c>
      <c r="P55" s="19">
        <f>AA55*VLOOKUP($O55,AProperties!$A$8:$I$1007,VLOOKUP(Span,Data!$N$4:$Y$11,Data!$Y$1,FALSE),FALSE)</f>
        <v>4.8780703168765944E-3</v>
      </c>
      <c r="Q55" s="19">
        <f>AB55*VLOOKUP($O55,AProperties!$A$8:$I$1007,VLOOKUP(Span,Data!$N$4:$Y$11,Data!$Y$1,FALSE),FALSE)</f>
        <v>6.8986332003365012E-3</v>
      </c>
      <c r="R55" s="19">
        <f>AC55*VLOOKUP($O55,AProperties!$A$8:$I$1007,VLOOKUP(Span,Data!$N$4:$Y$11,Data!$Y$1,FALSE),FALSE)</f>
        <v>9.7561406337531888E-3</v>
      </c>
      <c r="S55" s="19">
        <f>AD55*VLOOKUP($O55,AProperties!$A$8:$I$1007,VLOOKUP(Span,Data!$N$4:$Y$11,Data!$Y$1,FALSE),FALSE)</f>
        <v>1.1948783205764308E-2</v>
      </c>
      <c r="T55" s="19">
        <f>AE55*VLOOKUP($O55,AProperties!$A$8:$I$1007,VLOOKUP(Span,Data!$N$4:$Y$11,Data!$Y$1,FALSE),FALSE)</f>
        <v>1.3797266400673002E-2</v>
      </c>
      <c r="U55" s="19">
        <f>AF55*VLOOKUP($O55,AProperties!$A$8:$I$1007,VLOOKUP(Span,Data!$N$4:$Y$11,Data!$Y$1,FALSE),FALSE)</f>
        <v>1.5425812787789343E-2</v>
      </c>
      <c r="V55" s="19">
        <f>AG55*VLOOKUP($O55,AProperties!$A$8:$I$1007,VLOOKUP(Span,Data!$N$4:$Y$11,Data!$Y$1,FALSE),FALSE)</f>
        <v>1.6898131263447753E-2</v>
      </c>
      <c r="W55" s="19">
        <f>AH55*VLOOKUP($O55,AProperties!$A$8:$I$1007,VLOOKUP(Span,Data!$N$4:$Y$11,Data!$Y$1,FALSE),FALSE)</f>
        <v>1.8252067834344014E-2</v>
      </c>
      <c r="X55" s="19">
        <f>AI55*VLOOKUP($O55,AProperties!$A$8:$I$1007,VLOOKUP(Span,Data!$N$4:$Y$11,Data!$Y$1,FALSE),FALSE)</f>
        <v>1.9512281267506378E-2</v>
      </c>
      <c r="Y55" s="19">
        <f>AJ55*VLOOKUP($O55,AProperties!$A$8:$I$1007,VLOOKUP(Span,Data!$N$4:$Y$11,Data!$Y$1,FALSE),FALSE)</f>
        <v>2.0695899601009503E-2</v>
      </c>
      <c r="Z55" s="19">
        <f>AK55*VLOOKUP($O55,AProperties!$A$8:$I$1007,VLOOKUP(Span,Data!$N$4:$Y$11,Data!$Y$1,FALSE),FALSE)</f>
        <v>2.1815393655120009E-2</v>
      </c>
      <c r="AA55" s="19">
        <f>$I55*AA$19^0.5/VLOOKUP($O55,AProperties!$AY$8:$BG$1007,VLOOKUP(Span,Data!$N$4:$Y$11,Data!$Y$1,FALSE),FALSE)</f>
        <v>0.11133515599757721</v>
      </c>
      <c r="AB55" s="19">
        <f>$I55*AB$19^0.5/VLOOKUP($O55,AProperties!$AY$8:$BG$1007,VLOOKUP(Span,Data!$N$4:$Y$11,Data!$Y$1,FALSE),FALSE)</f>
        <v>0.15745168758069791</v>
      </c>
      <c r="AC55" s="19">
        <f>$I55*AC$19^0.5/VLOOKUP($O55,AProperties!$AY$8:$BG$1007,VLOOKUP(Span,Data!$N$4:$Y$11,Data!$Y$1,FALSE),FALSE)</f>
        <v>0.22267031199515441</v>
      </c>
      <c r="AD55" s="19">
        <f>$I55*AD$19^0.5/VLOOKUP($O55,AProperties!$AY$8:$BG$1007,VLOOKUP(Span,Data!$N$4:$Y$11,Data!$Y$1,FALSE),FALSE)</f>
        <v>0.27271432262723044</v>
      </c>
      <c r="AE55" s="19">
        <f>$I55*AE$19^0.5/VLOOKUP($O55,AProperties!$AY$8:$BG$1007,VLOOKUP(Span,Data!$N$4:$Y$11,Data!$Y$1,FALSE),FALSE)</f>
        <v>0.31490337516139583</v>
      </c>
      <c r="AF55" s="19">
        <f>$I55*AF$19^0.5/VLOOKUP($O55,AProperties!$AY$8:$BG$1007,VLOOKUP(Span,Data!$N$4:$Y$11,Data!$Y$1,FALSE),FALSE)</f>
        <v>0.35207267660249997</v>
      </c>
      <c r="AG55" s="19">
        <f>$I55*AG$19^0.5/VLOOKUP($O55,AProperties!$AY$8:$BG$1007,VLOOKUP(Span,Data!$N$4:$Y$11,Data!$Y$1,FALSE),FALSE)</f>
        <v>0.38567629371282114</v>
      </c>
      <c r="AH55" s="19">
        <f>$I55*AH$19^0.5/VLOOKUP($O55,AProperties!$AY$8:$BG$1007,VLOOKUP(Span,Data!$N$4:$Y$11,Data!$Y$1,FALSE),FALSE)</f>
        <v>0.41657800884596391</v>
      </c>
      <c r="AI55" s="19">
        <f>$I55*AI$19^0.5/VLOOKUP($O55,AProperties!$AY$8:$BG$1007,VLOOKUP(Span,Data!$N$4:$Y$11,Data!$Y$1,FALSE),FALSE)</f>
        <v>0.44534062399030883</v>
      </c>
      <c r="AJ55" s="19">
        <f>$I55*AJ$19^0.5/VLOOKUP($O55,AProperties!$AY$8:$BG$1007,VLOOKUP(Span,Data!$N$4:$Y$11,Data!$Y$1,FALSE),FALSE)</f>
        <v>0.47235506274209377</v>
      </c>
      <c r="AK55" s="19">
        <f>$I55*AK$19^0.5/VLOOKUP($O55,AProperties!$AY$8:$BG$1007,VLOOKUP(Span,Data!$N$4:$Y$11,Data!$Y$1,FALSE),FALSE)</f>
        <v>0.49790595419225209</v>
      </c>
      <c r="AL55" s="47">
        <f t="shared" si="9"/>
        <v>3.5999999999999997E-2</v>
      </c>
    </row>
    <row r="56" spans="1:38" x14ac:dyDescent="0.25">
      <c r="A56" s="15">
        <v>3.6999999999999998E-2</v>
      </c>
      <c r="B56" s="116">
        <f>VLOOKUP($A56,APropertiesDimless!$A$7:$I$1007,VLOOKUP(Span,Data!$N$4:$Y$11,Data!$Y$1,FALSE),FALSE)</f>
        <v>3.6979587776590737E-2</v>
      </c>
      <c r="C56" s="6">
        <f t="shared" si="5"/>
        <v>5.5489793888295363E-2</v>
      </c>
      <c r="D56" s="116">
        <f>VLOOKUP($A56,AProperties!$AE$8:$AM$1007,VLOOKUP(Span,Data!$N$4:$Y$11,Data!$Y$1,FALSE),FALSE)</f>
        <v>4.6426842743840326E-2</v>
      </c>
      <c r="E56" s="116">
        <f t="shared" si="6"/>
        <v>4.0877141412232448E-2</v>
      </c>
      <c r="F56" s="6">
        <f t="shared" si="10"/>
        <v>2.795735800209222E-2</v>
      </c>
      <c r="G56" s="9"/>
      <c r="H56" s="15">
        <f t="shared" si="7"/>
        <v>3.6999999999999998E-2</v>
      </c>
      <c r="I56" s="6">
        <f>VLOOKUP(H56,AProperties!$AO$8:$AW$1007,VLOOKUP(Span,Data!$N$4:$Y$11,Data!$Y$1,FALSE),FALSE)^(2/3)</f>
        <v>9.3420684936460885E-2</v>
      </c>
      <c r="J56" s="15">
        <f>$I56*(Slope^0.5)/VLOOKUP($H56,AProperties!$AY$8:$BG$1007,VLOOKUP(Span,Data!$N$4:$Y$11,Data!$Y$1,FALSE),FALSE)</f>
        <v>0.27766644366938747</v>
      </c>
      <c r="K56" s="15">
        <f>$J56*VLOOKUP($H56,AProperties!$A$8:$I$1007,VLOOKUP(Span,Data!$N$4:$Y$11,Data!$Y$1,FALSE),FALSE)</f>
        <v>1.25038834015691E-2</v>
      </c>
      <c r="L56" s="15">
        <f t="shared" si="11"/>
        <v>0.27766644366938747</v>
      </c>
      <c r="M56" s="15">
        <f t="shared" si="12"/>
        <v>3.6999999999999998E-2</v>
      </c>
      <c r="O56" s="28">
        <f t="shared" si="8"/>
        <v>3.6999999999999998E-2</v>
      </c>
      <c r="P56" s="19">
        <f>AA56*VLOOKUP($O56,AProperties!$A$8:$I$1007,VLOOKUP(Span,Data!$N$4:$Y$11,Data!$Y$1,FALSE),FALSE)</f>
        <v>5.1046890228500577E-3</v>
      </c>
      <c r="Q56" s="19">
        <f>AB56*VLOOKUP($O56,AProperties!$A$8:$I$1007,VLOOKUP(Span,Data!$N$4:$Y$11,Data!$Y$1,FALSE),FALSE)</f>
        <v>7.2191204478116141E-3</v>
      </c>
      <c r="R56" s="19">
        <f>AC56*VLOOKUP($O56,AProperties!$A$8:$I$1007,VLOOKUP(Span,Data!$N$4:$Y$11,Data!$Y$1,FALSE),FALSE)</f>
        <v>1.0209378045700115E-2</v>
      </c>
      <c r="S56" s="19">
        <f>AD56*VLOOKUP($O56,AProperties!$A$8:$I$1007,VLOOKUP(Span,Data!$N$4:$Y$11,Data!$Y$1,FALSE),FALSE)</f>
        <v>1.25038834015691E-2</v>
      </c>
      <c r="T56" s="19">
        <f>AE56*VLOOKUP($O56,AProperties!$A$8:$I$1007,VLOOKUP(Span,Data!$N$4:$Y$11,Data!$Y$1,FALSE),FALSE)</f>
        <v>1.4438240895623228E-2</v>
      </c>
      <c r="U56" s="19">
        <f>AF56*VLOOKUP($O56,AProperties!$A$8:$I$1007,VLOOKUP(Span,Data!$N$4:$Y$11,Data!$Y$1,FALSE),FALSE)</f>
        <v>1.6142444059065491E-2</v>
      </c>
      <c r="V56" s="19">
        <f>AG56*VLOOKUP($O56,AProperties!$A$8:$I$1007,VLOOKUP(Span,Data!$N$4:$Y$11,Data!$Y$1,FALSE),FALSE)</f>
        <v>1.768316148883085E-2</v>
      </c>
      <c r="W56" s="19">
        <f>AH56*VLOOKUP($O56,AProperties!$A$8:$I$1007,VLOOKUP(Span,Data!$N$4:$Y$11,Data!$Y$1,FALSE),FALSE)</f>
        <v>1.9099997389530769E-2</v>
      </c>
      <c r="X56" s="19">
        <f>AI56*VLOOKUP($O56,AProperties!$A$8:$I$1007,VLOOKUP(Span,Data!$N$4:$Y$11,Data!$Y$1,FALSE),FALSE)</f>
        <v>2.0418756091400231E-2</v>
      </c>
      <c r="Y56" s="19">
        <f>AJ56*VLOOKUP($O56,AProperties!$A$8:$I$1007,VLOOKUP(Span,Data!$N$4:$Y$11,Data!$Y$1,FALSE),FALSE)</f>
        <v>2.1657361343434836E-2</v>
      </c>
      <c r="Z56" s="19">
        <f>AK56*VLOOKUP($O56,AProperties!$A$8:$I$1007,VLOOKUP(Span,Data!$N$4:$Y$11,Data!$Y$1,FALSE),FALSE)</f>
        <v>2.2828863318179411E-2</v>
      </c>
      <c r="AA56" s="19">
        <f>$I56*AA$19^0.5/VLOOKUP($O56,AProperties!$AY$8:$BG$1007,VLOOKUP(Span,Data!$N$4:$Y$11,Data!$Y$1,FALSE),FALSE)</f>
        <v>0.11335685094720796</v>
      </c>
      <c r="AB56" s="19">
        <f>$I56*AB$19^0.5/VLOOKUP($O56,AProperties!$AY$8:$BG$1007,VLOOKUP(Span,Data!$N$4:$Y$11,Data!$Y$1,FALSE),FALSE)</f>
        <v>0.16031079599744694</v>
      </c>
      <c r="AC56" s="19">
        <f>$I56*AC$19^0.5/VLOOKUP($O56,AProperties!$AY$8:$BG$1007,VLOOKUP(Span,Data!$N$4:$Y$11,Data!$Y$1,FALSE),FALSE)</f>
        <v>0.22671370189441592</v>
      </c>
      <c r="AD56" s="19">
        <f>$I56*AD$19^0.5/VLOOKUP($O56,AProperties!$AY$8:$BG$1007,VLOOKUP(Span,Data!$N$4:$Y$11,Data!$Y$1,FALSE),FALSE)</f>
        <v>0.27766644366938747</v>
      </c>
      <c r="AE56" s="19">
        <f>$I56*AE$19^0.5/VLOOKUP($O56,AProperties!$AY$8:$BG$1007,VLOOKUP(Span,Data!$N$4:$Y$11,Data!$Y$1,FALSE),FALSE)</f>
        <v>0.32062159199489387</v>
      </c>
      <c r="AF56" s="19">
        <f>$I56*AF$19^0.5/VLOOKUP($O56,AProperties!$AY$8:$BG$1007,VLOOKUP(Span,Data!$N$4:$Y$11,Data!$Y$1,FALSE),FALSE)</f>
        <v>0.35846583737739252</v>
      </c>
      <c r="AG56" s="19">
        <f>$I56*AG$19^0.5/VLOOKUP($O56,AProperties!$AY$8:$BG$1007,VLOOKUP(Span,Data!$N$4:$Y$11,Data!$Y$1,FALSE),FALSE)</f>
        <v>0.39267965045315278</v>
      </c>
      <c r="AH56" s="19">
        <f>$I56*AH$19^0.5/VLOOKUP($O56,AProperties!$AY$8:$BG$1007,VLOOKUP(Span,Data!$N$4:$Y$11,Data!$Y$1,FALSE),FALSE)</f>
        <v>0.42414249868805332</v>
      </c>
      <c r="AI56" s="19">
        <f>$I56*AI$19^0.5/VLOOKUP($O56,AProperties!$AY$8:$BG$1007,VLOOKUP(Span,Data!$N$4:$Y$11,Data!$Y$1,FALSE),FALSE)</f>
        <v>0.45342740378883184</v>
      </c>
      <c r="AJ56" s="19">
        <f>$I56*AJ$19^0.5/VLOOKUP($O56,AProperties!$AY$8:$BG$1007,VLOOKUP(Span,Data!$N$4:$Y$11,Data!$Y$1,FALSE),FALSE)</f>
        <v>0.48093238799234073</v>
      </c>
      <c r="AK56" s="19">
        <f>$I56*AK$19^0.5/VLOOKUP($O56,AProperties!$AY$8:$BG$1007,VLOOKUP(Span,Data!$N$4:$Y$11,Data!$Y$1,FALSE),FALSE)</f>
        <v>0.50694724886653686</v>
      </c>
      <c r="AL56" s="47">
        <f t="shared" si="9"/>
        <v>3.6999999999999998E-2</v>
      </c>
    </row>
    <row r="57" spans="1:38" x14ac:dyDescent="0.25">
      <c r="A57" s="15">
        <v>3.7999999999999999E-2</v>
      </c>
      <c r="B57" s="116">
        <f>VLOOKUP($A57,APropertiesDimless!$A$7:$I$1007,VLOOKUP(Span,Data!$N$4:$Y$11,Data!$Y$1,FALSE),FALSE)</f>
        <v>3.7979005423117496E-2</v>
      </c>
      <c r="C57" s="6">
        <f t="shared" si="5"/>
        <v>5.6989502711558747E-2</v>
      </c>
      <c r="D57" s="116">
        <f>VLOOKUP($A57,AProperties!$AE$8:$AM$1007,VLOOKUP(Span,Data!$N$4:$Y$11,Data!$Y$1,FALSE),FALSE)</f>
        <v>4.7682324770219775E-2</v>
      </c>
      <c r="E57" s="116">
        <f t="shared" si="6"/>
        <v>4.2400812771694253E-2</v>
      </c>
      <c r="F57" s="6">
        <f t="shared" si="10"/>
        <v>2.9098805363906056E-2</v>
      </c>
      <c r="G57" s="9"/>
      <c r="H57" s="15">
        <f t="shared" si="7"/>
        <v>3.7999999999999999E-2</v>
      </c>
      <c r="I57" s="6">
        <f>VLOOKUP(H57,AProperties!$AO$8:$AW$1007,VLOOKUP(Span,Data!$N$4:$Y$11,Data!$Y$1,FALSE),FALSE)^(2/3)</f>
        <v>9.5033010079705091E-2</v>
      </c>
      <c r="J57" s="15">
        <f>$I57*(Slope^0.5)/VLOOKUP($H57,AProperties!$AY$8:$BG$1007,VLOOKUP(Span,Data!$N$4:$Y$11,Data!$Y$1,FALSE),FALSE)</f>
        <v>0.2825707644722959</v>
      </c>
      <c r="K57" s="15">
        <f>$J57*VLOOKUP($H57,AProperties!$A$8:$I$1007,VLOOKUP(Span,Data!$N$4:$Y$11,Data!$Y$1,FALSE),FALSE)</f>
        <v>1.3068839214000176E-2</v>
      </c>
      <c r="L57" s="15">
        <f t="shared" si="11"/>
        <v>0.2825707644722959</v>
      </c>
      <c r="M57" s="15">
        <f t="shared" si="12"/>
        <v>3.7999999999999999E-2</v>
      </c>
      <c r="O57" s="28">
        <f t="shared" si="8"/>
        <v>3.7999999999999999E-2</v>
      </c>
      <c r="P57" s="19">
        <f>AA57*VLOOKUP($O57,AProperties!$A$8:$I$1007,VLOOKUP(Span,Data!$N$4:$Y$11,Data!$Y$1,FALSE),FALSE)</f>
        <v>5.3353312674626662E-3</v>
      </c>
      <c r="Q57" s="19">
        <f>AB57*VLOOKUP($O57,AProperties!$A$8:$I$1007,VLOOKUP(Span,Data!$N$4:$Y$11,Data!$Y$1,FALSE),FALSE)</f>
        <v>7.5452978381989394E-3</v>
      </c>
      <c r="R57" s="19">
        <f>AC57*VLOOKUP($O57,AProperties!$A$8:$I$1007,VLOOKUP(Span,Data!$N$4:$Y$11,Data!$Y$1,FALSE),FALSE)</f>
        <v>1.0670662534925332E-2</v>
      </c>
      <c r="S57" s="19">
        <f>AD57*VLOOKUP($O57,AProperties!$A$8:$I$1007,VLOOKUP(Span,Data!$N$4:$Y$11,Data!$Y$1,FALSE),FALSE)</f>
        <v>1.3068839214000176E-2</v>
      </c>
      <c r="T57" s="19">
        <f>AE57*VLOOKUP($O57,AProperties!$A$8:$I$1007,VLOOKUP(Span,Data!$N$4:$Y$11,Data!$Y$1,FALSE),FALSE)</f>
        <v>1.5090595676397879E-2</v>
      </c>
      <c r="U57" s="19">
        <f>AF57*VLOOKUP($O57,AProperties!$A$8:$I$1007,VLOOKUP(Span,Data!$N$4:$Y$11,Data!$Y$1,FALSE),FALSE)</f>
        <v>1.6871798876695033E-2</v>
      </c>
      <c r="V57" s="19">
        <f>AG57*VLOOKUP($O57,AProperties!$A$8:$I$1007,VLOOKUP(Span,Data!$N$4:$Y$11,Data!$Y$1,FALSE),FALSE)</f>
        <v>1.8482129660912387E-2</v>
      </c>
      <c r="W57" s="19">
        <f>AH57*VLOOKUP($O57,AProperties!$A$8:$I$1007,VLOOKUP(Span,Data!$N$4:$Y$11,Data!$Y$1,FALSE),FALSE)</f>
        <v>1.9962981647787665E-2</v>
      </c>
      <c r="X57" s="19">
        <f>AI57*VLOOKUP($O57,AProperties!$A$8:$I$1007,VLOOKUP(Span,Data!$N$4:$Y$11,Data!$Y$1,FALSE),FALSE)</f>
        <v>2.1341325069850665E-2</v>
      </c>
      <c r="Y57" s="19">
        <f>AJ57*VLOOKUP($O57,AProperties!$A$8:$I$1007,VLOOKUP(Span,Data!$N$4:$Y$11,Data!$Y$1,FALSE),FALSE)</f>
        <v>2.263589351459681E-2</v>
      </c>
      <c r="Z57" s="19">
        <f>AK57*VLOOKUP($O57,AProperties!$A$8:$I$1007,VLOOKUP(Span,Data!$N$4:$Y$11,Data!$Y$1,FALSE),FALSE)</f>
        <v>2.3860326793053267E-2</v>
      </c>
      <c r="AA57" s="19">
        <f>$I57*AA$19^0.5/VLOOKUP($O57,AProperties!$AY$8:$BG$1007,VLOOKUP(Span,Data!$N$4:$Y$11,Data!$Y$1,FALSE),FALSE)</f>
        <v>0.11535903153088167</v>
      </c>
      <c r="AB57" s="19">
        <f>$I57*AB$19^0.5/VLOOKUP($O57,AProperties!$AY$8:$BG$1007,VLOOKUP(Span,Data!$N$4:$Y$11,Data!$Y$1,FALSE),FALSE)</f>
        <v>0.16314230693319839</v>
      </c>
      <c r="AC57" s="19">
        <f>$I57*AC$19^0.5/VLOOKUP($O57,AProperties!$AY$8:$BG$1007,VLOOKUP(Span,Data!$N$4:$Y$11,Data!$Y$1,FALSE),FALSE)</f>
        <v>0.23071806306176335</v>
      </c>
      <c r="AD57" s="19">
        <f>$I57*AD$19^0.5/VLOOKUP($O57,AProperties!$AY$8:$BG$1007,VLOOKUP(Span,Data!$N$4:$Y$11,Data!$Y$1,FALSE),FALSE)</f>
        <v>0.2825707644722959</v>
      </c>
      <c r="AE57" s="19">
        <f>$I57*AE$19^0.5/VLOOKUP($O57,AProperties!$AY$8:$BG$1007,VLOOKUP(Span,Data!$N$4:$Y$11,Data!$Y$1,FALSE),FALSE)</f>
        <v>0.32628461386639679</v>
      </c>
      <c r="AF57" s="19">
        <f>$I57*AF$19^0.5/VLOOKUP($O57,AProperties!$AY$8:$BG$1007,VLOOKUP(Span,Data!$N$4:$Y$11,Data!$Y$1,FALSE),FALSE)</f>
        <v>0.36479728830876679</v>
      </c>
      <c r="AG57" s="19">
        <f>$I57*AG$19^0.5/VLOOKUP($O57,AProperties!$AY$8:$BG$1007,VLOOKUP(Span,Data!$N$4:$Y$11,Data!$Y$1,FALSE),FALSE)</f>
        <v>0.39961540744685436</v>
      </c>
      <c r="AH57" s="19">
        <f>$I57*AH$19^0.5/VLOOKUP($O57,AProperties!$AY$8:$BG$1007,VLOOKUP(Span,Data!$N$4:$Y$11,Data!$Y$1,FALSE),FALSE)</f>
        <v>0.43163397245861151</v>
      </c>
      <c r="AI57" s="19">
        <f>$I57*AI$19^0.5/VLOOKUP($O57,AProperties!$AY$8:$BG$1007,VLOOKUP(Span,Data!$N$4:$Y$11,Data!$Y$1,FALSE),FALSE)</f>
        <v>0.46143612612352669</v>
      </c>
      <c r="AJ57" s="19">
        <f>$I57*AJ$19^0.5/VLOOKUP($O57,AProperties!$AY$8:$BG$1007,VLOOKUP(Span,Data!$N$4:$Y$11,Data!$Y$1,FALSE),FALSE)</f>
        <v>0.48942692079959504</v>
      </c>
      <c r="AK57" s="19">
        <f>$I57*AK$19^0.5/VLOOKUP($O57,AProperties!$AY$8:$BG$1007,VLOOKUP(Span,Data!$N$4:$Y$11,Data!$Y$1,FALSE),FALSE)</f>
        <v>0.51590127264318608</v>
      </c>
      <c r="AL57" s="47">
        <f t="shared" si="9"/>
        <v>3.7999999999999999E-2</v>
      </c>
    </row>
    <row r="58" spans="1:38" x14ac:dyDescent="0.25">
      <c r="A58" s="15">
        <v>3.9E-2</v>
      </c>
      <c r="B58" s="116">
        <f>VLOOKUP($A58,APropertiesDimless!$A$7:$I$1007,VLOOKUP(Span,Data!$N$4:$Y$11,Data!$Y$1,FALSE),FALSE)</f>
        <v>3.8978450332680749E-2</v>
      </c>
      <c r="C58" s="6">
        <f t="shared" si="5"/>
        <v>5.8489225166340378E-2</v>
      </c>
      <c r="D58" s="116">
        <f>VLOOKUP($A58,AProperties!$AE$8:$AM$1007,VLOOKUP(Span,Data!$N$4:$Y$11,Data!$Y$1,FALSE),FALSE)</f>
        <v>4.8937825609365659E-2</v>
      </c>
      <c r="E58" s="116">
        <f t="shared" si="6"/>
        <v>4.3925299915203428E-2</v>
      </c>
      <c r="F58" s="6">
        <f t="shared" si="10"/>
        <v>3.0255399921552888E-2</v>
      </c>
      <c r="G58" s="9"/>
      <c r="H58" s="15">
        <f t="shared" si="7"/>
        <v>3.9E-2</v>
      </c>
      <c r="I58" s="6">
        <f>VLOOKUP(H58,AProperties!$AO$8:$AW$1007,VLOOKUP(Span,Data!$N$4:$Y$11,Data!$Y$1,FALSE),FALSE)^(2/3)</f>
        <v>9.6628568136453E-2</v>
      </c>
      <c r="J58" s="15">
        <f>$I58*(Slope^0.5)/VLOOKUP($H58,AProperties!$AY$8:$BG$1007,VLOOKUP(Span,Data!$N$4:$Y$11,Data!$Y$1,FALSE),FALSE)</f>
        <v>0.28742889508461283</v>
      </c>
      <c r="K58" s="15">
        <f>$J58*VLOOKUP($H58,AProperties!$A$8:$I$1007,VLOOKUP(Span,Data!$N$4:$Y$11,Data!$Y$1,FALSE),FALSE)</f>
        <v>1.3643552339223586E-2</v>
      </c>
      <c r="L58" s="15">
        <f t="shared" si="11"/>
        <v>0.28742889508461283</v>
      </c>
      <c r="M58" s="15">
        <f t="shared" si="12"/>
        <v>3.9E-2</v>
      </c>
      <c r="O58" s="28">
        <f t="shared" si="8"/>
        <v>3.9E-2</v>
      </c>
      <c r="P58" s="19">
        <f>AA58*VLOOKUP($O58,AProperties!$A$8:$I$1007,VLOOKUP(Span,Data!$N$4:$Y$11,Data!$Y$1,FALSE),FALSE)</f>
        <v>5.5699569183422686E-3</v>
      </c>
      <c r="Q58" s="19">
        <f>AB58*VLOOKUP($O58,AProperties!$A$8:$I$1007,VLOOKUP(Span,Data!$N$4:$Y$11,Data!$Y$1,FALSE),FALSE)</f>
        <v>7.8771086157534871E-3</v>
      </c>
      <c r="R58" s="19">
        <f>AC58*VLOOKUP($O58,AProperties!$A$8:$I$1007,VLOOKUP(Span,Data!$N$4:$Y$11,Data!$Y$1,FALSE),FALSE)</f>
        <v>1.1139913836684537E-2</v>
      </c>
      <c r="S58" s="19">
        <f>AD58*VLOOKUP($O58,AProperties!$A$8:$I$1007,VLOOKUP(Span,Data!$N$4:$Y$11,Data!$Y$1,FALSE),FALSE)</f>
        <v>1.3643552339223586E-2</v>
      </c>
      <c r="T58" s="19">
        <f>AE58*VLOOKUP($O58,AProperties!$A$8:$I$1007,VLOOKUP(Span,Data!$N$4:$Y$11,Data!$Y$1,FALSE),FALSE)</f>
        <v>1.5754217231506974E-2</v>
      </c>
      <c r="U58" s="19">
        <f>AF58*VLOOKUP($O58,AProperties!$A$8:$I$1007,VLOOKUP(Span,Data!$N$4:$Y$11,Data!$Y$1,FALSE),FALSE)</f>
        <v>1.7613750330974065E-2</v>
      </c>
      <c r="V58" s="19">
        <f>AG58*VLOOKUP($O58,AProperties!$A$8:$I$1007,VLOOKUP(Span,Data!$N$4:$Y$11,Data!$Y$1,FALSE),FALSE)</f>
        <v>1.9294896757077164E-2</v>
      </c>
      <c r="W58" s="19">
        <f>AH58*VLOOKUP($O58,AProperties!$A$8:$I$1007,VLOOKUP(Span,Data!$N$4:$Y$11,Data!$Y$1,FALSE),FALSE)</f>
        <v>2.084087044752797E-2</v>
      </c>
      <c r="X58" s="19">
        <f>AI58*VLOOKUP($O58,AProperties!$A$8:$I$1007,VLOOKUP(Span,Data!$N$4:$Y$11,Data!$Y$1,FALSE),FALSE)</f>
        <v>2.2279827673369074E-2</v>
      </c>
      <c r="Y58" s="19">
        <f>AJ58*VLOOKUP($O58,AProperties!$A$8:$I$1007,VLOOKUP(Span,Data!$N$4:$Y$11,Data!$Y$1,FALSE),FALSE)</f>
        <v>2.3631325847260454E-2</v>
      </c>
      <c r="Z58" s="19">
        <f>AK58*VLOOKUP($O58,AProperties!$A$8:$I$1007,VLOOKUP(Span,Data!$N$4:$Y$11,Data!$Y$1,FALSE),FALSE)</f>
        <v>2.4909604602317115E-2</v>
      </c>
      <c r="AA58" s="19">
        <f>$I58*AA$19^0.5/VLOOKUP($O58,AProperties!$AY$8:$BG$1007,VLOOKUP(Span,Data!$N$4:$Y$11,Data!$Y$1,FALSE),FALSE)</f>
        <v>0.11734235504821024</v>
      </c>
      <c r="AB58" s="19">
        <f>$I58*AB$19^0.5/VLOOKUP($O58,AProperties!$AY$8:$BG$1007,VLOOKUP(Span,Data!$N$4:$Y$11,Data!$Y$1,FALSE),FALSE)</f>
        <v>0.16594714994997795</v>
      </c>
      <c r="AC58" s="19">
        <f>$I58*AC$19^0.5/VLOOKUP($O58,AProperties!$AY$8:$BG$1007,VLOOKUP(Span,Data!$N$4:$Y$11,Data!$Y$1,FALSE),FALSE)</f>
        <v>0.23468471009642047</v>
      </c>
      <c r="AD58" s="19">
        <f>$I58*AD$19^0.5/VLOOKUP($O58,AProperties!$AY$8:$BG$1007,VLOOKUP(Span,Data!$N$4:$Y$11,Data!$Y$1,FALSE),FALSE)</f>
        <v>0.28742889508461283</v>
      </c>
      <c r="AE58" s="19">
        <f>$I58*AE$19^0.5/VLOOKUP($O58,AProperties!$AY$8:$BG$1007,VLOOKUP(Span,Data!$N$4:$Y$11,Data!$Y$1,FALSE),FALSE)</f>
        <v>0.33189429989995589</v>
      </c>
      <c r="AF58" s="19">
        <f>$I58*AF$19^0.5/VLOOKUP($O58,AProperties!$AY$8:$BG$1007,VLOOKUP(Span,Data!$N$4:$Y$11,Data!$Y$1,FALSE),FALSE)</f>
        <v>0.37106910796050147</v>
      </c>
      <c r="AG58" s="19">
        <f>$I58*AG$19^0.5/VLOOKUP($O58,AProperties!$AY$8:$BG$1007,VLOOKUP(Span,Data!$N$4:$Y$11,Data!$Y$1,FALSE),FALSE)</f>
        <v>0.40648584164657298</v>
      </c>
      <c r="AH58" s="19">
        <f>$I58*AH$19^0.5/VLOOKUP($O58,AProperties!$AY$8:$BG$1007,VLOOKUP(Span,Data!$N$4:$Y$11,Data!$Y$1,FALSE),FALSE)</f>
        <v>0.43905488954758637</v>
      </c>
      <c r="AI58" s="19">
        <f>$I58*AI$19^0.5/VLOOKUP($O58,AProperties!$AY$8:$BG$1007,VLOOKUP(Span,Data!$N$4:$Y$11,Data!$Y$1,FALSE),FALSE)</f>
        <v>0.46936942019284095</v>
      </c>
      <c r="AJ58" s="19">
        <f>$I58*AJ$19^0.5/VLOOKUP($O58,AProperties!$AY$8:$BG$1007,VLOOKUP(Span,Data!$N$4:$Y$11,Data!$Y$1,FALSE),FALSE)</f>
        <v>0.49784144984993373</v>
      </c>
      <c r="AK58" s="19">
        <f>$I58*AK$19^0.5/VLOOKUP($O58,AProperties!$AY$8:$BG$1007,VLOOKUP(Span,Data!$N$4:$Y$11,Data!$Y$1,FALSE),FALSE)</f>
        <v>0.52477096505542742</v>
      </c>
      <c r="AL58" s="47">
        <f t="shared" si="9"/>
        <v>3.9E-2</v>
      </c>
    </row>
    <row r="59" spans="1:38" x14ac:dyDescent="0.25">
      <c r="A59" s="15">
        <v>0.04</v>
      </c>
      <c r="B59" s="116">
        <f>VLOOKUP($A59,APropertiesDimless!$A$7:$I$1007,VLOOKUP(Span,Data!$N$4:$Y$11,Data!$Y$1,FALSE),FALSE)</f>
        <v>3.997792472416746E-2</v>
      </c>
      <c r="C59" s="6">
        <f t="shared" si="5"/>
        <v>5.9988962362083731E-2</v>
      </c>
      <c r="D59" s="116">
        <f>VLOOKUP($A59,AProperties!$AE$8:$AM$1007,VLOOKUP(Span,Data!$N$4:$Y$11,Data!$Y$1,FALSE),FALSE)</f>
        <v>5.0193343865277962E-2</v>
      </c>
      <c r="E59" s="116">
        <f t="shared" si="6"/>
        <v>4.5450609223669405E-2</v>
      </c>
      <c r="F59" s="6">
        <f t="shared" si="10"/>
        <v>3.1426947252825348E-2</v>
      </c>
      <c r="G59" s="9"/>
      <c r="H59" s="15">
        <f t="shared" si="7"/>
        <v>0.04</v>
      </c>
      <c r="I59" s="6">
        <f>VLOOKUP(H59,AProperties!$AO$8:$AW$1007,VLOOKUP(Span,Data!$N$4:$Y$11,Data!$Y$1,FALSE),FALSE)^(2/3)</f>
        <v>9.8207889891303288E-2</v>
      </c>
      <c r="J59" s="15">
        <f>$I59*(Slope^0.5)/VLOOKUP($H59,AProperties!$AY$8:$BG$1007,VLOOKUP(Span,Data!$N$4:$Y$11,Data!$Y$1,FALSE),FALSE)</f>
        <v>0.29224235006328325</v>
      </c>
      <c r="K59" s="15">
        <f>$J59*VLOOKUP($H59,AProperties!$A$8:$I$1007,VLOOKUP(Span,Data!$N$4:$Y$11,Data!$Y$1,FALSE),FALSE)</f>
        <v>1.4227927635564347E-2</v>
      </c>
      <c r="L59" s="15">
        <f t="shared" si="11"/>
        <v>0.29224235006328325</v>
      </c>
      <c r="M59" s="15">
        <f t="shared" si="12"/>
        <v>0.04</v>
      </c>
      <c r="O59" s="28">
        <f t="shared" si="8"/>
        <v>0.04</v>
      </c>
      <c r="P59" s="19">
        <f>AA59*VLOOKUP($O59,AProperties!$A$8:$I$1007,VLOOKUP(Span,Data!$N$4:$Y$11,Data!$Y$1,FALSE),FALSE)</f>
        <v>5.8085271340626975E-3</v>
      </c>
      <c r="Q59" s="19">
        <f>AB59*VLOOKUP($O59,AProperties!$A$8:$I$1007,VLOOKUP(Span,Data!$N$4:$Y$11,Data!$Y$1,FALSE),FALSE)</f>
        <v>8.2144978504035925E-3</v>
      </c>
      <c r="R59" s="19">
        <f>AC59*VLOOKUP($O59,AProperties!$A$8:$I$1007,VLOOKUP(Span,Data!$N$4:$Y$11,Data!$Y$1,FALSE),FALSE)</f>
        <v>1.1617054268125395E-2</v>
      </c>
      <c r="S59" s="19">
        <f>AD59*VLOOKUP($O59,AProperties!$A$8:$I$1007,VLOOKUP(Span,Data!$N$4:$Y$11,Data!$Y$1,FALSE),FALSE)</f>
        <v>1.4227927635564347E-2</v>
      </c>
      <c r="T59" s="19">
        <f>AE59*VLOOKUP($O59,AProperties!$A$8:$I$1007,VLOOKUP(Span,Data!$N$4:$Y$11,Data!$Y$1,FALSE),FALSE)</f>
        <v>1.6428995700807185E-2</v>
      </c>
      <c r="U59" s="19">
        <f>AF59*VLOOKUP($O59,AProperties!$A$8:$I$1007,VLOOKUP(Span,Data!$N$4:$Y$11,Data!$Y$1,FALSE),FALSE)</f>
        <v>1.836817559452833E-2</v>
      </c>
      <c r="V59" s="19">
        <f>AG59*VLOOKUP($O59,AProperties!$A$8:$I$1007,VLOOKUP(Span,Data!$N$4:$Y$11,Data!$Y$1,FALSE),FALSE)</f>
        <v>2.0121328226678063E-2</v>
      </c>
      <c r="W59" s="19">
        <f>AH59*VLOOKUP($O59,AProperties!$A$8:$I$1007,VLOOKUP(Span,Data!$N$4:$Y$11,Data!$Y$1,FALSE),FALSE)</f>
        <v>2.1733518457442567E-2</v>
      </c>
      <c r="X59" s="19">
        <f>AI59*VLOOKUP($O59,AProperties!$A$8:$I$1007,VLOOKUP(Span,Data!$N$4:$Y$11,Data!$Y$1,FALSE),FALSE)</f>
        <v>2.323410853625079E-2</v>
      </c>
      <c r="Y59" s="19">
        <f>AJ59*VLOOKUP($O59,AProperties!$A$8:$I$1007,VLOOKUP(Span,Data!$N$4:$Y$11,Data!$Y$1,FALSE),FALSE)</f>
        <v>2.464349355121077E-2</v>
      </c>
      <c r="Z59" s="19">
        <f>AK59*VLOOKUP($O59,AProperties!$A$8:$I$1007,VLOOKUP(Span,Data!$N$4:$Y$11,Data!$Y$1,FALSE),FALSE)</f>
        <v>2.5976523041832452E-2</v>
      </c>
      <c r="AA59" s="19">
        <f>$I59*AA$19^0.5/VLOOKUP($O59,AProperties!$AY$8:$BG$1007,VLOOKUP(Span,Data!$N$4:$Y$11,Data!$Y$1,FALSE),FALSE)</f>
        <v>0.1193074398144772</v>
      </c>
      <c r="AB59" s="19">
        <f>$I59*AB$19^0.5/VLOOKUP($O59,AProperties!$AY$8:$BG$1007,VLOOKUP(Span,Data!$N$4:$Y$11,Data!$Y$1,FALSE),FALSE)</f>
        <v>0.16872619947764544</v>
      </c>
      <c r="AC59" s="19">
        <f>$I59*AC$19^0.5/VLOOKUP($O59,AProperties!$AY$8:$BG$1007,VLOOKUP(Span,Data!$N$4:$Y$11,Data!$Y$1,FALSE),FALSE)</f>
        <v>0.23861487962895439</v>
      </c>
      <c r="AD59" s="19">
        <f>$I59*AD$19^0.5/VLOOKUP($O59,AProperties!$AY$8:$BG$1007,VLOOKUP(Span,Data!$N$4:$Y$11,Data!$Y$1,FALSE),FALSE)</f>
        <v>0.29224235006328325</v>
      </c>
      <c r="AE59" s="19">
        <f>$I59*AE$19^0.5/VLOOKUP($O59,AProperties!$AY$8:$BG$1007,VLOOKUP(Span,Data!$N$4:$Y$11,Data!$Y$1,FALSE),FALSE)</f>
        <v>0.33745239895529089</v>
      </c>
      <c r="AF59" s="19">
        <f>$I59*AF$19^0.5/VLOOKUP($O59,AProperties!$AY$8:$BG$1007,VLOOKUP(Span,Data!$N$4:$Y$11,Data!$Y$1,FALSE),FALSE)</f>
        <v>0.37728325161720472</v>
      </c>
      <c r="AG59" s="19">
        <f>$I59*AG$19^0.5/VLOOKUP($O59,AProperties!$AY$8:$BG$1007,VLOOKUP(Span,Data!$N$4:$Y$11,Data!$Y$1,FALSE),FALSE)</f>
        <v>0.4132930949592809</v>
      </c>
      <c r="AH59" s="19">
        <f>$I59*AH$19^0.5/VLOOKUP($O59,AProperties!$AY$8:$BG$1007,VLOOKUP(Span,Data!$N$4:$Y$11,Data!$Y$1,FALSE),FALSE)</f>
        <v>0.44640756347892613</v>
      </c>
      <c r="AI59" s="19">
        <f>$I59*AI$19^0.5/VLOOKUP($O59,AProperties!$AY$8:$BG$1007,VLOOKUP(Span,Data!$N$4:$Y$11,Data!$Y$1,FALSE),FALSE)</f>
        <v>0.47722975925790878</v>
      </c>
      <c r="AJ59" s="19">
        <f>$I59*AJ$19^0.5/VLOOKUP($O59,AProperties!$AY$8:$BG$1007,VLOOKUP(Span,Data!$N$4:$Y$11,Data!$Y$1,FALSE),FALSE)</f>
        <v>0.50617859843293622</v>
      </c>
      <c r="AK59" s="19">
        <f>$I59*AK$19^0.5/VLOOKUP($O59,AProperties!$AY$8:$BG$1007,VLOOKUP(Span,Data!$N$4:$Y$11,Data!$Y$1,FALSE),FALSE)</f>
        <v>0.53355909129327184</v>
      </c>
      <c r="AL59" s="47">
        <f t="shared" si="9"/>
        <v>0.04</v>
      </c>
    </row>
    <row r="60" spans="1:38" x14ac:dyDescent="0.25">
      <c r="A60" s="15">
        <v>4.1000000000000002E-2</v>
      </c>
      <c r="B60" s="116">
        <f>VLOOKUP($A60,APropertiesDimless!$A$7:$I$1007,VLOOKUP(Span,Data!$N$4:$Y$11,Data!$Y$1,FALSE),FALSE)</f>
        <v>4.0977430816543439E-2</v>
      </c>
      <c r="C60" s="6">
        <f t="shared" si="5"/>
        <v>6.1488715408271721E-2</v>
      </c>
      <c r="D60" s="116">
        <f>VLOOKUP($A60,AProperties!$AE$8:$AM$1007,VLOOKUP(Span,Data!$N$4:$Y$11,Data!$Y$1,FALSE),FALSE)</f>
        <v>5.1448878142013876E-2</v>
      </c>
      <c r="E60" s="116">
        <f t="shared" si="6"/>
        <v>4.6976746979028747E-2</v>
      </c>
      <c r="F60" s="6">
        <f t="shared" si="10"/>
        <v>3.2613260288062405E-2</v>
      </c>
      <c r="G60" s="9"/>
      <c r="H60" s="15">
        <f t="shared" si="7"/>
        <v>4.1000000000000002E-2</v>
      </c>
      <c r="I60" s="6">
        <f>VLOOKUP(H60,AProperties!$AO$8:$AW$1007,VLOOKUP(Span,Data!$N$4:$Y$11,Data!$Y$1,FALSE),FALSE)^(2/3)</f>
        <v>9.9771475821234676E-2</v>
      </c>
      <c r="J60" s="15">
        <f>$I60*(Slope^0.5)/VLOOKUP($H60,AProperties!$AY$8:$BG$1007,VLOOKUP(Span,Data!$N$4:$Y$11,Data!$Y$1,FALSE),FALSE)</f>
        <v>0.29701255638463142</v>
      </c>
      <c r="K60" s="15">
        <f>$J60*VLOOKUP($H60,AProperties!$A$8:$I$1007,VLOOKUP(Span,Data!$N$4:$Y$11,Data!$Y$1,FALSE),FALSE)</f>
        <v>1.4821872937736574E-2</v>
      </c>
      <c r="L60" s="15">
        <f t="shared" si="11"/>
        <v>0.29701255638463142</v>
      </c>
      <c r="M60" s="15">
        <f t="shared" si="12"/>
        <v>4.1000000000000002E-2</v>
      </c>
      <c r="O60" s="28">
        <f t="shared" si="8"/>
        <v>4.1000000000000002E-2</v>
      </c>
      <c r="P60" s="19">
        <f>AA60*VLOOKUP($O60,AProperties!$A$8:$I$1007,VLOOKUP(Span,Data!$N$4:$Y$11,Data!$Y$1,FALSE),FALSE)</f>
        <v>6.0510042883035516E-3</v>
      </c>
      <c r="Q60" s="19">
        <f>AB60*VLOOKUP($O60,AProperties!$A$8:$I$1007,VLOOKUP(Span,Data!$N$4:$Y$11,Data!$Y$1,FALSE),FALSE)</f>
        <v>8.5574123304966408E-3</v>
      </c>
      <c r="R60" s="19">
        <f>AC60*VLOOKUP($O60,AProperties!$A$8:$I$1007,VLOOKUP(Span,Data!$N$4:$Y$11,Data!$Y$1,FALSE),FALSE)</f>
        <v>1.2102008576607103E-2</v>
      </c>
      <c r="S60" s="19">
        <f>AD60*VLOOKUP($O60,AProperties!$A$8:$I$1007,VLOOKUP(Span,Data!$N$4:$Y$11,Data!$Y$1,FALSE),FALSE)</f>
        <v>1.4821872937736574E-2</v>
      </c>
      <c r="T60" s="19">
        <f>AE60*VLOOKUP($O60,AProperties!$A$8:$I$1007,VLOOKUP(Span,Data!$N$4:$Y$11,Data!$Y$1,FALSE),FALSE)</f>
        <v>1.7114824660993282E-2</v>
      </c>
      <c r="U60" s="19">
        <f>AF60*VLOOKUP($O60,AProperties!$A$8:$I$1007,VLOOKUP(Span,Data!$N$4:$Y$11,Data!$Y$1,FALSE),FALSE)</f>
        <v>1.9134955682485383E-2</v>
      </c>
      <c r="V60" s="19">
        <f>AG60*VLOOKUP($O60,AProperties!$A$8:$I$1007,VLOOKUP(Span,Data!$N$4:$Y$11,Data!$Y$1,FALSE),FALSE)</f>
        <v>2.0961293728317815E-2</v>
      </c>
      <c r="W60" s="19">
        <f>AH60*VLOOKUP($O60,AProperties!$A$8:$I$1007,VLOOKUP(Span,Data!$N$4:$Y$11,Data!$Y$1,FALSE),FALSE)</f>
        <v>2.2640784892731781E-2</v>
      </c>
      <c r="X60" s="19">
        <f>AI60*VLOOKUP($O60,AProperties!$A$8:$I$1007,VLOOKUP(Span,Data!$N$4:$Y$11,Data!$Y$1,FALSE),FALSE)</f>
        <v>2.4204017153214206E-2</v>
      </c>
      <c r="Y60" s="19">
        <f>AJ60*VLOOKUP($O60,AProperties!$A$8:$I$1007,VLOOKUP(Span,Data!$N$4:$Y$11,Data!$Y$1,FALSE),FALSE)</f>
        <v>2.5672236991489922E-2</v>
      </c>
      <c r="Z60" s="19">
        <f>AK60*VLOOKUP($O60,AProperties!$A$8:$I$1007,VLOOKUP(Span,Data!$N$4:$Y$11,Data!$Y$1,FALSE),FALSE)</f>
        <v>2.7060913841578955E-2</v>
      </c>
      <c r="AA60" s="19">
        <f>$I60*AA$19^0.5/VLOOKUP($O60,AProperties!$AY$8:$BG$1007,VLOOKUP(Span,Data!$N$4:$Y$11,Data!$Y$1,FALSE),FALSE)</f>
        <v>0.12125486839032751</v>
      </c>
      <c r="AB60" s="19">
        <f>$I60*AB$19^0.5/VLOOKUP($O60,AProperties!$AY$8:$BG$1007,VLOOKUP(Span,Data!$N$4:$Y$11,Data!$Y$1,FALSE),FALSE)</f>
        <v>0.17148027938136587</v>
      </c>
      <c r="AC60" s="19">
        <f>$I60*AC$19^0.5/VLOOKUP($O60,AProperties!$AY$8:$BG$1007,VLOOKUP(Span,Data!$N$4:$Y$11,Data!$Y$1,FALSE),FALSE)</f>
        <v>0.24250973678065502</v>
      </c>
      <c r="AD60" s="19">
        <f>$I60*AD$19^0.5/VLOOKUP($O60,AProperties!$AY$8:$BG$1007,VLOOKUP(Span,Data!$N$4:$Y$11,Data!$Y$1,FALSE),FALSE)</f>
        <v>0.29701255638463142</v>
      </c>
      <c r="AE60" s="19">
        <f>$I60*AE$19^0.5/VLOOKUP($O60,AProperties!$AY$8:$BG$1007,VLOOKUP(Span,Data!$N$4:$Y$11,Data!$Y$1,FALSE),FALSE)</f>
        <v>0.34296055876273174</v>
      </c>
      <c r="AF60" s="19">
        <f>$I60*AF$19^0.5/VLOOKUP($O60,AProperties!$AY$8:$BG$1007,VLOOKUP(Span,Data!$N$4:$Y$11,Data!$Y$1,FALSE),FALSE)</f>
        <v>0.38344156149738962</v>
      </c>
      <c r="AG60" s="19">
        <f>$I60*AG$19^0.5/VLOOKUP($O60,AProperties!$AY$8:$BG$1007,VLOOKUP(Span,Data!$N$4:$Y$11,Data!$Y$1,FALSE),FALSE)</f>
        <v>0.4200391854342494</v>
      </c>
      <c r="AH60" s="19">
        <f>$I60*AH$19^0.5/VLOOKUP($O60,AProperties!$AY$8:$BG$1007,VLOOKUP(Span,Data!$N$4:$Y$11,Data!$Y$1,FALSE),FALSE)</f>
        <v>0.45369417399497103</v>
      </c>
      <c r="AI60" s="19">
        <f>$I60*AI$19^0.5/VLOOKUP($O60,AProperties!$AY$8:$BG$1007,VLOOKUP(Span,Data!$N$4:$Y$11,Data!$Y$1,FALSE),FALSE)</f>
        <v>0.48501947356131003</v>
      </c>
      <c r="AJ60" s="19">
        <f>$I60*AJ$19^0.5/VLOOKUP($O60,AProperties!$AY$8:$BG$1007,VLOOKUP(Span,Data!$N$4:$Y$11,Data!$Y$1,FALSE),FALSE)</f>
        <v>0.51444083814409758</v>
      </c>
      <c r="AK60" s="19">
        <f>$I60*AK$19^0.5/VLOOKUP($O60,AProperties!$AY$8:$BG$1007,VLOOKUP(Span,Data!$N$4:$Y$11,Data!$Y$1,FALSE),FALSE)</f>
        <v>0.54226825664712563</v>
      </c>
      <c r="AL60" s="47">
        <f t="shared" si="9"/>
        <v>4.1000000000000002E-2</v>
      </c>
    </row>
    <row r="61" spans="1:38" x14ac:dyDescent="0.25">
      <c r="A61" s="15">
        <v>4.2000000000000003E-2</v>
      </c>
      <c r="B61" s="116">
        <f>VLOOKUP($A61,APropertiesDimless!$A$7:$I$1007,VLOOKUP(Span,Data!$N$4:$Y$11,Data!$Y$1,FALSE),FALSE)</f>
        <v>4.197697082889356E-2</v>
      </c>
      <c r="C61" s="6">
        <f t="shared" si="5"/>
        <v>6.2988485414446779E-2</v>
      </c>
      <c r="D61" s="116">
        <f>VLOOKUP($A61,AProperties!$AE$8:$AM$1007,VLOOKUP(Span,Data!$N$4:$Y$11,Data!$Y$1,FALSE),FALSE)</f>
        <v>5.270442704368429E-2</v>
      </c>
      <c r="E61" s="116">
        <f t="shared" si="6"/>
        <v>4.8503719368567996E-2</v>
      </c>
      <c r="F61" s="6">
        <f t="shared" si="10"/>
        <v>3.3814158858719474E-2</v>
      </c>
      <c r="G61" s="9"/>
      <c r="H61" s="15">
        <f t="shared" si="7"/>
        <v>4.2000000000000003E-2</v>
      </c>
      <c r="I61" s="6">
        <f>VLOOKUP(H61,AProperties!$AO$8:$AW$1007,VLOOKUP(Span,Data!$N$4:$Y$11,Data!$Y$1,FALSE),FALSE)^(2/3)</f>
        <v>0.10131979853480164</v>
      </c>
      <c r="J61" s="15">
        <f>$I61*(Slope^0.5)/VLOOKUP($H61,AProperties!$AY$8:$BG$1007,VLOOKUP(Span,Data!$N$4:$Y$11,Data!$Y$1,FALSE),FALSE)</f>
        <v>0.30174086052326476</v>
      </c>
      <c r="K61" s="15">
        <f>$J61*VLOOKUP($H61,AProperties!$A$8:$I$1007,VLOOKUP(Span,Data!$N$4:$Y$11,Data!$Y$1,FALSE),FALSE)</f>
        <v>1.5425298886274069E-2</v>
      </c>
      <c r="L61" s="15">
        <f t="shared" si="11"/>
        <v>0.30174086052326476</v>
      </c>
      <c r="M61" s="15">
        <f t="shared" si="12"/>
        <v>4.2000000000000003E-2</v>
      </c>
      <c r="O61" s="28">
        <f t="shared" si="8"/>
        <v>4.2000000000000003E-2</v>
      </c>
      <c r="P61" s="19">
        <f>AA61*VLOOKUP($O61,AProperties!$A$8:$I$1007,VLOOKUP(Span,Data!$N$4:$Y$11,Data!$Y$1,FALSE),FALSE)</f>
        <v>6.2973519002155181E-3</v>
      </c>
      <c r="Q61" s="19">
        <f>AB61*VLOOKUP($O61,AProperties!$A$8:$I$1007,VLOOKUP(Span,Data!$N$4:$Y$11,Data!$Y$1,FALSE),FALSE)</f>
        <v>8.9058004643207695E-3</v>
      </c>
      <c r="R61" s="19">
        <f>AC61*VLOOKUP($O61,AProperties!$A$8:$I$1007,VLOOKUP(Span,Data!$N$4:$Y$11,Data!$Y$1,FALSE),FALSE)</f>
        <v>1.2594703800431036E-2</v>
      </c>
      <c r="S61" s="19">
        <f>AD61*VLOOKUP($O61,AProperties!$A$8:$I$1007,VLOOKUP(Span,Data!$N$4:$Y$11,Data!$Y$1,FALSE),FALSE)</f>
        <v>1.5425298886274069E-2</v>
      </c>
      <c r="T61" s="19">
        <f>AE61*VLOOKUP($O61,AProperties!$A$8:$I$1007,VLOOKUP(Span,Data!$N$4:$Y$11,Data!$Y$1,FALSE),FALSE)</f>
        <v>1.7811600928641539E-2</v>
      </c>
      <c r="U61" s="19">
        <f>AF61*VLOOKUP($O61,AProperties!$A$8:$I$1007,VLOOKUP(Span,Data!$N$4:$Y$11,Data!$Y$1,FALSE),FALSE)</f>
        <v>1.9913975232270429E-2</v>
      </c>
      <c r="V61" s="19">
        <f>AG61*VLOOKUP($O61,AProperties!$A$8:$I$1007,VLOOKUP(Span,Data!$N$4:$Y$11,Data!$Y$1,FALSE),FALSE)</f>
        <v>2.1814666888627387E-2</v>
      </c>
      <c r="W61" s="19">
        <f>AH61*VLOOKUP($O61,AProperties!$A$8:$I$1007,VLOOKUP(Span,Data!$N$4:$Y$11,Data!$Y$1,FALSE),FALSE)</f>
        <v>2.3562533254556314E-2</v>
      </c>
      <c r="X61" s="19">
        <f>AI61*VLOOKUP($O61,AProperties!$A$8:$I$1007,VLOOKUP(Span,Data!$N$4:$Y$11,Data!$Y$1,FALSE),FALSE)</f>
        <v>2.5189407600862072E-2</v>
      </c>
      <c r="Y61" s="19">
        <f>AJ61*VLOOKUP($O61,AProperties!$A$8:$I$1007,VLOOKUP(Span,Data!$N$4:$Y$11,Data!$Y$1,FALSE),FALSE)</f>
        <v>2.67174013929623E-2</v>
      </c>
      <c r="Z61" s="19">
        <f>AK61*VLOOKUP($O61,AProperties!$A$8:$I$1007,VLOOKUP(Span,Data!$N$4:$Y$11,Data!$Y$1,FALSE),FALSE)</f>
        <v>2.8162613854238742E-2</v>
      </c>
      <c r="AA61" s="19">
        <f>$I61*AA$19^0.5/VLOOKUP($O61,AProperties!$AY$8:$BG$1007,VLOOKUP(Span,Data!$N$4:$Y$11,Data!$Y$1,FALSE),FALSE)</f>
        <v>0.12318519047171776</v>
      </c>
      <c r="AB61" s="19">
        <f>$I61*AB$19^0.5/VLOOKUP($O61,AProperties!$AY$8:$BG$1007,VLOOKUP(Span,Data!$N$4:$Y$11,Data!$Y$1,FALSE),FALSE)</f>
        <v>0.17421016704861625</v>
      </c>
      <c r="AC61" s="19">
        <f>$I61*AC$19^0.5/VLOOKUP($O61,AProperties!$AY$8:$BG$1007,VLOOKUP(Span,Data!$N$4:$Y$11,Data!$Y$1,FALSE),FALSE)</f>
        <v>0.24637038094343552</v>
      </c>
      <c r="AD61" s="19">
        <f>$I61*AD$19^0.5/VLOOKUP($O61,AProperties!$AY$8:$BG$1007,VLOOKUP(Span,Data!$N$4:$Y$11,Data!$Y$1,FALSE),FALSE)</f>
        <v>0.30174086052326476</v>
      </c>
      <c r="AE61" s="19">
        <f>$I61*AE$19^0.5/VLOOKUP($O61,AProperties!$AY$8:$BG$1007,VLOOKUP(Span,Data!$N$4:$Y$11,Data!$Y$1,FALSE),FALSE)</f>
        <v>0.3484203340972325</v>
      </c>
      <c r="AF61" s="19">
        <f>$I61*AF$19^0.5/VLOOKUP($O61,AProperties!$AY$8:$BG$1007,VLOOKUP(Span,Data!$N$4:$Y$11,Data!$Y$1,FALSE),FALSE)</f>
        <v>0.38954577589229983</v>
      </c>
      <c r="AG61" s="19">
        <f>$I61*AG$19^0.5/VLOOKUP($O61,AProperties!$AY$8:$BG$1007,VLOOKUP(Span,Data!$N$4:$Y$11,Data!$Y$1,FALSE),FALSE)</f>
        <v>0.42672601727412945</v>
      </c>
      <c r="AH61" s="19">
        <f>$I61*AH$19^0.5/VLOOKUP($O61,AProperties!$AY$8:$BG$1007,VLOOKUP(Span,Data!$N$4:$Y$11,Data!$Y$1,FALSE),FALSE)</f>
        <v>0.46091677786965779</v>
      </c>
      <c r="AI61" s="19">
        <f>$I61*AI$19^0.5/VLOOKUP($O61,AProperties!$AY$8:$BG$1007,VLOOKUP(Span,Data!$N$4:$Y$11,Data!$Y$1,FALSE),FALSE)</f>
        <v>0.49274076188687105</v>
      </c>
      <c r="AJ61" s="19">
        <f>$I61*AJ$19^0.5/VLOOKUP($O61,AProperties!$AY$8:$BG$1007,VLOOKUP(Span,Data!$N$4:$Y$11,Data!$Y$1,FALSE),FALSE)</f>
        <v>0.52263050114584864</v>
      </c>
      <c r="AK61" s="19">
        <f>$I61*AK$19^0.5/VLOOKUP($O61,AProperties!$AY$8:$BG$1007,VLOOKUP(Span,Data!$N$4:$Y$11,Data!$Y$1,FALSE),FALSE)</f>
        <v>0.55090091943204056</v>
      </c>
      <c r="AL61" s="47">
        <f t="shared" si="9"/>
        <v>4.2000000000000003E-2</v>
      </c>
    </row>
    <row r="62" spans="1:38" x14ac:dyDescent="0.25">
      <c r="A62" s="15">
        <v>4.2999999999999997E-2</v>
      </c>
      <c r="B62" s="116">
        <f>VLOOKUP($A62,APropertiesDimless!$A$7:$I$1007,VLOOKUP(Span,Data!$N$4:$Y$11,Data!$Y$1,FALSE),FALSE)</f>
        <v>4.2976546980461189E-2</v>
      </c>
      <c r="C62" s="6">
        <f t="shared" si="5"/>
        <v>6.4488273490230591E-2</v>
      </c>
      <c r="D62" s="116">
        <f>VLOOKUP($A62,AProperties!$AE$8:$AM$1007,VLOOKUP(Span,Data!$N$4:$Y$11,Data!$Y$1,FALSE),FALSE)</f>
        <v>5.3959989174448844E-2</v>
      </c>
      <c r="E62" s="116">
        <f t="shared" si="6"/>
        <v>5.003153248895989E-2</v>
      </c>
      <c r="F62" s="6">
        <f t="shared" si="10"/>
        <v>3.5029469283810503E-2</v>
      </c>
      <c r="G62" s="9"/>
      <c r="H62" s="15">
        <f t="shared" si="7"/>
        <v>4.2999999999999997E-2</v>
      </c>
      <c r="I62" s="6">
        <f>VLOOKUP(H62,AProperties!$AO$8:$AW$1007,VLOOKUP(Span,Data!$N$4:$Y$11,Data!$Y$1,FALSE),FALSE)^(2/3)</f>
        <v>0.10285330496135633</v>
      </c>
      <c r="J62" s="15">
        <f>$I62*(Slope^0.5)/VLOOKUP($H62,AProperties!$AY$8:$BG$1007,VLOOKUP(Span,Data!$N$4:$Y$11,Data!$Y$1,FALSE),FALSE)</f>
        <v>0.30642853480401266</v>
      </c>
      <c r="K62" s="15">
        <f>$J62*VLOOKUP($H62,AProperties!$A$8:$I$1007,VLOOKUP(Span,Data!$N$4:$Y$11,Data!$Y$1,FALSE),FALSE)</f>
        <v>1.6038118770579864E-2</v>
      </c>
      <c r="L62" s="15">
        <f t="shared" si="11"/>
        <v>0.30642853480401266</v>
      </c>
      <c r="M62" s="15">
        <f t="shared" si="12"/>
        <v>4.2999999999999997E-2</v>
      </c>
      <c r="O62" s="28">
        <f t="shared" si="8"/>
        <v>4.2999999999999997E-2</v>
      </c>
      <c r="P62" s="19">
        <f>AA62*VLOOKUP($O62,AProperties!$A$8:$I$1007,VLOOKUP(Span,Data!$N$4:$Y$11,Data!$Y$1,FALSE),FALSE)</f>
        <v>6.5475345703456221E-3</v>
      </c>
      <c r="Q62" s="19">
        <f>AB62*VLOOKUP($O62,AProperties!$A$8:$I$1007,VLOOKUP(Span,Data!$N$4:$Y$11,Data!$Y$1,FALSE),FALSE)</f>
        <v>9.2596121894894749E-3</v>
      </c>
      <c r="R62" s="19">
        <f>AC62*VLOOKUP($O62,AProperties!$A$8:$I$1007,VLOOKUP(Span,Data!$N$4:$Y$11,Data!$Y$1,FALSE),FALSE)</f>
        <v>1.3095069140691244E-2</v>
      </c>
      <c r="S62" s="19">
        <f>AD62*VLOOKUP($O62,AProperties!$A$8:$I$1007,VLOOKUP(Span,Data!$N$4:$Y$11,Data!$Y$1,FALSE),FALSE)</f>
        <v>1.6038118770579864E-2</v>
      </c>
      <c r="T62" s="19">
        <f>AE62*VLOOKUP($O62,AProperties!$A$8:$I$1007,VLOOKUP(Span,Data!$N$4:$Y$11,Data!$Y$1,FALSE),FALSE)</f>
        <v>1.851922437897895E-2</v>
      </c>
      <c r="U62" s="19">
        <f>AF62*VLOOKUP($O62,AProperties!$A$8:$I$1007,VLOOKUP(Span,Data!$N$4:$Y$11,Data!$Y$1,FALSE),FALSE)</f>
        <v>2.0705122300984126E-2</v>
      </c>
      <c r="V62" s="19">
        <f>AG62*VLOOKUP($O62,AProperties!$A$8:$I$1007,VLOOKUP(Span,Data!$N$4:$Y$11,Data!$Y$1,FALSE),FALSE)</f>
        <v>2.2681325080304553E-2</v>
      </c>
      <c r="W62" s="19">
        <f>AH62*VLOOKUP($O62,AProperties!$A$8:$I$1007,VLOOKUP(Span,Data!$N$4:$Y$11,Data!$Y$1,FALSE),FALSE)</f>
        <v>2.4498631090291441E-2</v>
      </c>
      <c r="X62" s="19">
        <f>AI62*VLOOKUP($O62,AProperties!$A$8:$I$1007,VLOOKUP(Span,Data!$N$4:$Y$11,Data!$Y$1,FALSE),FALSE)</f>
        <v>2.6190138281382488E-2</v>
      </c>
      <c r="Y62" s="19">
        <f>AJ62*VLOOKUP($O62,AProperties!$A$8:$I$1007,VLOOKUP(Span,Data!$N$4:$Y$11,Data!$Y$1,FALSE),FALSE)</f>
        <v>2.7778836568468419E-2</v>
      </c>
      <c r="Z62" s="19">
        <f>AK62*VLOOKUP($O62,AProperties!$A$8:$I$1007,VLOOKUP(Span,Data!$N$4:$Y$11,Data!$Y$1,FALSE),FALSE)</f>
        <v>2.928146476864537E-2</v>
      </c>
      <c r="AA62" s="19">
        <f>$I62*AA$19^0.5/VLOOKUP($O62,AProperties!$AY$8:$BG$1007,VLOOKUP(Span,Data!$N$4:$Y$11,Data!$Y$1,FALSE),FALSE)</f>
        <v>0.12509892548308452</v>
      </c>
      <c r="AB62" s="19">
        <f>$I62*AB$19^0.5/VLOOKUP($O62,AProperties!$AY$8:$BG$1007,VLOOKUP(Span,Data!$N$4:$Y$11,Data!$Y$1,FALSE),FALSE)</f>
        <v>0.17691659705647933</v>
      </c>
      <c r="AC62" s="19">
        <f>$I62*AC$19^0.5/VLOOKUP($O62,AProperties!$AY$8:$BG$1007,VLOOKUP(Span,Data!$N$4:$Y$11,Data!$Y$1,FALSE),FALSE)</f>
        <v>0.25019785096616903</v>
      </c>
      <c r="AD62" s="19">
        <f>$I62*AD$19^0.5/VLOOKUP($O62,AProperties!$AY$8:$BG$1007,VLOOKUP(Span,Data!$N$4:$Y$11,Data!$Y$1,FALSE),FALSE)</f>
        <v>0.30642853480401266</v>
      </c>
      <c r="AE62" s="19">
        <f>$I62*AE$19^0.5/VLOOKUP($O62,AProperties!$AY$8:$BG$1007,VLOOKUP(Span,Data!$N$4:$Y$11,Data!$Y$1,FALSE),FALSE)</f>
        <v>0.35383319411295866</v>
      </c>
      <c r="AF62" s="19">
        <f>$I62*AF$19^0.5/VLOOKUP($O62,AProperties!$AY$8:$BG$1007,VLOOKUP(Span,Data!$N$4:$Y$11,Data!$Y$1,FALSE),FALSE)</f>
        <v>0.39559753736622694</v>
      </c>
      <c r="AG62" s="19">
        <f>$I62*AG$19^0.5/VLOOKUP($O62,AProperties!$AY$8:$BG$1007,VLOOKUP(Span,Data!$N$4:$Y$11,Data!$Y$1,FALSE),FALSE)</f>
        <v>0.43335538981795069</v>
      </c>
      <c r="AH62" s="19">
        <f>$I62*AH$19^0.5/VLOOKUP($O62,AProperties!$AY$8:$BG$1007,VLOOKUP(Span,Data!$N$4:$Y$11,Data!$Y$1,FALSE),FALSE)</f>
        <v>0.46807731861126606</v>
      </c>
      <c r="AI62" s="19">
        <f>$I62*AI$19^0.5/VLOOKUP($O62,AProperties!$AY$8:$BG$1007,VLOOKUP(Span,Data!$N$4:$Y$11,Data!$Y$1,FALSE),FALSE)</f>
        <v>0.50039570193233807</v>
      </c>
      <c r="AJ62" s="19">
        <f>$I62*AJ$19^0.5/VLOOKUP($O62,AProperties!$AY$8:$BG$1007,VLOOKUP(Span,Data!$N$4:$Y$11,Data!$Y$1,FALSE),FALSE)</f>
        <v>0.53074979116943788</v>
      </c>
      <c r="AK62" s="19">
        <f>$I62*AK$19^0.5/VLOOKUP($O62,AProperties!$AY$8:$BG$1007,VLOOKUP(Span,Data!$N$4:$Y$11,Data!$Y$1,FALSE),FALSE)</f>
        <v>0.55945940258471527</v>
      </c>
      <c r="AL62" s="47">
        <f t="shared" si="9"/>
        <v>4.2999999999999997E-2</v>
      </c>
    </row>
    <row r="63" spans="1:38" x14ac:dyDescent="0.25">
      <c r="A63" s="15">
        <v>4.3999999999999997E-2</v>
      </c>
      <c r="B63" s="116">
        <f>VLOOKUP($A63,APropertiesDimless!$A$7:$I$1007,VLOOKUP(Span,Data!$N$4:$Y$11,Data!$Y$1,FALSE),FALSE)</f>
        <v>4.3976161490687907E-2</v>
      </c>
      <c r="C63" s="6">
        <f t="shared" si="5"/>
        <v>6.5988080745343958E-2</v>
      </c>
      <c r="D63" s="116">
        <f>VLOOKUP($A63,AProperties!$AE$8:$AM$1007,VLOOKUP(Span,Data!$N$4:$Y$11,Data!$Y$1,FALSE),FALSE)</f>
        <v>5.5215563138511822E-2</v>
      </c>
      <c r="E63" s="116">
        <f t="shared" si="6"/>
        <v>5.1560192350038891E-2</v>
      </c>
      <c r="F63" s="6">
        <f t="shared" si="10"/>
        <v>3.6259023990234389E-2</v>
      </c>
      <c r="G63" s="9"/>
      <c r="H63" s="15">
        <f t="shared" si="7"/>
        <v>4.3999999999999997E-2</v>
      </c>
      <c r="I63" s="6">
        <f>VLOOKUP(H63,AProperties!$AO$8:$AW$1007,VLOOKUP(Span,Data!$N$4:$Y$11,Data!$Y$1,FALSE),FALSE)^(2/3)</f>
        <v>0.10437241832113887</v>
      </c>
      <c r="J63" s="15">
        <f>$I63*(Slope^0.5)/VLOOKUP($H63,AProperties!$AY$8:$BG$1007,VLOOKUP(Span,Data!$N$4:$Y$11,Data!$Y$1,FALSE),FALSE)</f>
        <v>0.31107678311670944</v>
      </c>
      <c r="K63" s="15">
        <f>$J63*VLOOKUP($H63,AProperties!$A$8:$I$1007,VLOOKUP(Span,Data!$N$4:$Y$11,Data!$Y$1,FALSE),FALSE)</f>
        <v>1.6660248384213708E-2</v>
      </c>
      <c r="L63" s="15">
        <f t="shared" si="11"/>
        <v>0.31107678311670944</v>
      </c>
      <c r="M63" s="15">
        <f t="shared" si="12"/>
        <v>4.3999999999999997E-2</v>
      </c>
      <c r="O63" s="28">
        <f t="shared" si="8"/>
        <v>4.3999999999999997E-2</v>
      </c>
      <c r="P63" s="19">
        <f>AA63*VLOOKUP($O63,AProperties!$A$8:$I$1007,VLOOKUP(Span,Data!$N$4:$Y$11,Data!$Y$1,FALSE),FALSE)</f>
        <v>6.801517921558582E-3</v>
      </c>
      <c r="Q63" s="19">
        <f>AB63*VLOOKUP($O63,AProperties!$A$8:$I$1007,VLOOKUP(Span,Data!$N$4:$Y$11,Data!$Y$1,FALSE),FALSE)</f>
        <v>9.6187988893918133E-3</v>
      </c>
      <c r="R63" s="19">
        <f>AC63*VLOOKUP($O63,AProperties!$A$8:$I$1007,VLOOKUP(Span,Data!$N$4:$Y$11,Data!$Y$1,FALSE),FALSE)</f>
        <v>1.3603035843117164E-2</v>
      </c>
      <c r="S63" s="19">
        <f>AD63*VLOOKUP($O63,AProperties!$A$8:$I$1007,VLOOKUP(Span,Data!$N$4:$Y$11,Data!$Y$1,FALSE),FALSE)</f>
        <v>1.6660248384213708E-2</v>
      </c>
      <c r="T63" s="19">
        <f>AE63*VLOOKUP($O63,AProperties!$A$8:$I$1007,VLOOKUP(Span,Data!$N$4:$Y$11,Data!$Y$1,FALSE),FALSE)</f>
        <v>1.9237597778783627E-2</v>
      </c>
      <c r="U63" s="19">
        <f>AF63*VLOOKUP($O63,AProperties!$A$8:$I$1007,VLOOKUP(Span,Data!$N$4:$Y$11,Data!$Y$1,FALSE),FALSE)</f>
        <v>2.1508288178579572E-2</v>
      </c>
      <c r="V63" s="19">
        <f>AG63*VLOOKUP($O63,AProperties!$A$8:$I$1007,VLOOKUP(Span,Data!$N$4:$Y$11,Data!$Y$1,FALSE),FALSE)</f>
        <v>2.3561149217459471E-2</v>
      </c>
      <c r="W63" s="19">
        <f>AH63*VLOOKUP($O63,AProperties!$A$8:$I$1007,VLOOKUP(Span,Data!$N$4:$Y$11,Data!$Y$1,FALSE),FALSE)</f>
        <v>2.544894977247502E-2</v>
      </c>
      <c r="X63" s="19">
        <f>AI63*VLOOKUP($O63,AProperties!$A$8:$I$1007,VLOOKUP(Span,Data!$N$4:$Y$11,Data!$Y$1,FALSE),FALSE)</f>
        <v>2.7206071686234328E-2</v>
      </c>
      <c r="Y63" s="19">
        <f>AJ63*VLOOKUP($O63,AProperties!$A$8:$I$1007,VLOOKUP(Span,Data!$N$4:$Y$11,Data!$Y$1,FALSE),FALSE)</f>
        <v>2.8856396668175435E-2</v>
      </c>
      <c r="Z63" s="19">
        <f>AK63*VLOOKUP($O63,AProperties!$A$8:$I$1007,VLOOKUP(Span,Data!$N$4:$Y$11,Data!$Y$1,FALSE),FALSE)</f>
        <v>3.0417312845576149E-2</v>
      </c>
      <c r="AA63" s="19">
        <f>$I63*AA$19^0.5/VLOOKUP($O63,AProperties!$AY$8:$BG$1007,VLOOKUP(Span,Data!$N$4:$Y$11,Data!$Y$1,FALSE),FALSE)</f>
        <v>0.12699656491039452</v>
      </c>
      <c r="AB63" s="19">
        <f>$I63*AB$19^0.5/VLOOKUP($O63,AProperties!$AY$8:$BG$1007,VLOOKUP(Span,Data!$N$4:$Y$11,Data!$Y$1,FALSE),FALSE)</f>
        <v>0.17960026447107505</v>
      </c>
      <c r="AC63" s="19">
        <f>$I63*AC$19^0.5/VLOOKUP($O63,AProperties!$AY$8:$BG$1007,VLOOKUP(Span,Data!$N$4:$Y$11,Data!$Y$1,FALSE),FALSE)</f>
        <v>0.25399312982078903</v>
      </c>
      <c r="AD63" s="19">
        <f>$I63*AD$19^0.5/VLOOKUP($O63,AProperties!$AY$8:$BG$1007,VLOOKUP(Span,Data!$N$4:$Y$11,Data!$Y$1,FALSE),FALSE)</f>
        <v>0.31107678311670944</v>
      </c>
      <c r="AE63" s="19">
        <f>$I63*AE$19^0.5/VLOOKUP($O63,AProperties!$AY$8:$BG$1007,VLOOKUP(Span,Data!$N$4:$Y$11,Data!$Y$1,FALSE),FALSE)</f>
        <v>0.3592005289421501</v>
      </c>
      <c r="AF63" s="19">
        <f>$I63*AF$19^0.5/VLOOKUP($O63,AProperties!$AY$8:$BG$1007,VLOOKUP(Span,Data!$N$4:$Y$11,Data!$Y$1,FALSE),FALSE)</f>
        <v>0.40159840013426407</v>
      </c>
      <c r="AG63" s="19">
        <f>$I63*AG$19^0.5/VLOOKUP($O63,AProperties!$AY$8:$BG$1007,VLOOKUP(Span,Data!$N$4:$Y$11,Data!$Y$1,FALSE),FALSE)</f>
        <v>0.43992900562304438</v>
      </c>
      <c r="AH63" s="19">
        <f>$I63*AH$19^0.5/VLOOKUP($O63,AProperties!$AY$8:$BG$1007,VLOOKUP(Span,Data!$N$4:$Y$11,Data!$Y$1,FALSE),FALSE)</f>
        <v>0.47517763519189404</v>
      </c>
      <c r="AI63" s="19">
        <f>$I63*AI$19^0.5/VLOOKUP($O63,AProperties!$AY$8:$BG$1007,VLOOKUP(Span,Data!$N$4:$Y$11,Data!$Y$1,FALSE),FALSE)</f>
        <v>0.50798625964157806</v>
      </c>
      <c r="AJ63" s="19">
        <f>$I63*AJ$19^0.5/VLOOKUP($O63,AProperties!$AY$8:$BG$1007,VLOOKUP(Span,Data!$N$4:$Y$11,Data!$Y$1,FALSE),FALSE)</f>
        <v>0.53880079341322507</v>
      </c>
      <c r="AK63" s="19">
        <f>$I63*AK$19^0.5/VLOOKUP($O63,AProperties!$AY$8:$BG$1007,VLOOKUP(Span,Data!$N$4:$Y$11,Data!$Y$1,FALSE),FALSE)</f>
        <v>0.56794590409721335</v>
      </c>
      <c r="AL63" s="47">
        <f t="shared" si="9"/>
        <v>4.3999999999999997E-2</v>
      </c>
    </row>
    <row r="64" spans="1:38" x14ac:dyDescent="0.25">
      <c r="A64" s="15">
        <v>4.4999999999999998E-2</v>
      </c>
      <c r="B64" s="116">
        <f>VLOOKUP($A64,APropertiesDimless!$A$7:$I$1007,VLOOKUP(Span,Data!$N$4:$Y$11,Data!$Y$1,FALSE),FALSE)</f>
        <v>4.4975816579252197E-2</v>
      </c>
      <c r="C64" s="6">
        <f t="shared" si="5"/>
        <v>6.74879082896261E-2</v>
      </c>
      <c r="D64" s="116">
        <f>VLOOKUP($A64,AProperties!$AE$8:$AM$1007,VLOOKUP(Span,Data!$N$4:$Y$11,Data!$Y$1,FALSE),FALSE)</f>
        <v>5.647114754011643E-2</v>
      </c>
      <c r="E64" s="116">
        <f t="shared" si="6"/>
        <v>5.3089704878337682E-2</v>
      </c>
      <c r="F64" s="6">
        <f t="shared" si="10"/>
        <v>3.75026611634958E-2</v>
      </c>
      <c r="G64" s="9"/>
      <c r="H64" s="15">
        <f t="shared" si="7"/>
        <v>4.4999999999999998E-2</v>
      </c>
      <c r="I64" s="6">
        <f>VLOOKUP(H64,AProperties!$AO$8:$AW$1007,VLOOKUP(Span,Data!$N$4:$Y$11,Data!$Y$1,FALSE),FALSE)^(2/3)</f>
        <v>0.10587753990265369</v>
      </c>
      <c r="J64" s="15">
        <f>$I64*(Slope^0.5)/VLOOKUP($H64,AProperties!$AY$8:$BG$1007,VLOOKUP(Span,Data!$N$4:$Y$11,Data!$Y$1,FALSE),FALSE)</f>
        <v>0.31568674607073</v>
      </c>
      <c r="K64" s="15">
        <f>$J64*VLOOKUP($H64,AProperties!$A$8:$I$1007,VLOOKUP(Span,Data!$N$4:$Y$11,Data!$Y$1,FALSE),FALSE)</f>
        <v>1.7291605891202821E-2</v>
      </c>
      <c r="L64" s="15">
        <f t="shared" si="11"/>
        <v>0.31568674607073</v>
      </c>
      <c r="M64" s="15">
        <f t="shared" si="12"/>
        <v>4.4999999999999998E-2</v>
      </c>
      <c r="O64" s="28">
        <f t="shared" si="8"/>
        <v>4.4999999999999998E-2</v>
      </c>
      <c r="P64" s="19">
        <f>AA64*VLOOKUP($O64,AProperties!$A$8:$I$1007,VLOOKUP(Span,Data!$N$4:$Y$11,Data!$Y$1,FALSE),FALSE)</f>
        <v>7.0592685444584146E-3</v>
      </c>
      <c r="Q64" s="19">
        <f>AB64*VLOOKUP($O64,AProperties!$A$8:$I$1007,VLOOKUP(Span,Data!$N$4:$Y$11,Data!$Y$1,FALSE),FALSE)</f>
        <v>9.9833133160068688E-3</v>
      </c>
      <c r="R64" s="19">
        <f>AC64*VLOOKUP($O64,AProperties!$A$8:$I$1007,VLOOKUP(Span,Data!$N$4:$Y$11,Data!$Y$1,FALSE),FALSE)</f>
        <v>1.4118537088916829E-2</v>
      </c>
      <c r="S64" s="19">
        <f>AD64*VLOOKUP($O64,AProperties!$A$8:$I$1007,VLOOKUP(Span,Data!$N$4:$Y$11,Data!$Y$1,FALSE),FALSE)</f>
        <v>1.7291605891202821E-2</v>
      </c>
      <c r="T64" s="19">
        <f>AE64*VLOOKUP($O64,AProperties!$A$8:$I$1007,VLOOKUP(Span,Data!$N$4:$Y$11,Data!$Y$1,FALSE),FALSE)</f>
        <v>1.9966626632013738E-2</v>
      </c>
      <c r="U64" s="19">
        <f>AF64*VLOOKUP($O64,AProperties!$A$8:$I$1007,VLOOKUP(Span,Data!$N$4:$Y$11,Data!$Y$1,FALSE),FALSE)</f>
        <v>2.2323367215270194E-2</v>
      </c>
      <c r="V64" s="19">
        <f>AG64*VLOOKUP($O64,AProperties!$A$8:$I$1007,VLOOKUP(Span,Data!$N$4:$Y$11,Data!$Y$1,FALSE),FALSE)</f>
        <v>2.4454023566549542E-2</v>
      </c>
      <c r="W64" s="19">
        <f>AH64*VLOOKUP($O64,AProperties!$A$8:$I$1007,VLOOKUP(Span,Data!$N$4:$Y$11,Data!$Y$1,FALSE),FALSE)</f>
        <v>2.6413364294593757E-2</v>
      </c>
      <c r="X64" s="19">
        <f>AI64*VLOOKUP($O64,AProperties!$A$8:$I$1007,VLOOKUP(Span,Data!$N$4:$Y$11,Data!$Y$1,FALSE),FALSE)</f>
        <v>2.8237074177833658E-2</v>
      </c>
      <c r="Y64" s="19">
        <f>AJ64*VLOOKUP($O64,AProperties!$A$8:$I$1007,VLOOKUP(Span,Data!$N$4:$Y$11,Data!$Y$1,FALSE),FALSE)</f>
        <v>2.9949939948020601E-2</v>
      </c>
      <c r="Z64" s="19">
        <f>AK64*VLOOKUP($O64,AProperties!$A$8:$I$1007,VLOOKUP(Span,Data!$N$4:$Y$11,Data!$Y$1,FALSE),FALSE)</f>
        <v>3.1570008673670026E-2</v>
      </c>
      <c r="AA64" s="19">
        <f>$I64*AA$19^0.5/VLOOKUP($O64,AProperties!$AY$8:$BG$1007,VLOOKUP(Span,Data!$N$4:$Y$11,Data!$Y$1,FALSE),FALSE)</f>
        <v>0.12887857440547515</v>
      </c>
      <c r="AB64" s="19">
        <f>$I64*AB$19^0.5/VLOOKUP($O64,AProperties!$AY$8:$BG$1007,VLOOKUP(Span,Data!$N$4:$Y$11,Data!$Y$1,FALSE),FALSE)</f>
        <v>0.18226182782353301</v>
      </c>
      <c r="AC64" s="19">
        <f>$I64*AC$19^0.5/VLOOKUP($O64,AProperties!$AY$8:$BG$1007,VLOOKUP(Span,Data!$N$4:$Y$11,Data!$Y$1,FALSE),FALSE)</f>
        <v>0.2577571488109503</v>
      </c>
      <c r="AD64" s="19">
        <f>$I64*AD$19^0.5/VLOOKUP($O64,AProperties!$AY$8:$BG$1007,VLOOKUP(Span,Data!$N$4:$Y$11,Data!$Y$1,FALSE),FALSE)</f>
        <v>0.31568674607073</v>
      </c>
      <c r="AE64" s="19">
        <f>$I64*AE$19^0.5/VLOOKUP($O64,AProperties!$AY$8:$BG$1007,VLOOKUP(Span,Data!$N$4:$Y$11,Data!$Y$1,FALSE),FALSE)</f>
        <v>0.36452365564706601</v>
      </c>
      <c r="AF64" s="19">
        <f>$I64*AF$19^0.5/VLOOKUP($O64,AProperties!$AY$8:$BG$1007,VLOOKUP(Span,Data!$N$4:$Y$11,Data!$Y$1,FALSE),FALSE)</f>
        <v>0.4075498367167823</v>
      </c>
      <c r="AG64" s="19">
        <f>$I64*AG$19^0.5/VLOOKUP($O64,AProperties!$AY$8:$BG$1007,VLOOKUP(Span,Data!$N$4:$Y$11,Data!$Y$1,FALSE),FALSE)</f>
        <v>0.44644847775465779</v>
      </c>
      <c r="AH64" s="19">
        <f>$I64*AH$19^0.5/VLOOKUP($O64,AProperties!$AY$8:$BG$1007,VLOOKUP(Span,Data!$N$4:$Y$11,Data!$Y$1,FALSE),FALSE)</f>
        <v>0.48221946992114112</v>
      </c>
      <c r="AI64" s="19">
        <f>$I64*AI$19^0.5/VLOOKUP($O64,AProperties!$AY$8:$BG$1007,VLOOKUP(Span,Data!$N$4:$Y$11,Data!$Y$1,FALSE),FALSE)</f>
        <v>0.5155142976219006</v>
      </c>
      <c r="AJ64" s="19">
        <f>$I64*AJ$19^0.5/VLOOKUP($O64,AProperties!$AY$8:$BG$1007,VLOOKUP(Span,Data!$N$4:$Y$11,Data!$Y$1,FALSE),FALSE)</f>
        <v>0.54678548347059897</v>
      </c>
      <c r="AK64" s="19">
        <f>$I64*AK$19^0.5/VLOOKUP($O64,AProperties!$AY$8:$BG$1007,VLOOKUP(Span,Data!$N$4:$Y$11,Data!$Y$1,FALSE),FALSE)</f>
        <v>0.57636250642781395</v>
      </c>
      <c r="AL64" s="47">
        <f t="shared" si="9"/>
        <v>4.4999999999999998E-2</v>
      </c>
    </row>
    <row r="65" spans="1:38" x14ac:dyDescent="0.25">
      <c r="A65" s="15">
        <v>4.5999999999999999E-2</v>
      </c>
      <c r="B65" s="116">
        <f>VLOOKUP($A65,APropertiesDimless!$A$7:$I$1007,VLOOKUP(Span,Data!$N$4:$Y$11,Data!$Y$1,FALSE),FALSE)</f>
        <v>4.597551446610923E-2</v>
      </c>
      <c r="C65" s="6">
        <f t="shared" si="5"/>
        <v>6.8987757233054614E-2</v>
      </c>
      <c r="D65" s="116">
        <f>VLOOKUP($A65,AProperties!$AE$8:$AM$1007,VLOOKUP(Span,Data!$N$4:$Y$11,Data!$Y$1,FALSE),FALSE)</f>
        <v>5.7726740983540553E-2</v>
      </c>
      <c r="E65" s="116">
        <f t="shared" si="6"/>
        <v>5.4620075920406366E-2</v>
      </c>
      <c r="F65" s="6">
        <f t="shared" si="10"/>
        <v>3.876022442576476E-2</v>
      </c>
      <c r="G65" s="9"/>
      <c r="H65" s="15">
        <f t="shared" si="7"/>
        <v>4.5999999999999999E-2</v>
      </c>
      <c r="I65" s="6">
        <f>VLOOKUP(H65,AProperties!$AO$8:$AW$1007,VLOOKUP(Span,Data!$N$4:$Y$11,Data!$Y$1,FALSE),FALSE)^(2/3)</f>
        <v>0.10736905067005574</v>
      </c>
      <c r="J65" s="15">
        <f>$I65*(Slope^0.5)/VLOOKUP($H65,AProperties!$AY$8:$BG$1007,VLOOKUP(Span,Data!$N$4:$Y$11,Data!$Y$1,FALSE),FALSE)</f>
        <v>0.32025950565542627</v>
      </c>
      <c r="K65" s="15">
        <f>$J65*VLOOKUP($H65,AProperties!$A$8:$I$1007,VLOOKUP(Span,Data!$N$4:$Y$11,Data!$Y$1,FALSE),FALSE)</f>
        <v>1.7932111702309031E-2</v>
      </c>
      <c r="L65" s="15">
        <f t="shared" si="11"/>
        <v>0.32025950565542627</v>
      </c>
      <c r="M65" s="15">
        <f t="shared" si="12"/>
        <v>4.5999999999999999E-2</v>
      </c>
      <c r="O65" s="28">
        <f t="shared" si="8"/>
        <v>4.5999999999999999E-2</v>
      </c>
      <c r="P65" s="19">
        <f>AA65*VLOOKUP($O65,AProperties!$A$8:$I$1007,VLOOKUP(Span,Data!$N$4:$Y$11,Data!$Y$1,FALSE),FALSE)</f>
        <v>7.3207539468746943E-3</v>
      </c>
      <c r="Q65" s="19">
        <f>AB65*VLOOKUP($O65,AProperties!$A$8:$I$1007,VLOOKUP(Span,Data!$N$4:$Y$11,Data!$Y$1,FALSE),FALSE)</f>
        <v>1.0353109518466559E-2</v>
      </c>
      <c r="R65" s="19">
        <f>AC65*VLOOKUP($O65,AProperties!$A$8:$I$1007,VLOOKUP(Span,Data!$N$4:$Y$11,Data!$Y$1,FALSE),FALSE)</f>
        <v>1.4641507893749389E-2</v>
      </c>
      <c r="S65" s="19">
        <f>AD65*VLOOKUP($O65,AProperties!$A$8:$I$1007,VLOOKUP(Span,Data!$N$4:$Y$11,Data!$Y$1,FALSE),FALSE)</f>
        <v>1.7932111702309031E-2</v>
      </c>
      <c r="T65" s="19">
        <f>AE65*VLOOKUP($O65,AProperties!$A$8:$I$1007,VLOOKUP(Span,Data!$N$4:$Y$11,Data!$Y$1,FALSE),FALSE)</f>
        <v>2.0706219036933118E-2</v>
      </c>
      <c r="U65" s="19">
        <f>AF65*VLOOKUP($O65,AProperties!$A$8:$I$1007,VLOOKUP(Span,Data!$N$4:$Y$11,Data!$Y$1,FALSE),FALSE)</f>
        <v>2.3150256661791338E-2</v>
      </c>
      <c r="V65" s="19">
        <f>AG65*VLOOKUP($O65,AProperties!$A$8:$I$1007,VLOOKUP(Span,Data!$N$4:$Y$11,Data!$Y$1,FALSE),FALSE)</f>
        <v>2.5359835571394724E-2</v>
      </c>
      <c r="W65" s="19">
        <f>AH65*VLOOKUP($O65,AProperties!$A$8:$I$1007,VLOOKUP(Span,Data!$N$4:$Y$11,Data!$Y$1,FALSE),FALSE)</f>
        <v>2.7391753082078189E-2</v>
      </c>
      <c r="X65" s="19">
        <f>AI65*VLOOKUP($O65,AProperties!$A$8:$I$1007,VLOOKUP(Span,Data!$N$4:$Y$11,Data!$Y$1,FALSE),FALSE)</f>
        <v>2.9283015787498777E-2</v>
      </c>
      <c r="Y65" s="19">
        <f>AJ65*VLOOKUP($O65,AProperties!$A$8:$I$1007,VLOOKUP(Span,Data!$N$4:$Y$11,Data!$Y$1,FALSE),FALSE)</f>
        <v>3.1059328555399671E-2</v>
      </c>
      <c r="Z65" s="19">
        <f>AK65*VLOOKUP($O65,AProperties!$A$8:$I$1007,VLOOKUP(Span,Data!$N$4:$Y$11,Data!$Y$1,FALSE),FALSE)</f>
        <v>3.2739406943523404E-2</v>
      </c>
      <c r="AA65" s="19">
        <f>$I65*AA$19^0.5/VLOOKUP($O65,AProperties!$AY$8:$BG$1007,VLOOKUP(Span,Data!$N$4:$Y$11,Data!$Y$1,FALSE),FALSE)</f>
        <v>0.13074539568862964</v>
      </c>
      <c r="AB65" s="19">
        <f>$I65*AB$19^0.5/VLOOKUP($O65,AProperties!$AY$8:$BG$1007,VLOOKUP(Span,Data!$N$4:$Y$11,Data!$Y$1,FALSE),FALSE)</f>
        <v>0.18490191180069684</v>
      </c>
      <c r="AC65" s="19">
        <f>$I65*AC$19^0.5/VLOOKUP($O65,AProperties!$AY$8:$BG$1007,VLOOKUP(Span,Data!$N$4:$Y$11,Data!$Y$1,FALSE),FALSE)</f>
        <v>0.26149079137725928</v>
      </c>
      <c r="AD65" s="19">
        <f>$I65*AD$19^0.5/VLOOKUP($O65,AProperties!$AY$8:$BG$1007,VLOOKUP(Span,Data!$N$4:$Y$11,Data!$Y$1,FALSE),FALSE)</f>
        <v>0.32025950565542627</v>
      </c>
      <c r="AE65" s="19">
        <f>$I65*AE$19^0.5/VLOOKUP($O65,AProperties!$AY$8:$BG$1007,VLOOKUP(Span,Data!$N$4:$Y$11,Data!$Y$1,FALSE),FALSE)</f>
        <v>0.36980382360139369</v>
      </c>
      <c r="AF65" s="19">
        <f>$I65*AF$19^0.5/VLOOKUP($O65,AProperties!$AY$8:$BG$1007,VLOOKUP(Span,Data!$N$4:$Y$11,Data!$Y$1,FALSE),FALSE)</f>
        <v>0.41345324395602867</v>
      </c>
      <c r="AG65" s="19">
        <f>$I65*AG$19^0.5/VLOOKUP($O65,AProperties!$AY$8:$BG$1007,VLOOKUP(Span,Data!$N$4:$Y$11,Data!$Y$1,FALSE),FALSE)</f>
        <v>0.45291533637680681</v>
      </c>
      <c r="AH65" s="19">
        <f>$I65*AH$19^0.5/VLOOKUP($O65,AProperties!$AY$8:$BG$1007,VLOOKUP(Span,Data!$N$4:$Y$11,Data!$Y$1,FALSE),FALSE)</f>
        <v>0.48920447556504298</v>
      </c>
      <c r="AI65" s="19">
        <f>$I65*AI$19^0.5/VLOOKUP($O65,AProperties!$AY$8:$BG$1007,VLOOKUP(Span,Data!$N$4:$Y$11,Data!$Y$1,FALSE),FALSE)</f>
        <v>0.52298158275451856</v>
      </c>
      <c r="AJ65" s="19">
        <f>$I65*AJ$19^0.5/VLOOKUP($O65,AProperties!$AY$8:$BG$1007,VLOOKUP(Span,Data!$N$4:$Y$11,Data!$Y$1,FALSE),FALSE)</f>
        <v>0.55470573540209045</v>
      </c>
      <c r="AK65" s="19">
        <f>$I65*AK$19^0.5/VLOOKUP($O65,AProperties!$AY$8:$BG$1007,VLOOKUP(Span,Data!$N$4:$Y$11,Data!$Y$1,FALSE),FALSE)</f>
        <v>0.58471118500976771</v>
      </c>
      <c r="AL65" s="47">
        <f t="shared" si="9"/>
        <v>4.5999999999999999E-2</v>
      </c>
    </row>
    <row r="66" spans="1:38" x14ac:dyDescent="0.25">
      <c r="A66" s="15">
        <v>4.7E-2</v>
      </c>
      <c r="B66" s="116">
        <f>VLOOKUP($A66,APropertiesDimless!$A$7:$I$1007,VLOOKUP(Span,Data!$N$4:$Y$11,Data!$Y$1,FALSE),FALSE)</f>
        <v>4.6975257371530896E-2</v>
      </c>
      <c r="C66" s="6">
        <f t="shared" si="5"/>
        <v>7.0487628685765441E-2</v>
      </c>
      <c r="D66" s="116">
        <f>VLOOKUP($A66,AProperties!$AE$8:$AM$1007,VLOOKUP(Span,Data!$N$4:$Y$11,Data!$Y$1,FALSE),FALSE)</f>
        <v>5.8982342073092851E-2</v>
      </c>
      <c r="E66" s="116">
        <f t="shared" si="6"/>
        <v>5.6151311245931451E-2</v>
      </c>
      <c r="F66" s="6">
        <f t="shared" si="10"/>
        <v>4.0031562538583101E-2</v>
      </c>
      <c r="G66" s="9"/>
      <c r="H66" s="15">
        <f t="shared" si="7"/>
        <v>4.7E-2</v>
      </c>
      <c r="I66" s="6">
        <f>VLOOKUP(H66,AProperties!$AO$8:$AW$1007,VLOOKUP(Span,Data!$N$4:$Y$11,Data!$Y$1,FALSE),FALSE)^(2/3)</f>
        <v>0.10884731272014876</v>
      </c>
      <c r="J66" s="15">
        <f>$I66*(Slope^0.5)/VLOOKUP($H66,AProperties!$AY$8:$BG$1007,VLOOKUP(Span,Data!$N$4:$Y$11,Data!$Y$1,FALSE),FALSE)</f>
        <v>0.32479608946351696</v>
      </c>
      <c r="K66" s="15">
        <f>$J66*VLOOKUP($H66,AProperties!$A$8:$I$1007,VLOOKUP(Span,Data!$N$4:$Y$11,Data!$Y$1,FALSE),FALSE)</f>
        <v>1.8581688360307731E-2</v>
      </c>
      <c r="L66" s="15">
        <f t="shared" si="11"/>
        <v>0.32479608946351696</v>
      </c>
      <c r="M66" s="15">
        <f t="shared" si="12"/>
        <v>4.7E-2</v>
      </c>
      <c r="O66" s="28">
        <f t="shared" si="8"/>
        <v>4.7E-2</v>
      </c>
      <c r="P66" s="19">
        <f>AA66*VLOOKUP($O66,AProperties!$A$8:$I$1007,VLOOKUP(Span,Data!$N$4:$Y$11,Data!$Y$1,FALSE),FALSE)</f>
        <v>7.5859425070278928E-3</v>
      </c>
      <c r="Q66" s="19">
        <f>AB66*VLOOKUP($O66,AProperties!$A$8:$I$1007,VLOOKUP(Span,Data!$N$4:$Y$11,Data!$Y$1,FALSE),FALSE)</f>
        <v>1.0728142776821405E-2</v>
      </c>
      <c r="R66" s="19">
        <f>AC66*VLOOKUP($O66,AProperties!$A$8:$I$1007,VLOOKUP(Span,Data!$N$4:$Y$11,Data!$Y$1,FALSE),FALSE)</f>
        <v>1.5171885014055786E-2</v>
      </c>
      <c r="S66" s="19">
        <f>AD66*VLOOKUP($O66,AProperties!$A$8:$I$1007,VLOOKUP(Span,Data!$N$4:$Y$11,Data!$Y$1,FALSE),FALSE)</f>
        <v>1.8581688360307731E-2</v>
      </c>
      <c r="T66" s="19">
        <f>AE66*VLOOKUP($O66,AProperties!$A$8:$I$1007,VLOOKUP(Span,Data!$N$4:$Y$11,Data!$Y$1,FALSE),FALSE)</f>
        <v>2.1456285553642811E-2</v>
      </c>
      <c r="U66" s="19">
        <f>AF66*VLOOKUP($O66,AProperties!$A$8:$I$1007,VLOOKUP(Span,Data!$N$4:$Y$11,Data!$Y$1,FALSE),FALSE)</f>
        <v>2.3988856521296013E-2</v>
      </c>
      <c r="V66" s="19">
        <f>AG66*VLOOKUP($O66,AProperties!$A$8:$I$1007,VLOOKUP(Span,Data!$N$4:$Y$11,Data!$Y$1,FALSE),FALSE)</f>
        <v>2.6278475690937469E-2</v>
      </c>
      <c r="W66" s="19">
        <f>AH66*VLOOKUP($O66,AProperties!$A$8:$I$1007,VLOOKUP(Span,Data!$N$4:$Y$11,Data!$Y$1,FALSE),FALSE)</f>
        <v>2.8383997817063345E-2</v>
      </c>
      <c r="X66" s="19">
        <f>AI66*VLOOKUP($O66,AProperties!$A$8:$I$1007,VLOOKUP(Span,Data!$N$4:$Y$11,Data!$Y$1,FALSE),FALSE)</f>
        <v>3.0343770028111571E-2</v>
      </c>
      <c r="Y66" s="19">
        <f>AJ66*VLOOKUP($O66,AProperties!$A$8:$I$1007,VLOOKUP(Span,Data!$N$4:$Y$11,Data!$Y$1,FALSE),FALSE)</f>
        <v>3.2184428330464206E-2</v>
      </c>
      <c r="Z66" s="19">
        <f>AK66*VLOOKUP($O66,AProperties!$A$8:$I$1007,VLOOKUP(Span,Data!$N$4:$Y$11,Data!$Y$1,FALSE),FALSE)</f>
        <v>3.3925366238239094E-2</v>
      </c>
      <c r="AA66" s="19">
        <f>$I66*AA$19^0.5/VLOOKUP($O66,AProperties!$AY$8:$BG$1007,VLOOKUP(Span,Data!$N$4:$Y$11,Data!$Y$1,FALSE),FALSE)</f>
        <v>0.13259744827282871</v>
      </c>
      <c r="AB66" s="19">
        <f>$I66*AB$19^0.5/VLOOKUP($O66,AProperties!$AY$8:$BG$1007,VLOOKUP(Span,Data!$N$4:$Y$11,Data!$Y$1,FALSE),FALSE)</f>
        <v>0.1875211096834993</v>
      </c>
      <c r="AC66" s="19">
        <f>$I66*AC$19^0.5/VLOOKUP($O66,AProperties!$AY$8:$BG$1007,VLOOKUP(Span,Data!$N$4:$Y$11,Data!$Y$1,FALSE),FALSE)</f>
        <v>0.26519489654565742</v>
      </c>
      <c r="AD66" s="19">
        <f>$I66*AD$19^0.5/VLOOKUP($O66,AProperties!$AY$8:$BG$1007,VLOOKUP(Span,Data!$N$4:$Y$11,Data!$Y$1,FALSE),FALSE)</f>
        <v>0.32479608946351696</v>
      </c>
      <c r="AE66" s="19">
        <f>$I66*AE$19^0.5/VLOOKUP($O66,AProperties!$AY$8:$BG$1007,VLOOKUP(Span,Data!$N$4:$Y$11,Data!$Y$1,FALSE),FALSE)</f>
        <v>0.37504221936699861</v>
      </c>
      <c r="AF66" s="19">
        <f>$I66*AF$19^0.5/VLOOKUP($O66,AProperties!$AY$8:$BG$1007,VLOOKUP(Span,Data!$N$4:$Y$11,Data!$Y$1,FALSE),FALSE)</f>
        <v>0.41930994846849845</v>
      </c>
      <c r="AG66" s="19">
        <f>$I66*AG$19^0.5/VLOOKUP($O66,AProperties!$AY$8:$BG$1007,VLOOKUP(Span,Data!$N$4:$Y$11,Data!$Y$1,FALSE),FALSE)</f>
        <v>0.45933103472505077</v>
      </c>
      <c r="AH66" s="19">
        <f>$I66*AH$19^0.5/VLOOKUP($O66,AProperties!$AY$8:$BG$1007,VLOOKUP(Span,Data!$N$4:$Y$11,Data!$Y$1,FALSE),FALSE)</f>
        <v>0.49613422179740513</v>
      </c>
      <c r="AI66" s="19">
        <f>$I66*AI$19^0.5/VLOOKUP($O66,AProperties!$AY$8:$BG$1007,VLOOKUP(Span,Data!$N$4:$Y$11,Data!$Y$1,FALSE),FALSE)</f>
        <v>0.53038979309131484</v>
      </c>
      <c r="AJ66" s="19">
        <f>$I66*AJ$19^0.5/VLOOKUP($O66,AProperties!$AY$8:$BG$1007,VLOOKUP(Span,Data!$N$4:$Y$11,Data!$Y$1,FALSE),FALSE)</f>
        <v>0.56256332905049777</v>
      </c>
      <c r="AK66" s="19">
        <f>$I66*AK$19^0.5/VLOOKUP($O66,AProperties!$AY$8:$BG$1007,VLOOKUP(Span,Data!$N$4:$Y$11,Data!$Y$1,FALSE),FALSE)</f>
        <v>0.5929938159621142</v>
      </c>
      <c r="AL66" s="47">
        <f t="shared" si="9"/>
        <v>4.7E-2</v>
      </c>
    </row>
    <row r="67" spans="1:38" x14ac:dyDescent="0.25">
      <c r="A67" s="15">
        <v>4.8000000000000001E-2</v>
      </c>
      <c r="B67" s="116">
        <f>VLOOKUP($A67,APropertiesDimless!$A$7:$I$1007,VLOOKUP(Span,Data!$N$4:$Y$11,Data!$Y$1,FALSE),FALSE)</f>
        <v>4.7975047516144488E-2</v>
      </c>
      <c r="C67" s="6">
        <f t="shared" si="5"/>
        <v>7.1987523758072242E-2</v>
      </c>
      <c r="D67" s="116">
        <f>VLOOKUP($A67,AProperties!$AE$8:$AM$1007,VLOOKUP(Span,Data!$N$4:$Y$11,Data!$Y$1,FALSE),FALSE)</f>
        <v>6.0237949413107082E-2</v>
      </c>
      <c r="E67" s="116">
        <f t="shared" si="6"/>
        <v>5.7683416550670316E-2</v>
      </c>
      <c r="F67" s="6">
        <f t="shared" si="10"/>
        <v>4.1316529127841888E-2</v>
      </c>
      <c r="G67" s="9"/>
      <c r="H67" s="15">
        <f t="shared" si="7"/>
        <v>4.8000000000000001E-2</v>
      </c>
      <c r="I67" s="6">
        <f>VLOOKUP(H67,AProperties!$AO$8:$AW$1007,VLOOKUP(Span,Data!$N$4:$Y$11,Data!$Y$1,FALSE),FALSE)^(2/3)</f>
        <v>0.11031267060596985</v>
      </c>
      <c r="J67" s="15">
        <f>$I67*(Slope^0.5)/VLOOKUP($H67,AProperties!$AY$8:$BG$1007,VLOOKUP(Span,Data!$N$4:$Y$11,Data!$Y$1,FALSE),FALSE)</f>
        <v>0.32929747452683089</v>
      </c>
      <c r="K67" s="15">
        <f>$J67*VLOOKUP($H67,AProperties!$A$8:$I$1007,VLOOKUP(Span,Data!$N$4:$Y$11,Data!$Y$1,FALSE),FALSE)</f>
        <v>1.9240260433442062E-2</v>
      </c>
      <c r="L67" s="15">
        <f t="shared" si="11"/>
        <v>0.32929747452683089</v>
      </c>
      <c r="M67" s="15">
        <f t="shared" si="12"/>
        <v>4.8000000000000001E-2</v>
      </c>
      <c r="O67" s="28">
        <f t="shared" si="8"/>
        <v>4.8000000000000001E-2</v>
      </c>
      <c r="P67" s="19">
        <f>AA67*VLOOKUP($O67,AProperties!$A$8:$I$1007,VLOOKUP(Span,Data!$N$4:$Y$11,Data!$Y$1,FALSE),FALSE)</f>
        <v>7.8548034300322256E-3</v>
      </c>
      <c r="Q67" s="19">
        <f>AB67*VLOOKUP($O67,AProperties!$A$8:$I$1007,VLOOKUP(Span,Data!$N$4:$Y$11,Data!$Y$1,FALSE),FALSE)</f>
        <v>1.110836954052628E-2</v>
      </c>
      <c r="R67" s="19">
        <f>AC67*VLOOKUP($O67,AProperties!$A$8:$I$1007,VLOOKUP(Span,Data!$N$4:$Y$11,Data!$Y$1,FALSE),FALSE)</f>
        <v>1.5709606860064451E-2</v>
      </c>
      <c r="S67" s="19">
        <f>AD67*VLOOKUP($O67,AProperties!$A$8:$I$1007,VLOOKUP(Span,Data!$N$4:$Y$11,Data!$Y$1,FALSE),FALSE)</f>
        <v>1.9240260433442062E-2</v>
      </c>
      <c r="T67" s="19">
        <f>AE67*VLOOKUP($O67,AProperties!$A$8:$I$1007,VLOOKUP(Span,Data!$N$4:$Y$11,Data!$Y$1,FALSE),FALSE)</f>
        <v>2.221673908105256E-2</v>
      </c>
      <c r="U67" s="19">
        <f>AF67*VLOOKUP($O67,AProperties!$A$8:$I$1007,VLOOKUP(Span,Data!$N$4:$Y$11,Data!$Y$1,FALSE),FALSE)</f>
        <v>2.4839069411804863E-2</v>
      </c>
      <c r="V67" s="19">
        <f>AG67*VLOOKUP($O67,AProperties!$A$8:$I$1007,VLOOKUP(Span,Data!$N$4:$Y$11,Data!$Y$1,FALSE),FALSE)</f>
        <v>2.7209837248564211E-2</v>
      </c>
      <c r="W67" s="19">
        <f>AH67*VLOOKUP($O67,AProperties!$A$8:$I$1007,VLOOKUP(Span,Data!$N$4:$Y$11,Data!$Y$1,FALSE),FALSE)</f>
        <v>2.9389983275637369E-2</v>
      </c>
      <c r="X67" s="19">
        <f>AI67*VLOOKUP($O67,AProperties!$A$8:$I$1007,VLOOKUP(Span,Data!$N$4:$Y$11,Data!$Y$1,FALSE),FALSE)</f>
        <v>3.1419213720128902E-2</v>
      </c>
      <c r="Y67" s="19">
        <f>AJ67*VLOOKUP($O67,AProperties!$A$8:$I$1007,VLOOKUP(Span,Data!$N$4:$Y$11,Data!$Y$1,FALSE),FALSE)</f>
        <v>3.3325108621578829E-2</v>
      </c>
      <c r="Z67" s="19">
        <f>AK67*VLOOKUP($O67,AProperties!$A$8:$I$1007,VLOOKUP(Span,Data!$N$4:$Y$11,Data!$Y$1,FALSE),FALSE)</f>
        <v>3.5127748838901136E-2</v>
      </c>
      <c r="AA67" s="19">
        <f>$I67*AA$19^0.5/VLOOKUP($O67,AProperties!$AY$8:$BG$1007,VLOOKUP(Span,Data!$N$4:$Y$11,Data!$Y$1,FALSE),FALSE)</f>
        <v>0.13443513102964619</v>
      </c>
      <c r="AB67" s="19">
        <f>$I67*AB$19^0.5/VLOOKUP($O67,AProperties!$AY$8:$BG$1007,VLOOKUP(Span,Data!$N$4:$Y$11,Data!$Y$1,FALSE),FALSE)</f>
        <v>0.19011998556152973</v>
      </c>
      <c r="AC67" s="19">
        <f>$I67*AC$19^0.5/VLOOKUP($O67,AProperties!$AY$8:$BG$1007,VLOOKUP(Span,Data!$N$4:$Y$11,Data!$Y$1,FALSE),FALSE)</f>
        <v>0.26887026205929238</v>
      </c>
      <c r="AD67" s="19">
        <f>$I67*AD$19^0.5/VLOOKUP($O67,AProperties!$AY$8:$BG$1007,VLOOKUP(Span,Data!$N$4:$Y$11,Data!$Y$1,FALSE),FALSE)</f>
        <v>0.32929747452683089</v>
      </c>
      <c r="AE67" s="19">
        <f>$I67*AE$19^0.5/VLOOKUP($O67,AProperties!$AY$8:$BG$1007,VLOOKUP(Span,Data!$N$4:$Y$11,Data!$Y$1,FALSE),FALSE)</f>
        <v>0.38023997112305946</v>
      </c>
      <c r="AF67" s="19">
        <f>$I67*AF$19^0.5/VLOOKUP($O67,AProperties!$AY$8:$BG$1007,VLOOKUP(Span,Data!$N$4:$Y$11,Data!$Y$1,FALSE),FALSE)</f>
        <v>0.42512121159685895</v>
      </c>
      <c r="AG67" s="19">
        <f>$I67*AG$19^0.5/VLOOKUP($O67,AProperties!$AY$8:$BG$1007,VLOOKUP(Span,Data!$N$4:$Y$11,Data!$Y$1,FALSE),FALSE)</f>
        <v>0.46569695453105303</v>
      </c>
      <c r="AH67" s="19">
        <f>$I67*AH$19^0.5/VLOOKUP($O67,AProperties!$AY$8:$BG$1007,VLOOKUP(Span,Data!$N$4:$Y$11,Data!$Y$1,FALSE),FALSE)</f>
        <v>0.5030102010589983</v>
      </c>
      <c r="AI67" s="19">
        <f>$I67*AI$19^0.5/VLOOKUP($O67,AProperties!$AY$8:$BG$1007,VLOOKUP(Span,Data!$N$4:$Y$11,Data!$Y$1,FALSE),FALSE)</f>
        <v>0.53774052411858475</v>
      </c>
      <c r="AJ67" s="19">
        <f>$I67*AJ$19^0.5/VLOOKUP($O67,AProperties!$AY$8:$BG$1007,VLOOKUP(Span,Data!$N$4:$Y$11,Data!$Y$1,FALSE),FALSE)</f>
        <v>0.57035995668458905</v>
      </c>
      <c r="AK67" s="19">
        <f>$I67*AK$19^0.5/VLOOKUP($O67,AProperties!$AY$8:$BG$1007,VLOOKUP(Span,Data!$N$4:$Y$11,Data!$Y$1,FALSE),FALSE)</f>
        <v>0.60121218309276026</v>
      </c>
      <c r="AL67" s="47">
        <f t="shared" si="9"/>
        <v>4.8000000000000001E-2</v>
      </c>
    </row>
    <row r="68" spans="1:38" x14ac:dyDescent="0.25">
      <c r="A68" s="15">
        <v>4.9000000000000002E-2</v>
      </c>
      <c r="B68" s="116">
        <f>VLOOKUP($A68,APropertiesDimless!$A$7:$I$1007,VLOOKUP(Span,Data!$N$4:$Y$11,Data!$Y$1,FALSE),FALSE)</f>
        <v>4.8974887120972234E-2</v>
      </c>
      <c r="C68" s="6">
        <f t="shared" si="5"/>
        <v>7.3487443560486115E-2</v>
      </c>
      <c r="D68" s="116">
        <f>VLOOKUP($A68,AProperties!$AE$8:$AM$1007,VLOOKUP(Span,Data!$N$4:$Y$11,Data!$Y$1,FALSE),FALSE)</f>
        <v>6.149356160793757E-2</v>
      </c>
      <c r="E68" s="116">
        <f t="shared" si="6"/>
        <v>5.9216397459216835E-2</v>
      </c>
      <c r="F68" s="6">
        <f t="shared" si="10"/>
        <v>4.2614982428932337E-2</v>
      </c>
      <c r="G68" s="9"/>
      <c r="H68" s="15">
        <f t="shared" si="7"/>
        <v>4.9000000000000002E-2</v>
      </c>
      <c r="I68" s="6">
        <f>VLOOKUP(H68,AProperties!$AO$8:$AW$1007,VLOOKUP(Span,Data!$N$4:$Y$11,Data!$Y$1,FALSE),FALSE)^(2/3)</f>
        <v>0.11176545254170754</v>
      </c>
      <c r="J68" s="15">
        <f>$I68*(Slope^0.5)/VLOOKUP($H68,AProperties!$AY$8:$BG$1007,VLOOKUP(Span,Data!$N$4:$Y$11,Data!$Y$1,FALSE),FALSE)</f>
        <v>0.33376459080730897</v>
      </c>
      <c r="K68" s="15">
        <f>$J68*VLOOKUP($H68,AProperties!$A$8:$I$1007,VLOOKUP(Span,Data!$N$4:$Y$11,Data!$Y$1,FALSE),FALSE)</f>
        <v>1.9907754416310802E-2</v>
      </c>
      <c r="L68" s="15">
        <f t="shared" si="11"/>
        <v>0.33376459080730897</v>
      </c>
      <c r="M68" s="15">
        <f t="shared" si="12"/>
        <v>4.9000000000000002E-2</v>
      </c>
      <c r="O68" s="28">
        <f t="shared" si="8"/>
        <v>4.9000000000000002E-2</v>
      </c>
      <c r="P68" s="19">
        <f>AA68*VLOOKUP($O68,AProperties!$A$8:$I$1007,VLOOKUP(Span,Data!$N$4:$Y$11,Data!$Y$1,FALSE),FALSE)</f>
        <v>8.1273067074333037E-3</v>
      </c>
      <c r="Q68" s="19">
        <f>AB68*VLOOKUP($O68,AProperties!$A$8:$I$1007,VLOOKUP(Span,Data!$N$4:$Y$11,Data!$Y$1,FALSE),FALSE)</f>
        <v>1.1493747371218003E-2</v>
      </c>
      <c r="R68" s="19">
        <f>AC68*VLOOKUP($O68,AProperties!$A$8:$I$1007,VLOOKUP(Span,Data!$N$4:$Y$11,Data!$Y$1,FALSE),FALSE)</f>
        <v>1.6254613414866607E-2</v>
      </c>
      <c r="S68" s="19">
        <f>AD68*VLOOKUP($O68,AProperties!$A$8:$I$1007,VLOOKUP(Span,Data!$N$4:$Y$11,Data!$Y$1,FALSE),FALSE)</f>
        <v>1.9907754416310802E-2</v>
      </c>
      <c r="T68" s="19">
        <f>AE68*VLOOKUP($O68,AProperties!$A$8:$I$1007,VLOOKUP(Span,Data!$N$4:$Y$11,Data!$Y$1,FALSE),FALSE)</f>
        <v>2.2987494742436006E-2</v>
      </c>
      <c r="U68" s="19">
        <f>AF68*VLOOKUP($O68,AProperties!$A$8:$I$1007,VLOOKUP(Span,Data!$N$4:$Y$11,Data!$Y$1,FALSE),FALSE)</f>
        <v>2.5700800438252961E-2</v>
      </c>
      <c r="V68" s="19">
        <f>AG68*VLOOKUP($O68,AProperties!$A$8:$I$1007,VLOOKUP(Span,Data!$N$4:$Y$11,Data!$Y$1,FALSE),FALSE)</f>
        <v>2.8153816291939613E-2</v>
      </c>
      <c r="W68" s="19">
        <f>AH68*VLOOKUP($O68,AProperties!$A$8:$I$1007,VLOOKUP(Span,Data!$N$4:$Y$11,Data!$Y$1,FALSE),FALSE)</f>
        <v>3.0409597176445223E-2</v>
      </c>
      <c r="X68" s="19">
        <f>AI68*VLOOKUP($O68,AProperties!$A$8:$I$1007,VLOOKUP(Span,Data!$N$4:$Y$11,Data!$Y$1,FALSE),FALSE)</f>
        <v>3.2509226829733215E-2</v>
      </c>
      <c r="Y68" s="19">
        <f>AJ68*VLOOKUP($O68,AProperties!$A$8:$I$1007,VLOOKUP(Span,Data!$N$4:$Y$11,Data!$Y$1,FALSE),FALSE)</f>
        <v>3.4481242113654005E-2</v>
      </c>
      <c r="Z68" s="19">
        <f>AK68*VLOOKUP($O68,AProperties!$A$8:$I$1007,VLOOKUP(Span,Data!$N$4:$Y$11,Data!$Y$1,FALSE),FALSE)</f>
        <v>3.6346420543621721E-2</v>
      </c>
      <c r="AA68" s="19">
        <f>$I68*AA$19^0.5/VLOOKUP($O68,AProperties!$AY$8:$BG$1007,VLOOKUP(Span,Data!$N$4:$Y$11,Data!$Y$1,FALSE),FALSE)</f>
        <v>0.13625882361445465</v>
      </c>
      <c r="AB68" s="19">
        <f>$I68*AB$19^0.5/VLOOKUP($O68,AProperties!$AY$8:$BG$1007,VLOOKUP(Span,Data!$N$4:$Y$11,Data!$Y$1,FALSE),FALSE)</f>
        <v>0.19269907634856515</v>
      </c>
      <c r="AC68" s="19">
        <f>$I68*AC$19^0.5/VLOOKUP($O68,AProperties!$AY$8:$BG$1007,VLOOKUP(Span,Data!$N$4:$Y$11,Data!$Y$1,FALSE),FALSE)</f>
        <v>0.27251764722890931</v>
      </c>
      <c r="AD68" s="19">
        <f>$I68*AD$19^0.5/VLOOKUP($O68,AProperties!$AY$8:$BG$1007,VLOOKUP(Span,Data!$N$4:$Y$11,Data!$Y$1,FALSE),FALSE)</f>
        <v>0.33376459080730897</v>
      </c>
      <c r="AE68" s="19">
        <f>$I68*AE$19^0.5/VLOOKUP($O68,AProperties!$AY$8:$BG$1007,VLOOKUP(Span,Data!$N$4:$Y$11,Data!$Y$1,FALSE),FALSE)</f>
        <v>0.38539815269713029</v>
      </c>
      <c r="AF68" s="19">
        <f>$I68*AF$19^0.5/VLOOKUP($O68,AProperties!$AY$8:$BG$1007,VLOOKUP(Span,Data!$N$4:$Y$11,Data!$Y$1,FALSE),FALSE)</f>
        <v>0.43088823391681358</v>
      </c>
      <c r="AG68" s="19">
        <f>$I68*AG$19^0.5/VLOOKUP($O68,AProperties!$AY$8:$BG$1007,VLOOKUP(Span,Data!$N$4:$Y$11,Data!$Y$1,FALSE),FALSE)</f>
        <v>0.47201441095960278</v>
      </c>
      <c r="AH68" s="19">
        <f>$I68*AH$19^0.5/VLOOKUP($O68,AProperties!$AY$8:$BG$1007,VLOOKUP(Span,Data!$N$4:$Y$11,Data!$Y$1,FALSE),FALSE)</f>
        <v>0.50983383389015191</v>
      </c>
      <c r="AI68" s="19">
        <f>$I68*AI$19^0.5/VLOOKUP($O68,AProperties!$AY$8:$BG$1007,VLOOKUP(Span,Data!$N$4:$Y$11,Data!$Y$1,FALSE),FALSE)</f>
        <v>0.54503529445781862</v>
      </c>
      <c r="AJ68" s="19">
        <f>$I68*AJ$19^0.5/VLOOKUP($O68,AProperties!$AY$8:$BG$1007,VLOOKUP(Span,Data!$N$4:$Y$11,Data!$Y$1,FALSE),FALSE)</f>
        <v>0.57809722904569538</v>
      </c>
      <c r="AK68" s="19">
        <f>$I68*AK$19^0.5/VLOOKUP($O68,AProperties!$AY$8:$BG$1007,VLOOKUP(Span,Data!$N$4:$Y$11,Data!$Y$1,FALSE),FALSE)</f>
        <v>0.60936798427214844</v>
      </c>
      <c r="AL68" s="47">
        <f t="shared" si="9"/>
        <v>4.9000000000000002E-2</v>
      </c>
    </row>
    <row r="69" spans="1:38" x14ac:dyDescent="0.25">
      <c r="A69" s="15">
        <v>0.05</v>
      </c>
      <c r="B69" s="116">
        <f>VLOOKUP($A69,APropertiesDimless!$A$7:$I$1007,VLOOKUP(Span,Data!$N$4:$Y$11,Data!$Y$1,FALSE),FALSE)</f>
        <v>4.9974778407471561E-2</v>
      </c>
      <c r="C69" s="6">
        <f t="shared" si="5"/>
        <v>7.498738920373578E-2</v>
      </c>
      <c r="D69" s="116">
        <f>VLOOKUP($A69,AProperties!$AE$8:$AM$1007,VLOOKUP(Span,Data!$N$4:$Y$11,Data!$Y$1,FALSE),FALSE)</f>
        <v>6.2749177261955488E-2</v>
      </c>
      <c r="E69" s="116">
        <f t="shared" si="6"/>
        <v>6.0750259527611164E-2</v>
      </c>
      <c r="F69" s="6">
        <f t="shared" si="10"/>
        <v>4.3926785050206807E-2</v>
      </c>
      <c r="G69" s="9"/>
      <c r="H69" s="15">
        <f t="shared" si="7"/>
        <v>0.05</v>
      </c>
      <c r="I69" s="6">
        <f>VLOOKUP(H69,AProperties!$AO$8:$AW$1007,VLOOKUP(Span,Data!$N$4:$Y$11,Data!$Y$1,FALSE),FALSE)^(2/3)</f>
        <v>0.11320597150180267</v>
      </c>
      <c r="J69" s="15">
        <f>$I69*(Slope^0.5)/VLOOKUP($H69,AProperties!$AY$8:$BG$1007,VLOOKUP(Span,Data!$N$4:$Y$11,Data!$Y$1,FALSE),FALSE)</f>
        <v>0.33819832438065311</v>
      </c>
      <c r="K69" s="15">
        <f>$J69*VLOOKUP($H69,AProperties!$A$8:$I$1007,VLOOKUP(Span,Data!$N$4:$Y$11,Data!$Y$1,FALSE),FALSE)</f>
        <v>2.0584098637529209E-2</v>
      </c>
      <c r="L69" s="15">
        <f t="shared" si="11"/>
        <v>0.33819832438065311</v>
      </c>
      <c r="M69" s="15">
        <f t="shared" si="12"/>
        <v>0.05</v>
      </c>
      <c r="O69" s="28">
        <f t="shared" si="8"/>
        <v>0.05</v>
      </c>
      <c r="P69" s="19">
        <f>AA69*VLOOKUP($O69,AProperties!$A$8:$I$1007,VLOOKUP(Span,Data!$N$4:$Y$11,Data!$Y$1,FALSE),FALSE)</f>
        <v>8.4034230795108321E-3</v>
      </c>
      <c r="Q69" s="19">
        <f>AB69*VLOOKUP($O69,AProperties!$A$8:$I$1007,VLOOKUP(Span,Data!$N$4:$Y$11,Data!$Y$1,FALSE),FALSE)</f>
        <v>1.1884234889403298E-2</v>
      </c>
      <c r="R69" s="19">
        <f>AC69*VLOOKUP($O69,AProperties!$A$8:$I$1007,VLOOKUP(Span,Data!$N$4:$Y$11,Data!$Y$1,FALSE),FALSE)</f>
        <v>1.6806846159021664E-2</v>
      </c>
      <c r="S69" s="19">
        <f>AD69*VLOOKUP($O69,AProperties!$A$8:$I$1007,VLOOKUP(Span,Data!$N$4:$Y$11,Data!$Y$1,FALSE),FALSE)</f>
        <v>2.0584098637529209E-2</v>
      </c>
      <c r="T69" s="19">
        <f>AE69*VLOOKUP($O69,AProperties!$A$8:$I$1007,VLOOKUP(Span,Data!$N$4:$Y$11,Data!$Y$1,FALSE),FALSE)</f>
        <v>2.3768469778806596E-2</v>
      </c>
      <c r="U69" s="19">
        <f>AF69*VLOOKUP($O69,AProperties!$A$8:$I$1007,VLOOKUP(Span,Data!$N$4:$Y$11,Data!$Y$1,FALSE),FALSE)</f>
        <v>2.6573957073280471E-2</v>
      </c>
      <c r="V69" s="19">
        <f>AG69*VLOOKUP($O69,AProperties!$A$8:$I$1007,VLOOKUP(Span,Data!$N$4:$Y$11,Data!$Y$1,FALSE),FALSE)</f>
        <v>2.911031146241936E-2</v>
      </c>
      <c r="W69" s="19">
        <f>AH69*VLOOKUP($O69,AProperties!$A$8:$I$1007,VLOOKUP(Span,Data!$N$4:$Y$11,Data!$Y$1,FALSE),FALSE)</f>
        <v>3.1442730039638329E-2</v>
      </c>
      <c r="X69" s="19">
        <f>AI69*VLOOKUP($O69,AProperties!$A$8:$I$1007,VLOOKUP(Span,Data!$N$4:$Y$11,Data!$Y$1,FALSE),FALSE)</f>
        <v>3.3613692318043328E-2</v>
      </c>
      <c r="Y69" s="19">
        <f>AJ69*VLOOKUP($O69,AProperties!$A$8:$I$1007,VLOOKUP(Span,Data!$N$4:$Y$11,Data!$Y$1,FALSE),FALSE)</f>
        <v>3.5652704668209884E-2</v>
      </c>
      <c r="Z69" s="19">
        <f>AK69*VLOOKUP($O69,AProperties!$A$8:$I$1007,VLOOKUP(Span,Data!$N$4:$Y$11,Data!$Y$1,FALSE),FALSE)</f>
        <v>3.7581250498953681E-2</v>
      </c>
      <c r="AA69" s="19">
        <f>$I69*AA$19^0.5/VLOOKUP($O69,AProperties!$AY$8:$BG$1007,VLOOKUP(Span,Data!$N$4:$Y$11,Data!$Y$1,FALSE),FALSE)</f>
        <v>0.13806888776614465</v>
      </c>
      <c r="AB69" s="19">
        <f>$I69*AB$19^0.5/VLOOKUP($O69,AProperties!$AY$8:$BG$1007,VLOOKUP(Span,Data!$N$4:$Y$11,Data!$Y$1,FALSE),FALSE)</f>
        <v>0.19525889362065046</v>
      </c>
      <c r="AC69" s="19">
        <f>$I69*AC$19^0.5/VLOOKUP($O69,AProperties!$AY$8:$BG$1007,VLOOKUP(Span,Data!$N$4:$Y$11,Data!$Y$1,FALSE),FALSE)</f>
        <v>0.2761377755322893</v>
      </c>
      <c r="AD69" s="19">
        <f>$I69*AD$19^0.5/VLOOKUP($O69,AProperties!$AY$8:$BG$1007,VLOOKUP(Span,Data!$N$4:$Y$11,Data!$Y$1,FALSE),FALSE)</f>
        <v>0.33819832438065311</v>
      </c>
      <c r="AE69" s="19">
        <f>$I69*AE$19^0.5/VLOOKUP($O69,AProperties!$AY$8:$BG$1007,VLOOKUP(Span,Data!$N$4:$Y$11,Data!$Y$1,FALSE),FALSE)</f>
        <v>0.39051778724130093</v>
      </c>
      <c r="AF69" s="19">
        <f>$I69*AF$19^0.5/VLOOKUP($O69,AProperties!$AY$8:$BG$1007,VLOOKUP(Span,Data!$N$4:$Y$11,Data!$Y$1,FALSE),FALSE)</f>
        <v>0.43661215934717446</v>
      </c>
      <c r="AG69" s="19">
        <f>$I69*AG$19^0.5/VLOOKUP($O69,AProperties!$AY$8:$BG$1007,VLOOKUP(Span,Data!$N$4:$Y$11,Data!$Y$1,FALSE),FALSE)</f>
        <v>0.47828465711097506</v>
      </c>
      <c r="AH69" s="19">
        <f>$I69*AH$19^0.5/VLOOKUP($O69,AProperties!$AY$8:$BG$1007,VLOOKUP(Span,Data!$N$4:$Y$11,Data!$Y$1,FALSE),FALSE)</f>
        <v>0.51660647379385738</v>
      </c>
      <c r="AI69" s="19">
        <f>$I69*AI$19^0.5/VLOOKUP($O69,AProperties!$AY$8:$BG$1007,VLOOKUP(Span,Data!$N$4:$Y$11,Data!$Y$1,FALSE),FALSE)</f>
        <v>0.5522755510645786</v>
      </c>
      <c r="AJ69" s="19">
        <f>$I69*AJ$19^0.5/VLOOKUP($O69,AProperties!$AY$8:$BG$1007,VLOOKUP(Span,Data!$N$4:$Y$11,Data!$Y$1,FALSE),FALSE)</f>
        <v>0.58577668086195123</v>
      </c>
      <c r="AK69" s="19">
        <f>$I69*AK$19^0.5/VLOOKUP($O69,AProperties!$AY$8:$BG$1007,VLOOKUP(Span,Data!$N$4:$Y$11,Data!$Y$1,FALSE),FALSE)</f>
        <v>0.617462837245777</v>
      </c>
      <c r="AL69" s="47">
        <f t="shared" si="9"/>
        <v>0.05</v>
      </c>
    </row>
    <row r="70" spans="1:38" x14ac:dyDescent="0.25">
      <c r="A70" s="15">
        <v>5.0999999999999997E-2</v>
      </c>
      <c r="B70" s="116">
        <f>VLOOKUP($A70,APropertiesDimless!$A$7:$I$1007,VLOOKUP(Span,Data!$N$4:$Y$11,Data!$Y$1,FALSE),FALSE)</f>
        <v>5.0974723597573511E-2</v>
      </c>
      <c r="C70" s="6">
        <f t="shared" si="5"/>
        <v>7.6487361798786749E-2</v>
      </c>
      <c r="D70" s="116">
        <f>VLOOKUP($A70,AProperties!$AE$8:$AM$1007,VLOOKUP(Span,Data!$N$4:$Y$11,Data!$Y$1,FALSE),FALSE)</f>
        <v>6.4004794979542895E-2</v>
      </c>
      <c r="E70" s="116">
        <f t="shared" si="6"/>
        <v>6.2285008245804158E-2</v>
      </c>
      <c r="F70" s="6">
        <f t="shared" si="10"/>
        <v>4.5251803753089681E-2</v>
      </c>
      <c r="G70" s="9"/>
      <c r="H70" s="15">
        <f t="shared" si="7"/>
        <v>5.0999999999999997E-2</v>
      </c>
      <c r="I70" s="6">
        <f>VLOOKUP(H70,AProperties!$AO$8:$AW$1007,VLOOKUP(Span,Data!$N$4:$Y$11,Data!$Y$1,FALSE),FALSE)^(2/3)</f>
        <v>0.11463452622545418</v>
      </c>
      <c r="J70" s="15">
        <f>$I70*(Slope^0.5)/VLOOKUP($H70,AProperties!$AY$8:$BG$1007,VLOOKUP(Span,Data!$N$4:$Y$11,Data!$Y$1,FALSE),FALSE)</f>
        <v>0.34259952034526187</v>
      </c>
      <c r="K70" s="15">
        <f>$J70*VLOOKUP($H70,AProperties!$A$8:$I$1007,VLOOKUP(Span,Data!$N$4:$Y$11,Data!$Y$1,FALSE),FALSE)</f>
        <v>2.1269223173570617E-2</v>
      </c>
      <c r="L70" s="15">
        <f t="shared" si="11"/>
        <v>0.34259952034526187</v>
      </c>
      <c r="M70" s="15">
        <f t="shared" si="12"/>
        <v>5.0999999999999997E-2</v>
      </c>
      <c r="O70" s="28">
        <f t="shared" si="8"/>
        <v>5.0999999999999997E-2</v>
      </c>
      <c r="P70" s="19">
        <f>AA70*VLOOKUP($O70,AProperties!$A$8:$I$1007,VLOOKUP(Span,Data!$N$4:$Y$11,Data!$Y$1,FALSE),FALSE)</f>
        <v>8.6831240001045817E-3</v>
      </c>
      <c r="Q70" s="19">
        <f>AB70*VLOOKUP($O70,AProperties!$A$8:$I$1007,VLOOKUP(Span,Data!$N$4:$Y$11,Data!$Y$1,FALSE),FALSE)</f>
        <v>1.2279791724715222E-2</v>
      </c>
      <c r="R70" s="19">
        <f>AC70*VLOOKUP($O70,AProperties!$A$8:$I$1007,VLOOKUP(Span,Data!$N$4:$Y$11,Data!$Y$1,FALSE),FALSE)</f>
        <v>1.7366248000209163E-2</v>
      </c>
      <c r="S70" s="19">
        <f>AD70*VLOOKUP($O70,AProperties!$A$8:$I$1007,VLOOKUP(Span,Data!$N$4:$Y$11,Data!$Y$1,FALSE),FALSE)</f>
        <v>2.1269223173570617E-2</v>
      </c>
      <c r="T70" s="19">
        <f>AE70*VLOOKUP($O70,AProperties!$A$8:$I$1007,VLOOKUP(Span,Data!$N$4:$Y$11,Data!$Y$1,FALSE),FALSE)</f>
        <v>2.4559583449430444E-2</v>
      </c>
      <c r="U70" s="19">
        <f>AF70*VLOOKUP($O70,AProperties!$A$8:$I$1007,VLOOKUP(Span,Data!$N$4:$Y$11,Data!$Y$1,FALSE),FALSE)</f>
        <v>2.7458449046002614E-2</v>
      </c>
      <c r="V70" s="19">
        <f>AG70*VLOOKUP($O70,AProperties!$A$8:$I$1007,VLOOKUP(Span,Data!$N$4:$Y$11,Data!$Y$1,FALSE),FALSE)</f>
        <v>3.0079223873203682E-2</v>
      </c>
      <c r="W70" s="19">
        <f>AH70*VLOOKUP($O70,AProperties!$A$8:$I$1007,VLOOKUP(Span,Data!$N$4:$Y$11,Data!$Y$1,FALSE),FALSE)</f>
        <v>3.2489275055265408E-2</v>
      </c>
      <c r="X70" s="19">
        <f>AI70*VLOOKUP($O70,AProperties!$A$8:$I$1007,VLOOKUP(Span,Data!$N$4:$Y$11,Data!$Y$1,FALSE),FALSE)</f>
        <v>3.4732496000418327E-2</v>
      </c>
      <c r="Y70" s="19">
        <f>AJ70*VLOOKUP($O70,AProperties!$A$8:$I$1007,VLOOKUP(Span,Data!$N$4:$Y$11,Data!$Y$1,FALSE),FALSE)</f>
        <v>3.6839375174145657E-2</v>
      </c>
      <c r="Z70" s="19">
        <f>AK70*VLOOKUP($O70,AProperties!$A$8:$I$1007,VLOOKUP(Span,Data!$N$4:$Y$11,Data!$Y$1,FALSE),FALSE)</f>
        <v>3.8832111042587471E-2</v>
      </c>
      <c r="AA70" s="19">
        <f>$I70*AA$19^0.5/VLOOKUP($O70,AProperties!$AY$8:$BG$1007,VLOOKUP(Span,Data!$N$4:$Y$11,Data!$Y$1,FALSE),FALSE)</f>
        <v>0.13986566849469259</v>
      </c>
      <c r="AB70" s="19">
        <f>$I70*AB$19^0.5/VLOOKUP($O70,AProperties!$AY$8:$BG$1007,VLOOKUP(Span,Data!$N$4:$Y$11,Data!$Y$1,FALSE),FALSE)</f>
        <v>0.19779992529557361</v>
      </c>
      <c r="AC70" s="19">
        <f>$I70*AC$19^0.5/VLOOKUP($O70,AProperties!$AY$8:$BG$1007,VLOOKUP(Span,Data!$N$4:$Y$11,Data!$Y$1,FALSE),FALSE)</f>
        <v>0.27973133698938518</v>
      </c>
      <c r="AD70" s="19">
        <f>$I70*AD$19^0.5/VLOOKUP($O70,AProperties!$AY$8:$BG$1007,VLOOKUP(Span,Data!$N$4:$Y$11,Data!$Y$1,FALSE),FALSE)</f>
        <v>0.34259952034526187</v>
      </c>
      <c r="AE70" s="19">
        <f>$I70*AE$19^0.5/VLOOKUP($O70,AProperties!$AY$8:$BG$1007,VLOOKUP(Span,Data!$N$4:$Y$11,Data!$Y$1,FALSE),FALSE)</f>
        <v>0.39559985059114722</v>
      </c>
      <c r="AF70" s="19">
        <f>$I70*AF$19^0.5/VLOOKUP($O70,AProperties!$AY$8:$BG$1007,VLOOKUP(Span,Data!$N$4:$Y$11,Data!$Y$1,FALSE),FALSE)</f>
        <v>0.44229407890528272</v>
      </c>
      <c r="AG70" s="19">
        <f>$I70*AG$19^0.5/VLOOKUP($O70,AProperties!$AY$8:$BG$1007,VLOOKUP(Span,Data!$N$4:$Y$11,Data!$Y$1,FALSE),FALSE)</f>
        <v>0.48450888813478638</v>
      </c>
      <c r="AH70" s="19">
        <f>$I70*AH$19^0.5/VLOOKUP($O70,AProperties!$AY$8:$BG$1007,VLOOKUP(Span,Data!$N$4:$Y$11,Data!$Y$1,FALSE),FALSE)</f>
        <v>0.52332941167924196</v>
      </c>
      <c r="AI70" s="19">
        <f>$I70*AI$19^0.5/VLOOKUP($O70,AProperties!$AY$8:$BG$1007,VLOOKUP(Span,Data!$N$4:$Y$11,Data!$Y$1,FALSE),FALSE)</f>
        <v>0.55946267397877036</v>
      </c>
      <c r="AJ70" s="19">
        <f>$I70*AJ$19^0.5/VLOOKUP($O70,AProperties!$AY$8:$BG$1007,VLOOKUP(Span,Data!$N$4:$Y$11,Data!$Y$1,FALSE),FALSE)</f>
        <v>0.59339977588672066</v>
      </c>
      <c r="AK70" s="19">
        <f>$I70*AK$19^0.5/VLOOKUP($O70,AProperties!$AY$8:$BG$1007,VLOOKUP(Span,Data!$N$4:$Y$11,Data!$Y$1,FALSE),FALSE)</f>
        <v>0.62549828494516668</v>
      </c>
      <c r="AL70" s="47">
        <f t="shared" si="9"/>
        <v>5.0999999999999997E-2</v>
      </c>
    </row>
    <row r="71" spans="1:38" x14ac:dyDescent="0.25">
      <c r="A71" s="15">
        <v>5.1999999999999998E-2</v>
      </c>
      <c r="B71" s="116">
        <f>VLOOKUP($A71,APropertiesDimless!$A$7:$I$1007,VLOOKUP(Span,Data!$N$4:$Y$11,Data!$Y$1,FALSE),FALSE)</f>
        <v>5.197472491372325E-2</v>
      </c>
      <c r="C71" s="6">
        <f t="shared" si="5"/>
        <v>7.7987362456861622E-2</v>
      </c>
      <c r="D71" s="116">
        <f>VLOOKUP($A71,AProperties!$AE$8:$AM$1007,VLOOKUP(Span,Data!$N$4:$Y$11,Data!$Y$1,FALSE),FALSE)</f>
        <v>6.5260413365089254E-2</v>
      </c>
      <c r="E71" s="116">
        <f t="shared" si="6"/>
        <v>6.3820649039989602E-2</v>
      </c>
      <c r="F71" s="6">
        <f t="shared" si="10"/>
        <v>4.6589909247365578E-2</v>
      </c>
      <c r="G71" s="9"/>
      <c r="H71" s="15">
        <f t="shared" si="7"/>
        <v>5.1999999999999998E-2</v>
      </c>
      <c r="I71" s="6">
        <f>VLOOKUP(H71,AProperties!$AO$8:$AW$1007,VLOOKUP(Span,Data!$N$4:$Y$11,Data!$Y$1,FALSE),FALSE)^(2/3)</f>
        <v>0.11605140213637689</v>
      </c>
      <c r="J71" s="15">
        <f>$I71*(Slope^0.5)/VLOOKUP($H71,AProperties!$AY$8:$BG$1007,VLOOKUP(Span,Data!$N$4:$Y$11,Data!$Y$1,FALSE),FALSE)</f>
        <v>0.34696898548509603</v>
      </c>
      <c r="K71" s="15">
        <f>$J71*VLOOKUP($H71,AProperties!$A$8:$I$1007,VLOOKUP(Span,Data!$N$4:$Y$11,Data!$Y$1,FALSE),FALSE)</f>
        <v>2.1963059768263547E-2</v>
      </c>
      <c r="L71" s="15">
        <f t="shared" si="11"/>
        <v>0.34696898548509603</v>
      </c>
      <c r="M71" s="15">
        <f t="shared" si="12"/>
        <v>5.1999999999999998E-2</v>
      </c>
      <c r="O71" s="28">
        <f t="shared" si="8"/>
        <v>5.1999999999999998E-2</v>
      </c>
      <c r="P71" s="19">
        <f>AA71*VLOOKUP($O71,AProperties!$A$8:$I$1007,VLOOKUP(Span,Data!$N$4:$Y$11,Data!$Y$1,FALSE),FALSE)</f>
        <v>8.9663816037492405E-3</v>
      </c>
      <c r="Q71" s="19">
        <f>AB71*VLOOKUP($O71,AProperties!$A$8:$I$1007,VLOOKUP(Span,Data!$N$4:$Y$11,Data!$Y$1,FALSE),FALSE)</f>
        <v>1.2680378469434801E-2</v>
      </c>
      <c r="R71" s="19">
        <f>AC71*VLOOKUP($O71,AProperties!$A$8:$I$1007,VLOOKUP(Span,Data!$N$4:$Y$11,Data!$Y$1,FALSE),FALSE)</f>
        <v>1.7932763207498481E-2</v>
      </c>
      <c r="S71" s="19">
        <f>AD71*VLOOKUP($O71,AProperties!$A$8:$I$1007,VLOOKUP(Span,Data!$N$4:$Y$11,Data!$Y$1,FALSE),FALSE)</f>
        <v>2.1963059768263547E-2</v>
      </c>
      <c r="T71" s="19">
        <f>AE71*VLOOKUP($O71,AProperties!$A$8:$I$1007,VLOOKUP(Span,Data!$N$4:$Y$11,Data!$Y$1,FALSE),FALSE)</f>
        <v>2.5360756938869602E-2</v>
      </c>
      <c r="U71" s="19">
        <f>AF71*VLOOKUP($O71,AProperties!$A$8:$I$1007,VLOOKUP(Span,Data!$N$4:$Y$11,Data!$Y$1,FALSE),FALSE)</f>
        <v>2.835418823808095E-2</v>
      </c>
      <c r="V71" s="19">
        <f>AG71*VLOOKUP($O71,AProperties!$A$8:$I$1007,VLOOKUP(Span,Data!$N$4:$Y$11,Data!$Y$1,FALSE),FALSE)</f>
        <v>3.1060456995489198E-2</v>
      </c>
      <c r="W71" s="19">
        <f>AH71*VLOOKUP($O71,AProperties!$A$8:$I$1007,VLOOKUP(Span,Data!$N$4:$Y$11,Data!$Y$1,FALSE),FALSE)</f>
        <v>3.3549127960302329E-2</v>
      </c>
      <c r="X71" s="19">
        <f>AI71*VLOOKUP($O71,AProperties!$A$8:$I$1007,VLOOKUP(Span,Data!$N$4:$Y$11,Data!$Y$1,FALSE),FALSE)</f>
        <v>3.5865526414996962E-2</v>
      </c>
      <c r="Y71" s="19">
        <f>AJ71*VLOOKUP($O71,AProperties!$A$8:$I$1007,VLOOKUP(Span,Data!$N$4:$Y$11,Data!$Y$1,FALSE),FALSE)</f>
        <v>3.8041135408304394E-2</v>
      </c>
      <c r="Z71" s="19">
        <f>AK71*VLOOKUP($O71,AProperties!$A$8:$I$1007,VLOOKUP(Span,Data!$N$4:$Y$11,Data!$Y$1,FALSE),FALSE)</f>
        <v>4.0098877556373771E-2</v>
      </c>
      <c r="AA71" s="19">
        <f>$I71*AA$19^0.5/VLOOKUP($O71,AProperties!$AY$8:$BG$1007,VLOOKUP(Span,Data!$N$4:$Y$11,Data!$Y$1,FALSE),FALSE)</f>
        <v>0.14164949516827136</v>
      </c>
      <c r="AB71" s="19">
        <f>$I71*AB$19^0.5/VLOOKUP($O71,AProperties!$AY$8:$BG$1007,VLOOKUP(Span,Data!$N$4:$Y$11,Data!$Y$1,FALSE),FALSE)</f>
        <v>0.2003226371702716</v>
      </c>
      <c r="AC71" s="19">
        <f>$I71*AC$19^0.5/VLOOKUP($O71,AProperties!$AY$8:$BG$1007,VLOOKUP(Span,Data!$N$4:$Y$11,Data!$Y$1,FALSE),FALSE)</f>
        <v>0.28329899033654271</v>
      </c>
      <c r="AD71" s="19">
        <f>$I71*AD$19^0.5/VLOOKUP($O71,AProperties!$AY$8:$BG$1007,VLOOKUP(Span,Data!$N$4:$Y$11,Data!$Y$1,FALSE),FALSE)</f>
        <v>0.34696898548509603</v>
      </c>
      <c r="AE71" s="19">
        <f>$I71*AE$19^0.5/VLOOKUP($O71,AProperties!$AY$8:$BG$1007,VLOOKUP(Span,Data!$N$4:$Y$11,Data!$Y$1,FALSE),FALSE)</f>
        <v>0.4006452743405432</v>
      </c>
      <c r="AF71" s="19">
        <f>$I71*AF$19^0.5/VLOOKUP($O71,AProperties!$AY$8:$BG$1007,VLOOKUP(Span,Data!$N$4:$Y$11,Data!$Y$1,FALSE),FALSE)</f>
        <v>0.44793503414475333</v>
      </c>
      <c r="AG71" s="19">
        <f>$I71*AG$19^0.5/VLOOKUP($O71,AProperties!$AY$8:$BG$1007,VLOOKUP(Span,Data!$N$4:$Y$11,Data!$Y$1,FALSE),FALSE)</f>
        <v>0.49068824499585645</v>
      </c>
      <c r="AH71" s="19">
        <f>$I71*AH$19^0.5/VLOOKUP($O71,AProperties!$AY$8:$BG$1007,VLOOKUP(Span,Data!$N$4:$Y$11,Data!$Y$1,FALSE),FALSE)</f>
        <v>0.53000387992916231</v>
      </c>
      <c r="AI71" s="19">
        <f>$I71*AI$19^0.5/VLOOKUP($O71,AProperties!$AY$8:$BG$1007,VLOOKUP(Span,Data!$N$4:$Y$11,Data!$Y$1,FALSE),FALSE)</f>
        <v>0.56659798067308542</v>
      </c>
      <c r="AJ71" s="19">
        <f>$I71*AJ$19^0.5/VLOOKUP($O71,AProperties!$AY$8:$BG$1007,VLOOKUP(Span,Data!$N$4:$Y$11,Data!$Y$1,FALSE),FALSE)</f>
        <v>0.60096791151081463</v>
      </c>
      <c r="AK71" s="19">
        <f>$I71*AK$19^0.5/VLOOKUP($O71,AProperties!$AY$8:$BG$1007,VLOOKUP(Span,Data!$N$4:$Y$11,Data!$Y$1,FALSE),FALSE)</f>
        <v>0.63347580034956563</v>
      </c>
      <c r="AL71" s="47">
        <f t="shared" si="9"/>
        <v>5.1999999999999998E-2</v>
      </c>
    </row>
    <row r="72" spans="1:38" x14ac:dyDescent="0.25">
      <c r="A72" s="15">
        <v>5.2999999999999999E-2</v>
      </c>
      <c r="B72" s="116">
        <f>VLOOKUP($A72,APropertiesDimless!$A$7:$I$1007,VLOOKUP(Span,Data!$N$4:$Y$11,Data!$Y$1,FALSE),FALSE)</f>
        <v>5.2974784578918958E-2</v>
      </c>
      <c r="C72" s="6">
        <f t="shared" si="5"/>
        <v>7.9487392289459474E-2</v>
      </c>
      <c r="D72" s="116">
        <f>VLOOKUP($A72,AProperties!$AE$8:$AM$1007,VLOOKUP(Span,Data!$N$4:$Y$11,Data!$Y$1,FALSE),FALSE)</f>
        <v>6.6516031022986116E-2</v>
      </c>
      <c r="E72" s="116">
        <f t="shared" si="6"/>
        <v>6.5357187274811379E-2</v>
      </c>
      <c r="F72" s="6">
        <f t="shared" si="10"/>
        <v>4.7940976000320171E-2</v>
      </c>
      <c r="G72" s="9"/>
      <c r="H72" s="15">
        <f t="shared" si="7"/>
        <v>5.2999999999999999E-2</v>
      </c>
      <c r="I72" s="6">
        <f>VLOOKUP(H72,AProperties!$AO$8:$AW$1007,VLOOKUP(Span,Data!$N$4:$Y$11,Data!$Y$1,FALSE),FALSE)^(2/3)</f>
        <v>0.11745687218645122</v>
      </c>
      <c r="J72" s="15">
        <f>$I72*(Slope^0.5)/VLOOKUP($H72,AProperties!$AY$8:$BG$1007,VLOOKUP(Span,Data!$N$4:$Y$11,Data!$Y$1,FALSE),FALSE)</f>
        <v>0.35130749071159811</v>
      </c>
      <c r="K72" s="15">
        <f>$J72*VLOOKUP($H72,AProperties!$A$8:$I$1007,VLOOKUP(Span,Data!$N$4:$Y$11,Data!$Y$1,FALSE),FALSE)</f>
        <v>2.2665541757468169E-2</v>
      </c>
      <c r="L72" s="15">
        <f t="shared" si="11"/>
        <v>0.35130749071159811</v>
      </c>
      <c r="M72" s="15">
        <f t="shared" si="12"/>
        <v>5.2999999999999999E-2</v>
      </c>
      <c r="O72" s="28">
        <f t="shared" si="8"/>
        <v>5.2999999999999999E-2</v>
      </c>
      <c r="P72" s="19">
        <f>AA72*VLOOKUP($O72,AProperties!$A$8:$I$1007,VLOOKUP(Span,Data!$N$4:$Y$11,Data!$Y$1,FALSE),FALSE)</f>
        <v>9.2531686749236803E-3</v>
      </c>
      <c r="Q72" s="19">
        <f>AB72*VLOOKUP($O72,AProperties!$A$8:$I$1007,VLOOKUP(Span,Data!$N$4:$Y$11,Data!$Y$1,FALSE),FALSE)</f>
        <v>1.3085956635002951E-2</v>
      </c>
      <c r="R72" s="19">
        <f>AC72*VLOOKUP($O72,AProperties!$A$8:$I$1007,VLOOKUP(Span,Data!$N$4:$Y$11,Data!$Y$1,FALSE),FALSE)</f>
        <v>1.8506337349847361E-2</v>
      </c>
      <c r="S72" s="19">
        <f>AD72*VLOOKUP($O72,AProperties!$A$8:$I$1007,VLOOKUP(Span,Data!$N$4:$Y$11,Data!$Y$1,FALSE),FALSE)</f>
        <v>2.2665541757468169E-2</v>
      </c>
      <c r="T72" s="19">
        <f>AE72*VLOOKUP($O72,AProperties!$A$8:$I$1007,VLOOKUP(Span,Data!$N$4:$Y$11,Data!$Y$1,FALSE),FALSE)</f>
        <v>2.6171913270005901E-2</v>
      </c>
      <c r="U72" s="19">
        <f>AF72*VLOOKUP($O72,AProperties!$A$8:$I$1007,VLOOKUP(Span,Data!$N$4:$Y$11,Data!$Y$1,FALSE),FALSE)</f>
        <v>2.9261088586480997E-2</v>
      </c>
      <c r="V72" s="19">
        <f>AG72*VLOOKUP($O72,AProperties!$A$8:$I$1007,VLOOKUP(Span,Data!$N$4:$Y$11,Data!$Y$1,FALSE),FALSE)</f>
        <v>3.20539165519452E-2</v>
      </c>
      <c r="W72" s="19">
        <f>AH72*VLOOKUP($O72,AProperties!$A$8:$I$1007,VLOOKUP(Span,Data!$N$4:$Y$11,Data!$Y$1,FALSE),FALSE)</f>
        <v>3.4622186923593437E-2</v>
      </c>
      <c r="X72" s="19">
        <f>AI72*VLOOKUP($O72,AProperties!$A$8:$I$1007,VLOOKUP(Span,Data!$N$4:$Y$11,Data!$Y$1,FALSE),FALSE)</f>
        <v>3.7012674699694721E-2</v>
      </c>
      <c r="Y72" s="19">
        <f>AJ72*VLOOKUP($O72,AProperties!$A$8:$I$1007,VLOOKUP(Span,Data!$N$4:$Y$11,Data!$Y$1,FALSE),FALSE)</f>
        <v>3.9257869905008846E-2</v>
      </c>
      <c r="Z72" s="19">
        <f>AK72*VLOOKUP($O72,AProperties!$A$8:$I$1007,VLOOKUP(Span,Data!$N$4:$Y$11,Data!$Y$1,FALSE),FALSE)</f>
        <v>4.1381428328802011E-2</v>
      </c>
      <c r="AA72" s="19">
        <f>$I72*AA$19^0.5/VLOOKUP($O72,AProperties!$AY$8:$BG$1007,VLOOKUP(Span,Data!$N$4:$Y$11,Data!$Y$1,FALSE),FALSE)</f>
        <v>0.14342068251015935</v>
      </c>
      <c r="AB72" s="19">
        <f>$I72*AB$19^0.5/VLOOKUP($O72,AProperties!$AY$8:$BG$1007,VLOOKUP(Span,Data!$N$4:$Y$11,Data!$Y$1,FALSE),FALSE)</f>
        <v>0.20282747433067314</v>
      </c>
      <c r="AC72" s="19">
        <f>$I72*AC$19^0.5/VLOOKUP($O72,AProperties!$AY$8:$BG$1007,VLOOKUP(Span,Data!$N$4:$Y$11,Data!$Y$1,FALSE),FALSE)</f>
        <v>0.28684136502031871</v>
      </c>
      <c r="AD72" s="19">
        <f>$I72*AD$19^0.5/VLOOKUP($O72,AProperties!$AY$8:$BG$1007,VLOOKUP(Span,Data!$N$4:$Y$11,Data!$Y$1,FALSE),FALSE)</f>
        <v>0.35130749071159811</v>
      </c>
      <c r="AE72" s="19">
        <f>$I72*AE$19^0.5/VLOOKUP($O72,AProperties!$AY$8:$BG$1007,VLOOKUP(Span,Data!$N$4:$Y$11,Data!$Y$1,FALSE),FALSE)</f>
        <v>0.40565494866134627</v>
      </c>
      <c r="AF72" s="19">
        <f>$I72*AF$19^0.5/VLOOKUP($O72,AProperties!$AY$8:$BG$1007,VLOOKUP(Span,Data!$N$4:$Y$11,Data!$Y$1,FALSE),FALSE)</f>
        <v>0.45353602030797874</v>
      </c>
      <c r="AG72" s="19">
        <f>$I72*AG$19^0.5/VLOOKUP($O72,AProperties!$AY$8:$BG$1007,VLOOKUP(Span,Data!$N$4:$Y$11,Data!$Y$1,FALSE),FALSE)</f>
        <v>0.49682381792760222</v>
      </c>
      <c r="AH72" s="19">
        <f>$I72*AH$19^0.5/VLOOKUP($O72,AProperties!$AY$8:$BG$1007,VLOOKUP(Span,Data!$N$4:$Y$11,Data!$Y$1,FALSE),FALSE)</f>
        <v>0.53663105613029805</v>
      </c>
      <c r="AI72" s="19">
        <f>$I72*AI$19^0.5/VLOOKUP($O72,AProperties!$AY$8:$BG$1007,VLOOKUP(Span,Data!$N$4:$Y$11,Data!$Y$1,FALSE),FALSE)</f>
        <v>0.57368273004063741</v>
      </c>
      <c r="AJ72" s="19">
        <f>$I72*AJ$19^0.5/VLOOKUP($O72,AProperties!$AY$8:$BG$1007,VLOOKUP(Span,Data!$N$4:$Y$11,Data!$Y$1,FALSE),FALSE)</f>
        <v>0.60848242299201927</v>
      </c>
      <c r="AK72" s="19">
        <f>$I72*AK$19^0.5/VLOOKUP($O72,AProperties!$AY$8:$BG$1007,VLOOKUP(Span,Data!$N$4:$Y$11,Data!$Y$1,FALSE),FALSE)</f>
        <v>0.64139679094426305</v>
      </c>
      <c r="AL72" s="47">
        <f t="shared" si="9"/>
        <v>5.2999999999999999E-2</v>
      </c>
    </row>
    <row r="73" spans="1:38" x14ac:dyDescent="0.25">
      <c r="A73" s="15">
        <v>5.3999999999999999E-2</v>
      </c>
      <c r="B73" s="116">
        <f>VLOOKUP($A73,APropertiesDimless!$A$7:$I$1007,VLOOKUP(Span,Data!$N$4:$Y$11,Data!$Y$1,FALSE),FALSE)</f>
        <v>5.3974904816751088E-2</v>
      </c>
      <c r="C73" s="6">
        <f t="shared" si="5"/>
        <v>8.0987452408375543E-2</v>
      </c>
      <c r="D73" s="116">
        <f>VLOOKUP($A73,AProperties!$AE$8:$AM$1007,VLOOKUP(Span,Data!$N$4:$Y$11,Data!$Y$1,FALSE),FALSE)</f>
        <v>6.7771646557622037E-2</v>
      </c>
      <c r="E73" s="116">
        <f t="shared" si="6"/>
        <v>6.6894628255456362E-2</v>
      </c>
      <c r="F73" s="6">
        <f t="shared" si="10"/>
        <v>4.9304882058553261E-2</v>
      </c>
      <c r="G73" s="9"/>
      <c r="H73" s="15">
        <f t="shared" si="7"/>
        <v>5.3999999999999999E-2</v>
      </c>
      <c r="I73" s="6">
        <f>VLOOKUP(H73,AProperties!$AO$8:$AW$1007,VLOOKUP(Span,Data!$N$4:$Y$11,Data!$Y$1,FALSE),FALSE)^(2/3)</f>
        <v>0.11885119763088574</v>
      </c>
      <c r="J73" s="15">
        <f>$I73*(Slope^0.5)/VLOOKUP($H73,AProperties!$AY$8:$BG$1007,VLOOKUP(Span,Data!$N$4:$Y$11,Data!$Y$1,FALSE),FALSE)</f>
        <v>0.35561577330682659</v>
      </c>
      <c r="K73" s="15">
        <f>$J73*VLOOKUP($H73,AProperties!$A$8:$I$1007,VLOOKUP(Span,Data!$N$4:$Y$11,Data!$Y$1,FALSE),FALSE)</f>
        <v>2.3376603998507738E-2</v>
      </c>
      <c r="L73" s="15">
        <f t="shared" si="11"/>
        <v>0.35561577330682659</v>
      </c>
      <c r="M73" s="15">
        <f t="shared" si="12"/>
        <v>5.3999999999999999E-2</v>
      </c>
      <c r="O73" s="28">
        <f t="shared" si="8"/>
        <v>5.3999999999999999E-2</v>
      </c>
      <c r="P73" s="19">
        <f>AA73*VLOOKUP($O73,AProperties!$A$8:$I$1007,VLOOKUP(Span,Data!$N$4:$Y$11,Data!$Y$1,FALSE),FALSE)</f>
        <v>9.5434586192414874E-3</v>
      </c>
      <c r="Q73" s="19">
        <f>AB73*VLOOKUP($O73,AProperties!$A$8:$I$1007,VLOOKUP(Span,Data!$N$4:$Y$11,Data!$Y$1,FALSE),FALSE)</f>
        <v>1.3496488611277722E-2</v>
      </c>
      <c r="R73" s="19">
        <f>AC73*VLOOKUP($O73,AProperties!$A$8:$I$1007,VLOOKUP(Span,Data!$N$4:$Y$11,Data!$Y$1,FALSE),FALSE)</f>
        <v>1.9086917238482975E-2</v>
      </c>
      <c r="S73" s="19">
        <f>AD73*VLOOKUP($O73,AProperties!$A$8:$I$1007,VLOOKUP(Span,Data!$N$4:$Y$11,Data!$Y$1,FALSE),FALSE)</f>
        <v>2.3376603998507738E-2</v>
      </c>
      <c r="T73" s="19">
        <f>AE73*VLOOKUP($O73,AProperties!$A$8:$I$1007,VLOOKUP(Span,Data!$N$4:$Y$11,Data!$Y$1,FALSE),FALSE)</f>
        <v>2.6992977222555444E-2</v>
      </c>
      <c r="U73" s="19">
        <f>AF73*VLOOKUP($O73,AProperties!$A$8:$I$1007,VLOOKUP(Span,Data!$N$4:$Y$11,Data!$Y$1,FALSE),FALSE)</f>
        <v>3.017906599236872E-2</v>
      </c>
      <c r="V73" s="19">
        <f>AG73*VLOOKUP($O73,AProperties!$A$8:$I$1007,VLOOKUP(Span,Data!$N$4:$Y$11,Data!$Y$1,FALSE),FALSE)</f>
        <v>3.305951041691476E-2</v>
      </c>
      <c r="W73" s="19">
        <f>AH73*VLOOKUP($O73,AProperties!$A$8:$I$1007,VLOOKUP(Span,Data!$N$4:$Y$11,Data!$Y$1,FALSE),FALSE)</f>
        <v>3.5708352438056354E-2</v>
      </c>
      <c r="X73" s="19">
        <f>AI73*VLOOKUP($O73,AProperties!$A$8:$I$1007,VLOOKUP(Span,Data!$N$4:$Y$11,Data!$Y$1,FALSE),FALSE)</f>
        <v>3.817383447696595E-2</v>
      </c>
      <c r="Y73" s="19">
        <f>AJ73*VLOOKUP($O73,AProperties!$A$8:$I$1007,VLOOKUP(Span,Data!$N$4:$Y$11,Data!$Y$1,FALSE),FALSE)</f>
        <v>4.0489465833833171E-2</v>
      </c>
      <c r="Z73" s="19">
        <f>AK73*VLOOKUP($O73,AProperties!$A$8:$I$1007,VLOOKUP(Span,Data!$N$4:$Y$11,Data!$Y$1,FALSE),FALSE)</f>
        <v>4.2679644426160498E-2</v>
      </c>
      <c r="AA73" s="19">
        <f>$I73*AA$19^0.5/VLOOKUP($O73,AProperties!$AY$8:$BG$1007,VLOOKUP(Span,Data!$N$4:$Y$11,Data!$Y$1,FALSE),FALSE)</f>
        <v>0.14517953151449658</v>
      </c>
      <c r="AB73" s="19">
        <f>$I73*AB$19^0.5/VLOOKUP($O73,AProperties!$AY$8:$BG$1007,VLOOKUP(Span,Data!$N$4:$Y$11,Data!$Y$1,FALSE),FALSE)</f>
        <v>0.20531486244677324</v>
      </c>
      <c r="AC73" s="19">
        <f>$I73*AC$19^0.5/VLOOKUP($O73,AProperties!$AY$8:$BG$1007,VLOOKUP(Span,Data!$N$4:$Y$11,Data!$Y$1,FALSE),FALSE)</f>
        <v>0.29035906302899317</v>
      </c>
      <c r="AD73" s="19">
        <f>$I73*AD$19^0.5/VLOOKUP($O73,AProperties!$AY$8:$BG$1007,VLOOKUP(Span,Data!$N$4:$Y$11,Data!$Y$1,FALSE),FALSE)</f>
        <v>0.35561577330682659</v>
      </c>
      <c r="AE73" s="19">
        <f>$I73*AE$19^0.5/VLOOKUP($O73,AProperties!$AY$8:$BG$1007,VLOOKUP(Span,Data!$N$4:$Y$11,Data!$Y$1,FALSE),FALSE)</f>
        <v>0.41062972489354649</v>
      </c>
      <c r="AF73" s="19">
        <f>$I73*AF$19^0.5/VLOOKUP($O73,AProperties!$AY$8:$BG$1007,VLOOKUP(Span,Data!$N$4:$Y$11,Data!$Y$1,FALSE),FALSE)</f>
        <v>0.45909798922200373</v>
      </c>
      <c r="AG73" s="19">
        <f>$I73*AG$19^0.5/VLOOKUP($O73,AProperties!$AY$8:$BG$1007,VLOOKUP(Span,Data!$N$4:$Y$11,Data!$Y$1,FALSE),FALSE)</f>
        <v>0.50291664960431015</v>
      </c>
      <c r="AH73" s="19">
        <f>$I73*AH$19^0.5/VLOOKUP($O73,AProperties!$AY$8:$BG$1007,VLOOKUP(Span,Data!$N$4:$Y$11,Data!$Y$1,FALSE),FALSE)</f>
        <v>0.54321206649959641</v>
      </c>
      <c r="AI73" s="19">
        <f>$I73*AI$19^0.5/VLOOKUP($O73,AProperties!$AY$8:$BG$1007,VLOOKUP(Span,Data!$N$4:$Y$11,Data!$Y$1,FALSE),FALSE)</f>
        <v>0.58071812605798634</v>
      </c>
      <c r="AJ73" s="19">
        <f>$I73*AJ$19^0.5/VLOOKUP($O73,AProperties!$AY$8:$BG$1007,VLOOKUP(Span,Data!$N$4:$Y$11,Data!$Y$1,FALSE),FALSE)</f>
        <v>0.61594458734031976</v>
      </c>
      <c r="AK73" s="19">
        <f>$I73*AK$19^0.5/VLOOKUP($O73,AProperties!$AY$8:$BG$1007,VLOOKUP(Span,Data!$N$4:$Y$11,Data!$Y$1,FALSE),FALSE)</f>
        <v>0.64926260281597481</v>
      </c>
      <c r="AL73" s="47">
        <f t="shared" si="9"/>
        <v>5.3999999999999999E-2</v>
      </c>
    </row>
    <row r="74" spans="1:38" x14ac:dyDescent="0.25">
      <c r="A74" s="15">
        <v>5.5E-2</v>
      </c>
      <c r="B74" s="116">
        <f>VLOOKUP($A74,APropertiesDimless!$A$7:$I$1007,VLOOKUP(Span,Data!$N$4:$Y$11,Data!$Y$1,FALSE),FALSE)</f>
        <v>5.4975087851443408E-2</v>
      </c>
      <c r="C74" s="6">
        <f t="shared" si="5"/>
        <v>8.2487543925721704E-2</v>
      </c>
      <c r="D74" s="116">
        <f>VLOOKUP($A74,AProperties!$AE$8:$AM$1007,VLOOKUP(Span,Data!$N$4:$Y$11,Data!$Y$1,FALSE),FALSE)</f>
        <v>6.9027258573379754E-2</v>
      </c>
      <c r="E74" s="116">
        <f t="shared" si="6"/>
        <v>6.843297722964102E-2</v>
      </c>
      <c r="F74" s="6">
        <f t="shared" si="10"/>
        <v>5.0681508881404956E-2</v>
      </c>
      <c r="G74" s="9"/>
      <c r="H74" s="15">
        <f t="shared" si="7"/>
        <v>5.5E-2</v>
      </c>
      <c r="I74" s="6">
        <f>VLOOKUP(H74,AProperties!$AO$8:$AW$1007,VLOOKUP(Span,Data!$N$4:$Y$11,Data!$Y$1,FALSE),FALSE)^(2/3)</f>
        <v>0.12023462874162313</v>
      </c>
      <c r="J74" s="15">
        <f>$I74*(Slope^0.5)/VLOOKUP($H74,AProperties!$AY$8:$BG$1007,VLOOKUP(Span,Data!$N$4:$Y$11,Data!$Y$1,FALSE),FALSE)</f>
        <v>0.35989453898737023</v>
      </c>
      <c r="K74" s="15">
        <f>$J74*VLOOKUP($H74,AProperties!$A$8:$I$1007,VLOOKUP(Span,Data!$N$4:$Y$11,Data!$Y$1,FALSE),FALSE)</f>
        <v>2.4096182803972611E-2</v>
      </c>
      <c r="L74" s="15">
        <f t="shared" si="11"/>
        <v>0.35989453898737023</v>
      </c>
      <c r="M74" s="15">
        <f t="shared" si="12"/>
        <v>5.5E-2</v>
      </c>
      <c r="O74" s="28">
        <f t="shared" si="8"/>
        <v>5.5E-2</v>
      </c>
      <c r="P74" s="19">
        <f>AA74*VLOOKUP($O74,AProperties!$A$8:$I$1007,VLOOKUP(Span,Data!$N$4:$Y$11,Data!$Y$1,FALSE),FALSE)</f>
        <v>9.8372254364265509E-3</v>
      </c>
      <c r="Q74" s="19">
        <f>AB74*VLOOKUP($O74,AProperties!$A$8:$I$1007,VLOOKUP(Span,Data!$N$4:$Y$11,Data!$Y$1,FALSE),FALSE)</f>
        <v>1.3911937628316018E-2</v>
      </c>
      <c r="R74" s="19">
        <f>AC74*VLOOKUP($O74,AProperties!$A$8:$I$1007,VLOOKUP(Span,Data!$N$4:$Y$11,Data!$Y$1,FALSE),FALSE)</f>
        <v>1.9674450872853102E-2</v>
      </c>
      <c r="S74" s="19">
        <f>AD74*VLOOKUP($O74,AProperties!$A$8:$I$1007,VLOOKUP(Span,Data!$N$4:$Y$11,Data!$Y$1,FALSE),FALSE)</f>
        <v>2.4096182803972611E-2</v>
      </c>
      <c r="T74" s="19">
        <f>AE74*VLOOKUP($O74,AProperties!$A$8:$I$1007,VLOOKUP(Span,Data!$N$4:$Y$11,Data!$Y$1,FALSE),FALSE)</f>
        <v>2.7823875256632036E-2</v>
      </c>
      <c r="U74" s="19">
        <f>AF74*VLOOKUP($O74,AProperties!$A$8:$I$1007,VLOOKUP(Span,Data!$N$4:$Y$11,Data!$Y$1,FALSE),FALSE)</f>
        <v>3.1108038235651819E-2</v>
      </c>
      <c r="V74" s="19">
        <f>AG74*VLOOKUP($O74,AProperties!$A$8:$I$1007,VLOOKUP(Span,Data!$N$4:$Y$11,Data!$Y$1,FALSE),FALSE)</f>
        <v>3.4077148522799416E-2</v>
      </c>
      <c r="W74" s="19">
        <f>AH74*VLOOKUP($O74,AProperties!$A$8:$I$1007,VLOOKUP(Span,Data!$N$4:$Y$11,Data!$Y$1,FALSE),FALSE)</f>
        <v>3.6807527219565921E-2</v>
      </c>
      <c r="X74" s="19">
        <f>AI74*VLOOKUP($O74,AProperties!$A$8:$I$1007,VLOOKUP(Span,Data!$N$4:$Y$11,Data!$Y$1,FALSE),FALSE)</f>
        <v>3.9348901745706204E-2</v>
      </c>
      <c r="Y74" s="19">
        <f>AJ74*VLOOKUP($O74,AProperties!$A$8:$I$1007,VLOOKUP(Span,Data!$N$4:$Y$11,Data!$Y$1,FALSE),FALSE)</f>
        <v>4.1735812884948049E-2</v>
      </c>
      <c r="Z74" s="19">
        <f>AK74*VLOOKUP($O74,AProperties!$A$8:$I$1007,VLOOKUP(Span,Data!$N$4:$Y$11,Data!$Y$1,FALSE),FALSE)</f>
        <v>4.3993409571679611E-2</v>
      </c>
      <c r="AA74" s="19">
        <f>$I74*AA$19^0.5/VLOOKUP($O74,AProperties!$AY$8:$BG$1007,VLOOKUP(Span,Data!$N$4:$Y$11,Data!$Y$1,FALSE),FALSE)</f>
        <v>0.14692633028887397</v>
      </c>
      <c r="AB74" s="19">
        <f>$I74*AB$19^0.5/VLOOKUP($O74,AProperties!$AY$8:$BG$1007,VLOOKUP(Span,Data!$N$4:$Y$11,Data!$Y$1,FALSE),FALSE)</f>
        <v>0.20778520896423447</v>
      </c>
      <c r="AC74" s="19">
        <f>$I74*AC$19^0.5/VLOOKUP($O74,AProperties!$AY$8:$BG$1007,VLOOKUP(Span,Data!$N$4:$Y$11,Data!$Y$1,FALSE),FALSE)</f>
        <v>0.29385266057774795</v>
      </c>
      <c r="AD74" s="19">
        <f>$I74*AD$19^0.5/VLOOKUP($O74,AProperties!$AY$8:$BG$1007,VLOOKUP(Span,Data!$N$4:$Y$11,Data!$Y$1,FALSE),FALSE)</f>
        <v>0.35989453898737023</v>
      </c>
      <c r="AE74" s="19">
        <f>$I74*AE$19^0.5/VLOOKUP($O74,AProperties!$AY$8:$BG$1007,VLOOKUP(Span,Data!$N$4:$Y$11,Data!$Y$1,FALSE),FALSE)</f>
        <v>0.41557041792846894</v>
      </c>
      <c r="AF74" s="19">
        <f>$I74*AF$19^0.5/VLOOKUP($O74,AProperties!$AY$8:$BG$1007,VLOOKUP(Span,Data!$N$4:$Y$11,Data!$Y$1,FALSE),FALSE)</f>
        <v>0.46462185196302691</v>
      </c>
      <c r="AG74" s="19">
        <f>$I74*AG$19^0.5/VLOOKUP($O74,AProperties!$AY$8:$BG$1007,VLOOKUP(Span,Data!$N$4:$Y$11,Data!$Y$1,FALSE),FALSE)</f>
        <v>0.50896773805995155</v>
      </c>
      <c r="AH74" s="19">
        <f>$I74*AH$19^0.5/VLOOKUP($O74,AProperties!$AY$8:$BG$1007,VLOOKUP(Span,Data!$N$4:$Y$11,Data!$Y$1,FALSE),FALSE)</f>
        <v>0.54974798903695332</v>
      </c>
      <c r="AI74" s="19">
        <f>$I74*AI$19^0.5/VLOOKUP($O74,AProperties!$AY$8:$BG$1007,VLOOKUP(Span,Data!$N$4:$Y$11,Data!$Y$1,FALSE),FALSE)</f>
        <v>0.5877053211554959</v>
      </c>
      <c r="AJ74" s="19">
        <f>$I74*AJ$19^0.5/VLOOKUP($O74,AProperties!$AY$8:$BG$1007,VLOOKUP(Span,Data!$N$4:$Y$11,Data!$Y$1,FALSE),FALSE)</f>
        <v>0.6233556268927033</v>
      </c>
      <c r="AK74" s="19">
        <f>$I74*AK$19^0.5/VLOOKUP($O74,AProperties!$AY$8:$BG$1007,VLOOKUP(Span,Data!$N$4:$Y$11,Data!$Y$1,FALSE),FALSE)</f>
        <v>0.6570745244210171</v>
      </c>
      <c r="AL74" s="47">
        <f t="shared" si="9"/>
        <v>5.5E-2</v>
      </c>
    </row>
    <row r="75" spans="1:38" x14ac:dyDescent="0.25">
      <c r="A75" s="15">
        <v>5.6000000000000001E-2</v>
      </c>
      <c r="B75" s="116">
        <f>VLOOKUP($A75,APropertiesDimless!$A$7:$I$1007,VLOOKUP(Span,Data!$N$4:$Y$11,Data!$Y$1,FALSE),FALSE)</f>
        <v>5.5975335907890368E-2</v>
      </c>
      <c r="C75" s="6">
        <f t="shared" si="5"/>
        <v>8.3987667953945189E-2</v>
      </c>
      <c r="D75" s="116">
        <f>VLOOKUP($A75,AProperties!$AE$8:$AM$1007,VLOOKUP(Span,Data!$N$4:$Y$11,Data!$Y$1,FALSE),FALSE)</f>
        <v>7.0282865674628964E-2</v>
      </c>
      <c r="E75" s="116">
        <f t="shared" si="6"/>
        <v>6.997223938949694E-2</v>
      </c>
      <c r="F75" s="6">
        <f t="shared" si="10"/>
        <v>5.2070741185032694E-2</v>
      </c>
      <c r="G75" s="9"/>
      <c r="H75" s="15">
        <f t="shared" si="7"/>
        <v>5.6000000000000001E-2</v>
      </c>
      <c r="I75" s="6">
        <f>VLOOKUP(H75,AProperties!$AO$8:$AW$1007,VLOOKUP(Span,Data!$N$4:$Y$11,Data!$Y$1,FALSE),FALSE)^(2/3)</f>
        <v>0.12160740546493863</v>
      </c>
      <c r="J75" s="15">
        <f>$I75*(Slope^0.5)/VLOOKUP($H75,AProperties!$AY$8:$BG$1007,VLOOKUP(Span,Data!$N$4:$Y$11,Data!$Y$1,FALSE),FALSE)</f>
        <v>0.36414446380633808</v>
      </c>
      <c r="K75" s="15">
        <f>$J75*VLOOKUP($H75,AProperties!$A$8:$I$1007,VLOOKUP(Span,Data!$N$4:$Y$11,Data!$Y$1,FALSE),FALSE)</f>
        <v>2.4824215879547248E-2</v>
      </c>
      <c r="L75" s="15">
        <f t="shared" si="11"/>
        <v>0.36414446380633808</v>
      </c>
      <c r="M75" s="15">
        <f t="shared" si="12"/>
        <v>5.6000000000000001E-2</v>
      </c>
      <c r="O75" s="28">
        <f t="shared" si="8"/>
        <v>5.6000000000000001E-2</v>
      </c>
      <c r="P75" s="19">
        <f>AA75*VLOOKUP($O75,AProperties!$A$8:$I$1007,VLOOKUP(Span,Data!$N$4:$Y$11,Data!$Y$1,FALSE),FALSE)</f>
        <v>1.0134443694931047E-2</v>
      </c>
      <c r="Q75" s="19">
        <f>AB75*VLOOKUP($O75,AProperties!$A$8:$I$1007,VLOOKUP(Span,Data!$N$4:$Y$11,Data!$Y$1,FALSE),FALSE)</f>
        <v>1.4332267720477987E-2</v>
      </c>
      <c r="R75" s="19">
        <f>AC75*VLOOKUP($O75,AProperties!$A$8:$I$1007,VLOOKUP(Span,Data!$N$4:$Y$11,Data!$Y$1,FALSE),FALSE)</f>
        <v>2.0268887389862093E-2</v>
      </c>
      <c r="S75" s="19">
        <f>AD75*VLOOKUP($O75,AProperties!$A$8:$I$1007,VLOOKUP(Span,Data!$N$4:$Y$11,Data!$Y$1,FALSE),FALSE)</f>
        <v>2.4824215879547248E-2</v>
      </c>
      <c r="T75" s="19">
        <f>AE75*VLOOKUP($O75,AProperties!$A$8:$I$1007,VLOOKUP(Span,Data!$N$4:$Y$11,Data!$Y$1,FALSE),FALSE)</f>
        <v>2.8664535440955975E-2</v>
      </c>
      <c r="U75" s="19">
        <f>AF75*VLOOKUP($O75,AProperties!$A$8:$I$1007,VLOOKUP(Span,Data!$N$4:$Y$11,Data!$Y$1,FALSE),FALSE)</f>
        <v>3.2047924894714724E-2</v>
      </c>
      <c r="V75" s="19">
        <f>AG75*VLOOKUP($O75,AProperties!$A$8:$I$1007,VLOOKUP(Span,Data!$N$4:$Y$11,Data!$Y$1,FALSE),FALSE)</f>
        <v>3.5106742772133263E-2</v>
      </c>
      <c r="W75" s="19">
        <f>AH75*VLOOKUP($O75,AProperties!$A$8:$I$1007,VLOOKUP(Span,Data!$N$4:$Y$11,Data!$Y$1,FALSE),FALSE)</f>
        <v>3.7919616111983342E-2</v>
      </c>
      <c r="X75" s="19">
        <f>AI75*VLOOKUP($O75,AProperties!$A$8:$I$1007,VLOOKUP(Span,Data!$N$4:$Y$11,Data!$Y$1,FALSE),FALSE)</f>
        <v>4.0537774779724187E-2</v>
      </c>
      <c r="Y75" s="19">
        <f>AJ75*VLOOKUP($O75,AProperties!$A$8:$I$1007,VLOOKUP(Span,Data!$N$4:$Y$11,Data!$Y$1,FALSE),FALSE)</f>
        <v>4.299680316143395E-2</v>
      </c>
      <c r="Z75" s="19">
        <f>AK75*VLOOKUP($O75,AProperties!$A$8:$I$1007,VLOOKUP(Span,Data!$N$4:$Y$11,Data!$Y$1,FALSE),FALSE)</f>
        <v>4.5322610032019914E-2</v>
      </c>
      <c r="AA75" s="19">
        <f>$I75*AA$19^0.5/VLOOKUP($O75,AProperties!$AY$8:$BG$1007,VLOOKUP(Span,Data!$N$4:$Y$11,Data!$Y$1,FALSE),FALSE)</f>
        <v>0.14866135483081758</v>
      </c>
      <c r="AB75" s="19">
        <f>$I75*AB$19^0.5/VLOOKUP($O75,AProperties!$AY$8:$BG$1007,VLOOKUP(Span,Data!$N$4:$Y$11,Data!$Y$1,FALSE),FALSE)</f>
        <v>0.21023890420250124</v>
      </c>
      <c r="AC75" s="19">
        <f>$I75*AC$19^0.5/VLOOKUP($O75,AProperties!$AY$8:$BG$1007,VLOOKUP(Span,Data!$N$4:$Y$11,Data!$Y$1,FALSE),FALSE)</f>
        <v>0.29732270966163515</v>
      </c>
      <c r="AD75" s="19">
        <f>$I75*AD$19^0.5/VLOOKUP($O75,AProperties!$AY$8:$BG$1007,VLOOKUP(Span,Data!$N$4:$Y$11,Data!$Y$1,FALSE),FALSE)</f>
        <v>0.36414446380633808</v>
      </c>
      <c r="AE75" s="19">
        <f>$I75*AE$19^0.5/VLOOKUP($O75,AProperties!$AY$8:$BG$1007,VLOOKUP(Span,Data!$N$4:$Y$11,Data!$Y$1,FALSE),FALSE)</f>
        <v>0.42047780840500248</v>
      </c>
      <c r="AF75" s="19">
        <f>$I75*AF$19^0.5/VLOOKUP($O75,AProperties!$AY$8:$BG$1007,VLOOKUP(Span,Data!$N$4:$Y$11,Data!$Y$1,FALSE),FALSE)</f>
        <v>0.47010848131185889</v>
      </c>
      <c r="AG75" s="19">
        <f>$I75*AG$19^0.5/VLOOKUP($O75,AProperties!$AY$8:$BG$1007,VLOOKUP(Span,Data!$N$4:$Y$11,Data!$Y$1,FALSE),FALSE)</f>
        <v>0.51497803937800191</v>
      </c>
      <c r="AH75" s="19">
        <f>$I75*AH$19^0.5/VLOOKUP($O75,AProperties!$AY$8:$BG$1007,VLOOKUP(Span,Data!$N$4:$Y$11,Data!$Y$1,FALSE),FALSE)</f>
        <v>0.55623985643055052</v>
      </c>
      <c r="AI75" s="19">
        <f>$I75*AI$19^0.5/VLOOKUP($O75,AProperties!$AY$8:$BG$1007,VLOOKUP(Span,Data!$N$4:$Y$11,Data!$Y$1,FALSE),FALSE)</f>
        <v>0.59464541932327031</v>
      </c>
      <c r="AJ75" s="19">
        <f>$I75*AJ$19^0.5/VLOOKUP($O75,AProperties!$AY$8:$BG$1007,VLOOKUP(Span,Data!$N$4:$Y$11,Data!$Y$1,FALSE),FALSE)</f>
        <v>0.63071671260750362</v>
      </c>
      <c r="AK75" s="19">
        <f>$I75*AK$19^0.5/VLOOKUP($O75,AProperties!$AY$8:$BG$1007,VLOOKUP(Span,Data!$N$4:$Y$11,Data!$Y$1,FALSE),FALSE)</f>
        <v>0.66483379005784959</v>
      </c>
      <c r="AL75" s="47">
        <f t="shared" si="9"/>
        <v>5.6000000000000001E-2</v>
      </c>
    </row>
    <row r="76" spans="1:38" x14ac:dyDescent="0.25">
      <c r="A76" s="15">
        <v>5.7000000000000002E-2</v>
      </c>
      <c r="B76" s="116">
        <f>VLOOKUP($A76,APropertiesDimless!$A$7:$I$1007,VLOOKUP(Span,Data!$N$4:$Y$11,Data!$Y$1,FALSE),FALSE)</f>
        <v>5.6975651211698404E-2</v>
      </c>
      <c r="C76" s="6">
        <f t="shared" si="5"/>
        <v>8.5487825605849208E-2</v>
      </c>
      <c r="D76" s="116">
        <f>VLOOKUP($A76,AProperties!$AE$8:$AM$1007,VLOOKUP(Span,Data!$N$4:$Y$11,Data!$Y$1,FALSE),FALSE)</f>
        <v>7.1538466465723524E-2</v>
      </c>
      <c r="E76" s="116">
        <f t="shared" si="6"/>
        <v>7.1512419873365415E-2</v>
      </c>
      <c r="F76" s="6">
        <f t="shared" si="10"/>
        <v>5.347246679628858E-2</v>
      </c>
      <c r="G76" s="9"/>
      <c r="H76" s="15">
        <f t="shared" si="7"/>
        <v>5.7000000000000002E-2</v>
      </c>
      <c r="I76" s="6">
        <f>VLOOKUP(H76,AProperties!$AO$8:$AW$1007,VLOOKUP(Span,Data!$N$4:$Y$11,Data!$Y$1,FALSE),FALSE)^(2/3)</f>
        <v>0.12296975802852693</v>
      </c>
      <c r="J76" s="15">
        <f>$I76*(Slope^0.5)/VLOOKUP($H76,AProperties!$AY$8:$BG$1007,VLOOKUP(Span,Data!$N$4:$Y$11,Data!$Y$1,FALSE),FALSE)</f>
        <v>0.36836619590881714</v>
      </c>
      <c r="K76" s="15">
        <f>$J76*VLOOKUP($H76,AProperties!$A$8:$I$1007,VLOOKUP(Span,Data!$N$4:$Y$11,Data!$Y$1,FALSE),FALSE)</f>
        <v>2.5560642265552144E-2</v>
      </c>
      <c r="L76" s="15">
        <f t="shared" si="11"/>
        <v>0.36836619590881714</v>
      </c>
      <c r="M76" s="15">
        <f t="shared" si="12"/>
        <v>5.7000000000000002E-2</v>
      </c>
      <c r="O76" s="28">
        <f t="shared" si="8"/>
        <v>5.7000000000000002E-2</v>
      </c>
      <c r="P76" s="19">
        <f>AA76*VLOOKUP($O76,AProperties!$A$8:$I$1007,VLOOKUP(Span,Data!$N$4:$Y$11,Data!$Y$1,FALSE),FALSE)</f>
        <v>1.0435088508070026E-2</v>
      </c>
      <c r="Q76" s="19">
        <f>AB76*VLOOKUP($O76,AProperties!$A$8:$I$1007,VLOOKUP(Span,Data!$N$4:$Y$11,Data!$Y$1,FALSE),FALSE)</f>
        <v>1.4757443692676259E-2</v>
      </c>
      <c r="R76" s="19">
        <f>AC76*VLOOKUP($O76,AProperties!$A$8:$I$1007,VLOOKUP(Span,Data!$N$4:$Y$11,Data!$Y$1,FALSE),FALSE)</f>
        <v>2.0870177016140051E-2</v>
      </c>
      <c r="S76" s="19">
        <f>AD76*VLOOKUP($O76,AProperties!$A$8:$I$1007,VLOOKUP(Span,Data!$N$4:$Y$11,Data!$Y$1,FALSE),FALSE)</f>
        <v>2.5560642265552144E-2</v>
      </c>
      <c r="T76" s="19">
        <f>AE76*VLOOKUP($O76,AProperties!$A$8:$I$1007,VLOOKUP(Span,Data!$N$4:$Y$11,Data!$Y$1,FALSE),FALSE)</f>
        <v>2.9514887385352517E-2</v>
      </c>
      <c r="U76" s="19">
        <f>AF76*VLOOKUP($O76,AProperties!$A$8:$I$1007,VLOOKUP(Span,Data!$N$4:$Y$11,Data!$Y$1,FALSE),FALSE)</f>
        <v>3.2998647270949623E-2</v>
      </c>
      <c r="V76" s="19">
        <f>AG76*VLOOKUP($O76,AProperties!$A$8:$I$1007,VLOOKUP(Span,Data!$N$4:$Y$11,Data!$Y$1,FALSE),FALSE)</f>
        <v>3.6148206954910805E-2</v>
      </c>
      <c r="W76" s="19">
        <f>AH76*VLOOKUP($O76,AProperties!$A$8:$I$1007,VLOOKUP(Span,Data!$N$4:$Y$11,Data!$Y$1,FALSE),FALSE)</f>
        <v>3.904452599786009E-2</v>
      </c>
      <c r="X76" s="19">
        <f>AI76*VLOOKUP($O76,AProperties!$A$8:$I$1007,VLOOKUP(Span,Data!$N$4:$Y$11,Data!$Y$1,FALSE),FALSE)</f>
        <v>4.1740354032280103E-2</v>
      </c>
      <c r="Y76" s="19">
        <f>AJ76*VLOOKUP($O76,AProperties!$A$8:$I$1007,VLOOKUP(Span,Data!$N$4:$Y$11,Data!$Y$1,FALSE),FALSE)</f>
        <v>4.4272331078028776E-2</v>
      </c>
      <c r="Z76" s="19">
        <f>AK76*VLOOKUP($O76,AProperties!$A$8:$I$1007,VLOOKUP(Span,Data!$N$4:$Y$11,Data!$Y$1,FALSE),FALSE)</f>
        <v>4.6667134510542885E-2</v>
      </c>
      <c r="AA76" s="19">
        <f>$I76*AA$19^0.5/VLOOKUP($O76,AProperties!$AY$8:$BG$1007,VLOOKUP(Span,Data!$N$4:$Y$11,Data!$Y$1,FALSE),FALSE)</f>
        <v>0.15038486974445103</v>
      </c>
      <c r="AB76" s="19">
        <f>$I76*AB$19^0.5/VLOOKUP($O76,AProperties!$AY$8:$BG$1007,VLOOKUP(Span,Data!$N$4:$Y$11,Data!$Y$1,FALSE),FALSE)</f>
        <v>0.21267632236831402</v>
      </c>
      <c r="AC76" s="19">
        <f>$I76*AC$19^0.5/VLOOKUP($O76,AProperties!$AY$8:$BG$1007,VLOOKUP(Span,Data!$N$4:$Y$11,Data!$Y$1,FALSE),FALSE)</f>
        <v>0.30076973948890207</v>
      </c>
      <c r="AD76" s="19">
        <f>$I76*AD$19^0.5/VLOOKUP($O76,AProperties!$AY$8:$BG$1007,VLOOKUP(Span,Data!$N$4:$Y$11,Data!$Y$1,FALSE),FALSE)</f>
        <v>0.36836619590881714</v>
      </c>
      <c r="AE76" s="19">
        <f>$I76*AE$19^0.5/VLOOKUP($O76,AProperties!$AY$8:$BG$1007,VLOOKUP(Span,Data!$N$4:$Y$11,Data!$Y$1,FALSE),FALSE)</f>
        <v>0.42535264473662804</v>
      </c>
      <c r="AF76" s="19">
        <f>$I76*AF$19^0.5/VLOOKUP($O76,AProperties!$AY$8:$BG$1007,VLOOKUP(Span,Data!$N$4:$Y$11,Data!$Y$1,FALSE),FALSE)</f>
        <v>0.47555871402020916</v>
      </c>
      <c r="AG76" s="19">
        <f>$I76*AG$19^0.5/VLOOKUP($O76,AProperties!$AY$8:$BG$1007,VLOOKUP(Span,Data!$N$4:$Y$11,Data!$Y$1,FALSE),FALSE)</f>
        <v>0.52094847017403378</v>
      </c>
      <c r="AH76" s="19">
        <f>$I76*AH$19^0.5/VLOOKUP($O76,AProperties!$AY$8:$BG$1007,VLOOKUP(Span,Data!$N$4:$Y$11,Data!$Y$1,FALSE),FALSE)</f>
        <v>0.56268865873836238</v>
      </c>
      <c r="AI76" s="19">
        <f>$I76*AI$19^0.5/VLOOKUP($O76,AProperties!$AY$8:$BG$1007,VLOOKUP(Span,Data!$N$4:$Y$11,Data!$Y$1,FALSE),FALSE)</f>
        <v>0.60153947897780413</v>
      </c>
      <c r="AJ76" s="19">
        <f>$I76*AJ$19^0.5/VLOOKUP($O76,AProperties!$AY$8:$BG$1007,VLOOKUP(Span,Data!$N$4:$Y$11,Data!$Y$1,FALSE),FALSE)</f>
        <v>0.63802896710494206</v>
      </c>
      <c r="AK76" s="19">
        <f>$I76*AK$19^0.5/VLOOKUP($O76,AProperties!$AY$8:$BG$1007,VLOOKUP(Span,Data!$N$4:$Y$11,Data!$Y$1,FALSE),FALSE)</f>
        <v>0.672541583072088</v>
      </c>
      <c r="AL76" s="47">
        <f t="shared" si="9"/>
        <v>5.7000000000000002E-2</v>
      </c>
    </row>
    <row r="77" spans="1:38" x14ac:dyDescent="0.25">
      <c r="A77" s="15">
        <v>5.8000000000000003E-2</v>
      </c>
      <c r="B77" s="116">
        <f>VLOOKUP($A77,APropertiesDimless!$A$7:$I$1007,VLOOKUP(Span,Data!$N$4:$Y$11,Data!$Y$1,FALSE),FALSE)</f>
        <v>5.7976035989224982E-2</v>
      </c>
      <c r="C77" s="6">
        <f t="shared" si="5"/>
        <v>8.698801799461249E-2</v>
      </c>
      <c r="D77" s="116">
        <f>VLOOKUP($A77,AProperties!$AE$8:$AM$1007,VLOOKUP(Span,Data!$N$4:$Y$11,Data!$Y$1,FALSE),FALSE)</f>
        <v>7.2794059550996382E-2</v>
      </c>
      <c r="E77" s="116">
        <f t="shared" si="6"/>
        <v>7.3053523767504625E-2</v>
      </c>
      <c r="F77" s="6">
        <f t="shared" si="10"/>
        <v>5.4886576515612281E-2</v>
      </c>
      <c r="G77" s="9"/>
      <c r="H77" s="15">
        <f t="shared" si="7"/>
        <v>5.8000000000000003E-2</v>
      </c>
      <c r="I77" s="6">
        <f>VLOOKUP(H77,AProperties!$AO$8:$AW$1007,VLOOKUP(Span,Data!$N$4:$Y$11,Data!$Y$1,FALSE),FALSE)^(2/3)</f>
        <v>0.12432190750277185</v>
      </c>
      <c r="J77" s="15">
        <f>$I77*(Slope^0.5)/VLOOKUP($H77,AProperties!$AY$8:$BG$1007,VLOOKUP(Span,Data!$N$4:$Y$11,Data!$Y$1,FALSE),FALSE)</f>
        <v>0.37256035715443769</v>
      </c>
      <c r="K77" s="15">
        <f>$J77*VLOOKUP($H77,AProperties!$A$8:$I$1007,VLOOKUP(Span,Data!$N$4:$Y$11,Data!$Y$1,FALSE),FALSE)</f>
        <v>2.6305402281913481E-2</v>
      </c>
      <c r="L77" s="15">
        <f t="shared" si="11"/>
        <v>0.37256035715443769</v>
      </c>
      <c r="M77" s="15">
        <f t="shared" si="12"/>
        <v>5.8000000000000003E-2</v>
      </c>
      <c r="O77" s="28">
        <f t="shared" si="8"/>
        <v>5.8000000000000003E-2</v>
      </c>
      <c r="P77" s="19">
        <f>AA77*VLOOKUP($O77,AProperties!$A$8:$I$1007,VLOOKUP(Span,Data!$N$4:$Y$11,Data!$Y$1,FALSE),FALSE)</f>
        <v>1.0739135511555382E-2</v>
      </c>
      <c r="Q77" s="19">
        <f>AB77*VLOOKUP($O77,AProperties!$A$8:$I$1007,VLOOKUP(Span,Data!$N$4:$Y$11,Data!$Y$1,FALSE),FALSE)</f>
        <v>1.5187431088604146E-2</v>
      </c>
      <c r="R77" s="19">
        <f>AC77*VLOOKUP($O77,AProperties!$A$8:$I$1007,VLOOKUP(Span,Data!$N$4:$Y$11,Data!$Y$1,FALSE),FALSE)</f>
        <v>2.1478271023110763E-2</v>
      </c>
      <c r="S77" s="19">
        <f>AD77*VLOOKUP($O77,AProperties!$A$8:$I$1007,VLOOKUP(Span,Data!$N$4:$Y$11,Data!$Y$1,FALSE),FALSE)</f>
        <v>2.6305402281913481E-2</v>
      </c>
      <c r="T77" s="19">
        <f>AE77*VLOOKUP($O77,AProperties!$A$8:$I$1007,VLOOKUP(Span,Data!$N$4:$Y$11,Data!$Y$1,FALSE),FALSE)</f>
        <v>3.0374862177208292E-2</v>
      </c>
      <c r="U77" s="19">
        <f>AF77*VLOOKUP($O77,AProperties!$A$8:$I$1007,VLOOKUP(Span,Data!$N$4:$Y$11,Data!$Y$1,FALSE),FALSE)</f>
        <v>3.3960128317712494E-2</v>
      </c>
      <c r="V77" s="19">
        <f>AG77*VLOOKUP($O77,AProperties!$A$8:$I$1007,VLOOKUP(Span,Data!$N$4:$Y$11,Data!$Y$1,FALSE),FALSE)</f>
        <v>3.720145667076221E-2</v>
      </c>
      <c r="W77" s="19">
        <f>AH77*VLOOKUP($O77,AProperties!$A$8:$I$1007,VLOOKUP(Span,Data!$N$4:$Y$11,Data!$Y$1,FALSE),FALSE)</f>
        <v>4.0182165714377549E-2</v>
      </c>
      <c r="X77" s="19">
        <f>AI77*VLOOKUP($O77,AProperties!$A$8:$I$1007,VLOOKUP(Span,Data!$N$4:$Y$11,Data!$Y$1,FALSE),FALSE)</f>
        <v>4.2956542046221527E-2</v>
      </c>
      <c r="Y77" s="19">
        <f>AJ77*VLOOKUP($O77,AProperties!$A$8:$I$1007,VLOOKUP(Span,Data!$N$4:$Y$11,Data!$Y$1,FALSE),FALSE)</f>
        <v>4.5562293265812424E-2</v>
      </c>
      <c r="Z77" s="19">
        <f>AK77*VLOOKUP($O77,AProperties!$A$8:$I$1007,VLOOKUP(Span,Data!$N$4:$Y$11,Data!$Y$1,FALSE),FALSE)</f>
        <v>4.802687404683962E-2</v>
      </c>
      <c r="AA77" s="19">
        <f>$I77*AA$19^0.5/VLOOKUP($O77,AProperties!$AY$8:$BG$1007,VLOOKUP(Span,Data!$N$4:$Y$11,Data!$Y$1,FALSE),FALSE)</f>
        <v>0.15209712890290544</v>
      </c>
      <c r="AB77" s="19">
        <f>$I77*AB$19^0.5/VLOOKUP($O77,AProperties!$AY$8:$BG$1007,VLOOKUP(Span,Data!$N$4:$Y$11,Data!$Y$1,FALSE),FALSE)</f>
        <v>0.21509782249249773</v>
      </c>
      <c r="AC77" s="19">
        <f>$I77*AC$19^0.5/VLOOKUP($O77,AProperties!$AY$8:$BG$1007,VLOOKUP(Span,Data!$N$4:$Y$11,Data!$Y$1,FALSE),FALSE)</f>
        <v>0.30419425780581089</v>
      </c>
      <c r="AD77" s="19">
        <f>$I77*AD$19^0.5/VLOOKUP($O77,AProperties!$AY$8:$BG$1007,VLOOKUP(Span,Data!$N$4:$Y$11,Data!$Y$1,FALSE),FALSE)</f>
        <v>0.37256035715443769</v>
      </c>
      <c r="AE77" s="19">
        <f>$I77*AE$19^0.5/VLOOKUP($O77,AProperties!$AY$8:$BG$1007,VLOOKUP(Span,Data!$N$4:$Y$11,Data!$Y$1,FALSE),FALSE)</f>
        <v>0.43019564498499546</v>
      </c>
      <c r="AF77" s="19">
        <f>$I77*AF$19^0.5/VLOOKUP($O77,AProperties!$AY$8:$BG$1007,VLOOKUP(Span,Data!$N$4:$Y$11,Data!$Y$1,FALSE),FALSE)</f>
        <v>0.4809733529054081</v>
      </c>
      <c r="AG77" s="19">
        <f>$I77*AG$19^0.5/VLOOKUP($O77,AProperties!$AY$8:$BG$1007,VLOOKUP(Span,Data!$N$4:$Y$11,Data!$Y$1,FALSE),FALSE)</f>
        <v>0.52687990989036992</v>
      </c>
      <c r="AH77" s="19">
        <f>$I77*AH$19^0.5/VLOOKUP($O77,AProperties!$AY$8:$BG$1007,VLOOKUP(Span,Data!$N$4:$Y$11,Data!$Y$1,FALSE),FALSE)</f>
        <v>0.56909534586666455</v>
      </c>
      <c r="AI77" s="19">
        <f>$I77*AI$19^0.5/VLOOKUP($O77,AProperties!$AY$8:$BG$1007,VLOOKUP(Span,Data!$N$4:$Y$11,Data!$Y$1,FALSE),FALSE)</f>
        <v>0.60838851561162177</v>
      </c>
      <c r="AJ77" s="19">
        <f>$I77*AJ$19^0.5/VLOOKUP($O77,AProperties!$AY$8:$BG$1007,VLOOKUP(Span,Data!$N$4:$Y$11,Data!$Y$1,FALSE),FALSE)</f>
        <v>0.64529346747749305</v>
      </c>
      <c r="AK77" s="19">
        <f>$I77*AK$19^0.5/VLOOKUP($O77,AProperties!$AY$8:$BG$1007,VLOOKUP(Span,Data!$N$4:$Y$11,Data!$Y$1,FALSE),FALSE)</f>
        <v>0.6801990388188891</v>
      </c>
      <c r="AL77" s="47">
        <f t="shared" si="9"/>
        <v>5.8000000000000003E-2</v>
      </c>
    </row>
    <row r="78" spans="1:38" x14ac:dyDescent="0.25">
      <c r="A78" s="15">
        <v>5.8999999999999997E-2</v>
      </c>
      <c r="B78" s="116">
        <f>VLOOKUP($A78,APropertiesDimless!$A$7:$I$1007,VLOOKUP(Span,Data!$N$4:$Y$11,Data!$Y$1,FALSE),FALSE)</f>
        <v>5.8976492467618248E-2</v>
      </c>
      <c r="C78" s="6">
        <f t="shared" si="5"/>
        <v>8.8488246233809117E-2</v>
      </c>
      <c r="D78" s="116">
        <f>VLOOKUP($A78,AProperties!$AE$8:$AM$1007,VLOOKUP(Span,Data!$N$4:$Y$11,Data!$Y$1,FALSE),FALSE)</f>
        <v>7.4049643534754739E-2</v>
      </c>
      <c r="E78" s="116">
        <f t="shared" si="6"/>
        <v>7.4595556107715941E-2</v>
      </c>
      <c r="F78" s="6">
        <f t="shared" si="10"/>
        <v>5.6312963988239421E-2</v>
      </c>
      <c r="G78" s="9"/>
      <c r="H78" s="15">
        <f t="shared" si="7"/>
        <v>5.8999999999999997E-2</v>
      </c>
      <c r="I78" s="6">
        <f>VLOOKUP(H78,AProperties!$AO$8:$AW$1007,VLOOKUP(Span,Data!$N$4:$Y$11,Data!$Y$1,FALSE),FALSE)^(2/3)</f>
        <v>0.12566406632039159</v>
      </c>
      <c r="J78" s="15">
        <f>$I78*(Slope^0.5)/VLOOKUP($H78,AProperties!$AY$8:$BG$1007,VLOOKUP(Span,Data!$N$4:$Y$11,Data!$Y$1,FALSE),FALSE)</f>
        <v>0.37672754461923136</v>
      </c>
      <c r="K78" s="15">
        <f>$J78*VLOOKUP($H78,AProperties!$A$8:$I$1007,VLOOKUP(Span,Data!$N$4:$Y$11,Data!$Y$1,FALSE),FALSE)</f>
        <v>2.7058437476304691E-2</v>
      </c>
      <c r="L78" s="15">
        <f t="shared" si="11"/>
        <v>0.37672754461923136</v>
      </c>
      <c r="M78" s="15">
        <f t="shared" si="12"/>
        <v>5.8999999999999997E-2</v>
      </c>
      <c r="O78" s="28">
        <f t="shared" si="8"/>
        <v>5.8999999999999997E-2</v>
      </c>
      <c r="P78" s="19">
        <f>AA78*VLOOKUP($O78,AProperties!$A$8:$I$1007,VLOOKUP(Span,Data!$N$4:$Y$11,Data!$Y$1,FALSE),FALSE)</f>
        <v>1.1046560842324716E-2</v>
      </c>
      <c r="Q78" s="19">
        <f>AB78*VLOOKUP($O78,AProperties!$A$8:$I$1007,VLOOKUP(Span,Data!$N$4:$Y$11,Data!$Y$1,FALSE),FALSE)</f>
        <v>1.5622196160795172E-2</v>
      </c>
      <c r="R78" s="19">
        <f>AC78*VLOOKUP($O78,AProperties!$A$8:$I$1007,VLOOKUP(Span,Data!$N$4:$Y$11,Data!$Y$1,FALSE),FALSE)</f>
        <v>2.2093121684649431E-2</v>
      </c>
      <c r="S78" s="19">
        <f>AD78*VLOOKUP($O78,AProperties!$A$8:$I$1007,VLOOKUP(Span,Data!$N$4:$Y$11,Data!$Y$1,FALSE),FALSE)</f>
        <v>2.7058437476304691E-2</v>
      </c>
      <c r="T78" s="19">
        <f>AE78*VLOOKUP($O78,AProperties!$A$8:$I$1007,VLOOKUP(Span,Data!$N$4:$Y$11,Data!$Y$1,FALSE),FALSE)</f>
        <v>3.1244392321590344E-2</v>
      </c>
      <c r="U78" s="19">
        <f>AF78*VLOOKUP($O78,AProperties!$A$8:$I$1007,VLOOKUP(Span,Data!$N$4:$Y$11,Data!$Y$1,FALSE),FALSE)</f>
        <v>3.4932292573374241E-2</v>
      </c>
      <c r="V78" s="19">
        <f>AG78*VLOOKUP($O78,AProperties!$A$8:$I$1007,VLOOKUP(Span,Data!$N$4:$Y$11,Data!$Y$1,FALSE),FALSE)</f>
        <v>3.8266409255614524E-2</v>
      </c>
      <c r="W78" s="19">
        <f>AH78*VLOOKUP($O78,AProperties!$A$8:$I$1007,VLOOKUP(Span,Data!$N$4:$Y$11,Data!$Y$1,FALSE),FALSE)</f>
        <v>4.1332445974132041E-2</v>
      </c>
      <c r="X78" s="19">
        <f>AI78*VLOOKUP($O78,AProperties!$A$8:$I$1007,VLOOKUP(Span,Data!$N$4:$Y$11,Data!$Y$1,FALSE),FALSE)</f>
        <v>4.4186243369298862E-2</v>
      </c>
      <c r="Y78" s="19">
        <f>AJ78*VLOOKUP($O78,AProperties!$A$8:$I$1007,VLOOKUP(Span,Data!$N$4:$Y$11,Data!$Y$1,FALSE),FALSE)</f>
        <v>4.6866588482385521E-2</v>
      </c>
      <c r="Z78" s="19">
        <f>AK78*VLOOKUP($O78,AProperties!$A$8:$I$1007,VLOOKUP(Span,Data!$N$4:$Y$11,Data!$Y$1,FALSE),FALSE)</f>
        <v>4.9401721922050799E-2</v>
      </c>
      <c r="AA78" s="19">
        <f>$I78*AA$19^0.5/VLOOKUP($O78,AProperties!$AY$8:$BG$1007,VLOOKUP(Span,Data!$N$4:$Y$11,Data!$Y$1,FALSE),FALSE)</f>
        <v>0.15379837606144989</v>
      </c>
      <c r="AB78" s="19">
        <f>$I78*AB$19^0.5/VLOOKUP($O78,AProperties!$AY$8:$BG$1007,VLOOKUP(Span,Data!$N$4:$Y$11,Data!$Y$1,FALSE),FALSE)</f>
        <v>0.21750374929705998</v>
      </c>
      <c r="AC78" s="19">
        <f>$I78*AC$19^0.5/VLOOKUP($O78,AProperties!$AY$8:$BG$1007,VLOOKUP(Span,Data!$N$4:$Y$11,Data!$Y$1,FALSE),FALSE)</f>
        <v>0.30759675212289977</v>
      </c>
      <c r="AD78" s="19">
        <f>$I78*AD$19^0.5/VLOOKUP($O78,AProperties!$AY$8:$BG$1007,VLOOKUP(Span,Data!$N$4:$Y$11,Data!$Y$1,FALSE),FALSE)</f>
        <v>0.37672754461923136</v>
      </c>
      <c r="AE78" s="19">
        <f>$I78*AE$19^0.5/VLOOKUP($O78,AProperties!$AY$8:$BG$1007,VLOOKUP(Span,Data!$N$4:$Y$11,Data!$Y$1,FALSE),FALSE)</f>
        <v>0.43500749859411997</v>
      </c>
      <c r="AF78" s="19">
        <f>$I78*AF$19^0.5/VLOOKUP($O78,AProperties!$AY$8:$BG$1007,VLOOKUP(Span,Data!$N$4:$Y$11,Data!$Y$1,FALSE),FALSE)</f>
        <v>0.48635316878929824</v>
      </c>
      <c r="AG78" s="19">
        <f>$I78*AG$19^0.5/VLOOKUP($O78,AProperties!$AY$8:$BG$1007,VLOOKUP(Span,Data!$N$4:$Y$11,Data!$Y$1,FALSE),FALSE)</f>
        <v>0.53277320292003238</v>
      </c>
      <c r="AH78" s="19">
        <f>$I78*AH$19^0.5/VLOOKUP($O78,AProperties!$AY$8:$BG$1007,VLOOKUP(Span,Data!$N$4:$Y$11,Data!$Y$1,FALSE),FALSE)</f>
        <v>0.57546082986416047</v>
      </c>
      <c r="AI78" s="19">
        <f>$I78*AI$19^0.5/VLOOKUP($O78,AProperties!$AY$8:$BG$1007,VLOOKUP(Span,Data!$N$4:$Y$11,Data!$Y$1,FALSE),FALSE)</f>
        <v>0.61519350424579955</v>
      </c>
      <c r="AJ78" s="19">
        <f>$I78*AJ$19^0.5/VLOOKUP($O78,AProperties!$AY$8:$BG$1007,VLOOKUP(Span,Data!$N$4:$Y$11,Data!$Y$1,FALSE),FALSE)</f>
        <v>0.65251124789117998</v>
      </c>
      <c r="AK78" s="19">
        <f>$I78*AK$19^0.5/VLOOKUP($O78,AProperties!$AY$8:$BG$1007,VLOOKUP(Span,Data!$N$4:$Y$11,Data!$Y$1,FALSE),FALSE)</f>
        <v>0.68780724740495669</v>
      </c>
      <c r="AL78" s="47">
        <f t="shared" si="9"/>
        <v>5.8999999999999997E-2</v>
      </c>
    </row>
    <row r="79" spans="1:38" x14ac:dyDescent="0.25">
      <c r="A79" s="15">
        <v>0.06</v>
      </c>
      <c r="B79" s="116">
        <f>VLOOKUP($A79,APropertiesDimless!$A$7:$I$1007,VLOOKUP(Span,Data!$N$4:$Y$11,Data!$Y$1,FALSE),FALSE)</f>
        <v>5.9977022874856539E-2</v>
      </c>
      <c r="C79" s="6">
        <f t="shared" si="5"/>
        <v>8.9988511437428267E-2</v>
      </c>
      <c r="D79" s="116">
        <f>VLOOKUP($A79,AProperties!$AE$8:$AM$1007,VLOOKUP(Span,Data!$N$4:$Y$11,Data!$Y$1,FALSE),FALSE)</f>
        <v>7.5305217021275309E-2</v>
      </c>
      <c r="E79" s="116">
        <f t="shared" si="6"/>
        <v>7.6138521880894719E-2</v>
      </c>
      <c r="F79" s="6">
        <f t="shared" si="10"/>
        <v>5.7751525583088117E-2</v>
      </c>
      <c r="G79" s="9"/>
      <c r="H79" s="15">
        <f t="shared" si="7"/>
        <v>0.06</v>
      </c>
      <c r="I79" s="6">
        <f>VLOOKUP(H79,AProperties!$AO$8:$AW$1007,VLOOKUP(Span,Data!$N$4:$Y$11,Data!$Y$1,FALSE),FALSE)^(2/3)</f>
        <v>0.12699643875820146</v>
      </c>
      <c r="J79" s="15">
        <f>$I79*(Slope^0.5)/VLOOKUP($H79,AProperties!$AY$8:$BG$1007,VLOOKUP(Span,Data!$N$4:$Y$11,Data!$Y$1,FALSE),FALSE)</f>
        <v>0.38086833198765258</v>
      </c>
      <c r="K79" s="15">
        <f>$J79*VLOOKUP($H79,AProperties!$A$8:$I$1007,VLOOKUP(Span,Data!$N$4:$Y$11,Data!$Y$1,FALSE),FALSE)</f>
        <v>2.7819690575225941E-2</v>
      </c>
      <c r="L79" s="15">
        <f t="shared" si="11"/>
        <v>0.38086833198765258</v>
      </c>
      <c r="M79" s="15">
        <f t="shared" si="12"/>
        <v>0.06</v>
      </c>
      <c r="O79" s="28">
        <f t="shared" si="8"/>
        <v>0.06</v>
      </c>
      <c r="P79" s="19">
        <f>AA79*VLOOKUP($O79,AProperties!$A$8:$I$1007,VLOOKUP(Span,Data!$N$4:$Y$11,Data!$Y$1,FALSE),FALSE)</f>
        <v>1.1357341118569633E-2</v>
      </c>
      <c r="Q79" s="19">
        <f>AB79*VLOOKUP($O79,AProperties!$A$8:$I$1007,VLOOKUP(Span,Data!$N$4:$Y$11,Data!$Y$1,FALSE),FALSE)</f>
        <v>1.6061705842378794E-2</v>
      </c>
      <c r="R79" s="19">
        <f>AC79*VLOOKUP($O79,AProperties!$A$8:$I$1007,VLOOKUP(Span,Data!$N$4:$Y$11,Data!$Y$1,FALSE),FALSE)</f>
        <v>2.2714682237139266E-2</v>
      </c>
      <c r="S79" s="19">
        <f>AD79*VLOOKUP($O79,AProperties!$A$8:$I$1007,VLOOKUP(Span,Data!$N$4:$Y$11,Data!$Y$1,FALSE),FALSE)</f>
        <v>2.7819690575225941E-2</v>
      </c>
      <c r="T79" s="19">
        <f>AE79*VLOOKUP($O79,AProperties!$A$8:$I$1007,VLOOKUP(Span,Data!$N$4:$Y$11,Data!$Y$1,FALSE),FALSE)</f>
        <v>3.2123411684757588E-2</v>
      </c>
      <c r="U79" s="19">
        <f>AF79*VLOOKUP($O79,AProperties!$A$8:$I$1007,VLOOKUP(Span,Data!$N$4:$Y$11,Data!$Y$1,FALSE),FALSE)</f>
        <v>3.59150660981645E-2</v>
      </c>
      <c r="V79" s="19">
        <f>AG79*VLOOKUP($O79,AProperties!$A$8:$I$1007,VLOOKUP(Span,Data!$N$4:$Y$11,Data!$Y$1,FALSE),FALSE)</f>
        <v>3.9342983712507495E-2</v>
      </c>
      <c r="W79" s="19">
        <f>AH79*VLOOKUP($O79,AProperties!$A$8:$I$1007,VLOOKUP(Span,Data!$N$4:$Y$11,Data!$Y$1,FALSE),FALSE)</f>
        <v>4.249527929040748E-2</v>
      </c>
      <c r="X79" s="19">
        <f>AI79*VLOOKUP($O79,AProperties!$A$8:$I$1007,VLOOKUP(Span,Data!$N$4:$Y$11,Data!$Y$1,FALSE),FALSE)</f>
        <v>4.5429364474278533E-2</v>
      </c>
      <c r="Y79" s="19">
        <f>AJ79*VLOOKUP($O79,AProperties!$A$8:$I$1007,VLOOKUP(Span,Data!$N$4:$Y$11,Data!$Y$1,FALSE),FALSE)</f>
        <v>4.8185117527136376E-2</v>
      </c>
      <c r="Z79" s="19">
        <f>AK79*VLOOKUP($O79,AProperties!$A$8:$I$1007,VLOOKUP(Span,Data!$N$4:$Y$11,Data!$Y$1,FALSE),FALSE)</f>
        <v>5.0791573569550386E-2</v>
      </c>
      <c r="AA79" s="19">
        <f>$I79*AA$19^0.5/VLOOKUP($O79,AProperties!$AY$8:$BG$1007,VLOOKUP(Span,Data!$N$4:$Y$11,Data!$Y$1,FALSE),FALSE)</f>
        <v>0.1554888454257822</v>
      </c>
      <c r="AB79" s="19">
        <f>$I79*AB$19^0.5/VLOOKUP($O79,AProperties!$AY$8:$BG$1007,VLOOKUP(Span,Data!$N$4:$Y$11,Data!$Y$1,FALSE),FALSE)</f>
        <v>0.21989443399887498</v>
      </c>
      <c r="AC79" s="19">
        <f>$I79*AC$19^0.5/VLOOKUP($O79,AProperties!$AY$8:$BG$1007,VLOOKUP(Span,Data!$N$4:$Y$11,Data!$Y$1,FALSE),FALSE)</f>
        <v>0.3109776908515644</v>
      </c>
      <c r="AD79" s="19">
        <f>$I79*AD$19^0.5/VLOOKUP($O79,AProperties!$AY$8:$BG$1007,VLOOKUP(Span,Data!$N$4:$Y$11,Data!$Y$1,FALSE),FALSE)</f>
        <v>0.38086833198765258</v>
      </c>
      <c r="AE79" s="19">
        <f>$I79*AE$19^0.5/VLOOKUP($O79,AProperties!$AY$8:$BG$1007,VLOOKUP(Span,Data!$N$4:$Y$11,Data!$Y$1,FALSE),FALSE)</f>
        <v>0.43978886799774997</v>
      </c>
      <c r="AF79" s="19">
        <f>$I79*AF$19^0.5/VLOOKUP($O79,AProperties!$AY$8:$BG$1007,VLOOKUP(Span,Data!$N$4:$Y$11,Data!$Y$1,FALSE),FALSE)</f>
        <v>0.49169890229532537</v>
      </c>
      <c r="AG79" s="19">
        <f>$I79*AG$19^0.5/VLOOKUP($O79,AProperties!$AY$8:$BG$1007,VLOOKUP(Span,Data!$N$4:$Y$11,Data!$Y$1,FALSE),FALSE)</f>
        <v>0.53862916057535681</v>
      </c>
      <c r="AH79" s="19">
        <f>$I79*AH$19^0.5/VLOOKUP($O79,AProperties!$AY$8:$BG$1007,VLOOKUP(Span,Data!$N$4:$Y$11,Data!$Y$1,FALSE),FALSE)</f>
        <v>0.58178598704832951</v>
      </c>
      <c r="AI79" s="19">
        <f>$I79*AI$19^0.5/VLOOKUP($O79,AProperties!$AY$8:$BG$1007,VLOOKUP(Span,Data!$N$4:$Y$11,Data!$Y$1,FALSE),FALSE)</f>
        <v>0.62195538170312881</v>
      </c>
      <c r="AJ79" s="19">
        <f>$I79*AJ$19^0.5/VLOOKUP($O79,AProperties!$AY$8:$BG$1007,VLOOKUP(Span,Data!$N$4:$Y$11,Data!$Y$1,FALSE),FALSE)</f>
        <v>0.65968330199662495</v>
      </c>
      <c r="AK79" s="19">
        <f>$I79*AK$19^0.5/VLOOKUP($O79,AProperties!$AY$8:$BG$1007,VLOOKUP(Span,Data!$N$4:$Y$11,Data!$Y$1,FALSE),FALSE)</f>
        <v>0.69536725623001239</v>
      </c>
      <c r="AL79" s="47">
        <f t="shared" si="9"/>
        <v>0.06</v>
      </c>
    </row>
    <row r="80" spans="1:38" x14ac:dyDescent="0.25">
      <c r="A80" s="15">
        <v>6.0999999999999999E-2</v>
      </c>
      <c r="B80" s="116">
        <f>VLOOKUP($A80,APropertiesDimless!$A$7:$I$1007,VLOOKUP(Span,Data!$N$4:$Y$11,Data!$Y$1,FALSE),FALSE)</f>
        <v>6.0977629439787961E-2</v>
      </c>
      <c r="C80" s="6">
        <f t="shared" si="5"/>
        <v>9.1488814719893979E-2</v>
      </c>
      <c r="D80" s="116">
        <f>VLOOKUP($A80,AProperties!$AE$8:$AM$1007,VLOOKUP(Span,Data!$N$4:$Y$11,Data!$Y$1,FALSE),FALSE)</f>
        <v>7.6560778614799471E-2</v>
      </c>
      <c r="E80" s="116">
        <f t="shared" si="6"/>
        <v>7.7682426026510071E-2</v>
      </c>
      <c r="F80" s="6">
        <f t="shared" si="10"/>
        <v>5.9202160278744725E-2</v>
      </c>
      <c r="G80" s="9"/>
      <c r="H80" s="15">
        <f t="shared" si="7"/>
        <v>6.0999999999999999E-2</v>
      </c>
      <c r="I80" s="6">
        <f>VLOOKUP(H80,AProperties!$AO$8:$AW$1007,VLOOKUP(Span,Data!$N$4:$Y$11,Data!$Y$1,FALSE),FALSE)^(2/3)</f>
        <v>0.12831922138434373</v>
      </c>
      <c r="J80" s="15">
        <f>$I80*(Slope^0.5)/VLOOKUP($H80,AProperties!$AY$8:$BG$1007,VLOOKUP(Span,Data!$N$4:$Y$11,Data!$Y$1,FALSE),FALSE)</f>
        <v>0.38498327084449219</v>
      </c>
      <c r="K80" s="15">
        <f>$J80*VLOOKUP($H80,AProperties!$A$8:$I$1007,VLOOKUP(Span,Data!$N$4:$Y$11,Data!$Y$1,FALSE),FALSE)</f>
        <v>2.8589105437808335E-2</v>
      </c>
      <c r="L80" s="15">
        <f t="shared" si="11"/>
        <v>0.38498327084449219</v>
      </c>
      <c r="M80" s="15">
        <f t="shared" si="12"/>
        <v>6.0999999999999999E-2</v>
      </c>
      <c r="O80" s="28">
        <f t="shared" si="8"/>
        <v>6.0999999999999999E-2</v>
      </c>
      <c r="P80" s="19">
        <f>AA80*VLOOKUP($O80,AProperties!$A$8:$I$1007,VLOOKUP(Span,Data!$N$4:$Y$11,Data!$Y$1,FALSE),FALSE)</f>
        <v>1.1671453420876382E-2</v>
      </c>
      <c r="Q80" s="19">
        <f>AB80*VLOOKUP($O80,AProperties!$A$8:$I$1007,VLOOKUP(Span,Data!$N$4:$Y$11,Data!$Y$1,FALSE),FALSE)</f>
        <v>1.6505927720409239E-2</v>
      </c>
      <c r="R80" s="19">
        <f>AC80*VLOOKUP($O80,AProperties!$A$8:$I$1007,VLOOKUP(Span,Data!$N$4:$Y$11,Data!$Y$1,FALSE),FALSE)</f>
        <v>2.3342906841752765E-2</v>
      </c>
      <c r="S80" s="19">
        <f>AD80*VLOOKUP($O80,AProperties!$A$8:$I$1007,VLOOKUP(Span,Data!$N$4:$Y$11,Data!$Y$1,FALSE),FALSE)</f>
        <v>2.8589105437808335E-2</v>
      </c>
      <c r="T80" s="19">
        <f>AE80*VLOOKUP($O80,AProperties!$A$8:$I$1007,VLOOKUP(Span,Data!$N$4:$Y$11,Data!$Y$1,FALSE),FALSE)</f>
        <v>3.3011855440818479E-2</v>
      </c>
      <c r="U80" s="19">
        <f>AF80*VLOOKUP($O80,AProperties!$A$8:$I$1007,VLOOKUP(Span,Data!$N$4:$Y$11,Data!$Y$1,FALSE),FALSE)</f>
        <v>3.6908376414533192E-2</v>
      </c>
      <c r="V80" s="19">
        <f>AG80*VLOOKUP($O80,AProperties!$A$8:$I$1007,VLOOKUP(Span,Data!$N$4:$Y$11,Data!$Y$1,FALSE),FALSE)</f>
        <v>4.0431100646262957E-2</v>
      </c>
      <c r="W80" s="19">
        <f>AH80*VLOOKUP($O80,AProperties!$A$8:$I$1007,VLOOKUP(Span,Data!$N$4:$Y$11,Data!$Y$1,FALSE),FALSE)</f>
        <v>4.3670579906610107E-2</v>
      </c>
      <c r="X80" s="19">
        <f>AI80*VLOOKUP($O80,AProperties!$A$8:$I$1007,VLOOKUP(Span,Data!$N$4:$Y$11,Data!$Y$1,FALSE),FALSE)</f>
        <v>4.668581368350553E-2</v>
      </c>
      <c r="Y80" s="19">
        <f>AJ80*VLOOKUP($O80,AProperties!$A$8:$I$1007,VLOOKUP(Span,Data!$N$4:$Y$11,Data!$Y$1,FALSE),FALSE)</f>
        <v>4.9517783161227708E-2</v>
      </c>
      <c r="Z80" s="19">
        <f>AK80*VLOOKUP($O80,AProperties!$A$8:$I$1007,VLOOKUP(Span,Data!$N$4:$Y$11,Data!$Y$1,FALSE),FALSE)</f>
        <v>5.2196326490604114E-2</v>
      </c>
      <c r="AA80" s="19">
        <f>$I80*AA$19^0.5/VLOOKUP($O80,AProperties!$AY$8:$BG$1007,VLOOKUP(Span,Data!$N$4:$Y$11,Data!$Y$1,FALSE),FALSE)</f>
        <v>0.15716876217945031</v>
      </c>
      <c r="AB80" s="19">
        <f>$I80*AB$19^0.5/VLOOKUP($O80,AProperties!$AY$8:$BG$1007,VLOOKUP(Span,Data!$N$4:$Y$11,Data!$Y$1,FALSE),FALSE)</f>
        <v>0.22227019505557022</v>
      </c>
      <c r="AC80" s="19">
        <f>$I80*AC$19^0.5/VLOOKUP($O80,AProperties!$AY$8:$BG$1007,VLOOKUP(Span,Data!$N$4:$Y$11,Data!$Y$1,FALSE),FALSE)</f>
        <v>0.31433752435890061</v>
      </c>
      <c r="AD80" s="19">
        <f>$I80*AD$19^0.5/VLOOKUP($O80,AProperties!$AY$8:$BG$1007,VLOOKUP(Span,Data!$N$4:$Y$11,Data!$Y$1,FALSE),FALSE)</f>
        <v>0.38498327084449219</v>
      </c>
      <c r="AE80" s="19">
        <f>$I80*AE$19^0.5/VLOOKUP($O80,AProperties!$AY$8:$BG$1007,VLOOKUP(Span,Data!$N$4:$Y$11,Data!$Y$1,FALSE),FALSE)</f>
        <v>0.44454039011114044</v>
      </c>
      <c r="AF80" s="19">
        <f>$I80*AF$19^0.5/VLOOKUP($O80,AProperties!$AY$8:$BG$1007,VLOOKUP(Span,Data!$N$4:$Y$11,Data!$Y$1,FALSE),FALSE)</f>
        <v>0.49701126551639258</v>
      </c>
      <c r="AG80" s="19">
        <f>$I80*AG$19^0.5/VLOOKUP($O80,AProperties!$AY$8:$BG$1007,VLOOKUP(Span,Data!$N$4:$Y$11,Data!$Y$1,FALSE),FALSE)</f>
        <v>0.54444856291503552</v>
      </c>
      <c r="AH80" s="19">
        <f>$I80*AH$19^0.5/VLOOKUP($O80,AProperties!$AY$8:$BG$1007,VLOOKUP(Span,Data!$N$4:$Y$11,Data!$Y$1,FALSE),FALSE)</f>
        <v>0.58807165997885713</v>
      </c>
      <c r="AI80" s="19">
        <f>$I80*AI$19^0.5/VLOOKUP($O80,AProperties!$AY$8:$BG$1007,VLOOKUP(Span,Data!$N$4:$Y$11,Data!$Y$1,FALSE),FALSE)</f>
        <v>0.62867504871780122</v>
      </c>
      <c r="AJ80" s="19">
        <f>$I80*AJ$19^0.5/VLOOKUP($O80,AProperties!$AY$8:$BG$1007,VLOOKUP(Span,Data!$N$4:$Y$11,Data!$Y$1,FALSE),FALSE)</f>
        <v>0.66681058516671055</v>
      </c>
      <c r="AK80" s="19">
        <f>$I80*AK$19^0.5/VLOOKUP($O80,AProperties!$AY$8:$BG$1007,VLOOKUP(Span,Data!$N$4:$Y$11,Data!$Y$1,FALSE),FALSE)</f>
        <v>0.70288007234549776</v>
      </c>
      <c r="AL80" s="47">
        <f t="shared" si="9"/>
        <v>6.0999999999999999E-2</v>
      </c>
    </row>
    <row r="81" spans="1:38" x14ac:dyDescent="0.25">
      <c r="A81" s="15">
        <v>6.2E-2</v>
      </c>
      <c r="B81" s="116">
        <f>VLOOKUP($A81,APropertiesDimless!$A$7:$I$1007,VLOOKUP(Span,Data!$N$4:$Y$11,Data!$Y$1,FALSE),FALSE)</f>
        <v>6.1978314392170955E-2</v>
      </c>
      <c r="C81" s="6">
        <f t="shared" si="5"/>
        <v>9.298915719608547E-2</v>
      </c>
      <c r="D81" s="116">
        <f>VLOOKUP($A81,AProperties!$AE$8:$AM$1007,VLOOKUP(Span,Data!$N$4:$Y$11,Data!$Y$1,FALSE),FALSE)</f>
        <v>7.7816326919529791E-2</v>
      </c>
      <c r="E81" s="116">
        <f t="shared" si="6"/>
        <v>7.9227273438018858E-2</v>
      </c>
      <c r="F81" s="6">
        <f t="shared" si="10"/>
        <v>6.066476955602465E-2</v>
      </c>
      <c r="G81" s="9"/>
      <c r="H81" s="15">
        <f t="shared" si="7"/>
        <v>6.2E-2</v>
      </c>
      <c r="I81" s="6">
        <f>VLOOKUP(H81,AProperties!$AO$8:$AW$1007,VLOOKUP(Span,Data!$N$4:$Y$11,Data!$Y$1,FALSE),FALSE)^(2/3)</f>
        <v>0.12963260347398814</v>
      </c>
      <c r="J81" s="15">
        <f>$I81*(Slope^0.5)/VLOOKUP($H81,AProperties!$AY$8:$BG$1007,VLOOKUP(Span,Data!$N$4:$Y$11,Data!$Y$1,FALSE),FALSE)</f>
        <v>0.38907289187540772</v>
      </c>
      <c r="K81" s="15">
        <f>$J81*VLOOKUP($H81,AProperties!$A$8:$I$1007,VLOOKUP(Span,Data!$N$4:$Y$11,Data!$Y$1,FALSE),FALSE)</f>
        <v>2.936662701214944E-2</v>
      </c>
      <c r="L81" s="15">
        <f t="shared" si="11"/>
        <v>0.38907289187540772</v>
      </c>
      <c r="M81" s="15">
        <f t="shared" si="12"/>
        <v>6.2E-2</v>
      </c>
      <c r="O81" s="28">
        <f t="shared" si="8"/>
        <v>6.2E-2</v>
      </c>
      <c r="P81" s="19">
        <f>AA81*VLOOKUP($O81,AProperties!$A$8:$I$1007,VLOOKUP(Span,Data!$N$4:$Y$11,Data!$Y$1,FALSE),FALSE)</f>
        <v>1.1988875274399909E-2</v>
      </c>
      <c r="Q81" s="19">
        <f>AB81*VLOOKUP($O81,AProperties!$A$8:$I$1007,VLOOKUP(Span,Data!$N$4:$Y$11,Data!$Y$1,FALSE),FALSE)</f>
        <v>1.6954830010655817E-2</v>
      </c>
      <c r="R81" s="19">
        <f>AC81*VLOOKUP($O81,AProperties!$A$8:$I$1007,VLOOKUP(Span,Data!$N$4:$Y$11,Data!$Y$1,FALSE),FALSE)</f>
        <v>2.3977750548799817E-2</v>
      </c>
      <c r="S81" s="19">
        <f>AD81*VLOOKUP($O81,AProperties!$A$8:$I$1007,VLOOKUP(Span,Data!$N$4:$Y$11,Data!$Y$1,FALSE),FALSE)</f>
        <v>2.936662701214944E-2</v>
      </c>
      <c r="T81" s="19">
        <f>AE81*VLOOKUP($O81,AProperties!$A$8:$I$1007,VLOOKUP(Span,Data!$N$4:$Y$11,Data!$Y$1,FALSE),FALSE)</f>
        <v>3.3909660021311634E-2</v>
      </c>
      <c r="U81" s="19">
        <f>AF81*VLOOKUP($O81,AProperties!$A$8:$I$1007,VLOOKUP(Span,Data!$N$4:$Y$11,Data!$Y$1,FALSE),FALSE)</f>
        <v>3.7912152450779883E-2</v>
      </c>
      <c r="V81" s="19">
        <f>AG81*VLOOKUP($O81,AProperties!$A$8:$I$1007,VLOOKUP(Span,Data!$N$4:$Y$11,Data!$Y$1,FALSE),FALSE)</f>
        <v>4.1530682201733823E-2</v>
      </c>
      <c r="W81" s="19">
        <f>AH81*VLOOKUP($O81,AProperties!$A$8:$I$1007,VLOOKUP(Span,Data!$N$4:$Y$11,Data!$Y$1,FALSE),FALSE)</f>
        <v>4.4858263729569886E-2</v>
      </c>
      <c r="X81" s="19">
        <f>AI81*VLOOKUP($O81,AProperties!$A$8:$I$1007,VLOOKUP(Span,Data!$N$4:$Y$11,Data!$Y$1,FALSE),FALSE)</f>
        <v>4.7955501097599634E-2</v>
      </c>
      <c r="Y81" s="19">
        <f>AJ81*VLOOKUP($O81,AProperties!$A$8:$I$1007,VLOOKUP(Span,Data!$N$4:$Y$11,Data!$Y$1,FALSE),FALSE)</f>
        <v>5.0864490031967441E-2</v>
      </c>
      <c r="Z81" s="19">
        <f>AK81*VLOOKUP($O81,AProperties!$A$8:$I$1007,VLOOKUP(Span,Data!$N$4:$Y$11,Data!$Y$1,FALSE),FALSE)</f>
        <v>5.3615880174649293E-2</v>
      </c>
      <c r="AA81" s="19">
        <f>$I81*AA$19^0.5/VLOOKUP($O81,AProperties!$AY$8:$BG$1007,VLOOKUP(Span,Data!$N$4:$Y$11,Data!$Y$1,FALSE),FALSE)</f>
        <v>0.1588383429739666</v>
      </c>
      <c r="AB81" s="19">
        <f>$I81*AB$19^0.5/VLOOKUP($O81,AProperties!$AY$8:$BG$1007,VLOOKUP(Span,Data!$N$4:$Y$11,Data!$Y$1,FALSE),FALSE)</f>
        <v>0.22463133885865283</v>
      </c>
      <c r="AC81" s="19">
        <f>$I81*AC$19^0.5/VLOOKUP($O81,AProperties!$AY$8:$BG$1007,VLOOKUP(Span,Data!$N$4:$Y$11,Data!$Y$1,FALSE),FALSE)</f>
        <v>0.31767668594793319</v>
      </c>
      <c r="AD81" s="19">
        <f>$I81*AD$19^0.5/VLOOKUP($O81,AProperties!$AY$8:$BG$1007,VLOOKUP(Span,Data!$N$4:$Y$11,Data!$Y$1,FALSE),FALSE)</f>
        <v>0.38907289187540772</v>
      </c>
      <c r="AE81" s="19">
        <f>$I81*AE$19^0.5/VLOOKUP($O81,AProperties!$AY$8:$BG$1007,VLOOKUP(Span,Data!$N$4:$Y$11,Data!$Y$1,FALSE),FALSE)</f>
        <v>0.44926267771730566</v>
      </c>
      <c r="AF81" s="19">
        <f>$I81*AF$19^0.5/VLOOKUP($O81,AProperties!$AY$8:$BG$1007,VLOOKUP(Span,Data!$N$4:$Y$11,Data!$Y$1,FALSE),FALSE)</f>
        <v>0.50229094356473769</v>
      </c>
      <c r="AG81" s="19">
        <f>$I81*AG$19^0.5/VLOOKUP($O81,AProperties!$AY$8:$BG$1007,VLOOKUP(Span,Data!$N$4:$Y$11,Data!$Y$1,FALSE),FALSE)</f>
        <v>0.55023216044192247</v>
      </c>
      <c r="AH81" s="19">
        <f>$I81*AH$19^0.5/VLOOKUP($O81,AProperties!$AY$8:$BG$1007,VLOOKUP(Span,Data!$N$4:$Y$11,Data!$Y$1,FALSE),FALSE)</f>
        <v>0.59431865929147498</v>
      </c>
      <c r="AI81" s="19">
        <f>$I81*AI$19^0.5/VLOOKUP($O81,AProperties!$AY$8:$BG$1007,VLOOKUP(Span,Data!$N$4:$Y$11,Data!$Y$1,FALSE),FALSE)</f>
        <v>0.63535337189586638</v>
      </c>
      <c r="AJ81" s="19">
        <f>$I81*AJ$19^0.5/VLOOKUP($O81,AProperties!$AY$8:$BG$1007,VLOOKUP(Span,Data!$N$4:$Y$11,Data!$Y$1,FALSE),FALSE)</f>
        <v>0.67389401657595838</v>
      </c>
      <c r="AK81" s="19">
        <f>$I81*AK$19^0.5/VLOOKUP($O81,AProperties!$AY$8:$BG$1007,VLOOKUP(Span,Data!$N$4:$Y$11,Data!$Y$1,FALSE),FALSE)</f>
        <v>0.71034666464643104</v>
      </c>
      <c r="AL81" s="47">
        <f t="shared" si="9"/>
        <v>6.2E-2</v>
      </c>
    </row>
    <row r="82" spans="1:38" x14ac:dyDescent="0.25">
      <c r="A82" s="15">
        <v>6.3E-2</v>
      </c>
      <c r="B82" s="116">
        <f>VLOOKUP($A82,APropertiesDimless!$A$7:$I$1007,VLOOKUP(Span,Data!$N$4:$Y$11,Data!$Y$1,FALSE),FALSE)</f>
        <v>6.2979079962712972E-2</v>
      </c>
      <c r="C82" s="6">
        <f t="shared" si="5"/>
        <v>9.448953998135648E-2</v>
      </c>
      <c r="D82" s="116">
        <f>VLOOKUP($A82,AProperties!$AE$8:$AM$1007,VLOOKUP(Span,Data!$N$4:$Y$11,Data!$Y$1,FALSE),FALSE)</f>
        <v>7.9071860539623853E-2</v>
      </c>
      <c r="E82" s="116">
        <f t="shared" si="6"/>
        <v>8.0773068964216085E-2</v>
      </c>
      <c r="F82" s="6">
        <f t="shared" si="10"/>
        <v>6.2139257296624256E-2</v>
      </c>
      <c r="G82" s="9"/>
      <c r="H82" s="15">
        <f t="shared" si="7"/>
        <v>6.3E-2</v>
      </c>
      <c r="I82" s="6">
        <f>VLOOKUP(H82,AProperties!$AO$8:$AW$1007,VLOOKUP(Span,Data!$N$4:$Y$11,Data!$Y$1,FALSE),FALSE)^(2/3)</f>
        <v>0.1309367673961975</v>
      </c>
      <c r="J82" s="15">
        <f>$I82*(Slope^0.5)/VLOOKUP($H82,AProperties!$AY$8:$BG$1007,VLOOKUP(Span,Data!$N$4:$Y$11,Data!$Y$1,FALSE),FALSE)</f>
        <v>0.39313770598389564</v>
      </c>
      <c r="K82" s="15">
        <f>$J82*VLOOKUP($H82,AProperties!$A$8:$I$1007,VLOOKUP(Span,Data!$N$4:$Y$11,Data!$Y$1,FALSE),FALSE)</f>
        <v>3.0152201294000425E-2</v>
      </c>
      <c r="L82" s="15">
        <f t="shared" si="11"/>
        <v>0.39313770598389564</v>
      </c>
      <c r="M82" s="15">
        <f t="shared" si="12"/>
        <v>6.3E-2</v>
      </c>
      <c r="O82" s="28">
        <f t="shared" si="8"/>
        <v>6.3E-2</v>
      </c>
      <c r="P82" s="19">
        <f>AA82*VLOOKUP($O82,AProperties!$A$8:$I$1007,VLOOKUP(Span,Data!$N$4:$Y$11,Data!$Y$1,FALSE),FALSE)</f>
        <v>1.2309584631997952E-2</v>
      </c>
      <c r="Q82" s="19">
        <f>AB82*VLOOKUP($O82,AProperties!$A$8:$I$1007,VLOOKUP(Span,Data!$N$4:$Y$11,Data!$Y$1,FALSE),FALSE)</f>
        <v>1.7408381533750933E-2</v>
      </c>
      <c r="R82" s="19">
        <f>AC82*VLOOKUP($O82,AProperties!$A$8:$I$1007,VLOOKUP(Span,Data!$N$4:$Y$11,Data!$Y$1,FALSE),FALSE)</f>
        <v>2.4619169263995905E-2</v>
      </c>
      <c r="S82" s="19">
        <f>AD82*VLOOKUP($O82,AProperties!$A$8:$I$1007,VLOOKUP(Span,Data!$N$4:$Y$11,Data!$Y$1,FALSE),FALSE)</f>
        <v>3.0152201294000425E-2</v>
      </c>
      <c r="T82" s="19">
        <f>AE82*VLOOKUP($O82,AProperties!$A$8:$I$1007,VLOOKUP(Span,Data!$N$4:$Y$11,Data!$Y$1,FALSE),FALSE)</f>
        <v>3.4816763067501866E-2</v>
      </c>
      <c r="U82" s="19">
        <f>AF82*VLOOKUP($O82,AProperties!$A$8:$I$1007,VLOOKUP(Span,Data!$N$4:$Y$11,Data!$Y$1,FALSE),FALSE)</f>
        <v>3.8926324487719127E-2</v>
      </c>
      <c r="V82" s="19">
        <f>AG82*VLOOKUP($O82,AProperties!$A$8:$I$1007,VLOOKUP(Span,Data!$N$4:$Y$11,Data!$Y$1,FALSE),FALSE)</f>
        <v>4.2641652005378998E-2</v>
      </c>
      <c r="W82" s="19">
        <f>AH82*VLOOKUP($O82,AProperties!$A$8:$I$1007,VLOOKUP(Span,Data!$N$4:$Y$11,Data!$Y$1,FALSE),FALSE)</f>
        <v>4.6058248266434135E-2</v>
      </c>
      <c r="X82" s="19">
        <f>AI82*VLOOKUP($O82,AProperties!$A$8:$I$1007,VLOOKUP(Span,Data!$N$4:$Y$11,Data!$Y$1,FALSE),FALSE)</f>
        <v>4.923833852799181E-2</v>
      </c>
      <c r="Y82" s="19">
        <f>AJ82*VLOOKUP($O82,AProperties!$A$8:$I$1007,VLOOKUP(Span,Data!$N$4:$Y$11,Data!$Y$1,FALSE),FALSE)</f>
        <v>5.2225144601252792E-2</v>
      </c>
      <c r="Z82" s="19">
        <f>AK82*VLOOKUP($O82,AProperties!$A$8:$I$1007,VLOOKUP(Span,Data!$N$4:$Y$11,Data!$Y$1,FALSE),FALSE)</f>
        <v>5.505013602386831E-2</v>
      </c>
      <c r="AA82" s="19">
        <f>$I82*AA$19^0.5/VLOOKUP($O82,AProperties!$AY$8:$BG$1007,VLOOKUP(Span,Data!$N$4:$Y$11,Data!$Y$1,FALSE),FALSE)</f>
        <v>0.16049779638481021</v>
      </c>
      <c r="AB82" s="19">
        <f>$I82*AB$19^0.5/VLOOKUP($O82,AProperties!$AY$8:$BG$1007,VLOOKUP(Span,Data!$N$4:$Y$11,Data!$Y$1,FALSE),FALSE)</f>
        <v>0.22697816037839413</v>
      </c>
      <c r="AC82" s="19">
        <f>$I82*AC$19^0.5/VLOOKUP($O82,AProperties!$AY$8:$BG$1007,VLOOKUP(Span,Data!$N$4:$Y$11,Data!$Y$1,FALSE),FALSE)</f>
        <v>0.32099559276962042</v>
      </c>
      <c r="AD82" s="19">
        <f>$I82*AD$19^0.5/VLOOKUP($O82,AProperties!$AY$8:$BG$1007,VLOOKUP(Span,Data!$N$4:$Y$11,Data!$Y$1,FALSE),FALSE)</f>
        <v>0.39313770598389564</v>
      </c>
      <c r="AE82" s="19">
        <f>$I82*AE$19^0.5/VLOOKUP($O82,AProperties!$AY$8:$BG$1007,VLOOKUP(Span,Data!$N$4:$Y$11,Data!$Y$1,FALSE),FALSE)</f>
        <v>0.45395632075678827</v>
      </c>
      <c r="AF82" s="19">
        <f>$I82*AF$19^0.5/VLOOKUP($O82,AProperties!$AY$8:$BG$1007,VLOOKUP(Span,Data!$N$4:$Y$11,Data!$Y$1,FALSE),FALSE)</f>
        <v>0.50753859601393858</v>
      </c>
      <c r="AG82" s="19">
        <f>$I82*AG$19^0.5/VLOOKUP($O82,AProperties!$AY$8:$BG$1007,VLOOKUP(Span,Data!$N$4:$Y$11,Data!$Y$1,FALSE),FALSE)</f>
        <v>0.55598067568267162</v>
      </c>
      <c r="AH82" s="19">
        <f>$I82*AH$19^0.5/VLOOKUP($O82,AProperties!$AY$8:$BG$1007,VLOOKUP(Span,Data!$N$4:$Y$11,Data!$Y$1,FALSE),FALSE)</f>
        <v>0.60052776540416519</v>
      </c>
      <c r="AI82" s="19">
        <f>$I82*AI$19^0.5/VLOOKUP($O82,AProperties!$AY$8:$BG$1007,VLOOKUP(Span,Data!$N$4:$Y$11,Data!$Y$1,FALSE),FALSE)</f>
        <v>0.64199118553924084</v>
      </c>
      <c r="AJ82" s="19">
        <f>$I82*AJ$19^0.5/VLOOKUP($O82,AProperties!$AY$8:$BG$1007,VLOOKUP(Span,Data!$N$4:$Y$11,Data!$Y$1,FALSE),FALSE)</f>
        <v>0.6809344811351824</v>
      </c>
      <c r="AK82" s="19">
        <f>$I82*AK$19^0.5/VLOOKUP($O82,AProperties!$AY$8:$BG$1007,VLOOKUP(Span,Data!$N$4:$Y$11,Data!$Y$1,FALSE),FALSE)</f>
        <v>0.71776796591071124</v>
      </c>
      <c r="AL82" s="47">
        <f t="shared" si="9"/>
        <v>6.3E-2</v>
      </c>
    </row>
    <row r="83" spans="1:38" x14ac:dyDescent="0.25">
      <c r="A83" s="15">
        <v>6.4000000000000001E-2</v>
      </c>
      <c r="B83" s="116">
        <f>VLOOKUP($A83,APropertiesDimless!$A$7:$I$1007,VLOOKUP(Span,Data!$N$4:$Y$11,Data!$Y$1,FALSE),FALSE)</f>
        <v>6.3979928383110549E-2</v>
      </c>
      <c r="C83" s="6">
        <f t="shared" si="5"/>
        <v>9.5989964191555283E-2</v>
      </c>
      <c r="D83" s="116">
        <f>VLOOKUP($A83,AProperties!$AE$8:$AM$1007,VLOOKUP(Span,Data!$N$4:$Y$11,Data!$Y$1,FALSE),FALSE)</f>
        <v>8.0327378079190145E-2</v>
      </c>
      <c r="E83" s="116">
        <f t="shared" si="6"/>
        <v>8.231981741052749E-2</v>
      </c>
      <c r="F83" s="6">
        <f t="shared" si="10"/>
        <v>6.3625529687431875E-2</v>
      </c>
      <c r="G83" s="9"/>
      <c r="H83" s="15">
        <f t="shared" si="7"/>
        <v>6.4000000000000001E-2</v>
      </c>
      <c r="I83" s="6">
        <f>VLOOKUP(H83,AProperties!$AO$8:$AW$1007,VLOOKUP(Span,Data!$N$4:$Y$11,Data!$Y$1,FALSE),FALSE)^(2/3)</f>
        <v>0.13223188897438934</v>
      </c>
      <c r="J83" s="15">
        <f>$I83*(Slope^0.5)/VLOOKUP($H83,AProperties!$AY$8:$BG$1007,VLOOKUP(Span,Data!$N$4:$Y$11,Data!$Y$1,FALSE),FALSE)</f>
        <v>0.3971782053317624</v>
      </c>
      <c r="K83" s="15">
        <f>$J83*VLOOKUP($H83,AProperties!$A$8:$I$1007,VLOOKUP(Span,Data!$N$4:$Y$11,Data!$Y$1,FALSE),FALSE)</f>
        <v>3.0945775287644764E-2</v>
      </c>
      <c r="L83" s="15">
        <f t="shared" si="11"/>
        <v>0.3971782053317624</v>
      </c>
      <c r="M83" s="15">
        <f t="shared" si="12"/>
        <v>6.4000000000000001E-2</v>
      </c>
      <c r="O83" s="28">
        <f t="shared" si="8"/>
        <v>6.4000000000000001E-2</v>
      </c>
      <c r="P83" s="19">
        <f>AA83*VLOOKUP($O83,AProperties!$A$8:$I$1007,VLOOKUP(Span,Data!$N$4:$Y$11,Data!$Y$1,FALSE),FALSE)</f>
        <v>1.2633559858259834E-2</v>
      </c>
      <c r="Q83" s="19">
        <f>AB83*VLOOKUP($O83,AProperties!$A$8:$I$1007,VLOOKUP(Span,Data!$N$4:$Y$11,Data!$Y$1,FALSE),FALSE)</f>
        <v>1.7866551692603375E-2</v>
      </c>
      <c r="R83" s="19">
        <f>AC83*VLOOKUP($O83,AProperties!$A$8:$I$1007,VLOOKUP(Span,Data!$N$4:$Y$11,Data!$Y$1,FALSE),FALSE)</f>
        <v>2.5267119716519668E-2</v>
      </c>
      <c r="S83" s="19">
        <f>AD83*VLOOKUP($O83,AProperties!$A$8:$I$1007,VLOOKUP(Span,Data!$N$4:$Y$11,Data!$Y$1,FALSE),FALSE)</f>
        <v>3.0945775287644764E-2</v>
      </c>
      <c r="T83" s="19">
        <f>AE83*VLOOKUP($O83,AProperties!$A$8:$I$1007,VLOOKUP(Span,Data!$N$4:$Y$11,Data!$Y$1,FALSE),FALSE)</f>
        <v>3.5733103385206751E-2</v>
      </c>
      <c r="U83" s="19">
        <f>AF83*VLOOKUP($O83,AProperties!$A$8:$I$1007,VLOOKUP(Span,Data!$N$4:$Y$11,Data!$Y$1,FALSE),FALSE)</f>
        <v>3.9950824108175069E-2</v>
      </c>
      <c r="V83" s="19">
        <f>AG83*VLOOKUP($O83,AProperties!$A$8:$I$1007,VLOOKUP(Span,Data!$N$4:$Y$11,Data!$Y$1,FALSE),FALSE)</f>
        <v>4.3763935109937396E-2</v>
      </c>
      <c r="W83" s="19">
        <f>AH83*VLOOKUP($O83,AProperties!$A$8:$I$1007,VLOOKUP(Span,Data!$N$4:$Y$11,Data!$Y$1,FALSE),FALSE)</f>
        <v>4.7270452564908666E-2</v>
      </c>
      <c r="X83" s="19">
        <f>AI83*VLOOKUP($O83,AProperties!$A$8:$I$1007,VLOOKUP(Span,Data!$N$4:$Y$11,Data!$Y$1,FALSE),FALSE)</f>
        <v>5.0534239433039335E-2</v>
      </c>
      <c r="Y83" s="19">
        <f>AJ83*VLOOKUP($O83,AProperties!$A$8:$I$1007,VLOOKUP(Span,Data!$N$4:$Y$11,Data!$Y$1,FALSE),FALSE)</f>
        <v>5.3599655077810116E-2</v>
      </c>
      <c r="Z83" s="19">
        <f>AK83*VLOOKUP($O83,AProperties!$A$8:$I$1007,VLOOKUP(Span,Data!$N$4:$Y$11,Data!$Y$1,FALSE),FALSE)</f>
        <v>5.6498997281763191E-2</v>
      </c>
      <c r="AA83" s="19">
        <f>$I83*AA$19^0.5/VLOOKUP($O83,AProperties!$AY$8:$BG$1007,VLOOKUP(Span,Data!$N$4:$Y$11,Data!$Y$1,FALSE),FALSE)</f>
        <v>0.16214732333619716</v>
      </c>
      <c r="AB83" s="19">
        <f>$I83*AB$19^0.5/VLOOKUP($O83,AProperties!$AY$8:$BG$1007,VLOOKUP(Span,Data!$N$4:$Y$11,Data!$Y$1,FALSE),FALSE)</f>
        <v>0.22931094376454547</v>
      </c>
      <c r="AC83" s="19">
        <f>$I83*AC$19^0.5/VLOOKUP($O83,AProperties!$AY$8:$BG$1007,VLOOKUP(Span,Data!$N$4:$Y$11,Data!$Y$1,FALSE),FALSE)</f>
        <v>0.32429464667239433</v>
      </c>
      <c r="AD83" s="19">
        <f>$I83*AD$19^0.5/VLOOKUP($O83,AProperties!$AY$8:$BG$1007,VLOOKUP(Span,Data!$N$4:$Y$11,Data!$Y$1,FALSE),FALSE)</f>
        <v>0.3971782053317624</v>
      </c>
      <c r="AE83" s="19">
        <f>$I83*AE$19^0.5/VLOOKUP($O83,AProperties!$AY$8:$BG$1007,VLOOKUP(Span,Data!$N$4:$Y$11,Data!$Y$1,FALSE),FALSE)</f>
        <v>0.45862188752909094</v>
      </c>
      <c r="AF83" s="19">
        <f>$I83*AF$19^0.5/VLOOKUP($O83,AProperties!$AY$8:$BG$1007,VLOOKUP(Span,Data!$N$4:$Y$11,Data!$Y$1,FALSE),FALSE)</f>
        <v>0.51275485824215516</v>
      </c>
      <c r="AG83" s="19">
        <f>$I83*AG$19^0.5/VLOOKUP($O83,AProperties!$AY$8:$BG$1007,VLOOKUP(Span,Data!$N$4:$Y$11,Data!$Y$1,FALSE),FALSE)</f>
        <v>0.56169480465918431</v>
      </c>
      <c r="AH83" s="19">
        <f>$I83*AH$19^0.5/VLOOKUP($O83,AProperties!$AY$8:$BG$1007,VLOOKUP(Span,Data!$N$4:$Y$11,Data!$Y$1,FALSE),FALSE)</f>
        <v>0.60669973010650491</v>
      </c>
      <c r="AI83" s="19">
        <f>$I83*AI$19^0.5/VLOOKUP($O83,AProperties!$AY$8:$BG$1007,VLOOKUP(Span,Data!$N$4:$Y$11,Data!$Y$1,FALSE),FALSE)</f>
        <v>0.64858929334478865</v>
      </c>
      <c r="AJ83" s="19">
        <f>$I83*AJ$19^0.5/VLOOKUP($O83,AProperties!$AY$8:$BG$1007,VLOOKUP(Span,Data!$N$4:$Y$11,Data!$Y$1,FALSE),FALSE)</f>
        <v>0.68793283129363636</v>
      </c>
      <c r="AK83" s="19">
        <f>$I83*AK$19^0.5/VLOOKUP($O83,AProperties!$AY$8:$BG$1007,VLOOKUP(Span,Data!$N$4:$Y$11,Data!$Y$1,FALSE),FALSE)</f>
        <v>0.72514487469874966</v>
      </c>
      <c r="AL83" s="47">
        <f t="shared" si="9"/>
        <v>6.4000000000000001E-2</v>
      </c>
    </row>
    <row r="84" spans="1:38" x14ac:dyDescent="0.25">
      <c r="A84" s="15">
        <v>6.5000000000000002E-2</v>
      </c>
      <c r="B84" s="116">
        <f>VLOOKUP($A84,APropertiesDimless!$A$7:$I$1007,VLOOKUP(Span,Data!$N$4:$Y$11,Data!$Y$1,FALSE),FALSE)</f>
        <v>6.4980861886090119E-2</v>
      </c>
      <c r="C84" s="6">
        <f t="shared" ref="C84:C147" si="13">A84+B84/2</f>
        <v>9.7490430943045062E-2</v>
      </c>
      <c r="D84" s="116">
        <f>VLOOKUP($A84,AProperties!$AE$8:$AM$1007,VLOOKUP(Span,Data!$N$4:$Y$11,Data!$Y$1,FALSE),FALSE)</f>
        <v>8.1582878142284598E-2</v>
      </c>
      <c r="E84" s="116">
        <f t="shared" ref="E84:E147" si="14">IF($F84&lt;=1.93,MAX($C84+K*(1.811*$F84)^M+SCor*Slope,0),IF($F84&gt;=2.21,cc*(1.811*$F84)^2+Y+SCor*Slope,p*$F84^3+q*$F84^2+rr*$F84+s+t*Slope))</f>
        <v>8.386752354024736E-2</v>
      </c>
      <c r="F84" s="6">
        <f t="shared" si="10"/>
        <v>6.5123495130097353E-2</v>
      </c>
      <c r="G84" s="9"/>
      <c r="H84" s="15">
        <f t="shared" ref="H84:H147" si="15">A84</f>
        <v>6.5000000000000002E-2</v>
      </c>
      <c r="I84" s="6">
        <f>VLOOKUP(H84,AProperties!$AO$8:$AW$1007,VLOOKUP(Span,Data!$N$4:$Y$11,Data!$Y$1,FALSE),FALSE)^(2/3)</f>
        <v>0.13351813782258212</v>
      </c>
      <c r="J84" s="15">
        <f>$I84*(Slope^0.5)/VLOOKUP($H84,AProperties!$AY$8:$BG$1007,VLOOKUP(Span,Data!$N$4:$Y$11,Data!$Y$1,FALSE),FALSE)</f>
        <v>0.40119486430944812</v>
      </c>
      <c r="K84" s="15">
        <f>$J84*VLOOKUP($H84,AProperties!$A$8:$I$1007,VLOOKUP(Span,Data!$N$4:$Y$11,Data!$Y$1,FALSE),FALSE)</f>
        <v>3.174729696881929E-2</v>
      </c>
      <c r="L84" s="15">
        <f t="shared" si="11"/>
        <v>0.40119486430944812</v>
      </c>
      <c r="M84" s="15">
        <f t="shared" si="12"/>
        <v>6.5000000000000002E-2</v>
      </c>
      <c r="O84" s="28">
        <f t="shared" ref="O84:O147" si="16">A84</f>
        <v>6.5000000000000002E-2</v>
      </c>
      <c r="P84" s="19">
        <f>AA84*VLOOKUP($O84,AProperties!$A$8:$I$1007,VLOOKUP(Span,Data!$N$4:$Y$11,Data!$Y$1,FALSE),FALSE)</f>
        <v>1.2960779714369054E-2</v>
      </c>
      <c r="Q84" s="19">
        <f>AB84*VLOOKUP($O84,AProperties!$A$8:$I$1007,VLOOKUP(Span,Data!$N$4:$Y$11,Data!$Y$1,FALSE),FALSE)</f>
        <v>1.8329310450990809E-2</v>
      </c>
      <c r="R84" s="19">
        <f>AC84*VLOOKUP($O84,AProperties!$A$8:$I$1007,VLOOKUP(Span,Data!$N$4:$Y$11,Data!$Y$1,FALSE),FALSE)</f>
        <v>2.5921559428738108E-2</v>
      </c>
      <c r="S84" s="19">
        <f>AD84*VLOOKUP($O84,AProperties!$A$8:$I$1007,VLOOKUP(Span,Data!$N$4:$Y$11,Data!$Y$1,FALSE),FALSE)</f>
        <v>3.174729696881929E-2</v>
      </c>
      <c r="T84" s="19">
        <f>AE84*VLOOKUP($O84,AProperties!$A$8:$I$1007,VLOOKUP(Span,Data!$N$4:$Y$11,Data!$Y$1,FALSE),FALSE)</f>
        <v>3.6658620901981617E-2</v>
      </c>
      <c r="U84" s="19">
        <f>AF84*VLOOKUP($O84,AProperties!$A$8:$I$1007,VLOOKUP(Span,Data!$N$4:$Y$11,Data!$Y$1,FALSE),FALSE)</f>
        <v>4.0985584149112762E-2</v>
      </c>
      <c r="V84" s="19">
        <f>AG84*VLOOKUP($O84,AProperties!$A$8:$I$1007,VLOOKUP(Span,Data!$N$4:$Y$11,Data!$Y$1,FALSE),FALSE)</f>
        <v>4.4897457941990487E-2</v>
      </c>
      <c r="W84" s="19">
        <f>AH84*VLOOKUP($O84,AProperties!$A$8:$I$1007,VLOOKUP(Span,Data!$N$4:$Y$11,Data!$Y$1,FALSE),FALSE)</f>
        <v>4.8494797156618821E-2</v>
      </c>
      <c r="X84" s="19">
        <f>AI84*VLOOKUP($O84,AProperties!$A$8:$I$1007,VLOOKUP(Span,Data!$N$4:$Y$11,Data!$Y$1,FALSE),FALSE)</f>
        <v>5.1843118857476216E-2</v>
      </c>
      <c r="Y84" s="19">
        <f>AJ84*VLOOKUP($O84,AProperties!$A$8:$I$1007,VLOOKUP(Span,Data!$N$4:$Y$11,Data!$Y$1,FALSE),FALSE)</f>
        <v>5.4987931352972412E-2</v>
      </c>
      <c r="Z84" s="19">
        <f>AK84*VLOOKUP($O84,AProperties!$A$8:$I$1007,VLOOKUP(Span,Data!$N$4:$Y$11,Data!$Y$1,FALSE),FALSE)</f>
        <v>5.7962368965459032E-2</v>
      </c>
      <c r="AA84" s="19">
        <f>$I84*AA$19^0.5/VLOOKUP($O84,AProperties!$AY$8:$BG$1007,VLOOKUP(Span,Data!$N$4:$Y$11,Data!$Y$1,FALSE),FALSE)</f>
        <v>0.16378711749721367</v>
      </c>
      <c r="AB84" s="19">
        <f>$I84*AB$19^0.5/VLOOKUP($O84,AProperties!$AY$8:$BG$1007,VLOOKUP(Span,Data!$N$4:$Y$11,Data!$Y$1,FALSE),FALSE)</f>
        <v>0.23162996290655527</v>
      </c>
      <c r="AC84" s="19">
        <f>$I84*AC$19^0.5/VLOOKUP($O84,AProperties!$AY$8:$BG$1007,VLOOKUP(Span,Data!$N$4:$Y$11,Data!$Y$1,FALSE),FALSE)</f>
        <v>0.32757423499442734</v>
      </c>
      <c r="AD84" s="19">
        <f>$I84*AD$19^0.5/VLOOKUP($O84,AProperties!$AY$8:$BG$1007,VLOOKUP(Span,Data!$N$4:$Y$11,Data!$Y$1,FALSE),FALSE)</f>
        <v>0.40119486430944812</v>
      </c>
      <c r="AE84" s="19">
        <f>$I84*AE$19^0.5/VLOOKUP($O84,AProperties!$AY$8:$BG$1007,VLOOKUP(Span,Data!$N$4:$Y$11,Data!$Y$1,FALSE),FALSE)</f>
        <v>0.46325992581311054</v>
      </c>
      <c r="AF84" s="19">
        <f>$I84*AF$19^0.5/VLOOKUP($O84,AProperties!$AY$8:$BG$1007,VLOOKUP(Span,Data!$N$4:$Y$11,Data!$Y$1,FALSE),FALSE)</f>
        <v>0.51794034268481226</v>
      </c>
      <c r="AG84" s="19">
        <f>$I84*AG$19^0.5/VLOOKUP($O84,AProperties!$AY$8:$BG$1007,VLOOKUP(Span,Data!$N$4:$Y$11,Data!$Y$1,FALSE),FALSE)</f>
        <v>0.56737521826085513</v>
      </c>
      <c r="AH84" s="19">
        <f>$I84*AH$19^0.5/VLOOKUP($O84,AProperties!$AY$8:$BG$1007,VLOOKUP(Span,Data!$N$4:$Y$11,Data!$Y$1,FALSE),FALSE)</f>
        <v>0.612835278041861</v>
      </c>
      <c r="AI84" s="19">
        <f>$I84*AI$19^0.5/VLOOKUP($O84,AProperties!$AY$8:$BG$1007,VLOOKUP(Span,Data!$N$4:$Y$11,Data!$Y$1,FALSE),FALSE)</f>
        <v>0.65514846998885468</v>
      </c>
      <c r="AJ84" s="19">
        <f>$I84*AJ$19^0.5/VLOOKUP($O84,AProperties!$AY$8:$BG$1007,VLOOKUP(Span,Data!$N$4:$Y$11,Data!$Y$1,FALSE),FALSE)</f>
        <v>0.69488988871966573</v>
      </c>
      <c r="AK84" s="19">
        <f>$I84*AK$19^0.5/VLOOKUP($O84,AProperties!$AY$8:$BG$1007,VLOOKUP(Span,Data!$N$4:$Y$11,Data!$Y$1,FALSE),FALSE)</f>
        <v>0.73247825712503012</v>
      </c>
      <c r="AL84" s="47">
        <f t="shared" ref="AL84:AL147" si="17">O84</f>
        <v>6.5000000000000002E-2</v>
      </c>
    </row>
    <row r="85" spans="1:38" x14ac:dyDescent="0.25">
      <c r="A85" s="15">
        <v>6.6000000000000003E-2</v>
      </c>
      <c r="B85" s="116">
        <f>VLOOKUP($A85,APropertiesDimless!$A$7:$I$1007,VLOOKUP(Span,Data!$N$4:$Y$11,Data!$Y$1,FALSE),FALSE)</f>
        <v>6.598188270544568E-2</v>
      </c>
      <c r="C85" s="6">
        <f t="shared" si="13"/>
        <v>9.899094135272285E-2</v>
      </c>
      <c r="D85" s="116">
        <f>VLOOKUP($A85,AProperties!$AE$8:$AM$1007,VLOOKUP(Span,Data!$N$4:$Y$11,Data!$Y$1,FALSE),FALSE)</f>
        <v>8.2838359332903191E-2</v>
      </c>
      <c r="E85" s="116">
        <f t="shared" si="14"/>
        <v>8.541619207572268E-2</v>
      </c>
      <c r="F85" s="6">
        <f t="shared" ref="F85:F148" si="18">D85*(9.806*B85)^0.5</f>
        <v>6.6633064155488669E-2</v>
      </c>
      <c r="G85" s="9"/>
      <c r="H85" s="15">
        <f t="shared" si="15"/>
        <v>6.6000000000000003E-2</v>
      </c>
      <c r="I85" s="6">
        <f>VLOOKUP(H85,AProperties!$AO$8:$AW$1007,VLOOKUP(Span,Data!$N$4:$Y$11,Data!$Y$1,FALSE),FALSE)^(2/3)</f>
        <v>0.13479567765939568</v>
      </c>
      <c r="J85" s="15">
        <f>$I85*(Slope^0.5)/VLOOKUP($H85,AProperties!$AY$8:$BG$1007,VLOOKUP(Span,Data!$N$4:$Y$11,Data!$Y$1,FALSE),FALSE)</f>
        <v>0.40518814044192214</v>
      </c>
      <c r="K85" s="15">
        <f>$J85*VLOOKUP($H85,AProperties!$A$8:$I$1007,VLOOKUP(Span,Data!$N$4:$Y$11,Data!$Y$1,FALSE),FALSE)</f>
        <v>3.2556715249537883E-2</v>
      </c>
      <c r="L85" s="15">
        <f t="shared" ref="L85:L148" si="19">J85</f>
        <v>0.40518814044192214</v>
      </c>
      <c r="M85" s="15">
        <f t="shared" ref="M85:M148" si="20">H85</f>
        <v>6.6000000000000003E-2</v>
      </c>
      <c r="O85" s="28">
        <f t="shared" si="16"/>
        <v>6.6000000000000003E-2</v>
      </c>
      <c r="P85" s="19">
        <f>AA85*VLOOKUP($O85,AProperties!$A$8:$I$1007,VLOOKUP(Span,Data!$N$4:$Y$11,Data!$Y$1,FALSE),FALSE)</f>
        <v>1.3291223343742621E-2</v>
      </c>
      <c r="Q85" s="19">
        <f>AB85*VLOOKUP($O85,AProperties!$A$8:$I$1007,VLOOKUP(Span,Data!$N$4:$Y$11,Data!$Y$1,FALSE),FALSE)</f>
        <v>1.8796628313250692E-2</v>
      </c>
      <c r="R85" s="19">
        <f>AC85*VLOOKUP($O85,AProperties!$A$8:$I$1007,VLOOKUP(Span,Data!$N$4:$Y$11,Data!$Y$1,FALSE),FALSE)</f>
        <v>2.6582446687485242E-2</v>
      </c>
      <c r="S85" s="19">
        <f>AD85*VLOOKUP($O85,AProperties!$A$8:$I$1007,VLOOKUP(Span,Data!$N$4:$Y$11,Data!$Y$1,FALSE),FALSE)</f>
        <v>3.2556715249537883E-2</v>
      </c>
      <c r="T85" s="19">
        <f>AE85*VLOOKUP($O85,AProperties!$A$8:$I$1007,VLOOKUP(Span,Data!$N$4:$Y$11,Data!$Y$1,FALSE),FALSE)</f>
        <v>3.7593256626501384E-2</v>
      </c>
      <c r="U85" s="19">
        <f>AF85*VLOOKUP($O85,AProperties!$A$8:$I$1007,VLOOKUP(Span,Data!$N$4:$Y$11,Data!$Y$1,FALSE),FALSE)</f>
        <v>4.2030538656225754E-2</v>
      </c>
      <c r="V85" s="19">
        <f>AG85*VLOOKUP($O85,AProperties!$A$8:$I$1007,VLOOKUP(Span,Data!$N$4:$Y$11,Data!$Y$1,FALSE),FALSE)</f>
        <v>4.6042148252215441E-2</v>
      </c>
      <c r="W85" s="19">
        <f>AH85*VLOOKUP($O85,AProperties!$A$8:$I$1007,VLOOKUP(Span,Data!$N$4:$Y$11,Data!$Y$1,FALSE),FALSE)</f>
        <v>4.9731204003376821E-2</v>
      </c>
      <c r="X85" s="19">
        <f>AI85*VLOOKUP($O85,AProperties!$A$8:$I$1007,VLOOKUP(Span,Data!$N$4:$Y$11,Data!$Y$1,FALSE),FALSE)</f>
        <v>5.3164893374970483E-2</v>
      </c>
      <c r="Y85" s="19">
        <f>AJ85*VLOOKUP($O85,AProperties!$A$8:$I$1007,VLOOKUP(Span,Data!$N$4:$Y$11,Data!$Y$1,FALSE),FALSE)</f>
        <v>5.6389884939752062E-2</v>
      </c>
      <c r="Z85" s="19">
        <f>AK85*VLOOKUP($O85,AProperties!$A$8:$I$1007,VLOOKUP(Span,Data!$N$4:$Y$11,Data!$Y$1,FALSE),FALSE)</f>
        <v>5.9440157801481111E-2</v>
      </c>
      <c r="AA85" s="19">
        <f>$I85*AA$19^0.5/VLOOKUP($O85,AProperties!$AY$8:$BG$1007,VLOOKUP(Span,Data!$N$4:$Y$11,Data!$Y$1,FALSE),FALSE)</f>
        <v>0.16541736565164636</v>
      </c>
      <c r="AB85" s="19">
        <f>$I85*AB$19^0.5/VLOOKUP($O85,AProperties!$AY$8:$BG$1007,VLOOKUP(Span,Data!$N$4:$Y$11,Data!$Y$1,FALSE),FALSE)</f>
        <v>0.23393548195658764</v>
      </c>
      <c r="AC85" s="19">
        <f>$I85*AC$19^0.5/VLOOKUP($O85,AProperties!$AY$8:$BG$1007,VLOOKUP(Span,Data!$N$4:$Y$11,Data!$Y$1,FALSE),FALSE)</f>
        <v>0.33083473130329272</v>
      </c>
      <c r="AD85" s="19">
        <f>$I85*AD$19^0.5/VLOOKUP($O85,AProperties!$AY$8:$BG$1007,VLOOKUP(Span,Data!$N$4:$Y$11,Data!$Y$1,FALSE),FALSE)</f>
        <v>0.40518814044192214</v>
      </c>
      <c r="AE85" s="19">
        <f>$I85*AE$19^0.5/VLOOKUP($O85,AProperties!$AY$8:$BG$1007,VLOOKUP(Span,Data!$N$4:$Y$11,Data!$Y$1,FALSE),FALSE)</f>
        <v>0.46787096391317529</v>
      </c>
      <c r="AF85" s="19">
        <f>$I85*AF$19^0.5/VLOOKUP($O85,AProperties!$AY$8:$BG$1007,VLOOKUP(Span,Data!$N$4:$Y$11,Data!$Y$1,FALSE),FALSE)</f>
        <v>0.52309564000410547</v>
      </c>
      <c r="AG85" s="19">
        <f>$I85*AG$19^0.5/VLOOKUP($O85,AProperties!$AY$8:$BG$1007,VLOOKUP(Span,Data!$N$4:$Y$11,Data!$Y$1,FALSE),FALSE)</f>
        <v>0.57302256352570069</v>
      </c>
      <c r="AH85" s="19">
        <f>$I85*AH$19^0.5/VLOOKUP($O85,AProperties!$AY$8:$BG$1007,VLOOKUP(Span,Data!$N$4:$Y$11,Data!$Y$1,FALSE),FALSE)</f>
        <v>0.6189351080911687</v>
      </c>
      <c r="AI85" s="19">
        <f>$I85*AI$19^0.5/VLOOKUP($O85,AProperties!$AY$8:$BG$1007,VLOOKUP(Span,Data!$N$4:$Y$11,Data!$Y$1,FALSE),FALSE)</f>
        <v>0.66166946260658543</v>
      </c>
      <c r="AJ85" s="19">
        <f>$I85*AJ$19^0.5/VLOOKUP($O85,AProperties!$AY$8:$BG$1007,VLOOKUP(Span,Data!$N$4:$Y$11,Data!$Y$1,FALSE),FALSE)</f>
        <v>0.70180644586976282</v>
      </c>
      <c r="AK85" s="19">
        <f>$I85*AK$19^0.5/VLOOKUP($O85,AProperties!$AY$8:$BG$1007,VLOOKUP(Span,Data!$N$4:$Y$11,Data!$Y$1,FALSE),FALSE)</f>
        <v>0.73976894851204023</v>
      </c>
      <c r="AL85" s="47">
        <f t="shared" si="17"/>
        <v>6.6000000000000003E-2</v>
      </c>
    </row>
    <row r="86" spans="1:38" x14ac:dyDescent="0.25">
      <c r="A86" s="15">
        <v>6.7000000000000004E-2</v>
      </c>
      <c r="B86" s="116">
        <f>VLOOKUP($A86,APropertiesDimless!$A$7:$I$1007,VLOOKUP(Span,Data!$N$4:$Y$11,Data!$Y$1,FALSE),FALSE)</f>
        <v>6.6982993076081146E-2</v>
      </c>
      <c r="C86" s="6">
        <f t="shared" si="13"/>
        <v>0.10049149653804057</v>
      </c>
      <c r="D86" s="116">
        <f>VLOOKUP($A86,AProperties!$AE$8:$AM$1007,VLOOKUP(Span,Data!$N$4:$Y$11,Data!$Y$1,FALSE),FALSE)</f>
        <v>8.4093820254980411E-2</v>
      </c>
      <c r="E86" s="116">
        <f t="shared" si="14"/>
        <v>8.6965827699490725E-2</v>
      </c>
      <c r="F86" s="6">
        <f t="shared" si="18"/>
        <v>6.815414934271273E-2</v>
      </c>
      <c r="G86" s="9"/>
      <c r="H86" s="15">
        <f t="shared" si="15"/>
        <v>6.7000000000000004E-2</v>
      </c>
      <c r="I86" s="6">
        <f>VLOOKUP(H86,AProperties!$AO$8:$AW$1007,VLOOKUP(Span,Data!$N$4:$Y$11,Data!$Y$1,FALSE),FALSE)^(2/3)</f>
        <v>0.13606466660160479</v>
      </c>
      <c r="J86" s="15">
        <f>$I86*(Slope^0.5)/VLOOKUP($H86,AProperties!$AY$8:$BG$1007,VLOOKUP(Span,Data!$N$4:$Y$11,Data!$Y$1,FALSE),FALSE)</f>
        <v>0.40915847523536991</v>
      </c>
      <c r="K86" s="15">
        <f>$J86*VLOOKUP($H86,AProperties!$A$8:$I$1007,VLOOKUP(Span,Data!$N$4:$Y$11,Data!$Y$1,FALSE),FALSE)</f>
        <v>3.3373979944698699E-2</v>
      </c>
      <c r="L86" s="15">
        <f t="shared" si="19"/>
        <v>0.40915847523536991</v>
      </c>
      <c r="M86" s="15">
        <f t="shared" si="20"/>
        <v>6.7000000000000004E-2</v>
      </c>
      <c r="O86" s="28">
        <f t="shared" si="16"/>
        <v>6.7000000000000004E-2</v>
      </c>
      <c r="P86" s="19">
        <f>AA86*VLOOKUP($O86,AProperties!$A$8:$I$1007,VLOOKUP(Span,Data!$N$4:$Y$11,Data!$Y$1,FALSE),FALSE)</f>
        <v>1.3624870258398493E-2</v>
      </c>
      <c r="Q86" s="19">
        <f>AB86*VLOOKUP($O86,AProperties!$A$8:$I$1007,VLOOKUP(Span,Data!$N$4:$Y$11,Data!$Y$1,FALSE),FALSE)</f>
        <v>1.9268476305000965E-2</v>
      </c>
      <c r="R86" s="19">
        <f>AC86*VLOOKUP($O86,AProperties!$A$8:$I$1007,VLOOKUP(Span,Data!$N$4:$Y$11,Data!$Y$1,FALSE),FALSE)</f>
        <v>2.7249740516796985E-2</v>
      </c>
      <c r="S86" s="19">
        <f>AD86*VLOOKUP($O86,AProperties!$A$8:$I$1007,VLOOKUP(Span,Data!$N$4:$Y$11,Data!$Y$1,FALSE),FALSE)</f>
        <v>3.3373979944698699E-2</v>
      </c>
      <c r="T86" s="19">
        <f>AE86*VLOOKUP($O86,AProperties!$A$8:$I$1007,VLOOKUP(Span,Data!$N$4:$Y$11,Data!$Y$1,FALSE),FALSE)</f>
        <v>3.853695261000193E-2</v>
      </c>
      <c r="U86" s="19">
        <f>AF86*VLOOKUP($O86,AProperties!$A$8:$I$1007,VLOOKUP(Span,Data!$N$4:$Y$11,Data!$Y$1,FALSE),FALSE)</f>
        <v>4.3085622840826128E-2</v>
      </c>
      <c r="V86" s="19">
        <f>AG86*VLOOKUP($O86,AProperties!$A$8:$I$1007,VLOOKUP(Span,Data!$N$4:$Y$11,Data!$Y$1,FALSE),FALSE)</f>
        <v>4.7197935068160578E-2</v>
      </c>
      <c r="W86" s="19">
        <f>AH86*VLOOKUP($O86,AProperties!$A$8:$I$1007,VLOOKUP(Span,Data!$N$4:$Y$11,Data!$Y$1,FALSE),FALSE)</f>
        <v>5.0979596446173302E-2</v>
      </c>
      <c r="X86" s="19">
        <f>AI86*VLOOKUP($O86,AProperties!$A$8:$I$1007,VLOOKUP(Span,Data!$N$4:$Y$11,Data!$Y$1,FALSE),FALSE)</f>
        <v>5.449948103359397E-2</v>
      </c>
      <c r="Y86" s="19">
        <f>AJ86*VLOOKUP($O86,AProperties!$A$8:$I$1007,VLOOKUP(Span,Data!$N$4:$Y$11,Data!$Y$1,FALSE),FALSE)</f>
        <v>5.7805428915002899E-2</v>
      </c>
      <c r="Z86" s="19">
        <f>AK86*VLOOKUP($O86,AProperties!$A$8:$I$1007,VLOOKUP(Span,Data!$N$4:$Y$11,Data!$Y$1,FALSE),FALSE)</f>
        <v>6.0932272164788304E-2</v>
      </c>
      <c r="AA86" s="19">
        <f>$I86*AA$19^0.5/VLOOKUP($O86,AProperties!$AY$8:$BG$1007,VLOOKUP(Span,Data!$N$4:$Y$11,Data!$Y$1,FALSE),FALSE)</f>
        <v>0.16703824804364059</v>
      </c>
      <c r="AB86" s="19">
        <f>$I86*AB$19^0.5/VLOOKUP($O86,AProperties!$AY$8:$BG$1007,VLOOKUP(Span,Data!$N$4:$Y$11,Data!$Y$1,FALSE),FALSE)</f>
        <v>0.23622775581835762</v>
      </c>
      <c r="AC86" s="19">
        <f>$I86*AC$19^0.5/VLOOKUP($O86,AProperties!$AY$8:$BG$1007,VLOOKUP(Span,Data!$N$4:$Y$11,Data!$Y$1,FALSE),FALSE)</f>
        <v>0.33407649608728118</v>
      </c>
      <c r="AD86" s="19">
        <f>$I86*AD$19^0.5/VLOOKUP($O86,AProperties!$AY$8:$BG$1007,VLOOKUP(Span,Data!$N$4:$Y$11,Data!$Y$1,FALSE),FALSE)</f>
        <v>0.40915847523536991</v>
      </c>
      <c r="AE86" s="19">
        <f>$I86*AE$19^0.5/VLOOKUP($O86,AProperties!$AY$8:$BG$1007,VLOOKUP(Span,Data!$N$4:$Y$11,Data!$Y$1,FALSE),FALSE)</f>
        <v>0.47245551163671523</v>
      </c>
      <c r="AF86" s="19">
        <f>$I86*AF$19^0.5/VLOOKUP($O86,AProperties!$AY$8:$BG$1007,VLOOKUP(Span,Data!$N$4:$Y$11,Data!$Y$1,FALSE),FALSE)</f>
        <v>0.52822132018206913</v>
      </c>
      <c r="AG86" s="19">
        <f>$I86*AG$19^0.5/VLOOKUP($O86,AProperties!$AY$8:$BG$1007,VLOOKUP(Span,Data!$N$4:$Y$11,Data!$Y$1,FALSE),FALSE)</f>
        <v>0.57863746483775624</v>
      </c>
      <c r="AH86" s="19">
        <f>$I86*AH$19^0.5/VLOOKUP($O86,AProperties!$AY$8:$BG$1007,VLOOKUP(Span,Data!$N$4:$Y$11,Data!$Y$1,FALSE),FALSE)</f>
        <v>0.62499989466626571</v>
      </c>
      <c r="AI86" s="19">
        <f>$I86*AI$19^0.5/VLOOKUP($O86,AProperties!$AY$8:$BG$1007,VLOOKUP(Span,Data!$N$4:$Y$11,Data!$Y$1,FALSE),FALSE)</f>
        <v>0.66815299217456237</v>
      </c>
      <c r="AJ86" s="19">
        <f>$I86*AJ$19^0.5/VLOOKUP($O86,AProperties!$AY$8:$BG$1007,VLOOKUP(Span,Data!$N$4:$Y$11,Data!$Y$1,FALSE),FALSE)</f>
        <v>0.70868326745507293</v>
      </c>
      <c r="AK86" s="19">
        <f>$I86*AK$19^0.5/VLOOKUP($O86,AProperties!$AY$8:$BG$1007,VLOOKUP(Span,Data!$N$4:$Y$11,Data!$Y$1,FALSE),FALSE)</f>
        <v>0.74701775493610312</v>
      </c>
      <c r="AL86" s="47">
        <f t="shared" si="17"/>
        <v>6.7000000000000004E-2</v>
      </c>
    </row>
    <row r="87" spans="1:38" x14ac:dyDescent="0.25">
      <c r="A87" s="15">
        <v>6.8000000000000005E-2</v>
      </c>
      <c r="B87" s="116">
        <f>VLOOKUP($A87,APropertiesDimless!$A$7:$I$1007,VLOOKUP(Span,Data!$N$4:$Y$11,Data!$Y$1,FALSE),FALSE)</f>
        <v>6.7984195234048361E-2</v>
      </c>
      <c r="C87" s="6">
        <f t="shared" si="13"/>
        <v>0.10199209761702419</v>
      </c>
      <c r="D87" s="116">
        <f>VLOOKUP($A87,AProperties!$AE$8:$AM$1007,VLOOKUP(Span,Data!$N$4:$Y$11,Data!$Y$1,FALSE),FALSE)</f>
        <v>8.5349259512382203E-2</v>
      </c>
      <c r="E87" s="116">
        <f t="shared" si="14"/>
        <v>8.8516435055368423E-2</v>
      </c>
      <c r="F87" s="6">
        <f t="shared" si="18"/>
        <v>6.9686665242379112E-2</v>
      </c>
      <c r="G87" s="9"/>
      <c r="H87" s="15">
        <f t="shared" si="15"/>
        <v>6.8000000000000005E-2</v>
      </c>
      <c r="I87" s="6">
        <f>VLOOKUP(H87,AProperties!$AO$8:$AW$1007,VLOOKUP(Span,Data!$N$4:$Y$11,Data!$Y$1,FALSE),FALSE)^(2/3)</f>
        <v>0.13732525743885243</v>
      </c>
      <c r="J87" s="15">
        <f>$I87*(Slope^0.5)/VLOOKUP($H87,AProperties!$AY$8:$BG$1007,VLOOKUP(Span,Data!$N$4:$Y$11,Data!$Y$1,FALSE),FALSE)</f>
        <v>0.4131062949693321</v>
      </c>
      <c r="K87" s="15">
        <f>$J87*VLOOKUP($H87,AProperties!$A$8:$I$1007,VLOOKUP(Span,Data!$N$4:$Y$11,Data!$Y$1,FALSE),FALSE)</f>
        <v>3.4199041740352015E-2</v>
      </c>
      <c r="L87" s="15">
        <f t="shared" si="19"/>
        <v>0.4131062949693321</v>
      </c>
      <c r="M87" s="15">
        <f t="shared" si="20"/>
        <v>6.8000000000000005E-2</v>
      </c>
      <c r="O87" s="28">
        <f t="shared" si="16"/>
        <v>6.8000000000000005E-2</v>
      </c>
      <c r="P87" s="19">
        <f>AA87*VLOOKUP($O87,AProperties!$A$8:$I$1007,VLOOKUP(Span,Data!$N$4:$Y$11,Data!$Y$1,FALSE),FALSE)</f>
        <v>1.3961700326001003E-2</v>
      </c>
      <c r="Q87" s="19">
        <f>AB87*VLOOKUP($O87,AProperties!$A$8:$I$1007,VLOOKUP(Span,Data!$N$4:$Y$11,Data!$Y$1,FALSE),FALSE)</f>
        <v>1.9744825954819484E-2</v>
      </c>
      <c r="R87" s="19">
        <f>AC87*VLOOKUP($O87,AProperties!$A$8:$I$1007,VLOOKUP(Span,Data!$N$4:$Y$11,Data!$Y$1,FALSE),FALSE)</f>
        <v>2.7923400652002005E-2</v>
      </c>
      <c r="S87" s="19">
        <f>AD87*VLOOKUP($O87,AProperties!$A$8:$I$1007,VLOOKUP(Span,Data!$N$4:$Y$11,Data!$Y$1,FALSE),FALSE)</f>
        <v>3.4199041740352015E-2</v>
      </c>
      <c r="T87" s="19">
        <f>AE87*VLOOKUP($O87,AProperties!$A$8:$I$1007,VLOOKUP(Span,Data!$N$4:$Y$11,Data!$Y$1,FALSE),FALSE)</f>
        <v>3.9489651909638969E-2</v>
      </c>
      <c r="U87" s="19">
        <f>AF87*VLOOKUP($O87,AProperties!$A$8:$I$1007,VLOOKUP(Span,Data!$N$4:$Y$11,Data!$Y$1,FALSE),FALSE)</f>
        <v>4.415077303887855E-2</v>
      </c>
      <c r="V87" s="19">
        <f>AG87*VLOOKUP($O87,AProperties!$A$8:$I$1007,VLOOKUP(Span,Data!$N$4:$Y$11,Data!$Y$1,FALSE),FALSE)</f>
        <v>4.8364748649369398E-2</v>
      </c>
      <c r="W87" s="19">
        <f>AH87*VLOOKUP($O87,AProperties!$A$8:$I$1007,VLOOKUP(Span,Data!$N$4:$Y$11,Data!$Y$1,FALSE),FALSE)</f>
        <v>5.2239899156705807E-2</v>
      </c>
      <c r="X87" s="19">
        <f>AI87*VLOOKUP($O87,AProperties!$A$8:$I$1007,VLOOKUP(Span,Data!$N$4:$Y$11,Data!$Y$1,FALSE),FALSE)</f>
        <v>5.5846801304004011E-2</v>
      </c>
      <c r="Y87" s="19">
        <f>AJ87*VLOOKUP($O87,AProperties!$A$8:$I$1007,VLOOKUP(Span,Data!$N$4:$Y$11,Data!$Y$1,FALSE),FALSE)</f>
        <v>5.9234477864458443E-2</v>
      </c>
      <c r="Z87" s="19">
        <f>AK87*VLOOKUP($O87,AProperties!$A$8:$I$1007,VLOOKUP(Span,Data!$N$4:$Y$11,Data!$Y$1,FALSE),FALSE)</f>
        <v>6.2438622020838434E-2</v>
      </c>
      <c r="AA87" s="19">
        <f>$I87*AA$19^0.5/VLOOKUP($O87,AProperties!$AY$8:$BG$1007,VLOOKUP(Span,Data!$N$4:$Y$11,Data!$Y$1,FALSE),FALSE)</f>
        <v>0.16864993870109016</v>
      </c>
      <c r="AB87" s="19">
        <f>$I87*AB$19^0.5/VLOOKUP($O87,AProperties!$AY$8:$BG$1007,VLOOKUP(Span,Data!$N$4:$Y$11,Data!$Y$1,FALSE),FALSE)</f>
        <v>0.23850703060447284</v>
      </c>
      <c r="AC87" s="19">
        <f>$I87*AC$19^0.5/VLOOKUP($O87,AProperties!$AY$8:$BG$1007,VLOOKUP(Span,Data!$N$4:$Y$11,Data!$Y$1,FALSE),FALSE)</f>
        <v>0.33729987740218031</v>
      </c>
      <c r="AD87" s="19">
        <f>$I87*AD$19^0.5/VLOOKUP($O87,AProperties!$AY$8:$BG$1007,VLOOKUP(Span,Data!$N$4:$Y$11,Data!$Y$1,FALSE),FALSE)</f>
        <v>0.4131062949693321</v>
      </c>
      <c r="AE87" s="19">
        <f>$I87*AE$19^0.5/VLOOKUP($O87,AProperties!$AY$8:$BG$1007,VLOOKUP(Span,Data!$N$4:$Y$11,Data!$Y$1,FALSE),FALSE)</f>
        <v>0.47701406120894568</v>
      </c>
      <c r="AF87" s="19">
        <f>$I87*AF$19^0.5/VLOOKUP($O87,AProperties!$AY$8:$BG$1007,VLOOKUP(Span,Data!$N$4:$Y$11,Data!$Y$1,FALSE),FALSE)</f>
        <v>0.53331793354322399</v>
      </c>
      <c r="AG87" s="19">
        <f>$I87*AG$19^0.5/VLOOKUP($O87,AProperties!$AY$8:$BG$1007,VLOOKUP(Span,Data!$N$4:$Y$11,Data!$Y$1,FALSE),FALSE)</f>
        <v>0.5842205250473298</v>
      </c>
      <c r="AH87" s="19">
        <f>$I87*AH$19^0.5/VLOOKUP($O87,AProperties!$AY$8:$BG$1007,VLOOKUP(Span,Data!$N$4:$Y$11,Data!$Y$1,FALSE),FALSE)</f>
        <v>0.63103028891990653</v>
      </c>
      <c r="AI87" s="19">
        <f>$I87*AI$19^0.5/VLOOKUP($O87,AProperties!$AY$8:$BG$1007,VLOOKUP(Span,Data!$N$4:$Y$11,Data!$Y$1,FALSE),FALSE)</f>
        <v>0.67459975480436063</v>
      </c>
      <c r="AJ87" s="19">
        <f>$I87*AJ$19^0.5/VLOOKUP($O87,AProperties!$AY$8:$BG$1007,VLOOKUP(Span,Data!$N$4:$Y$11,Data!$Y$1,FALSE),FALSE)</f>
        <v>0.7155210918134185</v>
      </c>
      <c r="AK87" s="19">
        <f>$I87*AK$19^0.5/VLOOKUP($O87,AProperties!$AY$8:$BG$1007,VLOOKUP(Span,Data!$N$4:$Y$11,Data!$Y$1,FALSE),FALSE)</f>
        <v>0.75422545467362034</v>
      </c>
      <c r="AL87" s="47">
        <f t="shared" si="17"/>
        <v>6.8000000000000005E-2</v>
      </c>
    </row>
    <row r="88" spans="1:38" x14ac:dyDescent="0.25">
      <c r="A88" s="15">
        <v>6.9000000000000006E-2</v>
      </c>
      <c r="B88" s="116">
        <f>VLOOKUP($A88,APropertiesDimless!$A$7:$I$1007,VLOOKUP(Span,Data!$N$4:$Y$11,Data!$Y$1,FALSE),FALSE)</f>
        <v>6.8985491416588107E-2</v>
      </c>
      <c r="C88" s="6">
        <f t="shared" si="13"/>
        <v>0.10349274570829406</v>
      </c>
      <c r="D88" s="116">
        <f>VLOOKUP($A88,AProperties!$AE$8:$AM$1007,VLOOKUP(Span,Data!$N$4:$Y$11,Data!$Y$1,FALSE),FALSE)</f>
        <v>8.6604675708902623E-2</v>
      </c>
      <c r="E88" s="116">
        <f t="shared" si="14"/>
        <v>9.0068018749499226E-2</v>
      </c>
      <c r="F88" s="6">
        <f t="shared" si="18"/>
        <v>7.1230528303835722E-2</v>
      </c>
      <c r="G88" s="9"/>
      <c r="H88" s="15">
        <f t="shared" si="15"/>
        <v>6.9000000000000006E-2</v>
      </c>
      <c r="I88" s="6">
        <f>VLOOKUP(H88,AProperties!$AO$8:$AW$1007,VLOOKUP(Span,Data!$N$4:$Y$11,Data!$Y$1,FALSE),FALSE)^(2/3)</f>
        <v>0.13857759789100077</v>
      </c>
      <c r="J88" s="15">
        <f>$I88*(Slope^0.5)/VLOOKUP($H88,AProperties!$AY$8:$BG$1007,VLOOKUP(Span,Data!$N$4:$Y$11,Data!$Y$1,FALSE),FALSE)</f>
        <v>0.41703201143858815</v>
      </c>
      <c r="K88" s="15">
        <f>$J88*VLOOKUP($H88,AProperties!$A$8:$I$1007,VLOOKUP(Span,Data!$N$4:$Y$11,Data!$Y$1,FALSE),FALSE)</f>
        <v>3.5031852163528339E-2</v>
      </c>
      <c r="L88" s="15">
        <f t="shared" si="19"/>
        <v>0.41703201143858815</v>
      </c>
      <c r="M88" s="15">
        <f t="shared" si="20"/>
        <v>6.9000000000000006E-2</v>
      </c>
      <c r="O88" s="28">
        <f t="shared" si="16"/>
        <v>6.9000000000000006E-2</v>
      </c>
      <c r="P88" s="19">
        <f>AA88*VLOOKUP($O88,AProperties!$A$8:$I$1007,VLOOKUP(Span,Data!$N$4:$Y$11,Data!$Y$1,FALSE),FALSE)</f>
        <v>1.4301693757543223E-2</v>
      </c>
      <c r="Q88" s="19">
        <f>AB88*VLOOKUP($O88,AProperties!$A$8:$I$1007,VLOOKUP(Span,Data!$N$4:$Y$11,Data!$Y$1,FALSE),FALSE)</f>
        <v>2.022564927682426E-2</v>
      </c>
      <c r="R88" s="19">
        <f>AC88*VLOOKUP($O88,AProperties!$A$8:$I$1007,VLOOKUP(Span,Data!$N$4:$Y$11,Data!$Y$1,FALSE),FALSE)</f>
        <v>2.8603387515086447E-2</v>
      </c>
      <c r="S88" s="19">
        <f>AD88*VLOOKUP($O88,AProperties!$A$8:$I$1007,VLOOKUP(Span,Data!$N$4:$Y$11,Data!$Y$1,FALSE),FALSE)</f>
        <v>3.5031852163528339E-2</v>
      </c>
      <c r="T88" s="19">
        <f>AE88*VLOOKUP($O88,AProperties!$A$8:$I$1007,VLOOKUP(Span,Data!$N$4:$Y$11,Data!$Y$1,FALSE),FALSE)</f>
        <v>4.045129855364852E-2</v>
      </c>
      <c r="U88" s="19">
        <f>AF88*VLOOKUP($O88,AProperties!$A$8:$I$1007,VLOOKUP(Span,Data!$N$4:$Y$11,Data!$Y$1,FALSE),FALSE)</f>
        <v>4.52259266720485E-2</v>
      </c>
      <c r="V88" s="19">
        <f>AG88*VLOOKUP($O88,AProperties!$A$8:$I$1007,VLOOKUP(Span,Data!$N$4:$Y$11,Data!$Y$1,FALSE),FALSE)</f>
        <v>4.9542520444711025E-2</v>
      </c>
      <c r="W88" s="19">
        <f>AH88*VLOOKUP($O88,AProperties!$A$8:$I$1007,VLOOKUP(Span,Data!$N$4:$Y$11,Data!$Y$1,FALSE),FALSE)</f>
        <v>5.3512038091290369E-2</v>
      </c>
      <c r="X88" s="19">
        <f>AI88*VLOOKUP($O88,AProperties!$A$8:$I$1007,VLOOKUP(Span,Data!$N$4:$Y$11,Data!$Y$1,FALSE),FALSE)</f>
        <v>5.7206775030172893E-2</v>
      </c>
      <c r="Y88" s="19">
        <f>AJ88*VLOOKUP($O88,AProperties!$A$8:$I$1007,VLOOKUP(Span,Data!$N$4:$Y$11,Data!$Y$1,FALSE),FALSE)</f>
        <v>6.0676947830472769E-2</v>
      </c>
      <c r="Z88" s="19">
        <f>AK88*VLOOKUP($O88,AProperties!$A$8:$I$1007,VLOOKUP(Span,Data!$N$4:$Y$11,Data!$Y$1,FALSE),FALSE)</f>
        <v>6.3959118870502096E-2</v>
      </c>
      <c r="AA88" s="19">
        <f>$I88*AA$19^0.5/VLOOKUP($O88,AProperties!$AY$8:$BG$1007,VLOOKUP(Span,Data!$N$4:$Y$11,Data!$Y$1,FALSE),FALSE)</f>
        <v>0.17025260573850975</v>
      </c>
      <c r="AB88" s="19">
        <f>$I88*AB$19^0.5/VLOOKUP($O88,AProperties!$AY$8:$BG$1007,VLOOKUP(Span,Data!$N$4:$Y$11,Data!$Y$1,FALSE),FALSE)</f>
        <v>0.24077354406475995</v>
      </c>
      <c r="AC88" s="19">
        <f>$I88*AC$19^0.5/VLOOKUP($O88,AProperties!$AY$8:$BG$1007,VLOOKUP(Span,Data!$N$4:$Y$11,Data!$Y$1,FALSE),FALSE)</f>
        <v>0.34050521147701951</v>
      </c>
      <c r="AD88" s="19">
        <f>$I88*AD$19^0.5/VLOOKUP($O88,AProperties!$AY$8:$BG$1007,VLOOKUP(Span,Data!$N$4:$Y$11,Data!$Y$1,FALSE),FALSE)</f>
        <v>0.41703201143858815</v>
      </c>
      <c r="AE88" s="19">
        <f>$I88*AE$19^0.5/VLOOKUP($O88,AProperties!$AY$8:$BG$1007,VLOOKUP(Span,Data!$N$4:$Y$11,Data!$Y$1,FALSE),FALSE)</f>
        <v>0.48154708812951991</v>
      </c>
      <c r="AF88" s="19">
        <f>$I88*AF$19^0.5/VLOOKUP($O88,AProperties!$AY$8:$BG$1007,VLOOKUP(Span,Data!$N$4:$Y$11,Data!$Y$1,FALSE),FALSE)</f>
        <v>0.53838601171234424</v>
      </c>
      <c r="AG88" s="19">
        <f>$I88*AG$19^0.5/VLOOKUP($O88,AProperties!$AY$8:$BG$1007,VLOOKUP(Span,Data!$N$4:$Y$11,Data!$Y$1,FALSE),FALSE)</f>
        <v>0.58977232652018308</v>
      </c>
      <c r="AH88" s="19">
        <f>$I88*AH$19^0.5/VLOOKUP($O88,AProperties!$AY$8:$BG$1007,VLOOKUP(Span,Data!$N$4:$Y$11,Data!$Y$1,FALSE),FALSE)</f>
        <v>0.63702691987900661</v>
      </c>
      <c r="AI88" s="19">
        <f>$I88*AI$19^0.5/VLOOKUP($O88,AProperties!$AY$8:$BG$1007,VLOOKUP(Span,Data!$N$4:$Y$11,Data!$Y$1,FALSE),FALSE)</f>
        <v>0.68101042295403902</v>
      </c>
      <c r="AJ88" s="19">
        <f>$I88*AJ$19^0.5/VLOOKUP($O88,AProperties!$AY$8:$BG$1007,VLOOKUP(Span,Data!$N$4:$Y$11,Data!$Y$1,FALSE),FALSE)</f>
        <v>0.72232063219427978</v>
      </c>
      <c r="AK88" s="19">
        <f>$I88*AK$19^0.5/VLOOKUP($O88,AProperties!$AY$8:$BG$1007,VLOOKUP(Span,Data!$N$4:$Y$11,Data!$Y$1,FALSE),FALSE)</f>
        <v>0.76139279955555728</v>
      </c>
      <c r="AL88" s="47">
        <f t="shared" si="17"/>
        <v>6.9000000000000006E-2</v>
      </c>
    </row>
    <row r="89" spans="1:38" x14ac:dyDescent="0.25">
      <c r="A89" s="15">
        <v>7.0000000000000007E-2</v>
      </c>
      <c r="B89" s="116">
        <f>VLOOKUP($A89,APropertiesDimless!$A$7:$I$1007,VLOOKUP(Span,Data!$N$4:$Y$11,Data!$Y$1,FALSE),FALSE)</f>
        <v>6.9986883862170016E-2</v>
      </c>
      <c r="C89" s="6">
        <f t="shared" si="13"/>
        <v>0.10499344193108501</v>
      </c>
      <c r="D89" s="116">
        <f>VLOOKUP($A89,AProperties!$AE$8:$AM$1007,VLOOKUP(Span,Data!$N$4:$Y$11,Data!$Y$1,FALSE),FALSE)</f>
        <v>8.7860067448259138E-2</v>
      </c>
      <c r="E89" s="116">
        <f t="shared" si="14"/>
        <v>9.1620583351358642E-2</v>
      </c>
      <c r="F89" s="6">
        <f t="shared" si="18"/>
        <v>7.2785656806110322E-2</v>
      </c>
      <c r="G89" s="9"/>
      <c r="H89" s="15">
        <f t="shared" si="15"/>
        <v>7.0000000000000007E-2</v>
      </c>
      <c r="I89" s="6">
        <f>VLOOKUP(H89,AProperties!$AO$8:$AW$1007,VLOOKUP(Span,Data!$N$4:$Y$11,Data!$Y$1,FALSE),FALSE)^(2/3)</f>
        <v>0.13982183084945049</v>
      </c>
      <c r="J89" s="15">
        <f>$I89*(Slope^0.5)/VLOOKUP($H89,AProperties!$AY$8:$BG$1007,VLOOKUP(Span,Data!$N$4:$Y$11,Data!$Y$1,FALSE),FALSE)</f>
        <v>0.42093602264864022</v>
      </c>
      <c r="K89" s="15">
        <f>$J89*VLOOKUP($H89,AProperties!$A$8:$I$1007,VLOOKUP(Span,Data!$N$4:$Y$11,Data!$Y$1,FALSE),FALSE)</f>
        <v>3.5872363553525466E-2</v>
      </c>
      <c r="L89" s="15">
        <f t="shared" si="19"/>
        <v>0.42093602264864022</v>
      </c>
      <c r="M89" s="15">
        <f t="shared" si="20"/>
        <v>7.0000000000000007E-2</v>
      </c>
      <c r="O89" s="28">
        <f t="shared" si="16"/>
        <v>7.0000000000000007E-2</v>
      </c>
      <c r="P89" s="19">
        <f>AA89*VLOOKUP($O89,AProperties!$A$8:$I$1007,VLOOKUP(Span,Data!$N$4:$Y$11,Data!$Y$1,FALSE),FALSE)</f>
        <v>1.4644831095624958E-2</v>
      </c>
      <c r="Q89" s="19">
        <f>AB89*VLOOKUP($O89,AProperties!$A$8:$I$1007,VLOOKUP(Span,Data!$N$4:$Y$11,Data!$Y$1,FALSE),FALSE)</f>
        <v>2.0710918754096051E-2</v>
      </c>
      <c r="R89" s="19">
        <f>AC89*VLOOKUP($O89,AProperties!$A$8:$I$1007,VLOOKUP(Span,Data!$N$4:$Y$11,Data!$Y$1,FALSE),FALSE)</f>
        <v>2.9289662191249916E-2</v>
      </c>
      <c r="S89" s="19">
        <f>AD89*VLOOKUP($O89,AProperties!$A$8:$I$1007,VLOOKUP(Span,Data!$N$4:$Y$11,Data!$Y$1,FALSE),FALSE)</f>
        <v>3.5872363553525466E-2</v>
      </c>
      <c r="T89" s="19">
        <f>AE89*VLOOKUP($O89,AProperties!$A$8:$I$1007,VLOOKUP(Span,Data!$N$4:$Y$11,Data!$Y$1,FALSE),FALSE)</f>
        <v>4.1421837508192103E-2</v>
      </c>
      <c r="U89" s="19">
        <f>AF89*VLOOKUP($O89,AProperties!$A$8:$I$1007,VLOOKUP(Span,Data!$N$4:$Y$11,Data!$Y$1,FALSE),FALSE)</f>
        <v>4.6311022210634017E-2</v>
      </c>
      <c r="V89" s="19">
        <f>AG89*VLOOKUP($O89,AProperties!$A$8:$I$1007,VLOOKUP(Span,Data!$N$4:$Y$11,Data!$Y$1,FALSE),FALSE)</f>
        <v>5.0731183051774036E-2</v>
      </c>
      <c r="W89" s="19">
        <f>AH89*VLOOKUP($O89,AProperties!$A$8:$I$1007,VLOOKUP(Span,Data!$N$4:$Y$11,Data!$Y$1,FALSE),FALSE)</f>
        <v>5.4795940447001847E-2</v>
      </c>
      <c r="X89" s="19">
        <f>AI89*VLOOKUP($O89,AProperties!$A$8:$I$1007,VLOOKUP(Span,Data!$N$4:$Y$11,Data!$Y$1,FALSE),FALSE)</f>
        <v>5.8579324382499832E-2</v>
      </c>
      <c r="Y89" s="19">
        <f>AJ89*VLOOKUP($O89,AProperties!$A$8:$I$1007,VLOOKUP(Span,Data!$N$4:$Y$11,Data!$Y$1,FALSE),FALSE)</f>
        <v>6.2132756262288154E-2</v>
      </c>
      <c r="Z89" s="19">
        <f>AK89*VLOOKUP($O89,AProperties!$A$8:$I$1007,VLOOKUP(Span,Data!$N$4:$Y$11,Data!$Y$1,FALSE),FALSE)</f>
        <v>6.5493675697640266E-2</v>
      </c>
      <c r="AA89" s="19">
        <f>$I89*AA$19^0.5/VLOOKUP($O89,AProperties!$AY$8:$BG$1007,VLOOKUP(Span,Data!$N$4:$Y$11,Data!$Y$1,FALSE),FALSE)</f>
        <v>0.17184641164096529</v>
      </c>
      <c r="AB89" s="19">
        <f>$I89*AB$19^0.5/VLOOKUP($O89,AProperties!$AY$8:$BG$1007,VLOOKUP(Span,Data!$N$4:$Y$11,Data!$Y$1,FALSE),FALSE)</f>
        <v>0.24302752598780286</v>
      </c>
      <c r="AC89" s="19">
        <f>$I89*AC$19^0.5/VLOOKUP($O89,AProperties!$AY$8:$BG$1007,VLOOKUP(Span,Data!$N$4:$Y$11,Data!$Y$1,FALSE),FALSE)</f>
        <v>0.34369282328193057</v>
      </c>
      <c r="AD89" s="19">
        <f>$I89*AD$19^0.5/VLOOKUP($O89,AProperties!$AY$8:$BG$1007,VLOOKUP(Span,Data!$N$4:$Y$11,Data!$Y$1,FALSE),FALSE)</f>
        <v>0.42093602264864022</v>
      </c>
      <c r="AE89" s="19">
        <f>$I89*AE$19^0.5/VLOOKUP($O89,AProperties!$AY$8:$BG$1007,VLOOKUP(Span,Data!$N$4:$Y$11,Data!$Y$1,FALSE),FALSE)</f>
        <v>0.48605505197560572</v>
      </c>
      <c r="AF89" s="19">
        <f>$I89*AF$19^0.5/VLOOKUP($O89,AProperties!$AY$8:$BG$1007,VLOOKUP(Span,Data!$N$4:$Y$11,Data!$Y$1,FALSE),FALSE)</f>
        <v>0.54342606851232389</v>
      </c>
      <c r="AG89" s="19">
        <f>$I89*AG$19^0.5/VLOOKUP($O89,AProperties!$AY$8:$BG$1007,VLOOKUP(Span,Data!$N$4:$Y$11,Data!$Y$1,FALSE),FALSE)</f>
        <v>0.59529343212109531</v>
      </c>
      <c r="AH89" s="19">
        <f>$I89*AH$19^0.5/VLOOKUP($O89,AProperties!$AY$8:$BG$1007,VLOOKUP(Span,Data!$N$4:$Y$11,Data!$Y$1,FALSE),FALSE)</f>
        <v>0.64299039550701331</v>
      </c>
      <c r="AI89" s="19">
        <f>$I89*AI$19^0.5/VLOOKUP($O89,AProperties!$AY$8:$BG$1007,VLOOKUP(Span,Data!$N$4:$Y$11,Data!$Y$1,FALSE),FALSE)</f>
        <v>0.68738564656386114</v>
      </c>
      <c r="AJ89" s="19">
        <f>$I89*AJ$19^0.5/VLOOKUP($O89,AProperties!$AY$8:$BG$1007,VLOOKUP(Span,Data!$N$4:$Y$11,Data!$Y$1,FALSE),FALSE)</f>
        <v>0.72908257796340858</v>
      </c>
      <c r="AK89" s="19">
        <f>$I89*AK$19^0.5/VLOOKUP($O89,AProperties!$AY$8:$BG$1007,VLOOKUP(Span,Data!$N$4:$Y$11,Data!$Y$1,FALSE),FALSE)</f>
        <v>0.76852051623721918</v>
      </c>
      <c r="AL89" s="47">
        <f t="shared" si="17"/>
        <v>7.0000000000000007E-2</v>
      </c>
    </row>
    <row r="90" spans="1:38" x14ac:dyDescent="0.25">
      <c r="A90" s="15">
        <v>7.0999999999999994E-2</v>
      </c>
      <c r="B90" s="116">
        <f>VLOOKUP($A90,APropertiesDimless!$A$7:$I$1007,VLOOKUP(Span,Data!$N$4:$Y$11,Data!$Y$1,FALSE),FALSE)</f>
        <v>7.0988374810531579E-2</v>
      </c>
      <c r="C90" s="6">
        <f t="shared" si="13"/>
        <v>0.10649418740526578</v>
      </c>
      <c r="D90" s="116">
        <f>VLOOKUP($A90,AProperties!$AE$8:$AM$1007,VLOOKUP(Span,Data!$N$4:$Y$11,Data!$Y$1,FALSE),FALSE)</f>
        <v>8.91154333340866E-2</v>
      </c>
      <c r="E90" s="116">
        <f t="shared" si="14"/>
        <v>9.3174133394720013E-2</v>
      </c>
      <c r="F90" s="6">
        <f t="shared" si="18"/>
        <v>7.4351970792318714E-2</v>
      </c>
      <c r="G90" s="9"/>
      <c r="H90" s="15">
        <f t="shared" si="15"/>
        <v>7.0999999999999994E-2</v>
      </c>
      <c r="I90" s="6">
        <f>VLOOKUP(H90,AProperties!$AO$8:$AW$1007,VLOOKUP(Span,Data!$N$4:$Y$11,Data!$Y$1,FALSE),FALSE)^(2/3)</f>
        <v>0.14105809460364216</v>
      </c>
      <c r="J90" s="15">
        <f>$I90*(Slope^0.5)/VLOOKUP($H90,AProperties!$AY$8:$BG$1007,VLOOKUP(Span,Data!$N$4:$Y$11,Data!$Y$1,FALSE),FALSE)</f>
        <v>0.42481871346832178</v>
      </c>
      <c r="K90" s="15">
        <f>$J90*VLOOKUP($H90,AProperties!$A$8:$I$1007,VLOOKUP(Span,Data!$N$4:$Y$11,Data!$Y$1,FALSE),FALSE)</f>
        <v>3.6720529034563833E-2</v>
      </c>
      <c r="L90" s="15">
        <f t="shared" si="19"/>
        <v>0.42481871346832178</v>
      </c>
      <c r="M90" s="15">
        <f t="shared" si="20"/>
        <v>7.0999999999999994E-2</v>
      </c>
      <c r="O90" s="28">
        <f t="shared" si="16"/>
        <v>7.0999999999999994E-2</v>
      </c>
      <c r="P90" s="19">
        <f>AA90*VLOOKUP($O90,AProperties!$A$8:$I$1007,VLOOKUP(Span,Data!$N$4:$Y$11,Data!$Y$1,FALSE),FALSE)</f>
        <v>1.499109320328933E-2</v>
      </c>
      <c r="Q90" s="19">
        <f>AB90*VLOOKUP($O90,AProperties!$A$8:$I$1007,VLOOKUP(Span,Data!$N$4:$Y$11,Data!$Y$1,FALSE),FALSE)</f>
        <v>2.1200607322890894E-2</v>
      </c>
      <c r="R90" s="19">
        <f>AC90*VLOOKUP($O90,AProperties!$A$8:$I$1007,VLOOKUP(Span,Data!$N$4:$Y$11,Data!$Y$1,FALSE),FALSE)</f>
        <v>2.9982186406578661E-2</v>
      </c>
      <c r="S90" s="19">
        <f>AD90*VLOOKUP($O90,AProperties!$A$8:$I$1007,VLOOKUP(Span,Data!$N$4:$Y$11,Data!$Y$1,FALSE),FALSE)</f>
        <v>3.6720529034563833E-2</v>
      </c>
      <c r="T90" s="19">
        <f>AE90*VLOOKUP($O90,AProperties!$A$8:$I$1007,VLOOKUP(Span,Data!$N$4:$Y$11,Data!$Y$1,FALSE),FALSE)</f>
        <v>4.2401214645781789E-2</v>
      </c>
      <c r="U90" s="19">
        <f>AF90*VLOOKUP($O90,AProperties!$A$8:$I$1007,VLOOKUP(Span,Data!$N$4:$Y$11,Data!$Y$1,FALSE),FALSE)</f>
        <v>4.7405999138263877E-2</v>
      </c>
      <c r="V90" s="19">
        <f>AG90*VLOOKUP($O90,AProperties!$A$8:$I$1007,VLOOKUP(Span,Data!$N$4:$Y$11,Data!$Y$1,FALSE),FALSE)</f>
        <v>5.1930670178195179E-2</v>
      </c>
      <c r="W90" s="19">
        <f>AH90*VLOOKUP($O90,AProperties!$A$8:$I$1007,VLOOKUP(Span,Data!$N$4:$Y$11,Data!$Y$1,FALSE),FALSE)</f>
        <v>5.6091534619904154E-2</v>
      </c>
      <c r="X90" s="19">
        <f>AI90*VLOOKUP($O90,AProperties!$A$8:$I$1007,VLOOKUP(Span,Data!$N$4:$Y$11,Data!$Y$1,FALSE),FALSE)</f>
        <v>5.9964372813157321E-2</v>
      </c>
      <c r="Y90" s="19">
        <f>AJ90*VLOOKUP($O90,AProperties!$A$8:$I$1007,VLOOKUP(Span,Data!$N$4:$Y$11,Data!$Y$1,FALSE),FALSE)</f>
        <v>6.3601821968672687E-2</v>
      </c>
      <c r="Z90" s="19">
        <f>AK90*VLOOKUP($O90,AProperties!$A$8:$I$1007,VLOOKUP(Span,Data!$N$4:$Y$11,Data!$Y$1,FALSE),FALSE)</f>
        <v>6.7042206919180031E-2</v>
      </c>
      <c r="AA90" s="19">
        <f>$I90*AA$19^0.5/VLOOKUP($O90,AProperties!$AY$8:$BG$1007,VLOOKUP(Span,Data!$N$4:$Y$11,Data!$Y$1,FALSE),FALSE)</f>
        <v>0.17343151353050001</v>
      </c>
      <c r="AB90" s="19">
        <f>$I90*AB$19^0.5/VLOOKUP($O90,AProperties!$AY$8:$BG$1007,VLOOKUP(Span,Data!$N$4:$Y$11,Data!$Y$1,FALSE),FALSE)</f>
        <v>0.24526919857772606</v>
      </c>
      <c r="AC90" s="19">
        <f>$I90*AC$19^0.5/VLOOKUP($O90,AProperties!$AY$8:$BG$1007,VLOOKUP(Span,Data!$N$4:$Y$11,Data!$Y$1,FALSE),FALSE)</f>
        <v>0.34686302706100003</v>
      </c>
      <c r="AD90" s="19">
        <f>$I90*AD$19^0.5/VLOOKUP($O90,AProperties!$AY$8:$BG$1007,VLOOKUP(Span,Data!$N$4:$Y$11,Data!$Y$1,FALSE),FALSE)</f>
        <v>0.42481871346832178</v>
      </c>
      <c r="AE90" s="19">
        <f>$I90*AE$19^0.5/VLOOKUP($O90,AProperties!$AY$8:$BG$1007,VLOOKUP(Span,Data!$N$4:$Y$11,Data!$Y$1,FALSE),FALSE)</f>
        <v>0.49053839715545211</v>
      </c>
      <c r="AF90" s="19">
        <f>$I90*AF$19^0.5/VLOOKUP($O90,AProperties!$AY$8:$BG$1007,VLOOKUP(Span,Data!$N$4:$Y$11,Data!$Y$1,FALSE),FALSE)</f>
        <v>0.54843860080669016</v>
      </c>
      <c r="AG90" s="19">
        <f>$I90*AG$19^0.5/VLOOKUP($O90,AProperties!$AY$8:$BG$1007,VLOOKUP(Span,Data!$N$4:$Y$11,Data!$Y$1,FALSE),FALSE)</f>
        <v>0.60078438613679042</v>
      </c>
      <c r="AH90" s="19">
        <f>$I90*AH$19^0.5/VLOOKUP($O90,AProperties!$AY$8:$BG$1007,VLOOKUP(Span,Data!$N$4:$Y$11,Data!$Y$1,FALSE),FALSE)</f>
        <v>0.64892130370078016</v>
      </c>
      <c r="AI90" s="19">
        <f>$I90*AI$19^0.5/VLOOKUP($O90,AProperties!$AY$8:$BG$1007,VLOOKUP(Span,Data!$N$4:$Y$11,Data!$Y$1,FALSE),FALSE)</f>
        <v>0.69372605412200006</v>
      </c>
      <c r="AJ90" s="19">
        <f>$I90*AJ$19^0.5/VLOOKUP($O90,AProperties!$AY$8:$BG$1007,VLOOKUP(Span,Data!$N$4:$Y$11,Data!$Y$1,FALSE),FALSE)</f>
        <v>0.73580759573317822</v>
      </c>
      <c r="AK90" s="19">
        <f>$I90*AK$19^0.5/VLOOKUP($O90,AProperties!$AY$8:$BG$1007,VLOOKUP(Span,Data!$N$4:$Y$11,Data!$Y$1,FALSE),FALSE)</f>
        <v>0.77560930738974521</v>
      </c>
      <c r="AL90" s="47">
        <f t="shared" si="17"/>
        <v>7.0999999999999994E-2</v>
      </c>
    </row>
    <row r="91" spans="1:38" x14ac:dyDescent="0.25">
      <c r="A91" s="15">
        <v>7.1999999999999995E-2</v>
      </c>
      <c r="B91" s="116">
        <f>VLOOKUP($A91,APropertiesDimless!$A$7:$I$1007,VLOOKUP(Span,Data!$N$4:$Y$11,Data!$Y$1,FALSE),FALSE)</f>
        <v>7.1989966502719702E-2</v>
      </c>
      <c r="C91" s="6">
        <f t="shared" si="13"/>
        <v>0.10799498325135984</v>
      </c>
      <c r="D91" s="116">
        <f>VLOOKUP($A91,AProperties!$AE$8:$AM$1007,VLOOKUP(Span,Data!$N$4:$Y$11,Data!$Y$1,FALSE),FALSE)</f>
        <v>9.0370771969934469E-2</v>
      </c>
      <c r="E91" s="116">
        <f t="shared" si="14"/>
        <v>9.4728673378584802E-2</v>
      </c>
      <c r="F91" s="6">
        <f t="shared" si="18"/>
        <v>7.5929392007324667E-2</v>
      </c>
      <c r="G91" s="9"/>
      <c r="H91" s="15">
        <f t="shared" si="15"/>
        <v>7.1999999999999995E-2</v>
      </c>
      <c r="I91" s="6">
        <f>VLOOKUP(H91,AProperties!$AO$8:$AW$1007,VLOOKUP(Span,Data!$N$4:$Y$11,Data!$Y$1,FALSE),FALSE)^(2/3)</f>
        <v>0.14228652305385092</v>
      </c>
      <c r="J91" s="15">
        <f>$I91*(Slope^0.5)/VLOOKUP($H91,AProperties!$AY$8:$BG$1007,VLOOKUP(Span,Data!$N$4:$Y$11,Data!$Y$1,FALSE),FALSE)</f>
        <v>0.42868045624275042</v>
      </c>
      <c r="K91" s="15">
        <f>$J91*VLOOKUP($H91,AProperties!$A$8:$I$1007,VLOOKUP(Span,Data!$N$4:$Y$11,Data!$Y$1,FALSE),FALSE)</f>
        <v>3.7576302489729159E-2</v>
      </c>
      <c r="L91" s="15">
        <f t="shared" si="19"/>
        <v>0.42868045624275042</v>
      </c>
      <c r="M91" s="15">
        <f t="shared" si="20"/>
        <v>7.1999999999999995E-2</v>
      </c>
      <c r="O91" s="28">
        <f t="shared" si="16"/>
        <v>7.1999999999999995E-2</v>
      </c>
      <c r="P91" s="19">
        <f>AA91*VLOOKUP($O91,AProperties!$A$8:$I$1007,VLOOKUP(Span,Data!$N$4:$Y$11,Data!$Y$1,FALSE),FALSE)</f>
        <v>1.5340461253384929E-2</v>
      </c>
      <c r="Q91" s="19">
        <f>AB91*VLOOKUP($O91,AProperties!$A$8:$I$1007,VLOOKUP(Span,Data!$N$4:$Y$11,Data!$Y$1,FALSE),FALSE)</f>
        <v>2.1694688357595936E-2</v>
      </c>
      <c r="R91" s="19">
        <f>AC91*VLOOKUP($O91,AProperties!$A$8:$I$1007,VLOOKUP(Span,Data!$N$4:$Y$11,Data!$Y$1,FALSE),FALSE)</f>
        <v>3.0680922506769858E-2</v>
      </c>
      <c r="S91" s="19">
        <f>AD91*VLOOKUP($O91,AProperties!$A$8:$I$1007,VLOOKUP(Span,Data!$N$4:$Y$11,Data!$Y$1,FALSE),FALSE)</f>
        <v>3.7576302489729159E-2</v>
      </c>
      <c r="T91" s="19">
        <f>AE91*VLOOKUP($O91,AProperties!$A$8:$I$1007,VLOOKUP(Span,Data!$N$4:$Y$11,Data!$Y$1,FALSE),FALSE)</f>
        <v>4.3389376715191871E-2</v>
      </c>
      <c r="U91" s="19">
        <f>AF91*VLOOKUP($O91,AProperties!$A$8:$I$1007,VLOOKUP(Span,Data!$N$4:$Y$11,Data!$Y$1,FALSE),FALSE)</f>
        <v>4.8510797918257777E-2</v>
      </c>
      <c r="V91" s="19">
        <f>AG91*VLOOKUP($O91,AProperties!$A$8:$I$1007,VLOOKUP(Span,Data!$N$4:$Y$11,Data!$Y$1,FALSE),FALSE)</f>
        <v>5.3140916604808873E-2</v>
      </c>
      <c r="W91" s="19">
        <f>AH91*VLOOKUP($O91,AProperties!$A$8:$I$1007,VLOOKUP(Span,Data!$N$4:$Y$11,Data!$Y$1,FALSE),FALSE)</f>
        <v>5.7398750165247155E-2</v>
      </c>
      <c r="X91" s="19">
        <f>AI91*VLOOKUP($O91,AProperties!$A$8:$I$1007,VLOOKUP(Span,Data!$N$4:$Y$11,Data!$Y$1,FALSE),FALSE)</f>
        <v>6.1361845013539716E-2</v>
      </c>
      <c r="Y91" s="19">
        <f>AJ91*VLOOKUP($O91,AProperties!$A$8:$I$1007,VLOOKUP(Span,Data!$N$4:$Y$11,Data!$Y$1,FALSE),FALSE)</f>
        <v>6.50840650727878E-2</v>
      </c>
      <c r="Z91" s="19">
        <f>AK91*VLOOKUP($O91,AProperties!$A$8:$I$1007,VLOOKUP(Span,Data!$N$4:$Y$11,Data!$Y$1,FALSE),FALSE)</f>
        <v>6.8604628337540649E-2</v>
      </c>
      <c r="AA91" s="19">
        <f>$I91*AA$19^0.5/VLOOKUP($O91,AProperties!$AY$8:$BG$1007,VLOOKUP(Span,Data!$N$4:$Y$11,Data!$Y$1,FALSE),FALSE)</f>
        <v>0.17500806341637171</v>
      </c>
      <c r="AB91" s="19">
        <f>$I91*AB$19^0.5/VLOOKUP($O91,AProperties!$AY$8:$BG$1007,VLOOKUP(Span,Data!$N$4:$Y$11,Data!$Y$1,FALSE),FALSE)</f>
        <v>0.24749877680808358</v>
      </c>
      <c r="AC91" s="19">
        <f>$I91*AC$19^0.5/VLOOKUP($O91,AProperties!$AY$8:$BG$1007,VLOOKUP(Span,Data!$N$4:$Y$11,Data!$Y$1,FALSE),FALSE)</f>
        <v>0.35001612683274341</v>
      </c>
      <c r="AD91" s="19">
        <f>$I91*AD$19^0.5/VLOOKUP($O91,AProperties!$AY$8:$BG$1007,VLOOKUP(Span,Data!$N$4:$Y$11,Data!$Y$1,FALSE),FALSE)</f>
        <v>0.42868045624275042</v>
      </c>
      <c r="AE91" s="19">
        <f>$I91*AE$19^0.5/VLOOKUP($O91,AProperties!$AY$8:$BG$1007,VLOOKUP(Span,Data!$N$4:$Y$11,Data!$Y$1,FALSE),FALSE)</f>
        <v>0.49499755361616715</v>
      </c>
      <c r="AF91" s="19">
        <f>$I91*AF$19^0.5/VLOOKUP($O91,AProperties!$AY$8:$BG$1007,VLOOKUP(Span,Data!$N$4:$Y$11,Data!$Y$1,FALSE),FALSE)</f>
        <v>0.55342408929092324</v>
      </c>
      <c r="AG91" s="19">
        <f>$I91*AG$19^0.5/VLOOKUP($O91,AProperties!$AY$8:$BG$1007,VLOOKUP(Span,Data!$N$4:$Y$11,Data!$Y$1,FALSE),FALSE)</f>
        <v>0.6062457151427838</v>
      </c>
      <c r="AH91" s="19">
        <f>$I91*AH$19^0.5/VLOOKUP($O91,AProperties!$AY$8:$BG$1007,VLOOKUP(Span,Data!$N$4:$Y$11,Data!$Y$1,FALSE),FALSE)</f>
        <v>0.65482021322686956</v>
      </c>
      <c r="AI91" s="19">
        <f>$I91*AI$19^0.5/VLOOKUP($O91,AProperties!$AY$8:$BG$1007,VLOOKUP(Span,Data!$N$4:$Y$11,Data!$Y$1,FALSE),FALSE)</f>
        <v>0.70003225366548683</v>
      </c>
      <c r="AJ91" s="19">
        <f>$I91*AJ$19^0.5/VLOOKUP($O91,AProperties!$AY$8:$BG$1007,VLOOKUP(Span,Data!$N$4:$Y$11,Data!$Y$1,FALSE),FALSE)</f>
        <v>0.74249633042425056</v>
      </c>
      <c r="AK91" s="19">
        <f>$I91*AK$19^0.5/VLOOKUP($O91,AProperties!$AY$8:$BG$1007,VLOOKUP(Span,Data!$N$4:$Y$11,Data!$Y$1,FALSE),FALSE)</f>
        <v>0.78265985281920236</v>
      </c>
      <c r="AL91" s="47">
        <f t="shared" si="17"/>
        <v>7.1999999999999995E-2</v>
      </c>
    </row>
    <row r="92" spans="1:38" x14ac:dyDescent="0.25">
      <c r="A92" s="15">
        <v>7.2999999999999995E-2</v>
      </c>
      <c r="B92" s="116">
        <f>VLOOKUP($A92,APropertiesDimless!$A$7:$I$1007,VLOOKUP(Span,Data!$N$4:$Y$11,Data!$Y$1,FALSE),FALSE)</f>
        <v>7.2991661181130013E-2</v>
      </c>
      <c r="C92" s="6">
        <f t="shared" si="13"/>
        <v>0.109495830590565</v>
      </c>
      <c r="D92" s="116">
        <f>VLOOKUP($A92,AProperties!$AE$8:$AM$1007,VLOOKUP(Span,Data!$N$4:$Y$11,Data!$Y$1,FALSE),FALSE)</f>
        <v>9.1626081959261071E-2</v>
      </c>
      <c r="E92" s="116">
        <f t="shared" si="14"/>
        <v>9.6284207768076738E-2</v>
      </c>
      <c r="F92" s="6">
        <f t="shared" si="18"/>
        <v>7.7517843838439821E-2</v>
      </c>
      <c r="G92" s="9"/>
      <c r="H92" s="15">
        <f t="shared" si="15"/>
        <v>7.2999999999999995E-2</v>
      </c>
      <c r="I92" s="6">
        <f>VLOOKUP(H92,AProperties!$AO$8:$AW$1007,VLOOKUP(Span,Data!$N$4:$Y$11,Data!$Y$1,FALSE),FALSE)^(2/3)</f>
        <v>0.14350724591127847</v>
      </c>
      <c r="J92" s="15">
        <f>$I92*(Slope^0.5)/VLOOKUP($H92,AProperties!$AY$8:$BG$1007,VLOOKUP(Span,Data!$N$4:$Y$11,Data!$Y$1,FALSE),FALSE)</f>
        <v>0.43252161136953954</v>
      </c>
      <c r="K92" s="15">
        <f>$J92*VLOOKUP($H92,AProperties!$A$8:$I$1007,VLOOKUP(Span,Data!$N$4:$Y$11,Data!$Y$1,FALSE),FALSE)</f>
        <v>3.8439638536121215E-2</v>
      </c>
      <c r="L92" s="15">
        <f t="shared" si="19"/>
        <v>0.43252161136953954</v>
      </c>
      <c r="M92" s="15">
        <f t="shared" si="20"/>
        <v>7.2999999999999995E-2</v>
      </c>
      <c r="O92" s="28">
        <f t="shared" si="16"/>
        <v>7.2999999999999995E-2</v>
      </c>
      <c r="P92" s="19">
        <f>AA92*VLOOKUP($O92,AProperties!$A$8:$I$1007,VLOOKUP(Span,Data!$N$4:$Y$11,Data!$Y$1,FALSE),FALSE)</f>
        <v>1.5692916718420314E-2</v>
      </c>
      <c r="Q92" s="19">
        <f>AB92*VLOOKUP($O92,AProperties!$A$8:$I$1007,VLOOKUP(Span,Data!$N$4:$Y$11,Data!$Y$1,FALSE),FALSE)</f>
        <v>2.2193135656381497E-2</v>
      </c>
      <c r="R92" s="19">
        <f>AC92*VLOOKUP($O92,AProperties!$A$8:$I$1007,VLOOKUP(Span,Data!$N$4:$Y$11,Data!$Y$1,FALSE),FALSE)</f>
        <v>3.1385833436840628E-2</v>
      </c>
      <c r="S92" s="19">
        <f>AD92*VLOOKUP($O92,AProperties!$A$8:$I$1007,VLOOKUP(Span,Data!$N$4:$Y$11,Data!$Y$1,FALSE),FALSE)</f>
        <v>3.8439638536121215E-2</v>
      </c>
      <c r="T92" s="19">
        <f>AE92*VLOOKUP($O92,AProperties!$A$8:$I$1007,VLOOKUP(Span,Data!$N$4:$Y$11,Data!$Y$1,FALSE),FALSE)</f>
        <v>4.4386271312762994E-2</v>
      </c>
      <c r="U92" s="19">
        <f>AF92*VLOOKUP($O92,AProperties!$A$8:$I$1007,VLOOKUP(Span,Data!$N$4:$Y$11,Data!$Y$1,FALSE),FALSE)</f>
        <v>4.9625359961543443E-2</v>
      </c>
      <c r="V92" s="19">
        <f>AG92*VLOOKUP($O92,AProperties!$A$8:$I$1007,VLOOKUP(Span,Data!$N$4:$Y$11,Data!$Y$1,FALSE),FALSE)</f>
        <v>5.4361858150502089E-2</v>
      </c>
      <c r="W92" s="19">
        <f>AH92*VLOOKUP($O92,AProperties!$A$8:$I$1007,VLOOKUP(Span,Data!$N$4:$Y$11,Data!$Y$1,FALSE),FALSE)</f>
        <v>5.8717517759505664E-2</v>
      </c>
      <c r="X92" s="19">
        <f>AI92*VLOOKUP($O92,AProperties!$A$8:$I$1007,VLOOKUP(Span,Data!$N$4:$Y$11,Data!$Y$1,FALSE),FALSE)</f>
        <v>6.2771666873681256E-2</v>
      </c>
      <c r="Y92" s="19">
        <f>AJ92*VLOOKUP($O92,AProperties!$A$8:$I$1007,VLOOKUP(Span,Data!$N$4:$Y$11,Data!$Y$1,FALSE),FALSE)</f>
        <v>6.6579406969144495E-2</v>
      </c>
      <c r="Z92" s="19">
        <f>AK92*VLOOKUP($O92,AProperties!$A$8:$I$1007,VLOOKUP(Span,Data!$N$4:$Y$11,Data!$Y$1,FALSE),FALSE)</f>
        <v>7.0180857095261506E-2</v>
      </c>
      <c r="AA92" s="19">
        <f>$I92*AA$19^0.5/VLOOKUP($O92,AProperties!$AY$8:$BG$1007,VLOOKUP(Span,Data!$N$4:$Y$11,Data!$Y$1,FALSE),FALSE)</f>
        <v>0.17657620843028984</v>
      </c>
      <c r="AB92" s="19">
        <f>$I92*AB$19^0.5/VLOOKUP($O92,AProperties!$AY$8:$BG$1007,VLOOKUP(Span,Data!$N$4:$Y$11,Data!$Y$1,FALSE),FALSE)</f>
        <v>0.24971646875453438</v>
      </c>
      <c r="AC92" s="19">
        <f>$I92*AC$19^0.5/VLOOKUP($O92,AProperties!$AY$8:$BG$1007,VLOOKUP(Span,Data!$N$4:$Y$11,Data!$Y$1,FALSE),FALSE)</f>
        <v>0.35315241686057969</v>
      </c>
      <c r="AD92" s="19">
        <f>$I92*AD$19^0.5/VLOOKUP($O92,AProperties!$AY$8:$BG$1007,VLOOKUP(Span,Data!$N$4:$Y$11,Data!$Y$1,FALSE),FALSE)</f>
        <v>0.43252161136953954</v>
      </c>
      <c r="AE92" s="19">
        <f>$I92*AE$19^0.5/VLOOKUP($O92,AProperties!$AY$8:$BG$1007,VLOOKUP(Span,Data!$N$4:$Y$11,Data!$Y$1,FALSE),FALSE)</f>
        <v>0.49943293750906875</v>
      </c>
      <c r="AF92" s="19">
        <f>$I92*AF$19^0.5/VLOOKUP($O92,AProperties!$AY$8:$BG$1007,VLOOKUP(Span,Data!$N$4:$Y$11,Data!$Y$1,FALSE),FALSE)</f>
        <v>0.55838299923634105</v>
      </c>
      <c r="AG92" s="19">
        <f>$I92*AG$19^0.5/VLOOKUP($O92,AProperties!$AY$8:$BG$1007,VLOOKUP(Span,Data!$N$4:$Y$11,Data!$Y$1,FALSE),FALSE)</f>
        <v>0.61167792881826788</v>
      </c>
      <c r="AH92" s="19">
        <f>$I92*AH$19^0.5/VLOOKUP($O92,AProperties!$AY$8:$BG$1007,VLOOKUP(Span,Data!$N$4:$Y$11,Data!$Y$1,FALSE),FALSE)</f>
        <v>0.66068767460172917</v>
      </c>
      <c r="AI92" s="19">
        <f>$I92*AI$19^0.5/VLOOKUP($O92,AProperties!$AY$8:$BG$1007,VLOOKUP(Span,Data!$N$4:$Y$11,Data!$Y$1,FALSE),FALSE)</f>
        <v>0.70630483372115938</v>
      </c>
      <c r="AJ92" s="19">
        <f>$I92*AJ$19^0.5/VLOOKUP($O92,AProperties!$AY$8:$BG$1007,VLOOKUP(Span,Data!$N$4:$Y$11,Data!$Y$1,FALSE),FALSE)</f>
        <v>0.74914940626360305</v>
      </c>
      <c r="AK92" s="19">
        <f>$I92*AK$19^0.5/VLOOKUP($O92,AProperties!$AY$8:$BG$1007,VLOOKUP(Span,Data!$N$4:$Y$11,Data!$Y$1,FALSE),FALSE)</f>
        <v>0.78967281051859906</v>
      </c>
      <c r="AL92" s="47">
        <f t="shared" si="17"/>
        <v>7.2999999999999995E-2</v>
      </c>
    </row>
    <row r="93" spans="1:38" x14ac:dyDescent="0.25">
      <c r="A93" s="15">
        <v>7.3999999999999996E-2</v>
      </c>
      <c r="B93" s="116">
        <f>VLOOKUP($A93,APropertiesDimless!$A$7:$I$1007,VLOOKUP(Span,Data!$N$4:$Y$11,Data!$Y$1,FALSE),FALSE)</f>
        <v>7.399346108954695E-2</v>
      </c>
      <c r="C93" s="6">
        <f t="shared" si="13"/>
        <v>0.11099673054477346</v>
      </c>
      <c r="D93" s="116">
        <f>VLOOKUP($A93,AProperties!$AE$8:$AM$1007,VLOOKUP(Span,Data!$N$4:$Y$11,Data!$Y$1,FALSE),FALSE)</f>
        <v>9.288136190542895E-2</v>
      </c>
      <c r="E93" s="116">
        <f t="shared" si="14"/>
        <v>9.7840740995303155E-2</v>
      </c>
      <c r="F93" s="6">
        <f t="shared" si="18"/>
        <v>7.9117251258980781E-2</v>
      </c>
      <c r="G93" s="9"/>
      <c r="H93" s="15">
        <f t="shared" si="15"/>
        <v>7.3999999999999996E-2</v>
      </c>
      <c r="I93" s="6">
        <f>VLOOKUP(H93,AProperties!$AO$8:$AW$1007,VLOOKUP(Span,Data!$N$4:$Y$11,Data!$Y$1,FALSE),FALSE)^(2/3)</f>
        <v>0.14472038888636854</v>
      </c>
      <c r="J93" s="15">
        <f>$I93*(Slope^0.5)/VLOOKUP($H93,AProperties!$AY$8:$BG$1007,VLOOKUP(Span,Data!$N$4:$Y$11,Data!$Y$1,FALSE),FALSE)</f>
        <v>0.43634252784095112</v>
      </c>
      <c r="K93" s="15">
        <f>$J93*VLOOKUP($H93,AProperties!$A$8:$I$1007,VLOOKUP(Span,Data!$N$4:$Y$11,Data!$Y$1,FALSE),FALSE)</f>
        <v>3.9310492501139029E-2</v>
      </c>
      <c r="L93" s="15">
        <f t="shared" si="19"/>
        <v>0.43634252784095112</v>
      </c>
      <c r="M93" s="15">
        <f t="shared" si="20"/>
        <v>7.3999999999999996E-2</v>
      </c>
      <c r="O93" s="28">
        <f t="shared" si="16"/>
        <v>7.3999999999999996E-2</v>
      </c>
      <c r="P93" s="19">
        <f>AA93*VLOOKUP($O93,AProperties!$A$8:$I$1007,VLOOKUP(Span,Data!$N$4:$Y$11,Data!$Y$1,FALSE),FALSE)</f>
        <v>1.6048441360882515E-2</v>
      </c>
      <c r="Q93" s="19">
        <f>AB93*VLOOKUP($O93,AProperties!$A$8:$I$1007,VLOOKUP(Span,Data!$N$4:$Y$11,Data!$Y$1,FALSE),FALSE)</f>
        <v>2.2695923427509385E-2</v>
      </c>
      <c r="R93" s="19">
        <f>AC93*VLOOKUP($O93,AProperties!$A$8:$I$1007,VLOOKUP(Span,Data!$N$4:$Y$11,Data!$Y$1,FALSE),FALSE)</f>
        <v>3.209688272176503E-2</v>
      </c>
      <c r="S93" s="19">
        <f>AD93*VLOOKUP($O93,AProperties!$A$8:$I$1007,VLOOKUP(Span,Data!$N$4:$Y$11,Data!$Y$1,FALSE),FALSE)</f>
        <v>3.9310492501139029E-2</v>
      </c>
      <c r="T93" s="19">
        <f>AE93*VLOOKUP($O93,AProperties!$A$8:$I$1007,VLOOKUP(Span,Data!$N$4:$Y$11,Data!$Y$1,FALSE),FALSE)</f>
        <v>4.5391846855018771E-2</v>
      </c>
      <c r="U93" s="19">
        <f>AF93*VLOOKUP($O93,AProperties!$A$8:$I$1007,VLOOKUP(Span,Data!$N$4:$Y$11,Data!$Y$1,FALSE),FALSE)</f>
        <v>5.0749627596040993E-2</v>
      </c>
      <c r="V93" s="19">
        <f>AG93*VLOOKUP($O93,AProperties!$A$8:$I$1007,VLOOKUP(Span,Data!$N$4:$Y$11,Data!$Y$1,FALSE),FALSE)</f>
        <v>5.5593431638676666E-2</v>
      </c>
      <c r="W93" s="19">
        <f>AH93*VLOOKUP($O93,AProperties!$A$8:$I$1007,VLOOKUP(Span,Data!$N$4:$Y$11,Data!$Y$1,FALSE),FALSE)</f>
        <v>6.0047769164154503E-2</v>
      </c>
      <c r="X93" s="19">
        <f>AI93*VLOOKUP($O93,AProperties!$A$8:$I$1007,VLOOKUP(Span,Data!$N$4:$Y$11,Data!$Y$1,FALSE),FALSE)</f>
        <v>6.419376544353006E-2</v>
      </c>
      <c r="Y93" s="19">
        <f>AJ93*VLOOKUP($O93,AProperties!$A$8:$I$1007,VLOOKUP(Span,Data!$N$4:$Y$11,Data!$Y$1,FALSE),FALSE)</f>
        <v>6.8087770282528146E-2</v>
      </c>
      <c r="Z93" s="19">
        <f>AK93*VLOOKUP($O93,AProperties!$A$8:$I$1007,VLOOKUP(Span,Data!$N$4:$Y$11,Data!$Y$1,FALSE),FALSE)</f>
        <v>7.1770811631705081E-2</v>
      </c>
      <c r="AA93" s="19">
        <f>$I93*AA$19^0.5/VLOOKUP($O93,AProperties!$AY$8:$BG$1007,VLOOKUP(Span,Data!$N$4:$Y$11,Data!$Y$1,FALSE),FALSE)</f>
        <v>0.17813609104774886</v>
      </c>
      <c r="AB93" s="19">
        <f>$I93*AB$19^0.5/VLOOKUP($O93,AProperties!$AY$8:$BG$1007,VLOOKUP(Span,Data!$N$4:$Y$11,Data!$Y$1,FALSE),FALSE)</f>
        <v>0.25192247590785494</v>
      </c>
      <c r="AC93" s="19">
        <f>$I93*AC$19^0.5/VLOOKUP($O93,AProperties!$AY$8:$BG$1007,VLOOKUP(Span,Data!$N$4:$Y$11,Data!$Y$1,FALSE),FALSE)</f>
        <v>0.35627218209549771</v>
      </c>
      <c r="AD93" s="19">
        <f>$I93*AD$19^0.5/VLOOKUP($O93,AProperties!$AY$8:$BG$1007,VLOOKUP(Span,Data!$N$4:$Y$11,Data!$Y$1,FALSE),FALSE)</f>
        <v>0.43634252784095112</v>
      </c>
      <c r="AE93" s="19">
        <f>$I93*AE$19^0.5/VLOOKUP($O93,AProperties!$AY$8:$BG$1007,VLOOKUP(Span,Data!$N$4:$Y$11,Data!$Y$1,FALSE),FALSE)</f>
        <v>0.50384495181570987</v>
      </c>
      <c r="AF93" s="19">
        <f>$I93*AF$19^0.5/VLOOKUP($O93,AProperties!$AY$8:$BG$1007,VLOOKUP(Span,Data!$N$4:$Y$11,Data!$Y$1,FALSE),FALSE)</f>
        <v>0.56331578119001657</v>
      </c>
      <c r="AG93" s="19">
        <f>$I93*AG$19^0.5/VLOOKUP($O93,AProperties!$AY$8:$BG$1007,VLOOKUP(Span,Data!$N$4:$Y$11,Data!$Y$1,FALSE),FALSE)</f>
        <v>0.61708152071283295</v>
      </c>
      <c r="AH93" s="19">
        <f>$I93*AH$19^0.5/VLOOKUP($O93,AProperties!$AY$8:$BG$1007,VLOOKUP(Span,Data!$N$4:$Y$11,Data!$Y$1,FALSE),FALSE)</f>
        <v>0.66652422091984487</v>
      </c>
      <c r="AI93" s="19">
        <f>$I93*AI$19^0.5/VLOOKUP($O93,AProperties!$AY$8:$BG$1007,VLOOKUP(Span,Data!$N$4:$Y$11,Data!$Y$1,FALSE),FALSE)</f>
        <v>0.71254436419099543</v>
      </c>
      <c r="AJ93" s="19">
        <f>$I93*AJ$19^0.5/VLOOKUP($O93,AProperties!$AY$8:$BG$1007,VLOOKUP(Span,Data!$N$4:$Y$11,Data!$Y$1,FALSE),FALSE)</f>
        <v>0.75576742772356464</v>
      </c>
      <c r="AK93" s="19">
        <f>$I93*AK$19^0.5/VLOOKUP($O93,AProperties!$AY$8:$BG$1007,VLOOKUP(Span,Data!$N$4:$Y$11,Data!$Y$1,FALSE),FALSE)</f>
        <v>0.79664881765771633</v>
      </c>
      <c r="AL93" s="47">
        <f t="shared" si="17"/>
        <v>7.3999999999999996E-2</v>
      </c>
    </row>
    <row r="94" spans="1:38" x14ac:dyDescent="0.25">
      <c r="A94" s="15">
        <v>7.4999999999999997E-2</v>
      </c>
      <c r="B94" s="116">
        <f>VLOOKUP($A94,APropertiesDimless!$A$7:$I$1007,VLOOKUP(Span,Data!$N$4:$Y$11,Data!$Y$1,FALSE),FALSE)</f>
        <v>7.4995368473184151E-2</v>
      </c>
      <c r="C94" s="6">
        <f t="shared" si="13"/>
        <v>0.11249768423659207</v>
      </c>
      <c r="D94" s="116">
        <f>VLOOKUP($A94,AProperties!$AE$8:$AM$1007,VLOOKUP(Span,Data!$N$4:$Y$11,Data!$Y$1,FALSE),FALSE)</f>
        <v>9.4136610411700267E-2</v>
      </c>
      <c r="E94" s="116">
        <f t="shared" si="14"/>
        <v>9.9398277460185175E-2</v>
      </c>
      <c r="F94" s="6">
        <f t="shared" si="18"/>
        <v>8.072754077450725E-2</v>
      </c>
      <c r="G94" s="9"/>
      <c r="H94" s="15">
        <f t="shared" si="15"/>
        <v>7.4999999999999997E-2</v>
      </c>
      <c r="I94" s="6">
        <f>VLOOKUP(H94,AProperties!$AO$8:$AW$1007,VLOOKUP(Span,Data!$N$4:$Y$11,Data!$Y$1,FALSE),FALSE)^(2/3)</f>
        <v>0.14592607386618867</v>
      </c>
      <c r="J94" s="15">
        <f>$I94*(Slope^0.5)/VLOOKUP($H94,AProperties!$AY$8:$BG$1007,VLOOKUP(Span,Data!$N$4:$Y$11,Data!$Y$1,FALSE),FALSE)</f>
        <v>0.44014354375443593</v>
      </c>
      <c r="K94" s="15">
        <f>$J94*VLOOKUP($H94,AProperties!$A$8:$I$1007,VLOOKUP(Span,Data!$N$4:$Y$11,Data!$Y$1,FALSE),FALSE)</f>
        <v>4.0188820399835436E-2</v>
      </c>
      <c r="L94" s="15">
        <f t="shared" si="19"/>
        <v>0.44014354375443593</v>
      </c>
      <c r="M94" s="15">
        <f t="shared" si="20"/>
        <v>7.4999999999999997E-2</v>
      </c>
      <c r="O94" s="28">
        <f t="shared" si="16"/>
        <v>7.4999999999999997E-2</v>
      </c>
      <c r="P94" s="19">
        <f>AA94*VLOOKUP($O94,AProperties!$A$8:$I$1007,VLOOKUP(Span,Data!$N$4:$Y$11,Data!$Y$1,FALSE),FALSE)</f>
        <v>1.6407017223992036E-2</v>
      </c>
      <c r="Q94" s="19">
        <f>AB94*VLOOKUP($O94,AProperties!$A$8:$I$1007,VLOOKUP(Span,Data!$N$4:$Y$11,Data!$Y$1,FALSE),FALSE)</f>
        <v>2.3203026276258514E-2</v>
      </c>
      <c r="R94" s="19">
        <f>AC94*VLOOKUP($O94,AProperties!$A$8:$I$1007,VLOOKUP(Span,Data!$N$4:$Y$11,Data!$Y$1,FALSE),FALSE)</f>
        <v>3.2814034447984072E-2</v>
      </c>
      <c r="S94" s="19">
        <f>AD94*VLOOKUP($O94,AProperties!$A$8:$I$1007,VLOOKUP(Span,Data!$N$4:$Y$11,Data!$Y$1,FALSE),FALSE)</f>
        <v>4.0188820399835436E-2</v>
      </c>
      <c r="T94" s="19">
        <f>AE94*VLOOKUP($O94,AProperties!$A$8:$I$1007,VLOOKUP(Span,Data!$N$4:$Y$11,Data!$Y$1,FALSE),FALSE)</f>
        <v>4.6406052552517028E-2</v>
      </c>
      <c r="U94" s="19">
        <f>AF94*VLOOKUP($O94,AProperties!$A$8:$I$1007,VLOOKUP(Span,Data!$N$4:$Y$11,Data!$Y$1,FALSE),FALSE)</f>
        <v>5.1883544037427835E-2</v>
      </c>
      <c r="V94" s="19">
        <f>AG94*VLOOKUP($O94,AProperties!$A$8:$I$1007,VLOOKUP(Span,Data!$N$4:$Y$11,Data!$Y$1,FALSE),FALSE)</f>
        <v>5.6835574865223788E-2</v>
      </c>
      <c r="W94" s="19">
        <f>AH94*VLOOKUP($O94,AProperties!$A$8:$I$1007,VLOOKUP(Span,Data!$N$4:$Y$11,Data!$Y$1,FALSE),FALSE)</f>
        <v>6.1389437191077097E-2</v>
      </c>
      <c r="X94" s="19">
        <f>AI94*VLOOKUP($O94,AProperties!$A$8:$I$1007,VLOOKUP(Span,Data!$N$4:$Y$11,Data!$Y$1,FALSE),FALSE)</f>
        <v>6.5628068895968145E-2</v>
      </c>
      <c r="Y94" s="19">
        <f>AJ94*VLOOKUP($O94,AProperties!$A$8:$I$1007,VLOOKUP(Span,Data!$N$4:$Y$11,Data!$Y$1,FALSE),FALSE)</f>
        <v>6.9609078828775525E-2</v>
      </c>
      <c r="Z94" s="19">
        <f>AK94*VLOOKUP($O94,AProperties!$A$8:$I$1007,VLOOKUP(Span,Data!$N$4:$Y$11,Data!$Y$1,FALSE),FALSE)</f>
        <v>7.3374411641712184E-2</v>
      </c>
      <c r="AA94" s="19">
        <f>$I94*AA$19^0.5/VLOOKUP($O94,AProperties!$AY$8:$BG$1007,VLOOKUP(Span,Data!$N$4:$Y$11,Data!$Y$1,FALSE),FALSE)</f>
        <v>0.17968784929645493</v>
      </c>
      <c r="AB94" s="19">
        <f>$I94*AB$19^0.5/VLOOKUP($O94,AProperties!$AY$8:$BG$1007,VLOOKUP(Span,Data!$N$4:$Y$11,Data!$Y$1,FALSE),FALSE)</f>
        <v>0.25411699346869943</v>
      </c>
      <c r="AC94" s="19">
        <f>$I94*AC$19^0.5/VLOOKUP($O94,AProperties!$AY$8:$BG$1007,VLOOKUP(Span,Data!$N$4:$Y$11,Data!$Y$1,FALSE),FALSE)</f>
        <v>0.35937569859290985</v>
      </c>
      <c r="AD94" s="19">
        <f>$I94*AD$19^0.5/VLOOKUP($O94,AProperties!$AY$8:$BG$1007,VLOOKUP(Span,Data!$N$4:$Y$11,Data!$Y$1,FALSE),FALSE)</f>
        <v>0.44014354375443593</v>
      </c>
      <c r="AE94" s="19">
        <f>$I94*AE$19^0.5/VLOOKUP($O94,AProperties!$AY$8:$BG$1007,VLOOKUP(Span,Data!$N$4:$Y$11,Data!$Y$1,FALSE),FALSE)</f>
        <v>0.50823398693739885</v>
      </c>
      <c r="AF94" s="19">
        <f>$I94*AF$19^0.5/VLOOKUP($O94,AProperties!$AY$8:$BG$1007,VLOOKUP(Span,Data!$N$4:$Y$11,Data!$Y$1,FALSE),FALSE)</f>
        <v>0.56822287163388185</v>
      </c>
      <c r="AG94" s="19">
        <f>$I94*AG$19^0.5/VLOOKUP($O94,AProperties!$AY$8:$BG$1007,VLOOKUP(Span,Data!$N$4:$Y$11,Data!$Y$1,FALSE),FALSE)</f>
        <v>0.62245696896847913</v>
      </c>
      <c r="AH94" s="19">
        <f>$I94*AH$19^0.5/VLOOKUP($O94,AProperties!$AY$8:$BG$1007,VLOOKUP(Span,Data!$N$4:$Y$11,Data!$Y$1,FALSE),FALSE)</f>
        <v>0.6723303686336034</v>
      </c>
      <c r="AI94" s="19">
        <f>$I94*AI$19^0.5/VLOOKUP($O94,AProperties!$AY$8:$BG$1007,VLOOKUP(Span,Data!$N$4:$Y$11,Data!$Y$1,FALSE),FALSE)</f>
        <v>0.71875139718581971</v>
      </c>
      <c r="AJ94" s="19">
        <f>$I94*AJ$19^0.5/VLOOKUP($O94,AProperties!$AY$8:$BG$1007,VLOOKUP(Span,Data!$N$4:$Y$11,Data!$Y$1,FALSE),FALSE)</f>
        <v>0.76235098040609817</v>
      </c>
      <c r="AK94" s="19">
        <f>$I94*AK$19^0.5/VLOOKUP($O94,AProperties!$AY$8:$BG$1007,VLOOKUP(Span,Data!$N$4:$Y$11,Data!$Y$1,FALSE),FALSE)</f>
        <v>0.80358849151522205</v>
      </c>
      <c r="AL94" s="47">
        <f t="shared" si="17"/>
        <v>7.4999999999999997E-2</v>
      </c>
    </row>
    <row r="95" spans="1:38" x14ac:dyDescent="0.25">
      <c r="A95" s="15">
        <v>7.5999999999999998E-2</v>
      </c>
      <c r="B95" s="116">
        <f>VLOOKUP($A95,APropertiesDimless!$A$7:$I$1007,VLOOKUP(Span,Data!$N$4:$Y$11,Data!$Y$1,FALSE),FALSE)</f>
        <v>7.5997385578725304E-2</v>
      </c>
      <c r="C95" s="6">
        <f t="shared" si="13"/>
        <v>0.11399869278936264</v>
      </c>
      <c r="D95" s="116">
        <f>VLOOKUP($A95,AProperties!$AE$8:$AM$1007,VLOOKUP(Span,Data!$N$4:$Y$11,Data!$Y$1,FALSE),FALSE)</f>
        <v>9.5391826081232894E-2</v>
      </c>
      <c r="E95" s="116">
        <f t="shared" si="14"/>
        <v>0.10095682153125812</v>
      </c>
      <c r="F95" s="6">
        <f t="shared" si="18"/>
        <v>8.23486403715811E-2</v>
      </c>
      <c r="G95" s="9"/>
      <c r="H95" s="15">
        <f t="shared" si="15"/>
        <v>7.5999999999999998E-2</v>
      </c>
      <c r="I95" s="6">
        <f>VLOOKUP(H95,AProperties!$AO$8:$AW$1007,VLOOKUP(Span,Data!$N$4:$Y$11,Data!$Y$1,FALSE),FALSE)^(2/3)</f>
        <v>0.14712441908165208</v>
      </c>
      <c r="J95" s="15">
        <f>$I95*(Slope^0.5)/VLOOKUP($H95,AProperties!$AY$8:$BG$1007,VLOOKUP(Span,Data!$N$4:$Y$11,Data!$Y$1,FALSE),FALSE)</f>
        <v>0.44392498679380177</v>
      </c>
      <c r="K95" s="15">
        <f>$J95*VLOOKUP($H95,AProperties!$A$8:$I$1007,VLOOKUP(Span,Data!$N$4:$Y$11,Data!$Y$1,FALSE),FALSE)</f>
        <v>4.1074578913279459E-2</v>
      </c>
      <c r="L95" s="15">
        <f t="shared" si="19"/>
        <v>0.44392498679380177</v>
      </c>
      <c r="M95" s="15">
        <f t="shared" si="20"/>
        <v>7.5999999999999998E-2</v>
      </c>
      <c r="O95" s="28">
        <f t="shared" si="16"/>
        <v>7.5999999999999998E-2</v>
      </c>
      <c r="P95" s="19">
        <f>AA95*VLOOKUP($O95,AProperties!$A$8:$I$1007,VLOOKUP(Span,Data!$N$4:$Y$11,Data!$Y$1,FALSE),FALSE)</f>
        <v>1.6768626622869376E-2</v>
      </c>
      <c r="Q95" s="19">
        <f>AB95*VLOOKUP($O95,AProperties!$A$8:$I$1007,VLOOKUP(Span,Data!$N$4:$Y$11,Data!$Y$1,FALSE),FALSE)</f>
        <v>2.3714419192432425E-2</v>
      </c>
      <c r="R95" s="19">
        <f>AC95*VLOOKUP($O95,AProperties!$A$8:$I$1007,VLOOKUP(Span,Data!$N$4:$Y$11,Data!$Y$1,FALSE),FALSE)</f>
        <v>3.3537253245738752E-2</v>
      </c>
      <c r="S95" s="19">
        <f>AD95*VLOOKUP($O95,AProperties!$A$8:$I$1007,VLOOKUP(Span,Data!$N$4:$Y$11,Data!$Y$1,FALSE),FALSE)</f>
        <v>4.1074578913279459E-2</v>
      </c>
      <c r="T95" s="19">
        <f>AE95*VLOOKUP($O95,AProperties!$A$8:$I$1007,VLOOKUP(Span,Data!$N$4:$Y$11,Data!$Y$1,FALSE),FALSE)</f>
        <v>4.7428838384864849E-2</v>
      </c>
      <c r="U95" s="19">
        <f>AF95*VLOOKUP($O95,AProperties!$A$8:$I$1007,VLOOKUP(Span,Data!$N$4:$Y$11,Data!$Y$1,FALSE),FALSE)</f>
        <v>5.3027053361204571E-2</v>
      </c>
      <c r="V95" s="19">
        <f>AG95*VLOOKUP($O95,AProperties!$A$8:$I$1007,VLOOKUP(Span,Data!$N$4:$Y$11,Data!$Y$1,FALSE),FALSE)</f>
        <v>5.8088226567923763E-2</v>
      </c>
      <c r="W95" s="19">
        <f>AH95*VLOOKUP($O95,AProperties!$A$8:$I$1007,VLOOKUP(Span,Data!$N$4:$Y$11,Data!$Y$1,FALSE),FALSE)</f>
        <v>6.2742455669513378E-2</v>
      </c>
      <c r="X95" s="19">
        <f>AI95*VLOOKUP($O95,AProperties!$A$8:$I$1007,VLOOKUP(Span,Data!$N$4:$Y$11,Data!$Y$1,FALSE),FALSE)</f>
        <v>6.7074506491477504E-2</v>
      </c>
      <c r="Y95" s="19">
        <f>AJ95*VLOOKUP($O95,AProperties!$A$8:$I$1007,VLOOKUP(Span,Data!$N$4:$Y$11,Data!$Y$1,FALSE),FALSE)</f>
        <v>7.1143257577297267E-2</v>
      </c>
      <c r="Z95" s="19">
        <f>AK95*VLOOKUP($O95,AProperties!$A$8:$I$1007,VLOOKUP(Span,Data!$N$4:$Y$11,Data!$Y$1,FALSE),FALSE)</f>
        <v>7.4991578036097323E-2</v>
      </c>
      <c r="AA95" s="19">
        <f>$I95*AA$19^0.5/VLOOKUP($O95,AProperties!$AY$8:$BG$1007,VLOOKUP(Span,Data!$N$4:$Y$11,Data!$Y$1,FALSE),FALSE)</f>
        <v>0.18123161695276255</v>
      </c>
      <c r="AB95" s="19">
        <f>$I95*AB$19^0.5/VLOOKUP($O95,AProperties!$AY$8:$BG$1007,VLOOKUP(Span,Data!$N$4:$Y$11,Data!$Y$1,FALSE),FALSE)</f>
        <v>0.25630021062540254</v>
      </c>
      <c r="AC95" s="19">
        <f>$I95*AC$19^0.5/VLOOKUP($O95,AProperties!$AY$8:$BG$1007,VLOOKUP(Span,Data!$N$4:$Y$11,Data!$Y$1,FALSE),FALSE)</f>
        <v>0.3624632339055251</v>
      </c>
      <c r="AD95" s="19">
        <f>$I95*AD$19^0.5/VLOOKUP($O95,AProperties!$AY$8:$BG$1007,VLOOKUP(Span,Data!$N$4:$Y$11,Data!$Y$1,FALSE),FALSE)</f>
        <v>0.44392498679380177</v>
      </c>
      <c r="AE95" s="19">
        <f>$I95*AE$19^0.5/VLOOKUP($O95,AProperties!$AY$8:$BG$1007,VLOOKUP(Span,Data!$N$4:$Y$11,Data!$Y$1,FALSE),FALSE)</f>
        <v>0.51260042125080507</v>
      </c>
      <c r="AF95" s="19">
        <f>$I95*AF$19^0.5/VLOOKUP($O95,AProperties!$AY$8:$BG$1007,VLOOKUP(Span,Data!$N$4:$Y$11,Data!$Y$1,FALSE),FALSE)</f>
        <v>0.57310469360591398</v>
      </c>
      <c r="AG95" s="19">
        <f>$I95*AG$19^0.5/VLOOKUP($O95,AProperties!$AY$8:$BG$1007,VLOOKUP(Span,Data!$N$4:$Y$11,Data!$Y$1,FALSE),FALSE)</f>
        <v>0.62780473700009165</v>
      </c>
      <c r="AH95" s="19">
        <f>$I95*AH$19^0.5/VLOOKUP($O95,AProperties!$AY$8:$BG$1007,VLOOKUP(Span,Data!$N$4:$Y$11,Data!$Y$1,FALSE),FALSE)</f>
        <v>0.67810661828828944</v>
      </c>
      <c r="AI95" s="19">
        <f>$I95*AI$19^0.5/VLOOKUP($O95,AProperties!$AY$8:$BG$1007,VLOOKUP(Span,Data!$N$4:$Y$11,Data!$Y$1,FALSE),FALSE)</f>
        <v>0.72492646781105019</v>
      </c>
      <c r="AJ95" s="19">
        <f>$I95*AJ$19^0.5/VLOOKUP($O95,AProperties!$AY$8:$BG$1007,VLOOKUP(Span,Data!$N$4:$Y$11,Data!$Y$1,FALSE),FALSE)</f>
        <v>0.7689006318762075</v>
      </c>
      <c r="AK95" s="19">
        <f>$I95*AK$19^0.5/VLOOKUP($O95,AProperties!$AY$8:$BG$1007,VLOOKUP(Span,Data!$N$4:$Y$11,Data!$Y$1,FALSE),FALSE)</f>
        <v>0.81049243035716079</v>
      </c>
      <c r="AL95" s="47">
        <f t="shared" si="17"/>
        <v>7.5999999999999998E-2</v>
      </c>
    </row>
    <row r="96" spans="1:38" x14ac:dyDescent="0.25">
      <c r="A96" s="15">
        <v>7.6999999999999999E-2</v>
      </c>
      <c r="B96" s="116">
        <f>VLOOKUP($A96,APropertiesDimless!$A$7:$I$1007,VLOOKUP(Span,Data!$N$4:$Y$11,Data!$Y$1,FALSE),FALSE)</f>
        <v>7.699951465436311E-2</v>
      </c>
      <c r="C96" s="6">
        <f t="shared" si="13"/>
        <v>0.11549975732718155</v>
      </c>
      <c r="D96" s="116">
        <f>VLOOKUP($A96,AProperties!$AE$8:$AM$1007,VLOOKUP(Span,Data!$N$4:$Y$11,Data!$Y$1,FALSE),FALSE)</f>
        <v>9.6647007517074141E-2</v>
      </c>
      <c r="E96" s="116">
        <f t="shared" si="14"/>
        <v>0.10251637754644263</v>
      </c>
      <c r="F96" s="6">
        <f t="shared" si="18"/>
        <v>8.3980479468892172E-2</v>
      </c>
      <c r="G96" s="9"/>
      <c r="H96" s="15">
        <f t="shared" si="15"/>
        <v>7.6999999999999999E-2</v>
      </c>
      <c r="I96" s="6">
        <f>VLOOKUP(H96,AProperties!$AO$8:$AW$1007,VLOOKUP(Span,Data!$N$4:$Y$11,Data!$Y$1,FALSE),FALSE)^(2/3)</f>
        <v>0.14831553926528576</v>
      </c>
      <c r="J96" s="15">
        <f>$I96*(Slope^0.5)/VLOOKUP($H96,AProperties!$AY$8:$BG$1007,VLOOKUP(Span,Data!$N$4:$Y$11,Data!$Y$1,FALSE),FALSE)</f>
        <v>0.44768717468305702</v>
      </c>
      <c r="K96" s="15">
        <f>$J96*VLOOKUP($H96,AProperties!$A$8:$I$1007,VLOOKUP(Span,Data!$N$4:$Y$11,Data!$Y$1,FALSE),FALSE)</f>
        <v>4.1967725367866859E-2</v>
      </c>
      <c r="L96" s="15">
        <f t="shared" si="19"/>
        <v>0.44768717468305702</v>
      </c>
      <c r="M96" s="15">
        <f t="shared" si="20"/>
        <v>7.6999999999999999E-2</v>
      </c>
      <c r="O96" s="28">
        <f t="shared" si="16"/>
        <v>7.6999999999999999E-2</v>
      </c>
      <c r="P96" s="19">
        <f>AA96*VLOOKUP($O96,AProperties!$A$8:$I$1007,VLOOKUP(Span,Data!$N$4:$Y$11,Data!$Y$1,FALSE),FALSE)</f>
        <v>1.7133252136088538E-2</v>
      </c>
      <c r="Q96" s="19">
        <f>AB96*VLOOKUP($O96,AProperties!$A$8:$I$1007,VLOOKUP(Span,Data!$N$4:$Y$11,Data!$Y$1,FALSE),FALSE)</f>
        <v>2.4230077538414215E-2</v>
      </c>
      <c r="R96" s="19">
        <f>AC96*VLOOKUP($O96,AProperties!$A$8:$I$1007,VLOOKUP(Span,Data!$N$4:$Y$11,Data!$Y$1,FALSE),FALSE)</f>
        <v>3.4266504272177076E-2</v>
      </c>
      <c r="S96" s="19">
        <f>AD96*VLOOKUP($O96,AProperties!$A$8:$I$1007,VLOOKUP(Span,Data!$N$4:$Y$11,Data!$Y$1,FALSE),FALSE)</f>
        <v>4.1967725367866859E-2</v>
      </c>
      <c r="T96" s="19">
        <f>AE96*VLOOKUP($O96,AProperties!$A$8:$I$1007,VLOOKUP(Span,Data!$N$4:$Y$11,Data!$Y$1,FALSE),FALSE)</f>
        <v>4.846015507682843E-2</v>
      </c>
      <c r="U96" s="19">
        <f>AF96*VLOOKUP($O96,AProperties!$A$8:$I$1007,VLOOKUP(Span,Data!$N$4:$Y$11,Data!$Y$1,FALSE),FALSE)</f>
        <v>5.4180100475984948E-2</v>
      </c>
      <c r="V96" s="19">
        <f>AG96*VLOOKUP($O96,AProperties!$A$8:$I$1007,VLOOKUP(Span,Data!$N$4:$Y$11,Data!$Y$1,FALSE),FALSE)</f>
        <v>5.9351326397186689E-2</v>
      </c>
      <c r="W96" s="19">
        <f>AH96*VLOOKUP($O96,AProperties!$A$8:$I$1007,VLOOKUP(Span,Data!$N$4:$Y$11,Data!$Y$1,FALSE),FALSE)</f>
        <v>6.4106759414456094E-2</v>
      </c>
      <c r="X96" s="19">
        <f>AI96*VLOOKUP($O96,AProperties!$A$8:$I$1007,VLOOKUP(Span,Data!$N$4:$Y$11,Data!$Y$1,FALSE),FALSE)</f>
        <v>6.8533008544354151E-2</v>
      </c>
      <c r="Y96" s="19">
        <f>AJ96*VLOOKUP($O96,AProperties!$A$8:$I$1007,VLOOKUP(Span,Data!$N$4:$Y$11,Data!$Y$1,FALSE),FALSE)</f>
        <v>7.2690232615242628E-2</v>
      </c>
      <c r="Z96" s="19">
        <f>AK96*VLOOKUP($O96,AProperties!$A$8:$I$1007,VLOOKUP(Span,Data!$N$4:$Y$11,Data!$Y$1,FALSE),FALSE)</f>
        <v>7.6622232903874904E-2</v>
      </c>
      <c r="AA96" s="19">
        <f>$I96*AA$19^0.5/VLOOKUP($O96,AProperties!$AY$8:$BG$1007,VLOOKUP(Span,Data!$N$4:$Y$11,Data!$Y$1,FALSE),FALSE)</f>
        <v>0.18276752372695482</v>
      </c>
      <c r="AB96" s="19">
        <f>$I96*AB$19^0.5/VLOOKUP($O96,AProperties!$AY$8:$BG$1007,VLOOKUP(Span,Data!$N$4:$Y$11,Data!$Y$1,FALSE),FALSE)</f>
        <v>0.25847231081600597</v>
      </c>
      <c r="AC96" s="19">
        <f>$I96*AC$19^0.5/VLOOKUP($O96,AProperties!$AY$8:$BG$1007,VLOOKUP(Span,Data!$N$4:$Y$11,Data!$Y$1,FALSE),FALSE)</f>
        <v>0.36553504745390963</v>
      </c>
      <c r="AD96" s="19">
        <f>$I96*AD$19^0.5/VLOOKUP($O96,AProperties!$AY$8:$BG$1007,VLOOKUP(Span,Data!$N$4:$Y$11,Data!$Y$1,FALSE),FALSE)</f>
        <v>0.44768717468305702</v>
      </c>
      <c r="AE96" s="19">
        <f>$I96*AE$19^0.5/VLOOKUP($O96,AProperties!$AY$8:$BG$1007,VLOOKUP(Span,Data!$N$4:$Y$11,Data!$Y$1,FALSE),FALSE)</f>
        <v>0.51694462163201194</v>
      </c>
      <c r="AF96" s="19">
        <f>$I96*AF$19^0.5/VLOOKUP($O96,AProperties!$AY$8:$BG$1007,VLOOKUP(Span,Data!$N$4:$Y$11,Data!$Y$1,FALSE),FALSE)</f>
        <v>0.57796165728604343</v>
      </c>
      <c r="AG96" s="19">
        <f>$I96*AG$19^0.5/VLOOKUP($O96,AProperties!$AY$8:$BG$1007,VLOOKUP(Span,Data!$N$4:$Y$11,Data!$Y$1,FALSE),FALSE)</f>
        <v>0.63312527413727204</v>
      </c>
      <c r="AH96" s="19">
        <f>$I96*AH$19^0.5/VLOOKUP($O96,AProperties!$AY$8:$BG$1007,VLOOKUP(Span,Data!$N$4:$Y$11,Data!$Y$1,FALSE),FALSE)</f>
        <v>0.68385345521534213</v>
      </c>
      <c r="AI96" s="19">
        <f>$I96*AI$19^0.5/VLOOKUP($O96,AProperties!$AY$8:$BG$1007,VLOOKUP(Span,Data!$N$4:$Y$11,Data!$Y$1,FALSE),FALSE)</f>
        <v>0.73107009490781927</v>
      </c>
      <c r="AJ96" s="19">
        <f>$I96*AJ$19^0.5/VLOOKUP($O96,AProperties!$AY$8:$BG$1007,VLOOKUP(Span,Data!$N$4:$Y$11,Data!$Y$1,FALSE),FALSE)</f>
        <v>0.77541693244801779</v>
      </c>
      <c r="AK96" s="19">
        <f>$I96*AK$19^0.5/VLOOKUP($O96,AProperties!$AY$8:$BG$1007,VLOOKUP(Span,Data!$N$4:$Y$11,Data!$Y$1,FALSE),FALSE)</f>
        <v>0.81736121426555342</v>
      </c>
      <c r="AL96" s="47">
        <f t="shared" si="17"/>
        <v>7.6999999999999999E-2</v>
      </c>
    </row>
    <row r="97" spans="1:38" x14ac:dyDescent="0.25">
      <c r="A97" s="15">
        <v>7.8E-2</v>
      </c>
      <c r="B97" s="116">
        <f>VLOOKUP($A97,APropertiesDimless!$A$7:$I$1007,VLOOKUP(Span,Data!$N$4:$Y$11,Data!$Y$1,FALSE),FALSE)</f>
        <v>7.8001757949840891E-2</v>
      </c>
      <c r="C97" s="6">
        <f t="shared" si="13"/>
        <v>0.11700087897492045</v>
      </c>
      <c r="D97" s="116">
        <f>VLOOKUP($A97,AProperties!$AE$8:$AM$1007,VLOOKUP(Span,Data!$N$4:$Y$11,Data!$Y$1,FALSE),FALSE)</f>
        <v>9.7902153322157431E-2</v>
      </c>
      <c r="E97" s="116">
        <f t="shared" si="14"/>
        <v>0.10407694981379018</v>
      </c>
      <c r="F97" s="6">
        <f t="shared" si="18"/>
        <v>8.5622988870619351E-2</v>
      </c>
      <c r="G97" s="9"/>
      <c r="H97" s="15">
        <f t="shared" si="15"/>
        <v>7.8E-2</v>
      </c>
      <c r="I97" s="6">
        <f>VLOOKUP(H97,AProperties!$AO$8:$AW$1007,VLOOKUP(Span,Data!$N$4:$Y$11,Data!$Y$1,FALSE),FALSE)^(2/3)</f>
        <v>0.14949954580019975</v>
      </c>
      <c r="J97" s="15">
        <f>$I97*(Slope^0.5)/VLOOKUP($H97,AProperties!$AY$8:$BG$1007,VLOOKUP(Span,Data!$N$4:$Y$11,Data!$Y$1,FALSE),FALSE)</f>
        <v>0.45143041561482605</v>
      </c>
      <c r="K97" s="15">
        <f>$J97*VLOOKUP($H97,AProperties!$A$8:$I$1007,VLOOKUP(Span,Data!$N$4:$Y$11,Data!$Y$1,FALSE),FALSE)</f>
        <v>4.286821771552856E-2</v>
      </c>
      <c r="L97" s="15">
        <f t="shared" si="19"/>
        <v>0.45143041561482605</v>
      </c>
      <c r="M97" s="15">
        <f t="shared" si="20"/>
        <v>7.8E-2</v>
      </c>
      <c r="O97" s="28">
        <f t="shared" si="16"/>
        <v>7.8E-2</v>
      </c>
      <c r="P97" s="19">
        <f>AA97*VLOOKUP($O97,AProperties!$A$8:$I$1007,VLOOKUP(Span,Data!$N$4:$Y$11,Data!$Y$1,FALSE),FALSE)</f>
        <v>1.7500876597597224E-2</v>
      </c>
      <c r="Q97" s="19">
        <f>AB97*VLOOKUP($O97,AProperties!$A$8:$I$1007,VLOOKUP(Span,Data!$N$4:$Y$11,Data!$Y$1,FALSE),FALSE)</f>
        <v>2.4749977037739901E-2</v>
      </c>
      <c r="R97" s="19">
        <f>AC97*VLOOKUP($O97,AProperties!$A$8:$I$1007,VLOOKUP(Span,Data!$N$4:$Y$11,Data!$Y$1,FALSE),FALSE)</f>
        <v>3.5001753195194447E-2</v>
      </c>
      <c r="S97" s="19">
        <f>AD97*VLOOKUP($O97,AProperties!$A$8:$I$1007,VLOOKUP(Span,Data!$N$4:$Y$11,Data!$Y$1,FALSE),FALSE)</f>
        <v>4.286821771552856E-2</v>
      </c>
      <c r="T97" s="19">
        <f>AE97*VLOOKUP($O97,AProperties!$A$8:$I$1007,VLOOKUP(Span,Data!$N$4:$Y$11,Data!$Y$1,FALSE),FALSE)</f>
        <v>4.9499954075479802E-2</v>
      </c>
      <c r="U97" s="19">
        <f>AF97*VLOOKUP($O97,AProperties!$A$8:$I$1007,VLOOKUP(Span,Data!$N$4:$Y$11,Data!$Y$1,FALSE),FALSE)</f>
        <v>5.5342631097945287E-2</v>
      </c>
      <c r="V97" s="19">
        <f>AG97*VLOOKUP($O97,AProperties!$A$8:$I$1007,VLOOKUP(Span,Data!$N$4:$Y$11,Data!$Y$1,FALSE),FALSE)</f>
        <v>6.062481488806308E-2</v>
      </c>
      <c r="W97" s="19">
        <f>AH97*VLOOKUP($O97,AProperties!$A$8:$I$1007,VLOOKUP(Span,Data!$N$4:$Y$11,Data!$Y$1,FALSE),FALSE)</f>
        <v>6.5482284196418855E-2</v>
      </c>
      <c r="X97" s="19">
        <f>AI97*VLOOKUP($O97,AProperties!$A$8:$I$1007,VLOOKUP(Span,Data!$N$4:$Y$11,Data!$Y$1,FALSE),FALSE)</f>
        <v>7.0003506390388895E-2</v>
      </c>
      <c r="Y97" s="19">
        <f>AJ97*VLOOKUP($O97,AProperties!$A$8:$I$1007,VLOOKUP(Span,Data!$N$4:$Y$11,Data!$Y$1,FALSE),FALSE)</f>
        <v>7.4249931113219689E-2</v>
      </c>
      <c r="Z97" s="19">
        <f>AK97*VLOOKUP($O97,AProperties!$A$8:$I$1007,VLOOKUP(Span,Data!$N$4:$Y$11,Data!$Y$1,FALSE),FALSE)</f>
        <v>7.8266299476125248E-2</v>
      </c>
      <c r="AA97" s="19">
        <f>$I97*AA$19^0.5/VLOOKUP($O97,AProperties!$AY$8:$BG$1007,VLOOKUP(Span,Data!$N$4:$Y$11,Data!$Y$1,FALSE),FALSE)</f>
        <v>0.18429569543814392</v>
      </c>
      <c r="AB97" s="19">
        <f>$I97*AB$19^0.5/VLOOKUP($O97,AProperties!$AY$8:$BG$1007,VLOOKUP(Span,Data!$N$4:$Y$11,Data!$Y$1,FALSE),FALSE)</f>
        <v>0.26063347197560449</v>
      </c>
      <c r="AC97" s="19">
        <f>$I97*AC$19^0.5/VLOOKUP($O97,AProperties!$AY$8:$BG$1007,VLOOKUP(Span,Data!$N$4:$Y$11,Data!$Y$1,FALSE),FALSE)</f>
        <v>0.36859139087628784</v>
      </c>
      <c r="AD97" s="19">
        <f>$I97*AD$19^0.5/VLOOKUP($O97,AProperties!$AY$8:$BG$1007,VLOOKUP(Span,Data!$N$4:$Y$11,Data!$Y$1,FALSE),FALSE)</f>
        <v>0.45143041561482605</v>
      </c>
      <c r="AE97" s="19">
        <f>$I97*AE$19^0.5/VLOOKUP($O97,AProperties!$AY$8:$BG$1007,VLOOKUP(Span,Data!$N$4:$Y$11,Data!$Y$1,FALSE),FALSE)</f>
        <v>0.52126694395120898</v>
      </c>
      <c r="AF97" s="19">
        <f>$I97*AF$19^0.5/VLOOKUP($O97,AProperties!$AY$8:$BG$1007,VLOOKUP(Span,Data!$N$4:$Y$11,Data!$Y$1,FALSE),FALSE)</f>
        <v>0.58279416054923794</v>
      </c>
      <c r="AG97" s="19">
        <f>$I97*AG$19^0.5/VLOOKUP($O97,AProperties!$AY$8:$BG$1007,VLOOKUP(Span,Data!$N$4:$Y$11,Data!$Y$1,FALSE),FALSE)</f>
        <v>0.63841901623021013</v>
      </c>
      <c r="AH97" s="19">
        <f>$I97*AH$19^0.5/VLOOKUP($O97,AProperties!$AY$8:$BG$1007,VLOOKUP(Span,Data!$N$4:$Y$11,Data!$Y$1,FALSE),FALSE)</f>
        <v>0.68957135018677174</v>
      </c>
      <c r="AI97" s="19">
        <f>$I97*AI$19^0.5/VLOOKUP($O97,AProperties!$AY$8:$BG$1007,VLOOKUP(Span,Data!$N$4:$Y$11,Data!$Y$1,FALSE),FALSE)</f>
        <v>0.73718278175257568</v>
      </c>
      <c r="AJ97" s="19">
        <f>$I97*AJ$19^0.5/VLOOKUP($O97,AProperties!$AY$8:$BG$1007,VLOOKUP(Span,Data!$N$4:$Y$11,Data!$Y$1,FALSE),FALSE)</f>
        <v>0.78190041592681336</v>
      </c>
      <c r="AK97" s="19">
        <f>$I97*AK$19^0.5/VLOOKUP($O97,AProperties!$AY$8:$BG$1007,VLOOKUP(Span,Data!$N$4:$Y$11,Data!$Y$1,FALSE),FALSE)</f>
        <v>0.82419540592057539</v>
      </c>
      <c r="AL97" s="47">
        <f t="shared" si="17"/>
        <v>7.8E-2</v>
      </c>
    </row>
    <row r="98" spans="1:38" x14ac:dyDescent="0.25">
      <c r="A98" s="15">
        <v>7.9000000000000001E-2</v>
      </c>
      <c r="B98" s="116">
        <f>VLOOKUP($A98,APropertiesDimless!$A$7:$I$1007,VLOOKUP(Span,Data!$N$4:$Y$11,Data!$Y$1,FALSE),FALSE)</f>
        <v>7.9004117716493016E-2</v>
      </c>
      <c r="C98" s="6">
        <f t="shared" si="13"/>
        <v>0.11850205885824651</v>
      </c>
      <c r="D98" s="116">
        <f>VLOOKUP($A98,AProperties!$AE$8:$AM$1007,VLOOKUP(Span,Data!$N$4:$Y$11,Data!$Y$1,FALSE),FALSE)</f>
        <v>9.9157262099297844E-2</v>
      </c>
      <c r="E98" s="116">
        <f t="shared" si="14"/>
        <v>0.10563854261220232</v>
      </c>
      <c r="F98" s="6">
        <f t="shared" si="18"/>
        <v>8.7276100721891584E-2</v>
      </c>
      <c r="G98" s="9"/>
      <c r="H98" s="15">
        <f t="shared" si="15"/>
        <v>7.9000000000000001E-2</v>
      </c>
      <c r="I98" s="6">
        <f>VLOOKUP(H98,AProperties!$AO$8:$AW$1007,VLOOKUP(Span,Data!$N$4:$Y$11,Data!$Y$1,FALSE),FALSE)^(2/3)</f>
        <v>0.15067654686085327</v>
      </c>
      <c r="J98" s="15">
        <f>$I98*(Slope^0.5)/VLOOKUP($H98,AProperties!$AY$8:$BG$1007,VLOOKUP(Span,Data!$N$4:$Y$11,Data!$Y$1,FALSE),FALSE)</f>
        <v>0.45515500865506825</v>
      </c>
      <c r="K98" s="15">
        <f>$J98*VLOOKUP($H98,AProperties!$A$8:$I$1007,VLOOKUP(Span,Data!$N$4:$Y$11,Data!$Y$1,FALSE),FALSE)</f>
        <v>4.3776014514785355E-2</v>
      </c>
      <c r="L98" s="15">
        <f t="shared" si="19"/>
        <v>0.45515500865506825</v>
      </c>
      <c r="M98" s="15">
        <f t="shared" si="20"/>
        <v>7.9000000000000001E-2</v>
      </c>
      <c r="O98" s="28">
        <f t="shared" si="16"/>
        <v>7.9000000000000001E-2</v>
      </c>
      <c r="P98" s="19">
        <f>AA98*VLOOKUP($O98,AProperties!$A$8:$I$1007,VLOOKUP(Span,Data!$N$4:$Y$11,Data!$Y$1,FALSE),FALSE)</f>
        <v>1.7871483088982378E-2</v>
      </c>
      <c r="Q98" s="19">
        <f>AB98*VLOOKUP($O98,AProperties!$A$8:$I$1007,VLOOKUP(Span,Data!$N$4:$Y$11,Data!$Y$1,FALSE),FALSE)</f>
        <v>2.5274093764160288E-2</v>
      </c>
      <c r="R98" s="19">
        <f>AC98*VLOOKUP($O98,AProperties!$A$8:$I$1007,VLOOKUP(Span,Data!$N$4:$Y$11,Data!$Y$1,FALSE),FALSE)</f>
        <v>3.5742966177964755E-2</v>
      </c>
      <c r="S98" s="19">
        <f>AD98*VLOOKUP($O98,AProperties!$A$8:$I$1007,VLOOKUP(Span,Data!$N$4:$Y$11,Data!$Y$1,FALSE),FALSE)</f>
        <v>4.3776014514785355E-2</v>
      </c>
      <c r="T98" s="19">
        <f>AE98*VLOOKUP($O98,AProperties!$A$8:$I$1007,VLOOKUP(Span,Data!$N$4:$Y$11,Data!$Y$1,FALSE),FALSE)</f>
        <v>5.0548187528320576E-2</v>
      </c>
      <c r="U98" s="19">
        <f>AF98*VLOOKUP($O98,AProperties!$A$8:$I$1007,VLOOKUP(Span,Data!$N$4:$Y$11,Data!$Y$1,FALSE),FALSE)</f>
        <v>5.6514591726365936E-2</v>
      </c>
      <c r="V98" s="19">
        <f>AG98*VLOOKUP($O98,AProperties!$A$8:$I$1007,VLOOKUP(Span,Data!$N$4:$Y$11,Data!$Y$1,FALSE),FALSE)</f>
        <v>6.1908633433450926E-2</v>
      </c>
      <c r="W98" s="19">
        <f>AH98*VLOOKUP($O98,AProperties!$A$8:$I$1007,VLOOKUP(Span,Data!$N$4:$Y$11,Data!$Y$1,FALSE),FALSE)</f>
        <v>6.6868966712496494E-2</v>
      </c>
      <c r="X98" s="19">
        <f>AI98*VLOOKUP($O98,AProperties!$A$8:$I$1007,VLOOKUP(Span,Data!$N$4:$Y$11,Data!$Y$1,FALSE),FALSE)</f>
        <v>7.148593235592951E-2</v>
      </c>
      <c r="Y98" s="19">
        <f>AJ98*VLOOKUP($O98,AProperties!$A$8:$I$1007,VLOOKUP(Span,Data!$N$4:$Y$11,Data!$Y$1,FALSE),FALSE)</f>
        <v>7.5822281292480878E-2</v>
      </c>
      <c r="Z98" s="19">
        <f>AK98*VLOOKUP($O98,AProperties!$A$8:$I$1007,VLOOKUP(Span,Data!$N$4:$Y$11,Data!$Y$1,FALSE),FALSE)</f>
        <v>7.9923702091405036E-2</v>
      </c>
      <c r="AA98" s="19">
        <f>$I98*AA$19^0.5/VLOOKUP($O98,AProperties!$AY$8:$BG$1007,VLOOKUP(Span,Data!$N$4:$Y$11,Data!$Y$1,FALSE),FALSE)</f>
        <v>0.1858162541794964</v>
      </c>
      <c r="AB98" s="19">
        <f>$I98*AB$19^0.5/VLOOKUP($O98,AProperties!$AY$8:$BG$1007,VLOOKUP(Span,Data!$N$4:$Y$11,Data!$Y$1,FALSE),FALSE)</f>
        <v>0.26278386677001009</v>
      </c>
      <c r="AC98" s="19">
        <f>$I98*AC$19^0.5/VLOOKUP($O98,AProperties!$AY$8:$BG$1007,VLOOKUP(Span,Data!$N$4:$Y$11,Data!$Y$1,FALSE),FALSE)</f>
        <v>0.37163250835899281</v>
      </c>
      <c r="AD98" s="19">
        <f>$I98*AD$19^0.5/VLOOKUP($O98,AProperties!$AY$8:$BG$1007,VLOOKUP(Span,Data!$N$4:$Y$11,Data!$Y$1,FALSE),FALSE)</f>
        <v>0.45515500865506825</v>
      </c>
      <c r="AE98" s="19">
        <f>$I98*AE$19^0.5/VLOOKUP($O98,AProperties!$AY$8:$BG$1007,VLOOKUP(Span,Data!$N$4:$Y$11,Data!$Y$1,FALSE),FALSE)</f>
        <v>0.52556773354002018</v>
      </c>
      <c r="AF98" s="19">
        <f>$I98*AF$19^0.5/VLOOKUP($O98,AProperties!$AY$8:$BG$1007,VLOOKUP(Span,Data!$N$4:$Y$11,Data!$Y$1,FALSE),FALSE)</f>
        <v>0.5876025894879906</v>
      </c>
      <c r="AG98" s="19">
        <f>$I98*AG$19^0.5/VLOOKUP($O98,AProperties!$AY$8:$BG$1007,VLOOKUP(Span,Data!$N$4:$Y$11,Data!$Y$1,FALSE),FALSE)</f>
        <v>0.64368638622204111</v>
      </c>
      <c r="AH98" s="19">
        <f>$I98*AH$19^0.5/VLOOKUP($O98,AProperties!$AY$8:$BG$1007,VLOOKUP(Span,Data!$N$4:$Y$11,Data!$Y$1,FALSE),FALSE)</f>
        <v>0.695260760033377</v>
      </c>
      <c r="AI98" s="19">
        <f>$I98*AI$19^0.5/VLOOKUP($O98,AProperties!$AY$8:$BG$1007,VLOOKUP(Span,Data!$N$4:$Y$11,Data!$Y$1,FALSE),FALSE)</f>
        <v>0.74326501671798562</v>
      </c>
      <c r="AJ98" s="19">
        <f>$I98*AJ$19^0.5/VLOOKUP($O98,AProperties!$AY$8:$BG$1007,VLOOKUP(Span,Data!$N$4:$Y$11,Data!$Y$1,FALSE),FALSE)</f>
        <v>0.78835160031003038</v>
      </c>
      <c r="AK98" s="19">
        <f>$I98*AK$19^0.5/VLOOKUP($O98,AProperties!$AY$8:$BG$1007,VLOOKUP(Span,Data!$N$4:$Y$11,Data!$Y$1,FALSE),FALSE)</f>
        <v>0.83099555133946679</v>
      </c>
      <c r="AL98" s="47">
        <f t="shared" si="17"/>
        <v>7.9000000000000001E-2</v>
      </c>
    </row>
    <row r="99" spans="1:38" x14ac:dyDescent="0.25">
      <c r="A99" s="15">
        <v>0.08</v>
      </c>
      <c r="B99" s="116">
        <f>VLOOKUP($A99,APropertiesDimless!$A$7:$I$1007,VLOOKUP(Span,Data!$N$4:$Y$11,Data!$Y$1,FALSE),FALSE)</f>
        <v>8.0006596207283925E-2</v>
      </c>
      <c r="C99" s="6">
        <f t="shared" si="13"/>
        <v>0.12000329810364196</v>
      </c>
      <c r="D99" s="116">
        <f>VLOOKUP($A99,AProperties!$AE$8:$AM$1007,VLOOKUP(Span,Data!$N$4:$Y$11,Data!$Y$1,FALSE),FALSE)</f>
        <v>0.10041233245118546</v>
      </c>
      <c r="E99" s="116">
        <f t="shared" si="14"/>
        <v>0.10720116019212472</v>
      </c>
      <c r="F99" s="6">
        <f t="shared" si="18"/>
        <v>8.8939748466228249E-2</v>
      </c>
      <c r="G99" s="9"/>
      <c r="H99" s="15">
        <f t="shared" si="15"/>
        <v>0.08</v>
      </c>
      <c r="I99" s="6">
        <f>VLOOKUP(H99,AProperties!$AO$8:$AW$1007,VLOOKUP(Span,Data!$N$4:$Y$11,Data!$Y$1,FALSE),FALSE)^(2/3)</f>
        <v>0.1518466475461662</v>
      </c>
      <c r="J99" s="15">
        <f>$I99*(Slope^0.5)/VLOOKUP($H99,AProperties!$AY$8:$BG$1007,VLOOKUP(Span,Data!$N$4:$Y$11,Data!$Y$1,FALSE),FALSE)</f>
        <v>0.45886124412567786</v>
      </c>
      <c r="K99" s="15">
        <f>$J99*VLOOKUP($H99,AProperties!$A$8:$I$1007,VLOOKUP(Span,Data!$N$4:$Y$11,Data!$Y$1,FALSE),FALSE)</f>
        <v>4.4691074912600021E-2</v>
      </c>
      <c r="L99" s="15">
        <f t="shared" si="19"/>
        <v>0.45886124412567786</v>
      </c>
      <c r="M99" s="15">
        <f t="shared" si="20"/>
        <v>0.08</v>
      </c>
      <c r="O99" s="28">
        <f t="shared" si="16"/>
        <v>0.08</v>
      </c>
      <c r="P99" s="19">
        <f>AA99*VLOOKUP($O99,AProperties!$A$8:$I$1007,VLOOKUP(Span,Data!$N$4:$Y$11,Data!$Y$1,FALSE),FALSE)</f>
        <v>1.8245054932061397E-2</v>
      </c>
      <c r="Q99" s="19">
        <f>AB99*VLOOKUP($O99,AProperties!$A$8:$I$1007,VLOOKUP(Span,Data!$N$4:$Y$11,Data!$Y$1,FALSE),FALSE)</f>
        <v>2.5802404131163355E-2</v>
      </c>
      <c r="R99" s="19">
        <f>AC99*VLOOKUP($O99,AProperties!$A$8:$I$1007,VLOOKUP(Span,Data!$N$4:$Y$11,Data!$Y$1,FALSE),FALSE)</f>
        <v>3.6490109864122794E-2</v>
      </c>
      <c r="S99" s="19">
        <f>AD99*VLOOKUP($O99,AProperties!$A$8:$I$1007,VLOOKUP(Span,Data!$N$4:$Y$11,Data!$Y$1,FALSE),FALSE)</f>
        <v>4.4691074912600021E-2</v>
      </c>
      <c r="T99" s="19">
        <f>AE99*VLOOKUP($O99,AProperties!$A$8:$I$1007,VLOOKUP(Span,Data!$N$4:$Y$11,Data!$Y$1,FALSE),FALSE)</f>
        <v>5.1604808262326711E-2</v>
      </c>
      <c r="U99" s="19">
        <f>AF99*VLOOKUP($O99,AProperties!$A$8:$I$1007,VLOOKUP(Span,Data!$N$4:$Y$11,Data!$Y$1,FALSE),FALSE)</f>
        <v>5.769592962020266E-2</v>
      </c>
      <c r="V99" s="19">
        <f>AG99*VLOOKUP($O99,AProperties!$A$8:$I$1007,VLOOKUP(Span,Data!$N$4:$Y$11,Data!$Y$1,FALSE),FALSE)</f>
        <v>6.3202724258430931E-2</v>
      </c>
      <c r="W99" s="19">
        <f>AH99*VLOOKUP($O99,AProperties!$A$8:$I$1007,VLOOKUP(Span,Data!$N$4:$Y$11,Data!$Y$1,FALSE),FALSE)</f>
        <v>6.8266744558643871E-2</v>
      </c>
      <c r="X99" s="19">
        <f>AI99*VLOOKUP($O99,AProperties!$A$8:$I$1007,VLOOKUP(Span,Data!$N$4:$Y$11,Data!$Y$1,FALSE),FALSE)</f>
        <v>7.2980219728245588E-2</v>
      </c>
      <c r="Y99" s="19">
        <f>AJ99*VLOOKUP($O99,AProperties!$A$8:$I$1007,VLOOKUP(Span,Data!$N$4:$Y$11,Data!$Y$1,FALSE),FALSE)</f>
        <v>7.7407212393490063E-2</v>
      </c>
      <c r="Z99" s="19">
        <f>AK99*VLOOKUP($O99,AProperties!$A$8:$I$1007,VLOOKUP(Span,Data!$N$4:$Y$11,Data!$Y$1,FALSE),FALSE)</f>
        <v>8.1594366162614174E-2</v>
      </c>
      <c r="AA99" s="19">
        <f>$I99*AA$19^0.5/VLOOKUP($O99,AProperties!$AY$8:$BG$1007,VLOOKUP(Span,Data!$N$4:$Y$11,Data!$Y$1,FALSE),FALSE)</f>
        <v>0.1873293184744293</v>
      </c>
      <c r="AB99" s="19">
        <f>$I99*AB$19^0.5/VLOOKUP($O99,AProperties!$AY$8:$BG$1007,VLOOKUP(Span,Data!$N$4:$Y$11,Data!$Y$1,FALSE),FALSE)</f>
        <v>0.2649236628166467</v>
      </c>
      <c r="AC99" s="19">
        <f>$I99*AC$19^0.5/VLOOKUP($O99,AProperties!$AY$8:$BG$1007,VLOOKUP(Span,Data!$N$4:$Y$11,Data!$Y$1,FALSE),FALSE)</f>
        <v>0.37465863694885859</v>
      </c>
      <c r="AD99" s="19">
        <f>$I99*AD$19^0.5/VLOOKUP($O99,AProperties!$AY$8:$BG$1007,VLOOKUP(Span,Data!$N$4:$Y$11,Data!$Y$1,FALSE),FALSE)</f>
        <v>0.45886124412567786</v>
      </c>
      <c r="AE99" s="19">
        <f>$I99*AE$19^0.5/VLOOKUP($O99,AProperties!$AY$8:$BG$1007,VLOOKUP(Span,Data!$N$4:$Y$11,Data!$Y$1,FALSE),FALSE)</f>
        <v>0.5298473256332934</v>
      </c>
      <c r="AF99" s="19">
        <f>$I99*AF$19^0.5/VLOOKUP($O99,AProperties!$AY$8:$BG$1007,VLOOKUP(Span,Data!$N$4:$Y$11,Data!$Y$1,FALSE),FALSE)</f>
        <v>0.5923873189062554</v>
      </c>
      <c r="AG99" s="19">
        <f>$I99*AG$19^0.5/VLOOKUP($O99,AProperties!$AY$8:$BG$1007,VLOOKUP(Span,Data!$N$4:$Y$11,Data!$Y$1,FALSE),FALSE)</f>
        <v>0.64892779468992534</v>
      </c>
      <c r="AH99" s="19">
        <f>$I99*AH$19^0.5/VLOOKUP($O99,AProperties!$AY$8:$BG$1007,VLOOKUP(Span,Data!$N$4:$Y$11,Data!$Y$1,FALSE),FALSE)</f>
        <v>0.70092212822917666</v>
      </c>
      <c r="AI99" s="19">
        <f>$I99*AI$19^0.5/VLOOKUP($O99,AProperties!$AY$8:$BG$1007,VLOOKUP(Span,Data!$N$4:$Y$11,Data!$Y$1,FALSE),FALSE)</f>
        <v>0.74931727389771718</v>
      </c>
      <c r="AJ99" s="19">
        <f>$I99*AJ$19^0.5/VLOOKUP($O99,AProperties!$AY$8:$BG$1007,VLOOKUP(Span,Data!$N$4:$Y$11,Data!$Y$1,FALSE),FALSE)</f>
        <v>0.7947709884499401</v>
      </c>
      <c r="AK99" s="19">
        <f>$I99*AK$19^0.5/VLOOKUP($O99,AProperties!$AY$8:$BG$1007,VLOOKUP(Span,Data!$N$4:$Y$11,Data!$Y$1,FALSE),FALSE)</f>
        <v>0.83776218057506224</v>
      </c>
      <c r="AL99" s="47">
        <f t="shared" si="17"/>
        <v>0.08</v>
      </c>
    </row>
    <row r="100" spans="1:38" x14ac:dyDescent="0.25">
      <c r="A100" s="15">
        <v>8.1000000000000003E-2</v>
      </c>
      <c r="B100" s="116">
        <f>VLOOKUP($A100,APropertiesDimless!$A$7:$I$1007,VLOOKUP(Span,Data!$N$4:$Y$11,Data!$Y$1,FALSE),FALSE)</f>
        <v>8.100919567685054E-2</v>
      </c>
      <c r="C100" s="6">
        <f t="shared" si="13"/>
        <v>0.12150459783842527</v>
      </c>
      <c r="D100" s="116">
        <f>VLOOKUP($A100,AProperties!$AE$8:$AM$1007,VLOOKUP(Span,Data!$N$4:$Y$11,Data!$Y$1,FALSE),FALSE)</f>
        <v>0.10166736298038294</v>
      </c>
      <c r="E100" s="116">
        <f t="shared" si="14"/>
        <v>0.10876480677621975</v>
      </c>
      <c r="F100" s="6">
        <f t="shared" si="18"/>
        <v>9.061386680485474E-2</v>
      </c>
      <c r="G100" s="9"/>
      <c r="H100" s="15">
        <f t="shared" si="15"/>
        <v>8.1000000000000003E-2</v>
      </c>
      <c r="I100" s="6">
        <f>VLOOKUP(H100,AProperties!$AO$8:$AW$1007,VLOOKUP(Span,Data!$N$4:$Y$11,Data!$Y$1,FALSE),FALSE)^(2/3)</f>
        <v>0.15300995000548887</v>
      </c>
      <c r="J100" s="15">
        <f>$I100*(Slope^0.5)/VLOOKUP($H100,AProperties!$AY$8:$BG$1007,VLOOKUP(Span,Data!$N$4:$Y$11,Data!$Y$1,FALSE),FALSE)</f>
        <v>0.4625494039664646</v>
      </c>
      <c r="K100" s="15">
        <f>$J100*VLOOKUP($H100,AProperties!$A$8:$I$1007,VLOOKUP(Span,Data!$N$4:$Y$11,Data!$Y$1,FALSE),FALSE)</f>
        <v>4.5613358626989405E-2</v>
      </c>
      <c r="L100" s="15">
        <f t="shared" si="19"/>
        <v>0.4625494039664646</v>
      </c>
      <c r="M100" s="15">
        <f t="shared" si="20"/>
        <v>8.1000000000000003E-2</v>
      </c>
      <c r="O100" s="28">
        <f t="shared" si="16"/>
        <v>8.1000000000000003E-2</v>
      </c>
      <c r="P100" s="19">
        <f>AA100*VLOOKUP($O100,AProperties!$A$8:$I$1007,VLOOKUP(Span,Data!$N$4:$Y$11,Data!$Y$1,FALSE),FALSE)</f>
        <v>1.862157568178352E-2</v>
      </c>
      <c r="Q100" s="19">
        <f>AB100*VLOOKUP($O100,AProperties!$A$8:$I$1007,VLOOKUP(Span,Data!$N$4:$Y$11,Data!$Y$1,FALSE),FALSE)</f>
        <v>2.6334884881935267E-2</v>
      </c>
      <c r="R100" s="19">
        <f>AC100*VLOOKUP($O100,AProperties!$A$8:$I$1007,VLOOKUP(Span,Data!$N$4:$Y$11,Data!$Y$1,FALSE),FALSE)</f>
        <v>3.724315136356704E-2</v>
      </c>
      <c r="S100" s="19">
        <f>AD100*VLOOKUP($O100,AProperties!$A$8:$I$1007,VLOOKUP(Span,Data!$N$4:$Y$11,Data!$Y$1,FALSE),FALSE)</f>
        <v>4.5613358626989405E-2</v>
      </c>
      <c r="T100" s="19">
        <f>AE100*VLOOKUP($O100,AProperties!$A$8:$I$1007,VLOOKUP(Span,Data!$N$4:$Y$11,Data!$Y$1,FALSE),FALSE)</f>
        <v>5.2669769763870534E-2</v>
      </c>
      <c r="U100" s="19">
        <f>AF100*VLOOKUP($O100,AProperties!$A$8:$I$1007,VLOOKUP(Span,Data!$N$4:$Y$11,Data!$Y$1,FALSE),FALSE)</f>
        <v>5.888659277563877E-2</v>
      </c>
      <c r="V100" s="19">
        <f>AG100*VLOOKUP($O100,AProperties!$A$8:$I$1007,VLOOKUP(Span,Data!$N$4:$Y$11,Data!$Y$1,FALSE),FALSE)</f>
        <v>6.4507030395676235E-2</v>
      </c>
      <c r="W100" s="19">
        <f>AH100*VLOOKUP($O100,AProperties!$A$8:$I$1007,VLOOKUP(Span,Data!$N$4:$Y$11,Data!$Y$1,FALSE),FALSE)</f>
        <v>6.9675556203115316E-2</v>
      </c>
      <c r="X100" s="19">
        <f>AI100*VLOOKUP($O100,AProperties!$A$8:$I$1007,VLOOKUP(Span,Data!$N$4:$Y$11,Data!$Y$1,FALSE),FALSE)</f>
        <v>7.4486302727134079E-2</v>
      </c>
      <c r="Y100" s="19">
        <f>AJ100*VLOOKUP($O100,AProperties!$A$8:$I$1007,VLOOKUP(Span,Data!$N$4:$Y$11,Data!$Y$1,FALSE),FALSE)</f>
        <v>7.9004654645805791E-2</v>
      </c>
      <c r="Z100" s="19">
        <f>AK100*VLOOKUP($O100,AProperties!$A$8:$I$1007,VLOOKUP(Span,Data!$N$4:$Y$11,Data!$Y$1,FALSE),FALSE)</f>
        <v>8.3278218145249883E-2</v>
      </c>
      <c r="AA100" s="19">
        <f>$I100*AA$19^0.5/VLOOKUP($O100,AProperties!$AY$8:$BG$1007,VLOOKUP(Span,Data!$N$4:$Y$11,Data!$Y$1,FALSE),FALSE)</f>
        <v>0.18883500342438794</v>
      </c>
      <c r="AB100" s="19">
        <f>$I100*AB$19^0.5/VLOOKUP($O100,AProperties!$AY$8:$BG$1007,VLOOKUP(Span,Data!$N$4:$Y$11,Data!$Y$1,FALSE),FALSE)</f>
        <v>0.26705302289353927</v>
      </c>
      <c r="AC100" s="19">
        <f>$I100*AC$19^0.5/VLOOKUP($O100,AProperties!$AY$8:$BG$1007,VLOOKUP(Span,Data!$N$4:$Y$11,Data!$Y$1,FALSE),FALSE)</f>
        <v>0.37767000684877589</v>
      </c>
      <c r="AD100" s="19">
        <f>$I100*AD$19^0.5/VLOOKUP($O100,AProperties!$AY$8:$BG$1007,VLOOKUP(Span,Data!$N$4:$Y$11,Data!$Y$1,FALSE),FALSE)</f>
        <v>0.4625494039664646</v>
      </c>
      <c r="AE100" s="19">
        <f>$I100*AE$19^0.5/VLOOKUP($O100,AProperties!$AY$8:$BG$1007,VLOOKUP(Span,Data!$N$4:$Y$11,Data!$Y$1,FALSE),FALSE)</f>
        <v>0.53410604578707854</v>
      </c>
      <c r="AF100" s="19">
        <f>$I100*AF$19^0.5/VLOOKUP($O100,AProperties!$AY$8:$BG$1007,VLOOKUP(Span,Data!$N$4:$Y$11,Data!$Y$1,FALSE),FALSE)</f>
        <v>0.59714871278676129</v>
      </c>
      <c r="AG100" s="19">
        <f>$I100*AG$19^0.5/VLOOKUP($O100,AProperties!$AY$8:$BG$1007,VLOOKUP(Span,Data!$N$4:$Y$11,Data!$Y$1,FALSE),FALSE)</f>
        <v>0.65414364035696582</v>
      </c>
      <c r="AH100" s="19">
        <f>$I100*AH$19^0.5/VLOOKUP($O100,AProperties!$AY$8:$BG$1007,VLOOKUP(Span,Data!$N$4:$Y$11,Data!$Y$1,FALSE),FALSE)</f>
        <v>0.70655588544434378</v>
      </c>
      <c r="AI100" s="19">
        <f>$I100*AI$19^0.5/VLOOKUP($O100,AProperties!$AY$8:$BG$1007,VLOOKUP(Span,Data!$N$4:$Y$11,Data!$Y$1,FALSE),FALSE)</f>
        <v>0.75534001369755177</v>
      </c>
      <c r="AJ100" s="19">
        <f>$I100*AJ$19^0.5/VLOOKUP($O100,AProperties!$AY$8:$BG$1007,VLOOKUP(Span,Data!$N$4:$Y$11,Data!$Y$1,FALSE),FALSE)</f>
        <v>0.8011590686806177</v>
      </c>
      <c r="AK100" s="19">
        <f>$I100*AK$19^0.5/VLOOKUP($O100,AProperties!$AY$8:$BG$1007,VLOOKUP(Span,Data!$N$4:$Y$11,Data!$Y$1,FALSE),FALSE)</f>
        <v>0.84449580837667393</v>
      </c>
      <c r="AL100" s="47">
        <f t="shared" si="17"/>
        <v>8.1000000000000003E-2</v>
      </c>
    </row>
    <row r="101" spans="1:38" x14ac:dyDescent="0.25">
      <c r="A101" s="15">
        <v>8.2000000000000003E-2</v>
      </c>
      <c r="B101" s="116">
        <f>VLOOKUP($A101,APropertiesDimless!$A$7:$I$1007,VLOOKUP(Span,Data!$N$4:$Y$11,Data!$Y$1,FALSE),FALSE)</f>
        <v>8.2011918381542301E-2</v>
      </c>
      <c r="C101" s="6">
        <f t="shared" si="13"/>
        <v>0.12300595919077115</v>
      </c>
      <c r="D101" s="116">
        <f>VLOOKUP($A101,AProperties!$AE$8:$AM$1007,VLOOKUP(Span,Data!$N$4:$Y$11,Data!$Y$1,FALSE),FALSE)</f>
        <v>0.10292235228932033</v>
      </c>
      <c r="E101" s="116">
        <f t="shared" si="14"/>
        <v>0.11032948656001561</v>
      </c>
      <c r="F101" s="6">
        <f t="shared" si="18"/>
        <v>9.2298391657780088E-2</v>
      </c>
      <c r="G101" s="9"/>
      <c r="H101" s="15">
        <f t="shared" si="15"/>
        <v>8.2000000000000003E-2</v>
      </c>
      <c r="I101" s="6">
        <f>VLOOKUP(H101,AProperties!$AO$8:$AW$1007,VLOOKUP(Span,Data!$N$4:$Y$11,Data!$Y$1,FALSE),FALSE)^(2/3)</f>
        <v>0.15416655355789263</v>
      </c>
      <c r="J101" s="15">
        <f>$I101*(Slope^0.5)/VLOOKUP($H101,AProperties!$AY$8:$BG$1007,VLOOKUP(Span,Data!$N$4:$Y$11,Data!$Y$1,FALSE),FALSE)</f>
        <v>0.46621976207784133</v>
      </c>
      <c r="K101" s="15">
        <f>$J101*VLOOKUP($H101,AProperties!$A$8:$I$1007,VLOOKUP(Span,Data!$N$4:$Y$11,Data!$Y$1,FALSE),FALSE)</f>
        <v>4.654282593035005E-2</v>
      </c>
      <c r="L101" s="15">
        <f t="shared" si="19"/>
        <v>0.46621976207784133</v>
      </c>
      <c r="M101" s="15">
        <f t="shared" si="20"/>
        <v>8.2000000000000003E-2</v>
      </c>
      <c r="O101" s="28">
        <f t="shared" si="16"/>
        <v>8.2000000000000003E-2</v>
      </c>
      <c r="P101" s="19">
        <f>AA101*VLOOKUP($O101,AProperties!$A$8:$I$1007,VLOOKUP(Span,Data!$N$4:$Y$11,Data!$Y$1,FALSE),FALSE)</f>
        <v>1.9001029119422561E-2</v>
      </c>
      <c r="Q101" s="19">
        <f>AB101*VLOOKUP($O101,AProperties!$A$8:$I$1007,VLOOKUP(Span,Data!$N$4:$Y$11,Data!$Y$1,FALSE),FALSE)</f>
        <v>2.687151307973349E-2</v>
      </c>
      <c r="R101" s="19">
        <f>AC101*VLOOKUP($O101,AProperties!$A$8:$I$1007,VLOOKUP(Span,Data!$N$4:$Y$11,Data!$Y$1,FALSE),FALSE)</f>
        <v>3.8002058238845123E-2</v>
      </c>
      <c r="S101" s="19">
        <f>AD101*VLOOKUP($O101,AProperties!$A$8:$I$1007,VLOOKUP(Span,Data!$N$4:$Y$11,Data!$Y$1,FALSE),FALSE)</f>
        <v>4.654282593035005E-2</v>
      </c>
      <c r="T101" s="19">
        <f>AE101*VLOOKUP($O101,AProperties!$A$8:$I$1007,VLOOKUP(Span,Data!$N$4:$Y$11,Data!$Y$1,FALSE),FALSE)</f>
        <v>5.3743026159466981E-2</v>
      </c>
      <c r="U101" s="19">
        <f>AF101*VLOOKUP($O101,AProperties!$A$8:$I$1007,VLOOKUP(Span,Data!$N$4:$Y$11,Data!$Y$1,FALSE),FALSE)</f>
        <v>6.0086529904558816E-2</v>
      </c>
      <c r="V101" s="19">
        <f>AG101*VLOOKUP($O101,AProperties!$A$8:$I$1007,VLOOKUP(Span,Data!$N$4:$Y$11,Data!$Y$1,FALSE),FALSE)</f>
        <v>6.5821495661871204E-2</v>
      </c>
      <c r="W101" s="19">
        <f>AH101*VLOOKUP($O101,AProperties!$A$8:$I$1007,VLOOKUP(Span,Data!$N$4:$Y$11,Data!$Y$1,FALSE),FALSE)</f>
        <v>7.109534096099418E-2</v>
      </c>
      <c r="X101" s="19">
        <f>AI101*VLOOKUP($O101,AProperties!$A$8:$I$1007,VLOOKUP(Span,Data!$N$4:$Y$11,Data!$Y$1,FALSE),FALSE)</f>
        <v>7.6004116477690245E-2</v>
      </c>
      <c r="Y101" s="19">
        <f>AJ101*VLOOKUP($O101,AProperties!$A$8:$I$1007,VLOOKUP(Span,Data!$N$4:$Y$11,Data!$Y$1,FALSE),FALSE)</f>
        <v>8.0614539239200478E-2</v>
      </c>
      <c r="Z101" s="19">
        <f>AK101*VLOOKUP($O101,AProperties!$A$8:$I$1007,VLOOKUP(Span,Data!$N$4:$Y$11,Data!$Y$1,FALSE),FALSE)</f>
        <v>8.4975185506963646E-2</v>
      </c>
      <c r="AA101" s="19">
        <f>$I101*AA$19^0.5/VLOOKUP($O101,AProperties!$AY$8:$BG$1007,VLOOKUP(Span,Data!$N$4:$Y$11,Data!$Y$1,FALSE),FALSE)</f>
        <v>0.19033342084874766</v>
      </c>
      <c r="AB101" s="19">
        <f>$I101*AB$19^0.5/VLOOKUP($O101,AProperties!$AY$8:$BG$1007,VLOOKUP(Span,Data!$N$4:$Y$11,Data!$Y$1,FALSE),FALSE)</f>
        <v>0.26917210513716494</v>
      </c>
      <c r="AC101" s="19">
        <f>$I101*AC$19^0.5/VLOOKUP($O101,AProperties!$AY$8:$BG$1007,VLOOKUP(Span,Data!$N$4:$Y$11,Data!$Y$1,FALSE),FALSE)</f>
        <v>0.38066684169749532</v>
      </c>
      <c r="AD101" s="19">
        <f>$I101*AD$19^0.5/VLOOKUP($O101,AProperties!$AY$8:$BG$1007,VLOOKUP(Span,Data!$N$4:$Y$11,Data!$Y$1,FALSE),FALSE)</f>
        <v>0.46621976207784133</v>
      </c>
      <c r="AE101" s="19">
        <f>$I101*AE$19^0.5/VLOOKUP($O101,AProperties!$AY$8:$BG$1007,VLOOKUP(Span,Data!$N$4:$Y$11,Data!$Y$1,FALSE),FALSE)</f>
        <v>0.53834421027432988</v>
      </c>
      <c r="AF101" s="19">
        <f>$I101*AF$19^0.5/VLOOKUP($O101,AProperties!$AY$8:$BG$1007,VLOOKUP(Span,Data!$N$4:$Y$11,Data!$Y$1,FALSE),FALSE)</f>
        <v>0.60188712473342121</v>
      </c>
      <c r="AG101" s="19">
        <f>$I101*AG$19^0.5/VLOOKUP($O101,AProperties!$AY$8:$BG$1007,VLOOKUP(Span,Data!$N$4:$Y$11,Data!$Y$1,FALSE),FALSE)</f>
        <v>0.65933431057684078</v>
      </c>
      <c r="AH101" s="19">
        <f>$I101*AH$19^0.5/VLOOKUP($O101,AProperties!$AY$8:$BG$1007,VLOOKUP(Span,Data!$N$4:$Y$11,Data!$Y$1,FALSE),FALSE)</f>
        <v>0.71216245006866996</v>
      </c>
      <c r="AI101" s="19">
        <f>$I101*AI$19^0.5/VLOOKUP($O101,AProperties!$AY$8:$BG$1007,VLOOKUP(Span,Data!$N$4:$Y$11,Data!$Y$1,FALSE),FALSE)</f>
        <v>0.76133368339499063</v>
      </c>
      <c r="AJ101" s="19">
        <f>$I101*AJ$19^0.5/VLOOKUP($O101,AProperties!$AY$8:$BG$1007,VLOOKUP(Span,Data!$N$4:$Y$11,Data!$Y$1,FALSE),FALSE)</f>
        <v>0.80751631541149482</v>
      </c>
      <c r="AK101" s="19">
        <f>$I101*AK$19^0.5/VLOOKUP($O101,AProperties!$AY$8:$BG$1007,VLOOKUP(Span,Data!$N$4:$Y$11,Data!$Y$1,FALSE),FALSE)</f>
        <v>0.85119693481575109</v>
      </c>
      <c r="AL101" s="47">
        <f t="shared" si="17"/>
        <v>8.2000000000000003E-2</v>
      </c>
    </row>
    <row r="102" spans="1:38" x14ac:dyDescent="0.25">
      <c r="A102" s="15">
        <v>8.3000000000000004E-2</v>
      </c>
      <c r="B102" s="116">
        <f>VLOOKUP($A102,APropertiesDimless!$A$7:$I$1007,VLOOKUP(Span,Data!$N$4:$Y$11,Data!$Y$1,FALSE),FALSE)</f>
        <v>8.30147665794604E-2</v>
      </c>
      <c r="C102" s="6">
        <f t="shared" si="13"/>
        <v>0.12450738328973021</v>
      </c>
      <c r="D102" s="116">
        <f>VLOOKUP($A102,AProperties!$AE$8:$AM$1007,VLOOKUP(Span,Data!$N$4:$Y$11,Data!$Y$1,FALSE),FALSE)</f>
        <v>0.10417729898028846</v>
      </c>
      <c r="E102" s="116">
        <f t="shared" si="14"/>
        <v>0.11189520371253382</v>
      </c>
      <c r="F102" s="6">
        <f t="shared" si="18"/>
        <v>9.3993260126541342E-2</v>
      </c>
      <c r="G102" s="9"/>
      <c r="H102" s="15">
        <f t="shared" si="15"/>
        <v>8.3000000000000004E-2</v>
      </c>
      <c r="I102" s="6">
        <f>VLOOKUP(H102,AProperties!$AO$8:$AW$1007,VLOOKUP(Span,Data!$N$4:$Y$11,Data!$Y$1,FALSE),FALSE)^(2/3)</f>
        <v>0.15531655480521214</v>
      </c>
      <c r="J102" s="15">
        <f>$I102*(Slope^0.5)/VLOOKUP($H102,AProperties!$AY$8:$BG$1007,VLOOKUP(Span,Data!$N$4:$Y$11,Data!$Y$1,FALSE),FALSE)</f>
        <v>0.46987258464547677</v>
      </c>
      <c r="K102" s="15">
        <f>$J102*VLOOKUP($H102,AProperties!$A$8:$I$1007,VLOOKUP(Span,Data!$N$4:$Y$11,Data!$Y$1,FALSE),FALSE)</f>
        <v>4.7479437633460991E-2</v>
      </c>
      <c r="L102" s="15">
        <f t="shared" si="19"/>
        <v>0.46987258464547677</v>
      </c>
      <c r="M102" s="15">
        <f t="shared" si="20"/>
        <v>8.3000000000000004E-2</v>
      </c>
      <c r="O102" s="28">
        <f t="shared" si="16"/>
        <v>8.3000000000000004E-2</v>
      </c>
      <c r="P102" s="19">
        <f>AA102*VLOOKUP($O102,AProperties!$A$8:$I$1007,VLOOKUP(Span,Data!$N$4:$Y$11,Data!$Y$1,FALSE),FALSE)</f>
        <v>1.9383399246046051E-2</v>
      </c>
      <c r="Q102" s="19">
        <f>AB102*VLOOKUP($O102,AProperties!$A$8:$I$1007,VLOOKUP(Span,Data!$N$4:$Y$11,Data!$Y$1,FALSE),FALSE)</f>
        <v>2.7412266098650755E-2</v>
      </c>
      <c r="R102" s="19">
        <f>AC102*VLOOKUP($O102,AProperties!$A$8:$I$1007,VLOOKUP(Span,Data!$N$4:$Y$11,Data!$Y$1,FALSE),FALSE)</f>
        <v>3.8766798492092101E-2</v>
      </c>
      <c r="S102" s="19">
        <f>AD102*VLOOKUP($O102,AProperties!$A$8:$I$1007,VLOOKUP(Span,Data!$N$4:$Y$11,Data!$Y$1,FALSE),FALSE)</f>
        <v>4.7479437633460991E-2</v>
      </c>
      <c r="T102" s="19">
        <f>AE102*VLOOKUP($O102,AProperties!$A$8:$I$1007,VLOOKUP(Span,Data!$N$4:$Y$11,Data!$Y$1,FALSE),FALSE)</f>
        <v>5.4824532197301511E-2</v>
      </c>
      <c r="U102" s="19">
        <f>AF102*VLOOKUP($O102,AProperties!$A$8:$I$1007,VLOOKUP(Span,Data!$N$4:$Y$11,Data!$Y$1,FALSE),FALSE)</f>
        <v>6.1295690413896028E-2</v>
      </c>
      <c r="V102" s="19">
        <f>AG102*VLOOKUP($O102,AProperties!$A$8:$I$1007,VLOOKUP(Span,Data!$N$4:$Y$11,Data!$Y$1,FALSE),FALSE)</f>
        <v>6.7146064635088071E-2</v>
      </c>
      <c r="W102" s="19">
        <f>AH102*VLOOKUP($O102,AProperties!$A$8:$I$1007,VLOOKUP(Span,Data!$N$4:$Y$11,Data!$Y$1,FALSE),FALSE)</f>
        <v>7.2526038969756665E-2</v>
      </c>
      <c r="X102" s="19">
        <f>AI102*VLOOKUP($O102,AProperties!$A$8:$I$1007,VLOOKUP(Span,Data!$N$4:$Y$11,Data!$Y$1,FALSE),FALSE)</f>
        <v>7.7533596984184203E-2</v>
      </c>
      <c r="Y102" s="19">
        <f>AJ102*VLOOKUP($O102,AProperties!$A$8:$I$1007,VLOOKUP(Span,Data!$N$4:$Y$11,Data!$Y$1,FALSE),FALSE)</f>
        <v>8.2236798295952249E-2</v>
      </c>
      <c r="Z102" s="19">
        <f>AK102*VLOOKUP($O102,AProperties!$A$8:$I$1007,VLOOKUP(Span,Data!$N$4:$Y$11,Data!$Y$1,FALSE),FALSE)</f>
        <v>8.6685196698354283E-2</v>
      </c>
      <c r="AA102" s="19">
        <f>$I102*AA$19^0.5/VLOOKUP($O102,AProperties!$AY$8:$BG$1007,VLOOKUP(Span,Data!$N$4:$Y$11,Data!$Y$1,FALSE),FALSE)</f>
        <v>0.19182467941735265</v>
      </c>
      <c r="AB102" s="19">
        <f>$I102*AB$19^0.5/VLOOKUP($O102,AProperties!$AY$8:$BG$1007,VLOOKUP(Span,Data!$N$4:$Y$11,Data!$Y$1,FALSE),FALSE)</f>
        <v>0.27128106322989126</v>
      </c>
      <c r="AC102" s="19">
        <f>$I102*AC$19^0.5/VLOOKUP($O102,AProperties!$AY$8:$BG$1007,VLOOKUP(Span,Data!$N$4:$Y$11,Data!$Y$1,FALSE),FALSE)</f>
        <v>0.3836493588347053</v>
      </c>
      <c r="AD102" s="19">
        <f>$I102*AD$19^0.5/VLOOKUP($O102,AProperties!$AY$8:$BG$1007,VLOOKUP(Span,Data!$N$4:$Y$11,Data!$Y$1,FALSE),FALSE)</f>
        <v>0.46987258464547677</v>
      </c>
      <c r="AE102" s="19">
        <f>$I102*AE$19^0.5/VLOOKUP($O102,AProperties!$AY$8:$BG$1007,VLOOKUP(Span,Data!$N$4:$Y$11,Data!$Y$1,FALSE),FALSE)</f>
        <v>0.54256212645978252</v>
      </c>
      <c r="AF102" s="19">
        <f>$I102*AF$19^0.5/VLOOKUP($O102,AProperties!$AY$8:$BG$1007,VLOOKUP(Span,Data!$N$4:$Y$11,Data!$Y$1,FALSE),FALSE)</f>
        <v>0.60660289839045534</v>
      </c>
      <c r="AG102" s="19">
        <f>$I102*AG$19^0.5/VLOOKUP($O102,AProperties!$AY$8:$BG$1007,VLOOKUP(Span,Data!$N$4:$Y$11,Data!$Y$1,FALSE),FALSE)</f>
        <v>0.66450018179293346</v>
      </c>
      <c r="AH102" s="19">
        <f>$I102*AH$19^0.5/VLOOKUP($O102,AProperties!$AY$8:$BG$1007,VLOOKUP(Span,Data!$N$4:$Y$11,Data!$Y$1,FALSE),FALSE)</f>
        <v>0.71774222870748083</v>
      </c>
      <c r="AI102" s="19">
        <f>$I102*AI$19^0.5/VLOOKUP($O102,AProperties!$AY$8:$BG$1007,VLOOKUP(Span,Data!$N$4:$Y$11,Data!$Y$1,FALSE),FALSE)</f>
        <v>0.7672987176694106</v>
      </c>
      <c r="AJ102" s="19">
        <f>$I102*AJ$19^0.5/VLOOKUP($O102,AProperties!$AY$8:$BG$1007,VLOOKUP(Span,Data!$N$4:$Y$11,Data!$Y$1,FALSE),FALSE)</f>
        <v>0.81384318968967362</v>
      </c>
      <c r="AK102" s="19">
        <f>$I102*AK$19^0.5/VLOOKUP($O102,AProperties!$AY$8:$BG$1007,VLOOKUP(Span,Data!$N$4:$Y$11,Data!$Y$1,FALSE),FALSE)</f>
        <v>0.85786604587861059</v>
      </c>
      <c r="AL102" s="47">
        <f t="shared" si="17"/>
        <v>8.3000000000000004E-2</v>
      </c>
    </row>
    <row r="103" spans="1:38" x14ac:dyDescent="0.25">
      <c r="A103" s="15">
        <v>8.4000000000000005E-2</v>
      </c>
      <c r="B103" s="116">
        <f>VLOOKUP($A103,APropertiesDimless!$A$7:$I$1007,VLOOKUP(Span,Data!$N$4:$Y$11,Data!$Y$1,FALSE),FALSE)</f>
        <v>8.401774253050108E-2</v>
      </c>
      <c r="C103" s="6">
        <f t="shared" si="13"/>
        <v>0.12600887126525054</v>
      </c>
      <c r="D103" s="116">
        <f>VLOOKUP($A103,AProperties!$AE$8:$AM$1007,VLOOKUP(Span,Data!$N$4:$Y$11,Data!$Y$1,FALSE),FALSE)</f>
        <v>0.1054322016554375</v>
      </c>
      <c r="E103" s="116">
        <f t="shared" si="14"/>
        <v>0.11346196237689875</v>
      </c>
      <c r="F103" s="6">
        <f t="shared" si="18"/>
        <v>9.5698410458532335E-2</v>
      </c>
      <c r="G103" s="9"/>
      <c r="H103" s="15">
        <f t="shared" si="15"/>
        <v>8.4000000000000005E-2</v>
      </c>
      <c r="I103" s="6">
        <f>VLOOKUP(H103,AProperties!$AO$8:$AW$1007,VLOOKUP(Span,Data!$N$4:$Y$11,Data!$Y$1,FALSE),FALSE)^(2/3)</f>
        <v>0.1564600477392461</v>
      </c>
      <c r="J103" s="15">
        <f>$I103*(Slope^0.5)/VLOOKUP($H103,AProperties!$AY$8:$BG$1007,VLOOKUP(Span,Data!$N$4:$Y$11,Data!$Y$1,FALSE),FALSE)</f>
        <v>0.47350813044808493</v>
      </c>
      <c r="K103" s="15">
        <f>$J103*VLOOKUP($H103,AProperties!$A$8:$I$1007,VLOOKUP(Span,Data!$N$4:$Y$11,Data!$Y$1,FALSE),FALSE)</f>
        <v>4.8423155070132708E-2</v>
      </c>
      <c r="L103" s="15">
        <f t="shared" si="19"/>
        <v>0.47350813044808493</v>
      </c>
      <c r="M103" s="15">
        <f t="shared" si="20"/>
        <v>8.4000000000000005E-2</v>
      </c>
      <c r="O103" s="28">
        <f t="shared" si="16"/>
        <v>8.4000000000000005E-2</v>
      </c>
      <c r="P103" s="19">
        <f>AA103*VLOOKUP($O103,AProperties!$A$8:$I$1007,VLOOKUP(Span,Data!$N$4:$Y$11,Data!$Y$1,FALSE),FALSE)</f>
        <v>1.9768670276248217E-2</v>
      </c>
      <c r="Q103" s="19">
        <f>AB103*VLOOKUP($O103,AProperties!$A$8:$I$1007,VLOOKUP(Span,Data!$N$4:$Y$11,Data!$Y$1,FALSE),FALSE)</f>
        <v>2.7957121614752105E-2</v>
      </c>
      <c r="R103" s="19">
        <f>AC103*VLOOKUP($O103,AProperties!$A$8:$I$1007,VLOOKUP(Span,Data!$N$4:$Y$11,Data!$Y$1,FALSE),FALSE)</f>
        <v>3.9537340552496435E-2</v>
      </c>
      <c r="S103" s="19">
        <f>AD103*VLOOKUP($O103,AProperties!$A$8:$I$1007,VLOOKUP(Span,Data!$N$4:$Y$11,Data!$Y$1,FALSE),FALSE)</f>
        <v>4.8423155070132708E-2</v>
      </c>
      <c r="T103" s="19">
        <f>AE103*VLOOKUP($O103,AProperties!$A$8:$I$1007,VLOOKUP(Span,Data!$N$4:$Y$11,Data!$Y$1,FALSE),FALSE)</f>
        <v>5.591424322950421E-2</v>
      </c>
      <c r="U103" s="19">
        <f>AF103*VLOOKUP($O103,AProperties!$A$8:$I$1007,VLOOKUP(Span,Data!$N$4:$Y$11,Data!$Y$1,FALSE),FALSE)</f>
        <v>6.2514024385814396E-2</v>
      </c>
      <c r="V103" s="19">
        <f>AG103*VLOOKUP($O103,AProperties!$A$8:$I$1007,VLOOKUP(Span,Data!$N$4:$Y$11,Data!$Y$1,FALSE),FALSE)</f>
        <v>6.8480682633077175E-2</v>
      </c>
      <c r="W103" s="19">
        <f>AH103*VLOOKUP($O103,AProperties!$A$8:$I$1007,VLOOKUP(Span,Data!$N$4:$Y$11,Data!$Y$1,FALSE),FALSE)</f>
        <v>7.3967591165822605E-2</v>
      </c>
      <c r="X103" s="19">
        <f>AI103*VLOOKUP($O103,AProperties!$A$8:$I$1007,VLOOKUP(Span,Data!$N$4:$Y$11,Data!$Y$1,FALSE),FALSE)</f>
        <v>7.9074681104992869E-2</v>
      </c>
      <c r="Y103" s="19">
        <f>AJ103*VLOOKUP($O103,AProperties!$A$8:$I$1007,VLOOKUP(Span,Data!$N$4:$Y$11,Data!$Y$1,FALSE),FALSE)</f>
        <v>8.3871364844256321E-2</v>
      </c>
      <c r="Z103" s="19">
        <f>AK103*VLOOKUP($O103,AProperties!$A$8:$I$1007,VLOOKUP(Span,Data!$N$4:$Y$11,Data!$Y$1,FALSE),FALSE)</f>
        <v>8.8408181124941115E-2</v>
      </c>
      <c r="AA103" s="19">
        <f>$I103*AA$19^0.5/VLOOKUP($O103,AProperties!$AY$8:$BG$1007,VLOOKUP(Span,Data!$N$4:$Y$11,Data!$Y$1,FALSE),FALSE)</f>
        <v>0.1933088847761705</v>
      </c>
      <c r="AB103" s="19">
        <f>$I103*AB$19^0.5/VLOOKUP($O103,AProperties!$AY$8:$BG$1007,VLOOKUP(Span,Data!$N$4:$Y$11,Data!$Y$1,FALSE),FALSE)</f>
        <v>0.27338004657767823</v>
      </c>
      <c r="AC103" s="19">
        <f>$I103*AC$19^0.5/VLOOKUP($O103,AProperties!$AY$8:$BG$1007,VLOOKUP(Span,Data!$N$4:$Y$11,Data!$Y$1,FALSE),FALSE)</f>
        <v>0.38661776955234101</v>
      </c>
      <c r="AD103" s="19">
        <f>$I103*AD$19^0.5/VLOOKUP($O103,AProperties!$AY$8:$BG$1007,VLOOKUP(Span,Data!$N$4:$Y$11,Data!$Y$1,FALSE),FALSE)</f>
        <v>0.47350813044808493</v>
      </c>
      <c r="AE103" s="19">
        <f>$I103*AE$19^0.5/VLOOKUP($O103,AProperties!$AY$8:$BG$1007,VLOOKUP(Span,Data!$N$4:$Y$11,Data!$Y$1,FALSE),FALSE)</f>
        <v>0.54676009315535645</v>
      </c>
      <c r="AF103" s="19">
        <f>$I103*AF$19^0.5/VLOOKUP($O103,AProperties!$AY$8:$BG$1007,VLOOKUP(Span,Data!$N$4:$Y$11,Data!$Y$1,FALSE),FALSE)</f>
        <v>0.61129636783974728</v>
      </c>
      <c r="AG103" s="19">
        <f>$I103*AG$19^0.5/VLOOKUP($O103,AProperties!$AY$8:$BG$1007,VLOOKUP(Span,Data!$N$4:$Y$11,Data!$Y$1,FALSE),FALSE)</f>
        <v>0.66964161997361038</v>
      </c>
      <c r="AH103" s="19">
        <f>$I103*AH$19^0.5/VLOOKUP($O103,AProperties!$AY$8:$BG$1007,VLOOKUP(Span,Data!$N$4:$Y$11,Data!$Y$1,FALSE),FALSE)</f>
        <v>0.72329561665179121</v>
      </c>
      <c r="AI103" s="19">
        <f>$I103*AI$19^0.5/VLOOKUP($O103,AProperties!$AY$8:$BG$1007,VLOOKUP(Span,Data!$N$4:$Y$11,Data!$Y$1,FALSE),FALSE)</f>
        <v>0.77323553910468201</v>
      </c>
      <c r="AJ103" s="19">
        <f>$I103*AJ$19^0.5/VLOOKUP($O103,AProperties!$AY$8:$BG$1007,VLOOKUP(Span,Data!$N$4:$Y$11,Data!$Y$1,FALSE),FALSE)</f>
        <v>0.82014013973303479</v>
      </c>
      <c r="AK103" s="19">
        <f>$I103*AK$19^0.5/VLOOKUP($O103,AProperties!$AY$8:$BG$1007,VLOOKUP(Span,Data!$N$4:$Y$11,Data!$Y$1,FALSE),FALSE)</f>
        <v>0.86450361402838294</v>
      </c>
      <c r="AL103" s="47">
        <f t="shared" si="17"/>
        <v>8.4000000000000005E-2</v>
      </c>
    </row>
    <row r="104" spans="1:38" x14ac:dyDescent="0.25">
      <c r="A104" s="15">
        <v>8.5000000000000006E-2</v>
      </c>
      <c r="B104" s="116">
        <f>VLOOKUP($A104,APropertiesDimless!$A$7:$I$1007,VLOOKUP(Span,Data!$N$4:$Y$11,Data!$Y$1,FALSE),FALSE)</f>
        <v>8.5020848496393908E-2</v>
      </c>
      <c r="C104" s="6">
        <f t="shared" si="13"/>
        <v>0.12751042424819697</v>
      </c>
      <c r="D104" s="116">
        <f>VLOOKUP($A104,AProperties!$AE$8:$AM$1007,VLOOKUP(Span,Data!$N$4:$Y$11,Data!$Y$1,FALSE),FALSE)</f>
        <v>0.10668705891676904</v>
      </c>
      <c r="E104" s="116">
        <f t="shared" si="14"/>
        <v>0.1150297666709252</v>
      </c>
      <c r="F104" s="6">
        <f t="shared" si="18"/>
        <v>9.7413782012816932E-2</v>
      </c>
      <c r="G104" s="9"/>
      <c r="H104" s="15">
        <f t="shared" si="15"/>
        <v>8.5000000000000006E-2</v>
      </c>
      <c r="I104" s="6">
        <f>VLOOKUP(H104,AProperties!$AO$8:$AW$1007,VLOOKUP(Span,Data!$N$4:$Y$11,Data!$Y$1,FALSE),FALSE)^(2/3)</f>
        <v>0.15759712384347352</v>
      </c>
      <c r="J104" s="15">
        <f>$I104*(Slope^0.5)/VLOOKUP($H104,AProperties!$AY$8:$BG$1007,VLOOKUP(Span,Data!$N$4:$Y$11,Data!$Y$1,FALSE),FALSE)</f>
        <v>0.47712665114938535</v>
      </c>
      <c r="K104" s="15">
        <f>$J104*VLOOKUP($H104,AProperties!$A$8:$I$1007,VLOOKUP(Span,Data!$N$4:$Y$11,Data!$Y$1,FALSE),FALSE)</f>
        <v>4.9373940082460488E-2</v>
      </c>
      <c r="L104" s="15">
        <f t="shared" si="19"/>
        <v>0.47712665114938535</v>
      </c>
      <c r="M104" s="15">
        <f t="shared" si="20"/>
        <v>8.5000000000000006E-2</v>
      </c>
      <c r="O104" s="28">
        <f t="shared" si="16"/>
        <v>8.5000000000000006E-2</v>
      </c>
      <c r="P104" s="19">
        <f>AA104*VLOOKUP($O104,AProperties!$A$8:$I$1007,VLOOKUP(Span,Data!$N$4:$Y$11,Data!$Y$1,FALSE),FALSE)</f>
        <v>2.0156826632129695E-2</v>
      </c>
      <c r="Q104" s="19">
        <f>AB104*VLOOKUP($O104,AProperties!$A$8:$I$1007,VLOOKUP(Span,Data!$N$4:$Y$11,Data!$Y$1,FALSE),FALSE)</f>
        <v>2.8506057597561016E-2</v>
      </c>
      <c r="R104" s="19">
        <f>AC104*VLOOKUP($O104,AProperties!$A$8:$I$1007,VLOOKUP(Span,Data!$N$4:$Y$11,Data!$Y$1,FALSE),FALSE)</f>
        <v>4.031365326425939E-2</v>
      </c>
      <c r="S104" s="19">
        <f>AD104*VLOOKUP($O104,AProperties!$A$8:$I$1007,VLOOKUP(Span,Data!$N$4:$Y$11,Data!$Y$1,FALSE),FALSE)</f>
        <v>4.9373940082460488E-2</v>
      </c>
      <c r="T104" s="19">
        <f>AE104*VLOOKUP($O104,AProperties!$A$8:$I$1007,VLOOKUP(Span,Data!$N$4:$Y$11,Data!$Y$1,FALSE),FALSE)</f>
        <v>5.7012115195122032E-2</v>
      </c>
      <c r="U104" s="19">
        <f>AF104*VLOOKUP($O104,AProperties!$A$8:$I$1007,VLOOKUP(Span,Data!$N$4:$Y$11,Data!$Y$1,FALSE),FALSE)</f>
        <v>6.3741482558670778E-2</v>
      </c>
      <c r="V104" s="19">
        <f>AG104*VLOOKUP($O104,AProperties!$A$8:$I$1007,VLOOKUP(Span,Data!$N$4:$Y$11,Data!$Y$1,FALSE),FALSE)</f>
        <v>6.9825295692412206E-2</v>
      </c>
      <c r="W104" s="19">
        <f>AH104*VLOOKUP($O104,AProperties!$A$8:$I$1007,VLOOKUP(Span,Data!$N$4:$Y$11,Data!$Y$1,FALSE),FALSE)</f>
        <v>7.5419939262029806E-2</v>
      </c>
      <c r="X104" s="19">
        <f>AI104*VLOOKUP($O104,AProperties!$A$8:$I$1007,VLOOKUP(Span,Data!$N$4:$Y$11,Data!$Y$1,FALSE),FALSE)</f>
        <v>8.062730652851878E-2</v>
      </c>
      <c r="Y104" s="19">
        <f>AJ104*VLOOKUP($O104,AProperties!$A$8:$I$1007,VLOOKUP(Span,Data!$N$4:$Y$11,Data!$Y$1,FALSE),FALSE)</f>
        <v>8.5518172792683048E-2</v>
      </c>
      <c r="Z104" s="19">
        <f>AK104*VLOOKUP($O104,AProperties!$A$8:$I$1007,VLOOKUP(Span,Data!$N$4:$Y$11,Data!$Y$1,FALSE),FALSE)</f>
        <v>9.0144069120240311E-2</v>
      </c>
      <c r="AA104" s="19">
        <f>$I104*AA$19^0.5/VLOOKUP($O104,AProperties!$AY$8:$BG$1007,VLOOKUP(Span,Data!$N$4:$Y$11,Data!$Y$1,FALSE),FALSE)</f>
        <v>0.1947861396664845</v>
      </c>
      <c r="AB104" s="19">
        <f>$I104*AB$19^0.5/VLOOKUP($O104,AProperties!$AY$8:$BG$1007,VLOOKUP(Span,Data!$N$4:$Y$11,Data!$Y$1,FALSE),FALSE)</f>
        <v>0.27546920047864232</v>
      </c>
      <c r="AC104" s="19">
        <f>$I104*AC$19^0.5/VLOOKUP($O104,AProperties!$AY$8:$BG$1007,VLOOKUP(Span,Data!$N$4:$Y$11,Data!$Y$1,FALSE),FALSE)</f>
        <v>0.38957227933296901</v>
      </c>
      <c r="AD104" s="19">
        <f>$I104*AD$19^0.5/VLOOKUP($O104,AProperties!$AY$8:$BG$1007,VLOOKUP(Span,Data!$N$4:$Y$11,Data!$Y$1,FALSE),FALSE)</f>
        <v>0.47712665114938535</v>
      </c>
      <c r="AE104" s="19">
        <f>$I104*AE$19^0.5/VLOOKUP($O104,AProperties!$AY$8:$BG$1007,VLOOKUP(Span,Data!$N$4:$Y$11,Data!$Y$1,FALSE),FALSE)</f>
        <v>0.55093840095728464</v>
      </c>
      <c r="AF104" s="19">
        <f>$I104*AF$19^0.5/VLOOKUP($O104,AProperties!$AY$8:$BG$1007,VLOOKUP(Span,Data!$N$4:$Y$11,Data!$Y$1,FALSE),FALSE)</f>
        <v>0.61596785797776177</v>
      </c>
      <c r="AG104" s="19">
        <f>$I104*AG$19^0.5/VLOOKUP($O104,AProperties!$AY$8:$BG$1007,VLOOKUP(Span,Data!$N$4:$Y$11,Data!$Y$1,FALSE),FALSE)</f>
        <v>0.67475898102511733</v>
      </c>
      <c r="AH104" s="19">
        <f>$I104*AH$19^0.5/VLOOKUP($O104,AProperties!$AY$8:$BG$1007,VLOOKUP(Span,Data!$N$4:$Y$11,Data!$Y$1,FALSE),FALSE)</f>
        <v>0.72882299832428254</v>
      </c>
      <c r="AI104" s="19">
        <f>$I104*AI$19^0.5/VLOOKUP($O104,AProperties!$AY$8:$BG$1007,VLOOKUP(Span,Data!$N$4:$Y$11,Data!$Y$1,FALSE),FALSE)</f>
        <v>0.77914455866593801</v>
      </c>
      <c r="AJ104" s="19">
        <f>$I104*AJ$19^0.5/VLOOKUP($O104,AProperties!$AY$8:$BG$1007,VLOOKUP(Span,Data!$N$4:$Y$11,Data!$Y$1,FALSE),FALSE)</f>
        <v>0.82640760143592695</v>
      </c>
      <c r="AK104" s="19">
        <f>$I104*AK$19^0.5/VLOOKUP($O104,AProperties!$AY$8:$BG$1007,VLOOKUP(Span,Data!$N$4:$Y$11,Data!$Y$1,FALSE),FALSE)</f>
        <v>0.87111009873805523</v>
      </c>
      <c r="AL104" s="47">
        <f t="shared" si="17"/>
        <v>8.5000000000000006E-2</v>
      </c>
    </row>
    <row r="105" spans="1:38" x14ac:dyDescent="0.25">
      <c r="A105" s="15">
        <v>8.5999999999999993E-2</v>
      </c>
      <c r="B105" s="116">
        <f>VLOOKUP($A105,APropertiesDimless!$A$7:$I$1007,VLOOKUP(Span,Data!$N$4:$Y$11,Data!$Y$1,FALSE),FALSE)</f>
        <v>8.6024086740744202E-2</v>
      </c>
      <c r="C105" s="6">
        <f t="shared" si="13"/>
        <v>0.12901204337037209</v>
      </c>
      <c r="D105" s="116">
        <f>VLOOKUP($A105,AProperties!$AE$8:$AM$1007,VLOOKUP(Span,Data!$N$4:$Y$11,Data!$Y$1,FALSE),FALSE)</f>
        <v>0.10794186936613345</v>
      </c>
      <c r="E105" s="116">
        <f t="shared" si="14"/>
        <v>0.11659862068768952</v>
      </c>
      <c r="F105" s="6">
        <f t="shared" si="18"/>
        <v>9.9139315227362829E-2</v>
      </c>
      <c r="G105" s="9"/>
      <c r="H105" s="15">
        <f t="shared" si="15"/>
        <v>8.5999999999999993E-2</v>
      </c>
      <c r="I105" s="6">
        <f>VLOOKUP(H105,AProperties!$AO$8:$AW$1007,VLOOKUP(Span,Data!$N$4:$Y$11,Data!$Y$1,FALSE),FALSE)^(2/3)</f>
        <v>0.15872787218963863</v>
      </c>
      <c r="J105" s="15">
        <f>$I105*(Slope^0.5)/VLOOKUP($H105,AProperties!$AY$8:$BG$1007,VLOOKUP(Span,Data!$N$4:$Y$11,Data!$Y$1,FALSE),FALSE)</f>
        <v>0.48072839157526043</v>
      </c>
      <c r="K105" s="15">
        <f>$J105*VLOOKUP($H105,AProperties!$A$8:$I$1007,VLOOKUP(Span,Data!$N$4:$Y$11,Data!$Y$1,FALSE),FALSE)</f>
        <v>5.0331755006660268E-2</v>
      </c>
      <c r="L105" s="15">
        <f t="shared" si="19"/>
        <v>0.48072839157526043</v>
      </c>
      <c r="M105" s="15">
        <f t="shared" si="20"/>
        <v>8.5999999999999993E-2</v>
      </c>
      <c r="O105" s="28">
        <f t="shared" si="16"/>
        <v>8.5999999999999993E-2</v>
      </c>
      <c r="P105" s="19">
        <f>AA105*VLOOKUP($O105,AProperties!$A$8:$I$1007,VLOOKUP(Span,Data!$N$4:$Y$11,Data!$Y$1,FALSE),FALSE)</f>
        <v>2.0547852937515033E-2</v>
      </c>
      <c r="Q105" s="19">
        <f>AB105*VLOOKUP($O105,AProperties!$A$8:$I$1007,VLOOKUP(Span,Data!$N$4:$Y$11,Data!$Y$1,FALSE),FALSE)</f>
        <v>2.9059052301881605E-2</v>
      </c>
      <c r="R105" s="19">
        <f>AC105*VLOOKUP($O105,AProperties!$A$8:$I$1007,VLOOKUP(Span,Data!$N$4:$Y$11,Data!$Y$1,FALSE),FALSE)</f>
        <v>4.1095705875030066E-2</v>
      </c>
      <c r="S105" s="19">
        <f>AD105*VLOOKUP($O105,AProperties!$A$8:$I$1007,VLOOKUP(Span,Data!$N$4:$Y$11,Data!$Y$1,FALSE),FALSE)</f>
        <v>5.0331755006660268E-2</v>
      </c>
      <c r="T105" s="19">
        <f>AE105*VLOOKUP($O105,AProperties!$A$8:$I$1007,VLOOKUP(Span,Data!$N$4:$Y$11,Data!$Y$1,FALSE),FALSE)</f>
        <v>5.811810460376321E-2</v>
      </c>
      <c r="U105" s="19">
        <f>AF105*VLOOKUP($O105,AProperties!$A$8:$I$1007,VLOOKUP(Span,Data!$N$4:$Y$11,Data!$Y$1,FALSE),FALSE)</f>
        <v>6.4978016308729E-2</v>
      </c>
      <c r="V105" s="19">
        <f>AG105*VLOOKUP($O105,AProperties!$A$8:$I$1007,VLOOKUP(Span,Data!$N$4:$Y$11,Data!$Y$1,FALSE),FALSE)</f>
        <v>7.1179850548458878E-2</v>
      </c>
      <c r="W105" s="19">
        <f>AH105*VLOOKUP($O105,AProperties!$A$8:$I$1007,VLOOKUP(Span,Data!$N$4:$Y$11,Data!$Y$1,FALSE),FALSE)</f>
        <v>7.6883025725997756E-2</v>
      </c>
      <c r="X105" s="19">
        <f>AI105*VLOOKUP($O105,AProperties!$A$8:$I$1007,VLOOKUP(Span,Data!$N$4:$Y$11,Data!$Y$1,FALSE),FALSE)</f>
        <v>8.2191411750060131E-2</v>
      </c>
      <c r="Y105" s="19">
        <f>AJ105*VLOOKUP($O105,AProperties!$A$8:$I$1007,VLOOKUP(Span,Data!$N$4:$Y$11,Data!$Y$1,FALSE),FALSE)</f>
        <v>8.7177156905644801E-2</v>
      </c>
      <c r="Z105" s="19">
        <f>AK105*VLOOKUP($O105,AProperties!$A$8:$I$1007,VLOOKUP(Span,Data!$N$4:$Y$11,Data!$Y$1,FALSE),FALSE)</f>
        <v>9.1892791919904709E-2</v>
      </c>
      <c r="AA105" s="19">
        <f>$I105*AA$19^0.5/VLOOKUP($O105,AProperties!$AY$8:$BG$1007,VLOOKUP(Span,Data!$N$4:$Y$11,Data!$Y$1,FALSE),FALSE)</f>
        <v>0.1962565440380426</v>
      </c>
      <c r="AB105" s="19">
        <f>$I105*AB$19^0.5/VLOOKUP($O105,AProperties!$AY$8:$BG$1007,VLOOKUP(Span,Data!$N$4:$Y$11,Data!$Y$1,FALSE),FALSE)</f>
        <v>0.27754866628307245</v>
      </c>
      <c r="AC105" s="19">
        <f>$I105*AC$19^0.5/VLOOKUP($O105,AProperties!$AY$8:$BG$1007,VLOOKUP(Span,Data!$N$4:$Y$11,Data!$Y$1,FALSE),FALSE)</f>
        <v>0.3925130880760852</v>
      </c>
      <c r="AD105" s="19">
        <f>$I105*AD$19^0.5/VLOOKUP($O105,AProperties!$AY$8:$BG$1007,VLOOKUP(Span,Data!$N$4:$Y$11,Data!$Y$1,FALSE),FALSE)</f>
        <v>0.48072839157526043</v>
      </c>
      <c r="AE105" s="19">
        <f>$I105*AE$19^0.5/VLOOKUP($O105,AProperties!$AY$8:$BG$1007,VLOOKUP(Span,Data!$N$4:$Y$11,Data!$Y$1,FALSE),FALSE)</f>
        <v>0.55509733256614491</v>
      </c>
      <c r="AF105" s="19">
        <f>$I105*AF$19^0.5/VLOOKUP($O105,AProperties!$AY$8:$BG$1007,VLOOKUP(Span,Data!$N$4:$Y$11,Data!$Y$1,FALSE),FALSE)</f>
        <v>0.62061768487335389</v>
      </c>
      <c r="AG105" s="19">
        <f>$I105*AG$19^0.5/VLOOKUP($O105,AProperties!$AY$8:$BG$1007,VLOOKUP(Span,Data!$N$4:$Y$11,Data!$Y$1,FALSE),FALSE)</f>
        <v>0.67985261118353724</v>
      </c>
      <c r="AH105" s="19">
        <f>$I105*AH$19^0.5/VLOOKUP($O105,AProperties!$AY$8:$BG$1007,VLOOKUP(Span,Data!$N$4:$Y$11,Data!$Y$1,FALSE),FALSE)</f>
        <v>0.73432474770266742</v>
      </c>
      <c r="AI105" s="19">
        <f>$I105*AI$19^0.5/VLOOKUP($O105,AProperties!$AY$8:$BG$1007,VLOOKUP(Span,Data!$N$4:$Y$11,Data!$Y$1,FALSE),FALSE)</f>
        <v>0.78502617615217041</v>
      </c>
      <c r="AJ105" s="19">
        <f>$I105*AJ$19^0.5/VLOOKUP($O105,AProperties!$AY$8:$BG$1007,VLOOKUP(Span,Data!$N$4:$Y$11,Data!$Y$1,FALSE),FALSE)</f>
        <v>0.83264599884921731</v>
      </c>
      <c r="AK105" s="19">
        <f>$I105*AK$19^0.5/VLOOKUP($O105,AProperties!$AY$8:$BG$1007,VLOOKUP(Span,Data!$N$4:$Y$11,Data!$Y$1,FALSE),FALSE)</f>
        <v>0.87768594699648872</v>
      </c>
      <c r="AL105" s="47">
        <f t="shared" si="17"/>
        <v>8.5999999999999993E-2</v>
      </c>
    </row>
    <row r="106" spans="1:38" x14ac:dyDescent="0.25">
      <c r="A106" s="15">
        <v>8.6999999999999994E-2</v>
      </c>
      <c r="B106" s="116">
        <f>VLOOKUP($A106,APropertiesDimless!$A$7:$I$1007,VLOOKUP(Span,Data!$N$4:$Y$11,Data!$Y$1,FALSE),FALSE)</f>
        <v>8.702745952907423E-2</v>
      </c>
      <c r="C106" s="6">
        <f t="shared" si="13"/>
        <v>0.13051372976453712</v>
      </c>
      <c r="D106" s="116">
        <f>VLOOKUP($A106,AProperties!$AE$8:$AM$1007,VLOOKUP(Span,Data!$N$4:$Y$11,Data!$Y$1,FALSE),FALSE)</f>
        <v>0.10919663160522551</v>
      </c>
      <c r="E106" s="116">
        <f t="shared" si="14"/>
        <v>0.1181685284960831</v>
      </c>
      <c r="F106" s="6">
        <f t="shared" si="18"/>
        <v>0.10087495158761256</v>
      </c>
      <c r="G106" s="9"/>
      <c r="H106" s="15">
        <f t="shared" si="15"/>
        <v>8.6999999999999994E-2</v>
      </c>
      <c r="I106" s="6">
        <f>VLOOKUP(H106,AProperties!$AO$8:$AW$1007,VLOOKUP(Span,Data!$N$4:$Y$11,Data!$Y$1,FALSE),FALSE)^(2/3)</f>
        <v>0.15985237952951384</v>
      </c>
      <c r="J106" s="15">
        <f>$I106*(Slope^0.5)/VLOOKUP($H106,AProperties!$AY$8:$BG$1007,VLOOKUP(Span,Data!$N$4:$Y$11,Data!$Y$1,FALSE),FALSE)</f>
        <v>0.48431358997699814</v>
      </c>
      <c r="K106" s="15">
        <f>$J106*VLOOKUP($H106,AProperties!$A$8:$I$1007,VLOOKUP(Span,Data!$N$4:$Y$11,Data!$Y$1,FALSE),FALSE)</f>
        <v>5.1296562659451643E-2</v>
      </c>
      <c r="L106" s="15">
        <f t="shared" si="19"/>
        <v>0.48431358997699814</v>
      </c>
      <c r="M106" s="15">
        <f t="shared" si="20"/>
        <v>8.6999999999999994E-2</v>
      </c>
      <c r="O106" s="28">
        <f t="shared" si="16"/>
        <v>8.6999999999999994E-2</v>
      </c>
      <c r="P106" s="19">
        <f>AA106*VLOOKUP($O106,AProperties!$A$8:$I$1007,VLOOKUP(Span,Data!$N$4:$Y$11,Data!$Y$1,FALSE),FALSE)</f>
        <v>2.0941734012393565E-2</v>
      </c>
      <c r="Q106" s="19">
        <f>AB106*VLOOKUP($O106,AProperties!$A$8:$I$1007,VLOOKUP(Span,Data!$N$4:$Y$11,Data!$Y$1,FALSE),FALSE)</f>
        <v>2.961608425993691E-2</v>
      </c>
      <c r="R106" s="19">
        <f>AC106*VLOOKUP($O106,AProperties!$A$8:$I$1007,VLOOKUP(Span,Data!$N$4:$Y$11,Data!$Y$1,FALSE),FALSE)</f>
        <v>4.1883468024787131E-2</v>
      </c>
      <c r="S106" s="19">
        <f>AD106*VLOOKUP($O106,AProperties!$A$8:$I$1007,VLOOKUP(Span,Data!$N$4:$Y$11,Data!$Y$1,FALSE),FALSE)</f>
        <v>5.1296562659451643E-2</v>
      </c>
      <c r="T106" s="19">
        <f>AE106*VLOOKUP($O106,AProperties!$A$8:$I$1007,VLOOKUP(Span,Data!$N$4:$Y$11,Data!$Y$1,FALSE),FALSE)</f>
        <v>5.9232168519873819E-2</v>
      </c>
      <c r="U106" s="19">
        <f>AF106*VLOOKUP($O106,AProperties!$A$8:$I$1007,VLOOKUP(Span,Data!$N$4:$Y$11,Data!$Y$1,FALSE),FALSE)</f>
        <v>6.622357763258048E-2</v>
      </c>
      <c r="V106" s="19">
        <f>AG106*VLOOKUP($O106,AProperties!$A$8:$I$1007,VLOOKUP(Span,Data!$N$4:$Y$11,Data!$Y$1,FALSE),FALSE)</f>
        <v>7.2544294616117791E-2</v>
      </c>
      <c r="W106" s="19">
        <f>AH106*VLOOKUP($O106,AProperties!$A$8:$I$1007,VLOOKUP(Span,Data!$N$4:$Y$11,Data!$Y$1,FALSE),FALSE)</f>
        <v>7.835679375932747E-2</v>
      </c>
      <c r="X106" s="19">
        <f>AI106*VLOOKUP($O106,AProperties!$A$8:$I$1007,VLOOKUP(Span,Data!$N$4:$Y$11,Data!$Y$1,FALSE),FALSE)</f>
        <v>8.3766936049574262E-2</v>
      </c>
      <c r="Y106" s="19">
        <f>AJ106*VLOOKUP($O106,AProperties!$A$8:$I$1007,VLOOKUP(Span,Data!$N$4:$Y$11,Data!$Y$1,FALSE),FALSE)</f>
        <v>8.8848252779810732E-2</v>
      </c>
      <c r="Z106" s="19">
        <f>AK106*VLOOKUP($O106,AProperties!$A$8:$I$1007,VLOOKUP(Span,Data!$N$4:$Y$11,Data!$Y$1,FALSE),FALSE)</f>
        <v>9.365428163686286E-2</v>
      </c>
      <c r="AA106" s="19">
        <f>$I106*AA$19^0.5/VLOOKUP($O106,AProperties!$AY$8:$BG$1007,VLOOKUP(Span,Data!$N$4:$Y$11,Data!$Y$1,FALSE),FALSE)</f>
        <v>0.19772019515652581</v>
      </c>
      <c r="AB106" s="19">
        <f>$I106*AB$19^0.5/VLOOKUP($O106,AProperties!$AY$8:$BG$1007,VLOOKUP(Span,Data!$N$4:$Y$11,Data!$Y$1,FALSE),FALSE)</f>
        <v>0.27961858154541391</v>
      </c>
      <c r="AC106" s="19">
        <f>$I106*AC$19^0.5/VLOOKUP($O106,AProperties!$AY$8:$BG$1007,VLOOKUP(Span,Data!$N$4:$Y$11,Data!$Y$1,FALSE),FALSE)</f>
        <v>0.39544039031305162</v>
      </c>
      <c r="AD106" s="19">
        <f>$I106*AD$19^0.5/VLOOKUP($O106,AProperties!$AY$8:$BG$1007,VLOOKUP(Span,Data!$N$4:$Y$11,Data!$Y$1,FALSE),FALSE)</f>
        <v>0.48431358997699814</v>
      </c>
      <c r="AE106" s="19">
        <f>$I106*AE$19^0.5/VLOOKUP($O106,AProperties!$AY$8:$BG$1007,VLOOKUP(Span,Data!$N$4:$Y$11,Data!$Y$1,FALSE),FALSE)</f>
        <v>0.55923716309082783</v>
      </c>
      <c r="AF106" s="19">
        <f>$I106*AF$19^0.5/VLOOKUP($O106,AProperties!$AY$8:$BG$1007,VLOOKUP(Span,Data!$N$4:$Y$11,Data!$Y$1,FALSE),FALSE)</f>
        <v>0.62524615610761369</v>
      </c>
      <c r="AG106" s="19">
        <f>$I106*AG$19^0.5/VLOOKUP($O106,AProperties!$AY$8:$BG$1007,VLOOKUP(Span,Data!$N$4:$Y$11,Data!$Y$1,FALSE),FALSE)</f>
        <v>0.6849228473870731</v>
      </c>
      <c r="AH106" s="19">
        <f>$I106*AH$19^0.5/VLOOKUP($O106,AProperties!$AY$8:$BG$1007,VLOOKUP(Span,Data!$N$4:$Y$11,Data!$Y$1,FALSE),FALSE)</f>
        <v>0.7398012287218001</v>
      </c>
      <c r="AI106" s="19">
        <f>$I106*AI$19^0.5/VLOOKUP($O106,AProperties!$AY$8:$BG$1007,VLOOKUP(Span,Data!$N$4:$Y$11,Data!$Y$1,FALSE),FALSE)</f>
        <v>0.79088078062610323</v>
      </c>
      <c r="AJ106" s="19">
        <f>$I106*AJ$19^0.5/VLOOKUP($O106,AProperties!$AY$8:$BG$1007,VLOOKUP(Span,Data!$N$4:$Y$11,Data!$Y$1,FALSE),FALSE)</f>
        <v>0.8388557446362418</v>
      </c>
      <c r="AK106" s="19">
        <f>$I106*AK$19^0.5/VLOOKUP($O106,AProperties!$AY$8:$BG$1007,VLOOKUP(Span,Data!$N$4:$Y$11,Data!$Y$1,FALSE),FALSE)</f>
        <v>0.88423159378903271</v>
      </c>
      <c r="AL106" s="47">
        <f t="shared" si="17"/>
        <v>8.6999999999999994E-2</v>
      </c>
    </row>
    <row r="107" spans="1:38" x14ac:dyDescent="0.25">
      <c r="A107" s="15">
        <v>8.7999999999999995E-2</v>
      </c>
      <c r="B107" s="116">
        <f>VLOOKUP($A107,APropertiesDimless!$A$7:$I$1007,VLOOKUP(Span,Data!$N$4:$Y$11,Data!$Y$1,FALSE),FALSE)</f>
        <v>8.8030969128862255E-2</v>
      </c>
      <c r="C107" s="6">
        <f t="shared" si="13"/>
        <v>0.13201548456443113</v>
      </c>
      <c r="D107" s="116">
        <f>VLOOKUP($A107,AProperties!$AE$8:$AM$1007,VLOOKUP(Span,Data!$N$4:$Y$11,Data!$Y$1,FALSE),FALSE)</f>
        <v>0.11045134423557713</v>
      </c>
      <c r="E107" s="116">
        <f t="shared" si="14"/>
        <v>0.11973949414134695</v>
      </c>
      <c r="F107" s="6">
        <f t="shared" si="18"/>
        <v>0.10262063359632059</v>
      </c>
      <c r="G107" s="9"/>
      <c r="H107" s="15">
        <f t="shared" si="15"/>
        <v>8.7999999999999995E-2</v>
      </c>
      <c r="I107" s="6">
        <f>VLOOKUP(H107,AProperties!$AO$8:$AW$1007,VLOOKUP(Span,Data!$N$4:$Y$11,Data!$Y$1,FALSE),FALSE)^(2/3)</f>
        <v>0.1609707303821343</v>
      </c>
      <c r="J107" s="15">
        <f>$I107*(Slope^0.5)/VLOOKUP($H107,AProperties!$AY$8:$BG$1007,VLOOKUP(Span,Data!$N$4:$Y$11,Data!$Y$1,FALSE),FALSE)</f>
        <v>0.4878824782814779</v>
      </c>
      <c r="K107" s="15">
        <f>$J107*VLOOKUP($H107,AProperties!$A$8:$I$1007,VLOOKUP(Span,Data!$N$4:$Y$11,Data!$Y$1,FALSE),FALSE)</f>
        <v>5.2268326324961055E-2</v>
      </c>
      <c r="L107" s="15">
        <f t="shared" si="19"/>
        <v>0.4878824782814779</v>
      </c>
      <c r="M107" s="15">
        <f t="shared" si="20"/>
        <v>8.7999999999999995E-2</v>
      </c>
      <c r="O107" s="28">
        <f t="shared" si="16"/>
        <v>8.7999999999999995E-2</v>
      </c>
      <c r="P107" s="19">
        <f>AA107*VLOOKUP($O107,AProperties!$A$8:$I$1007,VLOOKUP(Span,Data!$N$4:$Y$11,Data!$Y$1,FALSE),FALSE)</f>
        <v>2.133845486757268E-2</v>
      </c>
      <c r="Q107" s="19">
        <f>AB107*VLOOKUP($O107,AProperties!$A$8:$I$1007,VLOOKUP(Span,Data!$N$4:$Y$11,Data!$Y$1,FALSE),FALSE)</f>
        <v>3.0177132273807476E-2</v>
      </c>
      <c r="R107" s="19">
        <f>AC107*VLOOKUP($O107,AProperties!$A$8:$I$1007,VLOOKUP(Span,Data!$N$4:$Y$11,Data!$Y$1,FALSE),FALSE)</f>
        <v>4.267690973514536E-2</v>
      </c>
      <c r="S107" s="19">
        <f>AD107*VLOOKUP($O107,AProperties!$A$8:$I$1007,VLOOKUP(Span,Data!$N$4:$Y$11,Data!$Y$1,FALSE),FALSE)</f>
        <v>5.2268326324961055E-2</v>
      </c>
      <c r="T107" s="19">
        <f>AE107*VLOOKUP($O107,AProperties!$A$8:$I$1007,VLOOKUP(Span,Data!$N$4:$Y$11,Data!$Y$1,FALSE),FALSE)</f>
        <v>6.0354264547614951E-2</v>
      </c>
      <c r="U107" s="19">
        <f>AF107*VLOOKUP($O107,AProperties!$A$8:$I$1007,VLOOKUP(Span,Data!$N$4:$Y$11,Data!$Y$1,FALSE),FALSE)</f>
        <v>6.7478119130236283E-2</v>
      </c>
      <c r="V107" s="19">
        <f>AG107*VLOOKUP($O107,AProperties!$A$8:$I$1007,VLOOKUP(Span,Data!$N$4:$Y$11,Data!$Y$1,FALSE),FALSE)</f>
        <v>7.3918575971302608E-2</v>
      </c>
      <c r="W107" s="19">
        <f>AH107*VLOOKUP($O107,AProperties!$A$8:$I$1007,VLOOKUP(Span,Data!$N$4:$Y$11,Data!$Y$1,FALSE),FALSE)</f>
        <v>7.984118727759569E-2</v>
      </c>
      <c r="X107" s="19">
        <f>AI107*VLOOKUP($O107,AProperties!$A$8:$I$1007,VLOOKUP(Span,Data!$N$4:$Y$11,Data!$Y$1,FALSE),FALSE)</f>
        <v>8.535381947029072E-2</v>
      </c>
      <c r="Y107" s="19">
        <f>AJ107*VLOOKUP($O107,AProperties!$A$8:$I$1007,VLOOKUP(Span,Data!$N$4:$Y$11,Data!$Y$1,FALSE),FALSE)</f>
        <v>9.0531396821422389E-2</v>
      </c>
      <c r="Z107" s="19">
        <f>AK107*VLOOKUP($O107,AProperties!$A$8:$I$1007,VLOOKUP(Span,Data!$N$4:$Y$11,Data!$Y$1,FALSE),FALSE)</f>
        <v>9.5428471237407567E-2</v>
      </c>
      <c r="AA107" s="19">
        <f>$I107*AA$19^0.5/VLOOKUP($O107,AProperties!$AY$8:$BG$1007,VLOOKUP(Span,Data!$N$4:$Y$11,Data!$Y$1,FALSE),FALSE)</f>
        <v>0.19917718770568613</v>
      </c>
      <c r="AB107" s="19">
        <f>$I107*AB$19^0.5/VLOOKUP($O107,AProperties!$AY$8:$BG$1007,VLOOKUP(Span,Data!$N$4:$Y$11,Data!$Y$1,FALSE),FALSE)</f>
        <v>0.28167908016871307</v>
      </c>
      <c r="AC107" s="19">
        <f>$I107*AC$19^0.5/VLOOKUP($O107,AProperties!$AY$8:$BG$1007,VLOOKUP(Span,Data!$N$4:$Y$11,Data!$Y$1,FALSE),FALSE)</f>
        <v>0.39835437541137225</v>
      </c>
      <c r="AD107" s="19">
        <f>$I107*AD$19^0.5/VLOOKUP($O107,AProperties!$AY$8:$BG$1007,VLOOKUP(Span,Data!$N$4:$Y$11,Data!$Y$1,FALSE),FALSE)</f>
        <v>0.4878824782814779</v>
      </c>
      <c r="AE107" s="19">
        <f>$I107*AE$19^0.5/VLOOKUP($O107,AProperties!$AY$8:$BG$1007,VLOOKUP(Span,Data!$N$4:$Y$11,Data!$Y$1,FALSE),FALSE)</f>
        <v>0.56335816033742614</v>
      </c>
      <c r="AF107" s="19">
        <f>$I107*AF$19^0.5/VLOOKUP($O107,AProperties!$AY$8:$BG$1007,VLOOKUP(Span,Data!$N$4:$Y$11,Data!$Y$1,FALSE),FALSE)</f>
        <v>0.62985357109685514</v>
      </c>
      <c r="AG107" s="19">
        <f>$I107*AG$19^0.5/VLOOKUP($O107,AProperties!$AY$8:$BG$1007,VLOOKUP(Span,Data!$N$4:$Y$11,Data!$Y$1,FALSE),FALSE)</f>
        <v>0.6899700176298631</v>
      </c>
      <c r="AH107" s="19">
        <f>$I107*AH$19^0.5/VLOOKUP($O107,AProperties!$AY$8:$BG$1007,VLOOKUP(Span,Data!$N$4:$Y$11,Data!$Y$1,FALSE),FALSE)</f>
        <v>0.74525279565584046</v>
      </c>
      <c r="AI107" s="19">
        <f>$I107*AI$19^0.5/VLOOKUP($O107,AProperties!$AY$8:$BG$1007,VLOOKUP(Span,Data!$N$4:$Y$11,Data!$Y$1,FALSE),FALSE)</f>
        <v>0.7967087508227445</v>
      </c>
      <c r="AJ107" s="19">
        <f>$I107*AJ$19^0.5/VLOOKUP($O107,AProperties!$AY$8:$BG$1007,VLOOKUP(Span,Data!$N$4:$Y$11,Data!$Y$1,FALSE),FALSE)</f>
        <v>0.84503724050613893</v>
      </c>
      <c r="AK107" s="19">
        <f>$I107*AK$19^0.5/VLOOKUP($O107,AProperties!$AY$8:$BG$1007,VLOOKUP(Span,Data!$N$4:$Y$11,Data!$Y$1,FALSE),FALSE)</f>
        <v>0.89074746255429915</v>
      </c>
      <c r="AL107" s="47">
        <f t="shared" si="17"/>
        <v>8.7999999999999995E-2</v>
      </c>
    </row>
    <row r="108" spans="1:38" x14ac:dyDescent="0.25">
      <c r="A108" s="15">
        <v>8.8999999999999996E-2</v>
      </c>
      <c r="B108" s="116">
        <f>VLOOKUP($A108,APropertiesDimless!$A$7:$I$1007,VLOOKUP(Span,Data!$N$4:$Y$11,Data!$Y$1,FALSE),FALSE)</f>
        <v>8.9034617809585659E-2</v>
      </c>
      <c r="C108" s="6">
        <f t="shared" si="13"/>
        <v>0.13351730890479283</v>
      </c>
      <c r="D108" s="116">
        <f>VLOOKUP($A108,AProperties!$AE$8:$AM$1007,VLOOKUP(Span,Data!$N$4:$Y$11,Data!$Y$1,FALSE),FALSE)</f>
        <v>0.11170600585855547</v>
      </c>
      <c r="E108" s="116">
        <f t="shared" si="14"/>
        <v>0.12131152164559313</v>
      </c>
      <c r="F108" s="6">
        <f t="shared" si="18"/>
        <v>0.10437630474460233</v>
      </c>
      <c r="G108" s="9"/>
      <c r="H108" s="15">
        <f t="shared" si="15"/>
        <v>8.8999999999999996E-2</v>
      </c>
      <c r="I108" s="6">
        <f>VLOOKUP(H108,AProperties!$AO$8:$AW$1007,VLOOKUP(Span,Data!$N$4:$Y$11,Data!$Y$1,FALSE),FALSE)^(2/3)</f>
        <v>0.16208300711678286</v>
      </c>
      <c r="J108" s="15">
        <f>$I108*(Slope^0.5)/VLOOKUP($H108,AProperties!$AY$8:$BG$1007,VLOOKUP(Span,Data!$N$4:$Y$11,Data!$Y$1,FALSE),FALSE)</f>
        <v>0.49143528232909728</v>
      </c>
      <c r="K108" s="15">
        <f>$J108*VLOOKUP($H108,AProperties!$A$8:$I$1007,VLOOKUP(Span,Data!$N$4:$Y$11,Data!$Y$1,FALSE),FALSE)</f>
        <v>5.3247009742124152E-2</v>
      </c>
      <c r="L108" s="15">
        <f t="shared" si="19"/>
        <v>0.49143528232909728</v>
      </c>
      <c r="M108" s="15">
        <f t="shared" si="20"/>
        <v>8.8999999999999996E-2</v>
      </c>
      <c r="O108" s="28">
        <f t="shared" si="16"/>
        <v>8.8999999999999996E-2</v>
      </c>
      <c r="P108" s="19">
        <f>AA108*VLOOKUP($O108,AProperties!$A$8:$I$1007,VLOOKUP(Span,Data!$N$4:$Y$11,Data!$Y$1,FALSE),FALSE)</f>
        <v>2.173800069953484E-2</v>
      </c>
      <c r="Q108" s="19">
        <f>AB108*VLOOKUP($O108,AProperties!$A$8:$I$1007,VLOOKUP(Span,Data!$N$4:$Y$11,Data!$Y$1,FALSE),FALSE)</f>
        <v>3.0742175408158007E-2</v>
      </c>
      <c r="R108" s="19">
        <f>AC108*VLOOKUP($O108,AProperties!$A$8:$I$1007,VLOOKUP(Span,Data!$N$4:$Y$11,Data!$Y$1,FALSE),FALSE)</f>
        <v>4.347600139906968E-2</v>
      </c>
      <c r="S108" s="19">
        <f>AD108*VLOOKUP($O108,AProperties!$A$8:$I$1007,VLOOKUP(Span,Data!$N$4:$Y$11,Data!$Y$1,FALSE),FALSE)</f>
        <v>5.3247009742124152E-2</v>
      </c>
      <c r="T108" s="19">
        <f>AE108*VLOOKUP($O108,AProperties!$A$8:$I$1007,VLOOKUP(Span,Data!$N$4:$Y$11,Data!$Y$1,FALSE),FALSE)</f>
        <v>6.1484350816316015E-2</v>
      </c>
      <c r="U108" s="19">
        <f>AF108*VLOOKUP($O108,AProperties!$A$8:$I$1007,VLOOKUP(Span,Data!$N$4:$Y$11,Data!$Y$1,FALSE),FALSE)</f>
        <v>6.8741593988863647E-2</v>
      </c>
      <c r="V108" s="19">
        <f>AG108*VLOOKUP($O108,AProperties!$A$8:$I$1007,VLOOKUP(Span,Data!$N$4:$Y$11,Data!$Y$1,FALSE),FALSE)</f>
        <v>7.5302643333124294E-2</v>
      </c>
      <c r="W108" s="19">
        <f>AH108*VLOOKUP($O108,AProperties!$A$8:$I$1007,VLOOKUP(Span,Data!$N$4:$Y$11,Data!$Y$1,FALSE),FALSE)</f>
        <v>8.1336150891111667E-2</v>
      </c>
      <c r="X108" s="19">
        <f>AI108*VLOOKUP($O108,AProperties!$A$8:$I$1007,VLOOKUP(Span,Data!$N$4:$Y$11,Data!$Y$1,FALSE),FALSE)</f>
        <v>8.6952002798139361E-2</v>
      </c>
      <c r="Y108" s="19">
        <f>AJ108*VLOOKUP($O108,AProperties!$A$8:$I$1007,VLOOKUP(Span,Data!$N$4:$Y$11,Data!$Y$1,FALSE),FALSE)</f>
        <v>9.2226526224473998E-2</v>
      </c>
      <c r="Z108" s="19">
        <f>AK108*VLOOKUP($O108,AProperties!$A$8:$I$1007,VLOOKUP(Span,Data!$N$4:$Y$11,Data!$Y$1,FALSE),FALSE)</f>
        <v>9.7215294518195786E-2</v>
      </c>
      <c r="AA108" s="19">
        <f>$I108*AA$19^0.5/VLOOKUP($O108,AProperties!$AY$8:$BG$1007,VLOOKUP(Span,Data!$N$4:$Y$11,Data!$Y$1,FALSE),FALSE)</f>
        <v>0.20062761388447981</v>
      </c>
      <c r="AB108" s="19">
        <f>$I108*AB$19^0.5/VLOOKUP($O108,AProperties!$AY$8:$BG$1007,VLOOKUP(Span,Data!$N$4:$Y$11,Data!$Y$1,FALSE),FALSE)</f>
        <v>0.28373029254198406</v>
      </c>
      <c r="AC108" s="19">
        <f>$I108*AC$19^0.5/VLOOKUP($O108,AProperties!$AY$8:$BG$1007,VLOOKUP(Span,Data!$N$4:$Y$11,Data!$Y$1,FALSE),FALSE)</f>
        <v>0.40125522776895961</v>
      </c>
      <c r="AD108" s="19">
        <f>$I108*AD$19^0.5/VLOOKUP($O108,AProperties!$AY$8:$BG$1007,VLOOKUP(Span,Data!$N$4:$Y$11,Data!$Y$1,FALSE),FALSE)</f>
        <v>0.49143528232909728</v>
      </c>
      <c r="AE108" s="19">
        <f>$I108*AE$19^0.5/VLOOKUP($O108,AProperties!$AY$8:$BG$1007,VLOOKUP(Span,Data!$N$4:$Y$11,Data!$Y$1,FALSE),FALSE)</f>
        <v>0.56746058508396813</v>
      </c>
      <c r="AF108" s="19">
        <f>$I108*AF$19^0.5/VLOOKUP($O108,AProperties!$AY$8:$BG$1007,VLOOKUP(Span,Data!$N$4:$Y$11,Data!$Y$1,FALSE),FALSE)</f>
        <v>0.63444022139977796</v>
      </c>
      <c r="AG108" s="19">
        <f>$I108*AG$19^0.5/VLOOKUP($O108,AProperties!$AY$8:$BG$1007,VLOOKUP(Span,Data!$N$4:$Y$11,Data!$Y$1,FALSE),FALSE)</f>
        <v>0.69499444129846033</v>
      </c>
      <c r="AH108" s="19">
        <f>$I108*AH$19^0.5/VLOOKUP($O108,AProperties!$AY$8:$BG$1007,VLOOKUP(Span,Data!$N$4:$Y$11,Data!$Y$1,FALSE),FALSE)</f>
        <v>0.75067979348169422</v>
      </c>
      <c r="AI108" s="19">
        <f>$I108*AI$19^0.5/VLOOKUP($O108,AProperties!$AY$8:$BG$1007,VLOOKUP(Span,Data!$N$4:$Y$11,Data!$Y$1,FALSE),FALSE)</f>
        <v>0.80251045553791922</v>
      </c>
      <c r="AJ108" s="19">
        <f>$I108*AJ$19^0.5/VLOOKUP($O108,AProperties!$AY$8:$BG$1007,VLOOKUP(Span,Data!$N$4:$Y$11,Data!$Y$1,FALSE),FALSE)</f>
        <v>0.85119087762595202</v>
      </c>
      <c r="AK108" s="19">
        <f>$I108*AK$19^0.5/VLOOKUP($O108,AProperties!$AY$8:$BG$1007,VLOOKUP(Span,Data!$N$4:$Y$11,Data!$Y$1,FALSE),FALSE)</f>
        <v>0.89723396561855506</v>
      </c>
      <c r="AL108" s="47">
        <f t="shared" si="17"/>
        <v>8.8999999999999996E-2</v>
      </c>
    </row>
    <row r="109" spans="1:38" x14ac:dyDescent="0.25">
      <c r="A109" s="15">
        <v>0.09</v>
      </c>
      <c r="B109" s="116">
        <f>VLOOKUP($A109,APropertiesDimless!$A$7:$I$1007,VLOOKUP(Span,Data!$N$4:$Y$11,Data!$Y$1,FALSE),FALSE)</f>
        <v>9.0038407842761459E-2</v>
      </c>
      <c r="C109" s="6">
        <f t="shared" si="13"/>
        <v>0.13501920392138073</v>
      </c>
      <c r="D109" s="116">
        <f>VLOOKUP($A109,AProperties!$AE$8:$AM$1007,VLOOKUP(Span,Data!$N$4:$Y$11,Data!$Y$1,FALSE),FALSE)</f>
        <v>0.11296061507535711</v>
      </c>
      <c r="E109" s="116">
        <f t="shared" si="14"/>
        <v>0.12288461500830904</v>
      </c>
      <c r="F109" s="6">
        <f t="shared" si="18"/>
        <v>0.10614190948412183</v>
      </c>
      <c r="G109" s="9"/>
      <c r="H109" s="15">
        <f t="shared" si="15"/>
        <v>0.09</v>
      </c>
      <c r="I109" s="6">
        <f>VLOOKUP(H109,AProperties!$AO$8:$AW$1007,VLOOKUP(Span,Data!$N$4:$Y$11,Data!$Y$1,FALSE),FALSE)^(2/3)</f>
        <v>0.16318929003197152</v>
      </c>
      <c r="J109" s="15">
        <f>$I109*(Slope^0.5)/VLOOKUP($H109,AProperties!$AY$8:$BG$1007,VLOOKUP(Span,Data!$N$4:$Y$11,Data!$Y$1,FALSE),FALSE)</f>
        <v>0.49497222210016084</v>
      </c>
      <c r="K109" s="15">
        <f>$J109*VLOOKUP($H109,AProperties!$A$8:$I$1007,VLOOKUP(Span,Data!$N$4:$Y$11,Data!$Y$1,FALSE),FALSE)</f>
        <v>5.4232577092557667E-2</v>
      </c>
      <c r="L109" s="15">
        <f t="shared" si="19"/>
        <v>0.49497222210016084</v>
      </c>
      <c r="M109" s="15">
        <f t="shared" si="20"/>
        <v>0.09</v>
      </c>
      <c r="O109" s="28">
        <f t="shared" si="16"/>
        <v>0.09</v>
      </c>
      <c r="P109" s="19">
        <f>AA109*VLOOKUP($O109,AProperties!$A$8:$I$1007,VLOOKUP(Span,Data!$N$4:$Y$11,Data!$Y$1,FALSE),FALSE)</f>
        <v>2.2140356885486327E-2</v>
      </c>
      <c r="Q109" s="19">
        <f>AB109*VLOOKUP($O109,AProperties!$A$8:$I$1007,VLOOKUP(Span,Data!$N$4:$Y$11,Data!$Y$1,FALSE),FALSE)</f>
        <v>3.1311192983235307E-2</v>
      </c>
      <c r="R109" s="19">
        <f>AC109*VLOOKUP($O109,AProperties!$A$8:$I$1007,VLOOKUP(Span,Data!$N$4:$Y$11,Data!$Y$1,FALSE),FALSE)</f>
        <v>4.4280713770972653E-2</v>
      </c>
      <c r="S109" s="19">
        <f>AD109*VLOOKUP($O109,AProperties!$A$8:$I$1007,VLOOKUP(Span,Data!$N$4:$Y$11,Data!$Y$1,FALSE),FALSE)</f>
        <v>5.4232577092557667E-2</v>
      </c>
      <c r="T109" s="19">
        <f>AE109*VLOOKUP($O109,AProperties!$A$8:$I$1007,VLOOKUP(Span,Data!$N$4:$Y$11,Data!$Y$1,FALSE),FALSE)</f>
        <v>6.2622385966470615E-2</v>
      </c>
      <c r="U109" s="19">
        <f>AF109*VLOOKUP($O109,AProperties!$A$8:$I$1007,VLOOKUP(Span,Data!$N$4:$Y$11,Data!$Y$1,FALSE),FALSE)</f>
        <v>7.0013955967128561E-2</v>
      </c>
      <c r="V109" s="19">
        <f>AG109*VLOOKUP($O109,AProperties!$A$8:$I$1007,VLOOKUP(Span,Data!$N$4:$Y$11,Data!$Y$1,FALSE),FALSE)</f>
        <v>7.6696446046739489E-2</v>
      </c>
      <c r="W109" s="19">
        <f>AH109*VLOOKUP($O109,AProperties!$A$8:$I$1007,VLOOKUP(Span,Data!$N$4:$Y$11,Data!$Y$1,FALSE),FALSE)</f>
        <v>8.284162988639121E-2</v>
      </c>
      <c r="X109" s="19">
        <f>AI109*VLOOKUP($O109,AProperties!$A$8:$I$1007,VLOOKUP(Span,Data!$N$4:$Y$11,Data!$Y$1,FALSE),FALSE)</f>
        <v>8.8561427541945306E-2</v>
      </c>
      <c r="Y109" s="19">
        <f>AJ109*VLOOKUP($O109,AProperties!$A$8:$I$1007,VLOOKUP(Span,Data!$N$4:$Y$11,Data!$Y$1,FALSE),FALSE)</f>
        <v>9.3933578949705901E-2</v>
      </c>
      <c r="Z109" s="19">
        <f>AK109*VLOOKUP($O109,AProperties!$A$8:$I$1007,VLOOKUP(Span,Data!$N$4:$Y$11,Data!$Y$1,FALSE),FALSE)</f>
        <v>9.9014686084105907E-2</v>
      </c>
      <c r="AA109" s="19">
        <f>$I109*AA$19^0.5/VLOOKUP($O109,AProperties!$AY$8:$BG$1007,VLOOKUP(Span,Data!$N$4:$Y$11,Data!$Y$1,FALSE),FALSE)</f>
        <v>0.20207156349949018</v>
      </c>
      <c r="AB109" s="19">
        <f>$I109*AB$19^0.5/VLOOKUP($O109,AProperties!$AY$8:$BG$1007,VLOOKUP(Span,Data!$N$4:$Y$11,Data!$Y$1,FALSE),FALSE)</f>
        <v>0.28577234567091514</v>
      </c>
      <c r="AC109" s="19">
        <f>$I109*AC$19^0.5/VLOOKUP($O109,AProperties!$AY$8:$BG$1007,VLOOKUP(Span,Data!$N$4:$Y$11,Data!$Y$1,FALSE),FALSE)</f>
        <v>0.40414312699898036</v>
      </c>
      <c r="AD109" s="19">
        <f>$I109*AD$19^0.5/VLOOKUP($O109,AProperties!$AY$8:$BG$1007,VLOOKUP(Span,Data!$N$4:$Y$11,Data!$Y$1,FALSE),FALSE)</f>
        <v>0.49497222210016084</v>
      </c>
      <c r="AE109" s="19">
        <f>$I109*AE$19^0.5/VLOOKUP($O109,AProperties!$AY$8:$BG$1007,VLOOKUP(Span,Data!$N$4:$Y$11,Data!$Y$1,FALSE),FALSE)</f>
        <v>0.57154469134183028</v>
      </c>
      <c r="AF109" s="19">
        <f>$I109*AF$19^0.5/VLOOKUP($O109,AProperties!$AY$8:$BG$1007,VLOOKUP(Span,Data!$N$4:$Y$11,Data!$Y$1,FALSE),FALSE)</f>
        <v>0.63900639100973389</v>
      </c>
      <c r="AG109" s="19">
        <f>$I109*AG$19^0.5/VLOOKUP($O109,AProperties!$AY$8:$BG$1007,VLOOKUP(Span,Data!$N$4:$Y$11,Data!$Y$1,FALSE),FALSE)</f>
        <v>0.69999642949199536</v>
      </c>
      <c r="AH109" s="19">
        <f>$I109*AH$19^0.5/VLOOKUP($O109,AProperties!$AY$8:$BG$1007,VLOOKUP(Span,Data!$N$4:$Y$11,Data!$Y$1,FALSE),FALSE)</f>
        <v>0.75608255822482706</v>
      </c>
      <c r="AI109" s="19">
        <f>$I109*AI$19^0.5/VLOOKUP($O109,AProperties!$AY$8:$BG$1007,VLOOKUP(Span,Data!$N$4:$Y$11,Data!$Y$1,FALSE),FALSE)</f>
        <v>0.80828625399796072</v>
      </c>
      <c r="AJ109" s="19">
        <f>$I109*AJ$19^0.5/VLOOKUP($O109,AProperties!$AY$8:$BG$1007,VLOOKUP(Span,Data!$N$4:$Y$11,Data!$Y$1,FALSE),FALSE)</f>
        <v>0.85731703701274531</v>
      </c>
      <c r="AK109" s="19">
        <f>$I109*AK$19^0.5/VLOOKUP($O109,AProperties!$AY$8:$BG$1007,VLOOKUP(Span,Data!$N$4:$Y$11,Data!$Y$1,FALSE),FALSE)</f>
        <v>0.90369150460905068</v>
      </c>
      <c r="AL109" s="47">
        <f t="shared" si="17"/>
        <v>0.09</v>
      </c>
    </row>
    <row r="110" spans="1:38" x14ac:dyDescent="0.25">
      <c r="A110" s="15">
        <v>9.0999999999999998E-2</v>
      </c>
      <c r="B110" s="116">
        <f>VLOOKUP($A110,APropertiesDimless!$A$7:$I$1007,VLOOKUP(Span,Data!$N$4:$Y$11,Data!$Y$1,FALSE),FALSE)</f>
        <v>9.104234150198684E-2</v>
      </c>
      <c r="C110" s="6">
        <f t="shared" si="13"/>
        <v>0.1365211707509934</v>
      </c>
      <c r="D110" s="116">
        <f>VLOOKUP($A110,AProperties!$AE$8:$AM$1007,VLOOKUP(Span,Data!$N$4:$Y$11,Data!$Y$1,FALSE),FALSE)</f>
        <v>0.11421517048700285</v>
      </c>
      <c r="E110" s="116">
        <f t="shared" si="14"/>
        <v>0.12445877820684674</v>
      </c>
      <c r="F110" s="6">
        <f t="shared" si="18"/>
        <v>0.10791739320036636</v>
      </c>
      <c r="G110" s="9"/>
      <c r="H110" s="15">
        <f t="shared" si="15"/>
        <v>9.0999999999999998E-2</v>
      </c>
      <c r="I110" s="6">
        <f>VLOOKUP(H110,AProperties!$AO$8:$AW$1007,VLOOKUP(Span,Data!$N$4:$Y$11,Data!$Y$1,FALSE),FALSE)^(2/3)</f>
        <v>0.16428965743065843</v>
      </c>
      <c r="J110" s="15">
        <f>$I110*(Slope^0.5)/VLOOKUP($H110,AProperties!$AY$8:$BG$1007,VLOOKUP(Span,Data!$N$4:$Y$11,Data!$Y$1,FALSE),FALSE)</f>
        <v>0.4984935119304123</v>
      </c>
      <c r="K110" s="15">
        <f>$J110*VLOOKUP($H110,AProperties!$A$8:$I$1007,VLOOKUP(Span,Data!$N$4:$Y$11,Data!$Y$1,FALSE),FALSE)</f>
        <v>5.5224992988880159E-2</v>
      </c>
      <c r="L110" s="15">
        <f t="shared" si="19"/>
        <v>0.4984935119304123</v>
      </c>
      <c r="M110" s="15">
        <f t="shared" si="20"/>
        <v>9.0999999999999998E-2</v>
      </c>
      <c r="O110" s="28">
        <f t="shared" si="16"/>
        <v>9.0999999999999998E-2</v>
      </c>
      <c r="P110" s="19">
        <f>AA110*VLOOKUP($O110,AProperties!$A$8:$I$1007,VLOOKUP(Span,Data!$N$4:$Y$11,Data!$Y$1,FALSE),FALSE)</f>
        <v>2.2545508978589146E-2</v>
      </c>
      <c r="Q110" s="19">
        <f>AB110*VLOOKUP($O110,AProperties!$A$8:$I$1007,VLOOKUP(Span,Data!$N$4:$Y$11,Data!$Y$1,FALSE),FALSE)</f>
        <v>3.1884164568125158E-2</v>
      </c>
      <c r="R110" s="19">
        <f>AC110*VLOOKUP($O110,AProperties!$A$8:$I$1007,VLOOKUP(Span,Data!$N$4:$Y$11,Data!$Y$1,FALSE),FALSE)</f>
        <v>4.5091017957178292E-2</v>
      </c>
      <c r="S110" s="19">
        <f>AD110*VLOOKUP($O110,AProperties!$A$8:$I$1007,VLOOKUP(Span,Data!$N$4:$Y$11,Data!$Y$1,FALSE),FALSE)</f>
        <v>5.5224992988880159E-2</v>
      </c>
      <c r="T110" s="19">
        <f>AE110*VLOOKUP($O110,AProperties!$A$8:$I$1007,VLOOKUP(Span,Data!$N$4:$Y$11,Data!$Y$1,FALSE),FALSE)</f>
        <v>6.3768329136250315E-2</v>
      </c>
      <c r="U110" s="19">
        <f>AF110*VLOOKUP($O110,AProperties!$A$8:$I$1007,VLOOKUP(Span,Data!$N$4:$Y$11,Data!$Y$1,FALSE),FALSE)</f>
        <v>7.1295159380118059E-2</v>
      </c>
      <c r="V110" s="19">
        <f>AG110*VLOOKUP($O110,AProperties!$A$8:$I$1007,VLOOKUP(Span,Data!$N$4:$Y$11,Data!$Y$1,FALSE),FALSE)</f>
        <v>7.809993406683341E-2</v>
      </c>
      <c r="W110" s="19">
        <f>AH110*VLOOKUP($O110,AProperties!$A$8:$I$1007,VLOOKUP(Span,Data!$N$4:$Y$11,Data!$Y$1,FALSE),FALSE)</f>
        <v>8.4357570208316301E-2</v>
      </c>
      <c r="X110" s="19">
        <f>AI110*VLOOKUP($O110,AProperties!$A$8:$I$1007,VLOOKUP(Span,Data!$N$4:$Y$11,Data!$Y$1,FALSE),FALSE)</f>
        <v>9.0182035914356584E-2</v>
      </c>
      <c r="Y110" s="19">
        <f>AJ110*VLOOKUP($O110,AProperties!$A$8:$I$1007,VLOOKUP(Span,Data!$N$4:$Y$11,Data!$Y$1,FALSE),FALSE)</f>
        <v>9.5652493704375452E-2</v>
      </c>
      <c r="Z110" s="19">
        <f>AK110*VLOOKUP($O110,AProperties!$A$8:$I$1007,VLOOKUP(Span,Data!$N$4:$Y$11,Data!$Y$1,FALSE),FALSE)</f>
        <v>0.10082658132691436</v>
      </c>
      <c r="AA110" s="19">
        <f>$I110*AA$19^0.5/VLOOKUP($O110,AProperties!$AY$8:$BG$1007,VLOOKUP(Span,Data!$N$4:$Y$11,Data!$Y$1,FALSE),FALSE)</f>
        <v>0.20350912405291813</v>
      </c>
      <c r="AB110" s="19">
        <f>$I110*AB$19^0.5/VLOOKUP($O110,AProperties!$AY$8:$BG$1007,VLOOKUP(Span,Data!$N$4:$Y$11,Data!$Y$1,FALSE),FALSE)</f>
        <v>0.28780536330230549</v>
      </c>
      <c r="AC110" s="19">
        <f>$I110*AC$19^0.5/VLOOKUP($O110,AProperties!$AY$8:$BG$1007,VLOOKUP(Span,Data!$N$4:$Y$11,Data!$Y$1,FALSE),FALSE)</f>
        <v>0.40701824810583626</v>
      </c>
      <c r="AD110" s="19">
        <f>$I110*AD$19^0.5/VLOOKUP($O110,AProperties!$AY$8:$BG$1007,VLOOKUP(Span,Data!$N$4:$Y$11,Data!$Y$1,FALSE),FALSE)</f>
        <v>0.4984935119304123</v>
      </c>
      <c r="AE110" s="19">
        <f>$I110*AE$19^0.5/VLOOKUP($O110,AProperties!$AY$8:$BG$1007,VLOOKUP(Span,Data!$N$4:$Y$11,Data!$Y$1,FALSE),FALSE)</f>
        <v>0.57561072660461099</v>
      </c>
      <c r="AF110" s="19">
        <f>$I110*AF$19^0.5/VLOOKUP($O110,AProperties!$AY$8:$BG$1007,VLOOKUP(Span,Data!$N$4:$Y$11,Data!$Y$1,FALSE),FALSE)</f>
        <v>0.64355235663297827</v>
      </c>
      <c r="AG110" s="19">
        <f>$I110*AG$19^0.5/VLOOKUP($O110,AProperties!$AY$8:$BG$1007,VLOOKUP(Span,Data!$N$4:$Y$11,Data!$Y$1,FALSE),FALSE)</f>
        <v>0.70497628532698342</v>
      </c>
      <c r="AH110" s="19">
        <f>$I110*AH$19^0.5/VLOOKUP($O110,AProperties!$AY$8:$BG$1007,VLOOKUP(Span,Data!$N$4:$Y$11,Data!$Y$1,FALSE),FALSE)</f>
        <v>0.76146141728849559</v>
      </c>
      <c r="AI110" s="19">
        <f>$I110*AI$19^0.5/VLOOKUP($O110,AProperties!$AY$8:$BG$1007,VLOOKUP(Span,Data!$N$4:$Y$11,Data!$Y$1,FALSE),FALSE)</f>
        <v>0.81403649621167251</v>
      </c>
      <c r="AJ110" s="19">
        <f>$I110*AJ$19^0.5/VLOOKUP($O110,AProperties!$AY$8:$BG$1007,VLOOKUP(Span,Data!$N$4:$Y$11,Data!$Y$1,FALSE),FALSE)</f>
        <v>0.86341608990691632</v>
      </c>
      <c r="AK110" s="19">
        <f>$I110*AK$19^0.5/VLOOKUP($O110,AProperties!$AY$8:$BG$1007,VLOOKUP(Span,Data!$N$4:$Y$11,Data!$Y$1,FALSE),FALSE)</f>
        <v>0.9101204708475249</v>
      </c>
      <c r="AL110" s="47">
        <f t="shared" si="17"/>
        <v>9.0999999999999998E-2</v>
      </c>
    </row>
    <row r="111" spans="1:38" x14ac:dyDescent="0.25">
      <c r="A111" s="15">
        <v>9.1999999999999998E-2</v>
      </c>
      <c r="B111" s="116">
        <f>VLOOKUP($A111,APropertiesDimless!$A$7:$I$1007,VLOOKUP(Span,Data!$N$4:$Y$11,Data!$Y$1,FALSE),FALSE)</f>
        <v>9.2046421062981151E-2</v>
      </c>
      <c r="C111" s="6">
        <f t="shared" si="13"/>
        <v>0.13802321053149058</v>
      </c>
      <c r="D111" s="116">
        <f>VLOOKUP($A111,AProperties!$AE$8:$AM$1007,VLOOKUP(Span,Data!$N$4:$Y$11,Data!$Y$1,FALSE),FALSE)</f>
        <v>0.1154696706943335</v>
      </c>
      <c r="E111" s="116">
        <f t="shared" si="14"/>
        <v>0.12603401519689938</v>
      </c>
      <c r="F111" s="6">
        <f t="shared" si="18"/>
        <v>0.10970270218695512</v>
      </c>
      <c r="G111" s="9"/>
      <c r="H111" s="15">
        <f t="shared" si="15"/>
        <v>9.1999999999999998E-2</v>
      </c>
      <c r="I111" s="6">
        <f>VLOOKUP(H111,AProperties!$AO$8:$AW$1007,VLOOKUP(Span,Data!$N$4:$Y$11,Data!$Y$1,FALSE),FALSE)^(2/3)</f>
        <v>0.16538418569191968</v>
      </c>
      <c r="J111" s="15">
        <f>$I111*(Slope^0.5)/VLOOKUP($H111,AProperties!$AY$8:$BG$1007,VLOOKUP(Span,Data!$N$4:$Y$11,Data!$Y$1,FALSE),FALSE)</f>
        <v>0.50199936071635365</v>
      </c>
      <c r="K111" s="15">
        <f>$J111*VLOOKUP($H111,AProperties!$A$8:$I$1007,VLOOKUP(Span,Data!$N$4:$Y$11,Data!$Y$1,FALSE),FALSE)</f>
        <v>5.6224222463461503E-2</v>
      </c>
      <c r="L111" s="15">
        <f t="shared" si="19"/>
        <v>0.50199936071635365</v>
      </c>
      <c r="M111" s="15">
        <f t="shared" si="20"/>
        <v>9.1999999999999998E-2</v>
      </c>
      <c r="O111" s="28">
        <f t="shared" si="16"/>
        <v>9.1999999999999998E-2</v>
      </c>
      <c r="P111" s="19">
        <f>AA111*VLOOKUP($O111,AProperties!$A$8:$I$1007,VLOOKUP(Span,Data!$N$4:$Y$11,Data!$Y$1,FALSE),FALSE)</f>
        <v>2.295344270336808E-2</v>
      </c>
      <c r="Q111" s="19">
        <f>AB111*VLOOKUP($O111,AProperties!$A$8:$I$1007,VLOOKUP(Span,Data!$N$4:$Y$11,Data!$Y$1,FALSE),FALSE)</f>
        <v>3.2461069974256899E-2</v>
      </c>
      <c r="R111" s="19">
        <f>AC111*VLOOKUP($O111,AProperties!$A$8:$I$1007,VLOOKUP(Span,Data!$N$4:$Y$11,Data!$Y$1,FALSE),FALSE)</f>
        <v>4.590688540673616E-2</v>
      </c>
      <c r="S111" s="19">
        <f>AD111*VLOOKUP($O111,AProperties!$A$8:$I$1007,VLOOKUP(Span,Data!$N$4:$Y$11,Data!$Y$1,FALSE),FALSE)</f>
        <v>5.6224222463461503E-2</v>
      </c>
      <c r="T111" s="19">
        <f>AE111*VLOOKUP($O111,AProperties!$A$8:$I$1007,VLOOKUP(Span,Data!$N$4:$Y$11,Data!$Y$1,FALSE),FALSE)</f>
        <v>6.4922139948513799E-2</v>
      </c>
      <c r="U111" s="19">
        <f>AF111*VLOOKUP($O111,AProperties!$A$8:$I$1007,VLOOKUP(Span,Data!$N$4:$Y$11,Data!$Y$1,FALSE),FALSE)</f>
        <v>7.2585159084815776E-2</v>
      </c>
      <c r="V111" s="19">
        <f>AG111*VLOOKUP($O111,AProperties!$A$8:$I$1007,VLOOKUP(Span,Data!$N$4:$Y$11,Data!$Y$1,FALSE),FALSE)</f>
        <v>7.9513057941709278E-2</v>
      </c>
      <c r="W111" s="19">
        <f>AH111*VLOOKUP($O111,AProperties!$A$8:$I$1007,VLOOKUP(Span,Data!$N$4:$Y$11,Data!$Y$1,FALSE),FALSE)</f>
        <v>8.5883918442949611E-2</v>
      </c>
      <c r="X111" s="19">
        <f>AI111*VLOOKUP($O111,AProperties!$A$8:$I$1007,VLOOKUP(Span,Data!$N$4:$Y$11,Data!$Y$1,FALSE),FALSE)</f>
        <v>9.181377081347232E-2</v>
      </c>
      <c r="Y111" s="19">
        <f>AJ111*VLOOKUP($O111,AProperties!$A$8:$I$1007,VLOOKUP(Span,Data!$N$4:$Y$11,Data!$Y$1,FALSE),FALSE)</f>
        <v>9.7383209922770692E-2</v>
      </c>
      <c r="Z111" s="19">
        <f>AK111*VLOOKUP($O111,AProperties!$A$8:$I$1007,VLOOKUP(Span,Data!$N$4:$Y$11,Data!$Y$1,FALSE),FALSE)</f>
        <v>0.10265091640475513</v>
      </c>
      <c r="AA111" s="19">
        <f>$I111*AA$19^0.5/VLOOKUP($O111,AProperties!$AY$8:$BG$1007,VLOOKUP(Span,Data!$N$4:$Y$11,Data!$Y$1,FALSE),FALSE)</f>
        <v>0.20494038082640345</v>
      </c>
      <c r="AB111" s="19">
        <f>$I111*AB$19^0.5/VLOOKUP($O111,AProperties!$AY$8:$BG$1007,VLOOKUP(Span,Data!$N$4:$Y$11,Data!$Y$1,FALSE),FALSE)</f>
        <v>0.28982946604260679</v>
      </c>
      <c r="AC111" s="19">
        <f>$I111*AC$19^0.5/VLOOKUP($O111,AProperties!$AY$8:$BG$1007,VLOOKUP(Span,Data!$N$4:$Y$11,Data!$Y$1,FALSE),FALSE)</f>
        <v>0.4098807616528069</v>
      </c>
      <c r="AD111" s="19">
        <f>$I111*AD$19^0.5/VLOOKUP($O111,AProperties!$AY$8:$BG$1007,VLOOKUP(Span,Data!$N$4:$Y$11,Data!$Y$1,FALSE),FALSE)</f>
        <v>0.50199936071635365</v>
      </c>
      <c r="AE111" s="19">
        <f>$I111*AE$19^0.5/VLOOKUP($O111,AProperties!$AY$8:$BG$1007,VLOOKUP(Span,Data!$N$4:$Y$11,Data!$Y$1,FALSE),FALSE)</f>
        <v>0.57965893208521357</v>
      </c>
      <c r="AF111" s="19">
        <f>$I111*AF$19^0.5/VLOOKUP($O111,AProperties!$AY$8:$BG$1007,VLOOKUP(Span,Data!$N$4:$Y$11,Data!$Y$1,FALSE),FALSE)</f>
        <v>0.64807838795373574</v>
      </c>
      <c r="AG111" s="19">
        <f>$I111*AG$19^0.5/VLOOKUP($O111,AProperties!$AY$8:$BG$1007,VLOOKUP(Span,Data!$N$4:$Y$11,Data!$Y$1,FALSE),FALSE)</f>
        <v>0.70993430422769077</v>
      </c>
      <c r="AH111" s="19">
        <f>$I111*AH$19^0.5/VLOOKUP($O111,AProperties!$AY$8:$BG$1007,VLOOKUP(Span,Data!$N$4:$Y$11,Data!$Y$1,FALSE),FALSE)</f>
        <v>0.76681668976737727</v>
      </c>
      <c r="AI111" s="19">
        <f>$I111*AI$19^0.5/VLOOKUP($O111,AProperties!$AY$8:$BG$1007,VLOOKUP(Span,Data!$N$4:$Y$11,Data!$Y$1,FALSE),FALSE)</f>
        <v>0.8197615233056138</v>
      </c>
      <c r="AJ111" s="19">
        <f>$I111*AJ$19^0.5/VLOOKUP($O111,AProperties!$AY$8:$BG$1007,VLOOKUP(Span,Data!$N$4:$Y$11,Data!$Y$1,FALSE),FALSE)</f>
        <v>0.86948839812782042</v>
      </c>
      <c r="AK111" s="19">
        <f>$I111*AK$19^0.5/VLOOKUP($O111,AProperties!$AY$8:$BG$1007,VLOOKUP(Span,Data!$N$4:$Y$11,Data!$Y$1,FALSE),FALSE)</f>
        <v>0.91652124572506533</v>
      </c>
      <c r="AL111" s="47">
        <f t="shared" si="17"/>
        <v>9.1999999999999998E-2</v>
      </c>
    </row>
    <row r="112" spans="1:38" x14ac:dyDescent="0.25">
      <c r="A112" s="15">
        <v>9.2999999999999999E-2</v>
      </c>
      <c r="B112" s="116">
        <f>VLOOKUP($A112,APropertiesDimless!$A$7:$I$1007,VLOOKUP(Span,Data!$N$4:$Y$11,Data!$Y$1,FALSE),FALSE)</f>
        <v>9.3050648803627456E-2</v>
      </c>
      <c r="C112" s="6">
        <f t="shared" si="13"/>
        <v>0.13952532440181373</v>
      </c>
      <c r="D112" s="116">
        <f>VLOOKUP($A112,AProperties!$AE$8:$AM$1007,VLOOKUP(Span,Data!$N$4:$Y$11,Data!$Y$1,FALSE),FALSE)</f>
        <v>0.11672411429800578</v>
      </c>
      <c r="E112" s="116">
        <f t="shared" si="14"/>
        <v>0.12761032991296334</v>
      </c>
      <c r="F112" s="6">
        <f t="shared" si="18"/>
        <v>0.11149778362092969</v>
      </c>
      <c r="G112" s="9"/>
      <c r="H112" s="15">
        <f t="shared" si="15"/>
        <v>9.2999999999999999E-2</v>
      </c>
      <c r="I112" s="6">
        <f>VLOOKUP(H112,AProperties!$AO$8:$AW$1007,VLOOKUP(Span,Data!$N$4:$Y$11,Data!$Y$1,FALSE),FALSE)^(2/3)</f>
        <v>0.16647294933928011</v>
      </c>
      <c r="J112" s="15">
        <f>$I112*(Slope^0.5)/VLOOKUP($H112,AProperties!$AY$8:$BG$1007,VLOOKUP(Span,Data!$N$4:$Y$11,Data!$Y$1,FALSE),FALSE)</f>
        <v>0.50548997211093472</v>
      </c>
      <c r="K112" s="15">
        <f>$J112*VLOOKUP($H112,AProperties!$A$8:$I$1007,VLOOKUP(Span,Data!$N$4:$Y$11,Data!$Y$1,FALSE),FALSE)</f>
        <v>5.7230230957579654E-2</v>
      </c>
      <c r="L112" s="15">
        <f t="shared" si="19"/>
        <v>0.50548997211093472</v>
      </c>
      <c r="M112" s="15">
        <f t="shared" si="20"/>
        <v>9.2999999999999999E-2</v>
      </c>
      <c r="O112" s="28">
        <f t="shared" si="16"/>
        <v>9.2999999999999999E-2</v>
      </c>
      <c r="P112" s="19">
        <f>AA112*VLOOKUP($O112,AProperties!$A$8:$I$1007,VLOOKUP(Span,Data!$N$4:$Y$11,Data!$Y$1,FALSE),FALSE)</f>
        <v>2.3364143951283941E-2</v>
      </c>
      <c r="Q112" s="19">
        <f>AB112*VLOOKUP($O112,AProperties!$A$8:$I$1007,VLOOKUP(Span,Data!$N$4:$Y$11,Data!$Y$1,FALSE),FALSE)</f>
        <v>3.3041889249143065E-2</v>
      </c>
      <c r="R112" s="19">
        <f>AC112*VLOOKUP($O112,AProperties!$A$8:$I$1007,VLOOKUP(Span,Data!$N$4:$Y$11,Data!$Y$1,FALSE),FALSE)</f>
        <v>4.6728287902567882E-2</v>
      </c>
      <c r="S112" s="19">
        <f>AD112*VLOOKUP($O112,AProperties!$A$8:$I$1007,VLOOKUP(Span,Data!$N$4:$Y$11,Data!$Y$1,FALSE),FALSE)</f>
        <v>5.7230230957579654E-2</v>
      </c>
      <c r="T112" s="19">
        <f>AE112*VLOOKUP($O112,AProperties!$A$8:$I$1007,VLOOKUP(Span,Data!$N$4:$Y$11,Data!$Y$1,FALSE),FALSE)</f>
        <v>6.608377849828613E-2</v>
      </c>
      <c r="U112" s="19">
        <f>AF112*VLOOKUP($O112,AProperties!$A$8:$I$1007,VLOOKUP(Span,Data!$N$4:$Y$11,Data!$Y$1,FALSE),FALSE)</f>
        <v>7.3883910466103375E-2</v>
      </c>
      <c r="V112" s="19">
        <f>AG112*VLOOKUP($O112,AProperties!$A$8:$I$1007,VLOOKUP(Span,Data!$N$4:$Y$11,Data!$Y$1,FALSE),FALSE)</f>
        <v>8.0935768797953694E-2</v>
      </c>
      <c r="W112" s="19">
        <f>AH112*VLOOKUP($O112,AProperties!$A$8:$I$1007,VLOOKUP(Span,Data!$N$4:$Y$11,Data!$Y$1,FALSE),FALSE)</f>
        <v>8.7420621800971279E-2</v>
      </c>
      <c r="X112" s="19">
        <f>AI112*VLOOKUP($O112,AProperties!$A$8:$I$1007,VLOOKUP(Span,Data!$N$4:$Y$11,Data!$Y$1,FALSE),FALSE)</f>
        <v>9.3456575805135764E-2</v>
      </c>
      <c r="Y112" s="19">
        <f>AJ112*VLOOKUP($O112,AProperties!$A$8:$I$1007,VLOOKUP(Span,Data!$N$4:$Y$11,Data!$Y$1,FALSE),FALSE)</f>
        <v>9.9125667747429203E-2</v>
      </c>
      <c r="Z112" s="19">
        <f>AK112*VLOOKUP($O112,AProperties!$A$8:$I$1007,VLOOKUP(Span,Data!$N$4:$Y$11,Data!$Y$1,FALSE),FALSE)</f>
        <v>0.10448762822232287</v>
      </c>
      <c r="AA112" s="19">
        <f>$I112*AA$19^0.5/VLOOKUP($O112,AProperties!$AY$8:$BG$1007,VLOOKUP(Span,Data!$N$4:$Y$11,Data!$Y$1,FALSE),FALSE)</f>
        <v>0.20636541696091487</v>
      </c>
      <c r="AB112" s="19">
        <f>$I112*AB$19^0.5/VLOOKUP($O112,AProperties!$AY$8:$BG$1007,VLOOKUP(Span,Data!$N$4:$Y$11,Data!$Y$1,FALSE),FALSE)</f>
        <v>0.29184477147090454</v>
      </c>
      <c r="AC112" s="19">
        <f>$I112*AC$19^0.5/VLOOKUP($O112,AProperties!$AY$8:$BG$1007,VLOOKUP(Span,Data!$N$4:$Y$11,Data!$Y$1,FALSE),FALSE)</f>
        <v>0.41273083392182974</v>
      </c>
      <c r="AD112" s="19">
        <f>$I112*AD$19^0.5/VLOOKUP($O112,AProperties!$AY$8:$BG$1007,VLOOKUP(Span,Data!$N$4:$Y$11,Data!$Y$1,FALSE),FALSE)</f>
        <v>0.50548997211093472</v>
      </c>
      <c r="AE112" s="19">
        <f>$I112*AE$19^0.5/VLOOKUP($O112,AProperties!$AY$8:$BG$1007,VLOOKUP(Span,Data!$N$4:$Y$11,Data!$Y$1,FALSE),FALSE)</f>
        <v>0.58368954294180908</v>
      </c>
      <c r="AF112" s="19">
        <f>$I112*AF$19^0.5/VLOOKUP($O112,AProperties!$AY$8:$BG$1007,VLOOKUP(Span,Data!$N$4:$Y$11,Data!$Y$1,FALSE),FALSE)</f>
        <v>0.65258474788683385</v>
      </c>
      <c r="AG112" s="19">
        <f>$I112*AG$19^0.5/VLOOKUP($O112,AProperties!$AY$8:$BG$1007,VLOOKUP(Span,Data!$N$4:$Y$11,Data!$Y$1,FALSE),FALSE)</f>
        <v>0.71487077420288136</v>
      </c>
      <c r="AH112" s="19">
        <f>$I112*AH$19^0.5/VLOOKUP($O112,AProperties!$AY$8:$BG$1007,VLOOKUP(Span,Data!$N$4:$Y$11,Data!$Y$1,FALSE),FALSE)</f>
        <v>0.77214868674649162</v>
      </c>
      <c r="AI112" s="19">
        <f>$I112*AI$19^0.5/VLOOKUP($O112,AProperties!$AY$8:$BG$1007,VLOOKUP(Span,Data!$N$4:$Y$11,Data!$Y$1,FALSE),FALSE)</f>
        <v>0.82546166784365949</v>
      </c>
      <c r="AJ112" s="19">
        <f>$I112*AJ$19^0.5/VLOOKUP($O112,AProperties!$AY$8:$BG$1007,VLOOKUP(Span,Data!$N$4:$Y$11,Data!$Y$1,FALSE),FALSE)</f>
        <v>0.87553431441271368</v>
      </c>
      <c r="AK112" s="19">
        <f>$I112*AK$19^0.5/VLOOKUP($O112,AProperties!$AY$8:$BG$1007,VLOOKUP(Span,Data!$N$4:$Y$11,Data!$Y$1,FALSE),FALSE)</f>
        <v>0.92289420105938746</v>
      </c>
      <c r="AL112" s="47">
        <f t="shared" si="17"/>
        <v>9.2999999999999999E-2</v>
      </c>
    </row>
    <row r="113" spans="1:38" x14ac:dyDescent="0.25">
      <c r="A113" s="15">
        <v>9.4E-2</v>
      </c>
      <c r="B113" s="116">
        <f>VLOOKUP($A113,APropertiesDimless!$A$7:$I$1007,VLOOKUP(Span,Data!$N$4:$Y$11,Data!$Y$1,FALSE),FALSE)</f>
        <v>9.4055027004013039E-2</v>
      </c>
      <c r="C113" s="6">
        <f t="shared" si="13"/>
        <v>0.14102751350200651</v>
      </c>
      <c r="D113" s="116">
        <f>VLOOKUP($A113,AProperties!$AE$8:$AM$1007,VLOOKUP(Span,Data!$N$4:$Y$11,Data!$Y$1,FALSE),FALSE)</f>
        <v>0.11797849989848598</v>
      </c>
      <c r="E113" s="116">
        <f t="shared" si="14"/>
        <v>0.129187726268787</v>
      </c>
      <c r="F113" s="6">
        <f t="shared" si="18"/>
        <v>0.1133025855389759</v>
      </c>
      <c r="G113" s="9"/>
      <c r="H113" s="15">
        <f t="shared" si="15"/>
        <v>9.4E-2</v>
      </c>
      <c r="I113" s="6">
        <f>VLOOKUP(H113,AProperties!$AO$8:$AW$1007,VLOOKUP(Span,Data!$N$4:$Y$11,Data!$Y$1,FALSE),FALSE)^(2/3)</f>
        <v>0.1675560211058908</v>
      </c>
      <c r="J113" s="15">
        <f>$I113*(Slope^0.5)/VLOOKUP($H113,AProperties!$AY$8:$BG$1007,VLOOKUP(Span,Data!$N$4:$Y$11,Data!$Y$1,FALSE),FALSE)</f>
        <v>0.50896554471015965</v>
      </c>
      <c r="K113" s="15">
        <f>$J113*VLOOKUP($H113,AProperties!$A$8:$I$1007,VLOOKUP(Span,Data!$N$4:$Y$11,Data!$Y$1,FALSE),FALSE)</f>
        <v>5.8242984310964356E-2</v>
      </c>
      <c r="L113" s="15">
        <f t="shared" si="19"/>
        <v>0.50896554471015965</v>
      </c>
      <c r="M113" s="15">
        <f t="shared" si="20"/>
        <v>9.4E-2</v>
      </c>
      <c r="O113" s="28">
        <f t="shared" si="16"/>
        <v>9.4E-2</v>
      </c>
      <c r="P113" s="19">
        <f>AA113*VLOOKUP($O113,AProperties!$A$8:$I$1007,VLOOKUP(Span,Data!$N$4:$Y$11,Data!$Y$1,FALSE),FALSE)</f>
        <v>2.3777598776464792E-2</v>
      </c>
      <c r="Q113" s="19">
        <f>AB113*VLOOKUP($O113,AProperties!$A$8:$I$1007,VLOOKUP(Span,Data!$N$4:$Y$11,Data!$Y$1,FALSE),FALSE)</f>
        <v>3.3626602670342426E-2</v>
      </c>
      <c r="R113" s="19">
        <f>AC113*VLOOKUP($O113,AProperties!$A$8:$I$1007,VLOOKUP(Span,Data!$N$4:$Y$11,Data!$Y$1,FALSE),FALSE)</f>
        <v>4.7555197552929585E-2</v>
      </c>
      <c r="S113" s="19">
        <f>AD113*VLOOKUP($O113,AProperties!$A$8:$I$1007,VLOOKUP(Span,Data!$N$4:$Y$11,Data!$Y$1,FALSE),FALSE)</f>
        <v>5.8242984310964356E-2</v>
      </c>
      <c r="T113" s="19">
        <f>AE113*VLOOKUP($O113,AProperties!$A$8:$I$1007,VLOOKUP(Span,Data!$N$4:$Y$11,Data!$Y$1,FALSE),FALSE)</f>
        <v>6.7253205340684852E-2</v>
      </c>
      <c r="U113" s="19">
        <f>AF113*VLOOKUP($O113,AProperties!$A$8:$I$1007,VLOOKUP(Span,Data!$N$4:$Y$11,Data!$Y$1,FALSE),FALSE)</f>
        <v>7.51913694232616E-2</v>
      </c>
      <c r="V113" s="19">
        <f>AG113*VLOOKUP($O113,AProperties!$A$8:$I$1007,VLOOKUP(Span,Data!$N$4:$Y$11,Data!$Y$1,FALSE),FALSE)</f>
        <v>8.2368018325649203E-2</v>
      </c>
      <c r="W113" s="19">
        <f>AH113*VLOOKUP($O113,AProperties!$A$8:$I$1007,VLOOKUP(Span,Data!$N$4:$Y$11,Data!$Y$1,FALSE),FALSE)</f>
        <v>8.8967628101706525E-2</v>
      </c>
      <c r="X113" s="19">
        <f>AI113*VLOOKUP($O113,AProperties!$A$8:$I$1007,VLOOKUP(Span,Data!$N$4:$Y$11,Data!$Y$1,FALSE),FALSE)</f>
        <v>9.5110395105859169E-2</v>
      </c>
      <c r="Y113" s="19">
        <f>AJ113*VLOOKUP($O113,AProperties!$A$8:$I$1007,VLOOKUP(Span,Data!$N$4:$Y$11,Data!$Y$1,FALSE),FALSE)</f>
        <v>0.10087980801102725</v>
      </c>
      <c r="Z113" s="19">
        <f>AK113*VLOOKUP($O113,AProperties!$A$8:$I$1007,VLOOKUP(Span,Data!$N$4:$Y$11,Data!$Y$1,FALSE),FALSE)</f>
        <v>0.10633665441178221</v>
      </c>
      <c r="AA113" s="19">
        <f>$I113*AA$19^0.5/VLOOKUP($O113,AProperties!$AY$8:$BG$1007,VLOOKUP(Span,Data!$N$4:$Y$11,Data!$Y$1,FALSE),FALSE)</f>
        <v>0.2077843135329315</v>
      </c>
      <c r="AB113" s="19">
        <f>$I113*AB$19^0.5/VLOOKUP($O113,AProperties!$AY$8:$BG$1007,VLOOKUP(Span,Data!$N$4:$Y$11,Data!$Y$1,FALSE),FALSE)</f>
        <v>0.29385139424665518</v>
      </c>
      <c r="AC113" s="19">
        <f>$I113*AC$19^0.5/VLOOKUP($O113,AProperties!$AY$8:$BG$1007,VLOOKUP(Span,Data!$N$4:$Y$11,Data!$Y$1,FALSE),FALSE)</f>
        <v>0.41556862706586301</v>
      </c>
      <c r="AD113" s="19">
        <f>$I113*AD$19^0.5/VLOOKUP($O113,AProperties!$AY$8:$BG$1007,VLOOKUP(Span,Data!$N$4:$Y$11,Data!$Y$1,FALSE),FALSE)</f>
        <v>0.50896554471015965</v>
      </c>
      <c r="AE113" s="19">
        <f>$I113*AE$19^0.5/VLOOKUP($O113,AProperties!$AY$8:$BG$1007,VLOOKUP(Span,Data!$N$4:$Y$11,Data!$Y$1,FALSE),FALSE)</f>
        <v>0.58770278849331037</v>
      </c>
      <c r="AF113" s="19">
        <f>$I113*AF$19^0.5/VLOOKUP($O113,AProperties!$AY$8:$BG$1007,VLOOKUP(Span,Data!$N$4:$Y$11,Data!$Y$1,FALSE),FALSE)</f>
        <v>0.65707169281861155</v>
      </c>
      <c r="AG113" s="19">
        <f>$I113*AG$19^0.5/VLOOKUP($O113,AProperties!$AY$8:$BG$1007,VLOOKUP(Span,Data!$N$4:$Y$11,Data!$Y$1,FALSE),FALSE)</f>
        <v>0.71978597610971773</v>
      </c>
      <c r="AH113" s="19">
        <f>$I113*AH$19^0.5/VLOOKUP($O113,AProperties!$AY$8:$BG$1007,VLOOKUP(Span,Data!$N$4:$Y$11,Data!$Y$1,FALSE),FALSE)</f>
        <v>0.77745771158624588</v>
      </c>
      <c r="AI113" s="19">
        <f>$I113*AI$19^0.5/VLOOKUP($O113,AProperties!$AY$8:$BG$1007,VLOOKUP(Span,Data!$N$4:$Y$11,Data!$Y$1,FALSE),FALSE)</f>
        <v>0.83113725413172601</v>
      </c>
      <c r="AJ113" s="19">
        <f>$I113*AJ$19^0.5/VLOOKUP($O113,AProperties!$AY$8:$BG$1007,VLOOKUP(Span,Data!$N$4:$Y$11,Data!$Y$1,FALSE),FALSE)</f>
        <v>0.88155418273996544</v>
      </c>
      <c r="AK113" s="19">
        <f>$I113*AK$19^0.5/VLOOKUP($O113,AProperties!$AY$8:$BG$1007,VLOOKUP(Span,Data!$N$4:$Y$11,Data!$Y$1,FALSE),FALSE)</f>
        <v>0.92923969943552864</v>
      </c>
      <c r="AL113" s="47">
        <f t="shared" si="17"/>
        <v>9.4E-2</v>
      </c>
    </row>
    <row r="114" spans="1:38" x14ac:dyDescent="0.25">
      <c r="A114" s="15">
        <v>9.5000000000000001E-2</v>
      </c>
      <c r="B114" s="116">
        <f>VLOOKUP($A114,APropertiesDimless!$A$7:$I$1007,VLOOKUP(Span,Data!$N$4:$Y$11,Data!$Y$1,FALSE),FALSE)</f>
        <v>9.505955794647232E-2</v>
      </c>
      <c r="C114" s="6">
        <f t="shared" si="13"/>
        <v>0.14252977897323615</v>
      </c>
      <c r="D114" s="116">
        <f>VLOOKUP($A114,AProperties!$AE$8:$AM$1007,VLOOKUP(Span,Data!$N$4:$Y$11,Data!$Y$1,FALSE),FALSE)</f>
        <v>0.11923282609604734</v>
      </c>
      <c r="E114" s="116">
        <f t="shared" si="14"/>
        <v>0.13076620815780837</v>
      </c>
      <c r="F114" s="6">
        <f t="shared" si="18"/>
        <v>0.11511705681453997</v>
      </c>
      <c r="G114" s="9"/>
      <c r="H114" s="15">
        <f t="shared" si="15"/>
        <v>9.5000000000000001E-2</v>
      </c>
      <c r="I114" s="6">
        <f>VLOOKUP(H114,AProperties!$AO$8:$AW$1007,VLOOKUP(Span,Data!$N$4:$Y$11,Data!$Y$1,FALSE),FALSE)^(2/3)</f>
        <v>0.16863347199673639</v>
      </c>
      <c r="J114" s="15">
        <f>$I114*(Slope^0.5)/VLOOKUP($H114,AProperties!$AY$8:$BG$1007,VLOOKUP(Span,Data!$N$4:$Y$11,Data!$Y$1,FALSE),FALSE)</f>
        <v>0.51242627223113624</v>
      </c>
      <c r="K114" s="15">
        <f>$J114*VLOOKUP($H114,AProperties!$A$8:$I$1007,VLOOKUP(Span,Data!$N$4:$Y$11,Data!$Y$1,FALSE),FALSE)</f>
        <v>5.9262448751713874E-2</v>
      </c>
      <c r="L114" s="15">
        <f t="shared" si="19"/>
        <v>0.51242627223113624</v>
      </c>
      <c r="M114" s="15">
        <f t="shared" si="20"/>
        <v>9.5000000000000001E-2</v>
      </c>
      <c r="O114" s="28">
        <f t="shared" si="16"/>
        <v>9.5000000000000001E-2</v>
      </c>
      <c r="P114" s="19">
        <f>AA114*VLOOKUP($O114,AProperties!$A$8:$I$1007,VLOOKUP(Span,Data!$N$4:$Y$11,Data!$Y$1,FALSE),FALSE)</f>
        <v>2.4193793391589485E-2</v>
      </c>
      <c r="Q114" s="19">
        <f>AB114*VLOOKUP($O114,AProperties!$A$8:$I$1007,VLOOKUP(Span,Data!$N$4:$Y$11,Data!$Y$1,FALSE),FALSE)</f>
        <v>3.4215190739638413E-2</v>
      </c>
      <c r="R114" s="19">
        <f>AC114*VLOOKUP($O114,AProperties!$A$8:$I$1007,VLOOKUP(Span,Data!$N$4:$Y$11,Data!$Y$1,FALSE),FALSE)</f>
        <v>4.8387586783178969E-2</v>
      </c>
      <c r="S114" s="19">
        <f>AD114*VLOOKUP($O114,AProperties!$A$8:$I$1007,VLOOKUP(Span,Data!$N$4:$Y$11,Data!$Y$1,FALSE),FALSE)</f>
        <v>5.9262448751713874E-2</v>
      </c>
      <c r="T114" s="19">
        <f>AE114*VLOOKUP($O114,AProperties!$A$8:$I$1007,VLOOKUP(Span,Data!$N$4:$Y$11,Data!$Y$1,FALSE),FALSE)</f>
        <v>6.8430381479276825E-2</v>
      </c>
      <c r="U114" s="19">
        <f>AF114*VLOOKUP($O114,AProperties!$A$8:$I$1007,VLOOKUP(Span,Data!$N$4:$Y$11,Data!$Y$1,FALSE),FALSE)</f>
        <v>7.6507492356952783E-2</v>
      </c>
      <c r="V114" s="19">
        <f>AG114*VLOOKUP($O114,AProperties!$A$8:$I$1007,VLOOKUP(Span,Data!$N$4:$Y$11,Data!$Y$1,FALSE),FALSE)</f>
        <v>8.380975876411427E-2</v>
      </c>
      <c r="W114" s="19">
        <f>AH114*VLOOKUP($O114,AProperties!$A$8:$I$1007,VLOOKUP(Span,Data!$N$4:$Y$11,Data!$Y$1,FALSE),FALSE)</f>
        <v>9.052488575772337E-2</v>
      </c>
      <c r="X114" s="19">
        <f>AI114*VLOOKUP($O114,AProperties!$A$8:$I$1007,VLOOKUP(Span,Data!$N$4:$Y$11,Data!$Y$1,FALSE),FALSE)</f>
        <v>9.6775173566357939E-2</v>
      </c>
      <c r="Y114" s="19">
        <f>AJ114*VLOOKUP($O114,AProperties!$A$8:$I$1007,VLOOKUP(Span,Data!$N$4:$Y$11,Data!$Y$1,FALSE),FALSE)</f>
        <v>0.10264557221891521</v>
      </c>
      <c r="Z114" s="19">
        <f>AK114*VLOOKUP($O114,AProperties!$A$8:$I$1007,VLOOKUP(Span,Data!$N$4:$Y$11,Data!$Y$1,FALSE),FALSE)</f>
        <v>0.10819793331435854</v>
      </c>
      <c r="AA114" s="19">
        <f>$I114*AA$19^0.5/VLOOKUP($O114,AProperties!$AY$8:$BG$1007,VLOOKUP(Span,Data!$N$4:$Y$11,Data!$Y$1,FALSE),FALSE)</f>
        <v>0.20919714962713148</v>
      </c>
      <c r="AB114" s="19">
        <f>$I114*AB$19^0.5/VLOOKUP($O114,AProperties!$AY$8:$BG$1007,VLOOKUP(Span,Data!$N$4:$Y$11,Data!$Y$1,FALSE),FALSE)</f>
        <v>0.29584944621248299</v>
      </c>
      <c r="AC114" s="19">
        <f>$I114*AC$19^0.5/VLOOKUP($O114,AProperties!$AY$8:$BG$1007,VLOOKUP(Span,Data!$N$4:$Y$11,Data!$Y$1,FALSE),FALSE)</f>
        <v>0.41839429925426297</v>
      </c>
      <c r="AD114" s="19">
        <f>$I114*AD$19^0.5/VLOOKUP($O114,AProperties!$AY$8:$BG$1007,VLOOKUP(Span,Data!$N$4:$Y$11,Data!$Y$1,FALSE),FALSE)</f>
        <v>0.51242627223113624</v>
      </c>
      <c r="AE114" s="19">
        <f>$I114*AE$19^0.5/VLOOKUP($O114,AProperties!$AY$8:$BG$1007,VLOOKUP(Span,Data!$N$4:$Y$11,Data!$Y$1,FALSE),FALSE)</f>
        <v>0.59169889242496598</v>
      </c>
      <c r="AF114" s="19">
        <f>$I114*AF$19^0.5/VLOOKUP($O114,AProperties!$AY$8:$BG$1007,VLOOKUP(Span,Data!$N$4:$Y$11,Data!$Y$1,FALSE),FALSE)</f>
        <v>0.66153947283677961</v>
      </c>
      <c r="AG114" s="19">
        <f>$I114*AG$19^0.5/VLOOKUP($O114,AProperties!$AY$8:$BG$1007,VLOOKUP(Span,Data!$N$4:$Y$11,Data!$Y$1,FALSE),FALSE)</f>
        <v>0.72468018390556066</v>
      </c>
      <c r="AH114" s="19">
        <f>$I114*AH$19^0.5/VLOOKUP($O114,AProperties!$AY$8:$BG$1007,VLOOKUP(Span,Data!$N$4:$Y$11,Data!$Y$1,FALSE),FALSE)</f>
        <v>0.78274406019441001</v>
      </c>
      <c r="AI114" s="19">
        <f>$I114*AI$19^0.5/VLOOKUP($O114,AProperties!$AY$8:$BG$1007,VLOOKUP(Span,Data!$N$4:$Y$11,Data!$Y$1,FALSE),FALSE)</f>
        <v>0.83678859850852594</v>
      </c>
      <c r="AJ114" s="19">
        <f>$I114*AJ$19^0.5/VLOOKUP($O114,AProperties!$AY$8:$BG$1007,VLOOKUP(Span,Data!$N$4:$Y$11,Data!$Y$1,FALSE),FALSE)</f>
        <v>0.88754833863744886</v>
      </c>
      <c r="AK114" s="19">
        <f>$I114*AK$19^0.5/VLOOKUP($O114,AProperties!$AY$8:$BG$1007,VLOOKUP(Span,Data!$N$4:$Y$11,Data!$Y$1,FALSE),FALSE)</f>
        <v>0.93555809453092142</v>
      </c>
      <c r="AL114" s="47">
        <f t="shared" si="17"/>
        <v>9.5000000000000001E-2</v>
      </c>
    </row>
    <row r="115" spans="1:38" x14ac:dyDescent="0.25">
      <c r="A115" s="15">
        <v>9.6000000000000002E-2</v>
      </c>
      <c r="B115" s="116">
        <f>VLOOKUP($A115,APropertiesDimless!$A$7:$I$1007,VLOOKUP(Span,Data!$N$4:$Y$11,Data!$Y$1,FALSE),FALSE)</f>
        <v>9.6064243915626985E-2</v>
      </c>
      <c r="C115" s="6">
        <f t="shared" si="13"/>
        <v>0.14403212195781351</v>
      </c>
      <c r="D115" s="116">
        <f>VLOOKUP($A115,AProperties!$AE$8:$AM$1007,VLOOKUP(Span,Data!$N$4:$Y$11,Data!$Y$1,FALSE),FALSE)</f>
        <v>0.12048709149076327</v>
      </c>
      <c r="E115" s="116">
        <f t="shared" si="14"/>
        <v>0.13234577945357906</v>
      </c>
      <c r="F115" s="6">
        <f t="shared" si="18"/>
        <v>0.11694114713578603</v>
      </c>
      <c r="G115" s="9"/>
      <c r="H115" s="15">
        <f t="shared" si="15"/>
        <v>9.6000000000000002E-2</v>
      </c>
      <c r="I115" s="6">
        <f>VLOOKUP(H115,AProperties!$AO$8:$AW$1007,VLOOKUP(Span,Data!$N$4:$Y$11,Data!$Y$1,FALSE),FALSE)^(2/3)</f>
        <v>0.1697053713480306</v>
      </c>
      <c r="J115" s="15">
        <f>$I115*(Slope^0.5)/VLOOKUP($H115,AProperties!$AY$8:$BG$1007,VLOOKUP(Span,Data!$N$4:$Y$11,Data!$Y$1,FALSE),FALSE)</f>
        <v>0.51587234368203216</v>
      </c>
      <c r="K115" s="15">
        <f>$J115*VLOOKUP($H115,AProperties!$A$8:$I$1007,VLOOKUP(Span,Data!$N$4:$Y$11,Data!$Y$1,FALSE),FALSE)</f>
        <v>6.0288590886562514E-2</v>
      </c>
      <c r="L115" s="15">
        <f t="shared" si="19"/>
        <v>0.51587234368203216</v>
      </c>
      <c r="M115" s="15">
        <f t="shared" si="20"/>
        <v>9.6000000000000002E-2</v>
      </c>
      <c r="O115" s="28">
        <f t="shared" si="16"/>
        <v>9.6000000000000002E-2</v>
      </c>
      <c r="P115" s="19">
        <f>AA115*VLOOKUP($O115,AProperties!$A$8:$I$1007,VLOOKUP(Span,Data!$N$4:$Y$11,Data!$Y$1,FALSE),FALSE)</f>
        <v>2.4612714163914372E-2</v>
      </c>
      <c r="Q115" s="19">
        <f>AB115*VLOOKUP($O115,AProperties!$A$8:$I$1007,VLOOKUP(Span,Data!$N$4:$Y$11,Data!$Y$1,FALSE),FALSE)</f>
        <v>3.4807634177420083E-2</v>
      </c>
      <c r="R115" s="19">
        <f>AC115*VLOOKUP($O115,AProperties!$A$8:$I$1007,VLOOKUP(Span,Data!$N$4:$Y$11,Data!$Y$1,FALSE),FALSE)</f>
        <v>4.9225428327828745E-2</v>
      </c>
      <c r="S115" s="19">
        <f>AD115*VLOOKUP($O115,AProperties!$A$8:$I$1007,VLOOKUP(Span,Data!$N$4:$Y$11,Data!$Y$1,FALSE),FALSE)</f>
        <v>6.0288590886562514E-2</v>
      </c>
      <c r="T115" s="19">
        <f>AE115*VLOOKUP($O115,AProperties!$A$8:$I$1007,VLOOKUP(Span,Data!$N$4:$Y$11,Data!$Y$1,FALSE),FALSE)</f>
        <v>6.9615268354840165E-2</v>
      </c>
      <c r="U115" s="19">
        <f>AF115*VLOOKUP($O115,AProperties!$A$8:$I$1007,VLOOKUP(Span,Data!$N$4:$Y$11,Data!$Y$1,FALSE),FALSE)</f>
        <v>7.783223615665627E-2</v>
      </c>
      <c r="V115" s="19">
        <f>AG115*VLOOKUP($O115,AProperties!$A$8:$I$1007,VLOOKUP(Span,Data!$N$4:$Y$11,Data!$Y$1,FALSE),FALSE)</f>
        <v>8.5260942888139679E-2</v>
      </c>
      <c r="W115" s="19">
        <f>AH115*VLOOKUP($O115,AProperties!$A$8:$I$1007,VLOOKUP(Span,Data!$N$4:$Y$11,Data!$Y$1,FALSE),FALSE)</f>
        <v>9.2092343759965847E-2</v>
      </c>
      <c r="X115" s="19">
        <f>AI115*VLOOKUP($O115,AProperties!$A$8:$I$1007,VLOOKUP(Span,Data!$N$4:$Y$11,Data!$Y$1,FALSE),FALSE)</f>
        <v>9.845085665565749E-2</v>
      </c>
      <c r="Y115" s="19">
        <f>AJ115*VLOOKUP($O115,AProperties!$A$8:$I$1007,VLOOKUP(Span,Data!$N$4:$Y$11,Data!$Y$1,FALSE),FALSE)</f>
        <v>0.10442290253226023</v>
      </c>
      <c r="Z115" s="19">
        <f>AK115*VLOOKUP($O115,AProperties!$A$8:$I$1007,VLOOKUP(Span,Data!$N$4:$Y$11,Data!$Y$1,FALSE),FALSE)</f>
        <v>0.1100714039625689</v>
      </c>
      <c r="AA115" s="19">
        <f>$I115*AA$19^0.5/VLOOKUP($O115,AProperties!$AY$8:$BG$1007,VLOOKUP(Span,Data!$N$4:$Y$11,Data!$Y$1,FALSE),FALSE)</f>
        <v>0.21060400240577601</v>
      </c>
      <c r="AB115" s="19">
        <f>$I115*AB$19^0.5/VLOOKUP($O115,AProperties!$AY$8:$BG$1007,VLOOKUP(Span,Data!$N$4:$Y$11,Data!$Y$1,FALSE),FALSE)</f>
        <v>0.29783903649230442</v>
      </c>
      <c r="AC115" s="19">
        <f>$I115*AC$19^0.5/VLOOKUP($O115,AProperties!$AY$8:$BG$1007,VLOOKUP(Span,Data!$N$4:$Y$11,Data!$Y$1,FALSE),FALSE)</f>
        <v>0.42120800481155202</v>
      </c>
      <c r="AD115" s="19">
        <f>$I115*AD$19^0.5/VLOOKUP($O115,AProperties!$AY$8:$BG$1007,VLOOKUP(Span,Data!$N$4:$Y$11,Data!$Y$1,FALSE),FALSE)</f>
        <v>0.51587234368203216</v>
      </c>
      <c r="AE115" s="19">
        <f>$I115*AE$19^0.5/VLOOKUP($O115,AProperties!$AY$8:$BG$1007,VLOOKUP(Span,Data!$N$4:$Y$11,Data!$Y$1,FALSE),FALSE)</f>
        <v>0.59567807298460884</v>
      </c>
      <c r="AF115" s="19">
        <f>$I115*AF$19^0.5/VLOOKUP($O115,AProperties!$AY$8:$BG$1007,VLOOKUP(Span,Data!$N$4:$Y$11,Data!$Y$1,FALSE),FALSE)</f>
        <v>0.66598833194983309</v>
      </c>
      <c r="AG115" s="19">
        <f>$I115*AG$19^0.5/VLOOKUP($O115,AProperties!$AY$8:$BG$1007,VLOOKUP(Span,Data!$N$4:$Y$11,Data!$Y$1,FALSE),FALSE)</f>
        <v>0.72955366488832429</v>
      </c>
      <c r="AH115" s="19">
        <f>$I115*AH$19^0.5/VLOOKUP($O115,AProperties!$AY$8:$BG$1007,VLOOKUP(Span,Data!$N$4:$Y$11,Data!$Y$1,FALSE),FALSE)</f>
        <v>0.78800802128572889</v>
      </c>
      <c r="AI115" s="19">
        <f>$I115*AI$19^0.5/VLOOKUP($O115,AProperties!$AY$8:$BG$1007,VLOOKUP(Span,Data!$N$4:$Y$11,Data!$Y$1,FALSE),FALSE)</f>
        <v>0.84241600962310403</v>
      </c>
      <c r="AJ115" s="19">
        <f>$I115*AJ$19^0.5/VLOOKUP($O115,AProperties!$AY$8:$BG$1007,VLOOKUP(Span,Data!$N$4:$Y$11,Data!$Y$1,FALSE),FALSE)</f>
        <v>0.8935171094769131</v>
      </c>
      <c r="AK115" s="19">
        <f>$I115*AK$19^0.5/VLOOKUP($O115,AProperties!$AY$8:$BG$1007,VLOOKUP(Span,Data!$N$4:$Y$11,Data!$Y$1,FALSE),FALSE)</f>
        <v>0.94184973142568895</v>
      </c>
      <c r="AL115" s="47">
        <f t="shared" si="17"/>
        <v>9.6000000000000002E-2</v>
      </c>
    </row>
    <row r="116" spans="1:38" x14ac:dyDescent="0.25">
      <c r="A116" s="15">
        <v>9.7000000000000003E-2</v>
      </c>
      <c r="B116" s="116">
        <f>VLOOKUP($A116,APropertiesDimless!$A$7:$I$1007,VLOOKUP(Span,Data!$N$4:$Y$11,Data!$Y$1,FALSE),FALSE)</f>
        <v>9.7069087198429022E-2</v>
      </c>
      <c r="C116" s="6">
        <f t="shared" si="13"/>
        <v>0.14553454359921453</v>
      </c>
      <c r="D116" s="116">
        <f>VLOOKUP($A116,AProperties!$AE$8:$AM$1007,VLOOKUP(Span,Data!$N$4:$Y$11,Data!$Y$1,FALSE),FALSE)</f>
        <v>0.12174129468250418</v>
      </c>
      <c r="E116" s="116">
        <f t="shared" si="14"/>
        <v>0.13392644401017822</v>
      </c>
      <c r="F116" s="6">
        <f t="shared" si="18"/>
        <v>0.11877480698436624</v>
      </c>
      <c r="G116" s="9"/>
      <c r="H116" s="15">
        <f t="shared" si="15"/>
        <v>9.7000000000000003E-2</v>
      </c>
      <c r="I116" s="6">
        <f>VLOOKUP(H116,AProperties!$AO$8:$AW$1007,VLOOKUP(Span,Data!$N$4:$Y$11,Data!$Y$1,FALSE),FALSE)^(2/3)</f>
        <v>0.17077178688396294</v>
      </c>
      <c r="J116" s="15">
        <f>$I116*(Slope^0.5)/VLOOKUP($H116,AProperties!$AY$8:$BG$1007,VLOOKUP(Span,Data!$N$4:$Y$11,Data!$Y$1,FALSE),FALSE)</f>
        <v>0.51930394352439935</v>
      </c>
      <c r="K116" s="15">
        <f>$J116*VLOOKUP($H116,AProperties!$A$8:$I$1007,VLOOKUP(Span,Data!$N$4:$Y$11,Data!$Y$1,FALSE),FALSE)</f>
        <v>6.1321377691488252E-2</v>
      </c>
      <c r="L116" s="15">
        <f t="shared" si="19"/>
        <v>0.51930394352439935</v>
      </c>
      <c r="M116" s="15">
        <f t="shared" si="20"/>
        <v>9.7000000000000003E-2</v>
      </c>
      <c r="O116" s="28">
        <f t="shared" si="16"/>
        <v>9.7000000000000003E-2</v>
      </c>
      <c r="P116" s="19">
        <f>AA116*VLOOKUP($O116,AProperties!$A$8:$I$1007,VLOOKUP(Span,Data!$N$4:$Y$11,Data!$Y$1,FALSE),FALSE)</f>
        <v>2.5034347611438947E-2</v>
      </c>
      <c r="Q116" s="19">
        <f>AB116*VLOOKUP($O116,AProperties!$A$8:$I$1007,VLOOKUP(Span,Data!$N$4:$Y$11,Data!$Y$1,FALSE),FALSE)</f>
        <v>3.5403913917259458E-2</v>
      </c>
      <c r="R116" s="19">
        <f>AC116*VLOOKUP($O116,AProperties!$A$8:$I$1007,VLOOKUP(Span,Data!$N$4:$Y$11,Data!$Y$1,FALSE),FALSE)</f>
        <v>5.0068695222877893E-2</v>
      </c>
      <c r="S116" s="19">
        <f>AD116*VLOOKUP($O116,AProperties!$A$8:$I$1007,VLOOKUP(Span,Data!$N$4:$Y$11,Data!$Y$1,FALSE),FALSE)</f>
        <v>6.1321377691488252E-2</v>
      </c>
      <c r="T116" s="19">
        <f>AE116*VLOOKUP($O116,AProperties!$A$8:$I$1007,VLOOKUP(Span,Data!$N$4:$Y$11,Data!$Y$1,FALSE),FALSE)</f>
        <v>7.0807827834518916E-2</v>
      </c>
      <c r="U116" s="19">
        <f>AF116*VLOOKUP($O116,AProperties!$A$8:$I$1007,VLOOKUP(Span,Data!$N$4:$Y$11,Data!$Y$1,FALSE),FALSE)</f>
        <v>7.9165558188542998E-2</v>
      </c>
      <c r="V116" s="19">
        <f>AG116*VLOOKUP($O116,AProperties!$A$8:$I$1007,VLOOKUP(Span,Data!$N$4:$Y$11,Data!$Y$1,FALSE),FALSE)</f>
        <v>8.672152399470566E-2</v>
      </c>
      <c r="W116" s="19">
        <f>AH116*VLOOKUP($O116,AProperties!$A$8:$I$1007,VLOOKUP(Span,Data!$N$4:$Y$11,Data!$Y$1,FALSE),FALSE)</f>
        <v>9.3669951663407122E-2</v>
      </c>
      <c r="X116" s="19">
        <f>AI116*VLOOKUP($O116,AProperties!$A$8:$I$1007,VLOOKUP(Span,Data!$N$4:$Y$11,Data!$Y$1,FALSE),FALSE)</f>
        <v>0.10013739044575579</v>
      </c>
      <c r="Y116" s="19">
        <f>AJ116*VLOOKUP($O116,AProperties!$A$8:$I$1007,VLOOKUP(Span,Data!$N$4:$Y$11,Data!$Y$1,FALSE),FALSE)</f>
        <v>0.10621174175177837</v>
      </c>
      <c r="Z116" s="19">
        <f>AK116*VLOOKUP($O116,AProperties!$A$8:$I$1007,VLOOKUP(Span,Data!$N$4:$Y$11,Data!$Y$1,FALSE),FALSE)</f>
        <v>0.11195700606307395</v>
      </c>
      <c r="AA116" s="19">
        <f>$I116*AA$19^0.5/VLOOKUP($O116,AProperties!$AY$8:$BG$1007,VLOOKUP(Span,Data!$N$4:$Y$11,Data!$Y$1,FALSE),FALSE)</f>
        <v>0.2120049471749785</v>
      </c>
      <c r="AB116" s="19">
        <f>$I116*AB$19^0.5/VLOOKUP($O116,AProperties!$AY$8:$BG$1007,VLOOKUP(Span,Data!$N$4:$Y$11,Data!$Y$1,FALSE),FALSE)</f>
        <v>0.29982027158504621</v>
      </c>
      <c r="AC116" s="19">
        <f>$I116*AC$19^0.5/VLOOKUP($O116,AProperties!$AY$8:$BG$1007,VLOOKUP(Span,Data!$N$4:$Y$11,Data!$Y$1,FALSE),FALSE)</f>
        <v>0.42400989434995701</v>
      </c>
      <c r="AD116" s="19">
        <f>$I116*AD$19^0.5/VLOOKUP($O116,AProperties!$AY$8:$BG$1007,VLOOKUP(Span,Data!$N$4:$Y$11,Data!$Y$1,FALSE),FALSE)</f>
        <v>0.51930394352439935</v>
      </c>
      <c r="AE116" s="19">
        <f>$I116*AE$19^0.5/VLOOKUP($O116,AProperties!$AY$8:$BG$1007,VLOOKUP(Span,Data!$N$4:$Y$11,Data!$Y$1,FALSE),FALSE)</f>
        <v>0.59964054317009241</v>
      </c>
      <c r="AF116" s="19">
        <f>$I116*AF$19^0.5/VLOOKUP($O116,AProperties!$AY$8:$BG$1007,VLOOKUP(Span,Data!$N$4:$Y$11,Data!$Y$1,FALSE),FALSE)</f>
        <v>0.67041850829661187</v>
      </c>
      <c r="AG116" s="19">
        <f>$I116*AG$19^0.5/VLOOKUP($O116,AProperties!$AY$8:$BG$1007,VLOOKUP(Span,Data!$N$4:$Y$11,Data!$Y$1,FALSE),FALSE)</f>
        <v>0.73440667992603748</v>
      </c>
      <c r="AH116" s="19">
        <f>$I116*AH$19^0.5/VLOOKUP($O116,AProperties!$AY$8:$BG$1007,VLOOKUP(Span,Data!$N$4:$Y$11,Data!$Y$1,FALSE),FALSE)</f>
        <v>0.79324987662987767</v>
      </c>
      <c r="AI116" s="19">
        <f>$I116*AI$19^0.5/VLOOKUP($O116,AProperties!$AY$8:$BG$1007,VLOOKUP(Span,Data!$N$4:$Y$11,Data!$Y$1,FALSE),FALSE)</f>
        <v>0.84801978869991401</v>
      </c>
      <c r="AJ116" s="19">
        <f>$I116*AJ$19^0.5/VLOOKUP($O116,AProperties!$AY$8:$BG$1007,VLOOKUP(Span,Data!$N$4:$Y$11,Data!$Y$1,FALSE),FALSE)</f>
        <v>0.89946081475513862</v>
      </c>
      <c r="AK116" s="19">
        <f>$I116*AK$19^0.5/VLOOKUP($O116,AProperties!$AY$8:$BG$1007,VLOOKUP(Span,Data!$N$4:$Y$11,Data!$Y$1,FALSE),FALSE)</f>
        <v>0.94811494689900788</v>
      </c>
      <c r="AL116" s="47">
        <f t="shared" si="17"/>
        <v>9.7000000000000003E-2</v>
      </c>
    </row>
    <row r="117" spans="1:38" x14ac:dyDescent="0.25">
      <c r="A117" s="15">
        <v>9.8000000000000004E-2</v>
      </c>
      <c r="B117" s="116">
        <f>VLOOKUP($A117,APropertiesDimless!$A$7:$I$1007,VLOOKUP(Span,Data!$N$4:$Y$11,Data!$Y$1,FALSE),FALSE)</f>
        <v>9.807409008420151E-2</v>
      </c>
      <c r="C117" s="6">
        <f t="shared" si="13"/>
        <v>0.14703704504210074</v>
      </c>
      <c r="D117" s="116">
        <f>VLOOKUP($A117,AProperties!$AE$8:$AM$1007,VLOOKUP(Span,Data!$N$4:$Y$11,Data!$Y$1,FALSE),FALSE)</f>
        <v>0.12299543427093187</v>
      </c>
      <c r="E117" s="116">
        <f t="shared" si="14"/>
        <v>0.13550820566261473</v>
      </c>
      <c r="F117" s="6">
        <f t="shared" si="18"/>
        <v>0.12061798761495668</v>
      </c>
      <c r="G117" s="9"/>
      <c r="H117" s="15">
        <f t="shared" si="15"/>
        <v>9.8000000000000004E-2</v>
      </c>
      <c r="I117" s="6">
        <f>VLOOKUP(H117,AProperties!$AO$8:$AW$1007,VLOOKUP(Span,Data!$N$4:$Y$11,Data!$Y$1,FALSE),FALSE)^(2/3)</f>
        <v>0.17183278477093447</v>
      </c>
      <c r="J117" s="15">
        <f>$I117*(Slope^0.5)/VLOOKUP($H117,AProperties!$AY$8:$BG$1007,VLOOKUP(Span,Data!$N$4:$Y$11,Data!$Y$1,FALSE),FALSE)</f>
        <v>0.52272125182827434</v>
      </c>
      <c r="K117" s="15">
        <f>$J117*VLOOKUP($H117,AProperties!$A$8:$I$1007,VLOOKUP(Span,Data!$N$4:$Y$11,Data!$Y$1,FALSE),FALSE)</f>
        <v>6.2360776502641067E-2</v>
      </c>
      <c r="L117" s="15">
        <f t="shared" si="19"/>
        <v>0.52272125182827434</v>
      </c>
      <c r="M117" s="15">
        <f t="shared" si="20"/>
        <v>9.8000000000000004E-2</v>
      </c>
      <c r="O117" s="28">
        <f t="shared" si="16"/>
        <v>9.8000000000000004E-2</v>
      </c>
      <c r="P117" s="19">
        <f>AA117*VLOOKUP($O117,AProperties!$A$8:$I$1007,VLOOKUP(Span,Data!$N$4:$Y$11,Data!$Y$1,FALSE),FALSE)</f>
        <v>2.5458680399202255E-2</v>
      </c>
      <c r="Q117" s="19">
        <f>AB117*VLOOKUP($O117,AProperties!$A$8:$I$1007,VLOOKUP(Span,Data!$N$4:$Y$11,Data!$Y$1,FALSE),FALSE)</f>
        <v>3.6004011100673916E-2</v>
      </c>
      <c r="R117" s="19">
        <f>AC117*VLOOKUP($O117,AProperties!$A$8:$I$1007,VLOOKUP(Span,Data!$N$4:$Y$11,Data!$Y$1,FALSE),FALSE)</f>
        <v>5.0917360798404511E-2</v>
      </c>
      <c r="S117" s="19">
        <f>AD117*VLOOKUP($O117,AProperties!$A$8:$I$1007,VLOOKUP(Span,Data!$N$4:$Y$11,Data!$Y$1,FALSE),FALSE)</f>
        <v>6.2360776502641067E-2</v>
      </c>
      <c r="T117" s="19">
        <f>AE117*VLOOKUP($O117,AProperties!$A$8:$I$1007,VLOOKUP(Span,Data!$N$4:$Y$11,Data!$Y$1,FALSE),FALSE)</f>
        <v>7.2008022201347832E-2</v>
      </c>
      <c r="U117" s="19">
        <f>AF117*VLOOKUP($O117,AProperties!$A$8:$I$1007,VLOOKUP(Span,Data!$N$4:$Y$11,Data!$Y$1,FALSE),FALSE)</f>
        <v>8.05074162837639E-2</v>
      </c>
      <c r="V117" s="19">
        <f>AG117*VLOOKUP($O117,AProperties!$A$8:$I$1007,VLOOKUP(Span,Data!$N$4:$Y$11,Data!$Y$1,FALSE),FALSE)</f>
        <v>8.8191455890152426E-2</v>
      </c>
      <c r="W117" s="19">
        <f>AH117*VLOOKUP($O117,AProperties!$A$8:$I$1007,VLOOKUP(Span,Data!$N$4:$Y$11,Data!$Y$1,FALSE),FALSE)</f>
        <v>9.5257659573192086E-2</v>
      </c>
      <c r="X117" s="19">
        <f>AI117*VLOOKUP($O117,AProperties!$A$8:$I$1007,VLOOKUP(Span,Data!$N$4:$Y$11,Data!$Y$1,FALSE),FALSE)</f>
        <v>0.10183472159680902</v>
      </c>
      <c r="Y117" s="19">
        <f>AJ117*VLOOKUP($O117,AProperties!$A$8:$I$1007,VLOOKUP(Span,Data!$N$4:$Y$11,Data!$Y$1,FALSE),FALSE)</f>
        <v>0.10801203330202173</v>
      </c>
      <c r="Z117" s="19">
        <f>AK117*VLOOKUP($O117,AProperties!$A$8:$I$1007,VLOOKUP(Span,Data!$N$4:$Y$11,Data!$Y$1,FALSE),FALSE)</f>
        <v>0.11385467998011548</v>
      </c>
      <c r="AA117" s="19">
        <f>$I117*AA$19^0.5/VLOOKUP($O117,AProperties!$AY$8:$BG$1007,VLOOKUP(Span,Data!$N$4:$Y$11,Data!$Y$1,FALSE),FALSE)</f>
        <v>0.21340005744802343</v>
      </c>
      <c r="AB117" s="19">
        <f>$I117*AB$19^0.5/VLOOKUP($O117,AProperties!$AY$8:$BG$1007,VLOOKUP(Span,Data!$N$4:$Y$11,Data!$Y$1,FALSE),FALSE)</f>
        <v>0.30179325545419239</v>
      </c>
      <c r="AC117" s="19">
        <f>$I117*AC$19^0.5/VLOOKUP($O117,AProperties!$AY$8:$BG$1007,VLOOKUP(Span,Data!$N$4:$Y$11,Data!$Y$1,FALSE),FALSE)</f>
        <v>0.42680011489604686</v>
      </c>
      <c r="AD117" s="19">
        <f>$I117*AD$19^0.5/VLOOKUP($O117,AProperties!$AY$8:$BG$1007,VLOOKUP(Span,Data!$N$4:$Y$11,Data!$Y$1,FALSE),FALSE)</f>
        <v>0.52272125182827434</v>
      </c>
      <c r="AE117" s="19">
        <f>$I117*AE$19^0.5/VLOOKUP($O117,AProperties!$AY$8:$BG$1007,VLOOKUP(Span,Data!$N$4:$Y$11,Data!$Y$1,FALSE),FALSE)</f>
        <v>0.60358651090838478</v>
      </c>
      <c r="AF117" s="19">
        <f>$I117*AF$19^0.5/VLOOKUP($O117,AProperties!$AY$8:$BG$1007,VLOOKUP(Span,Data!$N$4:$Y$11,Data!$Y$1,FALSE),FALSE)</f>
        <v>0.67483023434653333</v>
      </c>
      <c r="AG117" s="19">
        <f>$I117*AG$19^0.5/VLOOKUP($O117,AProperties!$AY$8:$BG$1007,VLOOKUP(Span,Data!$N$4:$Y$11,Data!$Y$1,FALSE),FALSE)</f>
        <v>0.73923948367618764</v>
      </c>
      <c r="AH117" s="19">
        <f>$I117*AH$19^0.5/VLOOKUP($O117,AProperties!$AY$8:$BG$1007,VLOOKUP(Span,Data!$N$4:$Y$11,Data!$Y$1,FALSE),FALSE)</f>
        <v>0.79846990128838047</v>
      </c>
      <c r="AI117" s="19">
        <f>$I117*AI$19^0.5/VLOOKUP($O117,AProperties!$AY$8:$BG$1007,VLOOKUP(Span,Data!$N$4:$Y$11,Data!$Y$1,FALSE),FALSE)</f>
        <v>0.85360022979209371</v>
      </c>
      <c r="AJ117" s="19">
        <f>$I117*AJ$19^0.5/VLOOKUP($O117,AProperties!$AY$8:$BG$1007,VLOOKUP(Span,Data!$N$4:$Y$11,Data!$Y$1,FALSE),FALSE)</f>
        <v>0.90537976636257711</v>
      </c>
      <c r="AK117" s="19">
        <f>$I117*AK$19^0.5/VLOOKUP($O117,AProperties!$AY$8:$BG$1007,VLOOKUP(Span,Data!$N$4:$Y$11,Data!$Y$1,FALSE),FALSE)</f>
        <v>0.95435406971228154</v>
      </c>
      <c r="AL117" s="47">
        <f t="shared" si="17"/>
        <v>9.8000000000000004E-2</v>
      </c>
    </row>
    <row r="118" spans="1:38" x14ac:dyDescent="0.25">
      <c r="A118" s="15">
        <v>9.9000000000000005E-2</v>
      </c>
      <c r="B118" s="116">
        <f>VLOOKUP($A118,APropertiesDimless!$A$7:$I$1007,VLOOKUP(Span,Data!$N$4:$Y$11,Data!$Y$1,FALSE),FALSE)</f>
        <v>9.9079254864681193E-2</v>
      </c>
      <c r="C118" s="6">
        <f t="shared" si="13"/>
        <v>0.14853962743234062</v>
      </c>
      <c r="D118" s="116">
        <f>VLOOKUP($A118,AProperties!$AE$8:$AM$1007,VLOOKUP(Span,Data!$N$4:$Y$11,Data!$Y$1,FALSE),FALSE)</f>
        <v>0.12424950885549522</v>
      </c>
      <c r="E118" s="116">
        <f t="shared" si="14"/>
        <v>0.13709106822721889</v>
      </c>
      <c r="F118" s="6">
        <f t="shared" si="18"/>
        <v>0.12247064103553011</v>
      </c>
      <c r="G118" s="9"/>
      <c r="H118" s="15">
        <f t="shared" si="15"/>
        <v>9.9000000000000005E-2</v>
      </c>
      <c r="I118" s="6">
        <f>VLOOKUP(H118,AProperties!$AO$8:$AW$1007,VLOOKUP(Span,Data!$N$4:$Y$11,Data!$Y$1,FALSE),FALSE)^(2/3)</f>
        <v>0.172888429669423</v>
      </c>
      <c r="J118" s="15">
        <f>$I118*(Slope^0.5)/VLOOKUP($H118,AProperties!$AY$8:$BG$1007,VLOOKUP(Span,Data!$N$4:$Y$11,Data!$Y$1,FALSE),FALSE)</f>
        <v>0.52612444442045403</v>
      </c>
      <c r="K118" s="15">
        <f>$J118*VLOOKUP($H118,AProperties!$A$8:$I$1007,VLOOKUP(Span,Data!$N$4:$Y$11,Data!$Y$1,FALSE),FALSE)</f>
        <v>6.3406755007580584E-2</v>
      </c>
      <c r="L118" s="15">
        <f t="shared" si="19"/>
        <v>0.52612444442045403</v>
      </c>
      <c r="M118" s="15">
        <f t="shared" si="20"/>
        <v>9.9000000000000005E-2</v>
      </c>
      <c r="O118" s="28">
        <f t="shared" si="16"/>
        <v>9.9000000000000005E-2</v>
      </c>
      <c r="P118" s="19">
        <f>AA118*VLOOKUP($O118,AProperties!$A$8:$I$1007,VLOOKUP(Span,Data!$N$4:$Y$11,Data!$Y$1,FALSE),FALSE)</f>
        <v>2.588569933570576E-2</v>
      </c>
      <c r="Q118" s="19">
        <f>AB118*VLOOKUP($O118,AProperties!$A$8:$I$1007,VLOOKUP(Span,Data!$N$4:$Y$11,Data!$Y$1,FALSE),FALSE)</f>
        <v>3.6607907072067306E-2</v>
      </c>
      <c r="R118" s="19">
        <f>AC118*VLOOKUP($O118,AProperties!$A$8:$I$1007,VLOOKUP(Span,Data!$N$4:$Y$11,Data!$Y$1,FALSE),FALSE)</f>
        <v>5.177139867141152E-2</v>
      </c>
      <c r="S118" s="19">
        <f>AD118*VLOOKUP($O118,AProperties!$A$8:$I$1007,VLOOKUP(Span,Data!$N$4:$Y$11,Data!$Y$1,FALSE),FALSE)</f>
        <v>6.3406755007580584E-2</v>
      </c>
      <c r="T118" s="19">
        <f>AE118*VLOOKUP($O118,AProperties!$A$8:$I$1007,VLOOKUP(Span,Data!$N$4:$Y$11,Data!$Y$1,FALSE),FALSE)</f>
        <v>7.3215814144134611E-2</v>
      </c>
      <c r="U118" s="19">
        <f>AF118*VLOOKUP($O118,AProperties!$A$8:$I$1007,VLOOKUP(Span,Data!$N$4:$Y$11,Data!$Y$1,FALSE),FALSE)</f>
        <v>8.1857768727137778E-2</v>
      </c>
      <c r="V118" s="19">
        <f>AG118*VLOOKUP($O118,AProperties!$A$8:$I$1007,VLOOKUP(Span,Data!$N$4:$Y$11,Data!$Y$1,FALSE),FALSE)</f>
        <v>8.9670692877788644E-2</v>
      </c>
      <c r="W118" s="19">
        <f>AH118*VLOOKUP($O118,AProperties!$A$8:$I$1007,VLOOKUP(Span,Data!$N$4:$Y$11,Data!$Y$1,FALSE),FALSE)</f>
        <v>9.6855418131252785E-2</v>
      </c>
      <c r="X118" s="19">
        <f>AI118*VLOOKUP($O118,AProperties!$A$8:$I$1007,VLOOKUP(Span,Data!$N$4:$Y$11,Data!$Y$1,FALSE),FALSE)</f>
        <v>0.10354279734282304</v>
      </c>
      <c r="Y118" s="19">
        <f>AJ118*VLOOKUP($O118,AProperties!$A$8:$I$1007,VLOOKUP(Span,Data!$N$4:$Y$11,Data!$Y$1,FALSE),FALSE)</f>
        <v>0.10982372121620192</v>
      </c>
      <c r="Z118" s="19">
        <f>AK118*VLOOKUP($O118,AProperties!$A$8:$I$1007,VLOOKUP(Span,Data!$N$4:$Y$11,Data!$Y$1,FALSE),FALSE)</f>
        <v>0.11576436671951847</v>
      </c>
      <c r="AA118" s="19">
        <f>$I118*AA$19^0.5/VLOOKUP($O118,AProperties!$AY$8:$BG$1007,VLOOKUP(Span,Data!$N$4:$Y$11,Data!$Y$1,FALSE),FALSE)</f>
        <v>0.21478940500590007</v>
      </c>
      <c r="AB118" s="19">
        <f>$I118*AB$19^0.5/VLOOKUP($O118,AProperties!$AY$8:$BG$1007,VLOOKUP(Span,Data!$N$4:$Y$11,Data!$Y$1,FALSE),FALSE)</f>
        <v>0.30375808961339146</v>
      </c>
      <c r="AC118" s="19">
        <f>$I118*AC$19^0.5/VLOOKUP($O118,AProperties!$AY$8:$BG$1007,VLOOKUP(Span,Data!$N$4:$Y$11,Data!$Y$1,FALSE),FALSE)</f>
        <v>0.42957881001180015</v>
      </c>
      <c r="AD118" s="19">
        <f>$I118*AD$19^0.5/VLOOKUP($O118,AProperties!$AY$8:$BG$1007,VLOOKUP(Span,Data!$N$4:$Y$11,Data!$Y$1,FALSE),FALSE)</f>
        <v>0.52612444442045403</v>
      </c>
      <c r="AE118" s="19">
        <f>$I118*AE$19^0.5/VLOOKUP($O118,AProperties!$AY$8:$BG$1007,VLOOKUP(Span,Data!$N$4:$Y$11,Data!$Y$1,FALSE),FALSE)</f>
        <v>0.60751617922678292</v>
      </c>
      <c r="AF118" s="19">
        <f>$I118*AF$19^0.5/VLOOKUP($O118,AProperties!$AY$8:$BG$1007,VLOOKUP(Span,Data!$N$4:$Y$11,Data!$Y$1,FALSE),FALSE)</f>
        <v>0.67922373709101602</v>
      </c>
      <c r="AG118" s="19">
        <f>$I118*AG$19^0.5/VLOOKUP($O118,AProperties!$AY$8:$BG$1007,VLOOKUP(Span,Data!$N$4:$Y$11,Data!$Y$1,FALSE),FALSE)</f>
        <v>0.74405232479541583</v>
      </c>
      <c r="AH118" s="19">
        <f>$I118*AH$19^0.5/VLOOKUP($O118,AProperties!$AY$8:$BG$1007,VLOOKUP(Span,Data!$N$4:$Y$11,Data!$Y$1,FALSE),FALSE)</f>
        <v>0.80366836384110596</v>
      </c>
      <c r="AI118" s="19">
        <f>$I118*AI$19^0.5/VLOOKUP($O118,AProperties!$AY$8:$BG$1007,VLOOKUP(Span,Data!$N$4:$Y$11,Data!$Y$1,FALSE),FALSE)</f>
        <v>0.8591576200236003</v>
      </c>
      <c r="AJ118" s="19">
        <f>$I118*AJ$19^0.5/VLOOKUP($O118,AProperties!$AY$8:$BG$1007,VLOOKUP(Span,Data!$N$4:$Y$11,Data!$Y$1,FALSE),FALSE)</f>
        <v>0.91127426884017437</v>
      </c>
      <c r="AK118" s="19">
        <f>$I118*AK$19^0.5/VLOOKUP($O118,AProperties!$AY$8:$BG$1007,VLOOKUP(Span,Data!$N$4:$Y$11,Data!$Y$1,FALSE),FALSE)</f>
        <v>0.96056742087985236</v>
      </c>
      <c r="AL118" s="47">
        <f t="shared" si="17"/>
        <v>9.9000000000000005E-2</v>
      </c>
    </row>
    <row r="119" spans="1:38" x14ac:dyDescent="0.25">
      <c r="A119" s="15">
        <v>0.1</v>
      </c>
      <c r="B119" s="116">
        <f>VLOOKUP($A119,APropertiesDimless!$A$7:$I$1007,VLOOKUP(Span,Data!$N$4:$Y$11,Data!$Y$1,FALSE),FALSE)</f>
        <v>0.10008458383406021</v>
      </c>
      <c r="C119" s="6">
        <f t="shared" si="13"/>
        <v>0.15004229191703011</v>
      </c>
      <c r="D119" s="116">
        <f>VLOOKUP($A119,AProperties!$AE$8:$AM$1007,VLOOKUP(Span,Data!$N$4:$Y$11,Data!$Y$1,FALSE),FALSE)</f>
        <v>0.12550351703542542</v>
      </c>
      <c r="E119" s="116">
        <f t="shared" si="14"/>
        <v>0.13867503550202392</v>
      </c>
      <c r="F119" s="6">
        <f t="shared" si="18"/>
        <v>0.12433271998832843</v>
      </c>
      <c r="G119" s="9"/>
      <c r="H119" s="15">
        <f t="shared" si="15"/>
        <v>0.1</v>
      </c>
      <c r="I119" s="6">
        <f>VLOOKUP(H119,AProperties!$AO$8:$AW$1007,VLOOKUP(Span,Data!$N$4:$Y$11,Data!$Y$1,FALSE),FALSE)^(2/3)</f>
        <v>0.17393878478360209</v>
      </c>
      <c r="J119" s="15">
        <f>$I119*(Slope^0.5)/VLOOKUP($H119,AProperties!$AY$8:$BG$1007,VLOOKUP(Span,Data!$N$4:$Y$11,Data!$Y$1,FALSE),FALSE)</f>
        <v>0.52951369302630902</v>
      </c>
      <c r="K119" s="15">
        <f>$J119*VLOOKUP($H119,AProperties!$A$8:$I$1007,VLOOKUP(Span,Data!$N$4:$Y$11,Data!$Y$1,FALSE),FALSE)</f>
        <v>6.4459281236808094E-2</v>
      </c>
      <c r="L119" s="15">
        <f t="shared" si="19"/>
        <v>0.52951369302630902</v>
      </c>
      <c r="M119" s="15">
        <f t="shared" si="20"/>
        <v>0.1</v>
      </c>
      <c r="O119" s="28">
        <f t="shared" si="16"/>
        <v>0.1</v>
      </c>
      <c r="P119" s="19">
        <f>AA119*VLOOKUP($O119,AProperties!$A$8:$I$1007,VLOOKUP(Span,Data!$N$4:$Y$11,Data!$Y$1,FALSE),FALSE)</f>
        <v>2.6315391369456268E-2</v>
      </c>
      <c r="Q119" s="19">
        <f>AB119*VLOOKUP($O119,AProperties!$A$8:$I$1007,VLOOKUP(Span,Data!$N$4:$Y$11,Data!$Y$1,FALSE),FALSE)</f>
        <v>3.7215583373840955E-2</v>
      </c>
      <c r="R119" s="19">
        <f>AC119*VLOOKUP($O119,AProperties!$A$8:$I$1007,VLOOKUP(Span,Data!$N$4:$Y$11,Data!$Y$1,FALSE),FALSE)</f>
        <v>5.2630782738912536E-2</v>
      </c>
      <c r="S119" s="19">
        <f>AD119*VLOOKUP($O119,AProperties!$A$8:$I$1007,VLOOKUP(Span,Data!$N$4:$Y$11,Data!$Y$1,FALSE),FALSE)</f>
        <v>6.4459281236808094E-2</v>
      </c>
      <c r="T119" s="19">
        <f>AE119*VLOOKUP($O119,AProperties!$A$8:$I$1007,VLOOKUP(Span,Data!$N$4:$Y$11,Data!$Y$1,FALSE),FALSE)</f>
        <v>7.4431166747681909E-2</v>
      </c>
      <c r="U119" s="19">
        <f>AF119*VLOOKUP($O119,AProperties!$A$8:$I$1007,VLOOKUP(Span,Data!$N$4:$Y$11,Data!$Y$1,FALSE),FALSE)</f>
        <v>8.3216574246219338E-2</v>
      </c>
      <c r="V119" s="19">
        <f>AG119*VLOOKUP($O119,AProperties!$A$8:$I$1007,VLOOKUP(Span,Data!$N$4:$Y$11,Data!$Y$1,FALSE),FALSE)</f>
        <v>9.1159189745915595E-2</v>
      </c>
      <c r="W119" s="19">
        <f>AH119*VLOOKUP($O119,AProperties!$A$8:$I$1007,VLOOKUP(Span,Data!$N$4:$Y$11,Data!$Y$1,FALSE),FALSE)</f>
        <v>9.8463178503373286E-2</v>
      </c>
      <c r="X119" s="19">
        <f>AI119*VLOOKUP($O119,AProperties!$A$8:$I$1007,VLOOKUP(Span,Data!$N$4:$Y$11,Data!$Y$1,FALSE),FALSE)</f>
        <v>0.10526156547782507</v>
      </c>
      <c r="Y119" s="19">
        <f>AJ119*VLOOKUP($O119,AProperties!$A$8:$I$1007,VLOOKUP(Span,Data!$N$4:$Y$11,Data!$Y$1,FALSE),FALSE)</f>
        <v>0.11164675012152284</v>
      </c>
      <c r="Z119" s="19">
        <f>AK119*VLOOKUP($O119,AProperties!$A$8:$I$1007,VLOOKUP(Span,Data!$N$4:$Y$11,Data!$Y$1,FALSE),FALSE)</f>
        <v>0.117686007913231</v>
      </c>
      <c r="AA119" s="19">
        <f>$I119*AA$19^0.5/VLOOKUP($O119,AProperties!$AY$8:$BG$1007,VLOOKUP(Span,Data!$N$4:$Y$11,Data!$Y$1,FALSE),FALSE)</f>
        <v>0.21617305995519739</v>
      </c>
      <c r="AB119" s="19">
        <f>$I119*AB$19^0.5/VLOOKUP($O119,AProperties!$AY$8:$BG$1007,VLOOKUP(Span,Data!$N$4:$Y$11,Data!$Y$1,FALSE),FALSE)</f>
        <v>0.3057148732083324</v>
      </c>
      <c r="AC119" s="19">
        <f>$I119*AC$19^0.5/VLOOKUP($O119,AProperties!$AY$8:$BG$1007,VLOOKUP(Span,Data!$N$4:$Y$11,Data!$Y$1,FALSE),FALSE)</f>
        <v>0.43234611991039479</v>
      </c>
      <c r="AD119" s="19">
        <f>$I119*AD$19^0.5/VLOOKUP($O119,AProperties!$AY$8:$BG$1007,VLOOKUP(Span,Data!$N$4:$Y$11,Data!$Y$1,FALSE),FALSE)</f>
        <v>0.52951369302630902</v>
      </c>
      <c r="AE119" s="19">
        <f>$I119*AE$19^0.5/VLOOKUP($O119,AProperties!$AY$8:$BG$1007,VLOOKUP(Span,Data!$N$4:$Y$11,Data!$Y$1,FALSE),FALSE)</f>
        <v>0.61142974641666481</v>
      </c>
      <c r="AF119" s="19">
        <f>$I119*AF$19^0.5/VLOOKUP($O119,AProperties!$AY$8:$BG$1007,VLOOKUP(Span,Data!$N$4:$Y$11,Data!$Y$1,FALSE),FALSE)</f>
        <v>0.68359923822656044</v>
      </c>
      <c r="AG119" s="19">
        <f>$I119*AG$19^0.5/VLOOKUP($O119,AProperties!$AY$8:$BG$1007,VLOOKUP(Span,Data!$N$4:$Y$11,Data!$Y$1,FALSE),FALSE)</f>
        <v>0.74884544614006998</v>
      </c>
      <c r="AH119" s="19">
        <f>$I119*AH$19^0.5/VLOOKUP($O119,AProperties!$AY$8:$BG$1007,VLOOKUP(Span,Data!$N$4:$Y$11,Data!$Y$1,FALSE),FALSE)</f>
        <v>0.80884552660289055</v>
      </c>
      <c r="AI119" s="19">
        <f>$I119*AI$19^0.5/VLOOKUP($O119,AProperties!$AY$8:$BG$1007,VLOOKUP(Span,Data!$N$4:$Y$11,Data!$Y$1,FALSE),FALSE)</f>
        <v>0.86469223982078958</v>
      </c>
      <c r="AJ119" s="19">
        <f>$I119*AJ$19^0.5/VLOOKUP($O119,AProperties!$AY$8:$BG$1007,VLOOKUP(Span,Data!$N$4:$Y$11,Data!$Y$1,FALSE),FALSE)</f>
        <v>0.91714461962499705</v>
      </c>
      <c r="AK119" s="19">
        <f>$I119*AK$19^0.5/VLOOKUP($O119,AProperties!$AY$8:$BG$1007,VLOOKUP(Span,Data!$N$4:$Y$11,Data!$Y$1,FALSE),FALSE)</f>
        <v>0.96675531392791803</v>
      </c>
      <c r="AL119" s="47">
        <f t="shared" si="17"/>
        <v>0.1</v>
      </c>
    </row>
    <row r="120" spans="1:38" x14ac:dyDescent="0.25">
      <c r="A120" s="15">
        <v>0.10100000000000001</v>
      </c>
      <c r="B120" s="116">
        <f>VLOOKUP($A120,APropertiesDimless!$A$7:$I$1007,VLOOKUP(Span,Data!$N$4:$Y$11,Data!$Y$1,FALSE),FALSE)</f>
        <v>0.1010900792890278</v>
      </c>
      <c r="C120" s="6">
        <f t="shared" si="13"/>
        <v>0.15154503964451391</v>
      </c>
      <c r="D120" s="116">
        <f>VLOOKUP($A120,AProperties!$AE$8:$AM$1007,VLOOKUP(Span,Data!$N$4:$Y$11,Data!$Y$1,FALSE),FALSE)</f>
        <v>0.12675745740973066</v>
      </c>
      <c r="E120" s="116">
        <f t="shared" si="14"/>
        <v>0.14026011126713772</v>
      </c>
      <c r="F120" s="6">
        <f t="shared" si="18"/>
        <v>0.12620417793150371</v>
      </c>
      <c r="G120" s="9"/>
      <c r="H120" s="15">
        <f t="shared" si="15"/>
        <v>0.10100000000000001</v>
      </c>
      <c r="I120" s="6">
        <f>VLOOKUP(H120,AProperties!$AO$8:$AW$1007,VLOOKUP(Span,Data!$N$4:$Y$11,Data!$Y$1,FALSE),FALSE)^(2/3)</f>
        <v>0.17498391190883317</v>
      </c>
      <c r="J120" s="15">
        <f>$I120*(Slope^0.5)/VLOOKUP($H120,AProperties!$AY$8:$BG$1007,VLOOKUP(Span,Data!$N$4:$Y$11,Data!$Y$1,FALSE),FALSE)</f>
        <v>0.53288916540547737</v>
      </c>
      <c r="K120" s="15">
        <f>$J120*VLOOKUP($H120,AProperties!$A$8:$I$1007,VLOOKUP(Span,Data!$N$4:$Y$11,Data!$Y$1,FALSE),FALSE)</f>
        <v>6.5518323555580044E-2</v>
      </c>
      <c r="L120" s="15">
        <f t="shared" si="19"/>
        <v>0.53288916540547737</v>
      </c>
      <c r="M120" s="15">
        <f t="shared" si="20"/>
        <v>0.10100000000000001</v>
      </c>
      <c r="O120" s="28">
        <f t="shared" si="16"/>
        <v>0.10100000000000001</v>
      </c>
      <c r="P120" s="19">
        <f>AA120*VLOOKUP($O120,AProperties!$A$8:$I$1007,VLOOKUP(Span,Data!$N$4:$Y$11,Data!$Y$1,FALSE),FALSE)</f>
        <v>2.67477435856238E-2</v>
      </c>
      <c r="Q120" s="19">
        <f>AB120*VLOOKUP($O120,AProperties!$A$8:$I$1007,VLOOKUP(Span,Data!$N$4:$Y$11,Data!$Y$1,FALSE),FALSE)</f>
        <v>3.782702174166714E-2</v>
      </c>
      <c r="R120" s="19">
        <f>AC120*VLOOKUP($O120,AProperties!$A$8:$I$1007,VLOOKUP(Span,Data!$N$4:$Y$11,Data!$Y$1,FALSE),FALSE)</f>
        <v>5.3495487171247601E-2</v>
      </c>
      <c r="S120" s="19">
        <f>AD120*VLOOKUP($O120,AProperties!$A$8:$I$1007,VLOOKUP(Span,Data!$N$4:$Y$11,Data!$Y$1,FALSE),FALSE)</f>
        <v>6.5518323555580044E-2</v>
      </c>
      <c r="T120" s="19">
        <f>AE120*VLOOKUP($O120,AProperties!$A$8:$I$1007,VLOOKUP(Span,Data!$N$4:$Y$11,Data!$Y$1,FALSE),FALSE)</f>
        <v>7.565404348333428E-2</v>
      </c>
      <c r="U120" s="19">
        <f>AF120*VLOOKUP($O120,AProperties!$A$8:$I$1007,VLOOKUP(Span,Data!$N$4:$Y$11,Data!$Y$1,FALSE),FALSE)</f>
        <v>8.4583792000730212E-2</v>
      </c>
      <c r="V120" s="19">
        <f>AG120*VLOOKUP($O120,AProperties!$A$8:$I$1007,VLOOKUP(Span,Data!$N$4:$Y$11,Data!$Y$1,FALSE),FALSE)</f>
        <v>9.2656901756249938E-2</v>
      </c>
      <c r="W120" s="19">
        <f>AH120*VLOOKUP($O120,AProperties!$A$8:$I$1007,VLOOKUP(Span,Data!$N$4:$Y$11,Data!$Y$1,FALSE),FALSE)</f>
        <v>0.10008089236668462</v>
      </c>
      <c r="X120" s="19">
        <f>AI120*VLOOKUP($O120,AProperties!$A$8:$I$1007,VLOOKUP(Span,Data!$N$4:$Y$11,Data!$Y$1,FALSE),FALSE)</f>
        <v>0.1069909743424952</v>
      </c>
      <c r="Y120" s="19">
        <f>AJ120*VLOOKUP($O120,AProperties!$A$8:$I$1007,VLOOKUP(Span,Data!$N$4:$Y$11,Data!$Y$1,FALSE),FALSE)</f>
        <v>0.1134810652250014</v>
      </c>
      <c r="Z120" s="19">
        <f>AK120*VLOOKUP($O120,AProperties!$A$8:$I$1007,VLOOKUP(Span,Data!$N$4:$Y$11,Data!$Y$1,FALSE),FALSE)</f>
        <v>0.11961954580437757</v>
      </c>
      <c r="AA120" s="19">
        <f>$I120*AA$19^0.5/VLOOKUP($O120,AProperties!$AY$8:$BG$1007,VLOOKUP(Span,Data!$N$4:$Y$11,Data!$Y$1,FALSE),FALSE)</f>
        <v>0.21755109078350085</v>
      </c>
      <c r="AB120" s="19">
        <f>$I120*AB$19^0.5/VLOOKUP($O120,AProperties!$AY$8:$BG$1007,VLOOKUP(Span,Data!$N$4:$Y$11,Data!$Y$1,FALSE),FALSE)</f>
        <v>0.30766370309508739</v>
      </c>
      <c r="AC120" s="19">
        <f>$I120*AC$19^0.5/VLOOKUP($O120,AProperties!$AY$8:$BG$1007,VLOOKUP(Span,Data!$N$4:$Y$11,Data!$Y$1,FALSE),FALSE)</f>
        <v>0.4351021815670017</v>
      </c>
      <c r="AD120" s="19">
        <f>$I120*AD$19^0.5/VLOOKUP($O120,AProperties!$AY$8:$BG$1007,VLOOKUP(Span,Data!$N$4:$Y$11,Data!$Y$1,FALSE),FALSE)</f>
        <v>0.53288916540547737</v>
      </c>
      <c r="AE120" s="19">
        <f>$I120*AE$19^0.5/VLOOKUP($O120,AProperties!$AY$8:$BG$1007,VLOOKUP(Span,Data!$N$4:$Y$11,Data!$Y$1,FALSE),FALSE)</f>
        <v>0.61532740619017479</v>
      </c>
      <c r="AF120" s="19">
        <f>$I120*AF$19^0.5/VLOOKUP($O120,AProperties!$AY$8:$BG$1007,VLOOKUP(Span,Data!$N$4:$Y$11,Data!$Y$1,FALSE),FALSE)</f>
        <v>0.68795695432992776</v>
      </c>
      <c r="AG120" s="19">
        <f>$I120*AG$19^0.5/VLOOKUP($O120,AProperties!$AY$8:$BG$1007,VLOOKUP(Span,Data!$N$4:$Y$11,Data!$Y$1,FALSE),FALSE)</f>
        <v>0.7536190849581057</v>
      </c>
      <c r="AH120" s="19">
        <f>$I120*AH$19^0.5/VLOOKUP($O120,AProperties!$AY$8:$BG$1007,VLOOKUP(Span,Data!$N$4:$Y$11,Data!$Y$1,FALSE),FALSE)</f>
        <v>0.81400164583081447</v>
      </c>
      <c r="AI120" s="19">
        <f>$I120*AI$19^0.5/VLOOKUP($O120,AProperties!$AY$8:$BG$1007,VLOOKUP(Span,Data!$N$4:$Y$11,Data!$Y$1,FALSE),FALSE)</f>
        <v>0.8702043631340034</v>
      </c>
      <c r="AJ120" s="19">
        <f>$I120*AJ$19^0.5/VLOOKUP($O120,AProperties!$AY$8:$BG$1007,VLOOKUP(Span,Data!$N$4:$Y$11,Data!$Y$1,FALSE),FALSE)</f>
        <v>0.92299110928526196</v>
      </c>
      <c r="AK120" s="19">
        <f>$I120*AK$19^0.5/VLOOKUP($O120,AProperties!$AY$8:$BG$1007,VLOOKUP(Span,Data!$N$4:$Y$11,Data!$Y$1,FALSE),FALSE)</f>
        <v>0.97291805514227181</v>
      </c>
      <c r="AL120" s="47">
        <f t="shared" si="17"/>
        <v>0.10100000000000001</v>
      </c>
    </row>
    <row r="121" spans="1:38" x14ac:dyDescent="0.25">
      <c r="A121" s="15">
        <v>0.10199999999999999</v>
      </c>
      <c r="B121" s="116">
        <f>VLOOKUP($A121,APropertiesDimless!$A$7:$I$1007,VLOOKUP(Span,Data!$N$4:$Y$11,Data!$Y$1,FALSE),FALSE)</f>
        <v>0.10209574352881302</v>
      </c>
      <c r="C121" s="6">
        <f t="shared" si="13"/>
        <v>0.15304787176440651</v>
      </c>
      <c r="D121" s="116">
        <f>VLOOKUP($A121,AProperties!$AE$8:$AM$1007,VLOOKUP(Span,Data!$N$4:$Y$11,Data!$Y$1,FALSE),FALSE)</f>
        <v>0.12801132857719219</v>
      </c>
      <c r="E121" s="116">
        <f t="shared" si="14"/>
        <v>0.14184629928510534</v>
      </c>
      <c r="F121" s="6">
        <f t="shared" si="18"/>
        <v>0.12808496902140071</v>
      </c>
      <c r="G121" s="9"/>
      <c r="H121" s="15">
        <f t="shared" si="15"/>
        <v>0.10199999999999999</v>
      </c>
      <c r="I121" s="6">
        <f>VLOOKUP(H121,AProperties!$AO$8:$AW$1007,VLOOKUP(Span,Data!$N$4:$Y$11,Data!$Y$1,FALSE),FALSE)^(2/3)</f>
        <v>0.17602387147714388</v>
      </c>
      <c r="J121" s="15">
        <f>$I121*(Slope^0.5)/VLOOKUP($H121,AProperties!$AY$8:$BG$1007,VLOOKUP(Span,Data!$N$4:$Y$11,Data!$Y$1,FALSE),FALSE)</f>
        <v>0.53625102548176573</v>
      </c>
      <c r="K121" s="15">
        <f>$J121*VLOOKUP($H121,AProperties!$A$8:$I$1007,VLOOKUP(Span,Data!$N$4:$Y$11,Data!$Y$1,FALSE),FALSE)</f>
        <v>6.6583850655992441E-2</v>
      </c>
      <c r="L121" s="15">
        <f t="shared" si="19"/>
        <v>0.53625102548176573</v>
      </c>
      <c r="M121" s="15">
        <f t="shared" si="20"/>
        <v>0.10199999999999999</v>
      </c>
      <c r="O121" s="28">
        <f t="shared" si="16"/>
        <v>0.10199999999999999</v>
      </c>
      <c r="P121" s="19">
        <f>AA121*VLOOKUP($O121,AProperties!$A$8:$I$1007,VLOOKUP(Span,Data!$N$4:$Y$11,Data!$Y$1,FALSE),FALSE)</f>
        <v>2.718274320281008E-2</v>
      </c>
      <c r="Q121" s="19">
        <f>AB121*VLOOKUP($O121,AProperties!$A$8:$I$1007,VLOOKUP(Span,Data!$N$4:$Y$11,Data!$Y$1,FALSE),FALSE)</f>
        <v>3.8442204099919081E-2</v>
      </c>
      <c r="R121" s="19">
        <f>AC121*VLOOKUP($O121,AProperties!$A$8:$I$1007,VLOOKUP(Span,Data!$N$4:$Y$11,Data!$Y$1,FALSE),FALSE)</f>
        <v>5.436548640562016E-2</v>
      </c>
      <c r="S121" s="19">
        <f>AD121*VLOOKUP($O121,AProperties!$A$8:$I$1007,VLOOKUP(Span,Data!$N$4:$Y$11,Data!$Y$1,FALSE),FALSE)</f>
        <v>6.6583850655992441E-2</v>
      </c>
      <c r="T121" s="19">
        <f>AE121*VLOOKUP($O121,AProperties!$A$8:$I$1007,VLOOKUP(Span,Data!$N$4:$Y$11,Data!$Y$1,FALSE),FALSE)</f>
        <v>7.6884408199838161E-2</v>
      </c>
      <c r="U121" s="19">
        <f>AF121*VLOOKUP($O121,AProperties!$A$8:$I$1007,VLOOKUP(Span,Data!$N$4:$Y$11,Data!$Y$1,FALSE),FALSE)</f>
        <v>8.5959381572340163E-2</v>
      </c>
      <c r="V121" s="19">
        <f>AG121*VLOOKUP($O121,AProperties!$A$8:$I$1007,VLOOKUP(Span,Data!$N$4:$Y$11,Data!$Y$1,FALSE),FALSE)</f>
        <v>9.4163784632729217E-2</v>
      </c>
      <c r="W121" s="19">
        <f>AH121*VLOOKUP($O121,AProperties!$A$8:$I$1007,VLOOKUP(Span,Data!$N$4:$Y$11,Data!$Y$1,FALSE),FALSE)</f>
        <v>0.10170851189757349</v>
      </c>
      <c r="X121" s="19">
        <f>AI121*VLOOKUP($O121,AProperties!$A$8:$I$1007,VLOOKUP(Span,Data!$N$4:$Y$11,Data!$Y$1,FALSE),FALSE)</f>
        <v>0.10873097281124032</v>
      </c>
      <c r="Y121" s="19">
        <f>AJ121*VLOOKUP($O121,AProperties!$A$8:$I$1007,VLOOKUP(Span,Data!$N$4:$Y$11,Data!$Y$1,FALSE),FALSE)</f>
        <v>0.11532661229975721</v>
      </c>
      <c r="Z121" s="19">
        <f>AK121*VLOOKUP($O121,AProperties!$A$8:$I$1007,VLOOKUP(Span,Data!$N$4:$Y$11,Data!$Y$1,FALSE),FALSE)</f>
        <v>0.12156492323280736</v>
      </c>
      <c r="AA121" s="19">
        <f>$I121*AA$19^0.5/VLOOKUP($O121,AProperties!$AY$8:$BG$1007,VLOOKUP(Span,Data!$N$4:$Y$11,Data!$Y$1,FALSE),FALSE)</f>
        <v>0.21892356441242433</v>
      </c>
      <c r="AB121" s="19">
        <f>$I121*AB$19^0.5/VLOOKUP($O121,AProperties!$AY$8:$BG$1007,VLOOKUP(Span,Data!$N$4:$Y$11,Data!$Y$1,FALSE),FALSE)</f>
        <v>0.30960467391511037</v>
      </c>
      <c r="AC121" s="19">
        <f>$I121*AC$19^0.5/VLOOKUP($O121,AProperties!$AY$8:$BG$1007,VLOOKUP(Span,Data!$N$4:$Y$11,Data!$Y$1,FALSE),FALSE)</f>
        <v>0.43784712882484866</v>
      </c>
      <c r="AD121" s="19">
        <f>$I121*AD$19^0.5/VLOOKUP($O121,AProperties!$AY$8:$BG$1007,VLOOKUP(Span,Data!$N$4:$Y$11,Data!$Y$1,FALSE),FALSE)</f>
        <v>0.53625102548176573</v>
      </c>
      <c r="AE121" s="19">
        <f>$I121*AE$19^0.5/VLOOKUP($O121,AProperties!$AY$8:$BG$1007,VLOOKUP(Span,Data!$N$4:$Y$11,Data!$Y$1,FALSE),FALSE)</f>
        <v>0.61920934783022075</v>
      </c>
      <c r="AF121" s="19">
        <f>$I121*AF$19^0.5/VLOOKUP($O121,AProperties!$AY$8:$BG$1007,VLOOKUP(Span,Data!$N$4:$Y$11,Data!$Y$1,FALSE),FALSE)</f>
        <v>0.69229709702584263</v>
      </c>
      <c r="AG121" s="19">
        <f>$I121*AG$19^0.5/VLOOKUP($O121,AProperties!$AY$8:$BG$1007,VLOOKUP(Span,Data!$N$4:$Y$11,Data!$Y$1,FALSE),FALSE)</f>
        <v>0.75837347307279335</v>
      </c>
      <c r="AH121" s="19">
        <f>$I121*AH$19^0.5/VLOOKUP($O121,AProperties!$AY$8:$BG$1007,VLOOKUP(Span,Data!$N$4:$Y$11,Data!$Y$1,FALSE),FALSE)</f>
        <v>0.81913697192262835</v>
      </c>
      <c r="AI121" s="19">
        <f>$I121*AI$19^0.5/VLOOKUP($O121,AProperties!$AY$8:$BG$1007,VLOOKUP(Span,Data!$N$4:$Y$11,Data!$Y$1,FALSE),FALSE)</f>
        <v>0.87569425764969733</v>
      </c>
      <c r="AJ121" s="19">
        <f>$I121*AJ$19^0.5/VLOOKUP($O121,AProperties!$AY$8:$BG$1007,VLOOKUP(Span,Data!$N$4:$Y$11,Data!$Y$1,FALSE),FALSE)</f>
        <v>0.9288140217453309</v>
      </c>
      <c r="AK121" s="19">
        <f>$I121*AK$19^0.5/VLOOKUP($O121,AProperties!$AY$8:$BG$1007,VLOOKUP(Span,Data!$N$4:$Y$11,Data!$Y$1,FALSE),FALSE)</f>
        <v>0.97905594380546912</v>
      </c>
      <c r="AL121" s="47">
        <f t="shared" si="17"/>
        <v>0.10199999999999999</v>
      </c>
    </row>
    <row r="122" spans="1:38" x14ac:dyDescent="0.25">
      <c r="A122" s="15">
        <v>0.10299999999999999</v>
      </c>
      <c r="B122" s="116">
        <f>VLOOKUP($A122,APropertiesDimless!$A$7:$I$1007,VLOOKUP(Span,Data!$N$4:$Y$11,Data!$Y$1,FALSE),FALSE)</f>
        <v>0.10310157885522683</v>
      </c>
      <c r="C122" s="6">
        <f t="shared" si="13"/>
        <v>0.15455078942761341</v>
      </c>
      <c r="D122" s="116">
        <f>VLOOKUP($A122,AProperties!$AE$8:$AM$1007,VLOOKUP(Span,Data!$N$4:$Y$11,Data!$Y$1,FALSE),FALSE)</f>
        <v>0.12926512913635921</v>
      </c>
      <c r="E122" s="116">
        <f t="shared" si="14"/>
        <v>0.14343360330126204</v>
      </c>
      <c r="F122" s="6">
        <f t="shared" si="18"/>
        <v>0.12997504809544858</v>
      </c>
      <c r="G122" s="9"/>
      <c r="H122" s="15">
        <f t="shared" si="15"/>
        <v>0.10299999999999999</v>
      </c>
      <c r="I122" s="6">
        <f>VLOOKUP(H122,AProperties!$AO$8:$AW$1007,VLOOKUP(Span,Data!$N$4:$Y$11,Data!$Y$1,FALSE),FALSE)^(2/3)</f>
        <v>0.17705872260079497</v>
      </c>
      <c r="J122" s="15">
        <f>$I122*(Slope^0.5)/VLOOKUP($H122,AProperties!$AY$8:$BG$1007,VLOOKUP(Span,Data!$N$4:$Y$11,Data!$Y$1,FALSE),FALSE)</f>
        <v>0.53959943346755657</v>
      </c>
      <c r="K122" s="15">
        <f>$J122*VLOOKUP($H122,AProperties!$A$8:$I$1007,VLOOKUP(Span,Data!$N$4:$Y$11,Data!$Y$1,FALSE),FALSE)</f>
        <v>6.7655831549323073E-2</v>
      </c>
      <c r="L122" s="15">
        <f t="shared" si="19"/>
        <v>0.53959943346755657</v>
      </c>
      <c r="M122" s="15">
        <f t="shared" si="20"/>
        <v>0.10299999999999999</v>
      </c>
      <c r="O122" s="28">
        <f t="shared" si="16"/>
        <v>0.10299999999999999</v>
      </c>
      <c r="P122" s="19">
        <f>AA122*VLOOKUP($O122,AProperties!$A$8:$I$1007,VLOOKUP(Span,Data!$N$4:$Y$11,Data!$Y$1,FALSE),FALSE)</f>
        <v>2.7620377569922229E-2</v>
      </c>
      <c r="Q122" s="19">
        <f>AB122*VLOOKUP($O122,AProperties!$A$8:$I$1007,VLOOKUP(Span,Data!$N$4:$Y$11,Data!$Y$1,FALSE),FALSE)</f>
        <v>3.9061112557249644E-2</v>
      </c>
      <c r="R122" s="19">
        <f>AC122*VLOOKUP($O122,AProperties!$A$8:$I$1007,VLOOKUP(Span,Data!$N$4:$Y$11,Data!$Y$1,FALSE),FALSE)</f>
        <v>5.5240755139844458E-2</v>
      </c>
      <c r="S122" s="19">
        <f>AD122*VLOOKUP($O122,AProperties!$A$8:$I$1007,VLOOKUP(Span,Data!$N$4:$Y$11,Data!$Y$1,FALSE),FALSE)</f>
        <v>6.7655831549323073E-2</v>
      </c>
      <c r="T122" s="19">
        <f>AE122*VLOOKUP($O122,AProperties!$A$8:$I$1007,VLOOKUP(Span,Data!$N$4:$Y$11,Data!$Y$1,FALSE),FALSE)</f>
        <v>7.8122225114499289E-2</v>
      </c>
      <c r="U122" s="19">
        <f>AF122*VLOOKUP($O122,AProperties!$A$8:$I$1007,VLOOKUP(Span,Data!$N$4:$Y$11,Data!$Y$1,FALSE),FALSE)</f>
        <v>8.7343302954780849E-2</v>
      </c>
      <c r="V122" s="19">
        <f>AG122*VLOOKUP($O122,AProperties!$A$8:$I$1007,VLOOKUP(Span,Data!$N$4:$Y$11,Data!$Y$1,FALSE),FALSE)</f>
        <v>9.5679794550682207E-2</v>
      </c>
      <c r="W122" s="19">
        <f>AH122*VLOOKUP($O122,AProperties!$A$8:$I$1007,VLOOKUP(Span,Data!$N$4:$Y$11,Data!$Y$1,FALSE),FALSE)</f>
        <v>0.1033459897599848</v>
      </c>
      <c r="X122" s="19">
        <f>AI122*VLOOKUP($O122,AProperties!$A$8:$I$1007,VLOOKUP(Span,Data!$N$4:$Y$11,Data!$Y$1,FALSE),FALSE)</f>
        <v>0.11048151027968892</v>
      </c>
      <c r="Y122" s="19">
        <f>AJ122*VLOOKUP($O122,AProperties!$A$8:$I$1007,VLOOKUP(Span,Data!$N$4:$Y$11,Data!$Y$1,FALSE),FALSE)</f>
        <v>0.11718333767174893</v>
      </c>
      <c r="Z122" s="19">
        <f>AK122*VLOOKUP($O122,AProperties!$A$8:$I$1007,VLOOKUP(Span,Data!$N$4:$Y$11,Data!$Y$1,FALSE),FALSE)</f>
        <v>0.12352208362111312</v>
      </c>
      <c r="AA122" s="19">
        <f>$I122*AA$19^0.5/VLOOKUP($O122,AProperties!$AY$8:$BG$1007,VLOOKUP(Span,Data!$N$4:$Y$11,Data!$Y$1,FALSE),FALSE)</f>
        <v>0.22029054624839894</v>
      </c>
      <c r="AB122" s="19">
        <f>$I122*AB$19^0.5/VLOOKUP($O122,AProperties!$AY$8:$BG$1007,VLOOKUP(Span,Data!$N$4:$Y$11,Data!$Y$1,FALSE),FALSE)</f>
        <v>0.3115378781670633</v>
      </c>
      <c r="AC122" s="19">
        <f>$I122*AC$19^0.5/VLOOKUP($O122,AProperties!$AY$8:$BG$1007,VLOOKUP(Span,Data!$N$4:$Y$11,Data!$Y$1,FALSE),FALSE)</f>
        <v>0.44058109249679789</v>
      </c>
      <c r="AD122" s="19">
        <f>$I122*AD$19^0.5/VLOOKUP($O122,AProperties!$AY$8:$BG$1007,VLOOKUP(Span,Data!$N$4:$Y$11,Data!$Y$1,FALSE),FALSE)</f>
        <v>0.53959943346755657</v>
      </c>
      <c r="AE122" s="19">
        <f>$I122*AE$19^0.5/VLOOKUP($O122,AProperties!$AY$8:$BG$1007,VLOOKUP(Span,Data!$N$4:$Y$11,Data!$Y$1,FALSE),FALSE)</f>
        <v>0.6230757563341266</v>
      </c>
      <c r="AF122" s="19">
        <f>$I122*AF$19^0.5/VLOOKUP($O122,AProperties!$AY$8:$BG$1007,VLOOKUP(Span,Data!$N$4:$Y$11,Data!$Y$1,FALSE),FALSE)</f>
        <v>0.6966198731476011</v>
      </c>
      <c r="AG122" s="19">
        <f>$I122*AG$19^0.5/VLOOKUP($O122,AProperties!$AY$8:$BG$1007,VLOOKUP(Span,Data!$N$4:$Y$11,Data!$Y$1,FALSE),FALSE)</f>
        <v>0.76310883705865706</v>
      </c>
      <c r="AH122" s="19">
        <f>$I122*AH$19^0.5/VLOOKUP($O122,AProperties!$AY$8:$BG$1007,VLOOKUP(Span,Data!$N$4:$Y$11,Data!$Y$1,FALSE),FALSE)</f>
        <v>0.82425174960678849</v>
      </c>
      <c r="AI122" s="19">
        <f>$I122*AI$19^0.5/VLOOKUP($O122,AProperties!$AY$8:$BG$1007,VLOOKUP(Span,Data!$N$4:$Y$11,Data!$Y$1,FALSE),FALSE)</f>
        <v>0.88116218499359578</v>
      </c>
      <c r="AJ122" s="19">
        <f>$I122*AJ$19^0.5/VLOOKUP($O122,AProperties!$AY$8:$BG$1007,VLOOKUP(Span,Data!$N$4:$Y$11,Data!$Y$1,FALSE),FALSE)</f>
        <v>0.93461363450118995</v>
      </c>
      <c r="AK122" s="19">
        <f>$I122*AK$19^0.5/VLOOKUP($O122,AProperties!$AY$8:$BG$1007,VLOOKUP(Span,Data!$N$4:$Y$11,Data!$Y$1,FALSE),FALSE)</f>
        <v>0.98516927242396268</v>
      </c>
      <c r="AL122" s="47">
        <f t="shared" si="17"/>
        <v>0.10299999999999999</v>
      </c>
    </row>
    <row r="123" spans="1:38" x14ac:dyDescent="0.25">
      <c r="A123" s="15">
        <v>0.104</v>
      </c>
      <c r="B123" s="116">
        <f>VLOOKUP($A123,APropertiesDimless!$A$7:$I$1007,VLOOKUP(Span,Data!$N$4:$Y$11,Data!$Y$1,FALSE),FALSE)</f>
        <v>0.10410758757270443</v>
      </c>
      <c r="C123" s="6">
        <f t="shared" si="13"/>
        <v>0.1560537937863522</v>
      </c>
      <c r="D123" s="116">
        <f>VLOOKUP($A123,AProperties!$AE$8:$AM$1007,VLOOKUP(Span,Data!$N$4:$Y$11,Data!$Y$1,FALSE),FALSE)</f>
        <v>0.13051885768554414</v>
      </c>
      <c r="E123" s="116">
        <f t="shared" si="14"/>
        <v>0.14502202704407802</v>
      </c>
      <c r="F123" s="6">
        <f t="shared" si="18"/>
        <v>0.13187437065563762</v>
      </c>
      <c r="G123" s="9"/>
      <c r="H123" s="15">
        <f t="shared" si="15"/>
        <v>0.104</v>
      </c>
      <c r="I123" s="6">
        <f>VLOOKUP(H123,AProperties!$AO$8:$AW$1007,VLOOKUP(Span,Data!$N$4:$Y$11,Data!$Y$1,FALSE),FALSE)^(2/3)</f>
        <v>0.17808852311403545</v>
      </c>
      <c r="J123" s="15">
        <f>$I123*(Slope^0.5)/VLOOKUP($H123,AProperties!$AY$8:$BG$1007,VLOOKUP(Span,Data!$N$4:$Y$11,Data!$Y$1,FALSE),FALSE)</f>
        <v>0.54293454598300106</v>
      </c>
      <c r="K123" s="15">
        <f>$J123*VLOOKUP($H123,AProperties!$A$8:$I$1007,VLOOKUP(Span,Data!$N$4:$Y$11,Data!$Y$1,FALSE),FALSE)</f>
        <v>6.8734235558620932E-2</v>
      </c>
      <c r="L123" s="15">
        <f t="shared" si="19"/>
        <v>0.54293454598300106</v>
      </c>
      <c r="M123" s="15">
        <f t="shared" si="20"/>
        <v>0.104</v>
      </c>
      <c r="O123" s="28">
        <f t="shared" si="16"/>
        <v>0.104</v>
      </c>
      <c r="P123" s="19">
        <f>AA123*VLOOKUP($O123,AProperties!$A$8:$I$1007,VLOOKUP(Span,Data!$N$4:$Y$11,Data!$Y$1,FALSE),FALSE)</f>
        <v>2.8060634163147465E-2</v>
      </c>
      <c r="Q123" s="19">
        <f>AB123*VLOOKUP($O123,AProperties!$A$8:$I$1007,VLOOKUP(Span,Data!$N$4:$Y$11,Data!$Y$1,FALSE),FALSE)</f>
        <v>3.9683729402312948E-2</v>
      </c>
      <c r="R123" s="19">
        <f>AC123*VLOOKUP($O123,AProperties!$A$8:$I$1007,VLOOKUP(Span,Data!$N$4:$Y$11,Data!$Y$1,FALSE),FALSE)</f>
        <v>5.6121268326294931E-2</v>
      </c>
      <c r="S123" s="19">
        <f>AD123*VLOOKUP($O123,AProperties!$A$8:$I$1007,VLOOKUP(Span,Data!$N$4:$Y$11,Data!$Y$1,FALSE),FALSE)</f>
        <v>6.8734235558620932E-2</v>
      </c>
      <c r="T123" s="19">
        <f>AE123*VLOOKUP($O123,AProperties!$A$8:$I$1007,VLOOKUP(Span,Data!$N$4:$Y$11,Data!$Y$1,FALSE),FALSE)</f>
        <v>7.9367458804625896E-2</v>
      </c>
      <c r="U123" s="19">
        <f>AF123*VLOOKUP($O123,AProperties!$A$8:$I$1007,VLOOKUP(Span,Data!$N$4:$Y$11,Data!$Y$1,FALSE),FALSE)</f>
        <v>8.8735516544278845E-2</v>
      </c>
      <c r="V123" s="19">
        <f>AG123*VLOOKUP($O123,AProperties!$A$8:$I$1007,VLOOKUP(Span,Data!$N$4:$Y$11,Data!$Y$1,FALSE),FALSE)</f>
        <v>9.7204888126348782E-2</v>
      </c>
      <c r="W123" s="19">
        <f>AH123*VLOOKUP($O123,AProperties!$A$8:$I$1007,VLOOKUP(Span,Data!$N$4:$Y$11,Data!$Y$1,FALSE),FALSE)</f>
        <v>0.10499327909410192</v>
      </c>
      <c r="X123" s="19">
        <f>AI123*VLOOKUP($O123,AProperties!$A$8:$I$1007,VLOOKUP(Span,Data!$N$4:$Y$11,Data!$Y$1,FALSE),FALSE)</f>
        <v>0.11224253665258986</v>
      </c>
      <c r="Y123" s="19">
        <f>AJ123*VLOOKUP($O123,AProperties!$A$8:$I$1007,VLOOKUP(Span,Data!$N$4:$Y$11,Data!$Y$1,FALSE),FALSE)</f>
        <v>0.11905118820693883</v>
      </c>
      <c r="Z123" s="19">
        <f>AK123*VLOOKUP($O123,AProperties!$A$8:$I$1007,VLOOKUP(Span,Data!$N$4:$Y$11,Data!$Y$1,FALSE),FALSE)</f>
        <v>0.12549097096110129</v>
      </c>
      <c r="AA123" s="19">
        <f>$I123*AA$19^0.5/VLOOKUP($O123,AProperties!$AY$8:$BG$1007,VLOOKUP(Span,Data!$N$4:$Y$11,Data!$Y$1,FALSE),FALSE)</f>
        <v>0.22165210023133383</v>
      </c>
      <c r="AB123" s="19">
        <f>$I123*AB$19^0.5/VLOOKUP($O123,AProperties!$AY$8:$BG$1007,VLOOKUP(Span,Data!$N$4:$Y$11,Data!$Y$1,FALSE),FALSE)</f>
        <v>0.31346340627563296</v>
      </c>
      <c r="AC123" s="19">
        <f>$I123*AC$19^0.5/VLOOKUP($O123,AProperties!$AY$8:$BG$1007,VLOOKUP(Span,Data!$N$4:$Y$11,Data!$Y$1,FALSE),FALSE)</f>
        <v>0.44330420046266766</v>
      </c>
      <c r="AD123" s="19">
        <f>$I123*AD$19^0.5/VLOOKUP($O123,AProperties!$AY$8:$BG$1007,VLOOKUP(Span,Data!$N$4:$Y$11,Data!$Y$1,FALSE),FALSE)</f>
        <v>0.54293454598300106</v>
      </c>
      <c r="AE123" s="19">
        <f>$I123*AE$19^0.5/VLOOKUP($O123,AProperties!$AY$8:$BG$1007,VLOOKUP(Span,Data!$N$4:$Y$11,Data!$Y$1,FALSE),FALSE)</f>
        <v>0.62692681255126592</v>
      </c>
      <c r="AF123" s="19">
        <f>$I123*AF$19^0.5/VLOOKUP($O123,AProperties!$AY$8:$BG$1007,VLOOKUP(Span,Data!$N$4:$Y$11,Data!$Y$1,FALSE),FALSE)</f>
        <v>0.70092548489094941</v>
      </c>
      <c r="AG123" s="19">
        <f>$I123*AG$19^0.5/VLOOKUP($O123,AProperties!$AY$8:$BG$1007,VLOOKUP(Span,Data!$N$4:$Y$11,Data!$Y$1,FALSE),FALSE)</f>
        <v>0.76782539841003894</v>
      </c>
      <c r="AH123" s="19">
        <f>$I123*AH$19^0.5/VLOOKUP($O123,AProperties!$AY$8:$BG$1007,VLOOKUP(Span,Data!$N$4:$Y$11,Data!$Y$1,FALSE),FALSE)</f>
        <v>0.82934621812452824</v>
      </c>
      <c r="AI123" s="19">
        <f>$I123*AI$19^0.5/VLOOKUP($O123,AProperties!$AY$8:$BG$1007,VLOOKUP(Span,Data!$N$4:$Y$11,Data!$Y$1,FALSE),FALSE)</f>
        <v>0.88660840092533533</v>
      </c>
      <c r="AJ123" s="19">
        <f>$I123*AJ$19^0.5/VLOOKUP($O123,AProperties!$AY$8:$BG$1007,VLOOKUP(Span,Data!$N$4:$Y$11,Data!$Y$1,FALSE),FALSE)</f>
        <v>0.94039021882689877</v>
      </c>
      <c r="AK123" s="19">
        <f>$I123*AK$19^0.5/VLOOKUP($O123,AProperties!$AY$8:$BG$1007,VLOOKUP(Span,Data!$N$4:$Y$11,Data!$Y$1,FALSE),FALSE)</f>
        <v>0.99125832694571858</v>
      </c>
      <c r="AL123" s="47">
        <f t="shared" si="17"/>
        <v>0.104</v>
      </c>
    </row>
    <row r="124" spans="1:38" x14ac:dyDescent="0.25">
      <c r="A124" s="15">
        <v>0.105</v>
      </c>
      <c r="B124" s="116">
        <f>VLOOKUP($A124,APropertiesDimless!$A$7:$I$1007,VLOOKUP(Span,Data!$N$4:$Y$11,Data!$Y$1,FALSE),FALSE)</f>
        <v>0.10511377198834754</v>
      </c>
      <c r="C124" s="6">
        <f t="shared" si="13"/>
        <v>0.15755688599417378</v>
      </c>
      <c r="D124" s="116">
        <f>VLOOKUP($A124,AProperties!$AE$8:$AM$1007,VLOOKUP(Span,Data!$N$4:$Y$11,Data!$Y$1,FALSE),FALSE)</f>
        <v>0.13177251282281785</v>
      </c>
      <c r="E124" s="116">
        <f t="shared" si="14"/>
        <v>0.1466115742254942</v>
      </c>
      <c r="F124" s="6">
        <f t="shared" si="18"/>
        <v>0.13378289285255479</v>
      </c>
      <c r="G124" s="9"/>
      <c r="H124" s="15">
        <f t="shared" si="15"/>
        <v>0.105</v>
      </c>
      <c r="I124" s="6">
        <f>VLOOKUP(H124,AProperties!$AO$8:$AW$1007,VLOOKUP(Span,Data!$N$4:$Y$11,Data!$Y$1,FALSE),FALSE)^(2/3)</f>
        <v>0.1791133296131375</v>
      </c>
      <c r="J124" s="15">
        <f>$I124*(Slope^0.5)/VLOOKUP($H124,AProperties!$AY$8:$BG$1007,VLOOKUP(Span,Data!$N$4:$Y$11,Data!$Y$1,FALSE),FALSE)</f>
        <v>0.54625651617027315</v>
      </c>
      <c r="K124" s="15">
        <f>$J124*VLOOKUP($H124,AProperties!$A$8:$I$1007,VLOOKUP(Span,Data!$N$4:$Y$11,Data!$Y$1,FALSE),FALSE)</f>
        <v>6.9819032311533483E-2</v>
      </c>
      <c r="L124" s="15">
        <f t="shared" si="19"/>
        <v>0.54625651617027315</v>
      </c>
      <c r="M124" s="15">
        <f t="shared" si="20"/>
        <v>0.105</v>
      </c>
      <c r="O124" s="28">
        <f t="shared" si="16"/>
        <v>0.105</v>
      </c>
      <c r="P124" s="19">
        <f>AA124*VLOOKUP($O124,AProperties!$A$8:$I$1007,VLOOKUP(Span,Data!$N$4:$Y$11,Data!$Y$1,FALSE),FALSE)</f>
        <v>2.8503500583024755E-2</v>
      </c>
      <c r="Q124" s="19">
        <f>AB124*VLOOKUP($O124,AProperties!$A$8:$I$1007,VLOOKUP(Span,Data!$N$4:$Y$11,Data!$Y$1,FALSE),FALSE)</f>
        <v>4.0310037099623025E-2</v>
      </c>
      <c r="R124" s="19">
        <f>AC124*VLOOKUP($O124,AProperties!$A$8:$I$1007,VLOOKUP(Span,Data!$N$4:$Y$11,Data!$Y$1,FALSE),FALSE)</f>
        <v>5.7007001166049509E-2</v>
      </c>
      <c r="S124" s="19">
        <f>AD124*VLOOKUP($O124,AProperties!$A$8:$I$1007,VLOOKUP(Span,Data!$N$4:$Y$11,Data!$Y$1,FALSE),FALSE)</f>
        <v>6.9819032311533483E-2</v>
      </c>
      <c r="T124" s="19">
        <f>AE124*VLOOKUP($O124,AProperties!$A$8:$I$1007,VLOOKUP(Span,Data!$N$4:$Y$11,Data!$Y$1,FALSE),FALSE)</f>
        <v>8.062007419924605E-2</v>
      </c>
      <c r="U124" s="19">
        <f>AF124*VLOOKUP($O124,AProperties!$A$8:$I$1007,VLOOKUP(Span,Data!$N$4:$Y$11,Data!$Y$1,FALSE),FALSE)</f>
        <v>9.0135983130295555E-2</v>
      </c>
      <c r="V124" s="19">
        <f>AG124*VLOOKUP($O124,AProperties!$A$8:$I$1007,VLOOKUP(Span,Data!$N$4:$Y$11,Data!$Y$1,FALSE),FALSE)</f>
        <v>9.8739022406736002E-2</v>
      </c>
      <c r="W124" s="19">
        <f>AH124*VLOOKUP($O124,AProperties!$A$8:$I$1007,VLOOKUP(Span,Data!$N$4:$Y$11,Data!$Y$1,FALSE),FALSE)</f>
        <v>0.10665033350538994</v>
      </c>
      <c r="X124" s="19">
        <f>AI124*VLOOKUP($O124,AProperties!$A$8:$I$1007,VLOOKUP(Span,Data!$N$4:$Y$11,Data!$Y$1,FALSE),FALSE)</f>
        <v>0.11401400233209902</v>
      </c>
      <c r="Y124" s="19">
        <f>AJ124*VLOOKUP($O124,AProperties!$A$8:$I$1007,VLOOKUP(Span,Data!$N$4:$Y$11,Data!$Y$1,FALSE),FALSE)</f>
        <v>0.12093011129886909</v>
      </c>
      <c r="Z124" s="19">
        <f>AK124*VLOOKUP($O124,AProperties!$A$8:$I$1007,VLOOKUP(Span,Data!$N$4:$Y$11,Data!$Y$1,FALSE),FALSE)</f>
        <v>0.12747152980069648</v>
      </c>
      <c r="AA124" s="19">
        <f>$I124*AA$19^0.5/VLOOKUP($O124,AProperties!$AY$8:$BG$1007,VLOOKUP(Span,Data!$N$4:$Y$11,Data!$Y$1,FALSE),FALSE)</f>
        <v>0.22300828888125954</v>
      </c>
      <c r="AB124" s="19">
        <f>$I124*AB$19^0.5/VLOOKUP($O124,AProperties!$AY$8:$BG$1007,VLOOKUP(Span,Data!$N$4:$Y$11,Data!$Y$1,FALSE),FALSE)</f>
        <v>0.31538134665749429</v>
      </c>
      <c r="AC124" s="19">
        <f>$I124*AC$19^0.5/VLOOKUP($O124,AProperties!$AY$8:$BG$1007,VLOOKUP(Span,Data!$N$4:$Y$11,Data!$Y$1,FALSE),FALSE)</f>
        <v>0.44601657776251907</v>
      </c>
      <c r="AD124" s="19">
        <f>$I124*AD$19^0.5/VLOOKUP($O124,AProperties!$AY$8:$BG$1007,VLOOKUP(Span,Data!$N$4:$Y$11,Data!$Y$1,FALSE),FALSE)</f>
        <v>0.54625651617027315</v>
      </c>
      <c r="AE124" s="19">
        <f>$I124*AE$19^0.5/VLOOKUP($O124,AProperties!$AY$8:$BG$1007,VLOOKUP(Span,Data!$N$4:$Y$11,Data!$Y$1,FALSE),FALSE)</f>
        <v>0.63076269331498858</v>
      </c>
      <c r="AF124" s="19">
        <f>$I124*AF$19^0.5/VLOOKUP($O124,AProperties!$AY$8:$BG$1007,VLOOKUP(Span,Data!$N$4:$Y$11,Data!$Y$1,FALSE),FALSE)</f>
        <v>0.70521412996158339</v>
      </c>
      <c r="AG124" s="19">
        <f>$I124*AG$19^0.5/VLOOKUP($O124,AProperties!$AY$8:$BG$1007,VLOOKUP(Span,Data!$N$4:$Y$11,Data!$Y$1,FALSE),FALSE)</f>
        <v>0.77252337370267821</v>
      </c>
      <c r="AH124" s="19">
        <f>$I124*AH$19^0.5/VLOOKUP($O124,AProperties!$AY$8:$BG$1007,VLOOKUP(Span,Data!$N$4:$Y$11,Data!$Y$1,FALSE),FALSE)</f>
        <v>0.83442061140438184</v>
      </c>
      <c r="AI124" s="19">
        <f>$I124*AI$19^0.5/VLOOKUP($O124,AProperties!$AY$8:$BG$1007,VLOOKUP(Span,Data!$N$4:$Y$11,Data!$Y$1,FALSE),FALSE)</f>
        <v>0.89203315552503815</v>
      </c>
      <c r="AJ124" s="19">
        <f>$I124*AJ$19^0.5/VLOOKUP($O124,AProperties!$AY$8:$BG$1007,VLOOKUP(Span,Data!$N$4:$Y$11,Data!$Y$1,FALSE),FALSE)</f>
        <v>0.94614403997248298</v>
      </c>
      <c r="AK124" s="19">
        <f>$I124*AK$19^0.5/VLOOKUP($O124,AProperties!$AY$8:$BG$1007,VLOOKUP(Span,Data!$N$4:$Y$11,Data!$Y$1,FALSE),FALSE)</f>
        <v>0.99732338696881362</v>
      </c>
      <c r="AL124" s="47">
        <f t="shared" si="17"/>
        <v>0.105</v>
      </c>
    </row>
    <row r="125" spans="1:38" x14ac:dyDescent="0.25">
      <c r="A125" s="15">
        <v>0.106</v>
      </c>
      <c r="B125" s="116">
        <f>VLOOKUP($A125,APropertiesDimless!$A$7:$I$1007,VLOOKUP(Span,Data!$N$4:$Y$11,Data!$Y$1,FALSE),FALSE)</f>
        <v>0.10612013441196717</v>
      </c>
      <c r="C125" s="6">
        <f t="shared" si="13"/>
        <v>0.15906006720598359</v>
      </c>
      <c r="D125" s="116">
        <f>VLOOKUP($A125,AProperties!$AE$8:$AM$1007,VLOOKUP(Span,Data!$N$4:$Y$11,Data!$Y$1,FALSE),FALSE)</f>
        <v>0.1330260931460048</v>
      </c>
      <c r="E125" s="116">
        <f t="shared" si="14"/>
        <v>0.14820224854125047</v>
      </c>
      <c r="F125" s="6">
        <f t="shared" si="18"/>
        <v>0.1357005714699541</v>
      </c>
      <c r="G125" s="9"/>
      <c r="H125" s="15">
        <f t="shared" si="15"/>
        <v>0.106</v>
      </c>
      <c r="I125" s="6">
        <f>VLOOKUP(H125,AProperties!$AO$8:$AW$1007,VLOOKUP(Span,Data!$N$4:$Y$11,Data!$Y$1,FALSE),FALSE)^(2/3)</f>
        <v>0.1801331974947985</v>
      </c>
      <c r="J125" s="15">
        <f>$I125*(Slope^0.5)/VLOOKUP($H125,AProperties!$AY$8:$BG$1007,VLOOKUP(Span,Data!$N$4:$Y$11,Data!$Y$1,FALSE),FALSE)</f>
        <v>0.54956549380312458</v>
      </c>
      <c r="K125" s="15">
        <f>$J125*VLOOKUP($H125,AProperties!$A$8:$I$1007,VLOOKUP(Span,Data!$N$4:$Y$11,Data!$Y$1,FALSE),FALSE)</f>
        <v>7.0910191733360509E-2</v>
      </c>
      <c r="L125" s="15">
        <f t="shared" si="19"/>
        <v>0.54956549380312458</v>
      </c>
      <c r="M125" s="15">
        <f t="shared" si="20"/>
        <v>0.106</v>
      </c>
      <c r="O125" s="28">
        <f t="shared" si="16"/>
        <v>0.106</v>
      </c>
      <c r="P125" s="19">
        <f>AA125*VLOOKUP($O125,AProperties!$A$8:$I$1007,VLOOKUP(Span,Data!$N$4:$Y$11,Data!$Y$1,FALSE),FALSE)</f>
        <v>2.8948964551609183E-2</v>
      </c>
      <c r="Q125" s="19">
        <f>AB125*VLOOKUP($O125,AProperties!$A$8:$I$1007,VLOOKUP(Span,Data!$N$4:$Y$11,Data!$Y$1,FALSE),FALSE)</f>
        <v>4.0940018285543667E-2</v>
      </c>
      <c r="R125" s="19">
        <f>AC125*VLOOKUP($O125,AProperties!$A$8:$I$1007,VLOOKUP(Span,Data!$N$4:$Y$11,Data!$Y$1,FALSE),FALSE)</f>
        <v>5.7897929103218365E-2</v>
      </c>
      <c r="S125" s="19">
        <f>AD125*VLOOKUP($O125,AProperties!$A$8:$I$1007,VLOOKUP(Span,Data!$N$4:$Y$11,Data!$Y$1,FALSE),FALSE)</f>
        <v>7.0910191733360509E-2</v>
      </c>
      <c r="T125" s="19">
        <f>AE125*VLOOKUP($O125,AProperties!$A$8:$I$1007,VLOOKUP(Span,Data!$N$4:$Y$11,Data!$Y$1,FALSE),FALSE)</f>
        <v>8.1880036571087333E-2</v>
      </c>
      <c r="U125" s="19">
        <f>AF125*VLOOKUP($O125,AProperties!$A$8:$I$1007,VLOOKUP(Span,Data!$N$4:$Y$11,Data!$Y$1,FALSE),FALSE)</f>
        <v>9.1544663886560046E-2</v>
      </c>
      <c r="V125" s="19">
        <f>AG125*VLOOKUP($O125,AProperties!$A$8:$I$1007,VLOOKUP(Span,Data!$N$4:$Y$11,Data!$Y$1,FALSE),FALSE)</f>
        <v>0.10028215485979498</v>
      </c>
      <c r="W125" s="19">
        <f>AH125*VLOOKUP($O125,AProperties!$A$8:$I$1007,VLOOKUP(Span,Data!$N$4:$Y$11,Data!$Y$1,FALSE),FALSE)</f>
        <v>0.10831710705398549</v>
      </c>
      <c r="X125" s="19">
        <f>AI125*VLOOKUP($O125,AProperties!$A$8:$I$1007,VLOOKUP(Span,Data!$N$4:$Y$11,Data!$Y$1,FALSE),FALSE)</f>
        <v>0.11579585820643673</v>
      </c>
      <c r="Y125" s="19">
        <f>AJ125*VLOOKUP($O125,AProperties!$A$8:$I$1007,VLOOKUP(Span,Data!$N$4:$Y$11,Data!$Y$1,FALSE),FALSE)</f>
        <v>0.12282005485663101</v>
      </c>
      <c r="Z125" s="19">
        <f>AK125*VLOOKUP($O125,AProperties!$A$8:$I$1007,VLOOKUP(Span,Data!$N$4:$Y$11,Data!$Y$1,FALSE),FALSE)</f>
        <v>0.12946370523125969</v>
      </c>
      <c r="AA125" s="19">
        <f>$I125*AA$19^0.5/VLOOKUP($O125,AProperties!$AY$8:$BG$1007,VLOOKUP(Span,Data!$N$4:$Y$11,Data!$Y$1,FALSE),FALSE)</f>
        <v>0.22435917334305433</v>
      </c>
      <c r="AB125" s="19">
        <f>$I125*AB$19^0.5/VLOOKUP($O125,AProperties!$AY$8:$BG$1007,VLOOKUP(Span,Data!$N$4:$Y$11,Data!$Y$1,FALSE),FALSE)</f>
        <v>0.31729178578456357</v>
      </c>
      <c r="AC125" s="19">
        <f>$I125*AC$19^0.5/VLOOKUP($O125,AProperties!$AY$8:$BG$1007,VLOOKUP(Span,Data!$N$4:$Y$11,Data!$Y$1,FALSE),FALSE)</f>
        <v>0.44871834668610866</v>
      </c>
      <c r="AD125" s="19">
        <f>$I125*AD$19^0.5/VLOOKUP($O125,AProperties!$AY$8:$BG$1007,VLOOKUP(Span,Data!$N$4:$Y$11,Data!$Y$1,FALSE),FALSE)</f>
        <v>0.54956549380312458</v>
      </c>
      <c r="AE125" s="19">
        <f>$I125*AE$19^0.5/VLOOKUP($O125,AProperties!$AY$8:$BG$1007,VLOOKUP(Span,Data!$N$4:$Y$11,Data!$Y$1,FALSE),FALSE)</f>
        <v>0.63458357156912715</v>
      </c>
      <c r="AF125" s="19">
        <f>$I125*AF$19^0.5/VLOOKUP($O125,AProperties!$AY$8:$BG$1007,VLOOKUP(Span,Data!$N$4:$Y$11,Data!$Y$1,FALSE),FALSE)</f>
        <v>0.70948600171658571</v>
      </c>
      <c r="AG125" s="19">
        <f>$I125*AG$19^0.5/VLOOKUP($O125,AProperties!$AY$8:$BG$1007,VLOOKUP(Span,Data!$N$4:$Y$11,Data!$Y$1,FALSE),FALSE)</f>
        <v>0.77720297474864608</v>
      </c>
      <c r="AH125" s="19">
        <f>$I125*AH$19^0.5/VLOOKUP($O125,AProperties!$AY$8:$BG$1007,VLOOKUP(Span,Data!$N$4:$Y$11,Data!$Y$1,FALSE),FALSE)</f>
        <v>0.83947515822953445</v>
      </c>
      <c r="AI125" s="19">
        <f>$I125*AI$19^0.5/VLOOKUP($O125,AProperties!$AY$8:$BG$1007,VLOOKUP(Span,Data!$N$4:$Y$11,Data!$Y$1,FALSE),FALSE)</f>
        <v>0.89743669337221732</v>
      </c>
      <c r="AJ125" s="19">
        <f>$I125*AJ$19^0.5/VLOOKUP($O125,AProperties!$AY$8:$BG$1007,VLOOKUP(Span,Data!$N$4:$Y$11,Data!$Y$1,FALSE),FALSE)</f>
        <v>0.95187535735369089</v>
      </c>
      <c r="AK125" s="19">
        <f>$I125*AK$19^0.5/VLOOKUP($O125,AProperties!$AY$8:$BG$1007,VLOOKUP(Span,Data!$N$4:$Y$11,Data!$Y$1,FALSE),FALSE)</f>
        <v>1.0033647259414564</v>
      </c>
      <c r="AL125" s="47">
        <f t="shared" si="17"/>
        <v>0.106</v>
      </c>
    </row>
    <row r="126" spans="1:38" x14ac:dyDescent="0.25">
      <c r="A126" s="15">
        <v>0.107</v>
      </c>
      <c r="B126" s="116">
        <f>VLOOKUP($A126,APropertiesDimless!$A$7:$I$1007,VLOOKUP(Span,Data!$N$4:$Y$11,Data!$Y$1,FALSE),FALSE)</f>
        <v>0.10712667715612617</v>
      </c>
      <c r="C126" s="6">
        <f t="shared" si="13"/>
        <v>0.1605633385780631</v>
      </c>
      <c r="D126" s="116">
        <f>VLOOKUP($A126,AProperties!$AE$8:$AM$1007,VLOOKUP(Span,Data!$N$4:$Y$11,Data!$Y$1,FALSE),FALSE)</f>
        <v>0.13427959725267843</v>
      </c>
      <c r="E126" s="116">
        <f t="shared" si="14"/>
        <v>0.14979405367120568</v>
      </c>
      <c r="F126" s="6">
        <f t="shared" si="18"/>
        <v>0.13762736390983979</v>
      </c>
      <c r="G126" s="9"/>
      <c r="H126" s="15">
        <f t="shared" si="15"/>
        <v>0.107</v>
      </c>
      <c r="I126" s="6">
        <f>VLOOKUP(H126,AProperties!$AO$8:$AW$1007,VLOOKUP(Span,Data!$N$4:$Y$11,Data!$Y$1,FALSE),FALSE)^(2/3)</f>
        <v>0.18114818099299165</v>
      </c>
      <c r="J126" s="15">
        <f>$I126*(Slope^0.5)/VLOOKUP($H126,AProperties!$AY$8:$BG$1007,VLOOKUP(Span,Data!$N$4:$Y$11,Data!$Y$1,FALSE),FALSE)</f>
        <v>0.55286162539198691</v>
      </c>
      <c r="K126" s="15">
        <f>$J126*VLOOKUP($H126,AProperties!$A$8:$I$1007,VLOOKUP(Span,Data!$N$4:$Y$11,Data!$Y$1,FALSE),FALSE)</f>
        <v>7.2007684040327022E-2</v>
      </c>
      <c r="L126" s="15">
        <f t="shared" si="19"/>
        <v>0.55286162539198691</v>
      </c>
      <c r="M126" s="15">
        <f t="shared" si="20"/>
        <v>0.107</v>
      </c>
      <c r="O126" s="28">
        <f t="shared" si="16"/>
        <v>0.107</v>
      </c>
      <c r="P126" s="19">
        <f>AA126*VLOOKUP($O126,AProperties!$A$8:$I$1007,VLOOKUP(Span,Data!$N$4:$Y$11,Data!$Y$1,FALSE),FALSE)</f>
        <v>2.9397013909725496E-2</v>
      </c>
      <c r="Q126" s="19">
        <f>AB126*VLOOKUP($O126,AProperties!$A$8:$I$1007,VLOOKUP(Span,Data!$N$4:$Y$11,Data!$Y$1,FALSE),FALSE)</f>
        <v>4.1573655764404326E-2</v>
      </c>
      <c r="R126" s="19">
        <f>AC126*VLOOKUP($O126,AProperties!$A$8:$I$1007,VLOOKUP(Span,Data!$N$4:$Y$11,Data!$Y$1,FALSE),FALSE)</f>
        <v>5.8794027819450992E-2</v>
      </c>
      <c r="S126" s="19">
        <f>AD126*VLOOKUP($O126,AProperties!$A$8:$I$1007,VLOOKUP(Span,Data!$N$4:$Y$11,Data!$Y$1,FALSE),FALSE)</f>
        <v>7.2007684040327022E-2</v>
      </c>
      <c r="T126" s="19">
        <f>AE126*VLOOKUP($O126,AProperties!$A$8:$I$1007,VLOOKUP(Span,Data!$N$4:$Y$11,Data!$Y$1,FALSE),FALSE)</f>
        <v>8.3147311528808651E-2</v>
      </c>
      <c r="U126" s="19">
        <f>AF126*VLOOKUP($O126,AProperties!$A$8:$I$1007,VLOOKUP(Span,Data!$N$4:$Y$11,Data!$Y$1,FALSE),FALSE)</f>
        <v>9.2961520362384031E-2</v>
      </c>
      <c r="V126" s="19">
        <f>AG126*VLOOKUP($O126,AProperties!$A$8:$I$1007,VLOOKUP(Span,Data!$N$4:$Y$11,Data!$Y$1,FALSE),FALSE)</f>
        <v>0.10183424336490714</v>
      </c>
      <c r="W126" s="19">
        <f>AH126*VLOOKUP($O126,AProperties!$A$8:$I$1007,VLOOKUP(Span,Data!$N$4:$Y$11,Data!$Y$1,FALSE),FALSE)</f>
        <v>0.10999355424442071</v>
      </c>
      <c r="X126" s="19">
        <f>AI126*VLOOKUP($O126,AProperties!$A$8:$I$1007,VLOOKUP(Span,Data!$N$4:$Y$11,Data!$Y$1,FALSE),FALSE)</f>
        <v>0.11758805563890198</v>
      </c>
      <c r="Y126" s="19">
        <f>AJ126*VLOOKUP($O126,AProperties!$A$8:$I$1007,VLOOKUP(Span,Data!$N$4:$Y$11,Data!$Y$1,FALSE),FALSE)</f>
        <v>0.12472096729321296</v>
      </c>
      <c r="Z126" s="19">
        <f>AK126*VLOOKUP($O126,AProperties!$A$8:$I$1007,VLOOKUP(Span,Data!$N$4:$Y$11,Data!$Y$1,FALSE),FALSE)</f>
        <v>0.13146744287530615</v>
      </c>
      <c r="AA126" s="19">
        <f>$I126*AA$19^0.5/VLOOKUP($O126,AProperties!$AY$8:$BG$1007,VLOOKUP(Span,Data!$N$4:$Y$11,Data!$Y$1,FALSE),FALSE)</f>
        <v>0.22570481342935128</v>
      </c>
      <c r="AB126" s="19">
        <f>$I126*AB$19^0.5/VLOOKUP($O126,AProperties!$AY$8:$BG$1007,VLOOKUP(Span,Data!$N$4:$Y$11,Data!$Y$1,FALSE),FALSE)</f>
        <v>0.31919480824467772</v>
      </c>
      <c r="AC126" s="19">
        <f>$I126*AC$19^0.5/VLOOKUP($O126,AProperties!$AY$8:$BG$1007,VLOOKUP(Span,Data!$N$4:$Y$11,Data!$Y$1,FALSE),FALSE)</f>
        <v>0.45140962685870256</v>
      </c>
      <c r="AD126" s="19">
        <f>$I126*AD$19^0.5/VLOOKUP($O126,AProperties!$AY$8:$BG$1007,VLOOKUP(Span,Data!$N$4:$Y$11,Data!$Y$1,FALSE),FALSE)</f>
        <v>0.55286162539198691</v>
      </c>
      <c r="AE126" s="19">
        <f>$I126*AE$19^0.5/VLOOKUP($O126,AProperties!$AY$8:$BG$1007,VLOOKUP(Span,Data!$N$4:$Y$11,Data!$Y$1,FALSE),FALSE)</f>
        <v>0.63838961648935544</v>
      </c>
      <c r="AF126" s="19">
        <f>$I126*AF$19^0.5/VLOOKUP($O126,AProperties!$AY$8:$BG$1007,VLOOKUP(Span,Data!$N$4:$Y$11,Data!$Y$1,FALSE),FALSE)</f>
        <v>0.71374128930010949</v>
      </c>
      <c r="AG126" s="19">
        <f>$I126*AG$19^0.5/VLOOKUP($O126,AProperties!$AY$8:$BG$1007,VLOOKUP(Span,Data!$N$4:$Y$11,Data!$Y$1,FALSE),FALSE)</f>
        <v>0.78186440874498142</v>
      </c>
      <c r="AH126" s="19">
        <f>$I126*AH$19^0.5/VLOOKUP($O126,AProperties!$AY$8:$BG$1007,VLOOKUP(Span,Data!$N$4:$Y$11,Data!$Y$1,FALSE),FALSE)</f>
        <v>0.84451008239836656</v>
      </c>
      <c r="AI126" s="19">
        <f>$I126*AI$19^0.5/VLOOKUP($O126,AProperties!$AY$8:$BG$1007,VLOOKUP(Span,Data!$N$4:$Y$11,Data!$Y$1,FALSE),FALSE)</f>
        <v>0.90281925371740512</v>
      </c>
      <c r="AJ126" s="19">
        <f>$I126*AJ$19^0.5/VLOOKUP($O126,AProperties!$AY$8:$BG$1007,VLOOKUP(Span,Data!$N$4:$Y$11,Data!$Y$1,FALSE),FALSE)</f>
        <v>0.95758442473403294</v>
      </c>
      <c r="AK126" s="19">
        <f>$I126*AK$19^0.5/VLOOKUP($O126,AProperties!$AY$8:$BG$1007,VLOOKUP(Span,Data!$N$4:$Y$11,Data!$Y$1,FALSE),FALSE)</f>
        <v>1.0093826113538737</v>
      </c>
      <c r="AL126" s="47">
        <f t="shared" si="17"/>
        <v>0.107</v>
      </c>
    </row>
    <row r="127" spans="1:38" x14ac:dyDescent="0.25">
      <c r="A127" s="15">
        <v>0.108</v>
      </c>
      <c r="B127" s="116">
        <f>VLOOKUP($A127,APropertiesDimless!$A$7:$I$1007,VLOOKUP(Span,Data!$N$4:$Y$11,Data!$Y$1,FALSE),FALSE)</f>
        <v>0.10813340253618206</v>
      </c>
      <c r="C127" s="6">
        <f t="shared" si="13"/>
        <v>0.16206670126809103</v>
      </c>
      <c r="D127" s="116">
        <f>VLOOKUP($A127,AProperties!$AE$8:$AM$1007,VLOOKUP(Span,Data!$N$4:$Y$11,Data!$Y$1,FALSE),FALSE)</f>
        <v>0.13553302374015638</v>
      </c>
      <c r="E127" s="116">
        <f t="shared" si="14"/>
        <v>0.15138699327965055</v>
      </c>
      <c r="F127" s="6">
        <f t="shared" si="18"/>
        <v>0.1395632281780394</v>
      </c>
      <c r="G127" s="9"/>
      <c r="H127" s="15">
        <f t="shared" si="15"/>
        <v>0.108</v>
      </c>
      <c r="I127" s="6">
        <f>VLOOKUP(H127,AProperties!$AO$8:$AW$1007,VLOOKUP(Span,Data!$N$4:$Y$11,Data!$Y$1,FALSE),FALSE)^(2/3)</f>
        <v>0.18215833321434119</v>
      </c>
      <c r="J127" s="15">
        <f>$I127*(Slope^0.5)/VLOOKUP($H127,AProperties!$AY$8:$BG$1007,VLOOKUP(Span,Data!$N$4:$Y$11,Data!$Y$1,FALSE),FALSE)</f>
        <v>0.55614505428483296</v>
      </c>
      <c r="K127" s="15">
        <f>$J127*VLOOKUP($H127,AProperties!$A$8:$I$1007,VLOOKUP(Span,Data!$N$4:$Y$11,Data!$Y$1,FALSE),FALSE)</f>
        <v>7.3111479733064713E-2</v>
      </c>
      <c r="L127" s="15">
        <f t="shared" si="19"/>
        <v>0.55614505428483296</v>
      </c>
      <c r="M127" s="15">
        <f t="shared" si="20"/>
        <v>0.108</v>
      </c>
      <c r="O127" s="28">
        <f t="shared" si="16"/>
        <v>0.108</v>
      </c>
      <c r="P127" s="19">
        <f>AA127*VLOOKUP($O127,AProperties!$A$8:$I$1007,VLOOKUP(Span,Data!$N$4:$Y$11,Data!$Y$1,FALSE),FALSE)</f>
        <v>2.984763661430704E-2</v>
      </c>
      <c r="Q127" s="19">
        <f>AB127*VLOOKUP($O127,AProperties!$A$8:$I$1007,VLOOKUP(Span,Data!$N$4:$Y$11,Data!$Y$1,FALSE),FALSE)</f>
        <v>4.2210932504736787E-2</v>
      </c>
      <c r="R127" s="19">
        <f>AC127*VLOOKUP($O127,AProperties!$A$8:$I$1007,VLOOKUP(Span,Data!$N$4:$Y$11,Data!$Y$1,FALSE),FALSE)</f>
        <v>5.9695273228614079E-2</v>
      </c>
      <c r="S127" s="19">
        <f>AD127*VLOOKUP($O127,AProperties!$A$8:$I$1007,VLOOKUP(Span,Data!$N$4:$Y$11,Data!$Y$1,FALSE),FALSE)</f>
        <v>7.3111479733064713E-2</v>
      </c>
      <c r="T127" s="19">
        <f>AE127*VLOOKUP($O127,AProperties!$A$8:$I$1007,VLOOKUP(Span,Data!$N$4:$Y$11,Data!$Y$1,FALSE),FALSE)</f>
        <v>8.4421865009473573E-2</v>
      </c>
      <c r="U127" s="19">
        <f>AF127*VLOOKUP($O127,AProperties!$A$8:$I$1007,VLOOKUP(Span,Data!$N$4:$Y$11,Data!$Y$1,FALSE),FALSE)</f>
        <v>9.4386514474246896E-2</v>
      </c>
      <c r="V127" s="19">
        <f>AG127*VLOOKUP($O127,AProperties!$A$8:$I$1007,VLOOKUP(Span,Data!$N$4:$Y$11,Data!$Y$1,FALSE),FALSE)</f>
        <v>0.1033952462036658</v>
      </c>
      <c r="W127" s="19">
        <f>AH127*VLOOKUP($O127,AProperties!$A$8:$I$1007,VLOOKUP(Span,Data!$N$4:$Y$11,Data!$Y$1,FALSE),FALSE)</f>
        <v>0.1116796300156663</v>
      </c>
      <c r="X127" s="19">
        <f>AI127*VLOOKUP($O127,AProperties!$A$8:$I$1007,VLOOKUP(Span,Data!$N$4:$Y$11,Data!$Y$1,FALSE),FALSE)</f>
        <v>0.11939054645722816</v>
      </c>
      <c r="Y127" s="19">
        <f>AJ127*VLOOKUP($O127,AProperties!$A$8:$I$1007,VLOOKUP(Span,Data!$N$4:$Y$11,Data!$Y$1,FALSE),FALSE)</f>
        <v>0.12663279751421033</v>
      </c>
      <c r="Z127" s="19">
        <f>AK127*VLOOKUP($O127,AProperties!$A$8:$I$1007,VLOOKUP(Span,Data!$N$4:$Y$11,Data!$Y$1,FALSE),FALSE)</f>
        <v>0.13348268887460443</v>
      </c>
      <c r="AA127" s="19">
        <f>$I127*AA$19^0.5/VLOOKUP($O127,AProperties!$AY$8:$BG$1007,VLOOKUP(Span,Data!$N$4:$Y$11,Data!$Y$1,FALSE),FALSE)</f>
        <v>0.22704526766171537</v>
      </c>
      <c r="AB127" s="19">
        <f>$I127*AB$19^0.5/VLOOKUP($O127,AProperties!$AY$8:$BG$1007,VLOOKUP(Span,Data!$N$4:$Y$11,Data!$Y$1,FALSE),FALSE)</f>
        <v>0.32109049679982737</v>
      </c>
      <c r="AC127" s="19">
        <f>$I127*AC$19^0.5/VLOOKUP($O127,AProperties!$AY$8:$BG$1007,VLOOKUP(Span,Data!$N$4:$Y$11,Data!$Y$1,FALSE),FALSE)</f>
        <v>0.45409053532343074</v>
      </c>
      <c r="AD127" s="19">
        <f>$I127*AD$19^0.5/VLOOKUP($O127,AProperties!$AY$8:$BG$1007,VLOOKUP(Span,Data!$N$4:$Y$11,Data!$Y$1,FALSE),FALSE)</f>
        <v>0.55614505428483296</v>
      </c>
      <c r="AE127" s="19">
        <f>$I127*AE$19^0.5/VLOOKUP($O127,AProperties!$AY$8:$BG$1007,VLOOKUP(Span,Data!$N$4:$Y$11,Data!$Y$1,FALSE),FALSE)</f>
        <v>0.64218099359965475</v>
      </c>
      <c r="AF127" s="19">
        <f>$I127*AF$19^0.5/VLOOKUP($O127,AProperties!$AY$8:$BG$1007,VLOOKUP(Span,Data!$N$4:$Y$11,Data!$Y$1,FALSE),FALSE)</f>
        <v>0.71798017777359258</v>
      </c>
      <c r="AG127" s="19">
        <f>$I127*AG$19^0.5/VLOOKUP($O127,AProperties!$AY$8:$BG$1007,VLOOKUP(Span,Data!$N$4:$Y$11,Data!$Y$1,FALSE),FALSE)</f>
        <v>0.78650787841633207</v>
      </c>
      <c r="AH127" s="19">
        <f>$I127*AH$19^0.5/VLOOKUP($O127,AProperties!$AY$8:$BG$1007,VLOOKUP(Span,Data!$N$4:$Y$11,Data!$Y$1,FALSE),FALSE)</f>
        <v>0.84952560287852408</v>
      </c>
      <c r="AI127" s="19">
        <f>$I127*AI$19^0.5/VLOOKUP($O127,AProperties!$AY$8:$BG$1007,VLOOKUP(Span,Data!$N$4:$Y$11,Data!$Y$1,FALSE),FALSE)</f>
        <v>0.90818107064686149</v>
      </c>
      <c r="AJ127" s="19">
        <f>$I127*AJ$19^0.5/VLOOKUP($O127,AProperties!$AY$8:$BG$1007,VLOOKUP(Span,Data!$N$4:$Y$11,Data!$Y$1,FALSE),FALSE)</f>
        <v>0.96327149039948201</v>
      </c>
      <c r="AK127" s="19">
        <f>$I127*AK$19^0.5/VLOOKUP($O127,AProperties!$AY$8:$BG$1007,VLOOKUP(Span,Data!$N$4:$Y$11,Data!$Y$1,FALSE),FALSE)</f>
        <v>1.0153773049224606</v>
      </c>
      <c r="AL127" s="47">
        <f t="shared" si="17"/>
        <v>0.108</v>
      </c>
    </row>
    <row r="128" spans="1:38" x14ac:dyDescent="0.25">
      <c r="A128" s="15">
        <v>0.109</v>
      </c>
      <c r="B128" s="116">
        <f>VLOOKUP($A128,APropertiesDimless!$A$7:$I$1007,VLOOKUP(Span,Data!$N$4:$Y$11,Data!$Y$1,FALSE),FALSE)</f>
        <v>0.10914031287033014</v>
      </c>
      <c r="C128" s="6">
        <f t="shared" si="13"/>
        <v>0.16357015643516506</v>
      </c>
      <c r="D128" s="116">
        <f>VLOOKUP($A128,AProperties!$AE$8:$AM$1007,VLOOKUP(Span,Data!$N$4:$Y$11,Data!$Y$1,FALSE),FALSE)</f>
        <v>0.13678637120549594</v>
      </c>
      <c r="E128" s="116">
        <f t="shared" si="14"/>
        <v>0.15298107101561298</v>
      </c>
      <c r="F128" s="6">
        <f t="shared" si="18"/>
        <v>0.14150812287024792</v>
      </c>
      <c r="G128" s="9"/>
      <c r="H128" s="15">
        <f t="shared" si="15"/>
        <v>0.109</v>
      </c>
      <c r="I128" s="6">
        <f>VLOOKUP(H128,AProperties!$AO$8:$AW$1007,VLOOKUP(Span,Data!$N$4:$Y$11,Data!$Y$1,FALSE),FALSE)^(2/3)</f>
        <v>0.18316370617209604</v>
      </c>
      <c r="J128" s="15">
        <f>$I128*(Slope^0.5)/VLOOKUP($H128,AProperties!$AY$8:$BG$1007,VLOOKUP(Span,Data!$N$4:$Y$11,Data!$Y$1,FALSE),FALSE)</f>
        <v>0.55941592076401303</v>
      </c>
      <c r="K128" s="15">
        <f>$J128*VLOOKUP($H128,AProperties!$A$8:$I$1007,VLOOKUP(Span,Data!$N$4:$Y$11,Data!$Y$1,FALSE),FALSE)</f>
        <v>7.4221549590295047E-2</v>
      </c>
      <c r="L128" s="15">
        <f t="shared" si="19"/>
        <v>0.55941592076401303</v>
      </c>
      <c r="M128" s="15">
        <f t="shared" si="20"/>
        <v>0.109</v>
      </c>
      <c r="O128" s="28">
        <f t="shared" si="16"/>
        <v>0.109</v>
      </c>
      <c r="P128" s="19">
        <f>AA128*VLOOKUP($O128,AProperties!$A$8:$I$1007,VLOOKUP(Span,Data!$N$4:$Y$11,Data!$Y$1,FALSE),FALSE)</f>
        <v>3.0300820735816785E-2</v>
      </c>
      <c r="Q128" s="19">
        <f>AB128*VLOOKUP($O128,AProperties!$A$8:$I$1007,VLOOKUP(Span,Data!$N$4:$Y$11,Data!$Y$1,FALSE),FALSE)</f>
        <v>4.2851831635628009E-2</v>
      </c>
      <c r="R128" s="19">
        <f>AC128*VLOOKUP($O128,AProperties!$A$8:$I$1007,VLOOKUP(Span,Data!$N$4:$Y$11,Data!$Y$1,FALSE),FALSE)</f>
        <v>6.060164147163357E-2</v>
      </c>
      <c r="S128" s="19">
        <f>AD128*VLOOKUP($O128,AProperties!$A$8:$I$1007,VLOOKUP(Span,Data!$N$4:$Y$11,Data!$Y$1,FALSE),FALSE)</f>
        <v>7.4221549590295047E-2</v>
      </c>
      <c r="T128" s="19">
        <f>AE128*VLOOKUP($O128,AProperties!$A$8:$I$1007,VLOOKUP(Span,Data!$N$4:$Y$11,Data!$Y$1,FALSE),FALSE)</f>
        <v>8.5703663271256017E-2</v>
      </c>
      <c r="U128" s="19">
        <f>AF128*VLOOKUP($O128,AProperties!$A$8:$I$1007,VLOOKUP(Span,Data!$N$4:$Y$11,Data!$Y$1,FALSE),FALSE)</f>
        <v>9.5819608497640221E-2</v>
      </c>
      <c r="V128" s="19">
        <f>AG128*VLOOKUP($O128,AProperties!$A$8:$I$1007,VLOOKUP(Span,Data!$N$4:$Y$11,Data!$Y$1,FALSE),FALSE)</f>
        <v>0.10496512205094249</v>
      </c>
      <c r="W128" s="19">
        <f>AH128*VLOOKUP($O128,AProperties!$A$8:$I$1007,VLOOKUP(Span,Data!$N$4:$Y$11,Data!$Y$1,FALSE),FALSE)</f>
        <v>0.11337528973148191</v>
      </c>
      <c r="X128" s="19">
        <f>AI128*VLOOKUP($O128,AProperties!$A$8:$I$1007,VLOOKUP(Span,Data!$N$4:$Y$11,Data!$Y$1,FALSE),FALSE)</f>
        <v>0.12120328294326714</v>
      </c>
      <c r="Y128" s="19">
        <f>AJ128*VLOOKUP($O128,AProperties!$A$8:$I$1007,VLOOKUP(Span,Data!$N$4:$Y$11,Data!$Y$1,FALSE),FALSE)</f>
        <v>0.128555494906884</v>
      </c>
      <c r="Z128" s="19">
        <f>AK128*VLOOKUP($O128,AProperties!$A$8:$I$1007,VLOOKUP(Span,Data!$N$4:$Y$11,Data!$Y$1,FALSE),FALSE)</f>
        <v>0.13550938987864306</v>
      </c>
      <c r="AA128" s="19">
        <f>$I128*AA$19^0.5/VLOOKUP($O128,AProperties!$AY$8:$BG$1007,VLOOKUP(Span,Data!$N$4:$Y$11,Data!$Y$1,FALSE),FALSE)</f>
        <v>0.22838059331017618</v>
      </c>
      <c r="AB128" s="19">
        <f>$I128*AB$19^0.5/VLOOKUP($O128,AProperties!$AY$8:$BG$1007,VLOOKUP(Span,Data!$N$4:$Y$11,Data!$Y$1,FALSE),FALSE)</f>
        <v>0.32297893244206533</v>
      </c>
      <c r="AC128" s="19">
        <f>$I128*AC$19^0.5/VLOOKUP($O128,AProperties!$AY$8:$BG$1007,VLOOKUP(Span,Data!$N$4:$Y$11,Data!$Y$1,FALSE),FALSE)</f>
        <v>0.45676118662035237</v>
      </c>
      <c r="AD128" s="19">
        <f>$I128*AD$19^0.5/VLOOKUP($O128,AProperties!$AY$8:$BG$1007,VLOOKUP(Span,Data!$N$4:$Y$11,Data!$Y$1,FALSE),FALSE)</f>
        <v>0.55941592076401303</v>
      </c>
      <c r="AE128" s="19">
        <f>$I128*AE$19^0.5/VLOOKUP($O128,AProperties!$AY$8:$BG$1007,VLOOKUP(Span,Data!$N$4:$Y$11,Data!$Y$1,FALSE),FALSE)</f>
        <v>0.64595786488413065</v>
      </c>
      <c r="AF128" s="19">
        <f>$I128*AF$19^0.5/VLOOKUP($O128,AProperties!$AY$8:$BG$1007,VLOOKUP(Span,Data!$N$4:$Y$11,Data!$Y$1,FALSE),FALSE)</f>
        <v>0.72220284824077019</v>
      </c>
      <c r="AG128" s="19">
        <f>$I128*AG$19^0.5/VLOOKUP($O128,AProperties!$AY$8:$BG$1007,VLOOKUP(Span,Data!$N$4:$Y$11,Data!$Y$1,FALSE),FALSE)</f>
        <v>0.79113358215189999</v>
      </c>
      <c r="AH128" s="19">
        <f>$I128*AH$19^0.5/VLOOKUP($O128,AProperties!$AY$8:$BG$1007,VLOOKUP(Span,Data!$N$4:$Y$11,Data!$Y$1,FALSE),FALSE)</f>
        <v>0.85452193395483622</v>
      </c>
      <c r="AI128" s="19">
        <f>$I128*AI$19^0.5/VLOOKUP($O128,AProperties!$AY$8:$BG$1007,VLOOKUP(Span,Data!$N$4:$Y$11,Data!$Y$1,FALSE),FALSE)</f>
        <v>0.91352237324070473</v>
      </c>
      <c r="AJ128" s="19">
        <f>$I128*AJ$19^0.5/VLOOKUP($O128,AProperties!$AY$8:$BG$1007,VLOOKUP(Span,Data!$N$4:$Y$11,Data!$Y$1,FALSE),FALSE)</f>
        <v>0.96893679732619586</v>
      </c>
      <c r="AK128" s="19">
        <f>$I128*AK$19^0.5/VLOOKUP($O128,AProperties!$AY$8:$BG$1007,VLOOKUP(Span,Data!$N$4:$Y$11,Data!$Y$1,FALSE),FALSE)</f>
        <v>1.0213490627665753</v>
      </c>
      <c r="AL128" s="47">
        <f t="shared" si="17"/>
        <v>0.109</v>
      </c>
    </row>
    <row r="129" spans="1:38" x14ac:dyDescent="0.25">
      <c r="A129" s="15">
        <v>0.11</v>
      </c>
      <c r="B129" s="116">
        <f>VLOOKUP($A129,APropertiesDimless!$A$7:$I$1007,VLOOKUP(Span,Data!$N$4:$Y$11,Data!$Y$1,FALSE),FALSE)</f>
        <v>0.1101474104796457</v>
      </c>
      <c r="C129" s="6">
        <f t="shared" si="13"/>
        <v>0.16507370523982284</v>
      </c>
      <c r="D129" s="116">
        <f>VLOOKUP($A129,AProperties!$AE$8:$AM$1007,VLOOKUP(Span,Data!$N$4:$Y$11,Data!$Y$1,FALSE),FALSE)</f>
        <v>0.13803963824548846</v>
      </c>
      <c r="E129" s="116">
        <f t="shared" si="14"/>
        <v>0.15457629051315602</v>
      </c>
      <c r="F129" s="6">
        <f t="shared" si="18"/>
        <v>0.14346200715852059</v>
      </c>
      <c r="G129" s="9"/>
      <c r="H129" s="15">
        <f t="shared" si="15"/>
        <v>0.11</v>
      </c>
      <c r="I129" s="6">
        <f>VLOOKUP(H129,AProperties!$AO$8:$AW$1007,VLOOKUP(Span,Data!$N$4:$Y$11,Data!$Y$1,FALSE),FALSE)^(2/3)</f>
        <v>0.18416435081876731</v>
      </c>
      <c r="J129" s="15">
        <f>$I129*(Slope^0.5)/VLOOKUP($H129,AProperties!$AY$8:$BG$1007,VLOOKUP(Span,Data!$N$4:$Y$11,Data!$Y$1,FALSE),FALSE)</f>
        <v>0.56267436213925193</v>
      </c>
      <c r="K129" s="15">
        <f>$J129*VLOOKUP($H129,AProperties!$A$8:$I$1007,VLOOKUP(Span,Data!$N$4:$Y$11,Data!$Y$1,FALSE),FALSE)</f>
        <v>7.5337864662703397E-2</v>
      </c>
      <c r="L129" s="15">
        <f t="shared" si="19"/>
        <v>0.56267436213925193</v>
      </c>
      <c r="M129" s="15">
        <f t="shared" si="20"/>
        <v>0.11</v>
      </c>
      <c r="O129" s="28">
        <f t="shared" si="16"/>
        <v>0.11</v>
      </c>
      <c r="P129" s="19">
        <f>AA129*VLOOKUP($O129,AProperties!$A$8:$I$1007,VLOOKUP(Span,Data!$N$4:$Y$11,Data!$Y$1,FALSE),FALSE)</f>
        <v>3.0756554455746536E-2</v>
      </c>
      <c r="Q129" s="19">
        <f>AB129*VLOOKUP($O129,AProperties!$A$8:$I$1007,VLOOKUP(Span,Data!$N$4:$Y$11,Data!$Y$1,FALSE),FALSE)</f>
        <v>4.349633644318341E-2</v>
      </c>
      <c r="R129" s="19">
        <f>AC129*VLOOKUP($O129,AProperties!$A$8:$I$1007,VLOOKUP(Span,Data!$N$4:$Y$11,Data!$Y$1,FALSE),FALSE)</f>
        <v>6.1513108911493072E-2</v>
      </c>
      <c r="S129" s="19">
        <f>AD129*VLOOKUP($O129,AProperties!$A$8:$I$1007,VLOOKUP(Span,Data!$N$4:$Y$11,Data!$Y$1,FALSE),FALSE)</f>
        <v>7.5337864662703397E-2</v>
      </c>
      <c r="T129" s="19">
        <f>AE129*VLOOKUP($O129,AProperties!$A$8:$I$1007,VLOOKUP(Span,Data!$N$4:$Y$11,Data!$Y$1,FALSE),FALSE)</f>
        <v>8.699267288636682E-2</v>
      </c>
      <c r="U129" s="19">
        <f>AF129*VLOOKUP($O129,AProperties!$A$8:$I$1007,VLOOKUP(Span,Data!$N$4:$Y$11,Data!$Y$1,FALSE),FALSE)</f>
        <v>9.726076505915951E-2</v>
      </c>
      <c r="V129" s="19">
        <f>AG129*VLOOKUP($O129,AProperties!$A$8:$I$1007,VLOOKUP(Span,Data!$N$4:$Y$11,Data!$Y$1,FALSE),FALSE)</f>
        <v>0.1065438299662239</v>
      </c>
      <c r="W129" s="19">
        <f>AH129*VLOOKUP($O129,AProperties!$A$8:$I$1007,VLOOKUP(Span,Data!$N$4:$Y$11,Data!$Y$1,FALSE),FALSE)</f>
        <v>0.11508048917105904</v>
      </c>
      <c r="X129" s="19">
        <f>AI129*VLOOKUP($O129,AProperties!$A$8:$I$1007,VLOOKUP(Span,Data!$N$4:$Y$11,Data!$Y$1,FALSE),FALSE)</f>
        <v>0.12302621782298614</v>
      </c>
      <c r="Y129" s="19">
        <f>AJ129*VLOOKUP($O129,AProperties!$A$8:$I$1007,VLOOKUP(Span,Data!$N$4:$Y$11,Data!$Y$1,FALSE),FALSE)</f>
        <v>0.13048900932955021</v>
      </c>
      <c r="Z129" s="19">
        <f>AK129*VLOOKUP($O129,AProperties!$A$8:$I$1007,VLOOKUP(Span,Data!$N$4:$Y$11,Data!$Y$1,FALSE),FALSE)</f>
        <v>0.1375474930334466</v>
      </c>
      <c r="AA129" s="19">
        <f>$I129*AA$19^0.5/VLOOKUP($O129,AProperties!$AY$8:$BG$1007,VLOOKUP(Span,Data!$N$4:$Y$11,Data!$Y$1,FALSE),FALSE)</f>
        <v>0.22971084643119413</v>
      </c>
      <c r="AB129" s="19">
        <f>$I129*AB$19^0.5/VLOOKUP($O129,AProperties!$AY$8:$BG$1007,VLOOKUP(Span,Data!$N$4:$Y$11,Data!$Y$1,FALSE),FALSE)</f>
        <v>0.3248601944471981</v>
      </c>
      <c r="AC129" s="19">
        <f>$I129*AC$19^0.5/VLOOKUP($O129,AProperties!$AY$8:$BG$1007,VLOOKUP(Span,Data!$N$4:$Y$11,Data!$Y$1,FALSE),FALSE)</f>
        <v>0.45942169286238826</v>
      </c>
      <c r="AD129" s="19">
        <f>$I129*AD$19^0.5/VLOOKUP($O129,AProperties!$AY$8:$BG$1007,VLOOKUP(Span,Data!$N$4:$Y$11,Data!$Y$1,FALSE),FALSE)</f>
        <v>0.56267436213925193</v>
      </c>
      <c r="AE129" s="19">
        <f>$I129*AE$19^0.5/VLOOKUP($O129,AProperties!$AY$8:$BG$1007,VLOOKUP(Span,Data!$N$4:$Y$11,Data!$Y$1,FALSE),FALSE)</f>
        <v>0.64972038889439621</v>
      </c>
      <c r="AF129" s="19">
        <f>$I129*AF$19^0.5/VLOOKUP($O129,AProperties!$AY$8:$BG$1007,VLOOKUP(Span,Data!$N$4:$Y$11,Data!$Y$1,FALSE),FALSE)</f>
        <v>0.72640947796773458</v>
      </c>
      <c r="AG129" s="19">
        <f>$I129*AG$19^0.5/VLOOKUP($O129,AProperties!$AY$8:$BG$1007,VLOOKUP(Span,Data!$N$4:$Y$11,Data!$Y$1,FALSE),FALSE)</f>
        <v>0.79574171413696049</v>
      </c>
      <c r="AH129" s="19">
        <f>$I129*AH$19^0.5/VLOOKUP($O129,AProperties!$AY$8:$BG$1007,VLOOKUP(Span,Data!$N$4:$Y$11,Data!$Y$1,FALSE),FALSE)</f>
        <v>0.85949928537137221</v>
      </c>
      <c r="AI129" s="19">
        <f>$I129*AI$19^0.5/VLOOKUP($O129,AProperties!$AY$8:$BG$1007,VLOOKUP(Span,Data!$N$4:$Y$11,Data!$Y$1,FALSE),FALSE)</f>
        <v>0.91884338572477653</v>
      </c>
      <c r="AJ129" s="19">
        <f>$I129*AJ$19^0.5/VLOOKUP($O129,AProperties!$AY$8:$BG$1007,VLOOKUP(Span,Data!$N$4:$Y$11,Data!$Y$1,FALSE),FALSE)</f>
        <v>0.97458058334159414</v>
      </c>
      <c r="AK129" s="19">
        <f>$I129*AK$19^0.5/VLOOKUP($O129,AProperties!$AY$8:$BG$1007,VLOOKUP(Span,Data!$N$4:$Y$11,Data!$Y$1,FALSE),FALSE)</f>
        <v>1.0272981355783302</v>
      </c>
      <c r="AL129" s="47">
        <f t="shared" si="17"/>
        <v>0.11</v>
      </c>
    </row>
    <row r="130" spans="1:38" x14ac:dyDescent="0.25">
      <c r="A130" s="15">
        <v>0.111</v>
      </c>
      <c r="B130" s="116">
        <f>VLOOKUP($A130,APropertiesDimless!$A$7:$I$1007,VLOOKUP(Span,Data!$N$4:$Y$11,Data!$Y$1,FALSE),FALSE)</f>
        <v>0.11115469768812797</v>
      </c>
      <c r="C130" s="6">
        <f t="shared" si="13"/>
        <v>0.166577348844064</v>
      </c>
      <c r="D130" s="116">
        <f>VLOOKUP($A130,AProperties!$AE$8:$AM$1007,VLOOKUP(Span,Data!$N$4:$Y$11,Data!$Y$1,FALSE),FALSE)</f>
        <v>0.13929282345665558</v>
      </c>
      <c r="E130" s="116">
        <f t="shared" si="14"/>
        <v>0.15617265539167013</v>
      </c>
      <c r="F130" s="6">
        <f t="shared" si="18"/>
        <v>0.14542484077820081</v>
      </c>
      <c r="G130" s="9"/>
      <c r="H130" s="15">
        <f t="shared" si="15"/>
        <v>0.111</v>
      </c>
      <c r="I130" s="6">
        <f>VLOOKUP(H130,AProperties!$AO$8:$AW$1007,VLOOKUP(Span,Data!$N$4:$Y$11,Data!$Y$1,FALSE),FALSE)^(2/3)</f>
        <v>0.18516031707749778</v>
      </c>
      <c r="J130" s="15">
        <f>$I130*(Slope^0.5)/VLOOKUP($H130,AProperties!$AY$8:$BG$1007,VLOOKUP(Span,Data!$N$4:$Y$11,Data!$Y$1,FALSE),FALSE)</f>
        <v>0.5659205128370105</v>
      </c>
      <c r="K130" s="15">
        <f>$J130*VLOOKUP($H130,AProperties!$A$8:$I$1007,VLOOKUP(Span,Data!$N$4:$Y$11,Data!$Y$1,FALSE),FALSE)</f>
        <v>7.6460396267001268E-2</v>
      </c>
      <c r="L130" s="15">
        <f t="shared" si="19"/>
        <v>0.5659205128370105</v>
      </c>
      <c r="M130" s="15">
        <f t="shared" si="20"/>
        <v>0.111</v>
      </c>
      <c r="O130" s="28">
        <f t="shared" si="16"/>
        <v>0.111</v>
      </c>
      <c r="P130" s="19">
        <f>AA130*VLOOKUP($O130,AProperties!$A$8:$I$1007,VLOOKUP(Span,Data!$N$4:$Y$11,Data!$Y$1,FALSE),FALSE)</f>
        <v>3.1214826064192801E-2</v>
      </c>
      <c r="Q130" s="19">
        <f>AB130*VLOOKUP($O130,AProperties!$A$8:$I$1007,VLOOKUP(Span,Data!$N$4:$Y$11,Data!$Y$1,FALSE),FALSE)</f>
        <v>4.4144430367098642E-2</v>
      </c>
      <c r="R130" s="19">
        <f>AC130*VLOOKUP($O130,AProperties!$A$8:$I$1007,VLOOKUP(Span,Data!$N$4:$Y$11,Data!$Y$1,FALSE),FALSE)</f>
        <v>6.2429652128385603E-2</v>
      </c>
      <c r="S130" s="19">
        <f>AD130*VLOOKUP($O130,AProperties!$A$8:$I$1007,VLOOKUP(Span,Data!$N$4:$Y$11,Data!$Y$1,FALSE),FALSE)</f>
        <v>7.6460396267001268E-2</v>
      </c>
      <c r="T130" s="19">
        <f>AE130*VLOOKUP($O130,AProperties!$A$8:$I$1007,VLOOKUP(Span,Data!$N$4:$Y$11,Data!$Y$1,FALSE),FALSE)</f>
        <v>8.8288860734197283E-2</v>
      </c>
      <c r="U130" s="19">
        <f>AF130*VLOOKUP($O130,AProperties!$A$8:$I$1007,VLOOKUP(Span,Data!$N$4:$Y$11,Data!$Y$1,FALSE),FALSE)</f>
        <v>9.8709947128838557E-2</v>
      </c>
      <c r="V130" s="19">
        <f>AG130*VLOOKUP($O130,AProperties!$A$8:$I$1007,VLOOKUP(Span,Data!$N$4:$Y$11,Data!$Y$1,FALSE),FALSE)</f>
        <v>0.10813132938521437</v>
      </c>
      <c r="W130" s="19">
        <f>AH130*VLOOKUP($O130,AProperties!$A$8:$I$1007,VLOOKUP(Span,Data!$N$4:$Y$11,Data!$Y$1,FALSE),FALSE)</f>
        <v>0.11679518451995077</v>
      </c>
      <c r="X130" s="19">
        <f>AI130*VLOOKUP($O130,AProperties!$A$8:$I$1007,VLOOKUP(Span,Data!$N$4:$Y$11,Data!$Y$1,FALSE),FALSE)</f>
        <v>0.12485930425677121</v>
      </c>
      <c r="Y130" s="19">
        <f>AJ130*VLOOKUP($O130,AProperties!$A$8:$I$1007,VLOOKUP(Span,Data!$N$4:$Y$11,Data!$Y$1,FALSE),FALSE)</f>
        <v>0.13243329110129592</v>
      </c>
      <c r="Z130" s="19">
        <f>AK130*VLOOKUP($O130,AProperties!$A$8:$I$1007,VLOOKUP(Span,Data!$N$4:$Y$11,Data!$Y$1,FALSE),FALSE)</f>
        <v>0.13959694597073466</v>
      </c>
      <c r="AA130" s="19">
        <f>$I130*AA$19^0.5/VLOOKUP($O130,AProperties!$AY$8:$BG$1007,VLOOKUP(Span,Data!$N$4:$Y$11,Data!$Y$1,FALSE),FALSE)</f>
        <v>0.23103608190414218</v>
      </c>
      <c r="AB130" s="19">
        <f>$I130*AB$19^0.5/VLOOKUP($O130,AProperties!$AY$8:$BG$1007,VLOOKUP(Span,Data!$N$4:$Y$11,Data!$Y$1,FALSE),FALSE)</f>
        <v>0.3267343604263791</v>
      </c>
      <c r="AC130" s="19">
        <f>$I130*AC$19^0.5/VLOOKUP($O130,AProperties!$AY$8:$BG$1007,VLOOKUP(Span,Data!$N$4:$Y$11,Data!$Y$1,FALSE),FALSE)</f>
        <v>0.46207216380828436</v>
      </c>
      <c r="AD130" s="19">
        <f>$I130*AD$19^0.5/VLOOKUP($O130,AProperties!$AY$8:$BG$1007,VLOOKUP(Span,Data!$N$4:$Y$11,Data!$Y$1,FALSE),FALSE)</f>
        <v>0.5659205128370105</v>
      </c>
      <c r="AE130" s="19">
        <f>$I130*AE$19^0.5/VLOOKUP($O130,AProperties!$AY$8:$BG$1007,VLOOKUP(Span,Data!$N$4:$Y$11,Data!$Y$1,FALSE),FALSE)</f>
        <v>0.6534687208527582</v>
      </c>
      <c r="AF130" s="19">
        <f>$I130*AF$19^0.5/VLOOKUP($O130,AProperties!$AY$8:$BG$1007,VLOOKUP(Span,Data!$N$4:$Y$11,Data!$Y$1,FALSE),FALSE)</f>
        <v>0.73060024049830075</v>
      </c>
      <c r="AG130" s="19">
        <f>$I130*AG$19^0.5/VLOOKUP($O130,AProperties!$AY$8:$BG$1007,VLOOKUP(Span,Data!$N$4:$Y$11,Data!$Y$1,FALSE),FALSE)</f>
        <v>0.80033246447923756</v>
      </c>
      <c r="AH130" s="19">
        <f>$I130*AH$19^0.5/VLOOKUP($O130,AProperties!$AY$8:$BG$1007,VLOOKUP(Span,Data!$N$4:$Y$11,Data!$Y$1,FALSE),FALSE)</f>
        <v>0.86445786246794309</v>
      </c>
      <c r="AI130" s="19">
        <f>$I130*AI$19^0.5/VLOOKUP($O130,AProperties!$AY$8:$BG$1007,VLOOKUP(Span,Data!$N$4:$Y$11,Data!$Y$1,FALSE),FALSE)</f>
        <v>0.92414432761656873</v>
      </c>
      <c r="AJ130" s="19">
        <f>$I130*AJ$19^0.5/VLOOKUP($O130,AProperties!$AY$8:$BG$1007,VLOOKUP(Span,Data!$N$4:$Y$11,Data!$Y$1,FALSE),FALSE)</f>
        <v>0.98020308127913724</v>
      </c>
      <c r="AK130" s="19">
        <f>$I130*AK$19^0.5/VLOOKUP($O130,AProperties!$AY$8:$BG$1007,VLOOKUP(Span,Data!$N$4:$Y$11,Data!$Y$1,FALSE),FALSE)</f>
        <v>1.0332247687857421</v>
      </c>
      <c r="AL130" s="47">
        <f t="shared" si="17"/>
        <v>0.111</v>
      </c>
    </row>
    <row r="131" spans="1:38" x14ac:dyDescent="0.25">
      <c r="A131" s="15">
        <v>0.112</v>
      </c>
      <c r="B131" s="116">
        <f>VLOOKUP($A131,APropertiesDimless!$A$7:$I$1007,VLOOKUP(Span,Data!$N$4:$Y$11,Data!$Y$1,FALSE),FALSE)</f>
        <v>0.11216217682274314</v>
      </c>
      <c r="C131" s="6">
        <f t="shared" si="13"/>
        <v>0.16808108841137157</v>
      </c>
      <c r="D131" s="116">
        <f>VLOOKUP($A131,AProperties!$AE$8:$AM$1007,VLOOKUP(Span,Data!$N$4:$Y$11,Data!$Y$1,FALSE),FALSE)</f>
        <v>0.14054592543524416</v>
      </c>
      <c r="E131" s="116">
        <f t="shared" si="14"/>
        <v>0.15777016925615789</v>
      </c>
      <c r="F131" s="6">
        <f t="shared" si="18"/>
        <v>0.14739658401526076</v>
      </c>
      <c r="G131" s="9"/>
      <c r="H131" s="15">
        <f t="shared" si="15"/>
        <v>0.112</v>
      </c>
      <c r="I131" s="6">
        <f>VLOOKUP(H131,AProperties!$AO$8:$AW$1007,VLOOKUP(Span,Data!$N$4:$Y$11,Data!$Y$1,FALSE),FALSE)^(2/3)</f>
        <v>0.18615165387222044</v>
      </c>
      <c r="J131" s="15">
        <f>$I131*(Slope^0.5)/VLOOKUP($H131,AProperties!$AY$8:$BG$1007,VLOOKUP(Span,Data!$N$4:$Y$11,Data!$Y$1,FALSE),FALSE)</f>
        <v>0.56915450448636695</v>
      </c>
      <c r="K131" s="15">
        <f>$J131*VLOOKUP($H131,AProperties!$A$8:$I$1007,VLOOKUP(Span,Data!$N$4:$Y$11,Data!$Y$1,FALSE),FALSE)</f>
        <v>7.7589115980164505E-2</v>
      </c>
      <c r="L131" s="15">
        <f t="shared" si="19"/>
        <v>0.56915450448636695</v>
      </c>
      <c r="M131" s="15">
        <f t="shared" si="20"/>
        <v>0.112</v>
      </c>
      <c r="O131" s="28">
        <f t="shared" si="16"/>
        <v>0.112</v>
      </c>
      <c r="P131" s="19">
        <f>AA131*VLOOKUP($O131,AProperties!$A$8:$I$1007,VLOOKUP(Span,Data!$N$4:$Y$11,Data!$Y$1,FALSE),FALSE)</f>
        <v>3.1675623957504548E-2</v>
      </c>
      <c r="Q131" s="19">
        <f>AB131*VLOOKUP($O131,AProperties!$A$8:$I$1007,VLOOKUP(Span,Data!$N$4:$Y$11,Data!$Y$1,FALSE),FALSE)</f>
        <v>4.4796096997333071E-2</v>
      </c>
      <c r="R131" s="19">
        <f>AC131*VLOOKUP($O131,AProperties!$A$8:$I$1007,VLOOKUP(Span,Data!$N$4:$Y$11,Data!$Y$1,FALSE),FALSE)</f>
        <v>6.3351247915009096E-2</v>
      </c>
      <c r="S131" s="19">
        <f>AD131*VLOOKUP($O131,AProperties!$A$8:$I$1007,VLOOKUP(Span,Data!$N$4:$Y$11,Data!$Y$1,FALSE),FALSE)</f>
        <v>7.7589115980164505E-2</v>
      </c>
      <c r="T131" s="19">
        <f>AE131*VLOOKUP($O131,AProperties!$A$8:$I$1007,VLOOKUP(Span,Data!$N$4:$Y$11,Data!$Y$1,FALSE),FALSE)</f>
        <v>8.9592193994666142E-2</v>
      </c>
      <c r="U131" s="19">
        <f>AF131*VLOOKUP($O131,AProperties!$A$8:$I$1007,VLOOKUP(Span,Data!$N$4:$Y$11,Data!$Y$1,FALSE),FALSE)</f>
        <v>0.10016711801271096</v>
      </c>
      <c r="V131" s="19">
        <f>AG131*VLOOKUP($O131,AProperties!$A$8:$I$1007,VLOOKUP(Span,Data!$N$4:$Y$11,Data!$Y$1,FALSE),FALSE)</f>
        <v>0.10972758011168769</v>
      </c>
      <c r="W131" s="19">
        <f>AH131*VLOOKUP($O131,AProperties!$A$8:$I$1007,VLOOKUP(Span,Data!$N$4:$Y$11,Data!$Y$1,FALSE),FALSE)</f>
        <v>0.11851933236127055</v>
      </c>
      <c r="X131" s="19">
        <f>AI131*VLOOKUP($O131,AProperties!$A$8:$I$1007,VLOOKUP(Span,Data!$N$4:$Y$11,Data!$Y$1,FALSE),FALSE)</f>
        <v>0.12670249583001819</v>
      </c>
      <c r="Y131" s="19">
        <f>AJ131*VLOOKUP($O131,AProperties!$A$8:$I$1007,VLOOKUP(Span,Data!$N$4:$Y$11,Data!$Y$1,FALSE),FALSE)</f>
        <v>0.1343882909919992</v>
      </c>
      <c r="Z131" s="19">
        <f>AK131*VLOOKUP($O131,AProperties!$A$8:$I$1007,VLOOKUP(Span,Data!$N$4:$Y$11,Data!$Y$1,FALSE),FALSE)</f>
        <v>0.14165769679740217</v>
      </c>
      <c r="AA131" s="19">
        <f>$I131*AA$19^0.5/VLOOKUP($O131,AProperties!$AY$8:$BG$1007,VLOOKUP(Span,Data!$N$4:$Y$11,Data!$Y$1,FALSE),FALSE)</f>
        <v>0.23235635346636632</v>
      </c>
      <c r="AB131" s="19">
        <f>$I131*AB$19^0.5/VLOOKUP($O131,AProperties!$AY$8:$BG$1007,VLOOKUP(Span,Data!$N$4:$Y$11,Data!$Y$1,FALSE),FALSE)</f>
        <v>0.32860150637569202</v>
      </c>
      <c r="AC131" s="19">
        <f>$I131*AC$19^0.5/VLOOKUP($O131,AProperties!$AY$8:$BG$1007,VLOOKUP(Span,Data!$N$4:$Y$11,Data!$Y$1,FALSE),FALSE)</f>
        <v>0.46471270693273264</v>
      </c>
      <c r="AD131" s="19">
        <f>$I131*AD$19^0.5/VLOOKUP($O131,AProperties!$AY$8:$BG$1007,VLOOKUP(Span,Data!$N$4:$Y$11,Data!$Y$1,FALSE),FALSE)</f>
        <v>0.56915450448636695</v>
      </c>
      <c r="AE131" s="19">
        <f>$I131*AE$19^0.5/VLOOKUP($O131,AProperties!$AY$8:$BG$1007,VLOOKUP(Span,Data!$N$4:$Y$11,Data!$Y$1,FALSE),FALSE)</f>
        <v>0.65720301275138404</v>
      </c>
      <c r="AF131" s="19">
        <f>$I131*AF$19^0.5/VLOOKUP($O131,AProperties!$AY$8:$BG$1007,VLOOKUP(Span,Data!$N$4:$Y$11,Data!$Y$1,FALSE),FALSE)</f>
        <v>0.73477530576487782</v>
      </c>
      <c r="AG131" s="19">
        <f>$I131*AG$19^0.5/VLOOKUP($O131,AProperties!$AY$8:$BG$1007,VLOOKUP(Span,Data!$N$4:$Y$11,Data!$Y$1,FALSE),FALSE)</f>
        <v>0.80490601933035877</v>
      </c>
      <c r="AH131" s="19">
        <f>$I131*AH$19^0.5/VLOOKUP($O131,AProperties!$AY$8:$BG$1007,VLOOKUP(Span,Data!$N$4:$Y$11,Data!$Y$1,FALSE),FALSE)</f>
        <v>0.86939786631128657</v>
      </c>
      <c r="AI131" s="19">
        <f>$I131*AI$19^0.5/VLOOKUP($O131,AProperties!$AY$8:$BG$1007,VLOOKUP(Span,Data!$N$4:$Y$11,Data!$Y$1,FALSE),FALSE)</f>
        <v>0.92942541386546529</v>
      </c>
      <c r="AJ131" s="19">
        <f>$I131*AJ$19^0.5/VLOOKUP($O131,AProperties!$AY$8:$BG$1007,VLOOKUP(Span,Data!$N$4:$Y$11,Data!$Y$1,FALSE),FALSE)</f>
        <v>0.9858045191270759</v>
      </c>
      <c r="AK131" s="19">
        <f>$I131*AK$19^0.5/VLOOKUP($O131,AProperties!$AY$8:$BG$1007,VLOOKUP(Span,Data!$N$4:$Y$11,Data!$Y$1,FALSE),FALSE)</f>
        <v>1.039129202709528</v>
      </c>
      <c r="AL131" s="47">
        <f t="shared" si="17"/>
        <v>0.112</v>
      </c>
    </row>
    <row r="132" spans="1:38" x14ac:dyDescent="0.25">
      <c r="A132" s="15">
        <v>0.113</v>
      </c>
      <c r="B132" s="116">
        <f>VLOOKUP($A132,APropertiesDimless!$A$7:$I$1007,VLOOKUP(Span,Data!$N$4:$Y$11,Data!$Y$1,FALSE),FALSE)</f>
        <v>0.11316985021346668</v>
      </c>
      <c r="C132" s="6">
        <f t="shared" si="13"/>
        <v>0.16958492510673334</v>
      </c>
      <c r="D132" s="116">
        <f>VLOOKUP($A132,AProperties!$AE$8:$AM$1007,VLOOKUP(Span,Data!$N$4:$Y$11,Data!$Y$1,FALSE),FALSE)</f>
        <v>0.14179894277722038</v>
      </c>
      <c r="E132" s="116">
        <f t="shared" si="14"/>
        <v>0.15936883569751259</v>
      </c>
      <c r="F132" s="6">
        <f t="shared" si="18"/>
        <v>0.14937719769403873</v>
      </c>
      <c r="G132" s="9"/>
      <c r="H132" s="15">
        <f t="shared" si="15"/>
        <v>0.113</v>
      </c>
      <c r="I132" s="6">
        <f>VLOOKUP(H132,AProperties!$AO$8:$AW$1007,VLOOKUP(Span,Data!$N$4:$Y$11,Data!$Y$1,FALSE),FALSE)^(2/3)</f>
        <v>0.18713840915666388</v>
      </c>
      <c r="J132" s="15">
        <f>$I132*(Slope^0.5)/VLOOKUP($H132,AProperties!$AY$8:$BG$1007,VLOOKUP(Span,Data!$N$4:$Y$11,Data!$Y$1,FALSE),FALSE)</f>
        <v>0.57237646600158842</v>
      </c>
      <c r="K132" s="15">
        <f>$J132*VLOOKUP($H132,AProperties!$A$8:$I$1007,VLOOKUP(Span,Data!$N$4:$Y$11,Data!$Y$1,FALSE),FALSE)</f>
        <v>7.8723995633842109E-2</v>
      </c>
      <c r="L132" s="15">
        <f t="shared" si="19"/>
        <v>0.57237646600158842</v>
      </c>
      <c r="M132" s="15">
        <f t="shared" si="20"/>
        <v>0.113</v>
      </c>
      <c r="O132" s="28">
        <f t="shared" si="16"/>
        <v>0.113</v>
      </c>
      <c r="P132" s="19">
        <f>AA132*VLOOKUP($O132,AProperties!$A$8:$I$1007,VLOOKUP(Span,Data!$N$4:$Y$11,Data!$Y$1,FALSE),FALSE)</f>
        <v>3.2138936636000655E-2</v>
      </c>
      <c r="Q132" s="19">
        <f>AB132*VLOOKUP($O132,AProperties!$A$8:$I$1007,VLOOKUP(Span,Data!$N$4:$Y$11,Data!$Y$1,FALSE),FALSE)</f>
        <v>4.5451320070881665E-2</v>
      </c>
      <c r="R132" s="19">
        <f>AC132*VLOOKUP($O132,AProperties!$A$8:$I$1007,VLOOKUP(Span,Data!$N$4:$Y$11,Data!$Y$1,FALSE),FALSE)</f>
        <v>6.427787327200131E-2</v>
      </c>
      <c r="S132" s="19">
        <f>AD132*VLOOKUP($O132,AProperties!$A$8:$I$1007,VLOOKUP(Span,Data!$N$4:$Y$11,Data!$Y$1,FALSE),FALSE)</f>
        <v>7.8723995633842109E-2</v>
      </c>
      <c r="T132" s="19">
        <f>AE132*VLOOKUP($O132,AProperties!$A$8:$I$1007,VLOOKUP(Span,Data!$N$4:$Y$11,Data!$Y$1,FALSE),FALSE)</f>
        <v>9.090264014176333E-2</v>
      </c>
      <c r="U132" s="19">
        <f>AF132*VLOOKUP($O132,AProperties!$A$8:$I$1007,VLOOKUP(Span,Data!$N$4:$Y$11,Data!$Y$1,FALSE),FALSE)</f>
        <v>0.10163224134559193</v>
      </c>
      <c r="V132" s="19">
        <f>AG132*VLOOKUP($O132,AProperties!$A$8:$I$1007,VLOOKUP(Span,Data!$N$4:$Y$11,Data!$Y$1,FALSE),FALSE)</f>
        <v>0.11133254230957981</v>
      </c>
      <c r="W132" s="19">
        <f>AH132*VLOOKUP($O132,AProperties!$A$8:$I$1007,VLOOKUP(Span,Data!$N$4:$Y$11,Data!$Y$1,FALSE),FALSE)</f>
        <v>0.1202528896671515</v>
      </c>
      <c r="X132" s="19">
        <f>AI132*VLOOKUP($O132,AProperties!$A$8:$I$1007,VLOOKUP(Span,Data!$N$4:$Y$11,Data!$Y$1,FALSE),FALSE)</f>
        <v>0.12855574654400262</v>
      </c>
      <c r="Y132" s="19">
        <f>AJ132*VLOOKUP($O132,AProperties!$A$8:$I$1007,VLOOKUP(Span,Data!$N$4:$Y$11,Data!$Y$1,FALSE),FALSE)</f>
        <v>0.13635396021264498</v>
      </c>
      <c r="Z132" s="19">
        <f>AK132*VLOOKUP($O132,AProperties!$A$8:$I$1007,VLOOKUP(Span,Data!$N$4:$Y$11,Data!$Y$1,FALSE),FALSE)</f>
        <v>0.14372969408531175</v>
      </c>
      <c r="AA132" s="19">
        <f>$I132*AA$19^0.5/VLOOKUP($O132,AProperties!$AY$8:$BG$1007,VLOOKUP(Span,Data!$N$4:$Y$11,Data!$Y$1,FALSE),FALSE)</f>
        <v>0.23367171374689588</v>
      </c>
      <c r="AB132" s="19">
        <f>$I132*AB$19^0.5/VLOOKUP($O132,AProperties!$AY$8:$BG$1007,VLOOKUP(Span,Data!$N$4:$Y$11,Data!$Y$1,FALSE),FALSE)</f>
        <v>0.33046170672382374</v>
      </c>
      <c r="AC132" s="19">
        <f>$I132*AC$19^0.5/VLOOKUP($O132,AProperties!$AY$8:$BG$1007,VLOOKUP(Span,Data!$N$4:$Y$11,Data!$Y$1,FALSE),FALSE)</f>
        <v>0.46734342749379176</v>
      </c>
      <c r="AD132" s="19">
        <f>$I132*AD$19^0.5/VLOOKUP($O132,AProperties!$AY$8:$BG$1007,VLOOKUP(Span,Data!$N$4:$Y$11,Data!$Y$1,FALSE),FALSE)</f>
        <v>0.57237646600158842</v>
      </c>
      <c r="AE132" s="19">
        <f>$I132*AE$19^0.5/VLOOKUP($O132,AProperties!$AY$8:$BG$1007,VLOOKUP(Span,Data!$N$4:$Y$11,Data!$Y$1,FALSE),FALSE)</f>
        <v>0.66092341344764749</v>
      </c>
      <c r="AF132" s="19">
        <f>$I132*AF$19^0.5/VLOOKUP($O132,AProperties!$AY$8:$BG$1007,VLOOKUP(Span,Data!$N$4:$Y$11,Data!$Y$1,FALSE),FALSE)</f>
        <v>0.73893484019506905</v>
      </c>
      <c r="AG132" s="19">
        <f>$I132*AG$19^0.5/VLOOKUP($O132,AProperties!$AY$8:$BG$1007,VLOOKUP(Span,Data!$N$4:$Y$11,Data!$Y$1,FALSE),FALSE)</f>
        <v>0.80946256100262903</v>
      </c>
      <c r="AH132" s="19">
        <f>$I132*AH$19^0.5/VLOOKUP($O132,AProperties!$AY$8:$BG$1007,VLOOKUP(Span,Data!$N$4:$Y$11,Data!$Y$1,FALSE),FALSE)</f>
        <v>0.87431949382119889</v>
      </c>
      <c r="AI132" s="19">
        <f>$I132*AI$19^0.5/VLOOKUP($O132,AProperties!$AY$8:$BG$1007,VLOOKUP(Span,Data!$N$4:$Y$11,Data!$Y$1,FALSE),FALSE)</f>
        <v>0.93468685498758353</v>
      </c>
      <c r="AJ132" s="19">
        <f>$I132*AJ$19^0.5/VLOOKUP($O132,AProperties!$AY$8:$BG$1007,VLOOKUP(Span,Data!$N$4:$Y$11,Data!$Y$1,FALSE),FALSE)</f>
        <v>0.99138512017147118</v>
      </c>
      <c r="AK132" s="19">
        <f>$I132*AK$19^0.5/VLOOKUP($O132,AProperties!$AY$8:$BG$1007,VLOOKUP(Span,Data!$N$4:$Y$11,Data!$Y$1,FALSE),FALSE)</f>
        <v>1.0450116727138625</v>
      </c>
      <c r="AL132" s="47">
        <f t="shared" si="17"/>
        <v>0.113</v>
      </c>
    </row>
    <row r="133" spans="1:38" x14ac:dyDescent="0.25">
      <c r="A133" s="15">
        <v>0.114</v>
      </c>
      <c r="B133" s="116">
        <f>VLOOKUP($A133,APropertiesDimless!$A$7:$I$1007,VLOOKUP(Span,Data!$N$4:$Y$11,Data!$Y$1,FALSE),FALSE)</f>
        <v>0.11417772019332856</v>
      </c>
      <c r="C133" s="6">
        <f t="shared" si="13"/>
        <v>0.1710888600966643</v>
      </c>
      <c r="D133" s="116">
        <f>VLOOKUP($A133,AProperties!$AE$8:$AM$1007,VLOOKUP(Span,Data!$N$4:$Y$11,Data!$Y$1,FALSE),FALSE)</f>
        <v>0.14305187407826697</v>
      </c>
      <c r="E133" s="116">
        <f t="shared" si="14"/>
        <v>0.16096865829279172</v>
      </c>
      <c r="F133" s="6">
        <f t="shared" si="18"/>
        <v>0.15136664316536338</v>
      </c>
      <c r="G133" s="9"/>
      <c r="H133" s="15">
        <f t="shared" si="15"/>
        <v>0.114</v>
      </c>
      <c r="I133" s="6">
        <f>VLOOKUP(H133,AProperties!$AO$8:$AW$1007,VLOOKUP(Span,Data!$N$4:$Y$11,Data!$Y$1,FALSE),FALSE)^(2/3)</f>
        <v>0.18812062994226175</v>
      </c>
      <c r="J133" s="15">
        <f>$I133*(Slope^0.5)/VLOOKUP($H133,AProperties!$AY$8:$BG$1007,VLOOKUP(Span,Data!$N$4:$Y$11,Data!$Y$1,FALSE),FALSE)</f>
        <v>0.57558652366156182</v>
      </c>
      <c r="K133" s="15">
        <f>$J133*VLOOKUP($H133,AProperties!$A$8:$I$1007,VLOOKUP(Span,Data!$N$4:$Y$11,Data!$Y$1,FALSE),FALSE)</f>
        <v>7.9865007308932742E-2</v>
      </c>
      <c r="L133" s="15">
        <f t="shared" si="19"/>
        <v>0.57558652366156182</v>
      </c>
      <c r="M133" s="15">
        <f t="shared" si="20"/>
        <v>0.114</v>
      </c>
      <c r="O133" s="28">
        <f t="shared" si="16"/>
        <v>0.114</v>
      </c>
      <c r="P133" s="19">
        <f>AA133*VLOOKUP($O133,AProperties!$A$8:$I$1007,VLOOKUP(Span,Data!$N$4:$Y$11,Data!$Y$1,FALSE),FALSE)</f>
        <v>3.2604752701755717E-2</v>
      </c>
      <c r="Q133" s="19">
        <f>AB133*VLOOKUP($O133,AProperties!$A$8:$I$1007,VLOOKUP(Span,Data!$N$4:$Y$11,Data!$Y$1,FALSE),FALSE)</f>
        <v>4.6110083468643759E-2</v>
      </c>
      <c r="R133" s="19">
        <f>AC133*VLOOKUP($O133,AProperties!$A$8:$I$1007,VLOOKUP(Span,Data!$N$4:$Y$11,Data!$Y$1,FALSE),FALSE)</f>
        <v>6.5209505403511434E-2</v>
      </c>
      <c r="S133" s="19">
        <f>AD133*VLOOKUP($O133,AProperties!$A$8:$I$1007,VLOOKUP(Span,Data!$N$4:$Y$11,Data!$Y$1,FALSE),FALSE)</f>
        <v>7.9865007308932742E-2</v>
      </c>
      <c r="T133" s="19">
        <f>AE133*VLOOKUP($O133,AProperties!$A$8:$I$1007,VLOOKUP(Span,Data!$N$4:$Y$11,Data!$Y$1,FALSE),FALSE)</f>
        <v>9.2220166937287518E-2</v>
      </c>
      <c r="U133" s="19">
        <f>AF133*VLOOKUP($O133,AProperties!$A$8:$I$1007,VLOOKUP(Span,Data!$N$4:$Y$11,Data!$Y$1,FALSE),FALSE)</f>
        <v>0.1031052810840767</v>
      </c>
      <c r="V133" s="19">
        <f>AG133*VLOOKUP($O133,AProperties!$A$8:$I$1007,VLOOKUP(Span,Data!$N$4:$Y$11,Data!$Y$1,FALSE),FALSE)</f>
        <v>0.11294617649531906</v>
      </c>
      <c r="W133" s="19">
        <f>AH133*VLOOKUP($O133,AProperties!$A$8:$I$1007,VLOOKUP(Span,Data!$N$4:$Y$11,Data!$Y$1,FALSE),FALSE)</f>
        <v>0.12199581379046191</v>
      </c>
      <c r="X133" s="19">
        <f>AI133*VLOOKUP($O133,AProperties!$A$8:$I$1007,VLOOKUP(Span,Data!$N$4:$Y$11,Data!$Y$1,FALSE),FALSE)</f>
        <v>0.13041901080702287</v>
      </c>
      <c r="Y133" s="19">
        <f>AJ133*VLOOKUP($O133,AProperties!$A$8:$I$1007,VLOOKUP(Span,Data!$N$4:$Y$11,Data!$Y$1,FALSE),FALSE)</f>
        <v>0.13833025040593122</v>
      </c>
      <c r="Z133" s="19">
        <f>AK133*VLOOKUP($O133,AProperties!$A$8:$I$1007,VLOOKUP(Span,Data!$N$4:$Y$11,Data!$Y$1,FALSE),FALSE)</f>
        <v>0.14581288686139141</v>
      </c>
      <c r="AA133" s="19">
        <f>$I133*AA$19^0.5/VLOOKUP($O133,AProperties!$AY$8:$BG$1007,VLOOKUP(Span,Data!$N$4:$Y$11,Data!$Y$1,FALSE),FALSE)</f>
        <v>0.23498221429887045</v>
      </c>
      <c r="AB133" s="19">
        <f>$I133*AB$19^0.5/VLOOKUP($O133,AProperties!$AY$8:$BG$1007,VLOOKUP(Span,Data!$N$4:$Y$11,Data!$Y$1,FALSE),FALSE)</f>
        <v>0.3323150343779237</v>
      </c>
      <c r="AC133" s="19">
        <f>$I133*AC$19^0.5/VLOOKUP($O133,AProperties!$AY$8:$BG$1007,VLOOKUP(Span,Data!$N$4:$Y$11,Data!$Y$1,FALSE),FALSE)</f>
        <v>0.4699644285977409</v>
      </c>
      <c r="AD133" s="19">
        <f>$I133*AD$19^0.5/VLOOKUP($O133,AProperties!$AY$8:$BG$1007,VLOOKUP(Span,Data!$N$4:$Y$11,Data!$Y$1,FALSE),FALSE)</f>
        <v>0.57558652366156182</v>
      </c>
      <c r="AE133" s="19">
        <f>$I133*AE$19^0.5/VLOOKUP($O133,AProperties!$AY$8:$BG$1007,VLOOKUP(Span,Data!$N$4:$Y$11,Data!$Y$1,FALSE),FALSE)</f>
        <v>0.6646300687558474</v>
      </c>
      <c r="AF133" s="19">
        <f>$I133*AF$19^0.5/VLOOKUP($O133,AProperties!$AY$8:$BG$1007,VLOOKUP(Span,Data!$N$4:$Y$11,Data!$Y$1,FALSE),FALSE)</f>
        <v>0.74307900681421668</v>
      </c>
      <c r="AG133" s="19">
        <f>$I133*AG$19^0.5/VLOOKUP($O133,AProperties!$AY$8:$BG$1007,VLOOKUP(Span,Data!$N$4:$Y$11,Data!$Y$1,FALSE),FALSE)</f>
        <v>0.81400226808136322</v>
      </c>
      <c r="AH133" s="19">
        <f>$I133*AH$19^0.5/VLOOKUP($O133,AProperties!$AY$8:$BG$1007,VLOOKUP(Span,Data!$N$4:$Y$11,Data!$Y$1,FALSE),FALSE)</f>
        <v>0.87922293789186601</v>
      </c>
      <c r="AI133" s="19">
        <f>$I133*AI$19^0.5/VLOOKUP($O133,AProperties!$AY$8:$BG$1007,VLOOKUP(Span,Data!$N$4:$Y$11,Data!$Y$1,FALSE),FALSE)</f>
        <v>0.9399288571954818</v>
      </c>
      <c r="AJ133" s="19">
        <f>$I133*AJ$19^0.5/VLOOKUP($O133,AProperties!$AY$8:$BG$1007,VLOOKUP(Span,Data!$N$4:$Y$11,Data!$Y$1,FALSE),FALSE)</f>
        <v>0.99694510313377083</v>
      </c>
      <c r="AK133" s="19">
        <f>$I133*AK$19^0.5/VLOOKUP($O133,AProperties!$AY$8:$BG$1007,VLOOKUP(Span,Data!$N$4:$Y$11,Data!$Y$1,FALSE),FALSE)</f>
        <v>1.0508724093513948</v>
      </c>
      <c r="AL133" s="47">
        <f t="shared" si="17"/>
        <v>0.114</v>
      </c>
    </row>
    <row r="134" spans="1:38" x14ac:dyDescent="0.25">
      <c r="A134" s="15">
        <v>0.115</v>
      </c>
      <c r="B134" s="116">
        <f>VLOOKUP($A134,APropertiesDimless!$A$7:$I$1007,VLOOKUP(Span,Data!$N$4:$Y$11,Data!$Y$1,FALSE),FALSE)</f>
        <v>0.11518578909845544</v>
      </c>
      <c r="C134" s="6">
        <f t="shared" si="13"/>
        <v>0.17259289454922772</v>
      </c>
      <c r="D134" s="116">
        <f>VLOOKUP($A134,AProperties!$AE$8:$AM$1007,VLOOKUP(Span,Data!$N$4:$Y$11,Data!$Y$1,FALSE),FALSE)</f>
        <v>0.14430471793377692</v>
      </c>
      <c r="E134" s="116">
        <f t="shared" si="14"/>
        <v>0.16256964060548301</v>
      </c>
      <c r="F134" s="6">
        <f t="shared" si="18"/>
        <v>0.15336488229503928</v>
      </c>
      <c r="G134" s="9"/>
      <c r="H134" s="15">
        <f t="shared" si="15"/>
        <v>0.115</v>
      </c>
      <c r="I134" s="6">
        <f>VLOOKUP(H134,AProperties!$AO$8:$AW$1007,VLOOKUP(Span,Data!$N$4:$Y$11,Data!$Y$1,FALSE),FALSE)^(2/3)</f>
        <v>0.18909836232501195</v>
      </c>
      <c r="J134" s="15">
        <f>$I134*(Slope^0.5)/VLOOKUP($H134,AProperties!$AY$8:$BG$1007,VLOOKUP(Span,Data!$N$4:$Y$11,Data!$Y$1,FALSE),FALSE)</f>
        <v>0.57878480118620901</v>
      </c>
      <c r="K134" s="15">
        <f>$J134*VLOOKUP($H134,AProperties!$A$8:$I$1007,VLOOKUP(Span,Data!$N$4:$Y$11,Data!$Y$1,FALSE),FALSE)</f>
        <v>8.1012123330316155E-2</v>
      </c>
      <c r="L134" s="15">
        <f t="shared" si="19"/>
        <v>0.57878480118620901</v>
      </c>
      <c r="M134" s="15">
        <f t="shared" si="20"/>
        <v>0.115</v>
      </c>
      <c r="O134" s="28">
        <f t="shared" si="16"/>
        <v>0.115</v>
      </c>
      <c r="P134" s="19">
        <f>AA134*VLOOKUP($O134,AProperties!$A$8:$I$1007,VLOOKUP(Span,Data!$N$4:$Y$11,Data!$Y$1,FALSE),FALSE)</f>
        <v>3.3073060856449198E-2</v>
      </c>
      <c r="Q134" s="19">
        <f>AB134*VLOOKUP($O134,AProperties!$A$8:$I$1007,VLOOKUP(Span,Data!$N$4:$Y$11,Data!$Y$1,FALSE),FALSE)</f>
        <v>4.6772371212381189E-2</v>
      </c>
      <c r="R134" s="19">
        <f>AC134*VLOOKUP($O134,AProperties!$A$8:$I$1007,VLOOKUP(Span,Data!$N$4:$Y$11,Data!$Y$1,FALSE),FALSE)</f>
        <v>6.6146121712898395E-2</v>
      </c>
      <c r="S134" s="19">
        <f>AD134*VLOOKUP($O134,AProperties!$A$8:$I$1007,VLOOKUP(Span,Data!$N$4:$Y$11,Data!$Y$1,FALSE),FALSE)</f>
        <v>8.1012123330316155E-2</v>
      </c>
      <c r="T134" s="19">
        <f>AE134*VLOOKUP($O134,AProperties!$A$8:$I$1007,VLOOKUP(Span,Data!$N$4:$Y$11,Data!$Y$1,FALSE),FALSE)</f>
        <v>9.3544742424762378E-2</v>
      </c>
      <c r="U134" s="19">
        <f>AF134*VLOOKUP($O134,AProperties!$A$8:$I$1007,VLOOKUP(Span,Data!$N$4:$Y$11,Data!$Y$1,FALSE),FALSE)</f>
        <v>0.10458620149973859</v>
      </c>
      <c r="V134" s="19">
        <f>AG134*VLOOKUP($O134,AProperties!$A$8:$I$1007,VLOOKUP(Span,Data!$N$4:$Y$11,Data!$Y$1,FALSE),FALSE)</f>
        <v>0.11456844353037492</v>
      </c>
      <c r="W134" s="19">
        <f>AH134*VLOOKUP($O134,AProperties!$A$8:$I$1007,VLOOKUP(Span,Data!$N$4:$Y$11,Data!$Y$1,FALSE),FALSE)</f>
        <v>0.12374806245675726</v>
      </c>
      <c r="X134" s="19">
        <f>AI134*VLOOKUP($O134,AProperties!$A$8:$I$1007,VLOOKUP(Span,Data!$N$4:$Y$11,Data!$Y$1,FALSE),FALSE)</f>
        <v>0.13229224342579679</v>
      </c>
      <c r="Y134" s="19">
        <f>AJ134*VLOOKUP($O134,AProperties!$A$8:$I$1007,VLOOKUP(Span,Data!$N$4:$Y$11,Data!$Y$1,FALSE),FALSE)</f>
        <v>0.14031711363714355</v>
      </c>
      <c r="Z134" s="19">
        <f>AK134*VLOOKUP($O134,AProperties!$A$8:$I$1007,VLOOKUP(Span,Data!$N$4:$Y$11,Data!$Y$1,FALSE),FALSE)</f>
        <v>0.14790722459801564</v>
      </c>
      <c r="AA134" s="19">
        <f>$I134*AA$19^0.5/VLOOKUP($O134,AProperties!$AY$8:$BG$1007,VLOOKUP(Span,Data!$N$4:$Y$11,Data!$Y$1,FALSE),FALSE)</f>
        <v>0.23628790563073665</v>
      </c>
      <c r="AB134" s="19">
        <f>$I134*AB$19^0.5/VLOOKUP($O134,AProperties!$AY$8:$BG$1007,VLOOKUP(Span,Data!$N$4:$Y$11,Data!$Y$1,FALSE),FALSE)</f>
        <v>0.3341615607677218</v>
      </c>
      <c r="AC134" s="19">
        <f>$I134*AC$19^0.5/VLOOKUP($O134,AProperties!$AY$8:$BG$1007,VLOOKUP(Span,Data!$N$4:$Y$11,Data!$Y$1,FALSE),FALSE)</f>
        <v>0.4725758112614733</v>
      </c>
      <c r="AD134" s="19">
        <f>$I134*AD$19^0.5/VLOOKUP($O134,AProperties!$AY$8:$BG$1007,VLOOKUP(Span,Data!$N$4:$Y$11,Data!$Y$1,FALSE),FALSE)</f>
        <v>0.57878480118620901</v>
      </c>
      <c r="AE134" s="19">
        <f>$I134*AE$19^0.5/VLOOKUP($O134,AProperties!$AY$8:$BG$1007,VLOOKUP(Span,Data!$N$4:$Y$11,Data!$Y$1,FALSE),FALSE)</f>
        <v>0.6683231215354436</v>
      </c>
      <c r="AF134" s="19">
        <f>$I134*AF$19^0.5/VLOOKUP($O134,AProperties!$AY$8:$BG$1007,VLOOKUP(Span,Data!$N$4:$Y$11,Data!$Y$1,FALSE),FALSE)</f>
        <v>0.74720796534405265</v>
      </c>
      <c r="AG134" s="19">
        <f>$I134*AG$19^0.5/VLOOKUP($O134,AProperties!$AY$8:$BG$1007,VLOOKUP(Span,Data!$N$4:$Y$11,Data!$Y$1,FALSE),FALSE)</f>
        <v>0.81852531553295216</v>
      </c>
      <c r="AH134" s="19">
        <f>$I134*AH$19^0.5/VLOOKUP($O134,AProperties!$AY$8:$BG$1007,VLOOKUP(Span,Data!$N$4:$Y$11,Data!$Y$1,FALSE),FALSE)</f>
        <v>0.88410838750858989</v>
      </c>
      <c r="AI134" s="19">
        <f>$I134*AI$19^0.5/VLOOKUP($O134,AProperties!$AY$8:$BG$1007,VLOOKUP(Span,Data!$N$4:$Y$11,Data!$Y$1,FALSE),FALSE)</f>
        <v>0.9451516225229466</v>
      </c>
      <c r="AJ134" s="19">
        <f>$I134*AJ$19^0.5/VLOOKUP($O134,AProperties!$AY$8:$BG$1007,VLOOKUP(Span,Data!$N$4:$Y$11,Data!$Y$1,FALSE),FALSE)</f>
        <v>1.0024846823031652</v>
      </c>
      <c r="AK134" s="19">
        <f>$I134*AK$19^0.5/VLOOKUP($O134,AProperties!$AY$8:$BG$1007,VLOOKUP(Span,Data!$N$4:$Y$11,Data!$Y$1,FALSE),FALSE)</f>
        <v>1.0567116385027648</v>
      </c>
      <c r="AL134" s="47">
        <f t="shared" si="17"/>
        <v>0.115</v>
      </c>
    </row>
    <row r="135" spans="1:38" x14ac:dyDescent="0.25">
      <c r="A135" s="15">
        <v>0.11600000000000001</v>
      </c>
      <c r="B135" s="116">
        <f>VLOOKUP($A135,APropertiesDimless!$A$7:$I$1007,VLOOKUP(Span,Data!$N$4:$Y$11,Data!$Y$1,FALSE),FALSE)</f>
        <v>0.11619405926811457</v>
      </c>
      <c r="C135" s="6">
        <f t="shared" si="13"/>
        <v>0.17409702963405729</v>
      </c>
      <c r="D135" s="116">
        <f>VLOOKUP($A135,AProperties!$AE$8:$AM$1007,VLOOKUP(Span,Data!$N$4:$Y$11,Data!$Y$1,FALSE),FALSE)</f>
        <v>0.14555747293884891</v>
      </c>
      <c r="E135" s="116">
        <f t="shared" si="14"/>
        <v>0.16417178618576594</v>
      </c>
      <c r="F135" s="6">
        <f t="shared" si="18"/>
        <v>0.15537187745268813</v>
      </c>
      <c r="G135" s="9"/>
      <c r="H135" s="15">
        <f t="shared" si="15"/>
        <v>0.11600000000000001</v>
      </c>
      <c r="I135" s="6">
        <f>VLOOKUP(H135,AProperties!$AO$8:$AW$1007,VLOOKUP(Span,Data!$N$4:$Y$11,Data!$Y$1,FALSE),FALSE)^(2/3)</f>
        <v>0.19007165151133776</v>
      </c>
      <c r="J135" s="15">
        <f>$I135*(Slope^0.5)/VLOOKUP($H135,AProperties!$AY$8:$BG$1007,VLOOKUP(Span,Data!$N$4:$Y$11,Data!$Y$1,FALSE),FALSE)</f>
        <v>0.58197141981003886</v>
      </c>
      <c r="K135" s="15">
        <f>$J135*VLOOKUP($H135,AProperties!$A$8:$I$1007,VLOOKUP(Span,Data!$N$4:$Y$11,Data!$Y$1,FALSE),FALSE)</f>
        <v>8.2165316261738411E-2</v>
      </c>
      <c r="L135" s="15">
        <f t="shared" si="19"/>
        <v>0.58197141981003886</v>
      </c>
      <c r="M135" s="15">
        <f t="shared" si="20"/>
        <v>0.11600000000000001</v>
      </c>
      <c r="O135" s="28">
        <f t="shared" si="16"/>
        <v>0.11600000000000001</v>
      </c>
      <c r="P135" s="19">
        <f>AA135*VLOOKUP($O135,AProperties!$A$8:$I$1007,VLOOKUP(Span,Data!$N$4:$Y$11,Data!$Y$1,FALSE),FALSE)</f>
        <v>3.3543849899277348E-2</v>
      </c>
      <c r="Q135" s="19">
        <f>AB135*VLOOKUP($O135,AProperties!$A$8:$I$1007,VLOOKUP(Span,Data!$N$4:$Y$11,Data!$Y$1,FALSE),FALSE)</f>
        <v>4.7438167461765414E-2</v>
      </c>
      <c r="R135" s="19">
        <f>AC135*VLOOKUP($O135,AProperties!$A$8:$I$1007,VLOOKUP(Span,Data!$N$4:$Y$11,Data!$Y$1,FALSE),FALSE)</f>
        <v>6.7087699798554695E-2</v>
      </c>
      <c r="S135" s="19">
        <f>AD135*VLOOKUP($O135,AProperties!$A$8:$I$1007,VLOOKUP(Span,Data!$N$4:$Y$11,Data!$Y$1,FALSE),FALSE)</f>
        <v>8.2165316261738411E-2</v>
      </c>
      <c r="T135" s="19">
        <f>AE135*VLOOKUP($O135,AProperties!$A$8:$I$1007,VLOOKUP(Span,Data!$N$4:$Y$11,Data!$Y$1,FALSE),FALSE)</f>
        <v>9.4876334923530828E-2</v>
      </c>
      <c r="U135" s="19">
        <f>AF135*VLOOKUP($O135,AProperties!$A$8:$I$1007,VLOOKUP(Span,Data!$N$4:$Y$11,Data!$Y$1,FALSE),FALSE)</f>
        <v>0.10607496717252611</v>
      </c>
      <c r="V135" s="19">
        <f>AG135*VLOOKUP($O135,AProperties!$A$8:$I$1007,VLOOKUP(Span,Data!$N$4:$Y$11,Data!$Y$1,FALSE),FALSE)</f>
        <v>0.11619930461402508</v>
      </c>
      <c r="W135" s="19">
        <f>AH135*VLOOKUP($O135,AProperties!$A$8:$I$1007,VLOOKUP(Span,Data!$N$4:$Y$11,Data!$Y$1,FALSE),FALSE)</f>
        <v>0.12550959375646745</v>
      </c>
      <c r="X135" s="19">
        <f>AI135*VLOOKUP($O135,AProperties!$A$8:$I$1007,VLOOKUP(Span,Data!$N$4:$Y$11,Data!$Y$1,FALSE),FALSE)</f>
        <v>0.13417539959710939</v>
      </c>
      <c r="Y135" s="19">
        <f>AJ135*VLOOKUP($O135,AProperties!$A$8:$I$1007,VLOOKUP(Span,Data!$N$4:$Y$11,Data!$Y$1,FALSE),FALSE)</f>
        <v>0.14231450238529622</v>
      </c>
      <c r="Z135" s="19">
        <f>AK135*VLOOKUP($O135,AProperties!$A$8:$I$1007,VLOOKUP(Span,Data!$N$4:$Y$11,Data!$Y$1,FALSE),FALSE)</f>
        <v>0.15001265720366727</v>
      </c>
      <c r="AA135" s="19">
        <f>$I135*AA$19^0.5/VLOOKUP($O135,AProperties!$AY$8:$BG$1007,VLOOKUP(Span,Data!$N$4:$Y$11,Data!$Y$1,FALSE),FALSE)</f>
        <v>0.2375888372362755</v>
      </c>
      <c r="AB135" s="19">
        <f>$I135*AB$19^0.5/VLOOKUP($O135,AProperties!$AY$8:$BG$1007,VLOOKUP(Span,Data!$N$4:$Y$11,Data!$Y$1,FALSE),FALSE)</f>
        <v>0.33600135588799468</v>
      </c>
      <c r="AC135" s="19">
        <f>$I135*AC$19^0.5/VLOOKUP($O135,AProperties!$AY$8:$BG$1007,VLOOKUP(Span,Data!$N$4:$Y$11,Data!$Y$1,FALSE),FALSE)</f>
        <v>0.47517767447255099</v>
      </c>
      <c r="AD135" s="19">
        <f>$I135*AD$19^0.5/VLOOKUP($O135,AProperties!$AY$8:$BG$1007,VLOOKUP(Span,Data!$N$4:$Y$11,Data!$Y$1,FALSE),FALSE)</f>
        <v>0.58197141981003886</v>
      </c>
      <c r="AE135" s="19">
        <f>$I135*AE$19^0.5/VLOOKUP($O135,AProperties!$AY$8:$BG$1007,VLOOKUP(Span,Data!$N$4:$Y$11,Data!$Y$1,FALSE),FALSE)</f>
        <v>0.67200271177598936</v>
      </c>
      <c r="AF135" s="19">
        <f>$I135*AF$19^0.5/VLOOKUP($O135,AProperties!$AY$8:$BG$1007,VLOOKUP(Span,Data!$N$4:$Y$11,Data!$Y$1,FALSE),FALSE)</f>
        <v>0.75132187229765524</v>
      </c>
      <c r="AG135" s="19">
        <f>$I135*AG$19^0.5/VLOOKUP($O135,AProperties!$AY$8:$BG$1007,VLOOKUP(Span,Data!$N$4:$Y$11,Data!$Y$1,FALSE),FALSE)</f>
        <v>0.82303187480888307</v>
      </c>
      <c r="AH135" s="19">
        <f>$I135*AH$19^0.5/VLOOKUP($O135,AProperties!$AY$8:$BG$1007,VLOOKUP(Span,Data!$N$4:$Y$11,Data!$Y$1,FALSE),FALSE)</f>
        <v>0.88897602786014196</v>
      </c>
      <c r="AI135" s="19">
        <f>$I135*AI$19^0.5/VLOOKUP($O135,AProperties!$AY$8:$BG$1007,VLOOKUP(Span,Data!$N$4:$Y$11,Data!$Y$1,FALSE),FALSE)</f>
        <v>0.95035534894510199</v>
      </c>
      <c r="AJ135" s="19">
        <f>$I135*AJ$19^0.5/VLOOKUP($O135,AProperties!$AY$8:$BG$1007,VLOOKUP(Span,Data!$N$4:$Y$11,Data!$Y$1,FALSE),FALSE)</f>
        <v>1.0080040676639839</v>
      </c>
      <c r="AK135" s="19">
        <f>$I135*AK$19^0.5/VLOOKUP($O135,AProperties!$AY$8:$BG$1007,VLOOKUP(Span,Data!$N$4:$Y$11,Data!$Y$1,FALSE),FALSE)</f>
        <v>1.0625295815108906</v>
      </c>
      <c r="AL135" s="47">
        <f t="shared" si="17"/>
        <v>0.11600000000000001</v>
      </c>
    </row>
    <row r="136" spans="1:38" x14ac:dyDescent="0.25">
      <c r="A136" s="15">
        <v>0.11700000000000001</v>
      </c>
      <c r="B136" s="116">
        <f>VLOOKUP($A136,APropertiesDimless!$A$7:$I$1007,VLOOKUP(Span,Data!$N$4:$Y$11,Data!$Y$1,FALSE),FALSE)</f>
        <v>0.1172025330447577</v>
      </c>
      <c r="C136" s="6">
        <f t="shared" si="13"/>
        <v>0.17560126652237884</v>
      </c>
      <c r="D136" s="116">
        <f>VLOOKUP($A136,AProperties!$AE$8:$AM$1007,VLOOKUP(Span,Data!$N$4:$Y$11,Data!$Y$1,FALSE),FALSE)</f>
        <v>0.1468101376882826</v>
      </c>
      <c r="E136" s="116">
        <f t="shared" si="14"/>
        <v>0.16577509857076711</v>
      </c>
      <c r="F136" s="6">
        <f t="shared" si="18"/>
        <v>0.15738759150092813</v>
      </c>
      <c r="G136" s="9"/>
      <c r="H136" s="15">
        <f t="shared" si="15"/>
        <v>0.11700000000000001</v>
      </c>
      <c r="I136" s="6">
        <f>VLOOKUP(H136,AProperties!$AO$8:$AW$1007,VLOOKUP(Span,Data!$N$4:$Y$11,Data!$Y$1,FALSE),FALSE)^(2/3)</f>
        <v>0.19104054184299549</v>
      </c>
      <c r="J136" s="15">
        <f>$I136*(Slope^0.5)/VLOOKUP($H136,AProperties!$AY$8:$BG$1007,VLOOKUP(Span,Data!$N$4:$Y$11,Data!$Y$1,FALSE),FALSE)</f>
        <v>0.58514649835296917</v>
      </c>
      <c r="K136" s="15">
        <f>$J136*VLOOKUP($H136,AProperties!$A$8:$I$1007,VLOOKUP(Span,Data!$N$4:$Y$11,Data!$Y$1,FALSE),FALSE)</f>
        <v>8.3324558900844295E-2</v>
      </c>
      <c r="L136" s="15">
        <f t="shared" si="19"/>
        <v>0.58514649835296917</v>
      </c>
      <c r="M136" s="15">
        <f t="shared" si="20"/>
        <v>0.11700000000000001</v>
      </c>
      <c r="O136" s="28">
        <f t="shared" si="16"/>
        <v>0.11700000000000001</v>
      </c>
      <c r="P136" s="19">
        <f>AA136*VLOOKUP($O136,AProperties!$A$8:$I$1007,VLOOKUP(Span,Data!$N$4:$Y$11,Data!$Y$1,FALSE),FALSE)</f>
        <v>3.4017108724925145E-2</v>
      </c>
      <c r="Q136" s="19">
        <f>AB136*VLOOKUP($O136,AProperties!$A$8:$I$1007,VLOOKUP(Span,Data!$N$4:$Y$11,Data!$Y$1,FALSE),FALSE)</f>
        <v>4.8107456511509286E-2</v>
      </c>
      <c r="R136" s="19">
        <f>AC136*VLOOKUP($O136,AProperties!$A$8:$I$1007,VLOOKUP(Span,Data!$N$4:$Y$11,Data!$Y$1,FALSE),FALSE)</f>
        <v>6.803421744985029E-2</v>
      </c>
      <c r="S136" s="19">
        <f>AD136*VLOOKUP($O136,AProperties!$A$8:$I$1007,VLOOKUP(Span,Data!$N$4:$Y$11,Data!$Y$1,FALSE),FALSE)</f>
        <v>8.3324558900844295E-2</v>
      </c>
      <c r="T136" s="19">
        <f>AE136*VLOOKUP($O136,AProperties!$A$8:$I$1007,VLOOKUP(Span,Data!$N$4:$Y$11,Data!$Y$1,FALSE),FALSE)</f>
        <v>9.6214913023018572E-2</v>
      </c>
      <c r="U136" s="19">
        <f>AF136*VLOOKUP($O136,AProperties!$A$8:$I$1007,VLOOKUP(Span,Data!$N$4:$Y$11,Data!$Y$1,FALSE),FALSE)</f>
        <v>0.10757154298434966</v>
      </c>
      <c r="V136" s="19">
        <f>AG136*VLOOKUP($O136,AProperties!$A$8:$I$1007,VLOOKUP(Span,Data!$N$4:$Y$11,Data!$Y$1,FALSE),FALSE)</f>
        <v>0.11783872127632981</v>
      </c>
      <c r="W136" s="19">
        <f>AH136*VLOOKUP($O136,AProperties!$A$8:$I$1007,VLOOKUP(Span,Data!$N$4:$Y$11,Data!$Y$1,FALSE),FALSE)</f>
        <v>0.12728036613730848</v>
      </c>
      <c r="X136" s="19">
        <f>AI136*VLOOKUP($O136,AProperties!$A$8:$I$1007,VLOOKUP(Span,Data!$N$4:$Y$11,Data!$Y$1,FALSE),FALSE)</f>
        <v>0.13606843489970058</v>
      </c>
      <c r="Y136" s="19">
        <f>AJ136*VLOOKUP($O136,AProperties!$A$8:$I$1007,VLOOKUP(Span,Data!$N$4:$Y$11,Data!$Y$1,FALSE),FALSE)</f>
        <v>0.14432236953452784</v>
      </c>
      <c r="Z136" s="19">
        <f>AK136*VLOOKUP($O136,AProperties!$A$8:$I$1007,VLOOKUP(Span,Data!$N$4:$Y$11,Data!$Y$1,FALSE),FALSE)</f>
        <v>0.15212913501386766</v>
      </c>
      <c r="AA136" s="19">
        <f>$I136*AA$19^0.5/VLOOKUP($O136,AProperties!$AY$8:$BG$1007,VLOOKUP(Span,Data!$N$4:$Y$11,Data!$Y$1,FALSE),FALSE)</f>
        <v>0.23888505762351528</v>
      </c>
      <c r="AB136" s="19">
        <f>$I136*AB$19^0.5/VLOOKUP($O136,AProperties!$AY$8:$BG$1007,VLOOKUP(Span,Data!$N$4:$Y$11,Data!$Y$1,FALSE),FALSE)</f>
        <v>0.33783448833945368</v>
      </c>
      <c r="AC136" s="19">
        <f>$I136*AC$19^0.5/VLOOKUP($O136,AProperties!$AY$8:$BG$1007,VLOOKUP(Span,Data!$N$4:$Y$11,Data!$Y$1,FALSE),FALSE)</f>
        <v>0.47777011524703056</v>
      </c>
      <c r="AD136" s="19">
        <f>$I136*AD$19^0.5/VLOOKUP($O136,AProperties!$AY$8:$BG$1007,VLOOKUP(Span,Data!$N$4:$Y$11,Data!$Y$1,FALSE),FALSE)</f>
        <v>0.58514649835296917</v>
      </c>
      <c r="AE136" s="19">
        <f>$I136*AE$19^0.5/VLOOKUP($O136,AProperties!$AY$8:$BG$1007,VLOOKUP(Span,Data!$N$4:$Y$11,Data!$Y$1,FALSE),FALSE)</f>
        <v>0.67566897667890735</v>
      </c>
      <c r="AF136" s="19">
        <f>$I136*AF$19^0.5/VLOOKUP($O136,AProperties!$AY$8:$BG$1007,VLOOKUP(Span,Data!$N$4:$Y$11,Data!$Y$1,FALSE),FALSE)</f>
        <v>0.75542088107087846</v>
      </c>
      <c r="AG136" s="19">
        <f>$I136*AG$19^0.5/VLOOKUP($O136,AProperties!$AY$8:$BG$1007,VLOOKUP(Span,Data!$N$4:$Y$11,Data!$Y$1,FALSE),FALSE)</f>
        <v>0.82752211394589503</v>
      </c>
      <c r="AH136" s="19">
        <f>$I136*AH$19^0.5/VLOOKUP($O136,AProperties!$AY$8:$BG$1007,VLOOKUP(Span,Data!$N$4:$Y$11,Data!$Y$1,FALSE),FALSE)</f>
        <v>0.89382604044694469</v>
      </c>
      <c r="AI136" s="19">
        <f>$I136*AI$19^0.5/VLOOKUP($O136,AProperties!$AY$8:$BG$1007,VLOOKUP(Span,Data!$N$4:$Y$11,Data!$Y$1,FALSE),FALSE)</f>
        <v>0.95554023049406112</v>
      </c>
      <c r="AJ136" s="19">
        <f>$I136*AJ$19^0.5/VLOOKUP($O136,AProperties!$AY$8:$BG$1007,VLOOKUP(Span,Data!$N$4:$Y$11,Data!$Y$1,FALSE),FALSE)</f>
        <v>1.013503465018361</v>
      </c>
      <c r="AK136" s="19">
        <f>$I136*AK$19^0.5/VLOOKUP($O136,AProperties!$AY$8:$BG$1007,VLOOKUP(Span,Data!$N$4:$Y$11,Data!$Y$1,FALSE),FALSE)</f>
        <v>1.0683264553102692</v>
      </c>
      <c r="AL136" s="47">
        <f t="shared" si="17"/>
        <v>0.11700000000000001</v>
      </c>
    </row>
    <row r="137" spans="1:38" x14ac:dyDescent="0.25">
      <c r="A137" s="15">
        <v>0.11799999999999999</v>
      </c>
      <c r="B137" s="116">
        <f>VLOOKUP($A137,APropertiesDimless!$A$7:$I$1007,VLOOKUP(Span,Data!$N$4:$Y$11,Data!$Y$1,FALSE),FALSE)</f>
        <v>0.11821121277406557</v>
      </c>
      <c r="C137" s="6">
        <f t="shared" si="13"/>
        <v>0.17710560638703277</v>
      </c>
      <c r="D137" s="116">
        <f>VLOOKUP($A137,AProperties!$AE$8:$AM$1007,VLOOKUP(Span,Data!$N$4:$Y$11,Data!$Y$1,FALSE),FALSE)</f>
        <v>0.14806271077657457</v>
      </c>
      <c r="E137" s="116">
        <f t="shared" si="14"/>
        <v>0.1673795812848114</v>
      </c>
      <c r="F137" s="6">
        <f t="shared" si="18"/>
        <v>0.1594119877848808</v>
      </c>
      <c r="G137" s="9"/>
      <c r="H137" s="15">
        <f t="shared" si="15"/>
        <v>0.11799999999999999</v>
      </c>
      <c r="I137" s="6">
        <f>VLOOKUP(H137,AProperties!$AO$8:$AW$1007,VLOOKUP(Span,Data!$N$4:$Y$11,Data!$Y$1,FALSE),FALSE)^(2/3)</f>
        <v>0.19200507682107154</v>
      </c>
      <c r="J137" s="15">
        <f>$I137*(Slope^0.5)/VLOOKUP($H137,AProperties!$AY$8:$BG$1007,VLOOKUP(Span,Data!$N$4:$Y$11,Data!$Y$1,FALSE),FALSE)</f>
        <v>0.5883101532885322</v>
      </c>
      <c r="K137" s="15">
        <f>$J137*VLOOKUP($H137,AProperties!$A$8:$I$1007,VLOOKUP(Span,Data!$N$4:$Y$11,Data!$Y$1,FALSE),FALSE)</f>
        <v>8.4489824274350409E-2</v>
      </c>
      <c r="L137" s="15">
        <f t="shared" si="19"/>
        <v>0.5883101532885322</v>
      </c>
      <c r="M137" s="15">
        <f t="shared" si="20"/>
        <v>0.11799999999999999</v>
      </c>
      <c r="O137" s="28">
        <f t="shared" si="16"/>
        <v>0.11799999999999999</v>
      </c>
      <c r="P137" s="19">
        <f>AA137*VLOOKUP($O137,AProperties!$A$8:$I$1007,VLOOKUP(Span,Data!$N$4:$Y$11,Data!$Y$1,FALSE),FALSE)</f>
        <v>3.4492826321595747E-2</v>
      </c>
      <c r="Q137" s="19">
        <f>AB137*VLOOKUP($O137,AProperties!$A$8:$I$1007,VLOOKUP(Span,Data!$N$4:$Y$11,Data!$Y$1,FALSE),FALSE)</f>
        <v>4.8780222788580387E-2</v>
      </c>
      <c r="R137" s="19">
        <f>AC137*VLOOKUP($O137,AProperties!$A$8:$I$1007,VLOOKUP(Span,Data!$N$4:$Y$11,Data!$Y$1,FALSE),FALSE)</f>
        <v>6.8985652643191495E-2</v>
      </c>
      <c r="S137" s="19">
        <f>AD137*VLOOKUP($O137,AProperties!$A$8:$I$1007,VLOOKUP(Span,Data!$N$4:$Y$11,Data!$Y$1,FALSE),FALSE)</f>
        <v>8.4489824274350409E-2</v>
      </c>
      <c r="T137" s="19">
        <f>AE137*VLOOKUP($O137,AProperties!$A$8:$I$1007,VLOOKUP(Span,Data!$N$4:$Y$11,Data!$Y$1,FALSE),FALSE)</f>
        <v>9.7560445577160773E-2</v>
      </c>
      <c r="U137" s="19">
        <f>AF137*VLOOKUP($O137,AProperties!$A$8:$I$1007,VLOOKUP(Span,Data!$N$4:$Y$11,Data!$Y$1,FALSE),FALSE)</f>
        <v>0.10907589411285008</v>
      </c>
      <c r="V137" s="19">
        <f>AG137*VLOOKUP($O137,AProperties!$A$8:$I$1007,VLOOKUP(Span,Data!$N$4:$Y$11,Data!$Y$1,FALSE),FALSE)</f>
        <v>0.11948665537130589</v>
      </c>
      <c r="W137" s="19">
        <f>AH137*VLOOKUP($O137,AProperties!$A$8:$I$1007,VLOOKUP(Span,Data!$N$4:$Y$11,Data!$Y$1,FALSE),FALSE)</f>
        <v>0.12906033839690939</v>
      </c>
      <c r="X137" s="19">
        <f>AI137*VLOOKUP($O137,AProperties!$A$8:$I$1007,VLOOKUP(Span,Data!$N$4:$Y$11,Data!$Y$1,FALSE),FALSE)</f>
        <v>0.13797130528638299</v>
      </c>
      <c r="Y137" s="19">
        <f>AJ137*VLOOKUP($O137,AProperties!$A$8:$I$1007,VLOOKUP(Span,Data!$N$4:$Y$11,Data!$Y$1,FALSE),FALSE)</f>
        <v>0.14634066836574114</v>
      </c>
      <c r="Z137" s="19">
        <f>AK137*VLOOKUP($O137,AProperties!$A$8:$I$1007,VLOOKUP(Span,Data!$N$4:$Y$11,Data!$Y$1,FALSE),FALSE)</f>
        <v>0.15425660878236425</v>
      </c>
      <c r="AA137" s="19">
        <f>$I137*AA$19^0.5/VLOOKUP($O137,AProperties!$AY$8:$BG$1007,VLOOKUP(Span,Data!$N$4:$Y$11,Data!$Y$1,FALSE),FALSE)</f>
        <v>0.24017661434257645</v>
      </c>
      <c r="AB137" s="19">
        <f>$I137*AB$19^0.5/VLOOKUP($O137,AProperties!$AY$8:$BG$1007,VLOOKUP(Span,Data!$N$4:$Y$11,Data!$Y$1,FALSE),FALSE)</f>
        <v>0.33966102536812404</v>
      </c>
      <c r="AC137" s="19">
        <f>$I137*AC$19^0.5/VLOOKUP($O137,AProperties!$AY$8:$BG$1007,VLOOKUP(Span,Data!$N$4:$Y$11,Data!$Y$1,FALSE),FALSE)</f>
        <v>0.4803532286851529</v>
      </c>
      <c r="AD137" s="19">
        <f>$I137*AD$19^0.5/VLOOKUP($O137,AProperties!$AY$8:$BG$1007,VLOOKUP(Span,Data!$N$4:$Y$11,Data!$Y$1,FALSE),FALSE)</f>
        <v>0.5883101532885322</v>
      </c>
      <c r="AE137" s="19">
        <f>$I137*AE$19^0.5/VLOOKUP($O137,AProperties!$AY$8:$BG$1007,VLOOKUP(Span,Data!$N$4:$Y$11,Data!$Y$1,FALSE),FALSE)</f>
        <v>0.67932205073624807</v>
      </c>
      <c r="AF137" s="19">
        <f>$I137*AF$19^0.5/VLOOKUP($O137,AProperties!$AY$8:$BG$1007,VLOOKUP(Span,Data!$N$4:$Y$11,Data!$Y$1,FALSE),FALSE)</f>
        <v>0.75950514203040587</v>
      </c>
      <c r="AG137" s="19">
        <f>$I137*AG$19^0.5/VLOOKUP($O137,AProperties!$AY$8:$BG$1007,VLOOKUP(Span,Data!$N$4:$Y$11,Data!$Y$1,FALSE),FALSE)</f>
        <v>0.83199619766243671</v>
      </c>
      <c r="AH137" s="19">
        <f>$I137*AH$19^0.5/VLOOKUP($O137,AProperties!$AY$8:$BG$1007,VLOOKUP(Span,Data!$N$4:$Y$11,Data!$Y$1,FALSE),FALSE)</f>
        <v>0.89865860318525748</v>
      </c>
      <c r="AI137" s="19">
        <f>$I137*AI$19^0.5/VLOOKUP($O137,AProperties!$AY$8:$BG$1007,VLOOKUP(Span,Data!$N$4:$Y$11,Data!$Y$1,FALSE),FALSE)</f>
        <v>0.9607064573703058</v>
      </c>
      <c r="AJ137" s="19">
        <f>$I137*AJ$19^0.5/VLOOKUP($O137,AProperties!$AY$8:$BG$1007,VLOOKUP(Span,Data!$N$4:$Y$11,Data!$Y$1,FALSE),FALSE)</f>
        <v>1.0189830761043721</v>
      </c>
      <c r="AK137" s="19">
        <f>$I137*AK$19^0.5/VLOOKUP($O137,AProperties!$AY$8:$BG$1007,VLOOKUP(Span,Data!$N$4:$Y$11,Data!$Y$1,FALSE),FALSE)</f>
        <v>1.0741024725515038</v>
      </c>
      <c r="AL137" s="47">
        <f t="shared" si="17"/>
        <v>0.11799999999999999</v>
      </c>
    </row>
    <row r="138" spans="1:38" x14ac:dyDescent="0.25">
      <c r="A138" s="15">
        <v>0.11899999999999999</v>
      </c>
      <c r="B138" s="116">
        <f>VLOOKUP($A138,APropertiesDimless!$A$7:$I$1007,VLOOKUP(Span,Data!$N$4:$Y$11,Data!$Y$1,FALSE),FALSE)</f>
        <v>0.11922010080499099</v>
      </c>
      <c r="C138" s="6">
        <f t="shared" si="13"/>
        <v>0.1786100504024955</v>
      </c>
      <c r="D138" s="116">
        <f>VLOOKUP($A138,AProperties!$AE$8:$AM$1007,VLOOKUP(Span,Data!$N$4:$Y$11,Data!$Y$1,FALSE),FALSE)</f>
        <v>0.14931519079791228</v>
      </c>
      <c r="E138" s="116">
        <f t="shared" si="14"/>
        <v>0.16898523783966635</v>
      </c>
      <c r="F138" s="6">
        <f t="shared" si="18"/>
        <v>0.1614450301219876</v>
      </c>
      <c r="G138" s="9"/>
      <c r="H138" s="15">
        <f t="shared" si="15"/>
        <v>0.11899999999999999</v>
      </c>
      <c r="I138" s="6">
        <f>VLOOKUP(H138,AProperties!$AO$8:$AW$1007,VLOOKUP(Span,Data!$N$4:$Y$11,Data!$Y$1,FALSE),FALSE)^(2/3)</f>
        <v>0.19296529912910887</v>
      </c>
      <c r="J138" s="15">
        <f>$I138*(Slope^0.5)/VLOOKUP($H138,AProperties!$AY$8:$BG$1007,VLOOKUP(Span,Data!$N$4:$Y$11,Data!$Y$1,FALSE),FALSE)</f>
        <v>0.59146249880959068</v>
      </c>
      <c r="K138" s="15">
        <f>$J138*VLOOKUP($H138,AProperties!$A$8:$I$1007,VLOOKUP(Span,Data!$N$4:$Y$11,Data!$Y$1,FALSE),FALSE)</f>
        <v>8.5661085633353964E-2</v>
      </c>
      <c r="L138" s="15">
        <f t="shared" si="19"/>
        <v>0.59146249880959068</v>
      </c>
      <c r="M138" s="15">
        <f t="shared" si="20"/>
        <v>0.11899999999999999</v>
      </c>
      <c r="O138" s="28">
        <f t="shared" si="16"/>
        <v>0.11899999999999999</v>
      </c>
      <c r="P138" s="19">
        <f>AA138*VLOOKUP($O138,AProperties!$A$8:$I$1007,VLOOKUP(Span,Data!$N$4:$Y$11,Data!$Y$1,FALSE),FALSE)</f>
        <v>3.4970991769095329E-2</v>
      </c>
      <c r="Q138" s="19">
        <f>AB138*VLOOKUP($O138,AProperties!$A$8:$I$1007,VLOOKUP(Span,Data!$N$4:$Y$11,Data!$Y$1,FALSE),FALSE)</f>
        <v>4.9456450849492496E-2</v>
      </c>
      <c r="R138" s="19">
        <f>AC138*VLOOKUP($O138,AProperties!$A$8:$I$1007,VLOOKUP(Span,Data!$N$4:$Y$11,Data!$Y$1,FALSE),FALSE)</f>
        <v>6.9941983538190658E-2</v>
      </c>
      <c r="S138" s="19">
        <f>AD138*VLOOKUP($O138,AProperties!$A$8:$I$1007,VLOOKUP(Span,Data!$N$4:$Y$11,Data!$Y$1,FALSE),FALSE)</f>
        <v>8.5661085633353964E-2</v>
      </c>
      <c r="T138" s="19">
        <f>AE138*VLOOKUP($O138,AProperties!$A$8:$I$1007,VLOOKUP(Span,Data!$N$4:$Y$11,Data!$Y$1,FALSE),FALSE)</f>
        <v>9.8912901698984992E-2</v>
      </c>
      <c r="U138" s="19">
        <f>AF138*VLOOKUP($O138,AProperties!$A$8:$I$1007,VLOOKUP(Span,Data!$N$4:$Y$11,Data!$Y$1,FALSE),FALSE)</f>
        <v>0.11058798602534242</v>
      </c>
      <c r="V138" s="19">
        <f>AG138*VLOOKUP($O138,AProperties!$A$8:$I$1007,VLOOKUP(Span,Data!$N$4:$Y$11,Data!$Y$1,FALSE),FALSE)</f>
        <v>0.12114306907029226</v>
      </c>
      <c r="W138" s="19">
        <f>AH138*VLOOKUP($O138,AProperties!$A$8:$I$1007,VLOOKUP(Span,Data!$N$4:$Y$11,Data!$Y$1,FALSE),FALSE)</f>
        <v>0.13084946967564626</v>
      </c>
      <c r="X138" s="19">
        <f>AI138*VLOOKUP($O138,AProperties!$A$8:$I$1007,VLOOKUP(Span,Data!$N$4:$Y$11,Data!$Y$1,FALSE),FALSE)</f>
        <v>0.13988396707638132</v>
      </c>
      <c r="Y138" s="19">
        <f>AJ138*VLOOKUP($O138,AProperties!$A$8:$I$1007,VLOOKUP(Span,Data!$N$4:$Y$11,Data!$Y$1,FALSE),FALSE)</f>
        <v>0.14836935254847747</v>
      </c>
      <c r="Z138" s="19">
        <f>AK138*VLOOKUP($O138,AProperties!$A$8:$I$1007,VLOOKUP(Span,Data!$N$4:$Y$11,Data!$Y$1,FALSE),FALSE)</f>
        <v>0.15639502967256558</v>
      </c>
      <c r="AA138" s="19">
        <f>$I138*AA$19^0.5/VLOOKUP($O138,AProperties!$AY$8:$BG$1007,VLOOKUP(Span,Data!$N$4:$Y$11,Data!$Y$1,FALSE),FALSE)</f>
        <v>0.2414635540125</v>
      </c>
      <c r="AB138" s="19">
        <f>$I138*AB$19^0.5/VLOOKUP($O138,AProperties!$AY$8:$BG$1007,VLOOKUP(Span,Data!$N$4:$Y$11,Data!$Y$1,FALSE),FALSE)</f>
        <v>0.34148103290328591</v>
      </c>
      <c r="AC138" s="19">
        <f>$I138*AC$19^0.5/VLOOKUP($O138,AProperties!$AY$8:$BG$1007,VLOOKUP(Span,Data!$N$4:$Y$11,Data!$Y$1,FALSE),FALSE)</f>
        <v>0.482927108025</v>
      </c>
      <c r="AD138" s="19">
        <f>$I138*AD$19^0.5/VLOOKUP($O138,AProperties!$AY$8:$BG$1007,VLOOKUP(Span,Data!$N$4:$Y$11,Data!$Y$1,FALSE),FALSE)</f>
        <v>0.59146249880959068</v>
      </c>
      <c r="AE138" s="19">
        <f>$I138*AE$19^0.5/VLOOKUP($O138,AProperties!$AY$8:$BG$1007,VLOOKUP(Span,Data!$N$4:$Y$11,Data!$Y$1,FALSE),FALSE)</f>
        <v>0.68296206580657182</v>
      </c>
      <c r="AF138" s="19">
        <f>$I138*AF$19^0.5/VLOOKUP($O138,AProperties!$AY$8:$BG$1007,VLOOKUP(Span,Data!$N$4:$Y$11,Data!$Y$1,FALSE),FALSE)</f>
        <v>0.76357480259858956</v>
      </c>
      <c r="AG138" s="19">
        <f>$I138*AG$19^0.5/VLOOKUP($O138,AProperties!$AY$8:$BG$1007,VLOOKUP(Span,Data!$N$4:$Y$11,Data!$Y$1,FALSE),FALSE)</f>
        <v>0.83645428745160377</v>
      </c>
      <c r="AH138" s="19">
        <f>$I138*AH$19^0.5/VLOOKUP($O138,AProperties!$AY$8:$BG$1007,VLOOKUP(Span,Data!$N$4:$Y$11,Data!$Y$1,FALSE),FALSE)</f>
        <v>0.90347389050755922</v>
      </c>
      <c r="AI138" s="19">
        <f>$I138*AI$19^0.5/VLOOKUP($O138,AProperties!$AY$8:$BG$1007,VLOOKUP(Span,Data!$N$4:$Y$11,Data!$Y$1,FALSE),FALSE)</f>
        <v>0.96585421604999999</v>
      </c>
      <c r="AJ138" s="19">
        <f>$I138*AJ$19^0.5/VLOOKUP($O138,AProperties!$AY$8:$BG$1007,VLOOKUP(Span,Data!$N$4:$Y$11,Data!$Y$1,FALSE),FALSE)</f>
        <v>1.0244430987098576</v>
      </c>
      <c r="AK138" s="19">
        <f>$I138*AK$19^0.5/VLOOKUP($O138,AProperties!$AY$8:$BG$1007,VLOOKUP(Span,Data!$N$4:$Y$11,Data!$Y$1,FALSE),FALSE)</f>
        <v>1.0798578417212843</v>
      </c>
      <c r="AL138" s="47">
        <f t="shared" si="17"/>
        <v>0.11899999999999999</v>
      </c>
    </row>
    <row r="139" spans="1:38" x14ac:dyDescent="0.25">
      <c r="A139" s="15">
        <v>0.12</v>
      </c>
      <c r="B139" s="116">
        <f>VLOOKUP($A139,APropertiesDimless!$A$7:$I$1007,VLOOKUP(Span,Data!$N$4:$Y$11,Data!$Y$1,FALSE),FALSE)</f>
        <v>0.12022919948980308</v>
      </c>
      <c r="C139" s="6">
        <f t="shared" si="13"/>
        <v>0.18011459974490154</v>
      </c>
      <c r="D139" s="116">
        <f>VLOOKUP($A139,AProperties!$AE$8:$AM$1007,VLOOKUP(Span,Data!$N$4:$Y$11,Data!$Y$1,FALSE),FALSE)</f>
        <v>0.15056757634616941</v>
      </c>
      <c r="E139" s="116">
        <f t="shared" si="14"/>
        <v>0.17059207173478225</v>
      </c>
      <c r="F139" s="6">
        <f t="shared" si="18"/>
        <v>0.16348668279213036</v>
      </c>
      <c r="G139" s="9"/>
      <c r="H139" s="15">
        <f t="shared" si="15"/>
        <v>0.12</v>
      </c>
      <c r="I139" s="6">
        <f>VLOOKUP(H139,AProperties!$AO$8:$AW$1007,VLOOKUP(Span,Data!$N$4:$Y$11,Data!$Y$1,FALSE),FALSE)^(2/3)</f>
        <v>0.19392125065540269</v>
      </c>
      <c r="J139" s="15">
        <f>$I139*(Slope^0.5)/VLOOKUP($H139,AProperties!$AY$8:$BG$1007,VLOOKUP(Span,Data!$N$4:$Y$11,Data!$Y$1,FALSE),FALSE)</f>
        <v>0.59460364689166745</v>
      </c>
      <c r="K139" s="15">
        <f>$J139*VLOOKUP($H139,AProperties!$A$8:$I$1007,VLOOKUP(Span,Data!$N$4:$Y$11,Data!$Y$1,FALSE),FALSE)</f>
        <v>8.6838316448772324E-2</v>
      </c>
      <c r="L139" s="15">
        <f t="shared" si="19"/>
        <v>0.59460364689166745</v>
      </c>
      <c r="M139" s="15">
        <f t="shared" si="20"/>
        <v>0.12</v>
      </c>
      <c r="O139" s="28">
        <f t="shared" si="16"/>
        <v>0.12</v>
      </c>
      <c r="P139" s="19">
        <f>AA139*VLOOKUP($O139,AProperties!$A$8:$I$1007,VLOOKUP(Span,Data!$N$4:$Y$11,Data!$Y$1,FALSE),FALSE)</f>
        <v>3.5451594236971251E-2</v>
      </c>
      <c r="Q139" s="19">
        <f>AB139*VLOOKUP($O139,AProperties!$A$8:$I$1007,VLOOKUP(Span,Data!$N$4:$Y$11,Data!$Y$1,FALSE),FALSE)</f>
        <v>5.0136125377672612E-2</v>
      </c>
      <c r="R139" s="19">
        <f>AC139*VLOOKUP($O139,AProperties!$A$8:$I$1007,VLOOKUP(Span,Data!$N$4:$Y$11,Data!$Y$1,FALSE),FALSE)</f>
        <v>7.0903188473942502E-2</v>
      </c>
      <c r="S139" s="19">
        <f>AD139*VLOOKUP($O139,AProperties!$A$8:$I$1007,VLOOKUP(Span,Data!$N$4:$Y$11,Data!$Y$1,FALSE),FALSE)</f>
        <v>8.6838316448772324E-2</v>
      </c>
      <c r="T139" s="19">
        <f>AE139*VLOOKUP($O139,AProperties!$A$8:$I$1007,VLOOKUP(Span,Data!$N$4:$Y$11,Data!$Y$1,FALSE),FALSE)</f>
        <v>0.10027225075534522</v>
      </c>
      <c r="U139" s="19">
        <f>AF139*VLOOKUP($O139,AProperties!$A$8:$I$1007,VLOOKUP(Span,Data!$N$4:$Y$11,Data!$Y$1,FALSE),FALSE)</f>
        <v>0.11210778447292827</v>
      </c>
      <c r="V139" s="19">
        <f>AG139*VLOOKUP($O139,AProperties!$A$8:$I$1007,VLOOKUP(Span,Data!$N$4:$Y$11,Data!$Y$1,FALSE),FALSE)</f>
        <v>0.12280792485550046</v>
      </c>
      <c r="W139" s="19">
        <f>AH139*VLOOKUP($O139,AProperties!$A$8:$I$1007,VLOOKUP(Span,Data!$N$4:$Y$11,Data!$Y$1,FALSE),FALSE)</f>
        <v>0.13264771944967602</v>
      </c>
      <c r="X139" s="19">
        <f>AI139*VLOOKUP($O139,AProperties!$A$8:$I$1007,VLOOKUP(Span,Data!$N$4:$Y$11,Data!$Y$1,FALSE),FALSE)</f>
        <v>0.141806376947885</v>
      </c>
      <c r="Y139" s="19">
        <f>AJ139*VLOOKUP($O139,AProperties!$A$8:$I$1007,VLOOKUP(Span,Data!$N$4:$Y$11,Data!$Y$1,FALSE),FALSE)</f>
        <v>0.15040837613301783</v>
      </c>
      <c r="Z139" s="19">
        <f>AK139*VLOOKUP($O139,AProperties!$A$8:$I$1007,VLOOKUP(Span,Data!$N$4:$Y$11,Data!$Y$1,FALSE),FALSE)</f>
        <v>0.15854434924921504</v>
      </c>
      <c r="AA139" s="19">
        <f>$I139*AA$19^0.5/VLOOKUP($O139,AProperties!$AY$8:$BG$1007,VLOOKUP(Span,Data!$N$4:$Y$11,Data!$Y$1,FALSE),FALSE)</f>
        <v>0.24274592234710168</v>
      </c>
      <c r="AB139" s="19">
        <f>$I139*AB$19^0.5/VLOOKUP($O139,AProperties!$AY$8:$BG$1007,VLOOKUP(Span,Data!$N$4:$Y$11,Data!$Y$1,FALSE),FALSE)</f>
        <v>0.34329457559403742</v>
      </c>
      <c r="AC139" s="19">
        <f>$I139*AC$19^0.5/VLOOKUP($O139,AProperties!$AY$8:$BG$1007,VLOOKUP(Span,Data!$N$4:$Y$11,Data!$Y$1,FALSE),FALSE)</f>
        <v>0.48549184469420337</v>
      </c>
      <c r="AD139" s="19">
        <f>$I139*AD$19^0.5/VLOOKUP($O139,AProperties!$AY$8:$BG$1007,VLOOKUP(Span,Data!$N$4:$Y$11,Data!$Y$1,FALSE),FALSE)</f>
        <v>0.59460364689166745</v>
      </c>
      <c r="AE139" s="19">
        <f>$I139*AE$19^0.5/VLOOKUP($O139,AProperties!$AY$8:$BG$1007,VLOOKUP(Span,Data!$N$4:$Y$11,Data!$Y$1,FALSE),FALSE)</f>
        <v>0.68658915118807484</v>
      </c>
      <c r="AF139" s="19">
        <f>$I139*AF$19^0.5/VLOOKUP($O139,AProperties!$AY$8:$BG$1007,VLOOKUP(Span,Data!$N$4:$Y$11,Data!$Y$1,FALSE),FALSE)</f>
        <v>0.76763000733520792</v>
      </c>
      <c r="AG139" s="19">
        <f>$I139*AG$19^0.5/VLOOKUP($O139,AProperties!$AY$8:$BG$1007,VLOOKUP(Span,Data!$N$4:$Y$11,Data!$Y$1,FALSE),FALSE)</f>
        <v>0.84089654167069905</v>
      </c>
      <c r="AH139" s="19">
        <f>$I139*AH$19^0.5/VLOOKUP($O139,AProperties!$AY$8:$BG$1007,VLOOKUP(Span,Data!$N$4:$Y$11,Data!$Y$1,FALSE),FALSE)</f>
        <v>0.90827207345928684</v>
      </c>
      <c r="AI139" s="19">
        <f>$I139*AI$19^0.5/VLOOKUP($O139,AProperties!$AY$8:$BG$1007,VLOOKUP(Span,Data!$N$4:$Y$11,Data!$Y$1,FALSE),FALSE)</f>
        <v>0.97098368938840673</v>
      </c>
      <c r="AJ139" s="19">
        <f>$I139*AJ$19^0.5/VLOOKUP($O139,AProperties!$AY$8:$BG$1007,VLOOKUP(Span,Data!$N$4:$Y$11,Data!$Y$1,FALSE),FALSE)</f>
        <v>1.0298837267821122</v>
      </c>
      <c r="AK139" s="19">
        <f>$I139*AK$19^0.5/VLOOKUP($O139,AProperties!$AY$8:$BG$1007,VLOOKUP(Span,Data!$N$4:$Y$11,Data!$Y$1,FALSE),FALSE)</f>
        <v>1.0855927672580095</v>
      </c>
      <c r="AL139" s="47">
        <f t="shared" si="17"/>
        <v>0.12</v>
      </c>
    </row>
    <row r="140" spans="1:38" x14ac:dyDescent="0.25">
      <c r="A140" s="15">
        <v>0.121</v>
      </c>
      <c r="B140" s="116">
        <f>VLOOKUP($A140,APropertiesDimless!$A$7:$I$1007,VLOOKUP(Span,Data!$N$4:$Y$11,Data!$Y$1,FALSE),FALSE)</f>
        <v>0.12123851118413269</v>
      </c>
      <c r="C140" s="6">
        <f t="shared" si="13"/>
        <v>0.18161925559206635</v>
      </c>
      <c r="D140" s="116">
        <f>VLOOKUP($A140,AProperties!$AE$8:$AM$1007,VLOOKUP(Span,Data!$N$4:$Y$11,Data!$Y$1,FALSE),FALSE)</f>
        <v>0.15181986601490235</v>
      </c>
      <c r="E140" s="116">
        <f t="shared" si="14"/>
        <v>0.17220008645752888</v>
      </c>
      <c r="F140" s="6">
        <f t="shared" si="18"/>
        <v>0.16553691052804398</v>
      </c>
      <c r="G140" s="9"/>
      <c r="H140" s="15">
        <f t="shared" si="15"/>
        <v>0.121</v>
      </c>
      <c r="I140" s="6">
        <f>VLOOKUP(H140,AProperties!$AO$8:$AW$1007,VLOOKUP(Span,Data!$N$4:$Y$11,Data!$Y$1,FALSE),FALSE)^(2/3)</f>
        <v>0.19487297251450333</v>
      </c>
      <c r="J140" s="15">
        <f>$I140*(Slope^0.5)/VLOOKUP($H140,AProperties!$AY$8:$BG$1007,VLOOKUP(Span,Data!$N$4:$Y$11,Data!$Y$1,FALSE),FALSE)</f>
        <v>0.59773370735401044</v>
      </c>
      <c r="K140" s="15">
        <f>$J140*VLOOKUP($H140,AProperties!$A$8:$I$1007,VLOOKUP(Span,Data!$N$4:$Y$11,Data!$Y$1,FALSE),FALSE)</f>
        <v>8.8021490406911707E-2</v>
      </c>
      <c r="L140" s="15">
        <f t="shared" si="19"/>
        <v>0.59773370735401044</v>
      </c>
      <c r="M140" s="15">
        <f t="shared" si="20"/>
        <v>0.121</v>
      </c>
      <c r="O140" s="28">
        <f t="shared" si="16"/>
        <v>0.121</v>
      </c>
      <c r="P140" s="19">
        <f>AA140*VLOOKUP($O140,AProperties!$A$8:$I$1007,VLOOKUP(Span,Data!$N$4:$Y$11,Data!$Y$1,FALSE),FALSE)</f>
        <v>3.5934622982703023E-2</v>
      </c>
      <c r="Q140" s="19">
        <f>AB140*VLOOKUP($O140,AProperties!$A$8:$I$1007,VLOOKUP(Span,Data!$N$4:$Y$11,Data!$Y$1,FALSE),FALSE)</f>
        <v>5.0819231180902535E-2</v>
      </c>
      <c r="R140" s="19">
        <f>AC140*VLOOKUP($O140,AProperties!$A$8:$I$1007,VLOOKUP(Span,Data!$N$4:$Y$11,Data!$Y$1,FALSE),FALSE)</f>
        <v>7.1869245965406045E-2</v>
      </c>
      <c r="S140" s="19">
        <f>AD140*VLOOKUP($O140,AProperties!$A$8:$I$1007,VLOOKUP(Span,Data!$N$4:$Y$11,Data!$Y$1,FALSE),FALSE)</f>
        <v>8.8021490406911707E-2</v>
      </c>
      <c r="T140" s="19">
        <f>AE140*VLOOKUP($O140,AProperties!$A$8:$I$1007,VLOOKUP(Span,Data!$N$4:$Y$11,Data!$Y$1,FALSE),FALSE)</f>
        <v>0.10163846236180507</v>
      </c>
      <c r="U140" s="19">
        <f>AF140*VLOOKUP($O140,AProperties!$A$8:$I$1007,VLOOKUP(Span,Data!$N$4:$Y$11,Data!$Y$1,FALSE),FALSE)</f>
        <v>0.11363525548477499</v>
      </c>
      <c r="V140" s="19">
        <f>AG140*VLOOKUP($O140,AProperties!$A$8:$I$1007,VLOOKUP(Span,Data!$N$4:$Y$11,Data!$Y$1,FALSE),FALSE)</f>
        <v>0.12448118551374784</v>
      </c>
      <c r="W140" s="19">
        <f>AH140*VLOOKUP($O140,AProperties!$A$8:$I$1007,VLOOKUP(Span,Data!$N$4:$Y$11,Data!$Y$1,FALSE),FALSE)</f>
        <v>0.13445504752416743</v>
      </c>
      <c r="X140" s="19">
        <f>AI140*VLOOKUP($O140,AProperties!$A$8:$I$1007,VLOOKUP(Span,Data!$N$4:$Y$11,Data!$Y$1,FALSE),FALSE)</f>
        <v>0.14373849193081209</v>
      </c>
      <c r="Y140" s="19">
        <f>AJ140*VLOOKUP($O140,AProperties!$A$8:$I$1007,VLOOKUP(Span,Data!$N$4:$Y$11,Data!$Y$1,FALSE),FALSE)</f>
        <v>0.15245769354270761</v>
      </c>
      <c r="Z140" s="19">
        <f>AK140*VLOOKUP($O140,AProperties!$A$8:$I$1007,VLOOKUP(Span,Data!$N$4:$Y$11,Data!$Y$1,FALSE),FALSE)</f>
        <v>0.16070451947030043</v>
      </c>
      <c r="AA140" s="19">
        <f>$I140*AA$19^0.5/VLOOKUP($O140,AProperties!$AY$8:$BG$1007,VLOOKUP(Span,Data!$N$4:$Y$11,Data!$Y$1,FALSE),FALSE)</f>
        <v>0.24402376417990176</v>
      </c>
      <c r="AB140" s="19">
        <f>$I140*AB$19^0.5/VLOOKUP($O140,AProperties!$AY$8:$BG$1007,VLOOKUP(Span,Data!$N$4:$Y$11,Data!$Y$1,FALSE),FALSE)</f>
        <v>0.34510171684455093</v>
      </c>
      <c r="AC140" s="19">
        <f>$I140*AC$19^0.5/VLOOKUP($O140,AProperties!$AY$8:$BG$1007,VLOOKUP(Span,Data!$N$4:$Y$11,Data!$Y$1,FALSE),FALSE)</f>
        <v>0.48804752835980353</v>
      </c>
      <c r="AD140" s="19">
        <f>$I140*AD$19^0.5/VLOOKUP($O140,AProperties!$AY$8:$BG$1007,VLOOKUP(Span,Data!$N$4:$Y$11,Data!$Y$1,FALSE),FALSE)</f>
        <v>0.59773370735401044</v>
      </c>
      <c r="AE140" s="19">
        <f>$I140*AE$19^0.5/VLOOKUP($O140,AProperties!$AY$8:$BG$1007,VLOOKUP(Span,Data!$N$4:$Y$11,Data!$Y$1,FALSE),FALSE)</f>
        <v>0.69020343368910186</v>
      </c>
      <c r="AF140" s="19">
        <f>$I140*AF$19^0.5/VLOOKUP($O140,AProperties!$AY$8:$BG$1007,VLOOKUP(Span,Data!$N$4:$Y$11,Data!$Y$1,FALSE),FALSE)</f>
        <v>0.77167089801630007</v>
      </c>
      <c r="AG140" s="19">
        <f>$I140*AG$19^0.5/VLOOKUP($O140,AProperties!$AY$8:$BG$1007,VLOOKUP(Span,Data!$N$4:$Y$11,Data!$Y$1,FALSE),FALSE)</f>
        <v>0.84532311562759233</v>
      </c>
      <c r="AH140" s="19">
        <f>$I140*AH$19^0.5/VLOOKUP($O140,AProperties!$AY$8:$BG$1007,VLOOKUP(Span,Data!$N$4:$Y$11,Data!$Y$1,FALSE),FALSE)</f>
        <v>0.91305331979211179</v>
      </c>
      <c r="AI140" s="19">
        <f>$I140*AI$19^0.5/VLOOKUP($O140,AProperties!$AY$8:$BG$1007,VLOOKUP(Span,Data!$N$4:$Y$11,Data!$Y$1,FALSE),FALSE)</f>
        <v>0.97609505671960706</v>
      </c>
      <c r="AJ140" s="19">
        <f>$I140*AJ$19^0.5/VLOOKUP($O140,AProperties!$AY$8:$BG$1007,VLOOKUP(Span,Data!$N$4:$Y$11,Data!$Y$1,FALSE),FALSE)</f>
        <v>1.0353051505336528</v>
      </c>
      <c r="AK140" s="19">
        <f>$I140*AK$19^0.5/VLOOKUP($O140,AProperties!$AY$8:$BG$1007,VLOOKUP(Span,Data!$N$4:$Y$11,Data!$Y$1,FALSE),FALSE)</f>
        <v>1.0913074496632771</v>
      </c>
      <c r="AL140" s="47">
        <f t="shared" si="17"/>
        <v>0.121</v>
      </c>
    </row>
    <row r="141" spans="1:38" x14ac:dyDescent="0.25">
      <c r="A141" s="15">
        <v>0.122</v>
      </c>
      <c r="B141" s="116">
        <f>VLOOKUP($A141,APropertiesDimless!$A$7:$I$1007,VLOOKUP(Span,Data!$N$4:$Y$11,Data!$Y$1,FALSE),FALSE)</f>
        <v>0.12224803824701549</v>
      </c>
      <c r="C141" s="6">
        <f t="shared" si="13"/>
        <v>0.18312401912350773</v>
      </c>
      <c r="D141" s="116">
        <f>VLOOKUP($A141,AProperties!$AE$8:$AM$1007,VLOOKUP(Span,Data!$N$4:$Y$11,Data!$Y$1,FALSE),FALSE)</f>
        <v>0.15307205839734372</v>
      </c>
      <c r="E141" s="116">
        <f t="shared" si="14"/>
        <v>0.173809285483425</v>
      </c>
      <c r="F141" s="6">
        <f t="shared" si="18"/>
        <v>0.1675956785060034</v>
      </c>
      <c r="G141" s="9"/>
      <c r="H141" s="15">
        <f t="shared" si="15"/>
        <v>0.122</v>
      </c>
      <c r="I141" s="6">
        <f>VLOOKUP(H141,AProperties!$AO$8:$AW$1007,VLOOKUP(Span,Data!$N$4:$Y$11,Data!$Y$1,FALSE),FALSE)^(2/3)</f>
        <v>0.19582050506795651</v>
      </c>
      <c r="J141" s="15">
        <f>$I141*(Slope^0.5)/VLOOKUP($H141,AProperties!$AY$8:$BG$1007,VLOOKUP(Span,Data!$N$4:$Y$11,Data!$Y$1,FALSE),FALSE)</f>
        <v>0.60085278791846564</v>
      </c>
      <c r="K141" s="15">
        <f>$J141*VLOOKUP($H141,AProperties!$A$8:$I$1007,VLOOKUP(Span,Data!$N$4:$Y$11,Data!$Y$1,FALSE),FALSE)</f>
        <v>8.921058140515338E-2</v>
      </c>
      <c r="L141" s="15">
        <f t="shared" si="19"/>
        <v>0.60085278791846564</v>
      </c>
      <c r="M141" s="15">
        <f t="shared" si="20"/>
        <v>0.122</v>
      </c>
      <c r="O141" s="28">
        <f t="shared" si="16"/>
        <v>0.122</v>
      </c>
      <c r="P141" s="19">
        <f>AA141*VLOOKUP($O141,AProperties!$A$8:$I$1007,VLOOKUP(Span,Data!$N$4:$Y$11,Data!$Y$1,FALSE),FALSE)</f>
        <v>3.6420067349941146E-2</v>
      </c>
      <c r="Q141" s="19">
        <f>AB141*VLOOKUP($O141,AProperties!$A$8:$I$1007,VLOOKUP(Span,Data!$N$4:$Y$11,Data!$Y$1,FALSE),FALSE)</f>
        <v>5.1505753188828322E-2</v>
      </c>
      <c r="R141" s="19">
        <f>AC141*VLOOKUP($O141,AProperties!$A$8:$I$1007,VLOOKUP(Span,Data!$N$4:$Y$11,Data!$Y$1,FALSE),FALSE)</f>
        <v>7.2840134699882292E-2</v>
      </c>
      <c r="S141" s="19">
        <f>AD141*VLOOKUP($O141,AProperties!$A$8:$I$1007,VLOOKUP(Span,Data!$N$4:$Y$11,Data!$Y$1,FALSE),FALSE)</f>
        <v>8.921058140515338E-2</v>
      </c>
      <c r="T141" s="19">
        <f>AE141*VLOOKUP($O141,AProperties!$A$8:$I$1007,VLOOKUP(Span,Data!$N$4:$Y$11,Data!$Y$1,FALSE),FALSE)</f>
        <v>0.10301150637765664</v>
      </c>
      <c r="U141" s="19">
        <f>AF141*VLOOKUP($O141,AProperties!$A$8:$I$1007,VLOOKUP(Span,Data!$N$4:$Y$11,Data!$Y$1,FALSE),FALSE)</f>
        <v>0.11517036536254668</v>
      </c>
      <c r="V141" s="19">
        <f>AG141*VLOOKUP($O141,AProperties!$A$8:$I$1007,VLOOKUP(Span,Data!$N$4:$Y$11,Data!$Y$1,FALSE),FALSE)</f>
        <v>0.12616281413035693</v>
      </c>
      <c r="W141" s="19">
        <f>AH141*VLOOKUP($O141,AProperties!$A$8:$I$1007,VLOOKUP(Span,Data!$N$4:$Y$11,Data!$Y$1,FALSE),FALSE)</f>
        <v>0.13627141402671175</v>
      </c>
      <c r="X141" s="19">
        <f>AI141*VLOOKUP($O141,AProperties!$A$8:$I$1007,VLOOKUP(Span,Data!$N$4:$Y$11,Data!$Y$1,FALSE),FALSE)</f>
        <v>0.14568026939976458</v>
      </c>
      <c r="Y141" s="19">
        <f>AJ141*VLOOKUP($O141,AProperties!$A$8:$I$1007,VLOOKUP(Span,Data!$N$4:$Y$11,Data!$Y$1,FALSE),FALSE)</f>
        <v>0.15451725956648496</v>
      </c>
      <c r="Z141" s="19">
        <f>AK141*VLOOKUP($O141,AProperties!$A$8:$I$1007,VLOOKUP(Span,Data!$N$4:$Y$11,Data!$Y$1,FALSE),FALSE)</f>
        <v>0.16287549267917806</v>
      </c>
      <c r="AA141" s="19">
        <f>$I141*AA$19^0.5/VLOOKUP($O141,AProperties!$AY$8:$BG$1007,VLOOKUP(Span,Data!$N$4:$Y$11,Data!$Y$1,FALSE),FALSE)</f>
        <v>0.2452971234881596</v>
      </c>
      <c r="AB141" s="19">
        <f>$I141*AB$19^0.5/VLOOKUP($O141,AProperties!$AY$8:$BG$1007,VLOOKUP(Span,Data!$N$4:$Y$11,Data!$Y$1,FALSE),FALSE)</f>
        <v>0.34690251884806322</v>
      </c>
      <c r="AC141" s="19">
        <f>$I141*AC$19^0.5/VLOOKUP($O141,AProperties!$AY$8:$BG$1007,VLOOKUP(Span,Data!$N$4:$Y$11,Data!$Y$1,FALSE),FALSE)</f>
        <v>0.4905942469763192</v>
      </c>
      <c r="AD141" s="19">
        <f>$I141*AD$19^0.5/VLOOKUP($O141,AProperties!$AY$8:$BG$1007,VLOOKUP(Span,Data!$N$4:$Y$11,Data!$Y$1,FALSE),FALSE)</f>
        <v>0.60085278791846564</v>
      </c>
      <c r="AE141" s="19">
        <f>$I141*AE$19^0.5/VLOOKUP($O141,AProperties!$AY$8:$BG$1007,VLOOKUP(Span,Data!$N$4:$Y$11,Data!$Y$1,FALSE),FALSE)</f>
        <v>0.69380503769612645</v>
      </c>
      <c r="AF141" s="19">
        <f>$I141*AF$19^0.5/VLOOKUP($O141,AProperties!$AY$8:$BG$1007,VLOOKUP(Span,Data!$N$4:$Y$11,Data!$Y$1,FALSE),FALSE)</f>
        <v>0.77569761371017143</v>
      </c>
      <c r="AG141" s="19">
        <f>$I141*AG$19^0.5/VLOOKUP($O141,AProperties!$AY$8:$BG$1007,VLOOKUP(Span,Data!$N$4:$Y$11,Data!$Y$1,FALSE),FALSE)</f>
        <v>0.84973416166397897</v>
      </c>
      <c r="AH141" s="19">
        <f>$I141*AH$19^0.5/VLOOKUP($O141,AProperties!$AY$8:$BG$1007,VLOOKUP(Span,Data!$N$4:$Y$11,Data!$Y$1,FALSE),FALSE)</f>
        <v>0.9178177940538722</v>
      </c>
      <c r="AI141" s="19">
        <f>$I141*AI$19^0.5/VLOOKUP($O141,AProperties!$AY$8:$BG$1007,VLOOKUP(Span,Data!$N$4:$Y$11,Data!$Y$1,FALSE),FALSE)</f>
        <v>0.98118849395263841</v>
      </c>
      <c r="AJ141" s="19">
        <f>$I141*AJ$19^0.5/VLOOKUP($O141,AProperties!$AY$8:$BG$1007,VLOOKUP(Span,Data!$N$4:$Y$11,Data!$Y$1,FALSE),FALSE)</f>
        <v>1.0407075565441897</v>
      </c>
      <c r="AK141" s="19">
        <f>$I141*AK$19^0.5/VLOOKUP($O141,AProperties!$AY$8:$BG$1007,VLOOKUP(Span,Data!$N$4:$Y$11,Data!$Y$1,FALSE),FALSE)</f>
        <v>1.0970020856093705</v>
      </c>
      <c r="AL141" s="47">
        <f t="shared" si="17"/>
        <v>0.122</v>
      </c>
    </row>
    <row r="142" spans="1:38" x14ac:dyDescent="0.25">
      <c r="A142" s="15">
        <v>0.123</v>
      </c>
      <c r="B142" s="116">
        <f>VLOOKUP($A142,APropertiesDimless!$A$7:$I$1007,VLOOKUP(Span,Data!$N$4:$Y$11,Data!$Y$1,FALSE),FALSE)</f>
        <v>0.1232577830409373</v>
      </c>
      <c r="C142" s="6">
        <f t="shared" si="13"/>
        <v>0.18462889152046866</v>
      </c>
      <c r="D142" s="116">
        <f>VLOOKUP($A142,AProperties!$AE$8:$AM$1007,VLOOKUP(Span,Data!$N$4:$Y$11,Data!$Y$1,FALSE),FALSE)</f>
        <v>0.15432415208639869</v>
      </c>
      <c r="E142" s="116">
        <f t="shared" si="14"/>
        <v>0.17541967227636535</v>
      </c>
      <c r="F142" s="6">
        <f t="shared" si="18"/>
        <v>0.16966295233678433</v>
      </c>
      <c r="G142" s="9"/>
      <c r="H142" s="15">
        <f t="shared" si="15"/>
        <v>0.123</v>
      </c>
      <c r="I142" s="6">
        <f>VLOOKUP(H142,AProperties!$AO$8:$AW$1007,VLOOKUP(Span,Data!$N$4:$Y$11,Data!$Y$1,FALSE),FALSE)^(2/3)</f>
        <v>0.19676388794431943</v>
      </c>
      <c r="J142" s="15">
        <f>$I142*(Slope^0.5)/VLOOKUP($H142,AProperties!$AY$8:$BG$1007,VLOOKUP(Span,Data!$N$4:$Y$11,Data!$Y$1,FALSE),FALSE)</f>
        <v>0.60396099426628347</v>
      </c>
      <c r="K142" s="15">
        <f>$J142*VLOOKUP($H142,AProperties!$A$8:$I$1007,VLOOKUP(Span,Data!$N$4:$Y$11,Data!$Y$1,FALSE),FALSE)</f>
        <v>9.0405563547761233E-2</v>
      </c>
      <c r="L142" s="15">
        <f t="shared" si="19"/>
        <v>0.60396099426628347</v>
      </c>
      <c r="M142" s="15">
        <f t="shared" si="20"/>
        <v>0.123</v>
      </c>
      <c r="O142" s="28">
        <f t="shared" si="16"/>
        <v>0.123</v>
      </c>
      <c r="P142" s="19">
        <f>AA142*VLOOKUP($O142,AProperties!$A$8:$I$1007,VLOOKUP(Span,Data!$N$4:$Y$11,Data!$Y$1,FALSE),FALSE)</f>
        <v>3.6907916766795661E-2</v>
      </c>
      <c r="Q142" s="19">
        <f>AB142*VLOOKUP($O142,AProperties!$A$8:$I$1007,VLOOKUP(Span,Data!$N$4:$Y$11,Data!$Y$1,FALSE),FALSE)</f>
        <v>5.2195676450539769E-2</v>
      </c>
      <c r="R142" s="19">
        <f>AC142*VLOOKUP($O142,AProperties!$A$8:$I$1007,VLOOKUP(Span,Data!$N$4:$Y$11,Data!$Y$1,FALSE),FALSE)</f>
        <v>7.3815833533591321E-2</v>
      </c>
      <c r="S142" s="19">
        <f>AD142*VLOOKUP($O142,AProperties!$A$8:$I$1007,VLOOKUP(Span,Data!$N$4:$Y$11,Data!$Y$1,FALSE),FALSE)</f>
        <v>9.0405563547761233E-2</v>
      </c>
      <c r="T142" s="19">
        <f>AE142*VLOOKUP($O142,AProperties!$A$8:$I$1007,VLOOKUP(Span,Data!$N$4:$Y$11,Data!$Y$1,FALSE),FALSE)</f>
        <v>0.10439135290107954</v>
      </c>
      <c r="U142" s="19">
        <f>AF142*VLOOKUP($O142,AProperties!$A$8:$I$1007,VLOOKUP(Span,Data!$N$4:$Y$11,Data!$Y$1,FALSE),FALSE)</f>
        <v>0.11671308067499185</v>
      </c>
      <c r="V142" s="19">
        <f>AG142*VLOOKUP($O142,AProperties!$A$8:$I$1007,VLOOKUP(Span,Data!$N$4:$Y$11,Data!$Y$1,FALSE),FALSE)</f>
        <v>0.12785277408322665</v>
      </c>
      <c r="W142" s="19">
        <f>AH142*VLOOKUP($O142,AProperties!$A$8:$I$1007,VLOOKUP(Span,Data!$N$4:$Y$11,Data!$Y$1,FALSE),FALSE)</f>
        <v>0.13809677940091877</v>
      </c>
      <c r="X142" s="19">
        <f>AI142*VLOOKUP($O142,AProperties!$A$8:$I$1007,VLOOKUP(Span,Data!$N$4:$Y$11,Data!$Y$1,FALSE),FALSE)</f>
        <v>0.14763166706718264</v>
      </c>
      <c r="Y142" s="19">
        <f>AJ142*VLOOKUP($O142,AProperties!$A$8:$I$1007,VLOOKUP(Span,Data!$N$4:$Y$11,Data!$Y$1,FALSE),FALSE)</f>
        <v>0.15658702935161928</v>
      </c>
      <c r="Z142" s="19">
        <f>AK142*VLOOKUP($O142,AProperties!$A$8:$I$1007,VLOOKUP(Span,Data!$N$4:$Y$11,Data!$Y$1,FALSE),FALSE)</f>
        <v>0.16505722159691869</v>
      </c>
      <c r="AA142" s="19">
        <f>$I142*AA$19^0.5/VLOOKUP($O142,AProperties!$AY$8:$BG$1007,VLOOKUP(Span,Data!$N$4:$Y$11,Data!$Y$1,FALSE),FALSE)</f>
        <v>0.24656604341606525</v>
      </c>
      <c r="AB142" s="19">
        <f>$I142*AB$19^0.5/VLOOKUP($O142,AProperties!$AY$8:$BG$1007,VLOOKUP(Span,Data!$N$4:$Y$11,Data!$Y$1,FALSE),FALSE)</f>
        <v>0.34869704261967283</v>
      </c>
      <c r="AC142" s="19">
        <f>$I142*AC$19^0.5/VLOOKUP($O142,AProperties!$AY$8:$BG$1007,VLOOKUP(Span,Data!$N$4:$Y$11,Data!$Y$1,FALSE),FALSE)</f>
        <v>0.4931320868321305</v>
      </c>
      <c r="AD142" s="19">
        <f>$I142*AD$19^0.5/VLOOKUP($O142,AProperties!$AY$8:$BG$1007,VLOOKUP(Span,Data!$N$4:$Y$11,Data!$Y$1,FALSE),FALSE)</f>
        <v>0.60396099426628347</v>
      </c>
      <c r="AE142" s="19">
        <f>$I142*AE$19^0.5/VLOOKUP($O142,AProperties!$AY$8:$BG$1007,VLOOKUP(Span,Data!$N$4:$Y$11,Data!$Y$1,FALSE),FALSE)</f>
        <v>0.69739408523934565</v>
      </c>
      <c r="AF142" s="19">
        <f>$I142*AF$19^0.5/VLOOKUP($O142,AProperties!$AY$8:$BG$1007,VLOOKUP(Span,Data!$N$4:$Y$11,Data!$Y$1,FALSE),FALSE)</f>
        <v>0.77971029085072974</v>
      </c>
      <c r="AG142" s="19">
        <f>$I142*AG$19^0.5/VLOOKUP($O142,AProperties!$AY$8:$BG$1007,VLOOKUP(Span,Data!$N$4:$Y$11,Data!$Y$1,FALSE),FALSE)</f>
        <v>0.85412982923571734</v>
      </c>
      <c r="AH142" s="19">
        <f>$I142*AH$19^0.5/VLOOKUP($O142,AProperties!$AY$8:$BG$1007,VLOOKUP(Span,Data!$N$4:$Y$11,Data!$Y$1,FALSE),FALSE)</f>
        <v>0.92256565767534482</v>
      </c>
      <c r="AI142" s="19">
        <f>$I142*AI$19^0.5/VLOOKUP($O142,AProperties!$AY$8:$BG$1007,VLOOKUP(Span,Data!$N$4:$Y$11,Data!$Y$1,FALSE),FALSE)</f>
        <v>0.986264173664261</v>
      </c>
      <c r="AJ142" s="19">
        <f>$I142*AJ$19^0.5/VLOOKUP($O142,AProperties!$AY$8:$BG$1007,VLOOKUP(Span,Data!$N$4:$Y$11,Data!$Y$1,FALSE),FALSE)</f>
        <v>1.0460911278590184</v>
      </c>
      <c r="AK142" s="19">
        <f>$I142*AK$19^0.5/VLOOKUP($O142,AProperties!$AY$8:$BG$1007,VLOOKUP(Span,Data!$N$4:$Y$11,Data!$Y$1,FALSE),FALSE)</f>
        <v>1.1026768680429726</v>
      </c>
      <c r="AL142" s="47">
        <f t="shared" si="17"/>
        <v>0.123</v>
      </c>
    </row>
    <row r="143" spans="1:38" x14ac:dyDescent="0.25">
      <c r="A143" s="15">
        <v>0.124</v>
      </c>
      <c r="B143" s="116">
        <f>VLOOKUP($A143,APropertiesDimless!$A$7:$I$1007,VLOOKUP(Span,Data!$N$4:$Y$11,Data!$Y$1,FALSE),FALSE)</f>
        <v>0.1242677479318782</v>
      </c>
      <c r="C143" s="6">
        <f t="shared" si="13"/>
        <v>0.18613387396593911</v>
      </c>
      <c r="D143" s="116">
        <f>VLOOKUP($A143,AProperties!$AE$8:$AM$1007,VLOOKUP(Span,Data!$N$4:$Y$11,Data!$Y$1,FALSE),FALSE)</f>
        <v>0.15557614567463893</v>
      </c>
      <c r="E143" s="116">
        <f t="shared" si="14"/>
        <v>0.17703125028884215</v>
      </c>
      <c r="F143" s="6">
        <f t="shared" si="18"/>
        <v>0.1717386980568795</v>
      </c>
      <c r="G143" s="9"/>
      <c r="H143" s="15">
        <f t="shared" si="15"/>
        <v>0.124</v>
      </c>
      <c r="I143" s="6">
        <f>VLOOKUP(H143,AProperties!$AO$8:$AW$1007,VLOOKUP(Span,Data!$N$4:$Y$11,Data!$Y$1,FALSE),FALSE)^(2/3)</f>
        <v>0.19770316005847938</v>
      </c>
      <c r="J143" s="15">
        <f>$I143*(Slope^0.5)/VLOOKUP($H143,AProperties!$AY$8:$BG$1007,VLOOKUP(Span,Data!$N$4:$Y$11,Data!$Y$1,FALSE),FALSE)</f>
        <v>0.60705843009292182</v>
      </c>
      <c r="K143" s="15">
        <f>$J143*VLOOKUP($H143,AProperties!$A$8:$I$1007,VLOOKUP(Span,Data!$N$4:$Y$11,Data!$Y$1,FALSE),FALSE)</f>
        <v>9.1606411141799668E-2</v>
      </c>
      <c r="L143" s="15">
        <f t="shared" si="19"/>
        <v>0.60705843009292182</v>
      </c>
      <c r="M143" s="15">
        <f t="shared" si="20"/>
        <v>0.124</v>
      </c>
      <c r="O143" s="28">
        <f t="shared" si="16"/>
        <v>0.124</v>
      </c>
      <c r="P143" s="19">
        <f>AA143*VLOOKUP($O143,AProperties!$A$8:$I$1007,VLOOKUP(Span,Data!$N$4:$Y$11,Data!$Y$1,FALSE),FALSE)</f>
        <v>3.739816074416949E-2</v>
      </c>
      <c r="Q143" s="19">
        <f>AB143*VLOOKUP($O143,AProperties!$A$8:$I$1007,VLOOKUP(Span,Data!$N$4:$Y$11,Data!$Y$1,FALSE),FALSE)</f>
        <v>5.2888986132213572E-2</v>
      </c>
      <c r="R143" s="19">
        <f>AC143*VLOOKUP($O143,AProperties!$A$8:$I$1007,VLOOKUP(Span,Data!$N$4:$Y$11,Data!$Y$1,FALSE),FALSE)</f>
        <v>7.4796321488338979E-2</v>
      </c>
      <c r="S143" s="19">
        <f>AD143*VLOOKUP($O143,AProperties!$A$8:$I$1007,VLOOKUP(Span,Data!$N$4:$Y$11,Data!$Y$1,FALSE),FALSE)</f>
        <v>9.1606411141799668E-2</v>
      </c>
      <c r="T143" s="19">
        <f>AE143*VLOOKUP($O143,AProperties!$A$8:$I$1007,VLOOKUP(Span,Data!$N$4:$Y$11,Data!$Y$1,FALSE),FALSE)</f>
        <v>0.10577797226442714</v>
      </c>
      <c r="U143" s="19">
        <f>AF143*VLOOKUP($O143,AProperties!$A$8:$I$1007,VLOOKUP(Span,Data!$N$4:$Y$11,Data!$Y$1,FALSE),FALSE)</f>
        <v>0.11826336825267321</v>
      </c>
      <c r="V143" s="19">
        <f>AG143*VLOOKUP($O143,AProperties!$A$8:$I$1007,VLOOKUP(Span,Data!$N$4:$Y$11,Data!$Y$1,FALSE),FALSE)</f>
        <v>0.1295510290370589</v>
      </c>
      <c r="W143" s="19">
        <f>AH143*VLOOKUP($O143,AProperties!$A$8:$I$1007,VLOOKUP(Span,Data!$N$4:$Y$11,Data!$Y$1,FALSE),FALSE)</f>
        <v>0.139931104400181</v>
      </c>
      <c r="X143" s="19">
        <f>AI143*VLOOKUP($O143,AProperties!$A$8:$I$1007,VLOOKUP(Span,Data!$N$4:$Y$11,Data!$Y$1,FALSE),FALSE)</f>
        <v>0.14959264297667796</v>
      </c>
      <c r="Y143" s="19">
        <f>AJ143*VLOOKUP($O143,AProperties!$A$8:$I$1007,VLOOKUP(Span,Data!$N$4:$Y$11,Data!$Y$1,FALSE),FALSE)</f>
        <v>0.15866695839664072</v>
      </c>
      <c r="Z143" s="19">
        <f>AK143*VLOOKUP($O143,AProperties!$A$8:$I$1007,VLOOKUP(Span,Data!$N$4:$Y$11,Data!$Y$1,FALSE),FALSE)</f>
        <v>0.16724965931485419</v>
      </c>
      <c r="AA143" s="19">
        <f>$I143*AA$19^0.5/VLOOKUP($O143,AProperties!$AY$8:$BG$1007,VLOOKUP(Span,Data!$N$4:$Y$11,Data!$Y$1,FALSE),FALSE)</f>
        <v>0.24783056629711181</v>
      </c>
      <c r="AB143" s="19">
        <f>$I143*AB$19^0.5/VLOOKUP($O143,AProperties!$AY$8:$BG$1007,VLOOKUP(Span,Data!$N$4:$Y$11,Data!$Y$1,FALSE),FALSE)</f>
        <v>0.35048534802798004</v>
      </c>
      <c r="AC143" s="19">
        <f>$I143*AC$19^0.5/VLOOKUP($O143,AProperties!$AY$8:$BG$1007,VLOOKUP(Span,Data!$N$4:$Y$11,Data!$Y$1,FALSE),FALSE)</f>
        <v>0.49566113259422362</v>
      </c>
      <c r="AD143" s="19">
        <f>$I143*AD$19^0.5/VLOOKUP($O143,AProperties!$AY$8:$BG$1007,VLOOKUP(Span,Data!$N$4:$Y$11,Data!$Y$1,FALSE),FALSE)</f>
        <v>0.60705843009292182</v>
      </c>
      <c r="AE143" s="19">
        <f>$I143*AE$19^0.5/VLOOKUP($O143,AProperties!$AY$8:$BG$1007,VLOOKUP(Span,Data!$N$4:$Y$11,Data!$Y$1,FALSE),FALSE)</f>
        <v>0.70097069605596007</v>
      </c>
      <c r="AF143" s="19">
        <f>$I143*AF$19^0.5/VLOOKUP($O143,AProperties!$AY$8:$BG$1007,VLOOKUP(Span,Data!$N$4:$Y$11,Data!$Y$1,FALSE),FALSE)</f>
        <v>0.78370906330823509</v>
      </c>
      <c r="AG143" s="19">
        <f>$I143*AG$19^0.5/VLOOKUP($O143,AProperties!$AY$8:$BG$1007,VLOOKUP(Span,Data!$N$4:$Y$11,Data!$Y$1,FALSE),FALSE)</f>
        <v>0.85851026499032945</v>
      </c>
      <c r="AH143" s="19">
        <f>$I143*AH$19^0.5/VLOOKUP($O143,AProperties!$AY$8:$BG$1007,VLOOKUP(Span,Data!$N$4:$Y$11,Data!$Y$1,FALSE),FALSE)</f>
        <v>0.92729706905395748</v>
      </c>
      <c r="AI143" s="19">
        <f>$I143*AI$19^0.5/VLOOKUP($O143,AProperties!$AY$8:$BG$1007,VLOOKUP(Span,Data!$N$4:$Y$11,Data!$Y$1,FALSE),FALSE)</f>
        <v>0.99132226518844724</v>
      </c>
      <c r="AJ143" s="19">
        <f>$I143*AJ$19^0.5/VLOOKUP($O143,AProperties!$AY$8:$BG$1007,VLOOKUP(Span,Data!$N$4:$Y$11,Data!$Y$1,FALSE),FALSE)</f>
        <v>1.05145604408394</v>
      </c>
      <c r="AK143" s="19">
        <f>$I143*AK$19^0.5/VLOOKUP($O143,AProperties!$AY$8:$BG$1007,VLOOKUP(Span,Data!$N$4:$Y$11,Data!$Y$1,FALSE),FALSE)</f>
        <v>1.1083319862852208</v>
      </c>
      <c r="AL143" s="47">
        <f t="shared" si="17"/>
        <v>0.124</v>
      </c>
    </row>
    <row r="144" spans="1:38" x14ac:dyDescent="0.25">
      <c r="A144" s="15">
        <v>0.125</v>
      </c>
      <c r="B144" s="116">
        <f>VLOOKUP($A144,APropertiesDimless!$A$7:$I$1007,VLOOKUP(Span,Data!$N$4:$Y$11,Data!$Y$1,FALSE),FALSE)</f>
        <v>0.12527793528935827</v>
      </c>
      <c r="C144" s="6">
        <f t="shared" si="13"/>
        <v>0.18763896764467913</v>
      </c>
      <c r="D144" s="116">
        <f>VLOOKUP($A144,AProperties!$AE$8:$AM$1007,VLOOKUP(Span,Data!$N$4:$Y$11,Data!$Y$1,FALSE),FALSE)</f>
        <v>0.15682803775429946</v>
      </c>
      <c r="E144" s="116">
        <f t="shared" si="14"/>
        <v>0.17864402296216364</v>
      </c>
      <c r="F144" s="6">
        <f t="shared" si="18"/>
        <v>0.17382288211996916</v>
      </c>
      <c r="G144" s="9"/>
      <c r="H144" s="15">
        <f t="shared" si="15"/>
        <v>0.125</v>
      </c>
      <c r="I144" s="6">
        <f>VLOOKUP(H144,AProperties!$AO$8:$AW$1007,VLOOKUP(Span,Data!$N$4:$Y$11,Data!$Y$1,FALSE),FALSE)^(2/3)</f>
        <v>0.19863835963030849</v>
      </c>
      <c r="J144" s="15">
        <f>$I144*(Slope^0.5)/VLOOKUP($H144,AProperties!$AY$8:$BG$1007,VLOOKUP(Span,Data!$N$4:$Y$11,Data!$Y$1,FALSE),FALSE)</f>
        <v>0.61014519716095228</v>
      </c>
      <c r="K144" s="15">
        <f>$J144*VLOOKUP($H144,AProperties!$A$8:$I$1007,VLOOKUP(Span,Data!$N$4:$Y$11,Data!$Y$1,FALSE),FALSE)</f>
        <v>9.2813098693163842E-2</v>
      </c>
      <c r="L144" s="15">
        <f t="shared" si="19"/>
        <v>0.61014519716095228</v>
      </c>
      <c r="M144" s="15">
        <f t="shared" si="20"/>
        <v>0.125</v>
      </c>
      <c r="O144" s="28">
        <f t="shared" si="16"/>
        <v>0.125</v>
      </c>
      <c r="P144" s="19">
        <f>AA144*VLOOKUP($O144,AProperties!$A$8:$I$1007,VLOOKUP(Span,Data!$N$4:$Y$11,Data!$Y$1,FALSE),FALSE)</f>
        <v>3.7890788874137937E-2</v>
      </c>
      <c r="Q144" s="19">
        <f>AB144*VLOOKUP($O144,AProperties!$A$8:$I$1007,VLOOKUP(Span,Data!$N$4:$Y$11,Data!$Y$1,FALSE),FALSE)</f>
        <v>5.3585667514821446E-2</v>
      </c>
      <c r="R144" s="19">
        <f>AC144*VLOOKUP($O144,AProperties!$A$8:$I$1007,VLOOKUP(Span,Data!$N$4:$Y$11,Data!$Y$1,FALSE),FALSE)</f>
        <v>7.5781577748275875E-2</v>
      </c>
      <c r="S144" s="19">
        <f>AD144*VLOOKUP($O144,AProperties!$A$8:$I$1007,VLOOKUP(Span,Data!$N$4:$Y$11,Data!$Y$1,FALSE),FALSE)</f>
        <v>9.2813098693163842E-2</v>
      </c>
      <c r="T144" s="19">
        <f>AE144*VLOOKUP($O144,AProperties!$A$8:$I$1007,VLOOKUP(Span,Data!$N$4:$Y$11,Data!$Y$1,FALSE),FALSE)</f>
        <v>0.10717133502964289</v>
      </c>
      <c r="U144" s="19">
        <f>AF144*VLOOKUP($O144,AProperties!$A$8:$I$1007,VLOOKUP(Span,Data!$N$4:$Y$11,Data!$Y$1,FALSE),FALSE)</f>
        <v>0.11982119518284295</v>
      </c>
      <c r="V144" s="19">
        <f>AG144*VLOOKUP($O144,AProperties!$A$8:$I$1007,VLOOKUP(Span,Data!$N$4:$Y$11,Data!$Y$1,FALSE),FALSE)</f>
        <v>0.13125754293774489</v>
      </c>
      <c r="W144" s="19">
        <f>AH144*VLOOKUP($O144,AProperties!$A$8:$I$1007,VLOOKUP(Span,Data!$N$4:$Y$11,Data!$Y$1,FALSE),FALSE)</f>
        <v>0.1417743500816101</v>
      </c>
      <c r="X144" s="19">
        <f>AI144*VLOOKUP($O144,AProperties!$A$8:$I$1007,VLOOKUP(Span,Data!$N$4:$Y$11,Data!$Y$1,FALSE),FALSE)</f>
        <v>0.15156315549655175</v>
      </c>
      <c r="Y144" s="19">
        <f>AJ144*VLOOKUP($O144,AProperties!$A$8:$I$1007,VLOOKUP(Span,Data!$N$4:$Y$11,Data!$Y$1,FALSE),FALSE)</f>
        <v>0.16075700254446432</v>
      </c>
      <c r="Z144" s="19">
        <f>AK144*VLOOKUP($O144,AProperties!$A$8:$I$1007,VLOOKUP(Span,Data!$N$4:$Y$11,Data!$Y$1,FALSE),FALSE)</f>
        <v>0.16945275928733031</v>
      </c>
      <c r="AA144" s="19">
        <f>$I144*AA$19^0.5/VLOOKUP($O144,AProperties!$AY$8:$BG$1007,VLOOKUP(Span,Data!$N$4:$Y$11,Data!$Y$1,FALSE),FALSE)</f>
        <v>0.2490907336756954</v>
      </c>
      <c r="AB144" s="19">
        <f>$I144*AB$19^0.5/VLOOKUP($O144,AProperties!$AY$8:$BG$1007,VLOOKUP(Span,Data!$N$4:$Y$11,Data!$Y$1,FALSE),FALSE)</f>
        <v>0.35226749382563305</v>
      </c>
      <c r="AC144" s="19">
        <f>$I144*AC$19^0.5/VLOOKUP($O144,AProperties!$AY$8:$BG$1007,VLOOKUP(Span,Data!$N$4:$Y$11,Data!$Y$1,FALSE),FALSE)</f>
        <v>0.49818146735139079</v>
      </c>
      <c r="AD144" s="19">
        <f>$I144*AD$19^0.5/VLOOKUP($O144,AProperties!$AY$8:$BG$1007,VLOOKUP(Span,Data!$N$4:$Y$11,Data!$Y$1,FALSE),FALSE)</f>
        <v>0.61014519716095228</v>
      </c>
      <c r="AE144" s="19">
        <f>$I144*AE$19^0.5/VLOOKUP($O144,AProperties!$AY$8:$BG$1007,VLOOKUP(Span,Data!$N$4:$Y$11,Data!$Y$1,FALSE),FALSE)</f>
        <v>0.7045349876512661</v>
      </c>
      <c r="AF144" s="19">
        <f>$I144*AF$19^0.5/VLOOKUP($O144,AProperties!$AY$8:$BG$1007,VLOOKUP(Span,Data!$N$4:$Y$11,Data!$Y$1,FALSE),FALSE)</f>
        <v>0.78769406245760287</v>
      </c>
      <c r="AG144" s="19">
        <f>$I144*AG$19^0.5/VLOOKUP($O144,AProperties!$AY$8:$BG$1007,VLOOKUP(Span,Data!$N$4:$Y$11,Data!$Y$1,FALSE),FALSE)</f>
        <v>0.86287561284182468</v>
      </c>
      <c r="AH144" s="19">
        <f>$I144*AH$19^0.5/VLOOKUP($O144,AProperties!$AY$8:$BG$1007,VLOOKUP(Span,Data!$N$4:$Y$11,Data!$Y$1,FALSE),FALSE)</f>
        <v>0.93201218363460636</v>
      </c>
      <c r="AI144" s="19">
        <f>$I144*AI$19^0.5/VLOOKUP($O144,AProperties!$AY$8:$BG$1007,VLOOKUP(Span,Data!$N$4:$Y$11,Data!$Y$1,FALSE),FALSE)</f>
        <v>0.99636293470278159</v>
      </c>
      <c r="AJ144" s="19">
        <f>$I144*AJ$19^0.5/VLOOKUP($O144,AProperties!$AY$8:$BG$1007,VLOOKUP(Span,Data!$N$4:$Y$11,Data!$Y$1,FALSE),FALSE)</f>
        <v>1.056802481476899</v>
      </c>
      <c r="AK144" s="19">
        <f>$I144*AK$19^0.5/VLOOKUP($O144,AProperties!$AY$8:$BG$1007,VLOOKUP(Span,Data!$N$4:$Y$11,Data!$Y$1,FALSE),FALSE)</f>
        <v>1.113967626128302</v>
      </c>
      <c r="AL144" s="47">
        <f t="shared" si="17"/>
        <v>0.125</v>
      </c>
    </row>
    <row r="145" spans="1:38" x14ac:dyDescent="0.25">
      <c r="A145" s="15">
        <v>0.126</v>
      </c>
      <c r="B145" s="116">
        <f>VLOOKUP($A145,APropertiesDimless!$A$7:$I$1007,VLOOKUP(Span,Data!$N$4:$Y$11,Data!$Y$1,FALSE),FALSE)</f>
        <v>0.12628834748648138</v>
      </c>
      <c r="C145" s="6">
        <f t="shared" si="13"/>
        <v>0.18914417374324069</v>
      </c>
      <c r="D145" s="116">
        <f>VLOOKUP($A145,AProperties!$AE$8:$AM$1007,VLOOKUP(Span,Data!$N$4:$Y$11,Data!$Y$1,FALSE),FALSE)</f>
        <v>0.15807982691727196</v>
      </c>
      <c r="E145" s="116">
        <f t="shared" si="14"/>
        <v>0.18025799372666668</v>
      </c>
      <c r="F145" s="6">
        <f t="shared" si="18"/>
        <v>0.17591547138862662</v>
      </c>
      <c r="G145" s="9"/>
      <c r="H145" s="15">
        <f t="shared" si="15"/>
        <v>0.126</v>
      </c>
      <c r="I145" s="6">
        <f>VLOOKUP(H145,AProperties!$AO$8:$AW$1007,VLOOKUP(Span,Data!$N$4:$Y$11,Data!$Y$1,FALSE),FALSE)^(2/3)</f>
        <v>0.19956952420267879</v>
      </c>
      <c r="J145" s="15">
        <f>$I145*(Slope^0.5)/VLOOKUP($H145,AProperties!$AY$8:$BG$1007,VLOOKUP(Span,Data!$N$4:$Y$11,Data!$Y$1,FALSE),FALSE)</f>
        <v>0.61322139535113473</v>
      </c>
      <c r="K145" s="15">
        <f>$J145*VLOOKUP($H145,AProperties!$A$8:$I$1007,VLOOKUP(Span,Data!$N$4:$Y$11,Data!$Y$1,FALSE),FALSE)</f>
        <v>9.4025600902712572E-2</v>
      </c>
      <c r="L145" s="15">
        <f t="shared" si="19"/>
        <v>0.61322139535113473</v>
      </c>
      <c r="M145" s="15">
        <f t="shared" si="20"/>
        <v>0.126</v>
      </c>
      <c r="O145" s="28">
        <f t="shared" si="16"/>
        <v>0.126</v>
      </c>
      <c r="P145" s="19">
        <f>AA145*VLOOKUP($O145,AProperties!$A$8:$I$1007,VLOOKUP(Span,Data!$N$4:$Y$11,Data!$Y$1,FALSE),FALSE)</f>
        <v>3.8385790828369862E-2</v>
      </c>
      <c r="Q145" s="19">
        <f>AB145*VLOOKUP($O145,AProperties!$A$8:$I$1007,VLOOKUP(Span,Data!$N$4:$Y$11,Data!$Y$1,FALSE),FALSE)</f>
        <v>5.4285705991897422E-2</v>
      </c>
      <c r="R145" s="19">
        <f>AC145*VLOOKUP($O145,AProperties!$A$8:$I$1007,VLOOKUP(Span,Data!$N$4:$Y$11,Data!$Y$1,FALSE),FALSE)</f>
        <v>7.6771581656739724E-2</v>
      </c>
      <c r="S145" s="19">
        <f>AD145*VLOOKUP($O145,AProperties!$A$8:$I$1007,VLOOKUP(Span,Data!$N$4:$Y$11,Data!$Y$1,FALSE),FALSE)</f>
        <v>9.4025600902712572E-2</v>
      </c>
      <c r="T145" s="19">
        <f>AE145*VLOOKUP($O145,AProperties!$A$8:$I$1007,VLOOKUP(Span,Data!$N$4:$Y$11,Data!$Y$1,FALSE),FALSE)</f>
        <v>0.10857141198379484</v>
      </c>
      <c r="U145" s="19">
        <f>AF145*VLOOKUP($O145,AProperties!$A$8:$I$1007,VLOOKUP(Span,Data!$N$4:$Y$11,Data!$Y$1,FALSE),FALSE)</f>
        <v>0.12138652880445028</v>
      </c>
      <c r="V145" s="19">
        <f>AG145*VLOOKUP($O145,AProperties!$A$8:$I$1007,VLOOKUP(Span,Data!$N$4:$Y$11,Data!$Y$1,FALSE),FALSE)</f>
        <v>0.13297228000689607</v>
      </c>
      <c r="W145" s="19">
        <f>AH145*VLOOKUP($O145,AProperties!$A$8:$I$1007,VLOOKUP(Span,Data!$N$4:$Y$11,Data!$Y$1,FALSE),FALSE)</f>
        <v>0.14362647780012952</v>
      </c>
      <c r="X145" s="19">
        <f>AI145*VLOOKUP($O145,AProperties!$A$8:$I$1007,VLOOKUP(Span,Data!$N$4:$Y$11,Data!$Y$1,FALSE),FALSE)</f>
        <v>0.15354316331347945</v>
      </c>
      <c r="Y145" s="19">
        <f>AJ145*VLOOKUP($O145,AProperties!$A$8:$I$1007,VLOOKUP(Span,Data!$N$4:$Y$11,Data!$Y$1,FALSE),FALSE)</f>
        <v>0.16285711797569227</v>
      </c>
      <c r="Z145" s="19">
        <f>AK145*VLOOKUP($O145,AProperties!$A$8:$I$1007,VLOOKUP(Span,Data!$N$4:$Y$11,Data!$Y$1,FALSE),FALSE)</f>
        <v>0.17166647532464596</v>
      </c>
      <c r="AA145" s="19">
        <f>$I145*AA$19^0.5/VLOOKUP($O145,AProperties!$AY$8:$BG$1007,VLOOKUP(Span,Data!$N$4:$Y$11,Data!$Y$1,FALSE),FALSE)</f>
        <v>0.25034658632796541</v>
      </c>
      <c r="AB145" s="19">
        <f>$I145*AB$19^0.5/VLOOKUP($O145,AProperties!$AY$8:$BG$1007,VLOOKUP(Span,Data!$N$4:$Y$11,Data!$Y$1,FALSE),FALSE)</f>
        <v>0.35404353767881558</v>
      </c>
      <c r="AC145" s="19">
        <f>$I145*AC$19^0.5/VLOOKUP($O145,AProperties!$AY$8:$BG$1007,VLOOKUP(Span,Data!$N$4:$Y$11,Data!$Y$1,FALSE),FALSE)</f>
        <v>0.50069317265593083</v>
      </c>
      <c r="AD145" s="19">
        <f>$I145*AD$19^0.5/VLOOKUP($O145,AProperties!$AY$8:$BG$1007,VLOOKUP(Span,Data!$N$4:$Y$11,Data!$Y$1,FALSE),FALSE)</f>
        <v>0.61322139535113473</v>
      </c>
      <c r="AE145" s="19">
        <f>$I145*AE$19^0.5/VLOOKUP($O145,AProperties!$AY$8:$BG$1007,VLOOKUP(Span,Data!$N$4:$Y$11,Data!$Y$1,FALSE),FALSE)</f>
        <v>0.70808707535763116</v>
      </c>
      <c r="AF145" s="19">
        <f>$I145*AF$19^0.5/VLOOKUP($O145,AProperties!$AY$8:$BG$1007,VLOOKUP(Span,Data!$N$4:$Y$11,Data!$Y$1,FALSE),FALSE)</f>
        <v>0.7916654172443397</v>
      </c>
      <c r="AG145" s="19">
        <f>$I145*AG$19^0.5/VLOOKUP($O145,AProperties!$AY$8:$BG$1007,VLOOKUP(Span,Data!$N$4:$Y$11,Data!$Y$1,FALSE),FALSE)</f>
        <v>0.86722601404292843</v>
      </c>
      <c r="AH145" s="19">
        <f>$I145*AH$19^0.5/VLOOKUP($O145,AProperties!$AY$8:$BG$1007,VLOOKUP(Span,Data!$N$4:$Y$11,Data!$Y$1,FALSE),FALSE)</f>
        <v>0.93671115398767224</v>
      </c>
      <c r="AI145" s="19">
        <f>$I145*AI$19^0.5/VLOOKUP($O145,AProperties!$AY$8:$BG$1007,VLOOKUP(Span,Data!$N$4:$Y$11,Data!$Y$1,FALSE),FALSE)</f>
        <v>1.0013863453118617</v>
      </c>
      <c r="AJ145" s="19">
        <f>$I145*AJ$19^0.5/VLOOKUP($O145,AProperties!$AY$8:$BG$1007,VLOOKUP(Span,Data!$N$4:$Y$11,Data!$Y$1,FALSE),FALSE)</f>
        <v>1.0621306130364467</v>
      </c>
      <c r="AK145" s="19">
        <f>$I145*AK$19^0.5/VLOOKUP($O145,AProperties!$AY$8:$BG$1007,VLOOKUP(Span,Data!$N$4:$Y$11,Data!$Y$1,FALSE),FALSE)</f>
        <v>1.1195839699287005</v>
      </c>
      <c r="AL145" s="47">
        <f t="shared" si="17"/>
        <v>0.126</v>
      </c>
    </row>
    <row r="146" spans="1:38" x14ac:dyDescent="0.25">
      <c r="A146" s="15">
        <v>0.127</v>
      </c>
      <c r="B146" s="116">
        <f>VLOOKUP($A146,APropertiesDimless!$A$7:$I$1007,VLOOKUP(Span,Data!$N$4:$Y$11,Data!$Y$1,FALSE),FALSE)</f>
        <v>0.12729898689998143</v>
      </c>
      <c r="C146" s="6">
        <f t="shared" si="13"/>
        <v>0.19064949344999071</v>
      </c>
      <c r="D146" s="116">
        <f>VLOOKUP($A146,AProperties!$AE$8:$AM$1007,VLOOKUP(Span,Data!$N$4:$Y$11,Data!$Y$1,FALSE),FALSE)</f>
        <v>0.15933151175510143</v>
      </c>
      <c r="E146" s="116">
        <f t="shared" si="14"/>
        <v>0.18187316600192754</v>
      </c>
      <c r="F146" s="6">
        <f t="shared" si="18"/>
        <v>0.17801643312626178</v>
      </c>
      <c r="G146" s="9"/>
      <c r="H146" s="15">
        <f t="shared" si="15"/>
        <v>0.127</v>
      </c>
      <c r="I146" s="6">
        <f>VLOOKUP(H146,AProperties!$AO$8:$AW$1007,VLOOKUP(Span,Data!$N$4:$Y$11,Data!$Y$1,FALSE),FALSE)^(2/3)</f>
        <v>0.20049669065886785</v>
      </c>
      <c r="J146" s="15">
        <f>$I146*(Slope^0.5)/VLOOKUP($H146,AProperties!$AY$8:$BG$1007,VLOOKUP(Span,Data!$N$4:$Y$11,Data!$Y$1,FALSE),FALSE)</f>
        <v>0.61628712271175046</v>
      </c>
      <c r="K146" s="15">
        <f>$J146*VLOOKUP($H146,AProperties!$A$8:$I$1007,VLOOKUP(Span,Data!$N$4:$Y$11,Data!$Y$1,FALSE),FALSE)</f>
        <v>9.5243892662506102E-2</v>
      </c>
      <c r="L146" s="15">
        <f t="shared" si="19"/>
        <v>0.61628712271175046</v>
      </c>
      <c r="M146" s="15">
        <f t="shared" si="20"/>
        <v>0.127</v>
      </c>
      <c r="O146" s="28">
        <f t="shared" si="16"/>
        <v>0.127</v>
      </c>
      <c r="P146" s="19">
        <f>AA146*VLOOKUP($O146,AProperties!$A$8:$I$1007,VLOOKUP(Span,Data!$N$4:$Y$11,Data!$Y$1,FALSE),FALSE)</f>
        <v>3.8883156356591779E-2</v>
      </c>
      <c r="Q146" s="19">
        <f>AB146*VLOOKUP($O146,AProperties!$A$8:$I$1007,VLOOKUP(Span,Data!$N$4:$Y$11,Data!$Y$1,FALSE),FALSE)</f>
        <v>5.498908706736573E-2</v>
      </c>
      <c r="R146" s="19">
        <f>AC146*VLOOKUP($O146,AProperties!$A$8:$I$1007,VLOOKUP(Span,Data!$N$4:$Y$11,Data!$Y$1,FALSE),FALSE)</f>
        <v>7.7766312713183558E-2</v>
      </c>
      <c r="S146" s="19">
        <f>AD146*VLOOKUP($O146,AProperties!$A$8:$I$1007,VLOOKUP(Span,Data!$N$4:$Y$11,Data!$Y$1,FALSE),FALSE)</f>
        <v>9.5243892662506102E-2</v>
      </c>
      <c r="T146" s="19">
        <f>AE146*VLOOKUP($O146,AProperties!$A$8:$I$1007,VLOOKUP(Span,Data!$N$4:$Y$11,Data!$Y$1,FALSE),FALSE)</f>
        <v>0.10997817413473146</v>
      </c>
      <c r="U146" s="19">
        <f>AF146*VLOOKUP($O146,AProperties!$A$8:$I$1007,VLOOKUP(Span,Data!$N$4:$Y$11,Data!$Y$1,FALSE),FALSE)</f>
        <v>0.12295933670328431</v>
      </c>
      <c r="V146" s="19">
        <f>AG146*VLOOKUP($O146,AProperties!$A$8:$I$1007,VLOOKUP(Span,Data!$N$4:$Y$11,Data!$Y$1,FALSE),FALSE)</f>
        <v>0.13469520473652344</v>
      </c>
      <c r="W146" s="19">
        <f>AH146*VLOOKUP($O146,AProperties!$A$8:$I$1007,VLOOKUP(Span,Data!$N$4:$Y$11,Data!$Y$1,FALSE),FALSE)</f>
        <v>0.1454874492027278</v>
      </c>
      <c r="X146" s="19">
        <f>AI146*VLOOKUP($O146,AProperties!$A$8:$I$1007,VLOOKUP(Span,Data!$N$4:$Y$11,Data!$Y$1,FALSE),FALSE)</f>
        <v>0.15553262542636712</v>
      </c>
      <c r="Y146" s="19">
        <f>AJ146*VLOOKUP($O146,AProperties!$A$8:$I$1007,VLOOKUP(Span,Data!$N$4:$Y$11,Data!$Y$1,FALSE),FALSE)</f>
        <v>0.16496726120209715</v>
      </c>
      <c r="Z146" s="19">
        <f>AK146*VLOOKUP($O146,AProperties!$A$8:$I$1007,VLOOKUP(Span,Data!$N$4:$Y$11,Data!$Y$1,FALSE),FALSE)</f>
        <v>0.17389076158618458</v>
      </c>
      <c r="AA146" s="19">
        <f>$I146*AA$19^0.5/VLOOKUP($O146,AProperties!$AY$8:$BG$1007,VLOOKUP(Span,Data!$N$4:$Y$11,Data!$Y$1,FALSE),FALSE)</f>
        <v>0.25159816428196508</v>
      </c>
      <c r="AB146" s="19">
        <f>$I146*AB$19^0.5/VLOOKUP($O146,AProperties!$AY$8:$BG$1007,VLOOKUP(Span,Data!$N$4:$Y$11,Data!$Y$1,FALSE),FALSE)</f>
        <v>0.35581353619572914</v>
      </c>
      <c r="AC146" s="19">
        <f>$I146*AC$19^0.5/VLOOKUP($O146,AProperties!$AY$8:$BG$1007,VLOOKUP(Span,Data!$N$4:$Y$11,Data!$Y$1,FALSE),FALSE)</f>
        <v>0.50319632856393015</v>
      </c>
      <c r="AD146" s="19">
        <f>$I146*AD$19^0.5/VLOOKUP($O146,AProperties!$AY$8:$BG$1007,VLOOKUP(Span,Data!$N$4:$Y$11,Data!$Y$1,FALSE),FALSE)</f>
        <v>0.61628712271175046</v>
      </c>
      <c r="AE146" s="19">
        <f>$I146*AE$19^0.5/VLOOKUP($O146,AProperties!$AY$8:$BG$1007,VLOOKUP(Span,Data!$N$4:$Y$11,Data!$Y$1,FALSE),FALSE)</f>
        <v>0.71162707239145828</v>
      </c>
      <c r="AF146" s="19">
        <f>$I146*AF$19^0.5/VLOOKUP($O146,AProperties!$AY$8:$BG$1007,VLOOKUP(Span,Data!$N$4:$Y$11,Data!$Y$1,FALSE),FALSE)</f>
        <v>0.7956232542482321</v>
      </c>
      <c r="AG146" s="19">
        <f>$I146*AG$19^0.5/VLOOKUP($O146,AProperties!$AY$8:$BG$1007,VLOOKUP(Span,Data!$N$4:$Y$11,Data!$Y$1,FALSE),FALSE)</f>
        <v>0.87156160725484944</v>
      </c>
      <c r="AH146" s="19">
        <f>$I146*AH$19^0.5/VLOOKUP($O146,AProperties!$AY$8:$BG$1007,VLOOKUP(Span,Data!$N$4:$Y$11,Data!$Y$1,FALSE),FALSE)</f>
        <v>0.94139412988437843</v>
      </c>
      <c r="AI146" s="19">
        <f>$I146*AI$19^0.5/VLOOKUP($O146,AProperties!$AY$8:$BG$1007,VLOOKUP(Span,Data!$N$4:$Y$11,Data!$Y$1,FALSE),FALSE)</f>
        <v>1.0063926571278603</v>
      </c>
      <c r="AJ146" s="19">
        <f>$I146*AJ$19^0.5/VLOOKUP($O146,AProperties!$AY$8:$BG$1007,VLOOKUP(Span,Data!$N$4:$Y$11,Data!$Y$1,FALSE),FALSE)</f>
        <v>1.067440608587187</v>
      </c>
      <c r="AK146" s="19">
        <f>$I146*AK$19^0.5/VLOOKUP($O146,AProperties!$AY$8:$BG$1007,VLOOKUP(Span,Data!$N$4:$Y$11,Data!$Y$1,FALSE),FALSE)</f>
        <v>1.1251811966972671</v>
      </c>
      <c r="AL146" s="47">
        <f t="shared" si="17"/>
        <v>0.127</v>
      </c>
    </row>
    <row r="147" spans="1:38" x14ac:dyDescent="0.25">
      <c r="A147" s="15">
        <v>0.128</v>
      </c>
      <c r="B147" s="116">
        <f>VLOOKUP($A147,APropertiesDimless!$A$7:$I$1007,VLOOKUP(Span,Data!$N$4:$Y$11,Data!$Y$1,FALSE),FALSE)</f>
        <v>0.12830985591026683</v>
      </c>
      <c r="C147" s="6">
        <f t="shared" si="13"/>
        <v>0.19215492795513342</v>
      </c>
      <c r="D147" s="116">
        <f>VLOOKUP($A147,AProperties!$AE$8:$AM$1007,VLOOKUP(Span,Data!$N$4:$Y$11,Data!$Y$1,FALSE),FALSE)</f>
        <v>0.16058309085898048</v>
      </c>
      <c r="E147" s="116">
        <f t="shared" si="14"/>
        <v>0.18348954319696686</v>
      </c>
      <c r="F147" s="6">
        <f t="shared" si="18"/>
        <v>0.18012573498928405</v>
      </c>
      <c r="G147" s="9"/>
      <c r="H147" s="15">
        <f t="shared" si="15"/>
        <v>0.128</v>
      </c>
      <c r="I147" s="6">
        <f>VLOOKUP(H147,AProperties!$AO$8:$AW$1007,VLOOKUP(Span,Data!$N$4:$Y$11,Data!$Y$1,FALSE),FALSE)^(2/3)</f>
        <v>0.20141989523937831</v>
      </c>
      <c r="J147" s="15">
        <f>$I147*(Slope^0.5)/VLOOKUP($H147,AProperties!$AY$8:$BG$1007,VLOOKUP(Span,Data!$N$4:$Y$11,Data!$Y$1,FALSE),FALSE)</f>
        <v>0.61934247550625254</v>
      </c>
      <c r="K147" s="15">
        <f>$J147*VLOOKUP($H147,AProperties!$A$8:$I$1007,VLOOKUP(Span,Data!$N$4:$Y$11,Data!$Y$1,FALSE),FALSE)</f>
        <v>9.6467949052139859E-2</v>
      </c>
      <c r="L147" s="15">
        <f t="shared" si="19"/>
        <v>0.61934247550625254</v>
      </c>
      <c r="M147" s="15">
        <f t="shared" si="20"/>
        <v>0.128</v>
      </c>
      <c r="O147" s="28">
        <f t="shared" si="16"/>
        <v>0.128</v>
      </c>
      <c r="P147" s="19">
        <f>AA147*VLOOKUP($O147,AProperties!$A$8:$I$1007,VLOOKUP(Span,Data!$N$4:$Y$11,Data!$Y$1,FALSE),FALSE)</f>
        <v>3.9382875285091129E-2</v>
      </c>
      <c r="Q147" s="19">
        <f>AB147*VLOOKUP($O147,AProperties!$A$8:$I$1007,VLOOKUP(Span,Data!$N$4:$Y$11,Data!$Y$1,FALSE),FALSE)</f>
        <v>5.5695796353424053E-2</v>
      </c>
      <c r="R147" s="19">
        <f>AC147*VLOOKUP($O147,AProperties!$A$8:$I$1007,VLOOKUP(Span,Data!$N$4:$Y$11,Data!$Y$1,FALSE),FALSE)</f>
        <v>7.8765750570182258E-2</v>
      </c>
      <c r="S147" s="19">
        <f>AD147*VLOOKUP($O147,AProperties!$A$8:$I$1007,VLOOKUP(Span,Data!$N$4:$Y$11,Data!$Y$1,FALSE),FALSE)</f>
        <v>9.6467949052139859E-2</v>
      </c>
      <c r="T147" s="19">
        <f>AE147*VLOOKUP($O147,AProperties!$A$8:$I$1007,VLOOKUP(Span,Data!$N$4:$Y$11,Data!$Y$1,FALSE),FALSE)</f>
        <v>0.11139159270684811</v>
      </c>
      <c r="U147" s="19">
        <f>AF147*VLOOKUP($O147,AProperties!$A$8:$I$1007,VLOOKUP(Span,Data!$N$4:$Y$11,Data!$Y$1,FALSE),FALSE)</f>
        <v>0.12453958670724105</v>
      </c>
      <c r="V147" s="19">
        <f>AG147*VLOOKUP($O147,AProperties!$A$8:$I$1007,VLOOKUP(Span,Data!$N$4:$Y$11,Data!$Y$1,FALSE),FALSE)</f>
        <v>0.13642628188385295</v>
      </c>
      <c r="W147" s="19">
        <f>AH147*VLOOKUP($O147,AProperties!$A$8:$I$1007,VLOOKUP(Span,Data!$N$4:$Y$11,Data!$Y$1,FALSE),FALSE)</f>
        <v>0.14735722622285813</v>
      </c>
      <c r="X147" s="19">
        <f>AI147*VLOOKUP($O147,AProperties!$A$8:$I$1007,VLOOKUP(Span,Data!$N$4:$Y$11,Data!$Y$1,FALSE),FALSE)</f>
        <v>0.15753150114036452</v>
      </c>
      <c r="Y147" s="19">
        <f>AJ147*VLOOKUP($O147,AProperties!$A$8:$I$1007,VLOOKUP(Span,Data!$N$4:$Y$11,Data!$Y$1,FALSE),FALSE)</f>
        <v>0.16708738906027215</v>
      </c>
      <c r="Z147" s="19">
        <f>AK147*VLOOKUP($O147,AProperties!$A$8:$I$1007,VLOOKUP(Span,Data!$N$4:$Y$11,Data!$Y$1,FALSE),FALSE)</f>
        <v>0.17612557257372036</v>
      </c>
      <c r="AA147" s="19">
        <f>$I147*AA$19^0.5/VLOOKUP($O147,AProperties!$AY$8:$BG$1007,VLOOKUP(Span,Data!$N$4:$Y$11,Data!$Y$1,FALSE),FALSE)</f>
        <v>0.25284550683708457</v>
      </c>
      <c r="AB147" s="19">
        <f>$I147*AB$19^0.5/VLOOKUP($O147,AProperties!$AY$8:$BG$1007,VLOOKUP(Span,Data!$N$4:$Y$11,Data!$Y$1,FALSE),FALSE)</f>
        <v>0.35757754495410415</v>
      </c>
      <c r="AC147" s="19">
        <f>$I147*AC$19^0.5/VLOOKUP($O147,AProperties!$AY$8:$BG$1007,VLOOKUP(Span,Data!$N$4:$Y$11,Data!$Y$1,FALSE),FALSE)</f>
        <v>0.50569101367416913</v>
      </c>
      <c r="AD147" s="19">
        <f>$I147*AD$19^0.5/VLOOKUP($O147,AProperties!$AY$8:$BG$1007,VLOOKUP(Span,Data!$N$4:$Y$11,Data!$Y$1,FALSE),FALSE)</f>
        <v>0.61934247550625254</v>
      </c>
      <c r="AE147" s="19">
        <f>$I147*AE$19^0.5/VLOOKUP($O147,AProperties!$AY$8:$BG$1007,VLOOKUP(Span,Data!$N$4:$Y$11,Data!$Y$1,FALSE),FALSE)</f>
        <v>0.71515508990820831</v>
      </c>
      <c r="AF147" s="19">
        <f>$I147*AF$19^0.5/VLOOKUP($O147,AProperties!$AY$8:$BG$1007,VLOOKUP(Span,Data!$N$4:$Y$11,Data!$Y$1,FALSE),FALSE)</f>
        <v>0.79956769774486358</v>
      </c>
      <c r="AG147" s="19">
        <f>$I147*AG$19^0.5/VLOOKUP($O147,AProperties!$AY$8:$BG$1007,VLOOKUP(Span,Data!$N$4:$Y$11,Data!$Y$1,FALSE),FALSE)</f>
        <v>0.87588252861466886</v>
      </c>
      <c r="AH147" s="19">
        <f>$I147*AH$19^0.5/VLOOKUP($O147,AProperties!$AY$8:$BG$1007,VLOOKUP(Span,Data!$N$4:$Y$11,Data!$Y$1,FALSE),FALSE)</f>
        <v>0.94606125836957866</v>
      </c>
      <c r="AI147" s="19">
        <f>$I147*AI$19^0.5/VLOOKUP($O147,AProperties!$AY$8:$BG$1007,VLOOKUP(Span,Data!$N$4:$Y$11,Data!$Y$1,FALSE),FALSE)</f>
        <v>1.0113820273483383</v>
      </c>
      <c r="AJ147" s="19">
        <f>$I147*AJ$19^0.5/VLOOKUP($O147,AProperties!$AY$8:$BG$1007,VLOOKUP(Span,Data!$N$4:$Y$11,Data!$Y$1,FALSE),FALSE)</f>
        <v>1.0727326348623123</v>
      </c>
      <c r="AK147" s="19">
        <f>$I147*AK$19^0.5/VLOOKUP($O147,AProperties!$AY$8:$BG$1007,VLOOKUP(Span,Data!$N$4:$Y$11,Data!$Y$1,FALSE),FALSE)</f>
        <v>1.1307594821862179</v>
      </c>
      <c r="AL147" s="47">
        <f t="shared" si="17"/>
        <v>0.128</v>
      </c>
    </row>
    <row r="148" spans="1:38" x14ac:dyDescent="0.25">
      <c r="A148" s="15">
        <v>0.129</v>
      </c>
      <c r="B148" s="116">
        <f>VLOOKUP($A148,APropertiesDimless!$A$7:$I$1007,VLOOKUP(Span,Data!$N$4:$Y$11,Data!$Y$1,FALSE),FALSE)</f>
        <v>0.12932095690146614</v>
      </c>
      <c r="C148" s="6">
        <f t="shared" ref="C148:C211" si="21">A148+B148/2</f>
        <v>0.19366047845073309</v>
      </c>
      <c r="D148" s="116">
        <f>VLOOKUP($A148,AProperties!$AE$8:$AM$1007,VLOOKUP(Span,Data!$N$4:$Y$11,Data!$Y$1,FALSE),FALSE)</f>
        <v>0.1618345628197444</v>
      </c>
      <c r="E148" s="116">
        <f t="shared" ref="E148:E211" si="22">IF($F148&lt;=1.93,MAX($C148+K*(1.811*$F148)^M+SCor*Slope,0),IF($F148&gt;=2.21,cc*(1.811*$F148)^2+Y+SCor*Slope,p*$F148^3+q*$F148^2+rr*$F148+s+t*Slope))</f>
        <v>0.18510712871045232</v>
      </c>
      <c r="F148" s="6">
        <f t="shared" si="18"/>
        <v>0.18224334501948355</v>
      </c>
      <c r="G148" s="9"/>
      <c r="H148" s="15">
        <f t="shared" ref="H148:H211" si="23">A148</f>
        <v>0.129</v>
      </c>
      <c r="I148" s="6">
        <f>VLOOKUP(H148,AProperties!$AO$8:$AW$1007,VLOOKUP(Span,Data!$N$4:$Y$11,Data!$Y$1,FALSE),FALSE)^(2/3)</f>
        <v>0.20233917355819561</v>
      </c>
      <c r="J148" s="15">
        <f>$I148*(Slope^0.5)/VLOOKUP($H148,AProperties!$AY$8:$BG$1007,VLOOKUP(Span,Data!$N$4:$Y$11,Data!$Y$1,FALSE),FALSE)</f>
        <v>0.62238754825931641</v>
      </c>
      <c r="K148" s="15">
        <f>$J148*VLOOKUP($H148,AProperties!$A$8:$I$1007,VLOOKUP(Span,Data!$N$4:$Y$11,Data!$Y$1,FALSE),FALSE)</f>
        <v>9.7697745335174682E-2</v>
      </c>
      <c r="L148" s="15">
        <f t="shared" si="19"/>
        <v>0.62238754825931641</v>
      </c>
      <c r="M148" s="15">
        <f t="shared" si="20"/>
        <v>0.129</v>
      </c>
      <c r="O148" s="28">
        <f t="shared" ref="O148:O211" si="24">A148</f>
        <v>0.129</v>
      </c>
      <c r="P148" s="19">
        <f>AA148*VLOOKUP($O148,AProperties!$A$8:$I$1007,VLOOKUP(Span,Data!$N$4:$Y$11,Data!$Y$1,FALSE),FALSE)</f>
        <v>3.9884937515258907E-2</v>
      </c>
      <c r="Q148" s="19">
        <f>AB148*VLOOKUP($O148,AProperties!$A$8:$I$1007,VLOOKUP(Span,Data!$N$4:$Y$11,Data!$Y$1,FALSE),FALSE)</f>
        <v>5.6405819568482611E-2</v>
      </c>
      <c r="R148" s="19">
        <f>AC148*VLOOKUP($O148,AProperties!$A$8:$I$1007,VLOOKUP(Span,Data!$N$4:$Y$11,Data!$Y$1,FALSE),FALSE)</f>
        <v>7.9769875030517814E-2</v>
      </c>
      <c r="S148" s="19">
        <f>AD148*VLOOKUP($O148,AProperties!$A$8:$I$1007,VLOOKUP(Span,Data!$N$4:$Y$11,Data!$Y$1,FALSE),FALSE)</f>
        <v>9.7697745335174682E-2</v>
      </c>
      <c r="T148" s="19">
        <f>AE148*VLOOKUP($O148,AProperties!$A$8:$I$1007,VLOOKUP(Span,Data!$N$4:$Y$11,Data!$Y$1,FALSE),FALSE)</f>
        <v>0.11281163913696522</v>
      </c>
      <c r="U148" s="19">
        <f>AF148*VLOOKUP($O148,AProperties!$A$8:$I$1007,VLOOKUP(Span,Data!$N$4:$Y$11,Data!$Y$1,FALSE),FALSE)</f>
        <v>0.12612724688171495</v>
      </c>
      <c r="V148" s="19">
        <f>AG148*VLOOKUP($O148,AProperties!$A$8:$I$1007,VLOOKUP(Span,Data!$N$4:$Y$11,Data!$Y$1,FALSE),FALSE)</f>
        <v>0.13816547646627683</v>
      </c>
      <c r="W148" s="19">
        <f>AH148*VLOOKUP($O148,AProperties!$A$8:$I$1007,VLOOKUP(Span,Data!$N$4:$Y$11,Data!$Y$1,FALSE),FALSE)</f>
        <v>0.14923577107498562</v>
      </c>
      <c r="X148" s="19">
        <f>AI148*VLOOKUP($O148,AProperties!$A$8:$I$1007,VLOOKUP(Span,Data!$N$4:$Y$11,Data!$Y$1,FALSE),FALSE)</f>
        <v>0.15953975006103563</v>
      </c>
      <c r="Y148" s="19">
        <f>AJ148*VLOOKUP($O148,AProperties!$A$8:$I$1007,VLOOKUP(Span,Data!$N$4:$Y$11,Data!$Y$1,FALSE),FALSE)</f>
        <v>0.16921745870544783</v>
      </c>
      <c r="Z148" s="19">
        <f>AK148*VLOOKUP($O148,AProperties!$A$8:$I$1007,VLOOKUP(Span,Data!$N$4:$Y$11,Data!$Y$1,FALSE),FALSE)</f>
        <v>0.17837086312490097</v>
      </c>
      <c r="AA148" s="19">
        <f>$I148*AA$19^0.5/VLOOKUP($O148,AProperties!$AY$8:$BG$1007,VLOOKUP(Span,Data!$N$4:$Y$11,Data!$Y$1,FALSE),FALSE)</f>
        <v>0.25408865258286095</v>
      </c>
      <c r="AB148" s="19">
        <f>$I148*AB$19^0.5/VLOOKUP($O148,AProperties!$AY$8:$BG$1007,VLOOKUP(Span,Data!$N$4:$Y$11,Data!$Y$1,FALSE),FALSE)</f>
        <v>0.35933561852778756</v>
      </c>
      <c r="AC148" s="19">
        <f>$I148*AC$19^0.5/VLOOKUP($O148,AProperties!$AY$8:$BG$1007,VLOOKUP(Span,Data!$N$4:$Y$11,Data!$Y$1,FALSE),FALSE)</f>
        <v>0.5081773051657219</v>
      </c>
      <c r="AD148" s="19">
        <f>$I148*AD$19^0.5/VLOOKUP($O148,AProperties!$AY$8:$BG$1007,VLOOKUP(Span,Data!$N$4:$Y$11,Data!$Y$1,FALSE),FALSE)</f>
        <v>0.62238754825931641</v>
      </c>
      <c r="AE148" s="19">
        <f>$I148*AE$19^0.5/VLOOKUP($O148,AProperties!$AY$8:$BG$1007,VLOOKUP(Span,Data!$N$4:$Y$11,Data!$Y$1,FALSE),FALSE)</f>
        <v>0.71867123705557512</v>
      </c>
      <c r="AF148" s="19">
        <f>$I148*AF$19^0.5/VLOOKUP($O148,AProperties!$AY$8:$BG$1007,VLOOKUP(Span,Data!$N$4:$Y$11,Data!$Y$1,FALSE),FALSE)</f>
        <v>0.80349886976506568</v>
      </c>
      <c r="AG148" s="19">
        <f>$I148*AG$19^0.5/VLOOKUP($O148,AProperties!$AY$8:$BG$1007,VLOOKUP(Span,Data!$N$4:$Y$11,Data!$Y$1,FALSE),FALSE)</f>
        <v>0.88018891180046455</v>
      </c>
      <c r="AH148" s="19">
        <f>$I148*AH$19^0.5/VLOOKUP($O148,AProperties!$AY$8:$BG$1007,VLOOKUP(Span,Data!$N$4:$Y$11,Data!$Y$1,FALSE),FALSE)</f>
        <v>0.9507126838320995</v>
      </c>
      <c r="AI148" s="19">
        <f>$I148*AI$19^0.5/VLOOKUP($O148,AProperties!$AY$8:$BG$1007,VLOOKUP(Span,Data!$N$4:$Y$11,Data!$Y$1,FALSE),FALSE)</f>
        <v>1.0163546103314438</v>
      </c>
      <c r="AJ148" s="19">
        <f>$I148*AJ$19^0.5/VLOOKUP($O148,AProperties!$AY$8:$BG$1007,VLOOKUP(Span,Data!$N$4:$Y$11,Data!$Y$1,FALSE),FALSE)</f>
        <v>1.0780068555833626</v>
      </c>
      <c r="AK148" s="19">
        <f>$I148*AK$19^0.5/VLOOKUP($O148,AProperties!$AY$8:$BG$1007,VLOOKUP(Span,Data!$N$4:$Y$11,Data!$Y$1,FALSE),FALSE)</f>
        <v>1.1363189989732092</v>
      </c>
      <c r="AL148" s="47">
        <f t="shared" ref="AL148:AL211" si="25">O148</f>
        <v>0.129</v>
      </c>
    </row>
    <row r="149" spans="1:38" x14ac:dyDescent="0.25">
      <c r="A149" s="15">
        <v>0.13</v>
      </c>
      <c r="B149" s="116">
        <f>VLOOKUP($A149,APropertiesDimless!$A$7:$I$1007,VLOOKUP(Span,Data!$N$4:$Y$11,Data!$Y$1,FALSE),FALSE)</f>
        <v>0.13033229226147341</v>
      </c>
      <c r="C149" s="6">
        <f t="shared" si="21"/>
        <v>0.19516614613073671</v>
      </c>
      <c r="D149" s="116">
        <f>VLOOKUP($A149,AProperties!$AE$8:$AM$1007,VLOOKUP(Span,Data!$N$4:$Y$11,Data!$Y$1,FALSE),FALSE)</f>
        <v>0.16308592622786655</v>
      </c>
      <c r="E149" s="116">
        <f t="shared" si="22"/>
        <v>0.18672592593089693</v>
      </c>
      <c r="F149" s="6">
        <f t="shared" ref="F149:F212" si="26">D149*(9.806*B149)^0.5</f>
        <v>0.18436923163662056</v>
      </c>
      <c r="G149" s="9"/>
      <c r="H149" s="15">
        <f t="shared" si="23"/>
        <v>0.13</v>
      </c>
      <c r="I149" s="6">
        <f>VLOOKUP(H149,AProperties!$AO$8:$AW$1007,VLOOKUP(Span,Data!$N$4:$Y$11,Data!$Y$1,FALSE),FALSE)^(2/3)</f>
        <v>0.20325456061850866</v>
      </c>
      <c r="J149" s="15">
        <f>$I149*(Slope^0.5)/VLOOKUP($H149,AProperties!$AY$8:$BG$1007,VLOOKUP(Span,Data!$N$4:$Y$11,Data!$Y$1,FALSE),FALSE)</f>
        <v>0.6254224338013491</v>
      </c>
      <c r="K149" s="15">
        <f>$J149*VLOOKUP($H149,AProperties!$A$8:$I$1007,VLOOKUP(Span,Data!$N$4:$Y$11,Data!$Y$1,FALSE),FALSE)</f>
        <v>9.8933256955658827E-2</v>
      </c>
      <c r="L149" s="15">
        <f t="shared" ref="L149:L212" si="27">J149</f>
        <v>0.6254224338013491</v>
      </c>
      <c r="M149" s="15">
        <f t="shared" ref="M149:M212" si="28">H149</f>
        <v>0.13</v>
      </c>
      <c r="O149" s="28">
        <f t="shared" si="24"/>
        <v>0.13</v>
      </c>
      <c r="P149" s="19">
        <f>AA149*VLOOKUP($O149,AProperties!$A$8:$I$1007,VLOOKUP(Span,Data!$N$4:$Y$11,Data!$Y$1,FALSE),FALSE)</f>
        <v>4.03893330221698E-2</v>
      </c>
      <c r="Q149" s="19">
        <f>AB149*VLOOKUP($O149,AProperties!$A$8:$I$1007,VLOOKUP(Span,Data!$N$4:$Y$11,Data!$Y$1,FALSE),FALSE)</f>
        <v>5.7119142535156042E-2</v>
      </c>
      <c r="R149" s="19">
        <f>AC149*VLOOKUP($O149,AProperties!$A$8:$I$1007,VLOOKUP(Span,Data!$N$4:$Y$11,Data!$Y$1,FALSE),FALSE)</f>
        <v>8.07786660443396E-2</v>
      </c>
      <c r="S149" s="19">
        <f>AD149*VLOOKUP($O149,AProperties!$A$8:$I$1007,VLOOKUP(Span,Data!$N$4:$Y$11,Data!$Y$1,FALSE),FALSE)</f>
        <v>9.8933256955658827E-2</v>
      </c>
      <c r="T149" s="19">
        <f>AE149*VLOOKUP($O149,AProperties!$A$8:$I$1007,VLOOKUP(Span,Data!$N$4:$Y$11,Data!$Y$1,FALSE),FALSE)</f>
        <v>0.11423828507031208</v>
      </c>
      <c r="U149" s="19">
        <f>AF149*VLOOKUP($O149,AProperties!$A$8:$I$1007,VLOOKUP(Span,Data!$N$4:$Y$11,Data!$Y$1,FALSE),FALSE)</f>
        <v>0.12772228552510856</v>
      </c>
      <c r="V149" s="19">
        <f>AG149*VLOOKUP($O149,AProperties!$A$8:$I$1007,VLOOKUP(Span,Data!$N$4:$Y$11,Data!$Y$1,FALSE),FALSE)</f>
        <v>0.13991275375643505</v>
      </c>
      <c r="W149" s="19">
        <f>AH149*VLOOKUP($O149,AProperties!$A$8:$I$1007,VLOOKUP(Span,Data!$N$4:$Y$11,Data!$Y$1,FALSE),FALSE)</f>
        <v>0.15112304624927431</v>
      </c>
      <c r="X149" s="19">
        <f>AI149*VLOOKUP($O149,AProperties!$A$8:$I$1007,VLOOKUP(Span,Data!$N$4:$Y$11,Data!$Y$1,FALSE),FALSE)</f>
        <v>0.1615573320886792</v>
      </c>
      <c r="Y149" s="19">
        <f>AJ149*VLOOKUP($O149,AProperties!$A$8:$I$1007,VLOOKUP(Span,Data!$N$4:$Y$11,Data!$Y$1,FALSE),FALSE)</f>
        <v>0.1713574276054681</v>
      </c>
      <c r="Z149" s="19">
        <f>AK149*VLOOKUP($O149,AProperties!$A$8:$I$1007,VLOOKUP(Span,Data!$N$4:$Y$11,Data!$Y$1,FALSE),FALSE)</f>
        <v>0.18062658840689741</v>
      </c>
      <c r="AA149" s="19">
        <f>$I149*AA$19^0.5/VLOOKUP($O149,AProperties!$AY$8:$BG$1007,VLOOKUP(Span,Data!$N$4:$Y$11,Data!$Y$1,FALSE),FALSE)</f>
        <v>0.25532763941714931</v>
      </c>
      <c r="AB149" s="19">
        <f>$I149*AB$19^0.5/VLOOKUP($O149,AProperties!$AY$8:$BG$1007,VLOOKUP(Span,Data!$N$4:$Y$11,Data!$Y$1,FALSE),FALSE)</f>
        <v>0.36108781051243982</v>
      </c>
      <c r="AC149" s="19">
        <f>$I149*AC$19^0.5/VLOOKUP($O149,AProperties!$AY$8:$BG$1007,VLOOKUP(Span,Data!$N$4:$Y$11,Data!$Y$1,FALSE),FALSE)</f>
        <v>0.51065527883429862</v>
      </c>
      <c r="AD149" s="19">
        <f>$I149*AD$19^0.5/VLOOKUP($O149,AProperties!$AY$8:$BG$1007,VLOOKUP(Span,Data!$N$4:$Y$11,Data!$Y$1,FALSE),FALSE)</f>
        <v>0.6254224338013491</v>
      </c>
      <c r="AE149" s="19">
        <f>$I149*AE$19^0.5/VLOOKUP($O149,AProperties!$AY$8:$BG$1007,VLOOKUP(Span,Data!$N$4:$Y$11,Data!$Y$1,FALSE),FALSE)</f>
        <v>0.72217562102487964</v>
      </c>
      <c r="AF149" s="19">
        <f>$I149*AF$19^0.5/VLOOKUP($O149,AProperties!$AY$8:$BG$1007,VLOOKUP(Span,Data!$N$4:$Y$11,Data!$Y$1,FALSE),FALSE)</f>
        <v>0.8074168901523785</v>
      </c>
      <c r="AG149" s="19">
        <f>$I149*AG$19^0.5/VLOOKUP($O149,AProperties!$AY$8:$BG$1007,VLOOKUP(Span,Data!$N$4:$Y$11,Data!$Y$1,FALSE),FALSE)</f>
        <v>0.88448088809425718</v>
      </c>
      <c r="AH149" s="19">
        <f>$I149*AH$19^0.5/VLOOKUP($O149,AProperties!$AY$8:$BG$1007,VLOOKUP(Span,Data!$N$4:$Y$11,Data!$Y$1,FALSE),FALSE)</f>
        <v>0.95534854807273006</v>
      </c>
      <c r="AI149" s="19">
        <f>$I149*AI$19^0.5/VLOOKUP($O149,AProperties!$AY$8:$BG$1007,VLOOKUP(Span,Data!$N$4:$Y$11,Data!$Y$1,FALSE),FALSE)</f>
        <v>1.0213105576685972</v>
      </c>
      <c r="AJ149" s="19">
        <f>$I149*AJ$19^0.5/VLOOKUP($O149,AProperties!$AY$8:$BG$1007,VLOOKUP(Span,Data!$N$4:$Y$11,Data!$Y$1,FALSE),FALSE)</f>
        <v>1.0832634315373193</v>
      </c>
      <c r="AK149" s="19">
        <f>$I149*AK$19^0.5/VLOOKUP($O149,AProperties!$AY$8:$BG$1007,VLOOKUP(Span,Data!$N$4:$Y$11,Data!$Y$1,FALSE),FALSE)</f>
        <v>1.1418599165426013</v>
      </c>
      <c r="AL149" s="47">
        <f t="shared" si="25"/>
        <v>0.13</v>
      </c>
    </row>
    <row r="150" spans="1:38" x14ac:dyDescent="0.25">
      <c r="A150" s="15">
        <v>0.13100000000000001</v>
      </c>
      <c r="B150" s="116">
        <f>VLOOKUP($A150,APropertiesDimless!$A$7:$I$1007,VLOOKUP(Span,Data!$N$4:$Y$11,Data!$Y$1,FALSE),FALSE)</f>
        <v>0.13134386438199463</v>
      </c>
      <c r="C150" s="6">
        <f t="shared" si="21"/>
        <v>0.19667193219099732</v>
      </c>
      <c r="D150" s="116">
        <f>VLOOKUP($A150,AProperties!$AE$8:$AM$1007,VLOOKUP(Span,Data!$N$4:$Y$11,Data!$Y$1,FALSE),FALSE)</f>
        <v>0.1643371796734539</v>
      </c>
      <c r="E150" s="116">
        <f t="shared" si="22"/>
        <v>0.18834593823685464</v>
      </c>
      <c r="F150" s="6">
        <f t="shared" si="26"/>
        <v>0.18650336363121681</v>
      </c>
      <c r="G150" s="9"/>
      <c r="H150" s="15">
        <f t="shared" si="23"/>
        <v>0.13100000000000001</v>
      </c>
      <c r="I150" s="6">
        <f>VLOOKUP(H150,AProperties!$AO$8:$AW$1007,VLOOKUP(Span,Data!$N$4:$Y$11,Data!$Y$1,FALSE),FALSE)^(2/3)</f>
        <v>0.20416609082791348</v>
      </c>
      <c r="J150" s="15">
        <f>$I150*(Slope^0.5)/VLOOKUP($H150,AProperties!$AY$8:$BG$1007,VLOOKUP(Span,Data!$N$4:$Y$11,Data!$Y$1,FALSE),FALSE)</f>
        <v>0.62844722331152547</v>
      </c>
      <c r="K150" s="15">
        <f>$J150*VLOOKUP($H150,AProperties!$A$8:$I$1007,VLOOKUP(Span,Data!$N$4:$Y$11,Data!$Y$1,FALSE),FALSE)</f>
        <v>0.10017445953473962</v>
      </c>
      <c r="L150" s="15">
        <f t="shared" si="27"/>
        <v>0.62844722331152547</v>
      </c>
      <c r="M150" s="15">
        <f t="shared" si="28"/>
        <v>0.13100000000000001</v>
      </c>
      <c r="O150" s="28">
        <f t="shared" si="24"/>
        <v>0.13100000000000001</v>
      </c>
      <c r="P150" s="19">
        <f>AA150*VLOOKUP($O150,AProperties!$A$8:$I$1007,VLOOKUP(Span,Data!$N$4:$Y$11,Data!$Y$1,FALSE),FALSE)</f>
        <v>4.0896051853198868E-2</v>
      </c>
      <c r="Q150" s="19">
        <f>AB150*VLOOKUP($O150,AProperties!$A$8:$I$1007,VLOOKUP(Span,Data!$N$4:$Y$11,Data!$Y$1,FALSE),FALSE)</f>
        <v>5.78357511783072E-2</v>
      </c>
      <c r="R150" s="19">
        <f>AC150*VLOOKUP($O150,AProperties!$A$8:$I$1007,VLOOKUP(Span,Data!$N$4:$Y$11,Data!$Y$1,FALSE),FALSE)</f>
        <v>8.1792103706397737E-2</v>
      </c>
      <c r="S150" s="19">
        <f>AD150*VLOOKUP($O150,AProperties!$A$8:$I$1007,VLOOKUP(Span,Data!$N$4:$Y$11,Data!$Y$1,FALSE),FALSE)</f>
        <v>0.10017445953473962</v>
      </c>
      <c r="T150" s="19">
        <f>AE150*VLOOKUP($O150,AProperties!$A$8:$I$1007,VLOOKUP(Span,Data!$N$4:$Y$11,Data!$Y$1,FALSE),FALSE)</f>
        <v>0.1156715023566144</v>
      </c>
      <c r="U150" s="19">
        <f>AF150*VLOOKUP($O150,AProperties!$A$8:$I$1007,VLOOKUP(Span,Data!$N$4:$Y$11,Data!$Y$1,FALSE),FALSE)</f>
        <v>0.12932467116445845</v>
      </c>
      <c r="V150" s="19">
        <f>AG150*VLOOKUP($O150,AProperties!$A$8:$I$1007,VLOOKUP(Span,Data!$N$4:$Y$11,Data!$Y$1,FALSE),FALSE)</f>
        <v>0.14166807927742361</v>
      </c>
      <c r="W150" s="19">
        <f>AH150*VLOOKUP($O150,AProperties!$A$8:$I$1007,VLOOKUP(Span,Data!$N$4:$Y$11,Data!$Y$1,FALSE),FALSE)</f>
        <v>0.15301901450641173</v>
      </c>
      <c r="X150" s="19">
        <f>AI150*VLOOKUP($O150,AProperties!$A$8:$I$1007,VLOOKUP(Span,Data!$N$4:$Y$11,Data!$Y$1,FALSE),FALSE)</f>
        <v>0.16358420741279547</v>
      </c>
      <c r="Y150" s="19">
        <f>AJ150*VLOOKUP($O150,AProperties!$A$8:$I$1007,VLOOKUP(Span,Data!$N$4:$Y$11,Data!$Y$1,FALSE),FALSE)</f>
        <v>0.17350725353492158</v>
      </c>
      <c r="Z150" s="19">
        <f>AK150*VLOOKUP($O150,AProperties!$A$8:$I$1007,VLOOKUP(Span,Data!$N$4:$Y$11,Data!$Y$1,FALSE),FALSE)</f>
        <v>0.18289270391021789</v>
      </c>
      <c r="AA150" s="19">
        <f>$I150*AA$19^0.5/VLOOKUP($O150,AProperties!$AY$8:$BG$1007,VLOOKUP(Span,Data!$N$4:$Y$11,Data!$Y$1,FALSE),FALSE)</f>
        <v>0.25656250456369184</v>
      </c>
      <c r="AB150" s="19">
        <f>$I150*AB$19^0.5/VLOOKUP($O150,AProperties!$AY$8:$BG$1007,VLOOKUP(Span,Data!$N$4:$Y$11,Data!$Y$1,FALSE),FALSE)</f>
        <v>0.36283417355038217</v>
      </c>
      <c r="AC150" s="19">
        <f>$I150*AC$19^0.5/VLOOKUP($O150,AProperties!$AY$8:$BG$1007,VLOOKUP(Span,Data!$N$4:$Y$11,Data!$Y$1,FALSE),FALSE)</f>
        <v>0.51312500912738368</v>
      </c>
      <c r="AD150" s="19">
        <f>$I150*AD$19^0.5/VLOOKUP($O150,AProperties!$AY$8:$BG$1007,VLOOKUP(Span,Data!$N$4:$Y$11,Data!$Y$1,FALSE),FALSE)</f>
        <v>0.62844722331152547</v>
      </c>
      <c r="AE150" s="19">
        <f>$I150*AE$19^0.5/VLOOKUP($O150,AProperties!$AY$8:$BG$1007,VLOOKUP(Span,Data!$N$4:$Y$11,Data!$Y$1,FALSE),FALSE)</f>
        <v>0.72566834710076433</v>
      </c>
      <c r="AF150" s="19">
        <f>$I150*AF$19^0.5/VLOOKUP($O150,AProperties!$AY$8:$BG$1007,VLOOKUP(Span,Data!$N$4:$Y$11,Data!$Y$1,FALSE),FALSE)</f>
        <v>0.81132187661861066</v>
      </c>
      <c r="AG150" s="19">
        <f>$I150*AG$19^0.5/VLOOKUP($O150,AProperties!$AY$8:$BG$1007,VLOOKUP(Span,Data!$N$4:$Y$11,Data!$Y$1,FALSE),FALSE)</f>
        <v>0.88875858644287264</v>
      </c>
      <c r="AH150" s="19">
        <f>$I150*AH$19^0.5/VLOOKUP($O150,AProperties!$AY$8:$BG$1007,VLOOKUP(Span,Data!$N$4:$Y$11,Data!$Y$1,FALSE),FALSE)</f>
        <v>0.95996899036996086</v>
      </c>
      <c r="AI150" s="19">
        <f>$I150*AI$19^0.5/VLOOKUP($O150,AProperties!$AY$8:$BG$1007,VLOOKUP(Span,Data!$N$4:$Y$11,Data!$Y$1,FALSE),FALSE)</f>
        <v>1.0262500182547674</v>
      </c>
      <c r="AJ150" s="19">
        <f>$I150*AJ$19^0.5/VLOOKUP($O150,AProperties!$AY$8:$BG$1007,VLOOKUP(Span,Data!$N$4:$Y$11,Data!$Y$1,FALSE),FALSE)</f>
        <v>1.0885025206511463</v>
      </c>
      <c r="AK150" s="19">
        <f>$I150*AK$19^0.5/VLOOKUP($O150,AProperties!$AY$8:$BG$1007,VLOOKUP(Span,Data!$N$4:$Y$11,Data!$Y$1,FALSE),FALSE)</f>
        <v>1.1473824013640301</v>
      </c>
      <c r="AL150" s="47">
        <f t="shared" si="25"/>
        <v>0.13100000000000001</v>
      </c>
    </row>
    <row r="151" spans="1:38" x14ac:dyDescent="0.25">
      <c r="A151" s="15">
        <v>0.13200000000000001</v>
      </c>
      <c r="B151" s="116">
        <f>VLOOKUP($A151,APropertiesDimless!$A$7:$I$1007,VLOOKUP(Span,Data!$N$4:$Y$11,Data!$Y$1,FALSE),FALSE)</f>
        <v>0.13235567565859238</v>
      </c>
      <c r="C151" s="6">
        <f t="shared" si="21"/>
        <v>0.19817783782929621</v>
      </c>
      <c r="D151" s="116">
        <f>VLOOKUP($A151,AProperties!$AE$8:$AM$1007,VLOOKUP(Span,Data!$N$4:$Y$11,Data!$Y$1,FALSE),FALSE)</f>
        <v>0.16558832174624119</v>
      </c>
      <c r="E151" s="116">
        <f t="shared" si="22"/>
        <v>0.18996716899711119</v>
      </c>
      <c r="F151" s="6">
        <f t="shared" si="26"/>
        <v>0.18864571015753889</v>
      </c>
      <c r="G151" s="9"/>
      <c r="H151" s="15">
        <f t="shared" si="23"/>
        <v>0.13200000000000001</v>
      </c>
      <c r="I151" s="6">
        <f>VLOOKUP(H151,AProperties!$AO$8:$AW$1007,VLOOKUP(Span,Data!$N$4:$Y$11,Data!$Y$1,FALSE),FALSE)^(2/3)</f>
        <v>0.20507379801312067</v>
      </c>
      <c r="J151" s="15">
        <f>$I151*(Slope^0.5)/VLOOKUP($H151,AProperties!$AY$8:$BG$1007,VLOOKUP(Span,Data!$N$4:$Y$11,Data!$Y$1,FALSE),FALSE)</f>
        <v>0.63146200635940186</v>
      </c>
      <c r="K151" s="15">
        <f>$J151*VLOOKUP($H151,AProperties!$A$8:$I$1007,VLOOKUP(Span,Data!$N$4:$Y$11,Data!$Y$1,FALSE),FALSE)</f>
        <v>0.10142132886735909</v>
      </c>
      <c r="L151" s="15">
        <f t="shared" si="27"/>
        <v>0.63146200635940186</v>
      </c>
      <c r="M151" s="15">
        <f t="shared" si="28"/>
        <v>0.13200000000000001</v>
      </c>
      <c r="O151" s="28">
        <f t="shared" si="24"/>
        <v>0.13200000000000001</v>
      </c>
      <c r="P151" s="19">
        <f>AA151*VLOOKUP($O151,AProperties!$A$8:$I$1007,VLOOKUP(Span,Data!$N$4:$Y$11,Data!$Y$1,FALSE),FALSE)</f>
        <v>4.1405084126672584E-2</v>
      </c>
      <c r="Q151" s="19">
        <f>AB151*VLOOKUP($O151,AProperties!$A$8:$I$1007,VLOOKUP(Span,Data!$N$4:$Y$11,Data!$Y$1,FALSE),FALSE)</f>
        <v>5.8555631523139334E-2</v>
      </c>
      <c r="R151" s="19">
        <f>AC151*VLOOKUP($O151,AProperties!$A$8:$I$1007,VLOOKUP(Span,Data!$N$4:$Y$11,Data!$Y$1,FALSE),FALSE)</f>
        <v>8.2810168253345168E-2</v>
      </c>
      <c r="S151" s="19">
        <f>AD151*VLOOKUP($O151,AProperties!$A$8:$I$1007,VLOOKUP(Span,Data!$N$4:$Y$11,Data!$Y$1,FALSE),FALSE)</f>
        <v>0.10142132886735909</v>
      </c>
      <c r="T151" s="19">
        <f>AE151*VLOOKUP($O151,AProperties!$A$8:$I$1007,VLOOKUP(Span,Data!$N$4:$Y$11,Data!$Y$1,FALSE),FALSE)</f>
        <v>0.11711126304627867</v>
      </c>
      <c r="U151" s="19">
        <f>AF151*VLOOKUP($O151,AProperties!$A$8:$I$1007,VLOOKUP(Span,Data!$N$4:$Y$11,Data!$Y$1,FALSE),FALSE)</f>
        <v>0.13093437255116908</v>
      </c>
      <c r="V151" s="19">
        <f>AG151*VLOOKUP($O151,AProperties!$A$8:$I$1007,VLOOKUP(Span,Data!$N$4:$Y$11,Data!$Y$1,FALSE),FALSE)</f>
        <v>0.14343141879812116</v>
      </c>
      <c r="W151" s="19">
        <f>AH151*VLOOKUP($O151,AProperties!$A$8:$I$1007,VLOOKUP(Span,Data!$N$4:$Y$11,Data!$Y$1,FALSE),FALSE)</f>
        <v>0.15492363887256097</v>
      </c>
      <c r="X151" s="19">
        <f>AI151*VLOOKUP($O151,AProperties!$A$8:$I$1007,VLOOKUP(Span,Data!$N$4:$Y$11,Data!$Y$1,FALSE),FALSE)</f>
        <v>0.16562033650669034</v>
      </c>
      <c r="Y151" s="19">
        <f>AJ151*VLOOKUP($O151,AProperties!$A$8:$I$1007,VLOOKUP(Span,Data!$N$4:$Y$11,Data!$Y$1,FALSE),FALSE)</f>
        <v>0.17566689456941803</v>
      </c>
      <c r="Z151" s="19">
        <f>AK151*VLOOKUP($O151,AProperties!$A$8:$I$1007,VLOOKUP(Span,Data!$N$4:$Y$11,Data!$Y$1,FALSE),FALSE)</f>
        <v>0.18516916544267489</v>
      </c>
      <c r="AA151" s="19">
        <f>$I151*AA$19^0.5/VLOOKUP($O151,AProperties!$AY$8:$BG$1007,VLOOKUP(Span,Data!$N$4:$Y$11,Data!$Y$1,FALSE),FALSE)</f>
        <v>0.25779328458910677</v>
      </c>
      <c r="AB151" s="19">
        <f>$I151*AB$19^0.5/VLOOKUP($O151,AProperties!$AY$8:$BG$1007,VLOOKUP(Span,Data!$N$4:$Y$11,Data!$Y$1,FALSE),FALSE)</f>
        <v>0.36457475935462186</v>
      </c>
      <c r="AC151" s="19">
        <f>$I151*AC$19^0.5/VLOOKUP($O151,AProperties!$AY$8:$BG$1007,VLOOKUP(Span,Data!$N$4:$Y$11,Data!$Y$1,FALSE),FALSE)</f>
        <v>0.51558656917821355</v>
      </c>
      <c r="AD151" s="19">
        <f>$I151*AD$19^0.5/VLOOKUP($O151,AProperties!$AY$8:$BG$1007,VLOOKUP(Span,Data!$N$4:$Y$11,Data!$Y$1,FALSE),FALSE)</f>
        <v>0.63146200635940186</v>
      </c>
      <c r="AE151" s="19">
        <f>$I151*AE$19^0.5/VLOOKUP($O151,AProperties!$AY$8:$BG$1007,VLOOKUP(Span,Data!$N$4:$Y$11,Data!$Y$1,FALSE),FALSE)</f>
        <v>0.72914951870924372</v>
      </c>
      <c r="AF151" s="19">
        <f>$I151*AF$19^0.5/VLOOKUP($O151,AProperties!$AY$8:$BG$1007,VLOOKUP(Span,Data!$N$4:$Y$11,Data!$Y$1,FALSE),FALSE)</f>
        <v>0.81521394479756171</v>
      </c>
      <c r="AG151" s="19">
        <f>$I151*AG$19^0.5/VLOOKUP($O151,AProperties!$AY$8:$BG$1007,VLOOKUP(Span,Data!$N$4:$Y$11,Data!$Y$1,FALSE),FALSE)</f>
        <v>0.89302213351679183</v>
      </c>
      <c r="AH151" s="19">
        <f>$I151*AH$19^0.5/VLOOKUP($O151,AProperties!$AY$8:$BG$1007,VLOOKUP(Span,Data!$N$4:$Y$11,Data!$Y$1,FALSE),FALSE)</f>
        <v>0.96457414754354842</v>
      </c>
      <c r="AI151" s="19">
        <f>$I151*AI$19^0.5/VLOOKUP($O151,AProperties!$AY$8:$BG$1007,VLOOKUP(Span,Data!$N$4:$Y$11,Data!$Y$1,FALSE),FALSE)</f>
        <v>1.0311731383564271</v>
      </c>
      <c r="AJ151" s="19">
        <f>$I151*AJ$19^0.5/VLOOKUP($O151,AProperties!$AY$8:$BG$1007,VLOOKUP(Span,Data!$N$4:$Y$11,Data!$Y$1,FALSE),FALSE)</f>
        <v>1.0937242780638656</v>
      </c>
      <c r="AK151" s="19">
        <f>$I151*AK$19^0.5/VLOOKUP($O151,AProperties!$AY$8:$BG$1007,VLOOKUP(Span,Data!$N$4:$Y$11,Data!$Y$1,FALSE),FALSE)</f>
        <v>1.1528866169683838</v>
      </c>
      <c r="AL151" s="47">
        <f t="shared" si="25"/>
        <v>0.13200000000000001</v>
      </c>
    </row>
    <row r="152" spans="1:38" x14ac:dyDescent="0.25">
      <c r="A152" s="15">
        <v>0.13300000000000001</v>
      </c>
      <c r="B152" s="116">
        <f>VLOOKUP($A152,APropertiesDimless!$A$7:$I$1007,VLOOKUP(Span,Data!$N$4:$Y$11,Data!$Y$1,FALSE),FALSE)</f>
        <v>0.13336772849073245</v>
      </c>
      <c r="C152" s="6">
        <f t="shared" si="21"/>
        <v>0.19968386424536622</v>
      </c>
      <c r="D152" s="116">
        <f>VLOOKUP($A152,AProperties!$AE$8:$AM$1007,VLOOKUP(Span,Data!$N$4:$Y$11,Data!$Y$1,FALSE),FALSE)</f>
        <v>0.16683935103558628</v>
      </c>
      <c r="E152" s="116">
        <f t="shared" si="22"/>
        <v>0.19158962157087284</v>
      </c>
      <c r="F152" s="6">
        <f t="shared" si="26"/>
        <v>0.19079624072677143</v>
      </c>
      <c r="G152" s="9"/>
      <c r="H152" s="15">
        <f t="shared" si="23"/>
        <v>0.13300000000000001</v>
      </c>
      <c r="I152" s="6">
        <f>VLOOKUP(H152,AProperties!$AO$8:$AW$1007,VLOOKUP(Span,Data!$N$4:$Y$11,Data!$Y$1,FALSE),FALSE)^(2/3)</f>
        <v>0.20597771543418797</v>
      </c>
      <c r="J152" s="15">
        <f>$I152*(Slope^0.5)/VLOOKUP($H152,AProperties!$AY$8:$BG$1007,VLOOKUP(Span,Data!$N$4:$Y$11,Data!$Y$1,FALSE),FALSE)</f>
        <v>0.63446687094517351</v>
      </c>
      <c r="K152" s="15">
        <f>$J152*VLOOKUP($H152,AProperties!$A$8:$I$1007,VLOOKUP(Span,Data!$N$4:$Y$11,Data!$Y$1,FALSE),FALSE)</f>
        <v>0.10267384091903424</v>
      </c>
      <c r="L152" s="15">
        <f t="shared" si="27"/>
        <v>0.63446687094517351</v>
      </c>
      <c r="M152" s="15">
        <f t="shared" si="28"/>
        <v>0.13300000000000001</v>
      </c>
      <c r="O152" s="28">
        <f t="shared" si="24"/>
        <v>0.13300000000000001</v>
      </c>
      <c r="P152" s="19">
        <f>AA152*VLOOKUP($O152,AProperties!$A$8:$I$1007,VLOOKUP(Span,Data!$N$4:$Y$11,Data!$Y$1,FALSE),FALSE)</f>
        <v>4.191642003055436E-2</v>
      </c>
      <c r="Q152" s="19">
        <f>AB152*VLOOKUP($O152,AProperties!$A$8:$I$1007,VLOOKUP(Span,Data!$N$4:$Y$11,Data!$Y$1,FALSE),FALSE)</f>
        <v>5.9278769693337237E-2</v>
      </c>
      <c r="R152" s="19">
        <f>AC152*VLOOKUP($O152,AProperties!$A$8:$I$1007,VLOOKUP(Span,Data!$N$4:$Y$11,Data!$Y$1,FALSE),FALSE)</f>
        <v>8.3832840061108721E-2</v>
      </c>
      <c r="S152" s="19">
        <f>AD152*VLOOKUP($O152,AProperties!$A$8:$I$1007,VLOOKUP(Span,Data!$N$4:$Y$11,Data!$Y$1,FALSE),FALSE)</f>
        <v>0.10267384091903424</v>
      </c>
      <c r="T152" s="19">
        <f>AE152*VLOOKUP($O152,AProperties!$A$8:$I$1007,VLOOKUP(Span,Data!$N$4:$Y$11,Data!$Y$1,FALSE),FALSE)</f>
        <v>0.11855753938667447</v>
      </c>
      <c r="U152" s="19">
        <f>AF152*VLOOKUP($O152,AProperties!$A$8:$I$1007,VLOOKUP(Span,Data!$N$4:$Y$11,Data!$Y$1,FALSE),FALSE)</f>
        <v>0.13255135865685641</v>
      </c>
      <c r="V152" s="19">
        <f>AG152*VLOOKUP($O152,AProperties!$A$8:$I$1007,VLOOKUP(Span,Data!$N$4:$Y$11,Data!$Y$1,FALSE),FALSE)</f>
        <v>0.14520273832863592</v>
      </c>
      <c r="W152" s="19">
        <f>AH152*VLOOKUP($O152,AProperties!$A$8:$I$1007,VLOOKUP(Span,Data!$N$4:$Y$11,Data!$Y$1,FALSE),FALSE)</f>
        <v>0.15683688263444293</v>
      </c>
      <c r="X152" s="19">
        <f>AI152*VLOOKUP($O152,AProperties!$A$8:$I$1007,VLOOKUP(Span,Data!$N$4:$Y$11,Data!$Y$1,FALSE),FALSE)</f>
        <v>0.16766568012221744</v>
      </c>
      <c r="Y152" s="19">
        <f>AJ152*VLOOKUP($O152,AProperties!$A$8:$I$1007,VLOOKUP(Span,Data!$N$4:$Y$11,Data!$Y$1,FALSE),FALSE)</f>
        <v>0.17783630908001169</v>
      </c>
      <c r="Z152" s="19">
        <f>AK152*VLOOKUP($O152,AProperties!$A$8:$I$1007,VLOOKUP(Span,Data!$N$4:$Y$11,Data!$Y$1,FALSE),FALSE)</f>
        <v>0.18745592912350673</v>
      </c>
      <c r="AA152" s="19">
        <f>$I152*AA$19^0.5/VLOOKUP($O152,AProperties!$AY$8:$BG$1007,VLOOKUP(Span,Data!$N$4:$Y$11,Data!$Y$1,FALSE),FALSE)</f>
        <v>0.25902001541932351</v>
      </c>
      <c r="AB152" s="19">
        <f>$I152*AB$19^0.5/VLOOKUP($O152,AProperties!$AY$8:$BG$1007,VLOOKUP(Span,Data!$N$4:$Y$11,Data!$Y$1,FALSE),FALSE)</f>
        <v>0.3663096187320955</v>
      </c>
      <c r="AC152" s="19">
        <f>$I152*AC$19^0.5/VLOOKUP($O152,AProperties!$AY$8:$BG$1007,VLOOKUP(Span,Data!$N$4:$Y$11,Data!$Y$1,FALSE),FALSE)</f>
        <v>0.51804003083864703</v>
      </c>
      <c r="AD152" s="19">
        <f>$I152*AD$19^0.5/VLOOKUP($O152,AProperties!$AY$8:$BG$1007,VLOOKUP(Span,Data!$N$4:$Y$11,Data!$Y$1,FALSE),FALSE)</f>
        <v>0.63446687094517351</v>
      </c>
      <c r="AE152" s="19">
        <f>$I152*AE$19^0.5/VLOOKUP($O152,AProperties!$AY$8:$BG$1007,VLOOKUP(Span,Data!$N$4:$Y$11,Data!$Y$1,FALSE),FALSE)</f>
        <v>0.732619237464191</v>
      </c>
      <c r="AF152" s="19">
        <f>$I152*AF$19^0.5/VLOOKUP($O152,AProperties!$AY$8:$BG$1007,VLOOKUP(Span,Data!$N$4:$Y$11,Data!$Y$1,FALSE),FALSE)</f>
        <v>0.81909320829699583</v>
      </c>
      <c r="AG152" s="19">
        <f>$I152*AG$19^0.5/VLOOKUP($O152,AProperties!$AY$8:$BG$1007,VLOOKUP(Span,Data!$N$4:$Y$11,Data!$Y$1,FALSE),FALSE)</f>
        <v>0.89727165376708484</v>
      </c>
      <c r="AH152" s="19">
        <f>$I152*AH$19^0.5/VLOOKUP($O152,AProperties!$AY$8:$BG$1007,VLOOKUP(Span,Data!$N$4:$Y$11,Data!$Y$1,FALSE),FALSE)</f>
        <v>0.96916415401601208</v>
      </c>
      <c r="AI152" s="19">
        <f>$I152*AI$19^0.5/VLOOKUP($O152,AProperties!$AY$8:$BG$1007,VLOOKUP(Span,Data!$N$4:$Y$11,Data!$Y$1,FALSE),FALSE)</f>
        <v>1.0360800616772941</v>
      </c>
      <c r="AJ152" s="19">
        <f>$I152*AJ$19^0.5/VLOOKUP($O152,AProperties!$AY$8:$BG$1007,VLOOKUP(Span,Data!$N$4:$Y$11,Data!$Y$1,FALSE),FALSE)</f>
        <v>1.0989288561962864</v>
      </c>
      <c r="AK152" s="19">
        <f>$I152*AK$19^0.5/VLOOKUP($O152,AProperties!$AY$8:$BG$1007,VLOOKUP(Span,Data!$N$4:$Y$11,Data!$Y$1,FALSE),FALSE)</f>
        <v>1.1583727240213022</v>
      </c>
      <c r="AL152" s="47">
        <f t="shared" si="25"/>
        <v>0.13300000000000001</v>
      </c>
    </row>
    <row r="153" spans="1:38" x14ac:dyDescent="0.25">
      <c r="A153" s="15">
        <v>0.13400000000000001</v>
      </c>
      <c r="B153" s="116">
        <f>VLOOKUP($A153,APropertiesDimless!$A$7:$I$1007,VLOOKUP(Span,Data!$N$4:$Y$11,Data!$Y$1,FALSE),FALSE)</f>
        <v>0.13438002528183088</v>
      </c>
      <c r="C153" s="6">
        <f t="shared" si="21"/>
        <v>0.20119001264091546</v>
      </c>
      <c r="D153" s="116">
        <f>VLOOKUP($A153,AProperties!$AE$8:$AM$1007,VLOOKUP(Span,Data!$N$4:$Y$11,Data!$Y$1,FALSE),FALSE)</f>
        <v>0.16809026613046668</v>
      </c>
      <c r="E153" s="116">
        <f t="shared" si="22"/>
        <v>0.1932132993079525</v>
      </c>
      <c r="F153" s="6">
        <f t="shared" si="26"/>
        <v>0.19295492520037355</v>
      </c>
      <c r="G153" s="9"/>
      <c r="H153" s="15">
        <f t="shared" si="23"/>
        <v>0.13400000000000001</v>
      </c>
      <c r="I153" s="6">
        <f>VLOOKUP(H153,AProperties!$AO$8:$AW$1007,VLOOKUP(Span,Data!$N$4:$Y$11,Data!$Y$1,FALSE),FALSE)^(2/3)</f>
        <v>0.20687787579829675</v>
      </c>
      <c r="J153" s="15">
        <f>$I153*(Slope^0.5)/VLOOKUP($H153,AProperties!$AY$8:$BG$1007,VLOOKUP(Span,Data!$N$4:$Y$11,Data!$Y$1,FALSE),FALSE)</f>
        <v>0.63746190353863352</v>
      </c>
      <c r="K153" s="15">
        <f>$J153*VLOOKUP($H153,AProperties!$A$8:$I$1007,VLOOKUP(Span,Data!$N$4:$Y$11,Data!$Y$1,FALSE),FALSE)</f>
        <v>0.10393197182271928</v>
      </c>
      <c r="L153" s="15">
        <f t="shared" si="27"/>
        <v>0.63746190353863352</v>
      </c>
      <c r="M153" s="15">
        <f t="shared" si="28"/>
        <v>0.13400000000000001</v>
      </c>
      <c r="O153" s="28">
        <f t="shared" si="24"/>
        <v>0.13400000000000001</v>
      </c>
      <c r="P153" s="19">
        <f>AA153*VLOOKUP($O153,AProperties!$A$8:$I$1007,VLOOKUP(Span,Data!$N$4:$Y$11,Data!$Y$1,FALSE),FALSE)</f>
        <v>4.243004982116353E-2</v>
      </c>
      <c r="Q153" s="19">
        <f>AB153*VLOOKUP($O153,AProperties!$A$8:$I$1007,VLOOKUP(Span,Data!$N$4:$Y$11,Data!$Y$1,FALSE),FALSE)</f>
        <v>6.0005151909255587E-2</v>
      </c>
      <c r="R153" s="19">
        <f>AC153*VLOOKUP($O153,AProperties!$A$8:$I$1007,VLOOKUP(Span,Data!$N$4:$Y$11,Data!$Y$1,FALSE),FALSE)</f>
        <v>8.4860099642327061E-2</v>
      </c>
      <c r="S153" s="19">
        <f>AD153*VLOOKUP($O153,AProperties!$A$8:$I$1007,VLOOKUP(Span,Data!$N$4:$Y$11,Data!$Y$1,FALSE),FALSE)</f>
        <v>0.10393197182271928</v>
      </c>
      <c r="T153" s="19">
        <f>AE153*VLOOKUP($O153,AProperties!$A$8:$I$1007,VLOOKUP(Span,Data!$N$4:$Y$11,Data!$Y$1,FALSE),FALSE)</f>
        <v>0.12001030381851117</v>
      </c>
      <c r="U153" s="19">
        <f>AF153*VLOOKUP($O153,AProperties!$A$8:$I$1007,VLOOKUP(Span,Data!$N$4:$Y$11,Data!$Y$1,FALSE),FALSE)</f>
        <v>0.13417559866929676</v>
      </c>
      <c r="V153" s="19">
        <f>AG153*VLOOKUP($O153,AProperties!$A$8:$I$1007,VLOOKUP(Span,Data!$N$4:$Y$11,Data!$Y$1,FALSE),FALSE)</f>
        <v>0.14698200411586798</v>
      </c>
      <c r="W153" s="19">
        <f>AH153*VLOOKUP($O153,AProperties!$A$8:$I$1007,VLOOKUP(Span,Data!$N$4:$Y$11,Data!$Y$1,FALSE),FALSE)</f>
        <v>0.15875870933454289</v>
      </c>
      <c r="X153" s="19">
        <f>AI153*VLOOKUP($O153,AProperties!$A$8:$I$1007,VLOOKUP(Span,Data!$N$4:$Y$11,Data!$Y$1,FALSE),FALSE)</f>
        <v>0.16972019928465412</v>
      </c>
      <c r="Y153" s="19">
        <f>AJ153*VLOOKUP($O153,AProperties!$A$8:$I$1007,VLOOKUP(Span,Data!$N$4:$Y$11,Data!$Y$1,FALSE),FALSE)</f>
        <v>0.18001545572776673</v>
      </c>
      <c r="Z153" s="19">
        <f>AK153*VLOOKUP($O153,AProperties!$A$8:$I$1007,VLOOKUP(Span,Data!$N$4:$Y$11,Data!$Y$1,FALSE),FALSE)</f>
        <v>0.18975295137764892</v>
      </c>
      <c r="AA153" s="19">
        <f>$I153*AA$19^0.5/VLOOKUP($O153,AProperties!$AY$8:$BG$1007,VLOOKUP(Span,Data!$N$4:$Y$11,Data!$Y$1,FALSE),FALSE)</f>
        <v>0.26024273235548712</v>
      </c>
      <c r="AB153" s="19">
        <f>$I153*AB$19^0.5/VLOOKUP($O153,AProperties!$AY$8:$BG$1007,VLOOKUP(Span,Data!$N$4:$Y$11,Data!$Y$1,FALSE),FALSE)</f>
        <v>0.36803880160616137</v>
      </c>
      <c r="AC153" s="19">
        <f>$I153*AC$19^0.5/VLOOKUP($O153,AProperties!$AY$8:$BG$1007,VLOOKUP(Span,Data!$N$4:$Y$11,Data!$Y$1,FALSE),FALSE)</f>
        <v>0.52048546471097423</v>
      </c>
      <c r="AD153" s="19">
        <f>$I153*AD$19^0.5/VLOOKUP($O153,AProperties!$AY$8:$BG$1007,VLOOKUP(Span,Data!$N$4:$Y$11,Data!$Y$1,FALSE),FALSE)</f>
        <v>0.63746190353863352</v>
      </c>
      <c r="AE153" s="19">
        <f>$I153*AE$19^0.5/VLOOKUP($O153,AProperties!$AY$8:$BG$1007,VLOOKUP(Span,Data!$N$4:$Y$11,Data!$Y$1,FALSE),FALSE)</f>
        <v>0.73607760321232274</v>
      </c>
      <c r="AF153" s="19">
        <f>$I153*AF$19^0.5/VLOOKUP($O153,AProperties!$AY$8:$BG$1007,VLOOKUP(Span,Data!$N$4:$Y$11,Data!$Y$1,FALSE),FALSE)</f>
        <v>0.82295977874893556</v>
      </c>
      <c r="AG153" s="19">
        <f>$I153*AG$19^0.5/VLOOKUP($O153,AProperties!$AY$8:$BG$1007,VLOOKUP(Span,Data!$N$4:$Y$11,Data!$Y$1,FALSE),FALSE)</f>
        <v>0.9015072694805053</v>
      </c>
      <c r="AH153" s="19">
        <f>$I153*AH$19^0.5/VLOOKUP($O153,AProperties!$AY$8:$BG$1007,VLOOKUP(Span,Data!$N$4:$Y$11,Data!$Y$1,FALSE),FALSE)</f>
        <v>0.97373914187214228</v>
      </c>
      <c r="AI153" s="19">
        <f>$I153*AI$19^0.5/VLOOKUP($O153,AProperties!$AY$8:$BG$1007,VLOOKUP(Span,Data!$N$4:$Y$11,Data!$Y$1,FALSE),FALSE)</f>
        <v>1.0409709294219485</v>
      </c>
      <c r="AJ153" s="19">
        <f>$I153*AJ$19^0.5/VLOOKUP($O153,AProperties!$AY$8:$BG$1007,VLOOKUP(Span,Data!$N$4:$Y$11,Data!$Y$1,FALSE),FALSE)</f>
        <v>1.1041164048184839</v>
      </c>
      <c r="AK153" s="19">
        <f>$I153*AK$19^0.5/VLOOKUP($O153,AProperties!$AY$8:$BG$1007,VLOOKUP(Span,Data!$N$4:$Y$11,Data!$Y$1,FALSE),FALSE)</f>
        <v>1.1638408803943063</v>
      </c>
      <c r="AL153" s="47">
        <f t="shared" si="25"/>
        <v>0.13400000000000001</v>
      </c>
    </row>
    <row r="154" spans="1:38" x14ac:dyDescent="0.25">
      <c r="A154" s="15">
        <v>0.13500000000000001</v>
      </c>
      <c r="B154" s="116">
        <f>VLOOKUP($A154,APropertiesDimless!$A$7:$I$1007,VLOOKUP(Span,Data!$N$4:$Y$11,Data!$Y$1,FALSE),FALSE)</f>
        <v>0.13539256843929795</v>
      </c>
      <c r="C154" s="6">
        <f t="shared" si="21"/>
        <v>0.20269628421964897</v>
      </c>
      <c r="D154" s="116">
        <f>VLOOKUP($A154,AProperties!$AE$8:$AM$1007,VLOOKUP(Span,Data!$N$4:$Y$11,Data!$Y$1,FALSE),FALSE)</f>
        <v>0.16934106561947179</v>
      </c>
      <c r="E154" s="116">
        <f t="shared" si="22"/>
        <v>0.19483820554894987</v>
      </c>
      <c r="F154" s="6">
        <f t="shared" si="26"/>
        <v>0.19512173378360329</v>
      </c>
      <c r="G154" s="9"/>
      <c r="H154" s="15">
        <f t="shared" si="23"/>
        <v>0.13500000000000001</v>
      </c>
      <c r="I154" s="6">
        <f>VLOOKUP(H154,AProperties!$AO$8:$AW$1007,VLOOKUP(Span,Data!$N$4:$Y$11,Data!$Y$1,FALSE),FALSE)^(2/3)</f>
        <v>0.20777431127308676</v>
      </c>
      <c r="J154" s="15">
        <f>$I154*(Slope^0.5)/VLOOKUP($H154,AProperties!$AY$8:$BG$1007,VLOOKUP(Span,Data!$N$4:$Y$11,Data!$Y$1,FALSE),FALSE)</f>
        <v>0.64044718911686149</v>
      </c>
      <c r="K154" s="15">
        <f>$J154*VLOOKUP($H154,AProperties!$A$8:$I$1007,VLOOKUP(Span,Data!$N$4:$Y$11,Data!$Y$1,FALSE),FALSE)</f>
        <v>0.1051956978757405</v>
      </c>
      <c r="L154" s="15">
        <f t="shared" si="27"/>
        <v>0.64044718911686149</v>
      </c>
      <c r="M154" s="15">
        <f t="shared" si="28"/>
        <v>0.13500000000000001</v>
      </c>
      <c r="O154" s="28">
        <f t="shared" si="24"/>
        <v>0.13500000000000001</v>
      </c>
      <c r="P154" s="19">
        <f>AA154*VLOOKUP($O154,AProperties!$A$8:$I$1007,VLOOKUP(Span,Data!$N$4:$Y$11,Data!$Y$1,FALSE),FALSE)</f>
        <v>4.2945963821924081E-2</v>
      </c>
      <c r="Q154" s="19">
        <f>AB154*VLOOKUP($O154,AProperties!$A$8:$I$1007,VLOOKUP(Span,Data!$N$4:$Y$11,Data!$Y$1,FALSE),FALSE)</f>
        <v>6.0734764486149319E-2</v>
      </c>
      <c r="R154" s="19">
        <f>AC154*VLOOKUP($O154,AProperties!$A$8:$I$1007,VLOOKUP(Span,Data!$N$4:$Y$11,Data!$Y$1,FALSE),FALSE)</f>
        <v>8.5891927643848162E-2</v>
      </c>
      <c r="S154" s="19">
        <f>AD154*VLOOKUP($O154,AProperties!$A$8:$I$1007,VLOOKUP(Span,Data!$N$4:$Y$11,Data!$Y$1,FALSE),FALSE)</f>
        <v>0.1051956978757405</v>
      </c>
      <c r="T154" s="19">
        <f>AE154*VLOOKUP($O154,AProperties!$A$8:$I$1007,VLOOKUP(Span,Data!$N$4:$Y$11,Data!$Y$1,FALSE),FALSE)</f>
        <v>0.12146952897229864</v>
      </c>
      <c r="U154" s="19">
        <f>AF154*VLOOKUP($O154,AProperties!$A$8:$I$1007,VLOOKUP(Span,Data!$N$4:$Y$11,Data!$Y$1,FALSE),FALSE)</f>
        <v>0.13580706198846992</v>
      </c>
      <c r="V154" s="19">
        <f>AG154*VLOOKUP($O154,AProperties!$A$8:$I$1007,VLOOKUP(Span,Data!$N$4:$Y$11,Data!$Y$1,FALSE),FALSE)</f>
        <v>0.1487691826391748</v>
      </c>
      <c r="W154" s="19">
        <f>AH154*VLOOKUP($O154,AProperties!$A$8:$I$1007,VLOOKUP(Span,Data!$N$4:$Y$11,Data!$Y$1,FALSE),FALSE)</f>
        <v>0.16068908276642871</v>
      </c>
      <c r="X154" s="19">
        <f>AI154*VLOOKUP($O154,AProperties!$A$8:$I$1007,VLOOKUP(Span,Data!$N$4:$Y$11,Data!$Y$1,FALSE),FALSE)</f>
        <v>0.17178385528769632</v>
      </c>
      <c r="Y154" s="19">
        <f>AJ154*VLOOKUP($O154,AProperties!$A$8:$I$1007,VLOOKUP(Span,Data!$N$4:$Y$11,Data!$Y$1,FALSE),FALSE)</f>
        <v>0.18220429345844794</v>
      </c>
      <c r="Z154" s="19">
        <f>AK154*VLOOKUP($O154,AProperties!$A$8:$I$1007,VLOOKUP(Span,Data!$N$4:$Y$11,Data!$Y$1,FALSE),FALSE)</f>
        <v>0.19206018893013785</v>
      </c>
      <c r="AA154" s="19">
        <f>$I154*AA$19^0.5/VLOOKUP($O154,AProperties!$AY$8:$BG$1007,VLOOKUP(Span,Data!$N$4:$Y$11,Data!$Y$1,FALSE),FALSE)</f>
        <v>0.26146147008934506</v>
      </c>
      <c r="AB154" s="19">
        <f>$I154*AB$19^0.5/VLOOKUP($O154,AProperties!$AY$8:$BG$1007,VLOOKUP(Span,Data!$N$4:$Y$11,Data!$Y$1,FALSE),FALSE)</f>
        <v>0.36976235703835914</v>
      </c>
      <c r="AC154" s="19">
        <f>$I154*AC$19^0.5/VLOOKUP($O154,AProperties!$AY$8:$BG$1007,VLOOKUP(Span,Data!$N$4:$Y$11,Data!$Y$1,FALSE),FALSE)</f>
        <v>0.52292294017869012</v>
      </c>
      <c r="AD154" s="19">
        <f>$I154*AD$19^0.5/VLOOKUP($O154,AProperties!$AY$8:$BG$1007,VLOOKUP(Span,Data!$N$4:$Y$11,Data!$Y$1,FALSE),FALSE)</f>
        <v>0.64044718911686149</v>
      </c>
      <c r="AE154" s="19">
        <f>$I154*AE$19^0.5/VLOOKUP($O154,AProperties!$AY$8:$BG$1007,VLOOKUP(Span,Data!$N$4:$Y$11,Data!$Y$1,FALSE),FALSE)</f>
        <v>0.73952471407671827</v>
      </c>
      <c r="AF154" s="19">
        <f>$I154*AF$19^0.5/VLOOKUP($O154,AProperties!$AY$8:$BG$1007,VLOOKUP(Span,Data!$N$4:$Y$11,Data!$Y$1,FALSE),FALSE)</f>
        <v>0.82681376585831867</v>
      </c>
      <c r="AG154" s="19">
        <f>$I154*AG$19^0.5/VLOOKUP($O154,AProperties!$AY$8:$BG$1007,VLOOKUP(Span,Data!$N$4:$Y$11,Data!$Y$1,FALSE),FALSE)</f>
        <v>0.90572910083279201</v>
      </c>
      <c r="AH154" s="19">
        <f>$I154*AH$19^0.5/VLOOKUP($O154,AProperties!$AY$8:$BG$1007,VLOOKUP(Span,Data!$N$4:$Y$11,Data!$Y$1,FALSE),FALSE)</f>
        <v>0.97829924091657194</v>
      </c>
      <c r="AI154" s="19">
        <f>$I154*AI$19^0.5/VLOOKUP($O154,AProperties!$AY$8:$BG$1007,VLOOKUP(Span,Data!$N$4:$Y$11,Data!$Y$1,FALSE),FALSE)</f>
        <v>1.0458458803573802</v>
      </c>
      <c r="AJ154" s="19">
        <f>$I154*AJ$19^0.5/VLOOKUP($O154,AProperties!$AY$8:$BG$1007,VLOOKUP(Span,Data!$N$4:$Y$11,Data!$Y$1,FALSE),FALSE)</f>
        <v>1.1092870711150773</v>
      </c>
      <c r="AK154" s="19">
        <f>$I154*AK$19^0.5/VLOOKUP($O154,AProperties!$AY$8:$BG$1007,VLOOKUP(Span,Data!$N$4:$Y$11,Data!$Y$1,FALSE),FALSE)</f>
        <v>1.1692912412336072</v>
      </c>
      <c r="AL154" s="47">
        <f t="shared" si="25"/>
        <v>0.13500000000000001</v>
      </c>
    </row>
    <row r="155" spans="1:38" x14ac:dyDescent="0.25">
      <c r="A155" s="15">
        <v>0.13600000000000001</v>
      </c>
      <c r="B155" s="116">
        <f>VLOOKUP($A155,APropertiesDimless!$A$7:$I$1007,VLOOKUP(Span,Data!$N$4:$Y$11,Data!$Y$1,FALSE),FALSE)</f>
        <v>0.1364053603745872</v>
      </c>
      <c r="C155" s="6">
        <f t="shared" si="21"/>
        <v>0.20420268018729359</v>
      </c>
      <c r="D155" s="116">
        <f>VLOOKUP($A155,AProperties!$AE$8:$AM$1007,VLOOKUP(Span,Data!$N$4:$Y$11,Data!$Y$1,FALSE),FALSE)</f>
        <v>0.17059174809080094</v>
      </c>
      <c r="E155" s="116">
        <f t="shared" si="22"/>
        <v>0.19646434362543275</v>
      </c>
      <c r="F155" s="6">
        <f t="shared" si="26"/>
        <v>0.19729663701922173</v>
      </c>
      <c r="G155" s="9"/>
      <c r="H155" s="15">
        <f t="shared" si="23"/>
        <v>0.13600000000000001</v>
      </c>
      <c r="I155" s="6">
        <f>VLOOKUP(H155,AProperties!$AO$8:$AW$1007,VLOOKUP(Span,Data!$N$4:$Y$11,Data!$Y$1,FALSE),FALSE)^(2/3)</f>
        <v>0.20866705349957318</v>
      </c>
      <c r="J155" s="15">
        <f>$I155*(Slope^0.5)/VLOOKUP($H155,AProperties!$AY$8:$BG$1007,VLOOKUP(Span,Data!$N$4:$Y$11,Data!$Y$1,FALSE),FALSE)</f>
        <v>0.64342281120072864</v>
      </c>
      <c r="K155" s="15">
        <f>$J155*VLOOKUP($H155,AProperties!$A$8:$I$1007,VLOOKUP(Span,Data!$N$4:$Y$11,Data!$Y$1,FALSE),FALSE)</f>
        <v>0.10646499553681327</v>
      </c>
      <c r="L155" s="15">
        <f t="shared" si="27"/>
        <v>0.64342281120072864</v>
      </c>
      <c r="M155" s="15">
        <f t="shared" si="28"/>
        <v>0.13600000000000001</v>
      </c>
      <c r="O155" s="28">
        <f t="shared" si="24"/>
        <v>0.13600000000000001</v>
      </c>
      <c r="P155" s="19">
        <f>AA155*VLOOKUP($O155,AProperties!$A$8:$I$1007,VLOOKUP(Span,Data!$N$4:$Y$11,Data!$Y$1,FALSE),FALSE)</f>
        <v>4.3464152422146823E-2</v>
      </c>
      <c r="Q155" s="19">
        <f>AB155*VLOOKUP($O155,AProperties!$A$8:$I$1007,VLOOKUP(Span,Data!$N$4:$Y$11,Data!$Y$1,FALSE),FALSE)</f>
        <v>6.1467593832451456E-2</v>
      </c>
      <c r="R155" s="19">
        <f>AC155*VLOOKUP($O155,AProperties!$A$8:$I$1007,VLOOKUP(Span,Data!$N$4:$Y$11,Data!$Y$1,FALSE),FALSE)</f>
        <v>8.6928304844293647E-2</v>
      </c>
      <c r="S155" s="19">
        <f>AD155*VLOOKUP($O155,AProperties!$A$8:$I$1007,VLOOKUP(Span,Data!$N$4:$Y$11,Data!$Y$1,FALSE),FALSE)</f>
        <v>0.10646499553681327</v>
      </c>
      <c r="T155" s="19">
        <f>AE155*VLOOKUP($O155,AProperties!$A$8:$I$1007,VLOOKUP(Span,Data!$N$4:$Y$11,Data!$Y$1,FALSE),FALSE)</f>
        <v>0.12293518766490291</v>
      </c>
      <c r="U155" s="19">
        <f>AF155*VLOOKUP($O155,AProperties!$A$8:$I$1007,VLOOKUP(Span,Data!$N$4:$Y$11,Data!$Y$1,FALSE),FALSE)</f>
        <v>0.13744571822270826</v>
      </c>
      <c r="V155" s="19">
        <f>AG155*VLOOKUP($O155,AProperties!$A$8:$I$1007,VLOOKUP(Span,Data!$N$4:$Y$11,Data!$Y$1,FALSE),FALSE)</f>
        <v>0.15056424060615237</v>
      </c>
      <c r="W155" s="19">
        <f>AH155*VLOOKUP($O155,AProperties!$A$8:$I$1007,VLOOKUP(Span,Data!$N$4:$Y$11,Data!$Y$1,FALSE),FALSE)</f>
        <v>0.16262796697019416</v>
      </c>
      <c r="X155" s="19">
        <f>AI155*VLOOKUP($O155,AProperties!$A$8:$I$1007,VLOOKUP(Span,Data!$N$4:$Y$11,Data!$Y$1,FALSE),FALSE)</f>
        <v>0.17385660968858729</v>
      </c>
      <c r="Y155" s="19">
        <f>AJ155*VLOOKUP($O155,AProperties!$A$8:$I$1007,VLOOKUP(Span,Data!$N$4:$Y$11,Data!$Y$1,FALSE),FALSE)</f>
        <v>0.18440278149735434</v>
      </c>
      <c r="Z155" s="19">
        <f>AK155*VLOOKUP($O155,AProperties!$A$8:$I$1007,VLOOKUP(Span,Data!$N$4:$Y$11,Data!$Y$1,FALSE),FALSE)</f>
        <v>0.19437759880066485</v>
      </c>
      <c r="AA155" s="19">
        <f>$I155*AA$19^0.5/VLOOKUP($O155,AProperties!$AY$8:$BG$1007,VLOOKUP(Span,Data!$N$4:$Y$11,Data!$Y$1,FALSE),FALSE)</f>
        <v>0.26267626271815037</v>
      </c>
      <c r="AB155" s="19">
        <f>$I155*AB$19^0.5/VLOOKUP($O155,AProperties!$AY$8:$BG$1007,VLOOKUP(Span,Data!$N$4:$Y$11,Data!$Y$1,FALSE),FALSE)</f>
        <v>0.37148033324948648</v>
      </c>
      <c r="AC155" s="19">
        <f>$I155*AC$19^0.5/VLOOKUP($O155,AProperties!$AY$8:$BG$1007,VLOOKUP(Span,Data!$N$4:$Y$11,Data!$Y$1,FALSE),FALSE)</f>
        <v>0.52535252543630073</v>
      </c>
      <c r="AD155" s="19">
        <f>$I155*AD$19^0.5/VLOOKUP($O155,AProperties!$AY$8:$BG$1007,VLOOKUP(Span,Data!$N$4:$Y$11,Data!$Y$1,FALSE),FALSE)</f>
        <v>0.64342281120072864</v>
      </c>
      <c r="AE155" s="19">
        <f>$I155*AE$19^0.5/VLOOKUP($O155,AProperties!$AY$8:$BG$1007,VLOOKUP(Span,Data!$N$4:$Y$11,Data!$Y$1,FALSE),FALSE)</f>
        <v>0.74296066649897297</v>
      </c>
      <c r="AF155" s="19">
        <f>$I155*AF$19^0.5/VLOOKUP($O155,AProperties!$AY$8:$BG$1007,VLOOKUP(Span,Data!$N$4:$Y$11,Data!$Y$1,FALSE),FALSE)</f>
        <v>0.83065527745012702</v>
      </c>
      <c r="AG155" s="19">
        <f>$I155*AG$19^0.5/VLOOKUP($O155,AProperties!$AY$8:$BG$1007,VLOOKUP(Span,Data!$N$4:$Y$11,Data!$Y$1,FALSE),FALSE)</f>
        <v>0.90993726594029389</v>
      </c>
      <c r="AH155" s="19">
        <f>$I155*AH$19^0.5/VLOOKUP($O155,AProperties!$AY$8:$BG$1007,VLOOKUP(Span,Data!$N$4:$Y$11,Data!$Y$1,FALSE),FALSE)</f>
        <v>0.98284457872953979</v>
      </c>
      <c r="AI155" s="19">
        <f>$I155*AI$19^0.5/VLOOKUP($O155,AProperties!$AY$8:$BG$1007,VLOOKUP(Span,Data!$N$4:$Y$11,Data!$Y$1,FALSE),FALSE)</f>
        <v>1.0507050508726015</v>
      </c>
      <c r="AJ155" s="19">
        <f>$I155*AJ$19^0.5/VLOOKUP($O155,AProperties!$AY$8:$BG$1007,VLOOKUP(Span,Data!$N$4:$Y$11,Data!$Y$1,FALSE),FALSE)</f>
        <v>1.1144409997484592</v>
      </c>
      <c r="AK155" s="19">
        <f>$I155*AK$19^0.5/VLOOKUP($O155,AProperties!$AY$8:$BG$1007,VLOOKUP(Span,Data!$N$4:$Y$11,Data!$Y$1,FALSE),FALSE)</f>
        <v>1.1747239590267557</v>
      </c>
      <c r="AL155" s="47">
        <f t="shared" si="25"/>
        <v>0.13600000000000001</v>
      </c>
    </row>
    <row r="156" spans="1:38" x14ac:dyDescent="0.25">
      <c r="A156" s="15">
        <v>0.13700000000000001</v>
      </c>
      <c r="B156" s="116">
        <f>VLOOKUP($A156,APropertiesDimless!$A$7:$I$1007,VLOOKUP(Span,Data!$N$4:$Y$11,Data!$Y$1,FALSE),FALSE)</f>
        <v>0.13741840350324042</v>
      </c>
      <c r="C156" s="6">
        <f t="shared" si="21"/>
        <v>0.20570920175162022</v>
      </c>
      <c r="D156" s="116">
        <f>VLOOKUP($A156,AProperties!$AE$8:$AM$1007,VLOOKUP(Span,Data!$N$4:$Y$11,Data!$Y$1,FALSE),FALSE)</f>
        <v>0.17184231213225667</v>
      </c>
      <c r="E156" s="116">
        <f t="shared" si="22"/>
        <v>0.19809171686011184</v>
      </c>
      <c r="F156" s="6">
        <f t="shared" si="26"/>
        <v>0.19947960578135213</v>
      </c>
      <c r="G156" s="9"/>
      <c r="H156" s="15">
        <f t="shared" si="23"/>
        <v>0.13700000000000001</v>
      </c>
      <c r="I156" s="6">
        <f>VLOOKUP(H156,AProperties!$AO$8:$AW$1007,VLOOKUP(Span,Data!$N$4:$Y$11,Data!$Y$1,FALSE),FALSE)^(2/3)</f>
        <v>0.20955613360465564</v>
      </c>
      <c r="J156" s="15">
        <f>$I156*(Slope^0.5)/VLOOKUP($H156,AProperties!$AY$8:$BG$1007,VLOOKUP(Span,Data!$N$4:$Y$11,Data!$Y$1,FALSE),FALSE)</f>
        <v>0.64638885189023132</v>
      </c>
      <c r="K156" s="15">
        <f>$J156*VLOOKUP($H156,AProperties!$A$8:$I$1007,VLOOKUP(Span,Data!$N$4:$Y$11,Data!$Y$1,FALSE),FALSE)</f>
        <v>0.10773984142312683</v>
      </c>
      <c r="L156" s="15">
        <f t="shared" si="27"/>
        <v>0.64638885189023132</v>
      </c>
      <c r="M156" s="15">
        <f t="shared" si="28"/>
        <v>0.13700000000000001</v>
      </c>
      <c r="O156" s="28">
        <f t="shared" si="24"/>
        <v>0.13700000000000001</v>
      </c>
      <c r="P156" s="19">
        <f>AA156*VLOOKUP($O156,AProperties!$A$8:$I$1007,VLOOKUP(Span,Data!$N$4:$Y$11,Data!$Y$1,FALSE),FALSE)</f>
        <v>4.3984606075839226E-2</v>
      </c>
      <c r="Q156" s="19">
        <f>AB156*VLOOKUP($O156,AProperties!$A$8:$I$1007,VLOOKUP(Span,Data!$N$4:$Y$11,Data!$Y$1,FALSE),FALSE)</f>
        <v>6.2203626448089869E-2</v>
      </c>
      <c r="R156" s="19">
        <f>AC156*VLOOKUP($O156,AProperties!$A$8:$I$1007,VLOOKUP(Span,Data!$N$4:$Y$11,Data!$Y$1,FALSE),FALSE)</f>
        <v>8.7969212151678453E-2</v>
      </c>
      <c r="S156" s="19">
        <f>AD156*VLOOKUP($O156,AProperties!$A$8:$I$1007,VLOOKUP(Span,Data!$N$4:$Y$11,Data!$Y$1,FALSE),FALSE)</f>
        <v>0.10773984142312683</v>
      </c>
      <c r="T156" s="19">
        <f>AE156*VLOOKUP($O156,AProperties!$A$8:$I$1007,VLOOKUP(Span,Data!$N$4:$Y$11,Data!$Y$1,FALSE),FALSE)</f>
        <v>0.12440725289617974</v>
      </c>
      <c r="U156" s="19">
        <f>AF156*VLOOKUP($O156,AProperties!$A$8:$I$1007,VLOOKUP(Span,Data!$N$4:$Y$11,Data!$Y$1,FALSE),FALSE)</f>
        <v>0.13909153718493275</v>
      </c>
      <c r="V156" s="19">
        <f>AG156*VLOOKUP($O156,AProperties!$A$8:$I$1007,VLOOKUP(Span,Data!$N$4:$Y$11,Data!$Y$1,FALSE),FALSE)</f>
        <v>0.15236714494851258</v>
      </c>
      <c r="W156" s="19">
        <f>AH156*VLOOKUP($O156,AProperties!$A$8:$I$1007,VLOOKUP(Span,Data!$N$4:$Y$11,Data!$Y$1,FALSE),FALSE)</f>
        <v>0.16457532622800583</v>
      </c>
      <c r="X156" s="19">
        <f>AI156*VLOOKUP($O156,AProperties!$A$8:$I$1007,VLOOKUP(Span,Data!$N$4:$Y$11,Data!$Y$1,FALSE),FALSE)</f>
        <v>0.17593842430335691</v>
      </c>
      <c r="Y156" s="19">
        <f>AJ156*VLOOKUP($O156,AProperties!$A$8:$I$1007,VLOOKUP(Span,Data!$N$4:$Y$11,Data!$Y$1,FALSE),FALSE)</f>
        <v>0.18661087934426962</v>
      </c>
      <c r="Z156" s="19">
        <f>AK156*VLOOKUP($O156,AProperties!$A$8:$I$1007,VLOOKUP(Span,Data!$N$4:$Y$11,Data!$Y$1,FALSE),FALSE)</f>
        <v>0.19670513829825353</v>
      </c>
      <c r="AA156" s="19">
        <f>$I156*AA$19^0.5/VLOOKUP($O156,AProperties!$AY$8:$BG$1007,VLOOKUP(Span,Data!$N$4:$Y$11,Data!$Y$1,FALSE),FALSE)</f>
        <v>0.26388714375908612</v>
      </c>
      <c r="AB156" s="19">
        <f>$I156*AB$19^0.5/VLOOKUP($O156,AProperties!$AY$8:$BG$1007,VLOOKUP(Span,Data!$N$4:$Y$11,Data!$Y$1,FALSE),FALSE)</f>
        <v>0.3731927776399982</v>
      </c>
      <c r="AC156" s="19">
        <f>$I156*AC$19^0.5/VLOOKUP($O156,AProperties!$AY$8:$BG$1007,VLOOKUP(Span,Data!$N$4:$Y$11,Data!$Y$1,FALSE),FALSE)</f>
        <v>0.52777428751817224</v>
      </c>
      <c r="AD156" s="19">
        <f>$I156*AD$19^0.5/VLOOKUP($O156,AProperties!$AY$8:$BG$1007,VLOOKUP(Span,Data!$N$4:$Y$11,Data!$Y$1,FALSE),FALSE)</f>
        <v>0.64638885189023132</v>
      </c>
      <c r="AE156" s="19">
        <f>$I156*AE$19^0.5/VLOOKUP($O156,AProperties!$AY$8:$BG$1007,VLOOKUP(Span,Data!$N$4:$Y$11,Data!$Y$1,FALSE),FALSE)</f>
        <v>0.74638555527999639</v>
      </c>
      <c r="AF156" s="19">
        <f>$I156*AF$19^0.5/VLOOKUP($O156,AProperties!$AY$8:$BG$1007,VLOOKUP(Span,Data!$N$4:$Y$11,Data!$Y$1,FALSE),FALSE)</f>
        <v>0.83448441951499952</v>
      </c>
      <c r="AG156" s="19">
        <f>$I156*AG$19^0.5/VLOOKUP($O156,AProperties!$AY$8:$BG$1007,VLOOKUP(Span,Data!$N$4:$Y$11,Data!$Y$1,FALSE),FALSE)</f>
        <v>0.91413188090993913</v>
      </c>
      <c r="AH156" s="19">
        <f>$I156*AH$19^0.5/VLOOKUP($O156,AProperties!$AY$8:$BG$1007,VLOOKUP(Span,Data!$N$4:$Y$11,Data!$Y$1,FALSE),FALSE)</f>
        <v>0.98737528072086156</v>
      </c>
      <c r="AI156" s="19">
        <f>$I156*AI$19^0.5/VLOOKUP($O156,AProperties!$AY$8:$BG$1007,VLOOKUP(Span,Data!$N$4:$Y$11,Data!$Y$1,FALSE),FALSE)</f>
        <v>1.0555485750363445</v>
      </c>
      <c r="AJ156" s="19">
        <f>$I156*AJ$19^0.5/VLOOKUP($O156,AProperties!$AY$8:$BG$1007,VLOOKUP(Span,Data!$N$4:$Y$11,Data!$Y$1,FALSE),FALSE)</f>
        <v>1.1195783329199946</v>
      </c>
      <c r="AK156" s="19">
        <f>$I156*AK$19^0.5/VLOOKUP($O156,AProperties!$AY$8:$BG$1007,VLOOKUP(Span,Data!$N$4:$Y$11,Data!$Y$1,FALSE),FALSE)</f>
        <v>1.1801391836671518</v>
      </c>
      <c r="AL156" s="47">
        <f t="shared" si="25"/>
        <v>0.13700000000000001</v>
      </c>
    </row>
    <row r="157" spans="1:38" x14ac:dyDescent="0.25">
      <c r="A157" s="15">
        <v>0.13800000000000001</v>
      </c>
      <c r="B157" s="116">
        <f>VLOOKUP($A157,APropertiesDimless!$A$7:$I$1007,VLOOKUP(Span,Data!$N$4:$Y$11,Data!$Y$1,FALSE),FALSE)</f>
        <v>0.13843170024493476</v>
      </c>
      <c r="C157" s="6">
        <f t="shared" si="21"/>
        <v>0.2072158501224674</v>
      </c>
      <c r="D157" s="116">
        <f>VLOOKUP($A157,AProperties!$AE$8:$AM$1007,VLOOKUP(Span,Data!$N$4:$Y$11,Data!$Y$1,FALSE),FALSE)</f>
        <v>0.17309275633124005</v>
      </c>
      <c r="E157" s="116">
        <f t="shared" si="22"/>
        <v>0.19972032856701444</v>
      </c>
      <c r="F157" s="6">
        <f t="shared" si="26"/>
        <v>0.20167061126950189</v>
      </c>
      <c r="G157" s="9"/>
      <c r="H157" s="15">
        <f t="shared" si="23"/>
        <v>0.13800000000000001</v>
      </c>
      <c r="I157" s="6">
        <f>VLOOKUP(H157,AProperties!$AO$8:$AW$1007,VLOOKUP(Span,Data!$N$4:$Y$11,Data!$Y$1,FALSE),FALSE)^(2/3)</f>
        <v>0.21044158221323833</v>
      </c>
      <c r="J157" s="15">
        <f>$I157*(Slope^0.5)/VLOOKUP($H157,AProperties!$AY$8:$BG$1007,VLOOKUP(Span,Data!$N$4:$Y$11,Data!$Y$1,FALSE),FALSE)</f>
        <v>0.64934539189871665</v>
      </c>
      <c r="K157" s="15">
        <f>$J157*VLOOKUP($H157,AProperties!$A$8:$I$1007,VLOOKUP(Span,Data!$N$4:$Y$11,Data!$Y$1,FALSE),FALSE)</f>
        <v>0.1090202123075014</v>
      </c>
      <c r="L157" s="15">
        <f t="shared" si="27"/>
        <v>0.64934539189871665</v>
      </c>
      <c r="M157" s="15">
        <f t="shared" si="28"/>
        <v>0.13800000000000001</v>
      </c>
      <c r="O157" s="28">
        <f t="shared" si="24"/>
        <v>0.13800000000000001</v>
      </c>
      <c r="P157" s="19">
        <f>AA157*VLOOKUP($O157,AProperties!$A$8:$I$1007,VLOOKUP(Span,Data!$N$4:$Y$11,Data!$Y$1,FALSE),FALSE)</f>
        <v>4.4507315300544852E-2</v>
      </c>
      <c r="Q157" s="19">
        <f>AB157*VLOOKUP($O157,AProperties!$A$8:$I$1007,VLOOKUP(Span,Data!$N$4:$Y$11,Data!$Y$1,FALSE),FALSE)</f>
        <v>6.2942848922846087E-2</v>
      </c>
      <c r="R157" s="19">
        <f>AC157*VLOOKUP($O157,AProperties!$A$8:$I$1007,VLOOKUP(Span,Data!$N$4:$Y$11,Data!$Y$1,FALSE),FALSE)</f>
        <v>8.9014630601089703E-2</v>
      </c>
      <c r="S157" s="19">
        <f>AD157*VLOOKUP($O157,AProperties!$A$8:$I$1007,VLOOKUP(Span,Data!$N$4:$Y$11,Data!$Y$1,FALSE),FALSE)</f>
        <v>0.1090202123075014</v>
      </c>
      <c r="T157" s="19">
        <f>AE157*VLOOKUP($O157,AProperties!$A$8:$I$1007,VLOOKUP(Span,Data!$N$4:$Y$11,Data!$Y$1,FALSE),FALSE)</f>
        <v>0.12588569784569217</v>
      </c>
      <c r="U157" s="19">
        <f>AF157*VLOOKUP($O157,AProperties!$A$8:$I$1007,VLOOKUP(Span,Data!$N$4:$Y$11,Data!$Y$1,FALSE),FALSE)</f>
        <v>0.14074448888898328</v>
      </c>
      <c r="V157" s="19">
        <f>AG157*VLOOKUP($O157,AProperties!$A$8:$I$1007,VLOOKUP(Span,Data!$N$4:$Y$11,Data!$Y$1,FALSE),FALSE)</f>
        <v>0.1541778628180627</v>
      </c>
      <c r="W157" s="19">
        <f>AH157*VLOOKUP($O157,AProperties!$A$8:$I$1007,VLOOKUP(Span,Data!$N$4:$Y$11,Data!$Y$1,FALSE),FALSE)</f>
        <v>0.1665311250597605</v>
      </c>
      <c r="X157" s="19">
        <f>AI157*VLOOKUP($O157,AProperties!$A$8:$I$1007,VLOOKUP(Span,Data!$N$4:$Y$11,Data!$Y$1,FALSE),FALSE)</f>
        <v>0.17802926120217941</v>
      </c>
      <c r="Y157" s="19">
        <f>AJ157*VLOOKUP($O157,AProperties!$A$8:$I$1007,VLOOKUP(Span,Data!$N$4:$Y$11,Data!$Y$1,FALSE),FALSE)</f>
        <v>0.18882854676853825</v>
      </c>
      <c r="Z157" s="19">
        <f>AK157*VLOOKUP($O157,AProperties!$A$8:$I$1007,VLOOKUP(Span,Data!$N$4:$Y$11,Data!$Y$1,FALSE),FALSE)</f>
        <v>0.19904276501606949</v>
      </c>
      <c r="AA157" s="19">
        <f>$I157*AA$19^0.5/VLOOKUP($O157,AProperties!$AY$8:$BG$1007,VLOOKUP(Span,Data!$N$4:$Y$11,Data!$Y$1,FALSE),FALSE)</f>
        <v>0.26509414616323823</v>
      </c>
      <c r="AB157" s="19">
        <f>$I157*AB$19^0.5/VLOOKUP($O157,AProperties!$AY$8:$BG$1007,VLOOKUP(Span,Data!$N$4:$Y$11,Data!$Y$1,FALSE),FALSE)</f>
        <v>0.37489973680976707</v>
      </c>
      <c r="AC157" s="19">
        <f>$I157*AC$19^0.5/VLOOKUP($O157,AProperties!$AY$8:$BG$1007,VLOOKUP(Span,Data!$N$4:$Y$11,Data!$Y$1,FALSE),FALSE)</f>
        <v>0.53018829232647646</v>
      </c>
      <c r="AD157" s="19">
        <f>$I157*AD$19^0.5/VLOOKUP($O157,AProperties!$AY$8:$BG$1007,VLOOKUP(Span,Data!$N$4:$Y$11,Data!$Y$1,FALSE),FALSE)</f>
        <v>0.64934539189871665</v>
      </c>
      <c r="AE157" s="19">
        <f>$I157*AE$19^0.5/VLOOKUP($O157,AProperties!$AY$8:$BG$1007,VLOOKUP(Span,Data!$N$4:$Y$11,Data!$Y$1,FALSE),FALSE)</f>
        <v>0.74979947361953414</v>
      </c>
      <c r="AF157" s="19">
        <f>$I157*AF$19^0.5/VLOOKUP($O157,AProperties!$AY$8:$BG$1007,VLOOKUP(Span,Data!$N$4:$Y$11,Data!$Y$1,FALSE),FALSE)</f>
        <v>0.83830129625341931</v>
      </c>
      <c r="AG157" s="19">
        <f>$I157*AG$19^0.5/VLOOKUP($O157,AProperties!$AY$8:$BG$1007,VLOOKUP(Span,Data!$N$4:$Y$11,Data!$Y$1,FALSE),FALSE)</f>
        <v>0.91831305988763756</v>
      </c>
      <c r="AH157" s="19">
        <f>$I157*AH$19^0.5/VLOOKUP($O157,AProperties!$AY$8:$BG$1007,VLOOKUP(Span,Data!$N$4:$Y$11,Data!$Y$1,FALSE),FALSE)</f>
        <v>0.99189147018221124</v>
      </c>
      <c r="AI157" s="19">
        <f>$I157*AI$19^0.5/VLOOKUP($O157,AProperties!$AY$8:$BG$1007,VLOOKUP(Span,Data!$N$4:$Y$11,Data!$Y$1,FALSE),FALSE)</f>
        <v>1.0603765846529529</v>
      </c>
      <c r="AJ157" s="19">
        <f>$I157*AJ$19^0.5/VLOOKUP($O157,AProperties!$AY$8:$BG$1007,VLOOKUP(Span,Data!$N$4:$Y$11,Data!$Y$1,FALSE),FALSE)</f>
        <v>1.1246992104293012</v>
      </c>
      <c r="AK157" s="19">
        <f>$I157*AK$19^0.5/VLOOKUP($O157,AProperties!$AY$8:$BG$1007,VLOOKUP(Span,Data!$N$4:$Y$11,Data!$Y$1,FALSE),FALSE)</f>
        <v>1.1855370625165313</v>
      </c>
      <c r="AL157" s="47">
        <f t="shared" si="25"/>
        <v>0.13800000000000001</v>
      </c>
    </row>
    <row r="158" spans="1:38" x14ac:dyDescent="0.25">
      <c r="A158" s="15">
        <v>0.13900000000000001</v>
      </c>
      <c r="B158" s="116">
        <f>VLOOKUP($A158,APropertiesDimless!$A$7:$I$1007,VLOOKUP(Span,Data!$N$4:$Y$11,Data!$Y$1,FALSE),FALSE)</f>
        <v>0.13944525302353003</v>
      </c>
      <c r="C158" s="6">
        <f t="shared" si="21"/>
        <v>0.20872262651176504</v>
      </c>
      <c r="D158" s="116">
        <f>VLOOKUP($A158,AProperties!$AE$8:$AM$1007,VLOOKUP(Span,Data!$N$4:$Y$11,Data!$Y$1,FALSE),FALSE)</f>
        <v>0.17434307927474627</v>
      </c>
      <c r="E158" s="116">
        <f t="shared" si="22"/>
        <v>0.2013501820516555</v>
      </c>
      <c r="F158" s="6">
        <f t="shared" si="26"/>
        <v>0.2038696250027375</v>
      </c>
      <c r="G158" s="9"/>
      <c r="H158" s="15">
        <f t="shared" si="23"/>
        <v>0.13900000000000001</v>
      </c>
      <c r="I158" s="6">
        <f>VLOOKUP(H158,AProperties!$AO$8:$AW$1007,VLOOKUP(Span,Data!$N$4:$Y$11,Data!$Y$1,FALSE),FALSE)^(2/3)</f>
        <v>0.21132342945997623</v>
      </c>
      <c r="J158" s="15">
        <f>$I158*(Slope^0.5)/VLOOKUP($H158,AProperties!$AY$8:$BG$1007,VLOOKUP(Span,Data!$N$4:$Y$11,Data!$Y$1,FALSE),FALSE)</f>
        <v>0.65229251058604243</v>
      </c>
      <c r="K158" s="15">
        <f>$J158*VLOOKUP($H158,AProperties!$A$8:$I$1007,VLOOKUP(Span,Data!$N$4:$Y$11,Data!$Y$1,FALSE),FALSE)</f>
        <v>0.11030608511561474</v>
      </c>
      <c r="L158" s="15">
        <f t="shared" si="27"/>
        <v>0.65229251058604243</v>
      </c>
      <c r="M158" s="15">
        <f t="shared" si="28"/>
        <v>0.13900000000000001</v>
      </c>
      <c r="O158" s="28">
        <f t="shared" si="24"/>
        <v>0.13900000000000001</v>
      </c>
      <c r="P158" s="19">
        <f>AA158*VLOOKUP($O158,AProperties!$A$8:$I$1007,VLOOKUP(Span,Data!$N$4:$Y$11,Data!$Y$1,FALSE),FALSE)</f>
        <v>4.5032270676211086E-2</v>
      </c>
      <c r="Q158" s="19">
        <f>AB158*VLOOKUP($O158,AProperties!$A$8:$I$1007,VLOOKUP(Span,Data!$N$4:$Y$11,Data!$Y$1,FALSE),FALSE)</f>
        <v>6.3685247934753955E-2</v>
      </c>
      <c r="R158" s="19">
        <f>AC158*VLOOKUP($O158,AProperties!$A$8:$I$1007,VLOOKUP(Span,Data!$N$4:$Y$11,Data!$Y$1,FALSE),FALSE)</f>
        <v>9.0064541352422173E-2</v>
      </c>
      <c r="S158" s="19">
        <f>AD158*VLOOKUP($O158,AProperties!$A$8:$I$1007,VLOOKUP(Span,Data!$N$4:$Y$11,Data!$Y$1,FALSE),FALSE)</f>
        <v>0.11030608511561474</v>
      </c>
      <c r="T158" s="19">
        <f>AE158*VLOOKUP($O158,AProperties!$A$8:$I$1007,VLOOKUP(Span,Data!$N$4:$Y$11,Data!$Y$1,FALSE),FALSE)</f>
        <v>0.12737049586950791</v>
      </c>
      <c r="U158" s="19">
        <f>AF158*VLOOKUP($O158,AProperties!$A$8:$I$1007,VLOOKUP(Span,Data!$N$4:$Y$11,Data!$Y$1,FALSE),FALSE)</f>
        <v>0.1424045435460379</v>
      </c>
      <c r="V158" s="19">
        <f>AG158*VLOOKUP($O158,AProperties!$A$8:$I$1007,VLOOKUP(Span,Data!$N$4:$Y$11,Data!$Y$1,FALSE),FALSE)</f>
        <v>0.15599636158278338</v>
      </c>
      <c r="W158" s="19">
        <f>AH158*VLOOKUP($O158,AProperties!$A$8:$I$1007,VLOOKUP(Span,Data!$N$4:$Y$11,Data!$Y$1,FALSE),FALSE)</f>
        <v>0.16849532821884877</v>
      </c>
      <c r="X158" s="19">
        <f>AI158*VLOOKUP($O158,AProperties!$A$8:$I$1007,VLOOKUP(Span,Data!$N$4:$Y$11,Data!$Y$1,FALSE),FALSE)</f>
        <v>0.18012908270484435</v>
      </c>
      <c r="Y158" s="19">
        <f>AJ158*VLOOKUP($O158,AProperties!$A$8:$I$1007,VLOOKUP(Span,Data!$N$4:$Y$11,Data!$Y$1,FALSE),FALSE)</f>
        <v>0.1910557438042618</v>
      </c>
      <c r="Z158" s="19">
        <f>AK158*VLOOKUP($O158,AProperties!$A$8:$I$1007,VLOOKUP(Span,Data!$N$4:$Y$11,Data!$Y$1,FALSE),FALSE)</f>
        <v>0.20139043682635679</v>
      </c>
      <c r="AA158" s="19">
        <f>$I158*AA$19^0.5/VLOOKUP($O158,AProperties!$AY$8:$BG$1007,VLOOKUP(Span,Data!$N$4:$Y$11,Data!$Y$1,FALSE),FALSE)</f>
        <v>0.26629730232913312</v>
      </c>
      <c r="AB158" s="19">
        <f>$I158*AB$19^0.5/VLOOKUP($O158,AProperties!$AY$8:$BG$1007,VLOOKUP(Span,Data!$N$4:$Y$11,Data!$Y$1,FALSE),FALSE)</f>
        <v>0.37660125657722848</v>
      </c>
      <c r="AC158" s="19">
        <f>$I158*AC$19^0.5/VLOOKUP($O158,AProperties!$AY$8:$BG$1007,VLOOKUP(Span,Data!$N$4:$Y$11,Data!$Y$1,FALSE),FALSE)</f>
        <v>0.53259460465826625</v>
      </c>
      <c r="AD158" s="19">
        <f>$I158*AD$19^0.5/VLOOKUP($O158,AProperties!$AY$8:$BG$1007,VLOOKUP(Span,Data!$N$4:$Y$11,Data!$Y$1,FALSE),FALSE)</f>
        <v>0.65229251058604243</v>
      </c>
      <c r="AE158" s="19">
        <f>$I158*AE$19^0.5/VLOOKUP($O158,AProperties!$AY$8:$BG$1007,VLOOKUP(Span,Data!$N$4:$Y$11,Data!$Y$1,FALSE),FALSE)</f>
        <v>0.75320251315445697</v>
      </c>
      <c r="AF158" s="19">
        <f>$I158*AF$19^0.5/VLOOKUP($O158,AProperties!$AY$8:$BG$1007,VLOOKUP(Span,Data!$N$4:$Y$11,Data!$Y$1,FALSE),FALSE)</f>
        <v>0.84210601011852249</v>
      </c>
      <c r="AG158" s="19">
        <f>$I158*AG$19^0.5/VLOOKUP($O158,AProperties!$AY$8:$BG$1007,VLOOKUP(Span,Data!$N$4:$Y$11,Data!$Y$1,FALSE),FALSE)</f>
        <v>0.92248091510517705</v>
      </c>
      <c r="AH158" s="19">
        <f>$I158*AH$19^0.5/VLOOKUP($O158,AProperties!$AY$8:$BG$1007,VLOOKUP(Span,Data!$N$4:$Y$11,Data!$Y$1,FALSE),FALSE)</f>
        <v>0.99639326833777453</v>
      </c>
      <c r="AI158" s="19">
        <f>$I158*AI$19^0.5/VLOOKUP($O158,AProperties!$AY$8:$BG$1007,VLOOKUP(Span,Data!$N$4:$Y$11,Data!$Y$1,FALSE),FALSE)</f>
        <v>1.0651892093165325</v>
      </c>
      <c r="AJ158" s="19">
        <f>$I158*AJ$19^0.5/VLOOKUP($O158,AProperties!$AY$8:$BG$1007,VLOOKUP(Span,Data!$N$4:$Y$11,Data!$Y$1,FALSE),FALSE)</f>
        <v>1.1298037697316852</v>
      </c>
      <c r="AK158" s="19">
        <f>$I158*AK$19^0.5/VLOOKUP($O158,AProperties!$AY$8:$BG$1007,VLOOKUP(Span,Data!$N$4:$Y$11,Data!$Y$1,FALSE),FALSE)</f>
        <v>1.1909177404655094</v>
      </c>
      <c r="AL158" s="47">
        <f t="shared" si="25"/>
        <v>0.13900000000000001</v>
      </c>
    </row>
    <row r="159" spans="1:38" x14ac:dyDescent="0.25">
      <c r="A159" s="15">
        <v>0.14000000000000001</v>
      </c>
      <c r="B159" s="116">
        <f>VLOOKUP($A159,APropertiesDimless!$A$7:$I$1007,VLOOKUP(Span,Data!$N$4:$Y$11,Data!$Y$1,FALSE),FALSE)</f>
        <v>0.14045906426711538</v>
      </c>
      <c r="C159" s="6">
        <f t="shared" si="21"/>
        <v>0.21022953213355772</v>
      </c>
      <c r="D159" s="116">
        <f>VLOOKUP($A159,AProperties!$AE$8:$AM$1007,VLOOKUP(Span,Data!$N$4:$Y$11,Data!$Y$1,FALSE),FALSE)</f>
        <v>0.17559327954935899</v>
      </c>
      <c r="E159" s="116">
        <f t="shared" si="22"/>
        <v>0.20298128061120507</v>
      </c>
      <c r="F159" s="6">
        <f t="shared" si="26"/>
        <v>0.20607661881400632</v>
      </c>
      <c r="G159" s="9"/>
      <c r="H159" s="15">
        <f t="shared" si="23"/>
        <v>0.14000000000000001</v>
      </c>
      <c r="I159" s="6">
        <f>VLOOKUP(H159,AProperties!$AO$8:$AW$1007,VLOOKUP(Span,Data!$N$4:$Y$11,Data!$Y$1,FALSE),FALSE)^(2/3)</f>
        <v>0.21220170500065957</v>
      </c>
      <c r="J159" s="15">
        <f>$I159*(Slope^0.5)/VLOOKUP($H159,AProperties!$AY$8:$BG$1007,VLOOKUP(Span,Data!$N$4:$Y$11,Data!$Y$1,FALSE),FALSE)</f>
        <v>0.65523028599070232</v>
      </c>
      <c r="K159" s="15">
        <f>$J159*VLOOKUP($H159,AProperties!$A$8:$I$1007,VLOOKUP(Span,Data!$N$4:$Y$11,Data!$Y$1,FALSE),FALSE)</f>
        <v>0.11159743692329294</v>
      </c>
      <c r="L159" s="15">
        <f t="shared" si="27"/>
        <v>0.65523028599070232</v>
      </c>
      <c r="M159" s="15">
        <f t="shared" si="28"/>
        <v>0.14000000000000001</v>
      </c>
      <c r="O159" s="28">
        <f t="shared" si="24"/>
        <v>0.14000000000000001</v>
      </c>
      <c r="P159" s="19">
        <f>AA159*VLOOKUP($O159,AProperties!$A$8:$I$1007,VLOOKUP(Span,Data!$N$4:$Y$11,Data!$Y$1,FALSE),FALSE)</f>
        <v>4.5559462844083118E-2</v>
      </c>
      <c r="Q159" s="19">
        <f>AB159*VLOOKUP($O159,AProperties!$A$8:$I$1007,VLOOKUP(Span,Data!$N$4:$Y$11,Data!$Y$1,FALSE),FALSE)</f>
        <v>6.4430810248535461E-2</v>
      </c>
      <c r="R159" s="19">
        <f>AC159*VLOOKUP($O159,AProperties!$A$8:$I$1007,VLOOKUP(Span,Data!$N$4:$Y$11,Data!$Y$1,FALSE),FALSE)</f>
        <v>9.1118925688166236E-2</v>
      </c>
      <c r="S159" s="19">
        <f>AD159*VLOOKUP($O159,AProperties!$A$8:$I$1007,VLOOKUP(Span,Data!$N$4:$Y$11,Data!$Y$1,FALSE),FALSE)</f>
        <v>0.11159743692329294</v>
      </c>
      <c r="T159" s="19">
        <f>AE159*VLOOKUP($O159,AProperties!$A$8:$I$1007,VLOOKUP(Span,Data!$N$4:$Y$11,Data!$Y$1,FALSE),FALSE)</f>
        <v>0.12886162049707092</v>
      </c>
      <c r="U159" s="19">
        <f>AF159*VLOOKUP($O159,AProperties!$A$8:$I$1007,VLOOKUP(Span,Data!$N$4:$Y$11,Data!$Y$1,FALSE),FALSE)</f>
        <v>0.14407167156111539</v>
      </c>
      <c r="V159" s="19">
        <f>AG159*VLOOKUP($O159,AProperties!$A$8:$I$1007,VLOOKUP(Span,Data!$N$4:$Y$11,Data!$Y$1,FALSE),FALSE)</f>
        <v>0.15782260882299687</v>
      </c>
      <c r="W159" s="19">
        <f>AH159*VLOOKUP($O159,AProperties!$A$8:$I$1007,VLOOKUP(Span,Data!$N$4:$Y$11,Data!$Y$1,FALSE),FALSE)</f>
        <v>0.17046790068801657</v>
      </c>
      <c r="X159" s="19">
        <f>AI159*VLOOKUP($O159,AProperties!$A$8:$I$1007,VLOOKUP(Span,Data!$N$4:$Y$11,Data!$Y$1,FALSE),FALSE)</f>
        <v>0.18223785137633247</v>
      </c>
      <c r="Y159" s="19">
        <f>AJ159*VLOOKUP($O159,AProperties!$A$8:$I$1007,VLOOKUP(Span,Data!$N$4:$Y$11,Data!$Y$1,FALSE),FALSE)</f>
        <v>0.19329243074560634</v>
      </c>
      <c r="Z159" s="19">
        <f>AK159*VLOOKUP($O159,AProperties!$A$8:$I$1007,VLOOKUP(Span,Data!$N$4:$Y$11,Data!$Y$1,FALSE),FALSE)</f>
        <v>0.20374811187549152</v>
      </c>
      <c r="AA159" s="19">
        <f>$I159*AA$19^0.5/VLOOKUP($O159,AProperties!$AY$8:$BG$1007,VLOOKUP(Span,Data!$N$4:$Y$11,Data!$Y$1,FALSE),FALSE)</f>
        <v>0.26749664411585222</v>
      </c>
      <c r="AB159" s="19">
        <f>$I159*AB$19^0.5/VLOOKUP($O159,AProperties!$AY$8:$BG$1007,VLOOKUP(Span,Data!$N$4:$Y$11,Data!$Y$1,FALSE),FALSE)</f>
        <v>0.37829738199792745</v>
      </c>
      <c r="AC159" s="19">
        <f>$I159*AC$19^0.5/VLOOKUP($O159,AProperties!$AY$8:$BG$1007,VLOOKUP(Span,Data!$N$4:$Y$11,Data!$Y$1,FALSE),FALSE)</f>
        <v>0.53499328823170444</v>
      </c>
      <c r="AD159" s="19">
        <f>$I159*AD$19^0.5/VLOOKUP($O159,AProperties!$AY$8:$BG$1007,VLOOKUP(Span,Data!$N$4:$Y$11,Data!$Y$1,FALSE),FALSE)</f>
        <v>0.65523028599070232</v>
      </c>
      <c r="AE159" s="19">
        <f>$I159*AE$19^0.5/VLOOKUP($O159,AProperties!$AY$8:$BG$1007,VLOOKUP(Span,Data!$N$4:$Y$11,Data!$Y$1,FALSE),FALSE)</f>
        <v>0.7565947639958549</v>
      </c>
      <c r="AF159" s="19">
        <f>$I159*AF$19^0.5/VLOOKUP($O159,AProperties!$AY$8:$BG$1007,VLOOKUP(Span,Data!$N$4:$Y$11,Data!$Y$1,FALSE),FALSE)</f>
        <v>0.84589866185757101</v>
      </c>
      <c r="AG159" s="19">
        <f>$I159*AG$19^0.5/VLOOKUP($O159,AProperties!$AY$8:$BG$1007,VLOOKUP(Span,Data!$N$4:$Y$11,Data!$Y$1,FALSE),FALSE)</f>
        <v>0.92663555692565303</v>
      </c>
      <c r="AH159" s="19">
        <f>$I159*AH$19^0.5/VLOOKUP($O159,AProperties!$AY$8:$BG$1007,VLOOKUP(Span,Data!$N$4:$Y$11,Data!$Y$1,FALSE),FALSE)</f>
        <v>1.0008807943933189</v>
      </c>
      <c r="AI159" s="19">
        <f>$I159*AI$19^0.5/VLOOKUP($O159,AProperties!$AY$8:$BG$1007,VLOOKUP(Span,Data!$N$4:$Y$11,Data!$Y$1,FALSE),FALSE)</f>
        <v>1.0699865764634089</v>
      </c>
      <c r="AJ159" s="19">
        <f>$I159*AJ$19^0.5/VLOOKUP($O159,AProperties!$AY$8:$BG$1007,VLOOKUP(Span,Data!$N$4:$Y$11,Data!$Y$1,FALSE),FALSE)</f>
        <v>1.1348921459937822</v>
      </c>
      <c r="AK159" s="19">
        <f>$I159*AK$19^0.5/VLOOKUP($O159,AProperties!$AY$8:$BG$1007,VLOOKUP(Span,Data!$N$4:$Y$11,Data!$Y$1,FALSE),FALSE)</f>
        <v>1.1962813599922295</v>
      </c>
      <c r="AL159" s="47">
        <f t="shared" si="25"/>
        <v>0.14000000000000001</v>
      </c>
    </row>
    <row r="160" spans="1:38" x14ac:dyDescent="0.25">
      <c r="A160" s="15">
        <v>0.14099999999999999</v>
      </c>
      <c r="B160" s="116">
        <f>VLOOKUP($A160,APropertiesDimless!$A$7:$I$1007,VLOOKUP(Span,Data!$N$4:$Y$11,Data!$Y$1,FALSE),FALSE)</f>
        <v>0.14147313640805728</v>
      </c>
      <c r="C160" s="6">
        <f t="shared" si="21"/>
        <v>0.21173656820402864</v>
      </c>
      <c r="D160" s="116">
        <f>VLOOKUP($A160,AProperties!$AE$8:$AM$1007,VLOOKUP(Span,Data!$N$4:$Y$11,Data!$Y$1,FALSE),FALSE)</f>
        <v>0.17684335574124654</v>
      </c>
      <c r="E160" s="116">
        <f t="shared" si="22"/>
        <v>0.20461362753465451</v>
      </c>
      <c r="F160" s="6">
        <f t="shared" si="26"/>
        <v>0.20829156484460443</v>
      </c>
      <c r="G160" s="9"/>
      <c r="H160" s="15">
        <f t="shared" si="23"/>
        <v>0.14099999999999999</v>
      </c>
      <c r="I160" s="6">
        <f>VLOOKUP(H160,AProperties!$AO$8:$AW$1007,VLOOKUP(Span,Data!$N$4:$Y$11,Data!$Y$1,FALSE),FALSE)^(2/3)</f>
        <v>0.21307643802325316</v>
      </c>
      <c r="J160" s="15">
        <f>$I160*(Slope^0.5)/VLOOKUP($H160,AProperties!$AY$8:$BG$1007,VLOOKUP(Span,Data!$N$4:$Y$11,Data!$Y$1,FALSE),FALSE)</f>
        <v>0.65815879486096895</v>
      </c>
      <c r="K160" s="15">
        <f>$J160*VLOOKUP($H160,AProperties!$A$8:$I$1007,VLOOKUP(Span,Data!$N$4:$Y$11,Data!$Y$1,FALSE),FALSE)</f>
        <v>0.11289424495386799</v>
      </c>
      <c r="L160" s="15">
        <f t="shared" si="27"/>
        <v>0.65815879486096895</v>
      </c>
      <c r="M160" s="15">
        <f t="shared" si="28"/>
        <v>0.14099999999999999</v>
      </c>
      <c r="O160" s="28">
        <f t="shared" si="24"/>
        <v>0.14099999999999999</v>
      </c>
      <c r="P160" s="19">
        <f>AA160*VLOOKUP($O160,AProperties!$A$8:$I$1007,VLOOKUP(Span,Data!$N$4:$Y$11,Data!$Y$1,FALSE),FALSE)</f>
        <v>4.6088882505625192E-2</v>
      </c>
      <c r="Q160" s="19">
        <f>AB160*VLOOKUP($O160,AProperties!$A$8:$I$1007,VLOOKUP(Span,Data!$N$4:$Y$11,Data!$Y$1,FALSE),FALSE)</f>
        <v>6.5179522714075233E-2</v>
      </c>
      <c r="R160" s="19">
        <f>AC160*VLOOKUP($O160,AProperties!$A$8:$I$1007,VLOOKUP(Span,Data!$N$4:$Y$11,Data!$Y$1,FALSE),FALSE)</f>
        <v>9.2177765011250384E-2</v>
      </c>
      <c r="S160" s="19">
        <f>AD160*VLOOKUP($O160,AProperties!$A$8:$I$1007,VLOOKUP(Span,Data!$N$4:$Y$11,Data!$Y$1,FALSE),FALSE)</f>
        <v>0.11289424495386799</v>
      </c>
      <c r="T160" s="19">
        <f>AE160*VLOOKUP($O160,AProperties!$A$8:$I$1007,VLOOKUP(Span,Data!$N$4:$Y$11,Data!$Y$1,FALSE),FALSE)</f>
        <v>0.13035904542815047</v>
      </c>
      <c r="U160" s="19">
        <f>AF160*VLOOKUP($O160,AProperties!$A$8:$I$1007,VLOOKUP(Span,Data!$N$4:$Y$11,Data!$Y$1,FALSE),FALSE)</f>
        <v>0.1457458435296638</v>
      </c>
      <c r="V160" s="19">
        <f>AG160*VLOOKUP($O160,AProperties!$A$8:$I$1007,VLOOKUP(Span,Data!$N$4:$Y$11,Data!$Y$1,FALSE),FALSE)</f>
        <v>0.15965657232763047</v>
      </c>
      <c r="W160" s="19">
        <f>AH160*VLOOKUP($O160,AProperties!$A$8:$I$1007,VLOOKUP(Span,Data!$N$4:$Y$11,Data!$Y$1,FALSE),FALSE)</f>
        <v>0.1724488076753288</v>
      </c>
      <c r="X160" s="19">
        <f>AI160*VLOOKUP($O160,AProperties!$A$8:$I$1007,VLOOKUP(Span,Data!$N$4:$Y$11,Data!$Y$1,FALSE),FALSE)</f>
        <v>0.18435553002250077</v>
      </c>
      <c r="Y160" s="19">
        <f>AJ160*VLOOKUP($O160,AProperties!$A$8:$I$1007,VLOOKUP(Span,Data!$N$4:$Y$11,Data!$Y$1,FALSE),FALSE)</f>
        <v>0.19553856814222567</v>
      </c>
      <c r="Z160" s="19">
        <f>AK160*VLOOKUP($O160,AProperties!$A$8:$I$1007,VLOOKUP(Span,Data!$N$4:$Y$11,Data!$Y$1,FALSE),FALSE)</f>
        <v>0.20611574857915754</v>
      </c>
      <c r="AA160" s="19">
        <f>$I160*AA$19^0.5/VLOOKUP($O160,AProperties!$AY$8:$BG$1007,VLOOKUP(Span,Data!$N$4:$Y$11,Data!$Y$1,FALSE),FALSE)</f>
        <v>0.26869220285574685</v>
      </c>
      <c r="AB160" s="19">
        <f>$I160*AB$19^0.5/VLOOKUP($O160,AProperties!$AY$8:$BG$1007,VLOOKUP(Span,Data!$N$4:$Y$11,Data!$Y$1,FALSE),FALSE)</f>
        <v>0.37998815738250014</v>
      </c>
      <c r="AC160" s="19">
        <f>$I160*AC$19^0.5/VLOOKUP($O160,AProperties!$AY$8:$BG$1007,VLOOKUP(Span,Data!$N$4:$Y$11,Data!$Y$1,FALSE),FALSE)</f>
        <v>0.53738440571149371</v>
      </c>
      <c r="AD160" s="19">
        <f>$I160*AD$19^0.5/VLOOKUP($O160,AProperties!$AY$8:$BG$1007,VLOOKUP(Span,Data!$N$4:$Y$11,Data!$Y$1,FALSE),FALSE)</f>
        <v>0.65815879486096895</v>
      </c>
      <c r="AE160" s="19">
        <f>$I160*AE$19^0.5/VLOOKUP($O160,AProperties!$AY$8:$BG$1007,VLOOKUP(Span,Data!$N$4:$Y$11,Data!$Y$1,FALSE),FALSE)</f>
        <v>0.75997631476500027</v>
      </c>
      <c r="AF160" s="19">
        <f>$I160*AF$19^0.5/VLOOKUP($O160,AProperties!$AY$8:$BG$1007,VLOOKUP(Span,Data!$N$4:$Y$11,Data!$Y$1,FALSE),FALSE)</f>
        <v>0.84967935055215871</v>
      </c>
      <c r="AG160" s="19">
        <f>$I160*AG$19^0.5/VLOOKUP($O160,AProperties!$AY$8:$BG$1007,VLOOKUP(Span,Data!$N$4:$Y$11,Data!$Y$1,FALSE),FALSE)</f>
        <v>0.93077709388751406</v>
      </c>
      <c r="AH160" s="19">
        <f>$I160*AH$19^0.5/VLOOKUP($O160,AProperties!$AY$8:$BG$1007,VLOOKUP(Span,Data!$N$4:$Y$11,Data!$Y$1,FALSE),FALSE)</f>
        <v>1.0053541655837677</v>
      </c>
      <c r="AI160" s="19">
        <f>$I160*AI$19^0.5/VLOOKUP($O160,AProperties!$AY$8:$BG$1007,VLOOKUP(Span,Data!$N$4:$Y$11,Data!$Y$1,FALSE),FALSE)</f>
        <v>1.0747688114229874</v>
      </c>
      <c r="AJ160" s="19">
        <f>$I160*AJ$19^0.5/VLOOKUP($O160,AProperties!$AY$8:$BG$1007,VLOOKUP(Span,Data!$N$4:$Y$11,Data!$Y$1,FALSE),FALSE)</f>
        <v>1.1399644721475002</v>
      </c>
      <c r="AK160" s="19">
        <f>$I160*AK$19^0.5/VLOOKUP($O160,AProperties!$AY$8:$BG$1007,VLOOKUP(Span,Data!$N$4:$Y$11,Data!$Y$1,FALSE),FALSE)</f>
        <v>1.2016280612192263</v>
      </c>
      <c r="AL160" s="47">
        <f t="shared" si="25"/>
        <v>0.14099999999999999</v>
      </c>
    </row>
    <row r="161" spans="1:38" x14ac:dyDescent="0.25">
      <c r="A161" s="15">
        <v>0.14199999999999999</v>
      </c>
      <c r="B161" s="116">
        <f>VLOOKUP($A161,APropertiesDimless!$A$7:$I$1007,VLOOKUP(Span,Data!$N$4:$Y$11,Data!$Y$1,FALSE),FALSE)</f>
        <v>0.14248747188304584</v>
      </c>
      <c r="C161" s="6">
        <f t="shared" si="21"/>
        <v>0.21324373594152291</v>
      </c>
      <c r="D161" s="116">
        <f>VLOOKUP($A161,AProperties!$AE$8:$AM$1007,VLOOKUP(Span,Data!$N$4:$Y$11,Data!$Y$1,FALSE),FALSE)</f>
        <v>0.17809330643615531</v>
      </c>
      <c r="E161" s="116">
        <f t="shared" si="22"/>
        <v>0.20624722610297841</v>
      </c>
      <c r="F161" s="6">
        <f t="shared" si="26"/>
        <v>0.21051443553877933</v>
      </c>
      <c r="G161" s="9"/>
      <c r="H161" s="15">
        <f t="shared" si="23"/>
        <v>0.14199999999999999</v>
      </c>
      <c r="I161" s="6">
        <f>VLOOKUP(H161,AProperties!$AO$8:$AW$1007,VLOOKUP(Span,Data!$N$4:$Y$11,Data!$Y$1,FALSE),FALSE)^(2/3)</f>
        <v>0.21394765725859979</v>
      </c>
      <c r="J161" s="15">
        <f>$I161*(Slope^0.5)/VLOOKUP($H161,AProperties!$AY$8:$BG$1007,VLOOKUP(Span,Data!$N$4:$Y$11,Data!$Y$1,FALSE),FALSE)</f>
        <v>0.66107811268507743</v>
      </c>
      <c r="K161" s="15">
        <f>$J161*VLOOKUP($H161,AProperties!$A$8:$I$1007,VLOOKUP(Span,Data!$N$4:$Y$11,Data!$Y$1,FALSE),FALSE)</f>
        <v>0.11419648657559452</v>
      </c>
      <c r="L161" s="15">
        <f t="shared" si="27"/>
        <v>0.66107811268507743</v>
      </c>
      <c r="M161" s="15">
        <f t="shared" si="28"/>
        <v>0.14199999999999999</v>
      </c>
      <c r="O161" s="28">
        <f t="shared" si="24"/>
        <v>0.14199999999999999</v>
      </c>
      <c r="P161" s="19">
        <f>AA161*VLOOKUP($O161,AProperties!$A$8:$I$1007,VLOOKUP(Span,Data!$N$4:$Y$11,Data!$Y$1,FALSE),FALSE)</f>
        <v>4.6620520421465937E-2</v>
      </c>
      <c r="Q161" s="19">
        <f>AB161*VLOOKUP($O161,AProperties!$A$8:$I$1007,VLOOKUP(Span,Data!$N$4:$Y$11,Data!$Y$1,FALSE),FALSE)</f>
        <v>6.593137226492897E-2</v>
      </c>
      <c r="R161" s="19">
        <f>AC161*VLOOKUP($O161,AProperties!$A$8:$I$1007,VLOOKUP(Span,Data!$N$4:$Y$11,Data!$Y$1,FALSE),FALSE)</f>
        <v>9.3241040842931874E-2</v>
      </c>
      <c r="S161" s="19">
        <f>AD161*VLOOKUP($O161,AProperties!$A$8:$I$1007,VLOOKUP(Span,Data!$N$4:$Y$11,Data!$Y$1,FALSE),FALSE)</f>
        <v>0.11419648657559452</v>
      </c>
      <c r="T161" s="19">
        <f>AE161*VLOOKUP($O161,AProperties!$A$8:$I$1007,VLOOKUP(Span,Data!$N$4:$Y$11,Data!$Y$1,FALSE),FALSE)</f>
        <v>0.13186274452985794</v>
      </c>
      <c r="U161" s="19">
        <f>AF161*VLOOKUP($O161,AProperties!$A$8:$I$1007,VLOOKUP(Span,Data!$N$4:$Y$11,Data!$Y$1,FALSE),FALSE)</f>
        <v>0.14742703023422543</v>
      </c>
      <c r="V161" s="19">
        <f>AG161*VLOOKUP($O161,AProperties!$A$8:$I$1007,VLOOKUP(Span,Data!$N$4:$Y$11,Data!$Y$1,FALSE),FALSE)</f>
        <v>0.16149822009056283</v>
      </c>
      <c r="W161" s="19">
        <f>AH161*VLOOKUP($O161,AProperties!$A$8:$I$1007,VLOOKUP(Span,Data!$N$4:$Y$11,Data!$Y$1,FALSE),FALSE)</f>
        <v>0.17443801461022343</v>
      </c>
      <c r="X161" s="19">
        <f>AI161*VLOOKUP($O161,AProperties!$A$8:$I$1007,VLOOKUP(Span,Data!$N$4:$Y$11,Data!$Y$1,FALSE),FALSE)</f>
        <v>0.18648208168586375</v>
      </c>
      <c r="Y161" s="19">
        <f>AJ161*VLOOKUP($O161,AProperties!$A$8:$I$1007,VLOOKUP(Span,Data!$N$4:$Y$11,Data!$Y$1,FALSE),FALSE)</f>
        <v>0.1977941167947869</v>
      </c>
      <c r="Z161" s="19">
        <f>AK161*VLOOKUP($O161,AProperties!$A$8:$I$1007,VLOOKUP(Span,Data!$N$4:$Y$11,Data!$Y$1,FALSE),FALSE)</f>
        <v>0.20849330561762996</v>
      </c>
      <c r="AA161" s="19">
        <f>$I161*AA$19^0.5/VLOOKUP($O161,AProperties!$AY$8:$BG$1007,VLOOKUP(Span,Data!$N$4:$Y$11,Data!$Y$1,FALSE),FALSE)</f>
        <v>0.26988400936675982</v>
      </c>
      <c r="AB161" s="19">
        <f>$I161*AB$19^0.5/VLOOKUP($O161,AProperties!$AY$8:$BG$1007,VLOOKUP(Span,Data!$N$4:$Y$11,Data!$Y$1,FALSE),FALSE)</f>
        <v>0.38167362631409918</v>
      </c>
      <c r="AC161" s="19">
        <f>$I161*AC$19^0.5/VLOOKUP($O161,AProperties!$AY$8:$BG$1007,VLOOKUP(Span,Data!$N$4:$Y$11,Data!$Y$1,FALSE),FALSE)</f>
        <v>0.53976801873351965</v>
      </c>
      <c r="AD161" s="19">
        <f>$I161*AD$19^0.5/VLOOKUP($O161,AProperties!$AY$8:$BG$1007,VLOOKUP(Span,Data!$N$4:$Y$11,Data!$Y$1,FALSE),FALSE)</f>
        <v>0.66107811268507743</v>
      </c>
      <c r="AE161" s="19">
        <f>$I161*AE$19^0.5/VLOOKUP($O161,AProperties!$AY$8:$BG$1007,VLOOKUP(Span,Data!$N$4:$Y$11,Data!$Y$1,FALSE),FALSE)</f>
        <v>0.76334725262819836</v>
      </c>
      <c r="AF161" s="19">
        <f>$I161*AF$19^0.5/VLOOKUP($O161,AProperties!$AY$8:$BG$1007,VLOOKUP(Span,Data!$N$4:$Y$11,Data!$Y$1,FALSE),FALSE)</f>
        <v>0.85344817365717818</v>
      </c>
      <c r="AG161" s="19">
        <f>$I161*AG$19^0.5/VLOOKUP($O161,AProperties!$AY$8:$BG$1007,VLOOKUP(Span,Data!$N$4:$Y$11,Data!$Y$1,FALSE),FALSE)</f>
        <v>0.9349056327472457</v>
      </c>
      <c r="AH161" s="19">
        <f>$I161*AH$19^0.5/VLOOKUP($O161,AProperties!$AY$8:$BG$1007,VLOOKUP(Span,Data!$N$4:$Y$11,Data!$Y$1,FALSE),FALSE)</f>
        <v>1.0098134972193047</v>
      </c>
      <c r="AI161" s="19">
        <f>$I161*AI$19^0.5/VLOOKUP($O161,AProperties!$AY$8:$BG$1007,VLOOKUP(Span,Data!$N$4:$Y$11,Data!$Y$1,FALSE),FALSE)</f>
        <v>1.0795360374670393</v>
      </c>
      <c r="AJ161" s="19">
        <f>$I161*AJ$19^0.5/VLOOKUP($O161,AProperties!$AY$8:$BG$1007,VLOOKUP(Span,Data!$N$4:$Y$11,Data!$Y$1,FALSE),FALSE)</f>
        <v>1.1450208789422975</v>
      </c>
      <c r="AK161" s="19">
        <f>$I161*AK$19^0.5/VLOOKUP($O161,AProperties!$AY$8:$BG$1007,VLOOKUP(Span,Data!$N$4:$Y$11,Data!$Y$1,FALSE),FALSE)</f>
        <v>1.2069579819685299</v>
      </c>
      <c r="AL161" s="47">
        <f t="shared" si="25"/>
        <v>0.14199999999999999</v>
      </c>
    </row>
    <row r="162" spans="1:38" x14ac:dyDescent="0.25">
      <c r="A162" s="15">
        <v>0.14299999999999999</v>
      </c>
      <c r="B162" s="116">
        <f>VLOOKUP($A162,APropertiesDimless!$A$7:$I$1007,VLOOKUP(Span,Data!$N$4:$Y$11,Data!$Y$1,FALSE),FALSE)</f>
        <v>0.14350207313314364</v>
      </c>
      <c r="C162" s="6">
        <f t="shared" si="21"/>
        <v>0.2147510365665718</v>
      </c>
      <c r="D162" s="116">
        <f>VLOOKUP($A162,AProperties!$AE$8:$AM$1007,VLOOKUP(Span,Data!$N$4:$Y$11,Data!$Y$1,FALSE),FALSE)</f>
        <v>0.17934313021940637</v>
      </c>
      <c r="E162" s="116">
        <f t="shared" si="22"/>
        <v>0.20788207958929589</v>
      </c>
      <c r="F162" s="6">
        <f t="shared" si="26"/>
        <v>0.2127452036384723</v>
      </c>
      <c r="G162" s="9"/>
      <c r="H162" s="15">
        <f t="shared" si="23"/>
        <v>0.14299999999999999</v>
      </c>
      <c r="I162" s="6">
        <f>VLOOKUP(H162,AProperties!$AO$8:$AW$1007,VLOOKUP(Span,Data!$N$4:$Y$11,Data!$Y$1,FALSE),FALSE)^(2/3)</f>
        <v>0.21481539099080388</v>
      </c>
      <c r="J162" s="15">
        <f>$I162*(Slope^0.5)/VLOOKUP($H162,AProperties!$AY$8:$BG$1007,VLOOKUP(Span,Data!$N$4:$Y$11,Data!$Y$1,FALSE),FALSE)</f>
        <v>0.66398831372049805</v>
      </c>
      <c r="K162" s="15">
        <f>$J162*VLOOKUP($H162,AProperties!$A$8:$I$1007,VLOOKUP(Span,Data!$N$4:$Y$11,Data!$Y$1,FALSE),FALSE)</f>
        <v>0.11550413929912984</v>
      </c>
      <c r="L162" s="15">
        <f t="shared" si="27"/>
        <v>0.66398831372049805</v>
      </c>
      <c r="M162" s="15">
        <f t="shared" si="28"/>
        <v>0.14299999999999999</v>
      </c>
      <c r="O162" s="28">
        <f t="shared" si="24"/>
        <v>0.14299999999999999</v>
      </c>
      <c r="P162" s="19">
        <f>AA162*VLOOKUP($O162,AProperties!$A$8:$I$1007,VLOOKUP(Span,Data!$N$4:$Y$11,Data!$Y$1,FALSE),FALSE)</f>
        <v>4.7154367410369651E-2</v>
      </c>
      <c r="Q162" s="19">
        <f>AB162*VLOOKUP($O162,AProperties!$A$8:$I$1007,VLOOKUP(Span,Data!$N$4:$Y$11,Data!$Y$1,FALSE),FALSE)</f>
        <v>6.6686345916868645E-2</v>
      </c>
      <c r="R162" s="19">
        <f>AC162*VLOOKUP($O162,AProperties!$A$8:$I$1007,VLOOKUP(Span,Data!$N$4:$Y$11,Data!$Y$1,FALSE),FALSE)</f>
        <v>9.4308734820739301E-2</v>
      </c>
      <c r="S162" s="19">
        <f>AD162*VLOOKUP($O162,AProperties!$A$8:$I$1007,VLOOKUP(Span,Data!$N$4:$Y$11,Data!$Y$1,FALSE),FALSE)</f>
        <v>0.11550413929912984</v>
      </c>
      <c r="T162" s="19">
        <f>AE162*VLOOKUP($O162,AProperties!$A$8:$I$1007,VLOOKUP(Span,Data!$N$4:$Y$11,Data!$Y$1,FALSE),FALSE)</f>
        <v>0.13337269183373729</v>
      </c>
      <c r="U162" s="19">
        <f>AF162*VLOOKUP($O162,AProperties!$A$8:$I$1007,VLOOKUP(Span,Data!$N$4:$Y$11,Data!$Y$1,FALSE),FALSE)</f>
        <v>0.14911520264118383</v>
      </c>
      <c r="V162" s="19">
        <f>AG162*VLOOKUP($O162,AProperties!$A$8:$I$1007,VLOOKUP(Span,Data!$N$4:$Y$11,Data!$Y$1,FALSE),FALSE)</f>
        <v>0.16334752030706062</v>
      </c>
      <c r="W162" s="19">
        <f>AH162*VLOOKUP($O162,AProperties!$A$8:$I$1007,VLOOKUP(Span,Data!$N$4:$Y$11,Data!$Y$1,FALSE),FALSE)</f>
        <v>0.17643548713966203</v>
      </c>
      <c r="X162" s="19">
        <f>AI162*VLOOKUP($O162,AProperties!$A$8:$I$1007,VLOOKUP(Span,Data!$N$4:$Y$11,Data!$Y$1,FALSE),FALSE)</f>
        <v>0.1886174696414786</v>
      </c>
      <c r="Y162" s="19">
        <f>AJ162*VLOOKUP($O162,AProperties!$A$8:$I$1007,VLOOKUP(Span,Data!$N$4:$Y$11,Data!$Y$1,FALSE),FALSE)</f>
        <v>0.20005903775060588</v>
      </c>
      <c r="Z162" s="19">
        <f>AK162*VLOOKUP($O162,AProperties!$A$8:$I$1007,VLOOKUP(Span,Data!$N$4:$Y$11,Data!$Y$1,FALSE),FALSE)</f>
        <v>0.21088074193117456</v>
      </c>
      <c r="AA162" s="19">
        <f>$I162*AA$19^0.5/VLOOKUP($O162,AProperties!$AY$8:$BG$1007,VLOOKUP(Span,Data!$N$4:$Y$11,Data!$Y$1,FALSE),FALSE)</f>
        <v>0.27107209396437648</v>
      </c>
      <c r="AB162" s="19">
        <f>$I162*AB$19^0.5/VLOOKUP($O162,AProperties!$AY$8:$BG$1007,VLOOKUP(Span,Data!$N$4:$Y$11,Data!$Y$1,FALSE),FALSE)</f>
        <v>0.38335383166529524</v>
      </c>
      <c r="AC162" s="19">
        <f>$I162*AC$19^0.5/VLOOKUP($O162,AProperties!$AY$8:$BG$1007,VLOOKUP(Span,Data!$N$4:$Y$11,Data!$Y$1,FALSE),FALSE)</f>
        <v>0.54214418792875296</v>
      </c>
      <c r="AD162" s="19">
        <f>$I162*AD$19^0.5/VLOOKUP($O162,AProperties!$AY$8:$BG$1007,VLOOKUP(Span,Data!$N$4:$Y$11,Data!$Y$1,FALSE),FALSE)</f>
        <v>0.66398831372049805</v>
      </c>
      <c r="AE162" s="19">
        <f>$I162*AE$19^0.5/VLOOKUP($O162,AProperties!$AY$8:$BG$1007,VLOOKUP(Span,Data!$N$4:$Y$11,Data!$Y$1,FALSE),FALSE)</f>
        <v>0.76670766333059048</v>
      </c>
      <c r="AF162" s="19">
        <f>$I162*AF$19^0.5/VLOOKUP($O162,AProperties!$AY$8:$BG$1007,VLOOKUP(Span,Data!$N$4:$Y$11,Data!$Y$1,FALSE),FALSE)</f>
        <v>0.85720522703861146</v>
      </c>
      <c r="AG162" s="19">
        <f>$I162*AG$19^0.5/VLOOKUP($O162,AProperties!$AY$8:$BG$1007,VLOOKUP(Span,Data!$N$4:$Y$11,Data!$Y$1,FALSE),FALSE)</f>
        <v>0.93902127852076978</v>
      </c>
      <c r="AH162" s="19">
        <f>$I162*AH$19^0.5/VLOOKUP($O162,AProperties!$AY$8:$BG$1007,VLOOKUP(Span,Data!$N$4:$Y$11,Data!$Y$1,FALSE),FALSE)</f>
        <v>1.0142589027300892</v>
      </c>
      <c r="AI162" s="19">
        <f>$I162*AI$19^0.5/VLOOKUP($O162,AProperties!$AY$8:$BG$1007,VLOOKUP(Span,Data!$N$4:$Y$11,Data!$Y$1,FALSE),FALSE)</f>
        <v>1.0842883758575059</v>
      </c>
      <c r="AJ162" s="19">
        <f>$I162*AJ$19^0.5/VLOOKUP($O162,AProperties!$AY$8:$BG$1007,VLOOKUP(Span,Data!$N$4:$Y$11,Data!$Y$1,FALSE),FALSE)</f>
        <v>1.1500614949958854</v>
      </c>
      <c r="AK162" s="19">
        <f>$I162*AK$19^0.5/VLOOKUP($O162,AProperties!$AY$8:$BG$1007,VLOOKUP(Span,Data!$N$4:$Y$11,Data!$Y$1,FALSE),FALSE)</f>
        <v>1.2122712578151127</v>
      </c>
      <c r="AL162" s="47">
        <f t="shared" si="25"/>
        <v>0.14299999999999999</v>
      </c>
    </row>
    <row r="163" spans="1:38" x14ac:dyDescent="0.25">
      <c r="A163" s="15">
        <v>0.14399999999999999</v>
      </c>
      <c r="B163" s="116">
        <f>VLOOKUP($A163,APropertiesDimless!$A$7:$I$1007,VLOOKUP(Span,Data!$N$4:$Y$11,Data!$Y$1,FALSE),FALSE)</f>
        <v>0.14451694260383272</v>
      </c>
      <c r="C163" s="6">
        <f t="shared" si="21"/>
        <v>0.21625847130191633</v>
      </c>
      <c r="D163" s="116">
        <f>VLOOKUP($A163,AProperties!$AE$8:$AM$1007,VLOOKUP(Span,Data!$N$4:$Y$11,Data!$Y$1,FALSE),FALSE)</f>
        <v>0.1805928256758895</v>
      </c>
      <c r="E163" s="116">
        <f t="shared" si="22"/>
        <v>0.20951819125902837</v>
      </c>
      <c r="F163" s="6">
        <f t="shared" si="26"/>
        <v>0.21498384217818681</v>
      </c>
      <c r="G163" s="9"/>
      <c r="H163" s="15">
        <f t="shared" si="23"/>
        <v>0.14399999999999999</v>
      </c>
      <c r="I163" s="6">
        <f>VLOOKUP(H163,AProperties!$AO$8:$AW$1007,VLOOKUP(Span,Data!$N$4:$Y$11,Data!$Y$1,FALSE),FALSE)^(2/3)</f>
        <v>0.21567966706730521</v>
      </c>
      <c r="J163" s="15">
        <f>$I163*(Slope^0.5)/VLOOKUP($H163,AProperties!$AY$8:$BG$1007,VLOOKUP(Span,Data!$N$4:$Y$11,Data!$Y$1,FALSE),FALSE)</f>
        <v>0.66688947102232388</v>
      </c>
      <c r="K163" s="15">
        <f>$J163*VLOOKUP($H163,AProperties!$A$8:$I$1007,VLOOKUP(Span,Data!$N$4:$Y$11,Data!$Y$1,FALSE),FALSE)</f>
        <v>0.11681718077507054</v>
      </c>
      <c r="L163" s="15">
        <f t="shared" si="27"/>
        <v>0.66688947102232388</v>
      </c>
      <c r="M163" s="15">
        <f t="shared" si="28"/>
        <v>0.14399999999999999</v>
      </c>
      <c r="O163" s="28">
        <f t="shared" si="24"/>
        <v>0.14399999999999999</v>
      </c>
      <c r="P163" s="19">
        <f>AA163*VLOOKUP($O163,AProperties!$A$8:$I$1007,VLOOKUP(Span,Data!$N$4:$Y$11,Data!$Y$1,FALSE),FALSE)</f>
        <v>4.7690414348230591E-2</v>
      </c>
      <c r="Q163" s="19">
        <f>AB163*VLOOKUP($O163,AProperties!$A$8:$I$1007,VLOOKUP(Span,Data!$N$4:$Y$11,Data!$Y$1,FALSE),FALSE)</f>
        <v>6.7444430766460145E-2</v>
      </c>
      <c r="R163" s="19">
        <f>AC163*VLOOKUP($O163,AProperties!$A$8:$I$1007,VLOOKUP(Span,Data!$N$4:$Y$11,Data!$Y$1,FALSE),FALSE)</f>
        <v>9.5380828696461181E-2</v>
      </c>
      <c r="S163" s="19">
        <f>AD163*VLOOKUP($O163,AProperties!$A$8:$I$1007,VLOOKUP(Span,Data!$N$4:$Y$11,Data!$Y$1,FALSE),FALSE)</f>
        <v>0.11681718077507054</v>
      </c>
      <c r="T163" s="19">
        <f>AE163*VLOOKUP($O163,AProperties!$A$8:$I$1007,VLOOKUP(Span,Data!$N$4:$Y$11,Data!$Y$1,FALSE),FALSE)</f>
        <v>0.13488886153292029</v>
      </c>
      <c r="U163" s="19">
        <f>AF163*VLOOKUP($O163,AProperties!$A$8:$I$1007,VLOOKUP(Span,Data!$N$4:$Y$11,Data!$Y$1,FALSE),FALSE)</f>
        <v>0.15081033189758311</v>
      </c>
      <c r="V163" s="19">
        <f>AG163*VLOOKUP($O163,AProperties!$A$8:$I$1007,VLOOKUP(Span,Data!$N$4:$Y$11,Data!$Y$1,FALSE),FALSE)</f>
        <v>0.16520444137029433</v>
      </c>
      <c r="W163" s="19">
        <f>AH163*VLOOKUP($O163,AProperties!$A$8:$I$1007,VLOOKUP(Span,Data!$N$4:$Y$11,Data!$Y$1,FALSE),FALSE)</f>
        <v>0.17844119112436693</v>
      </c>
      <c r="X163" s="19">
        <f>AI163*VLOOKUP($O163,AProperties!$A$8:$I$1007,VLOOKUP(Span,Data!$N$4:$Y$11,Data!$Y$1,FALSE),FALSE)</f>
        <v>0.19076165739292236</v>
      </c>
      <c r="Y163" s="19">
        <f>AJ163*VLOOKUP($O163,AProperties!$A$8:$I$1007,VLOOKUP(Span,Data!$N$4:$Y$11,Data!$Y$1,FALSE),FALSE)</f>
        <v>0.20233329229938044</v>
      </c>
      <c r="Z163" s="19">
        <f>AK163*VLOOKUP($O163,AProperties!$A$8:$I$1007,VLOOKUP(Span,Data!$N$4:$Y$11,Data!$Y$1,FALSE),FALSE)</f>
        <v>0.21327801671554983</v>
      </c>
      <c r="AA163" s="19">
        <f>$I163*AA$19^0.5/VLOOKUP($O163,AProperties!$AY$8:$BG$1007,VLOOKUP(Span,Data!$N$4:$Y$11,Data!$Y$1,FALSE),FALSE)</f>
        <v>0.2722564864732136</v>
      </c>
      <c r="AB163" s="19">
        <f>$I163*AB$19^0.5/VLOOKUP($O163,AProperties!$AY$8:$BG$1007,VLOOKUP(Span,Data!$N$4:$Y$11,Data!$Y$1,FALSE),FALSE)</f>
        <v>0.38502881561446578</v>
      </c>
      <c r="AC163" s="19">
        <f>$I163*AC$19^0.5/VLOOKUP($O163,AProperties!$AY$8:$BG$1007,VLOOKUP(Span,Data!$N$4:$Y$11,Data!$Y$1,FALSE),FALSE)</f>
        <v>0.5445129729464272</v>
      </c>
      <c r="AD163" s="19">
        <f>$I163*AD$19^0.5/VLOOKUP($O163,AProperties!$AY$8:$BG$1007,VLOOKUP(Span,Data!$N$4:$Y$11,Data!$Y$1,FALSE),FALSE)</f>
        <v>0.66688947102232388</v>
      </c>
      <c r="AE163" s="19">
        <f>$I163*AE$19^0.5/VLOOKUP($O163,AProperties!$AY$8:$BG$1007,VLOOKUP(Span,Data!$N$4:$Y$11,Data!$Y$1,FALSE),FALSE)</f>
        <v>0.77005763122893156</v>
      </c>
      <c r="AF163" s="19">
        <f>$I163*AF$19^0.5/VLOOKUP($O163,AProperties!$AY$8:$BG$1007,VLOOKUP(Span,Data!$N$4:$Y$11,Data!$Y$1,FALSE),FALSE)</f>
        <v>0.86095060501017784</v>
      </c>
      <c r="AG163" s="19">
        <f>$I163*AG$19^0.5/VLOOKUP($O163,AProperties!$AY$8:$BG$1007,VLOOKUP(Span,Data!$N$4:$Y$11,Data!$Y$1,FALSE),FALSE)</f>
        <v>0.94312413452358956</v>
      </c>
      <c r="AH163" s="19">
        <f>$I163*AH$19^0.5/VLOOKUP($O163,AProperties!$AY$8:$BG$1007,VLOOKUP(Span,Data!$N$4:$Y$11,Data!$Y$1,FALSE),FALSE)</f>
        <v>1.0186904937096193</v>
      </c>
      <c r="AI163" s="19">
        <f>$I163*AI$19^0.5/VLOOKUP($O163,AProperties!$AY$8:$BG$1007,VLOOKUP(Span,Data!$N$4:$Y$11,Data!$Y$1,FALSE),FALSE)</f>
        <v>1.0890259458928544</v>
      </c>
      <c r="AJ163" s="19">
        <f>$I163*AJ$19^0.5/VLOOKUP($O163,AProperties!$AY$8:$BG$1007,VLOOKUP(Span,Data!$N$4:$Y$11,Data!$Y$1,FALSE),FALSE)</f>
        <v>1.1550864468433972</v>
      </c>
      <c r="AK163" s="19">
        <f>$I163*AK$19^0.5/VLOOKUP($O163,AProperties!$AY$8:$BG$1007,VLOOKUP(Span,Data!$N$4:$Y$11,Data!$Y$1,FALSE),FALSE)</f>
        <v>1.2175680221387151</v>
      </c>
      <c r="AL163" s="47">
        <f t="shared" si="25"/>
        <v>0.14399999999999999</v>
      </c>
    </row>
    <row r="164" spans="1:38" x14ac:dyDescent="0.25">
      <c r="A164" s="15">
        <v>0.14499999999999999</v>
      </c>
      <c r="B164" s="116">
        <f>VLOOKUP($A164,APropertiesDimless!$A$7:$I$1007,VLOOKUP(Span,Data!$N$4:$Y$11,Data!$Y$1,FALSE),FALSE)</f>
        <v>0.14553208274506266</v>
      </c>
      <c r="C164" s="6">
        <f t="shared" si="21"/>
        <v>0.2177660413725313</v>
      </c>
      <c r="D164" s="116">
        <f>VLOOKUP($A164,AProperties!$AE$8:$AM$1007,VLOOKUP(Span,Data!$N$4:$Y$11,Data!$Y$1,FALSE),FALSE)</f>
        <v>0.18184239139005828</v>
      </c>
      <c r="E164" s="116">
        <f t="shared" si="22"/>
        <v>0.21115556437005523</v>
      </c>
      <c r="F164" s="6">
        <f t="shared" si="26"/>
        <v>0.21723032447998511</v>
      </c>
      <c r="G164" s="9"/>
      <c r="H164" s="15">
        <f t="shared" si="23"/>
        <v>0.14499999999999999</v>
      </c>
      <c r="I164" s="6">
        <f>VLOOKUP(H164,AProperties!$AO$8:$AW$1007,VLOOKUP(Span,Data!$N$4:$Y$11,Data!$Y$1,FALSE),FALSE)^(2/3)</f>
        <v>0.21654051290865342</v>
      </c>
      <c r="J164" s="15">
        <f>$I164*(Slope^0.5)/VLOOKUP($H164,AProperties!$AY$8:$BG$1007,VLOOKUP(Span,Data!$N$4:$Y$11,Data!$Y$1,FALSE),FALSE)</f>
        <v>0.66978165647080856</v>
      </c>
      <c r="K164" s="15">
        <f>$J164*VLOOKUP($H164,AProperties!$A$8:$I$1007,VLOOKUP(Span,Data!$N$4:$Y$11,Data!$Y$1,FALSE),FALSE)</f>
        <v>0.1181355887915464</v>
      </c>
      <c r="L164" s="15">
        <f t="shared" si="27"/>
        <v>0.66978165647080856</v>
      </c>
      <c r="M164" s="15">
        <f t="shared" si="28"/>
        <v>0.14499999999999999</v>
      </c>
      <c r="O164" s="28">
        <f t="shared" si="24"/>
        <v>0.14499999999999999</v>
      </c>
      <c r="P164" s="19">
        <f>AA164*VLOOKUP($O164,AProperties!$A$8:$I$1007,VLOOKUP(Span,Data!$N$4:$Y$11,Data!$Y$1,FALSE),FALSE)</f>
        <v>4.8228652167090706E-2</v>
      </c>
      <c r="Q164" s="19">
        <f>AB164*VLOOKUP($O164,AProperties!$A$8:$I$1007,VLOOKUP(Span,Data!$N$4:$Y$11,Data!$Y$1,FALSE),FALSE)</f>
        <v>6.8205613989674244E-2</v>
      </c>
      <c r="R164" s="19">
        <f>AC164*VLOOKUP($O164,AProperties!$A$8:$I$1007,VLOOKUP(Span,Data!$N$4:$Y$11,Data!$Y$1,FALSE),FALSE)</f>
        <v>9.6457304334181412E-2</v>
      </c>
      <c r="S164" s="19">
        <f>AD164*VLOOKUP($O164,AProperties!$A$8:$I$1007,VLOOKUP(Span,Data!$N$4:$Y$11,Data!$Y$1,FALSE),FALSE)</f>
        <v>0.1181355887915464</v>
      </c>
      <c r="T164" s="19">
        <f>AE164*VLOOKUP($O164,AProperties!$A$8:$I$1007,VLOOKUP(Span,Data!$N$4:$Y$11,Data!$Y$1,FALSE),FALSE)</f>
        <v>0.13641122797934849</v>
      </c>
      <c r="U164" s="19">
        <f>AF164*VLOOKUP($O164,AProperties!$A$8:$I$1007,VLOOKUP(Span,Data!$N$4:$Y$11,Data!$Y$1,FALSE),FALSE)</f>
        <v>0.15251238932802225</v>
      </c>
      <c r="V164" s="19">
        <f>AG164*VLOOKUP($O164,AProperties!$A$8:$I$1007,VLOOKUP(Span,Data!$N$4:$Y$11,Data!$Y$1,FALSE),FALSE)</f>
        <v>0.16706895186793588</v>
      </c>
      <c r="W164" s="19">
        <f>AH164*VLOOKUP($O164,AProperties!$A$8:$I$1007,VLOOKUP(Span,Data!$N$4:$Y$11,Data!$Y$1,FALSE),FALSE)</f>
        <v>0.180455092635146</v>
      </c>
      <c r="X164" s="19">
        <f>AI164*VLOOKUP($O164,AProperties!$A$8:$I$1007,VLOOKUP(Span,Data!$N$4:$Y$11,Data!$Y$1,FALSE),FALSE)</f>
        <v>0.19291460866836282</v>
      </c>
      <c r="Y164" s="19">
        <f>AJ164*VLOOKUP($O164,AProperties!$A$8:$I$1007,VLOOKUP(Span,Data!$N$4:$Y$11,Data!$Y$1,FALSE),FALSE)</f>
        <v>0.20461684196902269</v>
      </c>
      <c r="Z164" s="19">
        <f>AK164*VLOOKUP($O164,AProperties!$A$8:$I$1007,VLOOKUP(Span,Data!$N$4:$Y$11,Data!$Y$1,FALSE),FALSE)</f>
        <v>0.21568508941761472</v>
      </c>
      <c r="AA164" s="19">
        <f>$I164*AA$19^0.5/VLOOKUP($O164,AProperties!$AY$8:$BG$1007,VLOOKUP(Span,Data!$N$4:$Y$11,Data!$Y$1,FALSE),FALSE)</f>
        <v>0.27343721623826195</v>
      </c>
      <c r="AB164" s="19">
        <f>$I164*AB$19^0.5/VLOOKUP($O164,AProperties!$AY$8:$BG$1007,VLOOKUP(Span,Data!$N$4:$Y$11,Data!$Y$1,FALSE),FALSE)</f>
        <v>0.38669861966169478</v>
      </c>
      <c r="AC164" s="19">
        <f>$I164*AC$19^0.5/VLOOKUP($O164,AProperties!$AY$8:$BG$1007,VLOOKUP(Span,Data!$N$4:$Y$11,Data!$Y$1,FALSE),FALSE)</f>
        <v>0.5468744324765239</v>
      </c>
      <c r="AD164" s="19">
        <f>$I164*AD$19^0.5/VLOOKUP($O164,AProperties!$AY$8:$BG$1007,VLOOKUP(Span,Data!$N$4:$Y$11,Data!$Y$1,FALSE),FALSE)</f>
        <v>0.66978165647080856</v>
      </c>
      <c r="AE164" s="19">
        <f>$I164*AE$19^0.5/VLOOKUP($O164,AProperties!$AY$8:$BG$1007,VLOOKUP(Span,Data!$N$4:$Y$11,Data!$Y$1,FALSE),FALSE)</f>
        <v>0.77339723932338955</v>
      </c>
      <c r="AF164" s="19">
        <f>$I164*AF$19^0.5/VLOOKUP($O164,AProperties!$AY$8:$BG$1007,VLOOKUP(Span,Data!$N$4:$Y$11,Data!$Y$1,FALSE),FALSE)</f>
        <v>0.86468440036888616</v>
      </c>
      <c r="AG164" s="19">
        <f>$I164*AG$19^0.5/VLOOKUP($O164,AProperties!$AY$8:$BG$1007,VLOOKUP(Span,Data!$N$4:$Y$11,Data!$Y$1,FALSE),FALSE)</f>
        <v>0.9472143024097347</v>
      </c>
      <c r="AH164" s="19">
        <f>$I164*AH$19^0.5/VLOOKUP($O164,AProperties!$AY$8:$BG$1007,VLOOKUP(Span,Data!$N$4:$Y$11,Data!$Y$1,FALSE),FALSE)</f>
        <v>1.0231083799567964</v>
      </c>
      <c r="AI164" s="19">
        <f>$I164*AI$19^0.5/VLOOKUP($O164,AProperties!$AY$8:$BG$1007,VLOOKUP(Span,Data!$N$4:$Y$11,Data!$Y$1,FALSE),FALSE)</f>
        <v>1.0937488649530478</v>
      </c>
      <c r="AJ164" s="19">
        <f>$I164*AJ$19^0.5/VLOOKUP($O164,AProperties!$AY$8:$BG$1007,VLOOKUP(Span,Data!$N$4:$Y$11,Data!$Y$1,FALSE),FALSE)</f>
        <v>1.160095858985084</v>
      </c>
      <c r="AK164" s="19">
        <f>$I164*AK$19^0.5/VLOOKUP($O164,AProperties!$AY$8:$BG$1007,VLOOKUP(Span,Data!$N$4:$Y$11,Data!$Y$1,FALSE),FALSE)</f>
        <v>1.222848406174126</v>
      </c>
      <c r="AL164" s="47">
        <f t="shared" si="25"/>
        <v>0.14499999999999999</v>
      </c>
    </row>
    <row r="165" spans="1:38" x14ac:dyDescent="0.25">
      <c r="A165" s="15">
        <v>0.14599999999999999</v>
      </c>
      <c r="B165" s="116">
        <f>VLOOKUP($A165,APropertiesDimless!$A$7:$I$1007,VLOOKUP(Span,Data!$N$4:$Y$11,Data!$Y$1,FALSE),FALSE)</f>
        <v>0.14654749601129899</v>
      </c>
      <c r="C165" s="6">
        <f t="shared" si="21"/>
        <v>0.21927374800564947</v>
      </c>
      <c r="D165" s="116">
        <f>VLOOKUP($A165,AProperties!$AE$8:$AM$1007,VLOOKUP(Span,Data!$N$4:$Y$11,Data!$Y$1,FALSE),FALSE)</f>
        <v>0.18309182594592543</v>
      </c>
      <c r="E165" s="116">
        <f t="shared" si="22"/>
        <v>0.21279420217286771</v>
      </c>
      <c r="F165" s="6">
        <f t="shared" si="26"/>
        <v>0.21948462414860739</v>
      </c>
      <c r="G165" s="9"/>
      <c r="H165" s="15">
        <f t="shared" si="23"/>
        <v>0.14599999999999999</v>
      </c>
      <c r="I165" s="6">
        <f>VLOOKUP(H165,AProperties!$AO$8:$AW$1007,VLOOKUP(Span,Data!$N$4:$Y$11,Data!$Y$1,FALSE),FALSE)^(2/3)</f>
        <v>0.21739795551799668</v>
      </c>
      <c r="J165" s="15">
        <f>$I165*(Slope^0.5)/VLOOKUP($H165,AProperties!$AY$8:$BG$1007,VLOOKUP(Span,Data!$N$4:$Y$11,Data!$Y$1,FALSE),FALSE)</f>
        <v>0.67266494079808803</v>
      </c>
      <c r="K165" s="15">
        <f>$J165*VLOOKUP($H165,AProperties!$A$8:$I$1007,VLOOKUP(Span,Data!$N$4:$Y$11,Data!$Y$1,FALSE),FALSE)</f>
        <v>0.11945934127187009</v>
      </c>
      <c r="L165" s="15">
        <f t="shared" si="27"/>
        <v>0.67266494079808803</v>
      </c>
      <c r="M165" s="15">
        <f t="shared" si="28"/>
        <v>0.14599999999999999</v>
      </c>
      <c r="O165" s="28">
        <f t="shared" si="24"/>
        <v>0.14599999999999999</v>
      </c>
      <c r="P165" s="19">
        <f>AA165*VLOOKUP($O165,AProperties!$A$8:$I$1007,VLOOKUP(Span,Data!$N$4:$Y$11,Data!$Y$1,FALSE),FALSE)</f>
        <v>4.8769071854180161E-2</v>
      </c>
      <c r="Q165" s="19">
        <f>AB165*VLOOKUP($O165,AProperties!$A$8:$I$1007,VLOOKUP(Span,Data!$N$4:$Y$11,Data!$Y$1,FALSE),FALSE)</f>
        <v>6.8969882840529559E-2</v>
      </c>
      <c r="R165" s="19">
        <f>AC165*VLOOKUP($O165,AProperties!$A$8:$I$1007,VLOOKUP(Span,Data!$N$4:$Y$11,Data!$Y$1,FALSE),FALSE)</f>
        <v>9.7538143708360323E-2</v>
      </c>
      <c r="S165" s="19">
        <f>AD165*VLOOKUP($O165,AProperties!$A$8:$I$1007,VLOOKUP(Span,Data!$N$4:$Y$11,Data!$Y$1,FALSE),FALSE)</f>
        <v>0.11945934127187009</v>
      </c>
      <c r="T165" s="19">
        <f>AE165*VLOOKUP($O165,AProperties!$A$8:$I$1007,VLOOKUP(Span,Data!$N$4:$Y$11,Data!$Y$1,FALSE),FALSE)</f>
        <v>0.13793976568105912</v>
      </c>
      <c r="U165" s="19">
        <f>AF165*VLOOKUP($O165,AProperties!$A$8:$I$1007,VLOOKUP(Span,Data!$N$4:$Y$11,Data!$Y$1,FALSE),FALSE)</f>
        <v>0.15422134643162039</v>
      </c>
      <c r="V165" s="19">
        <f>AG165*VLOOKUP($O165,AProperties!$A$8:$I$1007,VLOOKUP(Span,Data!$N$4:$Y$11,Data!$Y$1,FALSE),FALSE)</f>
        <v>0.16894102057883473</v>
      </c>
      <c r="W165" s="19">
        <f>AH165*VLOOKUP($O165,AProperties!$A$8:$I$1007,VLOOKUP(Span,Data!$N$4:$Y$11,Data!$Y$1,FALSE),FALSE)</f>
        <v>0.1824771579493023</v>
      </c>
      <c r="X165" s="19">
        <f>AI165*VLOOKUP($O165,AProperties!$A$8:$I$1007,VLOOKUP(Span,Data!$N$4:$Y$11,Data!$Y$1,FALSE),FALSE)</f>
        <v>0.19507628741672065</v>
      </c>
      <c r="Y165" s="19">
        <f>AJ165*VLOOKUP($O165,AProperties!$A$8:$I$1007,VLOOKUP(Span,Data!$N$4:$Y$11,Data!$Y$1,FALSE),FALSE)</f>
        <v>0.20690964852158869</v>
      </c>
      <c r="Z165" s="19">
        <f>AK165*VLOOKUP($O165,AProperties!$A$8:$I$1007,VLOOKUP(Span,Data!$N$4:$Y$11,Data!$Y$1,FALSE),FALSE)</f>
        <v>0.2181019197310371</v>
      </c>
      <c r="AA165" s="19">
        <f>$I165*AA$19^0.5/VLOOKUP($O165,AProperties!$AY$8:$BG$1007,VLOOKUP(Span,Data!$N$4:$Y$11,Data!$Y$1,FALSE),FALSE)</f>
        <v>0.27461431213579507</v>
      </c>
      <c r="AB165" s="19">
        <f>$I165*AB$19^0.5/VLOOKUP($O165,AProperties!$AY$8:$BG$1007,VLOOKUP(Span,Data!$N$4:$Y$11,Data!$Y$1,FALSE),FALSE)</f>
        <v>0.38836328464419978</v>
      </c>
      <c r="AC165" s="19">
        <f>$I165*AC$19^0.5/VLOOKUP($O165,AProperties!$AY$8:$BG$1007,VLOOKUP(Span,Data!$N$4:$Y$11,Data!$Y$1,FALSE),FALSE)</f>
        <v>0.54922862427159014</v>
      </c>
      <c r="AD165" s="19">
        <f>$I165*AD$19^0.5/VLOOKUP($O165,AProperties!$AY$8:$BG$1007,VLOOKUP(Span,Data!$N$4:$Y$11,Data!$Y$1,FALSE),FALSE)</f>
        <v>0.67266494079808803</v>
      </c>
      <c r="AE165" s="19">
        <f>$I165*AE$19^0.5/VLOOKUP($O165,AProperties!$AY$8:$BG$1007,VLOOKUP(Span,Data!$N$4:$Y$11,Data!$Y$1,FALSE),FALSE)</f>
        <v>0.77672656928839956</v>
      </c>
      <c r="AF165" s="19">
        <f>$I165*AF$19^0.5/VLOOKUP($O165,AProperties!$AY$8:$BG$1007,VLOOKUP(Span,Data!$N$4:$Y$11,Data!$Y$1,FALSE),FALSE)</f>
        <v>0.86840670442953094</v>
      </c>
      <c r="AG165" s="19">
        <f>$I165*AG$19^0.5/VLOOKUP($O165,AProperties!$AY$8:$BG$1007,VLOOKUP(Span,Data!$N$4:$Y$11,Data!$Y$1,FALSE),FALSE)</f>
        <v>0.9512918822095513</v>
      </c>
      <c r="AH165" s="19">
        <f>$I165*AH$19^0.5/VLOOKUP($O165,AProperties!$AY$8:$BG$1007,VLOOKUP(Span,Data!$N$4:$Y$11,Data!$Y$1,FALSE),FALSE)</f>
        <v>1.0275126695167425</v>
      </c>
      <c r="AI165" s="19">
        <f>$I165*AI$19^0.5/VLOOKUP($O165,AProperties!$AY$8:$BG$1007,VLOOKUP(Span,Data!$N$4:$Y$11,Data!$Y$1,FALSE),FALSE)</f>
        <v>1.0984572485431803</v>
      </c>
      <c r="AJ165" s="19">
        <f>$I165*AJ$19^0.5/VLOOKUP($O165,AProperties!$AY$8:$BG$1007,VLOOKUP(Span,Data!$N$4:$Y$11,Data!$Y$1,FALSE),FALSE)</f>
        <v>1.1650898539325993</v>
      </c>
      <c r="AK165" s="19">
        <f>$I165*AK$19^0.5/VLOOKUP($O165,AProperties!$AY$8:$BG$1007,VLOOKUP(Span,Data!$N$4:$Y$11,Data!$Y$1,FALSE),FALSE)</f>
        <v>1.2281125390599665</v>
      </c>
      <c r="AL165" s="47">
        <f t="shared" si="25"/>
        <v>0.14599999999999999</v>
      </c>
    </row>
    <row r="166" spans="1:38" x14ac:dyDescent="0.25">
      <c r="A166" s="15">
        <v>0.14699999999999999</v>
      </c>
      <c r="B166" s="116">
        <f>VLOOKUP($A166,APropertiesDimless!$A$7:$I$1007,VLOOKUP(Span,Data!$N$4:$Y$11,Data!$Y$1,FALSE),FALSE)</f>
        <v>0.14756318486157174</v>
      </c>
      <c r="C166" s="6">
        <f t="shared" si="21"/>
        <v>0.22078159243078588</v>
      </c>
      <c r="D166" s="116">
        <f>VLOOKUP($A166,AProperties!$AE$8:$AM$1007,VLOOKUP(Span,Data!$N$4:$Y$11,Data!$Y$1,FALSE),FALSE)</f>
        <v>0.18434112792705809</v>
      </c>
      <c r="E166" s="116">
        <f t="shared" si="22"/>
        <v>0.21443410791072048</v>
      </c>
      <c r="F166" s="6">
        <f t="shared" si="26"/>
        <v>0.22174671506670968</v>
      </c>
      <c r="G166" s="9"/>
      <c r="H166" s="15">
        <f t="shared" si="23"/>
        <v>0.14699999999999999</v>
      </c>
      <c r="I166" s="6">
        <f>VLOOKUP(H166,AProperties!$AO$8:$AW$1007,VLOOKUP(Span,Data!$N$4:$Y$11,Data!$Y$1,FALSE),FALSE)^(2/3)</f>
        <v>0.21825202149029305</v>
      </c>
      <c r="J166" s="15">
        <f>$I166*(Slope^0.5)/VLOOKUP($H166,AProperties!$AY$8:$BG$1007,VLOOKUP(Span,Data!$N$4:$Y$11,Data!$Y$1,FALSE),FALSE)</f>
        <v>0.67553939361411008</v>
      </c>
      <c r="K166" s="15">
        <f>$J166*VLOOKUP($H166,AProperties!$A$8:$I$1007,VLOOKUP(Span,Data!$N$4:$Y$11,Data!$Y$1,FALSE),FALSE)</f>
        <v>0.12078841627223964</v>
      </c>
      <c r="L166" s="15">
        <f t="shared" si="27"/>
        <v>0.67553939361411008</v>
      </c>
      <c r="M166" s="15">
        <f t="shared" si="28"/>
        <v>0.14699999999999999</v>
      </c>
      <c r="O166" s="28">
        <f t="shared" si="24"/>
        <v>0.14699999999999999</v>
      </c>
      <c r="P166" s="19">
        <f>AA166*VLOOKUP($O166,AProperties!$A$8:$I$1007,VLOOKUP(Span,Data!$N$4:$Y$11,Data!$Y$1,FALSE),FALSE)</f>
        <v>4.9311664450979294E-2</v>
      </c>
      <c r="Q166" s="19">
        <f>AB166*VLOOKUP($O166,AProperties!$A$8:$I$1007,VLOOKUP(Span,Data!$N$4:$Y$11,Data!$Y$1,FALSE),FALSE)</f>
        <v>6.9737224649766144E-2</v>
      </c>
      <c r="R166" s="19">
        <f>AC166*VLOOKUP($O166,AProperties!$A$8:$I$1007,VLOOKUP(Span,Data!$N$4:$Y$11,Data!$Y$1,FALSE),FALSE)</f>
        <v>9.8623328901958587E-2</v>
      </c>
      <c r="S166" s="19">
        <f>AD166*VLOOKUP($O166,AProperties!$A$8:$I$1007,VLOOKUP(Span,Data!$N$4:$Y$11,Data!$Y$1,FALSE),FALSE)</f>
        <v>0.12078841627223964</v>
      </c>
      <c r="T166" s="19">
        <f>AE166*VLOOKUP($O166,AProperties!$A$8:$I$1007,VLOOKUP(Span,Data!$N$4:$Y$11,Data!$Y$1,FALSE),FALSE)</f>
        <v>0.13947444929953229</v>
      </c>
      <c r="U166" s="19">
        <f>AF166*VLOOKUP($O166,AProperties!$A$8:$I$1007,VLOOKUP(Span,Data!$N$4:$Y$11,Data!$Y$1,FALSE),FALSE)</f>
        <v>0.15593717487905104</v>
      </c>
      <c r="V166" s="19">
        <f>AG166*VLOOKUP($O166,AProperties!$A$8:$I$1007,VLOOKUP(Span,Data!$N$4:$Y$11,Data!$Y$1,FALSE),FALSE)</f>
        <v>0.17082061646976837</v>
      </c>
      <c r="W166" s="19">
        <f>AH166*VLOOKUP($O166,AProperties!$A$8:$I$1007,VLOOKUP(Span,Data!$N$4:$Y$11,Data!$Y$1,FALSE),FALSE)</f>
        <v>0.18450735354712469</v>
      </c>
      <c r="X166" s="19">
        <f>AI166*VLOOKUP($O166,AProperties!$A$8:$I$1007,VLOOKUP(Span,Data!$N$4:$Y$11,Data!$Y$1,FALSE),FALSE)</f>
        <v>0.19724665780391717</v>
      </c>
      <c r="Y166" s="19">
        <f>AJ166*VLOOKUP($O166,AProperties!$A$8:$I$1007,VLOOKUP(Span,Data!$N$4:$Y$11,Data!$Y$1,FALSE),FALSE)</f>
        <v>0.20921167394929843</v>
      </c>
      <c r="Z166" s="19">
        <f>AK166*VLOOKUP($O166,AProperties!$A$8:$I$1007,VLOOKUP(Span,Data!$N$4:$Y$11,Data!$Y$1,FALSE),FALSE)</f>
        <v>0.2205284675920991</v>
      </c>
      <c r="AA166" s="19">
        <f>$I166*AA$19^0.5/VLOOKUP($O166,AProperties!$AY$8:$BG$1007,VLOOKUP(Span,Data!$N$4:$Y$11,Data!$Y$1,FALSE),FALSE)</f>
        <v>0.27578780258395513</v>
      </c>
      <c r="AB166" s="19">
        <f>$I166*AB$19^0.5/VLOOKUP($O166,AProperties!$AY$8:$BG$1007,VLOOKUP(Span,Data!$N$4:$Y$11,Data!$Y$1,FALSE),FALSE)</f>
        <v>0.39002285075130305</v>
      </c>
      <c r="AC166" s="19">
        <f>$I166*AC$19^0.5/VLOOKUP($O166,AProperties!$AY$8:$BG$1007,VLOOKUP(Span,Data!$N$4:$Y$11,Data!$Y$1,FALSE),FALSE)</f>
        <v>0.55157560516791027</v>
      </c>
      <c r="AD166" s="19">
        <f>$I166*AD$19^0.5/VLOOKUP($O166,AProperties!$AY$8:$BG$1007,VLOOKUP(Span,Data!$N$4:$Y$11,Data!$Y$1,FALSE),FALSE)</f>
        <v>0.67553939361411008</v>
      </c>
      <c r="AE166" s="19">
        <f>$I166*AE$19^0.5/VLOOKUP($O166,AProperties!$AY$8:$BG$1007,VLOOKUP(Span,Data!$N$4:$Y$11,Data!$Y$1,FALSE),FALSE)</f>
        <v>0.7800457015026061</v>
      </c>
      <c r="AF166" s="19">
        <f>$I166*AF$19^0.5/VLOOKUP($O166,AProperties!$AY$8:$BG$1007,VLOOKUP(Span,Data!$N$4:$Y$11,Data!$Y$1,FALSE),FALSE)</f>
        <v>0.87211760705816843</v>
      </c>
      <c r="AG166" s="19">
        <f>$I166*AG$19^0.5/VLOOKUP($O166,AProperties!$AY$8:$BG$1007,VLOOKUP(Span,Data!$N$4:$Y$11,Data!$Y$1,FALSE),FALSE)</f>
        <v>0.95535697236637118</v>
      </c>
      <c r="AH166" s="19">
        <f>$I166*AH$19^0.5/VLOOKUP($O166,AProperties!$AY$8:$BG$1007,VLOOKUP(Span,Data!$N$4:$Y$11,Data!$Y$1,FALSE),FALSE)</f>
        <v>1.0319034687204094</v>
      </c>
      <c r="AI166" s="19">
        <f>$I166*AI$19^0.5/VLOOKUP($O166,AProperties!$AY$8:$BG$1007,VLOOKUP(Span,Data!$N$4:$Y$11,Data!$Y$1,FALSE),FALSE)</f>
        <v>1.1031512103358205</v>
      </c>
      <c r="AJ166" s="19">
        <f>$I166*AJ$19^0.5/VLOOKUP($O166,AProperties!$AY$8:$BG$1007,VLOOKUP(Span,Data!$N$4:$Y$11,Data!$Y$1,FALSE),FALSE)</f>
        <v>1.1700685522539092</v>
      </c>
      <c r="AK166" s="19">
        <f>$I166*AK$19^0.5/VLOOKUP($O166,AProperties!$AY$8:$BG$1007,VLOOKUP(Span,Data!$N$4:$Y$11,Data!$Y$1,FALSE),FALSE)</f>
        <v>1.2333605478860317</v>
      </c>
      <c r="AL166" s="47">
        <f t="shared" si="25"/>
        <v>0.14699999999999999</v>
      </c>
    </row>
    <row r="167" spans="1:38" x14ac:dyDescent="0.25">
      <c r="A167" s="15">
        <v>0.14799999999999999</v>
      </c>
      <c r="B167" s="116">
        <f>VLOOKUP($A167,APropertiesDimless!$A$7:$I$1007,VLOOKUP(Span,Data!$N$4:$Y$11,Data!$Y$1,FALSE),FALSE)</f>
        <v>0.14857915175952358</v>
      </c>
      <c r="C167" s="6">
        <f t="shared" si="21"/>
        <v>0.22228957587976178</v>
      </c>
      <c r="D167" s="116">
        <f>VLOOKUP($A167,AProperties!$AE$8:$AM$1007,VLOOKUP(Span,Data!$N$4:$Y$11,Data!$Y$1,FALSE),FALSE)</f>
        <v>0.18559029591657231</v>
      </c>
      <c r="E167" s="116">
        <f t="shared" si="22"/>
        <v>0.2160752848197805</v>
      </c>
      <c r="F167" s="6">
        <f t="shared" si="26"/>
        <v>0.22401657139021519</v>
      </c>
      <c r="G167" s="9"/>
      <c r="H167" s="15">
        <f t="shared" si="23"/>
        <v>0.14799999999999999</v>
      </c>
      <c r="I167" s="6">
        <f>VLOOKUP(H167,AProperties!$AO$8:$AW$1007,VLOOKUP(Span,Data!$N$4:$Y$11,Data!$Y$1,FALSE),FALSE)^(2/3)</f>
        <v>0.21910273702125344</v>
      </c>
      <c r="J167" s="15">
        <f>$I167*(Slope^0.5)/VLOOKUP($H167,AProperties!$AY$8:$BG$1007,VLOOKUP(Span,Data!$N$4:$Y$11,Data!$Y$1,FALSE),FALSE)</f>
        <v>0.67840508343180406</v>
      </c>
      <c r="K167" s="15">
        <f>$J167*VLOOKUP($H167,AProperties!$A$8:$I$1007,VLOOKUP(Span,Data!$N$4:$Y$11,Data!$Y$1,FALSE),FALSE)</f>
        <v>0.12212279197949252</v>
      </c>
      <c r="L167" s="15">
        <f t="shared" si="27"/>
        <v>0.67840508343180406</v>
      </c>
      <c r="M167" s="15">
        <f t="shared" si="28"/>
        <v>0.14799999999999999</v>
      </c>
      <c r="O167" s="28">
        <f t="shared" si="24"/>
        <v>0.14799999999999999</v>
      </c>
      <c r="P167" s="19">
        <f>AA167*VLOOKUP($O167,AProperties!$A$8:$I$1007,VLOOKUP(Span,Data!$N$4:$Y$11,Data!$Y$1,FALSE),FALSE)</f>
        <v>4.9856421052301793E-2</v>
      </c>
      <c r="Q167" s="19">
        <f>AB167*VLOOKUP($O167,AProperties!$A$8:$I$1007,VLOOKUP(Span,Data!$N$4:$Y$11,Data!$Y$1,FALSE),FALSE)</f>
        <v>7.0507626823548677E-2</v>
      </c>
      <c r="R167" s="19">
        <f>AC167*VLOOKUP($O167,AProperties!$A$8:$I$1007,VLOOKUP(Span,Data!$N$4:$Y$11,Data!$Y$1,FALSE),FALSE)</f>
        <v>9.9712842104603586E-2</v>
      </c>
      <c r="S167" s="19">
        <f>AD167*VLOOKUP($O167,AProperties!$A$8:$I$1007,VLOOKUP(Span,Data!$N$4:$Y$11,Data!$Y$1,FALSE),FALSE)</f>
        <v>0.12212279197949252</v>
      </c>
      <c r="T167" s="19">
        <f>AE167*VLOOKUP($O167,AProperties!$A$8:$I$1007,VLOOKUP(Span,Data!$N$4:$Y$11,Data!$Y$1,FALSE),FALSE)</f>
        <v>0.14101525364709735</v>
      </c>
      <c r="U167" s="19">
        <f>AF167*VLOOKUP($O167,AProperties!$A$8:$I$1007,VLOOKUP(Span,Data!$N$4:$Y$11,Data!$Y$1,FALSE),FALSE)</f>
        <v>0.15765984650964243</v>
      </c>
      <c r="V167" s="19">
        <f>AG167*VLOOKUP($O167,AProperties!$A$8:$I$1007,VLOOKUP(Span,Data!$N$4:$Y$11,Data!$Y$1,FALSE),FALSE)</f>
        <v>0.17270770869226659</v>
      </c>
      <c r="W167" s="19">
        <f>AH167*VLOOKUP($O167,AProperties!$A$8:$I$1007,VLOOKUP(Span,Data!$N$4:$Y$11,Data!$Y$1,FALSE),FALSE)</f>
        <v>0.18654564610845684</v>
      </c>
      <c r="X167" s="19">
        <f>AI167*VLOOKUP($O167,AProperties!$A$8:$I$1007,VLOOKUP(Span,Data!$N$4:$Y$11,Data!$Y$1,FALSE),FALSE)</f>
        <v>0.19942568420920717</v>
      </c>
      <c r="Y167" s="19">
        <f>AJ167*VLOOKUP($O167,AProperties!$A$8:$I$1007,VLOOKUP(Span,Data!$N$4:$Y$11,Data!$Y$1,FALSE),FALSE)</f>
        <v>0.21152288047064602</v>
      </c>
      <c r="Z167" s="19">
        <f>AK167*VLOOKUP($O167,AProperties!$A$8:$I$1007,VLOOKUP(Span,Data!$N$4:$Y$11,Data!$Y$1,FALSE),FALSE)</f>
        <v>0.22296469317559681</v>
      </c>
      <c r="AA167" s="19">
        <f>$I167*AA$19^0.5/VLOOKUP($O167,AProperties!$AY$8:$BG$1007,VLOOKUP(Span,Data!$N$4:$Y$11,Data!$Y$1,FALSE),FALSE)</f>
        <v>0.27695771555302839</v>
      </c>
      <c r="AB167" s="19">
        <f>$I167*AB$19^0.5/VLOOKUP($O167,AProperties!$AY$8:$BG$1007,VLOOKUP(Span,Data!$N$4:$Y$11,Data!$Y$1,FALSE),FALSE)</f>
        <v>0.3916773575389626</v>
      </c>
      <c r="AC167" s="19">
        <f>$I167*AC$19^0.5/VLOOKUP($O167,AProperties!$AY$8:$BG$1007,VLOOKUP(Span,Data!$N$4:$Y$11,Data!$Y$1,FALSE),FALSE)</f>
        <v>0.55391543110605679</v>
      </c>
      <c r="AD167" s="19">
        <f>$I167*AD$19^0.5/VLOOKUP($O167,AProperties!$AY$8:$BG$1007,VLOOKUP(Span,Data!$N$4:$Y$11,Data!$Y$1,FALSE),FALSE)</f>
        <v>0.67840508343180406</v>
      </c>
      <c r="AE167" s="19">
        <f>$I167*AE$19^0.5/VLOOKUP($O167,AProperties!$AY$8:$BG$1007,VLOOKUP(Span,Data!$N$4:$Y$11,Data!$Y$1,FALSE),FALSE)</f>
        <v>0.7833547150779252</v>
      </c>
      <c r="AF167" s="19">
        <f>$I167*AF$19^0.5/VLOOKUP($O167,AProperties!$AY$8:$BG$1007,VLOOKUP(Span,Data!$N$4:$Y$11,Data!$Y$1,FALSE),FALSE)</f>
        <v>0.87581719670461011</v>
      </c>
      <c r="AG167" s="19">
        <f>$I167*AG$19^0.5/VLOOKUP($O167,AProperties!$AY$8:$BG$1007,VLOOKUP(Span,Data!$N$4:$Y$11,Data!$Y$1,FALSE),FALSE)</f>
        <v>0.95940966977210851</v>
      </c>
      <c r="AH167" s="19">
        <f>$I167*AH$19^0.5/VLOOKUP($O167,AProperties!$AY$8:$BG$1007,VLOOKUP(Span,Data!$N$4:$Y$11,Data!$Y$1,FALSE),FALSE)</f>
        <v>1.0362808822230247</v>
      </c>
      <c r="AI167" s="19">
        <f>$I167*AI$19^0.5/VLOOKUP($O167,AProperties!$AY$8:$BG$1007,VLOOKUP(Span,Data!$N$4:$Y$11,Data!$Y$1,FALSE),FALSE)</f>
        <v>1.1078308622121136</v>
      </c>
      <c r="AJ167" s="19">
        <f>$I167*AJ$19^0.5/VLOOKUP($O167,AProperties!$AY$8:$BG$1007,VLOOKUP(Span,Data!$N$4:$Y$11,Data!$Y$1,FALSE),FALSE)</f>
        <v>1.1750320726168877</v>
      </c>
      <c r="AK167" s="19">
        <f>$I167*AK$19^0.5/VLOOKUP($O167,AProperties!$AY$8:$BG$1007,VLOOKUP(Span,Data!$N$4:$Y$11,Data!$Y$1,FALSE),FALSE)</f>
        <v>1.2385925577392445</v>
      </c>
      <c r="AL167" s="47">
        <f t="shared" si="25"/>
        <v>0.14799999999999999</v>
      </c>
    </row>
    <row r="168" spans="1:38" x14ac:dyDescent="0.25">
      <c r="A168" s="15">
        <v>0.14899999999999999</v>
      </c>
      <c r="B168" s="116">
        <f>VLOOKUP($A168,APropertiesDimless!$A$7:$I$1007,VLOOKUP(Span,Data!$N$4:$Y$11,Data!$Y$1,FALSE),FALSE)</f>
        <v>0.14959539917345802</v>
      </c>
      <c r="C168" s="6">
        <f t="shared" si="21"/>
        <v>0.22379769958672902</v>
      </c>
      <c r="D168" s="116">
        <f>VLOOKUP($A168,AProperties!$AE$8:$AM$1007,VLOOKUP(Span,Data!$N$4:$Y$11,Data!$Y$1,FALSE),FALSE)</f>
        <v>0.18683932849712748</v>
      </c>
      <c r="E168" s="116">
        <f t="shared" si="22"/>
        <v>0.21771773612927431</v>
      </c>
      <c r="F168" s="6">
        <f t="shared" si="26"/>
        <v>0.22629416754377704</v>
      </c>
      <c r="G168" s="9"/>
      <c r="H168" s="15">
        <f t="shared" si="23"/>
        <v>0.14899999999999999</v>
      </c>
      <c r="I168" s="6">
        <f>VLOOKUP(H168,AProperties!$AO$8:$AW$1007,VLOOKUP(Span,Data!$N$4:$Y$11,Data!$Y$1,FALSE),FALSE)^(2/3)</f>
        <v>0.21995012791602858</v>
      </c>
      <c r="J168" s="15">
        <f>$I168*(Slope^0.5)/VLOOKUP($H168,AProperties!$AY$8:$BG$1007,VLOOKUP(Span,Data!$N$4:$Y$11,Data!$Y$1,FALSE),FALSE)</f>
        <v>0.6812620776915187</v>
      </c>
      <c r="K168" s="15">
        <f>$J168*VLOOKUP($H168,AProperties!$A$8:$I$1007,VLOOKUP(Span,Data!$N$4:$Y$11,Data!$Y$1,FALSE),FALSE)</f>
        <v>0.12346244670890999</v>
      </c>
      <c r="L168" s="15">
        <f t="shared" si="27"/>
        <v>0.6812620776915187</v>
      </c>
      <c r="M168" s="15">
        <f t="shared" si="28"/>
        <v>0.14899999999999999</v>
      </c>
      <c r="O168" s="28">
        <f t="shared" si="24"/>
        <v>0.14899999999999999</v>
      </c>
      <c r="P168" s="19">
        <f>AA168*VLOOKUP($O168,AProperties!$A$8:$I$1007,VLOOKUP(Span,Data!$N$4:$Y$11,Data!$Y$1,FALSE),FALSE)</f>
        <v>5.0403332805398292E-2</v>
      </c>
      <c r="Q168" s="19">
        <f>AB168*VLOOKUP($O168,AProperties!$A$8:$I$1007,VLOOKUP(Span,Data!$N$4:$Y$11,Data!$Y$1,FALSE),FALSE)</f>
        <v>7.1281076842199018E-2</v>
      </c>
      <c r="R168" s="19">
        <f>AC168*VLOOKUP($O168,AProperties!$A$8:$I$1007,VLOOKUP(Span,Data!$N$4:$Y$11,Data!$Y$1,FALSE),FALSE)</f>
        <v>0.10080666561079658</v>
      </c>
      <c r="S168" s="19">
        <f>AD168*VLOOKUP($O168,AProperties!$A$8:$I$1007,VLOOKUP(Span,Data!$N$4:$Y$11,Data!$Y$1,FALSE),FALSE)</f>
        <v>0.12346244670890999</v>
      </c>
      <c r="T168" s="19">
        <f>AE168*VLOOKUP($O168,AProperties!$A$8:$I$1007,VLOOKUP(Span,Data!$N$4:$Y$11,Data!$Y$1,FALSE),FALSE)</f>
        <v>0.14256215368439804</v>
      </c>
      <c r="U168" s="19">
        <f>AF168*VLOOKUP($O168,AProperties!$A$8:$I$1007,VLOOKUP(Span,Data!$N$4:$Y$11,Data!$Y$1,FALSE),FALSE)</f>
        <v>0.15938933332854305</v>
      </c>
      <c r="V168" s="19">
        <f>AG168*VLOOKUP($O168,AProperties!$A$8:$I$1007,VLOOKUP(Span,Data!$N$4:$Y$11,Data!$Y$1,FALSE),FALSE)</f>
        <v>0.17460226657950603</v>
      </c>
      <c r="W168" s="19">
        <f>AH168*VLOOKUP($O168,AProperties!$A$8:$I$1007,VLOOKUP(Span,Data!$N$4:$Y$11,Data!$Y$1,FALSE),FALSE)</f>
        <v>0.18859200250934388</v>
      </c>
      <c r="X168" s="19">
        <f>AI168*VLOOKUP($O168,AProperties!$A$8:$I$1007,VLOOKUP(Span,Data!$N$4:$Y$11,Data!$Y$1,FALSE),FALSE)</f>
        <v>0.20161333122159317</v>
      </c>
      <c r="Y168" s="19">
        <f>AJ168*VLOOKUP($O168,AProperties!$A$8:$I$1007,VLOOKUP(Span,Data!$N$4:$Y$11,Data!$Y$1,FALSE),FALSE)</f>
        <v>0.21384323052659701</v>
      </c>
      <c r="Z168" s="19">
        <f>AK168*VLOOKUP($O168,AProperties!$A$8:$I$1007,VLOOKUP(Span,Data!$N$4:$Y$11,Data!$Y$1,FALSE),FALSE)</f>
        <v>0.22541055689083153</v>
      </c>
      <c r="AA168" s="19">
        <f>$I168*AA$19^0.5/VLOOKUP($O168,AProperties!$AY$8:$BG$1007,VLOOKUP(Span,Data!$N$4:$Y$11,Data!$Y$1,FALSE),FALSE)</f>
        <v>0.27812407857542193</v>
      </c>
      <c r="AB168" s="19">
        <f>$I168*AB$19^0.5/VLOOKUP($O168,AProperties!$AY$8:$BG$1007,VLOOKUP(Span,Data!$N$4:$Y$11,Data!$Y$1,FALSE),FALSE)</f>
        <v>0.39332684394388212</v>
      </c>
      <c r="AC168" s="19">
        <f>$I168*AC$19^0.5/VLOOKUP($O168,AProperties!$AY$8:$BG$1007,VLOOKUP(Span,Data!$N$4:$Y$11,Data!$Y$1,FALSE),FALSE)</f>
        <v>0.55624815715084386</v>
      </c>
      <c r="AD168" s="19">
        <f>$I168*AD$19^0.5/VLOOKUP($O168,AProperties!$AY$8:$BG$1007,VLOOKUP(Span,Data!$N$4:$Y$11,Data!$Y$1,FALSE),FALSE)</f>
        <v>0.6812620776915187</v>
      </c>
      <c r="AE168" s="19">
        <f>$I168*AE$19^0.5/VLOOKUP($O168,AProperties!$AY$8:$BG$1007,VLOOKUP(Span,Data!$N$4:$Y$11,Data!$Y$1,FALSE),FALSE)</f>
        <v>0.78665368788776424</v>
      </c>
      <c r="AF168" s="19">
        <f>$I168*AF$19^0.5/VLOOKUP($O168,AProperties!$AY$8:$BG$1007,VLOOKUP(Span,Data!$N$4:$Y$11,Data!$Y$1,FALSE),FALSE)</f>
        <v>0.87950556043397177</v>
      </c>
      <c r="AG168" s="19">
        <f>$I168*AG$19^0.5/VLOOKUP($O168,AProperties!$AY$8:$BG$1007,VLOOKUP(Span,Data!$N$4:$Y$11,Data!$Y$1,FALSE),FALSE)</f>
        <v>0.96345006980181902</v>
      </c>
      <c r="AH168" s="19">
        <f>$I168*AH$19^0.5/VLOOKUP($O168,AProperties!$AY$8:$BG$1007,VLOOKUP(Span,Data!$N$4:$Y$11,Data!$Y$1,FALSE),FALSE)</f>
        <v>1.0406450130414238</v>
      </c>
      <c r="AI168" s="19">
        <f>$I168*AI$19^0.5/VLOOKUP($O168,AProperties!$AY$8:$BG$1007,VLOOKUP(Span,Data!$N$4:$Y$11,Data!$Y$1,FALSE),FALSE)</f>
        <v>1.1124963143016877</v>
      </c>
      <c r="AJ168" s="19">
        <f>$I168*AJ$19^0.5/VLOOKUP($O168,AProperties!$AY$8:$BG$1007,VLOOKUP(Span,Data!$N$4:$Y$11,Data!$Y$1,FALSE),FALSE)</f>
        <v>1.1799805318316461</v>
      </c>
      <c r="AK168" s="19">
        <f>$I168*AK$19^0.5/VLOOKUP($O168,AProperties!$AY$8:$BG$1007,VLOOKUP(Span,Data!$N$4:$Y$11,Data!$Y$1,FALSE),FALSE)</f>
        <v>1.2438086917482727</v>
      </c>
      <c r="AL168" s="47">
        <f t="shared" si="25"/>
        <v>0.14899999999999999</v>
      </c>
    </row>
    <row r="169" spans="1:38" x14ac:dyDescent="0.25">
      <c r="A169" s="15">
        <v>0.15</v>
      </c>
      <c r="B169" s="116">
        <f>VLOOKUP($A169,APropertiesDimless!$A$7:$I$1007,VLOOKUP(Span,Data!$N$4:$Y$11,Data!$Y$1,FALSE),FALSE)</f>
        <v>0.15061192957638966</v>
      </c>
      <c r="C169" s="6">
        <f t="shared" si="21"/>
        <v>0.22530596478819481</v>
      </c>
      <c r="D169" s="116">
        <f>VLOOKUP($A169,AProperties!$AE$8:$AM$1007,VLOOKUP(Span,Data!$N$4:$Y$11,Data!$Y$1,FALSE),FALSE)</f>
        <v>0.18808822425092286</v>
      </c>
      <c r="E169" s="116">
        <f t="shared" si="22"/>
        <v>0.21936146506163384</v>
      </c>
      <c r="F169" s="6">
        <f t="shared" si="26"/>
        <v>0.22857947821635283</v>
      </c>
      <c r="G169" s="9"/>
      <c r="H169" s="15">
        <f t="shared" si="23"/>
        <v>0.15</v>
      </c>
      <c r="I169" s="6">
        <f>VLOOKUP(H169,AProperties!$AO$8:$AW$1007,VLOOKUP(Span,Data!$N$4:$Y$11,Data!$Y$1,FALSE),FALSE)^(2/3)</f>
        <v>0.22079421959764814</v>
      </c>
      <c r="J169" s="15">
        <f>$I169*(Slope^0.5)/VLOOKUP($H169,AProperties!$AY$8:$BG$1007,VLOOKUP(Span,Data!$N$4:$Y$11,Data!$Y$1,FALSE),FALSE)</f>
        <v>0.68411044278475364</v>
      </c>
      <c r="K169" s="15">
        <f>$J169*VLOOKUP($H169,AProperties!$A$8:$I$1007,VLOOKUP(Span,Data!$N$4:$Y$11,Data!$Y$1,FALSE),FALSE)</f>
        <v>0.12480735890207201</v>
      </c>
      <c r="L169" s="15">
        <f t="shared" si="27"/>
        <v>0.68411044278475364</v>
      </c>
      <c r="M169" s="15">
        <f t="shared" si="28"/>
        <v>0.15</v>
      </c>
      <c r="O169" s="28">
        <f t="shared" si="24"/>
        <v>0.15</v>
      </c>
      <c r="P169" s="19">
        <f>AA169*VLOOKUP($O169,AProperties!$A$8:$I$1007,VLOOKUP(Span,Data!$N$4:$Y$11,Data!$Y$1,FALSE),FALSE)</f>
        <v>5.0952390909080693E-2</v>
      </c>
      <c r="Q169" s="19">
        <f>AB169*VLOOKUP($O169,AProperties!$A$8:$I$1007,VLOOKUP(Span,Data!$N$4:$Y$11,Data!$Y$1,FALSE),FALSE)</f>
        <v>7.2057562258957514E-2</v>
      </c>
      <c r="R169" s="19">
        <f>AC169*VLOOKUP($O169,AProperties!$A$8:$I$1007,VLOOKUP(Span,Data!$N$4:$Y$11,Data!$Y$1,FALSE),FALSE)</f>
        <v>0.10190478181816139</v>
      </c>
      <c r="S169" s="19">
        <f>AD169*VLOOKUP($O169,AProperties!$A$8:$I$1007,VLOOKUP(Span,Data!$N$4:$Y$11,Data!$Y$1,FALSE),FALSE)</f>
        <v>0.12480735890207201</v>
      </c>
      <c r="T169" s="19">
        <f>AE169*VLOOKUP($O169,AProperties!$A$8:$I$1007,VLOOKUP(Span,Data!$N$4:$Y$11,Data!$Y$1,FALSE),FALSE)</f>
        <v>0.14411512451791503</v>
      </c>
      <c r="U169" s="19">
        <f>AF169*VLOOKUP($O169,AProperties!$A$8:$I$1007,VLOOKUP(Span,Data!$N$4:$Y$11,Data!$Y$1,FALSE),FALSE)</f>
        <v>0.1611256075039523</v>
      </c>
      <c r="V169" s="19">
        <f>AG169*VLOOKUP($O169,AProperties!$A$8:$I$1007,VLOOKUP(Span,Data!$N$4:$Y$11,Data!$Y$1,FALSE),FALSE)</f>
        <v>0.17650425964327671</v>
      </c>
      <c r="W169" s="19">
        <f>AH169*VLOOKUP($O169,AProperties!$A$8:$I$1007,VLOOKUP(Span,Data!$N$4:$Y$11,Data!$Y$1,FALSE),FALSE)</f>
        <v>0.1906463898187552</v>
      </c>
      <c r="X169" s="19">
        <f>AI169*VLOOKUP($O169,AProperties!$A$8:$I$1007,VLOOKUP(Span,Data!$N$4:$Y$11,Data!$Y$1,FALSE),FALSE)</f>
        <v>0.20380956363632277</v>
      </c>
      <c r="Y169" s="19">
        <f>AJ169*VLOOKUP($O169,AProperties!$A$8:$I$1007,VLOOKUP(Span,Data!$N$4:$Y$11,Data!$Y$1,FALSE),FALSE)</f>
        <v>0.21617268677687251</v>
      </c>
      <c r="Z169" s="19">
        <f>AK169*VLOOKUP($O169,AProperties!$A$8:$I$1007,VLOOKUP(Span,Data!$N$4:$Y$11,Data!$Y$1,FALSE),FALSE)</f>
        <v>0.22786601937769349</v>
      </c>
      <c r="AA169" s="19">
        <f>$I169*AA$19^0.5/VLOOKUP($O169,AProperties!$AY$8:$BG$1007,VLOOKUP(Span,Data!$N$4:$Y$11,Data!$Y$1,FALSE),FALSE)</f>
        <v>0.27928691875535205</v>
      </c>
      <c r="AB169" s="19">
        <f>$I169*AB$19^0.5/VLOOKUP($O169,AProperties!$AY$8:$BG$1007,VLOOKUP(Span,Data!$N$4:$Y$11,Data!$Y$1,FALSE),FALSE)</f>
        <v>0.39497134829721164</v>
      </c>
      <c r="AC169" s="19">
        <f>$I169*AC$19^0.5/VLOOKUP($O169,AProperties!$AY$8:$BG$1007,VLOOKUP(Span,Data!$N$4:$Y$11,Data!$Y$1,FALSE),FALSE)</f>
        <v>0.55857383751070411</v>
      </c>
      <c r="AD169" s="19">
        <f>$I169*AD$19^0.5/VLOOKUP($O169,AProperties!$AY$8:$BG$1007,VLOOKUP(Span,Data!$N$4:$Y$11,Data!$Y$1,FALSE),FALSE)</f>
        <v>0.68411044278475364</v>
      </c>
      <c r="AE169" s="19">
        <f>$I169*AE$19^0.5/VLOOKUP($O169,AProperties!$AY$8:$BG$1007,VLOOKUP(Span,Data!$N$4:$Y$11,Data!$Y$1,FALSE),FALSE)</f>
        <v>0.78994269659442329</v>
      </c>
      <c r="AF169" s="19">
        <f>$I169*AF$19^0.5/VLOOKUP($O169,AProperties!$AY$8:$BG$1007,VLOOKUP(Span,Data!$N$4:$Y$11,Data!$Y$1,FALSE),FALSE)</f>
        <v>0.88318278395731098</v>
      </c>
      <c r="AG169" s="19">
        <f>$I169*AG$19^0.5/VLOOKUP($O169,AProperties!$AY$8:$BG$1007,VLOOKUP(Span,Data!$N$4:$Y$11,Data!$Y$1,FALSE),FALSE)</f>
        <v>0.96747826634726208</v>
      </c>
      <c r="AH169" s="19">
        <f>$I169*AH$19^0.5/VLOOKUP($O169,AProperties!$AY$8:$BG$1007,VLOOKUP(Span,Data!$N$4:$Y$11,Data!$Y$1,FALSE),FALSE)</f>
        <v>1.0449959625902967</v>
      </c>
      <c r="AI169" s="19">
        <f>$I169*AI$19^0.5/VLOOKUP($O169,AProperties!$AY$8:$BG$1007,VLOOKUP(Span,Data!$N$4:$Y$11,Data!$Y$1,FALSE),FALSE)</f>
        <v>1.1171476750214082</v>
      </c>
      <c r="AJ169" s="19">
        <f>$I169*AJ$19^0.5/VLOOKUP($O169,AProperties!$AY$8:$BG$1007,VLOOKUP(Span,Data!$N$4:$Y$11,Data!$Y$1,FALSE),FALSE)</f>
        <v>1.1849140448916347</v>
      </c>
      <c r="AK169" s="19">
        <f>$I169*AK$19^0.5/VLOOKUP($O169,AProperties!$AY$8:$BG$1007,VLOOKUP(Span,Data!$N$4:$Y$11,Data!$Y$1,FALSE),FALSE)</f>
        <v>1.2490090711268564</v>
      </c>
      <c r="AL169" s="47">
        <f t="shared" si="25"/>
        <v>0.15</v>
      </c>
    </row>
    <row r="170" spans="1:38" x14ac:dyDescent="0.25">
      <c r="A170" s="15">
        <v>0.151</v>
      </c>
      <c r="B170" s="116">
        <f>VLOOKUP($A170,APropertiesDimless!$A$7:$I$1007,VLOOKUP(Span,Data!$N$4:$Y$11,Data!$Y$1,FALSE),FALSE)</f>
        <v>0.15162874544609162</v>
      </c>
      <c r="C170" s="6">
        <f t="shared" si="21"/>
        <v>0.2268143727230458</v>
      </c>
      <c r="D170" s="116">
        <f>VLOOKUP($A170,AProperties!$AE$8:$AM$1007,VLOOKUP(Span,Data!$N$4:$Y$11,Data!$Y$1,FALSE),FALSE)</f>
        <v>0.18933698175969058</v>
      </c>
      <c r="E170" s="116">
        <f t="shared" si="22"/>
        <v>0.22100647483263897</v>
      </c>
      <c r="F170" s="6">
        <f t="shared" si="26"/>
        <v>0.23087247835687774</v>
      </c>
      <c r="G170" s="9"/>
      <c r="H170" s="15">
        <f t="shared" si="23"/>
        <v>0.151</v>
      </c>
      <c r="I170" s="6">
        <f>VLOOKUP(H170,AProperties!$AO$8:$AW$1007,VLOOKUP(Span,Data!$N$4:$Y$11,Data!$Y$1,FALSE),FALSE)^(2/3)</f>
        <v>0.22163503711521737</v>
      </c>
      <c r="J170" s="15">
        <f>$I170*(Slope^0.5)/VLOOKUP($H170,AProperties!$AY$8:$BG$1007,VLOOKUP(Span,Data!$N$4:$Y$11,Data!$Y$1,FALSE),FALSE)</f>
        <v>0.68695024407720529</v>
      </c>
      <c r="K170" s="15">
        <f>$J170*VLOOKUP($H170,AProperties!$A$8:$I$1007,VLOOKUP(Span,Data!$N$4:$Y$11,Data!$Y$1,FALSE),FALSE)</f>
        <v>0.12615750712475657</v>
      </c>
      <c r="L170" s="15">
        <f t="shared" si="27"/>
        <v>0.68695024407720529</v>
      </c>
      <c r="M170" s="15">
        <f t="shared" si="28"/>
        <v>0.151</v>
      </c>
      <c r="O170" s="28">
        <f t="shared" si="24"/>
        <v>0.151</v>
      </c>
      <c r="P170" s="19">
        <f>AA170*VLOOKUP($O170,AProperties!$A$8:$I$1007,VLOOKUP(Span,Data!$N$4:$Y$11,Data!$Y$1,FALSE),FALSE)</f>
        <v>5.1503586612864485E-2</v>
      </c>
      <c r="Q170" s="19">
        <f>AB170*VLOOKUP($O170,AProperties!$A$8:$I$1007,VLOOKUP(Span,Data!$N$4:$Y$11,Data!$Y$1,FALSE),FALSE)</f>
        <v>7.2837070698770351E-2</v>
      </c>
      <c r="R170" s="19">
        <f>AC170*VLOOKUP($O170,AProperties!$A$8:$I$1007,VLOOKUP(Span,Data!$N$4:$Y$11,Data!$Y$1,FALSE),FALSE)</f>
        <v>0.10300717322572897</v>
      </c>
      <c r="S170" s="19">
        <f>AD170*VLOOKUP($O170,AProperties!$A$8:$I$1007,VLOOKUP(Span,Data!$N$4:$Y$11,Data!$Y$1,FALSE),FALSE)</f>
        <v>0.12615750712475657</v>
      </c>
      <c r="T170" s="19">
        <f>AE170*VLOOKUP($O170,AProperties!$A$8:$I$1007,VLOOKUP(Span,Data!$N$4:$Y$11,Data!$Y$1,FALSE),FALSE)</f>
        <v>0.1456741413975407</v>
      </c>
      <c r="U170" s="19">
        <f>AF170*VLOOKUP($O170,AProperties!$A$8:$I$1007,VLOOKUP(Span,Data!$N$4:$Y$11,Data!$Y$1,FALSE),FALSE)</f>
        <v>0.16286864136440857</v>
      </c>
      <c r="V170" s="19">
        <f>AG170*VLOOKUP($O170,AProperties!$A$8:$I$1007,VLOOKUP(Span,Data!$N$4:$Y$11,Data!$Y$1,FALSE),FALSE)</f>
        <v>0.17841365757101113</v>
      </c>
      <c r="W170" s="19">
        <f>AH170*VLOOKUP($O170,AProperties!$A$8:$I$1007,VLOOKUP(Span,Data!$N$4:$Y$11,Data!$Y$1,FALSE),FALSE)</f>
        <v>0.19270877529537589</v>
      </c>
      <c r="X170" s="19">
        <f>AI170*VLOOKUP($O170,AProperties!$A$8:$I$1007,VLOOKUP(Span,Data!$N$4:$Y$11,Data!$Y$1,FALSE),FALSE)</f>
        <v>0.20601434645145794</v>
      </c>
      <c r="Y170" s="19">
        <f>AJ170*VLOOKUP($O170,AProperties!$A$8:$I$1007,VLOOKUP(Span,Data!$N$4:$Y$11,Data!$Y$1,FALSE),FALSE)</f>
        <v>0.21851121209631102</v>
      </c>
      <c r="Z170" s="19">
        <f>AK170*VLOOKUP($O170,AProperties!$A$8:$I$1007,VLOOKUP(Span,Data!$N$4:$Y$11,Data!$Y$1,FALSE),FALSE)</f>
        <v>0.23033104150282627</v>
      </c>
      <c r="AA170" s="19">
        <f>$I170*AA$19^0.5/VLOOKUP($O170,AProperties!$AY$8:$BG$1007,VLOOKUP(Span,Data!$N$4:$Y$11,Data!$Y$1,FALSE),FALSE)</f>
        <v>0.28044626277825246</v>
      </c>
      <c r="AB170" s="19">
        <f>$I170*AB$19^0.5/VLOOKUP($O170,AProperties!$AY$8:$BG$1007,VLOOKUP(Span,Data!$N$4:$Y$11,Data!$Y$1,FALSE),FALSE)</f>
        <v>0.39661090833785362</v>
      </c>
      <c r="AC170" s="19">
        <f>$I170*AC$19^0.5/VLOOKUP($O170,AProperties!$AY$8:$BG$1007,VLOOKUP(Span,Data!$N$4:$Y$11,Data!$Y$1,FALSE),FALSE)</f>
        <v>0.56089252555650493</v>
      </c>
      <c r="AD170" s="19">
        <f>$I170*AD$19^0.5/VLOOKUP($O170,AProperties!$AY$8:$BG$1007,VLOOKUP(Span,Data!$N$4:$Y$11,Data!$Y$1,FALSE),FALSE)</f>
        <v>0.68695024407720529</v>
      </c>
      <c r="AE170" s="19">
        <f>$I170*AE$19^0.5/VLOOKUP($O170,AProperties!$AY$8:$BG$1007,VLOOKUP(Span,Data!$N$4:$Y$11,Data!$Y$1,FALSE),FALSE)</f>
        <v>0.79322181667570724</v>
      </c>
      <c r="AF170" s="19">
        <f>$I170*AF$19^0.5/VLOOKUP($O170,AProperties!$AY$8:$BG$1007,VLOOKUP(Span,Data!$N$4:$Y$11,Data!$Y$1,FALSE),FALSE)</f>
        <v>0.88684895166137867</v>
      </c>
      <c r="AG170" s="19">
        <f>$I170*AG$19^0.5/VLOOKUP($O170,AProperties!$AY$8:$BG$1007,VLOOKUP(Span,Data!$N$4:$Y$11,Data!$Y$1,FALSE),FALSE)</f>
        <v>0.97149435184949162</v>
      </c>
      <c r="AH170" s="19">
        <f>$I170*AH$19^0.5/VLOOKUP($O170,AProperties!$AY$8:$BG$1007,VLOOKUP(Span,Data!$N$4:$Y$11,Data!$Y$1,FALSE),FALSE)</f>
        <v>1.0493338307173943</v>
      </c>
      <c r="AI170" s="19">
        <f>$I170*AI$19^0.5/VLOOKUP($O170,AProperties!$AY$8:$BG$1007,VLOOKUP(Span,Data!$N$4:$Y$11,Data!$Y$1,FALSE),FALSE)</f>
        <v>1.1217850511130099</v>
      </c>
      <c r="AJ170" s="19">
        <f>$I170*AJ$19^0.5/VLOOKUP($O170,AProperties!$AY$8:$BG$1007,VLOOKUP(Span,Data!$N$4:$Y$11,Data!$Y$1,FALSE),FALSE)</f>
        <v>1.1898327250135607</v>
      </c>
      <c r="AK170" s="19">
        <f>$I170*AK$19^0.5/VLOOKUP($O170,AProperties!$AY$8:$BG$1007,VLOOKUP(Span,Data!$N$4:$Y$11,Data!$Y$1,FALSE),FALSE)</f>
        <v>1.2541938152158831</v>
      </c>
      <c r="AL170" s="47">
        <f t="shared" si="25"/>
        <v>0.151</v>
      </c>
    </row>
    <row r="171" spans="1:38" x14ac:dyDescent="0.25">
      <c r="A171" s="15">
        <v>0.152</v>
      </c>
      <c r="B171" s="116">
        <f>VLOOKUP($A171,APropertiesDimless!$A$7:$I$1007,VLOOKUP(Span,Data!$N$4:$Y$11,Data!$Y$1,FALSE),FALSE)</f>
        <v>0.15264584926514707</v>
      </c>
      <c r="C171" s="6">
        <f t="shared" si="21"/>
        <v>0.22832292463257353</v>
      </c>
      <c r="D171" s="116">
        <f>VLOOKUP($A171,AProperties!$AE$8:$AM$1007,VLOOKUP(Span,Data!$N$4:$Y$11,Data!$Y$1,FALSE),FALSE)</f>
        <v>0.1905855996046934</v>
      </c>
      <c r="E171" s="116">
        <f t="shared" si="22"/>
        <v>0.2226527686515602</v>
      </c>
      <c r="F171" s="6">
        <f t="shared" si="26"/>
        <v>0.23317314317004795</v>
      </c>
      <c r="G171" s="9"/>
      <c r="H171" s="15">
        <f t="shared" si="23"/>
        <v>0.152</v>
      </c>
      <c r="I171" s="6">
        <f>VLOOKUP(H171,AProperties!$AO$8:$AW$1007,VLOOKUP(Span,Data!$N$4:$Y$11,Data!$Y$1,FALSE),FALSE)^(2/3)</f>
        <v>0.22247260515188724</v>
      </c>
      <c r="J171" s="15">
        <f>$I171*(Slope^0.5)/VLOOKUP($H171,AProperties!$AY$8:$BG$1007,VLOOKUP(Span,Data!$N$4:$Y$11,Data!$Y$1,FALSE),FALSE)</f>
        <v>0.68978154593116203</v>
      </c>
      <c r="K171" s="15">
        <f>$J171*VLOOKUP($H171,AProperties!$A$8:$I$1007,VLOOKUP(Span,Data!$N$4:$Y$11,Data!$Y$1,FALSE),FALSE)</f>
        <v>0.12751287006488965</v>
      </c>
      <c r="L171" s="15">
        <f t="shared" si="27"/>
        <v>0.68978154593116203</v>
      </c>
      <c r="M171" s="15">
        <f t="shared" si="28"/>
        <v>0.152</v>
      </c>
      <c r="O171" s="28">
        <f t="shared" si="24"/>
        <v>0.152</v>
      </c>
      <c r="P171" s="19">
        <f>AA171*VLOOKUP($O171,AProperties!$A$8:$I$1007,VLOOKUP(Span,Data!$N$4:$Y$11,Data!$Y$1,FALSE),FALSE)</f>
        <v>5.2056911216131894E-2</v>
      </c>
      <c r="Q171" s="19">
        <f>AB171*VLOOKUP($O171,AProperties!$A$8:$I$1007,VLOOKUP(Span,Data!$N$4:$Y$11,Data!$Y$1,FALSE),FALSE)</f>
        <v>7.361958985710583E-2</v>
      </c>
      <c r="R171" s="19">
        <f>AC171*VLOOKUP($O171,AProperties!$A$8:$I$1007,VLOOKUP(Span,Data!$N$4:$Y$11,Data!$Y$1,FALSE),FALSE)</f>
        <v>0.10411382243226379</v>
      </c>
      <c r="S171" s="19">
        <f>AD171*VLOOKUP($O171,AProperties!$A$8:$I$1007,VLOOKUP(Span,Data!$N$4:$Y$11,Data!$Y$1,FALSE),FALSE)</f>
        <v>0.12751287006488965</v>
      </c>
      <c r="T171" s="19">
        <f>AE171*VLOOKUP($O171,AProperties!$A$8:$I$1007,VLOOKUP(Span,Data!$N$4:$Y$11,Data!$Y$1,FALSE),FALSE)</f>
        <v>0.14723917971421166</v>
      </c>
      <c r="U171" s="19">
        <f>AF171*VLOOKUP($O171,AProperties!$A$8:$I$1007,VLOOKUP(Span,Data!$N$4:$Y$11,Data!$Y$1,FALSE),FALSE)</f>
        <v>0.16461840739614264</v>
      </c>
      <c r="V171" s="19">
        <f>AG171*VLOOKUP($O171,AProperties!$A$8:$I$1007,VLOOKUP(Span,Data!$N$4:$Y$11,Data!$Y$1,FALSE),FALSE)</f>
        <v>0.18033043022288522</v>
      </c>
      <c r="W171" s="19">
        <f>AH171*VLOOKUP($O171,AProperties!$A$8:$I$1007,VLOOKUP(Span,Data!$N$4:$Y$11,Data!$Y$1,FALSE),FALSE)</f>
        <v>0.1947791263844752</v>
      </c>
      <c r="X171" s="19">
        <f>AI171*VLOOKUP($O171,AProperties!$A$8:$I$1007,VLOOKUP(Span,Data!$N$4:$Y$11,Data!$Y$1,FALSE),FALSE)</f>
        <v>0.20822764486452758</v>
      </c>
      <c r="Y171" s="19">
        <f>AJ171*VLOOKUP($O171,AProperties!$A$8:$I$1007,VLOOKUP(Span,Data!$N$4:$Y$11,Data!$Y$1,FALSE),FALSE)</f>
        <v>0.22085876957131748</v>
      </c>
      <c r="Z171" s="19">
        <f>AK171*VLOOKUP($O171,AProperties!$A$8:$I$1007,VLOOKUP(Span,Data!$N$4:$Y$11,Data!$Y$1,FALSE),FALSE)</f>
        <v>0.23280558435588439</v>
      </c>
      <c r="AA171" s="19">
        <f>$I171*AA$19^0.5/VLOOKUP($O171,AProperties!$AY$8:$BG$1007,VLOOKUP(Span,Data!$N$4:$Y$11,Data!$Y$1,FALSE),FALSE)</f>
        <v>0.28160213691991748</v>
      </c>
      <c r="AB171" s="19">
        <f>$I171*AB$19^0.5/VLOOKUP($O171,AProperties!$AY$8:$BG$1007,VLOOKUP(Span,Data!$N$4:$Y$11,Data!$Y$1,FALSE),FALSE)</f>
        <v>0.39824556122539267</v>
      </c>
      <c r="AC171" s="19">
        <f>$I171*AC$19^0.5/VLOOKUP($O171,AProperties!$AY$8:$BG$1007,VLOOKUP(Span,Data!$N$4:$Y$11,Data!$Y$1,FALSE),FALSE)</f>
        <v>0.56320427383983496</v>
      </c>
      <c r="AD171" s="19">
        <f>$I171*AD$19^0.5/VLOOKUP($O171,AProperties!$AY$8:$BG$1007,VLOOKUP(Span,Data!$N$4:$Y$11,Data!$Y$1,FALSE),FALSE)</f>
        <v>0.68978154593116203</v>
      </c>
      <c r="AE171" s="19">
        <f>$I171*AE$19^0.5/VLOOKUP($O171,AProperties!$AY$8:$BG$1007,VLOOKUP(Span,Data!$N$4:$Y$11,Data!$Y$1,FALSE),FALSE)</f>
        <v>0.79649112245078535</v>
      </c>
      <c r="AF171" s="19">
        <f>$I171*AF$19^0.5/VLOOKUP($O171,AProperties!$AY$8:$BG$1007,VLOOKUP(Span,Data!$N$4:$Y$11,Data!$Y$1,FALSE),FALSE)</f>
        <v>0.8905041466375323</v>
      </c>
      <c r="AG171" s="19">
        <f>$I171*AG$19^0.5/VLOOKUP($O171,AProperties!$AY$8:$BG$1007,VLOOKUP(Span,Data!$N$4:$Y$11,Data!$Y$1,FALSE),FALSE)</f>
        <v>0.97549841733052944</v>
      </c>
      <c r="AH171" s="19">
        <f>$I171*AH$19^0.5/VLOOKUP($O171,AProperties!$AY$8:$BG$1007,VLOOKUP(Span,Data!$N$4:$Y$11,Data!$Y$1,FALSE),FALSE)</f>
        <v>1.0536587157377364</v>
      </c>
      <c r="AI171" s="19">
        <f>$I171*AI$19^0.5/VLOOKUP($O171,AProperties!$AY$8:$BG$1007,VLOOKUP(Span,Data!$N$4:$Y$11,Data!$Y$1,FALSE),FALSE)</f>
        <v>1.1264085476796699</v>
      </c>
      <c r="AJ171" s="19">
        <f>$I171*AJ$19^0.5/VLOOKUP($O171,AProperties!$AY$8:$BG$1007,VLOOKUP(Span,Data!$N$4:$Y$11,Data!$Y$1,FALSE),FALSE)</f>
        <v>1.1947366836761779</v>
      </c>
      <c r="AK171" s="19">
        <f>$I171*AK$19^0.5/VLOOKUP($O171,AProperties!$AY$8:$BG$1007,VLOOKUP(Span,Data!$N$4:$Y$11,Data!$Y$1,FALSE),FALSE)</f>
        <v>1.2593630415242778</v>
      </c>
      <c r="AL171" s="47">
        <f t="shared" si="25"/>
        <v>0.152</v>
      </c>
    </row>
    <row r="172" spans="1:38" x14ac:dyDescent="0.25">
      <c r="A172" s="15">
        <v>0.153</v>
      </c>
      <c r="B172" s="116">
        <f>VLOOKUP($A172,APropertiesDimless!$A$7:$I$1007,VLOOKUP(Span,Data!$N$4:$Y$11,Data!$Y$1,FALSE),FALSE)</f>
        <v>0.15366324352099617</v>
      </c>
      <c r="C172" s="6">
        <f t="shared" si="21"/>
        <v>0.22983162176049809</v>
      </c>
      <c r="D172" s="116">
        <f>VLOOKUP($A172,AProperties!$AE$8:$AM$1007,VLOOKUP(Span,Data!$N$4:$Y$11,Data!$Y$1,FALSE),FALSE)</f>
        <v>0.19183407636671637</v>
      </c>
      <c r="E172" s="116">
        <f t="shared" si="22"/>
        <v>0.22430034972129687</v>
      </c>
      <c r="F172" s="6">
        <f t="shared" si="26"/>
        <v>0.23548144811219215</v>
      </c>
      <c r="G172" s="9"/>
      <c r="H172" s="15">
        <f t="shared" si="23"/>
        <v>0.153</v>
      </c>
      <c r="I172" s="6">
        <f>VLOOKUP(H172,AProperties!$AO$8:$AW$1007,VLOOKUP(Span,Data!$N$4:$Y$11,Data!$Y$1,FALSE),FALSE)^(2/3)</f>
        <v>0.22330694803259593</v>
      </c>
      <c r="J172" s="15">
        <f>$I172*(Slope^0.5)/VLOOKUP($H172,AProperties!$AY$8:$BG$1007,VLOOKUP(Span,Data!$N$4:$Y$11,Data!$Y$1,FALSE),FALSE)</f>
        <v>0.69260441172725418</v>
      </c>
      <c r="K172" s="15">
        <f>$J172*VLOOKUP($H172,AProperties!$A$8:$I$1007,VLOOKUP(Span,Data!$N$4:$Y$11,Data!$Y$1,FALSE),FALSE)</f>
        <v>0.12887342653053399</v>
      </c>
      <c r="L172" s="15">
        <f t="shared" si="27"/>
        <v>0.69260441172725418</v>
      </c>
      <c r="M172" s="15">
        <f t="shared" si="28"/>
        <v>0.153</v>
      </c>
      <c r="O172" s="28">
        <f t="shared" si="24"/>
        <v>0.153</v>
      </c>
      <c r="P172" s="19">
        <f>AA172*VLOOKUP($O172,AProperties!$A$8:$I$1007,VLOOKUP(Span,Data!$N$4:$Y$11,Data!$Y$1,FALSE),FALSE)</f>
        <v>5.2612356067310753E-2</v>
      </c>
      <c r="Q172" s="19">
        <f>AB172*VLOOKUP($O172,AProperties!$A$8:$I$1007,VLOOKUP(Span,Data!$N$4:$Y$11,Data!$Y$1,FALSE),FALSE)</f>
        <v>7.4405107498793269E-2</v>
      </c>
      <c r="R172" s="19">
        <f>AC172*VLOOKUP($O172,AProperties!$A$8:$I$1007,VLOOKUP(Span,Data!$N$4:$Y$11,Data!$Y$1,FALSE),FALSE)</f>
        <v>0.10522471213462151</v>
      </c>
      <c r="S172" s="19">
        <f>AD172*VLOOKUP($O172,AProperties!$A$8:$I$1007,VLOOKUP(Span,Data!$N$4:$Y$11,Data!$Y$1,FALSE),FALSE)</f>
        <v>0.12887342653053399</v>
      </c>
      <c r="T172" s="19">
        <f>AE172*VLOOKUP($O172,AProperties!$A$8:$I$1007,VLOOKUP(Span,Data!$N$4:$Y$11,Data!$Y$1,FALSE),FALSE)</f>
        <v>0.14881021499758654</v>
      </c>
      <c r="U172" s="19">
        <f>AF172*VLOOKUP($O172,AProperties!$A$8:$I$1007,VLOOKUP(Span,Data!$N$4:$Y$11,Data!$Y$1,FALSE),FALSE)</f>
        <v>0.16637487824048106</v>
      </c>
      <c r="V172" s="19">
        <f>AG172*VLOOKUP($O172,AProperties!$A$8:$I$1007,VLOOKUP(Span,Data!$N$4:$Y$11,Data!$Y$1,FALSE),FALSE)</f>
        <v>0.18225454762897381</v>
      </c>
      <c r="W172" s="19">
        <f>AH172*VLOOKUP($O172,AProperties!$A$8:$I$1007,VLOOKUP(Span,Data!$N$4:$Y$11,Data!$Y$1,FALSE),FALSE)</f>
        <v>0.19685741071483406</v>
      </c>
      <c r="X172" s="19">
        <f>AI172*VLOOKUP($O172,AProperties!$A$8:$I$1007,VLOOKUP(Span,Data!$N$4:$Y$11,Data!$Y$1,FALSE),FALSE)</f>
        <v>0.21044942426924301</v>
      </c>
      <c r="Y172" s="19">
        <f>AJ172*VLOOKUP($O172,AProperties!$A$8:$I$1007,VLOOKUP(Span,Data!$N$4:$Y$11,Data!$Y$1,FALSE),FALSE)</f>
        <v>0.22321532249637974</v>
      </c>
      <c r="Z172" s="19">
        <f>AK172*VLOOKUP($O172,AProperties!$A$8:$I$1007,VLOOKUP(Span,Data!$N$4:$Y$11,Data!$Y$1,FALSE),FALSE)</f>
        <v>0.23528960924586068</v>
      </c>
      <c r="AA172" s="19">
        <f>$I172*AA$19^0.5/VLOOKUP($O172,AProperties!$AY$8:$BG$1007,VLOOKUP(Span,Data!$N$4:$Y$11,Data!$Y$1,FALSE),FALSE)</f>
        <v>0.28275456705538105</v>
      </c>
      <c r="AB172" s="19">
        <f>$I172*AB$19^0.5/VLOOKUP($O172,AProperties!$AY$8:$BG$1007,VLOOKUP(Span,Data!$N$4:$Y$11,Data!$Y$1,FALSE),FALSE)</f>
        <v>0.39987534355265264</v>
      </c>
      <c r="AC172" s="19">
        <f>$I172*AC$19^0.5/VLOOKUP($O172,AProperties!$AY$8:$BG$1007,VLOOKUP(Span,Data!$N$4:$Y$11,Data!$Y$1,FALSE),FALSE)</f>
        <v>0.56550913411076209</v>
      </c>
      <c r="AD172" s="19">
        <f>$I172*AD$19^0.5/VLOOKUP($O172,AProperties!$AY$8:$BG$1007,VLOOKUP(Span,Data!$N$4:$Y$11,Data!$Y$1,FALSE),FALSE)</f>
        <v>0.69260441172725418</v>
      </c>
      <c r="AE172" s="19">
        <f>$I172*AE$19^0.5/VLOOKUP($O172,AProperties!$AY$8:$BG$1007,VLOOKUP(Span,Data!$N$4:$Y$11,Data!$Y$1,FALSE),FALSE)</f>
        <v>0.79975068710530528</v>
      </c>
      <c r="AF172" s="19">
        <f>$I172*AF$19^0.5/VLOOKUP($O172,AProperties!$AY$8:$BG$1007,VLOOKUP(Span,Data!$N$4:$Y$11,Data!$Y$1,FALSE),FALSE)</f>
        <v>0.89414845070981341</v>
      </c>
      <c r="AG172" s="19">
        <f>$I172*AG$19^0.5/VLOOKUP($O172,AProperties!$AY$8:$BG$1007,VLOOKUP(Span,Data!$N$4:$Y$11,Data!$Y$1,FALSE),FALSE)</f>
        <v>0.97949055242412197</v>
      </c>
      <c r="AH172" s="19">
        <f>$I172*AH$19^0.5/VLOOKUP($O172,AProperties!$AY$8:$BG$1007,VLOOKUP(Span,Data!$N$4:$Y$11,Data!$Y$1,FALSE),FALSE)</f>
        <v>1.0579707144668342</v>
      </c>
      <c r="AI172" s="19">
        <f>$I172*AI$19^0.5/VLOOKUP($O172,AProperties!$AY$8:$BG$1007,VLOOKUP(Span,Data!$N$4:$Y$11,Data!$Y$1,FALSE),FALSE)</f>
        <v>1.1310182682215242</v>
      </c>
      <c r="AJ172" s="19">
        <f>$I172*AJ$19^0.5/VLOOKUP($O172,AProperties!$AY$8:$BG$1007,VLOOKUP(Span,Data!$N$4:$Y$11,Data!$Y$1,FALSE),FALSE)</f>
        <v>1.1996260306579576</v>
      </c>
      <c r="AK172" s="19">
        <f>$I172*AK$19^0.5/VLOOKUP($O172,AProperties!$AY$8:$BG$1007,VLOOKUP(Span,Data!$N$4:$Y$11,Data!$Y$1,FALSE),FALSE)</f>
        <v>1.2645168657687091</v>
      </c>
      <c r="AL172" s="47">
        <f t="shared" si="25"/>
        <v>0.153</v>
      </c>
    </row>
    <row r="173" spans="1:38" x14ac:dyDescent="0.25">
      <c r="A173" s="15">
        <v>0.154</v>
      </c>
      <c r="B173" s="116">
        <f>VLOOKUP($A173,APropertiesDimless!$A$7:$I$1007,VLOOKUP(Span,Data!$N$4:$Y$11,Data!$Y$1,FALSE),FALSE)</f>
        <v>0.15468093070598685</v>
      </c>
      <c r="C173" s="6">
        <f t="shared" si="21"/>
        <v>0.23134046535299341</v>
      </c>
      <c r="D173" s="116">
        <f>VLOOKUP($A173,AProperties!$AE$8:$AM$1007,VLOOKUP(Span,Data!$N$4:$Y$11,Data!$Y$1,FALSE),FALSE)</f>
        <v>0.19308241062606341</v>
      </c>
      <c r="E173" s="116">
        <f t="shared" si="22"/>
        <v>0.22594922123851557</v>
      </c>
      <c r="F173" s="6">
        <f t="shared" si="26"/>
        <v>0.23779736888724684</v>
      </c>
      <c r="G173" s="9"/>
      <c r="H173" s="15">
        <f t="shared" si="23"/>
        <v>0.154</v>
      </c>
      <c r="I173" s="6">
        <f>VLOOKUP(H173,AProperties!$AO$8:$AW$1007,VLOOKUP(Span,Data!$N$4:$Y$11,Data!$Y$1,FALSE),FALSE)^(2/3)</f>
        <v>0.22413808973159838</v>
      </c>
      <c r="J173" s="15">
        <f>$I173*(Slope^0.5)/VLOOKUP($H173,AProperties!$AY$8:$BG$1007,VLOOKUP(Span,Data!$N$4:$Y$11,Data!$Y$1,FALSE),FALSE)</f>
        <v>0.69541890388559835</v>
      </c>
      <c r="K173" s="15">
        <f>$J173*VLOOKUP($H173,AProperties!$A$8:$I$1007,VLOOKUP(Span,Data!$N$4:$Y$11,Data!$Y$1,FALSE),FALSE)</f>
        <v>0.13023915544792591</v>
      </c>
      <c r="L173" s="15">
        <f t="shared" si="27"/>
        <v>0.69541890388559835</v>
      </c>
      <c r="M173" s="15">
        <f t="shared" si="28"/>
        <v>0.154</v>
      </c>
      <c r="O173" s="28">
        <f t="shared" si="24"/>
        <v>0.154</v>
      </c>
      <c r="P173" s="19">
        <f>AA173*VLOOKUP($O173,AProperties!$A$8:$I$1007,VLOOKUP(Span,Data!$N$4:$Y$11,Data!$Y$1,FALSE),FALSE)</f>
        <v>5.3169912563073081E-2</v>
      </c>
      <c r="Q173" s="19">
        <f>AB173*VLOOKUP($O173,AProperties!$A$8:$I$1007,VLOOKUP(Span,Data!$N$4:$Y$11,Data!$Y$1,FALSE),FALSE)</f>
        <v>7.5193611456889548E-2</v>
      </c>
      <c r="R173" s="19">
        <f>AC173*VLOOKUP($O173,AProperties!$A$8:$I$1007,VLOOKUP(Span,Data!$N$4:$Y$11,Data!$Y$1,FALSE),FALSE)</f>
        <v>0.10633982512614616</v>
      </c>
      <c r="S173" s="19">
        <f>AD173*VLOOKUP($O173,AProperties!$A$8:$I$1007,VLOOKUP(Span,Data!$N$4:$Y$11,Data!$Y$1,FALSE),FALSE)</f>
        <v>0.13023915544792591</v>
      </c>
      <c r="T173" s="19">
        <f>AE173*VLOOKUP($O173,AProperties!$A$8:$I$1007,VLOOKUP(Span,Data!$N$4:$Y$11,Data!$Y$1,FALSE),FALSE)</f>
        <v>0.1503872229137791</v>
      </c>
      <c r="U173" s="19">
        <f>AF173*VLOOKUP($O173,AProperties!$A$8:$I$1007,VLOOKUP(Span,Data!$N$4:$Y$11,Data!$Y$1,FALSE),FALSE)</f>
        <v>0.16813802669131203</v>
      </c>
      <c r="V173" s="19">
        <f>AG173*VLOOKUP($O173,AProperties!$A$8:$I$1007,VLOOKUP(Span,Data!$N$4:$Y$11,Data!$Y$1,FALSE),FALSE)</f>
        <v>0.18418597998647465</v>
      </c>
      <c r="W173" s="19">
        <f>AH173*VLOOKUP($O173,AProperties!$A$8:$I$1007,VLOOKUP(Span,Data!$N$4:$Y$11,Data!$Y$1,FALSE),FALSE)</f>
        <v>0.19894359609574697</v>
      </c>
      <c r="X173" s="19">
        <f>AI173*VLOOKUP($O173,AProperties!$A$8:$I$1007,VLOOKUP(Span,Data!$N$4:$Y$11,Data!$Y$1,FALSE),FALSE)</f>
        <v>0.21267965025229232</v>
      </c>
      <c r="Y173" s="19">
        <f>AJ173*VLOOKUP($O173,AProperties!$A$8:$I$1007,VLOOKUP(Span,Data!$N$4:$Y$11,Data!$Y$1,FALSE),FALSE)</f>
        <v>0.22558083437066867</v>
      </c>
      <c r="Z173" s="19">
        <f>AK173*VLOOKUP($O173,AProperties!$A$8:$I$1007,VLOOKUP(Span,Data!$N$4:$Y$11,Data!$Y$1,FALSE),FALSE)</f>
        <v>0.23778307769750293</v>
      </c>
      <c r="AA173" s="19">
        <f>$I173*AA$19^0.5/VLOOKUP($O173,AProperties!$AY$8:$BG$1007,VLOOKUP(Span,Data!$N$4:$Y$11,Data!$Y$1,FALSE),FALSE)</f>
        <v>0.28390357866754906</v>
      </c>
      <c r="AB173" s="19">
        <f>$I173*AB$19^0.5/VLOOKUP($O173,AProperties!$AY$8:$BG$1007,VLOOKUP(Span,Data!$N$4:$Y$11,Data!$Y$1,FALSE),FALSE)</f>
        <v>0.40150029135790472</v>
      </c>
      <c r="AC173" s="19">
        <f>$I173*AC$19^0.5/VLOOKUP($O173,AProperties!$AY$8:$BG$1007,VLOOKUP(Span,Data!$N$4:$Y$11,Data!$Y$1,FALSE),FALSE)</f>
        <v>0.56780715733509812</v>
      </c>
      <c r="AD173" s="19">
        <f>$I173*AD$19^0.5/VLOOKUP($O173,AProperties!$AY$8:$BG$1007,VLOOKUP(Span,Data!$N$4:$Y$11,Data!$Y$1,FALSE),FALSE)</f>
        <v>0.69541890388559835</v>
      </c>
      <c r="AE173" s="19">
        <f>$I173*AE$19^0.5/VLOOKUP($O173,AProperties!$AY$8:$BG$1007,VLOOKUP(Span,Data!$N$4:$Y$11,Data!$Y$1,FALSE),FALSE)</f>
        <v>0.80300058271580943</v>
      </c>
      <c r="AF173" s="19">
        <f>$I173*AF$19^0.5/VLOOKUP($O173,AProperties!$AY$8:$BG$1007,VLOOKUP(Span,Data!$N$4:$Y$11,Data!$Y$1,FALSE),FALSE)</f>
        <v>0.89778194446224635</v>
      </c>
      <c r="AG173" s="19">
        <f>$I173*AG$19^0.5/VLOOKUP($O173,AProperties!$AY$8:$BG$1007,VLOOKUP(Span,Data!$N$4:$Y$11,Data!$Y$1,FALSE),FALSE)</f>
        <v>0.98347084540564522</v>
      </c>
      <c r="AH173" s="19">
        <f>$I173*AH$19^0.5/VLOOKUP($O173,AProperties!$AY$8:$BG$1007,VLOOKUP(Span,Data!$N$4:$Y$11,Data!$Y$1,FALSE),FALSE)</f>
        <v>1.0622699222529917</v>
      </c>
      <c r="AI173" s="19">
        <f>$I173*AI$19^0.5/VLOOKUP($O173,AProperties!$AY$8:$BG$1007,VLOOKUP(Span,Data!$N$4:$Y$11,Data!$Y$1,FALSE),FALSE)</f>
        <v>1.1356143146701962</v>
      </c>
      <c r="AJ173" s="19">
        <f>$I173*AJ$19^0.5/VLOOKUP($O173,AProperties!$AY$8:$BG$1007,VLOOKUP(Span,Data!$N$4:$Y$11,Data!$Y$1,FALSE),FALSE)</f>
        <v>1.2045008740737142</v>
      </c>
      <c r="AK173" s="19">
        <f>$I173*AK$19^0.5/VLOOKUP($O173,AProperties!$AY$8:$BG$1007,VLOOKUP(Span,Data!$N$4:$Y$11,Data!$Y$1,FALSE),FALSE)</f>
        <v>1.2696554019121975</v>
      </c>
      <c r="AL173" s="47">
        <f t="shared" si="25"/>
        <v>0.154</v>
      </c>
    </row>
    <row r="174" spans="1:38" x14ac:dyDescent="0.25">
      <c r="A174" s="15">
        <v>0.155</v>
      </c>
      <c r="B174" s="116">
        <f>VLOOKUP($A174,APropertiesDimless!$A$7:$I$1007,VLOOKUP(Span,Data!$N$4:$Y$11,Data!$Y$1,FALSE),FALSE)</f>
        <v>0.15569891331742589</v>
      </c>
      <c r="C174" s="6">
        <f t="shared" si="21"/>
        <v>0.23284945665871293</v>
      </c>
      <c r="D174" s="116">
        <f>VLOOKUP($A174,AProperties!$AE$8:$AM$1007,VLOOKUP(Span,Data!$N$4:$Y$11,Data!$Y$1,FALSE),FALSE)</f>
        <v>0.19433060096255353</v>
      </c>
      <c r="E174" s="116">
        <f t="shared" si="22"/>
        <v>0.22759938639378735</v>
      </c>
      <c r="F174" s="6">
        <f t="shared" si="26"/>
        <v>0.24012088144282528</v>
      </c>
      <c r="G174" s="9"/>
      <c r="H174" s="15">
        <f t="shared" si="23"/>
        <v>0.155</v>
      </c>
      <c r="I174" s="6">
        <f>VLOOKUP(H174,AProperties!$AO$8:$AW$1007,VLOOKUP(Span,Data!$N$4:$Y$11,Data!$Y$1,FALSE),FALSE)^(2/3)</f>
        <v>0.22496605387978846</v>
      </c>
      <c r="J174" s="15">
        <f>$I174*(Slope^0.5)/VLOOKUP($H174,AProperties!$AY$8:$BG$1007,VLOOKUP(Span,Data!$N$4:$Y$11,Data!$Y$1,FALSE),FALSE)</f>
        <v>0.69822508388635351</v>
      </c>
      <c r="K174" s="15">
        <f>$J174*VLOOKUP($H174,AProperties!$A$8:$I$1007,VLOOKUP(Span,Data!$N$4:$Y$11,Data!$Y$1,FALSE),FALSE)</f>
        <v>0.13161003585955514</v>
      </c>
      <c r="L174" s="15">
        <f t="shared" si="27"/>
        <v>0.69822508388635351</v>
      </c>
      <c r="M174" s="15">
        <f t="shared" si="28"/>
        <v>0.155</v>
      </c>
      <c r="O174" s="28">
        <f t="shared" si="24"/>
        <v>0.155</v>
      </c>
      <c r="P174" s="19">
        <f>AA174*VLOOKUP($O174,AProperties!$A$8:$I$1007,VLOOKUP(Span,Data!$N$4:$Y$11,Data!$Y$1,FALSE),FALSE)</f>
        <v>5.3729572147551093E-2</v>
      </c>
      <c r="Q174" s="19">
        <f>AB174*VLOOKUP($O174,AProperties!$A$8:$I$1007,VLOOKUP(Span,Data!$N$4:$Y$11,Data!$Y$1,FALSE),FALSE)</f>
        <v>7.5985089631570468E-2</v>
      </c>
      <c r="R174" s="19">
        <f>AC174*VLOOKUP($O174,AProperties!$A$8:$I$1007,VLOOKUP(Span,Data!$N$4:$Y$11,Data!$Y$1,FALSE),FALSE)</f>
        <v>0.10745914429510219</v>
      </c>
      <c r="S174" s="19">
        <f>AD174*VLOOKUP($O174,AProperties!$A$8:$I$1007,VLOOKUP(Span,Data!$N$4:$Y$11,Data!$Y$1,FALSE),FALSE)</f>
        <v>0.13161003585955514</v>
      </c>
      <c r="T174" s="19">
        <f>AE174*VLOOKUP($O174,AProperties!$A$8:$I$1007,VLOOKUP(Span,Data!$N$4:$Y$11,Data!$Y$1,FALSE),FALSE)</f>
        <v>0.15197017926314094</v>
      </c>
      <c r="U174" s="19">
        <f>AF174*VLOOKUP($O174,AProperties!$A$8:$I$1007,VLOOKUP(Span,Data!$N$4:$Y$11,Data!$Y$1,FALSE),FALSE)</f>
        <v>0.16990782569260601</v>
      </c>
      <c r="V174" s="19">
        <f>AG174*VLOOKUP($O174,AProperties!$A$8:$I$1007,VLOOKUP(Span,Data!$N$4:$Y$11,Data!$Y$1,FALSE),FALSE)</f>
        <v>0.18612469765699227</v>
      </c>
      <c r="W174" s="19">
        <f>AH174*VLOOKUP($O174,AProperties!$A$8:$I$1007,VLOOKUP(Span,Data!$N$4:$Y$11,Data!$Y$1,FALSE),FALSE)</f>
        <v>0.20103765051408798</v>
      </c>
      <c r="X174" s="19">
        <f>AI174*VLOOKUP($O174,AProperties!$A$8:$I$1007,VLOOKUP(Span,Data!$N$4:$Y$11,Data!$Y$1,FALSE),FALSE)</f>
        <v>0.21491828859020437</v>
      </c>
      <c r="Y174" s="19">
        <f>AJ174*VLOOKUP($O174,AProperties!$A$8:$I$1007,VLOOKUP(Span,Data!$N$4:$Y$11,Data!$Y$1,FALSE),FALSE)</f>
        <v>0.22795526889471138</v>
      </c>
      <c r="Z174" s="19">
        <f>AK174*VLOOKUP($O174,AProperties!$A$8:$I$1007,VLOOKUP(Span,Data!$N$4:$Y$11,Data!$Y$1,FALSE),FALSE)</f>
        <v>0.24028595144780726</v>
      </c>
      <c r="AA174" s="19">
        <f>$I174*AA$19^0.5/VLOOKUP($O174,AProperties!$AY$8:$BG$1007,VLOOKUP(Span,Data!$N$4:$Y$11,Data!$Y$1,FALSE),FALSE)</f>
        <v>0.28504919685559116</v>
      </c>
      <c r="AB174" s="19">
        <f>$I174*AB$19^0.5/VLOOKUP($O174,AProperties!$AY$8:$BG$1007,VLOOKUP(Span,Data!$N$4:$Y$11,Data!$Y$1,FALSE),FALSE)</f>
        <v>0.40312044013673526</v>
      </c>
      <c r="AC174" s="19">
        <f>$I174*AC$19^0.5/VLOOKUP($O174,AProperties!$AY$8:$BG$1007,VLOOKUP(Span,Data!$N$4:$Y$11,Data!$Y$1,FALSE),FALSE)</f>
        <v>0.57009839371118232</v>
      </c>
      <c r="AD174" s="19">
        <f>$I174*AD$19^0.5/VLOOKUP($O174,AProperties!$AY$8:$BG$1007,VLOOKUP(Span,Data!$N$4:$Y$11,Data!$Y$1,FALSE),FALSE)</f>
        <v>0.69822508388635351</v>
      </c>
      <c r="AE174" s="19">
        <f>$I174*AE$19^0.5/VLOOKUP($O174,AProperties!$AY$8:$BG$1007,VLOOKUP(Span,Data!$N$4:$Y$11,Data!$Y$1,FALSE),FALSE)</f>
        <v>0.80624088027347052</v>
      </c>
      <c r="AF174" s="19">
        <f>$I174*AF$19^0.5/VLOOKUP($O174,AProperties!$AY$8:$BG$1007,VLOOKUP(Span,Data!$N$4:$Y$11,Data!$Y$1,FALSE),FALSE)</f>
        <v>0.90140470726537458</v>
      </c>
      <c r="AG174" s="19">
        <f>$I174*AG$19^0.5/VLOOKUP($O174,AProperties!$AY$8:$BG$1007,VLOOKUP(Span,Data!$N$4:$Y$11,Data!$Y$1,FALSE),FALSE)</f>
        <v>0.98743938322117319</v>
      </c>
      <c r="AH174" s="19">
        <f>$I174*AH$19^0.5/VLOOKUP($O174,AProperties!$AY$8:$BG$1007,VLOOKUP(Span,Data!$N$4:$Y$11,Data!$Y$1,FALSE),FALSE)</f>
        <v>1.0665564330087021</v>
      </c>
      <c r="AI174" s="19">
        <f>$I174*AI$19^0.5/VLOOKUP($O174,AProperties!$AY$8:$BG$1007,VLOOKUP(Span,Data!$N$4:$Y$11,Data!$Y$1,FALSE),FALSE)</f>
        <v>1.1401967874223646</v>
      </c>
      <c r="AJ174" s="19">
        <f>$I174*AJ$19^0.5/VLOOKUP($O174,AProperties!$AY$8:$BG$1007,VLOOKUP(Span,Data!$N$4:$Y$11,Data!$Y$1,FALSE),FALSE)</f>
        <v>1.2093613204102056</v>
      </c>
      <c r="AK174" s="19">
        <f>$I174*AK$19^0.5/VLOOKUP($O174,AProperties!$AY$8:$BG$1007,VLOOKUP(Span,Data!$N$4:$Y$11,Data!$Y$1,FALSE),FALSE)</f>
        <v>1.2747787622016424</v>
      </c>
      <c r="AL174" s="47">
        <f t="shared" si="25"/>
        <v>0.155</v>
      </c>
    </row>
    <row r="175" spans="1:38" x14ac:dyDescent="0.25">
      <c r="A175" s="15">
        <v>0.156</v>
      </c>
      <c r="B175" s="116">
        <f>VLOOKUP($A175,APropertiesDimless!$A$7:$I$1007,VLOOKUP(Span,Data!$N$4:$Y$11,Data!$Y$1,FALSE),FALSE)</f>
        <v>0.15671719385762667</v>
      </c>
      <c r="C175" s="6">
        <f t="shared" si="21"/>
        <v>0.23435859692881333</v>
      </c>
      <c r="D175" s="116">
        <f>VLOOKUP($A175,AProperties!$AE$8:$AM$1007,VLOOKUP(Span,Data!$N$4:$Y$11,Data!$Y$1,FALSE),FALSE)</f>
        <v>0.19557864595551291</v>
      </c>
      <c r="E175" s="116">
        <f t="shared" si="22"/>
        <v>0.22925084837172027</v>
      </c>
      <c r="F175" s="6">
        <f t="shared" si="26"/>
        <v>0.24245196196636828</v>
      </c>
      <c r="G175" s="9"/>
      <c r="H175" s="15">
        <f t="shared" si="23"/>
        <v>0.156</v>
      </c>
      <c r="I175" s="6">
        <f>VLOOKUP(H175,AProperties!$AO$8:$AW$1007,VLOOKUP(Span,Data!$N$4:$Y$11,Data!$Y$1,FALSE),FALSE)^(2/3)</f>
        <v>0.22579086377181543</v>
      </c>
      <c r="J175" s="15">
        <f>$I175*(Slope^0.5)/VLOOKUP($H175,AProperties!$AY$8:$BG$1007,VLOOKUP(Span,Data!$N$4:$Y$11,Data!$Y$1,FALSE),FALSE)</f>
        <v>0.70102301228969055</v>
      </c>
      <c r="K175" s="15">
        <f>$J175*VLOOKUP($H175,AProperties!$A$8:$I$1007,VLOOKUP(Span,Data!$N$4:$Y$11,Data!$Y$1,FALSE),FALSE)</f>
        <v>0.13298604692227978</v>
      </c>
      <c r="L175" s="15">
        <f t="shared" si="27"/>
        <v>0.70102301228969055</v>
      </c>
      <c r="M175" s="15">
        <f t="shared" si="28"/>
        <v>0.156</v>
      </c>
      <c r="O175" s="28">
        <f t="shared" si="24"/>
        <v>0.156</v>
      </c>
      <c r="P175" s="19">
        <f>AA175*VLOOKUP($O175,AProperties!$A$8:$I$1007,VLOOKUP(Span,Data!$N$4:$Y$11,Data!$Y$1,FALSE),FALSE)</f>
        <v>5.4291326311567786E-2</v>
      </c>
      <c r="Q175" s="19">
        <f>AB175*VLOOKUP($O175,AProperties!$A$8:$I$1007,VLOOKUP(Span,Data!$N$4:$Y$11,Data!$Y$1,FALSE),FALSE)</f>
        <v>7.677952998904243E-2</v>
      </c>
      <c r="R175" s="19">
        <f>AC175*VLOOKUP($O175,AProperties!$A$8:$I$1007,VLOOKUP(Span,Data!$N$4:$Y$11,Data!$Y$1,FALSE),FALSE)</f>
        <v>0.10858265262313557</v>
      </c>
      <c r="S175" s="19">
        <f>AD175*VLOOKUP($O175,AProperties!$A$8:$I$1007,VLOOKUP(Span,Data!$N$4:$Y$11,Data!$Y$1,FALSE),FALSE)</f>
        <v>0.13298604692227978</v>
      </c>
      <c r="T175" s="19">
        <f>AE175*VLOOKUP($O175,AProperties!$A$8:$I$1007,VLOOKUP(Span,Data!$N$4:$Y$11,Data!$Y$1,FALSE),FALSE)</f>
        <v>0.15355905997808486</v>
      </c>
      <c r="U175" s="19">
        <f>AF175*VLOOKUP($O175,AProperties!$A$8:$I$1007,VLOOKUP(Span,Data!$N$4:$Y$11,Data!$Y$1,FALSE),FALSE)</f>
        <v>0.17168424833598256</v>
      </c>
      <c r="V175" s="19">
        <f>AG175*VLOOKUP($O175,AProperties!$A$8:$I$1007,VLOOKUP(Span,Data!$N$4:$Y$11,Data!$Y$1,FALSE),FALSE)</f>
        <v>0.18807067116387285</v>
      </c>
      <c r="W175" s="19">
        <f>AH175*VLOOKUP($O175,AProperties!$A$8:$I$1007,VLOOKUP(Span,Data!$N$4:$Y$11,Data!$Y$1,FALSE),FALSE)</f>
        <v>0.20313954213143209</v>
      </c>
      <c r="X175" s="19">
        <f>AI175*VLOOKUP($O175,AProperties!$A$8:$I$1007,VLOOKUP(Span,Data!$N$4:$Y$11,Data!$Y$1,FALSE),FALSE)</f>
        <v>0.21716530524627115</v>
      </c>
      <c r="Y175" s="19">
        <f>AJ175*VLOOKUP($O175,AProperties!$A$8:$I$1007,VLOOKUP(Span,Data!$N$4:$Y$11,Data!$Y$1,FALSE),FALSE)</f>
        <v>0.23033858996712728</v>
      </c>
      <c r="Z175" s="19">
        <f>AK175*VLOOKUP($O175,AProperties!$A$8:$I$1007,VLOOKUP(Span,Data!$N$4:$Y$11,Data!$Y$1,FALSE),FALSE)</f>
        <v>0.24279819244257697</v>
      </c>
      <c r="AA175" s="19">
        <f>$I175*AA$19^0.5/VLOOKUP($O175,AProperties!$AY$8:$BG$1007,VLOOKUP(Span,Data!$N$4:$Y$11,Data!$Y$1,FALSE),FALSE)</f>
        <v>0.28619144634309379</v>
      </c>
      <c r="AB175" s="19">
        <f>$I175*AB$19^0.5/VLOOKUP($O175,AProperties!$AY$8:$BG$1007,VLOOKUP(Span,Data!$N$4:$Y$11,Data!$Y$1,FALSE),FALSE)</f>
        <v>0.40473582485357518</v>
      </c>
      <c r="AC175" s="19">
        <f>$I175*AC$19^0.5/VLOOKUP($O175,AProperties!$AY$8:$BG$1007,VLOOKUP(Span,Data!$N$4:$Y$11,Data!$Y$1,FALSE),FALSE)</f>
        <v>0.57238289268618758</v>
      </c>
      <c r="AD175" s="19">
        <f>$I175*AD$19^0.5/VLOOKUP($O175,AProperties!$AY$8:$BG$1007,VLOOKUP(Span,Data!$N$4:$Y$11,Data!$Y$1,FALSE),FALSE)</f>
        <v>0.70102301228969055</v>
      </c>
      <c r="AE175" s="19">
        <f>$I175*AE$19^0.5/VLOOKUP($O175,AProperties!$AY$8:$BG$1007,VLOOKUP(Span,Data!$N$4:$Y$11,Data!$Y$1,FALSE),FALSE)</f>
        <v>0.80947164970715035</v>
      </c>
      <c r="AF175" s="19">
        <f>$I175*AF$19^0.5/VLOOKUP($O175,AProperties!$AY$8:$BG$1007,VLOOKUP(Span,Data!$N$4:$Y$11,Data!$Y$1,FALSE),FALSE)</f>
        <v>0.90501681730204286</v>
      </c>
      <c r="AG175" s="19">
        <f>$I175*AG$19^0.5/VLOOKUP($O175,AProperties!$AY$8:$BG$1007,VLOOKUP(Span,Data!$N$4:$Y$11,Data!$Y$1,FALSE),FALSE)</f>
        <v>0.99139625151572119</v>
      </c>
      <c r="AH175" s="19">
        <f>$I175*AH$19^0.5/VLOOKUP($O175,AProperties!$AY$8:$BG$1007,VLOOKUP(Span,Data!$N$4:$Y$11,Data!$Y$1,FALSE),FALSE)</f>
        <v>1.0708303392411551</v>
      </c>
      <c r="AI175" s="19">
        <f>$I175*AI$19^0.5/VLOOKUP($O175,AProperties!$AY$8:$BG$1007,VLOOKUP(Span,Data!$N$4:$Y$11,Data!$Y$1,FALSE),FALSE)</f>
        <v>1.1447657853723752</v>
      </c>
      <c r="AJ175" s="19">
        <f>$I175*AJ$19^0.5/VLOOKUP($O175,AProperties!$AY$8:$BG$1007,VLOOKUP(Span,Data!$N$4:$Y$11,Data!$Y$1,FALSE),FALSE)</f>
        <v>1.2142074745607254</v>
      </c>
      <c r="AK175" s="19">
        <f>$I175*AK$19^0.5/VLOOKUP($O175,AProperties!$AY$8:$BG$1007,VLOOKUP(Span,Data!$N$4:$Y$11,Data!$Y$1,FALSE),FALSE)</f>
        <v>1.2798870572042824</v>
      </c>
      <c r="AL175" s="47">
        <f t="shared" si="25"/>
        <v>0.156</v>
      </c>
    </row>
    <row r="176" spans="1:38" x14ac:dyDescent="0.25">
      <c r="A176" s="15">
        <v>0.157</v>
      </c>
      <c r="B176" s="116">
        <f>VLOOKUP($A176,APropertiesDimless!$A$7:$I$1007,VLOOKUP(Span,Data!$N$4:$Y$11,Data!$Y$1,FALSE),FALSE)</f>
        <v>0.15773577483396151</v>
      </c>
      <c r="C176" s="6">
        <f t="shared" si="21"/>
        <v>0.23586788741698075</v>
      </c>
      <c r="D176" s="116">
        <f>VLOOKUP($A176,AProperties!$AE$8:$AM$1007,VLOOKUP(Span,Data!$N$4:$Y$11,Data!$Y$1,FALSE),FALSE)</f>
        <v>0.19682654418377238</v>
      </c>
      <c r="E176" s="116">
        <f t="shared" si="22"/>
        <v>0.23090361035109386</v>
      </c>
      <c r="F176" s="6">
        <f t="shared" si="26"/>
        <v>0.24479058688139299</v>
      </c>
      <c r="G176" s="9"/>
      <c r="H176" s="15">
        <f t="shared" si="23"/>
        <v>0.157</v>
      </c>
      <c r="I176" s="6">
        <f>VLOOKUP(H176,AProperties!$AO$8:$AW$1007,VLOOKUP(Span,Data!$N$4:$Y$11,Data!$Y$1,FALSE),FALSE)^(2/3)</f>
        <v>0.22661254237301218</v>
      </c>
      <c r="J176" s="15">
        <f>$I176*(Slope^0.5)/VLOOKUP($H176,AProperties!$AY$8:$BG$1007,VLOOKUP(Span,Data!$N$4:$Y$11,Data!$Y$1,FALSE),FALSE)</f>
        <v>0.70381274875523137</v>
      </c>
      <c r="K176" s="15">
        <f>$J176*VLOOKUP($H176,AProperties!$A$8:$I$1007,VLOOKUP(Span,Data!$N$4:$Y$11,Data!$Y$1,FALSE),FALSE)</f>
        <v>0.13436716790548919</v>
      </c>
      <c r="L176" s="15">
        <f t="shared" si="27"/>
        <v>0.70381274875523137</v>
      </c>
      <c r="M176" s="15">
        <f t="shared" si="28"/>
        <v>0.157</v>
      </c>
      <c r="O176" s="28">
        <f t="shared" si="24"/>
        <v>0.157</v>
      </c>
      <c r="P176" s="19">
        <f>AA176*VLOOKUP($O176,AProperties!$A$8:$I$1007,VLOOKUP(Span,Data!$N$4:$Y$11,Data!$Y$1,FALSE),FALSE)</f>
        <v>5.4855166591886793E-2</v>
      </c>
      <c r="Q176" s="19">
        <f>AB176*VLOOKUP($O176,AProperties!$A$8:$I$1007,VLOOKUP(Span,Data!$N$4:$Y$11,Data!$Y$1,FALSE),FALSE)</f>
        <v>7.7576920560481821E-2</v>
      </c>
      <c r="R176" s="19">
        <f>AC176*VLOOKUP($O176,AProperties!$A$8:$I$1007,VLOOKUP(Span,Data!$N$4:$Y$11,Data!$Y$1,FALSE),FALSE)</f>
        <v>0.10971033318377359</v>
      </c>
      <c r="S176" s="19">
        <f>AD176*VLOOKUP($O176,AProperties!$A$8:$I$1007,VLOOKUP(Span,Data!$N$4:$Y$11,Data!$Y$1,FALSE),FALSE)</f>
        <v>0.13436716790548919</v>
      </c>
      <c r="T176" s="19">
        <f>AE176*VLOOKUP($O176,AProperties!$A$8:$I$1007,VLOOKUP(Span,Data!$N$4:$Y$11,Data!$Y$1,FALSE),FALSE)</f>
        <v>0.15515384112096364</v>
      </c>
      <c r="U176" s="19">
        <f>AF176*VLOOKUP($O176,AProperties!$A$8:$I$1007,VLOOKUP(Span,Data!$N$4:$Y$11,Data!$Y$1,FALSE),FALSE)</f>
        <v>0.17346726785833844</v>
      </c>
      <c r="V176" s="19">
        <f>AG176*VLOOKUP($O176,AProperties!$A$8:$I$1007,VLOOKUP(Span,Data!$N$4:$Y$11,Data!$Y$1,FALSE),FALSE)</f>
        <v>0.19002387118960568</v>
      </c>
      <c r="W176" s="19">
        <f>AH176*VLOOKUP($O176,AProperties!$A$8:$I$1007,VLOOKUP(Span,Data!$N$4:$Y$11,Data!$Y$1,FALSE),FALSE)</f>
        <v>0.20524923928124836</v>
      </c>
      <c r="X176" s="19">
        <f>AI176*VLOOKUP($O176,AProperties!$A$8:$I$1007,VLOOKUP(Span,Data!$N$4:$Y$11,Data!$Y$1,FALSE),FALSE)</f>
        <v>0.21942066636754717</v>
      </c>
      <c r="Y176" s="19">
        <f>AJ176*VLOOKUP($O176,AProperties!$A$8:$I$1007,VLOOKUP(Span,Data!$N$4:$Y$11,Data!$Y$1,FALSE),FALSE)</f>
        <v>0.23273076168144544</v>
      </c>
      <c r="Z176" s="19">
        <f>AK176*VLOOKUP($O176,AProperties!$A$8:$I$1007,VLOOKUP(Span,Data!$N$4:$Y$11,Data!$Y$1,FALSE),FALSE)</f>
        <v>0.24531976283306869</v>
      </c>
      <c r="AA176" s="19">
        <f>$I176*AA$19^0.5/VLOOKUP($O176,AProperties!$AY$8:$BG$1007,VLOOKUP(Span,Data!$N$4:$Y$11,Data!$Y$1,FALSE),FALSE)</f>
        <v>0.28733035148599551</v>
      </c>
      <c r="AB176" s="19">
        <f>$I176*AB$19^0.5/VLOOKUP($O176,AProperties!$AY$8:$BG$1007,VLOOKUP(Span,Data!$N$4:$Y$11,Data!$Y$1,FALSE),FALSE)</f>
        <v>0.40634647995292322</v>
      </c>
      <c r="AC176" s="19">
        <f>$I176*AC$19^0.5/VLOOKUP($O176,AProperties!$AY$8:$BG$1007,VLOOKUP(Span,Data!$N$4:$Y$11,Data!$Y$1,FALSE),FALSE)</f>
        <v>0.57466070297199101</v>
      </c>
      <c r="AD176" s="19">
        <f>$I176*AD$19^0.5/VLOOKUP($O176,AProperties!$AY$8:$BG$1007,VLOOKUP(Span,Data!$N$4:$Y$11,Data!$Y$1,FALSE),FALSE)</f>
        <v>0.70381274875523137</v>
      </c>
      <c r="AE176" s="19">
        <f>$I176*AE$19^0.5/VLOOKUP($O176,AProperties!$AY$8:$BG$1007,VLOOKUP(Span,Data!$N$4:$Y$11,Data!$Y$1,FALSE),FALSE)</f>
        <v>0.81269295990584645</v>
      </c>
      <c r="AF176" s="19">
        <f>$I176*AF$19^0.5/VLOOKUP($O176,AProperties!$AY$8:$BG$1007,VLOOKUP(Span,Data!$N$4:$Y$11,Data!$Y$1,FALSE),FALSE)</f>
        <v>0.90861835159249194</v>
      </c>
      <c r="AG176" s="19">
        <f>$I176*AG$19^0.5/VLOOKUP($O176,AProperties!$AY$8:$BG$1007,VLOOKUP(Span,Data!$N$4:$Y$11,Data!$Y$1,FALSE),FALSE)</f>
        <v>0.99534153466073583</v>
      </c>
      <c r="AH176" s="19">
        <f>$I176*AH$19^0.5/VLOOKUP($O176,AProperties!$AY$8:$BG$1007,VLOOKUP(Span,Data!$N$4:$Y$11,Data!$Y$1,FALSE),FALSE)</f>
        <v>1.075091732081928</v>
      </c>
      <c r="AI176" s="19">
        <f>$I176*AI$19^0.5/VLOOKUP($O176,AProperties!$AY$8:$BG$1007,VLOOKUP(Span,Data!$N$4:$Y$11,Data!$Y$1,FALSE),FALSE)</f>
        <v>1.149321405943982</v>
      </c>
      <c r="AJ176" s="19">
        <f>$I176*AJ$19^0.5/VLOOKUP($O176,AProperties!$AY$8:$BG$1007,VLOOKUP(Span,Data!$N$4:$Y$11,Data!$Y$1,FALSE),FALSE)</f>
        <v>1.2190394398587696</v>
      </c>
      <c r="AK176" s="19">
        <f>$I176*AK$19^0.5/VLOOKUP($O176,AProperties!$AY$8:$BG$1007,VLOOKUP(Span,Data!$N$4:$Y$11,Data!$Y$1,FALSE),FALSE)</f>
        <v>1.2849803958431874</v>
      </c>
      <c r="AL176" s="47">
        <f t="shared" si="25"/>
        <v>0.157</v>
      </c>
    </row>
    <row r="177" spans="1:38" x14ac:dyDescent="0.25">
      <c r="A177" s="15">
        <v>0.158</v>
      </c>
      <c r="B177" s="116">
        <f>VLOOKUP($A177,APropertiesDimless!$A$7:$I$1007,VLOOKUP(Span,Data!$N$4:$Y$11,Data!$Y$1,FALSE),FALSE)</f>
        <v>0.15875465875891082</v>
      </c>
      <c r="C177" s="6">
        <f t="shared" si="21"/>
        <v>0.23737732937945541</v>
      </c>
      <c r="D177" s="116">
        <f>VLOOKUP($A177,AProperties!$AE$8:$AM$1007,VLOOKUP(Span,Data!$N$4:$Y$11,Data!$Y$1,FALSE),FALSE)</f>
        <v>0.19807429422566084</v>
      </c>
      <c r="E177" s="116">
        <f t="shared" si="22"/>
        <v>0.2325576755049894</v>
      </c>
      <c r="F177" s="6">
        <f t="shared" si="26"/>
        <v>0.2471367328438196</v>
      </c>
      <c r="G177" s="9"/>
      <c r="H177" s="15">
        <f t="shared" si="23"/>
        <v>0.158</v>
      </c>
      <c r="I177" s="6">
        <f>VLOOKUP(H177,AProperties!$AO$8:$AW$1007,VLOOKUP(Span,Data!$N$4:$Y$11,Data!$Y$1,FALSE),FALSE)^(2/3)</f>
        <v>0.22743111232613095</v>
      </c>
      <c r="J177" s="15">
        <f>$I177*(Slope^0.5)/VLOOKUP($H177,AProperties!$AY$8:$BG$1007,VLOOKUP(Span,Data!$N$4:$Y$11,Data!$Y$1,FALSE),FALSE)</f>
        <v>0.70659435206093302</v>
      </c>
      <c r="K177" s="15">
        <f>$J177*VLOOKUP($H177,AProperties!$A$8:$I$1007,VLOOKUP(Span,Data!$N$4:$Y$11,Data!$Y$1,FALSE),FALSE)</f>
        <v>0.13575337818929903</v>
      </c>
      <c r="L177" s="15">
        <f t="shared" si="27"/>
        <v>0.70659435206093302</v>
      </c>
      <c r="M177" s="15">
        <f t="shared" si="28"/>
        <v>0.158</v>
      </c>
      <c r="O177" s="28">
        <f t="shared" si="24"/>
        <v>0.158</v>
      </c>
      <c r="P177" s="19">
        <f>AA177*VLOOKUP($O177,AProperties!$A$8:$I$1007,VLOOKUP(Span,Data!$N$4:$Y$11,Data!$Y$1,FALSE),FALSE)</f>
        <v>5.5421084570475593E-2</v>
      </c>
      <c r="Q177" s="19">
        <f>AB177*VLOOKUP($O177,AProperties!$A$8:$I$1007,VLOOKUP(Span,Data!$N$4:$Y$11,Data!$Y$1,FALSE),FALSE)</f>
        <v>7.8377249440992863E-2</v>
      </c>
      <c r="R177" s="19">
        <f>AC177*VLOOKUP($O177,AProperties!$A$8:$I$1007,VLOOKUP(Span,Data!$N$4:$Y$11,Data!$Y$1,FALSE),FALSE)</f>
        <v>0.11084216914095119</v>
      </c>
      <c r="S177" s="19">
        <f>AD177*VLOOKUP($O177,AProperties!$A$8:$I$1007,VLOOKUP(Span,Data!$N$4:$Y$11,Data!$Y$1,FALSE),FALSE)</f>
        <v>0.13575337818929903</v>
      </c>
      <c r="T177" s="19">
        <f>AE177*VLOOKUP($O177,AProperties!$A$8:$I$1007,VLOOKUP(Span,Data!$N$4:$Y$11,Data!$Y$1,FALSE),FALSE)</f>
        <v>0.15675449888198573</v>
      </c>
      <c r="U177" s="19">
        <f>AF177*VLOOKUP($O177,AProperties!$A$8:$I$1007,VLOOKUP(Span,Data!$N$4:$Y$11,Data!$Y$1,FALSE),FALSE)</f>
        <v>0.1752568576395174</v>
      </c>
      <c r="V177" s="19">
        <f>AG177*VLOOKUP($O177,AProperties!$A$8:$I$1007,VLOOKUP(Span,Data!$N$4:$Y$11,Data!$Y$1,FALSE),FALSE)</f>
        <v>0.19198426857327058</v>
      </c>
      <c r="W177" s="19">
        <f>AH177*VLOOKUP($O177,AProperties!$A$8:$I$1007,VLOOKUP(Span,Data!$N$4:$Y$11,Data!$Y$1,FALSE),FALSE)</f>
        <v>0.2073667104661433</v>
      </c>
      <c r="X177" s="19">
        <f>AI177*VLOOKUP($O177,AProperties!$A$8:$I$1007,VLOOKUP(Span,Data!$N$4:$Y$11,Data!$Y$1,FALSE),FALSE)</f>
        <v>0.22168433828190237</v>
      </c>
      <c r="Y177" s="19">
        <f>AJ177*VLOOKUP($O177,AProperties!$A$8:$I$1007,VLOOKUP(Span,Data!$N$4:$Y$11,Data!$Y$1,FALSE),FALSE)</f>
        <v>0.23513174832297853</v>
      </c>
      <c r="Z177" s="19">
        <f>AK177*VLOOKUP($O177,AProperties!$A$8:$I$1007,VLOOKUP(Span,Data!$N$4:$Y$11,Data!$Y$1,FALSE),FALSE)</f>
        <v>0.2478506249726963</v>
      </c>
      <c r="AA177" s="19">
        <f>$I177*AA$19^0.5/VLOOKUP($O177,AProperties!$AY$8:$BG$1007,VLOOKUP(Span,Data!$N$4:$Y$11,Data!$Y$1,FALSE),FALSE)</f>
        <v>0.28846593628029688</v>
      </c>
      <c r="AB177" s="19">
        <f>$I177*AB$19^0.5/VLOOKUP($O177,AProperties!$AY$8:$BG$1007,VLOOKUP(Span,Data!$N$4:$Y$11,Data!$Y$1,FALSE),FALSE)</f>
        <v>0.40795243937024889</v>
      </c>
      <c r="AC177" s="19">
        <f>$I177*AC$19^0.5/VLOOKUP($O177,AProperties!$AY$8:$BG$1007,VLOOKUP(Span,Data!$N$4:$Y$11,Data!$Y$1,FALSE),FALSE)</f>
        <v>0.57693187256059375</v>
      </c>
      <c r="AD177" s="19">
        <f>$I177*AD$19^0.5/VLOOKUP($O177,AProperties!$AY$8:$BG$1007,VLOOKUP(Span,Data!$N$4:$Y$11,Data!$Y$1,FALSE),FALSE)</f>
        <v>0.70659435206093302</v>
      </c>
      <c r="AE177" s="19">
        <f>$I177*AE$19^0.5/VLOOKUP($O177,AProperties!$AY$8:$BG$1007,VLOOKUP(Span,Data!$N$4:$Y$11,Data!$Y$1,FALSE),FALSE)</f>
        <v>0.81590487874049777</v>
      </c>
      <c r="AF177" s="19">
        <f>$I177*AF$19^0.5/VLOOKUP($O177,AProperties!$AY$8:$BG$1007,VLOOKUP(Span,Data!$N$4:$Y$11,Data!$Y$1,FALSE),FALSE)</f>
        <v>0.91220938601873791</v>
      </c>
      <c r="AG177" s="19">
        <f>$I177*AG$19^0.5/VLOOKUP($O177,AProperties!$AY$8:$BG$1007,VLOOKUP(Span,Data!$N$4:$Y$11,Data!$Y$1,FALSE),FALSE)</f>
        <v>0.99927531578080098</v>
      </c>
      <c r="AH177" s="19">
        <f>$I177*AH$19^0.5/VLOOKUP($O177,AProperties!$AY$8:$BG$1007,VLOOKUP(Span,Data!$N$4:$Y$11,Data!$Y$1,FALSE),FALSE)</f>
        <v>1.0793407013158338</v>
      </c>
      <c r="AI177" s="19">
        <f>$I177*AI$19^0.5/VLOOKUP($O177,AProperties!$AY$8:$BG$1007,VLOOKUP(Span,Data!$N$4:$Y$11,Data!$Y$1,FALSE),FALSE)</f>
        <v>1.1538637451211875</v>
      </c>
      <c r="AJ177" s="19">
        <f>$I177*AJ$19^0.5/VLOOKUP($O177,AProperties!$AY$8:$BG$1007,VLOOKUP(Span,Data!$N$4:$Y$11,Data!$Y$1,FALSE),FALSE)</f>
        <v>1.2238573181107464</v>
      </c>
      <c r="AK177" s="19">
        <f>$I177*AK$19^0.5/VLOOKUP($O177,AProperties!$AY$8:$BG$1007,VLOOKUP(Span,Data!$N$4:$Y$11,Data!$Y$1,FALSE),FALSE)</f>
        <v>1.2900588854317332</v>
      </c>
      <c r="AL177" s="47">
        <f t="shared" si="25"/>
        <v>0.158</v>
      </c>
    </row>
    <row r="178" spans="1:38" x14ac:dyDescent="0.25">
      <c r="A178" s="15">
        <v>0.159</v>
      </c>
      <c r="B178" s="116">
        <f>VLOOKUP($A178,APropertiesDimless!$A$7:$I$1007,VLOOKUP(Span,Data!$N$4:$Y$11,Data!$Y$1,FALSE),FALSE)</f>
        <v>0.15977384815011447</v>
      </c>
      <c r="C178" s="6">
        <f t="shared" si="21"/>
        <v>0.23888692407505724</v>
      </c>
      <c r="D178" s="116">
        <f>VLOOKUP($A178,AProperties!$AE$8:$AM$1007,VLOOKUP(Span,Data!$N$4:$Y$11,Data!$Y$1,FALSE),FALSE)</f>
        <v>0.1993218946590006</v>
      </c>
      <c r="E178" s="116">
        <f t="shared" si="22"/>
        <v>0.2342130470009201</v>
      </c>
      <c r="F178" s="6">
        <f t="shared" si="26"/>
        <v>0.24949037673838417</v>
      </c>
      <c r="G178" s="9"/>
      <c r="H178" s="15">
        <f t="shared" si="23"/>
        <v>0.159</v>
      </c>
      <c r="I178" s="6">
        <f>VLOOKUP(H178,AProperties!$AO$8:$AW$1007,VLOOKUP(Span,Data!$N$4:$Y$11,Data!$Y$1,FALSE),FALSE)^(2/3)</f>
        <v>0.22824659595790003</v>
      </c>
      <c r="J178" s="15">
        <f>$I178*(Slope^0.5)/VLOOKUP($H178,AProperties!$AY$8:$BG$1007,VLOOKUP(Span,Data!$N$4:$Y$11,Data!$Y$1,FALSE),FALSE)</f>
        <v>0.70936788012147167</v>
      </c>
      <c r="K178" s="15">
        <f>$J178*VLOOKUP($H178,AProperties!$A$8:$I$1007,VLOOKUP(Span,Data!$N$4:$Y$11,Data!$Y$1,FALSE),FALSE)</f>
        <v>0.13714465726278782</v>
      </c>
      <c r="L178" s="15">
        <f t="shared" si="27"/>
        <v>0.70936788012147167</v>
      </c>
      <c r="M178" s="15">
        <f t="shared" si="28"/>
        <v>0.159</v>
      </c>
      <c r="O178" s="28">
        <f t="shared" si="24"/>
        <v>0.159</v>
      </c>
      <c r="P178" s="19">
        <f>AA178*VLOOKUP($O178,AProperties!$A$8:$I$1007,VLOOKUP(Span,Data!$N$4:$Y$11,Data!$Y$1,FALSE),FALSE)</f>
        <v>5.5989071873785545E-2</v>
      </c>
      <c r="Q178" s="19">
        <f>AB178*VLOOKUP($O178,AProperties!$A$8:$I$1007,VLOOKUP(Span,Data!$N$4:$Y$11,Data!$Y$1,FALSE),FALSE)</f>
        <v>7.9180504788589512E-2</v>
      </c>
      <c r="R178" s="19">
        <f>AC178*VLOOKUP($O178,AProperties!$A$8:$I$1007,VLOOKUP(Span,Data!$N$4:$Y$11,Data!$Y$1,FALSE),FALSE)</f>
        <v>0.11197814374757109</v>
      </c>
      <c r="S178" s="19">
        <f>AD178*VLOOKUP($O178,AProperties!$A$8:$I$1007,VLOOKUP(Span,Data!$N$4:$Y$11,Data!$Y$1,FALSE),FALSE)</f>
        <v>0.13714465726278782</v>
      </c>
      <c r="T178" s="19">
        <f>AE178*VLOOKUP($O178,AProperties!$A$8:$I$1007,VLOOKUP(Span,Data!$N$4:$Y$11,Data!$Y$1,FALSE),FALSE)</f>
        <v>0.15836100957717902</v>
      </c>
      <c r="U178" s="19">
        <f>AF178*VLOOKUP($O178,AProperties!$A$8:$I$1007,VLOOKUP(Span,Data!$N$4:$Y$11,Data!$Y$1,FALSE),FALSE)</f>
        <v>0.17705299120003373</v>
      </c>
      <c r="V178" s="19">
        <f>AG178*VLOOKUP($O178,AProperties!$A$8:$I$1007,VLOOKUP(Span,Data!$N$4:$Y$11,Data!$Y$1,FALSE),FALSE)</f>
        <v>0.19395183430804433</v>
      </c>
      <c r="W178" s="19">
        <f>AH178*VLOOKUP($O178,AProperties!$A$8:$I$1007,VLOOKUP(Span,Data!$N$4:$Y$11,Data!$Y$1,FALSE),FALSE)</f>
        <v>0.20949192435516681</v>
      </c>
      <c r="X178" s="19">
        <f>AI178*VLOOKUP($O178,AProperties!$A$8:$I$1007,VLOOKUP(Span,Data!$N$4:$Y$11,Data!$Y$1,FALSE),FALSE)</f>
        <v>0.22395628749514218</v>
      </c>
      <c r="Y178" s="19">
        <f>AJ178*VLOOKUP($O178,AProperties!$A$8:$I$1007,VLOOKUP(Span,Data!$N$4:$Y$11,Data!$Y$1,FALSE),FALSE)</f>
        <v>0.23754151436576848</v>
      </c>
      <c r="Z178" s="19">
        <f>AK178*VLOOKUP($O178,AProperties!$A$8:$I$1007,VLOOKUP(Span,Data!$N$4:$Y$11,Data!$Y$1,FALSE),FALSE)</f>
        <v>0.25039074141381196</v>
      </c>
      <c r="AA178" s="19">
        <f>$I178*AA$19^0.5/VLOOKUP($O178,AProperties!$AY$8:$BG$1007,VLOOKUP(Span,Data!$N$4:$Y$11,Data!$Y$1,FALSE),FALSE)</f>
        <v>0.28959822436956534</v>
      </c>
      <c r="AB178" s="19">
        <f>$I178*AB$19^0.5/VLOOKUP($O178,AProperties!$AY$8:$BG$1007,VLOOKUP(Span,Data!$N$4:$Y$11,Data!$Y$1,FALSE),FALSE)</f>
        <v>0.40955373654260585</v>
      </c>
      <c r="AC178" s="19">
        <f>$I178*AC$19^0.5/VLOOKUP($O178,AProperties!$AY$8:$BG$1007,VLOOKUP(Span,Data!$N$4:$Y$11,Data!$Y$1,FALSE),FALSE)</f>
        <v>0.57919644873913068</v>
      </c>
      <c r="AD178" s="19">
        <f>$I178*AD$19^0.5/VLOOKUP($O178,AProperties!$AY$8:$BG$1007,VLOOKUP(Span,Data!$N$4:$Y$11,Data!$Y$1,FALSE),FALSE)</f>
        <v>0.70936788012147167</v>
      </c>
      <c r="AE178" s="19">
        <f>$I178*AE$19^0.5/VLOOKUP($O178,AProperties!$AY$8:$BG$1007,VLOOKUP(Span,Data!$N$4:$Y$11,Data!$Y$1,FALSE),FALSE)</f>
        <v>0.8191074730852117</v>
      </c>
      <c r="AF178" s="19">
        <f>$I178*AF$19^0.5/VLOOKUP($O178,AProperties!$AY$8:$BG$1007,VLOOKUP(Span,Data!$N$4:$Y$11,Data!$Y$1,FALSE),FALSE)</f>
        <v>0.9157899953483063</v>
      </c>
      <c r="AG178" s="19">
        <f>$I178*AG$19^0.5/VLOOKUP($O178,AProperties!$AY$8:$BG$1007,VLOOKUP(Span,Data!$N$4:$Y$11,Data!$Y$1,FALSE),FALSE)</f>
        <v>1.0031976767796371</v>
      </c>
      <c r="AH178" s="19">
        <f>$I178*AH$19^0.5/VLOOKUP($O178,AProperties!$AY$8:$BG$1007,VLOOKUP(Span,Data!$N$4:$Y$11,Data!$Y$1,FALSE),FALSE)</f>
        <v>1.0835773354090015</v>
      </c>
      <c r="AI178" s="19">
        <f>$I178*AI$19^0.5/VLOOKUP($O178,AProperties!$AY$8:$BG$1007,VLOOKUP(Span,Data!$N$4:$Y$11,Data!$Y$1,FALSE),FALSE)</f>
        <v>1.1583928974782614</v>
      </c>
      <c r="AJ178" s="19">
        <f>$I178*AJ$19^0.5/VLOOKUP($O178,AProperties!$AY$8:$BG$1007,VLOOKUP(Span,Data!$N$4:$Y$11,Data!$Y$1,FALSE),FALSE)</f>
        <v>1.2286612096278173</v>
      </c>
      <c r="AK178" s="19">
        <f>$I178*AK$19^0.5/VLOOKUP($O178,AProperties!$AY$8:$BG$1007,VLOOKUP(Span,Data!$N$4:$Y$11,Data!$Y$1,FALSE),FALSE)</f>
        <v>1.2951226317071685</v>
      </c>
      <c r="AL178" s="47">
        <f t="shared" si="25"/>
        <v>0.159</v>
      </c>
    </row>
    <row r="179" spans="1:38" x14ac:dyDescent="0.25">
      <c r="A179" s="15">
        <v>0.16</v>
      </c>
      <c r="B179" s="116">
        <f>VLOOKUP($A179,APropertiesDimless!$A$7:$I$1007,VLOOKUP(Span,Data!$N$4:$Y$11,Data!$Y$1,FALSE),FALSE)</f>
        <v>0.16079334553042232</v>
      </c>
      <c r="C179" s="6">
        <f t="shared" si="21"/>
        <v>0.24039667276521115</v>
      </c>
      <c r="D179" s="116">
        <f>VLOOKUP($A179,AProperties!$AE$8:$AM$1007,VLOOKUP(Span,Data!$N$4:$Y$11,Data!$Y$1,FALSE),FALSE)</f>
        <v>0.20056934406110227</v>
      </c>
      <c r="E179" s="116">
        <f t="shared" si="22"/>
        <v>0.23586972800095918</v>
      </c>
      <c r="F179" s="6">
        <f t="shared" si="26"/>
        <v>0.25185149567513121</v>
      </c>
      <c r="G179" s="9"/>
      <c r="H179" s="15">
        <f t="shared" si="23"/>
        <v>0.16</v>
      </c>
      <c r="I179" s="6">
        <f>VLOOKUP(H179,AProperties!$AO$8:$AW$1007,VLOOKUP(Span,Data!$N$4:$Y$11,Data!$Y$1,FALSE),FALSE)^(2/3)</f>
        <v>0.22905901528540457</v>
      </c>
      <c r="J179" s="15">
        <f>$I179*(Slope^0.5)/VLOOKUP($H179,AProperties!$AY$8:$BG$1007,VLOOKUP(Span,Data!$N$4:$Y$11,Data!$Y$1,FALSE),FALSE)</f>
        <v>0.71213339000612297</v>
      </c>
      <c r="K179" s="15">
        <f>$J179*VLOOKUP($H179,AProperties!$A$8:$I$1007,VLOOKUP(Span,Data!$N$4:$Y$11,Data!$Y$1,FALSE),FALSE)</f>
        <v>0.13854098472226953</v>
      </c>
      <c r="L179" s="15">
        <f t="shared" si="27"/>
        <v>0.71213339000612297</v>
      </c>
      <c r="M179" s="15">
        <f t="shared" si="28"/>
        <v>0.16</v>
      </c>
      <c r="O179" s="28">
        <f t="shared" si="24"/>
        <v>0.16</v>
      </c>
      <c r="P179" s="19">
        <f>AA179*VLOOKUP($O179,AProperties!$A$8:$I$1007,VLOOKUP(Span,Data!$N$4:$Y$11,Data!$Y$1,FALSE),FALSE)</f>
        <v>5.6559120172046701E-2</v>
      </c>
      <c r="Q179" s="19">
        <f>AB179*VLOOKUP($O179,AProperties!$A$8:$I$1007,VLOOKUP(Span,Data!$N$4:$Y$11,Data!$Y$1,FALSE),FALSE)</f>
        <v>7.9986674823198142E-2</v>
      </c>
      <c r="R179" s="19">
        <f>AC179*VLOOKUP($O179,AProperties!$A$8:$I$1007,VLOOKUP(Span,Data!$N$4:$Y$11,Data!$Y$1,FALSE),FALSE)</f>
        <v>0.1131182403440934</v>
      </c>
      <c r="S179" s="19">
        <f>AD179*VLOOKUP($O179,AProperties!$A$8:$I$1007,VLOOKUP(Span,Data!$N$4:$Y$11,Data!$Y$1,FALSE),FALSE)</f>
        <v>0.13854098472226953</v>
      </c>
      <c r="T179" s="19">
        <f>AE179*VLOOKUP($O179,AProperties!$A$8:$I$1007,VLOOKUP(Span,Data!$N$4:$Y$11,Data!$Y$1,FALSE),FALSE)</f>
        <v>0.15997334964639628</v>
      </c>
      <c r="U179" s="19">
        <f>AF179*VLOOKUP($O179,AProperties!$A$8:$I$1007,VLOOKUP(Span,Data!$N$4:$Y$11,Data!$Y$1,FALSE),FALSE)</f>
        <v>0.17885564219884201</v>
      </c>
      <c r="V179" s="19">
        <f>AG179*VLOOKUP($O179,AProperties!$A$8:$I$1007,VLOOKUP(Span,Data!$N$4:$Y$11,Data!$Y$1,FALSE),FALSE)</f>
        <v>0.19592653953875733</v>
      </c>
      <c r="W179" s="19">
        <f>AH179*VLOOKUP($O179,AProperties!$A$8:$I$1007,VLOOKUP(Span,Data!$N$4:$Y$11,Data!$Y$1,FALSE),FALSE)</f>
        <v>0.2116248497811736</v>
      </c>
      <c r="X179" s="19">
        <f>AI179*VLOOKUP($O179,AProperties!$A$8:$I$1007,VLOOKUP(Span,Data!$N$4:$Y$11,Data!$Y$1,FALSE),FALSE)</f>
        <v>0.2262364806881868</v>
      </c>
      <c r="Y179" s="19">
        <f>AJ179*VLOOKUP($O179,AProperties!$A$8:$I$1007,VLOOKUP(Span,Data!$N$4:$Y$11,Data!$Y$1,FALSE),FALSE)</f>
        <v>0.23996002446959439</v>
      </c>
      <c r="Z179" s="19">
        <f>AK179*VLOOKUP($O179,AProperties!$A$8:$I$1007,VLOOKUP(Span,Data!$N$4:$Y$11,Data!$Y$1,FALSE),FALSE)</f>
        <v>0.25294007490455206</v>
      </c>
      <c r="AA179" s="19">
        <f>$I179*AA$19^0.5/VLOOKUP($O179,AProperties!$AY$8:$BG$1007,VLOOKUP(Span,Data!$N$4:$Y$11,Data!$Y$1,FALSE),FALSE)</f>
        <v>0.29072723905223513</v>
      </c>
      <c r="AB179" s="19">
        <f>$I179*AB$19^0.5/VLOOKUP($O179,AProperties!$AY$8:$BG$1007,VLOOKUP(Span,Data!$N$4:$Y$11,Data!$Y$1,FALSE),FALSE)</f>
        <v>0.41115040441895584</v>
      </c>
      <c r="AC179" s="19">
        <f>$I179*AC$19^0.5/VLOOKUP($O179,AProperties!$AY$8:$BG$1007,VLOOKUP(Span,Data!$N$4:$Y$11,Data!$Y$1,FALSE),FALSE)</f>
        <v>0.58145447810447026</v>
      </c>
      <c r="AD179" s="19">
        <f>$I179*AD$19^0.5/VLOOKUP($O179,AProperties!$AY$8:$BG$1007,VLOOKUP(Span,Data!$N$4:$Y$11,Data!$Y$1,FALSE),FALSE)</f>
        <v>0.71213339000612297</v>
      </c>
      <c r="AE179" s="19">
        <f>$I179*AE$19^0.5/VLOOKUP($O179,AProperties!$AY$8:$BG$1007,VLOOKUP(Span,Data!$N$4:$Y$11,Data!$Y$1,FALSE),FALSE)</f>
        <v>0.82230080883791168</v>
      </c>
      <c r="AF179" s="19">
        <f>$I179*AF$19^0.5/VLOOKUP($O179,AProperties!$AY$8:$BG$1007,VLOOKUP(Span,Data!$N$4:$Y$11,Data!$Y$1,FALSE),FALSE)</f>
        <v>0.91936025325731519</v>
      </c>
      <c r="AG179" s="19">
        <f>$I179*AG$19^0.5/VLOOKUP($O179,AProperties!$AY$8:$BG$1007,VLOOKUP(Span,Data!$N$4:$Y$11,Data!$Y$1,FALSE),FALSE)</f>
        <v>1.0071086983653879</v>
      </c>
      <c r="AH179" s="19">
        <f>$I179*AH$19^0.5/VLOOKUP($O179,AProperties!$AY$8:$BG$1007,VLOOKUP(Span,Data!$N$4:$Y$11,Data!$Y$1,FALSE),FALSE)</f>
        <v>1.0878017215361893</v>
      </c>
      <c r="AI179" s="19">
        <f>$I179*AI$19^0.5/VLOOKUP($O179,AProperties!$AY$8:$BG$1007,VLOOKUP(Span,Data!$N$4:$Y$11,Data!$Y$1,FALSE),FALSE)</f>
        <v>1.1629089562089405</v>
      </c>
      <c r="AJ179" s="19">
        <f>$I179*AJ$19^0.5/VLOOKUP($O179,AProperties!$AY$8:$BG$1007,VLOOKUP(Span,Data!$N$4:$Y$11,Data!$Y$1,FALSE),FALSE)</f>
        <v>1.2334512132568674</v>
      </c>
      <c r="AK179" s="19">
        <f>$I179*AK$19^0.5/VLOOKUP($O179,AProperties!$AY$8:$BG$1007,VLOOKUP(Span,Data!$N$4:$Y$11,Data!$Y$1,FALSE),FALSE)</f>
        <v>1.3001717388632585</v>
      </c>
      <c r="AL179" s="47">
        <f t="shared" si="25"/>
        <v>0.16</v>
      </c>
    </row>
    <row r="180" spans="1:38" x14ac:dyDescent="0.25">
      <c r="A180" s="15">
        <v>0.161</v>
      </c>
      <c r="B180" s="116">
        <f>VLOOKUP($A180,APropertiesDimless!$A$7:$I$1007,VLOOKUP(Span,Data!$N$4:$Y$11,Data!$Y$1,FALSE),FALSE)</f>
        <v>0.16181315342794561</v>
      </c>
      <c r="C180" s="6">
        <f t="shared" si="21"/>
        <v>0.24190657671397281</v>
      </c>
      <c r="D180" s="116">
        <f>VLOOKUP($A180,AProperties!$AE$8:$AM$1007,VLOOKUP(Span,Data!$N$4:$Y$11,Data!$Y$1,FALSE),FALSE)</f>
        <v>0.20181664100875971</v>
      </c>
      <c r="E180" s="116">
        <f t="shared" si="22"/>
        <v>0.23752772166186653</v>
      </c>
      <c r="F180" s="6">
        <f t="shared" si="26"/>
        <v>0.25422006698598448</v>
      </c>
      <c r="G180" s="9"/>
      <c r="H180" s="15">
        <f t="shared" si="23"/>
        <v>0.161</v>
      </c>
      <c r="I180" s="6">
        <f>VLOOKUP(H180,AProperties!$AO$8:$AW$1007,VLOOKUP(Span,Data!$N$4:$Y$11,Data!$Y$1,FALSE),FALSE)^(2/3)</f>
        <v>0.22986839202229756</v>
      </c>
      <c r="J180" s="15">
        <f>$I180*(Slope^0.5)/VLOOKUP($H180,AProperties!$AY$8:$BG$1007,VLOOKUP(Span,Data!$N$4:$Y$11,Data!$Y$1,FALSE),FALSE)</f>
        <v>0.7148909379561581</v>
      </c>
      <c r="K180" s="15">
        <f>$J180*VLOOKUP($H180,AProperties!$A$8:$I$1007,VLOOKUP(Span,Data!$N$4:$Y$11,Data!$Y$1,FALSE),FALSE)</f>
        <v>0.13994234026960103</v>
      </c>
      <c r="L180" s="15">
        <f t="shared" si="27"/>
        <v>0.7148909379561581</v>
      </c>
      <c r="M180" s="15">
        <f t="shared" si="28"/>
        <v>0.161</v>
      </c>
      <c r="O180" s="28">
        <f t="shared" si="24"/>
        <v>0.161</v>
      </c>
      <c r="P180" s="19">
        <f>AA180*VLOOKUP($O180,AProperties!$A$8:$I$1007,VLOOKUP(Span,Data!$N$4:$Y$11,Data!$Y$1,FALSE),FALSE)</f>
        <v>5.713122117857683E-2</v>
      </c>
      <c r="Q180" s="19">
        <f>AB180*VLOOKUP($O180,AProperties!$A$8:$I$1007,VLOOKUP(Span,Data!$N$4:$Y$11,Data!$Y$1,FALSE),FALSE)</f>
        <v>8.0795747825680359E-2</v>
      </c>
      <c r="R180" s="19">
        <f>AC180*VLOOKUP($O180,AProperties!$A$8:$I$1007,VLOOKUP(Span,Data!$N$4:$Y$11,Data!$Y$1,FALSE),FALSE)</f>
        <v>0.11426244235715366</v>
      </c>
      <c r="S180" s="19">
        <f>AD180*VLOOKUP($O180,AProperties!$A$8:$I$1007,VLOOKUP(Span,Data!$N$4:$Y$11,Data!$Y$1,FALSE),FALSE)</f>
        <v>0.13994234026960103</v>
      </c>
      <c r="T180" s="19">
        <f>AE180*VLOOKUP($O180,AProperties!$A$8:$I$1007,VLOOKUP(Span,Data!$N$4:$Y$11,Data!$Y$1,FALSE),FALSE)</f>
        <v>0.16159149565136072</v>
      </c>
      <c r="U180" s="19">
        <f>AF180*VLOOKUP($O180,AProperties!$A$8:$I$1007,VLOOKUP(Span,Data!$N$4:$Y$11,Data!$Y$1,FALSE),FALSE)</f>
        <v>0.18066478443115211</v>
      </c>
      <c r="V180" s="19">
        <f>AG180*VLOOKUP($O180,AProperties!$A$8:$I$1007,VLOOKUP(Span,Data!$N$4:$Y$11,Data!$Y$1,FALSE),FALSE)</f>
        <v>0.19790835555950034</v>
      </c>
      <c r="W180" s="19">
        <f>AH180*VLOOKUP($O180,AProperties!$A$8:$I$1007,VLOOKUP(Span,Data!$N$4:$Y$11,Data!$Y$1,FALSE),FALSE)</f>
        <v>0.21376545573823791</v>
      </c>
      <c r="X180" s="19">
        <f>AI180*VLOOKUP($O180,AProperties!$A$8:$I$1007,VLOOKUP(Span,Data!$N$4:$Y$11,Data!$Y$1,FALSE),FALSE)</f>
        <v>0.22852488471430732</v>
      </c>
      <c r="Y180" s="19">
        <f>AJ180*VLOOKUP($O180,AProperties!$A$8:$I$1007,VLOOKUP(Span,Data!$N$4:$Y$11,Data!$Y$1,FALSE),FALSE)</f>
        <v>0.24238724347704108</v>
      </c>
      <c r="Z180" s="19">
        <f>AK180*VLOOKUP($O180,AProperties!$A$8:$I$1007,VLOOKUP(Span,Data!$N$4:$Y$11,Data!$Y$1,FALSE),FALSE)</f>
        <v>0.25549858838574696</v>
      </c>
      <c r="AA180" s="19">
        <f>$I180*AA$19^0.5/VLOOKUP($O180,AProperties!$AY$8:$BG$1007,VLOOKUP(Span,Data!$N$4:$Y$11,Data!$Y$1,FALSE),FALSE)</f>
        <v>0.29185300328870911</v>
      </c>
      <c r="AB180" s="19">
        <f>$I180*AB$19^0.5/VLOOKUP($O180,AProperties!$AY$8:$BG$1007,VLOOKUP(Span,Data!$N$4:$Y$11,Data!$Y$1,FALSE),FALSE)</f>
        <v>0.41274247547021198</v>
      </c>
      <c r="AC180" s="19">
        <f>$I180*AC$19^0.5/VLOOKUP($O180,AProperties!$AY$8:$BG$1007,VLOOKUP(Span,Data!$N$4:$Y$11,Data!$Y$1,FALSE),FALSE)</f>
        <v>0.58370600657741822</v>
      </c>
      <c r="AD180" s="19">
        <f>$I180*AD$19^0.5/VLOOKUP($O180,AProperties!$AY$8:$BG$1007,VLOOKUP(Span,Data!$N$4:$Y$11,Data!$Y$1,FALSE),FALSE)</f>
        <v>0.7148909379561581</v>
      </c>
      <c r="AE180" s="19">
        <f>$I180*AE$19^0.5/VLOOKUP($O180,AProperties!$AY$8:$BG$1007,VLOOKUP(Span,Data!$N$4:$Y$11,Data!$Y$1,FALSE),FALSE)</f>
        <v>0.82548495094042396</v>
      </c>
      <c r="AF180" s="19">
        <f>$I180*AF$19^0.5/VLOOKUP($O180,AProperties!$AY$8:$BG$1007,VLOOKUP(Span,Data!$N$4:$Y$11,Data!$Y$1,FALSE),FALSE)</f>
        <v>0.92292023235293341</v>
      </c>
      <c r="AG180" s="19">
        <f>$I180*AG$19^0.5/VLOOKUP($O180,AProperties!$AY$8:$BG$1007,VLOOKUP(Span,Data!$N$4:$Y$11,Data!$Y$1,FALSE),FALSE)</f>
        <v>1.0110084600752218</v>
      </c>
      <c r="AH180" s="19">
        <f>$I180*AH$19^0.5/VLOOKUP($O180,AProperties!$AY$8:$BG$1007,VLOOKUP(Span,Data!$N$4:$Y$11,Data!$Y$1,FALSE),FALSE)</f>
        <v>1.0920139456073581</v>
      </c>
      <c r="AI180" s="19">
        <f>$I180*AI$19^0.5/VLOOKUP($O180,AProperties!$AY$8:$BG$1007,VLOOKUP(Span,Data!$N$4:$Y$11,Data!$Y$1,FALSE),FALSE)</f>
        <v>1.1674120131548364</v>
      </c>
      <c r="AJ180" s="19">
        <f>$I180*AJ$19^0.5/VLOOKUP($O180,AProperties!$AY$8:$BG$1007,VLOOKUP(Span,Data!$N$4:$Y$11,Data!$Y$1,FALSE),FALSE)</f>
        <v>1.2382274264106359</v>
      </c>
      <c r="AK180" s="19">
        <f>$I180*AK$19^0.5/VLOOKUP($O180,AProperties!$AY$8:$BG$1007,VLOOKUP(Span,Data!$N$4:$Y$11,Data!$Y$1,FALSE),FALSE)</f>
        <v>1.3052063095820468</v>
      </c>
      <c r="AL180" s="47">
        <f t="shared" si="25"/>
        <v>0.161</v>
      </c>
    </row>
    <row r="181" spans="1:38" x14ac:dyDescent="0.25">
      <c r="A181" s="15">
        <v>0.16200000000000001</v>
      </c>
      <c r="B181" s="116">
        <f>VLOOKUP($A181,APropertiesDimless!$A$7:$I$1007,VLOOKUP(Span,Data!$N$4:$Y$11,Data!$Y$1,FALSE),FALSE)</f>
        <v>0.16283327437610828</v>
      </c>
      <c r="C181" s="6">
        <f t="shared" si="21"/>
        <v>0.24341663718805415</v>
      </c>
      <c r="D181" s="116">
        <f>VLOOKUP($A181,AProperties!$AE$8:$AM$1007,VLOOKUP(Span,Data!$N$4:$Y$11,Data!$Y$1,FALSE),FALSE)</f>
        <v>0.20306378407824485</v>
      </c>
      <c r="E181" s="116">
        <f t="shared" si="22"/>
        <v>0.23918703113521422</v>
      </c>
      <c r="F181" s="6">
        <f t="shared" si="26"/>
        <v>0.25659606822139408</v>
      </c>
      <c r="G181" s="9"/>
      <c r="H181" s="15">
        <f t="shared" si="23"/>
        <v>0.16200000000000001</v>
      </c>
      <c r="I181" s="6">
        <f>VLOOKUP(H181,AProperties!$AO$8:$AW$1007,VLOOKUP(Span,Data!$N$4:$Y$11,Data!$Y$1,FALSE),FALSE)^(2/3)</f>
        <v>0.23067474758484705</v>
      </c>
      <c r="J181" s="15">
        <f>$I181*(Slope^0.5)/VLOOKUP($H181,AProperties!$AY$8:$BG$1007,VLOOKUP(Span,Data!$N$4:$Y$11,Data!$Y$1,FALSE),FALSE)</f>
        <v>0.71764057940178227</v>
      </c>
      <c r="K181" s="15">
        <f>$J181*VLOOKUP($H181,AProperties!$A$8:$I$1007,VLOOKUP(Span,Data!$N$4:$Y$11,Data!$Y$1,FALSE),FALSE)</f>
        <v>0.14134870371052613</v>
      </c>
      <c r="L181" s="15">
        <f t="shared" si="27"/>
        <v>0.71764057940178227</v>
      </c>
      <c r="M181" s="15">
        <f t="shared" si="28"/>
        <v>0.16200000000000001</v>
      </c>
      <c r="O181" s="28">
        <f t="shared" si="24"/>
        <v>0.16200000000000001</v>
      </c>
      <c r="P181" s="19">
        <f>AA181*VLOOKUP($O181,AProperties!$A$8:$I$1007,VLOOKUP(Span,Data!$N$4:$Y$11,Data!$Y$1,FALSE),FALSE)</f>
        <v>5.7705366649105382E-2</v>
      </c>
      <c r="Q181" s="19">
        <f>AB181*VLOOKUP($O181,AProperties!$A$8:$I$1007,VLOOKUP(Span,Data!$N$4:$Y$11,Data!$Y$1,FALSE),FALSE)</f>
        <v>8.1607712136876912E-2</v>
      </c>
      <c r="R181" s="19">
        <f>AC181*VLOOKUP($O181,AProperties!$A$8:$I$1007,VLOOKUP(Span,Data!$N$4:$Y$11,Data!$Y$1,FALSE),FALSE)</f>
        <v>0.11541073329821076</v>
      </c>
      <c r="S181" s="19">
        <f>AD181*VLOOKUP($O181,AProperties!$A$8:$I$1007,VLOOKUP(Span,Data!$N$4:$Y$11,Data!$Y$1,FALSE),FALSE)</f>
        <v>0.14134870371052613</v>
      </c>
      <c r="T181" s="19">
        <f>AE181*VLOOKUP($O181,AProperties!$A$8:$I$1007,VLOOKUP(Span,Data!$N$4:$Y$11,Data!$Y$1,FALSE),FALSE)</f>
        <v>0.16321542427375382</v>
      </c>
      <c r="U181" s="19">
        <f>AF181*VLOOKUP($O181,AProperties!$A$8:$I$1007,VLOOKUP(Span,Data!$N$4:$Y$11,Data!$Y$1,FALSE),FALSE)</f>
        <v>0.18248039182629139</v>
      </c>
      <c r="V181" s="19">
        <f>AG181*VLOOKUP($O181,AProperties!$A$8:$I$1007,VLOOKUP(Span,Data!$N$4:$Y$11,Data!$Y$1,FALSE),FALSE)</f>
        <v>0.19989725381128226</v>
      </c>
      <c r="W181" s="19">
        <f>AH181*VLOOKUP($O181,AProperties!$A$8:$I$1007,VLOOKUP(Span,Data!$N$4:$Y$11,Data!$Y$1,FALSE),FALSE)</f>
        <v>0.2159137113791238</v>
      </c>
      <c r="X181" s="19">
        <f>AI181*VLOOKUP($O181,AProperties!$A$8:$I$1007,VLOOKUP(Span,Data!$N$4:$Y$11,Data!$Y$1,FALSE),FALSE)</f>
        <v>0.23082146659642153</v>
      </c>
      <c r="Y181" s="19">
        <f>AJ181*VLOOKUP($O181,AProperties!$A$8:$I$1007,VLOOKUP(Span,Data!$N$4:$Y$11,Data!$Y$1,FALSE),FALSE)</f>
        <v>0.24482313641063075</v>
      </c>
      <c r="Z181" s="19">
        <f>AK181*VLOOKUP($O181,AProperties!$A$8:$I$1007,VLOOKUP(Span,Data!$N$4:$Y$11,Data!$Y$1,FALSE),FALSE)</f>
        <v>0.25806624498789776</v>
      </c>
      <c r="AA181" s="19">
        <f>$I181*AA$19^0.5/VLOOKUP($O181,AProperties!$AY$8:$BG$1007,VLOOKUP(Span,Data!$N$4:$Y$11,Data!$Y$1,FALSE),FALSE)</f>
        <v>0.29297553970827378</v>
      </c>
      <c r="AB181" s="19">
        <f>$I181*AB$19^0.5/VLOOKUP($O181,AProperties!$AY$8:$BG$1007,VLOOKUP(Span,Data!$N$4:$Y$11,Data!$Y$1,FALSE),FALSE)</f>
        <v>0.41432998169901802</v>
      </c>
      <c r="AC181" s="19">
        <f>$I181*AC$19^0.5/VLOOKUP($O181,AProperties!$AY$8:$BG$1007,VLOOKUP(Span,Data!$N$4:$Y$11,Data!$Y$1,FALSE),FALSE)</f>
        <v>0.58595107941654756</v>
      </c>
      <c r="AD181" s="19">
        <f>$I181*AD$19^0.5/VLOOKUP($O181,AProperties!$AY$8:$BG$1007,VLOOKUP(Span,Data!$N$4:$Y$11,Data!$Y$1,FALSE),FALSE)</f>
        <v>0.71764057940178227</v>
      </c>
      <c r="AE181" s="19">
        <f>$I181*AE$19^0.5/VLOOKUP($O181,AProperties!$AY$8:$BG$1007,VLOOKUP(Span,Data!$N$4:$Y$11,Data!$Y$1,FALSE),FALSE)</f>
        <v>0.82865996339803605</v>
      </c>
      <c r="AF181" s="19">
        <f>$I181*AF$19^0.5/VLOOKUP($O181,AProperties!$AY$8:$BG$1007,VLOOKUP(Span,Data!$N$4:$Y$11,Data!$Y$1,FALSE),FALSE)</f>
        <v>0.92647000419524805</v>
      </c>
      <c r="AG181" s="19">
        <f>$I181*AG$19^0.5/VLOOKUP($O181,AProperties!$AY$8:$BG$1007,VLOOKUP(Span,Data!$N$4:$Y$11,Data!$Y$1,FALSE),FALSE)</f>
        <v>1.0148970402992865</v>
      </c>
      <c r="AH181" s="19">
        <f>$I181*AH$19^0.5/VLOOKUP($O181,AProperties!$AY$8:$BG$1007,VLOOKUP(Span,Data!$N$4:$Y$11,Data!$Y$1,FALSE),FALSE)</f>
        <v>1.0962140922935448</v>
      </c>
      <c r="AI181" s="19">
        <f>$I181*AI$19^0.5/VLOOKUP($O181,AProperties!$AY$8:$BG$1007,VLOOKUP(Span,Data!$N$4:$Y$11,Data!$Y$1,FALSE),FALSE)</f>
        <v>1.1719021588330951</v>
      </c>
      <c r="AJ181" s="19">
        <f>$I181*AJ$19^0.5/VLOOKUP($O181,AProperties!$AY$8:$BG$1007,VLOOKUP(Span,Data!$N$4:$Y$11,Data!$Y$1,FALSE),FALSE)</f>
        <v>1.2429899450970541</v>
      </c>
      <c r="AK181" s="19">
        <f>$I181*AK$19^0.5/VLOOKUP($O181,AProperties!$AY$8:$BG$1007,VLOOKUP(Span,Data!$N$4:$Y$11,Data!$Y$1,FALSE),FALSE)</f>
        <v>1.310226445064778</v>
      </c>
      <c r="AL181" s="47">
        <f t="shared" si="25"/>
        <v>0.16200000000000001</v>
      </c>
    </row>
    <row r="182" spans="1:38" x14ac:dyDescent="0.25">
      <c r="A182" s="15">
        <v>0.16300000000000001</v>
      </c>
      <c r="B182" s="116">
        <f>VLOOKUP($A182,APropertiesDimless!$A$7:$I$1007,VLOOKUP(Span,Data!$N$4:$Y$11,Data!$Y$1,FALSE),FALSE)</f>
        <v>0.16385371091369849</v>
      </c>
      <c r="C182" s="6">
        <f t="shared" si="21"/>
        <v>0.24492685545684925</v>
      </c>
      <c r="D182" s="116">
        <f>VLOOKUP($A182,AProperties!$AE$8:$AM$1007,VLOOKUP(Span,Data!$N$4:$Y$11,Data!$Y$1,FALSE),FALSE)</f>
        <v>0.20431077184530266</v>
      </c>
      <c r="E182" s="116">
        <f t="shared" si="22"/>
        <v>0.24084765956751042</v>
      </c>
      <c r="F182" s="6">
        <f t="shared" si="26"/>
        <v>0.25897947714705694</v>
      </c>
      <c r="G182" s="9"/>
      <c r="H182" s="15">
        <f t="shared" si="23"/>
        <v>0.16300000000000001</v>
      </c>
      <c r="I182" s="6">
        <f>VLOOKUP(H182,AProperties!$AO$8:$AW$1007,VLOOKUP(Span,Data!$N$4:$Y$11,Data!$Y$1,FALSE),FALSE)^(2/3)</f>
        <v>0.23147810309782391</v>
      </c>
      <c r="J182" s="15">
        <f>$I182*(Slope^0.5)/VLOOKUP($H182,AProperties!$AY$8:$BG$1007,VLOOKUP(Span,Data!$N$4:$Y$11,Data!$Y$1,FALSE),FALSE)</f>
        <v>0.72038236897861019</v>
      </c>
      <c r="K182" s="15">
        <f>$J182*VLOOKUP($H182,AProperties!$A$8:$I$1007,VLOOKUP(Span,Data!$N$4:$Y$11,Data!$Y$1,FALSE),FALSE)</f>
        <v>0.14276005495305091</v>
      </c>
      <c r="L182" s="15">
        <f t="shared" si="27"/>
        <v>0.72038236897861019</v>
      </c>
      <c r="M182" s="15">
        <f t="shared" si="28"/>
        <v>0.16300000000000001</v>
      </c>
      <c r="O182" s="28">
        <f t="shared" si="24"/>
        <v>0.16300000000000001</v>
      </c>
      <c r="P182" s="19">
        <f>AA182*VLOOKUP($O182,AProperties!$A$8:$I$1007,VLOOKUP(Span,Data!$N$4:$Y$11,Data!$Y$1,FALSE),FALSE)</f>
        <v>5.8281548381110181E-2</v>
      </c>
      <c r="Q182" s="19">
        <f>AB182*VLOOKUP($O182,AProperties!$A$8:$I$1007,VLOOKUP(Span,Data!$N$4:$Y$11,Data!$Y$1,FALSE),FALSE)</f>
        <v>8.2422556156669713E-2</v>
      </c>
      <c r="R182" s="19">
        <f>AC182*VLOOKUP($O182,AProperties!$A$8:$I$1007,VLOOKUP(Span,Data!$N$4:$Y$11,Data!$Y$1,FALSE),FALSE)</f>
        <v>0.11656309676222036</v>
      </c>
      <c r="S182" s="19">
        <f>AD182*VLOOKUP($O182,AProperties!$A$8:$I$1007,VLOOKUP(Span,Data!$N$4:$Y$11,Data!$Y$1,FALSE),FALSE)</f>
        <v>0.14276005495305091</v>
      </c>
      <c r="T182" s="19">
        <f>AE182*VLOOKUP($O182,AProperties!$A$8:$I$1007,VLOOKUP(Span,Data!$N$4:$Y$11,Data!$Y$1,FALSE),FALSE)</f>
        <v>0.16484511231333943</v>
      </c>
      <c r="U182" s="19">
        <f>AF182*VLOOKUP($O182,AProperties!$A$8:$I$1007,VLOOKUP(Span,Data!$N$4:$Y$11,Data!$Y$1,FALSE),FALSE)</f>
        <v>0.18430243844560729</v>
      </c>
      <c r="V182" s="19">
        <f>AG182*VLOOKUP($O182,AProperties!$A$8:$I$1007,VLOOKUP(Span,Data!$N$4:$Y$11,Data!$Y$1,FALSE),FALSE)</f>
        <v>0.20189320587973297</v>
      </c>
      <c r="W182" s="19">
        <f>AH182*VLOOKUP($O182,AProperties!$A$8:$I$1007,VLOOKUP(Span,Data!$N$4:$Y$11,Data!$Y$1,FALSE),FALSE)</f>
        <v>0.21806958601280374</v>
      </c>
      <c r="X182" s="19">
        <f>AI182*VLOOKUP($O182,AProperties!$A$8:$I$1007,VLOOKUP(Span,Data!$N$4:$Y$11,Data!$Y$1,FALSE),FALSE)</f>
        <v>0.23312619352444072</v>
      </c>
      <c r="Y182" s="19">
        <f>AJ182*VLOOKUP($O182,AProperties!$A$8:$I$1007,VLOOKUP(Span,Data!$N$4:$Y$11,Data!$Y$1,FALSE),FALSE)</f>
        <v>0.24726766847000914</v>
      </c>
      <c r="Z182" s="19">
        <f>AK182*VLOOKUP($O182,AProperties!$A$8:$I$1007,VLOOKUP(Span,Data!$N$4:$Y$11,Data!$Y$1,FALSE),FALSE)</f>
        <v>0.26064300802821033</v>
      </c>
      <c r="AA182" s="19">
        <f>$I182*AA$19^0.5/VLOOKUP($O182,AProperties!$AY$8:$BG$1007,VLOOKUP(Span,Data!$N$4:$Y$11,Data!$Y$1,FALSE),FALSE)</f>
        <v>0.2940948706158254</v>
      </c>
      <c r="AB182" s="19">
        <f>$I182*AB$19^0.5/VLOOKUP($O182,AProperties!$AY$8:$BG$1007,VLOOKUP(Span,Data!$N$4:$Y$11,Data!$Y$1,FALSE),FALSE)</f>
        <v>0.41591295464926092</v>
      </c>
      <c r="AC182" s="19">
        <f>$I182*AC$19^0.5/VLOOKUP($O182,AProperties!$AY$8:$BG$1007,VLOOKUP(Span,Data!$N$4:$Y$11,Data!$Y$1,FALSE),FALSE)</f>
        <v>0.5881897412316508</v>
      </c>
      <c r="AD182" s="19">
        <f>$I182*AD$19^0.5/VLOOKUP($O182,AProperties!$AY$8:$BG$1007,VLOOKUP(Span,Data!$N$4:$Y$11,Data!$Y$1,FALSE),FALSE)</f>
        <v>0.72038236897861019</v>
      </c>
      <c r="AE182" s="19">
        <f>$I182*AE$19^0.5/VLOOKUP($O182,AProperties!$AY$8:$BG$1007,VLOOKUP(Span,Data!$N$4:$Y$11,Data!$Y$1,FALSE),FALSE)</f>
        <v>0.83182590929852185</v>
      </c>
      <c r="AF182" s="19">
        <f>$I182*AF$19^0.5/VLOOKUP($O182,AProperties!$AY$8:$BG$1007,VLOOKUP(Span,Data!$N$4:$Y$11,Data!$Y$1,FALSE),FALSE)</f>
        <v>0.93000963931853453</v>
      </c>
      <c r="AG182" s="19">
        <f>$I182*AG$19^0.5/VLOOKUP($O182,AProperties!$AY$8:$BG$1007,VLOOKUP(Span,Data!$N$4:$Y$11,Data!$Y$1,FALSE),FALSE)</f>
        <v>1.0187745163040098</v>
      </c>
      <c r="AH182" s="19">
        <f>$I182*AH$19^0.5/VLOOKUP($O182,AProperties!$AY$8:$BG$1007,VLOOKUP(Span,Data!$N$4:$Y$11,Data!$Y$1,FALSE),FALSE)</f>
        <v>1.1004022450520297</v>
      </c>
      <c r="AI182" s="19">
        <f>$I182*AI$19^0.5/VLOOKUP($O182,AProperties!$AY$8:$BG$1007,VLOOKUP(Span,Data!$N$4:$Y$11,Data!$Y$1,FALSE),FALSE)</f>
        <v>1.1763794824633016</v>
      </c>
      <c r="AJ182" s="19">
        <f>$I182*AJ$19^0.5/VLOOKUP($O182,AProperties!$AY$8:$BG$1007,VLOOKUP(Span,Data!$N$4:$Y$11,Data!$Y$1,FALSE),FALSE)</f>
        <v>1.2477388639477827</v>
      </c>
      <c r="AK182" s="19">
        <f>$I182*AK$19^0.5/VLOOKUP($O182,AProperties!$AY$8:$BG$1007,VLOOKUP(Span,Data!$N$4:$Y$11,Data!$Y$1,FALSE),FALSE)</f>
        <v>1.315232245061982</v>
      </c>
      <c r="AL182" s="47">
        <f t="shared" si="25"/>
        <v>0.16300000000000001</v>
      </c>
    </row>
    <row r="183" spans="1:38" x14ac:dyDescent="0.25">
      <c r="A183" s="15">
        <v>0.16400000000000001</v>
      </c>
      <c r="B183" s="116">
        <f>VLOOKUP($A183,APropertiesDimless!$A$7:$I$1007,VLOOKUP(Span,Data!$N$4:$Y$11,Data!$Y$1,FALSE),FALSE)</f>
        <v>0.16487446558492022</v>
      </c>
      <c r="C183" s="6">
        <f t="shared" si="21"/>
        <v>0.2464372327924601</v>
      </c>
      <c r="D183" s="116">
        <f>VLOOKUP($A183,AProperties!$AE$8:$AM$1007,VLOOKUP(Span,Data!$N$4:$Y$11,Data!$Y$1,FALSE),FALSE)</f>
        <v>0.2055576028851458</v>
      </c>
      <c r="E183" s="116">
        <f t="shared" si="22"/>
        <v>0.24250961010032185</v>
      </c>
      <c r="F183" s="6">
        <f t="shared" si="26"/>
        <v>0.26137027174070915</v>
      </c>
      <c r="G183" s="9"/>
      <c r="H183" s="15">
        <f t="shared" si="23"/>
        <v>0.16400000000000001</v>
      </c>
      <c r="I183" s="6">
        <f>VLOOKUP(H183,AProperties!$AO$8:$AW$1007,VLOOKUP(Span,Data!$N$4:$Y$11,Data!$Y$1,FALSE),FALSE)^(2/3)</f>
        <v>0.23227847940023738</v>
      </c>
      <c r="J183" s="15">
        <f>$I183*(Slope^0.5)/VLOOKUP($H183,AProperties!$AY$8:$BG$1007,VLOOKUP(Span,Data!$N$4:$Y$11,Data!$Y$1,FALSE),FALSE)</f>
        <v>0.72311636054372097</v>
      </c>
      <c r="K183" s="15">
        <f>$J183*VLOOKUP($H183,AProperties!$A$8:$I$1007,VLOOKUP(Span,Data!$N$4:$Y$11,Data!$Y$1,FALSE),FALSE)</f>
        <v>0.14417637400585517</v>
      </c>
      <c r="L183" s="15">
        <f t="shared" si="27"/>
        <v>0.72311636054372097</v>
      </c>
      <c r="M183" s="15">
        <f t="shared" si="28"/>
        <v>0.16400000000000001</v>
      </c>
      <c r="O183" s="28">
        <f t="shared" si="24"/>
        <v>0.16400000000000001</v>
      </c>
      <c r="P183" s="19">
        <f>AA183*VLOOKUP($O183,AProperties!$A$8:$I$1007,VLOOKUP(Span,Data!$N$4:$Y$11,Data!$Y$1,FALSE),FALSE)</f>
        <v>5.8859758213168904E-2</v>
      </c>
      <c r="Q183" s="19">
        <f>AB183*VLOOKUP($O183,AProperties!$A$8:$I$1007,VLOOKUP(Span,Data!$N$4:$Y$11,Data!$Y$1,FALSE),FALSE)</f>
        <v>8.3240268343064652E-2</v>
      </c>
      <c r="R183" s="19">
        <f>AC183*VLOOKUP($O183,AProperties!$A$8:$I$1007,VLOOKUP(Span,Data!$N$4:$Y$11,Data!$Y$1,FALSE),FALSE)</f>
        <v>0.11771951642633781</v>
      </c>
      <c r="S183" s="19">
        <f>AD183*VLOOKUP($O183,AProperties!$A$8:$I$1007,VLOOKUP(Span,Data!$N$4:$Y$11,Data!$Y$1,FALSE),FALSE)</f>
        <v>0.14417637400585517</v>
      </c>
      <c r="T183" s="19">
        <f>AE183*VLOOKUP($O183,AProperties!$A$8:$I$1007,VLOOKUP(Span,Data!$N$4:$Y$11,Data!$Y$1,FALSE),FALSE)</f>
        <v>0.1664805366861293</v>
      </c>
      <c r="U183" s="19">
        <f>AF183*VLOOKUP($O183,AProperties!$A$8:$I$1007,VLOOKUP(Span,Data!$N$4:$Y$11,Data!$Y$1,FALSE),FALSE)</f>
        <v>0.18613089848041631</v>
      </c>
      <c r="V183" s="19">
        <f>AG183*VLOOKUP($O183,AProperties!$A$8:$I$1007,VLOOKUP(Span,Data!$N$4:$Y$11,Data!$Y$1,FALSE),FALSE)</f>
        <v>0.20389618349285615</v>
      </c>
      <c r="W183" s="19">
        <f>AH183*VLOOKUP($O183,AProperties!$A$8:$I$1007,VLOOKUP(Span,Data!$N$4:$Y$11,Data!$Y$1,FALSE),FALSE)</f>
        <v>0.22023304910203165</v>
      </c>
      <c r="X183" s="19">
        <f>AI183*VLOOKUP($O183,AProperties!$A$8:$I$1007,VLOOKUP(Span,Data!$N$4:$Y$11,Data!$Y$1,FALSE),FALSE)</f>
        <v>0.23543903285267562</v>
      </c>
      <c r="Y183" s="19">
        <f>AJ183*VLOOKUP($O183,AProperties!$A$8:$I$1007,VLOOKUP(Span,Data!$N$4:$Y$11,Data!$Y$1,FALSE),FALSE)</f>
        <v>0.24972080502919392</v>
      </c>
      <c r="Z183" s="19">
        <f>AK183*VLOOKUP($O183,AProperties!$A$8:$I$1007,VLOOKUP(Span,Data!$N$4:$Y$11,Data!$Y$1,FALSE),FALSE)</f>
        <v>0.2632288410076945</v>
      </c>
      <c r="AA183" s="19">
        <f>$I183*AA$19^0.5/VLOOKUP($O183,AProperties!$AY$8:$BG$1007,VLOOKUP(Span,Data!$N$4:$Y$11,Data!$Y$1,FALSE),FALSE)</f>
        <v>0.29521101799842447</v>
      </c>
      <c r="AB183" s="19">
        <f>$I183*AB$19^0.5/VLOOKUP($O183,AProperties!$AY$8:$BG$1007,VLOOKUP(Span,Data!$N$4:$Y$11,Data!$Y$1,FALSE),FALSE)</f>
        <v>0.41749142541533979</v>
      </c>
      <c r="AC183" s="19">
        <f>$I183*AC$19^0.5/VLOOKUP($O183,AProperties!$AY$8:$BG$1007,VLOOKUP(Span,Data!$N$4:$Y$11,Data!$Y$1,FALSE),FALSE)</f>
        <v>0.59042203599684895</v>
      </c>
      <c r="AD183" s="19">
        <f>$I183*AD$19^0.5/VLOOKUP($O183,AProperties!$AY$8:$BG$1007,VLOOKUP(Span,Data!$N$4:$Y$11,Data!$Y$1,FALSE),FALSE)</f>
        <v>0.72311636054372097</v>
      </c>
      <c r="AE183" s="19">
        <f>$I183*AE$19^0.5/VLOOKUP($O183,AProperties!$AY$8:$BG$1007,VLOOKUP(Span,Data!$N$4:$Y$11,Data!$Y$1,FALSE),FALSE)</f>
        <v>0.83498285083067958</v>
      </c>
      <c r="AF183" s="19">
        <f>$I183*AF$19^0.5/VLOOKUP($O183,AProperties!$AY$8:$BG$1007,VLOOKUP(Span,Data!$N$4:$Y$11,Data!$Y$1,FALSE),FALSE)</f>
        <v>0.93353920725198303</v>
      </c>
      <c r="AG183" s="19">
        <f>$I183*AG$19^0.5/VLOOKUP($O183,AProperties!$AY$8:$BG$1007,VLOOKUP(Span,Data!$N$4:$Y$11,Data!$Y$1,FALSE),FALSE)</f>
        <v>1.0226409642548031</v>
      </c>
      <c r="AH183" s="19">
        <f>$I183*AH$19^0.5/VLOOKUP($O183,AProperties!$AY$8:$BG$1007,VLOOKUP(Span,Data!$N$4:$Y$11,Data!$Y$1,FALSE),FALSE)</f>
        <v>1.1045784861508601</v>
      </c>
      <c r="AI183" s="19">
        <f>$I183*AI$19^0.5/VLOOKUP($O183,AProperties!$AY$8:$BG$1007,VLOOKUP(Span,Data!$N$4:$Y$11,Data!$Y$1,FALSE),FALSE)</f>
        <v>1.1808440719936979</v>
      </c>
      <c r="AJ183" s="19">
        <f>$I183*AJ$19^0.5/VLOOKUP($O183,AProperties!$AY$8:$BG$1007,VLOOKUP(Span,Data!$N$4:$Y$11,Data!$Y$1,FALSE),FALSE)</f>
        <v>1.2524742762460193</v>
      </c>
      <c r="AK183" s="19">
        <f>$I183*AK$19^0.5/VLOOKUP($O183,AProperties!$AY$8:$BG$1007,VLOOKUP(Span,Data!$N$4:$Y$11,Data!$Y$1,FALSE),FALSE)</f>
        <v>1.3202238079027822</v>
      </c>
      <c r="AL183" s="47">
        <f t="shared" si="25"/>
        <v>0.16400000000000001</v>
      </c>
    </row>
    <row r="184" spans="1:38" x14ac:dyDescent="0.25">
      <c r="A184" s="15">
        <v>0.16500000000000001</v>
      </c>
      <c r="B184" s="116">
        <f>VLOOKUP($A184,APropertiesDimless!$A$7:$I$1007,VLOOKUP(Span,Data!$N$4:$Y$11,Data!$Y$1,FALSE),FALSE)</f>
        <v>0.16589554093944564</v>
      </c>
      <c r="C184" s="6">
        <f t="shared" si="21"/>
        <v>0.24794777046972283</v>
      </c>
      <c r="D184" s="116">
        <f>VLOOKUP($A184,AProperties!$AE$8:$AM$1007,VLOOKUP(Span,Data!$N$4:$Y$11,Data!$Y$1,FALSE),FALSE)</f>
        <v>0.20680427577244964</v>
      </c>
      <c r="E184" s="116">
        <f t="shared" si="22"/>
        <v>0.24417288587039548</v>
      </c>
      <c r="F184" s="6">
        <f t="shared" si="26"/>
        <v>0.26376843018898927</v>
      </c>
      <c r="G184" s="9"/>
      <c r="H184" s="15">
        <f t="shared" si="23"/>
        <v>0.16500000000000001</v>
      </c>
      <c r="I184" s="6">
        <f>VLOOKUP(H184,AProperties!$AO$8:$AW$1007,VLOOKUP(Span,Data!$N$4:$Y$11,Data!$Y$1,FALSE),FALSE)^(2/3)</f>
        <v>0.23307589705092019</v>
      </c>
      <c r="J184" s="15">
        <f>$I184*(Slope^0.5)/VLOOKUP($H184,AProperties!$AY$8:$BG$1007,VLOOKUP(Span,Data!$N$4:$Y$11,Data!$Y$1,FALSE),FALSE)</f>
        <v>0.72584260719127658</v>
      </c>
      <c r="K184" s="15">
        <f>$J184*VLOOKUP($H184,AProperties!$A$8:$I$1007,VLOOKUP(Span,Data!$N$4:$Y$11,Data!$Y$1,FALSE),FALSE)</f>
        <v>0.14559764097673292</v>
      </c>
      <c r="L184" s="15">
        <f t="shared" si="27"/>
        <v>0.72584260719127658</v>
      </c>
      <c r="M184" s="15">
        <f t="shared" si="28"/>
        <v>0.16500000000000001</v>
      </c>
      <c r="O184" s="28">
        <f t="shared" si="24"/>
        <v>0.16500000000000001</v>
      </c>
      <c r="P184" s="19">
        <f>AA184*VLOOKUP($O184,AProperties!$A$8:$I$1007,VLOOKUP(Span,Data!$N$4:$Y$11,Data!$Y$1,FALSE),FALSE)</f>
        <v>5.9439988024322502E-2</v>
      </c>
      <c r="Q184" s="19">
        <f>AB184*VLOOKUP($O184,AProperties!$A$8:$I$1007,VLOOKUP(Span,Data!$N$4:$Y$11,Data!$Y$1,FALSE),FALSE)</f>
        <v>8.4060837211291234E-2</v>
      </c>
      <c r="R184" s="19">
        <f>AC184*VLOOKUP($O184,AProperties!$A$8:$I$1007,VLOOKUP(Span,Data!$N$4:$Y$11,Data!$Y$1,FALSE),FALSE)</f>
        <v>0.118879976048645</v>
      </c>
      <c r="S184" s="19">
        <f>AD184*VLOOKUP($O184,AProperties!$A$8:$I$1007,VLOOKUP(Span,Data!$N$4:$Y$11,Data!$Y$1,FALSE),FALSE)</f>
        <v>0.14559764097673292</v>
      </c>
      <c r="T184" s="19">
        <f>AE184*VLOOKUP($O184,AProperties!$A$8:$I$1007,VLOOKUP(Span,Data!$N$4:$Y$11,Data!$Y$1,FALSE),FALSE)</f>
        <v>0.16812167442258247</v>
      </c>
      <c r="U184" s="19">
        <f>AF184*VLOOKUP($O184,AProperties!$A$8:$I$1007,VLOOKUP(Span,Data!$N$4:$Y$11,Data!$Y$1,FALSE),FALSE)</f>
        <v>0.18796574624999104</v>
      </c>
      <c r="V184" s="19">
        <f>AG184*VLOOKUP($O184,AProperties!$A$8:$I$1007,VLOOKUP(Span,Data!$N$4:$Y$11,Data!$Y$1,FALSE),FALSE)</f>
        <v>0.20590615851882435</v>
      </c>
      <c r="W184" s="19">
        <f>AH184*VLOOKUP($O184,AProperties!$A$8:$I$1007,VLOOKUP(Span,Data!$N$4:$Y$11,Data!$Y$1,FALSE),FALSE)</f>
        <v>0.22240407026096093</v>
      </c>
      <c r="X184" s="19">
        <f>AI184*VLOOKUP($O184,AProperties!$A$8:$I$1007,VLOOKUP(Span,Data!$N$4:$Y$11,Data!$Y$1,FALSE),FALSE)</f>
        <v>0.23775995209729001</v>
      </c>
      <c r="Y184" s="19">
        <f>AJ184*VLOOKUP($O184,AProperties!$A$8:$I$1007,VLOOKUP(Span,Data!$N$4:$Y$11,Data!$Y$1,FALSE),FALSE)</f>
        <v>0.25218251163387362</v>
      </c>
      <c r="Z184" s="19">
        <f>AK184*VLOOKUP($O184,AProperties!$A$8:$I$1007,VLOOKUP(Span,Data!$N$4:$Y$11,Data!$Y$1,FALSE),FALSE)</f>
        <v>0.26582370760831708</v>
      </c>
      <c r="AA184" s="19">
        <f>$I184*AA$19^0.5/VLOOKUP($O184,AProperties!$AY$8:$BG$1007,VLOOKUP(Span,Data!$N$4:$Y$11,Data!$Y$1,FALSE),FALSE)</f>
        <v>0.29632400353167188</v>
      </c>
      <c r="AB184" s="19">
        <f>$I184*AB$19^0.5/VLOOKUP($O184,AProperties!$AY$8:$BG$1007,VLOOKUP(Span,Data!$N$4:$Y$11,Data!$Y$1,FALSE),FALSE)</f>
        <v>0.41906542465118329</v>
      </c>
      <c r="AC184" s="19">
        <f>$I184*AC$19^0.5/VLOOKUP($O184,AProperties!$AY$8:$BG$1007,VLOOKUP(Span,Data!$N$4:$Y$11,Data!$Y$1,FALSE),FALSE)</f>
        <v>0.59264800706334375</v>
      </c>
      <c r="AD184" s="19">
        <f>$I184*AD$19^0.5/VLOOKUP($O184,AProperties!$AY$8:$BG$1007,VLOOKUP(Span,Data!$N$4:$Y$11,Data!$Y$1,FALSE),FALSE)</f>
        <v>0.72584260719127658</v>
      </c>
      <c r="AE184" s="19">
        <f>$I184*AE$19^0.5/VLOOKUP($O184,AProperties!$AY$8:$BG$1007,VLOOKUP(Span,Data!$N$4:$Y$11,Data!$Y$1,FALSE),FALSE)</f>
        <v>0.83813084930236659</v>
      </c>
      <c r="AF184" s="19">
        <f>$I184*AF$19^0.5/VLOOKUP($O184,AProperties!$AY$8:$BG$1007,VLOOKUP(Span,Data!$N$4:$Y$11,Data!$Y$1,FALSE),FALSE)</f>
        <v>0.93705877653986192</v>
      </c>
      <c r="AG184" s="19">
        <f>$I184*AG$19^0.5/VLOOKUP($O184,AProperties!$AY$8:$BG$1007,VLOOKUP(Span,Data!$N$4:$Y$11,Data!$Y$1,FALSE),FALSE)</f>
        <v>1.0264964592381502</v>
      </c>
      <c r="AH184" s="19">
        <f>$I184*AH$19^0.5/VLOOKUP($O184,AProperties!$AY$8:$BG$1007,VLOOKUP(Span,Data!$N$4:$Y$11,Data!$Y$1,FALSE),FALSE)</f>
        <v>1.1087428966927078</v>
      </c>
      <c r="AI184" s="19">
        <f>$I184*AI$19^0.5/VLOOKUP($O184,AProperties!$AY$8:$BG$1007,VLOOKUP(Span,Data!$N$4:$Y$11,Data!$Y$1,FALSE),FALSE)</f>
        <v>1.1852960141266875</v>
      </c>
      <c r="AJ184" s="19">
        <f>$I184*AJ$19^0.5/VLOOKUP($O184,AProperties!$AY$8:$BG$1007,VLOOKUP(Span,Data!$N$4:$Y$11,Data!$Y$1,FALSE),FALSE)</f>
        <v>1.2571962739535496</v>
      </c>
      <c r="AK184" s="19">
        <f>$I184*AK$19^0.5/VLOOKUP($O184,AProperties!$AY$8:$BG$1007,VLOOKUP(Span,Data!$N$4:$Y$11,Data!$Y$1,FALSE),FALSE)</f>
        <v>1.3252012305234122</v>
      </c>
      <c r="AL184" s="47">
        <f t="shared" si="25"/>
        <v>0.16500000000000001</v>
      </c>
    </row>
    <row r="185" spans="1:38" x14ac:dyDescent="0.25">
      <c r="A185" s="15">
        <v>0.16600000000000001</v>
      </c>
      <c r="B185" s="116">
        <f>VLOOKUP($A185,APropertiesDimless!$A$7:$I$1007,VLOOKUP(Span,Data!$N$4:$Y$11,Data!$Y$1,FALSE),FALSE)</f>
        <v>0.16691693953246661</v>
      </c>
      <c r="C185" s="6">
        <f t="shared" si="21"/>
        <v>0.24945846976623332</v>
      </c>
      <c r="D185" s="116">
        <f>VLOOKUP($A185,AProperties!$AE$8:$AM$1007,VLOOKUP(Span,Data!$N$4:$Y$11,Data!$Y$1,FALSE),FALSE)</f>
        <v>0.20805078908134655</v>
      </c>
      <c r="E185" s="116">
        <f t="shared" si="22"/>
        <v>0.24583749000977784</v>
      </c>
      <c r="F185" s="6">
        <f t="shared" si="26"/>
        <v>0.26617393088436753</v>
      </c>
      <c r="G185" s="9"/>
      <c r="H185" s="15">
        <f t="shared" si="23"/>
        <v>0.16600000000000001</v>
      </c>
      <c r="I185" s="6">
        <f>VLOOKUP(H185,AProperties!$AO$8:$AW$1007,VLOOKUP(Span,Data!$N$4:$Y$11,Data!$Y$1,FALSE),FALSE)^(2/3)</f>
        <v>0.23387037633397084</v>
      </c>
      <c r="J185" s="15">
        <f>$I185*(Slope^0.5)/VLOOKUP($H185,AProperties!$AY$8:$BG$1007,VLOOKUP(Span,Data!$N$4:$Y$11,Data!$Y$1,FALSE),FALSE)</f>
        <v>0.7285611612677424</v>
      </c>
      <c r="K185" s="15">
        <f>$J185*VLOOKUP($H185,AProperties!$A$8:$I$1007,VLOOKUP(Span,Data!$N$4:$Y$11,Data!$Y$1,FALSE),FALSE)</f>
        <v>0.14702383607106598</v>
      </c>
      <c r="L185" s="15">
        <f t="shared" si="27"/>
        <v>0.7285611612677424</v>
      </c>
      <c r="M185" s="15">
        <f t="shared" si="28"/>
        <v>0.16600000000000001</v>
      </c>
      <c r="O185" s="28">
        <f t="shared" si="24"/>
        <v>0.16600000000000001</v>
      </c>
      <c r="P185" s="19">
        <f>AA185*VLOOKUP($O185,AProperties!$A$8:$I$1007,VLOOKUP(Span,Data!$N$4:$Y$11,Data!$Y$1,FALSE),FALSE)</f>
        <v>6.0022229733451914E-2</v>
      </c>
      <c r="Q185" s="19">
        <f>AB185*VLOOKUP($O185,AProperties!$A$8:$I$1007,VLOOKUP(Span,Data!$N$4:$Y$11,Data!$Y$1,FALSE),FALSE)</f>
        <v>8.4884251332921351E-2</v>
      </c>
      <c r="R185" s="19">
        <f>AC185*VLOOKUP($O185,AProperties!$A$8:$I$1007,VLOOKUP(Span,Data!$N$4:$Y$11,Data!$Y$1,FALSE),FALSE)</f>
        <v>0.12004445946690383</v>
      </c>
      <c r="S185" s="19">
        <f>AD185*VLOOKUP($O185,AProperties!$A$8:$I$1007,VLOOKUP(Span,Data!$N$4:$Y$11,Data!$Y$1,FALSE),FALSE)</f>
        <v>0.14702383607106598</v>
      </c>
      <c r="T185" s="19">
        <f>AE185*VLOOKUP($O185,AProperties!$A$8:$I$1007,VLOOKUP(Span,Data!$N$4:$Y$11,Data!$Y$1,FALSE),FALSE)</f>
        <v>0.1697685026658427</v>
      </c>
      <c r="U185" s="19">
        <f>AF185*VLOOKUP($O185,AProperties!$A$8:$I$1007,VLOOKUP(Span,Data!$N$4:$Y$11,Data!$Y$1,FALSE),FALSE)</f>
        <v>0.18980695619958926</v>
      </c>
      <c r="V185" s="19">
        <f>AG185*VLOOKUP($O185,AProperties!$A$8:$I$1007,VLOOKUP(Span,Data!$N$4:$Y$11,Data!$Y$1,FALSE),FALSE)</f>
        <v>0.20792310296382016</v>
      </c>
      <c r="W185" s="19">
        <f>AH185*VLOOKUP($O185,AProperties!$A$8:$I$1007,VLOOKUP(Span,Data!$N$4:$Y$11,Data!$Y$1,FALSE),FALSE)</f>
        <v>0.22458261925281289</v>
      </c>
      <c r="X185" s="19">
        <f>AI185*VLOOKUP($O185,AProperties!$A$8:$I$1007,VLOOKUP(Span,Data!$N$4:$Y$11,Data!$Y$1,FALSE),FALSE)</f>
        <v>0.24008891893380765</v>
      </c>
      <c r="Y185" s="19">
        <f>AJ185*VLOOKUP($O185,AProperties!$A$8:$I$1007,VLOOKUP(Span,Data!$N$4:$Y$11,Data!$Y$1,FALSE),FALSE)</f>
        <v>0.25465275399876403</v>
      </c>
      <c r="Z185" s="19">
        <f>AK185*VLOOKUP($O185,AProperties!$A$8:$I$1007,VLOOKUP(Span,Data!$N$4:$Y$11,Data!$Y$1,FALSE),FALSE)</f>
        <v>0.26842757169021514</v>
      </c>
      <c r="AA185" s="19">
        <f>$I185*AA$19^0.5/VLOOKUP($O185,AProperties!$AY$8:$BG$1007,VLOOKUP(Span,Data!$N$4:$Y$11,Data!$Y$1,FALSE),FALSE)</f>
        <v>0.29743384858592259</v>
      </c>
      <c r="AB185" s="19">
        <f>$I185*AB$19^0.5/VLOOKUP($O185,AProperties!$AY$8:$BG$1007,VLOOKUP(Span,Data!$N$4:$Y$11,Data!$Y$1,FALSE),FALSE)</f>
        <v>0.42063498257903742</v>
      </c>
      <c r="AC185" s="19">
        <f>$I185*AC$19^0.5/VLOOKUP($O185,AProperties!$AY$8:$BG$1007,VLOOKUP(Span,Data!$N$4:$Y$11,Data!$Y$1,FALSE),FALSE)</f>
        <v>0.59486769717184518</v>
      </c>
      <c r="AD185" s="19">
        <f>$I185*AD$19^0.5/VLOOKUP($O185,AProperties!$AY$8:$BG$1007,VLOOKUP(Span,Data!$N$4:$Y$11,Data!$Y$1,FALSE),FALSE)</f>
        <v>0.7285611612677424</v>
      </c>
      <c r="AE185" s="19">
        <f>$I185*AE$19^0.5/VLOOKUP($O185,AProperties!$AY$8:$BG$1007,VLOOKUP(Span,Data!$N$4:$Y$11,Data!$Y$1,FALSE),FALSE)</f>
        <v>0.84126996515807484</v>
      </c>
      <c r="AF185" s="19">
        <f>$I185*AF$19^0.5/VLOOKUP($O185,AProperties!$AY$8:$BG$1007,VLOOKUP(Span,Data!$N$4:$Y$11,Data!$Y$1,FALSE),FALSE)</f>
        <v>0.94056841476116737</v>
      </c>
      <c r="AG185" s="19">
        <f>$I185*AG$19^0.5/VLOOKUP($O185,AProperties!$AY$8:$BG$1007,VLOOKUP(Span,Data!$N$4:$Y$11,Data!$Y$1,FALSE),FALSE)</f>
        <v>1.030341075283133</v>
      </c>
      <c r="AH185" s="19">
        <f>$I185*AH$19^0.5/VLOOKUP($O185,AProperties!$AY$8:$BG$1007,VLOOKUP(Span,Data!$N$4:$Y$11,Data!$Y$1,FALSE),FALSE)</f>
        <v>1.1128955566381196</v>
      </c>
      <c r="AI185" s="19">
        <f>$I185*AI$19^0.5/VLOOKUP($O185,AProperties!$AY$8:$BG$1007,VLOOKUP(Span,Data!$N$4:$Y$11,Data!$Y$1,FALSE),FALSE)</f>
        <v>1.1897353943436904</v>
      </c>
      <c r="AJ185" s="19">
        <f>$I185*AJ$19^0.5/VLOOKUP($O185,AProperties!$AY$8:$BG$1007,VLOOKUP(Span,Data!$N$4:$Y$11,Data!$Y$1,FALSE),FALSE)</f>
        <v>1.2619049477371123</v>
      </c>
      <c r="AK185" s="19">
        <f>$I185*AK$19^0.5/VLOOKUP($O185,AProperties!$AY$8:$BG$1007,VLOOKUP(Span,Data!$N$4:$Y$11,Data!$Y$1,FALSE),FALSE)</f>
        <v>1.3301646084950054</v>
      </c>
      <c r="AL185" s="47">
        <f t="shared" si="25"/>
        <v>0.16600000000000001</v>
      </c>
    </row>
    <row r="186" spans="1:38" x14ac:dyDescent="0.25">
      <c r="A186" s="15">
        <v>0.16700000000000001</v>
      </c>
      <c r="B186" s="116">
        <f>VLOOKUP($A186,APropertiesDimless!$A$7:$I$1007,VLOOKUP(Span,Data!$N$4:$Y$11,Data!$Y$1,FALSE),FALSE)</f>
        <v>0.16793866392474843</v>
      </c>
      <c r="C186" s="6">
        <f t="shared" si="21"/>
        <v>0.25096933196237425</v>
      </c>
      <c r="D186" s="116">
        <f>VLOOKUP($A186,AProperties!$AE$8:$AM$1007,VLOOKUP(Span,Data!$N$4:$Y$11,Data!$Y$1,FALSE),FALSE)</f>
        <v>0.20929714138542216</v>
      </c>
      <c r="E186" s="116">
        <f t="shared" si="22"/>
        <v>0.24750342564593497</v>
      </c>
      <c r="F186" s="6">
        <f t="shared" si="26"/>
        <v>0.26858675242214525</v>
      </c>
      <c r="G186" s="9"/>
      <c r="H186" s="15">
        <f t="shared" si="23"/>
        <v>0.16700000000000001</v>
      </c>
      <c r="I186" s="6">
        <f>VLOOKUP(H186,AProperties!$AO$8:$AW$1007,VLOOKUP(Span,Data!$N$4:$Y$11,Data!$Y$1,FALSE),FALSE)^(2/3)</f>
        <v>0.23466193726405718</v>
      </c>
      <c r="J186" s="15">
        <f>$I186*(Slope^0.5)/VLOOKUP($H186,AProperties!$AY$8:$BG$1007,VLOOKUP(Span,Data!$N$4:$Y$11,Data!$Y$1,FALSE),FALSE)</f>
        <v>0.73127207438670982</v>
      </c>
      <c r="K186" s="15">
        <f>$J186*VLOOKUP($H186,AProperties!$A$8:$I$1007,VLOOKUP(Span,Data!$N$4:$Y$11,Data!$Y$1,FALSE),FALSE)</f>
        <v>0.1484549395903286</v>
      </c>
      <c r="L186" s="15">
        <f t="shared" si="27"/>
        <v>0.73127207438670982</v>
      </c>
      <c r="M186" s="15">
        <f t="shared" si="28"/>
        <v>0.16700000000000001</v>
      </c>
      <c r="O186" s="28">
        <f t="shared" si="24"/>
        <v>0.16700000000000001</v>
      </c>
      <c r="P186" s="19">
        <f>AA186*VLOOKUP($O186,AProperties!$A$8:$I$1007,VLOOKUP(Span,Data!$N$4:$Y$11,Data!$Y$1,FALSE),FALSE)</f>
        <v>6.0606475298667709E-2</v>
      </c>
      <c r="Q186" s="19">
        <f>AB186*VLOOKUP($O186,AProperties!$A$8:$I$1007,VLOOKUP(Span,Data!$N$4:$Y$11,Data!$Y$1,FALSE),FALSE)</f>
        <v>8.5710499335005852E-2</v>
      </c>
      <c r="R186" s="19">
        <f>AC186*VLOOKUP($O186,AProperties!$A$8:$I$1007,VLOOKUP(Span,Data!$N$4:$Y$11,Data!$Y$1,FALSE),FALSE)</f>
        <v>0.12121295059733542</v>
      </c>
      <c r="S186" s="19">
        <f>AD186*VLOOKUP($O186,AProperties!$A$8:$I$1007,VLOOKUP(Span,Data!$N$4:$Y$11,Data!$Y$1,FALSE),FALSE)</f>
        <v>0.1484549395903286</v>
      </c>
      <c r="T186" s="19">
        <f>AE186*VLOOKUP($O186,AProperties!$A$8:$I$1007,VLOOKUP(Span,Data!$N$4:$Y$11,Data!$Y$1,FALSE),FALSE)</f>
        <v>0.1714209986700117</v>
      </c>
      <c r="U186" s="19">
        <f>AF186*VLOOKUP($O186,AProperties!$A$8:$I$1007,VLOOKUP(Span,Data!$N$4:$Y$11,Data!$Y$1,FALSE),FALSE)</f>
        <v>0.19165450289852359</v>
      </c>
      <c r="V186" s="19">
        <f>AG186*VLOOKUP($O186,AProperties!$A$8:$I$1007,VLOOKUP(Span,Data!$N$4:$Y$11,Data!$Y$1,FALSE),FALSE)</f>
        <v>0.20994698896992123</v>
      </c>
      <c r="W186" s="19">
        <f>AH186*VLOOKUP($O186,AProperties!$A$8:$I$1007,VLOOKUP(Span,Data!$N$4:$Y$11,Data!$Y$1,FALSE),FALSE)</f>
        <v>0.22676866598759246</v>
      </c>
      <c r="X186" s="19">
        <f>AI186*VLOOKUP($O186,AProperties!$A$8:$I$1007,VLOOKUP(Span,Data!$N$4:$Y$11,Data!$Y$1,FALSE),FALSE)</f>
        <v>0.24242590119467083</v>
      </c>
      <c r="Y186" s="19">
        <f>AJ186*VLOOKUP($O186,AProperties!$A$8:$I$1007,VLOOKUP(Span,Data!$N$4:$Y$11,Data!$Y$1,FALSE),FALSE)</f>
        <v>0.25713149800501756</v>
      </c>
      <c r="Z186" s="19">
        <f>AK186*VLOOKUP($O186,AProperties!$A$8:$I$1007,VLOOKUP(Span,Data!$N$4:$Y$11,Data!$Y$1,FALSE),FALSE)</f>
        <v>0.27104039728896573</v>
      </c>
      <c r="AA186" s="19">
        <f>$I186*AA$19^0.5/VLOOKUP($O186,AProperties!$AY$8:$BG$1007,VLOOKUP(Span,Data!$N$4:$Y$11,Data!$Y$1,FALSE),FALSE)</f>
        <v>0.29854057423233715</v>
      </c>
      <c r="AB186" s="19">
        <f>$I186*AB$19^0.5/VLOOKUP($O186,AProperties!$AY$8:$BG$1007,VLOOKUP(Span,Data!$N$4:$Y$11,Data!$Y$1,FALSE),FALSE)</f>
        <v>0.42220012899802295</v>
      </c>
      <c r="AC186" s="19">
        <f>$I186*AC$19^0.5/VLOOKUP($O186,AProperties!$AY$8:$BG$1007,VLOOKUP(Span,Data!$N$4:$Y$11,Data!$Y$1,FALSE),FALSE)</f>
        <v>0.59708114846467431</v>
      </c>
      <c r="AD186" s="19">
        <f>$I186*AD$19^0.5/VLOOKUP($O186,AProperties!$AY$8:$BG$1007,VLOOKUP(Span,Data!$N$4:$Y$11,Data!$Y$1,FALSE),FALSE)</f>
        <v>0.73127207438670982</v>
      </c>
      <c r="AE186" s="19">
        <f>$I186*AE$19^0.5/VLOOKUP($O186,AProperties!$AY$8:$BG$1007,VLOOKUP(Span,Data!$N$4:$Y$11,Data!$Y$1,FALSE),FALSE)</f>
        <v>0.8444002579960459</v>
      </c>
      <c r="AF186" s="19">
        <f>$I186*AF$19^0.5/VLOOKUP($O186,AProperties!$AY$8:$BG$1007,VLOOKUP(Span,Data!$N$4:$Y$11,Data!$Y$1,FALSE),FALSE)</f>
        <v>0.9440681885487594</v>
      </c>
      <c r="AG186" s="19">
        <f>$I186*AG$19^0.5/VLOOKUP($O186,AProperties!$AY$8:$BG$1007,VLOOKUP(Span,Data!$N$4:$Y$11,Data!$Y$1,FALSE),FALSE)</f>
        <v>1.0341748853823918</v>
      </c>
      <c r="AH186" s="19">
        <f>$I186*AH$19^0.5/VLOOKUP($O186,AProperties!$AY$8:$BG$1007,VLOOKUP(Span,Data!$N$4:$Y$11,Data!$Y$1,FALSE),FALSE)</f>
        <v>1.1170365448281585</v>
      </c>
      <c r="AI186" s="19">
        <f>$I186*AI$19^0.5/VLOOKUP($O186,AProperties!$AY$8:$BG$1007,VLOOKUP(Span,Data!$N$4:$Y$11,Data!$Y$1,FALSE),FALSE)</f>
        <v>1.1941622969293486</v>
      </c>
      <c r="AJ186" s="19">
        <f>$I186*AJ$19^0.5/VLOOKUP($O186,AProperties!$AY$8:$BG$1007,VLOOKUP(Span,Data!$N$4:$Y$11,Data!$Y$1,FALSE),FALSE)</f>
        <v>1.2666003869940687</v>
      </c>
      <c r="AK186" s="19">
        <f>$I186*AK$19^0.5/VLOOKUP($O186,AProperties!$AY$8:$BG$1007,VLOOKUP(Span,Data!$N$4:$Y$11,Data!$Y$1,FALSE),FALSE)</f>
        <v>1.3351140360506559</v>
      </c>
      <c r="AL186" s="47">
        <f t="shared" si="25"/>
        <v>0.16700000000000001</v>
      </c>
    </row>
    <row r="187" spans="1:38" x14ac:dyDescent="0.25">
      <c r="A187" s="15">
        <v>0.16800000000000001</v>
      </c>
      <c r="B187" s="116">
        <f>VLOOKUP($A187,APropertiesDimless!$A$7:$I$1007,VLOOKUP(Span,Data!$N$4:$Y$11,Data!$Y$1,FALSE),FALSE)</f>
        <v>0.16896071668268095</v>
      </c>
      <c r="C187" s="6">
        <f t="shared" si="21"/>
        <v>0.25248035834134047</v>
      </c>
      <c r="D187" s="116">
        <f>VLOOKUP($A187,AProperties!$AE$8:$AM$1007,VLOOKUP(Span,Data!$N$4:$Y$11,Data!$Y$1,FALSE),FALSE)</f>
        <v>0.21054333125770827</v>
      </c>
      <c r="E187" s="116">
        <f t="shared" si="22"/>
        <v>0.24917069590186874</v>
      </c>
      <c r="F187" s="6">
        <f t="shared" si="26"/>
        <v>0.27100687359751263</v>
      </c>
      <c r="G187" s="9"/>
      <c r="H187" s="15">
        <f t="shared" si="23"/>
        <v>0.16800000000000001</v>
      </c>
      <c r="I187" s="6">
        <f>VLOOKUP(H187,AProperties!$AO$8:$AW$1007,VLOOKUP(Span,Data!$N$4:$Y$11,Data!$Y$1,FALSE),FALSE)^(2/3)</f>
        <v>0.23545059959158315</v>
      </c>
      <c r="J187" s="15">
        <f>$I187*(Slope^0.5)/VLOOKUP($H187,AProperties!$AY$8:$BG$1007,VLOOKUP(Span,Data!$N$4:$Y$11,Data!$Y$1,FALSE),FALSE)</f>
        <v>0.73397539744333262</v>
      </c>
      <c r="K187" s="15">
        <f>$J187*VLOOKUP($H187,AProperties!$A$8:$I$1007,VLOOKUP(Span,Data!$N$4:$Y$11,Data!$Y$1,FALSE),FALSE)</f>
        <v>0.14989093193061895</v>
      </c>
      <c r="L187" s="15">
        <f t="shared" si="27"/>
        <v>0.73397539744333262</v>
      </c>
      <c r="M187" s="15">
        <f t="shared" si="28"/>
        <v>0.16800000000000001</v>
      </c>
      <c r="O187" s="28">
        <f t="shared" si="24"/>
        <v>0.16800000000000001</v>
      </c>
      <c r="P187" s="19">
        <f>AA187*VLOOKUP($O187,AProperties!$A$8:$I$1007,VLOOKUP(Span,Data!$N$4:$Y$11,Data!$Y$1,FALSE),FALSE)</f>
        <v>6.1192716716710435E-2</v>
      </c>
      <c r="Q187" s="19">
        <f>AB187*VLOOKUP($O187,AProperties!$A$8:$I$1007,VLOOKUP(Span,Data!$N$4:$Y$11,Data!$Y$1,FALSE),FALSE)</f>
        <v>8.6539569899226704E-2</v>
      </c>
      <c r="R187" s="19">
        <f>AC187*VLOOKUP($O187,AProperties!$A$8:$I$1007,VLOOKUP(Span,Data!$N$4:$Y$11,Data!$Y$1,FALSE),FALSE)</f>
        <v>0.12238543343342087</v>
      </c>
      <c r="S187" s="19">
        <f>AD187*VLOOKUP($O187,AProperties!$A$8:$I$1007,VLOOKUP(Span,Data!$N$4:$Y$11,Data!$Y$1,FALSE),FALSE)</f>
        <v>0.14989093193061895</v>
      </c>
      <c r="T187" s="19">
        <f>AE187*VLOOKUP($O187,AProperties!$A$8:$I$1007,VLOOKUP(Span,Data!$N$4:$Y$11,Data!$Y$1,FALSE),FALSE)</f>
        <v>0.17307913979845341</v>
      </c>
      <c r="U187" s="19">
        <f>AF187*VLOOKUP($O187,AProperties!$A$8:$I$1007,VLOOKUP(Span,Data!$N$4:$Y$11,Data!$Y$1,FALSE),FALSE)</f>
        <v>0.19350836103826555</v>
      </c>
      <c r="V187" s="19">
        <f>AG187*VLOOKUP($O187,AProperties!$A$8:$I$1007,VLOOKUP(Span,Data!$N$4:$Y$11,Data!$Y$1,FALSE),FALSE)</f>
        <v>0.2119777888130237</v>
      </c>
      <c r="W187" s="19">
        <f>AH187*VLOOKUP($O187,AProperties!$A$8:$I$1007,VLOOKUP(Span,Data!$N$4:$Y$11,Data!$Y$1,FALSE),FALSE)</f>
        <v>0.22896218051984488</v>
      </c>
      <c r="X187" s="19">
        <f>AI187*VLOOKUP($O187,AProperties!$A$8:$I$1007,VLOOKUP(Span,Data!$N$4:$Y$11,Data!$Y$1,FALSE),FALSE)</f>
        <v>0.24477086686684174</v>
      </c>
      <c r="Y187" s="19">
        <f>AJ187*VLOOKUP($O187,AProperties!$A$8:$I$1007,VLOOKUP(Span,Data!$N$4:$Y$11,Data!$Y$1,FALSE),FALSE)</f>
        <v>0.25961870969768014</v>
      </c>
      <c r="Z187" s="19">
        <f>AK187*VLOOKUP($O187,AProperties!$A$8:$I$1007,VLOOKUP(Span,Data!$N$4:$Y$11,Data!$Y$1,FALSE),FALSE)</f>
        <v>0.2736621486129045</v>
      </c>
      <c r="AA187" s="19">
        <f>$I187*AA$19^0.5/VLOOKUP($O187,AProperties!$AY$8:$BG$1007,VLOOKUP(Span,Data!$N$4:$Y$11,Data!$Y$1,FALSE),FALSE)</f>
        <v>0.29964420124877494</v>
      </c>
      <c r="AB187" s="19">
        <f>$I187*AB$19^0.5/VLOOKUP($O187,AProperties!$AY$8:$BG$1007,VLOOKUP(Span,Data!$N$4:$Y$11,Data!$Y$1,FALSE),FALSE)</f>
        <v>0.42376089329247063</v>
      </c>
      <c r="AC187" s="19">
        <f>$I187*AC$19^0.5/VLOOKUP($O187,AProperties!$AY$8:$BG$1007,VLOOKUP(Span,Data!$N$4:$Y$11,Data!$Y$1,FALSE),FALSE)</f>
        <v>0.59928840249754989</v>
      </c>
      <c r="AD187" s="19">
        <f>$I187*AD$19^0.5/VLOOKUP($O187,AProperties!$AY$8:$BG$1007,VLOOKUP(Span,Data!$N$4:$Y$11,Data!$Y$1,FALSE),FALSE)</f>
        <v>0.73397539744333262</v>
      </c>
      <c r="AE187" s="19">
        <f>$I187*AE$19^0.5/VLOOKUP($O187,AProperties!$AY$8:$BG$1007,VLOOKUP(Span,Data!$N$4:$Y$11,Data!$Y$1,FALSE),FALSE)</f>
        <v>0.84752178658494126</v>
      </c>
      <c r="AF187" s="19">
        <f>$I187*AF$19^0.5/VLOOKUP($O187,AProperties!$AY$8:$BG$1007,VLOOKUP(Span,Data!$N$4:$Y$11,Data!$Y$1,FALSE),FALSE)</f>
        <v>0.94755816360799894</v>
      </c>
      <c r="AG187" s="19">
        <f>$I187*AG$19^0.5/VLOOKUP($O187,AProperties!$AY$8:$BG$1007,VLOOKUP(Span,Data!$N$4:$Y$11,Data!$Y$1,FALSE),FALSE)</f>
        <v>1.0379979615125436</v>
      </c>
      <c r="AH187" s="19">
        <f>$I187*AH$19^0.5/VLOOKUP($O187,AProperties!$AY$8:$BG$1007,VLOOKUP(Span,Data!$N$4:$Y$11,Data!$Y$1,FALSE),FALSE)</f>
        <v>1.1211659390064563</v>
      </c>
      <c r="AI187" s="19">
        <f>$I187*AI$19^0.5/VLOOKUP($O187,AProperties!$AY$8:$BG$1007,VLOOKUP(Span,Data!$N$4:$Y$11,Data!$Y$1,FALSE),FALSE)</f>
        <v>1.1985768049950998</v>
      </c>
      <c r="AJ187" s="19">
        <f>$I187*AJ$19^0.5/VLOOKUP($O187,AProperties!$AY$8:$BG$1007,VLOOKUP(Span,Data!$N$4:$Y$11,Data!$Y$1,FALSE),FALSE)</f>
        <v>1.2712826798774119</v>
      </c>
      <c r="AK187" s="19">
        <f>$I187*AK$19^0.5/VLOOKUP($O187,AProperties!$AY$8:$BG$1007,VLOOKUP(Span,Data!$N$4:$Y$11,Data!$Y$1,FALSE),FALSE)</f>
        <v>1.3400496061117761</v>
      </c>
      <c r="AL187" s="47">
        <f t="shared" si="25"/>
        <v>0.16800000000000001</v>
      </c>
    </row>
    <row r="188" spans="1:38" x14ac:dyDescent="0.25">
      <c r="A188" s="15">
        <v>0.16900000000000001</v>
      </c>
      <c r="B188" s="116">
        <f>VLOOKUP($A188,APropertiesDimless!$A$7:$I$1007,VLOOKUP(Span,Data!$N$4:$Y$11,Data!$Y$1,FALSE),FALSE)</f>
        <v>0.16998310037833278</v>
      </c>
      <c r="C188" s="6">
        <f t="shared" si="21"/>
        <v>0.25399155018916642</v>
      </c>
      <c r="D188" s="116">
        <f>VLOOKUP($A188,AProperties!$AE$8:$AM$1007,VLOOKUP(Span,Data!$N$4:$Y$11,Data!$Y$1,FALSE),FALSE)</f>
        <v>0.21178935727067921</v>
      </c>
      <c r="E188" s="116">
        <f t="shared" si="22"/>
        <v>0.2508393038962346</v>
      </c>
      <c r="F188" s="6">
        <f t="shared" si="26"/>
        <v>0.27343427340267551</v>
      </c>
      <c r="G188" s="9"/>
      <c r="H188" s="15">
        <f t="shared" si="23"/>
        <v>0.16900000000000001</v>
      </c>
      <c r="I188" s="6">
        <f>VLOOKUP(H188,AProperties!$AO$8:$AW$1007,VLOOKUP(Span,Data!$N$4:$Y$11,Data!$Y$1,FALSE),FALSE)^(2/3)</f>
        <v>0.23623638280772649</v>
      </c>
      <c r="J188" s="15">
        <f>$I188*(Slope^0.5)/VLOOKUP($H188,AProperties!$AY$8:$BG$1007,VLOOKUP(Span,Data!$N$4:$Y$11,Data!$Y$1,FALSE),FALSE)</f>
        <v>0.7366711806284002</v>
      </c>
      <c r="K188" s="15">
        <f>$J188*VLOOKUP($H188,AProperties!$A$8:$I$1007,VLOOKUP(Span,Data!$N$4:$Y$11,Data!$Y$1,FALSE),FALSE)</f>
        <v>0.1513317935812229</v>
      </c>
      <c r="L188" s="15">
        <f t="shared" si="27"/>
        <v>0.7366711806284002</v>
      </c>
      <c r="M188" s="15">
        <f t="shared" si="28"/>
        <v>0.16900000000000001</v>
      </c>
      <c r="O188" s="28">
        <f t="shared" si="24"/>
        <v>0.16900000000000001</v>
      </c>
      <c r="P188" s="19">
        <f>AA188*VLOOKUP($O188,AProperties!$A$8:$I$1007,VLOOKUP(Span,Data!$N$4:$Y$11,Data!$Y$1,FALSE),FALSE)</f>
        <v>6.1780946022364447E-2</v>
      </c>
      <c r="Q188" s="19">
        <f>AB188*VLOOKUP($O188,AProperties!$A$8:$I$1007,VLOOKUP(Span,Data!$N$4:$Y$11,Data!$Y$1,FALSE),FALSE)</f>
        <v>8.7371451761067934E-2</v>
      </c>
      <c r="R188" s="19">
        <f>AC188*VLOOKUP($O188,AProperties!$A$8:$I$1007,VLOOKUP(Span,Data!$N$4:$Y$11,Data!$Y$1,FALSE),FALSE)</f>
        <v>0.12356189204472889</v>
      </c>
      <c r="S188" s="19">
        <f>AD188*VLOOKUP($O188,AProperties!$A$8:$I$1007,VLOOKUP(Span,Data!$N$4:$Y$11,Data!$Y$1,FALSE),FALSE)</f>
        <v>0.1513317935812229</v>
      </c>
      <c r="T188" s="19">
        <f>AE188*VLOOKUP($O188,AProperties!$A$8:$I$1007,VLOOKUP(Span,Data!$N$4:$Y$11,Data!$Y$1,FALSE),FALSE)</f>
        <v>0.17474290352213587</v>
      </c>
      <c r="U188" s="19">
        <f>AF188*VLOOKUP($O188,AProperties!$A$8:$I$1007,VLOOKUP(Span,Data!$N$4:$Y$11,Data!$Y$1,FALSE),FALSE)</f>
        <v>0.19536850543059159</v>
      </c>
      <c r="V188" s="19">
        <f>AG188*VLOOKUP($O188,AProperties!$A$8:$I$1007,VLOOKUP(Span,Data!$N$4:$Y$11,Data!$Y$1,FALSE),FALSE)</f>
        <v>0.21401547490081116</v>
      </c>
      <c r="W188" s="19">
        <f>AH188*VLOOKUP($O188,AProperties!$A$8:$I$1007,VLOOKUP(Span,Data!$N$4:$Y$11,Data!$Y$1,FALSE),FALSE)</f>
        <v>0.23116313304646213</v>
      </c>
      <c r="X188" s="19">
        <f>AI188*VLOOKUP($O188,AProperties!$A$8:$I$1007,VLOOKUP(Span,Data!$N$4:$Y$11,Data!$Y$1,FALSE),FALSE)</f>
        <v>0.24712378408945779</v>
      </c>
      <c r="Y188" s="19">
        <f>AJ188*VLOOKUP($O188,AProperties!$A$8:$I$1007,VLOOKUP(Span,Data!$N$4:$Y$11,Data!$Y$1,FALSE),FALSE)</f>
        <v>0.26211435528320376</v>
      </c>
      <c r="Z188" s="19">
        <f>AK188*VLOOKUP($O188,AProperties!$A$8:$I$1007,VLOOKUP(Span,Data!$N$4:$Y$11,Data!$Y$1,FALSE),FALSE)</f>
        <v>0.27629279004050433</v>
      </c>
      <c r="AA188" s="19">
        <f>$I188*AA$19^0.5/VLOOKUP($O188,AProperties!$AY$8:$BG$1007,VLOOKUP(Span,Data!$N$4:$Y$11,Data!$Y$1,FALSE),FALSE)</f>
        <v>0.30074475012554003</v>
      </c>
      <c r="AB188" s="19">
        <f>$I188*AB$19^0.5/VLOOKUP($O188,AProperties!$AY$8:$BG$1007,VLOOKUP(Span,Data!$N$4:$Y$11,Data!$Y$1,FALSE),FALSE)</f>
        <v>0.42531730444004634</v>
      </c>
      <c r="AC188" s="19">
        <f>$I188*AC$19^0.5/VLOOKUP($O188,AProperties!$AY$8:$BG$1007,VLOOKUP(Span,Data!$N$4:$Y$11,Data!$Y$1,FALSE),FALSE)</f>
        <v>0.60148950025108006</v>
      </c>
      <c r="AD188" s="19">
        <f>$I188*AD$19^0.5/VLOOKUP($O188,AProperties!$AY$8:$BG$1007,VLOOKUP(Span,Data!$N$4:$Y$11,Data!$Y$1,FALSE),FALSE)</f>
        <v>0.7366711806284002</v>
      </c>
      <c r="AE188" s="19">
        <f>$I188*AE$19^0.5/VLOOKUP($O188,AProperties!$AY$8:$BG$1007,VLOOKUP(Span,Data!$N$4:$Y$11,Data!$Y$1,FALSE),FALSE)</f>
        <v>0.85063460888009268</v>
      </c>
      <c r="AF188" s="19">
        <f>$I188*AF$19^0.5/VLOOKUP($O188,AProperties!$AY$8:$BG$1007,VLOOKUP(Span,Data!$N$4:$Y$11,Data!$Y$1,FALSE),FALSE)</f>
        <v>0.95103840473491674</v>
      </c>
      <c r="AG188" s="19">
        <f>$I188*AG$19^0.5/VLOOKUP($O188,AProperties!$AY$8:$BG$1007,VLOOKUP(Span,Data!$N$4:$Y$11,Data!$Y$1,FALSE),FALSE)</f>
        <v>1.0418103746540839</v>
      </c>
      <c r="AH188" s="19">
        <f>$I188*AH$19^0.5/VLOOKUP($O188,AProperties!$AY$8:$BG$1007,VLOOKUP(Span,Data!$N$4:$Y$11,Data!$Y$1,FALSE),FALSE)</f>
        <v>1.1252838158407104</v>
      </c>
      <c r="AI188" s="19">
        <f>$I188*AI$19^0.5/VLOOKUP($O188,AProperties!$AY$8:$BG$1007,VLOOKUP(Span,Data!$N$4:$Y$11,Data!$Y$1,FALSE),FALSE)</f>
        <v>1.2029790005021601</v>
      </c>
      <c r="AJ188" s="19">
        <f>$I188*AJ$19^0.5/VLOOKUP($O188,AProperties!$AY$8:$BG$1007,VLOOKUP(Span,Data!$N$4:$Y$11,Data!$Y$1,FALSE),FALSE)</f>
        <v>1.2759519133201389</v>
      </c>
      <c r="AK188" s="19">
        <f>$I188*AK$19^0.5/VLOOKUP($O188,AProperties!$AY$8:$BG$1007,VLOOKUP(Span,Data!$N$4:$Y$11,Data!$Y$1,FALSE),FALSE)</f>
        <v>1.344971410313792</v>
      </c>
      <c r="AL188" s="47">
        <f t="shared" si="25"/>
        <v>0.16900000000000001</v>
      </c>
    </row>
    <row r="189" spans="1:38" x14ac:dyDescent="0.25">
      <c r="A189" s="15">
        <v>0.17</v>
      </c>
      <c r="B189" s="116">
        <f>VLOOKUP($A189,APropertiesDimless!$A$7:$I$1007,VLOOKUP(Span,Data!$N$4:$Y$11,Data!$Y$1,FALSE),FALSE)</f>
        <v>0.17100581758950398</v>
      </c>
      <c r="C189" s="6">
        <f t="shared" si="21"/>
        <v>0.25550290879475201</v>
      </c>
      <c r="D189" s="116">
        <f>VLOOKUP($A189,AProperties!$AE$8:$AM$1007,VLOOKUP(Span,Data!$N$4:$Y$11,Data!$Y$1,FALSE),FALSE)</f>
        <v>0.213035217996246</v>
      </c>
      <c r="E189" s="116">
        <f t="shared" si="22"/>
        <v>0.25250925274345598</v>
      </c>
      <c r="F189" s="6">
        <f t="shared" si="26"/>
        <v>0.2758689310240392</v>
      </c>
      <c r="G189" s="9"/>
      <c r="H189" s="15">
        <f t="shared" si="23"/>
        <v>0.17</v>
      </c>
      <c r="I189" s="6">
        <f>VLOOKUP(H189,AProperties!$AO$8:$AW$1007,VLOOKUP(Span,Data!$N$4:$Y$11,Data!$Y$1,FALSE),FALSE)^(2/3)</f>
        <v>0.23701930614934935</v>
      </c>
      <c r="J189" s="15">
        <f>$I189*(Slope^0.5)/VLOOKUP($H189,AProperties!$AY$8:$BG$1007,VLOOKUP(Span,Data!$N$4:$Y$11,Data!$Y$1,FALSE),FALSE)</f>
        <v>0.73935947344204589</v>
      </c>
      <c r="K189" s="15">
        <f>$J189*VLOOKUP($H189,AProperties!$A$8:$I$1007,VLOOKUP(Span,Data!$N$4:$Y$11,Data!$Y$1,FALSE),FALSE)</f>
        <v>0.15277750512320376</v>
      </c>
      <c r="L189" s="15">
        <f t="shared" si="27"/>
        <v>0.73935947344204589</v>
      </c>
      <c r="M189" s="15">
        <f t="shared" si="28"/>
        <v>0.17</v>
      </c>
      <c r="O189" s="28">
        <f t="shared" si="24"/>
        <v>0.17</v>
      </c>
      <c r="P189" s="19">
        <f>AA189*VLOOKUP($O189,AProperties!$A$8:$I$1007,VLOOKUP(Span,Data!$N$4:$Y$11,Data!$Y$1,FALSE),FALSE)</f>
        <v>6.2371155287882014E-2</v>
      </c>
      <c r="Q189" s="19">
        <f>AB189*VLOOKUP($O189,AProperties!$A$8:$I$1007,VLOOKUP(Span,Data!$N$4:$Y$11,Data!$Y$1,FALSE),FALSE)</f>
        <v>8.8206133709001128E-2</v>
      </c>
      <c r="R189" s="19">
        <f>AC189*VLOOKUP($O189,AProperties!$A$8:$I$1007,VLOOKUP(Span,Data!$N$4:$Y$11,Data!$Y$1,FALSE),FALSE)</f>
        <v>0.12474231057576403</v>
      </c>
      <c r="S189" s="19">
        <f>AD189*VLOOKUP($O189,AProperties!$A$8:$I$1007,VLOOKUP(Span,Data!$N$4:$Y$11,Data!$Y$1,FALSE),FALSE)</f>
        <v>0.15277750512320376</v>
      </c>
      <c r="T189" s="19">
        <f>AE189*VLOOKUP($O189,AProperties!$A$8:$I$1007,VLOOKUP(Span,Data!$N$4:$Y$11,Data!$Y$1,FALSE),FALSE)</f>
        <v>0.17641226741800226</v>
      </c>
      <c r="U189" s="19">
        <f>AF189*VLOOKUP($O189,AProperties!$A$8:$I$1007,VLOOKUP(Span,Data!$N$4:$Y$11,Data!$Y$1,FALSE),FALSE)</f>
        <v>0.19723491100576218</v>
      </c>
      <c r="V189" s="19">
        <f>AG189*VLOOKUP($O189,AProperties!$A$8:$I$1007,VLOOKUP(Span,Data!$N$4:$Y$11,Data!$Y$1,FALSE),FALSE)</f>
        <v>0.21606001977075984</v>
      </c>
      <c r="W189" s="19">
        <f>AH189*VLOOKUP($O189,AProperties!$A$8:$I$1007,VLOOKUP(Span,Data!$N$4:$Y$11,Data!$Y$1,FALSE),FALSE)</f>
        <v>0.23337149390452835</v>
      </c>
      <c r="X189" s="19">
        <f>AI189*VLOOKUP($O189,AProperties!$A$8:$I$1007,VLOOKUP(Span,Data!$N$4:$Y$11,Data!$Y$1,FALSE),FALSE)</f>
        <v>0.24948462115152806</v>
      </c>
      <c r="Y189" s="19">
        <f>AJ189*VLOOKUP($O189,AProperties!$A$8:$I$1007,VLOOKUP(Span,Data!$N$4:$Y$11,Data!$Y$1,FALSE),FALSE)</f>
        <v>0.26461840112700341</v>
      </c>
      <c r="Z189" s="19">
        <f>AK189*VLOOKUP($O189,AProperties!$A$8:$I$1007,VLOOKUP(Span,Data!$N$4:$Y$11,Data!$Y$1,FALSE),FALSE)</f>
        <v>0.27893228611779936</v>
      </c>
      <c r="AA189" s="19">
        <f>$I189*AA$19^0.5/VLOOKUP($O189,AProperties!$AY$8:$BG$1007,VLOOKUP(Span,Data!$N$4:$Y$11,Data!$Y$1,FALSE),FALSE)</f>
        <v>0.30184224107097718</v>
      </c>
      <c r="AB189" s="19">
        <f>$I189*AB$19^0.5/VLOOKUP($O189,AProperties!$AY$8:$BG$1007,VLOOKUP(Span,Data!$N$4:$Y$11,Data!$Y$1,FALSE),FALSE)</f>
        <v>0.4268693910196652</v>
      </c>
      <c r="AC189" s="19">
        <f>$I189*AC$19^0.5/VLOOKUP($O189,AProperties!$AY$8:$BG$1007,VLOOKUP(Span,Data!$N$4:$Y$11,Data!$Y$1,FALSE),FALSE)</f>
        <v>0.60368448214195436</v>
      </c>
      <c r="AD189" s="19">
        <f>$I189*AD$19^0.5/VLOOKUP($O189,AProperties!$AY$8:$BG$1007,VLOOKUP(Span,Data!$N$4:$Y$11,Data!$Y$1,FALSE),FALSE)</f>
        <v>0.73935947344204589</v>
      </c>
      <c r="AE189" s="19">
        <f>$I189*AE$19^0.5/VLOOKUP($O189,AProperties!$AY$8:$BG$1007,VLOOKUP(Span,Data!$N$4:$Y$11,Data!$Y$1,FALSE),FALSE)</f>
        <v>0.8537387820393304</v>
      </c>
      <c r="AF189" s="19">
        <f>$I189*AF$19^0.5/VLOOKUP($O189,AProperties!$AY$8:$BG$1007,VLOOKUP(Span,Data!$N$4:$Y$11,Data!$Y$1,FALSE),FALSE)</f>
        <v>0.95450897583390959</v>
      </c>
      <c r="AG189" s="19">
        <f>$I189*AG$19^0.5/VLOOKUP($O189,AProperties!$AY$8:$BG$1007,VLOOKUP(Span,Data!$N$4:$Y$11,Data!$Y$1,FALSE),FALSE)</f>
        <v>1.0456121948107717</v>
      </c>
      <c r="AH189" s="19">
        <f>$I189*AH$19^0.5/VLOOKUP($O189,AProperties!$AY$8:$BG$1007,VLOOKUP(Span,Data!$N$4:$Y$11,Data!$Y$1,FALSE),FALSE)</f>
        <v>1.1293902509436227</v>
      </c>
      <c r="AI189" s="19">
        <f>$I189*AI$19^0.5/VLOOKUP($O189,AProperties!$AY$8:$BG$1007,VLOOKUP(Span,Data!$N$4:$Y$11,Data!$Y$1,FALSE),FALSE)</f>
        <v>1.2073689642839087</v>
      </c>
      <c r="AJ189" s="19">
        <f>$I189*AJ$19^0.5/VLOOKUP($O189,AProperties!$AY$8:$BG$1007,VLOOKUP(Span,Data!$N$4:$Y$11,Data!$Y$1,FALSE),FALSE)</f>
        <v>1.2806081730589955</v>
      </c>
      <c r="AK189" s="19">
        <f>$I189*AK$19^0.5/VLOOKUP($O189,AProperties!$AY$8:$BG$1007,VLOOKUP(Span,Data!$N$4:$Y$11,Data!$Y$1,FALSE),FALSE)</f>
        <v>1.349879539031168</v>
      </c>
      <c r="AL189" s="47">
        <f t="shared" si="25"/>
        <v>0.17</v>
      </c>
    </row>
    <row r="190" spans="1:38" x14ac:dyDescent="0.25">
      <c r="A190" s="15">
        <v>0.17100000000000001</v>
      </c>
      <c r="B190" s="116">
        <f>VLOOKUP($A190,APropertiesDimless!$A$7:$I$1007,VLOOKUP(Span,Data!$N$4:$Y$11,Data!$Y$1,FALSE),FALSE)</f>
        <v>0.17202887089977908</v>
      </c>
      <c r="C190" s="6">
        <f t="shared" si="21"/>
        <v>0.25701443544988956</v>
      </c>
      <c r="D190" s="116">
        <f>VLOOKUP($A190,AProperties!$AE$8:$AM$1007,VLOOKUP(Span,Data!$N$4:$Y$11,Data!$Y$1,FALSE),FALSE)</f>
        <v>0.21428091200575092</v>
      </c>
      <c r="E190" s="116">
        <f t="shared" si="22"/>
        <v>0.25418054555383873</v>
      </c>
      <c r="F190" s="6">
        <f t="shared" si="26"/>
        <v>0.27831082583945216</v>
      </c>
      <c r="G190" s="9"/>
      <c r="H190" s="15">
        <f t="shared" si="23"/>
        <v>0.17100000000000001</v>
      </c>
      <c r="I190" s="6">
        <f>VLOOKUP(H190,AProperties!$AO$8:$AW$1007,VLOOKUP(Span,Data!$N$4:$Y$11,Data!$Y$1,FALSE),FALSE)^(2/3)</f>
        <v>0.23779938860378572</v>
      </c>
      <c r="J190" s="15">
        <f>$I190*(Slope^0.5)/VLOOKUP($H190,AProperties!$AY$8:$BG$1007,VLOOKUP(Span,Data!$N$4:$Y$11,Data!$Y$1,FALSE),FALSE)</f>
        <v>0.74204032470710979</v>
      </c>
      <c r="K190" s="15">
        <f>$J190*VLOOKUP($H190,AProperties!$A$8:$I$1007,VLOOKUP(Span,Data!$N$4:$Y$11,Data!$Y$1,FALSE),FALSE)</f>
        <v>0.15422804722801972</v>
      </c>
      <c r="L190" s="15">
        <f t="shared" si="27"/>
        <v>0.74204032470710979</v>
      </c>
      <c r="M190" s="15">
        <f t="shared" si="28"/>
        <v>0.17100000000000001</v>
      </c>
      <c r="O190" s="28">
        <f t="shared" si="24"/>
        <v>0.17100000000000001</v>
      </c>
      <c r="P190" s="19">
        <f>AA190*VLOOKUP($O190,AProperties!$A$8:$I$1007,VLOOKUP(Span,Data!$N$4:$Y$11,Data!$Y$1,FALSE),FALSE)</f>
        <v>6.2963336622418972E-2</v>
      </c>
      <c r="Q190" s="19">
        <f>AB190*VLOOKUP($O190,AProperties!$A$8:$I$1007,VLOOKUP(Span,Data!$N$4:$Y$11,Data!$Y$1,FALSE),FALSE)</f>
        <v>8.9043604583687513E-2</v>
      </c>
      <c r="R190" s="19">
        <f>AC190*VLOOKUP($O190,AProperties!$A$8:$I$1007,VLOOKUP(Span,Data!$N$4:$Y$11,Data!$Y$1,FALSE),FALSE)</f>
        <v>0.12592667324483794</v>
      </c>
      <c r="S190" s="19">
        <f>AD190*VLOOKUP($O190,AProperties!$A$8:$I$1007,VLOOKUP(Span,Data!$N$4:$Y$11,Data!$Y$1,FALSE),FALSE)</f>
        <v>0.15422804722801972</v>
      </c>
      <c r="T190" s="19">
        <f>AE190*VLOOKUP($O190,AProperties!$A$8:$I$1007,VLOOKUP(Span,Data!$N$4:$Y$11,Data!$Y$1,FALSE),FALSE)</f>
        <v>0.17808720916737503</v>
      </c>
      <c r="U190" s="19">
        <f>AF190*VLOOKUP($O190,AProperties!$A$8:$I$1007,VLOOKUP(Span,Data!$N$4:$Y$11,Data!$Y$1,FALSE),FALSE)</f>
        <v>0.19910755281073711</v>
      </c>
      <c r="V190" s="19">
        <f>AG190*VLOOKUP($O190,AProperties!$A$8:$I$1007,VLOOKUP(Span,Data!$N$4:$Y$11,Data!$Y$1,FALSE),FALSE)</f>
        <v>0.21811139608818372</v>
      </c>
      <c r="W190" s="19">
        <f>AH190*VLOOKUP($O190,AProperties!$A$8:$I$1007,VLOOKUP(Span,Data!$N$4:$Y$11,Data!$Y$1,FALSE),FALSE)</f>
        <v>0.23558723356920827</v>
      </c>
      <c r="X190" s="19">
        <f>AI190*VLOOKUP($O190,AProperties!$A$8:$I$1007,VLOOKUP(Span,Data!$N$4:$Y$11,Data!$Y$1,FALSE),FALSE)</f>
        <v>0.25185334648967589</v>
      </c>
      <c r="Y190" s="19">
        <f>AJ190*VLOOKUP($O190,AProperties!$A$8:$I$1007,VLOOKUP(Span,Data!$N$4:$Y$11,Data!$Y$1,FALSE),FALSE)</f>
        <v>0.26713081375106251</v>
      </c>
      <c r="Z190" s="19">
        <f>AK190*VLOOKUP($O190,AProperties!$A$8:$I$1007,VLOOKUP(Span,Data!$N$4:$Y$11,Data!$Y$1,FALSE),FALSE)</f>
        <v>0.28158060155586168</v>
      </c>
      <c r="AA190" s="19">
        <f>$I190*AA$19^0.5/VLOOKUP($O190,AProperties!$AY$8:$BG$1007,VLOOKUP(Span,Data!$N$4:$Y$11,Data!$Y$1,FALSE),FALSE)</f>
        <v>0.30293669401692735</v>
      </c>
      <c r="AB190" s="19">
        <f>$I190*AB$19^0.5/VLOOKUP($O190,AProperties!$AY$8:$BG$1007,VLOOKUP(Span,Data!$N$4:$Y$11,Data!$Y$1,FALSE),FALSE)</f>
        <v>0.42841718121920719</v>
      </c>
      <c r="AC190" s="19">
        <f>$I190*AC$19^0.5/VLOOKUP($O190,AProperties!$AY$8:$BG$1007,VLOOKUP(Span,Data!$N$4:$Y$11,Data!$Y$1,FALSE),FALSE)</f>
        <v>0.60587338803385471</v>
      </c>
      <c r="AD190" s="19">
        <f>$I190*AD$19^0.5/VLOOKUP($O190,AProperties!$AY$8:$BG$1007,VLOOKUP(Span,Data!$N$4:$Y$11,Data!$Y$1,FALSE),FALSE)</f>
        <v>0.74204032470710979</v>
      </c>
      <c r="AE190" s="19">
        <f>$I190*AE$19^0.5/VLOOKUP($O190,AProperties!$AY$8:$BG$1007,VLOOKUP(Span,Data!$N$4:$Y$11,Data!$Y$1,FALSE),FALSE)</f>
        <v>0.85683436243841438</v>
      </c>
      <c r="AF190" s="19">
        <f>$I190*AF$19^0.5/VLOOKUP($O190,AProperties!$AY$8:$BG$1007,VLOOKUP(Span,Data!$N$4:$Y$11,Data!$Y$1,FALSE),FALSE)</f>
        <v>0.95796993993499335</v>
      </c>
      <c r="AG190" s="19">
        <f>$I190*AG$19^0.5/VLOOKUP($O190,AProperties!$AY$8:$BG$1007,VLOOKUP(Span,Data!$N$4:$Y$11,Data!$Y$1,FALSE),FALSE)</f>
        <v>1.0494034910285299</v>
      </c>
      <c r="AH190" s="19">
        <f>$I190*AH$19^0.5/VLOOKUP($O190,AProperties!$AY$8:$BG$1007,VLOOKUP(Span,Data!$N$4:$Y$11,Data!$Y$1,FALSE),FALSE)</f>
        <v>1.1334853188933138</v>
      </c>
      <c r="AI190" s="19">
        <f>$I190*AI$19^0.5/VLOOKUP($O190,AProperties!$AY$8:$BG$1007,VLOOKUP(Span,Data!$N$4:$Y$11,Data!$Y$1,FALSE),FALSE)</f>
        <v>1.2117467760677094</v>
      </c>
      <c r="AJ190" s="19">
        <f>$I190*AJ$19^0.5/VLOOKUP($O190,AProperties!$AY$8:$BG$1007,VLOOKUP(Span,Data!$N$4:$Y$11,Data!$Y$1,FALSE),FALSE)</f>
        <v>1.2852515436576213</v>
      </c>
      <c r="AK190" s="19">
        <f>$I190*AK$19^0.5/VLOOKUP($O190,AProperties!$AY$8:$BG$1007,VLOOKUP(Span,Data!$N$4:$Y$11,Data!$Y$1,FALSE),FALSE)</f>
        <v>1.3547740814018068</v>
      </c>
      <c r="AL190" s="47">
        <f t="shared" si="25"/>
        <v>0.17100000000000001</v>
      </c>
    </row>
    <row r="191" spans="1:38" x14ac:dyDescent="0.25">
      <c r="A191" s="15">
        <v>0.17199999999999999</v>
      </c>
      <c r="B191" s="116">
        <f>VLOOKUP($A191,APropertiesDimless!$A$7:$I$1007,VLOOKUP(Span,Data!$N$4:$Y$11,Data!$Y$1,FALSE),FALSE)</f>
        <v>0.17305226289858136</v>
      </c>
      <c r="C191" s="6">
        <f t="shared" si="21"/>
        <v>0.25852613144929065</v>
      </c>
      <c r="D191" s="116">
        <f>VLOOKUP($A191,AProperties!$AE$8:$AM$1007,VLOOKUP(Span,Data!$N$4:$Y$11,Data!$Y$1,FALSE),FALSE)</f>
        <v>0.21552643786996281</v>
      </c>
      <c r="E191" s="116">
        <f t="shared" si="22"/>
        <v>0.25585318543368457</v>
      </c>
      <c r="F191" s="6">
        <f t="shared" si="26"/>
        <v>0.28075993741550964</v>
      </c>
      <c r="G191" s="9"/>
      <c r="H191" s="15">
        <f t="shared" si="23"/>
        <v>0.17199999999999999</v>
      </c>
      <c r="I191" s="6">
        <f>VLOOKUP(H191,AProperties!$AO$8:$AW$1007,VLOOKUP(Span,Data!$N$4:$Y$11,Data!$Y$1,FALSE),FALSE)^(2/3)</f>
        <v>0.23857664891351027</v>
      </c>
      <c r="J191" s="15">
        <f>$I191*(Slope^0.5)/VLOOKUP($H191,AProperties!$AY$8:$BG$1007,VLOOKUP(Span,Data!$N$4:$Y$11,Data!$Y$1,FALSE),FALSE)</f>
        <v>0.74471378258216503</v>
      </c>
      <c r="K191" s="15">
        <f>$J191*VLOOKUP($H191,AProperties!$A$8:$I$1007,VLOOKUP(Span,Data!$N$4:$Y$11,Data!$Y$1,FALSE),FALSE)</f>
        <v>0.15568340065616876</v>
      </c>
      <c r="L191" s="15">
        <f t="shared" si="27"/>
        <v>0.74471378258216503</v>
      </c>
      <c r="M191" s="15">
        <f t="shared" si="28"/>
        <v>0.17199999999999999</v>
      </c>
      <c r="O191" s="28">
        <f t="shared" si="24"/>
        <v>0.17199999999999999</v>
      </c>
      <c r="P191" s="19">
        <f>AA191*VLOOKUP($O191,AProperties!$A$8:$I$1007,VLOOKUP(Span,Data!$N$4:$Y$11,Data!$Y$1,FALSE),FALSE)</f>
        <v>6.355748217148155E-2</v>
      </c>
      <c r="Q191" s="19">
        <f>AB191*VLOOKUP($O191,AProperties!$A$8:$I$1007,VLOOKUP(Span,Data!$N$4:$Y$11,Data!$Y$1,FALSE),FALSE)</f>
        <v>8.9883853277195405E-2</v>
      </c>
      <c r="R191" s="19">
        <f>AC191*VLOOKUP($O191,AProperties!$A$8:$I$1007,VLOOKUP(Span,Data!$N$4:$Y$11,Data!$Y$1,FALSE),FALSE)</f>
        <v>0.1271149643429631</v>
      </c>
      <c r="S191" s="19">
        <f>AD191*VLOOKUP($O191,AProperties!$A$8:$I$1007,VLOOKUP(Span,Data!$N$4:$Y$11,Data!$Y$1,FALSE),FALSE)</f>
        <v>0.15568340065616876</v>
      </c>
      <c r="T191" s="19">
        <f>AE191*VLOOKUP($O191,AProperties!$A$8:$I$1007,VLOOKUP(Span,Data!$N$4:$Y$11,Data!$Y$1,FALSE),FALSE)</f>
        <v>0.17976770655439081</v>
      </c>
      <c r="U191" s="19">
        <f>AF191*VLOOKUP($O191,AProperties!$A$8:$I$1007,VLOOKUP(Span,Data!$N$4:$Y$11,Data!$Y$1,FALSE),FALSE)</f>
        <v>0.20098640600742615</v>
      </c>
      <c r="V191" s="19">
        <f>AG191*VLOOKUP($O191,AProperties!$A$8:$I$1007,VLOOKUP(Span,Data!$N$4:$Y$11,Data!$Y$1,FALSE),FALSE)</f>
        <v>0.22016957664431827</v>
      </c>
      <c r="W191" s="19">
        <f>AH191*VLOOKUP($O191,AProperties!$A$8:$I$1007,VLOOKUP(Span,Data!$N$4:$Y$11,Data!$Y$1,FALSE),FALSE)</f>
        <v>0.23781032265167706</v>
      </c>
      <c r="X191" s="19">
        <f>AI191*VLOOKUP($O191,AProperties!$A$8:$I$1007,VLOOKUP(Span,Data!$N$4:$Y$11,Data!$Y$1,FALSE),FALSE)</f>
        <v>0.2542299286859262</v>
      </c>
      <c r="Y191" s="19">
        <f>AJ191*VLOOKUP($O191,AProperties!$A$8:$I$1007,VLOOKUP(Span,Data!$N$4:$Y$11,Data!$Y$1,FALSE),FALSE)</f>
        <v>0.26965155983158617</v>
      </c>
      <c r="Z191" s="19">
        <f>AK191*VLOOKUP($O191,AProperties!$A$8:$I$1007,VLOOKUP(Span,Data!$N$4:$Y$11,Data!$Y$1,FALSE),FALSE)</f>
        <v>0.28423770122832742</v>
      </c>
      <c r="AA191" s="19">
        <f>$I191*AA$19^0.5/VLOOKUP($O191,AProperties!$AY$8:$BG$1007,VLOOKUP(Span,Data!$N$4:$Y$11,Data!$Y$1,FALSE),FALSE)</f>
        <v>0.30402812862404588</v>
      </c>
      <c r="AB191" s="19">
        <f>$I191*AB$19^0.5/VLOOKUP($O191,AProperties!$AY$8:$BG$1007,VLOOKUP(Span,Data!$N$4:$Y$11,Data!$Y$1,FALSE),FALSE)</f>
        <v>0.4299607028430375</v>
      </c>
      <c r="AC191" s="19">
        <f>$I191*AC$19^0.5/VLOOKUP($O191,AProperties!$AY$8:$BG$1007,VLOOKUP(Span,Data!$N$4:$Y$11,Data!$Y$1,FALSE),FALSE)</f>
        <v>0.60805625724809176</v>
      </c>
      <c r="AD191" s="19">
        <f>$I191*AD$19^0.5/VLOOKUP($O191,AProperties!$AY$8:$BG$1007,VLOOKUP(Span,Data!$N$4:$Y$11,Data!$Y$1,FALSE),FALSE)</f>
        <v>0.74471378258216503</v>
      </c>
      <c r="AE191" s="19">
        <f>$I191*AE$19^0.5/VLOOKUP($O191,AProperties!$AY$8:$BG$1007,VLOOKUP(Span,Data!$N$4:$Y$11,Data!$Y$1,FALSE),FALSE)</f>
        <v>0.859921405686075</v>
      </c>
      <c r="AF191" s="19">
        <f>$I191*AF$19^0.5/VLOOKUP($O191,AProperties!$AY$8:$BG$1007,VLOOKUP(Span,Data!$N$4:$Y$11,Data!$Y$1,FALSE),FALSE)</f>
        <v>0.96142135921061878</v>
      </c>
      <c r="AG191" s="19">
        <f>$I191*AG$19^0.5/VLOOKUP($O191,AProperties!$AY$8:$BG$1007,VLOOKUP(Span,Data!$N$4:$Y$11,Data!$Y$1,FALSE),FALSE)</f>
        <v>1.0531843314138662</v>
      </c>
      <c r="AH191" s="19">
        <f>$I191*AH$19^0.5/VLOOKUP($O191,AProperties!$AY$8:$BG$1007,VLOOKUP(Span,Data!$N$4:$Y$11,Data!$Y$1,FALSE),FALSE)</f>
        <v>1.1375690932532194</v>
      </c>
      <c r="AI191" s="19">
        <f>$I191*AI$19^0.5/VLOOKUP($O191,AProperties!$AY$8:$BG$1007,VLOOKUP(Span,Data!$N$4:$Y$11,Data!$Y$1,FALSE),FALSE)</f>
        <v>1.2161125144961835</v>
      </c>
      <c r="AJ191" s="19">
        <f>$I191*AJ$19^0.5/VLOOKUP($O191,AProperties!$AY$8:$BG$1007,VLOOKUP(Span,Data!$N$4:$Y$11,Data!$Y$1,FALSE),FALSE)</f>
        <v>1.2898821085291123</v>
      </c>
      <c r="AK191" s="19">
        <f>$I191*AK$19^0.5/VLOOKUP($O191,AProperties!$AY$8:$BG$1007,VLOOKUP(Span,Data!$N$4:$Y$11,Data!$Y$1,FALSE),FALSE)</f>
        <v>1.3596551253508324</v>
      </c>
      <c r="AL191" s="47">
        <f t="shared" si="25"/>
        <v>0.17199999999999999</v>
      </c>
    </row>
    <row r="192" spans="1:38" x14ac:dyDescent="0.25">
      <c r="A192" s="15">
        <v>0.17299999999999999</v>
      </c>
      <c r="B192" s="116">
        <f>VLOOKUP($A192,APropertiesDimless!$A$7:$I$1007,VLOOKUP(Span,Data!$N$4:$Y$11,Data!$Y$1,FALSE),FALSE)</f>
        <v>0.17407599618122663</v>
      </c>
      <c r="C192" s="6">
        <f t="shared" si="21"/>
        <v>0.26003799809061329</v>
      </c>
      <c r="D192" s="116">
        <f>VLOOKUP($A192,AProperties!$AE$8:$AM$1007,VLOOKUP(Span,Data!$N$4:$Y$11,Data!$Y$1,FALSE),FALSE)</f>
        <v>0.21677179415907188</v>
      </c>
      <c r="E192" s="116">
        <f t="shared" si="22"/>
        <v>0.25752717548540321</v>
      </c>
      <c r="F192" s="6">
        <f t="shared" si="26"/>
        <v>0.28321624550491181</v>
      </c>
      <c r="G192" s="9"/>
      <c r="H192" s="15">
        <f t="shared" si="23"/>
        <v>0.17299999999999999</v>
      </c>
      <c r="I192" s="6">
        <f>VLOOKUP(H192,AProperties!$AO$8:$AW$1007,VLOOKUP(Span,Data!$N$4:$Y$11,Data!$Y$1,FALSE),FALSE)^(2/3)</f>
        <v>0.2393511055806927</v>
      </c>
      <c r="J192" s="15">
        <f>$I192*(Slope^0.5)/VLOOKUP($H192,AProperties!$AY$8:$BG$1007,VLOOKUP(Span,Data!$N$4:$Y$11,Data!$Y$1,FALSE),FALSE)</f>
        <v>0.74737989457421927</v>
      </c>
      <c r="K192" s="15">
        <f>$J192*VLOOKUP($H192,AProperties!$A$8:$I$1007,VLOOKUP(Span,Data!$N$4:$Y$11,Data!$Y$1,FALSE),FALSE)</f>
        <v>0.15714354625585955</v>
      </c>
      <c r="L192" s="15">
        <f t="shared" si="27"/>
        <v>0.74737989457421927</v>
      </c>
      <c r="M192" s="15">
        <f t="shared" si="28"/>
        <v>0.17299999999999999</v>
      </c>
      <c r="O192" s="28">
        <f t="shared" si="24"/>
        <v>0.17299999999999999</v>
      </c>
      <c r="P192" s="19">
        <f>AA192*VLOOKUP($O192,AProperties!$A$8:$I$1007,VLOOKUP(Span,Data!$N$4:$Y$11,Data!$Y$1,FALSE),FALSE)</f>
        <v>6.4153584116383625E-2</v>
      </c>
      <c r="Q192" s="19">
        <f>AB192*VLOOKUP($O192,AProperties!$A$8:$I$1007,VLOOKUP(Span,Data!$N$4:$Y$11,Data!$Y$1,FALSE),FALSE)</f>
        <v>9.0726868732232915E-2</v>
      </c>
      <c r="R192" s="19">
        <f>AC192*VLOOKUP($O192,AProperties!$A$8:$I$1007,VLOOKUP(Span,Data!$N$4:$Y$11,Data!$Y$1,FALSE),FALSE)</f>
        <v>0.12830716823276725</v>
      </c>
      <c r="S192" s="19">
        <f>AD192*VLOOKUP($O192,AProperties!$A$8:$I$1007,VLOOKUP(Span,Data!$N$4:$Y$11,Data!$Y$1,FALSE),FALSE)</f>
        <v>0.15714354625585955</v>
      </c>
      <c r="T192" s="19">
        <f>AE192*VLOOKUP($O192,AProperties!$A$8:$I$1007,VLOOKUP(Span,Data!$N$4:$Y$11,Data!$Y$1,FALSE),FALSE)</f>
        <v>0.18145373746446583</v>
      </c>
      <c r="U192" s="19">
        <f>AF192*VLOOKUP($O192,AProperties!$A$8:$I$1007,VLOOKUP(Span,Data!$N$4:$Y$11,Data!$Y$1,FALSE),FALSE)</f>
        <v>0.20287144587097294</v>
      </c>
      <c r="V192" s="19">
        <f>AG192*VLOOKUP($O192,AProperties!$A$8:$I$1007,VLOOKUP(Span,Data!$N$4:$Y$11,Data!$Y$1,FALSE),FALSE)</f>
        <v>0.22223453435444038</v>
      </c>
      <c r="W192" s="19">
        <f>AH192*VLOOKUP($O192,AProperties!$A$8:$I$1007,VLOOKUP(Span,Data!$N$4:$Y$11,Data!$Y$1,FALSE),FALSE)</f>
        <v>0.24004073189709024</v>
      </c>
      <c r="X192" s="19">
        <f>AI192*VLOOKUP($O192,AProperties!$A$8:$I$1007,VLOOKUP(Span,Data!$N$4:$Y$11,Data!$Y$1,FALSE),FALSE)</f>
        <v>0.2566143364655345</v>
      </c>
      <c r="Y192" s="19">
        <f>AJ192*VLOOKUP($O192,AProperties!$A$8:$I$1007,VLOOKUP(Span,Data!$N$4:$Y$11,Data!$Y$1,FALSE),FALSE)</f>
        <v>0.2721806061966987</v>
      </c>
      <c r="Z192" s="19">
        <f>AK192*VLOOKUP($O192,AProperties!$A$8:$I$1007,VLOOKUP(Span,Data!$N$4:$Y$11,Data!$Y$1,FALSE),FALSE)</f>
        <v>0.28690355016896918</v>
      </c>
      <c r="AA192" s="19">
        <f>$I192*AA$19^0.5/VLOOKUP($O192,AProperties!$AY$8:$BG$1007,VLOOKUP(Span,Data!$N$4:$Y$11,Data!$Y$1,FALSE),FALSE)</f>
        <v>0.30511656428698714</v>
      </c>
      <c r="AB192" s="19">
        <f>$I192*AB$19^0.5/VLOOKUP($O192,AProperties!$AY$8:$BG$1007,VLOOKUP(Span,Data!$N$4:$Y$11,Data!$Y$1,FALSE),FALSE)</f>
        <v>0.43149998331933959</v>
      </c>
      <c r="AC192" s="19">
        <f>$I192*AC$19^0.5/VLOOKUP($O192,AProperties!$AY$8:$BG$1007,VLOOKUP(Span,Data!$N$4:$Y$11,Data!$Y$1,FALSE),FALSE)</f>
        <v>0.61023312857397427</v>
      </c>
      <c r="AD192" s="19">
        <f>$I192*AD$19^0.5/VLOOKUP($O192,AProperties!$AY$8:$BG$1007,VLOOKUP(Span,Data!$N$4:$Y$11,Data!$Y$1,FALSE),FALSE)</f>
        <v>0.74737989457421927</v>
      </c>
      <c r="AE192" s="19">
        <f>$I192*AE$19^0.5/VLOOKUP($O192,AProperties!$AY$8:$BG$1007,VLOOKUP(Span,Data!$N$4:$Y$11,Data!$Y$1,FALSE),FALSE)</f>
        <v>0.86299996663867917</v>
      </c>
      <c r="AF192" s="19">
        <f>$I192*AF$19^0.5/VLOOKUP($O192,AProperties!$AY$8:$BG$1007,VLOOKUP(Span,Data!$N$4:$Y$11,Data!$Y$1,FALSE),FALSE)</f>
        <v>0.96486329499206869</v>
      </c>
      <c r="AG192" s="19">
        <f>$I192*AG$19^0.5/VLOOKUP($O192,AProperties!$AY$8:$BG$1007,VLOOKUP(Span,Data!$N$4:$Y$11,Data!$Y$1,FALSE),FALSE)</f>
        <v>1.0569547831518349</v>
      </c>
      <c r="AH192" s="19">
        <f>$I192*AH$19^0.5/VLOOKUP($O192,AProperties!$AY$8:$BG$1007,VLOOKUP(Span,Data!$N$4:$Y$11,Data!$Y$1,FALSE),FALSE)</f>
        <v>1.1416416465914918</v>
      </c>
      <c r="AI192" s="19">
        <f>$I192*AI$19^0.5/VLOOKUP($O192,AProperties!$AY$8:$BG$1007,VLOOKUP(Span,Data!$N$4:$Y$11,Data!$Y$1,FALSE),FALSE)</f>
        <v>1.2204662571479485</v>
      </c>
      <c r="AJ192" s="19">
        <f>$I192*AJ$19^0.5/VLOOKUP($O192,AProperties!$AY$8:$BG$1007,VLOOKUP(Span,Data!$N$4:$Y$11,Data!$Y$1,FALSE),FALSE)</f>
        <v>1.2944999499580185</v>
      </c>
      <c r="AK192" s="19">
        <f>$I192*AK$19^0.5/VLOOKUP($O192,AProperties!$AY$8:$BG$1007,VLOOKUP(Span,Data!$N$4:$Y$11,Data!$Y$1,FALSE),FALSE)</f>
        <v>1.3645227576137759</v>
      </c>
      <c r="AL192" s="47">
        <f t="shared" si="25"/>
        <v>0.17299999999999999</v>
      </c>
    </row>
    <row r="193" spans="1:38" x14ac:dyDescent="0.25">
      <c r="A193" s="15">
        <v>0.17399999999999999</v>
      </c>
      <c r="B193" s="116">
        <f>VLOOKUP($A193,APropertiesDimless!$A$7:$I$1007,VLOOKUP(Span,Data!$N$4:$Y$11,Data!$Y$1,FALSE),FALSE)</f>
        <v>0.17510007334897618</v>
      </c>
      <c r="C193" s="6">
        <f t="shared" si="21"/>
        <v>0.26155003667448806</v>
      </c>
      <c r="D193" s="116">
        <f>VLOOKUP($A193,AProperties!$AE$8:$AM$1007,VLOOKUP(Span,Data!$N$4:$Y$11,Data!$Y$1,FALSE),FALSE)</f>
        <v>0.21801697944268289</v>
      </c>
      <c r="E193" s="116">
        <f t="shared" si="22"/>
        <v>0.25920251880762257</v>
      </c>
      <c r="F193" s="6">
        <f t="shared" si="26"/>
        <v>0.2856797300438747</v>
      </c>
      <c r="G193" s="9"/>
      <c r="H193" s="15">
        <f t="shared" si="23"/>
        <v>0.17399999999999999</v>
      </c>
      <c r="I193" s="6">
        <f>VLOOKUP(H193,AProperties!$AO$8:$AW$1007,VLOOKUP(Span,Data!$N$4:$Y$11,Data!$Y$1,FALSE),FALSE)^(2/3)</f>
        <v>0.24012277687163788</v>
      </c>
      <c r="J193" s="15">
        <f>$I193*(Slope^0.5)/VLOOKUP($H193,AProperties!$AY$8:$BG$1007,VLOOKUP(Span,Data!$N$4:$Y$11,Data!$Y$1,FALSE),FALSE)</f>
        <v>0.75003870755109348</v>
      </c>
      <c r="K193" s="15">
        <f>$J193*VLOOKUP($H193,AProperties!$A$8:$I$1007,VLOOKUP(Span,Data!$N$4:$Y$11,Data!$Y$1,FALSE),FALSE)</f>
        <v>0.15860846496170539</v>
      </c>
      <c r="L193" s="15">
        <f t="shared" si="27"/>
        <v>0.75003870755109348</v>
      </c>
      <c r="M193" s="15">
        <f t="shared" si="28"/>
        <v>0.17399999999999999</v>
      </c>
      <c r="O193" s="28">
        <f t="shared" si="24"/>
        <v>0.17399999999999999</v>
      </c>
      <c r="P193" s="19">
        <f>AA193*VLOOKUP($O193,AProperties!$A$8:$I$1007,VLOOKUP(Span,Data!$N$4:$Y$11,Data!$Y$1,FALSE),FALSE)</f>
        <v>6.4751634673713726E-2</v>
      </c>
      <c r="Q193" s="19">
        <f>AB193*VLOOKUP($O193,AProperties!$A$8:$I$1007,VLOOKUP(Span,Data!$N$4:$Y$11,Data!$Y$1,FALSE),FALSE)</f>
        <v>9.1572639941393918E-2</v>
      </c>
      <c r="R193" s="19">
        <f>AC193*VLOOKUP($O193,AProperties!$A$8:$I$1007,VLOOKUP(Span,Data!$N$4:$Y$11,Data!$Y$1,FALSE),FALSE)</f>
        <v>0.12950326934742745</v>
      </c>
      <c r="S193" s="19">
        <f>AD193*VLOOKUP($O193,AProperties!$A$8:$I$1007,VLOOKUP(Span,Data!$N$4:$Y$11,Data!$Y$1,FALSE),FALSE)</f>
        <v>0.15860846496170539</v>
      </c>
      <c r="T193" s="19">
        <f>AE193*VLOOKUP($O193,AProperties!$A$8:$I$1007,VLOOKUP(Span,Data!$N$4:$Y$11,Data!$Y$1,FALSE),FALSE)</f>
        <v>0.18314527988278784</v>
      </c>
      <c r="U193" s="19">
        <f>AF193*VLOOKUP($O193,AProperties!$A$8:$I$1007,VLOOKUP(Span,Data!$N$4:$Y$11,Data!$Y$1,FALSE),FALSE)</f>
        <v>0.20476264778806916</v>
      </c>
      <c r="V193" s="19">
        <f>AG193*VLOOKUP($O193,AProperties!$A$8:$I$1007,VLOOKUP(Span,Data!$N$4:$Y$11,Data!$Y$1,FALSE),FALSE)</f>
        <v>0.22430624225602161</v>
      </c>
      <c r="W193" s="19">
        <f>AH193*VLOOKUP($O193,AProperties!$A$8:$I$1007,VLOOKUP(Span,Data!$N$4:$Y$11,Data!$Y$1,FALSE),FALSE)</f>
        <v>0.24227843218258868</v>
      </c>
      <c r="X193" s="19">
        <f>AI193*VLOOKUP($O193,AProperties!$A$8:$I$1007,VLOOKUP(Span,Data!$N$4:$Y$11,Data!$Y$1,FALSE),FALSE)</f>
        <v>0.2590065386948549</v>
      </c>
      <c r="Y193" s="19">
        <f>AJ193*VLOOKUP($O193,AProperties!$A$8:$I$1007,VLOOKUP(Span,Data!$N$4:$Y$11,Data!$Y$1,FALSE),FALSE)</f>
        <v>0.27471791982418176</v>
      </c>
      <c r="Z193" s="19">
        <f>AK193*VLOOKUP($O193,AProperties!$A$8:$I$1007,VLOOKUP(Span,Data!$N$4:$Y$11,Data!$Y$1,FALSE),FALSE)</f>
        <v>0.28957811356931262</v>
      </c>
      <c r="AA193" s="19">
        <f>$I193*AA$19^0.5/VLOOKUP($O193,AProperties!$AY$8:$BG$1007,VLOOKUP(Span,Data!$N$4:$Y$11,Data!$Y$1,FALSE),FALSE)</f>
        <v>0.30620202013945919</v>
      </c>
      <c r="AB193" s="19">
        <f>$I193*AB$19^0.5/VLOOKUP($O193,AProperties!$AY$8:$BG$1007,VLOOKUP(Span,Data!$N$4:$Y$11,Data!$Y$1,FALSE),FALSE)</f>
        <v>0.43303504970726281</v>
      </c>
      <c r="AC193" s="19">
        <f>$I193*AC$19^0.5/VLOOKUP($O193,AProperties!$AY$8:$BG$1007,VLOOKUP(Span,Data!$N$4:$Y$11,Data!$Y$1,FALSE),FALSE)</f>
        <v>0.61240404027891837</v>
      </c>
      <c r="AD193" s="19">
        <f>$I193*AD$19^0.5/VLOOKUP($O193,AProperties!$AY$8:$BG$1007,VLOOKUP(Span,Data!$N$4:$Y$11,Data!$Y$1,FALSE),FALSE)</f>
        <v>0.75003870755109348</v>
      </c>
      <c r="AE193" s="19">
        <f>$I193*AE$19^0.5/VLOOKUP($O193,AProperties!$AY$8:$BG$1007,VLOOKUP(Span,Data!$N$4:$Y$11,Data!$Y$1,FALSE),FALSE)</f>
        <v>0.86607009941452562</v>
      </c>
      <c r="AF193" s="19">
        <f>$I193*AF$19^0.5/VLOOKUP($O193,AProperties!$AY$8:$BG$1007,VLOOKUP(Span,Data!$N$4:$Y$11,Data!$Y$1,FALSE),FALSE)</f>
        <v>0.96829580778544</v>
      </c>
      <c r="AG193" s="19">
        <f>$I193*AG$19^0.5/VLOOKUP($O193,AProperties!$AY$8:$BG$1007,VLOOKUP(Span,Data!$N$4:$Y$11,Data!$Y$1,FALSE),FALSE)</f>
        <v>1.060714912523544</v>
      </c>
      <c r="AH193" s="19">
        <f>$I193*AH$19^0.5/VLOOKUP($O193,AProperties!$AY$8:$BG$1007,VLOOKUP(Span,Data!$N$4:$Y$11,Data!$Y$1,FALSE),FALSE)</f>
        <v>1.1457030504999108</v>
      </c>
      <c r="AI193" s="19">
        <f>$I193*AI$19^0.5/VLOOKUP($O193,AProperties!$AY$8:$BG$1007,VLOOKUP(Span,Data!$N$4:$Y$11,Data!$Y$1,FALSE),FALSE)</f>
        <v>1.2248080805578367</v>
      </c>
      <c r="AJ193" s="19">
        <f>$I193*AJ$19^0.5/VLOOKUP($O193,AProperties!$AY$8:$BG$1007,VLOOKUP(Span,Data!$N$4:$Y$11,Data!$Y$1,FALSE),FALSE)</f>
        <v>1.2991051491217884</v>
      </c>
      <c r="AK193" s="19">
        <f>$I193*AK$19^0.5/VLOOKUP($O193,AProperties!$AY$8:$BG$1007,VLOOKUP(Span,Data!$N$4:$Y$11,Data!$Y$1,FALSE),FALSE)</f>
        <v>1.3693770637591807</v>
      </c>
      <c r="AL193" s="47">
        <f t="shared" si="25"/>
        <v>0.17399999999999999</v>
      </c>
    </row>
    <row r="194" spans="1:38" x14ac:dyDescent="0.25">
      <c r="A194" s="15">
        <v>0.17499999999999999</v>
      </c>
      <c r="B194" s="116">
        <f>VLOOKUP($A194,APropertiesDimless!$A$7:$I$1007,VLOOKUP(Span,Data!$N$4:$Y$11,Data!$Y$1,FALSE),FALSE)</f>
        <v>0.17612449700909355</v>
      </c>
      <c r="C194" s="6">
        <f t="shared" si="21"/>
        <v>0.26306224850454674</v>
      </c>
      <c r="D194" s="116">
        <f>VLOOKUP($A194,AProperties!$AE$8:$AM$1007,VLOOKUP(Span,Data!$N$4:$Y$11,Data!$Y$1,FALSE),FALSE)</f>
        <v>0.21926199228981305</v>
      </c>
      <c r="E194" s="116">
        <f t="shared" si="22"/>
        <v>0.26087921849530049</v>
      </c>
      <c r="F194" s="6">
        <f t="shared" si="26"/>
        <v>0.28815037114960301</v>
      </c>
      <c r="G194" s="9"/>
      <c r="H194" s="15">
        <f t="shared" si="23"/>
        <v>0.17499999999999999</v>
      </c>
      <c r="I194" s="6">
        <f>VLOOKUP(H194,AProperties!$AO$8:$AW$1007,VLOOKUP(Span,Data!$N$4:$Y$11,Data!$Y$1,FALSE),FALSE)^(2/3)</f>
        <v>0.24089168082112189</v>
      </c>
      <c r="J194" s="15">
        <f>$I194*(Slope^0.5)/VLOOKUP($H194,AProperties!$AY$8:$BG$1007,VLOOKUP(Span,Data!$N$4:$Y$11,Data!$Y$1,FALSE),FALSE)</f>
        <v>0.75269026775350667</v>
      </c>
      <c r="K194" s="15">
        <f>$J194*VLOOKUP($H194,AProperties!$A$8:$I$1007,VLOOKUP(Span,Data!$N$4:$Y$11,Data!$Y$1,FALSE),FALSE)</f>
        <v>0.16007813779344882</v>
      </c>
      <c r="L194" s="15">
        <f t="shared" si="27"/>
        <v>0.75269026775350667</v>
      </c>
      <c r="M194" s="15">
        <f t="shared" si="28"/>
        <v>0.17499999999999999</v>
      </c>
      <c r="O194" s="28">
        <f t="shared" si="24"/>
        <v>0.17499999999999999</v>
      </c>
      <c r="P194" s="19">
        <f>AA194*VLOOKUP($O194,AProperties!$A$8:$I$1007,VLOOKUP(Span,Data!$N$4:$Y$11,Data!$Y$1,FALSE),FALSE)</f>
        <v>6.535162609481418E-2</v>
      </c>
      <c r="Q194" s="19">
        <f>AB194*VLOOKUP($O194,AProperties!$A$8:$I$1007,VLOOKUP(Span,Data!$N$4:$Y$11,Data!$Y$1,FALSE),FALSE)</f>
        <v>9.2421155946421696E-2</v>
      </c>
      <c r="R194" s="19">
        <f>AC194*VLOOKUP($O194,AProperties!$A$8:$I$1007,VLOOKUP(Span,Data!$N$4:$Y$11,Data!$Y$1,FALSE),FALSE)</f>
        <v>0.13070325218962836</v>
      </c>
      <c r="S194" s="19">
        <f>AD194*VLOOKUP($O194,AProperties!$A$8:$I$1007,VLOOKUP(Span,Data!$N$4:$Y$11,Data!$Y$1,FALSE),FALSE)</f>
        <v>0.16007813779344882</v>
      </c>
      <c r="T194" s="19">
        <f>AE194*VLOOKUP($O194,AProperties!$A$8:$I$1007,VLOOKUP(Span,Data!$N$4:$Y$11,Data!$Y$1,FALSE),FALSE)</f>
        <v>0.18484231189284339</v>
      </c>
      <c r="U194" s="19">
        <f>AF194*VLOOKUP($O194,AProperties!$A$8:$I$1007,VLOOKUP(Span,Data!$N$4:$Y$11,Data!$Y$1,FALSE),FALSE)</f>
        <v>0.20665998725530779</v>
      </c>
      <c r="V194" s="19">
        <f>AG194*VLOOKUP($O194,AProperties!$A$8:$I$1007,VLOOKUP(Span,Data!$N$4:$Y$11,Data!$Y$1,FALSE),FALSE)</f>
        <v>0.22638467350692446</v>
      </c>
      <c r="W194" s="19">
        <f>AH194*VLOOKUP($O194,AProperties!$A$8:$I$1007,VLOOKUP(Span,Data!$N$4:$Y$11,Data!$Y$1,FALSE),FALSE)</f>
        <v>0.24452339451535018</v>
      </c>
      <c r="X194" s="19">
        <f>AI194*VLOOKUP($O194,AProperties!$A$8:$I$1007,VLOOKUP(Span,Data!$N$4:$Y$11,Data!$Y$1,FALSE),FALSE)</f>
        <v>0.26140650437925672</v>
      </c>
      <c r="Y194" s="19">
        <f>AJ194*VLOOKUP($O194,AProperties!$A$8:$I$1007,VLOOKUP(Span,Data!$N$4:$Y$11,Data!$Y$1,FALSE),FALSE)</f>
        <v>0.27726346783926503</v>
      </c>
      <c r="Z194" s="19">
        <f>AK194*VLOOKUP($O194,AProperties!$A$8:$I$1007,VLOOKUP(Span,Data!$N$4:$Y$11,Data!$Y$1,FALSE),FALSE)</f>
        <v>0.29226135677630727</v>
      </c>
      <c r="AA194" s="19">
        <f>$I194*AA$19^0.5/VLOOKUP($O194,AProperties!$AY$8:$BG$1007,VLOOKUP(Span,Data!$N$4:$Y$11,Data!$Y$1,FALSE),FALSE)</f>
        <v>0.30728451505915644</v>
      </c>
      <c r="AB194" s="19">
        <f>$I194*AB$19^0.5/VLOOKUP($O194,AProperties!$AY$8:$BG$1007,VLOOKUP(Span,Data!$N$4:$Y$11,Data!$Y$1,FALSE),FALSE)</f>
        <v>0.43456592870389865</v>
      </c>
      <c r="AC194" s="19">
        <f>$I194*AC$19^0.5/VLOOKUP($O194,AProperties!$AY$8:$BG$1007,VLOOKUP(Span,Data!$N$4:$Y$11,Data!$Y$1,FALSE),FALSE)</f>
        <v>0.61456903011831288</v>
      </c>
      <c r="AD194" s="19">
        <f>$I194*AD$19^0.5/VLOOKUP($O194,AProperties!$AY$8:$BG$1007,VLOOKUP(Span,Data!$N$4:$Y$11,Data!$Y$1,FALSE),FALSE)</f>
        <v>0.75269026775350667</v>
      </c>
      <c r="AE194" s="19">
        <f>$I194*AE$19^0.5/VLOOKUP($O194,AProperties!$AY$8:$BG$1007,VLOOKUP(Span,Data!$N$4:$Y$11,Data!$Y$1,FALSE),FALSE)</f>
        <v>0.8691318574077973</v>
      </c>
      <c r="AF194" s="19">
        <f>$I194*AF$19^0.5/VLOOKUP($O194,AProperties!$AY$8:$BG$1007,VLOOKUP(Span,Data!$N$4:$Y$11,Data!$Y$1,FALSE),FALSE)</f>
        <v>0.97171895728724433</v>
      </c>
      <c r="AG194" s="19">
        <f>$I194*AG$19^0.5/VLOOKUP($O194,AProperties!$AY$8:$BG$1007,VLOOKUP(Span,Data!$N$4:$Y$11,Data!$Y$1,FALSE),FALSE)</f>
        <v>1.0644647849232456</v>
      </c>
      <c r="AH194" s="19">
        <f>$I194*AH$19^0.5/VLOOKUP($O194,AProperties!$AY$8:$BG$1007,VLOOKUP(Span,Data!$N$4:$Y$11,Data!$Y$1,FALSE),FALSE)</f>
        <v>1.1497533756123413</v>
      </c>
      <c r="AI194" s="19">
        <f>$I194*AI$19^0.5/VLOOKUP($O194,AProperties!$AY$8:$BG$1007,VLOOKUP(Span,Data!$N$4:$Y$11,Data!$Y$1,FALSE),FALSE)</f>
        <v>1.2291380602366258</v>
      </c>
      <c r="AJ194" s="19">
        <f>$I194*AJ$19^0.5/VLOOKUP($O194,AProperties!$AY$8:$BG$1007,VLOOKUP(Span,Data!$N$4:$Y$11,Data!$Y$1,FALSE),FALSE)</f>
        <v>1.3036977861116956</v>
      </c>
      <c r="AK194" s="19">
        <f>$I194*AK$19^0.5/VLOOKUP($O194,AProperties!$AY$8:$BG$1007,VLOOKUP(Span,Data!$N$4:$Y$11,Data!$Y$1,FALSE),FALSE)</f>
        <v>1.3742181282106634</v>
      </c>
      <c r="AL194" s="47">
        <f t="shared" si="25"/>
        <v>0.17499999999999999</v>
      </c>
    </row>
    <row r="195" spans="1:38" x14ac:dyDescent="0.25">
      <c r="A195" s="15">
        <v>0.17599999999999999</v>
      </c>
      <c r="B195" s="116">
        <f>VLOOKUP($A195,APropertiesDimless!$A$7:$I$1007,VLOOKUP(Span,Data!$N$4:$Y$11,Data!$Y$1,FALSE),FALSE)</f>
        <v>0.17714926977489659</v>
      </c>
      <c r="C195" s="6">
        <f t="shared" si="21"/>
        <v>0.26457463488744826</v>
      </c>
      <c r="D195" s="116">
        <f>VLOOKUP($A195,AProperties!$AE$8:$AM$1007,VLOOKUP(Span,Data!$N$4:$Y$11,Data!$Y$1,FALSE),FALSE)</f>
        <v>0.22050683126888329</v>
      </c>
      <c r="E195" s="116">
        <f t="shared" si="22"/>
        <v>0.26255727763983233</v>
      </c>
      <c r="F195" s="6">
        <f t="shared" si="26"/>
        <v>0.29062814911780266</v>
      </c>
      <c r="G195" s="9"/>
      <c r="H195" s="15">
        <f t="shared" si="23"/>
        <v>0.17599999999999999</v>
      </c>
      <c r="I195" s="6">
        <f>VLOOKUP(H195,AProperties!$AO$8:$AW$1007,VLOOKUP(Span,Data!$N$4:$Y$11,Data!$Y$1,FALSE),FALSE)^(2/3)</f>
        <v>0.24165783523661719</v>
      </c>
      <c r="J195" s="15">
        <f>$I195*(Slope^0.5)/VLOOKUP($H195,AProperties!$AY$8:$BG$1007,VLOOKUP(Span,Data!$N$4:$Y$11,Data!$Y$1,FALSE),FALSE)</f>
        <v>0.75533462080684555</v>
      </c>
      <c r="K195" s="15">
        <f>$J195*VLOOKUP($H195,AProperties!$A$8:$I$1007,VLOOKUP(Span,Data!$N$4:$Y$11,Data!$Y$1,FALSE),FALSE)</f>
        <v>0.16155254585470197</v>
      </c>
      <c r="L195" s="15">
        <f t="shared" si="27"/>
        <v>0.75533462080684555</v>
      </c>
      <c r="M195" s="15">
        <f t="shared" si="28"/>
        <v>0.17599999999999999</v>
      </c>
      <c r="O195" s="28">
        <f t="shared" si="24"/>
        <v>0.17599999999999999</v>
      </c>
      <c r="P195" s="19">
        <f>AA195*VLOOKUP($O195,AProperties!$A$8:$I$1007,VLOOKUP(Span,Data!$N$4:$Y$11,Data!$Y$1,FALSE),FALSE)</f>
        <v>6.5953550665266911E-2</v>
      </c>
      <c r="Q195" s="19">
        <f>AB195*VLOOKUP($O195,AProperties!$A$8:$I$1007,VLOOKUP(Span,Data!$N$4:$Y$11,Data!$Y$1,FALSE),FALSE)</f>
        <v>9.3272405837481531E-2</v>
      </c>
      <c r="R195" s="19">
        <f>AC195*VLOOKUP($O195,AProperties!$A$8:$I$1007,VLOOKUP(Span,Data!$N$4:$Y$11,Data!$Y$1,FALSE),FALSE)</f>
        <v>0.13190710133053382</v>
      </c>
      <c r="S195" s="19">
        <f>AD195*VLOOKUP($O195,AProperties!$A$8:$I$1007,VLOOKUP(Span,Data!$N$4:$Y$11,Data!$Y$1,FALSE),FALSE)</f>
        <v>0.16155254585470197</v>
      </c>
      <c r="T195" s="19">
        <f>AE195*VLOOKUP($O195,AProperties!$A$8:$I$1007,VLOOKUP(Span,Data!$N$4:$Y$11,Data!$Y$1,FALSE),FALSE)</f>
        <v>0.18654481167496306</v>
      </c>
      <c r="U195" s="19">
        <f>AF195*VLOOKUP($O195,AProperties!$A$8:$I$1007,VLOOKUP(Span,Data!$N$4:$Y$11,Data!$Y$1,FALSE),FALSE)</f>
        <v>0.20856343987755691</v>
      </c>
      <c r="V195" s="19">
        <f>AG195*VLOOKUP($O195,AProperties!$A$8:$I$1007,VLOOKUP(Span,Data!$N$4:$Y$11,Data!$Y$1,FALSE),FALSE)</f>
        <v>0.22846980138362086</v>
      </c>
      <c r="W195" s="19">
        <f>AH195*VLOOKUP($O195,AProperties!$A$8:$I$1007,VLOOKUP(Span,Data!$N$4:$Y$11,Data!$Y$1,FALSE),FALSE)</f>
        <v>0.24677559003066538</v>
      </c>
      <c r="X195" s="19">
        <f>AI195*VLOOKUP($O195,AProperties!$A$8:$I$1007,VLOOKUP(Span,Data!$N$4:$Y$11,Data!$Y$1,FALSE),FALSE)</f>
        <v>0.26381420266106764</v>
      </c>
      <c r="Y195" s="19">
        <f>AJ195*VLOOKUP($O195,AProperties!$A$8:$I$1007,VLOOKUP(Span,Data!$N$4:$Y$11,Data!$Y$1,FALSE),FALSE)</f>
        <v>0.27981721751244454</v>
      </c>
      <c r="Z195" s="19">
        <f>AK195*VLOOKUP($O195,AProperties!$A$8:$I$1007,VLOOKUP(Span,Data!$N$4:$Y$11,Data!$Y$1,FALSE),FALSE)</f>
        <v>0.29495324529002653</v>
      </c>
      <c r="AA195" s="19">
        <f>$I195*AA$19^0.5/VLOOKUP($O195,AProperties!$AY$8:$BG$1007,VLOOKUP(Span,Data!$N$4:$Y$11,Data!$Y$1,FALSE),FALSE)</f>
        <v>0.30836406767256491</v>
      </c>
      <c r="AB195" s="19">
        <f>$I195*AB$19^0.5/VLOOKUP($O195,AProperties!$AY$8:$BG$1007,VLOOKUP(Span,Data!$N$4:$Y$11,Data!$Y$1,FALSE),FALSE)</f>
        <v>0.43609264665107617</v>
      </c>
      <c r="AC195" s="19">
        <f>$I195*AC$19^0.5/VLOOKUP($O195,AProperties!$AY$8:$BG$1007,VLOOKUP(Span,Data!$N$4:$Y$11,Data!$Y$1,FALSE),FALSE)</f>
        <v>0.61672813534512982</v>
      </c>
      <c r="AD195" s="19">
        <f>$I195*AD$19^0.5/VLOOKUP($O195,AProperties!$AY$8:$BG$1007,VLOOKUP(Span,Data!$N$4:$Y$11,Data!$Y$1,FALSE),FALSE)</f>
        <v>0.75533462080684555</v>
      </c>
      <c r="AE195" s="19">
        <f>$I195*AE$19^0.5/VLOOKUP($O195,AProperties!$AY$8:$BG$1007,VLOOKUP(Span,Data!$N$4:$Y$11,Data!$Y$1,FALSE),FALSE)</f>
        <v>0.87218529330215233</v>
      </c>
      <c r="AF195" s="19">
        <f>$I195*AF$19^0.5/VLOOKUP($O195,AProperties!$AY$8:$BG$1007,VLOOKUP(Span,Data!$N$4:$Y$11,Data!$Y$1,FALSE),FALSE)</f>
        <v>0.97513280239960232</v>
      </c>
      <c r="AG195" s="19">
        <f>$I195*AG$19^0.5/VLOOKUP($O195,AProperties!$AY$8:$BG$1007,VLOOKUP(Span,Data!$N$4:$Y$11,Data!$Y$1,FALSE),FALSE)</f>
        <v>1.06820446487498</v>
      </c>
      <c r="AH195" s="19">
        <f>$I195*AH$19^0.5/VLOOKUP($O195,AProperties!$AY$8:$BG$1007,VLOOKUP(Span,Data!$N$4:$Y$11,Data!$Y$1,FALSE),FALSE)</f>
        <v>1.1537926916227121</v>
      </c>
      <c r="AI195" s="19">
        <f>$I195*AI$19^0.5/VLOOKUP($O195,AProperties!$AY$8:$BG$1007,VLOOKUP(Span,Data!$N$4:$Y$11,Data!$Y$1,FALSE),FALSE)</f>
        <v>1.2334562706902596</v>
      </c>
      <c r="AJ195" s="19">
        <f>$I195*AJ$19^0.5/VLOOKUP($O195,AProperties!$AY$8:$BG$1007,VLOOKUP(Span,Data!$N$4:$Y$11,Data!$Y$1,FALSE),FALSE)</f>
        <v>1.3082779399532283</v>
      </c>
      <c r="AK195" s="19">
        <f>$I195*AK$19^0.5/VLOOKUP($O195,AProperties!$AY$8:$BG$1007,VLOOKUP(Span,Data!$N$4:$Y$11,Data!$Y$1,FALSE),FALSE)</f>
        <v>1.3790460342684008</v>
      </c>
      <c r="AL195" s="47">
        <f t="shared" si="25"/>
        <v>0.17599999999999999</v>
      </c>
    </row>
    <row r="196" spans="1:38" x14ac:dyDescent="0.25">
      <c r="A196" s="15">
        <v>0.17699999999999999</v>
      </c>
      <c r="B196" s="116">
        <f>VLOOKUP($A196,APropertiesDimless!$A$7:$I$1007,VLOOKUP(Span,Data!$N$4:$Y$11,Data!$Y$1,FALSE),FALSE)</f>
        <v>0.17817439426581438</v>
      </c>
      <c r="C196" s="6">
        <f t="shared" si="21"/>
        <v>0.26608719713290718</v>
      </c>
      <c r="D196" s="116">
        <f>VLOOKUP($A196,AProperties!$AE$8:$AM$1007,VLOOKUP(Span,Data!$N$4:$Y$11,Data!$Y$1,FALSE),FALSE)</f>
        <v>0.22175149494771595</v>
      </c>
      <c r="E196" s="116">
        <f t="shared" si="22"/>
        <v>0.26423669932916055</v>
      </c>
      <c r="F196" s="6">
        <f t="shared" si="26"/>
        <v>0.29311304442025626</v>
      </c>
      <c r="G196" s="9"/>
      <c r="H196" s="15">
        <f t="shared" si="23"/>
        <v>0.17699999999999999</v>
      </c>
      <c r="I196" s="6">
        <f>VLOOKUP(H196,AProperties!$AO$8:$AW$1007,VLOOKUP(Span,Data!$N$4:$Y$11,Data!$Y$1,FALSE),FALSE)^(2/3)</f>
        <v>0.24242125770242218</v>
      </c>
      <c r="J196" s="15">
        <f>$I196*(Slope^0.5)/VLOOKUP($H196,AProperties!$AY$8:$BG$1007,VLOOKUP(Span,Data!$N$4:$Y$11,Data!$Y$1,FALSE),FALSE)</f>
        <v>0.75797181173266637</v>
      </c>
      <c r="K196" s="15">
        <f>$J196*VLOOKUP($H196,AProperties!$A$8:$I$1007,VLOOKUP(Span,Data!$N$4:$Y$11,Data!$Y$1,FALSE),FALSE)</f>
        <v>0.1630316703317195</v>
      </c>
      <c r="L196" s="15">
        <f t="shared" si="27"/>
        <v>0.75797181173266637</v>
      </c>
      <c r="M196" s="15">
        <f t="shared" si="28"/>
        <v>0.17699999999999999</v>
      </c>
      <c r="O196" s="28">
        <f t="shared" si="24"/>
        <v>0.17699999999999999</v>
      </c>
      <c r="P196" s="19">
        <f>AA196*VLOOKUP($O196,AProperties!$A$8:$I$1007,VLOOKUP(Span,Data!$N$4:$Y$11,Data!$Y$1,FALSE),FALSE)</f>
        <v>6.6557400704392575E-2</v>
      </c>
      <c r="Q196" s="19">
        <f>AB196*VLOOKUP($O196,AProperties!$A$8:$I$1007,VLOOKUP(Span,Data!$N$4:$Y$11,Data!$Y$1,FALSE),FALSE)</f>
        <v>9.4126378752452597E-2</v>
      </c>
      <c r="R196" s="19">
        <f>AC196*VLOOKUP($O196,AProperties!$A$8:$I$1007,VLOOKUP(Span,Data!$N$4:$Y$11,Data!$Y$1,FALSE),FALSE)</f>
        <v>0.13311480140878515</v>
      </c>
      <c r="S196" s="19">
        <f>AD196*VLOOKUP($O196,AProperties!$A$8:$I$1007,VLOOKUP(Span,Data!$N$4:$Y$11,Data!$Y$1,FALSE),FALSE)</f>
        <v>0.1630316703317195</v>
      </c>
      <c r="T196" s="19">
        <f>AE196*VLOOKUP($O196,AProperties!$A$8:$I$1007,VLOOKUP(Span,Data!$N$4:$Y$11,Data!$Y$1,FALSE),FALSE)</f>
        <v>0.18825275750490519</v>
      </c>
      <c r="U196" s="19">
        <f>AF196*VLOOKUP($O196,AProperties!$A$8:$I$1007,VLOOKUP(Span,Data!$N$4:$Y$11,Data!$Y$1,FALSE),FALSE)</f>
        <v>0.21047298136637582</v>
      </c>
      <c r="V196" s="19">
        <f>AG196*VLOOKUP($O196,AProperties!$A$8:$I$1007,VLOOKUP(Span,Data!$N$4:$Y$11,Data!$Y$1,FALSE),FALSE)</f>
        <v>0.23056159927945707</v>
      </c>
      <c r="W196" s="19">
        <f>AH196*VLOOKUP($O196,AProperties!$A$8:$I$1007,VLOOKUP(Span,Data!$N$4:$Y$11,Data!$Y$1,FALSE),FALSE)</f>
        <v>0.24903498999006365</v>
      </c>
      <c r="X196" s="19">
        <f>AI196*VLOOKUP($O196,AProperties!$A$8:$I$1007,VLOOKUP(Span,Data!$N$4:$Y$11,Data!$Y$1,FALSE),FALSE)</f>
        <v>0.2662296028175703</v>
      </c>
      <c r="Y196" s="19">
        <f>AJ196*VLOOKUP($O196,AProperties!$A$8:$I$1007,VLOOKUP(Span,Data!$N$4:$Y$11,Data!$Y$1,FALSE),FALSE)</f>
        <v>0.28237913625735772</v>
      </c>
      <c r="Z196" s="19">
        <f>AK196*VLOOKUP($O196,AProperties!$A$8:$I$1007,VLOOKUP(Span,Data!$N$4:$Y$11,Data!$Y$1,FALSE),FALSE)</f>
        <v>0.29765374476142842</v>
      </c>
      <c r="AA196" s="19">
        <f>$I196*AA$19^0.5/VLOOKUP($O196,AProperties!$AY$8:$BG$1007,VLOOKUP(Span,Data!$N$4:$Y$11,Data!$Y$1,FALSE),FALSE)</f>
        <v>0.30944069635965804</v>
      </c>
      <c r="AB196" s="19">
        <f>$I196*AB$19^0.5/VLOOKUP($O196,AProperties!$AY$8:$BG$1007,VLOOKUP(Span,Data!$N$4:$Y$11,Data!$Y$1,FALSE),FALSE)</f>
        <v>0.43761522954200333</v>
      </c>
      <c r="AC196" s="19">
        <f>$I196*AC$19^0.5/VLOOKUP($O196,AProperties!$AY$8:$BG$1007,VLOOKUP(Span,Data!$N$4:$Y$11,Data!$Y$1,FALSE),FALSE)</f>
        <v>0.61888139271931608</v>
      </c>
      <c r="AD196" s="19">
        <f>$I196*AD$19^0.5/VLOOKUP($O196,AProperties!$AY$8:$BG$1007,VLOOKUP(Span,Data!$N$4:$Y$11,Data!$Y$1,FALSE),FALSE)</f>
        <v>0.75797181173266637</v>
      </c>
      <c r="AE196" s="19">
        <f>$I196*AE$19^0.5/VLOOKUP($O196,AProperties!$AY$8:$BG$1007,VLOOKUP(Span,Data!$N$4:$Y$11,Data!$Y$1,FALSE),FALSE)</f>
        <v>0.87523045908400665</v>
      </c>
      <c r="AF196" s="19">
        <f>$I196*AF$19^0.5/VLOOKUP($O196,AProperties!$AY$8:$BG$1007,VLOOKUP(Span,Data!$N$4:$Y$11,Data!$Y$1,FALSE),FALSE)</f>
        <v>0.97853740124509347</v>
      </c>
      <c r="AG196" s="19">
        <f>$I196*AG$19^0.5/VLOOKUP($O196,AProperties!$AY$8:$BG$1007,VLOOKUP(Span,Data!$N$4:$Y$11,Data!$Y$1,FALSE),FALSE)</f>
        <v>1.0719340160488431</v>
      </c>
      <c r="AH196" s="19">
        <f>$I196*AH$19^0.5/VLOOKUP($O196,AProperties!$AY$8:$BG$1007,VLOOKUP(Span,Data!$N$4:$Y$11,Data!$Y$1,FALSE),FALSE)</f>
        <v>1.157821067302587</v>
      </c>
      <c r="AI196" s="19">
        <f>$I196*AI$19^0.5/VLOOKUP($O196,AProperties!$AY$8:$BG$1007,VLOOKUP(Span,Data!$N$4:$Y$11,Data!$Y$1,FALSE),FALSE)</f>
        <v>1.2377627854386322</v>
      </c>
      <c r="AJ196" s="19">
        <f>$I196*AJ$19^0.5/VLOOKUP($O196,AProperties!$AY$8:$BG$1007,VLOOKUP(Span,Data!$N$4:$Y$11,Data!$Y$1,FALSE),FALSE)</f>
        <v>1.3128456886260098</v>
      </c>
      <c r="AK196" s="19">
        <f>$I196*AK$19^0.5/VLOOKUP($O196,AProperties!$AY$8:$BG$1007,VLOOKUP(Span,Data!$N$4:$Y$11,Data!$Y$1,FALSE),FALSE)</f>
        <v>1.3838608641301344</v>
      </c>
      <c r="AL196" s="47">
        <f t="shared" si="25"/>
        <v>0.17699999999999999</v>
      </c>
    </row>
    <row r="197" spans="1:38" x14ac:dyDescent="0.25">
      <c r="A197" s="15">
        <v>0.17799999999999999</v>
      </c>
      <c r="B197" s="116">
        <f>VLOOKUP($A197,APropertiesDimless!$A$7:$I$1007,VLOOKUP(Span,Data!$N$4:$Y$11,Data!$Y$1,FALSE),FALSE)</f>
        <v>0.17919987310744104</v>
      </c>
      <c r="C197" s="6">
        <f t="shared" si="21"/>
        <v>0.2675999365537205</v>
      </c>
      <c r="D197" s="116">
        <f>VLOOKUP($A197,AProperties!$AE$8:$AM$1007,VLOOKUP(Span,Data!$N$4:$Y$11,Data!$Y$1,FALSE),FALSE)</f>
        <v>0.22299598189352723</v>
      </c>
      <c r="E197" s="116">
        <f t="shared" si="22"/>
        <v>0.26591748664788101</v>
      </c>
      <c r="F197" s="6">
        <f t="shared" si="26"/>
        <v>0.29560503770243851</v>
      </c>
      <c r="G197" s="9"/>
      <c r="H197" s="15">
        <f t="shared" si="23"/>
        <v>0.17799999999999999</v>
      </c>
      <c r="I197" s="6">
        <f>VLOOKUP(H197,AProperties!$AO$8:$AW$1007,VLOOKUP(Span,Data!$N$4:$Y$11,Data!$Y$1,FALSE),FALSE)^(2/3)</f>
        <v>0.24318196558368604</v>
      </c>
      <c r="J197" s="15">
        <f>$I197*(Slope^0.5)/VLOOKUP($H197,AProperties!$AY$8:$BG$1007,VLOOKUP(Span,Data!$N$4:$Y$11,Data!$Y$1,FALSE),FALSE)</f>
        <v>0.76060188495989589</v>
      </c>
      <c r="K197" s="15">
        <f>$J197*VLOOKUP($H197,AProperties!$A$8:$I$1007,VLOOKUP(Span,Data!$N$4:$Y$11,Data!$Y$1,FALSE),FALSE)</f>
        <v>0.16451549249218622</v>
      </c>
      <c r="L197" s="15">
        <f t="shared" si="27"/>
        <v>0.76060188495989589</v>
      </c>
      <c r="M197" s="15">
        <f t="shared" si="28"/>
        <v>0.17799999999999999</v>
      </c>
      <c r="O197" s="28">
        <f t="shared" si="24"/>
        <v>0.17799999999999999</v>
      </c>
      <c r="P197" s="19">
        <f>AA197*VLOOKUP($O197,AProperties!$A$8:$I$1007,VLOOKUP(Span,Data!$N$4:$Y$11,Data!$Y$1,FALSE),FALSE)</f>
        <v>6.7163168564755502E-2</v>
      </c>
      <c r="Q197" s="19">
        <f>AB197*VLOOKUP($O197,AProperties!$A$8:$I$1007,VLOOKUP(Span,Data!$N$4:$Y$11,Data!$Y$1,FALSE),FALSE)</f>
        <v>9.4983063876227569E-2</v>
      </c>
      <c r="R197" s="19">
        <f>AC197*VLOOKUP($O197,AProperties!$A$8:$I$1007,VLOOKUP(Span,Data!$N$4:$Y$11,Data!$Y$1,FALSE),FALSE)</f>
        <v>0.134326337129511</v>
      </c>
      <c r="S197" s="19">
        <f>AD197*VLOOKUP($O197,AProperties!$A$8:$I$1007,VLOOKUP(Span,Data!$N$4:$Y$11,Data!$Y$1,FALSE),FALSE)</f>
        <v>0.16451549249218622</v>
      </c>
      <c r="T197" s="19">
        <f>AE197*VLOOKUP($O197,AProperties!$A$8:$I$1007,VLOOKUP(Span,Data!$N$4:$Y$11,Data!$Y$1,FALSE),FALSE)</f>
        <v>0.18996612775245514</v>
      </c>
      <c r="U197" s="19">
        <f>AF197*VLOOKUP($O197,AProperties!$A$8:$I$1007,VLOOKUP(Span,Data!$N$4:$Y$11,Data!$Y$1,FALSE),FALSE)</f>
        <v>0.2123885875384495</v>
      </c>
      <c r="V197" s="19">
        <f>AG197*VLOOKUP($O197,AProperties!$A$8:$I$1007,VLOOKUP(Span,Data!$N$4:$Y$11,Data!$Y$1,FALSE),FALSE)</f>
        <v>0.23266004070293889</v>
      </c>
      <c r="W197" s="19">
        <f>AH197*VLOOKUP($O197,AProperties!$A$8:$I$1007,VLOOKUP(Span,Data!$N$4:$Y$11,Data!$Y$1,FALSE),FALSE)</f>
        <v>0.25130156577946083</v>
      </c>
      <c r="X197" s="19">
        <f>AI197*VLOOKUP($O197,AProperties!$A$8:$I$1007,VLOOKUP(Span,Data!$N$4:$Y$11,Data!$Y$1,FALSE),FALSE)</f>
        <v>0.26865267425902201</v>
      </c>
      <c r="Y197" s="19">
        <f>AJ197*VLOOKUP($O197,AProperties!$A$8:$I$1007,VLOOKUP(Span,Data!$N$4:$Y$11,Data!$Y$1,FALSE),FALSE)</f>
        <v>0.28494919162868265</v>
      </c>
      <c r="Z197" s="19">
        <f>AK197*VLOOKUP($O197,AProperties!$A$8:$I$1007,VLOOKUP(Span,Data!$N$4:$Y$11,Data!$Y$1,FALSE),FALSE)</f>
        <v>0.30036282099014061</v>
      </c>
      <c r="AA197" s="19">
        <f>$I197*AA$19^0.5/VLOOKUP($O197,AProperties!$AY$8:$BG$1007,VLOOKUP(Span,Data!$N$4:$Y$11,Data!$Y$1,FALSE),FALSE)</f>
        <v>0.31051441925846923</v>
      </c>
      <c r="AB197" s="19">
        <f>$I197*AB$19^0.5/VLOOKUP($O197,AProperties!$AY$8:$BG$1007,VLOOKUP(Span,Data!$N$4:$Y$11,Data!$Y$1,FALSE),FALSE)</f>
        <v>0.43913370302773264</v>
      </c>
      <c r="AC197" s="19">
        <f>$I197*AC$19^0.5/VLOOKUP($O197,AProperties!$AY$8:$BG$1007,VLOOKUP(Span,Data!$N$4:$Y$11,Data!$Y$1,FALSE),FALSE)</f>
        <v>0.62102883851693846</v>
      </c>
      <c r="AD197" s="19">
        <f>$I197*AD$19^0.5/VLOOKUP($O197,AProperties!$AY$8:$BG$1007,VLOOKUP(Span,Data!$N$4:$Y$11,Data!$Y$1,FALSE),FALSE)</f>
        <v>0.76060188495989589</v>
      </c>
      <c r="AE197" s="19">
        <f>$I197*AE$19^0.5/VLOOKUP($O197,AProperties!$AY$8:$BG$1007,VLOOKUP(Span,Data!$N$4:$Y$11,Data!$Y$1,FALSE),FALSE)</f>
        <v>0.87826740605546527</v>
      </c>
      <c r="AF197" s="19">
        <f>$I197*AF$19^0.5/VLOOKUP($O197,AProperties!$AY$8:$BG$1007,VLOOKUP(Span,Data!$N$4:$Y$11,Data!$Y$1,FALSE),FALSE)</f>
        <v>0.98193281118121534</v>
      </c>
      <c r="AG197" s="19">
        <f>$I197*AG$19^0.5/VLOOKUP($O197,AProperties!$AY$8:$BG$1007,VLOOKUP(Span,Data!$N$4:$Y$11,Data!$Y$1,FALSE),FALSE)</f>
        <v>1.0756535012768256</v>
      </c>
      <c r="AH197" s="19">
        <f>$I197*AH$19^0.5/VLOOKUP($O197,AProperties!$AY$8:$BG$1007,VLOOKUP(Span,Data!$N$4:$Y$11,Data!$Y$1,FALSE),FALSE)</f>
        <v>1.1618385705182723</v>
      </c>
      <c r="AI197" s="19">
        <f>$I197*AI$19^0.5/VLOOKUP($O197,AProperties!$AY$8:$BG$1007,VLOOKUP(Span,Data!$N$4:$Y$11,Data!$Y$1,FALSE),FALSE)</f>
        <v>1.2420576770338769</v>
      </c>
      <c r="AJ197" s="19">
        <f>$I197*AJ$19^0.5/VLOOKUP($O197,AProperties!$AY$8:$BG$1007,VLOOKUP(Span,Data!$N$4:$Y$11,Data!$Y$1,FALSE),FALSE)</f>
        <v>1.3174011090831979</v>
      </c>
      <c r="AK197" s="19">
        <f>$I197*AK$19^0.5/VLOOKUP($O197,AProperties!$AY$8:$BG$1007,VLOOKUP(Span,Data!$N$4:$Y$11,Data!$Y$1,FALSE),FALSE)</f>
        <v>1.3886626989116144</v>
      </c>
      <c r="AL197" s="47">
        <f t="shared" si="25"/>
        <v>0.17799999999999999</v>
      </c>
    </row>
    <row r="198" spans="1:38" x14ac:dyDescent="0.25">
      <c r="A198" s="15">
        <v>0.17899999999999999</v>
      </c>
      <c r="B198" s="116">
        <f>VLOOKUP($A198,APropertiesDimless!$A$7:$I$1007,VLOOKUP(Span,Data!$N$4:$Y$11,Data!$Y$1,FALSE),FALSE)</f>
        <v>0.18022570893159126</v>
      </c>
      <c r="C198" s="6">
        <f t="shared" si="21"/>
        <v>0.26911285446579564</v>
      </c>
      <c r="D198" s="116">
        <f>VLOOKUP($A198,AProperties!$AE$8:$AM$1007,VLOOKUP(Span,Data!$N$4:$Y$11,Data!$Y$1,FALSE),FALSE)</f>
        <v>0.22424029067292278</v>
      </c>
      <c r="E198" s="116">
        <f t="shared" si="22"/>
        <v>0.26759964267734987</v>
      </c>
      <c r="F198" s="6">
        <f t="shared" si="26"/>
        <v>0.29810410978118529</v>
      </c>
      <c r="G198" s="9"/>
      <c r="H198" s="15">
        <f t="shared" si="23"/>
        <v>0.17899999999999999</v>
      </c>
      <c r="I198" s="6">
        <f>VLOOKUP(H198,AProperties!$AO$8:$AW$1007,VLOOKUP(Span,Data!$N$4:$Y$11,Data!$Y$1,FALSE),FALSE)^(2/3)</f>
        <v>0.24393997603034118</v>
      </c>
      <c r="J198" s="15">
        <f>$I198*(Slope^0.5)/VLOOKUP($H198,AProperties!$AY$8:$BG$1007,VLOOKUP(Span,Data!$N$4:$Y$11,Data!$Y$1,FALSE),FALSE)</f>
        <v>0.76322488433577673</v>
      </c>
      <c r="K198" s="15">
        <f>$J198*VLOOKUP($H198,AProperties!$A$8:$I$1007,VLOOKUP(Span,Data!$N$4:$Y$11,Data!$Y$1,FALSE),FALSE)</f>
        <v>0.16600399368403271</v>
      </c>
      <c r="L198" s="15">
        <f t="shared" si="27"/>
        <v>0.76322488433577673</v>
      </c>
      <c r="M198" s="15">
        <f t="shared" si="28"/>
        <v>0.17899999999999999</v>
      </c>
      <c r="O198" s="28">
        <f t="shared" si="24"/>
        <v>0.17899999999999999</v>
      </c>
      <c r="P198" s="19">
        <f>AA198*VLOOKUP($O198,AProperties!$A$8:$I$1007,VLOOKUP(Span,Data!$N$4:$Y$11,Data!$Y$1,FALSE),FALSE)</f>
        <v>6.7770846631680259E-2</v>
      </c>
      <c r="Q198" s="19">
        <f>AB198*VLOOKUP($O198,AProperties!$A$8:$I$1007,VLOOKUP(Span,Data!$N$4:$Y$11,Data!$Y$1,FALSE),FALSE)</f>
        <v>9.5842450440029231E-2</v>
      </c>
      <c r="R198" s="19">
        <f>AC198*VLOOKUP($O198,AProperties!$A$8:$I$1007,VLOOKUP(Span,Data!$N$4:$Y$11,Data!$Y$1,FALSE),FALSE)</f>
        <v>0.13554169326336052</v>
      </c>
      <c r="S198" s="19">
        <f>AD198*VLOOKUP($O198,AProperties!$A$8:$I$1007,VLOOKUP(Span,Data!$N$4:$Y$11,Data!$Y$1,FALSE),FALSE)</f>
        <v>0.16600399368403271</v>
      </c>
      <c r="T198" s="19">
        <f>AE198*VLOOKUP($O198,AProperties!$A$8:$I$1007,VLOOKUP(Span,Data!$N$4:$Y$11,Data!$Y$1,FALSE),FALSE)</f>
        <v>0.19168490088005846</v>
      </c>
      <c r="U198" s="19">
        <f>AF198*VLOOKUP($O198,AProperties!$A$8:$I$1007,VLOOKUP(Span,Data!$N$4:$Y$11,Data!$Y$1,FALSE),FALSE)</f>
        <v>0.21431023431405996</v>
      </c>
      <c r="V198" s="19">
        <f>AG198*VLOOKUP($O198,AProperties!$A$8:$I$1007,VLOOKUP(Span,Data!$N$4:$Y$11,Data!$Y$1,FALSE),FALSE)</f>
        <v>0.23476509927605668</v>
      </c>
      <c r="W198" s="19">
        <f>AH198*VLOOKUP($O198,AProperties!$A$8:$I$1007,VLOOKUP(Span,Data!$N$4:$Y$11,Data!$Y$1,FALSE),FALSE)</f>
        <v>0.25357528890735043</v>
      </c>
      <c r="X198" s="19">
        <f>AI198*VLOOKUP($O198,AProperties!$A$8:$I$1007,VLOOKUP(Span,Data!$N$4:$Y$11,Data!$Y$1,FALSE),FALSE)</f>
        <v>0.27108338652672104</v>
      </c>
      <c r="Y198" s="19">
        <f>AJ198*VLOOKUP($O198,AProperties!$A$8:$I$1007,VLOOKUP(Span,Data!$N$4:$Y$11,Data!$Y$1,FALSE),FALSE)</f>
        <v>0.28752735132008767</v>
      </c>
      <c r="Z198" s="19">
        <f>AK198*VLOOKUP($O198,AProperties!$A$8:$I$1007,VLOOKUP(Span,Data!$N$4:$Y$11,Data!$Y$1,FALSE),FALSE)</f>
        <v>0.30308043992229944</v>
      </c>
      <c r="AA198" s="19">
        <f>$I198*AA$19^0.5/VLOOKUP($O198,AProperties!$AY$8:$BG$1007,VLOOKUP(Span,Data!$N$4:$Y$11,Data!$Y$1,FALSE),FALSE)</f>
        <v>0.31158525426956041</v>
      </c>
      <c r="AB198" s="19">
        <f>$I198*AB$19^0.5/VLOOKUP($O198,AProperties!$AY$8:$BG$1007,VLOOKUP(Span,Data!$N$4:$Y$11,Data!$Y$1,FALSE),FALSE)</f>
        <v>0.44064809242348174</v>
      </c>
      <c r="AC198" s="19">
        <f>$I198*AC$19^0.5/VLOOKUP($O198,AProperties!$AY$8:$BG$1007,VLOOKUP(Span,Data!$N$4:$Y$11,Data!$Y$1,FALSE),FALSE)</f>
        <v>0.62317050853912082</v>
      </c>
      <c r="AD198" s="19">
        <f>$I198*AD$19^0.5/VLOOKUP($O198,AProperties!$AY$8:$BG$1007,VLOOKUP(Span,Data!$N$4:$Y$11,Data!$Y$1,FALSE),FALSE)</f>
        <v>0.76322488433577673</v>
      </c>
      <c r="AE198" s="19">
        <f>$I198*AE$19^0.5/VLOOKUP($O198,AProperties!$AY$8:$BG$1007,VLOOKUP(Span,Data!$N$4:$Y$11,Data!$Y$1,FALSE),FALSE)</f>
        <v>0.88129618484696348</v>
      </c>
      <c r="AF198" s="19">
        <f>$I198*AF$19^0.5/VLOOKUP($O198,AProperties!$AY$8:$BG$1007,VLOOKUP(Span,Data!$N$4:$Y$11,Data!$Y$1,FALSE),FALSE)</f>
        <v>0.98531908881451502</v>
      </c>
      <c r="AG198" s="19">
        <f>$I198*AG$19^0.5/VLOOKUP($O198,AProperties!$AY$8:$BG$1007,VLOOKUP(Span,Data!$N$4:$Y$11,Data!$Y$1,FALSE),FALSE)</f>
        <v>1.0793629825682922</v>
      </c>
      <c r="AH198" s="19">
        <f>$I198*AH$19^0.5/VLOOKUP($O198,AProperties!$AY$8:$BG$1007,VLOOKUP(Span,Data!$N$4:$Y$11,Data!$Y$1,FALSE),FALSE)</f>
        <v>1.1658452682475378</v>
      </c>
      <c r="AI198" s="19">
        <f>$I198*AI$19^0.5/VLOOKUP($O198,AProperties!$AY$8:$BG$1007,VLOOKUP(Span,Data!$N$4:$Y$11,Data!$Y$1,FALSE),FALSE)</f>
        <v>1.2463410170782416</v>
      </c>
      <c r="AJ198" s="19">
        <f>$I198*AJ$19^0.5/VLOOKUP($O198,AProperties!$AY$8:$BG$1007,VLOOKUP(Span,Data!$N$4:$Y$11,Data!$Y$1,FALSE),FALSE)</f>
        <v>1.3219442772704451</v>
      </c>
      <c r="AK198" s="19">
        <f>$I198*AK$19^0.5/VLOOKUP($O198,AProperties!$AY$8:$BG$1007,VLOOKUP(Span,Data!$N$4:$Y$11,Data!$Y$1,FALSE),FALSE)</f>
        <v>1.3934516186665873</v>
      </c>
      <c r="AL198" s="47">
        <f t="shared" si="25"/>
        <v>0.17899999999999999</v>
      </c>
    </row>
    <row r="199" spans="1:38" x14ac:dyDescent="0.25">
      <c r="A199" s="15">
        <v>0.18</v>
      </c>
      <c r="B199" s="116">
        <f>VLOOKUP($A199,APropertiesDimless!$A$7:$I$1007,VLOOKUP(Span,Data!$N$4:$Y$11,Data!$Y$1,FALSE),FALSE)</f>
        <v>0.18125190437635688</v>
      </c>
      <c r="C199" s="6">
        <f t="shared" si="21"/>
        <v>0.27062595218817842</v>
      </c>
      <c r="D199" s="116">
        <f>VLOOKUP($A199,AProperties!$AE$8:$AM$1007,VLOOKUP(Span,Data!$N$4:$Y$11,Data!$Y$1,FALSE),FALSE)</f>
        <v>0.22548441985189288</v>
      </c>
      <c r="E199" s="116">
        <f t="shared" si="22"/>
        <v>0.26928317049578926</v>
      </c>
      <c r="F199" s="6">
        <f t="shared" si="26"/>
        <v>0.30061024164240946</v>
      </c>
      <c r="G199" s="9"/>
      <c r="H199" s="15">
        <f t="shared" si="23"/>
        <v>0.18</v>
      </c>
      <c r="I199" s="6">
        <f>VLOOKUP(H199,AProperties!$AO$8:$AW$1007,VLOOKUP(Span,Data!$N$4:$Y$11,Data!$Y$1,FALSE),FALSE)^(2/3)</f>
        <v>0.24469530598094166</v>
      </c>
      <c r="J199" s="15">
        <f>$I199*(Slope^0.5)/VLOOKUP($H199,AProperties!$AY$8:$BG$1007,VLOOKUP(Span,Data!$N$4:$Y$11,Data!$Y$1,FALSE),FALSE)</f>
        <v>0.76584085313654482</v>
      </c>
      <c r="K199" s="15">
        <f>$J199*VLOOKUP($H199,AProperties!$A$8:$I$1007,VLOOKUP(Span,Data!$N$4:$Y$11,Data!$Y$1,FALSE),FALSE)</f>
        <v>0.16749715533427179</v>
      </c>
      <c r="L199" s="15">
        <f t="shared" si="27"/>
        <v>0.76584085313654482</v>
      </c>
      <c r="M199" s="15">
        <f t="shared" si="28"/>
        <v>0.18</v>
      </c>
      <c r="O199" s="28">
        <f t="shared" si="24"/>
        <v>0.18</v>
      </c>
      <c r="P199" s="19">
        <f>AA199*VLOOKUP($O199,AProperties!$A$8:$I$1007,VLOOKUP(Span,Data!$N$4:$Y$11,Data!$Y$1,FALSE),FALSE)</f>
        <v>6.8380427322776577E-2</v>
      </c>
      <c r="Q199" s="19">
        <f>AB199*VLOOKUP($O199,AProperties!$A$8:$I$1007,VLOOKUP(Span,Data!$N$4:$Y$11,Data!$Y$1,FALSE),FALSE)</f>
        <v>9.6704527720738384E-2</v>
      </c>
      <c r="R199" s="19">
        <f>AC199*VLOOKUP($O199,AProperties!$A$8:$I$1007,VLOOKUP(Span,Data!$N$4:$Y$11,Data!$Y$1,FALSE),FALSE)</f>
        <v>0.13676085464555315</v>
      </c>
      <c r="S199" s="19">
        <f>AD199*VLOOKUP($O199,AProperties!$A$8:$I$1007,VLOOKUP(Span,Data!$N$4:$Y$11,Data!$Y$1,FALSE),FALSE)</f>
        <v>0.16749715533427179</v>
      </c>
      <c r="T199" s="19">
        <f>AE199*VLOOKUP($O199,AProperties!$A$8:$I$1007,VLOOKUP(Span,Data!$N$4:$Y$11,Data!$Y$1,FALSE),FALSE)</f>
        <v>0.19340905544147677</v>
      </c>
      <c r="U199" s="19">
        <f>AF199*VLOOKUP($O199,AProperties!$A$8:$I$1007,VLOOKUP(Span,Data!$N$4:$Y$11,Data!$Y$1,FALSE),FALSE)</f>
        <v>0.2162378977155838</v>
      </c>
      <c r="V199" s="19">
        <f>AG199*VLOOKUP($O199,AProperties!$A$8:$I$1007,VLOOKUP(Span,Data!$N$4:$Y$11,Data!$Y$1,FALSE),FALSE)</f>
        <v>0.2368767487326402</v>
      </c>
      <c r="W199" s="19">
        <f>AH199*VLOOKUP($O199,AProperties!$A$8:$I$1007,VLOOKUP(Span,Data!$N$4:$Y$11,Data!$Y$1,FALSE),FALSE)</f>
        <v>0.25585613100302562</v>
      </c>
      <c r="X199" s="19">
        <f>AI199*VLOOKUP($O199,AProperties!$A$8:$I$1007,VLOOKUP(Span,Data!$N$4:$Y$11,Data!$Y$1,FALSE),FALSE)</f>
        <v>0.27352170929110631</v>
      </c>
      <c r="Y199" s="19">
        <f>AJ199*VLOOKUP($O199,AProperties!$A$8:$I$1007,VLOOKUP(Span,Data!$N$4:$Y$11,Data!$Y$1,FALSE),FALSE)</f>
        <v>0.29011358316221514</v>
      </c>
      <c r="Z199" s="19">
        <f>AK199*VLOOKUP($O199,AProperties!$A$8:$I$1007,VLOOKUP(Span,Data!$N$4:$Y$11,Data!$Y$1,FALSE),FALSE)</f>
        <v>0.30580656764842479</v>
      </c>
      <c r="AA199" s="19">
        <f>$I199*AA$19^0.5/VLOOKUP($O199,AProperties!$AY$8:$BG$1007,VLOOKUP(Span,Data!$N$4:$Y$11,Data!$Y$1,FALSE),FALSE)</f>
        <v>0.31265321906038085</v>
      </c>
      <c r="AB199" s="19">
        <f>$I199*AB$19^0.5/VLOOKUP($O199,AProperties!$AY$8:$BG$1007,VLOOKUP(Span,Data!$N$4:$Y$11,Data!$Y$1,FALSE),FALSE)</f>
        <v>0.44215842271479683</v>
      </c>
      <c r="AC199" s="19">
        <f>$I199*AC$19^0.5/VLOOKUP($O199,AProperties!$AY$8:$BG$1007,VLOOKUP(Span,Data!$N$4:$Y$11,Data!$Y$1,FALSE),FALSE)</f>
        <v>0.6253064381207617</v>
      </c>
      <c r="AD199" s="19">
        <f>$I199*AD$19^0.5/VLOOKUP($O199,AProperties!$AY$8:$BG$1007,VLOOKUP(Span,Data!$N$4:$Y$11,Data!$Y$1,FALSE),FALSE)</f>
        <v>0.76584085313654482</v>
      </c>
      <c r="AE199" s="19">
        <f>$I199*AE$19^0.5/VLOOKUP($O199,AProperties!$AY$8:$BG$1007,VLOOKUP(Span,Data!$N$4:$Y$11,Data!$Y$1,FALSE),FALSE)</f>
        <v>0.88431684542959366</v>
      </c>
      <c r="AF199" s="19">
        <f>$I199*AF$19^0.5/VLOOKUP($O199,AProperties!$AY$8:$BG$1007,VLOOKUP(Span,Data!$N$4:$Y$11,Data!$Y$1,FALSE),FALSE)</f>
        <v>0.98869629001437276</v>
      </c>
      <c r="AG199" s="19">
        <f>$I199*AG$19^0.5/VLOOKUP($O199,AProperties!$AY$8:$BG$1007,VLOOKUP(Span,Data!$N$4:$Y$11,Data!$Y$1,FALSE),FALSE)</f>
        <v>1.0830625211250835</v>
      </c>
      <c r="AH199" s="19">
        <f>$I199*AH$19^0.5/VLOOKUP($O199,AProperties!$AY$8:$BG$1007,VLOOKUP(Span,Data!$N$4:$Y$11,Data!$Y$1,FALSE),FALSE)</f>
        <v>1.1698412265959253</v>
      </c>
      <c r="AI199" s="19">
        <f>$I199*AI$19^0.5/VLOOKUP($O199,AProperties!$AY$8:$BG$1007,VLOOKUP(Span,Data!$N$4:$Y$11,Data!$Y$1,FALSE),FALSE)</f>
        <v>1.2506128762415234</v>
      </c>
      <c r="AJ199" s="19">
        <f>$I199*AJ$19^0.5/VLOOKUP($O199,AProperties!$AY$8:$BG$1007,VLOOKUP(Span,Data!$N$4:$Y$11,Data!$Y$1,FALSE),FALSE)</f>
        <v>1.3264752681443905</v>
      </c>
      <c r="AK199" s="19">
        <f>$I199*AK$19^0.5/VLOOKUP($O199,AProperties!$AY$8:$BG$1007,VLOOKUP(Span,Data!$N$4:$Y$11,Data!$Y$1,FALSE),FALSE)</f>
        <v>1.398227702406289</v>
      </c>
      <c r="AL199" s="47">
        <f t="shared" si="25"/>
        <v>0.18</v>
      </c>
    </row>
    <row r="200" spans="1:38" x14ac:dyDescent="0.25">
      <c r="A200" s="15">
        <v>0.18099999999999999</v>
      </c>
      <c r="B200" s="116">
        <f>VLOOKUP($A200,APropertiesDimless!$A$7:$I$1007,VLOOKUP(Span,Data!$N$4:$Y$11,Data!$Y$1,FALSE),FALSE)</f>
        <v>0.18227846208616227</v>
      </c>
      <c r="C200" s="6">
        <f t="shared" si="21"/>
        <v>0.27213923104308113</v>
      </c>
      <c r="D200" s="116">
        <f>VLOOKUP($A200,AProperties!$AE$8:$AM$1007,VLOOKUP(Span,Data!$N$4:$Y$11,Data!$Y$1,FALSE),FALSE)</f>
        <v>0.22672836799580681</v>
      </c>
      <c r="E200" s="116">
        <f t="shared" si="22"/>
        <v>0.27096807317839255</v>
      </c>
      <c r="F200" s="6">
        <f t="shared" si="26"/>
        <v>0.30312341443886132</v>
      </c>
      <c r="G200" s="9"/>
      <c r="H200" s="15">
        <f t="shared" si="23"/>
        <v>0.18099999999999999</v>
      </c>
      <c r="I200" s="6">
        <f>VLOOKUP(H200,AProperties!$AO$8:$AW$1007,VLOOKUP(Span,Data!$N$4:$Y$11,Data!$Y$1,FALSE),FALSE)^(2/3)</f>
        <v>0.24544797216641082</v>
      </c>
      <c r="J200" s="15">
        <f>$I200*(Slope^0.5)/VLOOKUP($H200,AProperties!$AY$8:$BG$1007,VLOOKUP(Span,Data!$N$4:$Y$11,Data!$Y$1,FALSE),FALSE)</f>
        <v>0.7684498340778485</v>
      </c>
      <c r="K200" s="15">
        <f>$J200*VLOOKUP($H200,AProperties!$A$8:$I$1007,VLOOKUP(Span,Data!$N$4:$Y$11,Data!$Y$1,FALSE),FALSE)</f>
        <v>0.16899495894785482</v>
      </c>
      <c r="L200" s="15">
        <f t="shared" si="27"/>
        <v>0.7684498340778485</v>
      </c>
      <c r="M200" s="15">
        <f t="shared" si="28"/>
        <v>0.18099999999999999</v>
      </c>
      <c r="O200" s="28">
        <f t="shared" si="24"/>
        <v>0.18099999999999999</v>
      </c>
      <c r="P200" s="19">
        <f>AA200*VLOOKUP($O200,AProperties!$A$8:$I$1007,VLOOKUP(Span,Data!$N$4:$Y$11,Data!$Y$1,FALSE),FALSE)</f>
        <v>6.8991903087472439E-2</v>
      </c>
      <c r="Q200" s="19">
        <f>AB200*VLOOKUP($O200,AProperties!$A$8:$I$1007,VLOOKUP(Span,Data!$N$4:$Y$11,Data!$Y$1,FALSE),FALSE)</f>
        <v>9.7569285040233752E-2</v>
      </c>
      <c r="R200" s="19">
        <f>AC200*VLOOKUP($O200,AProperties!$A$8:$I$1007,VLOOKUP(Span,Data!$N$4:$Y$11,Data!$Y$1,FALSE),FALSE)</f>
        <v>0.13798380617494488</v>
      </c>
      <c r="S200" s="19">
        <f>AD200*VLOOKUP($O200,AProperties!$A$8:$I$1007,VLOOKUP(Span,Data!$N$4:$Y$11,Data!$Y$1,FALSE),FALSE)</f>
        <v>0.16899495894785482</v>
      </c>
      <c r="T200" s="19">
        <f>AE200*VLOOKUP($O200,AProperties!$A$8:$I$1007,VLOOKUP(Span,Data!$N$4:$Y$11,Data!$Y$1,FALSE),FALSE)</f>
        <v>0.1951385700804675</v>
      </c>
      <c r="U200" s="19">
        <f>AF200*VLOOKUP($O200,AProperties!$A$8:$I$1007,VLOOKUP(Span,Data!$N$4:$Y$11,Data!$Y$1,FALSE),FALSE)</f>
        <v>0.21817155386601594</v>
      </c>
      <c r="V200" s="19">
        <f>AG200*VLOOKUP($O200,AProperties!$A$8:$I$1007,VLOOKUP(Span,Data!$N$4:$Y$11,Data!$Y$1,FALSE),FALSE)</f>
        <v>0.23899496291674074</v>
      </c>
      <c r="W200" s="19">
        <f>AH200*VLOOKUP($O200,AProperties!$A$8:$I$1007,VLOOKUP(Span,Data!$N$4:$Y$11,Data!$Y$1,FALSE),FALSE)</f>
        <v>0.25814406381483312</v>
      </c>
      <c r="X200" s="19">
        <f>AI200*VLOOKUP($O200,AProperties!$A$8:$I$1007,VLOOKUP(Span,Data!$N$4:$Y$11,Data!$Y$1,FALSE),FALSE)</f>
        <v>0.27596761234988976</v>
      </c>
      <c r="Y200" s="19">
        <f>AJ200*VLOOKUP($O200,AProperties!$A$8:$I$1007,VLOOKUP(Span,Data!$N$4:$Y$11,Data!$Y$1,FALSE),FALSE)</f>
        <v>0.29270785512070124</v>
      </c>
      <c r="Z200" s="19">
        <f>AK200*VLOOKUP($O200,AProperties!$A$8:$I$1007,VLOOKUP(Span,Data!$N$4:$Y$11,Data!$Y$1,FALSE),FALSE)</f>
        <v>0.308541170401332</v>
      </c>
      <c r="AA200" s="19">
        <f>$I200*AA$19^0.5/VLOOKUP($O200,AProperties!$AY$8:$BG$1007,VLOOKUP(Span,Data!$N$4:$Y$11,Data!$Y$1,FALSE),FALSE)</f>
        <v>0.31371833106952085</v>
      </c>
      <c r="AB200" s="19">
        <f>$I200*AB$19^0.5/VLOOKUP($O200,AProperties!$AY$8:$BG$1007,VLOOKUP(Span,Data!$N$4:$Y$11,Data!$Y$1,FALSE),FALSE)</f>
        <v>0.44366471856356915</v>
      </c>
      <c r="AC200" s="19">
        <f>$I200*AC$19^0.5/VLOOKUP($O200,AProperties!$AY$8:$BG$1007,VLOOKUP(Span,Data!$N$4:$Y$11,Data!$Y$1,FALSE),FALSE)</f>
        <v>0.6274366621390417</v>
      </c>
      <c r="AD200" s="19">
        <f>$I200*AD$19^0.5/VLOOKUP($O200,AProperties!$AY$8:$BG$1007,VLOOKUP(Span,Data!$N$4:$Y$11,Data!$Y$1,FALSE),FALSE)</f>
        <v>0.7684498340778485</v>
      </c>
      <c r="AE200" s="19">
        <f>$I200*AE$19^0.5/VLOOKUP($O200,AProperties!$AY$8:$BG$1007,VLOOKUP(Span,Data!$N$4:$Y$11,Data!$Y$1,FALSE),FALSE)</f>
        <v>0.8873294371271383</v>
      </c>
      <c r="AF200" s="19">
        <f>$I200*AF$19^0.5/VLOOKUP($O200,AProperties!$AY$8:$BG$1007,VLOOKUP(Span,Data!$N$4:$Y$11,Data!$Y$1,FALSE),FALSE)</f>
        <v>0.99206446992645336</v>
      </c>
      <c r="AG200" s="19">
        <f>$I200*AG$19^0.5/VLOOKUP($O200,AProperties!$AY$8:$BG$1007,VLOOKUP(Span,Data!$N$4:$Y$11,Data!$Y$1,FALSE),FALSE)</f>
        <v>1.0867521773562481</v>
      </c>
      <c r="AH200" s="19">
        <f>$I200*AH$19^0.5/VLOOKUP($O200,AProperties!$AY$8:$BG$1007,VLOOKUP(Span,Data!$N$4:$Y$11,Data!$Y$1,FALSE),FALSE)</f>
        <v>1.1738265108126655</v>
      </c>
      <c r="AI200" s="19">
        <f>$I200*AI$19^0.5/VLOOKUP($O200,AProperties!$AY$8:$BG$1007,VLOOKUP(Span,Data!$N$4:$Y$11,Data!$Y$1,FALSE),FALSE)</f>
        <v>1.2548733242780834</v>
      </c>
      <c r="AJ200" s="19">
        <f>$I200*AJ$19^0.5/VLOOKUP($O200,AProperties!$AY$8:$BG$1007,VLOOKUP(Span,Data!$N$4:$Y$11,Data!$Y$1,FALSE),FALSE)</f>
        <v>1.3309941556907074</v>
      </c>
      <c r="AK200" s="19">
        <f>$I200*AK$19^0.5/VLOOKUP($O200,AProperties!$AY$8:$BG$1007,VLOOKUP(Span,Data!$N$4:$Y$11,Data!$Y$1,FALSE),FALSE)</f>
        <v>1.4029910281184659</v>
      </c>
      <c r="AL200" s="47">
        <f t="shared" si="25"/>
        <v>0.18099999999999999</v>
      </c>
    </row>
    <row r="201" spans="1:38" x14ac:dyDescent="0.25">
      <c r="A201" s="15">
        <v>0.182</v>
      </c>
      <c r="B201" s="116">
        <f>VLOOKUP($A201,APropertiesDimless!$A$7:$I$1007,VLOOKUP(Span,Data!$N$4:$Y$11,Data!$Y$1,FALSE),FALSE)</f>
        <v>0.18330538471182037</v>
      </c>
      <c r="C201" s="6">
        <f t="shared" si="21"/>
        <v>0.27365269235591017</v>
      </c>
      <c r="D201" s="116">
        <f>VLOOKUP($A201,AProperties!$AE$8:$AM$1007,VLOOKUP(Span,Data!$N$4:$Y$11,Data!$Y$1,FALSE),FALSE)</f>
        <v>0.22797213366940719</v>
      </c>
      <c r="E201" s="116">
        <f t="shared" si="22"/>
        <v>0.27265435379742742</v>
      </c>
      <c r="F201" s="6">
        <f t="shared" si="26"/>
        <v>0.30564360948793301</v>
      </c>
      <c r="G201" s="9"/>
      <c r="H201" s="15">
        <f t="shared" si="23"/>
        <v>0.182</v>
      </c>
      <c r="I201" s="6">
        <f>VLOOKUP(H201,AProperties!$AO$8:$AW$1007,VLOOKUP(Span,Data!$N$4:$Y$11,Data!$Y$1,FALSE),FALSE)^(2/3)</f>
        <v>0.24619799111370086</v>
      </c>
      <c r="J201" s="15">
        <f>$I201*(Slope^0.5)/VLOOKUP($H201,AProperties!$AY$8:$BG$1007,VLOOKUP(Span,Data!$N$4:$Y$11,Data!$Y$1,FALSE),FALSE)</f>
        <v>0.77105186932491987</v>
      </c>
      <c r="K201" s="15">
        <f>$J201*VLOOKUP($H201,AProperties!$A$8:$I$1007,VLOOKUP(Span,Data!$N$4:$Y$11,Data!$Y$1,FALSE),FALSE)</f>
        <v>0.17049738610654935</v>
      </c>
      <c r="L201" s="15">
        <f t="shared" si="27"/>
        <v>0.77105186932491987</v>
      </c>
      <c r="M201" s="15">
        <f t="shared" si="28"/>
        <v>0.182</v>
      </c>
      <c r="O201" s="28">
        <f t="shared" si="24"/>
        <v>0.182</v>
      </c>
      <c r="P201" s="19">
        <f>AA201*VLOOKUP($O201,AProperties!$A$8:$I$1007,VLOOKUP(Span,Data!$N$4:$Y$11,Data!$Y$1,FALSE),FALSE)</f>
        <v>6.9605266406555968E-2</v>
      </c>
      <c r="Q201" s="19">
        <f>AB201*VLOOKUP($O201,AProperties!$A$8:$I$1007,VLOOKUP(Span,Data!$N$4:$Y$11,Data!$Y$1,FALSE),FALSE)</f>
        <v>9.8436711764743834E-2</v>
      </c>
      <c r="R201" s="19">
        <f>AC201*VLOOKUP($O201,AProperties!$A$8:$I$1007,VLOOKUP(Span,Data!$N$4:$Y$11,Data!$Y$1,FALSE),FALSE)</f>
        <v>0.13921053281311194</v>
      </c>
      <c r="S201" s="19">
        <f>AD201*VLOOKUP($O201,AProperties!$A$8:$I$1007,VLOOKUP(Span,Data!$N$4:$Y$11,Data!$Y$1,FALSE),FALSE)</f>
        <v>0.17049738610654935</v>
      </c>
      <c r="T201" s="19">
        <f>AE201*VLOOKUP($O201,AProperties!$A$8:$I$1007,VLOOKUP(Span,Data!$N$4:$Y$11,Data!$Y$1,FALSE),FALSE)</f>
        <v>0.19687342352948767</v>
      </c>
      <c r="U201" s="19">
        <f>AF201*VLOOKUP($O201,AProperties!$A$8:$I$1007,VLOOKUP(Span,Data!$N$4:$Y$11,Data!$Y$1,FALSE),FALSE)</f>
        <v>0.22011117898752047</v>
      </c>
      <c r="V201" s="19">
        <f>AG201*VLOOKUP($O201,AProperties!$A$8:$I$1007,VLOOKUP(Span,Data!$N$4:$Y$11,Data!$Y$1,FALSE),FALSE)</f>
        <v>0.24111971578104421</v>
      </c>
      <c r="W201" s="19">
        <f>AH201*VLOOKUP($O201,AProperties!$A$8:$I$1007,VLOOKUP(Span,Data!$N$4:$Y$11,Data!$Y$1,FALSE),FALSE)</f>
        <v>0.26043905920845822</v>
      </c>
      <c r="X201" s="19">
        <f>AI201*VLOOKUP($O201,AProperties!$A$8:$I$1007,VLOOKUP(Span,Data!$N$4:$Y$11,Data!$Y$1,FALSE),FALSE)</f>
        <v>0.27842106562622387</v>
      </c>
      <c r="Y201" s="19">
        <f>AJ201*VLOOKUP($O201,AProperties!$A$8:$I$1007,VLOOKUP(Span,Data!$N$4:$Y$11,Data!$Y$1,FALSE),FALSE)</f>
        <v>0.2953101352942315</v>
      </c>
      <c r="Z201" s="19">
        <f>AK201*VLOOKUP($O201,AProperties!$A$8:$I$1007,VLOOKUP(Span,Data!$N$4:$Y$11,Data!$Y$1,FALSE),FALSE)</f>
        <v>0.31128421455408328</v>
      </c>
      <c r="AA201" s="19">
        <f>$I201*AA$19^0.5/VLOOKUP($O201,AProperties!$AY$8:$BG$1007,VLOOKUP(Span,Data!$N$4:$Y$11,Data!$Y$1,FALSE),FALSE)</f>
        <v>0.31478060751086445</v>
      </c>
      <c r="AB201" s="19">
        <f>$I201*AB$19^0.5/VLOOKUP($O201,AProperties!$AY$8:$BG$1007,VLOOKUP(Span,Data!$N$4:$Y$11,Data!$Y$1,FALSE),FALSE)</f>
        <v>0.44516700431390666</v>
      </c>
      <c r="AC201" s="19">
        <f>$I201*AC$19^0.5/VLOOKUP($O201,AProperties!$AY$8:$BG$1007,VLOOKUP(Span,Data!$N$4:$Y$11,Data!$Y$1,FALSE),FALSE)</f>
        <v>0.6295612150217289</v>
      </c>
      <c r="AD201" s="19">
        <f>$I201*AD$19^0.5/VLOOKUP($O201,AProperties!$AY$8:$BG$1007,VLOOKUP(Span,Data!$N$4:$Y$11,Data!$Y$1,FALSE),FALSE)</f>
        <v>0.77105186932491987</v>
      </c>
      <c r="AE201" s="19">
        <f>$I201*AE$19^0.5/VLOOKUP($O201,AProperties!$AY$8:$BG$1007,VLOOKUP(Span,Data!$N$4:$Y$11,Data!$Y$1,FALSE),FALSE)</f>
        <v>0.89033400862781331</v>
      </c>
      <c r="AF201" s="19">
        <f>$I201*AF$19^0.5/VLOOKUP($O201,AProperties!$AY$8:$BG$1007,VLOOKUP(Span,Data!$N$4:$Y$11,Data!$Y$1,FALSE),FALSE)</f>
        <v>0.99542368298583728</v>
      </c>
      <c r="AG201" s="19">
        <f>$I201*AG$19^0.5/VLOOKUP($O201,AProperties!$AY$8:$BG$1007,VLOOKUP(Span,Data!$N$4:$Y$11,Data!$Y$1,FALSE),FALSE)</f>
        <v>1.0904320108924292</v>
      </c>
      <c r="AH201" s="19">
        <f>$I201*AH$19^0.5/VLOOKUP($O201,AProperties!$AY$8:$BG$1007,VLOOKUP(Span,Data!$N$4:$Y$11,Data!$Y$1,FALSE),FALSE)</f>
        <v>1.1778011853062149</v>
      </c>
      <c r="AI201" s="19">
        <f>$I201*AI$19^0.5/VLOOKUP($O201,AProperties!$AY$8:$BG$1007,VLOOKUP(Span,Data!$N$4:$Y$11,Data!$Y$1,FALSE),FALSE)</f>
        <v>1.2591224300434578</v>
      </c>
      <c r="AJ201" s="19">
        <f>$I201*AJ$19^0.5/VLOOKUP($O201,AProperties!$AY$8:$BG$1007,VLOOKUP(Span,Data!$N$4:$Y$11,Data!$Y$1,FALSE),FALSE)</f>
        <v>1.33550101294172</v>
      </c>
      <c r="AK201" s="19">
        <f>$I201*AK$19^0.5/VLOOKUP($O201,AProperties!$AY$8:$BG$1007,VLOOKUP(Span,Data!$N$4:$Y$11,Data!$Y$1,FALSE),FALSE)</f>
        <v>1.4077416727859475</v>
      </c>
      <c r="AL201" s="47">
        <f t="shared" si="25"/>
        <v>0.182</v>
      </c>
    </row>
    <row r="202" spans="1:38" x14ac:dyDescent="0.25">
      <c r="A202" s="15">
        <v>0.183</v>
      </c>
      <c r="B202" s="116">
        <f>VLOOKUP($A202,APropertiesDimless!$A$7:$I$1007,VLOOKUP(Span,Data!$N$4:$Y$11,Data!$Y$1,FALSE),FALSE)</f>
        <v>0.18433267491058875</v>
      </c>
      <c r="C202" s="6">
        <f t="shared" si="21"/>
        <v>0.2751663374552944</v>
      </c>
      <c r="D202" s="116">
        <f>VLOOKUP($A202,AProperties!$AE$8:$AM$1007,VLOOKUP(Span,Data!$N$4:$Y$11,Data!$Y$1,FALSE),FALSE)</f>
        <v>0.22921571543680438</v>
      </c>
      <c r="E202" s="116">
        <f t="shared" si="22"/>
        <v>0.27434201542233938</v>
      </c>
      <c r="F202" s="6">
        <f t="shared" si="26"/>
        <v>0.30817080826950716</v>
      </c>
      <c r="G202" s="9"/>
      <c r="H202" s="15">
        <f t="shared" si="23"/>
        <v>0.183</v>
      </c>
      <c r="I202" s="6">
        <f>VLOOKUP(H202,AProperties!$AO$8:$AW$1007,VLOOKUP(Span,Data!$N$4:$Y$11,Data!$Y$1,FALSE),FALSE)^(2/3)</f>
        <v>0.24694537914936726</v>
      </c>
      <c r="J202" s="15">
        <f>$I202*(Slope^0.5)/VLOOKUP($H202,AProperties!$AY$8:$BG$1007,VLOOKUP(Span,Data!$N$4:$Y$11,Data!$Y$1,FALSE),FALSE)</f>
        <v>0.77364700050250867</v>
      </c>
      <c r="K202" s="15">
        <f>$J202*VLOOKUP($H202,AProperties!$A$8:$I$1007,VLOOKUP(Span,Data!$N$4:$Y$11,Data!$Y$1,FALSE),FALSE)</f>
        <v>0.17200441846783737</v>
      </c>
      <c r="L202" s="15">
        <f t="shared" si="27"/>
        <v>0.77364700050250867</v>
      </c>
      <c r="M202" s="15">
        <f t="shared" si="28"/>
        <v>0.183</v>
      </c>
      <c r="O202" s="28">
        <f t="shared" si="24"/>
        <v>0.183</v>
      </c>
      <c r="P202" s="19">
        <f>AA202*VLOOKUP($O202,AProperties!$A$8:$I$1007,VLOOKUP(Span,Data!$N$4:$Y$11,Data!$Y$1,FALSE),FALSE)</f>
        <v>7.0220509791725505E-2</v>
      </c>
      <c r="Q202" s="19">
        <f>AB202*VLOOKUP($O202,AProperties!$A$8:$I$1007,VLOOKUP(Span,Data!$N$4:$Y$11,Data!$Y$1,FALSE),FALSE)</f>
        <v>9.9306797304210936E-2</v>
      </c>
      <c r="R202" s="19">
        <f>AC202*VLOOKUP($O202,AProperties!$A$8:$I$1007,VLOOKUP(Span,Data!$N$4:$Y$11,Data!$Y$1,FALSE),FALSE)</f>
        <v>0.14044101958345101</v>
      </c>
      <c r="S202" s="19">
        <f>AD202*VLOOKUP($O202,AProperties!$A$8:$I$1007,VLOOKUP(Span,Data!$N$4:$Y$11,Data!$Y$1,FALSE),FALSE)</f>
        <v>0.17200441846783737</v>
      </c>
      <c r="T202" s="19">
        <f>AE202*VLOOKUP($O202,AProperties!$A$8:$I$1007,VLOOKUP(Span,Data!$N$4:$Y$11,Data!$Y$1,FALSE),FALSE)</f>
        <v>0.19861359460842187</v>
      </c>
      <c r="U202" s="19">
        <f>AF202*VLOOKUP($O202,AProperties!$A$8:$I$1007,VLOOKUP(Span,Data!$N$4:$Y$11,Data!$Y$1,FALSE),FALSE)</f>
        <v>0.22205674940000852</v>
      </c>
      <c r="V202" s="19">
        <f>AG202*VLOOKUP($O202,AProperties!$A$8:$I$1007,VLOOKUP(Span,Data!$N$4:$Y$11,Data!$Y$1,FALSE),FALSE)</f>
        <v>0.24325098138531287</v>
      </c>
      <c r="W202" s="19">
        <f>AH202*VLOOKUP($O202,AProperties!$A$8:$I$1007,VLOOKUP(Span,Data!$N$4:$Y$11,Data!$Y$1,FALSE),FALSE)</f>
        <v>0.26274108916524164</v>
      </c>
      <c r="X202" s="19">
        <f>AI202*VLOOKUP($O202,AProperties!$A$8:$I$1007,VLOOKUP(Span,Data!$N$4:$Y$11,Data!$Y$1,FALSE),FALSE)</f>
        <v>0.28088203916690202</v>
      </c>
      <c r="Y202" s="19">
        <f>AJ202*VLOOKUP($O202,AProperties!$A$8:$I$1007,VLOOKUP(Span,Data!$N$4:$Y$11,Data!$Y$1,FALSE),FALSE)</f>
        <v>0.29792039191263281</v>
      </c>
      <c r="Z202" s="19">
        <f>AK202*VLOOKUP($O202,AProperties!$A$8:$I$1007,VLOOKUP(Span,Data!$N$4:$Y$11,Data!$Y$1,FALSE),FALSE)</f>
        <v>0.31403566661797572</v>
      </c>
      <c r="AA202" s="19">
        <f>$I202*AA$19^0.5/VLOOKUP($O202,AProperties!$AY$8:$BG$1007,VLOOKUP(Span,Data!$N$4:$Y$11,Data!$Y$1,FALSE),FALSE)</f>
        <v>0.31584006537764447</v>
      </c>
      <c r="AB202" s="19">
        <f>$I202*AB$19^0.5/VLOOKUP($O202,AProperties!$AY$8:$BG$1007,VLOOKUP(Span,Data!$N$4:$Y$11,Data!$Y$1,FALSE),FALSE)</f>
        <v>0.44666530399786991</v>
      </c>
      <c r="AC202" s="19">
        <f>$I202*AC$19^0.5/VLOOKUP($O202,AProperties!$AY$8:$BG$1007,VLOOKUP(Span,Data!$N$4:$Y$11,Data!$Y$1,FALSE),FALSE)</f>
        <v>0.63168013075528895</v>
      </c>
      <c r="AD202" s="19">
        <f>$I202*AD$19^0.5/VLOOKUP($O202,AProperties!$AY$8:$BG$1007,VLOOKUP(Span,Data!$N$4:$Y$11,Data!$Y$1,FALSE),FALSE)</f>
        <v>0.77364700050250867</v>
      </c>
      <c r="AE202" s="19">
        <f>$I202*AE$19^0.5/VLOOKUP($O202,AProperties!$AY$8:$BG$1007,VLOOKUP(Span,Data!$N$4:$Y$11,Data!$Y$1,FALSE),FALSE)</f>
        <v>0.89333060799573982</v>
      </c>
      <c r="AF202" s="19">
        <f>$I202*AF$19^0.5/VLOOKUP($O202,AProperties!$AY$8:$BG$1007,VLOOKUP(Span,Data!$N$4:$Y$11,Data!$Y$1,FALSE),FALSE)</f>
        <v>0.99877398292984565</v>
      </c>
      <c r="AG202" s="19">
        <f>$I202*AG$19^0.5/VLOOKUP($O202,AProperties!$AY$8:$BG$1007,VLOOKUP(Span,Data!$N$4:$Y$11,Data!$Y$1,FALSE),FALSE)</f>
        <v>1.0941020805999124</v>
      </c>
      <c r="AH202" s="19">
        <f>$I202*AH$19^0.5/VLOOKUP($O202,AProperties!$AY$8:$BG$1007,VLOOKUP(Span,Data!$N$4:$Y$11,Data!$Y$1,FALSE),FALSE)</f>
        <v>1.1817653136594282</v>
      </c>
      <c r="AI202" s="19">
        <f>$I202*AI$19^0.5/VLOOKUP($O202,AProperties!$AY$8:$BG$1007,VLOOKUP(Span,Data!$N$4:$Y$11,Data!$Y$1,FALSE),FALSE)</f>
        <v>1.2633602615105779</v>
      </c>
      <c r="AJ202" s="19">
        <f>$I202*AJ$19^0.5/VLOOKUP($O202,AProperties!$AY$8:$BG$1007,VLOOKUP(Span,Data!$N$4:$Y$11,Data!$Y$1,FALSE),FALSE)</f>
        <v>1.3399959119936098</v>
      </c>
      <c r="AK202" s="19">
        <f>$I202*AK$19^0.5/VLOOKUP($O202,AProperties!$AY$8:$BG$1007,VLOOKUP(Span,Data!$N$4:$Y$11,Data!$Y$1,FALSE),FALSE)</f>
        <v>1.4124797124047821</v>
      </c>
      <c r="AL202" s="47">
        <f t="shared" si="25"/>
        <v>0.183</v>
      </c>
    </row>
    <row r="203" spans="1:38" x14ac:dyDescent="0.25">
      <c r="A203" s="15">
        <v>0.184</v>
      </c>
      <c r="B203" s="116">
        <f>VLOOKUP($A203,APropertiesDimless!$A$7:$I$1007,VLOOKUP(Span,Data!$N$4:$Y$11,Data!$Y$1,FALSE),FALSE)</f>
        <v>0.18536033534622773</v>
      </c>
      <c r="C203" s="6">
        <f t="shared" si="21"/>
        <v>0.27668016767311387</v>
      </c>
      <c r="D203" s="116">
        <f>VLOOKUP($A203,AProperties!$AE$8:$AM$1007,VLOOKUP(Span,Data!$N$4:$Y$11,Data!$Y$1,FALSE),FALSE)</f>
        <v>0.23045911186147244</v>
      </c>
      <c r="E203" s="116">
        <f t="shared" si="22"/>
        <v>0.27603106111985476</v>
      </c>
      <c r="F203" s="6">
        <f t="shared" si="26"/>
        <v>0.31070499242385152</v>
      </c>
      <c r="G203" s="9"/>
      <c r="H203" s="15">
        <f t="shared" si="23"/>
        <v>0.184</v>
      </c>
      <c r="I203" s="6">
        <f>VLOOKUP(H203,AProperties!$AO$8:$AW$1007,VLOOKUP(Span,Data!$N$4:$Y$11,Data!$Y$1,FALSE),FALSE)^(2/3)</f>
        <v>0.24769015240306164</v>
      </c>
      <c r="J203" s="15">
        <f>$I203*(Slope^0.5)/VLOOKUP($H203,AProperties!$AY$8:$BG$1007,VLOOKUP(Span,Data!$N$4:$Y$11,Data!$Y$1,FALSE),FALSE)</f>
        <v>0.77623526870458259</v>
      </c>
      <c r="K203" s="15">
        <f>$J203*VLOOKUP($H203,AProperties!$A$8:$I$1007,VLOOKUP(Span,Data!$N$4:$Y$11,Data!$Y$1,FALSE),FALSE)</f>
        <v>0.17351603776383517</v>
      </c>
      <c r="L203" s="15">
        <f t="shared" si="27"/>
        <v>0.77623526870458259</v>
      </c>
      <c r="M203" s="15">
        <f t="shared" si="28"/>
        <v>0.184</v>
      </c>
      <c r="O203" s="28">
        <f t="shared" si="24"/>
        <v>0.184</v>
      </c>
      <c r="P203" s="19">
        <f>AA203*VLOOKUP($O203,AProperties!$A$8:$I$1007,VLOOKUP(Span,Data!$N$4:$Y$11,Data!$Y$1,FALSE),FALSE)</f>
        <v>7.0837625785148808E-2</v>
      </c>
      <c r="Q203" s="19">
        <f>AB203*VLOOKUP($O203,AProperties!$A$8:$I$1007,VLOOKUP(Span,Data!$N$4:$Y$11,Data!$Y$1,FALSE),FALSE)</f>
        <v>0.10017953111166752</v>
      </c>
      <c r="R203" s="19">
        <f>AC203*VLOOKUP($O203,AProperties!$A$8:$I$1007,VLOOKUP(Span,Data!$N$4:$Y$11,Data!$Y$1,FALSE),FALSE)</f>
        <v>0.14167525157029762</v>
      </c>
      <c r="S203" s="19">
        <f>AD203*VLOOKUP($O203,AProperties!$A$8:$I$1007,VLOOKUP(Span,Data!$N$4:$Y$11,Data!$Y$1,FALSE),FALSE)</f>
        <v>0.17351603776383517</v>
      </c>
      <c r="T203" s="19">
        <f>AE203*VLOOKUP($O203,AProperties!$A$8:$I$1007,VLOOKUP(Span,Data!$N$4:$Y$11,Data!$Y$1,FALSE),FALSE)</f>
        <v>0.20035906222333505</v>
      </c>
      <c r="U203" s="19">
        <f>AF203*VLOOKUP($O203,AProperties!$A$8:$I$1007,VLOOKUP(Span,Data!$N$4:$Y$11,Data!$Y$1,FALSE),FALSE)</f>
        <v>0.22400824151974366</v>
      </c>
      <c r="V203" s="19">
        <f>AG203*VLOOKUP($O203,AProperties!$A$8:$I$1007,VLOOKUP(Span,Data!$N$4:$Y$11,Data!$Y$1,FALSE),FALSE)</f>
        <v>0.24538873389485788</v>
      </c>
      <c r="W203" s="19">
        <f>AH203*VLOOKUP($O203,AProperties!$A$8:$I$1007,VLOOKUP(Span,Data!$N$4:$Y$11,Data!$Y$1,FALSE),FALSE)</f>
        <v>0.26505012578053028</v>
      </c>
      <c r="X203" s="19">
        <f>AI203*VLOOKUP($O203,AProperties!$A$8:$I$1007,VLOOKUP(Span,Data!$N$4:$Y$11,Data!$Y$1,FALSE),FALSE)</f>
        <v>0.28335050314059523</v>
      </c>
      <c r="Y203" s="19">
        <f>AJ203*VLOOKUP($O203,AProperties!$A$8:$I$1007,VLOOKUP(Span,Data!$N$4:$Y$11,Data!$Y$1,FALSE),FALSE)</f>
        <v>0.30053859333500255</v>
      </c>
      <c r="Z203" s="19">
        <f>AK203*VLOOKUP($O203,AProperties!$A$8:$I$1007,VLOOKUP(Span,Data!$N$4:$Y$11,Data!$Y$1,FALSE),FALSE)</f>
        <v>0.31679549324056933</v>
      </c>
      <c r="AA203" s="19">
        <f>$I203*AA$19^0.5/VLOOKUP($O203,AProperties!$AY$8:$BG$1007,VLOOKUP(Span,Data!$N$4:$Y$11,Data!$Y$1,FALSE),FALSE)</f>
        <v>0.31689672144640318</v>
      </c>
      <c r="AB203" s="19">
        <f>$I203*AB$19^0.5/VLOOKUP($O203,AProperties!$AY$8:$BG$1007,VLOOKUP(Span,Data!$N$4:$Y$11,Data!$Y$1,FALSE),FALSE)</f>
        <v>0.44815964134107228</v>
      </c>
      <c r="AC203" s="19">
        <f>$I203*AC$19^0.5/VLOOKUP($O203,AProperties!$AY$8:$BG$1007,VLOOKUP(Span,Data!$N$4:$Y$11,Data!$Y$1,FALSE),FALSE)</f>
        <v>0.63379344289280637</v>
      </c>
      <c r="AD203" s="19">
        <f>$I203*AD$19^0.5/VLOOKUP($O203,AProperties!$AY$8:$BG$1007,VLOOKUP(Span,Data!$N$4:$Y$11,Data!$Y$1,FALSE),FALSE)</f>
        <v>0.77623526870458259</v>
      </c>
      <c r="AE203" s="19">
        <f>$I203*AE$19^0.5/VLOOKUP($O203,AProperties!$AY$8:$BG$1007,VLOOKUP(Span,Data!$N$4:$Y$11,Data!$Y$1,FALSE),FALSE)</f>
        <v>0.89631928268214456</v>
      </c>
      <c r="AF203" s="19">
        <f>$I203*AF$19^0.5/VLOOKUP($O203,AProperties!$AY$8:$BG$1007,VLOOKUP(Span,Data!$N$4:$Y$11,Data!$Y$1,FALSE),FALSE)</f>
        <v>1.0021154228105627</v>
      </c>
      <c r="AG203" s="19">
        <f>$I203*AG$19^0.5/VLOOKUP($O203,AProperties!$AY$8:$BG$1007,VLOOKUP(Span,Data!$N$4:$Y$11,Data!$Y$1,FALSE),FALSE)</f>
        <v>1.0977624445943446</v>
      </c>
      <c r="AH203" s="19">
        <f>$I203*AH$19^0.5/VLOOKUP($O203,AProperties!$AY$8:$BG$1007,VLOOKUP(Span,Data!$N$4:$Y$11,Data!$Y$1,FALSE),FALSE)</f>
        <v>1.1857189586443786</v>
      </c>
      <c r="AI203" s="19">
        <f>$I203*AI$19^0.5/VLOOKUP($O203,AProperties!$AY$8:$BG$1007,VLOOKUP(Span,Data!$N$4:$Y$11,Data!$Y$1,FALSE),FALSE)</f>
        <v>1.2675868857856127</v>
      </c>
      <c r="AJ203" s="19">
        <f>$I203*AJ$19^0.5/VLOOKUP($O203,AProperties!$AY$8:$BG$1007,VLOOKUP(Span,Data!$N$4:$Y$11,Data!$Y$1,FALSE),FALSE)</f>
        <v>1.3444789240232169</v>
      </c>
      <c r="AK203" s="19">
        <f>$I203*AK$19^0.5/VLOOKUP($O203,AProperties!$AY$8:$BG$1007,VLOOKUP(Span,Data!$N$4:$Y$11,Data!$Y$1,FALSE),FALSE)</f>
        <v>1.4172052220019462</v>
      </c>
      <c r="AL203" s="47">
        <f t="shared" si="25"/>
        <v>0.184</v>
      </c>
    </row>
    <row r="204" spans="1:38" x14ac:dyDescent="0.25">
      <c r="A204" s="15">
        <v>0.185</v>
      </c>
      <c r="B204" s="116">
        <f>VLOOKUP($A204,APropertiesDimless!$A$7:$I$1007,VLOOKUP(Span,Data!$N$4:$Y$11,Data!$Y$1,FALSE),FALSE)</f>
        <v>0.18638836868905603</v>
      </c>
      <c r="C204" s="6">
        <f t="shared" si="21"/>
        <v>0.27819418434452803</v>
      </c>
      <c r="D204" s="116">
        <f>VLOOKUP($A204,AProperties!$AE$8:$AM$1007,VLOOKUP(Span,Data!$N$4:$Y$11,Data!$Y$1,FALSE),FALSE)</f>
        <v>0.23170232150624243</v>
      </c>
      <c r="E204" s="116">
        <f t="shared" si="22"/>
        <v>0.27772149395408202</v>
      </c>
      <c r="F204" s="6">
        <f t="shared" si="26"/>
        <v>0.31324614374954962</v>
      </c>
      <c r="G204" s="9"/>
      <c r="H204" s="15">
        <f t="shared" si="23"/>
        <v>0.185</v>
      </c>
      <c r="I204" s="6">
        <f>VLOOKUP(H204,AProperties!$AO$8:$AW$1007,VLOOKUP(Span,Data!$N$4:$Y$11,Data!$Y$1,FALSE),FALSE)^(2/3)</f>
        <v>0.24843232681094199</v>
      </c>
      <c r="J204" s="15">
        <f>$I204*(Slope^0.5)/VLOOKUP($H204,AProperties!$AY$8:$BG$1007,VLOOKUP(Span,Data!$N$4:$Y$11,Data!$Y$1,FALSE),FALSE)</f>
        <v>0.77881671450379231</v>
      </c>
      <c r="K204" s="15">
        <f>$J204*VLOOKUP($H204,AProperties!$A$8:$I$1007,VLOOKUP(Span,Data!$N$4:$Y$11,Data!$Y$1,FALSE),FALSE)</f>
        <v>0.17503222580022854</v>
      </c>
      <c r="L204" s="15">
        <f t="shared" si="27"/>
        <v>0.77881671450379231</v>
      </c>
      <c r="M204" s="15">
        <f t="shared" si="28"/>
        <v>0.185</v>
      </c>
      <c r="O204" s="28">
        <f t="shared" si="24"/>
        <v>0.185</v>
      </c>
      <c r="P204" s="19">
        <f>AA204*VLOOKUP($O204,AProperties!$A$8:$I$1007,VLOOKUP(Span,Data!$N$4:$Y$11,Data!$Y$1,FALSE),FALSE)</f>
        <v>7.1456606959028154E-2</v>
      </c>
      <c r="Q204" s="19">
        <f>AB204*VLOOKUP($O204,AProperties!$A$8:$I$1007,VLOOKUP(Span,Data!$N$4:$Y$11,Data!$Y$1,FALSE),FALSE)</f>
        <v>0.10105490268262131</v>
      </c>
      <c r="R204" s="19">
        <f>AC204*VLOOKUP($O204,AProperties!$A$8:$I$1007,VLOOKUP(Span,Data!$N$4:$Y$11,Data!$Y$1,FALSE),FALSE)</f>
        <v>0.14291321391805631</v>
      </c>
      <c r="S204" s="19">
        <f>AD204*VLOOKUP($O204,AProperties!$A$8:$I$1007,VLOOKUP(Span,Data!$N$4:$Y$11,Data!$Y$1,FALSE),FALSE)</f>
        <v>0.17503222580022854</v>
      </c>
      <c r="T204" s="19">
        <f>AE204*VLOOKUP($O204,AProperties!$A$8:$I$1007,VLOOKUP(Span,Data!$N$4:$Y$11,Data!$Y$1,FALSE),FALSE)</f>
        <v>0.20210980536524262</v>
      </c>
      <c r="U204" s="19">
        <f>AF204*VLOOKUP($O204,AProperties!$A$8:$I$1007,VLOOKUP(Span,Data!$N$4:$Y$11,Data!$Y$1,FALSE),FALSE)</f>
        <v>0.22596563185796706</v>
      </c>
      <c r="V204" s="19">
        <f>AG204*VLOOKUP($O204,AProperties!$A$8:$I$1007,VLOOKUP(Span,Data!$N$4:$Y$11,Data!$Y$1,FALSE),FALSE)</f>
        <v>0.24753294757903316</v>
      </c>
      <c r="W204" s="19">
        <f>AH204*VLOOKUP($O204,AProperties!$A$8:$I$1007,VLOOKUP(Span,Data!$N$4:$Y$11,Data!$Y$1,FALSE),FALSE)</f>
        <v>0.26736614126204999</v>
      </c>
      <c r="X204" s="19">
        <f>AI204*VLOOKUP($O204,AProperties!$A$8:$I$1007,VLOOKUP(Span,Data!$N$4:$Y$11,Data!$Y$1,FALSE),FALSE)</f>
        <v>0.28582642783611262</v>
      </c>
      <c r="Y204" s="19">
        <f>AJ204*VLOOKUP($O204,AProperties!$A$8:$I$1007,VLOOKUP(Span,Data!$N$4:$Y$11,Data!$Y$1,FALSE),FALSE)</f>
        <v>0.30316470804786388</v>
      </c>
      <c r="Z204" s="19">
        <f>AK204*VLOOKUP($O204,AProperties!$A$8:$I$1007,VLOOKUP(Span,Data!$N$4:$Y$11,Data!$Y$1,FALSE),FALSE)</f>
        <v>0.31956366120374297</v>
      </c>
      <c r="AA204" s="19">
        <f>$I204*AA$19^0.5/VLOOKUP($O204,AProperties!$AY$8:$BG$1007,VLOOKUP(Span,Data!$N$4:$Y$11,Data!$Y$1,FALSE),FALSE)</f>
        <v>0.31795059228085565</v>
      </c>
      <c r="AB204" s="19">
        <f>$I204*AB$19^0.5/VLOOKUP($O204,AProperties!$AY$8:$BG$1007,VLOOKUP(Span,Data!$N$4:$Y$11,Data!$Y$1,FALSE),FALSE)</f>
        <v>0.44965003976814444</v>
      </c>
      <c r="AC204" s="19">
        <f>$I204*AC$19^0.5/VLOOKUP($O204,AProperties!$AY$8:$BG$1007,VLOOKUP(Span,Data!$N$4:$Y$11,Data!$Y$1,FALSE),FALSE)</f>
        <v>0.6359011845617113</v>
      </c>
      <c r="AD204" s="19">
        <f>$I204*AD$19^0.5/VLOOKUP($O204,AProperties!$AY$8:$BG$1007,VLOOKUP(Span,Data!$N$4:$Y$11,Data!$Y$1,FALSE),FALSE)</f>
        <v>0.77881671450379231</v>
      </c>
      <c r="AE204" s="19">
        <f>$I204*AE$19^0.5/VLOOKUP($O204,AProperties!$AY$8:$BG$1007,VLOOKUP(Span,Data!$N$4:$Y$11,Data!$Y$1,FALSE),FALSE)</f>
        <v>0.89930007953628888</v>
      </c>
      <c r="AF204" s="19">
        <f>$I204*AF$19^0.5/VLOOKUP($O204,AProperties!$AY$8:$BG$1007,VLOOKUP(Span,Data!$N$4:$Y$11,Data!$Y$1,FALSE),FALSE)</f>
        <v>1.0054480550070546</v>
      </c>
      <c r="AG204" s="19">
        <f>$I204*AG$19^0.5/VLOOKUP($O204,AProperties!$AY$8:$BG$1007,VLOOKUP(Span,Data!$N$4:$Y$11,Data!$Y$1,FALSE),FALSE)</f>
        <v>1.101413160254118</v>
      </c>
      <c r="AH204" s="19">
        <f>$I204*AH$19^0.5/VLOOKUP($O204,AProperties!$AY$8:$BG$1007,VLOOKUP(Span,Data!$N$4:$Y$11,Data!$Y$1,FALSE),FALSE)</f>
        <v>1.1896621822368136</v>
      </c>
      <c r="AI204" s="19">
        <f>$I204*AI$19^0.5/VLOOKUP($O204,AProperties!$AY$8:$BG$1007,VLOOKUP(Span,Data!$N$4:$Y$11,Data!$Y$1,FALSE),FALSE)</f>
        <v>1.2718023691234226</v>
      </c>
      <c r="AJ204" s="19">
        <f>$I204*AJ$19^0.5/VLOOKUP($O204,AProperties!$AY$8:$BG$1007,VLOOKUP(Span,Data!$N$4:$Y$11,Data!$Y$1,FALSE),FALSE)</f>
        <v>1.3489501193044331</v>
      </c>
      <c r="AK204" s="19">
        <f>$I204*AK$19^0.5/VLOOKUP($O204,AProperties!$AY$8:$BG$1007,VLOOKUP(Span,Data!$N$4:$Y$11,Data!$Y$1,FALSE),FALSE)</f>
        <v>1.4219182756526265</v>
      </c>
      <c r="AL204" s="47">
        <f t="shared" si="25"/>
        <v>0.185</v>
      </c>
    </row>
    <row r="205" spans="1:38" x14ac:dyDescent="0.25">
      <c r="A205" s="15">
        <v>0.186</v>
      </c>
      <c r="B205" s="116">
        <f>VLOOKUP($A205,APropertiesDimless!$A$7:$I$1007,VLOOKUP(Span,Data!$N$4:$Y$11,Data!$Y$1,FALSE),FALSE)</f>
        <v>0.18741677761600861</v>
      </c>
      <c r="C205" s="6">
        <f t="shared" si="21"/>
        <v>0.2797083888080043</v>
      </c>
      <c r="D205" s="116">
        <f>VLOOKUP($A205,AProperties!$AE$8:$AM$1007,VLOOKUP(Span,Data!$N$4:$Y$11,Data!$Y$1,FALSE),FALSE)</f>
        <v>0.23294534293329747</v>
      </c>
      <c r="E205" s="116">
        <f t="shared" si="22"/>
        <v>0.27941331698661265</v>
      </c>
      <c r="F205" s="6">
        <f t="shared" si="26"/>
        <v>0.31579424420147512</v>
      </c>
      <c r="G205" s="9"/>
      <c r="H205" s="15">
        <f t="shared" si="23"/>
        <v>0.186</v>
      </c>
      <c r="I205" s="6">
        <f>VLOOKUP(H205,AProperties!$AO$8:$AW$1007,VLOOKUP(Span,Data!$N$4:$Y$11,Data!$Y$1,FALSE),FALSE)^(2/3)</f>
        <v>0.24917191811900627</v>
      </c>
      <c r="J205" s="15">
        <f>$I205*(Slope^0.5)/VLOOKUP($H205,AProperties!$AY$8:$BG$1007,VLOOKUP(Span,Data!$N$4:$Y$11,Data!$Y$1,FALSE),FALSE)</f>
        <v>0.78139137796072866</v>
      </c>
      <c r="K205" s="15">
        <f>$J205*VLOOKUP($H205,AProperties!$A$8:$I$1007,VLOOKUP(Span,Data!$N$4:$Y$11,Data!$Y$1,FALSE),FALSE)</f>
        <v>0.17655296445523092</v>
      </c>
      <c r="L205" s="15">
        <f t="shared" si="27"/>
        <v>0.78139137796072866</v>
      </c>
      <c r="M205" s="15">
        <f t="shared" si="28"/>
        <v>0.186</v>
      </c>
      <c r="O205" s="28">
        <f t="shared" si="24"/>
        <v>0.186</v>
      </c>
      <c r="P205" s="19">
        <f>AA205*VLOOKUP($O205,AProperties!$A$8:$I$1007,VLOOKUP(Span,Data!$N$4:$Y$11,Data!$Y$1,FALSE),FALSE)</f>
        <v>7.2077445915175176E-2</v>
      </c>
      <c r="Q205" s="19">
        <f>AB205*VLOOKUP($O205,AProperties!$A$8:$I$1007,VLOOKUP(Span,Data!$N$4:$Y$11,Data!$Y$1,FALSE),FALSE)</f>
        <v>0.10193290155445399</v>
      </c>
      <c r="R205" s="19">
        <f>AC205*VLOOKUP($O205,AProperties!$A$8:$I$1007,VLOOKUP(Span,Data!$N$4:$Y$11,Data!$Y$1,FALSE),FALSE)</f>
        <v>0.14415489183035035</v>
      </c>
      <c r="S205" s="19">
        <f>AD205*VLOOKUP($O205,AProperties!$A$8:$I$1007,VLOOKUP(Span,Data!$N$4:$Y$11,Data!$Y$1,FALSE),FALSE)</f>
        <v>0.17655296445523092</v>
      </c>
      <c r="T205" s="19">
        <f>AE205*VLOOKUP($O205,AProperties!$A$8:$I$1007,VLOOKUP(Span,Data!$N$4:$Y$11,Data!$Y$1,FALSE),FALSE)</f>
        <v>0.20386580310890798</v>
      </c>
      <c r="U205" s="19">
        <f>AF205*VLOOKUP($O205,AProperties!$A$8:$I$1007,VLOOKUP(Span,Data!$N$4:$Y$11,Data!$Y$1,FALSE),FALSE)</f>
        <v>0.22792889701955307</v>
      </c>
      <c r="V205" s="19">
        <f>AG205*VLOOKUP($O205,AProperties!$A$8:$I$1007,VLOOKUP(Span,Data!$N$4:$Y$11,Data!$Y$1,FALSE),FALSE)</f>
        <v>0.24968359680976254</v>
      </c>
      <c r="W205" s="19">
        <f>AH205*VLOOKUP($O205,AProperties!$A$8:$I$1007,VLOOKUP(Span,Data!$N$4:$Y$11,Data!$Y$1,FALSE),FALSE)</f>
        <v>0.26968910792831452</v>
      </c>
      <c r="X205" s="19">
        <f>AI205*VLOOKUP($O205,AProperties!$A$8:$I$1007,VLOOKUP(Span,Data!$N$4:$Y$11,Data!$Y$1,FALSE),FALSE)</f>
        <v>0.2883097836607007</v>
      </c>
      <c r="Y205" s="19">
        <f>AJ205*VLOOKUP($O205,AProperties!$A$8:$I$1007,VLOOKUP(Span,Data!$N$4:$Y$11,Data!$Y$1,FALSE),FALSE)</f>
        <v>0.30579870466336195</v>
      </c>
      <c r="Z205" s="19">
        <f>AK205*VLOOKUP($O205,AProperties!$A$8:$I$1007,VLOOKUP(Span,Data!$N$4:$Y$11,Data!$Y$1,FALSE),FALSE)</f>
        <v>0.32234013742179246</v>
      </c>
      <c r="AA205" s="19">
        <f>$I205*AA$19^0.5/VLOOKUP($O205,AProperties!$AY$8:$BG$1007,VLOOKUP(Span,Data!$N$4:$Y$11,Data!$Y$1,FALSE),FALSE)</f>
        <v>0.31900169423566965</v>
      </c>
      <c r="AB205" s="19">
        <f>$I205*AB$19^0.5/VLOOKUP($O205,AProperties!$AY$8:$BG$1007,VLOOKUP(Span,Data!$N$4:$Y$11,Data!$Y$1,FALSE),FALSE)</f>
        <v>0.45113652240807928</v>
      </c>
      <c r="AC205" s="19">
        <f>$I205*AC$19^0.5/VLOOKUP($O205,AProperties!$AY$8:$BG$1007,VLOOKUP(Span,Data!$N$4:$Y$11,Data!$Y$1,FALSE),FALSE)</f>
        <v>0.63800338847133931</v>
      </c>
      <c r="AD205" s="19">
        <f>$I205*AD$19^0.5/VLOOKUP($O205,AProperties!$AY$8:$BG$1007,VLOOKUP(Span,Data!$N$4:$Y$11,Data!$Y$1,FALSE),FALSE)</f>
        <v>0.78139137796072866</v>
      </c>
      <c r="AE205" s="19">
        <f>$I205*AE$19^0.5/VLOOKUP($O205,AProperties!$AY$8:$BG$1007,VLOOKUP(Span,Data!$N$4:$Y$11,Data!$Y$1,FALSE),FALSE)</f>
        <v>0.90227304481615855</v>
      </c>
      <c r="AF205" s="19">
        <f>$I205*AF$19^0.5/VLOOKUP($O205,AProperties!$AY$8:$BG$1007,VLOOKUP(Span,Data!$N$4:$Y$11,Data!$Y$1,FALSE),FALSE)</f>
        <v>1.0087719312373222</v>
      </c>
      <c r="AG205" s="19">
        <f>$I205*AG$19^0.5/VLOOKUP($O205,AProperties!$AY$8:$BG$1007,VLOOKUP(Span,Data!$N$4:$Y$11,Data!$Y$1,FALSE),FALSE)</f>
        <v>1.1050542842334636</v>
      </c>
      <c r="AH205" s="19">
        <f>$I205*AH$19^0.5/VLOOKUP($O205,AProperties!$AY$8:$BG$1007,VLOOKUP(Span,Data!$N$4:$Y$11,Data!$Y$1,FALSE),FALSE)</f>
        <v>1.1935950456302959</v>
      </c>
      <c r="AI205" s="19">
        <f>$I205*AI$19^0.5/VLOOKUP($O205,AProperties!$AY$8:$BG$1007,VLOOKUP(Span,Data!$N$4:$Y$11,Data!$Y$1,FALSE),FALSE)</f>
        <v>1.2760067769426786</v>
      </c>
      <c r="AJ205" s="19">
        <f>$I205*AJ$19^0.5/VLOOKUP($O205,AProperties!$AY$8:$BG$1007,VLOOKUP(Span,Data!$N$4:$Y$11,Data!$Y$1,FALSE),FALSE)</f>
        <v>1.3534095672242377</v>
      </c>
      <c r="AK205" s="19">
        <f>$I205*AK$19^0.5/VLOOKUP($O205,AProperties!$AY$8:$BG$1007,VLOOKUP(Span,Data!$N$4:$Y$11,Data!$Y$1,FALSE),FALSE)</f>
        <v>1.4266189464971204</v>
      </c>
      <c r="AL205" s="47">
        <f t="shared" si="25"/>
        <v>0.186</v>
      </c>
    </row>
    <row r="206" spans="1:38" x14ac:dyDescent="0.25">
      <c r="A206" s="15">
        <v>0.187</v>
      </c>
      <c r="B206" s="116">
        <f>VLOOKUP($A206,APropertiesDimless!$A$7:$I$1007,VLOOKUP(Span,Data!$N$4:$Y$11,Data!$Y$1,FALSE),FALSE)</f>
        <v>0.18844556481069441</v>
      </c>
      <c r="C206" s="6">
        <f t="shared" si="21"/>
        <v>0.2812227824053472</v>
      </c>
      <c r="D206" s="116">
        <f>VLOOKUP($A206,AProperties!$AE$8:$AM$1007,VLOOKUP(Span,Data!$N$4:$Y$11,Data!$Y$1,FALSE),FALSE)</f>
        <v>0.23418817470416778</v>
      </c>
      <c r="E206" s="116">
        <f t="shared" si="22"/>
        <v>0.28110653327662188</v>
      </c>
      <c r="F206" s="6">
        <f t="shared" si="26"/>
        <v>0.31834927588880679</v>
      </c>
      <c r="G206" s="9"/>
      <c r="H206" s="15">
        <f t="shared" si="23"/>
        <v>0.187</v>
      </c>
      <c r="I206" s="6">
        <f>VLOOKUP(H206,AProperties!$AO$8:$AW$1007,VLOOKUP(Span,Data!$N$4:$Y$11,Data!$Y$1,FALSE),FALSE)^(2/3)</f>
        <v>0.24990894188634963</v>
      </c>
      <c r="J206" s="15">
        <f>$I206*(Slope^0.5)/VLOOKUP($H206,AProperties!$AY$8:$BG$1007,VLOOKUP(Span,Data!$N$4:$Y$11,Data!$Y$1,FALSE),FALSE)</f>
        <v>0.78395929863295299</v>
      </c>
      <c r="K206" s="15">
        <f>$J206*VLOOKUP($H206,AProperties!$A$8:$I$1007,VLOOKUP(Span,Data!$N$4:$Y$11,Data!$Y$1,FALSE),FALSE)</f>
        <v>0.17807823567855766</v>
      </c>
      <c r="L206" s="15">
        <f t="shared" si="27"/>
        <v>0.78395929863295299</v>
      </c>
      <c r="M206" s="15">
        <f t="shared" si="28"/>
        <v>0.187</v>
      </c>
      <c r="O206" s="28">
        <f t="shared" si="24"/>
        <v>0.187</v>
      </c>
      <c r="P206" s="19">
        <f>AA206*VLOOKUP($O206,AProperties!$A$8:$I$1007,VLOOKUP(Span,Data!$N$4:$Y$11,Data!$Y$1,FALSE),FALSE)</f>
        <v>7.2700135284592071E-2</v>
      </c>
      <c r="Q206" s="19">
        <f>AB206*VLOOKUP($O206,AProperties!$A$8:$I$1007,VLOOKUP(Span,Data!$N$4:$Y$11,Data!$Y$1,FALSE),FALSE)</f>
        <v>0.1028135173058289</v>
      </c>
      <c r="R206" s="19">
        <f>AC206*VLOOKUP($O206,AProperties!$A$8:$I$1007,VLOOKUP(Span,Data!$N$4:$Y$11,Data!$Y$1,FALSE),FALSE)</f>
        <v>0.14540027056918414</v>
      </c>
      <c r="S206" s="19">
        <f>AD206*VLOOKUP($O206,AProperties!$A$8:$I$1007,VLOOKUP(Span,Data!$N$4:$Y$11,Data!$Y$1,FALSE),FALSE)</f>
        <v>0.17807823567855766</v>
      </c>
      <c r="T206" s="19">
        <f>AE206*VLOOKUP($O206,AProperties!$A$8:$I$1007,VLOOKUP(Span,Data!$N$4:$Y$11,Data!$Y$1,FALSE),FALSE)</f>
        <v>0.20562703461165779</v>
      </c>
      <c r="U206" s="19">
        <f>AF206*VLOOKUP($O206,AProperties!$A$8:$I$1007,VLOOKUP(Span,Data!$N$4:$Y$11,Data!$Y$1,FALSE),FALSE)</f>
        <v>0.22989801370168439</v>
      </c>
      <c r="V206" s="19">
        <f>AG206*VLOOKUP($O206,AProperties!$A$8:$I$1007,VLOOKUP(Span,Data!$N$4:$Y$11,Data!$Y$1,FALSE),FALSE)</f>
        <v>0.25184065606008865</v>
      </c>
      <c r="W206" s="19">
        <f>AH206*VLOOKUP($O206,AProperties!$A$8:$I$1007,VLOOKUP(Span,Data!$N$4:$Y$11,Data!$Y$1,FALSE),FALSE)</f>
        <v>0.27201899820705877</v>
      </c>
      <c r="X206" s="19">
        <f>AI206*VLOOKUP($O206,AProperties!$A$8:$I$1007,VLOOKUP(Span,Data!$N$4:$Y$11,Data!$Y$1,FALSE),FALSE)</f>
        <v>0.29080054113836828</v>
      </c>
      <c r="Y206" s="19">
        <f>AJ206*VLOOKUP($O206,AProperties!$A$8:$I$1007,VLOOKUP(Span,Data!$N$4:$Y$11,Data!$Y$1,FALSE),FALSE)</f>
        <v>0.30844055191748665</v>
      </c>
      <c r="Z206" s="19">
        <f>AK206*VLOOKUP($O206,AProperties!$A$8:$I$1007,VLOOKUP(Span,Data!$N$4:$Y$11,Data!$Y$1,FALSE),FALSE)</f>
        <v>0.32512488893955777</v>
      </c>
      <c r="AA206" s="19">
        <f>$I206*AA$19^0.5/VLOOKUP($O206,AProperties!$AY$8:$BG$1007,VLOOKUP(Span,Data!$N$4:$Y$11,Data!$Y$1,FALSE),FALSE)</f>
        <v>0.32005004346015214</v>
      </c>
      <c r="AB206" s="19">
        <f>$I206*AB$19^0.5/VLOOKUP($O206,AProperties!$AY$8:$BG$1007,VLOOKUP(Span,Data!$N$4:$Y$11,Data!$Y$1,FALSE),FALSE)</f>
        <v>0.45261911209944566</v>
      </c>
      <c r="AC206" s="19">
        <f>$I206*AC$19^0.5/VLOOKUP($O206,AProperties!$AY$8:$BG$1007,VLOOKUP(Span,Data!$N$4:$Y$11,Data!$Y$1,FALSE),FALSE)</f>
        <v>0.64010008692030429</v>
      </c>
      <c r="AD206" s="19">
        <f>$I206*AD$19^0.5/VLOOKUP($O206,AProperties!$AY$8:$BG$1007,VLOOKUP(Span,Data!$N$4:$Y$11,Data!$Y$1,FALSE),FALSE)</f>
        <v>0.78395929863295299</v>
      </c>
      <c r="AE206" s="19">
        <f>$I206*AE$19^0.5/VLOOKUP($O206,AProperties!$AY$8:$BG$1007,VLOOKUP(Span,Data!$N$4:$Y$11,Data!$Y$1,FALSE),FALSE)</f>
        <v>0.90523822419889133</v>
      </c>
      <c r="AF206" s="19">
        <f>$I206*AF$19^0.5/VLOOKUP($O206,AProperties!$AY$8:$BG$1007,VLOOKUP(Span,Data!$N$4:$Y$11,Data!$Y$1,FALSE),FALSE)</f>
        <v>1.0120871025699578</v>
      </c>
      <c r="AG206" s="19">
        <f>$I206*AG$19^0.5/VLOOKUP($O206,AProperties!$AY$8:$BG$1007,VLOOKUP(Span,Data!$N$4:$Y$11,Data!$Y$1,FALSE),FALSE)</f>
        <v>1.1086858724752215</v>
      </c>
      <c r="AH206" s="19">
        <f>$I206*AH$19^0.5/VLOOKUP($O206,AProperties!$AY$8:$BG$1007,VLOOKUP(Span,Data!$N$4:$Y$11,Data!$Y$1,FALSE),FALSE)</f>
        <v>1.1975176092499993</v>
      </c>
      <c r="AI206" s="19">
        <f>$I206*AI$19^0.5/VLOOKUP($O206,AProperties!$AY$8:$BG$1007,VLOOKUP(Span,Data!$N$4:$Y$11,Data!$Y$1,FALSE),FALSE)</f>
        <v>1.2802001738406086</v>
      </c>
      <c r="AJ206" s="19">
        <f>$I206*AJ$19^0.5/VLOOKUP($O206,AProperties!$AY$8:$BG$1007,VLOOKUP(Span,Data!$N$4:$Y$11,Data!$Y$1,FALSE),FALSE)</f>
        <v>1.3578573362983368</v>
      </c>
      <c r="AK206" s="19">
        <f>$I206*AK$19^0.5/VLOOKUP($O206,AProperties!$AY$8:$BG$1007,VLOOKUP(Span,Data!$N$4:$Y$11,Data!$Y$1,FALSE),FALSE)</f>
        <v>1.4313073067573243</v>
      </c>
      <c r="AL206" s="47">
        <f t="shared" si="25"/>
        <v>0.187</v>
      </c>
    </row>
    <row r="207" spans="1:38" x14ac:dyDescent="0.25">
      <c r="A207" s="15">
        <v>0.188</v>
      </c>
      <c r="B207" s="116">
        <f>VLOOKUP($A207,APropertiesDimless!$A$7:$I$1007,VLOOKUP(Span,Data!$N$4:$Y$11,Data!$Y$1,FALSE),FALSE)</f>
        <v>0.18947473296345405</v>
      </c>
      <c r="C207" s="6">
        <f t="shared" si="21"/>
        <v>0.28273736648172704</v>
      </c>
      <c r="D207" s="116">
        <f>VLOOKUP($A207,AProperties!$AE$8:$AM$1007,VLOOKUP(Span,Data!$N$4:$Y$11,Data!$Y$1,FALSE),FALSE)</f>
        <v>0.23543081537972471</v>
      </c>
      <c r="E207" s="116">
        <f t="shared" si="22"/>
        <v>0.28280114588096839</v>
      </c>
      <c r="F207" s="6">
        <f t="shared" si="26"/>
        <v>0.32091122107307918</v>
      </c>
      <c r="G207" s="9"/>
      <c r="H207" s="15">
        <f t="shared" si="23"/>
        <v>0.188</v>
      </c>
      <c r="I207" s="6">
        <f>VLOOKUP(H207,AProperties!$AO$8:$AW$1007,VLOOKUP(Span,Data!$N$4:$Y$11,Data!$Y$1,FALSE),FALSE)^(2/3)</f>
        <v>0.25064341348834779</v>
      </c>
      <c r="J207" s="15">
        <f>$I207*(Slope^0.5)/VLOOKUP($H207,AProperties!$AY$8:$BG$1007,VLOOKUP(Span,Data!$N$4:$Y$11,Data!$Y$1,FALSE),FALSE)</f>
        <v>0.78652051558383129</v>
      </c>
      <c r="K207" s="15">
        <f>$J207*VLOOKUP($H207,AProperties!$A$8:$I$1007,VLOOKUP(Span,Data!$N$4:$Y$11,Data!$Y$1,FALSE),FALSE)</f>
        <v>0.17960802149042004</v>
      </c>
      <c r="L207" s="15">
        <f t="shared" si="27"/>
        <v>0.78652051558383129</v>
      </c>
      <c r="M207" s="15">
        <f t="shared" si="28"/>
        <v>0.188</v>
      </c>
      <c r="O207" s="28">
        <f t="shared" si="24"/>
        <v>0.188</v>
      </c>
      <c r="P207" s="19">
        <f>AA207*VLOOKUP($O207,AProperties!$A$8:$I$1007,VLOOKUP(Span,Data!$N$4:$Y$11,Data!$Y$1,FALSE),FALSE)</f>
        <v>7.3324667727060755E-2</v>
      </c>
      <c r="Q207" s="19">
        <f>AB207*VLOOKUP($O207,AProperties!$A$8:$I$1007,VLOOKUP(Span,Data!$N$4:$Y$11,Data!$Y$1,FALSE),FALSE)</f>
        <v>0.10369673955611011</v>
      </c>
      <c r="R207" s="19">
        <f>AC207*VLOOKUP($O207,AProperties!$A$8:$I$1007,VLOOKUP(Span,Data!$N$4:$Y$11,Data!$Y$1,FALSE),FALSE)</f>
        <v>0.14664933545412151</v>
      </c>
      <c r="S207" s="19">
        <f>AD207*VLOOKUP($O207,AProperties!$A$8:$I$1007,VLOOKUP(Span,Data!$N$4:$Y$11,Data!$Y$1,FALSE),FALSE)</f>
        <v>0.17960802149042004</v>
      </c>
      <c r="T207" s="19">
        <f>AE207*VLOOKUP($O207,AProperties!$A$8:$I$1007,VLOOKUP(Span,Data!$N$4:$Y$11,Data!$Y$1,FALSE),FALSE)</f>
        <v>0.20739347911222022</v>
      </c>
      <c r="U207" s="19">
        <f>AF207*VLOOKUP($O207,AProperties!$A$8:$I$1007,VLOOKUP(Span,Data!$N$4:$Y$11,Data!$Y$1,FALSE),FALSE)</f>
        <v>0.23187295869255356</v>
      </c>
      <c r="V207" s="19">
        <f>AG207*VLOOKUP($O207,AProperties!$A$8:$I$1007,VLOOKUP(Span,Data!$N$4:$Y$11,Data!$Y$1,FALSE),FALSE)</f>
        <v>0.25400409990275036</v>
      </c>
      <c r="W207" s="19">
        <f>AH207*VLOOKUP($O207,AProperties!$A$8:$I$1007,VLOOKUP(Span,Data!$N$4:$Y$11,Data!$Y$1,FALSE),FALSE)</f>
        <v>0.27435578463370175</v>
      </c>
      <c r="X207" s="19">
        <f>AI207*VLOOKUP($O207,AProperties!$A$8:$I$1007,VLOOKUP(Span,Data!$N$4:$Y$11,Data!$Y$1,FALSE),FALSE)</f>
        <v>0.29329867090824302</v>
      </c>
      <c r="Y207" s="19">
        <f>AJ207*VLOOKUP($O207,AProperties!$A$8:$I$1007,VLOOKUP(Span,Data!$N$4:$Y$11,Data!$Y$1,FALSE),FALSE)</f>
        <v>0.31109021866833031</v>
      </c>
      <c r="Z207" s="19">
        <f>AK207*VLOOKUP($O207,AProperties!$A$8:$I$1007,VLOOKUP(Span,Data!$N$4:$Y$11,Data!$Y$1,FALSE),FALSE)</f>
        <v>0.32791788293058571</v>
      </c>
      <c r="AA207" s="19">
        <f>$I207*AA$19^0.5/VLOOKUP($O207,AProperties!$AY$8:$BG$1007,VLOOKUP(Span,Data!$N$4:$Y$11,Data!$Y$1,FALSE),FALSE)</f>
        <v>0.32109565590185529</v>
      </c>
      <c r="AB207" s="19">
        <f>$I207*AB$19^0.5/VLOOKUP($O207,AProperties!$AY$8:$BG$1007,VLOOKUP(Span,Data!$N$4:$Y$11,Data!$Y$1,FALSE),FALSE)</f>
        <v>0.45409783139548832</v>
      </c>
      <c r="AC207" s="19">
        <f>$I207*AC$19^0.5/VLOOKUP($O207,AProperties!$AY$8:$BG$1007,VLOOKUP(Span,Data!$N$4:$Y$11,Data!$Y$1,FALSE),FALSE)</f>
        <v>0.64219131180371058</v>
      </c>
      <c r="AD207" s="19">
        <f>$I207*AD$19^0.5/VLOOKUP($O207,AProperties!$AY$8:$BG$1007,VLOOKUP(Span,Data!$N$4:$Y$11,Data!$Y$1,FALSE),FALSE)</f>
        <v>0.78652051558383129</v>
      </c>
      <c r="AE207" s="19">
        <f>$I207*AE$19^0.5/VLOOKUP($O207,AProperties!$AY$8:$BG$1007,VLOOKUP(Span,Data!$N$4:$Y$11,Data!$Y$1,FALSE),FALSE)</f>
        <v>0.90819566279097663</v>
      </c>
      <c r="AF207" s="19">
        <f>$I207*AF$19^0.5/VLOOKUP($O207,AProperties!$AY$8:$BG$1007,VLOOKUP(Span,Data!$N$4:$Y$11,Data!$Y$1,FALSE),FALSE)</f>
        <v>1.01539361943555</v>
      </c>
      <c r="AG207" s="19">
        <f>$I207*AG$19^0.5/VLOOKUP($O207,AProperties!$AY$8:$BG$1007,VLOOKUP(Span,Data!$N$4:$Y$11,Data!$Y$1,FALSE),FALSE)</f>
        <v>1.1123079802233335</v>
      </c>
      <c r="AH207" s="19">
        <f>$I207*AH$19^0.5/VLOOKUP($O207,AProperties!$AY$8:$BG$1007,VLOOKUP(Span,Data!$N$4:$Y$11,Data!$Y$1,FALSE),FALSE)</f>
        <v>1.2014299327662006</v>
      </c>
      <c r="AI207" s="19">
        <f>$I207*AI$19^0.5/VLOOKUP($O207,AProperties!$AY$8:$BG$1007,VLOOKUP(Span,Data!$N$4:$Y$11,Data!$Y$1,FALSE),FALSE)</f>
        <v>1.2843826236074212</v>
      </c>
      <c r="AJ207" s="19">
        <f>$I207*AJ$19^0.5/VLOOKUP($O207,AProperties!$AY$8:$BG$1007,VLOOKUP(Span,Data!$N$4:$Y$11,Data!$Y$1,FALSE),FALSE)</f>
        <v>1.3622934941864648</v>
      </c>
      <c r="AK207" s="19">
        <f>$I207*AK$19^0.5/VLOOKUP($O207,AProperties!$AY$8:$BG$1007,VLOOKUP(Span,Data!$N$4:$Y$11,Data!$Y$1,FALSE),FALSE)</f>
        <v>1.43598342775286</v>
      </c>
      <c r="AL207" s="47">
        <f t="shared" si="25"/>
        <v>0.188</v>
      </c>
    </row>
    <row r="208" spans="1:38" x14ac:dyDescent="0.25">
      <c r="A208" s="15">
        <v>0.189</v>
      </c>
      <c r="B208" s="116">
        <f>VLOOKUP($A208,APropertiesDimless!$A$7:$I$1007,VLOOKUP(Span,Data!$N$4:$Y$11,Data!$Y$1,FALSE),FALSE)</f>
        <v>0.19050428477141779</v>
      </c>
      <c r="C208" s="6">
        <f t="shared" si="21"/>
        <v>0.28425214238570889</v>
      </c>
      <c r="D208" s="116">
        <f>VLOOKUP($A208,AProperties!$AE$8:$AM$1007,VLOOKUP(Span,Data!$N$4:$Y$11,Data!$Y$1,FALSE),FALSE)</f>
        <v>0.23667326352017568</v>
      </c>
      <c r="E208" s="116">
        <f t="shared" si="22"/>
        <v>0.28449715785429275</v>
      </c>
      <c r="F208" s="6">
        <f t="shared" si="26"/>
        <v>0.32348006216627312</v>
      </c>
      <c r="G208" s="9"/>
      <c r="H208" s="15">
        <f t="shared" si="23"/>
        <v>0.189</v>
      </c>
      <c r="I208" s="6">
        <f>VLOOKUP(H208,AProperties!$AO$8:$AW$1007,VLOOKUP(Span,Data!$N$4:$Y$11,Data!$Y$1,FALSE),FALSE)^(2/3)</f>
        <v>0.25137534811976853</v>
      </c>
      <c r="J208" s="15">
        <f>$I208*(Slope^0.5)/VLOOKUP($H208,AProperties!$AY$8:$BG$1007,VLOOKUP(Span,Data!$N$4:$Y$11,Data!$Y$1,FALSE),FALSE)</f>
        <v>0.7890750673911533</v>
      </c>
      <c r="K208" s="15">
        <f>$J208*VLOOKUP($H208,AProperties!$A$8:$I$1007,VLOOKUP(Span,Data!$N$4:$Y$11,Data!$Y$1,FALSE),FALSE)</f>
        <v>0.18114230398053463</v>
      </c>
      <c r="L208" s="15">
        <f t="shared" si="27"/>
        <v>0.7890750673911533</v>
      </c>
      <c r="M208" s="15">
        <f t="shared" si="28"/>
        <v>0.189</v>
      </c>
      <c r="O208" s="28">
        <f t="shared" si="24"/>
        <v>0.189</v>
      </c>
      <c r="P208" s="19">
        <f>AA208*VLOOKUP($O208,AProperties!$A$8:$I$1007,VLOOKUP(Span,Data!$N$4:$Y$11,Data!$Y$1,FALSE),FALSE)</f>
        <v>7.3951035930738665E-2</v>
      </c>
      <c r="Q208" s="19">
        <f>AB208*VLOOKUP($O208,AProperties!$A$8:$I$1007,VLOOKUP(Span,Data!$N$4:$Y$11,Data!$Y$1,FALSE),FALSE)</f>
        <v>0.1045825579647907</v>
      </c>
      <c r="R208" s="19">
        <f>AC208*VLOOKUP($O208,AProperties!$A$8:$I$1007,VLOOKUP(Span,Data!$N$4:$Y$11,Data!$Y$1,FALSE),FALSE)</f>
        <v>0.14790207186147733</v>
      </c>
      <c r="S208" s="19">
        <f>AD208*VLOOKUP($O208,AProperties!$A$8:$I$1007,VLOOKUP(Span,Data!$N$4:$Y$11,Data!$Y$1,FALSE),FALSE)</f>
        <v>0.18114230398053463</v>
      </c>
      <c r="T208" s="19">
        <f>AE208*VLOOKUP($O208,AProperties!$A$8:$I$1007,VLOOKUP(Span,Data!$N$4:$Y$11,Data!$Y$1,FALSE),FALSE)</f>
        <v>0.2091651159295814</v>
      </c>
      <c r="U208" s="19">
        <f>AF208*VLOOKUP($O208,AProperties!$A$8:$I$1007,VLOOKUP(Span,Data!$N$4:$Y$11,Data!$Y$1,FALSE),FALSE)</f>
        <v>0.23385370887008405</v>
      </c>
      <c r="V208" s="19">
        <f>AG208*VLOOKUP($O208,AProperties!$A$8:$I$1007,VLOOKUP(Span,Data!$N$4:$Y$11,Data!$Y$1,FALSE),FALSE)</f>
        <v>0.25617390300878196</v>
      </c>
      <c r="W208" s="19">
        <f>AH208*VLOOKUP($O208,AProperties!$A$8:$I$1007,VLOOKUP(Span,Data!$N$4:$Y$11,Data!$Y$1,FALSE),FALSE)</f>
        <v>0.27669943984983353</v>
      </c>
      <c r="X208" s="19">
        <f>AI208*VLOOKUP($O208,AProperties!$A$8:$I$1007,VLOOKUP(Span,Data!$N$4:$Y$11,Data!$Y$1,FALSE),FALSE)</f>
        <v>0.29580414372295466</v>
      </c>
      <c r="Y208" s="19">
        <f>AJ208*VLOOKUP($O208,AProperties!$A$8:$I$1007,VLOOKUP(Span,Data!$N$4:$Y$11,Data!$Y$1,FALSE),FALSE)</f>
        <v>0.31374767389437203</v>
      </c>
      <c r="Z208" s="19">
        <f>AK208*VLOOKUP($O208,AProperties!$A$8:$I$1007,VLOOKUP(Span,Data!$N$4:$Y$11,Data!$Y$1,FALSE),FALSE)</f>
        <v>0.33071908669532218</v>
      </c>
      <c r="AA208" s="19">
        <f>$I208*AA$19^0.5/VLOOKUP($O208,AProperties!$AY$8:$BG$1007,VLOOKUP(Span,Data!$N$4:$Y$11,Data!$Y$1,FALSE),FALSE)</f>
        <v>0.32213854731009584</v>
      </c>
      <c r="AB208" s="19">
        <f>$I208*AB$19^0.5/VLOOKUP($O208,AProperties!$AY$8:$BG$1007,VLOOKUP(Span,Data!$N$4:$Y$11,Data!$Y$1,FALSE),FALSE)</f>
        <v>0.45557270256910448</v>
      </c>
      <c r="AC208" s="19">
        <f>$I208*AC$19^0.5/VLOOKUP($O208,AProperties!$AY$8:$BG$1007,VLOOKUP(Span,Data!$N$4:$Y$11,Data!$Y$1,FALSE),FALSE)</f>
        <v>0.64427709462019167</v>
      </c>
      <c r="AD208" s="19">
        <f>$I208*AD$19^0.5/VLOOKUP($O208,AProperties!$AY$8:$BG$1007,VLOOKUP(Span,Data!$N$4:$Y$11,Data!$Y$1,FALSE),FALSE)</f>
        <v>0.7890750673911533</v>
      </c>
      <c r="AE208" s="19">
        <f>$I208*AE$19^0.5/VLOOKUP($O208,AProperties!$AY$8:$BG$1007,VLOOKUP(Span,Data!$N$4:$Y$11,Data!$Y$1,FALSE),FALSE)</f>
        <v>0.91114540513820896</v>
      </c>
      <c r="AF208" s="19">
        <f>$I208*AF$19^0.5/VLOOKUP($O208,AProperties!$AY$8:$BG$1007,VLOOKUP(Span,Data!$N$4:$Y$11,Data!$Y$1,FALSE),FALSE)</f>
        <v>1.0186915316378107</v>
      </c>
      <c r="AG208" s="19">
        <f>$I208*AG$19^0.5/VLOOKUP($O208,AProperties!$AY$8:$BG$1007,VLOOKUP(Span,Data!$N$4:$Y$11,Data!$Y$1,FALSE),FALSE)</f>
        <v>1.115920662035033</v>
      </c>
      <c r="AH208" s="19">
        <f>$I208*AH$19^0.5/VLOOKUP($O208,AProperties!$AY$8:$BG$1007,VLOOKUP(Span,Data!$N$4:$Y$11,Data!$Y$1,FALSE),FALSE)</f>
        <v>1.205332075107447</v>
      </c>
      <c r="AI208" s="19">
        <f>$I208*AI$19^0.5/VLOOKUP($O208,AProperties!$AY$8:$BG$1007,VLOOKUP(Span,Data!$N$4:$Y$11,Data!$Y$1,FALSE),FALSE)</f>
        <v>1.2885541892403833</v>
      </c>
      <c r="AJ208" s="19">
        <f>$I208*AJ$19^0.5/VLOOKUP($O208,AProperties!$AY$8:$BG$1007,VLOOKUP(Span,Data!$N$4:$Y$11,Data!$Y$1,FALSE),FALSE)</f>
        <v>1.3667181077073132</v>
      </c>
      <c r="AK208" s="19">
        <f>$I208*AK$19^0.5/VLOOKUP($O208,AProperties!$AY$8:$BG$1007,VLOOKUP(Span,Data!$N$4:$Y$11,Data!$Y$1,FALSE),FALSE)</f>
        <v>1.4406473799168127</v>
      </c>
      <c r="AL208" s="47">
        <f t="shared" si="25"/>
        <v>0.189</v>
      </c>
    </row>
    <row r="209" spans="1:38" x14ac:dyDescent="0.25">
      <c r="A209" s="15">
        <v>0.19</v>
      </c>
      <c r="B209" s="116">
        <f>VLOOKUP($A209,APropertiesDimless!$A$7:$I$1007,VLOOKUP(Span,Data!$N$4:$Y$11,Data!$Y$1,FALSE),FALSE)</f>
        <v>0.1915342229385647</v>
      </c>
      <c r="C209" s="6">
        <f t="shared" si="21"/>
        <v>0.28576711146928235</v>
      </c>
      <c r="D209" s="116">
        <f>VLOOKUP($A209,AProperties!$AE$8:$AM$1007,VLOOKUP(Span,Data!$N$4:$Y$11,Data!$Y$1,FALSE),FALSE)</f>
        <v>0.23791551768505903</v>
      </c>
      <c r="E209" s="116">
        <f t="shared" si="22"/>
        <v>0.28619457224911682</v>
      </c>
      <c r="F209" s="6">
        <f t="shared" si="26"/>
        <v>0.32605578172894356</v>
      </c>
      <c r="G209" s="9"/>
      <c r="H209" s="15">
        <f t="shared" si="23"/>
        <v>0.19</v>
      </c>
      <c r="I209" s="6">
        <f>VLOOKUP(H209,AProperties!$AO$8:$AW$1007,VLOOKUP(Span,Data!$N$4:$Y$11,Data!$Y$1,FALSE),FALSE)^(2/3)</f>
        <v>0.25210476079781369</v>
      </c>
      <c r="J209" s="15">
        <f>$I209*(Slope^0.5)/VLOOKUP($H209,AProperties!$AY$8:$BG$1007,VLOOKUP(Span,Data!$N$4:$Y$11,Data!$Y$1,FALSE),FALSE)</f>
        <v>0.79162299215556697</v>
      </c>
      <c r="K209" s="15">
        <f>$J209*VLOOKUP($H209,AProperties!$A$8:$I$1007,VLOOKUP(Span,Data!$N$4:$Y$11,Data!$Y$1,FALSE),FALSE)</f>
        <v>0.18268106530715289</v>
      </c>
      <c r="L209" s="15">
        <f t="shared" si="27"/>
        <v>0.79162299215556697</v>
      </c>
      <c r="M209" s="15">
        <f t="shared" si="28"/>
        <v>0.19</v>
      </c>
      <c r="O209" s="28">
        <f t="shared" si="24"/>
        <v>0.19</v>
      </c>
      <c r="P209" s="19">
        <f>AA209*VLOOKUP($O209,AProperties!$A$8:$I$1007,VLOOKUP(Span,Data!$N$4:$Y$11,Data!$Y$1,FALSE),FALSE)</f>
        <v>7.4579232611762469E-2</v>
      </c>
      <c r="Q209" s="19">
        <f>AB209*VLOOKUP($O209,AProperties!$A$8:$I$1007,VLOOKUP(Span,Data!$N$4:$Y$11,Data!$Y$1,FALSE),FALSE)</f>
        <v>0.10547096223093232</v>
      </c>
      <c r="R209" s="19">
        <f>AC209*VLOOKUP($O209,AProperties!$A$8:$I$1007,VLOOKUP(Span,Data!$N$4:$Y$11,Data!$Y$1,FALSE),FALSE)</f>
        <v>0.14915846522352494</v>
      </c>
      <c r="S209" s="19">
        <f>AD209*VLOOKUP($O209,AProperties!$A$8:$I$1007,VLOOKUP(Span,Data!$N$4:$Y$11,Data!$Y$1,FALSE),FALSE)</f>
        <v>0.18268106530715289</v>
      </c>
      <c r="T209" s="19">
        <f>AE209*VLOOKUP($O209,AProperties!$A$8:$I$1007,VLOOKUP(Span,Data!$N$4:$Y$11,Data!$Y$1,FALSE),FALSE)</f>
        <v>0.21094192446186463</v>
      </c>
      <c r="U209" s="19">
        <f>AF209*VLOOKUP($O209,AProperties!$A$8:$I$1007,VLOOKUP(Span,Data!$N$4:$Y$11,Data!$Y$1,FALSE),FALSE)</f>
        <v>0.23584024120067751</v>
      </c>
      <c r="V209" s="19">
        <f>AG209*VLOOKUP($O209,AProperties!$A$8:$I$1007,VLOOKUP(Span,Data!$N$4:$Y$11,Data!$Y$1,FALSE),FALSE)</f>
        <v>0.25835004014614066</v>
      </c>
      <c r="W209" s="19">
        <f>AH209*VLOOKUP($O209,AProperties!$A$8:$I$1007,VLOOKUP(Span,Data!$N$4:$Y$11,Data!$Y$1,FALSE),FALSE)</f>
        <v>0.27904993660173311</v>
      </c>
      <c r="X209" s="19">
        <f>AI209*VLOOKUP($O209,AProperties!$A$8:$I$1007,VLOOKUP(Span,Data!$N$4:$Y$11,Data!$Y$1,FALSE),FALSE)</f>
        <v>0.29831693044704988</v>
      </c>
      <c r="Y209" s="19">
        <f>AJ209*VLOOKUP($O209,AProperties!$A$8:$I$1007,VLOOKUP(Span,Data!$N$4:$Y$11,Data!$Y$1,FALSE),FALSE)</f>
        <v>0.31641288669279694</v>
      </c>
      <c r="Z209" s="19">
        <f>AK209*VLOOKUP($O209,AProperties!$A$8:$I$1007,VLOOKUP(Span,Data!$N$4:$Y$11,Data!$Y$1,FALSE),FALSE)</f>
        <v>0.33352846765934013</v>
      </c>
      <c r="AA209" s="19">
        <f>$I209*AA$19^0.5/VLOOKUP($O209,AProperties!$AY$8:$BG$1007,VLOOKUP(Span,Data!$N$4:$Y$11,Data!$Y$1,FALSE),FALSE)</f>
        <v>0.32317873323939822</v>
      </c>
      <c r="AB209" s="19">
        <f>$I209*AB$19^0.5/VLOOKUP($O209,AProperties!$AY$8:$BG$1007,VLOOKUP(Span,Data!$N$4:$Y$11,Data!$Y$1,FALSE),FALSE)</f>
        <v>0.4570437476177136</v>
      </c>
      <c r="AC209" s="19">
        <f>$I209*AC$19^0.5/VLOOKUP($O209,AProperties!$AY$8:$BG$1007,VLOOKUP(Span,Data!$N$4:$Y$11,Data!$Y$1,FALSE),FALSE)</f>
        <v>0.64635746647879644</v>
      </c>
      <c r="AD209" s="19">
        <f>$I209*AD$19^0.5/VLOOKUP($O209,AProperties!$AY$8:$BG$1007,VLOOKUP(Span,Data!$N$4:$Y$11,Data!$Y$1,FALSE),FALSE)</f>
        <v>0.79162299215556697</v>
      </c>
      <c r="AE209" s="19">
        <f>$I209*AE$19^0.5/VLOOKUP($O209,AProperties!$AY$8:$BG$1007,VLOOKUP(Span,Data!$N$4:$Y$11,Data!$Y$1,FALSE),FALSE)</f>
        <v>0.91408749523542721</v>
      </c>
      <c r="AF209" s="19">
        <f>$I209*AF$19^0.5/VLOOKUP($O209,AProperties!$AY$8:$BG$1007,VLOOKUP(Span,Data!$N$4:$Y$11,Data!$Y$1,FALSE),FALSE)</f>
        <v>1.021980888364465</v>
      </c>
      <c r="AG209" s="19">
        <f>$I209*AG$19^0.5/VLOOKUP($O209,AProperties!$AY$8:$BG$1007,VLOOKUP(Span,Data!$N$4:$Y$11,Data!$Y$1,FALSE),FALSE)</f>
        <v>1.119523971792773</v>
      </c>
      <c r="AH209" s="19">
        <f>$I209*AH$19^0.5/VLOOKUP($O209,AProperties!$AY$8:$BG$1007,VLOOKUP(Span,Data!$N$4:$Y$11,Data!$Y$1,FALSE),FALSE)</f>
        <v>1.2092240944734396</v>
      </c>
      <c r="AI209" s="19">
        <f>$I209*AI$19^0.5/VLOOKUP($O209,AProperties!$AY$8:$BG$1007,VLOOKUP(Span,Data!$N$4:$Y$11,Data!$Y$1,FALSE),FALSE)</f>
        <v>1.2927149329575929</v>
      </c>
      <c r="AJ209" s="19">
        <f>$I209*AJ$19^0.5/VLOOKUP($O209,AProperties!$AY$8:$BG$1007,VLOOKUP(Span,Data!$N$4:$Y$11,Data!$Y$1,FALSE),FALSE)</f>
        <v>1.3711312428531406</v>
      </c>
      <c r="AK209" s="19">
        <f>$I209*AK$19^0.5/VLOOKUP($O209,AProperties!$AY$8:$BG$1007,VLOOKUP(Span,Data!$N$4:$Y$11,Data!$Y$1,FALSE),FALSE)</f>
        <v>1.4452992328111305</v>
      </c>
      <c r="AL209" s="47">
        <f t="shared" si="25"/>
        <v>0.19</v>
      </c>
    </row>
    <row r="210" spans="1:38" x14ac:dyDescent="0.25">
      <c r="A210" s="15">
        <v>0.191</v>
      </c>
      <c r="B210" s="116">
        <f>VLOOKUP($A210,APropertiesDimless!$A$7:$I$1007,VLOOKUP(Span,Data!$N$4:$Y$11,Data!$Y$1,FALSE),FALSE)</f>
        <v>0.19256455017577984</v>
      </c>
      <c r="C210" s="6">
        <f t="shared" si="21"/>
        <v>0.28728227508788995</v>
      </c>
      <c r="D210" s="116">
        <f>VLOOKUP($A210,AProperties!$AE$8:$AM$1007,VLOOKUP(Span,Data!$N$4:$Y$11,Data!$Y$1,FALSE),FALSE)</f>
        <v>0.23915757643323715</v>
      </c>
      <c r="E210" s="116">
        <f t="shared" si="22"/>
        <v>0.28789339211594017</v>
      </c>
      <c r="F210" s="6">
        <f t="shared" si="26"/>
        <v>0.32863836246837902</v>
      </c>
      <c r="G210" s="9"/>
      <c r="H210" s="15">
        <f t="shared" si="23"/>
        <v>0.191</v>
      </c>
      <c r="I210" s="6">
        <f>VLOOKUP(H210,AProperties!$AO$8:$AW$1007,VLOOKUP(Span,Data!$N$4:$Y$11,Data!$Y$1,FALSE),FALSE)^(2/3)</f>
        <v>0.25283166636509263</v>
      </c>
      <c r="J210" s="15">
        <f>$I210*(Slope^0.5)/VLOOKUP($H210,AProperties!$AY$8:$BG$1007,VLOOKUP(Span,Data!$N$4:$Y$11,Data!$Y$1,FALSE),FALSE)</f>
        <v>0.79416432750881116</v>
      </c>
      <c r="K210" s="15">
        <f>$J210*VLOOKUP($H210,AProperties!$A$8:$I$1007,VLOOKUP(Span,Data!$N$4:$Y$11,Data!$Y$1,FALSE),FALSE)</f>
        <v>0.18422428769610361</v>
      </c>
      <c r="L210" s="15">
        <f t="shared" si="27"/>
        <v>0.79416432750881116</v>
      </c>
      <c r="M210" s="15">
        <f t="shared" si="28"/>
        <v>0.191</v>
      </c>
      <c r="O210" s="28">
        <f t="shared" si="24"/>
        <v>0.191</v>
      </c>
      <c r="P210" s="19">
        <f>AA210*VLOOKUP($O210,AProperties!$A$8:$I$1007,VLOOKUP(Span,Data!$N$4:$Y$11,Data!$Y$1,FALSE),FALSE)</f>
        <v>7.520925051385717E-2</v>
      </c>
      <c r="Q210" s="19">
        <f>AB210*VLOOKUP($O210,AProperties!$A$8:$I$1007,VLOOKUP(Span,Data!$N$4:$Y$11,Data!$Y$1,FALSE),FALSE)</f>
        <v>0.10636194209261247</v>
      </c>
      <c r="R210" s="19">
        <f>AC210*VLOOKUP($O210,AProperties!$A$8:$I$1007,VLOOKUP(Span,Data!$N$4:$Y$11,Data!$Y$1,FALSE),FALSE)</f>
        <v>0.15041850102771434</v>
      </c>
      <c r="S210" s="19">
        <f>AD210*VLOOKUP($O210,AProperties!$A$8:$I$1007,VLOOKUP(Span,Data!$N$4:$Y$11,Data!$Y$1,FALSE),FALSE)</f>
        <v>0.18422428769610361</v>
      </c>
      <c r="T210" s="19">
        <f>AE210*VLOOKUP($O210,AProperties!$A$8:$I$1007,VLOOKUP(Span,Data!$N$4:$Y$11,Data!$Y$1,FALSE),FALSE)</f>
        <v>0.21272388418522495</v>
      </c>
      <c r="U210" s="19">
        <f>AF210*VLOOKUP($O210,AProperties!$A$8:$I$1007,VLOOKUP(Span,Data!$N$4:$Y$11,Data!$Y$1,FALSE),FALSE)</f>
        <v>0.23783253273797775</v>
      </c>
      <c r="V210" s="19">
        <f>AG210*VLOOKUP($O210,AProperties!$A$8:$I$1007,VLOOKUP(Span,Data!$N$4:$Y$11,Data!$Y$1,FALSE),FALSE)</f>
        <v>0.26053248617835267</v>
      </c>
      <c r="W210" s="19">
        <f>AH210*VLOOKUP($O210,AProperties!$A$8:$I$1007,VLOOKUP(Span,Data!$N$4:$Y$11,Data!$Y$1,FALSE),FALSE)</f>
        <v>0.28140724773890552</v>
      </c>
      <c r="X210" s="19">
        <f>AI210*VLOOKUP($O210,AProperties!$A$8:$I$1007,VLOOKUP(Span,Data!$N$4:$Y$11,Data!$Y$1,FALSE),FALSE)</f>
        <v>0.30083700205542868</v>
      </c>
      <c r="Y210" s="19">
        <f>AJ210*VLOOKUP($O210,AProperties!$A$8:$I$1007,VLOOKUP(Span,Data!$N$4:$Y$11,Data!$Y$1,FALSE),FALSE)</f>
        <v>0.31908582627783744</v>
      </c>
      <c r="Z210" s="19">
        <f>AK210*VLOOKUP($O210,AProperties!$A$8:$I$1007,VLOOKUP(Span,Data!$N$4:$Y$11,Data!$Y$1,FALSE),FALSE)</f>
        <v>0.33634599337159127</v>
      </c>
      <c r="AA210" s="19">
        <f>$I210*AA$19^0.5/VLOOKUP($O210,AProperties!$AY$8:$BG$1007,VLOOKUP(Span,Data!$N$4:$Y$11,Data!$Y$1,FALSE),FALSE)</f>
        <v>0.32421622905285558</v>
      </c>
      <c r="AB210" s="19">
        <f>$I210*AB$19^0.5/VLOOKUP($O210,AProperties!$AY$8:$BG$1007,VLOOKUP(Span,Data!$N$4:$Y$11,Data!$Y$1,FALSE),FALSE)</f>
        <v>0.45851098826801023</v>
      </c>
      <c r="AC210" s="19">
        <f>$I210*AC$19^0.5/VLOOKUP($O210,AProperties!$AY$8:$BG$1007,VLOOKUP(Span,Data!$N$4:$Y$11,Data!$Y$1,FALSE),FALSE)</f>
        <v>0.64843245810571115</v>
      </c>
      <c r="AD210" s="19">
        <f>$I210*AD$19^0.5/VLOOKUP($O210,AProperties!$AY$8:$BG$1007,VLOOKUP(Span,Data!$N$4:$Y$11,Data!$Y$1,FALSE),FALSE)</f>
        <v>0.79416432750881116</v>
      </c>
      <c r="AE210" s="19">
        <f>$I210*AE$19^0.5/VLOOKUP($O210,AProperties!$AY$8:$BG$1007,VLOOKUP(Span,Data!$N$4:$Y$11,Data!$Y$1,FALSE),FALSE)</f>
        <v>0.91702197653602047</v>
      </c>
      <c r="AF210" s="19">
        <f>$I210*AF$19^0.5/VLOOKUP($O210,AProperties!$AY$8:$BG$1007,VLOOKUP(Span,Data!$N$4:$Y$11,Data!$Y$1,FALSE),FALSE)</f>
        <v>1.0252617381978795</v>
      </c>
      <c r="AG210" s="19">
        <f>$I210*AG$19^0.5/VLOOKUP($O210,AProperties!$AY$8:$BG$1007,VLOOKUP(Span,Data!$N$4:$Y$11,Data!$Y$1,FALSE),FALSE)</f>
        <v>1.1231179627158694</v>
      </c>
      <c r="AH210" s="19">
        <f>$I210*AH$19^0.5/VLOOKUP($O210,AProperties!$AY$8:$BG$1007,VLOOKUP(Span,Data!$N$4:$Y$11,Data!$Y$1,FALSE),FALSE)</f>
        <v>1.2131060483476093</v>
      </c>
      <c r="AI210" s="19">
        <f>$I210*AI$19^0.5/VLOOKUP($O210,AProperties!$AY$8:$BG$1007,VLOOKUP(Span,Data!$N$4:$Y$11,Data!$Y$1,FALSE),FALSE)</f>
        <v>1.2968649162114223</v>
      </c>
      <c r="AJ210" s="19">
        <f>$I210*AJ$19^0.5/VLOOKUP($O210,AProperties!$AY$8:$BG$1007,VLOOKUP(Span,Data!$N$4:$Y$11,Data!$Y$1,FALSE),FALSE)</f>
        <v>1.3755329648040306</v>
      </c>
      <c r="AK210" s="19">
        <f>$I210*AK$19^0.5/VLOOKUP($O210,AProperties!$AY$8:$BG$1007,VLOOKUP(Span,Data!$N$4:$Y$11,Data!$Y$1,FALSE),FALSE)</f>
        <v>1.4499390551416547</v>
      </c>
      <c r="AL210" s="47">
        <f t="shared" si="25"/>
        <v>0.191</v>
      </c>
    </row>
    <row r="211" spans="1:38" x14ac:dyDescent="0.25">
      <c r="A211" s="15">
        <v>0.192</v>
      </c>
      <c r="B211" s="116">
        <f>VLOOKUP($A211,APropertiesDimless!$A$7:$I$1007,VLOOKUP(Span,Data!$N$4:$Y$11,Data!$Y$1,FALSE),FALSE)</f>
        <v>0.19359526920091544</v>
      </c>
      <c r="C211" s="6">
        <f t="shared" si="21"/>
        <v>0.28879763460045771</v>
      </c>
      <c r="D211" s="116">
        <f>VLOOKUP($A211,AProperties!$AE$8:$AM$1007,VLOOKUP(Span,Data!$N$4:$Y$11,Data!$Y$1,FALSE),FALSE)</f>
        <v>0.24039943832289326</v>
      </c>
      <c r="E211" s="116">
        <f t="shared" si="22"/>
        <v>0.28959362050333881</v>
      </c>
      <c r="F211" s="6">
        <f t="shared" si="26"/>
        <v>0.33122778723680418</v>
      </c>
      <c r="G211" s="9"/>
      <c r="H211" s="15">
        <f t="shared" si="23"/>
        <v>0.192</v>
      </c>
      <c r="I211" s="6">
        <f>VLOOKUP(H211,AProperties!$AO$8:$AW$1007,VLOOKUP(Span,Data!$N$4:$Y$11,Data!$Y$1,FALSE),FALSE)^(2/3)</f>
        <v>0.25355607949253106</v>
      </c>
      <c r="J211" s="15">
        <f>$I211*(Slope^0.5)/VLOOKUP($H211,AProperties!$AY$8:$BG$1007,VLOOKUP(Span,Data!$N$4:$Y$11,Data!$Y$1,FALSE),FALSE)</f>
        <v>0.7966991106217739</v>
      </c>
      <c r="K211" s="15">
        <f>$J211*VLOOKUP($H211,AProperties!$A$8:$I$1007,VLOOKUP(Span,Data!$N$4:$Y$11,Data!$Y$1,FALSE),FALSE)</f>
        <v>0.18577195343985747</v>
      </c>
      <c r="L211" s="15">
        <f t="shared" si="27"/>
        <v>0.7966991106217739</v>
      </c>
      <c r="M211" s="15">
        <f t="shared" si="28"/>
        <v>0.192</v>
      </c>
      <c r="O211" s="28">
        <f t="shared" si="24"/>
        <v>0.192</v>
      </c>
      <c r="P211" s="19">
        <f>AA211*VLOOKUP($O211,AProperties!$A$8:$I$1007,VLOOKUP(Span,Data!$N$4:$Y$11,Data!$Y$1,FALSE),FALSE)</f>
        <v>7.5841082407954161E-2</v>
      </c>
      <c r="Q211" s="19">
        <f>AB211*VLOOKUP($O211,AProperties!$A$8:$I$1007,VLOOKUP(Span,Data!$N$4:$Y$11,Data!$Y$1,FALSE),FALSE)</f>
        <v>0.10725548732638435</v>
      </c>
      <c r="R211" s="19">
        <f>AC211*VLOOKUP($O211,AProperties!$A$8:$I$1007,VLOOKUP(Span,Data!$N$4:$Y$11,Data!$Y$1,FALSE),FALSE)</f>
        <v>0.15168216481590832</v>
      </c>
      <c r="S211" s="19">
        <f>AD211*VLOOKUP($O211,AProperties!$A$8:$I$1007,VLOOKUP(Span,Data!$N$4:$Y$11,Data!$Y$1,FALSE),FALSE)</f>
        <v>0.18577195343985747</v>
      </c>
      <c r="T211" s="19">
        <f>AE211*VLOOKUP($O211,AProperties!$A$8:$I$1007,VLOOKUP(Span,Data!$N$4:$Y$11,Data!$Y$1,FALSE),FALSE)</f>
        <v>0.21451097465276869</v>
      </c>
      <c r="U211" s="19">
        <f>AF211*VLOOKUP($O211,AProperties!$A$8:$I$1007,VLOOKUP(Span,Data!$N$4:$Y$11,Data!$Y$1,FALSE),FALSE)</f>
        <v>0.23983056062166253</v>
      </c>
      <c r="V211" s="19">
        <f>AG211*VLOOKUP($O211,AProperties!$A$8:$I$1007,VLOOKUP(Span,Data!$N$4:$Y$11,Data!$Y$1,FALSE),FALSE)</f>
        <v>0.26272121606318954</v>
      </c>
      <c r="W211" s="19">
        <f>AH211*VLOOKUP($O211,AProperties!$A$8:$I$1007,VLOOKUP(Span,Data!$N$4:$Y$11,Data!$Y$1,FALSE),FALSE)</f>
        <v>0.28377134621265293</v>
      </c>
      <c r="X211" s="19">
        <f>AI211*VLOOKUP($O211,AProperties!$A$8:$I$1007,VLOOKUP(Span,Data!$N$4:$Y$11,Data!$Y$1,FALSE),FALSE)</f>
        <v>0.30336432963181664</v>
      </c>
      <c r="Y211" s="19">
        <f>AJ211*VLOOKUP($O211,AProperties!$A$8:$I$1007,VLOOKUP(Span,Data!$N$4:$Y$11,Data!$Y$1,FALSE),FALSE)</f>
        <v>0.32176646197915298</v>
      </c>
      <c r="Z211" s="19">
        <f>AK211*VLOOKUP($O211,AProperties!$A$8:$I$1007,VLOOKUP(Span,Data!$N$4:$Y$11,Data!$Y$1,FALSE),FALSE)</f>
        <v>0.33917163150269791</v>
      </c>
      <c r="AA211" s="19">
        <f>$I211*AA$19^0.5/VLOOKUP($O211,AProperties!$AY$8:$BG$1007,VLOOKUP(Span,Data!$N$4:$Y$11,Data!$Y$1,FALSE),FALSE)</f>
        <v>0.32525104992541926</v>
      </c>
      <c r="AB211" s="19">
        <f>$I211*AB$19^0.5/VLOOKUP($O211,AProperties!$AY$8:$BG$1007,VLOOKUP(Span,Data!$N$4:$Y$11,Data!$Y$1,FALSE),FALSE)</f>
        <v>0.4599744459806166</v>
      </c>
      <c r="AC211" s="19">
        <f>$I211*AC$19^0.5/VLOOKUP($O211,AProperties!$AY$8:$BG$1007,VLOOKUP(Span,Data!$N$4:$Y$11,Data!$Y$1,FALSE),FALSE)</f>
        <v>0.65050209985083851</v>
      </c>
      <c r="AD211" s="19">
        <f>$I211*AD$19^0.5/VLOOKUP($O211,AProperties!$AY$8:$BG$1007,VLOOKUP(Span,Data!$N$4:$Y$11,Data!$Y$1,FALSE),FALSE)</f>
        <v>0.7966991106217739</v>
      </c>
      <c r="AE211" s="19">
        <f>$I211*AE$19^0.5/VLOOKUP($O211,AProperties!$AY$8:$BG$1007,VLOOKUP(Span,Data!$N$4:$Y$11,Data!$Y$1,FALSE),FALSE)</f>
        <v>0.91994889196123319</v>
      </c>
      <c r="AF211" s="19">
        <f>$I211*AF$19^0.5/VLOOKUP($O211,AProperties!$AY$8:$BG$1007,VLOOKUP(Span,Data!$N$4:$Y$11,Data!$Y$1,FALSE),FALSE)</f>
        <v>1.0285341291254635</v>
      </c>
      <c r="AG211" s="19">
        <f>$I211*AG$19^0.5/VLOOKUP($O211,AProperties!$AY$8:$BG$1007,VLOOKUP(Span,Data!$N$4:$Y$11,Data!$Y$1,FALSE),FALSE)</f>
        <v>1.1267026873718953</v>
      </c>
      <c r="AH211" s="19">
        <f>$I211*AH$19^0.5/VLOOKUP($O211,AProperties!$AY$8:$BG$1007,VLOOKUP(Span,Data!$N$4:$Y$11,Data!$Y$1,FALSE),FALSE)</f>
        <v>1.2169779935094249</v>
      </c>
      <c r="AI211" s="19">
        <f>$I211*AI$19^0.5/VLOOKUP($O211,AProperties!$AY$8:$BG$1007,VLOOKUP(Span,Data!$N$4:$Y$11,Data!$Y$1,FALSE),FALSE)</f>
        <v>1.301004199701677</v>
      </c>
      <c r="AJ211" s="19">
        <f>$I211*AJ$19^0.5/VLOOKUP($O211,AProperties!$AY$8:$BG$1007,VLOOKUP(Span,Data!$N$4:$Y$11,Data!$Y$1,FALSE),FALSE)</f>
        <v>1.3799233379418496</v>
      </c>
      <c r="AK211" s="19">
        <f>$I211*AK$19^0.5/VLOOKUP($O211,AProperties!$AY$8:$BG$1007,VLOOKUP(Span,Data!$N$4:$Y$11,Data!$Y$1,FALSE),FALSE)</f>
        <v>1.4545669147728308</v>
      </c>
      <c r="AL211" s="47">
        <f t="shared" si="25"/>
        <v>0.192</v>
      </c>
    </row>
    <row r="212" spans="1:38" x14ac:dyDescent="0.25">
      <c r="A212" s="15">
        <v>0.193</v>
      </c>
      <c r="B212" s="116">
        <f>VLOOKUP($A212,APropertiesDimless!$A$7:$I$1007,VLOOKUP(Span,Data!$N$4:$Y$11,Data!$Y$1,FALSE),FALSE)</f>
        <v>0.19462638273884841</v>
      </c>
      <c r="C212" s="6">
        <f t="shared" ref="C212:C275" si="29">A212+B212/2</f>
        <v>0.29031319136942424</v>
      </c>
      <c r="D212" s="116">
        <f>VLOOKUP($A212,AProperties!$AE$8:$AM$1007,VLOOKUP(Span,Data!$N$4:$Y$11,Data!$Y$1,FALSE),FALSE)</f>
        <v>0.24164110191152419</v>
      </c>
      <c r="E212" s="116">
        <f t="shared" ref="E212:E275" si="30">IF($F212&lt;=1.93,MAX($C212+K*(1.811*$F212)^M+SCor*Slope,0),IF($F212&gt;=2.21,cc*(1.811*$F212)^2+Y+SCor*Slope,p*$F212^3+q*$F212^2+rr*$F212+s+t*Slope))</f>
        <v>0.29129526045806087</v>
      </c>
      <c r="F212" s="6">
        <f t="shared" si="26"/>
        <v>0.33382403902960855</v>
      </c>
      <c r="G212" s="9"/>
      <c r="H212" s="15">
        <f t="shared" ref="H212:H275" si="31">A212</f>
        <v>0.193</v>
      </c>
      <c r="I212" s="6">
        <f>VLOOKUP(H212,AProperties!$AO$8:$AW$1007,VLOOKUP(Span,Data!$N$4:$Y$11,Data!$Y$1,FALSE),FALSE)^(2/3)</f>
        <v>0.25427801468221456</v>
      </c>
      <c r="J212" s="15">
        <f>$I212*(Slope^0.5)/VLOOKUP($H212,AProperties!$AY$8:$BG$1007,VLOOKUP(Span,Data!$N$4:$Y$11,Data!$Y$1,FALSE),FALSE)</f>
        <v>0.79922737821235601</v>
      </c>
      <c r="K212" s="15">
        <f>$J212*VLOOKUP($H212,AProperties!$A$8:$I$1007,VLOOKUP(Span,Data!$N$4:$Y$11,Data!$Y$1,FALSE),FALSE)</f>
        <v>0.18732404489660129</v>
      </c>
      <c r="L212" s="15">
        <f t="shared" si="27"/>
        <v>0.79922737821235601</v>
      </c>
      <c r="M212" s="15">
        <f t="shared" si="28"/>
        <v>0.193</v>
      </c>
      <c r="O212" s="28">
        <f t="shared" ref="O212:O275" si="32">A212</f>
        <v>0.193</v>
      </c>
      <c r="P212" s="19">
        <f>AA212*VLOOKUP($O212,AProperties!$A$8:$I$1007,VLOOKUP(Span,Data!$N$4:$Y$11,Data!$Y$1,FALSE),FALSE)</f>
        <v>7.64747210918134E-2</v>
      </c>
      <c r="Q212" s="19">
        <f>AB212*VLOOKUP($O212,AProperties!$A$8:$I$1007,VLOOKUP(Span,Data!$N$4:$Y$11,Data!$Y$1,FALSE),FALSE)</f>
        <v>0.10815158774674231</v>
      </c>
      <c r="R212" s="19">
        <f>AC212*VLOOKUP($O212,AProperties!$A$8:$I$1007,VLOOKUP(Span,Data!$N$4:$Y$11,Data!$Y$1,FALSE),FALSE)</f>
        <v>0.1529494421836268</v>
      </c>
      <c r="S212" s="19">
        <f>AD212*VLOOKUP($O212,AProperties!$A$8:$I$1007,VLOOKUP(Span,Data!$N$4:$Y$11,Data!$Y$1,FALSE),FALSE)</f>
        <v>0.18732404489660129</v>
      </c>
      <c r="T212" s="19">
        <f>AE212*VLOOKUP($O212,AProperties!$A$8:$I$1007,VLOOKUP(Span,Data!$N$4:$Y$11,Data!$Y$1,FALSE),FALSE)</f>
        <v>0.21630317549348463</v>
      </c>
      <c r="U212" s="19">
        <f>AF212*VLOOKUP($O212,AProperties!$A$8:$I$1007,VLOOKUP(Span,Data!$N$4:$Y$11,Data!$Y$1,FALSE),FALSE)</f>
        <v>0.24183430207624906</v>
      </c>
      <c r="V212" s="19">
        <f>AG212*VLOOKUP($O212,AProperties!$A$8:$I$1007,VLOOKUP(Span,Data!$N$4:$Y$11,Data!$Y$1,FALSE),FALSE)</f>
        <v>0.26491620485136014</v>
      </c>
      <c r="W212" s="19">
        <f>AH212*VLOOKUP($O212,AProperties!$A$8:$I$1007,VLOOKUP(Span,Data!$N$4:$Y$11,Data!$Y$1,FALSE),FALSE)</f>
        <v>0.28614220507466054</v>
      </c>
      <c r="X212" s="19">
        <f>AI212*VLOOKUP($O212,AProperties!$A$8:$I$1007,VLOOKUP(Span,Data!$N$4:$Y$11,Data!$Y$1,FALSE),FALSE)</f>
        <v>0.3058988843672536</v>
      </c>
      <c r="Y212" s="19">
        <f>AJ212*VLOOKUP($O212,AProperties!$A$8:$I$1007,VLOOKUP(Span,Data!$N$4:$Y$11,Data!$Y$1,FALSE),FALSE)</f>
        <v>0.32445476324022687</v>
      </c>
      <c r="Z212" s="19">
        <f>AK212*VLOOKUP($O212,AProperties!$A$8:$I$1007,VLOOKUP(Span,Data!$N$4:$Y$11,Data!$Y$1,FALSE),FALSE)</f>
        <v>0.34200534984326336</v>
      </c>
      <c r="AA212" s="19">
        <f>$I212*AA$19^0.5/VLOOKUP($O212,AProperties!$AY$8:$BG$1007,VLOOKUP(Span,Data!$N$4:$Y$11,Data!$Y$1,FALSE),FALSE)</f>
        <v>0.32628321084710965</v>
      </c>
      <c r="AB212" s="19">
        <f>$I212*AB$19^0.5/VLOOKUP($O212,AProperties!$AY$8:$BG$1007,VLOOKUP(Span,Data!$N$4:$Y$11,Data!$Y$1,FALSE),FALSE)</f>
        <v>0.46143414195462268</v>
      </c>
      <c r="AC212" s="19">
        <f>$I212*AC$19^0.5/VLOOKUP($O212,AProperties!$AY$8:$BG$1007,VLOOKUP(Span,Data!$N$4:$Y$11,Data!$Y$1,FALSE),FALSE)</f>
        <v>0.6525664216942193</v>
      </c>
      <c r="AD212" s="19">
        <f>$I212*AD$19^0.5/VLOOKUP($O212,AProperties!$AY$8:$BG$1007,VLOOKUP(Span,Data!$N$4:$Y$11,Data!$Y$1,FALSE),FALSE)</f>
        <v>0.79922737821235601</v>
      </c>
      <c r="AE212" s="19">
        <f>$I212*AE$19^0.5/VLOOKUP($O212,AProperties!$AY$8:$BG$1007,VLOOKUP(Span,Data!$N$4:$Y$11,Data!$Y$1,FALSE),FALSE)</f>
        <v>0.92286828390924536</v>
      </c>
      <c r="AF212" s="19">
        <f>$I212*AF$19^0.5/VLOOKUP($O212,AProperties!$AY$8:$BG$1007,VLOOKUP(Span,Data!$N$4:$Y$11,Data!$Y$1,FALSE),FALSE)</f>
        <v>1.0317981085498238</v>
      </c>
      <c r="AG212" s="19">
        <f>$I212*AG$19^0.5/VLOOKUP($O212,AProperties!$AY$8:$BG$1007,VLOOKUP(Span,Data!$N$4:$Y$11,Data!$Y$1,FALSE),FALSE)</f>
        <v>1.1302781976878051</v>
      </c>
      <c r="AH212" s="19">
        <f>$I212*AH$19^0.5/VLOOKUP($O212,AProperties!$AY$8:$BG$1007,VLOOKUP(Span,Data!$N$4:$Y$11,Data!$Y$1,FALSE),FALSE)</f>
        <v>1.2208399860464072</v>
      </c>
      <c r="AI212" s="19">
        <f>$I212*AI$19^0.5/VLOOKUP($O212,AProperties!$AY$8:$BG$1007,VLOOKUP(Span,Data!$N$4:$Y$11,Data!$Y$1,FALSE),FALSE)</f>
        <v>1.3051328433884386</v>
      </c>
      <c r="AJ212" s="19">
        <f>$I212*AJ$19^0.5/VLOOKUP($O212,AProperties!$AY$8:$BG$1007,VLOOKUP(Span,Data!$N$4:$Y$11,Data!$Y$1,FALSE),FALSE)</f>
        <v>1.3843024258638679</v>
      </c>
      <c r="AK212" s="19">
        <f>$I212*AK$19^0.5/VLOOKUP($O212,AProperties!$AY$8:$BG$1007,VLOOKUP(Span,Data!$N$4:$Y$11,Data!$Y$1,FALSE),FALSE)</f>
        <v>1.4591828787420678</v>
      </c>
      <c r="AL212" s="47">
        <f t="shared" ref="AL212:AL275" si="33">O212</f>
        <v>0.193</v>
      </c>
    </row>
    <row r="213" spans="1:38" x14ac:dyDescent="0.25">
      <c r="A213" s="15">
        <v>0.19400000000000001</v>
      </c>
      <c r="B213" s="116">
        <f>VLOOKUP($A213,APropertiesDimless!$A$7:$I$1007,VLOOKUP(Span,Data!$N$4:$Y$11,Data!$Y$1,FALSE),FALSE)</f>
        <v>0.19565789352154092</v>
      </c>
      <c r="C213" s="6">
        <f t="shared" si="29"/>
        <v>0.29182894676077048</v>
      </c>
      <c r="D213" s="116">
        <f>VLOOKUP($A213,AProperties!$AE$8:$AM$1007,VLOOKUP(Span,Data!$N$4:$Y$11,Data!$Y$1,FALSE),FALSE)</f>
        <v>0.24288256575593559</v>
      </c>
      <c r="E213" s="116">
        <f t="shared" si="30"/>
        <v>0.29299831502512258</v>
      </c>
      <c r="F213" s="6">
        <f t="shared" ref="F213:F276" si="34">D213*(9.806*B213)^0.5</f>
        <v>0.33642710098361378</v>
      </c>
      <c r="G213" s="9"/>
      <c r="H213" s="15">
        <f t="shared" si="31"/>
        <v>0.19400000000000001</v>
      </c>
      <c r="I213" s="6">
        <f>VLOOKUP(H213,AProperties!$AO$8:$AW$1007,VLOOKUP(Span,Data!$N$4:$Y$11,Data!$Y$1,FALSE),FALSE)^(2/3)</f>
        <v>0.25499748627016988</v>
      </c>
      <c r="J213" s="15">
        <f>$I213*(Slope^0.5)/VLOOKUP($H213,AProperties!$AY$8:$BG$1007,VLOOKUP(Span,Data!$N$4:$Y$11,Data!$Y$1,FALSE),FALSE)</f>
        <v>0.8017491665531743</v>
      </c>
      <c r="K213" s="15">
        <f>$J213*VLOOKUP($H213,AProperties!$A$8:$I$1007,VLOOKUP(Span,Data!$N$4:$Y$11,Data!$Y$1,FALSE),FALSE)</f>
        <v>0.18888054448933322</v>
      </c>
      <c r="L213" s="15">
        <f t="shared" ref="L213:L276" si="35">J213</f>
        <v>0.8017491665531743</v>
      </c>
      <c r="M213" s="15">
        <f t="shared" ref="M213:M276" si="36">H213</f>
        <v>0.19400000000000001</v>
      </c>
      <c r="O213" s="28">
        <f t="shared" si="32"/>
        <v>0.19400000000000001</v>
      </c>
      <c r="P213" s="19">
        <f>AA213*VLOOKUP($O213,AProperties!$A$8:$I$1007,VLOOKUP(Span,Data!$N$4:$Y$11,Data!$Y$1,FALSE),FALSE)</f>
        <v>7.7110159389653904E-2</v>
      </c>
      <c r="Q213" s="19">
        <f>AB213*VLOOKUP($O213,AProperties!$A$8:$I$1007,VLOOKUP(Span,Data!$N$4:$Y$11,Data!$Y$1,FALSE),FALSE)</f>
        <v>0.10905023320559962</v>
      </c>
      <c r="R213" s="19">
        <f>AC213*VLOOKUP($O213,AProperties!$A$8:$I$1007,VLOOKUP(Span,Data!$N$4:$Y$11,Data!$Y$1,FALSE),FALSE)</f>
        <v>0.15422031877930781</v>
      </c>
      <c r="S213" s="19">
        <f>AD213*VLOOKUP($O213,AProperties!$A$8:$I$1007,VLOOKUP(Span,Data!$N$4:$Y$11,Data!$Y$1,FALSE),FALSE)</f>
        <v>0.18888054448933322</v>
      </c>
      <c r="T213" s="19">
        <f>AE213*VLOOKUP($O213,AProperties!$A$8:$I$1007,VLOOKUP(Span,Data!$N$4:$Y$11,Data!$Y$1,FALSE),FALSE)</f>
        <v>0.21810046641119923</v>
      </c>
      <c r="U213" s="19">
        <f>AF213*VLOOKUP($O213,AProperties!$A$8:$I$1007,VLOOKUP(Span,Data!$N$4:$Y$11,Data!$Y$1,FALSE),FALSE)</f>
        <v>0.24384373440992552</v>
      </c>
      <c r="V213" s="19">
        <f>AG213*VLOOKUP($O213,AProperties!$A$8:$I$1007,VLOOKUP(Span,Data!$N$4:$Y$11,Data!$Y$1,FALSE),FALSE)</f>
        <v>0.26711742768522984</v>
      </c>
      <c r="W213" s="19">
        <f>AH213*VLOOKUP($O213,AProperties!$A$8:$I$1007,VLOOKUP(Span,Data!$N$4:$Y$11,Data!$Y$1,FALSE),FALSE)</f>
        <v>0.28851979747561457</v>
      </c>
      <c r="X213" s="19">
        <f>AI213*VLOOKUP($O213,AProperties!$A$8:$I$1007,VLOOKUP(Span,Data!$N$4:$Y$11,Data!$Y$1,FALSE),FALSE)</f>
        <v>0.30844063755861562</v>
      </c>
      <c r="Y213" s="19">
        <f>AJ213*VLOOKUP($O213,AProperties!$A$8:$I$1007,VLOOKUP(Span,Data!$N$4:$Y$11,Data!$Y$1,FALSE),FALSE)</f>
        <v>0.32715069961679888</v>
      </c>
      <c r="Z213" s="19">
        <f>AK213*VLOOKUP($O213,AProperties!$A$8:$I$1007,VLOOKUP(Span,Data!$N$4:$Y$11,Data!$Y$1,FALSE),FALSE)</f>
        <v>0.34484711630221965</v>
      </c>
      <c r="AA213" s="19">
        <f>$I213*AA$19^0.5/VLOOKUP($O213,AProperties!$AY$8:$BG$1007,VLOOKUP(Span,Data!$N$4:$Y$11,Data!$Y$1,FALSE),FALSE)</f>
        <v>0.32731272662616034</v>
      </c>
      <c r="AB213" s="19">
        <f>$I213*AB$19^0.5/VLOOKUP($O213,AProperties!$AY$8:$BG$1007,VLOOKUP(Span,Data!$N$4:$Y$11,Data!$Y$1,FALSE),FALSE)</f>
        <v>0.46289009713203327</v>
      </c>
      <c r="AC213" s="19">
        <f>$I213*AC$19^0.5/VLOOKUP($O213,AProperties!$AY$8:$BG$1007,VLOOKUP(Span,Data!$N$4:$Y$11,Data!$Y$1,FALSE),FALSE)</f>
        <v>0.65462545325232069</v>
      </c>
      <c r="AD213" s="19">
        <f>$I213*AD$19^0.5/VLOOKUP($O213,AProperties!$AY$8:$BG$1007,VLOOKUP(Span,Data!$N$4:$Y$11,Data!$Y$1,FALSE),FALSE)</f>
        <v>0.8017491665531743</v>
      </c>
      <c r="AE213" s="19">
        <f>$I213*AE$19^0.5/VLOOKUP($O213,AProperties!$AY$8:$BG$1007,VLOOKUP(Span,Data!$N$4:$Y$11,Data!$Y$1,FALSE),FALSE)</f>
        <v>0.92578019426406655</v>
      </c>
      <c r="AF213" s="19">
        <f>$I213*AF$19^0.5/VLOOKUP($O213,AProperties!$AY$8:$BG$1007,VLOOKUP(Span,Data!$N$4:$Y$11,Data!$Y$1,FALSE),FALSE)</f>
        <v>1.0350537232987067</v>
      </c>
      <c r="AG213" s="19">
        <f>$I213*AG$19^0.5/VLOOKUP($O213,AProperties!$AY$8:$BG$1007,VLOOKUP(Span,Data!$N$4:$Y$11,Data!$Y$1,FALSE),FALSE)</f>
        <v>1.1338445449608245</v>
      </c>
      <c r="AH213" s="19">
        <f>$I213*AH$19^0.5/VLOOKUP($O213,AProperties!$AY$8:$BG$1007,VLOOKUP(Span,Data!$N$4:$Y$11,Data!$Y$1,FALSE),FALSE)</f>
        <v>1.2246920813658928</v>
      </c>
      <c r="AI213" s="19">
        <f>$I213*AI$19^0.5/VLOOKUP($O213,AProperties!$AY$8:$BG$1007,VLOOKUP(Span,Data!$N$4:$Y$11,Data!$Y$1,FALSE),FALSE)</f>
        <v>1.3092509065046414</v>
      </c>
      <c r="AJ213" s="19">
        <f>$I213*AJ$19^0.5/VLOOKUP($O213,AProperties!$AY$8:$BG$1007,VLOOKUP(Span,Data!$N$4:$Y$11,Data!$Y$1,FALSE),FALSE)</f>
        <v>1.3886702913960998</v>
      </c>
      <c r="AK213" s="19">
        <f>$I213*AK$19^0.5/VLOOKUP($O213,AProperties!$AY$8:$BG$1007,VLOOKUP(Span,Data!$N$4:$Y$11,Data!$Y$1,FALSE),FALSE)</f>
        <v>1.4637870132737998</v>
      </c>
      <c r="AL213" s="47">
        <f t="shared" si="33"/>
        <v>0.19400000000000001</v>
      </c>
    </row>
    <row r="214" spans="1:38" x14ac:dyDescent="0.25">
      <c r="A214" s="15">
        <v>0.19500000000000001</v>
      </c>
      <c r="B214" s="116">
        <f>VLOOKUP($A214,APropertiesDimless!$A$7:$I$1007,VLOOKUP(Span,Data!$N$4:$Y$11,Data!$Y$1,FALSE),FALSE)</f>
        <v>0.19668980428810021</v>
      </c>
      <c r="C214" s="6">
        <f t="shared" si="29"/>
        <v>0.29334490214405012</v>
      </c>
      <c r="D214" s="116">
        <f>VLOOKUP($A214,AProperties!$AE$8:$AM$1007,VLOOKUP(Span,Data!$N$4:$Y$11,Data!$Y$1,FALSE),FALSE)</f>
        <v>0.24412382841223665</v>
      </c>
      <c r="E214" s="116">
        <f t="shared" si="30"/>
        <v>0.29470278724790477</v>
      </c>
      <c r="F214" s="6">
        <f t="shared" si="34"/>
        <v>0.33903695637537257</v>
      </c>
      <c r="G214" s="9"/>
      <c r="H214" s="15">
        <f t="shared" si="31"/>
        <v>0.19500000000000001</v>
      </c>
      <c r="I214" s="6">
        <f>VLOOKUP(H214,AProperties!$AO$8:$AW$1007,VLOOKUP(Span,Data!$N$4:$Y$11,Data!$Y$1,FALSE),FALSE)^(2/3)</f>
        <v>0.25571450842908627</v>
      </c>
      <c r="J214" s="15">
        <f>$I214*(Slope^0.5)/VLOOKUP($H214,AProperties!$AY$8:$BG$1007,VLOOKUP(Span,Data!$N$4:$Y$11,Data!$Y$1,FALSE),FALSE)</f>
        <v>0.80426451147908118</v>
      </c>
      <c r="K214" s="15">
        <f>$J214*VLOOKUP($H214,AProperties!$A$8:$I$1007,VLOOKUP(Span,Data!$N$4:$Y$11,Data!$Y$1,FALSE),FALSE)</f>
        <v>0.19044143470497066</v>
      </c>
      <c r="L214" s="15">
        <f t="shared" si="35"/>
        <v>0.80426451147908118</v>
      </c>
      <c r="M214" s="15">
        <f t="shared" si="36"/>
        <v>0.19500000000000001</v>
      </c>
      <c r="O214" s="28">
        <f t="shared" si="32"/>
        <v>0.19500000000000001</v>
      </c>
      <c r="P214" s="19">
        <f>AA214*VLOOKUP($O214,AProperties!$A$8:$I$1007,VLOOKUP(Span,Data!$N$4:$Y$11,Data!$Y$1,FALSE),FALSE)</f>
        <v>7.7747390151789678E-2</v>
      </c>
      <c r="Q214" s="19">
        <f>AB214*VLOOKUP($O214,AProperties!$A$8:$I$1007,VLOOKUP(Span,Data!$N$4:$Y$11,Data!$Y$1,FALSE),FALSE)</f>
        <v>0.10995141359177335</v>
      </c>
      <c r="R214" s="19">
        <f>AC214*VLOOKUP($O214,AProperties!$A$8:$I$1007,VLOOKUP(Span,Data!$N$4:$Y$11,Data!$Y$1,FALSE),FALSE)</f>
        <v>0.15549478030357936</v>
      </c>
      <c r="S214" s="19">
        <f>AD214*VLOOKUP($O214,AProperties!$A$8:$I$1007,VLOOKUP(Span,Data!$N$4:$Y$11,Data!$Y$1,FALSE),FALSE)</f>
        <v>0.19044143470497066</v>
      </c>
      <c r="T214" s="19">
        <f>AE214*VLOOKUP($O214,AProperties!$A$8:$I$1007,VLOOKUP(Span,Data!$N$4:$Y$11,Data!$Y$1,FALSE),FALSE)</f>
        <v>0.2199028271835467</v>
      </c>
      <c r="U214" s="19">
        <f>AF214*VLOOKUP($O214,AProperties!$A$8:$I$1007,VLOOKUP(Span,Data!$N$4:$Y$11,Data!$Y$1,FALSE),FALSE)</f>
        <v>0.2458588350133995</v>
      </c>
      <c r="V214" s="19">
        <f>AG214*VLOOKUP($O214,AProperties!$A$8:$I$1007,VLOOKUP(Span,Data!$N$4:$Y$11,Data!$Y$1,FALSE),FALSE)</f>
        <v>0.26932485979755971</v>
      </c>
      <c r="W214" s="19">
        <f>AH214*VLOOKUP($O214,AProperties!$A$8:$I$1007,VLOOKUP(Span,Data!$N$4:$Y$11,Data!$Y$1,FALSE),FALSE)</f>
        <v>0.29090409666383937</v>
      </c>
      <c r="X214" s="19">
        <f>AI214*VLOOKUP($O214,AProperties!$A$8:$I$1007,VLOOKUP(Span,Data!$N$4:$Y$11,Data!$Y$1,FALSE),FALSE)</f>
        <v>0.31098956060715871</v>
      </c>
      <c r="Y214" s="19">
        <f>AJ214*VLOOKUP($O214,AProperties!$A$8:$I$1007,VLOOKUP(Span,Data!$N$4:$Y$11,Data!$Y$1,FALSE),FALSE)</f>
        <v>0.32985424077532</v>
      </c>
      <c r="Z214" s="19">
        <f>AK214*VLOOKUP($O214,AProperties!$A$8:$I$1007,VLOOKUP(Span,Data!$N$4:$Y$11,Data!$Y$1,FALSE),FALSE)</f>
        <v>0.34769689890519878</v>
      </c>
      <c r="AA214" s="19">
        <f>$I214*AA$19^0.5/VLOOKUP($O214,AProperties!$AY$8:$BG$1007,VLOOKUP(Span,Data!$N$4:$Y$11,Data!$Y$1,FALSE),FALSE)</f>
        <v>0.32833961189208888</v>
      </c>
      <c r="AB214" s="19">
        <f>$I214*AB$19^0.5/VLOOKUP($O214,AProperties!$AY$8:$BG$1007,VLOOKUP(Span,Data!$N$4:$Y$11,Data!$Y$1,FALSE),FALSE)</f>
        <v>0.46434233220211041</v>
      </c>
      <c r="AC214" s="19">
        <f>$I214*AC$19^0.5/VLOOKUP($O214,AProperties!$AY$8:$BG$1007,VLOOKUP(Span,Data!$N$4:$Y$11,Data!$Y$1,FALSE),FALSE)</f>
        <v>0.65667922378417776</v>
      </c>
      <c r="AD214" s="19">
        <f>$I214*AD$19^0.5/VLOOKUP($O214,AProperties!$AY$8:$BG$1007,VLOOKUP(Span,Data!$N$4:$Y$11,Data!$Y$1,FALSE),FALSE)</f>
        <v>0.80426451147908118</v>
      </c>
      <c r="AE214" s="19">
        <f>$I214*AE$19^0.5/VLOOKUP($O214,AProperties!$AY$8:$BG$1007,VLOOKUP(Span,Data!$N$4:$Y$11,Data!$Y$1,FALSE),FALSE)</f>
        <v>0.92868466440422082</v>
      </c>
      <c r="AF214" s="19">
        <f>$I214*AF$19^0.5/VLOOKUP($O214,AProperties!$AY$8:$BG$1007,VLOOKUP(Span,Data!$N$4:$Y$11,Data!$Y$1,FALSE),FALSE)</f>
        <v>1.0383010196347084</v>
      </c>
      <c r="AG214" s="19">
        <f>$I214*AG$19^0.5/VLOOKUP($O214,AProperties!$AY$8:$BG$1007,VLOOKUP(Span,Data!$N$4:$Y$11,Data!$Y$1,FALSE),FALSE)</f>
        <v>1.1374017798690883</v>
      </c>
      <c r="AH214" s="19">
        <f>$I214*AH$19^0.5/VLOOKUP($O214,AProperties!$AY$8:$BG$1007,VLOOKUP(Span,Data!$N$4:$Y$11,Data!$Y$1,FALSE),FALSE)</f>
        <v>1.2285343342065234</v>
      </c>
      <c r="AI214" s="19">
        <f>$I214*AI$19^0.5/VLOOKUP($O214,AProperties!$AY$8:$BG$1007,VLOOKUP(Span,Data!$N$4:$Y$11,Data!$Y$1,FALSE),FALSE)</f>
        <v>1.3133584475683555</v>
      </c>
      <c r="AJ214" s="19">
        <f>$I214*AJ$19^0.5/VLOOKUP($O214,AProperties!$AY$8:$BG$1007,VLOOKUP(Span,Data!$N$4:$Y$11,Data!$Y$1,FALSE),FALSE)</f>
        <v>1.3930269966063311</v>
      </c>
      <c r="AK214" s="19">
        <f>$I214*AK$19^0.5/VLOOKUP($O214,AProperties!$AY$8:$BG$1007,VLOOKUP(Span,Data!$N$4:$Y$11,Data!$Y$1,FALSE),FALSE)</f>
        <v>1.4683793837932182</v>
      </c>
      <c r="AL214" s="47">
        <f t="shared" si="33"/>
        <v>0.19500000000000001</v>
      </c>
    </row>
    <row r="215" spans="1:38" x14ac:dyDescent="0.25">
      <c r="A215" s="15">
        <v>0.19600000000000001</v>
      </c>
      <c r="B215" s="116">
        <f>VLOOKUP($A215,APropertiesDimless!$A$7:$I$1007,VLOOKUP(Span,Data!$N$4:$Y$11,Data!$Y$1,FALSE),FALSE)</f>
        <v>0.1977221177848385</v>
      </c>
      <c r="C215" s="6">
        <f t="shared" si="29"/>
        <v>0.29486105889241926</v>
      </c>
      <c r="D215" s="116">
        <f>VLOOKUP($A215,AProperties!$AE$8:$AM$1007,VLOOKUP(Span,Data!$N$4:$Y$11,Data!$Y$1,FALSE),FALSE)</f>
        <v>0.24536488843583393</v>
      </c>
      <c r="E215" s="116">
        <f t="shared" si="30"/>
        <v>0.29640868016824684</v>
      </c>
      <c r="F215" s="6">
        <f t="shared" si="34"/>
        <v>0.34165358861949802</v>
      </c>
      <c r="G215" s="9"/>
      <c r="H215" s="15">
        <f t="shared" si="31"/>
        <v>0.19600000000000001</v>
      </c>
      <c r="I215" s="6">
        <f>VLOOKUP(H215,AProperties!$AO$8:$AW$1007,VLOOKUP(Span,Data!$N$4:$Y$11,Data!$Y$1,FALSE),FALSE)^(2/3)</f>
        <v>0.25642909517097634</v>
      </c>
      <c r="J215" s="15">
        <f>$I215*(Slope^0.5)/VLOOKUP($H215,AProperties!$AY$8:$BG$1007,VLOOKUP(Span,Data!$N$4:$Y$11,Data!$Y$1,FALSE),FALSE)</f>
        <v>0.80677344839452447</v>
      </c>
      <c r="K215" s="15">
        <f>$J215*VLOOKUP($H215,AProperties!$A$8:$I$1007,VLOOKUP(Span,Data!$N$4:$Y$11,Data!$Y$1,FALSE),FALSE)</f>
        <v>0.19200669809347318</v>
      </c>
      <c r="L215" s="15">
        <f t="shared" si="35"/>
        <v>0.80677344839452447</v>
      </c>
      <c r="M215" s="15">
        <f t="shared" si="36"/>
        <v>0.19600000000000001</v>
      </c>
      <c r="O215" s="28">
        <f t="shared" si="32"/>
        <v>0.19600000000000001</v>
      </c>
      <c r="P215" s="19">
        <f>AA215*VLOOKUP($O215,AProperties!$A$8:$I$1007,VLOOKUP(Span,Data!$N$4:$Y$11,Data!$Y$1,FALSE),FALSE)</f>
        <v>7.8386406254271485E-2</v>
      </c>
      <c r="Q215" s="19">
        <f>AB215*VLOOKUP($O215,AProperties!$A$8:$I$1007,VLOOKUP(Span,Data!$N$4:$Y$11,Data!$Y$1,FALSE),FALSE)</f>
        <v>0.11085511883047794</v>
      </c>
      <c r="R215" s="19">
        <f>AC215*VLOOKUP($O215,AProperties!$A$8:$I$1007,VLOOKUP(Span,Data!$N$4:$Y$11,Data!$Y$1,FALSE),FALSE)</f>
        <v>0.15677281250854297</v>
      </c>
      <c r="S215" s="19">
        <f>AD215*VLOOKUP($O215,AProperties!$A$8:$I$1007,VLOOKUP(Span,Data!$N$4:$Y$11,Data!$Y$1,FALSE),FALSE)</f>
        <v>0.19200669809347318</v>
      </c>
      <c r="T215" s="19">
        <f>AE215*VLOOKUP($O215,AProperties!$A$8:$I$1007,VLOOKUP(Span,Data!$N$4:$Y$11,Data!$Y$1,FALSE),FALSE)</f>
        <v>0.22171023766095588</v>
      </c>
      <c r="U215" s="19">
        <f>AF215*VLOOKUP($O215,AProperties!$A$8:$I$1007,VLOOKUP(Span,Data!$N$4:$Y$11,Data!$Y$1,FALSE),FALSE)</f>
        <v>0.24787958135876567</v>
      </c>
      <c r="V215" s="19">
        <f>AG215*VLOOKUP($O215,AProperties!$A$8:$I$1007,VLOOKUP(Span,Data!$N$4:$Y$11,Data!$Y$1,FALSE),FALSE)</f>
        <v>0.27153847651026608</v>
      </c>
      <c r="W215" s="19">
        <f>AH215*VLOOKUP($O215,AProperties!$A$8:$I$1007,VLOOKUP(Span,Data!$N$4:$Y$11,Data!$Y$1,FALSE),FALSE)</f>
        <v>0.29329507598395804</v>
      </c>
      <c r="X215" s="19">
        <f>AI215*VLOOKUP($O215,AProperties!$A$8:$I$1007,VLOOKUP(Span,Data!$N$4:$Y$11,Data!$Y$1,FALSE),FALSE)</f>
        <v>0.31354562501708594</v>
      </c>
      <c r="Y215" s="19">
        <f>AJ215*VLOOKUP($O215,AProperties!$A$8:$I$1007,VLOOKUP(Span,Data!$N$4:$Y$11,Data!$Y$1,FALSE),FALSE)</f>
        <v>0.33256535649143382</v>
      </c>
      <c r="Z215" s="19">
        <f>AK215*VLOOKUP($O215,AProperties!$A$8:$I$1007,VLOOKUP(Span,Data!$N$4:$Y$11,Data!$Y$1,FALSE),FALSE)</f>
        <v>0.35055466579293143</v>
      </c>
      <c r="AA215" s="19">
        <f>$I215*AA$19^0.5/VLOOKUP($O215,AProperties!$AY$8:$BG$1007,VLOOKUP(Span,Data!$N$4:$Y$11,Data!$Y$1,FALSE),FALSE)</f>
        <v>0.32936388109870024</v>
      </c>
      <c r="AB215" s="19">
        <f>$I215*AB$19^0.5/VLOOKUP($O215,AProperties!$AY$8:$BG$1007,VLOOKUP(Span,Data!$N$4:$Y$11,Data!$Y$1,FALSE),FALSE)</f>
        <v>0.46579086760562138</v>
      </c>
      <c r="AC215" s="19">
        <f>$I215*AC$19^0.5/VLOOKUP($O215,AProperties!$AY$8:$BG$1007,VLOOKUP(Span,Data!$N$4:$Y$11,Data!$Y$1,FALSE),FALSE)</f>
        <v>0.65872776219740048</v>
      </c>
      <c r="AD215" s="19">
        <f>$I215*AD$19^0.5/VLOOKUP($O215,AProperties!$AY$8:$BG$1007,VLOOKUP(Span,Data!$N$4:$Y$11,Data!$Y$1,FALSE),FALSE)</f>
        <v>0.80677344839452447</v>
      </c>
      <c r="AE215" s="19">
        <f>$I215*AE$19^0.5/VLOOKUP($O215,AProperties!$AY$8:$BG$1007,VLOOKUP(Span,Data!$N$4:$Y$11,Data!$Y$1,FALSE),FALSE)</f>
        <v>0.93158173521124277</v>
      </c>
      <c r="AF215" s="19">
        <f>$I215*AF$19^0.5/VLOOKUP($O215,AProperties!$AY$8:$BG$1007,VLOOKUP(Span,Data!$N$4:$Y$11,Data!$Y$1,FALSE),FALSE)</f>
        <v>1.0415400432647741</v>
      </c>
      <c r="AG215" s="19">
        <f>$I215*AG$19^0.5/VLOOKUP($O215,AProperties!$AY$8:$BG$1007,VLOOKUP(Span,Data!$N$4:$Y$11,Data!$Y$1,FALSE),FALSE)</f>
        <v>1.140949952482047</v>
      </c>
      <c r="AH215" s="19">
        <f>$I215*AH$19^0.5/VLOOKUP($O215,AProperties!$AY$8:$BG$1007,VLOOKUP(Span,Data!$N$4:$Y$11,Data!$Y$1,FALSE),FALSE)</f>
        <v>1.232366798649486</v>
      </c>
      <c r="AI215" s="19">
        <f>$I215*AI$19^0.5/VLOOKUP($O215,AProperties!$AY$8:$BG$1007,VLOOKUP(Span,Data!$N$4:$Y$11,Data!$Y$1,FALSE),FALSE)</f>
        <v>1.317455524394801</v>
      </c>
      <c r="AJ215" s="19">
        <f>$I215*AJ$19^0.5/VLOOKUP($O215,AProperties!$AY$8:$BG$1007,VLOOKUP(Span,Data!$N$4:$Y$11,Data!$Y$1,FALSE),FALSE)</f>
        <v>1.397372602816864</v>
      </c>
      <c r="AK215" s="19">
        <f>$I215*AK$19^0.5/VLOOKUP($O215,AProperties!$AY$8:$BG$1007,VLOOKUP(Span,Data!$N$4:$Y$11,Data!$Y$1,FALSE),FALSE)</f>
        <v>1.4729600549397037</v>
      </c>
      <c r="AL215" s="47">
        <f t="shared" si="33"/>
        <v>0.19600000000000001</v>
      </c>
    </row>
    <row r="216" spans="1:38" x14ac:dyDescent="0.25">
      <c r="A216" s="15">
        <v>0.19700000000000001</v>
      </c>
      <c r="B216" s="116">
        <f>VLOOKUP($A216,APropertiesDimless!$A$7:$I$1007,VLOOKUP(Span,Data!$N$4:$Y$11,Data!$Y$1,FALSE),FALSE)</f>
        <v>0.19875483676533395</v>
      </c>
      <c r="C216" s="6">
        <f t="shared" si="29"/>
        <v>0.29637741838266696</v>
      </c>
      <c r="D216" s="116">
        <f>VLOOKUP($A216,AProperties!$AE$8:$AM$1007,VLOOKUP(Span,Data!$N$4:$Y$11,Data!$Y$1,FALSE),FALSE)</f>
        <v>0.2466057443814266</v>
      </c>
      <c r="E216" s="116">
        <f t="shared" si="30"/>
        <v>0.29811599682654194</v>
      </c>
      <c r="F216" s="6">
        <f t="shared" si="34"/>
        <v>0.34427698126702705</v>
      </c>
      <c r="G216" s="9"/>
      <c r="H216" s="15">
        <f t="shared" si="31"/>
        <v>0.19700000000000001</v>
      </c>
      <c r="I216" s="6">
        <f>VLOOKUP(H216,AProperties!$AO$8:$AW$1007,VLOOKUP(Span,Data!$N$4:$Y$11,Data!$Y$1,FALSE),FALSE)^(2/3)</f>
        <v>0.25714126034978108</v>
      </c>
      <c r="J216" s="15">
        <f>$I216*(Slope^0.5)/VLOOKUP($H216,AProperties!$AY$8:$BG$1007,VLOOKUP(Span,Data!$N$4:$Y$11,Data!$Y$1,FALSE),FALSE)</f>
        <v>0.80927601228074442</v>
      </c>
      <c r="K216" s="15">
        <f>$J216*VLOOKUP($H216,AProperties!$A$8:$I$1007,VLOOKUP(Span,Data!$N$4:$Y$11,Data!$Y$1,FALSE),FALSE)</f>
        <v>0.19357631726698174</v>
      </c>
      <c r="L216" s="15">
        <f t="shared" si="35"/>
        <v>0.80927601228074442</v>
      </c>
      <c r="M216" s="15">
        <f t="shared" si="36"/>
        <v>0.19700000000000001</v>
      </c>
      <c r="O216" s="28">
        <f t="shared" si="32"/>
        <v>0.19700000000000001</v>
      </c>
      <c r="P216" s="19">
        <f>AA216*VLOOKUP($O216,AProperties!$A$8:$I$1007,VLOOKUP(Span,Data!$N$4:$Y$11,Data!$Y$1,FALSE),FALSE)</f>
        <v>7.9027200598535657E-2</v>
      </c>
      <c r="Q216" s="19">
        <f>AB216*VLOOKUP($O216,AProperties!$A$8:$I$1007,VLOOKUP(Span,Data!$N$4:$Y$11,Data!$Y$1,FALSE),FALSE)</f>
        <v>0.11176133888282833</v>
      </c>
      <c r="R216" s="19">
        <f>AC216*VLOOKUP($O216,AProperties!$A$8:$I$1007,VLOOKUP(Span,Data!$N$4:$Y$11,Data!$Y$1,FALSE),FALSE)</f>
        <v>0.15805440119707131</v>
      </c>
      <c r="S216" s="19">
        <f>AD216*VLOOKUP($O216,AProperties!$A$8:$I$1007,VLOOKUP(Span,Data!$N$4:$Y$11,Data!$Y$1,FALSE),FALSE)</f>
        <v>0.19357631726698174</v>
      </c>
      <c r="T216" s="19">
        <f>AE216*VLOOKUP($O216,AProperties!$A$8:$I$1007,VLOOKUP(Span,Data!$N$4:$Y$11,Data!$Y$1,FALSE),FALSE)</f>
        <v>0.22352267776565665</v>
      </c>
      <c r="U216" s="19">
        <f>AF216*VLOOKUP($O216,AProperties!$A$8:$I$1007,VLOOKUP(Span,Data!$N$4:$Y$11,Data!$Y$1,FALSE),FALSE)</f>
        <v>0.24990595099839452</v>
      </c>
      <c r="V216" s="19">
        <f>AG216*VLOOKUP($O216,AProperties!$A$8:$I$1007,VLOOKUP(Span,Data!$N$4:$Y$11,Data!$Y$1,FALSE),FALSE)</f>
        <v>0.27375825323320274</v>
      </c>
      <c r="W216" s="19">
        <f>AH216*VLOOKUP($O216,AProperties!$A$8:$I$1007,VLOOKUP(Span,Data!$N$4:$Y$11,Data!$Y$1,FALSE),FALSE)</f>
        <v>0.29569270887557708</v>
      </c>
      <c r="X216" s="19">
        <f>AI216*VLOOKUP($O216,AProperties!$A$8:$I$1007,VLOOKUP(Span,Data!$N$4:$Y$11,Data!$Y$1,FALSE),FALSE)</f>
        <v>0.31610880239414263</v>
      </c>
      <c r="Y216" s="19">
        <f>AJ216*VLOOKUP($O216,AProperties!$A$8:$I$1007,VLOOKUP(Span,Data!$N$4:$Y$11,Data!$Y$1,FALSE),FALSE)</f>
        <v>0.33528401664848495</v>
      </c>
      <c r="Z216" s="19">
        <f>AK216*VLOOKUP($O216,AProperties!$A$8:$I$1007,VLOOKUP(Span,Data!$N$4:$Y$11,Data!$Y$1,FALSE),FALSE)</f>
        <v>0.35342038521967561</v>
      </c>
      <c r="AA216" s="19">
        <f>$I216*AA$19^0.5/VLOOKUP($O216,AProperties!$AY$8:$BG$1007,VLOOKUP(Span,Data!$N$4:$Y$11,Data!$Y$1,FALSE),FALSE)</f>
        <v>0.33038554852702612</v>
      </c>
      <c r="AB216" s="19">
        <f>$I216*AB$19^0.5/VLOOKUP($O216,AProperties!$AY$8:$BG$1007,VLOOKUP(Span,Data!$N$4:$Y$11,Data!$Y$1,FALSE),FALSE)</f>
        <v>0.46723572353899473</v>
      </c>
      <c r="AC216" s="19">
        <f>$I216*AC$19^0.5/VLOOKUP($O216,AProperties!$AY$8:$BG$1007,VLOOKUP(Span,Data!$N$4:$Y$11,Data!$Y$1,FALSE),FALSE)</f>
        <v>0.66077109705405224</v>
      </c>
      <c r="AD216" s="19">
        <f>$I216*AD$19^0.5/VLOOKUP($O216,AProperties!$AY$8:$BG$1007,VLOOKUP(Span,Data!$N$4:$Y$11,Data!$Y$1,FALSE),FALSE)</f>
        <v>0.80927601228074442</v>
      </c>
      <c r="AE216" s="19">
        <f>$I216*AE$19^0.5/VLOOKUP($O216,AProperties!$AY$8:$BG$1007,VLOOKUP(Span,Data!$N$4:$Y$11,Data!$Y$1,FALSE),FALSE)</f>
        <v>0.93447144707798946</v>
      </c>
      <c r="AF216" s="19">
        <f>$I216*AF$19^0.5/VLOOKUP($O216,AProperties!$AY$8:$BG$1007,VLOOKUP(Span,Data!$N$4:$Y$11,Data!$Y$1,FALSE),FALSE)</f>
        <v>1.0447708393494908</v>
      </c>
      <c r="AG216" s="19">
        <f>$I216*AG$19^0.5/VLOOKUP($O216,AProperties!$AY$8:$BG$1007,VLOOKUP(Span,Data!$N$4:$Y$11,Data!$Y$1,FALSE),FALSE)</f>
        <v>1.1444891122706444</v>
      </c>
      <c r="AH216" s="19">
        <f>$I216*AH$19^0.5/VLOOKUP($O216,AProperties!$AY$8:$BG$1007,VLOOKUP(Span,Data!$N$4:$Y$11,Data!$Y$1,FALSE),FALSE)</f>
        <v>1.2361895281295081</v>
      </c>
      <c r="AI216" s="19">
        <f>$I216*AI$19^0.5/VLOOKUP($O216,AProperties!$AY$8:$BG$1007,VLOOKUP(Span,Data!$N$4:$Y$11,Data!$Y$1,FALSE),FALSE)</f>
        <v>1.3215421941081045</v>
      </c>
      <c r="AJ216" s="19">
        <f>$I216*AJ$19^0.5/VLOOKUP($O216,AProperties!$AY$8:$BG$1007,VLOOKUP(Span,Data!$N$4:$Y$11,Data!$Y$1,FALSE),FALSE)</f>
        <v>1.4017071706169841</v>
      </c>
      <c r="AK216" s="19">
        <f>$I216*AK$19^0.5/VLOOKUP($O216,AProperties!$AY$8:$BG$1007,VLOOKUP(Span,Data!$N$4:$Y$11,Data!$Y$1,FALSE),FALSE)</f>
        <v>1.4775290905799718</v>
      </c>
      <c r="AL216" s="47">
        <f t="shared" si="33"/>
        <v>0.19700000000000001</v>
      </c>
    </row>
    <row r="217" spans="1:38" x14ac:dyDescent="0.25">
      <c r="A217" s="15">
        <v>0.19800000000000001</v>
      </c>
      <c r="B217" s="116">
        <f>VLOOKUP($A217,APropertiesDimless!$A$7:$I$1007,VLOOKUP(Span,Data!$N$4:$Y$11,Data!$Y$1,FALSE),FALSE)</f>
        <v>0.19978796399049137</v>
      </c>
      <c r="C217" s="6">
        <f t="shared" si="29"/>
        <v>0.29789398199524569</v>
      </c>
      <c r="D217" s="116">
        <f>VLOOKUP($A217,AProperties!$AE$8:$AM$1007,VLOOKUP(Span,Data!$N$4:$Y$11,Data!$Y$1,FALSE),FALSE)</f>
        <v>0.24784639480300041</v>
      </c>
      <c r="E217" s="116">
        <f t="shared" si="30"/>
        <v>0.29982474026183092</v>
      </c>
      <c r="F217" s="6">
        <f t="shared" si="34"/>
        <v>0.34690711800381219</v>
      </c>
      <c r="G217" s="9"/>
      <c r="H217" s="15">
        <f t="shared" si="31"/>
        <v>0.19800000000000001</v>
      </c>
      <c r="I217" s="6">
        <f>VLOOKUP(H217,AProperties!$AO$8:$AW$1007,VLOOKUP(Span,Data!$N$4:$Y$11,Data!$Y$1,FALSE),FALSE)^(2/3)</f>
        <v>0.25785101766391749</v>
      </c>
      <c r="J217" s="15">
        <f>$I217*(Slope^0.5)/VLOOKUP($H217,AProperties!$AY$8:$BG$1007,VLOOKUP(Span,Data!$N$4:$Y$11,Data!$Y$1,FALSE),FALSE)</f>
        <v>0.81177223770281215</v>
      </c>
      <c r="K217" s="15">
        <f>$J217*VLOOKUP($H217,AProperties!$A$8:$I$1007,VLOOKUP(Span,Data!$N$4:$Y$11,Data!$Y$1,FALSE),FALSE)</f>
        <v>0.1951502748989706</v>
      </c>
      <c r="L217" s="15">
        <f t="shared" si="35"/>
        <v>0.81177223770281215</v>
      </c>
      <c r="M217" s="15">
        <f t="shared" si="36"/>
        <v>0.19800000000000001</v>
      </c>
      <c r="O217" s="28">
        <f t="shared" si="32"/>
        <v>0.19800000000000001</v>
      </c>
      <c r="P217" s="19">
        <f>AA217*VLOOKUP($O217,AProperties!$A$8:$I$1007,VLOOKUP(Span,Data!$N$4:$Y$11,Data!$Y$1,FALSE),FALSE)</f>
        <v>7.966976611105768E-2</v>
      </c>
      <c r="Q217" s="19">
        <f>AB217*VLOOKUP($O217,AProperties!$A$8:$I$1007,VLOOKUP(Span,Data!$N$4:$Y$11,Data!$Y$1,FALSE),FALSE)</f>
        <v>0.11267006374535014</v>
      </c>
      <c r="R217" s="19">
        <f>AC217*VLOOKUP($O217,AProperties!$A$8:$I$1007,VLOOKUP(Span,Data!$N$4:$Y$11,Data!$Y$1,FALSE),FALSE)</f>
        <v>0.15933953222211536</v>
      </c>
      <c r="S217" s="19">
        <f>AD217*VLOOKUP($O217,AProperties!$A$8:$I$1007,VLOOKUP(Span,Data!$N$4:$Y$11,Data!$Y$1,FALSE),FALSE)</f>
        <v>0.1951502748989706</v>
      </c>
      <c r="T217" s="19">
        <f>AE217*VLOOKUP($O217,AProperties!$A$8:$I$1007,VLOOKUP(Span,Data!$N$4:$Y$11,Data!$Y$1,FALSE),FALSE)</f>
        <v>0.22534012749070029</v>
      </c>
      <c r="U217" s="19">
        <f>AF217*VLOOKUP($O217,AProperties!$A$8:$I$1007,VLOOKUP(Span,Data!$N$4:$Y$11,Data!$Y$1,FALSE),FALSE)</f>
        <v>0.25193792156383749</v>
      </c>
      <c r="V217" s="19">
        <f>AG217*VLOOKUP($O217,AProperties!$A$8:$I$1007,VLOOKUP(Span,Data!$N$4:$Y$11,Data!$Y$1,FALSE),FALSE)</f>
        <v>0.27598416546296201</v>
      </c>
      <c r="W217" s="19">
        <f>AH217*VLOOKUP($O217,AProperties!$A$8:$I$1007,VLOOKUP(Span,Data!$N$4:$Y$11,Data!$Y$1,FALSE),FALSE)</f>
        <v>0.29809696887199116</v>
      </c>
      <c r="X217" s="19">
        <f>AI217*VLOOKUP($O217,AProperties!$A$8:$I$1007,VLOOKUP(Span,Data!$N$4:$Y$11,Data!$Y$1,FALSE),FALSE)</f>
        <v>0.31867906444423072</v>
      </c>
      <c r="Y217" s="19">
        <f>AJ217*VLOOKUP($O217,AProperties!$A$8:$I$1007,VLOOKUP(Span,Data!$N$4:$Y$11,Data!$Y$1,FALSE),FALSE)</f>
        <v>0.33801019123605042</v>
      </c>
      <c r="Z217" s="19">
        <f>AK217*VLOOKUP($O217,AProperties!$A$8:$I$1007,VLOOKUP(Span,Data!$N$4:$Y$11,Data!$Y$1,FALSE),FALSE)</f>
        <v>0.356294025551668</v>
      </c>
      <c r="AA217" s="19">
        <f>$I217*AA$19^0.5/VLOOKUP($O217,AProperties!$AY$8:$BG$1007,VLOOKUP(Span,Data!$N$4:$Y$11,Data!$Y$1,FALSE),FALSE)</f>
        <v>0.33140462828819772</v>
      </c>
      <c r="AB217" s="19">
        <f>$I217*AB$19^0.5/VLOOKUP($O217,AProperties!$AY$8:$BG$1007,VLOOKUP(Span,Data!$N$4:$Y$11,Data!$Y$1,FALSE),FALSE)</f>
        <v>0.46867691995838345</v>
      </c>
      <c r="AC217" s="19">
        <f>$I217*AC$19^0.5/VLOOKUP($O217,AProperties!$AY$8:$BG$1007,VLOOKUP(Span,Data!$N$4:$Y$11,Data!$Y$1,FALSE),FALSE)</f>
        <v>0.66280925657639544</v>
      </c>
      <c r="AD217" s="19">
        <f>$I217*AD$19^0.5/VLOOKUP($O217,AProperties!$AY$8:$BG$1007,VLOOKUP(Span,Data!$N$4:$Y$11,Data!$Y$1,FALSE),FALSE)</f>
        <v>0.81177223770281215</v>
      </c>
      <c r="AE217" s="19">
        <f>$I217*AE$19^0.5/VLOOKUP($O217,AProperties!$AY$8:$BG$1007,VLOOKUP(Span,Data!$N$4:$Y$11,Data!$Y$1,FALSE),FALSE)</f>
        <v>0.93735383991676691</v>
      </c>
      <c r="AF217" s="19">
        <f>$I217*AF$19^0.5/VLOOKUP($O217,AProperties!$AY$8:$BG$1007,VLOOKUP(Span,Data!$N$4:$Y$11,Data!$Y$1,FALSE),FALSE)</f>
        <v>1.0479934525121732</v>
      </c>
      <c r="AG217" s="19">
        <f>$I217*AG$19^0.5/VLOOKUP($O217,AProperties!$AY$8:$BG$1007,VLOOKUP(Span,Data!$N$4:$Y$11,Data!$Y$1,FALSE),FALSE)</f>
        <v>1.1480193081172727</v>
      </c>
      <c r="AH217" s="19">
        <f>$I217*AH$19^0.5/VLOOKUP($O217,AProperties!$AY$8:$BG$1007,VLOOKUP(Span,Data!$N$4:$Y$11,Data!$Y$1,FALSE),FALSE)</f>
        <v>1.2400025754456072</v>
      </c>
      <c r="AI217" s="19">
        <f>$I217*AI$19^0.5/VLOOKUP($O217,AProperties!$AY$8:$BG$1007,VLOOKUP(Span,Data!$N$4:$Y$11,Data!$Y$1,FALSE),FALSE)</f>
        <v>1.3256185131527909</v>
      </c>
      <c r="AJ217" s="19">
        <f>$I217*AJ$19^0.5/VLOOKUP($O217,AProperties!$AY$8:$BG$1007,VLOOKUP(Span,Data!$N$4:$Y$11,Data!$Y$1,FALSE),FALSE)</f>
        <v>1.4060307598751502</v>
      </c>
      <c r="AK217" s="19">
        <f>$I217*AK$19^0.5/VLOOKUP($O217,AProperties!$AY$8:$BG$1007,VLOOKUP(Span,Data!$N$4:$Y$11,Data!$Y$1,FALSE),FALSE)</f>
        <v>1.4820865538209196</v>
      </c>
      <c r="AL217" s="47">
        <f t="shared" si="33"/>
        <v>0.19800000000000001</v>
      </c>
    </row>
    <row r="218" spans="1:38" x14ac:dyDescent="0.25">
      <c r="A218" s="15">
        <v>0.19900000000000001</v>
      </c>
      <c r="B218" s="116">
        <f>VLOOKUP($A218,APropertiesDimless!$A$7:$I$1007,VLOOKUP(Span,Data!$N$4:$Y$11,Data!$Y$1,FALSE),FALSE)</f>
        <v>0.2008215022286039</v>
      </c>
      <c r="C218" s="6">
        <f t="shared" si="29"/>
        <v>0.29941075111430193</v>
      </c>
      <c r="D218" s="116">
        <f>VLOOKUP($A218,AProperties!$AE$8:$AM$1007,VLOOKUP(Span,Data!$N$4:$Y$11,Data!$Y$1,FALSE),FALSE)</f>
        <v>0.24908683825382286</v>
      </c>
      <c r="E218" s="116">
        <f t="shared" si="30"/>
        <v>0.30153491351189604</v>
      </c>
      <c r="F218" s="6">
        <f t="shared" si="34"/>
        <v>0.34954398264894521</v>
      </c>
      <c r="G218" s="9"/>
      <c r="H218" s="15">
        <f t="shared" si="31"/>
        <v>0.19900000000000001</v>
      </c>
      <c r="I218" s="6">
        <f>VLOOKUP(H218,AProperties!$AO$8:$AW$1007,VLOOKUP(Span,Data!$N$4:$Y$11,Data!$Y$1,FALSE),FALSE)^(2/3)</f>
        <v>0.25855838065877296</v>
      </c>
      <c r="J218" s="15">
        <f>$I218*(Slope^0.5)/VLOOKUP($H218,AProperties!$AY$8:$BG$1007,VLOOKUP(Span,Data!$N$4:$Y$11,Data!$Y$1,FALSE),FALSE)</f>
        <v>0.81426215881651665</v>
      </c>
      <c r="K218" s="15">
        <f>$J218*VLOOKUP($H218,AProperties!$A$8:$I$1007,VLOOKUP(Span,Data!$N$4:$Y$11,Data!$Y$1,FALSE),FALSE)</f>
        <v>0.19672855372341488</v>
      </c>
      <c r="L218" s="15">
        <f t="shared" si="35"/>
        <v>0.81426215881651665</v>
      </c>
      <c r="M218" s="15">
        <f t="shared" si="36"/>
        <v>0.19900000000000001</v>
      </c>
      <c r="O218" s="28">
        <f t="shared" si="32"/>
        <v>0.19900000000000001</v>
      </c>
      <c r="P218" s="19">
        <f>AA218*VLOOKUP($O218,AProperties!$A$8:$I$1007,VLOOKUP(Span,Data!$N$4:$Y$11,Data!$Y$1,FALSE),FALSE)</f>
        <v>8.0314095743012348E-2</v>
      </c>
      <c r="Q218" s="19">
        <f>AB218*VLOOKUP($O218,AProperties!$A$8:$I$1007,VLOOKUP(Span,Data!$N$4:$Y$11,Data!$Y$1,FALSE),FALSE)</f>
        <v>0.11358128344949933</v>
      </c>
      <c r="R218" s="19">
        <f>AC218*VLOOKUP($O218,AProperties!$A$8:$I$1007,VLOOKUP(Span,Data!$N$4:$Y$11,Data!$Y$1,FALSE),FALSE)</f>
        <v>0.1606281914860247</v>
      </c>
      <c r="S218" s="19">
        <f>AD218*VLOOKUP($O218,AProperties!$A$8:$I$1007,VLOOKUP(Span,Data!$N$4:$Y$11,Data!$Y$1,FALSE),FALSE)</f>
        <v>0.19672855372341488</v>
      </c>
      <c r="T218" s="19">
        <f>AE218*VLOOKUP($O218,AProperties!$A$8:$I$1007,VLOOKUP(Span,Data!$N$4:$Y$11,Data!$Y$1,FALSE),FALSE)</f>
        <v>0.22716256689899866</v>
      </c>
      <c r="U218" s="19">
        <f>AF218*VLOOKUP($O218,AProperties!$A$8:$I$1007,VLOOKUP(Span,Data!$N$4:$Y$11,Data!$Y$1,FALSE),FALSE)</f>
        <v>0.2539754707647523</v>
      </c>
      <c r="V218" s="19">
        <f>AG218*VLOOKUP($O218,AProperties!$A$8:$I$1007,VLOOKUP(Span,Data!$N$4:$Y$11,Data!$Y$1,FALSE),FALSE)</f>
        <v>0.27821618878169735</v>
      </c>
      <c r="W218" s="19">
        <f>AH218*VLOOKUP($O218,AProperties!$A$8:$I$1007,VLOOKUP(Span,Data!$N$4:$Y$11,Data!$Y$1,FALSE),FALSE)</f>
        <v>0.30050782959891176</v>
      </c>
      <c r="X218" s="19">
        <f>AI218*VLOOKUP($O218,AProperties!$A$8:$I$1007,VLOOKUP(Span,Data!$N$4:$Y$11,Data!$Y$1,FALSE),FALSE)</f>
        <v>0.32125638297204939</v>
      </c>
      <c r="Y218" s="19">
        <f>AJ218*VLOOKUP($O218,AProperties!$A$8:$I$1007,VLOOKUP(Span,Data!$N$4:$Y$11,Data!$Y$1,FALSE),FALSE)</f>
        <v>0.34074385034849797</v>
      </c>
      <c r="Z218" s="19">
        <f>AK218*VLOOKUP($O218,AProperties!$A$8:$I$1007,VLOOKUP(Span,Data!$N$4:$Y$11,Data!$Y$1,FALSE),FALSE)</f>
        <v>0.35917555526560424</v>
      </c>
      <c r="AA218" s="19">
        <f>$I218*AA$19^0.5/VLOOKUP($O218,AProperties!$AY$8:$BG$1007,VLOOKUP(Span,Data!$N$4:$Y$11,Data!$Y$1,FALSE),FALSE)</f>
        <v>0.33242113432625742</v>
      </c>
      <c r="AB218" s="19">
        <f>$I218*AB$19^0.5/VLOOKUP($O218,AProperties!$AY$8:$BG$1007,VLOOKUP(Span,Data!$N$4:$Y$11,Data!$Y$1,FALSE),FALSE)</f>
        <v>0.47011447658364169</v>
      </c>
      <c r="AC218" s="19">
        <f>$I218*AC$19^0.5/VLOOKUP($O218,AProperties!$AY$8:$BG$1007,VLOOKUP(Span,Data!$N$4:$Y$11,Data!$Y$1,FALSE),FALSE)</f>
        <v>0.66484226865251483</v>
      </c>
      <c r="AD218" s="19">
        <f>$I218*AD$19^0.5/VLOOKUP($O218,AProperties!$AY$8:$BG$1007,VLOOKUP(Span,Data!$N$4:$Y$11,Data!$Y$1,FALSE),FALSE)</f>
        <v>0.81426215881651665</v>
      </c>
      <c r="AE218" s="19">
        <f>$I218*AE$19^0.5/VLOOKUP($O218,AProperties!$AY$8:$BG$1007,VLOOKUP(Span,Data!$N$4:$Y$11,Data!$Y$1,FALSE),FALSE)</f>
        <v>0.94022895316728339</v>
      </c>
      <c r="AF218" s="19">
        <f>$I218*AF$19^0.5/VLOOKUP($O218,AProperties!$AY$8:$BG$1007,VLOOKUP(Span,Data!$N$4:$Y$11,Data!$Y$1,FALSE),FALSE)</f>
        <v>1.0512079268477559</v>
      </c>
      <c r="AG218" s="19">
        <f>$I218*AG$19^0.5/VLOOKUP($O218,AProperties!$AY$8:$BG$1007,VLOOKUP(Span,Data!$N$4:$Y$11,Data!$Y$1,FALSE),FALSE)</f>
        <v>1.1515405883255128</v>
      </c>
      <c r="AH218" s="19">
        <f>$I218*AH$19^0.5/VLOOKUP($O218,AProperties!$AY$8:$BG$1007,VLOOKUP(Span,Data!$N$4:$Y$11,Data!$Y$1,FALSE),FALSE)</f>
        <v>1.2438059927716139</v>
      </c>
      <c r="AI218" s="19">
        <f>$I218*AI$19^0.5/VLOOKUP($O218,AProperties!$AY$8:$BG$1007,VLOOKUP(Span,Data!$N$4:$Y$11,Data!$Y$1,FALSE),FALSE)</f>
        <v>1.3296845373050297</v>
      </c>
      <c r="AJ218" s="19">
        <f>$I218*AJ$19^0.5/VLOOKUP($O218,AProperties!$AY$8:$BG$1007,VLOOKUP(Span,Data!$N$4:$Y$11,Data!$Y$1,FALSE),FALSE)</f>
        <v>1.410343429750925</v>
      </c>
      <c r="AK218" s="19">
        <f>$I218*AK$19^0.5/VLOOKUP($O218,AProperties!$AY$8:$BG$1007,VLOOKUP(Span,Data!$N$4:$Y$11,Data!$Y$1,FALSE),FALSE)</f>
        <v>1.4866325070222008</v>
      </c>
      <c r="AL218" s="47">
        <f t="shared" si="33"/>
        <v>0.19900000000000001</v>
      </c>
    </row>
    <row r="219" spans="1:38" x14ac:dyDescent="0.25">
      <c r="A219" s="15">
        <v>0.2</v>
      </c>
      <c r="B219" s="116">
        <f>VLOOKUP($A219,APropertiesDimless!$A$7:$I$1007,VLOOKUP(Span,Data!$N$4:$Y$11,Data!$Y$1,FALSE),FALSE)</f>
        <v>0.20185545425541335</v>
      </c>
      <c r="C219" s="6">
        <f t="shared" si="29"/>
        <v>0.30092772712770666</v>
      </c>
      <c r="D219" s="116">
        <f>VLOOKUP($A219,AProperties!$AE$8:$AM$1007,VLOOKUP(Span,Data!$N$4:$Y$11,Data!$Y$1,FALSE),FALSE)</f>
        <v>0.25032707328643644</v>
      </c>
      <c r="E219" s="116">
        <f t="shared" si="30"/>
        <v>0.30324651961335358</v>
      </c>
      <c r="F219" s="6">
        <f t="shared" si="34"/>
        <v>0.35218755915320665</v>
      </c>
      <c r="G219" s="9"/>
      <c r="H219" s="15">
        <f t="shared" si="31"/>
        <v>0.2</v>
      </c>
      <c r="I219" s="6">
        <f>VLOOKUP(H219,AProperties!$AO$8:$AW$1007,VLOOKUP(Span,Data!$N$4:$Y$11,Data!$Y$1,FALSE),FALSE)^(2/3)</f>
        <v>0.25926336272914535</v>
      </c>
      <c r="J219" s="15">
        <f>$I219*(Slope^0.5)/VLOOKUP($H219,AProperties!$AY$8:$BG$1007,VLOOKUP(Span,Data!$N$4:$Y$11,Data!$Y$1,FALSE),FALSE)</f>
        <v>0.81674580937510077</v>
      </c>
      <c r="K219" s="15">
        <f>$J219*VLOOKUP($H219,AProperties!$A$8:$I$1007,VLOOKUP(Span,Data!$N$4:$Y$11,Data!$Y$1,FALSE),FALSE)</f>
        <v>0.1983111365339697</v>
      </c>
      <c r="L219" s="15">
        <f t="shared" si="35"/>
        <v>0.81674580937510077</v>
      </c>
      <c r="M219" s="15">
        <f t="shared" si="36"/>
        <v>0.2</v>
      </c>
      <c r="O219" s="28">
        <f t="shared" si="32"/>
        <v>0.2</v>
      </c>
      <c r="P219" s="19">
        <f>AA219*VLOOKUP($O219,AProperties!$A$8:$I$1007,VLOOKUP(Span,Data!$N$4:$Y$11,Data!$Y$1,FALSE),FALSE)</f>
        <v>8.0960182469938857E-2</v>
      </c>
      <c r="Q219" s="19">
        <f>AB219*VLOOKUP($O219,AProperties!$A$8:$I$1007,VLOOKUP(Span,Data!$N$4:$Y$11,Data!$Y$1,FALSE),FALSE)</f>
        <v>0.11449498806118803</v>
      </c>
      <c r="R219" s="19">
        <f>AC219*VLOOKUP($O219,AProperties!$A$8:$I$1007,VLOOKUP(Span,Data!$N$4:$Y$11,Data!$Y$1,FALSE),FALSE)</f>
        <v>0.16192036493987771</v>
      </c>
      <c r="S219" s="19">
        <f>AD219*VLOOKUP($O219,AProperties!$A$8:$I$1007,VLOOKUP(Span,Data!$N$4:$Y$11,Data!$Y$1,FALSE),FALSE)</f>
        <v>0.1983111365339697</v>
      </c>
      <c r="T219" s="19">
        <f>AE219*VLOOKUP($O219,AProperties!$A$8:$I$1007,VLOOKUP(Span,Data!$N$4:$Y$11,Data!$Y$1,FALSE),FALSE)</f>
        <v>0.22898997612237607</v>
      </c>
      <c r="U219" s="19">
        <f>AF219*VLOOKUP($O219,AProperties!$A$8:$I$1007,VLOOKUP(Span,Data!$N$4:$Y$11,Data!$Y$1,FALSE),FALSE)</f>
        <v>0.25601857638784326</v>
      </c>
      <c r="V219" s="19">
        <f>AG219*VLOOKUP($O219,AProperties!$A$8:$I$1007,VLOOKUP(Span,Data!$N$4:$Y$11,Data!$Y$1,FALSE),FALSE)</f>
        <v>0.28045429885596257</v>
      </c>
      <c r="W219" s="19">
        <f>AH219*VLOOKUP($O219,AProperties!$A$8:$I$1007,VLOOKUP(Span,Data!$N$4:$Y$11,Data!$Y$1,FALSE),FALSE)</f>
        <v>0.30292526477321291</v>
      </c>
      <c r="X219" s="19">
        <f>AI219*VLOOKUP($O219,AProperties!$A$8:$I$1007,VLOOKUP(Span,Data!$N$4:$Y$11,Data!$Y$1,FALSE),FALSE)</f>
        <v>0.32384072987975543</v>
      </c>
      <c r="Y219" s="19">
        <f>AJ219*VLOOKUP($O219,AProperties!$A$8:$I$1007,VLOOKUP(Span,Data!$N$4:$Y$11,Data!$Y$1,FALSE),FALSE)</f>
        <v>0.34348496418356406</v>
      </c>
      <c r="Z219" s="19">
        <f>AK219*VLOOKUP($O219,AProperties!$A$8:$I$1007,VLOOKUP(Span,Data!$N$4:$Y$11,Data!$Y$1,FALSE),FALSE)</f>
        <v>0.36206494294714026</v>
      </c>
      <c r="AA219" s="19">
        <f>$I219*AA$19^0.5/VLOOKUP($O219,AProperties!$AY$8:$BG$1007,VLOOKUP(Span,Data!$N$4:$Y$11,Data!$Y$1,FALSE),FALSE)</f>
        <v>0.33343508042090902</v>
      </c>
      <c r="AB219" s="19">
        <f>$I219*AB$19^0.5/VLOOKUP($O219,AProperties!$AY$8:$BG$1007,VLOOKUP(Span,Data!$N$4:$Y$11,Data!$Y$1,FALSE),FALSE)</f>
        <v>0.47154841290221317</v>
      </c>
      <c r="AC219" s="19">
        <f>$I219*AC$19^0.5/VLOOKUP($O219,AProperties!$AY$8:$BG$1007,VLOOKUP(Span,Data!$N$4:$Y$11,Data!$Y$1,FALSE),FALSE)</f>
        <v>0.66687016084181805</v>
      </c>
      <c r="AD219" s="19">
        <f>$I219*AD$19^0.5/VLOOKUP($O219,AProperties!$AY$8:$BG$1007,VLOOKUP(Span,Data!$N$4:$Y$11,Data!$Y$1,FALSE),FALSE)</f>
        <v>0.81674580937510077</v>
      </c>
      <c r="AE219" s="19">
        <f>$I219*AE$19^0.5/VLOOKUP($O219,AProperties!$AY$8:$BG$1007,VLOOKUP(Span,Data!$N$4:$Y$11,Data!$Y$1,FALSE),FALSE)</f>
        <v>0.94309682580442633</v>
      </c>
      <c r="AF219" s="19">
        <f>$I219*AF$19^0.5/VLOOKUP($O219,AProperties!$AY$8:$BG$1007,VLOOKUP(Span,Data!$N$4:$Y$11,Data!$Y$1,FALSE),FALSE)</f>
        <v>1.0544143059314874</v>
      </c>
      <c r="AG219" s="19">
        <f>$I219*AG$19^0.5/VLOOKUP($O219,AProperties!$AY$8:$BG$1007,VLOOKUP(Span,Data!$N$4:$Y$11,Data!$Y$1,FALSE),FALSE)</f>
        <v>1.1550530006296582</v>
      </c>
      <c r="AH219" s="19">
        <f>$I219*AH$19^0.5/VLOOKUP($O219,AProperties!$AY$8:$BG$1007,VLOOKUP(Span,Data!$N$4:$Y$11,Data!$Y$1,FALSE),FALSE)</f>
        <v>1.2475998316664576</v>
      </c>
      <c r="AI219" s="19">
        <f>$I219*AI$19^0.5/VLOOKUP($O219,AProperties!$AY$8:$BG$1007,VLOOKUP(Span,Data!$N$4:$Y$11,Data!$Y$1,FALSE),FALSE)</f>
        <v>1.3337403216836361</v>
      </c>
      <c r="AJ219" s="19">
        <f>$I219*AJ$19^0.5/VLOOKUP($O219,AProperties!$AY$8:$BG$1007,VLOOKUP(Span,Data!$N$4:$Y$11,Data!$Y$1,FALSE),FALSE)</f>
        <v>1.4146452387066393</v>
      </c>
      <c r="AK219" s="19">
        <f>$I219*AK$19^0.5/VLOOKUP($O219,AProperties!$AY$8:$BG$1007,VLOOKUP(Span,Data!$N$4:$Y$11,Data!$Y$1,FALSE),FALSE)</f>
        <v>1.4911670118085236</v>
      </c>
      <c r="AL219" s="47">
        <f t="shared" si="33"/>
        <v>0.2</v>
      </c>
    </row>
    <row r="220" spans="1:38" x14ac:dyDescent="0.25">
      <c r="A220" s="15">
        <v>0.20100000000000001</v>
      </c>
      <c r="B220" s="116">
        <f>VLOOKUP($A220,APropertiesDimless!$A$7:$I$1007,VLOOKUP(Span,Data!$N$4:$Y$11,Data!$Y$1,FALSE),FALSE)</f>
        <v>0.20288982285417312</v>
      </c>
      <c r="C220" s="6">
        <f t="shared" si="29"/>
        <v>0.30244491142708657</v>
      </c>
      <c r="D220" s="116">
        <f>VLOOKUP($A220,AProperties!$AE$8:$AM$1007,VLOOKUP(Span,Data!$N$4:$Y$11,Data!$Y$1,FALSE),FALSE)</f>
        <v>0.25156709845265407</v>
      </c>
      <c r="E220" s="116">
        <f t="shared" si="30"/>
        <v>0.30495956160174725</v>
      </c>
      <c r="F220" s="6">
        <f t="shared" si="34"/>
        <v>0.354837831597548</v>
      </c>
      <c r="G220" s="9"/>
      <c r="H220" s="15">
        <f t="shared" si="31"/>
        <v>0.20100000000000001</v>
      </c>
      <c r="I220" s="6">
        <f>VLOOKUP(H220,AProperties!$AO$8:$AW$1007,VLOOKUP(Span,Data!$N$4:$Y$11,Data!$Y$1,FALSE),FALSE)^(2/3)</f>
        <v>0.25996597712163244</v>
      </c>
      <c r="J220" s="15">
        <f>$I220*(Slope^0.5)/VLOOKUP($H220,AProperties!$AY$8:$BG$1007,VLOOKUP(Span,Data!$N$4:$Y$11,Data!$Y$1,FALSE),FALSE)</f>
        <v>0.81922322273585235</v>
      </c>
      <c r="K220" s="15">
        <f>$J220*VLOOKUP($H220,AProperties!$A$8:$I$1007,VLOOKUP(Span,Data!$N$4:$Y$11,Data!$Y$1,FALSE),FALSE)</f>
        <v>0.19989800618316486</v>
      </c>
      <c r="L220" s="15">
        <f t="shared" si="35"/>
        <v>0.81922322273585235</v>
      </c>
      <c r="M220" s="15">
        <f t="shared" si="36"/>
        <v>0.20100000000000001</v>
      </c>
      <c r="O220" s="28">
        <f t="shared" si="32"/>
        <v>0.20100000000000001</v>
      </c>
      <c r="P220" s="19">
        <f>AA220*VLOOKUP($O220,AProperties!$A$8:$I$1007,VLOOKUP(Span,Data!$N$4:$Y$11,Data!$Y$1,FALSE),FALSE)</f>
        <v>8.160801929141176E-2</v>
      </c>
      <c r="Q220" s="19">
        <f>AB220*VLOOKUP($O220,AProperties!$A$8:$I$1007,VLOOKUP(Span,Data!$N$4:$Y$11,Data!$Y$1,FALSE),FALSE)</f>
        <v>0.11541116768031971</v>
      </c>
      <c r="R220" s="19">
        <f>AC220*VLOOKUP($O220,AProperties!$A$8:$I$1007,VLOOKUP(Span,Data!$N$4:$Y$11,Data!$Y$1,FALSE),FALSE)</f>
        <v>0.16321603858282352</v>
      </c>
      <c r="S220" s="19">
        <f>AD220*VLOOKUP($O220,AProperties!$A$8:$I$1007,VLOOKUP(Span,Data!$N$4:$Y$11,Data!$Y$1,FALSE),FALSE)</f>
        <v>0.19989800618316486</v>
      </c>
      <c r="T220" s="19">
        <f>AE220*VLOOKUP($O220,AProperties!$A$8:$I$1007,VLOOKUP(Span,Data!$N$4:$Y$11,Data!$Y$1,FALSE),FALSE)</f>
        <v>0.23082233536063942</v>
      </c>
      <c r="U220" s="19">
        <f>AF220*VLOOKUP($O220,AProperties!$A$8:$I$1007,VLOOKUP(Span,Data!$N$4:$Y$11,Data!$Y$1,FALSE),FALSE)</f>
        <v>0.25806721629582158</v>
      </c>
      <c r="V220" s="19">
        <f>AG220*VLOOKUP($O220,AProperties!$A$8:$I$1007,VLOOKUP(Span,Data!$N$4:$Y$11,Data!$Y$1,FALSE),FALSE)</f>
        <v>0.28269847143557264</v>
      </c>
      <c r="W220" s="19">
        <f>AH220*VLOOKUP($O220,AProperties!$A$8:$I$1007,VLOOKUP(Span,Data!$N$4:$Y$11,Data!$Y$1,FALSE),FALSE)</f>
        <v>0.30534924820170117</v>
      </c>
      <c r="X220" s="19">
        <f>AI220*VLOOKUP($O220,AProperties!$A$8:$I$1007,VLOOKUP(Span,Data!$N$4:$Y$11,Data!$Y$1,FALSE),FALSE)</f>
        <v>0.32643207716564704</v>
      </c>
      <c r="Y220" s="19">
        <f>AJ220*VLOOKUP($O220,AProperties!$A$8:$I$1007,VLOOKUP(Span,Data!$N$4:$Y$11,Data!$Y$1,FALSE),FALSE)</f>
        <v>0.34623350304095907</v>
      </c>
      <c r="Z220" s="19">
        <f>AK220*VLOOKUP($O220,AProperties!$A$8:$I$1007,VLOOKUP(Span,Data!$N$4:$Y$11,Data!$Y$1,FALSE),FALSE)</f>
        <v>0.36496215728942188</v>
      </c>
      <c r="AA220" s="19">
        <f>$I220*AA$19^0.5/VLOOKUP($O220,AProperties!$AY$8:$BG$1007,VLOOKUP(Span,Data!$N$4:$Y$11,Data!$Y$1,FALSE),FALSE)</f>
        <v>0.33444648019020817</v>
      </c>
      <c r="AB220" s="19">
        <f>$I220*AB$19^0.5/VLOOKUP($O220,AProperties!$AY$8:$BG$1007,VLOOKUP(Span,Data!$N$4:$Y$11,Data!$Y$1,FALSE),FALSE)</f>
        <v>0.47297874817293711</v>
      </c>
      <c r="AC220" s="19">
        <f>$I220*AC$19^0.5/VLOOKUP($O220,AProperties!$AY$8:$BG$1007,VLOOKUP(Span,Data!$N$4:$Y$11,Data!$Y$1,FALSE),FALSE)</f>
        <v>0.66889296038041635</v>
      </c>
      <c r="AD220" s="19">
        <f>$I220*AD$19^0.5/VLOOKUP($O220,AProperties!$AY$8:$BG$1007,VLOOKUP(Span,Data!$N$4:$Y$11,Data!$Y$1,FALSE),FALSE)</f>
        <v>0.81922322273585235</v>
      </c>
      <c r="AE220" s="19">
        <f>$I220*AE$19^0.5/VLOOKUP($O220,AProperties!$AY$8:$BG$1007,VLOOKUP(Span,Data!$N$4:$Y$11,Data!$Y$1,FALSE),FALSE)</f>
        <v>0.94595749634587423</v>
      </c>
      <c r="AF220" s="19">
        <f>$I220*AF$19^0.5/VLOOKUP($O220,AProperties!$AY$8:$BG$1007,VLOOKUP(Span,Data!$N$4:$Y$11,Data!$Y$1,FALSE),FALSE)</f>
        <v>1.0576126328274418</v>
      </c>
      <c r="AG220" s="19">
        <f>$I220*AG$19^0.5/VLOOKUP($O220,AProperties!$AY$8:$BG$1007,VLOOKUP(Span,Data!$N$4:$Y$11,Data!$Y$1,FALSE),FALSE)</f>
        <v>1.1585565922040375</v>
      </c>
      <c r="AH220" s="19">
        <f>$I220*AH$19^0.5/VLOOKUP($O220,AProperties!$AY$8:$BG$1007,VLOOKUP(Span,Data!$N$4:$Y$11,Data!$Y$1,FALSE),FALSE)</f>
        <v>1.2513841430842372</v>
      </c>
      <c r="AI220" s="19">
        <f>$I220*AI$19^0.5/VLOOKUP($O220,AProperties!$AY$8:$BG$1007,VLOOKUP(Span,Data!$N$4:$Y$11,Data!$Y$1,FALSE),FALSE)</f>
        <v>1.3377859207608327</v>
      </c>
      <c r="AJ220" s="19">
        <f>$I220*AJ$19^0.5/VLOOKUP($O220,AProperties!$AY$8:$BG$1007,VLOOKUP(Span,Data!$N$4:$Y$11,Data!$Y$1,FALSE),FALSE)</f>
        <v>1.4189362445188112</v>
      </c>
      <c r="AK220" s="19">
        <f>$I220*AK$19^0.5/VLOOKUP($O220,AProperties!$AY$8:$BG$1007,VLOOKUP(Span,Data!$N$4:$Y$11,Data!$Y$1,FALSE),FALSE)</f>
        <v>1.4956901290816846</v>
      </c>
      <c r="AL220" s="47">
        <f t="shared" si="33"/>
        <v>0.20100000000000001</v>
      </c>
    </row>
    <row r="221" spans="1:38" x14ac:dyDescent="0.25">
      <c r="A221" s="15">
        <v>0.20200000000000001</v>
      </c>
      <c r="B221" s="116">
        <f>VLOOKUP($A221,APropertiesDimless!$A$7:$I$1007,VLOOKUP(Span,Data!$N$4:$Y$11,Data!$Y$1,FALSE),FALSE)</f>
        <v>0.20392461081571042</v>
      </c>
      <c r="C221" s="6">
        <f t="shared" si="29"/>
        <v>0.30396230540785524</v>
      </c>
      <c r="D221" s="116">
        <f>VLOOKUP($A221,AProperties!$AE$8:$AM$1007,VLOOKUP(Span,Data!$N$4:$Y$11,Data!$Y$1,FALSE),FALSE)</f>
        <v>0.25280691230355351</v>
      </c>
      <c r="E221" s="116">
        <f t="shared" si="30"/>
        <v>0.3066740425116401</v>
      </c>
      <c r="F221" s="6">
        <f t="shared" si="34"/>
        <v>0.35749478419160047</v>
      </c>
      <c r="G221" s="9"/>
      <c r="H221" s="15">
        <f t="shared" si="31"/>
        <v>0.20200000000000001</v>
      </c>
      <c r="I221" s="6">
        <f>VLOOKUP(H221,AProperties!$AO$8:$AW$1007,VLOOKUP(Span,Data!$N$4:$Y$11,Data!$Y$1,FALSE),FALSE)^(2/3)</f>
        <v>0.26066623693697083</v>
      </c>
      <c r="J221" s="15">
        <f>$I221*(Slope^0.5)/VLOOKUP($H221,AProperties!$AY$8:$BG$1007,VLOOKUP(Span,Data!$N$4:$Y$11,Data!$Y$1,FALSE),FALSE)</f>
        <v>0.82169443186655755</v>
      </c>
      <c r="K221" s="15">
        <f>$J221*VLOOKUP($H221,AProperties!$A$8:$I$1007,VLOOKUP(Span,Data!$N$4:$Y$11,Data!$Y$1,FALSE),FALSE)</f>
        <v>0.20148914558161243</v>
      </c>
      <c r="L221" s="15">
        <f t="shared" si="35"/>
        <v>0.82169443186655755</v>
      </c>
      <c r="M221" s="15">
        <f t="shared" si="36"/>
        <v>0.20200000000000001</v>
      </c>
      <c r="O221" s="28">
        <f t="shared" si="32"/>
        <v>0.20200000000000001</v>
      </c>
      <c r="P221" s="19">
        <f>AA221*VLOOKUP($O221,AProperties!$A$8:$I$1007,VLOOKUP(Span,Data!$N$4:$Y$11,Data!$Y$1,FALSE),FALSE)</f>
        <v>8.2257599230717696E-2</v>
      </c>
      <c r="Q221" s="19">
        <f>AB221*VLOOKUP($O221,AProperties!$A$8:$I$1007,VLOOKUP(Span,Data!$N$4:$Y$11,Data!$Y$1,FALSE),FALSE)</f>
        <v>0.11632981244033164</v>
      </c>
      <c r="R221" s="19">
        <f>AC221*VLOOKUP($O221,AProperties!$A$8:$I$1007,VLOOKUP(Span,Data!$N$4:$Y$11,Data!$Y$1,FALSE),FALSE)</f>
        <v>0.16451519846143539</v>
      </c>
      <c r="S221" s="19">
        <f>AD221*VLOOKUP($O221,AProperties!$A$8:$I$1007,VLOOKUP(Span,Data!$N$4:$Y$11,Data!$Y$1,FALSE),FALSE)</f>
        <v>0.20148914558161243</v>
      </c>
      <c r="T221" s="19">
        <f>AE221*VLOOKUP($O221,AProperties!$A$8:$I$1007,VLOOKUP(Span,Data!$N$4:$Y$11,Data!$Y$1,FALSE),FALSE)</f>
        <v>0.23265962488066327</v>
      </c>
      <c r="U221" s="19">
        <f>AF221*VLOOKUP($O221,AProperties!$A$8:$I$1007,VLOOKUP(Span,Data!$N$4:$Y$11,Data!$Y$1,FALSE),FALSE)</f>
        <v>0.26012136842638223</v>
      </c>
      <c r="V221" s="19">
        <f>AG221*VLOOKUP($O221,AProperties!$A$8:$I$1007,VLOOKUP(Span,Data!$N$4:$Y$11,Data!$Y$1,FALSE),FALSE)</f>
        <v>0.28494868235248333</v>
      </c>
      <c r="W221" s="19">
        <f>AH221*VLOOKUP($O221,AProperties!$A$8:$I$1007,VLOOKUP(Span,Data!$N$4:$Y$11,Data!$Y$1,FALSE),FALSE)</f>
        <v>0.30777975377990535</v>
      </c>
      <c r="X221" s="19">
        <f>AI221*VLOOKUP($O221,AProperties!$A$8:$I$1007,VLOOKUP(Span,Data!$N$4:$Y$11,Data!$Y$1,FALSE),FALSE)</f>
        <v>0.32903039692287078</v>
      </c>
      <c r="Y221" s="19">
        <f>AJ221*VLOOKUP($O221,AProperties!$A$8:$I$1007,VLOOKUP(Span,Data!$N$4:$Y$11,Data!$Y$1,FALSE),FALSE)</f>
        <v>0.34898943732099491</v>
      </c>
      <c r="Z221" s="19">
        <f>AK221*VLOOKUP($O221,AProperties!$A$8:$I$1007,VLOOKUP(Span,Data!$N$4:$Y$11,Data!$Y$1,FALSE),FALSE)</f>
        <v>0.36786716709163836</v>
      </c>
      <c r="AA221" s="19">
        <f>$I221*AA$19^0.5/VLOOKUP($O221,AProperties!$AY$8:$BG$1007,VLOOKUP(Span,Data!$N$4:$Y$11,Data!$Y$1,FALSE),FALSE)</f>
        <v>0.3354553470931973</v>
      </c>
      <c r="AB221" s="19">
        <f>$I221*AB$19^0.5/VLOOKUP($O221,AProperties!$AY$8:$BG$1007,VLOOKUP(Span,Data!$N$4:$Y$11,Data!$Y$1,FALSE),FALSE)</f>
        <v>0.47440550142977361</v>
      </c>
      <c r="AC221" s="19">
        <f>$I221*AC$19^0.5/VLOOKUP($O221,AProperties!$AY$8:$BG$1007,VLOOKUP(Span,Data!$N$4:$Y$11,Data!$Y$1,FALSE),FALSE)</f>
        <v>0.6709106941863946</v>
      </c>
      <c r="AD221" s="19">
        <f>$I221*AD$19^0.5/VLOOKUP($O221,AProperties!$AY$8:$BG$1007,VLOOKUP(Span,Data!$N$4:$Y$11,Data!$Y$1,FALSE),FALSE)</f>
        <v>0.82169443186655755</v>
      </c>
      <c r="AE221" s="19">
        <f>$I221*AE$19^0.5/VLOOKUP($O221,AProperties!$AY$8:$BG$1007,VLOOKUP(Span,Data!$N$4:$Y$11,Data!$Y$1,FALSE),FALSE)</f>
        <v>0.94881100285954723</v>
      </c>
      <c r="AF221" s="19">
        <f>$I221*AF$19^0.5/VLOOKUP($O221,AProperties!$AY$8:$BG$1007,VLOOKUP(Span,Data!$N$4:$Y$11,Data!$Y$1,FALSE),FALSE)</f>
        <v>1.0608029500968474</v>
      </c>
      <c r="AG221" s="19">
        <f>$I221*AG$19^0.5/VLOOKUP($O221,AProperties!$AY$8:$BG$1007,VLOOKUP(Span,Data!$N$4:$Y$11,Data!$Y$1,FALSE),FALSE)</f>
        <v>1.1620514096721408</v>
      </c>
      <c r="AH221" s="19">
        <f>$I221*AH$19^0.5/VLOOKUP($O221,AProperties!$AY$8:$BG$1007,VLOOKUP(Span,Data!$N$4:$Y$11,Data!$Y$1,FALSE),FALSE)</f>
        <v>1.2551589773840781</v>
      </c>
      <c r="AI221" s="19">
        <f>$I221*AI$19^0.5/VLOOKUP($O221,AProperties!$AY$8:$BG$1007,VLOOKUP(Span,Data!$N$4:$Y$11,Data!$Y$1,FALSE),FALSE)</f>
        <v>1.3418213883727892</v>
      </c>
      <c r="AJ221" s="19">
        <f>$I221*AJ$19^0.5/VLOOKUP($O221,AProperties!$AY$8:$BG$1007,VLOOKUP(Span,Data!$N$4:$Y$11,Data!$Y$1,FALSE),FALSE)</f>
        <v>1.4232165042893208</v>
      </c>
      <c r="AK221" s="19">
        <f>$I221*AK$19^0.5/VLOOKUP($O221,AProperties!$AY$8:$BG$1007,VLOOKUP(Span,Data!$N$4:$Y$11,Data!$Y$1,FALSE),FALSE)</f>
        <v>1.5002019190323512</v>
      </c>
      <c r="AL221" s="47">
        <f t="shared" si="33"/>
        <v>0.20200000000000001</v>
      </c>
    </row>
    <row r="222" spans="1:38" x14ac:dyDescent="0.25">
      <c r="A222" s="15">
        <v>0.20300000000000001</v>
      </c>
      <c r="B222" s="116">
        <f>VLOOKUP($A222,APropertiesDimless!$A$7:$I$1007,VLOOKUP(Span,Data!$N$4:$Y$11,Data!$Y$1,FALSE),FALSE)</f>
        <v>0.20495982093848802</v>
      </c>
      <c r="C222" s="6">
        <f t="shared" si="29"/>
        <v>0.30547991046924405</v>
      </c>
      <c r="D222" s="116">
        <f>VLOOKUP($A222,AProperties!$AE$8:$AM$1007,VLOOKUP(Span,Data!$N$4:$Y$11,Data!$Y$1,FALSE),FALSE)</f>
        <v>0.25404651338947137</v>
      </c>
      <c r="E222" s="116">
        <f t="shared" si="30"/>
        <v>0.3083899653767066</v>
      </c>
      <c r="F222" s="6">
        <f t="shared" si="34"/>
        <v>0.36015840127220933</v>
      </c>
      <c r="G222" s="9"/>
      <c r="H222" s="15">
        <f t="shared" si="31"/>
        <v>0.20300000000000001</v>
      </c>
      <c r="I222" s="6">
        <f>VLOOKUP(H222,AProperties!$AO$8:$AW$1007,VLOOKUP(Span,Data!$N$4:$Y$11,Data!$Y$1,FALSE),FALSE)^(2/3)</f>
        <v>0.26136415513232547</v>
      </c>
      <c r="J222" s="15">
        <f>$I222*(Slope^0.5)/VLOOKUP($H222,AProperties!$AY$8:$BG$1007,VLOOKUP(Span,Data!$N$4:$Y$11,Data!$Y$1,FALSE),FALSE)</f>
        <v>0.82415946935181061</v>
      </c>
      <c r="K222" s="15">
        <f>$J222*VLOOKUP($H222,AProperties!$A$8:$I$1007,VLOOKUP(Span,Data!$N$4:$Y$11,Data!$Y$1,FALSE),FALSE)</f>
        <v>0.20308453769722579</v>
      </c>
      <c r="L222" s="15">
        <f t="shared" si="35"/>
        <v>0.82415946935181061</v>
      </c>
      <c r="M222" s="15">
        <f t="shared" si="36"/>
        <v>0.20300000000000001</v>
      </c>
      <c r="O222" s="28">
        <f t="shared" si="32"/>
        <v>0.20300000000000001</v>
      </c>
      <c r="P222" s="19">
        <f>AA222*VLOOKUP($O222,AProperties!$A$8:$I$1007,VLOOKUP(Span,Data!$N$4:$Y$11,Data!$Y$1,FALSE),FALSE)</f>
        <v>8.2908915334536384E-2</v>
      </c>
      <c r="Q222" s="19">
        <f>AB222*VLOOKUP($O222,AProperties!$A$8:$I$1007,VLOOKUP(Span,Data!$N$4:$Y$11,Data!$Y$1,FALSE),FALSE)</f>
        <v>0.11725091250774403</v>
      </c>
      <c r="R222" s="19">
        <f>AC222*VLOOKUP($O222,AProperties!$A$8:$I$1007,VLOOKUP(Span,Data!$N$4:$Y$11,Data!$Y$1,FALSE),FALSE)</f>
        <v>0.16581783066907277</v>
      </c>
      <c r="S222" s="19">
        <f>AD222*VLOOKUP($O222,AProperties!$A$8:$I$1007,VLOOKUP(Span,Data!$N$4:$Y$11,Data!$Y$1,FALSE),FALSE)</f>
        <v>0.20308453769722579</v>
      </c>
      <c r="T222" s="19">
        <f>AE222*VLOOKUP($O222,AProperties!$A$8:$I$1007,VLOOKUP(Span,Data!$N$4:$Y$11,Data!$Y$1,FALSE),FALSE)</f>
        <v>0.23450182501548805</v>
      </c>
      <c r="U222" s="19">
        <f>AF222*VLOOKUP($O222,AProperties!$A$8:$I$1007,VLOOKUP(Span,Data!$N$4:$Y$11,Data!$Y$1,FALSE),FALSE)</f>
        <v>0.26218101079119599</v>
      </c>
      <c r="V222" s="19">
        <f>AG222*VLOOKUP($O222,AProperties!$A$8:$I$1007,VLOOKUP(Span,Data!$N$4:$Y$11,Data!$Y$1,FALSE),FALSE)</f>
        <v>0.28720490751968686</v>
      </c>
      <c r="W222" s="19">
        <f>AH222*VLOOKUP($O222,AProperties!$A$8:$I$1007,VLOOKUP(Span,Data!$N$4:$Y$11,Data!$Y$1,FALSE),FALSE)</f>
        <v>0.31021675549088334</v>
      </c>
      <c r="X222" s="19">
        <f>AI222*VLOOKUP($O222,AProperties!$A$8:$I$1007,VLOOKUP(Span,Data!$N$4:$Y$11,Data!$Y$1,FALSE),FALSE)</f>
        <v>0.33163566133814554</v>
      </c>
      <c r="Y222" s="19">
        <f>AJ222*VLOOKUP($O222,AProperties!$A$8:$I$1007,VLOOKUP(Span,Data!$N$4:$Y$11,Data!$Y$1,FALSE),FALSE)</f>
        <v>0.35175273752323205</v>
      </c>
      <c r="Z222" s="19">
        <f>AK222*VLOOKUP($O222,AProperties!$A$8:$I$1007,VLOOKUP(Span,Data!$N$4:$Y$11,Data!$Y$1,FALSE),FALSE)</f>
        <v>0.37077994125759611</v>
      </c>
      <c r="AA222" s="19">
        <f>$I222*AA$19^0.5/VLOOKUP($O222,AProperties!$AY$8:$BG$1007,VLOOKUP(Span,Data!$N$4:$Y$11,Data!$Y$1,FALSE),FALSE)</f>
        <v>0.3364616944324812</v>
      </c>
      <c r="AB222" s="19">
        <f>$I222*AB$19^0.5/VLOOKUP($O222,AProperties!$AY$8:$BG$1007,VLOOKUP(Span,Data!$N$4:$Y$11,Data!$Y$1,FALSE),FALSE)</f>
        <v>0.47582869148544704</v>
      </c>
      <c r="AC222" s="19">
        <f>$I222*AC$19^0.5/VLOOKUP($O222,AProperties!$AY$8:$BG$1007,VLOOKUP(Span,Data!$N$4:$Y$11,Data!$Y$1,FALSE),FALSE)</f>
        <v>0.67292338886496239</v>
      </c>
      <c r="AD222" s="19">
        <f>$I222*AD$19^0.5/VLOOKUP($O222,AProperties!$AY$8:$BG$1007,VLOOKUP(Span,Data!$N$4:$Y$11,Data!$Y$1,FALSE),FALSE)</f>
        <v>0.82415946935181061</v>
      </c>
      <c r="AE222" s="19">
        <f>$I222*AE$19^0.5/VLOOKUP($O222,AProperties!$AY$8:$BG$1007,VLOOKUP(Span,Data!$N$4:$Y$11,Data!$Y$1,FALSE),FALSE)</f>
        <v>0.95165738297089408</v>
      </c>
      <c r="AF222" s="19">
        <f>$I222*AF$19^0.5/VLOOKUP($O222,AProperties!$AY$8:$BG$1007,VLOOKUP(Span,Data!$N$4:$Y$11,Data!$Y$1,FALSE),FALSE)</f>
        <v>1.0639852998062349</v>
      </c>
      <c r="AG222" s="19">
        <f>$I222*AG$19^0.5/VLOOKUP($O222,AProperties!$AY$8:$BG$1007,VLOOKUP(Span,Data!$N$4:$Y$11,Data!$Y$1,FALSE),FALSE)</f>
        <v>1.1655374991155438</v>
      </c>
      <c r="AH222" s="19">
        <f>$I222*AH$19^0.5/VLOOKUP($O222,AProperties!$AY$8:$BG$1007,VLOOKUP(Span,Data!$N$4:$Y$11,Data!$Y$1,FALSE),FALSE)</f>
        <v>1.2589243843397699</v>
      </c>
      <c r="AI222" s="19">
        <f>$I222*AI$19^0.5/VLOOKUP($O222,AProperties!$AY$8:$BG$1007,VLOOKUP(Span,Data!$N$4:$Y$11,Data!$Y$1,FALSE),FALSE)</f>
        <v>1.3458467777299248</v>
      </c>
      <c r="AJ222" s="19">
        <f>$I222*AJ$19^0.5/VLOOKUP($O222,AProperties!$AY$8:$BG$1007,VLOOKUP(Span,Data!$N$4:$Y$11,Data!$Y$1,FALSE),FALSE)</f>
        <v>1.4274860744563409</v>
      </c>
      <c r="AK222" s="19">
        <f>$I222*AK$19^0.5/VLOOKUP($O222,AProperties!$AY$8:$BG$1007,VLOOKUP(Span,Data!$N$4:$Y$11,Data!$Y$1,FALSE),FALSE)</f>
        <v>1.504702441151581</v>
      </c>
      <c r="AL222" s="47">
        <f t="shared" si="33"/>
        <v>0.20300000000000001</v>
      </c>
    </row>
    <row r="223" spans="1:38" x14ac:dyDescent="0.25">
      <c r="A223" s="15">
        <v>0.20399999999999999</v>
      </c>
      <c r="B223" s="116">
        <f>VLOOKUP($A223,APropertiesDimless!$A$7:$I$1007,VLOOKUP(Span,Data!$N$4:$Y$11,Data!$Y$1,FALSE),FALSE)</f>
        <v>0.20599545602866753</v>
      </c>
      <c r="C223" s="6">
        <f t="shared" si="29"/>
        <v>0.30699772801433378</v>
      </c>
      <c r="D223" s="116">
        <f>VLOOKUP($A223,AProperties!$AE$8:$AM$1007,VLOOKUP(Span,Data!$N$4:$Y$11,Data!$Y$1,FALSE),FALSE)</f>
        <v>0.25528590025999753</v>
      </c>
      <c r="E223" s="116">
        <f t="shared" si="30"/>
        <v>0.31010733322982381</v>
      </c>
      <c r="F223" s="6">
        <f t="shared" si="34"/>
        <v>0.3628286673019967</v>
      </c>
      <c r="G223" s="9"/>
      <c r="H223" s="15">
        <f t="shared" si="31"/>
        <v>0.20399999999999999</v>
      </c>
      <c r="I223" s="6">
        <f>VLOOKUP(H223,AProperties!$AO$8:$AW$1007,VLOOKUP(Span,Data!$N$4:$Y$11,Data!$Y$1,FALSE),FALSE)^(2/3)</f>
        <v>0.26205974452353198</v>
      </c>
      <c r="J223" s="15">
        <f>$I223*(Slope^0.5)/VLOOKUP($H223,AProperties!$AY$8:$BG$1007,VLOOKUP(Span,Data!$N$4:$Y$11,Data!$Y$1,FALSE),FALSE)</f>
        <v>0.82661836739919303</v>
      </c>
      <c r="K223" s="15">
        <f>$J223*VLOOKUP($H223,AProperties!$A$8:$I$1007,VLOOKUP(Span,Data!$N$4:$Y$11,Data!$Y$1,FALSE),FALSE)</f>
        <v>0.20468416555445215</v>
      </c>
      <c r="L223" s="15">
        <f t="shared" si="35"/>
        <v>0.82661836739919303</v>
      </c>
      <c r="M223" s="15">
        <f t="shared" si="36"/>
        <v>0.20399999999999999</v>
      </c>
      <c r="O223" s="28">
        <f t="shared" si="32"/>
        <v>0.20399999999999999</v>
      </c>
      <c r="P223" s="19">
        <f>AA223*VLOOKUP($O223,AProperties!$A$8:$I$1007,VLOOKUP(Span,Data!$N$4:$Y$11,Data!$Y$1,FALSE),FALSE)</f>
        <v>8.3561960672627403E-2</v>
      </c>
      <c r="Q223" s="19">
        <f>AB223*VLOOKUP($O223,AProperties!$A$8:$I$1007,VLOOKUP(Span,Data!$N$4:$Y$11,Data!$Y$1,FALSE),FALSE)</f>
        <v>0.11817445808171688</v>
      </c>
      <c r="R223" s="19">
        <f>AC223*VLOOKUP($O223,AProperties!$A$8:$I$1007,VLOOKUP(Span,Data!$N$4:$Y$11,Data!$Y$1,FALSE),FALSE)</f>
        <v>0.16712392134525481</v>
      </c>
      <c r="S223" s="19">
        <f>AD223*VLOOKUP($O223,AProperties!$A$8:$I$1007,VLOOKUP(Span,Data!$N$4:$Y$11,Data!$Y$1,FALSE),FALSE)</f>
        <v>0.20468416555445215</v>
      </c>
      <c r="T223" s="19">
        <f>AE223*VLOOKUP($O223,AProperties!$A$8:$I$1007,VLOOKUP(Span,Data!$N$4:$Y$11,Data!$Y$1,FALSE),FALSE)</f>
        <v>0.23634891616343376</v>
      </c>
      <c r="U223" s="19">
        <f>AF223*VLOOKUP($O223,AProperties!$A$8:$I$1007,VLOOKUP(Span,Data!$N$4:$Y$11,Data!$Y$1,FALSE),FALSE)</f>
        <v>0.26424612147491827</v>
      </c>
      <c r="V223" s="19">
        <f>AG223*VLOOKUP($O223,AProperties!$A$8:$I$1007,VLOOKUP(Span,Data!$N$4:$Y$11,Data!$Y$1,FALSE),FALSE)</f>
        <v>0.28946712293012611</v>
      </c>
      <c r="W223" s="19">
        <f>AH223*VLOOKUP($O223,AProperties!$A$8:$I$1007,VLOOKUP(Span,Data!$N$4:$Y$11,Data!$Y$1,FALSE),FALSE)</f>
        <v>0.31266022740404986</v>
      </c>
      <c r="X223" s="19">
        <f>AI223*VLOOKUP($O223,AProperties!$A$8:$I$1007,VLOOKUP(Span,Data!$N$4:$Y$11,Data!$Y$1,FALSE),FALSE)</f>
        <v>0.33424784269050961</v>
      </c>
      <c r="Y223" s="19">
        <f>AJ223*VLOOKUP($O223,AProperties!$A$8:$I$1007,VLOOKUP(Span,Data!$N$4:$Y$11,Data!$Y$1,FALSE),FALSE)</f>
        <v>0.35452337424515057</v>
      </c>
      <c r="Z223" s="19">
        <f>AK223*VLOOKUP($O223,AProperties!$A$8:$I$1007,VLOOKUP(Span,Data!$N$4:$Y$11,Data!$Y$1,FALSE),FALSE)</f>
        <v>0.37370044879431785</v>
      </c>
      <c r="AA223" s="19">
        <f>$I223*AA$19^0.5/VLOOKUP($O223,AProperties!$AY$8:$BG$1007,VLOOKUP(Span,Data!$N$4:$Y$11,Data!$Y$1,FALSE),FALSE)</f>
        <v>0.33746553535675</v>
      </c>
      <c r="AB223" s="19">
        <f>$I223*AB$19^0.5/VLOOKUP($O223,AProperties!$AY$8:$BG$1007,VLOOKUP(Span,Data!$N$4:$Y$11,Data!$Y$1,FALSE),FALSE)</f>
        <v>0.47724833693501312</v>
      </c>
      <c r="AC223" s="19">
        <f>$I223*AC$19^0.5/VLOOKUP($O223,AProperties!$AY$8:$BG$1007,VLOOKUP(Span,Data!$N$4:$Y$11,Data!$Y$1,FALSE),FALSE)</f>
        <v>0.6749310707135</v>
      </c>
      <c r="AD223" s="19">
        <f>$I223*AD$19^0.5/VLOOKUP($O223,AProperties!$AY$8:$BG$1007,VLOOKUP(Span,Data!$N$4:$Y$11,Data!$Y$1,FALSE),FALSE)</f>
        <v>0.82661836739919303</v>
      </c>
      <c r="AE223" s="19">
        <f>$I223*AE$19^0.5/VLOOKUP($O223,AProperties!$AY$8:$BG$1007,VLOOKUP(Span,Data!$N$4:$Y$11,Data!$Y$1,FALSE),FALSE)</f>
        <v>0.95449667387002624</v>
      </c>
      <c r="AF223" s="19">
        <f>$I223*AF$19^0.5/VLOOKUP($O223,AProperties!$AY$8:$BG$1007,VLOOKUP(Span,Data!$N$4:$Y$11,Data!$Y$1,FALSE),FALSE)</f>
        <v>1.0671597235354127</v>
      </c>
      <c r="AG223" s="19">
        <f>$I223*AG$19^0.5/VLOOKUP($O223,AProperties!$AY$8:$BG$1007,VLOOKUP(Span,Data!$N$4:$Y$11,Data!$Y$1,FALSE),FALSE)</f>
        <v>1.1690149060826447</v>
      </c>
      <c r="AH223" s="19">
        <f>$I223*AH$19^0.5/VLOOKUP($O223,AProperties!$AY$8:$BG$1007,VLOOKUP(Span,Data!$N$4:$Y$11,Data!$Y$1,FALSE),FALSE)</f>
        <v>1.2626804131492062</v>
      </c>
      <c r="AI223" s="19">
        <f>$I223*AI$19^0.5/VLOOKUP($O223,AProperties!$AY$8:$BG$1007,VLOOKUP(Span,Data!$N$4:$Y$11,Data!$Y$1,FALSE),FALSE)</f>
        <v>1.349862141427</v>
      </c>
      <c r="AJ223" s="19">
        <f>$I223*AJ$19^0.5/VLOOKUP($O223,AProperties!$AY$8:$BG$1007,VLOOKUP(Span,Data!$N$4:$Y$11,Data!$Y$1,FALSE),FALSE)</f>
        <v>1.4317450108050391</v>
      </c>
      <c r="AK223" s="19">
        <f>$I223*AK$19^0.5/VLOOKUP($O223,AProperties!$AY$8:$BG$1007,VLOOKUP(Span,Data!$N$4:$Y$11,Data!$Y$1,FALSE),FALSE)</f>
        <v>1.5091917542421034</v>
      </c>
      <c r="AL223" s="47">
        <f t="shared" si="33"/>
        <v>0.20399999999999999</v>
      </c>
    </row>
    <row r="224" spans="1:38" x14ac:dyDescent="0.25">
      <c r="A224" s="15">
        <v>0.20499999999999999</v>
      </c>
      <c r="B224" s="116">
        <f>VLOOKUP($A224,APropertiesDimless!$A$7:$I$1007,VLOOKUP(Span,Data!$N$4:$Y$11,Data!$Y$1,FALSE),FALSE)</f>
        <v>0.20703151890017263</v>
      </c>
      <c r="C224" s="6">
        <f t="shared" si="29"/>
        <v>0.3085157594500863</v>
      </c>
      <c r="D224" s="116">
        <f>VLOOKUP($A224,AProperties!$AE$8:$AM$1007,VLOOKUP(Span,Data!$N$4:$Y$11,Data!$Y$1,FALSE),FALSE)</f>
        <v>0.25652507146396969</v>
      </c>
      <c r="E224" s="116">
        <f t="shared" si="30"/>
        <v>0.31182614910316309</v>
      </c>
      <c r="F224" s="6">
        <f t="shared" si="34"/>
        <v>0.36550556686795105</v>
      </c>
      <c r="G224" s="9"/>
      <c r="H224" s="15">
        <f t="shared" si="31"/>
        <v>0.20499999999999999</v>
      </c>
      <c r="I224" s="6">
        <f>VLOOKUP(H224,AProperties!$AO$8:$AW$1007,VLOOKUP(Span,Data!$N$4:$Y$11,Data!$Y$1,FALSE),FALSE)^(2/3)</f>
        <v>0.26275301778729199</v>
      </c>
      <c r="J224" s="15">
        <f>$I224*(Slope^0.5)/VLOOKUP($H224,AProperties!$AY$8:$BG$1007,VLOOKUP(Span,Data!$N$4:$Y$11,Data!$Y$1,FALSE),FALSE)</f>
        <v>0.82907115784532337</v>
      </c>
      <c r="K224" s="15">
        <f>$J224*VLOOKUP($H224,AProperties!$A$8:$I$1007,VLOOKUP(Span,Data!$N$4:$Y$11,Data!$Y$1,FALSE),FALSE)</f>
        <v>0.20628801223351795</v>
      </c>
      <c r="L224" s="15">
        <f t="shared" si="35"/>
        <v>0.82907115784532337</v>
      </c>
      <c r="M224" s="15">
        <f t="shared" si="36"/>
        <v>0.20499999999999999</v>
      </c>
      <c r="O224" s="28">
        <f t="shared" si="32"/>
        <v>0.20499999999999999</v>
      </c>
      <c r="P224" s="19">
        <f>AA224*VLOOKUP($O224,AProperties!$A$8:$I$1007,VLOOKUP(Span,Data!$N$4:$Y$11,Data!$Y$1,FALSE),FALSE)</f>
        <v>8.4216728337522154E-2</v>
      </c>
      <c r="Q224" s="19">
        <f>AB224*VLOOKUP($O224,AProperties!$A$8:$I$1007,VLOOKUP(Span,Data!$N$4:$Y$11,Data!$Y$1,FALSE),FALSE)</f>
        <v>0.11910043939361441</v>
      </c>
      <c r="R224" s="19">
        <f>AC224*VLOOKUP($O224,AProperties!$A$8:$I$1007,VLOOKUP(Span,Data!$N$4:$Y$11,Data!$Y$1,FALSE),FALSE)</f>
        <v>0.16843345667504431</v>
      </c>
      <c r="S224" s="19">
        <f>AD224*VLOOKUP($O224,AProperties!$A$8:$I$1007,VLOOKUP(Span,Data!$N$4:$Y$11,Data!$Y$1,FALSE),FALSE)</f>
        <v>0.20628801223351795</v>
      </c>
      <c r="T224" s="19">
        <f>AE224*VLOOKUP($O224,AProperties!$A$8:$I$1007,VLOOKUP(Span,Data!$N$4:$Y$11,Data!$Y$1,FALSE),FALSE)</f>
        <v>0.23820087878722881</v>
      </c>
      <c r="U224" s="19">
        <f>AF224*VLOOKUP($O224,AProperties!$A$8:$I$1007,VLOOKUP(Span,Data!$N$4:$Y$11,Data!$Y$1,FALSE),FALSE)</f>
        <v>0.26631667863421565</v>
      </c>
      <c r="V224" s="19">
        <f>AG224*VLOOKUP($O224,AProperties!$A$8:$I$1007,VLOOKUP(Span,Data!$N$4:$Y$11,Data!$Y$1,FALSE),FALSE)</f>
        <v>0.29173530465562802</v>
      </c>
      <c r="W224" s="19">
        <f>AH224*VLOOKUP($O224,AProperties!$A$8:$I$1007,VLOOKUP(Span,Data!$N$4:$Y$11,Data!$Y$1,FALSE),FALSE)</f>
        <v>0.31511014367402412</v>
      </c>
      <c r="X224" s="19">
        <f>AI224*VLOOKUP($O224,AProperties!$A$8:$I$1007,VLOOKUP(Span,Data!$N$4:$Y$11,Data!$Y$1,FALSE),FALSE)</f>
        <v>0.33686691335008861</v>
      </c>
      <c r="Y224" s="19">
        <f>AJ224*VLOOKUP($O224,AProperties!$A$8:$I$1007,VLOOKUP(Span,Data!$N$4:$Y$11,Data!$Y$1,FALSE),FALSE)</f>
        <v>0.35730131818084321</v>
      </c>
      <c r="Z224" s="19">
        <f>AK224*VLOOKUP($O224,AProperties!$A$8:$I$1007,VLOOKUP(Span,Data!$N$4:$Y$11,Data!$Y$1,FALSE),FALSE)</f>
        <v>0.37662865881066487</v>
      </c>
      <c r="AA224" s="19">
        <f>$I224*AA$19^0.5/VLOOKUP($O224,AProperties!$AY$8:$BG$1007,VLOOKUP(Span,Data!$N$4:$Y$11,Data!$Y$1,FALSE),FALSE)</f>
        <v>0.33846688286324877</v>
      </c>
      <c r="AB224" s="19">
        <f>$I224*AB$19^0.5/VLOOKUP($O224,AProperties!$AY$8:$BG$1007,VLOOKUP(Span,Data!$N$4:$Y$11,Data!$Y$1,FALSE),FALSE)</f>
        <v>0.47866445615935221</v>
      </c>
      <c r="AC224" s="19">
        <f>$I224*AC$19^0.5/VLOOKUP($O224,AProperties!$AY$8:$BG$1007,VLOOKUP(Span,Data!$N$4:$Y$11,Data!$Y$1,FALSE),FALSE)</f>
        <v>0.67693376572649755</v>
      </c>
      <c r="AD224" s="19">
        <f>$I224*AD$19^0.5/VLOOKUP($O224,AProperties!$AY$8:$BG$1007,VLOOKUP(Span,Data!$N$4:$Y$11,Data!$Y$1,FALSE),FALSE)</f>
        <v>0.82907115784532337</v>
      </c>
      <c r="AE224" s="19">
        <f>$I224*AE$19^0.5/VLOOKUP($O224,AProperties!$AY$8:$BG$1007,VLOOKUP(Span,Data!$N$4:$Y$11,Data!$Y$1,FALSE),FALSE)</f>
        <v>0.95732891231870443</v>
      </c>
      <c r="AF224" s="19">
        <f>$I224*AF$19^0.5/VLOOKUP($O224,AProperties!$AY$8:$BG$1007,VLOOKUP(Span,Data!$N$4:$Y$11,Data!$Y$1,FALSE),FALSE)</f>
        <v>1.0703262623852794</v>
      </c>
      <c r="AG224" s="19">
        <f>$I224*AG$19^0.5/VLOOKUP($O224,AProperties!$AY$8:$BG$1007,VLOOKUP(Span,Data!$N$4:$Y$11,Data!$Y$1,FALSE),FALSE)</f>
        <v>1.1724836755972214</v>
      </c>
      <c r="AH224" s="19">
        <f>$I224*AH$19^0.5/VLOOKUP($O224,AProperties!$AY$8:$BG$1007,VLOOKUP(Span,Data!$N$4:$Y$11,Data!$Y$1,FALSE),FALSE)</f>
        <v>1.2664271124436253</v>
      </c>
      <c r="AI224" s="19">
        <f>$I224*AI$19^0.5/VLOOKUP($O224,AProperties!$AY$8:$BG$1007,VLOOKUP(Span,Data!$N$4:$Y$11,Data!$Y$1,FALSE),FALSE)</f>
        <v>1.3538675314529951</v>
      </c>
      <c r="AJ224" s="19">
        <f>$I224*AJ$19^0.5/VLOOKUP($O224,AProperties!$AY$8:$BG$1007,VLOOKUP(Span,Data!$N$4:$Y$11,Data!$Y$1,FALSE),FALSE)</f>
        <v>1.4359933684780566</v>
      </c>
      <c r="AK224" s="19">
        <f>$I224*AK$19^0.5/VLOOKUP($O224,AProperties!$AY$8:$BG$1007,VLOOKUP(Span,Data!$N$4:$Y$11,Data!$Y$1,FALSE),FALSE)</f>
        <v>1.5136699164293661</v>
      </c>
      <c r="AL224" s="47">
        <f t="shared" si="33"/>
        <v>0.20499999999999999</v>
      </c>
    </row>
    <row r="225" spans="1:38" x14ac:dyDescent="0.25">
      <c r="A225" s="15">
        <v>0.20599999999999999</v>
      </c>
      <c r="B225" s="116">
        <f>VLOOKUP($A225,APropertiesDimless!$A$7:$I$1007,VLOOKUP(Span,Data!$N$4:$Y$11,Data!$Y$1,FALSE),FALSE)</f>
        <v>0.20806801237475239</v>
      </c>
      <c r="C225" s="6">
        <f t="shared" si="29"/>
        <v>0.3100340061873762</v>
      </c>
      <c r="D225" s="116">
        <f>VLOOKUP($A225,AProperties!$AE$8:$AM$1007,VLOOKUP(Span,Data!$N$4:$Y$11,Data!$Y$1,FALSE),FALSE)</f>
        <v>0.25776402554946776</v>
      </c>
      <c r="E225" s="116">
        <f t="shared" si="30"/>
        <v>0.31354641602828032</v>
      </c>
      <c r="F225" s="6">
        <f t="shared" si="34"/>
        <v>0.36818908468004058</v>
      </c>
      <c r="G225" s="9"/>
      <c r="H225" s="15">
        <f t="shared" si="31"/>
        <v>0.20599999999999999</v>
      </c>
      <c r="I225" s="6">
        <f>VLOOKUP(H225,AProperties!$AO$8:$AW$1007,VLOOKUP(Span,Data!$N$4:$Y$11,Data!$Y$1,FALSE),FALSE)^(2/3)</f>
        <v>0.26344398746332387</v>
      </c>
      <c r="J225" s="15">
        <f>$I225*(Slope^0.5)/VLOOKUP($H225,AProperties!$AY$8:$BG$1007,VLOOKUP(Span,Data!$N$4:$Y$11,Data!$Y$1,FALSE),FALSE)</f>
        <v>0.83151787216177875</v>
      </c>
      <c r="K225" s="15">
        <f>$J225*VLOOKUP($H225,AProperties!$A$8:$I$1007,VLOOKUP(Span,Data!$N$4:$Y$11,Data!$Y$1,FALSE),FALSE)</f>
        <v>0.20789606086968596</v>
      </c>
      <c r="L225" s="15">
        <f t="shared" si="35"/>
        <v>0.83151787216177875</v>
      </c>
      <c r="M225" s="15">
        <f t="shared" si="36"/>
        <v>0.20599999999999999</v>
      </c>
      <c r="O225" s="28">
        <f t="shared" si="32"/>
        <v>0.20599999999999999</v>
      </c>
      <c r="P225" s="19">
        <f>AA225*VLOOKUP($O225,AProperties!$A$8:$I$1007,VLOOKUP(Span,Data!$N$4:$Y$11,Data!$Y$1,FALSE),FALSE)</f>
        <v>8.4873211444220498E-2</v>
      </c>
      <c r="Q225" s="19">
        <f>AB225*VLOOKUP($O225,AProperties!$A$8:$I$1007,VLOOKUP(Span,Data!$N$4:$Y$11,Data!$Y$1,FALSE),FALSE)</f>
        <v>0.12002884670657601</v>
      </c>
      <c r="R225" s="19">
        <f>AC225*VLOOKUP($O225,AProperties!$A$8:$I$1007,VLOOKUP(Span,Data!$N$4:$Y$11,Data!$Y$1,FALSE),FALSE)</f>
        <v>0.169746422888441</v>
      </c>
      <c r="S225" s="19">
        <f>AD225*VLOOKUP($O225,AProperties!$A$8:$I$1007,VLOOKUP(Span,Data!$N$4:$Y$11,Data!$Y$1,FALSE),FALSE)</f>
        <v>0.20789606086968596</v>
      </c>
      <c r="T225" s="19">
        <f>AE225*VLOOKUP($O225,AProperties!$A$8:$I$1007,VLOOKUP(Span,Data!$N$4:$Y$11,Data!$Y$1,FALSE),FALSE)</f>
        <v>0.24005769341315203</v>
      </c>
      <c r="U225" s="19">
        <f>AF225*VLOOKUP($O225,AProperties!$A$8:$I$1007,VLOOKUP(Span,Data!$N$4:$Y$11,Data!$Y$1,FALSE),FALSE)</f>
        <v>0.26839266049680571</v>
      </c>
      <c r="V225" s="19">
        <f>AG225*VLOOKUP($O225,AProperties!$A$8:$I$1007,VLOOKUP(Span,Data!$N$4:$Y$11,Data!$Y$1,FALSE),FALSE)</f>
        <v>0.29400942884585241</v>
      </c>
      <c r="W225" s="19">
        <f>AH225*VLOOKUP($O225,AProperties!$A$8:$I$1007,VLOOKUP(Span,Data!$N$4:$Y$11,Data!$Y$1,FALSE),FALSE)</f>
        <v>0.31756647853949427</v>
      </c>
      <c r="X225" s="19">
        <f>AI225*VLOOKUP($O225,AProperties!$A$8:$I$1007,VLOOKUP(Span,Data!$N$4:$Y$11,Data!$Y$1,FALSE),FALSE)</f>
        <v>0.33949284577688199</v>
      </c>
      <c r="Y225" s="19">
        <f>AJ225*VLOOKUP($O225,AProperties!$A$8:$I$1007,VLOOKUP(Span,Data!$N$4:$Y$11,Data!$Y$1,FALSE),FALSE)</f>
        <v>0.36008654011972796</v>
      </c>
      <c r="Z225" s="19">
        <f>AK225*VLOOKUP($O225,AProperties!$A$8:$I$1007,VLOOKUP(Span,Data!$N$4:$Y$11,Data!$Y$1,FALSE),FALSE)</f>
        <v>0.37956454051598032</v>
      </c>
      <c r="AA225" s="19">
        <f>$I225*AA$19^0.5/VLOOKUP($O225,AProperties!$AY$8:$BG$1007,VLOOKUP(Span,Data!$N$4:$Y$11,Data!$Y$1,FALSE),FALSE)</f>
        <v>0.33946574980019517</v>
      </c>
      <c r="AB225" s="19">
        <f>$I225*AB$19^0.5/VLOOKUP($O225,AProperties!$AY$8:$BG$1007,VLOOKUP(Span,Data!$N$4:$Y$11,Data!$Y$1,FALSE),FALSE)</f>
        <v>0.48007706732858785</v>
      </c>
      <c r="AC225" s="19">
        <f>$I225*AC$19^0.5/VLOOKUP($O225,AProperties!$AY$8:$BG$1007,VLOOKUP(Span,Data!$N$4:$Y$11,Data!$Y$1,FALSE),FALSE)</f>
        <v>0.67893149960039034</v>
      </c>
      <c r="AD225" s="19">
        <f>$I225*AD$19^0.5/VLOOKUP($O225,AProperties!$AY$8:$BG$1007,VLOOKUP(Span,Data!$N$4:$Y$11,Data!$Y$1,FALSE),FALSE)</f>
        <v>0.83151787216177875</v>
      </c>
      <c r="AE225" s="19">
        <f>$I225*AE$19^0.5/VLOOKUP($O225,AProperties!$AY$8:$BG$1007,VLOOKUP(Span,Data!$N$4:$Y$11,Data!$Y$1,FALSE),FALSE)</f>
        <v>0.9601541346571757</v>
      </c>
      <c r="AF225" s="19">
        <f>$I225*AF$19^0.5/VLOOKUP($O225,AProperties!$AY$8:$BG$1007,VLOOKUP(Span,Data!$N$4:$Y$11,Data!$Y$1,FALSE),FALSE)</f>
        <v>1.0734849569854656</v>
      </c>
      <c r="AG225" s="19">
        <f>$I225*AG$19^0.5/VLOOKUP($O225,AProperties!$AY$8:$BG$1007,VLOOKUP(Span,Data!$N$4:$Y$11,Data!$Y$1,FALSE),FALSE)</f>
        <v>1.1759438521668051</v>
      </c>
      <c r="AH225" s="19">
        <f>$I225*AH$19^0.5/VLOOKUP($O225,AProperties!$AY$8:$BG$1007,VLOOKUP(Span,Data!$N$4:$Y$11,Data!$Y$1,FALSE),FALSE)</f>
        <v>1.2701645302966551</v>
      </c>
      <c r="AI225" s="19">
        <f>$I225*AI$19^0.5/VLOOKUP($O225,AProperties!$AY$8:$BG$1007,VLOOKUP(Span,Data!$N$4:$Y$11,Data!$Y$1,FALSE),FALSE)</f>
        <v>1.3578629992007807</v>
      </c>
      <c r="AJ225" s="19">
        <f>$I225*AJ$19^0.5/VLOOKUP($O225,AProperties!$AY$8:$BG$1007,VLOOKUP(Span,Data!$N$4:$Y$11,Data!$Y$1,FALSE),FALSE)</f>
        <v>1.4402312019857633</v>
      </c>
      <c r="AK225" s="19">
        <f>$I225*AK$19^0.5/VLOOKUP($O225,AProperties!$AY$8:$BG$1007,VLOOKUP(Span,Data!$N$4:$Y$11,Data!$Y$1,FALSE),FALSE)</f>
        <v>1.5181369851723443</v>
      </c>
      <c r="AL225" s="47">
        <f t="shared" si="33"/>
        <v>0.20599999999999999</v>
      </c>
    </row>
    <row r="226" spans="1:38" x14ac:dyDescent="0.25">
      <c r="A226" s="15">
        <v>0.20699999999999999</v>
      </c>
      <c r="B226" s="116">
        <f>VLOOKUP($A226,APropertiesDimless!$A$7:$I$1007,VLOOKUP(Span,Data!$N$4:$Y$11,Data!$Y$1,FALSE),FALSE)</f>
        <v>0.20910493928204538</v>
      </c>
      <c r="C226" s="6">
        <f t="shared" si="29"/>
        <v>0.31155246964102268</v>
      </c>
      <c r="D226" s="116">
        <f>VLOOKUP($A226,AProperties!$AE$8:$AM$1007,VLOOKUP(Span,Data!$N$4:$Y$11,Data!$Y$1,FALSE),FALSE)</f>
        <v>0.25900276106380815</v>
      </c>
      <c r="E226" s="116">
        <f t="shared" si="30"/>
        <v>0.31526813703620682</v>
      </c>
      <c r="F226" s="6">
        <f t="shared" si="34"/>
        <v>0.3708792055698536</v>
      </c>
      <c r="G226" s="9"/>
      <c r="H226" s="15">
        <f t="shared" si="31"/>
        <v>0.20699999999999999</v>
      </c>
      <c r="I226" s="6">
        <f>VLOOKUP(H226,AProperties!$AO$8:$AW$1007,VLOOKUP(Span,Data!$N$4:$Y$11,Data!$Y$1,FALSE),FALSE)^(2/3)</f>
        <v>0.26413266595646856</v>
      </c>
      <c r="J226" s="15">
        <f>$I226*(Slope^0.5)/VLOOKUP($H226,AProperties!$AY$8:$BG$1007,VLOOKUP(Span,Data!$N$4:$Y$11,Data!$Y$1,FALSE),FALSE)</f>
        <v>0.83395854146088866</v>
      </c>
      <c r="K226" s="15">
        <f>$J226*VLOOKUP($H226,AProperties!$A$8:$I$1007,VLOOKUP(Span,Data!$N$4:$Y$11,Data!$Y$1,FALSE),FALSE)</f>
        <v>0.20950829465252305</v>
      </c>
      <c r="L226" s="15">
        <f t="shared" si="35"/>
        <v>0.83395854146088866</v>
      </c>
      <c r="M226" s="15">
        <f t="shared" si="36"/>
        <v>0.20699999999999999</v>
      </c>
      <c r="O226" s="28">
        <f t="shared" si="32"/>
        <v>0.20699999999999999</v>
      </c>
      <c r="P226" s="19">
        <f>AA226*VLOOKUP($O226,AProperties!$A$8:$I$1007,VLOOKUP(Span,Data!$N$4:$Y$11,Data!$Y$1,FALSE),FALSE)</f>
        <v>8.5531403129891825E-2</v>
      </c>
      <c r="Q226" s="19">
        <f>AB226*VLOOKUP($O226,AProperties!$A$8:$I$1007,VLOOKUP(Span,Data!$N$4:$Y$11,Data!$Y$1,FALSE),FALSE)</f>
        <v>0.12095967031509362</v>
      </c>
      <c r="R226" s="19">
        <f>AC226*VLOOKUP($O226,AProperties!$A$8:$I$1007,VLOOKUP(Span,Data!$N$4:$Y$11,Data!$Y$1,FALSE),FALSE)</f>
        <v>0.17106280625978365</v>
      </c>
      <c r="S226" s="19">
        <f>AD226*VLOOKUP($O226,AProperties!$A$8:$I$1007,VLOOKUP(Span,Data!$N$4:$Y$11,Data!$Y$1,FALSE),FALSE)</f>
        <v>0.20950829465252305</v>
      </c>
      <c r="T226" s="19">
        <f>AE226*VLOOKUP($O226,AProperties!$A$8:$I$1007,VLOOKUP(Span,Data!$N$4:$Y$11,Data!$Y$1,FALSE),FALSE)</f>
        <v>0.24191934063018725</v>
      </c>
      <c r="U226" s="19">
        <f>AF226*VLOOKUP($O226,AProperties!$A$8:$I$1007,VLOOKUP(Span,Data!$N$4:$Y$11,Data!$Y$1,FALSE),FALSE)</f>
        <v>0.27047404536051273</v>
      </c>
      <c r="V226" s="19">
        <f>AG226*VLOOKUP($O226,AProperties!$A$8:$I$1007,VLOOKUP(Span,Data!$N$4:$Y$11,Data!$Y$1,FALSE),FALSE)</f>
        <v>0.29628947172725673</v>
      </c>
      <c r="W226" s="19">
        <f>AH226*VLOOKUP($O226,AProperties!$A$8:$I$1007,VLOOKUP(Span,Data!$N$4:$Y$11,Data!$Y$1,FALSE),FALSE)</f>
        <v>0.32002920632209964</v>
      </c>
      <c r="X226" s="19">
        <f>AI226*VLOOKUP($O226,AProperties!$A$8:$I$1007,VLOOKUP(Span,Data!$N$4:$Y$11,Data!$Y$1,FALSE),FALSE)</f>
        <v>0.3421256125195673</v>
      </c>
      <c r="Y226" s="19">
        <f>AJ226*VLOOKUP($O226,AProperties!$A$8:$I$1007,VLOOKUP(Span,Data!$N$4:$Y$11,Data!$Y$1,FALSE),FALSE)</f>
        <v>0.36287901094528086</v>
      </c>
      <c r="Z226" s="19">
        <f>AK226*VLOOKUP($O226,AProperties!$A$8:$I$1007,VLOOKUP(Span,Data!$N$4:$Y$11,Data!$Y$1,FALSE),FALSE)</f>
        <v>0.3825080632187528</v>
      </c>
      <c r="AA226" s="19">
        <f>$I226*AA$19^0.5/VLOOKUP($O226,AProperties!$AY$8:$BG$1007,VLOOKUP(Span,Data!$N$4:$Y$11,Data!$Y$1,FALSE),FALSE)</f>
        <v>0.34046214886914444</v>
      </c>
      <c r="AB226" s="19">
        <f>$I226*AB$19^0.5/VLOOKUP($O226,AProperties!$AY$8:$BG$1007,VLOOKUP(Span,Data!$N$4:$Y$11,Data!$Y$1,FALSE),FALSE)</f>
        <v>0.48148618840543178</v>
      </c>
      <c r="AC226" s="19">
        <f>$I226*AC$19^0.5/VLOOKUP($O226,AProperties!$AY$8:$BG$1007,VLOOKUP(Span,Data!$N$4:$Y$11,Data!$Y$1,FALSE),FALSE)</f>
        <v>0.68092429773828889</v>
      </c>
      <c r="AD226" s="19">
        <f>$I226*AD$19^0.5/VLOOKUP($O226,AProperties!$AY$8:$BG$1007,VLOOKUP(Span,Data!$N$4:$Y$11,Data!$Y$1,FALSE),FALSE)</f>
        <v>0.83395854146088866</v>
      </c>
      <c r="AE226" s="19">
        <f>$I226*AE$19^0.5/VLOOKUP($O226,AProperties!$AY$8:$BG$1007,VLOOKUP(Span,Data!$N$4:$Y$11,Data!$Y$1,FALSE),FALSE)</f>
        <v>0.96297237681086356</v>
      </c>
      <c r="AF226" s="19">
        <f>$I226*AF$19^0.5/VLOOKUP($O226,AProperties!$AY$8:$BG$1007,VLOOKUP(Span,Data!$N$4:$Y$11,Data!$Y$1,FALSE),FALSE)</f>
        <v>1.0766358475018165</v>
      </c>
      <c r="AG226" s="19">
        <f>$I226*AG$19^0.5/VLOOKUP($O226,AProperties!$AY$8:$BG$1007,VLOOKUP(Span,Data!$N$4:$Y$11,Data!$Y$1,FALSE),FALSE)</f>
        <v>1.1793954797908741</v>
      </c>
      <c r="AH226" s="19">
        <f>$I226*AH$19^0.5/VLOOKUP($O226,AProperties!$AY$8:$BG$1007,VLOOKUP(Span,Data!$N$4:$Y$11,Data!$Y$1,FALSE),FALSE)</f>
        <v>1.2738927142331637</v>
      </c>
      <c r="AI226" s="19">
        <f>$I226*AI$19^0.5/VLOOKUP($O226,AProperties!$AY$8:$BG$1007,VLOOKUP(Span,Data!$N$4:$Y$11,Data!$Y$1,FALSE),FALSE)</f>
        <v>1.3618485954765778</v>
      </c>
      <c r="AJ226" s="19">
        <f>$I226*AJ$19^0.5/VLOOKUP($O226,AProperties!$AY$8:$BG$1007,VLOOKUP(Span,Data!$N$4:$Y$11,Data!$Y$1,FALSE),FALSE)</f>
        <v>1.4444585652162953</v>
      </c>
      <c r="AK226" s="19">
        <f>$I226*AK$19^0.5/VLOOKUP($O226,AProperties!$AY$8:$BG$1007,VLOOKUP(Span,Data!$N$4:$Y$11,Data!$Y$1,FALSE),FALSE)</f>
        <v>1.5225930172741202</v>
      </c>
      <c r="AL226" s="47">
        <f t="shared" si="33"/>
        <v>0.20699999999999999</v>
      </c>
    </row>
    <row r="227" spans="1:38" x14ac:dyDescent="0.25">
      <c r="A227" s="15">
        <v>0.20799999999999999</v>
      </c>
      <c r="B227" s="116">
        <f>VLOOKUP($A227,APropertiesDimless!$A$7:$I$1007,VLOOKUP(Span,Data!$N$4:$Y$11,Data!$Y$1,FALSE),FALSE)</f>
        <v>0.21014230245964416</v>
      </c>
      <c r="C227" s="6">
        <f t="shared" si="29"/>
        <v>0.3130711512298221</v>
      </c>
      <c r="D227" s="116">
        <f>VLOOKUP($A227,AProperties!$AE$8:$AM$1007,VLOOKUP(Span,Data!$N$4:$Y$11,Data!$Y$1,FALSE),FALSE)</f>
        <v>0.26024127655353879</v>
      </c>
      <c r="E227" s="116">
        <f t="shared" si="30"/>
        <v>0.31699131515753942</v>
      </c>
      <c r="F227" s="6">
        <f t="shared" si="34"/>
        <v>0.37357591448926297</v>
      </c>
      <c r="G227" s="9"/>
      <c r="H227" s="15">
        <f t="shared" si="31"/>
        <v>0.20799999999999999</v>
      </c>
      <c r="I227" s="6">
        <f>VLOOKUP(H227,AProperties!$AO$8:$AW$1007,VLOOKUP(Span,Data!$N$4:$Y$11,Data!$Y$1,FALSE),FALSE)^(2/3)</f>
        <v>0.2648190655387534</v>
      </c>
      <c r="J227" s="15">
        <f>$I227*(Slope^0.5)/VLOOKUP($H227,AProperties!$AY$8:$BG$1007,VLOOKUP(Span,Data!$N$4:$Y$11,Data!$Y$1,FALSE),FALSE)</f>
        <v>0.83639319650141786</v>
      </c>
      <c r="K227" s="15">
        <f>$J227*VLOOKUP($H227,AProperties!$A$8:$I$1007,VLOOKUP(Span,Data!$N$4:$Y$11,Data!$Y$1,FALSE),FALSE)</f>
        <v>0.21112469682518262</v>
      </c>
      <c r="L227" s="15">
        <f t="shared" si="35"/>
        <v>0.83639319650141786</v>
      </c>
      <c r="M227" s="15">
        <f t="shared" si="36"/>
        <v>0.20799999999999999</v>
      </c>
      <c r="O227" s="28">
        <f t="shared" si="32"/>
        <v>0.20799999999999999</v>
      </c>
      <c r="P227" s="19">
        <f>AA227*VLOOKUP($O227,AProperties!$A$8:$I$1007,VLOOKUP(Span,Data!$N$4:$Y$11,Data!$Y$1,FALSE),FALSE)</f>
        <v>8.6191296553582167E-2</v>
      </c>
      <c r="Q227" s="19">
        <f>AB227*VLOOKUP($O227,AProperties!$A$8:$I$1007,VLOOKUP(Span,Data!$N$4:$Y$11,Data!$Y$1,FALSE),FALSE)</f>
        <v>0.12189290054459731</v>
      </c>
      <c r="R227" s="19">
        <f>AC227*VLOOKUP($O227,AProperties!$A$8:$I$1007,VLOOKUP(Span,Data!$N$4:$Y$11,Data!$Y$1,FALSE),FALSE)</f>
        <v>0.17238259310716433</v>
      </c>
      <c r="S227" s="19">
        <f>AD227*VLOOKUP($O227,AProperties!$A$8:$I$1007,VLOOKUP(Span,Data!$N$4:$Y$11,Data!$Y$1,FALSE),FALSE)</f>
        <v>0.21112469682518262</v>
      </c>
      <c r="T227" s="19">
        <f>AE227*VLOOKUP($O227,AProperties!$A$8:$I$1007,VLOOKUP(Span,Data!$N$4:$Y$11,Data!$Y$1,FALSE),FALSE)</f>
        <v>0.24378580108919462</v>
      </c>
      <c r="U227" s="19">
        <f>AF227*VLOOKUP($O227,AProperties!$A$8:$I$1007,VLOOKUP(Span,Data!$N$4:$Y$11,Data!$Y$1,FALSE),FALSE)</f>
        <v>0.27256081159234069</v>
      </c>
      <c r="V227" s="19">
        <f>AG227*VLOOKUP($O227,AProperties!$A$8:$I$1007,VLOOKUP(Span,Data!$N$4:$Y$11,Data!$Y$1,FALSE),FALSE)</f>
        <v>0.29857540960208118</v>
      </c>
      <c r="W227" s="19">
        <f>AH227*VLOOKUP($O227,AProperties!$A$8:$I$1007,VLOOKUP(Span,Data!$N$4:$Y$11,Data!$Y$1,FALSE),FALSE)</f>
        <v>0.32249830142533409</v>
      </c>
      <c r="X227" s="19">
        <f>AI227*VLOOKUP($O227,AProperties!$A$8:$I$1007,VLOOKUP(Span,Data!$N$4:$Y$11,Data!$Y$1,FALSE),FALSE)</f>
        <v>0.34476518621432867</v>
      </c>
      <c r="Y227" s="19">
        <f>AJ227*VLOOKUP($O227,AProperties!$A$8:$I$1007,VLOOKUP(Span,Data!$N$4:$Y$11,Data!$Y$1,FALSE),FALSE)</f>
        <v>0.36567870163379196</v>
      </c>
      <c r="Z227" s="19">
        <f>AK227*VLOOKUP($O227,AProperties!$A$8:$I$1007,VLOOKUP(Span,Data!$N$4:$Y$11,Data!$Y$1,FALSE),FALSE)</f>
        <v>0.38545919632530612</v>
      </c>
      <c r="AA227" s="19">
        <f>$I227*AA$19^0.5/VLOOKUP($O227,AProperties!$AY$8:$BG$1007,VLOOKUP(Span,Data!$N$4:$Y$11,Data!$Y$1,FALSE),FALSE)</f>
        <v>0.34145609262730969</v>
      </c>
      <c r="AB227" s="19">
        <f>$I227*AB$19^0.5/VLOOKUP($O227,AProperties!$AY$8:$BG$1007,VLOOKUP(Span,Data!$N$4:$Y$11,Data!$Y$1,FALSE),FALSE)</f>
        <v>0.48289183714846518</v>
      </c>
      <c r="AC227" s="19">
        <f>$I227*AC$19^0.5/VLOOKUP($O227,AProperties!$AY$8:$BG$1007,VLOOKUP(Span,Data!$N$4:$Y$11,Data!$Y$1,FALSE),FALSE)</f>
        <v>0.68291218525461939</v>
      </c>
      <c r="AD227" s="19">
        <f>$I227*AD$19^0.5/VLOOKUP($O227,AProperties!$AY$8:$BG$1007,VLOOKUP(Span,Data!$N$4:$Y$11,Data!$Y$1,FALSE),FALSE)</f>
        <v>0.83639319650141786</v>
      </c>
      <c r="AE227" s="19">
        <f>$I227*AE$19^0.5/VLOOKUP($O227,AProperties!$AY$8:$BG$1007,VLOOKUP(Span,Data!$N$4:$Y$11,Data!$Y$1,FALSE),FALSE)</f>
        <v>0.96578367429693035</v>
      </c>
      <c r="AF227" s="19">
        <f>$I227*AF$19^0.5/VLOOKUP($O227,AProperties!$AY$8:$BG$1007,VLOOKUP(Span,Data!$N$4:$Y$11,Data!$Y$1,FALSE),FALSE)</f>
        <v>1.0797789736437262</v>
      </c>
      <c r="AG227" s="19">
        <f>$I227*AG$19^0.5/VLOOKUP($O227,AProperties!$AY$8:$BG$1007,VLOOKUP(Span,Data!$N$4:$Y$11,Data!$Y$1,FALSE),FALSE)</f>
        <v>1.1828386019688903</v>
      </c>
      <c r="AH227" s="19">
        <f>$I227*AH$19^0.5/VLOOKUP($O227,AProperties!$AY$8:$BG$1007,VLOOKUP(Span,Data!$N$4:$Y$11,Data!$Y$1,FALSE),FALSE)</f>
        <v>1.2776117112379406</v>
      </c>
      <c r="AI227" s="19">
        <f>$I227*AI$19^0.5/VLOOKUP($O227,AProperties!$AY$8:$BG$1007,VLOOKUP(Span,Data!$N$4:$Y$11,Data!$Y$1,FALSE),FALSE)</f>
        <v>1.3658243705092388</v>
      </c>
      <c r="AJ227" s="19">
        <f>$I227*AJ$19^0.5/VLOOKUP($O227,AProperties!$AY$8:$BG$1007,VLOOKUP(Span,Data!$N$4:$Y$11,Data!$Y$1,FALSE),FALSE)</f>
        <v>1.4486755114453955</v>
      </c>
      <c r="AK227" s="19">
        <f>$I227*AK$19^0.5/VLOOKUP($O227,AProperties!$AY$8:$BG$1007,VLOOKUP(Span,Data!$N$4:$Y$11,Data!$Y$1,FALSE),FALSE)</f>
        <v>1.5270380688922585</v>
      </c>
      <c r="AL227" s="47">
        <f t="shared" si="33"/>
        <v>0.20799999999999999</v>
      </c>
    </row>
    <row r="228" spans="1:38" x14ac:dyDescent="0.25">
      <c r="A228" s="15">
        <v>0.20899999999999999</v>
      </c>
      <c r="B228" s="116">
        <f>VLOOKUP($A228,APropertiesDimless!$A$7:$I$1007,VLOOKUP(Span,Data!$N$4:$Y$11,Data!$Y$1,FALSE),FALSE)</f>
        <v>0.21118010475315868</v>
      </c>
      <c r="C228" s="6">
        <f t="shared" si="29"/>
        <v>0.31459005237657933</v>
      </c>
      <c r="D228" s="116">
        <f>VLOOKUP($A228,AProperties!$AE$8:$AM$1007,VLOOKUP(Span,Data!$N$4:$Y$11,Data!$Y$1,FALSE),FALSE)</f>
        <v>0.26147957056443166</v>
      </c>
      <c r="E228" s="116">
        <f t="shared" si="30"/>
        <v>0.31871595342252956</v>
      </c>
      <c r="F228" s="6">
        <f t="shared" si="34"/>
        <v>0.37627919650911124</v>
      </c>
      <c r="G228" s="9"/>
      <c r="H228" s="15">
        <f t="shared" si="31"/>
        <v>0.20899999999999999</v>
      </c>
      <c r="I228" s="6">
        <f>VLOOKUP(H228,AProperties!$AO$8:$AW$1007,VLOOKUP(Span,Data!$N$4:$Y$11,Data!$Y$1,FALSE),FALSE)^(2/3)</f>
        <v>0.26550319835141195</v>
      </c>
      <c r="J228" s="15">
        <f>$I228*(Slope^0.5)/VLOOKUP($H228,AProperties!$AY$8:$BG$1007,VLOOKUP(Span,Data!$N$4:$Y$11,Data!$Y$1,FALSE),FALSE)</f>
        <v>0.83882186769411593</v>
      </c>
      <c r="K228" s="15">
        <f>$J228*VLOOKUP($H228,AProperties!$A$8:$I$1007,VLOOKUP(Span,Data!$N$4:$Y$11,Data!$Y$1,FALSE),FALSE)</f>
        <v>0.21274525068369265</v>
      </c>
      <c r="L228" s="15">
        <f t="shared" si="35"/>
        <v>0.83882186769411593</v>
      </c>
      <c r="M228" s="15">
        <f t="shared" si="36"/>
        <v>0.20899999999999999</v>
      </c>
      <c r="O228" s="28">
        <f t="shared" si="32"/>
        <v>0.20899999999999999</v>
      </c>
      <c r="P228" s="19">
        <f>AA228*VLOOKUP($O228,AProperties!$A$8:$I$1007,VLOOKUP(Span,Data!$N$4:$Y$11,Data!$Y$1,FALSE),FALSE)</f>
        <v>8.6852884895923507E-2</v>
      </c>
      <c r="Q228" s="19">
        <f>AB228*VLOOKUP($O228,AProperties!$A$8:$I$1007,VLOOKUP(Span,Data!$N$4:$Y$11,Data!$Y$1,FALSE),FALSE)</f>
        <v>0.12282852775104437</v>
      </c>
      <c r="R228" s="19">
        <f>AC228*VLOOKUP($O228,AProperties!$A$8:$I$1007,VLOOKUP(Span,Data!$N$4:$Y$11,Data!$Y$1,FALSE),FALSE)</f>
        <v>0.17370576979184701</v>
      </c>
      <c r="S228" s="19">
        <f>AD228*VLOOKUP($O228,AProperties!$A$8:$I$1007,VLOOKUP(Span,Data!$N$4:$Y$11,Data!$Y$1,FALSE),FALSE)</f>
        <v>0.21274525068369265</v>
      </c>
      <c r="T228" s="19">
        <f>AE228*VLOOKUP($O228,AProperties!$A$8:$I$1007,VLOOKUP(Span,Data!$N$4:$Y$11,Data!$Y$1,FALSE),FALSE)</f>
        <v>0.24565705550208874</v>
      </c>
      <c r="U228" s="19">
        <f>AF228*VLOOKUP($O228,AProperties!$A$8:$I$1007,VLOOKUP(Span,Data!$N$4:$Y$11,Data!$Y$1,FALSE),FALSE)</f>
        <v>0.27465293762755461</v>
      </c>
      <c r="V228" s="19">
        <f>AG228*VLOOKUP($O228,AProperties!$A$8:$I$1007,VLOOKUP(Span,Data!$N$4:$Y$11,Data!$Y$1,FALSE),FALSE)</f>
        <v>0.30086721884734219</v>
      </c>
      <c r="W228" s="19">
        <f>AH228*VLOOKUP($O228,AProperties!$A$8:$I$1007,VLOOKUP(Span,Data!$N$4:$Y$11,Data!$Y$1,FALSE),FALSE)</f>
        <v>0.32497373833345916</v>
      </c>
      <c r="X228" s="19">
        <f>AI228*VLOOKUP($O228,AProperties!$A$8:$I$1007,VLOOKUP(Span,Data!$N$4:$Y$11,Data!$Y$1,FALSE),FALSE)</f>
        <v>0.34741153958369403</v>
      </c>
      <c r="Y228" s="19">
        <f>AJ228*VLOOKUP($O228,AProperties!$A$8:$I$1007,VLOOKUP(Span,Data!$N$4:$Y$11,Data!$Y$1,FALSE),FALSE)</f>
        <v>0.36848558325313313</v>
      </c>
      <c r="Z228" s="19">
        <f>AK228*VLOOKUP($O228,AProperties!$A$8:$I$1007,VLOOKUP(Span,Data!$N$4:$Y$11,Data!$Y$1,FALSE),FALSE)</f>
        <v>0.3884179093384994</v>
      </c>
      <c r="AA228" s="19">
        <f>$I228*AA$19^0.5/VLOOKUP($O228,AProperties!$AY$8:$BG$1007,VLOOKUP(Span,Data!$N$4:$Y$11,Data!$Y$1,FALSE),FALSE)</f>
        <v>0.34244759348982751</v>
      </c>
      <c r="AB228" s="19">
        <f>$I228*AB$19^0.5/VLOOKUP($O228,AProperties!$AY$8:$BG$1007,VLOOKUP(Span,Data!$N$4:$Y$11,Data!$Y$1,FALSE),FALSE)</f>
        <v>0.48429403111534247</v>
      </c>
      <c r="AC228" s="19">
        <f>$I228*AC$19^0.5/VLOOKUP($O228,AProperties!$AY$8:$BG$1007,VLOOKUP(Span,Data!$N$4:$Y$11,Data!$Y$1,FALSE),FALSE)</f>
        <v>0.68489518697965501</v>
      </c>
      <c r="AD228" s="19">
        <f>$I228*AD$19^0.5/VLOOKUP($O228,AProperties!$AY$8:$BG$1007,VLOOKUP(Span,Data!$N$4:$Y$11,Data!$Y$1,FALSE),FALSE)</f>
        <v>0.83882186769411593</v>
      </c>
      <c r="AE228" s="19">
        <f>$I228*AE$19^0.5/VLOOKUP($O228,AProperties!$AY$8:$BG$1007,VLOOKUP(Span,Data!$N$4:$Y$11,Data!$Y$1,FALSE),FALSE)</f>
        <v>0.96858806223068494</v>
      </c>
      <c r="AF228" s="19">
        <f>$I228*AF$19^0.5/VLOOKUP($O228,AProperties!$AY$8:$BG$1007,VLOOKUP(Span,Data!$N$4:$Y$11,Data!$Y$1,FALSE),FALSE)</f>
        <v>1.0829143746713041</v>
      </c>
      <c r="AG228" s="19">
        <f>$I228*AG$19^0.5/VLOOKUP($O228,AProperties!$AY$8:$BG$1007,VLOOKUP(Span,Data!$N$4:$Y$11,Data!$Y$1,FALSE),FALSE)</f>
        <v>1.1862732617081488</v>
      </c>
      <c r="AH228" s="19">
        <f>$I228*AH$19^0.5/VLOOKUP($O228,AProperties!$AY$8:$BG$1007,VLOOKUP(Span,Data!$N$4:$Y$11,Data!$Y$1,FALSE),FALSE)</f>
        <v>1.2813215677641732</v>
      </c>
      <c r="AI228" s="19">
        <f>$I228*AI$19^0.5/VLOOKUP($O228,AProperties!$AY$8:$BG$1007,VLOOKUP(Span,Data!$N$4:$Y$11,Data!$Y$1,FALSE),FALSE)</f>
        <v>1.36979037395931</v>
      </c>
      <c r="AJ228" s="19">
        <f>$I228*AJ$19^0.5/VLOOKUP($O228,AProperties!$AY$8:$BG$1007,VLOOKUP(Span,Data!$N$4:$Y$11,Data!$Y$1,FALSE),FALSE)</f>
        <v>1.4528820933460276</v>
      </c>
      <c r="AK228" s="19">
        <f>$I228*AK$19^0.5/VLOOKUP($O228,AProperties!$AY$8:$BG$1007,VLOOKUP(Span,Data!$N$4:$Y$11,Data!$Y$1,FALSE),FALSE)</f>
        <v>1.5314721955489374</v>
      </c>
      <c r="AL228" s="47">
        <f t="shared" si="33"/>
        <v>0.20899999999999999</v>
      </c>
    </row>
    <row r="229" spans="1:38" x14ac:dyDescent="0.25">
      <c r="A229" s="15">
        <v>0.21</v>
      </c>
      <c r="B229" s="116">
        <f>VLOOKUP($A229,APropertiesDimless!$A$7:$I$1007,VLOOKUP(Span,Data!$N$4:$Y$11,Data!$Y$1,FALSE),FALSE)</f>
        <v>0.21221834901628267</v>
      </c>
      <c r="C229" s="6">
        <f t="shared" si="29"/>
        <v>0.31610917450814136</v>
      </c>
      <c r="D229" s="116">
        <f>VLOOKUP($A229,AProperties!$AE$8:$AM$1007,VLOOKUP(Span,Data!$N$4:$Y$11,Data!$Y$1,FALSE),FALSE)</f>
        <v>0.26271764164147943</v>
      </c>
      <c r="E229" s="116">
        <f t="shared" si="30"/>
        <v>0.32044205486117394</v>
      </c>
      <c r="F229" s="6">
        <f t="shared" si="34"/>
        <v>0.37898903681792595</v>
      </c>
      <c r="G229" s="9"/>
      <c r="H229" s="15">
        <f t="shared" si="31"/>
        <v>0.21</v>
      </c>
      <c r="I229" s="6">
        <f>VLOOKUP(H229,AProperties!$AO$8:$AW$1007,VLOOKUP(Span,Data!$N$4:$Y$11,Data!$Y$1,FALSE),FALSE)^(2/3)</f>
        <v>0.26618507640686612</v>
      </c>
      <c r="J229" s="15">
        <f>$I229*(Slope^0.5)/VLOOKUP($H229,AProperties!$AY$8:$BG$1007,VLOOKUP(Span,Data!$N$4:$Y$11,Data!$Y$1,FALSE),FALSE)</f>
        <v>0.84124458510717426</v>
      </c>
      <c r="K229" s="15">
        <f>$J229*VLOOKUP($H229,AProperties!$A$8:$I$1007,VLOOKUP(Span,Data!$N$4:$Y$11,Data!$Y$1,FALSE),FALSE)</f>
        <v>0.21436993957626319</v>
      </c>
      <c r="L229" s="15">
        <f t="shared" si="35"/>
        <v>0.84124458510717426</v>
      </c>
      <c r="M229" s="15">
        <f t="shared" si="36"/>
        <v>0.21</v>
      </c>
      <c r="O229" s="28">
        <f t="shared" si="32"/>
        <v>0.21</v>
      </c>
      <c r="P229" s="19">
        <f>AA229*VLOOKUP($O229,AProperties!$A$8:$I$1007,VLOOKUP(Span,Data!$N$4:$Y$11,Data!$Y$1,FALSE),FALSE)</f>
        <v>8.7516161358851055E-2</v>
      </c>
      <c r="Q229" s="19">
        <f>AB229*VLOOKUP($O229,AProperties!$A$8:$I$1007,VLOOKUP(Span,Data!$N$4:$Y$11,Data!$Y$1,FALSE),FALSE)</f>
        <v>0.12376654232051937</v>
      </c>
      <c r="R229" s="19">
        <f>AC229*VLOOKUP($O229,AProperties!$A$8:$I$1007,VLOOKUP(Span,Data!$N$4:$Y$11,Data!$Y$1,FALSE),FALSE)</f>
        <v>0.17503232271770211</v>
      </c>
      <c r="S229" s="19">
        <f>AD229*VLOOKUP($O229,AProperties!$A$8:$I$1007,VLOOKUP(Span,Data!$N$4:$Y$11,Data!$Y$1,FALSE),FALSE)</f>
        <v>0.21436993957626319</v>
      </c>
      <c r="T229" s="19">
        <f>AE229*VLOOKUP($O229,AProperties!$A$8:$I$1007,VLOOKUP(Span,Data!$N$4:$Y$11,Data!$Y$1,FALSE),FALSE)</f>
        <v>0.24753308464103874</v>
      </c>
      <c r="U229" s="19">
        <f>AF229*VLOOKUP($O229,AProperties!$A$8:$I$1007,VLOOKUP(Span,Data!$N$4:$Y$11,Data!$Y$1,FALSE),FALSE)</f>
        <v>0.27675040196878581</v>
      </c>
      <c r="V229" s="19">
        <f>AG229*VLOOKUP($O229,AProperties!$A$8:$I$1007,VLOOKUP(Span,Data!$N$4:$Y$11,Data!$Y$1,FALSE),FALSE)</f>
        <v>0.30316487591385227</v>
      </c>
      <c r="W229" s="19">
        <f>AH229*VLOOKUP($O229,AProperties!$A$8:$I$1007,VLOOKUP(Span,Data!$N$4:$Y$11,Data!$Y$1,FALSE),FALSE)</f>
        <v>0.32745549161044524</v>
      </c>
      <c r="X229" s="19">
        <f>AI229*VLOOKUP($O229,AProperties!$A$8:$I$1007,VLOOKUP(Span,Data!$N$4:$Y$11,Data!$Y$1,FALSE),FALSE)</f>
        <v>0.35006464543540422</v>
      </c>
      <c r="Y229" s="19">
        <f>AJ229*VLOOKUP($O229,AProperties!$A$8:$I$1007,VLOOKUP(Span,Data!$N$4:$Y$11,Data!$Y$1,FALSE),FALSE)</f>
        <v>0.37129962696155805</v>
      </c>
      <c r="Z229" s="19">
        <f>AK229*VLOOKUP($O229,AProperties!$A$8:$I$1007,VLOOKUP(Span,Data!$N$4:$Y$11,Data!$Y$1,FALSE),FALSE)</f>
        <v>0.39138417185646268</v>
      </c>
      <c r="AA229" s="19">
        <f>$I229*AA$19^0.5/VLOOKUP($O229,AProperties!$AY$8:$BG$1007,VLOOKUP(Span,Data!$N$4:$Y$11,Data!$Y$1,FALSE),FALSE)</f>
        <v>0.34343666373198561</v>
      </c>
      <c r="AB229" s="19">
        <f>$I229*AB$19^0.5/VLOOKUP($O229,AProperties!$AY$8:$BG$1007,VLOOKUP(Span,Data!$N$4:$Y$11,Data!$Y$1,FALSE),FALSE)</f>
        <v>0.48569278766594215</v>
      </c>
      <c r="AC229" s="19">
        <f>$I229*AC$19^0.5/VLOOKUP($O229,AProperties!$AY$8:$BG$1007,VLOOKUP(Span,Data!$N$4:$Y$11,Data!$Y$1,FALSE),FALSE)</f>
        <v>0.68687332746397123</v>
      </c>
      <c r="AD229" s="19">
        <f>$I229*AD$19^0.5/VLOOKUP($O229,AProperties!$AY$8:$BG$1007,VLOOKUP(Span,Data!$N$4:$Y$11,Data!$Y$1,FALSE),FALSE)</f>
        <v>0.84124458510717426</v>
      </c>
      <c r="AE229" s="19">
        <f>$I229*AE$19^0.5/VLOOKUP($O229,AProperties!$AY$8:$BG$1007,VLOOKUP(Span,Data!$N$4:$Y$11,Data!$Y$1,FALSE),FALSE)</f>
        <v>0.9713855753318843</v>
      </c>
      <c r="AF229" s="19">
        <f>$I229*AF$19^0.5/VLOOKUP($O229,AProperties!$AY$8:$BG$1007,VLOOKUP(Span,Data!$N$4:$Y$11,Data!$Y$1,FALSE),FALSE)</f>
        <v>1.0860420894024179</v>
      </c>
      <c r="AG229" s="19">
        <f>$I229*AG$19^0.5/VLOOKUP($O229,AProperties!$AY$8:$BG$1007,VLOOKUP(Span,Data!$N$4:$Y$11,Data!$Y$1,FALSE),FALSE)</f>
        <v>1.1896995015314933</v>
      </c>
      <c r="AH229" s="19">
        <f>$I229*AH$19^0.5/VLOOKUP($O229,AProperties!$AY$8:$BG$1007,VLOOKUP(Span,Data!$N$4:$Y$11,Data!$Y$1,FALSE),FALSE)</f>
        <v>1.2850223297417822</v>
      </c>
      <c r="AI229" s="19">
        <f>$I229*AI$19^0.5/VLOOKUP($O229,AProperties!$AY$8:$BG$1007,VLOOKUP(Span,Data!$N$4:$Y$11,Data!$Y$1,FALSE),FALSE)</f>
        <v>1.3737466549279425</v>
      </c>
      <c r="AJ229" s="19">
        <f>$I229*AJ$19^0.5/VLOOKUP($O229,AProperties!$AY$8:$BG$1007,VLOOKUP(Span,Data!$N$4:$Y$11,Data!$Y$1,FALSE),FALSE)</f>
        <v>1.4570783629978263</v>
      </c>
      <c r="AK229" s="19">
        <f>$I229*AK$19^0.5/VLOOKUP($O229,AProperties!$AY$8:$BG$1007,VLOOKUP(Span,Data!$N$4:$Y$11,Data!$Y$1,FALSE),FALSE)</f>
        <v>1.5358954521409129</v>
      </c>
      <c r="AL229" s="47">
        <f t="shared" si="33"/>
        <v>0.21</v>
      </c>
    </row>
    <row r="230" spans="1:38" x14ac:dyDescent="0.25">
      <c r="A230" s="15">
        <v>0.21099999999999999</v>
      </c>
      <c r="B230" s="116">
        <f>VLOOKUP($A230,APropertiesDimless!$A$7:$I$1007,VLOOKUP(Span,Data!$N$4:$Y$11,Data!$Y$1,FALSE),FALSE)</f>
        <v>0.21325703811085794</v>
      </c>
      <c r="C230" s="6">
        <f t="shared" si="29"/>
        <v>0.31762851905542899</v>
      </c>
      <c r="D230" s="116">
        <f>VLOOKUP($A230,AProperties!$AE$8:$AM$1007,VLOOKUP(Span,Data!$N$4:$Y$11,Data!$Y$1,FALSE),FALSE)</f>
        <v>0.26395548832888788</v>
      </c>
      <c r="E230" s="116">
        <f t="shared" si="30"/>
        <v>0.32216962250330278</v>
      </c>
      <c r="F230" s="6">
        <f t="shared" si="34"/>
        <v>0.38170542072065139</v>
      </c>
      <c r="G230" s="9"/>
      <c r="H230" s="15">
        <f t="shared" si="31"/>
        <v>0.21099999999999999</v>
      </c>
      <c r="I230" s="6">
        <f>VLOOKUP(H230,AProperties!$AO$8:$AW$1007,VLOOKUP(Span,Data!$N$4:$Y$11,Data!$Y$1,FALSE),FALSE)^(2/3)</f>
        <v>0.26686471159066533</v>
      </c>
      <c r="J230" s="15">
        <f>$I230*(Slope^0.5)/VLOOKUP($H230,AProperties!$AY$8:$BG$1007,VLOOKUP(Span,Data!$N$4:$Y$11,Data!$Y$1,FALSE),FALSE)</f>
        <v>0.84366137847154599</v>
      </c>
      <c r="K230" s="15">
        <f>$J230*VLOOKUP($H230,AProperties!$A$8:$I$1007,VLOOKUP(Span,Data!$N$4:$Y$11,Data!$Y$1,FALSE),FALSE)</f>
        <v>0.21599874690259543</v>
      </c>
      <c r="L230" s="15">
        <f t="shared" si="35"/>
        <v>0.84366137847154599</v>
      </c>
      <c r="M230" s="15">
        <f t="shared" si="36"/>
        <v>0.21099999999999999</v>
      </c>
      <c r="O230" s="28">
        <f t="shared" si="32"/>
        <v>0.21099999999999999</v>
      </c>
      <c r="P230" s="19">
        <f>AA230*VLOOKUP($O230,AProperties!$A$8:$I$1007,VLOOKUP(Span,Data!$N$4:$Y$11,Data!$Y$1,FALSE),FALSE)</f>
        <v>8.8181119165321203E-2</v>
      </c>
      <c r="Q230" s="19">
        <f>AB230*VLOOKUP($O230,AProperties!$A$8:$I$1007,VLOOKUP(Span,Data!$N$4:$Y$11,Data!$Y$1,FALSE),FALSE)</f>
        <v>0.1247069346688353</v>
      </c>
      <c r="R230" s="19">
        <f>AC230*VLOOKUP($O230,AProperties!$A$8:$I$1007,VLOOKUP(Span,Data!$N$4:$Y$11,Data!$Y$1,FALSE),FALSE)</f>
        <v>0.17636223833064241</v>
      </c>
      <c r="S230" s="19">
        <f>AD230*VLOOKUP($O230,AProperties!$A$8:$I$1007,VLOOKUP(Span,Data!$N$4:$Y$11,Data!$Y$1,FALSE),FALSE)</f>
        <v>0.21599874690259543</v>
      </c>
      <c r="T230" s="19">
        <f>AE230*VLOOKUP($O230,AProperties!$A$8:$I$1007,VLOOKUP(Span,Data!$N$4:$Y$11,Data!$Y$1,FALSE),FALSE)</f>
        <v>0.2494138693376706</v>
      </c>
      <c r="U230" s="19">
        <f>AF230*VLOOKUP($O230,AProperties!$A$8:$I$1007,VLOOKUP(Span,Data!$N$4:$Y$11,Data!$Y$1,FALSE),FALSE)</f>
        <v>0.27885318318514096</v>
      </c>
      <c r="V230" s="19">
        <f>AG230*VLOOKUP($O230,AProperties!$A$8:$I$1007,VLOOKUP(Span,Data!$N$4:$Y$11,Data!$Y$1,FALSE),FALSE)</f>
        <v>0.30546835732524402</v>
      </c>
      <c r="W230" s="19">
        <f>AH230*VLOOKUP($O230,AProperties!$A$8:$I$1007,VLOOKUP(Span,Data!$N$4:$Y$11,Data!$Y$1,FALSE),FALSE)</f>
        <v>0.32994353589891728</v>
      </c>
      <c r="X230" s="19">
        <f>AI230*VLOOKUP($O230,AProperties!$A$8:$I$1007,VLOOKUP(Span,Data!$N$4:$Y$11,Data!$Y$1,FALSE),FALSE)</f>
        <v>0.35272447666128481</v>
      </c>
      <c r="Y230" s="19">
        <f>AJ230*VLOOKUP($O230,AProperties!$A$8:$I$1007,VLOOKUP(Span,Data!$N$4:$Y$11,Data!$Y$1,FALSE),FALSE)</f>
        <v>0.37412080400650588</v>
      </c>
      <c r="Z230" s="19">
        <f>AK230*VLOOKUP($O230,AProperties!$A$8:$I$1007,VLOOKUP(Span,Data!$N$4:$Y$11,Data!$Y$1,FALSE),FALSE)</f>
        <v>0.39435795357133541</v>
      </c>
      <c r="AA230" s="19">
        <f>$I230*AA$19^0.5/VLOOKUP($O230,AProperties!$AY$8:$BG$1007,VLOOKUP(Span,Data!$N$4:$Y$11,Data!$Y$1,FALSE),FALSE)</f>
        <v>0.34442331549139477</v>
      </c>
      <c r="AB230" s="19">
        <f>$I230*AB$19^0.5/VLOOKUP($O230,AProperties!$AY$8:$BG$1007,VLOOKUP(Span,Data!$N$4:$Y$11,Data!$Y$1,FALSE),FALSE)</f>
        <v>0.48708812396543777</v>
      </c>
      <c r="AC230" s="19">
        <f>$I230*AC$19^0.5/VLOOKUP($O230,AProperties!$AY$8:$BG$1007,VLOOKUP(Span,Data!$N$4:$Y$11,Data!$Y$1,FALSE),FALSE)</f>
        <v>0.68884663098278953</v>
      </c>
      <c r="AD230" s="19">
        <f>$I230*AD$19^0.5/VLOOKUP($O230,AProperties!$AY$8:$BG$1007,VLOOKUP(Span,Data!$N$4:$Y$11,Data!$Y$1,FALSE),FALSE)</f>
        <v>0.84366137847154599</v>
      </c>
      <c r="AE230" s="19">
        <f>$I230*AE$19^0.5/VLOOKUP($O230,AProperties!$AY$8:$BG$1007,VLOOKUP(Span,Data!$N$4:$Y$11,Data!$Y$1,FALSE),FALSE)</f>
        <v>0.97417624793087554</v>
      </c>
      <c r="AF230" s="19">
        <f>$I230*AF$19^0.5/VLOOKUP($O230,AProperties!$AY$8:$BG$1007,VLOOKUP(Span,Data!$N$4:$Y$11,Data!$Y$1,FALSE),FALSE)</f>
        <v>1.0891621562195632</v>
      </c>
      <c r="AG230" s="19">
        <f>$I230*AG$19^0.5/VLOOKUP($O230,AProperties!$AY$8:$BG$1007,VLOOKUP(Span,Data!$N$4:$Y$11,Data!$Y$1,FALSE),FALSE)</f>
        <v>1.1931173634848411</v>
      </c>
      <c r="AH230" s="19">
        <f>$I230*AH$19^0.5/VLOOKUP($O230,AProperties!$AY$8:$BG$1007,VLOOKUP(Span,Data!$N$4:$Y$11,Data!$Y$1,FALSE),FALSE)</f>
        <v>1.288714042585549</v>
      </c>
      <c r="AI230" s="19">
        <f>$I230*AI$19^0.5/VLOOKUP($O230,AProperties!$AY$8:$BG$1007,VLOOKUP(Span,Data!$N$4:$Y$11,Data!$Y$1,FALSE),FALSE)</f>
        <v>1.3776932619655791</v>
      </c>
      <c r="AJ230" s="19">
        <f>$I230*AJ$19^0.5/VLOOKUP($O230,AProperties!$AY$8:$BG$1007,VLOOKUP(Span,Data!$N$4:$Y$11,Data!$Y$1,FALSE),FALSE)</f>
        <v>1.4612643718963132</v>
      </c>
      <c r="AK230" s="19">
        <f>$I230*AK$19^0.5/VLOOKUP($O230,AProperties!$AY$8:$BG$1007,VLOOKUP(Span,Data!$N$4:$Y$11,Data!$Y$1,FALSE),FALSE)</f>
        <v>1.54030789294923</v>
      </c>
      <c r="AL230" s="47">
        <f t="shared" si="33"/>
        <v>0.21099999999999999</v>
      </c>
    </row>
    <row r="231" spans="1:38" x14ac:dyDescent="0.25">
      <c r="A231" s="15">
        <v>0.21199999999999999</v>
      </c>
      <c r="B231" s="116">
        <f>VLOOKUP($A231,APropertiesDimless!$A$7:$I$1007,VLOOKUP(Span,Data!$N$4:$Y$11,Data!$Y$1,FALSE),FALSE)</f>
        <v>0.21429617490694047</v>
      </c>
      <c r="C231" s="6">
        <f t="shared" si="29"/>
        <v>0.31914808745347023</v>
      </c>
      <c r="D231" s="116">
        <f>VLOOKUP($A231,AProperties!$AE$8:$AM$1007,VLOOKUP(Span,Data!$N$4:$Y$11,Data!$Y$1,FALSE),FALSE)</f>
        <v>0.26519310917007144</v>
      </c>
      <c r="E231" s="116">
        <f t="shared" si="30"/>
        <v>0.32389865937866913</v>
      </c>
      <c r="F231" s="6">
        <f t="shared" si="34"/>
        <v>0.38442833363740758</v>
      </c>
      <c r="G231" s="9"/>
      <c r="H231" s="15">
        <f t="shared" si="31"/>
        <v>0.21199999999999999</v>
      </c>
      <c r="I231" s="6">
        <f>VLOOKUP(H231,AProperties!$AO$8:$AW$1007,VLOOKUP(Span,Data!$N$4:$Y$11,Data!$Y$1,FALSE),FALSE)^(2/3)</f>
        <v>0.2675421156633887</v>
      </c>
      <c r="J231" s="15">
        <f>$I231*(Slope^0.5)/VLOOKUP($H231,AProperties!$AY$8:$BG$1007,VLOOKUP(Span,Data!$N$4:$Y$11,Data!$Y$1,FALSE),FALSE)</f>
        <v>0.84607227718617817</v>
      </c>
      <c r="K231" s="15">
        <f>$J231*VLOOKUP($H231,AProperties!$A$8:$I$1007,VLOOKUP(Span,Data!$N$4:$Y$11,Data!$Y$1,FALSE),FALSE)</f>
        <v>0.21763165611320914</v>
      </c>
      <c r="L231" s="15">
        <f t="shared" si="35"/>
        <v>0.84607227718617817</v>
      </c>
      <c r="M231" s="15">
        <f t="shared" si="36"/>
        <v>0.21199999999999999</v>
      </c>
      <c r="O231" s="28">
        <f t="shared" si="32"/>
        <v>0.21199999999999999</v>
      </c>
      <c r="P231" s="19">
        <f>AA231*VLOOKUP($O231,AProperties!$A$8:$I$1007,VLOOKUP(Span,Data!$N$4:$Y$11,Data!$Y$1,FALSE),FALSE)</f>
        <v>8.8847751559036958E-2</v>
      </c>
      <c r="Q231" s="19">
        <f>AB231*VLOOKUP($O231,AProperties!$A$8:$I$1007,VLOOKUP(Span,Data!$N$4:$Y$11,Data!$Y$1,FALSE),FALSE)</f>
        <v>0.12564969524114536</v>
      </c>
      <c r="R231" s="19">
        <f>AC231*VLOOKUP($O231,AProperties!$A$8:$I$1007,VLOOKUP(Span,Data!$N$4:$Y$11,Data!$Y$1,FALSE),FALSE)</f>
        <v>0.17769550311807392</v>
      </c>
      <c r="S231" s="19">
        <f>AD231*VLOOKUP($O231,AProperties!$A$8:$I$1007,VLOOKUP(Span,Data!$N$4:$Y$11,Data!$Y$1,FALSE),FALSE)</f>
        <v>0.21763165611320914</v>
      </c>
      <c r="T231" s="19">
        <f>AE231*VLOOKUP($O231,AProperties!$A$8:$I$1007,VLOOKUP(Span,Data!$N$4:$Y$11,Data!$Y$1,FALSE),FALSE)</f>
        <v>0.25129939048229072</v>
      </c>
      <c r="U231" s="19">
        <f>AF231*VLOOKUP($O231,AProperties!$A$8:$I$1007,VLOOKUP(Span,Data!$N$4:$Y$11,Data!$Y$1,FALSE),FALSE)</f>
        <v>0.28096125991133286</v>
      </c>
      <c r="V231" s="19">
        <f>AG231*VLOOKUP($O231,AProperties!$A$8:$I$1007,VLOOKUP(Span,Data!$N$4:$Y$11,Data!$Y$1,FALSE),FALSE)</f>
        <v>0.30777763967701788</v>
      </c>
      <c r="W231" s="19">
        <f>AH231*VLOOKUP($O231,AProperties!$A$8:$I$1007,VLOOKUP(Span,Data!$N$4:$Y$11,Data!$Y$1,FALSE),FALSE)</f>
        <v>0.33243784591912667</v>
      </c>
      <c r="X231" s="19">
        <f>AI231*VLOOKUP($O231,AProperties!$A$8:$I$1007,VLOOKUP(Span,Data!$N$4:$Y$11,Data!$Y$1,FALSE),FALSE)</f>
        <v>0.35539100623614783</v>
      </c>
      <c r="Y231" s="19">
        <f>AJ231*VLOOKUP($O231,AProperties!$A$8:$I$1007,VLOOKUP(Span,Data!$N$4:$Y$11,Data!$Y$1,FALSE),FALSE)</f>
        <v>0.37694908572343605</v>
      </c>
      <c r="Z231" s="19">
        <f>AK231*VLOOKUP($O231,AProperties!$A$8:$I$1007,VLOOKUP(Span,Data!$N$4:$Y$11,Data!$Y$1,FALSE),FALSE)</f>
        <v>0.39733922426803908</v>
      </c>
      <c r="AA231" s="19">
        <f>$I231*AA$19^0.5/VLOOKUP($O231,AProperties!$AY$8:$BG$1007,VLOOKUP(Span,Data!$N$4:$Y$11,Data!$Y$1,FALSE),FALSE)</f>
        <v>0.34540756077012491</v>
      </c>
      <c r="AB231" s="19">
        <f>$I231*AB$19^0.5/VLOOKUP($O231,AProperties!$AY$8:$BG$1007,VLOOKUP(Span,Data!$N$4:$Y$11,Data!$Y$1,FALSE),FALSE)</f>
        <v>0.48848005698731967</v>
      </c>
      <c r="AC231" s="19">
        <f>$I231*AC$19^0.5/VLOOKUP($O231,AProperties!$AY$8:$BG$1007,VLOOKUP(Span,Data!$N$4:$Y$11,Data!$Y$1,FALSE),FALSE)</f>
        <v>0.69081512154024982</v>
      </c>
      <c r="AD231" s="19">
        <f>$I231*AD$19^0.5/VLOOKUP($O231,AProperties!$AY$8:$BG$1007,VLOOKUP(Span,Data!$N$4:$Y$11,Data!$Y$1,FALSE),FALSE)</f>
        <v>0.84607227718617817</v>
      </c>
      <c r="AE231" s="19">
        <f>$I231*AE$19^0.5/VLOOKUP($O231,AProperties!$AY$8:$BG$1007,VLOOKUP(Span,Data!$N$4:$Y$11,Data!$Y$1,FALSE),FALSE)</f>
        <v>0.97696011397463933</v>
      </c>
      <c r="AF231" s="19">
        <f>$I231*AF$19^0.5/VLOOKUP($O231,AProperties!$AY$8:$BG$1007,VLOOKUP(Span,Data!$N$4:$Y$11,Data!$Y$1,FALSE),FALSE)</f>
        <v>1.0922746130766179</v>
      </c>
      <c r="AG231" s="19">
        <f>$I231*AG$19^0.5/VLOOKUP($O231,AProperties!$AY$8:$BG$1007,VLOOKUP(Span,Data!$N$4:$Y$11,Data!$Y$1,FALSE),FALSE)</f>
        <v>1.1965268891445819</v>
      </c>
      <c r="AH231" s="19">
        <f>$I231*AH$19^0.5/VLOOKUP($O231,AProperties!$AY$8:$BG$1007,VLOOKUP(Span,Data!$N$4:$Y$11,Data!$Y$1,FALSE),FALSE)</f>
        <v>1.2923967512031072</v>
      </c>
      <c r="AI231" s="19">
        <f>$I231*AI$19^0.5/VLOOKUP($O231,AProperties!$AY$8:$BG$1007,VLOOKUP(Span,Data!$N$4:$Y$11,Data!$Y$1,FALSE),FALSE)</f>
        <v>1.3816302430804996</v>
      </c>
      <c r="AJ231" s="19">
        <f>$I231*AJ$19^0.5/VLOOKUP($O231,AProperties!$AY$8:$BG$1007,VLOOKUP(Span,Data!$N$4:$Y$11,Data!$Y$1,FALSE),FALSE)</f>
        <v>1.4654401709619589</v>
      </c>
      <c r="AK231" s="19">
        <f>$I231*AK$19^0.5/VLOOKUP($O231,AProperties!$AY$8:$BG$1007,VLOOKUP(Span,Data!$N$4:$Y$11,Data!$Y$1,FALSE),FALSE)</f>
        <v>1.5447095716487778</v>
      </c>
      <c r="AL231" s="47">
        <f t="shared" si="33"/>
        <v>0.21199999999999999</v>
      </c>
    </row>
    <row r="232" spans="1:38" x14ac:dyDescent="0.25">
      <c r="A232" s="15">
        <v>0.21299999999999999</v>
      </c>
      <c r="B232" s="116">
        <f>VLOOKUP($A232,APropertiesDimless!$A$7:$I$1007,VLOOKUP(Span,Data!$N$4:$Y$11,Data!$Y$1,FALSE),FALSE)</f>
        <v>0.21533576228286608</v>
      </c>
      <c r="C232" s="6">
        <f t="shared" si="29"/>
        <v>0.32066788114143302</v>
      </c>
      <c r="D232" s="116">
        <f>VLOOKUP($A232,AProperties!$AE$8:$AM$1007,VLOOKUP(Span,Data!$N$4:$Y$11,Data!$Y$1,FALSE),FALSE)</f>
        <v>0.26643050270764634</v>
      </c>
      <c r="E232" s="116">
        <f t="shared" si="30"/>
        <v>0.32562916851703771</v>
      </c>
      <c r="F232" s="6">
        <f t="shared" si="34"/>
        <v>0.38715776110226746</v>
      </c>
      <c r="G232" s="9"/>
      <c r="H232" s="15">
        <f t="shared" si="31"/>
        <v>0.21299999999999999</v>
      </c>
      <c r="I232" s="6">
        <f>VLOOKUP(H232,AProperties!$AO$8:$AW$1007,VLOOKUP(Span,Data!$N$4:$Y$11,Data!$Y$1,FALSE),FALSE)^(2/3)</f>
        <v>0.26821730026250867</v>
      </c>
      <c r="J232" s="15">
        <f>$I232*(Slope^0.5)/VLOOKUP($H232,AProperties!$AY$8:$BG$1007,VLOOKUP(Span,Data!$N$4:$Y$11,Data!$Y$1,FALSE),FALSE)</f>
        <v>0.84847731032312701</v>
      </c>
      <c r="K232" s="15">
        <f>$J232*VLOOKUP($H232,AProperties!$A$8:$I$1007,VLOOKUP(Span,Data!$N$4:$Y$11,Data!$Y$1,FALSE),FALSE)</f>
        <v>0.21926865070877566</v>
      </c>
      <c r="L232" s="15">
        <f t="shared" si="35"/>
        <v>0.84847731032312701</v>
      </c>
      <c r="M232" s="15">
        <f t="shared" si="36"/>
        <v>0.21299999999999999</v>
      </c>
      <c r="O232" s="28">
        <f t="shared" si="32"/>
        <v>0.21299999999999999</v>
      </c>
      <c r="P232" s="19">
        <f>AA232*VLOOKUP($O232,AProperties!$A$8:$I$1007,VLOOKUP(Span,Data!$N$4:$Y$11,Data!$Y$1,FALSE),FALSE)</f>
        <v>8.9516051804175559E-2</v>
      </c>
      <c r="Q232" s="19">
        <f>AB232*VLOOKUP($O232,AProperties!$A$8:$I$1007,VLOOKUP(Span,Data!$N$4:$Y$11,Data!$Y$1,FALSE),FALSE)</f>
        <v>0.12659481451155766</v>
      </c>
      <c r="R232" s="19">
        <f>AC232*VLOOKUP($O232,AProperties!$A$8:$I$1007,VLOOKUP(Span,Data!$N$4:$Y$11,Data!$Y$1,FALSE),FALSE)</f>
        <v>0.17903210360835112</v>
      </c>
      <c r="S232" s="19">
        <f>AD232*VLOOKUP($O232,AProperties!$A$8:$I$1007,VLOOKUP(Span,Data!$N$4:$Y$11,Data!$Y$1,FALSE),FALSE)</f>
        <v>0.21926865070877566</v>
      </c>
      <c r="T232" s="19">
        <f>AE232*VLOOKUP($O232,AProperties!$A$8:$I$1007,VLOOKUP(Span,Data!$N$4:$Y$11,Data!$Y$1,FALSE),FALSE)</f>
        <v>0.25318962902311531</v>
      </c>
      <c r="U232" s="19">
        <f>AF232*VLOOKUP($O232,AProperties!$A$8:$I$1007,VLOOKUP(Span,Data!$N$4:$Y$11,Data!$Y$1,FALSE),FALSE)</f>
        <v>0.28307461084681973</v>
      </c>
      <c r="V232" s="19">
        <f>AG232*VLOOKUP($O232,AProperties!$A$8:$I$1007,VLOOKUP(Span,Data!$N$4:$Y$11,Data!$Y$1,FALSE),FALSE)</f>
        <v>0.31009269963559949</v>
      </c>
      <c r="W232" s="19">
        <f>AH232*VLOOKUP($O232,AProperties!$A$8:$I$1007,VLOOKUP(Span,Data!$N$4:$Y$11,Data!$Y$1,FALSE),FALSE)</f>
        <v>0.33493839646793233</v>
      </c>
      <c r="X232" s="19">
        <f>AI232*VLOOKUP($O232,AProperties!$A$8:$I$1007,VLOOKUP(Span,Data!$N$4:$Y$11,Data!$Y$1,FALSE),FALSE)</f>
        <v>0.35806420721670223</v>
      </c>
      <c r="Y232" s="19">
        <f>AJ232*VLOOKUP($O232,AProperties!$A$8:$I$1007,VLOOKUP(Span,Data!$N$4:$Y$11,Data!$Y$1,FALSE),FALSE)</f>
        <v>0.37978444353467294</v>
      </c>
      <c r="Z232" s="19">
        <f>AK232*VLOOKUP($O232,AProperties!$A$8:$I$1007,VLOOKUP(Span,Data!$N$4:$Y$11,Data!$Y$1,FALSE),FALSE)</f>
        <v>0.40032795382305852</v>
      </c>
      <c r="AA232" s="19">
        <f>$I232*AA$19^0.5/VLOOKUP($O232,AProperties!$AY$8:$BG$1007,VLOOKUP(Span,Data!$N$4:$Y$11,Data!$Y$1,FALSE),FALSE)</f>
        <v>0.34638941143679314</v>
      </c>
      <c r="AB232" s="19">
        <f>$I232*AB$19^0.5/VLOOKUP($O232,AProperties!$AY$8:$BG$1007,VLOOKUP(Span,Data!$N$4:$Y$11,Data!$Y$1,FALSE),FALSE)</f>
        <v>0.48986860351634698</v>
      </c>
      <c r="AC232" s="19">
        <f>$I232*AC$19^0.5/VLOOKUP($O232,AProperties!$AY$8:$BG$1007,VLOOKUP(Span,Data!$N$4:$Y$11,Data!$Y$1,FALSE),FALSE)</f>
        <v>0.69277882287358628</v>
      </c>
      <c r="AD232" s="19">
        <f>$I232*AD$19^0.5/VLOOKUP($O232,AProperties!$AY$8:$BG$1007,VLOOKUP(Span,Data!$N$4:$Y$11,Data!$Y$1,FALSE),FALSE)</f>
        <v>0.84847731032312701</v>
      </c>
      <c r="AE232" s="19">
        <f>$I232*AE$19^0.5/VLOOKUP($O232,AProperties!$AY$8:$BG$1007,VLOOKUP(Span,Data!$N$4:$Y$11,Data!$Y$1,FALSE),FALSE)</f>
        <v>0.97973720703269396</v>
      </c>
      <c r="AF232" s="19">
        <f>$I232*AF$19^0.5/VLOOKUP($O232,AProperties!$AY$8:$BG$1007,VLOOKUP(Span,Data!$N$4:$Y$11,Data!$Y$1,FALSE),FALSE)</f>
        <v>1.0953794975054443</v>
      </c>
      <c r="AG232" s="19">
        <f>$I232*AG$19^0.5/VLOOKUP($O232,AProperties!$AY$8:$BG$1007,VLOOKUP(Span,Data!$N$4:$Y$11,Data!$Y$1,FALSE),FALSE)</f>
        <v>1.1999281196248115</v>
      </c>
      <c r="AH232" s="19">
        <f>$I232*AH$19^0.5/VLOOKUP($O232,AProperties!$AY$8:$BG$1007,VLOOKUP(Span,Data!$N$4:$Y$11,Data!$Y$1,FALSE),FALSE)</f>
        <v>1.2960705000027553</v>
      </c>
      <c r="AI232" s="19">
        <f>$I232*AI$19^0.5/VLOOKUP($O232,AProperties!$AY$8:$BG$1007,VLOOKUP(Span,Data!$N$4:$Y$11,Data!$Y$1,FALSE),FALSE)</f>
        <v>1.3855576457471726</v>
      </c>
      <c r="AJ232" s="19">
        <f>$I232*AJ$19^0.5/VLOOKUP($O232,AProperties!$AY$8:$BG$1007,VLOOKUP(Span,Data!$N$4:$Y$11,Data!$Y$1,FALSE),FALSE)</f>
        <v>1.4696058105490408</v>
      </c>
      <c r="AK232" s="19">
        <f>$I232*AK$19^0.5/VLOOKUP($O232,AProperties!$AY$8:$BG$1007,VLOOKUP(Span,Data!$N$4:$Y$11,Data!$Y$1,FALSE),FALSE)</f>
        <v>1.5491005413176253</v>
      </c>
      <c r="AL232" s="47">
        <f t="shared" si="33"/>
        <v>0.21299999999999999</v>
      </c>
    </row>
    <row r="233" spans="1:38" x14ac:dyDescent="0.25">
      <c r="A233" s="15">
        <v>0.214</v>
      </c>
      <c r="B233" s="116">
        <f>VLOOKUP($A233,APropertiesDimless!$A$7:$I$1007,VLOOKUP(Span,Data!$N$4:$Y$11,Data!$Y$1,FALSE),FALSE)</f>
        <v>0.2163758031253176</v>
      </c>
      <c r="C233" s="6">
        <f t="shared" si="29"/>
        <v>0.32218790156265881</v>
      </c>
      <c r="D233" s="116">
        <f>VLOOKUP($A233,AProperties!$AE$8:$AM$1007,VLOOKUP(Span,Data!$N$4:$Y$11,Data!$Y$1,FALSE),FALSE)</f>
        <v>0.26766766748342657</v>
      </c>
      <c r="E233" s="116">
        <f t="shared" si="30"/>
        <v>0.32736115294827328</v>
      </c>
      <c r="F233" s="6">
        <f t="shared" si="34"/>
        <v>0.38989368876206099</v>
      </c>
      <c r="G233" s="9"/>
      <c r="H233" s="15">
        <f t="shared" si="31"/>
        <v>0.214</v>
      </c>
      <c r="I233" s="6">
        <f>VLOOKUP(H233,AProperties!$AO$8:$AW$1007,VLOOKUP(Span,Data!$N$4:$Y$11,Data!$Y$1,FALSE),FALSE)^(2/3)</f>
        <v>0.26889027690421796</v>
      </c>
      <c r="J233" s="15">
        <f>$I233*(Slope^0.5)/VLOOKUP($H233,AProperties!$AY$8:$BG$1007,VLOOKUP(Span,Data!$N$4:$Y$11,Data!$Y$1,FALSE),FALSE)</f>
        <v>0.85087650663257131</v>
      </c>
      <c r="K233" s="15">
        <f>$J233*VLOOKUP($H233,AProperties!$A$8:$I$1007,VLOOKUP(Span,Data!$N$4:$Y$11,Data!$Y$1,FALSE),FALSE)</f>
        <v>0.22090971423946418</v>
      </c>
      <c r="L233" s="15">
        <f t="shared" si="35"/>
        <v>0.85087650663257131</v>
      </c>
      <c r="M233" s="15">
        <f t="shared" si="36"/>
        <v>0.214</v>
      </c>
      <c r="O233" s="28">
        <f t="shared" si="32"/>
        <v>0.214</v>
      </c>
      <c r="P233" s="19">
        <f>AA233*VLOOKUP($O233,AProperties!$A$8:$I$1007,VLOOKUP(Span,Data!$N$4:$Y$11,Data!$Y$1,FALSE),FALSE)</f>
        <v>9.0186013185121747E-2</v>
      </c>
      <c r="Q233" s="19">
        <f>AB233*VLOOKUP($O233,AProperties!$A$8:$I$1007,VLOOKUP(Span,Data!$N$4:$Y$11,Data!$Y$1,FALSE),FALSE)</f>
        <v>0.12754228298275797</v>
      </c>
      <c r="R233" s="19">
        <f>AC233*VLOOKUP($O233,AProperties!$A$8:$I$1007,VLOOKUP(Span,Data!$N$4:$Y$11,Data!$Y$1,FALSE),FALSE)</f>
        <v>0.18037202637024349</v>
      </c>
      <c r="S233" s="19">
        <f>AD233*VLOOKUP($O233,AProperties!$A$8:$I$1007,VLOOKUP(Span,Data!$N$4:$Y$11,Data!$Y$1,FALSE),FALSE)</f>
        <v>0.22090971423946418</v>
      </c>
      <c r="T233" s="19">
        <f>AE233*VLOOKUP($O233,AProperties!$A$8:$I$1007,VLOOKUP(Span,Data!$N$4:$Y$11,Data!$Y$1,FALSE),FALSE)</f>
        <v>0.25508456596551593</v>
      </c>
      <c r="U233" s="19">
        <f>AF233*VLOOKUP($O233,AProperties!$A$8:$I$1007,VLOOKUP(Span,Data!$N$4:$Y$11,Data!$Y$1,FALSE),FALSE)</f>
        <v>0.2851932147549614</v>
      </c>
      <c r="V233" s="19">
        <f>AG233*VLOOKUP($O233,AProperties!$A$8:$I$1007,VLOOKUP(Span,Data!$N$4:$Y$11,Data!$Y$1,FALSE),FALSE)</f>
        <v>0.31241351393741507</v>
      </c>
      <c r="W233" s="19">
        <f>AH233*VLOOKUP($O233,AProperties!$A$8:$I$1007,VLOOKUP(Span,Data!$N$4:$Y$11,Data!$Y$1,FALSE),FALSE)</f>
        <v>0.33744516241780287</v>
      </c>
      <c r="X233" s="19">
        <f>AI233*VLOOKUP($O233,AProperties!$A$8:$I$1007,VLOOKUP(Span,Data!$N$4:$Y$11,Data!$Y$1,FALSE),FALSE)</f>
        <v>0.36074405274048699</v>
      </c>
      <c r="Y233" s="19">
        <f>AJ233*VLOOKUP($O233,AProperties!$A$8:$I$1007,VLOOKUP(Span,Data!$N$4:$Y$11,Data!$Y$1,FALSE),FALSE)</f>
        <v>0.38262684894827381</v>
      </c>
      <c r="Z233" s="19">
        <f>AK233*VLOOKUP($O233,AProperties!$A$8:$I$1007,VLOOKUP(Span,Data!$N$4:$Y$11,Data!$Y$1,FALSE),FALSE)</f>
        <v>0.4033241122032491</v>
      </c>
      <c r="AA233" s="19">
        <f>$I233*AA$19^0.5/VLOOKUP($O233,AProperties!$AY$8:$BG$1007,VLOOKUP(Span,Data!$N$4:$Y$11,Data!$Y$1,FALSE),FALSE)</f>
        <v>0.34736887922861104</v>
      </c>
      <c r="AB233" s="19">
        <f>$I233*AB$19^0.5/VLOOKUP($O233,AProperties!$AY$8:$BG$1007,VLOOKUP(Span,Data!$N$4:$Y$11,Data!$Y$1,FALSE),FALSE)</f>
        <v>0.4912537801514435</v>
      </c>
      <c r="AC233" s="19">
        <f>$I233*AC$19^0.5/VLOOKUP($O233,AProperties!$AY$8:$BG$1007,VLOOKUP(Span,Data!$N$4:$Y$11,Data!$Y$1,FALSE),FALSE)</f>
        <v>0.69473775845722208</v>
      </c>
      <c r="AD233" s="19">
        <f>$I233*AD$19^0.5/VLOOKUP($O233,AProperties!$AY$8:$BG$1007,VLOOKUP(Span,Data!$N$4:$Y$11,Data!$Y$1,FALSE),FALSE)</f>
        <v>0.85087650663257131</v>
      </c>
      <c r="AE233" s="19">
        <f>$I233*AE$19^0.5/VLOOKUP($O233,AProperties!$AY$8:$BG$1007,VLOOKUP(Span,Data!$N$4:$Y$11,Data!$Y$1,FALSE),FALSE)</f>
        <v>0.982507560302887</v>
      </c>
      <c r="AF233" s="19">
        <f>$I233*AF$19^0.5/VLOOKUP($O233,AProperties!$AY$8:$BG$1007,VLOOKUP(Span,Data!$N$4:$Y$11,Data!$Y$1,FALSE),FALSE)</f>
        <v>1.0984768466223644</v>
      </c>
      <c r="AG233" s="19">
        <f>$I233*AG$19^0.5/VLOOKUP($O233,AProperties!$AY$8:$BG$1007,VLOOKUP(Span,Data!$N$4:$Y$11,Data!$Y$1,FALSE),FALSE)</f>
        <v>1.2033210955844231</v>
      </c>
      <c r="AH233" s="19">
        <f>$I233*AH$19^0.5/VLOOKUP($O233,AProperties!$AY$8:$BG$1007,VLOOKUP(Span,Data!$N$4:$Y$11,Data!$Y$1,FALSE),FALSE)</f>
        <v>1.2997353329011176</v>
      </c>
      <c r="AI233" s="19">
        <f>$I233*AI$19^0.5/VLOOKUP($O233,AProperties!$AY$8:$BG$1007,VLOOKUP(Span,Data!$N$4:$Y$11,Data!$Y$1,FALSE),FALSE)</f>
        <v>1.3894755169144442</v>
      </c>
      <c r="AJ233" s="19">
        <f>$I233*AJ$19^0.5/VLOOKUP($O233,AProperties!$AY$8:$BG$1007,VLOOKUP(Span,Data!$N$4:$Y$11,Data!$Y$1,FALSE),FALSE)</f>
        <v>1.4737613404543302</v>
      </c>
      <c r="AK233" s="19">
        <f>$I233*AK$19^0.5/VLOOKUP($O233,AProperties!$AY$8:$BG$1007,VLOOKUP(Span,Data!$N$4:$Y$11,Data!$Y$1,FALSE),FALSE)</f>
        <v>1.553480854446178</v>
      </c>
      <c r="AL233" s="47">
        <f t="shared" si="33"/>
        <v>0.214</v>
      </c>
    </row>
    <row r="234" spans="1:38" x14ac:dyDescent="0.25">
      <c r="A234" s="15">
        <v>0.215</v>
      </c>
      <c r="B234" s="116">
        <f>VLOOKUP($A234,APropertiesDimless!$A$7:$I$1007,VLOOKUP(Span,Data!$N$4:$Y$11,Data!$Y$1,FALSE),FALSE)</f>
        <v>0.21741630032939049</v>
      </c>
      <c r="C234" s="6">
        <f t="shared" si="29"/>
        <v>0.32370815016469523</v>
      </c>
      <c r="D234" s="116">
        <f>VLOOKUP($A234,AProperties!$AE$8:$AM$1007,VLOOKUP(Span,Data!$N$4:$Y$11,Data!$Y$1,FALSE),FALSE)</f>
        <v>0.26890460203841615</v>
      </c>
      <c r="E234" s="116">
        <f t="shared" si="30"/>
        <v>0.32909461570242848</v>
      </c>
      <c r="F234" s="6">
        <f t="shared" si="34"/>
        <v>0.39263610237519359</v>
      </c>
      <c r="G234" s="9"/>
      <c r="H234" s="15">
        <f t="shared" si="31"/>
        <v>0.215</v>
      </c>
      <c r="I234" s="6">
        <f>VLOOKUP(H234,AProperties!$AO$8:$AW$1007,VLOOKUP(Span,Data!$N$4:$Y$11,Data!$Y$1,FALSE),FALSE)^(2/3)</f>
        <v>0.26956105698521998</v>
      </c>
      <c r="J234" s="15">
        <f>$I234*(Slope^0.5)/VLOOKUP($H234,AProperties!$AY$8:$BG$1007,VLOOKUP(Span,Data!$N$4:$Y$11,Data!$Y$1,FALSE),FALSE)</f>
        <v>0.85326989454772528</v>
      </c>
      <c r="K234" s="15">
        <f>$J234*VLOOKUP($H234,AProperties!$A$8:$I$1007,VLOOKUP(Span,Data!$N$4:$Y$11,Data!$Y$1,FALSE),FALSE)</f>
        <v>0.22255483030429479</v>
      </c>
      <c r="L234" s="15">
        <f t="shared" si="35"/>
        <v>0.85326989454772528</v>
      </c>
      <c r="M234" s="15">
        <f t="shared" si="36"/>
        <v>0.215</v>
      </c>
      <c r="O234" s="28">
        <f t="shared" si="32"/>
        <v>0.215</v>
      </c>
      <c r="P234" s="19">
        <f>AA234*VLOOKUP($O234,AProperties!$A$8:$I$1007,VLOOKUP(Span,Data!$N$4:$Y$11,Data!$Y$1,FALSE),FALSE)</f>
        <v>9.0857629006203477E-2</v>
      </c>
      <c r="Q234" s="19">
        <f>AB234*VLOOKUP($O234,AProperties!$A$8:$I$1007,VLOOKUP(Span,Data!$N$4:$Y$11,Data!$Y$1,FALSE),FALSE)</f>
        <v>0.12849209118563609</v>
      </c>
      <c r="R234" s="19">
        <f>AC234*VLOOKUP($O234,AProperties!$A$8:$I$1007,VLOOKUP(Span,Data!$N$4:$Y$11,Data!$Y$1,FALSE),FALSE)</f>
        <v>0.18171525801240695</v>
      </c>
      <c r="S234" s="19">
        <f>AD234*VLOOKUP($O234,AProperties!$A$8:$I$1007,VLOOKUP(Span,Data!$N$4:$Y$11,Data!$Y$1,FALSE),FALSE)</f>
        <v>0.22255483030429479</v>
      </c>
      <c r="T234" s="19">
        <f>AE234*VLOOKUP($O234,AProperties!$A$8:$I$1007,VLOOKUP(Span,Data!$N$4:$Y$11,Data!$Y$1,FALSE),FALSE)</f>
        <v>0.25698418237127219</v>
      </c>
      <c r="U234" s="19">
        <f>AF234*VLOOKUP($O234,AProperties!$A$8:$I$1007,VLOOKUP(Span,Data!$N$4:$Y$11,Data!$Y$1,FALSE),FALSE)</f>
        <v>0.28731705046218387</v>
      </c>
      <c r="V234" s="19">
        <f>AG234*VLOOKUP($O234,AProperties!$A$8:$I$1007,VLOOKUP(Span,Data!$N$4:$Y$11,Data!$Y$1,FALSE),FALSE)</f>
        <v>0.31474005938797645</v>
      </c>
      <c r="W234" s="19">
        <f>AH234*VLOOKUP($O234,AProperties!$A$8:$I$1007,VLOOKUP(Span,Data!$N$4:$Y$11,Data!$Y$1,FALSE),FALSE)</f>
        <v>0.33995811871582765</v>
      </c>
      <c r="X234" s="19">
        <f>AI234*VLOOKUP($O234,AProperties!$A$8:$I$1007,VLOOKUP(Span,Data!$N$4:$Y$11,Data!$Y$1,FALSE),FALSE)</f>
        <v>0.36343051602481391</v>
      </c>
      <c r="Y234" s="19">
        <f>AJ234*VLOOKUP($O234,AProperties!$A$8:$I$1007,VLOOKUP(Span,Data!$N$4:$Y$11,Data!$Y$1,FALSE),FALSE)</f>
        <v>0.38547627355690822</v>
      </c>
      <c r="Z234" s="19">
        <f>AK234*VLOOKUP($O234,AProperties!$A$8:$I$1007,VLOOKUP(Span,Data!$N$4:$Y$11,Data!$Y$1,FALSE),FALSE)</f>
        <v>0.40632766946465532</v>
      </c>
      <c r="AA234" s="19">
        <f>$I234*AA$19^0.5/VLOOKUP($O234,AProperties!$AY$8:$BG$1007,VLOOKUP(Span,Data!$N$4:$Y$11,Data!$Y$1,FALSE),FALSE)</f>
        <v>0.34834597575338949</v>
      </c>
      <c r="AB234" s="19">
        <f>$I234*AB$19^0.5/VLOOKUP($O234,AProperties!$AY$8:$BG$1007,VLOOKUP(Span,Data!$N$4:$Y$11,Data!$Y$1,FALSE),FALSE)</f>
        <v>0.49263560330853279</v>
      </c>
      <c r="AC234" s="19">
        <f>$I234*AC$19^0.5/VLOOKUP($O234,AProperties!$AY$8:$BG$1007,VLOOKUP(Span,Data!$N$4:$Y$11,Data!$Y$1,FALSE),FALSE)</f>
        <v>0.69669195150677898</v>
      </c>
      <c r="AD234" s="19">
        <f>$I234*AD$19^0.5/VLOOKUP($O234,AProperties!$AY$8:$BG$1007,VLOOKUP(Span,Data!$N$4:$Y$11,Data!$Y$1,FALSE),FALSE)</f>
        <v>0.85326989454772528</v>
      </c>
      <c r="AE234" s="19">
        <f>$I234*AE$19^0.5/VLOOKUP($O234,AProperties!$AY$8:$BG$1007,VLOOKUP(Span,Data!$N$4:$Y$11,Data!$Y$1,FALSE),FALSE)</f>
        <v>0.98527120661706558</v>
      </c>
      <c r="AF234" s="19">
        <f>$I234*AF$19^0.5/VLOOKUP($O234,AProperties!$AY$8:$BG$1007,VLOOKUP(Span,Data!$N$4:$Y$11,Data!$Y$1,FALSE),FALSE)</f>
        <v>1.1015666971344997</v>
      </c>
      <c r="AG234" s="19">
        <f>$I234*AG$19^0.5/VLOOKUP($O234,AProperties!$AY$8:$BG$1007,VLOOKUP(Span,Data!$N$4:$Y$11,Data!$Y$1,FALSE),FALSE)</f>
        <v>1.2067058572340539</v>
      </c>
      <c r="AH234" s="19">
        <f>$I234*AH$19^0.5/VLOOKUP($O234,AProperties!$AY$8:$BG$1007,VLOOKUP(Span,Data!$N$4:$Y$11,Data!$Y$1,FALSE),FALSE)</f>
        <v>1.3033912933306464</v>
      </c>
      <c r="AI234" s="19">
        <f>$I234*AI$19^0.5/VLOOKUP($O234,AProperties!$AY$8:$BG$1007,VLOOKUP(Span,Data!$N$4:$Y$11,Data!$Y$1,FALSE),FALSE)</f>
        <v>1.393383903013558</v>
      </c>
      <c r="AJ234" s="19">
        <f>$I234*AJ$19^0.5/VLOOKUP($O234,AProperties!$AY$8:$BG$1007,VLOOKUP(Span,Data!$N$4:$Y$11,Data!$Y$1,FALSE),FALSE)</f>
        <v>1.4779068099255983</v>
      </c>
      <c r="AK234" s="19">
        <f>$I234*AK$19^0.5/VLOOKUP($O234,AProperties!$AY$8:$BG$1007,VLOOKUP(Span,Data!$N$4:$Y$11,Data!$Y$1,FALSE),FALSE)</f>
        <v>1.557850562946145</v>
      </c>
      <c r="AL234" s="47">
        <f t="shared" si="33"/>
        <v>0.215</v>
      </c>
    </row>
    <row r="235" spans="1:38" x14ac:dyDescent="0.25">
      <c r="A235" s="15">
        <v>0.216</v>
      </c>
      <c r="B235" s="116">
        <f>VLOOKUP($A235,APropertiesDimless!$A$7:$I$1007,VLOOKUP(Span,Data!$N$4:$Y$11,Data!$Y$1,FALSE),FALSE)</f>
        <v>0.2184572567986606</v>
      </c>
      <c r="C235" s="6">
        <f t="shared" si="29"/>
        <v>0.32522862839933031</v>
      </c>
      <c r="D235" s="116">
        <f>VLOOKUP($A235,AProperties!$AE$8:$AM$1007,VLOOKUP(Span,Data!$N$4:$Y$11,Data!$Y$1,FALSE),FALSE)</f>
        <v>0.2701413049128043</v>
      </c>
      <c r="E235" s="116">
        <f t="shared" si="30"/>
        <v>0.33082955980983209</v>
      </c>
      <c r="F235" s="6">
        <f t="shared" si="34"/>
        <v>0.39538498781049031</v>
      </c>
      <c r="G235" s="9"/>
      <c r="H235" s="15">
        <f t="shared" si="31"/>
        <v>0.216</v>
      </c>
      <c r="I235" s="6">
        <f>VLOOKUP(H235,AProperties!$AO$8:$AW$1007,VLOOKUP(Span,Data!$N$4:$Y$11,Data!$Y$1,FALSE),FALSE)^(2/3)</f>
        <v>0.27022965178448405</v>
      </c>
      <c r="J235" s="15">
        <f>$I235*(Slope^0.5)/VLOOKUP($H235,AProperties!$AY$8:$BG$1007,VLOOKUP(Span,Data!$N$4:$Y$11,Data!$Y$1,FALSE),FALSE)</f>
        <v>0.85565750218965264</v>
      </c>
      <c r="K235" s="15">
        <f>$J235*VLOOKUP($H235,AProperties!$A$8:$I$1007,VLOOKUP(Span,Data!$N$4:$Y$11,Data!$Y$1,FALSE),FALSE)</f>
        <v>0.22420398255050406</v>
      </c>
      <c r="L235" s="15">
        <f t="shared" si="35"/>
        <v>0.85565750218965264</v>
      </c>
      <c r="M235" s="15">
        <f t="shared" si="36"/>
        <v>0.216</v>
      </c>
      <c r="O235" s="28">
        <f t="shared" si="32"/>
        <v>0.216</v>
      </c>
      <c r="P235" s="19">
        <f>AA235*VLOOKUP($O235,AProperties!$A$8:$I$1007,VLOOKUP(Span,Data!$N$4:$Y$11,Data!$Y$1,FALSE),FALSE)</f>
        <v>9.1530892591433072E-2</v>
      </c>
      <c r="Q235" s="19">
        <f>AB235*VLOOKUP($O235,AProperties!$A$8:$I$1007,VLOOKUP(Span,Data!$N$4:$Y$11,Data!$Y$1,FALSE),FALSE)</f>
        <v>0.12944422967891966</v>
      </c>
      <c r="R235" s="19">
        <f>AC235*VLOOKUP($O235,AProperties!$A$8:$I$1007,VLOOKUP(Span,Data!$N$4:$Y$11,Data!$Y$1,FALSE),FALSE)</f>
        <v>0.18306178518286614</v>
      </c>
      <c r="S235" s="19">
        <f>AD235*VLOOKUP($O235,AProperties!$A$8:$I$1007,VLOOKUP(Span,Data!$N$4:$Y$11,Data!$Y$1,FALSE),FALSE)</f>
        <v>0.22420398255050406</v>
      </c>
      <c r="T235" s="19">
        <f>AE235*VLOOKUP($O235,AProperties!$A$8:$I$1007,VLOOKUP(Span,Data!$N$4:$Y$11,Data!$Y$1,FALSE),FALSE)</f>
        <v>0.25888845935783933</v>
      </c>
      <c r="U235" s="19">
        <f>AF235*VLOOKUP($O235,AProperties!$A$8:$I$1007,VLOOKUP(Span,Data!$N$4:$Y$11,Data!$Y$1,FALSE),FALSE)</f>
        <v>0.28944609685716022</v>
      </c>
      <c r="V235" s="19">
        <f>AG235*VLOOKUP($O235,AProperties!$A$8:$I$1007,VLOOKUP(Span,Data!$N$4:$Y$11,Data!$Y$1,FALSE),FALSE)</f>
        <v>0.31707231286098364</v>
      </c>
      <c r="W235" s="19">
        <f>AH235*VLOOKUP($O235,AProperties!$A$8:$I$1007,VLOOKUP(Span,Data!$N$4:$Y$11,Data!$Y$1,FALSE),FALSE)</f>
        <v>0.34247724038274779</v>
      </c>
      <c r="X235" s="19">
        <f>AI235*VLOOKUP($O235,AProperties!$A$8:$I$1007,VLOOKUP(Span,Data!$N$4:$Y$11,Data!$Y$1,FALSE),FALSE)</f>
        <v>0.36612357036573229</v>
      </c>
      <c r="Y235" s="19">
        <f>AJ235*VLOOKUP($O235,AProperties!$A$8:$I$1007,VLOOKUP(Span,Data!$N$4:$Y$11,Data!$Y$1,FALSE),FALSE)</f>
        <v>0.38833268903675899</v>
      </c>
      <c r="Z235" s="19">
        <f>AK235*VLOOKUP($O235,AProperties!$A$8:$I$1007,VLOOKUP(Span,Data!$N$4:$Y$11,Data!$Y$1,FALSE),FALSE)</f>
        <v>0.4093385957513524</v>
      </c>
      <c r="AA235" s="19">
        <f>$I235*AA$19^0.5/VLOOKUP($O235,AProperties!$AY$8:$BG$1007,VLOOKUP(Span,Data!$N$4:$Y$11,Data!$Y$1,FALSE),FALSE)</f>
        <v>0.34932071249150487</v>
      </c>
      <c r="AB235" s="19">
        <f>$I235*AB$19^0.5/VLOOKUP($O235,AProperties!$AY$8:$BG$1007,VLOOKUP(Span,Data!$N$4:$Y$11,Data!$Y$1,FALSE),FALSE)</f>
        <v>0.49401408922331874</v>
      </c>
      <c r="AC235" s="19">
        <f>$I235*AC$19^0.5/VLOOKUP($O235,AProperties!$AY$8:$BG$1007,VLOOKUP(Span,Data!$N$4:$Y$11,Data!$Y$1,FALSE),FALSE)</f>
        <v>0.69864142498300974</v>
      </c>
      <c r="AD235" s="19">
        <f>$I235*AD$19^0.5/VLOOKUP($O235,AProperties!$AY$8:$BG$1007,VLOOKUP(Span,Data!$N$4:$Y$11,Data!$Y$1,FALSE),FALSE)</f>
        <v>0.85565750218965264</v>
      </c>
      <c r="AE235" s="19">
        <f>$I235*AE$19^0.5/VLOOKUP($O235,AProperties!$AY$8:$BG$1007,VLOOKUP(Span,Data!$N$4:$Y$11,Data!$Y$1,FALSE),FALSE)</f>
        <v>0.98802817844663748</v>
      </c>
      <c r="AF235" s="19">
        <f>$I235*AF$19^0.5/VLOOKUP($O235,AProperties!$AY$8:$BG$1007,VLOOKUP(Span,Data!$N$4:$Y$11,Data!$Y$1,FALSE),FALSE)</f>
        <v>1.1046490853459872</v>
      </c>
      <c r="AG235" s="19">
        <f>$I235*AG$19^0.5/VLOOKUP($O235,AProperties!$AY$8:$BG$1007,VLOOKUP(Span,Data!$N$4:$Y$11,Data!$Y$1,FALSE),FALSE)</f>
        <v>1.2100824443428932</v>
      </c>
      <c r="AH235" s="19">
        <f>$I235*AH$19^0.5/VLOOKUP($O235,AProperties!$AY$8:$BG$1007,VLOOKUP(Span,Data!$N$4:$Y$11,Data!$Y$1,FALSE),FALSE)</f>
        <v>1.3070384242469755</v>
      </c>
      <c r="AI235" s="19">
        <f>$I235*AI$19^0.5/VLOOKUP($O235,AProperties!$AY$8:$BG$1007,VLOOKUP(Span,Data!$N$4:$Y$11,Data!$Y$1,FALSE),FALSE)</f>
        <v>1.3972828499660195</v>
      </c>
      <c r="AJ235" s="19">
        <f>$I235*AJ$19^0.5/VLOOKUP($O235,AProperties!$AY$8:$BG$1007,VLOOKUP(Span,Data!$N$4:$Y$11,Data!$Y$1,FALSE),FALSE)</f>
        <v>1.4820422676699563</v>
      </c>
      <c r="AK235" s="19">
        <f>$I235*AK$19^0.5/VLOOKUP($O235,AProperties!$AY$8:$BG$1007,VLOOKUP(Span,Data!$N$4:$Y$11,Data!$Y$1,FALSE),FALSE)</f>
        <v>1.5622097181593295</v>
      </c>
      <c r="AL235" s="47">
        <f t="shared" si="33"/>
        <v>0.216</v>
      </c>
    </row>
    <row r="236" spans="1:38" x14ac:dyDescent="0.25">
      <c r="A236" s="15">
        <v>0.217</v>
      </c>
      <c r="B236" s="116">
        <f>VLOOKUP($A236,APropertiesDimless!$A$7:$I$1007,VLOOKUP(Span,Data!$N$4:$Y$11,Data!$Y$1,FALSE),FALSE)</f>
        <v>0.21949867544525209</v>
      </c>
      <c r="C236" s="6">
        <f t="shared" si="29"/>
        <v>0.32674933772262604</v>
      </c>
      <c r="D236" s="116">
        <f>VLOOKUP($A236,AProperties!$AE$8:$AM$1007,VLOOKUP(Span,Data!$N$4:$Y$11,Data!$Y$1,FALSE),FALSE)</f>
        <v>0.27137777464596052</v>
      </c>
      <c r="E236" s="116">
        <f t="shared" si="30"/>
        <v>0.33256598830117701</v>
      </c>
      <c r="F236" s="6">
        <f t="shared" si="34"/>
        <v>0.39814033104606111</v>
      </c>
      <c r="G236" s="9"/>
      <c r="H236" s="15">
        <f t="shared" si="31"/>
        <v>0.217</v>
      </c>
      <c r="I236" s="6">
        <f>VLOOKUP(H236,AProperties!$AO$8:$AW$1007,VLOOKUP(Span,Data!$N$4:$Y$11,Data!$Y$1,FALSE),FALSE)^(2/3)</f>
        <v>0.27089607246496783</v>
      </c>
      <c r="J236" s="15">
        <f>$I236*(Slope^0.5)/VLOOKUP($H236,AProperties!$AY$8:$BG$1007,VLOOKUP(Span,Data!$N$4:$Y$11,Data!$Y$1,FALSE),FALSE)</f>
        <v>0.85803935737199066</v>
      </c>
      <c r="K236" s="15">
        <f>$J236*VLOOKUP($H236,AProperties!$A$8:$I$1007,VLOOKUP(Span,Data!$N$4:$Y$11,Data!$Y$1,FALSE),FALSE)</f>
        <v>0.22585715467292103</v>
      </c>
      <c r="L236" s="15">
        <f t="shared" si="35"/>
        <v>0.85803935737199066</v>
      </c>
      <c r="M236" s="15">
        <f t="shared" si="36"/>
        <v>0.217</v>
      </c>
      <c r="O236" s="28">
        <f t="shared" si="32"/>
        <v>0.217</v>
      </c>
      <c r="P236" s="19">
        <f>AA236*VLOOKUP($O236,AProperties!$A$8:$I$1007,VLOOKUP(Span,Data!$N$4:$Y$11,Data!$Y$1,FALSE),FALSE)</f>
        <v>9.2205797284252308E-2</v>
      </c>
      <c r="Q236" s="19">
        <f>AB236*VLOOKUP($O236,AProperties!$A$8:$I$1007,VLOOKUP(Span,Data!$N$4:$Y$11,Data!$Y$1,FALSE),FALSE)</f>
        <v>0.13039868904881388</v>
      </c>
      <c r="R236" s="19">
        <f>AC236*VLOOKUP($O236,AProperties!$A$8:$I$1007,VLOOKUP(Span,Data!$N$4:$Y$11,Data!$Y$1,FALSE),FALSE)</f>
        <v>0.18441159456850462</v>
      </c>
      <c r="S236" s="19">
        <f>AD236*VLOOKUP($O236,AProperties!$A$8:$I$1007,VLOOKUP(Span,Data!$N$4:$Y$11,Data!$Y$1,FALSE),FALSE)</f>
        <v>0.22585715467292103</v>
      </c>
      <c r="T236" s="19">
        <f>AE236*VLOOKUP($O236,AProperties!$A$8:$I$1007,VLOOKUP(Span,Data!$N$4:$Y$11,Data!$Y$1,FALSE),FALSE)</f>
        <v>0.26079737809762776</v>
      </c>
      <c r="U236" s="19">
        <f>AF236*VLOOKUP($O236,AProperties!$A$8:$I$1007,VLOOKUP(Span,Data!$N$4:$Y$11,Data!$Y$1,FALSE),FALSE)</f>
        <v>0.29158033289000529</v>
      </c>
      <c r="V236" s="19">
        <f>AG236*VLOOKUP($O236,AProperties!$A$8:$I$1007,VLOOKUP(Span,Data!$N$4:$Y$11,Data!$Y$1,FALSE),FALSE)</f>
        <v>0.31941025129744277</v>
      </c>
      <c r="W236" s="19">
        <f>AH236*VLOOKUP($O236,AProperties!$A$8:$I$1007,VLOOKUP(Span,Data!$N$4:$Y$11,Data!$Y$1,FALSE),FALSE)</f>
        <v>0.34500250251200326</v>
      </c>
      <c r="X236" s="19">
        <f>AI236*VLOOKUP($O236,AProperties!$A$8:$I$1007,VLOOKUP(Span,Data!$N$4:$Y$11,Data!$Y$1,FALSE),FALSE)</f>
        <v>0.36882318913700923</v>
      </c>
      <c r="Y236" s="19">
        <f>AJ236*VLOOKUP($O236,AProperties!$A$8:$I$1007,VLOOKUP(Span,Data!$N$4:$Y$11,Data!$Y$1,FALSE),FALSE)</f>
        <v>0.39119606714644173</v>
      </c>
      <c r="Z236" s="19">
        <f>AK236*VLOOKUP($O236,AProperties!$A$8:$I$1007,VLOOKUP(Span,Data!$N$4:$Y$11,Data!$Y$1,FALSE),FALSE)</f>
        <v>0.41235686129430726</v>
      </c>
      <c r="AA236" s="19">
        <f>$I236*AA$19^0.5/VLOOKUP($O236,AProperties!$AY$8:$BG$1007,VLOOKUP(Span,Data!$N$4:$Y$11,Data!$Y$1,FALSE),FALSE)</f>
        <v>0.35029310079782683</v>
      </c>
      <c r="AB236" s="19">
        <f>$I236*AB$19^0.5/VLOOKUP($O236,AProperties!$AY$8:$BG$1007,VLOOKUP(Span,Data!$N$4:$Y$11,Data!$Y$1,FALSE),FALSE)</f>
        <v>0.49538925395401229</v>
      </c>
      <c r="AC236" s="19">
        <f>$I236*AC$19^0.5/VLOOKUP($O236,AProperties!$AY$8:$BG$1007,VLOOKUP(Span,Data!$N$4:$Y$11,Data!$Y$1,FALSE),FALSE)</f>
        <v>0.70058620159565366</v>
      </c>
      <c r="AD236" s="19">
        <f>$I236*AD$19^0.5/VLOOKUP($O236,AProperties!$AY$8:$BG$1007,VLOOKUP(Span,Data!$N$4:$Y$11,Data!$Y$1,FALSE),FALSE)</f>
        <v>0.85803935737199066</v>
      </c>
      <c r="AE236" s="19">
        <f>$I236*AE$19^0.5/VLOOKUP($O236,AProperties!$AY$8:$BG$1007,VLOOKUP(Span,Data!$N$4:$Y$11,Data!$Y$1,FALSE),FALSE)</f>
        <v>0.99077850790802457</v>
      </c>
      <c r="AF236" s="19">
        <f>$I236*AF$19^0.5/VLOOKUP($O236,AProperties!$AY$8:$BG$1007,VLOOKUP(Span,Data!$N$4:$Y$11,Data!$Y$1,FALSE),FALSE)</f>
        <v>1.1077240471640781</v>
      </c>
      <c r="AG236" s="19">
        <f>$I236*AG$19^0.5/VLOOKUP($O236,AProperties!$AY$8:$BG$1007,VLOOKUP(Span,Data!$N$4:$Y$11,Data!$Y$1,FALSE),FALSE)</f>
        <v>1.2134508962453641</v>
      </c>
      <c r="AH236" s="19">
        <f>$I236*AH$19^0.5/VLOOKUP($O236,AProperties!$AY$8:$BG$1007,VLOOKUP(Span,Data!$N$4:$Y$11,Data!$Y$1,FALSE),FALSE)</f>
        <v>1.3106767681361375</v>
      </c>
      <c r="AI236" s="19">
        <f>$I236*AI$19^0.5/VLOOKUP($O236,AProperties!$AY$8:$BG$1007,VLOOKUP(Span,Data!$N$4:$Y$11,Data!$Y$1,FALSE),FALSE)</f>
        <v>1.4011724031913073</v>
      </c>
      <c r="AJ236" s="19">
        <f>$I236*AJ$19^0.5/VLOOKUP($O236,AProperties!$AY$8:$BG$1007,VLOOKUP(Span,Data!$N$4:$Y$11,Data!$Y$1,FALSE),FALSE)</f>
        <v>1.486167761862037</v>
      </c>
      <c r="AK236" s="19">
        <f>$I236*AK$19^0.5/VLOOKUP($O236,AProperties!$AY$8:$BG$1007,VLOOKUP(Span,Data!$N$4:$Y$11,Data!$Y$1,FALSE),FALSE)</f>
        <v>1.5665583708662532</v>
      </c>
      <c r="AL236" s="47">
        <f t="shared" si="33"/>
        <v>0.217</v>
      </c>
    </row>
    <row r="237" spans="1:38" x14ac:dyDescent="0.25">
      <c r="A237" s="15">
        <v>0.218</v>
      </c>
      <c r="B237" s="116">
        <f>VLOOKUP($A237,APropertiesDimless!$A$7:$I$1007,VLOOKUP(Span,Data!$N$4:$Y$11,Data!$Y$1,FALSE),FALSE)</f>
        <v>0.22054055918990478</v>
      </c>
      <c r="C237" s="6">
        <f t="shared" si="29"/>
        <v>0.32827027959495236</v>
      </c>
      <c r="D237" s="116">
        <f>VLOOKUP($A237,AProperties!$AE$8:$AM$1007,VLOOKUP(Span,Data!$N$4:$Y$11,Data!$Y$1,FALSE),FALSE)</f>
        <v>0.27261400977642736</v>
      </c>
      <c r="E237" s="116">
        <f t="shared" si="30"/>
        <v>0.33430390420760758</v>
      </c>
      <c r="F237" s="6">
        <f t="shared" si="34"/>
        <v>0.40090211816818089</v>
      </c>
      <c r="G237" s="9"/>
      <c r="H237" s="15">
        <f t="shared" si="31"/>
        <v>0.218</v>
      </c>
      <c r="I237" s="6">
        <f>VLOOKUP(H237,AProperties!$AO$8:$AW$1007,VLOOKUP(Span,Data!$N$4:$Y$11,Data!$Y$1,FALSE),FALSE)^(2/3)</f>
        <v>0.2715603300753035</v>
      </c>
      <c r="J237" s="15">
        <f>$I237*(Slope^0.5)/VLOOKUP($H237,AProperties!$AY$8:$BG$1007,VLOOKUP(Span,Data!$N$4:$Y$11,Data!$Y$1,FALSE),FALSE)</f>
        <v>0.86041548760556497</v>
      </c>
      <c r="K237" s="15">
        <f>$J237*VLOOKUP($H237,AProperties!$A$8:$I$1007,VLOOKUP(Span,Data!$N$4:$Y$11,Data!$Y$1,FALSE),FALSE)</f>
        <v>0.22751433041334759</v>
      </c>
      <c r="L237" s="15">
        <f t="shared" si="35"/>
        <v>0.86041548760556497</v>
      </c>
      <c r="M237" s="15">
        <f t="shared" si="36"/>
        <v>0.218</v>
      </c>
      <c r="O237" s="28">
        <f t="shared" si="32"/>
        <v>0.218</v>
      </c>
      <c r="P237" s="19">
        <f>AA237*VLOOKUP($O237,AProperties!$A$8:$I$1007,VLOOKUP(Span,Data!$N$4:$Y$11,Data!$Y$1,FALSE),FALSE)</f>
        <v>9.2882336447279612E-2</v>
      </c>
      <c r="Q237" s="19">
        <f>AB237*VLOOKUP($O237,AProperties!$A$8:$I$1007,VLOOKUP(Span,Data!$N$4:$Y$11,Data!$Y$1,FALSE),FALSE)</f>
        <v>0.1313554599086437</v>
      </c>
      <c r="R237" s="19">
        <f>AC237*VLOOKUP($O237,AProperties!$A$8:$I$1007,VLOOKUP(Span,Data!$N$4:$Y$11,Data!$Y$1,FALSE),FALSE)</f>
        <v>0.18576467289455922</v>
      </c>
      <c r="S237" s="19">
        <f>AD237*VLOOKUP($O237,AProperties!$A$8:$I$1007,VLOOKUP(Span,Data!$N$4:$Y$11,Data!$Y$1,FALSE),FALSE)</f>
        <v>0.22751433041334759</v>
      </c>
      <c r="T237" s="19">
        <f>AE237*VLOOKUP($O237,AProperties!$A$8:$I$1007,VLOOKUP(Span,Data!$N$4:$Y$11,Data!$Y$1,FALSE),FALSE)</f>
        <v>0.26271091981728739</v>
      </c>
      <c r="U237" s="19">
        <f>AF237*VLOOKUP($O237,AProperties!$A$8:$I$1007,VLOOKUP(Span,Data!$N$4:$Y$11,Data!$Y$1,FALSE),FALSE)</f>
        <v>0.29371973757147557</v>
      </c>
      <c r="V237" s="19">
        <f>AG237*VLOOKUP($O237,AProperties!$A$8:$I$1007,VLOOKUP(Span,Data!$N$4:$Y$11,Data!$Y$1,FALSE),FALSE)</f>
        <v>0.32175385170478971</v>
      </c>
      <c r="W237" s="19">
        <f>AH237*VLOOKUP($O237,AProperties!$A$8:$I$1007,VLOOKUP(Span,Data!$N$4:$Y$11,Data!$Y$1,FALSE),FALSE)</f>
        <v>0.34753388026878629</v>
      </c>
      <c r="X237" s="19">
        <f>AI237*VLOOKUP($O237,AProperties!$A$8:$I$1007,VLOOKUP(Span,Data!$N$4:$Y$11,Data!$Y$1,FALSE),FALSE)</f>
        <v>0.37152934578911845</v>
      </c>
      <c r="Y237" s="19">
        <f>AJ237*VLOOKUP($O237,AProperties!$A$8:$I$1007,VLOOKUP(Span,Data!$N$4:$Y$11,Data!$Y$1,FALSE),FALSE)</f>
        <v>0.394066379725931</v>
      </c>
      <c r="Z237" s="19">
        <f>AK237*VLOOKUP($O237,AProperties!$A$8:$I$1007,VLOOKUP(Span,Data!$N$4:$Y$11,Data!$Y$1,FALSE),FALSE)</f>
        <v>0.41538243641024719</v>
      </c>
      <c r="AA237" s="19">
        <f>$I237*AA$19^0.5/VLOOKUP($O237,AProperties!$AY$8:$BG$1007,VLOOKUP(Span,Data!$N$4:$Y$11,Data!$Y$1,FALSE),FALSE)</f>
        <v>0.35126315190360297</v>
      </c>
      <c r="AB237" s="19">
        <f>$I237*AB$19^0.5/VLOOKUP($O237,AProperties!$AY$8:$BG$1007,VLOOKUP(Span,Data!$N$4:$Y$11,Data!$Y$1,FALSE),FALSE)</f>
        <v>0.49676111338399603</v>
      </c>
      <c r="AC237" s="19">
        <f>$I237*AC$19^0.5/VLOOKUP($O237,AProperties!$AY$8:$BG$1007,VLOOKUP(Span,Data!$N$4:$Y$11,Data!$Y$1,FALSE),FALSE)</f>
        <v>0.70252630380720593</v>
      </c>
      <c r="AD237" s="19">
        <f>$I237*AD$19^0.5/VLOOKUP($O237,AProperties!$AY$8:$BG$1007,VLOOKUP(Span,Data!$N$4:$Y$11,Data!$Y$1,FALSE),FALSE)</f>
        <v>0.86041548760556497</v>
      </c>
      <c r="AE237" s="19">
        <f>$I237*AE$19^0.5/VLOOKUP($O237,AProperties!$AY$8:$BG$1007,VLOOKUP(Span,Data!$N$4:$Y$11,Data!$Y$1,FALSE),FALSE)</f>
        <v>0.99352222676799207</v>
      </c>
      <c r="AF237" s="19">
        <f>$I237*AF$19^0.5/VLOOKUP($O237,AProperties!$AY$8:$BG$1007,VLOOKUP(Span,Data!$N$4:$Y$11,Data!$Y$1,FALSE),FALSE)</f>
        <v>1.1107916181050956</v>
      </c>
      <c r="AG237" s="19">
        <f>$I237*AG$19^0.5/VLOOKUP($O237,AProperties!$AY$8:$BG$1007,VLOOKUP(Span,Data!$N$4:$Y$11,Data!$Y$1,FALSE),FALSE)</f>
        <v>1.2168112518476497</v>
      </c>
      <c r="AH237" s="19">
        <f>$I237*AH$19^0.5/VLOOKUP($O237,AProperties!$AY$8:$BG$1007,VLOOKUP(Span,Data!$N$4:$Y$11,Data!$Y$1,FALSE),FALSE)</f>
        <v>1.3143063670216133</v>
      </c>
      <c r="AI237" s="19">
        <f>$I237*AI$19^0.5/VLOOKUP($O237,AProperties!$AY$8:$BG$1007,VLOOKUP(Span,Data!$N$4:$Y$11,Data!$Y$1,FALSE),FALSE)</f>
        <v>1.4050526076144119</v>
      </c>
      <c r="AJ237" s="19">
        <f>$I237*AJ$19^0.5/VLOOKUP($O237,AProperties!$AY$8:$BG$1007,VLOOKUP(Span,Data!$N$4:$Y$11,Data!$Y$1,FALSE),FALSE)</f>
        <v>1.4902833401519879</v>
      </c>
      <c r="AK237" s="19">
        <f>$I237*AK$19^0.5/VLOOKUP($O237,AProperties!$AY$8:$BG$1007,VLOOKUP(Span,Data!$N$4:$Y$11,Data!$Y$1,FALSE),FALSE)</f>
        <v>1.5708965712945822</v>
      </c>
      <c r="AL237" s="47">
        <f t="shared" si="33"/>
        <v>0.218</v>
      </c>
    </row>
    <row r="238" spans="1:38" x14ac:dyDescent="0.25">
      <c r="A238" s="15">
        <v>0.219</v>
      </c>
      <c r="B238" s="116">
        <f>VLOOKUP($A238,APropertiesDimless!$A$7:$I$1007,VLOOKUP(Span,Data!$N$4:$Y$11,Data!$Y$1,FALSE),FALSE)</f>
        <v>0.22158291096204197</v>
      </c>
      <c r="C238" s="6">
        <f t="shared" si="29"/>
        <v>0.32979145548102096</v>
      </c>
      <c r="D238" s="116">
        <f>VLOOKUP($A238,AProperties!$AE$8:$AM$1007,VLOOKUP(Span,Data!$N$4:$Y$11,Data!$Y$1,FALSE),FALSE)</f>
        <v>0.27385000884191474</v>
      </c>
      <c r="E238" s="116">
        <f t="shared" si="30"/>
        <v>0.33604331056080661</v>
      </c>
      <c r="F238" s="6">
        <f t="shared" si="34"/>
        <v>0.40367033537019226</v>
      </c>
      <c r="G238" s="9"/>
      <c r="H238" s="15">
        <f t="shared" si="31"/>
        <v>0.219</v>
      </c>
      <c r="I238" s="6">
        <f>VLOOKUP(H238,AProperties!$AO$8:$AW$1007,VLOOKUP(Span,Data!$N$4:$Y$11,Data!$Y$1,FALSE),FALSE)^(2/3)</f>
        <v>0.27222243555145342</v>
      </c>
      <c r="J238" s="15">
        <f>$I238*(Slope^0.5)/VLOOKUP($H238,AProperties!$AY$8:$BG$1007,VLOOKUP(Span,Data!$N$4:$Y$11,Data!$Y$1,FALSE),FALSE)</f>
        <v>0.86278592010293098</v>
      </c>
      <c r="K238" s="15">
        <f>$J238*VLOOKUP($H238,AProperties!$A$8:$I$1007,VLOOKUP(Span,Data!$N$4:$Y$11,Data!$Y$1,FALSE),FALSE)</f>
        <v>0.22917549355995315</v>
      </c>
      <c r="L238" s="15">
        <f t="shared" si="35"/>
        <v>0.86278592010293098</v>
      </c>
      <c r="M238" s="15">
        <f t="shared" si="36"/>
        <v>0.219</v>
      </c>
      <c r="O238" s="28">
        <f t="shared" si="32"/>
        <v>0.219</v>
      </c>
      <c r="P238" s="19">
        <f>AA238*VLOOKUP($O238,AProperties!$A$8:$I$1007,VLOOKUP(Span,Data!$N$4:$Y$11,Data!$Y$1,FALSE),FALSE)</f>
        <v>9.3560503462062933E-2</v>
      </c>
      <c r="Q238" s="19">
        <f>AB238*VLOOKUP($O238,AProperties!$A$8:$I$1007,VLOOKUP(Span,Data!$N$4:$Y$11,Data!$Y$1,FALSE),FALSE)</f>
        <v>0.13231453289850431</v>
      </c>
      <c r="R238" s="19">
        <f>AC238*VLOOKUP($O238,AProperties!$A$8:$I$1007,VLOOKUP(Span,Data!$N$4:$Y$11,Data!$Y$1,FALSE),FALSE)</f>
        <v>0.18712100692412587</v>
      </c>
      <c r="S238" s="19">
        <f>AD238*VLOOKUP($O238,AProperties!$A$8:$I$1007,VLOOKUP(Span,Data!$N$4:$Y$11,Data!$Y$1,FALSE),FALSE)</f>
        <v>0.22917549355995315</v>
      </c>
      <c r="T238" s="19">
        <f>AE238*VLOOKUP($O238,AProperties!$A$8:$I$1007,VLOOKUP(Span,Data!$N$4:$Y$11,Data!$Y$1,FALSE),FALSE)</f>
        <v>0.26462906579700862</v>
      </c>
      <c r="U238" s="19">
        <f>AF238*VLOOKUP($O238,AProperties!$A$8:$I$1007,VLOOKUP(Span,Data!$N$4:$Y$11,Data!$Y$1,FALSE),FALSE)</f>
        <v>0.29586428997218789</v>
      </c>
      <c r="V238" s="19">
        <f>AG238*VLOOKUP($O238,AProperties!$A$8:$I$1007,VLOOKUP(Span,Data!$N$4:$Y$11,Data!$Y$1,FALSE),FALSE)</f>
        <v>0.32410309115603375</v>
      </c>
      <c r="W238" s="19">
        <f>AH238*VLOOKUP($O238,AProperties!$A$8:$I$1007,VLOOKUP(Span,Data!$N$4:$Y$11,Data!$Y$1,FALSE),FALSE)</f>
        <v>0.35007134888911673</v>
      </c>
      <c r="X238" s="19">
        <f>AI238*VLOOKUP($O238,AProperties!$A$8:$I$1007,VLOOKUP(Span,Data!$N$4:$Y$11,Data!$Y$1,FALSE),FALSE)</f>
        <v>0.37424201384825173</v>
      </c>
      <c r="Y238" s="19">
        <f>AJ238*VLOOKUP($O238,AProperties!$A$8:$I$1007,VLOOKUP(Span,Data!$N$4:$Y$11,Data!$Y$1,FALSE),FALSE)</f>
        <v>0.39694359869551288</v>
      </c>
      <c r="Z238" s="19">
        <f>AK238*VLOOKUP($O238,AProperties!$A$8:$I$1007,VLOOKUP(Span,Data!$N$4:$Y$11,Data!$Y$1,FALSE),FALSE)</f>
        <v>0.41841529150055423</v>
      </c>
      <c r="AA238" s="19">
        <f>$I238*AA$19^0.5/VLOOKUP($O238,AProperties!$AY$8:$BG$1007,VLOOKUP(Span,Data!$N$4:$Y$11,Data!$Y$1,FALSE),FALSE)</f>
        <v>0.35223087691831273</v>
      </c>
      <c r="AB238" s="19">
        <f>$I238*AB$19^0.5/VLOOKUP($O238,AProperties!$AY$8:$BG$1007,VLOOKUP(Span,Data!$N$4:$Y$11,Data!$Y$1,FALSE),FALSE)</f>
        <v>0.49812968322444623</v>
      </c>
      <c r="AC238" s="19">
        <f>$I238*AC$19^0.5/VLOOKUP($O238,AProperties!$AY$8:$BG$1007,VLOOKUP(Span,Data!$N$4:$Y$11,Data!$Y$1,FALSE),FALSE)</f>
        <v>0.70446175383662546</v>
      </c>
      <c r="AD238" s="19">
        <f>$I238*AD$19^0.5/VLOOKUP($O238,AProperties!$AY$8:$BG$1007,VLOOKUP(Span,Data!$N$4:$Y$11,Data!$Y$1,FALSE),FALSE)</f>
        <v>0.86278592010293098</v>
      </c>
      <c r="AE238" s="19">
        <f>$I238*AE$19^0.5/VLOOKUP($O238,AProperties!$AY$8:$BG$1007,VLOOKUP(Span,Data!$N$4:$Y$11,Data!$Y$1,FALSE),FALSE)</f>
        <v>0.99625936644889246</v>
      </c>
      <c r="AF238" s="19">
        <f>$I238*AF$19^0.5/VLOOKUP($O238,AProperties!$AY$8:$BG$1007,VLOOKUP(Span,Data!$N$4:$Y$11,Data!$Y$1,FALSE),FALSE)</f>
        <v>1.1138518333002982</v>
      </c>
      <c r="AG238" s="19">
        <f>$I238*AG$19^0.5/VLOOKUP($O238,AProperties!$AY$8:$BG$1007,VLOOKUP(Span,Data!$N$4:$Y$11,Data!$Y$1,FALSE),FALSE)</f>
        <v>1.220163549634115</v>
      </c>
      <c r="AH238" s="19">
        <f>$I238*AH$19^0.5/VLOOKUP($O238,AProperties!$AY$8:$BG$1007,VLOOKUP(Span,Data!$N$4:$Y$11,Data!$Y$1,FALSE),FALSE)</f>
        <v>1.3179272624712679</v>
      </c>
      <c r="AI238" s="19">
        <f>$I238*AI$19^0.5/VLOOKUP($O238,AProperties!$AY$8:$BG$1007,VLOOKUP(Span,Data!$N$4:$Y$11,Data!$Y$1,FALSE),FALSE)</f>
        <v>1.4089235076732509</v>
      </c>
      <c r="AJ238" s="19">
        <f>$I238*AJ$19^0.5/VLOOKUP($O238,AProperties!$AY$8:$BG$1007,VLOOKUP(Span,Data!$N$4:$Y$11,Data!$Y$1,FALSE),FALSE)</f>
        <v>1.4943890496733385</v>
      </c>
      <c r="AK238" s="19">
        <f>$I238*AK$19^0.5/VLOOKUP($O238,AProperties!$AY$8:$BG$1007,VLOOKUP(Span,Data!$N$4:$Y$11,Data!$Y$1,FALSE),FALSE)</f>
        <v>1.5752243691274177</v>
      </c>
      <c r="AL238" s="47">
        <f t="shared" si="33"/>
        <v>0.219</v>
      </c>
    </row>
    <row r="239" spans="1:38" x14ac:dyDescent="0.25">
      <c r="A239" s="15">
        <v>0.22</v>
      </c>
      <c r="B239" s="116">
        <f>VLOOKUP($A239,APropertiesDimless!$A$7:$I$1007,VLOOKUP(Span,Data!$N$4:$Y$11,Data!$Y$1,FALSE),FALSE)</f>
        <v>0.22262573369983993</v>
      </c>
      <c r="C239" s="6">
        <f t="shared" si="29"/>
        <v>0.33131286684991995</v>
      </c>
      <c r="D239" s="116">
        <f>VLOOKUP($A239,AProperties!$AE$8:$AM$1007,VLOOKUP(Span,Data!$N$4:$Y$11,Data!$Y$1,FALSE),FALSE)</f>
        <v>0.27508577037929494</v>
      </c>
      <c r="E239" s="116">
        <f t="shared" si="30"/>
        <v>0.3377842103930831</v>
      </c>
      <c r="F239" s="6">
        <f t="shared" si="34"/>
        <v>0.40644496895142901</v>
      </c>
      <c r="G239" s="9"/>
      <c r="H239" s="15">
        <f t="shared" si="31"/>
        <v>0.22</v>
      </c>
      <c r="I239" s="6">
        <f>VLOOKUP(H239,AProperties!$AO$8:$AW$1007,VLOOKUP(Span,Data!$N$4:$Y$11,Data!$Y$1,FALSE),FALSE)^(2/3)</f>
        <v>0.27288239971833328</v>
      </c>
      <c r="J239" s="15">
        <f>$I239*(Slope^0.5)/VLOOKUP($H239,AProperties!$AY$8:$BG$1007,VLOOKUP(Span,Data!$N$4:$Y$11,Data!$Y$1,FALSE),FALSE)</f>
        <v>0.86515068178281374</v>
      </c>
      <c r="K239" s="15">
        <f>$J239*VLOOKUP($H239,AProperties!$A$8:$I$1007,VLOOKUP(Span,Data!$N$4:$Y$11,Data!$Y$1,FALSE),FALSE)</f>
        <v>0.23084062794667637</v>
      </c>
      <c r="L239" s="15">
        <f t="shared" si="35"/>
        <v>0.86515068178281374</v>
      </c>
      <c r="M239" s="15">
        <f t="shared" si="36"/>
        <v>0.22</v>
      </c>
      <c r="O239" s="28">
        <f t="shared" si="32"/>
        <v>0.22</v>
      </c>
      <c r="P239" s="19">
        <f>AA239*VLOOKUP($O239,AProperties!$A$8:$I$1007,VLOOKUP(Span,Data!$N$4:$Y$11,Data!$Y$1,FALSE),FALSE)</f>
        <v>9.4240291728835274E-2</v>
      </c>
      <c r="Q239" s="19">
        <f>AB239*VLOOKUP($O239,AProperties!$A$8:$I$1007,VLOOKUP(Span,Data!$N$4:$Y$11,Data!$Y$1,FALSE),FALSE)</f>
        <v>0.13327589868491588</v>
      </c>
      <c r="R239" s="19">
        <f>AC239*VLOOKUP($O239,AProperties!$A$8:$I$1007,VLOOKUP(Span,Data!$N$4:$Y$11,Data!$Y$1,FALSE),FALSE)</f>
        <v>0.18848058345767055</v>
      </c>
      <c r="S239" s="19">
        <f>AD239*VLOOKUP($O239,AProperties!$A$8:$I$1007,VLOOKUP(Span,Data!$N$4:$Y$11,Data!$Y$1,FALSE),FALSE)</f>
        <v>0.23084062794667637</v>
      </c>
      <c r="T239" s="19">
        <f>AE239*VLOOKUP($O239,AProperties!$A$8:$I$1007,VLOOKUP(Span,Data!$N$4:$Y$11,Data!$Y$1,FALSE),FALSE)</f>
        <v>0.26655179736983176</v>
      </c>
      <c r="U239" s="19">
        <f>AF239*VLOOKUP($O239,AProperties!$A$8:$I$1007,VLOOKUP(Span,Data!$N$4:$Y$11,Data!$Y$1,FALSE),FALSE)</f>
        <v>0.2980139692218467</v>
      </c>
      <c r="V239" s="19">
        <f>AG239*VLOOKUP($O239,AProperties!$A$8:$I$1007,VLOOKUP(Span,Data!$N$4:$Y$11,Data!$Y$1,FALSE),FALSE)</f>
        <v>0.32645794678891149</v>
      </c>
      <c r="W239" s="19">
        <f>AH239*VLOOKUP($O239,AProperties!$A$8:$I$1007,VLOOKUP(Span,Data!$N$4:$Y$11,Data!$Y$1,FALSE),FALSE)</f>
        <v>0.35261488367892774</v>
      </c>
      <c r="X239" s="19">
        <f>AI239*VLOOKUP($O239,AProperties!$A$8:$I$1007,VLOOKUP(Span,Data!$N$4:$Y$11,Data!$Y$1,FALSE),FALSE)</f>
        <v>0.37696116691534109</v>
      </c>
      <c r="Y239" s="19">
        <f>AJ239*VLOOKUP($O239,AProperties!$A$8:$I$1007,VLOOKUP(Span,Data!$N$4:$Y$11,Data!$Y$1,FALSE),FALSE)</f>
        <v>0.39982769605474761</v>
      </c>
      <c r="Z239" s="19">
        <f>AK239*VLOOKUP($O239,AProperties!$A$8:$I$1007,VLOOKUP(Span,Data!$N$4:$Y$11,Data!$Y$1,FALSE),FALSE)</f>
        <v>0.42145539705017371</v>
      </c>
      <c r="AA239" s="19">
        <f>$I239*AA$19^0.5/VLOOKUP($O239,AProperties!$AY$8:$BG$1007,VLOOKUP(Span,Data!$N$4:$Y$11,Data!$Y$1,FALSE),FALSE)</f>
        <v>0.3531962868314793</v>
      </c>
      <c r="AB239" s="19">
        <f>$I239*AB$19^0.5/VLOOKUP($O239,AProperties!$AY$8:$BG$1007,VLOOKUP(Span,Data!$N$4:$Y$11,Data!$Y$1,FALSE),FALSE)</f>
        <v>0.49949497901689582</v>
      </c>
      <c r="AC239" s="19">
        <f>$I239*AC$19^0.5/VLOOKUP($O239,AProperties!$AY$8:$BG$1007,VLOOKUP(Span,Data!$N$4:$Y$11,Data!$Y$1,FALSE),FALSE)</f>
        <v>0.7063925736629586</v>
      </c>
      <c r="AD239" s="19">
        <f>$I239*AD$19^0.5/VLOOKUP($O239,AProperties!$AY$8:$BG$1007,VLOOKUP(Span,Data!$N$4:$Y$11,Data!$Y$1,FALSE),FALSE)</f>
        <v>0.86515068178281374</v>
      </c>
      <c r="AE239" s="19">
        <f>$I239*AE$19^0.5/VLOOKUP($O239,AProperties!$AY$8:$BG$1007,VLOOKUP(Span,Data!$N$4:$Y$11,Data!$Y$1,FALSE),FALSE)</f>
        <v>0.99898995803379165</v>
      </c>
      <c r="AF239" s="19">
        <f>$I239*AF$19^0.5/VLOOKUP($O239,AProperties!$AY$8:$BG$1007,VLOOKUP(Span,Data!$N$4:$Y$11,Data!$Y$1,FALSE),FALSE)</f>
        <v>1.1169047275016102</v>
      </c>
      <c r="AG239" s="19">
        <f>$I239*AG$19^0.5/VLOOKUP($O239,AProperties!$AY$8:$BG$1007,VLOOKUP(Span,Data!$N$4:$Y$11,Data!$Y$1,FALSE),FALSE)</f>
        <v>1.2235078276735851</v>
      </c>
      <c r="AH239" s="19">
        <f>$I239*AH$19^0.5/VLOOKUP($O239,AProperties!$AY$8:$BG$1007,VLOOKUP(Span,Data!$N$4:$Y$11,Data!$Y$1,FALSE),FALSE)</f>
        <v>1.3215394956041324</v>
      </c>
      <c r="AI239" s="19">
        <f>$I239*AI$19^0.5/VLOOKUP($O239,AProperties!$AY$8:$BG$1007,VLOOKUP(Span,Data!$N$4:$Y$11,Data!$Y$1,FALSE),FALSE)</f>
        <v>1.4127851473259172</v>
      </c>
      <c r="AJ239" s="19">
        <f>$I239*AJ$19^0.5/VLOOKUP($O239,AProperties!$AY$8:$BG$1007,VLOOKUP(Span,Data!$N$4:$Y$11,Data!$Y$1,FALSE),FALSE)</f>
        <v>1.4984849370506874</v>
      </c>
      <c r="AK239" s="19">
        <f>$I239*AK$19^0.5/VLOOKUP($O239,AProperties!$AY$8:$BG$1007,VLOOKUP(Span,Data!$N$4:$Y$11,Data!$Y$1,FALSE),FALSE)</f>
        <v>1.579541813511403</v>
      </c>
      <c r="AL239" s="47">
        <f t="shared" si="33"/>
        <v>0.22</v>
      </c>
    </row>
    <row r="240" spans="1:38" x14ac:dyDescent="0.25">
      <c r="A240" s="15">
        <v>0.221</v>
      </c>
      <c r="B240" s="116">
        <f>VLOOKUP($A240,APropertiesDimless!$A$7:$I$1007,VLOOKUP(Span,Data!$N$4:$Y$11,Data!$Y$1,FALSE),FALSE)</f>
        <v>0.22366903035029745</v>
      </c>
      <c r="C240" s="6">
        <f t="shared" si="29"/>
        <v>0.33283451517514873</v>
      </c>
      <c r="D240" s="116">
        <f>VLOOKUP($A240,AProperties!$AE$8:$AM$1007,VLOOKUP(Span,Data!$N$4:$Y$11,Data!$Y$1,FALSE),FALSE)</f>
        <v>0.27632129292459701</v>
      </c>
      <c r="E240" s="116">
        <f t="shared" si="30"/>
        <v>0.33952660673745955</v>
      </c>
      <c r="F240" s="6">
        <f t="shared" si="34"/>
        <v>0.40922600531615749</v>
      </c>
      <c r="G240" s="9"/>
      <c r="H240" s="15">
        <f t="shared" si="31"/>
        <v>0.221</v>
      </c>
      <c r="I240" s="6">
        <f>VLOOKUP(H240,AProperties!$AO$8:$AW$1007,VLOOKUP(Span,Data!$N$4:$Y$11,Data!$Y$1,FALSE),FALSE)^(2/3)</f>
        <v>0.27354023329140431</v>
      </c>
      <c r="J240" s="15">
        <f>$I240*(Slope^0.5)/VLOOKUP($H240,AProperties!$AY$8:$BG$1007,VLOOKUP(Span,Data!$N$4:$Y$11,Data!$Y$1,FALSE),FALSE)</f>
        <v>0.86750979927447003</v>
      </c>
      <c r="K240" s="15">
        <f>$J240*VLOOKUP($H240,AProperties!$A$8:$I$1007,VLOOKUP(Span,Data!$N$4:$Y$11,Data!$Y$1,FALSE),FALSE)</f>
        <v>0.23250971745263746</v>
      </c>
      <c r="L240" s="15">
        <f t="shared" si="35"/>
        <v>0.86750979927447003</v>
      </c>
      <c r="M240" s="15">
        <f t="shared" si="36"/>
        <v>0.221</v>
      </c>
      <c r="O240" s="28">
        <f t="shared" si="32"/>
        <v>0.221</v>
      </c>
      <c r="P240" s="19">
        <f>AA240*VLOOKUP($O240,AProperties!$A$8:$I$1007,VLOOKUP(Span,Data!$N$4:$Y$11,Data!$Y$1,FALSE),FALSE)</f>
        <v>9.4921694666275064E-2</v>
      </c>
      <c r="Q240" s="19">
        <f>AB240*VLOOKUP($O240,AProperties!$A$8:$I$1007,VLOOKUP(Span,Data!$N$4:$Y$11,Data!$Y$1,FALSE),FALSE)</f>
        <v>0.13423954796048407</v>
      </c>
      <c r="R240" s="19">
        <f>AC240*VLOOKUP($O240,AProperties!$A$8:$I$1007,VLOOKUP(Span,Data!$N$4:$Y$11,Data!$Y$1,FALSE),FALSE)</f>
        <v>0.18984338933255013</v>
      </c>
      <c r="S240" s="19">
        <f>AD240*VLOOKUP($O240,AProperties!$A$8:$I$1007,VLOOKUP(Span,Data!$N$4:$Y$11,Data!$Y$1,FALSE),FALSE)</f>
        <v>0.23250971745263746</v>
      </c>
      <c r="T240" s="19">
        <f>AE240*VLOOKUP($O240,AProperties!$A$8:$I$1007,VLOOKUP(Span,Data!$N$4:$Y$11,Data!$Y$1,FALSE),FALSE)</f>
        <v>0.26847909592096814</v>
      </c>
      <c r="U240" s="19">
        <f>AF240*VLOOKUP($O240,AProperties!$A$8:$I$1007,VLOOKUP(Span,Data!$N$4:$Y$11,Data!$Y$1,FALSE),FALSE)</f>
        <v>0.30016875450848562</v>
      </c>
      <c r="V240" s="19">
        <f>AG240*VLOOKUP($O240,AProperties!$A$8:$I$1007,VLOOKUP(Span,Data!$N$4:$Y$11,Data!$Y$1,FALSE),FALSE)</f>
        <v>0.32881839580505623</v>
      </c>
      <c r="W240" s="19">
        <f>AH240*VLOOKUP($O240,AProperties!$A$8:$I$1007,VLOOKUP(Span,Data!$N$4:$Y$11,Data!$Y$1,FALSE),FALSE)</f>
        <v>0.35516446001316876</v>
      </c>
      <c r="X240" s="19">
        <f>AI240*VLOOKUP($O240,AProperties!$A$8:$I$1007,VLOOKUP(Span,Data!$N$4:$Y$11,Data!$Y$1,FALSE),FALSE)</f>
        <v>0.37968677866510026</v>
      </c>
      <c r="Y240" s="19">
        <f>AJ240*VLOOKUP($O240,AProperties!$A$8:$I$1007,VLOOKUP(Span,Data!$N$4:$Y$11,Data!$Y$1,FALSE),FALSE)</f>
        <v>0.40271864388145212</v>
      </c>
      <c r="Z240" s="19">
        <f>AK240*VLOOKUP($O240,AProperties!$A$8:$I$1007,VLOOKUP(Span,Data!$N$4:$Y$11,Data!$Y$1,FALSE),FALSE)</f>
        <v>0.42450272362654051</v>
      </c>
      <c r="AA240" s="19">
        <f>$I240*AA$19^0.5/VLOOKUP($O240,AProperties!$AY$8:$BG$1007,VLOOKUP(Span,Data!$N$4:$Y$11,Data!$Y$1,FALSE),FALSE)</f>
        <v>0.35415939251445139</v>
      </c>
      <c r="AB240" s="19">
        <f>$I240*AB$19^0.5/VLOOKUP($O240,AProperties!$AY$8:$BG$1007,VLOOKUP(Span,Data!$N$4:$Y$11,Data!$Y$1,FALSE),FALSE)</f>
        <v>0.50085701613575351</v>
      </c>
      <c r="AC240" s="19">
        <f>$I240*AC$19^0.5/VLOOKUP($O240,AProperties!$AY$8:$BG$1007,VLOOKUP(Span,Data!$N$4:$Y$11,Data!$Y$1,FALSE),FALSE)</f>
        <v>0.70831878502890278</v>
      </c>
      <c r="AD240" s="19">
        <f>$I240*AD$19^0.5/VLOOKUP($O240,AProperties!$AY$8:$BG$1007,VLOOKUP(Span,Data!$N$4:$Y$11,Data!$Y$1,FALSE),FALSE)</f>
        <v>0.86750979927447003</v>
      </c>
      <c r="AE240" s="19">
        <f>$I240*AE$19^0.5/VLOOKUP($O240,AProperties!$AY$8:$BG$1007,VLOOKUP(Span,Data!$N$4:$Y$11,Data!$Y$1,FALSE),FALSE)</f>
        <v>1.001714032271507</v>
      </c>
      <c r="AF240" s="19">
        <f>$I240*AF$19^0.5/VLOOKUP($O240,AProperties!$AY$8:$BG$1007,VLOOKUP(Span,Data!$N$4:$Y$11,Data!$Y$1,FALSE),FALSE)</f>
        <v>1.1199503350872539</v>
      </c>
      <c r="AG240" s="19">
        <f>$I240*AG$19^0.5/VLOOKUP($O240,AProperties!$AY$8:$BG$1007,VLOOKUP(Span,Data!$N$4:$Y$11,Data!$Y$1,FALSE),FALSE)</f>
        <v>1.226844123625517</v>
      </c>
      <c r="AH240" s="19">
        <f>$I240*AH$19^0.5/VLOOKUP($O240,AProperties!$AY$8:$BG$1007,VLOOKUP(Span,Data!$N$4:$Y$11,Data!$Y$1,FALSE),FALSE)</f>
        <v>1.3251431070970687</v>
      </c>
      <c r="AI240" s="19">
        <f>$I240*AI$19^0.5/VLOOKUP($O240,AProperties!$AY$8:$BG$1007,VLOOKUP(Span,Data!$N$4:$Y$11,Data!$Y$1,FALSE),FALSE)</f>
        <v>1.4166375700578056</v>
      </c>
      <c r="AJ240" s="19">
        <f>$I240*AJ$19^0.5/VLOOKUP($O240,AProperties!$AY$8:$BG$1007,VLOOKUP(Span,Data!$N$4:$Y$11,Data!$Y$1,FALSE),FALSE)</f>
        <v>1.5025710484072603</v>
      </c>
      <c r="AK240" s="19">
        <f>$I240*AK$19^0.5/VLOOKUP($O240,AProperties!$AY$8:$BG$1007,VLOOKUP(Span,Data!$N$4:$Y$11,Data!$Y$1,FALSE),FALSE)</f>
        <v>1.5838489530646869</v>
      </c>
      <c r="AL240" s="47">
        <f t="shared" si="33"/>
        <v>0.221</v>
      </c>
    </row>
    <row r="241" spans="1:38" x14ac:dyDescent="0.25">
      <c r="A241" s="15">
        <v>0.222</v>
      </c>
      <c r="B241" s="116">
        <f>VLOOKUP($A241,APropertiesDimless!$A$7:$I$1007,VLOOKUP(Span,Data!$N$4:$Y$11,Data!$Y$1,FALSE),FALSE)</f>
        <v>0.2247128038693037</v>
      </c>
      <c r="C241" s="6">
        <f t="shared" si="29"/>
        <v>0.33435640193465188</v>
      </c>
      <c r="D241" s="116">
        <f>VLOOKUP($A241,AProperties!$AE$8:$AM$1007,VLOOKUP(Span,Data!$N$4:$Y$11,Data!$Y$1,FALSE),FALSE)</f>
        <v>0.27755657501299941</v>
      </c>
      <c r="E241" s="116">
        <f t="shared" si="30"/>
        <v>0.34127050262775788</v>
      </c>
      <c r="F241" s="6">
        <f t="shared" si="34"/>
        <v>0.41201343097253174</v>
      </c>
      <c r="G241" s="9"/>
      <c r="H241" s="15">
        <f t="shared" si="31"/>
        <v>0.222</v>
      </c>
      <c r="I241" s="6">
        <f>VLOOKUP(H241,AProperties!$AO$8:$AW$1007,VLOOKUP(Span,Data!$N$4:$Y$11,Data!$Y$1,FALSE),FALSE)^(2/3)</f>
        <v>0.27419594687823412</v>
      </c>
      <c r="J241" s="15">
        <f>$I241*(Slope^0.5)/VLOOKUP($H241,AProperties!$AY$8:$BG$1007,VLOOKUP(Span,Data!$N$4:$Y$11,Data!$Y$1,FALSE),FALSE)</f>
        <v>0.86986329892195402</v>
      </c>
      <c r="K241" s="15">
        <f>$J241*VLOOKUP($H241,AProperties!$A$8:$I$1007,VLOOKUP(Span,Data!$N$4:$Y$11,Data!$Y$1,FALSE),FALSE)</f>
        <v>0.23418274600155445</v>
      </c>
      <c r="L241" s="15">
        <f t="shared" si="35"/>
        <v>0.86986329892195402</v>
      </c>
      <c r="M241" s="15">
        <f t="shared" si="36"/>
        <v>0.222</v>
      </c>
      <c r="O241" s="28">
        <f t="shared" si="32"/>
        <v>0.222</v>
      </c>
      <c r="P241" s="19">
        <f>AA241*VLOOKUP($O241,AProperties!$A$8:$I$1007,VLOOKUP(Span,Data!$N$4:$Y$11,Data!$Y$1,FALSE),FALSE)</f>
        <v>9.5604705711267668E-2</v>
      </c>
      <c r="Q241" s="19">
        <f>AB241*VLOOKUP($O241,AProperties!$A$8:$I$1007,VLOOKUP(Span,Data!$N$4:$Y$11,Data!$Y$1,FALSE),FALSE)</f>
        <v>0.13520547144356326</v>
      </c>
      <c r="R241" s="19">
        <f>AC241*VLOOKUP($O241,AProperties!$A$8:$I$1007,VLOOKUP(Span,Data!$N$4:$Y$11,Data!$Y$1,FALSE),FALSE)</f>
        <v>0.19120941142253534</v>
      </c>
      <c r="S241" s="19">
        <f>AD241*VLOOKUP($O241,AProperties!$A$8:$I$1007,VLOOKUP(Span,Data!$N$4:$Y$11,Data!$Y$1,FALSE),FALSE)</f>
        <v>0.23418274600155445</v>
      </c>
      <c r="T241" s="19">
        <f>AE241*VLOOKUP($O241,AProperties!$A$8:$I$1007,VLOOKUP(Span,Data!$N$4:$Y$11,Data!$Y$1,FALSE),FALSE)</f>
        <v>0.27041094288712653</v>
      </c>
      <c r="U241" s="19">
        <f>AF241*VLOOKUP($O241,AProperties!$A$8:$I$1007,VLOOKUP(Span,Data!$N$4:$Y$11,Data!$Y$1,FALSE),FALSE)</f>
        <v>0.30232862507771402</v>
      </c>
      <c r="V241" s="19">
        <f>AG241*VLOOKUP($O241,AProperties!$A$8:$I$1007,VLOOKUP(Span,Data!$N$4:$Y$11,Data!$Y$1,FALSE),FALSE)</f>
        <v>0.33118441546917204</v>
      </c>
      <c r="W241" s="19">
        <f>AH241*VLOOKUP($O241,AProperties!$A$8:$I$1007,VLOOKUP(Span,Data!$N$4:$Y$11,Data!$Y$1,FALSE),FALSE)</f>
        <v>0.35772005333491352</v>
      </c>
      <c r="X241" s="19">
        <f>AI241*VLOOKUP($O241,AProperties!$A$8:$I$1007,VLOOKUP(Span,Data!$N$4:$Y$11,Data!$Y$1,FALSE),FALSE)</f>
        <v>0.38241882284507067</v>
      </c>
      <c r="Y241" s="19">
        <f>AJ241*VLOOKUP($O241,AProperties!$A$8:$I$1007,VLOOKUP(Span,Data!$N$4:$Y$11,Data!$Y$1,FALSE),FALSE)</f>
        <v>0.40561641433068968</v>
      </c>
      <c r="Z241" s="19">
        <f>AK241*VLOOKUP($O241,AProperties!$A$8:$I$1007,VLOOKUP(Span,Data!$N$4:$Y$11,Data!$Y$1,FALSE),FALSE)</f>
        <v>0.42755724187851379</v>
      </c>
      <c r="AA241" s="19">
        <f>$I241*AA$19^0.5/VLOOKUP($O241,AProperties!$AY$8:$BG$1007,VLOOKUP(Span,Data!$N$4:$Y$11,Data!$Y$1,FALSE),FALSE)</f>
        <v>0.35512020472214401</v>
      </c>
      <c r="AB241" s="19">
        <f>$I241*AB$19^0.5/VLOOKUP($O241,AProperties!$AY$8:$BG$1007,VLOOKUP(Span,Data!$N$4:$Y$11,Data!$Y$1,FALSE),FALSE)</f>
        <v>0.50221580979076619</v>
      </c>
      <c r="AC241" s="19">
        <f>$I241*AC$19^0.5/VLOOKUP($O241,AProperties!$AY$8:$BG$1007,VLOOKUP(Span,Data!$N$4:$Y$11,Data!$Y$1,FALSE),FALSE)</f>
        <v>0.71024040944428801</v>
      </c>
      <c r="AD241" s="19">
        <f>$I241*AD$19^0.5/VLOOKUP($O241,AProperties!$AY$8:$BG$1007,VLOOKUP(Span,Data!$N$4:$Y$11,Data!$Y$1,FALSE),FALSE)</f>
        <v>0.86986329892195402</v>
      </c>
      <c r="AE241" s="19">
        <f>$I241*AE$19^0.5/VLOOKUP($O241,AProperties!$AY$8:$BG$1007,VLOOKUP(Span,Data!$N$4:$Y$11,Data!$Y$1,FALSE),FALSE)</f>
        <v>1.0044316195815324</v>
      </c>
      <c r="AF241" s="19">
        <f>$I241*AF$19^0.5/VLOOKUP($O241,AProperties!$AY$8:$BG$1007,VLOOKUP(Span,Data!$N$4:$Y$11,Data!$Y$1,FALSE),FALSE)</f>
        <v>1.1229886900672574</v>
      </c>
      <c r="AG241" s="19">
        <f>$I241*AG$19^0.5/VLOOKUP($O241,AProperties!$AY$8:$BG$1007,VLOOKUP(Span,Data!$N$4:$Y$11,Data!$Y$1,FALSE),FALSE)</f>
        <v>1.2301724747460292</v>
      </c>
      <c r="AH241" s="19">
        <f>$I241*AH$19^0.5/VLOOKUP($O241,AProperties!$AY$8:$BG$1007,VLOOKUP(Span,Data!$N$4:$Y$11,Data!$Y$1,FALSE),FALSE)</f>
        <v>1.3287381371912845</v>
      </c>
      <c r="AI241" s="19">
        <f>$I241*AI$19^0.5/VLOOKUP($O241,AProperties!$AY$8:$BG$1007,VLOOKUP(Span,Data!$N$4:$Y$11,Data!$Y$1,FALSE),FALSE)</f>
        <v>1.420480818888576</v>
      </c>
      <c r="AJ241" s="19">
        <f>$I241*AJ$19^0.5/VLOOKUP($O241,AProperties!$AY$8:$BG$1007,VLOOKUP(Span,Data!$N$4:$Y$11,Data!$Y$1,FALSE),FALSE)</f>
        <v>1.5066474293722982</v>
      </c>
      <c r="AK241" s="19">
        <f>$I241*AK$19^0.5/VLOOKUP($O241,AProperties!$AY$8:$BG$1007,VLOOKUP(Span,Data!$N$4:$Y$11,Data!$Y$1,FALSE),FALSE)</f>
        <v>1.5881458358847118</v>
      </c>
      <c r="AL241" s="47">
        <f t="shared" si="33"/>
        <v>0.222</v>
      </c>
    </row>
    <row r="242" spans="1:38" x14ac:dyDescent="0.25">
      <c r="A242" s="15">
        <v>0.223</v>
      </c>
      <c r="B242" s="116">
        <f>VLOOKUP($A242,APropertiesDimless!$A$7:$I$1007,VLOOKUP(Span,Data!$N$4:$Y$11,Data!$Y$1,FALSE),FALSE)</f>
        <v>0.22575705722170938</v>
      </c>
      <c r="C242" s="6">
        <f t="shared" si="29"/>
        <v>0.33587852861085471</v>
      </c>
      <c r="D242" s="116">
        <f>VLOOKUP($A242,AProperties!$AE$8:$AM$1007,VLOOKUP(Span,Data!$N$4:$Y$11,Data!$Y$1,FALSE),FALSE)</f>
        <v>0.27879161517882534</v>
      </c>
      <c r="E242" s="116">
        <f t="shared" si="30"/>
        <v>0.34301590109868674</v>
      </c>
      <c r="F242" s="6">
        <f t="shared" si="34"/>
        <v>0.41480723253157348</v>
      </c>
      <c r="G242" s="9"/>
      <c r="H242" s="15">
        <f t="shared" si="31"/>
        <v>0.223</v>
      </c>
      <c r="I242" s="6">
        <f>VLOOKUP(H242,AProperties!$AO$8:$AW$1007,VLOOKUP(Span,Data!$N$4:$Y$11,Data!$Y$1,FALSE),FALSE)^(2/3)</f>
        <v>0.27484955098002867</v>
      </c>
      <c r="J242" s="15">
        <f>$I242*(Slope^0.5)/VLOOKUP($H242,AProperties!$AY$8:$BG$1007,VLOOKUP(Span,Data!$N$4:$Y$11,Data!$Y$1,FALSE),FALSE)</f>
        <v>0.87221120678830832</v>
      </c>
      <c r="K242" s="15">
        <f>$J242*VLOOKUP($H242,AProperties!$A$8:$I$1007,VLOOKUP(Span,Data!$N$4:$Y$11,Data!$Y$1,FALSE),FALSE)</f>
        <v>0.23585969756117287</v>
      </c>
      <c r="L242" s="15">
        <f t="shared" si="35"/>
        <v>0.87221120678830832</v>
      </c>
      <c r="M242" s="15">
        <f t="shared" si="36"/>
        <v>0.223</v>
      </c>
      <c r="O242" s="28">
        <f t="shared" si="32"/>
        <v>0.223</v>
      </c>
      <c r="P242" s="19">
        <f>AA242*VLOOKUP($O242,AProperties!$A$8:$I$1007,VLOOKUP(Span,Data!$N$4:$Y$11,Data!$Y$1,FALSE),FALSE)</f>
        <v>9.6289318318672559E-2</v>
      </c>
      <c r="Q242" s="19">
        <f>AB242*VLOOKUP($O242,AProperties!$A$8:$I$1007,VLOOKUP(Span,Data!$N$4:$Y$11,Data!$Y$1,FALSE),FALSE)</f>
        <v>0.13617365987792687</v>
      </c>
      <c r="R242" s="19">
        <f>AC242*VLOOKUP($O242,AProperties!$A$8:$I$1007,VLOOKUP(Span,Data!$N$4:$Y$11,Data!$Y$1,FALSE),FALSE)</f>
        <v>0.19257863663734512</v>
      </c>
      <c r="S242" s="19">
        <f>AD242*VLOOKUP($O242,AProperties!$A$8:$I$1007,VLOOKUP(Span,Data!$N$4:$Y$11,Data!$Y$1,FALSE),FALSE)</f>
        <v>0.23585969756117287</v>
      </c>
      <c r="T242" s="19">
        <f>AE242*VLOOKUP($O242,AProperties!$A$8:$I$1007,VLOOKUP(Span,Data!$N$4:$Y$11,Data!$Y$1,FALSE),FALSE)</f>
        <v>0.27234731975585375</v>
      </c>
      <c r="U242" s="19">
        <f>AF242*VLOOKUP($O242,AProperties!$A$8:$I$1007,VLOOKUP(Span,Data!$N$4:$Y$11,Data!$Y$1,FALSE),FALSE)</f>
        <v>0.30449356023198015</v>
      </c>
      <c r="V242" s="19">
        <f>AG242*VLOOKUP($O242,AProperties!$A$8:$I$1007,VLOOKUP(Span,Data!$N$4:$Y$11,Data!$Y$1,FALSE),FALSE)</f>
        <v>0.33355598310822709</v>
      </c>
      <c r="W242" s="19">
        <f>AH242*VLOOKUP($O242,AProperties!$A$8:$I$1007,VLOOKUP(Span,Data!$N$4:$Y$11,Data!$Y$1,FALSE),FALSE)</f>
        <v>0.36028163915448869</v>
      </c>
      <c r="X242" s="19">
        <f>AI242*VLOOKUP($O242,AProperties!$A$8:$I$1007,VLOOKUP(Span,Data!$N$4:$Y$11,Data!$Y$1,FALSE),FALSE)</f>
        <v>0.38515727327469024</v>
      </c>
      <c r="Y242" s="19">
        <f>AJ242*VLOOKUP($O242,AProperties!$A$8:$I$1007,VLOOKUP(Span,Data!$N$4:$Y$11,Data!$Y$1,FALSE),FALSE)</f>
        <v>0.40852097963378059</v>
      </c>
      <c r="Z242" s="19">
        <f>AK242*VLOOKUP($O242,AProperties!$A$8:$I$1007,VLOOKUP(Span,Data!$N$4:$Y$11,Data!$Y$1,FALSE),FALSE)</f>
        <v>0.43061892253533529</v>
      </c>
      <c r="AA242" s="19">
        <f>$I242*AA$19^0.5/VLOOKUP($O242,AProperties!$AY$8:$BG$1007,VLOOKUP(Span,Data!$N$4:$Y$11,Data!$Y$1,FALSE),FALSE)</f>
        <v>0.35607873409474972</v>
      </c>
      <c r="AB242" s="19">
        <f>$I242*AB$19^0.5/VLOOKUP($O242,AProperties!$AY$8:$BG$1007,VLOOKUP(Span,Data!$N$4:$Y$11,Data!$Y$1,FALSE),FALSE)</f>
        <v>0.50357137502943816</v>
      </c>
      <c r="AC242" s="19">
        <f>$I242*AC$19^0.5/VLOOKUP($O242,AProperties!$AY$8:$BG$1007,VLOOKUP(Span,Data!$N$4:$Y$11,Data!$Y$1,FALSE),FALSE)</f>
        <v>0.71215746818949943</v>
      </c>
      <c r="AD242" s="19">
        <f>$I242*AD$19^0.5/VLOOKUP($O242,AProperties!$AY$8:$BG$1007,VLOOKUP(Span,Data!$N$4:$Y$11,Data!$Y$1,FALSE),FALSE)</f>
        <v>0.87221120678830832</v>
      </c>
      <c r="AE242" s="19">
        <f>$I242*AE$19^0.5/VLOOKUP($O242,AProperties!$AY$8:$BG$1007,VLOOKUP(Span,Data!$N$4:$Y$11,Data!$Y$1,FALSE),FALSE)</f>
        <v>1.0071427500588763</v>
      </c>
      <c r="AF242" s="19">
        <f>$I242*AF$19^0.5/VLOOKUP($O242,AProperties!$AY$8:$BG$1007,VLOOKUP(Span,Data!$N$4:$Y$11,Data!$Y$1,FALSE),FALSE)</f>
        <v>1.1260198260888636</v>
      </c>
      <c r="AG242" s="19">
        <f>$I242*AG$19^0.5/VLOOKUP($O242,AProperties!$AY$8:$BG$1007,VLOOKUP(Span,Data!$N$4:$Y$11,Data!$Y$1,FALSE),FALSE)</f>
        <v>1.2334929178938299</v>
      </c>
      <c r="AH242" s="19">
        <f>$I242*AH$19^0.5/VLOOKUP($O242,AProperties!$AY$8:$BG$1007,VLOOKUP(Span,Data!$N$4:$Y$11,Data!$Y$1,FALSE),FALSE)</f>
        <v>1.3323246256987347</v>
      </c>
      <c r="AI242" s="19">
        <f>$I242*AI$19^0.5/VLOOKUP($O242,AProperties!$AY$8:$BG$1007,VLOOKUP(Span,Data!$N$4:$Y$11,Data!$Y$1,FALSE),FALSE)</f>
        <v>1.4243149363789989</v>
      </c>
      <c r="AJ242" s="19">
        <f>$I242*AJ$19^0.5/VLOOKUP($O242,AProperties!$AY$8:$BG$1007,VLOOKUP(Span,Data!$N$4:$Y$11,Data!$Y$1,FALSE),FALSE)</f>
        <v>1.5107141250883143</v>
      </c>
      <c r="AK242" s="19">
        <f>$I242*AK$19^0.5/VLOOKUP($O242,AProperties!$AY$8:$BG$1007,VLOOKUP(Span,Data!$N$4:$Y$11,Data!$Y$1,FALSE),FALSE)</f>
        <v>1.5924325095558651</v>
      </c>
      <c r="AL242" s="47">
        <f t="shared" si="33"/>
        <v>0.223</v>
      </c>
    </row>
    <row r="243" spans="1:38" x14ac:dyDescent="0.25">
      <c r="A243" s="15">
        <v>0.224</v>
      </c>
      <c r="B243" s="116">
        <f>VLOOKUP($A243,APropertiesDimless!$A$7:$I$1007,VLOOKUP(Span,Data!$N$4:$Y$11,Data!$Y$1,FALSE),FALSE)</f>
        <v>0.22680179338139667</v>
      </c>
      <c r="C243" s="6">
        <f t="shared" si="29"/>
        <v>0.33740089669069834</v>
      </c>
      <c r="D243" s="116">
        <f>VLOOKUP($A243,AProperties!$AE$8:$AM$1007,VLOOKUP(Span,Data!$N$4:$Y$11,Data!$Y$1,FALSE),FALSE)</f>
        <v>0.28002641195553657</v>
      </c>
      <c r="E243" s="116">
        <f t="shared" si="30"/>
        <v>0.34476280518592844</v>
      </c>
      <c r="F243" s="6">
        <f t="shared" si="34"/>
        <v>0.41760739670616592</v>
      </c>
      <c r="G243" s="9"/>
      <c r="H243" s="15">
        <f t="shared" si="31"/>
        <v>0.224</v>
      </c>
      <c r="I243" s="6">
        <f>VLOOKUP(H243,AProperties!$AO$8:$AW$1007,VLOOKUP(Span,Data!$N$4:$Y$11,Data!$Y$1,FALSE),FALSE)^(2/3)</f>
        <v>0.27550105599313574</v>
      </c>
      <c r="J243" s="15">
        <f>$I243*(Slope^0.5)/VLOOKUP($H243,AProperties!$AY$8:$BG$1007,VLOOKUP(Span,Data!$N$4:$Y$11,Data!$Y$1,FALSE),FALSE)</f>
        <v>0.87455354865967627</v>
      </c>
      <c r="K243" s="15">
        <f>$J243*VLOOKUP($H243,AProperties!$A$8:$I$1007,VLOOKUP(Span,Data!$N$4:$Y$11,Data!$Y$1,FALSE),FALSE)</f>
        <v>0.23754055614270289</v>
      </c>
      <c r="L243" s="15">
        <f t="shared" si="35"/>
        <v>0.87455354865967627</v>
      </c>
      <c r="M243" s="15">
        <f t="shared" si="36"/>
        <v>0.224</v>
      </c>
      <c r="O243" s="28">
        <f t="shared" si="32"/>
        <v>0.224</v>
      </c>
      <c r="P243" s="19">
        <f>AA243*VLOOKUP($O243,AProperties!$A$8:$I$1007,VLOOKUP(Span,Data!$N$4:$Y$11,Data!$Y$1,FALSE),FALSE)</f>
        <v>9.6975525961093725E-2</v>
      </c>
      <c r="Q243" s="19">
        <f>AB243*VLOOKUP($O243,AProperties!$A$8:$I$1007,VLOOKUP(Span,Data!$N$4:$Y$11,Data!$Y$1,FALSE),FALSE)</f>
        <v>0.13714410403244295</v>
      </c>
      <c r="R243" s="19">
        <f>AC243*VLOOKUP($O243,AProperties!$A$8:$I$1007,VLOOKUP(Span,Data!$N$4:$Y$11,Data!$Y$1,FALSE),FALSE)</f>
        <v>0.19395105192218745</v>
      </c>
      <c r="S243" s="19">
        <f>AD243*VLOOKUP($O243,AProperties!$A$8:$I$1007,VLOOKUP(Span,Data!$N$4:$Y$11,Data!$Y$1,FALSE),FALSE)</f>
        <v>0.23754055614270289</v>
      </c>
      <c r="T243" s="19">
        <f>AE243*VLOOKUP($O243,AProperties!$A$8:$I$1007,VLOOKUP(Span,Data!$N$4:$Y$11,Data!$Y$1,FALSE),FALSE)</f>
        <v>0.27428820806488591</v>
      </c>
      <c r="U243" s="19">
        <f>AF243*VLOOKUP($O243,AProperties!$A$8:$I$1007,VLOOKUP(Span,Data!$N$4:$Y$11,Data!$Y$1,FALSE),FALSE)</f>
        <v>0.30666353932984536</v>
      </c>
      <c r="V243" s="19">
        <f>AG243*VLOOKUP($O243,AProperties!$A$8:$I$1007,VLOOKUP(Span,Data!$N$4:$Y$11,Data!$Y$1,FALSE),FALSE)</f>
        <v>0.33593307611065809</v>
      </c>
      <c r="W243" s="19">
        <f>AH243*VLOOKUP($O243,AProperties!$A$8:$I$1007,VLOOKUP(Span,Data!$N$4:$Y$11,Data!$Y$1,FALSE),FALSE)</f>
        <v>0.36284919304861457</v>
      </c>
      <c r="X243" s="19">
        <f>AI243*VLOOKUP($O243,AProperties!$A$8:$I$1007,VLOOKUP(Span,Data!$N$4:$Y$11,Data!$Y$1,FALSE),FALSE)</f>
        <v>0.3879021038443749</v>
      </c>
      <c r="Y243" s="19">
        <f>AJ243*VLOOKUP($O243,AProperties!$A$8:$I$1007,VLOOKUP(Span,Data!$N$4:$Y$11,Data!$Y$1,FALSE),FALSE)</f>
        <v>0.41143231209732878</v>
      </c>
      <c r="Z243" s="19">
        <f>AK243*VLOOKUP($O243,AProperties!$A$8:$I$1007,VLOOKUP(Span,Data!$N$4:$Y$11,Data!$Y$1,FALSE),FALSE)</f>
        <v>0.43368773640560238</v>
      </c>
      <c r="AA243" s="19">
        <f>$I243*AA$19^0.5/VLOOKUP($O243,AProperties!$AY$8:$BG$1007,VLOOKUP(Span,Data!$N$4:$Y$11,Data!$Y$1,FALSE),FALSE)</f>
        <v>0.35703499115941767</v>
      </c>
      <c r="AB243" s="19">
        <f>$I243*AB$19^0.5/VLOOKUP($O243,AProperties!$AY$8:$BG$1007,VLOOKUP(Span,Data!$N$4:$Y$11,Data!$Y$1,FALSE),FALSE)</f>
        <v>0.50492372673940666</v>
      </c>
      <c r="AC243" s="19">
        <f>$I243*AC$19^0.5/VLOOKUP($O243,AProperties!$AY$8:$BG$1007,VLOOKUP(Span,Data!$N$4:$Y$11,Data!$Y$1,FALSE),FALSE)</f>
        <v>0.71406998231883534</v>
      </c>
      <c r="AD243" s="19">
        <f>$I243*AD$19^0.5/VLOOKUP($O243,AProperties!$AY$8:$BG$1007,VLOOKUP(Span,Data!$N$4:$Y$11,Data!$Y$1,FALSE),FALSE)</f>
        <v>0.87455354865967627</v>
      </c>
      <c r="AE243" s="19">
        <f>$I243*AE$19^0.5/VLOOKUP($O243,AProperties!$AY$8:$BG$1007,VLOOKUP(Span,Data!$N$4:$Y$11,Data!$Y$1,FALSE),FALSE)</f>
        <v>1.0098474534788133</v>
      </c>
      <c r="AF243" s="19">
        <f>$I243*AF$19^0.5/VLOOKUP($O243,AProperties!$AY$8:$BG$1007,VLOOKUP(Span,Data!$N$4:$Y$11,Data!$Y$1,FALSE),FALSE)</f>
        <v>1.1290437764418413</v>
      </c>
      <c r="AG243" s="19">
        <f>$I243*AG$19^0.5/VLOOKUP($O243,AProperties!$AY$8:$BG$1007,VLOOKUP(Span,Data!$N$4:$Y$11,Data!$Y$1,FALSE),FALSE)</f>
        <v>1.236805489536033</v>
      </c>
      <c r="AH243" s="19">
        <f>$I243*AH$19^0.5/VLOOKUP($O243,AProperties!$AY$8:$BG$1007,VLOOKUP(Span,Data!$N$4:$Y$11,Data!$Y$1,FALSE),FALSE)</f>
        <v>1.3359026120084043</v>
      </c>
      <c r="AI243" s="19">
        <f>$I243*AI$19^0.5/VLOOKUP($O243,AProperties!$AY$8:$BG$1007,VLOOKUP(Span,Data!$N$4:$Y$11,Data!$Y$1,FALSE),FALSE)</f>
        <v>1.4281399646376707</v>
      </c>
      <c r="AJ243" s="19">
        <f>$I243*AJ$19^0.5/VLOOKUP($O243,AProperties!$AY$8:$BG$1007,VLOOKUP(Span,Data!$N$4:$Y$11,Data!$Y$1,FALSE),FALSE)</f>
        <v>1.5147711802182198</v>
      </c>
      <c r="AK243" s="19">
        <f>$I243*AK$19^0.5/VLOOKUP($O243,AProperties!$AY$8:$BG$1007,VLOOKUP(Span,Data!$N$4:$Y$11,Data!$Y$1,FALSE),FALSE)</f>
        <v>1.5967090211569888</v>
      </c>
      <c r="AL243" s="47">
        <f t="shared" si="33"/>
        <v>0.224</v>
      </c>
    </row>
    <row r="244" spans="1:38" x14ac:dyDescent="0.25">
      <c r="A244" s="15">
        <v>0.22500000000000001</v>
      </c>
      <c r="B244" s="116">
        <f>VLOOKUP($A244,APropertiesDimless!$A$7:$I$1007,VLOOKUP(Span,Data!$N$4:$Y$11,Data!$Y$1,FALSE),FALSE)</f>
        <v>0.22784701533134979</v>
      </c>
      <c r="C244" s="6">
        <f t="shared" si="29"/>
        <v>0.33892350766567492</v>
      </c>
      <c r="D244" s="116">
        <f>VLOOKUP($A244,AProperties!$AE$8:$AM$1007,VLOOKUP(Span,Data!$N$4:$Y$11,Data!$Y$1,FALSE),FALSE)</f>
        <v>0.28126096387572747</v>
      </c>
      <c r="E244" s="116">
        <f t="shared" si="30"/>
        <v>0.34651121792622486</v>
      </c>
      <c r="F244" s="6">
        <f t="shared" si="34"/>
        <v>0.4204139103100657</v>
      </c>
      <c r="G244" s="9"/>
      <c r="H244" s="15">
        <f t="shared" si="31"/>
        <v>0.22500000000000001</v>
      </c>
      <c r="I244" s="6">
        <f>VLOOKUP(H244,AProperties!$AO$8:$AW$1007,VLOOKUP(Span,Data!$N$4:$Y$11,Data!$Y$1,FALSE),FALSE)^(2/3)</f>
        <v>0.27615047221051897</v>
      </c>
      <c r="J244" s="15">
        <f>$I244*(Slope^0.5)/VLOOKUP($H244,AProperties!$AY$8:$BG$1007,VLOOKUP(Span,Data!$N$4:$Y$11,Data!$Y$1,FALSE),FALSE)</f>
        <v>0.87689035004932592</v>
      </c>
      <c r="K244" s="15">
        <f>$J244*VLOOKUP($H244,AProperties!$A$8:$I$1007,VLOOKUP(Span,Data!$N$4:$Y$11,Data!$Y$1,FALSE),FALSE)</f>
        <v>0.23922530580026222</v>
      </c>
      <c r="L244" s="15">
        <f t="shared" si="35"/>
        <v>0.87689035004932592</v>
      </c>
      <c r="M244" s="15">
        <f t="shared" si="36"/>
        <v>0.22500000000000001</v>
      </c>
      <c r="O244" s="28">
        <f t="shared" si="32"/>
        <v>0.22500000000000001</v>
      </c>
      <c r="P244" s="19">
        <f>AA244*VLOOKUP($O244,AProperties!$A$8:$I$1007,VLOOKUP(Span,Data!$N$4:$Y$11,Data!$Y$1,FALSE),FALSE)</f>
        <v>9.7663322128651905E-2</v>
      </c>
      <c r="Q244" s="19">
        <f>AB244*VLOOKUP($O244,AProperties!$A$8:$I$1007,VLOOKUP(Span,Data!$N$4:$Y$11,Data!$Y$1,FALSE),FALSE)</f>
        <v>0.13811679470075194</v>
      </c>
      <c r="R244" s="19">
        <f>AC244*VLOOKUP($O244,AProperties!$A$8:$I$1007,VLOOKUP(Span,Data!$N$4:$Y$11,Data!$Y$1,FALSE),FALSE)</f>
        <v>0.19532664425730381</v>
      </c>
      <c r="S244" s="19">
        <f>AD244*VLOOKUP($O244,AProperties!$A$8:$I$1007,VLOOKUP(Span,Data!$N$4:$Y$11,Data!$Y$1,FALSE),FALSE)</f>
        <v>0.23922530580026222</v>
      </c>
      <c r="T244" s="19">
        <f>AE244*VLOOKUP($O244,AProperties!$A$8:$I$1007,VLOOKUP(Span,Data!$N$4:$Y$11,Data!$Y$1,FALSE),FALSE)</f>
        <v>0.27623358940150389</v>
      </c>
      <c r="U244" s="19">
        <f>AF244*VLOOKUP($O244,AProperties!$A$8:$I$1007,VLOOKUP(Span,Data!$N$4:$Y$11,Data!$Y$1,FALSE),FALSE)</f>
        <v>0.30883854178526404</v>
      </c>
      <c r="V244" s="19">
        <f>AG244*VLOOKUP($O244,AProperties!$A$8:$I$1007,VLOOKUP(Span,Data!$N$4:$Y$11,Data!$Y$1,FALSE),FALSE)</f>
        <v>0.33831567192558193</v>
      </c>
      <c r="W244" s="19">
        <f>AH244*VLOOKUP($O244,AProperties!$A$8:$I$1007,VLOOKUP(Span,Data!$N$4:$Y$11,Data!$Y$1,FALSE),FALSE)</f>
        <v>0.36542269065955341</v>
      </c>
      <c r="X244" s="19">
        <f>AI244*VLOOKUP($O244,AProperties!$A$8:$I$1007,VLOOKUP(Span,Data!$N$4:$Y$11,Data!$Y$1,FALSE),FALSE)</f>
        <v>0.39065328851460762</v>
      </c>
      <c r="Y244" s="19">
        <f>AJ244*VLOOKUP($O244,AProperties!$A$8:$I$1007,VLOOKUP(Span,Data!$N$4:$Y$11,Data!$Y$1,FALSE),FALSE)</f>
        <v>0.41435038410225578</v>
      </c>
      <c r="Z244" s="19">
        <f>AK244*VLOOKUP($O244,AProperties!$A$8:$I$1007,VLOOKUP(Span,Data!$N$4:$Y$11,Data!$Y$1,FALSE),FALSE)</f>
        <v>0.43676365437625025</v>
      </c>
      <c r="AA244" s="19">
        <f>$I244*AA$19^0.5/VLOOKUP($O244,AProperties!$AY$8:$BG$1007,VLOOKUP(Span,Data!$N$4:$Y$11,Data!$Y$1,FALSE),FALSE)</f>
        <v>0.35798898633189574</v>
      </c>
      <c r="AB244" s="19">
        <f>$I244*AB$19^0.5/VLOOKUP($O244,AProperties!$AY$8:$BG$1007,VLOOKUP(Span,Data!$N$4:$Y$11,Data!$Y$1,FALSE),FALSE)</f>
        <v>0.50627287965076351</v>
      </c>
      <c r="AC244" s="19">
        <f>$I244*AC$19^0.5/VLOOKUP($O244,AProperties!$AY$8:$BG$1007,VLOOKUP(Span,Data!$N$4:$Y$11,Data!$Y$1,FALSE),FALSE)</f>
        <v>0.71597797266379148</v>
      </c>
      <c r="AD244" s="19">
        <f>$I244*AD$19^0.5/VLOOKUP($O244,AProperties!$AY$8:$BG$1007,VLOOKUP(Span,Data!$N$4:$Y$11,Data!$Y$1,FALSE),FALSE)</f>
        <v>0.87689035004932592</v>
      </c>
      <c r="AE244" s="19">
        <f>$I244*AE$19^0.5/VLOOKUP($O244,AProperties!$AY$8:$BG$1007,VLOOKUP(Span,Data!$N$4:$Y$11,Data!$Y$1,FALSE),FALSE)</f>
        <v>1.012545759301527</v>
      </c>
      <c r="AF244" s="19">
        <f>$I244*AF$19^0.5/VLOOKUP($O244,AProperties!$AY$8:$BG$1007,VLOOKUP(Span,Data!$N$4:$Y$11,Data!$Y$1,FALSE),FALSE)</f>
        <v>1.1320605740636771</v>
      </c>
      <c r="AG244" s="19">
        <f>$I244*AG$19^0.5/VLOOKUP($O244,AProperties!$AY$8:$BG$1007,VLOOKUP(Span,Data!$N$4:$Y$11,Data!$Y$1,FALSE),FALSE)</f>
        <v>1.2401102257538477</v>
      </c>
      <c r="AH244" s="19">
        <f>$I244*AH$19^0.5/VLOOKUP($O244,AProperties!$AY$8:$BG$1007,VLOOKUP(Span,Data!$N$4:$Y$11,Data!$Y$1,FALSE),FALSE)</f>
        <v>1.3394721350924534</v>
      </c>
      <c r="AI244" s="19">
        <f>$I244*AI$19^0.5/VLOOKUP($O244,AProperties!$AY$8:$BG$1007,VLOOKUP(Span,Data!$N$4:$Y$11,Data!$Y$1,FALSE),FALSE)</f>
        <v>1.431955945327583</v>
      </c>
      <c r="AJ244" s="19">
        <f>$I244*AJ$19^0.5/VLOOKUP($O244,AProperties!$AY$8:$BG$1007,VLOOKUP(Span,Data!$N$4:$Y$11,Data!$Y$1,FALSE),FALSE)</f>
        <v>1.5188186389522904</v>
      </c>
      <c r="AK244" s="19">
        <f>$I244*AK$19^0.5/VLOOKUP($O244,AProperties!$AY$8:$BG$1007,VLOOKUP(Span,Data!$N$4:$Y$11,Data!$Y$1,FALSE),FALSE)</f>
        <v>1.6009754172687238</v>
      </c>
      <c r="AL244" s="47">
        <f t="shared" si="33"/>
        <v>0.22500000000000001</v>
      </c>
    </row>
    <row r="245" spans="1:38" x14ac:dyDescent="0.25">
      <c r="A245" s="15">
        <v>0.22600000000000001</v>
      </c>
      <c r="B245" s="116">
        <f>VLOOKUP($A245,APropertiesDimless!$A$7:$I$1007,VLOOKUP(Span,Data!$N$4:$Y$11,Data!$Y$1,FALSE),FALSE)</f>
        <v>0.22889272606372635</v>
      </c>
      <c r="C245" s="6">
        <f t="shared" si="29"/>
        <v>0.34044636303186315</v>
      </c>
      <c r="D245" s="116">
        <f>VLOOKUP($A245,AProperties!$AE$8:$AM$1007,VLOOKUP(Span,Data!$N$4:$Y$11,Data!$Y$1,FALSE),FALSE)</f>
        <v>0.28249526947111908</v>
      </c>
      <c r="E245" s="116">
        <f t="shared" si="30"/>
        <v>0.34826114235746397</v>
      </c>
      <c r="F245" s="6">
        <f t="shared" si="34"/>
        <v>0.42322676025693184</v>
      </c>
      <c r="G245" s="9"/>
      <c r="H245" s="15">
        <f t="shared" si="31"/>
        <v>0.22600000000000001</v>
      </c>
      <c r="I245" s="6">
        <f>VLOOKUP(H245,AProperties!$AO$8:$AW$1007,VLOOKUP(Span,Data!$N$4:$Y$11,Data!$Y$1,FALSE),FALSE)^(2/3)</f>
        <v>0.27679780982320457</v>
      </c>
      <c r="J245" s="15">
        <f>$I245*(Slope^0.5)/VLOOKUP($H245,AProperties!$AY$8:$BG$1007,VLOOKUP(Span,Data!$N$4:$Y$11,Data!$Y$1,FALSE),FALSE)</f>
        <v>0.87922163620160376</v>
      </c>
      <c r="K245" s="15">
        <f>$J245*VLOOKUP($H245,AProperties!$A$8:$I$1007,VLOOKUP(Span,Data!$N$4:$Y$11,Data!$Y$1,FALSE),FALSE)</f>
        <v>0.24091393063032929</v>
      </c>
      <c r="L245" s="15">
        <f t="shared" si="35"/>
        <v>0.87922163620160376</v>
      </c>
      <c r="M245" s="15">
        <f t="shared" si="36"/>
        <v>0.22600000000000001</v>
      </c>
      <c r="O245" s="28">
        <f t="shared" si="32"/>
        <v>0.22600000000000001</v>
      </c>
      <c r="P245" s="19">
        <f>AA245*VLOOKUP($O245,AProperties!$A$8:$I$1007,VLOOKUP(Span,Data!$N$4:$Y$11,Data!$Y$1,FALSE),FALSE)</f>
        <v>9.8352700328761616E-2</v>
      </c>
      <c r="Q245" s="19">
        <f>AB245*VLOOKUP($O245,AProperties!$A$8:$I$1007,VLOOKUP(Span,Data!$N$4:$Y$11,Data!$Y$1,FALSE),FALSE)</f>
        <v>0.13909172270095144</v>
      </c>
      <c r="R245" s="19">
        <f>AC245*VLOOKUP($O245,AProperties!$A$8:$I$1007,VLOOKUP(Span,Data!$N$4:$Y$11,Data!$Y$1,FALSE),FALSE)</f>
        <v>0.19670540065752323</v>
      </c>
      <c r="S245" s="19">
        <f>AD245*VLOOKUP($O245,AProperties!$A$8:$I$1007,VLOOKUP(Span,Data!$N$4:$Y$11,Data!$Y$1,FALSE),FALSE)</f>
        <v>0.24091393063032929</v>
      </c>
      <c r="T245" s="19">
        <f>AE245*VLOOKUP($O245,AProperties!$A$8:$I$1007,VLOOKUP(Span,Data!$N$4:$Y$11,Data!$Y$1,FALSE),FALSE)</f>
        <v>0.27818344540190287</v>
      </c>
      <c r="U245" s="19">
        <f>AF245*VLOOKUP($O245,AProperties!$A$8:$I$1007,VLOOKUP(Span,Data!$N$4:$Y$11,Data!$Y$1,FALSE),FALSE)</f>
        <v>0.31101854706687804</v>
      </c>
      <c r="V245" s="19">
        <f>AG245*VLOOKUP($O245,AProperties!$A$8:$I$1007,VLOOKUP(Span,Data!$N$4:$Y$11,Data!$Y$1,FALSE),FALSE)</f>
        <v>0.34070374806202269</v>
      </c>
      <c r="W245" s="19">
        <f>AH245*VLOOKUP($O245,AProperties!$A$8:$I$1007,VLOOKUP(Span,Data!$N$4:$Y$11,Data!$Y$1,FALSE),FALSE)</f>
        <v>0.36800210769427472</v>
      </c>
      <c r="X245" s="19">
        <f>AI245*VLOOKUP($O245,AProperties!$A$8:$I$1007,VLOOKUP(Span,Data!$N$4:$Y$11,Data!$Y$1,FALSE),FALSE)</f>
        <v>0.39341080131504647</v>
      </c>
      <c r="Y245" s="19">
        <f>AJ245*VLOOKUP($O245,AProperties!$A$8:$I$1007,VLOOKUP(Span,Data!$N$4:$Y$11,Data!$Y$1,FALSE),FALSE)</f>
        <v>0.41727516810285431</v>
      </c>
      <c r="Z245" s="19">
        <f>AK245*VLOOKUP($O245,AProperties!$A$8:$I$1007,VLOOKUP(Span,Data!$N$4:$Y$11,Data!$Y$1,FALSE),FALSE)</f>
        <v>0.43984664741155372</v>
      </c>
      <c r="AA245" s="19">
        <f>$I245*AA$19^0.5/VLOOKUP($O245,AProperties!$AY$8:$BG$1007,VLOOKUP(Span,Data!$N$4:$Y$11,Data!$Y$1,FALSE),FALSE)</f>
        <v>0.35894072991814524</v>
      </c>
      <c r="AB245" s="19">
        <f>$I245*AB$19^0.5/VLOOKUP($O245,AProperties!$AY$8:$BG$1007,VLOOKUP(Span,Data!$N$4:$Y$11,Data!$Y$1,FALSE),FALSE)</f>
        <v>0.50761884833833915</v>
      </c>
      <c r="AC245" s="19">
        <f>$I245*AC$19^0.5/VLOOKUP($O245,AProperties!$AY$8:$BG$1007,VLOOKUP(Span,Data!$N$4:$Y$11,Data!$Y$1,FALSE),FALSE)</f>
        <v>0.71788145983629048</v>
      </c>
      <c r="AD245" s="19">
        <f>$I245*AD$19^0.5/VLOOKUP($O245,AProperties!$AY$8:$BG$1007,VLOOKUP(Span,Data!$N$4:$Y$11,Data!$Y$1,FALSE),FALSE)</f>
        <v>0.87922163620160376</v>
      </c>
      <c r="AE245" s="19">
        <f>$I245*AE$19^0.5/VLOOKUP($O245,AProperties!$AY$8:$BG$1007,VLOOKUP(Span,Data!$N$4:$Y$11,Data!$Y$1,FALSE),FALSE)</f>
        <v>1.0152376966766783</v>
      </c>
      <c r="AF245" s="19">
        <f>$I245*AF$19^0.5/VLOOKUP($O245,AProperties!$AY$8:$BG$1007,VLOOKUP(Span,Data!$N$4:$Y$11,Data!$Y$1,FALSE),FALSE)</f>
        <v>1.1350702515446824</v>
      </c>
      <c r="AG245" s="19">
        <f>$I245*AG$19^0.5/VLOOKUP($O245,AProperties!$AY$8:$BG$1007,VLOOKUP(Span,Data!$N$4:$Y$11,Data!$Y$1,FALSE),FALSE)</f>
        <v>1.2434071622481715</v>
      </c>
      <c r="AH245" s="19">
        <f>$I245*AH$19^0.5/VLOOKUP($O245,AProperties!$AY$8:$BG$1007,VLOOKUP(Span,Data!$N$4:$Y$11,Data!$Y$1,FALSE),FALSE)</f>
        <v>1.3430332335122583</v>
      </c>
      <c r="AI245" s="19">
        <f>$I245*AI$19^0.5/VLOOKUP($O245,AProperties!$AY$8:$BG$1007,VLOOKUP(Span,Data!$N$4:$Y$11,Data!$Y$1,FALSE),FALSE)</f>
        <v>1.435762919672581</v>
      </c>
      <c r="AJ245" s="19">
        <f>$I245*AJ$19^0.5/VLOOKUP($O245,AProperties!$AY$8:$BG$1007,VLOOKUP(Span,Data!$N$4:$Y$11,Data!$Y$1,FALSE),FALSE)</f>
        <v>1.5228565450150173</v>
      </c>
      <c r="AK245" s="19">
        <f>$I245*AK$19^0.5/VLOOKUP($O245,AProperties!$AY$8:$BG$1007,VLOOKUP(Span,Data!$N$4:$Y$11,Data!$Y$1,FALSE),FALSE)</f>
        <v>1.6052317439807304</v>
      </c>
      <c r="AL245" s="47">
        <f t="shared" si="33"/>
        <v>0.22600000000000001</v>
      </c>
    </row>
    <row r="246" spans="1:38" x14ac:dyDescent="0.25">
      <c r="A246" s="15">
        <v>0.22700000000000001</v>
      </c>
      <c r="B246" s="116">
        <f>VLOOKUP($A246,APropertiesDimless!$A$7:$I$1007,VLOOKUP(Span,Data!$N$4:$Y$11,Data!$Y$1,FALSE),FALSE)</f>
        <v>0.22993892857992829</v>
      </c>
      <c r="C246" s="6">
        <f t="shared" si="29"/>
        <v>0.34196946428996416</v>
      </c>
      <c r="D246" s="116">
        <f>VLOOKUP($A246,AProperties!$AE$8:$AM$1007,VLOOKUP(Span,Data!$N$4:$Y$11,Data!$Y$1,FALSE),FALSE)</f>
        <v>0.2837293272725529</v>
      </c>
      <c r="E246" s="116">
        <f t="shared" si="30"/>
        <v>0.35001258151876641</v>
      </c>
      <c r="F246" s="6">
        <f t="shared" si="34"/>
        <v>0.42604593355937059</v>
      </c>
      <c r="G246" s="9"/>
      <c r="H246" s="15">
        <f t="shared" si="31"/>
        <v>0.22700000000000001</v>
      </c>
      <c r="I246" s="6">
        <f>VLOOKUP(H246,AProperties!$AO$8:$AW$1007,VLOOKUP(Span,Data!$N$4:$Y$11,Data!$Y$1,FALSE),FALSE)^(2/3)</f>
        <v>0.27744307892170122</v>
      </c>
      <c r="J246" s="15">
        <f>$I246*(Slope^0.5)/VLOOKUP($H246,AProperties!$AY$8:$BG$1007,VLOOKUP(Span,Data!$N$4:$Y$11,Data!$Y$1,FALSE),FALSE)</f>
        <v>0.88154743209581021</v>
      </c>
      <c r="K246" s="15">
        <f>$J246*VLOOKUP($H246,AProperties!$A$8:$I$1007,VLOOKUP(Span,Data!$N$4:$Y$11,Data!$Y$1,FALSE),FALSE)</f>
        <v>0.24260641477120268</v>
      </c>
      <c r="L246" s="15">
        <f t="shared" si="35"/>
        <v>0.88154743209581021</v>
      </c>
      <c r="M246" s="15">
        <f t="shared" si="36"/>
        <v>0.22700000000000001</v>
      </c>
      <c r="O246" s="28">
        <f t="shared" si="32"/>
        <v>0.22700000000000001</v>
      </c>
      <c r="P246" s="19">
        <f>AA246*VLOOKUP($O246,AProperties!$A$8:$I$1007,VLOOKUP(Span,Data!$N$4:$Y$11,Data!$Y$1,FALSE),FALSE)</f>
        <v>9.9043654085910371E-2</v>
      </c>
      <c r="Q246" s="19">
        <f>AB246*VLOOKUP($O246,AProperties!$A$8:$I$1007,VLOOKUP(Span,Data!$N$4:$Y$11,Data!$Y$1,FALSE),FALSE)</f>
        <v>0.14006887887528388</v>
      </c>
      <c r="R246" s="19">
        <f>AC246*VLOOKUP($O246,AProperties!$A$8:$I$1007,VLOOKUP(Span,Data!$N$4:$Y$11,Data!$Y$1,FALSE),FALSE)</f>
        <v>0.19808730817182074</v>
      </c>
      <c r="S246" s="19">
        <f>AD246*VLOOKUP($O246,AProperties!$A$8:$I$1007,VLOOKUP(Span,Data!$N$4:$Y$11,Data!$Y$1,FALSE),FALSE)</f>
        <v>0.24260641477120268</v>
      </c>
      <c r="T246" s="19">
        <f>AE246*VLOOKUP($O246,AProperties!$A$8:$I$1007,VLOOKUP(Span,Data!$N$4:$Y$11,Data!$Y$1,FALSE),FALSE)</f>
        <v>0.28013775775056776</v>
      </c>
      <c r="U246" s="19">
        <f>AF246*VLOOKUP($O246,AProperties!$A$8:$I$1007,VLOOKUP(Span,Data!$N$4:$Y$11,Data!$Y$1,FALSE),FALSE)</f>
        <v>0.31320353469731899</v>
      </c>
      <c r="V246" s="19">
        <f>AG246*VLOOKUP($O246,AProperties!$A$8:$I$1007,VLOOKUP(Span,Data!$N$4:$Y$11,Data!$Y$1,FALSE),FALSE)</f>
        <v>0.34309728208814722</v>
      </c>
      <c r="W246" s="19">
        <f>AH246*VLOOKUP($O246,AProperties!$A$8:$I$1007,VLOOKUP(Span,Data!$N$4:$Y$11,Data!$Y$1,FALSE),FALSE)</f>
        <v>0.37058741992362965</v>
      </c>
      <c r="X246" s="19">
        <f>AI246*VLOOKUP($O246,AProperties!$A$8:$I$1007,VLOOKUP(Span,Data!$N$4:$Y$11,Data!$Y$1,FALSE),FALSE)</f>
        <v>0.39617461634364148</v>
      </c>
      <c r="Y246" s="19">
        <f>AJ246*VLOOKUP($O246,AProperties!$A$8:$I$1007,VLOOKUP(Span,Data!$N$4:$Y$11,Data!$Y$1,FALSE),FALSE)</f>
        <v>0.42020663662585162</v>
      </c>
      <c r="Z246" s="19">
        <f>AK246*VLOOKUP($O246,AProperties!$A$8:$I$1007,VLOOKUP(Span,Data!$N$4:$Y$11,Data!$Y$1,FALSE),FALSE)</f>
        <v>0.4429366865521408</v>
      </c>
      <c r="AA246" s="19">
        <f>$I246*AA$19^0.5/VLOOKUP($O246,AProperties!$AY$8:$BG$1007,VLOOKUP(Span,Data!$N$4:$Y$11,Data!$Y$1,FALSE),FALSE)</f>
        <v>0.35989023211592286</v>
      </c>
      <c r="AB246" s="19">
        <f>$I246*AB$19^0.5/VLOOKUP($O246,AProperties!$AY$8:$BG$1007,VLOOKUP(Span,Data!$N$4:$Y$11,Data!$Y$1,FALSE),FALSE)</f>
        <v>0.50896164722393944</v>
      </c>
      <c r="AC246" s="19">
        <f>$I246*AC$19^0.5/VLOOKUP($O246,AProperties!$AY$8:$BG$1007,VLOOKUP(Span,Data!$N$4:$Y$11,Data!$Y$1,FALSE),FALSE)</f>
        <v>0.71978046423184572</v>
      </c>
      <c r="AD246" s="19">
        <f>$I246*AD$19^0.5/VLOOKUP($O246,AProperties!$AY$8:$BG$1007,VLOOKUP(Span,Data!$N$4:$Y$11,Data!$Y$1,FALSE),FALSE)</f>
        <v>0.88154743209581021</v>
      </c>
      <c r="AE246" s="19">
        <f>$I246*AE$19^0.5/VLOOKUP($O246,AProperties!$AY$8:$BG$1007,VLOOKUP(Span,Data!$N$4:$Y$11,Data!$Y$1,FALSE),FALSE)</f>
        <v>1.0179232944478789</v>
      </c>
      <c r="AF246" s="19">
        <f>$I246*AF$19^0.5/VLOOKUP($O246,AProperties!$AY$8:$BG$1007,VLOOKUP(Span,Data!$N$4:$Y$11,Data!$Y$1,FALSE),FALSE)</f>
        <v>1.1380728411329954</v>
      </c>
      <c r="AG246" s="19">
        <f>$I246*AG$19^0.5/VLOOKUP($O246,AProperties!$AY$8:$BG$1007,VLOOKUP(Span,Data!$N$4:$Y$11,Data!$Y$1,FALSE),FALSE)</f>
        <v>1.2466963343450699</v>
      </c>
      <c r="AH246" s="19">
        <f>$I246*AH$19^0.5/VLOOKUP($O246,AProperties!$AY$8:$BG$1007,VLOOKUP(Span,Data!$N$4:$Y$11,Data!$Y$1,FALSE),FALSE)</f>
        <v>1.3465859454243312</v>
      </c>
      <c r="AI246" s="19">
        <f>$I246*AI$19^0.5/VLOOKUP($O246,AProperties!$AY$8:$BG$1007,VLOOKUP(Span,Data!$N$4:$Y$11,Data!$Y$1,FALSE),FALSE)</f>
        <v>1.4395609284636914</v>
      </c>
      <c r="AJ246" s="19">
        <f>$I246*AJ$19^0.5/VLOOKUP($O246,AProperties!$AY$8:$BG$1007,VLOOKUP(Span,Data!$N$4:$Y$11,Data!$Y$1,FALSE),FALSE)</f>
        <v>1.526884941671818</v>
      </c>
      <c r="AK246" s="19">
        <f>$I246*AK$19^0.5/VLOOKUP($O246,AProperties!$AY$8:$BG$1007,VLOOKUP(Span,Data!$N$4:$Y$11,Data!$Y$1,FALSE),FALSE)</f>
        <v>1.6094780468987631</v>
      </c>
      <c r="AL246" s="47">
        <f t="shared" si="33"/>
        <v>0.22700000000000001</v>
      </c>
    </row>
    <row r="247" spans="1:38" x14ac:dyDescent="0.25">
      <c r="A247" s="15">
        <v>0.22800000000000001</v>
      </c>
      <c r="B247" s="116">
        <f>VLOOKUP($A247,APropertiesDimless!$A$7:$I$1007,VLOOKUP(Span,Data!$N$4:$Y$11,Data!$Y$1,FALSE),FALSE)</f>
        <v>0.23098562589067537</v>
      </c>
      <c r="C247" s="6">
        <f t="shared" si="29"/>
        <v>0.34349281294533768</v>
      </c>
      <c r="D247" s="116">
        <f>VLOOKUP($A247,AProperties!$AE$8:$AM$1007,VLOOKUP(Span,Data!$N$4:$Y$11,Data!$Y$1,FALSE),FALSE)</f>
        <v>0.28496313580998645</v>
      </c>
      <c r="E247" s="116">
        <f t="shared" si="30"/>
        <v>0.35176553845057162</v>
      </c>
      <c r="F247" s="6">
        <f t="shared" si="34"/>
        <v>0.4288714173280011</v>
      </c>
      <c r="G247" s="9"/>
      <c r="H247" s="15">
        <f t="shared" si="31"/>
        <v>0.22800000000000001</v>
      </c>
      <c r="I247" s="6">
        <f>VLOOKUP(H247,AProperties!$AO$8:$AW$1007,VLOOKUP(Span,Data!$N$4:$Y$11,Data!$Y$1,FALSE),FALSE)^(2/3)</f>
        <v>0.27808628949739461</v>
      </c>
      <c r="J247" s="15">
        <f>$I247*(Slope^0.5)/VLOOKUP($H247,AProperties!$AY$8:$BG$1007,VLOOKUP(Span,Data!$N$4:$Y$11,Data!$Y$1,FALSE),FALSE)</f>
        <v>0.88386776245000742</v>
      </c>
      <c r="K247" s="15">
        <f>$J247*VLOOKUP($H247,AProperties!$A$8:$I$1007,VLOOKUP(Span,Data!$N$4:$Y$11,Data!$Y$1,FALSE),FALSE)</f>
        <v>0.24430274240247238</v>
      </c>
      <c r="L247" s="15">
        <f t="shared" si="35"/>
        <v>0.88386776245000742</v>
      </c>
      <c r="M247" s="15">
        <f t="shared" si="36"/>
        <v>0.22800000000000001</v>
      </c>
      <c r="O247" s="28">
        <f t="shared" si="32"/>
        <v>0.22800000000000001</v>
      </c>
      <c r="P247" s="19">
        <f>AA247*VLOOKUP($O247,AProperties!$A$8:$I$1007,VLOOKUP(Span,Data!$N$4:$Y$11,Data!$Y$1,FALSE),FALSE)</f>
        <v>9.9736176941442836E-2</v>
      </c>
      <c r="Q247" s="19">
        <f>AB247*VLOOKUP($O247,AProperties!$A$8:$I$1007,VLOOKUP(Span,Data!$N$4:$Y$11,Data!$Y$1,FALSE),FALSE)</f>
        <v>0.14104825408983124</v>
      </c>
      <c r="R247" s="19">
        <f>AC247*VLOOKUP($O247,AProperties!$A$8:$I$1007,VLOOKUP(Span,Data!$N$4:$Y$11,Data!$Y$1,FALSE),FALSE)</f>
        <v>0.19947235388288567</v>
      </c>
      <c r="S247" s="19">
        <f>AD247*VLOOKUP($O247,AProperties!$A$8:$I$1007,VLOOKUP(Span,Data!$N$4:$Y$11,Data!$Y$1,FALSE),FALSE)</f>
        <v>0.24430274240247238</v>
      </c>
      <c r="T247" s="19">
        <f>AE247*VLOOKUP($O247,AProperties!$A$8:$I$1007,VLOOKUP(Span,Data!$N$4:$Y$11,Data!$Y$1,FALSE),FALSE)</f>
        <v>0.28209650817966248</v>
      </c>
      <c r="U247" s="19">
        <f>AF247*VLOOKUP($O247,AProperties!$A$8:$I$1007,VLOOKUP(Span,Data!$N$4:$Y$11,Data!$Y$1,FALSE),FALSE)</f>
        <v>0.31539348425252528</v>
      </c>
      <c r="V247" s="19">
        <f>AG247*VLOOKUP($O247,AProperties!$A$8:$I$1007,VLOOKUP(Span,Data!$N$4:$Y$11,Data!$Y$1,FALSE),FALSE)</f>
        <v>0.34549625163051706</v>
      </c>
      <c r="W247" s="19">
        <f>AH247*VLOOKUP($O247,AProperties!$A$8:$I$1007,VLOOKUP(Span,Data!$N$4:$Y$11,Data!$Y$1,FALSE),FALSE)</f>
        <v>0.37317860318154245</v>
      </c>
      <c r="X247" s="19">
        <f>AI247*VLOOKUP($O247,AProperties!$A$8:$I$1007,VLOOKUP(Span,Data!$N$4:$Y$11,Data!$Y$1,FALSE),FALSE)</f>
        <v>0.39894470776577134</v>
      </c>
      <c r="Y247" s="19">
        <f>AJ247*VLOOKUP($O247,AProperties!$A$8:$I$1007,VLOOKUP(Span,Data!$N$4:$Y$11,Data!$Y$1,FALSE),FALSE)</f>
        <v>0.4231447622694936</v>
      </c>
      <c r="Z247" s="19">
        <f>AK247*VLOOKUP($O247,AProperties!$A$8:$I$1007,VLOOKUP(Span,Data!$N$4:$Y$11,Data!$Y$1,FALSE),FALSE)</f>
        <v>0.44603374291402648</v>
      </c>
      <c r="AA247" s="19">
        <f>$I247*AA$19^0.5/VLOOKUP($O247,AProperties!$AY$8:$BG$1007,VLOOKUP(Span,Data!$N$4:$Y$11,Data!$Y$1,FALSE),FALSE)</f>
        <v>0.36083750301633527</v>
      </c>
      <c r="AB247" s="19">
        <f>$I247*AB$19^0.5/VLOOKUP($O247,AProperties!$AY$8:$BG$1007,VLOOKUP(Span,Data!$N$4:$Y$11,Data!$Y$1,FALSE),FALSE)</f>
        <v>0.51030129057854401</v>
      </c>
      <c r="AC247" s="19">
        <f>$I247*AC$19^0.5/VLOOKUP($O247,AProperties!$AY$8:$BG$1007,VLOOKUP(Span,Data!$N$4:$Y$11,Data!$Y$1,FALSE),FALSE)</f>
        <v>0.72167500603267054</v>
      </c>
      <c r="AD247" s="19">
        <f>$I247*AD$19^0.5/VLOOKUP($O247,AProperties!$AY$8:$BG$1007,VLOOKUP(Span,Data!$N$4:$Y$11,Data!$Y$1,FALSE),FALSE)</f>
        <v>0.88386776245000742</v>
      </c>
      <c r="AE247" s="19">
        <f>$I247*AE$19^0.5/VLOOKUP($O247,AProperties!$AY$8:$BG$1007,VLOOKUP(Span,Data!$N$4:$Y$11,Data!$Y$1,FALSE),FALSE)</f>
        <v>1.020602581157088</v>
      </c>
      <c r="AF247" s="19">
        <f>$I247*AF$19^0.5/VLOOKUP($O247,AProperties!$AY$8:$BG$1007,VLOOKUP(Span,Data!$N$4:$Y$11,Data!$Y$1,FALSE),FALSE)</f>
        <v>1.1410683747394972</v>
      </c>
      <c r="AG247" s="19">
        <f>$I247*AG$19^0.5/VLOOKUP($O247,AProperties!$AY$8:$BG$1007,VLOOKUP(Span,Data!$N$4:$Y$11,Data!$Y$1,FALSE),FALSE)</f>
        <v>1.2499777770011617</v>
      </c>
      <c r="AH247" s="19">
        <f>$I247*AH$19^0.5/VLOOKUP($O247,AProperties!$AY$8:$BG$1007,VLOOKUP(Span,Data!$N$4:$Y$11,Data!$Y$1,FALSE),FALSE)</f>
        <v>1.3501303085861354</v>
      </c>
      <c r="AI247" s="19">
        <f>$I247*AI$19^0.5/VLOOKUP($O247,AProperties!$AY$8:$BG$1007,VLOOKUP(Span,Data!$N$4:$Y$11,Data!$Y$1,FALSE),FALSE)</f>
        <v>1.4433500120653411</v>
      </c>
      <c r="AJ247" s="19">
        <f>$I247*AJ$19^0.5/VLOOKUP($O247,AProperties!$AY$8:$BG$1007,VLOOKUP(Span,Data!$N$4:$Y$11,Data!$Y$1,FALSE),FALSE)</f>
        <v>1.5309038717356318</v>
      </c>
      <c r="AK247" s="19">
        <f>$I247*AK$19^0.5/VLOOKUP($O247,AProperties!$AY$8:$BG$1007,VLOOKUP(Span,Data!$N$4:$Y$11,Data!$Y$1,FALSE),FALSE)</f>
        <v>1.6137143711516222</v>
      </c>
      <c r="AL247" s="47">
        <f t="shared" si="33"/>
        <v>0.22800000000000001</v>
      </c>
    </row>
    <row r="248" spans="1:38" x14ac:dyDescent="0.25">
      <c r="A248" s="15">
        <v>0.22900000000000001</v>
      </c>
      <c r="B248" s="116">
        <f>VLOOKUP($A248,APropertiesDimless!$A$7:$I$1007,VLOOKUP(Span,Data!$N$4:$Y$11,Data!$Y$1,FALSE),FALSE)</f>
        <v>0.23203282101607514</v>
      </c>
      <c r="C248" s="6">
        <f t="shared" si="29"/>
        <v>0.34501641050803755</v>
      </c>
      <c r="D248" s="116">
        <f>VLOOKUP($A248,AProperties!$AE$8:$AM$1007,VLOOKUP(Span,Data!$N$4:$Y$11,Data!$Y$1,FALSE),FALSE)</f>
        <v>0.28619669361248434</v>
      </c>
      <c r="E248" s="116">
        <f t="shared" si="30"/>
        <v>0.35352001619472334</v>
      </c>
      <c r="F248" s="6">
        <f t="shared" si="34"/>
        <v>0.43170319877052687</v>
      </c>
      <c r="G248" s="9"/>
      <c r="H248" s="15">
        <f t="shared" si="31"/>
        <v>0.22900000000000001</v>
      </c>
      <c r="I248" s="6">
        <f>VLOOKUP(H248,AProperties!$AO$8:$AW$1007,VLOOKUP(Span,Data!$N$4:$Y$11,Data!$Y$1,FALSE),FALSE)^(2/3)</f>
        <v>0.27872745144391325</v>
      </c>
      <c r="J248" s="15">
        <f>$I248*(Slope^0.5)/VLOOKUP($H248,AProperties!$AY$8:$BG$1007,VLOOKUP(Span,Data!$N$4:$Y$11,Data!$Y$1,FALSE),FALSE)</f>
        <v>0.88618265172474131</v>
      </c>
      <c r="K248" s="15">
        <f>$J248*VLOOKUP($H248,AProperties!$A$8:$I$1007,VLOOKUP(Span,Data!$N$4:$Y$11,Data!$Y$1,FALSE),FALSE)</f>
        <v>0.24600289774448986</v>
      </c>
      <c r="L248" s="15">
        <f t="shared" si="35"/>
        <v>0.88618265172474131</v>
      </c>
      <c r="M248" s="15">
        <f t="shared" si="36"/>
        <v>0.22900000000000001</v>
      </c>
      <c r="O248" s="28">
        <f t="shared" si="32"/>
        <v>0.22900000000000001</v>
      </c>
      <c r="P248" s="19">
        <f>AA248*VLOOKUP($O248,AProperties!$A$8:$I$1007,VLOOKUP(Span,Data!$N$4:$Y$11,Data!$Y$1,FALSE),FALSE)</f>
        <v>0.10043026245334449</v>
      </c>
      <c r="Q248" s="19">
        <f>AB248*VLOOKUP($O248,AProperties!$A$8:$I$1007,VLOOKUP(Span,Data!$N$4:$Y$11,Data!$Y$1,FALSE),FALSE)</f>
        <v>0.1420298392342092</v>
      </c>
      <c r="R248" s="19">
        <f>AC248*VLOOKUP($O248,AProperties!$A$8:$I$1007,VLOOKUP(Span,Data!$N$4:$Y$11,Data!$Y$1,FALSE),FALSE)</f>
        <v>0.20086052490668899</v>
      </c>
      <c r="S248" s="19">
        <f>AD248*VLOOKUP($O248,AProperties!$A$8:$I$1007,VLOOKUP(Span,Data!$N$4:$Y$11,Data!$Y$1,FALSE),FALSE)</f>
        <v>0.24600289774448986</v>
      </c>
      <c r="T248" s="19">
        <f>AE248*VLOOKUP($O248,AProperties!$A$8:$I$1007,VLOOKUP(Span,Data!$N$4:$Y$11,Data!$Y$1,FALSE),FALSE)</f>
        <v>0.2840596784684184</v>
      </c>
      <c r="U248" s="19">
        <f>AF248*VLOOKUP($O248,AProperties!$A$8:$I$1007,VLOOKUP(Span,Data!$N$4:$Y$11,Data!$Y$1,FALSE),FALSE)</f>
        <v>0.31758837536105838</v>
      </c>
      <c r="V248" s="19">
        <f>AG248*VLOOKUP($O248,AProperties!$A$8:$I$1007,VLOOKUP(Span,Data!$N$4:$Y$11,Data!$Y$1,FALSE),FALSE)</f>
        <v>0.34790063437333923</v>
      </c>
      <c r="W248" s="19">
        <f>AH248*VLOOKUP($O248,AProperties!$A$8:$I$1007,VLOOKUP(Span,Data!$N$4:$Y$11,Data!$Y$1,FALSE),FALSE)</f>
        <v>0.37577563336420206</v>
      </c>
      <c r="X248" s="19">
        <f>AI248*VLOOKUP($O248,AProperties!$A$8:$I$1007,VLOOKUP(Span,Data!$N$4:$Y$11,Data!$Y$1,FALSE),FALSE)</f>
        <v>0.40172104981337797</v>
      </c>
      <c r="Y248" s="19">
        <f>AJ248*VLOOKUP($O248,AProperties!$A$8:$I$1007,VLOOKUP(Span,Data!$N$4:$Y$11,Data!$Y$1,FALSE),FALSE)</f>
        <v>0.42608951770262754</v>
      </c>
      <c r="Z248" s="19">
        <f>AK248*VLOOKUP($O248,AProperties!$A$8:$I$1007,VLOOKUP(Span,Data!$N$4:$Y$11,Data!$Y$1,FALSE),FALSE)</f>
        <v>0.44913778768764612</v>
      </c>
      <c r="AA248" s="19">
        <f>$I248*AA$19^0.5/VLOOKUP($O248,AProperties!$AY$8:$BG$1007,VLOOKUP(Span,Data!$N$4:$Y$11,Data!$Y$1,FALSE),FALSE)</f>
        <v>0.36178255260535858</v>
      </c>
      <c r="AB248" s="19">
        <f>$I248*AB$19^0.5/VLOOKUP($O248,AProperties!$AY$8:$BG$1007,VLOOKUP(Span,Data!$N$4:$Y$11,Data!$Y$1,FALSE),FALSE)</f>
        <v>0.51163779252445574</v>
      </c>
      <c r="AC248" s="19">
        <f>$I248*AC$19^0.5/VLOOKUP($O248,AProperties!$AY$8:$BG$1007,VLOOKUP(Span,Data!$N$4:$Y$11,Data!$Y$1,FALSE),FALSE)</f>
        <v>0.72356510521071715</v>
      </c>
      <c r="AD248" s="19">
        <f>$I248*AD$19^0.5/VLOOKUP($O248,AProperties!$AY$8:$BG$1007,VLOOKUP(Span,Data!$N$4:$Y$11,Data!$Y$1,FALSE),FALSE)</f>
        <v>0.88618265172474131</v>
      </c>
      <c r="AE248" s="19">
        <f>$I248*AE$19^0.5/VLOOKUP($O248,AProperties!$AY$8:$BG$1007,VLOOKUP(Span,Data!$N$4:$Y$11,Data!$Y$1,FALSE),FALSE)</f>
        <v>1.0232755850489115</v>
      </c>
      <c r="AF248" s="19">
        <f>$I248*AF$19^0.5/VLOOKUP($O248,AProperties!$AY$8:$BG$1007,VLOOKUP(Span,Data!$N$4:$Y$11,Data!$Y$1,FALSE),FALSE)</f>
        <v>1.1440568839426166</v>
      </c>
      <c r="AG248" s="19">
        <f>$I248*AG$19^0.5/VLOOKUP($O248,AProperties!$AY$8:$BG$1007,VLOOKUP(Span,Data!$N$4:$Y$11,Data!$Y$1,FALSE),FALSE)</f>
        <v>1.2532515248088822</v>
      </c>
      <c r="AH248" s="19">
        <f>$I248*AH$19^0.5/VLOOKUP($O248,AProperties!$AY$8:$BG$1007,VLOOKUP(Span,Data!$N$4:$Y$11,Data!$Y$1,FALSE),FALSE)</f>
        <v>1.353666360361772</v>
      </c>
      <c r="AI248" s="19">
        <f>$I248*AI$19^0.5/VLOOKUP($O248,AProperties!$AY$8:$BG$1007,VLOOKUP(Span,Data!$N$4:$Y$11,Data!$Y$1,FALSE),FALSE)</f>
        <v>1.4471302104214343</v>
      </c>
      <c r="AJ248" s="19">
        <f>$I248*AJ$19^0.5/VLOOKUP($O248,AProperties!$AY$8:$BG$1007,VLOOKUP(Span,Data!$N$4:$Y$11,Data!$Y$1,FALSE),FALSE)</f>
        <v>1.5349133775733672</v>
      </c>
      <c r="AK248" s="19">
        <f>$I248*AK$19^0.5/VLOOKUP($O248,AProperties!$AY$8:$BG$1007,VLOOKUP(Span,Data!$N$4:$Y$11,Data!$Y$1,FALSE),FALSE)</f>
        <v>1.6179407613979506</v>
      </c>
      <c r="AL248" s="47">
        <f t="shared" si="33"/>
        <v>0.22900000000000001</v>
      </c>
    </row>
    <row r="249" spans="1:38" x14ac:dyDescent="0.25">
      <c r="A249" s="15">
        <v>0.23</v>
      </c>
      <c r="B249" s="116">
        <f>VLOOKUP($A249,APropertiesDimless!$A$7:$I$1007,VLOOKUP(Span,Data!$N$4:$Y$11,Data!$Y$1,FALSE),FALSE)</f>
        <v>0.23308051698569804</v>
      </c>
      <c r="C249" s="6">
        <f t="shared" si="29"/>
        <v>0.34654025849284903</v>
      </c>
      <c r="D249" s="116">
        <f>VLOOKUP($A249,AProperties!$AE$8:$AM$1007,VLOOKUP(Span,Data!$N$4:$Y$11,Data!$Y$1,FALSE),FALSE)</f>
        <v>0.28742999920821538</v>
      </c>
      <c r="E249" s="116">
        <f t="shared" si="30"/>
        <v>0.35527601779455664</v>
      </c>
      <c r="F249" s="6">
        <f t="shared" si="34"/>
        <v>0.43454126519083636</v>
      </c>
      <c r="G249" s="9"/>
      <c r="H249" s="15">
        <f t="shared" si="31"/>
        <v>0.23</v>
      </c>
      <c r="I249" s="6">
        <f>VLOOKUP(H249,AProperties!$AO$8:$AW$1007,VLOOKUP(Span,Data!$N$4:$Y$11,Data!$Y$1,FALSE),FALSE)^(2/3)</f>
        <v>0.27936657455847247</v>
      </c>
      <c r="J249" s="15">
        <f>$I249*(Slope^0.5)/VLOOKUP($H249,AProperties!$AY$8:$BG$1007,VLOOKUP(Span,Data!$N$4:$Y$11,Data!$Y$1,FALSE),FALSE)</f>
        <v>0.88849212412671008</v>
      </c>
      <c r="K249" s="15">
        <f>$J249*VLOOKUP($H249,AProperties!$A$8:$I$1007,VLOOKUP(Span,Data!$N$4:$Y$11,Data!$Y$1,FALSE),FALSE)</f>
        <v>0.24770686505785625</v>
      </c>
      <c r="L249" s="15">
        <f t="shared" si="35"/>
        <v>0.88849212412671008</v>
      </c>
      <c r="M249" s="15">
        <f t="shared" si="36"/>
        <v>0.23</v>
      </c>
      <c r="O249" s="28">
        <f t="shared" si="32"/>
        <v>0.23</v>
      </c>
      <c r="P249" s="19">
        <f>AA249*VLOOKUP($O249,AProperties!$A$8:$I$1007,VLOOKUP(Span,Data!$N$4:$Y$11,Data!$Y$1,FALSE),FALSE)</f>
        <v>0.10112590419603261</v>
      </c>
      <c r="Q249" s="19">
        <f>AB249*VLOOKUP($O249,AProperties!$A$8:$I$1007,VLOOKUP(Span,Data!$N$4:$Y$11,Data!$Y$1,FALSE),FALSE)</f>
        <v>0.14301362522127159</v>
      </c>
      <c r="R249" s="19">
        <f>AC249*VLOOKUP($O249,AProperties!$A$8:$I$1007,VLOOKUP(Span,Data!$N$4:$Y$11,Data!$Y$1,FALSE),FALSE)</f>
        <v>0.20225180839206522</v>
      </c>
      <c r="S249" s="19">
        <f>AD249*VLOOKUP($O249,AProperties!$A$8:$I$1007,VLOOKUP(Span,Data!$N$4:$Y$11,Data!$Y$1,FALSE),FALSE)</f>
        <v>0.24770686505785625</v>
      </c>
      <c r="T249" s="19">
        <f>AE249*VLOOKUP($O249,AProperties!$A$8:$I$1007,VLOOKUP(Span,Data!$N$4:$Y$11,Data!$Y$1,FALSE),FALSE)</f>
        <v>0.28602725044254318</v>
      </c>
      <c r="U249" s="19">
        <f>AF249*VLOOKUP($O249,AProperties!$A$8:$I$1007,VLOOKUP(Span,Data!$N$4:$Y$11,Data!$Y$1,FALSE),FALSE)</f>
        <v>0.3197881877034417</v>
      </c>
      <c r="V249" s="19">
        <f>AG249*VLOOKUP($O249,AProperties!$A$8:$I$1007,VLOOKUP(Span,Data!$N$4:$Y$11,Data!$Y$1,FALSE),FALSE)</f>
        <v>0.35031040805774244</v>
      </c>
      <c r="W249" s="19">
        <f>AH249*VLOOKUP($O249,AProperties!$A$8:$I$1007,VLOOKUP(Span,Data!$N$4:$Y$11,Data!$Y$1,FALSE),FALSE)</f>
        <v>0.37837848642927935</v>
      </c>
      <c r="X249" s="19">
        <f>AI249*VLOOKUP($O249,AProperties!$A$8:$I$1007,VLOOKUP(Span,Data!$N$4:$Y$11,Data!$Y$1,FALSE),FALSE)</f>
        <v>0.40450361678413044</v>
      </c>
      <c r="Y249" s="19">
        <f>AJ249*VLOOKUP($O249,AProperties!$A$8:$I$1007,VLOOKUP(Span,Data!$N$4:$Y$11,Data!$Y$1,FALSE),FALSE)</f>
        <v>0.42904087566381482</v>
      </c>
      <c r="Z249" s="19">
        <f>AK249*VLOOKUP($O249,AProperties!$A$8:$I$1007,VLOOKUP(Span,Data!$N$4:$Y$11,Data!$Y$1,FALSE),FALSE)</f>
        <v>0.45224879213692026</v>
      </c>
      <c r="AA249" s="19">
        <f>$I249*AA$19^0.5/VLOOKUP($O249,AProperties!$AY$8:$BG$1007,VLOOKUP(Span,Data!$N$4:$Y$11,Data!$Y$1,FALSE),FALSE)</f>
        <v>0.36272539076533572</v>
      </c>
      <c r="AB249" s="19">
        <f>$I249*AB$19^0.5/VLOOKUP($O249,AProperties!$AY$8:$BG$1007,VLOOKUP(Span,Data!$N$4:$Y$11,Data!$Y$1,FALSE),FALSE)</f>
        <v>0.51297116703741841</v>
      </c>
      <c r="AC249" s="19">
        <f>$I249*AC$19^0.5/VLOOKUP($O249,AProperties!$AY$8:$BG$1007,VLOOKUP(Span,Data!$N$4:$Y$11,Data!$Y$1,FALSE),FALSE)</f>
        <v>0.72545078153067144</v>
      </c>
      <c r="AD249" s="19">
        <f>$I249*AD$19^0.5/VLOOKUP($O249,AProperties!$AY$8:$BG$1007,VLOOKUP(Span,Data!$N$4:$Y$11,Data!$Y$1,FALSE),FALSE)</f>
        <v>0.88849212412671008</v>
      </c>
      <c r="AE249" s="19">
        <f>$I249*AE$19^0.5/VLOOKUP($O249,AProperties!$AY$8:$BG$1007,VLOOKUP(Span,Data!$N$4:$Y$11,Data!$Y$1,FALSE),FALSE)</f>
        <v>1.0259423340748368</v>
      </c>
      <c r="AF249" s="19">
        <f>$I249*AF$19^0.5/VLOOKUP($O249,AProperties!$AY$8:$BG$1007,VLOOKUP(Span,Data!$N$4:$Y$11,Data!$Y$1,FALSE),FALSE)</f>
        <v>1.1470383999930669</v>
      </c>
      <c r="AG249" s="19">
        <f>$I249*AG$19^0.5/VLOOKUP($O249,AProperties!$AY$8:$BG$1007,VLOOKUP(Span,Data!$N$4:$Y$11,Data!$Y$1,FALSE),FALSE)</f>
        <v>1.2565176120016728</v>
      </c>
      <c r="AH249" s="19">
        <f>$I249*AH$19^0.5/VLOOKUP($O249,AProperties!$AY$8:$BG$1007,VLOOKUP(Span,Data!$N$4:$Y$11,Data!$Y$1,FALSE),FALSE)</f>
        <v>1.3571941377275829</v>
      </c>
      <c r="AI249" s="19">
        <f>$I249*AI$19^0.5/VLOOKUP($O249,AProperties!$AY$8:$BG$1007,VLOOKUP(Span,Data!$N$4:$Y$11,Data!$Y$1,FALSE),FALSE)</f>
        <v>1.4509015630613429</v>
      </c>
      <c r="AJ249" s="19">
        <f>$I249*AJ$19^0.5/VLOOKUP($O249,AProperties!$AY$8:$BG$1007,VLOOKUP(Span,Data!$N$4:$Y$11,Data!$Y$1,FALSE),FALSE)</f>
        <v>1.5389135011122552</v>
      </c>
      <c r="AK249" s="19">
        <f>$I249*AK$19^0.5/VLOOKUP($O249,AProperties!$AY$8:$BG$1007,VLOOKUP(Span,Data!$N$4:$Y$11,Data!$Y$1,FALSE),FALSE)</f>
        <v>1.6221572618329303</v>
      </c>
      <c r="AL249" s="47">
        <f t="shared" si="33"/>
        <v>0.23</v>
      </c>
    </row>
    <row r="250" spans="1:38" x14ac:dyDescent="0.25">
      <c r="A250" s="15">
        <v>0.23100000000000001</v>
      </c>
      <c r="B250" s="116">
        <f>VLOOKUP($A250,APropertiesDimless!$A$7:$I$1007,VLOOKUP(Span,Data!$N$4:$Y$11,Data!$Y$1,FALSE),FALSE)</f>
        <v>0.23412871683864928</v>
      </c>
      <c r="C250" s="6">
        <f t="shared" si="29"/>
        <v>0.34806435841932465</v>
      </c>
      <c r="D250" s="116">
        <f>VLOOKUP($A250,AProperties!$AE$8:$AM$1007,VLOOKUP(Span,Data!$N$4:$Y$11,Data!$Y$1,FALSE),FALSE)</f>
        <v>0.28866305112444474</v>
      </c>
      <c r="E250" s="116">
        <f t="shared" si="30"/>
        <v>0.35703354629498307</v>
      </c>
      <c r="F250" s="6">
        <f t="shared" si="34"/>
        <v>0.43738560398810816</v>
      </c>
      <c r="G250" s="9"/>
      <c r="H250" s="15">
        <f t="shared" si="31"/>
        <v>0.23100000000000001</v>
      </c>
      <c r="I250" s="6">
        <f>VLOOKUP(H250,AProperties!$AO$8:$AW$1007,VLOOKUP(Span,Data!$N$4:$Y$11,Data!$Y$1,FALSE),FALSE)^(2/3)</f>
        <v>0.2800036685431917</v>
      </c>
      <c r="J250" s="15">
        <f>$I250*(Slope^0.5)/VLOOKUP($H250,AProperties!$AY$8:$BG$1007,VLOOKUP(Span,Data!$N$4:$Y$11,Data!$Y$1,FALSE),FALSE)</f>
        <v>0.89079620361235334</v>
      </c>
      <c r="K250" s="15">
        <f>$J250*VLOOKUP($H250,AProperties!$A$8:$I$1007,VLOOKUP(Span,Data!$N$4:$Y$11,Data!$Y$1,FALSE),FALSE)</f>
        <v>0.24941462864291011</v>
      </c>
      <c r="L250" s="15">
        <f t="shared" si="35"/>
        <v>0.89079620361235334</v>
      </c>
      <c r="M250" s="15">
        <f t="shared" si="36"/>
        <v>0.23100000000000001</v>
      </c>
      <c r="O250" s="28">
        <f t="shared" si="32"/>
        <v>0.23100000000000001</v>
      </c>
      <c r="P250" s="19">
        <f>AA250*VLOOKUP($O250,AProperties!$A$8:$I$1007,VLOOKUP(Span,Data!$N$4:$Y$11,Data!$Y$1,FALSE),FALSE)</f>
        <v>0.10182309576014729</v>
      </c>
      <c r="Q250" s="19">
        <f>AB250*VLOOKUP($O250,AProperties!$A$8:$I$1007,VLOOKUP(Span,Data!$N$4:$Y$11,Data!$Y$1,FALSE),FALSE)</f>
        <v>0.14399960298681469</v>
      </c>
      <c r="R250" s="19">
        <f>AC250*VLOOKUP($O250,AProperties!$A$8:$I$1007,VLOOKUP(Span,Data!$N$4:$Y$11,Data!$Y$1,FALSE),FALSE)</f>
        <v>0.20364619152029459</v>
      </c>
      <c r="S250" s="19">
        <f>AD250*VLOOKUP($O250,AProperties!$A$8:$I$1007,VLOOKUP(Span,Data!$N$4:$Y$11,Data!$Y$1,FALSE),FALSE)</f>
        <v>0.24941462864291011</v>
      </c>
      <c r="T250" s="19">
        <f>AE250*VLOOKUP($O250,AProperties!$A$8:$I$1007,VLOOKUP(Span,Data!$N$4:$Y$11,Data!$Y$1,FALSE),FALSE)</f>
        <v>0.28799920597362938</v>
      </c>
      <c r="U250" s="19">
        <f>AF250*VLOOKUP($O250,AProperties!$A$8:$I$1007,VLOOKUP(Span,Data!$N$4:$Y$11,Data!$Y$1,FALSE),FALSE)</f>
        <v>0.32199290101149936</v>
      </c>
      <c r="V250" s="19">
        <f>AG250*VLOOKUP($O250,AProperties!$A$8:$I$1007,VLOOKUP(Span,Data!$N$4:$Y$11,Data!$Y$1,FALSE),FALSE)</f>
        <v>0.35272555048105253</v>
      </c>
      <c r="W250" s="19">
        <f>AH250*VLOOKUP($O250,AProperties!$A$8:$I$1007,VLOOKUP(Span,Data!$N$4:$Y$11,Data!$Y$1,FALSE),FALSE)</f>
        <v>0.38098713839514553</v>
      </c>
      <c r="X250" s="19">
        <f>AI250*VLOOKUP($O250,AProperties!$A$8:$I$1007,VLOOKUP(Span,Data!$N$4:$Y$11,Data!$Y$1,FALSE),FALSE)</f>
        <v>0.40729238304058918</v>
      </c>
      <c r="Y250" s="19">
        <f>AJ250*VLOOKUP($O250,AProperties!$A$8:$I$1007,VLOOKUP(Span,Data!$N$4:$Y$11,Data!$Y$1,FALSE),FALSE)</f>
        <v>0.43199880896044401</v>
      </c>
      <c r="Z250" s="19">
        <f>AK250*VLOOKUP($O250,AProperties!$A$8:$I$1007,VLOOKUP(Span,Data!$N$4:$Y$11,Data!$Y$1,FALSE),FALSE)</f>
        <v>0.45536672759831992</v>
      </c>
      <c r="AA250" s="19">
        <f>$I250*AA$19^0.5/VLOOKUP($O250,AProperties!$AY$8:$BG$1007,VLOOKUP(Span,Data!$N$4:$Y$11,Data!$Y$1,FALSE),FALSE)</f>
        <v>0.36366602727644248</v>
      </c>
      <c r="AB250" s="19">
        <f>$I250*AB$19^0.5/VLOOKUP($O250,AProperties!$AY$8:$BG$1007,VLOOKUP(Span,Data!$N$4:$Y$11,Data!$Y$1,FALSE),FALSE)</f>
        <v>0.51430142794868883</v>
      </c>
      <c r="AC250" s="19">
        <f>$I250*AC$19^0.5/VLOOKUP($O250,AProperties!$AY$8:$BG$1007,VLOOKUP(Span,Data!$N$4:$Y$11,Data!$Y$1,FALSE),FALSE)</f>
        <v>0.72733205455288497</v>
      </c>
      <c r="AD250" s="19">
        <f>$I250*AD$19^0.5/VLOOKUP($O250,AProperties!$AY$8:$BG$1007,VLOOKUP(Span,Data!$N$4:$Y$11,Data!$Y$1,FALSE),FALSE)</f>
        <v>0.89079620361235334</v>
      </c>
      <c r="AE250" s="19">
        <f>$I250*AE$19^0.5/VLOOKUP($O250,AProperties!$AY$8:$BG$1007,VLOOKUP(Span,Data!$N$4:$Y$11,Data!$Y$1,FALSE),FALSE)</f>
        <v>1.0286028558973777</v>
      </c>
      <c r="AF250" s="19">
        <f>$I250*AF$19^0.5/VLOOKUP($O250,AProperties!$AY$8:$BG$1007,VLOOKUP(Span,Data!$N$4:$Y$11,Data!$Y$1,FALSE),FALSE)</f>
        <v>1.1500129538184785</v>
      </c>
      <c r="AG250" s="19">
        <f>$I250*AG$19^0.5/VLOOKUP($O250,AProperties!$AY$8:$BG$1007,VLOOKUP(Span,Data!$N$4:$Y$11,Data!$Y$1,FALSE),FALSE)</f>
        <v>1.2597760724590552</v>
      </c>
      <c r="AH250" s="19">
        <f>$I250*AH$19^0.5/VLOOKUP($O250,AProperties!$AY$8:$BG$1007,VLOOKUP(Span,Data!$N$4:$Y$11,Data!$Y$1,FALSE),FALSE)</f>
        <v>1.3607136772776347</v>
      </c>
      <c r="AI250" s="19">
        <f>$I250*AI$19^0.5/VLOOKUP($O250,AProperties!$AY$8:$BG$1007,VLOOKUP(Span,Data!$N$4:$Y$11,Data!$Y$1,FALSE),FALSE)</f>
        <v>1.4546641091057699</v>
      </c>
      <c r="AJ250" s="19">
        <f>$I250*AJ$19^0.5/VLOOKUP($O250,AProperties!$AY$8:$BG$1007,VLOOKUP(Span,Data!$N$4:$Y$11,Data!$Y$1,FALSE),FALSE)</f>
        <v>1.5429042838460665</v>
      </c>
      <c r="AK250" s="19">
        <f>$I250*AK$19^0.5/VLOOKUP($O250,AProperties!$AY$8:$BG$1007,VLOOKUP(Span,Data!$N$4:$Y$11,Data!$Y$1,FALSE),FALSE)</f>
        <v>1.6263639161948362</v>
      </c>
      <c r="AL250" s="47">
        <f t="shared" si="33"/>
        <v>0.23100000000000001</v>
      </c>
    </row>
    <row r="251" spans="1:38" x14ac:dyDescent="0.25">
      <c r="A251" s="15">
        <v>0.23200000000000001</v>
      </c>
      <c r="B251" s="116">
        <f>VLOOKUP($A251,APropertiesDimless!$A$7:$I$1007,VLOOKUP(Span,Data!$N$4:$Y$11,Data!$Y$1,FALSE),FALSE)</f>
        <v>0.23517742362364299</v>
      </c>
      <c r="C251" s="6">
        <f t="shared" si="29"/>
        <v>0.3495887118118215</v>
      </c>
      <c r="D251" s="116">
        <f>VLOOKUP($A251,AProperties!$AE$8:$AM$1007,VLOOKUP(Span,Data!$N$4:$Y$11,Data!$Y$1,FALSE),FALSE)</f>
        <v>0.28989584788752831</v>
      </c>
      <c r="E251" s="116">
        <f t="shared" si="30"/>
        <v>0.35879260474257713</v>
      </c>
      <c r="F251" s="6">
        <f t="shared" si="34"/>
        <v>0.44023620265593677</v>
      </c>
      <c r="G251" s="9"/>
      <c r="H251" s="15">
        <f t="shared" si="31"/>
        <v>0.23200000000000001</v>
      </c>
      <c r="I251" s="6">
        <f>VLOOKUP(H251,AProperties!$AO$8:$AW$1007,VLOOKUP(Span,Data!$N$4:$Y$11,Data!$Y$1,FALSE),FALSE)^(2/3)</f>
        <v>0.2806387430063883</v>
      </c>
      <c r="J251" s="15">
        <f>$I251*(Slope^0.5)/VLOOKUP($H251,AProperties!$AY$8:$BG$1007,VLOOKUP(Span,Data!$N$4:$Y$11,Data!$Y$1,FALSE),FALSE)</f>
        <v>0.89309491389137552</v>
      </c>
      <c r="K251" s="15">
        <f>$J251*VLOOKUP($H251,AProperties!$A$8:$I$1007,VLOOKUP(Span,Data!$N$4:$Y$11,Data!$Y$1,FALSE),FALSE)</f>
        <v>0.25112617283922478</v>
      </c>
      <c r="L251" s="15">
        <f t="shared" si="35"/>
        <v>0.89309491389137552</v>
      </c>
      <c r="M251" s="15">
        <f t="shared" si="36"/>
        <v>0.23200000000000001</v>
      </c>
      <c r="O251" s="28">
        <f t="shared" si="32"/>
        <v>0.23200000000000001</v>
      </c>
      <c r="P251" s="19">
        <f>AA251*VLOOKUP($O251,AProperties!$A$8:$I$1007,VLOOKUP(Span,Data!$N$4:$Y$11,Data!$Y$1,FALSE),FALSE)</f>
        <v>0.1025218307523461</v>
      </c>
      <c r="Q251" s="19">
        <f>AB251*VLOOKUP($O251,AProperties!$A$8:$I$1007,VLOOKUP(Span,Data!$N$4:$Y$11,Data!$Y$1,FALSE),FALSE)</f>
        <v>0.14498776348928691</v>
      </c>
      <c r="R251" s="19">
        <f>AC251*VLOOKUP($O251,AProperties!$A$8:$I$1007,VLOOKUP(Span,Data!$N$4:$Y$11,Data!$Y$1,FALSE),FALSE)</f>
        <v>0.20504366150469219</v>
      </c>
      <c r="S251" s="19">
        <f>AD251*VLOOKUP($O251,AProperties!$A$8:$I$1007,VLOOKUP(Span,Data!$N$4:$Y$11,Data!$Y$1,FALSE),FALSE)</f>
        <v>0.25112617283922478</v>
      </c>
      <c r="T251" s="19">
        <f>AE251*VLOOKUP($O251,AProperties!$A$8:$I$1007,VLOOKUP(Span,Data!$N$4:$Y$11,Data!$Y$1,FALSE),FALSE)</f>
        <v>0.28997552697857382</v>
      </c>
      <c r="U251" s="19">
        <f>AF251*VLOOKUP($O251,AProperties!$A$8:$I$1007,VLOOKUP(Span,Data!$N$4:$Y$11,Data!$Y$1,FALSE),FALSE)</f>
        <v>0.32420249506770754</v>
      </c>
      <c r="V251" s="19">
        <f>AG251*VLOOKUP($O251,AProperties!$A$8:$I$1007,VLOOKUP(Span,Data!$N$4:$Y$11,Data!$Y$1,FALSE),FALSE)</f>
        <v>0.3551460394960817</v>
      </c>
      <c r="W251" s="19">
        <f>AH251*VLOOKUP($O251,AProperties!$A$8:$I$1007,VLOOKUP(Span,Data!$N$4:$Y$11,Data!$Y$1,FALSE),FALSE)</f>
        <v>0.38360156534010365</v>
      </c>
      <c r="X251" s="19">
        <f>AI251*VLOOKUP($O251,AProperties!$A$8:$I$1007,VLOOKUP(Span,Data!$N$4:$Y$11,Data!$Y$1,FALSE),FALSE)</f>
        <v>0.41008732300938439</v>
      </c>
      <c r="Y251" s="19">
        <f>AJ251*VLOOKUP($O251,AProperties!$A$8:$I$1007,VLOOKUP(Span,Data!$N$4:$Y$11,Data!$Y$1,FALSE),FALSE)</f>
        <v>0.43496329046786075</v>
      </c>
      <c r="Z251" s="19">
        <f>AK251*VLOOKUP($O251,AProperties!$A$8:$I$1007,VLOOKUP(Span,Data!$N$4:$Y$11,Data!$Y$1,FALSE),FALSE)</f>
        <v>0.45849156547994857</v>
      </c>
      <c r="AA251" s="19">
        <f>$I251*AA$19^0.5/VLOOKUP($O251,AProperties!$AY$8:$BG$1007,VLOOKUP(Span,Data!$N$4:$Y$11,Data!$Y$1,FALSE),FALSE)</f>
        <v>0.364604471818125</v>
      </c>
      <c r="AB251" s="19">
        <f>$I251*AB$19^0.5/VLOOKUP($O251,AProperties!$AY$8:$BG$1007,VLOOKUP(Span,Data!$N$4:$Y$11,Data!$Y$1,FALSE),FALSE)</f>
        <v>0.51562858894707131</v>
      </c>
      <c r="AC251" s="19">
        <f>$I251*AC$19^0.5/VLOOKUP($O251,AProperties!$AY$8:$BG$1007,VLOOKUP(Span,Data!$N$4:$Y$11,Data!$Y$1,FALSE),FALSE)</f>
        <v>0.72920894363625</v>
      </c>
      <c r="AD251" s="19">
        <f>$I251*AD$19^0.5/VLOOKUP($O251,AProperties!$AY$8:$BG$1007,VLOOKUP(Span,Data!$N$4:$Y$11,Data!$Y$1,FALSE),FALSE)</f>
        <v>0.89309491389137552</v>
      </c>
      <c r="AE251" s="19">
        <f>$I251*AE$19^0.5/VLOOKUP($O251,AProperties!$AY$8:$BG$1007,VLOOKUP(Span,Data!$N$4:$Y$11,Data!$Y$1,FALSE),FALSE)</f>
        <v>1.0312571778941426</v>
      </c>
      <c r="AF251" s="19">
        <f>$I251*AF$19^0.5/VLOOKUP($O251,AProperties!$AY$8:$BG$1007,VLOOKUP(Span,Data!$N$4:$Y$11,Data!$Y$1,FALSE),FALSE)</f>
        <v>1.1529805760279479</v>
      </c>
      <c r="AG251" s="19">
        <f>$I251*AG$19^0.5/VLOOKUP($O251,AProperties!$AY$8:$BG$1007,VLOOKUP(Span,Data!$N$4:$Y$11,Data!$Y$1,FALSE),FALSE)</f>
        <v>1.2630269397116149</v>
      </c>
      <c r="AH251" s="19">
        <f>$I251*AH$19^0.5/VLOOKUP($O251,AProperties!$AY$8:$BG$1007,VLOOKUP(Span,Data!$N$4:$Y$11,Data!$Y$1,FALSE),FALSE)</f>
        <v>1.3642250152290989</v>
      </c>
      <c r="AI251" s="19">
        <f>$I251*AI$19^0.5/VLOOKUP($O251,AProperties!$AY$8:$BG$1007,VLOOKUP(Span,Data!$N$4:$Y$11,Data!$Y$1,FALSE),FALSE)</f>
        <v>1.4584178872725</v>
      </c>
      <c r="AJ251" s="19">
        <f>$I251*AJ$19^0.5/VLOOKUP($O251,AProperties!$AY$8:$BG$1007,VLOOKUP(Span,Data!$N$4:$Y$11,Data!$Y$1,FALSE),FALSE)</f>
        <v>1.5468857668412139</v>
      </c>
      <c r="AK251" s="19">
        <f>$I251*AK$19^0.5/VLOOKUP($O251,AProperties!$AY$8:$BG$1007,VLOOKUP(Span,Data!$N$4:$Y$11,Data!$Y$1,FALSE),FALSE)</f>
        <v>1.6305607677714677</v>
      </c>
      <c r="AL251" s="47">
        <f t="shared" si="33"/>
        <v>0.23200000000000001</v>
      </c>
    </row>
    <row r="252" spans="1:38" x14ac:dyDescent="0.25">
      <c r="A252" s="15">
        <v>0.23300000000000001</v>
      </c>
      <c r="B252" s="116">
        <f>VLOOKUP($A252,APropertiesDimless!$A$7:$I$1007,VLOOKUP(Span,Data!$N$4:$Y$11,Data!$Y$1,FALSE),FALSE)</f>
        <v>0.23622664039907645</v>
      </c>
      <c r="C252" s="6">
        <f t="shared" si="29"/>
        <v>0.35111332019953823</v>
      </c>
      <c r="D252" s="116">
        <f>VLOOKUP($A252,AProperties!$AE$8:$AM$1007,VLOOKUP(Span,Data!$N$4:$Y$11,Data!$Y$1,FALSE),FALSE)</f>
        <v>0.29112838802290708</v>
      </c>
      <c r="E252" s="116">
        <f t="shared" si="30"/>
        <v>0.36055319618566201</v>
      </c>
      <c r="F252" s="6">
        <f t="shared" si="34"/>
        <v>0.4430930487814721</v>
      </c>
      <c r="G252" s="9"/>
      <c r="H252" s="15">
        <f t="shared" si="31"/>
        <v>0.23300000000000001</v>
      </c>
      <c r="I252" s="6">
        <f>VLOOKUP(H252,AProperties!$AO$8:$AW$1007,VLOOKUP(Span,Data!$N$4:$Y$11,Data!$Y$1,FALSE),FALSE)^(2/3)</f>
        <v>0.28127180746384783</v>
      </c>
      <c r="J252" s="15">
        <f>$I252*(Slope^0.5)/VLOOKUP($H252,AProperties!$AY$8:$BG$1007,VLOOKUP(Span,Data!$N$4:$Y$11,Data!$Y$1,FALSE),FALSE)</f>
        <v>0.89538827843020774</v>
      </c>
      <c r="K252" s="15">
        <f>$J252*VLOOKUP($H252,AProperties!$A$8:$I$1007,VLOOKUP(Span,Data!$N$4:$Y$11,Data!$Y$1,FALSE),FALSE)</f>
        <v>0.25284148202511364</v>
      </c>
      <c r="L252" s="15">
        <f t="shared" si="35"/>
        <v>0.89538827843020774</v>
      </c>
      <c r="M252" s="15">
        <f t="shared" si="36"/>
        <v>0.23300000000000001</v>
      </c>
      <c r="O252" s="28">
        <f t="shared" si="32"/>
        <v>0.23300000000000001</v>
      </c>
      <c r="P252" s="19">
        <f>AA252*VLOOKUP($O252,AProperties!$A$8:$I$1007,VLOOKUP(Span,Data!$N$4:$Y$11,Data!$Y$1,FALSE),FALSE)</f>
        <v>0.1032221027951022</v>
      </c>
      <c r="Q252" s="19">
        <f>AB252*VLOOKUP($O252,AProperties!$A$8:$I$1007,VLOOKUP(Span,Data!$N$4:$Y$11,Data!$Y$1,FALSE),FALSE)</f>
        <v>0.14597809770950329</v>
      </c>
      <c r="R252" s="19">
        <f>AC252*VLOOKUP($O252,AProperties!$A$8:$I$1007,VLOOKUP(Span,Data!$N$4:$Y$11,Data!$Y$1,FALSE),FALSE)</f>
        <v>0.2064442055902044</v>
      </c>
      <c r="S252" s="19">
        <f>AD252*VLOOKUP($O252,AProperties!$A$8:$I$1007,VLOOKUP(Span,Data!$N$4:$Y$11,Data!$Y$1,FALSE),FALSE)</f>
        <v>0.25284148202511364</v>
      </c>
      <c r="T252" s="19">
        <f>AE252*VLOOKUP($O252,AProperties!$A$8:$I$1007,VLOOKUP(Span,Data!$N$4:$Y$11,Data!$Y$1,FALSE),FALSE)</f>
        <v>0.29195619541900658</v>
      </c>
      <c r="U252" s="19">
        <f>AF252*VLOOKUP($O252,AProperties!$A$8:$I$1007,VLOOKUP(Span,Data!$N$4:$Y$11,Data!$Y$1,FALSE),FALSE)</f>
        <v>0.3264169497045557</v>
      </c>
      <c r="V252" s="19">
        <f>AG252*VLOOKUP($O252,AProperties!$A$8:$I$1007,VLOOKUP(Span,Data!$N$4:$Y$11,Data!$Y$1,FALSE),FALSE)</f>
        <v>0.35757185301042888</v>
      </c>
      <c r="W252" s="19">
        <f>AH252*VLOOKUP($O252,AProperties!$A$8:$I$1007,VLOOKUP(Span,Data!$N$4:$Y$11,Data!$Y$1,FALSE),FALSE)</f>
        <v>0.38622174340163323</v>
      </c>
      <c r="X252" s="19">
        <f>AI252*VLOOKUP($O252,AProperties!$A$8:$I$1007,VLOOKUP(Span,Data!$N$4:$Y$11,Data!$Y$1,FALSE),FALSE)</f>
        <v>0.41288841118040881</v>
      </c>
      <c r="Y252" s="19">
        <f>AJ252*VLOOKUP($O252,AProperties!$A$8:$I$1007,VLOOKUP(Span,Data!$N$4:$Y$11,Data!$Y$1,FALSE),FALSE)</f>
        <v>0.4379342931285099</v>
      </c>
      <c r="Z252" s="19">
        <f>AK252*VLOOKUP($O252,AProperties!$A$8:$I$1007,VLOOKUP(Span,Data!$N$4:$Y$11,Data!$Y$1,FALSE),FALSE)</f>
        <v>0.46162327726063912</v>
      </c>
      <c r="AA252" s="19">
        <f>$I252*AA$19^0.5/VLOOKUP($O252,AProperties!$AY$8:$BG$1007,VLOOKUP(Span,Data!$N$4:$Y$11,Data!$Y$1,FALSE),FALSE)</f>
        <v>0.36554073397051373</v>
      </c>
      <c r="AB252" s="19">
        <f>$I252*AB$19^0.5/VLOOKUP($O252,AProperties!$AY$8:$BG$1007,VLOOKUP(Span,Data!$N$4:$Y$11,Data!$Y$1,FALSE),FALSE)</f>
        <v>0.51695266358091607</v>
      </c>
      <c r="AC252" s="19">
        <f>$I252*AC$19^0.5/VLOOKUP($O252,AProperties!$AY$8:$BG$1007,VLOOKUP(Span,Data!$N$4:$Y$11,Data!$Y$1,FALSE),FALSE)</f>
        <v>0.73108146794102746</v>
      </c>
      <c r="AD252" s="19">
        <f>$I252*AD$19^0.5/VLOOKUP($O252,AProperties!$AY$8:$BG$1007,VLOOKUP(Span,Data!$N$4:$Y$11,Data!$Y$1,FALSE),FALSE)</f>
        <v>0.89538827843020774</v>
      </c>
      <c r="AE252" s="19">
        <f>$I252*AE$19^0.5/VLOOKUP($O252,AProperties!$AY$8:$BG$1007,VLOOKUP(Span,Data!$N$4:$Y$11,Data!$Y$1,FALSE),FALSE)</f>
        <v>1.0339053271618321</v>
      </c>
      <c r="AF252" s="19">
        <f>$I252*AF$19^0.5/VLOOKUP($O252,AProperties!$AY$8:$BG$1007,VLOOKUP(Span,Data!$N$4:$Y$11,Data!$Y$1,FALSE),FALSE)</f>
        <v>1.1559412969165082</v>
      </c>
      <c r="AG252" s="19">
        <f>$I252*AG$19^0.5/VLOOKUP($O252,AProperties!$AY$8:$BG$1007,VLOOKUP(Span,Data!$N$4:$Y$11,Data!$Y$1,FALSE),FALSE)</f>
        <v>1.2662702469458968</v>
      </c>
      <c r="AH252" s="19">
        <f>$I252*AH$19^0.5/VLOOKUP($O252,AProperties!$AY$8:$BG$1007,VLOOKUP(Span,Data!$N$4:$Y$11,Data!$Y$1,FALSE),FALSE)</f>
        <v>1.3677281874275409</v>
      </c>
      <c r="AI252" s="19">
        <f>$I252*AI$19^0.5/VLOOKUP($O252,AProperties!$AY$8:$BG$1007,VLOOKUP(Span,Data!$N$4:$Y$11,Data!$Y$1,FALSE),FALSE)</f>
        <v>1.4621629358820549</v>
      </c>
      <c r="AJ252" s="19">
        <f>$I252*AJ$19^0.5/VLOOKUP($O252,AProperties!$AY$8:$BG$1007,VLOOKUP(Span,Data!$N$4:$Y$11,Data!$Y$1,FALSE),FALSE)</f>
        <v>1.5508579907427482</v>
      </c>
      <c r="AK252" s="19">
        <f>$I252*AK$19^0.5/VLOOKUP($O252,AProperties!$AY$8:$BG$1007,VLOOKUP(Span,Data!$N$4:$Y$11,Data!$Y$1,FALSE),FALSE)</f>
        <v>1.6347478594064706</v>
      </c>
      <c r="AL252" s="47">
        <f t="shared" si="33"/>
        <v>0.23300000000000001</v>
      </c>
    </row>
    <row r="253" spans="1:38" x14ac:dyDescent="0.25">
      <c r="A253" s="15">
        <v>0.23400000000000001</v>
      </c>
      <c r="B253" s="116">
        <f>VLOOKUP($A253,APropertiesDimless!$A$7:$I$1007,VLOOKUP(Span,Data!$N$4:$Y$11,Data!$Y$1,FALSE),FALSE)</f>
        <v>0.23727637023310461</v>
      </c>
      <c r="C253" s="6">
        <f t="shared" si="29"/>
        <v>0.35263818511655232</v>
      </c>
      <c r="D253" s="116">
        <f>VLOOKUP($A253,AProperties!$AE$8:$AM$1007,VLOOKUP(Span,Data!$N$4:$Y$11,Data!$Y$1,FALSE),FALSE)</f>
        <v>0.29236067005510091</v>
      </c>
      <c r="E253" s="116">
        <f t="shared" si="30"/>
        <v>0.36231532367439556</v>
      </c>
      <c r="F253" s="6">
        <f t="shared" si="34"/>
        <v>0.44595613004457402</v>
      </c>
      <c r="G253" s="9"/>
      <c r="H253" s="15">
        <f t="shared" si="31"/>
        <v>0.23400000000000001</v>
      </c>
      <c r="I253" s="6">
        <f>VLOOKUP(H253,AProperties!$AO$8:$AW$1007,VLOOKUP(Span,Data!$N$4:$Y$11,Data!$Y$1,FALSE),FALSE)^(2/3)</f>
        <v>0.28190287134007186</v>
      </c>
      <c r="J253" s="15">
        <f>$I253*(Slope^0.5)/VLOOKUP($H253,AProperties!$AY$8:$BG$1007,VLOOKUP(Span,Data!$N$4:$Y$11,Data!$Y$1,FALSE),FALSE)</f>
        <v>0.89767632045540369</v>
      </c>
      <c r="K253" s="15">
        <f>$J253*VLOOKUP($H253,AProperties!$A$8:$I$1007,VLOOKUP(Span,Data!$N$4:$Y$11,Data!$Y$1,FALSE),FALSE)</f>
        <v>0.25456054061714173</v>
      </c>
      <c r="L253" s="15">
        <f t="shared" si="35"/>
        <v>0.89767632045540369</v>
      </c>
      <c r="M253" s="15">
        <f t="shared" si="36"/>
        <v>0.23400000000000001</v>
      </c>
      <c r="O253" s="28">
        <f t="shared" si="32"/>
        <v>0.23400000000000001</v>
      </c>
      <c r="P253" s="19">
        <f>AA253*VLOOKUP($O253,AProperties!$A$8:$I$1007,VLOOKUP(Span,Data!$N$4:$Y$11,Data!$Y$1,FALSE),FALSE)</f>
        <v>0.10392390552650488</v>
      </c>
      <c r="Q253" s="19">
        <f>AB253*VLOOKUP($O253,AProperties!$A$8:$I$1007,VLOOKUP(Span,Data!$N$4:$Y$11,Data!$Y$1,FALSE),FALSE)</f>
        <v>0.14697059665036344</v>
      </c>
      <c r="R253" s="19">
        <f>AC253*VLOOKUP($O253,AProperties!$A$8:$I$1007,VLOOKUP(Span,Data!$N$4:$Y$11,Data!$Y$1,FALSE),FALSE)</f>
        <v>0.20784781105300976</v>
      </c>
      <c r="S253" s="19">
        <f>AD253*VLOOKUP($O253,AProperties!$A$8:$I$1007,VLOOKUP(Span,Data!$N$4:$Y$11,Data!$Y$1,FALSE),FALSE)</f>
        <v>0.25456054061714173</v>
      </c>
      <c r="T253" s="19">
        <f>AE253*VLOOKUP($O253,AProperties!$A$8:$I$1007,VLOOKUP(Span,Data!$N$4:$Y$11,Data!$Y$1,FALSE),FALSE)</f>
        <v>0.29394119330072688</v>
      </c>
      <c r="U253" s="19">
        <f>AF253*VLOOKUP($O253,AProperties!$A$8:$I$1007,VLOOKUP(Span,Data!$N$4:$Y$11,Data!$Y$1,FALSE),FALSE)</f>
        <v>0.32863624480391562</v>
      </c>
      <c r="V253" s="19">
        <f>AG253*VLOOKUP($O253,AProperties!$A$8:$I$1007,VLOOKUP(Span,Data!$N$4:$Y$11,Data!$Y$1,FALSE),FALSE)</f>
        <v>0.36000296898578898</v>
      </c>
      <c r="W253" s="19">
        <f>AH253*VLOOKUP($O253,AProperties!$A$8:$I$1007,VLOOKUP(Span,Data!$N$4:$Y$11,Data!$Y$1,FALSE),FALSE)</f>
        <v>0.38884764877564426</v>
      </c>
      <c r="X253" s="19">
        <f>AI253*VLOOKUP($O253,AProperties!$A$8:$I$1007,VLOOKUP(Span,Data!$N$4:$Y$11,Data!$Y$1,FALSE),FALSE)</f>
        <v>0.41569562210601951</v>
      </c>
      <c r="Y253" s="19">
        <f>AJ253*VLOOKUP($O253,AProperties!$A$8:$I$1007,VLOOKUP(Span,Data!$N$4:$Y$11,Data!$Y$1,FALSE),FALSE)</f>
        <v>0.44091178995109032</v>
      </c>
      <c r="Z253" s="19">
        <f>AK253*VLOOKUP($O253,AProperties!$A$8:$I$1007,VLOOKUP(Span,Data!$N$4:$Y$11,Data!$Y$1,FALSE),FALSE)</f>
        <v>0.46476183448906194</v>
      </c>
      <c r="AA253" s="19">
        <f>$I253*AA$19^0.5/VLOOKUP($O253,AProperties!$AY$8:$BG$1007,VLOOKUP(Span,Data!$N$4:$Y$11,Data!$Y$1,FALSE),FALSE)</f>
        <v>0.36647482321580943</v>
      </c>
      <c r="AB253" s="19">
        <f>$I253*AB$19^0.5/VLOOKUP($O253,AProperties!$AY$8:$BG$1007,VLOOKUP(Span,Data!$N$4:$Y$11,Data!$Y$1,FALSE),FALSE)</f>
        <v>0.51827366526008012</v>
      </c>
      <c r="AC253" s="19">
        <f>$I253*AC$19^0.5/VLOOKUP($O253,AProperties!$AY$8:$BG$1007,VLOOKUP(Span,Data!$N$4:$Y$11,Data!$Y$1,FALSE),FALSE)</f>
        <v>0.73294964643161886</v>
      </c>
      <c r="AD253" s="19">
        <f>$I253*AD$19^0.5/VLOOKUP($O253,AProperties!$AY$8:$BG$1007,VLOOKUP(Span,Data!$N$4:$Y$11,Data!$Y$1,FALSE),FALSE)</f>
        <v>0.89767632045540369</v>
      </c>
      <c r="AE253" s="19">
        <f>$I253*AE$19^0.5/VLOOKUP($O253,AProperties!$AY$8:$BG$1007,VLOOKUP(Span,Data!$N$4:$Y$11,Data!$Y$1,FALSE),FALSE)</f>
        <v>1.0365473305201602</v>
      </c>
      <c r="AF253" s="19">
        <f>$I253*AF$19^0.5/VLOOKUP($O253,AProperties!$AY$8:$BG$1007,VLOOKUP(Span,Data!$N$4:$Y$11,Data!$Y$1,FALSE),FALSE)</f>
        <v>1.1588951464695105</v>
      </c>
      <c r="AG253" s="19">
        <f>$I253*AG$19^0.5/VLOOKUP($O253,AProperties!$AY$8:$BG$1007,VLOOKUP(Span,Data!$N$4:$Y$11,Data!$Y$1,FALSE),FALSE)</f>
        <v>1.2695060270092087</v>
      </c>
      <c r="AH253" s="19">
        <f>$I253*AH$19^0.5/VLOOKUP($O253,AProperties!$AY$8:$BG$1007,VLOOKUP(Span,Data!$N$4:$Y$11,Data!$Y$1,FALSE),FALSE)</f>
        <v>1.3712232293521078</v>
      </c>
      <c r="AI253" s="19">
        <f>$I253*AI$19^0.5/VLOOKUP($O253,AProperties!$AY$8:$BG$1007,VLOOKUP(Span,Data!$N$4:$Y$11,Data!$Y$1,FALSE),FALSE)</f>
        <v>1.4658992928632377</v>
      </c>
      <c r="AJ253" s="19">
        <f>$I253*AJ$19^0.5/VLOOKUP($O253,AProperties!$AY$8:$BG$1007,VLOOKUP(Span,Data!$N$4:$Y$11,Data!$Y$1,FALSE),FALSE)</f>
        <v>1.5548209957802404</v>
      </c>
      <c r="AK253" s="19">
        <f>$I253*AK$19^0.5/VLOOKUP($O253,AProperties!$AY$8:$BG$1007,VLOOKUP(Span,Data!$N$4:$Y$11,Data!$Y$1,FALSE),FALSE)</f>
        <v>1.638925233505536</v>
      </c>
      <c r="AL253" s="47">
        <f t="shared" si="33"/>
        <v>0.23400000000000001</v>
      </c>
    </row>
    <row r="254" spans="1:38" x14ac:dyDescent="0.25">
      <c r="A254" s="15">
        <v>0.23499999999999999</v>
      </c>
      <c r="B254" s="116">
        <f>VLOOKUP($A254,APropertiesDimless!$A$7:$I$1007,VLOOKUP(Span,Data!$N$4:$Y$11,Data!$Y$1,FALSE),FALSE)</f>
        <v>0.23832661620371448</v>
      </c>
      <c r="C254" s="6">
        <f t="shared" si="29"/>
        <v>0.35416330810185725</v>
      </c>
      <c r="D254" s="116">
        <f>VLOOKUP($A254,AProperties!$AE$8:$AM$1007,VLOOKUP(Span,Data!$N$4:$Y$11,Data!$Y$1,FALSE),FALSE)</f>
        <v>0.29359269250770154</v>
      </c>
      <c r="E254" s="116">
        <f t="shared" si="30"/>
        <v>0.36407899026085561</v>
      </c>
      <c r="F254" s="6">
        <f t="shared" si="34"/>
        <v>0.4488254342169779</v>
      </c>
      <c r="G254" s="9"/>
      <c r="H254" s="15">
        <f t="shared" si="31"/>
        <v>0.23499999999999999</v>
      </c>
      <c r="I254" s="6">
        <f>VLOOKUP(H254,AProperties!$AO$8:$AW$1007,VLOOKUP(Span,Data!$N$4:$Y$11,Data!$Y$1,FALSE),FALSE)^(2/3)</f>
        <v>0.28253194396950171</v>
      </c>
      <c r="J254" s="15">
        <f>$I254*(Slope^0.5)/VLOOKUP($H254,AProperties!$AY$8:$BG$1007,VLOOKUP(Span,Data!$N$4:$Y$11,Data!$Y$1,FALSE),FALSE)</f>
        <v>0.89995906295696937</v>
      </c>
      <c r="K254" s="15">
        <f>$J254*VLOOKUP($H254,AProperties!$A$8:$I$1007,VLOOKUP(Span,Data!$N$4:$Y$11,Data!$Y$1,FALSE),FALSE)</f>
        <v>0.25628333306964179</v>
      </c>
      <c r="L254" s="15">
        <f t="shared" si="35"/>
        <v>0.89995906295696937</v>
      </c>
      <c r="M254" s="15">
        <f t="shared" si="36"/>
        <v>0.23499999999999999</v>
      </c>
      <c r="O254" s="28">
        <f t="shared" si="32"/>
        <v>0.23499999999999999</v>
      </c>
      <c r="P254" s="19">
        <f>AA254*VLOOKUP($O254,AProperties!$A$8:$I$1007,VLOOKUP(Span,Data!$N$4:$Y$11,Data!$Y$1,FALSE),FALSE)</f>
        <v>0.1046272326000621</v>
      </c>
      <c r="Q254" s="19">
        <f>AB254*VLOOKUP($O254,AProperties!$A$8:$I$1007,VLOOKUP(Span,Data!$N$4:$Y$11,Data!$Y$1,FALSE),FALSE)</f>
        <v>0.14796525133657223</v>
      </c>
      <c r="R254" s="19">
        <f>AC254*VLOOKUP($O254,AProperties!$A$8:$I$1007,VLOOKUP(Span,Data!$N$4:$Y$11,Data!$Y$1,FALSE),FALSE)</f>
        <v>0.2092544652001242</v>
      </c>
      <c r="S254" s="19">
        <f>AD254*VLOOKUP($O254,AProperties!$A$8:$I$1007,VLOOKUP(Span,Data!$N$4:$Y$11,Data!$Y$1,FALSE),FALSE)</f>
        <v>0.25628333306964179</v>
      </c>
      <c r="T254" s="19">
        <f>AE254*VLOOKUP($O254,AProperties!$A$8:$I$1007,VLOOKUP(Span,Data!$N$4:$Y$11,Data!$Y$1,FALSE),FALSE)</f>
        <v>0.29593050267314447</v>
      </c>
      <c r="U254" s="19">
        <f>AF254*VLOOKUP($O254,AProperties!$A$8:$I$1007,VLOOKUP(Span,Data!$N$4:$Y$11,Data!$Y$1,FALSE),FALSE)</f>
        <v>0.33086036029641708</v>
      </c>
      <c r="V254" s="19">
        <f>AG254*VLOOKUP($O254,AProperties!$A$8:$I$1007,VLOOKUP(Span,Data!$N$4:$Y$11,Data!$Y$1,FALSE),FALSE)</f>
        <v>0.36243936543726857</v>
      </c>
      <c r="W254" s="19">
        <f>AH254*VLOOKUP($O254,AProperties!$A$8:$I$1007,VLOOKUP(Span,Data!$N$4:$Y$11,Data!$Y$1,FALSE),FALSE)</f>
        <v>0.39147925771573766</v>
      </c>
      <c r="X254" s="19">
        <f>AI254*VLOOKUP($O254,AProperties!$A$8:$I$1007,VLOOKUP(Span,Data!$N$4:$Y$11,Data!$Y$1,FALSE),FALSE)</f>
        <v>0.41850893040024839</v>
      </c>
      <c r="Y254" s="19">
        <f>AJ254*VLOOKUP($O254,AProperties!$A$8:$I$1007,VLOOKUP(Span,Data!$N$4:$Y$11,Data!$Y$1,FALSE),FALSE)</f>
        <v>0.4438957540097167</v>
      </c>
      <c r="Z254" s="19">
        <f>AK254*VLOOKUP($O254,AProperties!$A$8:$I$1007,VLOOKUP(Span,Data!$N$4:$Y$11,Data!$Y$1,FALSE),FALSE)</f>
        <v>0.46790720878284187</v>
      </c>
      <c r="AA254" s="19">
        <f>$I254*AA$19^0.5/VLOOKUP($O254,AProperties!$AY$8:$BG$1007,VLOOKUP(Span,Data!$N$4:$Y$11,Data!$Y$1,FALSE),FALSE)</f>
        <v>0.36740674893964287</v>
      </c>
      <c r="AB254" s="19">
        <f>$I254*AB$19^0.5/VLOOKUP($O254,AProperties!$AY$8:$BG$1007,VLOOKUP(Span,Data!$N$4:$Y$11,Data!$Y$1,FALSE),FALSE)</f>
        <v>0.5195916072578497</v>
      </c>
      <c r="AC254" s="19">
        <f>$I254*AC$19^0.5/VLOOKUP($O254,AProperties!$AY$8:$BG$1007,VLOOKUP(Span,Data!$N$4:$Y$11,Data!$Y$1,FALSE),FALSE)</f>
        <v>0.73481349787928574</v>
      </c>
      <c r="AD254" s="19">
        <f>$I254*AD$19^0.5/VLOOKUP($O254,AProperties!$AY$8:$BG$1007,VLOOKUP(Span,Data!$N$4:$Y$11,Data!$Y$1,FALSE),FALSE)</f>
        <v>0.89995906295696937</v>
      </c>
      <c r="AE254" s="19">
        <f>$I254*AE$19^0.5/VLOOKUP($O254,AProperties!$AY$8:$BG$1007,VLOOKUP(Span,Data!$N$4:$Y$11,Data!$Y$1,FALSE),FALSE)</f>
        <v>1.0391832145156994</v>
      </c>
      <c r="AF254" s="19">
        <f>$I254*AF$19^0.5/VLOOKUP($O254,AProperties!$AY$8:$BG$1007,VLOOKUP(Span,Data!$N$4:$Y$11,Data!$Y$1,FALSE),FALSE)</f>
        <v>1.1618421543669248</v>
      </c>
      <c r="AG254" s="19">
        <f>$I254*AG$19^0.5/VLOOKUP($O254,AProperties!$AY$8:$BG$1007,VLOOKUP(Span,Data!$N$4:$Y$11,Data!$Y$1,FALSE),FALSE)</f>
        <v>1.2727343124143282</v>
      </c>
      <c r="AH254" s="19">
        <f>$I254*AH$19^0.5/VLOOKUP($O254,AProperties!$AY$8:$BG$1007,VLOOKUP(Span,Data!$N$4:$Y$11,Data!$Y$1,FALSE),FALSE)</f>
        <v>1.3747101761206137</v>
      </c>
      <c r="AI254" s="19">
        <f>$I254*AI$19^0.5/VLOOKUP($O254,AProperties!$AY$8:$BG$1007,VLOOKUP(Span,Data!$N$4:$Y$11,Data!$Y$1,FALSE),FALSE)</f>
        <v>1.4696269957585715</v>
      </c>
      <c r="AJ254" s="19">
        <f>$I254*AJ$19^0.5/VLOOKUP($O254,AProperties!$AY$8:$BG$1007,VLOOKUP(Span,Data!$N$4:$Y$11,Data!$Y$1,FALSE),FALSE)</f>
        <v>1.5587748217735491</v>
      </c>
      <c r="AK254" s="19">
        <f>$I254*AK$19^0.5/VLOOKUP($O254,AProperties!$AY$8:$BG$1007,VLOOKUP(Span,Data!$N$4:$Y$11,Data!$Y$1,FALSE),FALSE)</f>
        <v>1.6430929320424805</v>
      </c>
      <c r="AL254" s="47">
        <f t="shared" si="33"/>
        <v>0.23499999999999999</v>
      </c>
    </row>
    <row r="255" spans="1:38" x14ac:dyDescent="0.25">
      <c r="A255" s="15">
        <v>0.23599999999999999</v>
      </c>
      <c r="B255" s="116">
        <f>VLOOKUP($A255,APropertiesDimless!$A$7:$I$1007,VLOOKUP(Span,Data!$N$4:$Y$11,Data!$Y$1,FALSE),FALSE)</f>
        <v>0.23937738139880183</v>
      </c>
      <c r="C255" s="6">
        <f t="shared" si="29"/>
        <v>0.3556886906994009</v>
      </c>
      <c r="D255" s="116">
        <f>VLOOKUP($A255,AProperties!$AE$8:$AM$1007,VLOOKUP(Span,Data!$N$4:$Y$11,Data!$Y$1,FALSE),FALSE)</f>
        <v>0.2948244539033682</v>
      </c>
      <c r="E255" s="116">
        <f t="shared" si="30"/>
        <v>0.36584419899912679</v>
      </c>
      <c r="F255" s="6">
        <f t="shared" si="34"/>
        <v>0.45170094916148101</v>
      </c>
      <c r="G255" s="9"/>
      <c r="H255" s="15">
        <f t="shared" si="31"/>
        <v>0.23599999999999999</v>
      </c>
      <c r="I255" s="6">
        <f>VLOOKUP(H255,AProperties!$AO$8:$AW$1007,VLOOKUP(Span,Data!$N$4:$Y$11,Data!$Y$1,FALSE),FALSE)^(2/3)</f>
        <v>0.28315903459772263</v>
      </c>
      <c r="J255" s="15">
        <f>$I255*(Slope^0.5)/VLOOKUP($H255,AProperties!$AY$8:$BG$1007,VLOOKUP(Span,Data!$N$4:$Y$11,Data!$Y$1,FALSE),FALSE)</f>
        <v>0.90223652869163773</v>
      </c>
      <c r="K255" s="15">
        <f>$J255*VLOOKUP($H255,AProperties!$A$8:$I$1007,VLOOKUP(Span,Data!$N$4:$Y$11,Data!$Y$1,FALSE),FALSE)</f>
        <v>0.25800984387424147</v>
      </c>
      <c r="L255" s="15">
        <f t="shared" si="35"/>
        <v>0.90223652869163773</v>
      </c>
      <c r="M255" s="15">
        <f t="shared" si="36"/>
        <v>0.23599999999999999</v>
      </c>
      <c r="O255" s="28">
        <f t="shared" si="32"/>
        <v>0.23599999999999999</v>
      </c>
      <c r="P255" s="19">
        <f>AA255*VLOOKUP($O255,AProperties!$A$8:$I$1007,VLOOKUP(Span,Data!$N$4:$Y$11,Data!$Y$1,FALSE),FALSE)</f>
        <v>0.10533207768450729</v>
      </c>
      <c r="Q255" s="19">
        <f>AB255*VLOOKUP($O255,AProperties!$A$8:$I$1007,VLOOKUP(Span,Data!$N$4:$Y$11,Data!$Y$1,FALSE),FALSE)</f>
        <v>0.14896205281436664</v>
      </c>
      <c r="R255" s="19">
        <f>AC255*VLOOKUP($O255,AProperties!$A$8:$I$1007,VLOOKUP(Span,Data!$N$4:$Y$11,Data!$Y$1,FALSE),FALSE)</f>
        <v>0.21066415536901459</v>
      </c>
      <c r="S255" s="19">
        <f>AD255*VLOOKUP($O255,AProperties!$A$8:$I$1007,VLOOKUP(Span,Data!$N$4:$Y$11,Data!$Y$1,FALSE),FALSE)</f>
        <v>0.25800984387424147</v>
      </c>
      <c r="T255" s="19">
        <f>AE255*VLOOKUP($O255,AProperties!$A$8:$I$1007,VLOOKUP(Span,Data!$N$4:$Y$11,Data!$Y$1,FALSE),FALSE)</f>
        <v>0.29792410562873328</v>
      </c>
      <c r="U255" s="19">
        <f>AF255*VLOOKUP($O255,AProperties!$A$8:$I$1007,VLOOKUP(Span,Data!$N$4:$Y$11,Data!$Y$1,FALSE),FALSE)</f>
        <v>0.33308927616083761</v>
      </c>
      <c r="V255" s="19">
        <f>AG255*VLOOKUP($O255,AProperties!$A$8:$I$1007,VLOOKUP(Span,Data!$N$4:$Y$11,Data!$Y$1,FALSE),FALSE)</f>
        <v>0.36488102043271714</v>
      </c>
      <c r="W255" s="19">
        <f>AH255*VLOOKUP($O255,AProperties!$A$8:$I$1007,VLOOKUP(Span,Data!$N$4:$Y$11,Data!$Y$1,FALSE),FALSE)</f>
        <v>0.39411654653248335</v>
      </c>
      <c r="X255" s="19">
        <f>AI255*VLOOKUP($O255,AProperties!$A$8:$I$1007,VLOOKUP(Span,Data!$N$4:$Y$11,Data!$Y$1,FALSE),FALSE)</f>
        <v>0.42132831073802918</v>
      </c>
      <c r="Y255" s="19">
        <f>AJ255*VLOOKUP($O255,AProperties!$A$8:$I$1007,VLOOKUP(Span,Data!$N$4:$Y$11,Data!$Y$1,FALSE),FALSE)</f>
        <v>0.44688615844309987</v>
      </c>
      <c r="Z255" s="19">
        <f>AK255*VLOOKUP($O255,AProperties!$A$8:$I$1007,VLOOKUP(Span,Data!$N$4:$Y$11,Data!$Y$1,FALSE),FALSE)</f>
        <v>0.47105937182769392</v>
      </c>
      <c r="AA255" s="19">
        <f>$I255*AA$19^0.5/VLOOKUP($O255,AProperties!$AY$8:$BG$1007,VLOOKUP(Span,Data!$N$4:$Y$11,Data!$Y$1,FALSE),FALSE)</f>
        <v>0.36833652043241122</v>
      </c>
      <c r="AB255" s="19">
        <f>$I255*AB$19^0.5/VLOOKUP($O255,AProperties!$AY$8:$BG$1007,VLOOKUP(Span,Data!$N$4:$Y$11,Data!$Y$1,FALSE),FALSE)</f>
        <v>0.52090650271283057</v>
      </c>
      <c r="AC255" s="19">
        <f>$I255*AC$19^0.5/VLOOKUP($O255,AProperties!$AY$8:$BG$1007,VLOOKUP(Span,Data!$N$4:$Y$11,Data!$Y$1,FALSE),FALSE)</f>
        <v>0.73667304086482244</v>
      </c>
      <c r="AD255" s="19">
        <f>$I255*AD$19^0.5/VLOOKUP($O255,AProperties!$AY$8:$BG$1007,VLOOKUP(Span,Data!$N$4:$Y$11,Data!$Y$1,FALSE),FALSE)</f>
        <v>0.90223652869163773</v>
      </c>
      <c r="AE255" s="19">
        <f>$I255*AE$19^0.5/VLOOKUP($O255,AProperties!$AY$8:$BG$1007,VLOOKUP(Span,Data!$N$4:$Y$11,Data!$Y$1,FALSE),FALSE)</f>
        <v>1.0418130054256611</v>
      </c>
      <c r="AF255" s="19">
        <f>$I255*AF$19^0.5/VLOOKUP($O255,AProperties!$AY$8:$BG$1007,VLOOKUP(Span,Data!$N$4:$Y$11,Data!$Y$1,FALSE),FALSE)</f>
        <v>1.1647823499875676</v>
      </c>
      <c r="AG255" s="19">
        <f>$I255*AG$19^0.5/VLOOKUP($O255,AProperties!$AY$8:$BG$1007,VLOOKUP(Span,Data!$N$4:$Y$11,Data!$Y$1,FALSE),FALSE)</f>
        <v>1.2759551353441363</v>
      </c>
      <c r="AH255" s="19">
        <f>$I255*AH$19^0.5/VLOOKUP($O255,AProperties!$AY$8:$BG$1007,VLOOKUP(Span,Data!$N$4:$Y$11,Data!$Y$1,FALSE),FALSE)</f>
        <v>1.3781890624945423</v>
      </c>
      <c r="AI255" s="19">
        <f>$I255*AI$19^0.5/VLOOKUP($O255,AProperties!$AY$8:$BG$1007,VLOOKUP(Span,Data!$N$4:$Y$11,Data!$Y$1,FALSE),FALSE)</f>
        <v>1.4733460817296449</v>
      </c>
      <c r="AJ255" s="19">
        <f>$I255*AJ$19^0.5/VLOOKUP($O255,AProperties!$AY$8:$BG$1007,VLOOKUP(Span,Data!$N$4:$Y$11,Data!$Y$1,FALSE),FALSE)</f>
        <v>1.5627195081384915</v>
      </c>
      <c r="AK255" s="19">
        <f>$I255*AK$19^0.5/VLOOKUP($O255,AProperties!$AY$8:$BG$1007,VLOOKUP(Span,Data!$N$4:$Y$11,Data!$Y$1,FALSE),FALSE)</f>
        <v>1.6472509965652236</v>
      </c>
      <c r="AL255" s="47">
        <f t="shared" si="33"/>
        <v>0.23599999999999999</v>
      </c>
    </row>
    <row r="256" spans="1:38" x14ac:dyDescent="0.25">
      <c r="A256" s="15">
        <v>0.23699999999999999</v>
      </c>
      <c r="B256" s="116">
        <f>VLOOKUP($A256,APropertiesDimless!$A$7:$I$1007,VLOOKUP(Span,Data!$N$4:$Y$11,Data!$Y$1,FALSE),FALSE)</f>
        <v>0.24042866891624651</v>
      </c>
      <c r="C256" s="6">
        <f t="shared" si="29"/>
        <v>0.35721433445812323</v>
      </c>
      <c r="D256" s="116">
        <f>VLOOKUP($A256,AProperties!$AE$8:$AM$1007,VLOOKUP(Span,Data!$N$4:$Y$11,Data!$Y$1,FALSE),FALSE)</f>
        <v>0.29605595276382046</v>
      </c>
      <c r="E256" s="116">
        <f t="shared" si="30"/>
        <v>0.36761095294538587</v>
      </c>
      <c r="F256" s="6">
        <f t="shared" si="34"/>
        <v>0.45458266283113707</v>
      </c>
      <c r="G256" s="9"/>
      <c r="H256" s="15">
        <f t="shared" si="31"/>
        <v>0.23699999999999999</v>
      </c>
      <c r="I256" s="6">
        <f>VLOOKUP(H256,AProperties!$AO$8:$AW$1007,VLOOKUP(Span,Data!$N$4:$Y$11,Data!$Y$1,FALSE),FALSE)^(2/3)</f>
        <v>0.28378415238264426</v>
      </c>
      <c r="J256" s="15">
        <f>$I256*(Slope^0.5)/VLOOKUP($H256,AProperties!$AY$8:$BG$1007,VLOOKUP(Span,Data!$N$4:$Y$11,Data!$Y$1,FALSE),FALSE)</f>
        <v>0.90450874018608074</v>
      </c>
      <c r="K256" s="15">
        <f>$J256*VLOOKUP($H256,AProperties!$A$8:$I$1007,VLOOKUP(Span,Data!$N$4:$Y$11,Data!$Y$1,FALSE),FALSE)</f>
        <v>0.25974005755939339</v>
      </c>
      <c r="L256" s="15">
        <f t="shared" si="35"/>
        <v>0.90450874018608074</v>
      </c>
      <c r="M256" s="15">
        <f t="shared" si="36"/>
        <v>0.23699999999999999</v>
      </c>
      <c r="O256" s="28">
        <f t="shared" si="32"/>
        <v>0.23699999999999999</v>
      </c>
      <c r="P256" s="19">
        <f>AA256*VLOOKUP($O256,AProperties!$A$8:$I$1007,VLOOKUP(Span,Data!$N$4:$Y$11,Data!$Y$1,FALSE),FALSE)</f>
        <v>0.10603843446360774</v>
      </c>
      <c r="Q256" s="19">
        <f>AB256*VLOOKUP($O256,AProperties!$A$8:$I$1007,VLOOKUP(Span,Data!$N$4:$Y$11,Data!$Y$1,FALSE),FALSE)</f>
        <v>0.14996099215124467</v>
      </c>
      <c r="R256" s="19">
        <f>AC256*VLOOKUP($O256,AProperties!$A$8:$I$1007,VLOOKUP(Span,Data!$N$4:$Y$11,Data!$Y$1,FALSE),FALSE)</f>
        <v>0.21207686892721547</v>
      </c>
      <c r="S256" s="19">
        <f>AD256*VLOOKUP($O256,AProperties!$A$8:$I$1007,VLOOKUP(Span,Data!$N$4:$Y$11,Data!$Y$1,FALSE),FALSE)</f>
        <v>0.25974005755939339</v>
      </c>
      <c r="T256" s="19">
        <f>AE256*VLOOKUP($O256,AProperties!$A$8:$I$1007,VLOOKUP(Span,Data!$N$4:$Y$11,Data!$Y$1,FALSE),FALSE)</f>
        <v>0.29992198430248934</v>
      </c>
      <c r="U256" s="19">
        <f>AF256*VLOOKUP($O256,AProperties!$A$8:$I$1007,VLOOKUP(Span,Data!$N$4:$Y$11,Data!$Y$1,FALSE),FALSE)</f>
        <v>0.33532297242349551</v>
      </c>
      <c r="V256" s="19">
        <f>AG256*VLOOKUP($O256,AProperties!$A$8:$I$1007,VLOOKUP(Span,Data!$N$4:$Y$11,Data!$Y$1,FALSE),FALSE)</f>
        <v>0.36732791209206256</v>
      </c>
      <c r="W256" s="19">
        <f>AH256*VLOOKUP($O256,AProperties!$A$8:$I$1007,VLOOKUP(Span,Data!$N$4:$Y$11,Data!$Y$1,FALSE),FALSE)</f>
        <v>0.39675949159270241</v>
      </c>
      <c r="X256" s="19">
        <f>AI256*VLOOKUP($O256,AProperties!$A$8:$I$1007,VLOOKUP(Span,Data!$N$4:$Y$11,Data!$Y$1,FALSE),FALSE)</f>
        <v>0.42415373785443095</v>
      </c>
      <c r="Y256" s="19">
        <f>AJ256*VLOOKUP($O256,AProperties!$A$8:$I$1007,VLOOKUP(Span,Data!$N$4:$Y$11,Data!$Y$1,FALSE),FALSE)</f>
        <v>0.44988297645373404</v>
      </c>
      <c r="Z256" s="19">
        <f>AK256*VLOOKUP($O256,AProperties!$A$8:$I$1007,VLOOKUP(Span,Data!$N$4:$Y$11,Data!$Y$1,FALSE),FALSE)</f>
        <v>0.47421829537656668</v>
      </c>
      <c r="AA256" s="19">
        <f>$I256*AA$19^0.5/VLOOKUP($O256,AProperties!$AY$8:$BG$1007,VLOOKUP(Span,Data!$N$4:$Y$11,Data!$Y$1,FALSE),FALSE)</f>
        <v>0.36926414689058989</v>
      </c>
      <c r="AB256" s="19">
        <f>$I256*AB$19^0.5/VLOOKUP($O256,AProperties!$AY$8:$BG$1007,VLOOKUP(Span,Data!$N$4:$Y$11,Data!$Y$1,FALSE),FALSE)</f>
        <v>0.52221836463080296</v>
      </c>
      <c r="AC256" s="19">
        <f>$I256*AC$19^0.5/VLOOKUP($O256,AProperties!$AY$8:$BG$1007,VLOOKUP(Span,Data!$N$4:$Y$11,Data!$Y$1,FALSE),FALSE)</f>
        <v>0.73852829378117979</v>
      </c>
      <c r="AD256" s="19">
        <f>$I256*AD$19^0.5/VLOOKUP($O256,AProperties!$AY$8:$BG$1007,VLOOKUP(Span,Data!$N$4:$Y$11,Data!$Y$1,FALSE),FALSE)</f>
        <v>0.90450874018608074</v>
      </c>
      <c r="AE256" s="19">
        <f>$I256*AE$19^0.5/VLOOKUP($O256,AProperties!$AY$8:$BG$1007,VLOOKUP(Span,Data!$N$4:$Y$11,Data!$Y$1,FALSE),FALSE)</f>
        <v>1.0444367292616059</v>
      </c>
      <c r="AF256" s="19">
        <f>$I256*AF$19^0.5/VLOOKUP($O256,AProperties!$AY$8:$BG$1007,VLOOKUP(Span,Data!$N$4:$Y$11,Data!$Y$1,FALSE),FALSE)</f>
        <v>1.1677157624132475</v>
      </c>
      <c r="AG256" s="19">
        <f>$I256*AG$19^0.5/VLOOKUP($O256,AProperties!$AY$8:$BG$1007,VLOOKUP(Span,Data!$N$4:$Y$11,Data!$Y$1,FALSE),FALSE)</f>
        <v>1.2791685276561577</v>
      </c>
      <c r="AH256" s="19">
        <f>$I256*AH$19^0.5/VLOOKUP($O256,AProperties!$AY$8:$BG$1007,VLOOKUP(Span,Data!$N$4:$Y$11,Data!$Y$1,FALSE),FALSE)</f>
        <v>1.3816599228839537</v>
      </c>
      <c r="AI256" s="19">
        <f>$I256*AI$19^0.5/VLOOKUP($O256,AProperties!$AY$8:$BG$1007,VLOOKUP(Span,Data!$N$4:$Y$11,Data!$Y$1,FALSE),FALSE)</f>
        <v>1.4770565875623596</v>
      </c>
      <c r="AJ256" s="19">
        <f>$I256*AJ$19^0.5/VLOOKUP($O256,AProperties!$AY$8:$BG$1007,VLOOKUP(Span,Data!$N$4:$Y$11,Data!$Y$1,FALSE),FALSE)</f>
        <v>1.5666550938924091</v>
      </c>
      <c r="AK256" s="19">
        <f>$I256*AK$19^0.5/VLOOKUP($O256,AProperties!$AY$8:$BG$1007,VLOOKUP(Span,Data!$N$4:$Y$11,Data!$Y$1,FALSE),FALSE)</f>
        <v>1.6513994682016533</v>
      </c>
      <c r="AL256" s="47">
        <f t="shared" si="33"/>
        <v>0.23699999999999999</v>
      </c>
    </row>
    <row r="257" spans="1:38" x14ac:dyDescent="0.25">
      <c r="A257" s="15">
        <v>0.23799999999999999</v>
      </c>
      <c r="B257" s="116">
        <f>VLOOKUP($A257,APropertiesDimless!$A$7:$I$1007,VLOOKUP(Span,Data!$N$4:$Y$11,Data!$Y$1,FALSE),FALSE)</f>
        <v>0.24148048186398799</v>
      </c>
      <c r="C257" s="6">
        <f t="shared" si="29"/>
        <v>0.35874024093199397</v>
      </c>
      <c r="D257" s="116">
        <f>VLOOKUP($A257,AProperties!$AE$8:$AM$1007,VLOOKUP(Span,Data!$N$4:$Y$11,Data!$Y$1,FALSE),FALSE)</f>
        <v>0.29728718760983142</v>
      </c>
      <c r="E257" s="116">
        <f t="shared" si="30"/>
        <v>0.36937925515798697</v>
      </c>
      <c r="F257" s="6">
        <f t="shared" si="34"/>
        <v>0.45747056326846336</v>
      </c>
      <c r="G257" s="9"/>
      <c r="H257" s="15">
        <f t="shared" si="31"/>
        <v>0.23799999999999999</v>
      </c>
      <c r="I257" s="6">
        <f>VLOOKUP(H257,AProperties!$AO$8:$AW$1007,VLOOKUP(Span,Data!$N$4:$Y$11,Data!$Y$1,FALSE),FALSE)^(2/3)</f>
        <v>0.28440730639566075</v>
      </c>
      <c r="J257" s="15">
        <f>$I257*(Slope^0.5)/VLOOKUP($H257,AProperties!$AY$8:$BG$1007,VLOOKUP(Span,Data!$N$4:$Y$11,Data!$Y$1,FALSE),FALSE)</f>
        <v>0.90677571974005899</v>
      </c>
      <c r="K257" s="15">
        <f>$J257*VLOOKUP($H257,AProperties!$A$8:$I$1007,VLOOKUP(Span,Data!$N$4:$Y$11,Data!$Y$1,FALSE),FALSE)</f>
        <v>0.26147395868991102</v>
      </c>
      <c r="L257" s="15">
        <f t="shared" si="35"/>
        <v>0.90677571974005899</v>
      </c>
      <c r="M257" s="15">
        <f t="shared" si="36"/>
        <v>0.23799999999999999</v>
      </c>
      <c r="O257" s="28">
        <f t="shared" si="32"/>
        <v>0.23799999999999999</v>
      </c>
      <c r="P257" s="19">
        <f>AA257*VLOOKUP($O257,AProperties!$A$8:$I$1007,VLOOKUP(Span,Data!$N$4:$Y$11,Data!$Y$1,FALSE),FALSE)</f>
        <v>0.10674629663597492</v>
      </c>
      <c r="Q257" s="19">
        <f>AB257*VLOOKUP($O257,AProperties!$A$8:$I$1007,VLOOKUP(Span,Data!$N$4:$Y$11,Data!$Y$1,FALSE),FALSE)</f>
        <v>0.15096206043569721</v>
      </c>
      <c r="R257" s="19">
        <f>AC257*VLOOKUP($O257,AProperties!$A$8:$I$1007,VLOOKUP(Span,Data!$N$4:$Y$11,Data!$Y$1,FALSE),FALSE)</f>
        <v>0.21349259327194983</v>
      </c>
      <c r="S257" s="19">
        <f>AD257*VLOOKUP($O257,AProperties!$A$8:$I$1007,VLOOKUP(Span,Data!$N$4:$Y$11,Data!$Y$1,FALSE),FALSE)</f>
        <v>0.26147395868991102</v>
      </c>
      <c r="T257" s="19">
        <f>AE257*VLOOKUP($O257,AProperties!$A$8:$I$1007,VLOOKUP(Span,Data!$N$4:$Y$11,Data!$Y$1,FALSE),FALSE)</f>
        <v>0.30192412087139442</v>
      </c>
      <c r="U257" s="19">
        <f>AF257*VLOOKUP($O257,AProperties!$A$8:$I$1007,VLOOKUP(Span,Data!$N$4:$Y$11,Data!$Y$1,FALSE),FALSE)</f>
        <v>0.33756142915765047</v>
      </c>
      <c r="V257" s="19">
        <f>AG257*VLOOKUP($O257,AProperties!$A$8:$I$1007,VLOOKUP(Span,Data!$N$4:$Y$11,Data!$Y$1,FALSE),FALSE)</f>
        <v>0.3697800185866546</v>
      </c>
      <c r="W257" s="19">
        <f>AH257*VLOOKUP($O257,AProperties!$A$8:$I$1007,VLOOKUP(Span,Data!$N$4:$Y$11,Data!$Y$1,FALSE),FALSE)</f>
        <v>0.39940806931875789</v>
      </c>
      <c r="X257" s="19">
        <f>AI257*VLOOKUP($O257,AProperties!$A$8:$I$1007,VLOOKUP(Span,Data!$N$4:$Y$11,Data!$Y$1,FALSE),FALSE)</f>
        <v>0.42698518654389966</v>
      </c>
      <c r="Y257" s="19">
        <f>AJ257*VLOOKUP($O257,AProperties!$A$8:$I$1007,VLOOKUP(Span,Data!$N$4:$Y$11,Data!$Y$1,FALSE),FALSE)</f>
        <v>0.45288618130709163</v>
      </c>
      <c r="Z257" s="19">
        <f>AK257*VLOOKUP($O257,AProperties!$A$8:$I$1007,VLOOKUP(Span,Data!$N$4:$Y$11,Data!$Y$1,FALSE),FALSE)</f>
        <v>0.47738395124879407</v>
      </c>
      <c r="AA257" s="19">
        <f>$I257*AA$19^0.5/VLOOKUP($O257,AProperties!$AY$8:$BG$1007,VLOOKUP(Span,Data!$N$4:$Y$11,Data!$Y$1,FALSE),FALSE)</f>
        <v>0.37018963741801808</v>
      </c>
      <c r="AB257" s="19">
        <f>$I257*AB$19^0.5/VLOOKUP($O257,AProperties!$AY$8:$BG$1007,VLOOKUP(Span,Data!$N$4:$Y$11,Data!$Y$1,FALSE),FALSE)</f>
        <v>0.52352720588653978</v>
      </c>
      <c r="AC257" s="19">
        <f>$I257*AC$19^0.5/VLOOKUP($O257,AProperties!$AY$8:$BG$1007,VLOOKUP(Span,Data!$N$4:$Y$11,Data!$Y$1,FALSE),FALSE)</f>
        <v>0.74037927483603616</v>
      </c>
      <c r="AD257" s="19">
        <f>$I257*AD$19^0.5/VLOOKUP($O257,AProperties!$AY$8:$BG$1007,VLOOKUP(Span,Data!$N$4:$Y$11,Data!$Y$1,FALSE),FALSE)</f>
        <v>0.90677571974005899</v>
      </c>
      <c r="AE257" s="19">
        <f>$I257*AE$19^0.5/VLOOKUP($O257,AProperties!$AY$8:$BG$1007,VLOOKUP(Span,Data!$N$4:$Y$11,Data!$Y$1,FALSE),FALSE)</f>
        <v>1.0470544117730796</v>
      </c>
      <c r="AF257" s="19">
        <f>$I257*AF$19^0.5/VLOOKUP($O257,AProperties!$AY$8:$BG$1007,VLOOKUP(Span,Data!$N$4:$Y$11,Data!$Y$1,FALSE),FALSE)</f>
        <v>1.170642420432831</v>
      </c>
      <c r="AG257" s="19">
        <f>$I257*AG$19^0.5/VLOOKUP($O257,AProperties!$AY$8:$BG$1007,VLOOKUP(Span,Data!$N$4:$Y$11,Data!$Y$1,FALSE),FALSE)</f>
        <v>1.2823745208870163</v>
      </c>
      <c r="AH257" s="19">
        <f>$I257*AH$19^0.5/VLOOKUP($O257,AProperties!$AY$8:$BG$1007,VLOOKUP(Span,Data!$N$4:$Y$11,Data!$Y$1,FALSE),FALSE)</f>
        <v>1.3851227913522945</v>
      </c>
      <c r="AI257" s="19">
        <f>$I257*AI$19^0.5/VLOOKUP($O257,AProperties!$AY$8:$BG$1007,VLOOKUP(Span,Data!$N$4:$Y$11,Data!$Y$1,FALSE),FALSE)</f>
        <v>1.4807585496720723</v>
      </c>
      <c r="AJ257" s="19">
        <f>$I257*AJ$19^0.5/VLOOKUP($O257,AProperties!$AY$8:$BG$1007,VLOOKUP(Span,Data!$N$4:$Y$11,Data!$Y$1,FALSE),FALSE)</f>
        <v>1.5705816176596192</v>
      </c>
      <c r="AK257" s="19">
        <f>$I257*AK$19^0.5/VLOOKUP($O257,AProperties!$AY$8:$BG$1007,VLOOKUP(Span,Data!$N$4:$Y$11,Data!$Y$1,FALSE),FALSE)</f>
        <v>1.6555383876653764</v>
      </c>
      <c r="AL257" s="47">
        <f t="shared" si="33"/>
        <v>0.23799999999999999</v>
      </c>
    </row>
    <row r="258" spans="1:38" x14ac:dyDescent="0.25">
      <c r="A258" s="15">
        <v>0.23899999999999999</v>
      </c>
      <c r="B258" s="116">
        <f>VLOOKUP($A258,APropertiesDimless!$A$7:$I$1007,VLOOKUP(Span,Data!$N$4:$Y$11,Data!$Y$1,FALSE),FALSE)</f>
        <v>0.24253282336010432</v>
      </c>
      <c r="C258" s="6">
        <f t="shared" si="29"/>
        <v>0.36026641168005213</v>
      </c>
      <c r="D258" s="116">
        <f>VLOOKUP($A258,AProperties!$AE$8:$AM$1007,VLOOKUP(Span,Data!$N$4:$Y$11,Data!$Y$1,FALSE),FALSE)</f>
        <v>0.29851815696122364</v>
      </c>
      <c r="E258" s="116">
        <f t="shared" si="30"/>
        <v>0.37114910869754902</v>
      </c>
      <c r="F258" s="6">
        <f t="shared" si="34"/>
        <v>0.46036463860467003</v>
      </c>
      <c r="G258" s="9"/>
      <c r="H258" s="15">
        <f t="shared" si="31"/>
        <v>0.23899999999999999</v>
      </c>
      <c r="I258" s="6">
        <f>VLOOKUP(H258,AProperties!$AO$8:$AW$1007,VLOOKUP(Span,Data!$N$4:$Y$11,Data!$Y$1,FALSE),FALSE)^(2/3)</f>
        <v>0.28502850562279186</v>
      </c>
      <c r="J258" s="15">
        <f>$I258*(Slope^0.5)/VLOOKUP($H258,AProperties!$AY$8:$BG$1007,VLOOKUP(Span,Data!$N$4:$Y$11,Data!$Y$1,FALSE),FALSE)</f>
        <v>0.90903748942952267</v>
      </c>
      <c r="K258" s="15">
        <f>$J258*VLOOKUP($H258,AProperties!$A$8:$I$1007,VLOOKUP(Span,Data!$N$4:$Y$11,Data!$Y$1,FALSE),FALSE)</f>
        <v>0.26321153186651558</v>
      </c>
      <c r="L258" s="15">
        <f t="shared" si="35"/>
        <v>0.90903748942952267</v>
      </c>
      <c r="M258" s="15">
        <f t="shared" si="36"/>
        <v>0.23899999999999999</v>
      </c>
      <c r="O258" s="28">
        <f t="shared" si="32"/>
        <v>0.23899999999999999</v>
      </c>
      <c r="P258" s="19">
        <f>AA258*VLOOKUP($O258,AProperties!$A$8:$I$1007,VLOOKUP(Span,Data!$N$4:$Y$11,Data!$Y$1,FALSE),FALSE)</f>
        <v>0.10745565791487957</v>
      </c>
      <c r="Q258" s="19">
        <f>AB258*VLOOKUP($O258,AProperties!$A$8:$I$1007,VLOOKUP(Span,Data!$N$4:$Y$11,Data!$Y$1,FALSE),FALSE)</f>
        <v>0.15196524877694653</v>
      </c>
      <c r="R258" s="19">
        <f>AC258*VLOOKUP($O258,AProperties!$A$8:$I$1007,VLOOKUP(Span,Data!$N$4:$Y$11,Data!$Y$1,FALSE),FALSE)</f>
        <v>0.21491131582975914</v>
      </c>
      <c r="S258" s="19">
        <f>AD258*VLOOKUP($O258,AProperties!$A$8:$I$1007,VLOOKUP(Span,Data!$N$4:$Y$11,Data!$Y$1,FALSE),FALSE)</f>
        <v>0.26321153186651558</v>
      </c>
      <c r="T258" s="19">
        <f>AE258*VLOOKUP($O258,AProperties!$A$8:$I$1007,VLOOKUP(Span,Data!$N$4:$Y$11,Data!$Y$1,FALSE),FALSE)</f>
        <v>0.30393049755389306</v>
      </c>
      <c r="U258" s="19">
        <f>AF258*VLOOKUP($O258,AProperties!$A$8:$I$1007,VLOOKUP(Span,Data!$N$4:$Y$11,Data!$Y$1,FALSE),FALSE)</f>
        <v>0.33980462648291909</v>
      </c>
      <c r="V258" s="19">
        <f>AG258*VLOOKUP($O258,AProperties!$A$8:$I$1007,VLOOKUP(Span,Data!$N$4:$Y$11,Data!$Y$1,FALSE),FALSE)</f>
        <v>0.37223731813862437</v>
      </c>
      <c r="W258" s="19">
        <f>AH258*VLOOKUP($O258,AProperties!$A$8:$I$1007,VLOOKUP(Span,Data!$N$4:$Y$11,Data!$Y$1,FALSE),FALSE)</f>
        <v>0.4020622561878629</v>
      </c>
      <c r="X258" s="19">
        <f>AI258*VLOOKUP($O258,AProperties!$A$8:$I$1007,VLOOKUP(Span,Data!$N$4:$Y$11,Data!$Y$1,FALSE),FALSE)</f>
        <v>0.42982263165951828</v>
      </c>
      <c r="Y258" s="19">
        <f>AJ258*VLOOKUP($O258,AProperties!$A$8:$I$1007,VLOOKUP(Span,Data!$N$4:$Y$11,Data!$Y$1,FALSE),FALSE)</f>
        <v>0.45589574633083957</v>
      </c>
      <c r="Z258" s="19">
        <f>AK258*VLOOKUP($O258,AProperties!$A$8:$I$1007,VLOOKUP(Span,Data!$N$4:$Y$11,Data!$Y$1,FALSE),FALSE)</f>
        <v>0.48055631132926813</v>
      </c>
      <c r="AA258" s="19">
        <f>$I258*AA$19^0.5/VLOOKUP($O258,AProperties!$AY$8:$BG$1007,VLOOKUP(Span,Data!$N$4:$Y$11,Data!$Y$1,FALSE),FALSE)</f>
        <v>0.37111300102716455</v>
      </c>
      <c r="AB258" s="19">
        <f>$I258*AB$19^0.5/VLOOKUP($O258,AProperties!$AY$8:$BG$1007,VLOOKUP(Span,Data!$N$4:$Y$11,Data!$Y$1,FALSE),FALSE)</f>
        <v>0.52483303922559654</v>
      </c>
      <c r="AC258" s="19">
        <f>$I258*AC$19^0.5/VLOOKUP($O258,AProperties!$AY$8:$BG$1007,VLOOKUP(Span,Data!$N$4:$Y$11,Data!$Y$1,FALSE),FALSE)</f>
        <v>0.74222600205432909</v>
      </c>
      <c r="AD258" s="19">
        <f>$I258*AD$19^0.5/VLOOKUP($O258,AProperties!$AY$8:$BG$1007,VLOOKUP(Span,Data!$N$4:$Y$11,Data!$Y$1,FALSE),FALSE)</f>
        <v>0.90903748942952267</v>
      </c>
      <c r="AE258" s="19">
        <f>$I258*AE$19^0.5/VLOOKUP($O258,AProperties!$AY$8:$BG$1007,VLOOKUP(Span,Data!$N$4:$Y$11,Data!$Y$1,FALSE),FALSE)</f>
        <v>1.0496660784511931</v>
      </c>
      <c r="AF258" s="19">
        <f>$I258*AF$19^0.5/VLOOKUP($O258,AProperties!$AY$8:$BG$1007,VLOOKUP(Span,Data!$N$4:$Y$11,Data!$Y$1,FALSE),FALSE)</f>
        <v>1.1735623525462471</v>
      </c>
      <c r="AG258" s="19">
        <f>$I258*AG$19^0.5/VLOOKUP($O258,AProperties!$AY$8:$BG$1007,VLOOKUP(Span,Data!$N$4:$Y$11,Data!$Y$1,FALSE),FALSE)</f>
        <v>1.2855731462568198</v>
      </c>
      <c r="AH258" s="19">
        <f>$I258*AH$19^0.5/VLOOKUP($O258,AProperties!$AY$8:$BG$1007,VLOOKUP(Span,Data!$N$4:$Y$11,Data!$Y$1,FALSE),FALSE)</f>
        <v>1.3885777016211356</v>
      </c>
      <c r="AI258" s="19">
        <f>$I258*AI$19^0.5/VLOOKUP($O258,AProperties!$AY$8:$BG$1007,VLOOKUP(Span,Data!$N$4:$Y$11,Data!$Y$1,FALSE),FALSE)</f>
        <v>1.4844520041086582</v>
      </c>
      <c r="AJ258" s="19">
        <f>$I258*AJ$19^0.5/VLOOKUP($O258,AProperties!$AY$8:$BG$1007,VLOOKUP(Span,Data!$N$4:$Y$11,Data!$Y$1,FALSE),FALSE)</f>
        <v>1.5744991176767895</v>
      </c>
      <c r="AK258" s="19">
        <f>$I258*AK$19^0.5/VLOOKUP($O258,AProperties!$AY$8:$BG$1007,VLOOKUP(Span,Data!$N$4:$Y$11,Data!$Y$1,FALSE),FALSE)</f>
        <v>1.6596677952613785</v>
      </c>
      <c r="AL258" s="47">
        <f t="shared" si="33"/>
        <v>0.23899999999999999</v>
      </c>
    </row>
    <row r="259" spans="1:38" x14ac:dyDescent="0.25">
      <c r="A259" s="15">
        <v>0.24</v>
      </c>
      <c r="B259" s="116">
        <f>VLOOKUP($A259,APropertiesDimless!$A$7:$I$1007,VLOOKUP(Span,Data!$N$4:$Y$11,Data!$Y$1,FALSE),FALSE)</f>
        <v>0.24358569653288764</v>
      </c>
      <c r="C259" s="6">
        <f t="shared" si="29"/>
        <v>0.36179284826644381</v>
      </c>
      <c r="D259" s="116">
        <f>VLOOKUP($A259,AProperties!$AE$8:$AM$1007,VLOOKUP(Span,Data!$N$4:$Y$11,Data!$Y$1,FALSE),FALSE)</f>
        <v>0.29974885933686107</v>
      </c>
      <c r="E259" s="116">
        <f t="shared" si="30"/>
        <v>0.37292051662704018</v>
      </c>
      <c r="F259" s="6">
        <f t="shared" si="34"/>
        <v>0.46326487705889097</v>
      </c>
      <c r="G259" s="9"/>
      <c r="H259" s="15">
        <f t="shared" si="31"/>
        <v>0.24</v>
      </c>
      <c r="I259" s="6">
        <f>VLOOKUP(H259,AProperties!$AO$8:$AW$1007,VLOOKUP(Span,Data!$N$4:$Y$11,Data!$Y$1,FALSE),FALSE)^(2/3)</f>
        <v>0.28564775896580158</v>
      </c>
      <c r="J259" s="15">
        <f>$I259*(Slope^0.5)/VLOOKUP($H259,AProperties!$AY$8:$BG$1007,VLOOKUP(Span,Data!$N$4:$Y$11,Data!$Y$1,FALSE),FALSE)</f>
        <v>0.91129407110964933</v>
      </c>
      <c r="K259" s="15">
        <f>$J259*VLOOKUP($H259,AProperties!$A$8:$I$1007,VLOOKUP(Span,Data!$N$4:$Y$11,Data!$Y$1,FALSE),FALSE)</f>
        <v>0.26495276172538373</v>
      </c>
      <c r="L259" s="15">
        <f t="shared" si="35"/>
        <v>0.91129407110964933</v>
      </c>
      <c r="M259" s="15">
        <f t="shared" si="36"/>
        <v>0.24</v>
      </c>
      <c r="O259" s="28">
        <f t="shared" si="32"/>
        <v>0.24</v>
      </c>
      <c r="P259" s="19">
        <f>AA259*VLOOKUP($O259,AProperties!$A$8:$I$1007,VLOOKUP(Span,Data!$N$4:$Y$11,Data!$Y$1,FALSE),FALSE)</f>
        <v>0.10816651202806714</v>
      </c>
      <c r="Q259" s="19">
        <f>AB259*VLOOKUP($O259,AProperties!$A$8:$I$1007,VLOOKUP(Span,Data!$N$4:$Y$11,Data!$Y$1,FALSE),FALSE)</f>
        <v>0.15297054830468504</v>
      </c>
      <c r="R259" s="19">
        <f>AC259*VLOOKUP($O259,AProperties!$A$8:$I$1007,VLOOKUP(Span,Data!$N$4:$Y$11,Data!$Y$1,FALSE),FALSE)</f>
        <v>0.21633302405613428</v>
      </c>
      <c r="S259" s="19">
        <f>AD259*VLOOKUP($O259,AProperties!$A$8:$I$1007,VLOOKUP(Span,Data!$N$4:$Y$11,Data!$Y$1,FALSE),FALSE)</f>
        <v>0.26495276172538373</v>
      </c>
      <c r="T259" s="19">
        <f>AE259*VLOOKUP($O259,AProperties!$A$8:$I$1007,VLOOKUP(Span,Data!$N$4:$Y$11,Data!$Y$1,FALSE),FALSE)</f>
        <v>0.30594109660937008</v>
      </c>
      <c r="U259" s="19">
        <f>AF259*VLOOKUP($O259,AProperties!$A$8:$I$1007,VLOOKUP(Span,Data!$N$4:$Y$11,Data!$Y$1,FALSE),FALSE)</f>
        <v>0.34205254456469097</v>
      </c>
      <c r="V259" s="19">
        <f>AG259*VLOOKUP($O259,AProperties!$A$8:$I$1007,VLOOKUP(Span,Data!$N$4:$Y$11,Data!$Y$1,FALSE),FALSE)</f>
        <v>0.37469978902024481</v>
      </c>
      <c r="W259" s="19">
        <f>AH259*VLOOKUP($O259,AProperties!$A$8:$I$1007,VLOOKUP(Span,Data!$N$4:$Y$11,Data!$Y$1,FALSE),FALSE)</f>
        <v>0.40472202873138985</v>
      </c>
      <c r="X259" s="19">
        <f>AI259*VLOOKUP($O259,AProperties!$A$8:$I$1007,VLOOKUP(Span,Data!$N$4:$Y$11,Data!$Y$1,FALSE),FALSE)</f>
        <v>0.43266604811226855</v>
      </c>
      <c r="Y259" s="19">
        <f>AJ259*VLOOKUP($O259,AProperties!$A$8:$I$1007,VLOOKUP(Span,Data!$N$4:$Y$11,Data!$Y$1,FALSE),FALSE)</f>
        <v>0.45891164491405517</v>
      </c>
      <c r="Z259" s="19">
        <f>AK259*VLOOKUP($O259,AProperties!$A$8:$I$1007,VLOOKUP(Span,Data!$N$4:$Y$11,Data!$Y$1,FALSE),FALSE)</f>
        <v>0.48373534756761355</v>
      </c>
      <c r="AA259" s="19">
        <f>$I259*AA$19^0.5/VLOOKUP($O259,AProperties!$AY$8:$BG$1007,VLOOKUP(Span,Data!$N$4:$Y$11,Data!$Y$1,FALSE),FALSE)</f>
        <v>0.37203424664036833</v>
      </c>
      <c r="AB259" s="19">
        <f>$I259*AB$19^0.5/VLOOKUP($O259,AProperties!$AY$8:$BG$1007,VLOOKUP(Span,Data!$N$4:$Y$11,Data!$Y$1,FALSE),FALSE)</f>
        <v>0.52613587726606592</v>
      </c>
      <c r="AC259" s="19">
        <f>$I259*AC$19^0.5/VLOOKUP($O259,AProperties!$AY$8:$BG$1007,VLOOKUP(Span,Data!$N$4:$Y$11,Data!$Y$1,FALSE),FALSE)</f>
        <v>0.74406849328073665</v>
      </c>
      <c r="AD259" s="19">
        <f>$I259*AD$19^0.5/VLOOKUP($O259,AProperties!$AY$8:$BG$1007,VLOOKUP(Span,Data!$N$4:$Y$11,Data!$Y$1,FALSE),FALSE)</f>
        <v>0.91129407110964933</v>
      </c>
      <c r="AE259" s="19">
        <f>$I259*AE$19^0.5/VLOOKUP($O259,AProperties!$AY$8:$BG$1007,VLOOKUP(Span,Data!$N$4:$Y$11,Data!$Y$1,FALSE),FALSE)</f>
        <v>1.0522717545321318</v>
      </c>
      <c r="AF259" s="19">
        <f>$I259*AF$19^0.5/VLOOKUP($O259,AProperties!$AY$8:$BG$1007,VLOOKUP(Span,Data!$N$4:$Y$11,Data!$Y$1,FALSE),FALSE)</f>
        <v>1.1764755869684096</v>
      </c>
      <c r="AG259" s="19">
        <f>$I259*AG$19^0.5/VLOOKUP($O259,AProperties!$AY$8:$BG$1007,VLOOKUP(Span,Data!$N$4:$Y$11,Data!$Y$1,FALSE),FALSE)</f>
        <v>1.2887644346734579</v>
      </c>
      <c r="AH259" s="19">
        <f>$I259*AH$19^0.5/VLOOKUP($O259,AProperties!$AY$8:$BG$1007,VLOOKUP(Span,Data!$N$4:$Y$11,Data!$Y$1,FALSE),FALSE)</f>
        <v>1.3920246870748127</v>
      </c>
      <c r="AI259" s="19">
        <f>$I259*AI$19^0.5/VLOOKUP($O259,AProperties!$AY$8:$BG$1007,VLOOKUP(Span,Data!$N$4:$Y$11,Data!$Y$1,FALSE),FALSE)</f>
        <v>1.4881369865614733</v>
      </c>
      <c r="AJ259" s="19">
        <f>$I259*AJ$19^0.5/VLOOKUP($O259,AProperties!$AY$8:$BG$1007,VLOOKUP(Span,Data!$N$4:$Y$11,Data!$Y$1,FALSE),FALSE)</f>
        <v>1.5784076317981979</v>
      </c>
      <c r="AK259" s="19">
        <f>$I259*AK$19^0.5/VLOOKUP($O259,AProperties!$AY$8:$BG$1007,VLOOKUP(Span,Data!$N$4:$Y$11,Data!$Y$1,FALSE),FALSE)</f>
        <v>1.6637877308915727</v>
      </c>
      <c r="AL259" s="47">
        <f t="shared" si="33"/>
        <v>0.24</v>
      </c>
    </row>
    <row r="260" spans="1:38" x14ac:dyDescent="0.25">
      <c r="A260" s="15">
        <v>0.24099999999999999</v>
      </c>
      <c r="B260" s="116">
        <f>VLOOKUP($A260,APropertiesDimless!$A$7:$I$1007,VLOOKUP(Span,Data!$N$4:$Y$11,Data!$Y$1,FALSE),FALSE)</f>
        <v>0.24463910452092252</v>
      </c>
      <c r="C260" s="6">
        <f t="shared" si="29"/>
        <v>0.36331955226046125</v>
      </c>
      <c r="D260" s="116">
        <f>VLOOKUP($A260,AProperties!$AE$8:$AM$1007,VLOOKUP(Span,Data!$N$4:$Y$11,Data!$Y$1,FALSE),FALSE)</f>
        <v>0.30097929325464323</v>
      </c>
      <c r="E260" s="116">
        <f t="shared" si="30"/>
        <v>0.37469348201186436</v>
      </c>
      <c r="F260" s="6">
        <f t="shared" si="34"/>
        <v>0.46617126693743421</v>
      </c>
      <c r="G260" s="9"/>
      <c r="H260" s="15">
        <f t="shared" si="31"/>
        <v>0.24099999999999999</v>
      </c>
      <c r="I260" s="6">
        <f>VLOOKUP(H260,AProperties!$AO$8:$AW$1007,VLOOKUP(Span,Data!$N$4:$Y$11,Data!$Y$1,FALSE),FALSE)^(2/3)</f>
        <v>0.28626507524329814</v>
      </c>
      <c r="J260" s="15">
        <f>$I260*(Slope^0.5)/VLOOKUP($H260,AProperties!$AY$8:$BG$1007,VLOOKUP(Span,Data!$N$4:$Y$11,Data!$Y$1,FALSE),FALSE)</f>
        <v>0.9135454864178304</v>
      </c>
      <c r="K260" s="15">
        <f>$J260*VLOOKUP($H260,AProperties!$A$8:$I$1007,VLOOKUP(Span,Data!$N$4:$Y$11,Data!$Y$1,FALSE),FALSE)</f>
        <v>0.26669763293770377</v>
      </c>
      <c r="L260" s="15">
        <f t="shared" si="35"/>
        <v>0.9135454864178304</v>
      </c>
      <c r="M260" s="15">
        <f t="shared" si="36"/>
        <v>0.24099999999999999</v>
      </c>
      <c r="O260" s="28">
        <f t="shared" si="32"/>
        <v>0.24099999999999999</v>
      </c>
      <c r="P260" s="19">
        <f>AA260*VLOOKUP($O260,AProperties!$A$8:$I$1007,VLOOKUP(Span,Data!$N$4:$Y$11,Data!$Y$1,FALSE),FALSE)</f>
        <v>0.10887885271757639</v>
      </c>
      <c r="Q260" s="19">
        <f>AB260*VLOOKUP($O260,AProperties!$A$8:$I$1007,VLOOKUP(Span,Data!$N$4:$Y$11,Data!$Y$1,FALSE),FALSE)</f>
        <v>0.15397795016881924</v>
      </c>
      <c r="R260" s="19">
        <f>AC260*VLOOKUP($O260,AProperties!$A$8:$I$1007,VLOOKUP(Span,Data!$N$4:$Y$11,Data!$Y$1,FALSE),FALSE)</f>
        <v>0.21775770543515277</v>
      </c>
      <c r="S260" s="19">
        <f>AD260*VLOOKUP($O260,AProperties!$A$8:$I$1007,VLOOKUP(Span,Data!$N$4:$Y$11,Data!$Y$1,FALSE),FALSE)</f>
        <v>0.26669763293770377</v>
      </c>
      <c r="T260" s="19">
        <f>AE260*VLOOKUP($O260,AProperties!$A$8:$I$1007,VLOOKUP(Span,Data!$N$4:$Y$11,Data!$Y$1,FALSE),FALSE)</f>
        <v>0.30795590033763848</v>
      </c>
      <c r="U260" s="19">
        <f>AF260*VLOOKUP($O260,AProperties!$A$8:$I$1007,VLOOKUP(Span,Data!$N$4:$Y$11,Data!$Y$1,FALSE),FALSE)</f>
        <v>0.34430516361355507</v>
      </c>
      <c r="V260" s="19">
        <f>AG260*VLOOKUP($O260,AProperties!$A$8:$I$1007,VLOOKUP(Span,Data!$N$4:$Y$11,Data!$Y$1,FALSE),FALSE)</f>
        <v>0.37716740955330214</v>
      </c>
      <c r="W260" s="19">
        <f>AH260*VLOOKUP($O260,AProperties!$A$8:$I$1007,VLOOKUP(Span,Data!$N$4:$Y$11,Data!$Y$1,FALSE),FALSE)</f>
        <v>0.40738736353419175</v>
      </c>
      <c r="X260" s="19">
        <f>AI260*VLOOKUP($O260,AProperties!$A$8:$I$1007,VLOOKUP(Span,Data!$N$4:$Y$11,Data!$Y$1,FALSE),FALSE)</f>
        <v>0.43551541087030554</v>
      </c>
      <c r="Y260" s="19">
        <f>AJ260*VLOOKUP($O260,AProperties!$A$8:$I$1007,VLOOKUP(Span,Data!$N$4:$Y$11,Data!$Y$1,FALSE),FALSE)</f>
        <v>0.46193385050645769</v>
      </c>
      <c r="Z260" s="19">
        <f>AK260*VLOOKUP($O260,AProperties!$A$8:$I$1007,VLOOKUP(Span,Data!$N$4:$Y$11,Data!$Y$1,FALSE),FALSE)</f>
        <v>0.48692103197737713</v>
      </c>
      <c r="AA260" s="19">
        <f>$I260*AA$19^0.5/VLOOKUP($O260,AProperties!$AY$8:$BG$1007,VLOOKUP(Span,Data!$N$4:$Y$11,Data!$Y$1,FALSE),FALSE)</f>
        <v>0.37295338309105741</v>
      </c>
      <c r="AB260" s="19">
        <f>$I260*AB$19^0.5/VLOOKUP($O260,AProperties!$AY$8:$BG$1007,VLOOKUP(Span,Data!$N$4:$Y$11,Data!$Y$1,FALSE),FALSE)</f>
        <v>0.52743573250030196</v>
      </c>
      <c r="AC260" s="19">
        <f>$I260*AC$19^0.5/VLOOKUP($O260,AProperties!$AY$8:$BG$1007,VLOOKUP(Span,Data!$N$4:$Y$11,Data!$Y$1,FALSE),FALSE)</f>
        <v>0.74590676618211482</v>
      </c>
      <c r="AD260" s="19">
        <f>$I260*AD$19^0.5/VLOOKUP($O260,AProperties!$AY$8:$BG$1007,VLOOKUP(Span,Data!$N$4:$Y$11,Data!$Y$1,FALSE),FALSE)</f>
        <v>0.9135454864178304</v>
      </c>
      <c r="AE260" s="19">
        <f>$I260*AE$19^0.5/VLOOKUP($O260,AProperties!$AY$8:$BG$1007,VLOOKUP(Span,Data!$N$4:$Y$11,Data!$Y$1,FALSE),FALSE)</f>
        <v>1.0548714650006039</v>
      </c>
      <c r="AF260" s="19">
        <f>$I260*AF$19^0.5/VLOOKUP($O260,AProperties!$AY$8:$BG$1007,VLOOKUP(Span,Data!$N$4:$Y$11,Data!$Y$1,FALSE),FALSE)</f>
        <v>1.1793821516330703</v>
      </c>
      <c r="AG260" s="19">
        <f>$I260*AG$19^0.5/VLOOKUP($O260,AProperties!$AY$8:$BG$1007,VLOOKUP(Span,Data!$N$4:$Y$11,Data!$Y$1,FALSE),FALSE)</f>
        <v>1.291948416736822</v>
      </c>
      <c r="AH260" s="19">
        <f>$I260*AH$19^0.5/VLOOKUP($O260,AProperties!$AY$8:$BG$1007,VLOOKUP(Span,Data!$N$4:$Y$11,Data!$Y$1,FALSE),FALSE)</f>
        <v>1.3954637807649868</v>
      </c>
      <c r="AI260" s="19">
        <f>$I260*AI$19^0.5/VLOOKUP($O260,AProperties!$AY$8:$BG$1007,VLOOKUP(Span,Data!$N$4:$Y$11,Data!$Y$1,FALSE),FALSE)</f>
        <v>1.4918135323642296</v>
      </c>
      <c r="AJ260" s="19">
        <f>$I260*AJ$19^0.5/VLOOKUP($O260,AProperties!$AY$8:$BG$1007,VLOOKUP(Span,Data!$N$4:$Y$11,Data!$Y$1,FALSE),FALSE)</f>
        <v>1.5823071975009058</v>
      </c>
      <c r="AK260" s="19">
        <f>$I260*AK$19^0.5/VLOOKUP($O260,AProperties!$AY$8:$BG$1007,VLOOKUP(Span,Data!$N$4:$Y$11,Data!$Y$1,FALSE),FALSE)</f>
        <v>1.6678982340602504</v>
      </c>
      <c r="AL260" s="47">
        <f t="shared" si="33"/>
        <v>0.24099999999999999</v>
      </c>
    </row>
    <row r="261" spans="1:38" x14ac:dyDescent="0.25">
      <c r="A261" s="15">
        <v>0.24199999999999999</v>
      </c>
      <c r="B261" s="116">
        <f>VLOOKUP($A261,APropertiesDimless!$A$7:$I$1007,VLOOKUP(Span,Data!$N$4:$Y$11,Data!$Y$1,FALSE),FALSE)</f>
        <v>0.24569305047316492</v>
      </c>
      <c r="C261" s="6">
        <f t="shared" si="29"/>
        <v>0.36484652523658245</v>
      </c>
      <c r="D261" s="116">
        <f>VLOOKUP($A261,AProperties!$AE$8:$AM$1007,VLOOKUP(Span,Data!$N$4:$Y$11,Data!$Y$1,FALSE),FALSE)</f>
        <v>0.30220945723150028</v>
      </c>
      <c r="E261" s="116">
        <f t="shared" si="30"/>
        <v>0.37646800791994756</v>
      </c>
      <c r="F261" s="6">
        <f t="shared" si="34"/>
        <v>0.46908379663304689</v>
      </c>
      <c r="G261" s="9"/>
      <c r="H261" s="15">
        <f t="shared" si="31"/>
        <v>0.24199999999999999</v>
      </c>
      <c r="I261" s="6">
        <f>VLOOKUP(H261,AProperties!$AO$8:$AW$1007,VLOOKUP(Span,Data!$N$4:$Y$11,Data!$Y$1,FALSE),FALSE)^(2/3)</f>
        <v>0.28688046319181548</v>
      </c>
      <c r="J261" s="15">
        <f>$I261*(Slope^0.5)/VLOOKUP($H261,AProperties!$AY$8:$BG$1007,VLOOKUP(Span,Data!$N$4:$Y$11,Data!$Y$1,FALSE),FALSE)</f>
        <v>0.91579175677660396</v>
      </c>
      <c r="K261" s="15">
        <f>$J261*VLOOKUP($H261,AProperties!$A$8:$I$1007,VLOOKUP(Span,Data!$N$4:$Y$11,Data!$Y$1,FALSE),FALSE)</f>
        <v>0.26844613020923863</v>
      </c>
      <c r="L261" s="15">
        <f t="shared" si="35"/>
        <v>0.91579175677660396</v>
      </c>
      <c r="M261" s="15">
        <f t="shared" si="36"/>
        <v>0.24199999999999999</v>
      </c>
      <c r="O261" s="28">
        <f t="shared" si="32"/>
        <v>0.24199999999999999</v>
      </c>
      <c r="P261" s="19">
        <f>AA261*VLOOKUP($O261,AProperties!$A$8:$I$1007,VLOOKUP(Span,Data!$N$4:$Y$11,Data!$Y$1,FALSE),FALSE)</f>
        <v>0.10959267373956123</v>
      </c>
      <c r="Q261" s="19">
        <f>AB261*VLOOKUP($O261,AProperties!$A$8:$I$1007,VLOOKUP(Span,Data!$N$4:$Y$11,Data!$Y$1,FALSE),FALSE)</f>
        <v>0.15498744553921726</v>
      </c>
      <c r="R261" s="19">
        <f>AC261*VLOOKUP($O261,AProperties!$A$8:$I$1007,VLOOKUP(Span,Data!$N$4:$Y$11,Data!$Y$1,FALSE),FALSE)</f>
        <v>0.21918534747912247</v>
      </c>
      <c r="S261" s="19">
        <f>AD261*VLOOKUP($O261,AProperties!$A$8:$I$1007,VLOOKUP(Span,Data!$N$4:$Y$11,Data!$Y$1,FALSE),FALSE)</f>
        <v>0.26844613020923863</v>
      </c>
      <c r="T261" s="19">
        <f>AE261*VLOOKUP($O261,AProperties!$A$8:$I$1007,VLOOKUP(Span,Data!$N$4:$Y$11,Data!$Y$1,FALSE),FALSE)</f>
        <v>0.30997489107843451</v>
      </c>
      <c r="U261" s="19">
        <f>AF261*VLOOKUP($O261,AProperties!$A$8:$I$1007,VLOOKUP(Span,Data!$N$4:$Y$11,Data!$Y$1,FALSE),FALSE)</f>
        <v>0.34656246388473633</v>
      </c>
      <c r="V261" s="19">
        <f>AG261*VLOOKUP($O261,AProperties!$A$8:$I$1007,VLOOKUP(Span,Data!$N$4:$Y$11,Data!$Y$1,FALSE),FALSE)</f>
        <v>0.37964015810847912</v>
      </c>
      <c r="W261" s="19">
        <f>AH261*VLOOKUP($O261,AProperties!$A$8:$I$1007,VLOOKUP(Span,Data!$N$4:$Y$11,Data!$Y$1,FALSE),FALSE)</f>
        <v>0.41005823723393592</v>
      </c>
      <c r="X261" s="19">
        <f>AI261*VLOOKUP($O261,AProperties!$A$8:$I$1007,VLOOKUP(Span,Data!$N$4:$Y$11,Data!$Y$1,FALSE),FALSE)</f>
        <v>0.43837069495824493</v>
      </c>
      <c r="Y261" s="19">
        <f>AJ261*VLOOKUP($O261,AProperties!$A$8:$I$1007,VLOOKUP(Span,Data!$N$4:$Y$11,Data!$Y$1,FALSE),FALSE)</f>
        <v>0.46496233661765168</v>
      </c>
      <c r="Z261" s="19">
        <f>AK261*VLOOKUP($O261,AProperties!$A$8:$I$1007,VLOOKUP(Span,Data!$N$4:$Y$11,Data!$Y$1,FALSE),FALSE)</f>
        <v>0.4901133366352301</v>
      </c>
      <c r="AA261" s="19">
        <f>$I261*AA$19^0.5/VLOOKUP($O261,AProperties!$AY$8:$BG$1007,VLOOKUP(Span,Data!$N$4:$Y$11,Data!$Y$1,FALSE),FALSE)</f>
        <v>0.37387041912494634</v>
      </c>
      <c r="AB261" s="19">
        <f>$I261*AB$19^0.5/VLOOKUP($O261,AProperties!$AY$8:$BG$1007,VLOOKUP(Span,Data!$N$4:$Y$11,Data!$Y$1,FALSE),FALSE)</f>
        <v>0.52873261729661258</v>
      </c>
      <c r="AC261" s="19">
        <f>$I261*AC$19^0.5/VLOOKUP($O261,AProperties!$AY$8:$BG$1007,VLOOKUP(Span,Data!$N$4:$Y$11,Data!$Y$1,FALSE),FALSE)</f>
        <v>0.74774083824989268</v>
      </c>
      <c r="AD261" s="19">
        <f>$I261*AD$19^0.5/VLOOKUP($O261,AProperties!$AY$8:$BG$1007,VLOOKUP(Span,Data!$N$4:$Y$11,Data!$Y$1,FALSE),FALSE)</f>
        <v>0.91579175677660396</v>
      </c>
      <c r="AE261" s="19">
        <f>$I261*AE$19^0.5/VLOOKUP($O261,AProperties!$AY$8:$BG$1007,VLOOKUP(Span,Data!$N$4:$Y$11,Data!$Y$1,FALSE),FALSE)</f>
        <v>1.0574652345932252</v>
      </c>
      <c r="AF261" s="19">
        <f>$I261*AF$19^0.5/VLOOKUP($O261,AProperties!$AY$8:$BG$1007,VLOOKUP(Span,Data!$N$4:$Y$11,Data!$Y$1,FALSE),FALSE)</f>
        <v>1.1822820741966067</v>
      </c>
      <c r="AG261" s="19">
        <f>$I261*AG$19^0.5/VLOOKUP($O261,AProperties!$AY$8:$BG$1007,VLOOKUP(Span,Data!$N$4:$Y$11,Data!$Y$1,FALSE),FALSE)</f>
        <v>1.2951251227429561</v>
      </c>
      <c r="AH261" s="19">
        <f>$I261*AH$19^0.5/VLOOKUP($O261,AProperties!$AY$8:$BG$1007,VLOOKUP(Span,Data!$N$4:$Y$11,Data!$Y$1,FALSE),FALSE)</f>
        <v>1.3988950154151252</v>
      </c>
      <c r="AI261" s="19">
        <f>$I261*AI$19^0.5/VLOOKUP($O261,AProperties!$AY$8:$BG$1007,VLOOKUP(Span,Data!$N$4:$Y$11,Data!$Y$1,FALSE),FALSE)</f>
        <v>1.4954816764997854</v>
      </c>
      <c r="AJ261" s="19">
        <f>$I261*AJ$19^0.5/VLOOKUP($O261,AProperties!$AY$8:$BG$1007,VLOOKUP(Span,Data!$N$4:$Y$11,Data!$Y$1,FALSE),FALSE)</f>
        <v>1.5861978518898374</v>
      </c>
      <c r="AK261" s="19">
        <f>$I261*AK$19^0.5/VLOOKUP($O261,AProperties!$AY$8:$BG$1007,VLOOKUP(Span,Data!$N$4:$Y$11,Data!$Y$1,FALSE),FALSE)</f>
        <v>1.6719993438794352</v>
      </c>
      <c r="AL261" s="47">
        <f t="shared" si="33"/>
        <v>0.24199999999999999</v>
      </c>
    </row>
    <row r="262" spans="1:38" x14ac:dyDescent="0.25">
      <c r="A262" s="15">
        <v>0.24299999999999999</v>
      </c>
      <c r="B262" s="116">
        <f>VLOOKUP($A262,APropertiesDimless!$A$7:$I$1007,VLOOKUP(Span,Data!$N$4:$Y$11,Data!$Y$1,FALSE),FALSE)</f>
        <v>0.24674753754901979</v>
      </c>
      <c r="C262" s="6">
        <f t="shared" si="29"/>
        <v>0.36637376877450989</v>
      </c>
      <c r="D262" s="116">
        <f>VLOOKUP($A262,AProperties!$AE$8:$AM$1007,VLOOKUP(Span,Data!$N$4:$Y$11,Data!$Y$1,FALSE),FALSE)</f>
        <v>0.30343934978338438</v>
      </c>
      <c r="E262" s="116">
        <f t="shared" si="30"/>
        <v>0.37824409742182291</v>
      </c>
      <c r="F262" s="6">
        <f t="shared" si="34"/>
        <v>0.47200245462418378</v>
      </c>
      <c r="G262" s="9"/>
      <c r="H262" s="15">
        <f t="shared" si="31"/>
        <v>0.24299999999999999</v>
      </c>
      <c r="I262" s="6">
        <f>VLOOKUP(H262,AProperties!$AO$8:$AW$1007,VLOOKUP(Span,Data!$N$4:$Y$11,Data!$Y$1,FALSE),FALSE)^(2/3)</f>
        <v>0.28749393146687446</v>
      </c>
      <c r="J262" s="15">
        <f>$I262*(Slope^0.5)/VLOOKUP($H262,AProperties!$AY$8:$BG$1007,VLOOKUP(Span,Data!$N$4:$Y$11,Data!$Y$1,FALSE),FALSE)</f>
        <v>0.91803290339653265</v>
      </c>
      <c r="K262" s="15">
        <f>$J262*VLOOKUP($H262,AProperties!$A$8:$I$1007,VLOOKUP(Span,Data!$N$4:$Y$11,Data!$Y$1,FALSE),FALSE)</f>
        <v>0.27019823827989137</v>
      </c>
      <c r="L262" s="15">
        <f t="shared" si="35"/>
        <v>0.91803290339653265</v>
      </c>
      <c r="M262" s="15">
        <f t="shared" si="36"/>
        <v>0.24299999999999999</v>
      </c>
      <c r="O262" s="28">
        <f t="shared" si="32"/>
        <v>0.24299999999999999</v>
      </c>
      <c r="P262" s="19">
        <f>AA262*VLOOKUP($O262,AProperties!$A$8:$I$1007,VLOOKUP(Span,Data!$N$4:$Y$11,Data!$Y$1,FALSE),FALSE)</f>
        <v>0.11030796886411315</v>
      </c>
      <c r="Q262" s="19">
        <f>AB262*VLOOKUP($O262,AProperties!$A$8:$I$1007,VLOOKUP(Span,Data!$N$4:$Y$11,Data!$Y$1,FALSE),FALSE)</f>
        <v>0.15599902560545792</v>
      </c>
      <c r="R262" s="19">
        <f>AC262*VLOOKUP($O262,AProperties!$A$8:$I$1007,VLOOKUP(Span,Data!$N$4:$Y$11,Data!$Y$1,FALSE),FALSE)</f>
        <v>0.2206159377282263</v>
      </c>
      <c r="S262" s="19">
        <f>AD262*VLOOKUP($O262,AProperties!$A$8:$I$1007,VLOOKUP(Span,Data!$N$4:$Y$11,Data!$Y$1,FALSE),FALSE)</f>
        <v>0.27019823827989137</v>
      </c>
      <c r="T262" s="19">
        <f>AE262*VLOOKUP($O262,AProperties!$A$8:$I$1007,VLOOKUP(Span,Data!$N$4:$Y$11,Data!$Y$1,FALSE),FALSE)</f>
        <v>0.31199805121091584</v>
      </c>
      <c r="U262" s="19">
        <f>AF262*VLOOKUP($O262,AProperties!$A$8:$I$1007,VLOOKUP(Span,Data!$N$4:$Y$11,Data!$Y$1,FALSE),FALSE)</f>
        <v>0.34882442567753424</v>
      </c>
      <c r="V262" s="19">
        <f>AG262*VLOOKUP($O262,AProperties!$A$8:$I$1007,VLOOKUP(Span,Data!$N$4:$Y$11,Data!$Y$1,FALSE),FALSE)</f>
        <v>0.38211801310473958</v>
      </c>
      <c r="W262" s="19">
        <f>AH262*VLOOKUP($O262,AProperties!$A$8:$I$1007,VLOOKUP(Span,Data!$N$4:$Y$11,Data!$Y$1,FALSE),FALSE)</f>
        <v>0.41273462652043896</v>
      </c>
      <c r="X262" s="19">
        <f>AI262*VLOOKUP($O262,AProperties!$A$8:$I$1007,VLOOKUP(Span,Data!$N$4:$Y$11,Data!$Y$1,FALSE),FALSE)</f>
        <v>0.44123187545645259</v>
      </c>
      <c r="Y262" s="19">
        <f>AJ262*VLOOKUP($O262,AProperties!$A$8:$I$1007,VLOOKUP(Span,Data!$N$4:$Y$11,Data!$Y$1,FALSE),FALSE)</f>
        <v>0.46799707681637376</v>
      </c>
      <c r="Z262" s="19">
        <f>AK262*VLOOKUP($O262,AProperties!$A$8:$I$1007,VLOOKUP(Span,Data!$N$4:$Y$11,Data!$Y$1,FALSE),FALSE)</f>
        <v>0.49331223368017463</v>
      </c>
      <c r="AA262" s="19">
        <f>$I262*AA$19^0.5/VLOOKUP($O262,AProperties!$AY$8:$BG$1007,VLOOKUP(Span,Data!$N$4:$Y$11,Data!$Y$1,FALSE),FALSE)</f>
        <v>0.3747853634012111</v>
      </c>
      <c r="AB262" s="19">
        <f>$I262*AB$19^0.5/VLOOKUP($O262,AProperties!$AY$8:$BG$1007,VLOOKUP(Span,Data!$N$4:$Y$11,Data!$Y$1,FALSE),FALSE)</f>
        <v>0.53002654390092185</v>
      </c>
      <c r="AC262" s="19">
        <f>$I262*AC$19^0.5/VLOOKUP($O262,AProperties!$AY$8:$BG$1007,VLOOKUP(Span,Data!$N$4:$Y$11,Data!$Y$1,FALSE),FALSE)</f>
        <v>0.7495707268024222</v>
      </c>
      <c r="AD262" s="19">
        <f>$I262*AD$19^0.5/VLOOKUP($O262,AProperties!$AY$8:$BG$1007,VLOOKUP(Span,Data!$N$4:$Y$11,Data!$Y$1,FALSE),FALSE)</f>
        <v>0.91803290339653265</v>
      </c>
      <c r="AE262" s="19">
        <f>$I262*AE$19^0.5/VLOOKUP($O262,AProperties!$AY$8:$BG$1007,VLOOKUP(Span,Data!$N$4:$Y$11,Data!$Y$1,FALSE),FALSE)</f>
        <v>1.0600530878018437</v>
      </c>
      <c r="AF262" s="19">
        <f>$I262*AF$19^0.5/VLOOKUP($O262,AProperties!$AY$8:$BG$1007,VLOOKUP(Span,Data!$N$4:$Y$11,Data!$Y$1,FALSE),FALSE)</f>
        <v>1.1851753820417379</v>
      </c>
      <c r="AG262" s="19">
        <f>$I262*AG$19^0.5/VLOOKUP($O262,AProperties!$AY$8:$BG$1007,VLOOKUP(Span,Data!$N$4:$Y$11,Data!$Y$1,FALSE),FALSE)</f>
        <v>1.298294582688126</v>
      </c>
      <c r="AH262" s="19">
        <f>$I262*AH$19^0.5/VLOOKUP($O262,AProperties!$AY$8:$BG$1007,VLOOKUP(Span,Data!$N$4:$Y$11,Data!$Y$1,FALSE),FALSE)</f>
        <v>1.4023184234248978</v>
      </c>
      <c r="AI262" s="19">
        <f>$I262*AI$19^0.5/VLOOKUP($O262,AProperties!$AY$8:$BG$1007,VLOOKUP(Span,Data!$N$4:$Y$11,Data!$Y$1,FALSE),FALSE)</f>
        <v>1.4991414536048444</v>
      </c>
      <c r="AJ262" s="19">
        <f>$I262*AJ$19^0.5/VLOOKUP($O262,AProperties!$AY$8:$BG$1007,VLOOKUP(Span,Data!$N$4:$Y$11,Data!$Y$1,FALSE),FALSE)</f>
        <v>1.5900796317027655</v>
      </c>
      <c r="AK262" s="19">
        <f>$I262*AK$19^0.5/VLOOKUP($O262,AProperties!$AY$8:$BG$1007,VLOOKUP(Span,Data!$N$4:$Y$11,Data!$Y$1,FALSE),FALSE)</f>
        <v>1.67609109907414</v>
      </c>
      <c r="AL262" s="47">
        <f t="shared" si="33"/>
        <v>0.24299999999999999</v>
      </c>
    </row>
    <row r="263" spans="1:38" x14ac:dyDescent="0.25">
      <c r="A263" s="15">
        <v>0.24399999999999999</v>
      </c>
      <c r="B263" s="116">
        <f>VLOOKUP($A263,APropertiesDimless!$A$7:$I$1007,VLOOKUP(Span,Data!$N$4:$Y$11,Data!$Y$1,FALSE),FALSE)</f>
        <v>0.24780256891842239</v>
      </c>
      <c r="C263" s="6">
        <f t="shared" si="29"/>
        <v>0.36790128445921122</v>
      </c>
      <c r="D263" s="116">
        <f>VLOOKUP($A263,AProperties!$AE$8:$AM$1007,VLOOKUP(Span,Data!$N$4:$Y$11,Data!$Y$1,FALSE),FALSE)</f>
        <v>0.30466896942526689</v>
      </c>
      <c r="E263" s="116">
        <f t="shared" si="30"/>
        <v>0.38002175359071866</v>
      </c>
      <c r="F263" s="6">
        <f t="shared" si="34"/>
        <v>0.4749272294743016</v>
      </c>
      <c r="G263" s="9"/>
      <c r="H263" s="15">
        <f t="shared" si="31"/>
        <v>0.24399999999999999</v>
      </c>
      <c r="I263" s="6">
        <f>VLOOKUP(H263,AProperties!$AO$8:$AW$1007,VLOOKUP(Span,Data!$N$4:$Y$11,Data!$Y$1,FALSE),FALSE)^(2/3)</f>
        <v>0.28810548864402746</v>
      </c>
      <c r="J263" s="15">
        <f>$I263*(Slope^0.5)/VLOOKUP($H263,AProperties!$AY$8:$BG$1007,VLOOKUP(Span,Data!$N$4:$Y$11,Data!$Y$1,FALSE),FALSE)</f>
        <v>0.92026894727903619</v>
      </c>
      <c r="K263" s="15">
        <f>$J263*VLOOKUP($H263,AProperties!$A$8:$I$1007,VLOOKUP(Span,Data!$N$4:$Y$11,Data!$Y$1,FALSE),FALSE)</f>
        <v>0.27195394192328176</v>
      </c>
      <c r="L263" s="15">
        <f t="shared" si="35"/>
        <v>0.92026894727903619</v>
      </c>
      <c r="M263" s="15">
        <f t="shared" si="36"/>
        <v>0.24399999999999999</v>
      </c>
      <c r="O263" s="28">
        <f t="shared" si="32"/>
        <v>0.24399999999999999</v>
      </c>
      <c r="P263" s="19">
        <f>AA263*VLOOKUP($O263,AProperties!$A$8:$I$1007,VLOOKUP(Span,Data!$N$4:$Y$11,Data!$Y$1,FALSE),FALSE)</f>
        <v>0.11102473187508848</v>
      </c>
      <c r="Q263" s="19">
        <f>AB263*VLOOKUP($O263,AProperties!$A$8:$I$1007,VLOOKUP(Span,Data!$N$4:$Y$11,Data!$Y$1,FALSE),FALSE)</f>
        <v>0.1570126815765866</v>
      </c>
      <c r="R263" s="19">
        <f>AC263*VLOOKUP($O263,AProperties!$A$8:$I$1007,VLOOKUP(Span,Data!$N$4:$Y$11,Data!$Y$1,FALSE),FALSE)</f>
        <v>0.22204946375017695</v>
      </c>
      <c r="S263" s="19">
        <f>AD263*VLOOKUP($O263,AProperties!$A$8:$I$1007,VLOOKUP(Span,Data!$N$4:$Y$11,Data!$Y$1,FALSE),FALSE)</f>
        <v>0.27195394192328176</v>
      </c>
      <c r="T263" s="19">
        <f>AE263*VLOOKUP($O263,AProperties!$A$8:$I$1007,VLOOKUP(Span,Data!$N$4:$Y$11,Data!$Y$1,FALSE),FALSE)</f>
        <v>0.3140253631531732</v>
      </c>
      <c r="U263" s="19">
        <f>AF263*VLOOKUP($O263,AProperties!$A$8:$I$1007,VLOOKUP(Span,Data!$N$4:$Y$11,Data!$Y$1,FALSE),FALSE)</f>
        <v>0.35109102933477643</v>
      </c>
      <c r="V263" s="19">
        <f>AG263*VLOOKUP($O263,AProperties!$A$8:$I$1007,VLOOKUP(Span,Data!$N$4:$Y$11,Data!$Y$1,FALSE),FALSE)</f>
        <v>0.38460095300873015</v>
      </c>
      <c r="W263" s="19">
        <f>AH263*VLOOKUP($O263,AProperties!$A$8:$I$1007,VLOOKUP(Span,Data!$N$4:$Y$11,Data!$Y$1,FALSE),FALSE)</f>
        <v>0.41541650813502107</v>
      </c>
      <c r="X263" s="19">
        <f>AI263*VLOOKUP($O263,AProperties!$A$8:$I$1007,VLOOKUP(Span,Data!$N$4:$Y$11,Data!$Y$1,FALSE),FALSE)</f>
        <v>0.4440989275003539</v>
      </c>
      <c r="Y263" s="19">
        <f>AJ263*VLOOKUP($O263,AProperties!$A$8:$I$1007,VLOOKUP(Span,Data!$N$4:$Y$11,Data!$Y$1,FALSE),FALSE)</f>
        <v>0.47103804472975969</v>
      </c>
      <c r="Z263" s="19">
        <f>AK263*VLOOKUP($O263,AProperties!$A$8:$I$1007,VLOOKUP(Span,Data!$N$4:$Y$11,Data!$Y$1,FALSE),FALSE)</f>
        <v>0.49651769531277101</v>
      </c>
      <c r="AA263" s="19">
        <f>$I263*AA$19^0.5/VLOOKUP($O263,AProperties!$AY$8:$BG$1007,VLOOKUP(Span,Data!$N$4:$Y$11,Data!$Y$1,FALSE),FALSE)</f>
        <v>0.37569822449364543</v>
      </c>
      <c r="AB263" s="19">
        <f>$I263*AB$19^0.5/VLOOKUP($O263,AProperties!$AY$8:$BG$1007,VLOOKUP(Span,Data!$N$4:$Y$11,Data!$Y$1,FALSE),FALSE)</f>
        <v>0.53131752443840519</v>
      </c>
      <c r="AC263" s="19">
        <f>$I263*AC$19^0.5/VLOOKUP($O263,AProperties!$AY$8:$BG$1007,VLOOKUP(Span,Data!$N$4:$Y$11,Data!$Y$1,FALSE),FALSE)</f>
        <v>0.75139644898729085</v>
      </c>
      <c r="AD263" s="19">
        <f>$I263*AD$19^0.5/VLOOKUP($O263,AProperties!$AY$8:$BG$1007,VLOOKUP(Span,Data!$N$4:$Y$11,Data!$Y$1,FALSE),FALSE)</f>
        <v>0.92026894727903619</v>
      </c>
      <c r="AE263" s="19">
        <f>$I263*AE$19^0.5/VLOOKUP($O263,AProperties!$AY$8:$BG$1007,VLOOKUP(Span,Data!$N$4:$Y$11,Data!$Y$1,FALSE),FALSE)</f>
        <v>1.0626350488768104</v>
      </c>
      <c r="AF263" s="19">
        <f>$I263*AF$19^0.5/VLOOKUP($O263,AProperties!$AY$8:$BG$1007,VLOOKUP(Span,Data!$N$4:$Y$11,Data!$Y$1,FALSE),FALSE)</f>
        <v>1.1880621022811795</v>
      </c>
      <c r="AG263" s="19">
        <f>$I263*AG$19^0.5/VLOOKUP($O263,AProperties!$AY$8:$BG$1007,VLOOKUP(Span,Data!$N$4:$Y$11,Data!$Y$1,FALSE),FALSE)</f>
        <v>1.3014568262728239</v>
      </c>
      <c r="AH263" s="19">
        <f>$I263*AH$19^0.5/VLOOKUP($O263,AProperties!$AY$8:$BG$1007,VLOOKUP(Span,Data!$N$4:$Y$11,Data!$Y$1,FALSE),FALSE)</f>
        <v>1.405734036874503</v>
      </c>
      <c r="AI263" s="19">
        <f>$I263*AI$19^0.5/VLOOKUP($O263,AProperties!$AY$8:$BG$1007,VLOOKUP(Span,Data!$N$4:$Y$11,Data!$Y$1,FALSE),FALSE)</f>
        <v>1.5027928979745817</v>
      </c>
      <c r="AJ263" s="19">
        <f>$I263*AJ$19^0.5/VLOOKUP($O263,AProperties!$AY$8:$BG$1007,VLOOKUP(Span,Data!$N$4:$Y$11,Data!$Y$1,FALSE),FALSE)</f>
        <v>1.5939525733152151</v>
      </c>
      <c r="AK263" s="19">
        <f>$I263*AK$19^0.5/VLOOKUP($O263,AProperties!$AY$8:$BG$1007,VLOOKUP(Span,Data!$N$4:$Y$11,Data!$Y$1,FALSE),FALSE)</f>
        <v>1.6801735379875353</v>
      </c>
      <c r="AL263" s="47">
        <f t="shared" si="33"/>
        <v>0.24399999999999999</v>
      </c>
    </row>
    <row r="264" spans="1:38" x14ac:dyDescent="0.25">
      <c r="A264" s="15">
        <v>0.245</v>
      </c>
      <c r="B264" s="116">
        <f>VLOOKUP($A264,APropertiesDimless!$A$7:$I$1007,VLOOKUP(Span,Data!$N$4:$Y$11,Data!$Y$1,FALSE),FALSE)</f>
        <v>0.24885814776191537</v>
      </c>
      <c r="C264" s="6">
        <f t="shared" si="29"/>
        <v>0.36942907388095769</v>
      </c>
      <c r="D264" s="116">
        <f>VLOOKUP($A264,AProperties!$AE$8:$AM$1007,VLOOKUP(Span,Data!$N$4:$Y$11,Data!$Y$1,FALSE),FALSE)</f>
        <v>0.30589831467112827</v>
      </c>
      <c r="E264" s="116">
        <f t="shared" si="30"/>
        <v>0.38180097950264191</v>
      </c>
      <c r="F264" s="6">
        <f t="shared" si="34"/>
        <v>0.47785810983114896</v>
      </c>
      <c r="G264" s="9"/>
      <c r="H264" s="15">
        <f t="shared" si="31"/>
        <v>0.245</v>
      </c>
      <c r="I264" s="6">
        <f>VLOOKUP(H264,AProperties!$AO$8:$AW$1007,VLOOKUP(Span,Data!$N$4:$Y$11,Data!$Y$1,FALSE),FALSE)^(2/3)</f>
        <v>0.28871514321988279</v>
      </c>
      <c r="J264" s="15">
        <f>$I264*(Slope^0.5)/VLOOKUP($H264,AProperties!$AY$8:$BG$1007,VLOOKUP(Span,Data!$N$4:$Y$11,Data!$Y$1,FALSE),FALSE)</f>
        <v>0.92249990921916625</v>
      </c>
      <c r="K264" s="15">
        <f>$J264*VLOOKUP($H264,AProperties!$A$8:$I$1007,VLOOKUP(Span,Data!$N$4:$Y$11,Data!$Y$1,FALSE),FALSE)</f>
        <v>0.27371322594632141</v>
      </c>
      <c r="L264" s="15">
        <f t="shared" si="35"/>
        <v>0.92249990921916625</v>
      </c>
      <c r="M264" s="15">
        <f t="shared" si="36"/>
        <v>0.245</v>
      </c>
      <c r="O264" s="28">
        <f t="shared" si="32"/>
        <v>0.245</v>
      </c>
      <c r="P264" s="19">
        <f>AA264*VLOOKUP($O264,AProperties!$A$8:$I$1007,VLOOKUP(Span,Data!$N$4:$Y$11,Data!$Y$1,FALSE),FALSE)</f>
        <v>0.1117429565699348</v>
      </c>
      <c r="Q264" s="19">
        <f>AB264*VLOOKUP($O264,AProperties!$A$8:$I$1007,VLOOKUP(Span,Data!$N$4:$Y$11,Data!$Y$1,FALSE),FALSE)</f>
        <v>0.15802840468086954</v>
      </c>
      <c r="R264" s="19">
        <f>AC264*VLOOKUP($O264,AProperties!$A$8:$I$1007,VLOOKUP(Span,Data!$N$4:$Y$11,Data!$Y$1,FALSE),FALSE)</f>
        <v>0.2234859131398696</v>
      </c>
      <c r="S264" s="19">
        <f>AD264*VLOOKUP($O264,AProperties!$A$8:$I$1007,VLOOKUP(Span,Data!$N$4:$Y$11,Data!$Y$1,FALSE),FALSE)</f>
        <v>0.27371322594632141</v>
      </c>
      <c r="T264" s="19">
        <f>AE264*VLOOKUP($O264,AProperties!$A$8:$I$1007,VLOOKUP(Span,Data!$N$4:$Y$11,Data!$Y$1,FALSE),FALSE)</f>
        <v>0.31605680936173908</v>
      </c>
      <c r="U264" s="19">
        <f>AF264*VLOOKUP($O264,AProperties!$A$8:$I$1007,VLOOKUP(Span,Data!$N$4:$Y$11,Data!$Y$1,FALSE),FALSE)</f>
        <v>0.35336225524227022</v>
      </c>
      <c r="V264" s="19">
        <f>AG264*VLOOKUP($O264,AProperties!$A$8:$I$1007,VLOOKUP(Span,Data!$N$4:$Y$11,Data!$Y$1,FALSE),FALSE)</f>
        <v>0.38708895633417906</v>
      </c>
      <c r="W264" s="19">
        <f>AH264*VLOOKUP($O264,AProperties!$A$8:$I$1007,VLOOKUP(Span,Data!$N$4:$Y$11,Data!$Y$1,FALSE),FALSE)</f>
        <v>0.41810385886985624</v>
      </c>
      <c r="X264" s="19">
        <f>AI264*VLOOKUP($O264,AProperties!$A$8:$I$1007,VLOOKUP(Span,Data!$N$4:$Y$11,Data!$Y$1,FALSE),FALSE)</f>
        <v>0.44697182627973919</v>
      </c>
      <c r="Y264" s="19">
        <f>AJ264*VLOOKUP($O264,AProperties!$A$8:$I$1007,VLOOKUP(Span,Data!$N$4:$Y$11,Data!$Y$1,FALSE),FALSE)</f>
        <v>0.47408521404260856</v>
      </c>
      <c r="Z264" s="19">
        <f>AK264*VLOOKUP($O264,AProperties!$A$8:$I$1007,VLOOKUP(Span,Data!$N$4:$Y$11,Data!$Y$1,FALSE),FALSE)</f>
        <v>0.49972969379436183</v>
      </c>
      <c r="AA264" s="19">
        <f>$I264*AA$19^0.5/VLOOKUP($O264,AProperties!$AY$8:$BG$1007,VLOOKUP(Span,Data!$N$4:$Y$11,Data!$Y$1,FALSE),FALSE)</f>
        <v>0.37660901089179344</v>
      </c>
      <c r="AB264" s="19">
        <f>$I264*AB$19^0.5/VLOOKUP($O264,AProperties!$AY$8:$BG$1007,VLOOKUP(Span,Data!$N$4:$Y$11,Data!$Y$1,FALSE),FALSE)</f>
        <v>0.53260557091509098</v>
      </c>
      <c r="AC264" s="19">
        <f>$I264*AC$19^0.5/VLOOKUP($O264,AProperties!$AY$8:$BG$1007,VLOOKUP(Span,Data!$N$4:$Y$11,Data!$Y$1,FALSE),FALSE)</f>
        <v>0.75321802178358688</v>
      </c>
      <c r="AD264" s="19">
        <f>$I264*AD$19^0.5/VLOOKUP($O264,AProperties!$AY$8:$BG$1007,VLOOKUP(Span,Data!$N$4:$Y$11,Data!$Y$1,FALSE),FALSE)</f>
        <v>0.92249990921916625</v>
      </c>
      <c r="AE264" s="19">
        <f>$I264*AE$19^0.5/VLOOKUP($O264,AProperties!$AY$8:$BG$1007,VLOOKUP(Span,Data!$N$4:$Y$11,Data!$Y$1,FALSE),FALSE)</f>
        <v>1.065211141830182</v>
      </c>
      <c r="AF264" s="19">
        <f>$I264*AF$19^0.5/VLOOKUP($O264,AProperties!$AY$8:$BG$1007,VLOOKUP(Span,Data!$N$4:$Y$11,Data!$Y$1,FALSE),FALSE)</f>
        <v>1.1909422617612282</v>
      </c>
      <c r="AG264" s="19">
        <f>$I264*AG$19^0.5/VLOOKUP($O264,AProperties!$AY$8:$BG$1007,VLOOKUP(Span,Data!$N$4:$Y$11,Data!$Y$1,FALSE),FALSE)</f>
        <v>1.3046118829056936</v>
      </c>
      <c r="AH264" s="19">
        <f>$I264*AH$19^0.5/VLOOKUP($O264,AProperties!$AY$8:$BG$1007,VLOOKUP(Span,Data!$N$4:$Y$11,Data!$Y$1,FALSE),FALSE)</f>
        <v>1.4091418875289066</v>
      </c>
      <c r="AI264" s="19">
        <f>$I264*AI$19^0.5/VLOOKUP($O264,AProperties!$AY$8:$BG$1007,VLOOKUP(Span,Data!$N$4:$Y$11,Data!$Y$1,FALSE),FALSE)</f>
        <v>1.5064360435671738</v>
      </c>
      <c r="AJ264" s="19">
        <f>$I264*AJ$19^0.5/VLOOKUP($O264,AProperties!$AY$8:$BG$1007,VLOOKUP(Span,Data!$N$4:$Y$11,Data!$Y$1,FALSE),FALSE)</f>
        <v>1.5978167127452727</v>
      </c>
      <c r="AK264" s="19">
        <f>$I264*AK$19^0.5/VLOOKUP($O264,AProperties!$AY$8:$BG$1007,VLOOKUP(Span,Data!$N$4:$Y$11,Data!$Y$1,FALSE),FALSE)</f>
        <v>1.6842466985860174</v>
      </c>
      <c r="AL264" s="47">
        <f t="shared" si="33"/>
        <v>0.245</v>
      </c>
    </row>
    <row r="265" spans="1:38" x14ac:dyDescent="0.25">
      <c r="A265" s="15">
        <v>0.246</v>
      </c>
      <c r="B265" s="116">
        <f>VLOOKUP($A265,APropertiesDimless!$A$7:$I$1007,VLOOKUP(Span,Data!$N$4:$Y$11,Data!$Y$1,FALSE),FALSE)</f>
        <v>0.24991427727073146</v>
      </c>
      <c r="C265" s="6">
        <f t="shared" si="29"/>
        <v>0.37095713863536572</v>
      </c>
      <c r="D265" s="116">
        <f>VLOOKUP($A265,AProperties!$AE$8:$AM$1007,VLOOKUP(Span,Data!$N$4:$Y$11,Data!$Y$1,FALSE),FALSE)</f>
        <v>0.3071273840339549</v>
      </c>
      <c r="E265" s="116">
        <f t="shared" si="30"/>
        <v>0.38358177823646689</v>
      </c>
      <c r="F265" s="6">
        <f t="shared" si="34"/>
        <v>0.48079508442608321</v>
      </c>
      <c r="G265" s="9"/>
      <c r="H265" s="15">
        <f t="shared" si="31"/>
        <v>0.246</v>
      </c>
      <c r="I265" s="6">
        <f>VLOOKUP(H265,AProperties!$AO$8:$AW$1007,VLOOKUP(Span,Data!$N$4:$Y$11,Data!$Y$1,FALSE),FALSE)^(2/3)</f>
        <v>0.28932290361311341</v>
      </c>
      <c r="J265" s="15">
        <f>$I265*(Slope^0.5)/VLOOKUP($H265,AProperties!$AY$8:$BG$1007,VLOOKUP(Span,Data!$N$4:$Y$11,Data!$Y$1,FALSE),FALSE)</f>
        <v>0.92472580980834029</v>
      </c>
      <c r="K265" s="15">
        <f>$J265*VLOOKUP($H265,AProperties!$A$8:$I$1007,VLOOKUP(Span,Data!$N$4:$Y$11,Data!$Y$1,FALSE),FALSE)</f>
        <v>0.27547607518880179</v>
      </c>
      <c r="L265" s="15">
        <f t="shared" si="35"/>
        <v>0.92472580980834029</v>
      </c>
      <c r="M265" s="15">
        <f t="shared" si="36"/>
        <v>0.246</v>
      </c>
      <c r="O265" s="28">
        <f t="shared" si="32"/>
        <v>0.246</v>
      </c>
      <c r="P265" s="19">
        <f>AA265*VLOOKUP($O265,AProperties!$A$8:$I$1007,VLOOKUP(Span,Data!$N$4:$Y$11,Data!$Y$1,FALSE),FALSE)</f>
        <v>0.11246263675952294</v>
      </c>
      <c r="Q265" s="19">
        <f>AB265*VLOOKUP($O265,AProperties!$A$8:$I$1007,VLOOKUP(Span,Data!$N$4:$Y$11,Data!$Y$1,FALSE),FALSE)</f>
        <v>0.15904618616555632</v>
      </c>
      <c r="R265" s="19">
        <f>AC265*VLOOKUP($O265,AProperties!$A$8:$I$1007,VLOOKUP(Span,Data!$N$4:$Y$11,Data!$Y$1,FALSE),FALSE)</f>
        <v>0.22492527351904587</v>
      </c>
      <c r="S265" s="19">
        <f>AD265*VLOOKUP($O265,AProperties!$A$8:$I$1007,VLOOKUP(Span,Data!$N$4:$Y$11,Data!$Y$1,FALSE),FALSE)</f>
        <v>0.27547607518880179</v>
      </c>
      <c r="T265" s="19">
        <f>AE265*VLOOKUP($O265,AProperties!$A$8:$I$1007,VLOOKUP(Span,Data!$N$4:$Y$11,Data!$Y$1,FALSE),FALSE)</f>
        <v>0.31809237233111265</v>
      </c>
      <c r="U265" s="19">
        <f>AF265*VLOOKUP($O265,AProperties!$A$8:$I$1007,VLOOKUP(Span,Data!$N$4:$Y$11,Data!$Y$1,FALSE),FALSE)</f>
        <v>0.35563808382827056</v>
      </c>
      <c r="V265" s="19">
        <f>AG265*VLOOKUP($O265,AProperties!$A$8:$I$1007,VLOOKUP(Span,Data!$N$4:$Y$11,Data!$Y$1,FALSE),FALSE)</f>
        <v>0.38958200164131407</v>
      </c>
      <c r="W265" s="19">
        <f>AH265*VLOOKUP($O265,AProperties!$A$8:$I$1007,VLOOKUP(Span,Data!$N$4:$Y$11,Data!$Y$1,FALSE),FALSE)</f>
        <v>0.42079665556734369</v>
      </c>
      <c r="X265" s="19">
        <f>AI265*VLOOKUP($O265,AProperties!$A$8:$I$1007,VLOOKUP(Span,Data!$N$4:$Y$11,Data!$Y$1,FALSE),FALSE)</f>
        <v>0.44985054703809174</v>
      </c>
      <c r="Y265" s="19">
        <f>AJ265*VLOOKUP($O265,AProperties!$A$8:$I$1007,VLOOKUP(Span,Data!$N$4:$Y$11,Data!$Y$1,FALSE),FALSE)</f>
        <v>0.47713855849666897</v>
      </c>
      <c r="Z265" s="19">
        <f>AK265*VLOOKUP($O265,AProperties!$A$8:$I$1007,VLOOKUP(Span,Data!$N$4:$Y$11,Data!$Y$1,FALSE),FALSE)</f>
        <v>0.50294820144631991</v>
      </c>
      <c r="AA265" s="19">
        <f>$I265*AA$19^0.5/VLOOKUP($O265,AProperties!$AY$8:$BG$1007,VLOOKUP(Span,Data!$N$4:$Y$11,Data!$Y$1,FALSE),FALSE)</f>
        <v>0.37751773100206626</v>
      </c>
      <c r="AB265" s="19">
        <f>$I265*AB$19^0.5/VLOOKUP($O265,AProperties!$AY$8:$BG$1007,VLOOKUP(Span,Data!$N$4:$Y$11,Data!$Y$1,FALSE),FALSE)</f>
        <v>0.53389069521943999</v>
      </c>
      <c r="AC265" s="19">
        <f>$I265*AC$19^0.5/VLOOKUP($O265,AProperties!$AY$8:$BG$1007,VLOOKUP(Span,Data!$N$4:$Y$11,Data!$Y$1,FALSE),FALSE)</f>
        <v>0.75503546200413252</v>
      </c>
      <c r="AD265" s="19">
        <f>$I265*AD$19^0.5/VLOOKUP($O265,AProperties!$AY$8:$BG$1007,VLOOKUP(Span,Data!$N$4:$Y$11,Data!$Y$1,FALSE),FALSE)</f>
        <v>0.92472580980834029</v>
      </c>
      <c r="AE265" s="19">
        <f>$I265*AE$19^0.5/VLOOKUP($O265,AProperties!$AY$8:$BG$1007,VLOOKUP(Span,Data!$N$4:$Y$11,Data!$Y$1,FALSE),FALSE)</f>
        <v>1.06778139043888</v>
      </c>
      <c r="AF265" s="19">
        <f>$I265*AF$19^0.5/VLOOKUP($O265,AProperties!$AY$8:$BG$1007,VLOOKUP(Span,Data!$N$4:$Y$11,Data!$Y$1,FALSE),FALSE)</f>
        <v>1.1938158870652897</v>
      </c>
      <c r="AG265" s="19">
        <f>$I265*AG$19^0.5/VLOOKUP($O265,AProperties!$AY$8:$BG$1007,VLOOKUP(Span,Data!$N$4:$Y$11,Data!$Y$1,FALSE),FALSE)</f>
        <v>1.3077597817073983</v>
      </c>
      <c r="AH265" s="19">
        <f>$I265*AH$19^0.5/VLOOKUP($O265,AProperties!$AY$8:$BG$1007,VLOOKUP(Span,Data!$N$4:$Y$11,Data!$Y$1,FALSE),FALSE)</f>
        <v>1.4125420068420194</v>
      </c>
      <c r="AI265" s="19">
        <f>$I265*AI$19^0.5/VLOOKUP($O265,AProperties!$AY$8:$BG$1007,VLOOKUP(Span,Data!$N$4:$Y$11,Data!$Y$1,FALSE),FALSE)</f>
        <v>1.510070924008265</v>
      </c>
      <c r="AJ265" s="19">
        <f>$I265*AJ$19^0.5/VLOOKUP($O265,AProperties!$AY$8:$BG$1007,VLOOKUP(Span,Data!$N$4:$Y$11,Data!$Y$1,FALSE),FALSE)</f>
        <v>1.60167208565832</v>
      </c>
      <c r="AK265" s="19">
        <f>$I265*AK$19^0.5/VLOOKUP($O265,AProperties!$AY$8:$BG$1007,VLOOKUP(Span,Data!$N$4:$Y$11,Data!$Y$1,FALSE),FALSE)</f>
        <v>1.6883106184642001</v>
      </c>
      <c r="AL265" s="47">
        <f t="shared" si="33"/>
        <v>0.246</v>
      </c>
    </row>
    <row r="266" spans="1:38" x14ac:dyDescent="0.25">
      <c r="A266" s="15">
        <v>0.247</v>
      </c>
      <c r="B266" s="116">
        <f>VLOOKUP($A266,APropertiesDimless!$A$7:$I$1007,VLOOKUP(Span,Data!$N$4:$Y$11,Data!$Y$1,FALSE),FALSE)</f>
        <v>0.25097096064687324</v>
      </c>
      <c r="C266" s="6">
        <f t="shared" si="29"/>
        <v>0.37248548032343665</v>
      </c>
      <c r="D266" s="116">
        <f>VLOOKUP($A266,AProperties!$AE$8:$AM$1007,VLOOKUP(Span,Data!$N$4:$Y$11,Data!$Y$1,FALSE),FALSE)</f>
        <v>0.30835617602573129</v>
      </c>
      <c r="E266" s="116">
        <f t="shared" si="30"/>
        <v>0.3853641528740207</v>
      </c>
      <c r="F266" s="6">
        <f t="shared" si="34"/>
        <v>0.48373814207338989</v>
      </c>
      <c r="G266" s="9"/>
      <c r="H266" s="15">
        <f t="shared" si="31"/>
        <v>0.247</v>
      </c>
      <c r="I266" s="6">
        <f>VLOOKUP(H266,AProperties!$AO$8:$AW$1007,VLOOKUP(Span,Data!$N$4:$Y$11,Data!$Y$1,FALSE),FALSE)^(2/3)</f>
        <v>0.28992877816544727</v>
      </c>
      <c r="J266" s="15">
        <f>$I266*(Slope^0.5)/VLOOKUP($H266,AProperties!$AY$8:$BG$1007,VLOOKUP(Span,Data!$N$4:$Y$11,Data!$Y$1,FALSE),FALSE)</f>
        <v>0.92694666943701998</v>
      </c>
      <c r="K266" s="15">
        <f>$J266*VLOOKUP($H266,AProperties!$A$8:$I$1007,VLOOKUP(Span,Data!$N$4:$Y$11,Data!$Y$1,FALSE),FALSE)</f>
        <v>0.27724247452298167</v>
      </c>
      <c r="L266" s="15">
        <f t="shared" si="35"/>
        <v>0.92694666943701998</v>
      </c>
      <c r="M266" s="15">
        <f t="shared" si="36"/>
        <v>0.247</v>
      </c>
      <c r="O266" s="28">
        <f t="shared" si="32"/>
        <v>0.247</v>
      </c>
      <c r="P266" s="19">
        <f>AA266*VLOOKUP($O266,AProperties!$A$8:$I$1007,VLOOKUP(Span,Data!$N$4:$Y$11,Data!$Y$1,FALSE),FALSE)</f>
        <v>0.11318376626797834</v>
      </c>
      <c r="Q266" s="19">
        <f>AB266*VLOOKUP($O266,AProperties!$A$8:$I$1007,VLOOKUP(Span,Data!$N$4:$Y$11,Data!$Y$1,FALSE),FALSE)</f>
        <v>0.16006601729664141</v>
      </c>
      <c r="R266" s="19">
        <f>AC266*VLOOKUP($O266,AProperties!$A$8:$I$1007,VLOOKUP(Span,Data!$N$4:$Y$11,Data!$Y$1,FALSE),FALSE)</f>
        <v>0.22636753253595668</v>
      </c>
      <c r="S266" s="19">
        <f>AD266*VLOOKUP($O266,AProperties!$A$8:$I$1007,VLOOKUP(Span,Data!$N$4:$Y$11,Data!$Y$1,FALSE),FALSE)</f>
        <v>0.27724247452298167</v>
      </c>
      <c r="T266" s="19">
        <f>AE266*VLOOKUP($O266,AProperties!$A$8:$I$1007,VLOOKUP(Span,Data!$N$4:$Y$11,Data!$Y$1,FALSE),FALSE)</f>
        <v>0.32013203459328282</v>
      </c>
      <c r="U266" s="19">
        <f>AF266*VLOOKUP($O266,AProperties!$A$8:$I$1007,VLOOKUP(Span,Data!$N$4:$Y$11,Data!$Y$1,FALSE),FALSE)</f>
        <v>0.35791849556294736</v>
      </c>
      <c r="V266" s="19">
        <f>AG266*VLOOKUP($O266,AProperties!$A$8:$I$1007,VLOOKUP(Span,Data!$N$4:$Y$11,Data!$Y$1,FALSE),FALSE)</f>
        <v>0.39208006753627794</v>
      </c>
      <c r="W266" s="19">
        <f>AH266*VLOOKUP($O266,AProperties!$A$8:$I$1007,VLOOKUP(Span,Data!$N$4:$Y$11,Data!$Y$1,FALSE),FALSE)</f>
        <v>0.42349487511947648</v>
      </c>
      <c r="X266" s="19">
        <f>AI266*VLOOKUP($O266,AProperties!$A$8:$I$1007,VLOOKUP(Span,Data!$N$4:$Y$11,Data!$Y$1,FALSE),FALSE)</f>
        <v>0.45273506507191336</v>
      </c>
      <c r="Y266" s="19">
        <f>AJ266*VLOOKUP($O266,AProperties!$A$8:$I$1007,VLOOKUP(Span,Data!$N$4:$Y$11,Data!$Y$1,FALSE),FALSE)</f>
        <v>0.48019805188992426</v>
      </c>
      <c r="Z266" s="19">
        <f>AK266*VLOOKUP($O266,AProperties!$A$8:$I$1007,VLOOKUP(Span,Data!$N$4:$Y$11,Data!$Y$1,FALSE),FALSE)</f>
        <v>0.50617319064929456</v>
      </c>
      <c r="AA266" s="19">
        <f>$I266*AA$19^0.5/VLOOKUP($O266,AProperties!$AY$8:$BG$1007,VLOOKUP(Span,Data!$N$4:$Y$11,Data!$Y$1,FALSE),FALSE)</f>
        <v>0.37842439314883491</v>
      </c>
      <c r="AB266" s="19">
        <f>$I266*AB$19^0.5/VLOOKUP($O266,AProperties!$AY$8:$BG$1007,VLOOKUP(Span,Data!$N$4:$Y$11,Data!$Y$1,FALSE),FALSE)</f>
        <v>0.53517290912389048</v>
      </c>
      <c r="AC266" s="19">
        <f>$I266*AC$19^0.5/VLOOKUP($O266,AProperties!$AY$8:$BG$1007,VLOOKUP(Span,Data!$N$4:$Y$11,Data!$Y$1,FALSE),FALSE)</f>
        <v>0.75684878629766983</v>
      </c>
      <c r="AD266" s="19">
        <f>$I266*AD$19^0.5/VLOOKUP($O266,AProperties!$AY$8:$BG$1007,VLOOKUP(Span,Data!$N$4:$Y$11,Data!$Y$1,FALSE),FALSE)</f>
        <v>0.92694666943701998</v>
      </c>
      <c r="AE266" s="19">
        <f>$I266*AE$19^0.5/VLOOKUP($O266,AProperties!$AY$8:$BG$1007,VLOOKUP(Span,Data!$N$4:$Y$11,Data!$Y$1,FALSE),FALSE)</f>
        <v>1.070345818247781</v>
      </c>
      <c r="AF266" s="19">
        <f>$I266*AF$19^0.5/VLOOKUP($O266,AProperties!$AY$8:$BG$1007,VLOOKUP(Span,Data!$N$4:$Y$11,Data!$Y$1,FALSE),FALSE)</f>
        <v>1.1966830045173367</v>
      </c>
      <c r="AG266" s="19">
        <f>$I266*AG$19^0.5/VLOOKUP($O266,AProperties!$AY$8:$BG$1007,VLOOKUP(Span,Data!$N$4:$Y$11,Data!$Y$1,FALSE),FALSE)</f>
        <v>1.3109005515144039</v>
      </c>
      <c r="AH266" s="19">
        <f>$I266*AH$19^0.5/VLOOKUP($O266,AProperties!$AY$8:$BG$1007,VLOOKUP(Span,Data!$N$4:$Y$11,Data!$Y$1,FALSE),FALSE)</f>
        <v>1.4159344259607844</v>
      </c>
      <c r="AI266" s="19">
        <f>$I266*AI$19^0.5/VLOOKUP($O266,AProperties!$AY$8:$BG$1007,VLOOKUP(Span,Data!$N$4:$Y$11,Data!$Y$1,FALSE),FALSE)</f>
        <v>1.5136975725953397</v>
      </c>
      <c r="AJ266" s="19">
        <f>$I266*AJ$19^0.5/VLOOKUP($O266,AProperties!$AY$8:$BG$1007,VLOOKUP(Span,Data!$N$4:$Y$11,Data!$Y$1,FALSE),FALSE)</f>
        <v>1.6055187273716716</v>
      </c>
      <c r="AK266" s="19">
        <f>$I266*AK$19^0.5/VLOOKUP($O266,AProperties!$AY$8:$BG$1007,VLOOKUP(Span,Data!$N$4:$Y$11,Data!$Y$1,FALSE),FALSE)</f>
        <v>1.6923653348498013</v>
      </c>
      <c r="AL266" s="47">
        <f t="shared" si="33"/>
        <v>0.247</v>
      </c>
    </row>
    <row r="267" spans="1:38" x14ac:dyDescent="0.25">
      <c r="A267" s="15">
        <v>0.248</v>
      </c>
      <c r="B267" s="116">
        <f>VLOOKUP($A267,APropertiesDimless!$A$7:$I$1007,VLOOKUP(Span,Data!$N$4:$Y$11,Data!$Y$1,FALSE),FALSE)</f>
        <v>0.25202820110319429</v>
      </c>
      <c r="C267" s="6">
        <f t="shared" si="29"/>
        <v>0.37401410055159712</v>
      </c>
      <c r="D267" s="116">
        <f>VLOOKUP($A267,AProperties!$AE$8:$AM$1007,VLOOKUP(Span,Data!$N$4:$Y$11,Data!$Y$1,FALSE),FALSE)</f>
        <v>0.30958468915743381</v>
      </c>
      <c r="E267" s="116">
        <f t="shared" si="30"/>
        <v>0.38714810650016906</v>
      </c>
      <c r="F267" s="6">
        <f t="shared" si="34"/>
        <v>0.48668727166961517</v>
      </c>
      <c r="G267" s="9"/>
      <c r="H267" s="15">
        <f t="shared" si="31"/>
        <v>0.248</v>
      </c>
      <c r="I267" s="6">
        <f>VLOOKUP(H267,AProperties!$AO$8:$AW$1007,VLOOKUP(Span,Data!$N$4:$Y$11,Data!$Y$1,FALSE),FALSE)^(2/3)</f>
        <v>0.29053277514264092</v>
      </c>
      <c r="J267" s="15">
        <f>$I267*(Slope^0.5)/VLOOKUP($H267,AProperties!$AY$8:$BG$1007,VLOOKUP(Span,Data!$N$4:$Y$11,Data!$Y$1,FALSE),FALSE)</f>
        <v>0.92916250829734781</v>
      </c>
      <c r="K267" s="15">
        <f>$J267*VLOOKUP($H267,AProperties!$A$8:$I$1007,VLOOKUP(Span,Data!$N$4:$Y$11,Data!$Y$1,FALSE),FALSE)</f>
        <v>0.27901240885318274</v>
      </c>
      <c r="L267" s="15">
        <f t="shared" si="35"/>
        <v>0.92916250829734781</v>
      </c>
      <c r="M267" s="15">
        <f t="shared" si="36"/>
        <v>0.248</v>
      </c>
      <c r="O267" s="28">
        <f t="shared" si="32"/>
        <v>0.248</v>
      </c>
      <c r="P267" s="19">
        <f>AA267*VLOOKUP($O267,AProperties!$A$8:$I$1007,VLOOKUP(Span,Data!$N$4:$Y$11,Data!$Y$1,FALSE),FALSE)</f>
        <v>0.11390633893251624</v>
      </c>
      <c r="Q267" s="19">
        <f>AB267*VLOOKUP($O267,AProperties!$A$8:$I$1007,VLOOKUP(Span,Data!$N$4:$Y$11,Data!$Y$1,FALSE),FALSE)</f>
        <v>0.16108788935863097</v>
      </c>
      <c r="R267" s="19">
        <f>AC267*VLOOKUP($O267,AProperties!$A$8:$I$1007,VLOOKUP(Span,Data!$N$4:$Y$11,Data!$Y$1,FALSE),FALSE)</f>
        <v>0.22781267786503248</v>
      </c>
      <c r="S267" s="19">
        <f>AD267*VLOOKUP($O267,AProperties!$A$8:$I$1007,VLOOKUP(Span,Data!$N$4:$Y$11,Data!$Y$1,FALSE),FALSE)</f>
        <v>0.27901240885318274</v>
      </c>
      <c r="T267" s="19">
        <f>AE267*VLOOKUP($O267,AProperties!$A$8:$I$1007,VLOOKUP(Span,Data!$N$4:$Y$11,Data!$Y$1,FALSE),FALSE)</f>
        <v>0.32217577871726194</v>
      </c>
      <c r="U267" s="19">
        <f>AF267*VLOOKUP($O267,AProperties!$A$8:$I$1007,VLOOKUP(Span,Data!$N$4:$Y$11,Data!$Y$1,FALSE),FALSE)</f>
        <v>0.36020347095786381</v>
      </c>
      <c r="V267" s="19">
        <f>AG267*VLOOKUP($O267,AProperties!$A$8:$I$1007,VLOOKUP(Span,Data!$N$4:$Y$11,Data!$Y$1,FALSE),FALSE)</f>
        <v>0.39458313267055811</v>
      </c>
      <c r="W267" s="19">
        <f>AH267*VLOOKUP($O267,AProperties!$A$8:$I$1007,VLOOKUP(Span,Data!$N$4:$Y$11,Data!$Y$1,FALSE),FALSE)</f>
        <v>0.42619849446722563</v>
      </c>
      <c r="X267" s="19">
        <f>AI267*VLOOKUP($O267,AProperties!$A$8:$I$1007,VLOOKUP(Span,Data!$N$4:$Y$11,Data!$Y$1,FALSE),FALSE)</f>
        <v>0.45562535573006496</v>
      </c>
      <c r="Y267" s="19">
        <f>AJ267*VLOOKUP($O267,AProperties!$A$8:$I$1007,VLOOKUP(Span,Data!$N$4:$Y$11,Data!$Y$1,FALSE),FALSE)</f>
        <v>0.48326366807589294</v>
      </c>
      <c r="Z267" s="19">
        <f>AK267*VLOOKUP($O267,AProperties!$A$8:$I$1007,VLOOKUP(Span,Data!$N$4:$Y$11,Data!$Y$1,FALSE),FALSE)</f>
        <v>0.50940463384247447</v>
      </c>
      <c r="AA267" s="19">
        <f>$I267*AA$19^0.5/VLOOKUP($O267,AProperties!$AY$8:$BG$1007,VLOOKUP(Span,Data!$N$4:$Y$11,Data!$Y$1,FALSE),FALSE)</f>
        <v>0.37932900557550714</v>
      </c>
      <c r="AB267" s="19">
        <f>$I267*AB$19^0.5/VLOOKUP($O267,AProperties!$AY$8:$BG$1007,VLOOKUP(Span,Data!$N$4:$Y$11,Data!$Y$1,FALSE),FALSE)</f>
        <v>0.53645222428638162</v>
      </c>
      <c r="AC267" s="19">
        <f>$I267*AC$19^0.5/VLOOKUP($O267,AProperties!$AY$8:$BG$1007,VLOOKUP(Span,Data!$N$4:$Y$11,Data!$Y$1,FALSE),FALSE)</f>
        <v>0.75865801115101428</v>
      </c>
      <c r="AD267" s="19">
        <f>$I267*AD$19^0.5/VLOOKUP($O267,AProperties!$AY$8:$BG$1007,VLOOKUP(Span,Data!$N$4:$Y$11,Data!$Y$1,FALSE),FALSE)</f>
        <v>0.92916250829734781</v>
      </c>
      <c r="AE267" s="19">
        <f>$I267*AE$19^0.5/VLOOKUP($O267,AProperties!$AY$8:$BG$1007,VLOOKUP(Span,Data!$N$4:$Y$11,Data!$Y$1,FALSE),FALSE)</f>
        <v>1.0729044485727632</v>
      </c>
      <c r="AF267" s="19">
        <f>$I267*AF$19^0.5/VLOOKUP($O267,AProperties!$AY$8:$BG$1007,VLOOKUP(Span,Data!$N$4:$Y$11,Data!$Y$1,FALSE),FALSE)</f>
        <v>1.1995436401853128</v>
      </c>
      <c r="AG267" s="19">
        <f>$I267*AG$19^0.5/VLOOKUP($O267,AProperties!$AY$8:$BG$1007,VLOOKUP(Span,Data!$N$4:$Y$11,Data!$Y$1,FALSE),FALSE)</f>
        <v>1.3140342208827129</v>
      </c>
      <c r="AH267" s="19">
        <f>$I267*AH$19^0.5/VLOOKUP($O267,AProperties!$AY$8:$BG$1007,VLOOKUP(Span,Data!$N$4:$Y$11,Data!$Y$1,FALSE),FALSE)</f>
        <v>1.4193191757292101</v>
      </c>
      <c r="AI267" s="19">
        <f>$I267*AI$19^0.5/VLOOKUP($O267,AProperties!$AY$8:$BG$1007,VLOOKUP(Span,Data!$N$4:$Y$11,Data!$Y$1,FALSE),FALSE)</f>
        <v>1.5173160223020286</v>
      </c>
      <c r="AJ267" s="19">
        <f>$I267*AJ$19^0.5/VLOOKUP($O267,AProperties!$AY$8:$BG$1007,VLOOKUP(Span,Data!$N$4:$Y$11,Data!$Y$1,FALSE),FALSE)</f>
        <v>1.6093566728591449</v>
      </c>
      <c r="AK267" s="19">
        <f>$I267*AK$19^0.5/VLOOKUP($O267,AProperties!$AY$8:$BG$1007,VLOOKUP(Span,Data!$N$4:$Y$11,Data!$Y$1,FALSE),FALSE)</f>
        <v>1.6964108846084618</v>
      </c>
      <c r="AL267" s="47">
        <f t="shared" si="33"/>
        <v>0.248</v>
      </c>
    </row>
    <row r="268" spans="1:38" x14ac:dyDescent="0.25">
      <c r="A268" s="15">
        <v>0.249</v>
      </c>
      <c r="B268" s="116">
        <f>VLOOKUP($A268,APropertiesDimless!$A$7:$I$1007,VLOOKUP(Span,Data!$N$4:$Y$11,Data!$Y$1,FALSE),FALSE)</f>
        <v>0.25308600186348129</v>
      </c>
      <c r="C268" s="6">
        <f t="shared" si="29"/>
        <v>0.37554300093174064</v>
      </c>
      <c r="D268" s="116">
        <f>VLOOKUP($A268,AProperties!$AE$8:$AM$1007,VLOOKUP(Span,Data!$N$4:$Y$11,Data!$Y$1,FALSE),FALSE)</f>
        <v>0.31081292193902454</v>
      </c>
      <c r="E268" s="116">
        <f t="shared" si="30"/>
        <v>0.38893364220290394</v>
      </c>
      <c r="F268" s="6">
        <f t="shared" si="34"/>
        <v>0.48964246219291141</v>
      </c>
      <c r="G268" s="9"/>
      <c r="H268" s="15">
        <f t="shared" si="31"/>
        <v>0.249</v>
      </c>
      <c r="I268" s="6">
        <f>VLOOKUP(H268,AProperties!$AO$8:$AW$1007,VLOOKUP(Span,Data!$N$4:$Y$11,Data!$Y$1,FALSE),FALSE)^(2/3)</f>
        <v>0.29113490273543707</v>
      </c>
      <c r="J268" s="15">
        <f>$I268*(Slope^0.5)/VLOOKUP($H268,AProperties!$AY$8:$BG$1007,VLOOKUP(Span,Data!$N$4:$Y$11,Data!$Y$1,FALSE),FALSE)</f>
        <v>0.93137334638573743</v>
      </c>
      <c r="K268" s="15">
        <f>$J268*VLOOKUP($H268,AProperties!$A$8:$I$1007,VLOOKUP(Span,Data!$N$4:$Y$11,Data!$Y$1,FALSE),FALSE)</f>
        <v>0.28078586311539067</v>
      </c>
      <c r="L268" s="15">
        <f t="shared" si="35"/>
        <v>0.93137334638573743</v>
      </c>
      <c r="M268" s="15">
        <f t="shared" si="36"/>
        <v>0.249</v>
      </c>
      <c r="O268" s="28">
        <f t="shared" si="32"/>
        <v>0.249</v>
      </c>
      <c r="P268" s="19">
        <f>AA268*VLOOKUP($O268,AProperties!$A$8:$I$1007,VLOOKUP(Span,Data!$N$4:$Y$11,Data!$Y$1,FALSE),FALSE)</f>
        <v>0.11463034860327849</v>
      </c>
      <c r="Q268" s="19">
        <f>AB268*VLOOKUP($O268,AProperties!$A$8:$I$1007,VLOOKUP(Span,Data!$N$4:$Y$11,Data!$Y$1,FALSE),FALSE)</f>
        <v>0.16211179365431222</v>
      </c>
      <c r="R268" s="19">
        <f>AC268*VLOOKUP($O268,AProperties!$A$8:$I$1007,VLOOKUP(Span,Data!$N$4:$Y$11,Data!$Y$1,FALSE),FALSE)</f>
        <v>0.22926069720655698</v>
      </c>
      <c r="S268" s="19">
        <f>AD268*VLOOKUP($O268,AProperties!$A$8:$I$1007,VLOOKUP(Span,Data!$N$4:$Y$11,Data!$Y$1,FALSE),FALSE)</f>
        <v>0.28078586311539067</v>
      </c>
      <c r="T268" s="19">
        <f>AE268*VLOOKUP($O268,AProperties!$A$8:$I$1007,VLOOKUP(Span,Data!$N$4:$Y$11,Data!$Y$1,FALSE),FALSE)</f>
        <v>0.32422358730862444</v>
      </c>
      <c r="U268" s="19">
        <f>AF268*VLOOKUP($O268,AProperties!$A$8:$I$1007,VLOOKUP(Span,Data!$N$4:$Y$11,Data!$Y$1,FALSE),FALSE)</f>
        <v>0.36249299056546119</v>
      </c>
      <c r="V268" s="19">
        <f>AG268*VLOOKUP($O268,AProperties!$A$8:$I$1007,VLOOKUP(Span,Data!$N$4:$Y$11,Data!$Y$1,FALSE),FALSE)</f>
        <v>0.39709117574042085</v>
      </c>
      <c r="W268" s="19">
        <f>AH268*VLOOKUP($O268,AProperties!$A$8:$I$1007,VLOOKUP(Span,Data!$N$4:$Y$11,Data!$Y$1,FALSE),FALSE)</f>
        <v>0.428907490599929</v>
      </c>
      <c r="X268" s="19">
        <f>AI268*VLOOKUP($O268,AProperties!$A$8:$I$1007,VLOOKUP(Span,Data!$N$4:$Y$11,Data!$Y$1,FALSE),FALSE)</f>
        <v>0.45852139441311396</v>
      </c>
      <c r="Y268" s="19">
        <f>AJ268*VLOOKUP($O268,AProperties!$A$8:$I$1007,VLOOKUP(Span,Data!$N$4:$Y$11,Data!$Y$1,FALSE),FALSE)</f>
        <v>0.4863353809629366</v>
      </c>
      <c r="Z268" s="19">
        <f>AK268*VLOOKUP($O268,AProperties!$A$8:$I$1007,VLOOKUP(Span,Data!$N$4:$Y$11,Data!$Y$1,FALSE),FALSE)</f>
        <v>0.51264250352285756</v>
      </c>
      <c r="AA268" s="19">
        <f>$I268*AA$19^0.5/VLOOKUP($O268,AProperties!$AY$8:$BG$1007,VLOOKUP(Span,Data!$N$4:$Y$11,Data!$Y$1,FALSE),FALSE)</f>
        <v>0.38023157644558458</v>
      </c>
      <c r="AB268" s="19">
        <f>$I268*AB$19^0.5/VLOOKUP($O268,AProperties!$AY$8:$BG$1007,VLOOKUP(Span,Data!$N$4:$Y$11,Data!$Y$1,FALSE),FALSE)</f>
        <v>0.53772865225184807</v>
      </c>
      <c r="AC268" s="19">
        <f>$I268*AC$19^0.5/VLOOKUP($O268,AProperties!$AY$8:$BG$1007,VLOOKUP(Span,Data!$N$4:$Y$11,Data!$Y$1,FALSE),FALSE)</f>
        <v>0.76046315289116917</v>
      </c>
      <c r="AD268" s="19">
        <f>$I268*AD$19^0.5/VLOOKUP($O268,AProperties!$AY$8:$BG$1007,VLOOKUP(Span,Data!$N$4:$Y$11,Data!$Y$1,FALSE),FALSE)</f>
        <v>0.93137334638573743</v>
      </c>
      <c r="AE268" s="19">
        <f>$I268*AE$19^0.5/VLOOKUP($O268,AProperties!$AY$8:$BG$1007,VLOOKUP(Span,Data!$N$4:$Y$11,Data!$Y$1,FALSE),FALSE)</f>
        <v>1.0754573045036961</v>
      </c>
      <c r="AF268" s="19">
        <f>$I268*AF$19^0.5/VLOOKUP($O268,AProperties!$AY$8:$BG$1007,VLOOKUP(Span,Data!$N$4:$Y$11,Data!$Y$1,FALSE),FALSE)</f>
        <v>1.2023978198844776</v>
      </c>
      <c r="AG268" s="19">
        <f>$I268*AG$19^0.5/VLOOKUP($O268,AProperties!$AY$8:$BG$1007,VLOOKUP(Span,Data!$N$4:$Y$11,Data!$Y$1,FALSE),FALSE)</f>
        <v>1.3171608180915242</v>
      </c>
      <c r="AH268" s="19">
        <f>$I268*AH$19^0.5/VLOOKUP($O268,AProperties!$AY$8:$BG$1007,VLOOKUP(Span,Data!$N$4:$Y$11,Data!$Y$1,FALSE),FALSE)</f>
        <v>1.4226962866923225</v>
      </c>
      <c r="AI268" s="19">
        <f>$I268*AI$19^0.5/VLOOKUP($O268,AProperties!$AY$8:$BG$1007,VLOOKUP(Span,Data!$N$4:$Y$11,Data!$Y$1,FALSE),FALSE)</f>
        <v>1.5209263057823383</v>
      </c>
      <c r="AJ268" s="19">
        <f>$I268*AJ$19^0.5/VLOOKUP($O268,AProperties!$AY$8:$BG$1007,VLOOKUP(Span,Data!$N$4:$Y$11,Data!$Y$1,FALSE),FALSE)</f>
        <v>1.613185956755544</v>
      </c>
      <c r="AK268" s="19">
        <f>$I268*AK$19^0.5/VLOOKUP($O268,AProperties!$AY$8:$BG$1007,VLOOKUP(Span,Data!$N$4:$Y$11,Data!$Y$1,FALSE),FALSE)</f>
        <v>1.70044730424847</v>
      </c>
      <c r="AL268" s="47">
        <f t="shared" si="33"/>
        <v>0.249</v>
      </c>
    </row>
    <row r="269" spans="1:38" x14ac:dyDescent="0.25">
      <c r="A269" s="15">
        <v>0.25</v>
      </c>
      <c r="B269" s="116">
        <f>VLOOKUP($A269,APropertiesDimless!$A$7:$I$1007,VLOOKUP(Span,Data!$N$4:$Y$11,Data!$Y$1,FALSE),FALSE)</f>
        <v>0.25414436616253716</v>
      </c>
      <c r="C269" s="6">
        <f t="shared" si="29"/>
        <v>0.37707218308126855</v>
      </c>
      <c r="D269" s="116">
        <f>VLOOKUP($A269,AProperties!$AE$8:$AM$1007,VLOOKUP(Span,Data!$N$4:$Y$11,Data!$Y$1,FALSE),FALSE)</f>
        <v>0.31204087287944582</v>
      </c>
      <c r="E269" s="116">
        <f t="shared" si="30"/>
        <v>0.39072076307343001</v>
      </c>
      <c r="F269" s="6">
        <f t="shared" si="34"/>
        <v>0.49260370270239445</v>
      </c>
      <c r="G269" s="9"/>
      <c r="H269" s="15">
        <f t="shared" si="31"/>
        <v>0.25</v>
      </c>
      <c r="I269" s="6">
        <f>VLOOKUP(H269,AProperties!$AO$8:$AW$1007,VLOOKUP(Span,Data!$N$4:$Y$11,Data!$Y$1,FALSE),FALSE)^(2/3)</f>
        <v>0.29173516906050573</v>
      </c>
      <c r="J269" s="15">
        <f>$I269*(Slope^0.5)/VLOOKUP($H269,AProperties!$AY$8:$BG$1007,VLOOKUP(Span,Data!$N$4:$Y$11,Data!$Y$1,FALSE),FALSE)</f>
        <v>0.93357920350541779</v>
      </c>
      <c r="K269" s="15">
        <f>$J269*VLOOKUP($H269,AProperties!$A$8:$I$1007,VLOOKUP(Span,Data!$N$4:$Y$11,Data!$Y$1,FALSE),FALSE)</f>
        <v>0.28256282227686108</v>
      </c>
      <c r="L269" s="15">
        <f t="shared" si="35"/>
        <v>0.93357920350541779</v>
      </c>
      <c r="M269" s="15">
        <f t="shared" si="36"/>
        <v>0.25</v>
      </c>
      <c r="O269" s="28">
        <f t="shared" si="32"/>
        <v>0.25</v>
      </c>
      <c r="P269" s="19">
        <f>AA269*VLOOKUP($O269,AProperties!$A$8:$I$1007,VLOOKUP(Span,Data!$N$4:$Y$11,Data!$Y$1,FALSE),FALSE)</f>
        <v>0.11535578914317288</v>
      </c>
      <c r="Q269" s="19">
        <f>AB269*VLOOKUP($O269,AProperties!$A$8:$I$1007,VLOOKUP(Span,Data!$N$4:$Y$11,Data!$Y$1,FALSE),FALSE)</f>
        <v>0.16313772150452616</v>
      </c>
      <c r="R269" s="19">
        <f>AC269*VLOOKUP($O269,AProperties!$A$8:$I$1007,VLOOKUP(Span,Data!$N$4:$Y$11,Data!$Y$1,FALSE),FALSE)</f>
        <v>0.23071157828634575</v>
      </c>
      <c r="S269" s="19">
        <f>AD269*VLOOKUP($O269,AProperties!$A$8:$I$1007,VLOOKUP(Span,Data!$N$4:$Y$11,Data!$Y$1,FALSE),FALSE)</f>
        <v>0.28256282227686108</v>
      </c>
      <c r="T269" s="19">
        <f>AE269*VLOOKUP($O269,AProperties!$A$8:$I$1007,VLOOKUP(Span,Data!$N$4:$Y$11,Data!$Y$1,FALSE),FALSE)</f>
        <v>0.32627544300905231</v>
      </c>
      <c r="U269" s="19">
        <f>AF269*VLOOKUP($O269,AProperties!$A$8:$I$1007,VLOOKUP(Span,Data!$N$4:$Y$11,Data!$Y$1,FALSE),FALSE)</f>
        <v>0.3647870349785497</v>
      </c>
      <c r="V269" s="19">
        <f>AG269*VLOOKUP($O269,AProperties!$A$8:$I$1007,VLOOKUP(Span,Data!$N$4:$Y$11,Data!$Y$1,FALSE),FALSE)</f>
        <v>0.39960417548635541</v>
      </c>
      <c r="W269" s="19">
        <f>AH269*VLOOKUP($O269,AProperties!$A$8:$I$1007,VLOOKUP(Span,Data!$N$4:$Y$11,Data!$Y$1,FALSE),FALSE)</f>
        <v>0.43162184055469011</v>
      </c>
      <c r="X269" s="19">
        <f>AI269*VLOOKUP($O269,AProperties!$A$8:$I$1007,VLOOKUP(Span,Data!$N$4:$Y$11,Data!$Y$1,FALSE),FALSE)</f>
        <v>0.46142315657269151</v>
      </c>
      <c r="Y269" s="19">
        <f>AJ269*VLOOKUP($O269,AProperties!$A$8:$I$1007,VLOOKUP(Span,Data!$N$4:$Y$11,Data!$Y$1,FALSE),FALSE)</f>
        <v>0.48941316451357841</v>
      </c>
      <c r="Z269" s="19">
        <f>AK269*VLOOKUP($O269,AProperties!$A$8:$I$1007,VLOOKUP(Span,Data!$N$4:$Y$11,Data!$Y$1,FALSE),FALSE)</f>
        <v>0.51588677224453361</v>
      </c>
      <c r="AA269" s="19">
        <f>$I269*AA$19^0.5/VLOOKUP($O269,AProperties!$AY$8:$BG$1007,VLOOKUP(Span,Data!$N$4:$Y$11,Data!$Y$1,FALSE),FALSE)</f>
        <v>0.38113211384370166</v>
      </c>
      <c r="AB269" s="19">
        <f>$I269*AB$19^0.5/VLOOKUP($O269,AProperties!$AY$8:$BG$1007,VLOOKUP(Span,Data!$N$4:$Y$11,Data!$Y$1,FALSE),FALSE)</f>
        <v>0.5390022044536894</v>
      </c>
      <c r="AC269" s="19">
        <f>$I269*AC$19^0.5/VLOOKUP($O269,AProperties!$AY$8:$BG$1007,VLOOKUP(Span,Data!$N$4:$Y$11,Data!$Y$1,FALSE),FALSE)</f>
        <v>0.76226422768740332</v>
      </c>
      <c r="AD269" s="19">
        <f>$I269*AD$19^0.5/VLOOKUP($O269,AProperties!$AY$8:$BG$1007,VLOOKUP(Span,Data!$N$4:$Y$11,Data!$Y$1,FALSE),FALSE)</f>
        <v>0.93357920350541779</v>
      </c>
      <c r="AE269" s="19">
        <f>$I269*AE$19^0.5/VLOOKUP($O269,AProperties!$AY$8:$BG$1007,VLOOKUP(Span,Data!$N$4:$Y$11,Data!$Y$1,FALSE),FALSE)</f>
        <v>1.0780044089073788</v>
      </c>
      <c r="AF269" s="19">
        <f>$I269*AF$19^0.5/VLOOKUP($O269,AProperties!$AY$8:$BG$1007,VLOOKUP(Span,Data!$N$4:$Y$11,Data!$Y$1,FALSE),FALSE)</f>
        <v>1.2052455691806894</v>
      </c>
      <c r="AG269" s="19">
        <f>$I269*AG$19^0.5/VLOOKUP($O269,AProperties!$AY$8:$BG$1007,VLOOKUP(Span,Data!$N$4:$Y$11,Data!$Y$1,FALSE),FALSE)</f>
        <v>1.3202803711468334</v>
      </c>
      <c r="AH269" s="19">
        <f>$I269*AH$19^0.5/VLOOKUP($O269,AProperties!$AY$8:$BG$1007,VLOOKUP(Span,Data!$N$4:$Y$11,Data!$Y$1,FALSE),FALSE)</f>
        <v>1.4260657891000532</v>
      </c>
      <c r="AI269" s="19">
        <f>$I269*AI$19^0.5/VLOOKUP($O269,AProperties!$AY$8:$BG$1007,VLOOKUP(Span,Data!$N$4:$Y$11,Data!$Y$1,FALSE),FALSE)</f>
        <v>1.5245284553748066</v>
      </c>
      <c r="AJ269" s="19">
        <f>$I269*AJ$19^0.5/VLOOKUP($O269,AProperties!$AY$8:$BG$1007,VLOOKUP(Span,Data!$N$4:$Y$11,Data!$Y$1,FALSE),FALSE)</f>
        <v>1.6170066133610681</v>
      </c>
      <c r="AK269" s="19">
        <f>$I269*AK$19^0.5/VLOOKUP($O269,AProperties!$AY$8:$BG$1007,VLOOKUP(Span,Data!$N$4:$Y$11,Data!$Y$1,FALSE),FALSE)</f>
        <v>1.7044746299254112</v>
      </c>
      <c r="AL269" s="47">
        <f t="shared" si="33"/>
        <v>0.25</v>
      </c>
    </row>
    <row r="270" spans="1:38" x14ac:dyDescent="0.25">
      <c r="A270" s="15">
        <v>0.251</v>
      </c>
      <c r="B270" s="116">
        <f>VLOOKUP($A270,APropertiesDimless!$A$7:$I$1007,VLOOKUP(Span,Data!$N$4:$Y$11,Data!$Y$1,FALSE),FALSE)</f>
        <v>0.25520329724626223</v>
      </c>
      <c r="C270" s="6">
        <f t="shared" si="29"/>
        <v>0.37860164862313112</v>
      </c>
      <c r="D270" s="116">
        <f>VLOOKUP($A270,AProperties!$AE$8:$AM$1007,VLOOKUP(Span,Data!$N$4:$Y$11,Data!$Y$1,FALSE),FALSE)</f>
        <v>0.31326854048661196</v>
      </c>
      <c r="E270" s="116">
        <f t="shared" si="30"/>
        <v>0.39250947220625071</v>
      </c>
      <c r="F270" s="6">
        <f t="shared" si="34"/>
        <v>0.49557098233750574</v>
      </c>
      <c r="G270" s="9"/>
      <c r="H270" s="15">
        <f t="shared" si="31"/>
        <v>0.251</v>
      </c>
      <c r="I270" s="6">
        <f>VLOOKUP(H270,AProperties!$AO$8:$AW$1007,VLOOKUP(Span,Data!$N$4:$Y$11,Data!$Y$1,FALSE),FALSE)^(2/3)</f>
        <v>0.29233358216136845</v>
      </c>
      <c r="J270" s="15">
        <f>$I270*(Slope^0.5)/VLOOKUP($H270,AProperties!$AY$8:$BG$1007,VLOOKUP(Span,Data!$N$4:$Y$11,Data!$Y$1,FALSE),FALSE)</f>
        <v>0.93578009926893024</v>
      </c>
      <c r="K270" s="15">
        <f>$J270*VLOOKUP($H270,AProperties!$A$8:$I$1007,VLOOKUP(Span,Data!$N$4:$Y$11,Data!$Y$1,FALSE),FALSE)</f>
        <v>0.2843432713357274</v>
      </c>
      <c r="L270" s="15">
        <f t="shared" si="35"/>
        <v>0.93578009926893024</v>
      </c>
      <c r="M270" s="15">
        <f t="shared" si="36"/>
        <v>0.251</v>
      </c>
      <c r="O270" s="28">
        <f t="shared" si="32"/>
        <v>0.251</v>
      </c>
      <c r="P270" s="19">
        <f>AA270*VLOOKUP($O270,AProperties!$A$8:$I$1007,VLOOKUP(Span,Data!$N$4:$Y$11,Data!$Y$1,FALSE),FALSE)</f>
        <v>0.11608265442771305</v>
      </c>
      <c r="Q270" s="19">
        <f>AB270*VLOOKUP($O270,AProperties!$A$8:$I$1007,VLOOKUP(Span,Data!$N$4:$Y$11,Data!$Y$1,FALSE),FALSE)</f>
        <v>0.16416566424794102</v>
      </c>
      <c r="R270" s="19">
        <f>AC270*VLOOKUP($O270,AProperties!$A$8:$I$1007,VLOOKUP(Span,Data!$N$4:$Y$11,Data!$Y$1,FALSE),FALSE)</f>
        <v>0.23216530885542611</v>
      </c>
      <c r="S270" s="19">
        <f>AD270*VLOOKUP($O270,AProperties!$A$8:$I$1007,VLOOKUP(Span,Data!$N$4:$Y$11,Data!$Y$1,FALSE),FALSE)</f>
        <v>0.2843432713357274</v>
      </c>
      <c r="T270" s="19">
        <f>AE270*VLOOKUP($O270,AProperties!$A$8:$I$1007,VLOOKUP(Span,Data!$N$4:$Y$11,Data!$Y$1,FALSE),FALSE)</f>
        <v>0.32833132849588204</v>
      </c>
      <c r="U270" s="19">
        <f>AF270*VLOOKUP($O270,AProperties!$A$8:$I$1007,VLOOKUP(Span,Data!$N$4:$Y$11,Data!$Y$1,FALSE),FALSE)</f>
        <v>0.36708558482980297</v>
      </c>
      <c r="V270" s="19">
        <f>AG270*VLOOKUP($O270,AProperties!$A$8:$I$1007,VLOOKUP(Span,Data!$N$4:$Y$11,Data!$Y$1,FALSE),FALSE)</f>
        <v>0.40212211069251869</v>
      </c>
      <c r="W270" s="19">
        <f>AH270*VLOOKUP($O270,AProperties!$A$8:$I$1007,VLOOKUP(Span,Data!$N$4:$Y$11,Data!$Y$1,FALSE),FALSE)</f>
        <v>0.43434152141577931</v>
      </c>
      <c r="X270" s="19">
        <f>AI270*VLOOKUP($O270,AProperties!$A$8:$I$1007,VLOOKUP(Span,Data!$N$4:$Y$11,Data!$Y$1,FALSE),FALSE)</f>
        <v>0.46433061771085221</v>
      </c>
      <c r="Y270" s="19">
        <f>AJ270*VLOOKUP($O270,AProperties!$A$8:$I$1007,VLOOKUP(Span,Data!$N$4:$Y$11,Data!$Y$1,FALSE),FALSE)</f>
        <v>0.49249699274382303</v>
      </c>
      <c r="Z270" s="19">
        <f>AK270*VLOOKUP($O270,AProperties!$A$8:$I$1007,VLOOKUP(Span,Data!$N$4:$Y$11,Data!$Y$1,FALSE),FALSE)</f>
        <v>0.51913741261796664</v>
      </c>
      <c r="AA270" s="19">
        <f>$I270*AA$19^0.5/VLOOKUP($O270,AProperties!$AY$8:$BG$1007,VLOOKUP(Span,Data!$N$4:$Y$11,Data!$Y$1,FALSE),FALSE)</f>
        <v>0.38203062577664476</v>
      </c>
      <c r="AB270" s="19">
        <f>$I270*AB$19^0.5/VLOOKUP($O270,AProperties!$AY$8:$BG$1007,VLOOKUP(Span,Data!$N$4:$Y$11,Data!$Y$1,FALSE),FALSE)</f>
        <v>0.54027289221521158</v>
      </c>
      <c r="AC270" s="19">
        <f>$I270*AC$19^0.5/VLOOKUP($O270,AProperties!$AY$8:$BG$1007,VLOOKUP(Span,Data!$N$4:$Y$11,Data!$Y$1,FALSE),FALSE)</f>
        <v>0.76406125155328952</v>
      </c>
      <c r="AD270" s="19">
        <f>$I270*AD$19^0.5/VLOOKUP($O270,AProperties!$AY$8:$BG$1007,VLOOKUP(Span,Data!$N$4:$Y$11,Data!$Y$1,FALSE),FALSE)</f>
        <v>0.93578009926893024</v>
      </c>
      <c r="AE270" s="19">
        <f>$I270*AE$19^0.5/VLOOKUP($O270,AProperties!$AY$8:$BG$1007,VLOOKUP(Span,Data!$N$4:$Y$11,Data!$Y$1,FALSE),FALSE)</f>
        <v>1.0805457844304232</v>
      </c>
      <c r="AF270" s="19">
        <f>$I270*AF$19^0.5/VLOOKUP($O270,AProperties!$AY$8:$BG$1007,VLOOKUP(Span,Data!$N$4:$Y$11,Data!$Y$1,FALSE),FALSE)</f>
        <v>1.2080869133936298</v>
      </c>
      <c r="AG270" s="19">
        <f>$I270*AG$19^0.5/VLOOKUP($O270,AProperties!$AY$8:$BG$1007,VLOOKUP(Span,Data!$N$4:$Y$11,Data!$Y$1,FALSE),FALSE)</f>
        <v>1.3233929077849624</v>
      </c>
      <c r="AH270" s="19">
        <f>$I270*AH$19^0.5/VLOOKUP($O270,AProperties!$AY$8:$BG$1007,VLOOKUP(Span,Data!$N$4:$Y$11,Data!$Y$1,FALSE),FALSE)</f>
        <v>1.4294277129110542</v>
      </c>
      <c r="AI270" s="19">
        <f>$I270*AI$19^0.5/VLOOKUP($O270,AProperties!$AY$8:$BG$1007,VLOOKUP(Span,Data!$N$4:$Y$11,Data!$Y$1,FALSE),FALSE)</f>
        <v>1.528122503106579</v>
      </c>
      <c r="AJ270" s="19">
        <f>$I270*AJ$19^0.5/VLOOKUP($O270,AProperties!$AY$8:$BG$1007,VLOOKUP(Span,Data!$N$4:$Y$11,Data!$Y$1,FALSE),FALSE)</f>
        <v>1.6208186766456347</v>
      </c>
      <c r="AK270" s="19">
        <f>$I270*AK$19^0.5/VLOOKUP($O270,AProperties!$AY$8:$BG$1007,VLOOKUP(Span,Data!$N$4:$Y$11,Data!$Y$1,FALSE),FALSE)</f>
        <v>1.7084928974467222</v>
      </c>
      <c r="AL270" s="47">
        <f t="shared" si="33"/>
        <v>0.251</v>
      </c>
    </row>
    <row r="271" spans="1:38" x14ac:dyDescent="0.25">
      <c r="A271" s="15">
        <v>0.252</v>
      </c>
      <c r="B271" s="116">
        <f>VLOOKUP($A271,APropertiesDimless!$A$7:$I$1007,VLOOKUP(Span,Data!$N$4:$Y$11,Data!$Y$1,FALSE),FALSE)</f>
        <v>0.25626279837173915</v>
      </c>
      <c r="C271" s="6">
        <f t="shared" si="29"/>
        <v>0.38013139918586958</v>
      </c>
      <c r="D271" s="116">
        <f>VLOOKUP($A271,AProperties!$AE$8:$AM$1007,VLOOKUP(Span,Data!$N$4:$Y$11,Data!$Y$1,FALSE),FALSE)</f>
        <v>0.31449592326740455</v>
      </c>
      <c r="E271" s="116">
        <f t="shared" si="30"/>
        <v>0.39429977269925603</v>
      </c>
      <c r="F271" s="6">
        <f t="shared" si="34"/>
        <v>0.49854429031739345</v>
      </c>
      <c r="G271" s="9"/>
      <c r="H271" s="15">
        <f t="shared" si="31"/>
        <v>0.252</v>
      </c>
      <c r="I271" s="6">
        <f>VLOOKUP(H271,AProperties!$AO$8:$AW$1007,VLOOKUP(Span,Data!$N$4:$Y$11,Data!$Y$1,FALSE),FALSE)^(2/3)</f>
        <v>0.29293015000930928</v>
      </c>
      <c r="J271" s="15">
        <f>$I271*(Slope^0.5)/VLOOKUP($H271,AProperties!$AY$8:$BG$1007,VLOOKUP(Span,Data!$N$4:$Y$11,Data!$Y$1,FALSE),FALSE)</f>
        <v>0.93797605310059107</v>
      </c>
      <c r="K271" s="15">
        <f>$J271*VLOOKUP($H271,AProperties!$A$8:$I$1007,VLOOKUP(Span,Data!$N$4:$Y$11,Data!$Y$1,FALSE),FALSE)</f>
        <v>0.28612719532061937</v>
      </c>
      <c r="L271" s="15">
        <f t="shared" si="35"/>
        <v>0.93797605310059107</v>
      </c>
      <c r="M271" s="15">
        <f t="shared" si="36"/>
        <v>0.252</v>
      </c>
      <c r="O271" s="28">
        <f t="shared" si="32"/>
        <v>0.252</v>
      </c>
      <c r="P271" s="19">
        <f>AA271*VLOOKUP($O271,AProperties!$A$8:$I$1007,VLOOKUP(Span,Data!$N$4:$Y$11,Data!$Y$1,FALSE),FALSE)</f>
        <v>0.11681093834486268</v>
      </c>
      <c r="Q271" s="19">
        <f>AB271*VLOOKUP($O271,AProperties!$A$8:$I$1007,VLOOKUP(Span,Data!$N$4:$Y$11,Data!$Y$1,FALSE),FALSE)</f>
        <v>0.16519561324083221</v>
      </c>
      <c r="R271" s="19">
        <f>AC271*VLOOKUP($O271,AProperties!$A$8:$I$1007,VLOOKUP(Span,Data!$N$4:$Y$11,Data!$Y$1,FALSE),FALSE)</f>
        <v>0.23362187668972537</v>
      </c>
      <c r="S271" s="19">
        <f>AD271*VLOOKUP($O271,AProperties!$A$8:$I$1007,VLOOKUP(Span,Data!$N$4:$Y$11,Data!$Y$1,FALSE),FALSE)</f>
        <v>0.28612719532061937</v>
      </c>
      <c r="T271" s="19">
        <f>AE271*VLOOKUP($O271,AProperties!$A$8:$I$1007,VLOOKUP(Span,Data!$N$4:$Y$11,Data!$Y$1,FALSE),FALSE)</f>
        <v>0.33039122648166441</v>
      </c>
      <c r="U271" s="19">
        <f>AF271*VLOOKUP($O271,AProperties!$A$8:$I$1007,VLOOKUP(Span,Data!$N$4:$Y$11,Data!$Y$1,FALSE),FALSE)</f>
        <v>0.36938862079126517</v>
      </c>
      <c r="V271" s="19">
        <f>AG271*VLOOKUP($O271,AProperties!$A$8:$I$1007,VLOOKUP(Span,Data!$N$4:$Y$11,Data!$Y$1,FALSE),FALSE)</f>
        <v>0.40464496018619556</v>
      </c>
      <c r="W271" s="19">
        <f>AH271*VLOOKUP($O271,AProperties!$A$8:$I$1007,VLOOKUP(Span,Data!$N$4:$Y$11,Data!$Y$1,FALSE),FALSE)</f>
        <v>0.43706651031405092</v>
      </c>
      <c r="X271" s="19">
        <f>AI271*VLOOKUP($O271,AProperties!$A$8:$I$1007,VLOOKUP(Span,Data!$N$4:$Y$11,Data!$Y$1,FALSE),FALSE)</f>
        <v>0.46724375337945073</v>
      </c>
      <c r="Y271" s="19">
        <f>AJ271*VLOOKUP($O271,AProperties!$A$8:$I$1007,VLOOKUP(Span,Data!$N$4:$Y$11,Data!$Y$1,FALSE),FALSE)</f>
        <v>0.49558683972249667</v>
      </c>
      <c r="Z271" s="19">
        <f>AK271*VLOOKUP($O271,AProperties!$A$8:$I$1007,VLOOKUP(Span,Data!$N$4:$Y$11,Data!$Y$1,FALSE),FALSE)</f>
        <v>0.52239439730929949</v>
      </c>
      <c r="AA271" s="19">
        <f>$I271*AA$19^0.5/VLOOKUP($O271,AProperties!$AY$8:$BG$1007,VLOOKUP(Span,Data!$N$4:$Y$11,Data!$Y$1,FALSE),FALSE)</f>
        <v>0.38292712017435787</v>
      </c>
      <c r="AB271" s="19">
        <f>$I271*AB$19^0.5/VLOOKUP($O271,AProperties!$AY$8:$BG$1007,VLOOKUP(Span,Data!$N$4:$Y$11,Data!$Y$1,FALSE),FALSE)</f>
        <v>0.54154072675104892</v>
      </c>
      <c r="AC271" s="19">
        <f>$I271*AC$19^0.5/VLOOKUP($O271,AProperties!$AY$8:$BG$1007,VLOOKUP(Span,Data!$N$4:$Y$11,Data!$Y$1,FALSE),FALSE)</f>
        <v>0.76585424034871574</v>
      </c>
      <c r="AD271" s="19">
        <f>$I271*AD$19^0.5/VLOOKUP($O271,AProperties!$AY$8:$BG$1007,VLOOKUP(Span,Data!$N$4:$Y$11,Data!$Y$1,FALSE),FALSE)</f>
        <v>0.93797605310059107</v>
      </c>
      <c r="AE271" s="19">
        <f>$I271*AE$19^0.5/VLOOKUP($O271,AProperties!$AY$8:$BG$1007,VLOOKUP(Span,Data!$N$4:$Y$11,Data!$Y$1,FALSE),FALSE)</f>
        <v>1.0830814535020978</v>
      </c>
      <c r="AF271" s="19">
        <f>$I271*AF$19^0.5/VLOOKUP($O271,AProperties!$AY$8:$BG$1007,VLOOKUP(Span,Data!$N$4:$Y$11,Data!$Y$1,FALSE),FALSE)</f>
        <v>1.2109218775999842</v>
      </c>
      <c r="AG271" s="19">
        <f>$I271*AG$19^0.5/VLOOKUP($O271,AProperties!$AY$8:$BG$1007,VLOOKUP(Span,Data!$N$4:$Y$11,Data!$Y$1,FALSE),FALSE)</f>
        <v>1.3264984554760424</v>
      </c>
      <c r="AH271" s="19">
        <f>$I271*AH$19^0.5/VLOOKUP($O271,AProperties!$AY$8:$BG$1007,VLOOKUP(Span,Data!$N$4:$Y$11,Data!$Y$1,FALSE),FALSE)</f>
        <v>1.432782087796459</v>
      </c>
      <c r="AI271" s="19">
        <f>$I271*AI$19^0.5/VLOOKUP($O271,AProperties!$AY$8:$BG$1007,VLOOKUP(Span,Data!$N$4:$Y$11,Data!$Y$1,FALSE),FALSE)</f>
        <v>1.5317084806974315</v>
      </c>
      <c r="AJ271" s="19">
        <f>$I271*AJ$19^0.5/VLOOKUP($O271,AProperties!$AY$8:$BG$1007,VLOOKUP(Span,Data!$N$4:$Y$11,Data!$Y$1,FALSE),FALSE)</f>
        <v>1.6246221802531469</v>
      </c>
      <c r="AK271" s="19">
        <f>$I271*AK$19^0.5/VLOOKUP($O271,AProperties!$AY$8:$BG$1007,VLOOKUP(Span,Data!$N$4:$Y$11,Data!$Y$1,FALSE),FALSE)</f>
        <v>1.7125021422761908</v>
      </c>
      <c r="AL271" s="47">
        <f t="shared" si="33"/>
        <v>0.252</v>
      </c>
    </row>
    <row r="272" spans="1:38" x14ac:dyDescent="0.25">
      <c r="A272" s="15">
        <v>0.253</v>
      </c>
      <c r="B272" s="116">
        <f>VLOOKUP($A272,APropertiesDimless!$A$7:$I$1007,VLOOKUP(Span,Data!$N$4:$Y$11,Data!$Y$1,FALSE),FALSE)</f>
        <v>0.25732287280731675</v>
      </c>
      <c r="C272" s="6">
        <f t="shared" si="29"/>
        <v>0.38166143640365835</v>
      </c>
      <c r="D272" s="116">
        <f>VLOOKUP($A272,AProperties!$AE$8:$AM$1007,VLOOKUP(Span,Data!$N$4:$Y$11,Data!$Y$1,FALSE),FALSE)</f>
        <v>0.31572301972766581</v>
      </c>
      <c r="E272" s="116">
        <f t="shared" si="30"/>
        <v>0.39609166765380965</v>
      </c>
      <c r="F272" s="6">
        <f t="shared" si="34"/>
        <v>0.50152361594029915</v>
      </c>
      <c r="G272" s="9"/>
      <c r="H272" s="15">
        <f t="shared" si="31"/>
        <v>0.253</v>
      </c>
      <c r="I272" s="6">
        <f>VLOOKUP(H272,AProperties!$AO$8:$AW$1007,VLOOKUP(Span,Data!$N$4:$Y$11,Data!$Y$1,FALSE),FALSE)^(2/3)</f>
        <v>0.29352488050426839</v>
      </c>
      <c r="J272" s="15">
        <f>$I272*(Slope^0.5)/VLOOKUP($H272,AProperties!$AY$8:$BG$1007,VLOOKUP(Span,Data!$N$4:$Y$11,Data!$Y$1,FALSE),FALSE)</f>
        <v>0.94016708423890416</v>
      </c>
      <c r="K272" s="15">
        <f>$J272*VLOOKUP($H272,AProperties!$A$8:$I$1007,VLOOKUP(Span,Data!$N$4:$Y$11,Data!$Y$1,FALSE),FALSE)</f>
        <v>0.28791457929028225</v>
      </c>
      <c r="L272" s="15">
        <f t="shared" si="35"/>
        <v>0.94016708423890416</v>
      </c>
      <c r="M272" s="15">
        <f t="shared" si="36"/>
        <v>0.253</v>
      </c>
      <c r="O272" s="28">
        <f t="shared" si="32"/>
        <v>0.253</v>
      </c>
      <c r="P272" s="19">
        <f>AA272*VLOOKUP($O272,AProperties!$A$8:$I$1007,VLOOKUP(Span,Data!$N$4:$Y$11,Data!$Y$1,FALSE),FALSE)</f>
        <v>0.11754063479488007</v>
      </c>
      <c r="Q272" s="19">
        <f>AB272*VLOOKUP($O272,AProperties!$A$8:$I$1007,VLOOKUP(Span,Data!$N$4:$Y$11,Data!$Y$1,FALSE),FALSE)</f>
        <v>0.16622755985686233</v>
      </c>
      <c r="R272" s="19">
        <f>AC272*VLOOKUP($O272,AProperties!$A$8:$I$1007,VLOOKUP(Span,Data!$N$4:$Y$11,Data!$Y$1,FALSE),FALSE)</f>
        <v>0.23508126958976014</v>
      </c>
      <c r="S272" s="19">
        <f>AD272*VLOOKUP($O272,AProperties!$A$8:$I$1007,VLOOKUP(Span,Data!$N$4:$Y$11,Data!$Y$1,FALSE),FALSE)</f>
        <v>0.28791457929028225</v>
      </c>
      <c r="T272" s="19">
        <f>AE272*VLOOKUP($O272,AProperties!$A$8:$I$1007,VLOOKUP(Span,Data!$N$4:$Y$11,Data!$Y$1,FALSE),FALSE)</f>
        <v>0.33245511971372466</v>
      </c>
      <c r="U272" s="19">
        <f>AF272*VLOOKUP($O272,AProperties!$A$8:$I$1007,VLOOKUP(Span,Data!$N$4:$Y$11,Data!$Y$1,FALSE),FALSE)</f>
        <v>0.37169612357385928</v>
      </c>
      <c r="V272" s="19">
        <f>AG272*VLOOKUP($O272,AProperties!$A$8:$I$1007,VLOOKUP(Span,Data!$N$4:$Y$11,Data!$Y$1,FALSE),FALSE)</f>
        <v>0.40717270283726104</v>
      </c>
      <c r="W272" s="19">
        <f>AH272*VLOOKUP($O272,AProperties!$A$8:$I$1007,VLOOKUP(Span,Data!$N$4:$Y$11,Data!$Y$1,FALSE),FALSE)</f>
        <v>0.43979678442636122</v>
      </c>
      <c r="X272" s="19">
        <f>AI272*VLOOKUP($O272,AProperties!$A$8:$I$1007,VLOOKUP(Span,Data!$N$4:$Y$11,Data!$Y$1,FALSE),FALSE)</f>
        <v>0.47016253917952028</v>
      </c>
      <c r="Y272" s="19">
        <f>AJ272*VLOOKUP($O272,AProperties!$A$8:$I$1007,VLOOKUP(Span,Data!$N$4:$Y$11,Data!$Y$1,FALSE),FALSE)</f>
        <v>0.49868267957058687</v>
      </c>
      <c r="Z272" s="19">
        <f>AK272*VLOOKUP($O272,AProperties!$A$8:$I$1007,VLOOKUP(Span,Data!$N$4:$Y$11,Data!$Y$1,FALSE),FALSE)</f>
        <v>0.52565769903965776</v>
      </c>
      <c r="AA272" s="19">
        <f>$I272*AA$19^0.5/VLOOKUP($O272,AProperties!$AY$8:$BG$1007,VLOOKUP(Span,Data!$N$4:$Y$11,Data!$Y$1,FALSE),FALSE)</f>
        <v>0.38382160489092731</v>
      </c>
      <c r="AB272" s="19">
        <f>$I272*AB$19^0.5/VLOOKUP($O272,AProperties!$AY$8:$BG$1007,VLOOKUP(Span,Data!$N$4:$Y$11,Data!$Y$1,FALSE),FALSE)</f>
        <v>0.54280571916855691</v>
      </c>
      <c r="AC272" s="19">
        <f>$I272*AC$19^0.5/VLOOKUP($O272,AProperties!$AY$8:$BG$1007,VLOOKUP(Span,Data!$N$4:$Y$11,Data!$Y$1,FALSE),FALSE)</f>
        <v>0.76764320978185463</v>
      </c>
      <c r="AD272" s="19">
        <f>$I272*AD$19^0.5/VLOOKUP($O272,AProperties!$AY$8:$BG$1007,VLOOKUP(Span,Data!$N$4:$Y$11,Data!$Y$1,FALSE),FALSE)</f>
        <v>0.94016708423890416</v>
      </c>
      <c r="AE272" s="19">
        <f>$I272*AE$19^0.5/VLOOKUP($O272,AProperties!$AY$8:$BG$1007,VLOOKUP(Span,Data!$N$4:$Y$11,Data!$Y$1,FALSE),FALSE)</f>
        <v>1.0856114383371138</v>
      </c>
      <c r="AF272" s="19">
        <f>$I272*AF$19^0.5/VLOOKUP($O272,AProperties!$AY$8:$BG$1007,VLOOKUP(Span,Data!$N$4:$Y$11,Data!$Y$1,FALSE),FALSE)</f>
        <v>1.2137504866365536</v>
      </c>
      <c r="AG272" s="19">
        <f>$I272*AG$19^0.5/VLOOKUP($O272,AProperties!$AY$8:$BG$1007,VLOOKUP(Span,Data!$N$4:$Y$11,Data!$Y$1,FALSE),FALSE)</f>
        <v>1.3295970414274265</v>
      </c>
      <c r="AH272" s="19">
        <f>$I272*AH$19^0.5/VLOOKUP($O272,AProperties!$AY$8:$BG$1007,VLOOKUP(Span,Data!$N$4:$Y$11,Data!$Y$1,FALSE),FALSE)</f>
        <v>1.4361289431435675</v>
      </c>
      <c r="AI272" s="19">
        <f>$I272*AI$19^0.5/VLOOKUP($O272,AProperties!$AY$8:$BG$1007,VLOOKUP(Span,Data!$N$4:$Y$11,Data!$Y$1,FALSE),FALSE)</f>
        <v>1.5352864195637093</v>
      </c>
      <c r="AJ272" s="19">
        <f>$I272*AJ$19^0.5/VLOOKUP($O272,AProperties!$AY$8:$BG$1007,VLOOKUP(Span,Data!$N$4:$Y$11,Data!$Y$1,FALSE),FALSE)</f>
        <v>1.6284171575056705</v>
      </c>
      <c r="AK272" s="19">
        <f>$I272*AK$19^0.5/VLOOKUP($O272,AProperties!$AY$8:$BG$1007,VLOOKUP(Span,Data!$N$4:$Y$11,Data!$Y$1,FALSE),FALSE)</f>
        <v>1.7165023995383584</v>
      </c>
      <c r="AL272" s="47">
        <f t="shared" si="33"/>
        <v>0.253</v>
      </c>
    </row>
    <row r="273" spans="1:38" x14ac:dyDescent="0.25">
      <c r="A273" s="15">
        <v>0.254</v>
      </c>
      <c r="B273" s="116">
        <f>VLOOKUP($A273,APropertiesDimless!$A$7:$I$1007,VLOOKUP(Span,Data!$N$4:$Y$11,Data!$Y$1,FALSE),FALSE)</f>
        <v>0.2583835238326937</v>
      </c>
      <c r="C273" s="6">
        <f t="shared" si="29"/>
        <v>0.38319176191634685</v>
      </c>
      <c r="D273" s="116">
        <f>VLOOKUP($A273,AProperties!$AE$8:$AM$1007,VLOOKUP(Span,Data!$N$4:$Y$11,Data!$Y$1,FALSE),FALSE)</f>
        <v>0.31694982837219116</v>
      </c>
      <c r="E273" s="116">
        <f t="shared" si="30"/>
        <v>0.39788516017483555</v>
      </c>
      <c r="F273" s="6">
        <f t="shared" si="34"/>
        <v>0.50450894858295403</v>
      </c>
      <c r="G273" s="9"/>
      <c r="H273" s="15">
        <f t="shared" si="31"/>
        <v>0.254</v>
      </c>
      <c r="I273" s="6">
        <f>VLOOKUP(H273,AProperties!$AO$8:$AW$1007,VLOOKUP(Span,Data!$N$4:$Y$11,Data!$Y$1,FALSE),FALSE)^(2/3)</f>
        <v>0.29411778147572176</v>
      </c>
      <c r="J273" s="15">
        <f>$I273*(Slope^0.5)/VLOOKUP($H273,AProperties!$AY$8:$BG$1007,VLOOKUP(Span,Data!$N$4:$Y$11,Data!$Y$1,FALSE),FALSE)</f>
        <v>0.94235321173893538</v>
      </c>
      <c r="K273" s="15">
        <f>$J273*VLOOKUP($H273,AProperties!$A$8:$I$1007,VLOOKUP(Span,Data!$N$4:$Y$11,Data!$Y$1,FALSE),FALSE)</f>
        <v>0.28970540833320124</v>
      </c>
      <c r="L273" s="15">
        <f t="shared" si="35"/>
        <v>0.94235321173893538</v>
      </c>
      <c r="M273" s="15">
        <f t="shared" si="36"/>
        <v>0.254</v>
      </c>
      <c r="O273" s="28">
        <f t="shared" si="32"/>
        <v>0.254</v>
      </c>
      <c r="P273" s="19">
        <f>AA273*VLOOKUP($O273,AProperties!$A$8:$I$1007,VLOOKUP(Span,Data!$N$4:$Y$11,Data!$Y$1,FALSE),FALSE)</f>
        <v>0.11827173769016479</v>
      </c>
      <c r="Q273" s="19">
        <f>AB273*VLOOKUP($O273,AProperties!$A$8:$I$1007,VLOOKUP(Span,Data!$N$4:$Y$11,Data!$Y$1,FALSE),FALSE)</f>
        <v>0.1672614954868642</v>
      </c>
      <c r="R273" s="19">
        <f>AC273*VLOOKUP($O273,AProperties!$A$8:$I$1007,VLOOKUP(Span,Data!$N$4:$Y$11,Data!$Y$1,FALSE),FALSE)</f>
        <v>0.23654347538032958</v>
      </c>
      <c r="S273" s="19">
        <f>AD273*VLOOKUP($O273,AProperties!$A$8:$I$1007,VLOOKUP(Span,Data!$N$4:$Y$11,Data!$Y$1,FALSE),FALSE)</f>
        <v>0.28970540833320124</v>
      </c>
      <c r="T273" s="19">
        <f>AE273*VLOOKUP($O273,AProperties!$A$8:$I$1007,VLOOKUP(Span,Data!$N$4:$Y$11,Data!$Y$1,FALSE),FALSE)</f>
        <v>0.3345229909737284</v>
      </c>
      <c r="U273" s="19">
        <f>AF273*VLOOKUP($O273,AProperties!$A$8:$I$1007,VLOOKUP(Span,Data!$N$4:$Y$11,Data!$Y$1,FALSE),FALSE)</f>
        <v>0.37400807392690266</v>
      </c>
      <c r="V273" s="19">
        <f>AG273*VLOOKUP($O273,AProperties!$A$8:$I$1007,VLOOKUP(Span,Data!$N$4:$Y$11,Data!$Y$1,FALSE),FALSE)</f>
        <v>0.40970531755764877</v>
      </c>
      <c r="W273" s="19">
        <f>AH273*VLOOKUP($O273,AProperties!$A$8:$I$1007,VLOOKUP(Span,Data!$N$4:$Y$11,Data!$Y$1,FALSE),FALSE)</f>
        <v>0.44253232097499506</v>
      </c>
      <c r="X273" s="19">
        <f>AI273*VLOOKUP($O273,AProperties!$A$8:$I$1007,VLOOKUP(Span,Data!$N$4:$Y$11,Data!$Y$1,FALSE),FALSE)</f>
        <v>0.47308695076065915</v>
      </c>
      <c r="Y273" s="19">
        <f>AJ273*VLOOKUP($O273,AProperties!$A$8:$I$1007,VLOOKUP(Span,Data!$N$4:$Y$11,Data!$Y$1,FALSE),FALSE)</f>
        <v>0.50178448646059259</v>
      </c>
      <c r="Z273" s="19">
        <f>AK273*VLOOKUP($O273,AProperties!$A$8:$I$1007,VLOOKUP(Span,Data!$N$4:$Y$11,Data!$Y$1,FALSE),FALSE)</f>
        <v>0.52892729058446497</v>
      </c>
      <c r="AA273" s="19">
        <f>$I273*AA$19^0.5/VLOOKUP($O273,AProperties!$AY$8:$BG$1007,VLOOKUP(Span,Data!$N$4:$Y$11,Data!$Y$1,FALSE),FALSE)</f>
        <v>0.3847140877055511</v>
      </c>
      <c r="AB273" s="19">
        <f>$I273*AB$19^0.5/VLOOKUP($O273,AProperties!$AY$8:$BG$1007,VLOOKUP(Span,Data!$N$4:$Y$11,Data!$Y$1,FALSE),FALSE)</f>
        <v>0.54406788046918275</v>
      </c>
      <c r="AC273" s="19">
        <f>$I273*AC$19^0.5/VLOOKUP($O273,AProperties!$AY$8:$BG$1007,VLOOKUP(Span,Data!$N$4:$Y$11,Data!$Y$1,FALSE),FALSE)</f>
        <v>0.7694281754111022</v>
      </c>
      <c r="AD273" s="19">
        <f>$I273*AD$19^0.5/VLOOKUP($O273,AProperties!$AY$8:$BG$1007,VLOOKUP(Span,Data!$N$4:$Y$11,Data!$Y$1,FALSE),FALSE)</f>
        <v>0.94235321173893538</v>
      </c>
      <c r="AE273" s="19">
        <f>$I273*AE$19^0.5/VLOOKUP($O273,AProperties!$AY$8:$BG$1007,VLOOKUP(Span,Data!$N$4:$Y$11,Data!$Y$1,FALSE),FALSE)</f>
        <v>1.0881357609383655</v>
      </c>
      <c r="AF273" s="19">
        <f>$I273*AF$19^0.5/VLOOKUP($O273,AProperties!$AY$8:$BG$1007,VLOOKUP(Span,Data!$N$4:$Y$11,Data!$Y$1,FALSE),FALSE)</f>
        <v>1.2165727651033229</v>
      </c>
      <c r="AG273" s="19">
        <f>$I273*AG$19^0.5/VLOOKUP($O273,AProperties!$AY$8:$BG$1007,VLOOKUP(Span,Data!$N$4:$Y$11,Data!$Y$1,FALSE),FALSE)</f>
        <v>1.3326886925870476</v>
      </c>
      <c r="AH273" s="19">
        <f>$I273*AH$19^0.5/VLOOKUP($O273,AProperties!$AY$8:$BG$1007,VLOOKUP(Span,Data!$N$4:$Y$11,Data!$Y$1,FALSE),FALSE)</f>
        <v>1.4394683080594732</v>
      </c>
      <c r="AI273" s="19">
        <f>$I273*AI$19^0.5/VLOOKUP($O273,AProperties!$AY$8:$BG$1007,VLOOKUP(Span,Data!$N$4:$Y$11,Data!$Y$1,FALSE),FALSE)</f>
        <v>1.5388563508222044</v>
      </c>
      <c r="AJ273" s="19">
        <f>$I273*AJ$19^0.5/VLOOKUP($O273,AProperties!$AY$8:$BG$1007,VLOOKUP(Span,Data!$N$4:$Y$11,Data!$Y$1,FALSE),FALSE)</f>
        <v>1.6322036414075483</v>
      </c>
      <c r="AK273" s="19">
        <f>$I273*AK$19^0.5/VLOOKUP($O273,AProperties!$AY$8:$BG$1007,VLOOKUP(Span,Data!$N$4:$Y$11,Data!$Y$1,FALSE),FALSE)</f>
        <v>1.720493704022857</v>
      </c>
      <c r="AL273" s="47">
        <f t="shared" si="33"/>
        <v>0.254</v>
      </c>
    </row>
    <row r="274" spans="1:38" x14ac:dyDescent="0.25">
      <c r="A274" s="15">
        <v>0.255</v>
      </c>
      <c r="B274" s="116">
        <f>VLOOKUP($A274,APropertiesDimless!$A$7:$I$1007,VLOOKUP(Span,Data!$N$4:$Y$11,Data!$Y$1,FALSE),FALSE)</f>
        <v>0.25944475473900391</v>
      </c>
      <c r="C274" s="6">
        <f t="shared" si="29"/>
        <v>0.38472237736950199</v>
      </c>
      <c r="D274" s="116">
        <f>VLOOKUP($A274,AProperties!$AE$8:$AM$1007,VLOOKUP(Span,Data!$N$4:$Y$11,Data!$Y$1,FALSE),FALSE)</f>
        <v>0.31817634770472358</v>
      </c>
      <c r="E274" s="116">
        <f t="shared" si="30"/>
        <v>0.39968025337090557</v>
      </c>
      <c r="F274" s="6">
        <f t="shared" si="34"/>
        <v>0.50750027769998785</v>
      </c>
      <c r="G274" s="9"/>
      <c r="H274" s="15">
        <f t="shared" si="31"/>
        <v>0.255</v>
      </c>
      <c r="I274" s="6">
        <f>VLOOKUP(H274,AProperties!$AO$8:$AW$1007,VLOOKUP(Span,Data!$N$4:$Y$11,Data!$Y$1,FALSE),FALSE)^(2/3)</f>
        <v>0.29470886068354607</v>
      </c>
      <c r="J274" s="15">
        <f>$I274*(Slope^0.5)/VLOOKUP($H274,AProperties!$AY$8:$BG$1007,VLOOKUP(Span,Data!$N$4:$Y$11,Data!$Y$1,FALSE),FALSE)</f>
        <v>0.94453445447464457</v>
      </c>
      <c r="K274" s="15">
        <f>$J274*VLOOKUP($H274,AProperties!$A$8:$I$1007,VLOOKUP(Span,Data!$N$4:$Y$11,Data!$Y$1,FALSE),FALSE)</f>
        <v>0.29149966756723122</v>
      </c>
      <c r="L274" s="15">
        <f t="shared" si="35"/>
        <v>0.94453445447464457</v>
      </c>
      <c r="M274" s="15">
        <f t="shared" si="36"/>
        <v>0.255</v>
      </c>
      <c r="O274" s="28">
        <f t="shared" si="32"/>
        <v>0.255</v>
      </c>
      <c r="P274" s="19">
        <f>AA274*VLOOKUP($O274,AProperties!$A$8:$I$1007,VLOOKUP(Span,Data!$N$4:$Y$11,Data!$Y$1,FALSE),FALSE)</f>
        <v>0.11900424095510651</v>
      </c>
      <c r="Q274" s="19">
        <f>AB274*VLOOKUP($O274,AProperties!$A$8:$I$1007,VLOOKUP(Span,Data!$N$4:$Y$11,Data!$Y$1,FALSE),FALSE)</f>
        <v>0.16829741153862735</v>
      </c>
      <c r="R274" s="19">
        <f>AC274*VLOOKUP($O274,AProperties!$A$8:$I$1007,VLOOKUP(Span,Data!$N$4:$Y$11,Data!$Y$1,FALSE),FALSE)</f>
        <v>0.23800848191021301</v>
      </c>
      <c r="S274" s="19">
        <f>AD274*VLOOKUP($O274,AProperties!$A$8:$I$1007,VLOOKUP(Span,Data!$N$4:$Y$11,Data!$Y$1,FALSE),FALSE)</f>
        <v>0.29149966756723122</v>
      </c>
      <c r="T274" s="19">
        <f>AE274*VLOOKUP($O274,AProperties!$A$8:$I$1007,VLOOKUP(Span,Data!$N$4:$Y$11,Data!$Y$1,FALSE),FALSE)</f>
        <v>0.33659482307725469</v>
      </c>
      <c r="U274" s="19">
        <f>AF274*VLOOKUP($O274,AProperties!$A$8:$I$1007,VLOOKUP(Span,Data!$N$4:$Y$11,Data!$Y$1,FALSE),FALSE)</f>
        <v>0.3763244526376282</v>
      </c>
      <c r="V274" s="19">
        <f>AG274*VLOOKUP($O274,AProperties!$A$8:$I$1007,VLOOKUP(Span,Data!$N$4:$Y$11,Data!$Y$1,FALSE),FALSE)</f>
        <v>0.41224278330082703</v>
      </c>
      <c r="W274" s="19">
        <f>AH274*VLOOKUP($O274,AProperties!$A$8:$I$1007,VLOOKUP(Span,Data!$N$4:$Y$11,Data!$Y$1,FALSE),FALSE)</f>
        <v>0.44527309722710035</v>
      </c>
      <c r="X274" s="19">
        <f>AI274*VLOOKUP($O274,AProperties!$A$8:$I$1007,VLOOKUP(Span,Data!$N$4:$Y$11,Data!$Y$1,FALSE),FALSE)</f>
        <v>0.47601696382042602</v>
      </c>
      <c r="Y274" s="19">
        <f>AJ274*VLOOKUP($O274,AProperties!$A$8:$I$1007,VLOOKUP(Span,Data!$N$4:$Y$11,Data!$Y$1,FALSE),FALSE)</f>
        <v>0.50489223461588206</v>
      </c>
      <c r="Z274" s="19">
        <f>AK274*VLOOKUP($O274,AProperties!$A$8:$I$1007,VLOOKUP(Span,Data!$N$4:$Y$11,Data!$Y$1,FALSE),FALSE)</f>
        <v>0.53220314477276531</v>
      </c>
      <c r="AA274" s="19">
        <f>$I274*AA$19^0.5/VLOOKUP($O274,AProperties!$AY$8:$BG$1007,VLOOKUP(Span,Data!$N$4:$Y$11,Data!$Y$1,FALSE),FALSE)</f>
        <v>0.38560457632349104</v>
      </c>
      <c r="AB274" s="19">
        <f>$I274*AB$19^0.5/VLOOKUP($O274,AProperties!$AY$8:$BG$1007,VLOOKUP(Span,Data!$N$4:$Y$11,Data!$Y$1,FALSE),FALSE)</f>
        <v>0.54532722154981228</v>
      </c>
      <c r="AC274" s="19">
        <f>$I274*AC$19^0.5/VLOOKUP($O274,AProperties!$AY$8:$BG$1007,VLOOKUP(Span,Data!$N$4:$Y$11,Data!$Y$1,FALSE),FALSE)</f>
        <v>0.77120915264698209</v>
      </c>
      <c r="AD274" s="19">
        <f>$I274*AD$19^0.5/VLOOKUP($O274,AProperties!$AY$8:$BG$1007,VLOOKUP(Span,Data!$N$4:$Y$11,Data!$Y$1,FALSE),FALSE)</f>
        <v>0.94453445447464457</v>
      </c>
      <c r="AE274" s="19">
        <f>$I274*AE$19^0.5/VLOOKUP($O274,AProperties!$AY$8:$BG$1007,VLOOKUP(Span,Data!$N$4:$Y$11,Data!$Y$1,FALSE),FALSE)</f>
        <v>1.0906544430996246</v>
      </c>
      <c r="AF274" s="19">
        <f>$I274*AF$19^0.5/VLOOKUP($O274,AProperties!$AY$8:$BG$1007,VLOOKUP(Span,Data!$N$4:$Y$11,Data!$Y$1,FALSE),FALSE)</f>
        <v>1.2193887373664685</v>
      </c>
      <c r="AG274" s="19">
        <f>$I274*AG$19^0.5/VLOOKUP($O274,AProperties!$AY$8:$BG$1007,VLOOKUP(Span,Data!$N$4:$Y$11,Data!$Y$1,FALSE),FALSE)</f>
        <v>1.335773435646715</v>
      </c>
      <c r="AH274" s="19">
        <f>$I274*AH$19^0.5/VLOOKUP($O274,AProperties!$AY$8:$BG$1007,VLOOKUP(Span,Data!$N$4:$Y$11,Data!$Y$1,FALSE),FALSE)</f>
        <v>1.4428002113746266</v>
      </c>
      <c r="AI274" s="19">
        <f>$I274*AI$19^0.5/VLOOKUP($O274,AProperties!$AY$8:$BG$1007,VLOOKUP(Span,Data!$N$4:$Y$11,Data!$Y$1,FALSE),FALSE)</f>
        <v>1.5424183052939642</v>
      </c>
      <c r="AJ274" s="19">
        <f>$I274*AJ$19^0.5/VLOOKUP($O274,AProperties!$AY$8:$BG$1007,VLOOKUP(Span,Data!$N$4:$Y$11,Data!$Y$1,FALSE),FALSE)</f>
        <v>1.635981664649437</v>
      </c>
      <c r="AK274" s="19">
        <f>$I274*AK$19^0.5/VLOOKUP($O274,AProperties!$AY$8:$BG$1007,VLOOKUP(Span,Data!$N$4:$Y$11,Data!$Y$1,FALSE),FALSE)</f>
        <v>1.7244760901886638</v>
      </c>
      <c r="AL274" s="47">
        <f t="shared" si="33"/>
        <v>0.255</v>
      </c>
    </row>
    <row r="275" spans="1:38" x14ac:dyDescent="0.25">
      <c r="A275" s="15">
        <v>0.25600000000000001</v>
      </c>
      <c r="B275" s="116">
        <f>VLOOKUP($A275,APropertiesDimless!$A$7:$I$1007,VLOOKUP(Span,Data!$N$4:$Y$11,Data!$Y$1,FALSE),FALSE)</f>
        <v>0.26050656882890283</v>
      </c>
      <c r="C275" s="6">
        <f t="shared" si="29"/>
        <v>0.38625328441445139</v>
      </c>
      <c r="D275" s="116">
        <f>VLOOKUP($A275,AProperties!$AE$8:$AM$1007,VLOOKUP(Span,Data!$N$4:$Y$11,Data!$Y$1,FALSE),FALSE)</f>
        <v>0.31940257622794721</v>
      </c>
      <c r="E275" s="116">
        <f t="shared" si="30"/>
        <v>0.40147695035432757</v>
      </c>
      <c r="F275" s="6">
        <f t="shared" si="34"/>
        <v>0.51049759282334817</v>
      </c>
      <c r="G275" s="9"/>
      <c r="H275" s="15">
        <f t="shared" si="31"/>
        <v>0.25600000000000001</v>
      </c>
      <c r="I275" s="6">
        <f>VLOOKUP(H275,AProperties!$AO$8:$AW$1007,VLOOKUP(Span,Data!$N$4:$Y$11,Data!$Y$1,FALSE),FALSE)^(2/3)</f>
        <v>0.29529812581886999</v>
      </c>
      <c r="J275" s="15">
        <f>$I275*(Slope^0.5)/VLOOKUP($H275,AProperties!$AY$8:$BG$1007,VLOOKUP(Span,Data!$N$4:$Y$11,Data!$Y$1,FALSE),FALSE)</f>
        <v>0.94671083114118404</v>
      </c>
      <c r="K275" s="15">
        <f>$J275*VLOOKUP($H275,AProperties!$A$8:$I$1007,VLOOKUP(Span,Data!$N$4:$Y$11,Data!$Y$1,FALSE),FALSE)</f>
        <v>0.29329734213923253</v>
      </c>
      <c r="L275" s="15">
        <f t="shared" si="35"/>
        <v>0.94671083114118404</v>
      </c>
      <c r="M275" s="15">
        <f t="shared" si="36"/>
        <v>0.25600000000000001</v>
      </c>
      <c r="O275" s="28">
        <f t="shared" si="32"/>
        <v>0.25600000000000001</v>
      </c>
      <c r="P275" s="19">
        <f>AA275*VLOOKUP($O275,AProperties!$A$8:$I$1007,VLOOKUP(Span,Data!$N$4:$Y$11,Data!$Y$1,FALSE),FALSE)</f>
        <v>0.11973813852593641</v>
      </c>
      <c r="Q275" s="19">
        <f>AB275*VLOOKUP($O275,AProperties!$A$8:$I$1007,VLOOKUP(Span,Data!$N$4:$Y$11,Data!$Y$1,FALSE),FALSE)</f>
        <v>0.16933529943668768</v>
      </c>
      <c r="R275" s="19">
        <f>AC275*VLOOKUP($O275,AProperties!$A$8:$I$1007,VLOOKUP(Span,Data!$N$4:$Y$11,Data!$Y$1,FALSE),FALSE)</f>
        <v>0.23947627705187283</v>
      </c>
      <c r="S275" s="19">
        <f>AD275*VLOOKUP($O275,AProperties!$A$8:$I$1007,VLOOKUP(Span,Data!$N$4:$Y$11,Data!$Y$1,FALSE),FALSE)</f>
        <v>0.29329734213923253</v>
      </c>
      <c r="T275" s="19">
        <f>AE275*VLOOKUP($O275,AProperties!$A$8:$I$1007,VLOOKUP(Span,Data!$N$4:$Y$11,Data!$Y$1,FALSE),FALSE)</f>
        <v>0.33867059887337536</v>
      </c>
      <c r="U275" s="19">
        <f>AF275*VLOOKUP($O275,AProperties!$A$8:$I$1007,VLOOKUP(Span,Data!$N$4:$Y$11,Data!$Y$1,FALSE),FALSE)</f>
        <v>0.37864524053071552</v>
      </c>
      <c r="V275" s="19">
        <f>AG275*VLOOKUP($O275,AProperties!$A$8:$I$1007,VLOOKUP(Span,Data!$N$4:$Y$11,Data!$Y$1,FALSE),FALSE)</f>
        <v>0.41478507906128453</v>
      </c>
      <c r="W275" s="19">
        <f>AH275*VLOOKUP($O275,AProperties!$A$8:$I$1007,VLOOKUP(Span,Data!$N$4:$Y$11,Data!$Y$1,FALSE),FALSE)</f>
        <v>0.44801909049413152</v>
      </c>
      <c r="X275" s="19">
        <f>AI275*VLOOKUP($O275,AProperties!$A$8:$I$1007,VLOOKUP(Span,Data!$N$4:$Y$11,Data!$Y$1,FALSE),FALSE)</f>
        <v>0.47895255410374565</v>
      </c>
      <c r="Y275" s="19">
        <f>AJ275*VLOOKUP($O275,AProperties!$A$8:$I$1007,VLOOKUP(Span,Data!$N$4:$Y$11,Data!$Y$1,FALSE),FALSE)</f>
        <v>0.50800589831006304</v>
      </c>
      <c r="Z275" s="19">
        <f>AK275*VLOOKUP($O275,AProperties!$A$8:$I$1007,VLOOKUP(Span,Data!$N$4:$Y$11,Data!$Y$1,FALSE),FALSE)</f>
        <v>0.5354852344865606</v>
      </c>
      <c r="AA275" s="19">
        <f>$I275*AA$19^0.5/VLOOKUP($O275,AProperties!$AY$8:$BG$1007,VLOOKUP(Span,Data!$N$4:$Y$11,Data!$Y$1,FALSE),FALSE)</f>
        <v>0.3864930783770113</v>
      </c>
      <c r="AB275" s="19">
        <f>$I275*AB$19^0.5/VLOOKUP($O275,AProperties!$AY$8:$BG$1007,VLOOKUP(Span,Data!$N$4:$Y$11,Data!$Y$1,FALSE),FALSE)</f>
        <v>0.54658375320409702</v>
      </c>
      <c r="AC275" s="19">
        <f>$I275*AC$19^0.5/VLOOKUP($O275,AProperties!$AY$8:$BG$1007,VLOOKUP(Span,Data!$N$4:$Y$11,Data!$Y$1,FALSE),FALSE)</f>
        <v>0.7729861567540226</v>
      </c>
      <c r="AD275" s="19">
        <f>$I275*AD$19^0.5/VLOOKUP($O275,AProperties!$AY$8:$BG$1007,VLOOKUP(Span,Data!$N$4:$Y$11,Data!$Y$1,FALSE),FALSE)</f>
        <v>0.94671083114118404</v>
      </c>
      <c r="AE275" s="19">
        <f>$I275*AE$19^0.5/VLOOKUP($O275,AProperties!$AY$8:$BG$1007,VLOOKUP(Span,Data!$N$4:$Y$11,Data!$Y$1,FALSE),FALSE)</f>
        <v>1.093167506408194</v>
      </c>
      <c r="AF275" s="19">
        <f>$I275*AF$19^0.5/VLOOKUP($O275,AProperties!$AY$8:$BG$1007,VLOOKUP(Span,Data!$N$4:$Y$11,Data!$Y$1,FALSE),FALSE)</f>
        <v>1.2221984275613293</v>
      </c>
      <c r="AG275" s="19">
        <f>$I275*AG$19^0.5/VLOOKUP($O275,AProperties!$AY$8:$BG$1007,VLOOKUP(Span,Data!$N$4:$Y$11,Data!$Y$1,FALSE),FALSE)</f>
        <v>1.3388512970453676</v>
      </c>
      <c r="AH275" s="19">
        <f>$I275*AH$19^0.5/VLOOKUP($O275,AProperties!$AY$8:$BG$1007,VLOOKUP(Span,Data!$N$4:$Y$11,Data!$Y$1,FALSE),FALSE)</f>
        <v>1.4461246816463444</v>
      </c>
      <c r="AI275" s="19">
        <f>$I275*AI$19^0.5/VLOOKUP($O275,AProperties!$AY$8:$BG$1007,VLOOKUP(Span,Data!$N$4:$Y$11,Data!$Y$1,FALSE),FALSE)</f>
        <v>1.5459723135080452</v>
      </c>
      <c r="AJ275" s="19">
        <f>$I275*AJ$19^0.5/VLOOKUP($O275,AProperties!$AY$8:$BG$1007,VLOOKUP(Span,Data!$N$4:$Y$11,Data!$Y$1,FALSE),FALSE)</f>
        <v>1.639751259612291</v>
      </c>
      <c r="AK275" s="19">
        <f>$I275*AK$19^0.5/VLOOKUP($O275,AProperties!$AY$8:$BG$1007,VLOOKUP(Span,Data!$N$4:$Y$11,Data!$Y$1,FALSE),FALSE)</f>
        <v>1.7284495921683027</v>
      </c>
      <c r="AL275" s="47">
        <f t="shared" si="33"/>
        <v>0.25600000000000001</v>
      </c>
    </row>
    <row r="276" spans="1:38" x14ac:dyDescent="0.25">
      <c r="A276" s="15">
        <v>0.25700000000000001</v>
      </c>
      <c r="B276" s="116">
        <f>VLOOKUP($A276,APropertiesDimless!$A$7:$I$1007,VLOOKUP(Span,Data!$N$4:$Y$11,Data!$Y$1,FALSE),FALSE)</f>
        <v>0.26156896941665236</v>
      </c>
      <c r="C276" s="6">
        <f t="shared" ref="C276:C339" si="37">A276+B276/2</f>
        <v>0.38778448470832616</v>
      </c>
      <c r="D276" s="116">
        <f>VLOOKUP($A276,AProperties!$AE$8:$AM$1007,VLOOKUP(Span,Data!$N$4:$Y$11,Data!$Y$1,FALSE),FALSE)</f>
        <v>0.32062851244348028</v>
      </c>
      <c r="E276" s="116">
        <f t="shared" ref="E276:E339" si="38">IF($F276&lt;=1.93,MAX($C276+K*(1.811*$F276)^M+SCor*Slope,0),IF($F276&gt;=2.21,cc*(1.811*$F276)^2+Y+SCor*Slope,p*$F276^3+q*$F276^2+rr*$F276+s+t*Slope))</f>
        <v>0.40327525424123239</v>
      </c>
      <c r="F276" s="6">
        <f t="shared" si="34"/>
        <v>0.51350088356172596</v>
      </c>
      <c r="G276" s="9"/>
      <c r="H276" s="15">
        <f t="shared" ref="H276:H339" si="39">A276</f>
        <v>0.25700000000000001</v>
      </c>
      <c r="I276" s="6">
        <f>VLOOKUP(H276,AProperties!$AO$8:$AW$1007,VLOOKUP(Span,Data!$N$4:$Y$11,Data!$Y$1,FALSE),FALSE)^(2/3)</f>
        <v>0.29588558450490987</v>
      </c>
      <c r="J276" s="15">
        <f>$I276*(Slope^0.5)/VLOOKUP($H276,AProperties!$AY$8:$BG$1007,VLOOKUP(Span,Data!$N$4:$Y$11,Data!$Y$1,FALSE),FALSE)</f>
        <v>0.94888236025715023</v>
      </c>
      <c r="K276" s="15">
        <f>$J276*VLOOKUP($H276,AProperties!$A$8:$I$1007,VLOOKUP(Span,Data!$N$4:$Y$11,Data!$Y$1,FALSE),FALSE)</f>
        <v>0.29509841722470814</v>
      </c>
      <c r="L276" s="15">
        <f t="shared" si="35"/>
        <v>0.94888236025715023</v>
      </c>
      <c r="M276" s="15">
        <f t="shared" si="36"/>
        <v>0.25700000000000001</v>
      </c>
      <c r="O276" s="28">
        <f t="shared" ref="O276:O339" si="40">A276</f>
        <v>0.25700000000000001</v>
      </c>
      <c r="P276" s="19">
        <f>AA276*VLOOKUP($O276,AProperties!$A$8:$I$1007,VLOOKUP(Span,Data!$N$4:$Y$11,Data!$Y$1,FALSE),FALSE)</f>
        <v>0.12047342435057887</v>
      </c>
      <c r="Q276" s="19">
        <f>AB276*VLOOKUP($O276,AProperties!$A$8:$I$1007,VLOOKUP(Span,Data!$N$4:$Y$11,Data!$Y$1,FALSE),FALSE)</f>
        <v>0.17037515062211775</v>
      </c>
      <c r="R276" s="19">
        <f>AC276*VLOOKUP($O276,AProperties!$A$8:$I$1007,VLOOKUP(Span,Data!$N$4:$Y$11,Data!$Y$1,FALSE),FALSE)</f>
        <v>0.24094684870115773</v>
      </c>
      <c r="S276" s="19">
        <f>AD276*VLOOKUP($O276,AProperties!$A$8:$I$1007,VLOOKUP(Span,Data!$N$4:$Y$11,Data!$Y$1,FALSE),FALSE)</f>
        <v>0.29509841722470814</v>
      </c>
      <c r="T276" s="19">
        <f>AE276*VLOOKUP($O276,AProperties!$A$8:$I$1007,VLOOKUP(Span,Data!$N$4:$Y$11,Data!$Y$1,FALSE),FALSE)</f>
        <v>0.3407503012442355</v>
      </c>
      <c r="U276" s="19">
        <f>AF276*VLOOKUP($O276,AProperties!$A$8:$I$1007,VLOOKUP(Span,Data!$N$4:$Y$11,Data!$Y$1,FALSE),FALSE)</f>
        <v>0.38097041846782081</v>
      </c>
      <c r="V276" s="19">
        <f>AG276*VLOOKUP($O276,AProperties!$A$8:$I$1007,VLOOKUP(Span,Data!$N$4:$Y$11,Data!$Y$1,FALSE),FALSE)</f>
        <v>0.41733218387401649</v>
      </c>
      <c r="W276" s="19">
        <f>AH276*VLOOKUP($O276,AProperties!$A$8:$I$1007,VLOOKUP(Span,Data!$N$4:$Y$11,Data!$Y$1,FALSE),FALSE)</f>
        <v>0.45077027813129511</v>
      </c>
      <c r="X276" s="19">
        <f>AI276*VLOOKUP($O276,AProperties!$A$8:$I$1007,VLOOKUP(Span,Data!$N$4:$Y$11,Data!$Y$1,FALSE),FALSE)</f>
        <v>0.48189369740231547</v>
      </c>
      <c r="Y276" s="19">
        <f>AJ276*VLOOKUP($O276,AProperties!$A$8:$I$1007,VLOOKUP(Span,Data!$N$4:$Y$11,Data!$Y$1,FALSE),FALSE)</f>
        <v>0.51112545186635316</v>
      </c>
      <c r="Z276" s="19">
        <f>AK276*VLOOKUP($O276,AProperties!$A$8:$I$1007,VLOOKUP(Span,Data!$N$4:$Y$11,Data!$Y$1,FALSE),FALSE)</f>
        <v>0.53877353266014572</v>
      </c>
      <c r="AA276" s="19">
        <f>$I276*AA$19^0.5/VLOOKUP($O276,AProperties!$AY$8:$BG$1007,VLOOKUP(Span,Data!$N$4:$Y$11,Data!$Y$1,FALSE),FALSE)</f>
        <v>0.38737960142629696</v>
      </c>
      <c r="AB276" s="19">
        <f>$I276*AB$19^0.5/VLOOKUP($O276,AProperties!$AY$8:$BG$1007,VLOOKUP(Span,Data!$N$4:$Y$11,Data!$Y$1,FALSE),FALSE)</f>
        <v>0.54783748612375316</v>
      </c>
      <c r="AC276" s="19">
        <f>$I276*AC$19^0.5/VLOOKUP($O276,AProperties!$AY$8:$BG$1007,VLOOKUP(Span,Data!$N$4:$Y$11,Data!$Y$1,FALSE),FALSE)</f>
        <v>0.77475920285259392</v>
      </c>
      <c r="AD276" s="19">
        <f>$I276*AD$19^0.5/VLOOKUP($O276,AProperties!$AY$8:$BG$1007,VLOOKUP(Span,Data!$N$4:$Y$11,Data!$Y$1,FALSE),FALSE)</f>
        <v>0.94888236025715023</v>
      </c>
      <c r="AE276" s="19">
        <f>$I276*AE$19^0.5/VLOOKUP($O276,AProperties!$AY$8:$BG$1007,VLOOKUP(Span,Data!$N$4:$Y$11,Data!$Y$1,FALSE),FALSE)</f>
        <v>1.0956749722475063</v>
      </c>
      <c r="AF276" s="19">
        <f>$I276*AF$19^0.5/VLOOKUP($O276,AProperties!$AY$8:$BG$1007,VLOOKUP(Span,Data!$N$4:$Y$11,Data!$Y$1,FALSE),FALSE)</f>
        <v>1.2250018595953098</v>
      </c>
      <c r="AG276" s="19">
        <f>$I276*AG$19^0.5/VLOOKUP($O276,AProperties!$AY$8:$BG$1007,VLOOKUP(Span,Data!$N$4:$Y$11,Data!$Y$1,FALSE),FALSE)</f>
        <v>1.3419223029722553</v>
      </c>
      <c r="AH276" s="19">
        <f>$I276*AH$19^0.5/VLOOKUP($O276,AProperties!$AY$8:$BG$1007,VLOOKUP(Span,Data!$N$4:$Y$11,Data!$Y$1,FALSE),FALSE)</f>
        <v>1.4494417471622494</v>
      </c>
      <c r="AI276" s="19">
        <f>$I276*AI$19^0.5/VLOOKUP($O276,AProperties!$AY$8:$BG$1007,VLOOKUP(Span,Data!$N$4:$Y$11,Data!$Y$1,FALSE),FALSE)</f>
        <v>1.5495184057051878</v>
      </c>
      <c r="AJ276" s="19">
        <f>$I276*AJ$19^0.5/VLOOKUP($O276,AProperties!$AY$8:$BG$1007,VLOOKUP(Span,Data!$N$4:$Y$11,Data!$Y$1,FALSE),FALSE)</f>
        <v>1.6435124583712595</v>
      </c>
      <c r="AK276" s="19">
        <f>$I276*AK$19^0.5/VLOOKUP($O276,AProperties!$AY$8:$BG$1007,VLOOKUP(Span,Data!$N$4:$Y$11,Data!$Y$1,FALSE),FALSE)</f>
        <v>1.7324142437719492</v>
      </c>
      <c r="AL276" s="47">
        <f t="shared" ref="AL276:AL339" si="41">O276</f>
        <v>0.25700000000000001</v>
      </c>
    </row>
    <row r="277" spans="1:38" x14ac:dyDescent="0.25">
      <c r="A277" s="15">
        <v>0.25800000000000001</v>
      </c>
      <c r="B277" s="116">
        <f>VLOOKUP($A277,APropertiesDimless!$A$7:$I$1007,VLOOKUP(Span,Data!$N$4:$Y$11,Data!$Y$1,FALSE),FALSE)</f>
        <v>0.26263195982820881</v>
      </c>
      <c r="C277" s="6">
        <f t="shared" si="37"/>
        <v>0.38931597991410438</v>
      </c>
      <c r="D277" s="116">
        <f>VLOOKUP($A277,AProperties!$AE$8:$AM$1007,VLOOKUP(Span,Data!$N$4:$Y$11,Data!$Y$1,FALSE),FALSE)</f>
        <v>0.32185415485186925</v>
      </c>
      <c r="E277" s="116">
        <f t="shared" si="38"/>
        <v>0.40507516815166239</v>
      </c>
      <c r="F277" s="6">
        <f t="shared" ref="F277:F340" si="42">D277*(9.806*B277)^0.5</f>
        <v>0.51651013959999548</v>
      </c>
      <c r="G277" s="9"/>
      <c r="H277" s="15">
        <f t="shared" si="39"/>
        <v>0.25800000000000001</v>
      </c>
      <c r="I277" s="6">
        <f>VLOOKUP(H277,AProperties!$AO$8:$AW$1007,VLOOKUP(Span,Data!$N$4:$Y$11,Data!$Y$1,FALSE),FALSE)^(2/3)</f>
        <v>0.29647124429779376</v>
      </c>
      <c r="J277" s="15">
        <f>$I277*(Slope^0.5)/VLOOKUP($H277,AProperties!$AY$8:$BG$1007,VLOOKUP(Span,Data!$N$4:$Y$11,Data!$Y$1,FALSE),FALSE)</f>
        <v>0.95104906016680357</v>
      </c>
      <c r="K277" s="15">
        <f>$J277*VLOOKUP($H277,AProperties!$A$8:$I$1007,VLOOKUP(Span,Data!$N$4:$Y$11,Data!$Y$1,FALSE),FALSE)</f>
        <v>0.29690287802744819</v>
      </c>
      <c r="L277" s="15">
        <f t="shared" ref="L277:L340" si="43">J277</f>
        <v>0.95104906016680357</v>
      </c>
      <c r="M277" s="15">
        <f t="shared" ref="M277:M340" si="44">H277</f>
        <v>0.25800000000000001</v>
      </c>
      <c r="O277" s="28">
        <f t="shared" si="40"/>
        <v>0.25800000000000001</v>
      </c>
      <c r="P277" s="19">
        <f>AA277*VLOOKUP($O277,AProperties!$A$8:$I$1007,VLOOKUP(Span,Data!$N$4:$Y$11,Data!$Y$1,FALSE),FALSE)</f>
        <v>0.12121009238850657</v>
      </c>
      <c r="Q277" s="19">
        <f>AB277*VLOOKUP($O277,AProperties!$A$8:$I$1007,VLOOKUP(Span,Data!$N$4:$Y$11,Data!$Y$1,FALSE),FALSE)</f>
        <v>0.17141695655232184</v>
      </c>
      <c r="R277" s="19">
        <f>AC277*VLOOKUP($O277,AProperties!$A$8:$I$1007,VLOOKUP(Span,Data!$N$4:$Y$11,Data!$Y$1,FALSE),FALSE)</f>
        <v>0.24242018477701313</v>
      </c>
      <c r="S277" s="19">
        <f>AD277*VLOOKUP($O277,AProperties!$A$8:$I$1007,VLOOKUP(Span,Data!$N$4:$Y$11,Data!$Y$1,FALSE),FALSE)</f>
        <v>0.29690287802744819</v>
      </c>
      <c r="T277" s="19">
        <f>AE277*VLOOKUP($O277,AProperties!$A$8:$I$1007,VLOOKUP(Span,Data!$N$4:$Y$11,Data!$Y$1,FALSE),FALSE)</f>
        <v>0.34283391310464367</v>
      </c>
      <c r="U277" s="19">
        <f>AF277*VLOOKUP($O277,AProperties!$A$8:$I$1007,VLOOKUP(Span,Data!$N$4:$Y$11,Data!$Y$1,FALSE),FALSE)</f>
        <v>0.38329996734711963</v>
      </c>
      <c r="V277" s="19">
        <f>AG277*VLOOKUP($O277,AProperties!$A$8:$I$1007,VLOOKUP(Span,Data!$N$4:$Y$11,Data!$Y$1,FALSE),FALSE)</f>
        <v>0.41988407681402201</v>
      </c>
      <c r="W277" s="19">
        <f>AH277*VLOOKUP($O277,AProperties!$A$8:$I$1007,VLOOKUP(Span,Data!$N$4:$Y$11,Data!$Y$1,FALSE),FALSE)</f>
        <v>0.45352663753700745</v>
      </c>
      <c r="X277" s="19">
        <f>AI277*VLOOKUP($O277,AProperties!$A$8:$I$1007,VLOOKUP(Span,Data!$N$4:$Y$11,Data!$Y$1,FALSE),FALSE)</f>
        <v>0.48484036955402626</v>
      </c>
      <c r="Y277" s="19">
        <f>AJ277*VLOOKUP($O277,AProperties!$A$8:$I$1007,VLOOKUP(Span,Data!$N$4:$Y$11,Data!$Y$1,FALSE),FALSE)</f>
        <v>0.51425086965696543</v>
      </c>
      <c r="Z277" s="19">
        <f>AK277*VLOOKUP($O277,AProperties!$A$8:$I$1007,VLOOKUP(Span,Data!$N$4:$Y$11,Data!$Y$1,FALSE),FALSE)</f>
        <v>0.54206801227946111</v>
      </c>
      <c r="AA277" s="19">
        <f>$I277*AA$19^0.5/VLOOKUP($O277,AProperties!$AY$8:$BG$1007,VLOOKUP(Span,Data!$N$4:$Y$11,Data!$Y$1,FALSE),FALSE)</f>
        <v>0.38826415296036115</v>
      </c>
      <c r="AB277" s="19">
        <f>$I277*AB$19^0.5/VLOOKUP($O277,AProperties!$AY$8:$BG$1007,VLOOKUP(Span,Data!$N$4:$Y$11,Data!$Y$1,FALSE),FALSE)</f>
        <v>0.5490884308998446</v>
      </c>
      <c r="AC277" s="19">
        <f>$I277*AC$19^0.5/VLOOKUP($O277,AProperties!$AY$8:$BG$1007,VLOOKUP(Span,Data!$N$4:$Y$11,Data!$Y$1,FALSE),FALSE)</f>
        <v>0.77652830592072231</v>
      </c>
      <c r="AD277" s="19">
        <f>$I277*AD$19^0.5/VLOOKUP($O277,AProperties!$AY$8:$BG$1007,VLOOKUP(Span,Data!$N$4:$Y$11,Data!$Y$1,FALSE),FALSE)</f>
        <v>0.95104906016680357</v>
      </c>
      <c r="AE277" s="19">
        <f>$I277*AE$19^0.5/VLOOKUP($O277,AProperties!$AY$8:$BG$1007,VLOOKUP(Span,Data!$N$4:$Y$11,Data!$Y$1,FALSE),FALSE)</f>
        <v>1.0981768617996892</v>
      </c>
      <c r="AF277" s="19">
        <f>$I277*AF$19^0.5/VLOOKUP($O277,AProperties!$AY$8:$BG$1007,VLOOKUP(Span,Data!$N$4:$Y$11,Data!$Y$1,FALSE),FALSE)</f>
        <v>1.2277990571507487</v>
      </c>
      <c r="AG277" s="19">
        <f>$I277*AG$19^0.5/VLOOKUP($O277,AProperties!$AY$8:$BG$1007,VLOOKUP(Span,Data!$N$4:$Y$11,Data!$Y$1,FALSE),FALSE)</f>
        <v>1.3449864793700792</v>
      </c>
      <c r="AH277" s="19">
        <f>$I277*AH$19^0.5/VLOOKUP($O277,AProperties!$AY$8:$BG$1007,VLOOKUP(Span,Data!$N$4:$Y$11,Data!$Y$1,FALSE),FALSE)</f>
        <v>1.4527514359436626</v>
      </c>
      <c r="AI277" s="19">
        <f>$I277*AI$19^0.5/VLOOKUP($O277,AProperties!$AY$8:$BG$1007,VLOOKUP(Span,Data!$N$4:$Y$11,Data!$Y$1,FALSE),FALSE)</f>
        <v>1.5530566118414446</v>
      </c>
      <c r="AJ277" s="19">
        <f>$I277*AJ$19^0.5/VLOOKUP($O277,AProperties!$AY$8:$BG$1007,VLOOKUP(Span,Data!$N$4:$Y$11,Data!$Y$1,FALSE),FALSE)</f>
        <v>1.6472652926995337</v>
      </c>
      <c r="AK277" s="19">
        <f>$I277*AK$19^0.5/VLOOKUP($O277,AProperties!$AY$8:$BG$1007,VLOOKUP(Span,Data!$N$4:$Y$11,Data!$Y$1,FALSE),FALSE)</f>
        <v>1.7363700784914875</v>
      </c>
      <c r="AL277" s="47">
        <f t="shared" si="41"/>
        <v>0.25800000000000001</v>
      </c>
    </row>
    <row r="278" spans="1:38" x14ac:dyDescent="0.25">
      <c r="A278" s="15">
        <v>0.25900000000000001</v>
      </c>
      <c r="B278" s="116">
        <f>VLOOKUP($A278,APropertiesDimless!$A$7:$I$1007,VLOOKUP(Span,Data!$N$4:$Y$11,Data!$Y$1,FALSE),FALSE)</f>
        <v>0.26369554340130952</v>
      </c>
      <c r="C278" s="6">
        <f t="shared" si="37"/>
        <v>0.39084777170065477</v>
      </c>
      <c r="D278" s="116">
        <f>VLOOKUP($A278,AProperties!$AE$8:$AM$1007,VLOOKUP(Span,Data!$N$4:$Y$11,Data!$Y$1,FALSE),FALSE)</f>
        <v>0.323079501952582</v>
      </c>
      <c r="E278" s="116">
        <f t="shared" si="38"/>
        <v>0.40687669520965936</v>
      </c>
      <c r="F278" s="6">
        <f t="shared" si="42"/>
        <v>0.51952535069866002</v>
      </c>
      <c r="G278" s="9"/>
      <c r="H278" s="15">
        <f t="shared" si="39"/>
        <v>0.25900000000000001</v>
      </c>
      <c r="I278" s="6">
        <f>VLOOKUP(H278,AProperties!$AO$8:$AW$1007,VLOOKUP(Span,Data!$N$4:$Y$11,Data!$Y$1,FALSE),FALSE)^(2/3)</f>
        <v>0.29705511268737028</v>
      </c>
      <c r="J278" s="15">
        <f>$I278*(Slope^0.5)/VLOOKUP($H278,AProperties!$AY$8:$BG$1007,VLOOKUP(Span,Data!$N$4:$Y$11,Data!$Y$1,FALSE),FALSE)</f>
        <v>0.95321094904224557</v>
      </c>
      <c r="K278" s="15">
        <f>$J278*VLOOKUP($H278,AProperties!$A$8:$I$1007,VLOOKUP(Span,Data!$N$4:$Y$11,Data!$Y$1,FALSE),FALSE)</f>
        <v>0.29871070977917652</v>
      </c>
      <c r="L278" s="15">
        <f t="shared" si="43"/>
        <v>0.95321094904224557</v>
      </c>
      <c r="M278" s="15">
        <f t="shared" si="44"/>
        <v>0.25900000000000001</v>
      </c>
      <c r="O278" s="28">
        <f t="shared" si="40"/>
        <v>0.25900000000000001</v>
      </c>
      <c r="P278" s="19">
        <f>AA278*VLOOKUP($O278,AProperties!$A$8:$I$1007,VLOOKUP(Span,Data!$N$4:$Y$11,Data!$Y$1,FALSE),FALSE)</f>
        <v>0.12194813661059593</v>
      </c>
      <c r="Q278" s="19">
        <f>AB278*VLOOKUP($O278,AProperties!$A$8:$I$1007,VLOOKUP(Span,Data!$N$4:$Y$11,Data!$Y$1,FALSE),FALSE)</f>
        <v>0.17246070870083172</v>
      </c>
      <c r="R278" s="19">
        <f>AC278*VLOOKUP($O278,AProperties!$A$8:$I$1007,VLOOKUP(Span,Data!$N$4:$Y$11,Data!$Y$1,FALSE),FALSE)</f>
        <v>0.24389627322119187</v>
      </c>
      <c r="S278" s="19">
        <f>AD278*VLOOKUP($O278,AProperties!$A$8:$I$1007,VLOOKUP(Span,Data!$N$4:$Y$11,Data!$Y$1,FALSE),FALSE)</f>
        <v>0.29871070977917652</v>
      </c>
      <c r="T278" s="19">
        <f>AE278*VLOOKUP($O278,AProperties!$A$8:$I$1007,VLOOKUP(Span,Data!$N$4:$Y$11,Data!$Y$1,FALSE),FALSE)</f>
        <v>0.34492141740166343</v>
      </c>
      <c r="U278" s="19">
        <f>AF278*VLOOKUP($O278,AProperties!$A$8:$I$1007,VLOOKUP(Span,Data!$N$4:$Y$11,Data!$Y$1,FALSE),FALSE)</f>
        <v>0.38563386810284922</v>
      </c>
      <c r="V278" s="19">
        <f>AG278*VLOOKUP($O278,AProperties!$A$8:$I$1007,VLOOKUP(Span,Data!$N$4:$Y$11,Data!$Y$1,FALSE),FALSE)</f>
        <v>0.42244073699580498</v>
      </c>
      <c r="W278" s="19">
        <f>AH278*VLOOKUP($O278,AProperties!$A$8:$I$1007,VLOOKUP(Span,Data!$N$4:$Y$11,Data!$Y$1,FALSE),FALSE)</f>
        <v>0.45628814615235402</v>
      </c>
      <c r="X278" s="19">
        <f>AI278*VLOOKUP($O278,AProperties!$A$8:$I$1007,VLOOKUP(Span,Data!$N$4:$Y$11,Data!$Y$1,FALSE),FALSE)</f>
        <v>0.48779254644238373</v>
      </c>
      <c r="Y278" s="19">
        <f>AJ278*VLOOKUP($O278,AProperties!$A$8:$I$1007,VLOOKUP(Span,Data!$N$4:$Y$11,Data!$Y$1,FALSE),FALSE)</f>
        <v>0.51738212610249512</v>
      </c>
      <c r="Z278" s="19">
        <f>AK278*VLOOKUP($O278,AProperties!$A$8:$I$1007,VLOOKUP(Span,Data!$N$4:$Y$11,Data!$Y$1,FALSE),FALSE)</f>
        <v>0.54536864638144655</v>
      </c>
      <c r="AA278" s="19">
        <f>$I278*AA$19^0.5/VLOOKUP($O278,AProperties!$AY$8:$BG$1007,VLOOKUP(Span,Data!$N$4:$Y$11,Data!$Y$1,FALSE),FALSE)</f>
        <v>0.38914674039793318</v>
      </c>
      <c r="AB278" s="19">
        <f>$I278*AB$19^0.5/VLOOKUP($O278,AProperties!$AY$8:$BG$1007,VLOOKUP(Span,Data!$N$4:$Y$11,Data!$Y$1,FALSE),FALSE)</f>
        <v>0.55033659802403911</v>
      </c>
      <c r="AC278" s="19">
        <f>$I278*AC$19^0.5/VLOOKUP($O278,AProperties!$AY$8:$BG$1007,VLOOKUP(Span,Data!$N$4:$Y$11,Data!$Y$1,FALSE),FALSE)</f>
        <v>0.77829348079586635</v>
      </c>
      <c r="AD278" s="19">
        <f>$I278*AD$19^0.5/VLOOKUP($O278,AProperties!$AY$8:$BG$1007,VLOOKUP(Span,Data!$N$4:$Y$11,Data!$Y$1,FALSE),FALSE)</f>
        <v>0.95321094904224557</v>
      </c>
      <c r="AE278" s="19">
        <f>$I278*AE$19^0.5/VLOOKUP($O278,AProperties!$AY$8:$BG$1007,VLOOKUP(Span,Data!$N$4:$Y$11,Data!$Y$1,FALSE),FALSE)</f>
        <v>1.1006731960480782</v>
      </c>
      <c r="AF278" s="19">
        <f>$I278*AF$19^0.5/VLOOKUP($O278,AProperties!$AY$8:$BG$1007,VLOOKUP(Span,Data!$N$4:$Y$11,Data!$Y$1,FALSE),FALSE)</f>
        <v>1.230590043687728</v>
      </c>
      <c r="AG278" s="19">
        <f>$I278*AG$19^0.5/VLOOKUP($O278,AProperties!$AY$8:$BG$1007,VLOOKUP(Span,Data!$N$4:$Y$11,Data!$Y$1,FALSE),FALSE)</f>
        <v>1.3480438519380731</v>
      </c>
      <c r="AH278" s="19">
        <f>$I278*AH$19^0.5/VLOOKUP($O278,AProperties!$AY$8:$BG$1007,VLOOKUP(Span,Data!$N$4:$Y$11,Data!$Y$1,FALSE),FALSE)</f>
        <v>1.4560537757489282</v>
      </c>
      <c r="AI278" s="19">
        <f>$I278*AI$19^0.5/VLOOKUP($O278,AProperties!$AY$8:$BG$1007,VLOOKUP(Span,Data!$N$4:$Y$11,Data!$Y$1,FALSE),FALSE)</f>
        <v>1.5565869615917327</v>
      </c>
      <c r="AJ278" s="19">
        <f>$I278*AJ$19^0.5/VLOOKUP($O278,AProperties!$AY$8:$BG$1007,VLOOKUP(Span,Data!$N$4:$Y$11,Data!$Y$1,FALSE),FALSE)</f>
        <v>1.6510097940721173</v>
      </c>
      <c r="AK278" s="19">
        <f>$I278*AK$19^0.5/VLOOKUP($O278,AProperties!$AY$8:$BG$1007,VLOOKUP(Span,Data!$N$4:$Y$11,Data!$Y$1,FALSE),FALSE)</f>
        <v>1.7403171295044844</v>
      </c>
      <c r="AL278" s="47">
        <f t="shared" si="41"/>
        <v>0.25900000000000001</v>
      </c>
    </row>
    <row r="279" spans="1:38" x14ac:dyDescent="0.25">
      <c r="A279" s="15">
        <v>0.26</v>
      </c>
      <c r="B279" s="116">
        <f>VLOOKUP($A279,APropertiesDimless!$A$7:$I$1007,VLOOKUP(Span,Data!$N$4:$Y$11,Data!$Y$1,FALSE),FALSE)</f>
        <v>0.26475972348556098</v>
      </c>
      <c r="C279" s="6">
        <f t="shared" si="37"/>
        <v>0.3923798617427805</v>
      </c>
      <c r="D279" s="116">
        <f>VLOOKUP($A279,AProperties!$AE$8:$AM$1007,VLOOKUP(Span,Data!$N$4:$Y$11,Data!$Y$1,FALSE),FALSE)</f>
        <v>0.32430455224400112</v>
      </c>
      <c r="E279" s="116">
        <f t="shared" si="38"/>
        <v>0.40867983854335271</v>
      </c>
      <c r="F279" s="6">
        <f t="shared" si="42"/>
        <v>0.52254650669330849</v>
      </c>
      <c r="G279" s="9"/>
      <c r="H279" s="15">
        <f t="shared" si="39"/>
        <v>0.26</v>
      </c>
      <c r="I279" s="6">
        <f>VLOOKUP(H279,AProperties!$AO$8:$AW$1007,VLOOKUP(Span,Data!$N$4:$Y$11,Data!$Y$1,FALSE),FALSE)^(2/3)</f>
        <v>0.2976371970980054</v>
      </c>
      <c r="J279" s="15">
        <f>$I279*(Slope^0.5)/VLOOKUP($H279,AProperties!$AY$8:$BG$1007,VLOOKUP(Span,Data!$N$4:$Y$11,Data!$Y$1,FALSE),FALSE)</f>
        <v>0.95536804488556903</v>
      </c>
      <c r="K279" s="15">
        <f>$J279*VLOOKUP($H279,AProperties!$A$8:$I$1007,VLOOKUP(Span,Data!$N$4:$Y$11,Data!$Y$1,FALSE),FALSE)</f>
        <v>0.30052189773920418</v>
      </c>
      <c r="L279" s="15">
        <f t="shared" si="43"/>
        <v>0.95536804488556903</v>
      </c>
      <c r="M279" s="15">
        <f t="shared" si="44"/>
        <v>0.26</v>
      </c>
      <c r="O279" s="28">
        <f t="shared" si="40"/>
        <v>0.26</v>
      </c>
      <c r="P279" s="19">
        <f>AA279*VLOOKUP($O279,AProperties!$A$8:$I$1007,VLOOKUP(Span,Data!$N$4:$Y$11,Data!$Y$1,FALSE),FALSE)</f>
        <v>0.12268755099898598</v>
      </c>
      <c r="Q279" s="19">
        <f>AB279*VLOOKUP($O279,AProperties!$A$8:$I$1007,VLOOKUP(Span,Data!$N$4:$Y$11,Data!$Y$1,FALSE),FALSE)</f>
        <v>0.17350639855710676</v>
      </c>
      <c r="R279" s="19">
        <f>AC279*VLOOKUP($O279,AProperties!$A$8:$I$1007,VLOOKUP(Span,Data!$N$4:$Y$11,Data!$Y$1,FALSE),FALSE)</f>
        <v>0.24537510199797197</v>
      </c>
      <c r="S279" s="19">
        <f>AD279*VLOOKUP($O279,AProperties!$A$8:$I$1007,VLOOKUP(Span,Data!$N$4:$Y$11,Data!$Y$1,FALSE),FALSE)</f>
        <v>0.30052189773920418</v>
      </c>
      <c r="T279" s="19">
        <f>AE279*VLOOKUP($O279,AProperties!$A$8:$I$1007,VLOOKUP(Span,Data!$N$4:$Y$11,Data!$Y$1,FALSE),FALSE)</f>
        <v>0.34701279711421351</v>
      </c>
      <c r="U279" s="19">
        <f>AF279*VLOOKUP($O279,AProperties!$A$8:$I$1007,VLOOKUP(Span,Data!$N$4:$Y$11,Data!$Y$1,FALSE),FALSE)</f>
        <v>0.38797210170486207</v>
      </c>
      <c r="V279" s="19">
        <f>AG279*VLOOKUP($O279,AProperties!$A$8:$I$1007,VLOOKUP(Span,Data!$N$4:$Y$11,Data!$Y$1,FALSE),FALSE)</f>
        <v>0.42500214357288302</v>
      </c>
      <c r="W279" s="19">
        <f>AH279*VLOOKUP($O279,AProperties!$A$8:$I$1007,VLOOKUP(Span,Data!$N$4:$Y$11,Data!$Y$1,FALSE),FALSE)</f>
        <v>0.4590547814605605</v>
      </c>
      <c r="X279" s="19">
        <f>AI279*VLOOKUP($O279,AProperties!$A$8:$I$1007,VLOOKUP(Span,Data!$N$4:$Y$11,Data!$Y$1,FALSE),FALSE)</f>
        <v>0.49075020399594393</v>
      </c>
      <c r="Y279" s="19">
        <f>AJ279*VLOOKUP($O279,AProperties!$A$8:$I$1007,VLOOKUP(Span,Data!$N$4:$Y$11,Data!$Y$1,FALSE),FALSE)</f>
        <v>0.52051919567132021</v>
      </c>
      <c r="Z279" s="19">
        <f>AK279*VLOOKUP($O279,AProperties!$A$8:$I$1007,VLOOKUP(Span,Data!$N$4:$Y$11,Data!$Y$1,FALSE),FALSE)</f>
        <v>0.54867540805340975</v>
      </c>
      <c r="AA279" s="19">
        <f>$I279*AA$19^0.5/VLOOKUP($O279,AProperties!$AY$8:$BG$1007,VLOOKUP(Span,Data!$N$4:$Y$11,Data!$Y$1,FALSE),FALSE)</f>
        <v>0.39002737108833674</v>
      </c>
      <c r="AB279" s="19">
        <f>$I279*AB$19^0.5/VLOOKUP($O279,AProperties!$AY$8:$BG$1007,VLOOKUP(Span,Data!$N$4:$Y$11,Data!$Y$1,FALSE),FALSE)</f>
        <v>0.55158199788984985</v>
      </c>
      <c r="AC279" s="19">
        <f>$I279*AC$19^0.5/VLOOKUP($O279,AProperties!$AY$8:$BG$1007,VLOOKUP(Span,Data!$N$4:$Y$11,Data!$Y$1,FALSE),FALSE)</f>
        <v>0.78005474217667348</v>
      </c>
      <c r="AD279" s="19">
        <f>$I279*AD$19^0.5/VLOOKUP($O279,AProperties!$AY$8:$BG$1007,VLOOKUP(Span,Data!$N$4:$Y$11,Data!$Y$1,FALSE),FALSE)</f>
        <v>0.95536804488556903</v>
      </c>
      <c r="AE279" s="19">
        <f>$I279*AE$19^0.5/VLOOKUP($O279,AProperties!$AY$8:$BG$1007,VLOOKUP(Span,Data!$N$4:$Y$11,Data!$Y$1,FALSE),FALSE)</f>
        <v>1.1031639957796997</v>
      </c>
      <c r="AF279" s="19">
        <f>$I279*AF$19^0.5/VLOOKUP($O279,AProperties!$AY$8:$BG$1007,VLOOKUP(Span,Data!$N$4:$Y$11,Data!$Y$1,FALSE),FALSE)</f>
        <v>1.2333748424468496</v>
      </c>
      <c r="AG279" s="19">
        <f>$I279*AG$19^0.5/VLOOKUP($O279,AProperties!$AY$8:$BG$1007,VLOOKUP(Span,Data!$N$4:$Y$11,Data!$Y$1,FALSE),FALSE)</f>
        <v>1.3510944461350398</v>
      </c>
      <c r="AH279" s="19">
        <f>$I279*AH$19^0.5/VLOOKUP($O279,AProperties!$AY$8:$BG$1007,VLOOKUP(Span,Data!$N$4:$Y$11,Data!$Y$1,FALSE),FALSE)</f>
        <v>1.4593487940766963</v>
      </c>
      <c r="AI279" s="19">
        <f>$I279*AI$19^0.5/VLOOKUP($O279,AProperties!$AY$8:$BG$1007,VLOOKUP(Span,Data!$N$4:$Y$11,Data!$Y$1,FALSE),FALSE)</f>
        <v>1.560109484353347</v>
      </c>
      <c r="AJ279" s="19">
        <f>$I279*AJ$19^0.5/VLOOKUP($O279,AProperties!$AY$8:$BG$1007,VLOOKUP(Span,Data!$N$4:$Y$11,Data!$Y$1,FALSE),FALSE)</f>
        <v>1.6547459936695494</v>
      </c>
      <c r="AK279" s="19">
        <f>$I279*AK$19^0.5/VLOOKUP($O279,AProperties!$AY$8:$BG$1007,VLOOKUP(Span,Data!$N$4:$Y$11,Data!$Y$1,FALSE),FALSE)</f>
        <v>1.7442554296781141</v>
      </c>
      <c r="AL279" s="47">
        <f t="shared" si="41"/>
        <v>0.26</v>
      </c>
    </row>
    <row r="280" spans="1:38" x14ac:dyDescent="0.25">
      <c r="A280" s="15">
        <v>0.26100000000000001</v>
      </c>
      <c r="B280" s="116">
        <f>VLOOKUP($A280,APropertiesDimless!$A$7:$I$1007,VLOOKUP(Span,Data!$N$4:$Y$11,Data!$Y$1,FALSE),FALSE)</f>
        <v>0.265824503442527</v>
      </c>
      <c r="C280" s="6">
        <f t="shared" si="37"/>
        <v>0.39391225172126354</v>
      </c>
      <c r="D280" s="116">
        <f>VLOOKUP($A280,AProperties!$AE$8:$AM$1007,VLOOKUP(Span,Data!$N$4:$Y$11,Data!$Y$1,FALSE),FALSE)</f>
        <v>0.32552930422341764</v>
      </c>
      <c r="E280" s="116">
        <f t="shared" si="38"/>
        <v>0.41048460128504816</v>
      </c>
      <c r="F280" s="6">
        <f t="shared" si="42"/>
        <v>0.5255735974940815</v>
      </c>
      <c r="G280" s="9"/>
      <c r="H280" s="15">
        <f t="shared" si="39"/>
        <v>0.26100000000000001</v>
      </c>
      <c r="I280" s="6">
        <f>VLOOKUP(H280,AProperties!$AO$8:$AW$1007,VLOOKUP(Span,Data!$N$4:$Y$11,Data!$Y$1,FALSE),FALSE)^(2/3)</f>
        <v>0.29821750488936566</v>
      </c>
      <c r="J280" s="15">
        <f>$I280*(Slope^0.5)/VLOOKUP($H280,AProperties!$AY$8:$BG$1007,VLOOKUP(Span,Data!$N$4:$Y$11,Data!$Y$1,FALSE),FALSE)</f>
        <v>0.95752036553096043</v>
      </c>
      <c r="K280" s="15">
        <f>$J280*VLOOKUP($H280,AProperties!$A$8:$I$1007,VLOOKUP(Span,Data!$N$4:$Y$11,Data!$Y$1,FALSE),FALSE)</f>
        <v>0.3023364271940841</v>
      </c>
      <c r="L280" s="15">
        <f t="shared" si="43"/>
        <v>0.95752036553096043</v>
      </c>
      <c r="M280" s="15">
        <f t="shared" si="44"/>
        <v>0.26100000000000001</v>
      </c>
      <c r="O280" s="28">
        <f t="shared" si="40"/>
        <v>0.26100000000000001</v>
      </c>
      <c r="P280" s="19">
        <f>AA280*VLOOKUP($O280,AProperties!$A$8:$I$1007,VLOOKUP(Span,Data!$N$4:$Y$11,Data!$Y$1,FALSE),FALSE)</f>
        <v>0.12342832954693701</v>
      </c>
      <c r="Q280" s="19">
        <f>AB280*VLOOKUP($O280,AProperties!$A$8:$I$1007,VLOOKUP(Span,Data!$N$4:$Y$11,Data!$Y$1,FALSE),FALSE)</f>
        <v>0.17455401762633416</v>
      </c>
      <c r="R280" s="19">
        <f>AC280*VLOOKUP($O280,AProperties!$A$8:$I$1007,VLOOKUP(Span,Data!$N$4:$Y$11,Data!$Y$1,FALSE),FALSE)</f>
        <v>0.24685665909387403</v>
      </c>
      <c r="S280" s="19">
        <f>AD280*VLOOKUP($O280,AProperties!$A$8:$I$1007,VLOOKUP(Span,Data!$N$4:$Y$11,Data!$Y$1,FALSE),FALSE)</f>
        <v>0.3023364271940841</v>
      </c>
      <c r="T280" s="19">
        <f>AE280*VLOOKUP($O280,AProperties!$A$8:$I$1007,VLOOKUP(Span,Data!$N$4:$Y$11,Data!$Y$1,FALSE),FALSE)</f>
        <v>0.34910803525266831</v>
      </c>
      <c r="U280" s="19">
        <f>AF280*VLOOKUP($O280,AProperties!$A$8:$I$1007,VLOOKUP(Span,Data!$N$4:$Y$11,Data!$Y$1,FALSE),FALSE)</f>
        <v>0.39031464915817959</v>
      </c>
      <c r="V280" s="19">
        <f>AG280*VLOOKUP($O280,AProperties!$A$8:$I$1007,VLOOKUP(Span,Data!$N$4:$Y$11,Data!$Y$1,FALSE),FALSE)</f>
        <v>0.42756827573729961</v>
      </c>
      <c r="W280" s="19">
        <f>AH280*VLOOKUP($O280,AProperties!$A$8:$I$1007,VLOOKUP(Span,Data!$N$4:$Y$11,Data!$Y$1,FALSE),FALSE)</f>
        <v>0.46182652098646532</v>
      </c>
      <c r="X280" s="19">
        <f>AI280*VLOOKUP($O280,AProperties!$A$8:$I$1007,VLOOKUP(Span,Data!$N$4:$Y$11,Data!$Y$1,FALSE),FALSE)</f>
        <v>0.49371331818774805</v>
      </c>
      <c r="Y280" s="19">
        <f>AJ280*VLOOKUP($O280,AProperties!$A$8:$I$1007,VLOOKUP(Span,Data!$N$4:$Y$11,Data!$Y$1,FALSE),FALSE)</f>
        <v>0.52366205287900247</v>
      </c>
      <c r="Z280" s="19">
        <f>AK280*VLOOKUP($O280,AProperties!$A$8:$I$1007,VLOOKUP(Span,Data!$N$4:$Y$11,Data!$Y$1,FALSE),FALSE)</f>
        <v>0.55198827043239396</v>
      </c>
      <c r="AA280" s="19">
        <f>$I280*AA$19^0.5/VLOOKUP($O280,AProperties!$AY$8:$BG$1007,VLOOKUP(Span,Data!$N$4:$Y$11,Data!$Y$1,FALSE),FALSE)</f>
        <v>0.39090605231234782</v>
      </c>
      <c r="AB280" s="19">
        <f>$I280*AB$19^0.5/VLOOKUP($O280,AProperties!$AY$8:$BG$1007,VLOOKUP(Span,Data!$N$4:$Y$11,Data!$Y$1,FALSE),FALSE)</f>
        <v>0.55282464079384885</v>
      </c>
      <c r="AC280" s="19">
        <f>$I280*AC$19^0.5/VLOOKUP($O280,AProperties!$AY$8:$BG$1007,VLOOKUP(Span,Data!$N$4:$Y$11,Data!$Y$1,FALSE),FALSE)</f>
        <v>0.78181210462469564</v>
      </c>
      <c r="AD280" s="19">
        <f>$I280*AD$19^0.5/VLOOKUP($O280,AProperties!$AY$8:$BG$1007,VLOOKUP(Span,Data!$N$4:$Y$11,Data!$Y$1,FALSE),FALSE)</f>
        <v>0.95752036553096043</v>
      </c>
      <c r="AE280" s="19">
        <f>$I280*AE$19^0.5/VLOOKUP($O280,AProperties!$AY$8:$BG$1007,VLOOKUP(Span,Data!$N$4:$Y$11,Data!$Y$1,FALSE),FALSE)</f>
        <v>1.1056492815876977</v>
      </c>
      <c r="AF280" s="19">
        <f>$I280*AF$19^0.5/VLOOKUP($O280,AProperties!$AY$8:$BG$1007,VLOOKUP(Span,Data!$N$4:$Y$11,Data!$Y$1,FALSE),FALSE)</f>
        <v>1.2361534764519493</v>
      </c>
      <c r="AG280" s="19">
        <f>$I280*AG$19^0.5/VLOOKUP($O280,AProperties!$AY$8:$BG$1007,VLOOKUP(Span,Data!$N$4:$Y$11,Data!$Y$1,FALSE),FALSE)</f>
        <v>1.3541382871823278</v>
      </c>
      <c r="AH280" s="19">
        <f>$I280*AH$19^0.5/VLOOKUP($O280,AProperties!$AY$8:$BG$1007,VLOOKUP(Span,Data!$N$4:$Y$11,Data!$Y$1,FALSE),FALSE)</f>
        <v>1.4626365181691372</v>
      </c>
      <c r="AI280" s="19">
        <f>$I280*AI$19^0.5/VLOOKUP($O280,AProperties!$AY$8:$BG$1007,VLOOKUP(Span,Data!$N$4:$Y$11,Data!$Y$1,FALSE),FALSE)</f>
        <v>1.5636242092493913</v>
      </c>
      <c r="AJ280" s="19">
        <f>$I280*AJ$19^0.5/VLOOKUP($O280,AProperties!$AY$8:$BG$1007,VLOOKUP(Span,Data!$N$4:$Y$11,Data!$Y$1,FALSE),FALSE)</f>
        <v>1.6584739223815466</v>
      </c>
      <c r="AK280" s="19">
        <f>$I280*AK$19^0.5/VLOOKUP($O280,AProperties!$AY$8:$BG$1007,VLOOKUP(Span,Data!$N$4:$Y$11,Data!$Y$1,FALSE),FALSE)</f>
        <v>1.7481850115729971</v>
      </c>
      <c r="AL280" s="47">
        <f t="shared" si="41"/>
        <v>0.26100000000000001</v>
      </c>
    </row>
    <row r="281" spans="1:38" x14ac:dyDescent="0.25">
      <c r="A281" s="15">
        <v>0.26200000000000001</v>
      </c>
      <c r="B281" s="116">
        <f>VLOOKUP($A281,APropertiesDimless!$A$7:$I$1007,VLOOKUP(Span,Data!$N$4:$Y$11,Data!$Y$1,FALSE),FALSE)</f>
        <v>0.2668898866458177</v>
      </c>
      <c r="C281" s="6">
        <f t="shared" si="37"/>
        <v>0.39544494332290886</v>
      </c>
      <c r="D281" s="116">
        <f>VLOOKUP($A281,AProperties!$AE$8:$AM$1007,VLOOKUP(Span,Data!$N$4:$Y$11,Data!$Y$1,FALSE),FALSE)</f>
        <v>0.32675375638702375</v>
      </c>
      <c r="E281" s="116">
        <f t="shared" si="38"/>
        <v>0.41229098657131613</v>
      </c>
      <c r="F281" s="6">
        <f t="shared" si="42"/>
        <v>0.52860661308514456</v>
      </c>
      <c r="G281" s="9"/>
      <c r="H281" s="15">
        <f t="shared" si="39"/>
        <v>0.26200000000000001</v>
      </c>
      <c r="I281" s="6">
        <f>VLOOKUP(H281,AProperties!$AO$8:$AW$1007,VLOOKUP(Span,Data!$N$4:$Y$11,Data!$Y$1,FALSE),FALSE)^(2/3)</f>
        <v>0.29879604335718901</v>
      </c>
      <c r="J281" s="15">
        <f>$I281*(Slope^0.5)/VLOOKUP($H281,AProperties!$AY$8:$BG$1007,VLOOKUP(Span,Data!$N$4:$Y$11,Data!$Y$1,FALSE),FALSE)</f>
        <v>0.95966792864677497</v>
      </c>
      <c r="K281" s="15">
        <f>$J281*VLOOKUP($H281,AProperties!$A$8:$I$1007,VLOOKUP(Span,Data!$N$4:$Y$11,Data!$Y$1,FALSE),FALSE)</f>
        <v>0.3041542834572713</v>
      </c>
      <c r="L281" s="15">
        <f t="shared" si="43"/>
        <v>0.95966792864677497</v>
      </c>
      <c r="M281" s="15">
        <f t="shared" si="44"/>
        <v>0.26200000000000001</v>
      </c>
      <c r="O281" s="28">
        <f t="shared" si="40"/>
        <v>0.26200000000000001</v>
      </c>
      <c r="P281" s="19">
        <f>AA281*VLOOKUP($O281,AProperties!$A$8:$I$1007,VLOOKUP(Span,Data!$N$4:$Y$11,Data!$Y$1,FALSE),FALSE)</f>
        <v>0.12417046625869223</v>
      </c>
      <c r="Q281" s="19">
        <f>AB281*VLOOKUP($O281,AProperties!$A$8:$I$1007,VLOOKUP(Span,Data!$N$4:$Y$11,Data!$Y$1,FALSE),FALSE)</f>
        <v>0.17560355742923336</v>
      </c>
      <c r="R281" s="19">
        <f>AC281*VLOOKUP($O281,AProperties!$A$8:$I$1007,VLOOKUP(Span,Data!$N$4:$Y$11,Data!$Y$1,FALSE),FALSE)</f>
        <v>0.24834093251738446</v>
      </c>
      <c r="S281" s="19">
        <f>AD281*VLOOKUP($O281,AProperties!$A$8:$I$1007,VLOOKUP(Span,Data!$N$4:$Y$11,Data!$Y$1,FALSE),FALSE)</f>
        <v>0.3041542834572713</v>
      </c>
      <c r="T281" s="19">
        <f>AE281*VLOOKUP($O281,AProperties!$A$8:$I$1007,VLOOKUP(Span,Data!$N$4:$Y$11,Data!$Y$1,FALSE),FALSE)</f>
        <v>0.35120711485846673</v>
      </c>
      <c r="U281" s="19">
        <f>AF281*VLOOKUP($O281,AProperties!$A$8:$I$1007,VLOOKUP(Span,Data!$N$4:$Y$11,Data!$Y$1,FALSE),FALSE)</f>
        <v>0.39266149150255397</v>
      </c>
      <c r="V281" s="19">
        <f>AG281*VLOOKUP($O281,AProperties!$A$8:$I$1007,VLOOKUP(Span,Data!$N$4:$Y$11,Data!$Y$1,FALSE),FALSE)</f>
        <v>0.43013911271914385</v>
      </c>
      <c r="W281" s="19">
        <f>AH281*VLOOKUP($O281,AProperties!$A$8:$I$1007,VLOOKUP(Span,Data!$N$4:$Y$11,Data!$Y$1,FALSE),FALSE)</f>
        <v>0.46460334229600031</v>
      </c>
      <c r="X281" s="19">
        <f>AI281*VLOOKUP($O281,AProperties!$A$8:$I$1007,VLOOKUP(Span,Data!$N$4:$Y$11,Data!$Y$1,FALSE),FALSE)</f>
        <v>0.49668186503476891</v>
      </c>
      <c r="Y281" s="19">
        <f>AJ281*VLOOKUP($O281,AProperties!$A$8:$I$1007,VLOOKUP(Span,Data!$N$4:$Y$11,Data!$Y$1,FALSE),FALSE)</f>
        <v>0.52681067228769995</v>
      </c>
      <c r="Z281" s="19">
        <f>AK281*VLOOKUP($O281,AProperties!$A$8:$I$1007,VLOOKUP(Span,Data!$N$4:$Y$11,Data!$Y$1,FALSE),FALSE)</f>
        <v>0.55530720670455957</v>
      </c>
      <c r="AA281" s="19">
        <f>$I281*AA$19^0.5/VLOOKUP($O281,AProperties!$AY$8:$BG$1007,VLOOKUP(Span,Data!$N$4:$Y$11,Data!$Y$1,FALSE),FALSE)</f>
        <v>0.39178279128304239</v>
      </c>
      <c r="AB281" s="19">
        <f>$I281*AB$19^0.5/VLOOKUP($O281,AProperties!$AY$8:$BG$1007,VLOOKUP(Span,Data!$N$4:$Y$11,Data!$Y$1,FALSE),FALSE)</f>
        <v>0.55406453693686619</v>
      </c>
      <c r="AC281" s="19">
        <f>$I281*AC$19^0.5/VLOOKUP($O281,AProperties!$AY$8:$BG$1007,VLOOKUP(Span,Data!$N$4:$Y$11,Data!$Y$1,FALSE),FALSE)</f>
        <v>0.78356558256608477</v>
      </c>
      <c r="AD281" s="19">
        <f>$I281*AD$19^0.5/VLOOKUP($O281,AProperties!$AY$8:$BG$1007,VLOOKUP(Span,Data!$N$4:$Y$11,Data!$Y$1,FALSE),FALSE)</f>
        <v>0.95966792864677497</v>
      </c>
      <c r="AE281" s="19">
        <f>$I281*AE$19^0.5/VLOOKUP($O281,AProperties!$AY$8:$BG$1007,VLOOKUP(Span,Data!$N$4:$Y$11,Data!$Y$1,FALSE),FALSE)</f>
        <v>1.1081290738737324</v>
      </c>
      <c r="AF281" s="19">
        <f>$I281*AF$19^0.5/VLOOKUP($O281,AProperties!$AY$8:$BG$1007,VLOOKUP(Span,Data!$N$4:$Y$11,Data!$Y$1,FALSE),FALSE)</f>
        <v>1.2389259685127758</v>
      </c>
      <c r="AG281" s="19">
        <f>$I281*AG$19^0.5/VLOOKUP($O281,AProperties!$AY$8:$BG$1007,VLOOKUP(Span,Data!$N$4:$Y$11,Data!$Y$1,FALSE),FALSE)</f>
        <v>1.3571754000667651</v>
      </c>
      <c r="AH281" s="19">
        <f>$I281*AH$19^0.5/VLOOKUP($O281,AProperties!$AY$8:$BG$1007,VLOOKUP(Span,Data!$N$4:$Y$11,Data!$Y$1,FALSE),FALSE)</f>
        <v>1.4659169750151091</v>
      </c>
      <c r="AI281" s="19">
        <f>$I281*AI$19^0.5/VLOOKUP($O281,AProperties!$AY$8:$BG$1007,VLOOKUP(Span,Data!$N$4:$Y$11,Data!$Y$1,FALSE),FALSE)</f>
        <v>1.5671311651321695</v>
      </c>
      <c r="AJ281" s="19">
        <f>$I281*AJ$19^0.5/VLOOKUP($O281,AProperties!$AY$8:$BG$1007,VLOOKUP(Span,Data!$N$4:$Y$11,Data!$Y$1,FALSE),FALSE)</f>
        <v>1.6621936108105984</v>
      </c>
      <c r="AK281" s="19">
        <f>$I281*AK$19^0.5/VLOOKUP($O281,AProperties!$AY$8:$BG$1007,VLOOKUP(Span,Data!$N$4:$Y$11,Data!$Y$1,FALSE),FALSE)</f>
        <v>1.7521059074469896</v>
      </c>
      <c r="AL281" s="47">
        <f t="shared" si="41"/>
        <v>0.26200000000000001</v>
      </c>
    </row>
    <row r="282" spans="1:38" x14ac:dyDescent="0.25">
      <c r="A282" s="15">
        <v>0.26300000000000001</v>
      </c>
      <c r="B282" s="116">
        <f>VLOOKUP($A282,APropertiesDimless!$A$7:$I$1007,VLOOKUP(Span,Data!$N$4:$Y$11,Data!$Y$1,FALSE),FALSE)</f>
        <v>0.2679558764811803</v>
      </c>
      <c r="C282" s="6">
        <f t="shared" si="37"/>
        <v>0.39697793824059013</v>
      </c>
      <c r="D282" s="116">
        <f>VLOOKUP($A282,AProperties!$AE$8:$AM$1007,VLOOKUP(Span,Data!$N$4:$Y$11,Data!$Y$1,FALSE),FALSE)</f>
        <v>0.32797790722990772</v>
      </c>
      <c r="E282" s="116">
        <f t="shared" si="38"/>
        <v>0.41409899754308177</v>
      </c>
      <c r="F282" s="6">
        <f t="shared" si="42"/>
        <v>0.53164554352417581</v>
      </c>
      <c r="G282" s="9"/>
      <c r="H282" s="15">
        <f t="shared" si="39"/>
        <v>0.26300000000000001</v>
      </c>
      <c r="I282" s="6">
        <f>VLOOKUP(H282,AProperties!$AO$8:$AW$1007,VLOOKUP(Span,Data!$N$4:$Y$11,Data!$Y$1,FALSE),FALSE)^(2/3)</f>
        <v>0.29937281973404417</v>
      </c>
      <c r="J282" s="15">
        <f>$I282*(Slope^0.5)/VLOOKUP($H282,AProperties!$AY$8:$BG$1007,VLOOKUP(Span,Data!$N$4:$Y$11,Data!$Y$1,FALSE),FALSE)</f>
        <v>0.96181075173758079</v>
      </c>
      <c r="K282" s="15">
        <f>$J282*VLOOKUP($H282,AProperties!$A$8:$I$1007,VLOOKUP(Span,Data!$N$4:$Y$11,Data!$Y$1,FALSE),FALSE)</f>
        <v>0.30597545186879022</v>
      </c>
      <c r="L282" s="15">
        <f t="shared" si="43"/>
        <v>0.96181075173758079</v>
      </c>
      <c r="M282" s="15">
        <f t="shared" si="44"/>
        <v>0.26300000000000001</v>
      </c>
      <c r="O282" s="28">
        <f t="shared" si="40"/>
        <v>0.26300000000000001</v>
      </c>
      <c r="P282" s="19">
        <f>AA282*VLOOKUP($O282,AProperties!$A$8:$I$1007,VLOOKUP(Span,Data!$N$4:$Y$11,Data!$Y$1,FALSE),FALSE)</f>
        <v>0.12491395514934162</v>
      </c>
      <c r="Q282" s="19">
        <f>AB282*VLOOKUP($O282,AProperties!$A$8:$I$1007,VLOOKUP(Span,Data!$N$4:$Y$11,Data!$Y$1,FALSE),FALSE)</f>
        <v>0.17665500950186341</v>
      </c>
      <c r="R282" s="19">
        <f>AC282*VLOOKUP($O282,AProperties!$A$8:$I$1007,VLOOKUP(Span,Data!$N$4:$Y$11,Data!$Y$1,FALSE),FALSE)</f>
        <v>0.24982791029868323</v>
      </c>
      <c r="S282" s="19">
        <f>AD282*VLOOKUP($O282,AProperties!$A$8:$I$1007,VLOOKUP(Span,Data!$N$4:$Y$11,Data!$Y$1,FALSE),FALSE)</f>
        <v>0.30597545186879022</v>
      </c>
      <c r="T282" s="19">
        <f>AE282*VLOOKUP($O282,AProperties!$A$8:$I$1007,VLOOKUP(Span,Data!$N$4:$Y$11,Data!$Y$1,FALSE),FALSE)</f>
        <v>0.35331001900372683</v>
      </c>
      <c r="U282" s="19">
        <f>AF282*VLOOKUP($O282,AProperties!$A$8:$I$1007,VLOOKUP(Span,Data!$N$4:$Y$11,Data!$Y$1,FALSE),FALSE)</f>
        <v>0.39501260981203784</v>
      </c>
      <c r="V282" s="19">
        <f>AG282*VLOOKUP($O282,AProperties!$A$8:$I$1007,VLOOKUP(Span,Data!$N$4:$Y$11,Data!$Y$1,FALSE),FALSE)</f>
        <v>0.43271463378607933</v>
      </c>
      <c r="W282" s="19">
        <f>AH282*VLOOKUP($O282,AProperties!$A$8:$I$1007,VLOOKUP(Span,Data!$N$4:$Y$11,Data!$Y$1,FALSE),FALSE)</f>
        <v>0.46738522299568291</v>
      </c>
      <c r="X282" s="19">
        <f>AI282*VLOOKUP($O282,AProperties!$A$8:$I$1007,VLOOKUP(Span,Data!$N$4:$Y$11,Data!$Y$1,FALSE),FALSE)</f>
        <v>0.49965582059736646</v>
      </c>
      <c r="Y282" s="19">
        <f>AJ282*VLOOKUP($O282,AProperties!$A$8:$I$1007,VLOOKUP(Span,Data!$N$4:$Y$11,Data!$Y$1,FALSE),FALSE)</f>
        <v>0.52996502850559024</v>
      </c>
      <c r="Z282" s="19">
        <f>AK282*VLOOKUP($O282,AProperties!$A$8:$I$1007,VLOOKUP(Span,Data!$N$4:$Y$11,Data!$Y$1,FALSE),FALSE)</f>
        <v>0.55863219010457554</v>
      </c>
      <c r="AA282" s="19">
        <f>$I282*AA$19^0.5/VLOOKUP($O282,AProperties!$AY$8:$BG$1007,VLOOKUP(Span,Data!$N$4:$Y$11,Data!$Y$1,FALSE),FALSE)</f>
        <v>0.39265759514663034</v>
      </c>
      <c r="AB282" s="19">
        <f>$I282*AB$19^0.5/VLOOKUP($O282,AProperties!$AY$8:$BG$1007,VLOOKUP(Span,Data!$N$4:$Y$11,Data!$Y$1,FALSE),FALSE)</f>
        <v>0.55530169642516858</v>
      </c>
      <c r="AC282" s="19">
        <f>$I282*AC$19^0.5/VLOOKUP($O282,AProperties!$AY$8:$BG$1007,VLOOKUP(Span,Data!$N$4:$Y$11,Data!$Y$1,FALSE),FALSE)</f>
        <v>0.78531519029326069</v>
      </c>
      <c r="AD282" s="19">
        <f>$I282*AD$19^0.5/VLOOKUP($O282,AProperties!$AY$8:$BG$1007,VLOOKUP(Span,Data!$N$4:$Y$11,Data!$Y$1,FALSE),FALSE)</f>
        <v>0.96181075173758079</v>
      </c>
      <c r="AE282" s="19">
        <f>$I282*AE$19^0.5/VLOOKUP($O282,AProperties!$AY$8:$BG$1007,VLOOKUP(Span,Data!$N$4:$Y$11,Data!$Y$1,FALSE),FALSE)</f>
        <v>1.1106033928503372</v>
      </c>
      <c r="AF282" s="19">
        <f>$I282*AF$19^0.5/VLOOKUP($O282,AProperties!$AY$8:$BG$1007,VLOOKUP(Span,Data!$N$4:$Y$11,Data!$Y$1,FALSE),FALSE)</f>
        <v>1.2416923412276288</v>
      </c>
      <c r="AG282" s="19">
        <f>$I282*AG$19^0.5/VLOOKUP($O282,AProperties!$AY$8:$BG$1007,VLOOKUP(Span,Data!$N$4:$Y$11,Data!$Y$1,FALSE),FALSE)</f>
        <v>1.3602058095435487</v>
      </c>
      <c r="AH282" s="19">
        <f>$I282*AH$19^0.5/VLOOKUP($O282,AProperties!$AY$8:$BG$1007,VLOOKUP(Span,Data!$N$4:$Y$11,Data!$Y$1,FALSE),FALSE)</f>
        <v>1.4691901913532812</v>
      </c>
      <c r="AI282" s="19">
        <f>$I282*AI$19^0.5/VLOOKUP($O282,AProperties!$AY$8:$BG$1007,VLOOKUP(Span,Data!$N$4:$Y$11,Data!$Y$1,FALSE),FALSE)</f>
        <v>1.5706303805865214</v>
      </c>
      <c r="AJ282" s="19">
        <f>$I282*AJ$19^0.5/VLOOKUP($O282,AProperties!$AY$8:$BG$1007,VLOOKUP(Span,Data!$N$4:$Y$11,Data!$Y$1,FALSE),FALSE)</f>
        <v>1.6659050892755058</v>
      </c>
      <c r="AK282" s="19">
        <f>$I282*AK$19^0.5/VLOOKUP($O282,AProperties!$AY$8:$BG$1007,VLOOKUP(Span,Data!$N$4:$Y$11,Data!$Y$1,FALSE),FALSE)</f>
        <v>1.756018149258914</v>
      </c>
      <c r="AL282" s="47">
        <f t="shared" si="41"/>
        <v>0.26300000000000001</v>
      </c>
    </row>
    <row r="283" spans="1:38" x14ac:dyDescent="0.25">
      <c r="A283" s="15">
        <v>0.26400000000000001</v>
      </c>
      <c r="B283" s="116">
        <f>VLOOKUP($A283,APropertiesDimless!$A$7:$I$1007,VLOOKUP(Span,Data!$N$4:$Y$11,Data!$Y$1,FALSE),FALSE)</f>
        <v>0.26902247634658732</v>
      </c>
      <c r="C283" s="6">
        <f t="shared" si="37"/>
        <v>0.3985112381732937</v>
      </c>
      <c r="D283" s="116">
        <f>VLOOKUP($A283,AProperties!$AE$8:$AM$1007,VLOOKUP(Span,Data!$N$4:$Y$11,Data!$Y$1,FALSE),FALSE)</f>
        <v>0.32920175524604522</v>
      </c>
      <c r="E283" s="116">
        <f t="shared" si="38"/>
        <v>0.41590863734571276</v>
      </c>
      <c r="F283" s="6">
        <f t="shared" si="42"/>
        <v>0.53469037894185301</v>
      </c>
      <c r="G283" s="9"/>
      <c r="H283" s="15">
        <f t="shared" si="39"/>
        <v>0.26400000000000001</v>
      </c>
      <c r="I283" s="6">
        <f>VLOOKUP(H283,AProperties!$AO$8:$AW$1007,VLOOKUP(Span,Data!$N$4:$Y$11,Data!$Y$1,FALSE),FALSE)^(2/3)</f>
        <v>0.29994784119007556</v>
      </c>
      <c r="J283" s="15">
        <f>$I283*(Slope^0.5)/VLOOKUP($H283,AProperties!$AY$8:$BG$1007,VLOOKUP(Span,Data!$N$4:$Y$11,Data!$Y$1,FALSE),FALSE)</f>
        <v>0.96394885214615755</v>
      </c>
      <c r="K283" s="15">
        <f>$J283*VLOOKUP($H283,AProperties!$A$8:$I$1007,VLOOKUP(Span,Data!$N$4:$Y$11,Data!$Y$1,FALSE),FALSE)</f>
        <v>0.30779991779489885</v>
      </c>
      <c r="L283" s="15">
        <f t="shared" si="43"/>
        <v>0.96394885214615755</v>
      </c>
      <c r="M283" s="15">
        <f t="shared" si="44"/>
        <v>0.26400000000000001</v>
      </c>
      <c r="O283" s="28">
        <f t="shared" si="40"/>
        <v>0.26400000000000001</v>
      </c>
      <c r="P283" s="19">
        <f>AA283*VLOOKUP($O283,AProperties!$A$8:$I$1007,VLOOKUP(Span,Data!$N$4:$Y$11,Data!$Y$1,FALSE),FALSE)</f>
        <v>0.12565879024468501</v>
      </c>
      <c r="Q283" s="19">
        <f>AB283*VLOOKUP($O283,AProperties!$A$8:$I$1007,VLOOKUP(Span,Data!$N$4:$Y$11,Data!$Y$1,FALSE),FALSE)</f>
        <v>0.1777083653954295</v>
      </c>
      <c r="R283" s="19">
        <f>AC283*VLOOKUP($O283,AProperties!$A$8:$I$1007,VLOOKUP(Span,Data!$N$4:$Y$11,Data!$Y$1,FALSE),FALSE)</f>
        <v>0.25131758048937003</v>
      </c>
      <c r="S283" s="19">
        <f>AD283*VLOOKUP($O283,AProperties!$A$8:$I$1007,VLOOKUP(Span,Data!$N$4:$Y$11,Data!$Y$1,FALSE),FALSE)</f>
        <v>0.30779991779489885</v>
      </c>
      <c r="T283" s="19">
        <f>AE283*VLOOKUP($O283,AProperties!$A$8:$I$1007,VLOOKUP(Span,Data!$N$4:$Y$11,Data!$Y$1,FALSE),FALSE)</f>
        <v>0.355416730790859</v>
      </c>
      <c r="U283" s="19">
        <f>AF283*VLOOKUP($O283,AProperties!$A$8:$I$1007,VLOOKUP(Span,Data!$N$4:$Y$11,Data!$Y$1,FALSE),FALSE)</f>
        <v>0.39736798519455174</v>
      </c>
      <c r="V283" s="19">
        <f>AG283*VLOOKUP($O283,AProperties!$A$8:$I$1007,VLOOKUP(Span,Data!$N$4:$Y$11,Data!$Y$1,FALSE),FALSE)</f>
        <v>0.43529481824286975</v>
      </c>
      <c r="W283" s="19">
        <f>AH283*VLOOKUP($O283,AProperties!$A$8:$I$1007,VLOOKUP(Span,Data!$N$4:$Y$11,Data!$Y$1,FALSE),FALSE)</f>
        <v>0.47017214073210301</v>
      </c>
      <c r="X283" s="19">
        <f>AI283*VLOOKUP($O283,AProperties!$A$8:$I$1007,VLOOKUP(Span,Data!$N$4:$Y$11,Data!$Y$1,FALSE),FALSE)</f>
        <v>0.50263516097874006</v>
      </c>
      <c r="Y283" s="19">
        <f>AJ283*VLOOKUP($O283,AProperties!$A$8:$I$1007,VLOOKUP(Span,Data!$N$4:$Y$11,Data!$Y$1,FALSE),FALSE)</f>
        <v>0.53312509618628845</v>
      </c>
      <c r="Z283" s="19">
        <f>AK283*VLOOKUP($O283,AProperties!$A$8:$I$1007,VLOOKUP(Span,Data!$N$4:$Y$11,Data!$Y$1,FALSE),FALSE)</f>
        <v>0.56196319391500626</v>
      </c>
      <c r="AA283" s="19">
        <f>$I283*AA$19^0.5/VLOOKUP($O283,AProperties!$AY$8:$BG$1007,VLOOKUP(Span,Data!$N$4:$Y$11,Data!$Y$1,FALSE),FALSE)</f>
        <v>0.39353047098327187</v>
      </c>
      <c r="AB283" s="19">
        <f>$I283*AB$19^0.5/VLOOKUP($O283,AProperties!$AY$8:$BG$1007,VLOOKUP(Span,Data!$N$4:$Y$11,Data!$Y$1,FALSE),FALSE)</f>
        <v>0.55653612927161478</v>
      </c>
      <c r="AC283" s="19">
        <f>$I283*AC$19^0.5/VLOOKUP($O283,AProperties!$AY$8:$BG$1007,VLOOKUP(Span,Data!$N$4:$Y$11,Data!$Y$1,FALSE),FALSE)</f>
        <v>0.78706094196654375</v>
      </c>
      <c r="AD283" s="19">
        <f>$I283*AD$19^0.5/VLOOKUP($O283,AProperties!$AY$8:$BG$1007,VLOOKUP(Span,Data!$N$4:$Y$11,Data!$Y$1,FALSE),FALSE)</f>
        <v>0.96394885214615755</v>
      </c>
      <c r="AE283" s="19">
        <f>$I283*AE$19^0.5/VLOOKUP($O283,AProperties!$AY$8:$BG$1007,VLOOKUP(Span,Data!$N$4:$Y$11,Data!$Y$1,FALSE),FALSE)</f>
        <v>1.1130722585432296</v>
      </c>
      <c r="AF283" s="19">
        <f>$I283*AF$19^0.5/VLOOKUP($O283,AProperties!$AY$8:$BG$1007,VLOOKUP(Span,Data!$N$4:$Y$11,Data!$Y$1,FALSE),FALSE)</f>
        <v>1.2444526169859413</v>
      </c>
      <c r="AG283" s="19">
        <f>$I283*AG$19^0.5/VLOOKUP($O283,AProperties!$AY$8:$BG$1007,VLOOKUP(Span,Data!$N$4:$Y$11,Data!$Y$1,FALSE),FALSE)</f>
        <v>1.3632295401390735</v>
      </c>
      <c r="AH283" s="19">
        <f>$I283*AH$19^0.5/VLOOKUP($O283,AProperties!$AY$8:$BG$1007,VLOOKUP(Span,Data!$N$4:$Y$11,Data!$Y$1,FALSE),FALSE)</f>
        <v>1.4724561936751874</v>
      </c>
      <c r="AI283" s="19">
        <f>$I283*AI$19^0.5/VLOOKUP($O283,AProperties!$AY$8:$BG$1007,VLOOKUP(Span,Data!$N$4:$Y$11,Data!$Y$1,FALSE),FALSE)</f>
        <v>1.5741218839330875</v>
      </c>
      <c r="AJ283" s="19">
        <f>$I283*AJ$19^0.5/VLOOKUP($O283,AProperties!$AY$8:$BG$1007,VLOOKUP(Span,Data!$N$4:$Y$11,Data!$Y$1,FALSE),FALSE)</f>
        <v>1.6696083878148442</v>
      </c>
      <c r="AK283" s="19">
        <f>$I283*AK$19^0.5/VLOOKUP($O283,AProperties!$AY$8:$BG$1007,VLOOKUP(Span,Data!$N$4:$Y$11,Data!$Y$1,FALSE),FALSE)</f>
        <v>1.7599217686722086</v>
      </c>
      <c r="AL283" s="47">
        <f t="shared" si="41"/>
        <v>0.26400000000000001</v>
      </c>
    </row>
    <row r="284" spans="1:38" x14ac:dyDescent="0.25">
      <c r="A284" s="15">
        <v>0.26500000000000001</v>
      </c>
      <c r="B284" s="116">
        <f>VLOOKUP($A284,APropertiesDimless!$A$7:$I$1007,VLOOKUP(Span,Data!$N$4:$Y$11,Data!$Y$1,FALSE),FALSE)</f>
        <v>0.27008968965232938</v>
      </c>
      <c r="C284" s="6">
        <f t="shared" si="37"/>
        <v>0.4000448448261647</v>
      </c>
      <c r="D284" s="116">
        <f>VLOOKUP($A284,AProperties!$AE$8:$AM$1007,VLOOKUP(Span,Data!$N$4:$Y$11,Data!$Y$1,FALSE),FALSE)</f>
        <v>0.33042529892829459</v>
      </c>
      <c r="E284" s="116">
        <f t="shared" si="38"/>
        <v>0.41771990912910967</v>
      </c>
      <c r="F284" s="6">
        <f t="shared" si="42"/>
        <v>0.53774110954135967</v>
      </c>
      <c r="G284" s="9"/>
      <c r="H284" s="15">
        <f t="shared" si="39"/>
        <v>0.26500000000000001</v>
      </c>
      <c r="I284" s="6">
        <f>VLOOKUP(H284,AProperties!$AO$8:$AW$1007,VLOOKUP(Span,Data!$N$4:$Y$11,Data!$Y$1,FALSE),FALSE)^(2/3)</f>
        <v>0.30052111483373878</v>
      </c>
      <c r="J284" s="15">
        <f>$I284*(Slope^0.5)/VLOOKUP($H284,AProperties!$AY$8:$BG$1007,VLOOKUP(Span,Data!$N$4:$Y$11,Data!$Y$1,FALSE),FALSE)</f>
        <v>0.96608224705547274</v>
      </c>
      <c r="K284" s="15">
        <f>$J284*VLOOKUP($H284,AProperties!$A$8:$I$1007,VLOOKUP(Span,Data!$N$4:$Y$11,Data!$Y$1,FALSE),FALSE)</f>
        <v>0.30962766662776392</v>
      </c>
      <c r="L284" s="15">
        <f t="shared" si="43"/>
        <v>0.96608224705547274</v>
      </c>
      <c r="M284" s="15">
        <f t="shared" si="44"/>
        <v>0.26500000000000001</v>
      </c>
      <c r="O284" s="28">
        <f t="shared" si="40"/>
        <v>0.26500000000000001</v>
      </c>
      <c r="P284" s="19">
        <f>AA284*VLOOKUP($O284,AProperties!$A$8:$I$1007,VLOOKUP(Span,Data!$N$4:$Y$11,Data!$Y$1,FALSE),FALSE)</f>
        <v>0.12640496558109951</v>
      </c>
      <c r="Q284" s="19">
        <f>AB284*VLOOKUP($O284,AProperties!$A$8:$I$1007,VLOOKUP(Span,Data!$N$4:$Y$11,Data!$Y$1,FALSE),FALSE)</f>
        <v>0.17876361667609519</v>
      </c>
      <c r="R284" s="19">
        <f>AC284*VLOOKUP($O284,AProperties!$A$8:$I$1007,VLOOKUP(Span,Data!$N$4:$Y$11,Data!$Y$1,FALSE),FALSE)</f>
        <v>0.25280993116219902</v>
      </c>
      <c r="S284" s="19">
        <f>AD284*VLOOKUP($O284,AProperties!$A$8:$I$1007,VLOOKUP(Span,Data!$N$4:$Y$11,Data!$Y$1,FALSE),FALSE)</f>
        <v>0.30962766662776392</v>
      </c>
      <c r="T284" s="19">
        <f>AE284*VLOOKUP($O284,AProperties!$A$8:$I$1007,VLOOKUP(Span,Data!$N$4:$Y$11,Data!$Y$1,FALSE),FALSE)</f>
        <v>0.35752723335219039</v>
      </c>
      <c r="U284" s="19">
        <f>AF284*VLOOKUP($O284,AProperties!$A$8:$I$1007,VLOOKUP(Span,Data!$N$4:$Y$11,Data!$Y$1,FALSE),FALSE)</f>
        <v>0.39972759879146391</v>
      </c>
      <c r="V284" s="19">
        <f>AG284*VLOOKUP($O284,AProperties!$A$8:$I$1007,VLOOKUP(Span,Data!$N$4:$Y$11,Data!$Y$1,FALSE),FALSE)</f>
        <v>0.43787964543091906</v>
      </c>
      <c r="W284" s="19">
        <f>AH284*VLOOKUP($O284,AProperties!$A$8:$I$1007,VLOOKUP(Span,Data!$N$4:$Y$11,Data!$Y$1,FALSE),FALSE)</f>
        <v>0.47296407319142691</v>
      </c>
      <c r="X284" s="19">
        <f>AI284*VLOOKUP($O284,AProperties!$A$8:$I$1007,VLOOKUP(Span,Data!$N$4:$Y$11,Data!$Y$1,FALSE),FALSE)</f>
        <v>0.50561986232439804</v>
      </c>
      <c r="Y284" s="19">
        <f>AJ284*VLOOKUP($O284,AProperties!$A$8:$I$1007,VLOOKUP(Span,Data!$N$4:$Y$11,Data!$Y$1,FALSE),FALSE)</f>
        <v>0.53629085002828558</v>
      </c>
      <c r="Z284" s="19">
        <f>AK284*VLOOKUP($O284,AProperties!$A$8:$I$1007,VLOOKUP(Span,Data!$N$4:$Y$11,Data!$Y$1,FALSE),FALSE)</f>
        <v>0.56530019146571953</v>
      </c>
      <c r="AA284" s="19">
        <f>$I284*AA$19^0.5/VLOOKUP($O284,AProperties!$AY$8:$BG$1007,VLOOKUP(Span,Data!$N$4:$Y$11,Data!$Y$1,FALSE),FALSE)</f>
        <v>0.39440142580788412</v>
      </c>
      <c r="AB284" s="19">
        <f>$I284*AB$19^0.5/VLOOKUP($O284,AProperties!$AY$8:$BG$1007,VLOOKUP(Span,Data!$N$4:$Y$11,Data!$Y$1,FALSE),FALSE)</f>
        <v>0.55776784539679569</v>
      </c>
      <c r="AC284" s="19">
        <f>$I284*AC$19^0.5/VLOOKUP($O284,AProperties!$AY$8:$BG$1007,VLOOKUP(Span,Data!$N$4:$Y$11,Data!$Y$1,FALSE),FALSE)</f>
        <v>0.78880285161576824</v>
      </c>
      <c r="AD284" s="19">
        <f>$I284*AD$19^0.5/VLOOKUP($O284,AProperties!$AY$8:$BG$1007,VLOOKUP(Span,Data!$N$4:$Y$11,Data!$Y$1,FALSE),FALSE)</f>
        <v>0.96608224705547274</v>
      </c>
      <c r="AE284" s="19">
        <f>$I284*AE$19^0.5/VLOOKUP($O284,AProperties!$AY$8:$BG$1007,VLOOKUP(Span,Data!$N$4:$Y$11,Data!$Y$1,FALSE),FALSE)</f>
        <v>1.1155356907935914</v>
      </c>
      <c r="AF284" s="19">
        <f>$I284*AF$19^0.5/VLOOKUP($O284,AProperties!$AY$8:$BG$1007,VLOOKUP(Span,Data!$N$4:$Y$11,Data!$Y$1,FALSE),FALSE)</f>
        <v>1.2472068179708284</v>
      </c>
      <c r="AG284" s="19">
        <f>$I284*AG$19^0.5/VLOOKUP($O284,AProperties!$AY$8:$BG$1007,VLOOKUP(Span,Data!$N$4:$Y$11,Data!$Y$1,FALSE),FALSE)</f>
        <v>1.3662466161537246</v>
      </c>
      <c r="AH284" s="19">
        <f>$I284*AH$19^0.5/VLOOKUP($O284,AProperties!$AY$8:$BG$1007,VLOOKUP(Span,Data!$N$4:$Y$11,Data!$Y$1,FALSE),FALSE)</f>
        <v>1.4757150082282444</v>
      </c>
      <c r="AI284" s="19">
        <f>$I284*AI$19^0.5/VLOOKUP($O284,AProperties!$AY$8:$BG$1007,VLOOKUP(Span,Data!$N$4:$Y$11,Data!$Y$1,FALSE),FALSE)</f>
        <v>1.5776057032315365</v>
      </c>
      <c r="AJ284" s="19">
        <f>$I284*AJ$19^0.5/VLOOKUP($O284,AProperties!$AY$8:$BG$1007,VLOOKUP(Span,Data!$N$4:$Y$11,Data!$Y$1,FALSE),FALSE)</f>
        <v>1.673303536190387</v>
      </c>
      <c r="AK284" s="19">
        <f>$I284*AK$19^0.5/VLOOKUP($O284,AProperties!$AY$8:$BG$1007,VLOOKUP(Span,Data!$N$4:$Y$11,Data!$Y$1,FALSE),FALSE)</f>
        <v>1.7638167970585377</v>
      </c>
      <c r="AL284" s="47">
        <f t="shared" si="41"/>
        <v>0.26500000000000001</v>
      </c>
    </row>
    <row r="285" spans="1:38" x14ac:dyDescent="0.25">
      <c r="A285" s="15">
        <v>0.26600000000000001</v>
      </c>
      <c r="B285" s="116">
        <f>VLOOKUP($A285,APropertiesDimless!$A$7:$I$1007,VLOOKUP(Span,Data!$N$4:$Y$11,Data!$Y$1,FALSE),FALSE)</f>
        <v>0.27115751982110481</v>
      </c>
      <c r="C285" s="6">
        <f t="shared" si="37"/>
        <v>0.40157875991055242</v>
      </c>
      <c r="D285" s="116">
        <f>VLOOKUP($A285,AProperties!$AE$8:$AM$1007,VLOOKUP(Span,Data!$N$4:$Y$11,Data!$Y$1,FALSE),FALSE)</f>
        <v>0.33164853676838807</v>
      </c>
      <c r="E285" s="116">
        <f t="shared" si="38"/>
        <v>0.41953281604779502</v>
      </c>
      <c r="F285" s="6">
        <f t="shared" si="42"/>
        <v>0.54079772559789063</v>
      </c>
      <c r="G285" s="9"/>
      <c r="H285" s="15">
        <f t="shared" si="39"/>
        <v>0.26600000000000001</v>
      </c>
      <c r="I285" s="6">
        <f>VLOOKUP(H285,AProperties!$AO$8:$AW$1007,VLOOKUP(Span,Data!$N$4:$Y$11,Data!$Y$1,FALSE),FALSE)^(2/3)</f>
        <v>0.3010926477125227</v>
      </c>
      <c r="J285" s="15">
        <f>$I285*(Slope^0.5)/VLOOKUP($H285,AProperties!$AY$8:$BG$1007,VLOOKUP(Span,Data!$N$4:$Y$11,Data!$Y$1,FALSE),FALSE)</f>
        <v>0.96821095349062347</v>
      </c>
      <c r="K285" s="15">
        <f>$J285*VLOOKUP($H285,AProperties!$A$8:$I$1007,VLOOKUP(Span,Data!$N$4:$Y$11,Data!$Y$1,FALSE),FALSE)</f>
        <v>0.31145868378513591</v>
      </c>
      <c r="L285" s="15">
        <f t="shared" si="43"/>
        <v>0.96821095349062347</v>
      </c>
      <c r="M285" s="15">
        <f t="shared" si="44"/>
        <v>0.26600000000000001</v>
      </c>
      <c r="O285" s="28">
        <f t="shared" si="40"/>
        <v>0.26600000000000001</v>
      </c>
      <c r="P285" s="19">
        <f>AA285*VLOOKUP($O285,AProperties!$A$8:$I$1007,VLOOKUP(Span,Data!$N$4:$Y$11,Data!$Y$1,FALSE),FALSE)</f>
        <v>0.12715247520540662</v>
      </c>
      <c r="Q285" s="19">
        <f>AB285*VLOOKUP($O285,AProperties!$A$8:$I$1007,VLOOKUP(Span,Data!$N$4:$Y$11,Data!$Y$1,FALSE),FALSE)</f>
        <v>0.17982075492479474</v>
      </c>
      <c r="R285" s="19">
        <f>AC285*VLOOKUP($O285,AProperties!$A$8:$I$1007,VLOOKUP(Span,Data!$N$4:$Y$11,Data!$Y$1,FALSE),FALSE)</f>
        <v>0.25430495041081325</v>
      </c>
      <c r="S285" s="19">
        <f>AD285*VLOOKUP($O285,AProperties!$A$8:$I$1007,VLOOKUP(Span,Data!$N$4:$Y$11,Data!$Y$1,FALSE),FALSE)</f>
        <v>0.31145868378513591</v>
      </c>
      <c r="T285" s="19">
        <f>AE285*VLOOKUP($O285,AProperties!$A$8:$I$1007,VLOOKUP(Span,Data!$N$4:$Y$11,Data!$Y$1,FALSE),FALSE)</f>
        <v>0.35964150984958948</v>
      </c>
      <c r="U285" s="19">
        <f>AF285*VLOOKUP($O285,AProperties!$A$8:$I$1007,VLOOKUP(Span,Data!$N$4:$Y$11,Data!$Y$1,FALSE),FALSE)</f>
        <v>0.40209143177717116</v>
      </c>
      <c r="V285" s="19">
        <f>AG285*VLOOKUP($O285,AProperties!$A$8:$I$1007,VLOOKUP(Span,Data!$N$4:$Y$11,Data!$Y$1,FALSE),FALSE)</f>
        <v>0.44046909472781243</v>
      </c>
      <c r="W285" s="19">
        <f>AH285*VLOOKUP($O285,AProperties!$A$8:$I$1007,VLOOKUP(Span,Data!$N$4:$Y$11,Data!$Y$1,FALSE),FALSE)</f>
        <v>0.47576099809890016</v>
      </c>
      <c r="X285" s="19">
        <f>AI285*VLOOKUP($O285,AProperties!$A$8:$I$1007,VLOOKUP(Span,Data!$N$4:$Y$11,Data!$Y$1,FALSE),FALSE)</f>
        <v>0.50860990082162649</v>
      </c>
      <c r="Y285" s="19">
        <f>AJ285*VLOOKUP($O285,AProperties!$A$8:$I$1007,VLOOKUP(Span,Data!$N$4:$Y$11,Data!$Y$1,FALSE),FALSE)</f>
        <v>0.53946226477438419</v>
      </c>
      <c r="Z285" s="19">
        <f>AK285*VLOOKUP($O285,AProperties!$A$8:$I$1007,VLOOKUP(Span,Data!$N$4:$Y$11,Data!$Y$1,FALSE),FALSE)</f>
        <v>0.56864315613329153</v>
      </c>
      <c r="AA285" s="19">
        <f>$I285*AA$19^0.5/VLOOKUP($O285,AProperties!$AY$8:$BG$1007,VLOOKUP(Span,Data!$N$4:$Y$11,Data!$Y$1,FALSE),FALSE)</f>
        <v>0.39527046657093384</v>
      </c>
      <c r="AB285" s="19">
        <f>$I285*AB$19^0.5/VLOOKUP($O285,AProperties!$AY$8:$BG$1007,VLOOKUP(Span,Data!$N$4:$Y$11,Data!$Y$1,FALSE),FALSE)</f>
        <v>0.55899685463015569</v>
      </c>
      <c r="AC285" s="19">
        <f>$I285*AC$19^0.5/VLOOKUP($O285,AProperties!$AY$8:$BG$1007,VLOOKUP(Span,Data!$N$4:$Y$11,Data!$Y$1,FALSE),FALSE)</f>
        <v>0.79054093314186769</v>
      </c>
      <c r="AD285" s="19">
        <f>$I285*AD$19^0.5/VLOOKUP($O285,AProperties!$AY$8:$BG$1007,VLOOKUP(Span,Data!$N$4:$Y$11,Data!$Y$1,FALSE),FALSE)</f>
        <v>0.96821095349062347</v>
      </c>
      <c r="AE285" s="19">
        <f>$I285*AE$19^0.5/VLOOKUP($O285,AProperties!$AY$8:$BG$1007,VLOOKUP(Span,Data!$N$4:$Y$11,Data!$Y$1,FALSE),FALSE)</f>
        <v>1.1179937092603114</v>
      </c>
      <c r="AF285" s="19">
        <f>$I285*AF$19^0.5/VLOOKUP($O285,AProperties!$AY$8:$BG$1007,VLOOKUP(Span,Data!$N$4:$Y$11,Data!$Y$1,FALSE),FALSE)</f>
        <v>1.2499549661615963</v>
      </c>
      <c r="AG285" s="19">
        <f>$I285*AG$19^0.5/VLOOKUP($O285,AProperties!$AY$8:$BG$1007,VLOOKUP(Span,Data!$N$4:$Y$11,Data!$Y$1,FALSE),FALSE)</f>
        <v>1.3692570616646258</v>
      </c>
      <c r="AH285" s="19">
        <f>$I285*AH$19^0.5/VLOOKUP($O285,AProperties!$AY$8:$BG$1007,VLOOKUP(Span,Data!$N$4:$Y$11,Data!$Y$1,FALSE),FALSE)</f>
        <v>1.4789666610187169</v>
      </c>
      <c r="AI285" s="19">
        <f>$I285*AI$19^0.5/VLOOKUP($O285,AProperties!$AY$8:$BG$1007,VLOOKUP(Span,Data!$N$4:$Y$11,Data!$Y$1,FALSE),FALSE)</f>
        <v>1.5810818662837354</v>
      </c>
      <c r="AJ285" s="19">
        <f>$I285*AJ$19^0.5/VLOOKUP($O285,AProperties!$AY$8:$BG$1007,VLOOKUP(Span,Data!$N$4:$Y$11,Data!$Y$1,FALSE),FALSE)</f>
        <v>1.676990563890467</v>
      </c>
      <c r="AK285" s="19">
        <f>$I285*AK$19^0.5/VLOOKUP($O285,AProperties!$AY$8:$BG$1007,VLOOKUP(Span,Data!$N$4:$Y$11,Data!$Y$1,FALSE),FALSE)</f>
        <v>1.7677032655013325</v>
      </c>
      <c r="AL285" s="47">
        <f t="shared" si="41"/>
        <v>0.26600000000000001</v>
      </c>
    </row>
    <row r="286" spans="1:38" x14ac:dyDescent="0.25">
      <c r="A286" s="15">
        <v>0.26700000000000002</v>
      </c>
      <c r="B286" s="116">
        <f>VLOOKUP($A286,APropertiesDimless!$A$7:$I$1007,VLOOKUP(Span,Data!$N$4:$Y$11,Data!$Y$1,FALSE),FALSE)</f>
        <v>0.27222597028811396</v>
      </c>
      <c r="C286" s="6">
        <f t="shared" si="37"/>
        <v>0.40311298514405702</v>
      </c>
      <c r="D286" s="116">
        <f>VLOOKUP($A286,AProperties!$AE$8:$AM$1007,VLOOKUP(Span,Data!$N$4:$Y$11,Data!$Y$1,FALSE),FALSE)</f>
        <v>0.33287146725692779</v>
      </c>
      <c r="E286" s="116">
        <f t="shared" si="38"/>
        <v>0.42134736126100447</v>
      </c>
      <c r="F286" s="6">
        <f t="shared" si="42"/>
        <v>0.54386021745817514</v>
      </c>
      <c r="G286" s="9"/>
      <c r="H286" s="15">
        <f t="shared" si="39"/>
        <v>0.26700000000000002</v>
      </c>
      <c r="I286" s="6">
        <f>VLOOKUP(H286,AProperties!$AO$8:$AW$1007,VLOOKUP(Span,Data!$N$4:$Y$11,Data!$Y$1,FALSE),FALSE)^(2/3)</f>
        <v>0.30166244681366172</v>
      </c>
      <c r="J286" s="15">
        <f>$I286*(Slope^0.5)/VLOOKUP($H286,AProperties!$AY$8:$BG$1007,VLOOKUP(Span,Data!$N$4:$Y$11,Data!$Y$1,FALSE),FALSE)</f>
        <v>0.97033498832074538</v>
      </c>
      <c r="K286" s="15">
        <f>$J286*VLOOKUP($H286,AProperties!$A$8:$I$1007,VLOOKUP(Span,Data!$N$4:$Y$11,Data!$Y$1,FALSE),FALSE)</f>
        <v>0.31329295471003077</v>
      </c>
      <c r="L286" s="15">
        <f t="shared" si="43"/>
        <v>0.97033498832074538</v>
      </c>
      <c r="M286" s="15">
        <f t="shared" si="44"/>
        <v>0.26700000000000002</v>
      </c>
      <c r="O286" s="28">
        <f t="shared" si="40"/>
        <v>0.26700000000000002</v>
      </c>
      <c r="P286" s="19">
        <f>AA286*VLOOKUP($O286,AProperties!$A$8:$I$1007,VLOOKUP(Span,Data!$N$4:$Y$11,Data!$Y$1,FALSE),FALSE)</f>
        <v>0.12790131317474251</v>
      </c>
      <c r="Q286" s="19">
        <f>AB286*VLOOKUP($O286,AProperties!$A$8:$I$1007,VLOOKUP(Span,Data!$N$4:$Y$11,Data!$Y$1,FALSE),FALSE)</f>
        <v>0.1808797717370495</v>
      </c>
      <c r="R286" s="19">
        <f>AC286*VLOOKUP($O286,AProperties!$A$8:$I$1007,VLOOKUP(Span,Data!$N$4:$Y$11,Data!$Y$1,FALSE),FALSE)</f>
        <v>0.25580262634948503</v>
      </c>
      <c r="S286" s="19">
        <f>AD286*VLOOKUP($O286,AProperties!$A$8:$I$1007,VLOOKUP(Span,Data!$N$4:$Y$11,Data!$Y$1,FALSE),FALSE)</f>
        <v>0.31329295471003077</v>
      </c>
      <c r="T286" s="19">
        <f>AE286*VLOOKUP($O286,AProperties!$A$8:$I$1007,VLOOKUP(Span,Data!$N$4:$Y$11,Data!$Y$1,FALSE),FALSE)</f>
        <v>0.361759543474099</v>
      </c>
      <c r="U286" s="19">
        <f>AF286*VLOOKUP($O286,AProperties!$A$8:$I$1007,VLOOKUP(Span,Data!$N$4:$Y$11,Data!$Y$1,FALSE),FALSE)</f>
        <v>0.40445946535868788</v>
      </c>
      <c r="V286" s="19">
        <f>AG286*VLOOKUP($O286,AProperties!$A$8:$I$1007,VLOOKUP(Span,Data!$N$4:$Y$11,Data!$Y$1,FALSE),FALSE)</f>
        <v>0.44306314554686532</v>
      </c>
      <c r="W286" s="19">
        <f>AH286*VLOOKUP($O286,AProperties!$A$8:$I$1007,VLOOKUP(Span,Data!$N$4:$Y$11,Data!$Y$1,FALSE),FALSE)</f>
        <v>0.47856289321836259</v>
      </c>
      <c r="X286" s="19">
        <f>AI286*VLOOKUP($O286,AProperties!$A$8:$I$1007,VLOOKUP(Span,Data!$N$4:$Y$11,Data!$Y$1,FALSE),FALSE)</f>
        <v>0.51160525269897006</v>
      </c>
      <c r="Y286" s="19">
        <f>AJ286*VLOOKUP($O286,AProperties!$A$8:$I$1007,VLOOKUP(Span,Data!$N$4:$Y$11,Data!$Y$1,FALSE),FALSE)</f>
        <v>0.5426393152111485</v>
      </c>
      <c r="Z286" s="19">
        <f>AK286*VLOOKUP($O286,AProperties!$A$8:$I$1007,VLOOKUP(Span,Data!$N$4:$Y$11,Data!$Y$1,FALSE),FALSE)</f>
        <v>0.57199206134042735</v>
      </c>
      <c r="AA286" s="19">
        <f>$I286*AA$19^0.5/VLOOKUP($O286,AProperties!$AY$8:$BG$1007,VLOOKUP(Span,Data!$N$4:$Y$11,Data!$Y$1,FALSE),FALSE)</f>
        <v>0.39613760015921679</v>
      </c>
      <c r="AB286" s="19">
        <f>$I286*AB$19^0.5/VLOOKUP($O286,AProperties!$AY$8:$BG$1007,VLOOKUP(Span,Data!$N$4:$Y$11,Data!$Y$1,FALSE),FALSE)</f>
        <v>0.56022316671109473</v>
      </c>
      <c r="AC286" s="19">
        <f>$I286*AC$19^0.5/VLOOKUP($O286,AProperties!$AY$8:$BG$1007,VLOOKUP(Span,Data!$N$4:$Y$11,Data!$Y$1,FALSE),FALSE)</f>
        <v>0.79227520031843357</v>
      </c>
      <c r="AD286" s="19">
        <f>$I286*AD$19^0.5/VLOOKUP($O286,AProperties!$AY$8:$BG$1007,VLOOKUP(Span,Data!$N$4:$Y$11,Data!$Y$1,FALSE),FALSE)</f>
        <v>0.97033498832074538</v>
      </c>
      <c r="AE286" s="19">
        <f>$I286*AE$19^0.5/VLOOKUP($O286,AProperties!$AY$8:$BG$1007,VLOOKUP(Span,Data!$N$4:$Y$11,Data!$Y$1,FALSE),FALSE)</f>
        <v>1.1204463334221895</v>
      </c>
      <c r="AF286" s="19">
        <f>$I286*AF$19^0.5/VLOOKUP($O286,AProperties!$AY$8:$BG$1007,VLOOKUP(Span,Data!$N$4:$Y$11,Data!$Y$1,FALSE),FALSE)</f>
        <v>1.252697083336205</v>
      </c>
      <c r="AG286" s="19">
        <f>$I286*AG$19^0.5/VLOOKUP($O286,AProperties!$AY$8:$BG$1007,VLOOKUP(Span,Data!$N$4:$Y$11,Data!$Y$1,FALSE),FALSE)</f>
        <v>1.3722609005283368</v>
      </c>
      <c r="AH286" s="19">
        <f>$I286*AH$19^0.5/VLOOKUP($O286,AProperties!$AY$8:$BG$1007,VLOOKUP(Span,Data!$N$4:$Y$11,Data!$Y$1,FALSE),FALSE)</f>
        <v>1.4822111778146356</v>
      </c>
      <c r="AI286" s="19">
        <f>$I286*AI$19^0.5/VLOOKUP($O286,AProperties!$AY$8:$BG$1007,VLOOKUP(Span,Data!$N$4:$Y$11,Data!$Y$1,FALSE),FALSE)</f>
        <v>1.5845504006368671</v>
      </c>
      <c r="AJ286" s="19">
        <f>$I286*AJ$19^0.5/VLOOKUP($O286,AProperties!$AY$8:$BG$1007,VLOOKUP(Span,Data!$N$4:$Y$11,Data!$Y$1,FALSE),FALSE)</f>
        <v>1.6806695001332841</v>
      </c>
      <c r="AK286" s="19">
        <f>$I286*AK$19^0.5/VLOOKUP($O286,AProperties!$AY$8:$BG$1007,VLOOKUP(Span,Data!$N$4:$Y$11,Data!$Y$1,FALSE),FALSE)</f>
        <v>1.7715812047992803</v>
      </c>
      <c r="AL286" s="47">
        <f t="shared" si="41"/>
        <v>0.26700000000000002</v>
      </c>
    </row>
    <row r="287" spans="1:38" x14ac:dyDescent="0.25">
      <c r="A287" s="15">
        <v>0.26800000000000002</v>
      </c>
      <c r="B287" s="116">
        <f>VLOOKUP($A287,APropertiesDimless!$A$7:$I$1007,VLOOKUP(Span,Data!$N$4:$Y$11,Data!$Y$1,FALSE),FALSE)</f>
        <v>0.27329504450114972</v>
      </c>
      <c r="C287" s="6">
        <f t="shared" si="37"/>
        <v>0.40464752225057488</v>
      </c>
      <c r="D287" s="116">
        <f>VLOOKUP($A287,AProperties!$AE$8:$AM$1007,VLOOKUP(Span,Data!$N$4:$Y$11,Data!$Y$1,FALSE),FALSE)</f>
        <v>0.33409408888337688</v>
      </c>
      <c r="E287" s="116">
        <f t="shared" si="38"/>
        <v>0.4231635479327755</v>
      </c>
      <c r="F287" s="6">
        <f t="shared" si="42"/>
        <v>0.54692857553999941</v>
      </c>
      <c r="G287" s="9"/>
      <c r="H287" s="15">
        <f t="shared" si="39"/>
        <v>0.26800000000000002</v>
      </c>
      <c r="I287" s="6">
        <f>VLOOKUP(H287,AProperties!$AO$8:$AW$1007,VLOOKUP(Span,Data!$N$4:$Y$11,Data!$Y$1,FALSE),FALSE)^(2/3)</f>
        <v>0.30223051906483506</v>
      </c>
      <c r="J287" s="15">
        <f>$I287*(Slope^0.5)/VLOOKUP($H287,AProperties!$AY$8:$BG$1007,VLOOKUP(Span,Data!$N$4:$Y$11,Data!$Y$1,FALSE),FALSE)</f>
        <v>0.97245436826088871</v>
      </c>
      <c r="K287" s="15">
        <f>$J287*VLOOKUP($H287,AProperties!$A$8:$I$1007,VLOOKUP(Span,Data!$N$4:$Y$11,Data!$Y$1,FALSE),FALSE)</f>
        <v>0.31513046487041152</v>
      </c>
      <c r="L287" s="15">
        <f t="shared" si="43"/>
        <v>0.97245436826088871</v>
      </c>
      <c r="M287" s="15">
        <f t="shared" si="44"/>
        <v>0.26800000000000002</v>
      </c>
      <c r="O287" s="28">
        <f t="shared" si="40"/>
        <v>0.26800000000000002</v>
      </c>
      <c r="P287" s="19">
        <f>AA287*VLOOKUP($O287,AProperties!$A$8:$I$1007,VLOOKUP(Span,Data!$N$4:$Y$11,Data!$Y$1,FALSE),FALSE)</f>
        <v>0.12865147355642795</v>
      </c>
      <c r="Q287" s="19">
        <f>AB287*VLOOKUP($O287,AProperties!$A$8:$I$1007,VLOOKUP(Span,Data!$N$4:$Y$11,Data!$Y$1,FALSE),FALSE)</f>
        <v>0.181940658722784</v>
      </c>
      <c r="R287" s="19">
        <f>AC287*VLOOKUP($O287,AProperties!$A$8:$I$1007,VLOOKUP(Span,Data!$N$4:$Y$11,Data!$Y$1,FALSE),FALSE)</f>
        <v>0.2573029471128559</v>
      </c>
      <c r="S287" s="19">
        <f>AD287*VLOOKUP($O287,AProperties!$A$8:$I$1007,VLOOKUP(Span,Data!$N$4:$Y$11,Data!$Y$1,FALSE),FALSE)</f>
        <v>0.31513046487041152</v>
      </c>
      <c r="T287" s="19">
        <f>AE287*VLOOKUP($O287,AProperties!$A$8:$I$1007,VLOOKUP(Span,Data!$N$4:$Y$11,Data!$Y$1,FALSE),FALSE)</f>
        <v>0.36388131744556801</v>
      </c>
      <c r="U287" s="19">
        <f>AF287*VLOOKUP($O287,AProperties!$A$8:$I$1007,VLOOKUP(Span,Data!$N$4:$Y$11,Data!$Y$1,FALSE),FALSE)</f>
        <v>0.40683168077523513</v>
      </c>
      <c r="V287" s="19">
        <f>AG287*VLOOKUP($O287,AProperties!$A$8:$I$1007,VLOOKUP(Span,Data!$N$4:$Y$11,Data!$Y$1,FALSE),FALSE)</f>
        <v>0.44566177733667417</v>
      </c>
      <c r="W287" s="19">
        <f>AH287*VLOOKUP($O287,AProperties!$A$8:$I$1007,VLOOKUP(Span,Data!$N$4:$Y$11,Data!$Y$1,FALSE),FALSE)</f>
        <v>0.48136973635176106</v>
      </c>
      <c r="X287" s="19">
        <f>AI287*VLOOKUP($O287,AProperties!$A$8:$I$1007,VLOOKUP(Span,Data!$N$4:$Y$11,Data!$Y$1,FALSE),FALSE)</f>
        <v>0.51460589422571179</v>
      </c>
      <c r="Y287" s="19">
        <f>AJ287*VLOOKUP($O287,AProperties!$A$8:$I$1007,VLOOKUP(Span,Data!$N$4:$Y$11,Data!$Y$1,FALSE),FALSE)</f>
        <v>0.54582197616835193</v>
      </c>
      <c r="Z287" s="19">
        <f>AK287*VLOOKUP($O287,AProperties!$A$8:$I$1007,VLOOKUP(Span,Data!$N$4:$Y$11,Data!$Y$1,FALSE),FALSE)</f>
        <v>0.57534688055537908</v>
      </c>
      <c r="AA287" s="19">
        <f>$I287*AA$19^0.5/VLOOKUP($O287,AProperties!$AY$8:$BG$1007,VLOOKUP(Span,Data!$N$4:$Y$11,Data!$Y$1,FALSE),FALSE)</f>
        <v>0.39700283339662368</v>
      </c>
      <c r="AB287" s="19">
        <f>$I287*AB$19^0.5/VLOOKUP($O287,AProperties!$AY$8:$BG$1007,VLOOKUP(Span,Data!$N$4:$Y$11,Data!$Y$1,FALSE),FALSE)</f>
        <v>0.56144679129005159</v>
      </c>
      <c r="AC287" s="19">
        <f>$I287*AC$19^0.5/VLOOKUP($O287,AProperties!$AY$8:$BG$1007,VLOOKUP(Span,Data!$N$4:$Y$11,Data!$Y$1,FALSE),FALSE)</f>
        <v>0.79400566679324736</v>
      </c>
      <c r="AD287" s="19">
        <f>$I287*AD$19^0.5/VLOOKUP($O287,AProperties!$AY$8:$BG$1007,VLOOKUP(Span,Data!$N$4:$Y$11,Data!$Y$1,FALSE),FALSE)</f>
        <v>0.97245436826088871</v>
      </c>
      <c r="AE287" s="19">
        <f>$I287*AE$19^0.5/VLOOKUP($O287,AProperties!$AY$8:$BG$1007,VLOOKUP(Span,Data!$N$4:$Y$11,Data!$Y$1,FALSE),FALSE)</f>
        <v>1.1228935825801032</v>
      </c>
      <c r="AF287" s="19">
        <f>$I287*AF$19^0.5/VLOOKUP($O287,AProperties!$AY$8:$BG$1007,VLOOKUP(Span,Data!$N$4:$Y$11,Data!$Y$1,FALSE),FALSE)</f>
        <v>1.2554331910736922</v>
      </c>
      <c r="AG287" s="19">
        <f>$I287*AG$19^0.5/VLOOKUP($O287,AProperties!$AY$8:$BG$1007,VLOOKUP(Span,Data!$N$4:$Y$11,Data!$Y$1,FALSE),FALSE)</f>
        <v>1.3752581563835091</v>
      </c>
      <c r="AH287" s="19">
        <f>$I287*AH$19^0.5/VLOOKUP($O287,AProperties!$AY$8:$BG$1007,VLOOKUP(Span,Data!$N$4:$Y$11,Data!$Y$1,FALSE),FALSE)</f>
        <v>1.4854485841486615</v>
      </c>
      <c r="AI287" s="19">
        <f>$I287*AI$19^0.5/VLOOKUP($O287,AProperties!$AY$8:$BG$1007,VLOOKUP(Span,Data!$N$4:$Y$11,Data!$Y$1,FALSE),FALSE)</f>
        <v>1.5880113335864947</v>
      </c>
      <c r="AJ287" s="19">
        <f>$I287*AJ$19^0.5/VLOOKUP($O287,AProperties!$AY$8:$BG$1007,VLOOKUP(Span,Data!$N$4:$Y$11,Data!$Y$1,FALSE),FALSE)</f>
        <v>1.6843403738701546</v>
      </c>
      <c r="AK287" s="19">
        <f>$I287*AK$19^0.5/VLOOKUP($O287,AProperties!$AY$8:$BG$1007,VLOOKUP(Span,Data!$N$4:$Y$11,Data!$Y$1,FALSE),FALSE)</f>
        <v>1.7754506454697487</v>
      </c>
      <c r="AL287" s="47">
        <f t="shared" si="41"/>
        <v>0.26800000000000002</v>
      </c>
    </row>
    <row r="288" spans="1:38" x14ac:dyDescent="0.25">
      <c r="A288" s="15">
        <v>0.26900000000000002</v>
      </c>
      <c r="B288" s="116">
        <f>VLOOKUP($A288,APropertiesDimless!$A$7:$I$1007,VLOOKUP(Span,Data!$N$4:$Y$11,Data!$Y$1,FALSE),FALSE)</f>
        <v>0.27436474592069171</v>
      </c>
      <c r="C288" s="6">
        <f t="shared" si="37"/>
        <v>0.40618237296034587</v>
      </c>
      <c r="D288" s="116">
        <f>VLOOKUP($A288,AProperties!$AE$8:$AM$1007,VLOOKUP(Span,Data!$N$4:$Y$11,Data!$Y$1,FALSE),FALSE)</f>
        <v>0.33531640013605268</v>
      </c>
      <c r="E288" s="116">
        <f t="shared" si="38"/>
        <v>0.42498137923203855</v>
      </c>
      <c r="F288" s="6">
        <f t="shared" si="42"/>
        <v>0.55000279033174104</v>
      </c>
      <c r="G288" s="9"/>
      <c r="H288" s="15">
        <f t="shared" si="39"/>
        <v>0.26900000000000002</v>
      </c>
      <c r="I288" s="6">
        <f>VLOOKUP(H288,AProperties!$AO$8:$AW$1007,VLOOKUP(Span,Data!$N$4:$Y$11,Data!$Y$1,FALSE),FALSE)^(2/3)</f>
        <v>0.30279687133485594</v>
      </c>
      <c r="J288" s="15">
        <f>$I288*(Slope^0.5)/VLOOKUP($H288,AProperties!$AY$8:$BG$1007,VLOOKUP(Span,Data!$N$4:$Y$11,Data!$Y$1,FALSE),FALSE)</f>
        <v>0.97456910987386736</v>
      </c>
      <c r="K288" s="15">
        <f>$J288*VLOOKUP($H288,AProperties!$A$8:$I$1007,VLOOKUP(Span,Data!$N$4:$Y$11,Data!$Y$1,FALSE),FALSE)</f>
        <v>0.31697119975887594</v>
      </c>
      <c r="L288" s="15">
        <f t="shared" si="43"/>
        <v>0.97456910987386736</v>
      </c>
      <c r="M288" s="15">
        <f t="shared" si="44"/>
        <v>0.26900000000000002</v>
      </c>
      <c r="O288" s="28">
        <f t="shared" si="40"/>
        <v>0.26900000000000002</v>
      </c>
      <c r="P288" s="19">
        <f>AA288*VLOOKUP($O288,AProperties!$A$8:$I$1007,VLOOKUP(Span,Data!$N$4:$Y$11,Data!$Y$1,FALSE),FALSE)</f>
        <v>0.1294029504278407</v>
      </c>
      <c r="Q288" s="19">
        <f>AB288*VLOOKUP($O288,AProperties!$A$8:$I$1007,VLOOKUP(Span,Data!$N$4:$Y$11,Data!$Y$1,FALSE),FALSE)</f>
        <v>0.18300340750614566</v>
      </c>
      <c r="R288" s="19">
        <f>AC288*VLOOKUP($O288,AProperties!$A$8:$I$1007,VLOOKUP(Span,Data!$N$4:$Y$11,Data!$Y$1,FALSE),FALSE)</f>
        <v>0.25880590085568139</v>
      </c>
      <c r="S288" s="19">
        <f>AD288*VLOOKUP($O288,AProperties!$A$8:$I$1007,VLOOKUP(Span,Data!$N$4:$Y$11,Data!$Y$1,FALSE),FALSE)</f>
        <v>0.31697119975887594</v>
      </c>
      <c r="T288" s="19">
        <f>AE288*VLOOKUP($O288,AProperties!$A$8:$I$1007,VLOOKUP(Span,Data!$N$4:$Y$11,Data!$Y$1,FALSE),FALSE)</f>
        <v>0.36600681501229132</v>
      </c>
      <c r="U288" s="19">
        <f>AF288*VLOOKUP($O288,AProperties!$A$8:$I$1007,VLOOKUP(Span,Data!$N$4:$Y$11,Data!$Y$1,FALSE),FALSE)</f>
        <v>0.40920805929783688</v>
      </c>
      <c r="V288" s="19">
        <f>AG288*VLOOKUP($O288,AProperties!$A$8:$I$1007,VLOOKUP(Span,Data!$N$4:$Y$11,Data!$Y$1,FALSE),FALSE)</f>
        <v>0.44826496958067391</v>
      </c>
      <c r="W288" s="19">
        <f>AH288*VLOOKUP($O288,AProperties!$A$8:$I$1007,VLOOKUP(Span,Data!$N$4:$Y$11,Data!$Y$1,FALSE),FALSE)</f>
        <v>0.48418150533867238</v>
      </c>
      <c r="X288" s="19">
        <f>AI288*VLOOKUP($O288,AProperties!$A$8:$I$1007,VLOOKUP(Span,Data!$N$4:$Y$11,Data!$Y$1,FALSE),FALSE)</f>
        <v>0.51761180171136278</v>
      </c>
      <c r="Y288" s="19">
        <f>AJ288*VLOOKUP($O288,AProperties!$A$8:$I$1007,VLOOKUP(Span,Data!$N$4:$Y$11,Data!$Y$1,FALSE),FALSE)</f>
        <v>0.5490102225184369</v>
      </c>
      <c r="Z288" s="19">
        <f>AK288*VLOOKUP($O288,AProperties!$A$8:$I$1007,VLOOKUP(Span,Data!$N$4:$Y$11,Data!$Y$1,FALSE),FALSE)</f>
        <v>0.57870758729137461</v>
      </c>
      <c r="AA288" s="19">
        <f>$I288*AA$19^0.5/VLOOKUP($O288,AProperties!$AY$8:$BG$1007,VLOOKUP(Span,Data!$N$4:$Y$11,Data!$Y$1,FALSE),FALSE)</f>
        <v>0.39786617304489497</v>
      </c>
      <c r="AB288" s="19">
        <f>$I288*AB$19^0.5/VLOOKUP($O288,AProperties!$AY$8:$BG$1007,VLOOKUP(Span,Data!$N$4:$Y$11,Data!$Y$1,FALSE),FALSE)</f>
        <v>0.56266773792957125</v>
      </c>
      <c r="AC288" s="19">
        <f>$I288*AC$19^0.5/VLOOKUP($O288,AProperties!$AY$8:$BG$1007,VLOOKUP(Span,Data!$N$4:$Y$11,Data!$Y$1,FALSE),FALSE)</f>
        <v>0.79573234608978993</v>
      </c>
      <c r="AD288" s="19">
        <f>$I288*AD$19^0.5/VLOOKUP($O288,AProperties!$AY$8:$BG$1007,VLOOKUP(Span,Data!$N$4:$Y$11,Data!$Y$1,FALSE),FALSE)</f>
        <v>0.97456910987386736</v>
      </c>
      <c r="AE288" s="19">
        <f>$I288*AE$19^0.5/VLOOKUP($O288,AProperties!$AY$8:$BG$1007,VLOOKUP(Span,Data!$N$4:$Y$11,Data!$Y$1,FALSE),FALSE)</f>
        <v>1.1253354758591425</v>
      </c>
      <c r="AF288" s="19">
        <f>$I288*AF$19^0.5/VLOOKUP($O288,AProperties!$AY$8:$BG$1007,VLOOKUP(Span,Data!$N$4:$Y$11,Data!$Y$1,FALSE),FALSE)</f>
        <v>1.258163310756558</v>
      </c>
      <c r="AG288" s="19">
        <f>$I288*AG$19^0.5/VLOOKUP($O288,AProperties!$AY$8:$BG$1007,VLOOKUP(Span,Data!$N$4:$Y$11,Data!$Y$1,FALSE),FALSE)</f>
        <v>1.3782488526534984</v>
      </c>
      <c r="AH288" s="19">
        <f>$I288*AH$19^0.5/VLOOKUP($O288,AProperties!$AY$8:$BG$1007,VLOOKUP(Span,Data!$N$4:$Y$11,Data!$Y$1,FALSE),FALSE)</f>
        <v>1.4886789053209106</v>
      </c>
      <c r="AI288" s="19">
        <f>$I288*AI$19^0.5/VLOOKUP($O288,AProperties!$AY$8:$BG$1007,VLOOKUP(Span,Data!$N$4:$Y$11,Data!$Y$1,FALSE),FALSE)</f>
        <v>1.5914646921795799</v>
      </c>
      <c r="AJ288" s="19">
        <f>$I288*AJ$19^0.5/VLOOKUP($O288,AProperties!$AY$8:$BG$1007,VLOOKUP(Span,Data!$N$4:$Y$11,Data!$Y$1,FALSE),FALSE)</f>
        <v>1.6880032137887135</v>
      </c>
      <c r="AK288" s="19">
        <f>$I288*AK$19^0.5/VLOOKUP($O288,AProperties!$AY$8:$BG$1007,VLOOKUP(Span,Data!$N$4:$Y$11,Data!$Y$1,FALSE),FALSE)</f>
        <v>1.7793116177521593</v>
      </c>
      <c r="AL288" s="47">
        <f t="shared" si="41"/>
        <v>0.26900000000000002</v>
      </c>
    </row>
    <row r="289" spans="1:38" x14ac:dyDescent="0.25">
      <c r="A289" s="15">
        <v>0.27</v>
      </c>
      <c r="B289" s="116">
        <f>VLOOKUP($A289,APropertiesDimless!$A$7:$I$1007,VLOOKUP(Span,Data!$N$4:$Y$11,Data!$Y$1,FALSE),FALSE)</f>
        <v>0.27543507802000017</v>
      </c>
      <c r="C289" s="6">
        <f t="shared" si="37"/>
        <v>0.40771753901000007</v>
      </c>
      <c r="D289" s="116">
        <f>VLOOKUP($A289,AProperties!$AE$8:$AM$1007,VLOOKUP(Span,Data!$N$4:$Y$11,Data!$Y$1,FALSE),FALSE)</f>
        <v>0.3365383995021215</v>
      </c>
      <c r="E289" s="116">
        <f t="shared" si="38"/>
        <v>0.42680085833270787</v>
      </c>
      <c r="F289" s="6">
        <f t="shared" si="42"/>
        <v>0.55308285239191457</v>
      </c>
      <c r="G289" s="9"/>
      <c r="H289" s="15">
        <f t="shared" si="39"/>
        <v>0.27</v>
      </c>
      <c r="I289" s="6">
        <f>VLOOKUP(H289,AProperties!$AO$8:$AW$1007,VLOOKUP(Span,Data!$N$4:$Y$11,Data!$Y$1,FALSE),FALSE)^(2/3)</f>
        <v>0.30336151043435011</v>
      </c>
      <c r="J289" s="15">
        <f>$I289*(Slope^0.5)/VLOOKUP($H289,AProperties!$AY$8:$BG$1007,VLOOKUP(Span,Data!$N$4:$Y$11,Data!$Y$1,FALSE),FALSE)</f>
        <v>0.97667922957207898</v>
      </c>
      <c r="K289" s="15">
        <f>$J289*VLOOKUP($H289,AProperties!$A$8:$I$1007,VLOOKUP(Span,Data!$N$4:$Y$11,Data!$Y$1,FALSE),FALSE)</f>
        <v>0.31881514489234924</v>
      </c>
      <c r="L289" s="15">
        <f t="shared" si="43"/>
        <v>0.97667922957207898</v>
      </c>
      <c r="M289" s="15">
        <f t="shared" si="44"/>
        <v>0.27</v>
      </c>
      <c r="O289" s="28">
        <f t="shared" si="40"/>
        <v>0.27</v>
      </c>
      <c r="P289" s="19">
        <f>AA289*VLOOKUP($O289,AProperties!$A$8:$I$1007,VLOOKUP(Span,Data!$N$4:$Y$11,Data!$Y$1,FALSE),FALSE)</f>
        <v>0.13015573787629037</v>
      </c>
      <c r="Q289" s="19">
        <f>AB289*VLOOKUP($O289,AProperties!$A$8:$I$1007,VLOOKUP(Span,Data!$N$4:$Y$11,Data!$Y$1,FALSE),FALSE)</f>
        <v>0.18406800972532741</v>
      </c>
      <c r="R289" s="19">
        <f>AC289*VLOOKUP($O289,AProperties!$A$8:$I$1007,VLOOKUP(Span,Data!$N$4:$Y$11,Data!$Y$1,FALSE),FALSE)</f>
        <v>0.26031147575258073</v>
      </c>
      <c r="S289" s="19">
        <f>AD289*VLOOKUP($O289,AProperties!$A$8:$I$1007,VLOOKUP(Span,Data!$N$4:$Y$11,Data!$Y$1,FALSE),FALSE)</f>
        <v>0.31881514489234924</v>
      </c>
      <c r="T289" s="19">
        <f>AE289*VLOOKUP($O289,AProperties!$A$8:$I$1007,VLOOKUP(Span,Data!$N$4:$Y$11,Data!$Y$1,FALSE),FALSE)</f>
        <v>0.36813601945065483</v>
      </c>
      <c r="U289" s="19">
        <f>AF289*VLOOKUP($O289,AProperties!$A$8:$I$1007,VLOOKUP(Span,Data!$N$4:$Y$11,Data!$Y$1,FALSE),FALSE)</f>
        <v>0.41158858222892447</v>
      </c>
      <c r="V289" s="19">
        <f>AG289*VLOOKUP($O289,AProperties!$A$8:$I$1007,VLOOKUP(Span,Data!$N$4:$Y$11,Data!$Y$1,FALSE),FALSE)</f>
        <v>0.4508727017967038</v>
      </c>
      <c r="W289" s="19">
        <f>AH289*VLOOKUP($O289,AProperties!$A$8:$I$1007,VLOOKUP(Span,Data!$N$4:$Y$11,Data!$Y$1,FALSE),FALSE)</f>
        <v>0.48699817805583484</v>
      </c>
      <c r="X289" s="19">
        <f>AI289*VLOOKUP($O289,AProperties!$A$8:$I$1007,VLOOKUP(Span,Data!$N$4:$Y$11,Data!$Y$1,FALSE),FALSE)</f>
        <v>0.52062295150516147</v>
      </c>
      <c r="Y289" s="19">
        <f>AJ289*VLOOKUP($O289,AProperties!$A$8:$I$1007,VLOOKUP(Span,Data!$N$4:$Y$11,Data!$Y$1,FALSE),FALSE)</f>
        <v>0.55220402917598221</v>
      </c>
      <c r="Z289" s="19">
        <f>AK289*VLOOKUP($O289,AProperties!$A$8:$I$1007,VLOOKUP(Span,Data!$N$4:$Y$11,Data!$Y$1,FALSE),FALSE)</f>
        <v>0.58207415510605887</v>
      </c>
      <c r="AA289" s="19">
        <f>$I289*AA$19^0.5/VLOOKUP($O289,AProperties!$AY$8:$BG$1007,VLOOKUP(Span,Data!$N$4:$Y$11,Data!$Y$1,FALSE),FALSE)</f>
        <v>0.39872762580436405</v>
      </c>
      <c r="AB289" s="19">
        <f>$I289*AB$19^0.5/VLOOKUP($O289,AProperties!$AY$8:$BG$1007,VLOOKUP(Span,Data!$N$4:$Y$11,Data!$Y$1,FALSE),FALSE)</f>
        <v>0.56388601610535616</v>
      </c>
      <c r="AC289" s="19">
        <f>$I289*AC$19^0.5/VLOOKUP($O289,AProperties!$AY$8:$BG$1007,VLOOKUP(Span,Data!$N$4:$Y$11,Data!$Y$1,FALSE),FALSE)</f>
        <v>0.7974552516087281</v>
      </c>
      <c r="AD289" s="19">
        <f>$I289*AD$19^0.5/VLOOKUP($O289,AProperties!$AY$8:$BG$1007,VLOOKUP(Span,Data!$N$4:$Y$11,Data!$Y$1,FALSE),FALSE)</f>
        <v>0.97667922957207898</v>
      </c>
      <c r="AE289" s="19">
        <f>$I289*AE$19^0.5/VLOOKUP($O289,AProperties!$AY$8:$BG$1007,VLOOKUP(Span,Data!$N$4:$Y$11,Data!$Y$1,FALSE),FALSE)</f>
        <v>1.1277720322107123</v>
      </c>
      <c r="AF289" s="19">
        <f>$I289*AF$19^0.5/VLOOKUP($O289,AProperties!$AY$8:$BG$1007,VLOOKUP(Span,Data!$N$4:$Y$11,Data!$Y$1,FALSE),FALSE)</f>
        <v>1.2608874635731175</v>
      </c>
      <c r="AG289" s="19">
        <f>$I289*AG$19^0.5/VLOOKUP($O289,AProperties!$AY$8:$BG$1007,VLOOKUP(Span,Data!$N$4:$Y$11,Data!$Y$1,FALSE),FALSE)</f>
        <v>1.38123301254894</v>
      </c>
      <c r="AH289" s="19">
        <f>$I289*AH$19^0.5/VLOOKUP($O289,AProperties!$AY$8:$BG$1007,VLOOKUP(Span,Data!$N$4:$Y$11,Data!$Y$1,FALSE),FALSE)</f>
        <v>1.4919021664017349</v>
      </c>
      <c r="AI289" s="19">
        <f>$I289*AI$19^0.5/VLOOKUP($O289,AProperties!$AY$8:$BG$1007,VLOOKUP(Span,Data!$N$4:$Y$11,Data!$Y$1,FALSE),FALSE)</f>
        <v>1.5949105032174562</v>
      </c>
      <c r="AJ289" s="19">
        <f>$I289*AJ$19^0.5/VLOOKUP($O289,AProperties!$AY$8:$BG$1007,VLOOKUP(Span,Data!$N$4:$Y$11,Data!$Y$1,FALSE),FALSE)</f>
        <v>1.6916580483160684</v>
      </c>
      <c r="AK289" s="19">
        <f>$I289*AK$19^0.5/VLOOKUP($O289,AProperties!$AY$8:$BG$1007,VLOOKUP(Span,Data!$N$4:$Y$11,Data!$Y$1,FALSE),FALSE)</f>
        <v>1.7831641516113148</v>
      </c>
      <c r="AL289" s="47">
        <f t="shared" si="41"/>
        <v>0.27</v>
      </c>
    </row>
    <row r="290" spans="1:38" x14ac:dyDescent="0.25">
      <c r="A290" s="15">
        <v>0.27100000000000002</v>
      </c>
      <c r="B290" s="116">
        <f>VLOOKUP($A290,APropertiesDimless!$A$7:$I$1007,VLOOKUP(Span,Data!$N$4:$Y$11,Data!$Y$1,FALSE),FALSE)</f>
        <v>0.27650604428521092</v>
      </c>
      <c r="C290" s="6">
        <f t="shared" si="37"/>
        <v>0.4092530221426055</v>
      </c>
      <c r="D290" s="116">
        <f>VLOOKUP($A290,AProperties!$AE$8:$AM$1007,VLOOKUP(Span,Data!$N$4:$Y$11,Data!$Y$1,FALSE),FALSE)</f>
        <v>0.33776008546759101</v>
      </c>
      <c r="E290" s="116">
        <f t="shared" si="38"/>
        <v>0.42862198841377286</v>
      </c>
      <c r="F290" s="6">
        <f t="shared" si="42"/>
        <v>0.5561687523487211</v>
      </c>
      <c r="G290" s="9"/>
      <c r="H290" s="15">
        <f t="shared" si="39"/>
        <v>0.27100000000000002</v>
      </c>
      <c r="I290" s="6">
        <f>VLOOKUP(H290,AProperties!$AO$8:$AW$1007,VLOOKUP(Span,Data!$N$4:$Y$11,Data!$Y$1,FALSE),FALSE)^(2/3)</f>
        <v>0.30392444311642403</v>
      </c>
      <c r="J290" s="15">
        <f>$I290*(Slope^0.5)/VLOOKUP($H290,AProperties!$AY$8:$BG$1007,VLOOKUP(Span,Data!$N$4:$Y$11,Data!$Y$1,FALSE),FALSE)</f>
        <v>0.97878474361929257</v>
      </c>
      <c r="K290" s="15">
        <f>$J290*VLOOKUP($H290,AProperties!$A$8:$I$1007,VLOOKUP(Span,Data!$N$4:$Y$11,Data!$Y$1,FALSE),FALSE)</f>
        <v>0.32066228581177797</v>
      </c>
      <c r="L290" s="15">
        <f t="shared" si="43"/>
        <v>0.97878474361929257</v>
      </c>
      <c r="M290" s="15">
        <f t="shared" si="44"/>
        <v>0.27100000000000002</v>
      </c>
      <c r="O290" s="28">
        <f t="shared" si="40"/>
        <v>0.27100000000000002</v>
      </c>
      <c r="P290" s="19">
        <f>AA290*VLOOKUP($O290,AProperties!$A$8:$I$1007,VLOOKUP(Span,Data!$N$4:$Y$11,Data!$Y$1,FALSE),FALSE)</f>
        <v>0.13090982999889297</v>
      </c>
      <c r="Q290" s="19">
        <f>AB290*VLOOKUP($O290,AProperties!$A$8:$I$1007,VLOOKUP(Span,Data!$N$4:$Y$11,Data!$Y$1,FALSE),FALSE)</f>
        <v>0.18513445703239073</v>
      </c>
      <c r="R290" s="19">
        <f>AC290*VLOOKUP($O290,AProperties!$A$8:$I$1007,VLOOKUP(Span,Data!$N$4:$Y$11,Data!$Y$1,FALSE),FALSE)</f>
        <v>0.26181965999778595</v>
      </c>
      <c r="S290" s="19">
        <f>AD290*VLOOKUP($O290,AProperties!$A$8:$I$1007,VLOOKUP(Span,Data!$N$4:$Y$11,Data!$Y$1,FALSE),FALSE)</f>
        <v>0.32066228581177797</v>
      </c>
      <c r="T290" s="19">
        <f>AE290*VLOOKUP($O290,AProperties!$A$8:$I$1007,VLOOKUP(Span,Data!$N$4:$Y$11,Data!$Y$1,FALSE),FALSE)</f>
        <v>0.37026891406478146</v>
      </c>
      <c r="U290" s="19">
        <f>AF290*VLOOKUP($O290,AProperties!$A$8:$I$1007,VLOOKUP(Span,Data!$N$4:$Y$11,Data!$Y$1,FALSE),FALSE)</f>
        <v>0.41397323090193966</v>
      </c>
      <c r="V290" s="19">
        <f>AG290*VLOOKUP($O290,AProperties!$A$8:$I$1007,VLOOKUP(Span,Data!$N$4:$Y$11,Data!$Y$1,FALSE),FALSE)</f>
        <v>0.45348495353657409</v>
      </c>
      <c r="W290" s="19">
        <f>AH290*VLOOKUP($O290,AProperties!$A$8:$I$1007,VLOOKUP(Span,Data!$N$4:$Y$11,Data!$Y$1,FALSE),FALSE)</f>
        <v>0.48981973241667887</v>
      </c>
      <c r="X290" s="19">
        <f>AI290*VLOOKUP($O290,AProperties!$A$8:$I$1007,VLOOKUP(Span,Data!$N$4:$Y$11,Data!$Y$1,FALSE),FALSE)</f>
        <v>0.52363931999557189</v>
      </c>
      <c r="Y290" s="19">
        <f>AJ290*VLOOKUP($O290,AProperties!$A$8:$I$1007,VLOOKUP(Span,Data!$N$4:$Y$11,Data!$Y$1,FALSE),FALSE)</f>
        <v>0.55540337109717208</v>
      </c>
      <c r="Z290" s="19">
        <f>AK290*VLOOKUP($O290,AProperties!$A$8:$I$1007,VLOOKUP(Span,Data!$N$4:$Y$11,Data!$Y$1,FALSE),FALSE)</f>
        <v>0.58544655760093189</v>
      </c>
      <c r="AA290" s="19">
        <f>$I290*AA$19^0.5/VLOOKUP($O290,AProperties!$AY$8:$BG$1007,VLOOKUP(Span,Data!$N$4:$Y$11,Data!$Y$1,FALSE),FALSE)</f>
        <v>0.39958719831468659</v>
      </c>
      <c r="AB290" s="19">
        <f>$I290*AB$19^0.5/VLOOKUP($O290,AProperties!$AY$8:$BG$1007,VLOOKUP(Span,Data!$N$4:$Y$11,Data!$Y$1,FALSE),FALSE)</f>
        <v>0.56510163520729739</v>
      </c>
      <c r="AC290" s="19">
        <f>$I290*AC$19^0.5/VLOOKUP($O290,AProperties!$AY$8:$BG$1007,VLOOKUP(Span,Data!$N$4:$Y$11,Data!$Y$1,FALSE),FALSE)</f>
        <v>0.79917439662937317</v>
      </c>
      <c r="AD290" s="19">
        <f>$I290*AD$19^0.5/VLOOKUP($O290,AProperties!$AY$8:$BG$1007,VLOOKUP(Span,Data!$N$4:$Y$11,Data!$Y$1,FALSE),FALSE)</f>
        <v>0.97878474361929257</v>
      </c>
      <c r="AE290" s="19">
        <f>$I290*AE$19^0.5/VLOOKUP($O290,AProperties!$AY$8:$BG$1007,VLOOKUP(Span,Data!$N$4:$Y$11,Data!$Y$1,FALSE),FALSE)</f>
        <v>1.1302032704145948</v>
      </c>
      <c r="AF290" s="19">
        <f>$I290*AF$19^0.5/VLOOKUP($O290,AProperties!$AY$8:$BG$1007,VLOOKUP(Span,Data!$N$4:$Y$11,Data!$Y$1,FALSE),FALSE)</f>
        <v>1.2636056705198055</v>
      </c>
      <c r="AG290" s="19">
        <f>$I290*AG$19^0.5/VLOOKUP($O290,AProperties!$AY$8:$BG$1007,VLOOKUP(Span,Data!$N$4:$Y$11,Data!$Y$1,FALSE),FALSE)</f>
        <v>1.3842106590702763</v>
      </c>
      <c r="AH290" s="19">
        <f>$I290*AH$19^0.5/VLOOKUP($O290,AProperties!$AY$8:$BG$1007,VLOOKUP(Span,Data!$N$4:$Y$11,Data!$Y$1,FALSE),FALSE)</f>
        <v>1.4951183922344511</v>
      </c>
      <c r="AI290" s="19">
        <f>$I290*AI$19^0.5/VLOOKUP($O290,AProperties!$AY$8:$BG$1007,VLOOKUP(Span,Data!$N$4:$Y$11,Data!$Y$1,FALSE),FALSE)</f>
        <v>1.5983487932587463</v>
      </c>
      <c r="AJ290" s="19">
        <f>$I290*AJ$19^0.5/VLOOKUP($O290,AProperties!$AY$8:$BG$1007,VLOOKUP(Span,Data!$N$4:$Y$11,Data!$Y$1,FALSE),FALSE)</f>
        <v>1.6953049056218921</v>
      </c>
      <c r="AK290" s="19">
        <f>$I290*AK$19^0.5/VLOOKUP($O290,AProperties!$AY$8:$BG$1007,VLOOKUP(Span,Data!$N$4:$Y$11,Data!$Y$1,FALSE),FALSE)</f>
        <v>1.7870082767406574</v>
      </c>
      <c r="AL290" s="47">
        <f t="shared" si="41"/>
        <v>0.27100000000000002</v>
      </c>
    </row>
    <row r="291" spans="1:38" x14ac:dyDescent="0.25">
      <c r="A291" s="15">
        <v>0.27200000000000002</v>
      </c>
      <c r="B291" s="116">
        <f>VLOOKUP($A291,APropertiesDimless!$A$7:$I$1007,VLOOKUP(Span,Data!$N$4:$Y$11,Data!$Y$1,FALSE),FALSE)</f>
        <v>0.27757764821542985</v>
      </c>
      <c r="C291" s="6">
        <f t="shared" si="37"/>
        <v>0.41078882410771494</v>
      </c>
      <c r="D291" s="116">
        <f>VLOOKUP($A291,AProperties!$AE$8:$AM$1007,VLOOKUP(Span,Data!$N$4:$Y$11,Data!$Y$1,FALSE),FALSE)</f>
        <v>0.33898145651730327</v>
      </c>
      <c r="E291" s="116">
        <f t="shared" si="38"/>
        <v>0.43044477265938857</v>
      </c>
      <c r="F291" s="6">
        <f t="shared" si="42"/>
        <v>0.55926048089960623</v>
      </c>
      <c r="G291" s="9"/>
      <c r="H291" s="15">
        <f t="shared" si="39"/>
        <v>0.27200000000000002</v>
      </c>
      <c r="I291" s="6">
        <f>VLOOKUP(H291,AProperties!$AO$8:$AW$1007,VLOOKUP(Span,Data!$N$4:$Y$11,Data!$Y$1,FALSE),FALSE)^(2/3)</f>
        <v>0.3044856760773218</v>
      </c>
      <c r="J291" s="15">
        <f>$I291*(Slope^0.5)/VLOOKUP($H291,AProperties!$AY$8:$BG$1007,VLOOKUP(Span,Data!$N$4:$Y$11,Data!$Y$1,FALSE),FALSE)</f>
        <v>0.98088566813240952</v>
      </c>
      <c r="K291" s="15">
        <f>$J291*VLOOKUP($H291,AProperties!$A$8:$I$1007,VLOOKUP(Span,Data!$N$4:$Y$11,Data!$Y$1,FALSE),FALSE)</f>
        <v>0.32251260808182775</v>
      </c>
      <c r="L291" s="15">
        <f t="shared" si="43"/>
        <v>0.98088566813240952</v>
      </c>
      <c r="M291" s="15">
        <f t="shared" si="44"/>
        <v>0.27200000000000002</v>
      </c>
      <c r="O291" s="28">
        <f t="shared" si="40"/>
        <v>0.27200000000000002</v>
      </c>
      <c r="P291" s="19">
        <f>AA291*VLOOKUP($O291,AProperties!$A$8:$I$1007,VLOOKUP(Span,Data!$N$4:$Y$11,Data!$Y$1,FALSE),FALSE)</f>
        <v>0.131665220902448</v>
      </c>
      <c r="Q291" s="19">
        <f>AB291*VLOOKUP($O291,AProperties!$A$8:$I$1007,VLOOKUP(Span,Data!$N$4:$Y$11,Data!$Y$1,FALSE),FALSE)</f>
        <v>0.18620274109309151</v>
      </c>
      <c r="R291" s="19">
        <f>AC291*VLOOKUP($O291,AProperties!$A$8:$I$1007,VLOOKUP(Span,Data!$N$4:$Y$11,Data!$Y$1,FALSE),FALSE)</f>
        <v>0.26333044180489601</v>
      </c>
      <c r="S291" s="19">
        <f>AD291*VLOOKUP($O291,AProperties!$A$8:$I$1007,VLOOKUP(Span,Data!$N$4:$Y$11,Data!$Y$1,FALSE),FALSE)</f>
        <v>0.32251260808182775</v>
      </c>
      <c r="T291" s="19">
        <f>AE291*VLOOKUP($O291,AProperties!$A$8:$I$1007,VLOOKUP(Span,Data!$N$4:$Y$11,Data!$Y$1,FALSE),FALSE)</f>
        <v>0.37240548218618302</v>
      </c>
      <c r="U291" s="19">
        <f>AF291*VLOOKUP($O291,AProperties!$A$8:$I$1007,VLOOKUP(Span,Data!$N$4:$Y$11,Data!$Y$1,FALSE),FALSE)</f>
        <v>0.41636198668094609</v>
      </c>
      <c r="V291" s="19">
        <f>AG291*VLOOKUP($O291,AProperties!$A$8:$I$1007,VLOOKUP(Span,Data!$N$4:$Y$11,Data!$Y$1,FALSE),FALSE)</f>
        <v>0.45610170438563946</v>
      </c>
      <c r="W291" s="19">
        <f>AH291*VLOOKUP($O291,AProperties!$A$8:$I$1007,VLOOKUP(Span,Data!$N$4:$Y$11,Data!$Y$1,FALSE),FALSE)</f>
        <v>0.49264614637086734</v>
      </c>
      <c r="X291" s="19">
        <f>AI291*VLOOKUP($O291,AProperties!$A$8:$I$1007,VLOOKUP(Span,Data!$N$4:$Y$11,Data!$Y$1,FALSE),FALSE)</f>
        <v>0.52666088360979202</v>
      </c>
      <c r="Y291" s="19">
        <f>AJ291*VLOOKUP($O291,AProperties!$A$8:$I$1007,VLOOKUP(Span,Data!$N$4:$Y$11,Data!$Y$1,FALSE),FALSE)</f>
        <v>0.55860822327927451</v>
      </c>
      <c r="Z291" s="19">
        <f>AK291*VLOOKUP($O291,AProperties!$A$8:$I$1007,VLOOKUP(Span,Data!$N$4:$Y$11,Data!$Y$1,FALSE),FALSE)</f>
        <v>0.5888247684208</v>
      </c>
      <c r="AA291" s="19">
        <f>$I291*AA$19^0.5/VLOOKUP($O291,AProperties!$AY$8:$BG$1007,VLOOKUP(Span,Data!$N$4:$Y$11,Data!$Y$1,FALSE),FALSE)</f>
        <v>0.4004448971555602</v>
      </c>
      <c r="AB291" s="19">
        <f>$I291*AB$19^0.5/VLOOKUP($O291,AProperties!$AY$8:$BG$1007,VLOOKUP(Span,Data!$N$4:$Y$11,Data!$Y$1,FALSE),FALSE)</f>
        <v>0.56631460454049254</v>
      </c>
      <c r="AC291" s="19">
        <f>$I291*AC$19^0.5/VLOOKUP($O291,AProperties!$AY$8:$BG$1007,VLOOKUP(Span,Data!$N$4:$Y$11,Data!$Y$1,FALSE),FALSE)</f>
        <v>0.8008897943111204</v>
      </c>
      <c r="AD291" s="19">
        <f>$I291*AD$19^0.5/VLOOKUP($O291,AProperties!$AY$8:$BG$1007,VLOOKUP(Span,Data!$N$4:$Y$11,Data!$Y$1,FALSE),FALSE)</f>
        <v>0.98088566813240952</v>
      </c>
      <c r="AE291" s="19">
        <f>$I291*AE$19^0.5/VLOOKUP($O291,AProperties!$AY$8:$BG$1007,VLOOKUP(Span,Data!$N$4:$Y$11,Data!$Y$1,FALSE),FALSE)</f>
        <v>1.1326292090809851</v>
      </c>
      <c r="AF291" s="19">
        <f>$I291*AF$19^0.5/VLOOKUP($O291,AProperties!$AY$8:$BG$1007,VLOOKUP(Span,Data!$N$4:$Y$11,Data!$Y$1,FALSE),FALSE)</f>
        <v>1.2663179524034522</v>
      </c>
      <c r="AG291" s="19">
        <f>$I291*AG$19^0.5/VLOOKUP($O291,AProperties!$AY$8:$BG$1007,VLOOKUP(Span,Data!$N$4:$Y$11,Data!$Y$1,FALSE),FALSE)</f>
        <v>1.3871818150102484</v>
      </c>
      <c r="AH291" s="19">
        <f>$I291*AH$19^0.5/VLOOKUP($O291,AProperties!$AY$8:$BG$1007,VLOOKUP(Span,Data!$N$4:$Y$11,Data!$Y$1,FALSE),FALSE)</f>
        <v>1.4983276074380332</v>
      </c>
      <c r="AI291" s="19">
        <f>$I291*AI$19^0.5/VLOOKUP($O291,AProperties!$AY$8:$BG$1007,VLOOKUP(Span,Data!$N$4:$Y$11,Data!$Y$1,FALSE),FALSE)</f>
        <v>1.6017795886222408</v>
      </c>
      <c r="AJ291" s="19">
        <f>$I291*AJ$19^0.5/VLOOKUP($O291,AProperties!$AY$8:$BG$1007,VLOOKUP(Span,Data!$N$4:$Y$11,Data!$Y$1,FALSE),FALSE)</f>
        <v>1.6989438136214774</v>
      </c>
      <c r="AK291" s="19">
        <f>$I291*AK$19^0.5/VLOOKUP($O291,AProperties!$AY$8:$BG$1007,VLOOKUP(Span,Data!$N$4:$Y$11,Data!$Y$1,FALSE),FALSE)</f>
        <v>1.7908440225654898</v>
      </c>
      <c r="AL291" s="47">
        <f t="shared" si="41"/>
        <v>0.27200000000000002</v>
      </c>
    </row>
    <row r="292" spans="1:38" x14ac:dyDescent="0.25">
      <c r="A292" s="15">
        <v>0.27300000000000002</v>
      </c>
      <c r="B292" s="116">
        <f>VLOOKUP($A292,APropertiesDimless!$A$7:$I$1007,VLOOKUP(Span,Data!$N$4:$Y$11,Data!$Y$1,FALSE),FALSE)</f>
        <v>0.27864989332282958</v>
      </c>
      <c r="C292" s="6">
        <f t="shared" si="37"/>
        <v>0.41232494666141484</v>
      </c>
      <c r="D292" s="116">
        <f>VLOOKUP($A292,AProperties!$AE$8:$AM$1007,VLOOKUP(Span,Data!$N$4:$Y$11,Data!$Y$1,FALSE),FALSE)</f>
        <v>0.34020251113492811</v>
      </c>
      <c r="E292" s="116">
        <f t="shared" si="38"/>
        <v>0.43226921425896841</v>
      </c>
      <c r="F292" s="6">
        <f t="shared" si="42"/>
        <v>0.56235802881082675</v>
      </c>
      <c r="G292" s="9"/>
      <c r="H292" s="15">
        <f t="shared" si="39"/>
        <v>0.27300000000000002</v>
      </c>
      <c r="I292" s="6">
        <f>VLOOKUP(H292,AProperties!$AO$8:$AW$1007,VLOOKUP(Span,Data!$N$4:$Y$11,Data!$Y$1,FALSE),FALSE)^(2/3)</f>
        <v>0.30504521595707207</v>
      </c>
      <c r="J292" s="15">
        <f>$I292*(Slope^0.5)/VLOOKUP($H292,AProperties!$AY$8:$BG$1007,VLOOKUP(Span,Data!$N$4:$Y$11,Data!$Y$1,FALSE),FALSE)</f>
        <v>0.9829820190831936</v>
      </c>
      <c r="K292" s="15">
        <f>$J292*VLOOKUP($H292,AProperties!$A$8:$I$1007,VLOOKUP(Span,Data!$N$4:$Y$11,Data!$Y$1,FALSE),FALSE)</f>
        <v>0.32436609729058447</v>
      </c>
      <c r="L292" s="15">
        <f t="shared" si="43"/>
        <v>0.9829820190831936</v>
      </c>
      <c r="M292" s="15">
        <f t="shared" si="44"/>
        <v>0.27300000000000002</v>
      </c>
      <c r="O292" s="28">
        <f t="shared" si="40"/>
        <v>0.27300000000000002</v>
      </c>
      <c r="P292" s="19">
        <f>AA292*VLOOKUP($O292,AProperties!$A$8:$I$1007,VLOOKUP(Span,Data!$N$4:$Y$11,Data!$Y$1,FALSE),FALSE)</f>
        <v>0.13242190470331619</v>
      </c>
      <c r="Q292" s="19">
        <f>AB292*VLOOKUP($O292,AProperties!$A$8:$I$1007,VLOOKUP(Span,Data!$N$4:$Y$11,Data!$Y$1,FALSE),FALSE)</f>
        <v>0.18727285358670731</v>
      </c>
      <c r="R292" s="19">
        <f>AC292*VLOOKUP($O292,AProperties!$A$8:$I$1007,VLOOKUP(Span,Data!$N$4:$Y$11,Data!$Y$1,FALSE),FALSE)</f>
        <v>0.26484380940663238</v>
      </c>
      <c r="S292" s="19">
        <f>AD292*VLOOKUP($O292,AProperties!$A$8:$I$1007,VLOOKUP(Span,Data!$N$4:$Y$11,Data!$Y$1,FALSE),FALSE)</f>
        <v>0.32436609729058447</v>
      </c>
      <c r="T292" s="19">
        <f>AE292*VLOOKUP($O292,AProperties!$A$8:$I$1007,VLOOKUP(Span,Data!$N$4:$Y$11,Data!$Y$1,FALSE),FALSE)</f>
        <v>0.37454570717341462</v>
      </c>
      <c r="U292" s="19">
        <f>AF292*VLOOKUP($O292,AProperties!$A$8:$I$1007,VLOOKUP(Span,Data!$N$4:$Y$11,Data!$Y$1,FALSE),FALSE)</f>
        <v>0.4187548309602428</v>
      </c>
      <c r="V292" s="19">
        <f>AG292*VLOOKUP($O292,AProperties!$A$8:$I$1007,VLOOKUP(Span,Data!$N$4:$Y$11,Data!$Y$1,FALSE),FALSE)</f>
        <v>0.45872293396237546</v>
      </c>
      <c r="W292" s="19">
        <f>AH292*VLOOKUP($O292,AProperties!$A$8:$I$1007,VLOOKUP(Span,Data!$N$4:$Y$11,Data!$Y$1,FALSE),FALSE)</f>
        <v>0.49547739790383799</v>
      </c>
      <c r="X292" s="19">
        <f>AI292*VLOOKUP($O292,AProperties!$A$8:$I$1007,VLOOKUP(Span,Data!$N$4:$Y$11,Data!$Y$1,FALSE),FALSE)</f>
        <v>0.52968761881326476</v>
      </c>
      <c r="Y292" s="19">
        <f>AJ292*VLOOKUP($O292,AProperties!$A$8:$I$1007,VLOOKUP(Span,Data!$N$4:$Y$11,Data!$Y$1,FALSE),FALSE)</f>
        <v>0.56181856076012182</v>
      </c>
      <c r="Z292" s="19">
        <f>AK292*VLOOKUP($O292,AProperties!$A$8:$I$1007,VLOOKUP(Span,Data!$N$4:$Y$11,Data!$Y$1,FALSE),FALSE)</f>
        <v>0.59220876125322819</v>
      </c>
      <c r="AA292" s="19">
        <f>$I292*AA$19^0.5/VLOOKUP($O292,AProperties!$AY$8:$BG$1007,VLOOKUP(Span,Data!$N$4:$Y$11,Data!$Y$1,FALSE),FALSE)</f>
        <v>0.40130072884743018</v>
      </c>
      <c r="AB292" s="19">
        <f>$I292*AB$19^0.5/VLOOKUP($O292,AProperties!$AY$8:$BG$1007,VLOOKUP(Span,Data!$N$4:$Y$11,Data!$Y$1,FALSE),FALSE)</f>
        <v>0.56752493332624376</v>
      </c>
      <c r="AC292" s="19">
        <f>$I292*AC$19^0.5/VLOOKUP($O292,AProperties!$AY$8:$BG$1007,VLOOKUP(Span,Data!$N$4:$Y$11,Data!$Y$1,FALSE),FALSE)</f>
        <v>0.80260145769486035</v>
      </c>
      <c r="AD292" s="19">
        <f>$I292*AD$19^0.5/VLOOKUP($O292,AProperties!$AY$8:$BG$1007,VLOOKUP(Span,Data!$N$4:$Y$11,Data!$Y$1,FALSE),FALSE)</f>
        <v>0.9829820190831936</v>
      </c>
      <c r="AE292" s="19">
        <f>$I292*AE$19^0.5/VLOOKUP($O292,AProperties!$AY$8:$BG$1007,VLOOKUP(Span,Data!$N$4:$Y$11,Data!$Y$1,FALSE),FALSE)</f>
        <v>1.1350498666524875</v>
      </c>
      <c r="AF292" s="19">
        <f>$I292*AF$19^0.5/VLOOKUP($O292,AProperties!$AY$8:$BG$1007,VLOOKUP(Span,Data!$N$4:$Y$11,Data!$Y$1,FALSE),FALSE)</f>
        <v>1.2690243298435167</v>
      </c>
      <c r="AG292" s="19">
        <f>$I292*AG$19^0.5/VLOOKUP($O292,AProperties!$AY$8:$BG$1007,VLOOKUP(Span,Data!$N$4:$Y$11,Data!$Y$1,FALSE),FALSE)</f>
        <v>1.3901465029563411</v>
      </c>
      <c r="AH292" s="19">
        <f>$I292*AH$19^0.5/VLOOKUP($O292,AProperties!$AY$8:$BG$1007,VLOOKUP(Span,Data!$N$4:$Y$11,Data!$Y$1,FALSE),FALSE)</f>
        <v>1.5015298364097538</v>
      </c>
      <c r="AI292" s="19">
        <f>$I292*AI$19^0.5/VLOOKUP($O292,AProperties!$AY$8:$BG$1007,VLOOKUP(Span,Data!$N$4:$Y$11,Data!$Y$1,FALSE),FALSE)</f>
        <v>1.6052029153897207</v>
      </c>
      <c r="AJ292" s="19">
        <f>$I292*AJ$19^0.5/VLOOKUP($O292,AProperties!$AY$8:$BG$1007,VLOOKUP(Span,Data!$N$4:$Y$11,Data!$Y$1,FALSE),FALSE)</f>
        <v>1.7025747999787311</v>
      </c>
      <c r="AK292" s="19">
        <f>$I292*AK$19^0.5/VLOOKUP($O292,AProperties!$AY$8:$BG$1007,VLOOKUP(Span,Data!$N$4:$Y$11,Data!$Y$1,FALSE),FALSE)</f>
        <v>1.7946714182461294</v>
      </c>
      <c r="AL292" s="47">
        <f t="shared" si="41"/>
        <v>0.27300000000000002</v>
      </c>
    </row>
    <row r="293" spans="1:38" x14ac:dyDescent="0.25">
      <c r="A293" s="15">
        <v>0.27400000000000002</v>
      </c>
      <c r="B293" s="116">
        <f>VLOOKUP($A293,APropertiesDimless!$A$7:$I$1007,VLOOKUP(Span,Data!$N$4:$Y$11,Data!$Y$1,FALSE),FALSE)</f>
        <v>0.27972278313274446</v>
      </c>
      <c r="C293" s="6">
        <f t="shared" si="37"/>
        <v>0.41386139156637225</v>
      </c>
      <c r="D293" s="116">
        <f>VLOOKUP($A293,AProperties!$AE$8:$AM$1007,VLOOKUP(Span,Data!$N$4:$Y$11,Data!$Y$1,FALSE),FALSE)</f>
        <v>0.34142324780295552</v>
      </c>
      <c r="E293" s="116">
        <f t="shared" si="38"/>
        <v>0.43409531640727467</v>
      </c>
      <c r="F293" s="6">
        <f t="shared" si="42"/>
        <v>0.56546138691702241</v>
      </c>
      <c r="G293" s="9"/>
      <c r="H293" s="15">
        <f t="shared" si="39"/>
        <v>0.27400000000000002</v>
      </c>
      <c r="I293" s="6">
        <f>VLOOKUP(H293,AProperties!$AO$8:$AW$1007,VLOOKUP(Span,Data!$N$4:$Y$11,Data!$Y$1,FALSE),FALSE)^(2/3)</f>
        <v>0.30560306934012571</v>
      </c>
      <c r="J293" s="15">
        <f>$I293*(Slope^0.5)/VLOOKUP($H293,AProperties!$AY$8:$BG$1007,VLOOKUP(Span,Data!$N$4:$Y$11,Data!$Y$1,FALSE),FALSE)</f>
        <v>0.9850738122999807</v>
      </c>
      <c r="K293" s="15">
        <f>$J293*VLOOKUP($H293,AProperties!$A$8:$I$1007,VLOOKUP(Span,Data!$N$4:$Y$11,Data!$Y$1,FALSE),FALSE)</f>
        <v>0.32622273904925986</v>
      </c>
      <c r="L293" s="15">
        <f t="shared" si="43"/>
        <v>0.9850738122999807</v>
      </c>
      <c r="M293" s="15">
        <f t="shared" si="44"/>
        <v>0.27400000000000002</v>
      </c>
      <c r="O293" s="28">
        <f t="shared" si="40"/>
        <v>0.27400000000000002</v>
      </c>
      <c r="P293" s="19">
        <f>AA293*VLOOKUP($O293,AProperties!$A$8:$I$1007,VLOOKUP(Span,Data!$N$4:$Y$11,Data!$Y$1,FALSE),FALSE)</f>
        <v>0.13317987552729924</v>
      </c>
      <c r="Q293" s="19">
        <f>AB293*VLOOKUP($O293,AProperties!$A$8:$I$1007,VLOOKUP(Span,Data!$N$4:$Y$11,Data!$Y$1,FALSE),FALSE)</f>
        <v>0.18834478620586725</v>
      </c>
      <c r="R293" s="19">
        <f>AC293*VLOOKUP($O293,AProperties!$A$8:$I$1007,VLOOKUP(Span,Data!$N$4:$Y$11,Data!$Y$1,FALSE),FALSE)</f>
        <v>0.26635975105459847</v>
      </c>
      <c r="S293" s="19">
        <f>AD293*VLOOKUP($O293,AProperties!$A$8:$I$1007,VLOOKUP(Span,Data!$N$4:$Y$11,Data!$Y$1,FALSE),FALSE)</f>
        <v>0.32622273904925986</v>
      </c>
      <c r="T293" s="19">
        <f>AE293*VLOOKUP($O293,AProperties!$A$8:$I$1007,VLOOKUP(Span,Data!$N$4:$Y$11,Data!$Y$1,FALSE),FALSE)</f>
        <v>0.37668957241173451</v>
      </c>
      <c r="U293" s="19">
        <f>AF293*VLOOKUP($O293,AProperties!$A$8:$I$1007,VLOOKUP(Span,Data!$N$4:$Y$11,Data!$Y$1,FALSE),FALSE)</f>
        <v>0.42115174516398385</v>
      </c>
      <c r="V293" s="19">
        <f>AG293*VLOOKUP($O293,AProperties!$A$8:$I$1007,VLOOKUP(Span,Data!$N$4:$Y$11,Data!$Y$1,FALSE),FALSE)</f>
        <v>0.46134862191796244</v>
      </c>
      <c r="W293" s="19">
        <f>AH293*VLOOKUP($O293,AProperties!$A$8:$I$1007,VLOOKUP(Span,Data!$N$4:$Y$11,Data!$Y$1,FALSE),FALSE)</f>
        <v>0.49831346503635332</v>
      </c>
      <c r="X293" s="19">
        <f>AI293*VLOOKUP($O293,AProperties!$A$8:$I$1007,VLOOKUP(Span,Data!$N$4:$Y$11,Data!$Y$1,FALSE),FALSE)</f>
        <v>0.53271950210919694</v>
      </c>
      <c r="Y293" s="19">
        <f>AJ293*VLOOKUP($O293,AProperties!$A$8:$I$1007,VLOOKUP(Span,Data!$N$4:$Y$11,Data!$Y$1,FALSE),FALSE)</f>
        <v>0.56503435861760165</v>
      </c>
      <c r="Z293" s="19">
        <f>AK293*VLOOKUP($O293,AProperties!$A$8:$I$1007,VLOOKUP(Span,Data!$N$4:$Y$11,Data!$Y$1,FALSE),FALSE)</f>
        <v>0.59559850982800344</v>
      </c>
      <c r="AA293" s="19">
        <f>$I293*AA$19^0.5/VLOOKUP($O293,AProperties!$AY$8:$BG$1007,VLOOKUP(Span,Data!$N$4:$Y$11,Data!$Y$1,FALSE),FALSE)</f>
        <v>0.40215469985218744</v>
      </c>
      <c r="AB293" s="19">
        <f>$I293*AB$19^0.5/VLOOKUP($O293,AProperties!$AY$8:$BG$1007,VLOOKUP(Span,Data!$N$4:$Y$11,Data!$Y$1,FALSE),FALSE)</f>
        <v>0.56873263070304481</v>
      </c>
      <c r="AC293" s="19">
        <f>$I293*AC$19^0.5/VLOOKUP($O293,AProperties!$AY$8:$BG$1007,VLOOKUP(Span,Data!$N$4:$Y$11,Data!$Y$1,FALSE),FALSE)</f>
        <v>0.80430939970437487</v>
      </c>
      <c r="AD293" s="19">
        <f>$I293*AD$19^0.5/VLOOKUP($O293,AProperties!$AY$8:$BG$1007,VLOOKUP(Span,Data!$N$4:$Y$11,Data!$Y$1,FALSE),FALSE)</f>
        <v>0.9850738122999807</v>
      </c>
      <c r="AE293" s="19">
        <f>$I293*AE$19^0.5/VLOOKUP($O293,AProperties!$AY$8:$BG$1007,VLOOKUP(Span,Data!$N$4:$Y$11,Data!$Y$1,FALSE),FALSE)</f>
        <v>1.1374652614060896</v>
      </c>
      <c r="AF293" s="19">
        <f>$I293*AF$19^0.5/VLOOKUP($O293,AProperties!$AY$8:$BG$1007,VLOOKUP(Span,Data!$N$4:$Y$11,Data!$Y$1,FALSE),FALSE)</f>
        <v>1.2717248232742921</v>
      </c>
      <c r="AG293" s="19">
        <f>$I293*AG$19^0.5/VLOOKUP($O293,AProperties!$AY$8:$BG$1007,VLOOKUP(Span,Data!$N$4:$Y$11,Data!$Y$1,FALSE),FALSE)</f>
        <v>1.3931047452932015</v>
      </c>
      <c r="AH293" s="19">
        <f>$I293*AH$19^0.5/VLOOKUP($O293,AProperties!$AY$8:$BG$1007,VLOOKUP(Span,Data!$N$4:$Y$11,Data!$Y$1,FALSE),FALSE)</f>
        <v>1.5047251033277946</v>
      </c>
      <c r="AI293" s="19">
        <f>$I293*AI$19^0.5/VLOOKUP($O293,AProperties!$AY$8:$BG$1007,VLOOKUP(Span,Data!$N$4:$Y$11,Data!$Y$1,FALSE),FALSE)</f>
        <v>1.6086187994087497</v>
      </c>
      <c r="AJ293" s="19">
        <f>$I293*AJ$19^0.5/VLOOKUP($O293,AProperties!$AY$8:$BG$1007,VLOOKUP(Span,Data!$N$4:$Y$11,Data!$Y$1,FALSE),FALSE)</f>
        <v>1.7061978921091343</v>
      </c>
      <c r="AK293" s="19">
        <f>$I293*AK$19^0.5/VLOOKUP($O293,AProperties!$AY$8:$BG$1007,VLOOKUP(Span,Data!$N$4:$Y$11,Data!$Y$1,FALSE),FALSE)</f>
        <v>1.7984904926810314</v>
      </c>
      <c r="AL293" s="47">
        <f t="shared" si="41"/>
        <v>0.27400000000000002</v>
      </c>
    </row>
    <row r="294" spans="1:38" x14ac:dyDescent="0.25">
      <c r="A294" s="15">
        <v>0.27500000000000002</v>
      </c>
      <c r="B294" s="116">
        <f>VLOOKUP($A294,APropertiesDimless!$A$7:$I$1007,VLOOKUP(Span,Data!$N$4:$Y$11,Data!$Y$1,FALSE),FALSE)</f>
        <v>0.28079632118377018</v>
      </c>
      <c r="C294" s="6">
        <f t="shared" si="37"/>
        <v>0.41539816059188511</v>
      </c>
      <c r="D294" s="116">
        <f>VLOOKUP($A294,AProperties!$AE$8:$AM$1007,VLOOKUP(Span,Data!$N$4:$Y$11,Data!$Y$1,FALSE),FALSE)</f>
        <v>0.34264366500269061</v>
      </c>
      <c r="E294" s="116">
        <f t="shared" si="38"/>
        <v>0.4359230823045126</v>
      </c>
      <c r="F294" s="6">
        <f t="shared" si="42"/>
        <v>0.56857054612080216</v>
      </c>
      <c r="G294" s="9"/>
      <c r="H294" s="15">
        <f t="shared" si="39"/>
        <v>0.27500000000000002</v>
      </c>
      <c r="I294" s="6">
        <f>VLOOKUP(H294,AProperties!$AO$8:$AW$1007,VLOOKUP(Span,Data!$N$4:$Y$11,Data!$Y$1,FALSE),FALSE)^(2/3)</f>
        <v>0.30615924275598339</v>
      </c>
      <c r="J294" s="15">
        <f>$I294*(Slope^0.5)/VLOOKUP($H294,AProperties!$AY$8:$BG$1007,VLOOKUP(Span,Data!$N$4:$Y$11,Data!$Y$1,FALSE),FALSE)</f>
        <v>0.98716106346935417</v>
      </c>
      <c r="K294" s="15">
        <f>$J294*VLOOKUP($H294,AProperties!$A$8:$I$1007,VLOOKUP(Span,Data!$N$4:$Y$11,Data!$Y$1,FALSE),FALSE)</f>
        <v>0.32808251899190072</v>
      </c>
      <c r="L294" s="15">
        <f t="shared" si="43"/>
        <v>0.98716106346935417</v>
      </c>
      <c r="M294" s="15">
        <f t="shared" si="44"/>
        <v>0.27500000000000002</v>
      </c>
      <c r="O294" s="28">
        <f t="shared" si="40"/>
        <v>0.27500000000000002</v>
      </c>
      <c r="P294" s="19">
        <f>AA294*VLOOKUP($O294,AProperties!$A$8:$I$1007,VLOOKUP(Span,Data!$N$4:$Y$11,Data!$Y$1,FALSE),FALSE)</f>
        <v>0.13393912750952136</v>
      </c>
      <c r="Q294" s="19">
        <f>AB294*VLOOKUP($O294,AProperties!$A$8:$I$1007,VLOOKUP(Span,Data!$N$4:$Y$11,Data!$Y$1,FALSE),FALSE)</f>
        <v>0.18941853065638439</v>
      </c>
      <c r="R294" s="19">
        <f>AC294*VLOOKUP($O294,AProperties!$A$8:$I$1007,VLOOKUP(Span,Data!$N$4:$Y$11,Data!$Y$1,FALSE),FALSE)</f>
        <v>0.26787825501904272</v>
      </c>
      <c r="S294" s="19">
        <f>AD294*VLOOKUP($O294,AProperties!$A$8:$I$1007,VLOOKUP(Span,Data!$N$4:$Y$11,Data!$Y$1,FALSE),FALSE)</f>
        <v>0.32808251899190072</v>
      </c>
      <c r="T294" s="19">
        <f>AE294*VLOOKUP($O294,AProperties!$A$8:$I$1007,VLOOKUP(Span,Data!$N$4:$Y$11,Data!$Y$1,FALSE),FALSE)</f>
        <v>0.37883706131276879</v>
      </c>
      <c r="U294" s="19">
        <f>AF294*VLOOKUP($O294,AProperties!$A$8:$I$1007,VLOOKUP(Span,Data!$N$4:$Y$11,Data!$Y$1,FALSE),FALSE)</f>
        <v>0.42355271074580342</v>
      </c>
      <c r="V294" s="19">
        <f>AG294*VLOOKUP($O294,AProperties!$A$8:$I$1007,VLOOKUP(Span,Data!$N$4:$Y$11,Data!$Y$1,FALSE),FALSE)</f>
        <v>0.46397874793587462</v>
      </c>
      <c r="W294" s="19">
        <f>AH294*VLOOKUP($O294,AProperties!$A$8:$I$1007,VLOOKUP(Span,Data!$N$4:$Y$11,Data!$Y$1,FALSE),FALSE)</f>
        <v>0.50115432582405739</v>
      </c>
      <c r="X294" s="19">
        <f>AI294*VLOOKUP($O294,AProperties!$A$8:$I$1007,VLOOKUP(Span,Data!$N$4:$Y$11,Data!$Y$1,FALSE),FALSE)</f>
        <v>0.53575651003808544</v>
      </c>
      <c r="Y294" s="19">
        <f>AJ294*VLOOKUP($O294,AProperties!$A$8:$I$1007,VLOOKUP(Span,Data!$N$4:$Y$11,Data!$Y$1,FALSE),FALSE)</f>
        <v>0.56825559196915321</v>
      </c>
      <c r="Z294" s="19">
        <f>AK294*VLOOKUP($O294,AProperties!$A$8:$I$1007,VLOOKUP(Span,Data!$N$4:$Y$11,Data!$Y$1,FALSE),FALSE)</f>
        <v>0.59899398791660374</v>
      </c>
      <c r="AA294" s="19">
        <f>$I294*AA$19^0.5/VLOOKUP($O294,AProperties!$AY$8:$BG$1007,VLOOKUP(Span,Data!$N$4:$Y$11,Data!$Y$1,FALSE),FALSE)</f>
        <v>0.40300681657385284</v>
      </c>
      <c r="AB294" s="19">
        <f>$I294*AB$19^0.5/VLOOKUP($O294,AProperties!$AY$8:$BG$1007,VLOOKUP(Span,Data!$N$4:$Y$11,Data!$Y$1,FALSE),FALSE)</f>
        <v>0.56993770572754887</v>
      </c>
      <c r="AC294" s="19">
        <f>$I294*AC$19^0.5/VLOOKUP($O294,AProperties!$AY$8:$BG$1007,VLOOKUP(Span,Data!$N$4:$Y$11,Data!$Y$1,FALSE),FALSE)</f>
        <v>0.80601363314770569</v>
      </c>
      <c r="AD294" s="19">
        <f>$I294*AD$19^0.5/VLOOKUP($O294,AProperties!$AY$8:$BG$1007,VLOOKUP(Span,Data!$N$4:$Y$11,Data!$Y$1,FALSE),FALSE)</f>
        <v>0.98716106346935417</v>
      </c>
      <c r="AE294" s="19">
        <f>$I294*AE$19^0.5/VLOOKUP($O294,AProperties!$AY$8:$BG$1007,VLOOKUP(Span,Data!$N$4:$Y$11,Data!$Y$1,FALSE),FALSE)</f>
        <v>1.1398754114550977</v>
      </c>
      <c r="AF294" s="19">
        <f>$I294*AF$19^0.5/VLOOKUP($O294,AProperties!$AY$8:$BG$1007,VLOOKUP(Span,Data!$N$4:$Y$11,Data!$Y$1,FALSE),FALSE)</f>
        <v>1.2744194529470707</v>
      </c>
      <c r="AG294" s="19">
        <f>$I294*AG$19^0.5/VLOOKUP($O294,AProperties!$AY$8:$BG$1007,VLOOKUP(Span,Data!$N$4:$Y$11,Data!$Y$1,FALSE),FALSE)</f>
        <v>1.3960565642050087</v>
      </c>
      <c r="AH294" s="19">
        <f>$I294*AH$19^0.5/VLOOKUP($O294,AProperties!$AY$8:$BG$1007,VLOOKUP(Span,Data!$N$4:$Y$11,Data!$Y$1,FALSE),FALSE)</f>
        <v>1.5079134321538072</v>
      </c>
      <c r="AI294" s="19">
        <f>$I294*AI$19^0.5/VLOOKUP($O294,AProperties!$AY$8:$BG$1007,VLOOKUP(Span,Data!$N$4:$Y$11,Data!$Y$1,FALSE),FALSE)</f>
        <v>1.6120272662954114</v>
      </c>
      <c r="AJ294" s="19">
        <f>$I294*AJ$19^0.5/VLOOKUP($O294,AProperties!$AY$8:$BG$1007,VLOOKUP(Span,Data!$N$4:$Y$11,Data!$Y$1,FALSE),FALSE)</f>
        <v>1.7098131171826467</v>
      </c>
      <c r="AK294" s="19">
        <f>$I294*AK$19^0.5/VLOOKUP($O294,AProperties!$AY$8:$BG$1007,VLOOKUP(Span,Data!$N$4:$Y$11,Data!$Y$1,FALSE),FALSE)</f>
        <v>1.8023012745098477</v>
      </c>
      <c r="AL294" s="47">
        <f t="shared" si="41"/>
        <v>0.27500000000000002</v>
      </c>
    </row>
    <row r="295" spans="1:38" x14ac:dyDescent="0.25">
      <c r="A295" s="15">
        <v>0.27600000000000002</v>
      </c>
      <c r="B295" s="116">
        <f>VLOOKUP($A295,APropertiesDimless!$A$7:$I$1007,VLOOKUP(Span,Data!$N$4:$Y$11,Data!$Y$1,FALSE),FALSE)</f>
        <v>0.28187051102785921</v>
      </c>
      <c r="C295" s="6">
        <f t="shared" si="37"/>
        <v>0.41693525551392963</v>
      </c>
      <c r="D295" s="116">
        <f>VLOOKUP($A295,AProperties!$AE$8:$AM$1007,VLOOKUP(Span,Data!$N$4:$Y$11,Data!$Y$1,FALSE),FALSE)</f>
        <v>0.34386376121424472</v>
      </c>
      <c r="E295" s="116">
        <f t="shared" si="38"/>
        <v>0.43775251515642161</v>
      </c>
      <c r="F295" s="6">
        <f t="shared" si="42"/>
        <v>0.57168549739232777</v>
      </c>
      <c r="G295" s="9"/>
      <c r="H295" s="15">
        <f t="shared" si="39"/>
        <v>0.27600000000000002</v>
      </c>
      <c r="I295" s="6">
        <f>VLOOKUP(H295,AProperties!$AO$8:$AW$1007,VLOOKUP(Span,Data!$N$4:$Y$11,Data!$Y$1,FALSE),FALSE)^(2/3)</f>
        <v>0.30671374267981322</v>
      </c>
      <c r="J295" s="15">
        <f>$I295*(Slope^0.5)/VLOOKUP($H295,AProperties!$AY$8:$BG$1007,VLOOKUP(Span,Data!$N$4:$Y$11,Data!$Y$1,FALSE),FALSE)</f>
        <v>0.98924378813779679</v>
      </c>
      <c r="K295" s="15">
        <f>$J295*VLOOKUP($H295,AProperties!$A$8:$I$1007,VLOOKUP(Span,Data!$N$4:$Y$11,Data!$Y$1,FALSE),FALSE)</f>
        <v>0.32994542277509864</v>
      </c>
      <c r="L295" s="15">
        <f t="shared" si="43"/>
        <v>0.98924378813779679</v>
      </c>
      <c r="M295" s="15">
        <f t="shared" si="44"/>
        <v>0.27600000000000002</v>
      </c>
      <c r="O295" s="28">
        <f t="shared" si="40"/>
        <v>0.27600000000000002</v>
      </c>
      <c r="P295" s="19">
        <f>AA295*VLOOKUP($O295,AProperties!$A$8:$I$1007,VLOOKUP(Span,Data!$N$4:$Y$11,Data!$Y$1,FALSE),FALSE)</f>
        <v>0.13469965479431054</v>
      </c>
      <c r="Q295" s="19">
        <f>AB295*VLOOKUP($O295,AProperties!$A$8:$I$1007,VLOOKUP(Span,Data!$N$4:$Y$11,Data!$Y$1,FALSE),FALSE)</f>
        <v>0.19049407865708806</v>
      </c>
      <c r="R295" s="19">
        <f>AC295*VLOOKUP($O295,AProperties!$A$8:$I$1007,VLOOKUP(Span,Data!$N$4:$Y$11,Data!$Y$1,FALSE),FALSE)</f>
        <v>0.26939930958862107</v>
      </c>
      <c r="S295" s="19">
        <f>AD295*VLOOKUP($O295,AProperties!$A$8:$I$1007,VLOOKUP(Span,Data!$N$4:$Y$11,Data!$Y$1,FALSE),FALSE)</f>
        <v>0.32994542277509864</v>
      </c>
      <c r="T295" s="19">
        <f>AE295*VLOOKUP($O295,AProperties!$A$8:$I$1007,VLOOKUP(Span,Data!$N$4:$Y$11,Data!$Y$1,FALSE),FALSE)</f>
        <v>0.38098815731417612</v>
      </c>
      <c r="U295" s="19">
        <f>AF295*VLOOKUP($O295,AProperties!$A$8:$I$1007,VLOOKUP(Span,Data!$N$4:$Y$11,Data!$Y$1,FALSE),FALSE)</f>
        <v>0.42595770918844078</v>
      </c>
      <c r="V295" s="19">
        <f>AG295*VLOOKUP($O295,AProperties!$A$8:$I$1007,VLOOKUP(Span,Data!$N$4:$Y$11,Data!$Y$1,FALSE),FALSE)</f>
        <v>0.4666132917314692</v>
      </c>
      <c r="W295" s="19">
        <f>AH295*VLOOKUP($O295,AProperties!$A$8:$I$1007,VLOOKUP(Span,Data!$N$4:$Y$11,Data!$Y$1,FALSE),FALSE)</f>
        <v>0.50399995835703204</v>
      </c>
      <c r="X295" s="19">
        <f>AI295*VLOOKUP($O295,AProperties!$A$8:$I$1007,VLOOKUP(Span,Data!$N$4:$Y$11,Data!$Y$1,FALSE),FALSE)</f>
        <v>0.53879861917724214</v>
      </c>
      <c r="Y295" s="19">
        <f>AJ295*VLOOKUP($O295,AProperties!$A$8:$I$1007,VLOOKUP(Span,Data!$N$4:$Y$11,Data!$Y$1,FALSE),FALSE)</f>
        <v>0.57148223597126413</v>
      </c>
      <c r="Z295" s="19">
        <f>AK295*VLOOKUP($O295,AProperties!$A$8:$I$1007,VLOOKUP(Span,Data!$N$4:$Y$11,Data!$Y$1,FALSE),FALSE)</f>
        <v>0.6023951693316677</v>
      </c>
      <c r="AA295" s="19">
        <f>$I295*AA$19^0.5/VLOOKUP($O295,AProperties!$AY$8:$BG$1007,VLOOKUP(Span,Data!$N$4:$Y$11,Data!$Y$1,FALSE),FALSE)</f>
        <v>0.40385708535925141</v>
      </c>
      <c r="AB295" s="19">
        <f>$I295*AB$19^0.5/VLOOKUP($O295,AProperties!$AY$8:$BG$1007,VLOOKUP(Span,Data!$N$4:$Y$11,Data!$Y$1,FALSE),FALSE)</f>
        <v>0.57114016737552209</v>
      </c>
      <c r="AC295" s="19">
        <f>$I295*AC$19^0.5/VLOOKUP($O295,AProperties!$AY$8:$BG$1007,VLOOKUP(Span,Data!$N$4:$Y$11,Data!$Y$1,FALSE),FALSE)</f>
        <v>0.80771417071850282</v>
      </c>
      <c r="AD295" s="19">
        <f>$I295*AD$19^0.5/VLOOKUP($O295,AProperties!$AY$8:$BG$1007,VLOOKUP(Span,Data!$N$4:$Y$11,Data!$Y$1,FALSE),FALSE)</f>
        <v>0.98924378813779679</v>
      </c>
      <c r="AE295" s="19">
        <f>$I295*AE$19^0.5/VLOOKUP($O295,AProperties!$AY$8:$BG$1007,VLOOKUP(Span,Data!$N$4:$Y$11,Data!$Y$1,FALSE),FALSE)</f>
        <v>1.1422803347510442</v>
      </c>
      <c r="AF295" s="19">
        <f>$I295*AF$19^0.5/VLOOKUP($O295,AProperties!$AY$8:$BG$1007,VLOOKUP(Span,Data!$N$4:$Y$11,Data!$Y$1,FALSE),FALSE)</f>
        <v>1.277108238932275</v>
      </c>
      <c r="AG295" s="19">
        <f>$I295*AG$19^0.5/VLOOKUP($O295,AProperties!$AY$8:$BG$1007,VLOOKUP(Span,Data!$N$4:$Y$11,Data!$Y$1,FALSE),FALSE)</f>
        <v>1.399001981677809</v>
      </c>
      <c r="AH295" s="19">
        <f>$I295*AH$19^0.5/VLOOKUP($O295,AProperties!$AY$8:$BG$1007,VLOOKUP(Span,Data!$N$4:$Y$11,Data!$Y$1,FALSE),FALSE)</f>
        <v>1.5110948466354375</v>
      </c>
      <c r="AI295" s="19">
        <f>$I295*AI$19^0.5/VLOOKUP($O295,AProperties!$AY$8:$BG$1007,VLOOKUP(Span,Data!$N$4:$Y$11,Data!$Y$1,FALSE),FALSE)</f>
        <v>1.6154283414370056</v>
      </c>
      <c r="AJ295" s="19">
        <f>$I295*AJ$19^0.5/VLOOKUP($O295,AProperties!$AY$8:$BG$1007,VLOOKUP(Span,Data!$N$4:$Y$11,Data!$Y$1,FALSE),FALSE)</f>
        <v>1.713420502126566</v>
      </c>
      <c r="AK295" s="19">
        <f>$I295*AK$19^0.5/VLOOKUP($O295,AProperties!$AY$8:$BG$1007,VLOOKUP(Span,Data!$N$4:$Y$11,Data!$Y$1,FALSE),FALSE)</f>
        <v>1.8061037921164425</v>
      </c>
      <c r="AL295" s="47">
        <f t="shared" si="41"/>
        <v>0.27600000000000002</v>
      </c>
    </row>
    <row r="296" spans="1:38" x14ac:dyDescent="0.25">
      <c r="A296" s="15">
        <v>0.27700000000000002</v>
      </c>
      <c r="B296" s="116">
        <f>VLOOKUP($A296,APropertiesDimless!$A$7:$I$1007,VLOOKUP(Span,Data!$N$4:$Y$11,Data!$Y$1,FALSE),FALSE)</f>
        <v>0.28294535623042094</v>
      </c>
      <c r="C296" s="6">
        <f t="shared" si="37"/>
        <v>0.41847267811521049</v>
      </c>
      <c r="D296" s="116">
        <f>VLOOKUP($A296,AProperties!$AE$8:$AM$1007,VLOOKUP(Span,Data!$N$4:$Y$11,Data!$Y$1,FALSE),FALSE)</f>
        <v>0.34508353491652949</v>
      </c>
      <c r="E296" s="116">
        <f t="shared" si="38"/>
        <v>0.43958361817436881</v>
      </c>
      <c r="F296" s="6">
        <f t="shared" si="42"/>
        <v>0.57480623176891288</v>
      </c>
      <c r="G296" s="9"/>
      <c r="H296" s="15">
        <f t="shared" si="39"/>
        <v>0.27700000000000002</v>
      </c>
      <c r="I296" s="6">
        <f>VLOOKUP(H296,AProperties!$AO$8:$AW$1007,VLOOKUP(Span,Data!$N$4:$Y$11,Data!$Y$1,FALSE),FALSE)^(2/3)</f>
        <v>0.30726657553305903</v>
      </c>
      <c r="J296" s="15">
        <f>$I296*(Slope^0.5)/VLOOKUP($H296,AProperties!$AY$8:$BG$1007,VLOOKUP(Span,Data!$N$4:$Y$11,Data!$Y$1,FALSE),FALSE)</f>
        <v>0.99132200171331508</v>
      </c>
      <c r="K296" s="15">
        <f>$J296*VLOOKUP($H296,AProperties!$A$8:$I$1007,VLOOKUP(Span,Data!$N$4:$Y$11,Data!$Y$1,FALSE),FALSE)</f>
        <v>0.3318114360777053</v>
      </c>
      <c r="L296" s="15">
        <f t="shared" si="43"/>
        <v>0.99132200171331508</v>
      </c>
      <c r="M296" s="15">
        <f t="shared" si="44"/>
        <v>0.27700000000000002</v>
      </c>
      <c r="O296" s="28">
        <f t="shared" si="40"/>
        <v>0.27700000000000002</v>
      </c>
      <c r="P296" s="19">
        <f>AA296*VLOOKUP($O296,AProperties!$A$8:$I$1007,VLOOKUP(Span,Data!$N$4:$Y$11,Data!$Y$1,FALSE),FALSE)</f>
        <v>0.13546145153508254</v>
      </c>
      <c r="Q296" s="19">
        <f>AB296*VLOOKUP($O296,AProperties!$A$8:$I$1007,VLOOKUP(Span,Data!$N$4:$Y$11,Data!$Y$1,FALSE),FALSE)</f>
        <v>0.19157142193965948</v>
      </c>
      <c r="R296" s="19">
        <f>AC296*VLOOKUP($O296,AProperties!$A$8:$I$1007,VLOOKUP(Span,Data!$N$4:$Y$11,Data!$Y$1,FALSE),FALSE)</f>
        <v>0.27092290307016509</v>
      </c>
      <c r="S296" s="19">
        <f>AD296*VLOOKUP($O296,AProperties!$A$8:$I$1007,VLOOKUP(Span,Data!$N$4:$Y$11,Data!$Y$1,FALSE),FALSE)</f>
        <v>0.3318114360777053</v>
      </c>
      <c r="T296" s="19">
        <f>AE296*VLOOKUP($O296,AProperties!$A$8:$I$1007,VLOOKUP(Span,Data!$N$4:$Y$11,Data!$Y$1,FALSE),FALSE)</f>
        <v>0.38314284387931896</v>
      </c>
      <c r="U296" s="19">
        <f>AF296*VLOOKUP($O296,AProperties!$A$8:$I$1007,VLOOKUP(Span,Data!$N$4:$Y$11,Data!$Y$1,FALSE),FALSE)</f>
        <v>0.42836672200337322</v>
      </c>
      <c r="V296" s="19">
        <f>AG296*VLOOKUP($O296,AProperties!$A$8:$I$1007,VLOOKUP(Span,Data!$N$4:$Y$11,Data!$Y$1,FALSE),FALSE)</f>
        <v>0.46925223305158414</v>
      </c>
      <c r="W296" s="19">
        <f>AH296*VLOOKUP($O296,AProperties!$A$8:$I$1007,VLOOKUP(Span,Data!$N$4:$Y$11,Data!$Y$1,FALSE),FALSE)</f>
        <v>0.50685034075936186</v>
      </c>
      <c r="X296" s="19">
        <f>AI296*VLOOKUP($O296,AProperties!$A$8:$I$1007,VLOOKUP(Span,Data!$N$4:$Y$11,Data!$Y$1,FALSE),FALSE)</f>
        <v>0.54184580614033018</v>
      </c>
      <c r="Y296" s="19">
        <f>AJ296*VLOOKUP($O296,AProperties!$A$8:$I$1007,VLOOKUP(Span,Data!$N$4:$Y$11,Data!$Y$1,FALSE),FALSE)</f>
        <v>0.57471426581897833</v>
      </c>
      <c r="Z296" s="19">
        <f>AK296*VLOOKUP($O296,AProperties!$A$8:$I$1007,VLOOKUP(Span,Data!$N$4:$Y$11,Data!$Y$1,FALSE),FALSE)</f>
        <v>0.60580202792647564</v>
      </c>
      <c r="AA296" s="19">
        <f>$I296*AA$19^0.5/VLOOKUP($O296,AProperties!$AY$8:$BG$1007,VLOOKUP(Span,Data!$N$4:$Y$11,Data!$Y$1,FALSE),FALSE)</f>
        <v>0.40470551249867553</v>
      </c>
      <c r="AB296" s="19">
        <f>$I296*AB$19^0.5/VLOOKUP($O296,AProperties!$AY$8:$BG$1007,VLOOKUP(Span,Data!$N$4:$Y$11,Data!$Y$1,FALSE),FALSE)</f>
        <v>0.5723400245427811</v>
      </c>
      <c r="AC296" s="19">
        <f>$I296*AC$19^0.5/VLOOKUP($O296,AProperties!$AY$8:$BG$1007,VLOOKUP(Span,Data!$N$4:$Y$11,Data!$Y$1,FALSE),FALSE)</f>
        <v>0.80941102499735107</v>
      </c>
      <c r="AD296" s="19">
        <f>$I296*AD$19^0.5/VLOOKUP($O296,AProperties!$AY$8:$BG$1007,VLOOKUP(Span,Data!$N$4:$Y$11,Data!$Y$1,FALSE),FALSE)</f>
        <v>0.99132200171331508</v>
      </c>
      <c r="AE296" s="19">
        <f>$I296*AE$19^0.5/VLOOKUP($O296,AProperties!$AY$8:$BG$1007,VLOOKUP(Span,Data!$N$4:$Y$11,Data!$Y$1,FALSE),FALSE)</f>
        <v>1.1446800490855622</v>
      </c>
      <c r="AF296" s="19">
        <f>$I296*AF$19^0.5/VLOOKUP($O296,AProperties!$AY$8:$BG$1007,VLOOKUP(Span,Data!$N$4:$Y$11,Data!$Y$1,FALSE),FALSE)</f>
        <v>1.2797912011215566</v>
      </c>
      <c r="AG296" s="19">
        <f>$I296*AG$19^0.5/VLOOKUP($O296,AProperties!$AY$8:$BG$1007,VLOOKUP(Span,Data!$N$4:$Y$11,Data!$Y$1,FALSE),FALSE)</f>
        <v>1.4019410195018147</v>
      </c>
      <c r="AH296" s="19">
        <f>$I296*AH$19^0.5/VLOOKUP($O296,AProperties!$AY$8:$BG$1007,VLOOKUP(Span,Data!$N$4:$Y$11,Data!$Y$1,FALSE),FALSE)</f>
        <v>1.514269370308803</v>
      </c>
      <c r="AI296" s="19">
        <f>$I296*AI$19^0.5/VLOOKUP($O296,AProperties!$AY$8:$BG$1007,VLOOKUP(Span,Data!$N$4:$Y$11,Data!$Y$1,FALSE),FALSE)</f>
        <v>1.6188220499947021</v>
      </c>
      <c r="AJ296" s="19">
        <f>$I296*AJ$19^0.5/VLOOKUP($O296,AProperties!$AY$8:$BG$1007,VLOOKUP(Span,Data!$N$4:$Y$11,Data!$Y$1,FALSE),FALSE)</f>
        <v>1.7170200736283432</v>
      </c>
      <c r="AK296" s="19">
        <f>$I296*AK$19^0.5/VLOOKUP($O296,AProperties!$AY$8:$BG$1007,VLOOKUP(Span,Data!$N$4:$Y$11,Data!$Y$1,FALSE),FALSE)</f>
        <v>1.8098980736318586</v>
      </c>
      <c r="AL296" s="47">
        <f t="shared" si="41"/>
        <v>0.27700000000000002</v>
      </c>
    </row>
    <row r="297" spans="1:38" x14ac:dyDescent="0.25">
      <c r="A297" s="15">
        <v>0.27800000000000002</v>
      </c>
      <c r="B297" s="116">
        <f>VLOOKUP($A297,APropertiesDimless!$A$7:$I$1007,VLOOKUP(Span,Data!$N$4:$Y$11,Data!$Y$1,FALSE),FALSE)</f>
        <v>0.28402086037042013</v>
      </c>
      <c r="C297" s="6">
        <f t="shared" si="37"/>
        <v>0.42001043018521012</v>
      </c>
      <c r="D297" s="116">
        <f>VLOOKUP($A297,AProperties!$AE$8:$AM$1007,VLOOKUP(Span,Data!$N$4:$Y$11,Data!$Y$1,FALSE),FALSE)</f>
        <v>0.34630298458725006</v>
      </c>
      <c r="E297" s="116">
        <f t="shared" si="38"/>
        <v>0.44141639457544224</v>
      </c>
      <c r="F297" s="6">
        <f t="shared" si="42"/>
        <v>0.57793274035462538</v>
      </c>
      <c r="G297" s="9"/>
      <c r="H297" s="15">
        <f t="shared" si="39"/>
        <v>0.27800000000000002</v>
      </c>
      <c r="I297" s="6">
        <f>VLOOKUP(H297,AProperties!$AO$8:$AW$1007,VLOOKUP(Span,Data!$N$4:$Y$11,Data!$Y$1,FALSE),FALSE)^(2/3)</f>
        <v>0.3078177476840398</v>
      </c>
      <c r="J297" s="15">
        <f>$I297*(Slope^0.5)/VLOOKUP($H297,AProperties!$AY$8:$BG$1007,VLOOKUP(Span,Data!$N$4:$Y$11,Data!$Y$1,FALSE),FALSE)</f>
        <v>0.99339571946704497</v>
      </c>
      <c r="K297" s="15">
        <f>$J297*VLOOKUP($H297,AProperties!$A$8:$I$1007,VLOOKUP(Span,Data!$N$4:$Y$11,Data!$Y$1,FALSE),FALSE)</f>
        <v>0.3336805446005523</v>
      </c>
      <c r="L297" s="15">
        <f t="shared" si="43"/>
        <v>0.99339571946704497</v>
      </c>
      <c r="M297" s="15">
        <f t="shared" si="44"/>
        <v>0.27800000000000002</v>
      </c>
      <c r="O297" s="28">
        <f t="shared" si="40"/>
        <v>0.27800000000000002</v>
      </c>
      <c r="P297" s="19">
        <f>AA297*VLOOKUP($O297,AProperties!$A$8:$I$1007,VLOOKUP(Span,Data!$N$4:$Y$11,Data!$Y$1,FALSE),FALSE)</f>
        <v>0.13622451189422627</v>
      </c>
      <c r="Q297" s="19">
        <f>AB297*VLOOKUP($O297,AProperties!$A$8:$I$1007,VLOOKUP(Span,Data!$N$4:$Y$11,Data!$Y$1,FALSE),FALSE)</f>
        <v>0.1926505522484698</v>
      </c>
      <c r="R297" s="19">
        <f>AC297*VLOOKUP($O297,AProperties!$A$8:$I$1007,VLOOKUP(Span,Data!$N$4:$Y$11,Data!$Y$1,FALSE),FALSE)</f>
        <v>0.27244902378845254</v>
      </c>
      <c r="S297" s="19">
        <f>AD297*VLOOKUP($O297,AProperties!$A$8:$I$1007,VLOOKUP(Span,Data!$N$4:$Y$11,Data!$Y$1,FALSE),FALSE)</f>
        <v>0.3336805446005523</v>
      </c>
      <c r="T297" s="19">
        <f>AE297*VLOOKUP($O297,AProperties!$A$8:$I$1007,VLOOKUP(Span,Data!$N$4:$Y$11,Data!$Y$1,FALSE),FALSE)</f>
        <v>0.38530110449693961</v>
      </c>
      <c r="U297" s="19">
        <f>AF297*VLOOKUP($O297,AProperties!$A$8:$I$1007,VLOOKUP(Span,Data!$N$4:$Y$11,Data!$Y$1,FALSE),FALSE)</f>
        <v>0.43077973073045339</v>
      </c>
      <c r="V297" s="19">
        <f>AG297*VLOOKUP($O297,AProperties!$A$8:$I$1007,VLOOKUP(Span,Data!$N$4:$Y$11,Data!$Y$1,FALSE),FALSE)</f>
        <v>0.47189555167414149</v>
      </c>
      <c r="W297" s="19">
        <f>AH297*VLOOKUP($O297,AProperties!$A$8:$I$1007,VLOOKUP(Span,Data!$N$4:$Y$11,Data!$Y$1,FALSE),FALSE)</f>
        <v>0.50970545118870636</v>
      </c>
      <c r="X297" s="19">
        <f>AI297*VLOOKUP($O297,AProperties!$A$8:$I$1007,VLOOKUP(Span,Data!$N$4:$Y$11,Data!$Y$1,FALSE),FALSE)</f>
        <v>0.54489804757690508</v>
      </c>
      <c r="Y297" s="19">
        <f>AJ297*VLOOKUP($O297,AProperties!$A$8:$I$1007,VLOOKUP(Span,Data!$N$4:$Y$11,Data!$Y$1,FALSE),FALSE)</f>
        <v>0.57795165674540927</v>
      </c>
      <c r="Z297" s="19">
        <f>AK297*VLOOKUP($O297,AProperties!$A$8:$I$1007,VLOOKUP(Span,Data!$N$4:$Y$11,Data!$Y$1,FALSE),FALSE)</f>
        <v>0.60921453759443711</v>
      </c>
      <c r="AA297" s="19">
        <f>$I297*AA$19^0.5/VLOOKUP($O297,AProperties!$AY$8:$BG$1007,VLOOKUP(Span,Data!$N$4:$Y$11,Data!$Y$1,FALSE),FALSE)</f>
        <v>0.40555210422654037</v>
      </c>
      <c r="AB297" s="19">
        <f>$I297*AB$19^0.5/VLOOKUP($O297,AProperties!$AY$8:$BG$1007,VLOOKUP(Span,Data!$N$4:$Y$11,Data!$Y$1,FALSE),FALSE)</f>
        <v>0.57353728604612042</v>
      </c>
      <c r="AC297" s="19">
        <f>$I297*AC$19^0.5/VLOOKUP($O297,AProperties!$AY$8:$BG$1007,VLOOKUP(Span,Data!$N$4:$Y$11,Data!$Y$1,FALSE),FALSE)</f>
        <v>0.81110420845308073</v>
      </c>
      <c r="AD297" s="19">
        <f>$I297*AD$19^0.5/VLOOKUP($O297,AProperties!$AY$8:$BG$1007,VLOOKUP(Span,Data!$N$4:$Y$11,Data!$Y$1,FALSE),FALSE)</f>
        <v>0.99339571946704497</v>
      </c>
      <c r="AE297" s="19">
        <f>$I297*AE$19^0.5/VLOOKUP($O297,AProperties!$AY$8:$BG$1007,VLOOKUP(Span,Data!$N$4:$Y$11,Data!$Y$1,FALSE),FALSE)</f>
        <v>1.1470745720922408</v>
      </c>
      <c r="AF297" s="19">
        <f>$I297*AF$19^0.5/VLOOKUP($O297,AProperties!$AY$8:$BG$1007,VLOOKUP(Span,Data!$N$4:$Y$11,Data!$Y$1,FALSE),FALSE)</f>
        <v>1.2824683592298667</v>
      </c>
      <c r="AG297" s="19">
        <f>$I297*AG$19^0.5/VLOOKUP($O297,AProperties!$AY$8:$BG$1007,VLOOKUP(Span,Data!$N$4:$Y$11,Data!$Y$1,FALSE),FALSE)</f>
        <v>1.4048736992736734</v>
      </c>
      <c r="AH297" s="19">
        <f>$I297*AH$19^0.5/VLOOKUP($O297,AProperties!$AY$8:$BG$1007,VLOOKUP(Span,Data!$N$4:$Y$11,Data!$Y$1,FALSE),FALSE)</f>
        <v>1.5174370265009502</v>
      </c>
      <c r="AI297" s="19">
        <f>$I297*AI$19^0.5/VLOOKUP($O297,AProperties!$AY$8:$BG$1007,VLOOKUP(Span,Data!$N$4:$Y$11,Data!$Y$1,FALSE),FALSE)</f>
        <v>1.6222084169061615</v>
      </c>
      <c r="AJ297" s="19">
        <f>$I297*AJ$19^0.5/VLOOKUP($O297,AProperties!$AY$8:$BG$1007,VLOOKUP(Span,Data!$N$4:$Y$11,Data!$Y$1,FALSE),FALSE)</f>
        <v>1.7206118581383609</v>
      </c>
      <c r="AK297" s="19">
        <f>$I297*AK$19^0.5/VLOOKUP($O297,AProperties!$AY$8:$BG$1007,VLOOKUP(Span,Data!$N$4:$Y$11,Data!$Y$1,FALSE),FALSE)</f>
        <v>1.813684146937248</v>
      </c>
      <c r="AL297" s="47">
        <f t="shared" si="41"/>
        <v>0.27800000000000002</v>
      </c>
    </row>
    <row r="298" spans="1:38" x14ac:dyDescent="0.25">
      <c r="A298" s="15">
        <v>0.27900000000000003</v>
      </c>
      <c r="B298" s="116">
        <f>VLOOKUP($A298,APropertiesDimless!$A$7:$I$1007,VLOOKUP(Span,Data!$N$4:$Y$11,Data!$Y$1,FALSE),FALSE)</f>
        <v>0.28509702704047651</v>
      </c>
      <c r="C298" s="6">
        <f t="shared" si="37"/>
        <v>0.42154851352023825</v>
      </c>
      <c r="D298" s="116">
        <f>VLOOKUP($A298,AProperties!$AE$8:$AM$1007,VLOOKUP(Span,Data!$N$4:$Y$11,Data!$Y$1,FALSE),FALSE)</f>
        <v>0.34752210870289657</v>
      </c>
      <c r="E298" s="116">
        <f t="shared" si="38"/>
        <v>0.44325084758254391</v>
      </c>
      <c r="F298" s="6">
        <f t="shared" si="42"/>
        <v>0.58106501431989577</v>
      </c>
      <c r="G298" s="9"/>
      <c r="H298" s="15">
        <f t="shared" si="39"/>
        <v>0.27900000000000003</v>
      </c>
      <c r="I298" s="6">
        <f>VLOOKUP(H298,AProperties!$AO$8:$AW$1007,VLOOKUP(Span,Data!$N$4:$Y$11,Data!$Y$1,FALSE),FALSE)^(2/3)</f>
        <v>0.30836726544853915</v>
      </c>
      <c r="J298" s="15">
        <f>$I298*(Slope^0.5)/VLOOKUP($H298,AProperties!$AY$8:$BG$1007,VLOOKUP(Span,Data!$N$4:$Y$11,Data!$Y$1,FALSE),FALSE)</f>
        <v>0.99546495653481915</v>
      </c>
      <c r="K298" s="15">
        <f>$J298*VLOOKUP($H298,AProperties!$A$8:$I$1007,VLOOKUP(Span,Data!$N$4:$Y$11,Data!$Y$1,FALSE),FALSE)</f>
        <v>0.33555273406616781</v>
      </c>
      <c r="L298" s="15">
        <f t="shared" si="43"/>
        <v>0.99546495653481915</v>
      </c>
      <c r="M298" s="15">
        <f t="shared" si="44"/>
        <v>0.27900000000000003</v>
      </c>
      <c r="O298" s="28">
        <f t="shared" si="40"/>
        <v>0.27900000000000003</v>
      </c>
      <c r="P298" s="19">
        <f>AA298*VLOOKUP($O298,AProperties!$A$8:$I$1007,VLOOKUP(Span,Data!$N$4:$Y$11,Data!$Y$1,FALSE),FALSE)</f>
        <v>0.13698883004298823</v>
      </c>
      <c r="Q298" s="19">
        <f>AB298*VLOOKUP($O298,AProperties!$A$8:$I$1007,VLOOKUP(Span,Data!$N$4:$Y$11,Data!$Y$1,FALSE),FALSE)</f>
        <v>0.19373146134041688</v>
      </c>
      <c r="R298" s="19">
        <f>AC298*VLOOKUP($O298,AProperties!$A$8:$I$1007,VLOOKUP(Span,Data!$N$4:$Y$11,Data!$Y$1,FALSE),FALSE)</f>
        <v>0.27397766008597646</v>
      </c>
      <c r="S298" s="19">
        <f>AD298*VLOOKUP($O298,AProperties!$A$8:$I$1007,VLOOKUP(Span,Data!$N$4:$Y$11,Data!$Y$1,FALSE),FALSE)</f>
        <v>0.33555273406616781</v>
      </c>
      <c r="T298" s="19">
        <f>AE298*VLOOKUP($O298,AProperties!$A$8:$I$1007,VLOOKUP(Span,Data!$N$4:$Y$11,Data!$Y$1,FALSE),FALSE)</f>
        <v>0.38746292268083377</v>
      </c>
      <c r="U298" s="19">
        <f>AF298*VLOOKUP($O298,AProperties!$A$8:$I$1007,VLOOKUP(Span,Data!$N$4:$Y$11,Data!$Y$1,FALSE),FALSE)</f>
        <v>0.43319671693754463</v>
      </c>
      <c r="V298" s="19">
        <f>AG298*VLOOKUP($O298,AProperties!$A$8:$I$1007,VLOOKUP(Span,Data!$N$4:$Y$11,Data!$Y$1,FALSE),FALSE)</f>
        <v>0.47454322740774701</v>
      </c>
      <c r="W298" s="19">
        <f>AH298*VLOOKUP($O298,AProperties!$A$8:$I$1007,VLOOKUP(Span,Data!$N$4:$Y$11,Data!$Y$1,FALSE),FALSE)</f>
        <v>0.51256526783586709</v>
      </c>
      <c r="X298" s="19">
        <f>AI298*VLOOKUP($O298,AProperties!$A$8:$I$1007,VLOOKUP(Span,Data!$N$4:$Y$11,Data!$Y$1,FALSE),FALSE)</f>
        <v>0.54795532017195292</v>
      </c>
      <c r="Y298" s="19">
        <f>AJ298*VLOOKUP($O298,AProperties!$A$8:$I$1007,VLOOKUP(Span,Data!$N$4:$Y$11,Data!$Y$1,FALSE),FALSE)</f>
        <v>0.58119438402125068</v>
      </c>
      <c r="Z298" s="19">
        <f>AK298*VLOOKUP($O298,AProperties!$A$8:$I$1007,VLOOKUP(Span,Data!$N$4:$Y$11,Data!$Y$1,FALSE),FALSE)</f>
        <v>0.61263267226857432</v>
      </c>
      <c r="AA298" s="19">
        <f>$I298*AA$19^0.5/VLOOKUP($O298,AProperties!$AY$8:$BG$1007,VLOOKUP(Span,Data!$N$4:$Y$11,Data!$Y$1,FALSE),FALSE)</f>
        <v>0.40639686672202358</v>
      </c>
      <c r="AB298" s="19">
        <f>$I298*AB$19^0.5/VLOOKUP($O298,AProperties!$AY$8:$BG$1007,VLOOKUP(Span,Data!$N$4:$Y$11,Data!$Y$1,FALSE),FALSE)</f>
        <v>0.57473196062421694</v>
      </c>
      <c r="AC298" s="19">
        <f>$I298*AC$19^0.5/VLOOKUP($O298,AProperties!$AY$8:$BG$1007,VLOOKUP(Span,Data!$N$4:$Y$11,Data!$Y$1,FALSE),FALSE)</f>
        <v>0.81279373344404715</v>
      </c>
      <c r="AD298" s="19">
        <f>$I298*AD$19^0.5/VLOOKUP($O298,AProperties!$AY$8:$BG$1007,VLOOKUP(Span,Data!$N$4:$Y$11,Data!$Y$1,FALSE),FALSE)</f>
        <v>0.99546495653481915</v>
      </c>
      <c r="AE298" s="19">
        <f>$I298*AE$19^0.5/VLOOKUP($O298,AProperties!$AY$8:$BG$1007,VLOOKUP(Span,Data!$N$4:$Y$11,Data!$Y$1,FALSE),FALSE)</f>
        <v>1.1494639212484339</v>
      </c>
      <c r="AF298" s="19">
        <f>$I298*AF$19^0.5/VLOOKUP($O298,AProperties!$AY$8:$BG$1007,VLOOKUP(Span,Data!$N$4:$Y$11,Data!$Y$1,FALSE),FALSE)</f>
        <v>1.2851397327974814</v>
      </c>
      <c r="AG298" s="19">
        <f>$I298*AG$19^0.5/VLOOKUP($O298,AProperties!$AY$8:$BG$1007,VLOOKUP(Span,Data!$N$4:$Y$11,Data!$Y$1,FALSE),FALSE)</f>
        <v>1.4078000423986849</v>
      </c>
      <c r="AH298" s="19">
        <f>$I298*AH$19^0.5/VLOOKUP($O298,AProperties!$AY$8:$BG$1007,VLOOKUP(Span,Data!$N$4:$Y$11,Data!$Y$1,FALSE),FALSE)</f>
        <v>1.5205978383322447</v>
      </c>
      <c r="AI298" s="19">
        <f>$I298*AI$19^0.5/VLOOKUP($O298,AProperties!$AY$8:$BG$1007,VLOOKUP(Span,Data!$N$4:$Y$11,Data!$Y$1,FALSE),FALSE)</f>
        <v>1.6255874668880943</v>
      </c>
      <c r="AJ298" s="19">
        <f>$I298*AJ$19^0.5/VLOOKUP($O298,AProperties!$AY$8:$BG$1007,VLOOKUP(Span,Data!$N$4:$Y$11,Data!$Y$1,FALSE),FALSE)</f>
        <v>1.7241958818726508</v>
      </c>
      <c r="AK298" s="19">
        <f>$I298*AK$19^0.5/VLOOKUP($O298,AProperties!$AY$8:$BG$1007,VLOOKUP(Span,Data!$N$4:$Y$11,Data!$Y$1,FALSE),FALSE)</f>
        <v>1.8174620396667338</v>
      </c>
      <c r="AL298" s="47">
        <f t="shared" si="41"/>
        <v>0.27900000000000003</v>
      </c>
    </row>
    <row r="299" spans="1:38" x14ac:dyDescent="0.25">
      <c r="A299" s="15">
        <v>0.28000000000000003</v>
      </c>
      <c r="B299" s="116">
        <f>VLOOKUP($A299,APropertiesDimless!$A$7:$I$1007,VLOOKUP(Span,Data!$N$4:$Y$11,Data!$Y$1,FALSE),FALSE)</f>
        <v>0.28617385984696686</v>
      </c>
      <c r="C299" s="6">
        <f t="shared" si="37"/>
        <v>0.42308692992348346</v>
      </c>
      <c r="D299" s="116">
        <f>VLOOKUP($A299,AProperties!$AE$8:$AM$1007,VLOOKUP(Span,Data!$N$4:$Y$11,Data!$Y$1,FALSE),FALSE)</f>
        <v>0.34874090573873995</v>
      </c>
      <c r="E299" s="116">
        <f t="shared" si="38"/>
        <v>0.44508698042448536</v>
      </c>
      <c r="F299" s="6">
        <f t="shared" si="42"/>
        <v>0.58420304490113983</v>
      </c>
      <c r="G299" s="9"/>
      <c r="H299" s="15">
        <f t="shared" si="39"/>
        <v>0.28000000000000003</v>
      </c>
      <c r="I299" s="6">
        <f>VLOOKUP(H299,AProperties!$AO$8:$AW$1007,VLOOKUP(Span,Data!$N$4:$Y$11,Data!$Y$1,FALSE),FALSE)^(2/3)</f>
        <v>0.30891513509038787</v>
      </c>
      <c r="J299" s="15">
        <f>$I299*(Slope^0.5)/VLOOKUP($H299,AProperties!$AY$8:$BG$1007,VLOOKUP(Span,Data!$N$4:$Y$11,Data!$Y$1,FALSE),FALSE)</f>
        <v>0.99752972791872763</v>
      </c>
      <c r="K299" s="15">
        <f>$J299*VLOOKUP($H299,AProperties!$A$8:$I$1007,VLOOKUP(Span,Data!$N$4:$Y$11,Data!$Y$1,FALSE),FALSE)</f>
        <v>0.337427990218507</v>
      </c>
      <c r="L299" s="15">
        <f t="shared" si="43"/>
        <v>0.99752972791872763</v>
      </c>
      <c r="M299" s="15">
        <f t="shared" si="44"/>
        <v>0.28000000000000003</v>
      </c>
      <c r="O299" s="28">
        <f t="shared" si="40"/>
        <v>0.28000000000000003</v>
      </c>
      <c r="P299" s="19">
        <f>AA299*VLOOKUP($O299,AProperties!$A$8:$I$1007,VLOOKUP(Span,Data!$N$4:$Y$11,Data!$Y$1,FALSE),FALSE)</f>
        <v>0.13775440016136256</v>
      </c>
      <c r="Q299" s="19">
        <f>AB299*VLOOKUP($O299,AProperties!$A$8:$I$1007,VLOOKUP(Span,Data!$N$4:$Y$11,Data!$Y$1,FALSE),FALSE)</f>
        <v>0.19481414098476946</v>
      </c>
      <c r="R299" s="19">
        <f>AC299*VLOOKUP($O299,AProperties!$A$8:$I$1007,VLOOKUP(Span,Data!$N$4:$Y$11,Data!$Y$1,FALSE),FALSE)</f>
        <v>0.27550880032272512</v>
      </c>
      <c r="S299" s="19">
        <f>AD299*VLOOKUP($O299,AProperties!$A$8:$I$1007,VLOOKUP(Span,Data!$N$4:$Y$11,Data!$Y$1,FALSE),FALSE)</f>
        <v>0.337427990218507</v>
      </c>
      <c r="T299" s="19">
        <f>AE299*VLOOKUP($O299,AProperties!$A$8:$I$1007,VLOOKUP(Span,Data!$N$4:$Y$11,Data!$Y$1,FALSE),FALSE)</f>
        <v>0.38962828196953891</v>
      </c>
      <c r="U299" s="19">
        <f>AF299*VLOOKUP($O299,AProperties!$A$8:$I$1007,VLOOKUP(Span,Data!$N$4:$Y$11,Data!$Y$1,FALSE),FALSE)</f>
        <v>0.43561766222017223</v>
      </c>
      <c r="V299" s="19">
        <f>AG299*VLOOKUP($O299,AProperties!$A$8:$I$1007,VLOOKUP(Span,Data!$N$4:$Y$11,Data!$Y$1,FALSE),FALSE)</f>
        <v>0.4771952400913087</v>
      </c>
      <c r="W299" s="19">
        <f>AH299*VLOOKUP($O299,AProperties!$A$8:$I$1007,VLOOKUP(Span,Data!$N$4:$Y$11,Data!$Y$1,FALSE),FALSE)</f>
        <v>0.51542976892437575</v>
      </c>
      <c r="X299" s="19">
        <f>AI299*VLOOKUP($O299,AProperties!$A$8:$I$1007,VLOOKUP(Span,Data!$N$4:$Y$11,Data!$Y$1,FALSE),FALSE)</f>
        <v>0.55101760064545025</v>
      </c>
      <c r="Y299" s="19">
        <f>AJ299*VLOOKUP($O299,AProperties!$A$8:$I$1007,VLOOKUP(Span,Data!$N$4:$Y$11,Data!$Y$1,FALSE),FALSE)</f>
        <v>0.58444242295430837</v>
      </c>
      <c r="Z299" s="19">
        <f>AK299*VLOOKUP($O299,AProperties!$A$8:$I$1007,VLOOKUP(Span,Data!$N$4:$Y$11,Data!$Y$1,FALSE),FALSE)</f>
        <v>0.6160564059210295</v>
      </c>
      <c r="AA299" s="19">
        <f>$I299*AA$19^0.5/VLOOKUP($O299,AProperties!$AY$8:$BG$1007,VLOOKUP(Span,Data!$N$4:$Y$11,Data!$Y$1,FALSE),FALSE)</f>
        <v>0.4072398061097029</v>
      </c>
      <c r="AB299" s="19">
        <f>$I299*AB$19^0.5/VLOOKUP($O299,AProperties!$AY$8:$BG$1007,VLOOKUP(Span,Data!$N$4:$Y$11,Data!$Y$1,FALSE),FALSE)</f>
        <v>0.57592405693853155</v>
      </c>
      <c r="AC299" s="19">
        <f>$I299*AC$19^0.5/VLOOKUP($O299,AProperties!$AY$8:$BG$1007,VLOOKUP(Span,Data!$N$4:$Y$11,Data!$Y$1,FALSE),FALSE)</f>
        <v>0.81447961221940579</v>
      </c>
      <c r="AD299" s="19">
        <f>$I299*AD$19^0.5/VLOOKUP($O299,AProperties!$AY$8:$BG$1007,VLOOKUP(Span,Data!$N$4:$Y$11,Data!$Y$1,FALSE),FALSE)</f>
        <v>0.99752972791872763</v>
      </c>
      <c r="AE299" s="19">
        <f>$I299*AE$19^0.5/VLOOKUP($O299,AProperties!$AY$8:$BG$1007,VLOOKUP(Span,Data!$N$4:$Y$11,Data!$Y$1,FALSE),FALSE)</f>
        <v>1.1518481138770631</v>
      </c>
      <c r="AF299" s="19">
        <f>$I299*AF$19^0.5/VLOOKUP($O299,AProperties!$AY$8:$BG$1007,VLOOKUP(Span,Data!$N$4:$Y$11,Data!$Y$1,FALSE),FALSE)</f>
        <v>1.2878053411920158</v>
      </c>
      <c r="AG299" s="19">
        <f>$I299*AG$19^0.5/VLOOKUP($O299,AProperties!$AY$8:$BG$1007,VLOOKUP(Span,Data!$N$4:$Y$11,Data!$Y$1,FALSE),FALSE)</f>
        <v>1.410720070093008</v>
      </c>
      <c r="AH299" s="19">
        <f>$I299*AH$19^0.5/VLOOKUP($O299,AProperties!$AY$8:$BG$1007,VLOOKUP(Span,Data!$N$4:$Y$11,Data!$Y$1,FALSE),FALSE)</f>
        <v>1.5237518287187579</v>
      </c>
      <c r="AI299" s="19">
        <f>$I299*AI$19^0.5/VLOOKUP($O299,AProperties!$AY$8:$BG$1007,VLOOKUP(Span,Data!$N$4:$Y$11,Data!$Y$1,FALSE),FALSE)</f>
        <v>1.6289592244388116</v>
      </c>
      <c r="AJ299" s="19">
        <f>$I299*AJ$19^0.5/VLOOKUP($O299,AProperties!$AY$8:$BG$1007,VLOOKUP(Span,Data!$N$4:$Y$11,Data!$Y$1,FALSE),FALSE)</f>
        <v>1.7277721708155946</v>
      </c>
      <c r="AK299" s="19">
        <f>$I299*AK$19^0.5/VLOOKUP($O299,AProperties!$AY$8:$BG$1007,VLOOKUP(Span,Data!$N$4:$Y$11,Data!$Y$1,FALSE),FALSE)</f>
        <v>1.8212317792102599</v>
      </c>
      <c r="AL299" s="47">
        <f t="shared" si="41"/>
        <v>0.28000000000000003</v>
      </c>
    </row>
    <row r="300" spans="1:38" x14ac:dyDescent="0.25">
      <c r="A300" s="15">
        <v>0.28100000000000003</v>
      </c>
      <c r="B300" s="116">
        <f>VLOOKUP($A300,APropertiesDimless!$A$7:$I$1007,VLOOKUP(Span,Data!$N$4:$Y$11,Data!$Y$1,FALSE),FALSE)</f>
        <v>0.28725136241012456</v>
      </c>
      <c r="C300" s="6">
        <f t="shared" si="37"/>
        <v>0.42462568120506228</v>
      </c>
      <c r="D300" s="116">
        <f>VLOOKUP($A300,AProperties!$AE$8:$AM$1007,VLOOKUP(Span,Data!$N$4:$Y$11,Data!$Y$1,FALSE),FALSE)</f>
        <v>0.34995937416882222</v>
      </c>
      <c r="E300" s="116">
        <f t="shared" si="38"/>
        <v>0.44692479633608029</v>
      </c>
      <c r="F300" s="6">
        <f t="shared" si="42"/>
        <v>0.58734682340037725</v>
      </c>
      <c r="G300" s="9"/>
      <c r="H300" s="15">
        <f t="shared" si="39"/>
        <v>0.28100000000000003</v>
      </c>
      <c r="I300" s="6">
        <f>VLOOKUP(H300,AProperties!$AO$8:$AW$1007,VLOOKUP(Span,Data!$N$4:$Y$11,Data!$Y$1,FALSE),FALSE)^(2/3)</f>
        <v>0.3094613628220349</v>
      </c>
      <c r="J300" s="15">
        <f>$I300*(Slope^0.5)/VLOOKUP($H300,AProperties!$AY$8:$BG$1007,VLOOKUP(Span,Data!$N$4:$Y$11,Data!$Y$1,FALSE),FALSE)</f>
        <v>0.9995900484886342</v>
      </c>
      <c r="K300" s="15">
        <f>$J300*VLOOKUP($H300,AProperties!$A$8:$I$1007,VLOOKUP(Span,Data!$N$4:$Y$11,Data!$Y$1,FALSE),FALSE)</f>
        <v>0.33930629882267299</v>
      </c>
      <c r="L300" s="15">
        <f t="shared" si="43"/>
        <v>0.9995900484886342</v>
      </c>
      <c r="M300" s="15">
        <f t="shared" si="44"/>
        <v>0.28100000000000003</v>
      </c>
      <c r="O300" s="28">
        <f t="shared" si="40"/>
        <v>0.28100000000000003</v>
      </c>
      <c r="P300" s="19">
        <f>AA300*VLOOKUP($O300,AProperties!$A$8:$I$1007,VLOOKUP(Span,Data!$N$4:$Y$11,Data!$Y$1,FALSE),FALSE)</f>
        <v>0.13852121643797691</v>
      </c>
      <c r="Q300" s="19">
        <f>AB300*VLOOKUP($O300,AProperties!$A$8:$I$1007,VLOOKUP(Span,Data!$N$4:$Y$11,Data!$Y$1,FALSE),FALSE)</f>
        <v>0.19589858296300586</v>
      </c>
      <c r="R300" s="19">
        <f>AC300*VLOOKUP($O300,AProperties!$A$8:$I$1007,VLOOKUP(Span,Data!$N$4:$Y$11,Data!$Y$1,FALSE),FALSE)</f>
        <v>0.27704243287595381</v>
      </c>
      <c r="S300" s="19">
        <f>AD300*VLOOKUP($O300,AProperties!$A$8:$I$1007,VLOOKUP(Span,Data!$N$4:$Y$11,Data!$Y$1,FALSE),FALSE)</f>
        <v>0.33930629882267299</v>
      </c>
      <c r="T300" s="19">
        <f>AE300*VLOOKUP($O300,AProperties!$A$8:$I$1007,VLOOKUP(Span,Data!$N$4:$Y$11,Data!$Y$1,FALSE),FALSE)</f>
        <v>0.39179716592601171</v>
      </c>
      <c r="U300" s="19">
        <f>AF300*VLOOKUP($O300,AProperties!$A$8:$I$1007,VLOOKUP(Span,Data!$N$4:$Y$11,Data!$Y$1,FALSE),FALSE)</f>
        <v>0.43804254820116317</v>
      </c>
      <c r="V300" s="19">
        <f>AG300*VLOOKUP($O300,AProperties!$A$8:$I$1007,VLOOKUP(Span,Data!$N$4:$Y$11,Data!$Y$1,FALSE),FALSE)</f>
        <v>0.47985156959364228</v>
      </c>
      <c r="W300" s="19">
        <f>AH300*VLOOKUP($O300,AProperties!$A$8:$I$1007,VLOOKUP(Span,Data!$N$4:$Y$11,Data!$Y$1,FALSE),FALSE)</f>
        <v>0.51829893271006822</v>
      </c>
      <c r="X300" s="19">
        <f>AI300*VLOOKUP($O300,AProperties!$A$8:$I$1007,VLOOKUP(Span,Data!$N$4:$Y$11,Data!$Y$1,FALSE),FALSE)</f>
        <v>0.55408486575190763</v>
      </c>
      <c r="Y300" s="19">
        <f>AJ300*VLOOKUP($O300,AProperties!$A$8:$I$1007,VLOOKUP(Span,Data!$N$4:$Y$11,Data!$Y$1,FALSE),FALSE)</f>
        <v>0.58769574888901754</v>
      </c>
      <c r="Z300" s="19">
        <f>AK300*VLOOKUP($O300,AProperties!$A$8:$I$1007,VLOOKUP(Span,Data!$N$4:$Y$11,Data!$Y$1,FALSE),FALSE)</f>
        <v>0.61948571256255536</v>
      </c>
      <c r="AA300" s="19">
        <f>$I300*AA$19^0.5/VLOOKUP($O300,AProperties!$AY$8:$BG$1007,VLOOKUP(Span,Data!$N$4:$Y$11,Data!$Y$1,FALSE),FALSE)</f>
        <v>0.40808092846017485</v>
      </c>
      <c r="AB300" s="19">
        <f>$I300*AB$19^0.5/VLOOKUP($O300,AProperties!$AY$8:$BG$1007,VLOOKUP(Span,Data!$N$4:$Y$11,Data!$Y$1,FALSE),FALSE)</f>
        <v>0.57711358357418407</v>
      </c>
      <c r="AC300" s="19">
        <f>$I300*AC$19^0.5/VLOOKUP($O300,AProperties!$AY$8:$BG$1007,VLOOKUP(Span,Data!$N$4:$Y$11,Data!$Y$1,FALSE),FALSE)</f>
        <v>0.8161618569203497</v>
      </c>
      <c r="AD300" s="19">
        <f>$I300*AD$19^0.5/VLOOKUP($O300,AProperties!$AY$8:$BG$1007,VLOOKUP(Span,Data!$N$4:$Y$11,Data!$Y$1,FALSE),FALSE)</f>
        <v>0.9995900484886342</v>
      </c>
      <c r="AE300" s="19">
        <f>$I300*AE$19^0.5/VLOOKUP($O300,AProperties!$AY$8:$BG$1007,VLOOKUP(Span,Data!$N$4:$Y$11,Data!$Y$1,FALSE),FALSE)</f>
        <v>1.1542271671483681</v>
      </c>
      <c r="AF300" s="19">
        <f>$I300*AF$19^0.5/VLOOKUP($O300,AProperties!$AY$8:$BG$1007,VLOOKUP(Span,Data!$N$4:$Y$11,Data!$Y$1,FALSE),FALSE)</f>
        <v>1.2904652036103814</v>
      </c>
      <c r="AG300" s="19">
        <f>$I300*AG$19^0.5/VLOOKUP($O300,AProperties!$AY$8:$BG$1007,VLOOKUP(Span,Data!$N$4:$Y$11,Data!$Y$1,FALSE),FALSE)</f>
        <v>1.4136338033858062</v>
      </c>
      <c r="AH300" s="19">
        <f>$I300*AH$19^0.5/VLOOKUP($O300,AProperties!$AY$8:$BG$1007,VLOOKUP(Span,Data!$N$4:$Y$11,Data!$Y$1,FALSE),FALSE)</f>
        <v>1.5268990203745818</v>
      </c>
      <c r="AI300" s="19">
        <f>$I300*AI$19^0.5/VLOOKUP($O300,AProperties!$AY$8:$BG$1007,VLOOKUP(Span,Data!$N$4:$Y$11,Data!$Y$1,FALSE),FALSE)</f>
        <v>1.6323237138406994</v>
      </c>
      <c r="AJ300" s="19">
        <f>$I300*AJ$19^0.5/VLOOKUP($O300,AProperties!$AY$8:$BG$1007,VLOOKUP(Span,Data!$N$4:$Y$11,Data!$Y$1,FALSE),FALSE)</f>
        <v>1.7313407507225522</v>
      </c>
      <c r="AK300" s="19">
        <f>$I300*AK$19^0.5/VLOOKUP($O300,AProperties!$AY$8:$BG$1007,VLOOKUP(Span,Data!$N$4:$Y$11,Data!$Y$1,FALSE),FALSE)</f>
        <v>1.8249933927163593</v>
      </c>
      <c r="AL300" s="47">
        <f t="shared" si="41"/>
        <v>0.28100000000000003</v>
      </c>
    </row>
    <row r="301" spans="1:38" x14ac:dyDescent="0.25">
      <c r="A301" s="15">
        <v>0.28199999999999997</v>
      </c>
      <c r="B301" s="116">
        <f>VLOOKUP($A301,APropertiesDimless!$A$7:$I$1007,VLOOKUP(Span,Data!$N$4:$Y$11,Data!$Y$1,FALSE),FALSE)</f>
        <v>0.28832953836414255</v>
      </c>
      <c r="C301" s="6">
        <f t="shared" si="37"/>
        <v>0.42616476918207125</v>
      </c>
      <c r="D301" s="116">
        <f>VLOOKUP($A301,AProperties!$AE$8:$AM$1007,VLOOKUP(Span,Data!$N$4:$Y$11,Data!$Y$1,FALSE),FALSE)</f>
        <v>0.35117751246595069</v>
      </c>
      <c r="E301" s="116">
        <f t="shared" si="38"/>
        <v>0.44876429855824013</v>
      </c>
      <c r="F301" s="6">
        <f t="shared" si="42"/>
        <v>0.5904963411848656</v>
      </c>
      <c r="G301" s="9"/>
      <c r="H301" s="15">
        <f t="shared" si="39"/>
        <v>0.28199999999999997</v>
      </c>
      <c r="I301" s="6">
        <f>VLOOKUP(H301,AProperties!$AO$8:$AW$1007,VLOOKUP(Span,Data!$N$4:$Y$11,Data!$Y$1,FALSE),FALSE)^(2/3)</f>
        <v>0.31000595480511189</v>
      </c>
      <c r="J301" s="15">
        <f>$I301*(Slope^0.5)/VLOOKUP($H301,AProperties!$AY$8:$BG$1007,VLOOKUP(Span,Data!$N$4:$Y$11,Data!$Y$1,FALSE),FALSE)</f>
        <v>1.0016459329836909</v>
      </c>
      <c r="K301" s="15">
        <f>$J301*VLOOKUP($H301,AProperties!$A$8:$I$1007,VLOOKUP(Span,Data!$N$4:$Y$11,Data!$Y$1,FALSE),FALSE)</f>
        <v>0.34118764566465154</v>
      </c>
      <c r="L301" s="15">
        <f t="shared" si="43"/>
        <v>1.0016459329836909</v>
      </c>
      <c r="M301" s="15">
        <f t="shared" si="44"/>
        <v>0.28199999999999997</v>
      </c>
      <c r="O301" s="28">
        <f t="shared" si="40"/>
        <v>0.28199999999999997</v>
      </c>
      <c r="P301" s="19">
        <f>AA301*VLOOKUP($O301,AProperties!$A$8:$I$1007,VLOOKUP(Span,Data!$N$4:$Y$11,Data!$Y$1,FALSE),FALSE)</f>
        <v>0.13928927306998426</v>
      </c>
      <c r="Q301" s="19">
        <f>AB301*VLOOKUP($O301,AProperties!$A$8:$I$1007,VLOOKUP(Span,Data!$N$4:$Y$11,Data!$Y$1,FALSE),FALSE)</f>
        <v>0.19698477906866124</v>
      </c>
      <c r="R301" s="19">
        <f>AC301*VLOOKUP($O301,AProperties!$A$8:$I$1007,VLOOKUP(Span,Data!$N$4:$Y$11,Data!$Y$1,FALSE),FALSE)</f>
        <v>0.27857854613996852</v>
      </c>
      <c r="S301" s="19">
        <f>AD301*VLOOKUP($O301,AProperties!$A$8:$I$1007,VLOOKUP(Span,Data!$N$4:$Y$11,Data!$Y$1,FALSE),FALSE)</f>
        <v>0.34118764566465154</v>
      </c>
      <c r="T301" s="19">
        <f>AE301*VLOOKUP($O301,AProperties!$A$8:$I$1007,VLOOKUP(Span,Data!$N$4:$Y$11,Data!$Y$1,FALSE),FALSE)</f>
        <v>0.39396955813732248</v>
      </c>
      <c r="U301" s="19">
        <f>AF301*VLOOKUP($O301,AProperties!$A$8:$I$1007,VLOOKUP(Span,Data!$N$4:$Y$11,Data!$Y$1,FALSE),FALSE)</f>
        <v>0.44047135653030428</v>
      </c>
      <c r="V301" s="19">
        <f>AG301*VLOOKUP($O301,AProperties!$A$8:$I$1007,VLOOKUP(Span,Data!$N$4:$Y$11,Data!$Y$1,FALSE),FALSE)</f>
        <v>0.48251219581309623</v>
      </c>
      <c r="W301" s="19">
        <f>AH301*VLOOKUP($O301,AProperties!$A$8:$I$1007,VLOOKUP(Span,Data!$N$4:$Y$11,Data!$Y$1,FALSE),FALSE)</f>
        <v>0.52117273748067938</v>
      </c>
      <c r="X301" s="19">
        <f>AI301*VLOOKUP($O301,AProperties!$A$8:$I$1007,VLOOKUP(Span,Data!$N$4:$Y$11,Data!$Y$1,FALSE),FALSE)</f>
        <v>0.55715709227993704</v>
      </c>
      <c r="Y301" s="19">
        <f>AJ301*VLOOKUP($O301,AProperties!$A$8:$I$1007,VLOOKUP(Span,Data!$N$4:$Y$11,Data!$Y$1,FALSE),FALSE)</f>
        <v>0.59095433720598367</v>
      </c>
      <c r="Z301" s="19">
        <f>AK301*VLOOKUP($O301,AProperties!$A$8:$I$1007,VLOOKUP(Span,Data!$N$4:$Y$11,Data!$Y$1,FALSE),FALSE)</f>
        <v>0.62292056624203118</v>
      </c>
      <c r="AA301" s="19">
        <f>$I301*AA$19^0.5/VLOOKUP($O301,AProperties!$AY$8:$BG$1007,VLOOKUP(Span,Data!$N$4:$Y$11,Data!$Y$1,FALSE),FALSE)</f>
        <v>0.40892023979067293</v>
      </c>
      <c r="AB301" s="19">
        <f>$I301*AB$19^0.5/VLOOKUP($O301,AProperties!$AY$8:$BG$1007,VLOOKUP(Span,Data!$N$4:$Y$11,Data!$Y$1,FALSE),FALSE)</f>
        <v>0.57830054904082784</v>
      </c>
      <c r="AC301" s="19">
        <f>$I301*AC$19^0.5/VLOOKUP($O301,AProperties!$AY$8:$BG$1007,VLOOKUP(Span,Data!$N$4:$Y$11,Data!$Y$1,FALSE),FALSE)</f>
        <v>0.81784047958134587</v>
      </c>
      <c r="AD301" s="19">
        <f>$I301*AD$19^0.5/VLOOKUP($O301,AProperties!$AY$8:$BG$1007,VLOOKUP(Span,Data!$N$4:$Y$11,Data!$Y$1,FALSE),FALSE)</f>
        <v>1.0016459329836909</v>
      </c>
      <c r="AE301" s="19">
        <f>$I301*AE$19^0.5/VLOOKUP($O301,AProperties!$AY$8:$BG$1007,VLOOKUP(Span,Data!$N$4:$Y$11,Data!$Y$1,FALSE),FALSE)</f>
        <v>1.1566010980816557</v>
      </c>
      <c r="AF301" s="19">
        <f>$I301*AF$19^0.5/VLOOKUP($O301,AProperties!$AY$8:$BG$1007,VLOOKUP(Span,Data!$N$4:$Y$11,Data!$Y$1,FALSE),FALSE)</f>
        <v>1.2931193390807418</v>
      </c>
      <c r="AG301" s="19">
        <f>$I301*AG$19^0.5/VLOOKUP($O301,AProperties!$AY$8:$BG$1007,VLOOKUP(Span,Data!$N$4:$Y$11,Data!$Y$1,FALSE),FALSE)</f>
        <v>1.4165412631213881</v>
      </c>
      <c r="AH301" s="19">
        <f>$I301*AH$19^0.5/VLOOKUP($O301,AProperties!$AY$8:$BG$1007,VLOOKUP(Span,Data!$N$4:$Y$11,Data!$Y$1,FALSE),FALSE)</f>
        <v>1.5300394358141431</v>
      </c>
      <c r="AI301" s="19">
        <f>$I301*AI$19^0.5/VLOOKUP($O301,AProperties!$AY$8:$BG$1007,VLOOKUP(Span,Data!$N$4:$Y$11,Data!$Y$1,FALSE),FALSE)</f>
        <v>1.6356809591626917</v>
      </c>
      <c r="AJ301" s="19">
        <f>$I301*AJ$19^0.5/VLOOKUP($O301,AProperties!$AY$8:$BG$1007,VLOOKUP(Span,Data!$N$4:$Y$11,Data!$Y$1,FALSE),FALSE)</f>
        <v>1.7349016471224834</v>
      </c>
      <c r="AK301" s="19">
        <f>$I301*AK$19^0.5/VLOOKUP($O301,AProperties!$AY$8:$BG$1007,VLOOKUP(Span,Data!$N$4:$Y$11,Data!$Y$1,FALSE),FALSE)</f>
        <v>1.8287469070949181</v>
      </c>
      <c r="AL301" s="47">
        <f t="shared" si="41"/>
        <v>0.28199999999999997</v>
      </c>
    </row>
    <row r="302" spans="1:38" x14ac:dyDescent="0.25">
      <c r="A302" s="15">
        <v>0.28299999999999997</v>
      </c>
      <c r="B302" s="116">
        <f>VLOOKUP($A302,APropertiesDimless!$A$7:$I$1007,VLOOKUP(Span,Data!$N$4:$Y$11,Data!$Y$1,FALSE),FALSE)</f>
        <v>0.28940839135727564</v>
      </c>
      <c r="C302" s="6">
        <f t="shared" si="37"/>
        <v>0.42770419567863782</v>
      </c>
      <c r="D302" s="116">
        <f>VLOOKUP($A302,AProperties!$AE$8:$AM$1007,VLOOKUP(Span,Data!$N$4:$Y$11,Data!$Y$1,FALSE),FALSE)</f>
        <v>0.35239531910169059</v>
      </c>
      <c r="E302" s="116">
        <f t="shared" si="38"/>
        <v>0.45060549033806913</v>
      </c>
      <c r="F302" s="6">
        <f t="shared" si="42"/>
        <v>0.59365158968673726</v>
      </c>
      <c r="G302" s="9"/>
      <c r="H302" s="15">
        <f t="shared" si="39"/>
        <v>0.28299999999999997</v>
      </c>
      <c r="I302" s="6">
        <f>VLOOKUP(H302,AProperties!$AO$8:$AW$1007,VLOOKUP(Span,Data!$N$4:$Y$11,Data!$Y$1,FALSE),FALSE)^(2/3)</f>
        <v>0.31054891715098876</v>
      </c>
      <c r="J302" s="15">
        <f>$I302*(Slope^0.5)/VLOOKUP($H302,AProperties!$AY$8:$BG$1007,VLOOKUP(Span,Data!$N$4:$Y$11,Data!$Y$1,FALSE),FALSE)</f>
        <v>1.0036973960138078</v>
      </c>
      <c r="K302" s="15">
        <f>$J302*VLOOKUP($H302,AProperties!$A$8:$I$1007,VLOOKUP(Span,Data!$N$4:$Y$11,Data!$Y$1,FALSE),FALSE)</f>
        <v>0.34307201655104086</v>
      </c>
      <c r="L302" s="15">
        <f t="shared" si="43"/>
        <v>1.0036973960138078</v>
      </c>
      <c r="M302" s="15">
        <f t="shared" si="44"/>
        <v>0.28299999999999997</v>
      </c>
      <c r="O302" s="28">
        <f t="shared" si="40"/>
        <v>0.28299999999999997</v>
      </c>
      <c r="P302" s="19">
        <f>AA302*VLOOKUP($O302,AProperties!$A$8:$I$1007,VLOOKUP(Span,Data!$N$4:$Y$11,Data!$Y$1,FALSE),FALSE)</f>
        <v>0.14005856426295255</v>
      </c>
      <c r="Q302" s="19">
        <f>AB302*VLOOKUP($O302,AProperties!$A$8:$I$1007,VLOOKUP(Span,Data!$N$4:$Y$11,Data!$Y$1,FALSE),FALSE)</f>
        <v>0.19807272110717122</v>
      </c>
      <c r="R302" s="19">
        <f>AC302*VLOOKUP($O302,AProperties!$A$8:$I$1007,VLOOKUP(Span,Data!$N$4:$Y$11,Data!$Y$1,FALSE),FALSE)</f>
        <v>0.28011712852590509</v>
      </c>
      <c r="S302" s="19">
        <f>AD302*VLOOKUP($O302,AProperties!$A$8:$I$1007,VLOOKUP(Span,Data!$N$4:$Y$11,Data!$Y$1,FALSE),FALSE)</f>
        <v>0.34307201655104086</v>
      </c>
      <c r="T302" s="19">
        <f>AE302*VLOOKUP($O302,AProperties!$A$8:$I$1007,VLOOKUP(Span,Data!$N$4:$Y$11,Data!$Y$1,FALSE),FALSE)</f>
        <v>0.39614544221434245</v>
      </c>
      <c r="U302" s="19">
        <f>AF302*VLOOKUP($O302,AProperties!$A$8:$I$1007,VLOOKUP(Span,Data!$N$4:$Y$11,Data!$Y$1,FALSE),FALSE)</f>
        <v>0.4429040688839922</v>
      </c>
      <c r="V302" s="19">
        <f>AG302*VLOOKUP($O302,AProperties!$A$8:$I$1007,VLOOKUP(Span,Data!$N$4:$Y$11,Data!$Y$1,FALSE),FALSE)</f>
        <v>0.48517709867716891</v>
      </c>
      <c r="W302" s="19">
        <f>AH302*VLOOKUP($O302,AProperties!$A$8:$I$1007,VLOOKUP(Span,Data!$N$4:$Y$11,Data!$Y$1,FALSE),FALSE)</f>
        <v>0.52405116155542919</v>
      </c>
      <c r="X302" s="19">
        <f>AI302*VLOOKUP($O302,AProperties!$A$8:$I$1007,VLOOKUP(Span,Data!$N$4:$Y$11,Data!$Y$1,FALSE),FALSE)</f>
        <v>0.56023425705181018</v>
      </c>
      <c r="Y302" s="19">
        <f>AJ302*VLOOKUP($O302,AProperties!$A$8:$I$1007,VLOOKUP(Span,Data!$N$4:$Y$11,Data!$Y$1,FALSE),FALSE)</f>
        <v>0.59421816332151356</v>
      </c>
      <c r="Z302" s="19">
        <f>AK302*VLOOKUP($O302,AProperties!$A$8:$I$1007,VLOOKUP(Span,Data!$N$4:$Y$11,Data!$Y$1,FALSE),FALSE)</f>
        <v>0.6263609410459694</v>
      </c>
      <c r="AA302" s="19">
        <f>$I302*AA$19^0.5/VLOOKUP($O302,AProperties!$AY$8:$BG$1007,VLOOKUP(Span,Data!$N$4:$Y$11,Data!$Y$1,FALSE),FALSE)</f>
        <v>0.40975774606566795</v>
      </c>
      <c r="AB302" s="19">
        <f>$I302*AB$19^0.5/VLOOKUP($O302,AProperties!$AY$8:$BG$1007,VLOOKUP(Span,Data!$N$4:$Y$11,Data!$Y$1,FALSE),FALSE)</f>
        <v>0.5794849617734984</v>
      </c>
      <c r="AC302" s="19">
        <f>$I302*AC$19^0.5/VLOOKUP($O302,AProperties!$AY$8:$BG$1007,VLOOKUP(Span,Data!$N$4:$Y$11,Data!$Y$1,FALSE),FALSE)</f>
        <v>0.8195154921313359</v>
      </c>
      <c r="AD302" s="19">
        <f>$I302*AD$19^0.5/VLOOKUP($O302,AProperties!$AY$8:$BG$1007,VLOOKUP(Span,Data!$N$4:$Y$11,Data!$Y$1,FALSE),FALSE)</f>
        <v>1.0036973960138078</v>
      </c>
      <c r="AE302" s="19">
        <f>$I302*AE$19^0.5/VLOOKUP($O302,AProperties!$AY$8:$BG$1007,VLOOKUP(Span,Data!$N$4:$Y$11,Data!$Y$1,FALSE),FALSE)</f>
        <v>1.1589699235469968</v>
      </c>
      <c r="AF302" s="19">
        <f>$I302*AF$19^0.5/VLOOKUP($O302,AProperties!$AY$8:$BG$1007,VLOOKUP(Span,Data!$N$4:$Y$11,Data!$Y$1,FALSE),FALSE)</f>
        <v>1.2957677664644094</v>
      </c>
      <c r="AG302" s="19">
        <f>$I302*AG$19^0.5/VLOOKUP($O302,AProperties!$AY$8:$BG$1007,VLOOKUP(Span,Data!$N$4:$Y$11,Data!$Y$1,FALSE),FALSE)</f>
        <v>1.4194424699612862</v>
      </c>
      <c r="AH302" s="19">
        <f>$I302*AH$19^0.5/VLOOKUP($O302,AProperties!$AY$8:$BG$1007,VLOOKUP(Span,Data!$N$4:$Y$11,Data!$Y$1,FALSE),FALSE)</f>
        <v>1.5331730973544475</v>
      </c>
      <c r="AI302" s="19">
        <f>$I302*AI$19^0.5/VLOOKUP($O302,AProperties!$AY$8:$BG$1007,VLOOKUP(Span,Data!$N$4:$Y$11,Data!$Y$1,FALSE),FALSE)</f>
        <v>1.6390309842626718</v>
      </c>
      <c r="AJ302" s="19">
        <f>$I302*AJ$19^0.5/VLOOKUP($O302,AProperties!$AY$8:$BG$1007,VLOOKUP(Span,Data!$N$4:$Y$11,Data!$Y$1,FALSE),FALSE)</f>
        <v>1.7384548853204949</v>
      </c>
      <c r="AK302" s="19">
        <f>$I302*AK$19^0.5/VLOOKUP($O302,AProperties!$AY$8:$BG$1007,VLOOKUP(Span,Data!$N$4:$Y$11,Data!$Y$1,FALSE),FALSE)</f>
        <v>1.8324923490198612</v>
      </c>
      <c r="AL302" s="47">
        <f t="shared" si="41"/>
        <v>0.28299999999999997</v>
      </c>
    </row>
    <row r="303" spans="1:38" x14ac:dyDescent="0.25">
      <c r="A303" s="15">
        <v>0.28399999999999997</v>
      </c>
      <c r="B303" s="116">
        <f>VLOOKUP($A303,APropertiesDimless!$A$7:$I$1007,VLOOKUP(Span,Data!$N$4:$Y$11,Data!$Y$1,FALSE),FALSE)</f>
        <v>0.29048792505194448</v>
      </c>
      <c r="C303" s="6">
        <f t="shared" si="37"/>
        <v>0.42924396252597219</v>
      </c>
      <c r="D303" s="116">
        <f>VLOOKUP($A303,AProperties!$AE$8:$AM$1007,VLOOKUP(Span,Data!$N$4:$Y$11,Data!$Y$1,FALSE),FALSE)</f>
        <v>0.35361279254635813</v>
      </c>
      <c r="E303" s="116">
        <f t="shared" si="38"/>
        <v>0.45244837492895973</v>
      </c>
      <c r="F303" s="6">
        <f t="shared" si="42"/>
        <v>0.59681256040264452</v>
      </c>
      <c r="G303" s="9"/>
      <c r="H303" s="15">
        <f t="shared" si="39"/>
        <v>0.28399999999999997</v>
      </c>
      <c r="I303" s="6">
        <f>VLOOKUP(H303,AProperties!$AO$8:$AW$1007,VLOOKUP(Span,Data!$N$4:$Y$11,Data!$Y$1,FALSE),FALSE)^(2/3)</f>
        <v>0.31109025592132039</v>
      </c>
      <c r="J303" s="15">
        <f>$I303*(Slope^0.5)/VLOOKUP($H303,AProperties!$AY$8:$BG$1007,VLOOKUP(Span,Data!$N$4:$Y$11,Data!$Y$1,FALSE),FALSE)</f>
        <v>1.0057444520611183</v>
      </c>
      <c r="K303" s="15">
        <f>$J303*VLOOKUP($H303,AProperties!$A$8:$I$1007,VLOOKUP(Span,Data!$N$4:$Y$11,Data!$Y$1,FALSE),FALSE)</f>
        <v>0.34495939730878972</v>
      </c>
      <c r="L303" s="15">
        <f t="shared" si="43"/>
        <v>1.0057444520611183</v>
      </c>
      <c r="M303" s="15">
        <f t="shared" si="44"/>
        <v>0.28399999999999997</v>
      </c>
      <c r="O303" s="28">
        <f t="shared" si="40"/>
        <v>0.28399999999999997</v>
      </c>
      <c r="P303" s="19">
        <f>AA303*VLOOKUP($O303,AProperties!$A$8:$I$1007,VLOOKUP(Span,Data!$N$4:$Y$11,Data!$Y$1,FALSE),FALSE)</f>
        <v>0.14082908423075791</v>
      </c>
      <c r="Q303" s="19">
        <f>AB303*VLOOKUP($O303,AProperties!$A$8:$I$1007,VLOOKUP(Span,Data!$N$4:$Y$11,Data!$Y$1,FALSE),FALSE)</f>
        <v>0.19916240089572085</v>
      </c>
      <c r="R303" s="19">
        <f>AC303*VLOOKUP($O303,AProperties!$A$8:$I$1007,VLOOKUP(Span,Data!$N$4:$Y$11,Data!$Y$1,FALSE),FALSE)</f>
        <v>0.28165816846151581</v>
      </c>
      <c r="S303" s="19">
        <f>AD303*VLOOKUP($O303,AProperties!$A$8:$I$1007,VLOOKUP(Span,Data!$N$4:$Y$11,Data!$Y$1,FALSE),FALSE)</f>
        <v>0.34495939730878972</v>
      </c>
      <c r="T303" s="19">
        <f>AE303*VLOOKUP($O303,AProperties!$A$8:$I$1007,VLOOKUP(Span,Data!$N$4:$Y$11,Data!$Y$1,FALSE),FALSE)</f>
        <v>0.3983248017914417</v>
      </c>
      <c r="U303" s="19">
        <f>AF303*VLOOKUP($O303,AProperties!$A$8:$I$1007,VLOOKUP(Span,Data!$N$4:$Y$11,Data!$Y$1,FALSE),FALSE)</f>
        <v>0.44534066696489677</v>
      </c>
      <c r="V303" s="19">
        <f>AG303*VLOOKUP($O303,AProperties!$A$8:$I$1007,VLOOKUP(Span,Data!$N$4:$Y$11,Data!$Y$1,FALSE),FALSE)</f>
        <v>0.48784625814213939</v>
      </c>
      <c r="W303" s="19">
        <f>AH303*VLOOKUP($O303,AProperties!$A$8:$I$1007,VLOOKUP(Span,Data!$N$4:$Y$11,Data!$Y$1,FALSE),FALSE)</f>
        <v>0.52693418328462505</v>
      </c>
      <c r="X303" s="19">
        <f>AI303*VLOOKUP($O303,AProperties!$A$8:$I$1007,VLOOKUP(Span,Data!$N$4:$Y$11,Data!$Y$1,FALSE),FALSE)</f>
        <v>0.56331633692303162</v>
      </c>
      <c r="Y303" s="19">
        <f>AJ303*VLOOKUP($O303,AProperties!$A$8:$I$1007,VLOOKUP(Span,Data!$N$4:$Y$11,Data!$Y$1,FALSE),FALSE)</f>
        <v>0.59748720268716249</v>
      </c>
      <c r="Z303" s="19">
        <f>AK303*VLOOKUP($O303,AProperties!$A$8:$I$1007,VLOOKUP(Span,Data!$N$4:$Y$11,Data!$Y$1,FALSE),FALSE)</f>
        <v>0.62980681109803682</v>
      </c>
      <c r="AA303" s="19">
        <f>$I303*AA$19^0.5/VLOOKUP($O303,AProperties!$AY$8:$BG$1007,VLOOKUP(Span,Data!$N$4:$Y$11,Data!$Y$1,FALSE),FALSE)</f>
        <v>0.41059345319746621</v>
      </c>
      <c r="AB303" s="19">
        <f>$I303*AB$19^0.5/VLOOKUP($O303,AProperties!$AY$8:$BG$1007,VLOOKUP(Span,Data!$N$4:$Y$11,Data!$Y$1,FALSE),FALSE)</f>
        <v>0.58066683013345943</v>
      </c>
      <c r="AC303" s="19">
        <f>$I303*AC$19^0.5/VLOOKUP($O303,AProperties!$AY$8:$BG$1007,VLOOKUP(Span,Data!$N$4:$Y$11,Data!$Y$1,FALSE),FALSE)</f>
        <v>0.82118690639493241</v>
      </c>
      <c r="AD303" s="19">
        <f>$I303*AD$19^0.5/VLOOKUP($O303,AProperties!$AY$8:$BG$1007,VLOOKUP(Span,Data!$N$4:$Y$11,Data!$Y$1,FALSE),FALSE)</f>
        <v>1.0057444520611183</v>
      </c>
      <c r="AE303" s="19">
        <f>$I303*AE$19^0.5/VLOOKUP($O303,AProperties!$AY$8:$BG$1007,VLOOKUP(Span,Data!$N$4:$Y$11,Data!$Y$1,FALSE),FALSE)</f>
        <v>1.1613336602669189</v>
      </c>
      <c r="AF303" s="19">
        <f>$I303*AF$19^0.5/VLOOKUP($O303,AProperties!$AY$8:$BG$1007,VLOOKUP(Span,Data!$N$4:$Y$11,Data!$Y$1,FALSE),FALSE)</f>
        <v>1.2984105044577385</v>
      </c>
      <c r="AG303" s="19">
        <f>$I303*AG$19^0.5/VLOOKUP($O303,AProperties!$AY$8:$BG$1007,VLOOKUP(Span,Data!$N$4:$Y$11,Data!$Y$1,FALSE),FALSE)</f>
        <v>1.4223374443863308</v>
      </c>
      <c r="AH303" s="19">
        <f>$I303*AH$19^0.5/VLOOKUP($O303,AProperties!$AY$8:$BG$1007,VLOOKUP(Span,Data!$N$4:$Y$11,Data!$Y$1,FALSE),FALSE)</f>
        <v>1.5363000271173202</v>
      </c>
      <c r="AI303" s="19">
        <f>$I303*AI$19^0.5/VLOOKUP($O303,AProperties!$AY$8:$BG$1007,VLOOKUP(Span,Data!$N$4:$Y$11,Data!$Y$1,FALSE),FALSE)</f>
        <v>1.6423738127898648</v>
      </c>
      <c r="AJ303" s="19">
        <f>$I303*AJ$19^0.5/VLOOKUP($O303,AProperties!$AY$8:$BG$1007,VLOOKUP(Span,Data!$N$4:$Y$11,Data!$Y$1,FALSE),FALSE)</f>
        <v>1.7420004904003781</v>
      </c>
      <c r="AK303" s="19">
        <f>$I303*AK$19^0.5/VLOOKUP($O303,AProperties!$AY$8:$BG$1007,VLOOKUP(Span,Data!$N$4:$Y$11,Data!$Y$1,FALSE),FALSE)</f>
        <v>1.8362297449318257</v>
      </c>
      <c r="AL303" s="47">
        <f t="shared" si="41"/>
        <v>0.28399999999999997</v>
      </c>
    </row>
    <row r="304" spans="1:38" x14ac:dyDescent="0.25">
      <c r="A304" s="15">
        <v>0.28499999999999998</v>
      </c>
      <c r="B304" s="116">
        <f>VLOOKUP($A304,APropertiesDimless!$A$7:$I$1007,VLOOKUP(Span,Data!$N$4:$Y$11,Data!$Y$1,FALSE),FALSE)</f>
        <v>0.29156814312483914</v>
      </c>
      <c r="C304" s="6">
        <f t="shared" si="37"/>
        <v>0.43078407156241955</v>
      </c>
      <c r="D304" s="116">
        <f>VLOOKUP($A304,AProperties!$AE$8:$AM$1007,VLOOKUP(Span,Data!$N$4:$Y$11,Data!$Y$1,FALSE),FALSE)</f>
        <v>0.35482993126901341</v>
      </c>
      <c r="E304" s="116">
        <f t="shared" si="38"/>
        <v>0.45429295559068861</v>
      </c>
      <c r="F304" s="6">
        <f t="shared" si="42"/>
        <v>0.59997924489341048</v>
      </c>
      <c r="G304" s="9"/>
      <c r="H304" s="15">
        <f t="shared" si="39"/>
        <v>0.28499999999999998</v>
      </c>
      <c r="I304" s="6">
        <f>VLOOKUP(H304,AProperties!$AO$8:$AW$1007,VLOOKUP(Span,Data!$N$4:$Y$11,Data!$Y$1,FALSE),FALSE)^(2/3)</f>
        <v>0.31162997712858659</v>
      </c>
      <c r="J304" s="15">
        <f>$I304*(Slope^0.5)/VLOOKUP($H304,AProperties!$AY$8:$BG$1007,VLOOKUP(Span,Data!$N$4:$Y$11,Data!$Y$1,FALSE),FALSE)</f>
        <v>1.0077871154814129</v>
      </c>
      <c r="K304" s="15">
        <f>$J304*VLOOKUP($H304,AProperties!$A$8:$I$1007,VLOOKUP(Span,Data!$N$4:$Y$11,Data!$Y$1,FALSE),FALSE)</f>
        <v>0.34684977378493581</v>
      </c>
      <c r="L304" s="15">
        <f t="shared" si="43"/>
        <v>1.0077871154814129</v>
      </c>
      <c r="M304" s="15">
        <f t="shared" si="44"/>
        <v>0.28499999999999998</v>
      </c>
      <c r="O304" s="28">
        <f t="shared" si="40"/>
        <v>0.28499999999999998</v>
      </c>
      <c r="P304" s="19">
        <f>AA304*VLOOKUP($O304,AProperties!$A$8:$I$1007,VLOOKUP(Span,Data!$N$4:$Y$11,Data!$Y$1,FALSE),FALSE)</f>
        <v>0.14160082719547767</v>
      </c>
      <c r="Q304" s="19">
        <f>AB304*VLOOKUP($O304,AProperties!$A$8:$I$1007,VLOOKUP(Span,Data!$N$4:$Y$11,Data!$Y$1,FALSE),FALSE)</f>
        <v>0.2002538102630935</v>
      </c>
      <c r="R304" s="19">
        <f>AC304*VLOOKUP($O304,AProperties!$A$8:$I$1007,VLOOKUP(Span,Data!$N$4:$Y$11,Data!$Y$1,FALSE),FALSE)</f>
        <v>0.28320165439095535</v>
      </c>
      <c r="S304" s="19">
        <f>AD304*VLOOKUP($O304,AProperties!$A$8:$I$1007,VLOOKUP(Span,Data!$N$4:$Y$11,Data!$Y$1,FALSE),FALSE)</f>
        <v>0.34684977378493581</v>
      </c>
      <c r="T304" s="19">
        <f>AE304*VLOOKUP($O304,AProperties!$A$8:$I$1007,VLOOKUP(Span,Data!$N$4:$Y$11,Data!$Y$1,FALSE),FALSE)</f>
        <v>0.40050762052618699</v>
      </c>
      <c r="U304" s="19">
        <f>AF304*VLOOKUP($O304,AProperties!$A$8:$I$1007,VLOOKUP(Span,Data!$N$4:$Y$11,Data!$Y$1,FALSE),FALSE)</f>
        <v>0.44778113250162216</v>
      </c>
      <c r="V304" s="19">
        <f>AG304*VLOOKUP($O304,AProperties!$A$8:$I$1007,VLOOKUP(Span,Data!$N$4:$Y$11,Data!$Y$1,FALSE),FALSE)</f>
        <v>0.49051965419269627</v>
      </c>
      <c r="W304" s="19">
        <f>AH304*VLOOKUP($O304,AProperties!$A$8:$I$1007,VLOOKUP(Span,Data!$N$4:$Y$11,Data!$Y$1,FALSE),FALSE)</f>
        <v>0.52982178104925959</v>
      </c>
      <c r="X304" s="19">
        <f>AI304*VLOOKUP($O304,AProperties!$A$8:$I$1007,VLOOKUP(Span,Data!$N$4:$Y$11,Data!$Y$1,FALSE),FALSE)</f>
        <v>0.5664033087819107</v>
      </c>
      <c r="Y304" s="19">
        <f>AJ304*VLOOKUP($O304,AProperties!$A$8:$I$1007,VLOOKUP(Span,Data!$N$4:$Y$11,Data!$Y$1,FALSE),FALSE)</f>
        <v>0.60076143078928057</v>
      </c>
      <c r="Z304" s="19">
        <f>AK304*VLOOKUP($O304,AProperties!$A$8:$I$1007,VLOOKUP(Span,Data!$N$4:$Y$11,Data!$Y$1,FALSE),FALSE)</f>
        <v>0.63325815055857804</v>
      </c>
      <c r="AA304" s="19">
        <f>$I304*AA$19^0.5/VLOOKUP($O304,AProperties!$AY$8:$BG$1007,VLOOKUP(Span,Data!$N$4:$Y$11,Data!$Y$1,FALSE),FALSE)</f>
        <v>0.4114273670467945</v>
      </c>
      <c r="AB304" s="19">
        <f>$I304*AB$19^0.5/VLOOKUP($O304,AProperties!$AY$8:$BG$1007,VLOOKUP(Span,Data!$N$4:$Y$11,Data!$Y$1,FALSE),FALSE)</f>
        <v>0.5818461624090302</v>
      </c>
      <c r="AC304" s="19">
        <f>$I304*AC$19^0.5/VLOOKUP($O304,AProperties!$AY$8:$BG$1007,VLOOKUP(Span,Data!$N$4:$Y$11,Data!$Y$1,FALSE),FALSE)</f>
        <v>0.822854734093589</v>
      </c>
      <c r="AD304" s="19">
        <f>$I304*AD$19^0.5/VLOOKUP($O304,AProperties!$AY$8:$BG$1007,VLOOKUP(Span,Data!$N$4:$Y$11,Data!$Y$1,FALSE),FALSE)</f>
        <v>1.0077871154814129</v>
      </c>
      <c r="AE304" s="19">
        <f>$I304*AE$19^0.5/VLOOKUP($O304,AProperties!$AY$8:$BG$1007,VLOOKUP(Span,Data!$N$4:$Y$11,Data!$Y$1,FALSE),FALSE)</f>
        <v>1.1636923248180604</v>
      </c>
      <c r="AF304" s="19">
        <f>$I304*AF$19^0.5/VLOOKUP($O304,AProperties!$AY$8:$BG$1007,VLOOKUP(Span,Data!$N$4:$Y$11,Data!$Y$1,FALSE),FALSE)</f>
        <v>1.3010475715939744</v>
      </c>
      <c r="AG304" s="19">
        <f>$I304*AG$19^0.5/VLOOKUP($O304,AProperties!$AY$8:$BG$1007,VLOOKUP(Span,Data!$N$4:$Y$11,Data!$Y$1,FALSE),FALSE)</f>
        <v>1.4252262066986747</v>
      </c>
      <c r="AH304" s="19">
        <f>$I304*AH$19^0.5/VLOOKUP($O304,AProperties!$AY$8:$BG$1007,VLOOKUP(Span,Data!$N$4:$Y$11,Data!$Y$1,FALSE),FALSE)</f>
        <v>1.5394202470315927</v>
      </c>
      <c r="AI304" s="19">
        <f>$I304*AI$19^0.5/VLOOKUP($O304,AProperties!$AY$8:$BG$1007,VLOOKUP(Span,Data!$N$4:$Y$11,Data!$Y$1,FALSE),FALSE)</f>
        <v>1.645709468187178</v>
      </c>
      <c r="AJ304" s="19">
        <f>$I304*AJ$19^0.5/VLOOKUP($O304,AProperties!$AY$8:$BG$1007,VLOOKUP(Span,Data!$N$4:$Y$11,Data!$Y$1,FALSE),FALSE)</f>
        <v>1.7455384872270907</v>
      </c>
      <c r="AK304" s="19">
        <f>$I304*AK$19^0.5/VLOOKUP($O304,AProperties!$AY$8:$BG$1007,VLOOKUP(Span,Data!$N$4:$Y$11,Data!$Y$1,FALSE),FALSE)</f>
        <v>1.8399591210407791</v>
      </c>
      <c r="AL304" s="47">
        <f t="shared" si="41"/>
        <v>0.28499999999999998</v>
      </c>
    </row>
    <row r="305" spans="1:38" x14ac:dyDescent="0.25">
      <c r="A305" s="15">
        <v>0.28599999999999998</v>
      </c>
      <c r="B305" s="116">
        <f>VLOOKUP($A305,APropertiesDimless!$A$7:$I$1007,VLOOKUP(Span,Data!$N$4:$Y$11,Data!$Y$1,FALSE),FALSE)</f>
        <v>0.29264904926702401</v>
      </c>
      <c r="C305" s="6">
        <f t="shared" si="37"/>
        <v>0.43232452463351201</v>
      </c>
      <c r="D305" s="116">
        <f>VLOOKUP($A305,AProperties!$AE$8:$AM$1007,VLOOKUP(Span,Data!$N$4:$Y$11,Data!$Y$1,FALSE),FALSE)</f>
        <v>0.3560467337374526</v>
      </c>
      <c r="E305" s="116">
        <f t="shared" si="38"/>
        <v>0.45613923558951258</v>
      </c>
      <c r="F305" s="6">
        <f t="shared" si="42"/>
        <v>0.60315163478368494</v>
      </c>
      <c r="G305" s="9"/>
      <c r="H305" s="15">
        <f t="shared" si="39"/>
        <v>0.28599999999999998</v>
      </c>
      <c r="I305" s="6">
        <f>VLOOKUP(H305,AProperties!$AO$8:$AW$1007,VLOOKUP(Span,Data!$N$4:$Y$11,Data!$Y$1,FALSE),FALSE)^(2/3)</f>
        <v>0.31216808673662189</v>
      </c>
      <c r="J305" s="15">
        <f>$I305*(Slope^0.5)/VLOOKUP($H305,AProperties!$AY$8:$BG$1007,VLOOKUP(Span,Data!$N$4:$Y$11,Data!$Y$1,FALSE),FALSE)</f>
        <v>1.009825400505548</v>
      </c>
      <c r="K305" s="15">
        <f>$J305*VLOOKUP($H305,AProperties!$A$8:$I$1007,VLOOKUP(Span,Data!$N$4:$Y$11,Data!$Y$1,FALSE),FALSE)</f>
        <v>0.34874313184634542</v>
      </c>
      <c r="L305" s="15">
        <f t="shared" si="43"/>
        <v>1.009825400505548</v>
      </c>
      <c r="M305" s="15">
        <f t="shared" si="44"/>
        <v>0.28599999999999998</v>
      </c>
      <c r="O305" s="28">
        <f t="shared" si="40"/>
        <v>0.28599999999999998</v>
      </c>
      <c r="P305" s="19">
        <f>AA305*VLOOKUP($O305,AProperties!$A$8:$I$1007,VLOOKUP(Span,Data!$N$4:$Y$11,Data!$Y$1,FALSE),FALSE)</f>
        <v>0.1423737873872841</v>
      </c>
      <c r="Q305" s="19">
        <f>AB305*VLOOKUP($O305,AProperties!$A$8:$I$1007,VLOOKUP(Span,Data!$N$4:$Y$11,Data!$Y$1,FALSE),FALSE)</f>
        <v>0.20134694104952067</v>
      </c>
      <c r="R305" s="19">
        <f>AC305*VLOOKUP($O305,AProperties!$A$8:$I$1007,VLOOKUP(Span,Data!$N$4:$Y$11,Data!$Y$1,FALSE),FALSE)</f>
        <v>0.28474757477456819</v>
      </c>
      <c r="S305" s="19">
        <f>AD305*VLOOKUP($O305,AProperties!$A$8:$I$1007,VLOOKUP(Span,Data!$N$4:$Y$11,Data!$Y$1,FALSE),FALSE)</f>
        <v>0.34874313184634542</v>
      </c>
      <c r="T305" s="19">
        <f>AE305*VLOOKUP($O305,AProperties!$A$8:$I$1007,VLOOKUP(Span,Data!$N$4:$Y$11,Data!$Y$1,FALSE),FALSE)</f>
        <v>0.40269388209904133</v>
      </c>
      <c r="U305" s="19">
        <f>AF305*VLOOKUP($O305,AProperties!$A$8:$I$1007,VLOOKUP(Span,Data!$N$4:$Y$11,Data!$Y$1,FALSE),FALSE)</f>
        <v>0.45022544724837105</v>
      </c>
      <c r="V305" s="19">
        <f>AG305*VLOOKUP($O305,AProperties!$A$8:$I$1007,VLOOKUP(Span,Data!$N$4:$Y$11,Data!$Y$1,FALSE),FALSE)</f>
        <v>0.49319726684157006</v>
      </c>
      <c r="W305" s="19">
        <f>AH305*VLOOKUP($O305,AProperties!$A$8:$I$1007,VLOOKUP(Span,Data!$N$4:$Y$11,Data!$Y$1,FALSE),FALSE)</f>
        <v>0.53271393326061411</v>
      </c>
      <c r="X305" s="19">
        <f>AI305*VLOOKUP($O305,AProperties!$A$8:$I$1007,VLOOKUP(Span,Data!$N$4:$Y$11,Data!$Y$1,FALSE),FALSE)</f>
        <v>0.56949514954913638</v>
      </c>
      <c r="Y305" s="19">
        <f>AJ305*VLOOKUP($O305,AProperties!$A$8:$I$1007,VLOOKUP(Span,Data!$N$4:$Y$11,Data!$Y$1,FALSE),FALSE)</f>
        <v>0.604040823148562</v>
      </c>
      <c r="Z305" s="19">
        <f>AK305*VLOOKUP($O305,AProperties!$A$8:$I$1007,VLOOKUP(Span,Data!$N$4:$Y$11,Data!$Y$1,FALSE),FALSE)</f>
        <v>0.63671493362413878</v>
      </c>
      <c r="AA305" s="19">
        <f>$I305*AA$19^0.5/VLOOKUP($O305,AProperties!$AY$8:$BG$1007,VLOOKUP(Span,Data!$N$4:$Y$11,Data!$Y$1,FALSE),FALSE)</f>
        <v>0.41225949342337576</v>
      </c>
      <c r="AB305" s="19">
        <f>$I305*AB$19^0.5/VLOOKUP($O305,AProperties!$AY$8:$BG$1007,VLOOKUP(Span,Data!$N$4:$Y$11,Data!$Y$1,FALSE),FALSE)</f>
        <v>0.58302296681639976</v>
      </c>
      <c r="AC305" s="19">
        <f>$I305*AC$19^0.5/VLOOKUP($O305,AProperties!$AY$8:$BG$1007,VLOOKUP(Span,Data!$N$4:$Y$11,Data!$Y$1,FALSE),FALSE)</f>
        <v>0.82451898684675151</v>
      </c>
      <c r="AD305" s="19">
        <f>$I305*AD$19^0.5/VLOOKUP($O305,AProperties!$AY$8:$BG$1007,VLOOKUP(Span,Data!$N$4:$Y$11,Data!$Y$1,FALSE),FALSE)</f>
        <v>1.009825400505548</v>
      </c>
      <c r="AE305" s="19">
        <f>$I305*AE$19^0.5/VLOOKUP($O305,AProperties!$AY$8:$BG$1007,VLOOKUP(Span,Data!$N$4:$Y$11,Data!$Y$1,FALSE),FALSE)</f>
        <v>1.1660459336327995</v>
      </c>
      <c r="AF305" s="19">
        <f>$I305*AF$19^0.5/VLOOKUP($O305,AProperties!$AY$8:$BG$1007,VLOOKUP(Span,Data!$N$4:$Y$11,Data!$Y$1,FALSE),FALSE)</f>
        <v>1.3036789862450739</v>
      </c>
      <c r="AG305" s="19">
        <f>$I305*AG$19^0.5/VLOOKUP($O305,AProperties!$AY$8:$BG$1007,VLOOKUP(Span,Data!$N$4:$Y$11,Data!$Y$1,FALSE),FALSE)</f>
        <v>1.4281087770237884</v>
      </c>
      <c r="AH305" s="19">
        <f>$I305*AH$19^0.5/VLOOKUP($O305,AProperties!$AY$8:$BG$1007,VLOOKUP(Span,Data!$N$4:$Y$11,Data!$Y$1,FALSE),FALSE)</f>
        <v>1.5425337788352569</v>
      </c>
      <c r="AI305" s="19">
        <f>$I305*AI$19^0.5/VLOOKUP($O305,AProperties!$AY$8:$BG$1007,VLOOKUP(Span,Data!$N$4:$Y$11,Data!$Y$1,FALSE),FALSE)</f>
        <v>1.649037973693503</v>
      </c>
      <c r="AJ305" s="19">
        <f>$I305*AJ$19^0.5/VLOOKUP($O305,AProperties!$AY$8:$BG$1007,VLOOKUP(Span,Data!$N$4:$Y$11,Data!$Y$1,FALSE),FALSE)</f>
        <v>1.7490689004491993</v>
      </c>
      <c r="AK305" s="19">
        <f>$I305*AK$19^0.5/VLOOKUP($O305,AProperties!$AY$8:$BG$1007,VLOOKUP(Span,Data!$N$4:$Y$11,Data!$Y$1,FALSE),FALSE)</f>
        <v>1.8436805033285912</v>
      </c>
      <c r="AL305" s="47">
        <f t="shared" si="41"/>
        <v>0.28599999999999998</v>
      </c>
    </row>
    <row r="306" spans="1:38" x14ac:dyDescent="0.25">
      <c r="A306" s="15">
        <v>0.28699999999999998</v>
      </c>
      <c r="B306" s="116">
        <f>VLOOKUP($A306,APropertiesDimless!$A$7:$I$1007,VLOOKUP(Span,Data!$N$4:$Y$11,Data!$Y$1,FALSE),FALSE)</f>
        <v>0.29373064718404429</v>
      </c>
      <c r="C306" s="6">
        <f t="shared" si="37"/>
        <v>0.43386532359202212</v>
      </c>
      <c r="D306" s="116">
        <f>VLOOKUP($A306,AProperties!$AE$8:$AM$1007,VLOOKUP(Span,Data!$N$4:$Y$11,Data!$Y$1,FALSE),FALSE)</f>
        <v>0.35726319841820198</v>
      </c>
      <c r="E306" s="116">
        <f t="shared" si="38"/>
        <v>0.45798721819826599</v>
      </c>
      <c r="F306" s="6">
        <f t="shared" si="42"/>
        <v>0.60632972176161171</v>
      </c>
      <c r="G306" s="9"/>
      <c r="H306" s="15">
        <f t="shared" si="39"/>
        <v>0.28699999999999998</v>
      </c>
      <c r="I306" s="6">
        <f>VLOOKUP(H306,AProperties!$AO$8:$AW$1007,VLOOKUP(Span,Data!$N$4:$Y$11,Data!$Y$1,FALSE),FALSE)^(2/3)</f>
        <v>0.3127045906611402</v>
      </c>
      <c r="J306" s="15">
        <f>$I306*(Slope^0.5)/VLOOKUP($H306,AProperties!$AY$8:$BG$1007,VLOOKUP(Span,Data!$N$4:$Y$11,Data!$Y$1,FALSE),FALSE)</f>
        <v>1.0118593212408449</v>
      </c>
      <c r="K306" s="15">
        <f>$J306*VLOOKUP($H306,AProperties!$A$8:$I$1007,VLOOKUP(Span,Data!$N$4:$Y$11,Data!$Y$1,FALSE),FALSE)</f>
        <v>0.35063945737946056</v>
      </c>
      <c r="L306" s="15">
        <f t="shared" si="43"/>
        <v>1.0118593212408449</v>
      </c>
      <c r="M306" s="15">
        <f t="shared" si="44"/>
        <v>0.28699999999999998</v>
      </c>
      <c r="O306" s="28">
        <f t="shared" si="40"/>
        <v>0.28699999999999998</v>
      </c>
      <c r="P306" s="19">
        <f>AA306*VLOOKUP($O306,AProperties!$A$8:$I$1007,VLOOKUP(Span,Data!$N$4:$Y$11,Data!$Y$1,FALSE),FALSE)</f>
        <v>0.14314795904434136</v>
      </c>
      <c r="Q306" s="19">
        <f>AB306*VLOOKUP($O306,AProperties!$A$8:$I$1007,VLOOKUP(Span,Data!$N$4:$Y$11,Data!$Y$1,FALSE),FALSE)</f>
        <v>0.20244178510653593</v>
      </c>
      <c r="R306" s="19">
        <f>AC306*VLOOKUP($O306,AProperties!$A$8:$I$1007,VLOOKUP(Span,Data!$N$4:$Y$11,Data!$Y$1,FALSE),FALSE)</f>
        <v>0.28629591808868271</v>
      </c>
      <c r="S306" s="19">
        <f>AD306*VLOOKUP($O306,AProperties!$A$8:$I$1007,VLOOKUP(Span,Data!$N$4:$Y$11,Data!$Y$1,FALSE),FALSE)</f>
        <v>0.35063945737946056</v>
      </c>
      <c r="T306" s="19">
        <f>AE306*VLOOKUP($O306,AProperties!$A$8:$I$1007,VLOOKUP(Span,Data!$N$4:$Y$11,Data!$Y$1,FALSE),FALSE)</f>
        <v>0.40488357021307186</v>
      </c>
      <c r="U306" s="19">
        <f>AF306*VLOOKUP($O306,AProperties!$A$8:$I$1007,VLOOKUP(Span,Data!$N$4:$Y$11,Data!$Y$1,FALSE),FALSE)</f>
        <v>0.45267359298461879</v>
      </c>
      <c r="V306" s="19">
        <f>AG306*VLOOKUP($O306,AProperties!$A$8:$I$1007,VLOOKUP(Span,Data!$N$4:$Y$11,Data!$Y$1,FALSE),FALSE)</f>
        <v>0.49587907612917598</v>
      </c>
      <c r="W306" s="19">
        <f>AH306*VLOOKUP($O306,AProperties!$A$8:$I$1007,VLOOKUP(Span,Data!$N$4:$Y$11,Data!$Y$1,FALSE),FALSE)</f>
        <v>0.53561061835987345</v>
      </c>
      <c r="X306" s="19">
        <f>AI306*VLOOKUP($O306,AProperties!$A$8:$I$1007,VLOOKUP(Span,Data!$N$4:$Y$11,Data!$Y$1,FALSE),FALSE)</f>
        <v>0.57259183617736542</v>
      </c>
      <c r="Y306" s="19">
        <f>AJ306*VLOOKUP($O306,AProperties!$A$8:$I$1007,VLOOKUP(Span,Data!$N$4:$Y$11,Data!$Y$1,FALSE),FALSE)</f>
        <v>0.60732535531960763</v>
      </c>
      <c r="Z306" s="19">
        <f>AK306*VLOOKUP($O306,AProperties!$A$8:$I$1007,VLOOKUP(Span,Data!$N$4:$Y$11,Data!$Y$1,FALSE),FALSE)</f>
        <v>0.6401771345270062</v>
      </c>
      <c r="AA306" s="19">
        <f>$I306*AA$19^0.5/VLOOKUP($O306,AProperties!$AY$8:$BG$1007,VLOOKUP(Span,Data!$N$4:$Y$11,Data!$Y$1,FALSE),FALSE)</f>
        <v>0.41308983808649979</v>
      </c>
      <c r="AB306" s="19">
        <f>$I306*AB$19^0.5/VLOOKUP($O306,AProperties!$AY$8:$BG$1007,VLOOKUP(Span,Data!$N$4:$Y$11,Data!$Y$1,FALSE),FALSE)</f>
        <v>0.584197251500434</v>
      </c>
      <c r="AC306" s="19">
        <f>$I306*AC$19^0.5/VLOOKUP($O306,AProperties!$AY$8:$BG$1007,VLOOKUP(Span,Data!$N$4:$Y$11,Data!$Y$1,FALSE),FALSE)</f>
        <v>0.82617967617299959</v>
      </c>
      <c r="AD306" s="19">
        <f>$I306*AD$19^0.5/VLOOKUP($O306,AProperties!$AY$8:$BG$1007,VLOOKUP(Span,Data!$N$4:$Y$11,Data!$Y$1,FALSE),FALSE)</f>
        <v>1.0118593212408449</v>
      </c>
      <c r="AE306" s="19">
        <f>$I306*AE$19^0.5/VLOOKUP($O306,AProperties!$AY$8:$BG$1007,VLOOKUP(Span,Data!$N$4:$Y$11,Data!$Y$1,FALSE),FALSE)</f>
        <v>1.168394503000868</v>
      </c>
      <c r="AF306" s="19">
        <f>$I306*AF$19^0.5/VLOOKUP($O306,AProperties!$AY$8:$BG$1007,VLOOKUP(Span,Data!$N$4:$Y$11,Data!$Y$1,FALSE),FALSE)</f>
        <v>1.3063047666235112</v>
      </c>
      <c r="AG306" s="19">
        <f>$I306*AG$19^0.5/VLOOKUP($O306,AProperties!$AY$8:$BG$1007,VLOOKUP(Span,Data!$N$4:$Y$11,Data!$Y$1,FALSE),FALSE)</f>
        <v>1.4309851753124374</v>
      </c>
      <c r="AH306" s="19">
        <f>$I306*AH$19^0.5/VLOOKUP($O306,AProperties!$AY$8:$BG$1007,VLOOKUP(Span,Data!$N$4:$Y$11,Data!$Y$1,FALSE),FALSE)</f>
        <v>1.5456406440776034</v>
      </c>
      <c r="AI306" s="19">
        <f>$I306*AI$19^0.5/VLOOKUP($O306,AProperties!$AY$8:$BG$1007,VLOOKUP(Span,Data!$N$4:$Y$11,Data!$Y$1,FALSE),FALSE)</f>
        <v>1.6523593523459992</v>
      </c>
      <c r="AJ306" s="19">
        <f>$I306*AJ$19^0.5/VLOOKUP($O306,AProperties!$AY$8:$BG$1007,VLOOKUP(Span,Data!$N$4:$Y$11,Data!$Y$1,FALSE),FALSE)</f>
        <v>1.7525917545013014</v>
      </c>
      <c r="AK306" s="19">
        <f>$I306*AK$19^0.5/VLOOKUP($O306,AProperties!$AY$8:$BG$1007,VLOOKUP(Span,Data!$N$4:$Y$11,Data!$Y$1,FALSE),FALSE)</f>
        <v>1.8473939175515903</v>
      </c>
      <c r="AL306" s="47">
        <f t="shared" si="41"/>
        <v>0.28699999999999998</v>
      </c>
    </row>
    <row r="307" spans="1:38" x14ac:dyDescent="0.25">
      <c r="A307" s="15">
        <v>0.28799999999999998</v>
      </c>
      <c r="B307" s="116">
        <f>VLOOKUP($A307,APropertiesDimless!$A$7:$I$1007,VLOOKUP(Span,Data!$N$4:$Y$11,Data!$Y$1,FALSE),FALSE)</f>
        <v>0.29481294059603175</v>
      </c>
      <c r="C307" s="6">
        <f t="shared" si="37"/>
        <v>0.43540647029801582</v>
      </c>
      <c r="D307" s="116">
        <f>VLOOKUP($A307,AProperties!$AE$8:$AM$1007,VLOOKUP(Span,Data!$N$4:$Y$11,Data!$Y$1,FALSE),FALSE)</f>
        <v>0.35847932377650982</v>
      </c>
      <c r="E307" s="116">
        <f t="shared" si="38"/>
        <v>0.45983690669645771</v>
      </c>
      <c r="F307" s="6">
        <f t="shared" si="42"/>
        <v>0.60951349757849638</v>
      </c>
      <c r="G307" s="9"/>
      <c r="H307" s="15">
        <f t="shared" si="39"/>
        <v>0.28799999999999998</v>
      </c>
      <c r="I307" s="6">
        <f>VLOOKUP(H307,AProperties!$AO$8:$AW$1007,VLOOKUP(Span,Data!$N$4:$Y$11,Data!$Y$1,FALSE),FALSE)^(2/3)</f>
        <v>0.31323949477024965</v>
      </c>
      <c r="J307" s="15">
        <f>$I307*(Slope^0.5)/VLOOKUP($H307,AProperties!$AY$8:$BG$1007,VLOOKUP(Span,Data!$N$4:$Y$11,Data!$Y$1,FALSE),FALSE)</f>
        <v>1.0138888916724569</v>
      </c>
      <c r="K307" s="15">
        <f>$J307*VLOOKUP($H307,AProperties!$A$8:$I$1007,VLOOKUP(Span,Data!$N$4:$Y$11,Data!$Y$1,FALSE),FALSE)</f>
        <v>0.35253873629004429</v>
      </c>
      <c r="L307" s="15">
        <f t="shared" si="43"/>
        <v>1.0138888916724569</v>
      </c>
      <c r="M307" s="15">
        <f t="shared" si="44"/>
        <v>0.28799999999999998</v>
      </c>
      <c r="O307" s="28">
        <f t="shared" si="40"/>
        <v>0.28799999999999998</v>
      </c>
      <c r="P307" s="19">
        <f>AA307*VLOOKUP($O307,AProperties!$A$8:$I$1007,VLOOKUP(Span,Data!$N$4:$Y$11,Data!$Y$1,FALSE),FALSE)</f>
        <v>0.14392333641270119</v>
      </c>
      <c r="Q307" s="19">
        <f>AB307*VLOOKUP($O307,AProperties!$A$8:$I$1007,VLOOKUP(Span,Data!$N$4:$Y$11,Data!$Y$1,FALSE),FALSE)</f>
        <v>0.20353833429682752</v>
      </c>
      <c r="R307" s="19">
        <f>AC307*VLOOKUP($O307,AProperties!$A$8:$I$1007,VLOOKUP(Span,Data!$N$4:$Y$11,Data!$Y$1,FALSE),FALSE)</f>
        <v>0.28784667282540238</v>
      </c>
      <c r="S307" s="19">
        <f>AD307*VLOOKUP($O307,AProperties!$A$8:$I$1007,VLOOKUP(Span,Data!$N$4:$Y$11,Data!$Y$1,FALSE),FALSE)</f>
        <v>0.35253873629004429</v>
      </c>
      <c r="T307" s="19">
        <f>AE307*VLOOKUP($O307,AProperties!$A$8:$I$1007,VLOOKUP(Span,Data!$N$4:$Y$11,Data!$Y$1,FALSE),FALSE)</f>
        <v>0.40707666859365504</v>
      </c>
      <c r="U307" s="19">
        <f>AF307*VLOOKUP($O307,AProperties!$A$8:$I$1007,VLOOKUP(Span,Data!$N$4:$Y$11,Data!$Y$1,FALSE),FALSE)</f>
        <v>0.45512555151478329</v>
      </c>
      <c r="V307" s="19">
        <f>AG307*VLOOKUP($O307,AProperties!$A$8:$I$1007,VLOOKUP(Span,Data!$N$4:$Y$11,Data!$Y$1,FALSE),FALSE)</f>
        <v>0.49856506212325263</v>
      </c>
      <c r="W307" s="19">
        <f>AH307*VLOOKUP($O307,AProperties!$A$8:$I$1007,VLOOKUP(Span,Data!$N$4:$Y$11,Data!$Y$1,FALSE),FALSE)</f>
        <v>0.53851181481773447</v>
      </c>
      <c r="X307" s="19">
        <f>AI307*VLOOKUP($O307,AProperties!$A$8:$I$1007,VLOOKUP(Span,Data!$N$4:$Y$11,Data!$Y$1,FALSE),FALSE)</f>
        <v>0.57569334565080477</v>
      </c>
      <c r="Y307" s="19">
        <f>AJ307*VLOOKUP($O307,AProperties!$A$8:$I$1007,VLOOKUP(Span,Data!$N$4:$Y$11,Data!$Y$1,FALSE),FALSE)</f>
        <v>0.61061500289048265</v>
      </c>
      <c r="Z307" s="19">
        <f>AK307*VLOOKUP($O307,AProperties!$A$8:$I$1007,VLOOKUP(Span,Data!$N$4:$Y$11,Data!$Y$1,FALSE),FALSE)</f>
        <v>0.64364472753474122</v>
      </c>
      <c r="AA307" s="19">
        <f>$I307*AA$19^0.5/VLOOKUP($O307,AProperties!$AY$8:$BG$1007,VLOOKUP(Span,Data!$N$4:$Y$11,Data!$Y$1,FALSE),FALSE)</f>
        <v>0.41391840674558134</v>
      </c>
      <c r="AB307" s="19">
        <f>$I307*AB$19^0.5/VLOOKUP($O307,AProperties!$AY$8:$BG$1007,VLOOKUP(Span,Data!$N$4:$Y$11,Data!$Y$1,FALSE),FALSE)</f>
        <v>0.58536902453546424</v>
      </c>
      <c r="AC307" s="19">
        <f>$I307*AC$19^0.5/VLOOKUP($O307,AProperties!$AY$8:$BG$1007,VLOOKUP(Span,Data!$N$4:$Y$11,Data!$Y$1,FALSE),FALSE)</f>
        <v>0.82783681349116267</v>
      </c>
      <c r="AD307" s="19">
        <f>$I307*AD$19^0.5/VLOOKUP($O307,AProperties!$AY$8:$BG$1007,VLOOKUP(Span,Data!$N$4:$Y$11,Data!$Y$1,FALSE),FALSE)</f>
        <v>1.0138888916724569</v>
      </c>
      <c r="AE307" s="19">
        <f>$I307*AE$19^0.5/VLOOKUP($O307,AProperties!$AY$8:$BG$1007,VLOOKUP(Span,Data!$N$4:$Y$11,Data!$Y$1,FALSE),FALSE)</f>
        <v>1.1707380490709285</v>
      </c>
      <c r="AF307" s="19">
        <f>$I307*AF$19^0.5/VLOOKUP($O307,AProperties!$AY$8:$BG$1007,VLOOKUP(Span,Data!$N$4:$Y$11,Data!$Y$1,FALSE),FALSE)</f>
        <v>1.3089249307840405</v>
      </c>
      <c r="AG307" s="19">
        <f>$I307*AG$19^0.5/VLOOKUP($O307,AProperties!$AY$8:$BG$1007,VLOOKUP(Span,Data!$N$4:$Y$11,Data!$Y$1,FALSE),FALSE)</f>
        <v>1.4338554213426142</v>
      </c>
      <c r="AH307" s="19">
        <f>$I307*AH$19^0.5/VLOOKUP($O307,AProperties!$AY$8:$BG$1007,VLOOKUP(Span,Data!$N$4:$Y$11,Data!$Y$1,FALSE),FALSE)</f>
        <v>1.5487408641213054</v>
      </c>
      <c r="AI307" s="19">
        <f>$I307*AI$19^0.5/VLOOKUP($O307,AProperties!$AY$8:$BG$1007,VLOOKUP(Span,Data!$N$4:$Y$11,Data!$Y$1,FALSE),FALSE)</f>
        <v>1.6556736269823253</v>
      </c>
      <c r="AJ307" s="19">
        <f>$I307*AJ$19^0.5/VLOOKUP($O307,AProperties!$AY$8:$BG$1007,VLOOKUP(Span,Data!$N$4:$Y$11,Data!$Y$1,FALSE),FALSE)</f>
        <v>1.7561070736063928</v>
      </c>
      <c r="AK307" s="19">
        <f>$I307*AK$19^0.5/VLOOKUP($O307,AProperties!$AY$8:$BG$1007,VLOOKUP(Span,Data!$N$4:$Y$11,Data!$Y$1,FALSE),FALSE)</f>
        <v>1.8510993892430547</v>
      </c>
      <c r="AL307" s="47">
        <f t="shared" si="41"/>
        <v>0.28799999999999998</v>
      </c>
    </row>
    <row r="308" spans="1:38" x14ac:dyDescent="0.25">
      <c r="A308" s="15">
        <v>0.28899999999999998</v>
      </c>
      <c r="B308" s="116">
        <f>VLOOKUP($A308,APropertiesDimless!$A$7:$I$1007,VLOOKUP(Span,Data!$N$4:$Y$11,Data!$Y$1,FALSE),FALSE)</f>
        <v>0.29589593323781122</v>
      </c>
      <c r="C308" s="6">
        <f t="shared" si="37"/>
        <v>0.43694796661890556</v>
      </c>
      <c r="D308" s="116">
        <f>VLOOKUP($A308,AProperties!$AE$8:$AM$1007,VLOOKUP(Span,Data!$N$4:$Y$11,Data!$Y$1,FALSE),FALSE)</f>
        <v>0.35969510827633894</v>
      </c>
      <c r="E308" s="116">
        <f t="shared" si="38"/>
        <v>0.46168830437036801</v>
      </c>
      <c r="F308" s="6">
        <f t="shared" si="42"/>
        <v>0.61270295404848196</v>
      </c>
      <c r="G308" s="9"/>
      <c r="H308" s="15">
        <f t="shared" si="39"/>
        <v>0.28899999999999998</v>
      </c>
      <c r="I308" s="6">
        <f>VLOOKUP(H308,AProperties!$AO$8:$AW$1007,VLOOKUP(Span,Data!$N$4:$Y$11,Data!$Y$1,FALSE),FALSE)^(2/3)</f>
        <v>0.31377280488496051</v>
      </c>
      <c r="J308" s="15">
        <f>$I308*(Slope^0.5)/VLOOKUP($H308,AProperties!$AY$8:$BG$1007,VLOOKUP(Span,Data!$N$4:$Y$11,Data!$Y$1,FALSE),FALSE)</f>
        <v>1.0159141256647191</v>
      </c>
      <c r="K308" s="15">
        <f>$J308*VLOOKUP($H308,AProperties!$A$8:$I$1007,VLOOKUP(Span,Data!$N$4:$Y$11,Data!$Y$1,FALSE),FALSE)</f>
        <v>0.35444095450292951</v>
      </c>
      <c r="L308" s="15">
        <f t="shared" si="43"/>
        <v>1.0159141256647191</v>
      </c>
      <c r="M308" s="15">
        <f t="shared" si="44"/>
        <v>0.28899999999999998</v>
      </c>
      <c r="O308" s="28">
        <f t="shared" si="40"/>
        <v>0.28899999999999998</v>
      </c>
      <c r="P308" s="19">
        <f>AA308*VLOOKUP($O308,AProperties!$A$8:$I$1007,VLOOKUP(Span,Data!$N$4:$Y$11,Data!$Y$1,FALSE),FALSE)</f>
        <v>0.14469991374620081</v>
      </c>
      <c r="Q308" s="19">
        <f>AB308*VLOOKUP($O308,AProperties!$A$8:$I$1007,VLOOKUP(Span,Data!$N$4:$Y$11,Data!$Y$1,FALSE),FALSE)</f>
        <v>0.20463658049409422</v>
      </c>
      <c r="R308" s="19">
        <f>AC308*VLOOKUP($O308,AProperties!$A$8:$I$1007,VLOOKUP(Span,Data!$N$4:$Y$11,Data!$Y$1,FALSE),FALSE)</f>
        <v>0.28939982749240162</v>
      </c>
      <c r="S308" s="19">
        <f>AD308*VLOOKUP($O308,AProperties!$A$8:$I$1007,VLOOKUP(Span,Data!$N$4:$Y$11,Data!$Y$1,FALSE),FALSE)</f>
        <v>0.35444095450292951</v>
      </c>
      <c r="T308" s="19">
        <f>AE308*VLOOKUP($O308,AProperties!$A$8:$I$1007,VLOOKUP(Span,Data!$N$4:$Y$11,Data!$Y$1,FALSE),FALSE)</f>
        <v>0.40927316098818844</v>
      </c>
      <c r="U308" s="19">
        <f>AF308*VLOOKUP($O308,AProperties!$A$8:$I$1007,VLOOKUP(Span,Data!$N$4:$Y$11,Data!$Y$1,FALSE),FALSE)</f>
        <v>0.45758130466790214</v>
      </c>
      <c r="V308" s="19">
        <f>AG308*VLOOKUP($O308,AProperties!$A$8:$I$1007,VLOOKUP(Span,Data!$N$4:$Y$11,Data!$Y$1,FALSE),FALSE)</f>
        <v>0.50125520491850806</v>
      </c>
      <c r="W308" s="19">
        <f>AH308*VLOOKUP($O308,AProperties!$A$8:$I$1007,VLOOKUP(Span,Data!$N$4:$Y$11,Data!$Y$1,FALSE),FALSE)</f>
        <v>0.54141750113402443</v>
      </c>
      <c r="X308" s="19">
        <f>AI308*VLOOKUP($O308,AProperties!$A$8:$I$1007,VLOOKUP(Span,Data!$N$4:$Y$11,Data!$Y$1,FALSE),FALSE)</f>
        <v>0.57879965498480324</v>
      </c>
      <c r="Y308" s="19">
        <f>AJ308*VLOOKUP($O308,AProperties!$A$8:$I$1007,VLOOKUP(Span,Data!$N$4:$Y$11,Data!$Y$1,FALSE),FALSE)</f>
        <v>0.61390974148228272</v>
      </c>
      <c r="Z308" s="19">
        <f>AK308*VLOOKUP($O308,AProperties!$A$8:$I$1007,VLOOKUP(Span,Data!$N$4:$Y$11,Data!$Y$1,FALSE),FALSE)</f>
        <v>0.64711768694972249</v>
      </c>
      <c r="AA308" s="19">
        <f>$I308*AA$19^0.5/VLOOKUP($O308,AProperties!$AY$8:$BG$1007,VLOOKUP(Span,Data!$N$4:$Y$11,Data!$Y$1,FALSE),FALSE)</f>
        <v>0.41474520506071161</v>
      </c>
      <c r="AB308" s="19">
        <f>$I308*AB$19^0.5/VLOOKUP($O308,AProperties!$AY$8:$BG$1007,VLOOKUP(Span,Data!$N$4:$Y$11,Data!$Y$1,FALSE),FALSE)</f>
        <v>0.58653829392606882</v>
      </c>
      <c r="AC308" s="19">
        <f>$I308*AC$19^0.5/VLOOKUP($O308,AProperties!$AY$8:$BG$1007,VLOOKUP(Span,Data!$N$4:$Y$11,Data!$Y$1,FALSE),FALSE)</f>
        <v>0.82949041012142322</v>
      </c>
      <c r="AD308" s="19">
        <f>$I308*AD$19^0.5/VLOOKUP($O308,AProperties!$AY$8:$BG$1007,VLOOKUP(Span,Data!$N$4:$Y$11,Data!$Y$1,FALSE),FALSE)</f>
        <v>1.0159141256647191</v>
      </c>
      <c r="AE308" s="19">
        <f>$I308*AE$19^0.5/VLOOKUP($O308,AProperties!$AY$8:$BG$1007,VLOOKUP(Span,Data!$N$4:$Y$11,Data!$Y$1,FALSE),FALSE)</f>
        <v>1.1730765878521376</v>
      </c>
      <c r="AF308" s="19">
        <f>$I308*AF$19^0.5/VLOOKUP($O308,AProperties!$AY$8:$BG$1007,VLOOKUP(Span,Data!$N$4:$Y$11,Data!$Y$1,FALSE),FALSE)</f>
        <v>1.3115394966254417</v>
      </c>
      <c r="AG308" s="19">
        <f>$I308*AG$19^0.5/VLOOKUP($O308,AProperties!$AY$8:$BG$1007,VLOOKUP(Span,Data!$N$4:$Y$11,Data!$Y$1,FALSE),FALSE)</f>
        <v>1.4367195347214505</v>
      </c>
      <c r="AH308" s="19">
        <f>$I308*AH$19^0.5/VLOOKUP($O308,AProperties!$AY$8:$BG$1007,VLOOKUP(Span,Data!$N$4:$Y$11,Data!$Y$1,FALSE),FALSE)</f>
        <v>1.5518344601444847</v>
      </c>
      <c r="AI308" s="19">
        <f>$I308*AI$19^0.5/VLOOKUP($O308,AProperties!$AY$8:$BG$1007,VLOOKUP(Span,Data!$N$4:$Y$11,Data!$Y$1,FALSE),FALSE)</f>
        <v>1.6589808202428464</v>
      </c>
      <c r="AJ308" s="19">
        <f>$I308*AJ$19^0.5/VLOOKUP($O308,AProperties!$AY$8:$BG$1007,VLOOKUP(Span,Data!$N$4:$Y$11,Data!$Y$1,FALSE),FALSE)</f>
        <v>1.7596148817782065</v>
      </c>
      <c r="AK308" s="19">
        <f>$I308*AK$19^0.5/VLOOKUP($O308,AProperties!$AY$8:$BG$1007,VLOOKUP(Span,Data!$N$4:$Y$11,Data!$Y$1,FALSE),FALSE)</f>
        <v>1.8547969437156819</v>
      </c>
      <c r="AL308" s="47">
        <f t="shared" si="41"/>
        <v>0.28899999999999998</v>
      </c>
    </row>
    <row r="309" spans="1:38" x14ac:dyDescent="0.25">
      <c r="A309" s="15">
        <v>0.28999999999999998</v>
      </c>
      <c r="B309" s="116">
        <f>VLOOKUP($A309,APropertiesDimless!$A$7:$I$1007,VLOOKUP(Span,Data!$N$4:$Y$11,Data!$Y$1,FALSE),FALSE)</f>
        <v>0.29697962885901003</v>
      </c>
      <c r="C309" s="6">
        <f t="shared" si="37"/>
        <v>0.43848981442950496</v>
      </c>
      <c r="D309" s="116">
        <f>VLOOKUP($A309,AProperties!$AE$8:$AM$1007,VLOOKUP(Span,Data!$N$4:$Y$11,Data!$Y$1,FALSE),FALSE)</f>
        <v>0.36091055038036041</v>
      </c>
      <c r="E309" s="116">
        <f t="shared" si="38"/>
        <v>0.4635414145131474</v>
      </c>
      <c r="F309" s="6">
        <f t="shared" si="42"/>
        <v>0.61589808304823435</v>
      </c>
      <c r="G309" s="9"/>
      <c r="H309" s="15">
        <f t="shared" si="39"/>
        <v>0.28999999999999998</v>
      </c>
      <c r="I309" s="6">
        <f>VLOOKUP(H309,AProperties!$AO$8:$AW$1007,VLOOKUP(Span,Data!$N$4:$Y$11,Data!$Y$1,FALSE),FALSE)^(2/3)</f>
        <v>0.31430452677968662</v>
      </c>
      <c r="J309" s="15">
        <f>$I309*(Slope^0.5)/VLOOKUP($H309,AProperties!$AY$8:$BG$1007,VLOOKUP(Span,Data!$N$4:$Y$11,Data!$Y$1,FALSE),FALSE)</f>
        <v>1.0179350369624818</v>
      </c>
      <c r="K309" s="15">
        <f>$J309*VLOOKUP($H309,AProperties!$A$8:$I$1007,VLOOKUP(Span,Data!$N$4:$Y$11,Data!$Y$1,FALSE),FALSE)</f>
        <v>0.35634609796177347</v>
      </c>
      <c r="L309" s="15">
        <f t="shared" si="43"/>
        <v>1.0179350369624818</v>
      </c>
      <c r="M309" s="15">
        <f t="shared" si="44"/>
        <v>0.28999999999999998</v>
      </c>
      <c r="O309" s="28">
        <f t="shared" si="40"/>
        <v>0.28999999999999998</v>
      </c>
      <c r="P309" s="19">
        <f>AA309*VLOOKUP($O309,AProperties!$A$8:$I$1007,VLOOKUP(Span,Data!$N$4:$Y$11,Data!$Y$1,FALSE),FALSE)</f>
        <v>0.14547768530636226</v>
      </c>
      <c r="Q309" s="19">
        <f>AB309*VLOOKUP($O309,AProperties!$A$8:$I$1007,VLOOKUP(Span,Data!$N$4:$Y$11,Data!$Y$1,FALSE),FALSE)</f>
        <v>0.20573651558290271</v>
      </c>
      <c r="R309" s="19">
        <f>AC309*VLOOKUP($O309,AProperties!$A$8:$I$1007,VLOOKUP(Span,Data!$N$4:$Y$11,Data!$Y$1,FALSE),FALSE)</f>
        <v>0.29095537061272453</v>
      </c>
      <c r="S309" s="19">
        <f>AD309*VLOOKUP($O309,AProperties!$A$8:$I$1007,VLOOKUP(Span,Data!$N$4:$Y$11,Data!$Y$1,FALSE),FALSE)</f>
        <v>0.35634609796177347</v>
      </c>
      <c r="T309" s="19">
        <f>AE309*VLOOKUP($O309,AProperties!$A$8:$I$1007,VLOOKUP(Span,Data!$N$4:$Y$11,Data!$Y$1,FALSE),FALSE)</f>
        <v>0.41147303116580541</v>
      </c>
      <c r="U309" s="19">
        <f>AF309*VLOOKUP($O309,AProperties!$A$8:$I$1007,VLOOKUP(Span,Data!$N$4:$Y$11,Data!$Y$1,FALSE),FALSE)</f>
        <v>0.46004083429731524</v>
      </c>
      <c r="V309" s="19">
        <f>AG309*VLOOKUP($O309,AProperties!$A$8:$I$1007,VLOOKUP(Span,Data!$N$4:$Y$11,Data!$Y$1,FALSE),FALSE)</f>
        <v>0.50394948463627165</v>
      </c>
      <c r="W309" s="19">
        <f>AH309*VLOOKUP($O309,AProperties!$A$8:$I$1007,VLOOKUP(Span,Data!$N$4:$Y$11,Data!$Y$1,FALSE),FALSE)</f>
        <v>0.54432765583732534</v>
      </c>
      <c r="X309" s="19">
        <f>AI309*VLOOKUP($O309,AProperties!$A$8:$I$1007,VLOOKUP(Span,Data!$N$4:$Y$11,Data!$Y$1,FALSE),FALSE)</f>
        <v>0.58191074122544906</v>
      </c>
      <c r="Y309" s="19">
        <f>AJ309*VLOOKUP($O309,AProperties!$A$8:$I$1007,VLOOKUP(Span,Data!$N$4:$Y$11,Data!$Y$1,FALSE),FALSE)</f>
        <v>0.61720954674870798</v>
      </c>
      <c r="Z309" s="19">
        <f>AK309*VLOOKUP($O309,AProperties!$A$8:$I$1007,VLOOKUP(Span,Data!$N$4:$Y$11,Data!$Y$1,FALSE),FALSE)</f>
        <v>0.65059598710869682</v>
      </c>
      <c r="AA309" s="19">
        <f>$I309*AA$19^0.5/VLOOKUP($O309,AProperties!$AY$8:$BG$1007,VLOOKUP(Span,Data!$N$4:$Y$11,Data!$Y$1,FALSE),FALSE)</f>
        <v>0.41557023864320236</v>
      </c>
      <c r="AB309" s="19">
        <f>$I309*AB$19^0.5/VLOOKUP($O309,AProperties!$AY$8:$BG$1007,VLOOKUP(Span,Data!$N$4:$Y$11,Data!$Y$1,FALSE),FALSE)</f>
        <v>0.58770506760784058</v>
      </c>
      <c r="AC309" s="19">
        <f>$I309*AC$19^0.5/VLOOKUP($O309,AProperties!$AY$8:$BG$1007,VLOOKUP(Span,Data!$N$4:$Y$11,Data!$Y$1,FALSE),FALSE)</f>
        <v>0.83114047728640472</v>
      </c>
      <c r="AD309" s="19">
        <f>$I309*AD$19^0.5/VLOOKUP($O309,AProperties!$AY$8:$BG$1007,VLOOKUP(Span,Data!$N$4:$Y$11,Data!$Y$1,FALSE),FALSE)</f>
        <v>1.0179350369624818</v>
      </c>
      <c r="AE309" s="19">
        <f>$I309*AE$19^0.5/VLOOKUP($O309,AProperties!$AY$8:$BG$1007,VLOOKUP(Span,Data!$N$4:$Y$11,Data!$Y$1,FALSE),FALSE)</f>
        <v>1.1754101352156812</v>
      </c>
      <c r="AF309" s="19">
        <f>$I309*AF$19^0.5/VLOOKUP($O309,AProperties!$AY$8:$BG$1007,VLOOKUP(Span,Data!$N$4:$Y$11,Data!$Y$1,FALSE),FALSE)</f>
        <v>1.3141484818922413</v>
      </c>
      <c r="AG309" s="19">
        <f>$I309*AG$19^0.5/VLOOKUP($O309,AProperties!$AY$8:$BG$1007,VLOOKUP(Span,Data!$N$4:$Y$11,Data!$Y$1,FALSE),FALSE)</f>
        <v>1.4395775348870996</v>
      </c>
      <c r="AH309" s="19">
        <f>$I309*AH$19^0.5/VLOOKUP($O309,AProperties!$AY$8:$BG$1007,VLOOKUP(Span,Data!$N$4:$Y$11,Data!$Y$1,FALSE),FALSE)</f>
        <v>1.554921453142748</v>
      </c>
      <c r="AI309" s="19">
        <f>$I309*AI$19^0.5/VLOOKUP($O309,AProperties!$AY$8:$BG$1007,VLOOKUP(Span,Data!$N$4:$Y$11,Data!$Y$1,FALSE),FALSE)</f>
        <v>1.6622809545728094</v>
      </c>
      <c r="AJ309" s="19">
        <f>$I309*AJ$19^0.5/VLOOKUP($O309,AProperties!$AY$8:$BG$1007,VLOOKUP(Span,Data!$N$4:$Y$11,Data!$Y$1,FALSE),FALSE)</f>
        <v>1.7631152028235215</v>
      </c>
      <c r="AK309" s="19">
        <f>$I309*AK$19^0.5/VLOOKUP($O309,AProperties!$AY$8:$BG$1007,VLOOKUP(Span,Data!$N$4:$Y$11,Data!$Y$1,FALSE),FALSE)</f>
        <v>1.8584866060640211</v>
      </c>
      <c r="AL309" s="47">
        <f t="shared" si="41"/>
        <v>0.28999999999999998</v>
      </c>
    </row>
    <row r="310" spans="1:38" x14ac:dyDescent="0.25">
      <c r="A310" s="15">
        <v>0.29099999999999998</v>
      </c>
      <c r="B310" s="116">
        <f>VLOOKUP($A310,APropertiesDimless!$A$7:$I$1007,VLOOKUP(Span,Data!$N$4:$Y$11,Data!$Y$1,FALSE),FALSE)</f>
        <v>0.29806403122416503</v>
      </c>
      <c r="C310" s="6">
        <f t="shared" si="37"/>
        <v>0.44003201561208249</v>
      </c>
      <c r="D310" s="116">
        <f>VLOOKUP($A310,AProperties!$AE$8:$AM$1007,VLOOKUP(Span,Data!$N$4:$Y$11,Data!$Y$1,FALSE),FALSE)</f>
        <v>0.36212564854994495</v>
      </c>
      <c r="E310" s="116">
        <f t="shared" si="38"/>
        <v>0.46539624042491445</v>
      </c>
      <c r="F310" s="6">
        <f t="shared" si="42"/>
        <v>0.61909887651662709</v>
      </c>
      <c r="G310" s="9"/>
      <c r="H310" s="15">
        <f t="shared" si="39"/>
        <v>0.29099999999999998</v>
      </c>
      <c r="I310" s="6">
        <f>VLOOKUP(H310,AProperties!$AO$8:$AW$1007,VLOOKUP(Span,Data!$N$4:$Y$11,Data!$Y$1,FALSE),FALSE)^(2/3)</f>
        <v>0.3148346661827377</v>
      </c>
      <c r="J310" s="15">
        <f>$I310*(Slope^0.5)/VLOOKUP($H310,AProperties!$AY$8:$BG$1007,VLOOKUP(Span,Data!$N$4:$Y$11,Data!$Y$1,FALSE),FALSE)</f>
        <v>1.0199516391924166</v>
      </c>
      <c r="K310" s="15">
        <f>$J310*VLOOKUP($H310,AProperties!$A$8:$I$1007,VLOOKUP(Span,Data!$N$4:$Y$11,Data!$Y$1,FALSE),FALSE)</f>
        <v>0.35825415262880983</v>
      </c>
      <c r="L310" s="15">
        <f t="shared" si="43"/>
        <v>1.0199516391924166</v>
      </c>
      <c r="M310" s="15">
        <f t="shared" si="44"/>
        <v>0.29099999999999998</v>
      </c>
      <c r="O310" s="28">
        <f t="shared" si="40"/>
        <v>0.29099999999999998</v>
      </c>
      <c r="P310" s="19">
        <f>AA310*VLOOKUP($O310,AProperties!$A$8:$I$1007,VLOOKUP(Span,Data!$N$4:$Y$11,Data!$Y$1,FALSE),FALSE)</f>
        <v>0.14625664536229147</v>
      </c>
      <c r="Q310" s="19">
        <f>AB310*VLOOKUP($O310,AProperties!$A$8:$I$1007,VLOOKUP(Span,Data!$N$4:$Y$11,Data!$Y$1,FALSE),FALSE)</f>
        <v>0.20683813145854466</v>
      </c>
      <c r="R310" s="19">
        <f>AC310*VLOOKUP($O310,AProperties!$A$8:$I$1007,VLOOKUP(Span,Data!$N$4:$Y$11,Data!$Y$1,FALSE),FALSE)</f>
        <v>0.29251329072458293</v>
      </c>
      <c r="S310" s="19">
        <f>AD310*VLOOKUP($O310,AProperties!$A$8:$I$1007,VLOOKUP(Span,Data!$N$4:$Y$11,Data!$Y$1,FALSE),FALSE)</f>
        <v>0.35825415262880983</v>
      </c>
      <c r="T310" s="19">
        <f>AE310*VLOOKUP($O310,AProperties!$A$8:$I$1007,VLOOKUP(Span,Data!$N$4:$Y$11,Data!$Y$1,FALSE),FALSE)</f>
        <v>0.41367626291708931</v>
      </c>
      <c r="U310" s="19">
        <f>AF310*VLOOKUP($O310,AProperties!$A$8:$I$1007,VLOOKUP(Span,Data!$N$4:$Y$11,Data!$Y$1,FALSE),FALSE)</f>
        <v>0.4625041222803436</v>
      </c>
      <c r="V310" s="19">
        <f>AG310*VLOOKUP($O310,AProperties!$A$8:$I$1007,VLOOKUP(Span,Data!$N$4:$Y$11,Data!$Y$1,FALSE),FALSE)</f>
        <v>0.50664788142414374</v>
      </c>
      <c r="W310" s="19">
        <f>AH310*VLOOKUP($O310,AProperties!$A$8:$I$1007,VLOOKUP(Span,Data!$N$4:$Y$11,Data!$Y$1,FALSE),FALSE)</f>
        <v>0.54724225748459465</v>
      </c>
      <c r="X310" s="19">
        <f>AI310*VLOOKUP($O310,AProperties!$A$8:$I$1007,VLOOKUP(Span,Data!$N$4:$Y$11,Data!$Y$1,FALSE),FALSE)</f>
        <v>0.58502658144916586</v>
      </c>
      <c r="Y310" s="19">
        <f>AJ310*VLOOKUP($O310,AProperties!$A$8:$I$1007,VLOOKUP(Span,Data!$N$4:$Y$11,Data!$Y$1,FALSE),FALSE)</f>
        <v>0.62051439437563394</v>
      </c>
      <c r="Z310" s="19">
        <f>AK310*VLOOKUP($O310,AProperties!$A$8:$I$1007,VLOOKUP(Span,Data!$N$4:$Y$11,Data!$Y$1,FALSE),FALSE)</f>
        <v>0.65407960238232621</v>
      </c>
      <c r="AA310" s="19">
        <f>$I310*AA$19^0.5/VLOOKUP($O310,AProperties!$AY$8:$BG$1007,VLOOKUP(Span,Data!$N$4:$Y$11,Data!$Y$1,FALSE),FALSE)</f>
        <v>0.41639351305611888</v>
      </c>
      <c r="AB310" s="19">
        <f>$I310*AB$19^0.5/VLOOKUP($O310,AProperties!$AY$8:$BG$1007,VLOOKUP(Span,Data!$N$4:$Y$11,Data!$Y$1,FALSE),FALSE)</f>
        <v>0.58886935344814184</v>
      </c>
      <c r="AC310" s="19">
        <f>$I310*AC$19^0.5/VLOOKUP($O310,AProperties!$AY$8:$BG$1007,VLOOKUP(Span,Data!$N$4:$Y$11,Data!$Y$1,FALSE),FALSE)</f>
        <v>0.83278702611223776</v>
      </c>
      <c r="AD310" s="19">
        <f>$I310*AD$19^0.5/VLOOKUP($O310,AProperties!$AY$8:$BG$1007,VLOOKUP(Span,Data!$N$4:$Y$11,Data!$Y$1,FALSE),FALSE)</f>
        <v>1.0199516391924166</v>
      </c>
      <c r="AE310" s="19">
        <f>$I310*AE$19^0.5/VLOOKUP($O310,AProperties!$AY$8:$BG$1007,VLOOKUP(Span,Data!$N$4:$Y$11,Data!$Y$1,FALSE),FALSE)</f>
        <v>1.1777387068962837</v>
      </c>
      <c r="AF310" s="19">
        <f>$I310*AF$19^0.5/VLOOKUP($O310,AProperties!$AY$8:$BG$1007,VLOOKUP(Span,Data!$N$4:$Y$11,Data!$Y$1,FALSE),FALSE)</f>
        <v>1.3167519041763953</v>
      </c>
      <c r="AG310" s="19">
        <f>$I310*AG$19^0.5/VLOOKUP($O310,AProperties!$AY$8:$BG$1007,VLOOKUP(Span,Data!$N$4:$Y$11,Data!$Y$1,FALSE),FALSE)</f>
        <v>1.4424294411105854</v>
      </c>
      <c r="AH310" s="19">
        <f>$I310*AH$19^0.5/VLOOKUP($O310,AProperties!$AY$8:$BG$1007,VLOOKUP(Span,Data!$N$4:$Y$11,Data!$Y$1,FALSE),FALSE)</f>
        <v>1.558001863931179</v>
      </c>
      <c r="AI310" s="19">
        <f>$I310*AI$19^0.5/VLOOKUP($O310,AProperties!$AY$8:$BG$1007,VLOOKUP(Span,Data!$N$4:$Y$11,Data!$Y$1,FALSE),FALSE)</f>
        <v>1.6655740522244755</v>
      </c>
      <c r="AJ310" s="19">
        <f>$I310*AJ$19^0.5/VLOOKUP($O310,AProperties!$AY$8:$BG$1007,VLOOKUP(Span,Data!$N$4:$Y$11,Data!$Y$1,FALSE),FALSE)</f>
        <v>1.7666080603444252</v>
      </c>
      <c r="AK310" s="19">
        <f>$I310*AK$19^0.5/VLOOKUP($O310,AProperties!$AY$8:$BG$1007,VLOOKUP(Span,Data!$N$4:$Y$11,Data!$Y$1,FALSE),FALSE)</f>
        <v>1.8621684011668562</v>
      </c>
      <c r="AL310" s="47">
        <f t="shared" si="41"/>
        <v>0.29099999999999998</v>
      </c>
    </row>
    <row r="311" spans="1:38" x14ac:dyDescent="0.25">
      <c r="A311" s="15">
        <v>0.29199999999999998</v>
      </c>
      <c r="B311" s="116">
        <f>VLOOKUP($A311,APropertiesDimless!$A$7:$I$1007,VLOOKUP(Span,Data!$N$4:$Y$11,Data!$Y$1,FALSE),FALSE)</f>
        <v>0.29914914411283394</v>
      </c>
      <c r="C311" s="6">
        <f t="shared" si="37"/>
        <v>0.44157457205641693</v>
      </c>
      <c r="D311" s="116">
        <f>VLOOKUP($A311,AProperties!$AE$8:$AM$1007,VLOOKUP(Span,Data!$N$4:$Y$11,Data!$Y$1,FALSE),FALSE)</f>
        <v>0.36334040124515732</v>
      </c>
      <c r="E311" s="116">
        <f t="shared" si="38"/>
        <v>0.46725278541285559</v>
      </c>
      <c r="F311" s="6">
        <f t="shared" si="42"/>
        <v>0.62230532645444181</v>
      </c>
      <c r="G311" s="9"/>
      <c r="H311" s="15">
        <f t="shared" si="39"/>
        <v>0.29199999999999998</v>
      </c>
      <c r="I311" s="6">
        <f>VLOOKUP(H311,AProperties!$AO$8:$AW$1007,VLOOKUP(Span,Data!$N$4:$Y$11,Data!$Y$1,FALSE),FALSE)^(2/3)</f>
        <v>0.31536322877680689</v>
      </c>
      <c r="J311" s="15">
        <f>$I311*(Slope^0.5)/VLOOKUP($H311,AProperties!$AY$8:$BG$1007,VLOOKUP(Span,Data!$N$4:$Y$11,Data!$Y$1,FALSE),FALSE)</f>
        <v>1.0219639458643111</v>
      </c>
      <c r="K311" s="15">
        <f>$J311*VLOOKUP($H311,AProperties!$A$8:$I$1007,VLOOKUP(Span,Data!$N$4:$Y$11,Data!$Y$1,FALSE),FALSE)</f>
        <v>0.36016510448460898</v>
      </c>
      <c r="L311" s="15">
        <f t="shared" si="43"/>
        <v>1.0219639458643111</v>
      </c>
      <c r="M311" s="15">
        <f t="shared" si="44"/>
        <v>0.29199999999999998</v>
      </c>
      <c r="O311" s="28">
        <f t="shared" si="40"/>
        <v>0.29199999999999998</v>
      </c>
      <c r="P311" s="19">
        <f>AA311*VLOOKUP($O311,AProperties!$A$8:$I$1007,VLOOKUP(Span,Data!$N$4:$Y$11,Data!$Y$1,FALSE),FALSE)</f>
        <v>0.14703678819058022</v>
      </c>
      <c r="Q311" s="19">
        <f>AB311*VLOOKUP($O311,AProperties!$A$8:$I$1007,VLOOKUP(Span,Data!$N$4:$Y$11,Data!$Y$1,FALSE),FALSE)</f>
        <v>0.20794142002689869</v>
      </c>
      <c r="R311" s="19">
        <f>AC311*VLOOKUP($O311,AProperties!$A$8:$I$1007,VLOOKUP(Span,Data!$N$4:$Y$11,Data!$Y$1,FALSE),FALSE)</f>
        <v>0.29407357638116044</v>
      </c>
      <c r="S311" s="19">
        <f>AD311*VLOOKUP($O311,AProperties!$A$8:$I$1007,VLOOKUP(Span,Data!$N$4:$Y$11,Data!$Y$1,FALSE),FALSE)</f>
        <v>0.36016510448460898</v>
      </c>
      <c r="T311" s="19">
        <f>AE311*VLOOKUP($O311,AProperties!$A$8:$I$1007,VLOOKUP(Span,Data!$N$4:$Y$11,Data!$Y$1,FALSE),FALSE)</f>
        <v>0.41588284005379739</v>
      </c>
      <c r="U311" s="19">
        <f>AF311*VLOOKUP($O311,AProperties!$A$8:$I$1007,VLOOKUP(Span,Data!$N$4:$Y$11,Data!$Y$1,FALSE),FALSE)</f>
        <v>0.4649711505179816</v>
      </c>
      <c r="V311" s="19">
        <f>AG311*VLOOKUP($O311,AProperties!$A$8:$I$1007,VLOOKUP(Span,Data!$N$4:$Y$11,Data!$Y$1,FALSE),FALSE)</f>
        <v>0.50935037545565687</v>
      </c>
      <c r="W311" s="19">
        <f>AH311*VLOOKUP($O311,AProperties!$A$8:$I$1007,VLOOKUP(Span,Data!$N$4:$Y$11,Data!$Y$1,FALSE),FALSE)</f>
        <v>0.55016128466079994</v>
      </c>
      <c r="X311" s="19">
        <f>AI311*VLOOKUP($O311,AProperties!$A$8:$I$1007,VLOOKUP(Span,Data!$N$4:$Y$11,Data!$Y$1,FALSE),FALSE)</f>
        <v>0.58814715276232088</v>
      </c>
      <c r="Y311" s="19">
        <f>AJ311*VLOOKUP($O311,AProperties!$A$8:$I$1007,VLOOKUP(Span,Data!$N$4:$Y$11,Data!$Y$1,FALSE),FALSE)</f>
        <v>0.62382426008069602</v>
      </c>
      <c r="Z311" s="19">
        <f>AK311*VLOOKUP($O311,AProperties!$A$8:$I$1007,VLOOKUP(Span,Data!$N$4:$Y$11,Data!$Y$1,FALSE),FALSE)</f>
        <v>0.65756850717475146</v>
      </c>
      <c r="AA311" s="19">
        <f>$I311*AA$19^0.5/VLOOKUP($O311,AProperties!$AY$8:$BG$1007,VLOOKUP(Span,Data!$N$4:$Y$11,Data!$Y$1,FALSE),FALSE)</f>
        <v>0.41721503381480884</v>
      </c>
      <c r="AB311" s="19">
        <f>$I311*AB$19^0.5/VLOOKUP($O311,AProperties!$AY$8:$BG$1007,VLOOKUP(Span,Data!$N$4:$Y$11,Data!$Y$1,FALSE),FALSE)</f>
        <v>0.59003115924685212</v>
      </c>
      <c r="AC311" s="19">
        <f>$I311*AC$19^0.5/VLOOKUP($O311,AProperties!$AY$8:$BG$1007,VLOOKUP(Span,Data!$N$4:$Y$11,Data!$Y$1,FALSE),FALSE)</f>
        <v>0.83443006762961769</v>
      </c>
      <c r="AD311" s="19">
        <f>$I311*AD$19^0.5/VLOOKUP($O311,AProperties!$AY$8:$BG$1007,VLOOKUP(Span,Data!$N$4:$Y$11,Data!$Y$1,FALSE),FALSE)</f>
        <v>1.0219639458643111</v>
      </c>
      <c r="AE311" s="19">
        <f>$I311*AE$19^0.5/VLOOKUP($O311,AProperties!$AY$8:$BG$1007,VLOOKUP(Span,Data!$N$4:$Y$11,Data!$Y$1,FALSE),FALSE)</f>
        <v>1.1800623184937042</v>
      </c>
      <c r="AF311" s="19">
        <f>$I311*AF$19^0.5/VLOOKUP($O311,AProperties!$AY$8:$BG$1007,VLOOKUP(Span,Data!$N$4:$Y$11,Data!$Y$1,FALSE),FALSE)</f>
        <v>1.3193497809189649</v>
      </c>
      <c r="AG311" s="19">
        <f>$I311*AG$19^0.5/VLOOKUP($O311,AProperties!$AY$8:$BG$1007,VLOOKUP(Span,Data!$N$4:$Y$11,Data!$Y$1,FALSE),FALSE)</f>
        <v>1.4452752724976323</v>
      </c>
      <c r="AH311" s="19">
        <f>$I311*AH$19^0.5/VLOOKUP($O311,AProperties!$AY$8:$BG$1007,VLOOKUP(Span,Data!$N$4:$Y$11,Data!$Y$1,FALSE),FALSE)</f>
        <v>1.5610757131463193</v>
      </c>
      <c r="AI311" s="19">
        <f>$I311*AI$19^0.5/VLOOKUP($O311,AProperties!$AY$8:$BG$1007,VLOOKUP(Span,Data!$N$4:$Y$11,Data!$Y$1,FALSE),FALSE)</f>
        <v>1.6688601352592354</v>
      </c>
      <c r="AJ311" s="19">
        <f>$I311*AJ$19^0.5/VLOOKUP($O311,AProperties!$AY$8:$BG$1007,VLOOKUP(Span,Data!$N$4:$Y$11,Data!$Y$1,FALSE),FALSE)</f>
        <v>1.7700934777405564</v>
      </c>
      <c r="AK311" s="19">
        <f>$I311*AK$19^0.5/VLOOKUP($O311,AProperties!$AY$8:$BG$1007,VLOOKUP(Span,Data!$N$4:$Y$11,Data!$Y$1,FALSE),FALSE)</f>
        <v>1.8658423536895721</v>
      </c>
      <c r="AL311" s="47">
        <f t="shared" si="41"/>
        <v>0.29199999999999998</v>
      </c>
    </row>
    <row r="312" spans="1:38" x14ac:dyDescent="0.25">
      <c r="A312" s="15">
        <v>0.29299999999999998</v>
      </c>
      <c r="B312" s="116">
        <f>VLOOKUP($A312,APropertiesDimless!$A$7:$I$1007,VLOOKUP(Span,Data!$N$4:$Y$11,Data!$Y$1,FALSE),FALSE)</f>
        <v>0.30023497131970411</v>
      </c>
      <c r="C312" s="6">
        <f t="shared" si="37"/>
        <v>0.44311748565985204</v>
      </c>
      <c r="D312" s="116">
        <f>VLOOKUP($A312,AProperties!$AE$8:$AM$1007,VLOOKUP(Span,Data!$N$4:$Y$11,Data!$Y$1,FALSE),FALSE)</f>
        <v>0.36455480692474768</v>
      </c>
      <c r="E312" s="116">
        <f t="shared" si="38"/>
        <v>0.4691110527913237</v>
      </c>
      <c r="F312" s="6">
        <f t="shared" si="42"/>
        <v>0.62551742492406381</v>
      </c>
      <c r="G312" s="9"/>
      <c r="H312" s="15">
        <f t="shared" si="39"/>
        <v>0.29299999999999998</v>
      </c>
      <c r="I312" s="6">
        <f>VLOOKUP(H312,AProperties!$AO$8:$AW$1007,VLOOKUP(Span,Data!$N$4:$Y$11,Data!$Y$1,FALSE),FALSE)^(2/3)</f>
        <v>0.31589022019944885</v>
      </c>
      <c r="J312" s="15">
        <f>$I312*(Slope^0.5)/VLOOKUP($H312,AProperties!$AY$8:$BG$1007,VLOOKUP(Span,Data!$N$4:$Y$11,Data!$Y$1,FALSE),FALSE)</f>
        <v>1.0239719703723384</v>
      </c>
      <c r="K312" s="15">
        <f>$J312*VLOOKUP($H312,AProperties!$A$8:$I$1007,VLOOKUP(Span,Data!$N$4:$Y$11,Data!$Y$1,FALSE),FALSE)</f>
        <v>0.36207893952783593</v>
      </c>
      <c r="L312" s="15">
        <f t="shared" si="43"/>
        <v>1.0239719703723384</v>
      </c>
      <c r="M312" s="15">
        <f t="shared" si="44"/>
        <v>0.29299999999999998</v>
      </c>
      <c r="O312" s="28">
        <f t="shared" si="40"/>
        <v>0.29299999999999998</v>
      </c>
      <c r="P312" s="19">
        <f>AA312*VLOOKUP($O312,AProperties!$A$8:$I$1007,VLOOKUP(Span,Data!$N$4:$Y$11,Data!$Y$1,FALSE),FALSE)</f>
        <v>0.14781810807520745</v>
      </c>
      <c r="Q312" s="19">
        <f>AB312*VLOOKUP($O312,AProperties!$A$8:$I$1007,VLOOKUP(Span,Data!$N$4:$Y$11,Data!$Y$1,FALSE),FALSE)</f>
        <v>0.20904637320429029</v>
      </c>
      <c r="R312" s="19">
        <f>AC312*VLOOKUP($O312,AProperties!$A$8:$I$1007,VLOOKUP(Span,Data!$N$4:$Y$11,Data!$Y$1,FALSE),FALSE)</f>
        <v>0.29563621615041491</v>
      </c>
      <c r="S312" s="19">
        <f>AD312*VLOOKUP($O312,AProperties!$A$8:$I$1007,VLOOKUP(Span,Data!$N$4:$Y$11,Data!$Y$1,FALSE),FALSE)</f>
        <v>0.36207893952783593</v>
      </c>
      <c r="T312" s="19">
        <f>AE312*VLOOKUP($O312,AProperties!$A$8:$I$1007,VLOOKUP(Span,Data!$N$4:$Y$11,Data!$Y$1,FALSE),FALSE)</f>
        <v>0.41809274640858057</v>
      </c>
      <c r="U312" s="19">
        <f>AF312*VLOOKUP($O312,AProperties!$A$8:$I$1007,VLOOKUP(Span,Data!$N$4:$Y$11,Data!$Y$1,FALSE),FALSE)</f>
        <v>0.4674419009345836</v>
      </c>
      <c r="V312" s="19">
        <f>AG312*VLOOKUP($O312,AProperties!$A$8:$I$1007,VLOOKUP(Span,Data!$N$4:$Y$11,Data!$Y$1,FALSE),FALSE)</f>
        <v>0.51205694692993331</v>
      </c>
      <c r="W312" s="19">
        <f>AH312*VLOOKUP($O312,AProperties!$A$8:$I$1007,VLOOKUP(Span,Data!$N$4:$Y$11,Data!$Y$1,FALSE),FALSE)</f>
        <v>0.5530847159785488</v>
      </c>
      <c r="X312" s="19">
        <f>AI312*VLOOKUP($O312,AProperties!$A$8:$I$1007,VLOOKUP(Span,Data!$N$4:$Y$11,Data!$Y$1,FALSE),FALSE)</f>
        <v>0.59127243230082982</v>
      </c>
      <c r="Y312" s="19">
        <f>AJ312*VLOOKUP($O312,AProperties!$A$8:$I$1007,VLOOKUP(Span,Data!$N$4:$Y$11,Data!$Y$1,FALSE),FALSE)</f>
        <v>0.62713911961287083</v>
      </c>
      <c r="Z312" s="19">
        <f>AK312*VLOOKUP($O312,AProperties!$A$8:$I$1007,VLOOKUP(Span,Data!$N$4:$Y$11,Data!$Y$1,FALSE),FALSE)</f>
        <v>0.66106267592314882</v>
      </c>
      <c r="AA312" s="19">
        <f>$I312*AA$19^0.5/VLOOKUP($O312,AProperties!$AY$8:$BG$1007,VLOOKUP(Span,Data!$N$4:$Y$11,Data!$Y$1,FALSE),FALSE)</f>
        <v>0.41803480638742058</v>
      </c>
      <c r="AB312" s="19">
        <f>$I312*AB$19^0.5/VLOOKUP($O312,AProperties!$AY$8:$BG$1007,VLOOKUP(Span,Data!$N$4:$Y$11,Data!$Y$1,FALSE),FALSE)</f>
        <v>0.59119049273710111</v>
      </c>
      <c r="AC312" s="19">
        <f>$I312*AC$19^0.5/VLOOKUP($O312,AProperties!$AY$8:$BG$1007,VLOOKUP(Span,Data!$N$4:$Y$11,Data!$Y$1,FALSE),FALSE)</f>
        <v>0.83606961277484115</v>
      </c>
      <c r="AD312" s="19">
        <f>$I312*AD$19^0.5/VLOOKUP($O312,AProperties!$AY$8:$BG$1007,VLOOKUP(Span,Data!$N$4:$Y$11,Data!$Y$1,FALSE),FALSE)</f>
        <v>1.0239719703723384</v>
      </c>
      <c r="AE312" s="19">
        <f>$I312*AE$19^0.5/VLOOKUP($O312,AProperties!$AY$8:$BG$1007,VLOOKUP(Span,Data!$N$4:$Y$11,Data!$Y$1,FALSE),FALSE)</f>
        <v>1.1823809854742022</v>
      </c>
      <c r="AF312" s="19">
        <f>$I312*AF$19^0.5/VLOOKUP($O312,AProperties!$AY$8:$BG$1007,VLOOKUP(Span,Data!$N$4:$Y$11,Data!$Y$1,FALSE),FALSE)</f>
        <v>1.3219421294117537</v>
      </c>
      <c r="AG312" s="19">
        <f>$I312*AG$19^0.5/VLOOKUP($O312,AProperties!$AY$8:$BG$1007,VLOOKUP(Span,Data!$N$4:$Y$11,Data!$Y$1,FALSE),FALSE)</f>
        <v>1.4481150479904621</v>
      </c>
      <c r="AH312" s="19">
        <f>$I312*AH$19^0.5/VLOOKUP($O312,AProperties!$AY$8:$BG$1007,VLOOKUP(Span,Data!$N$4:$Y$11,Data!$Y$1,FALSE),FALSE)</f>
        <v>1.5641430212481067</v>
      </c>
      <c r="AI312" s="19">
        <f>$I312*AI$19^0.5/VLOOKUP($O312,AProperties!$AY$8:$BG$1007,VLOOKUP(Span,Data!$N$4:$Y$11,Data!$Y$1,FALSE),FALSE)</f>
        <v>1.6721392255496823</v>
      </c>
      <c r="AJ312" s="19">
        <f>$I312*AJ$19^0.5/VLOOKUP($O312,AProperties!$AY$8:$BG$1007,VLOOKUP(Span,Data!$N$4:$Y$11,Data!$Y$1,FALSE),FALSE)</f>
        <v>1.7735714782113032</v>
      </c>
      <c r="AK312" s="19">
        <f>$I312*AK$19^0.5/VLOOKUP($O312,AProperties!$AY$8:$BG$1007,VLOOKUP(Span,Data!$N$4:$Y$11,Data!$Y$1,FALSE),FALSE)</f>
        <v>1.8695084880864712</v>
      </c>
      <c r="AL312" s="47">
        <f t="shared" si="41"/>
        <v>0.29299999999999998</v>
      </c>
    </row>
    <row r="313" spans="1:38" x14ac:dyDescent="0.25">
      <c r="A313" s="15">
        <v>0.29399999999999998</v>
      </c>
      <c r="B313" s="116">
        <f>VLOOKUP($A313,APropertiesDimless!$A$7:$I$1007,VLOOKUP(Span,Data!$N$4:$Y$11,Data!$Y$1,FALSE),FALSE)</f>
        <v>0.30132151665470375</v>
      </c>
      <c r="C313" s="6">
        <f t="shared" si="37"/>
        <v>0.44466075832735186</v>
      </c>
      <c r="D313" s="116">
        <f>VLOOKUP($A313,AProperties!$AE$8:$AM$1007,VLOOKUP(Span,Data!$N$4:$Y$11,Data!$Y$1,FALSE),FALSE)</f>
        <v>0.36576886404614395</v>
      </c>
      <c r="E313" s="116">
        <f t="shared" si="38"/>
        <v>0.47097104588193789</v>
      </c>
      <c r="F313" s="6">
        <f t="shared" si="42"/>
        <v>0.62873516404918905</v>
      </c>
      <c r="G313" s="9"/>
      <c r="H313" s="15">
        <f t="shared" si="39"/>
        <v>0.29399999999999998</v>
      </c>
      <c r="I313" s="6">
        <f>VLOOKUP(H313,AProperties!$AO$8:$AW$1007,VLOOKUP(Span,Data!$N$4:$Y$11,Data!$Y$1,FALSE),FALSE)^(2/3)</f>
        <v>0.3164156460435526</v>
      </c>
      <c r="J313" s="15">
        <f>$I313*(Slope^0.5)/VLOOKUP($H313,AProperties!$AY$8:$BG$1007,VLOOKUP(Span,Data!$N$4:$Y$11,Data!$Y$1,FALSE),FALSE)</f>
        <v>1.0259757259963074</v>
      </c>
      <c r="K313" s="15">
        <f>$J313*VLOOKUP($H313,AProperties!$A$8:$I$1007,VLOOKUP(Span,Data!$N$4:$Y$11,Data!$Y$1,FALSE),FALSE)</f>
        <v>0.36399564377501137</v>
      </c>
      <c r="L313" s="15">
        <f t="shared" si="43"/>
        <v>1.0259757259963074</v>
      </c>
      <c r="M313" s="15">
        <f t="shared" si="44"/>
        <v>0.29399999999999998</v>
      </c>
      <c r="O313" s="28">
        <f t="shared" si="40"/>
        <v>0.29399999999999998</v>
      </c>
      <c r="P313" s="19">
        <f>AA313*VLOOKUP($O313,AProperties!$A$8:$I$1007,VLOOKUP(Span,Data!$N$4:$Y$11,Data!$Y$1,FALSE),FALSE)</f>
        <v>0.14860059930744163</v>
      </c>
      <c r="Q313" s="19">
        <f>AB313*VLOOKUP($O313,AProperties!$A$8:$I$1007,VLOOKUP(Span,Data!$N$4:$Y$11,Data!$Y$1,FALSE),FALSE)</f>
        <v>0.21015298291735393</v>
      </c>
      <c r="R313" s="19">
        <f>AC313*VLOOKUP($O313,AProperties!$A$8:$I$1007,VLOOKUP(Span,Data!$N$4:$Y$11,Data!$Y$1,FALSE),FALSE)</f>
        <v>0.29720119861488326</v>
      </c>
      <c r="S313" s="19">
        <f>AD313*VLOOKUP($O313,AProperties!$A$8:$I$1007,VLOOKUP(Span,Data!$N$4:$Y$11,Data!$Y$1,FALSE),FALSE)</f>
        <v>0.36399564377501137</v>
      </c>
      <c r="T313" s="19">
        <f>AE313*VLOOKUP($O313,AProperties!$A$8:$I$1007,VLOOKUP(Span,Data!$N$4:$Y$11,Data!$Y$1,FALSE),FALSE)</f>
        <v>0.42030596583470786</v>
      </c>
      <c r="U313" s="19">
        <f>AF313*VLOOKUP($O313,AProperties!$A$8:$I$1007,VLOOKUP(Span,Data!$N$4:$Y$11,Data!$Y$1,FALSE),FALSE)</f>
        <v>0.46991635547755539</v>
      </c>
      <c r="V313" s="19">
        <f>AG313*VLOOKUP($O313,AProperties!$A$8:$I$1007,VLOOKUP(Span,Data!$N$4:$Y$11,Data!$Y$1,FALSE),FALSE)</f>
        <v>0.51476757607134682</v>
      </c>
      <c r="W313" s="19">
        <f>AH313*VLOOKUP($O313,AProperties!$A$8:$I$1007,VLOOKUP(Span,Data!$N$4:$Y$11,Data!$Y$1,FALSE),FALSE)</f>
        <v>0.55601253007772355</v>
      </c>
      <c r="X313" s="19">
        <f>AI313*VLOOKUP($O313,AProperties!$A$8:$I$1007,VLOOKUP(Span,Data!$N$4:$Y$11,Data!$Y$1,FALSE),FALSE)</f>
        <v>0.59440239722976651</v>
      </c>
      <c r="Y313" s="19">
        <f>AJ313*VLOOKUP($O313,AProperties!$A$8:$I$1007,VLOOKUP(Span,Data!$N$4:$Y$11,Data!$Y$1,FALSE),FALSE)</f>
        <v>0.63045894875206165</v>
      </c>
      <c r="Z313" s="19">
        <f>AK313*VLOOKUP($O313,AProperties!$A$8:$I$1007,VLOOKUP(Span,Data!$N$4:$Y$11,Data!$Y$1,FALSE),FALSE)</f>
        <v>0.66456208309729536</v>
      </c>
      <c r="AA313" s="19">
        <f>$I313*AA$19^0.5/VLOOKUP($O313,AProperties!$AY$8:$BG$1007,VLOOKUP(Span,Data!$N$4:$Y$11,Data!$Y$1,FALSE),FALSE)</f>
        <v>0.41885283619541319</v>
      </c>
      <c r="AB313" s="19">
        <f>$I313*AB$19^0.5/VLOOKUP($O313,AProperties!$AY$8:$BG$1007,VLOOKUP(Span,Data!$N$4:$Y$11,Data!$Y$1,FALSE),FALSE)</f>
        <v>0.59234736158598977</v>
      </c>
      <c r="AC313" s="19">
        <f>$I313*AC$19^0.5/VLOOKUP($O313,AProperties!$AY$8:$BG$1007,VLOOKUP(Span,Data!$N$4:$Y$11,Data!$Y$1,FALSE),FALSE)</f>
        <v>0.83770567239082638</v>
      </c>
      <c r="AD313" s="19">
        <f>$I313*AD$19^0.5/VLOOKUP($O313,AProperties!$AY$8:$BG$1007,VLOOKUP(Span,Data!$N$4:$Y$11,Data!$Y$1,FALSE),FALSE)</f>
        <v>1.0259757259963074</v>
      </c>
      <c r="AE313" s="19">
        <f>$I313*AE$19^0.5/VLOOKUP($O313,AProperties!$AY$8:$BG$1007,VLOOKUP(Span,Data!$N$4:$Y$11,Data!$Y$1,FALSE),FALSE)</f>
        <v>1.1846947231719795</v>
      </c>
      <c r="AF313" s="19">
        <f>$I313*AF$19^0.5/VLOOKUP($O313,AProperties!$AY$8:$BG$1007,VLOOKUP(Span,Data!$N$4:$Y$11,Data!$Y$1,FALSE),FALSE)</f>
        <v>1.3245289667989206</v>
      </c>
      <c r="AG313" s="19">
        <f>$I313*AG$19^0.5/VLOOKUP($O313,AProperties!$AY$8:$BG$1007,VLOOKUP(Span,Data!$N$4:$Y$11,Data!$Y$1,FALSE),FALSE)</f>
        <v>1.4509487863695603</v>
      </c>
      <c r="AH313" s="19">
        <f>$I313*AH$19^0.5/VLOOKUP($O313,AProperties!$AY$8:$BG$1007,VLOOKUP(Span,Data!$N$4:$Y$11,Data!$Y$1,FALSE),FALSE)</f>
        <v>1.5672038085217834</v>
      </c>
      <c r="AI313" s="19">
        <f>$I313*AI$19^0.5/VLOOKUP($O313,AProperties!$AY$8:$BG$1007,VLOOKUP(Span,Data!$N$4:$Y$11,Data!$Y$1,FALSE),FALSE)</f>
        <v>1.6754113447816528</v>
      </c>
      <c r="AJ313" s="19">
        <f>$I313*AJ$19^0.5/VLOOKUP($O313,AProperties!$AY$8:$BG$1007,VLOOKUP(Span,Data!$N$4:$Y$11,Data!$Y$1,FALSE),FALSE)</f>
        <v>1.7770420847579691</v>
      </c>
      <c r="AK313" s="19">
        <f>$I313*AK$19^0.5/VLOOKUP($O313,AProperties!$AY$8:$BG$1007,VLOOKUP(Span,Data!$N$4:$Y$11,Data!$Y$1,FALSE),FALSE)</f>
        <v>1.8731668286030567</v>
      </c>
      <c r="AL313" s="47">
        <f t="shared" si="41"/>
        <v>0.29399999999999998</v>
      </c>
    </row>
    <row r="314" spans="1:38" x14ac:dyDescent="0.25">
      <c r="A314" s="15">
        <v>0.29499999999999998</v>
      </c>
      <c r="B314" s="116">
        <f>VLOOKUP($A314,APropertiesDimless!$A$7:$I$1007,VLOOKUP(Span,Data!$N$4:$Y$11,Data!$Y$1,FALSE),FALSE)</f>
        <v>0.30240878394311488</v>
      </c>
      <c r="C314" s="6">
        <f t="shared" si="37"/>
        <v>0.44620439197155742</v>
      </c>
      <c r="D314" s="116">
        <f>VLOOKUP($A314,AProperties!$AE$8:$AM$1007,VLOOKUP(Span,Data!$N$4:$Y$11,Data!$Y$1,FALSE),FALSE)</f>
        <v>0.36698257106544624</v>
      </c>
      <c r="E314" s="116">
        <f t="shared" si="38"/>
        <v>0.47283276801368473</v>
      </c>
      <c r="F314" s="6">
        <f t="shared" si="42"/>
        <v>0.63195853601454111</v>
      </c>
      <c r="G314" s="9"/>
      <c r="H314" s="15">
        <f t="shared" si="39"/>
        <v>0.29499999999999998</v>
      </c>
      <c r="I314" s="6">
        <f>VLOOKUP(H314,AProperties!$AO$8:$AW$1007,VLOOKUP(Span,Data!$N$4:$Y$11,Data!$Y$1,FALSE),FALSE)^(2/3)</f>
        <v>0.31693951185780722</v>
      </c>
      <c r="J314" s="15">
        <f>$I314*(Slope^0.5)/VLOOKUP($H314,AProperties!$AY$8:$BG$1007,VLOOKUP(Span,Data!$N$4:$Y$11,Data!$Y$1,FALSE),FALSE)</f>
        <v>1.0279752259029016</v>
      </c>
      <c r="K314" s="15">
        <f>$J314*VLOOKUP($H314,AProperties!$A$8:$I$1007,VLOOKUP(Span,Data!$N$4:$Y$11,Data!$Y$1,FALSE),FALSE)</f>
        <v>0.36591520326027993</v>
      </c>
      <c r="L314" s="15">
        <f t="shared" si="43"/>
        <v>1.0279752259029016</v>
      </c>
      <c r="M314" s="15">
        <f t="shared" si="44"/>
        <v>0.29499999999999998</v>
      </c>
      <c r="O314" s="28">
        <f t="shared" si="40"/>
        <v>0.29499999999999998</v>
      </c>
      <c r="P314" s="19">
        <f>AA314*VLOOKUP($O314,AProperties!$A$8:$I$1007,VLOOKUP(Span,Data!$N$4:$Y$11,Data!$Y$1,FALSE),FALSE)</f>
        <v>0.14938425618574624</v>
      </c>
      <c r="Q314" s="19">
        <f>AB314*VLOOKUP($O314,AProperties!$A$8:$I$1007,VLOOKUP(Span,Data!$N$4:$Y$11,Data!$Y$1,FALSE),FALSE)</f>
        <v>0.21126124110289923</v>
      </c>
      <c r="R314" s="19">
        <f>AC314*VLOOKUP($O314,AProperties!$A$8:$I$1007,VLOOKUP(Span,Data!$N$4:$Y$11,Data!$Y$1,FALSE),FALSE)</f>
        <v>0.29876851237149249</v>
      </c>
      <c r="S314" s="19">
        <f>AD314*VLOOKUP($O314,AProperties!$A$8:$I$1007,VLOOKUP(Span,Data!$N$4:$Y$11,Data!$Y$1,FALSE),FALSE)</f>
        <v>0.36591520326027993</v>
      </c>
      <c r="T314" s="19">
        <f>AE314*VLOOKUP($O314,AProperties!$A$8:$I$1007,VLOOKUP(Span,Data!$N$4:$Y$11,Data!$Y$1,FALSE),FALSE)</f>
        <v>0.42252248220579847</v>
      </c>
      <c r="U314" s="19">
        <f>AF314*VLOOKUP($O314,AProperties!$A$8:$I$1007,VLOOKUP(Span,Data!$N$4:$Y$11,Data!$Y$1,FALSE),FALSE)</f>
        <v>0.47239449611705531</v>
      </c>
      <c r="V314" s="19">
        <f>AG314*VLOOKUP($O314,AProperties!$A$8:$I$1007,VLOOKUP(Span,Data!$N$4:$Y$11,Data!$Y$1,FALSE),FALSE)</f>
        <v>0.51748224312919577</v>
      </c>
      <c r="W314" s="19">
        <f>AH314*VLOOKUP($O314,AProperties!$A$8:$I$1007,VLOOKUP(Span,Data!$N$4:$Y$11,Data!$Y$1,FALSE),FALSE)</f>
        <v>0.55894470562512832</v>
      </c>
      <c r="X314" s="19">
        <f>AI314*VLOOKUP($O314,AProperties!$A$8:$I$1007,VLOOKUP(Span,Data!$N$4:$Y$11,Data!$Y$1,FALSE),FALSE)</f>
        <v>0.59753702474298498</v>
      </c>
      <c r="Y314" s="19">
        <f>AJ314*VLOOKUP($O314,AProperties!$A$8:$I$1007,VLOOKUP(Span,Data!$N$4:$Y$11,Data!$Y$1,FALSE),FALSE)</f>
        <v>0.6337837233086977</v>
      </c>
      <c r="Z314" s="19">
        <f>AK314*VLOOKUP($O314,AProperties!$A$8:$I$1007,VLOOKUP(Span,Data!$N$4:$Y$11,Data!$Y$1,FALSE),FALSE)</f>
        <v>0.66806670319914407</v>
      </c>
      <c r="AA314" s="19">
        <f>$I314*AA$19^0.5/VLOOKUP($O314,AProperties!$AY$8:$BG$1007,VLOOKUP(Span,Data!$N$4:$Y$11,Data!$Y$1,FALSE),FALSE)</f>
        <v>0.41966912861406297</v>
      </c>
      <c r="AB314" s="19">
        <f>$I314*AB$19^0.5/VLOOKUP($O314,AProperties!$AY$8:$BG$1007,VLOOKUP(Span,Data!$N$4:$Y$11,Data!$Y$1,FALSE),FALSE)</f>
        <v>0.59350177339530652</v>
      </c>
      <c r="AC314" s="19">
        <f>$I314*AC$19^0.5/VLOOKUP($O314,AProperties!$AY$8:$BG$1007,VLOOKUP(Span,Data!$N$4:$Y$11,Data!$Y$1,FALSE),FALSE)</f>
        <v>0.83933825722812594</v>
      </c>
      <c r="AD314" s="19">
        <f>$I314*AD$19^0.5/VLOOKUP($O314,AProperties!$AY$8:$BG$1007,VLOOKUP(Span,Data!$N$4:$Y$11,Data!$Y$1,FALSE),FALSE)</f>
        <v>1.0279752259029016</v>
      </c>
      <c r="AE314" s="19">
        <f>$I314*AE$19^0.5/VLOOKUP($O314,AProperties!$AY$8:$BG$1007,VLOOKUP(Span,Data!$N$4:$Y$11,Data!$Y$1,FALSE),FALSE)</f>
        <v>1.187003546790613</v>
      </c>
      <c r="AF314" s="19">
        <f>$I314*AF$19^0.5/VLOOKUP($O314,AProperties!$AY$8:$BG$1007,VLOOKUP(Span,Data!$N$4:$Y$11,Data!$Y$1,FALSE),FALSE)</f>
        <v>1.3271103100785815</v>
      </c>
      <c r="AG314" s="19">
        <f>$I314*AG$19^0.5/VLOOKUP($O314,AProperties!$AY$8:$BG$1007,VLOOKUP(Span,Data!$N$4:$Y$11,Data!$Y$1,FALSE),FALSE)</f>
        <v>1.4537765062554298</v>
      </c>
      <c r="AH314" s="19">
        <f>$I314*AH$19^0.5/VLOOKUP($O314,AProperties!$AY$8:$BG$1007,VLOOKUP(Span,Data!$N$4:$Y$11,Data!$Y$1,FALSE),FALSE)</f>
        <v>1.570258095079792</v>
      </c>
      <c r="AI314" s="19">
        <f>$I314*AI$19^0.5/VLOOKUP($O314,AProperties!$AY$8:$BG$1007,VLOOKUP(Span,Data!$N$4:$Y$11,Data!$Y$1,FALSE),FALSE)</f>
        <v>1.6786765144562519</v>
      </c>
      <c r="AJ314" s="19">
        <f>$I314*AJ$19^0.5/VLOOKUP($O314,AProperties!$AY$8:$BG$1007,VLOOKUP(Span,Data!$N$4:$Y$11,Data!$Y$1,FALSE),FALSE)</f>
        <v>1.7805053201859196</v>
      </c>
      <c r="AK314" s="19">
        <f>$I314*AK$19^0.5/VLOOKUP($O314,AProperties!$AY$8:$BG$1007,VLOOKUP(Span,Data!$N$4:$Y$11,Data!$Y$1,FALSE),FALSE)</f>
        <v>1.8768173992782937</v>
      </c>
      <c r="AL314" s="47">
        <f t="shared" si="41"/>
        <v>0.29499999999999998</v>
      </c>
    </row>
    <row r="315" spans="1:38" x14ac:dyDescent="0.25">
      <c r="A315" s="15">
        <v>0.29599999999999999</v>
      </c>
      <c r="B315" s="116">
        <f>VLOOKUP($A315,APropertiesDimless!$A$7:$I$1007,VLOOKUP(Span,Data!$N$4:$Y$11,Data!$Y$1,FALSE),FALSE)</f>
        <v>0.30349677702568439</v>
      </c>
      <c r="C315" s="6">
        <f t="shared" si="37"/>
        <v>0.44774838851284215</v>
      </c>
      <c r="D315" s="116">
        <f>VLOOKUP($A315,AProperties!$AE$8:$AM$1007,VLOOKUP(Span,Data!$N$4:$Y$11,Data!$Y$1,FALSE),FALSE)</f>
        <v>0.368195926437417</v>
      </c>
      <c r="E315" s="116">
        <f t="shared" si="38"/>
        <v>0.4746962225230178</v>
      </c>
      <c r="F315" s="6">
        <f t="shared" si="42"/>
        <v>0.63518753306558262</v>
      </c>
      <c r="G315" s="9"/>
      <c r="H315" s="15">
        <f t="shared" si="39"/>
        <v>0.29599999999999999</v>
      </c>
      <c r="I315" s="6">
        <f>VLOOKUP(H315,AProperties!$AO$8:$AW$1007,VLOOKUP(Span,Data!$N$4:$Y$11,Data!$Y$1,FALSE),FALSE)^(2/3)</f>
        <v>0.31746182314716026</v>
      </c>
      <c r="J315" s="15">
        <f>$I315*(Slope^0.5)/VLOOKUP($H315,AProperties!$AY$8:$BG$1007,VLOOKUP(Span,Data!$N$4:$Y$11,Data!$Y$1,FALSE),FALSE)</f>
        <v>1.0299704831468905</v>
      </c>
      <c r="K315" s="15">
        <f>$J315*VLOOKUP($H315,AProperties!$A$8:$I$1007,VLOOKUP(Span,Data!$N$4:$Y$11,Data!$Y$1,FALSE),FALSE)</f>
        <v>0.36783760403517357</v>
      </c>
      <c r="L315" s="15">
        <f t="shared" si="43"/>
        <v>1.0299704831468905</v>
      </c>
      <c r="M315" s="15">
        <f t="shared" si="44"/>
        <v>0.29599999999999999</v>
      </c>
      <c r="O315" s="28">
        <f t="shared" si="40"/>
        <v>0.29599999999999999</v>
      </c>
      <c r="P315" s="19">
        <f>AA315*VLOOKUP($O315,AProperties!$A$8:$I$1007,VLOOKUP(Span,Data!$N$4:$Y$11,Data!$Y$1,FALSE),FALSE)</f>
        <v>0.150169073015683</v>
      </c>
      <c r="Q315" s="19">
        <f>AB315*VLOOKUP($O315,AProperties!$A$8:$I$1007,VLOOKUP(Span,Data!$N$4:$Y$11,Data!$Y$1,FALSE),FALSE)</f>
        <v>0.21237113970777446</v>
      </c>
      <c r="R315" s="19">
        <f>AC315*VLOOKUP($O315,AProperties!$A$8:$I$1007,VLOOKUP(Span,Data!$N$4:$Y$11,Data!$Y$1,FALSE),FALSE)</f>
        <v>0.30033814603136599</v>
      </c>
      <c r="S315" s="19">
        <f>AD315*VLOOKUP($O315,AProperties!$A$8:$I$1007,VLOOKUP(Span,Data!$N$4:$Y$11,Data!$Y$1,FALSE),FALSE)</f>
        <v>0.36783760403517357</v>
      </c>
      <c r="T315" s="19">
        <f>AE315*VLOOKUP($O315,AProperties!$A$8:$I$1007,VLOOKUP(Span,Data!$N$4:$Y$11,Data!$Y$1,FALSE),FALSE)</f>
        <v>0.42474227941554893</v>
      </c>
      <c r="U315" s="19">
        <f>AF315*VLOOKUP($O315,AProperties!$A$8:$I$1007,VLOOKUP(Span,Data!$N$4:$Y$11,Data!$Y$1,FALSE),FALSE)</f>
        <v>0.47487630484568844</v>
      </c>
      <c r="V315" s="19">
        <f>AG315*VLOOKUP($O315,AProperties!$A$8:$I$1007,VLOOKUP(Span,Data!$N$4:$Y$11,Data!$Y$1,FALSE),FALSE)</f>
        <v>0.52020092837736687</v>
      </c>
      <c r="W315" s="19">
        <f>AH315*VLOOKUP($O315,AProperties!$A$8:$I$1007,VLOOKUP(Span,Data!$N$4:$Y$11,Data!$Y$1,FALSE),FALSE)</f>
        <v>0.56188122131412566</v>
      </c>
      <c r="X315" s="19">
        <f>AI315*VLOOKUP($O315,AProperties!$A$8:$I$1007,VLOOKUP(Span,Data!$N$4:$Y$11,Data!$Y$1,FALSE),FALSE)</f>
        <v>0.60067629206273199</v>
      </c>
      <c r="Y315" s="19">
        <f>AJ315*VLOOKUP($O315,AProperties!$A$8:$I$1007,VLOOKUP(Span,Data!$N$4:$Y$11,Data!$Y$1,FALSE),FALSE)</f>
        <v>0.63711341912332331</v>
      </c>
      <c r="Z315" s="19">
        <f>AK315*VLOOKUP($O315,AProperties!$A$8:$I$1007,VLOOKUP(Span,Data!$N$4:$Y$11,Data!$Y$1,FALSE),FALSE)</f>
        <v>0.67157651076239289</v>
      </c>
      <c r="AA315" s="19">
        <f>$I315*AA$19^0.5/VLOOKUP($O315,AProperties!$AY$8:$BG$1007,VLOOKUP(Span,Data!$N$4:$Y$11,Data!$Y$1,FALSE),FALSE)</f>
        <v>0.42048368897295713</v>
      </c>
      <c r="AB315" s="19">
        <f>$I315*AB$19^0.5/VLOOKUP($O315,AProperties!$AY$8:$BG$1007,VLOOKUP(Span,Data!$N$4:$Y$11,Data!$Y$1,FALSE),FALSE)</f>
        <v>0.59465373570222624</v>
      </c>
      <c r="AC315" s="19">
        <f>$I315*AC$19^0.5/VLOOKUP($O315,AProperties!$AY$8:$BG$1007,VLOOKUP(Span,Data!$N$4:$Y$11,Data!$Y$1,FALSE),FALSE)</f>
        <v>0.84096737794591425</v>
      </c>
      <c r="AD315" s="19">
        <f>$I315*AD$19^0.5/VLOOKUP($O315,AProperties!$AY$8:$BG$1007,VLOOKUP(Span,Data!$N$4:$Y$11,Data!$Y$1,FALSE),FALSE)</f>
        <v>1.0299704831468905</v>
      </c>
      <c r="AE315" s="19">
        <f>$I315*AE$19^0.5/VLOOKUP($O315,AProperties!$AY$8:$BG$1007,VLOOKUP(Span,Data!$N$4:$Y$11,Data!$Y$1,FALSE),FALSE)</f>
        <v>1.1893074714044525</v>
      </c>
      <c r="AF315" s="19">
        <f>$I315*AF$19^0.5/VLOOKUP($O315,AProperties!$AY$8:$BG$1007,VLOOKUP(Span,Data!$N$4:$Y$11,Data!$Y$1,FALSE),FALSE)</f>
        <v>1.3296861761043712</v>
      </c>
      <c r="AG315" s="19">
        <f>$I315*AG$19^0.5/VLOOKUP($O315,AProperties!$AY$8:$BG$1007,VLOOKUP(Span,Data!$N$4:$Y$11,Data!$Y$1,FALSE),FALSE)</f>
        <v>1.4565982261103021</v>
      </c>
      <c r="AH315" s="19">
        <f>$I315*AH$19^0.5/VLOOKUP($O315,AProperties!$AY$8:$BG$1007,VLOOKUP(Span,Data!$N$4:$Y$11,Data!$Y$1,FALSE),FALSE)</f>
        <v>1.5733059008636217</v>
      </c>
      <c r="AI315" s="19">
        <f>$I315*AI$19^0.5/VLOOKUP($O315,AProperties!$AY$8:$BG$1007,VLOOKUP(Span,Data!$N$4:$Y$11,Data!$Y$1,FALSE),FALSE)</f>
        <v>1.6819347558918285</v>
      </c>
      <c r="AJ315" s="19">
        <f>$I315*AJ$19^0.5/VLOOKUP($O315,AProperties!$AY$8:$BG$1007,VLOOKUP(Span,Data!$N$4:$Y$11,Data!$Y$1,FALSE),FALSE)</f>
        <v>1.7839612071066784</v>
      </c>
      <c r="AK315" s="19">
        <f>$I315*AK$19^0.5/VLOOKUP($O315,AProperties!$AY$8:$BG$1007,VLOOKUP(Span,Data!$N$4:$Y$11,Data!$Y$1,FALSE),FALSE)</f>
        <v>1.8804602239468216</v>
      </c>
      <c r="AL315" s="47">
        <f t="shared" si="41"/>
        <v>0.29599999999999999</v>
      </c>
    </row>
    <row r="316" spans="1:38" x14ac:dyDescent="0.25">
      <c r="A316" s="15">
        <v>0.29699999999999999</v>
      </c>
      <c r="B316" s="116">
        <f>VLOOKUP($A316,APropertiesDimless!$A$7:$I$1007,VLOOKUP(Span,Data!$N$4:$Y$11,Data!$Y$1,FALSE),FALSE)</f>
        <v>0.30458549975873889</v>
      </c>
      <c r="C316" s="6">
        <f t="shared" si="37"/>
        <v>0.4492927498793694</v>
      </c>
      <c r="D316" s="116">
        <f>VLOOKUP($A316,AProperties!$AE$8:$AM$1007,VLOOKUP(Span,Data!$N$4:$Y$11,Data!$Y$1,FALSE),FALSE)</f>
        <v>0.36940892861547547</v>
      </c>
      <c r="E316" s="116">
        <f t="shared" si="38"/>
        <v>0.47656141275396019</v>
      </c>
      <c r="F316" s="6">
        <f t="shared" si="42"/>
        <v>0.63842214750824444</v>
      </c>
      <c r="G316" s="9"/>
      <c r="H316" s="15">
        <f t="shared" si="39"/>
        <v>0.29699999999999999</v>
      </c>
      <c r="I316" s="6">
        <f>VLOOKUP(H316,AProperties!$AO$8:$AW$1007,VLOOKUP(Span,Data!$N$4:$Y$11,Data!$Y$1,FALSE),FALSE)^(2/3)</f>
        <v>0.31798258537327084</v>
      </c>
      <c r="J316" s="15">
        <f>$I316*(Slope^0.5)/VLOOKUP($H316,AProperties!$AY$8:$BG$1007,VLOOKUP(Span,Data!$N$4:$Y$11,Data!$Y$1,FALSE),FALSE)</f>
        <v>1.0319615106723321</v>
      </c>
      <c r="K316" s="15">
        <f>$J316*VLOOKUP($H316,AProperties!$A$8:$I$1007,VLOOKUP(Span,Data!$N$4:$Y$11,Data!$Y$1,FALSE),FALSE)</f>
        <v>0.36976283216838346</v>
      </c>
      <c r="L316" s="15">
        <f t="shared" si="43"/>
        <v>1.0319615106723321</v>
      </c>
      <c r="M316" s="15">
        <f t="shared" si="44"/>
        <v>0.29699999999999999</v>
      </c>
      <c r="O316" s="28">
        <f t="shared" si="40"/>
        <v>0.29699999999999999</v>
      </c>
      <c r="P316" s="19">
        <f>AA316*VLOOKUP($O316,AProperties!$A$8:$I$1007,VLOOKUP(Span,Data!$N$4:$Y$11,Data!$Y$1,FALSE),FALSE)</f>
        <v>0.15095504410981883</v>
      </c>
      <c r="Q316" s="19">
        <f>AB316*VLOOKUP($O316,AProperties!$A$8:$I$1007,VLOOKUP(Span,Data!$N$4:$Y$11,Data!$Y$1,FALSE),FALSE)</f>
        <v>0.21348267068873461</v>
      </c>
      <c r="R316" s="19">
        <f>AC316*VLOOKUP($O316,AProperties!$A$8:$I$1007,VLOOKUP(Span,Data!$N$4:$Y$11,Data!$Y$1,FALSE),FALSE)</f>
        <v>0.30191008821963766</v>
      </c>
      <c r="S316" s="19">
        <f>AD316*VLOOKUP($O316,AProperties!$A$8:$I$1007,VLOOKUP(Span,Data!$N$4:$Y$11,Data!$Y$1,FALSE),FALSE)</f>
        <v>0.36976283216838346</v>
      </c>
      <c r="T316" s="19">
        <f>AE316*VLOOKUP($O316,AProperties!$A$8:$I$1007,VLOOKUP(Span,Data!$N$4:$Y$11,Data!$Y$1,FALSE),FALSE)</f>
        <v>0.42696534137746922</v>
      </c>
      <c r="U316" s="19">
        <f>AF316*VLOOKUP($O316,AProperties!$A$8:$I$1007,VLOOKUP(Span,Data!$N$4:$Y$11,Data!$Y$1,FALSE),FALSE)</f>
        <v>0.47736176367821237</v>
      </c>
      <c r="V316" s="19">
        <f>AG316*VLOOKUP($O316,AProperties!$A$8:$I$1007,VLOOKUP(Span,Data!$N$4:$Y$11,Data!$Y$1,FALSE),FALSE)</f>
        <v>0.52292361211401439</v>
      </c>
      <c r="W316" s="19">
        <f>AH316*VLOOKUP($O316,AProperties!$A$8:$I$1007,VLOOKUP(Span,Data!$N$4:$Y$11,Data!$Y$1,FALSE),FALSE)</f>
        <v>0.5648220558642898</v>
      </c>
      <c r="X316" s="19">
        <f>AI316*VLOOKUP($O316,AProperties!$A$8:$I$1007,VLOOKUP(Span,Data!$N$4:$Y$11,Data!$Y$1,FALSE),FALSE)</f>
        <v>0.60382017643927532</v>
      </c>
      <c r="Y316" s="19">
        <f>AJ316*VLOOKUP($O316,AProperties!$A$8:$I$1007,VLOOKUP(Span,Data!$N$4:$Y$11,Data!$Y$1,FALSE),FALSE)</f>
        <v>0.64044801206620372</v>
      </c>
      <c r="Z316" s="19">
        <f>AK316*VLOOKUP($O316,AProperties!$A$8:$I$1007,VLOOKUP(Span,Data!$N$4:$Y$11,Data!$Y$1,FALSE),FALSE)</f>
        <v>0.67509148035206834</v>
      </c>
      <c r="AA316" s="19">
        <f>$I316*AA$19^0.5/VLOOKUP($O316,AProperties!$AY$8:$BG$1007,VLOOKUP(Span,Data!$N$4:$Y$11,Data!$Y$1,FALSE),FALSE)</f>
        <v>0.42129652255648509</v>
      </c>
      <c r="AB316" s="19">
        <f>$I316*AB$19^0.5/VLOOKUP($O316,AProperties!$AY$8:$BG$1007,VLOOKUP(Span,Data!$N$4:$Y$11,Data!$Y$1,FALSE),FALSE)</f>
        <v>0.59580325598000383</v>
      </c>
      <c r="AC316" s="19">
        <f>$I316*AC$19^0.5/VLOOKUP($O316,AProperties!$AY$8:$BG$1007,VLOOKUP(Span,Data!$N$4:$Y$11,Data!$Y$1,FALSE),FALSE)</f>
        <v>0.84259304511297017</v>
      </c>
      <c r="AD316" s="19">
        <f>$I316*AD$19^0.5/VLOOKUP($O316,AProperties!$AY$8:$BG$1007,VLOOKUP(Span,Data!$N$4:$Y$11,Data!$Y$1,FALSE),FALSE)</f>
        <v>1.0319615106723321</v>
      </c>
      <c r="AE316" s="19">
        <f>$I316*AE$19^0.5/VLOOKUP($O316,AProperties!$AY$8:$BG$1007,VLOOKUP(Span,Data!$N$4:$Y$11,Data!$Y$1,FALSE),FALSE)</f>
        <v>1.1916065119600077</v>
      </c>
      <c r="AF316" s="19">
        <f>$I316*AF$19^0.5/VLOOKUP($O316,AProperties!$AY$8:$BG$1007,VLOOKUP(Span,Data!$N$4:$Y$11,Data!$Y$1,FALSE),FALSE)</f>
        <v>1.3322565815869964</v>
      </c>
      <c r="AG316" s="19">
        <f>$I316*AG$19^0.5/VLOOKUP($O316,AProperties!$AY$8:$BG$1007,VLOOKUP(Span,Data!$N$4:$Y$11,Data!$Y$1,FALSE),FALSE)</f>
        <v>1.4594139642398394</v>
      </c>
      <c r="AH316" s="19">
        <f>$I316*AH$19^0.5/VLOOKUP($O316,AProperties!$AY$8:$BG$1007,VLOOKUP(Span,Data!$N$4:$Y$11,Data!$Y$1,FALSE),FALSE)</f>
        <v>1.5763472456456469</v>
      </c>
      <c r="AI316" s="19">
        <f>$I316*AI$19^0.5/VLOOKUP($O316,AProperties!$AY$8:$BG$1007,VLOOKUP(Span,Data!$N$4:$Y$11,Data!$Y$1,FALSE),FALSE)</f>
        <v>1.6851860902259403</v>
      </c>
      <c r="AJ316" s="19">
        <f>$I316*AJ$19^0.5/VLOOKUP($O316,AProperties!$AY$8:$BG$1007,VLOOKUP(Span,Data!$N$4:$Y$11,Data!$Y$1,FALSE),FALSE)</f>
        <v>1.7874097679400112</v>
      </c>
      <c r="AK316" s="19">
        <f>$I316*AK$19^0.5/VLOOKUP($O316,AProperties!$AY$8:$BG$1007,VLOOKUP(Span,Data!$N$4:$Y$11,Data!$Y$1,FALSE),FALSE)</f>
        <v>1.8840953262411484</v>
      </c>
      <c r="AL316" s="47">
        <f t="shared" si="41"/>
        <v>0.29699999999999999</v>
      </c>
    </row>
    <row r="317" spans="1:38" x14ac:dyDescent="0.25">
      <c r="A317" s="15">
        <v>0.29799999999999999</v>
      </c>
      <c r="B317" s="116">
        <f>VLOOKUP($A317,APropertiesDimless!$A$7:$I$1007,VLOOKUP(Span,Data!$N$4:$Y$11,Data!$Y$1,FALSE),FALSE)</f>
        <v>0.30567495601429856</v>
      </c>
      <c r="C317" s="6">
        <f t="shared" si="37"/>
        <v>0.45083747800714924</v>
      </c>
      <c r="D317" s="116">
        <f>VLOOKUP($A317,AProperties!$AE$8:$AM$1007,VLOOKUP(Span,Data!$N$4:$Y$11,Data!$Y$1,FALSE),FALSE)</f>
        <v>0.37062157605168972</v>
      </c>
      <c r="E317" s="116">
        <f t="shared" si="38"/>
        <v>0.47842834205820572</v>
      </c>
      <c r="F317" s="6">
        <f t="shared" si="42"/>
        <v>0.64166237170865281</v>
      </c>
      <c r="G317" s="9"/>
      <c r="H317" s="15">
        <f t="shared" si="39"/>
        <v>0.29799999999999999</v>
      </c>
      <c r="I317" s="6">
        <f>VLOOKUP(H317,AProperties!$AO$8:$AW$1007,VLOOKUP(Span,Data!$N$4:$Y$11,Data!$Y$1,FALSE),FALSE)^(2/3)</f>
        <v>0.31850180395495492</v>
      </c>
      <c r="J317" s="15">
        <f>$I317*(Slope^0.5)/VLOOKUP($H317,AProperties!$AY$8:$BG$1007,VLOOKUP(Span,Data!$N$4:$Y$11,Data!$Y$1,FALSE),FALSE)</f>
        <v>1.0339483213137495</v>
      </c>
      <c r="K317" s="15">
        <f>$J317*VLOOKUP($H317,AProperties!$A$8:$I$1007,VLOOKUP(Span,Data!$N$4:$Y$11,Data!$Y$1,FALSE),FALSE)</f>
        <v>0.37169087374553078</v>
      </c>
      <c r="L317" s="15">
        <f t="shared" si="43"/>
        <v>1.0339483213137495</v>
      </c>
      <c r="M317" s="15">
        <f t="shared" si="44"/>
        <v>0.29799999999999999</v>
      </c>
      <c r="O317" s="28">
        <f t="shared" si="40"/>
        <v>0.29799999999999999</v>
      </c>
      <c r="P317" s="19">
        <f>AA317*VLOOKUP($O317,AProperties!$A$8:$I$1007,VLOOKUP(Span,Data!$N$4:$Y$11,Data!$Y$1,FALSE),FALSE)</f>
        <v>0.15174216378763247</v>
      </c>
      <c r="Q317" s="19">
        <f>AB317*VLOOKUP($O317,AProperties!$A$8:$I$1007,VLOOKUP(Span,Data!$N$4:$Y$11,Data!$Y$1,FALSE),FALSE)</f>
        <v>0.21459582601230942</v>
      </c>
      <c r="R317" s="19">
        <f>AC317*VLOOKUP($O317,AProperties!$A$8:$I$1007,VLOOKUP(Span,Data!$N$4:$Y$11,Data!$Y$1,FALSE),FALSE)</f>
        <v>0.30348432757526494</v>
      </c>
      <c r="S317" s="19">
        <f>AD317*VLOOKUP($O317,AProperties!$A$8:$I$1007,VLOOKUP(Span,Data!$N$4:$Y$11,Data!$Y$1,FALSE),FALSE)</f>
        <v>0.37169087374553078</v>
      </c>
      <c r="T317" s="19">
        <f>AE317*VLOOKUP($O317,AProperties!$A$8:$I$1007,VLOOKUP(Span,Data!$N$4:$Y$11,Data!$Y$1,FALSE),FALSE)</f>
        <v>0.42919165202461884</v>
      </c>
      <c r="U317" s="19">
        <f>AF317*VLOOKUP($O317,AProperties!$A$8:$I$1007,VLOOKUP(Span,Data!$N$4:$Y$11,Data!$Y$1,FALSE),FALSE)</f>
        <v>0.4798508546512415</v>
      </c>
      <c r="V317" s="19">
        <f>AG317*VLOOKUP($O317,AProperties!$A$8:$I$1007,VLOOKUP(Span,Data!$N$4:$Y$11,Data!$Y$1,FALSE),FALSE)</f>
        <v>0.52565027466123537</v>
      </c>
      <c r="W317" s="19">
        <f>AH317*VLOOKUP($O317,AProperties!$A$8:$I$1007,VLOOKUP(Span,Data!$N$4:$Y$11,Data!$Y$1,FALSE),FALSE)</f>
        <v>0.56776718802105652</v>
      </c>
      <c r="X317" s="19">
        <f>AI317*VLOOKUP($O317,AProperties!$A$8:$I$1007,VLOOKUP(Span,Data!$N$4:$Y$11,Data!$Y$1,FALSE),FALSE)</f>
        <v>0.60696865515052989</v>
      </c>
      <c r="Y317" s="19">
        <f>AJ317*VLOOKUP($O317,AProperties!$A$8:$I$1007,VLOOKUP(Span,Data!$N$4:$Y$11,Data!$Y$1,FALSE),FALSE)</f>
        <v>0.64378747803692815</v>
      </c>
      <c r="Z317" s="19">
        <f>AK317*VLOOKUP($O317,AProperties!$A$8:$I$1007,VLOOKUP(Span,Data!$N$4:$Y$11,Data!$Y$1,FALSE),FALSE)</f>
        <v>0.67861158656410647</v>
      </c>
      <c r="AA317" s="19">
        <f>$I317*AA$19^0.5/VLOOKUP($O317,AProperties!$AY$8:$BG$1007,VLOOKUP(Span,Data!$N$4:$Y$11,Data!$Y$1,FALSE),FALSE)</f>
        <v>0.42210763460431916</v>
      </c>
      <c r="AB317" s="19">
        <f>$I317*AB$19^0.5/VLOOKUP($O317,AProperties!$AY$8:$BG$1007,VLOOKUP(Span,Data!$N$4:$Y$11,Data!$Y$1,FALSE),FALSE)</f>
        <v>0.59695034163865501</v>
      </c>
      <c r="AC317" s="19">
        <f>$I317*AC$19^0.5/VLOOKUP($O317,AProperties!$AY$8:$BG$1007,VLOOKUP(Span,Data!$N$4:$Y$11,Data!$Y$1,FALSE),FALSE)</f>
        <v>0.84421526920863832</v>
      </c>
      <c r="AD317" s="19">
        <f>$I317*AD$19^0.5/VLOOKUP($O317,AProperties!$AY$8:$BG$1007,VLOOKUP(Span,Data!$N$4:$Y$11,Data!$Y$1,FALSE),FALSE)</f>
        <v>1.0339483213137495</v>
      </c>
      <c r="AE317" s="19">
        <f>$I317*AE$19^0.5/VLOOKUP($O317,AProperties!$AY$8:$BG$1007,VLOOKUP(Span,Data!$N$4:$Y$11,Data!$Y$1,FALSE),FALSE)</f>
        <v>1.19390068327731</v>
      </c>
      <c r="AF317" s="19">
        <f>$I317*AF$19^0.5/VLOOKUP($O317,AProperties!$AY$8:$BG$1007,VLOOKUP(Span,Data!$N$4:$Y$11,Data!$Y$1,FALSE),FALSE)</f>
        <v>1.3348215430957557</v>
      </c>
      <c r="AG317" s="19">
        <f>$I317*AG$19^0.5/VLOOKUP($O317,AProperties!$AY$8:$BG$1007,VLOOKUP(Span,Data!$N$4:$Y$11,Data!$Y$1,FALSE),FALSE)</f>
        <v>1.4622237387947992</v>
      </c>
      <c r="AH317" s="19">
        <f>$I317*AH$19^0.5/VLOOKUP($O317,AProperties!$AY$8:$BG$1007,VLOOKUP(Span,Data!$N$4:$Y$11,Data!$Y$1,FALSE),FALSE)</f>
        <v>1.579382149030927</v>
      </c>
      <c r="AI317" s="19">
        <f>$I317*AI$19^0.5/VLOOKUP($O317,AProperties!$AY$8:$BG$1007,VLOOKUP(Span,Data!$N$4:$Y$11,Data!$Y$1,FALSE),FALSE)</f>
        <v>1.6884305384172766</v>
      </c>
      <c r="AJ317" s="19">
        <f>$I317*AJ$19^0.5/VLOOKUP($O317,AProperties!$AY$8:$BG$1007,VLOOKUP(Span,Data!$N$4:$Y$11,Data!$Y$1,FALSE),FALSE)</f>
        <v>1.7908510249159648</v>
      </c>
      <c r="AK317" s="19">
        <f>$I317*AK$19^0.5/VLOOKUP($O317,AProperties!$AY$8:$BG$1007,VLOOKUP(Span,Data!$N$4:$Y$11,Data!$Y$1,FALSE),FALSE)</f>
        <v>1.8877227295938006</v>
      </c>
      <c r="AL317" s="47">
        <f t="shared" si="41"/>
        <v>0.29799999999999999</v>
      </c>
    </row>
    <row r="318" spans="1:38" x14ac:dyDescent="0.25">
      <c r="A318" s="15">
        <v>0.29899999999999999</v>
      </c>
      <c r="B318" s="116">
        <f>VLOOKUP($A318,APropertiesDimless!$A$7:$I$1007,VLOOKUP(Span,Data!$N$4:$Y$11,Data!$Y$1,FALSE),FALSE)</f>
        <v>0.30676514968019186</v>
      </c>
      <c r="C318" s="6">
        <f t="shared" si="37"/>
        <v>0.45238257484009592</v>
      </c>
      <c r="D318" s="116">
        <f>VLOOKUP($A318,AProperties!$AE$8:$AM$1007,VLOOKUP(Span,Data!$N$4:$Y$11,Data!$Y$1,FALSE),FALSE)</f>
        <v>0.37183386719676825</v>
      </c>
      <c r="E318" s="116">
        <f t="shared" si="38"/>
        <v>0.48029701379522105</v>
      </c>
      <c r="F318" s="6">
        <f t="shared" si="42"/>
        <v>0.64490819809286337</v>
      </c>
      <c r="G318" s="9"/>
      <c r="H318" s="15">
        <f t="shared" si="39"/>
        <v>0.29899999999999999</v>
      </c>
      <c r="I318" s="6">
        <f>VLOOKUP(H318,AProperties!$AO$8:$AW$1007,VLOOKUP(Span,Data!$N$4:$Y$11,Data!$Y$1,FALSE),FALSE)^(2/3)</f>
        <v>0.3190194842686252</v>
      </c>
      <c r="J318" s="15">
        <f>$I318*(Slope^0.5)/VLOOKUP($H318,AProperties!$AY$8:$BG$1007,VLOOKUP(Span,Data!$N$4:$Y$11,Data!$Y$1,FALSE),FALSE)</f>
        <v>1.0359309277972941</v>
      </c>
      <c r="K318" s="15">
        <f>$J318*VLOOKUP($H318,AProperties!$A$8:$I$1007,VLOOKUP(Span,Data!$N$4:$Y$11,Data!$Y$1,FALSE),FALSE)</f>
        <v>0.37362171486893925</v>
      </c>
      <c r="L318" s="15">
        <f t="shared" si="43"/>
        <v>1.0359309277972941</v>
      </c>
      <c r="M318" s="15">
        <f t="shared" si="44"/>
        <v>0.29899999999999999</v>
      </c>
      <c r="O318" s="28">
        <f t="shared" si="40"/>
        <v>0.29899999999999999</v>
      </c>
      <c r="P318" s="19">
        <f>AA318*VLOOKUP($O318,AProperties!$A$8:$I$1007,VLOOKUP(Span,Data!$N$4:$Y$11,Data!$Y$1,FALSE),FALSE)</f>
        <v>0.1525304263754213</v>
      </c>
      <c r="Q318" s="19">
        <f>AB318*VLOOKUP($O318,AProperties!$A$8:$I$1007,VLOOKUP(Span,Data!$N$4:$Y$11,Data!$Y$1,FALSE),FALSE)</f>
        <v>0.21571059765467168</v>
      </c>
      <c r="R318" s="19">
        <f>AC318*VLOOKUP($O318,AProperties!$A$8:$I$1007,VLOOKUP(Span,Data!$N$4:$Y$11,Data!$Y$1,FALSE),FALSE)</f>
        <v>0.3050608527508426</v>
      </c>
      <c r="S318" s="19">
        <f>AD318*VLOOKUP($O318,AProperties!$A$8:$I$1007,VLOOKUP(Span,Data!$N$4:$Y$11,Data!$Y$1,FALSE),FALSE)</f>
        <v>0.37362171486893925</v>
      </c>
      <c r="T318" s="19">
        <f>AE318*VLOOKUP($O318,AProperties!$A$8:$I$1007,VLOOKUP(Span,Data!$N$4:$Y$11,Data!$Y$1,FALSE),FALSE)</f>
        <v>0.43142119530934336</v>
      </c>
      <c r="U318" s="19">
        <f>AF318*VLOOKUP($O318,AProperties!$A$8:$I$1007,VLOOKUP(Span,Data!$N$4:$Y$11,Data!$Y$1,FALSE),FALSE)</f>
        <v>0.48234355982295252</v>
      </c>
      <c r="V318" s="19">
        <f>AG318*VLOOKUP($O318,AProperties!$A$8:$I$1007,VLOOKUP(Span,Data!$N$4:$Y$11,Data!$Y$1,FALSE),FALSE)</f>
        <v>0.52838089636474728</v>
      </c>
      <c r="W318" s="19">
        <f>AH318*VLOOKUP($O318,AProperties!$A$8:$I$1007,VLOOKUP(Span,Data!$N$4:$Y$11,Data!$Y$1,FALSE),FALSE)</f>
        <v>0.57071659655537399</v>
      </c>
      <c r="X318" s="19">
        <f>AI318*VLOOKUP($O318,AProperties!$A$8:$I$1007,VLOOKUP(Span,Data!$N$4:$Y$11,Data!$Y$1,FALSE),FALSE)</f>
        <v>0.61012170550168521</v>
      </c>
      <c r="Y318" s="19">
        <f>AJ318*VLOOKUP($O318,AProperties!$A$8:$I$1007,VLOOKUP(Span,Data!$N$4:$Y$11,Data!$Y$1,FALSE),FALSE)</f>
        <v>0.64713179296401491</v>
      </c>
      <c r="Z318" s="19">
        <f>AK318*VLOOKUP($O318,AProperties!$A$8:$I$1007,VLOOKUP(Span,Data!$N$4:$Y$11,Data!$Y$1,FALSE),FALSE)</f>
        <v>0.68213680402493782</v>
      </c>
      <c r="AA318" s="19">
        <f>$I318*AA$19^0.5/VLOOKUP($O318,AProperties!$AY$8:$BG$1007,VLOOKUP(Span,Data!$N$4:$Y$11,Data!$Y$1,FALSE),FALSE)</f>
        <v>0.42291703031188876</v>
      </c>
      <c r="AB318" s="19">
        <f>$I318*AB$19^0.5/VLOOKUP($O318,AProperties!$AY$8:$BG$1007,VLOOKUP(Span,Data!$N$4:$Y$11,Data!$Y$1,FALSE),FALSE)</f>
        <v>0.59809500002562654</v>
      </c>
      <c r="AC318" s="19">
        <f>$I318*AC$19^0.5/VLOOKUP($O318,AProperties!$AY$8:$BG$1007,VLOOKUP(Span,Data!$N$4:$Y$11,Data!$Y$1,FALSE),FALSE)</f>
        <v>0.84583406062377753</v>
      </c>
      <c r="AD318" s="19">
        <f>$I318*AD$19^0.5/VLOOKUP($O318,AProperties!$AY$8:$BG$1007,VLOOKUP(Span,Data!$N$4:$Y$11,Data!$Y$1,FALSE),FALSE)</f>
        <v>1.0359309277972941</v>
      </c>
      <c r="AE318" s="19">
        <f>$I318*AE$19^0.5/VLOOKUP($O318,AProperties!$AY$8:$BG$1007,VLOOKUP(Span,Data!$N$4:$Y$11,Data!$Y$1,FALSE),FALSE)</f>
        <v>1.1961900000512531</v>
      </c>
      <c r="AF318" s="19">
        <f>$I318*AF$19^0.5/VLOOKUP($O318,AProperties!$AY$8:$BG$1007,VLOOKUP(Span,Data!$N$4:$Y$11,Data!$Y$1,FALSE),FALSE)</f>
        <v>1.3373810770600392</v>
      </c>
      <c r="AG318" s="19">
        <f>$I318*AG$19^0.5/VLOOKUP($O318,AProperties!$AY$8:$BG$1007,VLOOKUP(Span,Data!$N$4:$Y$11,Data!$Y$1,FALSE),FALSE)</f>
        <v>1.4650275677726767</v>
      </c>
      <c r="AH318" s="19">
        <f>$I318*AH$19^0.5/VLOOKUP($O318,AProperties!$AY$8:$BG$1007,VLOOKUP(Span,Data!$N$4:$Y$11,Data!$Y$1,FALSE),FALSE)</f>
        <v>1.5824106304589778</v>
      </c>
      <c r="AI318" s="19">
        <f>$I318*AI$19^0.5/VLOOKUP($O318,AProperties!$AY$8:$BG$1007,VLOOKUP(Span,Data!$N$4:$Y$11,Data!$Y$1,FALSE),FALSE)</f>
        <v>1.6916681212475551</v>
      </c>
      <c r="AJ318" s="19">
        <f>$I318*AJ$19^0.5/VLOOKUP($O318,AProperties!$AY$8:$BG$1007,VLOOKUP(Span,Data!$N$4:$Y$11,Data!$Y$1,FALSE),FALSE)</f>
        <v>1.7942850000768793</v>
      </c>
      <c r="AK318" s="19">
        <f>$I318*AK$19^0.5/VLOOKUP($O318,AProperties!$AY$8:$BG$1007,VLOOKUP(Span,Data!$N$4:$Y$11,Data!$Y$1,FALSE),FALSE)</f>
        <v>1.8913424572394451</v>
      </c>
      <c r="AL318" s="47">
        <f t="shared" si="41"/>
        <v>0.29899999999999999</v>
      </c>
    </row>
    <row r="319" spans="1:38" x14ac:dyDescent="0.25">
      <c r="A319" s="15">
        <v>0.3</v>
      </c>
      <c r="B319" s="116">
        <f>VLOOKUP($A319,APropertiesDimless!$A$7:$I$1007,VLOOKUP(Span,Data!$N$4:$Y$11,Data!$Y$1,FALSE),FALSE)</f>
        <v>0.30785608466017256</v>
      </c>
      <c r="C319" s="6">
        <f t="shared" si="37"/>
        <v>0.45392804233008627</v>
      </c>
      <c r="D319" s="116">
        <f>VLOOKUP($A319,AProperties!$AE$8:$AM$1007,VLOOKUP(Span,Data!$N$4:$Y$11,Data!$Y$1,FALSE),FALSE)</f>
        <v>0.37304580050005393</v>
      </c>
      <c r="E319" s="116">
        <f t="shared" si="38"/>
        <v>0.48216743133234929</v>
      </c>
      <c r="F319" s="6">
        <f t="shared" si="42"/>
        <v>0.6481596191466048</v>
      </c>
      <c r="G319" s="9"/>
      <c r="H319" s="15">
        <f t="shared" si="39"/>
        <v>0.3</v>
      </c>
      <c r="I319" s="6">
        <f>VLOOKUP(H319,AProperties!$AO$8:$AW$1007,VLOOKUP(Span,Data!$N$4:$Y$11,Data!$Y$1,FALSE),FALSE)^(2/3)</f>
        <v>0.319535631648725</v>
      </c>
      <c r="J319" s="15">
        <f>$I319*(Slope^0.5)/VLOOKUP($H319,AProperties!$AY$8:$BG$1007,VLOOKUP(Span,Data!$N$4:$Y$11,Data!$Y$1,FALSE),FALSE)</f>
        <v>1.0379093427418975</v>
      </c>
      <c r="K319" s="15">
        <f>$J319*VLOOKUP($H319,AProperties!$A$8:$I$1007,VLOOKUP(Span,Data!$N$4:$Y$11,Data!$Y$1,FALSE),FALSE)</f>
        <v>0.37555534165741489</v>
      </c>
      <c r="L319" s="15">
        <f t="shared" si="43"/>
        <v>1.0379093427418975</v>
      </c>
      <c r="M319" s="15">
        <f t="shared" si="44"/>
        <v>0.3</v>
      </c>
      <c r="O319" s="28">
        <f t="shared" si="40"/>
        <v>0.3</v>
      </c>
      <c r="P319" s="19">
        <f>AA319*VLOOKUP($O319,AProperties!$A$8:$I$1007,VLOOKUP(Span,Data!$N$4:$Y$11,Data!$Y$1,FALSE),FALSE)</f>
        <v>0.15331982620621165</v>
      </c>
      <c r="Q319" s="19">
        <f>AB319*VLOOKUP($O319,AProperties!$A$8:$I$1007,VLOOKUP(Span,Data!$N$4:$Y$11,Data!$Y$1,FALSE),FALSE)</f>
        <v>0.21682697760151037</v>
      </c>
      <c r="R319" s="19">
        <f>AC319*VLOOKUP($O319,AProperties!$A$8:$I$1007,VLOOKUP(Span,Data!$N$4:$Y$11,Data!$Y$1,FALSE),FALSE)</f>
        <v>0.3066396524124233</v>
      </c>
      <c r="S319" s="19">
        <f>AD319*VLOOKUP($O319,AProperties!$A$8:$I$1007,VLOOKUP(Span,Data!$N$4:$Y$11,Data!$Y$1,FALSE),FALSE)</f>
        <v>0.37555534165741489</v>
      </c>
      <c r="T319" s="19">
        <f>AE319*VLOOKUP($O319,AProperties!$A$8:$I$1007,VLOOKUP(Span,Data!$N$4:$Y$11,Data!$Y$1,FALSE),FALSE)</f>
        <v>0.43365395520302075</v>
      </c>
      <c r="U319" s="19">
        <f>AF319*VLOOKUP($O319,AProperties!$A$8:$I$1007,VLOOKUP(Span,Data!$N$4:$Y$11,Data!$Y$1,FALSE),FALSE)</f>
        <v>0.48483986127280149</v>
      </c>
      <c r="V319" s="19">
        <f>AG319*VLOOKUP($O319,AProperties!$A$8:$I$1007,VLOOKUP(Span,Data!$N$4:$Y$11,Data!$Y$1,FALSE),FALSE)</f>
        <v>0.53111545759357748</v>
      </c>
      <c r="W319" s="19">
        <f>AH319*VLOOKUP($O319,AProperties!$A$8:$I$1007,VLOOKUP(Span,Data!$N$4:$Y$11,Data!$Y$1,FALSE),FALSE)</f>
        <v>0.57367026026336865</v>
      </c>
      <c r="X319" s="19">
        <f>AI319*VLOOKUP($O319,AProperties!$A$8:$I$1007,VLOOKUP(Span,Data!$N$4:$Y$11,Data!$Y$1,FALSE),FALSE)</f>
        <v>0.61327930482484661</v>
      </c>
      <c r="Y319" s="19">
        <f>AJ319*VLOOKUP($O319,AProperties!$A$8:$I$1007,VLOOKUP(Span,Data!$N$4:$Y$11,Data!$Y$1,FALSE),FALSE)</f>
        <v>0.65048093280453112</v>
      </c>
      <c r="Z319" s="19">
        <f>AK319*VLOOKUP($O319,AProperties!$A$8:$I$1007,VLOOKUP(Span,Data!$N$4:$Y$11,Data!$Y$1,FALSE),FALSE)</f>
        <v>0.68566710739108583</v>
      </c>
      <c r="AA319" s="19">
        <f>$I319*AA$19^0.5/VLOOKUP($O319,AProperties!$AY$8:$BG$1007,VLOOKUP(Span,Data!$N$4:$Y$11,Data!$Y$1,FALSE),FALSE)</f>
        <v>0.42372471483085139</v>
      </c>
      <c r="AB319" s="19">
        <f>$I319*AB$19^0.5/VLOOKUP($O319,AProperties!$AY$8:$BG$1007,VLOOKUP(Span,Data!$N$4:$Y$11,Data!$Y$1,FALSE),FALSE)</f>
        <v>0.59923723842646215</v>
      </c>
      <c r="AC319" s="19">
        <f>$I319*AC$19^0.5/VLOOKUP($O319,AProperties!$AY$8:$BG$1007,VLOOKUP(Span,Data!$N$4:$Y$11,Data!$Y$1,FALSE),FALSE)</f>
        <v>0.84744942966170278</v>
      </c>
      <c r="AD319" s="19">
        <f>$I319*AD$19^0.5/VLOOKUP($O319,AProperties!$AY$8:$BG$1007,VLOOKUP(Span,Data!$N$4:$Y$11,Data!$Y$1,FALSE),FALSE)</f>
        <v>1.0379093427418975</v>
      </c>
      <c r="AE319" s="19">
        <f>$I319*AE$19^0.5/VLOOKUP($O319,AProperties!$AY$8:$BG$1007,VLOOKUP(Span,Data!$N$4:$Y$11,Data!$Y$1,FALSE),FALSE)</f>
        <v>1.1984744768529243</v>
      </c>
      <c r="AF319" s="19">
        <f>$I319*AF$19^0.5/VLOOKUP($O319,AProperties!$AY$8:$BG$1007,VLOOKUP(Span,Data!$N$4:$Y$11,Data!$Y$1,FALSE),FALSE)</f>
        <v>1.3399351997708184</v>
      </c>
      <c r="AG319" s="19">
        <f>$I319*AG$19^0.5/VLOOKUP($O319,AProperties!$AY$8:$BG$1007,VLOOKUP(Span,Data!$N$4:$Y$11,Data!$Y$1,FALSE),FALSE)</f>
        <v>1.4678254690193366</v>
      </c>
      <c r="AH319" s="19">
        <f>$I319*AH$19^0.5/VLOOKUP($O319,AProperties!$AY$8:$BG$1007,VLOOKUP(Span,Data!$N$4:$Y$11,Data!$Y$1,FALSE),FALSE)</f>
        <v>1.5854327092055369</v>
      </c>
      <c r="AI319" s="19">
        <f>$I319*AI$19^0.5/VLOOKUP($O319,AProperties!$AY$8:$BG$1007,VLOOKUP(Span,Data!$N$4:$Y$11,Data!$Y$1,FALSE),FALSE)</f>
        <v>1.6948988593234056</v>
      </c>
      <c r="AJ319" s="19">
        <f>$I319*AJ$19^0.5/VLOOKUP($O319,AProperties!$AY$8:$BG$1007,VLOOKUP(Span,Data!$N$4:$Y$11,Data!$Y$1,FALSE),FALSE)</f>
        <v>1.7977117152793864</v>
      </c>
      <c r="AK319" s="19">
        <f>$I319*AK$19^0.5/VLOOKUP($O319,AProperties!$AY$8:$BG$1007,VLOOKUP(Span,Data!$N$4:$Y$11,Data!$Y$1,FALSE),FALSE)</f>
        <v>1.8949545322169941</v>
      </c>
      <c r="AL319" s="47">
        <f t="shared" si="41"/>
        <v>0.3</v>
      </c>
    </row>
    <row r="320" spans="1:38" x14ac:dyDescent="0.25">
      <c r="A320" s="15">
        <v>0.30099999999999999</v>
      </c>
      <c r="B320" s="116">
        <f>VLOOKUP($A320,APropertiesDimless!$A$7:$I$1007,VLOOKUP(Span,Data!$N$4:$Y$11,Data!$Y$1,FALSE),FALSE)</f>
        <v>0.30894776487403536</v>
      </c>
      <c r="C320" s="6">
        <f t="shared" si="37"/>
        <v>0.4554738824370177</v>
      </c>
      <c r="D320" s="116">
        <f>VLOOKUP($A320,AProperties!$AE$8:$AM$1007,VLOOKUP(Span,Data!$N$4:$Y$11,Data!$Y$1,FALSE),FALSE)</f>
        <v>0.37425737440951529</v>
      </c>
      <c r="E320" s="116">
        <f t="shared" si="38"/>
        <v>0.48403959804491253</v>
      </c>
      <c r="F320" s="6">
        <f t="shared" si="42"/>
        <v>0.65141662741502082</v>
      </c>
      <c r="G320" s="9"/>
      <c r="H320" s="15">
        <f t="shared" si="39"/>
        <v>0.30099999999999999</v>
      </c>
      <c r="I320" s="6">
        <f>VLOOKUP(H320,AProperties!$AO$8:$AW$1007,VLOOKUP(Span,Data!$N$4:$Y$11,Data!$Y$1,FALSE),FALSE)^(2/3)</f>
        <v>0.3200502513881549</v>
      </c>
      <c r="J320" s="15">
        <f>$I320*(Slope^0.5)/VLOOKUP($H320,AProperties!$AY$8:$BG$1007,VLOOKUP(Span,Data!$N$4:$Y$11,Data!$Y$1,FALSE),FALSE)</f>
        <v>1.039883578660393</v>
      </c>
      <c r="K320" s="15">
        <f>$J320*VLOOKUP($H320,AProperties!$A$8:$I$1007,VLOOKUP(Span,Data!$N$4:$Y$11,Data!$Y$1,FALSE),FALSE)</f>
        <v>0.37749174024602006</v>
      </c>
      <c r="L320" s="15">
        <f t="shared" si="43"/>
        <v>1.039883578660393</v>
      </c>
      <c r="M320" s="15">
        <f t="shared" si="44"/>
        <v>0.30099999999999999</v>
      </c>
      <c r="O320" s="28">
        <f t="shared" si="40"/>
        <v>0.30099999999999999</v>
      </c>
      <c r="P320" s="19">
        <f>AA320*VLOOKUP($O320,AProperties!$A$8:$I$1007,VLOOKUP(Span,Data!$N$4:$Y$11,Data!$Y$1,FALSE),FALSE)</f>
        <v>0.15411035761966635</v>
      </c>
      <c r="Q320" s="19">
        <f>AB320*VLOOKUP($O320,AProperties!$A$8:$I$1007,VLOOKUP(Span,Data!$N$4:$Y$11,Data!$Y$1,FALSE),FALSE)</f>
        <v>0.21794495784790002</v>
      </c>
      <c r="R320" s="19">
        <f>AC320*VLOOKUP($O320,AProperties!$A$8:$I$1007,VLOOKUP(Span,Data!$N$4:$Y$11,Data!$Y$1,FALSE),FALSE)</f>
        <v>0.3082207152393327</v>
      </c>
      <c r="S320" s="19">
        <f>AD320*VLOOKUP($O320,AProperties!$A$8:$I$1007,VLOOKUP(Span,Data!$N$4:$Y$11,Data!$Y$1,FALSE),FALSE)</f>
        <v>0.37749174024602006</v>
      </c>
      <c r="T320" s="19">
        <f>AE320*VLOOKUP($O320,AProperties!$A$8:$I$1007,VLOOKUP(Span,Data!$N$4:$Y$11,Data!$Y$1,FALSE),FALSE)</f>
        <v>0.43588991569580005</v>
      </c>
      <c r="U320" s="19">
        <f>AF320*VLOOKUP($O320,AProperties!$A$8:$I$1007,VLOOKUP(Span,Data!$N$4:$Y$11,Data!$Y$1,FALSE),FALSE)</f>
        <v>0.48733974110123068</v>
      </c>
      <c r="V320" s="19">
        <f>AG320*VLOOKUP($O320,AProperties!$A$8:$I$1007,VLOOKUP(Span,Data!$N$4:$Y$11,Data!$Y$1,FALSE),FALSE)</f>
        <v>0.53385393873974318</v>
      </c>
      <c r="W320" s="19">
        <f>AH320*VLOOKUP($O320,AProperties!$A$8:$I$1007,VLOOKUP(Span,Data!$N$4:$Y$11,Data!$Y$1,FALSE),FALSE)</f>
        <v>0.57662815796599831</v>
      </c>
      <c r="X320" s="19">
        <f>AI320*VLOOKUP($O320,AProperties!$A$8:$I$1007,VLOOKUP(Span,Data!$N$4:$Y$11,Data!$Y$1,FALSE),FALSE)</f>
        <v>0.6164414304786654</v>
      </c>
      <c r="Y320" s="19">
        <f>AJ320*VLOOKUP($O320,AProperties!$A$8:$I$1007,VLOOKUP(Span,Data!$N$4:$Y$11,Data!$Y$1,FALSE),FALSE)</f>
        <v>0.65383487354369996</v>
      </c>
      <c r="Z320" s="19">
        <f>AK320*VLOOKUP($O320,AProperties!$A$8:$I$1007,VLOOKUP(Span,Data!$N$4:$Y$11,Data!$Y$1,FALSE),FALSE)</f>
        <v>0.68920247134875334</v>
      </c>
      <c r="AA320" s="19">
        <f>$I320*AA$19^0.5/VLOOKUP($O320,AProperties!$AY$8:$BG$1007,VLOOKUP(Span,Data!$N$4:$Y$11,Data!$Y$1,FALSE),FALSE)</f>
        <v>0.42453069326954951</v>
      </c>
      <c r="AB320" s="19">
        <f>$I320*AB$19^0.5/VLOOKUP($O320,AProperties!$AY$8:$BG$1007,VLOOKUP(Span,Data!$N$4:$Y$11,Data!$Y$1,FALSE),FALSE)</f>
        <v>0.60037706406544944</v>
      </c>
      <c r="AC320" s="19">
        <f>$I320*AC$19^0.5/VLOOKUP($O320,AProperties!$AY$8:$BG$1007,VLOOKUP(Span,Data!$N$4:$Y$11,Data!$Y$1,FALSE),FALSE)</f>
        <v>0.84906138653909902</v>
      </c>
      <c r="AD320" s="19">
        <f>$I320*AD$19^0.5/VLOOKUP($O320,AProperties!$AY$8:$BG$1007,VLOOKUP(Span,Data!$N$4:$Y$11,Data!$Y$1,FALSE),FALSE)</f>
        <v>1.039883578660393</v>
      </c>
      <c r="AE320" s="19">
        <f>$I320*AE$19^0.5/VLOOKUP($O320,AProperties!$AY$8:$BG$1007,VLOOKUP(Span,Data!$N$4:$Y$11,Data!$Y$1,FALSE),FALSE)</f>
        <v>1.2007541281308989</v>
      </c>
      <c r="AF320" s="19">
        <f>$I320*AF$19^0.5/VLOOKUP($O320,AProperties!$AY$8:$BG$1007,VLOOKUP(Span,Data!$N$4:$Y$11,Data!$Y$1,FALSE),FALSE)</f>
        <v>1.342483927382091</v>
      </c>
      <c r="AG320" s="19">
        <f>$I320*AG$19^0.5/VLOOKUP($O320,AProperties!$AY$8:$BG$1007,VLOOKUP(Span,Data!$N$4:$Y$11,Data!$Y$1,FALSE),FALSE)</f>
        <v>1.4706174602305973</v>
      </c>
      <c r="AH320" s="19">
        <f>$I320*AH$19^0.5/VLOOKUP($O320,AProperties!$AY$8:$BG$1007,VLOOKUP(Span,Data!$N$4:$Y$11,Data!$Y$1,FALSE),FALSE)</f>
        <v>1.5884484043842724</v>
      </c>
      <c r="AI320" s="19">
        <f>$I320*AI$19^0.5/VLOOKUP($O320,AProperties!$AY$8:$BG$1007,VLOOKUP(Span,Data!$N$4:$Y$11,Data!$Y$1,FALSE),FALSE)</f>
        <v>1.698122773078198</v>
      </c>
      <c r="AJ320" s="19">
        <f>$I320*AJ$19^0.5/VLOOKUP($O320,AProperties!$AY$8:$BG$1007,VLOOKUP(Span,Data!$N$4:$Y$11,Data!$Y$1,FALSE),FALSE)</f>
        <v>1.801131192196348</v>
      </c>
      <c r="AK320" s="19">
        <f>$I320*AK$19^0.5/VLOOKUP($O320,AProperties!$AY$8:$BG$1007,VLOOKUP(Span,Data!$N$4:$Y$11,Data!$Y$1,FALSE),FALSE)</f>
        <v>1.8985589773716505</v>
      </c>
      <c r="AL320" s="47">
        <f t="shared" si="41"/>
        <v>0.30099999999999999</v>
      </c>
    </row>
    <row r="321" spans="1:38" x14ac:dyDescent="0.25">
      <c r="A321" s="15">
        <v>0.30199999999999999</v>
      </c>
      <c r="B321" s="116">
        <f>VLOOKUP($A321,APropertiesDimless!$A$7:$I$1007,VLOOKUP(Span,Data!$N$4:$Y$11,Data!$Y$1,FALSE),FALSE)</f>
        <v>0.3100401942577341</v>
      </c>
      <c r="C321" s="6">
        <f t="shared" si="37"/>
        <v>0.45702009712886704</v>
      </c>
      <c r="D321" s="116">
        <f>VLOOKUP($A321,AProperties!$AE$8:$AM$1007,VLOOKUP(Span,Data!$N$4:$Y$11,Data!$Y$1,FALSE),FALSE)</f>
        <v>0.37546858737173877</v>
      </c>
      <c r="E321" s="116">
        <f t="shared" si="38"/>
        <v>0.48591351731631593</v>
      </c>
      <c r="F321" s="6">
        <f t="shared" si="42"/>
        <v>0.6546792155024227</v>
      </c>
      <c r="G321" s="9"/>
      <c r="H321" s="15">
        <f t="shared" si="39"/>
        <v>0.30199999999999999</v>
      </c>
      <c r="I321" s="6">
        <f>VLOOKUP(H321,AProperties!$AO$8:$AW$1007,VLOOKUP(Span,Data!$N$4:$Y$11,Data!$Y$1,FALSE),FALSE)^(2/3)</f>
        <v>0.32056334873869424</v>
      </c>
      <c r="J321" s="15">
        <f>$I321*(Slope^0.5)/VLOOKUP($H321,AProperties!$AY$8:$BG$1007,VLOOKUP(Span,Data!$N$4:$Y$11,Data!$Y$1,FALSE),FALSE)</f>
        <v>1.041853647960634</v>
      </c>
      <c r="K321" s="15">
        <f>$J321*VLOOKUP($H321,AProperties!$A$8:$I$1007,VLOOKUP(Span,Data!$N$4:$Y$11,Data!$Y$1,FALSE),FALSE)</f>
        <v>0.37943089678585601</v>
      </c>
      <c r="L321" s="15">
        <f t="shared" si="43"/>
        <v>1.041853647960634</v>
      </c>
      <c r="M321" s="15">
        <f t="shared" si="44"/>
        <v>0.30199999999999999</v>
      </c>
      <c r="O321" s="28">
        <f t="shared" si="40"/>
        <v>0.30199999999999999</v>
      </c>
      <c r="P321" s="19">
        <f>AA321*VLOOKUP($O321,AProperties!$A$8:$I$1007,VLOOKUP(Span,Data!$N$4:$Y$11,Data!$Y$1,FALSE),FALSE)</f>
        <v>0.15490201496199621</v>
      </c>
      <c r="Q321" s="19">
        <f>AB321*VLOOKUP($O321,AProperties!$A$8:$I$1007,VLOOKUP(Span,Data!$N$4:$Y$11,Data!$Y$1,FALSE),FALSE)</f>
        <v>0.21906453039817514</v>
      </c>
      <c r="R321" s="19">
        <f>AC321*VLOOKUP($O321,AProperties!$A$8:$I$1007,VLOOKUP(Span,Data!$N$4:$Y$11,Data!$Y$1,FALSE),FALSE)</f>
        <v>0.30980402992399242</v>
      </c>
      <c r="S321" s="19">
        <f>AD321*VLOOKUP($O321,AProperties!$A$8:$I$1007,VLOOKUP(Span,Data!$N$4:$Y$11,Data!$Y$1,FALSE),FALSE)</f>
        <v>0.37943089678585601</v>
      </c>
      <c r="T321" s="19">
        <f>AE321*VLOOKUP($O321,AProperties!$A$8:$I$1007,VLOOKUP(Span,Data!$N$4:$Y$11,Data!$Y$1,FALSE),FALSE)</f>
        <v>0.43812906079635028</v>
      </c>
      <c r="U321" s="19">
        <f>AF321*VLOOKUP($O321,AProperties!$A$8:$I$1007,VLOOKUP(Span,Data!$N$4:$Y$11,Data!$Y$1,FALSE),FALSE)</f>
        <v>0.48984318142938865</v>
      </c>
      <c r="V321" s="19">
        <f>AG321*VLOOKUP($O321,AProperties!$A$8:$I$1007,VLOOKUP(Span,Data!$N$4:$Y$11,Data!$Y$1,FALSE),FALSE)</f>
        <v>0.53659632021794368</v>
      </c>
      <c r="W321" s="19">
        <f>AH321*VLOOKUP($O321,AProperties!$A$8:$I$1007,VLOOKUP(Span,Data!$N$4:$Y$11,Data!$Y$1,FALSE),FALSE)</f>
        <v>0.57959026850872075</v>
      </c>
      <c r="X321" s="19">
        <f>AI321*VLOOKUP($O321,AProperties!$A$8:$I$1007,VLOOKUP(Span,Data!$N$4:$Y$11,Data!$Y$1,FALSE),FALSE)</f>
        <v>0.61960805984798484</v>
      </c>
      <c r="Y321" s="19">
        <f>AJ321*VLOOKUP($O321,AProperties!$A$8:$I$1007,VLOOKUP(Span,Data!$N$4:$Y$11,Data!$Y$1,FALSE),FALSE)</f>
        <v>0.65719359119452525</v>
      </c>
      <c r="Z321" s="19">
        <f>AK321*VLOOKUP($O321,AProperties!$A$8:$I$1007,VLOOKUP(Span,Data!$N$4:$Y$11,Data!$Y$1,FALSE),FALSE)</f>
        <v>0.6927428706134261</v>
      </c>
      <c r="AA321" s="19">
        <f>$I321*AA$19^0.5/VLOOKUP($O321,AProperties!$AY$8:$BG$1007,VLOOKUP(Span,Data!$N$4:$Y$11,Data!$Y$1,FALSE),FALSE)</f>
        <v>0.42533497069346826</v>
      </c>
      <c r="AB321" s="19">
        <f>$I321*AB$19^0.5/VLOOKUP($O321,AProperties!$AY$8:$BG$1007,VLOOKUP(Span,Data!$N$4:$Y$11,Data!$Y$1,FALSE),FALSE)</f>
        <v>0.60151448410626573</v>
      </c>
      <c r="AC321" s="19">
        <f>$I321*AC$19^0.5/VLOOKUP($O321,AProperties!$AY$8:$BG$1007,VLOOKUP(Span,Data!$N$4:$Y$11,Data!$Y$1,FALSE),FALSE)</f>
        <v>0.85066994138693652</v>
      </c>
      <c r="AD321" s="19">
        <f>$I321*AD$19^0.5/VLOOKUP($O321,AProperties!$AY$8:$BG$1007,VLOOKUP(Span,Data!$N$4:$Y$11,Data!$Y$1,FALSE),FALSE)</f>
        <v>1.041853647960634</v>
      </c>
      <c r="AE321" s="19">
        <f>$I321*AE$19^0.5/VLOOKUP($O321,AProperties!$AY$8:$BG$1007,VLOOKUP(Span,Data!$N$4:$Y$11,Data!$Y$1,FALSE),FALSE)</f>
        <v>1.2030289682125315</v>
      </c>
      <c r="AF321" s="19">
        <f>$I321*AF$19^0.5/VLOOKUP($O321,AProperties!$AY$8:$BG$1007,VLOOKUP(Span,Data!$N$4:$Y$11,Data!$Y$1,FALSE),FALSE)</f>
        <v>1.345027275912327</v>
      </c>
      <c r="AG321" s="19">
        <f>$I321*AG$19^0.5/VLOOKUP($O321,AProperties!$AY$8:$BG$1007,VLOOKUP(Span,Data!$N$4:$Y$11,Data!$Y$1,FALSE),FALSE)</f>
        <v>1.4734035589538128</v>
      </c>
      <c r="AH321" s="19">
        <f>$I321*AH$19^0.5/VLOOKUP($O321,AProperties!$AY$8:$BG$1007,VLOOKUP(Span,Data!$N$4:$Y$11,Data!$Y$1,FALSE),FALSE)</f>
        <v>1.5914577349484935</v>
      </c>
      <c r="AI321" s="19">
        <f>$I321*AI$19^0.5/VLOOKUP($O321,AProperties!$AY$8:$BG$1007,VLOOKUP(Span,Data!$N$4:$Y$11,Data!$Y$1,FALSE),FALSE)</f>
        <v>1.701339882773873</v>
      </c>
      <c r="AJ321" s="19">
        <f>$I321*AJ$19^0.5/VLOOKUP($O321,AProperties!$AY$8:$BG$1007,VLOOKUP(Span,Data!$N$4:$Y$11,Data!$Y$1,FALSE),FALSE)</f>
        <v>1.8045434523187969</v>
      </c>
      <c r="AK321" s="19">
        <f>$I321*AK$19^0.5/VLOOKUP($O321,AProperties!$AY$8:$BG$1007,VLOOKUP(Span,Data!$N$4:$Y$11,Data!$Y$1,FALSE),FALSE)</f>
        <v>1.9021558153569518</v>
      </c>
      <c r="AL321" s="47">
        <f t="shared" si="41"/>
        <v>0.30199999999999999</v>
      </c>
    </row>
    <row r="322" spans="1:38" x14ac:dyDescent="0.25">
      <c r="A322" s="15">
        <v>0.30299999999999999</v>
      </c>
      <c r="B322" s="116">
        <f>VLOOKUP($A322,APropertiesDimless!$A$7:$I$1007,VLOOKUP(Span,Data!$N$4:$Y$11,Data!$Y$1,FALSE),FALSE)</f>
        <v>0.31113337676350089</v>
      </c>
      <c r="C322" s="6">
        <f t="shared" si="37"/>
        <v>0.45856668838175041</v>
      </c>
      <c r="D322" s="116">
        <f>VLOOKUP($A322,AProperties!$AE$8:$AM$1007,VLOOKUP(Span,Data!$N$4:$Y$11,Data!$Y$1,FALSE),FALSE)</f>
        <v>0.37667943783192243</v>
      </c>
      <c r="E322" s="116">
        <f t="shared" si="38"/>
        <v>0.48778919253815267</v>
      </c>
      <c r="F322" s="6">
        <f t="shared" si="42"/>
        <v>0.65794737607204756</v>
      </c>
      <c r="G322" s="9"/>
      <c r="H322" s="15">
        <f t="shared" si="39"/>
        <v>0.30299999999999999</v>
      </c>
      <c r="I322" s="6">
        <f>VLOOKUP(H322,AProperties!$AO$8:$AW$1007,VLOOKUP(Span,Data!$N$4:$Y$11,Data!$Y$1,FALSE),FALSE)^(2/3)</f>
        <v>0.3210749289114172</v>
      </c>
      <c r="J322" s="15">
        <f>$I322*(Slope^0.5)/VLOOKUP($H322,AProperties!$AY$8:$BG$1007,VLOOKUP(Span,Data!$N$4:$Y$11,Data!$Y$1,FALSE),FALSE)</f>
        <v>1.0438195629465927</v>
      </c>
      <c r="K322" s="15">
        <f>$J322*VLOOKUP($H322,AProperties!$A$8:$I$1007,VLOOKUP(Span,Data!$N$4:$Y$11,Data!$Y$1,FALSE),FALSE)</f>
        <v>0.38137279744384733</v>
      </c>
      <c r="L322" s="15">
        <f t="shared" si="43"/>
        <v>1.0438195629465927</v>
      </c>
      <c r="M322" s="15">
        <f t="shared" si="44"/>
        <v>0.30299999999999999</v>
      </c>
      <c r="O322" s="28">
        <f t="shared" si="40"/>
        <v>0.30299999999999999</v>
      </c>
      <c r="P322" s="19">
        <f>AA322*VLOOKUP($O322,AProperties!$A$8:$I$1007,VLOOKUP(Span,Data!$N$4:$Y$11,Data!$Y$1,FALSE),FALSE)</f>
        <v>0.15569479258587179</v>
      </c>
      <c r="Q322" s="19">
        <f>AB322*VLOOKUP($O322,AProperties!$A$8:$I$1007,VLOOKUP(Span,Data!$N$4:$Y$11,Data!$Y$1,FALSE),FALSE)</f>
        <v>0.22018568726580592</v>
      </c>
      <c r="R322" s="19">
        <f>AC322*VLOOKUP($O322,AProperties!$A$8:$I$1007,VLOOKUP(Span,Data!$N$4:$Y$11,Data!$Y$1,FALSE),FALSE)</f>
        <v>0.31138958517174359</v>
      </c>
      <c r="S322" s="19">
        <f>AD322*VLOOKUP($O322,AProperties!$A$8:$I$1007,VLOOKUP(Span,Data!$N$4:$Y$11,Data!$Y$1,FALSE),FALSE)</f>
        <v>0.38137279744384733</v>
      </c>
      <c r="T322" s="19">
        <f>AE322*VLOOKUP($O322,AProperties!$A$8:$I$1007,VLOOKUP(Span,Data!$N$4:$Y$11,Data!$Y$1,FALSE),FALSE)</f>
        <v>0.44037137453161185</v>
      </c>
      <c r="U322" s="19">
        <f>AF322*VLOOKUP($O322,AProperties!$A$8:$I$1007,VLOOKUP(Span,Data!$N$4:$Y$11,Data!$Y$1,FALSE),FALSE)</f>
        <v>0.49235016439885171</v>
      </c>
      <c r="V322" s="19">
        <f>AG322*VLOOKUP($O322,AProperties!$A$8:$I$1007,VLOOKUP(Span,Data!$N$4:$Y$11,Data!$Y$1,FALSE),FALSE)</f>
        <v>0.53934258246525613</v>
      </c>
      <c r="W322" s="19">
        <f>AH322*VLOOKUP($O322,AProperties!$A$8:$I$1007,VLOOKUP(Span,Data!$N$4:$Y$11,Data!$Y$1,FALSE),FALSE)</f>
        <v>0.58255657076116396</v>
      </c>
      <c r="X322" s="19">
        <f>AI322*VLOOKUP($O322,AProperties!$A$8:$I$1007,VLOOKUP(Span,Data!$N$4:$Y$11,Data!$Y$1,FALSE),FALSE)</f>
        <v>0.62277917034348718</v>
      </c>
      <c r="Y322" s="19">
        <f>AJ322*VLOOKUP($O322,AProperties!$A$8:$I$1007,VLOOKUP(Span,Data!$N$4:$Y$11,Data!$Y$1,FALSE),FALSE)</f>
        <v>0.66055706179741758</v>
      </c>
      <c r="Z322" s="19">
        <f>AK322*VLOOKUP($O322,AProperties!$A$8:$I$1007,VLOOKUP(Span,Data!$N$4:$Y$11,Data!$Y$1,FALSE),FALSE)</f>
        <v>0.69628827992947917</v>
      </c>
      <c r="AA322" s="19">
        <f>$I322*AA$19^0.5/VLOOKUP($O322,AProperties!$AY$8:$BG$1007,VLOOKUP(Span,Data!$N$4:$Y$11,Data!$Y$1,FALSE),FALSE)</f>
        <v>0.42613755212568316</v>
      </c>
      <c r="AB322" s="19">
        <f>$I322*AB$19^0.5/VLOOKUP($O322,AProperties!$AY$8:$BG$1007,VLOOKUP(Span,Data!$N$4:$Y$11,Data!$Y$1,FALSE),FALSE)</f>
        <v>0.60264950565261299</v>
      </c>
      <c r="AC322" s="19">
        <f>$I322*AC$19^0.5/VLOOKUP($O322,AProperties!$AY$8:$BG$1007,VLOOKUP(Span,Data!$N$4:$Y$11,Data!$Y$1,FALSE),FALSE)</f>
        <v>0.85227510425136632</v>
      </c>
      <c r="AD322" s="19">
        <f>$I322*AD$19^0.5/VLOOKUP($O322,AProperties!$AY$8:$BG$1007,VLOOKUP(Span,Data!$N$4:$Y$11,Data!$Y$1,FALSE),FALSE)</f>
        <v>1.0438195629465927</v>
      </c>
      <c r="AE322" s="19">
        <f>$I322*AE$19^0.5/VLOOKUP($O322,AProperties!$AY$8:$BG$1007,VLOOKUP(Span,Data!$N$4:$Y$11,Data!$Y$1,FALSE),FALSE)</f>
        <v>1.205299011305226</v>
      </c>
      <c r="AF322" s="19">
        <f>$I322*AF$19^0.5/VLOOKUP($O322,AProperties!$AY$8:$BG$1007,VLOOKUP(Span,Data!$N$4:$Y$11,Data!$Y$1,FALSE),FALSE)</f>
        <v>1.3475652612458859</v>
      </c>
      <c r="AG322" s="19">
        <f>$I322*AG$19^0.5/VLOOKUP($O322,AProperties!$AY$8:$BG$1007,VLOOKUP(Span,Data!$N$4:$Y$11,Data!$Y$1,FALSE),FALSE)</f>
        <v>1.4761837825894282</v>
      </c>
      <c r="AH322" s="19">
        <f>$I322*AH$19^0.5/VLOOKUP($O322,AProperties!$AY$8:$BG$1007,VLOOKUP(Span,Data!$N$4:$Y$11,Data!$Y$1,FALSE),FALSE)</f>
        <v>1.5944607196928282</v>
      </c>
      <c r="AI322" s="19">
        <f>$I322*AI$19^0.5/VLOOKUP($O322,AProperties!$AY$8:$BG$1007,VLOOKUP(Span,Data!$N$4:$Y$11,Data!$Y$1,FALSE),FALSE)</f>
        <v>1.7045502085027326</v>
      </c>
      <c r="AJ322" s="19">
        <f>$I322*AJ$19^0.5/VLOOKUP($O322,AProperties!$AY$8:$BG$1007,VLOOKUP(Span,Data!$N$4:$Y$11,Data!$Y$1,FALSE),FALSE)</f>
        <v>1.8079485169578384</v>
      </c>
      <c r="AK322" s="19">
        <f>$I322*AK$19^0.5/VLOOKUP($O322,AProperties!$AY$8:$BG$1007,VLOOKUP(Span,Data!$N$4:$Y$11,Data!$Y$1,FALSE),FALSE)</f>
        <v>1.9057450686367752</v>
      </c>
      <c r="AL322" s="47">
        <f t="shared" si="41"/>
        <v>0.30299999999999999</v>
      </c>
    </row>
    <row r="323" spans="1:38" x14ac:dyDescent="0.25">
      <c r="A323" s="15">
        <v>0.30399999999999999</v>
      </c>
      <c r="B323" s="116">
        <f>VLOOKUP($A323,APropertiesDimless!$A$7:$I$1007,VLOOKUP(Span,Data!$N$4:$Y$11,Data!$Y$1,FALSE),FALSE)</f>
        <v>0.31222731635996509</v>
      </c>
      <c r="C323" s="6">
        <f t="shared" si="37"/>
        <v>0.46011365817998251</v>
      </c>
      <c r="D323" s="116">
        <f>VLOOKUP($A323,AProperties!$AE$8:$AM$1007,VLOOKUP(Span,Data!$N$4:$Y$11,Data!$Y$1,FALSE),FALSE)</f>
        <v>0.37788992423386764</v>
      </c>
      <c r="E323" s="116">
        <f t="shared" si="38"/>
        <v>0.48966662711030895</v>
      </c>
      <c r="F323" s="6">
        <f t="shared" si="42"/>
        <v>0.66122110184581961</v>
      </c>
      <c r="G323" s="9"/>
      <c r="H323" s="15">
        <f t="shared" si="39"/>
        <v>0.30399999999999999</v>
      </c>
      <c r="I323" s="6">
        <f>VLOOKUP(H323,AProperties!$AO$8:$AW$1007,VLOOKUP(Span,Data!$N$4:$Y$11,Data!$Y$1,FALSE),FALSE)^(2/3)</f>
        <v>0.32158499707710214</v>
      </c>
      <c r="J323" s="15">
        <f>$I323*(Slope^0.5)/VLOOKUP($H323,AProperties!$AY$8:$BG$1007,VLOOKUP(Span,Data!$N$4:$Y$11,Data!$Y$1,FALSE),FALSE)</f>
        <v>1.0457813358194377</v>
      </c>
      <c r="K323" s="15">
        <f>$J323*VLOOKUP($H323,AProperties!$A$8:$I$1007,VLOOKUP(Span,Data!$N$4:$Y$11,Data!$Y$1,FALSE),FALSE)</f>
        <v>0.38331742840252397</v>
      </c>
      <c r="L323" s="15">
        <f t="shared" si="43"/>
        <v>1.0457813358194377</v>
      </c>
      <c r="M323" s="15">
        <f t="shared" si="44"/>
        <v>0.30399999999999999</v>
      </c>
      <c r="O323" s="28">
        <f t="shared" si="40"/>
        <v>0.30399999999999999</v>
      </c>
      <c r="P323" s="19">
        <f>AA323*VLOOKUP($O323,AProperties!$A$8:$I$1007,VLOOKUP(Span,Data!$N$4:$Y$11,Data!$Y$1,FALSE),FALSE)</f>
        <v>0.15648868485033463</v>
      </c>
      <c r="Q323" s="19">
        <f>AB323*VLOOKUP($O323,AProperties!$A$8:$I$1007,VLOOKUP(Span,Data!$N$4:$Y$11,Data!$Y$1,FALSE),FALSE)</f>
        <v>0.22130842047327234</v>
      </c>
      <c r="R323" s="19">
        <f>AC323*VLOOKUP($O323,AProperties!$A$8:$I$1007,VLOOKUP(Span,Data!$N$4:$Y$11,Data!$Y$1,FALSE),FALSE)</f>
        <v>0.31297736970066925</v>
      </c>
      <c r="S323" s="19">
        <f>AD323*VLOOKUP($O323,AProperties!$A$8:$I$1007,VLOOKUP(Span,Data!$N$4:$Y$11,Data!$Y$1,FALSE),FALSE)</f>
        <v>0.38331742840252397</v>
      </c>
      <c r="T323" s="19">
        <f>AE323*VLOOKUP($O323,AProperties!$A$8:$I$1007,VLOOKUP(Span,Data!$N$4:$Y$11,Data!$Y$1,FALSE),FALSE)</f>
        <v>0.44261684094654469</v>
      </c>
      <c r="U323" s="19">
        <f>AF323*VLOOKUP($O323,AProperties!$A$8:$I$1007,VLOOKUP(Span,Data!$N$4:$Y$11,Data!$Y$1,FALSE),FALSE)</f>
        <v>0.49486067217134311</v>
      </c>
      <c r="V323" s="19">
        <f>AG323*VLOOKUP($O323,AProperties!$A$8:$I$1007,VLOOKUP(Span,Data!$N$4:$Y$11,Data!$Y$1,FALSE),FALSE)</f>
        <v>0.54209270594082726</v>
      </c>
      <c r="W323" s="19">
        <f>AH323*VLOOKUP($O323,AProperties!$A$8:$I$1007,VLOOKUP(Span,Data!$N$4:$Y$11,Data!$Y$1,FALSE),FALSE)</f>
        <v>0.58552704361679386</v>
      </c>
      <c r="X323" s="19">
        <f>AI323*VLOOKUP($O323,AProperties!$A$8:$I$1007,VLOOKUP(Span,Data!$N$4:$Y$11,Data!$Y$1,FALSE),FALSE)</f>
        <v>0.6259547394013385</v>
      </c>
      <c r="Y323" s="19">
        <f>AJ323*VLOOKUP($O323,AProperties!$A$8:$I$1007,VLOOKUP(Span,Data!$N$4:$Y$11,Data!$Y$1,FALSE),FALSE)</f>
        <v>0.66392526141981689</v>
      </c>
      <c r="Z323" s="19">
        <f>AK323*VLOOKUP($O323,AProperties!$A$8:$I$1007,VLOOKUP(Span,Data!$N$4:$Y$11,Data!$Y$1,FALSE),FALSE)</f>
        <v>0.69983867406977951</v>
      </c>
      <c r="AA323" s="19">
        <f>$I323*AA$19^0.5/VLOOKUP($O323,AProperties!$AY$8:$BG$1007,VLOOKUP(Span,Data!$N$4:$Y$11,Data!$Y$1,FALSE),FALSE)</f>
        <v>0.42693844254730051</v>
      </c>
      <c r="AB323" s="19">
        <f>$I323*AB$19^0.5/VLOOKUP($O323,AProperties!$AY$8:$BG$1007,VLOOKUP(Span,Data!$N$4:$Y$11,Data!$Y$1,FALSE),FALSE)</f>
        <v>0.60378213574883888</v>
      </c>
      <c r="AC323" s="19">
        <f>$I323*AC$19^0.5/VLOOKUP($O323,AProperties!$AY$8:$BG$1007,VLOOKUP(Span,Data!$N$4:$Y$11,Data!$Y$1,FALSE),FALSE)</f>
        <v>0.85387688509460102</v>
      </c>
      <c r="AD323" s="19">
        <f>$I323*AD$19^0.5/VLOOKUP($O323,AProperties!$AY$8:$BG$1007,VLOOKUP(Span,Data!$N$4:$Y$11,Data!$Y$1,FALSE),FALSE)</f>
        <v>1.0457813358194377</v>
      </c>
      <c r="AE323" s="19">
        <f>$I323*AE$19^0.5/VLOOKUP($O323,AProperties!$AY$8:$BG$1007,VLOOKUP(Span,Data!$N$4:$Y$11,Data!$Y$1,FALSE),FALSE)</f>
        <v>1.2075642714976778</v>
      </c>
      <c r="AF323" s="19">
        <f>$I323*AF$19^0.5/VLOOKUP($O323,AProperties!$AY$8:$BG$1007,VLOOKUP(Span,Data!$N$4:$Y$11,Data!$Y$1,FALSE),FALSE)</f>
        <v>1.3500978991344095</v>
      </c>
      <c r="AG323" s="19">
        <f>$I323*AG$19^0.5/VLOOKUP($O323,AProperties!$AY$8:$BG$1007,VLOOKUP(Span,Data!$N$4:$Y$11,Data!$Y$1,FALSE),FALSE)</f>
        <v>1.4789581483925012</v>
      </c>
      <c r="AH323" s="19">
        <f>$I323*AH$19^0.5/VLOOKUP($O323,AProperties!$AY$8:$BG$1007,VLOOKUP(Span,Data!$N$4:$Y$11,Data!$Y$1,FALSE),FALSE)</f>
        <v>1.5974573772548688</v>
      </c>
      <c r="AI323" s="19">
        <f>$I323*AI$19^0.5/VLOOKUP($O323,AProperties!$AY$8:$BG$1007,VLOOKUP(Span,Data!$N$4:$Y$11,Data!$Y$1,FALSE),FALSE)</f>
        <v>1.707753770189202</v>
      </c>
      <c r="AJ323" s="19">
        <f>$I323*AJ$19^0.5/VLOOKUP($O323,AProperties!$AY$8:$BG$1007,VLOOKUP(Span,Data!$N$4:$Y$11,Data!$Y$1,FALSE),FALSE)</f>
        <v>1.8113464072465162</v>
      </c>
      <c r="AK323" s="19">
        <f>$I323*AK$19^0.5/VLOOKUP($O323,AProperties!$AY$8:$BG$1007,VLOOKUP(Span,Data!$N$4:$Y$11,Data!$Y$1,FALSE),FALSE)</f>
        <v>1.9093267594873049</v>
      </c>
      <c r="AL323" s="47">
        <f t="shared" si="41"/>
        <v>0.30399999999999999</v>
      </c>
    </row>
    <row r="324" spans="1:38" x14ac:dyDescent="0.25">
      <c r="A324" s="15">
        <v>0.30499999999999999</v>
      </c>
      <c r="B324" s="116">
        <f>VLOOKUP($A324,APropertiesDimless!$A$7:$I$1007,VLOOKUP(Span,Data!$N$4:$Y$11,Data!$Y$1,FALSE),FALSE)</f>
        <v>0.31332201703227258</v>
      </c>
      <c r="C324" s="6">
        <f t="shared" si="37"/>
        <v>0.46166100851613628</v>
      </c>
      <c r="D324" s="116">
        <f>VLOOKUP($A324,AProperties!$AE$8:$AM$1007,VLOOKUP(Span,Data!$N$4:$Y$11,Data!$Y$1,FALSE),FALSE)</f>
        <v>0.37910004501996974</v>
      </c>
      <c r="E324" s="116">
        <f t="shared" si="38"/>
        <v>0.4915458244410682</v>
      </c>
      <c r="F324" s="6">
        <f t="shared" si="42"/>
        <v>0.66450038560411206</v>
      </c>
      <c r="G324" s="9"/>
      <c r="H324" s="15">
        <f t="shared" si="39"/>
        <v>0.30499999999999999</v>
      </c>
      <c r="I324" s="6">
        <f>VLOOKUP(H324,AProperties!$AO$8:$AW$1007,VLOOKUP(Span,Data!$N$4:$Y$11,Data!$Y$1,FALSE),FALSE)^(2/3)</f>
        <v>0.322093558366635</v>
      </c>
      <c r="J324" s="15">
        <f>$I324*(Slope^0.5)/VLOOKUP($H324,AProperties!$AY$8:$BG$1007,VLOOKUP(Span,Data!$N$4:$Y$11,Data!$Y$1,FALSE),FALSE)</f>
        <v>1.0477389786785982</v>
      </c>
      <c r="K324" s="15">
        <f>$J324*VLOOKUP($H324,AProperties!$A$8:$I$1007,VLOOKUP(Span,Data!$N$4:$Y$11,Data!$Y$1,FALSE),FALSE)</f>
        <v>0.38526477585980667</v>
      </c>
      <c r="L324" s="15">
        <f t="shared" si="43"/>
        <v>1.0477389786785982</v>
      </c>
      <c r="M324" s="15">
        <f t="shared" si="44"/>
        <v>0.30499999999999999</v>
      </c>
      <c r="O324" s="28">
        <f t="shared" si="40"/>
        <v>0.30499999999999999</v>
      </c>
      <c r="P324" s="19">
        <f>AA324*VLOOKUP($O324,AProperties!$A$8:$I$1007,VLOOKUP(Span,Data!$N$4:$Y$11,Data!$Y$1,FALSE),FALSE)</f>
        <v>0.15728368612070942</v>
      </c>
      <c r="Q324" s="19">
        <f>AB324*VLOOKUP($O324,AProperties!$A$8:$I$1007,VLOOKUP(Span,Data!$N$4:$Y$11,Data!$Y$1,FALSE),FALSE)</f>
        <v>0.22243272205194023</v>
      </c>
      <c r="R324" s="19">
        <f>AC324*VLOOKUP($O324,AProperties!$A$8:$I$1007,VLOOKUP(Span,Data!$N$4:$Y$11,Data!$Y$1,FALSE),FALSE)</f>
        <v>0.31456737224141884</v>
      </c>
      <c r="S324" s="19">
        <f>AD324*VLOOKUP($O324,AProperties!$A$8:$I$1007,VLOOKUP(Span,Data!$N$4:$Y$11,Data!$Y$1,FALSE),FALSE)</f>
        <v>0.38526477585980667</v>
      </c>
      <c r="T324" s="19">
        <f>AE324*VLOOKUP($O324,AProperties!$A$8:$I$1007,VLOOKUP(Span,Data!$N$4:$Y$11,Data!$Y$1,FALSE),FALSE)</f>
        <v>0.44486544410388046</v>
      </c>
      <c r="U324" s="19">
        <f>AF324*VLOOKUP($O324,AProperties!$A$8:$I$1007,VLOOKUP(Span,Data!$N$4:$Y$11,Data!$Y$1,FALSE),FALSE)</f>
        <v>0.49737468692845482</v>
      </c>
      <c r="V324" s="19">
        <f>AG324*VLOOKUP($O324,AProperties!$A$8:$I$1007,VLOOKUP(Span,Data!$N$4:$Y$11,Data!$Y$1,FALSE),FALSE)</f>
        <v>0.54484667112556928</v>
      </c>
      <c r="W324" s="19">
        <f>AH324*VLOOKUP($O324,AProperties!$A$8:$I$1007,VLOOKUP(Span,Data!$N$4:$Y$11,Data!$Y$1,FALSE),FALSE)</f>
        <v>0.58850166599258658</v>
      </c>
      <c r="X324" s="19">
        <f>AI324*VLOOKUP($O324,AProperties!$A$8:$I$1007,VLOOKUP(Span,Data!$N$4:$Y$11,Data!$Y$1,FALSE),FALSE)</f>
        <v>0.62913474448283768</v>
      </c>
      <c r="Y324" s="19">
        <f>AJ324*VLOOKUP($O324,AProperties!$A$8:$I$1007,VLOOKUP(Span,Data!$N$4:$Y$11,Data!$Y$1,FALSE),FALSE)</f>
        <v>0.6672981661558206</v>
      </c>
      <c r="Z324" s="19">
        <f>AK324*VLOOKUP($O324,AProperties!$A$8:$I$1007,VLOOKUP(Span,Data!$N$4:$Y$11,Data!$Y$1,FALSE),FALSE)</f>
        <v>0.70339402783529303</v>
      </c>
      <c r="AA324" s="19">
        <f>$I324*AA$19^0.5/VLOOKUP($O324,AProperties!$AY$8:$BG$1007,VLOOKUP(Span,Data!$N$4:$Y$11,Data!$Y$1,FALSE),FALSE)</f>
        <v>0.42773764689789145</v>
      </c>
      <c r="AB324" s="19">
        <f>$I324*AB$19^0.5/VLOOKUP($O324,AProperties!$AY$8:$BG$1007,VLOOKUP(Span,Data!$N$4:$Y$11,Data!$Y$1,FALSE),FALSE)</f>
        <v>0.60491238138055226</v>
      </c>
      <c r="AC324" s="19">
        <f>$I324*AC$19^0.5/VLOOKUP($O324,AProperties!$AY$8:$BG$1007,VLOOKUP(Span,Data!$N$4:$Y$11,Data!$Y$1,FALSE),FALSE)</f>
        <v>0.85547529379578291</v>
      </c>
      <c r="AD324" s="19">
        <f>$I324*AD$19^0.5/VLOOKUP($O324,AProperties!$AY$8:$BG$1007,VLOOKUP(Span,Data!$N$4:$Y$11,Data!$Y$1,FALSE),FALSE)</f>
        <v>1.0477389786785982</v>
      </c>
      <c r="AE324" s="19">
        <f>$I324*AE$19^0.5/VLOOKUP($O324,AProperties!$AY$8:$BG$1007,VLOOKUP(Span,Data!$N$4:$Y$11,Data!$Y$1,FALSE),FALSE)</f>
        <v>1.2098247627611045</v>
      </c>
      <c r="AF324" s="19">
        <f>$I324*AF$19^0.5/VLOOKUP($O324,AProperties!$AY$8:$BG$1007,VLOOKUP(Span,Data!$N$4:$Y$11,Data!$Y$1,FALSE),FALSE)</f>
        <v>1.3526252051981928</v>
      </c>
      <c r="AG324" s="19">
        <f>$I324*AG$19^0.5/VLOOKUP($O324,AProperties!$AY$8:$BG$1007,VLOOKUP(Span,Data!$N$4:$Y$11,Data!$Y$1,FALSE),FALSE)</f>
        <v>1.4817266734742087</v>
      </c>
      <c r="AH324" s="19">
        <f>$I324*AH$19^0.5/VLOOKUP($O324,AProperties!$AY$8:$BG$1007,VLOOKUP(Span,Data!$N$4:$Y$11,Data!$Y$1,FALSE),FALSE)</f>
        <v>1.6004477261167998</v>
      </c>
      <c r="AI324" s="19">
        <f>$I324*AI$19^0.5/VLOOKUP($O324,AProperties!$AY$8:$BG$1007,VLOOKUP(Span,Data!$N$4:$Y$11,Data!$Y$1,FALSE),FALSE)</f>
        <v>1.7109505875915658</v>
      </c>
      <c r="AJ324" s="19">
        <f>$I324*AJ$19^0.5/VLOOKUP($O324,AProperties!$AY$8:$BG$1007,VLOOKUP(Span,Data!$N$4:$Y$11,Data!$Y$1,FALSE),FALSE)</f>
        <v>1.8147371441416564</v>
      </c>
      <c r="AK324" s="19">
        <f>$I324*AK$19^0.5/VLOOKUP($O324,AProperties!$AY$8:$BG$1007,VLOOKUP(Span,Data!$N$4:$Y$11,Data!$Y$1,FALSE),FALSE)</f>
        <v>1.9129009099989751</v>
      </c>
      <c r="AL324" s="47">
        <f t="shared" si="41"/>
        <v>0.30499999999999999</v>
      </c>
    </row>
    <row r="325" spans="1:38" x14ac:dyDescent="0.25">
      <c r="A325" s="15">
        <v>0.30599999999999999</v>
      </c>
      <c r="B325" s="116">
        <f>VLOOKUP($A325,APropertiesDimless!$A$7:$I$1007,VLOOKUP(Span,Data!$N$4:$Y$11,Data!$Y$1,FALSE),FALSE)</f>
        <v>0.3144174827822096</v>
      </c>
      <c r="C325" s="6">
        <f t="shared" si="37"/>
        <v>0.46320874139110479</v>
      </c>
      <c r="D325" s="116">
        <f>VLOOKUP($A325,AProperties!$AE$8:$AM$1007,VLOOKUP(Span,Data!$N$4:$Y$11,Data!$Y$1,FALSE),FALSE)</f>
        <v>0.38030979863121367</v>
      </c>
      <c r="E325" s="116">
        <f t="shared" si="38"/>
        <v>0.49342678794721917</v>
      </c>
      <c r="F325" s="6">
        <f t="shared" si="42"/>
        <v>0.66778522018552888</v>
      </c>
      <c r="G325" s="9"/>
      <c r="H325" s="15">
        <f t="shared" si="39"/>
        <v>0.30599999999999999</v>
      </c>
      <c r="I325" s="6">
        <f>VLOOKUP(H325,AProperties!$AO$8:$AW$1007,VLOOKUP(Span,Data!$N$4:$Y$11,Data!$Y$1,FALSE),FALSE)^(2/3)</f>
        <v>0.32260061787140903</v>
      </c>
      <c r="J325" s="15">
        <f>$I325*(Slope^0.5)/VLOOKUP($H325,AProperties!$AY$8:$BG$1007,VLOOKUP(Span,Data!$N$4:$Y$11,Data!$Y$1,FALSE),FALSE)</f>
        <v>1.0496925035228237</v>
      </c>
      <c r="K325" s="15">
        <f>$J325*VLOOKUP($H325,AProperties!$A$8:$I$1007,VLOOKUP(Span,Data!$N$4:$Y$11,Data!$Y$1,FALSE),FALSE)</f>
        <v>0.38721482602880164</v>
      </c>
      <c r="L325" s="15">
        <f t="shared" si="43"/>
        <v>1.0496925035228237</v>
      </c>
      <c r="M325" s="15">
        <f t="shared" si="44"/>
        <v>0.30599999999999999</v>
      </c>
      <c r="O325" s="28">
        <f t="shared" si="40"/>
        <v>0.30599999999999999</v>
      </c>
      <c r="P325" s="19">
        <f>AA325*VLOOKUP($O325,AProperties!$A$8:$I$1007,VLOOKUP(Span,Data!$N$4:$Y$11,Data!$Y$1,FALSE),FALSE)</f>
        <v>0.15807979076852041</v>
      </c>
      <c r="Q325" s="19">
        <f>AB325*VLOOKUP($O325,AProperties!$A$8:$I$1007,VLOOKUP(Span,Data!$N$4:$Y$11,Data!$Y$1,FALSE),FALSE)</f>
        <v>0.22355858404194279</v>
      </c>
      <c r="R325" s="19">
        <f>AC325*VLOOKUP($O325,AProperties!$A$8:$I$1007,VLOOKUP(Span,Data!$N$4:$Y$11,Data!$Y$1,FALSE),FALSE)</f>
        <v>0.31615958153704082</v>
      </c>
      <c r="S325" s="19">
        <f>AD325*VLOOKUP($O325,AProperties!$A$8:$I$1007,VLOOKUP(Span,Data!$N$4:$Y$11,Data!$Y$1,FALSE),FALSE)</f>
        <v>0.38721482602880164</v>
      </c>
      <c r="T325" s="19">
        <f>AE325*VLOOKUP($O325,AProperties!$A$8:$I$1007,VLOOKUP(Span,Data!$N$4:$Y$11,Data!$Y$1,FALSE),FALSE)</f>
        <v>0.44711716808388557</v>
      </c>
      <c r="U325" s="19">
        <f>AF325*VLOOKUP($O325,AProperties!$A$8:$I$1007,VLOOKUP(Span,Data!$N$4:$Y$11,Data!$Y$1,FALSE),FALSE)</f>
        <v>0.49989219087138376</v>
      </c>
      <c r="V325" s="19">
        <f>AG325*VLOOKUP($O325,AProperties!$A$8:$I$1007,VLOOKUP(Span,Data!$N$4:$Y$11,Data!$Y$1,FALSE),FALSE)</f>
        <v>0.5476044585218699</v>
      </c>
      <c r="W325" s="19">
        <f>AH325*VLOOKUP($O325,AProperties!$A$8:$I$1007,VLOOKUP(Span,Data!$N$4:$Y$11,Data!$Y$1,FALSE),FALSE)</f>
        <v>0.59148041682871355</v>
      </c>
      <c r="X325" s="19">
        <f>AI325*VLOOKUP($O325,AProperties!$A$8:$I$1007,VLOOKUP(Span,Data!$N$4:$Y$11,Data!$Y$1,FALSE),FALSE)</f>
        <v>0.63231916307408165</v>
      </c>
      <c r="Y325" s="19">
        <f>AJ325*VLOOKUP($O325,AProperties!$A$8:$I$1007,VLOOKUP(Span,Data!$N$4:$Y$11,Data!$Y$1,FALSE),FALSE)</f>
        <v>0.6706757521258282</v>
      </c>
      <c r="Z325" s="19">
        <f>AK325*VLOOKUP($O325,AProperties!$A$8:$I$1007,VLOOKUP(Span,Data!$N$4:$Y$11,Data!$Y$1,FALSE),FALSE)</f>
        <v>0.70695431605471071</v>
      </c>
      <c r="AA325" s="19">
        <f>$I325*AA$19^0.5/VLOOKUP($O325,AProperties!$AY$8:$BG$1007,VLOOKUP(Span,Data!$N$4:$Y$11,Data!$Y$1,FALSE),FALSE)</f>
        <v>0.42853517007592534</v>
      </c>
      <c r="AB325" s="19">
        <f>$I325*AB$19^0.5/VLOOKUP($O325,AProperties!$AY$8:$BG$1007,VLOOKUP(Span,Data!$N$4:$Y$11,Data!$Y$1,FALSE),FALSE)</f>
        <v>0.6060402494752346</v>
      </c>
      <c r="AC325" s="19">
        <f>$I325*AC$19^0.5/VLOOKUP($O325,AProperties!$AY$8:$BG$1007,VLOOKUP(Span,Data!$N$4:$Y$11,Data!$Y$1,FALSE),FALSE)</f>
        <v>0.85707034015185068</v>
      </c>
      <c r="AD325" s="19">
        <f>$I325*AD$19^0.5/VLOOKUP($O325,AProperties!$AY$8:$BG$1007,VLOOKUP(Span,Data!$N$4:$Y$11,Data!$Y$1,FALSE),FALSE)</f>
        <v>1.0496925035228237</v>
      </c>
      <c r="AE325" s="19">
        <f>$I325*AE$19^0.5/VLOOKUP($O325,AProperties!$AY$8:$BG$1007,VLOOKUP(Span,Data!$N$4:$Y$11,Data!$Y$1,FALSE),FALSE)</f>
        <v>1.2120804989504692</v>
      </c>
      <c r="AF325" s="19">
        <f>$I325*AF$19^0.5/VLOOKUP($O325,AProperties!$AY$8:$BG$1007,VLOOKUP(Span,Data!$N$4:$Y$11,Data!$Y$1,FALSE),FALSE)</f>
        <v>1.3551471949275558</v>
      </c>
      <c r="AG325" s="19">
        <f>$I325*AG$19^0.5/VLOOKUP($O325,AProperties!$AY$8:$BG$1007,VLOOKUP(Span,Data!$N$4:$Y$11,Data!$Y$1,FALSE),FALSE)</f>
        <v>1.4844893748033454</v>
      </c>
      <c r="AH325" s="19">
        <f>$I325*AH$19^0.5/VLOOKUP($O325,AProperties!$AY$8:$BG$1007,VLOOKUP(Span,Data!$N$4:$Y$11,Data!$Y$1,FALSE),FALSE)</f>
        <v>1.6034317846070134</v>
      </c>
      <c r="AI325" s="19">
        <f>$I325*AI$19^0.5/VLOOKUP($O325,AProperties!$AY$8:$BG$1007,VLOOKUP(Span,Data!$N$4:$Y$11,Data!$Y$1,FALSE),FALSE)</f>
        <v>1.7141406803037014</v>
      </c>
      <c r="AJ325" s="19">
        <f>$I325*AJ$19^0.5/VLOOKUP($O325,AProperties!$AY$8:$BG$1007,VLOOKUP(Span,Data!$N$4:$Y$11,Data!$Y$1,FALSE),FALSE)</f>
        <v>1.8181207484257034</v>
      </c>
      <c r="AK325" s="19">
        <f>$I325*AK$19^0.5/VLOOKUP($O325,AProperties!$AY$8:$BG$1007,VLOOKUP(Span,Data!$N$4:$Y$11,Data!$Y$1,FALSE),FALSE)</f>
        <v>1.9164675420784054</v>
      </c>
      <c r="AL325" s="47">
        <f t="shared" si="41"/>
        <v>0.30599999999999999</v>
      </c>
    </row>
    <row r="326" spans="1:38" x14ac:dyDescent="0.25">
      <c r="A326" s="15">
        <v>0.307</v>
      </c>
      <c r="B326" s="116">
        <f>VLOOKUP($A326,APropertiesDimless!$A$7:$I$1007,VLOOKUP(Span,Data!$N$4:$Y$11,Data!$Y$1,FALSE),FALSE)</f>
        <v>0.31551371762832225</v>
      </c>
      <c r="C326" s="6">
        <f t="shared" si="37"/>
        <v>0.46475685881416112</v>
      </c>
      <c r="D326" s="116">
        <f>VLOOKUP($A326,AProperties!$AE$8:$AM$1007,VLOOKUP(Span,Data!$N$4:$Y$11,Data!$Y$1,FALSE),FALSE)</f>
        <v>0.38151918350716368</v>
      </c>
      <c r="E326" s="116">
        <f t="shared" si="38"/>
        <v>0.49530952105416159</v>
      </c>
      <c r="F326" s="6">
        <f t="shared" si="42"/>
        <v>0.67107559848667397</v>
      </c>
      <c r="G326" s="9"/>
      <c r="H326" s="15">
        <f t="shared" si="39"/>
        <v>0.307</v>
      </c>
      <c r="I326" s="6">
        <f>VLOOKUP(H326,AProperties!$AO$8:$AW$1007,VLOOKUP(Span,Data!$N$4:$Y$11,Data!$Y$1,FALSE),FALSE)^(2/3)</f>
        <v>0.32310618064371638</v>
      </c>
      <c r="J326" s="15">
        <f>$I326*(Slope^0.5)/VLOOKUP($H326,AProperties!$AY$8:$BG$1007,VLOOKUP(Span,Data!$N$4:$Y$11,Data!$Y$1,FALSE),FALSE)</f>
        <v>1.0516419222512117</v>
      </c>
      <c r="K326" s="15">
        <f>$J326*VLOOKUP($H326,AProperties!$A$8:$I$1007,VLOOKUP(Span,Data!$N$4:$Y$11,Data!$Y$1,FALSE),FALSE)</f>
        <v>0.3891675651375861</v>
      </c>
      <c r="L326" s="15">
        <f t="shared" si="43"/>
        <v>1.0516419222512117</v>
      </c>
      <c r="M326" s="15">
        <f t="shared" si="44"/>
        <v>0.307</v>
      </c>
      <c r="O326" s="28">
        <f t="shared" si="40"/>
        <v>0.307</v>
      </c>
      <c r="P326" s="19">
        <f>AA326*VLOOKUP($O326,AProperties!$A$8:$I$1007,VLOOKUP(Span,Data!$N$4:$Y$11,Data!$Y$1,FALSE),FALSE)</f>
        <v>0.15887699317140358</v>
      </c>
      <c r="Q326" s="19">
        <f>AB326*VLOOKUP($O326,AProperties!$A$8:$I$1007,VLOOKUP(Span,Data!$N$4:$Y$11,Data!$Y$1,FALSE),FALSE)</f>
        <v>0.22468599849205656</v>
      </c>
      <c r="R326" s="19">
        <f>AC326*VLOOKUP($O326,AProperties!$A$8:$I$1007,VLOOKUP(Span,Data!$N$4:$Y$11,Data!$Y$1,FALSE),FALSE)</f>
        <v>0.31775398634280716</v>
      </c>
      <c r="S326" s="19">
        <f>AD326*VLOOKUP($O326,AProperties!$A$8:$I$1007,VLOOKUP(Span,Data!$N$4:$Y$11,Data!$Y$1,FALSE),FALSE)</f>
        <v>0.3891675651375861</v>
      </c>
      <c r="T326" s="19">
        <f>AE326*VLOOKUP($O326,AProperties!$A$8:$I$1007,VLOOKUP(Span,Data!$N$4:$Y$11,Data!$Y$1,FALSE),FALSE)</f>
        <v>0.44937199698411312</v>
      </c>
      <c r="U326" s="19">
        <f>AF326*VLOOKUP($O326,AProperties!$A$8:$I$1007,VLOOKUP(Span,Data!$N$4:$Y$11,Data!$Y$1,FALSE),FALSE)</f>
        <v>0.50241316622065368</v>
      </c>
      <c r="V326" s="19">
        <f>AG326*VLOOKUP($O326,AProperties!$A$8:$I$1007,VLOOKUP(Span,Data!$N$4:$Y$11,Data!$Y$1,FALSE),FALSE)</f>
        <v>0.5503660486532892</v>
      </c>
      <c r="W326" s="19">
        <f>AH326*VLOOKUP($O326,AProperties!$A$8:$I$1007,VLOOKUP(Span,Data!$N$4:$Y$11,Data!$Y$1,FALSE),FALSE)</f>
        <v>0.59446327508821528</v>
      </c>
      <c r="X326" s="19">
        <f>AI326*VLOOKUP($O326,AProperties!$A$8:$I$1007,VLOOKUP(Span,Data!$N$4:$Y$11,Data!$Y$1,FALSE),FALSE)</f>
        <v>0.63550797268561432</v>
      </c>
      <c r="Y326" s="19">
        <f>AJ326*VLOOKUP($O326,AProperties!$A$8:$I$1007,VLOOKUP(Span,Data!$N$4:$Y$11,Data!$Y$1,FALSE),FALSE)</f>
        <v>0.67405799547616962</v>
      </c>
      <c r="Z326" s="19">
        <f>AK326*VLOOKUP($O326,AProperties!$A$8:$I$1007,VLOOKUP(Span,Data!$N$4:$Y$11,Data!$Y$1,FALSE),FALSE)</f>
        <v>0.71051951358405663</v>
      </c>
      <c r="AA326" s="19">
        <f>$I326*AA$19^0.5/VLOOKUP($O326,AProperties!$AY$8:$BG$1007,VLOOKUP(Span,Data!$N$4:$Y$11,Data!$Y$1,FALSE),FALSE)</f>
        <v>0.4293310169391879</v>
      </c>
      <c r="AB326" s="19">
        <f>$I326*AB$19^0.5/VLOOKUP($O326,AProperties!$AY$8:$BG$1007,VLOOKUP(Span,Data!$N$4:$Y$11,Data!$Y$1,FALSE),FALSE)</f>
        <v>0.60716574690283254</v>
      </c>
      <c r="AC326" s="19">
        <f>$I326*AC$19^0.5/VLOOKUP($O326,AProperties!$AY$8:$BG$1007,VLOOKUP(Span,Data!$N$4:$Y$11,Data!$Y$1,FALSE),FALSE)</f>
        <v>0.85866203387837581</v>
      </c>
      <c r="AD326" s="19">
        <f>$I326*AD$19^0.5/VLOOKUP($O326,AProperties!$AY$8:$BG$1007,VLOOKUP(Span,Data!$N$4:$Y$11,Data!$Y$1,FALSE),FALSE)</f>
        <v>1.0516419222512117</v>
      </c>
      <c r="AE326" s="19">
        <f>$I326*AE$19^0.5/VLOOKUP($O326,AProperties!$AY$8:$BG$1007,VLOOKUP(Span,Data!$N$4:$Y$11,Data!$Y$1,FALSE),FALSE)</f>
        <v>1.2143314938056651</v>
      </c>
      <c r="AF326" s="19">
        <f>$I326*AF$19^0.5/VLOOKUP($O326,AProperties!$AY$8:$BG$1007,VLOOKUP(Span,Data!$N$4:$Y$11,Data!$Y$1,FALSE),FALSE)</f>
        <v>1.3576638836841659</v>
      </c>
      <c r="AG326" s="19">
        <f>$I326*AG$19^0.5/VLOOKUP($O326,AProperties!$AY$8:$BG$1007,VLOOKUP(Span,Data!$N$4:$Y$11,Data!$Y$1,FALSE),FALSE)</f>
        <v>1.4872462692077755</v>
      </c>
      <c r="AH326" s="19">
        <f>$I326*AH$19^0.5/VLOOKUP($O326,AProperties!$AY$8:$BG$1007,VLOOKUP(Span,Data!$N$4:$Y$11,Data!$Y$1,FALSE),FALSE)</f>
        <v>1.6064095709016806</v>
      </c>
      <c r="AI326" s="19">
        <f>$I326*AI$19^0.5/VLOOKUP($O326,AProperties!$AY$8:$BG$1007,VLOOKUP(Span,Data!$N$4:$Y$11,Data!$Y$1,FALSE),FALSE)</f>
        <v>1.7173240677567516</v>
      </c>
      <c r="AJ326" s="19">
        <f>$I326*AJ$19^0.5/VLOOKUP($O326,AProperties!$AY$8:$BG$1007,VLOOKUP(Span,Data!$N$4:$Y$11,Data!$Y$1,FALSE),FALSE)</f>
        <v>1.8214972407084975</v>
      </c>
      <c r="AK326" s="19">
        <f>$I326*AK$19^0.5/VLOOKUP($O326,AProperties!$AY$8:$BG$1007,VLOOKUP(Span,Data!$N$4:$Y$11,Data!$Y$1,FALSE),FALSE)</f>
        <v>1.9200266774502757</v>
      </c>
      <c r="AL326" s="47">
        <f t="shared" si="41"/>
        <v>0.307</v>
      </c>
    </row>
    <row r="327" spans="1:38" x14ac:dyDescent="0.25">
      <c r="A327" s="15">
        <v>0.308</v>
      </c>
      <c r="B327" s="116">
        <f>VLOOKUP($A327,APropertiesDimless!$A$7:$I$1007,VLOOKUP(Span,Data!$N$4:$Y$11,Data!$Y$1,FALSE),FALSE)</f>
        <v>0.31661072560604037</v>
      </c>
      <c r="C327" s="6">
        <f t="shared" si="37"/>
        <v>0.46630536280302015</v>
      </c>
      <c r="D327" s="116">
        <f>VLOOKUP($A327,AProperties!$AE$8:$AM$1007,VLOOKUP(Span,Data!$N$4:$Y$11,Data!$Y$1,FALSE),FALSE)</f>
        <v>0.38272819808595526</v>
      </c>
      <c r="E327" s="116">
        <f t="shared" si="38"/>
        <v>0.4971940271960128</v>
      </c>
      <c r="F327" s="6">
        <f t="shared" si="42"/>
        <v>0.67437151346193436</v>
      </c>
      <c r="G327" s="9"/>
      <c r="H327" s="15">
        <f t="shared" si="39"/>
        <v>0.308</v>
      </c>
      <c r="I327" s="6">
        <f>VLOOKUP(H327,AProperties!$AO$8:$AW$1007,VLOOKUP(Span,Data!$N$4:$Y$11,Data!$Y$1,FALSE),FALSE)^(2/3)</f>
        <v>0.3236102516971362</v>
      </c>
      <c r="J327" s="15">
        <f>$I327*(Slope^0.5)/VLOOKUP($H327,AProperties!$AY$8:$BG$1007,VLOOKUP(Span,Data!$N$4:$Y$11,Data!$Y$1,FALSE),FALSE)</f>
        <v>1.0535872466642289</v>
      </c>
      <c r="K327" s="15">
        <f>$J327*VLOOKUP($H327,AProperties!$A$8:$I$1007,VLOOKUP(Span,Data!$N$4:$Y$11,Data!$Y$1,FALSE),FALSE)</f>
        <v>0.39112297942900109</v>
      </c>
      <c r="L327" s="15">
        <f t="shared" si="43"/>
        <v>1.0535872466642289</v>
      </c>
      <c r="M327" s="15">
        <f t="shared" si="44"/>
        <v>0.308</v>
      </c>
      <c r="O327" s="28">
        <f t="shared" si="40"/>
        <v>0.308</v>
      </c>
      <c r="P327" s="19">
        <f>AA327*VLOOKUP($O327,AProperties!$A$8:$I$1007,VLOOKUP(Span,Data!$N$4:$Y$11,Data!$Y$1,FALSE),FALSE)</f>
        <v>0.15967528771302236</v>
      </c>
      <c r="Q327" s="19">
        <f>AB327*VLOOKUP($O327,AProperties!$A$8:$I$1007,VLOOKUP(Span,Data!$N$4:$Y$11,Data!$Y$1,FALSE),FALSE)</f>
        <v>0.22581495745958219</v>
      </c>
      <c r="R327" s="19">
        <f>AC327*VLOOKUP($O327,AProperties!$A$8:$I$1007,VLOOKUP(Span,Data!$N$4:$Y$11,Data!$Y$1,FALSE),FALSE)</f>
        <v>0.31935057542604472</v>
      </c>
      <c r="S327" s="19">
        <f>AD327*VLOOKUP($O327,AProperties!$A$8:$I$1007,VLOOKUP(Span,Data!$N$4:$Y$11,Data!$Y$1,FALSE),FALSE)</f>
        <v>0.39112297942900109</v>
      </c>
      <c r="T327" s="19">
        <f>AE327*VLOOKUP($O327,AProperties!$A$8:$I$1007,VLOOKUP(Span,Data!$N$4:$Y$11,Data!$Y$1,FALSE),FALSE)</f>
        <v>0.45162991491916438</v>
      </c>
      <c r="U327" s="19">
        <f>AF327*VLOOKUP($O327,AProperties!$A$8:$I$1007,VLOOKUP(Span,Data!$N$4:$Y$11,Data!$Y$1,FALSE),FALSE)</f>
        <v>0.50493759521584902</v>
      </c>
      <c r="V327" s="19">
        <f>AG327*VLOOKUP($O327,AProperties!$A$8:$I$1007,VLOOKUP(Span,Data!$N$4:$Y$11,Data!$Y$1,FALSE),FALSE)</f>
        <v>0.55313142206426646</v>
      </c>
      <c r="W327" s="19">
        <f>AH327*VLOOKUP($O327,AProperties!$A$8:$I$1007,VLOOKUP(Span,Data!$N$4:$Y$11,Data!$Y$1,FALSE),FALSE)</f>
        <v>0.59745021975668444</v>
      </c>
      <c r="X327" s="19">
        <f>AI327*VLOOKUP($O327,AProperties!$A$8:$I$1007,VLOOKUP(Span,Data!$N$4:$Y$11,Data!$Y$1,FALSE),FALSE)</f>
        <v>0.63870115085208945</v>
      </c>
      <c r="Y327" s="19">
        <f>AJ327*VLOOKUP($O327,AProperties!$A$8:$I$1007,VLOOKUP(Span,Data!$N$4:$Y$11,Data!$Y$1,FALSE),FALSE)</f>
        <v>0.67744487237874662</v>
      </c>
      <c r="Z327" s="19">
        <f>AK327*VLOOKUP($O327,AProperties!$A$8:$I$1007,VLOOKUP(Span,Data!$N$4:$Y$11,Data!$Y$1,FALSE),FALSE)</f>
        <v>0.71408959530630967</v>
      </c>
      <c r="AA327" s="19">
        <f>$I327*AA$19^0.5/VLOOKUP($O327,AProperties!$AY$8:$BG$1007,VLOOKUP(Span,Data!$N$4:$Y$11,Data!$Y$1,FALSE),FALSE)</f>
        <v>0.4301251923051998</v>
      </c>
      <c r="AB327" s="19">
        <f>$I327*AB$19^0.5/VLOOKUP($O327,AProperties!$AY$8:$BG$1007,VLOOKUP(Span,Data!$N$4:$Y$11,Data!$Y$1,FALSE),FALSE)</f>
        <v>0.6082888804763491</v>
      </c>
      <c r="AC327" s="19">
        <f>$I327*AC$19^0.5/VLOOKUP($O327,AProperties!$AY$8:$BG$1007,VLOOKUP(Span,Data!$N$4:$Y$11,Data!$Y$1,FALSE),FALSE)</f>
        <v>0.8602503846103996</v>
      </c>
      <c r="AD327" s="19">
        <f>$I327*AD$19^0.5/VLOOKUP($O327,AProperties!$AY$8:$BG$1007,VLOOKUP(Span,Data!$N$4:$Y$11,Data!$Y$1,FALSE),FALSE)</f>
        <v>1.0535872466642289</v>
      </c>
      <c r="AE327" s="19">
        <f>$I327*AE$19^0.5/VLOOKUP($O327,AProperties!$AY$8:$BG$1007,VLOOKUP(Span,Data!$N$4:$Y$11,Data!$Y$1,FALSE),FALSE)</f>
        <v>1.2165777609526982</v>
      </c>
      <c r="AF327" s="19">
        <f>$I327*AF$19^0.5/VLOOKUP($O327,AProperties!$AY$8:$BG$1007,VLOOKUP(Span,Data!$N$4:$Y$11,Data!$Y$1,FALSE),FALSE)</f>
        <v>1.3601752867023613</v>
      </c>
      <c r="AG327" s="19">
        <f>$I327*AG$19^0.5/VLOOKUP($O327,AProperties!$AY$8:$BG$1007,VLOOKUP(Span,Data!$N$4:$Y$11,Data!$Y$1,FALSE),FALSE)</f>
        <v>1.48999737337588</v>
      </c>
      <c r="AH327" s="19">
        <f>$I327*AH$19^0.5/VLOOKUP($O327,AProperties!$AY$8:$BG$1007,VLOOKUP(Span,Data!$N$4:$Y$11,Data!$Y$1,FALSE),FALSE)</f>
        <v>1.609381103026313</v>
      </c>
      <c r="AI327" s="19">
        <f>$I327*AI$19^0.5/VLOOKUP($O327,AProperties!$AY$8:$BG$1007,VLOOKUP(Span,Data!$N$4:$Y$11,Data!$Y$1,FALSE),FALSE)</f>
        <v>1.7205007692207992</v>
      </c>
      <c r="AJ327" s="19">
        <f>$I327*AJ$19^0.5/VLOOKUP($O327,AProperties!$AY$8:$BG$1007,VLOOKUP(Span,Data!$N$4:$Y$11,Data!$Y$1,FALSE),FALSE)</f>
        <v>1.8248666414290473</v>
      </c>
      <c r="AK327" s="19">
        <f>$I327*AK$19^0.5/VLOOKUP($O327,AProperties!$AY$8:$BG$1007,VLOOKUP(Span,Data!$N$4:$Y$11,Data!$Y$1,FALSE),FALSE)</f>
        <v>1.9235783376591922</v>
      </c>
      <c r="AL327" s="47">
        <f t="shared" si="41"/>
        <v>0.308</v>
      </c>
    </row>
    <row r="328" spans="1:38" x14ac:dyDescent="0.25">
      <c r="A328" s="15">
        <v>0.309</v>
      </c>
      <c r="B328" s="116">
        <f>VLOOKUP($A328,APropertiesDimless!$A$7:$I$1007,VLOOKUP(Span,Data!$N$4:$Y$11,Data!$Y$1,FALSE),FALSE)</f>
        <v>0.3177085107678031</v>
      </c>
      <c r="C328" s="6">
        <f t="shared" si="37"/>
        <v>0.46785425538390157</v>
      </c>
      <c r="D328" s="116">
        <f>VLOOKUP($A328,AProperties!$AE$8:$AM$1007,VLOOKUP(Span,Data!$N$4:$Y$11,Data!$Y$1,FALSE),FALSE)</f>
        <v>0.38393684080429058</v>
      </c>
      <c r="E328" s="116">
        <f t="shared" si="38"/>
        <v>0.49908030981571783</v>
      </c>
      <c r="F328" s="6">
        <f t="shared" si="42"/>
        <v>0.67767295812327444</v>
      </c>
      <c r="G328" s="9"/>
      <c r="H328" s="15">
        <f t="shared" si="39"/>
        <v>0.309</v>
      </c>
      <c r="I328" s="6">
        <f>VLOOKUP(H328,AProperties!$AO$8:$AW$1007,VLOOKUP(Span,Data!$N$4:$Y$11,Data!$Y$1,FALSE),FALSE)^(2/3)</f>
        <v>0.32411283600691781</v>
      </c>
      <c r="J328" s="15">
        <f>$I328*(Slope^0.5)/VLOOKUP($H328,AProperties!$AY$8:$BG$1007,VLOOKUP(Span,Data!$N$4:$Y$11,Data!$Y$1,FALSE),FALSE)</f>
        <v>1.0555284884647249</v>
      </c>
      <c r="K328" s="15">
        <f>$J328*VLOOKUP($H328,AProperties!$A$8:$I$1007,VLOOKUP(Span,Data!$N$4:$Y$11,Data!$Y$1,FALSE),FALSE)</f>
        <v>0.3930810551604515</v>
      </c>
      <c r="L328" s="15">
        <f t="shared" si="43"/>
        <v>1.0555284884647249</v>
      </c>
      <c r="M328" s="15">
        <f t="shared" si="44"/>
        <v>0.309</v>
      </c>
      <c r="O328" s="28">
        <f t="shared" si="40"/>
        <v>0.309</v>
      </c>
      <c r="P328" s="19">
        <f>AA328*VLOOKUP($O328,AProperties!$A$8:$I$1007,VLOOKUP(Span,Data!$N$4:$Y$11,Data!$Y$1,FALSE),FALSE)</f>
        <v>0.16047466878298577</v>
      </c>
      <c r="Q328" s="19">
        <f>AB328*VLOOKUP($O328,AProperties!$A$8:$I$1007,VLOOKUP(Span,Data!$N$4:$Y$11,Data!$Y$1,FALSE),FALSE)</f>
        <v>0.22694545301022884</v>
      </c>
      <c r="R328" s="19">
        <f>AC328*VLOOKUP($O328,AProperties!$A$8:$I$1007,VLOOKUP(Span,Data!$N$4:$Y$11,Data!$Y$1,FALSE),FALSE)</f>
        <v>0.32094933756597155</v>
      </c>
      <c r="S328" s="19">
        <f>AD328*VLOOKUP($O328,AProperties!$A$8:$I$1007,VLOOKUP(Span,Data!$N$4:$Y$11,Data!$Y$1,FALSE),FALSE)</f>
        <v>0.3930810551604515</v>
      </c>
      <c r="T328" s="19">
        <f>AE328*VLOOKUP($O328,AProperties!$A$8:$I$1007,VLOOKUP(Span,Data!$N$4:$Y$11,Data!$Y$1,FALSE),FALSE)</f>
        <v>0.45389090602045767</v>
      </c>
      <c r="U328" s="19">
        <f>AF328*VLOOKUP($O328,AProperties!$A$8:$I$1007,VLOOKUP(Span,Data!$N$4:$Y$11,Data!$Y$1,FALSE),FALSE)</f>
        <v>0.50746546011535587</v>
      </c>
      <c r="V328" s="19">
        <f>AG328*VLOOKUP($O328,AProperties!$A$8:$I$1007,VLOOKUP(Span,Data!$N$4:$Y$11,Data!$Y$1,FALSE),FALSE)</f>
        <v>0.55590055931983728</v>
      </c>
      <c r="W328" s="19">
        <f>AH328*VLOOKUP($O328,AProperties!$A$8:$I$1007,VLOOKUP(Span,Data!$N$4:$Y$11,Data!$Y$1,FALSE),FALSE)</f>
        <v>0.60044122984196047</v>
      </c>
      <c r="X328" s="19">
        <f>AI328*VLOOKUP($O328,AProperties!$A$8:$I$1007,VLOOKUP(Span,Data!$N$4:$Y$11,Data!$Y$1,FALSE),FALSE)</f>
        <v>0.6418986751319431</v>
      </c>
      <c r="Y328" s="19">
        <f>AJ328*VLOOKUP($O328,AProperties!$A$8:$I$1007,VLOOKUP(Span,Data!$N$4:$Y$11,Data!$Y$1,FALSE),FALSE)</f>
        <v>0.68083635903068651</v>
      </c>
      <c r="Z328" s="19">
        <f>AK328*VLOOKUP($O328,AProperties!$A$8:$I$1007,VLOOKUP(Span,Data!$N$4:$Y$11,Data!$Y$1,FALSE),FALSE)</f>
        <v>0.71766453613103931</v>
      </c>
      <c r="AA328" s="19">
        <f>$I328*AA$19^0.5/VLOOKUP($O328,AProperties!$AY$8:$BG$1007,VLOOKUP(Span,Data!$N$4:$Y$11,Data!$Y$1,FALSE),FALSE)</f>
        <v>0.43091770095162929</v>
      </c>
      <c r="AB328" s="19">
        <f>$I328*AB$19^0.5/VLOOKUP($O328,AProperties!$AY$8:$BG$1007,VLOOKUP(Span,Data!$N$4:$Y$11,Data!$Y$1,FALSE),FALSE)</f>
        <v>0.60940965695242777</v>
      </c>
      <c r="AC328" s="19">
        <f>$I328*AC$19^0.5/VLOOKUP($O328,AProperties!$AY$8:$BG$1007,VLOOKUP(Span,Data!$N$4:$Y$11,Data!$Y$1,FALSE),FALSE)</f>
        <v>0.86183540190325858</v>
      </c>
      <c r="AD328" s="19">
        <f>$I328*AD$19^0.5/VLOOKUP($O328,AProperties!$AY$8:$BG$1007,VLOOKUP(Span,Data!$N$4:$Y$11,Data!$Y$1,FALSE),FALSE)</f>
        <v>1.0555284884647249</v>
      </c>
      <c r="AE328" s="19">
        <f>$I328*AE$19^0.5/VLOOKUP($O328,AProperties!$AY$8:$BG$1007,VLOOKUP(Span,Data!$N$4:$Y$11,Data!$Y$1,FALSE),FALSE)</f>
        <v>1.2188193139048555</v>
      </c>
      <c r="AF328" s="19">
        <f>$I328*AF$19^0.5/VLOOKUP($O328,AProperties!$AY$8:$BG$1007,VLOOKUP(Span,Data!$N$4:$Y$11,Data!$Y$1,FALSE),FALSE)</f>
        <v>1.3626814190904557</v>
      </c>
      <c r="AG328" s="19">
        <f>$I328*AG$19^0.5/VLOOKUP($O328,AProperties!$AY$8:$BG$1007,VLOOKUP(Span,Data!$N$4:$Y$11,Data!$Y$1,FALSE),FALSE)</f>
        <v>1.4927427038579872</v>
      </c>
      <c r="AH328" s="19">
        <f>$I328*AH$19^0.5/VLOOKUP($O328,AProperties!$AY$8:$BG$1007,VLOOKUP(Span,Data!$N$4:$Y$11,Data!$Y$1,FALSE),FALSE)</f>
        <v>1.6123463988573083</v>
      </c>
      <c r="AI328" s="19">
        <f>$I328*AI$19^0.5/VLOOKUP($O328,AProperties!$AY$8:$BG$1007,VLOOKUP(Span,Data!$N$4:$Y$11,Data!$Y$1,FALSE),FALSE)</f>
        <v>1.7236708038065172</v>
      </c>
      <c r="AJ328" s="19">
        <f>$I328*AJ$19^0.5/VLOOKUP($O328,AProperties!$AY$8:$BG$1007,VLOOKUP(Span,Data!$N$4:$Y$11,Data!$Y$1,FALSE),FALSE)</f>
        <v>1.8282289708572834</v>
      </c>
      <c r="AK328" s="19">
        <f>$I328*AK$19^0.5/VLOOKUP($O328,AProperties!$AY$8:$BG$1007,VLOOKUP(Span,Data!$N$4:$Y$11,Data!$Y$1,FALSE),FALSE)</f>
        <v>1.927122544071538</v>
      </c>
      <c r="AL328" s="47">
        <f t="shared" si="41"/>
        <v>0.309</v>
      </c>
    </row>
    <row r="329" spans="1:38" x14ac:dyDescent="0.25">
      <c r="A329" s="15">
        <v>0.31</v>
      </c>
      <c r="B329" s="116">
        <f>VLOOKUP($A329,APropertiesDimless!$A$7:$I$1007,VLOOKUP(Span,Data!$N$4:$Y$11,Data!$Y$1,FALSE),FALSE)</f>
        <v>0.31880707718318102</v>
      </c>
      <c r="C329" s="6">
        <f t="shared" si="37"/>
        <v>0.46940353859159051</v>
      </c>
      <c r="D329" s="116">
        <f>VLOOKUP($A329,AProperties!$AE$8:$AM$1007,VLOOKUP(Span,Data!$N$4:$Y$11,Data!$Y$1,FALSE),FALSE)</f>
        <v>0.38514511009742647</v>
      </c>
      <c r="E329" s="116">
        <f t="shared" si="38"/>
        <v>0.50096837236515546</v>
      </c>
      <c r="F329" s="6">
        <f t="shared" si="42"/>
        <v>0.68097992554001829</v>
      </c>
      <c r="G329" s="9"/>
      <c r="H329" s="15">
        <f t="shared" si="39"/>
        <v>0.31</v>
      </c>
      <c r="I329" s="6">
        <f>VLOOKUP(H329,AProperties!$AO$8:$AW$1007,VLOOKUP(Span,Data!$N$4:$Y$11,Data!$Y$1,FALSE),FALSE)^(2/3)</f>
        <v>0.32461393851035536</v>
      </c>
      <c r="J329" s="15">
        <f>$I329*(Slope^0.5)/VLOOKUP($H329,AProperties!$AY$8:$BG$1007,VLOOKUP(Span,Data!$N$4:$Y$11,Data!$Y$1,FALSE),FALSE)</f>
        <v>1.0574656592589162</v>
      </c>
      <c r="K329" s="15">
        <f>$J329*VLOOKUP($H329,AProperties!$A$8:$I$1007,VLOOKUP(Span,Data!$N$4:$Y$11,Data!$Y$1,FALSE),FALSE)</f>
        <v>0.39504177860369583</v>
      </c>
      <c r="L329" s="15">
        <f t="shared" si="43"/>
        <v>1.0574656592589162</v>
      </c>
      <c r="M329" s="15">
        <f t="shared" si="44"/>
        <v>0.31</v>
      </c>
      <c r="O329" s="28">
        <f t="shared" si="40"/>
        <v>0.31</v>
      </c>
      <c r="P329" s="19">
        <f>AA329*VLOOKUP($O329,AProperties!$A$8:$I$1007,VLOOKUP(Span,Data!$N$4:$Y$11,Data!$Y$1,FALSE),FALSE)</f>
        <v>0.16127513077676267</v>
      </c>
      <c r="Q329" s="19">
        <f>AB329*VLOOKUP($O329,AProperties!$A$8:$I$1007,VLOOKUP(Span,Data!$N$4:$Y$11,Data!$Y$1,FALSE),FALSE)</f>
        <v>0.22807747721799235</v>
      </c>
      <c r="R329" s="19">
        <f>AC329*VLOOKUP($O329,AProperties!$A$8:$I$1007,VLOOKUP(Span,Data!$N$4:$Y$11,Data!$Y$1,FALSE),FALSE)</f>
        <v>0.32255026155352534</v>
      </c>
      <c r="S329" s="19">
        <f>AD329*VLOOKUP($O329,AProperties!$A$8:$I$1007,VLOOKUP(Span,Data!$N$4:$Y$11,Data!$Y$1,FALSE),FALSE)</f>
        <v>0.39504177860369583</v>
      </c>
      <c r="T329" s="19">
        <f>AE329*VLOOKUP($O329,AProperties!$A$8:$I$1007,VLOOKUP(Span,Data!$N$4:$Y$11,Data!$Y$1,FALSE),FALSE)</f>
        <v>0.45615495443598469</v>
      </c>
      <c r="U329" s="19">
        <f>AF329*VLOOKUP($O329,AProperties!$A$8:$I$1007,VLOOKUP(Span,Data!$N$4:$Y$11,Data!$Y$1,FALSE),FALSE)</f>
        <v>0.50999674319609045</v>
      </c>
      <c r="V329" s="19">
        <f>AG329*VLOOKUP($O329,AProperties!$A$8:$I$1007,VLOOKUP(Span,Data!$N$4:$Y$11,Data!$Y$1,FALSE),FALSE)</f>
        <v>0.55867344100533622</v>
      </c>
      <c r="W329" s="19">
        <f>AH329*VLOOKUP($O329,AProperties!$A$8:$I$1007,VLOOKUP(Span,Data!$N$4:$Y$11,Data!$Y$1,FALSE),FALSE)</f>
        <v>0.60343628437380759</v>
      </c>
      <c r="X329" s="19">
        <f>AI329*VLOOKUP($O329,AProperties!$A$8:$I$1007,VLOOKUP(Span,Data!$N$4:$Y$11,Data!$Y$1,FALSE),FALSE)</f>
        <v>0.64510052310705068</v>
      </c>
      <c r="Y329" s="19">
        <f>AJ329*VLOOKUP($O329,AProperties!$A$8:$I$1007,VLOOKUP(Span,Data!$N$4:$Y$11,Data!$Y$1,FALSE),FALSE)</f>
        <v>0.68423243165397685</v>
      </c>
      <c r="Z329" s="19">
        <f>AK329*VLOOKUP($O329,AProperties!$A$8:$I$1007,VLOOKUP(Span,Data!$N$4:$Y$11,Data!$Y$1,FALSE),FALSE)</f>
        <v>0.72124431099401964</v>
      </c>
      <c r="AA329" s="19">
        <f>$I329*AA$19^0.5/VLOOKUP($O329,AProperties!$AY$8:$BG$1007,VLOOKUP(Span,Data!$N$4:$Y$11,Data!$Y$1,FALSE),FALSE)</f>
        <v>0.43170854761669442</v>
      </c>
      <c r="AB329" s="19">
        <f>$I329*AB$19^0.5/VLOOKUP($O329,AProperties!$AY$8:$BG$1007,VLOOKUP(Span,Data!$N$4:$Y$11,Data!$Y$1,FALSE),FALSE)</f>
        <v>0.61052808303192041</v>
      </c>
      <c r="AC329" s="19">
        <f>$I329*AC$19^0.5/VLOOKUP($O329,AProperties!$AY$8:$BG$1007,VLOOKUP(Span,Data!$N$4:$Y$11,Data!$Y$1,FALSE),FALSE)</f>
        <v>0.86341709523338883</v>
      </c>
      <c r="AD329" s="19">
        <f>$I329*AD$19^0.5/VLOOKUP($O329,AProperties!$AY$8:$BG$1007,VLOOKUP(Span,Data!$N$4:$Y$11,Data!$Y$1,FALSE),FALSE)</f>
        <v>1.0574656592589162</v>
      </c>
      <c r="AE329" s="19">
        <f>$I329*AE$19^0.5/VLOOKUP($O329,AProperties!$AY$8:$BG$1007,VLOOKUP(Span,Data!$N$4:$Y$11,Data!$Y$1,FALSE),FALSE)</f>
        <v>1.2210561660638408</v>
      </c>
      <c r="AF329" s="19">
        <f>$I329*AF$19^0.5/VLOOKUP($O329,AProperties!$AY$8:$BG$1007,VLOOKUP(Span,Data!$N$4:$Y$11,Data!$Y$1,FALSE),FALSE)</f>
        <v>1.3651822958320097</v>
      </c>
      <c r="AG329" s="19">
        <f>$I329*AG$19^0.5/VLOOKUP($O329,AProperties!$AY$8:$BG$1007,VLOOKUP(Span,Data!$N$4:$Y$11,Data!$Y$1,FALSE),FALSE)</f>
        <v>1.4954822770677656</v>
      </c>
      <c r="AH329" s="19">
        <f>$I329*AH$19^0.5/VLOOKUP($O329,AProperties!$AY$8:$BG$1007,VLOOKUP(Span,Data!$N$4:$Y$11,Data!$Y$1,FALSE),FALSE)</f>
        <v>1.6153054761234547</v>
      </c>
      <c r="AI329" s="19">
        <f>$I329*AI$19^0.5/VLOOKUP($O329,AProperties!$AY$8:$BG$1007,VLOOKUP(Span,Data!$N$4:$Y$11,Data!$Y$1,FALSE),FALSE)</f>
        <v>1.7268341904667777</v>
      </c>
      <c r="AJ329" s="19">
        <f>$I329*AJ$19^0.5/VLOOKUP($O329,AProperties!$AY$8:$BG$1007,VLOOKUP(Span,Data!$N$4:$Y$11,Data!$Y$1,FALSE),FALSE)</f>
        <v>1.8315842490957608</v>
      </c>
      <c r="AK329" s="19">
        <f>$I329*AK$19^0.5/VLOOKUP($O329,AProperties!$AY$8:$BG$1007,VLOOKUP(Span,Data!$N$4:$Y$11,Data!$Y$1,FALSE),FALSE)</f>
        <v>1.9306593178772671</v>
      </c>
      <c r="AL329" s="47">
        <f t="shared" si="41"/>
        <v>0.31</v>
      </c>
    </row>
    <row r="330" spans="1:38" x14ac:dyDescent="0.25">
      <c r="A330" s="15">
        <v>0.311</v>
      </c>
      <c r="B330" s="116">
        <f>VLOOKUP($A330,APropertiesDimless!$A$7:$I$1007,VLOOKUP(Span,Data!$N$4:$Y$11,Data!$Y$1,FALSE),FALSE)</f>
        <v>0.3199064289390034</v>
      </c>
      <c r="C330" s="6">
        <f t="shared" si="37"/>
        <v>0.47095321446950167</v>
      </c>
      <c r="D330" s="116">
        <f>VLOOKUP($A330,AProperties!$AE$8:$AM$1007,VLOOKUP(Span,Data!$N$4:$Y$11,Data!$Y$1,FALSE),FALSE)</f>
        <v>0.38635300439916903</v>
      </c>
      <c r="E330" s="116">
        <f t="shared" si="38"/>
        <v>0.50285821830524824</v>
      </c>
      <c r="F330" s="6">
        <f t="shared" si="42"/>
        <v>0.68429240883865228</v>
      </c>
      <c r="G330" s="9"/>
      <c r="H330" s="15">
        <f t="shared" si="39"/>
        <v>0.311</v>
      </c>
      <c r="I330" s="6">
        <f>VLOOKUP(H330,AProperties!$AO$8:$AW$1007,VLOOKUP(Span,Data!$N$4:$Y$11,Data!$Y$1,FALSE),FALSE)^(2/3)</f>
        <v>0.32511356410716191</v>
      </c>
      <c r="J330" s="15">
        <f>$I330*(Slope^0.5)/VLOOKUP($H330,AProperties!$AY$8:$BG$1007,VLOOKUP(Span,Data!$N$4:$Y$11,Data!$Y$1,FALSE),FALSE)</f>
        <v>1.0593987705573691</v>
      </c>
      <c r="K330" s="15">
        <f>$J330*VLOOKUP($H330,AProperties!$A$8:$I$1007,VLOOKUP(Span,Data!$N$4:$Y$11,Data!$Y$1,FALSE),FALSE)</f>
        <v>0.3970051360446486</v>
      </c>
      <c r="L330" s="15">
        <f t="shared" si="43"/>
        <v>1.0593987705573691</v>
      </c>
      <c r="M330" s="15">
        <f t="shared" si="44"/>
        <v>0.311</v>
      </c>
      <c r="O330" s="28">
        <f t="shared" si="40"/>
        <v>0.311</v>
      </c>
      <c r="P330" s="19">
        <f>AA330*VLOOKUP($O330,AProperties!$A$8:$I$1007,VLOOKUP(Span,Data!$N$4:$Y$11,Data!$Y$1,FALSE),FALSE)</f>
        <v>0.16207666809560117</v>
      </c>
      <c r="Q330" s="19">
        <f>AB330*VLOOKUP($O330,AProperties!$A$8:$I$1007,VLOOKUP(Span,Data!$N$4:$Y$11,Data!$Y$1,FALSE),FALSE)</f>
        <v>0.22921102216504191</v>
      </c>
      <c r="R330" s="19">
        <f>AC330*VLOOKUP($O330,AProperties!$A$8:$I$1007,VLOOKUP(Span,Data!$N$4:$Y$11,Data!$Y$1,FALSE),FALSE)</f>
        <v>0.32415333619120235</v>
      </c>
      <c r="S330" s="19">
        <f>AD330*VLOOKUP($O330,AProperties!$A$8:$I$1007,VLOOKUP(Span,Data!$N$4:$Y$11,Data!$Y$1,FALSE),FALSE)</f>
        <v>0.3970051360446486</v>
      </c>
      <c r="T330" s="19">
        <f>AE330*VLOOKUP($O330,AProperties!$A$8:$I$1007,VLOOKUP(Span,Data!$N$4:$Y$11,Data!$Y$1,FALSE),FALSE)</f>
        <v>0.45842204433008382</v>
      </c>
      <c r="U330" s="19">
        <f>AF330*VLOOKUP($O330,AProperties!$A$8:$I$1007,VLOOKUP(Span,Data!$N$4:$Y$11,Data!$Y$1,FALSE),FALSE)</f>
        <v>0.51253142675324459</v>
      </c>
      <c r="V330" s="19">
        <f>AG330*VLOOKUP($O330,AProperties!$A$8:$I$1007,VLOOKUP(Span,Data!$N$4:$Y$11,Data!$Y$1,FALSE),FALSE)</f>
        <v>0.56145004772611773</v>
      </c>
      <c r="W330" s="19">
        <f>AH330*VLOOKUP($O330,AProperties!$A$8:$I$1007,VLOOKUP(Span,Data!$N$4:$Y$11,Data!$Y$1,FALSE),FALSE)</f>
        <v>0.60643536240361462</v>
      </c>
      <c r="X330" s="19">
        <f>AI330*VLOOKUP($O330,AProperties!$A$8:$I$1007,VLOOKUP(Span,Data!$N$4:$Y$11,Data!$Y$1,FALSE),FALSE)</f>
        <v>0.64830667238240469</v>
      </c>
      <c r="Y330" s="19">
        <f>AJ330*VLOOKUP($O330,AProperties!$A$8:$I$1007,VLOOKUP(Span,Data!$N$4:$Y$11,Data!$Y$1,FALSE),FALSE)</f>
        <v>0.68763306649512557</v>
      </c>
      <c r="Z330" s="19">
        <f>AK330*VLOOKUP($O330,AProperties!$A$8:$I$1007,VLOOKUP(Span,Data!$N$4:$Y$11,Data!$Y$1,FALSE),FALSE)</f>
        <v>0.7248288948568713</v>
      </c>
      <c r="AA330" s="19">
        <f>$I330*AA$19^0.5/VLOOKUP($O330,AProperties!$AY$8:$BG$1007,VLOOKUP(Span,Data!$N$4:$Y$11,Data!$Y$1,FALSE),FALSE)</f>
        <v>0.43249773699956423</v>
      </c>
      <c r="AB330" s="19">
        <f>$I330*AB$19^0.5/VLOOKUP($O330,AProperties!$AY$8:$BG$1007,VLOOKUP(Span,Data!$N$4:$Y$11,Data!$Y$1,FALSE),FALSE)</f>
        <v>0.61164416536045574</v>
      </c>
      <c r="AC330" s="19">
        <f>$I330*AC$19^0.5/VLOOKUP($O330,AProperties!$AY$8:$BG$1007,VLOOKUP(Span,Data!$N$4:$Y$11,Data!$Y$1,FALSE),FALSE)</f>
        <v>0.86499547399912846</v>
      </c>
      <c r="AD330" s="19">
        <f>$I330*AD$19^0.5/VLOOKUP($O330,AProperties!$AY$8:$BG$1007,VLOOKUP(Span,Data!$N$4:$Y$11,Data!$Y$1,FALSE),FALSE)</f>
        <v>1.0593987705573691</v>
      </c>
      <c r="AE330" s="19">
        <f>$I330*AE$19^0.5/VLOOKUP($O330,AProperties!$AY$8:$BG$1007,VLOOKUP(Span,Data!$N$4:$Y$11,Data!$Y$1,FALSE),FALSE)</f>
        <v>1.2232883307209115</v>
      </c>
      <c r="AF330" s="19">
        <f>$I330*AF$19^0.5/VLOOKUP($O330,AProperties!$AY$8:$BG$1007,VLOOKUP(Span,Data!$N$4:$Y$11,Data!$Y$1,FALSE),FALSE)</f>
        <v>1.3676779317871008</v>
      </c>
      <c r="AG330" s="19">
        <f>$I330*AG$19^0.5/VLOOKUP($O330,AProperties!$AY$8:$BG$1007,VLOOKUP(Span,Data!$N$4:$Y$11,Data!$Y$1,FALSE),FALSE)</f>
        <v>1.4982161092836142</v>
      </c>
      <c r="AH330" s="19">
        <f>$I330*AH$19^0.5/VLOOKUP($O330,AProperties!$AY$8:$BG$1007,VLOOKUP(Span,Data!$N$4:$Y$11,Data!$Y$1,FALSE),FALSE)</f>
        <v>1.618258352407433</v>
      </c>
      <c r="AI330" s="19">
        <f>$I330*AI$19^0.5/VLOOKUP($O330,AProperties!$AY$8:$BG$1007,VLOOKUP(Span,Data!$N$4:$Y$11,Data!$Y$1,FALSE),FALSE)</f>
        <v>1.7299909479982569</v>
      </c>
      <c r="AJ330" s="19">
        <f>$I330*AJ$19^0.5/VLOOKUP($O330,AProperties!$AY$8:$BG$1007,VLOOKUP(Span,Data!$N$4:$Y$11,Data!$Y$1,FALSE),FALSE)</f>
        <v>1.8349324960813669</v>
      </c>
      <c r="AK330" s="19">
        <f>$I330*AK$19^0.5/VLOOKUP($O330,AProperties!$AY$8:$BG$1007,VLOOKUP(Span,Data!$N$4:$Y$11,Data!$Y$1,FALSE),FALSE)</f>
        <v>1.9341886800917032</v>
      </c>
      <c r="AL330" s="47">
        <f t="shared" si="41"/>
        <v>0.311</v>
      </c>
    </row>
    <row r="331" spans="1:38" x14ac:dyDescent="0.25">
      <c r="A331" s="15">
        <v>0.312</v>
      </c>
      <c r="B331" s="116">
        <f>VLOOKUP($A331,APropertiesDimless!$A$7:$I$1007,VLOOKUP(Span,Data!$N$4:$Y$11,Data!$Y$1,FALSE),FALSE)</f>
        <v>0.32100657013948586</v>
      </c>
      <c r="C331" s="6">
        <f t="shared" si="37"/>
        <v>0.47250328506974293</v>
      </c>
      <c r="D331" s="116">
        <f>VLOOKUP($A331,AProperties!$AE$8:$AM$1007,VLOOKUP(Span,Data!$N$4:$Y$11,Data!$Y$1,FALSE),FALSE)</f>
        <v>0.38756052214186587</v>
      </c>
      <c r="E331" s="116">
        <f t="shared" si="38"/>
        <v>0.50474985110607329</v>
      </c>
      <c r="F331" s="6">
        <f t="shared" si="42"/>
        <v>0.68761040120262873</v>
      </c>
      <c r="G331" s="9"/>
      <c r="H331" s="15">
        <f t="shared" si="39"/>
        <v>0.312</v>
      </c>
      <c r="I331" s="6">
        <f>VLOOKUP(H331,AProperties!$AO$8:$AW$1007,VLOOKUP(Span,Data!$N$4:$Y$11,Data!$Y$1,FALSE),FALSE)^(2/3)</f>
        <v>0.32561171765983538</v>
      </c>
      <c r="J331" s="15">
        <f>$I331*(Slope^0.5)/VLOOKUP($H331,AProperties!$AY$8:$BG$1007,VLOOKUP(Span,Data!$N$4:$Y$11,Data!$Y$1,FALSE),FALSE)</f>
        <v>1.0613278337759637</v>
      </c>
      <c r="K331" s="15">
        <f>$J331*VLOOKUP($H331,AProperties!$A$8:$I$1007,VLOOKUP(Span,Data!$N$4:$Y$11,Data!$Y$1,FALSE),FALSE)</f>
        <v>0.3989711137831809</v>
      </c>
      <c r="L331" s="15">
        <f t="shared" si="43"/>
        <v>1.0613278337759637</v>
      </c>
      <c r="M331" s="15">
        <f t="shared" si="44"/>
        <v>0.312</v>
      </c>
      <c r="O331" s="28">
        <f t="shared" si="40"/>
        <v>0.312</v>
      </c>
      <c r="P331" s="19">
        <f>AA331*VLOOKUP($O331,AProperties!$A$8:$I$1007,VLOOKUP(Span,Data!$N$4:$Y$11,Data!$Y$1,FALSE),FALSE)</f>
        <v>0.16287927514644696</v>
      </c>
      <c r="Q331" s="19">
        <f>AB331*VLOOKUP($O331,AProperties!$A$8:$I$1007,VLOOKUP(Span,Data!$N$4:$Y$11,Data!$Y$1,FALSE),FALSE)</f>
        <v>0.2303460799416043</v>
      </c>
      <c r="R331" s="19">
        <f>AC331*VLOOKUP($O331,AProperties!$A$8:$I$1007,VLOOKUP(Span,Data!$N$4:$Y$11,Data!$Y$1,FALSE),FALSE)</f>
        <v>0.32575855029289391</v>
      </c>
      <c r="S331" s="19">
        <f>AD331*VLOOKUP($O331,AProperties!$A$8:$I$1007,VLOOKUP(Span,Data!$N$4:$Y$11,Data!$Y$1,FALSE),FALSE)</f>
        <v>0.3989711137831809</v>
      </c>
      <c r="T331" s="19">
        <f>AE331*VLOOKUP($O331,AProperties!$A$8:$I$1007,VLOOKUP(Span,Data!$N$4:$Y$11,Data!$Y$1,FALSE),FALSE)</f>
        <v>0.46069215988320861</v>
      </c>
      <c r="U331" s="19">
        <f>AF331*VLOOKUP($O331,AProperties!$A$8:$I$1007,VLOOKUP(Span,Data!$N$4:$Y$11,Data!$Y$1,FALSE),FALSE)</f>
        <v>0.51506949310002803</v>
      </c>
      <c r="V331" s="19">
        <f>AG331*VLOOKUP($O331,AProperties!$A$8:$I$1007,VLOOKUP(Span,Data!$N$4:$Y$11,Data!$Y$1,FALSE),FALSE)</f>
        <v>0.56423036010727368</v>
      </c>
      <c r="W331" s="19">
        <f>AH331*VLOOKUP($O331,AProperties!$A$8:$I$1007,VLOOKUP(Span,Data!$N$4:$Y$11,Data!$Y$1,FALSE),FALSE)</f>
        <v>0.60943844300408856</v>
      </c>
      <c r="X331" s="19">
        <f>AI331*VLOOKUP($O331,AProperties!$A$8:$I$1007,VLOOKUP(Span,Data!$N$4:$Y$11,Data!$Y$1,FALSE),FALSE)</f>
        <v>0.65151710058578782</v>
      </c>
      <c r="Y331" s="19">
        <f>AJ331*VLOOKUP($O331,AProperties!$A$8:$I$1007,VLOOKUP(Span,Data!$N$4:$Y$11,Data!$Y$1,FALSE),FALSE)</f>
        <v>0.69103823982481283</v>
      </c>
      <c r="Z331" s="19">
        <f>AK331*VLOOKUP($O331,AProperties!$A$8:$I$1007,VLOOKUP(Span,Data!$N$4:$Y$11,Data!$Y$1,FALSE),FALSE)</f>
        <v>0.72841826270669485</v>
      </c>
      <c r="AA331" s="19">
        <f>$I331*AA$19^0.5/VLOOKUP($O331,AProperties!$AY$8:$BG$1007,VLOOKUP(Span,Data!$N$4:$Y$11,Data!$Y$1,FALSE),FALSE)</f>
        <v>0.43328527376075215</v>
      </c>
      <c r="AB331" s="19">
        <f>$I331*AB$19^0.5/VLOOKUP($O331,AProperties!$AY$8:$BG$1007,VLOOKUP(Span,Data!$N$4:$Y$11,Data!$Y$1,FALSE),FALSE)</f>
        <v>0.61275791052899509</v>
      </c>
      <c r="AC331" s="19">
        <f>$I331*AC$19^0.5/VLOOKUP($O331,AProperties!$AY$8:$BG$1007,VLOOKUP(Span,Data!$N$4:$Y$11,Data!$Y$1,FALSE),FALSE)</f>
        <v>0.86657054752150431</v>
      </c>
      <c r="AD331" s="19">
        <f>$I331*AD$19^0.5/VLOOKUP($O331,AProperties!$AY$8:$BG$1007,VLOOKUP(Span,Data!$N$4:$Y$11,Data!$Y$1,FALSE),FALSE)</f>
        <v>1.0613278337759637</v>
      </c>
      <c r="AE331" s="19">
        <f>$I331*AE$19^0.5/VLOOKUP($O331,AProperties!$AY$8:$BG$1007,VLOOKUP(Span,Data!$N$4:$Y$11,Data!$Y$1,FALSE),FALSE)</f>
        <v>1.2255158210579902</v>
      </c>
      <c r="AF331" s="19">
        <f>$I331*AF$19^0.5/VLOOKUP($O331,AProperties!$AY$8:$BG$1007,VLOOKUP(Span,Data!$N$4:$Y$11,Data!$Y$1,FALSE),FALSE)</f>
        <v>1.370168341693567</v>
      </c>
      <c r="AG331" s="19">
        <f>$I331*AG$19^0.5/VLOOKUP($O331,AProperties!$AY$8:$BG$1007,VLOOKUP(Span,Data!$N$4:$Y$11,Data!$Y$1,FALSE),FALSE)</f>
        <v>1.5009442166500258</v>
      </c>
      <c r="AH331" s="19">
        <f>$I331*AH$19^0.5/VLOOKUP($O331,AProperties!$AY$8:$BG$1007,VLOOKUP(Span,Data!$N$4:$Y$11,Data!$Y$1,FALSE),FALSE)</f>
        <v>1.6212050451472879</v>
      </c>
      <c r="AI331" s="19">
        <f>$I331*AI$19^0.5/VLOOKUP($O331,AProperties!$AY$8:$BG$1007,VLOOKUP(Span,Data!$N$4:$Y$11,Data!$Y$1,FALSE),FALSE)</f>
        <v>1.7331410950430086</v>
      </c>
      <c r="AJ331" s="19">
        <f>$I331*AJ$19^0.5/VLOOKUP($O331,AProperties!$AY$8:$BG$1007,VLOOKUP(Span,Data!$N$4:$Y$11,Data!$Y$1,FALSE),FALSE)</f>
        <v>1.838273731586985</v>
      </c>
      <c r="AK331" s="19">
        <f>$I331*AK$19^0.5/VLOOKUP($O331,AProperties!$AY$8:$BG$1007,VLOOKUP(Span,Data!$N$4:$Y$11,Data!$Y$1,FALSE),FALSE)</f>
        <v>1.9377106515572955</v>
      </c>
      <c r="AL331" s="47">
        <f t="shared" si="41"/>
        <v>0.312</v>
      </c>
    </row>
    <row r="332" spans="1:38" x14ac:dyDescent="0.25">
      <c r="A332" s="15">
        <v>0.313</v>
      </c>
      <c r="B332" s="116">
        <f>VLOOKUP($A332,APropertiesDimless!$A$7:$I$1007,VLOOKUP(Span,Data!$N$4:$Y$11,Data!$Y$1,FALSE),FALSE)</f>
        <v>0.3221075049063562</v>
      </c>
      <c r="C332" s="6">
        <f t="shared" si="37"/>
        <v>0.4740537524531781</v>
      </c>
      <c r="D332" s="116">
        <f>VLOOKUP($A332,AProperties!$AE$8:$AM$1007,VLOOKUP(Span,Data!$N$4:$Y$11,Data!$Y$1,FALSE),FALSE)</f>
        <v>0.38876766175639665</v>
      </c>
      <c r="E332" s="116">
        <f t="shared" si="38"/>
        <v>0.50664327424697098</v>
      </c>
      <c r="F332" s="6">
        <f t="shared" si="42"/>
        <v>0.69093389587216758</v>
      </c>
      <c r="G332" s="9"/>
      <c r="H332" s="15">
        <f t="shared" si="39"/>
        <v>0.313</v>
      </c>
      <c r="I332" s="6">
        <f>VLOOKUP(H332,AProperties!$AO$8:$AW$1007,VLOOKUP(Span,Data!$N$4:$Y$11,Data!$Y$1,FALSE),FALSE)^(2/3)</f>
        <v>0.32610840399401991</v>
      </c>
      <c r="J332" s="15">
        <f>$I332*(Slope^0.5)/VLOOKUP($H332,AProperties!$AY$8:$BG$1007,VLOOKUP(Span,Data!$N$4:$Y$11,Data!$Y$1,FALSE),FALSE)</f>
        <v>1.0632528602368458</v>
      </c>
      <c r="K332" s="15">
        <f>$J332*VLOOKUP($H332,AProperties!$A$8:$I$1007,VLOOKUP(Span,Data!$N$4:$Y$11,Data!$Y$1,FALSE),FALSE)</f>
        <v>0.40093969813292074</v>
      </c>
      <c r="L332" s="15">
        <f t="shared" si="43"/>
        <v>1.0632528602368458</v>
      </c>
      <c r="M332" s="15">
        <f t="shared" si="44"/>
        <v>0.313</v>
      </c>
      <c r="O332" s="28">
        <f t="shared" si="40"/>
        <v>0.313</v>
      </c>
      <c r="P332" s="19">
        <f>AA332*VLOOKUP($O332,AProperties!$A$8:$I$1007,VLOOKUP(Span,Data!$N$4:$Y$11,Data!$Y$1,FALSE),FALSE)</f>
        <v>0.16368294634186217</v>
      </c>
      <c r="Q332" s="19">
        <f>AB332*VLOOKUP($O332,AProperties!$A$8:$I$1007,VLOOKUP(Span,Data!$N$4:$Y$11,Data!$Y$1,FALSE),FALSE)</f>
        <v>0.23148264264584911</v>
      </c>
      <c r="R332" s="19">
        <f>AC332*VLOOKUP($O332,AProperties!$A$8:$I$1007,VLOOKUP(Span,Data!$N$4:$Y$11,Data!$Y$1,FALSE),FALSE)</f>
        <v>0.32736589268372435</v>
      </c>
      <c r="S332" s="19">
        <f>AD332*VLOOKUP($O332,AProperties!$A$8:$I$1007,VLOOKUP(Span,Data!$N$4:$Y$11,Data!$Y$1,FALSE),FALSE)</f>
        <v>0.40093969813292074</v>
      </c>
      <c r="T332" s="19">
        <f>AE332*VLOOKUP($O332,AProperties!$A$8:$I$1007,VLOOKUP(Span,Data!$N$4:$Y$11,Data!$Y$1,FALSE),FALSE)</f>
        <v>0.46296528529169823</v>
      </c>
      <c r="U332" s="19">
        <f>AF332*VLOOKUP($O332,AProperties!$A$8:$I$1007,VLOOKUP(Span,Data!$N$4:$Y$11,Data!$Y$1,FALSE),FALSE)</f>
        <v>0.51761092456741031</v>
      </c>
      <c r="V332" s="19">
        <f>AG332*VLOOKUP($O332,AProperties!$A$8:$I$1007,VLOOKUP(Span,Data!$N$4:$Y$11,Data!$Y$1,FALSE),FALSE)</f>
        <v>0.56701435879335116</v>
      </c>
      <c r="W332" s="19">
        <f>AH332*VLOOKUP($O332,AProperties!$A$8:$I$1007,VLOOKUP(Span,Data!$N$4:$Y$11,Data!$Y$1,FALSE),FALSE)</f>
        <v>0.61244550526895147</v>
      </c>
      <c r="X332" s="19">
        <f>AI332*VLOOKUP($O332,AProperties!$A$8:$I$1007,VLOOKUP(Span,Data!$N$4:$Y$11,Data!$Y$1,FALSE),FALSE)</f>
        <v>0.65473178536744869</v>
      </c>
      <c r="Y332" s="19">
        <f>AJ332*VLOOKUP($O332,AProperties!$A$8:$I$1007,VLOOKUP(Span,Data!$N$4:$Y$11,Data!$Y$1,FALSE),FALSE)</f>
        <v>0.69444792793754728</v>
      </c>
      <c r="Z332" s="19">
        <f>AK332*VLOOKUP($O332,AProperties!$A$8:$I$1007,VLOOKUP(Span,Data!$N$4:$Y$11,Data!$Y$1,FALSE),FALSE)</f>
        <v>0.7320123895557088</v>
      </c>
      <c r="AA332" s="19">
        <f>$I332*AA$19^0.5/VLOOKUP($O332,AProperties!$AY$8:$BG$1007,VLOOKUP(Span,Data!$N$4:$Y$11,Data!$Y$1,FALSE),FALSE)</f>
        <v>0.43407116252250494</v>
      </c>
      <c r="AB332" s="19">
        <f>$I332*AB$19^0.5/VLOOKUP($O332,AProperties!$AY$8:$BG$1007,VLOOKUP(Span,Data!$N$4:$Y$11,Data!$Y$1,FALSE),FALSE)</f>
        <v>0.61386932507438252</v>
      </c>
      <c r="AC332" s="19">
        <f>$I332*AC$19^0.5/VLOOKUP($O332,AProperties!$AY$8:$BG$1007,VLOOKUP(Span,Data!$N$4:$Y$11,Data!$Y$1,FALSE),FALSE)</f>
        <v>0.86814232504500988</v>
      </c>
      <c r="AD332" s="19">
        <f>$I332*AD$19^0.5/VLOOKUP($O332,AProperties!$AY$8:$BG$1007,VLOOKUP(Span,Data!$N$4:$Y$11,Data!$Y$1,FALSE),FALSE)</f>
        <v>1.0632528602368458</v>
      </c>
      <c r="AE332" s="19">
        <f>$I332*AE$19^0.5/VLOOKUP($O332,AProperties!$AY$8:$BG$1007,VLOOKUP(Span,Data!$N$4:$Y$11,Data!$Y$1,FALSE),FALSE)</f>
        <v>1.227738650148765</v>
      </c>
      <c r="AF332" s="19">
        <f>$I332*AF$19^0.5/VLOOKUP($O332,AProperties!$AY$8:$BG$1007,VLOOKUP(Span,Data!$N$4:$Y$11,Data!$Y$1,FALSE),FALSE)</f>
        <v>1.3726535401682352</v>
      </c>
      <c r="AG332" s="19">
        <f>$I332*AG$19^0.5/VLOOKUP($O332,AProperties!$AY$8:$BG$1007,VLOOKUP(Span,Data!$N$4:$Y$11,Data!$Y$1,FALSE),FALSE)</f>
        <v>1.5036666151789322</v>
      </c>
      <c r="AH332" s="19">
        <f>$I332*AH$19^0.5/VLOOKUP($O332,AProperties!$AY$8:$BG$1007,VLOOKUP(Span,Data!$N$4:$Y$11,Data!$Y$1,FALSE),FALSE)</f>
        <v>1.624145571637883</v>
      </c>
      <c r="AI332" s="19">
        <f>$I332*AI$19^0.5/VLOOKUP($O332,AProperties!$AY$8:$BG$1007,VLOOKUP(Span,Data!$N$4:$Y$11,Data!$Y$1,FALSE),FALSE)</f>
        <v>1.7362846500900198</v>
      </c>
      <c r="AJ332" s="19">
        <f>$I332*AJ$19^0.5/VLOOKUP($O332,AProperties!$AY$8:$BG$1007,VLOOKUP(Span,Data!$N$4:$Y$11,Data!$Y$1,FALSE),FALSE)</f>
        <v>1.8416079752231473</v>
      </c>
      <c r="AK332" s="19">
        <f>$I332*AK$19^0.5/VLOOKUP($O332,AProperties!$AY$8:$BG$1007,VLOOKUP(Span,Data!$N$4:$Y$11,Data!$Y$1,FALSE),FALSE)</f>
        <v>1.9412252529453604</v>
      </c>
      <c r="AL332" s="47">
        <f t="shared" si="41"/>
        <v>0.313</v>
      </c>
    </row>
    <row r="333" spans="1:38" x14ac:dyDescent="0.25">
      <c r="A333" s="15">
        <v>0.314</v>
      </c>
      <c r="B333" s="116">
        <f>VLOOKUP($A333,APropertiesDimless!$A$7:$I$1007,VLOOKUP(Span,Data!$N$4:$Y$11,Data!$Y$1,FALSE),FALSE)</f>
        <v>0.32320923737898438</v>
      </c>
      <c r="C333" s="6">
        <f t="shared" si="37"/>
        <v>0.47560461868949222</v>
      </c>
      <c r="D333" s="116">
        <f>VLOOKUP($A333,AProperties!$AE$8:$AM$1007,VLOOKUP(Span,Data!$N$4:$Y$11,Data!$Y$1,FALSE),FALSE)</f>
        <v>0.38997442167216673</v>
      </c>
      <c r="E333" s="116">
        <f t="shared" si="38"/>
        <v>0.50853849121665706</v>
      </c>
      <c r="F333" s="6">
        <f t="shared" si="42"/>
        <v>0.69426288614407217</v>
      </c>
      <c r="G333" s="9"/>
      <c r="H333" s="15">
        <f t="shared" si="39"/>
        <v>0.314</v>
      </c>
      <c r="I333" s="6">
        <f>VLOOKUP(H333,AProperties!$AO$8:$AW$1007,VLOOKUP(Span,Data!$N$4:$Y$11,Data!$Y$1,FALSE),FALSE)^(2/3)</f>
        <v>0.32660362789886377</v>
      </c>
      <c r="J333" s="15">
        <f>$I333*(Slope^0.5)/VLOOKUP($H333,AProperties!$AY$8:$BG$1007,VLOOKUP(Span,Data!$N$4:$Y$11,Data!$Y$1,FALSE),FALSE)</f>
        <v>1.065173861169362</v>
      </c>
      <c r="K333" s="15">
        <f>$J333*VLOOKUP($H333,AProperties!$A$8:$I$1007,VLOOKUP(Span,Data!$N$4:$Y$11,Data!$Y$1,FALSE),FALSE)</f>
        <v>0.40291087542105825</v>
      </c>
      <c r="L333" s="15">
        <f t="shared" si="43"/>
        <v>1.065173861169362</v>
      </c>
      <c r="M333" s="15">
        <f t="shared" si="44"/>
        <v>0.314</v>
      </c>
      <c r="O333" s="28">
        <f t="shared" si="40"/>
        <v>0.314</v>
      </c>
      <c r="P333" s="19">
        <f>AA333*VLOOKUP($O333,AProperties!$A$8:$I$1007,VLOOKUP(Span,Data!$N$4:$Y$11,Data!$Y$1,FALSE),FALSE)</f>
        <v>0.16448767609994552</v>
      </c>
      <c r="Q333" s="19">
        <f>AB333*VLOOKUP($O333,AProperties!$A$8:$I$1007,VLOOKUP(Span,Data!$N$4:$Y$11,Data!$Y$1,FALSE),FALSE)</f>
        <v>0.23262070238377575</v>
      </c>
      <c r="R333" s="19">
        <f>AC333*VLOOKUP($O333,AProperties!$A$8:$I$1007,VLOOKUP(Span,Data!$N$4:$Y$11,Data!$Y$1,FALSE),FALSE)</f>
        <v>0.32897535219989105</v>
      </c>
      <c r="S333" s="19">
        <f>AD333*VLOOKUP($O333,AProperties!$A$8:$I$1007,VLOOKUP(Span,Data!$N$4:$Y$11,Data!$Y$1,FALSE),FALSE)</f>
        <v>0.40291087542105825</v>
      </c>
      <c r="T333" s="19">
        <f>AE333*VLOOKUP($O333,AProperties!$A$8:$I$1007,VLOOKUP(Span,Data!$N$4:$Y$11,Data!$Y$1,FALSE),FALSE)</f>
        <v>0.46524140476755149</v>
      </c>
      <c r="U333" s="19">
        <f>AF333*VLOOKUP($O333,AProperties!$A$8:$I$1007,VLOOKUP(Span,Data!$N$4:$Y$11,Data!$Y$1,FALSE),FALSE)</f>
        <v>0.52015570350386997</v>
      </c>
      <c r="V333" s="19">
        <f>AG333*VLOOKUP($O333,AProperties!$A$8:$I$1007,VLOOKUP(Span,Data!$N$4:$Y$11,Data!$Y$1,FALSE),FALSE)</f>
        <v>0.56980202444807715</v>
      </c>
      <c r="W333" s="19">
        <f>AH333*VLOOKUP($O333,AProperties!$A$8:$I$1007,VLOOKUP(Span,Data!$N$4:$Y$11,Data!$Y$1,FALSE),FALSE)</f>
        <v>0.61545652831264064</v>
      </c>
      <c r="X333" s="19">
        <f>AI333*VLOOKUP($O333,AProperties!$A$8:$I$1007,VLOOKUP(Span,Data!$N$4:$Y$11,Data!$Y$1,FALSE),FALSE)</f>
        <v>0.65795070439978209</v>
      </c>
      <c r="Y333" s="19">
        <f>AJ333*VLOOKUP($O333,AProperties!$A$8:$I$1007,VLOOKUP(Span,Data!$N$4:$Y$11,Data!$Y$1,FALSE),FALSE)</f>
        <v>0.69786210715132724</v>
      </c>
      <c r="Z333" s="19">
        <f>AK333*VLOOKUP($O333,AProperties!$A$8:$I$1007,VLOOKUP(Span,Data!$N$4:$Y$11,Data!$Y$1,FALSE),FALSE)</f>
        <v>0.73561125044089137</v>
      </c>
      <c r="AA333" s="19">
        <f>$I333*AA$19^0.5/VLOOKUP($O333,AProperties!$AY$8:$BG$1007,VLOOKUP(Span,Data!$N$4:$Y$11,Data!$Y$1,FALSE),FALSE)</f>
        <v>0.4348554078691842</v>
      </c>
      <c r="AB333" s="19">
        <f>$I333*AB$19^0.5/VLOOKUP($O333,AProperties!$AY$8:$BG$1007,VLOOKUP(Span,Data!$N$4:$Y$11,Data!$Y$1,FALSE),FALSE)</f>
        <v>0.61497841547988419</v>
      </c>
      <c r="AC333" s="19">
        <f>$I333*AC$19^0.5/VLOOKUP($O333,AProperties!$AY$8:$BG$1007,VLOOKUP(Span,Data!$N$4:$Y$11,Data!$Y$1,FALSE),FALSE)</f>
        <v>0.86971081573836839</v>
      </c>
      <c r="AD333" s="19">
        <f>$I333*AD$19^0.5/VLOOKUP($O333,AProperties!$AY$8:$BG$1007,VLOOKUP(Span,Data!$N$4:$Y$11,Data!$Y$1,FALSE),FALSE)</f>
        <v>1.065173861169362</v>
      </c>
      <c r="AE333" s="19">
        <f>$I333*AE$19^0.5/VLOOKUP($O333,AProperties!$AY$8:$BG$1007,VLOOKUP(Span,Data!$N$4:$Y$11,Data!$Y$1,FALSE),FALSE)</f>
        <v>1.2299568309597684</v>
      </c>
      <c r="AF333" s="19">
        <f>$I333*AF$19^0.5/VLOOKUP($O333,AProperties!$AY$8:$BG$1007,VLOOKUP(Span,Data!$N$4:$Y$11,Data!$Y$1,FALSE),FALSE)</f>
        <v>1.3751335417081301</v>
      </c>
      <c r="AG333" s="19">
        <f>$I333*AG$19^0.5/VLOOKUP($O333,AProperties!$AY$8:$BG$1007,VLOOKUP(Span,Data!$N$4:$Y$11,Data!$Y$1,FALSE),FALSE)</f>
        <v>1.506383320751028</v>
      </c>
      <c r="AH333" s="19">
        <f>$I333*AH$19^0.5/VLOOKUP($O333,AProperties!$AY$8:$BG$1007,VLOOKUP(Span,Data!$N$4:$Y$11,Data!$Y$1,FALSE),FALSE)</f>
        <v>1.6270799490323282</v>
      </c>
      <c r="AI333" s="19">
        <f>$I333*AI$19^0.5/VLOOKUP($O333,AProperties!$AY$8:$BG$1007,VLOOKUP(Span,Data!$N$4:$Y$11,Data!$Y$1,FALSE),FALSE)</f>
        <v>1.7394216314767368</v>
      </c>
      <c r="AJ333" s="19">
        <f>$I333*AJ$19^0.5/VLOOKUP($O333,AProperties!$AY$8:$BG$1007,VLOOKUP(Span,Data!$N$4:$Y$11,Data!$Y$1,FALSE),FALSE)</f>
        <v>1.8449352464396525</v>
      </c>
      <c r="AK333" s="19">
        <f>$I333*AK$19^0.5/VLOOKUP($O333,AProperties!$AY$8:$BG$1007,VLOOKUP(Span,Data!$N$4:$Y$11,Data!$Y$1,FALSE),FALSE)</f>
        <v>1.9447325047577857</v>
      </c>
      <c r="AL333" s="47">
        <f t="shared" si="41"/>
        <v>0.314</v>
      </c>
    </row>
    <row r="334" spans="1:38" x14ac:dyDescent="0.25">
      <c r="A334" s="15">
        <v>0.315</v>
      </c>
      <c r="B334" s="116">
        <f>VLOOKUP($A334,APropertiesDimless!$A$7:$I$1007,VLOOKUP(Span,Data!$N$4:$Y$11,Data!$Y$1,FALSE),FALSE)</f>
        <v>0.32431177171451214</v>
      </c>
      <c r="C334" s="6">
        <f t="shared" si="37"/>
        <v>0.4771558858572561</v>
      </c>
      <c r="D334" s="116">
        <f>VLOOKUP($A334,AProperties!$AE$8:$AM$1007,VLOOKUP(Span,Data!$N$4:$Y$11,Data!$Y$1,FALSE),FALSE)</f>
        <v>0.39118080031709823</v>
      </c>
      <c r="E334" s="116">
        <f t="shared" si="38"/>
        <v>0.51043550551333394</v>
      </c>
      <c r="F334" s="6">
        <f t="shared" si="42"/>
        <v>0.69759736537154404</v>
      </c>
      <c r="G334" s="9"/>
      <c r="H334" s="15">
        <f t="shared" si="39"/>
        <v>0.315</v>
      </c>
      <c r="I334" s="6">
        <f>VLOOKUP(H334,AProperties!$AO$8:$AW$1007,VLOOKUP(Span,Data!$N$4:$Y$11,Data!$Y$1,FALSE),FALSE)^(2/3)</f>
        <v>0.32709739412737066</v>
      </c>
      <c r="J334" s="15">
        <f>$I334*(Slope^0.5)/VLOOKUP($H334,AProperties!$AY$8:$BG$1007,VLOOKUP(Span,Data!$N$4:$Y$11,Data!$Y$1,FALSE),FALSE)</f>
        <v>1.0670908477109882</v>
      </c>
      <c r="K334" s="15">
        <f>$J334*VLOOKUP($H334,AProperties!$A$8:$I$1007,VLOOKUP(Span,Data!$N$4:$Y$11,Data!$Y$1,FALSE),FALSE)</f>
        <v>0.40488463198815139</v>
      </c>
      <c r="L334" s="15">
        <f t="shared" si="43"/>
        <v>1.0670908477109882</v>
      </c>
      <c r="M334" s="15">
        <f t="shared" si="44"/>
        <v>0.315</v>
      </c>
      <c r="O334" s="28">
        <f t="shared" si="40"/>
        <v>0.315</v>
      </c>
      <c r="P334" s="19">
        <f>AA334*VLOOKUP($O334,AProperties!$A$8:$I$1007,VLOOKUP(Span,Data!$N$4:$Y$11,Data!$Y$1,FALSE),FALSE)</f>
        <v>0.16529345884425312</v>
      </c>
      <c r="Q334" s="19">
        <f>AB334*VLOOKUP($O334,AProperties!$A$8:$I$1007,VLOOKUP(Span,Data!$N$4:$Y$11,Data!$Y$1,FALSE),FALSE)</f>
        <v>0.2337602512691018</v>
      </c>
      <c r="R334" s="19">
        <f>AC334*VLOOKUP($O334,AProperties!$A$8:$I$1007,VLOOKUP(Span,Data!$N$4:$Y$11,Data!$Y$1,FALSE),FALSE)</f>
        <v>0.33058691768850623</v>
      </c>
      <c r="S334" s="19">
        <f>AD334*VLOOKUP($O334,AProperties!$A$8:$I$1007,VLOOKUP(Span,Data!$N$4:$Y$11,Data!$Y$1,FALSE),FALSE)</f>
        <v>0.40488463198815139</v>
      </c>
      <c r="T334" s="19">
        <f>AE334*VLOOKUP($O334,AProperties!$A$8:$I$1007,VLOOKUP(Span,Data!$N$4:$Y$11,Data!$Y$1,FALSE),FALSE)</f>
        <v>0.4675205025382036</v>
      </c>
      <c r="U334" s="19">
        <f>AF334*VLOOKUP($O334,AProperties!$A$8:$I$1007,VLOOKUP(Span,Data!$N$4:$Y$11,Data!$Y$1,FALSE),FALSE)</f>
        <v>0.52270381227514306</v>
      </c>
      <c r="V334" s="19">
        <f>AG334*VLOOKUP($O334,AProperties!$A$8:$I$1007,VLOOKUP(Span,Data!$N$4:$Y$11,Data!$Y$1,FALSE),FALSE)</f>
        <v>0.57259333775408316</v>
      </c>
      <c r="W334" s="19">
        <f>AH334*VLOOKUP($O334,AProperties!$A$8:$I$1007,VLOOKUP(Span,Data!$N$4:$Y$11,Data!$Y$1,FALSE),FALSE)</f>
        <v>0.61847149127001422</v>
      </c>
      <c r="X334" s="19">
        <f>AI334*VLOOKUP($O334,AProperties!$A$8:$I$1007,VLOOKUP(Span,Data!$N$4:$Y$11,Data!$Y$1,FALSE),FALSE)</f>
        <v>0.66117383537701246</v>
      </c>
      <c r="Y334" s="19">
        <f>AJ334*VLOOKUP($O334,AProperties!$A$8:$I$1007,VLOOKUP(Span,Data!$N$4:$Y$11,Data!$Y$1,FALSE),FALSE)</f>
        <v>0.70128075380730526</v>
      </c>
      <c r="Z334" s="19">
        <f>AK334*VLOOKUP($O334,AProperties!$A$8:$I$1007,VLOOKUP(Span,Data!$N$4:$Y$11,Data!$Y$1,FALSE),FALSE)</f>
        <v>0.73921482042362763</v>
      </c>
      <c r="AA334" s="19">
        <f>$I334*AA$19^0.5/VLOOKUP($O334,AProperties!$AY$8:$BG$1007,VLOOKUP(Span,Data!$N$4:$Y$11,Data!$Y$1,FALSE),FALSE)</f>
        <v>0.43563801434764532</v>
      </c>
      <c r="AB334" s="19">
        <f>$I334*AB$19^0.5/VLOOKUP($O334,AProperties!$AY$8:$BG$1007,VLOOKUP(Span,Data!$N$4:$Y$11,Data!$Y$1,FALSE),FALSE)</f>
        <v>0.61608518817572511</v>
      </c>
      <c r="AC334" s="19">
        <f>$I334*AC$19^0.5/VLOOKUP($O334,AProperties!$AY$8:$BG$1007,VLOOKUP(Span,Data!$N$4:$Y$11,Data!$Y$1,FALSE),FALSE)</f>
        <v>0.87127602869529064</v>
      </c>
      <c r="AD334" s="19">
        <f>$I334*AD$19^0.5/VLOOKUP($O334,AProperties!$AY$8:$BG$1007,VLOOKUP(Span,Data!$N$4:$Y$11,Data!$Y$1,FALSE),FALSE)</f>
        <v>1.0670908477109882</v>
      </c>
      <c r="AE334" s="19">
        <f>$I334*AE$19^0.5/VLOOKUP($O334,AProperties!$AY$8:$BG$1007,VLOOKUP(Span,Data!$N$4:$Y$11,Data!$Y$1,FALSE),FALSE)</f>
        <v>1.2321703763514502</v>
      </c>
      <c r="AF334" s="19">
        <f>$I334*AF$19^0.5/VLOOKUP($O334,AProperties!$AY$8:$BG$1007,VLOOKUP(Span,Data!$N$4:$Y$11,Data!$Y$1,FALSE),FALSE)</f>
        <v>1.3776083606916707</v>
      </c>
      <c r="AG334" s="19">
        <f>$I334*AG$19^0.5/VLOOKUP($O334,AProperties!$AY$8:$BG$1007,VLOOKUP(Span,Data!$N$4:$Y$11,Data!$Y$1,FALSE),FALSE)</f>
        <v>1.5090943491170825</v>
      </c>
      <c r="AH334" s="19">
        <f>$I334*AH$19^0.5/VLOOKUP($O334,AProperties!$AY$8:$BG$1007,VLOOKUP(Span,Data!$N$4:$Y$11,Data!$Y$1,FALSE),FALSE)</f>
        <v>1.6300081943433997</v>
      </c>
      <c r="AI334" s="19">
        <f>$I334*AI$19^0.5/VLOOKUP($O334,AProperties!$AY$8:$BG$1007,VLOOKUP(Span,Data!$N$4:$Y$11,Data!$Y$1,FALSE),FALSE)</f>
        <v>1.7425520573905813</v>
      </c>
      <c r="AJ334" s="19">
        <f>$I334*AJ$19^0.5/VLOOKUP($O334,AProperties!$AY$8:$BG$1007,VLOOKUP(Span,Data!$N$4:$Y$11,Data!$Y$1,FALSE),FALSE)</f>
        <v>1.848255564527175</v>
      </c>
      <c r="AK334" s="19">
        <f>$I334*AK$19^0.5/VLOOKUP($O334,AProperties!$AY$8:$BG$1007,VLOOKUP(Span,Data!$N$4:$Y$11,Data!$Y$1,FALSE),FALSE)</f>
        <v>1.9482324273287275</v>
      </c>
      <c r="AL334" s="47">
        <f t="shared" si="41"/>
        <v>0.315</v>
      </c>
    </row>
    <row r="335" spans="1:38" x14ac:dyDescent="0.25">
      <c r="A335" s="15">
        <v>0.316</v>
      </c>
      <c r="B335" s="116">
        <f>VLOOKUP($A335,APropertiesDimless!$A$7:$I$1007,VLOOKUP(Span,Data!$N$4:$Y$11,Data!$Y$1,FALSE),FALSE)</f>
        <v>0.32541511208798268</v>
      </c>
      <c r="C335" s="6">
        <f t="shared" si="37"/>
        <v>0.47870755604399134</v>
      </c>
      <c r="D335" s="116">
        <f>VLOOKUP($A335,AProperties!$AE$8:$AM$1007,VLOOKUP(Span,Data!$N$4:$Y$11,Data!$Y$1,FALSE),FALSE)</f>
        <v>0.39238679611762184</v>
      </c>
      <c r="E335" s="116">
        <f t="shared" si="38"/>
        <v>0.51233432064480267</v>
      </c>
      <c r="F335" s="6">
        <f t="shared" si="42"/>
        <v>0.70093732696400235</v>
      </c>
      <c r="G335" s="9"/>
      <c r="H335" s="15">
        <f t="shared" si="39"/>
        <v>0.316</v>
      </c>
      <c r="I335" s="6">
        <f>VLOOKUP(H335,AProperties!$AO$8:$AW$1007,VLOOKUP(Span,Data!$N$4:$Y$11,Data!$Y$1,FALSE),FALSE)^(2/3)</f>
        <v>0.32758970739674753</v>
      </c>
      <c r="J335" s="15">
        <f>$I335*(Slope^0.5)/VLOOKUP($H335,AProperties!$AY$8:$BG$1007,VLOOKUP(Span,Data!$N$4:$Y$11,Data!$Y$1,FALSE),FALSE)</f>
        <v>1.0690038309082377</v>
      </c>
      <c r="K335" s="15">
        <f>$J335*VLOOKUP($H335,AProperties!$A$8:$I$1007,VLOOKUP(Span,Data!$N$4:$Y$11,Data!$Y$1,FALSE),FALSE)</f>
        <v>0.40686095418793189</v>
      </c>
      <c r="L335" s="15">
        <f t="shared" si="43"/>
        <v>1.0690038309082377</v>
      </c>
      <c r="M335" s="15">
        <f t="shared" si="44"/>
        <v>0.316</v>
      </c>
      <c r="O335" s="28">
        <f t="shared" si="40"/>
        <v>0.316</v>
      </c>
      <c r="P335" s="19">
        <f>AA335*VLOOKUP($O335,AProperties!$A$8:$I$1007,VLOOKUP(Span,Data!$N$4:$Y$11,Data!$Y$1,FALSE),FALSE)</f>
        <v>0.16610028900371929</v>
      </c>
      <c r="Q335" s="19">
        <f>AB335*VLOOKUP($O335,AProperties!$A$8:$I$1007,VLOOKUP(Span,Data!$N$4:$Y$11,Data!$Y$1,FALSE),FALSE)</f>
        <v>0.2349012814231505</v>
      </c>
      <c r="R335" s="19">
        <f>AC335*VLOOKUP($O335,AProperties!$A$8:$I$1007,VLOOKUP(Span,Data!$N$4:$Y$11,Data!$Y$1,FALSE),FALSE)</f>
        <v>0.33220057800743857</v>
      </c>
      <c r="S335" s="19">
        <f>AD335*VLOOKUP($O335,AProperties!$A$8:$I$1007,VLOOKUP(Span,Data!$N$4:$Y$11,Data!$Y$1,FALSE),FALSE)</f>
        <v>0.40686095418793189</v>
      </c>
      <c r="T335" s="19">
        <f>AE335*VLOOKUP($O335,AProperties!$A$8:$I$1007,VLOOKUP(Span,Data!$N$4:$Y$11,Data!$Y$1,FALSE),FALSE)</f>
        <v>0.46980256284630101</v>
      </c>
      <c r="U335" s="19">
        <f>AF335*VLOOKUP($O335,AProperties!$A$8:$I$1007,VLOOKUP(Span,Data!$N$4:$Y$11,Data!$Y$1,FALSE),FALSE)</f>
        <v>0.52525523326397305</v>
      </c>
      <c r="V335" s="19">
        <f>AG335*VLOOKUP($O335,AProperties!$A$8:$I$1007,VLOOKUP(Span,Data!$N$4:$Y$11,Data!$Y$1,FALSE),FALSE)</f>
        <v>0.57538827941263193</v>
      </c>
      <c r="W335" s="19">
        <f>AH335*VLOOKUP($O335,AProperties!$A$8:$I$1007,VLOOKUP(Span,Data!$N$4:$Y$11,Data!$Y$1,FALSE),FALSE)</f>
        <v>0.62149037329605283</v>
      </c>
      <c r="X335" s="19">
        <f>AI335*VLOOKUP($O335,AProperties!$A$8:$I$1007,VLOOKUP(Span,Data!$N$4:$Y$11,Data!$Y$1,FALSE),FALSE)</f>
        <v>0.66440115601487715</v>
      </c>
      <c r="Y335" s="19">
        <f>AJ335*VLOOKUP($O335,AProperties!$A$8:$I$1007,VLOOKUP(Span,Data!$N$4:$Y$11,Data!$Y$1,FALSE),FALSE)</f>
        <v>0.70470384426945132</v>
      </c>
      <c r="Z335" s="19">
        <f>AK335*VLOOKUP($O335,AProperties!$A$8:$I$1007,VLOOKUP(Span,Data!$N$4:$Y$11,Data!$Y$1,FALSE),FALSE)</f>
        <v>0.74282307458935437</v>
      </c>
      <c r="AA335" s="19">
        <f>$I335*AA$19^0.5/VLOOKUP($O335,AProperties!$AY$8:$BG$1007,VLOOKUP(Span,Data!$N$4:$Y$11,Data!$Y$1,FALSE),FALSE)</f>
        <v>0.43641898646760857</v>
      </c>
      <c r="AB335" s="19">
        <f>$I335*AB$19^0.5/VLOOKUP($O335,AProperties!$AY$8:$BG$1007,VLOOKUP(Span,Data!$N$4:$Y$11,Data!$Y$1,FALSE),FALSE)</f>
        <v>0.61718964953961231</v>
      </c>
      <c r="AC335" s="19">
        <f>$I335*AC$19^0.5/VLOOKUP($O335,AProperties!$AY$8:$BG$1007,VLOOKUP(Span,Data!$N$4:$Y$11,Data!$Y$1,FALSE),FALSE)</f>
        <v>0.87283797293521714</v>
      </c>
      <c r="AD335" s="19">
        <f>$I335*AD$19^0.5/VLOOKUP($O335,AProperties!$AY$8:$BG$1007,VLOOKUP(Span,Data!$N$4:$Y$11,Data!$Y$1,FALSE),FALSE)</f>
        <v>1.0690038309082377</v>
      </c>
      <c r="AE335" s="19">
        <f>$I335*AE$19^0.5/VLOOKUP($O335,AProperties!$AY$8:$BG$1007,VLOOKUP(Span,Data!$N$4:$Y$11,Data!$Y$1,FALSE),FALSE)</f>
        <v>1.2343792990792246</v>
      </c>
      <c r="AF335" s="19">
        <f>$I335*AF$19^0.5/VLOOKUP($O335,AProperties!$AY$8:$BG$1007,VLOOKUP(Span,Data!$N$4:$Y$11,Data!$Y$1,FALSE),FALSE)</f>
        <v>1.3800780113798448</v>
      </c>
      <c r="AG335" s="19">
        <f>$I335*AG$19^0.5/VLOOKUP($O335,AProperties!$AY$8:$BG$1007,VLOOKUP(Span,Data!$N$4:$Y$11,Data!$Y$1,FALSE),FALSE)</f>
        <v>1.5117997158992249</v>
      </c>
      <c r="AH335" s="19">
        <f>$I335*AH$19^0.5/VLOOKUP($O335,AProperties!$AY$8:$BG$1007,VLOOKUP(Span,Data!$N$4:$Y$11,Data!$Y$1,FALSE),FALSE)</f>
        <v>1.6329303244449245</v>
      </c>
      <c r="AI335" s="19">
        <f>$I335*AI$19^0.5/VLOOKUP($O335,AProperties!$AY$8:$BG$1007,VLOOKUP(Span,Data!$N$4:$Y$11,Data!$Y$1,FALSE),FALSE)</f>
        <v>1.7456759458704343</v>
      </c>
      <c r="AJ335" s="19">
        <f>$I335*AJ$19^0.5/VLOOKUP($O335,AProperties!$AY$8:$BG$1007,VLOOKUP(Span,Data!$N$4:$Y$11,Data!$Y$1,FALSE),FALSE)</f>
        <v>1.8515689486188365</v>
      </c>
      <c r="AK335" s="19">
        <f>$I335*AK$19^0.5/VLOOKUP($O335,AProperties!$AY$8:$BG$1007,VLOOKUP(Span,Data!$N$4:$Y$11,Data!$Y$1,FALSE),FALSE)</f>
        <v>1.9517250408262672</v>
      </c>
      <c r="AL335" s="47">
        <f t="shared" si="41"/>
        <v>0.316</v>
      </c>
    </row>
    <row r="336" spans="1:38" x14ac:dyDescent="0.25">
      <c r="A336" s="15">
        <v>0.317</v>
      </c>
      <c r="B336" s="116">
        <f>VLOOKUP($A336,APropertiesDimless!$A$7:$I$1007,VLOOKUP(Span,Data!$N$4:$Y$11,Data!$Y$1,FALSE),FALSE)</f>
        <v>0.32651926269247372</v>
      </c>
      <c r="C336" s="6">
        <f t="shared" si="37"/>
        <v>0.48025963134623684</v>
      </c>
      <c r="D336" s="116">
        <f>VLOOKUP($A336,AProperties!$AE$8:$AM$1007,VLOOKUP(Span,Data!$N$4:$Y$11,Data!$Y$1,FALSE),FALSE)</f>
        <v>0.39359240749867008</v>
      </c>
      <c r="E336" s="116">
        <f t="shared" si="38"/>
        <v>0.51423494012857685</v>
      </c>
      <c r="F336" s="6">
        <f t="shared" si="42"/>
        <v>0.7042827643869134</v>
      </c>
      <c r="G336" s="9"/>
      <c r="H336" s="15">
        <f t="shared" si="39"/>
        <v>0.317</v>
      </c>
      <c r="I336" s="6">
        <f>VLOOKUP(H336,AProperties!$AO$8:$AW$1007,VLOOKUP(Span,Data!$N$4:$Y$11,Data!$Y$1,FALSE),FALSE)^(2/3)</f>
        <v>0.32808057238874766</v>
      </c>
      <c r="J336" s="15">
        <f>$I336*(Slope^0.5)/VLOOKUP($H336,AProperties!$AY$8:$BG$1007,VLOOKUP(Span,Data!$N$4:$Y$11,Data!$Y$1,FALSE),FALSE)</f>
        <v>1.0709128217175661</v>
      </c>
      <c r="K336" s="15">
        <f>$J336*VLOOKUP($H336,AProperties!$A$8:$I$1007,VLOOKUP(Span,Data!$N$4:$Y$11,Data!$Y$1,FALSE),FALSE)</f>
        <v>0.40883982838711797</v>
      </c>
      <c r="L336" s="15">
        <f t="shared" si="43"/>
        <v>1.0709128217175661</v>
      </c>
      <c r="M336" s="15">
        <f t="shared" si="44"/>
        <v>0.317</v>
      </c>
      <c r="O336" s="28">
        <f t="shared" si="40"/>
        <v>0.317</v>
      </c>
      <c r="P336" s="19">
        <f>AA336*VLOOKUP($O336,AProperties!$A$8:$I$1007,VLOOKUP(Span,Data!$N$4:$Y$11,Data!$Y$1,FALSE),FALSE)</f>
        <v>0.16690816101258005</v>
      </c>
      <c r="Q336" s="19">
        <f>AB336*VLOOKUP($O336,AProperties!$A$8:$I$1007,VLOOKUP(Span,Data!$N$4:$Y$11,Data!$Y$1,FALSE),FALSE)</f>
        <v>0.23604378497474296</v>
      </c>
      <c r="R336" s="19">
        <f>AC336*VLOOKUP($O336,AProperties!$A$8:$I$1007,VLOOKUP(Span,Data!$N$4:$Y$11,Data!$Y$1,FALSE),FALSE)</f>
        <v>0.33381632202516009</v>
      </c>
      <c r="S336" s="19">
        <f>AD336*VLOOKUP($O336,AProperties!$A$8:$I$1007,VLOOKUP(Span,Data!$N$4:$Y$11,Data!$Y$1,FALSE),FALSE)</f>
        <v>0.40883982838711797</v>
      </c>
      <c r="T336" s="19">
        <f>AE336*VLOOKUP($O336,AProperties!$A$8:$I$1007,VLOOKUP(Span,Data!$N$4:$Y$11,Data!$Y$1,FALSE),FALSE)</f>
        <v>0.47208756994948592</v>
      </c>
      <c r="U336" s="19">
        <f>AF336*VLOOKUP($O336,AProperties!$A$8:$I$1007,VLOOKUP(Span,Data!$N$4:$Y$11,Data!$Y$1,FALSE),FALSE)</f>
        <v>0.52780994886986876</v>
      </c>
      <c r="V336" s="19">
        <f>AG336*VLOOKUP($O336,AProperties!$A$8:$I$1007,VLOOKUP(Span,Data!$N$4:$Y$11,Data!$Y$1,FALSE),FALSE)</f>
        <v>0.57818683014335093</v>
      </c>
      <c r="W336" s="19">
        <f>AH336*VLOOKUP($O336,AProperties!$A$8:$I$1007,VLOOKUP(Span,Data!$N$4:$Y$11,Data!$Y$1,FALSE),FALSE)</f>
        <v>0.62451315356557457</v>
      </c>
      <c r="X336" s="19">
        <f>AI336*VLOOKUP($O336,AProperties!$A$8:$I$1007,VLOOKUP(Span,Data!$N$4:$Y$11,Data!$Y$1,FALSE),FALSE)</f>
        <v>0.66763264405032019</v>
      </c>
      <c r="Y336" s="19">
        <f>AJ336*VLOOKUP($O336,AProperties!$A$8:$I$1007,VLOOKUP(Span,Data!$N$4:$Y$11,Data!$Y$1,FALSE),FALSE)</f>
        <v>0.70813135492422885</v>
      </c>
      <c r="Z336" s="19">
        <f>AK336*VLOOKUP($O336,AProperties!$A$8:$I$1007,VLOOKUP(Span,Data!$N$4:$Y$11,Data!$Y$1,FALSE),FALSE)</f>
        <v>0.74643598804721822</v>
      </c>
      <c r="AA336" s="19">
        <f>$I336*AA$19^0.5/VLOOKUP($O336,AProperties!$AY$8:$BG$1007,VLOOKUP(Span,Data!$N$4:$Y$11,Data!$Y$1,FALSE),FALSE)</f>
        <v>0.43719832870202807</v>
      </c>
      <c r="AB336" s="19">
        <f>$I336*AB$19^0.5/VLOOKUP($O336,AProperties!$AY$8:$BG$1007,VLOOKUP(Span,Data!$N$4:$Y$11,Data!$Y$1,FALSE),FALSE)</f>
        <v>0.61829180589725852</v>
      </c>
      <c r="AC336" s="19">
        <f>$I336*AC$19^0.5/VLOOKUP($O336,AProperties!$AY$8:$BG$1007,VLOOKUP(Span,Data!$N$4:$Y$11,Data!$Y$1,FALSE),FALSE)</f>
        <v>0.87439665740405614</v>
      </c>
      <c r="AD336" s="19">
        <f>$I336*AD$19^0.5/VLOOKUP($O336,AProperties!$AY$8:$BG$1007,VLOOKUP(Span,Data!$N$4:$Y$11,Data!$Y$1,FALSE),FALSE)</f>
        <v>1.0709128217175661</v>
      </c>
      <c r="AE336" s="19">
        <f>$I336*AE$19^0.5/VLOOKUP($O336,AProperties!$AY$8:$BG$1007,VLOOKUP(Span,Data!$N$4:$Y$11,Data!$Y$1,FALSE),FALSE)</f>
        <v>1.236583611794517</v>
      </c>
      <c r="AF336" s="19">
        <f>$I336*AF$19^0.5/VLOOKUP($O336,AProperties!$AY$8:$BG$1007,VLOOKUP(Span,Data!$N$4:$Y$11,Data!$Y$1,FALSE),FALSE)</f>
        <v>1.3825425079173754</v>
      </c>
      <c r="AG336" s="19">
        <f>$I336*AG$19^0.5/VLOOKUP($O336,AProperties!$AY$8:$BG$1007,VLOOKUP(Span,Data!$N$4:$Y$11,Data!$Y$1,FALSE),FALSE)</f>
        <v>1.5144994365922224</v>
      </c>
      <c r="AH336" s="19">
        <f>$I336*AH$19^0.5/VLOOKUP($O336,AProperties!$AY$8:$BG$1007,VLOOKUP(Span,Data!$N$4:$Y$11,Data!$Y$1,FALSE),FALSE)</f>
        <v>1.6358463560731653</v>
      </c>
      <c r="AI336" s="19">
        <f>$I336*AI$19^0.5/VLOOKUP($O336,AProperties!$AY$8:$BG$1007,VLOOKUP(Span,Data!$N$4:$Y$11,Data!$Y$1,FALSE),FALSE)</f>
        <v>1.7487933148081123</v>
      </c>
      <c r="AJ336" s="19">
        <f>$I336*AJ$19^0.5/VLOOKUP($O336,AProperties!$AY$8:$BG$1007,VLOOKUP(Span,Data!$N$4:$Y$11,Data!$Y$1,FALSE),FALSE)</f>
        <v>1.8548754176917754</v>
      </c>
      <c r="AK336" s="19">
        <f>$I336*AK$19^0.5/VLOOKUP($O336,AProperties!$AY$8:$BG$1007,VLOOKUP(Span,Data!$N$4:$Y$11,Data!$Y$1,FALSE),FALSE)</f>
        <v>1.9552103652540644</v>
      </c>
      <c r="AL336" s="47">
        <f t="shared" si="41"/>
        <v>0.317</v>
      </c>
    </row>
    <row r="337" spans="1:38" x14ac:dyDescent="0.25">
      <c r="A337" s="15">
        <v>0.318</v>
      </c>
      <c r="B337" s="116">
        <f>VLOOKUP($A337,APropertiesDimless!$A$7:$I$1007,VLOOKUP(Span,Data!$N$4:$Y$11,Data!$Y$1,FALSE),FALSE)</f>
        <v>0.32762422773922867</v>
      </c>
      <c r="C337" s="6">
        <f t="shared" si="37"/>
        <v>0.48181211386961431</v>
      </c>
      <c r="D337" s="116">
        <f>VLOOKUP($A337,AProperties!$AE$8:$AM$1007,VLOOKUP(Span,Data!$N$4:$Y$11,Data!$Y$1,FALSE),FALSE)</f>
        <v>0.3947976328836672</v>
      </c>
      <c r="E337" s="116">
        <f t="shared" si="38"/>
        <v>0.51613736749199501</v>
      </c>
      <c r="F337" s="6">
        <f t="shared" si="42"/>
        <v>0.70763367116161568</v>
      </c>
      <c r="G337" s="9"/>
      <c r="H337" s="15">
        <f t="shared" si="39"/>
        <v>0.318</v>
      </c>
      <c r="I337" s="6">
        <f>VLOOKUP(H337,AProperties!$AO$8:$AW$1007,VLOOKUP(Span,Data!$N$4:$Y$11,Data!$Y$1,FALSE),FALSE)^(2/3)</f>
        <v>0.32856999375000762</v>
      </c>
      <c r="J337" s="15">
        <f>$I337*(Slope^0.5)/VLOOKUP($H337,AProperties!$AY$8:$BG$1007,VLOOKUP(Span,Data!$N$4:$Y$11,Data!$Y$1,FALSE),FALSE)</f>
        <v>1.0728178310062495</v>
      </c>
      <c r="K337" s="15">
        <f>$J337*VLOOKUP($H337,AProperties!$A$8:$I$1007,VLOOKUP(Span,Data!$N$4:$Y$11,Data!$Y$1,FALSE),FALSE)</f>
        <v>0.41082124096521971</v>
      </c>
      <c r="L337" s="15">
        <f t="shared" si="43"/>
        <v>1.0728178310062495</v>
      </c>
      <c r="M337" s="15">
        <f t="shared" si="44"/>
        <v>0.318</v>
      </c>
      <c r="O337" s="28">
        <f t="shared" si="40"/>
        <v>0.318</v>
      </c>
      <c r="P337" s="19">
        <f>AA337*VLOOKUP($O337,AProperties!$A$8:$I$1007,VLOOKUP(Span,Data!$N$4:$Y$11,Data!$Y$1,FALSE),FALSE)</f>
        <v>0.16771706931029368</v>
      </c>
      <c r="Q337" s="19">
        <f>AB337*VLOOKUP($O337,AProperties!$A$8:$I$1007,VLOOKUP(Span,Data!$N$4:$Y$11,Data!$Y$1,FALSE),FALSE)</f>
        <v>0.23718775406008571</v>
      </c>
      <c r="R337" s="19">
        <f>AC337*VLOOKUP($O337,AProperties!$A$8:$I$1007,VLOOKUP(Span,Data!$N$4:$Y$11,Data!$Y$1,FALSE),FALSE)</f>
        <v>0.33543413862058735</v>
      </c>
      <c r="S337" s="19">
        <f>AD337*VLOOKUP($O337,AProperties!$A$8:$I$1007,VLOOKUP(Span,Data!$N$4:$Y$11,Data!$Y$1,FALSE),FALSE)</f>
        <v>0.41082124096521971</v>
      </c>
      <c r="T337" s="19">
        <f>AE337*VLOOKUP($O337,AProperties!$A$8:$I$1007,VLOOKUP(Span,Data!$N$4:$Y$11,Data!$Y$1,FALSE),FALSE)</f>
        <v>0.47437550812017143</v>
      </c>
      <c r="U337" s="19">
        <f>AF337*VLOOKUP($O337,AProperties!$A$8:$I$1007,VLOOKUP(Span,Data!$N$4:$Y$11,Data!$Y$1,FALSE),FALSE)</f>
        <v>0.53036794150885336</v>
      </c>
      <c r="V337" s="19">
        <f>AG337*VLOOKUP($O337,AProperties!$A$8:$I$1007,VLOOKUP(Span,Data!$N$4:$Y$11,Data!$Y$1,FALSE),FALSE)</f>
        <v>0.58098897068395916</v>
      </c>
      <c r="W337" s="19">
        <f>AH337*VLOOKUP($O337,AProperties!$A$8:$I$1007,VLOOKUP(Span,Data!$N$4:$Y$11,Data!$Y$1,FALSE),FALSE)</f>
        <v>0.62753981127293745</v>
      </c>
      <c r="X337" s="19">
        <f>AI337*VLOOKUP($O337,AProperties!$A$8:$I$1007,VLOOKUP(Span,Data!$N$4:$Y$11,Data!$Y$1,FALSE),FALSE)</f>
        <v>0.6708682772411747</v>
      </c>
      <c r="Y337" s="19">
        <f>AJ337*VLOOKUP($O337,AProperties!$A$8:$I$1007,VLOOKUP(Span,Data!$N$4:$Y$11,Data!$Y$1,FALSE),FALSE)</f>
        <v>0.71156326218025712</v>
      </c>
      <c r="Z337" s="19">
        <f>AK337*VLOOKUP($O337,AProperties!$A$8:$I$1007,VLOOKUP(Span,Data!$N$4:$Y$11,Data!$Y$1,FALSE),FALSE)</f>
        <v>0.7500535359297209</v>
      </c>
      <c r="AA337" s="19">
        <f>$I337*AA$19^0.5/VLOOKUP($O337,AProperties!$AY$8:$BG$1007,VLOOKUP(Span,Data!$N$4:$Y$11,Data!$Y$1,FALSE),FALSE)</f>
        <v>0.43797604548745089</v>
      </c>
      <c r="AB337" s="19">
        <f>$I337*AB$19^0.5/VLOOKUP($O337,AProperties!$AY$8:$BG$1007,VLOOKUP(Span,Data!$N$4:$Y$11,Data!$Y$1,FALSE),FALSE)</f>
        <v>0.61939166352288866</v>
      </c>
      <c r="AC337" s="19">
        <f>$I337*AC$19^0.5/VLOOKUP($O337,AProperties!$AY$8:$BG$1007,VLOOKUP(Span,Data!$N$4:$Y$11,Data!$Y$1,FALSE),FALSE)</f>
        <v>0.87595209097490179</v>
      </c>
      <c r="AD337" s="19">
        <f>$I337*AD$19^0.5/VLOOKUP($O337,AProperties!$AY$8:$BG$1007,VLOOKUP(Span,Data!$N$4:$Y$11,Data!$Y$1,FALSE),FALSE)</f>
        <v>1.0728178310062495</v>
      </c>
      <c r="AE337" s="19">
        <f>$I337*AE$19^0.5/VLOOKUP($O337,AProperties!$AY$8:$BG$1007,VLOOKUP(Span,Data!$N$4:$Y$11,Data!$Y$1,FALSE),FALSE)</f>
        <v>1.2387833270457773</v>
      </c>
      <c r="AF337" s="19">
        <f>$I337*AF$19^0.5/VLOOKUP($O337,AProperties!$AY$8:$BG$1007,VLOOKUP(Span,Data!$N$4:$Y$11,Data!$Y$1,FALSE),FALSE)</f>
        <v>1.3850018643338557</v>
      </c>
      <c r="AG337" s="19">
        <f>$I337*AG$19^0.5/VLOOKUP($O337,AProperties!$AY$8:$BG$1007,VLOOKUP(Span,Data!$N$4:$Y$11,Data!$Y$1,FALSE),FALSE)</f>
        <v>1.5171935265647254</v>
      </c>
      <c r="AH337" s="19">
        <f>$I337*AH$19^0.5/VLOOKUP($O337,AProperties!$AY$8:$BG$1007,VLOOKUP(Span,Data!$N$4:$Y$11,Data!$Y$1,FALSE),FALSE)</f>
        <v>1.6387563058281605</v>
      </c>
      <c r="AI337" s="19">
        <f>$I337*AI$19^0.5/VLOOKUP($O337,AProperties!$AY$8:$BG$1007,VLOOKUP(Span,Data!$N$4:$Y$11,Data!$Y$1,FALSE),FALSE)</f>
        <v>1.7519041819498036</v>
      </c>
      <c r="AJ337" s="19">
        <f>$I337*AJ$19^0.5/VLOOKUP($O337,AProperties!$AY$8:$BG$1007,VLOOKUP(Span,Data!$N$4:$Y$11,Data!$Y$1,FALSE),FALSE)</f>
        <v>1.8581749905686658</v>
      </c>
      <c r="AK337" s="19">
        <f>$I337*AK$19^0.5/VLOOKUP($O337,AProperties!$AY$8:$BG$1007,VLOOKUP(Span,Data!$N$4:$Y$11,Data!$Y$1,FALSE),FALSE)</f>
        <v>1.9586884204529604</v>
      </c>
      <c r="AL337" s="47">
        <f t="shared" si="41"/>
        <v>0.318</v>
      </c>
    </row>
    <row r="338" spans="1:38" x14ac:dyDescent="0.25">
      <c r="A338" s="15">
        <v>0.31900000000000001</v>
      </c>
      <c r="B338" s="116">
        <f>VLOOKUP($A338,APropertiesDimless!$A$7:$I$1007,VLOOKUP(Span,Data!$N$4:$Y$11,Data!$Y$1,FALSE),FALSE)</f>
        <v>0.32873001145779152</v>
      </c>
      <c r="C338" s="6">
        <f t="shared" si="37"/>
        <v>0.48336500572889574</v>
      </c>
      <c r="D338" s="116">
        <f>VLOOKUP($A338,AProperties!$AE$8:$AM$1007,VLOOKUP(Span,Data!$N$4:$Y$11,Data!$Y$1,FALSE),FALSE)</f>
        <v>0.39600247069452316</v>
      </c>
      <c r="E338" s="116">
        <f t="shared" si="38"/>
        <v>0.5180416062723362</v>
      </c>
      <c r="F338" s="6">
        <f t="shared" si="42"/>
        <v>0.7109900408651596</v>
      </c>
      <c r="G338" s="9"/>
      <c r="H338" s="15">
        <f t="shared" si="39"/>
        <v>0.31900000000000001</v>
      </c>
      <c r="I338" s="6">
        <f>VLOOKUP(H338,AProperties!$AO$8:$AW$1007,VLOOKUP(Span,Data!$N$4:$Y$11,Data!$Y$1,FALSE),FALSE)^(2/3)</f>
        <v>0.32905797609238269</v>
      </c>
      <c r="J338" s="15">
        <f>$I338*(Slope^0.5)/VLOOKUP($H338,AProperties!$AY$8:$BG$1007,VLOOKUP(Span,Data!$N$4:$Y$11,Data!$Y$1,FALSE),FALSE)</f>
        <v>1.0747188695532679</v>
      </c>
      <c r="K338" s="15">
        <f>$J338*VLOOKUP($H338,AProperties!$A$8:$I$1007,VLOOKUP(Span,Data!$N$4:$Y$11,Data!$Y$1,FALSE),FALSE)</f>
        <v>0.41280517831435715</v>
      </c>
      <c r="L338" s="15">
        <f t="shared" si="43"/>
        <v>1.0747188695532679</v>
      </c>
      <c r="M338" s="15">
        <f t="shared" si="44"/>
        <v>0.31900000000000001</v>
      </c>
      <c r="O338" s="28">
        <f t="shared" si="40"/>
        <v>0.31900000000000001</v>
      </c>
      <c r="P338" s="19">
        <f>AA338*VLOOKUP($O338,AProperties!$A$8:$I$1007,VLOOKUP(Span,Data!$N$4:$Y$11,Data!$Y$1,FALSE),FALSE)</f>
        <v>0.16852700834146642</v>
      </c>
      <c r="Q338" s="19">
        <f>AB338*VLOOKUP($O338,AProperties!$A$8:$I$1007,VLOOKUP(Span,Data!$N$4:$Y$11,Data!$Y$1,FALSE),FALSE)</f>
        <v>0.23833318082266555</v>
      </c>
      <c r="R338" s="19">
        <f>AC338*VLOOKUP($O338,AProperties!$A$8:$I$1007,VLOOKUP(Span,Data!$N$4:$Y$11,Data!$Y$1,FALSE),FALSE)</f>
        <v>0.33705401668293283</v>
      </c>
      <c r="S338" s="19">
        <f>AD338*VLOOKUP($O338,AProperties!$A$8:$I$1007,VLOOKUP(Span,Data!$N$4:$Y$11,Data!$Y$1,FALSE),FALSE)</f>
        <v>0.41280517831435715</v>
      </c>
      <c r="T338" s="19">
        <f>AE338*VLOOKUP($O338,AProperties!$A$8:$I$1007,VLOOKUP(Span,Data!$N$4:$Y$11,Data!$Y$1,FALSE),FALSE)</f>
        <v>0.4766663616453311</v>
      </c>
      <c r="U338" s="19">
        <f>AF338*VLOOKUP($O338,AProperties!$A$8:$I$1007,VLOOKUP(Span,Data!$N$4:$Y$11,Data!$Y$1,FALSE),FALSE)</f>
        <v>0.53292919361322943</v>
      </c>
      <c r="V338" s="19">
        <f>AG338*VLOOKUP($O338,AProperties!$A$8:$I$1007,VLOOKUP(Span,Data!$N$4:$Y$11,Data!$Y$1,FALSE),FALSE)</f>
        <v>0.58379468179000782</v>
      </c>
      <c r="W338" s="19">
        <f>AH338*VLOOKUP($O338,AProperties!$A$8:$I$1007,VLOOKUP(Span,Data!$N$4:$Y$11,Data!$Y$1,FALSE),FALSE)</f>
        <v>0.63057032563176163</v>
      </c>
      <c r="X338" s="19">
        <f>AI338*VLOOKUP($O338,AProperties!$A$8:$I$1007,VLOOKUP(Span,Data!$N$4:$Y$11,Data!$Y$1,FALSE),FALSE)</f>
        <v>0.67410803336586567</v>
      </c>
      <c r="Y338" s="19">
        <f>AJ338*VLOOKUP($O338,AProperties!$A$8:$I$1007,VLOOKUP(Span,Data!$N$4:$Y$11,Data!$Y$1,FALSE),FALSE)</f>
        <v>0.71499954246799668</v>
      </c>
      <c r="Z338" s="19">
        <f>AK338*VLOOKUP($O338,AProperties!$A$8:$I$1007,VLOOKUP(Span,Data!$N$4:$Y$11,Data!$Y$1,FALSE),FALSE)</f>
        <v>0.75367569339238616</v>
      </c>
      <c r="AA338" s="19">
        <f>$I338*AA$19^0.5/VLOOKUP($O338,AProperties!$AY$8:$BG$1007,VLOOKUP(Span,Data!$N$4:$Y$11,Data!$Y$1,FALSE),FALSE)</f>
        <v>0.438752141224377</v>
      </c>
      <c r="AB338" s="19">
        <f>$I338*AB$19^0.5/VLOOKUP($O338,AProperties!$AY$8:$BG$1007,VLOOKUP(Span,Data!$N$4:$Y$11,Data!$Y$1,FALSE),FALSE)</f>
        <v>0.62048922863974953</v>
      </c>
      <c r="AC338" s="19">
        <f>$I338*AC$19^0.5/VLOOKUP($O338,AProperties!$AY$8:$BG$1007,VLOOKUP(Span,Data!$N$4:$Y$11,Data!$Y$1,FALSE),FALSE)</f>
        <v>0.877504282448754</v>
      </c>
      <c r="AD338" s="19">
        <f>$I338*AD$19^0.5/VLOOKUP($O338,AProperties!$AY$8:$BG$1007,VLOOKUP(Span,Data!$N$4:$Y$11,Data!$Y$1,FALSE),FALSE)</f>
        <v>1.0747188695532679</v>
      </c>
      <c r="AE338" s="19">
        <f>$I338*AE$19^0.5/VLOOKUP($O338,AProperties!$AY$8:$BG$1007,VLOOKUP(Span,Data!$N$4:$Y$11,Data!$Y$1,FALSE),FALSE)</f>
        <v>1.2409784572794991</v>
      </c>
      <c r="AF338" s="19">
        <f>$I338*AF$19^0.5/VLOOKUP($O338,AProperties!$AY$8:$BG$1007,VLOOKUP(Span,Data!$N$4:$Y$11,Data!$Y$1,FALSE),FALSE)</f>
        <v>1.3874560945448893</v>
      </c>
      <c r="AG338" s="19">
        <f>$I338*AG$19^0.5/VLOOKUP($O338,AProperties!$AY$8:$BG$1007,VLOOKUP(Span,Data!$N$4:$Y$11,Data!$Y$1,FALSE),FALSE)</f>
        <v>1.519882001060513</v>
      </c>
      <c r="AH338" s="19">
        <f>$I338*AH$19^0.5/VLOOKUP($O338,AProperties!$AY$8:$BG$1007,VLOOKUP(Span,Data!$N$4:$Y$11,Data!$Y$1,FALSE),FALSE)</f>
        <v>1.641660190175074</v>
      </c>
      <c r="AI338" s="19">
        <f>$I338*AI$19^0.5/VLOOKUP($O338,AProperties!$AY$8:$BG$1007,VLOOKUP(Span,Data!$N$4:$Y$11,Data!$Y$1,FALSE),FALSE)</f>
        <v>1.755008564897508</v>
      </c>
      <c r="AJ338" s="19">
        <f>$I338*AJ$19^0.5/VLOOKUP($O338,AProperties!$AY$8:$BG$1007,VLOOKUP(Span,Data!$N$4:$Y$11,Data!$Y$1,FALSE),FALSE)</f>
        <v>1.8614676859192485</v>
      </c>
      <c r="AK338" s="19">
        <f>$I338*AK$19^0.5/VLOOKUP($O338,AProperties!$AY$8:$BG$1007,VLOOKUP(Span,Data!$N$4:$Y$11,Data!$Y$1,FALSE),FALSE)</f>
        <v>1.9621592261025897</v>
      </c>
      <c r="AL338" s="47">
        <f t="shared" si="41"/>
        <v>0.31900000000000001</v>
      </c>
    </row>
    <row r="339" spans="1:38" x14ac:dyDescent="0.25">
      <c r="A339" s="15">
        <v>0.32</v>
      </c>
      <c r="B339" s="116">
        <f>VLOOKUP($A339,APropertiesDimless!$A$7:$I$1007,VLOOKUP(Span,Data!$N$4:$Y$11,Data!$Y$1,FALSE),FALSE)</f>
        <v>0.3298366180961409</v>
      </c>
      <c r="C339" s="6">
        <f t="shared" si="37"/>
        <v>0.48491830904807043</v>
      </c>
      <c r="D339" s="116">
        <f>VLOOKUP($A339,AProperties!$AE$8:$AM$1007,VLOOKUP(Span,Data!$N$4:$Y$11,Data!$Y$1,FALSE),FALSE)</f>
        <v>0.39720691935162378</v>
      </c>
      <c r="E339" s="116">
        <f t="shared" si="38"/>
        <v>0.51994766001693404</v>
      </c>
      <c r="F339" s="6">
        <f t="shared" si="42"/>
        <v>0.7143518671301432</v>
      </c>
      <c r="G339" s="9"/>
      <c r="H339" s="15">
        <f t="shared" si="39"/>
        <v>0.32</v>
      </c>
      <c r="I339" s="6">
        <f>VLOOKUP(H339,AProperties!$AO$8:$AW$1007,VLOOKUP(Span,Data!$N$4:$Y$11,Data!$Y$1,FALSE),FALSE)^(2/3)</f>
        <v>0.32954452399327466</v>
      </c>
      <c r="J339" s="15">
        <f>$I339*(Slope^0.5)/VLOOKUP($H339,AProperties!$AY$8:$BG$1007,VLOOKUP(Span,Data!$N$4:$Y$11,Data!$Y$1,FALSE),FALSE)</f>
        <v>1.0766159480501651</v>
      </c>
      <c r="K339" s="15">
        <f>$J339*VLOOKUP($H339,AProperties!$A$8:$I$1007,VLOOKUP(Span,Data!$N$4:$Y$11,Data!$Y$1,FALSE),FALSE)</f>
        <v>0.41479162683907161</v>
      </c>
      <c r="L339" s="15">
        <f t="shared" si="43"/>
        <v>1.0766159480501651</v>
      </c>
      <c r="M339" s="15">
        <f t="shared" si="44"/>
        <v>0.32</v>
      </c>
      <c r="O339" s="28">
        <f t="shared" si="40"/>
        <v>0.32</v>
      </c>
      <c r="P339" s="19">
        <f>AA339*VLOOKUP($O339,AProperties!$A$8:$I$1007,VLOOKUP(Span,Data!$N$4:$Y$11,Data!$Y$1,FALSE),FALSE)</f>
        <v>0.16933797255577557</v>
      </c>
      <c r="Q339" s="19">
        <f>AB339*VLOOKUP($O339,AProperties!$A$8:$I$1007,VLOOKUP(Span,Data!$N$4:$Y$11,Data!$Y$1,FALSE),FALSE)</f>
        <v>0.23948005741314082</v>
      </c>
      <c r="R339" s="19">
        <f>AC339*VLOOKUP($O339,AProperties!$A$8:$I$1007,VLOOKUP(Span,Data!$N$4:$Y$11,Data!$Y$1,FALSE),FALSE)</f>
        <v>0.33867594511155114</v>
      </c>
      <c r="S339" s="19">
        <f>AD339*VLOOKUP($O339,AProperties!$A$8:$I$1007,VLOOKUP(Span,Data!$N$4:$Y$11,Data!$Y$1,FALSE),FALSE)</f>
        <v>0.41479162683907161</v>
      </c>
      <c r="T339" s="19">
        <f>AE339*VLOOKUP($O339,AProperties!$A$8:$I$1007,VLOOKUP(Span,Data!$N$4:$Y$11,Data!$Y$1,FALSE),FALSE)</f>
        <v>0.47896011482628165</v>
      </c>
      <c r="U339" s="19">
        <f>AF339*VLOOKUP($O339,AProperties!$A$8:$I$1007,VLOOKUP(Span,Data!$N$4:$Y$11,Data!$Y$1,FALSE),FALSE)</f>
        <v>0.53549368763133531</v>
      </c>
      <c r="V339" s="19">
        <f>AG339*VLOOKUP($O339,AProperties!$A$8:$I$1007,VLOOKUP(Span,Data!$N$4:$Y$11,Data!$Y$1,FALSE),FALSE)</f>
        <v>0.58660394423461493</v>
      </c>
      <c r="W339" s="19">
        <f>AH339*VLOOKUP($O339,AProperties!$A$8:$I$1007,VLOOKUP(Span,Data!$N$4:$Y$11,Data!$Y$1,FALSE),FALSE)</f>
        <v>0.63360467587464064</v>
      </c>
      <c r="X339" s="19">
        <f>AI339*VLOOKUP($O339,AProperties!$A$8:$I$1007,VLOOKUP(Span,Data!$N$4:$Y$11,Data!$Y$1,FALSE),FALSE)</f>
        <v>0.67735189022310227</v>
      </c>
      <c r="Y339" s="19">
        <f>AJ339*VLOOKUP($O339,AProperties!$A$8:$I$1007,VLOOKUP(Span,Data!$N$4:$Y$11,Data!$Y$1,FALSE),FALSE)</f>
        <v>0.71844017223942225</v>
      </c>
      <c r="Z339" s="19">
        <f>AK339*VLOOKUP($O339,AProperties!$A$8:$I$1007,VLOOKUP(Span,Data!$N$4:$Y$11,Data!$Y$1,FALSE),FALSE)</f>
        <v>0.75730243561341593</v>
      </c>
      <c r="AA339" s="19">
        <f>$I339*AA$19^0.5/VLOOKUP($O339,AProperties!$AY$8:$BG$1007,VLOOKUP(Span,Data!$N$4:$Y$11,Data!$Y$1,FALSE),FALSE)</f>
        <v>0.43952662027761102</v>
      </c>
      <c r="AB339" s="19">
        <f>$I339*AB$19^0.5/VLOOKUP($O339,AProperties!$AY$8:$BG$1007,VLOOKUP(Span,Data!$N$4:$Y$11,Data!$Y$1,FALSE),FALSE)</f>
        <v>0.621584507420607</v>
      </c>
      <c r="AC339" s="19">
        <f>$I339*AC$19^0.5/VLOOKUP($O339,AProperties!$AY$8:$BG$1007,VLOOKUP(Span,Data!$N$4:$Y$11,Data!$Y$1,FALSE),FALSE)</f>
        <v>0.87905324055522205</v>
      </c>
      <c r="AD339" s="19">
        <f>$I339*AD$19^0.5/VLOOKUP($O339,AProperties!$AY$8:$BG$1007,VLOOKUP(Span,Data!$N$4:$Y$11,Data!$Y$1,FALSE),FALSE)</f>
        <v>1.0766159480501651</v>
      </c>
      <c r="AE339" s="19">
        <f>$I339*AE$19^0.5/VLOOKUP($O339,AProperties!$AY$8:$BG$1007,VLOOKUP(Span,Data!$N$4:$Y$11,Data!$Y$1,FALSE),FALSE)</f>
        <v>1.243169014841214</v>
      </c>
      <c r="AF339" s="19">
        <f>$I339*AF$19^0.5/VLOOKUP($O339,AProperties!$AY$8:$BG$1007,VLOOKUP(Span,Data!$N$4:$Y$11,Data!$Y$1,FALSE),FALSE)</f>
        <v>1.3899052123531996</v>
      </c>
      <c r="AG339" s="19">
        <f>$I339*AG$19^0.5/VLOOKUP($O339,AProperties!$AY$8:$BG$1007,VLOOKUP(Span,Data!$N$4:$Y$11,Data!$Y$1,FALSE),FALSE)</f>
        <v>1.522564875199711</v>
      </c>
      <c r="AH339" s="19">
        <f>$I339*AH$19^0.5/VLOOKUP($O339,AProperties!$AY$8:$BG$1007,VLOOKUP(Span,Data!$N$4:$Y$11,Data!$Y$1,FALSE),FALSE)</f>
        <v>1.6445580254455086</v>
      </c>
      <c r="AI339" s="19">
        <f>$I339*AI$19^0.5/VLOOKUP($O339,AProperties!$AY$8:$BG$1007,VLOOKUP(Span,Data!$N$4:$Y$11,Data!$Y$1,FALSE),FALSE)</f>
        <v>1.7581064811104441</v>
      </c>
      <c r="AJ339" s="19">
        <f>$I339*AJ$19^0.5/VLOOKUP($O339,AProperties!$AY$8:$BG$1007,VLOOKUP(Span,Data!$N$4:$Y$11,Data!$Y$1,FALSE),FALSE)</f>
        <v>1.8647535222618206</v>
      </c>
      <c r="AK339" s="19">
        <f>$I339*AK$19^0.5/VLOOKUP($O339,AProperties!$AY$8:$BG$1007,VLOOKUP(Span,Data!$N$4:$Y$11,Data!$Y$1,FALSE),FALSE)</f>
        <v>1.9656228017229513</v>
      </c>
      <c r="AL339" s="47">
        <f t="shared" si="41"/>
        <v>0.32</v>
      </c>
    </row>
    <row r="340" spans="1:38" x14ac:dyDescent="0.25">
      <c r="A340" s="15">
        <v>0.32100000000000001</v>
      </c>
      <c r="B340" s="116">
        <f>VLOOKUP($A340,APropertiesDimless!$A$7:$I$1007,VLOOKUP(Span,Data!$N$4:$Y$11,Data!$Y$1,FALSE),FALSE)</f>
        <v>0.33094405192082627</v>
      </c>
      <c r="C340" s="6">
        <f t="shared" ref="C340:C403" si="45">A340+B340/2</f>
        <v>0.48647202596041317</v>
      </c>
      <c r="D340" s="116">
        <f>VLOOKUP($A340,AProperties!$AE$8:$AM$1007,VLOOKUP(Span,Data!$N$4:$Y$11,Data!$Y$1,FALSE),FALSE)</f>
        <v>0.39841097727382407</v>
      </c>
      <c r="E340" s="116">
        <f t="shared" ref="E340:E403" si="46">IF($F340&lt;=1.93,MAX($C340+K*(1.811*$F340)^M+SCor*Slope,0),IF($F340&gt;=2.21,cc*(1.811*$F340)^2+Y+SCor*Slope,p*$F340^3+q*$F340^2+rr*$F340+s+t*Slope))</f>
        <v>0.52185553228329362</v>
      </c>
      <c r="F340" s="6">
        <f t="shared" si="42"/>
        <v>0.71771914364455924</v>
      </c>
      <c r="G340" s="9"/>
      <c r="H340" s="15">
        <f t="shared" ref="H340:H403" si="47">A340</f>
        <v>0.32100000000000001</v>
      </c>
      <c r="I340" s="6">
        <f>VLOOKUP(H340,AProperties!$AO$8:$AW$1007,VLOOKUP(Span,Data!$N$4:$Y$11,Data!$Y$1,FALSE),FALSE)^(2/3)</f>
        <v>0.33002964199595769</v>
      </c>
      <c r="J340" s="15">
        <f>$I340*(Slope^0.5)/VLOOKUP($H340,AProperties!$AY$8:$BG$1007,VLOOKUP(Span,Data!$N$4:$Y$11,Data!$Y$1,FALSE),FALSE)</f>
        <v>1.0785090771018966</v>
      </c>
      <c r="K340" s="15">
        <f>$J340*VLOOKUP($H340,AProperties!$A$8:$I$1007,VLOOKUP(Span,Data!$N$4:$Y$11,Data!$Y$1,FALSE),FALSE)</f>
        <v>0.41678057295614185</v>
      </c>
      <c r="L340" s="15">
        <f t="shared" si="43"/>
        <v>1.0785090771018966</v>
      </c>
      <c r="M340" s="15">
        <f t="shared" si="44"/>
        <v>0.32100000000000001</v>
      </c>
      <c r="O340" s="28">
        <f t="shared" ref="O340:O403" si="48">A340</f>
        <v>0.32100000000000001</v>
      </c>
      <c r="P340" s="19">
        <f>AA340*VLOOKUP($O340,AProperties!$A$8:$I$1007,VLOOKUP(Span,Data!$N$4:$Y$11,Data!$Y$1,FALSE),FALSE)</f>
        <v>0.17014995640789427</v>
      </c>
      <c r="Q340" s="19">
        <f>AB340*VLOOKUP($O340,AProperties!$A$8:$I$1007,VLOOKUP(Span,Data!$N$4:$Y$11,Data!$Y$1,FALSE),FALSE)</f>
        <v>0.24062837598923503</v>
      </c>
      <c r="R340" s="19">
        <f>AC340*VLOOKUP($O340,AProperties!$A$8:$I$1007,VLOOKUP(Span,Data!$N$4:$Y$11,Data!$Y$1,FALSE),FALSE)</f>
        <v>0.34029991281578853</v>
      </c>
      <c r="S340" s="19">
        <f>AD340*VLOOKUP($O340,AProperties!$A$8:$I$1007,VLOOKUP(Span,Data!$N$4:$Y$11,Data!$Y$1,FALSE),FALSE)</f>
        <v>0.41678057295614185</v>
      </c>
      <c r="T340" s="19">
        <f>AE340*VLOOKUP($O340,AProperties!$A$8:$I$1007,VLOOKUP(Span,Data!$N$4:$Y$11,Data!$Y$1,FALSE),FALSE)</f>
        <v>0.48125675197847007</v>
      </c>
      <c r="U340" s="19">
        <f>AF340*VLOOKUP($O340,AProperties!$A$8:$I$1007,VLOOKUP(Span,Data!$N$4:$Y$11,Data!$Y$1,FALSE),FALSE)</f>
        <v>0.53806140602730756</v>
      </c>
      <c r="V340" s="19">
        <f>AG340*VLOOKUP($O340,AProperties!$A$8:$I$1007,VLOOKUP(Span,Data!$N$4:$Y$11,Data!$Y$1,FALSE),FALSE)</f>
        <v>0.58941673880820511</v>
      </c>
      <c r="W340" s="19">
        <f>AH340*VLOOKUP($O340,AProperties!$A$8:$I$1007,VLOOKUP(Span,Data!$N$4:$Y$11,Data!$Y$1,FALSE),FALSE)</f>
        <v>0.63664284125286175</v>
      </c>
      <c r="X340" s="19">
        <f>AI340*VLOOKUP($O340,AProperties!$A$8:$I$1007,VLOOKUP(Span,Data!$N$4:$Y$11,Data!$Y$1,FALSE),FALSE)</f>
        <v>0.68059982563157706</v>
      </c>
      <c r="Y340" s="19">
        <f>AJ340*VLOOKUP($O340,AProperties!$A$8:$I$1007,VLOOKUP(Span,Data!$N$4:$Y$11,Data!$Y$1,FALSE),FALSE)</f>
        <v>0.72188512796770488</v>
      </c>
      <c r="Z340" s="19">
        <f>AK340*VLOOKUP($O340,AProperties!$A$8:$I$1007,VLOOKUP(Span,Data!$N$4:$Y$11,Data!$Y$1,FALSE),FALSE)</f>
        <v>0.76093373779335505</v>
      </c>
      <c r="AA340" s="19">
        <f>$I340*AA$19^0.5/VLOOKUP($O340,AProperties!$AY$8:$BG$1007,VLOOKUP(Span,Data!$N$4:$Y$11,Data!$Y$1,FALSE),FALSE)</f>
        <v>0.44029948697660792</v>
      </c>
      <c r="AB340" s="19">
        <f>$I340*AB$19^0.5/VLOOKUP($O340,AProperties!$AY$8:$BG$1007,VLOOKUP(Span,Data!$N$4:$Y$11,Data!$Y$1,FALSE),FALSE)</f>
        <v>0.62267750598823501</v>
      </c>
      <c r="AC340" s="19">
        <f>$I340*AC$19^0.5/VLOOKUP($O340,AProperties!$AY$8:$BG$1007,VLOOKUP(Span,Data!$N$4:$Y$11,Data!$Y$1,FALSE),FALSE)</f>
        <v>0.88059897395321585</v>
      </c>
      <c r="AD340" s="19">
        <f>$I340*AD$19^0.5/VLOOKUP($O340,AProperties!$AY$8:$BG$1007,VLOOKUP(Span,Data!$N$4:$Y$11,Data!$Y$1,FALSE),FALSE)</f>
        <v>1.0785090771018966</v>
      </c>
      <c r="AE340" s="19">
        <f>$I340*AE$19^0.5/VLOOKUP($O340,AProperties!$AY$8:$BG$1007,VLOOKUP(Span,Data!$N$4:$Y$11,Data!$Y$1,FALSE),FALSE)</f>
        <v>1.24535501197647</v>
      </c>
      <c r="AF340" s="19">
        <f>$I340*AF$19^0.5/VLOOKUP($O340,AProperties!$AY$8:$BG$1007,VLOOKUP(Span,Data!$N$4:$Y$11,Data!$Y$1,FALSE),FALSE)</f>
        <v>1.3923492314497254</v>
      </c>
      <c r="AG340" s="19">
        <f>$I340*AG$19^0.5/VLOOKUP($O340,AProperties!$AY$8:$BG$1007,VLOOKUP(Span,Data!$N$4:$Y$11,Data!$Y$1,FALSE),FALSE)</f>
        <v>1.5252421639799925</v>
      </c>
      <c r="AH340" s="19">
        <f>$I340*AH$19^0.5/VLOOKUP($O340,AProperties!$AY$8:$BG$1007,VLOOKUP(Span,Data!$N$4:$Y$11,Data!$Y$1,FALSE),FALSE)</f>
        <v>1.6474498278388019</v>
      </c>
      <c r="AI340" s="19">
        <f>$I340*AI$19^0.5/VLOOKUP($O340,AProperties!$AY$8:$BG$1007,VLOOKUP(Span,Data!$N$4:$Y$11,Data!$Y$1,FALSE),FALSE)</f>
        <v>1.7611979479064317</v>
      </c>
      <c r="AJ340" s="19">
        <f>$I340*AJ$19^0.5/VLOOKUP($O340,AProperties!$AY$8:$BG$1007,VLOOKUP(Span,Data!$N$4:$Y$11,Data!$Y$1,FALSE),FALSE)</f>
        <v>1.8680325179647046</v>
      </c>
      <c r="AK340" s="19">
        <f>$I340*AK$19^0.5/VLOOKUP($O340,AProperties!$AY$8:$BG$1007,VLOOKUP(Span,Data!$N$4:$Y$11,Data!$Y$1,FALSE),FALSE)</f>
        <v>1.9690791666759575</v>
      </c>
      <c r="AL340" s="47">
        <f t="shared" ref="AL340:AL403" si="49">O340</f>
        <v>0.32100000000000001</v>
      </c>
    </row>
    <row r="341" spans="1:38" x14ac:dyDescent="0.25">
      <c r="A341" s="15">
        <v>0.32200000000000001</v>
      </c>
      <c r="B341" s="116">
        <f>VLOOKUP($A341,APropertiesDimless!$A$7:$I$1007,VLOOKUP(Span,Data!$N$4:$Y$11,Data!$Y$1,FALSE),FALSE)</f>
        <v>0.33205231721710343</v>
      </c>
      <c r="C341" s="6">
        <f t="shared" si="45"/>
        <v>0.4880261586085517</v>
      </c>
      <c r="D341" s="116">
        <f>VLOOKUP($A341,AProperties!$AE$8:$AM$1007,VLOOKUP(Span,Data!$N$4:$Y$11,Data!$Y$1,FALSE),FALSE)</f>
        <v>0.39961464287843801</v>
      </c>
      <c r="E341" s="116">
        <f t="shared" si="46"/>
        <v>0.52376522663920577</v>
      </c>
      <c r="F341" s="6">
        <f t="shared" ref="F341:F404" si="50">D341*(9.806*B341)^0.5</f>
        <v>0.72109186415163817</v>
      </c>
      <c r="G341" s="9"/>
      <c r="H341" s="15">
        <f t="shared" si="47"/>
        <v>0.32200000000000001</v>
      </c>
      <c r="I341" s="6">
        <f>VLOOKUP(H341,AProperties!$AO$8:$AW$1007,VLOOKUP(Span,Data!$N$4:$Y$11,Data!$Y$1,FALSE),FALSE)^(2/3)</f>
        <v>0.33051333460989812</v>
      </c>
      <c r="J341" s="15">
        <f>$I341*(Slope^0.5)/VLOOKUP($H341,AProperties!$AY$8:$BG$1007,VLOOKUP(Span,Data!$N$4:$Y$11,Data!$Y$1,FALSE),FALSE)</f>
        <v>1.080398267227672</v>
      </c>
      <c r="K341" s="15">
        <f>$J341*VLOOKUP($H341,AProperties!$A$8:$I$1007,VLOOKUP(Span,Data!$N$4:$Y$11,Data!$Y$1,FALSE),FALSE)</f>
        <v>0.41877200309440066</v>
      </c>
      <c r="L341" s="15">
        <f t="shared" ref="L341:L404" si="51">J341</f>
        <v>1.080398267227672</v>
      </c>
      <c r="M341" s="15">
        <f t="shared" ref="M341:M404" si="52">H341</f>
        <v>0.32200000000000001</v>
      </c>
      <c r="O341" s="28">
        <f t="shared" si="48"/>
        <v>0.32200000000000001</v>
      </c>
      <c r="P341" s="19">
        <f>AA341*VLOOKUP($O341,AProperties!$A$8:$I$1007,VLOOKUP(Span,Data!$N$4:$Y$11,Data!$Y$1,FALSE),FALSE)</f>
        <v>0.17096295435741662</v>
      </c>
      <c r="Q341" s="19">
        <f>AB341*VLOOKUP($O341,AProperties!$A$8:$I$1007,VLOOKUP(Span,Data!$N$4:$Y$11,Data!$Y$1,FALSE),FALSE)</f>
        <v>0.24177812871563104</v>
      </c>
      <c r="R341" s="19">
        <f>AC341*VLOOKUP($O341,AProperties!$A$8:$I$1007,VLOOKUP(Span,Data!$N$4:$Y$11,Data!$Y$1,FALSE),FALSE)</f>
        <v>0.34192590871483325</v>
      </c>
      <c r="S341" s="19">
        <f>AD341*VLOOKUP($O341,AProperties!$A$8:$I$1007,VLOOKUP(Span,Data!$N$4:$Y$11,Data!$Y$1,FALSE),FALSE)</f>
        <v>0.41877200309440066</v>
      </c>
      <c r="T341" s="19">
        <f>AE341*VLOOKUP($O341,AProperties!$A$8:$I$1007,VLOOKUP(Span,Data!$N$4:$Y$11,Data!$Y$1,FALSE),FALSE)</f>
        <v>0.48355625743126207</v>
      </c>
      <c r="U341" s="19">
        <f>AF341*VLOOKUP($O341,AProperties!$A$8:$I$1007,VLOOKUP(Span,Data!$N$4:$Y$11,Data!$Y$1,FALSE),FALSE)</f>
        <v>0.54063233128084487</v>
      </c>
      <c r="V341" s="19">
        <f>AG341*VLOOKUP($O341,AProperties!$A$8:$I$1007,VLOOKUP(Span,Data!$N$4:$Y$11,Data!$Y$1,FALSE),FALSE)</f>
        <v>0.59223304631824913</v>
      </c>
      <c r="W341" s="19">
        <f>AH341*VLOOKUP($O341,AProperties!$A$8:$I$1007,VLOOKUP(Span,Data!$N$4:$Y$11,Data!$Y$1,FALSE),FALSE)</f>
        <v>0.63968480103612424</v>
      </c>
      <c r="X341" s="19">
        <f>AI341*VLOOKUP($O341,AProperties!$A$8:$I$1007,VLOOKUP(Span,Data!$N$4:$Y$11,Data!$Y$1,FALSE),FALSE)</f>
        <v>0.6838518174296665</v>
      </c>
      <c r="Y341" s="19">
        <f>AJ341*VLOOKUP($O341,AProperties!$A$8:$I$1007,VLOOKUP(Span,Data!$N$4:$Y$11,Data!$Y$1,FALSE),FALSE)</f>
        <v>0.72533438614689316</v>
      </c>
      <c r="Z341" s="19">
        <f>AK341*VLOOKUP($O341,AProperties!$A$8:$I$1007,VLOOKUP(Span,Data!$N$4:$Y$11,Data!$Y$1,FALSE),FALSE)</f>
        <v>0.76456957515475499</v>
      </c>
      <c r="AA341" s="19">
        <f>$I341*AA$19^0.5/VLOOKUP($O341,AProperties!$AY$8:$BG$1007,VLOOKUP(Span,Data!$N$4:$Y$11,Data!$Y$1,FALSE),FALSE)</f>
        <v>0.44107074561581694</v>
      </c>
      <c r="AB341" s="19">
        <f>$I341*AB$19^0.5/VLOOKUP($O341,AProperties!$AY$8:$BG$1007,VLOOKUP(Span,Data!$N$4:$Y$11,Data!$Y$1,FALSE),FALSE)</f>
        <v>0.62376823041590168</v>
      </c>
      <c r="AC341" s="19">
        <f>$I341*AC$19^0.5/VLOOKUP($O341,AProperties!$AY$8:$BG$1007,VLOOKUP(Span,Data!$N$4:$Y$11,Data!$Y$1,FALSE),FALSE)</f>
        <v>0.88214149123163388</v>
      </c>
      <c r="AD341" s="19">
        <f>$I341*AD$19^0.5/VLOOKUP($O341,AProperties!$AY$8:$BG$1007,VLOOKUP(Span,Data!$N$4:$Y$11,Data!$Y$1,FALSE),FALSE)</f>
        <v>1.080398267227672</v>
      </c>
      <c r="AE341" s="19">
        <f>$I341*AE$19^0.5/VLOOKUP($O341,AProperties!$AY$8:$BG$1007,VLOOKUP(Span,Data!$N$4:$Y$11,Data!$Y$1,FALSE),FALSE)</f>
        <v>1.2475364608318034</v>
      </c>
      <c r="AF341" s="19">
        <f>$I341*AF$19^0.5/VLOOKUP($O341,AProperties!$AY$8:$BG$1007,VLOOKUP(Span,Data!$N$4:$Y$11,Data!$Y$1,FALSE),FALSE)</f>
        <v>1.3947881654147078</v>
      </c>
      <c r="AG341" s="19">
        <f>$I341*AG$19^0.5/VLOOKUP($O341,AProperties!$AY$8:$BG$1007,VLOOKUP(Span,Data!$N$4:$Y$11,Data!$Y$1,FALSE),FALSE)</f>
        <v>1.5279138822777651</v>
      </c>
      <c r="AH341" s="19">
        <f>$I341*AH$19^0.5/VLOOKUP($O341,AProperties!$AY$8:$BG$1007,VLOOKUP(Span,Data!$N$4:$Y$11,Data!$Y$1,FALSE),FALSE)</f>
        <v>1.6503356134233118</v>
      </c>
      <c r="AI341" s="19">
        <f>$I341*AI$19^0.5/VLOOKUP($O341,AProperties!$AY$8:$BG$1007,VLOOKUP(Span,Data!$N$4:$Y$11,Data!$Y$1,FALSE),FALSE)</f>
        <v>1.7642829824632678</v>
      </c>
      <c r="AJ341" s="19">
        <f>$I341*AJ$19^0.5/VLOOKUP($O341,AProperties!$AY$8:$BG$1007,VLOOKUP(Span,Data!$N$4:$Y$11,Data!$Y$1,FALSE),FALSE)</f>
        <v>1.8713046912477052</v>
      </c>
      <c r="AK341" s="19">
        <f>$I341*AK$19^0.5/VLOOKUP($O341,AProperties!$AY$8:$BG$1007,VLOOKUP(Span,Data!$N$4:$Y$11,Data!$Y$1,FALSE),FALSE)</f>
        <v>1.9725283401669682</v>
      </c>
      <c r="AL341" s="47">
        <f t="shared" si="49"/>
        <v>0.32200000000000001</v>
      </c>
    </row>
    <row r="342" spans="1:38" x14ac:dyDescent="0.25">
      <c r="A342" s="15">
        <v>0.32300000000000001</v>
      </c>
      <c r="B342" s="116">
        <f>VLOOKUP($A342,APropertiesDimless!$A$7:$I$1007,VLOOKUP(Span,Data!$N$4:$Y$11,Data!$Y$1,FALSE),FALSE)</f>
        <v>0.3331614182890747</v>
      </c>
      <c r="C342" s="6">
        <f t="shared" si="45"/>
        <v>0.48958070914453733</v>
      </c>
      <c r="D342" s="116">
        <f>VLOOKUP($A342,AProperties!$AE$8:$AM$1007,VLOOKUP(Span,Data!$N$4:$Y$11,Data!$Y$1,FALSE),FALSE)</f>
        <v>0.40081791458123295</v>
      </c>
      <c r="E342" s="116">
        <f t="shared" si="46"/>
        <v>0.52567674666286734</v>
      </c>
      <c r="F342" s="6">
        <f t="shared" si="50"/>
        <v>0.72447002244970815</v>
      </c>
      <c r="G342" s="9"/>
      <c r="H342" s="15">
        <f t="shared" si="47"/>
        <v>0.32300000000000001</v>
      </c>
      <c r="I342" s="6">
        <f>VLOOKUP(H342,AProperties!$AO$8:$AW$1007,VLOOKUP(Span,Data!$N$4:$Y$11,Data!$Y$1,FALSE),FALSE)^(2/3)</f>
        <v>0.33099560631107183</v>
      </c>
      <c r="J342" s="15">
        <f>$I342*(Slope^0.5)/VLOOKUP($H342,AProperties!$AY$8:$BG$1007,VLOOKUP(Span,Data!$N$4:$Y$11,Data!$Y$1,FALSE),FALSE)</f>
        <v>1.082283528861782</v>
      </c>
      <c r="K342" s="15">
        <f>$J342*VLOOKUP($H342,AProperties!$A$8:$I$1007,VLOOKUP(Span,Data!$N$4:$Y$11,Data!$Y$1,FALSE),FALSE)</f>
        <v>0.42076590369455613</v>
      </c>
      <c r="L342" s="15">
        <f t="shared" si="51"/>
        <v>1.082283528861782</v>
      </c>
      <c r="M342" s="15">
        <f t="shared" si="52"/>
        <v>0.32300000000000001</v>
      </c>
      <c r="O342" s="28">
        <f t="shared" si="48"/>
        <v>0.32300000000000001</v>
      </c>
      <c r="P342" s="19">
        <f>AA342*VLOOKUP($O342,AProperties!$A$8:$I$1007,VLOOKUP(Span,Data!$N$4:$Y$11,Data!$Y$1,FALSE),FALSE)</f>
        <v>0.17177696086878494</v>
      </c>
      <c r="Q342" s="19">
        <f>AB342*VLOOKUP($O342,AProperties!$A$8:$I$1007,VLOOKUP(Span,Data!$N$4:$Y$11,Data!$Y$1,FALSE),FALSE)</f>
        <v>0.24292930776386815</v>
      </c>
      <c r="R342" s="19">
        <f>AC342*VLOOKUP($O342,AProperties!$A$8:$I$1007,VLOOKUP(Span,Data!$N$4:$Y$11,Data!$Y$1,FALSE),FALSE)</f>
        <v>0.34355392173756988</v>
      </c>
      <c r="S342" s="19">
        <f>AD342*VLOOKUP($O342,AProperties!$A$8:$I$1007,VLOOKUP(Span,Data!$N$4:$Y$11,Data!$Y$1,FALSE),FALSE)</f>
        <v>0.42076590369455613</v>
      </c>
      <c r="T342" s="19">
        <f>AE342*VLOOKUP($O342,AProperties!$A$8:$I$1007,VLOOKUP(Span,Data!$N$4:$Y$11,Data!$Y$1,FALSE),FALSE)</f>
        <v>0.48585861552773629</v>
      </c>
      <c r="U342" s="19">
        <f>AF342*VLOOKUP($O342,AProperties!$A$8:$I$1007,VLOOKUP(Span,Data!$N$4:$Y$11,Data!$Y$1,FALSE),FALSE)</f>
        <v>0.54320644588697653</v>
      </c>
      <c r="V342" s="19">
        <f>AG342*VLOOKUP($O342,AProperties!$A$8:$I$1007,VLOOKUP(Span,Data!$N$4:$Y$11,Data!$Y$1,FALSE),FALSE)</f>
        <v>0.59505284758901289</v>
      </c>
      <c r="W342" s="19">
        <f>AH342*VLOOKUP($O342,AProperties!$A$8:$I$1007,VLOOKUP(Span,Data!$N$4:$Y$11,Data!$Y$1,FALSE),FALSE)</f>
        <v>0.64273053451226758</v>
      </c>
      <c r="X342" s="19">
        <f>AI342*VLOOKUP($O342,AProperties!$A$8:$I$1007,VLOOKUP(Span,Data!$N$4:$Y$11,Data!$Y$1,FALSE),FALSE)</f>
        <v>0.68710784347513976</v>
      </c>
      <c r="Y342" s="19">
        <f>AJ342*VLOOKUP($O342,AProperties!$A$8:$I$1007,VLOOKUP(Span,Data!$N$4:$Y$11,Data!$Y$1,FALSE),FALSE)</f>
        <v>0.72878792329160424</v>
      </c>
      <c r="Z342" s="19">
        <f>AK342*VLOOKUP($O342,AProperties!$A$8:$I$1007,VLOOKUP(Span,Data!$N$4:$Y$11,Data!$Y$1,FALSE),FALSE)</f>
        <v>0.76820992294184898</v>
      </c>
      <c r="AA342" s="19">
        <f>$I342*AA$19^0.5/VLOOKUP($O342,AProperties!$AY$8:$BG$1007,VLOOKUP(Span,Data!$N$4:$Y$11,Data!$Y$1,FALSE),FALSE)</f>
        <v>0.44184040045501938</v>
      </c>
      <c r="AB342" s="19">
        <f>$I342*AB$19^0.5/VLOOKUP($O342,AProperties!$AY$8:$BG$1007,VLOOKUP(Span,Data!$N$4:$Y$11,Data!$Y$1,FALSE),FALSE)</f>
        <v>0.624856686727848</v>
      </c>
      <c r="AC342" s="19">
        <f>$I342*AC$19^0.5/VLOOKUP($O342,AProperties!$AY$8:$BG$1007,VLOOKUP(Span,Data!$N$4:$Y$11,Data!$Y$1,FALSE),FALSE)</f>
        <v>0.88368080091003876</v>
      </c>
      <c r="AD342" s="19">
        <f>$I342*AD$19^0.5/VLOOKUP($O342,AProperties!$AY$8:$BG$1007,VLOOKUP(Span,Data!$N$4:$Y$11,Data!$Y$1,FALSE),FALSE)</f>
        <v>1.082283528861782</v>
      </c>
      <c r="AE342" s="19">
        <f>$I342*AE$19^0.5/VLOOKUP($O342,AProperties!$AY$8:$BG$1007,VLOOKUP(Span,Data!$N$4:$Y$11,Data!$Y$1,FALSE),FALSE)</f>
        <v>1.249713373455696</v>
      </c>
      <c r="AF342" s="19">
        <f>$I342*AF$19^0.5/VLOOKUP($O342,AProperties!$AY$8:$BG$1007,VLOOKUP(Span,Data!$N$4:$Y$11,Data!$Y$1,FALSE),FALSE)</f>
        <v>1.3972220277187586</v>
      </c>
      <c r="AG342" s="19">
        <f>$I342*AG$19^0.5/VLOOKUP($O342,AProperties!$AY$8:$BG$1007,VLOOKUP(Span,Data!$N$4:$Y$11,Data!$Y$1,FALSE),FALSE)</f>
        <v>1.5305800448493452</v>
      </c>
      <c r="AH342" s="19">
        <f>$I342*AH$19^0.5/VLOOKUP($O342,AProperties!$AY$8:$BG$1007,VLOOKUP(Span,Data!$N$4:$Y$11,Data!$Y$1,FALSE),FALSE)</f>
        <v>1.65321539813768</v>
      </c>
      <c r="AI342" s="19">
        <f>$I342*AI$19^0.5/VLOOKUP($O342,AProperties!$AY$8:$BG$1007,VLOOKUP(Span,Data!$N$4:$Y$11,Data!$Y$1,FALSE),FALSE)</f>
        <v>1.7673616018200775</v>
      </c>
      <c r="AJ342" s="19">
        <f>$I342*AJ$19^0.5/VLOOKUP($O342,AProperties!$AY$8:$BG$1007,VLOOKUP(Span,Data!$N$4:$Y$11,Data!$Y$1,FALSE),FALSE)</f>
        <v>1.8745700601835436</v>
      </c>
      <c r="AK342" s="19">
        <f>$I342*AK$19^0.5/VLOOKUP($O342,AProperties!$AY$8:$BG$1007,VLOOKUP(Span,Data!$N$4:$Y$11,Data!$Y$1,FALSE),FALSE)</f>
        <v>1.9759703412463048</v>
      </c>
      <c r="AL342" s="47">
        <f t="shared" si="49"/>
        <v>0.32300000000000001</v>
      </c>
    </row>
    <row r="343" spans="1:38" x14ac:dyDescent="0.25">
      <c r="A343" s="15">
        <v>0.32400000000000001</v>
      </c>
      <c r="B343" s="116">
        <f>VLOOKUP($A343,APropertiesDimless!$A$7:$I$1007,VLOOKUP(Span,Data!$N$4:$Y$11,Data!$Y$1,FALSE),FALSE)</f>
        <v>0.33427135945982511</v>
      </c>
      <c r="C343" s="6">
        <f t="shared" si="45"/>
        <v>0.49113567972991257</v>
      </c>
      <c r="D343" s="116">
        <f>VLOOKUP($A343,AProperties!$AE$8:$AM$1007,VLOOKUP(Span,Data!$N$4:$Y$11,Data!$Y$1,FALSE),FALSE)</f>
        <v>0.40202079079641873</v>
      </c>
      <c r="E343" s="116">
        <f t="shared" si="46"/>
        <v>0.52759009594299633</v>
      </c>
      <c r="F343" s="6">
        <f t="shared" si="50"/>
        <v>0.72785361239204482</v>
      </c>
      <c r="G343" s="9"/>
      <c r="H343" s="15">
        <f t="shared" si="47"/>
        <v>0.32400000000000001</v>
      </c>
      <c r="I343" s="6">
        <f>VLOOKUP(H343,AProperties!$AO$8:$AW$1007,VLOOKUP(Span,Data!$N$4:$Y$11,Data!$Y$1,FALSE),FALSE)^(2/3)</f>
        <v>0.33147646154227534</v>
      </c>
      <c r="J343" s="15">
        <f>$I343*(Slope^0.5)/VLOOKUP($H343,AProperties!$AY$8:$BG$1007,VLOOKUP(Span,Data!$N$4:$Y$11,Data!$Y$1,FALSE),FALSE)</f>
        <v>1.0841648723544144</v>
      </c>
      <c r="K343" s="15">
        <f>$J343*VLOOKUP($H343,AProperties!$A$8:$I$1007,VLOOKUP(Span,Data!$N$4:$Y$11,Data!$Y$1,FALSE),FALSE)</f>
        <v>0.42276226120900906</v>
      </c>
      <c r="L343" s="15">
        <f t="shared" si="51"/>
        <v>1.0841648723544144</v>
      </c>
      <c r="M343" s="15">
        <f t="shared" si="52"/>
        <v>0.32400000000000001</v>
      </c>
      <c r="O343" s="28">
        <f t="shared" si="48"/>
        <v>0.32400000000000001</v>
      </c>
      <c r="P343" s="19">
        <f>AA343*VLOOKUP($O343,AProperties!$A$8:$I$1007,VLOOKUP(Span,Data!$N$4:$Y$11,Data!$Y$1,FALSE),FALSE)</f>
        <v>0.1725919704112151</v>
      </c>
      <c r="Q343" s="19">
        <f>AB343*VLOOKUP($O343,AProperties!$A$8:$I$1007,VLOOKUP(Span,Data!$N$4:$Y$11,Data!$Y$1,FALSE),FALSE)</f>
        <v>0.24408190531223634</v>
      </c>
      <c r="R343" s="19">
        <f>AC343*VLOOKUP($O343,AProperties!$A$8:$I$1007,VLOOKUP(Span,Data!$N$4:$Y$11,Data!$Y$1,FALSE),FALSE)</f>
        <v>0.3451839408224302</v>
      </c>
      <c r="S343" s="19">
        <f>AD343*VLOOKUP($O343,AProperties!$A$8:$I$1007,VLOOKUP(Span,Data!$N$4:$Y$11,Data!$Y$1,FALSE),FALSE)</f>
        <v>0.42276226120900906</v>
      </c>
      <c r="T343" s="19">
        <f>AE343*VLOOKUP($O343,AProperties!$A$8:$I$1007,VLOOKUP(Span,Data!$N$4:$Y$11,Data!$Y$1,FALSE),FALSE)</f>
        <v>0.48816381062447267</v>
      </c>
      <c r="U343" s="19">
        <f>AF343*VLOOKUP($O343,AProperties!$A$8:$I$1007,VLOOKUP(Span,Data!$N$4:$Y$11,Data!$Y$1,FALSE),FALSE)</f>
        <v>0.54578373235582744</v>
      </c>
      <c r="V343" s="19">
        <f>AG343*VLOOKUP($O343,AProperties!$A$8:$I$1007,VLOOKUP(Span,Data!$N$4:$Y$11,Data!$Y$1,FALSE),FALSE)</f>
        <v>0.59787612346129781</v>
      </c>
      <c r="W343" s="19">
        <f>AH343*VLOOKUP($O343,AProperties!$A$8:$I$1007,VLOOKUP(Span,Data!$N$4:$Y$11,Data!$Y$1,FALSE),FALSE)</f>
        <v>0.6457800209869925</v>
      </c>
      <c r="X343" s="19">
        <f>AI343*VLOOKUP($O343,AProperties!$A$8:$I$1007,VLOOKUP(Span,Data!$N$4:$Y$11,Data!$Y$1,FALSE),FALSE)</f>
        <v>0.6903678816448604</v>
      </c>
      <c r="Y343" s="19">
        <f>AJ343*VLOOKUP($O343,AProperties!$A$8:$I$1007,VLOOKUP(Span,Data!$N$4:$Y$11,Data!$Y$1,FALSE),FALSE)</f>
        <v>0.73224571593670884</v>
      </c>
      <c r="Z343" s="19">
        <f>AK343*VLOOKUP($O343,AProperties!$A$8:$I$1007,VLOOKUP(Span,Data!$N$4:$Y$11,Data!$Y$1,FALSE),FALSE)</f>
        <v>0.77185475642021861</v>
      </c>
      <c r="AA343" s="19">
        <f>$I343*AA$19^0.5/VLOOKUP($O343,AProperties!$AY$8:$BG$1007,VLOOKUP(Span,Data!$N$4:$Y$11,Data!$Y$1,FALSE),FALSE)</f>
        <v>0.44260845571966201</v>
      </c>
      <c r="AB343" s="19">
        <f>$I343*AB$19^0.5/VLOOKUP($O343,AProperties!$AY$8:$BG$1007,VLOOKUP(Span,Data!$N$4:$Y$11,Data!$Y$1,FALSE),FALSE)</f>
        <v>0.62594288089975758</v>
      </c>
      <c r="AC343" s="19">
        <f>$I343*AC$19^0.5/VLOOKUP($O343,AProperties!$AY$8:$BG$1007,VLOOKUP(Span,Data!$N$4:$Y$11,Data!$Y$1,FALSE),FALSE)</f>
        <v>0.88521691143932402</v>
      </c>
      <c r="AD343" s="19">
        <f>$I343*AD$19^0.5/VLOOKUP($O343,AProperties!$AY$8:$BG$1007,VLOOKUP(Span,Data!$N$4:$Y$11,Data!$Y$1,FALSE),FALSE)</f>
        <v>1.0841648723544144</v>
      </c>
      <c r="AE343" s="19">
        <f>$I343*AE$19^0.5/VLOOKUP($O343,AProperties!$AY$8:$BG$1007,VLOOKUP(Span,Data!$N$4:$Y$11,Data!$Y$1,FALSE),FALSE)</f>
        <v>1.2518857617995152</v>
      </c>
      <c r="AF343" s="19">
        <f>$I343*AF$19^0.5/VLOOKUP($O343,AProperties!$AY$8:$BG$1007,VLOOKUP(Span,Data!$N$4:$Y$11,Data!$Y$1,FALSE),FALSE)</f>
        <v>1.3996508317239125</v>
      </c>
      <c r="AG343" s="19">
        <f>$I343*AG$19^0.5/VLOOKUP($O343,AProperties!$AY$8:$BG$1007,VLOOKUP(Span,Data!$N$4:$Y$11,Data!$Y$1,FALSE),FALSE)</f>
        <v>1.5332406663321085</v>
      </c>
      <c r="AH343" s="19">
        <f>$I343*AH$19^0.5/VLOOKUP($O343,AProperties!$AY$8:$BG$1007,VLOOKUP(Span,Data!$N$4:$Y$11,Data!$Y$1,FALSE),FALSE)</f>
        <v>1.6560891977920804</v>
      </c>
      <c r="AI343" s="19">
        <f>$I343*AI$19^0.5/VLOOKUP($O343,AProperties!$AY$8:$BG$1007,VLOOKUP(Span,Data!$N$4:$Y$11,Data!$Y$1,FALSE),FALSE)</f>
        <v>1.770433822878648</v>
      </c>
      <c r="AJ343" s="19">
        <f>$I343*AJ$19^0.5/VLOOKUP($O343,AProperties!$AY$8:$BG$1007,VLOOKUP(Span,Data!$N$4:$Y$11,Data!$Y$1,FALSE),FALSE)</f>
        <v>1.8778286426992723</v>
      </c>
      <c r="AK343" s="19">
        <f>$I343*AK$19^0.5/VLOOKUP($O343,AProperties!$AY$8:$BG$1007,VLOOKUP(Span,Data!$N$4:$Y$11,Data!$Y$1,FALSE),FALSE)</f>
        <v>1.9794051888107398</v>
      </c>
      <c r="AL343" s="47">
        <f t="shared" si="49"/>
        <v>0.32400000000000001</v>
      </c>
    </row>
    <row r="344" spans="1:38" x14ac:dyDescent="0.25">
      <c r="A344" s="15">
        <v>0.32500000000000001</v>
      </c>
      <c r="B344" s="116">
        <f>VLOOKUP($A344,APropertiesDimless!$A$7:$I$1007,VLOOKUP(Span,Data!$N$4:$Y$11,Data!$Y$1,FALSE),FALSE)</f>
        <v>0.33538214507156472</v>
      </c>
      <c r="C344" s="6">
        <f t="shared" si="45"/>
        <v>0.49269107253578237</v>
      </c>
      <c r="D344" s="116">
        <f>VLOOKUP($A344,AProperties!$AE$8:$AM$1007,VLOOKUP(Span,Data!$N$4:$Y$11,Data!$Y$1,FALSE),FALSE)</f>
        <v>0.40322326993664143</v>
      </c>
      <c r="E344" s="116">
        <f t="shared" si="46"/>
        <v>0.52950527807895242</v>
      </c>
      <c r="F344" s="6">
        <f t="shared" si="50"/>
        <v>0.73124262788673855</v>
      </c>
      <c r="G344" s="9"/>
      <c r="H344" s="15">
        <f t="shared" si="47"/>
        <v>0.32500000000000001</v>
      </c>
      <c r="I344" s="6">
        <f>VLOOKUP(H344,AProperties!$AO$8:$AW$1007,VLOOKUP(Span,Data!$N$4:$Y$11,Data!$Y$1,FALSE),FALSE)^(2/3)</f>
        <v>0.33195590471343522</v>
      </c>
      <c r="J344" s="15">
        <f>$I344*(Slope^0.5)/VLOOKUP($H344,AProperties!$AY$8:$BG$1007,VLOOKUP(Span,Data!$N$4:$Y$11,Data!$Y$1,FALSE),FALSE)</f>
        <v>1.0860423079724604</v>
      </c>
      <c r="K344" s="15">
        <f>$J344*VLOOKUP($H344,AProperties!$A$8:$I$1007,VLOOKUP(Span,Data!$N$4:$Y$11,Data!$Y$1,FALSE),FALSE)</f>
        <v>0.42476106210167797</v>
      </c>
      <c r="L344" s="15">
        <f t="shared" si="51"/>
        <v>1.0860423079724604</v>
      </c>
      <c r="M344" s="15">
        <f t="shared" si="52"/>
        <v>0.32500000000000001</v>
      </c>
      <c r="O344" s="28">
        <f t="shared" si="48"/>
        <v>0.32500000000000001</v>
      </c>
      <c r="P344" s="19">
        <f>AA344*VLOOKUP($O344,AProperties!$A$8:$I$1007,VLOOKUP(Span,Data!$N$4:$Y$11,Data!$Y$1,FALSE),FALSE)</f>
        <v>0.17340797745862477</v>
      </c>
      <c r="Q344" s="19">
        <f>AB344*VLOOKUP($O344,AProperties!$A$8:$I$1007,VLOOKUP(Span,Data!$N$4:$Y$11,Data!$Y$1,FALSE),FALSE)</f>
        <v>0.24523591354567509</v>
      </c>
      <c r="R344" s="19">
        <f>AC344*VLOOKUP($O344,AProperties!$A$8:$I$1007,VLOOKUP(Span,Data!$N$4:$Y$11,Data!$Y$1,FALSE),FALSE)</f>
        <v>0.34681595491724954</v>
      </c>
      <c r="S344" s="19">
        <f>AD344*VLOOKUP($O344,AProperties!$A$8:$I$1007,VLOOKUP(Span,Data!$N$4:$Y$11,Data!$Y$1,FALSE),FALSE)</f>
        <v>0.42476106210167797</v>
      </c>
      <c r="T344" s="19">
        <f>AE344*VLOOKUP($O344,AProperties!$A$8:$I$1007,VLOOKUP(Span,Data!$N$4:$Y$11,Data!$Y$1,FALSE),FALSE)</f>
        <v>0.49047182709135018</v>
      </c>
      <c r="U344" s="19">
        <f>AF344*VLOOKUP($O344,AProperties!$A$8:$I$1007,VLOOKUP(Span,Data!$N$4:$Y$11,Data!$Y$1,FALSE),FALSE)</f>
        <v>0.54836417321239095</v>
      </c>
      <c r="V344" s="19">
        <f>AG344*VLOOKUP($O344,AProperties!$A$8:$I$1007,VLOOKUP(Span,Data!$N$4:$Y$11,Data!$Y$1,FALSE),FALSE)</f>
        <v>0.60070285479219343</v>
      </c>
      <c r="W344" s="19">
        <f>AH344*VLOOKUP($O344,AProperties!$A$8:$I$1007,VLOOKUP(Span,Data!$N$4:$Y$11,Data!$Y$1,FALSE),FALSE)</f>
        <v>0.64883323978359253</v>
      </c>
      <c r="X344" s="19">
        <f>AI344*VLOOKUP($O344,AProperties!$A$8:$I$1007,VLOOKUP(Span,Data!$N$4:$Y$11,Data!$Y$1,FALSE),FALSE)</f>
        <v>0.69363190983449907</v>
      </c>
      <c r="Y344" s="19">
        <f>AJ344*VLOOKUP($O344,AProperties!$A$8:$I$1007,VLOOKUP(Span,Data!$N$4:$Y$11,Data!$Y$1,FALSE),FALSE)</f>
        <v>0.73570774063702526</v>
      </c>
      <c r="Z344" s="19">
        <f>AK344*VLOOKUP($O344,AProperties!$A$8:$I$1007,VLOOKUP(Span,Data!$N$4:$Y$11,Data!$Y$1,FALSE),FALSE)</f>
        <v>0.77550405087647245</v>
      </c>
      <c r="AA344" s="19">
        <f>$I344*AA$19^0.5/VLOOKUP($O344,AProperties!$AY$8:$BG$1007,VLOOKUP(Span,Data!$N$4:$Y$11,Data!$Y$1,FALSE),FALSE)</f>
        <v>0.44337491560118514</v>
      </c>
      <c r="AB344" s="19">
        <f>$I344*AB$19^0.5/VLOOKUP($O344,AProperties!$AY$8:$BG$1007,VLOOKUP(Span,Data!$N$4:$Y$11,Data!$Y$1,FALSE),FALSE)</f>
        <v>0.6270268188592224</v>
      </c>
      <c r="AC344" s="19">
        <f>$I344*AC$19^0.5/VLOOKUP($O344,AProperties!$AY$8:$BG$1007,VLOOKUP(Span,Data!$N$4:$Y$11,Data!$Y$1,FALSE),FALSE)</f>
        <v>0.88674983120237028</v>
      </c>
      <c r="AD344" s="19">
        <f>$I344*AD$19^0.5/VLOOKUP($O344,AProperties!$AY$8:$BG$1007,VLOOKUP(Span,Data!$N$4:$Y$11,Data!$Y$1,FALSE),FALSE)</f>
        <v>1.0860423079724604</v>
      </c>
      <c r="AE344" s="19">
        <f>$I344*AE$19^0.5/VLOOKUP($O344,AProperties!$AY$8:$BG$1007,VLOOKUP(Span,Data!$N$4:$Y$11,Data!$Y$1,FALSE),FALSE)</f>
        <v>1.2540536377184448</v>
      </c>
      <c r="AF344" s="19">
        <f>$I344*AF$19^0.5/VLOOKUP($O344,AProperties!$AY$8:$BG$1007,VLOOKUP(Span,Data!$N$4:$Y$11,Data!$Y$1,FALSE),FALSE)</f>
        <v>1.4020745906846683</v>
      </c>
      <c r="AG344" s="19">
        <f>$I344*AG$19^0.5/VLOOKUP($O344,AProperties!$AY$8:$BG$1007,VLOOKUP(Span,Data!$N$4:$Y$11,Data!$Y$1,FALSE),FALSE)</f>
        <v>1.5358957612456312</v>
      </c>
      <c r="AH344" s="19">
        <f>$I344*AH$19^0.5/VLOOKUP($O344,AProperties!$AY$8:$BG$1007,VLOOKUP(Span,Data!$N$4:$Y$11,Data!$Y$1,FALSE),FALSE)</f>
        <v>1.6589570280694474</v>
      </c>
      <c r="AI344" s="19">
        <f>$I344*AI$19^0.5/VLOOKUP($O344,AProperties!$AY$8:$BG$1007,VLOOKUP(Span,Data!$N$4:$Y$11,Data!$Y$1,FALSE),FALSE)</f>
        <v>1.7734996624047406</v>
      </c>
      <c r="AJ344" s="19">
        <f>$I344*AJ$19^0.5/VLOOKUP($O344,AProperties!$AY$8:$BG$1007,VLOOKUP(Span,Data!$N$4:$Y$11,Data!$Y$1,FALSE),FALSE)</f>
        <v>1.8810804565776671</v>
      </c>
      <c r="AK344" s="19">
        <f>$I344*AK$19^0.5/VLOOKUP($O344,AProperties!$AY$8:$BG$1007,VLOOKUP(Span,Data!$N$4:$Y$11,Data!$Y$1,FALSE),FALSE)</f>
        <v>1.9828329016049642</v>
      </c>
      <c r="AL344" s="47">
        <f t="shared" si="49"/>
        <v>0.32500000000000001</v>
      </c>
    </row>
    <row r="345" spans="1:38" x14ac:dyDescent="0.25">
      <c r="A345" s="15">
        <v>0.32600000000000001</v>
      </c>
      <c r="B345" s="116">
        <f>VLOOKUP($A345,APropertiesDimless!$A$7:$I$1007,VLOOKUP(Span,Data!$N$4:$Y$11,Data!$Y$1,FALSE),FALSE)</f>
        <v>0.33649377948576759</v>
      </c>
      <c r="C345" s="6">
        <f t="shared" si="45"/>
        <v>0.49424688974288378</v>
      </c>
      <c r="D345" s="116">
        <f>VLOOKUP($A345,AProperties!$AE$8:$AM$1007,VLOOKUP(Span,Data!$N$4:$Y$11,Data!$Y$1,FALSE),FALSE)</f>
        <v>0.40442535041297328</v>
      </c>
      <c r="E345" s="116">
        <f t="shared" si="46"/>
        <v>0.53142229668085461</v>
      </c>
      <c r="F345" s="6">
        <f t="shared" si="50"/>
        <v>0.73463706289655517</v>
      </c>
      <c r="G345" s="9"/>
      <c r="H345" s="15">
        <f t="shared" si="47"/>
        <v>0.32600000000000001</v>
      </c>
      <c r="I345" s="6">
        <f>VLOOKUP(H345,AProperties!$AO$8:$AW$1007,VLOOKUP(Span,Data!$N$4:$Y$11,Data!$Y$1,FALSE),FALSE)^(2/3)</f>
        <v>0.33243394020191114</v>
      </c>
      <c r="J345" s="15">
        <f>$I345*(Slope^0.5)/VLOOKUP($H345,AProperties!$AY$8:$BG$1007,VLOOKUP(Span,Data!$N$4:$Y$11,Data!$Y$1,FALSE),FALSE)</f>
        <v>1.0879158459003095</v>
      </c>
      <c r="K345" s="15">
        <f>$J345*VLOOKUP($H345,AProperties!$A$8:$I$1007,VLOOKUP(Span,Data!$N$4:$Y$11,Data!$Y$1,FALSE),FALSE)</f>
        <v>0.42676229284782008</v>
      </c>
      <c r="L345" s="15">
        <f t="shared" si="51"/>
        <v>1.0879158459003095</v>
      </c>
      <c r="M345" s="15">
        <f t="shared" si="52"/>
        <v>0.32600000000000001</v>
      </c>
      <c r="O345" s="28">
        <f t="shared" si="48"/>
        <v>0.32600000000000001</v>
      </c>
      <c r="P345" s="19">
        <f>AA345*VLOOKUP($O345,AProperties!$A$8:$I$1007,VLOOKUP(Span,Data!$N$4:$Y$11,Data!$Y$1,FALSE),FALSE)</f>
        <v>0.17422497648956098</v>
      </c>
      <c r="Q345" s="19">
        <f>AB345*VLOOKUP($O345,AProperties!$A$8:$I$1007,VLOOKUP(Span,Data!$N$4:$Y$11,Data!$Y$1,FALSE),FALSE)</f>
        <v>0.24639132465567079</v>
      </c>
      <c r="R345" s="19">
        <f>AC345*VLOOKUP($O345,AProperties!$A$8:$I$1007,VLOOKUP(Span,Data!$N$4:$Y$11,Data!$Y$1,FALSE),FALSE)</f>
        <v>0.34844995297912196</v>
      </c>
      <c r="S345" s="19">
        <f>AD345*VLOOKUP($O345,AProperties!$A$8:$I$1007,VLOOKUP(Span,Data!$N$4:$Y$11,Data!$Y$1,FALSE),FALSE)</f>
        <v>0.42676229284782008</v>
      </c>
      <c r="T345" s="19">
        <f>AE345*VLOOKUP($O345,AProperties!$A$8:$I$1007,VLOOKUP(Span,Data!$N$4:$Y$11,Data!$Y$1,FALSE),FALSE)</f>
        <v>0.49278264931134158</v>
      </c>
      <c r="U345" s="19">
        <f>AF345*VLOOKUP($O345,AProperties!$A$8:$I$1007,VLOOKUP(Span,Data!$N$4:$Y$11,Data!$Y$1,FALSE),FALSE)</f>
        <v>0.55094775099629978</v>
      </c>
      <c r="V345" s="19">
        <f>AG345*VLOOKUP($O345,AProperties!$A$8:$I$1007,VLOOKUP(Span,Data!$N$4:$Y$11,Data!$Y$1,FALSE),FALSE)</f>
        <v>0.60353302245482565</v>
      </c>
      <c r="W345" s="19">
        <f>AH345*VLOOKUP($O345,AProperties!$A$8:$I$1007,VLOOKUP(Span,Data!$N$4:$Y$11,Data!$Y$1,FALSE),FALSE)</f>
        <v>0.65189017024268225</v>
      </c>
      <c r="X345" s="19">
        <f>AI345*VLOOKUP($O345,AProperties!$A$8:$I$1007,VLOOKUP(Span,Data!$N$4:$Y$11,Data!$Y$1,FALSE),FALSE)</f>
        <v>0.69689990595824391</v>
      </c>
      <c r="Y345" s="19">
        <f>AJ345*VLOOKUP($O345,AProperties!$A$8:$I$1007,VLOOKUP(Span,Data!$N$4:$Y$11,Data!$Y$1,FALSE),FALSE)</f>
        <v>0.73917397396701234</v>
      </c>
      <c r="Z345" s="19">
        <f>AK345*VLOOKUP($O345,AProperties!$A$8:$I$1007,VLOOKUP(Span,Data!$N$4:$Y$11,Data!$Y$1,FALSE),FALSE)</f>
        <v>0.77915778161792215</v>
      </c>
      <c r="AA345" s="19">
        <f>$I345*AA$19^0.5/VLOOKUP($O345,AProperties!$AY$8:$BG$1007,VLOOKUP(Span,Data!$N$4:$Y$11,Data!$Y$1,FALSE),FALSE)</f>
        <v>0.44413978425734874</v>
      </c>
      <c r="AB345" s="19">
        <f>$I345*AB$19^0.5/VLOOKUP($O345,AProperties!$AY$8:$BG$1007,VLOOKUP(Span,Data!$N$4:$Y$11,Data!$Y$1,FALSE),FALSE)</f>
        <v>0.62810850648620309</v>
      </c>
      <c r="AC345" s="19">
        <f>$I345*AC$19^0.5/VLOOKUP($O345,AProperties!$AY$8:$BG$1007,VLOOKUP(Span,Data!$N$4:$Y$11,Data!$Y$1,FALSE),FALSE)</f>
        <v>0.88827956851469747</v>
      </c>
      <c r="AD345" s="19">
        <f>$I345*AD$19^0.5/VLOOKUP($O345,AProperties!$AY$8:$BG$1007,VLOOKUP(Span,Data!$N$4:$Y$11,Data!$Y$1,FALSE),FALSE)</f>
        <v>1.0879158459003095</v>
      </c>
      <c r="AE345" s="19">
        <f>$I345*AE$19^0.5/VLOOKUP($O345,AProperties!$AY$8:$BG$1007,VLOOKUP(Span,Data!$N$4:$Y$11,Data!$Y$1,FALSE),FALSE)</f>
        <v>1.2562170129724062</v>
      </c>
      <c r="AF345" s="19">
        <f>$I345*AF$19^0.5/VLOOKUP($O345,AProperties!$AY$8:$BG$1007,VLOOKUP(Span,Data!$N$4:$Y$11,Data!$Y$1,FALSE),FALSE)</f>
        <v>1.4044933177490175</v>
      </c>
      <c r="AG345" s="19">
        <f>$I345*AG$19^0.5/VLOOKUP($O345,AProperties!$AY$8:$BG$1007,VLOOKUP(Span,Data!$N$4:$Y$11,Data!$Y$1,FALSE),FALSE)</f>
        <v>1.5385453439928158</v>
      </c>
      <c r="AH345" s="19">
        <f>$I345*AH$19^0.5/VLOOKUP($O345,AProperties!$AY$8:$BG$1007,VLOOKUP(Span,Data!$N$4:$Y$11,Data!$Y$1,FALSE),FALSE)</f>
        <v>1.6618189045266938</v>
      </c>
      <c r="AI345" s="19">
        <f>$I345*AI$19^0.5/VLOOKUP($O345,AProperties!$AY$8:$BG$1007,VLOOKUP(Span,Data!$N$4:$Y$11,Data!$Y$1,FALSE),FALSE)</f>
        <v>1.7765591370293949</v>
      </c>
      <c r="AJ345" s="19">
        <f>$I345*AJ$19^0.5/VLOOKUP($O345,AProperties!$AY$8:$BG$1007,VLOOKUP(Span,Data!$N$4:$Y$11,Data!$Y$1,FALSE),FALSE)</f>
        <v>1.8843255194586093</v>
      </c>
      <c r="AK345" s="19">
        <f>$I345*AK$19^0.5/VLOOKUP($O345,AProperties!$AY$8:$BG$1007,VLOOKUP(Span,Data!$N$4:$Y$11,Data!$Y$1,FALSE),FALSE)</f>
        <v>1.9862534982230455</v>
      </c>
      <c r="AL345" s="47">
        <f t="shared" si="49"/>
        <v>0.32600000000000001</v>
      </c>
    </row>
    <row r="346" spans="1:38" x14ac:dyDescent="0.25">
      <c r="A346" s="15">
        <v>0.32700000000000001</v>
      </c>
      <c r="B346" s="116">
        <f>VLOOKUP($A346,APropertiesDimless!$A$7:$I$1007,VLOOKUP(Span,Data!$N$4:$Y$11,Data!$Y$1,FALSE),FALSE)</f>
        <v>0.33760626708331554</v>
      </c>
      <c r="C346" s="6">
        <f t="shared" si="45"/>
        <v>0.49580313354165778</v>
      </c>
      <c r="D346" s="116">
        <f>VLOOKUP($A346,AProperties!$AE$8:$AM$1007,VLOOKUP(Span,Data!$N$4:$Y$11,Data!$Y$1,FALSE),FALSE)</f>
        <v>0.40562703063490552</v>
      </c>
      <c r="E346" s="116">
        <f t="shared" si="46"/>
        <v>0.53334115536970317</v>
      </c>
      <c r="F346" s="6">
        <f t="shared" si="50"/>
        <v>0.73803691143880945</v>
      </c>
      <c r="G346" s="9"/>
      <c r="H346" s="15">
        <f t="shared" si="47"/>
        <v>0.32700000000000001</v>
      </c>
      <c r="I346" s="6">
        <f>VLOOKUP(H346,AProperties!$AO$8:$AW$1007,VLOOKUP(Span,Data!$N$4:$Y$11,Data!$Y$1,FALSE),FALSE)^(2/3)</f>
        <v>0.33291057235279686</v>
      </c>
      <c r="J346" s="15">
        <f>$I346*(Slope^0.5)/VLOOKUP($H346,AProperties!$AY$8:$BG$1007,VLOOKUP(Span,Data!$N$4:$Y$11,Data!$Y$1,FALSE),FALSE)</f>
        <v>1.0897854962406308</v>
      </c>
      <c r="K346" s="15">
        <f>$J346*VLOOKUP($H346,AProperties!$A$8:$I$1007,VLOOKUP(Span,Data!$N$4:$Y$11,Data!$Y$1,FALSE),FALSE)</f>
        <v>0.42876593993385698</v>
      </c>
      <c r="L346" s="15">
        <f t="shared" si="51"/>
        <v>1.0897854962406308</v>
      </c>
      <c r="M346" s="15">
        <f t="shared" si="52"/>
        <v>0.32700000000000001</v>
      </c>
      <c r="O346" s="28">
        <f t="shared" si="48"/>
        <v>0.32700000000000001</v>
      </c>
      <c r="P346" s="19">
        <f>AA346*VLOOKUP($O346,AProperties!$A$8:$I$1007,VLOOKUP(Span,Data!$N$4:$Y$11,Data!$Y$1,FALSE),FALSE)</f>
        <v>0.17504296198712851</v>
      </c>
      <c r="Q346" s="19">
        <f>AB346*VLOOKUP($O346,AProperties!$A$8:$I$1007,VLOOKUP(Span,Data!$N$4:$Y$11,Data!$Y$1,FALSE),FALSE)</f>
        <v>0.24754813084015531</v>
      </c>
      <c r="R346" s="19">
        <f>AC346*VLOOKUP($O346,AProperties!$A$8:$I$1007,VLOOKUP(Span,Data!$N$4:$Y$11,Data!$Y$1,FALSE),FALSE)</f>
        <v>0.35008592397425703</v>
      </c>
      <c r="S346" s="19">
        <f>AD346*VLOOKUP($O346,AProperties!$A$8:$I$1007,VLOOKUP(Span,Data!$N$4:$Y$11,Data!$Y$1,FALSE),FALSE)</f>
        <v>0.42876593993385698</v>
      </c>
      <c r="T346" s="19">
        <f>AE346*VLOOKUP($O346,AProperties!$A$8:$I$1007,VLOOKUP(Span,Data!$N$4:$Y$11,Data!$Y$1,FALSE),FALSE)</f>
        <v>0.49509626168031062</v>
      </c>
      <c r="U346" s="19">
        <f>AF346*VLOOKUP($O346,AProperties!$A$8:$I$1007,VLOOKUP(Span,Data!$N$4:$Y$11,Data!$Y$1,FALSE),FALSE)</f>
        <v>0.55353444826159925</v>
      </c>
      <c r="V346" s="19">
        <f>AG346*VLOOKUP($O346,AProperties!$A$8:$I$1007,VLOOKUP(Span,Data!$N$4:$Y$11,Data!$Y$1,FALSE),FALSE)</f>
        <v>0.60636660733810843</v>
      </c>
      <c r="W346" s="19">
        <f>AH346*VLOOKUP($O346,AProperties!$A$8:$I$1007,VLOOKUP(Span,Data!$N$4:$Y$11,Data!$Y$1,FALSE),FALSE)</f>
        <v>0.6549507917219296</v>
      </c>
      <c r="X346" s="19">
        <f>AI346*VLOOKUP($O346,AProperties!$A$8:$I$1007,VLOOKUP(Span,Data!$N$4:$Y$11,Data!$Y$1,FALSE),FALSE)</f>
        <v>0.70017184794851406</v>
      </c>
      <c r="Y346" s="19">
        <f>AJ346*VLOOKUP($O346,AProperties!$A$8:$I$1007,VLOOKUP(Span,Data!$N$4:$Y$11,Data!$Y$1,FALSE),FALSE)</f>
        <v>0.74264439252046577</v>
      </c>
      <c r="Z346" s="19">
        <f>AK346*VLOOKUP($O346,AProperties!$A$8:$I$1007,VLOOKUP(Span,Data!$N$4:$Y$11,Data!$Y$1,FALSE),FALSE)</f>
        <v>0.78281592397226207</v>
      </c>
      <c r="AA346" s="19">
        <f>$I346*AA$19^0.5/VLOOKUP($O346,AProperties!$AY$8:$BG$1007,VLOOKUP(Span,Data!$N$4:$Y$11,Data!$Y$1,FALSE),FALSE)</f>
        <v>0.44490306581255018</v>
      </c>
      <c r="AB346" s="19">
        <f>$I346*AB$19^0.5/VLOOKUP($O346,AProperties!$AY$8:$BG$1007,VLOOKUP(Span,Data!$N$4:$Y$11,Data!$Y$1,FALSE),FALSE)</f>
        <v>0.62918794961347824</v>
      </c>
      <c r="AC346" s="19">
        <f>$I346*AC$19^0.5/VLOOKUP($O346,AProperties!$AY$8:$BG$1007,VLOOKUP(Span,Data!$N$4:$Y$11,Data!$Y$1,FALSE),FALSE)</f>
        <v>0.88980613162510036</v>
      </c>
      <c r="AD346" s="19">
        <f>$I346*AD$19^0.5/VLOOKUP($O346,AProperties!$AY$8:$BG$1007,VLOOKUP(Span,Data!$N$4:$Y$11,Data!$Y$1,FALSE),FALSE)</f>
        <v>1.0897854962406308</v>
      </c>
      <c r="AE346" s="19">
        <f>$I346*AE$19^0.5/VLOOKUP($O346,AProperties!$AY$8:$BG$1007,VLOOKUP(Span,Data!$N$4:$Y$11,Data!$Y$1,FALSE),FALSE)</f>
        <v>1.2583758992269565</v>
      </c>
      <c r="AF346" s="19">
        <f>$I346*AF$19^0.5/VLOOKUP($O346,AProperties!$AY$8:$BG$1007,VLOOKUP(Span,Data!$N$4:$Y$11,Data!$Y$1,FALSE),FALSE)</f>
        <v>1.4069070259594496</v>
      </c>
      <c r="AG346" s="19">
        <f>$I346*AG$19^0.5/VLOOKUP($O346,AProperties!$AY$8:$BG$1007,VLOOKUP(Span,Data!$N$4:$Y$11,Data!$Y$1,FALSE),FALSE)</f>
        <v>1.5411894288609937</v>
      </c>
      <c r="AH346" s="19">
        <f>$I346*AH$19^0.5/VLOOKUP($O346,AProperties!$AY$8:$BG$1007,VLOOKUP(Span,Data!$N$4:$Y$11,Data!$Y$1,FALSE),FALSE)</f>
        <v>1.6646748425959015</v>
      </c>
      <c r="AI346" s="19">
        <f>$I346*AI$19^0.5/VLOOKUP($O346,AProperties!$AY$8:$BG$1007,VLOOKUP(Span,Data!$N$4:$Y$11,Data!$Y$1,FALSE),FALSE)</f>
        <v>1.7796122632502007</v>
      </c>
      <c r="AJ346" s="19">
        <f>$I346*AJ$19^0.5/VLOOKUP($O346,AProperties!$AY$8:$BG$1007,VLOOKUP(Span,Data!$N$4:$Y$11,Data!$Y$1,FALSE),FALSE)</f>
        <v>1.8875638488404343</v>
      </c>
      <c r="AK346" s="19">
        <f>$I346*AK$19^0.5/VLOOKUP($O346,AProperties!$AY$8:$BG$1007,VLOOKUP(Span,Data!$N$4:$Y$11,Data!$Y$1,FALSE),FALSE)</f>
        <v>1.98966699710985</v>
      </c>
      <c r="AL346" s="47">
        <f t="shared" si="49"/>
        <v>0.32700000000000001</v>
      </c>
    </row>
    <row r="347" spans="1:38" x14ac:dyDescent="0.25">
      <c r="A347" s="15">
        <v>0.32800000000000001</v>
      </c>
      <c r="B347" s="116">
        <f>VLOOKUP($A347,APropertiesDimless!$A$7:$I$1007,VLOOKUP(Span,Data!$N$4:$Y$11,Data!$Y$1,FALSE),FALSE)</f>
        <v>0.33871961226464065</v>
      </c>
      <c r="C347" s="6">
        <f t="shared" si="45"/>
        <v>0.49735980613232034</v>
      </c>
      <c r="D347" s="116">
        <f>VLOOKUP($A347,AProperties!$AE$8:$AM$1007,VLOOKUP(Span,Data!$N$4:$Y$11,Data!$Y$1,FALSE),FALSE)</f>
        <v>0.40682830901033945</v>
      </c>
      <c r="E347" s="116">
        <f t="shared" si="46"/>
        <v>0.53526185777749935</v>
      </c>
      <c r="F347" s="6">
        <f t="shared" si="50"/>
        <v>0.74144216758523818</v>
      </c>
      <c r="G347" s="9"/>
      <c r="H347" s="15">
        <f t="shared" si="47"/>
        <v>0.32800000000000001</v>
      </c>
      <c r="I347" s="6">
        <f>VLOOKUP(H347,AProperties!$AO$8:$AW$1007,VLOOKUP(Span,Data!$N$4:$Y$11,Data!$Y$1,FALSE),FALSE)^(2/3)</f>
        <v>0.33338580547921581</v>
      </c>
      <c r="J347" s="15">
        <f>$I347*(Slope^0.5)/VLOOKUP($H347,AProperties!$AY$8:$BG$1007,VLOOKUP(Span,Data!$N$4:$Y$11,Data!$Y$1,FALSE),FALSE)</f>
        <v>1.0916512690151514</v>
      </c>
      <c r="K347" s="15">
        <f>$J347*VLOOKUP($H347,AProperties!$A$8:$I$1007,VLOOKUP(Span,Data!$N$4:$Y$11,Data!$Y$1,FALSE),FALSE)</f>
        <v>0.43077198985720266</v>
      </c>
      <c r="L347" s="15">
        <f t="shared" si="51"/>
        <v>1.0916512690151514</v>
      </c>
      <c r="M347" s="15">
        <f t="shared" si="52"/>
        <v>0.32800000000000001</v>
      </c>
      <c r="O347" s="28">
        <f t="shared" si="48"/>
        <v>0.32800000000000001</v>
      </c>
      <c r="P347" s="19">
        <f>AA347*VLOOKUP($O347,AProperties!$A$8:$I$1007,VLOOKUP(Span,Data!$N$4:$Y$11,Data!$Y$1,FALSE),FALSE)</f>
        <v>0.17586192843891954</v>
      </c>
      <c r="Q347" s="19">
        <f>AB347*VLOOKUP($O347,AProperties!$A$8:$I$1007,VLOOKUP(Span,Data!$N$4:$Y$11,Data!$Y$1,FALSE),FALSE)</f>
        <v>0.24870632430340675</v>
      </c>
      <c r="R347" s="19">
        <f>AC347*VLOOKUP($O347,AProperties!$A$8:$I$1007,VLOOKUP(Span,Data!$N$4:$Y$11,Data!$Y$1,FALSE),FALSE)</f>
        <v>0.35172385687783908</v>
      </c>
      <c r="S347" s="19">
        <f>AD347*VLOOKUP($O347,AProperties!$A$8:$I$1007,VLOOKUP(Span,Data!$N$4:$Y$11,Data!$Y$1,FALSE),FALSE)</f>
        <v>0.43077198985720266</v>
      </c>
      <c r="T347" s="19">
        <f>AE347*VLOOKUP($O347,AProperties!$A$8:$I$1007,VLOOKUP(Span,Data!$N$4:$Y$11,Data!$Y$1,FALSE),FALSE)</f>
        <v>0.4974126486068135</v>
      </c>
      <c r="U347" s="19">
        <f>AF347*VLOOKUP($O347,AProperties!$A$8:$I$1007,VLOOKUP(Span,Data!$N$4:$Y$11,Data!$Y$1,FALSE),FALSE)</f>
        <v>0.55612424757652545</v>
      </c>
      <c r="V347" s="19">
        <f>AG347*VLOOKUP($O347,AProperties!$A$8:$I$1007,VLOOKUP(Span,Data!$N$4:$Y$11,Data!$Y$1,FALSE),FALSE)</f>
        <v>0.6092035903465014</v>
      </c>
      <c r="W347" s="19">
        <f>AH347*VLOOKUP($O347,AProperties!$A$8:$I$1007,VLOOKUP(Span,Data!$N$4:$Y$11,Data!$Y$1,FALSE),FALSE)</f>
        <v>0.65801508359579364</v>
      </c>
      <c r="X347" s="19">
        <f>AI347*VLOOKUP($O347,AProperties!$A$8:$I$1007,VLOOKUP(Span,Data!$N$4:$Y$11,Data!$Y$1,FALSE),FALSE)</f>
        <v>0.70344771375567816</v>
      </c>
      <c r="Y347" s="19">
        <f>AJ347*VLOOKUP($O347,AProperties!$A$8:$I$1007,VLOOKUP(Span,Data!$N$4:$Y$11,Data!$Y$1,FALSE),FALSE)</f>
        <v>0.74611897291022022</v>
      </c>
      <c r="Z347" s="19">
        <f>AK347*VLOOKUP($O347,AProperties!$A$8:$I$1007,VLOOKUP(Span,Data!$N$4:$Y$11,Data!$Y$1,FALSE),FALSE)</f>
        <v>0.78647845328725519</v>
      </c>
      <c r="AA347" s="19">
        <f>$I347*AA$19^0.5/VLOOKUP($O347,AProperties!$AY$8:$BG$1007,VLOOKUP(Span,Data!$N$4:$Y$11,Data!$Y$1,FALSE),FALSE)</f>
        <v>0.44566476435814223</v>
      </c>
      <c r="AB347" s="19">
        <f>$I347*AB$19^0.5/VLOOKUP($O347,AProperties!$AY$8:$BG$1007,VLOOKUP(Span,Data!$N$4:$Y$11,Data!$Y$1,FALSE),FALSE)</f>
        <v>0.63026515402709438</v>
      </c>
      <c r="AC347" s="19">
        <f>$I347*AC$19^0.5/VLOOKUP($O347,AProperties!$AY$8:$BG$1007,VLOOKUP(Span,Data!$N$4:$Y$11,Data!$Y$1,FALSE),FALSE)</f>
        <v>0.89132952871628446</v>
      </c>
      <c r="AD347" s="19">
        <f>$I347*AD$19^0.5/VLOOKUP($O347,AProperties!$AY$8:$BG$1007,VLOOKUP(Span,Data!$N$4:$Y$11,Data!$Y$1,FALSE),FALSE)</f>
        <v>1.0916512690151514</v>
      </c>
      <c r="AE347" s="19">
        <f>$I347*AE$19^0.5/VLOOKUP($O347,AProperties!$AY$8:$BG$1007,VLOOKUP(Span,Data!$N$4:$Y$11,Data!$Y$1,FALSE),FALSE)</f>
        <v>1.2605303080541888</v>
      </c>
      <c r="AF347" s="19">
        <f>$I347*AF$19^0.5/VLOOKUP($O347,AProperties!$AY$8:$BG$1007,VLOOKUP(Span,Data!$N$4:$Y$11,Data!$Y$1,FALSE),FALSE)</f>
        <v>1.4093157282539581</v>
      </c>
      <c r="AG347" s="19">
        <f>$I347*AG$19^0.5/VLOOKUP($O347,AProperties!$AY$8:$BG$1007,VLOOKUP(Span,Data!$N$4:$Y$11,Data!$Y$1,FALSE),FALSE)</f>
        <v>1.5438280300230274</v>
      </c>
      <c r="AH347" s="19">
        <f>$I347*AH$19^0.5/VLOOKUP($O347,AProperties!$AY$8:$BG$1007,VLOOKUP(Span,Data!$N$4:$Y$11,Data!$Y$1,FALSE),FALSE)</f>
        <v>1.6675248575855111</v>
      </c>
      <c r="AI347" s="19">
        <f>$I347*AI$19^0.5/VLOOKUP($O347,AProperties!$AY$8:$BG$1007,VLOOKUP(Span,Data!$N$4:$Y$11,Data!$Y$1,FALSE),FALSE)</f>
        <v>1.7826590574325689</v>
      </c>
      <c r="AJ347" s="19">
        <f>$I347*AJ$19^0.5/VLOOKUP($O347,AProperties!$AY$8:$BG$1007,VLOOKUP(Span,Data!$N$4:$Y$11,Data!$Y$1,FALSE),FALSE)</f>
        <v>1.890795462081283</v>
      </c>
      <c r="AK347" s="19">
        <f>$I347*AK$19^0.5/VLOOKUP($O347,AProperties!$AY$8:$BG$1007,VLOOKUP(Span,Data!$N$4:$Y$11,Data!$Y$1,FALSE),FALSE)</f>
        <v>1.9930734165624631</v>
      </c>
      <c r="AL347" s="47">
        <f t="shared" si="49"/>
        <v>0.32800000000000001</v>
      </c>
    </row>
    <row r="348" spans="1:38" x14ac:dyDescent="0.25">
      <c r="A348" s="15">
        <v>0.32900000000000001</v>
      </c>
      <c r="B348" s="116">
        <f>VLOOKUP($A348,APropertiesDimless!$A$7:$I$1007,VLOOKUP(Span,Data!$N$4:$Y$11,Data!$Y$1,FALSE),FALSE)</f>
        <v>0.3398338194498704</v>
      </c>
      <c r="C348" s="6">
        <f t="shared" si="45"/>
        <v>0.49891690972493519</v>
      </c>
      <c r="D348" s="116">
        <f>VLOOKUP($A348,AProperties!$AE$8:$AM$1007,VLOOKUP(Span,Data!$N$4:$Y$11,Data!$Y$1,FALSE),FALSE)</f>
        <v>0.40802918394557852</v>
      </c>
      <c r="E348" s="116">
        <f t="shared" si="46"/>
        <v>0.53718440754736807</v>
      </c>
      <c r="F348" s="6">
        <f t="shared" si="50"/>
        <v>0.7448528254618797</v>
      </c>
      <c r="G348" s="9"/>
      <c r="H348" s="15">
        <f t="shared" si="47"/>
        <v>0.32900000000000001</v>
      </c>
      <c r="I348" s="6">
        <f>VLOOKUP(H348,AProperties!$AO$8:$AW$1007,VLOOKUP(Span,Data!$N$4:$Y$11,Data!$Y$1,FALSE),FALSE)^(2/3)</f>
        <v>0.33385964386261446</v>
      </c>
      <c r="J348" s="15">
        <f>$I348*(Slope^0.5)/VLOOKUP($H348,AProperties!$AY$8:$BG$1007,VLOOKUP(Span,Data!$N$4:$Y$11,Data!$Y$1,FALSE),FALSE)</f>
        <v>1.0935131741654129</v>
      </c>
      <c r="K348" s="15">
        <f>$J348*VLOOKUP($H348,AProperties!$A$8:$I$1007,VLOOKUP(Span,Data!$N$4:$Y$11,Data!$Y$1,FALSE),FALSE)</f>
        <v>0.43278042912608899</v>
      </c>
      <c r="L348" s="15">
        <f t="shared" si="51"/>
        <v>1.0935131741654129</v>
      </c>
      <c r="M348" s="15">
        <f t="shared" si="52"/>
        <v>0.32900000000000001</v>
      </c>
      <c r="O348" s="28">
        <f t="shared" si="48"/>
        <v>0.32900000000000001</v>
      </c>
      <c r="P348" s="19">
        <f>AA348*VLOOKUP($O348,AProperties!$A$8:$I$1007,VLOOKUP(Span,Data!$N$4:$Y$11,Data!$Y$1,FALSE),FALSE)</f>
        <v>0.17668187033694288</v>
      </c>
      <c r="Q348" s="19">
        <f>AB348*VLOOKUP($O348,AProperties!$A$8:$I$1007,VLOOKUP(Span,Data!$N$4:$Y$11,Data!$Y$1,FALSE),FALSE)</f>
        <v>0.24986589725594927</v>
      </c>
      <c r="R348" s="19">
        <f>AC348*VLOOKUP($O348,AProperties!$A$8:$I$1007,VLOOKUP(Span,Data!$N$4:$Y$11,Data!$Y$1,FALSE),FALSE)</f>
        <v>0.35336374067388576</v>
      </c>
      <c r="S348" s="19">
        <f>AD348*VLOOKUP($O348,AProperties!$A$8:$I$1007,VLOOKUP(Span,Data!$N$4:$Y$11,Data!$Y$1,FALSE),FALSE)</f>
        <v>0.43278042912608899</v>
      </c>
      <c r="T348" s="19">
        <f>AE348*VLOOKUP($O348,AProperties!$A$8:$I$1007,VLOOKUP(Span,Data!$N$4:$Y$11,Data!$Y$1,FALSE),FALSE)</f>
        <v>0.49973179451189853</v>
      </c>
      <c r="U348" s="19">
        <f>AF348*VLOOKUP($O348,AProperties!$A$8:$I$1007,VLOOKUP(Span,Data!$N$4:$Y$11,Data!$Y$1,FALSE),FALSE)</f>
        <v>0.55871713152328062</v>
      </c>
      <c r="V348" s="19">
        <f>AG348*VLOOKUP($O348,AProperties!$A$8:$I$1007,VLOOKUP(Span,Data!$N$4:$Y$11,Data!$Y$1,FALSE),FALSE)</f>
        <v>0.61204395239976317</v>
      </c>
      <c r="W348" s="19">
        <f>AH348*VLOOKUP($O348,AProperties!$A$8:$I$1007,VLOOKUP(Span,Data!$N$4:$Y$11,Data!$Y$1,FALSE),FALSE)</f>
        <v>0.66108302525525808</v>
      </c>
      <c r="X348" s="19">
        <f>AI348*VLOOKUP($O348,AProperties!$A$8:$I$1007,VLOOKUP(Span,Data!$N$4:$Y$11,Data!$Y$1,FALSE),FALSE)</f>
        <v>0.70672748134777152</v>
      </c>
      <c r="Y348" s="19">
        <f>AJ348*VLOOKUP($O348,AProperties!$A$8:$I$1007,VLOOKUP(Span,Data!$N$4:$Y$11,Data!$Y$1,FALSE),FALSE)</f>
        <v>0.74959769176784774</v>
      </c>
      <c r="Z348" s="19">
        <f>AK348*VLOOKUP($O348,AProperties!$A$8:$I$1007,VLOOKUP(Span,Data!$N$4:$Y$11,Data!$Y$1,FALSE),FALSE)</f>
        <v>0.79014534493041577</v>
      </c>
      <c r="AA348" s="19">
        <f>$I348*AA$19^0.5/VLOOKUP($O348,AProperties!$AY$8:$BG$1007,VLOOKUP(Span,Data!$N$4:$Y$11,Data!$Y$1,FALSE),FALSE)</f>
        <v>0.44642488395274238</v>
      </c>
      <c r="AB348" s="19">
        <f>$I348*AB$19^0.5/VLOOKUP($O348,AProperties!$AY$8:$BG$1007,VLOOKUP(Span,Data!$N$4:$Y$11,Data!$Y$1,FALSE),FALSE)</f>
        <v>0.6313401254668034</v>
      </c>
      <c r="AC348" s="19">
        <f>$I348*AC$19^0.5/VLOOKUP($O348,AProperties!$AY$8:$BG$1007,VLOOKUP(Span,Data!$N$4:$Y$11,Data!$Y$1,FALSE),FALSE)</f>
        <v>0.89284976790548476</v>
      </c>
      <c r="AD348" s="19">
        <f>$I348*AD$19^0.5/VLOOKUP($O348,AProperties!$AY$8:$BG$1007,VLOOKUP(Span,Data!$N$4:$Y$11,Data!$Y$1,FALSE),FALSE)</f>
        <v>1.0935131741654129</v>
      </c>
      <c r="AE348" s="19">
        <f>$I348*AE$19^0.5/VLOOKUP($O348,AProperties!$AY$8:$BG$1007,VLOOKUP(Span,Data!$N$4:$Y$11,Data!$Y$1,FALSE),FALSE)</f>
        <v>1.2626802509336068</v>
      </c>
      <c r="AF348" s="19">
        <f>$I348*AF$19^0.5/VLOOKUP($O348,AProperties!$AY$8:$BG$1007,VLOOKUP(Span,Data!$N$4:$Y$11,Data!$Y$1,FALSE),FALSE)</f>
        <v>1.4117194374670183</v>
      </c>
      <c r="AG348" s="19">
        <f>$I348*AG$19^0.5/VLOOKUP($O348,AProperties!$AY$8:$BG$1007,VLOOKUP(Span,Data!$N$4:$Y$11,Data!$Y$1,FALSE),FALSE)</f>
        <v>1.5464611615383796</v>
      </c>
      <c r="AH348" s="19">
        <f>$I348*AH$19^0.5/VLOOKUP($O348,AProperties!$AY$8:$BG$1007,VLOOKUP(Span,Data!$N$4:$Y$11,Data!$Y$1,FALSE),FALSE)</f>
        <v>1.6703689646814783</v>
      </c>
      <c r="AI348" s="19">
        <f>$I348*AI$19^0.5/VLOOKUP($O348,AProperties!$AY$8:$BG$1007,VLOOKUP(Span,Data!$N$4:$Y$11,Data!$Y$1,FALSE),FALSE)</f>
        <v>1.7856995358109695</v>
      </c>
      <c r="AJ348" s="19">
        <f>$I348*AJ$19^0.5/VLOOKUP($O348,AProperties!$AY$8:$BG$1007,VLOOKUP(Span,Data!$N$4:$Y$11,Data!$Y$1,FALSE),FALSE)</f>
        <v>1.89402037640041</v>
      </c>
      <c r="AK348" s="19">
        <f>$I348*AK$19^0.5/VLOOKUP($O348,AProperties!$AY$8:$BG$1007,VLOOKUP(Span,Data!$N$4:$Y$11,Data!$Y$1,FALSE),FALSE)</f>
        <v>1.9964727747315738</v>
      </c>
      <c r="AL348" s="47">
        <f t="shared" si="49"/>
        <v>0.32900000000000001</v>
      </c>
    </row>
    <row r="349" spans="1:38" x14ac:dyDescent="0.25">
      <c r="A349" s="15">
        <v>0.33</v>
      </c>
      <c r="B349" s="116">
        <f>VLOOKUP($A349,APropertiesDimless!$A$7:$I$1007,VLOOKUP(Span,Data!$N$4:$Y$11,Data!$Y$1,FALSE),FALSE)</f>
        <v>0.34094889307897125</v>
      </c>
      <c r="C349" s="6">
        <f t="shared" si="45"/>
        <v>0.5004744465394857</v>
      </c>
      <c r="D349" s="116">
        <f>VLOOKUP($A349,AProperties!$AE$8:$AM$1007,VLOOKUP(Span,Data!$N$4:$Y$11,Data!$Y$1,FALSE),FALSE)</f>
        <v>0.40922965384531856</v>
      </c>
      <c r="E349" s="116">
        <f t="shared" si="46"/>
        <v>0.53910880833367902</v>
      </c>
      <c r="F349" s="6">
        <f t="shared" si="50"/>
        <v>0.74826887924895302</v>
      </c>
      <c r="G349" s="9"/>
      <c r="H349" s="15">
        <f t="shared" si="47"/>
        <v>0.33</v>
      </c>
      <c r="I349" s="6">
        <f>VLOOKUP(H349,AProperties!$AO$8:$AW$1007,VLOOKUP(Span,Data!$N$4:$Y$11,Data!$Y$1,FALSE),FALSE)^(2/3)</f>
        <v>0.33433209175305018</v>
      </c>
      <c r="J349" s="15">
        <f>$I349*(Slope^0.5)/VLOOKUP($H349,AProperties!$AY$8:$BG$1007,VLOOKUP(Span,Data!$N$4:$Y$11,Data!$Y$1,FALSE),FALSE)</f>
        <v>1.0953712215535309</v>
      </c>
      <c r="K349" s="15">
        <f>$J349*VLOOKUP($H349,AProperties!$A$8:$I$1007,VLOOKUP(Span,Data!$N$4:$Y$11,Data!$Y$1,FALSE),FALSE)</f>
        <v>0.43479124425939608</v>
      </c>
      <c r="L349" s="15">
        <f t="shared" si="51"/>
        <v>1.0953712215535309</v>
      </c>
      <c r="M349" s="15">
        <f t="shared" si="52"/>
        <v>0.33</v>
      </c>
      <c r="O349" s="28">
        <f t="shared" si="48"/>
        <v>0.33</v>
      </c>
      <c r="P349" s="19">
        <f>AA349*VLOOKUP($O349,AProperties!$A$8:$I$1007,VLOOKUP(Span,Data!$N$4:$Y$11,Data!$Y$1,FALSE),FALSE)</f>
        <v>0.17750278217755433</v>
      </c>
      <c r="Q349" s="19">
        <f>AB349*VLOOKUP($O349,AProperties!$A$8:$I$1007,VLOOKUP(Span,Data!$N$4:$Y$11,Data!$Y$1,FALSE),FALSE)</f>
        <v>0.25102684191445462</v>
      </c>
      <c r="R349" s="19">
        <f>AC349*VLOOKUP($O349,AProperties!$A$8:$I$1007,VLOOKUP(Span,Data!$N$4:$Y$11,Data!$Y$1,FALSE),FALSE)</f>
        <v>0.35500556435510866</v>
      </c>
      <c r="S349" s="19">
        <f>AD349*VLOOKUP($O349,AProperties!$A$8:$I$1007,VLOOKUP(Span,Data!$N$4:$Y$11,Data!$Y$1,FALSE),FALSE)</f>
        <v>0.43479124425939608</v>
      </c>
      <c r="T349" s="19">
        <f>AE349*VLOOKUP($O349,AProperties!$A$8:$I$1007,VLOOKUP(Span,Data!$N$4:$Y$11,Data!$Y$1,FALSE),FALSE)</f>
        <v>0.50205368382890925</v>
      </c>
      <c r="U349" s="19">
        <f>AF349*VLOOKUP($O349,AProperties!$A$8:$I$1007,VLOOKUP(Span,Data!$N$4:$Y$11,Data!$Y$1,FALSE),FALSE)</f>
        <v>0.56131308269781388</v>
      </c>
      <c r="V349" s="19">
        <f>AG349*VLOOKUP($O349,AProperties!$A$8:$I$1007,VLOOKUP(Span,Data!$N$4:$Y$11,Data!$Y$1,FALSE),FALSE)</f>
        <v>0.61488767443271097</v>
      </c>
      <c r="W349" s="19">
        <f>AH349*VLOOKUP($O349,AProperties!$A$8:$I$1007,VLOOKUP(Span,Data!$N$4:$Y$11,Data!$Y$1,FALSE),FALSE)</f>
        <v>0.6641545961075721</v>
      </c>
      <c r="X349" s="19">
        <f>AI349*VLOOKUP($O349,AProperties!$A$8:$I$1007,VLOOKUP(Span,Data!$N$4:$Y$11,Data!$Y$1,FALSE),FALSE)</f>
        <v>0.71001112871021732</v>
      </c>
      <c r="Y349" s="19">
        <f>AJ349*VLOOKUP($O349,AProperties!$A$8:$I$1007,VLOOKUP(Span,Data!$N$4:$Y$11,Data!$Y$1,FALSE),FALSE)</f>
        <v>0.75308052574336393</v>
      </c>
      <c r="Z349" s="19">
        <f>AK349*VLOOKUP($O349,AProperties!$A$8:$I$1007,VLOOKUP(Span,Data!$N$4:$Y$11,Data!$Y$1,FALSE),FALSE)</f>
        <v>0.79381657428869923</v>
      </c>
      <c r="AA349" s="19">
        <f>$I349*AA$19^0.5/VLOOKUP($O349,AProperties!$AY$8:$BG$1007,VLOOKUP(Span,Data!$N$4:$Y$11,Data!$Y$1,FALSE),FALSE)</f>
        <v>0.44718342862254234</v>
      </c>
      <c r="AB349" s="19">
        <f>$I349*AB$19^0.5/VLOOKUP($O349,AProperties!$AY$8:$BG$1007,VLOOKUP(Span,Data!$N$4:$Y$11,Data!$Y$1,FALSE),FALSE)</f>
        <v>0.63241286962650023</v>
      </c>
      <c r="AC349" s="19">
        <f>$I349*AC$19^0.5/VLOOKUP($O349,AProperties!$AY$8:$BG$1007,VLOOKUP(Span,Data!$N$4:$Y$11,Data!$Y$1,FALSE),FALSE)</f>
        <v>0.89436685724508469</v>
      </c>
      <c r="AD349" s="19">
        <f>$I349*AD$19^0.5/VLOOKUP($O349,AProperties!$AY$8:$BG$1007,VLOOKUP(Span,Data!$N$4:$Y$11,Data!$Y$1,FALSE),FALSE)</f>
        <v>1.0953712215535309</v>
      </c>
      <c r="AE349" s="19">
        <f>$I349*AE$19^0.5/VLOOKUP($O349,AProperties!$AY$8:$BG$1007,VLOOKUP(Span,Data!$N$4:$Y$11,Data!$Y$1,FALSE),FALSE)</f>
        <v>1.2648257392530005</v>
      </c>
      <c r="AF349" s="19">
        <f>$I349*AF$19^0.5/VLOOKUP($O349,AProperties!$AY$8:$BG$1007,VLOOKUP(Span,Data!$N$4:$Y$11,Data!$Y$1,FALSE),FALSE)</f>
        <v>1.4141181663305664</v>
      </c>
      <c r="AG349" s="19">
        <f>$I349*AG$19^0.5/VLOOKUP($O349,AProperties!$AY$8:$BG$1007,VLOOKUP(Span,Data!$N$4:$Y$11,Data!$Y$1,FALSE),FALSE)</f>
        <v>1.5490888373541876</v>
      </c>
      <c r="AH349" s="19">
        <f>$I349*AH$19^0.5/VLOOKUP($O349,AProperties!$AY$8:$BG$1007,VLOOKUP(Span,Data!$N$4:$Y$11,Data!$Y$1,FALSE),FALSE)</f>
        <v>1.6732071789484333</v>
      </c>
      <c r="AI349" s="19">
        <f>$I349*AI$19^0.5/VLOOKUP($O349,AProperties!$AY$8:$BG$1007,VLOOKUP(Span,Data!$N$4:$Y$11,Data!$Y$1,FALSE),FALSE)</f>
        <v>1.7887337144901694</v>
      </c>
      <c r="AJ349" s="19">
        <f>$I349*AJ$19^0.5/VLOOKUP($O349,AProperties!$AY$8:$BG$1007,VLOOKUP(Span,Data!$N$4:$Y$11,Data!$Y$1,FALSE),FALSE)</f>
        <v>1.8972386088795008</v>
      </c>
      <c r="AK349" s="19">
        <f>$I349*AK$19^0.5/VLOOKUP($O349,AProperties!$AY$8:$BG$1007,VLOOKUP(Span,Data!$N$4:$Y$11,Data!$Y$1,FALSE),FALSE)</f>
        <v>1.9998650896228596</v>
      </c>
      <c r="AL349" s="47">
        <f t="shared" si="49"/>
        <v>0.33</v>
      </c>
    </row>
    <row r="350" spans="1:38" x14ac:dyDescent="0.25">
      <c r="A350" s="15">
        <v>0.33100000000000002</v>
      </c>
      <c r="B350" s="116">
        <f>VLOOKUP($A350,APropertiesDimless!$A$7:$I$1007,VLOOKUP(Span,Data!$N$4:$Y$11,Data!$Y$1,FALSE),FALSE)</f>
        <v>0.34206483761189821</v>
      </c>
      <c r="C350" s="6">
        <f t="shared" si="45"/>
        <v>0.50203241880594907</v>
      </c>
      <c r="D350" s="116">
        <f>VLOOKUP($A350,AProperties!$AE$8:$AM$1007,VLOOKUP(Span,Data!$N$4:$Y$11,Data!$Y$1,FALSE),FALSE)</f>
        <v>0.41042971711264087</v>
      </c>
      <c r="E350" s="116">
        <f t="shared" si="46"/>
        <v>0.54103506380217148</v>
      </c>
      <c r="F350" s="6">
        <f t="shared" si="50"/>
        <v>0.75169032318075013</v>
      </c>
      <c r="G350" s="9"/>
      <c r="H350" s="15">
        <f t="shared" si="47"/>
        <v>0.33100000000000002</v>
      </c>
      <c r="I350" s="6">
        <f>VLOOKUP(H350,AProperties!$AO$8:$AW$1007,VLOOKUP(Span,Data!$N$4:$Y$11,Data!$Y$1,FALSE),FALSE)^(2/3)</f>
        <v>0.33480315336947641</v>
      </c>
      <c r="J350" s="15">
        <f>$I350*(Slope^0.5)/VLOOKUP($H350,AProperties!$AY$8:$BG$1007,VLOOKUP(Span,Data!$N$4:$Y$11,Data!$Y$1,FALSE),FALSE)</f>
        <v>1.0972254209629317</v>
      </c>
      <c r="K350" s="15">
        <f>$J350*VLOOKUP($H350,AProperties!$A$8:$I$1007,VLOOKUP(Span,Data!$N$4:$Y$11,Data!$Y$1,FALSE),FALSE)</f>
        <v>0.43680442178648277</v>
      </c>
      <c r="L350" s="15">
        <f t="shared" si="51"/>
        <v>1.0972254209629317</v>
      </c>
      <c r="M350" s="15">
        <f t="shared" si="52"/>
        <v>0.33100000000000002</v>
      </c>
      <c r="O350" s="28">
        <f t="shared" si="48"/>
        <v>0.33100000000000002</v>
      </c>
      <c r="P350" s="19">
        <f>AA350*VLOOKUP($O350,AProperties!$A$8:$I$1007,VLOOKUP(Span,Data!$N$4:$Y$11,Data!$Y$1,FALSE),FALSE)</f>
        <v>0.17832465846138776</v>
      </c>
      <c r="Q350" s="19">
        <f>AB350*VLOOKUP($O350,AProperties!$A$8:$I$1007,VLOOKUP(Span,Data!$N$4:$Y$11,Data!$Y$1,FALSE),FALSE)</f>
        <v>0.25218915050164464</v>
      </c>
      <c r="R350" s="19">
        <f>AC350*VLOOKUP($O350,AProperties!$A$8:$I$1007,VLOOKUP(Span,Data!$N$4:$Y$11,Data!$Y$1,FALSE),FALSE)</f>
        <v>0.35664931692277552</v>
      </c>
      <c r="S350" s="19">
        <f>AD350*VLOOKUP($O350,AProperties!$A$8:$I$1007,VLOOKUP(Span,Data!$N$4:$Y$11,Data!$Y$1,FALSE),FALSE)</f>
        <v>0.43680442178648277</v>
      </c>
      <c r="T350" s="19">
        <f>AE350*VLOOKUP($O350,AProperties!$A$8:$I$1007,VLOOKUP(Span,Data!$N$4:$Y$11,Data!$Y$1,FALSE),FALSE)</f>
        <v>0.50437830100328929</v>
      </c>
      <c r="U350" s="19">
        <f>AF350*VLOOKUP($O350,AProperties!$A$8:$I$1007,VLOOKUP(Span,Data!$N$4:$Y$11,Data!$Y$1,FALSE),FALSE)</f>
        <v>0.56391208370960266</v>
      </c>
      <c r="V350" s="19">
        <f>AG350*VLOOKUP($O350,AProperties!$A$8:$I$1007,VLOOKUP(Span,Data!$N$4:$Y$11,Data!$Y$1,FALSE),FALSE)</f>
        <v>0.61773473739498186</v>
      </c>
      <c r="W350" s="19">
        <f>AH350*VLOOKUP($O350,AProperties!$A$8:$I$1007,VLOOKUP(Span,Data!$N$4:$Y$11,Data!$Y$1,FALSE),FALSE)</f>
        <v>0.66722977557599172</v>
      </c>
      <c r="X350" s="19">
        <f>AI350*VLOOKUP($O350,AProperties!$A$8:$I$1007,VLOOKUP(Span,Data!$N$4:$Y$11,Data!$Y$1,FALSE),FALSE)</f>
        <v>0.71329863384555103</v>
      </c>
      <c r="Y350" s="19">
        <f>AJ350*VLOOKUP($O350,AProperties!$A$8:$I$1007,VLOOKUP(Span,Data!$N$4:$Y$11,Data!$Y$1,FALSE),FALSE)</f>
        <v>0.75656745150493399</v>
      </c>
      <c r="Z350" s="19">
        <f>AK350*VLOOKUP($O350,AProperties!$A$8:$I$1007,VLOOKUP(Span,Data!$N$4:$Y$11,Data!$Y$1,FALSE),FALSE)</f>
        <v>0.79749211676819209</v>
      </c>
      <c r="AA350" s="19">
        <f>$I350*AA$19^0.5/VLOOKUP($O350,AProperties!$AY$8:$BG$1007,VLOOKUP(Span,Data!$N$4:$Y$11,Data!$Y$1,FALSE),FALSE)</f>
        <v>0.44794040236160931</v>
      </c>
      <c r="AB350" s="19">
        <f>$I350*AB$19^0.5/VLOOKUP($O350,AProperties!$AY$8:$BG$1007,VLOOKUP(Span,Data!$N$4:$Y$11,Data!$Y$1,FALSE),FALSE)</f>
        <v>0.63348339215464899</v>
      </c>
      <c r="AC350" s="19">
        <f>$I350*AC$19^0.5/VLOOKUP($O350,AProperties!$AY$8:$BG$1007,VLOOKUP(Span,Data!$N$4:$Y$11,Data!$Y$1,FALSE),FALSE)</f>
        <v>0.89588080472321863</v>
      </c>
      <c r="AD350" s="19">
        <f>$I350*AD$19^0.5/VLOOKUP($O350,AProperties!$AY$8:$BG$1007,VLOOKUP(Span,Data!$N$4:$Y$11,Data!$Y$1,FALSE),FALSE)</f>
        <v>1.0972254209629317</v>
      </c>
      <c r="AE350" s="19">
        <f>$I350*AE$19^0.5/VLOOKUP($O350,AProperties!$AY$8:$BG$1007,VLOOKUP(Span,Data!$N$4:$Y$11,Data!$Y$1,FALSE),FALSE)</f>
        <v>1.266966784309298</v>
      </c>
      <c r="AF350" s="19">
        <f>$I350*AF$19^0.5/VLOOKUP($O350,AProperties!$AY$8:$BG$1007,VLOOKUP(Span,Data!$N$4:$Y$11,Data!$Y$1,FALSE),FALSE)</f>
        <v>1.4165119274749522</v>
      </c>
      <c r="AG350" s="19">
        <f>$I350*AG$19^0.5/VLOOKUP($O350,AProperties!$AY$8:$BG$1007,VLOOKUP(Span,Data!$N$4:$Y$11,Data!$Y$1,FALSE),FALSE)</f>
        <v>1.5517110713063067</v>
      </c>
      <c r="AH350" s="19">
        <f>$I350*AH$19^0.5/VLOOKUP($O350,AProperties!$AY$8:$BG$1007,VLOOKUP(Span,Data!$N$4:$Y$11,Data!$Y$1,FALSE),FALSE)</f>
        <v>1.676039515330807</v>
      </c>
      <c r="AI350" s="19">
        <f>$I350*AI$19^0.5/VLOOKUP($O350,AProperties!$AY$8:$BG$1007,VLOOKUP(Span,Data!$N$4:$Y$11,Data!$Y$1,FALSE),FALSE)</f>
        <v>1.7917616094464373</v>
      </c>
      <c r="AJ350" s="19">
        <f>$I350*AJ$19^0.5/VLOOKUP($O350,AProperties!$AY$8:$BG$1007,VLOOKUP(Span,Data!$N$4:$Y$11,Data!$Y$1,FALSE),FALSE)</f>
        <v>1.9004501764639472</v>
      </c>
      <c r="AK350" s="19">
        <f>$I350*AK$19^0.5/VLOOKUP($O350,AProperties!$AY$8:$BG$1007,VLOOKUP(Span,Data!$N$4:$Y$11,Data!$Y$1,FALSE),FALSE)</f>
        <v>2.0032503790983314</v>
      </c>
      <c r="AL350" s="47">
        <f t="shared" si="49"/>
        <v>0.33100000000000002</v>
      </c>
    </row>
    <row r="351" spans="1:38" x14ac:dyDescent="0.25">
      <c r="A351" s="15">
        <v>0.33200000000000002</v>
      </c>
      <c r="B351" s="116">
        <f>VLOOKUP($A351,APropertiesDimless!$A$7:$I$1007,VLOOKUP(Span,Data!$N$4:$Y$11,Data!$Y$1,FALSE),FALSE)</f>
        <v>0.34318165752873997</v>
      </c>
      <c r="C351" s="6">
        <f t="shared" si="45"/>
        <v>0.50359082876437</v>
      </c>
      <c r="D351" s="116">
        <f>VLOOKUP($A351,AProperties!$AE$8:$AM$1007,VLOOKUP(Span,Data!$N$4:$Y$11,Data!$Y$1,FALSE),FALSE)</f>
        <v>0.41162937214900253</v>
      </c>
      <c r="E351" s="116">
        <f t="shared" si="46"/>
        <v>0.54296317763007762</v>
      </c>
      <c r="F351" s="6">
        <f t="shared" si="50"/>
        <v>0.75511715154552195</v>
      </c>
      <c r="G351" s="9"/>
      <c r="H351" s="15">
        <f t="shared" si="47"/>
        <v>0.33200000000000002</v>
      </c>
      <c r="I351" s="6">
        <f>VLOOKUP(H351,AProperties!$AO$8:$AW$1007,VLOOKUP(Span,Data!$N$4:$Y$11,Data!$Y$1,FALSE),FALSE)^(2/3)</f>
        <v>0.33527283290002446</v>
      </c>
      <c r="J351" s="15">
        <f>$I351*(Slope^0.5)/VLOOKUP($H351,AProperties!$AY$8:$BG$1007,VLOOKUP(Span,Data!$N$4:$Y$11,Data!$Y$1,FALSE),FALSE)</f>
        <v>1.0990757820990882</v>
      </c>
      <c r="K351" s="15">
        <f>$J351*VLOOKUP($H351,AProperties!$A$8:$I$1007,VLOOKUP(Span,Data!$N$4:$Y$11,Data!$Y$1,FALSE),FALSE)</f>
        <v>0.43881994824701831</v>
      </c>
      <c r="L351" s="15">
        <f t="shared" si="51"/>
        <v>1.0990757820990882</v>
      </c>
      <c r="M351" s="15">
        <f t="shared" si="52"/>
        <v>0.33200000000000002</v>
      </c>
      <c r="O351" s="28">
        <f t="shared" si="48"/>
        <v>0.33200000000000002</v>
      </c>
      <c r="P351" s="19">
        <f>AA351*VLOOKUP($O351,AProperties!$A$8:$I$1007,VLOOKUP(Span,Data!$N$4:$Y$11,Data!$Y$1,FALSE),FALSE)</f>
        <v>0.17914749369328606</v>
      </c>
      <c r="Q351" s="19">
        <f>AB351*VLOOKUP($O351,AProperties!$A$8:$I$1007,VLOOKUP(Span,Data!$N$4:$Y$11,Data!$Y$1,FALSE),FALSE)</f>
        <v>0.25335281524619374</v>
      </c>
      <c r="R351" s="19">
        <f>AC351*VLOOKUP($O351,AProperties!$A$8:$I$1007,VLOOKUP(Span,Data!$N$4:$Y$11,Data!$Y$1,FALSE),FALSE)</f>
        <v>0.35829498738657212</v>
      </c>
      <c r="S351" s="19">
        <f>AD351*VLOOKUP($O351,AProperties!$A$8:$I$1007,VLOOKUP(Span,Data!$N$4:$Y$11,Data!$Y$1,FALSE),FALSE)</f>
        <v>0.43881994824701831</v>
      </c>
      <c r="T351" s="19">
        <f>AE351*VLOOKUP($O351,AProperties!$A$8:$I$1007,VLOOKUP(Span,Data!$N$4:$Y$11,Data!$Y$1,FALSE),FALSE)</f>
        <v>0.50670563049238748</v>
      </c>
      <c r="U351" s="19">
        <f>AF351*VLOOKUP($O351,AProperties!$A$8:$I$1007,VLOOKUP(Span,Data!$N$4:$Y$11,Data!$Y$1,FALSE),FALSE)</f>
        <v>0.56651411718143418</v>
      </c>
      <c r="V351" s="19">
        <f>AG351*VLOOKUP($O351,AProperties!$A$8:$I$1007,VLOOKUP(Span,Data!$N$4:$Y$11,Data!$Y$1,FALSE),FALSE)</f>
        <v>0.62058512225079299</v>
      </c>
      <c r="W351" s="19">
        <f>AH351*VLOOKUP($O351,AProperties!$A$8:$I$1007,VLOOKUP(Span,Data!$N$4:$Y$11,Data!$Y$1,FALSE),FALSE)</f>
        <v>0.67030854309952193</v>
      </c>
      <c r="X351" s="19">
        <f>AI351*VLOOKUP($O351,AProperties!$A$8:$I$1007,VLOOKUP(Span,Data!$N$4:$Y$11,Data!$Y$1,FALSE),FALSE)</f>
        <v>0.71658997477314423</v>
      </c>
      <c r="Y351" s="19">
        <f>AJ351*VLOOKUP($O351,AProperties!$A$8:$I$1007,VLOOKUP(Span,Data!$N$4:$Y$11,Data!$Y$1,FALSE),FALSE)</f>
        <v>0.76005844573858095</v>
      </c>
      <c r="Z351" s="19">
        <f>AK351*VLOOKUP($O351,AProperties!$A$8:$I$1007,VLOOKUP(Span,Data!$N$4:$Y$11,Data!$Y$1,FALSE),FALSE)</f>
        <v>0.80117194779380496</v>
      </c>
      <c r="AA351" s="19">
        <f>$I351*AA$19^0.5/VLOOKUP($O351,AProperties!$AY$8:$BG$1007,VLOOKUP(Span,Data!$N$4:$Y$11,Data!$Y$1,FALSE),FALSE)</f>
        <v>0.44869580913218599</v>
      </c>
      <c r="AB351" s="19">
        <f>$I351*AB$19^0.5/VLOOKUP($O351,AProperties!$AY$8:$BG$1007,VLOOKUP(Span,Data!$N$4:$Y$11,Data!$Y$1,FALSE),FALSE)</f>
        <v>0.63455169865470717</v>
      </c>
      <c r="AC351" s="19">
        <f>$I351*AC$19^0.5/VLOOKUP($O351,AProperties!$AY$8:$BG$1007,VLOOKUP(Span,Data!$N$4:$Y$11,Data!$Y$1,FALSE),FALSE)</f>
        <v>0.89739161826437197</v>
      </c>
      <c r="AD351" s="19">
        <f>$I351*AD$19^0.5/VLOOKUP($O351,AProperties!$AY$8:$BG$1007,VLOOKUP(Span,Data!$N$4:$Y$11,Data!$Y$1,FALSE),FALSE)</f>
        <v>1.0990757820990882</v>
      </c>
      <c r="AE351" s="19">
        <f>$I351*AE$19^0.5/VLOOKUP($O351,AProperties!$AY$8:$BG$1007,VLOOKUP(Span,Data!$N$4:$Y$11,Data!$Y$1,FALSE),FALSE)</f>
        <v>1.2691033973094143</v>
      </c>
      <c r="AF351" s="19">
        <f>$I351*AF$19^0.5/VLOOKUP($O351,AProperties!$AY$8:$BG$1007,VLOOKUP(Span,Data!$N$4:$Y$11,Data!$Y$1,FALSE),FALSE)</f>
        <v>1.4189007334298869</v>
      </c>
      <c r="AG351" s="19">
        <f>$I351*AG$19^0.5/VLOOKUP($O351,AProperties!$AY$8:$BG$1007,VLOOKUP(Span,Data!$N$4:$Y$11,Data!$Y$1,FALSE),FALSE)</f>
        <v>1.5543278771203473</v>
      </c>
      <c r="AH351" s="19">
        <f>$I351*AH$19^0.5/VLOOKUP($O351,AProperties!$AY$8:$BG$1007,VLOOKUP(Span,Data!$N$4:$Y$11,Data!$Y$1,FALSE),FALSE)</f>
        <v>1.6788659886539543</v>
      </c>
      <c r="AI351" s="19">
        <f>$I351*AI$19^0.5/VLOOKUP($O351,AProperties!$AY$8:$BG$1007,VLOOKUP(Span,Data!$N$4:$Y$11,Data!$Y$1,FALSE),FALSE)</f>
        <v>1.7947832365287439</v>
      </c>
      <c r="AJ351" s="19">
        <f>$I351*AJ$19^0.5/VLOOKUP($O351,AProperties!$AY$8:$BG$1007,VLOOKUP(Span,Data!$N$4:$Y$11,Data!$Y$1,FALSE),FALSE)</f>
        <v>1.903655095964121</v>
      </c>
      <c r="AK351" s="19">
        <f>$I351*AK$19^0.5/VLOOKUP($O351,AProperties!$AY$8:$BG$1007,VLOOKUP(Span,Data!$N$4:$Y$11,Data!$Y$1,FALSE),FALSE)</f>
        <v>2.0066286608776776</v>
      </c>
      <c r="AL351" s="47">
        <f t="shared" si="49"/>
        <v>0.33200000000000002</v>
      </c>
    </row>
    <row r="352" spans="1:38" x14ac:dyDescent="0.25">
      <c r="A352" s="15">
        <v>0.33300000000000002</v>
      </c>
      <c r="B352" s="116">
        <f>VLOOKUP($A352,APropertiesDimless!$A$7:$I$1007,VLOOKUP(Span,Data!$N$4:$Y$11,Data!$Y$1,FALSE),FALSE)</f>
        <v>0.34429935732986944</v>
      </c>
      <c r="C352" s="6">
        <f t="shared" si="45"/>
        <v>0.50514967866493476</v>
      </c>
      <c r="D352" s="116">
        <f>VLOOKUP($A352,AProperties!$AE$8:$AM$1007,VLOOKUP(Span,Data!$N$4:$Y$11,Data!$Y$1,FALSE),FALSE)</f>
        <v>0.4128286173542281</v>
      </c>
      <c r="E352" s="116">
        <f t="shared" si="46"/>
        <v>0.54489315350624734</v>
      </c>
      <c r="F352" s="6">
        <f t="shared" si="50"/>
        <v>0.75854935868537643</v>
      </c>
      <c r="G352" s="9"/>
      <c r="H352" s="15">
        <f t="shared" si="47"/>
        <v>0.33300000000000002</v>
      </c>
      <c r="I352" s="6">
        <f>VLOOKUP(H352,AProperties!$AO$8:$AW$1007,VLOOKUP(Span,Data!$N$4:$Y$11,Data!$Y$1,FALSE),FALSE)^(2/3)</f>
        <v>0.33574113450228066</v>
      </c>
      <c r="J352" s="15">
        <f>$I352*(Slope^0.5)/VLOOKUP($H352,AProperties!$AY$8:$BG$1007,VLOOKUP(Span,Data!$N$4:$Y$11,Data!$Y$1,FALSE),FALSE)</f>
        <v>1.1009223145902449</v>
      </c>
      <c r="K352" s="15">
        <f>$J352*VLOOKUP($H352,AProperties!$A$8:$I$1007,VLOOKUP(Span,Data!$N$4:$Y$11,Data!$Y$1,FALSE),FALSE)</f>
        <v>0.44083781019081653</v>
      </c>
      <c r="L352" s="15">
        <f t="shared" si="51"/>
        <v>1.1009223145902449</v>
      </c>
      <c r="M352" s="15">
        <f t="shared" si="52"/>
        <v>0.33300000000000002</v>
      </c>
      <c r="O352" s="28">
        <f t="shared" si="48"/>
        <v>0.33300000000000002</v>
      </c>
      <c r="P352" s="19">
        <f>AA352*VLOOKUP($O352,AProperties!$A$8:$I$1007,VLOOKUP(Span,Data!$N$4:$Y$11,Data!$Y$1,FALSE),FALSE)</f>
        <v>0.17997128238223381</v>
      </c>
      <c r="Q352" s="19">
        <f>AB352*VLOOKUP($O352,AProperties!$A$8:$I$1007,VLOOKUP(Span,Data!$N$4:$Y$11,Data!$Y$1,FALSE),FALSE)</f>
        <v>0.25451782838263309</v>
      </c>
      <c r="R352" s="19">
        <f>AC352*VLOOKUP($O352,AProperties!$A$8:$I$1007,VLOOKUP(Span,Data!$N$4:$Y$11,Data!$Y$1,FALSE),FALSE)</f>
        <v>0.35994256476446762</v>
      </c>
      <c r="S352" s="19">
        <f>AD352*VLOOKUP($O352,AProperties!$A$8:$I$1007,VLOOKUP(Span,Data!$N$4:$Y$11,Data!$Y$1,FALSE),FALSE)</f>
        <v>0.44083781019081653</v>
      </c>
      <c r="T352" s="19">
        <f>AE352*VLOOKUP($O352,AProperties!$A$8:$I$1007,VLOOKUP(Span,Data!$N$4:$Y$11,Data!$Y$1,FALSE),FALSE)</f>
        <v>0.50903565676526619</v>
      </c>
      <c r="U352" s="19">
        <f>AF352*VLOOKUP($O352,AProperties!$A$8:$I$1007,VLOOKUP(Span,Data!$N$4:$Y$11,Data!$Y$1,FALSE),FALSE)</f>
        <v>0.56911916574919297</v>
      </c>
      <c r="V352" s="19">
        <f>AG352*VLOOKUP($O352,AProperties!$A$8:$I$1007,VLOOKUP(Span,Data!$N$4:$Y$11,Data!$Y$1,FALSE),FALSE)</f>
        <v>0.62343880997870904</v>
      </c>
      <c r="W352" s="19">
        <f>AH352*VLOOKUP($O352,AProperties!$A$8:$I$1007,VLOOKUP(Span,Data!$N$4:$Y$11,Data!$Y$1,FALSE),FALSE)</f>
        <v>0.67339087813266407</v>
      </c>
      <c r="X352" s="19">
        <f>AI352*VLOOKUP($O352,AProperties!$A$8:$I$1007,VLOOKUP(Span,Data!$N$4:$Y$11,Data!$Y$1,FALSE),FALSE)</f>
        <v>0.71988512952893524</v>
      </c>
      <c r="Y352" s="19">
        <f>AJ352*VLOOKUP($O352,AProperties!$A$8:$I$1007,VLOOKUP(Span,Data!$N$4:$Y$11,Data!$Y$1,FALSE),FALSE)</f>
        <v>0.76355348514789934</v>
      </c>
      <c r="Z352" s="19">
        <f>AK352*VLOOKUP($O352,AProperties!$A$8:$I$1007,VLOOKUP(Span,Data!$N$4:$Y$11,Data!$Y$1,FALSE),FALSE)</f>
        <v>0.80485604280897016</v>
      </c>
      <c r="AA352" s="19">
        <f>$I352*AA$19^0.5/VLOOKUP($O352,AProperties!$AY$8:$BG$1007,VLOOKUP(Span,Data!$N$4:$Y$11,Data!$Y$1,FALSE),FALSE)</f>
        <v>0.44944965286498673</v>
      </c>
      <c r="AB352" s="19">
        <f>$I352*AB$19^0.5/VLOOKUP($O352,AProperties!$AY$8:$BG$1007,VLOOKUP(Span,Data!$N$4:$Y$11,Data!$Y$1,FALSE),FALSE)</f>
        <v>0.6356177946855438</v>
      </c>
      <c r="AC352" s="19">
        <f>$I352*AC$19^0.5/VLOOKUP($O352,AProperties!$AY$8:$BG$1007,VLOOKUP(Span,Data!$N$4:$Y$11,Data!$Y$1,FALSE),FALSE)</f>
        <v>0.89889930572997345</v>
      </c>
      <c r="AD352" s="19">
        <f>$I352*AD$19^0.5/VLOOKUP($O352,AProperties!$AY$8:$BG$1007,VLOOKUP(Span,Data!$N$4:$Y$11,Data!$Y$1,FALSE),FALSE)</f>
        <v>1.1009223145902449</v>
      </c>
      <c r="AE352" s="19">
        <f>$I352*AE$19^0.5/VLOOKUP($O352,AProperties!$AY$8:$BG$1007,VLOOKUP(Span,Data!$N$4:$Y$11,Data!$Y$1,FALSE),FALSE)</f>
        <v>1.2712355893710876</v>
      </c>
      <c r="AF352" s="19">
        <f>$I352*AF$19^0.5/VLOOKUP($O352,AProperties!$AY$8:$BG$1007,VLOOKUP(Span,Data!$N$4:$Y$11,Data!$Y$1,FALSE),FALSE)</f>
        <v>1.4212845966253804</v>
      </c>
      <c r="AG352" s="19">
        <f>$I352*AG$19^0.5/VLOOKUP($O352,AProperties!$AY$8:$BG$1007,VLOOKUP(Span,Data!$N$4:$Y$11,Data!$Y$1,FALSE),FALSE)</f>
        <v>1.5569392684127037</v>
      </c>
      <c r="AH352" s="19">
        <f>$I352*AH$19^0.5/VLOOKUP($O352,AProperties!$AY$8:$BG$1007,VLOOKUP(Span,Data!$N$4:$Y$11,Data!$Y$1,FALSE),FALSE)</f>
        <v>1.6816866136252615</v>
      </c>
      <c r="AI352" s="19">
        <f>$I352*AI$19^0.5/VLOOKUP($O352,AProperties!$AY$8:$BG$1007,VLOOKUP(Span,Data!$N$4:$Y$11,Data!$Y$1,FALSE),FALSE)</f>
        <v>1.7977986114599469</v>
      </c>
      <c r="AJ352" s="19">
        <f>$I352*AJ$19^0.5/VLOOKUP($O352,AProperties!$AY$8:$BG$1007,VLOOKUP(Span,Data!$N$4:$Y$11,Data!$Y$1,FALSE),FALSE)</f>
        <v>1.9068533840566315</v>
      </c>
      <c r="AK352" s="19">
        <f>$I352*AK$19^0.5/VLOOKUP($O352,AProperties!$AY$8:$BG$1007,VLOOKUP(Span,Data!$N$4:$Y$11,Data!$Y$1,FALSE),FALSE)</f>
        <v>2.0099999525395869</v>
      </c>
      <c r="AL352" s="47">
        <f t="shared" si="49"/>
        <v>0.33300000000000002</v>
      </c>
    </row>
    <row r="353" spans="1:38" x14ac:dyDescent="0.25">
      <c r="A353" s="15">
        <v>0.33400000000000002</v>
      </c>
      <c r="B353" s="116">
        <f>VLOOKUP($A353,APropertiesDimless!$A$7:$I$1007,VLOOKUP(Span,Data!$N$4:$Y$11,Data!$Y$1,FALSE),FALSE)</f>
        <v>0.34541794153609345</v>
      </c>
      <c r="C353" s="6">
        <f t="shared" si="45"/>
        <v>0.50670897076804677</v>
      </c>
      <c r="D353" s="116">
        <f>VLOOKUP($A353,AProperties!$AE$8:$AM$1007,VLOOKUP(Span,Data!$N$4:$Y$11,Data!$Y$1,FALSE),FALSE)</f>
        <v>0.41402745112650163</v>
      </c>
      <c r="E353" s="116">
        <f t="shared" si="46"/>
        <v>0.54682499513127458</v>
      </c>
      <c r="F353" s="6">
        <f t="shared" si="50"/>
        <v>0.7619869389961772</v>
      </c>
      <c r="G353" s="9"/>
      <c r="H353" s="15">
        <f t="shared" si="47"/>
        <v>0.33400000000000002</v>
      </c>
      <c r="I353" s="6">
        <f>VLOOKUP(H353,AProperties!$AO$8:$AW$1007,VLOOKUP(Span,Data!$N$4:$Y$11,Data!$Y$1,FALSE),FALSE)^(2/3)</f>
        <v>0.33620806230356087</v>
      </c>
      <c r="J353" s="15">
        <f>$I353*(Slope^0.5)/VLOOKUP($H353,AProperties!$AY$8:$BG$1007,VLOOKUP(Span,Data!$N$4:$Y$11,Data!$Y$1,FALSE),FALSE)</f>
        <v>1.1027650279881271</v>
      </c>
      <c r="K353" s="15">
        <f>$J353*VLOOKUP($H353,AProperties!$A$8:$I$1007,VLOOKUP(Span,Data!$N$4:$Y$11,Data!$Y$1,FALSE),FALSE)</f>
        <v>0.4428579941776698</v>
      </c>
      <c r="L353" s="15">
        <f t="shared" si="51"/>
        <v>1.1027650279881271</v>
      </c>
      <c r="M353" s="15">
        <f t="shared" si="52"/>
        <v>0.33400000000000002</v>
      </c>
      <c r="O353" s="28">
        <f t="shared" si="48"/>
        <v>0.33400000000000002</v>
      </c>
      <c r="P353" s="19">
        <f>AA353*VLOOKUP($O353,AProperties!$A$8:$I$1007,VLOOKUP(Span,Data!$N$4:$Y$11,Data!$Y$1,FALSE),FALSE)</f>
        <v>0.18079601904128909</v>
      </c>
      <c r="Q353" s="19">
        <f>AB353*VLOOKUP($O353,AProperties!$A$8:$I$1007,VLOOKUP(Span,Data!$N$4:$Y$11,Data!$Y$1,FALSE),FALSE)</f>
        <v>0.25568418215125543</v>
      </c>
      <c r="R353" s="19">
        <f>AC353*VLOOKUP($O353,AProperties!$A$8:$I$1007,VLOOKUP(Span,Data!$N$4:$Y$11,Data!$Y$1,FALSE),FALSE)</f>
        <v>0.36159203808257817</v>
      </c>
      <c r="S353" s="19">
        <f>AD353*VLOOKUP($O353,AProperties!$A$8:$I$1007,VLOOKUP(Span,Data!$N$4:$Y$11,Data!$Y$1,FALSE),FALSE)</f>
        <v>0.4428579941776698</v>
      </c>
      <c r="T353" s="19">
        <f>AE353*VLOOKUP($O353,AProperties!$A$8:$I$1007,VLOOKUP(Span,Data!$N$4:$Y$11,Data!$Y$1,FALSE),FALSE)</f>
        <v>0.51136836430251087</v>
      </c>
      <c r="U353" s="19">
        <f>AF353*VLOOKUP($O353,AProperties!$A$8:$I$1007,VLOOKUP(Span,Data!$N$4:$Y$11,Data!$Y$1,FALSE),FALSE)</f>
        <v>0.57172721206164545</v>
      </c>
      <c r="V353" s="19">
        <f>AG353*VLOOKUP($O353,AProperties!$A$8:$I$1007,VLOOKUP(Span,Data!$N$4:$Y$11,Data!$Y$1,FALSE),FALSE)</f>
        <v>0.62629578157140597</v>
      </c>
      <c r="W353" s="19">
        <f>AH353*VLOOKUP($O353,AProperties!$A$8:$I$1007,VLOOKUP(Span,Data!$N$4:$Y$11,Data!$Y$1,FALSE),FALSE)</f>
        <v>0.67647676014516167</v>
      </c>
      <c r="X353" s="19">
        <f>AI353*VLOOKUP($O353,AProperties!$A$8:$I$1007,VLOOKUP(Span,Data!$N$4:$Y$11,Data!$Y$1,FALSE),FALSE)</f>
        <v>0.72318407616515634</v>
      </c>
      <c r="Y353" s="19">
        <f>AJ353*VLOOKUP($O353,AProperties!$A$8:$I$1007,VLOOKUP(Span,Data!$N$4:$Y$11,Data!$Y$1,FALSE),FALSE)</f>
        <v>0.76705254645376619</v>
      </c>
      <c r="Z353" s="19">
        <f>AK353*VLOOKUP($O353,AProperties!$A$8:$I$1007,VLOOKUP(Span,Data!$N$4:$Y$11,Data!$Y$1,FALSE),FALSE)</f>
        <v>0.80854437727533768</v>
      </c>
      <c r="AA353" s="19">
        <f>$I353*AA$19^0.5/VLOOKUP($O353,AProperties!$AY$8:$BG$1007,VLOOKUP(Span,Data!$N$4:$Y$11,Data!$Y$1,FALSE),FALSE)</f>
        <v>0.45020193745948694</v>
      </c>
      <c r="AB353" s="19">
        <f>$I353*AB$19^0.5/VLOOKUP($O353,AProperties!$AY$8:$BG$1007,VLOOKUP(Span,Data!$N$4:$Y$11,Data!$Y$1,FALSE),FALSE)</f>
        <v>0.63668168576185047</v>
      </c>
      <c r="AC353" s="19">
        <f>$I353*AC$19^0.5/VLOOKUP($O353,AProperties!$AY$8:$BG$1007,VLOOKUP(Span,Data!$N$4:$Y$11,Data!$Y$1,FALSE),FALSE)</f>
        <v>0.90040387491897389</v>
      </c>
      <c r="AD353" s="19">
        <f>$I353*AD$19^0.5/VLOOKUP($O353,AProperties!$AY$8:$BG$1007,VLOOKUP(Span,Data!$N$4:$Y$11,Data!$Y$1,FALSE),FALSE)</f>
        <v>1.1027650279881271</v>
      </c>
      <c r="AE353" s="19">
        <f>$I353*AE$19^0.5/VLOOKUP($O353,AProperties!$AY$8:$BG$1007,VLOOKUP(Span,Data!$N$4:$Y$11,Data!$Y$1,FALSE),FALSE)</f>
        <v>1.2733633715237009</v>
      </c>
      <c r="AF353" s="19">
        <f>$I353*AF$19^0.5/VLOOKUP($O353,AProperties!$AY$8:$BG$1007,VLOOKUP(Span,Data!$N$4:$Y$11,Data!$Y$1,FALSE),FALSE)</f>
        <v>1.4236635293926574</v>
      </c>
      <c r="AG353" s="19">
        <f>$I353*AG$19^0.5/VLOOKUP($O353,AProperties!$AY$8:$BG$1007,VLOOKUP(Span,Data!$N$4:$Y$11,Data!$Y$1,FALSE),FALSE)</f>
        <v>1.5595452586915555</v>
      </c>
      <c r="AH353" s="19">
        <f>$I353*AH$19^0.5/VLOOKUP($O353,AProperties!$AY$8:$BG$1007,VLOOKUP(Span,Data!$N$4:$Y$11,Data!$Y$1,FALSE),FALSE)</f>
        <v>1.6845014048352298</v>
      </c>
      <c r="AI353" s="19">
        <f>$I353*AI$19^0.5/VLOOKUP($O353,AProperties!$AY$8:$BG$1007,VLOOKUP(Span,Data!$N$4:$Y$11,Data!$Y$1,FALSE),FALSE)</f>
        <v>1.8008077498379478</v>
      </c>
      <c r="AJ353" s="19">
        <f>$I353*AJ$19^0.5/VLOOKUP($O353,AProperties!$AY$8:$BG$1007,VLOOKUP(Span,Data!$N$4:$Y$11,Data!$Y$1,FALSE),FALSE)</f>
        <v>1.9100450572855512</v>
      </c>
      <c r="AK353" s="19">
        <f>$I353*AK$19^0.5/VLOOKUP($O353,AProperties!$AY$8:$BG$1007,VLOOKUP(Span,Data!$N$4:$Y$11,Data!$Y$1,FALSE),FALSE)</f>
        <v>2.0133642715230438</v>
      </c>
      <c r="AL353" s="47">
        <f t="shared" si="49"/>
        <v>0.33400000000000002</v>
      </c>
    </row>
    <row r="354" spans="1:38" x14ac:dyDescent="0.25">
      <c r="A354" s="15">
        <v>0.33500000000000002</v>
      </c>
      <c r="B354" s="116">
        <f>VLOOKUP($A354,APropertiesDimless!$A$7:$I$1007,VLOOKUP(Span,Data!$N$4:$Y$11,Data!$Y$1,FALSE),FALSE)</f>
        <v>0.34653741468880389</v>
      </c>
      <c r="C354" s="6">
        <f t="shared" si="45"/>
        <v>0.50826870734440199</v>
      </c>
      <c r="D354" s="116">
        <f>VLOOKUP($A354,AProperties!$AE$8:$AM$1007,VLOOKUP(Span,Data!$N$4:$Y$11,Data!$Y$1,FALSE),FALSE)</f>
        <v>0.41522587186235643</v>
      </c>
      <c r="E354" s="116">
        <f t="shared" si="46"/>
        <v>0.54875870621762346</v>
      </c>
      <c r="F354" s="6">
        <f t="shared" si="50"/>
        <v>0.76542988692744529</v>
      </c>
      <c r="G354" s="9"/>
      <c r="H354" s="15">
        <f t="shared" si="47"/>
        <v>0.33500000000000002</v>
      </c>
      <c r="I354" s="6">
        <f>VLOOKUP(H354,AProperties!$AO$8:$AW$1007,VLOOKUP(Span,Data!$N$4:$Y$11,Data!$Y$1,FALSE),FALSE)^(2/3)</f>
        <v>0.33667362040118071</v>
      </c>
      <c r="J354" s="15">
        <f>$I354*(Slope^0.5)/VLOOKUP($H354,AProperties!$AY$8:$BG$1007,VLOOKUP(Span,Data!$N$4:$Y$11,Data!$Y$1,FALSE),FALSE)</f>
        <v>1.1046039317686467</v>
      </c>
      <c r="K354" s="15">
        <f>$J354*VLOOKUP($H354,AProperties!$A$8:$I$1007,VLOOKUP(Span,Data!$N$4:$Y$11,Data!$Y$1,FALSE),FALSE)</f>
        <v>0.44488048677718373</v>
      </c>
      <c r="L354" s="15">
        <f t="shared" si="51"/>
        <v>1.1046039317686467</v>
      </c>
      <c r="M354" s="15">
        <f t="shared" si="52"/>
        <v>0.33500000000000002</v>
      </c>
      <c r="O354" s="28">
        <f t="shared" si="48"/>
        <v>0.33500000000000002</v>
      </c>
      <c r="P354" s="19">
        <f>AA354*VLOOKUP($O354,AProperties!$A$8:$I$1007,VLOOKUP(Span,Data!$N$4:$Y$11,Data!$Y$1,FALSE),FALSE)</f>
        <v>0.18162169818751644</v>
      </c>
      <c r="Q354" s="19">
        <f>AB354*VLOOKUP($O354,AProperties!$A$8:$I$1007,VLOOKUP(Span,Data!$N$4:$Y$11,Data!$Y$1,FALSE),FALSE)</f>
        <v>0.2568518687980188</v>
      </c>
      <c r="R354" s="19">
        <f>AC354*VLOOKUP($O354,AProperties!$A$8:$I$1007,VLOOKUP(Span,Data!$N$4:$Y$11,Data!$Y$1,FALSE),FALSE)</f>
        <v>0.36324339637503289</v>
      </c>
      <c r="S354" s="19">
        <f>AD354*VLOOKUP($O354,AProperties!$A$8:$I$1007,VLOOKUP(Span,Data!$N$4:$Y$11,Data!$Y$1,FALSE),FALSE)</f>
        <v>0.44488048677718373</v>
      </c>
      <c r="T354" s="19">
        <f>AE354*VLOOKUP($O354,AProperties!$A$8:$I$1007,VLOOKUP(Span,Data!$N$4:$Y$11,Data!$Y$1,FALSE),FALSE)</f>
        <v>0.5137037375960376</v>
      </c>
      <c r="U354" s="19">
        <f>AF354*VLOOKUP($O354,AProperties!$A$8:$I$1007,VLOOKUP(Span,Data!$N$4:$Y$11,Data!$Y$1,FALSE),FALSE)</f>
        <v>0.57433823878022705</v>
      </c>
      <c r="V354" s="19">
        <f>AG354*VLOOKUP($O354,AProperties!$A$8:$I$1007,VLOOKUP(Span,Data!$N$4:$Y$11,Data!$Y$1,FALSE),FALSE)</f>
        <v>0.62915601803543753</v>
      </c>
      <c r="W354" s="19">
        <f>AH354*VLOOKUP($O354,AProperties!$A$8:$I$1007,VLOOKUP(Span,Data!$N$4:$Y$11,Data!$Y$1,FALSE),FALSE)</f>
        <v>0.67956616862174835</v>
      </c>
      <c r="X354" s="19">
        <f>AI354*VLOOKUP($O354,AProperties!$A$8:$I$1007,VLOOKUP(Span,Data!$N$4:$Y$11,Data!$Y$1,FALSE),FALSE)</f>
        <v>0.72648679275006578</v>
      </c>
      <c r="Y354" s="19">
        <f>AJ354*VLOOKUP($O354,AProperties!$A$8:$I$1007,VLOOKUP(Span,Data!$N$4:$Y$11,Data!$Y$1,FALSE),FALSE)</f>
        <v>0.77055560639405618</v>
      </c>
      <c r="Z354" s="19">
        <f>AK354*VLOOKUP($O354,AProperties!$A$8:$I$1007,VLOOKUP(Span,Data!$N$4:$Y$11,Data!$Y$1,FALSE),FALSE)</f>
        <v>0.81223692667247438</v>
      </c>
      <c r="AA354" s="19">
        <f>$I354*AA$19^0.5/VLOOKUP($O354,AProperties!$AY$8:$BG$1007,VLOOKUP(Span,Data!$N$4:$Y$11,Data!$Y$1,FALSE),FALSE)</f>
        <v>0.45095266678421153</v>
      </c>
      <c r="AB354" s="19">
        <f>$I354*AB$19^0.5/VLOOKUP($O354,AProperties!$AY$8:$BG$1007,VLOOKUP(Span,Data!$N$4:$Y$11,Data!$Y$1,FALSE),FALSE)</f>
        <v>0.63774337735454723</v>
      </c>
      <c r="AC354" s="19">
        <f>$I354*AC$19^0.5/VLOOKUP($O354,AProperties!$AY$8:$BG$1007,VLOOKUP(Span,Data!$N$4:$Y$11,Data!$Y$1,FALSE),FALSE)</f>
        <v>0.90190533356842306</v>
      </c>
      <c r="AD354" s="19">
        <f>$I354*AD$19^0.5/VLOOKUP($O354,AProperties!$AY$8:$BG$1007,VLOOKUP(Span,Data!$N$4:$Y$11,Data!$Y$1,FALSE),FALSE)</f>
        <v>1.1046039317686467</v>
      </c>
      <c r="AE354" s="19">
        <f>$I354*AE$19^0.5/VLOOKUP($O354,AProperties!$AY$8:$BG$1007,VLOOKUP(Span,Data!$N$4:$Y$11,Data!$Y$1,FALSE),FALSE)</f>
        <v>1.2754867547090945</v>
      </c>
      <c r="AF354" s="19">
        <f>$I354*AF$19^0.5/VLOOKUP($O354,AProperties!$AY$8:$BG$1007,VLOOKUP(Span,Data!$N$4:$Y$11,Data!$Y$1,FALSE),FALSE)</f>
        <v>1.4260375439650672</v>
      </c>
      <c r="AG354" s="19">
        <f>$I354*AG$19^0.5/VLOOKUP($O354,AProperties!$AY$8:$BG$1007,VLOOKUP(Span,Data!$N$4:$Y$11,Data!$Y$1,FALSE),FALSE)</f>
        <v>1.5621458613578649</v>
      </c>
      <c r="AH354" s="19">
        <f>$I354*AH$19^0.5/VLOOKUP($O354,AProperties!$AY$8:$BG$1007,VLOOKUP(Span,Data!$N$4:$Y$11,Data!$Y$1,FALSE),FALSE)</f>
        <v>1.6873103767585531</v>
      </c>
      <c r="AI354" s="19">
        <f>$I354*AI$19^0.5/VLOOKUP($O354,AProperties!$AY$8:$BG$1007,VLOOKUP(Span,Data!$N$4:$Y$11,Data!$Y$1,FALSE),FALSE)</f>
        <v>1.8038106671368461</v>
      </c>
      <c r="AJ354" s="19">
        <f>$I354*AJ$19^0.5/VLOOKUP($O354,AProperties!$AY$8:$BG$1007,VLOOKUP(Span,Data!$N$4:$Y$11,Data!$Y$1,FALSE),FALSE)</f>
        <v>1.9132301320636413</v>
      </c>
      <c r="AK354" s="19">
        <f>$I354*AK$19^0.5/VLOOKUP($O354,AProperties!$AY$8:$BG$1007,VLOOKUP(Span,Data!$N$4:$Y$11,Data!$Y$1,FALSE),FALSE)</f>
        <v>2.0167216351286172</v>
      </c>
      <c r="AL354" s="47">
        <f t="shared" si="49"/>
        <v>0.33500000000000002</v>
      </c>
    </row>
    <row r="355" spans="1:38" x14ac:dyDescent="0.25">
      <c r="A355" s="15">
        <v>0.33600000000000002</v>
      </c>
      <c r="B355" s="116">
        <f>VLOOKUP($A355,APropertiesDimless!$A$7:$I$1007,VLOOKUP(Span,Data!$N$4:$Y$11,Data!$Y$1,FALSE),FALSE)</f>
        <v>0.34765778135013015</v>
      </c>
      <c r="C355" s="6">
        <f t="shared" si="45"/>
        <v>0.50982889067506509</v>
      </c>
      <c r="D355" s="116">
        <f>VLOOKUP($A355,AProperties!$AE$8:$AM$1007,VLOOKUP(Span,Data!$N$4:$Y$11,Data!$Y$1,FALSE),FALSE)</f>
        <v>0.41642387795666769</v>
      </c>
      <c r="E355" s="116">
        <f t="shared" si="46"/>
        <v>0.55069429048975538</v>
      </c>
      <c r="F355" s="6">
        <f t="shared" si="50"/>
        <v>0.76887819698226734</v>
      </c>
      <c r="G355" s="9"/>
      <c r="H355" s="15">
        <f t="shared" si="47"/>
        <v>0.33600000000000002</v>
      </c>
      <c r="I355" s="6">
        <f>VLOOKUP(H355,AProperties!$AO$8:$AW$1007,VLOOKUP(Span,Data!$N$4:$Y$11,Data!$Y$1,FALSE),FALSE)^(2/3)</f>
        <v>0.33713781286272332</v>
      </c>
      <c r="J355" s="15">
        <f>$I355*(Slope^0.5)/VLOOKUP($H355,AProperties!$AY$8:$BG$1007,VLOOKUP(Span,Data!$N$4:$Y$11,Data!$Y$1,FALSE),FALSE)</f>
        <v>1.1064390353325979</v>
      </c>
      <c r="K355" s="15">
        <f>$J355*VLOOKUP($H355,AProperties!$A$8:$I$1007,VLOOKUP(Span,Data!$N$4:$Y$11,Data!$Y$1,FALSE),FALSE)</f>
        <v>0.44690527456861628</v>
      </c>
      <c r="L355" s="15">
        <f t="shared" si="51"/>
        <v>1.1064390353325979</v>
      </c>
      <c r="M355" s="15">
        <f t="shared" si="52"/>
        <v>0.33600000000000002</v>
      </c>
      <c r="O355" s="28">
        <f t="shared" si="48"/>
        <v>0.33600000000000002</v>
      </c>
      <c r="P355" s="19">
        <f>AA355*VLOOKUP($O355,AProperties!$A$8:$I$1007,VLOOKUP(Span,Data!$N$4:$Y$11,Data!$Y$1,FALSE),FALSE)</f>
        <v>0.18244831434192091</v>
      </c>
      <c r="Q355" s="19">
        <f>AB355*VLOOKUP($O355,AProperties!$A$8:$I$1007,VLOOKUP(Span,Data!$N$4:$Y$11,Data!$Y$1,FALSE),FALSE)</f>
        <v>0.25802088057445421</v>
      </c>
      <c r="R355" s="19">
        <f>AC355*VLOOKUP($O355,AProperties!$A$8:$I$1007,VLOOKUP(Span,Data!$N$4:$Y$11,Data!$Y$1,FALSE),FALSE)</f>
        <v>0.36489662868384182</v>
      </c>
      <c r="S355" s="19">
        <f>AD355*VLOOKUP($O355,AProperties!$A$8:$I$1007,VLOOKUP(Span,Data!$N$4:$Y$11,Data!$Y$1,FALSE),FALSE)</f>
        <v>0.44690527456861628</v>
      </c>
      <c r="T355" s="19">
        <f>AE355*VLOOKUP($O355,AProperties!$A$8:$I$1007,VLOOKUP(Span,Data!$N$4:$Y$11,Data!$Y$1,FALSE),FALSE)</f>
        <v>0.51604176114890843</v>
      </c>
      <c r="U355" s="19">
        <f>AF355*VLOOKUP($O355,AProperties!$A$8:$I$1007,VLOOKUP(Span,Data!$N$4:$Y$11,Data!$Y$1,FALSE),FALSE)</f>
        <v>0.57695222857883477</v>
      </c>
      <c r="V355" s="19">
        <f>AG355*VLOOKUP($O355,AProperties!$A$8:$I$1007,VLOOKUP(Span,Data!$N$4:$Y$11,Data!$Y$1,FALSE),FALSE)</f>
        <v>0.63201950039100907</v>
      </c>
      <c r="W355" s="19">
        <f>AH355*VLOOKUP($O355,AProperties!$A$8:$I$1007,VLOOKUP(Span,Data!$N$4:$Y$11,Data!$Y$1,FALSE),FALSE)</f>
        <v>0.68265908306190259</v>
      </c>
      <c r="X355" s="19">
        <f>AI355*VLOOKUP($O355,AProperties!$A$8:$I$1007,VLOOKUP(Span,Data!$N$4:$Y$11,Data!$Y$1,FALSE),FALSE)</f>
        <v>0.72979325736768363</v>
      </c>
      <c r="Y355" s="19">
        <f>AJ355*VLOOKUP($O355,AProperties!$A$8:$I$1007,VLOOKUP(Span,Data!$N$4:$Y$11,Data!$Y$1,FALSE),FALSE)</f>
        <v>0.7740626417233627</v>
      </c>
      <c r="Z355" s="19">
        <f>AK355*VLOOKUP($O355,AProperties!$A$8:$I$1007,VLOOKUP(Span,Data!$N$4:$Y$11,Data!$Y$1,FALSE),FALSE)</f>
        <v>0.81593366649756993</v>
      </c>
      <c r="AA355" s="19">
        <f>$I355*AA$19^0.5/VLOOKUP($O355,AProperties!$AY$8:$BG$1007,VLOOKUP(Span,Data!$N$4:$Y$11,Data!$Y$1,FALSE),FALSE)</f>
        <v>0.45170184467701885</v>
      </c>
      <c r="AB355" s="19">
        <f>$I355*AB$19^0.5/VLOOKUP($O355,AProperties!$AY$8:$BG$1007,VLOOKUP(Span,Data!$N$4:$Y$11,Data!$Y$1,FALSE),FALSE)</f>
        <v>0.63880287489118526</v>
      </c>
      <c r="AC355" s="19">
        <f>$I355*AC$19^0.5/VLOOKUP($O355,AProperties!$AY$8:$BG$1007,VLOOKUP(Span,Data!$N$4:$Y$11,Data!$Y$1,FALSE),FALSE)</f>
        <v>0.9034036893540377</v>
      </c>
      <c r="AD355" s="19">
        <f>$I355*AD$19^0.5/VLOOKUP($O355,AProperties!$AY$8:$BG$1007,VLOOKUP(Span,Data!$N$4:$Y$11,Data!$Y$1,FALSE),FALSE)</f>
        <v>1.1064390353325979</v>
      </c>
      <c r="AE355" s="19">
        <f>$I355*AE$19^0.5/VLOOKUP($O355,AProperties!$AY$8:$BG$1007,VLOOKUP(Span,Data!$N$4:$Y$11,Data!$Y$1,FALSE),FALSE)</f>
        <v>1.2776057497823705</v>
      </c>
      <c r="AF355" s="19">
        <f>$I355*AF$19^0.5/VLOOKUP($O355,AProperties!$AY$8:$BG$1007,VLOOKUP(Span,Data!$N$4:$Y$11,Data!$Y$1,FALSE),FALSE)</f>
        <v>1.428406652478984</v>
      </c>
      <c r="AG355" s="19">
        <f>$I355*AG$19^0.5/VLOOKUP($O355,AProperties!$AY$8:$BG$1007,VLOOKUP(Span,Data!$N$4:$Y$11,Data!$Y$1,FALSE),FALSE)</f>
        <v>1.5647410897063643</v>
      </c>
      <c r="AH355" s="19">
        <f>$I355*AH$19^0.5/VLOOKUP($O355,AProperties!$AY$8:$BG$1007,VLOOKUP(Span,Data!$N$4:$Y$11,Data!$Y$1,FALSE),FALSE)</f>
        <v>1.6901135437551835</v>
      </c>
      <c r="AI355" s="19">
        <f>$I355*AI$19^0.5/VLOOKUP($O355,AProperties!$AY$8:$BG$1007,VLOOKUP(Span,Data!$N$4:$Y$11,Data!$Y$1,FALSE),FALSE)</f>
        <v>1.8068073787080754</v>
      </c>
      <c r="AJ355" s="19">
        <f>$I355*AJ$19^0.5/VLOOKUP($O355,AProperties!$AY$8:$BG$1007,VLOOKUP(Span,Data!$N$4:$Y$11,Data!$Y$1,FALSE),FALSE)</f>
        <v>1.9164086246735559</v>
      </c>
      <c r="AK355" s="19">
        <f>$I355*AK$19^0.5/VLOOKUP($O355,AProperties!$AY$8:$BG$1007,VLOOKUP(Span,Data!$N$4:$Y$11,Data!$Y$1,FALSE),FALSE)</f>
        <v>2.0200720605197313</v>
      </c>
      <c r="AL355" s="47">
        <f t="shared" si="49"/>
        <v>0.33600000000000002</v>
      </c>
    </row>
    <row r="356" spans="1:38" x14ac:dyDescent="0.25">
      <c r="A356" s="15">
        <v>0.33700000000000002</v>
      </c>
      <c r="B356" s="116">
        <f>VLOOKUP($A356,APropertiesDimless!$A$7:$I$1007,VLOOKUP(Span,Data!$N$4:$Y$11,Data!$Y$1,FALSE),FALSE)</f>
        <v>0.34877904610309418</v>
      </c>
      <c r="C356" s="6">
        <f t="shared" si="45"/>
        <v>0.51138952305154706</v>
      </c>
      <c r="D356" s="116">
        <f>VLOOKUP($A356,AProperties!$AE$8:$AM$1007,VLOOKUP(Span,Data!$N$4:$Y$11,Data!$Y$1,FALSE),FALSE)</f>
        <v>0.41762146780264409</v>
      </c>
      <c r="E356" s="116">
        <f t="shared" si="46"/>
        <v>0.55263175168425926</v>
      </c>
      <c r="F356" s="6">
        <f t="shared" si="50"/>
        <v>0.77233186371720974</v>
      </c>
      <c r="G356" s="9"/>
      <c r="H356" s="15">
        <f t="shared" si="47"/>
        <v>0.33700000000000002</v>
      </c>
      <c r="I356" s="6">
        <f>VLOOKUP(H356,AProperties!$AO$8:$AW$1007,VLOOKUP(Span,Data!$N$4:$Y$11,Data!$Y$1,FALSE),FALSE)^(2/3)</f>
        <v>0.33760064372630344</v>
      </c>
      <c r="J356" s="15">
        <f>$I356*(Slope^0.5)/VLOOKUP($H356,AProperties!$AY$8:$BG$1007,VLOOKUP(Span,Data!$N$4:$Y$11,Data!$Y$1,FALSE),FALSE)</f>
        <v>1.1082703480063438</v>
      </c>
      <c r="K356" s="15">
        <f>$J356*VLOOKUP($H356,AProperties!$A$8:$I$1007,VLOOKUP(Span,Data!$N$4:$Y$11,Data!$Y$1,FALSE),FALSE)</f>
        <v>0.44893234414071692</v>
      </c>
      <c r="L356" s="15">
        <f t="shared" si="51"/>
        <v>1.1082703480063438</v>
      </c>
      <c r="M356" s="15">
        <f t="shared" si="52"/>
        <v>0.33700000000000002</v>
      </c>
      <c r="O356" s="28">
        <f t="shared" si="48"/>
        <v>0.33700000000000002</v>
      </c>
      <c r="P356" s="19">
        <f>AA356*VLOOKUP($O356,AProperties!$A$8:$I$1007,VLOOKUP(Span,Data!$N$4:$Y$11,Data!$Y$1,FALSE),FALSE)</f>
        <v>0.18327586202938231</v>
      </c>
      <c r="Q356" s="19">
        <f>AB356*VLOOKUP($O356,AProperties!$A$8:$I$1007,VLOOKUP(Span,Data!$N$4:$Y$11,Data!$Y$1,FALSE),FALSE)</f>
        <v>0.25919120973757259</v>
      </c>
      <c r="R356" s="19">
        <f>AC356*VLOOKUP($O356,AProperties!$A$8:$I$1007,VLOOKUP(Span,Data!$N$4:$Y$11,Data!$Y$1,FALSE),FALSE)</f>
        <v>0.36655172405876463</v>
      </c>
      <c r="S356" s="19">
        <f>AD356*VLOOKUP($O356,AProperties!$A$8:$I$1007,VLOOKUP(Span,Data!$N$4:$Y$11,Data!$Y$1,FALSE),FALSE)</f>
        <v>0.44893234414071692</v>
      </c>
      <c r="T356" s="19">
        <f>AE356*VLOOKUP($O356,AProperties!$A$8:$I$1007,VLOOKUP(Span,Data!$N$4:$Y$11,Data!$Y$1,FALSE),FALSE)</f>
        <v>0.51838241947514518</v>
      </c>
      <c r="U356" s="19">
        <f>AF356*VLOOKUP($O356,AProperties!$A$8:$I$1007,VLOOKUP(Span,Data!$N$4:$Y$11,Data!$Y$1,FALSE),FALSE)</f>
        <v>0.57956916414361781</v>
      </c>
      <c r="V356" s="19">
        <f>AG356*VLOOKUP($O356,AProperties!$A$8:$I$1007,VLOOKUP(Span,Data!$N$4:$Y$11,Data!$Y$1,FALSE),FALSE)</f>
        <v>0.63488620967174758</v>
      </c>
      <c r="W356" s="19">
        <f>AH356*VLOOKUP($O356,AProperties!$A$8:$I$1007,VLOOKUP(Span,Data!$N$4:$Y$11,Data!$Y$1,FALSE),FALSE)</f>
        <v>0.68575548297960021</v>
      </c>
      <c r="X356" s="19">
        <f>AI356*VLOOKUP($O356,AProperties!$A$8:$I$1007,VLOOKUP(Span,Data!$N$4:$Y$11,Data!$Y$1,FALSE),FALSE)</f>
        <v>0.73310344811752925</v>
      </c>
      <c r="Y356" s="19">
        <f>AJ356*VLOOKUP($O356,AProperties!$A$8:$I$1007,VLOOKUP(Span,Data!$N$4:$Y$11,Data!$Y$1,FALSE),FALSE)</f>
        <v>0.77757362921271789</v>
      </c>
      <c r="Z356" s="19">
        <f>AK356*VLOOKUP($O356,AProperties!$A$8:$I$1007,VLOOKUP(Span,Data!$N$4:$Y$11,Data!$Y$1,FALSE),FALSE)</f>
        <v>0.81963457226514291</v>
      </c>
      <c r="AA356" s="19">
        <f>$I356*AA$19^0.5/VLOOKUP($O356,AProperties!$AY$8:$BG$1007,VLOOKUP(Span,Data!$N$4:$Y$11,Data!$Y$1,FALSE),FALSE)</f>
        <v>0.4524494749453804</v>
      </c>
      <c r="AB356" s="19">
        <f>$I356*AB$19^0.5/VLOOKUP($O356,AProperties!$AY$8:$BG$1007,VLOOKUP(Span,Data!$N$4:$Y$11,Data!$Y$1,FALSE),FALSE)</f>
        <v>0.63986018375634279</v>
      </c>
      <c r="AC356" s="19">
        <f>$I356*AC$19^0.5/VLOOKUP($O356,AProperties!$AY$8:$BG$1007,VLOOKUP(Span,Data!$N$4:$Y$11,Data!$Y$1,FALSE),FALSE)</f>
        <v>0.90489894989076081</v>
      </c>
      <c r="AD356" s="19">
        <f>$I356*AD$19^0.5/VLOOKUP($O356,AProperties!$AY$8:$BG$1007,VLOOKUP(Span,Data!$N$4:$Y$11,Data!$Y$1,FALSE),FALSE)</f>
        <v>1.1082703480063438</v>
      </c>
      <c r="AE356" s="19">
        <f>$I356*AE$19^0.5/VLOOKUP($O356,AProperties!$AY$8:$BG$1007,VLOOKUP(Span,Data!$N$4:$Y$11,Data!$Y$1,FALSE),FALSE)</f>
        <v>1.2797203675126856</v>
      </c>
      <c r="AF356" s="19">
        <f>$I356*AF$19^0.5/VLOOKUP($O356,AProperties!$AY$8:$BG$1007,VLOOKUP(Span,Data!$N$4:$Y$11,Data!$Y$1,FALSE),FALSE)</f>
        <v>1.4307708669746892</v>
      </c>
      <c r="AG356" s="19">
        <f>$I356*AG$19^0.5/VLOOKUP($O356,AProperties!$AY$8:$BG$1007,VLOOKUP(Span,Data!$N$4:$Y$11,Data!$Y$1,FALSE),FALSE)</f>
        <v>1.5673309569265212</v>
      </c>
      <c r="AH356" s="19">
        <f>$I356*AH$19^0.5/VLOOKUP($O356,AProperties!$AY$8:$BG$1007,VLOOKUP(Span,Data!$N$4:$Y$11,Data!$Y$1,FALSE),FALSE)</f>
        <v>1.6929109200713741</v>
      </c>
      <c r="AI356" s="19">
        <f>$I356*AI$19^0.5/VLOOKUP($O356,AProperties!$AY$8:$BG$1007,VLOOKUP(Span,Data!$N$4:$Y$11,Data!$Y$1,FALSE),FALSE)</f>
        <v>1.8097978997815216</v>
      </c>
      <c r="AJ356" s="19">
        <f>$I356*AJ$19^0.5/VLOOKUP($O356,AProperties!$AY$8:$BG$1007,VLOOKUP(Span,Data!$N$4:$Y$11,Data!$Y$1,FALSE),FALSE)</f>
        <v>1.9195805512690285</v>
      </c>
      <c r="AK356" s="19">
        <f>$I356*AK$19^0.5/VLOOKUP($O356,AProperties!$AY$8:$BG$1007,VLOOKUP(Span,Data!$N$4:$Y$11,Data!$Y$1,FALSE),FALSE)</f>
        <v>2.0234155647239174</v>
      </c>
      <c r="AL356" s="47">
        <f t="shared" si="49"/>
        <v>0.33700000000000002</v>
      </c>
    </row>
    <row r="357" spans="1:38" x14ac:dyDescent="0.25">
      <c r="A357" s="15">
        <v>0.33800000000000002</v>
      </c>
      <c r="B357" s="116">
        <f>VLOOKUP($A357,APropertiesDimless!$A$7:$I$1007,VLOOKUP(Span,Data!$N$4:$Y$11,Data!$Y$1,FALSE),FALSE)</f>
        <v>0.34990121355176362</v>
      </c>
      <c r="C357" s="6">
        <f t="shared" si="45"/>
        <v>0.51295060677588178</v>
      </c>
      <c r="D357" s="116">
        <f>VLOOKUP($A357,AProperties!$AE$8:$AM$1007,VLOOKUP(Span,Data!$N$4:$Y$11,Data!$Y$1,FALSE),FALSE)</f>
        <v>0.41881863979181755</v>
      </c>
      <c r="E357" s="116">
        <f t="shared" si="46"/>
        <v>0.55457109354997836</v>
      </c>
      <c r="F357" s="6">
        <f t="shared" si="50"/>
        <v>0.77579088174222888</v>
      </c>
      <c r="G357" s="9"/>
      <c r="H357" s="15">
        <f t="shared" si="47"/>
        <v>0.33800000000000002</v>
      </c>
      <c r="I357" s="6">
        <f>VLOOKUP(H357,AProperties!$AO$8:$AW$1007,VLOOKUP(Span,Data!$N$4:$Y$11,Data!$Y$1,FALSE),FALSE)^(2/3)</f>
        <v>0.33806211700082672</v>
      </c>
      <c r="J357" s="15">
        <f>$I357*(Slope^0.5)/VLOOKUP($H357,AProperties!$AY$8:$BG$1007,VLOOKUP(Span,Data!$N$4:$Y$11,Data!$Y$1,FALSE),FALSE)</f>
        <v>1.1100978790424902</v>
      </c>
      <c r="K357" s="15">
        <f>$J357*VLOOKUP($H357,AProperties!$A$8:$I$1007,VLOOKUP(Span,Data!$N$4:$Y$11,Data!$Y$1,FALSE),FALSE)</f>
        <v>0.45096168209156362</v>
      </c>
      <c r="L357" s="15">
        <f t="shared" si="51"/>
        <v>1.1100978790424902</v>
      </c>
      <c r="M357" s="15">
        <f t="shared" si="52"/>
        <v>0.33800000000000002</v>
      </c>
      <c r="O357" s="28">
        <f t="shared" si="48"/>
        <v>0.33800000000000002</v>
      </c>
      <c r="P357" s="19">
        <f>AA357*VLOOKUP($O357,AProperties!$A$8:$I$1007,VLOOKUP(Span,Data!$N$4:$Y$11,Data!$Y$1,FALSE),FALSE)</f>
        <v>0.1841043357785889</v>
      </c>
      <c r="Q357" s="19">
        <f>AB357*VLOOKUP($O357,AProperties!$A$8:$I$1007,VLOOKUP(Span,Data!$N$4:$Y$11,Data!$Y$1,FALSE),FALSE)</f>
        <v>0.26036284854977071</v>
      </c>
      <c r="R357" s="19">
        <f>AC357*VLOOKUP($O357,AProperties!$A$8:$I$1007,VLOOKUP(Span,Data!$N$4:$Y$11,Data!$Y$1,FALSE),FALSE)</f>
        <v>0.36820867155717779</v>
      </c>
      <c r="S357" s="19">
        <f>AD357*VLOOKUP($O357,AProperties!$A$8:$I$1007,VLOOKUP(Span,Data!$N$4:$Y$11,Data!$Y$1,FALSE),FALSE)</f>
        <v>0.45096168209156362</v>
      </c>
      <c r="T357" s="19">
        <f>AE357*VLOOKUP($O357,AProperties!$A$8:$I$1007,VLOOKUP(Span,Data!$N$4:$Y$11,Data!$Y$1,FALSE),FALSE)</f>
        <v>0.52072569709954142</v>
      </c>
      <c r="U357" s="19">
        <f>AF357*VLOOKUP($O357,AProperties!$A$8:$I$1007,VLOOKUP(Span,Data!$N$4:$Y$11,Data!$Y$1,FALSE),FALSE)</f>
        <v>0.58218902817276974</v>
      </c>
      <c r="V357" s="19">
        <f>AG357*VLOOKUP($O357,AProperties!$A$8:$I$1007,VLOOKUP(Span,Data!$N$4:$Y$11,Data!$Y$1,FALSE),FALSE)</f>
        <v>0.63775612692447337</v>
      </c>
      <c r="W357" s="19">
        <f>AH357*VLOOKUP($O357,AProperties!$A$8:$I$1007,VLOOKUP(Span,Data!$N$4:$Y$11,Data!$Y$1,FALSE),FALSE)</f>
        <v>0.68885534790306724</v>
      </c>
      <c r="X357" s="19">
        <f>AI357*VLOOKUP($O357,AProperties!$A$8:$I$1007,VLOOKUP(Span,Data!$N$4:$Y$11,Data!$Y$1,FALSE),FALSE)</f>
        <v>0.73641734311435558</v>
      </c>
      <c r="Y357" s="19">
        <f>AJ357*VLOOKUP($O357,AProperties!$A$8:$I$1007,VLOOKUP(Span,Data!$N$4:$Y$11,Data!$Y$1,FALSE),FALSE)</f>
        <v>0.78108854564931196</v>
      </c>
      <c r="Z357" s="19">
        <f>AK357*VLOOKUP($O357,AProperties!$A$8:$I$1007,VLOOKUP(Span,Data!$N$4:$Y$11,Data!$Y$1,FALSE),FALSE)</f>
        <v>0.82333961950674306</v>
      </c>
      <c r="AA357" s="19">
        <f>$I357*AA$19^0.5/VLOOKUP($O357,AProperties!$AY$8:$BG$1007,VLOOKUP(Span,Data!$N$4:$Y$11,Data!$Y$1,FALSE),FALSE)</f>
        <v>0.45319556136665673</v>
      </c>
      <c r="AB357" s="19">
        <f>$I357*AB$19^0.5/VLOOKUP($O357,AProperties!$AY$8:$BG$1007,VLOOKUP(Span,Data!$N$4:$Y$11,Data!$Y$1,FALSE),FALSE)</f>
        <v>0.64091530929201435</v>
      </c>
      <c r="AC357" s="19">
        <f>$I357*AC$19^0.5/VLOOKUP($O357,AProperties!$AY$8:$BG$1007,VLOOKUP(Span,Data!$N$4:$Y$11,Data!$Y$1,FALSE),FALSE)</f>
        <v>0.90639112273331346</v>
      </c>
      <c r="AD357" s="19">
        <f>$I357*AD$19^0.5/VLOOKUP($O357,AProperties!$AY$8:$BG$1007,VLOOKUP(Span,Data!$N$4:$Y$11,Data!$Y$1,FALSE),FALSE)</f>
        <v>1.1100978790424902</v>
      </c>
      <c r="AE357" s="19">
        <f>$I357*AE$19^0.5/VLOOKUP($O357,AProperties!$AY$8:$BG$1007,VLOOKUP(Span,Data!$N$4:$Y$11,Data!$Y$1,FALSE),FALSE)</f>
        <v>1.2818306185840287</v>
      </c>
      <c r="AF357" s="19">
        <f>$I357*AF$19^0.5/VLOOKUP($O357,AProperties!$AY$8:$BG$1007,VLOOKUP(Span,Data!$N$4:$Y$11,Data!$Y$1,FALSE),FALSE)</f>
        <v>1.4331301993972465</v>
      </c>
      <c r="AG357" s="19">
        <f>$I357*AG$19^0.5/VLOOKUP($O357,AProperties!$AY$8:$BG$1007,VLOOKUP(Span,Data!$N$4:$Y$11,Data!$Y$1,FALSE),FALSE)</f>
        <v>1.5699154761034972</v>
      </c>
      <c r="AH357" s="19">
        <f>$I357*AH$19^0.5/VLOOKUP($O357,AProperties!$AY$8:$BG$1007,VLOOKUP(Span,Data!$N$4:$Y$11,Data!$Y$1,FALSE),FALSE)</f>
        <v>1.6957025198407145</v>
      </c>
      <c r="AI357" s="19">
        <f>$I357*AI$19^0.5/VLOOKUP($O357,AProperties!$AY$8:$BG$1007,VLOOKUP(Span,Data!$N$4:$Y$11,Data!$Y$1,FALSE),FALSE)</f>
        <v>1.8127822454666269</v>
      </c>
      <c r="AJ357" s="19">
        <f>$I357*AJ$19^0.5/VLOOKUP($O357,AProperties!$AY$8:$BG$1007,VLOOKUP(Span,Data!$N$4:$Y$11,Data!$Y$1,FALSE),FALSE)</f>
        <v>1.9227459278760428</v>
      </c>
      <c r="AK357" s="19">
        <f>$I357*AK$19^0.5/VLOOKUP($O357,AProperties!$AY$8:$BG$1007,VLOOKUP(Span,Data!$N$4:$Y$11,Data!$Y$1,FALSE),FALSE)</f>
        <v>2.0267521646340443</v>
      </c>
      <c r="AL357" s="47">
        <f t="shared" si="49"/>
        <v>0.33800000000000002</v>
      </c>
    </row>
    <row r="358" spans="1:38" x14ac:dyDescent="0.25">
      <c r="A358" s="15">
        <v>0.33900000000000002</v>
      </c>
      <c r="B358" s="116">
        <f>VLOOKUP($A358,APropertiesDimless!$A$7:$I$1007,VLOOKUP(Span,Data!$N$4:$Y$11,Data!$Y$1,FALSE),FALSE)</f>
        <v>0.35102428832140864</v>
      </c>
      <c r="C358" s="6">
        <f t="shared" si="45"/>
        <v>0.51451214416070434</v>
      </c>
      <c r="D358" s="116">
        <f>VLOOKUP($A358,AProperties!$AE$8:$AM$1007,VLOOKUP(Span,Data!$N$4:$Y$11,Data!$Y$1,FALSE),FALSE)</f>
        <v>0.42001539231403495</v>
      </c>
      <c r="E358" s="116">
        <f t="shared" si="46"/>
        <v>0.55651231984814109</v>
      </c>
      <c r="F358" s="6">
        <f t="shared" si="50"/>
        <v>0.77925524572059246</v>
      </c>
      <c r="G358" s="9"/>
      <c r="H358" s="15">
        <f t="shared" si="47"/>
        <v>0.33900000000000002</v>
      </c>
      <c r="I358" s="6">
        <f>VLOOKUP(H358,AProperties!$AO$8:$AW$1007,VLOOKUP(Span,Data!$N$4:$Y$11,Data!$Y$1,FALSE),FALSE)^(2/3)</f>
        <v>0.33852223666624837</v>
      </c>
      <c r="J358" s="15">
        <f>$I358*(Slope^0.5)/VLOOKUP($H358,AProperties!$AY$8:$BG$1007,VLOOKUP(Span,Data!$N$4:$Y$11,Data!$Y$1,FALSE),FALSE)</f>
        <v>1.1119216376205536</v>
      </c>
      <c r="K358" s="15">
        <f>$J358*VLOOKUP($H358,AProperties!$A$8:$I$1007,VLOOKUP(Span,Data!$N$4:$Y$11,Data!$Y$1,FALSE),FALSE)</f>
        <v>0.45299327502840453</v>
      </c>
      <c r="L358" s="15">
        <f t="shared" si="51"/>
        <v>1.1119216376205536</v>
      </c>
      <c r="M358" s="15">
        <f t="shared" si="52"/>
        <v>0.33900000000000002</v>
      </c>
      <c r="O358" s="28">
        <f t="shared" si="48"/>
        <v>0.33900000000000002</v>
      </c>
      <c r="P358" s="19">
        <f>AA358*VLOOKUP($O358,AProperties!$A$8:$I$1007,VLOOKUP(Span,Data!$N$4:$Y$11,Data!$Y$1,FALSE),FALSE)</f>
        <v>0.1849337301219727</v>
      </c>
      <c r="Q358" s="19">
        <f>AB358*VLOOKUP($O358,AProperties!$A$8:$I$1007,VLOOKUP(Span,Data!$N$4:$Y$11,Data!$Y$1,FALSE),FALSE)</f>
        <v>0.26153578927873955</v>
      </c>
      <c r="R358" s="19">
        <f>AC358*VLOOKUP($O358,AProperties!$A$8:$I$1007,VLOOKUP(Span,Data!$N$4:$Y$11,Data!$Y$1,FALSE),FALSE)</f>
        <v>0.3698674602439454</v>
      </c>
      <c r="S358" s="19">
        <f>AD358*VLOOKUP($O358,AProperties!$A$8:$I$1007,VLOOKUP(Span,Data!$N$4:$Y$11,Data!$Y$1,FALSE),FALSE)</f>
        <v>0.45299327502840453</v>
      </c>
      <c r="T358" s="19">
        <f>AE358*VLOOKUP($O358,AProperties!$A$8:$I$1007,VLOOKUP(Span,Data!$N$4:$Y$11,Data!$Y$1,FALSE),FALSE)</f>
        <v>0.5230715785574791</v>
      </c>
      <c r="U358" s="19">
        <f>AF358*VLOOKUP($O358,AProperties!$A$8:$I$1007,VLOOKUP(Span,Data!$N$4:$Y$11,Data!$Y$1,FALSE),FALSE)</f>
        <v>0.58481180337632233</v>
      </c>
      <c r="V358" s="19">
        <f>AG358*VLOOKUP($O358,AProperties!$A$8:$I$1007,VLOOKUP(Span,Data!$N$4:$Y$11,Data!$Y$1,FALSE),FALSE)</f>
        <v>0.64062923320897525</v>
      </c>
      <c r="W358" s="19">
        <f>AH358*VLOOKUP($O358,AProperties!$A$8:$I$1007,VLOOKUP(Span,Data!$N$4:$Y$11,Data!$Y$1,FALSE),FALSE)</f>
        <v>0.69195865737453777</v>
      </c>
      <c r="X358" s="19">
        <f>AI358*VLOOKUP($O358,AProperties!$A$8:$I$1007,VLOOKUP(Span,Data!$N$4:$Y$11,Data!$Y$1,FALSE),FALSE)</f>
        <v>0.7397349204878908</v>
      </c>
      <c r="Y358" s="19">
        <f>AJ358*VLOOKUP($O358,AProperties!$A$8:$I$1007,VLOOKUP(Span,Data!$N$4:$Y$11,Data!$Y$1,FALSE),FALSE)</f>
        <v>0.78460736783621865</v>
      </c>
      <c r="Z358" s="19">
        <f>AK358*VLOOKUP($O358,AProperties!$A$8:$I$1007,VLOOKUP(Span,Data!$N$4:$Y$11,Data!$Y$1,FALSE),FALSE)</f>
        <v>0.82704878377066282</v>
      </c>
      <c r="AA358" s="19">
        <f>$I358*AA$19^0.5/VLOOKUP($O358,AProperties!$AY$8:$BG$1007,VLOOKUP(Span,Data!$N$4:$Y$11,Data!$Y$1,FALSE),FALSE)</f>
        <v>0.45394010768837006</v>
      </c>
      <c r="AB358" s="19">
        <f>$I358*AB$19^0.5/VLOOKUP($O358,AProperties!$AY$8:$BG$1007,VLOOKUP(Span,Data!$N$4:$Y$11,Data!$Y$1,FALSE),FALSE)</f>
        <v>0.64196825679799618</v>
      </c>
      <c r="AC358" s="19">
        <f>$I358*AC$19^0.5/VLOOKUP($O358,AProperties!$AY$8:$BG$1007,VLOOKUP(Span,Data!$N$4:$Y$11,Data!$Y$1,FALSE),FALSE)</f>
        <v>0.90788021537674013</v>
      </c>
      <c r="AD358" s="19">
        <f>$I358*AD$19^0.5/VLOOKUP($O358,AProperties!$AY$8:$BG$1007,VLOOKUP(Span,Data!$N$4:$Y$11,Data!$Y$1,FALSE),FALSE)</f>
        <v>1.1119216376205536</v>
      </c>
      <c r="AE358" s="19">
        <f>$I358*AE$19^0.5/VLOOKUP($O358,AProperties!$AY$8:$BG$1007,VLOOKUP(Span,Data!$N$4:$Y$11,Data!$Y$1,FALSE),FALSE)</f>
        <v>1.2839365135959924</v>
      </c>
      <c r="AF358" s="19">
        <f>$I358*AF$19^0.5/VLOOKUP($O358,AProperties!$AY$8:$BG$1007,VLOOKUP(Span,Data!$N$4:$Y$11,Data!$Y$1,FALSE),FALSE)</f>
        <v>1.4354846615973609</v>
      </c>
      <c r="AG358" s="19">
        <f>$I358*AG$19^0.5/VLOOKUP($O358,AProperties!$AY$8:$BG$1007,VLOOKUP(Span,Data!$N$4:$Y$11,Data!$Y$1,FALSE),FALSE)</f>
        <v>1.572494660219089</v>
      </c>
      <c r="AH358" s="19">
        <f>$I358*AH$19^0.5/VLOOKUP($O358,AProperties!$AY$8:$BG$1007,VLOOKUP(Span,Data!$N$4:$Y$11,Data!$Y$1,FALSE),FALSE)</f>
        <v>1.6984883570851483</v>
      </c>
      <c r="AI358" s="19">
        <f>$I358*AI$19^0.5/VLOOKUP($O358,AProperties!$AY$8:$BG$1007,VLOOKUP(Span,Data!$N$4:$Y$11,Data!$Y$1,FALSE),FALSE)</f>
        <v>1.8157604307534803</v>
      </c>
      <c r="AJ358" s="19">
        <f>$I358*AJ$19^0.5/VLOOKUP($O358,AProperties!$AY$8:$BG$1007,VLOOKUP(Span,Data!$N$4:$Y$11,Data!$Y$1,FALSE),FALSE)</f>
        <v>1.9259047703939884</v>
      </c>
      <c r="AK358" s="19">
        <f>$I358*AK$19^0.5/VLOOKUP($O358,AProperties!$AY$8:$BG$1007,VLOOKUP(Span,Data!$N$4:$Y$11,Data!$Y$1,FALSE),FALSE)</f>
        <v>2.0300818770095406</v>
      </c>
      <c r="AL358" s="47">
        <f t="shared" si="49"/>
        <v>0.33900000000000002</v>
      </c>
    </row>
    <row r="359" spans="1:38" x14ac:dyDescent="0.25">
      <c r="A359" s="15">
        <v>0.34</v>
      </c>
      <c r="B359" s="116">
        <f>VLOOKUP($A359,APropertiesDimless!$A$7:$I$1007,VLOOKUP(Span,Data!$N$4:$Y$11,Data!$Y$1,FALSE),FALSE)</f>
        <v>0.35214827505866009</v>
      </c>
      <c r="C359" s="6">
        <f t="shared" si="45"/>
        <v>0.51607413752933007</v>
      </c>
      <c r="D359" s="116">
        <f>VLOOKUP($A359,AProperties!$AE$8:$AM$1007,VLOOKUP(Span,Data!$N$4:$Y$11,Data!$Y$1,FALSE),FALSE)</f>
        <v>0.42121172375745014</v>
      </c>
      <c r="E359" s="116">
        <f t="shared" si="46"/>
        <v>0.55845543435249279</v>
      </c>
      <c r="F359" s="6">
        <f t="shared" si="50"/>
        <v>0.78272495036880463</v>
      </c>
      <c r="G359" s="9"/>
      <c r="H359" s="15">
        <f t="shared" si="47"/>
        <v>0.34</v>
      </c>
      <c r="I359" s="6">
        <f>VLOOKUP(H359,AProperties!$AO$8:$AW$1007,VLOOKUP(Span,Data!$N$4:$Y$11,Data!$Y$1,FALSE),FALSE)^(2/3)</f>
        <v>0.33898100667382625</v>
      </c>
      <c r="J359" s="15">
        <f>$I359*(Slope^0.5)/VLOOKUP($H359,AProperties!$AY$8:$BG$1007,VLOOKUP(Span,Data!$N$4:$Y$11,Data!$Y$1,FALSE),FALSE)</f>
        <v>1.1137416328476235</v>
      </c>
      <c r="K359" s="15">
        <f>$J359*VLOOKUP($H359,AProperties!$A$8:$I$1007,VLOOKUP(Span,Data!$N$4:$Y$11,Data!$Y$1,FALSE),FALSE)</f>
        <v>0.45502710956750198</v>
      </c>
      <c r="L359" s="15">
        <f t="shared" si="51"/>
        <v>1.1137416328476235</v>
      </c>
      <c r="M359" s="15">
        <f t="shared" si="52"/>
        <v>0.34</v>
      </c>
      <c r="O359" s="28">
        <f t="shared" si="48"/>
        <v>0.34</v>
      </c>
      <c r="P359" s="19">
        <f>AA359*VLOOKUP($O359,AProperties!$A$8:$I$1007,VLOOKUP(Span,Data!$N$4:$Y$11,Data!$Y$1,FALSE),FALSE)</f>
        <v>0.18576403959564555</v>
      </c>
      <c r="Q359" s="19">
        <f>AB359*VLOOKUP($O359,AProperties!$A$8:$I$1007,VLOOKUP(Span,Data!$N$4:$Y$11,Data!$Y$1,FALSE),FALSE)</f>
        <v>0.2627100241973746</v>
      </c>
      <c r="R359" s="19">
        <f>AC359*VLOOKUP($O359,AProperties!$A$8:$I$1007,VLOOKUP(Span,Data!$N$4:$Y$11,Data!$Y$1,FALSE),FALSE)</f>
        <v>0.37152807919129111</v>
      </c>
      <c r="S359" s="19">
        <f>AD359*VLOOKUP($O359,AProperties!$A$8:$I$1007,VLOOKUP(Span,Data!$N$4:$Y$11,Data!$Y$1,FALSE),FALSE)</f>
        <v>0.45502710956750198</v>
      </c>
      <c r="T359" s="19">
        <f>AE359*VLOOKUP($O359,AProperties!$A$8:$I$1007,VLOOKUP(Span,Data!$N$4:$Y$11,Data!$Y$1,FALSE),FALSE)</f>
        <v>0.52542004839474921</v>
      </c>
      <c r="U359" s="19">
        <f>AF359*VLOOKUP($O359,AProperties!$A$8:$I$1007,VLOOKUP(Span,Data!$N$4:$Y$11,Data!$Y$1,FALSE),FALSE)</f>
        <v>0.58743747247594413</v>
      </c>
      <c r="V359" s="19">
        <f>AG359*VLOOKUP($O359,AProperties!$A$8:$I$1007,VLOOKUP(Span,Data!$N$4:$Y$11,Data!$Y$1,FALSE),FALSE)</f>
        <v>0.64350550959778952</v>
      </c>
      <c r="W359" s="19">
        <f>AH359*VLOOKUP($O359,AProperties!$A$8:$I$1007,VLOOKUP(Span,Data!$N$4:$Y$11,Data!$Y$1,FALSE),FALSE)</f>
        <v>0.69506539095001418</v>
      </c>
      <c r="X359" s="19">
        <f>AI359*VLOOKUP($O359,AProperties!$A$8:$I$1007,VLOOKUP(Span,Data!$N$4:$Y$11,Data!$Y$1,FALSE),FALSE)</f>
        <v>0.74305615838258221</v>
      </c>
      <c r="Y359" s="19">
        <f>AJ359*VLOOKUP($O359,AProperties!$A$8:$I$1007,VLOOKUP(Span,Data!$N$4:$Y$11,Data!$Y$1,FALSE),FALSE)</f>
        <v>0.78813007259212364</v>
      </c>
      <c r="Z359" s="19">
        <f>AK359*VLOOKUP($O359,AProperties!$A$8:$I$1007,VLOOKUP(Span,Data!$N$4:$Y$11,Data!$Y$1,FALSE),FALSE)</f>
        <v>0.83076204062165204</v>
      </c>
      <c r="AA359" s="19">
        <f>$I359*AA$19^0.5/VLOOKUP($O359,AProperties!$AY$8:$BG$1007,VLOOKUP(Span,Data!$N$4:$Y$11,Data!$Y$1,FALSE),FALSE)</f>
        <v>0.45468311762847363</v>
      </c>
      <c r="AB359" s="19">
        <f>$I359*AB$19^0.5/VLOOKUP($O359,AProperties!$AY$8:$BG$1007,VLOOKUP(Span,Data!$N$4:$Y$11,Data!$Y$1,FALSE),FALSE)</f>
        <v>0.6430190315322688</v>
      </c>
      <c r="AC359" s="19">
        <f>$I359*AC$19^0.5/VLOOKUP($O359,AProperties!$AY$8:$BG$1007,VLOOKUP(Span,Data!$N$4:$Y$11,Data!$Y$1,FALSE),FALSE)</f>
        <v>0.90936623525694726</v>
      </c>
      <c r="AD359" s="19">
        <f>$I359*AD$19^0.5/VLOOKUP($O359,AProperties!$AY$8:$BG$1007,VLOOKUP(Span,Data!$N$4:$Y$11,Data!$Y$1,FALSE),FALSE)</f>
        <v>1.1137416328476235</v>
      </c>
      <c r="AE359" s="19">
        <f>$I359*AE$19^0.5/VLOOKUP($O359,AProperties!$AY$8:$BG$1007,VLOOKUP(Span,Data!$N$4:$Y$11,Data!$Y$1,FALSE),FALSE)</f>
        <v>1.2860380630645376</v>
      </c>
      <c r="AF359" s="19">
        <f>$I359*AF$19^0.5/VLOOKUP($O359,AProperties!$AY$8:$BG$1007,VLOOKUP(Span,Data!$N$4:$Y$11,Data!$Y$1,FALSE),FALSE)</f>
        <v>1.4378342653322336</v>
      </c>
      <c r="AG359" s="19">
        <f>$I359*AG$19^0.5/VLOOKUP($O359,AProperties!$AY$8:$BG$1007,VLOOKUP(Span,Data!$N$4:$Y$11,Data!$Y$1,FALSE),FALSE)</f>
        <v>1.5750685221526652</v>
      </c>
      <c r="AH359" s="19">
        <f>$I359*AH$19^0.5/VLOOKUP($O359,AProperties!$AY$8:$BG$1007,VLOOKUP(Span,Data!$N$4:$Y$11,Data!$Y$1,FALSE),FALSE)</f>
        <v>1.7012684457159835</v>
      </c>
      <c r="AI359" s="19">
        <f>$I359*AI$19^0.5/VLOOKUP($O359,AProperties!$AY$8:$BG$1007,VLOOKUP(Span,Data!$N$4:$Y$11,Data!$Y$1,FALSE),FALSE)</f>
        <v>1.8187324705138945</v>
      </c>
      <c r="AJ359" s="19">
        <f>$I359*AJ$19^0.5/VLOOKUP($O359,AProperties!$AY$8:$BG$1007,VLOOKUP(Span,Data!$N$4:$Y$11,Data!$Y$1,FALSE),FALSE)</f>
        <v>1.929057094596806</v>
      </c>
      <c r="AK359" s="19">
        <f>$I359*AK$19^0.5/VLOOKUP($O359,AProperties!$AY$8:$BG$1007,VLOOKUP(Span,Data!$N$4:$Y$11,Data!$Y$1,FALSE),FALSE)</f>
        <v>2.0334047184776001</v>
      </c>
      <c r="AL359" s="47">
        <f t="shared" si="49"/>
        <v>0.34</v>
      </c>
    </row>
    <row r="360" spans="1:38" x14ac:dyDescent="0.25">
      <c r="A360" s="15">
        <v>0.34100000000000003</v>
      </c>
      <c r="B360" s="116">
        <f>VLOOKUP($A360,APropertiesDimless!$A$7:$I$1007,VLOOKUP(Span,Data!$N$4:$Y$11,Data!$Y$1,FALSE),FALSE)</f>
        <v>0.35327317843166806</v>
      </c>
      <c r="C360" s="6">
        <f t="shared" si="45"/>
        <v>0.51763658921583411</v>
      </c>
      <c r="D360" s="116">
        <f>VLOOKUP($A360,AProperties!$AE$8:$AM$1007,VLOOKUP(Span,Data!$N$4:$Y$11,Data!$Y$1,FALSE),FALSE)</f>
        <v>0.42240763250851415</v>
      </c>
      <c r="E360" s="116">
        <f t="shared" si="46"/>
        <v>0.56040044084942742</v>
      </c>
      <c r="F360" s="6">
        <f t="shared" si="50"/>
        <v>0.78619999045653177</v>
      </c>
      <c r="G360" s="9"/>
      <c r="H360" s="15">
        <f t="shared" si="47"/>
        <v>0.34100000000000003</v>
      </c>
      <c r="I360" s="6">
        <f>VLOOKUP(H360,AProperties!$AO$8:$AW$1007,VLOOKUP(Span,Data!$N$4:$Y$11,Data!$Y$1,FALSE),FALSE)^(2/3)</f>
        <v>0.33943843094637227</v>
      </c>
      <c r="J360" s="15">
        <f>$I360*(Slope^0.5)/VLOOKUP($H360,AProperties!$AY$8:$BG$1007,VLOOKUP(Span,Data!$N$4:$Y$11,Data!$Y$1,FALSE),FALSE)</f>
        <v>1.1155578737590097</v>
      </c>
      <c r="K360" s="15">
        <f>$J360*VLOOKUP($H360,AProperties!$A$8:$I$1007,VLOOKUP(Span,Data!$N$4:$Y$11,Data!$Y$1,FALSE),FALSE)</f>
        <v>0.45706317233397409</v>
      </c>
      <c r="L360" s="15">
        <f t="shared" si="51"/>
        <v>1.1155578737590097</v>
      </c>
      <c r="M360" s="15">
        <f t="shared" si="52"/>
        <v>0.34100000000000003</v>
      </c>
      <c r="O360" s="28">
        <f t="shared" si="48"/>
        <v>0.34100000000000003</v>
      </c>
      <c r="P360" s="19">
        <f>AA360*VLOOKUP($O360,AProperties!$A$8:$I$1007,VLOOKUP(Span,Data!$N$4:$Y$11,Data!$Y$1,FALSE),FALSE)</f>
        <v>0.18659525873933491</v>
      </c>
      <c r="Q360" s="19">
        <f>AB360*VLOOKUP($O360,AProperties!$A$8:$I$1007,VLOOKUP(Span,Data!$N$4:$Y$11,Data!$Y$1,FALSE),FALSE)</f>
        <v>0.26388554558368427</v>
      </c>
      <c r="R360" s="19">
        <f>AC360*VLOOKUP($O360,AProperties!$A$8:$I$1007,VLOOKUP(Span,Data!$N$4:$Y$11,Data!$Y$1,FALSE),FALSE)</f>
        <v>0.37319051747866983</v>
      </c>
      <c r="S360" s="19">
        <f>AD360*VLOOKUP($O360,AProperties!$A$8:$I$1007,VLOOKUP(Span,Data!$N$4:$Y$11,Data!$Y$1,FALSE),FALSE)</f>
        <v>0.45706317233397409</v>
      </c>
      <c r="T360" s="19">
        <f>AE360*VLOOKUP($O360,AProperties!$A$8:$I$1007,VLOOKUP(Span,Data!$N$4:$Y$11,Data!$Y$1,FALSE),FALSE)</f>
        <v>0.52777109116736853</v>
      </c>
      <c r="U360" s="19">
        <f>AF360*VLOOKUP($O360,AProperties!$A$8:$I$1007,VLOOKUP(Span,Data!$N$4:$Y$11,Data!$Y$1,FALSE),FALSE)</f>
        <v>0.59006601820473725</v>
      </c>
      <c r="V360" s="19">
        <f>AG360*VLOOKUP($O360,AProperties!$A$8:$I$1007,VLOOKUP(Span,Data!$N$4:$Y$11,Data!$Y$1,FALSE),FALSE)</f>
        <v>0.64638493717597734</v>
      </c>
      <c r="W360" s="19">
        <f>AH360*VLOOKUP($O360,AProperties!$A$8:$I$1007,VLOOKUP(Span,Data!$N$4:$Y$11,Data!$Y$1,FALSE),FALSE)</f>
        <v>0.6981755281990274</v>
      </c>
      <c r="X360" s="19">
        <f>AI360*VLOOKUP($O360,AProperties!$A$8:$I$1007,VLOOKUP(Span,Data!$N$4:$Y$11,Data!$Y$1,FALSE),FALSE)</f>
        <v>0.74638103495733965</v>
      </c>
      <c r="Y360" s="19">
        <f>AJ360*VLOOKUP($O360,AProperties!$A$8:$I$1007,VLOOKUP(Span,Data!$N$4:$Y$11,Data!$Y$1,FALSE),FALSE)</f>
        <v>0.79165663675105269</v>
      </c>
      <c r="Z360" s="19">
        <f>AK360*VLOOKUP($O360,AProperties!$A$8:$I$1007,VLOOKUP(Span,Data!$N$4:$Y$11,Data!$Y$1,FALSE),FALSE)</f>
        <v>0.83447936564062919</v>
      </c>
      <c r="AA360" s="19">
        <f>$I360*AA$19^0.5/VLOOKUP($O360,AProperties!$AY$8:$BG$1007,VLOOKUP(Span,Data!$N$4:$Y$11,Data!$Y$1,FALSE),FALSE)</f>
        <v>0.45542459487561759</v>
      </c>
      <c r="AB360" s="19">
        <f>$I360*AB$19^0.5/VLOOKUP($O360,AProperties!$AY$8:$BG$1007,VLOOKUP(Span,Data!$N$4:$Y$11,Data!$Y$1,FALSE),FALSE)</f>
        <v>0.64406763871137085</v>
      </c>
      <c r="AC360" s="19">
        <f>$I360*AC$19^0.5/VLOOKUP($O360,AProperties!$AY$8:$BG$1007,VLOOKUP(Span,Data!$N$4:$Y$11,Data!$Y$1,FALSE),FALSE)</f>
        <v>0.91084918975123519</v>
      </c>
      <c r="AD360" s="19">
        <f>$I360*AD$19^0.5/VLOOKUP($O360,AProperties!$AY$8:$BG$1007,VLOOKUP(Span,Data!$N$4:$Y$11,Data!$Y$1,FALSE),FALSE)</f>
        <v>1.1155578737590097</v>
      </c>
      <c r="AE360" s="19">
        <f>$I360*AE$19^0.5/VLOOKUP($O360,AProperties!$AY$8:$BG$1007,VLOOKUP(Span,Data!$N$4:$Y$11,Data!$Y$1,FALSE),FALSE)</f>
        <v>1.2881352774227417</v>
      </c>
      <c r="AF360" s="19">
        <f>$I360*AF$19^0.5/VLOOKUP($O360,AProperties!$AY$8:$BG$1007,VLOOKUP(Span,Data!$N$4:$Y$11,Data!$Y$1,FALSE),FALSE)</f>
        <v>1.4401790222663999</v>
      </c>
      <c r="AG360" s="19">
        <f>$I360*AG$19^0.5/VLOOKUP($O360,AProperties!$AY$8:$BG$1007,VLOOKUP(Span,Data!$N$4:$Y$11,Data!$Y$1,FALSE),FALSE)</f>
        <v>1.5776370746820845</v>
      </c>
      <c r="AH360" s="19">
        <f>$I360*AH$19^0.5/VLOOKUP($O360,AProperties!$AY$8:$BG$1007,VLOOKUP(Span,Data!$N$4:$Y$11,Data!$Y$1,FALSE),FALSE)</f>
        <v>1.7040427995348844</v>
      </c>
      <c r="AI360" s="19">
        <f>$I360*AI$19^0.5/VLOOKUP($O360,AProperties!$AY$8:$BG$1007,VLOOKUP(Span,Data!$N$4:$Y$11,Data!$Y$1,FALSE),FALSE)</f>
        <v>1.8216983795024704</v>
      </c>
      <c r="AJ360" s="19">
        <f>$I360*AJ$19^0.5/VLOOKUP($O360,AProperties!$AY$8:$BG$1007,VLOOKUP(Span,Data!$N$4:$Y$11,Data!$Y$1,FALSE),FALSE)</f>
        <v>1.9322029161341123</v>
      </c>
      <c r="AK360" s="19">
        <f>$I360*AK$19^0.5/VLOOKUP($O360,AProperties!$AY$8:$BG$1007,VLOOKUP(Span,Data!$N$4:$Y$11,Data!$Y$1,FALSE),FALSE)</f>
        <v>2.0367207055343668</v>
      </c>
      <c r="AL360" s="47">
        <f t="shared" si="49"/>
        <v>0.34100000000000003</v>
      </c>
    </row>
    <row r="361" spans="1:38" x14ac:dyDescent="0.25">
      <c r="A361" s="15">
        <v>0.34200000000000003</v>
      </c>
      <c r="B361" s="116">
        <f>VLOOKUP($A361,APropertiesDimless!$A$7:$I$1007,VLOOKUP(Span,Data!$N$4:$Y$11,Data!$Y$1,FALSE),FALSE)</f>
        <v>0.35439900313026079</v>
      </c>
      <c r="C361" s="6">
        <f t="shared" si="45"/>
        <v>0.51919950156513039</v>
      </c>
      <c r="D361" s="116">
        <f>VLOOKUP($A361,AProperties!$AE$8:$AM$1007,VLOOKUP(Span,Data!$N$4:$Y$11,Data!$Y$1,FALSE),FALSE)</f>
        <v>0.42360311695196629</v>
      </c>
      <c r="E361" s="116">
        <f t="shared" si="46"/>
        <v>0.56234734313811907</v>
      </c>
      <c r="F361" s="6">
        <f t="shared" si="50"/>
        <v>0.78968036080653148</v>
      </c>
      <c r="G361" s="9"/>
      <c r="H361" s="15">
        <f t="shared" si="47"/>
        <v>0.34200000000000003</v>
      </c>
      <c r="I361" s="6">
        <f>VLOOKUP(H361,AProperties!$AO$8:$AW$1007,VLOOKUP(Span,Data!$N$4:$Y$11,Data!$Y$1,FALSE),FALSE)^(2/3)</f>
        <v>0.33989451337849957</v>
      </c>
      <c r="J361" s="15">
        <f>$I361*(Slope^0.5)/VLOOKUP($H361,AProperties!$AY$8:$BG$1007,VLOOKUP(Span,Data!$N$4:$Y$11,Data!$Y$1,FALSE),FALSE)</f>
        <v>1.117370369318887</v>
      </c>
      <c r="K361" s="15">
        <f>$J361*VLOOKUP($H361,AProperties!$A$8:$I$1007,VLOOKUP(Span,Data!$N$4:$Y$11,Data!$Y$1,FALSE),FALSE)</f>
        <v>0.45910144996164004</v>
      </c>
      <c r="L361" s="15">
        <f t="shared" si="51"/>
        <v>1.117370369318887</v>
      </c>
      <c r="M361" s="15">
        <f t="shared" si="52"/>
        <v>0.34200000000000003</v>
      </c>
      <c r="O361" s="28">
        <f t="shared" si="48"/>
        <v>0.34200000000000003</v>
      </c>
      <c r="P361" s="19">
        <f>AA361*VLOOKUP($O361,AProperties!$A$8:$I$1007,VLOOKUP(Span,Data!$N$4:$Y$11,Data!$Y$1,FALSE),FALSE)</f>
        <v>0.18742738209632029</v>
      </c>
      <c r="Q361" s="19">
        <f>AB361*VLOOKUP($O361,AProperties!$A$8:$I$1007,VLOOKUP(Span,Data!$N$4:$Y$11,Data!$Y$1,FALSE),FALSE)</f>
        <v>0.26506234572070042</v>
      </c>
      <c r="R361" s="19">
        <f>AC361*VLOOKUP($O361,AProperties!$A$8:$I$1007,VLOOKUP(Span,Data!$N$4:$Y$11,Data!$Y$1,FALSE),FALSE)</f>
        <v>0.37485476419264058</v>
      </c>
      <c r="S361" s="19">
        <f>AD361*VLOOKUP($O361,AProperties!$A$8:$I$1007,VLOOKUP(Span,Data!$N$4:$Y$11,Data!$Y$1,FALSE),FALSE)</f>
        <v>0.45910144996164004</v>
      </c>
      <c r="T361" s="19">
        <f>AE361*VLOOKUP($O361,AProperties!$A$8:$I$1007,VLOOKUP(Span,Data!$N$4:$Y$11,Data!$Y$1,FALSE),FALSE)</f>
        <v>0.53012469144140084</v>
      </c>
      <c r="U361" s="19">
        <f>AF361*VLOOKUP($O361,AProperties!$A$8:$I$1007,VLOOKUP(Span,Data!$N$4:$Y$11,Data!$Y$1,FALSE),FALSE)</f>
        <v>0.59269742330703645</v>
      </c>
      <c r="V361" s="19">
        <f>AG361*VLOOKUP($O361,AProperties!$A$8:$I$1007,VLOOKUP(Span,Data!$N$4:$Y$11,Data!$Y$1,FALSE),FALSE)</f>
        <v>0.64926749704090414</v>
      </c>
      <c r="W361" s="19">
        <f>AH361*VLOOKUP($O361,AProperties!$A$8:$I$1007,VLOOKUP(Span,Data!$N$4:$Y$11,Data!$Y$1,FALSE),FALSE)</f>
        <v>0.7012890487043989</v>
      </c>
      <c r="X361" s="19">
        <f>AI361*VLOOKUP($O361,AProperties!$A$8:$I$1007,VLOOKUP(Span,Data!$N$4:$Y$11,Data!$Y$1,FALSE),FALSE)</f>
        <v>0.74970952838528115</v>
      </c>
      <c r="Y361" s="19">
        <f>AJ361*VLOOKUP($O361,AProperties!$A$8:$I$1007,VLOOKUP(Span,Data!$N$4:$Y$11,Data!$Y$1,FALSE),FALSE)</f>
        <v>0.79518703716210115</v>
      </c>
      <c r="Z361" s="19">
        <f>AK361*VLOOKUP($O361,AProperties!$A$8:$I$1007,VLOOKUP(Span,Data!$N$4:$Y$11,Data!$Y$1,FALSE),FALSE)</f>
        <v>0.83820073442439857</v>
      </c>
      <c r="AA361" s="19">
        <f>$I361*AA$19^0.5/VLOOKUP($O361,AProperties!$AY$8:$BG$1007,VLOOKUP(Span,Data!$N$4:$Y$11,Data!$Y$1,FALSE),FALSE)</f>
        <v>0.45616454308941085</v>
      </c>
      <c r="AB361" s="19">
        <f>$I361*AB$19^0.5/VLOOKUP($O361,AProperties!$AY$8:$BG$1007,VLOOKUP(Span,Data!$N$4:$Y$11,Data!$Y$1,FALSE),FALSE)</f>
        <v>0.64511408351077104</v>
      </c>
      <c r="AC361" s="19">
        <f>$I361*AC$19^0.5/VLOOKUP($O361,AProperties!$AY$8:$BG$1007,VLOOKUP(Span,Data!$N$4:$Y$11,Data!$Y$1,FALSE),FALSE)</f>
        <v>0.91232908617882169</v>
      </c>
      <c r="AD361" s="19">
        <f>$I361*AD$19^0.5/VLOOKUP($O361,AProperties!$AY$8:$BG$1007,VLOOKUP(Span,Data!$N$4:$Y$11,Data!$Y$1,FALSE),FALSE)</f>
        <v>1.117370369318887</v>
      </c>
      <c r="AE361" s="19">
        <f>$I361*AE$19^0.5/VLOOKUP($O361,AProperties!$AY$8:$BG$1007,VLOOKUP(Span,Data!$N$4:$Y$11,Data!$Y$1,FALSE),FALSE)</f>
        <v>1.2902281670215421</v>
      </c>
      <c r="AF361" s="19">
        <f>$I361*AF$19^0.5/VLOOKUP($O361,AProperties!$AY$8:$BG$1007,VLOOKUP(Span,Data!$N$4:$Y$11,Data!$Y$1,FALSE),FALSE)</f>
        <v>1.4425189439725599</v>
      </c>
      <c r="AG361" s="19">
        <f>$I361*AG$19^0.5/VLOOKUP($O361,AProperties!$AY$8:$BG$1007,VLOOKUP(Span,Data!$N$4:$Y$11,Data!$Y$1,FALSE),FALSE)</f>
        <v>1.580200330484604</v>
      </c>
      <c r="AH361" s="19">
        <f>$I361*AH$19^0.5/VLOOKUP($O361,AProperties!$AY$8:$BG$1007,VLOOKUP(Span,Data!$N$4:$Y$11,Data!$Y$1,FALSE),FALSE)</f>
        <v>1.7068114322348542</v>
      </c>
      <c r="AI361" s="19">
        <f>$I361*AI$19^0.5/VLOOKUP($O361,AProperties!$AY$8:$BG$1007,VLOOKUP(Span,Data!$N$4:$Y$11,Data!$Y$1,FALSE),FALSE)</f>
        <v>1.8246581723576434</v>
      </c>
      <c r="AJ361" s="19">
        <f>$I361*AJ$19^0.5/VLOOKUP($O361,AProperties!$AY$8:$BG$1007,VLOOKUP(Span,Data!$N$4:$Y$11,Data!$Y$1,FALSE),FALSE)</f>
        <v>1.9353422505323128</v>
      </c>
      <c r="AK361" s="19">
        <f>$I361*AK$19^0.5/VLOOKUP($O361,AProperties!$AY$8:$BG$1007,VLOOKUP(Span,Data!$N$4:$Y$11,Data!$Y$1,FALSE),FALSE)</f>
        <v>2.0400298545461095</v>
      </c>
      <c r="AL361" s="47">
        <f t="shared" si="49"/>
        <v>0.34200000000000003</v>
      </c>
    </row>
    <row r="362" spans="1:38" x14ac:dyDescent="0.25">
      <c r="A362" s="15">
        <v>0.34300000000000003</v>
      </c>
      <c r="B362" s="116">
        <f>VLOOKUP($A362,APropertiesDimless!$A$7:$I$1007,VLOOKUP(Span,Data!$N$4:$Y$11,Data!$Y$1,FALSE),FALSE)</f>
        <v>0.35552575386610669</v>
      </c>
      <c r="C362" s="6">
        <f t="shared" si="45"/>
        <v>0.52076287693305334</v>
      </c>
      <c r="D362" s="116">
        <f>VLOOKUP($A362,AProperties!$AE$8:$AM$1007,VLOOKUP(Span,Data!$N$4:$Y$11,Data!$Y$1,FALSE),FALSE)</f>
        <v>0.42479817547082527</v>
      </c>
      <c r="E362" s="116">
        <f t="shared" si="46"/>
        <v>0.56429614503065717</v>
      </c>
      <c r="F362" s="6">
        <f t="shared" si="50"/>
        <v>0.79316605629458992</v>
      </c>
      <c r="G362" s="9"/>
      <c r="H362" s="15">
        <f t="shared" si="47"/>
        <v>0.34300000000000003</v>
      </c>
      <c r="I362" s="6">
        <f>VLOOKUP(H362,AProperties!$AO$8:$AW$1007,VLOOKUP(Span,Data!$N$4:$Y$11,Data!$Y$1,FALSE),FALSE)^(2/3)</f>
        <v>0.34034925783686754</v>
      </c>
      <c r="J362" s="15">
        <f>$I362*(Slope^0.5)/VLOOKUP($H362,AProperties!$AY$8:$BG$1007,VLOOKUP(Span,Data!$N$4:$Y$11,Data!$Y$1,FALSE),FALSE)</f>
        <v>1.1191791284209267</v>
      </c>
      <c r="K362" s="15">
        <f>$J362*VLOOKUP($H362,AProperties!$A$8:$I$1007,VLOOKUP(Span,Data!$N$4:$Y$11,Data!$Y$1,FALSE),FALSE)</f>
        <v>0.46114192909286494</v>
      </c>
      <c r="L362" s="15">
        <f t="shared" si="51"/>
        <v>1.1191791284209267</v>
      </c>
      <c r="M362" s="15">
        <f t="shared" si="52"/>
        <v>0.34300000000000003</v>
      </c>
      <c r="O362" s="28">
        <f t="shared" si="48"/>
        <v>0.34300000000000003</v>
      </c>
      <c r="P362" s="19">
        <f>AA362*VLOOKUP($O362,AProperties!$A$8:$I$1007,VLOOKUP(Span,Data!$N$4:$Y$11,Data!$Y$1,FALSE),FALSE)</f>
        <v>0.18826040421337004</v>
      </c>
      <c r="Q362" s="19">
        <f>AB362*VLOOKUP($O362,AProperties!$A$8:$I$1007,VLOOKUP(Span,Data!$N$4:$Y$11,Data!$Y$1,FALSE),FALSE)</f>
        <v>0.26624041689638889</v>
      </c>
      <c r="R362" s="19">
        <f>AC362*VLOOKUP($O362,AProperties!$A$8:$I$1007,VLOOKUP(Span,Data!$N$4:$Y$11,Data!$Y$1,FALSE),FALSE)</f>
        <v>0.37652080842674007</v>
      </c>
      <c r="S362" s="19">
        <f>AD362*VLOOKUP($O362,AProperties!$A$8:$I$1007,VLOOKUP(Span,Data!$N$4:$Y$11,Data!$Y$1,FALSE),FALSE)</f>
        <v>0.46114192909286494</v>
      </c>
      <c r="T362" s="19">
        <f>AE362*VLOOKUP($O362,AProperties!$A$8:$I$1007,VLOOKUP(Span,Data!$N$4:$Y$11,Data!$Y$1,FALSE),FALSE)</f>
        <v>0.53248083379277777</v>
      </c>
      <c r="U362" s="19">
        <f>AF362*VLOOKUP($O362,AProperties!$A$8:$I$1007,VLOOKUP(Span,Data!$N$4:$Y$11,Data!$Y$1,FALSE),FALSE)</f>
        <v>0.59533167053820912</v>
      </c>
      <c r="V362" s="19">
        <f>AG362*VLOOKUP($O362,AProperties!$A$8:$I$1007,VLOOKUP(Span,Data!$N$4:$Y$11,Data!$Y$1,FALSE),FALSE)</f>
        <v>0.6521531703020218</v>
      </c>
      <c r="W362" s="19">
        <f>AH362*VLOOKUP($O362,AProperties!$A$8:$I$1007,VLOOKUP(Span,Data!$N$4:$Y$11,Data!$Y$1,FALSE),FALSE)</f>
        <v>0.70440593206200408</v>
      </c>
      <c r="X362" s="19">
        <f>AI362*VLOOKUP($O362,AProperties!$A$8:$I$1007,VLOOKUP(Span,Data!$N$4:$Y$11,Data!$Y$1,FALSE),FALSE)</f>
        <v>0.75304161685348014</v>
      </c>
      <c r="Y362" s="19">
        <f>AJ362*VLOOKUP($O362,AProperties!$A$8:$I$1007,VLOOKUP(Span,Data!$N$4:$Y$11,Data!$Y$1,FALSE),FALSE)</f>
        <v>0.79872125068916666</v>
      </c>
      <c r="Z362" s="19">
        <f>AK362*VLOOKUP($O362,AProperties!$A$8:$I$1007,VLOOKUP(Span,Data!$N$4:$Y$11,Data!$Y$1,FALSE),FALSE)</f>
        <v>0.84192612258536659</v>
      </c>
      <c r="AA362" s="19">
        <f>$I362*AA$19^0.5/VLOOKUP($O362,AProperties!$AY$8:$BG$1007,VLOOKUP(Span,Data!$N$4:$Y$11,Data!$Y$1,FALSE),FALSE)</f>
        <v>0.45690296590067953</v>
      </c>
      <c r="AB362" s="19">
        <f>$I362*AB$19^0.5/VLOOKUP($O362,AProperties!$AY$8:$BG$1007,VLOOKUP(Span,Data!$N$4:$Y$11,Data!$Y$1,FALSE),FALSE)</f>
        <v>0.64615837106523277</v>
      </c>
      <c r="AC362" s="19">
        <f>$I362*AC$19^0.5/VLOOKUP($O362,AProperties!$AY$8:$BG$1007,VLOOKUP(Span,Data!$N$4:$Y$11,Data!$Y$1,FALSE),FALSE)</f>
        <v>0.91380593180135905</v>
      </c>
      <c r="AD362" s="19">
        <f>$I362*AD$19^0.5/VLOOKUP($O362,AProperties!$AY$8:$BG$1007,VLOOKUP(Span,Data!$N$4:$Y$11,Data!$Y$1,FALSE),FALSE)</f>
        <v>1.1191791284209267</v>
      </c>
      <c r="AE362" s="19">
        <f>$I362*AE$19^0.5/VLOOKUP($O362,AProperties!$AY$8:$BG$1007,VLOOKUP(Span,Data!$N$4:$Y$11,Data!$Y$1,FALSE),FALSE)</f>
        <v>1.2923167421304655</v>
      </c>
      <c r="AF362" s="19">
        <f>$I362*AF$19^0.5/VLOOKUP($O362,AProperties!$AY$8:$BG$1007,VLOOKUP(Span,Data!$N$4:$Y$11,Data!$Y$1,FALSE),FALSE)</f>
        <v>1.4448540419323936</v>
      </c>
      <c r="AG362" s="19">
        <f>$I362*AG$19^0.5/VLOOKUP($O362,AProperties!$AY$8:$BG$1007,VLOOKUP(Span,Data!$N$4:$Y$11,Data!$Y$1,FALSE),FALSE)</f>
        <v>1.5827583021377745</v>
      </c>
      <c r="AH362" s="19">
        <f>$I362*AH$19^0.5/VLOOKUP($O362,AProperties!$AY$8:$BG$1007,VLOOKUP(Span,Data!$N$4:$Y$11,Data!$Y$1,FALSE),FALSE)</f>
        <v>1.7095743574011999</v>
      </c>
      <c r="AI362" s="19">
        <f>$I362*AI$19^0.5/VLOOKUP($O362,AProperties!$AY$8:$BG$1007,VLOOKUP(Span,Data!$N$4:$Y$11,Data!$Y$1,FALSE),FALSE)</f>
        <v>1.8276118636027181</v>
      </c>
      <c r="AJ362" s="19">
        <f>$I362*AJ$19^0.5/VLOOKUP($O362,AProperties!$AY$8:$BG$1007,VLOOKUP(Span,Data!$N$4:$Y$11,Data!$Y$1,FALSE),FALSE)</f>
        <v>1.9384751131956983</v>
      </c>
      <c r="AK362" s="19">
        <f>$I362*AK$19^0.5/VLOOKUP($O362,AProperties!$AY$8:$BG$1007,VLOOKUP(Span,Data!$N$4:$Y$11,Data!$Y$1,FALSE),FALSE)</f>
        <v>2.043332181750376</v>
      </c>
      <c r="AL362" s="47">
        <f t="shared" si="49"/>
        <v>0.34300000000000003</v>
      </c>
    </row>
    <row r="363" spans="1:38" x14ac:dyDescent="0.25">
      <c r="A363" s="15">
        <v>0.34399999999999997</v>
      </c>
      <c r="B363" s="116">
        <f>VLOOKUP($A363,APropertiesDimless!$A$7:$I$1007,VLOOKUP(Span,Data!$N$4:$Y$11,Data!$Y$1,FALSE),FALSE)</f>
        <v>0.35665343537287797</v>
      </c>
      <c r="C363" s="6">
        <f t="shared" si="45"/>
        <v>0.52232671768643901</v>
      </c>
      <c r="D363" s="116">
        <f>VLOOKUP($A363,AProperties!$AE$8:$AM$1007,VLOOKUP(Span,Data!$N$4:$Y$11,Data!$Y$1,FALSE),FALSE)</f>
        <v>0.42599280644638104</v>
      </c>
      <c r="E363" s="116">
        <f t="shared" si="46"/>
        <v>0.56624685035218114</v>
      </c>
      <c r="F363" s="6">
        <f t="shared" si="50"/>
        <v>0.79665707184946222</v>
      </c>
      <c r="G363" s="9"/>
      <c r="H363" s="15">
        <f t="shared" si="47"/>
        <v>0.34399999999999997</v>
      </c>
      <c r="I363" s="6">
        <f>VLOOKUP(H363,AProperties!$AO$8:$AW$1007,VLOOKUP(Span,Data!$N$4:$Y$11,Data!$Y$1,FALSE),FALSE)^(2/3)</f>
        <v>0.34080266816042315</v>
      </c>
      <c r="J363" s="15">
        <f>$I363*(Slope^0.5)/VLOOKUP($H363,AProperties!$AY$8:$BG$1007,VLOOKUP(Span,Data!$N$4:$Y$11,Data!$Y$1,FALSE),FALSE)</f>
        <v>1.1209841598889216</v>
      </c>
      <c r="K363" s="15">
        <f>$J363*VLOOKUP($H363,AProperties!$A$8:$I$1007,VLOOKUP(Span,Data!$N$4:$Y$11,Data!$Y$1,FALSE),FALSE)</f>
        <v>0.46318459637840731</v>
      </c>
      <c r="L363" s="15">
        <f t="shared" si="51"/>
        <v>1.1209841598889216</v>
      </c>
      <c r="M363" s="15">
        <f t="shared" si="52"/>
        <v>0.34399999999999997</v>
      </c>
      <c r="O363" s="28">
        <f t="shared" si="48"/>
        <v>0.34399999999999997</v>
      </c>
      <c r="P363" s="19">
        <f>AA363*VLOOKUP($O363,AProperties!$A$8:$I$1007,VLOOKUP(Span,Data!$N$4:$Y$11,Data!$Y$1,FALSE),FALSE)</f>
        <v>0.18909431964067916</v>
      </c>
      <c r="Q363" s="19">
        <f>AB363*VLOOKUP($O363,AProperties!$A$8:$I$1007,VLOOKUP(Span,Data!$N$4:$Y$11,Data!$Y$1,FALSE),FALSE)</f>
        <v>0.26741975140356161</v>
      </c>
      <c r="R363" s="19">
        <f>AC363*VLOOKUP($O363,AProperties!$A$8:$I$1007,VLOOKUP(Span,Data!$N$4:$Y$11,Data!$Y$1,FALSE),FALSE)</f>
        <v>0.37818863928135832</v>
      </c>
      <c r="S363" s="19">
        <f>AD363*VLOOKUP($O363,AProperties!$A$8:$I$1007,VLOOKUP(Span,Data!$N$4:$Y$11,Data!$Y$1,FALSE),FALSE)</f>
        <v>0.46318459637840731</v>
      </c>
      <c r="T363" s="19">
        <f>AE363*VLOOKUP($O363,AProperties!$A$8:$I$1007,VLOOKUP(Span,Data!$N$4:$Y$11,Data!$Y$1,FALSE),FALSE)</f>
        <v>0.53483950280712322</v>
      </c>
      <c r="U363" s="19">
        <f>AF363*VLOOKUP($O363,AProperties!$A$8:$I$1007,VLOOKUP(Span,Data!$N$4:$Y$11,Data!$Y$1,FALSE),FALSE)</f>
        <v>0.59796874266445843</v>
      </c>
      <c r="V363" s="19">
        <f>AG363*VLOOKUP($O363,AProperties!$A$8:$I$1007,VLOOKUP(Span,Data!$N$4:$Y$11,Data!$Y$1,FALSE),FALSE)</f>
        <v>0.65504193808065159</v>
      </c>
      <c r="W363" s="19">
        <f>AH363*VLOOKUP($O363,AProperties!$A$8:$I$1007,VLOOKUP(Span,Data!$N$4:$Y$11,Data!$Y$1,FALSE),FALSE)</f>
        <v>0.70752615788054007</v>
      </c>
      <c r="X363" s="19">
        <f>AI363*VLOOKUP($O363,AProperties!$A$8:$I$1007,VLOOKUP(Span,Data!$N$4:$Y$11,Data!$Y$1,FALSE),FALSE)</f>
        <v>0.75637727856271664</v>
      </c>
      <c r="Y363" s="19">
        <f>AJ363*VLOOKUP($O363,AProperties!$A$8:$I$1007,VLOOKUP(Span,Data!$N$4:$Y$11,Data!$Y$1,FALSE),FALSE)</f>
        <v>0.80225925421068478</v>
      </c>
      <c r="Z363" s="19">
        <f>AK363*VLOOKUP($O363,AProperties!$A$8:$I$1007,VLOOKUP(Span,Data!$N$4:$Y$11,Data!$Y$1,FALSE),FALSE)</f>
        <v>0.84565550575126436</v>
      </c>
      <c r="AA363" s="19">
        <f>$I363*AA$19^0.5/VLOOKUP($O363,AProperties!$AY$8:$BG$1007,VLOOKUP(Span,Data!$N$4:$Y$11,Data!$Y$1,FALSE),FALSE)</f>
        <v>0.45763986691172187</v>
      </c>
      <c r="AB363" s="19">
        <f>$I363*AB$19^0.5/VLOOKUP($O363,AProperties!$AY$8:$BG$1007,VLOOKUP(Span,Data!$N$4:$Y$11,Data!$Y$1,FALSE),FALSE)</f>
        <v>0.64720050646917537</v>
      </c>
      <c r="AC363" s="19">
        <f>$I363*AC$19^0.5/VLOOKUP($O363,AProperties!$AY$8:$BG$1007,VLOOKUP(Span,Data!$N$4:$Y$11,Data!$Y$1,FALSE),FALSE)</f>
        <v>0.91527973382344374</v>
      </c>
      <c r="AD363" s="19">
        <f>$I363*AD$19^0.5/VLOOKUP($O363,AProperties!$AY$8:$BG$1007,VLOOKUP(Span,Data!$N$4:$Y$11,Data!$Y$1,FALSE),FALSE)</f>
        <v>1.1209841598889216</v>
      </c>
      <c r="AE363" s="19">
        <f>$I363*AE$19^0.5/VLOOKUP($O363,AProperties!$AY$8:$BG$1007,VLOOKUP(Span,Data!$N$4:$Y$11,Data!$Y$1,FALSE),FALSE)</f>
        <v>1.2944010129383507</v>
      </c>
      <c r="AF363" s="19">
        <f>$I363*AF$19^0.5/VLOOKUP($O363,AProperties!$AY$8:$BG$1007,VLOOKUP(Span,Data!$N$4:$Y$11,Data!$Y$1,FALSE),FALSE)</f>
        <v>1.4471843275373684</v>
      </c>
      <c r="AG363" s="19">
        <f>$I363*AG$19^0.5/VLOOKUP($O363,AProperties!$AY$8:$BG$1007,VLOOKUP(Span,Data!$N$4:$Y$11,Data!$Y$1,FALSE),FALSE)</f>
        <v>1.5853110021203232</v>
      </c>
      <c r="AH363" s="19">
        <f>$I363*AH$19^0.5/VLOOKUP($O363,AProperties!$AY$8:$BG$1007,VLOOKUP(Span,Data!$N$4:$Y$11,Data!$Y$1,FALSE),FALSE)</f>
        <v>1.7123315885124879</v>
      </c>
      <c r="AI363" s="19">
        <f>$I363*AI$19^0.5/VLOOKUP($O363,AProperties!$AY$8:$BG$1007,VLOOKUP(Span,Data!$N$4:$Y$11,Data!$Y$1,FALSE),FALSE)</f>
        <v>1.8305594676468875</v>
      </c>
      <c r="AJ363" s="19">
        <f>$I363*AJ$19^0.5/VLOOKUP($O363,AProperties!$AY$8:$BG$1007,VLOOKUP(Span,Data!$N$4:$Y$11,Data!$Y$1,FALSE),FALSE)</f>
        <v>1.941601519407526</v>
      </c>
      <c r="AK363" s="19">
        <f>$I363*AK$19^0.5/VLOOKUP($O363,AProperties!$AY$8:$BG$1007,VLOOKUP(Span,Data!$N$4:$Y$11,Data!$Y$1,FALSE),FALSE)</f>
        <v>2.0466277032571338</v>
      </c>
      <c r="AL363" s="47">
        <f t="shared" si="49"/>
        <v>0.34399999999999997</v>
      </c>
    </row>
    <row r="364" spans="1:38" x14ac:dyDescent="0.25">
      <c r="A364" s="15">
        <v>0.34499999999999997</v>
      </c>
      <c r="B364" s="116">
        <f>VLOOKUP($A364,APropertiesDimless!$A$7:$I$1007,VLOOKUP(Span,Data!$N$4:$Y$11,Data!$Y$1,FALSE),FALSE)</f>
        <v>0.3577820524064127</v>
      </c>
      <c r="C364" s="6">
        <f t="shared" si="45"/>
        <v>0.52389102620320638</v>
      </c>
      <c r="D364" s="116">
        <f>VLOOKUP($A364,AProperties!$AE$8:$AM$1007,VLOOKUP(Span,Data!$N$4:$Y$11,Data!$Y$1,FALSE),FALSE)</f>
        <v>0.4271870082581839</v>
      </c>
      <c r="E364" s="116">
        <f t="shared" si="46"/>
        <v>0.56819946294101453</v>
      </c>
      <c r="F364" s="6">
        <f t="shared" si="50"/>
        <v>0.80015340245280986</v>
      </c>
      <c r="G364" s="9"/>
      <c r="H364" s="15">
        <f t="shared" si="47"/>
        <v>0.34499999999999997</v>
      </c>
      <c r="I364" s="6">
        <f>VLOOKUP(H364,AProperties!$AO$8:$AW$1007,VLOOKUP(Span,Data!$N$4:$Y$11,Data!$Y$1,FALSE),FALSE)^(2/3)</f>
        <v>0.34125474816063939</v>
      </c>
      <c r="J364" s="15">
        <f>$I364*(Slope^0.5)/VLOOKUP($H364,AProperties!$AY$8:$BG$1007,VLOOKUP(Span,Data!$N$4:$Y$11,Data!$Y$1,FALSE),FALSE)</f>
        <v>1.1227854724774065</v>
      </c>
      <c r="K364" s="15">
        <f>$J364*VLOOKUP($H364,AProperties!$A$8:$I$1007,VLOOKUP(Span,Data!$N$4:$Y$11,Data!$Y$1,FALSE),FALSE)</f>
        <v>0.46522943847726628</v>
      </c>
      <c r="L364" s="15">
        <f t="shared" si="51"/>
        <v>1.1227854724774065</v>
      </c>
      <c r="M364" s="15">
        <f t="shared" si="52"/>
        <v>0.34499999999999997</v>
      </c>
      <c r="O364" s="28">
        <f t="shared" si="48"/>
        <v>0.34499999999999997</v>
      </c>
      <c r="P364" s="19">
        <f>AA364*VLOOKUP($O364,AProperties!$A$8:$I$1007,VLOOKUP(Span,Data!$N$4:$Y$11,Data!$Y$1,FALSE),FALSE)</f>
        <v>0.18992912293180692</v>
      </c>
      <c r="Q364" s="19">
        <f>AB364*VLOOKUP($O364,AProperties!$A$8:$I$1007,VLOOKUP(Span,Data!$N$4:$Y$11,Data!$Y$1,FALSE),FALSE)</f>
        <v>0.26860034153978823</v>
      </c>
      <c r="R364" s="19">
        <f>AC364*VLOOKUP($O364,AProperties!$A$8:$I$1007,VLOOKUP(Span,Data!$N$4:$Y$11,Data!$Y$1,FALSE),FALSE)</f>
        <v>0.37985824586361383</v>
      </c>
      <c r="S364" s="19">
        <f>AD364*VLOOKUP($O364,AProperties!$A$8:$I$1007,VLOOKUP(Span,Data!$N$4:$Y$11,Data!$Y$1,FALSE),FALSE)</f>
        <v>0.46522943847726628</v>
      </c>
      <c r="T364" s="19">
        <f>AE364*VLOOKUP($O364,AProperties!$A$8:$I$1007,VLOOKUP(Span,Data!$N$4:$Y$11,Data!$Y$1,FALSE),FALSE)</f>
        <v>0.53720068307957647</v>
      </c>
      <c r="U364" s="19">
        <f>AF364*VLOOKUP($O364,AProperties!$A$8:$I$1007,VLOOKUP(Span,Data!$N$4:$Y$11,Data!$Y$1,FALSE),FALSE)</f>
        <v>0.60060862246262692</v>
      </c>
      <c r="V364" s="19">
        <f>AG364*VLOOKUP($O364,AProperties!$A$8:$I$1007,VLOOKUP(Span,Data!$N$4:$Y$11,Data!$Y$1,FALSE),FALSE)</f>
        <v>0.65793378150976956</v>
      </c>
      <c r="W364" s="19">
        <f>AH364*VLOOKUP($O364,AProperties!$A$8:$I$1007,VLOOKUP(Span,Data!$N$4:$Y$11,Data!$Y$1,FALSE),FALSE)</f>
        <v>0.7106497057812915</v>
      </c>
      <c r="X364" s="19">
        <f>AI364*VLOOKUP($O364,AProperties!$A$8:$I$1007,VLOOKUP(Span,Data!$N$4:$Y$11,Data!$Y$1,FALSE),FALSE)</f>
        <v>0.75971649172722766</v>
      </c>
      <c r="Y364" s="19">
        <f>AJ364*VLOOKUP($O364,AProperties!$A$8:$I$1007,VLOOKUP(Span,Data!$N$4:$Y$11,Data!$Y$1,FALSE),FALSE)</f>
        <v>0.80580102461936443</v>
      </c>
      <c r="Z364" s="19">
        <f>AK364*VLOOKUP($O364,AProperties!$A$8:$I$1007,VLOOKUP(Span,Data!$N$4:$Y$11,Data!$Y$1,FALSE),FALSE)</f>
        <v>0.84938885956486898</v>
      </c>
      <c r="AA364" s="19">
        <f>$I364*AA$19^0.5/VLOOKUP($O364,AProperties!$AY$8:$BG$1007,VLOOKUP(Span,Data!$N$4:$Y$11,Data!$Y$1,FALSE),FALSE)</f>
        <v>0.45837524969656196</v>
      </c>
      <c r="AB364" s="19">
        <f>$I364*AB$19^0.5/VLOOKUP($O364,AProperties!$AY$8:$BG$1007,VLOOKUP(Span,Data!$N$4:$Y$11,Data!$Y$1,FALSE),FALSE)</f>
        <v>0.64824049477703194</v>
      </c>
      <c r="AC364" s="19">
        <f>$I364*AC$19^0.5/VLOOKUP($O364,AProperties!$AY$8:$BG$1007,VLOOKUP(Span,Data!$N$4:$Y$11,Data!$Y$1,FALSE),FALSE)</f>
        <v>0.91675049939312392</v>
      </c>
      <c r="AD364" s="19">
        <f>$I364*AD$19^0.5/VLOOKUP($O364,AProperties!$AY$8:$BG$1007,VLOOKUP(Span,Data!$N$4:$Y$11,Data!$Y$1,FALSE),FALSE)</f>
        <v>1.1227854724774065</v>
      </c>
      <c r="AE364" s="19">
        <f>$I364*AE$19^0.5/VLOOKUP($O364,AProperties!$AY$8:$BG$1007,VLOOKUP(Span,Data!$N$4:$Y$11,Data!$Y$1,FALSE),FALSE)</f>
        <v>1.2964809895540639</v>
      </c>
      <c r="AF364" s="19">
        <f>$I364*AF$19^0.5/VLOOKUP($O364,AProperties!$AY$8:$BG$1007,VLOOKUP(Span,Data!$N$4:$Y$11,Data!$Y$1,FALSE),FALSE)</f>
        <v>1.4495098120895407</v>
      </c>
      <c r="AG364" s="19">
        <f>$I364*AG$19^0.5/VLOOKUP($O364,AProperties!$AY$8:$BG$1007,VLOOKUP(Span,Data!$N$4:$Y$11,Data!$Y$1,FALSE),FALSE)</f>
        <v>1.587858442813032</v>
      </c>
      <c r="AH364" s="19">
        <f>$I364*AH$19^0.5/VLOOKUP($O364,AProperties!$AY$8:$BG$1007,VLOOKUP(Span,Data!$N$4:$Y$11,Data!$Y$1,FALSE),FALSE)</f>
        <v>1.7150831389414911</v>
      </c>
      <c r="AI364" s="19">
        <f>$I364*AI$19^0.5/VLOOKUP($O364,AProperties!$AY$8:$BG$1007,VLOOKUP(Span,Data!$N$4:$Y$11,Data!$Y$1,FALSE),FALSE)</f>
        <v>1.8335009987862478</v>
      </c>
      <c r="AJ364" s="19">
        <f>$I364*AJ$19^0.5/VLOOKUP($O364,AProperties!$AY$8:$BG$1007,VLOOKUP(Span,Data!$N$4:$Y$11,Data!$Y$1,FALSE),FALSE)</f>
        <v>1.9447214843310954</v>
      </c>
      <c r="AK364" s="19">
        <f>$I364*AK$19^0.5/VLOOKUP($O364,AProperties!$AY$8:$BG$1007,VLOOKUP(Span,Data!$N$4:$Y$11,Data!$Y$1,FALSE),FALSE)</f>
        <v>2.0499164350499051</v>
      </c>
      <c r="AL364" s="47">
        <f t="shared" si="49"/>
        <v>0.34499999999999997</v>
      </c>
    </row>
    <row r="365" spans="1:38" x14ac:dyDescent="0.25">
      <c r="A365" s="15">
        <v>0.34599999999999997</v>
      </c>
      <c r="B365" s="116">
        <f>VLOOKUP($A365,APropertiesDimless!$A$7:$I$1007,VLOOKUP(Span,Data!$N$4:$Y$11,Data!$Y$1,FALSE),FALSE)</f>
        <v>0.35891160974488129</v>
      </c>
      <c r="C365" s="6">
        <f t="shared" si="45"/>
        <v>0.52545580487244059</v>
      </c>
      <c r="D365" s="116">
        <f>VLOOKUP($A365,AProperties!$AE$8:$AM$1007,VLOOKUP(Span,Data!$N$4:$Y$11,Data!$Y$1,FALSE),FALSE)</f>
        <v>0.42838077928403751</v>
      </c>
      <c r="E365" s="116">
        <f t="shared" si="46"/>
        <v>0.57015398664880323</v>
      </c>
      <c r="F365" s="6">
        <f t="shared" si="50"/>
        <v>0.80365504313915292</v>
      </c>
      <c r="G365" s="9"/>
      <c r="H365" s="15">
        <f t="shared" si="47"/>
        <v>0.34599999999999997</v>
      </c>
      <c r="I365" s="6">
        <f>VLOOKUP(H365,AProperties!$AO$8:$AW$1007,VLOOKUP(Span,Data!$N$4:$Y$11,Data!$Y$1,FALSE),FALSE)^(2/3)</f>
        <v>0.34170550162175134</v>
      </c>
      <c r="J365" s="15">
        <f>$I365*(Slope^0.5)/VLOOKUP($H365,AProperties!$AY$8:$BG$1007,VLOOKUP(Span,Data!$N$4:$Y$11,Data!$Y$1,FALSE),FALSE)</f>
        <v>1.1245830748722649</v>
      </c>
      <c r="K365" s="15">
        <f>$J365*VLOOKUP($H365,AProperties!$A$8:$I$1007,VLOOKUP(Span,Data!$N$4:$Y$11,Data!$Y$1,FALSE),FALSE)</f>
        <v>0.46727644205653185</v>
      </c>
      <c r="L365" s="15">
        <f t="shared" si="51"/>
        <v>1.1245830748722649</v>
      </c>
      <c r="M365" s="15">
        <f t="shared" si="52"/>
        <v>0.34599999999999997</v>
      </c>
      <c r="O365" s="28">
        <f t="shared" si="48"/>
        <v>0.34599999999999997</v>
      </c>
      <c r="P365" s="19">
        <f>AA365*VLOOKUP($O365,AProperties!$A$8:$I$1007,VLOOKUP(Span,Data!$N$4:$Y$11,Data!$Y$1,FALSE),FALSE)</f>
        <v>0.1907648086436155</v>
      </c>
      <c r="Q365" s="19">
        <f>AB365*VLOOKUP($O365,AProperties!$A$8:$I$1007,VLOOKUP(Span,Data!$N$4:$Y$11,Data!$Y$1,FALSE),FALSE)</f>
        <v>0.26978217960730927</v>
      </c>
      <c r="R365" s="19">
        <f>AC365*VLOOKUP($O365,AProperties!$A$8:$I$1007,VLOOKUP(Span,Data!$N$4:$Y$11,Data!$Y$1,FALSE),FALSE)</f>
        <v>0.381529617287231</v>
      </c>
      <c r="S365" s="19">
        <f>AD365*VLOOKUP($O365,AProperties!$A$8:$I$1007,VLOOKUP(Span,Data!$N$4:$Y$11,Data!$Y$1,FALSE),FALSE)</f>
        <v>0.46727644205653185</v>
      </c>
      <c r="T365" s="19">
        <f>AE365*VLOOKUP($O365,AProperties!$A$8:$I$1007,VLOOKUP(Span,Data!$N$4:$Y$11,Data!$Y$1,FALSE),FALSE)</f>
        <v>0.53956435921461854</v>
      </c>
      <c r="U365" s="19">
        <f>AF365*VLOOKUP($O365,AProperties!$A$8:$I$1007,VLOOKUP(Span,Data!$N$4:$Y$11,Data!$Y$1,FALSE),FALSE)</f>
        <v>0.603251292720001</v>
      </c>
      <c r="V365" s="19">
        <f>AG365*VLOOKUP($O365,AProperties!$A$8:$I$1007,VLOOKUP(Span,Data!$N$4:$Y$11,Data!$Y$1,FALSE),FALSE)</f>
        <v>0.66082868173379328</v>
      </c>
      <c r="W365" s="19">
        <f>AH365*VLOOKUP($O365,AProperties!$A$8:$I$1007,VLOOKUP(Span,Data!$N$4:$Y$11,Data!$Y$1,FALSE),FALSE)</f>
        <v>0.71377655539790141</v>
      </c>
      <c r="X365" s="19">
        <f>AI365*VLOOKUP($O365,AProperties!$A$8:$I$1007,VLOOKUP(Span,Data!$N$4:$Y$11,Data!$Y$1,FALSE),FALSE)</f>
        <v>0.76305923457446201</v>
      </c>
      <c r="Y365" s="19">
        <f>AJ365*VLOOKUP($O365,AProperties!$A$8:$I$1007,VLOOKUP(Span,Data!$N$4:$Y$11,Data!$Y$1,FALSE),FALSE)</f>
        <v>0.80934653882192775</v>
      </c>
      <c r="Z365" s="19">
        <f>AK365*VLOOKUP($O365,AProperties!$A$8:$I$1007,VLOOKUP(Span,Data!$N$4:$Y$11,Data!$Y$1,FALSE),FALSE)</f>
        <v>0.85312615968372729</v>
      </c>
      <c r="AA365" s="19">
        <f>$I365*AA$19^0.5/VLOOKUP($O365,AProperties!$AY$8:$BG$1007,VLOOKUP(Span,Data!$N$4:$Y$11,Data!$Y$1,FALSE),FALSE)</f>
        <v>0.45910911780119668</v>
      </c>
      <c r="AB365" s="19">
        <f>$I365*AB$19^0.5/VLOOKUP($O365,AProperties!$AY$8:$BG$1007,VLOOKUP(Span,Data!$N$4:$Y$11,Data!$Y$1,FALSE),FALSE)</f>
        <v>0.64927834100359927</v>
      </c>
      <c r="AC365" s="19">
        <f>$I365*AC$19^0.5/VLOOKUP($O365,AProperties!$AY$8:$BG$1007,VLOOKUP(Span,Data!$N$4:$Y$11,Data!$Y$1,FALSE),FALSE)</f>
        <v>0.91821823560239335</v>
      </c>
      <c r="AD365" s="19">
        <f>$I365*AD$19^0.5/VLOOKUP($O365,AProperties!$AY$8:$BG$1007,VLOOKUP(Span,Data!$N$4:$Y$11,Data!$Y$1,FALSE),FALSE)</f>
        <v>1.1245830748722649</v>
      </c>
      <c r="AE365" s="19">
        <f>$I365*AE$19^0.5/VLOOKUP($O365,AProperties!$AY$8:$BG$1007,VLOOKUP(Span,Data!$N$4:$Y$11,Data!$Y$1,FALSE),FALSE)</f>
        <v>1.2985566820071985</v>
      </c>
      <c r="AF365" s="19">
        <f>$I365*AF$19^0.5/VLOOKUP($O365,AProperties!$AY$8:$BG$1007,VLOOKUP(Span,Data!$N$4:$Y$11,Data!$Y$1,FALSE),FALSE)</f>
        <v>1.4518305068023369</v>
      </c>
      <c r="AG365" s="19">
        <f>$I365*AG$19^0.5/VLOOKUP($O365,AProperties!$AY$8:$BG$1007,VLOOKUP(Span,Data!$N$4:$Y$11,Data!$Y$1,FALSE),FALSE)</f>
        <v>1.5904006364995953</v>
      </c>
      <c r="AH365" s="19">
        <f>$I365*AH$19^0.5/VLOOKUP($O365,AProperties!$AY$8:$BG$1007,VLOOKUP(Span,Data!$N$4:$Y$11,Data!$Y$1,FALSE),FALSE)</f>
        <v>1.7178290219561154</v>
      </c>
      <c r="AI365" s="19">
        <f>$I365*AI$19^0.5/VLOOKUP($O365,AProperties!$AY$8:$BG$1007,VLOOKUP(Span,Data!$N$4:$Y$11,Data!$Y$1,FALSE),FALSE)</f>
        <v>1.8364364712047867</v>
      </c>
      <c r="AJ365" s="19">
        <f>$I365*AJ$19^0.5/VLOOKUP($O365,AProperties!$AY$8:$BG$1007,VLOOKUP(Span,Data!$N$4:$Y$11,Data!$Y$1,FALSE),FALSE)</f>
        <v>1.9478350230107977</v>
      </c>
      <c r="AK365" s="19">
        <f>$I365*AK$19^0.5/VLOOKUP($O365,AProperties!$AY$8:$BG$1007,VLOOKUP(Span,Data!$N$4:$Y$11,Data!$Y$1,FALSE),FALSE)</f>
        <v>2.0531983929868689</v>
      </c>
      <c r="AL365" s="47">
        <f t="shared" si="49"/>
        <v>0.34599999999999997</v>
      </c>
    </row>
    <row r="366" spans="1:38" x14ac:dyDescent="0.25">
      <c r="A366" s="15">
        <v>0.34699999999999998</v>
      </c>
      <c r="B366" s="116">
        <f>VLOOKUP($A366,APropertiesDimless!$A$7:$I$1007,VLOOKUP(Span,Data!$N$4:$Y$11,Data!$Y$1,FALSE),FALSE)</f>
        <v>0.36004211218895227</v>
      </c>
      <c r="C366" s="6">
        <f t="shared" si="45"/>
        <v>0.52702105609447614</v>
      </c>
      <c r="D366" s="116">
        <f>VLOOKUP($A366,AProperties!$AE$8:$AM$1007,VLOOKUP(Span,Data!$N$4:$Y$11,Data!$Y$1,FALSE),FALSE)</f>
        <v>0.42957411789998784</v>
      </c>
      <c r="E366" s="116">
        <f t="shared" si="46"/>
        <v>0.57211042534065226</v>
      </c>
      <c r="F366" s="6">
        <f t="shared" si="50"/>
        <v>0.80716198899581582</v>
      </c>
      <c r="G366" s="9"/>
      <c r="H366" s="15">
        <f t="shared" si="47"/>
        <v>0.34699999999999998</v>
      </c>
      <c r="I366" s="6">
        <f>VLOOKUP(H366,AProperties!$AO$8:$AW$1007,VLOOKUP(Span,Data!$N$4:$Y$11,Data!$Y$1,FALSE),FALSE)^(2/3)</f>
        <v>0.34215493230098815</v>
      </c>
      <c r="J366" s="15">
        <f>$I366*(Slope^0.5)/VLOOKUP($H366,AProperties!$AY$8:$BG$1007,VLOOKUP(Span,Data!$N$4:$Y$11,Data!$Y$1,FALSE),FALSE)</f>
        <v>1.1263769756913333</v>
      </c>
      <c r="K366" s="15">
        <f>$J366*VLOOKUP($H366,AProperties!$A$8:$I$1007,VLOOKUP(Span,Data!$N$4:$Y$11,Data!$Y$1,FALSE),FALSE)</f>
        <v>0.46932559379123362</v>
      </c>
      <c r="L366" s="15">
        <f t="shared" si="51"/>
        <v>1.1263769756913333</v>
      </c>
      <c r="M366" s="15">
        <f t="shared" si="52"/>
        <v>0.34699999999999998</v>
      </c>
      <c r="O366" s="28">
        <f t="shared" si="48"/>
        <v>0.34699999999999998</v>
      </c>
      <c r="P366" s="19">
        <f>AA366*VLOOKUP($O366,AProperties!$A$8:$I$1007,VLOOKUP(Span,Data!$N$4:$Y$11,Data!$Y$1,FALSE),FALSE)</f>
        <v>0.19160137133620853</v>
      </c>
      <c r="Q366" s="19">
        <f>AB366*VLOOKUP($O366,AProperties!$A$8:$I$1007,VLOOKUP(Span,Data!$N$4:$Y$11,Data!$Y$1,FALSE),FALSE)</f>
        <v>0.27096525791294973</v>
      </c>
      <c r="R366" s="19">
        <f>AC366*VLOOKUP($O366,AProperties!$A$8:$I$1007,VLOOKUP(Span,Data!$N$4:$Y$11,Data!$Y$1,FALSE),FALSE)</f>
        <v>0.38320274267241705</v>
      </c>
      <c r="S366" s="19">
        <f>AD366*VLOOKUP($O366,AProperties!$A$8:$I$1007,VLOOKUP(Span,Data!$N$4:$Y$11,Data!$Y$1,FALSE),FALSE)</f>
        <v>0.46932559379123362</v>
      </c>
      <c r="T366" s="19">
        <f>AE366*VLOOKUP($O366,AProperties!$A$8:$I$1007,VLOOKUP(Span,Data!$N$4:$Y$11,Data!$Y$1,FALSE),FALSE)</f>
        <v>0.54193051582589946</v>
      </c>
      <c r="U366" s="19">
        <f>AF366*VLOOKUP($O366,AProperties!$A$8:$I$1007,VLOOKUP(Span,Data!$N$4:$Y$11,Data!$Y$1,FALSE),FALSE)</f>
        <v>0.60589673623411822</v>
      </c>
      <c r="V366" s="19">
        <f>AG366*VLOOKUP($O366,AProperties!$A$8:$I$1007,VLOOKUP(Span,Data!$N$4:$Y$11,Data!$Y$1,FALSE),FALSE)</f>
        <v>0.66372661990836879</v>
      </c>
      <c r="W366" s="19">
        <f>AH366*VLOOKUP($O366,AProperties!$A$8:$I$1007,VLOOKUP(Span,Data!$N$4:$Y$11,Data!$Y$1,FALSE),FALSE)</f>
        <v>0.71690668637614174</v>
      </c>
      <c r="X366" s="19">
        <f>AI366*VLOOKUP($O366,AProperties!$A$8:$I$1007,VLOOKUP(Span,Data!$N$4:$Y$11,Data!$Y$1,FALSE),FALSE)</f>
        <v>0.7664054853448341</v>
      </c>
      <c r="Y366" s="19">
        <f>AJ366*VLOOKUP($O366,AProperties!$A$8:$I$1007,VLOOKUP(Span,Data!$N$4:$Y$11,Data!$Y$1,FALSE),FALSE)</f>
        <v>0.81289577373884903</v>
      </c>
      <c r="Z366" s="19">
        <f>AK366*VLOOKUP($O366,AProperties!$A$8:$I$1007,VLOOKUP(Span,Data!$N$4:$Y$11,Data!$Y$1,FALSE),FALSE)</f>
        <v>0.85686738177988397</v>
      </c>
      <c r="AA366" s="19">
        <f>$I366*AA$19^0.5/VLOOKUP($O366,AProperties!$AY$8:$BG$1007,VLOOKUP(Span,Data!$N$4:$Y$11,Data!$Y$1,FALSE),FALSE)</f>
        <v>0.45984147474384302</v>
      </c>
      <c r="AB366" s="19">
        <f>$I366*AB$19^0.5/VLOOKUP($O366,AProperties!$AY$8:$BG$1007,VLOOKUP(Span,Data!$N$4:$Y$11,Data!$Y$1,FALSE),FALSE)</f>
        <v>0.65031405012438792</v>
      </c>
      <c r="AC366" s="19">
        <f>$I366*AC$19^0.5/VLOOKUP($O366,AProperties!$AY$8:$BG$1007,VLOOKUP(Span,Data!$N$4:$Y$11,Data!$Y$1,FALSE),FALSE)</f>
        <v>0.91968294948768603</v>
      </c>
      <c r="AD366" s="19">
        <f>$I366*AD$19^0.5/VLOOKUP($O366,AProperties!$AY$8:$BG$1007,VLOOKUP(Span,Data!$N$4:$Y$11,Data!$Y$1,FALSE),FALSE)</f>
        <v>1.1263769756913333</v>
      </c>
      <c r="AE366" s="19">
        <f>$I366*AE$19^0.5/VLOOKUP($O366,AProperties!$AY$8:$BG$1007,VLOOKUP(Span,Data!$N$4:$Y$11,Data!$Y$1,FALSE),FALSE)</f>
        <v>1.3006281002487758</v>
      </c>
      <c r="AF366" s="19">
        <f>$I366*AF$19^0.5/VLOOKUP($O366,AProperties!$AY$8:$BG$1007,VLOOKUP(Span,Data!$N$4:$Y$11,Data!$Y$1,FALSE),FALSE)</f>
        <v>1.4541464228013368</v>
      </c>
      <c r="AG366" s="19">
        <f>$I366*AG$19^0.5/VLOOKUP($O366,AProperties!$AY$8:$BG$1007,VLOOKUP(Span,Data!$N$4:$Y$11,Data!$Y$1,FALSE),FALSE)</f>
        <v>1.592937595367474</v>
      </c>
      <c r="AH366" s="19">
        <f>$I366*AH$19^0.5/VLOOKUP($O366,AProperties!$AY$8:$BG$1007,VLOOKUP(Span,Data!$N$4:$Y$11,Data!$Y$1,FALSE),FALSE)</f>
        <v>1.7205692507203234</v>
      </c>
      <c r="AI366" s="19">
        <f>$I366*AI$19^0.5/VLOOKUP($O366,AProperties!$AY$8:$BG$1007,VLOOKUP(Span,Data!$N$4:$Y$11,Data!$Y$1,FALSE),FALSE)</f>
        <v>1.8393658989753721</v>
      </c>
      <c r="AJ366" s="19">
        <f>$I366*AJ$19^0.5/VLOOKUP($O366,AProperties!$AY$8:$BG$1007,VLOOKUP(Span,Data!$N$4:$Y$11,Data!$Y$1,FALSE),FALSE)</f>
        <v>1.9509421503731637</v>
      </c>
      <c r="AK366" s="19">
        <f>$I366*AK$19^0.5/VLOOKUP($O366,AProperties!$AY$8:$BG$1007,VLOOKUP(Span,Data!$N$4:$Y$11,Data!$Y$1,FALSE),FALSE)</f>
        <v>2.0564735928019715</v>
      </c>
      <c r="AL366" s="47">
        <f t="shared" si="49"/>
        <v>0.34699999999999998</v>
      </c>
    </row>
    <row r="367" spans="1:38" x14ac:dyDescent="0.25">
      <c r="A367" s="15">
        <v>0.34799999999999998</v>
      </c>
      <c r="B367" s="116">
        <f>VLOOKUP($A367,APropertiesDimless!$A$7:$I$1007,VLOOKUP(Span,Data!$N$4:$Y$11,Data!$Y$1,FALSE),FALSE)</f>
        <v>0.36117356456196104</v>
      </c>
      <c r="C367" s="6">
        <f t="shared" si="45"/>
        <v>0.52858678228098044</v>
      </c>
      <c r="D367" s="116">
        <f>VLOOKUP($A367,AProperties!$AE$8:$AM$1007,VLOOKUP(Span,Data!$N$4:$Y$11,Data!$Y$1,FALSE),FALSE)</f>
        <v>0.43076702248031545</v>
      </c>
      <c r="E367" s="116">
        <f t="shared" si="46"/>
        <v>0.57406878289526431</v>
      </c>
      <c r="F367" s="6">
        <f t="shared" si="50"/>
        <v>0.8106742351628845</v>
      </c>
      <c r="G367" s="9"/>
      <c r="H367" s="15">
        <f t="shared" si="47"/>
        <v>0.34799999999999998</v>
      </c>
      <c r="I367" s="6">
        <f>VLOOKUP(H367,AProperties!$AO$8:$AW$1007,VLOOKUP(Span,Data!$N$4:$Y$11,Data!$Y$1,FALSE),FALSE)^(2/3)</f>
        <v>0.3426030439288037</v>
      </c>
      <c r="J367" s="15">
        <f>$I367*(Slope^0.5)/VLOOKUP($H367,AProperties!$AY$8:$BG$1007,VLOOKUP(Span,Data!$N$4:$Y$11,Data!$Y$1,FALSE),FALSE)</f>
        <v>1.12816718348499</v>
      </c>
      <c r="K367" s="15">
        <f>$J367*VLOOKUP($H367,AProperties!$A$8:$I$1007,VLOOKUP(Span,Data!$N$4:$Y$11,Data!$Y$1,FALSE),FALSE)</f>
        <v>0.47137688036419167</v>
      </c>
      <c r="L367" s="15">
        <f t="shared" si="51"/>
        <v>1.12816718348499</v>
      </c>
      <c r="M367" s="15">
        <f t="shared" si="52"/>
        <v>0.34799999999999998</v>
      </c>
      <c r="O367" s="28">
        <f t="shared" si="48"/>
        <v>0.34799999999999998</v>
      </c>
      <c r="P367" s="19">
        <f>AA367*VLOOKUP($O367,AProperties!$A$8:$I$1007,VLOOKUP(Span,Data!$N$4:$Y$11,Data!$Y$1,FALSE),FALSE)</f>
        <v>0.19243880557287013</v>
      </c>
      <c r="Q367" s="19">
        <f>AB367*VLOOKUP($O367,AProperties!$A$8:$I$1007,VLOOKUP(Span,Data!$N$4:$Y$11,Data!$Y$1,FALSE),FALSE)</f>
        <v>0.27214956876803209</v>
      </c>
      <c r="R367" s="19">
        <f>AC367*VLOOKUP($O367,AProperties!$A$8:$I$1007,VLOOKUP(Span,Data!$N$4:$Y$11,Data!$Y$1,FALSE),FALSE)</f>
        <v>0.38487761114574026</v>
      </c>
      <c r="S367" s="19">
        <f>AD367*VLOOKUP($O367,AProperties!$A$8:$I$1007,VLOOKUP(Span,Data!$N$4:$Y$11,Data!$Y$1,FALSE),FALSE)</f>
        <v>0.47137688036419167</v>
      </c>
      <c r="T367" s="19">
        <f>AE367*VLOOKUP($O367,AProperties!$A$8:$I$1007,VLOOKUP(Span,Data!$N$4:$Y$11,Data!$Y$1,FALSE),FALSE)</f>
        <v>0.54429913753606418</v>
      </c>
      <c r="U367" s="19">
        <f>AF367*VLOOKUP($O367,AProperties!$A$8:$I$1007,VLOOKUP(Span,Data!$N$4:$Y$11,Data!$Y$1,FALSE),FALSE)</f>
        <v>0.6085449358125733</v>
      </c>
      <c r="V367" s="19">
        <f>AG367*VLOOKUP($O367,AProperties!$A$8:$I$1007,VLOOKUP(Span,Data!$N$4:$Y$11,Data!$Y$1,FALSE),FALSE)</f>
        <v>0.66662757720015986</v>
      </c>
      <c r="W367" s="19">
        <f>AH367*VLOOKUP($O367,AProperties!$A$8:$I$1007,VLOOKUP(Span,Data!$N$4:$Y$11,Data!$Y$1,FALSE),FALSE)</f>
        <v>0.72004007837368389</v>
      </c>
      <c r="X367" s="19">
        <f>AI367*VLOOKUP($O367,AProperties!$A$8:$I$1007,VLOOKUP(Span,Data!$N$4:$Y$11,Data!$Y$1,FALSE),FALSE)</f>
        <v>0.76975522229148052</v>
      </c>
      <c r="Y367" s="19">
        <f>AJ367*VLOOKUP($O367,AProperties!$A$8:$I$1007,VLOOKUP(Span,Data!$N$4:$Y$11,Data!$Y$1,FALSE),FALSE)</f>
        <v>0.81644870630409616</v>
      </c>
      <c r="Z367" s="19">
        <f>AK367*VLOOKUP($O367,AProperties!$A$8:$I$1007,VLOOKUP(Span,Data!$N$4:$Y$11,Data!$Y$1,FALSE),FALSE)</f>
        <v>0.86061250153960589</v>
      </c>
      <c r="AA367" s="19">
        <f>$I367*AA$19^0.5/VLOOKUP($O367,AProperties!$AY$8:$BG$1007,VLOOKUP(Span,Data!$N$4:$Y$11,Data!$Y$1,FALSE),FALSE)</f>
        <v>0.46057232401517845</v>
      </c>
      <c r="AB367" s="19">
        <f>$I367*AB$19^0.5/VLOOKUP($O367,AProperties!$AY$8:$BG$1007,VLOOKUP(Span,Data!$N$4:$Y$11,Data!$Y$1,FALSE),FALSE)</f>
        <v>0.65134762707596094</v>
      </c>
      <c r="AC367" s="19">
        <f>$I367*AC$19^0.5/VLOOKUP($O367,AProperties!$AY$8:$BG$1007,VLOOKUP(Span,Data!$N$4:$Y$11,Data!$Y$1,FALSE),FALSE)</f>
        <v>0.92114464803035689</v>
      </c>
      <c r="AD367" s="19">
        <f>$I367*AD$19^0.5/VLOOKUP($O367,AProperties!$AY$8:$BG$1007,VLOOKUP(Span,Data!$N$4:$Y$11,Data!$Y$1,FALSE),FALSE)</f>
        <v>1.12816718348499</v>
      </c>
      <c r="AE367" s="19">
        <f>$I367*AE$19^0.5/VLOOKUP($O367,AProperties!$AY$8:$BG$1007,VLOOKUP(Span,Data!$N$4:$Y$11,Data!$Y$1,FALSE),FALSE)</f>
        <v>1.3026952541519219</v>
      </c>
      <c r="AF367" s="19">
        <f>$I367*AF$19^0.5/VLOOKUP($O367,AProperties!$AY$8:$BG$1007,VLOOKUP(Span,Data!$N$4:$Y$11,Data!$Y$1,FALSE),FALSE)</f>
        <v>1.4564575711250309</v>
      </c>
      <c r="AG367" s="19">
        <f>$I367*AG$19^0.5/VLOOKUP($O367,AProperties!$AY$8:$BG$1007,VLOOKUP(Span,Data!$N$4:$Y$11,Data!$Y$1,FALSE),FALSE)</f>
        <v>1.5954693315087292</v>
      </c>
      <c r="AH367" s="19">
        <f>$I367*AH$19^0.5/VLOOKUP($O367,AProperties!$AY$8:$BG$1007,VLOOKUP(Span,Data!$N$4:$Y$11,Data!$Y$1,FALSE),FALSE)</f>
        <v>1.7233038382950336</v>
      </c>
      <c r="AI367" s="19">
        <f>$I367*AI$19^0.5/VLOOKUP($O367,AProperties!$AY$8:$BG$1007,VLOOKUP(Span,Data!$N$4:$Y$11,Data!$Y$1,FALSE),FALSE)</f>
        <v>1.8422892960607138</v>
      </c>
      <c r="AJ367" s="19">
        <f>$I367*AJ$19^0.5/VLOOKUP($O367,AProperties!$AY$8:$BG$1007,VLOOKUP(Span,Data!$N$4:$Y$11,Data!$Y$1,FALSE),FALSE)</f>
        <v>1.9540428812278825</v>
      </c>
      <c r="AK367" s="19">
        <f>$I367*AK$19^0.5/VLOOKUP($O367,AProperties!$AY$8:$BG$1007,VLOOKUP(Span,Data!$N$4:$Y$11,Data!$Y$1,FALSE),FALSE)</f>
        <v>2.0597420501059958</v>
      </c>
      <c r="AL367" s="47">
        <f t="shared" si="49"/>
        <v>0.34799999999999998</v>
      </c>
    </row>
    <row r="368" spans="1:38" x14ac:dyDescent="0.25">
      <c r="A368" s="15">
        <v>0.34899999999999998</v>
      </c>
      <c r="B368" s="116">
        <f>VLOOKUP($A368,APropertiesDimless!$A$7:$I$1007,VLOOKUP(Span,Data!$N$4:$Y$11,Data!$Y$1,FALSE),FALSE)</f>
        <v>0.36230597171007883</v>
      </c>
      <c r="C368" s="6">
        <f t="shared" si="45"/>
        <v>0.53015298585503934</v>
      </c>
      <c r="D368" s="116">
        <f>VLOOKUP($A368,AProperties!$AE$8:$AM$1007,VLOOKUP(Span,Data!$N$4:$Y$11,Data!$Y$1,FALSE),FALSE)</f>
        <v>0.43195949139752593</v>
      </c>
      <c r="E368" s="116">
        <f t="shared" si="46"/>
        <v>0.57602906320507974</v>
      </c>
      <c r="F368" s="6">
        <f t="shared" si="50"/>
        <v>0.81419177683316379</v>
      </c>
      <c r="G368" s="9"/>
      <c r="H368" s="15">
        <f t="shared" si="47"/>
        <v>0.34899999999999998</v>
      </c>
      <c r="I368" s="6">
        <f>VLOOKUP(H368,AProperties!$AO$8:$AW$1007,VLOOKUP(Span,Data!$N$4:$Y$11,Data!$Y$1,FALSE),FALSE)^(2/3)</f>
        <v>0.34304984020910295</v>
      </c>
      <c r="J368" s="15">
        <f>$I368*(Slope^0.5)/VLOOKUP($H368,AProperties!$AY$8:$BG$1007,VLOOKUP(Span,Data!$N$4:$Y$11,Data!$Y$1,FALSE),FALSE)</f>
        <v>1.12995370673675</v>
      </c>
      <c r="K368" s="15">
        <f>$J368*VLOOKUP($H368,AProperties!$A$8:$I$1007,VLOOKUP(Span,Data!$N$4:$Y$11,Data!$Y$1,FALSE),FALSE)</f>
        <v>0.47343028846587182</v>
      </c>
      <c r="L368" s="15">
        <f t="shared" si="51"/>
        <v>1.12995370673675</v>
      </c>
      <c r="M368" s="15">
        <f t="shared" si="52"/>
        <v>0.34899999999999998</v>
      </c>
      <c r="O368" s="28">
        <f t="shared" si="48"/>
        <v>0.34899999999999998</v>
      </c>
      <c r="P368" s="19">
        <f>AA368*VLOOKUP($O368,AProperties!$A$8:$I$1007,VLOOKUP(Span,Data!$N$4:$Y$11,Data!$Y$1,FALSE),FALSE)</f>
        <v>0.19327710592000572</v>
      </c>
      <c r="Q368" s="19">
        <f>AB368*VLOOKUP($O368,AProperties!$A$8:$I$1007,VLOOKUP(Span,Data!$N$4:$Y$11,Data!$Y$1,FALSE),FALSE)</f>
        <v>0.27333510448829329</v>
      </c>
      <c r="R368" s="19">
        <f>AC368*VLOOKUP($O368,AProperties!$A$8:$I$1007,VLOOKUP(Span,Data!$N$4:$Y$11,Data!$Y$1,FALSE),FALSE)</f>
        <v>0.38655421184001143</v>
      </c>
      <c r="S368" s="19">
        <f>AD368*VLOOKUP($O368,AProperties!$A$8:$I$1007,VLOOKUP(Span,Data!$N$4:$Y$11,Data!$Y$1,FALSE),FALSE)</f>
        <v>0.47343028846587182</v>
      </c>
      <c r="T368" s="19">
        <f>AE368*VLOOKUP($O368,AProperties!$A$8:$I$1007,VLOOKUP(Span,Data!$N$4:$Y$11,Data!$Y$1,FALSE),FALSE)</f>
        <v>0.54667020897658658</v>
      </c>
      <c r="U368" s="19">
        <f>AF368*VLOOKUP($O368,AProperties!$A$8:$I$1007,VLOOKUP(Span,Data!$N$4:$Y$11,Data!$Y$1,FALSE),FALSE)</f>
        <v>0.61119587427283162</v>
      </c>
      <c r="V368" s="19">
        <f>AG368*VLOOKUP($O368,AProperties!$A$8:$I$1007,VLOOKUP(Span,Data!$N$4:$Y$11,Data!$Y$1,FALSE),FALSE)</f>
        <v>0.66953153478664262</v>
      </c>
      <c r="W368" s="19">
        <f>AH368*VLOOKUP($O368,AProperties!$A$8:$I$1007,VLOOKUP(Span,Data!$N$4:$Y$11,Data!$Y$1,FALSE),FALSE)</f>
        <v>0.72317671105987891</v>
      </c>
      <c r="X368" s="19">
        <f>AI368*VLOOKUP($O368,AProperties!$A$8:$I$1007,VLOOKUP(Span,Data!$N$4:$Y$11,Data!$Y$1,FALSE),FALSE)</f>
        <v>0.77310842368002286</v>
      </c>
      <c r="Y368" s="19">
        <f>AJ368*VLOOKUP($O368,AProperties!$A$8:$I$1007,VLOOKUP(Span,Data!$N$4:$Y$11,Data!$Y$1,FALSE),FALSE)</f>
        <v>0.8200053134648797</v>
      </c>
      <c r="Z368" s="19">
        <f>AK368*VLOOKUP($O368,AProperties!$A$8:$I$1007,VLOOKUP(Span,Data!$N$4:$Y$11,Data!$Y$1,FALSE),FALSE)</f>
        <v>0.86436149466311951</v>
      </c>
      <c r="AA368" s="19">
        <f>$I368*AA$19^0.5/VLOOKUP($O368,AProperties!$AY$8:$BG$1007,VLOOKUP(Span,Data!$N$4:$Y$11,Data!$Y$1,FALSE),FALSE)</f>
        <v>0.46130166907858344</v>
      </c>
      <c r="AB368" s="19">
        <f>$I368*AB$19^0.5/VLOOKUP($O368,AProperties!$AY$8:$BG$1007,VLOOKUP(Span,Data!$N$4:$Y$11,Data!$Y$1,FALSE),FALSE)</f>
        <v>0.65237907675627815</v>
      </c>
      <c r="AC368" s="19">
        <f>$I368*AC$19^0.5/VLOOKUP($O368,AProperties!$AY$8:$BG$1007,VLOOKUP(Span,Data!$N$4:$Y$11,Data!$Y$1,FALSE),FALSE)</f>
        <v>0.92260333815716689</v>
      </c>
      <c r="AD368" s="19">
        <f>$I368*AD$19^0.5/VLOOKUP($O368,AProperties!$AY$8:$BG$1007,VLOOKUP(Span,Data!$N$4:$Y$11,Data!$Y$1,FALSE),FALSE)</f>
        <v>1.12995370673675</v>
      </c>
      <c r="AE368" s="19">
        <f>$I368*AE$19^0.5/VLOOKUP($O368,AProperties!$AY$8:$BG$1007,VLOOKUP(Span,Data!$N$4:$Y$11,Data!$Y$1,FALSE),FALSE)</f>
        <v>1.3047581535125563</v>
      </c>
      <c r="AF368" s="19">
        <f>$I368*AF$19^0.5/VLOOKUP($O368,AProperties!$AY$8:$BG$1007,VLOOKUP(Span,Data!$N$4:$Y$11,Data!$Y$1,FALSE),FALSE)</f>
        <v>1.4587639627255908</v>
      </c>
      <c r="AG368" s="19">
        <f>$I368*AG$19^0.5/VLOOKUP($O368,AProperties!$AY$8:$BG$1007,VLOOKUP(Span,Data!$N$4:$Y$11,Data!$Y$1,FALSE),FALSE)</f>
        <v>1.597995856920863</v>
      </c>
      <c r="AH368" s="19">
        <f>$I368*AH$19^0.5/VLOOKUP($O368,AProperties!$AY$8:$BG$1007,VLOOKUP(Span,Data!$N$4:$Y$11,Data!$Y$1,FALSE),FALSE)</f>
        <v>1.7260327976390302</v>
      </c>
      <c r="AI368" s="19">
        <f>$I368*AI$19^0.5/VLOOKUP($O368,AProperties!$AY$8:$BG$1007,VLOOKUP(Span,Data!$N$4:$Y$11,Data!$Y$1,FALSE),FALSE)</f>
        <v>1.8452066763143338</v>
      </c>
      <c r="AJ368" s="19">
        <f>$I368*AJ$19^0.5/VLOOKUP($O368,AProperties!$AY$8:$BG$1007,VLOOKUP(Span,Data!$N$4:$Y$11,Data!$Y$1,FALSE),FALSE)</f>
        <v>1.9571372302688341</v>
      </c>
      <c r="AK368" s="19">
        <f>$I368*AK$19^0.5/VLOOKUP($O368,AProperties!$AY$8:$BG$1007,VLOOKUP(Span,Data!$N$4:$Y$11,Data!$Y$1,FALSE),FALSE)</f>
        <v>2.0630037803876506</v>
      </c>
      <c r="AL368" s="47">
        <f t="shared" si="49"/>
        <v>0.34899999999999998</v>
      </c>
    </row>
    <row r="369" spans="1:38" x14ac:dyDescent="0.25">
      <c r="A369" s="15">
        <v>0.35</v>
      </c>
      <c r="B369" s="116">
        <f>VLOOKUP($A369,APropertiesDimless!$A$7:$I$1007,VLOOKUP(Span,Data!$N$4:$Y$11,Data!$Y$1,FALSE),FALSE)</f>
        <v>0.36343933850248256</v>
      </c>
      <c r="C369" s="6">
        <f t="shared" si="45"/>
        <v>0.53171966925124126</v>
      </c>
      <c r="D369" s="116">
        <f>VLOOKUP($A369,AProperties!$AE$8:$AM$1007,VLOOKUP(Span,Data!$N$4:$Y$11,Data!$Y$1,FALSE),FALSE)</f>
        <v>0.43315152302233939</v>
      </c>
      <c r="E369" s="116">
        <f t="shared" si="46"/>
        <v>0.57799127017641627</v>
      </c>
      <c r="F369" s="6">
        <f t="shared" si="50"/>
        <v>0.81771460925213624</v>
      </c>
      <c r="G369" s="9"/>
      <c r="H369" s="15">
        <f t="shared" si="47"/>
        <v>0.35</v>
      </c>
      <c r="I369" s="6">
        <f>VLOOKUP(H369,AProperties!$AO$8:$AW$1007,VLOOKUP(Span,Data!$N$4:$Y$11,Data!$Y$1,FALSE),FALSE)^(2/3)</f>
        <v>0.3434953248194661</v>
      </c>
      <c r="J369" s="15">
        <f>$I369*(Slope^0.5)/VLOOKUP($H369,AProperties!$AY$8:$BG$1007,VLOOKUP(Span,Data!$N$4:$Y$11,Data!$Y$1,FALSE),FALSE)</f>
        <v>1.1317365538638338</v>
      </c>
      <c r="K369" s="15">
        <f>$J369*VLOOKUP($H369,AProperties!$A$8:$I$1007,VLOOKUP(Span,Data!$N$4:$Y$11,Data!$Y$1,FALSE),FALSE)</f>
        <v>0.4754858047942333</v>
      </c>
      <c r="L369" s="15">
        <f t="shared" si="51"/>
        <v>1.1317365538638338</v>
      </c>
      <c r="M369" s="15">
        <f t="shared" si="52"/>
        <v>0.35</v>
      </c>
      <c r="O369" s="28">
        <f t="shared" si="48"/>
        <v>0.35</v>
      </c>
      <c r="P369" s="19">
        <f>AA369*VLOOKUP($O369,AProperties!$A$8:$I$1007,VLOOKUP(Span,Data!$N$4:$Y$11,Data!$Y$1,FALSE),FALSE)</f>
        <v>0.19411626694707981</v>
      </c>
      <c r="Q369" s="19">
        <f>AB369*VLOOKUP($O369,AProperties!$A$8:$I$1007,VLOOKUP(Span,Data!$N$4:$Y$11,Data!$Y$1,FALSE),FALSE)</f>
        <v>0.27452185739379642</v>
      </c>
      <c r="R369" s="19">
        <f>AC369*VLOOKUP($O369,AProperties!$A$8:$I$1007,VLOOKUP(Span,Data!$N$4:$Y$11,Data!$Y$1,FALSE),FALSE)</f>
        <v>0.38823253389415963</v>
      </c>
      <c r="S369" s="19">
        <f>AD369*VLOOKUP($O369,AProperties!$A$8:$I$1007,VLOOKUP(Span,Data!$N$4:$Y$11,Data!$Y$1,FALSE),FALSE)</f>
        <v>0.4754858047942333</v>
      </c>
      <c r="T369" s="19">
        <f>AE369*VLOOKUP($O369,AProperties!$A$8:$I$1007,VLOOKUP(Span,Data!$N$4:$Y$11,Data!$Y$1,FALSE),FALSE)</f>
        <v>0.54904371478759284</v>
      </c>
      <c r="U369" s="19">
        <f>AF369*VLOOKUP($O369,AProperties!$A$8:$I$1007,VLOOKUP(Span,Data!$N$4:$Y$11,Data!$Y$1,FALSE),FALSE)</f>
        <v>0.61384953444203216</v>
      </c>
      <c r="V369" s="19">
        <f>AG369*VLOOKUP($O369,AProperties!$A$8:$I$1007,VLOOKUP(Span,Data!$N$4:$Y$11,Data!$Y$1,FALSE),FALSE)</f>
        <v>0.67243847385589073</v>
      </c>
      <c r="W369" s="19">
        <f>AH369*VLOOKUP($O369,AProperties!$A$8:$I$1007,VLOOKUP(Span,Data!$N$4:$Y$11,Data!$Y$1,FALSE),FALSE)</f>
        <v>0.72631656411552348</v>
      </c>
      <c r="X369" s="19">
        <f>AI369*VLOOKUP($O369,AProperties!$A$8:$I$1007,VLOOKUP(Span,Data!$N$4:$Y$11,Data!$Y$1,FALSE),FALSE)</f>
        <v>0.77646506778831925</v>
      </c>
      <c r="Y369" s="19">
        <f>AJ369*VLOOKUP($O369,AProperties!$A$8:$I$1007,VLOOKUP(Span,Data!$N$4:$Y$11,Data!$Y$1,FALSE),FALSE)</f>
        <v>0.82356557218138926</v>
      </c>
      <c r="Z369" s="19">
        <f>AK369*VLOOKUP($O369,AProperties!$A$8:$I$1007,VLOOKUP(Span,Data!$N$4:$Y$11,Data!$Y$1,FALSE),FALSE)</f>
        <v>0.86811433686433204</v>
      </c>
      <c r="AA369" s="19">
        <f>$I369*AA$19^0.5/VLOOKUP($O369,AProperties!$AY$8:$BG$1007,VLOOKUP(Span,Data!$N$4:$Y$11,Data!$Y$1,FALSE),FALSE)</f>
        <v>0.46202951337037373</v>
      </c>
      <c r="AB369" s="19">
        <f>$I369*AB$19^0.5/VLOOKUP($O369,AProperties!$AY$8:$BG$1007,VLOOKUP(Span,Data!$N$4:$Y$11,Data!$Y$1,FALSE),FALSE)</f>
        <v>0.65340840402502376</v>
      </c>
      <c r="AC369" s="19">
        <f>$I369*AC$19^0.5/VLOOKUP($O369,AProperties!$AY$8:$BG$1007,VLOOKUP(Span,Data!$N$4:$Y$11,Data!$Y$1,FALSE),FALSE)</f>
        <v>0.92405902674074747</v>
      </c>
      <c r="AD369" s="19">
        <f>$I369*AD$19^0.5/VLOOKUP($O369,AProperties!$AY$8:$BG$1007,VLOOKUP(Span,Data!$N$4:$Y$11,Data!$Y$1,FALSE),FALSE)</f>
        <v>1.1317365538638338</v>
      </c>
      <c r="AE369" s="19">
        <f>$I369*AE$19^0.5/VLOOKUP($O369,AProperties!$AY$8:$BG$1007,VLOOKUP(Span,Data!$N$4:$Y$11,Data!$Y$1,FALSE),FALSE)</f>
        <v>1.3068168080500475</v>
      </c>
      <c r="AF369" s="19">
        <f>$I369*AF$19^0.5/VLOOKUP($O369,AProperties!$AY$8:$BG$1007,VLOOKUP(Span,Data!$N$4:$Y$11,Data!$Y$1,FALSE),FALSE)</f>
        <v>1.4610656084696005</v>
      </c>
      <c r="AG369" s="19">
        <f>$I369*AG$19^0.5/VLOOKUP($O369,AProperties!$AY$8:$BG$1007,VLOOKUP(Span,Data!$N$4:$Y$11,Data!$Y$1,FALSE),FALSE)</f>
        <v>1.6005171835076226</v>
      </c>
      <c r="AH369" s="19">
        <f>$I369*AH$19^0.5/VLOOKUP($O369,AProperties!$AY$8:$BG$1007,VLOOKUP(Span,Data!$N$4:$Y$11,Data!$Y$1,FALSE),FALSE)</f>
        <v>1.7287561416098285</v>
      </c>
      <c r="AI369" s="19">
        <f>$I369*AI$19^0.5/VLOOKUP($O369,AProperties!$AY$8:$BG$1007,VLOOKUP(Span,Data!$N$4:$Y$11,Data!$Y$1,FALSE),FALSE)</f>
        <v>1.8481180534814949</v>
      </c>
      <c r="AJ369" s="19">
        <f>$I369*AJ$19^0.5/VLOOKUP($O369,AProperties!$AY$8:$BG$1007,VLOOKUP(Span,Data!$N$4:$Y$11,Data!$Y$1,FALSE),FALSE)</f>
        <v>1.9602252120750714</v>
      </c>
      <c r="AK369" s="19">
        <f>$I369*AK$19^0.5/VLOOKUP($O369,AProperties!$AY$8:$BG$1007,VLOOKUP(Span,Data!$N$4:$Y$11,Data!$Y$1,FALSE),FALSE)</f>
        <v>2.0662587990146073</v>
      </c>
      <c r="AL369" s="47">
        <f t="shared" si="49"/>
        <v>0.35</v>
      </c>
    </row>
    <row r="370" spans="1:38" x14ac:dyDescent="0.25">
      <c r="A370" s="15">
        <v>0.35099999999999998</v>
      </c>
      <c r="B370" s="116">
        <f>VLOOKUP($A370,APropertiesDimless!$A$7:$I$1007,VLOOKUP(Span,Data!$N$4:$Y$11,Data!$Y$1,FALSE),FALSE)</f>
        <v>0.36457366983152867</v>
      </c>
      <c r="C370" s="6">
        <f t="shared" si="45"/>
        <v>0.53328683491576434</v>
      </c>
      <c r="D370" s="116">
        <f>VLOOKUP($A370,AProperties!$AE$8:$AM$1007,VLOOKUP(Span,Data!$N$4:$Y$11,Data!$Y$1,FALSE),FALSE)</f>
        <v>0.43434311572368328</v>
      </c>
      <c r="E370" s="116">
        <f t="shared" si="46"/>
        <v>0.57995540772961163</v>
      </c>
      <c r="F370" s="6">
        <f t="shared" si="50"/>
        <v>0.82124272771793239</v>
      </c>
      <c r="G370" s="9"/>
      <c r="H370" s="15">
        <f t="shared" si="47"/>
        <v>0.35099999999999998</v>
      </c>
      <c r="I370" s="6">
        <f>VLOOKUP(H370,AProperties!$AO$8:$AW$1007,VLOOKUP(Span,Data!$N$4:$Y$11,Data!$Y$1,FALSE),FALSE)^(2/3)</f>
        <v>0.34393950141137064</v>
      </c>
      <c r="J370" s="15">
        <f>$I370*(Slope^0.5)/VLOOKUP($H370,AProperties!$AY$8:$BG$1007,VLOOKUP(Span,Data!$N$4:$Y$11,Data!$Y$1,FALSE),FALSE)</f>
        <v>1.1335157332177463</v>
      </c>
      <c r="K370" s="15">
        <f>$J370*VLOOKUP($H370,AProperties!$A$8:$I$1007,VLOOKUP(Span,Data!$N$4:$Y$11,Data!$Y$1,FALSE),FALSE)</f>
        <v>0.4775434160545885</v>
      </c>
      <c r="L370" s="15">
        <f t="shared" si="51"/>
        <v>1.1335157332177463</v>
      </c>
      <c r="M370" s="15">
        <f t="shared" si="52"/>
        <v>0.35099999999999998</v>
      </c>
      <c r="O370" s="28">
        <f t="shared" si="48"/>
        <v>0.35099999999999998</v>
      </c>
      <c r="P370" s="19">
        <f>AA370*VLOOKUP($O370,AProperties!$A$8:$I$1007,VLOOKUP(Span,Data!$N$4:$Y$11,Data!$Y$1,FALSE),FALSE)</f>
        <v>0.19495628322655903</v>
      </c>
      <c r="Q370" s="19">
        <f>AB370*VLOOKUP($O370,AProperties!$A$8:$I$1007,VLOOKUP(Span,Data!$N$4:$Y$11,Data!$Y$1,FALSE),FALSE)</f>
        <v>0.27570981980885012</v>
      </c>
      <c r="R370" s="19">
        <f>AC370*VLOOKUP($O370,AProperties!$A$8:$I$1007,VLOOKUP(Span,Data!$N$4:$Y$11,Data!$Y$1,FALSE),FALSE)</f>
        <v>0.38991256645311806</v>
      </c>
      <c r="S370" s="19">
        <f>AD370*VLOOKUP($O370,AProperties!$A$8:$I$1007,VLOOKUP(Span,Data!$N$4:$Y$11,Data!$Y$1,FALSE),FALSE)</f>
        <v>0.4775434160545885</v>
      </c>
      <c r="T370" s="19">
        <f>AE370*VLOOKUP($O370,AProperties!$A$8:$I$1007,VLOOKUP(Span,Data!$N$4:$Y$11,Data!$Y$1,FALSE),FALSE)</f>
        <v>0.55141963961770024</v>
      </c>
      <c r="U370" s="19">
        <f>AF370*VLOOKUP($O370,AProperties!$A$8:$I$1007,VLOOKUP(Span,Data!$N$4:$Y$11,Data!$Y$1,FALSE),FALSE)</f>
        <v>0.61650589915680687</v>
      </c>
      <c r="V370" s="19">
        <f>AG370*VLOOKUP($O370,AProperties!$A$8:$I$1007,VLOOKUP(Span,Data!$N$4:$Y$11,Data!$Y$1,FALSE),FALSE)</f>
        <v>0.67534837560637684</v>
      </c>
      <c r="W370" s="19">
        <f>AH370*VLOOKUP($O370,AProperties!$A$8:$I$1007,VLOOKUP(Span,Data!$N$4:$Y$11,Data!$Y$1,FALSE),FALSE)</f>
        <v>0.72945961723264729</v>
      </c>
      <c r="X370" s="19">
        <f>AI370*VLOOKUP($O370,AProperties!$A$8:$I$1007,VLOOKUP(Span,Data!$N$4:$Y$11,Data!$Y$1,FALSE),FALSE)</f>
        <v>0.77982513290623612</v>
      </c>
      <c r="Y370" s="19">
        <f>AJ370*VLOOKUP($O370,AProperties!$A$8:$I$1007,VLOOKUP(Span,Data!$N$4:$Y$11,Data!$Y$1,FALSE),FALSE)</f>
        <v>0.82712945942655036</v>
      </c>
      <c r="Z370" s="19">
        <f>AK370*VLOOKUP($O370,AProperties!$A$8:$I$1007,VLOOKUP(Span,Data!$N$4:$Y$11,Data!$Y$1,FALSE),FALSE)</f>
        <v>0.87187100387057603</v>
      </c>
      <c r="AA370" s="19">
        <f>$I370*AA$19^0.5/VLOOKUP($O370,AProperties!$AY$8:$BG$1007,VLOOKUP(Span,Data!$N$4:$Y$11,Data!$Y$1,FALSE),FALSE)</f>
        <v>0.46275586030003718</v>
      </c>
      <c r="AB370" s="19">
        <f>$I370*AB$19^0.5/VLOOKUP($O370,AProperties!$AY$8:$BG$1007,VLOOKUP(Span,Data!$N$4:$Y$11,Data!$Y$1,FALSE),FALSE)</f>
        <v>0.65443561370394188</v>
      </c>
      <c r="AC370" s="19">
        <f>$I370*AC$19^0.5/VLOOKUP($O370,AProperties!$AY$8:$BG$1007,VLOOKUP(Span,Data!$N$4:$Y$11,Data!$Y$1,FALSE),FALSE)</f>
        <v>0.92551172060007436</v>
      </c>
      <c r="AD370" s="19">
        <f>$I370*AD$19^0.5/VLOOKUP($O370,AProperties!$AY$8:$BG$1007,VLOOKUP(Span,Data!$N$4:$Y$11,Data!$Y$1,FALSE),FALSE)</f>
        <v>1.1335157332177463</v>
      </c>
      <c r="AE370" s="19">
        <f>$I370*AE$19^0.5/VLOOKUP($O370,AProperties!$AY$8:$BG$1007,VLOOKUP(Span,Data!$N$4:$Y$11,Data!$Y$1,FALSE),FALSE)</f>
        <v>1.3088712274078838</v>
      </c>
      <c r="AF370" s="19">
        <f>$I370*AF$19^0.5/VLOOKUP($O370,AProperties!$AY$8:$BG$1007,VLOOKUP(Span,Data!$N$4:$Y$11,Data!$Y$1,FALSE),FALSE)</f>
        <v>1.4633625191388069</v>
      </c>
      <c r="AG370" s="19">
        <f>$I370*AG$19^0.5/VLOOKUP($O370,AProperties!$AY$8:$BG$1007,VLOOKUP(Span,Data!$N$4:$Y$11,Data!$Y$1,FALSE),FALSE)</f>
        <v>1.6030333230798202</v>
      </c>
      <c r="AH370" s="19">
        <f>$I370*AH$19^0.5/VLOOKUP($O370,AProperties!$AY$8:$BG$1007,VLOOKUP(Span,Data!$N$4:$Y$11,Data!$Y$1,FALSE),FALSE)</f>
        <v>1.7314738829645644</v>
      </c>
      <c r="AI370" s="19">
        <f>$I370*AI$19^0.5/VLOOKUP($O370,AProperties!$AY$8:$BG$1007,VLOOKUP(Span,Data!$N$4:$Y$11,Data!$Y$1,FALSE),FALSE)</f>
        <v>1.8510234412001487</v>
      </c>
      <c r="AJ370" s="19">
        <f>$I370*AJ$19^0.5/VLOOKUP($O370,AProperties!$AY$8:$BG$1007,VLOOKUP(Span,Data!$N$4:$Y$11,Data!$Y$1,FALSE),FALSE)</f>
        <v>1.9633068411118255</v>
      </c>
      <c r="AK370" s="19">
        <f>$I370*AK$19^0.5/VLOOKUP($O370,AProperties!$AY$8:$BG$1007,VLOOKUP(Span,Data!$N$4:$Y$11,Data!$Y$1,FALSE),FALSE)</f>
        <v>2.0695071212345586</v>
      </c>
      <c r="AL370" s="47">
        <f t="shared" si="49"/>
        <v>0.35099999999999998</v>
      </c>
    </row>
    <row r="371" spans="1:38" x14ac:dyDescent="0.25">
      <c r="A371" s="15">
        <v>0.35199999999999998</v>
      </c>
      <c r="B371" s="116">
        <f>VLOOKUP($A371,APropertiesDimless!$A$7:$I$1007,VLOOKUP(Span,Data!$N$4:$Y$11,Data!$Y$1,FALSE),FALSE)</f>
        <v>0.36570897061292446</v>
      </c>
      <c r="C371" s="6">
        <f t="shared" si="45"/>
        <v>0.53485448530646218</v>
      </c>
      <c r="D371" s="116">
        <f>VLOOKUP($A371,AProperties!$AE$8:$AM$1007,VLOOKUP(Span,Data!$N$4:$Y$11,Data!$Y$1,FALSE),FALSE)</f>
        <v>0.43553426786868105</v>
      </c>
      <c r="E371" s="116">
        <f t="shared" si="46"/>
        <v>0.58192147979916486</v>
      </c>
      <c r="F371" s="6">
        <f t="shared" si="50"/>
        <v>0.82477612758129482</v>
      </c>
      <c r="G371" s="9"/>
      <c r="H371" s="15">
        <f t="shared" si="47"/>
        <v>0.35199999999999998</v>
      </c>
      <c r="I371" s="6">
        <f>VLOOKUP(H371,AProperties!$AO$8:$AW$1007,VLOOKUP(Span,Data!$N$4:$Y$11,Data!$Y$1,FALSE),FALSE)^(2/3)</f>
        <v>0.34438237361040958</v>
      </c>
      <c r="J371" s="15">
        <f>$I371*(Slope^0.5)/VLOOKUP($H371,AProperties!$AY$8:$BG$1007,VLOOKUP(Span,Data!$N$4:$Y$11,Data!$Y$1,FALSE),FALSE)</f>
        <v>1.1352912530848387</v>
      </c>
      <c r="K371" s="15">
        <f>$J371*VLOOKUP($H371,AProperties!$A$8:$I$1007,VLOOKUP(Span,Data!$N$4:$Y$11,Data!$Y$1,FALSE),FALSE)</f>
        <v>0.47960310895945485</v>
      </c>
      <c r="L371" s="15">
        <f t="shared" si="51"/>
        <v>1.1352912530848387</v>
      </c>
      <c r="M371" s="15">
        <f t="shared" si="52"/>
        <v>0.35199999999999998</v>
      </c>
      <c r="O371" s="28">
        <f t="shared" si="48"/>
        <v>0.35199999999999998</v>
      </c>
      <c r="P371" s="19">
        <f>AA371*VLOOKUP($O371,AProperties!$A$8:$I$1007,VLOOKUP(Span,Data!$N$4:$Y$11,Data!$Y$1,FALSE),FALSE)</f>
        <v>0.19579714933385128</v>
      </c>
      <c r="Q371" s="19">
        <f>AB371*VLOOKUP($O371,AProperties!$A$8:$I$1007,VLOOKUP(Span,Data!$N$4:$Y$11,Data!$Y$1,FALSE),FALSE)</f>
        <v>0.27689898406192265</v>
      </c>
      <c r="R371" s="19">
        <f>AC371*VLOOKUP($O371,AProperties!$A$8:$I$1007,VLOOKUP(Span,Data!$N$4:$Y$11,Data!$Y$1,FALSE),FALSE)</f>
        <v>0.39159429866770257</v>
      </c>
      <c r="S371" s="19">
        <f>AD371*VLOOKUP($O371,AProperties!$A$8:$I$1007,VLOOKUP(Span,Data!$N$4:$Y$11,Data!$Y$1,FALSE),FALSE)</f>
        <v>0.47960310895945485</v>
      </c>
      <c r="T371" s="19">
        <f>AE371*VLOOKUP($O371,AProperties!$A$8:$I$1007,VLOOKUP(Span,Data!$N$4:$Y$11,Data!$Y$1,FALSE),FALSE)</f>
        <v>0.5537979681238453</v>
      </c>
      <c r="U371" s="19">
        <f>AF371*VLOOKUP($O371,AProperties!$A$8:$I$1007,VLOOKUP(Span,Data!$N$4:$Y$11,Data!$Y$1,FALSE),FALSE)</f>
        <v>0.6191649512630899</v>
      </c>
      <c r="V371" s="19">
        <f>AG371*VLOOKUP($O371,AProperties!$A$8:$I$1007,VLOOKUP(Span,Data!$N$4:$Y$11,Data!$Y$1,FALSE),FALSE)</f>
        <v>0.67826122124676236</v>
      </c>
      <c r="W371" s="19">
        <f>AH371*VLOOKUP($O371,AProperties!$A$8:$I$1007,VLOOKUP(Span,Data!$N$4:$Y$11,Data!$Y$1,FALSE),FALSE)</f>
        <v>0.73260585011428514</v>
      </c>
      <c r="X371" s="19">
        <f>AI371*VLOOKUP($O371,AProperties!$A$8:$I$1007,VLOOKUP(Span,Data!$N$4:$Y$11,Data!$Y$1,FALSE),FALSE)</f>
        <v>0.78318859733540513</v>
      </c>
      <c r="Y371" s="19">
        <f>AJ371*VLOOKUP($O371,AProperties!$A$8:$I$1007,VLOOKUP(Span,Data!$N$4:$Y$11,Data!$Y$1,FALSE),FALSE)</f>
        <v>0.830696952185768</v>
      </c>
      <c r="Z371" s="19">
        <f>AK371*VLOOKUP($O371,AProperties!$A$8:$I$1007,VLOOKUP(Span,Data!$N$4:$Y$11,Data!$Y$1,FALSE),FALSE)</f>
        <v>0.87563147142233821</v>
      </c>
      <c r="AA371" s="19">
        <f>$I371*AA$19^0.5/VLOOKUP($O371,AProperties!$AY$8:$BG$1007,VLOOKUP(Span,Data!$N$4:$Y$11,Data!$Y$1,FALSE),FALSE)</f>
        <v>0.46348071325046231</v>
      </c>
      <c r="AB371" s="19">
        <f>$I371*AB$19^0.5/VLOOKUP($O371,AProperties!$AY$8:$BG$1007,VLOOKUP(Span,Data!$N$4:$Y$11,Data!$Y$1,FALSE),FALSE)</f>
        <v>0.65546071057715916</v>
      </c>
      <c r="AC371" s="19">
        <f>$I371*AC$19^0.5/VLOOKUP($O371,AProperties!$AY$8:$BG$1007,VLOOKUP(Span,Data!$N$4:$Y$11,Data!$Y$1,FALSE),FALSE)</f>
        <v>0.92696142650092461</v>
      </c>
      <c r="AD371" s="19">
        <f>$I371*AD$19^0.5/VLOOKUP($O371,AProperties!$AY$8:$BG$1007,VLOOKUP(Span,Data!$N$4:$Y$11,Data!$Y$1,FALSE),FALSE)</f>
        <v>1.1352912530848387</v>
      </c>
      <c r="AE371" s="19">
        <f>$I371*AE$19^0.5/VLOOKUP($O371,AProperties!$AY$8:$BG$1007,VLOOKUP(Span,Data!$N$4:$Y$11,Data!$Y$1,FALSE),FALSE)</f>
        <v>1.3109214211543183</v>
      </c>
      <c r="AF371" s="19">
        <f>$I371*AF$19^0.5/VLOOKUP($O371,AProperties!$AY$8:$BG$1007,VLOOKUP(Span,Data!$N$4:$Y$11,Data!$Y$1,FALSE),FALSE)</f>
        <v>1.4656547054308433</v>
      </c>
      <c r="AG371" s="19">
        <f>$I371*AG$19^0.5/VLOOKUP($O371,AProperties!$AY$8:$BG$1007,VLOOKUP(Span,Data!$N$4:$Y$11,Data!$Y$1,FALSE),FALSE)</f>
        <v>1.605544287356125</v>
      </c>
      <c r="AH371" s="19">
        <f>$I371*AH$19^0.5/VLOOKUP($O371,AProperties!$AY$8:$BG$1007,VLOOKUP(Span,Data!$N$4:$Y$11,Data!$Y$1,FALSE),FALSE)</f>
        <v>1.7341860343608473</v>
      </c>
      <c r="AI371" s="19">
        <f>$I371*AI$19^0.5/VLOOKUP($O371,AProperties!$AY$8:$BG$1007,VLOOKUP(Span,Data!$N$4:$Y$11,Data!$Y$1,FALSE),FALSE)</f>
        <v>1.8539228530018492</v>
      </c>
      <c r="AJ371" s="19">
        <f>$I371*AJ$19^0.5/VLOOKUP($O371,AProperties!$AY$8:$BG$1007,VLOOKUP(Span,Data!$N$4:$Y$11,Data!$Y$1,FALSE),FALSE)</f>
        <v>1.9663821317314776</v>
      </c>
      <c r="AK371" s="19">
        <f>$I371*AK$19^0.5/VLOOKUP($O371,AProperties!$AY$8:$BG$1007,VLOOKUP(Span,Data!$N$4:$Y$11,Data!$Y$1,FALSE),FALSE)</f>
        <v>2.0727487621762424</v>
      </c>
      <c r="AL371" s="47">
        <f t="shared" si="49"/>
        <v>0.35199999999999998</v>
      </c>
    </row>
    <row r="372" spans="1:38" x14ac:dyDescent="0.25">
      <c r="A372" s="15">
        <v>0.35299999999999998</v>
      </c>
      <c r="B372" s="116">
        <f>VLOOKUP($A372,APropertiesDimless!$A$7:$I$1007,VLOOKUP(Span,Data!$N$4:$Y$11,Data!$Y$1,FALSE),FALSE)</f>
        <v>0.36684524578590527</v>
      </c>
      <c r="C372" s="6">
        <f t="shared" si="45"/>
        <v>0.53642262289295262</v>
      </c>
      <c r="D372" s="116">
        <f>VLOOKUP($A372,AProperties!$AE$8:$AM$1007,VLOOKUP(Span,Data!$N$4:$Y$11,Data!$Y$1,FALSE),FALSE)</f>
        <v>0.4367249778226443</v>
      </c>
      <c r="E372" s="116">
        <f t="shared" si="46"/>
        <v>0.58388949033388149</v>
      </c>
      <c r="F372" s="6">
        <f t="shared" si="50"/>
        <v>0.82831480424555592</v>
      </c>
      <c r="G372" s="9"/>
      <c r="H372" s="15">
        <f t="shared" si="47"/>
        <v>0.35299999999999998</v>
      </c>
      <c r="I372" s="6">
        <f>VLOOKUP(H372,AProperties!$AO$8:$AW$1007,VLOOKUP(Span,Data!$N$4:$Y$11,Data!$Y$1,FALSE),FALSE)^(2/3)</f>
        <v>0.34482394501650776</v>
      </c>
      <c r="J372" s="15">
        <f>$I372*(Slope^0.5)/VLOOKUP($H372,AProperties!$AY$8:$BG$1007,VLOOKUP(Span,Data!$N$4:$Y$11,Data!$Y$1,FALSE),FALSE)</f>
        <v>1.1370631216868645</v>
      </c>
      <c r="K372" s="15">
        <f>$J372*VLOOKUP($H372,AProperties!$A$8:$I$1007,VLOOKUP(Span,Data!$N$4:$Y$11,Data!$Y$1,FALSE),FALSE)</f>
        <v>0.48166487022841242</v>
      </c>
      <c r="L372" s="15">
        <f t="shared" si="51"/>
        <v>1.1370631216868645</v>
      </c>
      <c r="M372" s="15">
        <f t="shared" si="52"/>
        <v>0.35299999999999998</v>
      </c>
      <c r="O372" s="28">
        <f t="shared" si="48"/>
        <v>0.35299999999999998</v>
      </c>
      <c r="P372" s="19">
        <f>AA372*VLOOKUP($O372,AProperties!$A$8:$I$1007,VLOOKUP(Span,Data!$N$4:$Y$11,Data!$Y$1,FALSE),FALSE)</f>
        <v>0.1966388598472478</v>
      </c>
      <c r="Q372" s="19">
        <f>AB372*VLOOKUP($O372,AProperties!$A$8:$I$1007,VLOOKUP(Span,Data!$N$4:$Y$11,Data!$Y$1,FALSE),FALSE)</f>
        <v>0.27808934248556005</v>
      </c>
      <c r="R372" s="19">
        <f>AC372*VLOOKUP($O372,AProperties!$A$8:$I$1007,VLOOKUP(Span,Data!$N$4:$Y$11,Data!$Y$1,FALSE),FALSE)</f>
        <v>0.3932777196944956</v>
      </c>
      <c r="S372" s="19">
        <f>AD372*VLOOKUP($O372,AProperties!$A$8:$I$1007,VLOOKUP(Span,Data!$N$4:$Y$11,Data!$Y$1,FALSE),FALSE)</f>
        <v>0.48166487022841242</v>
      </c>
      <c r="T372" s="19">
        <f>AE372*VLOOKUP($O372,AProperties!$A$8:$I$1007,VLOOKUP(Span,Data!$N$4:$Y$11,Data!$Y$1,FALSE),FALSE)</f>
        <v>0.55617868497112011</v>
      </c>
      <c r="U372" s="19">
        <f>AF372*VLOOKUP($O372,AProperties!$A$8:$I$1007,VLOOKUP(Span,Data!$N$4:$Y$11,Data!$Y$1,FALSE),FALSE)</f>
        <v>0.62182667361593258</v>
      </c>
      <c r="V372" s="19">
        <f>AG372*VLOOKUP($O372,AProperties!$A$8:$I$1007,VLOOKUP(Span,Data!$N$4:$Y$11,Data!$Y$1,FALSE),FALSE)</f>
        <v>0.6811769919956977</v>
      </c>
      <c r="W372" s="19">
        <f>AH372*VLOOKUP($O372,AProperties!$A$8:$I$1007,VLOOKUP(Span,Data!$N$4:$Y$11,Data!$Y$1,FALSE),FALSE)</f>
        <v>0.73575524247426061</v>
      </c>
      <c r="X372" s="19">
        <f>AI372*VLOOKUP($O372,AProperties!$A$8:$I$1007,VLOOKUP(Span,Data!$N$4:$Y$11,Data!$Y$1,FALSE),FALSE)</f>
        <v>0.7865554393889912</v>
      </c>
      <c r="Y372" s="19">
        <f>AJ372*VLOOKUP($O372,AProperties!$A$8:$I$1007,VLOOKUP(Span,Data!$N$4:$Y$11,Data!$Y$1,FALSE),FALSE)</f>
        <v>0.83426802745668016</v>
      </c>
      <c r="Z372" s="19">
        <f>AK372*VLOOKUP($O372,AProperties!$A$8:$I$1007,VLOOKUP(Span,Data!$N$4:$Y$11,Data!$Y$1,FALSE),FALSE)</f>
        <v>0.87939571527300009</v>
      </c>
      <c r="AA372" s="19">
        <f>$I372*AA$19^0.5/VLOOKUP($O372,AProperties!$AY$8:$BG$1007,VLOOKUP(Span,Data!$N$4:$Y$11,Data!$Y$1,FALSE),FALSE)</f>
        <v>0.46420407557816584</v>
      </c>
      <c r="AB372" s="19">
        <f>$I372*AB$19^0.5/VLOOKUP($O372,AProperties!$AY$8:$BG$1007,VLOOKUP(Span,Data!$N$4:$Y$11,Data!$Y$1,FALSE),FALSE)</f>
        <v>0.65648369939150741</v>
      </c>
      <c r="AC372" s="19">
        <f>$I372*AC$19^0.5/VLOOKUP($O372,AProperties!$AY$8:$BG$1007,VLOOKUP(Span,Data!$N$4:$Y$11,Data!$Y$1,FALSE),FALSE)</f>
        <v>0.92840815115633168</v>
      </c>
      <c r="AD372" s="19">
        <f>$I372*AD$19^0.5/VLOOKUP($O372,AProperties!$AY$8:$BG$1007,VLOOKUP(Span,Data!$N$4:$Y$11,Data!$Y$1,FALSE),FALSE)</f>
        <v>1.1370631216868645</v>
      </c>
      <c r="AE372" s="19">
        <f>$I372*AE$19^0.5/VLOOKUP($O372,AProperties!$AY$8:$BG$1007,VLOOKUP(Span,Data!$N$4:$Y$11,Data!$Y$1,FALSE),FALSE)</f>
        <v>1.3129673987830148</v>
      </c>
      <c r="AF372" s="19">
        <f>$I372*AF$19^0.5/VLOOKUP($O372,AProperties!$AY$8:$BG$1007,VLOOKUP(Span,Data!$N$4:$Y$11,Data!$Y$1,FALSE),FALSE)</f>
        <v>1.4679421779599477</v>
      </c>
      <c r="AG372" s="19">
        <f>$I372*AG$19^0.5/VLOOKUP($O372,AProperties!$AY$8:$BG$1007,VLOOKUP(Span,Data!$N$4:$Y$11,Data!$Y$1,FALSE),FALSE)</f>
        <v>1.6080500879638526</v>
      </c>
      <c r="AH372" s="19">
        <f>$I372*AH$19^0.5/VLOOKUP($O372,AProperties!$AY$8:$BG$1007,VLOOKUP(Span,Data!$N$4:$Y$11,Data!$Y$1,FALSE),FALSE)</f>
        <v>1.7368926083576135</v>
      </c>
      <c r="AI372" s="19">
        <f>$I372*AI$19^0.5/VLOOKUP($O372,AProperties!$AY$8:$BG$1007,VLOOKUP(Span,Data!$N$4:$Y$11,Data!$Y$1,FALSE),FALSE)</f>
        <v>1.8568163023126634</v>
      </c>
      <c r="AJ372" s="19">
        <f>$I372*AJ$19^0.5/VLOOKUP($O372,AProperties!$AY$8:$BG$1007,VLOOKUP(Span,Data!$N$4:$Y$11,Data!$Y$1,FALSE),FALSE)</f>
        <v>1.9694510981745221</v>
      </c>
      <c r="AK372" s="19">
        <f>$I372*AK$19^0.5/VLOOKUP($O372,AProperties!$AY$8:$BG$1007,VLOOKUP(Span,Data!$N$4:$Y$11,Data!$Y$1,FALSE),FALSE)</f>
        <v>2.0759837368504579</v>
      </c>
      <c r="AL372" s="47">
        <f t="shared" si="49"/>
        <v>0.35299999999999998</v>
      </c>
    </row>
    <row r="373" spans="1:38" x14ac:dyDescent="0.25">
      <c r="A373" s="15">
        <v>0.35399999999999998</v>
      </c>
      <c r="B373" s="116">
        <f>VLOOKUP($A373,APropertiesDimless!$A$7:$I$1007,VLOOKUP(Span,Data!$N$4:$Y$11,Data!$Y$1,FALSE),FALSE)</f>
        <v>0.36798250031340957</v>
      </c>
      <c r="C373" s="6">
        <f t="shared" si="45"/>
        <v>0.53799125015670479</v>
      </c>
      <c r="D373" s="116">
        <f>VLOOKUP($A373,AProperties!$AE$8:$AM$1007,VLOOKUP(Span,Data!$N$4:$Y$11,Data!$Y$1,FALSE),FALSE)</f>
        <v>0.43791524394906295</v>
      </c>
      <c r="E373" s="116">
        <f t="shared" si="46"/>
        <v>0.58585944329701767</v>
      </c>
      <c r="F373" s="6">
        <f t="shared" si="50"/>
        <v>0.83185875316661273</v>
      </c>
      <c r="G373" s="9"/>
      <c r="H373" s="15">
        <f t="shared" si="47"/>
        <v>0.35399999999999998</v>
      </c>
      <c r="I373" s="6">
        <f>VLOOKUP(H373,AProperties!$AO$8:$AW$1007,VLOOKUP(Span,Data!$N$4:$Y$11,Data!$Y$1,FALSE),FALSE)^(2/3)</f>
        <v>0.34526421920413541</v>
      </c>
      <c r="J373" s="15">
        <f>$I373*(Slope^0.5)/VLOOKUP($H373,AProperties!$AY$8:$BG$1007,VLOOKUP(Span,Data!$N$4:$Y$11,Data!$Y$1,FALSE),FALSE)</f>
        <v>1.1388313471815303</v>
      </c>
      <c r="K373" s="15">
        <f>$J373*VLOOKUP($H373,AProperties!$A$8:$I$1007,VLOOKUP(Span,Data!$N$4:$Y$11,Data!$Y$1,FALSE),FALSE)</f>
        <v>0.48372868658796109</v>
      </c>
      <c r="L373" s="15">
        <f t="shared" si="51"/>
        <v>1.1388313471815303</v>
      </c>
      <c r="M373" s="15">
        <f t="shared" si="52"/>
        <v>0.35399999999999998</v>
      </c>
      <c r="O373" s="28">
        <f t="shared" si="48"/>
        <v>0.35399999999999998</v>
      </c>
      <c r="P373" s="19">
        <f>AA373*VLOOKUP($O373,AProperties!$A$8:$I$1007,VLOOKUP(Span,Data!$N$4:$Y$11,Data!$Y$1,FALSE),FALSE)</f>
        <v>0.1974814093478649</v>
      </c>
      <c r="Q373" s="19">
        <f>AB373*VLOOKUP($O373,AProperties!$A$8:$I$1007,VLOOKUP(Span,Data!$N$4:$Y$11,Data!$Y$1,FALSE),FALSE)</f>
        <v>0.27928088741630341</v>
      </c>
      <c r="R373" s="19">
        <f>AC373*VLOOKUP($O373,AProperties!$A$8:$I$1007,VLOOKUP(Span,Data!$N$4:$Y$11,Data!$Y$1,FALSE),FALSE)</f>
        <v>0.3949628186957298</v>
      </c>
      <c r="S373" s="19">
        <f>AD373*VLOOKUP($O373,AProperties!$A$8:$I$1007,VLOOKUP(Span,Data!$N$4:$Y$11,Data!$Y$1,FALSE),FALSE)</f>
        <v>0.48372868658796109</v>
      </c>
      <c r="T373" s="19">
        <f>AE373*VLOOKUP($O373,AProperties!$A$8:$I$1007,VLOOKUP(Span,Data!$N$4:$Y$11,Data!$Y$1,FALSE),FALSE)</f>
        <v>0.55856177483260683</v>
      </c>
      <c r="U373" s="19">
        <f>AF373*VLOOKUP($O373,AProperties!$A$8:$I$1007,VLOOKUP(Span,Data!$N$4:$Y$11,Data!$Y$1,FALSE),FALSE)</f>
        <v>0.62449104907932007</v>
      </c>
      <c r="V373" s="19">
        <f>AG373*VLOOKUP($O373,AProperties!$A$8:$I$1007,VLOOKUP(Span,Data!$N$4:$Y$11,Data!$Y$1,FALSE),FALSE)</f>
        <v>0.6840956690816189</v>
      </c>
      <c r="W373" s="19">
        <f>AH373*VLOOKUP($O373,AProperties!$A$8:$I$1007,VLOOKUP(Span,Data!$N$4:$Y$11,Data!$Y$1,FALSE),FALSE)</f>
        <v>0.73890777403696717</v>
      </c>
      <c r="X373" s="19">
        <f>AI373*VLOOKUP($O373,AProperties!$A$8:$I$1007,VLOOKUP(Span,Data!$N$4:$Y$11,Data!$Y$1,FALSE),FALSE)</f>
        <v>0.7899256373914596</v>
      </c>
      <c r="Y373" s="19">
        <f>AJ373*VLOOKUP($O373,AProperties!$A$8:$I$1007,VLOOKUP(Span,Data!$N$4:$Y$11,Data!$Y$1,FALSE),FALSE)</f>
        <v>0.83784266224891013</v>
      </c>
      <c r="Z373" s="19">
        <f>AK373*VLOOKUP($O373,AProperties!$A$8:$I$1007,VLOOKUP(Span,Data!$N$4:$Y$11,Data!$Y$1,FALSE),FALSE)</f>
        <v>0.88316371118857662</v>
      </c>
      <c r="AA373" s="19">
        <f>$I373*AA$19^0.5/VLOOKUP($O373,AProperties!$AY$8:$BG$1007,VLOOKUP(Span,Data!$N$4:$Y$11,Data!$Y$1,FALSE),FALSE)</f>
        <v>0.46492595061351782</v>
      </c>
      <c r="AB373" s="19">
        <f>$I373*AB$19^0.5/VLOOKUP($O373,AProperties!$AY$8:$BG$1007,VLOOKUP(Span,Data!$N$4:$Y$11,Data!$Y$1,FALSE),FALSE)</f>
        <v>0.65750458485684071</v>
      </c>
      <c r="AC373" s="19">
        <f>$I373*AC$19^0.5/VLOOKUP($O373,AProperties!$AY$8:$BG$1007,VLOOKUP(Span,Data!$N$4:$Y$11,Data!$Y$1,FALSE),FALSE)</f>
        <v>0.92985190122703565</v>
      </c>
      <c r="AD373" s="19">
        <f>$I373*AD$19^0.5/VLOOKUP($O373,AProperties!$AY$8:$BG$1007,VLOOKUP(Span,Data!$N$4:$Y$11,Data!$Y$1,FALSE),FALSE)</f>
        <v>1.1388313471815303</v>
      </c>
      <c r="AE373" s="19">
        <f>$I373*AE$19^0.5/VLOOKUP($O373,AProperties!$AY$8:$BG$1007,VLOOKUP(Span,Data!$N$4:$Y$11,Data!$Y$1,FALSE),FALSE)</f>
        <v>1.3150091697136814</v>
      </c>
      <c r="AF373" s="19">
        <f>$I373*AF$19^0.5/VLOOKUP($O373,AProperties!$AY$8:$BG$1007,VLOOKUP(Span,Data!$N$4:$Y$11,Data!$Y$1,FALSE),FALSE)</f>
        <v>1.4702249472576745</v>
      </c>
      <c r="AG373" s="19">
        <f>$I373*AG$19^0.5/VLOOKUP($O373,AProperties!$AY$8:$BG$1007,VLOOKUP(Span,Data!$N$4:$Y$11,Data!$Y$1,FALSE),FALSE)</f>
        <v>1.6105507364397431</v>
      </c>
      <c r="AH373" s="19">
        <f>$I373*AH$19^0.5/VLOOKUP($O373,AProperties!$AY$8:$BG$1007,VLOOKUP(Span,Data!$N$4:$Y$11,Data!$Y$1,FALSE),FALSE)</f>
        <v>1.7395936174159656</v>
      </c>
      <c r="AI373" s="19">
        <f>$I373*AI$19^0.5/VLOOKUP($O373,AProperties!$AY$8:$BG$1007,VLOOKUP(Span,Data!$N$4:$Y$11,Data!$Y$1,FALSE),FALSE)</f>
        <v>1.8597038024540713</v>
      </c>
      <c r="AJ373" s="19">
        <f>$I373*AJ$19^0.5/VLOOKUP($O373,AProperties!$AY$8:$BG$1007,VLOOKUP(Span,Data!$N$4:$Y$11,Data!$Y$1,FALSE),FALSE)</f>
        <v>1.9725137545705218</v>
      </c>
      <c r="AK373" s="19">
        <f>$I373*AK$19^0.5/VLOOKUP($O373,AProperties!$AY$8:$BG$1007,VLOOKUP(Span,Data!$N$4:$Y$11,Data!$Y$1,FALSE),FALSE)</f>
        <v>2.0792120601510717</v>
      </c>
      <c r="AL373" s="47">
        <f t="shared" si="49"/>
        <v>0.35399999999999998</v>
      </c>
    </row>
    <row r="374" spans="1:38" x14ac:dyDescent="0.25">
      <c r="A374" s="15">
        <v>0.35499999999999998</v>
      </c>
      <c r="B374" s="116">
        <f>VLOOKUP($A374,APropertiesDimless!$A$7:$I$1007,VLOOKUP(Span,Data!$N$4:$Y$11,Data!$Y$1,FALSE),FALSE)</f>
        <v>0.36912073918225657</v>
      </c>
      <c r="C374" s="6">
        <f t="shared" si="45"/>
        <v>0.5395603695911283</v>
      </c>
      <c r="D374" s="116">
        <f>VLOOKUP($A374,AProperties!$AE$8:$AM$1007,VLOOKUP(Span,Data!$N$4:$Y$11,Data!$Y$1,FALSE),FALSE)</f>
        <v>0.43910506460959536</v>
      </c>
      <c r="E374" s="116">
        <f t="shared" si="46"/>
        <v>0.58783134266642501</v>
      </c>
      <c r="F374" s="6">
        <f t="shared" si="50"/>
        <v>0.83540796985290566</v>
      </c>
      <c r="G374" s="9"/>
      <c r="H374" s="15">
        <f t="shared" si="47"/>
        <v>0.35499999999999998</v>
      </c>
      <c r="I374" s="6">
        <f>VLOOKUP(H374,AProperties!$AO$8:$AW$1007,VLOOKUP(Span,Data!$N$4:$Y$11,Data!$Y$1,FALSE),FALSE)^(2/3)</f>
        <v>0.34570319972251889</v>
      </c>
      <c r="J374" s="15">
        <f>$I374*(Slope^0.5)/VLOOKUP($H374,AProperties!$AY$8:$BG$1007,VLOOKUP(Span,Data!$N$4:$Y$11,Data!$Y$1,FALSE),FALSE)</f>
        <v>1.1405959376630403</v>
      </c>
      <c r="K374" s="15">
        <f>$J374*VLOOKUP($H374,AProperties!$A$8:$I$1007,VLOOKUP(Span,Data!$N$4:$Y$11,Data!$Y$1,FALSE),FALSE)</f>
        <v>0.48579454477137851</v>
      </c>
      <c r="L374" s="15">
        <f t="shared" si="51"/>
        <v>1.1405959376630403</v>
      </c>
      <c r="M374" s="15">
        <f t="shared" si="52"/>
        <v>0.35499999999999998</v>
      </c>
      <c r="O374" s="28">
        <f t="shared" si="48"/>
        <v>0.35499999999999998</v>
      </c>
      <c r="P374" s="19">
        <f>AA374*VLOOKUP($O374,AProperties!$A$8:$I$1007,VLOOKUP(Span,Data!$N$4:$Y$11,Data!$Y$1,FALSE),FALSE)</f>
        <v>0.19832479241958584</v>
      </c>
      <c r="Q374" s="19">
        <f>AB374*VLOOKUP($O374,AProperties!$A$8:$I$1007,VLOOKUP(Span,Data!$N$4:$Y$11,Data!$Y$1,FALSE),FALSE)</f>
        <v>0.28047361119460712</v>
      </c>
      <c r="R374" s="19">
        <f>AC374*VLOOKUP($O374,AProperties!$A$8:$I$1007,VLOOKUP(Span,Data!$N$4:$Y$11,Data!$Y$1,FALSE),FALSE)</f>
        <v>0.39664958483917168</v>
      </c>
      <c r="S374" s="19">
        <f>AD374*VLOOKUP($O374,AProperties!$A$8:$I$1007,VLOOKUP(Span,Data!$N$4:$Y$11,Data!$Y$1,FALSE),FALSE)</f>
        <v>0.48579454477137851</v>
      </c>
      <c r="T374" s="19">
        <f>AE374*VLOOKUP($O374,AProperties!$A$8:$I$1007,VLOOKUP(Span,Data!$N$4:$Y$11,Data!$Y$1,FALSE),FALSE)</f>
        <v>0.56094722238921424</v>
      </c>
      <c r="U374" s="19">
        <f>AF374*VLOOKUP($O374,AProperties!$A$8:$I$1007,VLOOKUP(Span,Data!$N$4:$Y$11,Data!$Y$1,FALSE),FALSE)</f>
        <v>0.62715806052598744</v>
      </c>
      <c r="V374" s="19">
        <f>AG374*VLOOKUP($O374,AProperties!$A$8:$I$1007,VLOOKUP(Span,Data!$N$4:$Y$11,Data!$Y$1,FALSE),FALSE)</f>
        <v>0.68701723374254731</v>
      </c>
      <c r="W374" s="19">
        <f>AH374*VLOOKUP($O374,AProperties!$A$8:$I$1007,VLOOKUP(Span,Data!$N$4:$Y$11,Data!$Y$1,FALSE),FALSE)</f>
        <v>0.74206342453715202</v>
      </c>
      <c r="X374" s="19">
        <f>AI374*VLOOKUP($O374,AProperties!$A$8:$I$1007,VLOOKUP(Span,Data!$N$4:$Y$11,Data!$Y$1,FALSE),FALSE)</f>
        <v>0.79329916967834335</v>
      </c>
      <c r="Y374" s="19">
        <f>AJ374*VLOOKUP($O374,AProperties!$A$8:$I$1007,VLOOKUP(Span,Data!$N$4:$Y$11,Data!$Y$1,FALSE),FALSE)</f>
        <v>0.84142083358382125</v>
      </c>
      <c r="Z374" s="19">
        <f>AK374*VLOOKUP($O374,AProperties!$A$8:$I$1007,VLOOKUP(Span,Data!$N$4:$Y$11,Data!$Y$1,FALSE),FALSE)</f>
        <v>0.88693543494745786</v>
      </c>
      <c r="AA374" s="19">
        <f>$I374*AA$19^0.5/VLOOKUP($O374,AProperties!$AY$8:$BG$1007,VLOOKUP(Span,Data!$N$4:$Y$11,Data!$Y$1,FALSE),FALSE)</f>
        <v>0.46564634166096308</v>
      </c>
      <c r="AB374" s="19">
        <f>$I374*AB$19^0.5/VLOOKUP($O374,AProperties!$AY$8:$BG$1007,VLOOKUP(Span,Data!$N$4:$Y$11,Data!$Y$1,FALSE),FALSE)</f>
        <v>0.65852337164635011</v>
      </c>
      <c r="AC374" s="19">
        <f>$I374*AC$19^0.5/VLOOKUP($O374,AProperties!$AY$8:$BG$1007,VLOOKUP(Span,Data!$N$4:$Y$11,Data!$Y$1,FALSE),FALSE)</f>
        <v>0.93129268332192616</v>
      </c>
      <c r="AD374" s="19">
        <f>$I374*AD$19^0.5/VLOOKUP($O374,AProperties!$AY$8:$BG$1007,VLOOKUP(Span,Data!$N$4:$Y$11,Data!$Y$1,FALSE),FALSE)</f>
        <v>1.1405959376630403</v>
      </c>
      <c r="AE374" s="19">
        <f>$I374*AE$19^0.5/VLOOKUP($O374,AProperties!$AY$8:$BG$1007,VLOOKUP(Span,Data!$N$4:$Y$11,Data!$Y$1,FALSE),FALSE)</f>
        <v>1.3170467432927002</v>
      </c>
      <c r="AF374" s="19">
        <f>$I374*AF$19^0.5/VLOOKUP($O374,AProperties!$AY$8:$BG$1007,VLOOKUP(Span,Data!$N$4:$Y$11,Data!$Y$1,FALSE),FALSE)</f>
        <v>1.4725030237735961</v>
      </c>
      <c r="AG374" s="19">
        <f>$I374*AG$19^0.5/VLOOKUP($O374,AProperties!$AY$8:$BG$1007,VLOOKUP(Span,Data!$N$4:$Y$11,Data!$Y$1,FALSE),FALSE)</f>
        <v>1.6130462442307292</v>
      </c>
      <c r="AH374" s="19">
        <f>$I374*AH$19^0.5/VLOOKUP($O374,AProperties!$AY$8:$BG$1007,VLOOKUP(Span,Data!$N$4:$Y$11,Data!$Y$1,FALSE),FALSE)</f>
        <v>1.7422890739000052</v>
      </c>
      <c r="AI374" s="19">
        <f>$I374*AI$19^0.5/VLOOKUP($O374,AProperties!$AY$8:$BG$1007,VLOOKUP(Span,Data!$N$4:$Y$11,Data!$Y$1,FALSE),FALSE)</f>
        <v>1.8625853666438523</v>
      </c>
      <c r="AJ374" s="19">
        <f>$I374*AJ$19^0.5/VLOOKUP($O374,AProperties!$AY$8:$BG$1007,VLOOKUP(Span,Data!$N$4:$Y$11,Data!$Y$1,FALSE),FALSE)</f>
        <v>1.9755701149390499</v>
      </c>
      <c r="AK374" s="19">
        <f>$I374*AK$19^0.5/VLOOKUP($O374,AProperties!$AY$8:$BG$1007,VLOOKUP(Span,Data!$N$4:$Y$11,Data!$Y$1,FALSE),FALSE)</f>
        <v>2.0824337468560117</v>
      </c>
      <c r="AL374" s="47">
        <f t="shared" si="49"/>
        <v>0.35499999999999998</v>
      </c>
    </row>
    <row r="375" spans="1:38" x14ac:dyDescent="0.25">
      <c r="A375" s="15">
        <v>0.35599999999999998</v>
      </c>
      <c r="B375" s="116">
        <f>VLOOKUP($A375,APropertiesDimless!$A$7:$I$1007,VLOOKUP(Span,Data!$N$4:$Y$11,Data!$Y$1,FALSE),FALSE)</f>
        <v>0.3702599674033254</v>
      </c>
      <c r="C375" s="6">
        <f t="shared" si="45"/>
        <v>0.54112998370166265</v>
      </c>
      <c r="D375" s="116">
        <f>VLOOKUP($A375,AProperties!$AE$8:$AM$1007,VLOOKUP(Span,Data!$N$4:$Y$11,Data!$Y$1,FALSE),FALSE)</f>
        <v>0.44029443816405828</v>
      </c>
      <c r="E375" s="116">
        <f t="shared" si="46"/>
        <v>0.58980519243469809</v>
      </c>
      <c r="F375" s="6">
        <f t="shared" si="50"/>
        <v>0.83896244986540192</v>
      </c>
      <c r="G375" s="9"/>
      <c r="H375" s="15">
        <f t="shared" si="47"/>
        <v>0.35599999999999998</v>
      </c>
      <c r="I375" s="6">
        <f>VLOOKUP(H375,AProperties!$AO$8:$AW$1007,VLOOKUP(Span,Data!$N$4:$Y$11,Data!$Y$1,FALSE),FALSE)^(2/3)</f>
        <v>0.34614089009584875</v>
      </c>
      <c r="J375" s="15">
        <f>$I375*(Slope^0.5)/VLOOKUP($H375,AProperties!$AY$8:$BG$1007,VLOOKUP(Span,Data!$N$4:$Y$11,Data!$Y$1,FALSE),FALSE)</f>
        <v>1.1423569011626289</v>
      </c>
      <c r="K375" s="15">
        <f>$J375*VLOOKUP($H375,AProperties!$A$8:$I$1007,VLOOKUP(Span,Data!$N$4:$Y$11,Data!$Y$1,FALSE),FALSE)</f>
        <v>0.48786243151857744</v>
      </c>
      <c r="L375" s="15">
        <f t="shared" si="51"/>
        <v>1.1423569011626289</v>
      </c>
      <c r="M375" s="15">
        <f t="shared" si="52"/>
        <v>0.35599999999999998</v>
      </c>
      <c r="O375" s="28">
        <f t="shared" si="48"/>
        <v>0.35599999999999998</v>
      </c>
      <c r="P375" s="19">
        <f>AA375*VLOOKUP($O375,AProperties!$A$8:$I$1007,VLOOKUP(Span,Data!$N$4:$Y$11,Data!$Y$1,FALSE),FALSE)</f>
        <v>0.19916900364900267</v>
      </c>
      <c r="Q375" s="19">
        <f>AB375*VLOOKUP($O375,AProperties!$A$8:$I$1007,VLOOKUP(Span,Data!$N$4:$Y$11,Data!$Y$1,FALSE),FALSE)</f>
        <v>0.28166750616475605</v>
      </c>
      <c r="R375" s="19">
        <f>AC375*VLOOKUP($O375,AProperties!$A$8:$I$1007,VLOOKUP(Span,Data!$N$4:$Y$11,Data!$Y$1,FALSE),FALSE)</f>
        <v>0.39833800729800534</v>
      </c>
      <c r="S375" s="19">
        <f>AD375*VLOOKUP($O375,AProperties!$A$8:$I$1007,VLOOKUP(Span,Data!$N$4:$Y$11,Data!$Y$1,FALSE),FALSE)</f>
        <v>0.48786243151857744</v>
      </c>
      <c r="T375" s="19">
        <f>AE375*VLOOKUP($O375,AProperties!$A$8:$I$1007,VLOOKUP(Span,Data!$N$4:$Y$11,Data!$Y$1,FALSE),FALSE)</f>
        <v>0.56333501232951211</v>
      </c>
      <c r="U375" s="19">
        <f>AF375*VLOOKUP($O375,AProperties!$A$8:$I$1007,VLOOKUP(Span,Data!$N$4:$Y$11,Data!$Y$1,FALSE),FALSE)</f>
        <v>0.62982769083723567</v>
      </c>
      <c r="V375" s="19">
        <f>AG375*VLOOKUP($O375,AProperties!$A$8:$I$1007,VLOOKUP(Span,Data!$N$4:$Y$11,Data!$Y$1,FALSE),FALSE)</f>
        <v>0.68994166722588757</v>
      </c>
      <c r="W375" s="19">
        <f>AH375*VLOOKUP($O375,AProperties!$A$8:$I$1007,VLOOKUP(Span,Data!$N$4:$Y$11,Data!$Y$1,FALSE),FALSE)</f>
        <v>0.74522217371969701</v>
      </c>
      <c r="X375" s="19">
        <f>AI375*VLOOKUP($O375,AProperties!$A$8:$I$1007,VLOOKUP(Span,Data!$N$4:$Y$11,Data!$Y$1,FALSE),FALSE)</f>
        <v>0.79667601459601067</v>
      </c>
      <c r="Y375" s="19">
        <f>AJ375*VLOOKUP($O375,AProperties!$A$8:$I$1007,VLOOKUP(Span,Data!$N$4:$Y$11,Data!$Y$1,FALSE),FALSE)</f>
        <v>0.84500251849426822</v>
      </c>
      <c r="Z375" s="19">
        <f>AK375*VLOOKUP($O375,AProperties!$A$8:$I$1007,VLOOKUP(Span,Data!$N$4:$Y$11,Data!$Y$1,FALSE),FALSE)</f>
        <v>0.89071086234014729</v>
      </c>
      <c r="AA375" s="19">
        <f>$I375*AA$19^0.5/VLOOKUP($O375,AProperties!$AY$8:$BG$1007,VLOOKUP(Span,Data!$N$4:$Y$11,Data!$Y$1,FALSE),FALSE)</f>
        <v>0.46636525199923934</v>
      </c>
      <c r="AB375" s="19">
        <f>$I375*AB$19^0.5/VLOOKUP($O375,AProperties!$AY$8:$BG$1007,VLOOKUP(Span,Data!$N$4:$Y$11,Data!$Y$1,FALSE),FALSE)</f>
        <v>0.65954006439687052</v>
      </c>
      <c r="AC375" s="19">
        <f>$I375*AC$19^0.5/VLOOKUP($O375,AProperties!$AY$8:$BG$1007,VLOOKUP(Span,Data!$N$4:$Y$11,Data!$Y$1,FALSE),FALSE)</f>
        <v>0.93273050399847868</v>
      </c>
      <c r="AD375" s="19">
        <f>$I375*AD$19^0.5/VLOOKUP($O375,AProperties!$AY$8:$BG$1007,VLOOKUP(Span,Data!$N$4:$Y$11,Data!$Y$1,FALSE),FALSE)</f>
        <v>1.1423569011626289</v>
      </c>
      <c r="AE375" s="19">
        <f>$I375*AE$19^0.5/VLOOKUP($O375,AProperties!$AY$8:$BG$1007,VLOOKUP(Span,Data!$N$4:$Y$11,Data!$Y$1,FALSE),FALSE)</f>
        <v>1.319080128793741</v>
      </c>
      <c r="AF375" s="19">
        <f>$I375*AF$19^0.5/VLOOKUP($O375,AProperties!$AY$8:$BG$1007,VLOOKUP(Span,Data!$N$4:$Y$11,Data!$Y$1,FALSE),FALSE)</f>
        <v>1.4747764178759915</v>
      </c>
      <c r="AG375" s="19">
        <f>$I375*AG$19^0.5/VLOOKUP($O375,AProperties!$AY$8:$BG$1007,VLOOKUP(Span,Data!$N$4:$Y$11,Data!$Y$1,FALSE),FALSE)</f>
        <v>1.6155366226946912</v>
      </c>
      <c r="AH375" s="19">
        <f>$I375*AH$19^0.5/VLOOKUP($O375,AProperties!$AY$8:$BG$1007,VLOOKUP(Span,Data!$N$4:$Y$11,Data!$Y$1,FALSE),FALSE)</f>
        <v>1.7449789900776447</v>
      </c>
      <c r="AI375" s="19">
        <f>$I375*AI$19^0.5/VLOOKUP($O375,AProperties!$AY$8:$BG$1007,VLOOKUP(Span,Data!$N$4:$Y$11,Data!$Y$1,FALSE),FALSE)</f>
        <v>1.8654610079969574</v>
      </c>
      <c r="AJ375" s="19">
        <f>$I375*AJ$19^0.5/VLOOKUP($O375,AProperties!$AY$8:$BG$1007,VLOOKUP(Span,Data!$N$4:$Y$11,Data!$Y$1,FALSE),FALSE)</f>
        <v>1.9786201931906116</v>
      </c>
      <c r="AK375" s="19">
        <f>$I375*AK$19^0.5/VLOOKUP($O375,AProperties!$AY$8:$BG$1007,VLOOKUP(Span,Data!$N$4:$Y$11,Data!$Y$1,FALSE),FALSE)</f>
        <v>2.0856488116282379</v>
      </c>
      <c r="AL375" s="47">
        <f t="shared" si="49"/>
        <v>0.35599999999999998</v>
      </c>
    </row>
    <row r="376" spans="1:38" x14ac:dyDescent="0.25">
      <c r="A376" s="15">
        <v>0.35699999999999998</v>
      </c>
      <c r="B376" s="116">
        <f>VLOOKUP($A376,APropertiesDimless!$A$7:$I$1007,VLOOKUP(Span,Data!$N$4:$Y$11,Data!$Y$1,FALSE),FALSE)</f>
        <v>0.3714001900117373</v>
      </c>
      <c r="C376" s="6">
        <f t="shared" si="45"/>
        <v>0.54270009500586869</v>
      </c>
      <c r="D376" s="116">
        <f>VLOOKUP($A376,AProperties!$AE$8:$AM$1007,VLOOKUP(Span,Data!$N$4:$Y$11,Data!$Y$1,FALSE),FALSE)</f>
        <v>0.44148336297041879</v>
      </c>
      <c r="E376" s="116">
        <f t="shared" si="46"/>
        <v>0.59178099660932337</v>
      </c>
      <c r="F376" s="6">
        <f t="shared" si="50"/>
        <v>0.842522188817588</v>
      </c>
      <c r="G376" s="9"/>
      <c r="H376" s="15">
        <f t="shared" si="47"/>
        <v>0.35699999999999998</v>
      </c>
      <c r="I376" s="6">
        <f>VLOOKUP(H376,AProperties!$AO$8:$AW$1007,VLOOKUP(Span,Data!$N$4:$Y$11,Data!$Y$1,FALSE),FALSE)^(2/3)</f>
        <v>0.34657729382348601</v>
      </c>
      <c r="J376" s="15">
        <f>$I376*(Slope^0.5)/VLOOKUP($H376,AProperties!$AY$8:$BG$1007,VLOOKUP(Span,Data!$N$4:$Y$11,Data!$Y$1,FALSE),FALSE)</f>
        <v>1.1441142456490938</v>
      </c>
      <c r="K376" s="15">
        <f>$J376*VLOOKUP($H376,AProperties!$A$8:$I$1007,VLOOKUP(Span,Data!$N$4:$Y$11,Data!$Y$1,FALSE),FALSE)</f>
        <v>0.48993233357596899</v>
      </c>
      <c r="L376" s="15">
        <f t="shared" si="51"/>
        <v>1.1441142456490938</v>
      </c>
      <c r="M376" s="15">
        <f t="shared" si="52"/>
        <v>0.35699999999999998</v>
      </c>
      <c r="O376" s="28">
        <f t="shared" si="48"/>
        <v>0.35699999999999998</v>
      </c>
      <c r="P376" s="19">
        <f>AA376*VLOOKUP($O376,AProperties!$A$8:$I$1007,VLOOKUP(Span,Data!$N$4:$Y$11,Data!$Y$1,FALSE),FALSE)</f>
        <v>0.20001403762536038</v>
      </c>
      <c r="Q376" s="19">
        <f>AB376*VLOOKUP($O376,AProperties!$A$8:$I$1007,VLOOKUP(Span,Data!$N$4:$Y$11,Data!$Y$1,FALSE),FALSE)</f>
        <v>0.28286256467478721</v>
      </c>
      <c r="R376" s="19">
        <f>AC376*VLOOKUP($O376,AProperties!$A$8:$I$1007,VLOOKUP(Span,Data!$N$4:$Y$11,Data!$Y$1,FALSE),FALSE)</f>
        <v>0.40002807525072076</v>
      </c>
      <c r="S376" s="19">
        <f>AD376*VLOOKUP($O376,AProperties!$A$8:$I$1007,VLOOKUP(Span,Data!$N$4:$Y$11,Data!$Y$1,FALSE),FALSE)</f>
        <v>0.48993233357596899</v>
      </c>
      <c r="T376" s="19">
        <f>AE376*VLOOKUP($O376,AProperties!$A$8:$I$1007,VLOOKUP(Span,Data!$N$4:$Y$11,Data!$Y$1,FALSE),FALSE)</f>
        <v>0.56572512934957442</v>
      </c>
      <c r="U376" s="19">
        <f>AF376*VLOOKUP($O376,AProperties!$A$8:$I$1007,VLOOKUP(Span,Data!$N$4:$Y$11,Data!$Y$1,FALSE),FALSE)</f>
        <v>0.63249992290275481</v>
      </c>
      <c r="V376" s="19">
        <f>AG376*VLOOKUP($O376,AProperties!$A$8:$I$1007,VLOOKUP(Span,Data!$N$4:$Y$11,Data!$Y$1,FALSE),FALSE)</f>
        <v>0.69286895078823452</v>
      </c>
      <c r="W376" s="19">
        <f>AH376*VLOOKUP($O376,AProperties!$A$8:$I$1007,VLOOKUP(Span,Data!$N$4:$Y$11,Data!$Y$1,FALSE),FALSE)</f>
        <v>0.74838400133941074</v>
      </c>
      <c r="X376" s="19">
        <f>AI376*VLOOKUP($O376,AProperties!$A$8:$I$1007,VLOOKUP(Span,Data!$N$4:$Y$11,Data!$Y$1,FALSE),FALSE)</f>
        <v>0.80005615050144152</v>
      </c>
      <c r="Y376" s="19">
        <f>AJ376*VLOOKUP($O376,AProperties!$A$8:$I$1007,VLOOKUP(Span,Data!$N$4:$Y$11,Data!$Y$1,FALSE),FALSE)</f>
        <v>0.84858769402436152</v>
      </c>
      <c r="Z376" s="19">
        <f>AK376*VLOOKUP($O376,AProperties!$A$8:$I$1007,VLOOKUP(Span,Data!$N$4:$Y$11,Data!$Y$1,FALSE),FALSE)</f>
        <v>0.89448996916901302</v>
      </c>
      <c r="AA376" s="19">
        <f>$I376*AA$19^0.5/VLOOKUP($O376,AProperties!$AY$8:$BG$1007,VLOOKUP(Span,Data!$N$4:$Y$11,Data!$Y$1,FALSE),FALSE)</f>
        <v>0.46708268488159471</v>
      </c>
      <c r="AB376" s="19">
        <f>$I376*AB$19^0.5/VLOOKUP($O376,AProperties!$AY$8:$BG$1007,VLOOKUP(Span,Data!$N$4:$Y$11,Data!$Y$1,FALSE),FALSE)</f>
        <v>0.66055466770918991</v>
      </c>
      <c r="AC376" s="19">
        <f>$I376*AC$19^0.5/VLOOKUP($O376,AProperties!$AY$8:$BG$1007,VLOOKUP(Span,Data!$N$4:$Y$11,Data!$Y$1,FALSE),FALSE)</f>
        <v>0.93416536976318942</v>
      </c>
      <c r="AD376" s="19">
        <f>$I376*AD$19^0.5/VLOOKUP($O376,AProperties!$AY$8:$BG$1007,VLOOKUP(Span,Data!$N$4:$Y$11,Data!$Y$1,FALSE),FALSE)</f>
        <v>1.1441142456490938</v>
      </c>
      <c r="AE376" s="19">
        <f>$I376*AE$19^0.5/VLOOKUP($O376,AProperties!$AY$8:$BG$1007,VLOOKUP(Span,Data!$N$4:$Y$11,Data!$Y$1,FALSE),FALSE)</f>
        <v>1.3211093354183798</v>
      </c>
      <c r="AF376" s="19">
        <f>$I376*AF$19^0.5/VLOOKUP($O376,AProperties!$AY$8:$BG$1007,VLOOKUP(Span,Data!$N$4:$Y$11,Data!$Y$1,FALSE),FALSE)</f>
        <v>1.4770451398525337</v>
      </c>
      <c r="AG376" s="19">
        <f>$I376*AG$19^0.5/VLOOKUP($O376,AProperties!$AY$8:$BG$1007,VLOOKUP(Span,Data!$N$4:$Y$11,Data!$Y$1,FALSE),FALSE)</f>
        <v>1.6180218831012112</v>
      </c>
      <c r="AH376" s="19">
        <f>$I376*AH$19^0.5/VLOOKUP($O376,AProperties!$AY$8:$BG$1007,VLOOKUP(Span,Data!$N$4:$Y$11,Data!$Y$1,FALSE),FALSE)</f>
        <v>1.7476633781214241</v>
      </c>
      <c r="AI376" s="19">
        <f>$I376*AI$19^0.5/VLOOKUP($O376,AProperties!$AY$8:$BG$1007,VLOOKUP(Span,Data!$N$4:$Y$11,Data!$Y$1,FALSE),FALSE)</f>
        <v>1.8683307395263788</v>
      </c>
      <c r="AJ376" s="19">
        <f>$I376*AJ$19^0.5/VLOOKUP($O376,AProperties!$AY$8:$BG$1007,VLOOKUP(Span,Data!$N$4:$Y$11,Data!$Y$1,FALSE),FALSE)</f>
        <v>1.9816640031275696</v>
      </c>
      <c r="AK376" s="19">
        <f>$I376*AK$19^0.5/VLOOKUP($O376,AProperties!$AY$8:$BG$1007,VLOOKUP(Span,Data!$N$4:$Y$11,Data!$Y$1,FALSE),FALSE)</f>
        <v>2.0888572690167186</v>
      </c>
      <c r="AL376" s="47">
        <f t="shared" si="49"/>
        <v>0.35699999999999998</v>
      </c>
    </row>
    <row r="377" spans="1:38" x14ac:dyDescent="0.25">
      <c r="A377" s="15">
        <v>0.35799999999999998</v>
      </c>
      <c r="B377" s="116">
        <f>VLOOKUP($A377,APropertiesDimless!$A$7:$I$1007,VLOOKUP(Span,Data!$N$4:$Y$11,Data!$Y$1,FALSE),FALSE)</f>
        <v>0.3725414120670365</v>
      </c>
      <c r="C377" s="6">
        <f t="shared" si="45"/>
        <v>0.54427070603351824</v>
      </c>
      <c r="D377" s="116">
        <f>VLOOKUP($A377,AProperties!$AE$8:$AM$1007,VLOOKUP(Span,Data!$N$4:$Y$11,Data!$Y$1,FALSE),FALSE)</f>
        <v>0.44267183738478388</v>
      </c>
      <c r="E377" s="116">
        <f t="shared" si="46"/>
        <v>0.59375875921282673</v>
      </c>
      <c r="F377" s="6">
        <f t="shared" si="50"/>
        <v>0.8460871823754571</v>
      </c>
      <c r="G377" s="9"/>
      <c r="H377" s="15">
        <f t="shared" si="47"/>
        <v>0.35799999999999998</v>
      </c>
      <c r="I377" s="6">
        <f>VLOOKUP(H377,AProperties!$AO$8:$AW$1007,VLOOKUP(Span,Data!$N$4:$Y$11,Data!$Y$1,FALSE),FALSE)^(2/3)</f>
        <v>0.34701241438016533</v>
      </c>
      <c r="J377" s="15">
        <f>$I377*(Slope^0.5)/VLOOKUP($H377,AProperties!$AY$8:$BG$1007,VLOOKUP(Span,Data!$N$4:$Y$11,Data!$Y$1,FALSE),FALSE)</f>
        <v>1.1458679790293156</v>
      </c>
      <c r="K377" s="15">
        <f>$J377*VLOOKUP($H377,AProperties!$A$8:$I$1007,VLOOKUP(Span,Data!$N$4:$Y$11,Data!$Y$1,FALSE),FALSE)</f>
        <v>0.4920042376963209</v>
      </c>
      <c r="L377" s="15">
        <f t="shared" si="51"/>
        <v>1.1458679790293156</v>
      </c>
      <c r="M377" s="15">
        <f t="shared" si="52"/>
        <v>0.35799999999999998</v>
      </c>
      <c r="O377" s="28">
        <f t="shared" si="48"/>
        <v>0.35799999999999998</v>
      </c>
      <c r="P377" s="19">
        <f>AA377*VLOOKUP($O377,AProperties!$A$8:$I$1007,VLOOKUP(Span,Data!$N$4:$Y$11,Data!$Y$1,FALSE),FALSE)</f>
        <v>0.20085988894049911</v>
      </c>
      <c r="Q377" s="19">
        <f>AB377*VLOOKUP($O377,AProperties!$A$8:$I$1007,VLOOKUP(Span,Data!$N$4:$Y$11,Data!$Y$1,FALSE),FALSE)</f>
        <v>0.28405877907640747</v>
      </c>
      <c r="R377" s="19">
        <f>AC377*VLOOKUP($O377,AProperties!$A$8:$I$1007,VLOOKUP(Span,Data!$N$4:$Y$11,Data!$Y$1,FALSE),FALSE)</f>
        <v>0.40171977788099822</v>
      </c>
      <c r="S377" s="19">
        <f>AD377*VLOOKUP($O377,AProperties!$A$8:$I$1007,VLOOKUP(Span,Data!$N$4:$Y$11,Data!$Y$1,FALSE),FALSE)</f>
        <v>0.4920042376963209</v>
      </c>
      <c r="T377" s="19">
        <f>AE377*VLOOKUP($O377,AProperties!$A$8:$I$1007,VLOOKUP(Span,Data!$N$4:$Y$11,Data!$Y$1,FALSE),FALSE)</f>
        <v>0.56811755815281495</v>
      </c>
      <c r="U377" s="19">
        <f>AF377*VLOOKUP($O377,AProperties!$A$8:$I$1007,VLOOKUP(Span,Data!$N$4:$Y$11,Data!$Y$1,FALSE),FALSE)</f>
        <v>0.63517473962044213</v>
      </c>
      <c r="V377" s="19">
        <f>AG377*VLOOKUP($O377,AProperties!$A$8:$I$1007,VLOOKUP(Span,Data!$N$4:$Y$11,Data!$Y$1,FALSE),FALSE)</f>
        <v>0.69579906569517302</v>
      </c>
      <c r="W377" s="19">
        <f>AH377*VLOOKUP($O377,AProperties!$A$8:$I$1007,VLOOKUP(Span,Data!$N$4:$Y$11,Data!$Y$1,FALSE),FALSE)</f>
        <v>0.75154888716081203</v>
      </c>
      <c r="X377" s="19">
        <f>AI377*VLOOKUP($O377,AProperties!$A$8:$I$1007,VLOOKUP(Span,Data!$N$4:$Y$11,Data!$Y$1,FALSE),FALSE)</f>
        <v>0.80343955576199644</v>
      </c>
      <c r="Y377" s="19">
        <f>AJ377*VLOOKUP($O377,AProperties!$A$8:$I$1007,VLOOKUP(Span,Data!$N$4:$Y$11,Data!$Y$1,FALSE),FALSE)</f>
        <v>0.85217633722922248</v>
      </c>
      <c r="Z377" s="19">
        <f>AK377*VLOOKUP($O377,AProperties!$A$8:$I$1007,VLOOKUP(Span,Data!$N$4:$Y$11,Data!$Y$1,FALSE),FALSE)</f>
        <v>0.89827273124802842</v>
      </c>
      <c r="AA377" s="19">
        <f>$I377*AA$19^0.5/VLOOKUP($O377,AProperties!$AY$8:$BG$1007,VLOOKUP(Span,Data!$N$4:$Y$11,Data!$Y$1,FALSE),FALSE)</f>
        <v>0.4677986435359997</v>
      </c>
      <c r="AB377" s="19">
        <f>$I377*AB$19^0.5/VLOOKUP($O377,AProperties!$AY$8:$BG$1007,VLOOKUP(Span,Data!$N$4:$Y$11,Data!$Y$1,FALSE),FALSE)</f>
        <v>0.66156718614834775</v>
      </c>
      <c r="AC377" s="19">
        <f>$I377*AC$19^0.5/VLOOKUP($O377,AProperties!$AY$8:$BG$1007,VLOOKUP(Span,Data!$N$4:$Y$11,Data!$Y$1,FALSE),FALSE)</f>
        <v>0.93559728707199941</v>
      </c>
      <c r="AD377" s="19">
        <f>$I377*AD$19^0.5/VLOOKUP($O377,AProperties!$AY$8:$BG$1007,VLOOKUP(Span,Data!$N$4:$Y$11,Data!$Y$1,FALSE),FALSE)</f>
        <v>1.1458679790293156</v>
      </c>
      <c r="AE377" s="19">
        <f>$I377*AE$19^0.5/VLOOKUP($O377,AProperties!$AY$8:$BG$1007,VLOOKUP(Span,Data!$N$4:$Y$11,Data!$Y$1,FALSE),FALSE)</f>
        <v>1.3231343722966955</v>
      </c>
      <c r="AF377" s="19">
        <f>$I377*AF$19^0.5/VLOOKUP($O377,AProperties!$AY$8:$BG$1007,VLOOKUP(Span,Data!$N$4:$Y$11,Data!$Y$1,FALSE),FALSE)</f>
        <v>1.4793091999109631</v>
      </c>
      <c r="AG377" s="19">
        <f>$I377*AG$19^0.5/VLOOKUP($O377,AProperties!$AY$8:$BG$1007,VLOOKUP(Span,Data!$N$4:$Y$11,Data!$Y$1,FALSE),FALSE)</f>
        <v>1.6205020366323073</v>
      </c>
      <c r="AH377" s="19">
        <f>$I377*AH$19^0.5/VLOOKUP($O377,AProperties!$AY$8:$BG$1007,VLOOKUP(Span,Data!$N$4:$Y$11,Data!$Y$1,FALSE),FALSE)</f>
        <v>1.7503422501093033</v>
      </c>
      <c r="AI377" s="19">
        <f>$I377*AI$19^0.5/VLOOKUP($O377,AProperties!$AY$8:$BG$1007,VLOOKUP(Span,Data!$N$4:$Y$11,Data!$Y$1,FALSE),FALSE)</f>
        <v>1.8711945741439988</v>
      </c>
      <c r="AJ377" s="19">
        <f>$I377*AJ$19^0.5/VLOOKUP($O377,AProperties!$AY$8:$BG$1007,VLOOKUP(Span,Data!$N$4:$Y$11,Data!$Y$1,FALSE),FALSE)</f>
        <v>1.9847015584450434</v>
      </c>
      <c r="AK377" s="19">
        <f>$I377*AK$19^0.5/VLOOKUP($O377,AProperties!$AY$8:$BG$1007,VLOOKUP(Span,Data!$N$4:$Y$11,Data!$Y$1,FALSE),FALSE)</f>
        <v>2.0920591334573757</v>
      </c>
      <c r="AL377" s="47">
        <f t="shared" si="49"/>
        <v>0.35799999999999998</v>
      </c>
    </row>
    <row r="378" spans="1:38" x14ac:dyDescent="0.25">
      <c r="A378" s="15">
        <v>0.35899999999999999</v>
      </c>
      <c r="B378" s="116">
        <f>VLOOKUP($A378,APropertiesDimless!$A$7:$I$1007,VLOOKUP(Span,Data!$N$4:$Y$11,Data!$Y$1,FALSE),FALSE)</f>
        <v>0.37368363865337462</v>
      </c>
      <c r="C378" s="6">
        <f t="shared" si="45"/>
        <v>0.54584181932668729</v>
      </c>
      <c r="D378" s="116">
        <f>VLOOKUP($A378,AProperties!$AE$8:$AM$1007,VLOOKUP(Span,Data!$N$4:$Y$11,Data!$Y$1,FALSE),FALSE)</f>
        <v>0.44385985976139103</v>
      </c>
      <c r="E378" s="116">
        <f t="shared" si="46"/>
        <v>0.59573848428292497</v>
      </c>
      <c r="F378" s="6">
        <f t="shared" si="50"/>
        <v>0.84965742625750595</v>
      </c>
      <c r="G378" s="9"/>
      <c r="H378" s="15">
        <f t="shared" si="47"/>
        <v>0.35899999999999999</v>
      </c>
      <c r="I378" s="6">
        <f>VLOOKUP(H378,AProperties!$AO$8:$AW$1007,VLOOKUP(Span,Data!$N$4:$Y$11,Data!$Y$1,FALSE),FALSE)^(2/3)</f>
        <v>0.34744625521619565</v>
      </c>
      <c r="J378" s="15">
        <f>$I378*(Slope^0.5)/VLOOKUP($H378,AProperties!$AY$8:$BG$1007,VLOOKUP(Span,Data!$N$4:$Y$11,Data!$Y$1,FALSE),FALSE)</f>
        <v>1.1476181091487774</v>
      </c>
      <c r="K378" s="15">
        <f>$J378*VLOOKUP($H378,AProperties!$A$8:$I$1007,VLOOKUP(Span,Data!$N$4:$Y$11,Data!$Y$1,FALSE),FALSE)</f>
        <v>0.49407813063862138</v>
      </c>
      <c r="L378" s="15">
        <f t="shared" si="51"/>
        <v>1.1476181091487774</v>
      </c>
      <c r="M378" s="15">
        <f t="shared" si="52"/>
        <v>0.35899999999999999</v>
      </c>
      <c r="O378" s="28">
        <f t="shared" si="48"/>
        <v>0.35899999999999999</v>
      </c>
      <c r="P378" s="19">
        <f>AA378*VLOOKUP($O378,AProperties!$A$8:$I$1007,VLOOKUP(Span,Data!$N$4:$Y$11,Data!$Y$1,FALSE),FALSE)</f>
        <v>0.20170655218879838</v>
      </c>
      <c r="Q378" s="19">
        <f>AB378*VLOOKUP($O378,AProperties!$A$8:$I$1007,VLOOKUP(Span,Data!$N$4:$Y$11,Data!$Y$1,FALSE),FALSE)</f>
        <v>0.2852561417249152</v>
      </c>
      <c r="R378" s="19">
        <f>AC378*VLOOKUP($O378,AProperties!$A$8:$I$1007,VLOOKUP(Span,Data!$N$4:$Y$11,Data!$Y$1,FALSE),FALSE)</f>
        <v>0.40341310437759675</v>
      </c>
      <c r="S378" s="19">
        <f>AD378*VLOOKUP($O378,AProperties!$A$8:$I$1007,VLOOKUP(Span,Data!$N$4:$Y$11,Data!$Y$1,FALSE),FALSE)</f>
        <v>0.49407813063862138</v>
      </c>
      <c r="T378" s="19">
        <f>AE378*VLOOKUP($O378,AProperties!$A$8:$I$1007,VLOOKUP(Span,Data!$N$4:$Y$11,Data!$Y$1,FALSE),FALSE)</f>
        <v>0.5705122834498304</v>
      </c>
      <c r="U378" s="19">
        <f>AF378*VLOOKUP($O378,AProperties!$A$8:$I$1007,VLOOKUP(Span,Data!$N$4:$Y$11,Data!$Y$1,FALSE),FALSE)</f>
        <v>0.63785212389622448</v>
      </c>
      <c r="V378" s="19">
        <f>AG378*VLOOKUP($O378,AProperties!$A$8:$I$1007,VLOOKUP(Span,Data!$N$4:$Y$11,Data!$Y$1,FALSE),FALSE)</f>
        <v>0.69873199322108437</v>
      </c>
      <c r="W378" s="19">
        <f>AH378*VLOOKUP($O378,AProperties!$A$8:$I$1007,VLOOKUP(Span,Data!$N$4:$Y$11,Data!$Y$1,FALSE),FALSE)</f>
        <v>0.75471681095792109</v>
      </c>
      <c r="X378" s="19">
        <f>AI378*VLOOKUP($O378,AProperties!$A$8:$I$1007,VLOOKUP(Span,Data!$N$4:$Y$11,Data!$Y$1,FALSE),FALSE)</f>
        <v>0.80682620875519351</v>
      </c>
      <c r="Y378" s="19">
        <f>AJ378*VLOOKUP($O378,AProperties!$A$8:$I$1007,VLOOKUP(Span,Data!$N$4:$Y$11,Data!$Y$1,FALSE),FALSE)</f>
        <v>0.85576842517474538</v>
      </c>
      <c r="Z378" s="19">
        <f>AK378*VLOOKUP($O378,AProperties!$A$8:$I$1007,VLOOKUP(Span,Data!$N$4:$Y$11,Data!$Y$1,FALSE),FALSE)</f>
        <v>0.90205912440252434</v>
      </c>
      <c r="AA378" s="19">
        <f>$I378*AA$19^0.5/VLOOKUP($O378,AProperties!$AY$8:$BG$1007,VLOOKUP(Span,Data!$N$4:$Y$11,Data!$Y$1,FALSE),FALSE)</f>
        <v>0.46851313116535931</v>
      </c>
      <c r="AB378" s="19">
        <f>$I378*AB$19^0.5/VLOOKUP($O378,AProperties!$AY$8:$BG$1007,VLOOKUP(Span,Data!$N$4:$Y$11,Data!$Y$1,FALSE),FALSE)</f>
        <v>0.66257762424393607</v>
      </c>
      <c r="AC378" s="19">
        <f>$I378*AC$19^0.5/VLOOKUP($O378,AProperties!$AY$8:$BG$1007,VLOOKUP(Span,Data!$N$4:$Y$11,Data!$Y$1,FALSE),FALSE)</f>
        <v>0.93702626233071862</v>
      </c>
      <c r="AD378" s="19">
        <f>$I378*AD$19^0.5/VLOOKUP($O378,AProperties!$AY$8:$BG$1007,VLOOKUP(Span,Data!$N$4:$Y$11,Data!$Y$1,FALSE),FALSE)</f>
        <v>1.1476181091487774</v>
      </c>
      <c r="AE378" s="19">
        <f>$I378*AE$19^0.5/VLOOKUP($O378,AProperties!$AY$8:$BG$1007,VLOOKUP(Span,Data!$N$4:$Y$11,Data!$Y$1,FALSE),FALSE)</f>
        <v>1.3251552484878721</v>
      </c>
      <c r="AF378" s="19">
        <f>$I378*AF$19^0.5/VLOOKUP($O378,AProperties!$AY$8:$BG$1007,VLOOKUP(Span,Data!$N$4:$Y$11,Data!$Y$1,FALSE),FALSE)</f>
        <v>1.4815686081797537</v>
      </c>
      <c r="AG378" s="19">
        <f>$I378*AG$19^0.5/VLOOKUP($O378,AProperties!$AY$8:$BG$1007,VLOOKUP(Span,Data!$N$4:$Y$11,Data!$Y$1,FALSE),FALSE)</f>
        <v>1.6229770943831683</v>
      </c>
      <c r="AH378" s="19">
        <f>$I378*AH$19^0.5/VLOOKUP($O378,AProperties!$AY$8:$BG$1007,VLOOKUP(Span,Data!$N$4:$Y$11,Data!$Y$1,FALSE),FALSE)</f>
        <v>1.7530156180254555</v>
      </c>
      <c r="AI378" s="19">
        <f>$I378*AI$19^0.5/VLOOKUP($O378,AProperties!$AY$8:$BG$1007,VLOOKUP(Span,Data!$N$4:$Y$11,Data!$Y$1,FALSE),FALSE)</f>
        <v>1.8740525246614372</v>
      </c>
      <c r="AJ378" s="19">
        <f>$I378*AJ$19^0.5/VLOOKUP($O378,AProperties!$AY$8:$BG$1007,VLOOKUP(Span,Data!$N$4:$Y$11,Data!$Y$1,FALSE),FALSE)</f>
        <v>1.9877328727318078</v>
      </c>
      <c r="AK378" s="19">
        <f>$I378*AK$19^0.5/VLOOKUP($O378,AProperties!$AY$8:$BG$1007,VLOOKUP(Span,Data!$N$4:$Y$11,Data!$Y$1,FALSE),FALSE)</f>
        <v>2.0952544192740374</v>
      </c>
      <c r="AL378" s="47">
        <f t="shared" si="49"/>
        <v>0.35899999999999999</v>
      </c>
    </row>
    <row r="379" spans="1:38" x14ac:dyDescent="0.25">
      <c r="A379" s="15">
        <v>0.36</v>
      </c>
      <c r="B379" s="116">
        <f>VLOOKUP($A379,APropertiesDimless!$A$7:$I$1007,VLOOKUP(Span,Data!$N$4:$Y$11,Data!$Y$1,FALSE),FALSE)</f>
        <v>0.37482687487969524</v>
      </c>
      <c r="C379" s="6">
        <f t="shared" si="45"/>
        <v>0.54741343743984761</v>
      </c>
      <c r="D379" s="116">
        <f>VLOOKUP($A379,AProperties!$AE$8:$AM$1007,VLOOKUP(Span,Data!$N$4:$Y$11,Data!$Y$1,FALSE),FALSE)</f>
        <v>0.44504742845259765</v>
      </c>
      <c r="E379" s="116">
        <f t="shared" si="46"/>
        <v>0.59772017587267545</v>
      </c>
      <c r="F379" s="6">
        <f t="shared" si="50"/>
        <v>0.85323291623473085</v>
      </c>
      <c r="G379" s="9"/>
      <c r="H379" s="15">
        <f t="shared" si="47"/>
        <v>0.36</v>
      </c>
      <c r="I379" s="6">
        <f>VLOOKUP(H379,AProperties!$AO$8:$AW$1007,VLOOKUP(Span,Data!$N$4:$Y$11,Data!$Y$1,FALSE),FALSE)^(2/3)</f>
        <v>0.34787881975765894</v>
      </c>
      <c r="J379" s="15">
        <f>$I379*(Slope^0.5)/VLOOKUP($H379,AProperties!$AY$8:$BG$1007,VLOOKUP(Span,Data!$N$4:$Y$11,Data!$Y$1,FALSE),FALSE)</f>
        <v>1.1493646437920708</v>
      </c>
      <c r="K379" s="15">
        <f>$J379*VLOOKUP($H379,AProperties!$A$8:$I$1007,VLOOKUP(Span,Data!$N$4:$Y$11,Data!$Y$1,FALSE),FALSE)</f>
        <v>0.49615399916793923</v>
      </c>
      <c r="L379" s="15">
        <f t="shared" si="51"/>
        <v>1.1493646437920708</v>
      </c>
      <c r="M379" s="15">
        <f t="shared" si="52"/>
        <v>0.36</v>
      </c>
      <c r="O379" s="28">
        <f t="shared" si="48"/>
        <v>0.36</v>
      </c>
      <c r="P379" s="19">
        <f>AA379*VLOOKUP($O379,AProperties!$A$8:$I$1007,VLOOKUP(Span,Data!$N$4:$Y$11,Data!$Y$1,FALSE),FALSE)</f>
        <v>0.20255402196712011</v>
      </c>
      <c r="Q379" s="19">
        <f>AB379*VLOOKUP($O379,AProperties!$A$8:$I$1007,VLOOKUP(Span,Data!$N$4:$Y$11,Data!$Y$1,FALSE),FALSE)</f>
        <v>0.2864546449791191</v>
      </c>
      <c r="R379" s="19">
        <f>AC379*VLOOKUP($O379,AProperties!$A$8:$I$1007,VLOOKUP(Span,Data!$N$4:$Y$11,Data!$Y$1,FALSE),FALSE)</f>
        <v>0.40510804393424021</v>
      </c>
      <c r="S379" s="19">
        <f>AD379*VLOOKUP($O379,AProperties!$A$8:$I$1007,VLOOKUP(Span,Data!$N$4:$Y$11,Data!$Y$1,FALSE),FALSE)</f>
        <v>0.49615399916793923</v>
      </c>
      <c r="T379" s="19">
        <f>AE379*VLOOKUP($O379,AProperties!$A$8:$I$1007,VLOOKUP(Span,Data!$N$4:$Y$11,Data!$Y$1,FALSE),FALSE)</f>
        <v>0.5729092899582382</v>
      </c>
      <c r="U379" s="19">
        <f>AF379*VLOOKUP($O379,AProperties!$A$8:$I$1007,VLOOKUP(Span,Data!$N$4:$Y$11,Data!$Y$1,FALSE),FALSE)</f>
        <v>0.64053205864387908</v>
      </c>
      <c r="V379" s="19">
        <f>AG379*VLOOKUP($O379,AProperties!$A$8:$I$1007,VLOOKUP(Span,Data!$N$4:$Y$11,Data!$Y$1,FALSE),FALSE)</f>
        <v>0.70166771464894906</v>
      </c>
      <c r="W379" s="19">
        <f>AH379*VLOOKUP($O379,AProperties!$A$8:$I$1007,VLOOKUP(Span,Data!$N$4:$Y$11,Data!$Y$1,FALSE),FALSE)</f>
        <v>0.75788775251404616</v>
      </c>
      <c r="X379" s="19">
        <f>AI379*VLOOKUP($O379,AProperties!$A$8:$I$1007,VLOOKUP(Span,Data!$N$4:$Y$11,Data!$Y$1,FALSE),FALSE)</f>
        <v>0.81021608786848043</v>
      </c>
      <c r="Y379" s="19">
        <f>AJ379*VLOOKUP($O379,AProperties!$A$8:$I$1007,VLOOKUP(Span,Data!$N$4:$Y$11,Data!$Y$1,FALSE),FALSE)</f>
        <v>0.85936393493735719</v>
      </c>
      <c r="Z379" s="19">
        <f>AK379*VLOOKUP($O379,AProperties!$A$8:$I$1007,VLOOKUP(Span,Data!$N$4:$Y$11,Data!$Y$1,FALSE),FALSE)</f>
        <v>0.90584912446893251</v>
      </c>
      <c r="AA379" s="19">
        <f>$I379*AA$19^0.5/VLOOKUP($O379,AProperties!$AY$8:$BG$1007,VLOOKUP(Span,Data!$N$4:$Y$11,Data!$Y$1,FALSE),FALSE)</f>
        <v>0.46922615094771974</v>
      </c>
      <c r="AB379" s="19">
        <f>$I379*AB$19^0.5/VLOOKUP($O379,AProperties!$AY$8:$BG$1007,VLOOKUP(Span,Data!$N$4:$Y$11,Data!$Y$1,FALSE),FALSE)</f>
        <v>0.66358598649039047</v>
      </c>
      <c r="AC379" s="19">
        <f>$I379*AC$19^0.5/VLOOKUP($O379,AProperties!$AY$8:$BG$1007,VLOOKUP(Span,Data!$N$4:$Y$11,Data!$Y$1,FALSE),FALSE)</f>
        <v>0.93845230189543949</v>
      </c>
      <c r="AD379" s="19">
        <f>$I379*AD$19^0.5/VLOOKUP($O379,AProperties!$AY$8:$BG$1007,VLOOKUP(Span,Data!$N$4:$Y$11,Data!$Y$1,FALSE),FALSE)</f>
        <v>1.1493646437920708</v>
      </c>
      <c r="AE379" s="19">
        <f>$I379*AE$19^0.5/VLOOKUP($O379,AProperties!$AY$8:$BG$1007,VLOOKUP(Span,Data!$N$4:$Y$11,Data!$Y$1,FALSE),FALSE)</f>
        <v>1.3271719729807809</v>
      </c>
      <c r="AF379" s="19">
        <f>$I379*AF$19^0.5/VLOOKUP($O379,AProperties!$AY$8:$BG$1007,VLOOKUP(Span,Data!$N$4:$Y$11,Data!$Y$1,FALSE),FALSE)</f>
        <v>1.4838233747087701</v>
      </c>
      <c r="AG379" s="19">
        <f>$I379*AG$19^0.5/VLOOKUP($O379,AProperties!$AY$8:$BG$1007,VLOOKUP(Span,Data!$N$4:$Y$11,Data!$Y$1,FALSE),FALSE)</f>
        <v>1.625447067362868</v>
      </c>
      <c r="AH379" s="19">
        <f>$I379*AH$19^0.5/VLOOKUP($O379,AProperties!$AY$8:$BG$1007,VLOOKUP(Span,Data!$N$4:$Y$11,Data!$Y$1,FALSE),FALSE)</f>
        <v>1.7556834937610402</v>
      </c>
      <c r="AI379" s="19">
        <f>$I379*AI$19^0.5/VLOOKUP($O379,AProperties!$AY$8:$BG$1007,VLOOKUP(Span,Data!$N$4:$Y$11,Data!$Y$1,FALSE),FALSE)</f>
        <v>1.876904603790879</v>
      </c>
      <c r="AJ379" s="19">
        <f>$I379*AJ$19^0.5/VLOOKUP($O379,AProperties!$AY$8:$BG$1007,VLOOKUP(Span,Data!$N$4:$Y$11,Data!$Y$1,FALSE),FALSE)</f>
        <v>1.9907579594711711</v>
      </c>
      <c r="AK379" s="19">
        <f>$I379*AK$19^0.5/VLOOKUP($O379,AProperties!$AY$8:$BG$1007,VLOOKUP(Span,Data!$N$4:$Y$11,Data!$Y$1,FALSE),FALSE)</f>
        <v>2.0984431406793576</v>
      </c>
      <c r="AL379" s="47">
        <f t="shared" si="49"/>
        <v>0.36</v>
      </c>
    </row>
    <row r="380" spans="1:38" x14ac:dyDescent="0.25">
      <c r="A380" s="15">
        <v>0.36099999999999999</v>
      </c>
      <c r="B380" s="116">
        <f>VLOOKUP($A380,APropertiesDimless!$A$7:$I$1007,VLOOKUP(Span,Data!$N$4:$Y$11,Data!$Y$1,FALSE),FALSE)</f>
        <v>0.37597112587992204</v>
      </c>
      <c r="C380" s="6">
        <f t="shared" si="45"/>
        <v>0.54898556293996104</v>
      </c>
      <c r="D380" s="116">
        <f>VLOOKUP($A380,AProperties!$AE$8:$AM$1007,VLOOKUP(Span,Data!$N$4:$Y$11,Data!$Y$1,FALSE),FALSE)</f>
        <v>0.44623454180887284</v>
      </c>
      <c r="E380" s="116">
        <f t="shared" si="46"/>
        <v>0.59970383805063066</v>
      </c>
      <c r="F380" s="6">
        <f t="shared" si="50"/>
        <v>0.85681364813063421</v>
      </c>
      <c r="G380" s="9"/>
      <c r="H380" s="15">
        <f t="shared" si="47"/>
        <v>0.36099999999999999</v>
      </c>
      <c r="I380" s="6">
        <f>VLOOKUP(H380,AProperties!$AO$8:$AW$1007,VLOOKUP(Span,Data!$N$4:$Y$11,Data!$Y$1,FALSE),FALSE)^(2/3)</f>
        <v>0.34831011140660612</v>
      </c>
      <c r="J380" s="15">
        <f>$I380*(Slope^0.5)/VLOOKUP($H380,AProperties!$AY$8:$BG$1007,VLOOKUP(Span,Data!$N$4:$Y$11,Data!$Y$1,FALSE),FALSE)</f>
        <v>1.1511075906834014</v>
      </c>
      <c r="K380" s="15">
        <f>$J380*VLOOKUP($H380,AProperties!$A$8:$I$1007,VLOOKUP(Span,Data!$N$4:$Y$11,Data!$Y$1,FALSE),FALSE)</f>
        <v>0.49823183005528959</v>
      </c>
      <c r="L380" s="15">
        <f t="shared" si="51"/>
        <v>1.1511075906834014</v>
      </c>
      <c r="M380" s="15">
        <f t="shared" si="52"/>
        <v>0.36099999999999999</v>
      </c>
      <c r="O380" s="28">
        <f t="shared" si="48"/>
        <v>0.36099999999999999</v>
      </c>
      <c r="P380" s="19">
        <f>AA380*VLOOKUP($O380,AProperties!$A$8:$I$1007,VLOOKUP(Span,Data!$N$4:$Y$11,Data!$Y$1,FALSE),FALSE)</f>
        <v>0.20340229287475389</v>
      </c>
      <c r="Q380" s="19">
        <f>AB380*VLOOKUP($O380,AProperties!$A$8:$I$1007,VLOOKUP(Span,Data!$N$4:$Y$11,Data!$Y$1,FALSE),FALSE)</f>
        <v>0.2876542812012613</v>
      </c>
      <c r="R380" s="19">
        <f>AC380*VLOOKUP($O380,AProperties!$A$8:$I$1007,VLOOKUP(Span,Data!$N$4:$Y$11,Data!$Y$1,FALSE),FALSE)</f>
        <v>0.40680458574950779</v>
      </c>
      <c r="S380" s="19">
        <f>AD380*VLOOKUP($O380,AProperties!$A$8:$I$1007,VLOOKUP(Span,Data!$N$4:$Y$11,Data!$Y$1,FALSE),FALSE)</f>
        <v>0.49823183005528959</v>
      </c>
      <c r="T380" s="19">
        <f>AE380*VLOOKUP($O380,AProperties!$A$8:$I$1007,VLOOKUP(Span,Data!$N$4:$Y$11,Data!$Y$1,FALSE),FALSE)</f>
        <v>0.57530856240252259</v>
      </c>
      <c r="U380" s="19">
        <f>AF380*VLOOKUP($O380,AProperties!$A$8:$I$1007,VLOOKUP(Span,Data!$N$4:$Y$11,Data!$Y$1,FALSE),FALSE)</f>
        <v>0.64321452678486013</v>
      </c>
      <c r="V380" s="19">
        <f>AG380*VLOOKUP($O380,AProperties!$A$8:$I$1007,VLOOKUP(Span,Data!$N$4:$Y$11,Data!$Y$1,FALSE),FALSE)</f>
        <v>0.70460621127015766</v>
      </c>
      <c r="W380" s="19">
        <f>AH380*VLOOKUP($O380,AProperties!$A$8:$I$1007,VLOOKUP(Span,Data!$N$4:$Y$11,Data!$Y$1,FALSE),FALSE)</f>
        <v>0.76106169162157966</v>
      </c>
      <c r="X380" s="19">
        <f>AI380*VLOOKUP($O380,AProperties!$A$8:$I$1007,VLOOKUP(Span,Data!$N$4:$Y$11,Data!$Y$1,FALSE),FALSE)</f>
        <v>0.81360917149901557</v>
      </c>
      <c r="Y380" s="19">
        <f>AJ380*VLOOKUP($O380,AProperties!$A$8:$I$1007,VLOOKUP(Span,Data!$N$4:$Y$11,Data!$Y$1,FALSE),FALSE)</f>
        <v>0.86296284360378395</v>
      </c>
      <c r="Z380" s="19">
        <f>AK380*VLOOKUP($O380,AProperties!$A$8:$I$1007,VLOOKUP(Span,Data!$N$4:$Y$11,Data!$Y$1,FALSE),FALSE)</f>
        <v>0.90964270729454177</v>
      </c>
      <c r="AA380" s="19">
        <f>$I380*AA$19^0.5/VLOOKUP($O380,AProperties!$AY$8:$BG$1007,VLOOKUP(Span,Data!$N$4:$Y$11,Data!$Y$1,FALSE),FALSE)</f>
        <v>0.46993770603647478</v>
      </c>
      <c r="AB380" s="19">
        <f>$I380*AB$19^0.5/VLOOKUP($O380,AProperties!$AY$8:$BG$1007,VLOOKUP(Span,Data!$N$4:$Y$11,Data!$Y$1,FALSE),FALSE)</f>
        <v>0.66459227734728332</v>
      </c>
      <c r="AC380" s="19">
        <f>$I380*AC$19^0.5/VLOOKUP($O380,AProperties!$AY$8:$BG$1007,VLOOKUP(Span,Data!$N$4:$Y$11,Data!$Y$1,FALSE),FALSE)</f>
        <v>0.93987541207294956</v>
      </c>
      <c r="AD380" s="19">
        <f>$I380*AD$19^0.5/VLOOKUP($O380,AProperties!$AY$8:$BG$1007,VLOOKUP(Span,Data!$N$4:$Y$11,Data!$Y$1,FALSE),FALSE)</f>
        <v>1.1511075906834014</v>
      </c>
      <c r="AE380" s="19">
        <f>$I380*AE$19^0.5/VLOOKUP($O380,AProperties!$AY$8:$BG$1007,VLOOKUP(Span,Data!$N$4:$Y$11,Data!$Y$1,FALSE),FALSE)</f>
        <v>1.3291845546945666</v>
      </c>
      <c r="AF380" s="19">
        <f>$I380*AF$19^0.5/VLOOKUP($O380,AProperties!$AY$8:$BG$1007,VLOOKUP(Span,Data!$N$4:$Y$11,Data!$Y$1,FALSE),FALSE)</f>
        <v>1.4860735094699191</v>
      </c>
      <c r="AG380" s="19">
        <f>$I380*AG$19^0.5/VLOOKUP($O380,AProperties!$AY$8:$BG$1007,VLOOKUP(Span,Data!$N$4:$Y$11,Data!$Y$1,FALSE),FALSE)</f>
        <v>1.6279119664950839</v>
      </c>
      <c r="AH380" s="19">
        <f>$I380*AH$19^0.5/VLOOKUP($O380,AProperties!$AY$8:$BG$1007,VLOOKUP(Span,Data!$N$4:$Y$11,Data!$Y$1,FALSE),FALSE)</f>
        <v>1.7583458891149772</v>
      </c>
      <c r="AI380" s="19">
        <f>$I380*AI$19^0.5/VLOOKUP($O380,AProperties!$AY$8:$BG$1007,VLOOKUP(Span,Data!$N$4:$Y$11,Data!$Y$1,FALSE),FALSE)</f>
        <v>1.8797508241458991</v>
      </c>
      <c r="AJ380" s="19">
        <f>$I380*AJ$19^0.5/VLOOKUP($O380,AProperties!$AY$8:$BG$1007,VLOOKUP(Span,Data!$N$4:$Y$11,Data!$Y$1,FALSE),FALSE)</f>
        <v>1.9937768320418501</v>
      </c>
      <c r="AK380" s="19">
        <f>$I380*AK$19^0.5/VLOOKUP($O380,AProperties!$AY$8:$BG$1007,VLOOKUP(Span,Data!$N$4:$Y$11,Data!$Y$1,FALSE),FALSE)</f>
        <v>2.101625311775742</v>
      </c>
      <c r="AL380" s="47">
        <f t="shared" si="49"/>
        <v>0.36099999999999999</v>
      </c>
    </row>
    <row r="381" spans="1:38" x14ac:dyDescent="0.25">
      <c r="A381" s="15">
        <v>0.36199999999999999</v>
      </c>
      <c r="B381" s="116">
        <f>VLOOKUP($A381,APropertiesDimless!$A$7:$I$1007,VLOOKUP(Span,Data!$N$4:$Y$11,Data!$Y$1,FALSE),FALSE)</f>
        <v>0.37711639681314646</v>
      </c>
      <c r="C381" s="6">
        <f t="shared" si="45"/>
        <v>0.55055819840657327</v>
      </c>
      <c r="D381" s="116">
        <f>VLOOKUP($A381,AProperties!$AE$8:$AM$1007,VLOOKUP(Span,Data!$N$4:$Y$11,Data!$Y$1,FALSE),FALSE)</f>
        <v>0.44742119817878689</v>
      </c>
      <c r="E381" s="116">
        <f t="shared" si="46"/>
        <v>0.60168947490099045</v>
      </c>
      <c r="F381" s="6">
        <f t="shared" si="50"/>
        <v>0.86039961782122876</v>
      </c>
      <c r="G381" s="9"/>
      <c r="H381" s="15">
        <f t="shared" si="47"/>
        <v>0.36199999999999999</v>
      </c>
      <c r="I381" s="6">
        <f>VLOOKUP(H381,AProperties!$AO$8:$AW$1007,VLOOKUP(Span,Data!$N$4:$Y$11,Data!$Y$1,FALSE),FALSE)^(2/3)</f>
        <v>0.34874013354125116</v>
      </c>
      <c r="J381" s="15">
        <f>$I381*(Slope^0.5)/VLOOKUP($H381,AProperties!$AY$8:$BG$1007,VLOOKUP(Span,Data!$N$4:$Y$11,Data!$Y$1,FALSE),FALSE)</f>
        <v>1.1528469574870881</v>
      </c>
      <c r="K381" s="15">
        <f>$J381*VLOOKUP($H381,AProperties!$A$8:$I$1007,VLOOKUP(Span,Data!$N$4:$Y$11,Data!$Y$1,FALSE),FALSE)</f>
        <v>0.50031161007749891</v>
      </c>
      <c r="L381" s="15">
        <f t="shared" si="51"/>
        <v>1.1528469574870881</v>
      </c>
      <c r="M381" s="15">
        <f t="shared" si="52"/>
        <v>0.36199999999999999</v>
      </c>
      <c r="O381" s="28">
        <f t="shared" si="48"/>
        <v>0.36199999999999999</v>
      </c>
      <c r="P381" s="19">
        <f>AA381*VLOOKUP($O381,AProperties!$A$8:$I$1007,VLOOKUP(Span,Data!$N$4:$Y$11,Data!$Y$1,FALSE),FALSE)</f>
        <v>0.20425135951336174</v>
      </c>
      <c r="Q381" s="19">
        <f>AB381*VLOOKUP($O381,AProperties!$A$8:$I$1007,VLOOKUP(Span,Data!$N$4:$Y$11,Data!$Y$1,FALSE),FALSE)</f>
        <v>0.28885504275693913</v>
      </c>
      <c r="R381" s="19">
        <f>AC381*VLOOKUP($O381,AProperties!$A$8:$I$1007,VLOOKUP(Span,Data!$N$4:$Y$11,Data!$Y$1,FALSE),FALSE)</f>
        <v>0.40850271902672347</v>
      </c>
      <c r="S381" s="19">
        <f>AD381*VLOOKUP($O381,AProperties!$A$8:$I$1007,VLOOKUP(Span,Data!$N$4:$Y$11,Data!$Y$1,FALSE),FALSE)</f>
        <v>0.50031161007749891</v>
      </c>
      <c r="T381" s="19">
        <f>AE381*VLOOKUP($O381,AProperties!$A$8:$I$1007,VLOOKUP(Span,Data!$N$4:$Y$11,Data!$Y$1,FALSE),FALSE)</f>
        <v>0.57771008551387826</v>
      </c>
      <c r="U381" s="19">
        <f>AF381*VLOOKUP($O381,AProperties!$A$8:$I$1007,VLOOKUP(Span,Data!$N$4:$Y$11,Data!$Y$1,FALSE),FALSE)</f>
        <v>0.64589951124812395</v>
      </c>
      <c r="V381" s="19">
        <f>AG381*VLOOKUP($O381,AProperties!$A$8:$I$1007,VLOOKUP(Span,Data!$N$4:$Y$11,Data!$Y$1,FALSE),FALSE)</f>
        <v>0.7075474643843187</v>
      </c>
      <c r="W381" s="19">
        <f>AH381*VLOOKUP($O381,AProperties!$A$8:$I$1007,VLOOKUP(Span,Data!$N$4:$Y$11,Data!$Y$1,FALSE),FALSE)</f>
        <v>0.76423860808179001</v>
      </c>
      <c r="X381" s="19">
        <f>AI381*VLOOKUP($O381,AProperties!$A$8:$I$1007,VLOOKUP(Span,Data!$N$4:$Y$11,Data!$Y$1,FALSE),FALSE)</f>
        <v>0.81700543805344694</v>
      </c>
      <c r="Y381" s="19">
        <f>AJ381*VLOOKUP($O381,AProperties!$A$8:$I$1007,VLOOKUP(Span,Data!$N$4:$Y$11,Data!$Y$1,FALSE),FALSE)</f>
        <v>0.86656512827081722</v>
      </c>
      <c r="Z381" s="19">
        <f>AK381*VLOOKUP($O381,AProperties!$A$8:$I$1007,VLOOKUP(Span,Data!$N$4:$Y$11,Data!$Y$1,FALSE),FALSE)</f>
        <v>0.91343984873725048</v>
      </c>
      <c r="AA381" s="19">
        <f>$I381*AA$19^0.5/VLOOKUP($O381,AProperties!$AY$8:$BG$1007,VLOOKUP(Span,Data!$N$4:$Y$11,Data!$Y$1,FALSE),FALSE)</f>
        <v>0.4706477995605694</v>
      </c>
      <c r="AB381" s="19">
        <f>$I381*AB$19^0.5/VLOOKUP($O381,AProperties!$AY$8:$BG$1007,VLOOKUP(Span,Data!$N$4:$Y$11,Data!$Y$1,FALSE),FALSE)</f>
        <v>0.66559650123961145</v>
      </c>
      <c r="AC381" s="19">
        <f>$I381*AC$19^0.5/VLOOKUP($O381,AProperties!$AY$8:$BG$1007,VLOOKUP(Span,Data!$N$4:$Y$11,Data!$Y$1,FALSE),FALSE)</f>
        <v>0.9412955991211388</v>
      </c>
      <c r="AD381" s="19">
        <f>$I381*AD$19^0.5/VLOOKUP($O381,AProperties!$AY$8:$BG$1007,VLOOKUP(Span,Data!$N$4:$Y$11,Data!$Y$1,FALSE),FALSE)</f>
        <v>1.1528469574870881</v>
      </c>
      <c r="AE381" s="19">
        <f>$I381*AE$19^0.5/VLOOKUP($O381,AProperties!$AY$8:$BG$1007,VLOOKUP(Span,Data!$N$4:$Y$11,Data!$Y$1,FALSE),FALSE)</f>
        <v>1.3311930024792229</v>
      </c>
      <c r="AF381" s="19">
        <f>$I381*AF$19^0.5/VLOOKUP($O381,AProperties!$AY$8:$BG$1007,VLOOKUP(Span,Data!$N$4:$Y$11,Data!$Y$1,FALSE),FALSE)</f>
        <v>1.4883190223577938</v>
      </c>
      <c r="AG381" s="19">
        <f>$I381*AG$19^0.5/VLOOKUP($O381,AProperties!$AY$8:$BG$1007,VLOOKUP(Span,Data!$N$4:$Y$11,Data!$Y$1,FALSE),FALSE)</f>
        <v>1.630371802618799</v>
      </c>
      <c r="AH381" s="19">
        <f>$I381*AH$19^0.5/VLOOKUP($O381,AProperties!$AY$8:$BG$1007,VLOOKUP(Span,Data!$N$4:$Y$11,Data!$Y$1,FALSE),FALSE)</f>
        <v>1.7610028157947062</v>
      </c>
      <c r="AI381" s="19">
        <f>$I381*AI$19^0.5/VLOOKUP($O381,AProperties!$AY$8:$BG$1007,VLOOKUP(Span,Data!$N$4:$Y$11,Data!$Y$1,FALSE),FALSE)</f>
        <v>1.8825911982422776</v>
      </c>
      <c r="AJ381" s="19">
        <f>$I381*AJ$19^0.5/VLOOKUP($O381,AProperties!$AY$8:$BG$1007,VLOOKUP(Span,Data!$N$4:$Y$11,Data!$Y$1,FALSE),FALSE)</f>
        <v>1.9967895037188339</v>
      </c>
      <c r="AK381" s="19">
        <f>$I381*AK$19^0.5/VLOOKUP($O381,AProperties!$AY$8:$BG$1007,VLOOKUP(Span,Data!$N$4:$Y$11,Data!$Y$1,FALSE),FALSE)</f>
        <v>2.1048009465562578</v>
      </c>
      <c r="AL381" s="47">
        <f t="shared" si="49"/>
        <v>0.36199999999999999</v>
      </c>
    </row>
    <row r="382" spans="1:38" x14ac:dyDescent="0.25">
      <c r="A382" s="15">
        <v>0.36299999999999999</v>
      </c>
      <c r="B382" s="116">
        <f>VLOOKUP($A382,APropertiesDimless!$A$7:$I$1007,VLOOKUP(Span,Data!$N$4:$Y$11,Data!$Y$1,FALSE),FALSE)</f>
        <v>0.37826269286381736</v>
      </c>
      <c r="C382" s="6">
        <f t="shared" si="45"/>
        <v>0.55213134643190864</v>
      </c>
      <c r="D382" s="116">
        <f>VLOOKUP($A382,AProperties!$AE$8:$AM$1007,VLOOKUP(Span,Data!$N$4:$Y$11,Data!$Y$1,FALSE),FALSE)</f>
        <v>0.44860739590900084</v>
      </c>
      <c r="E382" s="116">
        <f t="shared" si="46"/>
        <v>0.60367709052375684</v>
      </c>
      <c r="F382" s="6">
        <f t="shared" si="50"/>
        <v>0.86399082123504545</v>
      </c>
      <c r="G382" s="9"/>
      <c r="H382" s="15">
        <f t="shared" si="47"/>
        <v>0.36299999999999999</v>
      </c>
      <c r="I382" s="6">
        <f>VLOOKUP(H382,AProperties!$AO$8:$AW$1007,VLOOKUP(Span,Data!$N$4:$Y$11,Data!$Y$1,FALSE),FALSE)^(2/3)</f>
        <v>0.34916888951616193</v>
      </c>
      <c r="J382" s="15">
        <f>$I382*(Slope^0.5)/VLOOKUP($H382,AProperties!$AY$8:$BG$1007,VLOOKUP(Span,Data!$N$4:$Y$11,Data!$Y$1,FALSE),FALSE)</f>
        <v>1.1545827518080478</v>
      </c>
      <c r="K382" s="15">
        <f>$J382*VLOOKUP($H382,AProperties!$A$8:$I$1007,VLOOKUP(Span,Data!$N$4:$Y$11,Data!$Y$1,FALSE),FALSE)</f>
        <v>0.50239332601706688</v>
      </c>
      <c r="L382" s="15">
        <f t="shared" si="51"/>
        <v>1.1545827518080478</v>
      </c>
      <c r="M382" s="15">
        <f t="shared" si="52"/>
        <v>0.36299999999999999</v>
      </c>
      <c r="O382" s="28">
        <f t="shared" si="48"/>
        <v>0.36299999999999999</v>
      </c>
      <c r="P382" s="19">
        <f>AA382*VLOOKUP($O382,AProperties!$A$8:$I$1007,VLOOKUP(Span,Data!$N$4:$Y$11,Data!$Y$1,FALSE),FALSE)</f>
        <v>0.20510121648692173</v>
      </c>
      <c r="Q382" s="19">
        <f>AB382*VLOOKUP($O382,AProperties!$A$8:$I$1007,VLOOKUP(Span,Data!$N$4:$Y$11,Data!$Y$1,FALSE),FALSE)</f>
        <v>0.29005692201502498</v>
      </c>
      <c r="R382" s="19">
        <f>AC382*VLOOKUP($O382,AProperties!$A$8:$I$1007,VLOOKUP(Span,Data!$N$4:$Y$11,Data!$Y$1,FALSE),FALSE)</f>
        <v>0.41020243297384346</v>
      </c>
      <c r="S382" s="19">
        <f>AD382*VLOOKUP($O382,AProperties!$A$8:$I$1007,VLOOKUP(Span,Data!$N$4:$Y$11,Data!$Y$1,FALSE),FALSE)</f>
        <v>0.50239332601706688</v>
      </c>
      <c r="T382" s="19">
        <f>AE382*VLOOKUP($O382,AProperties!$A$8:$I$1007,VLOOKUP(Span,Data!$N$4:$Y$11,Data!$Y$1,FALSE),FALSE)</f>
        <v>0.58011384403004995</v>
      </c>
      <c r="U382" s="19">
        <f>AF382*VLOOKUP($O382,AProperties!$A$8:$I$1007,VLOOKUP(Span,Data!$N$4:$Y$11,Data!$Y$1,FALSE),FALSE)</f>
        <v>0.64858699496995109</v>
      </c>
      <c r="V382" s="19">
        <f>AG382*VLOOKUP($O382,AProperties!$A$8:$I$1007,VLOOKUP(Span,Data!$N$4:$Y$11,Data!$Y$1,FALSE),FALSE)</f>
        <v>0.71049145529906388</v>
      </c>
      <c r="W382" s="19">
        <f>AH382*VLOOKUP($O382,AProperties!$A$8:$I$1007,VLOOKUP(Span,Data!$N$4:$Y$11,Data!$Y$1,FALSE),FALSE)</f>
        <v>0.76741848170461213</v>
      </c>
      <c r="X382" s="19">
        <f>AI382*VLOOKUP($O382,AProperties!$A$8:$I$1007,VLOOKUP(Span,Data!$N$4:$Y$11,Data!$Y$1,FALSE),FALSE)</f>
        <v>0.82040486594768691</v>
      </c>
      <c r="Y382" s="19">
        <f>AJ382*VLOOKUP($O382,AProperties!$A$8:$I$1007,VLOOKUP(Span,Data!$N$4:$Y$11,Data!$Y$1,FALSE),FALSE)</f>
        <v>0.87017076604507482</v>
      </c>
      <c r="Z382" s="19">
        <f>AK382*VLOOKUP($O382,AProperties!$A$8:$I$1007,VLOOKUP(Span,Data!$N$4:$Y$11,Data!$Y$1,FALSE),FALSE)</f>
        <v>0.91724052466531525</v>
      </c>
      <c r="AA382" s="19">
        <f>$I382*AA$19^0.5/VLOOKUP($O382,AProperties!$AY$8:$BG$1007,VLOOKUP(Span,Data!$N$4:$Y$11,Data!$Y$1,FALSE),FALSE)</f>
        <v>0.47135643462469812</v>
      </c>
      <c r="AB382" s="19">
        <f>$I382*AB$19^0.5/VLOOKUP($O382,AProperties!$AY$8:$BG$1007,VLOOKUP(Span,Data!$N$4:$Y$11,Data!$Y$1,FALSE),FALSE)</f>
        <v>0.66659866255807532</v>
      </c>
      <c r="AC382" s="19">
        <f>$I382*AC$19^0.5/VLOOKUP($O382,AProperties!$AY$8:$BG$1007,VLOOKUP(Span,Data!$N$4:$Y$11,Data!$Y$1,FALSE),FALSE)</f>
        <v>0.94271286924939623</v>
      </c>
      <c r="AD382" s="19">
        <f>$I382*AD$19^0.5/VLOOKUP($O382,AProperties!$AY$8:$BG$1007,VLOOKUP(Span,Data!$N$4:$Y$11,Data!$Y$1,FALSE),FALSE)</f>
        <v>1.1545827518080478</v>
      </c>
      <c r="AE382" s="19">
        <f>$I382*AE$19^0.5/VLOOKUP($O382,AProperties!$AY$8:$BG$1007,VLOOKUP(Span,Data!$N$4:$Y$11,Data!$Y$1,FALSE),FALSE)</f>
        <v>1.3331973251161506</v>
      </c>
      <c r="AF382" s="19">
        <f>$I382*AF$19^0.5/VLOOKUP($O382,AProperties!$AY$8:$BG$1007,VLOOKUP(Span,Data!$N$4:$Y$11,Data!$Y$1,FALSE),FALSE)</f>
        <v>1.4905599231903</v>
      </c>
      <c r="AG382" s="19">
        <f>$I382*AG$19^0.5/VLOOKUP($O382,AProperties!$AY$8:$BG$1007,VLOOKUP(Span,Data!$N$4:$Y$11,Data!$Y$1,FALSE),FALSE)</f>
        <v>1.6328265864889904</v>
      </c>
      <c r="AH382" s="19">
        <f>$I382*AH$19^0.5/VLOOKUP($O382,AProperties!$AY$8:$BG$1007,VLOOKUP(Span,Data!$N$4:$Y$11,Data!$Y$1,FALSE),FALSE)</f>
        <v>1.7636542854169304</v>
      </c>
      <c r="AI382" s="19">
        <f>$I382*AI$19^0.5/VLOOKUP($O382,AProperties!$AY$8:$BG$1007,VLOOKUP(Span,Data!$N$4:$Y$11,Data!$Y$1,FALSE),FALSE)</f>
        <v>1.8854257384987925</v>
      </c>
      <c r="AJ382" s="19">
        <f>$I382*AJ$19^0.5/VLOOKUP($O382,AProperties!$AY$8:$BG$1007,VLOOKUP(Span,Data!$N$4:$Y$11,Data!$Y$1,FALSE),FALSE)</f>
        <v>1.9997959876742255</v>
      </c>
      <c r="AK382" s="19">
        <f>$I382*AK$19^0.5/VLOOKUP($O382,AProperties!$AY$8:$BG$1007,VLOOKUP(Span,Data!$N$4:$Y$11,Data!$Y$1,FALSE),FALSE)</f>
        <v>2.1079700589055212</v>
      </c>
      <c r="AL382" s="47">
        <f t="shared" si="49"/>
        <v>0.36299999999999999</v>
      </c>
    </row>
    <row r="383" spans="1:38" x14ac:dyDescent="0.25">
      <c r="A383" s="15">
        <v>0.36399999999999999</v>
      </c>
      <c r="B383" s="116">
        <f>VLOOKUP($A383,APropertiesDimless!$A$7:$I$1007,VLOOKUP(Span,Data!$N$4:$Y$11,Data!$Y$1,FALSE),FALSE)</f>
        <v>0.37941001924193346</v>
      </c>
      <c r="C383" s="6">
        <f t="shared" si="45"/>
        <v>0.55370500962096669</v>
      </c>
      <c r="D383" s="116">
        <f>VLOOKUP($A383,AProperties!$AE$8:$AM$1007,VLOOKUP(Span,Data!$N$4:$Y$11,Data!$Y$1,FALSE),FALSE)</f>
        <v>0.44979313334425769</v>
      </c>
      <c r="E383" s="116">
        <f t="shared" si="46"/>
        <v>0.60566668903489107</v>
      </c>
      <c r="F383" s="6">
        <f t="shared" si="50"/>
        <v>0.86758725435314932</v>
      </c>
      <c r="G383" s="9"/>
      <c r="H383" s="15">
        <f t="shared" si="47"/>
        <v>0.36399999999999999</v>
      </c>
      <c r="I383" s="6">
        <f>VLOOKUP(H383,AProperties!$AO$8:$AW$1007,VLOOKUP(Span,Data!$N$4:$Y$11,Data!$Y$1,FALSE),FALSE)^(2/3)</f>
        <v>0.34959638266244963</v>
      </c>
      <c r="J383" s="15">
        <f>$I383*(Slope^0.5)/VLOOKUP($H383,AProperties!$AY$8:$BG$1007,VLOOKUP(Span,Data!$N$4:$Y$11,Data!$Y$1,FALSE),FALSE)</f>
        <v>1.1563149811922864</v>
      </c>
      <c r="K383" s="15">
        <f>$J383*VLOOKUP($H383,AProperties!$A$8:$I$1007,VLOOKUP(Span,Data!$N$4:$Y$11,Data!$Y$1,FALSE),FALSE)</f>
        <v>0.50447696466203606</v>
      </c>
      <c r="L383" s="15">
        <f t="shared" si="51"/>
        <v>1.1563149811922864</v>
      </c>
      <c r="M383" s="15">
        <f t="shared" si="52"/>
        <v>0.36399999999999999</v>
      </c>
      <c r="O383" s="28">
        <f t="shared" si="48"/>
        <v>0.36399999999999999</v>
      </c>
      <c r="P383" s="19">
        <f>AA383*VLOOKUP($O383,AProperties!$A$8:$I$1007,VLOOKUP(Span,Data!$N$4:$Y$11,Data!$Y$1,FALSE),FALSE)</f>
        <v>0.20595185840167482</v>
      </c>
      <c r="Q383" s="19">
        <f>AB383*VLOOKUP($O383,AProperties!$A$8:$I$1007,VLOOKUP(Span,Data!$N$4:$Y$11,Data!$Y$1,FALSE),FALSE)</f>
        <v>0.29125991134759183</v>
      </c>
      <c r="R383" s="19">
        <f>AC383*VLOOKUP($O383,AProperties!$A$8:$I$1007,VLOOKUP(Span,Data!$N$4:$Y$11,Data!$Y$1,FALSE),FALSE)</f>
        <v>0.41190371680334964</v>
      </c>
      <c r="S383" s="19">
        <f>AD383*VLOOKUP($O383,AProperties!$A$8:$I$1007,VLOOKUP(Span,Data!$N$4:$Y$11,Data!$Y$1,FALSE),FALSE)</f>
        <v>0.50447696466203606</v>
      </c>
      <c r="T383" s="19">
        <f>AE383*VLOOKUP($O383,AProperties!$A$8:$I$1007,VLOOKUP(Span,Data!$N$4:$Y$11,Data!$Y$1,FALSE),FALSE)</f>
        <v>0.58251982269518365</v>
      </c>
      <c r="U383" s="19">
        <f>AF383*VLOOKUP($O383,AProperties!$A$8:$I$1007,VLOOKUP(Span,Data!$N$4:$Y$11,Data!$Y$1,FALSE),FALSE)</f>
        <v>0.65127696089377762</v>
      </c>
      <c r="V383" s="19">
        <f>AG383*VLOOKUP($O383,AProperties!$A$8:$I$1007,VLOOKUP(Span,Data!$N$4:$Y$11,Data!$Y$1,FALSE),FALSE)</f>
        <v>0.71343816532986404</v>
      </c>
      <c r="W383" s="19">
        <f>AH383*VLOOKUP($O383,AProperties!$A$8:$I$1007,VLOOKUP(Span,Data!$N$4:$Y$11,Data!$Y$1,FALSE),FALSE)</f>
        <v>0.77060129230844754</v>
      </c>
      <c r="X383" s="19">
        <f>AI383*VLOOKUP($O383,AProperties!$A$8:$I$1007,VLOOKUP(Span,Data!$N$4:$Y$11,Data!$Y$1,FALSE),FALSE)</f>
        <v>0.82380743360669928</v>
      </c>
      <c r="Y383" s="19">
        <f>AJ383*VLOOKUP($O383,AProperties!$A$8:$I$1007,VLOOKUP(Span,Data!$N$4:$Y$11,Data!$Y$1,FALSE),FALSE)</f>
        <v>0.87377973404277542</v>
      </c>
      <c r="Z383" s="19">
        <f>AK383*VLOOKUP($O383,AProperties!$A$8:$I$1007,VLOOKUP(Span,Data!$N$4:$Y$11,Data!$Y$1,FALSE),FALSE)</f>
        <v>0.92104471095711238</v>
      </c>
      <c r="AA383" s="19">
        <f>$I383*AA$19^0.5/VLOOKUP($O383,AProperties!$AY$8:$BG$1007,VLOOKUP(Span,Data!$N$4:$Y$11,Data!$Y$1,FALSE),FALSE)</f>
        <v>0.47206361430950478</v>
      </c>
      <c r="AB383" s="19">
        <f>$I383*AB$19^0.5/VLOOKUP($O383,AProperties!$AY$8:$BG$1007,VLOOKUP(Span,Data!$N$4:$Y$11,Data!$Y$1,FALSE),FALSE)</f>
        <v>0.6675987656593636</v>
      </c>
      <c r="AC383" s="19">
        <f>$I383*AC$19^0.5/VLOOKUP($O383,AProperties!$AY$8:$BG$1007,VLOOKUP(Span,Data!$N$4:$Y$11,Data!$Y$1,FALSE),FALSE)</f>
        <v>0.94412722861900955</v>
      </c>
      <c r="AD383" s="19">
        <f>$I383*AD$19^0.5/VLOOKUP($O383,AProperties!$AY$8:$BG$1007,VLOOKUP(Span,Data!$N$4:$Y$11,Data!$Y$1,FALSE),FALSE)</f>
        <v>1.1563149811922864</v>
      </c>
      <c r="AE383" s="19">
        <f>$I383*AE$19^0.5/VLOOKUP($O383,AProperties!$AY$8:$BG$1007,VLOOKUP(Span,Data!$N$4:$Y$11,Data!$Y$1,FALSE),FALSE)</f>
        <v>1.3351975313187272</v>
      </c>
      <c r="AF383" s="19">
        <f>$I383*AF$19^0.5/VLOOKUP($O383,AProperties!$AY$8:$BG$1007,VLOOKUP(Span,Data!$N$4:$Y$11,Data!$Y$1,FALSE),FALSE)</f>
        <v>1.4927962217092892</v>
      </c>
      <c r="AG383" s="19">
        <f>$I383*AG$19^0.5/VLOOKUP($O383,AProperties!$AY$8:$BG$1007,VLOOKUP(Span,Data!$N$4:$Y$11,Data!$Y$1,FALSE),FALSE)</f>
        <v>1.635276328777322</v>
      </c>
      <c r="AH383" s="19">
        <f>$I383*AH$19^0.5/VLOOKUP($O383,AProperties!$AY$8:$BG$1007,VLOOKUP(Span,Data!$N$4:$Y$11,Data!$Y$1,FALSE),FALSE)</f>
        <v>1.7663003095083638</v>
      </c>
      <c r="AI383" s="19">
        <f>$I383*AI$19^0.5/VLOOKUP($O383,AProperties!$AY$8:$BG$1007,VLOOKUP(Span,Data!$N$4:$Y$11,Data!$Y$1,FALSE),FALSE)</f>
        <v>1.8882544572380191</v>
      </c>
      <c r="AJ383" s="19">
        <f>$I383*AJ$19^0.5/VLOOKUP($O383,AProperties!$AY$8:$BG$1007,VLOOKUP(Span,Data!$N$4:$Y$11,Data!$Y$1,FALSE),FALSE)</f>
        <v>2.0027962969780906</v>
      </c>
      <c r="AK383" s="19">
        <f>$I383*AK$19^0.5/VLOOKUP($O383,AProperties!$AY$8:$BG$1007,VLOOKUP(Span,Data!$N$4:$Y$11,Data!$Y$1,FALSE),FALSE)</f>
        <v>2.1111326626005908</v>
      </c>
      <c r="AL383" s="47">
        <f t="shared" si="49"/>
        <v>0.36399999999999999</v>
      </c>
    </row>
    <row r="384" spans="1:38" x14ac:dyDescent="0.25">
      <c r="A384" s="15">
        <v>0.36499999999999999</v>
      </c>
      <c r="B384" s="116">
        <f>VLOOKUP($A384,APropertiesDimless!$A$7:$I$1007,VLOOKUP(Span,Data!$N$4:$Y$11,Data!$Y$1,FALSE),FALSE)</f>
        <v>0.38055838118323587</v>
      </c>
      <c r="C384" s="6">
        <f t="shared" si="45"/>
        <v>0.5552791905916179</v>
      </c>
      <c r="D384" s="116">
        <f>VLOOKUP($A384,AProperties!$AE$8:$AM$1007,VLOOKUP(Span,Data!$N$4:$Y$11,Data!$Y$1,FALSE),FALSE)</f>
        <v>0.45097840882737161</v>
      </c>
      <c r="E384" s="116">
        <f t="shared" si="46"/>
        <v>0.60765827456646926</v>
      </c>
      <c r="F384" s="6">
        <f t="shared" si="50"/>
        <v>0.87118891320915481</v>
      </c>
      <c r="G384" s="9"/>
      <c r="H384" s="15">
        <f t="shared" si="47"/>
        <v>0.36499999999999999</v>
      </c>
      <c r="I384" s="6">
        <f>VLOOKUP(H384,AProperties!$AO$8:$AW$1007,VLOOKUP(Span,Data!$N$4:$Y$11,Data!$Y$1,FALSE),FALSE)^(2/3)</f>
        <v>0.35002261628795606</v>
      </c>
      <c r="J384" s="15">
        <f>$I384*(Slope^0.5)/VLOOKUP($H384,AProperties!$AY$8:$BG$1007,VLOOKUP(Span,Data!$N$4:$Y$11,Data!$Y$1,FALSE),FALSE)</f>
        <v>1.1580436531273741</v>
      </c>
      <c r="K384" s="15">
        <f>$J384*VLOOKUP($H384,AProperties!$A$8:$I$1007,VLOOKUP(Span,Data!$N$4:$Y$11,Data!$Y$1,FALSE),FALSE)</f>
        <v>0.50656251280585629</v>
      </c>
      <c r="L384" s="15">
        <f t="shared" si="51"/>
        <v>1.1580436531273741</v>
      </c>
      <c r="M384" s="15">
        <f t="shared" si="52"/>
        <v>0.36499999999999999</v>
      </c>
      <c r="O384" s="28">
        <f t="shared" si="48"/>
        <v>0.36499999999999999</v>
      </c>
      <c r="P384" s="19">
        <f>AA384*VLOOKUP($O384,AProperties!$A$8:$I$1007,VLOOKUP(Span,Data!$N$4:$Y$11,Data!$Y$1,FALSE),FALSE)</f>
        <v>0.20680327986606953</v>
      </c>
      <c r="Q384" s="19">
        <f>AB384*VLOOKUP($O384,AProperties!$A$8:$I$1007,VLOOKUP(Span,Data!$N$4:$Y$11,Data!$Y$1,FALSE),FALSE)</f>
        <v>0.29246400312983439</v>
      </c>
      <c r="R384" s="19">
        <f>AC384*VLOOKUP($O384,AProperties!$A$8:$I$1007,VLOOKUP(Span,Data!$N$4:$Y$11,Data!$Y$1,FALSE),FALSE)</f>
        <v>0.41360655973213906</v>
      </c>
      <c r="S384" s="19">
        <f>AD384*VLOOKUP($O384,AProperties!$A$8:$I$1007,VLOOKUP(Span,Data!$N$4:$Y$11,Data!$Y$1,FALSE),FALSE)</f>
        <v>0.50656251280585629</v>
      </c>
      <c r="T384" s="19">
        <f>AE384*VLOOKUP($O384,AProperties!$A$8:$I$1007,VLOOKUP(Span,Data!$N$4:$Y$11,Data!$Y$1,FALSE),FALSE)</f>
        <v>0.58492800625966879</v>
      </c>
      <c r="U384" s="19">
        <f>AF384*VLOOKUP($O384,AProperties!$A$8:$I$1007,VLOOKUP(Span,Data!$N$4:$Y$11,Data!$Y$1,FALSE),FALSE)</f>
        <v>0.65396939197002091</v>
      </c>
      <c r="V384" s="19">
        <f>AG384*VLOOKUP($O384,AProperties!$A$8:$I$1007,VLOOKUP(Span,Data!$N$4:$Y$11,Data!$Y$1,FALSE),FALSE)</f>
        <v>0.71638757579983658</v>
      </c>
      <c r="W384" s="19">
        <f>AH384*VLOOKUP($O384,AProperties!$A$8:$I$1007,VLOOKUP(Span,Data!$N$4:$Y$11,Data!$Y$1,FALSE),FALSE)</f>
        <v>0.77378701971995789</v>
      </c>
      <c r="X384" s="19">
        <f>AI384*VLOOKUP($O384,AProperties!$A$8:$I$1007,VLOOKUP(Span,Data!$N$4:$Y$11,Data!$Y$1,FALSE),FALSE)</f>
        <v>0.82721311946427811</v>
      </c>
      <c r="Y384" s="19">
        <f>AJ384*VLOOKUP($O384,AProperties!$A$8:$I$1007,VLOOKUP(Span,Data!$N$4:$Y$11,Data!$Y$1,FALSE),FALSE)</f>
        <v>0.87739200938950301</v>
      </c>
      <c r="Z384" s="19">
        <f>AK384*VLOOKUP($O384,AProperties!$A$8:$I$1007,VLOOKUP(Span,Data!$N$4:$Y$11,Data!$Y$1,FALSE),FALSE)</f>
        <v>0.92485238350089027</v>
      </c>
      <c r="AA384" s="19">
        <f>$I384*AA$19^0.5/VLOOKUP($O384,AProperties!$AY$8:$BG$1007,VLOOKUP(Span,Data!$N$4:$Y$11,Data!$Y$1,FALSE),FALSE)</f>
        <v>0.47276934167177714</v>
      </c>
      <c r="AB384" s="19">
        <f>$I384*AB$19^0.5/VLOOKUP($O384,AProperties!$AY$8:$BG$1007,VLOOKUP(Span,Data!$N$4:$Y$11,Data!$Y$1,FALSE),FALSE)</f>
        <v>0.66859681486642697</v>
      </c>
      <c r="AC384" s="19">
        <f>$I384*AC$19^0.5/VLOOKUP($O384,AProperties!$AY$8:$BG$1007,VLOOKUP(Span,Data!$N$4:$Y$11,Data!$Y$1,FALSE),FALSE)</f>
        <v>0.94553868334355429</v>
      </c>
      <c r="AD384" s="19">
        <f>$I384*AD$19^0.5/VLOOKUP($O384,AProperties!$AY$8:$BG$1007,VLOOKUP(Span,Data!$N$4:$Y$11,Data!$Y$1,FALSE),FALSE)</f>
        <v>1.1580436531273741</v>
      </c>
      <c r="AE384" s="19">
        <f>$I384*AE$19^0.5/VLOOKUP($O384,AProperties!$AY$8:$BG$1007,VLOOKUP(Span,Data!$N$4:$Y$11,Data!$Y$1,FALSE),FALSE)</f>
        <v>1.3371936297328539</v>
      </c>
      <c r="AF384" s="19">
        <f>$I384*AF$19^0.5/VLOOKUP($O384,AProperties!$AY$8:$BG$1007,VLOOKUP(Span,Data!$N$4:$Y$11,Data!$Y$1,FALSE),FALSE)</f>
        <v>1.4950279275811726</v>
      </c>
      <c r="AG384" s="19">
        <f>$I384*AG$19^0.5/VLOOKUP($O384,AProperties!$AY$8:$BG$1007,VLOOKUP(Span,Data!$N$4:$Y$11,Data!$Y$1,FALSE),FALSE)</f>
        <v>1.6377210400728164</v>
      </c>
      <c r="AH384" s="19">
        <f>$I384*AH$19^0.5/VLOOKUP($O384,AProperties!$AY$8:$BG$1007,VLOOKUP(Span,Data!$N$4:$Y$11,Data!$Y$1,FALSE),FALSE)</f>
        <v>1.7689408995064586</v>
      </c>
      <c r="AI384" s="19">
        <f>$I384*AI$19^0.5/VLOOKUP($O384,AProperties!$AY$8:$BG$1007,VLOOKUP(Span,Data!$N$4:$Y$11,Data!$Y$1,FALSE),FALSE)</f>
        <v>1.8910773666871086</v>
      </c>
      <c r="AJ384" s="19">
        <f>$I384*AJ$19^0.5/VLOOKUP($O384,AProperties!$AY$8:$BG$1007,VLOOKUP(Span,Data!$N$4:$Y$11,Data!$Y$1,FALSE),FALSE)</f>
        <v>2.0057904445992807</v>
      </c>
      <c r="AK384" s="19">
        <f>$I384*AK$19^0.5/VLOOKUP($O384,AProperties!$AY$8:$BG$1007,VLOOKUP(Span,Data!$N$4:$Y$11,Data!$Y$1,FALSE),FALSE)</f>
        <v>2.1142887713118359</v>
      </c>
      <c r="AL384" s="47">
        <f t="shared" si="49"/>
        <v>0.36499999999999999</v>
      </c>
    </row>
    <row r="385" spans="1:38" x14ac:dyDescent="0.25">
      <c r="A385" s="15">
        <v>0.36599999999999999</v>
      </c>
      <c r="B385" s="116">
        <f>VLOOKUP($A385,APropertiesDimless!$A$7:$I$1007,VLOOKUP(Span,Data!$N$4:$Y$11,Data!$Y$1,FALSE),FALSE)</f>
        <v>0.38170778394940319</v>
      </c>
      <c r="C385" s="6">
        <f t="shared" si="45"/>
        <v>0.55685389197470159</v>
      </c>
      <c r="D385" s="116">
        <f>VLOOKUP($A385,AProperties!$AE$8:$AM$1007,VLOOKUP(Span,Data!$N$4:$Y$11,Data!$Y$1,FALSE),FALSE)</f>
        <v>0.45216322069921872</v>
      </c>
      <c r="E385" s="116">
        <f t="shared" si="46"/>
        <v>0.60965185126684229</v>
      </c>
      <c r="F385" s="6">
        <f t="shared" si="50"/>
        <v>0.87479579388924766</v>
      </c>
      <c r="G385" s="9"/>
      <c r="H385" s="15">
        <f t="shared" si="47"/>
        <v>0.36599999999999999</v>
      </c>
      <c r="I385" s="6">
        <f>VLOOKUP(H385,AProperties!$AO$8:$AW$1007,VLOOKUP(Span,Data!$N$4:$Y$11,Data!$Y$1,FALSE),FALSE)^(2/3)</f>
        <v>0.35044759367743755</v>
      </c>
      <c r="J385" s="15">
        <f>$I385*(Slope^0.5)/VLOOKUP($H385,AProperties!$AY$8:$BG$1007,VLOOKUP(Span,Data!$N$4:$Y$11,Data!$Y$1,FALSE),FALSE)</f>
        <v>1.1597687750429169</v>
      </c>
      <c r="K385" s="15">
        <f>$J385*VLOOKUP($H385,AProperties!$A$8:$I$1007,VLOOKUP(Span,Data!$N$4:$Y$11,Data!$Y$1,FALSE),FALSE)</f>
        <v>0.50864995724725315</v>
      </c>
      <c r="L385" s="15">
        <f t="shared" si="51"/>
        <v>1.1597687750429169</v>
      </c>
      <c r="M385" s="15">
        <f t="shared" si="52"/>
        <v>0.36599999999999999</v>
      </c>
      <c r="O385" s="28">
        <f t="shared" si="48"/>
        <v>0.36599999999999999</v>
      </c>
      <c r="P385" s="19">
        <f>AA385*VLOOKUP($O385,AProperties!$A$8:$I$1007,VLOOKUP(Span,Data!$N$4:$Y$11,Data!$Y$1,FALSE),FALSE)</f>
        <v>0.20765547549070812</v>
      </c>
      <c r="Q385" s="19">
        <f>AB385*VLOOKUP($O385,AProperties!$A$8:$I$1007,VLOOKUP(Span,Data!$N$4:$Y$11,Data!$Y$1,FALSE),FALSE)</f>
        <v>0.29366918973999323</v>
      </c>
      <c r="R385" s="19">
        <f>AC385*VLOOKUP($O385,AProperties!$A$8:$I$1007,VLOOKUP(Span,Data!$N$4:$Y$11,Data!$Y$1,FALSE),FALSE)</f>
        <v>0.41531095098141624</v>
      </c>
      <c r="S385" s="19">
        <f>AD385*VLOOKUP($O385,AProperties!$A$8:$I$1007,VLOOKUP(Span,Data!$N$4:$Y$11,Data!$Y$1,FALSE),FALSE)</f>
        <v>0.50864995724725315</v>
      </c>
      <c r="T385" s="19">
        <f>AE385*VLOOKUP($O385,AProperties!$A$8:$I$1007,VLOOKUP(Span,Data!$N$4:$Y$11,Data!$Y$1,FALSE),FALSE)</f>
        <v>0.58733837947998646</v>
      </c>
      <c r="U385" s="19">
        <f>AF385*VLOOKUP($O385,AProperties!$A$8:$I$1007,VLOOKUP(Span,Data!$N$4:$Y$11,Data!$Y$1,FALSE),FALSE)</f>
        <v>0.65666427115590875</v>
      </c>
      <c r="V385" s="19">
        <f>AG385*VLOOKUP($O385,AProperties!$A$8:$I$1007,VLOOKUP(Span,Data!$N$4:$Y$11,Data!$Y$1,FALSE),FALSE)</f>
        <v>0.7193396680395604</v>
      </c>
      <c r="W385" s="19">
        <f>AH385*VLOOKUP($O385,AProperties!$A$8:$I$1007,VLOOKUP(Span,Data!$N$4:$Y$11,Data!$Y$1,FALSE),FALSE)</f>
        <v>0.7769756437738633</v>
      </c>
      <c r="X385" s="19">
        <f>AI385*VLOOKUP($O385,AProperties!$A$8:$I$1007,VLOOKUP(Span,Data!$N$4:$Y$11,Data!$Y$1,FALSE),FALSE)</f>
        <v>0.83062190196283248</v>
      </c>
      <c r="Y385" s="19">
        <f>AJ385*VLOOKUP($O385,AProperties!$A$8:$I$1007,VLOOKUP(Span,Data!$N$4:$Y$11,Data!$Y$1,FALSE),FALSE)</f>
        <v>0.8810075692199798</v>
      </c>
      <c r="Z385" s="19">
        <f>AK385*VLOOKUP($O385,AProperties!$A$8:$I$1007,VLOOKUP(Span,Data!$N$4:$Y$11,Data!$Y$1,FALSE),FALSE)</f>
        <v>0.92866351819452986</v>
      </c>
      <c r="AA385" s="19">
        <f>$I385*AA$19^0.5/VLOOKUP($O385,AProperties!$AY$8:$BG$1007,VLOOKUP(Span,Data!$N$4:$Y$11,Data!$Y$1,FALSE),FALSE)</f>
        <v>0.47347361974463931</v>
      </c>
      <c r="AB385" s="19">
        <f>$I385*AB$19^0.5/VLOOKUP($O385,AProperties!$AY$8:$BG$1007,VLOOKUP(Span,Data!$N$4:$Y$11,Data!$Y$1,FALSE),FALSE)</f>
        <v>0.66959281446875052</v>
      </c>
      <c r="AC385" s="19">
        <f>$I385*AC$19^0.5/VLOOKUP($O385,AProperties!$AY$8:$BG$1007,VLOOKUP(Span,Data!$N$4:$Y$11,Data!$Y$1,FALSE),FALSE)</f>
        <v>0.94694723948927861</v>
      </c>
      <c r="AD385" s="19">
        <f>$I385*AD$19^0.5/VLOOKUP($O385,AProperties!$AY$8:$BG$1007,VLOOKUP(Span,Data!$N$4:$Y$11,Data!$Y$1,FALSE),FALSE)</f>
        <v>1.1597687750429169</v>
      </c>
      <c r="AE385" s="19">
        <f>$I385*AE$19^0.5/VLOOKUP($O385,AProperties!$AY$8:$BG$1007,VLOOKUP(Span,Data!$N$4:$Y$11,Data!$Y$1,FALSE),FALSE)</f>
        <v>1.339185628937501</v>
      </c>
      <c r="AF385" s="19">
        <f>$I385*AF$19^0.5/VLOOKUP($O385,AProperties!$AY$8:$BG$1007,VLOOKUP(Span,Data!$N$4:$Y$11,Data!$Y$1,FALSE),FALSE)</f>
        <v>1.497255050397531</v>
      </c>
      <c r="AG385" s="19">
        <f>$I385*AG$19^0.5/VLOOKUP($O385,AProperties!$AY$8:$BG$1007,VLOOKUP(Span,Data!$N$4:$Y$11,Data!$Y$1,FALSE),FALSE)</f>
        <v>1.6401607308825241</v>
      </c>
      <c r="AH385" s="19">
        <f>$I385*AH$19^0.5/VLOOKUP($O385,AProperties!$AY$8:$BG$1007,VLOOKUP(Span,Data!$N$4:$Y$11,Data!$Y$1,FALSE),FALSE)</f>
        <v>1.7715760667601261</v>
      </c>
      <c r="AI385" s="19">
        <f>$I385*AI$19^0.5/VLOOKUP($O385,AProperties!$AY$8:$BG$1007,VLOOKUP(Span,Data!$N$4:$Y$11,Data!$Y$1,FALSE),FALSE)</f>
        <v>1.8938944789785572</v>
      </c>
      <c r="AJ385" s="19">
        <f>$I385*AJ$19^0.5/VLOOKUP($O385,AProperties!$AY$8:$BG$1007,VLOOKUP(Span,Data!$N$4:$Y$11,Data!$Y$1,FALSE),FALSE)</f>
        <v>2.0087784434062517</v>
      </c>
      <c r="AK385" s="19">
        <f>$I385*AK$19^0.5/VLOOKUP($O385,AProperties!$AY$8:$BG$1007,VLOOKUP(Span,Data!$N$4:$Y$11,Data!$Y$1,FALSE),FALSE)</f>
        <v>2.1174383986038006</v>
      </c>
      <c r="AL385" s="47">
        <f t="shared" si="49"/>
        <v>0.36599999999999999</v>
      </c>
    </row>
    <row r="386" spans="1:38" x14ac:dyDescent="0.25">
      <c r="A386" s="15">
        <v>0.36699999999999999</v>
      </c>
      <c r="B386" s="116">
        <f>VLOOKUP($A386,APropertiesDimless!$A$7:$I$1007,VLOOKUP(Span,Data!$N$4:$Y$11,Data!$Y$1,FALSE),FALSE)</f>
        <v>0.38285823282824877</v>
      </c>
      <c r="C386" s="6">
        <f t="shared" si="45"/>
        <v>0.5584291164141244</v>
      </c>
      <c r="D386" s="116">
        <f>VLOOKUP($A386,AProperties!$AE$8:$AM$1007,VLOOKUP(Span,Data!$N$4:$Y$11,Data!$Y$1,FALSE),FALSE)</f>
        <v>0.45334756729872699</v>
      </c>
      <c r="E386" s="116">
        <f t="shared" si="46"/>
        <v>0.6116474233007948</v>
      </c>
      <c r="F386" s="6">
        <f t="shared" si="50"/>
        <v>0.87840789253220941</v>
      </c>
      <c r="G386" s="9"/>
      <c r="H386" s="15">
        <f t="shared" si="47"/>
        <v>0.36699999999999999</v>
      </c>
      <c r="I386" s="6">
        <f>VLOOKUP(H386,AProperties!$AO$8:$AW$1007,VLOOKUP(Span,Data!$N$4:$Y$11,Data!$Y$1,FALSE),FALSE)^(2/3)</f>
        <v>0.35087131809274835</v>
      </c>
      <c r="J386" s="15">
        <f>$I386*(Slope^0.5)/VLOOKUP($H386,AProperties!$AY$8:$BG$1007,VLOOKUP(Span,Data!$N$4:$Y$11,Data!$Y$1,FALSE),FALSE)</f>
        <v>1.1614903543110309</v>
      </c>
      <c r="K386" s="15">
        <f>$J386*VLOOKUP($H386,AProperties!$A$8:$I$1007,VLOOKUP(Span,Data!$N$4:$Y$11,Data!$Y$1,FALSE),FALSE)</f>
        <v>0.510739284790099</v>
      </c>
      <c r="L386" s="15">
        <f t="shared" si="51"/>
        <v>1.1614903543110309</v>
      </c>
      <c r="M386" s="15">
        <f t="shared" si="52"/>
        <v>0.36699999999999999</v>
      </c>
      <c r="O386" s="28">
        <f t="shared" si="48"/>
        <v>0.36699999999999999</v>
      </c>
      <c r="P386" s="19">
        <f>AA386*VLOOKUP($O386,AProperties!$A$8:$I$1007,VLOOKUP(Span,Data!$N$4:$Y$11,Data!$Y$1,FALSE),FALSE)</f>
        <v>0.20850843988829404</v>
      </c>
      <c r="Q386" s="19">
        <f>AB386*VLOOKUP($O386,AProperties!$A$8:$I$1007,VLOOKUP(Span,Data!$N$4:$Y$11,Data!$Y$1,FALSE),FALSE)</f>
        <v>0.29487546355928068</v>
      </c>
      <c r="R386" s="19">
        <f>AC386*VLOOKUP($O386,AProperties!$A$8:$I$1007,VLOOKUP(Span,Data!$N$4:$Y$11,Data!$Y$1,FALSE),FALSE)</f>
        <v>0.41701687977658808</v>
      </c>
      <c r="S386" s="19">
        <f>AD386*VLOOKUP($O386,AProperties!$A$8:$I$1007,VLOOKUP(Span,Data!$N$4:$Y$11,Data!$Y$1,FALSE),FALSE)</f>
        <v>0.510739284790099</v>
      </c>
      <c r="T386" s="19">
        <f>AE386*VLOOKUP($O386,AProperties!$A$8:$I$1007,VLOOKUP(Span,Data!$N$4:$Y$11,Data!$Y$1,FALSE),FALSE)</f>
        <v>0.58975092711856136</v>
      </c>
      <c r="U386" s="19">
        <f>AF386*VLOOKUP($O386,AProperties!$A$8:$I$1007,VLOOKUP(Span,Data!$N$4:$Y$11,Data!$Y$1,FALSE),FALSE)</f>
        <v>0.65936158141531365</v>
      </c>
      <c r="V386" s="19">
        <f>AG386*VLOOKUP($O386,AProperties!$A$8:$I$1007,VLOOKUP(Span,Data!$N$4:$Y$11,Data!$Y$1,FALSE),FALSE)</f>
        <v>0.72229442338689276</v>
      </c>
      <c r="W386" s="19">
        <f>AH386*VLOOKUP($O386,AProperties!$A$8:$I$1007,VLOOKUP(Span,Data!$N$4:$Y$11,Data!$Y$1,FALSE),FALSE)</f>
        <v>0.7801671443127457</v>
      </c>
      <c r="X386" s="19">
        <f>AI386*VLOOKUP($O386,AProperties!$A$8:$I$1007,VLOOKUP(Span,Data!$N$4:$Y$11,Data!$Y$1,FALSE),FALSE)</f>
        <v>0.83403375955317616</v>
      </c>
      <c r="Y386" s="19">
        <f>AJ386*VLOOKUP($O386,AProperties!$A$8:$I$1007,VLOOKUP(Span,Data!$N$4:$Y$11,Data!$Y$1,FALSE),FALSE)</f>
        <v>0.88462639067784199</v>
      </c>
      <c r="Z386" s="19">
        <f>AK386*VLOOKUP($O386,AProperties!$A$8:$I$1007,VLOOKUP(Span,Data!$N$4:$Y$11,Data!$Y$1,FALSE),FALSE)</f>
        <v>0.93247809094530831</v>
      </c>
      <c r="AA386" s="19">
        <f>$I386*AA$19^0.5/VLOOKUP($O386,AProperties!$AY$8:$BG$1007,VLOOKUP(Span,Data!$N$4:$Y$11,Data!$Y$1,FALSE),FALSE)</f>
        <v>0.47417645153774496</v>
      </c>
      <c r="AB386" s="19">
        <f>$I386*AB$19^0.5/VLOOKUP($O386,AProperties!$AY$8:$BG$1007,VLOOKUP(Span,Data!$N$4:$Y$11,Data!$Y$1,FALSE),FALSE)</f>
        <v>0.67058676872262757</v>
      </c>
      <c r="AC386" s="19">
        <f>$I386*AC$19^0.5/VLOOKUP($O386,AProperties!$AY$8:$BG$1007,VLOOKUP(Span,Data!$N$4:$Y$11,Data!$Y$1,FALSE),FALSE)</f>
        <v>0.94835290307548992</v>
      </c>
      <c r="AD386" s="19">
        <f>$I386*AD$19^0.5/VLOOKUP($O386,AProperties!$AY$8:$BG$1007,VLOOKUP(Span,Data!$N$4:$Y$11,Data!$Y$1,FALSE),FALSE)</f>
        <v>1.1614903543110309</v>
      </c>
      <c r="AE386" s="19">
        <f>$I386*AE$19^0.5/VLOOKUP($O386,AProperties!$AY$8:$BG$1007,VLOOKUP(Span,Data!$N$4:$Y$11,Data!$Y$1,FALSE),FALSE)</f>
        <v>1.3411735374452551</v>
      </c>
      <c r="AF386" s="19">
        <f>$I386*AF$19^0.5/VLOOKUP($O386,AProperties!$AY$8:$BG$1007,VLOOKUP(Span,Data!$N$4:$Y$11,Data!$Y$1,FALSE),FALSE)</f>
        <v>1.499477599675725</v>
      </c>
      <c r="AG386" s="19">
        <f>$I386*AG$19^0.5/VLOOKUP($O386,AProperties!$AY$8:$BG$1007,VLOOKUP(Span,Data!$N$4:$Y$11,Data!$Y$1,FALSE),FALSE)</f>
        <v>1.6425954116321915</v>
      </c>
      <c r="AH386" s="19">
        <f>$I386*AH$19^0.5/VLOOKUP($O386,AProperties!$AY$8:$BG$1007,VLOOKUP(Span,Data!$N$4:$Y$11,Data!$Y$1,FALSE),FALSE)</f>
        <v>1.7742058225304593</v>
      </c>
      <c r="AI386" s="19">
        <f>$I386*AI$19^0.5/VLOOKUP($O386,AProperties!$AY$8:$BG$1007,VLOOKUP(Span,Data!$N$4:$Y$11,Data!$Y$1,FALSE),FALSE)</f>
        <v>1.8967058061509798</v>
      </c>
      <c r="AJ386" s="19">
        <f>$I386*AJ$19^0.5/VLOOKUP($O386,AProperties!$AY$8:$BG$1007,VLOOKUP(Span,Data!$N$4:$Y$11,Data!$Y$1,FALSE),FALSE)</f>
        <v>2.0117603061678828</v>
      </c>
      <c r="AK386" s="19">
        <f>$I386*AK$19^0.5/VLOOKUP($O386,AProperties!$AY$8:$BG$1007,VLOOKUP(Span,Data!$N$4:$Y$11,Data!$Y$1,FALSE),FALSE)</f>
        <v>2.120581557936065</v>
      </c>
      <c r="AL386" s="47">
        <f t="shared" si="49"/>
        <v>0.36699999999999999</v>
      </c>
    </row>
    <row r="387" spans="1:38" x14ac:dyDescent="0.25">
      <c r="A387" s="15">
        <v>0.36799999999999999</v>
      </c>
      <c r="B387" s="116">
        <f>VLOOKUP($A387,APropertiesDimless!$A$7:$I$1007,VLOOKUP(Span,Data!$N$4:$Y$11,Data!$Y$1,FALSE),FALSE)</f>
        <v>0.38400973313391712</v>
      </c>
      <c r="C387" s="6">
        <f t="shared" si="45"/>
        <v>0.56000486656695858</v>
      </c>
      <c r="D387" s="116">
        <f>VLOOKUP($A387,AProperties!$AE$8:$AM$1007,VLOOKUP(Span,Data!$N$4:$Y$11,Data!$Y$1,FALSE),FALSE)</f>
        <v>0.45453144696286524</v>
      </c>
      <c r="E387" s="116">
        <f t="shared" si="46"/>
        <v>0.61364499484970547</v>
      </c>
      <c r="F387" s="6">
        <f t="shared" si="50"/>
        <v>0.88202520532944195</v>
      </c>
      <c r="G387" s="9"/>
      <c r="H387" s="15">
        <f t="shared" si="47"/>
        <v>0.36799999999999999</v>
      </c>
      <c r="I387" s="6">
        <f>VLOOKUP(H387,AProperties!$AO$8:$AW$1007,VLOOKUP(Span,Data!$N$4:$Y$11,Data!$Y$1,FALSE),FALSE)^(2/3)</f>
        <v>0.35129379277302009</v>
      </c>
      <c r="J387" s="15">
        <f>$I387*(Slope^0.5)/VLOOKUP($H387,AProperties!$AY$8:$BG$1007,VLOOKUP(Span,Data!$N$4:$Y$11,Data!$Y$1,FALSE),FALSE)</f>
        <v>1.1632083982467945</v>
      </c>
      <c r="K387" s="15">
        <f>$J387*VLOOKUP($H387,AProperties!$A$8:$I$1007,VLOOKUP(Span,Data!$N$4:$Y$11,Data!$Y$1,FALSE),FALSE)</f>
        <v>0.51283048224327732</v>
      </c>
      <c r="L387" s="15">
        <f t="shared" si="51"/>
        <v>1.1632083982467945</v>
      </c>
      <c r="M387" s="15">
        <f t="shared" si="52"/>
        <v>0.36799999999999999</v>
      </c>
      <c r="O387" s="28">
        <f t="shared" si="48"/>
        <v>0.36799999999999999</v>
      </c>
      <c r="P387" s="19">
        <f>AA387*VLOOKUP($O387,AProperties!$A$8:$I$1007,VLOOKUP(Span,Data!$N$4:$Y$11,Data!$Y$1,FALSE),FALSE)</f>
        <v>0.20936216767357643</v>
      </c>
      <c r="Q387" s="19">
        <f>AB387*VLOOKUP($O387,AProperties!$A$8:$I$1007,VLOOKUP(Span,Data!$N$4:$Y$11,Data!$Y$1,FALSE),FALSE)</f>
        <v>0.29608281697180178</v>
      </c>
      <c r="R387" s="19">
        <f>AC387*VLOOKUP($O387,AProperties!$A$8:$I$1007,VLOOKUP(Span,Data!$N$4:$Y$11,Data!$Y$1,FALSE),FALSE)</f>
        <v>0.41872433534715287</v>
      </c>
      <c r="S387" s="19">
        <f>AD387*VLOOKUP($O387,AProperties!$A$8:$I$1007,VLOOKUP(Span,Data!$N$4:$Y$11,Data!$Y$1,FALSE),FALSE)</f>
        <v>0.51283048224327732</v>
      </c>
      <c r="T387" s="19">
        <f>AE387*VLOOKUP($O387,AProperties!$A$8:$I$1007,VLOOKUP(Span,Data!$N$4:$Y$11,Data!$Y$1,FALSE),FALSE)</f>
        <v>0.59216563394360355</v>
      </c>
      <c r="U387" s="19">
        <f>AF387*VLOOKUP($O387,AProperties!$A$8:$I$1007,VLOOKUP(Span,Data!$N$4:$Y$11,Data!$Y$1,FALSE),FALSE)</f>
        <v>0.66206130571857713</v>
      </c>
      <c r="V387" s="19">
        <f>AG387*VLOOKUP($O387,AProperties!$A$8:$I$1007,VLOOKUP(Span,Data!$N$4:$Y$11,Data!$Y$1,FALSE),FALSE)</f>
        <v>0.7252518231867775</v>
      </c>
      <c r="W387" s="19">
        <f>AH387*VLOOKUP($O387,AProperties!$A$8:$I$1007,VLOOKUP(Span,Data!$N$4:$Y$11,Data!$Y$1,FALSE),FALSE)</f>
        <v>0.78336150118684167</v>
      </c>
      <c r="X387" s="19">
        <f>AI387*VLOOKUP($O387,AProperties!$A$8:$I$1007,VLOOKUP(Span,Data!$N$4:$Y$11,Data!$Y$1,FALSE),FALSE)</f>
        <v>0.83744867069430573</v>
      </c>
      <c r="Y387" s="19">
        <f>AJ387*VLOOKUP($O387,AProperties!$A$8:$I$1007,VLOOKUP(Span,Data!$N$4:$Y$11,Data!$Y$1,FALSE),FALSE)</f>
        <v>0.88824845091540527</v>
      </c>
      <c r="Z387" s="19">
        <f>AK387*VLOOKUP($O387,AProperties!$A$8:$I$1007,VLOOKUP(Span,Data!$N$4:$Y$11,Data!$Y$1,FALSE),FALSE)</f>
        <v>0.93629607766965184</v>
      </c>
      <c r="AA387" s="19">
        <f>$I387*AA$19^0.5/VLOOKUP($O387,AProperties!$AY$8:$BG$1007,VLOOKUP(Span,Data!$N$4:$Y$11,Data!$Y$1,FALSE),FALSE)</f>
        <v>0.47487784003746214</v>
      </c>
      <c r="AB387" s="19">
        <f>$I387*AB$19^0.5/VLOOKUP($O387,AProperties!$AY$8:$BG$1007,VLOOKUP(Span,Data!$N$4:$Y$11,Data!$Y$1,FALSE),FALSE)</f>
        <v>0.67157868185142022</v>
      </c>
      <c r="AC387" s="19">
        <f>$I387*AC$19^0.5/VLOOKUP($O387,AProperties!$AY$8:$BG$1007,VLOOKUP(Span,Data!$N$4:$Y$11,Data!$Y$1,FALSE),FALSE)</f>
        <v>0.94975568007492428</v>
      </c>
      <c r="AD387" s="19">
        <f>$I387*AD$19^0.5/VLOOKUP($O387,AProperties!$AY$8:$BG$1007,VLOOKUP(Span,Data!$N$4:$Y$11,Data!$Y$1,FALSE),FALSE)</f>
        <v>1.1632083982467945</v>
      </c>
      <c r="AE387" s="19">
        <f>$I387*AE$19^0.5/VLOOKUP($O387,AProperties!$AY$8:$BG$1007,VLOOKUP(Span,Data!$N$4:$Y$11,Data!$Y$1,FALSE),FALSE)</f>
        <v>1.3431573637028404</v>
      </c>
      <c r="AF387" s="19">
        <f>$I387*AF$19^0.5/VLOOKUP($O387,AProperties!$AY$8:$BG$1007,VLOOKUP(Span,Data!$N$4:$Y$11,Data!$Y$1,FALSE),FALSE)</f>
        <v>1.5016955848594797</v>
      </c>
      <c r="AG387" s="19">
        <f>$I387*AG$19^0.5/VLOOKUP($O387,AProperties!$AY$8:$BG$1007,VLOOKUP(Span,Data!$N$4:$Y$11,Data!$Y$1,FALSE),FALSE)</f>
        <v>1.645025092666901</v>
      </c>
      <c r="AH387" s="19">
        <f>$I387*AH$19^0.5/VLOOKUP($O387,AProperties!$AY$8:$BG$1007,VLOOKUP(Span,Data!$N$4:$Y$11,Data!$Y$1,FALSE),FALSE)</f>
        <v>1.7768301779914244</v>
      </c>
      <c r="AI387" s="19">
        <f>$I387*AI$19^0.5/VLOOKUP($O387,AProperties!$AY$8:$BG$1007,VLOOKUP(Span,Data!$N$4:$Y$11,Data!$Y$1,FALSE),FALSE)</f>
        <v>1.8995113601498486</v>
      </c>
      <c r="AJ387" s="19">
        <f>$I387*AJ$19^0.5/VLOOKUP($O387,AProperties!$AY$8:$BG$1007,VLOOKUP(Span,Data!$N$4:$Y$11,Data!$Y$1,FALSE),FALSE)</f>
        <v>2.0147360455542604</v>
      </c>
      <c r="AK387" s="19">
        <f>$I387*AK$19^0.5/VLOOKUP($O387,AProperties!$AY$8:$BG$1007,VLOOKUP(Span,Data!$N$4:$Y$11,Data!$Y$1,FALSE),FALSE)</f>
        <v>2.1237182626640734</v>
      </c>
      <c r="AL387" s="47">
        <f t="shared" si="49"/>
        <v>0.36799999999999999</v>
      </c>
    </row>
    <row r="388" spans="1:38" x14ac:dyDescent="0.25">
      <c r="A388" s="15">
        <v>0.36899999999999999</v>
      </c>
      <c r="B388" s="116">
        <f>VLOOKUP($A388,APropertiesDimless!$A$7:$I$1007,VLOOKUP(Span,Data!$N$4:$Y$11,Data!$Y$1,FALSE),FALSE)</f>
        <v>0.38516229020708537</v>
      </c>
      <c r="C388" s="6">
        <f t="shared" si="45"/>
        <v>0.56158114510354262</v>
      </c>
      <c r="D388" s="116">
        <f>VLOOKUP($A388,AProperties!$AE$8:$AM$1007,VLOOKUP(Span,Data!$N$4:$Y$11,Data!$Y$1,FALSE),FALSE)</f>
        <v>0.4557148580266342</v>
      </c>
      <c r="E388" s="116">
        <f t="shared" si="46"/>
        <v>0.61564457011171037</v>
      </c>
      <c r="F388" s="6">
        <f t="shared" si="50"/>
        <v>0.88564772852500273</v>
      </c>
      <c r="G388" s="9"/>
      <c r="H388" s="15">
        <f t="shared" si="47"/>
        <v>0.36899999999999999</v>
      </c>
      <c r="I388" s="6">
        <f>VLOOKUP(H388,AProperties!$AO$8:$AW$1007,VLOOKUP(Span,Data!$N$4:$Y$11,Data!$Y$1,FALSE),FALSE)^(2/3)</f>
        <v>0.35171502093484086</v>
      </c>
      <c r="J388" s="15">
        <f>$I388*(Slope^0.5)/VLOOKUP($H388,AProperties!$AY$8:$BG$1007,VLOOKUP(Span,Data!$N$4:$Y$11,Data!$Y$1,FALSE),FALSE)</f>
        <v>1.1649229141087076</v>
      </c>
      <c r="K388" s="15">
        <f>$J388*VLOOKUP($H388,AProperties!$A$8:$I$1007,VLOOKUP(Span,Data!$N$4:$Y$11,Data!$Y$1,FALSE),FALSE)</f>
        <v>0.51492353642055588</v>
      </c>
      <c r="L388" s="15">
        <f t="shared" si="51"/>
        <v>1.1649229141087076</v>
      </c>
      <c r="M388" s="15">
        <f t="shared" si="52"/>
        <v>0.36899999999999999</v>
      </c>
      <c r="O388" s="28">
        <f t="shared" si="48"/>
        <v>0.36899999999999999</v>
      </c>
      <c r="P388" s="19">
        <f>AA388*VLOOKUP($O388,AProperties!$A$8:$I$1007,VLOOKUP(Span,Data!$N$4:$Y$11,Data!$Y$1,FALSE),FALSE)</f>
        <v>0.21021665346329863</v>
      </c>
      <c r="Q388" s="19">
        <f>AB388*VLOOKUP($O388,AProperties!$A$8:$I$1007,VLOOKUP(Span,Data!$N$4:$Y$11,Data!$Y$1,FALSE),FALSE)</f>
        <v>0.29729124236448201</v>
      </c>
      <c r="R388" s="19">
        <f>AC388*VLOOKUP($O388,AProperties!$A$8:$I$1007,VLOOKUP(Span,Data!$N$4:$Y$11,Data!$Y$1,FALSE),FALSE)</f>
        <v>0.42043330692659725</v>
      </c>
      <c r="S388" s="19">
        <f>AD388*VLOOKUP($O388,AProperties!$A$8:$I$1007,VLOOKUP(Span,Data!$N$4:$Y$11,Data!$Y$1,FALSE),FALSE)</f>
        <v>0.51492353642055588</v>
      </c>
      <c r="T388" s="19">
        <f>AE388*VLOOKUP($O388,AProperties!$A$8:$I$1007,VLOOKUP(Span,Data!$N$4:$Y$11,Data!$Y$1,FALSE),FALSE)</f>
        <v>0.59458248472896402</v>
      </c>
      <c r="U388" s="19">
        <f>AF388*VLOOKUP($O388,AProperties!$A$8:$I$1007,VLOOKUP(Span,Data!$N$4:$Y$11,Data!$Y$1,FALSE),FALSE)</f>
        <v>0.66476342704234703</v>
      </c>
      <c r="V388" s="19">
        <f>AG388*VLOOKUP($O388,AProperties!$A$8:$I$1007,VLOOKUP(Span,Data!$N$4:$Y$11,Data!$Y$1,FALSE),FALSE)</f>
        <v>0.72821184879106649</v>
      </c>
      <c r="W388" s="19">
        <f>AH388*VLOOKUP($O388,AProperties!$A$8:$I$1007,VLOOKUP(Span,Data!$N$4:$Y$11,Data!$Y$1,FALSE),FALSE)</f>
        <v>0.78655869425384917</v>
      </c>
      <c r="X388" s="19">
        <f>AI388*VLOOKUP($O388,AProperties!$A$8:$I$1007,VLOOKUP(Span,Data!$N$4:$Y$11,Data!$Y$1,FALSE),FALSE)</f>
        <v>0.8408666138531945</v>
      </c>
      <c r="Y388" s="19">
        <f>AJ388*VLOOKUP($O388,AProperties!$A$8:$I$1007,VLOOKUP(Span,Data!$N$4:$Y$11,Data!$Y$1,FALSE),FALSE)</f>
        <v>0.89187372709344592</v>
      </c>
      <c r="Z388" s="19">
        <f>AK388*VLOOKUP($O388,AProperties!$A$8:$I$1007,VLOOKUP(Span,Data!$N$4:$Y$11,Data!$Y$1,FALSE),FALSE)</f>
        <v>0.94011745429290472</v>
      </c>
      <c r="AA388" s="19">
        <f>$I388*AA$19^0.5/VLOOKUP($O388,AProperties!$AY$8:$BG$1007,VLOOKUP(Span,Data!$N$4:$Y$11,Data!$Y$1,FALSE),FALSE)</f>
        <v>0.47557778820706142</v>
      </c>
      <c r="AB388" s="19">
        <f>$I388*AB$19^0.5/VLOOKUP($O388,AProperties!$AY$8:$BG$1007,VLOOKUP(Span,Data!$N$4:$Y$11,Data!$Y$1,FALSE),FALSE)</f>
        <v>0.67256855804582572</v>
      </c>
      <c r="AC388" s="19">
        <f>$I388*AC$19^0.5/VLOOKUP($O388,AProperties!$AY$8:$BG$1007,VLOOKUP(Span,Data!$N$4:$Y$11,Data!$Y$1,FALSE),FALSE)</f>
        <v>0.95115557641412285</v>
      </c>
      <c r="AD388" s="19">
        <f>$I388*AD$19^0.5/VLOOKUP($O388,AProperties!$AY$8:$BG$1007,VLOOKUP(Span,Data!$N$4:$Y$11,Data!$Y$1,FALSE),FALSE)</f>
        <v>1.1649229141087076</v>
      </c>
      <c r="AE388" s="19">
        <f>$I388*AE$19^0.5/VLOOKUP($O388,AProperties!$AY$8:$BG$1007,VLOOKUP(Span,Data!$N$4:$Y$11,Data!$Y$1,FALSE),FALSE)</f>
        <v>1.3451371160916514</v>
      </c>
      <c r="AF388" s="19">
        <f>$I388*AF$19^0.5/VLOOKUP($O388,AProperties!$AY$8:$BG$1007,VLOOKUP(Span,Data!$N$4:$Y$11,Data!$Y$1,FALSE),FALSE)</f>
        <v>1.5039090153194792</v>
      </c>
      <c r="AG388" s="19">
        <f>$I388*AG$19^0.5/VLOOKUP($O388,AProperties!$AY$8:$BG$1007,VLOOKUP(Span,Data!$N$4:$Y$11,Data!$Y$1,FALSE),FALSE)</f>
        <v>1.6474497842517226</v>
      </c>
      <c r="AH388" s="19">
        <f>$I388*AH$19^0.5/VLOOKUP($O388,AProperties!$AY$8:$BG$1007,VLOOKUP(Span,Data!$N$4:$Y$11,Data!$Y$1,FALSE),FALSE)</f>
        <v>1.7794491442305644</v>
      </c>
      <c r="AI388" s="19">
        <f>$I388*AI$19^0.5/VLOOKUP($O388,AProperties!$AY$8:$BG$1007,VLOOKUP(Span,Data!$N$4:$Y$11,Data!$Y$1,FALSE),FALSE)</f>
        <v>1.9023111528282457</v>
      </c>
      <c r="AJ388" s="19">
        <f>$I388*AJ$19^0.5/VLOOKUP($O388,AProperties!$AY$8:$BG$1007,VLOOKUP(Span,Data!$N$4:$Y$11,Data!$Y$1,FALSE),FALSE)</f>
        <v>2.0177056741374768</v>
      </c>
      <c r="AK388" s="19">
        <f>$I388*AK$19^0.5/VLOOKUP($O388,AProperties!$AY$8:$BG$1007,VLOOKUP(Span,Data!$N$4:$Y$11,Data!$Y$1,FALSE),FALSE)</f>
        <v>2.1268485260399745</v>
      </c>
      <c r="AL388" s="47">
        <f t="shared" si="49"/>
        <v>0.36899999999999999</v>
      </c>
    </row>
    <row r="389" spans="1:38" x14ac:dyDescent="0.25">
      <c r="A389" s="15">
        <v>0.37</v>
      </c>
      <c r="B389" s="116">
        <f>VLOOKUP($A389,APropertiesDimless!$A$7:$I$1007,VLOOKUP(Span,Data!$N$4:$Y$11,Data!$Y$1,FALSE),FALSE)</f>
        <v>0.38631590941516436</v>
      </c>
      <c r="C389" s="6">
        <f t="shared" si="45"/>
        <v>0.56315795470758223</v>
      </c>
      <c r="D389" s="116">
        <f>VLOOKUP($A389,AProperties!$AE$8:$AM$1007,VLOOKUP(Span,Data!$N$4:$Y$11,Data!$Y$1,FALSE),FALSE)</f>
        <v>0.45689779882305592</v>
      </c>
      <c r="E389" s="116">
        <f t="shared" si="46"/>
        <v>0.6176461533018659</v>
      </c>
      <c r="F389" s="6">
        <f t="shared" si="50"/>
        <v>0.8892754584156386</v>
      </c>
      <c r="G389" s="9"/>
      <c r="H389" s="15">
        <f t="shared" si="47"/>
        <v>0.37</v>
      </c>
      <c r="I389" s="6">
        <f>VLOOKUP(H389,AProperties!$AO$8:$AW$1007,VLOOKUP(Span,Data!$N$4:$Y$11,Data!$Y$1,FALSE),FALSE)^(2/3)</f>
        <v>0.35213500577243023</v>
      </c>
      <c r="J389" s="15">
        <f>$I389*(Slope^0.5)/VLOOKUP($H389,AProperties!$AY$8:$BG$1007,VLOOKUP(Span,Data!$N$4:$Y$11,Data!$Y$1,FALSE),FALSE)</f>
        <v>1.166633909099144</v>
      </c>
      <c r="K389" s="15">
        <f>$J389*VLOOKUP($H389,AProperties!$A$8:$I$1007,VLOOKUP(Span,Data!$N$4:$Y$11,Data!$Y$1,FALSE),FALSE)</f>
        <v>0.51701843414045756</v>
      </c>
      <c r="L389" s="15">
        <f t="shared" si="51"/>
        <v>1.166633909099144</v>
      </c>
      <c r="M389" s="15">
        <f t="shared" si="52"/>
        <v>0.37</v>
      </c>
      <c r="O389" s="28">
        <f t="shared" si="48"/>
        <v>0.37</v>
      </c>
      <c r="P389" s="19">
        <f>AA389*VLOOKUP($O389,AProperties!$A$8:$I$1007,VLOOKUP(Span,Data!$N$4:$Y$11,Data!$Y$1,FALSE),FALSE)</f>
        <v>0.21107189187614514</v>
      </c>
      <c r="Q389" s="19">
        <f>AB389*VLOOKUP($O389,AProperties!$A$8:$I$1007,VLOOKUP(Span,Data!$N$4:$Y$11,Data!$Y$1,FALSE),FALSE)</f>
        <v>0.29850073212699196</v>
      </c>
      <c r="R389" s="19">
        <f>AC389*VLOOKUP($O389,AProperties!$A$8:$I$1007,VLOOKUP(Span,Data!$N$4:$Y$11,Data!$Y$1,FALSE),FALSE)</f>
        <v>0.42214378375229028</v>
      </c>
      <c r="S389" s="19">
        <f>AD389*VLOOKUP($O389,AProperties!$A$8:$I$1007,VLOOKUP(Span,Data!$N$4:$Y$11,Data!$Y$1,FALSE),FALSE)</f>
        <v>0.51701843414045756</v>
      </c>
      <c r="T389" s="19">
        <f>AE389*VLOOKUP($O389,AProperties!$A$8:$I$1007,VLOOKUP(Span,Data!$N$4:$Y$11,Data!$Y$1,FALSE),FALSE)</f>
        <v>0.59700146425398393</v>
      </c>
      <c r="U389" s="19">
        <f>AF389*VLOOKUP($O389,AProperties!$A$8:$I$1007,VLOOKUP(Span,Data!$N$4:$Y$11,Data!$Y$1,FALSE),FALSE)</f>
        <v>0.66746792836940938</v>
      </c>
      <c r="V389" s="19">
        <f>AG389*VLOOKUP($O389,AProperties!$A$8:$I$1007,VLOOKUP(Span,Data!$N$4:$Y$11,Data!$Y$1,FALSE),FALSE)</f>
        <v>0.73117448155833586</v>
      </c>
      <c r="W389" s="19">
        <f>AH389*VLOOKUP($O389,AProperties!$A$8:$I$1007,VLOOKUP(Span,Data!$N$4:$Y$11,Data!$Y$1,FALSE),FALSE)</f>
        <v>0.78975870337872911</v>
      </c>
      <c r="X389" s="19">
        <f>AI389*VLOOKUP($O389,AProperties!$A$8:$I$1007,VLOOKUP(Span,Data!$N$4:$Y$11,Data!$Y$1,FALSE),FALSE)</f>
        <v>0.84428756750458056</v>
      </c>
      <c r="Y389" s="19">
        <f>AJ389*VLOOKUP($O389,AProperties!$A$8:$I$1007,VLOOKUP(Span,Data!$N$4:$Y$11,Data!$Y$1,FALSE),FALSE)</f>
        <v>0.89550219638097595</v>
      </c>
      <c r="Z389" s="19">
        <f>AK389*VLOOKUP($O389,AProperties!$A$8:$I$1007,VLOOKUP(Span,Data!$N$4:$Y$11,Data!$Y$1,FALSE),FALSE)</f>
        <v>0.94394219674909219</v>
      </c>
      <c r="AA389" s="19">
        <f>$I389*AA$19^0.5/VLOOKUP($O389,AProperties!$AY$8:$BG$1007,VLOOKUP(Span,Data!$N$4:$Y$11,Data!$Y$1,FALSE),FALSE)</f>
        <v>0.47627629898689927</v>
      </c>
      <c r="AB389" s="19">
        <f>$I389*AB$19^0.5/VLOOKUP($O389,AProperties!$AY$8:$BG$1007,VLOOKUP(Span,Data!$N$4:$Y$11,Data!$Y$1,FALSE),FALSE)</f>
        <v>0.6735564014641362</v>
      </c>
      <c r="AC389" s="19">
        <f>$I389*AC$19^0.5/VLOOKUP($O389,AProperties!$AY$8:$BG$1007,VLOOKUP(Span,Data!$N$4:$Y$11,Data!$Y$1,FALSE),FALSE)</f>
        <v>0.95255259797379854</v>
      </c>
      <c r="AD389" s="19">
        <f>$I389*AD$19^0.5/VLOOKUP($O389,AProperties!$AY$8:$BG$1007,VLOOKUP(Span,Data!$N$4:$Y$11,Data!$Y$1,FALSE),FALSE)</f>
        <v>1.166633909099144</v>
      </c>
      <c r="AE389" s="19">
        <f>$I389*AE$19^0.5/VLOOKUP($O389,AProperties!$AY$8:$BG$1007,VLOOKUP(Span,Data!$N$4:$Y$11,Data!$Y$1,FALSE),FALSE)</f>
        <v>1.3471128029282724</v>
      </c>
      <c r="AF389" s="19">
        <f>$I389*AF$19^0.5/VLOOKUP($O389,AProperties!$AY$8:$BG$1007,VLOOKUP(Span,Data!$N$4:$Y$11,Data!$Y$1,FALSE),FALSE)</f>
        <v>1.5061179003539473</v>
      </c>
      <c r="AG389" s="19">
        <f>$I389*AG$19^0.5/VLOOKUP($O389,AProperties!$AY$8:$BG$1007,VLOOKUP(Span,Data!$N$4:$Y$11,Data!$Y$1,FALSE),FALSE)</f>
        <v>1.6498694965723499</v>
      </c>
      <c r="AH389" s="19">
        <f>$I389*AH$19^0.5/VLOOKUP($O389,AProperties!$AY$8:$BG$1007,VLOOKUP(Span,Data!$N$4:$Y$11,Data!$Y$1,FALSE),FALSE)</f>
        <v>1.782062732249686</v>
      </c>
      <c r="AI389" s="19">
        <f>$I389*AI$19^0.5/VLOOKUP($O389,AProperties!$AY$8:$BG$1007,VLOOKUP(Span,Data!$N$4:$Y$11,Data!$Y$1,FALSE),FALSE)</f>
        <v>1.9051051959475971</v>
      </c>
      <c r="AJ389" s="19">
        <f>$I389*AJ$19^0.5/VLOOKUP($O389,AProperties!$AY$8:$BG$1007,VLOOKUP(Span,Data!$N$4:$Y$11,Data!$Y$1,FALSE),FALSE)</f>
        <v>2.0206692043924086</v>
      </c>
      <c r="AK389" s="19">
        <f>$I389*AK$19^0.5/VLOOKUP($O389,AProperties!$AY$8:$BG$1007,VLOOKUP(Span,Data!$N$4:$Y$11,Data!$Y$1,FALSE),FALSE)</f>
        <v>2.1299723612134418</v>
      </c>
      <c r="AL389" s="47">
        <f t="shared" si="49"/>
        <v>0.37</v>
      </c>
    </row>
    <row r="390" spans="1:38" x14ac:dyDescent="0.25">
      <c r="A390" s="15">
        <v>0.371</v>
      </c>
      <c r="B390" s="116">
        <f>VLOOKUP($A390,APropertiesDimless!$A$7:$I$1007,VLOOKUP(Span,Data!$N$4:$Y$11,Data!$Y$1,FALSE),FALSE)</f>
        <v>0.38747059615250112</v>
      </c>
      <c r="C390" s="6">
        <f t="shared" si="45"/>
        <v>0.56473529807625056</v>
      </c>
      <c r="D390" s="116">
        <f>VLOOKUP($A390,AProperties!$AE$8:$AM$1007,VLOOKUP(Span,Data!$N$4:$Y$11,Data!$Y$1,FALSE),FALSE)</f>
        <v>0.45808026768316346</v>
      </c>
      <c r="E390" s="116">
        <f t="shared" si="46"/>
        <v>0.61964974865231237</v>
      </c>
      <c r="F390" s="6">
        <f t="shared" si="50"/>
        <v>0.89290839135082278</v>
      </c>
      <c r="G390" s="9"/>
      <c r="H390" s="15">
        <f t="shared" si="47"/>
        <v>0.371</v>
      </c>
      <c r="I390" s="6">
        <f>VLOOKUP(H390,AProperties!$AO$8:$AW$1007,VLOOKUP(Span,Data!$N$4:$Y$11,Data!$Y$1,FALSE),FALSE)^(2/3)</f>
        <v>0.35255375045781501</v>
      </c>
      <c r="J390" s="15">
        <f>$I390*(Slope^0.5)/VLOOKUP($H390,AProperties!$AY$8:$BG$1007,VLOOKUP(Span,Data!$N$4:$Y$11,Data!$Y$1,FALSE),FALSE)</f>
        <v>1.1683413903647921</v>
      </c>
      <c r="K390" s="15">
        <f>$J390*VLOOKUP($H390,AProperties!$A$8:$I$1007,VLOOKUP(Span,Data!$N$4:$Y$11,Data!$Y$1,FALSE),FALSE)</f>
        <v>0.51911516222613086</v>
      </c>
      <c r="L390" s="15">
        <f t="shared" si="51"/>
        <v>1.1683413903647921</v>
      </c>
      <c r="M390" s="15">
        <f t="shared" si="52"/>
        <v>0.371</v>
      </c>
      <c r="O390" s="28">
        <f t="shared" si="48"/>
        <v>0.371</v>
      </c>
      <c r="P390" s="19">
        <f>AA390*VLOOKUP($O390,AProperties!$A$8:$I$1007,VLOOKUP(Span,Data!$N$4:$Y$11,Data!$Y$1,FALSE),FALSE)</f>
        <v>0.21192787753268888</v>
      </c>
      <c r="Q390" s="19">
        <f>AB390*VLOOKUP($O390,AProperties!$A$8:$I$1007,VLOOKUP(Span,Data!$N$4:$Y$11,Data!$Y$1,FALSE),FALSE)</f>
        <v>0.29971127865167296</v>
      </c>
      <c r="R390" s="19">
        <f>AC390*VLOOKUP($O390,AProperties!$A$8:$I$1007,VLOOKUP(Span,Data!$N$4:$Y$11,Data!$Y$1,FALSE),FALSE)</f>
        <v>0.42385575506537776</v>
      </c>
      <c r="S390" s="19">
        <f>AD390*VLOOKUP($O390,AProperties!$A$8:$I$1007,VLOOKUP(Span,Data!$N$4:$Y$11,Data!$Y$1,FALSE),FALSE)</f>
        <v>0.51911516222613086</v>
      </c>
      <c r="T390" s="19">
        <f>AE390*VLOOKUP($O390,AProperties!$A$8:$I$1007,VLOOKUP(Span,Data!$N$4:$Y$11,Data!$Y$1,FALSE),FALSE)</f>
        <v>0.59942255730334593</v>
      </c>
      <c r="U390" s="19">
        <f>AF390*VLOOKUP($O390,AProperties!$A$8:$I$1007,VLOOKUP(Span,Data!$N$4:$Y$11,Data!$Y$1,FALSE),FALSE)</f>
        <v>0.6701747926885222</v>
      </c>
      <c r="V390" s="19">
        <f>AG390*VLOOKUP($O390,AProperties!$A$8:$I$1007,VLOOKUP(Span,Data!$N$4:$Y$11,Data!$Y$1,FALSE),FALSE)</f>
        <v>0.73413970285370378</v>
      </c>
      <c r="W390" s="19">
        <f>AH390*VLOOKUP($O390,AProperties!$A$8:$I$1007,VLOOKUP(Span,Data!$N$4:$Y$11,Data!$Y$1,FALSE),FALSE)</f>
        <v>0.79296150843350866</v>
      </c>
      <c r="X390" s="19">
        <f>AI390*VLOOKUP($O390,AProperties!$A$8:$I$1007,VLOOKUP(Span,Data!$N$4:$Y$11,Data!$Y$1,FALSE),FALSE)</f>
        <v>0.84771151013075552</v>
      </c>
      <c r="Y390" s="19">
        <f>AJ390*VLOOKUP($O390,AProperties!$A$8:$I$1007,VLOOKUP(Span,Data!$N$4:$Y$11,Data!$Y$1,FALSE),FALSE)</f>
        <v>0.89913383595501883</v>
      </c>
      <c r="Z390" s="19">
        <f>AK390*VLOOKUP($O390,AProperties!$A$8:$I$1007,VLOOKUP(Span,Data!$N$4:$Y$11,Data!$Y$1,FALSE),FALSE)</f>
        <v>0.94777028098068561</v>
      </c>
      <c r="AA390" s="19">
        <f>$I390*AA$19^0.5/VLOOKUP($O390,AProperties!$AY$8:$BG$1007,VLOOKUP(Span,Data!$N$4:$Y$11,Data!$Y$1,FALSE),FALSE)</f>
        <v>0.47697337529459932</v>
      </c>
      <c r="AB390" s="19">
        <f>$I390*AB$19^0.5/VLOOKUP($O390,AProperties!$AY$8:$BG$1007,VLOOKUP(Span,Data!$N$4:$Y$11,Data!$Y$1,FALSE),FALSE)</f>
        <v>0.67454221623249444</v>
      </c>
      <c r="AC390" s="19">
        <f>$I390*AC$19^0.5/VLOOKUP($O390,AProperties!$AY$8:$BG$1007,VLOOKUP(Span,Data!$N$4:$Y$11,Data!$Y$1,FALSE),FALSE)</f>
        <v>0.95394675058919864</v>
      </c>
      <c r="AD390" s="19">
        <f>$I390*AD$19^0.5/VLOOKUP($O390,AProperties!$AY$8:$BG$1007,VLOOKUP(Span,Data!$N$4:$Y$11,Data!$Y$1,FALSE),FALSE)</f>
        <v>1.1683413903647921</v>
      </c>
      <c r="AE390" s="19">
        <f>$I390*AE$19^0.5/VLOOKUP($O390,AProperties!$AY$8:$BG$1007,VLOOKUP(Span,Data!$N$4:$Y$11,Data!$Y$1,FALSE),FALSE)</f>
        <v>1.3490844324649889</v>
      </c>
      <c r="AF390" s="19">
        <f>$I390*AF$19^0.5/VLOOKUP($O390,AProperties!$AY$8:$BG$1007,VLOOKUP(Span,Data!$N$4:$Y$11,Data!$Y$1,FALSE),FALSE)</f>
        <v>1.5083222491892196</v>
      </c>
      <c r="AG390" s="19">
        <f>$I390*AG$19^0.5/VLOOKUP($O390,AProperties!$AY$8:$BG$1007,VLOOKUP(Span,Data!$N$4:$Y$11,Data!$Y$1,FALSE),FALSE)</f>
        <v>1.6522842397357278</v>
      </c>
      <c r="AH390" s="19">
        <f>$I390*AH$19^0.5/VLOOKUP($O390,AProperties!$AY$8:$BG$1007,VLOOKUP(Span,Data!$N$4:$Y$11,Data!$Y$1,FALSE),FALSE)</f>
        <v>1.7846709529655369</v>
      </c>
      <c r="AI390" s="19">
        <f>$I390*AI$19^0.5/VLOOKUP($O390,AProperties!$AY$8:$BG$1007,VLOOKUP(Span,Data!$N$4:$Y$11,Data!$Y$1,FALSE),FALSE)</f>
        <v>1.9078935011783973</v>
      </c>
      <c r="AJ390" s="19">
        <f>$I390*AJ$19^0.5/VLOOKUP($O390,AProperties!$AY$8:$BG$1007,VLOOKUP(Span,Data!$N$4:$Y$11,Data!$Y$1,FALSE),FALSE)</f>
        <v>2.0236266486974834</v>
      </c>
      <c r="AK390" s="19">
        <f>$I390*AK$19^0.5/VLOOKUP($O390,AProperties!$AY$8:$BG$1007,VLOOKUP(Span,Data!$N$4:$Y$11,Data!$Y$1,FALSE),FALSE)</f>
        <v>2.1330897812324858</v>
      </c>
      <c r="AL390" s="47">
        <f t="shared" si="49"/>
        <v>0.371</v>
      </c>
    </row>
    <row r="391" spans="1:38" x14ac:dyDescent="0.25">
      <c r="A391" s="15">
        <v>0.372</v>
      </c>
      <c r="B391" s="116">
        <f>VLOOKUP($A391,APropertiesDimless!$A$7:$I$1007,VLOOKUP(Span,Data!$N$4:$Y$11,Data!$Y$1,FALSE),FALSE)</f>
        <v>0.38862635584058525</v>
      </c>
      <c r="C391" s="6">
        <f t="shared" si="45"/>
        <v>0.56631317792029257</v>
      </c>
      <c r="D391" s="116">
        <f>VLOOKUP($A391,AProperties!$AE$8:$AM$1007,VLOOKUP(Span,Data!$N$4:$Y$11,Data!$Y$1,FALSE),FALSE)</f>
        <v>0.45926226293599076</v>
      </c>
      <c r="E391" s="116">
        <f t="shared" si="46"/>
        <v>0.62165536041244229</v>
      </c>
      <c r="F391" s="6">
        <f t="shared" si="50"/>
        <v>0.89654652373279986</v>
      </c>
      <c r="G391" s="9"/>
      <c r="H391" s="15">
        <f t="shared" si="47"/>
        <v>0.372</v>
      </c>
      <c r="I391" s="6">
        <f>VLOOKUP(H391,AProperties!$AO$8:$AW$1007,VLOOKUP(Span,Data!$N$4:$Y$11,Data!$Y$1,FALSE),FALSE)^(2/3)</f>
        <v>0.35297125814099939</v>
      </c>
      <c r="J391" s="15">
        <f>$I391*(Slope^0.5)/VLOOKUP($H391,AProperties!$AY$8:$BG$1007,VLOOKUP(Span,Data!$N$4:$Y$11,Data!$Y$1,FALSE),FALSE)</f>
        <v>1.1700453649970959</v>
      </c>
      <c r="K391" s="15">
        <f>$J391*VLOOKUP($H391,AProperties!$A$8:$I$1007,VLOOKUP(Span,Data!$N$4:$Y$11,Data!$Y$1,FALSE),FALSE)</f>
        <v>0.52121370750522267</v>
      </c>
      <c r="L391" s="15">
        <f t="shared" si="51"/>
        <v>1.1700453649970959</v>
      </c>
      <c r="M391" s="15">
        <f t="shared" si="52"/>
        <v>0.372</v>
      </c>
      <c r="O391" s="28">
        <f t="shared" si="48"/>
        <v>0.372</v>
      </c>
      <c r="P391" s="19">
        <f>AA391*VLOOKUP($O391,AProperties!$A$8:$I$1007,VLOOKUP(Span,Data!$N$4:$Y$11,Data!$Y$1,FALSE),FALSE)</f>
        <v>0.21278460505533911</v>
      </c>
      <c r="Q391" s="19">
        <f>AB391*VLOOKUP($O391,AProperties!$A$8:$I$1007,VLOOKUP(Span,Data!$N$4:$Y$11,Data!$Y$1,FALSE),FALSE)</f>
        <v>0.30092287433346321</v>
      </c>
      <c r="R391" s="19">
        <f>AC391*VLOOKUP($O391,AProperties!$A$8:$I$1007,VLOOKUP(Span,Data!$N$4:$Y$11,Data!$Y$1,FALSE),FALSE)</f>
        <v>0.42556921011067822</v>
      </c>
      <c r="S391" s="19">
        <f>AD391*VLOOKUP($O391,AProperties!$A$8:$I$1007,VLOOKUP(Span,Data!$N$4:$Y$11,Data!$Y$1,FALSE),FALSE)</f>
        <v>0.52121370750522267</v>
      </c>
      <c r="T391" s="19">
        <f>AE391*VLOOKUP($O391,AProperties!$A$8:$I$1007,VLOOKUP(Span,Data!$N$4:$Y$11,Data!$Y$1,FALSE),FALSE)</f>
        <v>0.60184574866692642</v>
      </c>
      <c r="U391" s="19">
        <f>AF391*VLOOKUP($O391,AProperties!$A$8:$I$1007,VLOOKUP(Span,Data!$N$4:$Y$11,Data!$Y$1,FALSE),FALSE)</f>
        <v>0.67288400299425044</v>
      </c>
      <c r="V391" s="19">
        <f>AG391*VLOOKUP($O391,AProperties!$A$8:$I$1007,VLOOKUP(Span,Data!$N$4:$Y$11,Data!$Y$1,FALSE),FALSE)</f>
        <v>0.73710749404864939</v>
      </c>
      <c r="W391" s="19">
        <f>AH391*VLOOKUP($O391,AProperties!$A$8:$I$1007,VLOOKUP(Span,Data!$N$4:$Y$11,Data!$Y$1,FALSE),FALSE)</f>
        <v>0.79616708929708535</v>
      </c>
      <c r="X391" s="19">
        <f>AI391*VLOOKUP($O391,AProperties!$A$8:$I$1007,VLOOKUP(Span,Data!$N$4:$Y$11,Data!$Y$1,FALSE),FALSE)</f>
        <v>0.85113842022135644</v>
      </c>
      <c r="Y391" s="19">
        <f>AJ391*VLOOKUP($O391,AProperties!$A$8:$I$1007,VLOOKUP(Span,Data!$N$4:$Y$11,Data!$Y$1,FALSE),FALSE)</f>
        <v>0.90276862300038963</v>
      </c>
      <c r="Z391" s="19">
        <f>AK391*VLOOKUP($O391,AProperties!$A$8:$I$1007,VLOOKUP(Span,Data!$N$4:$Y$11,Data!$Y$1,FALSE),FALSE)</f>
        <v>0.95160168293836722</v>
      </c>
      <c r="AA391" s="19">
        <f>$I391*AA$19^0.5/VLOOKUP($O391,AProperties!$AY$8:$BG$1007,VLOOKUP(Span,Data!$N$4:$Y$11,Data!$Y$1,FALSE),FALSE)</f>
        <v>0.47766902002523109</v>
      </c>
      <c r="AB391" s="19">
        <f>$I391*AB$19^0.5/VLOOKUP($O391,AProperties!$AY$8:$BG$1007,VLOOKUP(Span,Data!$N$4:$Y$11,Data!$Y$1,FALSE),FALSE)</f>
        <v>0.67552600644514726</v>
      </c>
      <c r="AC391" s="19">
        <f>$I391*AC$19^0.5/VLOOKUP($O391,AProperties!$AY$8:$BG$1007,VLOOKUP(Span,Data!$N$4:$Y$11,Data!$Y$1,FALSE),FALSE)</f>
        <v>0.95533804005046219</v>
      </c>
      <c r="AD391" s="19">
        <f>$I391*AD$19^0.5/VLOOKUP($O391,AProperties!$AY$8:$BG$1007,VLOOKUP(Span,Data!$N$4:$Y$11,Data!$Y$1,FALSE),FALSE)</f>
        <v>1.1700453649970959</v>
      </c>
      <c r="AE391" s="19">
        <f>$I391*AE$19^0.5/VLOOKUP($O391,AProperties!$AY$8:$BG$1007,VLOOKUP(Span,Data!$N$4:$Y$11,Data!$Y$1,FALSE),FALSE)</f>
        <v>1.3510520128902945</v>
      </c>
      <c r="AF391" s="19">
        <f>$I391*AF$19^0.5/VLOOKUP($O391,AProperties!$AY$8:$BG$1007,VLOOKUP(Span,Data!$N$4:$Y$11,Data!$Y$1,FALSE),FALSE)</f>
        <v>1.5105220709803104</v>
      </c>
      <c r="AG391" s="19">
        <f>$I391*AG$19^0.5/VLOOKUP($O391,AProperties!$AY$8:$BG$1007,VLOOKUP(Span,Data!$N$4:$Y$11,Data!$Y$1,FALSE),FALSE)</f>
        <v>1.6546940237706713</v>
      </c>
      <c r="AH391" s="19">
        <f>$I391*AH$19^0.5/VLOOKUP($O391,AProperties!$AY$8:$BG$1007,VLOOKUP(Span,Data!$N$4:$Y$11,Data!$Y$1,FALSE),FALSE)</f>
        <v>1.7872738172104756</v>
      </c>
      <c r="AI391" s="19">
        <f>$I391*AI$19^0.5/VLOOKUP($O391,AProperties!$AY$8:$BG$1007,VLOOKUP(Span,Data!$N$4:$Y$11,Data!$Y$1,FALSE),FALSE)</f>
        <v>1.9106760801009244</v>
      </c>
      <c r="AJ391" s="19">
        <f>$I391*AJ$19^0.5/VLOOKUP($O391,AProperties!$AY$8:$BG$1007,VLOOKUP(Span,Data!$N$4:$Y$11,Data!$Y$1,FALSE),FALSE)</f>
        <v>2.0265780193354419</v>
      </c>
      <c r="AK391" s="19">
        <f>$I391*AK$19^0.5/VLOOKUP($O391,AProperties!$AY$8:$BG$1007,VLOOKUP(Span,Data!$N$4:$Y$11,Data!$Y$1,FALSE),FALSE)</f>
        <v>2.13620079904425</v>
      </c>
      <c r="AL391" s="47">
        <f t="shared" si="49"/>
        <v>0.372</v>
      </c>
    </row>
    <row r="392" spans="1:38" x14ac:dyDescent="0.25">
      <c r="A392" s="15">
        <v>0.373</v>
      </c>
      <c r="B392" s="116">
        <f>VLOOKUP($A392,APropertiesDimless!$A$7:$I$1007,VLOOKUP(Span,Data!$N$4:$Y$11,Data!$Y$1,FALSE),FALSE)</f>
        <v>0.38978319392825483</v>
      </c>
      <c r="C392" s="6">
        <f t="shared" si="45"/>
        <v>0.56789159696412739</v>
      </c>
      <c r="D392" s="116">
        <f>VLOOKUP($A392,AProperties!$AE$8:$AM$1007,VLOOKUP(Span,Data!$N$4:$Y$11,Data!$Y$1,FALSE),FALSE)</f>
        <v>0.46044378290856269</v>
      </c>
      <c r="E392" s="116">
        <f t="shared" si="46"/>
        <v>0.62366299284906601</v>
      </c>
      <c r="F392" s="6">
        <f t="shared" si="50"/>
        <v>0.90018985201663049</v>
      </c>
      <c r="G392" s="9"/>
      <c r="H392" s="15">
        <f t="shared" si="47"/>
        <v>0.373</v>
      </c>
      <c r="I392" s="6">
        <f>VLOOKUP(H392,AProperties!$AO$8:$AW$1007,VLOOKUP(Span,Data!$N$4:$Y$11,Data!$Y$1,FALSE),FALSE)^(2/3)</f>
        <v>0.35338753195013606</v>
      </c>
      <c r="J392" s="15">
        <f>$I392*(Slope^0.5)/VLOOKUP($H392,AProperties!$AY$8:$BG$1007,VLOOKUP(Span,Data!$N$4:$Y$11,Data!$Y$1,FALSE),FALSE)</f>
        <v>1.1717458400326854</v>
      </c>
      <c r="K392" s="15">
        <f>$J392*VLOOKUP($H392,AProperties!$A$8:$I$1007,VLOOKUP(Span,Data!$N$4:$Y$11,Data!$Y$1,FALSE),FALSE)</f>
        <v>0.52331405680975007</v>
      </c>
      <c r="L392" s="15">
        <f t="shared" si="51"/>
        <v>1.1717458400326854</v>
      </c>
      <c r="M392" s="15">
        <f t="shared" si="52"/>
        <v>0.373</v>
      </c>
      <c r="O392" s="28">
        <f t="shared" si="48"/>
        <v>0.373</v>
      </c>
      <c r="P392" s="19">
        <f>AA392*VLOOKUP($O392,AProperties!$A$8:$I$1007,VLOOKUP(Span,Data!$N$4:$Y$11,Data!$Y$1,FALSE),FALSE)</f>
        <v>0.21364206906828936</v>
      </c>
      <c r="Q392" s="19">
        <f>AB392*VLOOKUP($O392,AProperties!$A$8:$I$1007,VLOOKUP(Span,Data!$N$4:$Y$11,Data!$Y$1,FALSE),FALSE)</f>
        <v>0.30213551156982432</v>
      </c>
      <c r="R392" s="19">
        <f>AC392*VLOOKUP($O392,AProperties!$A$8:$I$1007,VLOOKUP(Span,Data!$N$4:$Y$11,Data!$Y$1,FALSE),FALSE)</f>
        <v>0.42728413813657873</v>
      </c>
      <c r="S392" s="19">
        <f>AD392*VLOOKUP($O392,AProperties!$A$8:$I$1007,VLOOKUP(Span,Data!$N$4:$Y$11,Data!$Y$1,FALSE),FALSE)</f>
        <v>0.52331405680975007</v>
      </c>
      <c r="T392" s="19">
        <f>AE392*VLOOKUP($O392,AProperties!$A$8:$I$1007,VLOOKUP(Span,Data!$N$4:$Y$11,Data!$Y$1,FALSE),FALSE)</f>
        <v>0.60427102313964864</v>
      </c>
      <c r="U392" s="19">
        <f>AF392*VLOOKUP($O392,AProperties!$A$8:$I$1007,VLOOKUP(Span,Data!$N$4:$Y$11,Data!$Y$1,FALSE),FALSE)</f>
        <v>0.6755955422868013</v>
      </c>
      <c r="V392" s="19">
        <f>AG392*VLOOKUP($O392,AProperties!$A$8:$I$1007,VLOOKUP(Span,Data!$N$4:$Y$11,Data!$Y$1,FALSE),FALSE)</f>
        <v>0.74007783652083292</v>
      </c>
      <c r="W392" s="19">
        <f>AH392*VLOOKUP($O392,AProperties!$A$8:$I$1007,VLOOKUP(Span,Data!$N$4:$Y$11,Data!$Y$1,FALSE),FALSE)</f>
        <v>0.79937542585503352</v>
      </c>
      <c r="X392" s="19">
        <f>AI392*VLOOKUP($O392,AProperties!$A$8:$I$1007,VLOOKUP(Span,Data!$N$4:$Y$11,Data!$Y$1,FALSE),FALSE)</f>
        <v>0.85456827627315746</v>
      </c>
      <c r="Y392" s="19">
        <f>AJ392*VLOOKUP($O392,AProperties!$A$8:$I$1007,VLOOKUP(Span,Data!$N$4:$Y$11,Data!$Y$1,FALSE),FALSE)</f>
        <v>0.90640653470947286</v>
      </c>
      <c r="Z392" s="19">
        <f>AK392*VLOOKUP($O392,AProperties!$A$8:$I$1007,VLOOKUP(Span,Data!$N$4:$Y$11,Data!$Y$1,FALSE),FALSE)</f>
        <v>0.95543637858080033</v>
      </c>
      <c r="AA392" s="19">
        <f>$I392*AA$19^0.5/VLOOKUP($O392,AProperties!$AY$8:$BG$1007,VLOOKUP(Span,Data!$N$4:$Y$11,Data!$Y$1,FALSE),FALSE)</f>
        <v>0.47836323605148695</v>
      </c>
      <c r="AB392" s="19">
        <f>$I392*AB$19^0.5/VLOOKUP($O392,AProperties!$AY$8:$BG$1007,VLOOKUP(Span,Data!$N$4:$Y$11,Data!$Y$1,FALSE),FALSE)</f>
        <v>0.67650777616469515</v>
      </c>
      <c r="AC392" s="19">
        <f>$I392*AC$19^0.5/VLOOKUP($O392,AProperties!$AY$8:$BG$1007,VLOOKUP(Span,Data!$N$4:$Y$11,Data!$Y$1,FALSE),FALSE)</f>
        <v>0.9567264721029739</v>
      </c>
      <c r="AD392" s="19">
        <f>$I392*AD$19^0.5/VLOOKUP($O392,AProperties!$AY$8:$BG$1007,VLOOKUP(Span,Data!$N$4:$Y$11,Data!$Y$1,FALSE),FALSE)</f>
        <v>1.1717458400326854</v>
      </c>
      <c r="AE392" s="19">
        <f>$I392*AE$19^0.5/VLOOKUP($O392,AProperties!$AY$8:$BG$1007,VLOOKUP(Span,Data!$N$4:$Y$11,Data!$Y$1,FALSE),FALSE)</f>
        <v>1.3530155523293903</v>
      </c>
      <c r="AF392" s="19">
        <f>$I392*AF$19^0.5/VLOOKUP($O392,AProperties!$AY$8:$BG$1007,VLOOKUP(Span,Data!$N$4:$Y$11,Data!$Y$1,FALSE),FALSE)</f>
        <v>1.5127173748114702</v>
      </c>
      <c r="AG392" s="19">
        <f>$I392*AG$19^0.5/VLOOKUP($O392,AProperties!$AY$8:$BG$1007,VLOOKUP(Span,Data!$N$4:$Y$11,Data!$Y$1,FALSE),FALSE)</f>
        <v>1.6570988586284789</v>
      </c>
      <c r="AH392" s="19">
        <f>$I392*AH$19^0.5/VLOOKUP($O392,AProperties!$AY$8:$BG$1007,VLOOKUP(Span,Data!$N$4:$Y$11,Data!$Y$1,FALSE),FALSE)</f>
        <v>1.7898713357331328</v>
      </c>
      <c r="AI392" s="19">
        <f>$I392*AI$19^0.5/VLOOKUP($O392,AProperties!$AY$8:$BG$1007,VLOOKUP(Span,Data!$N$4:$Y$11,Data!$Y$1,FALSE),FALSE)</f>
        <v>1.9134529442059478</v>
      </c>
      <c r="AJ392" s="19">
        <f>$I392*AJ$19^0.5/VLOOKUP($O392,AProperties!$AY$8:$BG$1007,VLOOKUP(Span,Data!$N$4:$Y$11,Data!$Y$1,FALSE),FALSE)</f>
        <v>2.029523328494085</v>
      </c>
      <c r="AK392" s="19">
        <f>$I392*AK$19^0.5/VLOOKUP($O392,AProperties!$AY$8:$BG$1007,VLOOKUP(Span,Data!$N$4:$Y$11,Data!$Y$1,FALSE),FALSE)</f>
        <v>2.1393054274958057</v>
      </c>
      <c r="AL392" s="47">
        <f t="shared" si="49"/>
        <v>0.373</v>
      </c>
    </row>
    <row r="393" spans="1:38" x14ac:dyDescent="0.25">
      <c r="A393" s="15">
        <v>0.374</v>
      </c>
      <c r="B393" s="116">
        <f>VLOOKUP($A393,APropertiesDimless!$A$7:$I$1007,VLOOKUP(Span,Data!$N$4:$Y$11,Data!$Y$1,FALSE),FALSE)</f>
        <v>0.39094111589190456</v>
      </c>
      <c r="C393" s="6">
        <f t="shared" si="45"/>
        <v>0.56947055794595225</v>
      </c>
      <c r="D393" s="116">
        <f>VLOOKUP($A393,AProperties!$AE$8:$AM$1007,VLOOKUP(Span,Data!$N$4:$Y$11,Data!$Y$1,FALSE),FALSE)</f>
        <v>0.46162482592588372</v>
      </c>
      <c r="E393" s="116">
        <f t="shared" si="46"/>
        <v>0.62567265024658036</v>
      </c>
      <c r="F393" s="6">
        <f t="shared" si="50"/>
        <v>0.90383837271023881</v>
      </c>
      <c r="G393" s="9"/>
      <c r="H393" s="15">
        <f t="shared" si="47"/>
        <v>0.374</v>
      </c>
      <c r="I393" s="6">
        <f>VLOOKUP(H393,AProperties!$AO$8:$AW$1007,VLOOKUP(Span,Data!$N$4:$Y$11,Data!$Y$1,FALSE),FALSE)^(2/3)</f>
        <v>0.35380257499169415</v>
      </c>
      <c r="J393" s="15">
        <f>$I393*(Slope^0.5)/VLOOKUP($H393,AProperties!$AY$8:$BG$1007,VLOOKUP(Span,Data!$N$4:$Y$11,Data!$Y$1,FALSE),FALSE)</f>
        <v>1.1734428224538116</v>
      </c>
      <c r="K393" s="15">
        <f>$J393*VLOOKUP($H393,AProperties!$A$8:$I$1007,VLOOKUP(Span,Data!$N$4:$Y$11,Data!$Y$1,FALSE),FALSE)</f>
        <v>0.5254161969759763</v>
      </c>
      <c r="L393" s="15">
        <f t="shared" si="51"/>
        <v>1.1734428224538116</v>
      </c>
      <c r="M393" s="15">
        <f t="shared" si="52"/>
        <v>0.374</v>
      </c>
      <c r="O393" s="28">
        <f t="shared" si="48"/>
        <v>0.374</v>
      </c>
      <c r="P393" s="19">
        <f>AA393*VLOOKUP($O393,AProperties!$A$8:$I$1007,VLOOKUP(Span,Data!$N$4:$Y$11,Data!$Y$1,FALSE),FALSE)</f>
        <v>0.21450026419746665</v>
      </c>
      <c r="Q393" s="19">
        <f>AB393*VLOOKUP($O393,AProperties!$A$8:$I$1007,VLOOKUP(Span,Data!$N$4:$Y$11,Data!$Y$1,FALSE),FALSE)</f>
        <v>0.30334918276066941</v>
      </c>
      <c r="R393" s="19">
        <f>AC393*VLOOKUP($O393,AProperties!$A$8:$I$1007,VLOOKUP(Span,Data!$N$4:$Y$11,Data!$Y$1,FALSE),FALSE)</f>
        <v>0.4290005283949333</v>
      </c>
      <c r="S393" s="19">
        <f>AD393*VLOOKUP($O393,AProperties!$A$8:$I$1007,VLOOKUP(Span,Data!$N$4:$Y$11,Data!$Y$1,FALSE),FALSE)</f>
        <v>0.5254161969759763</v>
      </c>
      <c r="T393" s="19">
        <f>AE393*VLOOKUP($O393,AProperties!$A$8:$I$1007,VLOOKUP(Span,Data!$N$4:$Y$11,Data!$Y$1,FALSE),FALSE)</f>
        <v>0.60669836552133882</v>
      </c>
      <c r="U393" s="19">
        <f>AF393*VLOOKUP($O393,AProperties!$A$8:$I$1007,VLOOKUP(Span,Data!$N$4:$Y$11,Data!$Y$1,FALSE),FALSE)</f>
        <v>0.67830939357186404</v>
      </c>
      <c r="V393" s="19">
        <f>AG393*VLOOKUP($O393,AProperties!$A$8:$I$1007,VLOOKUP(Span,Data!$N$4:$Y$11,Data!$Y$1,FALSE),FALSE)</f>
        <v>0.74305071165391945</v>
      </c>
      <c r="W393" s="19">
        <f>AH393*VLOOKUP($O393,AProperties!$A$8:$I$1007,VLOOKUP(Span,Data!$N$4:$Y$11,Data!$Y$1,FALSE),FALSE)</f>
        <v>0.80258649799941317</v>
      </c>
      <c r="X393" s="19">
        <f>AI393*VLOOKUP($O393,AProperties!$A$8:$I$1007,VLOOKUP(Span,Data!$N$4:$Y$11,Data!$Y$1,FALSE),FALSE)</f>
        <v>0.8580010567898666</v>
      </c>
      <c r="Y393" s="19">
        <f>AJ393*VLOOKUP($O393,AProperties!$A$8:$I$1007,VLOOKUP(Span,Data!$N$4:$Y$11,Data!$Y$1,FALSE),FALSE)</f>
        <v>0.91004754828200807</v>
      </c>
      <c r="Z393" s="19">
        <f>AK393*VLOOKUP($O393,AProperties!$A$8:$I$1007,VLOOKUP(Span,Data!$N$4:$Y$11,Data!$Y$1,FALSE),FALSE)</f>
        <v>0.95927434387439947</v>
      </c>
      <c r="AA393" s="19">
        <f>$I393*AA$19^0.5/VLOOKUP($O393,AProperties!$AY$8:$BG$1007,VLOOKUP(Span,Data!$N$4:$Y$11,Data!$Y$1,FALSE),FALSE)</f>
        <v>0.4790560262238589</v>
      </c>
      <c r="AB393" s="19">
        <f>$I393*AB$19^0.5/VLOOKUP($O393,AProperties!$AY$8:$BG$1007,VLOOKUP(Span,Data!$N$4:$Y$11,Data!$Y$1,FALSE),FALSE)</f>
        <v>0.67748752942234247</v>
      </c>
      <c r="AC393" s="19">
        <f>$I393*AC$19^0.5/VLOOKUP($O393,AProperties!$AY$8:$BG$1007,VLOOKUP(Span,Data!$N$4:$Y$11,Data!$Y$1,FALSE),FALSE)</f>
        <v>0.9581120524477178</v>
      </c>
      <c r="AD393" s="19">
        <f>$I393*AD$19^0.5/VLOOKUP($O393,AProperties!$AY$8:$BG$1007,VLOOKUP(Span,Data!$N$4:$Y$11,Data!$Y$1,FALSE),FALSE)</f>
        <v>1.1734428224538116</v>
      </c>
      <c r="AE393" s="19">
        <f>$I393*AE$19^0.5/VLOOKUP($O393,AProperties!$AY$8:$BG$1007,VLOOKUP(Span,Data!$N$4:$Y$11,Data!$Y$1,FALSE),FALSE)</f>
        <v>1.3549750588446849</v>
      </c>
      <c r="AF393" s="19">
        <f>$I393*AF$19^0.5/VLOOKUP($O393,AProperties!$AY$8:$BG$1007,VLOOKUP(Span,Data!$N$4:$Y$11,Data!$Y$1,FALSE),FALSE)</f>
        <v>1.5149081696967464</v>
      </c>
      <c r="AG393" s="19">
        <f>$I393*AG$19^0.5/VLOOKUP($O393,AProperties!$AY$8:$BG$1007,VLOOKUP(Span,Data!$N$4:$Y$11,Data!$Y$1,FALSE),FALSE)</f>
        <v>1.6594987541835444</v>
      </c>
      <c r="AH393" s="19">
        <f>$I393*AH$19^0.5/VLOOKUP($O393,AProperties!$AY$8:$BG$1007,VLOOKUP(Span,Data!$N$4:$Y$11,Data!$Y$1,FALSE),FALSE)</f>
        <v>1.7924635191990728</v>
      </c>
      <c r="AI393" s="19">
        <f>$I393*AI$19^0.5/VLOOKUP($O393,AProperties!$AY$8:$BG$1007,VLOOKUP(Span,Data!$N$4:$Y$11,Data!$Y$1,FALSE),FALSE)</f>
        <v>1.9162241048954356</v>
      </c>
      <c r="AJ393" s="19">
        <f>$I393*AJ$19^0.5/VLOOKUP($O393,AProperties!$AY$8:$BG$1007,VLOOKUP(Span,Data!$N$4:$Y$11,Data!$Y$1,FALSE),FALSE)</f>
        <v>2.0324625882670269</v>
      </c>
      <c r="AK393" s="19">
        <f>$I393*AK$19^0.5/VLOOKUP($O393,AProperties!$AY$8:$BG$1007,VLOOKUP(Span,Data!$N$4:$Y$11,Data!$Y$1,FALSE),FALSE)</f>
        <v>2.1424036793349406</v>
      </c>
      <c r="AL393" s="47">
        <f t="shared" si="49"/>
        <v>0.374</v>
      </c>
    </row>
    <row r="394" spans="1:38" x14ac:dyDescent="0.25">
      <c r="A394" s="15">
        <v>0.375</v>
      </c>
      <c r="B394" s="116">
        <f>VLOOKUP($A394,APropertiesDimless!$A$7:$I$1007,VLOOKUP(Span,Data!$N$4:$Y$11,Data!$Y$1,FALSE),FALSE)</f>
        <v>0.39210012723569715</v>
      </c>
      <c r="C394" s="6">
        <f t="shared" si="45"/>
        <v>0.5710500636178486</v>
      </c>
      <c r="D394" s="116">
        <f>VLOOKUP($A394,AProperties!$AE$8:$AM$1007,VLOOKUP(Span,Data!$N$4:$Y$11,Data!$Y$1,FALSE),FALSE)</f>
        <v>0.4628053903109291</v>
      </c>
      <c r="E394" s="116">
        <f t="shared" si="46"/>
        <v>0.62768433690713976</v>
      </c>
      <c r="F394" s="6">
        <f t="shared" si="50"/>
        <v>0.90749208237446943</v>
      </c>
      <c r="G394" s="9"/>
      <c r="H394" s="15">
        <f t="shared" si="47"/>
        <v>0.375</v>
      </c>
      <c r="I394" s="6">
        <f>VLOOKUP(H394,AProperties!$AO$8:$AW$1007,VLOOKUP(Span,Data!$N$4:$Y$11,Data!$Y$1,FALSE),FALSE)^(2/3)</f>
        <v>0.35421639035062491</v>
      </c>
      <c r="J394" s="15">
        <f>$I394*(Slope^0.5)/VLOOKUP($H394,AProperties!$AY$8:$BG$1007,VLOOKUP(Span,Data!$N$4:$Y$11,Data!$Y$1,FALSE),FALSE)</f>
        <v>1.1751363191887614</v>
      </c>
      <c r="K394" s="15">
        <f>$J394*VLOOKUP($H394,AProperties!$A$8:$I$1007,VLOOKUP(Span,Data!$N$4:$Y$11,Data!$Y$1,FALSE),FALSE)</f>
        <v>0.52752011484428296</v>
      </c>
      <c r="L394" s="15">
        <f t="shared" si="51"/>
        <v>1.1751363191887614</v>
      </c>
      <c r="M394" s="15">
        <f t="shared" si="52"/>
        <v>0.375</v>
      </c>
      <c r="O394" s="28">
        <f t="shared" si="48"/>
        <v>0.375</v>
      </c>
      <c r="P394" s="19">
        <f>AA394*VLOOKUP($O394,AProperties!$A$8:$I$1007,VLOOKUP(Span,Data!$N$4:$Y$11,Data!$Y$1,FALSE),FALSE)</f>
        <v>0.21535918507047916</v>
      </c>
      <c r="Q394" s="19">
        <f>AB394*VLOOKUP($O394,AProperties!$A$8:$I$1007,VLOOKUP(Span,Data!$N$4:$Y$11,Data!$Y$1,FALSE),FALSE)</f>
        <v>0.30456388030828907</v>
      </c>
      <c r="R394" s="19">
        <f>AC394*VLOOKUP($O394,AProperties!$A$8:$I$1007,VLOOKUP(Span,Data!$N$4:$Y$11,Data!$Y$1,FALSE),FALSE)</f>
        <v>0.43071837014095832</v>
      </c>
      <c r="S394" s="19">
        <f>AD394*VLOOKUP($O394,AProperties!$A$8:$I$1007,VLOOKUP(Span,Data!$N$4:$Y$11,Data!$Y$1,FALSE),FALSE)</f>
        <v>0.52752011484428296</v>
      </c>
      <c r="T394" s="19">
        <f>AE394*VLOOKUP($O394,AProperties!$A$8:$I$1007,VLOOKUP(Span,Data!$N$4:$Y$11,Data!$Y$1,FALSE),FALSE)</f>
        <v>0.60912776061657814</v>
      </c>
      <c r="U394" s="19">
        <f>AF394*VLOOKUP($O394,AProperties!$A$8:$I$1007,VLOOKUP(Span,Data!$N$4:$Y$11,Data!$Y$1,FALSE),FALSE)</f>
        <v>0.6810255398604439</v>
      </c>
      <c r="V394" s="19">
        <f>AG394*VLOOKUP($O394,AProperties!$A$8:$I$1007,VLOOKUP(Span,Data!$N$4:$Y$11,Data!$Y$1,FALSE),FALSE)</f>
        <v>0.74602610083739762</v>
      </c>
      <c r="W394" s="19">
        <f>AH394*VLOOKUP($O394,AProperties!$A$8:$I$1007,VLOOKUP(Span,Data!$N$4:$Y$11,Data!$Y$1,FALSE),FALSE)</f>
        <v>0.80580028562857475</v>
      </c>
      <c r="X394" s="19">
        <f>AI394*VLOOKUP($O394,AProperties!$A$8:$I$1007,VLOOKUP(Span,Data!$N$4:$Y$11,Data!$Y$1,FALSE),FALSE)</f>
        <v>0.86143674028191664</v>
      </c>
      <c r="Y394" s="19">
        <f>AJ394*VLOOKUP($O394,AProperties!$A$8:$I$1007,VLOOKUP(Span,Data!$N$4:$Y$11,Data!$Y$1,FALSE),FALSE)</f>
        <v>0.9136916409248671</v>
      </c>
      <c r="Z394" s="19">
        <f>AK394*VLOOKUP($O394,AProperties!$A$8:$I$1007,VLOOKUP(Span,Data!$N$4:$Y$11,Data!$Y$1,FALSE),FALSE)</f>
        <v>0.96311555479309863</v>
      </c>
      <c r="AA394" s="19">
        <f>$I394*AA$19^0.5/VLOOKUP($O394,AProperties!$AY$8:$BG$1007,VLOOKUP(Span,Data!$N$4:$Y$11,Data!$Y$1,FALSE),FALSE)</f>
        <v>0.47974739337080824</v>
      </c>
      <c r="AB394" s="19">
        <f>$I394*AB$19^0.5/VLOOKUP($O394,AProperties!$AY$8:$BG$1007,VLOOKUP(Span,Data!$N$4:$Y$11,Data!$Y$1,FALSE),FALSE)</f>
        <v>0.67846527021813741</v>
      </c>
      <c r="AC394" s="19">
        <f>$I394*AC$19^0.5/VLOOKUP($O394,AProperties!$AY$8:$BG$1007,VLOOKUP(Span,Data!$N$4:$Y$11,Data!$Y$1,FALSE),FALSE)</f>
        <v>0.95949478674161648</v>
      </c>
      <c r="AD394" s="19">
        <f>$I394*AD$19^0.5/VLOOKUP($O394,AProperties!$AY$8:$BG$1007,VLOOKUP(Span,Data!$N$4:$Y$11,Data!$Y$1,FALSE),FALSE)</f>
        <v>1.1751363191887614</v>
      </c>
      <c r="AE394" s="19">
        <f>$I394*AE$19^0.5/VLOOKUP($O394,AProperties!$AY$8:$BG$1007,VLOOKUP(Span,Data!$N$4:$Y$11,Data!$Y$1,FALSE),FALSE)</f>
        <v>1.3569305404362748</v>
      </c>
      <c r="AF394" s="19">
        <f>$I394*AF$19^0.5/VLOOKUP($O394,AProperties!$AY$8:$BG$1007,VLOOKUP(Span,Data!$N$4:$Y$11,Data!$Y$1,FALSE),FALSE)</f>
        <v>1.5170944645805187</v>
      </c>
      <c r="AG394" s="19">
        <f>$I394*AG$19^0.5/VLOOKUP($O394,AProperties!$AY$8:$BG$1007,VLOOKUP(Span,Data!$N$4:$Y$11,Data!$Y$1,FALSE),FALSE)</f>
        <v>1.6618937202339448</v>
      </c>
      <c r="AH394" s="19">
        <f>$I394*AH$19^0.5/VLOOKUP($O394,AProperties!$AY$8:$BG$1007,VLOOKUP(Span,Data!$N$4:$Y$11,Data!$Y$1,FALSE),FALSE)</f>
        <v>1.7950503781914287</v>
      </c>
      <c r="AI394" s="19">
        <f>$I394*AI$19^0.5/VLOOKUP($O394,AProperties!$AY$8:$BG$1007,VLOOKUP(Span,Data!$N$4:$Y$11,Data!$Y$1,FALSE),FALSE)</f>
        <v>1.918989573483233</v>
      </c>
      <c r="AJ394" s="19">
        <f>$I394*AJ$19^0.5/VLOOKUP($O394,AProperties!$AY$8:$BG$1007,VLOOKUP(Span,Data!$N$4:$Y$11,Data!$Y$1,FALSE),FALSE)</f>
        <v>2.0353958106544119</v>
      </c>
      <c r="AK394" s="19">
        <f>$I394*AK$19^0.5/VLOOKUP($O394,AProperties!$AY$8:$BG$1007,VLOOKUP(Span,Data!$N$4:$Y$11,Data!$Y$1,FALSE),FALSE)</f>
        <v>2.1454955672109186</v>
      </c>
      <c r="AL394" s="47">
        <f t="shared" si="49"/>
        <v>0.375</v>
      </c>
    </row>
    <row r="395" spans="1:38" x14ac:dyDescent="0.25">
      <c r="A395" s="15">
        <v>0.376</v>
      </c>
      <c r="B395" s="116">
        <f>VLOOKUP($A395,APropertiesDimless!$A$7:$I$1007,VLOOKUP(Span,Data!$N$4:$Y$11,Data!$Y$1,FALSE),FALSE)</f>
        <v>0.39326023349177452</v>
      </c>
      <c r="C395" s="6">
        <f t="shared" si="45"/>
        <v>0.57263011674588726</v>
      </c>
      <c r="D395" s="116">
        <f>VLOOKUP($A395,AProperties!$AE$8:$AM$1007,VLOOKUP(Span,Data!$N$4:$Y$11,Data!$Y$1,FALSE),FALSE)</f>
        <v>0.46398547438463256</v>
      </c>
      <c r="E395" s="116">
        <f t="shared" si="46"/>
        <v>0.62969805715082627</v>
      </c>
      <c r="F395" s="6">
        <f t="shared" si="50"/>
        <v>0.91115097762314012</v>
      </c>
      <c r="G395" s="9"/>
      <c r="H395" s="15">
        <f t="shared" si="47"/>
        <v>0.376</v>
      </c>
      <c r="I395" s="6">
        <f>VLOOKUP(H395,AProperties!$AO$8:$AW$1007,VLOOKUP(Span,Data!$N$4:$Y$11,Data!$Y$1,FALSE),FALSE)^(2/3)</f>
        <v>0.35462898109052599</v>
      </c>
      <c r="J395" s="15">
        <f>$I395*(Slope^0.5)/VLOOKUP($H395,AProperties!$AY$8:$BG$1007,VLOOKUP(Span,Data!$N$4:$Y$11,Data!$Y$1,FALSE),FALSE)</f>
        <v>1.1768263371122814</v>
      </c>
      <c r="K395" s="15">
        <f>$J395*VLOOKUP($H395,AProperties!$A$8:$I$1007,VLOOKUP(Span,Data!$N$4:$Y$11,Data!$Y$1,FALSE),FALSE)</f>
        <v>0.52962579725904546</v>
      </c>
      <c r="L395" s="15">
        <f t="shared" si="51"/>
        <v>1.1768263371122814</v>
      </c>
      <c r="M395" s="15">
        <f t="shared" si="52"/>
        <v>0.376</v>
      </c>
      <c r="O395" s="28">
        <f t="shared" si="48"/>
        <v>0.376</v>
      </c>
      <c r="P395" s="19">
        <f>AA395*VLOOKUP($O395,AProperties!$A$8:$I$1007,VLOOKUP(Span,Data!$N$4:$Y$11,Data!$Y$1,FALSE),FALSE)</f>
        <v>0.2162188263165658</v>
      </c>
      <c r="Q395" s="19">
        <f>AB395*VLOOKUP($O395,AProperties!$A$8:$I$1007,VLOOKUP(Span,Data!$N$4:$Y$11,Data!$Y$1,FALSE),FALSE)</f>
        <v>0.3057795966172801</v>
      </c>
      <c r="R395" s="19">
        <f>AC395*VLOOKUP($O395,AProperties!$A$8:$I$1007,VLOOKUP(Span,Data!$N$4:$Y$11,Data!$Y$1,FALSE),FALSE)</f>
        <v>0.43243765263313161</v>
      </c>
      <c r="S395" s="19">
        <f>AD395*VLOOKUP($O395,AProperties!$A$8:$I$1007,VLOOKUP(Span,Data!$N$4:$Y$11,Data!$Y$1,FALSE),FALSE)</f>
        <v>0.52962579725904546</v>
      </c>
      <c r="T395" s="19">
        <f>AE395*VLOOKUP($O395,AProperties!$A$8:$I$1007,VLOOKUP(Span,Data!$N$4:$Y$11,Data!$Y$1,FALSE),FALSE)</f>
        <v>0.61155919323456021</v>
      </c>
      <c r="U395" s="19">
        <f>AF395*VLOOKUP($O395,AProperties!$A$8:$I$1007,VLOOKUP(Span,Data!$N$4:$Y$11,Data!$Y$1,FALSE),FALSE)</f>
        <v>0.68374396416870287</v>
      </c>
      <c r="V395" s="19">
        <f>AG395*VLOOKUP($O395,AProperties!$A$8:$I$1007,VLOOKUP(Span,Data!$N$4:$Y$11,Data!$Y$1,FALSE),FALSE)</f>
        <v>0.74900398546640534</v>
      </c>
      <c r="W395" s="19">
        <f>AH395*VLOOKUP($O395,AProperties!$A$8:$I$1007,VLOOKUP(Span,Data!$N$4:$Y$11,Data!$Y$1,FALSE),FALSE)</f>
        <v>0.80901676864697047</v>
      </c>
      <c r="X395" s="19">
        <f>AI395*VLOOKUP($O395,AProperties!$A$8:$I$1007,VLOOKUP(Span,Data!$N$4:$Y$11,Data!$Y$1,FALSE),FALSE)</f>
        <v>0.86487530526626322</v>
      </c>
      <c r="Y395" s="19">
        <f>AJ395*VLOOKUP($O395,AProperties!$A$8:$I$1007,VLOOKUP(Span,Data!$N$4:$Y$11,Data!$Y$1,FALSE),FALSE)</f>
        <v>0.91733878985184014</v>
      </c>
      <c r="Z395" s="19">
        <f>AK395*VLOOKUP($O395,AProperties!$A$8:$I$1007,VLOOKUP(Span,Data!$N$4:$Y$11,Data!$Y$1,FALSE),FALSE)</f>
        <v>0.96695998731812338</v>
      </c>
      <c r="AA395" s="19">
        <f>$I395*AA$19^0.5/VLOOKUP($O395,AProperties!$AY$8:$BG$1007,VLOOKUP(Span,Data!$N$4:$Y$11,Data!$Y$1,FALSE),FALSE)</f>
        <v>0.48043734029893859</v>
      </c>
      <c r="AB395" s="19">
        <f>$I395*AB$19^0.5/VLOOKUP($O395,AProperties!$AY$8:$BG$1007,VLOOKUP(Span,Data!$N$4:$Y$11,Data!$Y$1,FALSE),FALSE)</f>
        <v>0.67944100252121697</v>
      </c>
      <c r="AC395" s="19">
        <f>$I395*AC$19^0.5/VLOOKUP($O395,AProperties!$AY$8:$BG$1007,VLOOKUP(Span,Data!$N$4:$Y$11,Data!$Y$1,FALSE),FALSE)</f>
        <v>0.96087468059787717</v>
      </c>
      <c r="AD395" s="19">
        <f>$I395*AD$19^0.5/VLOOKUP($O395,AProperties!$AY$8:$BG$1007,VLOOKUP(Span,Data!$N$4:$Y$11,Data!$Y$1,FALSE),FALSE)</f>
        <v>1.1768263371122814</v>
      </c>
      <c r="AE395" s="19">
        <f>$I395*AE$19^0.5/VLOOKUP($O395,AProperties!$AY$8:$BG$1007,VLOOKUP(Span,Data!$N$4:$Y$11,Data!$Y$1,FALSE),FALSE)</f>
        <v>1.3588820050424339</v>
      </c>
      <c r="AF395" s="19">
        <f>$I395*AF$19^0.5/VLOOKUP($O395,AProperties!$AY$8:$BG$1007,VLOOKUP(Span,Data!$N$4:$Y$11,Data!$Y$1,FALSE),FALSE)</f>
        <v>1.5192762683380467</v>
      </c>
      <c r="AG395" s="19">
        <f>$I395*AG$19^0.5/VLOOKUP($O395,AProperties!$AY$8:$BG$1007,VLOOKUP(Span,Data!$N$4:$Y$11,Data!$Y$1,FALSE),FALSE)</f>
        <v>1.6642837665020405</v>
      </c>
      <c r="AH395" s="19">
        <f>$I395*AH$19^0.5/VLOOKUP($O395,AProperties!$AY$8:$BG$1007,VLOOKUP(Span,Data!$N$4:$Y$11,Data!$Y$1,FALSE),FALSE)</f>
        <v>1.7976319232115496</v>
      </c>
      <c r="AI395" s="19">
        <f>$I395*AI$19^0.5/VLOOKUP($O395,AProperties!$AY$8:$BG$1007,VLOOKUP(Span,Data!$N$4:$Y$11,Data!$Y$1,FALSE),FALSE)</f>
        <v>1.9217493611957543</v>
      </c>
      <c r="AJ395" s="19">
        <f>$I395*AJ$19^0.5/VLOOKUP($O395,AProperties!$AY$8:$BG$1007,VLOOKUP(Span,Data!$N$4:$Y$11,Data!$Y$1,FALSE),FALSE)</f>
        <v>2.0383230075636507</v>
      </c>
      <c r="AK395" s="19">
        <f>$I395*AK$19^0.5/VLOOKUP($O395,AProperties!$AY$8:$BG$1007,VLOOKUP(Span,Data!$N$4:$Y$11,Data!$Y$1,FALSE),FALSE)</f>
        <v>2.148581103675252</v>
      </c>
      <c r="AL395" s="47">
        <f t="shared" si="49"/>
        <v>0.376</v>
      </c>
    </row>
    <row r="396" spans="1:38" x14ac:dyDescent="0.25">
      <c r="A396" s="15">
        <v>0.377</v>
      </c>
      <c r="B396" s="116">
        <f>VLOOKUP($A396,APropertiesDimless!$A$7:$I$1007,VLOOKUP(Span,Data!$N$4:$Y$11,Data!$Y$1,FALSE),FALSE)</f>
        <v>0.39442144022047254</v>
      </c>
      <c r="C396" s="6">
        <f t="shared" si="45"/>
        <v>0.57421072011023622</v>
      </c>
      <c r="D396" s="116">
        <f>VLOOKUP($A396,AProperties!$AE$8:$AM$1007,VLOOKUP(Span,Data!$N$4:$Y$11,Data!$Y$1,FALSE),FALSE)</f>
        <v>0.46516507646587762</v>
      </c>
      <c r="E396" s="116">
        <f t="shared" si="46"/>
        <v>0.63171381531582371</v>
      </c>
      <c r="F396" s="6">
        <f t="shared" si="50"/>
        <v>0.9148150551231059</v>
      </c>
      <c r="G396" s="9"/>
      <c r="H396" s="15">
        <f t="shared" si="47"/>
        <v>0.377</v>
      </c>
      <c r="I396" s="6">
        <f>VLOOKUP(H396,AProperties!$AO$8:$AW$1007,VLOOKUP(Span,Data!$N$4:$Y$11,Data!$Y$1,FALSE),FALSE)^(2/3)</f>
        <v>0.35504035025380382</v>
      </c>
      <c r="J396" s="15">
        <f>$I396*(Slope^0.5)/VLOOKUP($H396,AProperties!$AY$8:$BG$1007,VLOOKUP(Span,Data!$N$4:$Y$11,Data!$Y$1,FALSE),FALSE)</f>
        <v>1.1785128830459868</v>
      </c>
      <c r="K396" s="15">
        <f>$J396*VLOOKUP($H396,AProperties!$A$8:$I$1007,VLOOKUP(Span,Data!$N$4:$Y$11,Data!$Y$1,FALSE),FALSE)</f>
        <v>0.53173323106850934</v>
      </c>
      <c r="L396" s="15">
        <f t="shared" si="51"/>
        <v>1.1785128830459868</v>
      </c>
      <c r="M396" s="15">
        <f t="shared" si="52"/>
        <v>0.377</v>
      </c>
      <c r="O396" s="28">
        <f t="shared" si="48"/>
        <v>0.377</v>
      </c>
      <c r="P396" s="19">
        <f>AA396*VLOOKUP($O396,AProperties!$A$8:$I$1007,VLOOKUP(Span,Data!$N$4:$Y$11,Data!$Y$1,FALSE),FALSE)</f>
        <v>0.21707918256654518</v>
      </c>
      <c r="Q396" s="19">
        <f>AB396*VLOOKUP($O396,AProperties!$A$8:$I$1007,VLOOKUP(Span,Data!$N$4:$Y$11,Data!$Y$1,FALSE),FALSE)</f>
        <v>0.30699632409447336</v>
      </c>
      <c r="R396" s="19">
        <f>AC396*VLOOKUP($O396,AProperties!$A$8:$I$1007,VLOOKUP(Span,Data!$N$4:$Y$11,Data!$Y$1,FALSE),FALSE)</f>
        <v>0.43415836513309036</v>
      </c>
      <c r="S396" s="19">
        <f>AD396*VLOOKUP($O396,AProperties!$A$8:$I$1007,VLOOKUP(Span,Data!$N$4:$Y$11,Data!$Y$1,FALSE),FALSE)</f>
        <v>0.53173323106850934</v>
      </c>
      <c r="T396" s="19">
        <f>AE396*VLOOKUP($O396,AProperties!$A$8:$I$1007,VLOOKUP(Span,Data!$N$4:$Y$11,Data!$Y$1,FALSE),FALSE)</f>
        <v>0.61399264818894672</v>
      </c>
      <c r="U396" s="19">
        <f>AF396*VLOOKUP($O396,AProperties!$A$8:$I$1007,VLOOKUP(Span,Data!$N$4:$Y$11,Data!$Y$1,FALSE),FALSE)</f>
        <v>0.68646464951779884</v>
      </c>
      <c r="V396" s="19">
        <f>AG396*VLOOKUP($O396,AProperties!$A$8:$I$1007,VLOOKUP(Span,Data!$N$4:$Y$11,Data!$Y$1,FALSE),FALSE)</f>
        <v>0.75198434694155269</v>
      </c>
      <c r="W396" s="19">
        <f>AH396*VLOOKUP($O396,AProperties!$A$8:$I$1007,VLOOKUP(Span,Data!$N$4:$Y$11,Data!$Y$1,FALSE),FALSE)</f>
        <v>0.81223592696496283</v>
      </c>
      <c r="X396" s="19">
        <f>AI396*VLOOKUP($O396,AProperties!$A$8:$I$1007,VLOOKUP(Span,Data!$N$4:$Y$11,Data!$Y$1,FALSE),FALSE)</f>
        <v>0.86831673026618073</v>
      </c>
      <c r="Y396" s="19">
        <f>AJ396*VLOOKUP($O396,AProperties!$A$8:$I$1007,VLOOKUP(Span,Data!$N$4:$Y$11,Data!$Y$1,FALSE),FALSE)</f>
        <v>0.92098897228342003</v>
      </c>
      <c r="Z396" s="19">
        <f>AK396*VLOOKUP($O396,AProperties!$A$8:$I$1007,VLOOKUP(Span,Data!$N$4:$Y$11,Data!$Y$1,FALSE),FALSE)</f>
        <v>0.97080761743776456</v>
      </c>
      <c r="AA396" s="19">
        <f>$I396*AA$19^0.5/VLOOKUP($O396,AProperties!$AY$8:$BG$1007,VLOOKUP(Span,Data!$N$4:$Y$11,Data!$Y$1,FALSE),FALSE)</f>
        <v>0.48112586979316263</v>
      </c>
      <c r="AB396" s="19">
        <f>$I396*AB$19^0.5/VLOOKUP($O396,AProperties!$AY$8:$BG$1007,VLOOKUP(Span,Data!$N$4:$Y$11,Data!$Y$1,FALSE),FALSE)</f>
        <v>0.6804147302700424</v>
      </c>
      <c r="AC396" s="19">
        <f>$I396*AC$19^0.5/VLOOKUP($O396,AProperties!$AY$8:$BG$1007,VLOOKUP(Span,Data!$N$4:$Y$11,Data!$Y$1,FALSE),FALSE)</f>
        <v>0.96225173958632526</v>
      </c>
      <c r="AD396" s="19">
        <f>$I396*AD$19^0.5/VLOOKUP($O396,AProperties!$AY$8:$BG$1007,VLOOKUP(Span,Data!$N$4:$Y$11,Data!$Y$1,FALSE),FALSE)</f>
        <v>1.1785128830459868</v>
      </c>
      <c r="AE396" s="19">
        <f>$I396*AE$19^0.5/VLOOKUP($O396,AProperties!$AY$8:$BG$1007,VLOOKUP(Span,Data!$N$4:$Y$11,Data!$Y$1,FALSE),FALSE)</f>
        <v>1.3608294605400848</v>
      </c>
      <c r="AF396" s="19">
        <f>$I396*AF$19^0.5/VLOOKUP($O396,AProperties!$AY$8:$BG$1007,VLOOKUP(Span,Data!$N$4:$Y$11,Data!$Y$1,FALSE),FALSE)</f>
        <v>1.5214535897759984</v>
      </c>
      <c r="AG396" s="19">
        <f>$I396*AG$19^0.5/VLOOKUP($O396,AProperties!$AY$8:$BG$1007,VLOOKUP(Span,Data!$N$4:$Y$11,Data!$Y$1,FALSE),FALSE)</f>
        <v>1.6666689026350516</v>
      </c>
      <c r="AH396" s="19">
        <f>$I396*AH$19^0.5/VLOOKUP($O396,AProperties!$AY$8:$BG$1007,VLOOKUP(Span,Data!$N$4:$Y$11,Data!$Y$1,FALSE),FALSE)</f>
        <v>1.8002081646796244</v>
      </c>
      <c r="AI396" s="19">
        <f>$I396*AI$19^0.5/VLOOKUP($O396,AProperties!$AY$8:$BG$1007,VLOOKUP(Span,Data!$N$4:$Y$11,Data!$Y$1,FALSE),FALSE)</f>
        <v>1.9245034791726505</v>
      </c>
      <c r="AJ396" s="19">
        <f>$I396*AJ$19^0.5/VLOOKUP($O396,AProperties!$AY$8:$BG$1007,VLOOKUP(Span,Data!$N$4:$Y$11,Data!$Y$1,FALSE),FALSE)</f>
        <v>2.0412441908101271</v>
      </c>
      <c r="AK396" s="19">
        <f>$I396*AK$19^0.5/VLOOKUP($O396,AProperties!$AY$8:$BG$1007,VLOOKUP(Span,Data!$N$4:$Y$11,Data!$Y$1,FALSE),FALSE)</f>
        <v>2.1516603011824484</v>
      </c>
      <c r="AL396" s="47">
        <f t="shared" si="49"/>
        <v>0.377</v>
      </c>
    </row>
    <row r="397" spans="1:38" x14ac:dyDescent="0.25">
      <c r="A397" s="15">
        <v>0.378</v>
      </c>
      <c r="B397" s="116">
        <f>VLOOKUP($A397,APropertiesDimless!$A$7:$I$1007,VLOOKUP(Span,Data!$N$4:$Y$11,Data!$Y$1,FALSE),FALSE)</f>
        <v>0.39558375301053528</v>
      </c>
      <c r="C397" s="6">
        <f t="shared" si="45"/>
        <v>0.57579187650526764</v>
      </c>
      <c r="D397" s="116">
        <f>VLOOKUP($A397,AProperties!$AE$8:$AM$1007,VLOOKUP(Span,Data!$N$4:$Y$11,Data!$Y$1,FALSE),FALSE)</f>
        <v>0.46634419487148515</v>
      </c>
      <c r="E397" s="116">
        <f t="shared" si="46"/>
        <v>0.63373161575859016</v>
      </c>
      <c r="F397" s="6">
        <f t="shared" si="50"/>
        <v>0.91848431159431743</v>
      </c>
      <c r="G397" s="9"/>
      <c r="H397" s="15">
        <f t="shared" si="47"/>
        <v>0.378</v>
      </c>
      <c r="I397" s="6">
        <f>VLOOKUP(H397,AProperties!$AO$8:$AW$1007,VLOOKUP(Span,Data!$N$4:$Y$11,Data!$Y$1,FALSE),FALSE)^(2/3)</f>
        <v>0.35545050086183355</v>
      </c>
      <c r="J397" s="15">
        <f>$I397*(Slope^0.5)/VLOOKUP($H397,AProperties!$AY$8:$BG$1007,VLOOKUP(Span,Data!$N$4:$Y$11,Data!$Y$1,FALSE),FALSE)</f>
        <v>1.1801959637587713</v>
      </c>
      <c r="K397" s="15">
        <f>$J397*VLOOKUP($H397,AProperties!$A$8:$I$1007,VLOOKUP(Span,Data!$N$4:$Y$11,Data!$Y$1,FALSE),FALSE)</f>
        <v>0.53384240312466513</v>
      </c>
      <c r="L397" s="15">
        <f t="shared" si="51"/>
        <v>1.1801959637587713</v>
      </c>
      <c r="M397" s="15">
        <f t="shared" si="52"/>
        <v>0.378</v>
      </c>
      <c r="O397" s="28">
        <f t="shared" si="48"/>
        <v>0.378</v>
      </c>
      <c r="P397" s="19">
        <f>AA397*VLOOKUP($O397,AProperties!$A$8:$I$1007,VLOOKUP(Span,Data!$N$4:$Y$11,Data!$Y$1,FALSE),FALSE)</f>
        <v>0.21794024845276494</v>
      </c>
      <c r="Q397" s="19">
        <f>AB397*VLOOKUP($O397,AProperties!$A$8:$I$1007,VLOOKUP(Span,Data!$N$4:$Y$11,Data!$Y$1,FALSE),FALSE)</f>
        <v>0.30821405514886213</v>
      </c>
      <c r="R397" s="19">
        <f>AC397*VLOOKUP($O397,AProperties!$A$8:$I$1007,VLOOKUP(Span,Data!$N$4:$Y$11,Data!$Y$1,FALSE),FALSE)</f>
        <v>0.43588049690552988</v>
      </c>
      <c r="S397" s="19">
        <f>AD397*VLOOKUP($O397,AProperties!$A$8:$I$1007,VLOOKUP(Span,Data!$N$4:$Y$11,Data!$Y$1,FALSE),FALSE)</f>
        <v>0.53384240312466513</v>
      </c>
      <c r="T397" s="19">
        <f>AE397*VLOOKUP($O397,AProperties!$A$8:$I$1007,VLOOKUP(Span,Data!$N$4:$Y$11,Data!$Y$1,FALSE),FALSE)</f>
        <v>0.61642811029772426</v>
      </c>
      <c r="U397" s="19">
        <f>AF397*VLOOKUP($O397,AProperties!$A$8:$I$1007,VLOOKUP(Span,Data!$N$4:$Y$11,Data!$Y$1,FALSE),FALSE)</f>
        <v>0.68918757893372473</v>
      </c>
      <c r="V397" s="19">
        <f>AG397*VLOOKUP($O397,AProperties!$A$8:$I$1007,VLOOKUP(Span,Data!$N$4:$Y$11,Data!$Y$1,FALSE),FALSE)</f>
        <v>0.75496716666874664</v>
      </c>
      <c r="W397" s="19">
        <f>AH397*VLOOKUP($O397,AProperties!$A$8:$I$1007,VLOOKUP(Span,Data!$N$4:$Y$11,Data!$Y$1,FALSE),FALSE)</f>
        <v>0.81545774049863617</v>
      </c>
      <c r="X397" s="19">
        <f>AI397*VLOOKUP($O397,AProperties!$A$8:$I$1007,VLOOKUP(Span,Data!$N$4:$Y$11,Data!$Y$1,FALSE),FALSE)</f>
        <v>0.87176099381105976</v>
      </c>
      <c r="Y397" s="19">
        <f>AJ397*VLOOKUP($O397,AProperties!$A$8:$I$1007,VLOOKUP(Span,Data!$N$4:$Y$11,Data!$Y$1,FALSE),FALSE)</f>
        <v>0.92464216544658651</v>
      </c>
      <c r="Z397" s="19">
        <f>AK397*VLOOKUP($O397,AProperties!$A$8:$I$1007,VLOOKUP(Span,Data!$N$4:$Y$11,Data!$Y$1,FALSE),FALSE)</f>
        <v>0.97465842114715162</v>
      </c>
      <c r="AA397" s="19">
        <f>$I397*AA$19^0.5/VLOOKUP($O397,AProperties!$AY$8:$BG$1007,VLOOKUP(Span,Data!$N$4:$Y$11,Data!$Y$1,FALSE),FALSE)</f>
        <v>0.48181298461686961</v>
      </c>
      <c r="AB397" s="19">
        <f>$I397*AB$19^0.5/VLOOKUP($O397,AProperties!$AY$8:$BG$1007,VLOOKUP(Span,Data!$N$4:$Y$11,Data!$Y$1,FALSE),FALSE)</f>
        <v>0.68138645737263648</v>
      </c>
      <c r="AC397" s="19">
        <f>$I397*AC$19^0.5/VLOOKUP($O397,AProperties!$AY$8:$BG$1007,VLOOKUP(Span,Data!$N$4:$Y$11,Data!$Y$1,FALSE),FALSE)</f>
        <v>0.96362596923373922</v>
      </c>
      <c r="AD397" s="19">
        <f>$I397*AD$19^0.5/VLOOKUP($O397,AProperties!$AY$8:$BG$1007,VLOOKUP(Span,Data!$N$4:$Y$11,Data!$Y$1,FALSE),FALSE)</f>
        <v>1.1801959637587713</v>
      </c>
      <c r="AE397" s="19">
        <f>$I397*AE$19^0.5/VLOOKUP($O397,AProperties!$AY$8:$BG$1007,VLOOKUP(Span,Data!$N$4:$Y$11,Data!$Y$1,FALSE),FALSE)</f>
        <v>1.362772914745273</v>
      </c>
      <c r="AF397" s="19">
        <f>$I397*AF$19^0.5/VLOOKUP($O397,AProperties!$AY$8:$BG$1007,VLOOKUP(Span,Data!$N$4:$Y$11,Data!$Y$1,FALSE),FALSE)</f>
        <v>1.5236264376329778</v>
      </c>
      <c r="AG397" s="19">
        <f>$I397*AG$19^0.5/VLOOKUP($O397,AProperties!$AY$8:$BG$1007,VLOOKUP(Span,Data!$N$4:$Y$11,Data!$Y$1,FALSE),FALSE)</f>
        <v>1.6690491382056403</v>
      </c>
      <c r="AH397" s="19">
        <f>$I397*AH$19^0.5/VLOOKUP($O397,AProperties!$AY$8:$BG$1007,VLOOKUP(Span,Data!$N$4:$Y$11,Data!$Y$1,FALSE),FALSE)</f>
        <v>1.8027791129353099</v>
      </c>
      <c r="AI397" s="19">
        <f>$I397*AI$19^0.5/VLOOKUP($O397,AProperties!$AY$8:$BG$1007,VLOOKUP(Span,Data!$N$4:$Y$11,Data!$Y$1,FALSE),FALSE)</f>
        <v>1.9272519384674784</v>
      </c>
      <c r="AJ397" s="19">
        <f>$I397*AJ$19^0.5/VLOOKUP($O397,AProperties!$AY$8:$BG$1007,VLOOKUP(Span,Data!$N$4:$Y$11,Data!$Y$1,FALSE),FALSE)</f>
        <v>2.0441593721179094</v>
      </c>
      <c r="AK397" s="19">
        <f>$I397*AK$19^0.5/VLOOKUP($O397,AProperties!$AY$8:$BG$1007,VLOOKUP(Span,Data!$N$4:$Y$11,Data!$Y$1,FALSE),FALSE)</f>
        <v>2.1547331720907619</v>
      </c>
      <c r="AL397" s="47">
        <f t="shared" si="49"/>
        <v>0.378</v>
      </c>
    </row>
    <row r="398" spans="1:38" x14ac:dyDescent="0.25">
      <c r="A398" s="15">
        <v>0.379</v>
      </c>
      <c r="B398" s="116">
        <f>VLOOKUP($A398,APropertiesDimless!$A$7:$I$1007,VLOOKUP(Span,Data!$N$4:$Y$11,Data!$Y$1,FALSE),FALSE)</f>
        <v>0.39674717747933552</v>
      </c>
      <c r="C398" s="6">
        <f t="shared" si="45"/>
        <v>0.57737358873966782</v>
      </c>
      <c r="D398" s="116">
        <f>VLOOKUP($A398,AProperties!$AE$8:$AM$1007,VLOOKUP(Span,Data!$N$4:$Y$11,Data!$Y$1,FALSE),FALSE)</f>
        <v>0.46752282791620525</v>
      </c>
      <c r="E398" s="116">
        <f t="shared" si="46"/>
        <v>0.63575146285403583</v>
      </c>
      <c r="F398" s="6">
        <f t="shared" si="50"/>
        <v>0.9221587438098966</v>
      </c>
      <c r="G398" s="9"/>
      <c r="H398" s="15">
        <f t="shared" si="47"/>
        <v>0.379</v>
      </c>
      <c r="I398" s="6">
        <f>VLOOKUP(H398,AProperties!$AO$8:$AW$1007,VLOOKUP(Span,Data!$N$4:$Y$11,Data!$Y$1,FALSE),FALSE)^(2/3)</f>
        <v>0.35585943591511832</v>
      </c>
      <c r="J398" s="15">
        <f>$I398*(Slope^0.5)/VLOOKUP($H398,AProperties!$AY$8:$BG$1007,VLOOKUP(Span,Data!$N$4:$Y$11,Data!$Y$1,FALSE),FALSE)</f>
        <v>1.1818755859672117</v>
      </c>
      <c r="K398" s="15">
        <f>$J398*VLOOKUP($H398,AProperties!$A$8:$I$1007,VLOOKUP(Span,Data!$N$4:$Y$11,Data!$Y$1,FALSE),FALSE)</f>
        <v>0.53595330028312904</v>
      </c>
      <c r="L398" s="15">
        <f t="shared" si="51"/>
        <v>1.1818755859672117</v>
      </c>
      <c r="M398" s="15">
        <f t="shared" si="52"/>
        <v>0.379</v>
      </c>
      <c r="O398" s="28">
        <f t="shared" si="48"/>
        <v>0.379</v>
      </c>
      <c r="P398" s="19">
        <f>AA398*VLOOKUP($O398,AProperties!$A$8:$I$1007,VLOOKUP(Span,Data!$N$4:$Y$11,Data!$Y$1,FALSE),FALSE)</f>
        <v>0.21880201860905288</v>
      </c>
      <c r="Q398" s="19">
        <f>AB398*VLOOKUP($O398,AProperties!$A$8:$I$1007,VLOOKUP(Span,Data!$N$4:$Y$11,Data!$Y$1,FALSE),FALSE)</f>
        <v>0.30943278219153292</v>
      </c>
      <c r="R398" s="19">
        <f>AC398*VLOOKUP($O398,AProperties!$A$8:$I$1007,VLOOKUP(Span,Data!$N$4:$Y$11,Data!$Y$1,FALSE),FALSE)</f>
        <v>0.43760403721810576</v>
      </c>
      <c r="S398" s="19">
        <f>AD398*VLOOKUP($O398,AProperties!$A$8:$I$1007,VLOOKUP(Span,Data!$N$4:$Y$11,Data!$Y$1,FALSE),FALSE)</f>
        <v>0.53595330028312904</v>
      </c>
      <c r="T398" s="19">
        <f>AE398*VLOOKUP($O398,AProperties!$A$8:$I$1007,VLOOKUP(Span,Data!$N$4:$Y$11,Data!$Y$1,FALSE),FALSE)</f>
        <v>0.61886556438306584</v>
      </c>
      <c r="U398" s="19">
        <f>AF398*VLOOKUP($O398,AProperties!$A$8:$I$1007,VLOOKUP(Span,Data!$N$4:$Y$11,Data!$Y$1,FALSE),FALSE)</f>
        <v>0.69191273544715393</v>
      </c>
      <c r="V398" s="19">
        <f>AG398*VLOOKUP($O398,AProperties!$A$8:$I$1007,VLOOKUP(Span,Data!$N$4:$Y$11,Data!$Y$1,FALSE),FALSE)</f>
        <v>0.75795242605902113</v>
      </c>
      <c r="W398" s="19">
        <f>AH398*VLOOKUP($O398,AProperties!$A$8:$I$1007,VLOOKUP(Span,Data!$N$4:$Y$11,Data!$Y$1,FALSE),FALSE)</f>
        <v>0.81868218916961222</v>
      </c>
      <c r="X398" s="19">
        <f>AI398*VLOOKUP($O398,AProperties!$A$8:$I$1007,VLOOKUP(Span,Data!$N$4:$Y$11,Data!$Y$1,FALSE),FALSE)</f>
        <v>0.87520807443621151</v>
      </c>
      <c r="Y398" s="19">
        <f>AJ398*VLOOKUP($O398,AProperties!$A$8:$I$1007,VLOOKUP(Span,Data!$N$4:$Y$11,Data!$Y$1,FALSE),FALSE)</f>
        <v>0.92829834657459864</v>
      </c>
      <c r="Z398" s="19">
        <f>AK398*VLOOKUP($O398,AProperties!$A$8:$I$1007,VLOOKUP(Span,Data!$N$4:$Y$11,Data!$Y$1,FALSE),FALSE)</f>
        <v>0.97851237444803252</v>
      </c>
      <c r="AA398" s="19">
        <f>$I398*AA$19^0.5/VLOOKUP($O398,AProperties!$AY$8:$BG$1007,VLOOKUP(Span,Data!$N$4:$Y$11,Data!$Y$1,FALSE),FALSE)</f>
        <v>0.48249868751209052</v>
      </c>
      <c r="AB398" s="19">
        <f>$I398*AB$19^0.5/VLOOKUP($O398,AProperties!$AY$8:$BG$1007,VLOOKUP(Span,Data!$N$4:$Y$11,Data!$Y$1,FALSE),FALSE)</f>
        <v>0.68235618770681639</v>
      </c>
      <c r="AC398" s="19">
        <f>$I398*AC$19^0.5/VLOOKUP($O398,AProperties!$AY$8:$BG$1007,VLOOKUP(Span,Data!$N$4:$Y$11,Data!$Y$1,FALSE),FALSE)</f>
        <v>0.96499737502418104</v>
      </c>
      <c r="AD398" s="19">
        <f>$I398*AD$19^0.5/VLOOKUP($O398,AProperties!$AY$8:$BG$1007,VLOOKUP(Span,Data!$N$4:$Y$11,Data!$Y$1,FALSE),FALSE)</f>
        <v>1.1818755859672117</v>
      </c>
      <c r="AE398" s="19">
        <f>$I398*AE$19^0.5/VLOOKUP($O398,AProperties!$AY$8:$BG$1007,VLOOKUP(Span,Data!$N$4:$Y$11,Data!$Y$1,FALSE),FALSE)</f>
        <v>1.3647123754136328</v>
      </c>
      <c r="AF398" s="19">
        <f>$I398*AF$19^0.5/VLOOKUP($O398,AProperties!$AY$8:$BG$1007,VLOOKUP(Span,Data!$N$4:$Y$11,Data!$Y$1,FALSE),FALSE)</f>
        <v>1.5257948205800478</v>
      </c>
      <c r="AG398" s="19">
        <f>$I398*AG$19^0.5/VLOOKUP($O398,AProperties!$AY$8:$BG$1007,VLOOKUP(Span,Data!$N$4:$Y$11,Data!$Y$1,FALSE),FALSE)</f>
        <v>1.6714244827124796</v>
      </c>
      <c r="AH398" s="19">
        <f>$I398*AH$19^0.5/VLOOKUP($O398,AProperties!$AY$8:$BG$1007,VLOOKUP(Span,Data!$N$4:$Y$11,Data!$Y$1,FALSE),FALSE)</f>
        <v>1.8053447782383454</v>
      </c>
      <c r="AI398" s="19">
        <f>$I398*AI$19^0.5/VLOOKUP($O398,AProperties!$AY$8:$BG$1007,VLOOKUP(Span,Data!$N$4:$Y$11,Data!$Y$1,FALSE),FALSE)</f>
        <v>1.9299947500483621</v>
      </c>
      <c r="AJ398" s="19">
        <f>$I398*AJ$19^0.5/VLOOKUP($O398,AProperties!$AY$8:$BG$1007,VLOOKUP(Span,Data!$N$4:$Y$11,Data!$Y$1,FALSE),FALSE)</f>
        <v>2.0470685631204488</v>
      </c>
      <c r="AK398" s="19">
        <f>$I398*AK$19^0.5/VLOOKUP($O398,AProperties!$AY$8:$BG$1007,VLOOKUP(Span,Data!$N$4:$Y$11,Data!$Y$1,FALSE),FALSE)</f>
        <v>2.1577997286629267</v>
      </c>
      <c r="AL398" s="47">
        <f t="shared" si="49"/>
        <v>0.379</v>
      </c>
    </row>
    <row r="399" spans="1:38" x14ac:dyDescent="0.25">
      <c r="A399" s="15">
        <v>0.38</v>
      </c>
      <c r="B399" s="116">
        <f>VLOOKUP($A399,APropertiesDimless!$A$7:$I$1007,VLOOKUP(Span,Data!$N$4:$Y$11,Data!$Y$1,FALSE),FALSE)</f>
        <v>0.39791171927309099</v>
      </c>
      <c r="C399" s="6">
        <f t="shared" si="45"/>
        <v>0.5789558596365455</v>
      </c>
      <c r="D399" s="116">
        <f>VLOOKUP($A399,AProperties!$AE$8:$AM$1007,VLOOKUP(Span,Data!$N$4:$Y$11,Data!$Y$1,FALSE),FALSE)</f>
        <v>0.46870097391270393</v>
      </c>
      <c r="E399" s="116">
        <f t="shared" si="46"/>
        <v>0.63777336099569704</v>
      </c>
      <c r="F399" s="6">
        <f t="shared" si="50"/>
        <v>0.92583834859619862</v>
      </c>
      <c r="G399" s="9"/>
      <c r="H399" s="15">
        <f t="shared" si="47"/>
        <v>0.38</v>
      </c>
      <c r="I399" s="6">
        <f>VLOOKUP(H399,AProperties!$AO$8:$AW$1007,VLOOKUP(Span,Data!$N$4:$Y$11,Data!$Y$1,FALSE),FALSE)^(2/3)</f>
        <v>0.35626715839344469</v>
      </c>
      <c r="J399" s="15">
        <f>$I399*(Slope^0.5)/VLOOKUP($H399,AProperties!$AY$8:$BG$1007,VLOOKUP(Span,Data!$N$4:$Y$11,Data!$Y$1,FALSE),FALSE)</f>
        <v>1.1835517563359594</v>
      </c>
      <c r="K399" s="15">
        <f>$J399*VLOOKUP($H399,AProperties!$A$8:$I$1007,VLOOKUP(Span,Data!$N$4:$Y$11,Data!$Y$1,FALSE),FALSE)</f>
        <v>0.53806590940301469</v>
      </c>
      <c r="L399" s="15">
        <f t="shared" si="51"/>
        <v>1.1835517563359594</v>
      </c>
      <c r="M399" s="15">
        <f t="shared" si="52"/>
        <v>0.38</v>
      </c>
      <c r="O399" s="28">
        <f t="shared" si="48"/>
        <v>0.38</v>
      </c>
      <c r="P399" s="19">
        <f>AA399*VLOOKUP($O399,AProperties!$A$8:$I$1007,VLOOKUP(Span,Data!$N$4:$Y$11,Data!$Y$1,FALSE),FALSE)</f>
        <v>0.21966448767066457</v>
      </c>
      <c r="Q399" s="19">
        <f>AB399*VLOOKUP($O399,AProperties!$A$8:$I$1007,VLOOKUP(Span,Data!$N$4:$Y$11,Data!$Y$1,FALSE),FALSE)</f>
        <v>0.31065249763559144</v>
      </c>
      <c r="R399" s="19">
        <f>AC399*VLOOKUP($O399,AProperties!$A$8:$I$1007,VLOOKUP(Span,Data!$N$4:$Y$11,Data!$Y$1,FALSE),FALSE)</f>
        <v>0.43932897534132914</v>
      </c>
      <c r="S399" s="19">
        <f>AD399*VLOOKUP($O399,AProperties!$A$8:$I$1007,VLOOKUP(Span,Data!$N$4:$Y$11,Data!$Y$1,FALSE),FALSE)</f>
        <v>0.53806590940301469</v>
      </c>
      <c r="T399" s="19">
        <f>AE399*VLOOKUP($O399,AProperties!$A$8:$I$1007,VLOOKUP(Span,Data!$N$4:$Y$11,Data!$Y$1,FALSE),FALSE)</f>
        <v>0.62130499527118288</v>
      </c>
      <c r="U399" s="19">
        <f>AF399*VLOOKUP($O399,AProperties!$A$8:$I$1007,VLOOKUP(Span,Data!$N$4:$Y$11,Data!$Y$1,FALSE),FALSE)</f>
        <v>0.69464010209327498</v>
      </c>
      <c r="V399" s="19">
        <f>AG399*VLOOKUP($O399,AProperties!$A$8:$I$1007,VLOOKUP(Span,Data!$N$4:$Y$11,Data!$Y$1,FALSE),FALSE)</f>
        <v>0.76094010652835653</v>
      </c>
      <c r="W399" s="19">
        <f>AH399*VLOOKUP($O399,AProperties!$A$8:$I$1007,VLOOKUP(Span,Data!$N$4:$Y$11,Data!$Y$1,FALSE),FALSE)</f>
        <v>0.82190925290485561</v>
      </c>
      <c r="X399" s="19">
        <f>AI399*VLOOKUP($O399,AProperties!$A$8:$I$1007,VLOOKUP(Span,Data!$N$4:$Y$11,Data!$Y$1,FALSE),FALSE)</f>
        <v>0.87865795068265828</v>
      </c>
      <c r="Y399" s="19">
        <f>AJ399*VLOOKUP($O399,AProperties!$A$8:$I$1007,VLOOKUP(Span,Data!$N$4:$Y$11,Data!$Y$1,FALSE),FALSE)</f>
        <v>0.93195749290677399</v>
      </c>
      <c r="Z399" s="19">
        <f>AK399*VLOOKUP($O399,AProperties!$A$8:$I$1007,VLOOKUP(Span,Data!$N$4:$Y$11,Data!$Y$1,FALSE),FALSE)</f>
        <v>0.98236945334854098</v>
      </c>
      <c r="AA399" s="19">
        <f>$I399*AA$19^0.5/VLOOKUP($O399,AProperties!$AY$8:$BG$1007,VLOOKUP(Span,Data!$N$4:$Y$11,Data!$Y$1,FALSE),FALSE)</f>
        <v>0.48318298119965802</v>
      </c>
      <c r="AB399" s="19">
        <f>$I399*AB$19^0.5/VLOOKUP($O399,AProperties!$AY$8:$BG$1007,VLOOKUP(Span,Data!$N$4:$Y$11,Data!$Y$1,FALSE),FALSE)</f>
        <v>0.68332392512042073</v>
      </c>
      <c r="AC399" s="19">
        <f>$I399*AC$19^0.5/VLOOKUP($O399,AProperties!$AY$8:$BG$1007,VLOOKUP(Span,Data!$N$4:$Y$11,Data!$Y$1,FALSE),FALSE)</f>
        <v>0.96636596239931605</v>
      </c>
      <c r="AD399" s="19">
        <f>$I399*AD$19^0.5/VLOOKUP($O399,AProperties!$AY$8:$BG$1007,VLOOKUP(Span,Data!$N$4:$Y$11,Data!$Y$1,FALSE),FALSE)</f>
        <v>1.1835517563359594</v>
      </c>
      <c r="AE399" s="19">
        <f>$I399*AE$19^0.5/VLOOKUP($O399,AProperties!$AY$8:$BG$1007,VLOOKUP(Span,Data!$N$4:$Y$11,Data!$Y$1,FALSE),FALSE)</f>
        <v>1.3666478502408415</v>
      </c>
      <c r="AF399" s="19">
        <f>$I399*AF$19^0.5/VLOOKUP($O399,AProperties!$AY$8:$BG$1007,VLOOKUP(Span,Data!$N$4:$Y$11,Data!$Y$1,FALSE),FALSE)</f>
        <v>1.5279587472212366</v>
      </c>
      <c r="AG399" s="19">
        <f>$I399*AG$19^0.5/VLOOKUP($O399,AProperties!$AY$8:$BG$1007,VLOOKUP(Span,Data!$N$4:$Y$11,Data!$Y$1,FALSE),FALSE)</f>
        <v>1.6737949455808108</v>
      </c>
      <c r="AH399" s="19">
        <f>$I399*AH$19^0.5/VLOOKUP($O399,AProperties!$AY$8:$BG$1007,VLOOKUP(Span,Data!$N$4:$Y$11,Data!$Y$1,FALSE),FALSE)</f>
        <v>1.8079051707691551</v>
      </c>
      <c r="AI399" s="19">
        <f>$I399*AI$19^0.5/VLOOKUP($O399,AProperties!$AY$8:$BG$1007,VLOOKUP(Span,Data!$N$4:$Y$11,Data!$Y$1,FALSE),FALSE)</f>
        <v>1.9327319247986321</v>
      </c>
      <c r="AJ399" s="19">
        <f>$I399*AJ$19^0.5/VLOOKUP($O399,AProperties!$AY$8:$BG$1007,VLOOKUP(Span,Data!$N$4:$Y$11,Data!$Y$1,FALSE),FALSE)</f>
        <v>2.0499717753612616</v>
      </c>
      <c r="AK399" s="19">
        <f>$I399*AK$19^0.5/VLOOKUP($O399,AProperties!$AY$8:$BG$1007,VLOOKUP(Span,Data!$N$4:$Y$11,Data!$Y$1,FALSE),FALSE)</f>
        <v>2.1608599830668767</v>
      </c>
      <c r="AL399" s="47">
        <f t="shared" si="49"/>
        <v>0.38</v>
      </c>
    </row>
    <row r="400" spans="1:38" x14ac:dyDescent="0.25">
      <c r="A400" s="15">
        <v>0.38100000000000001</v>
      </c>
      <c r="B400" s="116">
        <f>VLOOKUP($A400,APropertiesDimless!$A$7:$I$1007,VLOOKUP(Span,Data!$N$4:$Y$11,Data!$Y$1,FALSE),FALSE)</f>
        <v>0.39907738406708854</v>
      </c>
      <c r="C400" s="6">
        <f t="shared" si="45"/>
        <v>0.58053869203354425</v>
      </c>
      <c r="D400" s="116">
        <f>VLOOKUP($A400,AProperties!$AE$8:$AM$1007,VLOOKUP(Span,Data!$N$4:$Y$11,Data!$Y$1,FALSE),FALSE)</f>
        <v>0.46987863117155448</v>
      </c>
      <c r="E400" s="116">
        <f t="shared" si="46"/>
        <v>0.63979731459591771</v>
      </c>
      <c r="F400" s="6">
        <f t="shared" si="50"/>
        <v>0.92952312283289396</v>
      </c>
      <c r="G400" s="9"/>
      <c r="H400" s="15">
        <f t="shared" si="47"/>
        <v>0.38100000000000001</v>
      </c>
      <c r="I400" s="6">
        <f>VLOOKUP(H400,AProperties!$AO$8:$AW$1007,VLOOKUP(Span,Data!$N$4:$Y$11,Data!$Y$1,FALSE),FALSE)^(2/3)</f>
        <v>0.35667367125603872</v>
      </c>
      <c r="J400" s="15">
        <f>$I400*(Slope^0.5)/VLOOKUP($H400,AProperties!$AY$8:$BG$1007,VLOOKUP(Span,Data!$N$4:$Y$11,Data!$Y$1,FALSE),FALSE)</f>
        <v>1.185224481478141</v>
      </c>
      <c r="K400" s="15">
        <f>$J400*VLOOKUP($H400,AProperties!$A$8:$I$1007,VLOOKUP(Span,Data!$N$4:$Y$11,Data!$Y$1,FALSE),FALSE)</f>
        <v>0.54018021734681676</v>
      </c>
      <c r="L400" s="15">
        <f t="shared" si="51"/>
        <v>1.185224481478141</v>
      </c>
      <c r="M400" s="15">
        <f t="shared" si="52"/>
        <v>0.38100000000000001</v>
      </c>
      <c r="O400" s="28">
        <f t="shared" si="48"/>
        <v>0.38100000000000001</v>
      </c>
      <c r="P400" s="19">
        <f>AA400*VLOOKUP($O400,AProperties!$A$8:$I$1007,VLOOKUP(Span,Data!$N$4:$Y$11,Data!$Y$1,FALSE),FALSE)</f>
        <v>0.2205276502742359</v>
      </c>
      <c r="Q400" s="19">
        <f>AB400*VLOOKUP($O400,AProperties!$A$8:$I$1007,VLOOKUP(Span,Data!$N$4:$Y$11,Data!$Y$1,FALSE),FALSE)</f>
        <v>0.31187319389609525</v>
      </c>
      <c r="R400" s="19">
        <f>AC400*VLOOKUP($O400,AProperties!$A$8:$I$1007,VLOOKUP(Span,Data!$N$4:$Y$11,Data!$Y$1,FALSE),FALSE)</f>
        <v>0.44105530054847181</v>
      </c>
      <c r="S400" s="19">
        <f>AD400*VLOOKUP($O400,AProperties!$A$8:$I$1007,VLOOKUP(Span,Data!$N$4:$Y$11,Data!$Y$1,FALSE),FALSE)</f>
        <v>0.54018021734681676</v>
      </c>
      <c r="T400" s="19">
        <f>AE400*VLOOKUP($O400,AProperties!$A$8:$I$1007,VLOOKUP(Span,Data!$N$4:$Y$11,Data!$Y$1,FALSE),FALSE)</f>
        <v>0.62374638779219049</v>
      </c>
      <c r="U400" s="19">
        <f>AF400*VLOOKUP($O400,AProperties!$A$8:$I$1007,VLOOKUP(Span,Data!$N$4:$Y$11,Data!$Y$1,FALSE),FALSE)</f>
        <v>0.6973696619116414</v>
      </c>
      <c r="V400" s="19">
        <f>AG400*VLOOKUP($O400,AProperties!$A$8:$I$1007,VLOOKUP(Span,Data!$N$4:$Y$11,Data!$Y$1,FALSE),FALSE)</f>
        <v>0.76393018949751457</v>
      </c>
      <c r="W400" s="19">
        <f>AH400*VLOOKUP($O400,AProperties!$A$8:$I$1007,VLOOKUP(Span,Data!$N$4:$Y$11,Data!$Y$1,FALSE),FALSE)</f>
        <v>0.82513891163649533</v>
      </c>
      <c r="X400" s="19">
        <f>AI400*VLOOKUP($O400,AProperties!$A$8:$I$1007,VLOOKUP(Span,Data!$N$4:$Y$11,Data!$Y$1,FALSE),FALSE)</f>
        <v>0.88211060109694361</v>
      </c>
      <c r="Y400" s="19">
        <f>AJ400*VLOOKUP($O400,AProperties!$A$8:$I$1007,VLOOKUP(Span,Data!$N$4:$Y$11,Data!$Y$1,FALSE),FALSE)</f>
        <v>0.93561958168828563</v>
      </c>
      <c r="Z400" s="19">
        <f>AK400*VLOOKUP($O400,AProperties!$A$8:$I$1007,VLOOKUP(Span,Data!$N$4:$Y$11,Data!$Y$1,FALSE),FALSE)</f>
        <v>0.98622963386298346</v>
      </c>
      <c r="AA400" s="19">
        <f>$I400*AA$19^0.5/VLOOKUP($O400,AProperties!$AY$8:$BG$1007,VLOOKUP(Span,Data!$N$4:$Y$11,Data!$Y$1,FALSE),FALSE)</f>
        <v>0.48386586837936951</v>
      </c>
      <c r="AB400" s="19">
        <f>$I400*AB$19^0.5/VLOOKUP($O400,AProperties!$AY$8:$BG$1007,VLOOKUP(Span,Data!$N$4:$Y$11,Data!$Y$1,FALSE),FALSE)</f>
        <v>0.68428967343153935</v>
      </c>
      <c r="AC400" s="19">
        <f>$I400*AC$19^0.5/VLOOKUP($O400,AProperties!$AY$8:$BG$1007,VLOOKUP(Span,Data!$N$4:$Y$11,Data!$Y$1,FALSE),FALSE)</f>
        <v>0.96773173675873903</v>
      </c>
      <c r="AD400" s="19">
        <f>$I400*AD$19^0.5/VLOOKUP($O400,AProperties!$AY$8:$BG$1007,VLOOKUP(Span,Data!$N$4:$Y$11,Data!$Y$1,FALSE),FALSE)</f>
        <v>1.185224481478141</v>
      </c>
      <c r="AE400" s="19">
        <f>$I400*AE$19^0.5/VLOOKUP($O400,AProperties!$AY$8:$BG$1007,VLOOKUP(Span,Data!$N$4:$Y$11,Data!$Y$1,FALSE),FALSE)</f>
        <v>1.3685793468630787</v>
      </c>
      <c r="AF400" s="19">
        <f>$I400*AF$19^0.5/VLOOKUP($O400,AProperties!$AY$8:$BG$1007,VLOOKUP(Span,Data!$N$4:$Y$11,Data!$Y$1,FALSE),FALSE)</f>
        <v>1.5301182260940538</v>
      </c>
      <c r="AG400" s="19">
        <f>$I400*AG$19^0.5/VLOOKUP($O400,AProperties!$AY$8:$BG$1007,VLOOKUP(Span,Data!$N$4:$Y$11,Data!$Y$1,FALSE),FALSE)</f>
        <v>1.6761605361630063</v>
      </c>
      <c r="AH400" s="19">
        <f>$I400*AH$19^0.5/VLOOKUP($O400,AProperties!$AY$8:$BG$1007,VLOOKUP(Span,Data!$N$4:$Y$11,Data!$Y$1,FALSE),FALSE)</f>
        <v>1.810460300629456</v>
      </c>
      <c r="AI400" s="19">
        <f>$I400*AI$19^0.5/VLOOKUP($O400,AProperties!$AY$8:$BG$1007,VLOOKUP(Span,Data!$N$4:$Y$11,Data!$Y$1,FALSE),FALSE)</f>
        <v>1.9354634735174781</v>
      </c>
      <c r="AJ400" s="19">
        <f>$I400*AJ$19^0.5/VLOOKUP($O400,AProperties!$AY$8:$BG$1007,VLOOKUP(Span,Data!$N$4:$Y$11,Data!$Y$1,FALSE),FALSE)</f>
        <v>2.0528690202946178</v>
      </c>
      <c r="AK400" s="19">
        <f>$I400*AK$19^0.5/VLOOKUP($O400,AProperties!$AY$8:$BG$1007,VLOOKUP(Span,Data!$N$4:$Y$11,Data!$Y$1,FALSE),FALSE)</f>
        <v>2.1639139473764728</v>
      </c>
      <c r="AL400" s="47">
        <f t="shared" si="49"/>
        <v>0.38100000000000001</v>
      </c>
    </row>
    <row r="401" spans="1:38" x14ac:dyDescent="0.25">
      <c r="A401" s="15">
        <v>0.38200000000000001</v>
      </c>
      <c r="B401" s="116">
        <f>VLOOKUP($A401,APropertiesDimless!$A$7:$I$1007,VLOOKUP(Span,Data!$N$4:$Y$11,Data!$Y$1,FALSE),FALSE)</f>
        <v>0.40024417756590613</v>
      </c>
      <c r="C401" s="6">
        <f t="shared" si="45"/>
        <v>0.58212208878295302</v>
      </c>
      <c r="D401" s="116">
        <f>VLOOKUP($A401,AProperties!$AE$8:$AM$1007,VLOOKUP(Span,Data!$N$4:$Y$11,Data!$Y$1,FALSE),FALSE)</f>
        <v>0.47105579800122571</v>
      </c>
      <c r="E401" s="116">
        <f t="shared" si="46"/>
        <v>0.64182332808602716</v>
      </c>
      <c r="F401" s="6">
        <f t="shared" si="50"/>
        <v>0.93321306345304267</v>
      </c>
      <c r="G401" s="9"/>
      <c r="H401" s="15">
        <f t="shared" si="47"/>
        <v>0.38200000000000001</v>
      </c>
      <c r="I401" s="6">
        <f>VLOOKUP(H401,AProperties!$AO$8:$AW$1007,VLOOKUP(Span,Data!$N$4:$Y$11,Data!$Y$1,FALSE),FALSE)^(2/3)</f>
        <v>0.35707897744171807</v>
      </c>
      <c r="J401" s="15">
        <f>$I401*(Slope^0.5)/VLOOKUP($H401,AProperties!$AY$8:$BG$1007,VLOOKUP(Span,Data!$N$4:$Y$11,Data!$Y$1,FALSE),FALSE)</f>
        <v>1.1868937679557414</v>
      </c>
      <c r="K401" s="15">
        <f>$J401*VLOOKUP($H401,AProperties!$A$8:$I$1007,VLOOKUP(Span,Data!$N$4:$Y$11,Data!$Y$1,FALSE),FALSE)</f>
        <v>0.54229621098028691</v>
      </c>
      <c r="L401" s="15">
        <f t="shared" si="51"/>
        <v>1.1868937679557414</v>
      </c>
      <c r="M401" s="15">
        <f t="shared" si="52"/>
        <v>0.38200000000000001</v>
      </c>
      <c r="O401" s="28">
        <f t="shared" si="48"/>
        <v>0.38200000000000001</v>
      </c>
      <c r="P401" s="19">
        <f>AA401*VLOOKUP($O401,AProperties!$A$8:$I$1007,VLOOKUP(Span,Data!$N$4:$Y$11,Data!$Y$1,FALSE),FALSE)</f>
        <v>0.22139150105773253</v>
      </c>
      <c r="Q401" s="19">
        <f>AB401*VLOOKUP($O401,AProperties!$A$8:$I$1007,VLOOKUP(Span,Data!$N$4:$Y$11,Data!$Y$1,FALSE),FALSE)</f>
        <v>0.31309486338998277</v>
      </c>
      <c r="R401" s="19">
        <f>AC401*VLOOKUP($O401,AProperties!$A$8:$I$1007,VLOOKUP(Span,Data!$N$4:$Y$11,Data!$Y$1,FALSE),FALSE)</f>
        <v>0.44278300211546506</v>
      </c>
      <c r="S401" s="19">
        <f>AD401*VLOOKUP($O401,AProperties!$A$8:$I$1007,VLOOKUP(Span,Data!$N$4:$Y$11,Data!$Y$1,FALSE),FALSE)</f>
        <v>0.54229621098028691</v>
      </c>
      <c r="T401" s="19">
        <f>AE401*VLOOKUP($O401,AProperties!$A$8:$I$1007,VLOOKUP(Span,Data!$N$4:$Y$11,Data!$Y$1,FALSE),FALSE)</f>
        <v>0.62618972677996554</v>
      </c>
      <c r="U401" s="19">
        <f>AF401*VLOOKUP($O401,AProperties!$A$8:$I$1007,VLOOKUP(Span,Data!$N$4:$Y$11,Data!$Y$1,FALSE),FALSE)</f>
        <v>0.70010139794601156</v>
      </c>
      <c r="V401" s="19">
        <f>AG401*VLOOKUP($O401,AProperties!$A$8:$I$1007,VLOOKUP(Span,Data!$N$4:$Y$11,Data!$Y$1,FALSE),FALSE)</f>
        <v>0.76692265639186319</v>
      </c>
      <c r="W401" s="19">
        <f>AH401*VLOOKUP($O401,AProperties!$A$8:$I$1007,VLOOKUP(Span,Data!$N$4:$Y$11,Data!$Y$1,FALSE),FALSE)</f>
        <v>0.8283711453016358</v>
      </c>
      <c r="X401" s="19">
        <f>AI401*VLOOKUP($O401,AProperties!$A$8:$I$1007,VLOOKUP(Span,Data!$N$4:$Y$11,Data!$Y$1,FALSE),FALSE)</f>
        <v>0.88556600423093013</v>
      </c>
      <c r="Y401" s="19">
        <f>AJ401*VLOOKUP($O401,AProperties!$A$8:$I$1007,VLOOKUP(Span,Data!$N$4:$Y$11,Data!$Y$1,FALSE),FALSE)</f>
        <v>0.93928459016994803</v>
      </c>
      <c r="Z401" s="19">
        <f>AK401*VLOOKUP($O401,AProperties!$A$8:$I$1007,VLOOKUP(Span,Data!$N$4:$Y$11,Data!$Y$1,FALSE),FALSE)</f>
        <v>0.99009289201161299</v>
      </c>
      <c r="AA401" s="19">
        <f>$I401*AA$19^0.5/VLOOKUP($O401,AProperties!$AY$8:$BG$1007,VLOOKUP(Span,Data!$N$4:$Y$11,Data!$Y$1,FALSE),FALSE)</f>
        <v>0.4845473517301444</v>
      </c>
      <c r="AB401" s="19">
        <f>$I401*AB$19^0.5/VLOOKUP($O401,AProperties!$AY$8:$BG$1007,VLOOKUP(Span,Data!$N$4:$Y$11,Data!$Y$1,FALSE),FALSE)</f>
        <v>0.6852534364287366</v>
      </c>
      <c r="AC401" s="19">
        <f>$I401*AC$19^0.5/VLOOKUP($O401,AProperties!$AY$8:$BG$1007,VLOOKUP(Span,Data!$N$4:$Y$11,Data!$Y$1,FALSE),FALSE)</f>
        <v>0.96909470346028881</v>
      </c>
      <c r="AD401" s="19">
        <f>$I401*AD$19^0.5/VLOOKUP($O401,AProperties!$AY$8:$BG$1007,VLOOKUP(Span,Data!$N$4:$Y$11,Data!$Y$1,FALSE),FALSE)</f>
        <v>1.1868937679557414</v>
      </c>
      <c r="AE401" s="19">
        <f>$I401*AE$19^0.5/VLOOKUP($O401,AProperties!$AY$8:$BG$1007,VLOOKUP(Span,Data!$N$4:$Y$11,Data!$Y$1,FALSE),FALSE)</f>
        <v>1.3705068728574732</v>
      </c>
      <c r="AF401" s="19">
        <f>$I401*AF$19^0.5/VLOOKUP($O401,AProperties!$AY$8:$BG$1007,VLOOKUP(Span,Data!$N$4:$Y$11,Data!$Y$1,FALSE),FALSE)</f>
        <v>1.5322732656699856</v>
      </c>
      <c r="AG401" s="19">
        <f>$I401*AG$19^0.5/VLOOKUP($O401,AProperties!$AY$8:$BG$1007,VLOOKUP(Span,Data!$N$4:$Y$11,Data!$Y$1,FALSE),FALSE)</f>
        <v>1.6785212637391149</v>
      </c>
      <c r="AH401" s="19">
        <f>$I401*AH$19^0.5/VLOOKUP($O401,AProperties!$AY$8:$BG$1007,VLOOKUP(Span,Data!$N$4:$Y$11,Data!$Y$1,FALSE),FALSE)</f>
        <v>1.813010177842846</v>
      </c>
      <c r="AI401" s="19">
        <f>$I401*AI$19^0.5/VLOOKUP($O401,AProperties!$AY$8:$BG$1007,VLOOKUP(Span,Data!$N$4:$Y$11,Data!$Y$1,FALSE),FALSE)</f>
        <v>1.9381894069205776</v>
      </c>
      <c r="AJ401" s="19">
        <f>$I401*AJ$19^0.5/VLOOKUP($O401,AProperties!$AY$8:$BG$1007,VLOOKUP(Span,Data!$N$4:$Y$11,Data!$Y$1,FALSE),FALSE)</f>
        <v>2.0557603092862093</v>
      </c>
      <c r="AK401" s="19">
        <f>$I401*AK$19^0.5/VLOOKUP($O401,AProperties!$AY$8:$BG$1007,VLOOKUP(Span,Data!$N$4:$Y$11,Data!$Y$1,FALSE),FALSE)</f>
        <v>2.1669616335722064</v>
      </c>
      <c r="AL401" s="47">
        <f t="shared" si="49"/>
        <v>0.38200000000000001</v>
      </c>
    </row>
    <row r="402" spans="1:38" x14ac:dyDescent="0.25">
      <c r="A402" s="15">
        <v>0.38300000000000001</v>
      </c>
      <c r="B402" s="116">
        <f>VLOOKUP($A402,APropertiesDimless!$A$7:$I$1007,VLOOKUP(Span,Data!$N$4:$Y$11,Data!$Y$1,FALSE),FALSE)</f>
        <v>0.40141210550363809</v>
      </c>
      <c r="C402" s="6">
        <f t="shared" si="45"/>
        <v>0.58370605275181908</v>
      </c>
      <c r="D402" s="116">
        <f>VLOOKUP($A402,AProperties!$AE$8:$AM$1007,VLOOKUP(Span,Data!$N$4:$Y$11,Data!$Y$1,FALSE),FALSE)</f>
        <v>0.47223247270807134</v>
      </c>
      <c r="E402" s="116">
        <f t="shared" si="46"/>
        <v>0.64385140591652235</v>
      </c>
      <c r="F402" s="6">
        <f t="shared" si="50"/>
        <v>0.93690816744317706</v>
      </c>
      <c r="G402" s="9"/>
      <c r="H402" s="15">
        <f t="shared" si="47"/>
        <v>0.38300000000000001</v>
      </c>
      <c r="I402" s="6">
        <f>VLOOKUP(H402,AProperties!$AO$8:$AW$1007,VLOOKUP(Span,Data!$N$4:$Y$11,Data!$Y$1,FALSE),FALSE)^(2/3)</f>
        <v>0.35748307986904376</v>
      </c>
      <c r="J402" s="15">
        <f>$I402*(Slope^0.5)/VLOOKUP($H402,AProperties!$AY$8:$BG$1007,VLOOKUP(Span,Data!$N$4:$Y$11,Data!$Y$1,FALSE),FALSE)</f>
        <v>1.1885596222799892</v>
      </c>
      <c r="K402" s="15">
        <f>$J402*VLOOKUP($H402,AProperties!$A$8:$I$1007,VLOOKUP(Span,Data!$N$4:$Y$11,Data!$Y$1,FALSE),FALSE)</f>
        <v>0.54441387717231349</v>
      </c>
      <c r="L402" s="15">
        <f t="shared" si="51"/>
        <v>1.1885596222799892</v>
      </c>
      <c r="M402" s="15">
        <f t="shared" si="52"/>
        <v>0.38300000000000001</v>
      </c>
      <c r="O402" s="28">
        <f t="shared" si="48"/>
        <v>0.38300000000000001</v>
      </c>
      <c r="P402" s="19">
        <f>AA402*VLOOKUP($O402,AProperties!$A$8:$I$1007,VLOOKUP(Span,Data!$N$4:$Y$11,Data!$Y$1,FALSE),FALSE)</f>
        <v>0.22225603466040048</v>
      </c>
      <c r="Q402" s="19">
        <f>AB402*VLOOKUP($O402,AProperties!$A$8:$I$1007,VLOOKUP(Span,Data!$N$4:$Y$11,Data!$Y$1,FALSE),FALSE)</f>
        <v>0.3143174985360031</v>
      </c>
      <c r="R402" s="19">
        <f>AC402*VLOOKUP($O402,AProperties!$A$8:$I$1007,VLOOKUP(Span,Data!$N$4:$Y$11,Data!$Y$1,FALSE),FALSE)</f>
        <v>0.44451206932080095</v>
      </c>
      <c r="S402" s="19">
        <f>AD402*VLOOKUP($O402,AProperties!$A$8:$I$1007,VLOOKUP(Span,Data!$N$4:$Y$11,Data!$Y$1,FALSE),FALSE)</f>
        <v>0.54441387717231349</v>
      </c>
      <c r="T402" s="19">
        <f>AE402*VLOOKUP($O402,AProperties!$A$8:$I$1007,VLOOKUP(Span,Data!$N$4:$Y$11,Data!$Y$1,FALSE),FALSE)</f>
        <v>0.62863499707200621</v>
      </c>
      <c r="U402" s="19">
        <f>AF402*VLOOKUP($O402,AProperties!$A$8:$I$1007,VLOOKUP(Span,Data!$N$4:$Y$11,Data!$Y$1,FALSE),FALSE)</f>
        <v>0.70283529324419336</v>
      </c>
      <c r="V402" s="19">
        <f>AG402*VLOOKUP($O402,AProperties!$A$8:$I$1007,VLOOKUP(Span,Data!$N$4:$Y$11,Data!$Y$1,FALSE),FALSE)</f>
        <v>0.76991748864120602</v>
      </c>
      <c r="W402" s="19">
        <f>AH402*VLOOKUP($O402,AProperties!$A$8:$I$1007,VLOOKUP(Span,Data!$N$4:$Y$11,Data!$Y$1,FALSE),FALSE)</f>
        <v>0.83160593384217263</v>
      </c>
      <c r="X402" s="19">
        <f>AI402*VLOOKUP($O402,AProperties!$A$8:$I$1007,VLOOKUP(Span,Data!$N$4:$Y$11,Data!$Y$1,FALSE),FALSE)</f>
        <v>0.8890241386416019</v>
      </c>
      <c r="Y402" s="19">
        <f>AJ402*VLOOKUP($O402,AProperties!$A$8:$I$1007,VLOOKUP(Span,Data!$N$4:$Y$11,Data!$Y$1,FALSE),FALSE)</f>
        <v>0.9429524956080092</v>
      </c>
      <c r="Z402" s="19">
        <f>AK402*VLOOKUP($O402,AProperties!$A$8:$I$1007,VLOOKUP(Span,Data!$N$4:$Y$11,Data!$Y$1,FALSE),FALSE)</f>
        <v>0.99395920382040981</v>
      </c>
      <c r="AA402" s="19">
        <f>$I402*AA$19^0.5/VLOOKUP($O402,AProperties!$AY$8:$BG$1007,VLOOKUP(Span,Data!$N$4:$Y$11,Data!$Y$1,FALSE),FALSE)</f>
        <v>0.48522743391018036</v>
      </c>
      <c r="AB402" s="19">
        <f>$I402*AB$19^0.5/VLOOKUP($O402,AProperties!$AY$8:$BG$1007,VLOOKUP(Span,Data!$N$4:$Y$11,Data!$Y$1,FALSE),FALSE)</f>
        <v>0.68621521787127182</v>
      </c>
      <c r="AC402" s="19">
        <f>$I402*AC$19^0.5/VLOOKUP($O402,AProperties!$AY$8:$BG$1007,VLOOKUP(Span,Data!$N$4:$Y$11,Data!$Y$1,FALSE),FALSE)</f>
        <v>0.97045486782036072</v>
      </c>
      <c r="AD402" s="19">
        <f>$I402*AD$19^0.5/VLOOKUP($O402,AProperties!$AY$8:$BG$1007,VLOOKUP(Span,Data!$N$4:$Y$11,Data!$Y$1,FALSE),FALSE)</f>
        <v>1.1885596222799892</v>
      </c>
      <c r="AE402" s="19">
        <f>$I402*AE$19^0.5/VLOOKUP($O402,AProperties!$AY$8:$BG$1007,VLOOKUP(Span,Data!$N$4:$Y$11,Data!$Y$1,FALSE),FALSE)</f>
        <v>1.3724304357425436</v>
      </c>
      <c r="AF402" s="19">
        <f>$I402*AF$19^0.5/VLOOKUP($O402,AProperties!$AY$8:$BG$1007,VLOOKUP(Span,Data!$N$4:$Y$11,Data!$Y$1,FALSE),FALSE)</f>
        <v>1.5344238743549921</v>
      </c>
      <c r="AG402" s="19">
        <f>$I402*AG$19^0.5/VLOOKUP($O402,AProperties!$AY$8:$BG$1007,VLOOKUP(Span,Data!$N$4:$Y$11,Data!$Y$1,FALSE),FALSE)</f>
        <v>1.6808771375174039</v>
      </c>
      <c r="AH402" s="19">
        <f>$I402*AH$19^0.5/VLOOKUP($O402,AProperties!$AY$8:$BG$1007,VLOOKUP(Span,Data!$N$4:$Y$11,Data!$Y$1,FALSE),FALSE)</f>
        <v>1.8155548123553911</v>
      </c>
      <c r="AI402" s="19">
        <f>$I402*AI$19^0.5/VLOOKUP($O402,AProperties!$AY$8:$BG$1007,VLOOKUP(Span,Data!$N$4:$Y$11,Data!$Y$1,FALSE),FALSE)</f>
        <v>1.9409097356407214</v>
      </c>
      <c r="AJ402" s="19">
        <f>$I402*AJ$19^0.5/VLOOKUP($O402,AProperties!$AY$8:$BG$1007,VLOOKUP(Span,Data!$N$4:$Y$11,Data!$Y$1,FALSE),FALSE)</f>
        <v>2.0586456536138154</v>
      </c>
      <c r="AK402" s="19">
        <f>$I402*AK$19^0.5/VLOOKUP($O402,AProperties!$AY$8:$BG$1007,VLOOKUP(Span,Data!$N$4:$Y$11,Data!$Y$1,FALSE),FALSE)</f>
        <v>2.1700030535419002</v>
      </c>
      <c r="AL402" s="47">
        <f t="shared" si="49"/>
        <v>0.38300000000000001</v>
      </c>
    </row>
    <row r="403" spans="1:38" x14ac:dyDescent="0.25">
      <c r="A403" s="15">
        <v>0.38400000000000001</v>
      </c>
      <c r="B403" s="116">
        <f>VLOOKUP($A403,APropertiesDimless!$A$7:$I$1007,VLOOKUP(Span,Data!$N$4:$Y$11,Data!$Y$1,FALSE),FALSE)</f>
        <v>0.40258117364412288</v>
      </c>
      <c r="C403" s="6">
        <f t="shared" si="45"/>
        <v>0.58529058682206148</v>
      </c>
      <c r="D403" s="116">
        <f>VLOOKUP($A403,AProperties!$AE$8:$AM$1007,VLOOKUP(Span,Data!$N$4:$Y$11,Data!$Y$1,FALSE),FALSE)</f>
        <v>0.47340865359631867</v>
      </c>
      <c r="E403" s="116">
        <f t="shared" si="46"/>
        <v>0.64588155255724966</v>
      </c>
      <c r="F403" s="6">
        <f t="shared" si="50"/>
        <v>0.94060843184338616</v>
      </c>
      <c r="G403" s="9"/>
      <c r="H403" s="15">
        <f t="shared" si="47"/>
        <v>0.38400000000000001</v>
      </c>
      <c r="I403" s="6">
        <f>VLOOKUP(H403,AProperties!$AO$8:$AW$1007,VLOOKUP(Span,Data!$N$4:$Y$11,Data!$Y$1,FALSE),FALSE)^(2/3)</f>
        <v>0.35788598143646949</v>
      </c>
      <c r="J403" s="15">
        <f>$I403*(Slope^0.5)/VLOOKUP($H403,AProperties!$AY$8:$BG$1007,VLOOKUP(Span,Data!$N$4:$Y$11,Data!$Y$1,FALSE),FALSE)</f>
        <v>1.1902220509117352</v>
      </c>
      <c r="K403" s="15">
        <f>$J403*VLOOKUP($H403,AProperties!$A$8:$I$1007,VLOOKUP(Span,Data!$N$4:$Y$11,Data!$Y$1,FALSE),FALSE)</f>
        <v>0.54653320279480133</v>
      </c>
      <c r="L403" s="15">
        <f t="shared" si="51"/>
        <v>1.1902220509117352</v>
      </c>
      <c r="M403" s="15">
        <f t="shared" si="52"/>
        <v>0.38400000000000001</v>
      </c>
      <c r="O403" s="28">
        <f t="shared" si="48"/>
        <v>0.38400000000000001</v>
      </c>
      <c r="P403" s="19">
        <f>AA403*VLOOKUP($O403,AProperties!$A$8:$I$1007,VLOOKUP(Span,Data!$N$4:$Y$11,Data!$Y$1,FALSE),FALSE)</f>
        <v>0.22312124572271741</v>
      </c>
      <c r="Q403" s="19">
        <f>AB403*VLOOKUP($O403,AProperties!$A$8:$I$1007,VLOOKUP(Span,Data!$N$4:$Y$11,Data!$Y$1,FALSE),FALSE)</f>
        <v>0.31554109175464695</v>
      </c>
      <c r="R403" s="19">
        <f>AC403*VLOOKUP($O403,AProperties!$A$8:$I$1007,VLOOKUP(Span,Data!$N$4:$Y$11,Data!$Y$1,FALSE),FALSE)</f>
        <v>0.44624249144543482</v>
      </c>
      <c r="S403" s="19">
        <f>AD403*VLOOKUP($O403,AProperties!$A$8:$I$1007,VLOOKUP(Span,Data!$N$4:$Y$11,Data!$Y$1,FALSE),FALSE)</f>
        <v>0.54653320279480133</v>
      </c>
      <c r="T403" s="19">
        <f>AE403*VLOOKUP($O403,AProperties!$A$8:$I$1007,VLOOKUP(Span,Data!$N$4:$Y$11,Data!$Y$1,FALSE),FALSE)</f>
        <v>0.6310821835092939</v>
      </c>
      <c r="U403" s="19">
        <f>AF403*VLOOKUP($O403,AProperties!$A$8:$I$1007,VLOOKUP(Span,Data!$N$4:$Y$11,Data!$Y$1,FALSE),FALSE)</f>
        <v>0.70557133085788881</v>
      </c>
      <c r="V403" s="19">
        <f>AG403*VLOOKUP($O403,AProperties!$A$8:$I$1007,VLOOKUP(Span,Data!$N$4:$Y$11,Data!$Y$1,FALSE),FALSE)</f>
        <v>0.77291466767961337</v>
      </c>
      <c r="W403" s="19">
        <f>AH403*VLOOKUP($O403,AProperties!$A$8:$I$1007,VLOOKUP(Span,Data!$N$4:$Y$11,Data!$Y$1,FALSE),FALSE)</f>
        <v>0.83484325720460928</v>
      </c>
      <c r="X403" s="19">
        <f>AI403*VLOOKUP($O403,AProperties!$A$8:$I$1007,VLOOKUP(Span,Data!$N$4:$Y$11,Data!$Y$1,FALSE),FALSE)</f>
        <v>0.89248498289086964</v>
      </c>
      <c r="Y403" s="19">
        <f>AJ403*VLOOKUP($O403,AProperties!$A$8:$I$1007,VLOOKUP(Span,Data!$N$4:$Y$11,Data!$Y$1,FALSE),FALSE)</f>
        <v>0.94662327526394052</v>
      </c>
      <c r="Z403" s="19">
        <f>AK403*VLOOKUP($O403,AProperties!$A$8:$I$1007,VLOOKUP(Span,Data!$N$4:$Y$11,Data!$Y$1,FALSE),FALSE)</f>
        <v>0.99782854532086074</v>
      </c>
      <c r="AA403" s="19">
        <f>$I403*AA$19^0.5/VLOOKUP($O403,AProperties!$AY$8:$BG$1007,VLOOKUP(Span,Data!$N$4:$Y$11,Data!$Y$1,FALSE),FALSE)</f>
        <v>0.48590611755710877</v>
      </c>
      <c r="AB403" s="19">
        <f>$I403*AB$19^0.5/VLOOKUP($O403,AProperties!$AY$8:$BG$1007,VLOOKUP(Span,Data!$N$4:$Y$11,Data!$Y$1,FALSE),FALSE)</f>
        <v>0.68717502148931886</v>
      </c>
      <c r="AC403" s="19">
        <f>$I403*AC$19^0.5/VLOOKUP($O403,AProperties!$AY$8:$BG$1007,VLOOKUP(Span,Data!$N$4:$Y$11,Data!$Y$1,FALSE),FALSE)</f>
        <v>0.97181223511421755</v>
      </c>
      <c r="AD403" s="19">
        <f>$I403*AD$19^0.5/VLOOKUP($O403,AProperties!$AY$8:$BG$1007,VLOOKUP(Span,Data!$N$4:$Y$11,Data!$Y$1,FALSE),FALSE)</f>
        <v>1.1902220509117352</v>
      </c>
      <c r="AE403" s="19">
        <f>$I403*AE$19^0.5/VLOOKUP($O403,AProperties!$AY$8:$BG$1007,VLOOKUP(Span,Data!$N$4:$Y$11,Data!$Y$1,FALSE),FALSE)</f>
        <v>1.3743500429786377</v>
      </c>
      <c r="AF403" s="19">
        <f>$I403*AF$19^0.5/VLOOKUP($O403,AProperties!$AY$8:$BG$1007,VLOOKUP(Span,Data!$N$4:$Y$11,Data!$Y$1,FALSE),FALSE)</f>
        <v>1.5365700604899954</v>
      </c>
      <c r="AG403" s="19">
        <f>$I403*AG$19^0.5/VLOOKUP($O403,AProperties!$AY$8:$BG$1007,VLOOKUP(Span,Data!$N$4:$Y$11,Data!$Y$1,FALSE),FALSE)</f>
        <v>1.6832281666348965</v>
      </c>
      <c r="AH403" s="19">
        <f>$I403*AH$19^0.5/VLOOKUP($O403,AProperties!$AY$8:$BG$1007,VLOOKUP(Span,Data!$N$4:$Y$11,Data!$Y$1,FALSE),FALSE)</f>
        <v>1.8180942140362033</v>
      </c>
      <c r="AI403" s="19">
        <f>$I403*AI$19^0.5/VLOOKUP($O403,AProperties!$AY$8:$BG$1007,VLOOKUP(Span,Data!$N$4:$Y$11,Data!$Y$1,FALSE),FALSE)</f>
        <v>1.9436244702284351</v>
      </c>
      <c r="AJ403" s="19">
        <f>$I403*AJ$19^0.5/VLOOKUP($O403,AProperties!$AY$8:$BG$1007,VLOOKUP(Span,Data!$N$4:$Y$11,Data!$Y$1,FALSE),FALSE)</f>
        <v>2.0615250644679559</v>
      </c>
      <c r="AK403" s="19">
        <f>$I403*AK$19^0.5/VLOOKUP($O403,AProperties!$AY$8:$BG$1007,VLOOKUP(Span,Data!$N$4:$Y$11,Data!$Y$1,FALSE),FALSE)</f>
        <v>2.1730382190813988</v>
      </c>
      <c r="AL403" s="47">
        <f t="shared" si="49"/>
        <v>0.38400000000000001</v>
      </c>
    </row>
    <row r="404" spans="1:38" x14ac:dyDescent="0.25">
      <c r="A404" s="15">
        <v>0.38500000000000001</v>
      </c>
      <c r="B404" s="116">
        <f>VLOOKUP($A404,APropertiesDimless!$A$7:$I$1007,VLOOKUP(Span,Data!$N$4:$Y$11,Data!$Y$1,FALSE),FALSE)</f>
        <v>0.40375138778117314</v>
      </c>
      <c r="C404" s="6">
        <f t="shared" ref="C404:C467" si="53">A404+B404/2</f>
        <v>0.58687569389058658</v>
      </c>
      <c r="D404" s="116">
        <f>VLOOKUP($A404,AProperties!$AE$8:$AM$1007,VLOOKUP(Span,Data!$N$4:$Y$11,Data!$Y$1,FALSE),FALSE)</f>
        <v>0.47458433896805952</v>
      </c>
      <c r="E404" s="116">
        <f t="shared" ref="E404:E467" si="54">IF($F404&lt;=1.93,MAX($C404+K*(1.811*$F404)^M+SCor*Slope,0),IF($F404&gt;=2.21,cc*(1.811*$F404)^2+Y+SCor*Slope,p*$F404^3+q*$F404^2+rr*$F404+s+t*Slope))</f>
        <v>0.64791377249759174</v>
      </c>
      <c r="F404" s="6">
        <f t="shared" si="50"/>
        <v>0.94431385374741017</v>
      </c>
      <c r="G404" s="9"/>
      <c r="H404" s="15">
        <f t="shared" ref="H404:H467" si="55">A404</f>
        <v>0.38500000000000001</v>
      </c>
      <c r="I404" s="6">
        <f>VLOOKUP(H404,AProperties!$AO$8:$AW$1007,VLOOKUP(Span,Data!$N$4:$Y$11,Data!$Y$1,FALSE),FALSE)^(2/3)</f>
        <v>0.35828768502249003</v>
      </c>
      <c r="J404" s="15">
        <f>$I404*(Slope^0.5)/VLOOKUP($H404,AProperties!$AY$8:$BG$1007,VLOOKUP(Span,Data!$N$4:$Y$11,Data!$Y$1,FALSE),FALSE)</f>
        <v>1.1918810602618286</v>
      </c>
      <c r="K404" s="15">
        <f>$J404*VLOOKUP($H404,AProperties!$A$8:$I$1007,VLOOKUP(Span,Data!$N$4:$Y$11,Data!$Y$1,FALSE),FALSE)</f>
        <v>0.54865417472255529</v>
      </c>
      <c r="L404" s="15">
        <f t="shared" si="51"/>
        <v>1.1918810602618286</v>
      </c>
      <c r="M404" s="15">
        <f t="shared" si="52"/>
        <v>0.38500000000000001</v>
      </c>
      <c r="O404" s="28">
        <f t="shared" ref="O404:O467" si="56">A404</f>
        <v>0.38500000000000001</v>
      </c>
      <c r="P404" s="19">
        <f>AA404*VLOOKUP($O404,AProperties!$A$8:$I$1007,VLOOKUP(Span,Data!$N$4:$Y$11,Data!$Y$1,FALSE),FALSE)</f>
        <v>0.22398712888634478</v>
      </c>
      <c r="Q404" s="19">
        <f>AB404*VLOOKUP($O404,AProperties!$A$8:$I$1007,VLOOKUP(Span,Data!$N$4:$Y$11,Data!$Y$1,FALSE),FALSE)</f>
        <v>0.31676563546807929</v>
      </c>
      <c r="R404" s="19">
        <f>AC404*VLOOKUP($O404,AProperties!$A$8:$I$1007,VLOOKUP(Span,Data!$N$4:$Y$11,Data!$Y$1,FALSE),FALSE)</f>
        <v>0.44797425777268957</v>
      </c>
      <c r="S404" s="19">
        <f>AD404*VLOOKUP($O404,AProperties!$A$8:$I$1007,VLOOKUP(Span,Data!$N$4:$Y$11,Data!$Y$1,FALSE),FALSE)</f>
        <v>0.54865417472255529</v>
      </c>
      <c r="T404" s="19">
        <f>AE404*VLOOKUP($O404,AProperties!$A$8:$I$1007,VLOOKUP(Span,Data!$N$4:$Y$11,Data!$Y$1,FALSE),FALSE)</f>
        <v>0.63353127093615857</v>
      </c>
      <c r="U404" s="19">
        <f>AF404*VLOOKUP($O404,AProperties!$A$8:$I$1007,VLOOKUP(Span,Data!$N$4:$Y$11,Data!$Y$1,FALSE),FALSE)</f>
        <v>0.70830949384254349</v>
      </c>
      <c r="V404" s="19">
        <f>AG404*VLOOKUP($O404,AProperties!$A$8:$I$1007,VLOOKUP(Span,Data!$N$4:$Y$11,Data!$Y$1,FALSE),FALSE)</f>
        <v>0.7759141749452555</v>
      </c>
      <c r="W404" s="19">
        <f>AH404*VLOOKUP($O404,AProperties!$A$8:$I$1007,VLOOKUP(Span,Data!$N$4:$Y$11,Data!$Y$1,FALSE),FALSE)</f>
        <v>0.83808309533987879</v>
      </c>
      <c r="X404" s="19">
        <f>AI404*VLOOKUP($O404,AProperties!$A$8:$I$1007,VLOOKUP(Span,Data!$N$4:$Y$11,Data!$Y$1,FALSE),FALSE)</f>
        <v>0.89594851554537913</v>
      </c>
      <c r="Y404" s="19">
        <f>AJ404*VLOOKUP($O404,AProperties!$A$8:$I$1007,VLOOKUP(Span,Data!$N$4:$Y$11,Data!$Y$1,FALSE),FALSE)</f>
        <v>0.9502969064042377</v>
      </c>
      <c r="Z404" s="19">
        <f>AK404*VLOOKUP($O404,AProperties!$A$8:$I$1007,VLOOKUP(Span,Data!$N$4:$Y$11,Data!$Y$1,FALSE),FALSE)</f>
        <v>1.0017008925497475</v>
      </c>
      <c r="AA404" s="19">
        <f>$I404*AA$19^0.5/VLOOKUP($O404,AProperties!$AY$8:$BG$1007,VLOOKUP(Span,Data!$N$4:$Y$11,Data!$Y$1,FALSE),FALSE)</f>
        <v>0.48658340528814797</v>
      </c>
      <c r="AB404" s="19">
        <f>$I404*AB$19^0.5/VLOOKUP($O404,AProperties!$AY$8:$BG$1007,VLOOKUP(Span,Data!$N$4:$Y$11,Data!$Y$1,FALSE),FALSE)</f>
        <v>0.68813285098418331</v>
      </c>
      <c r="AC404" s="19">
        <f>$I404*AC$19^0.5/VLOOKUP($O404,AProperties!$AY$8:$BG$1007,VLOOKUP(Span,Data!$N$4:$Y$11,Data!$Y$1,FALSE),FALSE)</f>
        <v>0.97316681057629595</v>
      </c>
      <c r="AD404" s="19">
        <f>$I404*AD$19^0.5/VLOOKUP($O404,AProperties!$AY$8:$BG$1007,VLOOKUP(Span,Data!$N$4:$Y$11,Data!$Y$1,FALSE),FALSE)</f>
        <v>1.1918810602618286</v>
      </c>
      <c r="AE404" s="19">
        <f>$I404*AE$19^0.5/VLOOKUP($O404,AProperties!$AY$8:$BG$1007,VLOOKUP(Span,Data!$N$4:$Y$11,Data!$Y$1,FALSE),FALSE)</f>
        <v>1.3762657019683666</v>
      </c>
      <c r="AF404" s="19">
        <f>$I404*AF$19^0.5/VLOOKUP($O404,AProperties!$AY$8:$BG$1007,VLOOKUP(Span,Data!$N$4:$Y$11,Data!$Y$1,FALSE),FALSE)</f>
        <v>1.5387118323513667</v>
      </c>
      <c r="AG404" s="19">
        <f>$I404*AG$19^0.5/VLOOKUP($O404,AProperties!$AY$8:$BG$1007,VLOOKUP(Span,Data!$N$4:$Y$11,Data!$Y$1,FALSE),FALSE)</f>
        <v>1.6855743601579023</v>
      </c>
      <c r="AH404" s="19">
        <f>$I404*AH$19^0.5/VLOOKUP($O404,AProperties!$AY$8:$BG$1007,VLOOKUP(Span,Data!$N$4:$Y$11,Data!$Y$1,FALSE),FALSE)</f>
        <v>1.8206283926780173</v>
      </c>
      <c r="AI404" s="19">
        <f>$I404*AI$19^0.5/VLOOKUP($O404,AProperties!$AY$8:$BG$1007,VLOOKUP(Span,Data!$N$4:$Y$11,Data!$Y$1,FALSE),FALSE)</f>
        <v>1.9463336211525919</v>
      </c>
      <c r="AJ404" s="19">
        <f>$I404*AJ$19^0.5/VLOOKUP($O404,AProperties!$AY$8:$BG$1007,VLOOKUP(Span,Data!$N$4:$Y$11,Data!$Y$1,FALSE),FALSE)</f>
        <v>2.0643985529525497</v>
      </c>
      <c r="AK404" s="19">
        <f>$I404*AK$19^0.5/VLOOKUP($O404,AProperties!$AY$8:$BG$1007,VLOOKUP(Span,Data!$N$4:$Y$11,Data!$Y$1,FALSE),FALSE)</f>
        <v>2.1760671418952593</v>
      </c>
      <c r="AL404" s="47">
        <f t="shared" ref="AL404:AL467" si="57">O404</f>
        <v>0.38500000000000001</v>
      </c>
    </row>
    <row r="405" spans="1:38" x14ac:dyDescent="0.25">
      <c r="A405" s="15">
        <v>0.38600000000000001</v>
      </c>
      <c r="B405" s="116">
        <f>VLOOKUP($A405,APropertiesDimless!$A$7:$I$1007,VLOOKUP(Span,Data!$N$4:$Y$11,Data!$Y$1,FALSE),FALSE)</f>
        <v>0.40492275373880521</v>
      </c>
      <c r="C405" s="6">
        <f t="shared" si="53"/>
        <v>0.58846137686940259</v>
      </c>
      <c r="D405" s="116">
        <f>VLOOKUP($A405,AProperties!$AE$8:$AM$1007,VLOOKUP(Span,Data!$N$4:$Y$11,Data!$Y$1,FALSE),FALSE)</f>
        <v>0.4757595271232366</v>
      </c>
      <c r="E405" s="116">
        <f t="shared" si="54"/>
        <v>0.64994807024665024</v>
      </c>
      <c r="F405" s="6">
        <f t="shared" ref="F405:F468" si="58">D405*(9.806*B405)^0.5</f>
        <v>0.9480244303027251</v>
      </c>
      <c r="G405" s="9"/>
      <c r="H405" s="15">
        <f t="shared" si="55"/>
        <v>0.38600000000000001</v>
      </c>
      <c r="I405" s="6">
        <f>VLOOKUP(H405,AProperties!$AO$8:$AW$1007,VLOOKUP(Span,Data!$N$4:$Y$11,Data!$Y$1,FALSE),FALSE)^(2/3)</f>
        <v>0.35868819348578612</v>
      </c>
      <c r="J405" s="15">
        <f>$I405*(Slope^0.5)/VLOOKUP($H405,AProperties!$AY$8:$BG$1007,VLOOKUP(Span,Data!$N$4:$Y$11,Data!$Y$1,FALSE),FALSE)</f>
        <v>1.1935366566914833</v>
      </c>
      <c r="K405" s="15">
        <f>$J405*VLOOKUP($H405,AProperties!$A$8:$I$1007,VLOOKUP(Span,Data!$N$4:$Y$11,Data!$Y$1,FALSE),FALSE)</f>
        <v>0.5507767798331562</v>
      </c>
      <c r="L405" s="15">
        <f t="shared" ref="L405:L468" si="59">J405</f>
        <v>1.1935366566914833</v>
      </c>
      <c r="M405" s="15">
        <f t="shared" ref="M405:M468" si="60">H405</f>
        <v>0.38600000000000001</v>
      </c>
      <c r="O405" s="28">
        <f t="shared" si="56"/>
        <v>0.38600000000000001</v>
      </c>
      <c r="P405" s="19">
        <f>AA405*VLOOKUP($O405,AProperties!$A$8:$I$1007,VLOOKUP(Span,Data!$N$4:$Y$11,Data!$Y$1,FALSE),FALSE)</f>
        <v>0.22485367879407747</v>
      </c>
      <c r="Q405" s="19">
        <f>AB405*VLOOKUP($O405,AProperties!$A$8:$I$1007,VLOOKUP(Span,Data!$N$4:$Y$11,Data!$Y$1,FALSE),FALSE)</f>
        <v>0.31799112210006791</v>
      </c>
      <c r="R405" s="19">
        <f>AC405*VLOOKUP($O405,AProperties!$A$8:$I$1007,VLOOKUP(Span,Data!$N$4:$Y$11,Data!$Y$1,FALSE),FALSE)</f>
        <v>0.44970735758815494</v>
      </c>
      <c r="S405" s="19">
        <f>AD405*VLOOKUP($O405,AProperties!$A$8:$I$1007,VLOOKUP(Span,Data!$N$4:$Y$11,Data!$Y$1,FALSE),FALSE)</f>
        <v>0.5507767798331562</v>
      </c>
      <c r="T405" s="19">
        <f>AE405*VLOOKUP($O405,AProperties!$A$8:$I$1007,VLOOKUP(Span,Data!$N$4:$Y$11,Data!$Y$1,FALSE),FALSE)</f>
        <v>0.63598224420013583</v>
      </c>
      <c r="U405" s="19">
        <f>AF405*VLOOKUP($O405,AProperties!$A$8:$I$1007,VLOOKUP(Span,Data!$N$4:$Y$11,Data!$Y$1,FALSE),FALSE)</f>
        <v>0.71104976525718755</v>
      </c>
      <c r="V405" s="19">
        <f>AG405*VLOOKUP($O405,AProperties!$A$8:$I$1007,VLOOKUP(Span,Data!$N$4:$Y$11,Data!$Y$1,FALSE),FALSE)</f>
        <v>0.77891599188022964</v>
      </c>
      <c r="W405" s="19">
        <f>AH405*VLOOKUP($O405,AProperties!$A$8:$I$1007,VLOOKUP(Span,Data!$N$4:$Y$11,Data!$Y$1,FALSE),FALSE)</f>
        <v>0.84132542820315503</v>
      </c>
      <c r="X405" s="19">
        <f>AI405*VLOOKUP($O405,AProperties!$A$8:$I$1007,VLOOKUP(Span,Data!$N$4:$Y$11,Data!$Y$1,FALSE),FALSE)</f>
        <v>0.89941471517630989</v>
      </c>
      <c r="Y405" s="19">
        <f>AJ405*VLOOKUP($O405,AProperties!$A$8:$I$1007,VLOOKUP(Span,Data!$N$4:$Y$11,Data!$Y$1,FALSE),FALSE)</f>
        <v>0.95397336630020391</v>
      </c>
      <c r="Z405" s="19">
        <f>AK405*VLOOKUP($O405,AProperties!$A$8:$I$1007,VLOOKUP(Span,Data!$N$4:$Y$11,Data!$Y$1,FALSE),FALSE)</f>
        <v>1.0055762215489201</v>
      </c>
      <c r="AA405" s="19">
        <f>$I405*AA$19^0.5/VLOOKUP($O405,AProperties!$AY$8:$BG$1007,VLOOKUP(Span,Data!$N$4:$Y$11,Data!$Y$1,FALSE),FALSE)</f>
        <v>0.48725929970025261</v>
      </c>
      <c r="AB405" s="19">
        <f>$I405*AB$19^0.5/VLOOKUP($O405,AProperties!$AY$8:$BG$1007,VLOOKUP(Span,Data!$N$4:$Y$11,Data!$Y$1,FALSE),FALSE)</f>
        <v>0.6890887100285138</v>
      </c>
      <c r="AC405" s="19">
        <f>$I405*AC$19^0.5/VLOOKUP($O405,AProperties!$AY$8:$BG$1007,VLOOKUP(Span,Data!$N$4:$Y$11,Data!$Y$1,FALSE),FALSE)</f>
        <v>0.97451859940050523</v>
      </c>
      <c r="AD405" s="19">
        <f>$I405*AD$19^0.5/VLOOKUP($O405,AProperties!$AY$8:$BG$1007,VLOOKUP(Span,Data!$N$4:$Y$11,Data!$Y$1,FALSE),FALSE)</f>
        <v>1.1935366566914833</v>
      </c>
      <c r="AE405" s="19">
        <f>$I405*AE$19^0.5/VLOOKUP($O405,AProperties!$AY$8:$BG$1007,VLOOKUP(Span,Data!$N$4:$Y$11,Data!$Y$1,FALSE),FALSE)</f>
        <v>1.3781774200570276</v>
      </c>
      <c r="AF405" s="19">
        <f>$I405*AF$19^0.5/VLOOKUP($O405,AProperties!$AY$8:$BG$1007,VLOOKUP(Span,Data!$N$4:$Y$11,Data!$Y$1,FALSE),FALSE)</f>
        <v>1.5408491981513979</v>
      </c>
      <c r="AG405" s="19">
        <f>$I405*AG$19^0.5/VLOOKUP($O405,AProperties!$AY$8:$BG$1007,VLOOKUP(Span,Data!$N$4:$Y$11,Data!$Y$1,FALSE),FALSE)</f>
        <v>1.6879157270825365</v>
      </c>
      <c r="AH405" s="19">
        <f>$I405*AH$19^0.5/VLOOKUP($O405,AProperties!$AY$8:$BG$1007,VLOOKUP(Span,Data!$N$4:$Y$11,Data!$Y$1,FALSE),FALSE)</f>
        <v>1.8231573579977478</v>
      </c>
      <c r="AI405" s="19">
        <f>$I405*AI$19^0.5/VLOOKUP($O405,AProperties!$AY$8:$BG$1007,VLOOKUP(Span,Data!$N$4:$Y$11,Data!$Y$1,FALSE),FALSE)</f>
        <v>1.9490371988010105</v>
      </c>
      <c r="AJ405" s="19">
        <f>$I405*AJ$19^0.5/VLOOKUP($O405,AProperties!$AY$8:$BG$1007,VLOOKUP(Span,Data!$N$4:$Y$11,Data!$Y$1,FALSE),FALSE)</f>
        <v>2.0672661300855415</v>
      </c>
      <c r="AK405" s="19">
        <f>$I405*AK$19^0.5/VLOOKUP($O405,AProperties!$AY$8:$BG$1007,VLOOKUP(Span,Data!$N$4:$Y$11,Data!$Y$1,FALSE),FALSE)</f>
        <v>2.1790898335974154</v>
      </c>
      <c r="AL405" s="47">
        <f t="shared" si="57"/>
        <v>0.38600000000000001</v>
      </c>
    </row>
    <row r="406" spans="1:38" x14ac:dyDescent="0.25">
      <c r="A406" s="15">
        <v>0.38700000000000001</v>
      </c>
      <c r="B406" s="116">
        <f>VLOOKUP($A406,APropertiesDimless!$A$7:$I$1007,VLOOKUP(Span,Data!$N$4:$Y$11,Data!$Y$1,FALSE),FALSE)</f>
        <v>0.40609527737147388</v>
      </c>
      <c r="C406" s="6">
        <f t="shared" si="53"/>
        <v>0.59004763868573695</v>
      </c>
      <c r="D406" s="116">
        <f>VLOOKUP($A406,AProperties!$AE$8:$AM$1007,VLOOKUP(Span,Data!$N$4:$Y$11,Data!$Y$1,FALSE),FALSE)</f>
        <v>0.47693421635963434</v>
      </c>
      <c r="E406" s="116">
        <f t="shared" si="54"/>
        <v>0.65198445033343588</v>
      </c>
      <c r="F406" s="6">
        <f t="shared" si="58"/>
        <v>0.95174015871064521</v>
      </c>
      <c r="G406" s="9"/>
      <c r="H406" s="15">
        <f t="shared" si="55"/>
        <v>0.38700000000000001</v>
      </c>
      <c r="I406" s="6">
        <f>VLOOKUP(H406,AProperties!$AO$8:$AW$1007,VLOOKUP(Span,Data!$N$4:$Y$11,Data!$Y$1,FALSE),FALSE)^(2/3)</f>
        <v>0.3590875096653704</v>
      </c>
      <c r="J406" s="15">
        <f>$I406*(Slope^0.5)/VLOOKUP($H406,AProperties!$AY$8:$BG$1007,VLOOKUP(Span,Data!$N$4:$Y$11,Data!$Y$1,FALSE),FALSE)</f>
        <v>1.1951888465126475</v>
      </c>
      <c r="K406" s="15">
        <f>$J406*VLOOKUP($H406,AProperties!$A$8:$I$1007,VLOOKUP(Span,Data!$N$4:$Y$11,Data!$Y$1,FALSE),FALSE)</f>
        <v>0.55290100500684691</v>
      </c>
      <c r="L406" s="15">
        <f t="shared" si="59"/>
        <v>1.1951888465126475</v>
      </c>
      <c r="M406" s="15">
        <f t="shared" si="60"/>
        <v>0.38700000000000001</v>
      </c>
      <c r="O406" s="28">
        <f t="shared" si="56"/>
        <v>0.38700000000000001</v>
      </c>
      <c r="P406" s="19">
        <f>AA406*VLOOKUP($O406,AProperties!$A$8:$I$1007,VLOOKUP(Span,Data!$N$4:$Y$11,Data!$Y$1,FALSE),FALSE)</f>
        <v>0.22572089008979704</v>
      </c>
      <c r="Q406" s="19">
        <f>AB406*VLOOKUP($O406,AProperties!$A$8:$I$1007,VLOOKUP(Span,Data!$N$4:$Y$11,Data!$Y$1,FALSE),FALSE)</f>
        <v>0.31921754407591774</v>
      </c>
      <c r="R406" s="19">
        <f>AC406*VLOOKUP($O406,AProperties!$A$8:$I$1007,VLOOKUP(Span,Data!$N$4:$Y$11,Data!$Y$1,FALSE),FALSE)</f>
        <v>0.45144178017959408</v>
      </c>
      <c r="S406" s="19">
        <f>AD406*VLOOKUP($O406,AProperties!$A$8:$I$1007,VLOOKUP(Span,Data!$N$4:$Y$11,Data!$Y$1,FALSE),FALSE)</f>
        <v>0.55290100500684691</v>
      </c>
      <c r="T406" s="19">
        <f>AE406*VLOOKUP($O406,AProperties!$A$8:$I$1007,VLOOKUP(Span,Data!$N$4:$Y$11,Data!$Y$1,FALSE),FALSE)</f>
        <v>0.63843508815183547</v>
      </c>
      <c r="U406" s="19">
        <f>AF406*VLOOKUP($O406,AProperties!$A$8:$I$1007,VLOOKUP(Span,Data!$N$4:$Y$11,Data!$Y$1,FALSE),FALSE)</f>
        <v>0.71379212816428717</v>
      </c>
      <c r="V406" s="19">
        <f>AG406*VLOOKUP($O406,AProperties!$A$8:$I$1007,VLOOKUP(Span,Data!$N$4:$Y$11,Data!$Y$1,FALSE),FALSE)</f>
        <v>0.78192009993039757</v>
      </c>
      <c r="W406" s="19">
        <f>AH406*VLOOKUP($O406,AProperties!$A$8:$I$1007,VLOOKUP(Span,Data!$N$4:$Y$11,Data!$Y$1,FALSE),FALSE)</f>
        <v>0.84457023575367807</v>
      </c>
      <c r="X406" s="19">
        <f>AI406*VLOOKUP($O406,AProperties!$A$8:$I$1007,VLOOKUP(Span,Data!$N$4:$Y$11,Data!$Y$1,FALSE),FALSE)</f>
        <v>0.90288356035918815</v>
      </c>
      <c r="Y406" s="19">
        <f>AJ406*VLOOKUP($O406,AProperties!$A$8:$I$1007,VLOOKUP(Span,Data!$N$4:$Y$11,Data!$Y$1,FALSE),FALSE)</f>
        <v>0.9576526322277531</v>
      </c>
      <c r="Z406" s="19">
        <f>AK406*VLOOKUP($O406,AProperties!$A$8:$I$1007,VLOOKUP(Span,Data!$N$4:$Y$11,Data!$Y$1,FALSE),FALSE)</f>
        <v>1.0094545083650897</v>
      </c>
      <c r="AA406" s="19">
        <f>$I406*AA$19^0.5/VLOOKUP($O406,AProperties!$AY$8:$BG$1007,VLOOKUP(Span,Data!$N$4:$Y$11,Data!$Y$1,FALSE),FALSE)</f>
        <v>0.48793380337026471</v>
      </c>
      <c r="AB406" s="19">
        <f>$I406*AB$19^0.5/VLOOKUP($O406,AProperties!$AY$8:$BG$1007,VLOOKUP(Span,Data!$N$4:$Y$11,Data!$Y$1,FALSE),FALSE)</f>
        <v>0.69004260226651537</v>
      </c>
      <c r="AC406" s="19">
        <f>$I406*AC$19^0.5/VLOOKUP($O406,AProperties!$AY$8:$BG$1007,VLOOKUP(Span,Data!$N$4:$Y$11,Data!$Y$1,FALSE),FALSE)</f>
        <v>0.97586760674052941</v>
      </c>
      <c r="AD406" s="19">
        <f>$I406*AD$19^0.5/VLOOKUP($O406,AProperties!$AY$8:$BG$1007,VLOOKUP(Span,Data!$N$4:$Y$11,Data!$Y$1,FALSE),FALSE)</f>
        <v>1.1951888465126475</v>
      </c>
      <c r="AE406" s="19">
        <f>$I406*AE$19^0.5/VLOOKUP($O406,AProperties!$AY$8:$BG$1007,VLOOKUP(Span,Data!$N$4:$Y$11,Data!$Y$1,FALSE),FALSE)</f>
        <v>1.3800852045330307</v>
      </c>
      <c r="AF406" s="19">
        <f>$I406*AF$19^0.5/VLOOKUP($O406,AProperties!$AY$8:$BG$1007,VLOOKUP(Span,Data!$N$4:$Y$11,Data!$Y$1,FALSE),FALSE)</f>
        <v>1.5429821660387786</v>
      </c>
      <c r="AG406" s="19">
        <f>$I406*AG$19^0.5/VLOOKUP($O406,AProperties!$AY$8:$BG$1007,VLOOKUP(Span,Data!$N$4:$Y$11,Data!$Y$1,FALSE),FALSE)</f>
        <v>1.6902522763352419</v>
      </c>
      <c r="AH406" s="19">
        <f>$I406*AH$19^0.5/VLOOKUP($O406,AProperties!$AY$8:$BG$1007,VLOOKUP(Span,Data!$N$4:$Y$11,Data!$Y$1,FALSE),FALSE)</f>
        <v>1.825681119637055</v>
      </c>
      <c r="AI406" s="19">
        <f>$I406*AI$19^0.5/VLOOKUP($O406,AProperties!$AY$8:$BG$1007,VLOOKUP(Span,Data!$N$4:$Y$11,Data!$Y$1,FALSE),FALSE)</f>
        <v>1.9517352134810588</v>
      </c>
      <c r="AJ406" s="19">
        <f>$I406*AJ$19^0.5/VLOOKUP($O406,AProperties!$AY$8:$BG$1007,VLOOKUP(Span,Data!$N$4:$Y$11,Data!$Y$1,FALSE),FALSE)</f>
        <v>2.0701278067995461</v>
      </c>
      <c r="AK406" s="19">
        <f>$I406*AK$19^0.5/VLOOKUP($O406,AProperties!$AY$8:$BG$1007,VLOOKUP(Span,Data!$N$4:$Y$11,Data!$Y$1,FALSE),FALSE)</f>
        <v>2.1821063057118559</v>
      </c>
      <c r="AL406" s="47">
        <f t="shared" si="57"/>
        <v>0.38700000000000001</v>
      </c>
    </row>
    <row r="407" spans="1:38" x14ac:dyDescent="0.25">
      <c r="A407" s="15">
        <v>0.38800000000000001</v>
      </c>
      <c r="B407" s="116">
        <f>VLOOKUP($A407,APropertiesDimless!$A$7:$I$1007,VLOOKUP(Span,Data!$N$4:$Y$11,Data!$Y$1,FALSE),FALSE)</f>
        <v>0.40726896456430761</v>
      </c>
      <c r="C407" s="6">
        <f t="shared" si="53"/>
        <v>0.59163448228215376</v>
      </c>
      <c r="D407" s="116">
        <f>VLOOKUP($A407,AProperties!$AE$8:$AM$1007,VLOOKUP(Span,Data!$N$4:$Y$11,Data!$Y$1,FALSE),FALSE)</f>
        <v>0.47810840497286777</v>
      </c>
      <c r="E407" s="116">
        <f t="shared" si="54"/>
        <v>0.65402291730705575</v>
      </c>
      <c r="F407" s="6">
        <f t="shared" si="58"/>
        <v>0.9554610362264222</v>
      </c>
      <c r="G407" s="9"/>
      <c r="H407" s="15">
        <f t="shared" si="55"/>
        <v>0.38800000000000001</v>
      </c>
      <c r="I407" s="6">
        <f>VLOOKUP(H407,AProperties!$AO$8:$AW$1007,VLOOKUP(Span,Data!$N$4:$Y$11,Data!$Y$1,FALSE),FALSE)^(2/3)</f>
        <v>0.35948563638072922</v>
      </c>
      <c r="J407" s="15">
        <f>$I407*(Slope^0.5)/VLOOKUP($H407,AProperties!$AY$8:$BG$1007,VLOOKUP(Span,Data!$N$4:$Y$11,Data!$Y$1,FALSE),FALSE)</f>
        <v>1.1968376359883621</v>
      </c>
      <c r="K407" s="15">
        <f>$J407*VLOOKUP($H407,AProperties!$A$8:$I$1007,VLOOKUP(Span,Data!$N$4:$Y$11,Data!$Y$1,FALSE),FALSE)</f>
        <v>0.55502683712641354</v>
      </c>
      <c r="L407" s="15">
        <f t="shared" si="59"/>
        <v>1.1968376359883621</v>
      </c>
      <c r="M407" s="15">
        <f t="shared" si="60"/>
        <v>0.38800000000000001</v>
      </c>
      <c r="O407" s="28">
        <f t="shared" si="56"/>
        <v>0.38800000000000001</v>
      </c>
      <c r="P407" s="19">
        <f>AA407*VLOOKUP($O407,AProperties!$A$8:$I$1007,VLOOKUP(Span,Data!$N$4:$Y$11,Data!$Y$1,FALSE),FALSE)</f>
        <v>0.22658875741842321</v>
      </c>
      <c r="Q407" s="19">
        <f>AB407*VLOOKUP($O407,AProperties!$A$8:$I$1007,VLOOKUP(Span,Data!$N$4:$Y$11,Data!$Y$1,FALSE),FALSE)</f>
        <v>0.32044489382240138</v>
      </c>
      <c r="R407" s="19">
        <f>AC407*VLOOKUP($O407,AProperties!$A$8:$I$1007,VLOOKUP(Span,Data!$N$4:$Y$11,Data!$Y$1,FALSE),FALSE)</f>
        <v>0.45317751483684643</v>
      </c>
      <c r="S407" s="19">
        <f>AD407*VLOOKUP($O407,AProperties!$A$8:$I$1007,VLOOKUP(Span,Data!$N$4:$Y$11,Data!$Y$1,FALSE),FALSE)</f>
        <v>0.55502683712641354</v>
      </c>
      <c r="T407" s="19">
        <f>AE407*VLOOKUP($O407,AProperties!$A$8:$I$1007,VLOOKUP(Span,Data!$N$4:$Y$11,Data!$Y$1,FALSE),FALSE)</f>
        <v>0.64088978764480276</v>
      </c>
      <c r="U407" s="19">
        <f>AF407*VLOOKUP($O407,AProperties!$A$8:$I$1007,VLOOKUP(Span,Data!$N$4:$Y$11,Data!$Y$1,FALSE),FALSE)</f>
        <v>0.71653656562959189</v>
      </c>
      <c r="V407" s="19">
        <f>AG407*VLOOKUP($O407,AProperties!$A$8:$I$1007,VLOOKUP(Span,Data!$N$4:$Y$11,Data!$Y$1,FALSE),FALSE)</f>
        <v>0.78492648054521685</v>
      </c>
      <c r="W407" s="19">
        <f>AH407*VLOOKUP($O407,AProperties!$A$8:$I$1007,VLOOKUP(Span,Data!$N$4:$Y$11,Data!$Y$1,FALSE),FALSE)</f>
        <v>0.84781749795457217</v>
      </c>
      <c r="X407" s="19">
        <f>AI407*VLOOKUP($O407,AProperties!$A$8:$I$1007,VLOOKUP(Span,Data!$N$4:$Y$11,Data!$Y$1,FALSE),FALSE)</f>
        <v>0.90635502967369286</v>
      </c>
      <c r="Y407" s="19">
        <f>AJ407*VLOOKUP($O407,AProperties!$A$8:$I$1007,VLOOKUP(Span,Data!$N$4:$Y$11,Data!$Y$1,FALSE),FALSE)</f>
        <v>0.96133468146720424</v>
      </c>
      <c r="Z407" s="19">
        <f>AK407*VLOOKUP($O407,AProperties!$A$8:$I$1007,VLOOKUP(Span,Data!$N$4:$Y$11,Data!$Y$1,FALSE),FALSE)</f>
        <v>1.0133357290496083</v>
      </c>
      <c r="AA407" s="19">
        <f>$I407*AA$19^0.5/VLOOKUP($O407,AProperties!$AY$8:$BG$1007,VLOOKUP(Span,Data!$N$4:$Y$11,Data!$Y$1,FALSE),FALSE)</f>
        <v>0.48860691885505991</v>
      </c>
      <c r="AB407" s="19">
        <f>$I407*AB$19^0.5/VLOOKUP($O407,AProperties!$AY$8:$BG$1007,VLOOKUP(Span,Data!$N$4:$Y$11,Data!$Y$1,FALSE),FALSE)</f>
        <v>0.69099453131415611</v>
      </c>
      <c r="AC407" s="19">
        <f>$I407*AC$19^0.5/VLOOKUP($O407,AProperties!$AY$8:$BG$1007,VLOOKUP(Span,Data!$N$4:$Y$11,Data!$Y$1,FALSE),FALSE)</f>
        <v>0.97721383771011983</v>
      </c>
      <c r="AD407" s="19">
        <f>$I407*AD$19^0.5/VLOOKUP($O407,AProperties!$AY$8:$BG$1007,VLOOKUP(Span,Data!$N$4:$Y$11,Data!$Y$1,FALSE),FALSE)</f>
        <v>1.1968376359883621</v>
      </c>
      <c r="AE407" s="19">
        <f>$I407*AE$19^0.5/VLOOKUP($O407,AProperties!$AY$8:$BG$1007,VLOOKUP(Span,Data!$N$4:$Y$11,Data!$Y$1,FALSE),FALSE)</f>
        <v>1.3819890626283122</v>
      </c>
      <c r="AF407" s="19">
        <f>$I407*AF$19^0.5/VLOOKUP($O407,AProperties!$AY$8:$BG$1007,VLOOKUP(Span,Data!$N$4:$Y$11,Data!$Y$1,FALSE),FALSE)</f>
        <v>1.5451107440990601</v>
      </c>
      <c r="AG407" s="19">
        <f>$I407*AG$19^0.5/VLOOKUP($O407,AProperties!$AY$8:$BG$1007,VLOOKUP(Span,Data!$N$4:$Y$11,Data!$Y$1,FALSE),FALSE)</f>
        <v>1.6925840167732951</v>
      </c>
      <c r="AH407" s="19">
        <f>$I407*AH$19^0.5/VLOOKUP($O407,AProperties!$AY$8:$BG$1007,VLOOKUP(Span,Data!$N$4:$Y$11,Data!$Y$1,FALSE),FALSE)</f>
        <v>1.8281996871628912</v>
      </c>
      <c r="AI407" s="19">
        <f>$I407*AI$19^0.5/VLOOKUP($O407,AProperties!$AY$8:$BG$1007,VLOOKUP(Span,Data!$N$4:$Y$11,Data!$Y$1,FALSE),FALSE)</f>
        <v>1.9544276754202397</v>
      </c>
      <c r="AJ407" s="19">
        <f>$I407*AJ$19^0.5/VLOOKUP($O407,AProperties!$AY$8:$BG$1007,VLOOKUP(Span,Data!$N$4:$Y$11,Data!$Y$1,FALSE),FALSE)</f>
        <v>2.0729835939424683</v>
      </c>
      <c r="AK407" s="19">
        <f>$I407*AK$19^0.5/VLOOKUP($O407,AProperties!$AY$8:$BG$1007,VLOOKUP(Span,Data!$N$4:$Y$11,Data!$Y$1,FALSE),FALSE)</f>
        <v>2.1851165696732755</v>
      </c>
      <c r="AL407" s="47">
        <f t="shared" si="57"/>
        <v>0.38800000000000001</v>
      </c>
    </row>
    <row r="408" spans="1:38" x14ac:dyDescent="0.25">
      <c r="A408" s="15">
        <v>0.38900000000000001</v>
      </c>
      <c r="B408" s="116">
        <f>VLOOKUP($A408,APropertiesDimless!$A$7:$I$1007,VLOOKUP(Span,Data!$N$4:$Y$11,Data!$Y$1,FALSE),FALSE)</f>
        <v>0.40844382123334516</v>
      </c>
      <c r="C408" s="6">
        <f t="shared" si="53"/>
        <v>0.59322191061667262</v>
      </c>
      <c r="D408" s="116">
        <f>VLOOKUP($A408,AProperties!$AE$8:$AM$1007,VLOOKUP(Span,Data!$N$4:$Y$11,Data!$Y$1,FALSE),FALSE)</f>
        <v>0.47928209125636995</v>
      </c>
      <c r="E408" s="116">
        <f t="shared" si="54"/>
        <v>0.6560634757369046</v>
      </c>
      <c r="F408" s="6">
        <f t="shared" si="58"/>
        <v>0.95918706015934518</v>
      </c>
      <c r="G408" s="9"/>
      <c r="H408" s="15">
        <f t="shared" si="55"/>
        <v>0.38900000000000001</v>
      </c>
      <c r="I408" s="6">
        <f>VLOOKUP(H408,AProperties!$AO$8:$AW$1007,VLOOKUP(Span,Data!$N$4:$Y$11,Data!$Y$1,FALSE),FALSE)^(2/3)</f>
        <v>0.35988257643196414</v>
      </c>
      <c r="J408" s="15">
        <f>$I408*(Slope^0.5)/VLOOKUP($H408,AProperties!$AY$8:$BG$1007,VLOOKUP(Span,Data!$N$4:$Y$11,Data!$Y$1,FALSE),FALSE)</f>
        <v>1.1984830313331161</v>
      </c>
      <c r="K408" s="15">
        <f>$J408*VLOOKUP($H408,AProperties!$A$8:$I$1007,VLOOKUP(Span,Data!$N$4:$Y$11,Data!$Y$1,FALSE),FALSE)</f>
        <v>0.5571542630770655</v>
      </c>
      <c r="L408" s="15">
        <f t="shared" si="59"/>
        <v>1.1984830313331161</v>
      </c>
      <c r="M408" s="15">
        <f t="shared" si="60"/>
        <v>0.38900000000000001</v>
      </c>
      <c r="O408" s="28">
        <f t="shared" si="56"/>
        <v>0.38900000000000001</v>
      </c>
      <c r="P408" s="19">
        <f>AA408*VLOOKUP($O408,AProperties!$A$8:$I$1007,VLOOKUP(Span,Data!$N$4:$Y$11,Data!$Y$1,FALSE),FALSE)</f>
        <v>0.22745727542586536</v>
      </c>
      <c r="Q408" s="19">
        <f>AB408*VLOOKUP($O408,AProperties!$A$8:$I$1007,VLOOKUP(Span,Data!$N$4:$Y$11,Data!$Y$1,FALSE),FALSE)</f>
        <v>0.32167316376769134</v>
      </c>
      <c r="R408" s="19">
        <f>AC408*VLOOKUP($O408,AProperties!$A$8:$I$1007,VLOOKUP(Span,Data!$N$4:$Y$11,Data!$Y$1,FALSE),FALSE)</f>
        <v>0.45491455085173071</v>
      </c>
      <c r="S408" s="19">
        <f>AD408*VLOOKUP($O408,AProperties!$A$8:$I$1007,VLOOKUP(Span,Data!$N$4:$Y$11,Data!$Y$1,FALSE),FALSE)</f>
        <v>0.5571542630770655</v>
      </c>
      <c r="T408" s="19">
        <f>AE408*VLOOKUP($O408,AProperties!$A$8:$I$1007,VLOOKUP(Span,Data!$N$4:$Y$11,Data!$Y$1,FALSE),FALSE)</f>
        <v>0.64334632753538268</v>
      </c>
      <c r="U408" s="19">
        <f>AF408*VLOOKUP($O408,AProperties!$A$8:$I$1007,VLOOKUP(Span,Data!$N$4:$Y$11,Data!$Y$1,FALSE),FALSE)</f>
        <v>0.71928306072198023</v>
      </c>
      <c r="V408" s="19">
        <f>AG408*VLOOKUP($O408,AProperties!$A$8:$I$1007,VLOOKUP(Span,Data!$N$4:$Y$11,Data!$Y$1,FALSE),FALSE)</f>
        <v>0.78793511517757331</v>
      </c>
      <c r="W408" s="19">
        <f>AH408*VLOOKUP($O408,AProperties!$A$8:$I$1007,VLOOKUP(Span,Data!$N$4:$Y$11,Data!$Y$1,FALSE),FALSE)</f>
        <v>0.85106719477266413</v>
      </c>
      <c r="X408" s="19">
        <f>AI408*VLOOKUP($O408,AProperties!$A$8:$I$1007,VLOOKUP(Span,Data!$N$4:$Y$11,Data!$Y$1,FALSE),FALSE)</f>
        <v>0.90982910170346143</v>
      </c>
      <c r="Y408" s="19">
        <f>AJ408*VLOOKUP($O408,AProperties!$A$8:$I$1007,VLOOKUP(Span,Data!$N$4:$Y$11,Data!$Y$1,FALSE),FALSE)</f>
        <v>0.96501949130307396</v>
      </c>
      <c r="Z408" s="19">
        <f>AK408*VLOOKUP($O408,AProperties!$A$8:$I$1007,VLOOKUP(Span,Data!$N$4:$Y$11,Data!$Y$1,FALSE),FALSE)</f>
        <v>1.0172198596582549</v>
      </c>
      <c r="AA408" s="19">
        <f>$I408*AA$19^0.5/VLOOKUP($O408,AProperties!$AY$8:$BG$1007,VLOOKUP(Span,Data!$N$4:$Y$11,Data!$Y$1,FALSE),FALSE)</f>
        <v>0.48927864869169302</v>
      </c>
      <c r="AB408" s="19">
        <f>$I408*AB$19^0.5/VLOOKUP($O408,AProperties!$AY$8:$BG$1007,VLOOKUP(Span,Data!$N$4:$Y$11,Data!$Y$1,FALSE),FALSE)</f>
        <v>0.6919445007593733</v>
      </c>
      <c r="AC408" s="19">
        <f>$I408*AC$19^0.5/VLOOKUP($O408,AProperties!$AY$8:$BG$1007,VLOOKUP(Span,Data!$N$4:$Y$11,Data!$Y$1,FALSE),FALSE)</f>
        <v>0.97855729738338604</v>
      </c>
      <c r="AD408" s="19">
        <f>$I408*AD$19^0.5/VLOOKUP($O408,AProperties!$AY$8:$BG$1007,VLOOKUP(Span,Data!$N$4:$Y$11,Data!$Y$1,FALSE),FALSE)</f>
        <v>1.1984830313331161</v>
      </c>
      <c r="AE408" s="19">
        <f>$I408*AE$19^0.5/VLOOKUP($O408,AProperties!$AY$8:$BG$1007,VLOOKUP(Span,Data!$N$4:$Y$11,Data!$Y$1,FALSE),FALSE)</f>
        <v>1.3838890015187466</v>
      </c>
      <c r="AF408" s="19">
        <f>$I408*AF$19^0.5/VLOOKUP($O408,AProperties!$AY$8:$BG$1007,VLOOKUP(Span,Data!$N$4:$Y$11,Data!$Y$1,FALSE),FALSE)</f>
        <v>1.5472349403551136</v>
      </c>
      <c r="AG408" s="19">
        <f>$I408*AG$19^0.5/VLOOKUP($O408,AProperties!$AY$8:$BG$1007,VLOOKUP(Span,Data!$N$4:$Y$11,Data!$Y$1,FALSE),FALSE)</f>
        <v>1.6949109571853118</v>
      </c>
      <c r="AH408" s="19">
        <f>$I408*AH$19^0.5/VLOOKUP($O408,AProperties!$AY$8:$BG$1007,VLOOKUP(Span,Data!$N$4:$Y$11,Data!$Y$1,FALSE),FALSE)</f>
        <v>1.8307130700680456</v>
      </c>
      <c r="AI408" s="19">
        <f>$I408*AI$19^0.5/VLOOKUP($O408,AProperties!$AY$8:$BG$1007,VLOOKUP(Span,Data!$N$4:$Y$11,Data!$Y$1,FALSE),FALSE)</f>
        <v>1.9571145947667721</v>
      </c>
      <c r="AJ408" s="19">
        <f>$I408*AJ$19^0.5/VLOOKUP($O408,AProperties!$AY$8:$BG$1007,VLOOKUP(Span,Data!$N$4:$Y$11,Data!$Y$1,FALSE),FALSE)</f>
        <v>2.0758335022781198</v>
      </c>
      <c r="AK408" s="19">
        <f>$I408*AK$19^0.5/VLOOKUP($O408,AProperties!$AY$8:$BG$1007,VLOOKUP(Span,Data!$N$4:$Y$11,Data!$Y$1,FALSE),FALSE)</f>
        <v>2.1881206368277284</v>
      </c>
      <c r="AL408" s="47">
        <f t="shared" si="57"/>
        <v>0.38900000000000001</v>
      </c>
    </row>
    <row r="409" spans="1:38" x14ac:dyDescent="0.25">
      <c r="A409" s="15">
        <v>0.39</v>
      </c>
      <c r="B409" s="116">
        <f>VLOOKUP($A409,APropertiesDimless!$A$7:$I$1007,VLOOKUP(Span,Data!$N$4:$Y$11,Data!$Y$1,FALSE),FALSE)</f>
        <v>0.40961985332577677</v>
      </c>
      <c r="C409" s="6">
        <f t="shared" si="53"/>
        <v>0.59480992666288834</v>
      </c>
      <c r="D409" s="116">
        <f>VLOOKUP($A409,AProperties!$AE$8:$AM$1007,VLOOKUP(Span,Data!$N$4:$Y$11,Data!$Y$1,FALSE),FALSE)</f>
        <v>0.48045527350138306</v>
      </c>
      <c r="E409" s="116">
        <f t="shared" si="54"/>
        <v>0.65810613021285747</v>
      </c>
      <c r="F409" s="6">
        <f t="shared" si="58"/>
        <v>0.96291822787285464</v>
      </c>
      <c r="G409" s="9"/>
      <c r="H409" s="15">
        <f t="shared" si="55"/>
        <v>0.39</v>
      </c>
      <c r="I409" s="6">
        <f>VLOOKUP(H409,AProperties!$AO$8:$AW$1007,VLOOKUP(Span,Data!$N$4:$Y$11,Data!$Y$1,FALSE),FALSE)^(2/3)</f>
        <v>0.36027833259993147</v>
      </c>
      <c r="J409" s="15">
        <f>$I409*(Slope^0.5)/VLOOKUP($H409,AProperties!$AY$8:$BG$1007,VLOOKUP(Span,Data!$N$4:$Y$11,Data!$Y$1,FALSE),FALSE)</f>
        <v>1.2001250387132048</v>
      </c>
      <c r="K409" s="15">
        <f>$J409*VLOOKUP($H409,AProperties!$A$8:$I$1007,VLOOKUP(Span,Data!$N$4:$Y$11,Data!$Y$1,FALSE),FALSE)</f>
        <v>0.55928326974632436</v>
      </c>
      <c r="L409" s="15">
        <f t="shared" si="59"/>
        <v>1.2001250387132048</v>
      </c>
      <c r="M409" s="15">
        <f t="shared" si="60"/>
        <v>0.39</v>
      </c>
      <c r="O409" s="28">
        <f t="shared" si="56"/>
        <v>0.39</v>
      </c>
      <c r="P409" s="19">
        <f>AA409*VLOOKUP($O409,AProperties!$A$8:$I$1007,VLOOKUP(Span,Data!$N$4:$Y$11,Data!$Y$1,FALSE),FALSE)</f>
        <v>0.22832643875897646</v>
      </c>
      <c r="Q409" s="19">
        <f>AB409*VLOOKUP($O409,AProperties!$A$8:$I$1007,VLOOKUP(Span,Data!$N$4:$Y$11,Data!$Y$1,FALSE),FALSE)</f>
        <v>0.32290234634129444</v>
      </c>
      <c r="R409" s="19">
        <f>AC409*VLOOKUP($O409,AProperties!$A$8:$I$1007,VLOOKUP(Span,Data!$N$4:$Y$11,Data!$Y$1,FALSE),FALSE)</f>
        <v>0.45665287751795292</v>
      </c>
      <c r="S409" s="19">
        <f>AD409*VLOOKUP($O409,AProperties!$A$8:$I$1007,VLOOKUP(Span,Data!$N$4:$Y$11,Data!$Y$1,FALSE),FALSE)</f>
        <v>0.55928326974632436</v>
      </c>
      <c r="T409" s="19">
        <f>AE409*VLOOKUP($O409,AProperties!$A$8:$I$1007,VLOOKUP(Span,Data!$N$4:$Y$11,Data!$Y$1,FALSE),FALSE)</f>
        <v>0.64580469268258889</v>
      </c>
      <c r="U409" s="19">
        <f>AF409*VLOOKUP($O409,AProperties!$A$8:$I$1007,VLOOKUP(Span,Data!$N$4:$Y$11,Data!$Y$1,FALSE),FALSE)</f>
        <v>0.72203159651331483</v>
      </c>
      <c r="V409" s="19">
        <f>AG409*VLOOKUP($O409,AProperties!$A$8:$I$1007,VLOOKUP(Span,Data!$N$4:$Y$11,Data!$Y$1,FALSE),FALSE)</f>
        <v>0.79094598528362203</v>
      </c>
      <c r="W409" s="19">
        <f>AH409*VLOOKUP($O409,AProperties!$A$8:$I$1007,VLOOKUP(Span,Data!$N$4:$Y$11,Data!$Y$1,FALSE),FALSE)</f>
        <v>0.85431930617831242</v>
      </c>
      <c r="X409" s="19">
        <f>AI409*VLOOKUP($O409,AProperties!$A$8:$I$1007,VLOOKUP(Span,Data!$N$4:$Y$11,Data!$Y$1,FALSE),FALSE)</f>
        <v>0.91330575503590583</v>
      </c>
      <c r="Y409" s="19">
        <f>AJ409*VLOOKUP($O409,AProperties!$A$8:$I$1007,VLOOKUP(Span,Data!$N$4:$Y$11,Data!$Y$1,FALSE),FALSE)</f>
        <v>0.96870703902388333</v>
      </c>
      <c r="Z409" s="19">
        <f>AK409*VLOOKUP($O409,AProperties!$A$8:$I$1007,VLOOKUP(Span,Data!$N$4:$Y$11,Data!$Y$1,FALSE),FALSE)</f>
        <v>1.0211068762510283</v>
      </c>
      <c r="AA409" s="19">
        <f>$I409*AA$19^0.5/VLOOKUP($O409,AProperties!$AY$8:$BG$1007,VLOOKUP(Span,Data!$N$4:$Y$11,Data!$Y$1,FALSE),FALSE)</f>
        <v>0.48994899539754322</v>
      </c>
      <c r="AB409" s="19">
        <f>$I409*AB$19^0.5/VLOOKUP($O409,AProperties!$AY$8:$BG$1007,VLOOKUP(Span,Data!$N$4:$Y$11,Data!$Y$1,FALSE),FALSE)</f>
        <v>0.69289251416227882</v>
      </c>
      <c r="AC409" s="19">
        <f>$I409*AC$19^0.5/VLOOKUP($O409,AProperties!$AY$8:$BG$1007,VLOOKUP(Span,Data!$N$4:$Y$11,Data!$Y$1,FALSE),FALSE)</f>
        <v>0.97989799079508644</v>
      </c>
      <c r="AD409" s="19">
        <f>$I409*AD$19^0.5/VLOOKUP($O409,AProperties!$AY$8:$BG$1007,VLOOKUP(Span,Data!$N$4:$Y$11,Data!$Y$1,FALSE),FALSE)</f>
        <v>1.2001250387132048</v>
      </c>
      <c r="AE409" s="19">
        <f>$I409*AE$19^0.5/VLOOKUP($O409,AProperties!$AY$8:$BG$1007,VLOOKUP(Span,Data!$N$4:$Y$11,Data!$Y$1,FALSE),FALSE)</f>
        <v>1.3857850283245576</v>
      </c>
      <c r="AF409" s="19">
        <f>$I409*AF$19^0.5/VLOOKUP($O409,AProperties!$AY$8:$BG$1007,VLOOKUP(Span,Data!$N$4:$Y$11,Data!$Y$1,FALSE),FALSE)</f>
        <v>1.549354762767591</v>
      </c>
      <c r="AG409" s="19">
        <f>$I409*AG$19^0.5/VLOOKUP($O409,AProperties!$AY$8:$BG$1007,VLOOKUP(Span,Data!$N$4:$Y$11,Data!$Y$1,FALSE),FALSE)</f>
        <v>1.6972331062917498</v>
      </c>
      <c r="AH409" s="19">
        <f>$I409*AH$19^0.5/VLOOKUP($O409,AProperties!$AY$8:$BG$1007,VLOOKUP(Span,Data!$N$4:$Y$11,Data!$Y$1,FALSE),FALSE)</f>
        <v>1.8332212777716896</v>
      </c>
      <c r="AI409" s="19">
        <f>$I409*AI$19^0.5/VLOOKUP($O409,AProperties!$AY$8:$BG$1007,VLOOKUP(Span,Data!$N$4:$Y$11,Data!$Y$1,FALSE),FALSE)</f>
        <v>1.9597959815901729</v>
      </c>
      <c r="AJ409" s="19">
        <f>$I409*AJ$19^0.5/VLOOKUP($O409,AProperties!$AY$8:$BG$1007,VLOOKUP(Span,Data!$N$4:$Y$11,Data!$Y$1,FALSE),FALSE)</f>
        <v>2.0786775424868362</v>
      </c>
      <c r="AK409" s="19">
        <f>$I409*AK$19^0.5/VLOOKUP($O409,AProperties!$AY$8:$BG$1007,VLOOKUP(Span,Data!$N$4:$Y$11,Data!$Y$1,FALSE),FALSE)</f>
        <v>2.1911185184332767</v>
      </c>
      <c r="AL409" s="47">
        <f t="shared" si="57"/>
        <v>0.39</v>
      </c>
    </row>
    <row r="410" spans="1:38" x14ac:dyDescent="0.25">
      <c r="A410" s="15">
        <v>0.39100000000000001</v>
      </c>
      <c r="B410" s="116">
        <f>VLOOKUP($A410,APropertiesDimless!$A$7:$I$1007,VLOOKUP(Span,Data!$N$4:$Y$11,Data!$Y$1,FALSE),FALSE)</f>
        <v>0.4107970668201838</v>
      </c>
      <c r="C410" s="6">
        <f t="shared" si="53"/>
        <v>0.59639853341009186</v>
      </c>
      <c r="D410" s="116">
        <f>VLOOKUP($A410,AProperties!$AE$8:$AM$1007,VLOOKUP(Span,Data!$N$4:$Y$11,Data!$Y$1,FALSE),FALSE)</f>
        <v>0.48162794999694486</v>
      </c>
      <c r="E410" s="116">
        <f t="shared" si="54"/>
        <v>0.66015088534546229</v>
      </c>
      <c r="F410" s="6">
        <f t="shared" si="58"/>
        <v>0.96665453678464697</v>
      </c>
      <c r="G410" s="9"/>
      <c r="H410" s="15">
        <f t="shared" si="55"/>
        <v>0.39100000000000001</v>
      </c>
      <c r="I410" s="6">
        <f>VLOOKUP(H410,AProperties!$AO$8:$AW$1007,VLOOKUP(Span,Data!$N$4:$Y$11,Data!$Y$1,FALSE),FALSE)^(2/3)</f>
        <v>0.36067290764638033</v>
      </c>
      <c r="J410" s="15">
        <f>$I410*(Slope^0.5)/VLOOKUP($H410,AProperties!$AY$8:$BG$1007,VLOOKUP(Span,Data!$N$4:$Y$11,Data!$Y$1,FALSE),FALSE)</f>
        <v>1.2017636642470695</v>
      </c>
      <c r="K410" s="15">
        <f>$J410*VLOOKUP($H410,AProperties!$A$8:$I$1007,VLOOKUP(Span,Data!$N$4:$Y$11,Data!$Y$1,FALSE),FALSE)</f>
        <v>0.56141384402390115</v>
      </c>
      <c r="L410" s="15">
        <f t="shared" si="59"/>
        <v>1.2017636642470695</v>
      </c>
      <c r="M410" s="15">
        <f t="shared" si="60"/>
        <v>0.39100000000000001</v>
      </c>
      <c r="O410" s="28">
        <f t="shared" si="56"/>
        <v>0.39100000000000001</v>
      </c>
      <c r="P410" s="19">
        <f>AA410*VLOOKUP($O410,AProperties!$A$8:$I$1007,VLOOKUP(Span,Data!$N$4:$Y$11,Data!$Y$1,FALSE),FALSE)</f>
        <v>0.22919624206550349</v>
      </c>
      <c r="Q410" s="19">
        <f>AB410*VLOOKUP($O410,AProperties!$A$8:$I$1007,VLOOKUP(Span,Data!$N$4:$Y$11,Data!$Y$1,FALSE),FALSE)</f>
        <v>0.32413243397398195</v>
      </c>
      <c r="R410" s="19">
        <f>AC410*VLOOKUP($O410,AProperties!$A$8:$I$1007,VLOOKUP(Span,Data!$N$4:$Y$11,Data!$Y$1,FALSE),FALSE)</f>
        <v>0.45839248413100697</v>
      </c>
      <c r="S410" s="19">
        <f>AD410*VLOOKUP($O410,AProperties!$A$8:$I$1007,VLOOKUP(Span,Data!$N$4:$Y$11,Data!$Y$1,FALSE),FALSE)</f>
        <v>0.56141384402390115</v>
      </c>
      <c r="T410" s="19">
        <f>AE410*VLOOKUP($O410,AProperties!$A$8:$I$1007,VLOOKUP(Span,Data!$N$4:$Y$11,Data!$Y$1,FALSE),FALSE)</f>
        <v>0.6482648679479639</v>
      </c>
      <c r="U410" s="19">
        <f>AF410*VLOOKUP($O410,AProperties!$A$8:$I$1007,VLOOKUP(Span,Data!$N$4:$Y$11,Data!$Y$1,FALSE),FALSE)</f>
        <v>0.72478215607828578</v>
      </c>
      <c r="V410" s="19">
        <f>AG410*VLOOKUP($O410,AProperties!$A$8:$I$1007,VLOOKUP(Span,Data!$N$4:$Y$11,Data!$Y$1,FALSE),FALSE)</f>
        <v>0.79395907232261442</v>
      </c>
      <c r="W410" s="19">
        <f>AH410*VLOOKUP($O410,AProperties!$A$8:$I$1007,VLOOKUP(Span,Data!$N$4:$Y$11,Data!$Y$1,FALSE),FALSE)</f>
        <v>0.85757381214521955</v>
      </c>
      <c r="X410" s="19">
        <f>AI410*VLOOKUP($O410,AProperties!$A$8:$I$1007,VLOOKUP(Span,Data!$N$4:$Y$11,Data!$Y$1,FALSE),FALSE)</f>
        <v>0.91678496826201394</v>
      </c>
      <c r="Y410" s="19">
        <f>AJ410*VLOOKUP($O410,AProperties!$A$8:$I$1007,VLOOKUP(Span,Data!$N$4:$Y$11,Data!$Y$1,FALSE),FALSE)</f>
        <v>0.97239730192194562</v>
      </c>
      <c r="Z410" s="19">
        <f>AK410*VLOOKUP($O410,AProperties!$A$8:$I$1007,VLOOKUP(Span,Data!$N$4:$Y$11,Data!$Y$1,FALSE),FALSE)</f>
        <v>1.0249967548919252</v>
      </c>
      <c r="AA410" s="19">
        <f>$I410*AA$19^0.5/VLOOKUP($O410,AProperties!$AY$8:$BG$1007,VLOOKUP(Span,Data!$N$4:$Y$11,Data!$Y$1,FALSE),FALSE)</f>
        <v>0.49061796147045394</v>
      </c>
      <c r="AB410" s="19">
        <f>$I410*AB$19^0.5/VLOOKUP($O410,AProperties!$AY$8:$BG$1007,VLOOKUP(Span,Data!$N$4:$Y$11,Data!$Y$1,FALSE),FALSE)</f>
        <v>0.69383857505535662</v>
      </c>
      <c r="AC410" s="19">
        <f>$I410*AC$19^0.5/VLOOKUP($O410,AProperties!$AY$8:$BG$1007,VLOOKUP(Span,Data!$N$4:$Y$11,Data!$Y$1,FALSE),FALSE)</f>
        <v>0.98123592294090789</v>
      </c>
      <c r="AD410" s="19">
        <f>$I410*AD$19^0.5/VLOOKUP($O410,AProperties!$AY$8:$BG$1007,VLOOKUP(Span,Data!$N$4:$Y$11,Data!$Y$1,FALSE),FALSE)</f>
        <v>1.2017636642470695</v>
      </c>
      <c r="AE410" s="19">
        <f>$I410*AE$19^0.5/VLOOKUP($O410,AProperties!$AY$8:$BG$1007,VLOOKUP(Span,Data!$N$4:$Y$11,Data!$Y$1,FALSE),FALSE)</f>
        <v>1.3876771501107132</v>
      </c>
      <c r="AF410" s="19">
        <f>$I410*AF$19^0.5/VLOOKUP($O410,AProperties!$AY$8:$BG$1007,VLOOKUP(Span,Data!$N$4:$Y$11,Data!$Y$1,FALSE),FALSE)</f>
        <v>1.5514702192353671</v>
      </c>
      <c r="AG410" s="19">
        <f>$I410*AG$19^0.5/VLOOKUP($O410,AProperties!$AY$8:$BG$1007,VLOOKUP(Span,Data!$N$4:$Y$11,Data!$Y$1,FALSE),FALSE)</f>
        <v>1.6995504727453923</v>
      </c>
      <c r="AH410" s="19">
        <f>$I410*AH$19^0.5/VLOOKUP($O410,AProperties!$AY$8:$BG$1007,VLOOKUP(Span,Data!$N$4:$Y$11,Data!$Y$1,FALSE),FALSE)</f>
        <v>1.8357243196198971</v>
      </c>
      <c r="AI410" s="19">
        <f>$I410*AI$19^0.5/VLOOKUP($O410,AProperties!$AY$8:$BG$1007,VLOOKUP(Span,Data!$N$4:$Y$11,Data!$Y$1,FALSE),FALSE)</f>
        <v>1.9624718458818158</v>
      </c>
      <c r="AJ410" s="19">
        <f>$I410*AJ$19^0.5/VLOOKUP($O410,AProperties!$AY$8:$BG$1007,VLOOKUP(Span,Data!$N$4:$Y$11,Data!$Y$1,FALSE),FALSE)</f>
        <v>2.0815157251660694</v>
      </c>
      <c r="AK410" s="19">
        <f>$I410*AK$19^0.5/VLOOKUP($O410,AProperties!$AY$8:$BG$1007,VLOOKUP(Span,Data!$N$4:$Y$11,Data!$Y$1,FALSE),FALSE)</f>
        <v>2.1941102256606153</v>
      </c>
      <c r="AL410" s="47">
        <f t="shared" si="57"/>
        <v>0.39100000000000001</v>
      </c>
    </row>
    <row r="411" spans="1:38" x14ac:dyDescent="0.25">
      <c r="A411" s="15">
        <v>0.39200000000000002</v>
      </c>
      <c r="B411" s="116">
        <f>VLOOKUP($A411,APropertiesDimless!$A$7:$I$1007,VLOOKUP(Span,Data!$N$4:$Y$11,Data!$Y$1,FALSE),FALSE)</f>
        <v>0.41197546772678456</v>
      </c>
      <c r="C411" s="6">
        <f t="shared" si="53"/>
        <v>0.59798773386339232</v>
      </c>
      <c r="D411" s="116">
        <f>VLOOKUP($A411,AProperties!$AE$8:$AM$1007,VLOOKUP(Span,Data!$N$4:$Y$11,Data!$Y$1,FALSE),FALSE)</f>
        <v>0.48280011902987885</v>
      </c>
      <c r="E411" s="116">
        <f t="shared" si="54"/>
        <v>0.66219774576613644</v>
      </c>
      <c r="F411" s="6">
        <f t="shared" si="58"/>
        <v>0.97039598436679253</v>
      </c>
      <c r="G411" s="9"/>
      <c r="H411" s="15">
        <f t="shared" si="55"/>
        <v>0.39200000000000002</v>
      </c>
      <c r="I411" s="6">
        <f>VLOOKUP(H411,AProperties!$AO$8:$AW$1007,VLOOKUP(Span,Data!$N$4:$Y$11,Data!$Y$1,FALSE),FALSE)^(2/3)</f>
        <v>0.36106630431408893</v>
      </c>
      <c r="J411" s="15">
        <f>$I411*(Slope^0.5)/VLOOKUP($H411,AProperties!$AY$8:$BG$1007,VLOOKUP(Span,Data!$N$4:$Y$11,Data!$Y$1,FALSE),FALSE)</f>
        <v>1.2033989140056498</v>
      </c>
      <c r="K411" s="15">
        <f>$J411*VLOOKUP($H411,AProperties!$A$8:$I$1007,VLOOKUP(Span,Data!$N$4:$Y$11,Data!$Y$1,FALSE),FALSE)</f>
        <v>0.56354597280158614</v>
      </c>
      <c r="L411" s="15">
        <f t="shared" si="59"/>
        <v>1.2033989140056498</v>
      </c>
      <c r="M411" s="15">
        <f t="shared" si="60"/>
        <v>0.39200000000000002</v>
      </c>
      <c r="O411" s="28">
        <f t="shared" si="56"/>
        <v>0.39200000000000002</v>
      </c>
      <c r="P411" s="19">
        <f>AA411*VLOOKUP($O411,AProperties!$A$8:$I$1007,VLOOKUP(Span,Data!$N$4:$Y$11,Data!$Y$1,FALSE),FALSE)</f>
        <v>0.23006667999404221</v>
      </c>
      <c r="Q411" s="19">
        <f>AB411*VLOOKUP($O411,AProperties!$A$8:$I$1007,VLOOKUP(Span,Data!$N$4:$Y$11,Data!$Y$1,FALSE),FALSE)</f>
        <v>0.32536341909772537</v>
      </c>
      <c r="R411" s="19">
        <f>AC411*VLOOKUP($O411,AProperties!$A$8:$I$1007,VLOOKUP(Span,Data!$N$4:$Y$11,Data!$Y$1,FALSE),FALSE)</f>
        <v>0.46013335998808441</v>
      </c>
      <c r="S411" s="19">
        <f>AD411*VLOOKUP($O411,AProperties!$A$8:$I$1007,VLOOKUP(Span,Data!$N$4:$Y$11,Data!$Y$1,FALSE),FALSE)</f>
        <v>0.56354597280158614</v>
      </c>
      <c r="T411" s="19">
        <f>AE411*VLOOKUP($O411,AProperties!$A$8:$I$1007,VLOOKUP(Span,Data!$N$4:$Y$11,Data!$Y$1,FALSE),FALSE)</f>
        <v>0.65072683819545074</v>
      </c>
      <c r="U411" s="19">
        <f>AF411*VLOOKUP($O411,AProperties!$A$8:$I$1007,VLOOKUP(Span,Data!$N$4:$Y$11,Data!$Y$1,FALSE),FALSE)</f>
        <v>0.72753472249426709</v>
      </c>
      <c r="V411" s="19">
        <f>AG411*VLOOKUP($O411,AProperties!$A$8:$I$1007,VLOOKUP(Span,Data!$N$4:$Y$11,Data!$Y$1,FALSE),FALSE)</f>
        <v>0.79697435775674275</v>
      </c>
      <c r="W411" s="19">
        <f>AH411*VLOOKUP($O411,AProperties!$A$8:$I$1007,VLOOKUP(Span,Data!$N$4:$Y$11,Data!$Y$1,FALSE),FALSE)</f>
        <v>0.86083069265026468</v>
      </c>
      <c r="X411" s="19">
        <f>AI411*VLOOKUP($O411,AProperties!$A$8:$I$1007,VLOOKUP(Span,Data!$N$4:$Y$11,Data!$Y$1,FALSE),FALSE)</f>
        <v>0.92026671997616882</v>
      </c>
      <c r="Y411" s="19">
        <f>AJ411*VLOOKUP($O411,AProperties!$A$8:$I$1007,VLOOKUP(Span,Data!$N$4:$Y$11,Data!$Y$1,FALSE),FALSE)</f>
        <v>0.97609025729317589</v>
      </c>
      <c r="Z411" s="19">
        <f>AK411*VLOOKUP($O411,AProperties!$A$8:$I$1007,VLOOKUP(Span,Data!$N$4:$Y$11,Data!$Y$1,FALSE),FALSE)</f>
        <v>1.0288894716487387</v>
      </c>
      <c r="AA411" s="19">
        <f>$I411*AA$19^0.5/VLOOKUP($O411,AProperties!$AY$8:$BG$1007,VLOOKUP(Span,Data!$N$4:$Y$11,Data!$Y$1,FALSE),FALSE)</f>
        <v>0.49128554938887586</v>
      </c>
      <c r="AB411" s="19">
        <f>$I411*AB$19^0.5/VLOOKUP($O411,AProperties!$AY$8:$BG$1007,VLOOKUP(Span,Data!$N$4:$Y$11,Data!$Y$1,FALSE),FALSE)</f>
        <v>0.69478268694366541</v>
      </c>
      <c r="AC411" s="19">
        <f>$I411*AC$19^0.5/VLOOKUP($O411,AProperties!$AY$8:$BG$1007,VLOOKUP(Span,Data!$N$4:$Y$11,Data!$Y$1,FALSE),FALSE)</f>
        <v>0.98257109877775173</v>
      </c>
      <c r="AD411" s="19">
        <f>$I411*AD$19^0.5/VLOOKUP($O411,AProperties!$AY$8:$BG$1007,VLOOKUP(Span,Data!$N$4:$Y$11,Data!$Y$1,FALSE),FALSE)</f>
        <v>1.2033989140056498</v>
      </c>
      <c r="AE411" s="19">
        <f>$I411*AE$19^0.5/VLOOKUP($O411,AProperties!$AY$8:$BG$1007,VLOOKUP(Span,Data!$N$4:$Y$11,Data!$Y$1,FALSE),FALSE)</f>
        <v>1.3895653738873308</v>
      </c>
      <c r="AF411" s="19">
        <f>$I411*AF$19^0.5/VLOOKUP($O411,AProperties!$AY$8:$BG$1007,VLOOKUP(Span,Data!$N$4:$Y$11,Data!$Y$1,FALSE),FALSE)</f>
        <v>1.5535813175959912</v>
      </c>
      <c r="AG411" s="19">
        <f>$I411*AG$19^0.5/VLOOKUP($O411,AProperties!$AY$8:$BG$1007,VLOOKUP(Span,Data!$N$4:$Y$11,Data!$Y$1,FALSE),FALSE)</f>
        <v>1.7018630651318443</v>
      </c>
      <c r="AH411" s="19">
        <f>$I411*AH$19^0.5/VLOOKUP($O411,AProperties!$AY$8:$BG$1007,VLOOKUP(Span,Data!$N$4:$Y$11,Data!$Y$1,FALSE),FALSE)</f>
        <v>1.8382222048861816</v>
      </c>
      <c r="AI411" s="19">
        <f>$I411*AI$19^0.5/VLOOKUP($O411,AProperties!$AY$8:$BG$1007,VLOOKUP(Span,Data!$N$4:$Y$11,Data!$Y$1,FALSE),FALSE)</f>
        <v>1.9651421975555035</v>
      </c>
      <c r="AJ411" s="19">
        <f>$I411*AJ$19^0.5/VLOOKUP($O411,AProperties!$AY$8:$BG$1007,VLOOKUP(Span,Data!$N$4:$Y$11,Data!$Y$1,FALSE),FALSE)</f>
        <v>2.0843480608309957</v>
      </c>
      <c r="AK411" s="19">
        <f>$I411*AK$19^0.5/VLOOKUP($O411,AProperties!$AY$8:$BG$1007,VLOOKUP(Span,Data!$N$4:$Y$11,Data!$Y$1,FALSE),FALSE)</f>
        <v>2.1970957695937137</v>
      </c>
      <c r="AL411" s="47">
        <f t="shared" si="57"/>
        <v>0.39200000000000002</v>
      </c>
    </row>
    <row r="412" spans="1:38" x14ac:dyDescent="0.25">
      <c r="A412" s="15">
        <v>0.39300000000000002</v>
      </c>
      <c r="B412" s="116">
        <f>VLOOKUP($A412,APropertiesDimless!$A$7:$I$1007,VLOOKUP(Span,Data!$N$4:$Y$11,Data!$Y$1,FALSE),FALSE)</f>
        <v>0.41315506208767899</v>
      </c>
      <c r="C412" s="6">
        <f t="shared" si="53"/>
        <v>0.59957753104383948</v>
      </c>
      <c r="D412" s="116">
        <f>VLOOKUP($A412,AProperties!$AE$8:$AM$1007,VLOOKUP(Span,Data!$N$4:$Y$11,Data!$Y$1,FALSE),FALSE)</f>
        <v>0.4839717788847826</v>
      </c>
      <c r="E412" s="116">
        <f t="shared" si="54"/>
        <v>0.66424671612736319</v>
      </c>
      <c r="F412" s="6">
        <f t="shared" si="58"/>
        <v>0.97414256814585454</v>
      </c>
      <c r="G412" s="9"/>
      <c r="H412" s="15">
        <f t="shared" si="55"/>
        <v>0.39300000000000002</v>
      </c>
      <c r="I412" s="6">
        <f>VLOOKUP(H412,AProperties!$AO$8:$AW$1007,VLOOKUP(Span,Data!$N$4:$Y$11,Data!$Y$1,FALSE),FALSE)^(2/3)</f>
        <v>0.36145852532699924</v>
      </c>
      <c r="J412" s="15">
        <f>$I412*(Slope^0.5)/VLOOKUP($H412,AProperties!$AY$8:$BG$1007,VLOOKUP(Span,Data!$N$4:$Y$11,Data!$Y$1,FALSE),FALSE)</f>
        <v>1.205030794012717</v>
      </c>
      <c r="K412" s="15">
        <f>$J412*VLOOKUP($H412,AProperties!$A$8:$I$1007,VLOOKUP(Span,Data!$N$4:$Y$11,Data!$Y$1,FALSE),FALSE)</f>
        <v>0.56567964297313023</v>
      </c>
      <c r="L412" s="15">
        <f t="shared" si="59"/>
        <v>1.205030794012717</v>
      </c>
      <c r="M412" s="15">
        <f t="shared" si="60"/>
        <v>0.39300000000000002</v>
      </c>
      <c r="O412" s="28">
        <f t="shared" si="56"/>
        <v>0.39300000000000002</v>
      </c>
      <c r="P412" s="19">
        <f>AA412*VLOOKUP($O412,AProperties!$A$8:$I$1007,VLOOKUP(Span,Data!$N$4:$Y$11,Data!$Y$1,FALSE),FALSE)</f>
        <v>0.2309377471939888</v>
      </c>
      <c r="Q412" s="19">
        <f>AB412*VLOOKUP($O412,AProperties!$A$8:$I$1007,VLOOKUP(Span,Data!$N$4:$Y$11,Data!$Y$1,FALSE),FALSE)</f>
        <v>0.32659529414562816</v>
      </c>
      <c r="R412" s="19">
        <f>AC412*VLOOKUP($O412,AProperties!$A$8:$I$1007,VLOOKUP(Span,Data!$N$4:$Y$11,Data!$Y$1,FALSE),FALSE)</f>
        <v>0.46187549438797759</v>
      </c>
      <c r="S412" s="19">
        <f>AD412*VLOOKUP($O412,AProperties!$A$8:$I$1007,VLOOKUP(Span,Data!$N$4:$Y$11,Data!$Y$1,FALSE),FALSE)</f>
        <v>0.56567964297313023</v>
      </c>
      <c r="T412" s="19">
        <f>AE412*VLOOKUP($O412,AProperties!$A$8:$I$1007,VLOOKUP(Span,Data!$N$4:$Y$11,Data!$Y$1,FALSE),FALSE)</f>
        <v>0.65319058829125631</v>
      </c>
      <c r="U412" s="19">
        <f>AF412*VLOOKUP($O412,AProperties!$A$8:$I$1007,VLOOKUP(Span,Data!$N$4:$Y$11,Data!$Y$1,FALSE),FALSE)</f>
        <v>0.73028927884116357</v>
      </c>
      <c r="V412" s="19">
        <f>AG412*VLOOKUP($O412,AProperties!$A$8:$I$1007,VLOOKUP(Span,Data!$N$4:$Y$11,Data!$Y$1,FALSE),FALSE)</f>
        <v>0.79999182305097116</v>
      </c>
      <c r="W412" s="19">
        <f>AH412*VLOOKUP($O412,AProperties!$A$8:$I$1007,VLOOKUP(Span,Data!$N$4:$Y$11,Data!$Y$1,FALSE),FALSE)</f>
        <v>0.86408992767332149</v>
      </c>
      <c r="X412" s="19">
        <f>AI412*VLOOKUP($O412,AProperties!$A$8:$I$1007,VLOOKUP(Span,Data!$N$4:$Y$11,Data!$Y$1,FALSE),FALSE)</f>
        <v>0.92375098877595518</v>
      </c>
      <c r="Y412" s="19">
        <f>AJ412*VLOOKUP($O412,AProperties!$A$8:$I$1007,VLOOKUP(Span,Data!$N$4:$Y$11,Data!$Y$1,FALSE),FALSE)</f>
        <v>0.97978588243688447</v>
      </c>
      <c r="Z412" s="19">
        <f>AK412*VLOOKUP($O412,AProperties!$A$8:$I$1007,VLOOKUP(Span,Data!$N$4:$Y$11,Data!$Y$1,FALSE),FALSE)</f>
        <v>1.0327850025928407</v>
      </c>
      <c r="AA412" s="19">
        <f>$I412*AA$19^0.5/VLOOKUP($O412,AProperties!$AY$8:$BG$1007,VLOOKUP(Span,Data!$N$4:$Y$11,Data!$Y$1,FALSE),FALSE)</f>
        <v>0.49195176161200321</v>
      </c>
      <c r="AB412" s="19">
        <f>$I412*AB$19^0.5/VLOOKUP($O412,AProperties!$AY$8:$BG$1007,VLOOKUP(Span,Data!$N$4:$Y$11,Data!$Y$1,FALSE),FALSE)</f>
        <v>0.69572485330503075</v>
      </c>
      <c r="AC412" s="19">
        <f>$I412*AC$19^0.5/VLOOKUP($O412,AProperties!$AY$8:$BG$1007,VLOOKUP(Span,Data!$N$4:$Y$11,Data!$Y$1,FALSE),FALSE)</f>
        <v>0.98390352322400643</v>
      </c>
      <c r="AD412" s="19">
        <f>$I412*AD$19^0.5/VLOOKUP($O412,AProperties!$AY$8:$BG$1007,VLOOKUP(Span,Data!$N$4:$Y$11,Data!$Y$1,FALSE),FALSE)</f>
        <v>1.205030794012717</v>
      </c>
      <c r="AE412" s="19">
        <f>$I412*AE$19^0.5/VLOOKUP($O412,AProperties!$AY$8:$BG$1007,VLOOKUP(Span,Data!$N$4:$Y$11,Data!$Y$1,FALSE),FALSE)</f>
        <v>1.3914497066100615</v>
      </c>
      <c r="AF412" s="19">
        <f>$I412*AF$19^0.5/VLOOKUP($O412,AProperties!$AY$8:$BG$1007,VLOOKUP(Span,Data!$N$4:$Y$11,Data!$Y$1,FALSE),FALSE)</f>
        <v>1.5556880656261178</v>
      </c>
      <c r="AG412" s="19">
        <f>$I412*AG$19^0.5/VLOOKUP($O412,AProperties!$AY$8:$BG$1007,VLOOKUP(Span,Data!$N$4:$Y$11,Data!$Y$1,FALSE),FALSE)</f>
        <v>1.7041708919700043</v>
      </c>
      <c r="AH412" s="19">
        <f>$I412*AH$19^0.5/VLOOKUP($O412,AProperties!$AY$8:$BG$1007,VLOOKUP(Span,Data!$N$4:$Y$11,Data!$Y$1,FALSE),FALSE)</f>
        <v>1.8407149427720053</v>
      </c>
      <c r="AI412" s="19">
        <f>$I412*AI$19^0.5/VLOOKUP($O412,AProperties!$AY$8:$BG$1007,VLOOKUP(Span,Data!$N$4:$Y$11,Data!$Y$1,FALSE),FALSE)</f>
        <v>1.9678070464480129</v>
      </c>
      <c r="AJ412" s="19">
        <f>$I412*AJ$19^0.5/VLOOKUP($O412,AProperties!$AY$8:$BG$1007,VLOOKUP(Span,Data!$N$4:$Y$11,Data!$Y$1,FALSE),FALSE)</f>
        <v>2.0871745599150922</v>
      </c>
      <c r="AK412" s="19">
        <f>$I412*AK$19^0.5/VLOOKUP($O412,AProperties!$AY$8:$BG$1007,VLOOKUP(Span,Data!$N$4:$Y$11,Data!$Y$1,FALSE),FALSE)</f>
        <v>2.2000751612304215</v>
      </c>
      <c r="AL412" s="47">
        <f t="shared" si="57"/>
        <v>0.39300000000000002</v>
      </c>
    </row>
    <row r="413" spans="1:38" x14ac:dyDescent="0.25">
      <c r="A413" s="15">
        <v>0.39400000000000002</v>
      </c>
      <c r="B413" s="116">
        <f>VLOOKUP($A413,APropertiesDimless!$A$7:$I$1007,VLOOKUP(Span,Data!$N$4:$Y$11,Data!$Y$1,FALSE),FALSE)</f>
        <v>0.41433585597709766</v>
      </c>
      <c r="C413" s="6">
        <f t="shared" si="53"/>
        <v>0.6011679279885489</v>
      </c>
      <c r="D413" s="116">
        <f>VLOOKUP($A413,AProperties!$AE$8:$AM$1007,VLOOKUP(Span,Data!$N$4:$Y$11,Data!$Y$1,FALSE),FALSE)</f>
        <v>0.48514292784401625</v>
      </c>
      <c r="E413" s="116">
        <f t="shared" si="54"/>
        <v>0.66629780110289094</v>
      </c>
      <c r="F413" s="6">
        <f t="shared" si="58"/>
        <v>0.97789428570300985</v>
      </c>
      <c r="G413" s="9"/>
      <c r="H413" s="15">
        <f t="shared" si="55"/>
        <v>0.39400000000000002</v>
      </c>
      <c r="I413" s="6">
        <f>VLOOKUP(H413,AProperties!$AO$8:$AW$1007,VLOOKUP(Span,Data!$N$4:$Y$11,Data!$Y$1,FALSE),FALSE)^(2/3)</f>
        <v>0.36184957339035073</v>
      </c>
      <c r="J413" s="15">
        <f>$I413*(Slope^0.5)/VLOOKUP($H413,AProperties!$AY$8:$BG$1007,VLOOKUP(Span,Data!$N$4:$Y$11,Data!$Y$1,FALSE),FALSE)</f>
        <v>1.2066593102452143</v>
      </c>
      <c r="K413" s="15">
        <f>$J413*VLOOKUP($H413,AProperties!$A$8:$I$1007,VLOOKUP(Span,Data!$N$4:$Y$11,Data!$Y$1,FALSE),FALSE)</f>
        <v>0.56781484143413197</v>
      </c>
      <c r="L413" s="15">
        <f t="shared" si="59"/>
        <v>1.2066593102452143</v>
      </c>
      <c r="M413" s="15">
        <f t="shared" si="60"/>
        <v>0.39400000000000002</v>
      </c>
      <c r="O413" s="28">
        <f t="shared" si="56"/>
        <v>0.39400000000000002</v>
      </c>
      <c r="P413" s="19">
        <f>AA413*VLOOKUP($O413,AProperties!$A$8:$I$1007,VLOOKUP(Span,Data!$N$4:$Y$11,Data!$Y$1,FALSE),FALSE)</f>
        <v>0.23180943831549383</v>
      </c>
      <c r="Q413" s="19">
        <f>AB413*VLOOKUP($O413,AProperties!$A$8:$I$1007,VLOOKUP(Span,Data!$N$4:$Y$11,Data!$Y$1,FALSE),FALSE)</f>
        <v>0.32782805155186079</v>
      </c>
      <c r="R413" s="19">
        <f>AC413*VLOOKUP($O413,AProperties!$A$8:$I$1007,VLOOKUP(Span,Data!$N$4:$Y$11,Data!$Y$1,FALSE),FALSE)</f>
        <v>0.46361887663098766</v>
      </c>
      <c r="S413" s="19">
        <f>AD413*VLOOKUP($O413,AProperties!$A$8:$I$1007,VLOOKUP(Span,Data!$N$4:$Y$11,Data!$Y$1,FALSE),FALSE)</f>
        <v>0.56781484143413197</v>
      </c>
      <c r="T413" s="19">
        <f>AE413*VLOOKUP($O413,AProperties!$A$8:$I$1007,VLOOKUP(Span,Data!$N$4:$Y$11,Data!$Y$1,FALSE),FALSE)</f>
        <v>0.65565610310372158</v>
      </c>
      <c r="U413" s="19">
        <f>AF413*VLOOKUP($O413,AProperties!$A$8:$I$1007,VLOOKUP(Span,Data!$N$4:$Y$11,Data!$Y$1,FALSE),FALSE)</f>
        <v>0.73304580820126619</v>
      </c>
      <c r="V413" s="19">
        <f>AG413*VLOOKUP($O413,AProperties!$A$8:$I$1007,VLOOKUP(Span,Data!$N$4:$Y$11,Data!$Y$1,FALSE),FALSE)</f>
        <v>0.80301144967287796</v>
      </c>
      <c r="W413" s="19">
        <f>AH413*VLOOKUP($O413,AProperties!$A$8:$I$1007,VLOOKUP(Span,Data!$N$4:$Y$11,Data!$Y$1,FALSE),FALSE)</f>
        <v>0.86735149719708593</v>
      </c>
      <c r="X413" s="19">
        <f>AI413*VLOOKUP($O413,AProperties!$A$8:$I$1007,VLOOKUP(Span,Data!$N$4:$Y$11,Data!$Y$1,FALSE),FALSE)</f>
        <v>0.92723775326197533</v>
      </c>
      <c r="Y413" s="19">
        <f>AJ413*VLOOKUP($O413,AProperties!$A$8:$I$1007,VLOOKUP(Span,Data!$N$4:$Y$11,Data!$Y$1,FALSE),FALSE)</f>
        <v>0.98348415465558225</v>
      </c>
      <c r="Z413" s="19">
        <f>AK413*VLOOKUP($O413,AProperties!$A$8:$I$1007,VLOOKUP(Span,Data!$N$4:$Y$11,Data!$Y$1,FALSE),FALSE)</f>
        <v>1.036683323798977</v>
      </c>
      <c r="AA413" s="19">
        <f>$I413*AA$19^0.5/VLOOKUP($O413,AProperties!$AY$8:$BG$1007,VLOOKUP(Span,Data!$N$4:$Y$11,Data!$Y$1,FALSE),FALSE)</f>
        <v>0.49261660057991291</v>
      </c>
      <c r="AB413" s="19">
        <f>$I413*AB$19^0.5/VLOOKUP($O413,AProperties!$AY$8:$BG$1007,VLOOKUP(Span,Data!$N$4:$Y$11,Data!$Y$1,FALSE),FALSE)</f>
        <v>0.69666507759024277</v>
      </c>
      <c r="AC413" s="19">
        <f>$I413*AC$19^0.5/VLOOKUP($O413,AProperties!$AY$8:$BG$1007,VLOOKUP(Span,Data!$N$4:$Y$11,Data!$Y$1,FALSE),FALSE)</f>
        <v>0.98523320115982582</v>
      </c>
      <c r="AD413" s="19">
        <f>$I413*AD$19^0.5/VLOOKUP($O413,AProperties!$AY$8:$BG$1007,VLOOKUP(Span,Data!$N$4:$Y$11,Data!$Y$1,FALSE),FALSE)</f>
        <v>1.2066593102452143</v>
      </c>
      <c r="AE413" s="19">
        <f>$I413*AE$19^0.5/VLOOKUP($O413,AProperties!$AY$8:$BG$1007,VLOOKUP(Span,Data!$N$4:$Y$11,Data!$Y$1,FALSE),FALSE)</f>
        <v>1.3933301551804855</v>
      </c>
      <c r="AF413" s="19">
        <f>$I413*AF$19^0.5/VLOOKUP($O413,AProperties!$AY$8:$BG$1007,VLOOKUP(Span,Data!$N$4:$Y$11,Data!$Y$1,FALSE),FALSE)</f>
        <v>1.5577904710419481</v>
      </c>
      <c r="AG413" s="19">
        <f>$I413*AG$19^0.5/VLOOKUP($O413,AProperties!$AY$8:$BG$1007,VLOOKUP(Span,Data!$N$4:$Y$11,Data!$Y$1,FALSE),FALSE)</f>
        <v>1.7064739617125466</v>
      </c>
      <c r="AH413" s="19">
        <f>$I413*AH$19^0.5/VLOOKUP($O413,AProperties!$AY$8:$BG$1007,VLOOKUP(Span,Data!$N$4:$Y$11,Data!$Y$1,FALSE),FALSE)</f>
        <v>1.8432025424072995</v>
      </c>
      <c r="AI413" s="19">
        <f>$I413*AI$19^0.5/VLOOKUP($O413,AProperties!$AY$8:$BG$1007,VLOOKUP(Span,Data!$N$4:$Y$11,Data!$Y$1,FALSE),FALSE)</f>
        <v>1.9704664023196516</v>
      </c>
      <c r="AJ413" s="19">
        <f>$I413*AJ$19^0.5/VLOOKUP($O413,AProperties!$AY$8:$BG$1007,VLOOKUP(Span,Data!$N$4:$Y$11,Data!$Y$1,FALSE),FALSE)</f>
        <v>2.0899952327707281</v>
      </c>
      <c r="AK413" s="19">
        <f>$I413*AK$19^0.5/VLOOKUP($O413,AProperties!$AY$8:$BG$1007,VLOOKUP(Span,Data!$N$4:$Y$11,Data!$Y$1,FALSE),FALSE)</f>
        <v>2.203048411483095</v>
      </c>
      <c r="AL413" s="47">
        <f t="shared" si="57"/>
        <v>0.39400000000000002</v>
      </c>
    </row>
    <row r="414" spans="1:38" x14ac:dyDescent="0.25">
      <c r="A414" s="15">
        <v>0.39500000000000002</v>
      </c>
      <c r="B414" s="116">
        <f>VLOOKUP($A414,APropertiesDimless!$A$7:$I$1007,VLOOKUP(Span,Data!$N$4:$Y$11,Data!$Y$1,FALSE),FALSE)</f>
        <v>0.41551785550165127</v>
      </c>
      <c r="C414" s="6">
        <f t="shared" si="53"/>
        <v>0.60275892775082562</v>
      </c>
      <c r="D414" s="116">
        <f>VLOOKUP($A414,AProperties!$AE$8:$AM$1007,VLOOKUP(Span,Data!$N$4:$Y$11,Data!$Y$1,FALSE),FALSE)</f>
        <v>0.48631356418769073</v>
      </c>
      <c r="E414" s="116">
        <f t="shared" si="54"/>
        <v>0.66835100538793291</v>
      </c>
      <c r="F414" s="6">
        <f t="shared" si="58"/>
        <v>0.98165113467417409</v>
      </c>
      <c r="G414" s="9"/>
      <c r="H414" s="15">
        <f t="shared" si="55"/>
        <v>0.39500000000000002</v>
      </c>
      <c r="I414" s="6">
        <f>VLOOKUP(H414,AProperties!$AO$8:$AW$1007,VLOOKUP(Span,Data!$N$4:$Y$11,Data!$Y$1,FALSE),FALSE)^(2/3)</f>
        <v>0.36223945119081202</v>
      </c>
      <c r="J414" s="15">
        <f>$I414*(Slope^0.5)/VLOOKUP($H414,AProperties!$AY$8:$BG$1007,VLOOKUP(Span,Data!$N$4:$Y$11,Data!$Y$1,FALSE),FALSE)</f>
        <v>1.2082844686335859</v>
      </c>
      <c r="K414" s="15">
        <f>$J414*VLOOKUP($H414,AProperties!$A$8:$I$1007,VLOOKUP(Span,Data!$N$4:$Y$11,Data!$Y$1,FALSE),FALSE)</f>
        <v>0.5699515550819223</v>
      </c>
      <c r="L414" s="15">
        <f t="shared" si="59"/>
        <v>1.2082844686335859</v>
      </c>
      <c r="M414" s="15">
        <f t="shared" si="60"/>
        <v>0.39500000000000002</v>
      </c>
      <c r="O414" s="28">
        <f t="shared" si="56"/>
        <v>0.39500000000000002</v>
      </c>
      <c r="P414" s="19">
        <f>AA414*VLOOKUP($O414,AProperties!$A$8:$I$1007,VLOOKUP(Span,Data!$N$4:$Y$11,Data!$Y$1,FALSE),FALSE)</f>
        <v>0.23268174800941507</v>
      </c>
      <c r="Q414" s="19">
        <f>AB414*VLOOKUP($O414,AProperties!$A$8:$I$1007,VLOOKUP(Span,Data!$N$4:$Y$11,Data!$Y$1,FALSE),FALSE)</f>
        <v>0.32906168375159373</v>
      </c>
      <c r="R414" s="19">
        <f>AC414*VLOOKUP($O414,AProperties!$A$8:$I$1007,VLOOKUP(Span,Data!$N$4:$Y$11,Data!$Y$1,FALSE),FALSE)</f>
        <v>0.46536349601883015</v>
      </c>
      <c r="S414" s="19">
        <f>AD414*VLOOKUP($O414,AProperties!$A$8:$I$1007,VLOOKUP(Span,Data!$N$4:$Y$11,Data!$Y$1,FALSE),FALSE)</f>
        <v>0.5699515550819223</v>
      </c>
      <c r="T414" s="19">
        <f>AE414*VLOOKUP($O414,AProperties!$A$8:$I$1007,VLOOKUP(Span,Data!$N$4:$Y$11,Data!$Y$1,FALSE),FALSE)</f>
        <v>0.65812336750318745</v>
      </c>
      <c r="U414" s="19">
        <f>AF414*VLOOKUP($O414,AProperties!$A$8:$I$1007,VLOOKUP(Span,Data!$N$4:$Y$11,Data!$Y$1,FALSE),FALSE)</f>
        <v>0.73580429365910149</v>
      </c>
      <c r="V414" s="19">
        <f>AG414*VLOOKUP($O414,AProperties!$A$8:$I$1007,VLOOKUP(Span,Data!$N$4:$Y$11,Data!$Y$1,FALSE),FALSE)</f>
        <v>0.80603321909249082</v>
      </c>
      <c r="W414" s="19">
        <f>AH414*VLOOKUP($O414,AProperties!$A$8:$I$1007,VLOOKUP(Span,Data!$N$4:$Y$11,Data!$Y$1,FALSE),FALSE)</f>
        <v>0.87061538120690074</v>
      </c>
      <c r="X414" s="19">
        <f>AI414*VLOOKUP($O414,AProperties!$A$8:$I$1007,VLOOKUP(Span,Data!$N$4:$Y$11,Data!$Y$1,FALSE),FALSE)</f>
        <v>0.93072699203766029</v>
      </c>
      <c r="Y414" s="19">
        <f>AJ414*VLOOKUP($O414,AProperties!$A$8:$I$1007,VLOOKUP(Span,Data!$N$4:$Y$11,Data!$Y$1,FALSE),FALSE)</f>
        <v>0.98718505125478095</v>
      </c>
      <c r="Z414" s="19">
        <f>AK414*VLOOKUP($O414,AProperties!$A$8:$I$1007,VLOOKUP(Span,Data!$N$4:$Y$11,Data!$Y$1,FALSE),FALSE)</f>
        <v>1.0405844113450569</v>
      </c>
      <c r="AA414" s="19">
        <f>$I414*AA$19^0.5/VLOOKUP($O414,AProperties!$AY$8:$BG$1007,VLOOKUP(Span,Data!$N$4:$Y$11,Data!$Y$1,FALSE),FALSE)</f>
        <v>0.49328006871369856</v>
      </c>
      <c r="AB414" s="19">
        <f>$I414*AB$19^0.5/VLOOKUP($O414,AProperties!$AY$8:$BG$1007,VLOOKUP(Span,Data!$N$4:$Y$11,Data!$Y$1,FALSE),FALSE)</f>
        <v>0.69760336322324479</v>
      </c>
      <c r="AC414" s="19">
        <f>$I414*AC$19^0.5/VLOOKUP($O414,AProperties!$AY$8:$BG$1007,VLOOKUP(Span,Data!$N$4:$Y$11,Data!$Y$1,FALSE),FALSE)</f>
        <v>0.98656013742739712</v>
      </c>
      <c r="AD414" s="19">
        <f>$I414*AD$19^0.5/VLOOKUP($O414,AProperties!$AY$8:$BG$1007,VLOOKUP(Span,Data!$N$4:$Y$11,Data!$Y$1,FALSE),FALSE)</f>
        <v>1.2082844686335859</v>
      </c>
      <c r="AE414" s="19">
        <f>$I414*AE$19^0.5/VLOOKUP($O414,AProperties!$AY$8:$BG$1007,VLOOKUP(Span,Data!$N$4:$Y$11,Data!$Y$1,FALSE),FALSE)</f>
        <v>1.3952067264464896</v>
      </c>
      <c r="AF414" s="19">
        <f>$I414*AF$19^0.5/VLOOKUP($O414,AProperties!$AY$8:$BG$1007,VLOOKUP(Span,Data!$N$4:$Y$11,Data!$Y$1,FALSE),FALSE)</f>
        <v>1.5598885414996519</v>
      </c>
      <c r="AG414" s="19">
        <f>$I414*AG$19^0.5/VLOOKUP($O414,AProperties!$AY$8:$BG$1007,VLOOKUP(Span,Data!$N$4:$Y$11,Data!$Y$1,FALSE),FALSE)</f>
        <v>1.7087722827463858</v>
      </c>
      <c r="AH414" s="19">
        <f>$I414*AH$19^0.5/VLOOKUP($O414,AProperties!$AY$8:$BG$1007,VLOOKUP(Span,Data!$N$4:$Y$11,Data!$Y$1,FALSE),FALSE)</f>
        <v>1.8456850128509676</v>
      </c>
      <c r="AI414" s="19">
        <f>$I414*AI$19^0.5/VLOOKUP($O414,AProperties!$AY$8:$BG$1007,VLOOKUP(Span,Data!$N$4:$Y$11,Data!$Y$1,FALSE),FALSE)</f>
        <v>1.9731202748547942</v>
      </c>
      <c r="AJ414" s="19">
        <f>$I414*AJ$19^0.5/VLOOKUP($O414,AProperties!$AY$8:$BG$1007,VLOOKUP(Span,Data!$N$4:$Y$11,Data!$Y$1,FALSE),FALSE)</f>
        <v>2.0928100896697339</v>
      </c>
      <c r="AK414" s="19">
        <f>$I414*AK$19^0.5/VLOOKUP($O414,AProperties!$AY$8:$BG$1007,VLOOKUP(Span,Data!$N$4:$Y$11,Data!$Y$1,FALSE),FALSE)</f>
        <v>2.2060155311791942</v>
      </c>
      <c r="AL414" s="47">
        <f t="shared" si="57"/>
        <v>0.39500000000000002</v>
      </c>
    </row>
    <row r="415" spans="1:38" x14ac:dyDescent="0.25">
      <c r="A415" s="15">
        <v>0.39600000000000002</v>
      </c>
      <c r="B415" s="116">
        <f>VLOOKUP($A415,APropertiesDimless!$A$7:$I$1007,VLOOKUP(Span,Data!$N$4:$Y$11,Data!$Y$1,FALSE),FALSE)</f>
        <v>0.416701066800585</v>
      </c>
      <c r="C415" s="6">
        <f t="shared" si="53"/>
        <v>0.60435053340029254</v>
      </c>
      <c r="D415" s="116">
        <f>VLOOKUP($A415,AProperties!$AE$8:$AM$1007,VLOOKUP(Span,Data!$N$4:$Y$11,Data!$Y$1,FALSE),FALSE)</f>
        <v>0.48748368619365734</v>
      </c>
      <c r="E415" s="116">
        <f t="shared" si="54"/>
        <v>0.67040633369937075</v>
      </c>
      <c r="F415" s="6">
        <f t="shared" si="58"/>
        <v>0.98541311275013443</v>
      </c>
      <c r="G415" s="9"/>
      <c r="H415" s="15">
        <f t="shared" si="55"/>
        <v>0.39600000000000002</v>
      </c>
      <c r="I415" s="6">
        <f>VLOOKUP(H415,AProperties!$AO$8:$AW$1007,VLOOKUP(Span,Data!$N$4:$Y$11,Data!$Y$1,FALSE),FALSE)^(2/3)</f>
        <v>0.36262816139661119</v>
      </c>
      <c r="J415" s="15">
        <f>$I415*(Slope^0.5)/VLOOKUP($H415,AProperties!$AY$8:$BG$1007,VLOOKUP(Span,Data!$N$4:$Y$11,Data!$Y$1,FALSE),FALSE)</f>
        <v>1.2099062750621079</v>
      </c>
      <c r="K415" s="15">
        <f>$J415*VLOOKUP($H415,AProperties!$A$8:$I$1007,VLOOKUP(Span,Data!$N$4:$Y$11,Data!$Y$1,FALSE),FALSE)</f>
        <v>0.57208977081545342</v>
      </c>
      <c r="L415" s="15">
        <f t="shared" si="59"/>
        <v>1.2099062750621079</v>
      </c>
      <c r="M415" s="15">
        <f t="shared" si="60"/>
        <v>0.39600000000000002</v>
      </c>
      <c r="O415" s="28">
        <f t="shared" si="56"/>
        <v>0.39600000000000002</v>
      </c>
      <c r="P415" s="19">
        <f>AA415*VLOOKUP($O415,AProperties!$A$8:$I$1007,VLOOKUP(Span,Data!$N$4:$Y$11,Data!$Y$1,FALSE),FALSE)</f>
        <v>0.23355467092727203</v>
      </c>
      <c r="Q415" s="19">
        <f>AB415*VLOOKUP($O415,AProperties!$A$8:$I$1007,VLOOKUP(Span,Data!$N$4:$Y$11,Data!$Y$1,FALSE),FALSE)</f>
        <v>0.33029618318093329</v>
      </c>
      <c r="R415" s="19">
        <f>AC415*VLOOKUP($O415,AProperties!$A$8:$I$1007,VLOOKUP(Span,Data!$N$4:$Y$11,Data!$Y$1,FALSE),FALSE)</f>
        <v>0.46710934185454406</v>
      </c>
      <c r="S415" s="19">
        <f>AD415*VLOOKUP($O415,AProperties!$A$8:$I$1007,VLOOKUP(Span,Data!$N$4:$Y$11,Data!$Y$1,FALSE),FALSE)</f>
        <v>0.57208977081545342</v>
      </c>
      <c r="T415" s="19">
        <f>AE415*VLOOKUP($O415,AProperties!$A$8:$I$1007,VLOOKUP(Span,Data!$N$4:$Y$11,Data!$Y$1,FALSE),FALSE)</f>
        <v>0.66059236636186658</v>
      </c>
      <c r="U415" s="19">
        <f>AF415*VLOOKUP($O415,AProperties!$A$8:$I$1007,VLOOKUP(Span,Data!$N$4:$Y$11,Data!$Y$1,FALSE),FALSE)</f>
        <v>0.73856471830128967</v>
      </c>
      <c r="V415" s="19">
        <f>AG415*VLOOKUP($O415,AProperties!$A$8:$I$1007,VLOOKUP(Span,Data!$N$4:$Y$11,Data!$Y$1,FALSE),FALSE)</f>
        <v>0.80905711278212999</v>
      </c>
      <c r="W415" s="19">
        <f>AH415*VLOOKUP($O415,AProperties!$A$8:$I$1007,VLOOKUP(Span,Data!$N$4:$Y$11,Data!$Y$1,FALSE),FALSE)</f>
        <v>0.87388155969058456</v>
      </c>
      <c r="X415" s="19">
        <f>AI415*VLOOKUP($O415,AProperties!$A$8:$I$1007,VLOOKUP(Span,Data!$N$4:$Y$11,Data!$Y$1,FALSE),FALSE)</f>
        <v>0.93421868370908812</v>
      </c>
      <c r="Y415" s="19">
        <f>AJ415*VLOOKUP($O415,AProperties!$A$8:$I$1007,VLOOKUP(Span,Data!$N$4:$Y$11,Data!$Y$1,FALSE),FALSE)</f>
        <v>0.99088854954280015</v>
      </c>
      <c r="Z415" s="19">
        <f>AK415*VLOOKUP($O415,AProperties!$A$8:$I$1007,VLOOKUP(Span,Data!$N$4:$Y$11,Data!$Y$1,FALSE),FALSE)</f>
        <v>1.0444882413119483</v>
      </c>
      <c r="AA415" s="19">
        <f>$I415*AA$19^0.5/VLOOKUP($O415,AProperties!$AY$8:$BG$1007,VLOOKUP(Span,Data!$N$4:$Y$11,Data!$Y$1,FALSE),FALSE)</f>
        <v>0.4939421684156059</v>
      </c>
      <c r="AB415" s="19">
        <f>$I415*AB$19^0.5/VLOOKUP($O415,AProperties!$AY$8:$BG$1007,VLOOKUP(Span,Data!$N$4:$Y$11,Data!$Y$1,FALSE),FALSE)</f>
        <v>0.69853971360132527</v>
      </c>
      <c r="AC415" s="19">
        <f>$I415*AC$19^0.5/VLOOKUP($O415,AProperties!$AY$8:$BG$1007,VLOOKUP(Span,Data!$N$4:$Y$11,Data!$Y$1,FALSE),FALSE)</f>
        <v>0.9878843368312118</v>
      </c>
      <c r="AD415" s="19">
        <f>$I415*AD$19^0.5/VLOOKUP($O415,AProperties!$AY$8:$BG$1007,VLOOKUP(Span,Data!$N$4:$Y$11,Data!$Y$1,FALSE),FALSE)</f>
        <v>1.2099062750621079</v>
      </c>
      <c r="AE415" s="19">
        <f>$I415*AE$19^0.5/VLOOKUP($O415,AProperties!$AY$8:$BG$1007,VLOOKUP(Span,Data!$N$4:$Y$11,Data!$Y$1,FALSE),FALSE)</f>
        <v>1.3970794272026505</v>
      </c>
      <c r="AF415" s="19">
        <f>$I415*AF$19^0.5/VLOOKUP($O415,AProperties!$AY$8:$BG$1007,VLOOKUP(Span,Data!$N$4:$Y$11,Data!$Y$1,FALSE),FALSE)</f>
        <v>1.5619822845957978</v>
      </c>
      <c r="AG415" s="19">
        <f>$I415*AG$19^0.5/VLOOKUP($O415,AProperties!$AY$8:$BG$1007,VLOOKUP(Span,Data!$N$4:$Y$11,Data!$Y$1,FALSE),FALSE)</f>
        <v>1.7110658633931455</v>
      </c>
      <c r="AH415" s="19">
        <f>$I415*AH$19^0.5/VLOOKUP($O415,AProperties!$AY$8:$BG$1007,VLOOKUP(Span,Data!$N$4:$Y$11,Data!$Y$1,FALSE),FALSE)</f>
        <v>1.8481623630913901</v>
      </c>
      <c r="AI415" s="19">
        <f>$I415*AI$19^0.5/VLOOKUP($O415,AProperties!$AY$8:$BG$1007,VLOOKUP(Span,Data!$N$4:$Y$11,Data!$Y$1,FALSE),FALSE)</f>
        <v>1.9757686736624236</v>
      </c>
      <c r="AJ415" s="19">
        <f>$I415*AJ$19^0.5/VLOOKUP($O415,AProperties!$AY$8:$BG$1007,VLOOKUP(Span,Data!$N$4:$Y$11,Data!$Y$1,FALSE),FALSE)</f>
        <v>2.0956191408039762</v>
      </c>
      <c r="AK415" s="19">
        <f>$I415*AK$19^0.5/VLOOKUP($O415,AProperties!$AY$8:$BG$1007,VLOOKUP(Span,Data!$N$4:$Y$11,Data!$Y$1,FALSE),FALSE)</f>
        <v>2.208976531061889</v>
      </c>
      <c r="AL415" s="47">
        <f t="shared" si="57"/>
        <v>0.39600000000000002</v>
      </c>
    </row>
    <row r="416" spans="1:38" x14ac:dyDescent="0.25">
      <c r="A416" s="15">
        <v>0.39700000000000002</v>
      </c>
      <c r="B416" s="116">
        <f>VLOOKUP($A416,APropertiesDimless!$A$7:$I$1007,VLOOKUP(Span,Data!$N$4:$Y$11,Data!$Y$1,FALSE),FALSE)</f>
        <v>0.41788549604603137</v>
      </c>
      <c r="C416" s="6">
        <f t="shared" si="53"/>
        <v>0.60594274802301573</v>
      </c>
      <c r="D416" s="116">
        <f>VLOOKUP($A416,AProperties!$AE$8:$AM$1007,VLOOKUP(Span,Data!$N$4:$Y$11,Data!$Y$1,FALSE),FALSE)</f>
        <v>0.48865329213749453</v>
      </c>
      <c r="E416" s="116">
        <f t="shared" si="54"/>
        <v>0.67246379077595675</v>
      </c>
      <c r="F416" s="6">
        <f t="shared" si="58"/>
        <v>0.98918021767667885</v>
      </c>
      <c r="G416" s="9"/>
      <c r="H416" s="15">
        <f t="shared" si="55"/>
        <v>0.39700000000000002</v>
      </c>
      <c r="I416" s="6">
        <f>VLOOKUP(H416,AProperties!$AO$8:$AW$1007,VLOOKUP(Span,Data!$N$4:$Y$11,Data!$Y$1,FALSE),FALSE)^(2/3)</f>
        <v>0.36301570665766447</v>
      </c>
      <c r="J416" s="15">
        <f>$I416*(Slope^0.5)/VLOOKUP($H416,AProperties!$AY$8:$BG$1007,VLOOKUP(Span,Data!$N$4:$Y$11,Data!$Y$1,FALSE),FALSE)</f>
        <v>1.2115247353692062</v>
      </c>
      <c r="K416" s="15">
        <f>$J416*VLOOKUP($H416,AProperties!$A$8:$I$1007,VLOOKUP(Span,Data!$N$4:$Y$11,Data!$Y$1,FALSE),FALSE)</f>
        <v>0.57422947553518011</v>
      </c>
      <c r="L416" s="15">
        <f t="shared" si="59"/>
        <v>1.2115247353692062</v>
      </c>
      <c r="M416" s="15">
        <f t="shared" si="60"/>
        <v>0.39700000000000002</v>
      </c>
      <c r="O416" s="28">
        <f t="shared" si="56"/>
        <v>0.39700000000000002</v>
      </c>
      <c r="P416" s="19">
        <f>AA416*VLOOKUP($O416,AProperties!$A$8:$I$1007,VLOOKUP(Span,Data!$N$4:$Y$11,Data!$Y$1,FALSE),FALSE)</f>
        <v>0.23442820172119791</v>
      </c>
      <c r="Q416" s="19">
        <f>AB416*VLOOKUP($O416,AProperties!$A$8:$I$1007,VLOOKUP(Span,Data!$N$4:$Y$11,Data!$Y$1,FALSE),FALSE)</f>
        <v>0.33153154227685383</v>
      </c>
      <c r="R416" s="19">
        <f>AC416*VLOOKUP($O416,AProperties!$A$8:$I$1007,VLOOKUP(Span,Data!$N$4:$Y$11,Data!$Y$1,FALSE),FALSE)</f>
        <v>0.46885640344239582</v>
      </c>
      <c r="S416" s="19">
        <f>AD416*VLOOKUP($O416,AProperties!$A$8:$I$1007,VLOOKUP(Span,Data!$N$4:$Y$11,Data!$Y$1,FALSE),FALSE)</f>
        <v>0.57422947553518011</v>
      </c>
      <c r="T416" s="19">
        <f>AE416*VLOOKUP($O416,AProperties!$A$8:$I$1007,VLOOKUP(Span,Data!$N$4:$Y$11,Data!$Y$1,FALSE),FALSE)</f>
        <v>0.66306308455370766</v>
      </c>
      <c r="U416" s="19">
        <f>AF416*VLOOKUP($O416,AProperties!$A$8:$I$1007,VLOOKUP(Span,Data!$N$4:$Y$11,Data!$Y$1,FALSE),FALSE)</f>
        <v>0.74132706521639047</v>
      </c>
      <c r="V416" s="19">
        <f>AG416*VLOOKUP($O416,AProperties!$A$8:$I$1007,VLOOKUP(Span,Data!$N$4:$Y$11,Data!$Y$1,FALSE),FALSE)</f>
        <v>0.81208311221624119</v>
      </c>
      <c r="W416" s="19">
        <f>AH416*VLOOKUP($O416,AProperties!$A$8:$I$1007,VLOOKUP(Span,Data!$N$4:$Y$11,Data!$Y$1,FALSE),FALSE)</f>
        <v>0.87715001263825187</v>
      </c>
      <c r="X416" s="19">
        <f>AI416*VLOOKUP($O416,AProperties!$A$8:$I$1007,VLOOKUP(Span,Data!$N$4:$Y$11,Data!$Y$1,FALSE),FALSE)</f>
        <v>0.93771280688479164</v>
      </c>
      <c r="Y416" s="19">
        <f>AJ416*VLOOKUP($O416,AProperties!$A$8:$I$1007,VLOOKUP(Span,Data!$N$4:$Y$11,Data!$Y$1,FALSE),FALSE)</f>
        <v>0.99459462683056143</v>
      </c>
      <c r="Z416" s="19">
        <f>AK416*VLOOKUP($O416,AProperties!$A$8:$I$1007,VLOOKUP(Span,Data!$N$4:$Y$11,Data!$Y$1,FALSE),FALSE)</f>
        <v>1.0483947897832635</v>
      </c>
      <c r="AA416" s="19">
        <f>$I416*AA$19^0.5/VLOOKUP($O416,AProperties!$AY$8:$BG$1007,VLOOKUP(Span,Data!$N$4:$Y$11,Data!$Y$1,FALSE),FALSE)</f>
        <v>0.49460290206916246</v>
      </c>
      <c r="AB416" s="19">
        <f>$I416*AB$19^0.5/VLOOKUP($O416,AProperties!$AY$8:$BG$1007,VLOOKUP(Span,Data!$N$4:$Y$11,Data!$Y$1,FALSE),FALSE)</f>
        <v>0.69947413209530129</v>
      </c>
      <c r="AC416" s="19">
        <f>$I416*AC$19^0.5/VLOOKUP($O416,AProperties!$AY$8:$BG$1007,VLOOKUP(Span,Data!$N$4:$Y$11,Data!$Y$1,FALSE),FALSE)</f>
        <v>0.98920580413832493</v>
      </c>
      <c r="AD416" s="19">
        <f>$I416*AD$19^0.5/VLOOKUP($O416,AProperties!$AY$8:$BG$1007,VLOOKUP(Span,Data!$N$4:$Y$11,Data!$Y$1,FALSE),FALSE)</f>
        <v>1.2115247353692062</v>
      </c>
      <c r="AE416" s="19">
        <f>$I416*AE$19^0.5/VLOOKUP($O416,AProperties!$AY$8:$BG$1007,VLOOKUP(Span,Data!$N$4:$Y$11,Data!$Y$1,FALSE),FALSE)</f>
        <v>1.3989482641906026</v>
      </c>
      <c r="AF416" s="19">
        <f>$I416*AF$19^0.5/VLOOKUP($O416,AProperties!$AY$8:$BG$1007,VLOOKUP(Span,Data!$N$4:$Y$11,Data!$Y$1,FALSE),FALSE)</f>
        <v>1.5640717078677611</v>
      </c>
      <c r="AG416" s="19">
        <f>$I416*AG$19^0.5/VLOOKUP($O416,AProperties!$AY$8:$BG$1007,VLOOKUP(Span,Data!$N$4:$Y$11,Data!$Y$1,FALSE),FALSE)</f>
        <v>1.7133547119096066</v>
      </c>
      <c r="AH416" s="19">
        <f>$I416*AH$19^0.5/VLOOKUP($O416,AProperties!$AY$8:$BG$1007,VLOOKUP(Span,Data!$N$4:$Y$11,Data!$Y$1,FALSE),FALSE)</f>
        <v>1.8506346020469104</v>
      </c>
      <c r="AI416" s="19">
        <f>$I416*AI$19^0.5/VLOOKUP($O416,AProperties!$AY$8:$BG$1007,VLOOKUP(Span,Data!$N$4:$Y$11,Data!$Y$1,FALSE),FALSE)</f>
        <v>1.9784116082766499</v>
      </c>
      <c r="AJ416" s="19">
        <f>$I416*AJ$19^0.5/VLOOKUP($O416,AProperties!$AY$8:$BG$1007,VLOOKUP(Span,Data!$N$4:$Y$11,Data!$Y$1,FALSE),FALSE)</f>
        <v>2.0984223962859039</v>
      </c>
      <c r="AK416" s="19">
        <f>$I416*AK$19^0.5/VLOOKUP($O416,AProperties!$AY$8:$BG$1007,VLOOKUP(Span,Data!$N$4:$Y$11,Data!$Y$1,FALSE),FALSE)</f>
        <v>2.2119314217906374</v>
      </c>
      <c r="AL416" s="47">
        <f t="shared" si="57"/>
        <v>0.39700000000000002</v>
      </c>
    </row>
    <row r="417" spans="1:38" x14ac:dyDescent="0.25">
      <c r="A417" s="15">
        <v>0.39800000000000002</v>
      </c>
      <c r="B417" s="116">
        <f>VLOOKUP($A417,APropertiesDimless!$A$7:$I$1007,VLOOKUP(Span,Data!$N$4:$Y$11,Data!$Y$1,FALSE),FALSE)</f>
        <v>0.41907114944326884</v>
      </c>
      <c r="C417" s="6">
        <f t="shared" si="53"/>
        <v>0.60753557472163444</v>
      </c>
      <c r="D417" s="116">
        <f>VLOOKUP($A417,AProperties!$AE$8:$AM$1007,VLOOKUP(Span,Data!$N$4:$Y$11,Data!$Y$1,FALSE),FALSE)</f>
        <v>0.48982238029249758</v>
      </c>
      <c r="E417" s="116">
        <f t="shared" si="54"/>
        <v>0.67452338137852019</v>
      </c>
      <c r="F417" s="6">
        <f t="shared" si="58"/>
        <v>0.9929524472547353</v>
      </c>
      <c r="G417" s="9"/>
      <c r="H417" s="15">
        <f t="shared" si="55"/>
        <v>0.39800000000000002</v>
      </c>
      <c r="I417" s="6">
        <f>VLOOKUP(H417,AProperties!$AO$8:$AW$1007,VLOOKUP(Span,Data!$N$4:$Y$11,Data!$Y$1,FALSE),FALSE)^(2/3)</f>
        <v>0.36340208960570364</v>
      </c>
      <c r="J417" s="15">
        <f>$I417*(Slope^0.5)/VLOOKUP($H417,AProperties!$AY$8:$BG$1007,VLOOKUP(Span,Data!$N$4:$Y$11,Data!$Y$1,FALSE),FALSE)</f>
        <v>1.2131398553477839</v>
      </c>
      <c r="K417" s="15">
        <f>$J417*VLOOKUP($H417,AProperties!$A$8:$I$1007,VLOOKUP(Span,Data!$N$4:$Y$11,Data!$Y$1,FALSE),FALSE)</f>
        <v>0.57637065614295235</v>
      </c>
      <c r="L417" s="15">
        <f t="shared" si="59"/>
        <v>1.2131398553477839</v>
      </c>
      <c r="M417" s="15">
        <f t="shared" si="60"/>
        <v>0.39800000000000002</v>
      </c>
      <c r="O417" s="28">
        <f t="shared" si="56"/>
        <v>0.39800000000000002</v>
      </c>
      <c r="P417" s="19">
        <f>AA417*VLOOKUP($O417,AProperties!$A$8:$I$1007,VLOOKUP(Span,Data!$N$4:$Y$11,Data!$Y$1,FALSE),FALSE)</f>
        <v>0.23530233504389531</v>
      </c>
      <c r="Q417" s="19">
        <f>AB417*VLOOKUP($O417,AProperties!$A$8:$I$1007,VLOOKUP(Span,Data!$N$4:$Y$11,Data!$Y$1,FALSE),FALSE)</f>
        <v>0.33276775347713472</v>
      </c>
      <c r="R417" s="19">
        <f>AC417*VLOOKUP($O417,AProperties!$A$8:$I$1007,VLOOKUP(Span,Data!$N$4:$Y$11,Data!$Y$1,FALSE),FALSE)</f>
        <v>0.47060467008779061</v>
      </c>
      <c r="S417" s="19">
        <f>AD417*VLOOKUP($O417,AProperties!$A$8:$I$1007,VLOOKUP(Span,Data!$N$4:$Y$11,Data!$Y$1,FALSE),FALSE)</f>
        <v>0.57637065614295235</v>
      </c>
      <c r="T417" s="19">
        <f>AE417*VLOOKUP($O417,AProperties!$A$8:$I$1007,VLOOKUP(Span,Data!$N$4:$Y$11,Data!$Y$1,FALSE),FALSE)</f>
        <v>0.66553550695426944</v>
      </c>
      <c r="U417" s="19">
        <f>AF417*VLOOKUP($O417,AProperties!$A$8:$I$1007,VLOOKUP(Span,Data!$N$4:$Y$11,Data!$Y$1,FALSE),FALSE)</f>
        <v>0.74409131749476531</v>
      </c>
      <c r="V417" s="19">
        <f>AG417*VLOOKUP($O417,AProperties!$A$8:$I$1007,VLOOKUP(Span,Data!$N$4:$Y$11,Data!$Y$1,FALSE),FALSE)</f>
        <v>0.81511119887124284</v>
      </c>
      <c r="W417" s="19">
        <f>AH417*VLOOKUP($O417,AProperties!$A$8:$I$1007,VLOOKUP(Span,Data!$N$4:$Y$11,Data!$Y$1,FALSE),FALSE)</f>
        <v>0.88042072004214778</v>
      </c>
      <c r="X417" s="19">
        <f>AI417*VLOOKUP($O417,AProperties!$A$8:$I$1007,VLOOKUP(Span,Data!$N$4:$Y$11,Data!$Y$1,FALSE),FALSE)</f>
        <v>0.94120934017558122</v>
      </c>
      <c r="Y417" s="19">
        <f>AJ417*VLOOKUP($O417,AProperties!$A$8:$I$1007,VLOOKUP(Span,Data!$N$4:$Y$11,Data!$Y$1,FALSE),FALSE)</f>
        <v>0.99830326043140405</v>
      </c>
      <c r="Z417" s="19">
        <f>AK417*VLOOKUP($O417,AProperties!$A$8:$I$1007,VLOOKUP(Span,Data!$N$4:$Y$11,Data!$Y$1,FALSE),FALSE)</f>
        <v>1.0523040328451618</v>
      </c>
      <c r="AA417" s="19">
        <f>$I417*AA$19^0.5/VLOOKUP($O417,AProperties!$AY$8:$BG$1007,VLOOKUP(Span,Data!$N$4:$Y$11,Data!$Y$1,FALSE),FALSE)</f>
        <v>0.49526227203931078</v>
      </c>
      <c r="AB417" s="19">
        <f>$I417*AB$19^0.5/VLOOKUP($O417,AProperties!$AY$8:$BG$1007,VLOOKUP(Span,Data!$N$4:$Y$11,Data!$Y$1,FALSE),FALSE)</f>
        <v>0.70040662204970661</v>
      </c>
      <c r="AC417" s="19">
        <f>$I417*AC$19^0.5/VLOOKUP($O417,AProperties!$AY$8:$BG$1007,VLOOKUP(Span,Data!$N$4:$Y$11,Data!$Y$1,FALSE),FALSE)</f>
        <v>0.99052454407862156</v>
      </c>
      <c r="AD417" s="19">
        <f>$I417*AD$19^0.5/VLOOKUP($O417,AProperties!$AY$8:$BG$1007,VLOOKUP(Span,Data!$N$4:$Y$11,Data!$Y$1,FALSE),FALSE)</f>
        <v>1.2131398553477839</v>
      </c>
      <c r="AE417" s="19">
        <f>$I417*AE$19^0.5/VLOOKUP($O417,AProperties!$AY$8:$BG$1007,VLOOKUP(Span,Data!$N$4:$Y$11,Data!$Y$1,FALSE),FALSE)</f>
        <v>1.4008132440994132</v>
      </c>
      <c r="AF417" s="19">
        <f>$I417*AF$19^0.5/VLOOKUP($O417,AProperties!$AY$8:$BG$1007,VLOOKUP(Span,Data!$N$4:$Y$11,Data!$Y$1,FALSE),FALSE)</f>
        <v>1.566156818794147</v>
      </c>
      <c r="AG417" s="19">
        <f>$I417*AG$19^0.5/VLOOKUP($O417,AProperties!$AY$8:$BG$1007,VLOOKUP(Span,Data!$N$4:$Y$11,Data!$Y$1,FALSE),FALSE)</f>
        <v>1.7156388364881705</v>
      </c>
      <c r="AH417" s="19">
        <f>$I417*AH$19^0.5/VLOOKUP($O417,AProperties!$AY$8:$BG$1007,VLOOKUP(Span,Data!$N$4:$Y$11,Data!$Y$1,FALSE),FALSE)</f>
        <v>1.8531017385663326</v>
      </c>
      <c r="AI417" s="19">
        <f>$I417*AI$19^0.5/VLOOKUP($O417,AProperties!$AY$8:$BG$1007,VLOOKUP(Span,Data!$N$4:$Y$11,Data!$Y$1,FALSE),FALSE)</f>
        <v>1.9810490881572431</v>
      </c>
      <c r="AJ417" s="19">
        <f>$I417*AJ$19^0.5/VLOOKUP($O417,AProperties!$AY$8:$BG$1007,VLOOKUP(Span,Data!$N$4:$Y$11,Data!$Y$1,FALSE),FALSE)</f>
        <v>2.1012198661491195</v>
      </c>
      <c r="AK417" s="19">
        <f>$I417*AK$19^0.5/VLOOKUP($O417,AProperties!$AY$8:$BG$1007,VLOOKUP(Span,Data!$N$4:$Y$11,Data!$Y$1,FALSE),FALSE)</f>
        <v>2.2148802139417847</v>
      </c>
      <c r="AL417" s="47">
        <f t="shared" si="57"/>
        <v>0.39800000000000002</v>
      </c>
    </row>
    <row r="418" spans="1:38" x14ac:dyDescent="0.25">
      <c r="A418" s="15">
        <v>0.39900000000000002</v>
      </c>
      <c r="B418" s="116">
        <f>VLOOKUP($A418,APropertiesDimless!$A$7:$I$1007,VLOOKUP(Span,Data!$N$4:$Y$11,Data!$Y$1,FALSE),FALSE)</f>
        <v>0.42025803323098143</v>
      </c>
      <c r="C418" s="6">
        <f t="shared" si="53"/>
        <v>0.60912901661549079</v>
      </c>
      <c r="D418" s="116">
        <f>VLOOKUP($A418,AProperties!$AE$8:$AM$1007,VLOOKUP(Span,Data!$N$4:$Y$11,Data!$Y$1,FALSE),FALSE)</f>
        <v>0.49099094892966683</v>
      </c>
      <c r="E418" s="116">
        <f t="shared" si="54"/>
        <v>0.67658511029017587</v>
      </c>
      <c r="F418" s="6">
        <f t="shared" si="58"/>
        <v>0.99672979934051398</v>
      </c>
      <c r="G418" s="9"/>
      <c r="H418" s="15">
        <f t="shared" si="55"/>
        <v>0.39900000000000002</v>
      </c>
      <c r="I418" s="6">
        <f>VLOOKUP(H418,AProperties!$AO$8:$AW$1007,VLOOKUP(Span,Data!$N$4:$Y$11,Data!$Y$1,FALSE),FALSE)^(2/3)</f>
        <v>0.36378731285440252</v>
      </c>
      <c r="J418" s="15">
        <f>$I418*(Slope^0.5)/VLOOKUP($H418,AProperties!$AY$8:$BG$1007,VLOOKUP(Span,Data!$N$4:$Y$11,Data!$Y$1,FALSE),FALSE)</f>
        <v>1.2147516407455345</v>
      </c>
      <c r="K418" s="15">
        <f>$J418*VLOOKUP($H418,AProperties!$A$8:$I$1007,VLOOKUP(Span,Data!$N$4:$Y$11,Data!$Y$1,FALSE),FALSE)</f>
        <v>0.57851329954190189</v>
      </c>
      <c r="L418" s="15">
        <f t="shared" si="59"/>
        <v>1.2147516407455345</v>
      </c>
      <c r="M418" s="15">
        <f t="shared" si="60"/>
        <v>0.39900000000000002</v>
      </c>
      <c r="O418" s="28">
        <f t="shared" si="56"/>
        <v>0.39900000000000002</v>
      </c>
      <c r="P418" s="19">
        <f>AA418*VLOOKUP($O418,AProperties!$A$8:$I$1007,VLOOKUP(Span,Data!$N$4:$Y$11,Data!$Y$1,FALSE),FALSE)</f>
        <v>0.23617706554859016</v>
      </c>
      <c r="Q418" s="19">
        <f>AB418*VLOOKUP($O418,AProperties!$A$8:$I$1007,VLOOKUP(Span,Data!$N$4:$Y$11,Data!$Y$1,FALSE),FALSE)</f>
        <v>0.33400480922029568</v>
      </c>
      <c r="R418" s="19">
        <f>AC418*VLOOKUP($O418,AProperties!$A$8:$I$1007,VLOOKUP(Span,Data!$N$4:$Y$11,Data!$Y$1,FALSE),FALSE)</f>
        <v>0.47235413109718033</v>
      </c>
      <c r="S418" s="19">
        <f>AD418*VLOOKUP($O418,AProperties!$A$8:$I$1007,VLOOKUP(Span,Data!$N$4:$Y$11,Data!$Y$1,FALSE),FALSE)</f>
        <v>0.57851329954190189</v>
      </c>
      <c r="T418" s="19">
        <f>AE418*VLOOKUP($O418,AProperties!$A$8:$I$1007,VLOOKUP(Span,Data!$N$4:$Y$11,Data!$Y$1,FALSE),FALSE)</f>
        <v>0.66800961844059137</v>
      </c>
      <c r="U418" s="19">
        <f>AF418*VLOOKUP($O418,AProperties!$A$8:$I$1007,VLOOKUP(Span,Data!$N$4:$Y$11,Data!$Y$1,FALSE),FALSE)</f>
        <v>0.74685745822842964</v>
      </c>
      <c r="V418" s="19">
        <f>AG418*VLOOKUP($O418,AProperties!$A$8:$I$1007,VLOOKUP(Span,Data!$N$4:$Y$11,Data!$Y$1,FALSE),FALSE)</f>
        <v>0.8181413542253666</v>
      </c>
      <c r="W418" s="19">
        <f>AH418*VLOOKUP($O418,AProperties!$A$8:$I$1007,VLOOKUP(Span,Data!$N$4:$Y$11,Data!$Y$1,FALSE),FALSE)</f>
        <v>0.88369366189647591</v>
      </c>
      <c r="X418" s="19">
        <f>AI418*VLOOKUP($O418,AProperties!$A$8:$I$1007,VLOOKUP(Span,Data!$N$4:$Y$11,Data!$Y$1,FALSE),FALSE)</f>
        <v>0.94470826219436066</v>
      </c>
      <c r="Y418" s="19">
        <f>AJ418*VLOOKUP($O418,AProperties!$A$8:$I$1007,VLOOKUP(Span,Data!$N$4:$Y$11,Data!$Y$1,FALSE),FALSE)</f>
        <v>1.0020144276608871</v>
      </c>
      <c r="Z418" s="19">
        <f>AK418*VLOOKUP($O418,AProperties!$A$8:$I$1007,VLOOKUP(Span,Data!$N$4:$Y$11,Data!$Y$1,FALSE),FALSE)</f>
        <v>1.0562159465861427</v>
      </c>
      <c r="AA418" s="19">
        <f>$I418*AA$19^0.5/VLOOKUP($O418,AProperties!$AY$8:$BG$1007,VLOOKUP(Span,Data!$N$4:$Y$11,Data!$Y$1,FALSE),FALSE)</f>
        <v>0.49592028067253718</v>
      </c>
      <c r="AB418" s="19">
        <f>$I418*AB$19^0.5/VLOOKUP($O418,AProperties!$AY$8:$BG$1007,VLOOKUP(Span,Data!$N$4:$Y$11,Data!$Y$1,FALSE),FALSE)</f>
        <v>0.70133718678297396</v>
      </c>
      <c r="AC418" s="19">
        <f>$I418*AC$19^0.5/VLOOKUP($O418,AProperties!$AY$8:$BG$1007,VLOOKUP(Span,Data!$N$4:$Y$11,Data!$Y$1,FALSE),FALSE)</f>
        <v>0.99184056134507437</v>
      </c>
      <c r="AD418" s="19">
        <f>$I418*AD$19^0.5/VLOOKUP($O418,AProperties!$AY$8:$BG$1007,VLOOKUP(Span,Data!$N$4:$Y$11,Data!$Y$1,FALSE),FALSE)</f>
        <v>1.2147516407455345</v>
      </c>
      <c r="AE418" s="19">
        <f>$I418*AE$19^0.5/VLOOKUP($O418,AProperties!$AY$8:$BG$1007,VLOOKUP(Span,Data!$N$4:$Y$11,Data!$Y$1,FALSE),FALSE)</f>
        <v>1.4026743735659479</v>
      </c>
      <c r="AF418" s="19">
        <f>$I418*AF$19^0.5/VLOOKUP($O418,AProperties!$AY$8:$BG$1007,VLOOKUP(Span,Data!$N$4:$Y$11,Data!$Y$1,FALSE),FALSE)</f>
        <v>1.5682376247951968</v>
      </c>
      <c r="AG418" s="19">
        <f>$I418*AG$19^0.5/VLOOKUP($O418,AProperties!$AY$8:$BG$1007,VLOOKUP(Span,Data!$N$4:$Y$11,Data!$Y$1,FALSE),FALSE)</f>
        <v>1.7179182452573047</v>
      </c>
      <c r="AH418" s="19">
        <f>$I418*AH$19^0.5/VLOOKUP($O418,AProperties!$AY$8:$BG$1007,VLOOKUP(Span,Data!$N$4:$Y$11,Data!$Y$1,FALSE),FALSE)</f>
        <v>1.8555637814294053</v>
      </c>
      <c r="AI418" s="19">
        <f>$I418*AI$19^0.5/VLOOKUP($O418,AProperties!$AY$8:$BG$1007,VLOOKUP(Span,Data!$N$4:$Y$11,Data!$Y$1,FALSE),FALSE)</f>
        <v>1.9836811226901487</v>
      </c>
      <c r="AJ418" s="19">
        <f>$I418*AJ$19^0.5/VLOOKUP($O418,AProperties!$AY$8:$BG$1007,VLOOKUP(Span,Data!$N$4:$Y$11,Data!$Y$1,FALSE),FALSE)</f>
        <v>2.1040115603489218</v>
      </c>
      <c r="AK418" s="19">
        <f>$I418*AK$19^0.5/VLOOKUP($O418,AProperties!$AY$8:$BG$1007,VLOOKUP(Span,Data!$N$4:$Y$11,Data!$Y$1,FALSE),FALSE)</f>
        <v>2.2178229180091367</v>
      </c>
      <c r="AL418" s="47">
        <f t="shared" si="57"/>
        <v>0.39900000000000002</v>
      </c>
    </row>
    <row r="419" spans="1:38" x14ac:dyDescent="0.25">
      <c r="A419" s="15">
        <v>0.4</v>
      </c>
      <c r="B419" s="116">
        <f>VLOOKUP($A419,APropertiesDimless!$A$7:$I$1007,VLOOKUP(Span,Data!$N$4:$Y$11,Data!$Y$1,FALSE),FALSE)</f>
        <v>0.42144615368151933</v>
      </c>
      <c r="C419" s="6">
        <f t="shared" si="53"/>
        <v>0.61072307684075966</v>
      </c>
      <c r="D419" s="116">
        <f>VLOOKUP($A419,AProperties!$AE$8:$AM$1007,VLOOKUP(Span,Data!$N$4:$Y$11,Data!$Y$1,FALSE),FALSE)</f>
        <v>0.49215899631769472</v>
      </c>
      <c r="E419" s="116">
        <f t="shared" si="54"/>
        <v>0.67864898231653104</v>
      </c>
      <c r="F419" s="6">
        <f t="shared" si="58"/>
        <v>1.0005122718456474</v>
      </c>
      <c r="G419" s="9"/>
      <c r="H419" s="15">
        <f t="shared" si="55"/>
        <v>0.4</v>
      </c>
      <c r="I419" s="6">
        <f>VLOOKUP(H419,AProperties!$AO$8:$AW$1007,VLOOKUP(Span,Data!$N$4:$Y$11,Data!$Y$1,FALSE),FALSE)^(2/3)</f>
        <v>0.36417137899950053</v>
      </c>
      <c r="J419" s="15">
        <f>$I419*(Slope^0.5)/VLOOKUP($H419,AProperties!$AY$8:$BG$1007,VLOOKUP(Span,Data!$N$4:$Y$11,Data!$Y$1,FALSE),FALSE)</f>
        <v>1.2163600972652511</v>
      </c>
      <c r="K419" s="15">
        <f>$J419*VLOOKUP($H419,AProperties!$A$8:$I$1007,VLOOKUP(Span,Data!$N$4:$Y$11,Data!$Y$1,FALSE),FALSE)</f>
        <v>0.58065739263632643</v>
      </c>
      <c r="L419" s="15">
        <f t="shared" si="59"/>
        <v>1.2163600972652511</v>
      </c>
      <c r="M419" s="15">
        <f t="shared" si="60"/>
        <v>0.4</v>
      </c>
      <c r="O419" s="28">
        <f t="shared" si="56"/>
        <v>0.4</v>
      </c>
      <c r="P419" s="19">
        <f>AA419*VLOOKUP($O419,AProperties!$A$8:$I$1007,VLOOKUP(Span,Data!$N$4:$Y$11,Data!$Y$1,FALSE),FALSE)</f>
        <v>0.23705238788898433</v>
      </c>
      <c r="Q419" s="19">
        <f>AB419*VLOOKUP($O419,AProperties!$A$8:$I$1007,VLOOKUP(Span,Data!$N$4:$Y$11,Data!$Y$1,FALSE),FALSE)</f>
        <v>0.33524270194552924</v>
      </c>
      <c r="R419" s="19">
        <f>AC419*VLOOKUP($O419,AProperties!$A$8:$I$1007,VLOOKUP(Span,Data!$N$4:$Y$11,Data!$Y$1,FALSE),FALSE)</f>
        <v>0.47410477577796867</v>
      </c>
      <c r="S419" s="19">
        <f>AD419*VLOOKUP($O419,AProperties!$A$8:$I$1007,VLOOKUP(Span,Data!$N$4:$Y$11,Data!$Y$1,FALSE),FALSE)</f>
        <v>0.58065739263632643</v>
      </c>
      <c r="T419" s="19">
        <f>AE419*VLOOKUP($O419,AProperties!$A$8:$I$1007,VLOOKUP(Span,Data!$N$4:$Y$11,Data!$Y$1,FALSE),FALSE)</f>
        <v>0.67048540389105848</v>
      </c>
      <c r="U419" s="19">
        <f>AF419*VLOOKUP($O419,AProperties!$A$8:$I$1007,VLOOKUP(Span,Data!$N$4:$Y$11,Data!$Y$1,FALSE),FALSE)</f>
        <v>0.74962547051090445</v>
      </c>
      <c r="V419" s="19">
        <f>AG419*VLOOKUP($O419,AProperties!$A$8:$I$1007,VLOOKUP(Span,Data!$N$4:$Y$11,Data!$Y$1,FALSE),FALSE)</f>
        <v>0.82117355975849216</v>
      </c>
      <c r="W419" s="19">
        <f>AH419*VLOOKUP($O419,AProperties!$A$8:$I$1007,VLOOKUP(Span,Data!$N$4:$Y$11,Data!$Y$1,FALSE),FALSE)</f>
        <v>0.88696881819721984</v>
      </c>
      <c r="X419" s="19">
        <f>AI419*VLOOKUP($O419,AProperties!$A$8:$I$1007,VLOOKUP(Span,Data!$N$4:$Y$11,Data!$Y$1,FALSE),FALSE)</f>
        <v>0.94820955155593734</v>
      </c>
      <c r="Y419" s="19">
        <f>AJ419*VLOOKUP($O419,AProperties!$A$8:$I$1007,VLOOKUP(Span,Data!$N$4:$Y$11,Data!$Y$1,FALSE),FALSE)</f>
        <v>1.0057281058365877</v>
      </c>
      <c r="Z419" s="19">
        <f>AK419*VLOOKUP($O419,AProperties!$A$8:$I$1007,VLOOKUP(Span,Data!$N$4:$Y$11,Data!$Y$1,FALSE),FALSE)</f>
        <v>1.0601305070968337</v>
      </c>
      <c r="AA419" s="19">
        <f>$I419*AA$19^0.5/VLOOKUP($O419,AProperties!$AY$8:$BG$1007,VLOOKUP(Span,Data!$N$4:$Y$11,Data!$Y$1,FALSE),FALSE)</f>
        <v>0.4965769302969969</v>
      </c>
      <c r="AB419" s="19">
        <f>$I419*AB$19^0.5/VLOOKUP($O419,AProperties!$AY$8:$BG$1007,VLOOKUP(Span,Data!$N$4:$Y$11,Data!$Y$1,FALSE),FALSE)</f>
        <v>0.70226582958761208</v>
      </c>
      <c r="AC419" s="19">
        <f>$I419*AC$19^0.5/VLOOKUP($O419,AProperties!$AY$8:$BG$1007,VLOOKUP(Span,Data!$N$4:$Y$11,Data!$Y$1,FALSE),FALSE)</f>
        <v>0.9931538605939938</v>
      </c>
      <c r="AD419" s="19">
        <f>$I419*AD$19^0.5/VLOOKUP($O419,AProperties!$AY$8:$BG$1007,VLOOKUP(Span,Data!$N$4:$Y$11,Data!$Y$1,FALSE),FALSE)</f>
        <v>1.2163600972652511</v>
      </c>
      <c r="AE419" s="19">
        <f>$I419*AE$19^0.5/VLOOKUP($O419,AProperties!$AY$8:$BG$1007,VLOOKUP(Span,Data!$N$4:$Y$11,Data!$Y$1,FALSE),FALSE)</f>
        <v>1.4045316591752242</v>
      </c>
      <c r="AF419" s="19">
        <f>$I419*AF$19^0.5/VLOOKUP($O419,AProperties!$AY$8:$BG$1007,VLOOKUP(Span,Data!$N$4:$Y$11,Data!$Y$1,FALSE),FALSE)</f>
        <v>1.5703141332331838</v>
      </c>
      <c r="AG419" s="19">
        <f>$I419*AG$19^0.5/VLOOKUP($O419,AProperties!$AY$8:$BG$1007,VLOOKUP(Span,Data!$N$4:$Y$11,Data!$Y$1,FALSE),FALSE)</f>
        <v>1.7201929462819752</v>
      </c>
      <c r="AH419" s="19">
        <f>$I419*AH$19^0.5/VLOOKUP($O419,AProperties!$AY$8:$BG$1007,VLOOKUP(Span,Data!$N$4:$Y$11,Data!$Y$1,FALSE),FALSE)</f>
        <v>1.8580207393472872</v>
      </c>
      <c r="AI419" s="19">
        <f>$I419*AI$19^0.5/VLOOKUP($O419,AProperties!$AY$8:$BG$1007,VLOOKUP(Span,Data!$N$4:$Y$11,Data!$Y$1,FALSE),FALSE)</f>
        <v>1.9863077211879876</v>
      </c>
      <c r="AJ419" s="19">
        <f>$I419*AJ$19^0.5/VLOOKUP($O419,AProperties!$AY$8:$BG$1007,VLOOKUP(Span,Data!$N$4:$Y$11,Data!$Y$1,FALSE),FALSE)</f>
        <v>2.1067974887628362</v>
      </c>
      <c r="AK419" s="19">
        <f>$I419*AK$19^0.5/VLOOKUP($O419,AProperties!$AY$8:$BG$1007,VLOOKUP(Span,Data!$N$4:$Y$11,Data!$Y$1,FALSE),FALSE)</f>
        <v>2.2207595444045198</v>
      </c>
      <c r="AL419" s="47">
        <f t="shared" si="57"/>
        <v>0.4</v>
      </c>
    </row>
    <row r="420" spans="1:38" x14ac:dyDescent="0.25">
      <c r="A420" s="15">
        <v>0.40100000000000002</v>
      </c>
      <c r="B420" s="116">
        <f>VLOOKUP($A420,APropertiesDimless!$A$7:$I$1007,VLOOKUP(Span,Data!$N$4:$Y$11,Data!$Y$1,FALSE),FALSE)</f>
        <v>0.42263551710116476</v>
      </c>
      <c r="C420" s="6">
        <f t="shared" si="53"/>
        <v>0.61231775855058235</v>
      </c>
      <c r="D420" s="116">
        <f>VLOOKUP($A420,AProperties!$AE$8:$AM$1007,VLOOKUP(Span,Data!$N$4:$Y$11,Data!$Y$1,FALSE),FALSE)</f>
        <v>0.49332652072295574</v>
      </c>
      <c r="E420" s="116">
        <f t="shared" si="54"/>
        <v>0.68071500228589865</v>
      </c>
      <c r="F420" s="6">
        <f t="shared" si="58"/>
        <v>1.0042998627373441</v>
      </c>
      <c r="G420" s="9"/>
      <c r="H420" s="15">
        <f t="shared" si="55"/>
        <v>0.40100000000000002</v>
      </c>
      <c r="I420" s="6">
        <f>VLOOKUP(H420,AProperties!$AO$8:$AW$1007,VLOOKUP(Span,Data!$N$4:$Y$11,Data!$Y$1,FALSE),FALSE)^(2/3)</f>
        <v>0.36455429061892686</v>
      </c>
      <c r="J420" s="15">
        <f>$I420*(Slope^0.5)/VLOOKUP($H420,AProperties!$AY$8:$BG$1007,VLOOKUP(Span,Data!$N$4:$Y$11,Data!$Y$1,FALSE),FALSE)</f>
        <v>1.2179652305651407</v>
      </c>
      <c r="K420" s="15">
        <f>$J420*VLOOKUP($H420,AProperties!$A$8:$I$1007,VLOOKUP(Span,Data!$N$4:$Y$11,Data!$Y$1,FALSE),FALSE)</f>
        <v>0.58280292233158326</v>
      </c>
      <c r="L420" s="15">
        <f t="shared" si="59"/>
        <v>1.2179652305651407</v>
      </c>
      <c r="M420" s="15">
        <f t="shared" si="60"/>
        <v>0.40100000000000002</v>
      </c>
      <c r="O420" s="28">
        <f t="shared" si="56"/>
        <v>0.40100000000000002</v>
      </c>
      <c r="P420" s="19">
        <f>AA420*VLOOKUP($O420,AProperties!$A$8:$I$1007,VLOOKUP(Span,Data!$N$4:$Y$11,Data!$Y$1,FALSE),FALSE)</f>
        <v>0.23792829671921237</v>
      </c>
      <c r="Q420" s="19">
        <f>AB420*VLOOKUP($O420,AProperties!$A$8:$I$1007,VLOOKUP(Span,Data!$N$4:$Y$11,Data!$Y$1,FALSE),FALSE)</f>
        <v>0.33648142409264015</v>
      </c>
      <c r="R420" s="19">
        <f>AC420*VLOOKUP($O420,AProperties!$A$8:$I$1007,VLOOKUP(Span,Data!$N$4:$Y$11,Data!$Y$1,FALSE),FALSE)</f>
        <v>0.47585659343842474</v>
      </c>
      <c r="S420" s="19">
        <f>AD420*VLOOKUP($O420,AProperties!$A$8:$I$1007,VLOOKUP(Span,Data!$N$4:$Y$11,Data!$Y$1,FALSE),FALSE)</f>
        <v>0.58280292233158326</v>
      </c>
      <c r="T420" s="19">
        <f>AE420*VLOOKUP($O420,AProperties!$A$8:$I$1007,VLOOKUP(Span,Data!$N$4:$Y$11,Data!$Y$1,FALSE),FALSE)</f>
        <v>0.67296284818528029</v>
      </c>
      <c r="U420" s="19">
        <f>AF420*VLOOKUP($O420,AProperties!$A$8:$I$1007,VLOOKUP(Span,Data!$N$4:$Y$11,Data!$Y$1,FALSE),FALSE)</f>
        <v>0.75239533743707876</v>
      </c>
      <c r="V420" s="19">
        <f>AG420*VLOOKUP($O420,AProperties!$A$8:$I$1007,VLOOKUP(Span,Data!$N$4:$Y$11,Data!$Y$1,FALSE),FALSE)</f>
        <v>0.82420779695199853</v>
      </c>
      <c r="W420" s="19">
        <f>AH420*VLOOKUP($O420,AProperties!$A$8:$I$1007,VLOOKUP(Span,Data!$N$4:$Y$11,Data!$Y$1,FALSE),FALSE)</f>
        <v>0.89024616894198327</v>
      </c>
      <c r="X420" s="19">
        <f>AI420*VLOOKUP($O420,AProperties!$A$8:$I$1007,VLOOKUP(Span,Data!$N$4:$Y$11,Data!$Y$1,FALSE),FALSE)</f>
        <v>0.95171318687684947</v>
      </c>
      <c r="Y420" s="19">
        <f>AJ420*VLOOKUP($O420,AProperties!$A$8:$I$1007,VLOOKUP(Span,Data!$N$4:$Y$11,Data!$Y$1,FALSE),FALSE)</f>
        <v>1.0094442722779204</v>
      </c>
      <c r="Z420" s="19">
        <f>AK420*VLOOKUP($O420,AProperties!$A$8:$I$1007,VLOOKUP(Span,Data!$N$4:$Y$11,Data!$Y$1,FALSE),FALSE)</f>
        <v>1.0640476904697982</v>
      </c>
      <c r="AA420" s="19">
        <f>$I420*AA$19^0.5/VLOOKUP($O420,AProperties!$AY$8:$BG$1007,VLOOKUP(Span,Data!$N$4:$Y$11,Data!$Y$1,FALSE),FALSE)</f>
        <v>0.49723222322264338</v>
      </c>
      <c r="AB420" s="19">
        <f>$I420*AB$19^0.5/VLOOKUP($O420,AProperties!$AY$8:$BG$1007,VLOOKUP(Span,Data!$N$4:$Y$11,Data!$Y$1,FALSE),FALSE)</f>
        <v>0.70319255373038858</v>
      </c>
      <c r="AC420" s="19">
        <f>$I420*AC$19^0.5/VLOOKUP($O420,AProperties!$AY$8:$BG$1007,VLOOKUP(Span,Data!$N$4:$Y$11,Data!$Y$1,FALSE),FALSE)</f>
        <v>0.99446444644528675</v>
      </c>
      <c r="AD420" s="19">
        <f>$I420*AD$19^0.5/VLOOKUP($O420,AProperties!$AY$8:$BG$1007,VLOOKUP(Span,Data!$N$4:$Y$11,Data!$Y$1,FALSE),FALSE)</f>
        <v>1.2179652305651407</v>
      </c>
      <c r="AE420" s="19">
        <f>$I420*AE$19^0.5/VLOOKUP($O420,AProperties!$AY$8:$BG$1007,VLOOKUP(Span,Data!$N$4:$Y$11,Data!$Y$1,FALSE),FALSE)</f>
        <v>1.4063851074607772</v>
      </c>
      <c r="AF420" s="19">
        <f>$I420*AF$19^0.5/VLOOKUP($O420,AProperties!$AY$8:$BG$1007,VLOOKUP(Span,Data!$N$4:$Y$11,Data!$Y$1,FALSE),FALSE)</f>
        <v>1.572386351412822</v>
      </c>
      <c r="AG420" s="19">
        <f>$I420*AG$19^0.5/VLOOKUP($O420,AProperties!$AY$8:$BG$1007,VLOOKUP(Span,Data!$N$4:$Y$11,Data!$Y$1,FALSE),FALSE)</f>
        <v>1.7224629475640956</v>
      </c>
      <c r="AH420" s="19">
        <f>$I420*AH$19^0.5/VLOOKUP($O420,AProperties!$AY$8:$BG$1007,VLOOKUP(Span,Data!$N$4:$Y$11,Data!$Y$1,FALSE),FALSE)</f>
        <v>1.8604726209630333</v>
      </c>
      <c r="AI420" s="19">
        <f>$I420*AI$19^0.5/VLOOKUP($O420,AProperties!$AY$8:$BG$1007,VLOOKUP(Span,Data!$N$4:$Y$11,Data!$Y$1,FALSE),FALSE)</f>
        <v>1.9889288928905735</v>
      </c>
      <c r="AJ420" s="19">
        <f>$I420*AJ$19^0.5/VLOOKUP($O420,AProperties!$AY$8:$BG$1007,VLOOKUP(Span,Data!$N$4:$Y$11,Data!$Y$1,FALSE),FALSE)</f>
        <v>2.1095776611911656</v>
      </c>
      <c r="AK420" s="19">
        <f>$I420*AK$19^0.5/VLOOKUP($O420,AProperties!$AY$8:$BG$1007,VLOOKUP(Span,Data!$N$4:$Y$11,Data!$Y$1,FALSE),FALSE)</f>
        <v>2.2236901034583605</v>
      </c>
      <c r="AL420" s="47">
        <f t="shared" si="57"/>
        <v>0.40100000000000002</v>
      </c>
    </row>
    <row r="421" spans="1:38" x14ac:dyDescent="0.25">
      <c r="A421" s="15">
        <v>0.40200000000000002</v>
      </c>
      <c r="B421" s="116">
        <f>VLOOKUP($A421,APropertiesDimless!$A$7:$I$1007,VLOOKUP(Span,Data!$N$4:$Y$11,Data!$Y$1,FALSE),FALSE)</f>
        <v>0.42382612983039719</v>
      </c>
      <c r="C421" s="6">
        <f t="shared" si="53"/>
        <v>0.61391306491519859</v>
      </c>
      <c r="D421" s="116">
        <f>VLOOKUP($A421,AProperties!$AE$8:$AM$1007,VLOOKUP(Span,Data!$N$4:$Y$11,Data!$Y$1,FALSE),FALSE)</f>
        <v>0.4944935204094929</v>
      </c>
      <c r="E421" s="116">
        <f t="shared" si="54"/>
        <v>0.68278317504950892</v>
      </c>
      <c r="F421" s="6">
        <f t="shared" si="58"/>
        <v>1.0080925700385355</v>
      </c>
      <c r="G421" s="9"/>
      <c r="H421" s="15">
        <f t="shared" si="55"/>
        <v>0.40200000000000002</v>
      </c>
      <c r="I421" s="6">
        <f>VLOOKUP(H421,AProperties!$AO$8:$AW$1007,VLOOKUP(Span,Data!$N$4:$Y$11,Data!$Y$1,FALSE),FALSE)^(2/3)</f>
        <v>0.36493605027292125</v>
      </c>
      <c r="J421" s="15">
        <f>$I421*(Slope^0.5)/VLOOKUP($H421,AProperties!$AY$8:$BG$1007,VLOOKUP(Span,Data!$N$4:$Y$11,Data!$Y$1,FALSE),FALSE)</f>
        <v>1.2195670462591239</v>
      </c>
      <c r="K421" s="15">
        <f>$J421*VLOOKUP($H421,AProperties!$A$8:$I$1007,VLOOKUP(Span,Data!$N$4:$Y$11,Data!$Y$1,FALSE),FALSE)</f>
        <v>0.5849498755339736</v>
      </c>
      <c r="L421" s="15">
        <f t="shared" si="59"/>
        <v>1.2195670462591239</v>
      </c>
      <c r="M421" s="15">
        <f t="shared" si="60"/>
        <v>0.40200000000000002</v>
      </c>
      <c r="O421" s="28">
        <f t="shared" si="56"/>
        <v>0.40200000000000002</v>
      </c>
      <c r="P421" s="19">
        <f>AA421*VLOOKUP($O421,AProperties!$A$8:$I$1007,VLOOKUP(Span,Data!$N$4:$Y$11,Data!$Y$1,FALSE),FALSE)</f>
        <v>0.23880478669379418</v>
      </c>
      <c r="Q421" s="19">
        <f>AB421*VLOOKUP($O421,AProperties!$A$8:$I$1007,VLOOKUP(Span,Data!$N$4:$Y$11,Data!$Y$1,FALSE),FALSE)</f>
        <v>0.33772096810197777</v>
      </c>
      <c r="R421" s="19">
        <f>AC421*VLOOKUP($O421,AProperties!$A$8:$I$1007,VLOOKUP(Span,Data!$N$4:$Y$11,Data!$Y$1,FALSE),FALSE)</f>
        <v>0.47760957338758836</v>
      </c>
      <c r="S421" s="19">
        <f>AD421*VLOOKUP($O421,AProperties!$A$8:$I$1007,VLOOKUP(Span,Data!$N$4:$Y$11,Data!$Y$1,FALSE),FALSE)</f>
        <v>0.5849498755339736</v>
      </c>
      <c r="T421" s="19">
        <f>AE421*VLOOKUP($O421,AProperties!$A$8:$I$1007,VLOOKUP(Span,Data!$N$4:$Y$11,Data!$Y$1,FALSE),FALSE)</f>
        <v>0.67544193620395554</v>
      </c>
      <c r="U421" s="19">
        <f>AF421*VLOOKUP($O421,AProperties!$A$8:$I$1007,VLOOKUP(Span,Data!$N$4:$Y$11,Data!$Y$1,FALSE),FALSE)</f>
        <v>0.7551670421030604</v>
      </c>
      <c r="V421" s="19">
        <f>AG421*VLOOKUP($O421,AProperties!$A$8:$I$1007,VLOOKUP(Span,Data!$N$4:$Y$11,Data!$Y$1,FALSE),FALSE)</f>
        <v>0.82724404728859946</v>
      </c>
      <c r="W421" s="19">
        <f>AH421*VLOOKUP($O421,AProperties!$A$8:$I$1007,VLOOKUP(Span,Data!$N$4:$Y$11,Data!$Y$1,FALSE),FALSE)</f>
        <v>0.89352569412981053</v>
      </c>
      <c r="X421" s="19">
        <f>AI421*VLOOKUP($O421,AProperties!$A$8:$I$1007,VLOOKUP(Span,Data!$N$4:$Y$11,Data!$Y$1,FALSE),FALSE)</f>
        <v>0.95521914677517672</v>
      </c>
      <c r="Y421" s="19">
        <f>AJ421*VLOOKUP($O421,AProperties!$A$8:$I$1007,VLOOKUP(Span,Data!$N$4:$Y$11,Data!$Y$1,FALSE),FALSE)</f>
        <v>1.0131629043059334</v>
      </c>
      <c r="Z421" s="19">
        <f>AK421*VLOOKUP($O421,AProperties!$A$8:$I$1007,VLOOKUP(Span,Data!$N$4:$Y$11,Data!$Y$1,FALSE),FALSE)</f>
        <v>1.067967472799322</v>
      </c>
      <c r="AA421" s="19">
        <f>$I421*AA$19^0.5/VLOOKUP($O421,AProperties!$AY$8:$BG$1007,VLOOKUP(Span,Data!$N$4:$Y$11,Data!$Y$1,FALSE),FALSE)</f>
        <v>0.49788616174135031</v>
      </c>
      <c r="AB421" s="19">
        <f>$I421*AB$19^0.5/VLOOKUP($O421,AProperties!$AY$8:$BG$1007,VLOOKUP(Span,Data!$N$4:$Y$11,Data!$Y$1,FALSE),FALSE)</f>
        <v>0.704117362452502</v>
      </c>
      <c r="AC421" s="19">
        <f>$I421*AC$19^0.5/VLOOKUP($O421,AProperties!$AY$8:$BG$1007,VLOOKUP(Span,Data!$N$4:$Y$11,Data!$Y$1,FALSE),FALSE)</f>
        <v>0.99577232348270062</v>
      </c>
      <c r="AD421" s="19">
        <f>$I421*AD$19^0.5/VLOOKUP($O421,AProperties!$AY$8:$BG$1007,VLOOKUP(Span,Data!$N$4:$Y$11,Data!$Y$1,FALSE),FALSE)</f>
        <v>1.2195670462591239</v>
      </c>
      <c r="AE421" s="19">
        <f>$I421*AE$19^0.5/VLOOKUP($O421,AProperties!$AY$8:$BG$1007,VLOOKUP(Span,Data!$N$4:$Y$11,Data!$Y$1,FALSE),FALSE)</f>
        <v>1.408234724905004</v>
      </c>
      <c r="AF421" s="19">
        <f>$I421*AF$19^0.5/VLOOKUP($O421,AProperties!$AY$8:$BG$1007,VLOOKUP(Span,Data!$N$4:$Y$11,Data!$Y$1,FALSE),FALSE)</f>
        <v>1.5744542865816524</v>
      </c>
      <c r="AG421" s="19">
        <f>$I421*AG$19^0.5/VLOOKUP($O421,AProperties!$AY$8:$BG$1007,VLOOKUP(Span,Data!$N$4:$Y$11,Data!$Y$1,FALSE),FALSE)</f>
        <v>1.724728257042949</v>
      </c>
      <c r="AH421" s="19">
        <f>$I421*AH$19^0.5/VLOOKUP($O421,AProperties!$AY$8:$BG$1007,VLOOKUP(Span,Data!$N$4:$Y$11,Data!$Y$1,FALSE),FALSE)</f>
        <v>1.8629194348520488</v>
      </c>
      <c r="AI421" s="19">
        <f>$I421*AI$19^0.5/VLOOKUP($O421,AProperties!$AY$8:$BG$1007,VLOOKUP(Span,Data!$N$4:$Y$11,Data!$Y$1,FALSE),FALSE)</f>
        <v>1.9915446469654012</v>
      </c>
      <c r="AJ421" s="19">
        <f>$I421*AJ$19^0.5/VLOOKUP($O421,AProperties!$AY$8:$BG$1007,VLOOKUP(Span,Data!$N$4:$Y$11,Data!$Y$1,FALSE),FALSE)</f>
        <v>2.1123520873575061</v>
      </c>
      <c r="AK421" s="19">
        <f>$I421*AK$19^0.5/VLOOKUP($O421,AProperties!$AY$8:$BG$1007,VLOOKUP(Span,Data!$N$4:$Y$11,Data!$Y$1,FALSE),FALSE)</f>
        <v>2.2266146054202287</v>
      </c>
      <c r="AL421" s="47">
        <f t="shared" si="57"/>
        <v>0.40200000000000002</v>
      </c>
    </row>
    <row r="422" spans="1:38" x14ac:dyDescent="0.25">
      <c r="A422" s="15">
        <v>0.40300000000000002</v>
      </c>
      <c r="B422" s="116">
        <f>VLOOKUP($A422,APropertiesDimless!$A$7:$I$1007,VLOOKUP(Span,Data!$N$4:$Y$11,Data!$Y$1,FALSE),FALSE)</f>
        <v>0.42501799824416397</v>
      </c>
      <c r="C422" s="6">
        <f t="shared" si="53"/>
        <v>0.61550899912208201</v>
      </c>
      <c r="D422" s="116">
        <f>VLOOKUP($A422,AProperties!$AE$8:$AM$1007,VLOOKUP(Span,Data!$N$4:$Y$11,Data!$Y$1,FALSE),FALSE)</f>
        <v>0.4956599936390072</v>
      </c>
      <c r="E422" s="116">
        <f t="shared" si="54"/>
        <v>0.68485350548172474</v>
      </c>
      <c r="F422" s="6">
        <f t="shared" si="58"/>
        <v>1.0118903918280375</v>
      </c>
      <c r="G422" s="9"/>
      <c r="H422" s="15">
        <f t="shared" si="55"/>
        <v>0.40300000000000002</v>
      </c>
      <c r="I422" s="6">
        <f>VLOOKUP(H422,AProperties!$AO$8:$AW$1007,VLOOKUP(Span,Data!$N$4:$Y$11,Data!$Y$1,FALSE),FALSE)^(2/3)</f>
        <v>0.36531666050415534</v>
      </c>
      <c r="J422" s="15">
        <f>$I422*(Slope^0.5)/VLOOKUP($H422,AProperties!$AY$8:$BG$1007,VLOOKUP(Span,Data!$N$4:$Y$11,Data!$Y$1,FALSE),FALSE)</f>
        <v>1.221165549917143</v>
      </c>
      <c r="K422" s="15">
        <f>$J422*VLOOKUP($H422,AProperties!$A$8:$I$1007,VLOOKUP(Span,Data!$N$4:$Y$11,Data!$Y$1,FALSE),FALSE)</f>
        <v>0.58709823915063697</v>
      </c>
      <c r="L422" s="15">
        <f t="shared" si="59"/>
        <v>1.221165549917143</v>
      </c>
      <c r="M422" s="15">
        <f t="shared" si="60"/>
        <v>0.40300000000000002</v>
      </c>
      <c r="O422" s="28">
        <f t="shared" si="56"/>
        <v>0.40300000000000002</v>
      </c>
      <c r="P422" s="19">
        <f>AA422*VLOOKUP($O422,AProperties!$A$8:$I$1007,VLOOKUP(Span,Data!$N$4:$Y$11,Data!$Y$1,FALSE),FALSE)</f>
        <v>0.23968185246759172</v>
      </c>
      <c r="Q422" s="19">
        <f>AB422*VLOOKUP($O422,AProperties!$A$8:$I$1007,VLOOKUP(Span,Data!$N$4:$Y$11,Data!$Y$1,FALSE),FALSE)</f>
        <v>0.33896132641437549</v>
      </c>
      <c r="R422" s="19">
        <f>AC422*VLOOKUP($O422,AProperties!$A$8:$I$1007,VLOOKUP(Span,Data!$N$4:$Y$11,Data!$Y$1,FALSE),FALSE)</f>
        <v>0.47936370493518343</v>
      </c>
      <c r="S422" s="19">
        <f>AD422*VLOOKUP($O422,AProperties!$A$8:$I$1007,VLOOKUP(Span,Data!$N$4:$Y$11,Data!$Y$1,FALSE),FALSE)</f>
        <v>0.58709823915063697</v>
      </c>
      <c r="T422" s="19">
        <f>AE422*VLOOKUP($O422,AProperties!$A$8:$I$1007,VLOOKUP(Span,Data!$N$4:$Y$11,Data!$Y$1,FALSE),FALSE)</f>
        <v>0.67792265282875097</v>
      </c>
      <c r="U422" s="19">
        <f>AF422*VLOOKUP($O422,AProperties!$A$8:$I$1007,VLOOKUP(Span,Data!$N$4:$Y$11,Data!$Y$1,FALSE),FALSE)</f>
        <v>0.75794056760603867</v>
      </c>
      <c r="V422" s="19">
        <f>AG422*VLOOKUP($O422,AProperties!$A$8:$I$1007,VLOOKUP(Span,Data!$N$4:$Y$11,Data!$Y$1,FALSE),FALSE)</f>
        <v>0.83028229225219352</v>
      </c>
      <c r="W422" s="19">
        <f>AH422*VLOOKUP($O422,AProperties!$A$8:$I$1007,VLOOKUP(Span,Data!$N$4:$Y$11,Data!$Y$1,FALSE),FALSE)</f>
        <v>0.8968073737610267</v>
      </c>
      <c r="X422" s="19">
        <f>AI422*VLOOKUP($O422,AProperties!$A$8:$I$1007,VLOOKUP(Span,Data!$N$4:$Y$11,Data!$Y$1,FALSE),FALSE)</f>
        <v>0.95872740987036686</v>
      </c>
      <c r="Y422" s="19">
        <f>AJ422*VLOOKUP($O422,AProperties!$A$8:$I$1007,VLOOKUP(Span,Data!$N$4:$Y$11,Data!$Y$1,FALSE),FALSE)</f>
        <v>1.0168839792431263</v>
      </c>
      <c r="Z422" s="19">
        <f>AK422*VLOOKUP($O422,AProperties!$A$8:$I$1007,VLOOKUP(Span,Data!$N$4:$Y$11,Data!$Y$1,FALSE),FALSE)</f>
        <v>1.0718898301812216</v>
      </c>
      <c r="AA422" s="19">
        <f>$I422*AA$19^0.5/VLOOKUP($O422,AProperties!$AY$8:$BG$1007,VLOOKUP(Span,Data!$N$4:$Y$11,Data!$Y$1,FALSE),FALSE)</f>
        <v>0.49853874812703675</v>
      </c>
      <c r="AB422" s="19">
        <f>$I422*AB$19^0.5/VLOOKUP($O422,AProperties!$AY$8:$BG$1007,VLOOKUP(Span,Data!$N$4:$Y$11,Data!$Y$1,FALSE),FALSE)</f>
        <v>0.70504025896975986</v>
      </c>
      <c r="AC422" s="19">
        <f>$I422*AC$19^0.5/VLOOKUP($O422,AProperties!$AY$8:$BG$1007,VLOOKUP(Span,Data!$N$4:$Y$11,Data!$Y$1,FALSE),FALSE)</f>
        <v>0.99707749625407349</v>
      </c>
      <c r="AD422" s="19">
        <f>$I422*AD$19^0.5/VLOOKUP($O422,AProperties!$AY$8:$BG$1007,VLOOKUP(Span,Data!$N$4:$Y$11,Data!$Y$1,FALSE),FALSE)</f>
        <v>1.221165549917143</v>
      </c>
      <c r="AE422" s="19">
        <f>$I422*AE$19^0.5/VLOOKUP($O422,AProperties!$AY$8:$BG$1007,VLOOKUP(Span,Data!$N$4:$Y$11,Data!$Y$1,FALSE),FALSE)</f>
        <v>1.4100805179395197</v>
      </c>
      <c r="AF422" s="19">
        <f>$I422*AF$19^0.5/VLOOKUP($O422,AProperties!$AY$8:$BG$1007,VLOOKUP(Span,Data!$N$4:$Y$11,Data!$Y$1,FALSE),FALSE)</f>
        <v>1.5765179459304388</v>
      </c>
      <c r="AG422" s="19">
        <f>$I422*AG$19^0.5/VLOOKUP($O422,AProperties!$AY$8:$BG$1007,VLOOKUP(Span,Data!$N$4:$Y$11,Data!$Y$1,FALSE),FALSE)</f>
        <v>1.7269888825956223</v>
      </c>
      <c r="AH422" s="19">
        <f>$I422*AH$19^0.5/VLOOKUP($O422,AProperties!$AY$8:$BG$1007,VLOOKUP(Span,Data!$N$4:$Y$11,Data!$Y$1,FALSE),FALSE)</f>
        <v>1.8653611895225608</v>
      </c>
      <c r="AI422" s="19">
        <f>$I422*AI$19^0.5/VLOOKUP($O422,AProperties!$AY$8:$BG$1007,VLOOKUP(Span,Data!$N$4:$Y$11,Data!$Y$1,FALSE),FALSE)</f>
        <v>1.994154992508147</v>
      </c>
      <c r="AJ422" s="19">
        <f>$I422*AJ$19^0.5/VLOOKUP($O422,AProperties!$AY$8:$BG$1007,VLOOKUP(Span,Data!$N$4:$Y$11,Data!$Y$1,FALSE),FALSE)</f>
        <v>2.1151207769092792</v>
      </c>
      <c r="AK422" s="19">
        <f>$I422*AK$19^0.5/VLOOKUP($O422,AProperties!$AY$8:$BG$1007,VLOOKUP(Span,Data!$N$4:$Y$11,Data!$Y$1,FALSE),FALSE)</f>
        <v>2.2295330604594006</v>
      </c>
      <c r="AL422" s="47">
        <f t="shared" si="57"/>
        <v>0.40300000000000002</v>
      </c>
    </row>
    <row r="423" spans="1:38" x14ac:dyDescent="0.25">
      <c r="A423" s="15">
        <v>0.40400000000000003</v>
      </c>
      <c r="B423" s="116">
        <f>VLOOKUP($A423,APropertiesDimless!$A$7:$I$1007,VLOOKUP(Span,Data!$N$4:$Y$11,Data!$Y$1,FALSE),FALSE)</f>
        <v>0.42621112875214962</v>
      </c>
      <c r="C423" s="6">
        <f t="shared" si="53"/>
        <v>0.61710556437607478</v>
      </c>
      <c r="D423" s="116">
        <f>VLOOKUP($A423,AProperties!$AE$8:$AM$1007,VLOOKUP(Span,Data!$N$4:$Y$11,Data!$Y$1,FALSE),FALSE)</f>
        <v>0.49682593867084429</v>
      </c>
      <c r="E423" s="116">
        <f t="shared" si="54"/>
        <v>0.68692599848025715</v>
      </c>
      <c r="F423" s="6">
        <f t="shared" si="58"/>
        <v>1.0156933262407035</v>
      </c>
      <c r="G423" s="9"/>
      <c r="H423" s="15">
        <f t="shared" si="55"/>
        <v>0.40400000000000003</v>
      </c>
      <c r="I423" s="6">
        <f>VLOOKUP(H423,AProperties!$AO$8:$AW$1007,VLOOKUP(Span,Data!$N$4:$Y$11,Data!$Y$1,FALSE),FALSE)^(2/3)</f>
        <v>0.36569612383785055</v>
      </c>
      <c r="J423" s="15">
        <f>$I423*(Slope^0.5)/VLOOKUP($H423,AProperties!$AY$8:$BG$1007,VLOOKUP(Span,Data!$N$4:$Y$11,Data!$Y$1,FALSE),FALSE)</f>
        <v>1.2227607470654507</v>
      </c>
      <c r="K423" s="15">
        <f>$J423*VLOOKUP($H423,AProperties!$A$8:$I$1007,VLOOKUP(Span,Data!$N$4:$Y$11,Data!$Y$1,FALSE),FALSE)</f>
        <v>0.58924800008943412</v>
      </c>
      <c r="L423" s="15">
        <f t="shared" si="59"/>
        <v>1.2227607470654507</v>
      </c>
      <c r="M423" s="15">
        <f t="shared" si="60"/>
        <v>0.40400000000000003</v>
      </c>
      <c r="O423" s="28">
        <f t="shared" si="56"/>
        <v>0.40400000000000003</v>
      </c>
      <c r="P423" s="19">
        <f>AA423*VLOOKUP($O423,AProperties!$A$8:$I$1007,VLOOKUP(Span,Data!$N$4:$Y$11,Data!$Y$1,FALSE),FALSE)</f>
        <v>0.24055948869576166</v>
      </c>
      <c r="Q423" s="19">
        <f>AB423*VLOOKUP($O423,AProperties!$A$8:$I$1007,VLOOKUP(Span,Data!$N$4:$Y$11,Data!$Y$1,FALSE),FALSE)</f>
        <v>0.34020249147108339</v>
      </c>
      <c r="R423" s="19">
        <f>AC423*VLOOKUP($O423,AProperties!$A$8:$I$1007,VLOOKUP(Span,Data!$N$4:$Y$11,Data!$Y$1,FALSE),FALSE)</f>
        <v>0.48111897739152332</v>
      </c>
      <c r="S423" s="19">
        <f>AD423*VLOOKUP($O423,AProperties!$A$8:$I$1007,VLOOKUP(Span,Data!$N$4:$Y$11,Data!$Y$1,FALSE),FALSE)</f>
        <v>0.58924800008943412</v>
      </c>
      <c r="T423" s="19">
        <f>AE423*VLOOKUP($O423,AProperties!$A$8:$I$1007,VLOOKUP(Span,Data!$N$4:$Y$11,Data!$Y$1,FALSE),FALSE)</f>
        <v>0.68040498294216678</v>
      </c>
      <c r="U423" s="19">
        <f>AF423*VLOOKUP($O423,AProperties!$A$8:$I$1007,VLOOKUP(Span,Data!$N$4:$Y$11,Data!$Y$1,FALSE),FALSE)</f>
        <v>0.76071589704413489</v>
      </c>
      <c r="V423" s="19">
        <f>AG423*VLOOKUP($O423,AProperties!$A$8:$I$1007,VLOOKUP(Span,Data!$N$4:$Y$11,Data!$Y$1,FALSE),FALSE)</f>
        <v>0.83332251332770058</v>
      </c>
      <c r="W423" s="19">
        <f>AH423*VLOOKUP($O423,AProperties!$A$8:$I$1007,VLOOKUP(Span,Data!$N$4:$Y$11,Data!$Y$1,FALSE),FALSE)</f>
        <v>0.90009118783705921</v>
      </c>
      <c r="X423" s="19">
        <f>AI423*VLOOKUP($O423,AProperties!$A$8:$I$1007,VLOOKUP(Span,Data!$N$4:$Y$11,Data!$Y$1,FALSE),FALSE)</f>
        <v>0.96223795478304663</v>
      </c>
      <c r="Y423" s="19">
        <f>AJ423*VLOOKUP($O423,AProperties!$A$8:$I$1007,VLOOKUP(Span,Data!$N$4:$Y$11,Data!$Y$1,FALSE),FALSE)</f>
        <v>1.0206074744132503</v>
      </c>
      <c r="Z423" s="19">
        <f>AK423*VLOOKUP($O423,AProperties!$A$8:$I$1007,VLOOKUP(Span,Data!$N$4:$Y$11,Data!$Y$1,FALSE),FALSE)</f>
        <v>1.0758147387126307</v>
      </c>
      <c r="AA423" s="19">
        <f>$I423*AA$19^0.5/VLOOKUP($O423,AProperties!$AY$8:$BG$1007,VLOOKUP(Span,Data!$N$4:$Y$11,Data!$Y$1,FALSE),FALSE)</f>
        <v>0.49918998463578623</v>
      </c>
      <c r="AB423" s="19">
        <f>$I423*AB$19^0.5/VLOOKUP($O423,AProperties!$AY$8:$BG$1007,VLOOKUP(Span,Data!$N$4:$Y$11,Data!$Y$1,FALSE),FALSE)</f>
        <v>0.70596124647274583</v>
      </c>
      <c r="AC423" s="19">
        <f>$I423*AC$19^0.5/VLOOKUP($O423,AProperties!$AY$8:$BG$1007,VLOOKUP(Span,Data!$N$4:$Y$11,Data!$Y$1,FALSE),FALSE)</f>
        <v>0.99837996927157246</v>
      </c>
      <c r="AD423" s="19">
        <f>$I423*AD$19^0.5/VLOOKUP($O423,AProperties!$AY$8:$BG$1007,VLOOKUP(Span,Data!$N$4:$Y$11,Data!$Y$1,FALSE),FALSE)</f>
        <v>1.2227607470654507</v>
      </c>
      <c r="AE423" s="19">
        <f>$I423*AE$19^0.5/VLOOKUP($O423,AProperties!$AY$8:$BG$1007,VLOOKUP(Span,Data!$N$4:$Y$11,Data!$Y$1,FALSE),FALSE)</f>
        <v>1.4119224929454917</v>
      </c>
      <c r="AF423" s="19">
        <f>$I423*AF$19^0.5/VLOOKUP($O423,AProperties!$AY$8:$BG$1007,VLOOKUP(Span,Data!$N$4:$Y$11,Data!$Y$1,FALSE),FALSE)</f>
        <v>1.5785773365935434</v>
      </c>
      <c r="AG423" s="19">
        <f>$I423*AG$19^0.5/VLOOKUP($O423,AProperties!$AY$8:$BG$1007,VLOOKUP(Span,Data!$N$4:$Y$11,Data!$Y$1,FALSE),FALSE)</f>
        <v>1.7292448320374183</v>
      </c>
      <c r="AH423" s="19">
        <f>$I423*AH$19^0.5/VLOOKUP($O423,AProperties!$AY$8:$BG$1007,VLOOKUP(Span,Data!$N$4:$Y$11,Data!$Y$1,FALSE),FALSE)</f>
        <v>1.8677978934160602</v>
      </c>
      <c r="AI423" s="19">
        <f>$I423*AI$19^0.5/VLOOKUP($O423,AProperties!$AY$8:$BG$1007,VLOOKUP(Span,Data!$N$4:$Y$11,Data!$Y$1,FALSE),FALSE)</f>
        <v>1.9967599385431449</v>
      </c>
      <c r="AJ423" s="19">
        <f>$I423*AJ$19^0.5/VLOOKUP($O423,AProperties!$AY$8:$BG$1007,VLOOKUP(Span,Data!$N$4:$Y$11,Data!$Y$1,FALSE),FALSE)</f>
        <v>2.1178837394182377</v>
      </c>
      <c r="AK423" s="19">
        <f>$I423*AK$19^0.5/VLOOKUP($O423,AProperties!$AY$8:$BG$1007,VLOOKUP(Span,Data!$N$4:$Y$11,Data!$Y$1,FALSE),FALSE)</f>
        <v>2.2324454786653871</v>
      </c>
      <c r="AL423" s="47">
        <f t="shared" si="57"/>
        <v>0.40400000000000003</v>
      </c>
    </row>
    <row r="424" spans="1:38" x14ac:dyDescent="0.25">
      <c r="A424" s="15">
        <v>0.40500000000000003</v>
      </c>
      <c r="B424" s="116">
        <f>VLOOKUP($A424,APropertiesDimless!$A$7:$I$1007,VLOOKUP(Span,Data!$N$4:$Y$11,Data!$Y$1,FALSE),FALSE)</f>
        <v>0.42740552779905183</v>
      </c>
      <c r="C424" s="6">
        <f t="shared" si="53"/>
        <v>0.61870276389952594</v>
      </c>
      <c r="D424" s="116">
        <f>VLOOKUP($A424,AProperties!$AE$8:$AM$1007,VLOOKUP(Span,Data!$N$4:$Y$11,Data!$Y$1,FALSE),FALSE)</f>
        <v>0.49799135376198328</v>
      </c>
      <c r="E424" s="116">
        <f t="shared" si="54"/>
        <v>0.6890006589663854</v>
      </c>
      <c r="F424" s="6">
        <f t="shared" si="58"/>
        <v>1.0195013714675936</v>
      </c>
      <c r="G424" s="9"/>
      <c r="H424" s="15">
        <f t="shared" si="55"/>
        <v>0.40500000000000003</v>
      </c>
      <c r="I424" s="6">
        <f>VLOOKUP(H424,AProperties!$AO$8:$AW$1007,VLOOKUP(Span,Data!$N$4:$Y$11,Data!$Y$1,FALSE),FALSE)^(2/3)</f>
        <v>0.36607444278189666</v>
      </c>
      <c r="J424" s="15">
        <f>$I424*(Slope^0.5)/VLOOKUP($H424,AProperties!$AY$8:$BG$1007,VLOOKUP(Span,Data!$N$4:$Y$11,Data!$Y$1,FALSE),FALSE)</f>
        <v>1.2243526431869138</v>
      </c>
      <c r="K424" s="15">
        <f>$J424*VLOOKUP($H424,AProperties!$A$8:$I$1007,VLOOKUP(Span,Data!$N$4:$Y$11,Data!$Y$1,FALSE),FALSE)</f>
        <v>0.59139914525884352</v>
      </c>
      <c r="L424" s="15">
        <f t="shared" si="59"/>
        <v>1.2243526431869138</v>
      </c>
      <c r="M424" s="15">
        <f t="shared" si="60"/>
        <v>0.40500000000000003</v>
      </c>
      <c r="O424" s="28">
        <f t="shared" si="56"/>
        <v>0.40500000000000003</v>
      </c>
      <c r="P424" s="19">
        <f>AA424*VLOOKUP($O424,AProperties!$A$8:$I$1007,VLOOKUP(Span,Data!$N$4:$Y$11,Data!$Y$1,FALSE),FALSE)</f>
        <v>0.24143769003371265</v>
      </c>
      <c r="Q424" s="19">
        <f>AB424*VLOOKUP($O424,AProperties!$A$8:$I$1007,VLOOKUP(Span,Data!$N$4:$Y$11,Data!$Y$1,FALSE),FALSE)</f>
        <v>0.34144445571370791</v>
      </c>
      <c r="R424" s="19">
        <f>AC424*VLOOKUP($O424,AProperties!$A$8:$I$1007,VLOOKUP(Span,Data!$N$4:$Y$11,Data!$Y$1,FALSE),FALSE)</f>
        <v>0.48287538006742531</v>
      </c>
      <c r="S424" s="19">
        <f>AD424*VLOOKUP($O424,AProperties!$A$8:$I$1007,VLOOKUP(Span,Data!$N$4:$Y$11,Data!$Y$1,FALSE),FALSE)</f>
        <v>0.59139914525884352</v>
      </c>
      <c r="T424" s="19">
        <f>AE424*VLOOKUP($O424,AProperties!$A$8:$I$1007,VLOOKUP(Span,Data!$N$4:$Y$11,Data!$Y$1,FALSE),FALSE)</f>
        <v>0.68288891142741581</v>
      </c>
      <c r="U424" s="19">
        <f>AF424*VLOOKUP($O424,AProperties!$A$8:$I$1007,VLOOKUP(Span,Data!$N$4:$Y$11,Data!$Y$1,FALSE),FALSE)</f>
        <v>0.7634930135162673</v>
      </c>
      <c r="V424" s="19">
        <f>AG424*VLOOKUP($O424,AProperties!$A$8:$I$1007,VLOOKUP(Span,Data!$N$4:$Y$11,Data!$Y$1,FALSE),FALSE)</f>
        <v>0.83636469200091268</v>
      </c>
      <c r="W424" s="19">
        <f>AH424*VLOOKUP($O424,AProperties!$A$8:$I$1007,VLOOKUP(Span,Data!$N$4:$Y$11,Data!$Y$1,FALSE),FALSE)</f>
        <v>0.90337711636027829</v>
      </c>
      <c r="X424" s="19">
        <f>AI424*VLOOKUP($O424,AProperties!$A$8:$I$1007,VLOOKUP(Span,Data!$N$4:$Y$11,Data!$Y$1,FALSE),FALSE)</f>
        <v>0.96575076013485062</v>
      </c>
      <c r="Y424" s="19">
        <f>AJ424*VLOOKUP($O424,AProperties!$A$8:$I$1007,VLOOKUP(Span,Data!$N$4:$Y$11,Data!$Y$1,FALSE),FALSE)</f>
        <v>1.0243333671411237</v>
      </c>
      <c r="Z424" s="19">
        <f>AK424*VLOOKUP($O424,AProperties!$A$8:$I$1007,VLOOKUP(Span,Data!$N$4:$Y$11,Data!$Y$1,FALSE),FALSE)</f>
        <v>1.0797421744918101</v>
      </c>
      <c r="AA424" s="19">
        <f>$I424*AA$19^0.5/VLOOKUP($O424,AProperties!$AY$8:$BG$1007,VLOOKUP(Span,Data!$N$4:$Y$11,Data!$Y$1,FALSE),FALSE)</f>
        <v>0.49983987350596959</v>
      </c>
      <c r="AB424" s="19">
        <f>$I424*AB$19^0.5/VLOOKUP($O424,AProperties!$AY$8:$BG$1007,VLOOKUP(Span,Data!$N$4:$Y$11,Data!$Y$1,FALSE),FALSE)</f>
        <v>0.70688032812699453</v>
      </c>
      <c r="AC424" s="19">
        <f>$I424*AC$19^0.5/VLOOKUP($O424,AProperties!$AY$8:$BG$1007,VLOOKUP(Span,Data!$N$4:$Y$11,Data!$Y$1,FALSE),FALSE)</f>
        <v>0.99967974701193918</v>
      </c>
      <c r="AD424" s="19">
        <f>$I424*AD$19^0.5/VLOOKUP($O424,AProperties!$AY$8:$BG$1007,VLOOKUP(Span,Data!$N$4:$Y$11,Data!$Y$1,FALSE),FALSE)</f>
        <v>1.2243526431869138</v>
      </c>
      <c r="AE424" s="19">
        <f>$I424*AE$19^0.5/VLOOKUP($O424,AProperties!$AY$8:$BG$1007,VLOOKUP(Span,Data!$N$4:$Y$11,Data!$Y$1,FALSE),FALSE)</f>
        <v>1.4137606562539891</v>
      </c>
      <c r="AF424" s="19">
        <f>$I424*AF$19^0.5/VLOOKUP($O424,AProperties!$AY$8:$BG$1007,VLOOKUP(Span,Data!$N$4:$Y$11,Data!$Y$1,FALSE),FALSE)</f>
        <v>1.5806324656493163</v>
      </c>
      <c r="AG424" s="19">
        <f>$I424*AG$19^0.5/VLOOKUP($O424,AProperties!$AY$8:$BG$1007,VLOOKUP(Span,Data!$N$4:$Y$11,Data!$Y$1,FALSE),FALSE)</f>
        <v>1.7314961131222804</v>
      </c>
      <c r="AH424" s="19">
        <f>$I424*AH$19^0.5/VLOOKUP($O424,AProperties!$AY$8:$BG$1007,VLOOKUP(Span,Data!$N$4:$Y$11,Data!$Y$1,FALSE),FALSE)</f>
        <v>1.8702295549077639</v>
      </c>
      <c r="AI424" s="19">
        <f>$I424*AI$19^0.5/VLOOKUP($O424,AProperties!$AY$8:$BG$1007,VLOOKUP(Span,Data!$N$4:$Y$11,Data!$Y$1,FALSE),FALSE)</f>
        <v>1.9993594940238784</v>
      </c>
      <c r="AJ424" s="19">
        <f>$I424*AJ$19^0.5/VLOOKUP($O424,AProperties!$AY$8:$BG$1007,VLOOKUP(Span,Data!$N$4:$Y$11,Data!$Y$1,FALSE),FALSE)</f>
        <v>2.1206409843809833</v>
      </c>
      <c r="AK424" s="19">
        <f>$I424*AK$19^0.5/VLOOKUP($O424,AProperties!$AY$8:$BG$1007,VLOOKUP(Span,Data!$N$4:$Y$11,Data!$Y$1,FALSE),FALSE)</f>
        <v>2.2353518700484885</v>
      </c>
      <c r="AL424" s="47">
        <f t="shared" si="57"/>
        <v>0.40500000000000003</v>
      </c>
    </row>
    <row r="425" spans="1:38" x14ac:dyDescent="0.25">
      <c r="A425" s="15">
        <v>0.40600000000000003</v>
      </c>
      <c r="B425" s="116">
        <f>VLOOKUP($A425,APropertiesDimless!$A$7:$I$1007,VLOOKUP(Span,Data!$N$4:$Y$11,Data!$Y$1,FALSE),FALSE)</f>
        <v>0.42860120186485745</v>
      </c>
      <c r="C425" s="6">
        <f t="shared" si="53"/>
        <v>0.62030060093242878</v>
      </c>
      <c r="D425" s="116">
        <f>VLOOKUP($A425,AProperties!$AE$8:$AM$1007,VLOOKUP(Span,Data!$N$4:$Y$11,Data!$Y$1,FALSE),FALSE)</f>
        <v>0.49915623716702479</v>
      </c>
      <c r="E425" s="116">
        <f t="shared" si="54"/>
        <v>0.69107749188517642</v>
      </c>
      <c r="F425" s="6">
        <f t="shared" si="58"/>
        <v>1.0233145257561407</v>
      </c>
      <c r="G425" s="9"/>
      <c r="H425" s="15">
        <f t="shared" si="55"/>
        <v>0.40600000000000003</v>
      </c>
      <c r="I425" s="6">
        <f>VLOOKUP(H425,AProperties!$AO$8:$AW$1007,VLOOKUP(Span,Data!$N$4:$Y$11,Data!$Y$1,FALSE),FALSE)^(2/3)</f>
        <v>0.36645161982696789</v>
      </c>
      <c r="J425" s="15">
        <f>$I425*(Slope^0.5)/VLOOKUP($H425,AProperties!$AY$8:$BG$1007,VLOOKUP(Span,Data!$N$4:$Y$11,Data!$Y$1,FALSE),FALSE)</f>
        <v>1.2259412437212982</v>
      </c>
      <c r="K425" s="15">
        <f>$J425*VLOOKUP($H425,AProperties!$A$8:$I$1007,VLOOKUP(Span,Data!$N$4:$Y$11,Data!$Y$1,FALSE),FALSE)</f>
        <v>0.59355166156784878</v>
      </c>
      <c r="L425" s="15">
        <f t="shared" si="59"/>
        <v>1.2259412437212982</v>
      </c>
      <c r="M425" s="15">
        <f t="shared" si="60"/>
        <v>0.40600000000000003</v>
      </c>
      <c r="O425" s="28">
        <f t="shared" si="56"/>
        <v>0.40600000000000003</v>
      </c>
      <c r="P425" s="19">
        <f>AA425*VLOOKUP($O425,AProperties!$A$8:$I$1007,VLOOKUP(Span,Data!$N$4:$Y$11,Data!$Y$1,FALSE),FALSE)</f>
        <v>0.2423164511370596</v>
      </c>
      <c r="Q425" s="19">
        <f>AB425*VLOOKUP($O425,AProperties!$A$8:$I$1007,VLOOKUP(Span,Data!$N$4:$Y$11,Data!$Y$1,FALSE),FALSE)</f>
        <v>0.34268721158414706</v>
      </c>
      <c r="R425" s="19">
        <f>AC425*VLOOKUP($O425,AProperties!$A$8:$I$1007,VLOOKUP(Span,Data!$N$4:$Y$11,Data!$Y$1,FALSE),FALSE)</f>
        <v>0.4846329022741192</v>
      </c>
      <c r="S425" s="19">
        <f>AD425*VLOOKUP($O425,AProperties!$A$8:$I$1007,VLOOKUP(Span,Data!$N$4:$Y$11,Data!$Y$1,FALSE),FALSE)</f>
        <v>0.59355166156784878</v>
      </c>
      <c r="T425" s="19">
        <f>AE425*VLOOKUP($O425,AProperties!$A$8:$I$1007,VLOOKUP(Span,Data!$N$4:$Y$11,Data!$Y$1,FALSE),FALSE)</f>
        <v>0.68537442316829411</v>
      </c>
      <c r="U425" s="19">
        <f>AF425*VLOOKUP($O425,AProperties!$A$8:$I$1007,VLOOKUP(Span,Data!$N$4:$Y$11,Data!$Y$1,FALSE),FALSE)</f>
        <v>0.7662719001220063</v>
      </c>
      <c r="V425" s="19">
        <f>AG425*VLOOKUP($O425,AProperties!$A$8:$I$1007,VLOOKUP(Span,Data!$N$4:$Y$11,Data!$Y$1,FALSE),FALSE)</f>
        <v>0.83940880975833698</v>
      </c>
      <c r="W425" s="19">
        <f>AH425*VLOOKUP($O425,AProperties!$A$8:$I$1007,VLOOKUP(Span,Data!$N$4:$Y$11,Data!$Y$1,FALSE),FALSE)</f>
        <v>0.90666513933382609</v>
      </c>
      <c r="X425" s="19">
        <f>AI425*VLOOKUP($O425,AProperties!$A$8:$I$1007,VLOOKUP(Span,Data!$N$4:$Y$11,Data!$Y$1,FALSE),FALSE)</f>
        <v>0.96926580454823841</v>
      </c>
      <c r="Y425" s="19">
        <f>AJ425*VLOOKUP($O425,AProperties!$A$8:$I$1007,VLOOKUP(Span,Data!$N$4:$Y$11,Data!$Y$1,FALSE),FALSE)</f>
        <v>1.0280616347524414</v>
      </c>
      <c r="Z425" s="19">
        <f>AK425*VLOOKUP($O425,AProperties!$A$8:$I$1007,VLOOKUP(Span,Data!$N$4:$Y$11,Data!$Y$1,FALSE),FALSE)</f>
        <v>1.083672113617943</v>
      </c>
      <c r="AA425" s="19">
        <f>$I425*AA$19^0.5/VLOOKUP($O425,AProperties!$AY$8:$BG$1007,VLOOKUP(Span,Data!$N$4:$Y$11,Data!$Y$1,FALSE),FALSE)</f>
        <v>0.50048841695836199</v>
      </c>
      <c r="AB425" s="19">
        <f>$I425*AB$19^0.5/VLOOKUP($O425,AProperties!$AY$8:$BG$1007,VLOOKUP(Span,Data!$N$4:$Y$11,Data!$Y$1,FALSE),FALSE)</f>
        <v>0.70779750707315603</v>
      </c>
      <c r="AC425" s="19">
        <f>$I425*AC$19^0.5/VLOOKUP($O425,AProperties!$AY$8:$BG$1007,VLOOKUP(Span,Data!$N$4:$Y$11,Data!$Y$1,FALSE),FALSE)</f>
        <v>1.000976833916724</v>
      </c>
      <c r="AD425" s="19">
        <f>$I425*AD$19^0.5/VLOOKUP($O425,AProperties!$AY$8:$BG$1007,VLOOKUP(Span,Data!$N$4:$Y$11,Data!$Y$1,FALSE),FALSE)</f>
        <v>1.2259412437212982</v>
      </c>
      <c r="AE425" s="19">
        <f>$I425*AE$19^0.5/VLOOKUP($O425,AProperties!$AY$8:$BG$1007,VLOOKUP(Span,Data!$N$4:$Y$11,Data!$Y$1,FALSE),FALSE)</f>
        <v>1.4155950141463121</v>
      </c>
      <c r="AF425" s="19">
        <f>$I425*AF$19^0.5/VLOOKUP($O425,AProperties!$AY$8:$BG$1007,VLOOKUP(Span,Data!$N$4:$Y$11,Data!$Y$1,FALSE),FALSE)</f>
        <v>1.5826833401204652</v>
      </c>
      <c r="AG425" s="19">
        <f>$I425*AG$19^0.5/VLOOKUP($O425,AProperties!$AY$8:$BG$1007,VLOOKUP(Span,Data!$N$4:$Y$11,Data!$Y$1,FALSE),FALSE)</f>
        <v>1.7337427335431999</v>
      </c>
      <c r="AH425" s="19">
        <f>$I425*AH$19^0.5/VLOOKUP($O425,AProperties!$AY$8:$BG$1007,VLOOKUP(Span,Data!$N$4:$Y$11,Data!$Y$1,FALSE),FALSE)</f>
        <v>1.8726561823070518</v>
      </c>
      <c r="AI425" s="19">
        <f>$I425*AI$19^0.5/VLOOKUP($O425,AProperties!$AY$8:$BG$1007,VLOOKUP(Span,Data!$N$4:$Y$11,Data!$Y$1,FALSE),FALSE)</f>
        <v>2.001953667833448</v>
      </c>
      <c r="AJ425" s="19">
        <f>$I425*AJ$19^0.5/VLOOKUP($O425,AProperties!$AY$8:$BG$1007,VLOOKUP(Span,Data!$N$4:$Y$11,Data!$Y$1,FALSE),FALSE)</f>
        <v>2.1233925212194684</v>
      </c>
      <c r="AK425" s="19">
        <f>$I425*AK$19^0.5/VLOOKUP($O425,AProperties!$AY$8:$BG$1007,VLOOKUP(Span,Data!$N$4:$Y$11,Data!$Y$1,FALSE),FALSE)</f>
        <v>2.2382522445403121</v>
      </c>
      <c r="AL425" s="47">
        <f t="shared" si="57"/>
        <v>0.40600000000000003</v>
      </c>
    </row>
    <row r="426" spans="1:38" x14ac:dyDescent="0.25">
      <c r="A426" s="15">
        <v>0.40699999999999997</v>
      </c>
      <c r="B426" s="116">
        <f>VLOOKUP($A426,APropertiesDimless!$A$7:$I$1007,VLOOKUP(Span,Data!$N$4:$Y$11,Data!$Y$1,FALSE),FALSE)</f>
        <v>0.42979815746512107</v>
      </c>
      <c r="C426" s="6">
        <f t="shared" si="53"/>
        <v>0.62189907873256045</v>
      </c>
      <c r="D426" s="116">
        <f>VLOOKUP($A426,AProperties!$AE$8:$AM$1007,VLOOKUP(Span,Data!$N$4:$Y$11,Data!$Y$1,FALSE),FALSE)</f>
        <v>0.50032058713817851</v>
      </c>
      <c r="E426" s="116">
        <f t="shared" si="54"/>
        <v>0.69315650220570757</v>
      </c>
      <c r="F426" s="6">
        <f t="shared" si="58"/>
        <v>1.0271327874103213</v>
      </c>
      <c r="G426" s="9"/>
      <c r="H426" s="15">
        <f t="shared" si="55"/>
        <v>0.40699999999999997</v>
      </c>
      <c r="I426" s="6">
        <f>VLOOKUP(H426,AProperties!$AO$8:$AW$1007,VLOOKUP(Span,Data!$N$4:$Y$11,Data!$Y$1,FALSE),FALSE)^(2/3)</f>
        <v>0.36682765744663826</v>
      </c>
      <c r="J426" s="15">
        <f>$I426*(Slope^0.5)/VLOOKUP($H426,AProperties!$AY$8:$BG$1007,VLOOKUP(Span,Data!$N$4:$Y$11,Data!$Y$1,FALSE),FALSE)</f>
        <v>1.2275265540655584</v>
      </c>
      <c r="K426" s="15">
        <f>$J426*VLOOKUP($H426,AProperties!$A$8:$I$1007,VLOOKUP(Span,Data!$N$4:$Y$11,Data!$Y$1,FALSE),FALSE)</f>
        <v>0.59570553592582998</v>
      </c>
      <c r="L426" s="15">
        <f t="shared" si="59"/>
        <v>1.2275265540655584</v>
      </c>
      <c r="M426" s="15">
        <f t="shared" si="60"/>
        <v>0.40699999999999997</v>
      </c>
      <c r="O426" s="28">
        <f t="shared" si="56"/>
        <v>0.40699999999999997</v>
      </c>
      <c r="P426" s="19">
        <f>AA426*VLOOKUP($O426,AProperties!$A$8:$I$1007,VLOOKUP(Span,Data!$N$4:$Y$11,Data!$Y$1,FALSE),FALSE)</f>
        <v>0.24319576666157944</v>
      </c>
      <c r="Q426" s="19">
        <f>AB426*VLOOKUP($O426,AProperties!$A$8:$I$1007,VLOOKUP(Span,Data!$N$4:$Y$11,Data!$Y$1,FALSE),FALSE)</f>
        <v>0.34393075152452834</v>
      </c>
      <c r="R426" s="19">
        <f>AC426*VLOOKUP($O426,AProperties!$A$8:$I$1007,VLOOKUP(Span,Data!$N$4:$Y$11,Data!$Y$1,FALSE),FALSE)</f>
        <v>0.48639153332315888</v>
      </c>
      <c r="S426" s="19">
        <f>AD426*VLOOKUP($O426,AProperties!$A$8:$I$1007,VLOOKUP(Span,Data!$N$4:$Y$11,Data!$Y$1,FALSE),FALSE)</f>
        <v>0.59570553592582998</v>
      </c>
      <c r="T426" s="19">
        <f>AE426*VLOOKUP($O426,AProperties!$A$8:$I$1007,VLOOKUP(Span,Data!$N$4:$Y$11,Data!$Y$1,FALSE),FALSE)</f>
        <v>0.68786150304905669</v>
      </c>
      <c r="U426" s="19">
        <f>AF426*VLOOKUP($O426,AProperties!$A$8:$I$1007,VLOOKUP(Span,Data!$N$4:$Y$11,Data!$Y$1,FALSE),FALSE)</f>
        <v>0.76905253996143463</v>
      </c>
      <c r="V426" s="19">
        <f>AG426*VLOOKUP($O426,AProperties!$A$8:$I$1007,VLOOKUP(Span,Data!$N$4:$Y$11,Data!$Y$1,FALSE),FALSE)</f>
        <v>0.84245484808704196</v>
      </c>
      <c r="W426" s="19">
        <f>AH426*VLOOKUP($O426,AProperties!$A$8:$I$1007,VLOOKUP(Span,Data!$N$4:$Y$11,Data!$Y$1,FALSE),FALSE)</f>
        <v>0.90995523676145074</v>
      </c>
      <c r="X426" s="19">
        <f>AI426*VLOOKUP($O426,AProperties!$A$8:$I$1007,VLOOKUP(Span,Data!$N$4:$Y$11,Data!$Y$1,FALSE),FALSE)</f>
        <v>0.97278306664631775</v>
      </c>
      <c r="Y426" s="19">
        <f>AJ426*VLOOKUP($O426,AProperties!$A$8:$I$1007,VLOOKUP(Span,Data!$N$4:$Y$11,Data!$Y$1,FALSE),FALSE)</f>
        <v>1.0317922545735847</v>
      </c>
      <c r="Z426" s="19">
        <f>AK426*VLOOKUP($O426,AProperties!$A$8:$I$1007,VLOOKUP(Span,Data!$N$4:$Y$11,Data!$Y$1,FALSE),FALSE)</f>
        <v>1.0876045321909376</v>
      </c>
      <c r="AA426" s="19">
        <f>$I426*AA$19^0.5/VLOOKUP($O426,AProperties!$AY$8:$BG$1007,VLOOKUP(Span,Data!$N$4:$Y$11,Data!$Y$1,FALSE),FALSE)</f>
        <v>0.50113561719626099</v>
      </c>
      <c r="AB426" s="19">
        <f>$I426*AB$19^0.5/VLOOKUP($O426,AProperties!$AY$8:$BG$1007,VLOOKUP(Span,Data!$N$4:$Y$11,Data!$Y$1,FALSE),FALSE)</f>
        <v>0.70871278642716407</v>
      </c>
      <c r="AC426" s="19">
        <f>$I426*AC$19^0.5/VLOOKUP($O426,AProperties!$AY$8:$BG$1007,VLOOKUP(Span,Data!$N$4:$Y$11,Data!$Y$1,FALSE),FALSE)</f>
        <v>1.002271234392522</v>
      </c>
      <c r="AD426" s="19">
        <f>$I426*AD$19^0.5/VLOOKUP($O426,AProperties!$AY$8:$BG$1007,VLOOKUP(Span,Data!$N$4:$Y$11,Data!$Y$1,FALSE),FALSE)</f>
        <v>1.2275265540655584</v>
      </c>
      <c r="AE426" s="19">
        <f>$I426*AE$19^0.5/VLOOKUP($O426,AProperties!$AY$8:$BG$1007,VLOOKUP(Span,Data!$N$4:$Y$11,Data!$Y$1,FALSE),FALSE)</f>
        <v>1.4174255728543281</v>
      </c>
      <c r="AF426" s="19">
        <f>$I426*AF$19^0.5/VLOOKUP($O426,AProperties!$AY$8:$BG$1007,VLOOKUP(Span,Data!$N$4:$Y$11,Data!$Y$1,FALSE),FALSE)</f>
        <v>1.584729966974429</v>
      </c>
      <c r="AG426" s="19">
        <f>$I426*AG$19^0.5/VLOOKUP($O426,AProperties!$AY$8:$BG$1007,VLOOKUP(Span,Data!$N$4:$Y$11,Data!$Y$1,FALSE),FALSE)</f>
        <v>1.7359847009326235</v>
      </c>
      <c r="AH426" s="19">
        <f>$I426*AH$19^0.5/VLOOKUP($O426,AProperties!$AY$8:$BG$1007,VLOOKUP(Span,Data!$N$4:$Y$11,Data!$Y$1,FALSE),FALSE)</f>
        <v>1.8750777838579085</v>
      </c>
      <c r="AI426" s="19">
        <f>$I426*AI$19^0.5/VLOOKUP($O426,AProperties!$AY$8:$BG$1007,VLOOKUP(Span,Data!$N$4:$Y$11,Data!$Y$1,FALSE),FALSE)</f>
        <v>2.0045424687850439</v>
      </c>
      <c r="AJ426" s="19">
        <f>$I426*AJ$19^0.5/VLOOKUP($O426,AProperties!$AY$8:$BG$1007,VLOOKUP(Span,Data!$N$4:$Y$11,Data!$Y$1,FALSE),FALSE)</f>
        <v>2.1261383592814918</v>
      </c>
      <c r="AK426" s="19">
        <f>$I426*AK$19^0.5/VLOOKUP($O426,AProperties!$AY$8:$BG$1007,VLOOKUP(Span,Data!$N$4:$Y$11,Data!$Y$1,FALSE),FALSE)</f>
        <v>2.2411466119943046</v>
      </c>
      <c r="AL426" s="47">
        <f t="shared" si="57"/>
        <v>0.40699999999999997</v>
      </c>
    </row>
    <row r="427" spans="1:38" x14ac:dyDescent="0.25">
      <c r="A427" s="15">
        <v>0.40799999999999997</v>
      </c>
      <c r="B427" s="116">
        <f>VLOOKUP($A427,APropertiesDimless!$A$7:$I$1007,VLOOKUP(Span,Data!$N$4:$Y$11,Data!$Y$1,FALSE),FALSE)</f>
        <v>0.43099640115124616</v>
      </c>
      <c r="C427" s="6">
        <f t="shared" si="53"/>
        <v>0.62349820057562311</v>
      </c>
      <c r="D427" s="116">
        <f>VLOOKUP($A427,AProperties!$AE$8:$AM$1007,VLOOKUP(Span,Data!$N$4:$Y$11,Data!$Y$1,FALSE),FALSE)</f>
        <v>0.50148440192524979</v>
      </c>
      <c r="E427" s="116">
        <f t="shared" si="54"/>
        <v>0.69523769492129028</v>
      </c>
      <c r="F427" s="6">
        <f t="shared" si="58"/>
        <v>1.0309561547908273</v>
      </c>
      <c r="G427" s="9"/>
      <c r="H427" s="15">
        <f t="shared" si="55"/>
        <v>0.40799999999999997</v>
      </c>
      <c r="I427" s="6">
        <f>VLOOKUP(H427,AProperties!$AO$8:$AW$1007,VLOOKUP(Span,Data!$N$4:$Y$11,Data!$Y$1,FALSE),FALSE)^(2/3)</f>
        <v>0.36720255809749403</v>
      </c>
      <c r="J427" s="15">
        <f>$I427*(Slope^0.5)/VLOOKUP($H427,AProperties!$AY$8:$BG$1007,VLOOKUP(Span,Data!$N$4:$Y$11,Data!$Y$1,FALSE),FALSE)</f>
        <v>1.2291085795741199</v>
      </c>
      <c r="K427" s="15">
        <f>$J427*VLOOKUP($H427,AProperties!$A$8:$I$1007,VLOOKUP(Span,Data!$N$4:$Y$11,Data!$Y$1,FALSE),FALSE)</f>
        <v>0.5978607552424533</v>
      </c>
      <c r="L427" s="15">
        <f t="shared" si="59"/>
        <v>1.2291085795741199</v>
      </c>
      <c r="M427" s="15">
        <f t="shared" si="60"/>
        <v>0.40799999999999997</v>
      </c>
      <c r="O427" s="28">
        <f t="shared" si="56"/>
        <v>0.40799999999999997</v>
      </c>
      <c r="P427" s="19">
        <f>AA427*VLOOKUP($O427,AProperties!$A$8:$I$1007,VLOOKUP(Span,Data!$N$4:$Y$11,Data!$Y$1,FALSE),FALSE)</f>
        <v>0.24407563126316556</v>
      </c>
      <c r="Q427" s="19">
        <f>AB427*VLOOKUP($O427,AProperties!$A$8:$I$1007,VLOOKUP(Span,Data!$N$4:$Y$11,Data!$Y$1,FALSE),FALSE)</f>
        <v>0.34517506797714337</v>
      </c>
      <c r="R427" s="19">
        <f>AC427*VLOOKUP($O427,AProperties!$A$8:$I$1007,VLOOKUP(Span,Data!$N$4:$Y$11,Data!$Y$1,FALSE),FALSE)</f>
        <v>0.48815126252633112</v>
      </c>
      <c r="S427" s="19">
        <f>AD427*VLOOKUP($O427,AProperties!$A$8:$I$1007,VLOOKUP(Span,Data!$N$4:$Y$11,Data!$Y$1,FALSE),FALSE)</f>
        <v>0.5978607552424533</v>
      </c>
      <c r="T427" s="19">
        <f>AE427*VLOOKUP($O427,AProperties!$A$8:$I$1007,VLOOKUP(Span,Data!$N$4:$Y$11,Data!$Y$1,FALSE),FALSE)</f>
        <v>0.69035013595428674</v>
      </c>
      <c r="U427" s="19">
        <f>AF427*VLOOKUP($O427,AProperties!$A$8:$I$1007,VLOOKUP(Span,Data!$N$4:$Y$11,Data!$Y$1,FALSE),FALSE)</f>
        <v>0.77183491613500332</v>
      </c>
      <c r="V427" s="19">
        <f>AG427*VLOOKUP($O427,AProperties!$A$8:$I$1007,VLOOKUP(Span,Data!$N$4:$Y$11,Data!$Y$1,FALSE),FALSE)</f>
        <v>0.84550278847449889</v>
      </c>
      <c r="W427" s="19">
        <f>AH427*VLOOKUP($O427,AProperties!$A$8:$I$1007,VLOOKUP(Span,Data!$N$4:$Y$11,Data!$Y$1,FALSE),FALSE)</f>
        <v>0.91324738864733634</v>
      </c>
      <c r="X427" s="19">
        <f>AI427*VLOOKUP($O427,AProperties!$A$8:$I$1007,VLOOKUP(Span,Data!$N$4:$Y$11,Data!$Y$1,FALSE),FALSE)</f>
        <v>0.97630252505266224</v>
      </c>
      <c r="Y427" s="19">
        <f>AJ427*VLOOKUP($O427,AProperties!$A$8:$I$1007,VLOOKUP(Span,Data!$N$4:$Y$11,Data!$Y$1,FALSE),FALSE)</f>
        <v>1.03552520393143</v>
      </c>
      <c r="Z427" s="19">
        <f>AK427*VLOOKUP($O427,AProperties!$A$8:$I$1007,VLOOKUP(Span,Data!$N$4:$Y$11,Data!$Y$1,FALSE),FALSE)</f>
        <v>1.0915394063112223</v>
      </c>
      <c r="AA427" s="19">
        <f>$I427*AA$19^0.5/VLOOKUP($O427,AProperties!$AY$8:$BG$1007,VLOOKUP(Span,Data!$N$4:$Y$11,Data!$Y$1,FALSE),FALSE)</f>
        <v>0.50178147640560133</v>
      </c>
      <c r="AB427" s="19">
        <f>$I427*AB$19^0.5/VLOOKUP($O427,AProperties!$AY$8:$BG$1007,VLOOKUP(Span,Data!$N$4:$Y$11,Data!$Y$1,FALSE),FALSE)</f>
        <v>0.70962616928039668</v>
      </c>
      <c r="AC427" s="19">
        <f>$I427*AC$19^0.5/VLOOKUP($O427,AProperties!$AY$8:$BG$1007,VLOOKUP(Span,Data!$N$4:$Y$11,Data!$Y$1,FALSE),FALSE)</f>
        <v>1.0035629528112027</v>
      </c>
      <c r="AD427" s="19">
        <f>$I427*AD$19^0.5/VLOOKUP($O427,AProperties!$AY$8:$BG$1007,VLOOKUP(Span,Data!$N$4:$Y$11,Data!$Y$1,FALSE),FALSE)</f>
        <v>1.2291085795741199</v>
      </c>
      <c r="AE427" s="19">
        <f>$I427*AE$19^0.5/VLOOKUP($O427,AProperties!$AY$8:$BG$1007,VLOOKUP(Span,Data!$N$4:$Y$11,Data!$Y$1,FALSE),FALSE)</f>
        <v>1.4192523385607934</v>
      </c>
      <c r="AF427" s="19">
        <f>$I427*AF$19^0.5/VLOOKUP($O427,AProperties!$AY$8:$BG$1007,VLOOKUP(Span,Data!$N$4:$Y$11,Data!$Y$1,FALSE),FALSE)</f>
        <v>1.5867723531237399</v>
      </c>
      <c r="AG427" s="19">
        <f>$I427*AG$19^0.5/VLOOKUP($O427,AProperties!$AY$8:$BG$1007,VLOOKUP(Span,Data!$N$4:$Y$11,Data!$Y$1,FALSE),FALSE)</f>
        <v>1.7382220228628509</v>
      </c>
      <c r="AH427" s="19">
        <f>$I427*AH$19^0.5/VLOOKUP($O427,AProperties!$AY$8:$BG$1007,VLOOKUP(Span,Data!$N$4:$Y$11,Data!$Y$1,FALSE),FALSE)</f>
        <v>1.8774943677393527</v>
      </c>
      <c r="AI427" s="19">
        <f>$I427*AI$19^0.5/VLOOKUP($O427,AProperties!$AY$8:$BG$1007,VLOOKUP(Span,Data!$N$4:$Y$11,Data!$Y$1,FALSE),FALSE)</f>
        <v>2.0071259056224053</v>
      </c>
      <c r="AJ427" s="19">
        <f>$I427*AJ$19^0.5/VLOOKUP($O427,AProperties!$AY$8:$BG$1007,VLOOKUP(Span,Data!$N$4:$Y$11,Data!$Y$1,FALSE),FALSE)</f>
        <v>2.1288785078411898</v>
      </c>
      <c r="AK427" s="19">
        <f>$I427*AK$19^0.5/VLOOKUP($O427,AProperties!$AY$8:$BG$1007,VLOOKUP(Span,Data!$N$4:$Y$11,Data!$Y$1,FALSE),FALSE)</f>
        <v>2.2440349821862631</v>
      </c>
      <c r="AL427" s="47">
        <f t="shared" si="57"/>
        <v>0.40799999999999997</v>
      </c>
    </row>
    <row r="428" spans="1:38" x14ac:dyDescent="0.25">
      <c r="A428" s="15">
        <v>0.40899999999999997</v>
      </c>
      <c r="B428" s="116">
        <f>VLOOKUP($A428,APropertiesDimless!$A$7:$I$1007,VLOOKUP(Span,Data!$N$4:$Y$11,Data!$Y$1,FALSE),FALSE)</f>
        <v>0.43219593951077034</v>
      </c>
      <c r="C428" s="6">
        <f t="shared" si="53"/>
        <v>0.62509796975538512</v>
      </c>
      <c r="D428" s="116">
        <f>VLOOKUP($A428,AProperties!$AE$8:$AM$1007,VLOOKUP(Span,Data!$N$4:$Y$11,Data!$Y$1,FALSE),FALSE)</f>
        <v>0.50264767977562941</v>
      </c>
      <c r="E428" s="116">
        <f t="shared" si="54"/>
        <v>0.69732107504969709</v>
      </c>
      <c r="F428" s="6">
        <f t="shared" si="58"/>
        <v>1.0347846263152516</v>
      </c>
      <c r="G428" s="9"/>
      <c r="H428" s="15">
        <f t="shared" si="55"/>
        <v>0.40899999999999997</v>
      </c>
      <c r="I428" s="6">
        <f>VLOOKUP(H428,AProperties!$AO$8:$AW$1007,VLOOKUP(Span,Data!$N$4:$Y$11,Data!$Y$1,FALSE),FALSE)^(2/3)</f>
        <v>0.36757632421924824</v>
      </c>
      <c r="J428" s="15">
        <f>$I428*(Slope^0.5)/VLOOKUP($H428,AProperties!$AY$8:$BG$1007,VLOOKUP(Span,Data!$N$4:$Y$11,Data!$Y$1,FALSE),FALSE)</f>
        <v>1.2306873255591591</v>
      </c>
      <c r="K428" s="15">
        <f>$J428*VLOOKUP($H428,AProperties!$A$8:$I$1007,VLOOKUP(Span,Data!$N$4:$Y$11,Data!$Y$1,FALSE),FALSE)</f>
        <v>0.60001730642756401</v>
      </c>
      <c r="L428" s="15">
        <f t="shared" si="59"/>
        <v>1.2306873255591591</v>
      </c>
      <c r="M428" s="15">
        <f t="shared" si="60"/>
        <v>0.40899999999999997</v>
      </c>
      <c r="O428" s="28">
        <f t="shared" si="56"/>
        <v>0.40899999999999997</v>
      </c>
      <c r="P428" s="19">
        <f>AA428*VLOOKUP($O428,AProperties!$A$8:$I$1007,VLOOKUP(Span,Data!$N$4:$Y$11,Data!$Y$1,FALSE),FALSE)</f>
        <v>0.24495603959778489</v>
      </c>
      <c r="Q428" s="19">
        <f>AB428*VLOOKUP($O428,AProperties!$A$8:$I$1007,VLOOKUP(Span,Data!$N$4:$Y$11,Data!$Y$1,FALSE),FALSE)</f>
        <v>0.34642015338438825</v>
      </c>
      <c r="R428" s="19">
        <f>AC428*VLOOKUP($O428,AProperties!$A$8:$I$1007,VLOOKUP(Span,Data!$N$4:$Y$11,Data!$Y$1,FALSE),FALSE)</f>
        <v>0.48991207919556978</v>
      </c>
      <c r="S428" s="19">
        <f>AD428*VLOOKUP($O428,AProperties!$A$8:$I$1007,VLOOKUP(Span,Data!$N$4:$Y$11,Data!$Y$1,FALSE),FALSE)</f>
        <v>0.60001730642756401</v>
      </c>
      <c r="T428" s="19">
        <f>AE428*VLOOKUP($O428,AProperties!$A$8:$I$1007,VLOOKUP(Span,Data!$N$4:$Y$11,Data!$Y$1,FALSE),FALSE)</f>
        <v>0.6928403067687765</v>
      </c>
      <c r="U428" s="19">
        <f>AF428*VLOOKUP($O428,AProperties!$A$8:$I$1007,VLOOKUP(Span,Data!$N$4:$Y$11,Data!$Y$1,FALSE),FALSE)</f>
        <v>0.77461901174339598</v>
      </c>
      <c r="V428" s="19">
        <f>AG428*VLOOKUP($O428,AProperties!$A$8:$I$1007,VLOOKUP(Span,Data!$N$4:$Y$11,Data!$Y$1,FALSE),FALSE)</f>
        <v>0.84855261240843427</v>
      </c>
      <c r="W428" s="19">
        <f>AH428*VLOOKUP($O428,AProperties!$A$8:$I$1007,VLOOKUP(Span,Data!$N$4:$Y$11,Data!$Y$1,FALSE),FALSE)</f>
        <v>0.9165415749959418</v>
      </c>
      <c r="X428" s="19">
        <f>AI428*VLOOKUP($O428,AProperties!$A$8:$I$1007,VLOOKUP(Span,Data!$N$4:$Y$11,Data!$Y$1,FALSE),FALSE)</f>
        <v>0.97982415839113957</v>
      </c>
      <c r="Y428" s="19">
        <f>AJ428*VLOOKUP($O428,AProperties!$A$8:$I$1007,VLOOKUP(Span,Data!$N$4:$Y$11,Data!$Y$1,FALSE),FALSE)</f>
        <v>1.0392604601531648</v>
      </c>
      <c r="Z428" s="19">
        <f>AK428*VLOOKUP($O428,AProperties!$A$8:$I$1007,VLOOKUP(Span,Data!$N$4:$Y$11,Data!$Y$1,FALSE),FALSE)</f>
        <v>1.0954767120795543</v>
      </c>
      <c r="AA428" s="19">
        <f>$I428*AA$19^0.5/VLOOKUP($O428,AProperties!$AY$8:$BG$1007,VLOOKUP(Span,Data!$N$4:$Y$11,Data!$Y$1,FALSE),FALSE)</f>
        <v>0.50242599675507038</v>
      </c>
      <c r="AB428" s="19">
        <f>$I428*AB$19^0.5/VLOOKUP($O428,AProperties!$AY$8:$BG$1007,VLOOKUP(Span,Data!$N$4:$Y$11,Data!$Y$1,FALSE),FALSE)</f>
        <v>0.71053765869984109</v>
      </c>
      <c r="AC428" s="19">
        <f>$I428*AC$19^0.5/VLOOKUP($O428,AProperties!$AY$8:$BG$1007,VLOOKUP(Span,Data!$N$4:$Y$11,Data!$Y$1,FALSE),FALSE)</f>
        <v>1.0048519935101408</v>
      </c>
      <c r="AD428" s="19">
        <f>$I428*AD$19^0.5/VLOOKUP($O428,AProperties!$AY$8:$BG$1007,VLOOKUP(Span,Data!$N$4:$Y$11,Data!$Y$1,FALSE),FALSE)</f>
        <v>1.2306873255591591</v>
      </c>
      <c r="AE428" s="19">
        <f>$I428*AE$19^0.5/VLOOKUP($O428,AProperties!$AY$8:$BG$1007,VLOOKUP(Span,Data!$N$4:$Y$11,Data!$Y$1,FALSE),FALSE)</f>
        <v>1.4210753173996822</v>
      </c>
      <c r="AF428" s="19">
        <f>$I428*AF$19^0.5/VLOOKUP($O428,AProperties!$AY$8:$BG$1007,VLOOKUP(Span,Data!$N$4:$Y$11,Data!$Y$1,FALSE),FALSE)</f>
        <v>1.5888105054263895</v>
      </c>
      <c r="AG428" s="19">
        <f>$I428*AG$19^0.5/VLOOKUP($O428,AProperties!$AY$8:$BG$1007,VLOOKUP(Span,Data!$N$4:$Y$11,Data!$Y$1,FALSE),FALSE)</f>
        <v>1.7404547068464353</v>
      </c>
      <c r="AH428" s="19">
        <f>$I428*AH$19^0.5/VLOOKUP($O428,AProperties!$AY$8:$BG$1007,VLOOKUP(Span,Data!$N$4:$Y$11,Data!$Y$1,FALSE),FALSE)</f>
        <v>1.8799059420658693</v>
      </c>
      <c r="AI428" s="19">
        <f>$I428*AI$19^0.5/VLOOKUP($O428,AProperties!$AY$8:$BG$1007,VLOOKUP(Span,Data!$N$4:$Y$11,Data!$Y$1,FALSE),FALSE)</f>
        <v>2.0097039870202815</v>
      </c>
      <c r="AJ428" s="19">
        <f>$I428*AJ$19^0.5/VLOOKUP($O428,AProperties!$AY$8:$BG$1007,VLOOKUP(Span,Data!$N$4:$Y$11,Data!$Y$1,FALSE),FALSE)</f>
        <v>2.131612976099523</v>
      </c>
      <c r="AK428" s="19">
        <f>$I428*AK$19^0.5/VLOOKUP($O428,AProperties!$AY$8:$BG$1007,VLOOKUP(Span,Data!$N$4:$Y$11,Data!$Y$1,FALSE),FALSE)</f>
        <v>2.2469173648148519</v>
      </c>
      <c r="AL428" s="47">
        <f t="shared" si="57"/>
        <v>0.40899999999999997</v>
      </c>
    </row>
    <row r="429" spans="1:38" x14ac:dyDescent="0.25">
      <c r="A429" s="15">
        <v>0.41</v>
      </c>
      <c r="B429" s="116">
        <f>VLOOKUP($A429,APropertiesDimless!$A$7:$I$1007,VLOOKUP(Span,Data!$N$4:$Y$11,Data!$Y$1,FALSE),FALSE)</f>
        <v>0.4333967791676519</v>
      </c>
      <c r="C429" s="6">
        <f t="shared" si="53"/>
        <v>0.62669838958382595</v>
      </c>
      <c r="D429" s="116">
        <f>VLOOKUP($A429,AProperties!$AE$8:$AM$1007,VLOOKUP(Span,Data!$N$4:$Y$11,Data!$Y$1,FALSE),FALSE)</f>
        <v>0.50381041893427991</v>
      </c>
      <c r="E429" s="116">
        <f t="shared" si="54"/>
        <v>0.69940664763339011</v>
      </c>
      <c r="F429" s="6">
        <f t="shared" si="58"/>
        <v>1.0386182004582676</v>
      </c>
      <c r="G429" s="9"/>
      <c r="H429" s="15">
        <f t="shared" si="55"/>
        <v>0.41</v>
      </c>
      <c r="I429" s="6">
        <f>VLOOKUP(H429,AProperties!$AO$8:$AW$1007,VLOOKUP(Span,Data!$N$4:$Y$11,Data!$Y$1,FALSE),FALSE)^(2/3)</f>
        <v>0.36794895823485041</v>
      </c>
      <c r="J429" s="15">
        <f>$I429*(Slope^0.5)/VLOOKUP($H429,AProperties!$AY$8:$BG$1007,VLOOKUP(Span,Data!$N$4:$Y$11,Data!$Y$1,FALSE),FALSE)</f>
        <v>1.2322627972908857</v>
      </c>
      <c r="K429" s="15">
        <f>$J429*VLOOKUP($H429,AProperties!$A$8:$I$1007,VLOOKUP(Span,Data!$N$4:$Y$11,Data!$Y$1,FALSE),FALSE)</f>
        <v>0.60217517639108031</v>
      </c>
      <c r="L429" s="15">
        <f t="shared" si="59"/>
        <v>1.2322627972908857</v>
      </c>
      <c r="M429" s="15">
        <f t="shared" si="60"/>
        <v>0.41</v>
      </c>
      <c r="O429" s="28">
        <f t="shared" si="56"/>
        <v>0.41</v>
      </c>
      <c r="P429" s="19">
        <f>AA429*VLOOKUP($O429,AProperties!$A$8:$I$1007,VLOOKUP(Span,Data!$N$4:$Y$11,Data!$Y$1,FALSE),FALSE)</f>
        <v>0.24583698632143369</v>
      </c>
      <c r="Q429" s="19">
        <f>AB429*VLOOKUP($O429,AProperties!$A$8:$I$1007,VLOOKUP(Span,Data!$N$4:$Y$11,Data!$Y$1,FALSE),FALSE)</f>
        <v>0.34766600018870059</v>
      </c>
      <c r="R429" s="19">
        <f>AC429*VLOOKUP($O429,AProperties!$A$8:$I$1007,VLOOKUP(Span,Data!$N$4:$Y$11,Data!$Y$1,FALSE),FALSE)</f>
        <v>0.49167397264286739</v>
      </c>
      <c r="S429" s="19">
        <f>AD429*VLOOKUP($O429,AProperties!$A$8:$I$1007,VLOOKUP(Span,Data!$N$4:$Y$11,Data!$Y$1,FALSE),FALSE)</f>
        <v>0.60217517639108031</v>
      </c>
      <c r="T429" s="19">
        <f>AE429*VLOOKUP($O429,AProperties!$A$8:$I$1007,VLOOKUP(Span,Data!$N$4:$Y$11,Data!$Y$1,FALSE),FALSE)</f>
        <v>0.69533200037740117</v>
      </c>
      <c r="U429" s="19">
        <f>AF429*VLOOKUP($O429,AProperties!$A$8:$I$1007,VLOOKUP(Span,Data!$N$4:$Y$11,Data!$Y$1,FALSE),FALSE)</f>
        <v>0.77740480988738914</v>
      </c>
      <c r="V429" s="19">
        <f>AG429*VLOOKUP($O429,AProperties!$A$8:$I$1007,VLOOKUP(Span,Data!$N$4:$Y$11,Data!$Y$1,FALSE),FALSE)</f>
        <v>0.85160430137667653</v>
      </c>
      <c r="W429" s="19">
        <f>AH429*VLOOKUP($O429,AProperties!$A$8:$I$1007,VLOOKUP(Span,Data!$N$4:$Y$11,Data!$Y$1,FALSE),FALSE)</f>
        <v>0.91983777581183679</v>
      </c>
      <c r="X429" s="19">
        <f>AI429*VLOOKUP($O429,AProperties!$A$8:$I$1007,VLOOKUP(Span,Data!$N$4:$Y$11,Data!$Y$1,FALSE),FALSE)</f>
        <v>0.98334794528573477</v>
      </c>
      <c r="Y429" s="19">
        <f>AJ429*VLOOKUP($O429,AProperties!$A$8:$I$1007,VLOOKUP(Span,Data!$N$4:$Y$11,Data!$Y$1,FALSE),FALSE)</f>
        <v>1.0429980005661017</v>
      </c>
      <c r="Z429" s="19">
        <f>AK429*VLOOKUP($O429,AProperties!$A$8:$I$1007,VLOOKUP(Span,Data!$N$4:$Y$11,Data!$Y$1,FALSE),FALSE)</f>
        <v>1.0994164255968235</v>
      </c>
      <c r="AA429" s="19">
        <f>$I429*AA$19^0.5/VLOOKUP($O429,AProperties!$AY$8:$BG$1007,VLOOKUP(Span,Data!$N$4:$Y$11,Data!$Y$1,FALSE),FALSE)</f>
        <v>0.50306918039622184</v>
      </c>
      <c r="AB429" s="19">
        <f>$I429*AB$19^0.5/VLOOKUP($O429,AProperties!$AY$8:$BG$1007,VLOOKUP(Span,Data!$N$4:$Y$11,Data!$Y$1,FALSE),FALSE)</f>
        <v>0.71144725772825412</v>
      </c>
      <c r="AC429" s="19">
        <f>$I429*AC$19^0.5/VLOOKUP($O429,AProperties!$AY$8:$BG$1007,VLOOKUP(Span,Data!$N$4:$Y$11,Data!$Y$1,FALSE),FALSE)</f>
        <v>1.0061383607924437</v>
      </c>
      <c r="AD429" s="19">
        <f>$I429*AD$19^0.5/VLOOKUP($O429,AProperties!$AY$8:$BG$1007,VLOOKUP(Span,Data!$N$4:$Y$11,Data!$Y$1,FALSE),FALSE)</f>
        <v>1.2322627972908857</v>
      </c>
      <c r="AE429" s="19">
        <f>$I429*AE$19^0.5/VLOOKUP($O429,AProperties!$AY$8:$BG$1007,VLOOKUP(Span,Data!$N$4:$Y$11,Data!$Y$1,FALSE),FALSE)</f>
        <v>1.4228945154565082</v>
      </c>
      <c r="AF429" s="19">
        <f>$I429*AF$19^0.5/VLOOKUP($O429,AProperties!$AY$8:$BG$1007,VLOOKUP(Span,Data!$N$4:$Y$11,Data!$Y$1,FALSE),FALSE)</f>
        <v>1.5908444306861886</v>
      </c>
      <c r="AG429" s="19">
        <f>$I429*AG$19^0.5/VLOOKUP($O429,AProperties!$AY$8:$BG$1007,VLOOKUP(Span,Data!$N$4:$Y$11,Data!$Y$1,FALSE),FALSE)</f>
        <v>1.7426827603365787</v>
      </c>
      <c r="AH429" s="19">
        <f>$I429*AH$19^0.5/VLOOKUP($O429,AProperties!$AY$8:$BG$1007,VLOOKUP(Span,Data!$N$4:$Y$11,Data!$Y$1,FALSE),FALSE)</f>
        <v>1.8823125148878361</v>
      </c>
      <c r="AI429" s="19">
        <f>$I429*AI$19^0.5/VLOOKUP($O429,AProperties!$AY$8:$BG$1007,VLOOKUP(Span,Data!$N$4:$Y$11,Data!$Y$1,FALSE),FALSE)</f>
        <v>2.0122767215848874</v>
      </c>
      <c r="AJ429" s="19">
        <f>$I429*AJ$19^0.5/VLOOKUP($O429,AProperties!$AY$8:$BG$1007,VLOOKUP(Span,Data!$N$4:$Y$11,Data!$Y$1,FALSE),FALSE)</f>
        <v>2.134341773184762</v>
      </c>
      <c r="AK429" s="19">
        <f>$I429*AK$19^0.5/VLOOKUP($O429,AProperties!$AY$8:$BG$1007,VLOOKUP(Span,Data!$N$4:$Y$11,Data!$Y$1,FALSE),FALSE)</f>
        <v>2.2497937695021135</v>
      </c>
      <c r="AL429" s="47">
        <f t="shared" si="57"/>
        <v>0.41</v>
      </c>
    </row>
    <row r="430" spans="1:38" x14ac:dyDescent="0.25">
      <c r="A430" s="15">
        <v>0.41099999999999998</v>
      </c>
      <c r="B430" s="116">
        <f>VLOOKUP($A430,APropertiesDimless!$A$7:$I$1007,VLOOKUP(Span,Data!$N$4:$Y$11,Data!$Y$1,FALSE),FALSE)</f>
        <v>0.4345989267825579</v>
      </c>
      <c r="C430" s="6">
        <f t="shared" si="53"/>
        <v>0.62829946339127896</v>
      </c>
      <c r="D430" s="116">
        <f>VLOOKUP($A430,AProperties!$AE$8:$AM$1007,VLOOKUP(Span,Data!$N$4:$Y$11,Data!$Y$1,FALSE),FALSE)</f>
        <v>0.50497261764372314</v>
      </c>
      <c r="E430" s="116">
        <f t="shared" si="54"/>
        <v>0.70149441773975019</v>
      </c>
      <c r="F430" s="6">
        <f t="shared" si="58"/>
        <v>1.0424568757518149</v>
      </c>
      <c r="G430" s="9"/>
      <c r="H430" s="15">
        <f t="shared" si="55"/>
        <v>0.41099999999999998</v>
      </c>
      <c r="I430" s="6">
        <f>VLOOKUP(H430,AProperties!$AO$8:$AW$1007,VLOOKUP(Span,Data!$N$4:$Y$11,Data!$Y$1,FALSE),FALSE)^(2/3)</f>
        <v>0.36832046255059675</v>
      </c>
      <c r="J430" s="15">
        <f>$I430*(Slope^0.5)/VLOOKUP($H430,AProperties!$AY$8:$BG$1007,VLOOKUP(Span,Data!$N$4:$Y$11,Data!$Y$1,FALSE),FALSE)</f>
        <v>1.2338349999978098</v>
      </c>
      <c r="K430" s="15">
        <f>$J430*VLOOKUP($H430,AProperties!$A$8:$I$1007,VLOOKUP(Span,Data!$N$4:$Y$11,Data!$Y$1,FALSE),FALSE)</f>
        <v>0.60433435204288055</v>
      </c>
      <c r="L430" s="15">
        <f t="shared" si="59"/>
        <v>1.2338349999978098</v>
      </c>
      <c r="M430" s="15">
        <f t="shared" si="60"/>
        <v>0.41099999999999998</v>
      </c>
      <c r="O430" s="28">
        <f t="shared" si="56"/>
        <v>0.41099999999999998</v>
      </c>
      <c r="P430" s="19">
        <f>AA430*VLOOKUP($O430,AProperties!$A$8:$I$1007,VLOOKUP(Span,Data!$N$4:$Y$11,Data!$Y$1,FALSE),FALSE)</f>
        <v>0.24671846609009229</v>
      </c>
      <c r="Q430" s="19">
        <f>AB430*VLOOKUP($O430,AProperties!$A$8:$I$1007,VLOOKUP(Span,Data!$N$4:$Y$11,Data!$Y$1,FALSE),FALSE)</f>
        <v>0.34891260083249515</v>
      </c>
      <c r="R430" s="19">
        <f>AC430*VLOOKUP($O430,AProperties!$A$8:$I$1007,VLOOKUP(Span,Data!$N$4:$Y$11,Data!$Y$1,FALSE),FALSE)</f>
        <v>0.49343693218018458</v>
      </c>
      <c r="S430" s="19">
        <f>AD430*VLOOKUP($O430,AProperties!$A$8:$I$1007,VLOOKUP(Span,Data!$N$4:$Y$11,Data!$Y$1,FALSE),FALSE)</f>
        <v>0.60433435204288055</v>
      </c>
      <c r="T430" s="19">
        <f>AE430*VLOOKUP($O430,AProperties!$A$8:$I$1007,VLOOKUP(Span,Data!$N$4:$Y$11,Data!$Y$1,FALSE),FALSE)</f>
        <v>0.69782520166499029</v>
      </c>
      <c r="U430" s="19">
        <f>AF430*VLOOKUP($O430,AProperties!$A$8:$I$1007,VLOOKUP(Span,Data!$N$4:$Y$11,Data!$Y$1,FALSE),FALSE)</f>
        <v>0.7801922936677087</v>
      </c>
      <c r="V430" s="19">
        <f>AG430*VLOOKUP($O430,AProperties!$A$8:$I$1007,VLOOKUP(Span,Data!$N$4:$Y$11,Data!$Y$1,FALSE),FALSE)</f>
        <v>0.85465783686699826</v>
      </c>
      <c r="W430" s="19">
        <f>AH430*VLOOKUP($O430,AProperties!$A$8:$I$1007,VLOOKUP(Span,Data!$N$4:$Y$11,Data!$Y$1,FALSE),FALSE)</f>
        <v>0.92313597109953016</v>
      </c>
      <c r="X430" s="19">
        <f>AI430*VLOOKUP($O430,AProperties!$A$8:$I$1007,VLOOKUP(Span,Data!$N$4:$Y$11,Data!$Y$1,FALSE),FALSE)</f>
        <v>0.98687386436036917</v>
      </c>
      <c r="Y430" s="19">
        <f>AJ430*VLOOKUP($O430,AProperties!$A$8:$I$1007,VLOOKUP(Span,Data!$N$4:$Y$11,Data!$Y$1,FALSE),FALSE)</f>
        <v>1.0467378024974854</v>
      </c>
      <c r="Z430" s="19">
        <f>AK430*VLOOKUP($O430,AProperties!$A$8:$I$1007,VLOOKUP(Span,Data!$N$4:$Y$11,Data!$Y$1,FALSE),FALSE)</f>
        <v>1.1033585229638463</v>
      </c>
      <c r="AA430" s="19">
        <f>$I430*AA$19^0.5/VLOOKUP($O430,AProperties!$AY$8:$BG$1007,VLOOKUP(Span,Data!$N$4:$Y$11,Data!$Y$1,FALSE),FALSE)</f>
        <v>0.50371102946358615</v>
      </c>
      <c r="AB430" s="19">
        <f>$I430*AB$19^0.5/VLOOKUP($O430,AProperties!$AY$8:$BG$1007,VLOOKUP(Span,Data!$N$4:$Y$11,Data!$Y$1,FALSE),FALSE)</f>
        <v>0.7123549693843173</v>
      </c>
      <c r="AC430" s="19">
        <f>$I430*AC$19^0.5/VLOOKUP($O430,AProperties!$AY$8:$BG$1007,VLOOKUP(Span,Data!$N$4:$Y$11,Data!$Y$1,FALSE),FALSE)</f>
        <v>1.0074220589271723</v>
      </c>
      <c r="AD430" s="19">
        <f>$I430*AD$19^0.5/VLOOKUP($O430,AProperties!$AY$8:$BG$1007,VLOOKUP(Span,Data!$N$4:$Y$11,Data!$Y$1,FALSE),FALSE)</f>
        <v>1.2338349999978098</v>
      </c>
      <c r="AE430" s="19">
        <f>$I430*AE$19^0.5/VLOOKUP($O430,AProperties!$AY$8:$BG$1007,VLOOKUP(Span,Data!$N$4:$Y$11,Data!$Y$1,FALSE),FALSE)</f>
        <v>1.4247099387686346</v>
      </c>
      <c r="AF430" s="19">
        <f>$I430*AF$19^0.5/VLOOKUP($O430,AProperties!$AY$8:$BG$1007,VLOOKUP(Span,Data!$N$4:$Y$11,Data!$Y$1,FALSE),FALSE)</f>
        <v>1.5928741356531149</v>
      </c>
      <c r="AG430" s="19">
        <f>$I430*AG$19^0.5/VLOOKUP($O430,AProperties!$AY$8:$BG$1007,VLOOKUP(Span,Data!$N$4:$Y$11,Data!$Y$1,FALSE),FALSE)</f>
        <v>1.7449061907275103</v>
      </c>
      <c r="AH430" s="19">
        <f>$I430*AH$19^0.5/VLOOKUP($O430,AProperties!$AY$8:$BG$1007,VLOOKUP(Span,Data!$N$4:$Y$11,Data!$Y$1,FALSE),FALSE)</f>
        <v>1.8847140941919338</v>
      </c>
      <c r="AI430" s="19">
        <f>$I430*AI$19^0.5/VLOOKUP($O430,AProperties!$AY$8:$BG$1007,VLOOKUP(Span,Data!$N$4:$Y$11,Data!$Y$1,FALSE),FALSE)</f>
        <v>2.0148441178543446</v>
      </c>
      <c r="AJ430" s="19">
        <f>$I430*AJ$19^0.5/VLOOKUP($O430,AProperties!$AY$8:$BG$1007,VLOOKUP(Span,Data!$N$4:$Y$11,Data!$Y$1,FALSE),FALSE)</f>
        <v>2.137064908152952</v>
      </c>
      <c r="AK430" s="19">
        <f>$I430*AK$19^0.5/VLOOKUP($O430,AProperties!$AY$8:$BG$1007,VLOOKUP(Span,Data!$N$4:$Y$11,Data!$Y$1,FALSE),FALSE)</f>
        <v>2.2526642057939563</v>
      </c>
      <c r="AL430" s="47">
        <f t="shared" si="57"/>
        <v>0.41099999999999998</v>
      </c>
    </row>
    <row r="431" spans="1:38" x14ac:dyDescent="0.25">
      <c r="A431" s="15">
        <v>0.41199999999999998</v>
      </c>
      <c r="B431" s="116">
        <f>VLOOKUP($A431,APropertiesDimless!$A$7:$I$1007,VLOOKUP(Span,Data!$N$4:$Y$11,Data!$Y$1,FALSE),FALSE)</f>
        <v>0.43580238905315782</v>
      </c>
      <c r="C431" s="6">
        <f t="shared" si="53"/>
        <v>0.62990119452657889</v>
      </c>
      <c r="D431" s="116">
        <f>VLOOKUP($A431,AProperties!$AE$8:$AM$1007,VLOOKUP(Span,Data!$N$4:$Y$11,Data!$Y$1,FALSE),FALSE)</f>
        <v>0.5061342741440279</v>
      </c>
      <c r="E431" s="116">
        <f t="shared" si="54"/>
        <v>0.70358439046131049</v>
      </c>
      <c r="F431" s="6">
        <f t="shared" si="58"/>
        <v>1.0463006507852914</v>
      </c>
      <c r="G431" s="9"/>
      <c r="H431" s="15">
        <f t="shared" si="55"/>
        <v>0.41199999999999998</v>
      </c>
      <c r="I431" s="6">
        <f>VLOOKUP(H431,AProperties!$AO$8:$AW$1007,VLOOKUP(Span,Data!$N$4:$Y$11,Data!$Y$1,FALSE),FALSE)^(2/3)</f>
        <v>0.36869083955623938</v>
      </c>
      <c r="J431" s="15">
        <f>$I431*(Slope^0.5)/VLOOKUP($H431,AProperties!$AY$8:$BG$1007,VLOOKUP(Span,Data!$N$4:$Y$11,Data!$Y$1,FALSE),FALSE)</f>
        <v>1.2354039388670159</v>
      </c>
      <c r="K431" s="15">
        <f>$J431*VLOOKUP($H431,AProperties!$A$8:$I$1007,VLOOKUP(Span,Data!$N$4:$Y$11,Data!$Y$1,FALSE),FALSE)</f>
        <v>0.60649482029269963</v>
      </c>
      <c r="L431" s="15">
        <f t="shared" si="59"/>
        <v>1.2354039388670159</v>
      </c>
      <c r="M431" s="15">
        <f t="shared" si="60"/>
        <v>0.41199999999999998</v>
      </c>
      <c r="O431" s="28">
        <f t="shared" si="56"/>
        <v>0.41199999999999998</v>
      </c>
      <c r="P431" s="19">
        <f>AA431*VLOOKUP($O431,AProperties!$A$8:$I$1007,VLOOKUP(Span,Data!$N$4:$Y$11,Data!$Y$1,FALSE),FALSE)</f>
        <v>0.2476004735596824</v>
      </c>
      <c r="Q431" s="19">
        <f>AB431*VLOOKUP($O431,AProperties!$A$8:$I$1007,VLOOKUP(Span,Data!$N$4:$Y$11,Data!$Y$1,FALSE),FALSE)</f>
        <v>0.35015994775810377</v>
      </c>
      <c r="R431" s="19">
        <f>AC431*VLOOKUP($O431,AProperties!$A$8:$I$1007,VLOOKUP(Span,Data!$N$4:$Y$11,Data!$Y$1,FALSE),FALSE)</f>
        <v>0.4952009471193648</v>
      </c>
      <c r="S431" s="19">
        <f>AD431*VLOOKUP($O431,AProperties!$A$8:$I$1007,VLOOKUP(Span,Data!$N$4:$Y$11,Data!$Y$1,FALSE),FALSE)</f>
        <v>0.60649482029269963</v>
      </c>
      <c r="T431" s="19">
        <f>AE431*VLOOKUP($O431,AProperties!$A$8:$I$1007,VLOOKUP(Span,Data!$N$4:$Y$11,Data!$Y$1,FALSE),FALSE)</f>
        <v>0.70031989551620755</v>
      </c>
      <c r="U431" s="19">
        <f>AF431*VLOOKUP($O431,AProperties!$A$8:$I$1007,VLOOKUP(Span,Data!$N$4:$Y$11,Data!$Y$1,FALSE),FALSE)</f>
        <v>0.78298144618489507</v>
      </c>
      <c r="V431" s="19">
        <f>AG431*VLOOKUP($O431,AProperties!$A$8:$I$1007,VLOOKUP(Span,Data!$N$4:$Y$11,Data!$Y$1,FALSE),FALSE)</f>
        <v>0.85771320036696874</v>
      </c>
      <c r="W431" s="19">
        <f>AH431*VLOOKUP($O431,AProperties!$A$8:$I$1007,VLOOKUP(Span,Data!$N$4:$Y$11,Data!$Y$1,FALSE),FALSE)</f>
        <v>0.92643614086331161</v>
      </c>
      <c r="X431" s="19">
        <f>AI431*VLOOKUP($O431,AProperties!$A$8:$I$1007,VLOOKUP(Span,Data!$N$4:$Y$11,Data!$Y$1,FALSE),FALSE)</f>
        <v>0.9904018942387296</v>
      </c>
      <c r="Y431" s="19">
        <f>AJ431*VLOOKUP($O431,AProperties!$A$8:$I$1007,VLOOKUP(Span,Data!$N$4:$Y$11,Data!$Y$1,FALSE),FALSE)</f>
        <v>1.0504798432743114</v>
      </c>
      <c r="Z431" s="19">
        <f>AK431*VLOOKUP($O431,AProperties!$A$8:$I$1007,VLOOKUP(Span,Data!$N$4:$Y$11,Data!$Y$1,FALSE),FALSE)</f>
        <v>1.1073029802811782</v>
      </c>
      <c r="AA431" s="19">
        <f>$I431*AA$19^0.5/VLOOKUP($O431,AProperties!$AY$8:$BG$1007,VLOOKUP(Span,Data!$N$4:$Y$11,Data!$Y$1,FALSE),FALSE)</f>
        <v>0.50435154607478194</v>
      </c>
      <c r="AB431" s="19">
        <f>$I431*AB$19^0.5/VLOOKUP($O431,AProperties!$AY$8:$BG$1007,VLOOKUP(Span,Data!$N$4:$Y$11,Data!$Y$1,FALSE),FALSE)</f>
        <v>0.71326079666279552</v>
      </c>
      <c r="AC431" s="19">
        <f>$I431*AC$19^0.5/VLOOKUP($O431,AProperties!$AY$8:$BG$1007,VLOOKUP(Span,Data!$N$4:$Y$11,Data!$Y$1,FALSE),FALSE)</f>
        <v>1.0087030921495639</v>
      </c>
      <c r="AD431" s="19">
        <f>$I431*AD$19^0.5/VLOOKUP($O431,AProperties!$AY$8:$BG$1007,VLOOKUP(Span,Data!$N$4:$Y$11,Data!$Y$1,FALSE),FALSE)</f>
        <v>1.2354039388670159</v>
      </c>
      <c r="AE431" s="19">
        <f>$I431*AE$19^0.5/VLOOKUP($O431,AProperties!$AY$8:$BG$1007,VLOOKUP(Span,Data!$N$4:$Y$11,Data!$Y$1,FALSE),FALSE)</f>
        <v>1.426521593325591</v>
      </c>
      <c r="AF431" s="19">
        <f>$I431*AF$19^0.5/VLOOKUP($O431,AProperties!$AY$8:$BG$1007,VLOOKUP(Span,Data!$N$4:$Y$11,Data!$Y$1,FALSE),FALSE)</f>
        <v>1.5948996270236659</v>
      </c>
      <c r="AG431" s="19">
        <f>$I431*AG$19^0.5/VLOOKUP($O431,AProperties!$AY$8:$BG$1007,VLOOKUP(Span,Data!$N$4:$Y$11,Data!$Y$1,FALSE),FALSE)</f>
        <v>1.7471250053548759</v>
      </c>
      <c r="AH431" s="19">
        <f>$I431*AH$19^0.5/VLOOKUP($O431,AProperties!$AY$8:$BG$1007,VLOOKUP(Span,Data!$N$4:$Y$11,Data!$Y$1,FALSE),FALSE)</f>
        <v>1.8871106879015658</v>
      </c>
      <c r="AI431" s="19">
        <f>$I431*AI$19^0.5/VLOOKUP($O431,AProperties!$AY$8:$BG$1007,VLOOKUP(Span,Data!$N$4:$Y$11,Data!$Y$1,FALSE),FALSE)</f>
        <v>2.0174061842991278</v>
      </c>
      <c r="AJ431" s="19">
        <f>$I431*AJ$19^0.5/VLOOKUP($O431,AProperties!$AY$8:$BG$1007,VLOOKUP(Span,Data!$N$4:$Y$11,Data!$Y$1,FALSE),FALSE)</f>
        <v>2.1397823899883868</v>
      </c>
      <c r="AK431" s="19">
        <f>$I431*AK$19^0.5/VLOOKUP($O431,AProperties!$AY$8:$BG$1007,VLOOKUP(Span,Data!$N$4:$Y$11,Data!$Y$1,FALSE),FALSE)</f>
        <v>2.2555286831606591</v>
      </c>
      <c r="AL431" s="47">
        <f t="shared" si="57"/>
        <v>0.41199999999999998</v>
      </c>
    </row>
    <row r="432" spans="1:38" x14ac:dyDescent="0.25">
      <c r="A432" s="15">
        <v>0.41299999999999998</v>
      </c>
      <c r="B432" s="116">
        <f>VLOOKUP($A432,APropertiesDimless!$A$7:$I$1007,VLOOKUP(Span,Data!$N$4:$Y$11,Data!$Y$1,FALSE),FALSE)</f>
        <v>0.4370071727144178</v>
      </c>
      <c r="C432" s="6">
        <f t="shared" si="53"/>
        <v>0.63150358635720893</v>
      </c>
      <c r="D432" s="116">
        <f>VLOOKUP($A432,AProperties!$AE$8:$AM$1007,VLOOKUP(Span,Data!$N$4:$Y$11,Data!$Y$1,FALSE),FALSE)</f>
        <v>0.50729538667279805</v>
      </c>
      <c r="E432" s="116">
        <f t="shared" si="54"/>
        <v>0.70567657091599079</v>
      </c>
      <c r="F432" s="6">
        <f t="shared" si="58"/>
        <v>1.0501495242057508</v>
      </c>
      <c r="G432" s="9"/>
      <c r="H432" s="15">
        <f t="shared" si="55"/>
        <v>0.41299999999999998</v>
      </c>
      <c r="I432" s="6">
        <f>VLOOKUP(H432,AProperties!$AO$8:$AW$1007,VLOOKUP(Span,Data!$N$4:$Y$11,Data!$Y$1,FALSE),FALSE)^(2/3)</f>
        <v>0.36906009162509379</v>
      </c>
      <c r="J432" s="15">
        <f>$I432*(Slope^0.5)/VLOOKUP($H432,AProperties!$AY$8:$BG$1007,VLOOKUP(Span,Data!$N$4:$Y$11,Data!$Y$1,FALSE),FALSE)</f>
        <v>1.2369696190444313</v>
      </c>
      <c r="K432" s="15">
        <f>$J432*VLOOKUP($H432,AProperties!$A$8:$I$1007,VLOOKUP(Span,Data!$N$4:$Y$11,Data!$Y$1,FALSE),FALSE)</f>
        <v>0.60865656805002122</v>
      </c>
      <c r="L432" s="15">
        <f t="shared" si="59"/>
        <v>1.2369696190444313</v>
      </c>
      <c r="M432" s="15">
        <f t="shared" si="60"/>
        <v>0.41299999999999998</v>
      </c>
      <c r="O432" s="28">
        <f t="shared" si="56"/>
        <v>0.41299999999999998</v>
      </c>
      <c r="P432" s="19">
        <f>AA432*VLOOKUP($O432,AProperties!$A$8:$I$1007,VLOOKUP(Span,Data!$N$4:$Y$11,Data!$Y$1,FALSE),FALSE)</f>
        <v>0.24848300338602305</v>
      </c>
      <c r="Q432" s="19">
        <f>AB432*VLOOKUP($O432,AProperties!$A$8:$I$1007,VLOOKUP(Span,Data!$N$4:$Y$11,Data!$Y$1,FALSE),FALSE)</f>
        <v>0.35140803340771348</v>
      </c>
      <c r="R432" s="19">
        <f>AC432*VLOOKUP($O432,AProperties!$A$8:$I$1007,VLOOKUP(Span,Data!$N$4:$Y$11,Data!$Y$1,FALSE),FALSE)</f>
        <v>0.49696600677204611</v>
      </c>
      <c r="S432" s="19">
        <f>AD432*VLOOKUP($O432,AProperties!$A$8:$I$1007,VLOOKUP(Span,Data!$N$4:$Y$11,Data!$Y$1,FALSE),FALSE)</f>
        <v>0.60865656805002122</v>
      </c>
      <c r="T432" s="19">
        <f>AE432*VLOOKUP($O432,AProperties!$A$8:$I$1007,VLOOKUP(Span,Data!$N$4:$Y$11,Data!$Y$1,FALSE),FALSE)</f>
        <v>0.70281606681542697</v>
      </c>
      <c r="U432" s="19">
        <f>AF432*VLOOKUP($O432,AProperties!$A$8:$I$1007,VLOOKUP(Span,Data!$N$4:$Y$11,Data!$Y$1,FALSE),FALSE)</f>
        <v>0.78577225053916455</v>
      </c>
      <c r="V432" s="19">
        <f>AG432*VLOOKUP($O432,AProperties!$A$8:$I$1007,VLOOKUP(Span,Data!$N$4:$Y$11,Data!$Y$1,FALSE),FALSE)</f>
        <v>0.8607703733638028</v>
      </c>
      <c r="W432" s="19">
        <f>AH432*VLOOKUP($O432,AProperties!$A$8:$I$1007,VLOOKUP(Span,Data!$N$4:$Y$11,Data!$Y$1,FALSE),FALSE)</f>
        <v>0.92973826510708757</v>
      </c>
      <c r="X432" s="19">
        <f>AI432*VLOOKUP($O432,AProperties!$A$8:$I$1007,VLOOKUP(Span,Data!$N$4:$Y$11,Data!$Y$1,FALSE),FALSE)</f>
        <v>0.99393201354409222</v>
      </c>
      <c r="Y432" s="19">
        <f>AJ432*VLOOKUP($O432,AProperties!$A$8:$I$1007,VLOOKUP(Span,Data!$N$4:$Y$11,Data!$Y$1,FALSE),FALSE)</f>
        <v>1.0542241002231407</v>
      </c>
      <c r="Z432" s="19">
        <f>AK432*VLOOKUP($O432,AProperties!$A$8:$I$1007,VLOOKUP(Span,Data!$N$4:$Y$11,Data!$Y$1,FALSE),FALSE)</f>
        <v>1.111249773648916</v>
      </c>
      <c r="AA432" s="19">
        <f>$I432*AA$19^0.5/VLOOKUP($O432,AProperties!$AY$8:$BG$1007,VLOOKUP(Span,Data!$N$4:$Y$11,Data!$Y$1,FALSE),FALSE)</f>
        <v>0.50499073233062497</v>
      </c>
      <c r="AB432" s="19">
        <f>$I432*AB$19^0.5/VLOOKUP($O432,AProperties!$AY$8:$BG$1007,VLOOKUP(Span,Data!$N$4:$Y$11,Data!$Y$1,FALSE),FALSE)</f>
        <v>0.7141647425346912</v>
      </c>
      <c r="AC432" s="19">
        <f>$I432*AC$19^0.5/VLOOKUP($O432,AProperties!$AY$8:$BG$1007,VLOOKUP(Span,Data!$N$4:$Y$11,Data!$Y$1,FALSE),FALSE)</f>
        <v>1.0099814646612499</v>
      </c>
      <c r="AD432" s="19">
        <f>$I432*AD$19^0.5/VLOOKUP($O432,AProperties!$AY$8:$BG$1007,VLOOKUP(Span,Data!$N$4:$Y$11,Data!$Y$1,FALSE),FALSE)</f>
        <v>1.2369696190444313</v>
      </c>
      <c r="AE432" s="19">
        <f>$I432*AE$19^0.5/VLOOKUP($O432,AProperties!$AY$8:$BG$1007,VLOOKUP(Span,Data!$N$4:$Y$11,Data!$Y$1,FALSE),FALSE)</f>
        <v>1.4283294850693824</v>
      </c>
      <c r="AF432" s="19">
        <f>$I432*AF$19^0.5/VLOOKUP($O432,AProperties!$AY$8:$BG$1007,VLOOKUP(Span,Data!$N$4:$Y$11,Data!$Y$1,FALSE),FALSE)</f>
        <v>1.5969209114412051</v>
      </c>
      <c r="AG432" s="19">
        <f>$I432*AG$19^0.5/VLOOKUP($O432,AProperties!$AY$8:$BG$1007,VLOOKUP(Span,Data!$N$4:$Y$11,Data!$Y$1,FALSE),FALSE)</f>
        <v>1.7493392114961157</v>
      </c>
      <c r="AH432" s="19">
        <f>$I432*AH$19^0.5/VLOOKUP($O432,AProperties!$AY$8:$BG$1007,VLOOKUP(Span,Data!$N$4:$Y$11,Data!$Y$1,FALSE),FALSE)</f>
        <v>1.8895023038772654</v>
      </c>
      <c r="AI432" s="19">
        <f>$I432*AI$19^0.5/VLOOKUP($O432,AProperties!$AY$8:$BG$1007,VLOOKUP(Span,Data!$N$4:$Y$11,Data!$Y$1,FALSE),FALSE)</f>
        <v>2.0199629293224999</v>
      </c>
      <c r="AJ432" s="19">
        <f>$I432*AJ$19^0.5/VLOOKUP($O432,AProperties!$AY$8:$BG$1007,VLOOKUP(Span,Data!$N$4:$Y$11,Data!$Y$1,FALSE),FALSE)</f>
        <v>2.1424942276040739</v>
      </c>
      <c r="AK432" s="19">
        <f>$I432*AK$19^0.5/VLOOKUP($O432,AProperties!$AY$8:$BG$1007,VLOOKUP(Span,Data!$N$4:$Y$11,Data!$Y$1,FALSE),FALSE)</f>
        <v>2.2583872109973564</v>
      </c>
      <c r="AL432" s="47">
        <f t="shared" si="57"/>
        <v>0.41299999999999998</v>
      </c>
    </row>
    <row r="433" spans="1:38" x14ac:dyDescent="0.25">
      <c r="A433" s="15">
        <v>0.41399999999999998</v>
      </c>
      <c r="B433" s="116">
        <f>VLOOKUP($A433,APropertiesDimless!$A$7:$I$1007,VLOOKUP(Span,Data!$N$4:$Y$11,Data!$Y$1,FALSE),FALSE)</f>
        <v>0.43821328453889774</v>
      </c>
      <c r="C433" s="6">
        <f t="shared" si="53"/>
        <v>0.6331066422694489</v>
      </c>
      <c r="D433" s="116">
        <f>VLOOKUP($A433,AProperties!$AE$8:$AM$1007,VLOOKUP(Span,Data!$N$4:$Y$11,Data!$Y$1,FALSE),FALSE)</f>
        <v>0.50845595346515882</v>
      </c>
      <c r="E433" s="116">
        <f t="shared" si="54"/>
        <v>0.70777096424733354</v>
      </c>
      <c r="F433" s="6">
        <f t="shared" si="58"/>
        <v>1.0540034947180976</v>
      </c>
      <c r="G433" s="9"/>
      <c r="H433" s="15">
        <f t="shared" si="55"/>
        <v>0.41399999999999998</v>
      </c>
      <c r="I433" s="6">
        <f>VLOOKUP(H433,AProperties!$AO$8:$AW$1007,VLOOKUP(Span,Data!$N$4:$Y$11,Data!$Y$1,FALSE),FALSE)^(2/3)</f>
        <v>0.36942822111414469</v>
      </c>
      <c r="J433" s="15">
        <f>$I433*(Slope^0.5)/VLOOKUP($H433,AProperties!$AY$8:$BG$1007,VLOOKUP(Span,Data!$N$4:$Y$11,Data!$Y$1,FALSE),FALSE)</f>
        <v>1.2385320456350897</v>
      </c>
      <c r="K433" s="15">
        <f>$J433*VLOOKUP($H433,AProperties!$A$8:$I$1007,VLOOKUP(Span,Data!$N$4:$Y$11,Data!$Y$1,FALSE),FALSE)</f>
        <v>0.61081958222397048</v>
      </c>
      <c r="L433" s="15">
        <f t="shared" si="59"/>
        <v>1.2385320456350897</v>
      </c>
      <c r="M433" s="15">
        <f t="shared" si="60"/>
        <v>0.41399999999999998</v>
      </c>
      <c r="O433" s="28">
        <f t="shared" si="56"/>
        <v>0.41399999999999998</v>
      </c>
      <c r="P433" s="19">
        <f>AA433*VLOOKUP($O433,AProperties!$A$8:$I$1007,VLOOKUP(Span,Data!$N$4:$Y$11,Data!$Y$1,FALSE),FALSE)</f>
        <v>0.24936605022478697</v>
      </c>
      <c r="Q433" s="19">
        <f>AB433*VLOOKUP($O433,AProperties!$A$8:$I$1007,VLOOKUP(Span,Data!$N$4:$Y$11,Data!$Y$1,FALSE),FALSE)</f>
        <v>0.35265685022330412</v>
      </c>
      <c r="R433" s="19">
        <f>AC433*VLOOKUP($O433,AProperties!$A$8:$I$1007,VLOOKUP(Span,Data!$N$4:$Y$11,Data!$Y$1,FALSE),FALSE)</f>
        <v>0.49873210044957395</v>
      </c>
      <c r="S433" s="19">
        <f>AD433*VLOOKUP($O433,AProperties!$A$8:$I$1007,VLOOKUP(Span,Data!$N$4:$Y$11,Data!$Y$1,FALSE),FALSE)</f>
        <v>0.61081958222397048</v>
      </c>
      <c r="T433" s="19">
        <f>AE433*VLOOKUP($O433,AProperties!$A$8:$I$1007,VLOOKUP(Span,Data!$N$4:$Y$11,Data!$Y$1,FALSE),FALSE)</f>
        <v>0.70531370044660824</v>
      </c>
      <c r="U433" s="19">
        <f>AF433*VLOOKUP($O433,AProperties!$A$8:$I$1007,VLOOKUP(Span,Data!$N$4:$Y$11,Data!$Y$1,FALSE),FALSE)</f>
        <v>0.78856468983026984</v>
      </c>
      <c r="V433" s="19">
        <f>AG433*VLOOKUP($O433,AProperties!$A$8:$I$1007,VLOOKUP(Span,Data!$N$4:$Y$11,Data!$Y$1,FALSE),FALSE)</f>
        <v>0.86382933734420719</v>
      </c>
      <c r="W433" s="19">
        <f>AH433*VLOOKUP($O433,AProperties!$A$8:$I$1007,VLOOKUP(Span,Data!$N$4:$Y$11,Data!$Y$1,FALSE),FALSE)</f>
        <v>0.93304232383421604</v>
      </c>
      <c r="X433" s="19">
        <f>AI433*VLOOKUP($O433,AProperties!$A$8:$I$1007,VLOOKUP(Span,Data!$N$4:$Y$11,Data!$Y$1,FALSE),FALSE)</f>
        <v>0.99746420089914789</v>
      </c>
      <c r="Y433" s="19">
        <f>AJ433*VLOOKUP($O433,AProperties!$A$8:$I$1007,VLOOKUP(Span,Data!$N$4:$Y$11,Data!$Y$1,FALSE),FALSE)</f>
        <v>1.0579705506699124</v>
      </c>
      <c r="Z433" s="19">
        <f>AK433*VLOOKUP($O433,AProperties!$A$8:$I$1007,VLOOKUP(Span,Data!$N$4:$Y$11,Data!$Y$1,FALSE),FALSE)</f>
        <v>1.1151988791665011</v>
      </c>
      <c r="AA433" s="19">
        <f>$I433*AA$19^0.5/VLOOKUP($O433,AProperties!$AY$8:$BG$1007,VLOOKUP(Span,Data!$N$4:$Y$11,Data!$Y$1,FALSE),FALSE)</f>
        <v>0.50562859031523655</v>
      </c>
      <c r="AB433" s="19">
        <f>$I433*AB$19^0.5/VLOOKUP($O433,AProperties!$AY$8:$BG$1007,VLOOKUP(Span,Data!$N$4:$Y$11,Data!$Y$1,FALSE),FALSE)</f>
        <v>0.71506680994739691</v>
      </c>
      <c r="AC433" s="19">
        <f>$I433*AC$19^0.5/VLOOKUP($O433,AProperties!$AY$8:$BG$1007,VLOOKUP(Span,Data!$N$4:$Y$11,Data!$Y$1,FALSE),FALSE)</f>
        <v>1.0112571806304731</v>
      </c>
      <c r="AD433" s="19">
        <f>$I433*AD$19^0.5/VLOOKUP($O433,AProperties!$AY$8:$BG$1007,VLOOKUP(Span,Data!$N$4:$Y$11,Data!$Y$1,FALSE),FALSE)</f>
        <v>1.2385320456350897</v>
      </c>
      <c r="AE433" s="19">
        <f>$I433*AE$19^0.5/VLOOKUP($O433,AProperties!$AY$8:$BG$1007,VLOOKUP(Span,Data!$N$4:$Y$11,Data!$Y$1,FALSE),FALSE)</f>
        <v>1.4301336198947938</v>
      </c>
      <c r="AF433" s="19">
        <f>$I433*AF$19^0.5/VLOOKUP($O433,AProperties!$AY$8:$BG$1007,VLOOKUP(Span,Data!$N$4:$Y$11,Data!$Y$1,FALSE),FALSE)</f>
        <v>1.5989379954963021</v>
      </c>
      <c r="AG433" s="19">
        <f>$I433*AG$19^0.5/VLOOKUP($O433,AProperties!$AY$8:$BG$1007,VLOOKUP(Span,Data!$N$4:$Y$11,Data!$Y$1,FALSE),FALSE)</f>
        <v>1.7515488163708373</v>
      </c>
      <c r="AH433" s="19">
        <f>$I433*AH$19^0.5/VLOOKUP($O433,AProperties!$AY$8:$BG$1007,VLOOKUP(Span,Data!$N$4:$Y$11,Data!$Y$1,FALSE),FALSE)</f>
        <v>1.8918889499171001</v>
      </c>
      <c r="AI433" s="19">
        <f>$I433*AI$19^0.5/VLOOKUP($O433,AProperties!$AY$8:$BG$1007,VLOOKUP(Span,Data!$N$4:$Y$11,Data!$Y$1,FALSE),FALSE)</f>
        <v>2.0225143612609462</v>
      </c>
      <c r="AJ433" s="19">
        <f>$I433*AJ$19^0.5/VLOOKUP($O433,AProperties!$AY$8:$BG$1007,VLOOKUP(Span,Data!$N$4:$Y$11,Data!$Y$1,FALSE),FALSE)</f>
        <v>2.1452004298421907</v>
      </c>
      <c r="AK433" s="19">
        <f>$I433*AK$19^0.5/VLOOKUP($O433,AProperties!$AY$8:$BG$1007,VLOOKUP(Span,Data!$N$4:$Y$11,Data!$Y$1,FALSE),FALSE)</f>
        <v>2.2612397986245218</v>
      </c>
      <c r="AL433" s="47">
        <f t="shared" si="57"/>
        <v>0.41399999999999998</v>
      </c>
    </row>
    <row r="434" spans="1:38" x14ac:dyDescent="0.25">
      <c r="A434" s="15">
        <v>0.41499999999999998</v>
      </c>
      <c r="B434" s="116">
        <f>VLOOKUP($A434,APropertiesDimless!$A$7:$I$1007,VLOOKUP(Span,Data!$N$4:$Y$11,Data!$Y$1,FALSE),FALSE)</f>
        <v>0.43942073133705173</v>
      </c>
      <c r="C434" s="6">
        <f t="shared" si="53"/>
        <v>0.63471036566852579</v>
      </c>
      <c r="D434" s="116">
        <f>VLOOKUP($A434,AProperties!$AE$8:$AM$1007,VLOOKUP(Span,Data!$N$4:$Y$11,Data!$Y$1,FALSE),FALSE)</f>
        <v>0.50961597275374448</v>
      </c>
      <c r="E434" s="116">
        <f t="shared" si="54"/>
        <v>0.70986757562474279</v>
      </c>
      <c r="F434" s="6">
        <f t="shared" si="58"/>
        <v>1.0578625610852912</v>
      </c>
      <c r="G434" s="9"/>
      <c r="H434" s="15">
        <f t="shared" si="55"/>
        <v>0.41499999999999998</v>
      </c>
      <c r="I434" s="6">
        <f>VLOOKUP(H434,AProperties!$AO$8:$AW$1007,VLOOKUP(Span,Data!$N$4:$Y$11,Data!$Y$1,FALSE),FALSE)^(2/3)</f>
        <v>0.36979523036415146</v>
      </c>
      <c r="J434" s="15">
        <f>$I434*(Slope^0.5)/VLOOKUP($H434,AProperties!$AY$8:$BG$1007,VLOOKUP(Span,Data!$N$4:$Y$11,Data!$Y$1,FALSE),FALSE)</f>
        <v>1.2400912237033892</v>
      </c>
      <c r="K434" s="15">
        <f>$J434*VLOOKUP($H434,AProperties!$A$8:$I$1007,VLOOKUP(Span,Data!$N$4:$Y$11,Data!$Y$1,FALSE),FALSE)</f>
        <v>0.6129838497232063</v>
      </c>
      <c r="L434" s="15">
        <f t="shared" si="59"/>
        <v>1.2400912237033892</v>
      </c>
      <c r="M434" s="15">
        <f t="shared" si="60"/>
        <v>0.41499999999999998</v>
      </c>
      <c r="O434" s="28">
        <f t="shared" si="56"/>
        <v>0.41499999999999998</v>
      </c>
      <c r="P434" s="19">
        <f>AA434*VLOOKUP($O434,AProperties!$A$8:$I$1007,VLOOKUP(Span,Data!$N$4:$Y$11,Data!$Y$1,FALSE),FALSE)</f>
        <v>0.25024960873145646</v>
      </c>
      <c r="Q434" s="19">
        <f>AB434*VLOOKUP($O434,AProperties!$A$8:$I$1007,VLOOKUP(Span,Data!$N$4:$Y$11,Data!$Y$1,FALSE),FALSE)</f>
        <v>0.3539063906465863</v>
      </c>
      <c r="R434" s="19">
        <f>AC434*VLOOKUP($O434,AProperties!$A$8:$I$1007,VLOOKUP(Span,Data!$N$4:$Y$11,Data!$Y$1,FALSE),FALSE)</f>
        <v>0.50049921746291293</v>
      </c>
      <c r="S434" s="19">
        <f>AD434*VLOOKUP($O434,AProperties!$A$8:$I$1007,VLOOKUP(Span,Data!$N$4:$Y$11,Data!$Y$1,FALSE),FALSE)</f>
        <v>0.6129838497232063</v>
      </c>
      <c r="T434" s="19">
        <f>AE434*VLOOKUP($O434,AProperties!$A$8:$I$1007,VLOOKUP(Span,Data!$N$4:$Y$11,Data!$Y$1,FALSE),FALSE)</f>
        <v>0.7078127812931726</v>
      </c>
      <c r="U434" s="19">
        <f>AF434*VLOOKUP($O434,AProperties!$A$8:$I$1007,VLOOKUP(Span,Data!$N$4:$Y$11,Data!$Y$1,FALSE),FALSE)</f>
        <v>0.79135874715736254</v>
      </c>
      <c r="V434" s="19">
        <f>AG434*VLOOKUP($O434,AProperties!$A$8:$I$1007,VLOOKUP(Span,Data!$N$4:$Y$11,Data!$Y$1,FALSE),FALSE)</f>
        <v>0.86689007379422955</v>
      </c>
      <c r="W434" s="19">
        <f>AH434*VLOOKUP($O434,AProperties!$A$8:$I$1007,VLOOKUP(Span,Data!$N$4:$Y$11,Data!$Y$1,FALSE),FALSE)</f>
        <v>0.93634829704734279</v>
      </c>
      <c r="X434" s="19">
        <f>AI434*VLOOKUP($O434,AProperties!$A$8:$I$1007,VLOOKUP(Span,Data!$N$4:$Y$11,Data!$Y$1,FALSE),FALSE)</f>
        <v>1.0009984349258259</v>
      </c>
      <c r="Y434" s="19">
        <f>AJ434*VLOOKUP($O434,AProperties!$A$8:$I$1007,VLOOKUP(Span,Data!$N$4:$Y$11,Data!$Y$1,FALSE),FALSE)</f>
        <v>1.0617191719397587</v>
      </c>
      <c r="Z434" s="19">
        <f>AK434*VLOOKUP($O434,AProperties!$A$8:$I$1007,VLOOKUP(Span,Data!$N$4:$Y$11,Data!$Y$1,FALSE),FALSE)</f>
        <v>1.1191502729325233</v>
      </c>
      <c r="AA434" s="19">
        <f>$I434*AA$19^0.5/VLOOKUP($O434,AProperties!$AY$8:$BG$1007,VLOOKUP(Span,Data!$N$4:$Y$11,Data!$Y$1,FALSE),FALSE)</f>
        <v>0.5062651220961486</v>
      </c>
      <c r="AB434" s="19">
        <f>$I434*AB$19^0.5/VLOOKUP($O434,AProperties!$AY$8:$BG$1007,VLOOKUP(Span,Data!$N$4:$Y$11,Data!$Y$1,FALSE),FALSE)</f>
        <v>0.7159670018248443</v>
      </c>
      <c r="AC434" s="19">
        <f>$I434*AC$19^0.5/VLOOKUP($O434,AProperties!$AY$8:$BG$1007,VLOOKUP(Span,Data!$N$4:$Y$11,Data!$Y$1,FALSE),FALSE)</f>
        <v>1.0125302441922972</v>
      </c>
      <c r="AD434" s="19">
        <f>$I434*AD$19^0.5/VLOOKUP($O434,AProperties!$AY$8:$BG$1007,VLOOKUP(Span,Data!$N$4:$Y$11,Data!$Y$1,FALSE),FALSE)</f>
        <v>1.2400912237033892</v>
      </c>
      <c r="AE434" s="19">
        <f>$I434*AE$19^0.5/VLOOKUP($O434,AProperties!$AY$8:$BG$1007,VLOOKUP(Span,Data!$N$4:$Y$11,Data!$Y$1,FALSE),FALSE)</f>
        <v>1.4319340036496886</v>
      </c>
      <c r="AF434" s="19">
        <f>$I434*AF$19^0.5/VLOOKUP($O434,AProperties!$AY$8:$BG$1007,VLOOKUP(Span,Data!$N$4:$Y$11,Data!$Y$1,FALSE),FALSE)</f>
        <v>1.6009508857270676</v>
      </c>
      <c r="AG434" s="19">
        <f>$I434*AG$19^0.5/VLOOKUP($O434,AProperties!$AY$8:$BG$1007,VLOOKUP(Span,Data!$N$4:$Y$11,Data!$Y$1,FALSE),FALSE)</f>
        <v>1.753753827141181</v>
      </c>
      <c r="AH434" s="19">
        <f>$I434*AH$19^0.5/VLOOKUP($O434,AProperties!$AY$8:$BG$1007,VLOOKUP(Span,Data!$N$4:$Y$11,Data!$Y$1,FALSE),FALSE)</f>
        <v>1.8942706337570658</v>
      </c>
      <c r="AI434" s="19">
        <f>$I434*AI$19^0.5/VLOOKUP($O434,AProperties!$AY$8:$BG$1007,VLOOKUP(Span,Data!$N$4:$Y$11,Data!$Y$1,FALSE),FALSE)</f>
        <v>2.0250604883845944</v>
      </c>
      <c r="AJ434" s="19">
        <f>$I434*AJ$19^0.5/VLOOKUP($O434,AProperties!$AY$8:$BG$1007,VLOOKUP(Span,Data!$N$4:$Y$11,Data!$Y$1,FALSE),FALSE)</f>
        <v>2.1479010054745324</v>
      </c>
      <c r="AK434" s="19">
        <f>$I434*AK$19^0.5/VLOOKUP($O434,AProperties!$AY$8:$BG$1007,VLOOKUP(Span,Data!$N$4:$Y$11,Data!$Y$1,FALSE),FALSE)</f>
        <v>2.2640864552884383</v>
      </c>
      <c r="AL434" s="47">
        <f t="shared" si="57"/>
        <v>0.41499999999999998</v>
      </c>
    </row>
    <row r="435" spans="1:38" x14ac:dyDescent="0.25">
      <c r="A435" s="15">
        <v>0.41599999999999998</v>
      </c>
      <c r="B435" s="116">
        <f>VLOOKUP($A435,APropertiesDimless!$A$7:$I$1007,VLOOKUP(Span,Data!$N$4:$Y$11,Data!$Y$1,FALSE),FALSE)</f>
        <v>0.4406295199575318</v>
      </c>
      <c r="C435" s="6">
        <f t="shared" si="53"/>
        <v>0.63631475997876585</v>
      </c>
      <c r="D435" s="116">
        <f>VLOOKUP($A435,AProperties!$AE$8:$AM$1007,VLOOKUP(Span,Data!$N$4:$Y$11,Data!$Y$1,FALSE),FALSE)</f>
        <v>0.51077544276868614</v>
      </c>
      <c r="E435" s="116">
        <f t="shared" si="54"/>
        <v>0.71196641024372598</v>
      </c>
      <c r="F435" s="6">
        <f t="shared" si="58"/>
        <v>1.0617267221285547</v>
      </c>
      <c r="G435" s="9"/>
      <c r="H435" s="15">
        <f t="shared" si="55"/>
        <v>0.41599999999999998</v>
      </c>
      <c r="I435" s="6">
        <f>VLOOKUP(H435,AProperties!$AO$8:$AW$1007,VLOOKUP(Span,Data!$N$4:$Y$11,Data!$Y$1,FALSE),FALSE)^(2/3)</f>
        <v>0.37016112169975252</v>
      </c>
      <c r="J435" s="15">
        <f>$I435*(Slope^0.5)/VLOOKUP($H435,AProperties!$AY$8:$BG$1007,VLOOKUP(Span,Data!$N$4:$Y$11,Data!$Y$1,FALSE),FALSE)</f>
        <v>1.2416471582733541</v>
      </c>
      <c r="K435" s="15">
        <f>$J435*VLOOKUP($H435,AProperties!$A$8:$I$1007,VLOOKUP(Span,Data!$N$4:$Y$11,Data!$Y$1,FALSE),FALSE)</f>
        <v>0.61514935745581711</v>
      </c>
      <c r="L435" s="15">
        <f t="shared" si="59"/>
        <v>1.2416471582733541</v>
      </c>
      <c r="M435" s="15">
        <f t="shared" si="60"/>
        <v>0.41599999999999998</v>
      </c>
      <c r="O435" s="28">
        <f t="shared" si="56"/>
        <v>0.41599999999999998</v>
      </c>
      <c r="P435" s="19">
        <f>AA435*VLOOKUP($O435,AProperties!$A$8:$I$1007,VLOOKUP(Span,Data!$N$4:$Y$11,Data!$Y$1,FALSE),FALSE)</f>
        <v>0.25113367356128113</v>
      </c>
      <c r="Q435" s="19">
        <f>AB435*VLOOKUP($O435,AProperties!$A$8:$I$1007,VLOOKUP(Span,Data!$N$4:$Y$11,Data!$Y$1,FALSE),FALSE)</f>
        <v>0.35515664711894135</v>
      </c>
      <c r="R435" s="19">
        <f>AC435*VLOOKUP($O435,AProperties!$A$8:$I$1007,VLOOKUP(Span,Data!$N$4:$Y$11,Data!$Y$1,FALSE),FALSE)</f>
        <v>0.50226734712256227</v>
      </c>
      <c r="S435" s="19">
        <f>AD435*VLOOKUP($O435,AProperties!$A$8:$I$1007,VLOOKUP(Span,Data!$N$4:$Y$11,Data!$Y$1,FALSE),FALSE)</f>
        <v>0.61514935745581711</v>
      </c>
      <c r="T435" s="19">
        <f>AE435*VLOOKUP($O435,AProperties!$A$8:$I$1007,VLOOKUP(Span,Data!$N$4:$Y$11,Data!$Y$1,FALSE),FALSE)</f>
        <v>0.7103132942378827</v>
      </c>
      <c r="U435" s="19">
        <f>AF435*VLOOKUP($O435,AProperties!$A$8:$I$1007,VLOOKUP(Span,Data!$N$4:$Y$11,Data!$Y$1,FALSE),FALSE)</f>
        <v>0.79415440561885775</v>
      </c>
      <c r="V435" s="19">
        <f>AG435*VLOOKUP($O435,AProperties!$A$8:$I$1007,VLOOKUP(Span,Data!$N$4:$Y$11,Data!$Y$1,FALSE),FALSE)</f>
        <v>0.8699525641991116</v>
      </c>
      <c r="W435" s="19">
        <f>AH435*VLOOKUP($O435,AProperties!$A$8:$I$1007,VLOOKUP(Span,Data!$N$4:$Y$11,Data!$Y$1,FALSE),FALSE)</f>
        <v>0.93965616474824332</v>
      </c>
      <c r="X435" s="19">
        <f>AI435*VLOOKUP($O435,AProperties!$A$8:$I$1007,VLOOKUP(Span,Data!$N$4:$Y$11,Data!$Y$1,FALSE),FALSE)</f>
        <v>1.0045346942451245</v>
      </c>
      <c r="Y435" s="19">
        <f>AJ435*VLOOKUP($O435,AProperties!$A$8:$I$1007,VLOOKUP(Span,Data!$N$4:$Y$11,Data!$Y$1,FALSE),FALSE)</f>
        <v>1.065469941356824</v>
      </c>
      <c r="Z435" s="19">
        <f>AK435*VLOOKUP($O435,AProperties!$A$8:$I$1007,VLOOKUP(Span,Data!$N$4:$Y$11,Data!$Y$1,FALSE),FALSE)</f>
        <v>1.1231039310445328</v>
      </c>
      <c r="AA435" s="19">
        <f>$I435*AA$19^0.5/VLOOKUP($O435,AProperties!$AY$8:$BG$1007,VLOOKUP(Span,Data!$N$4:$Y$11,Data!$Y$1,FALSE),FALSE)</f>
        <v>0.50690032972441035</v>
      </c>
      <c r="AB435" s="19">
        <f>$I435*AB$19^0.5/VLOOKUP($O435,AProperties!$AY$8:$BG$1007,VLOOKUP(Span,Data!$N$4:$Y$11,Data!$Y$1,FALSE),FALSE)</f>
        <v>0.71686532106765488</v>
      </c>
      <c r="AC435" s="19">
        <f>$I435*AC$19^0.5/VLOOKUP($O435,AProperties!$AY$8:$BG$1007,VLOOKUP(Span,Data!$N$4:$Y$11,Data!$Y$1,FALSE),FALSE)</f>
        <v>1.0138006594488207</v>
      </c>
      <c r="AD435" s="19">
        <f>$I435*AD$19^0.5/VLOOKUP($O435,AProperties!$AY$8:$BG$1007,VLOOKUP(Span,Data!$N$4:$Y$11,Data!$Y$1,FALSE),FALSE)</f>
        <v>1.2416471582733541</v>
      </c>
      <c r="AE435" s="19">
        <f>$I435*AE$19^0.5/VLOOKUP($O435,AProperties!$AY$8:$BG$1007,VLOOKUP(Span,Data!$N$4:$Y$11,Data!$Y$1,FALSE),FALSE)</f>
        <v>1.4337306421353098</v>
      </c>
      <c r="AF435" s="19">
        <f>$I435*AF$19^0.5/VLOOKUP($O435,AProperties!$AY$8:$BG$1007,VLOOKUP(Span,Data!$N$4:$Y$11,Data!$Y$1,FALSE),FALSE)</f>
        <v>1.6029595886194885</v>
      </c>
      <c r="AG435" s="19">
        <f>$I435*AG$19^0.5/VLOOKUP($O435,AProperties!$AY$8:$BG$1007,VLOOKUP(Span,Data!$N$4:$Y$11,Data!$Y$1,FALSE),FALSE)</f>
        <v>1.7559542509121904</v>
      </c>
      <c r="AH435" s="19">
        <f>$I435*AH$19^0.5/VLOOKUP($O435,AProperties!$AY$8:$BG$1007,VLOOKUP(Span,Data!$N$4:$Y$11,Data!$Y$1,FALSE),FALSE)</f>
        <v>1.8966473630714868</v>
      </c>
      <c r="AI435" s="19">
        <f>$I435*AI$19^0.5/VLOOKUP($O435,AProperties!$AY$8:$BG$1007,VLOOKUP(Span,Data!$N$4:$Y$11,Data!$Y$1,FALSE),FALSE)</f>
        <v>2.0276013188976414</v>
      </c>
      <c r="AJ435" s="19">
        <f>$I435*AJ$19^0.5/VLOOKUP($O435,AProperties!$AY$8:$BG$1007,VLOOKUP(Span,Data!$N$4:$Y$11,Data!$Y$1,FALSE),FALSE)</f>
        <v>2.1505959632029645</v>
      </c>
      <c r="AK435" s="19">
        <f>$I435*AK$19^0.5/VLOOKUP($O435,AProperties!$AY$8:$BG$1007,VLOOKUP(Span,Data!$N$4:$Y$11,Data!$Y$1,FALSE),FALSE)</f>
        <v>2.2669271901616779</v>
      </c>
      <c r="AL435" s="47">
        <f t="shared" si="57"/>
        <v>0.41599999999999998</v>
      </c>
    </row>
    <row r="436" spans="1:38" x14ac:dyDescent="0.25">
      <c r="A436" s="15">
        <v>0.41699999999999998</v>
      </c>
      <c r="B436" s="116">
        <f>VLOOKUP($A436,APropertiesDimless!$A$7:$I$1007,VLOOKUP(Span,Data!$N$4:$Y$11,Data!$Y$1,FALSE),FALSE)</f>
        <v>0.44183965728749275</v>
      </c>
      <c r="C436" s="6">
        <f t="shared" si="53"/>
        <v>0.63791982864374641</v>
      </c>
      <c r="D436" s="116">
        <f>VLOOKUP($A436,AProperties!$AE$8:$AM$1007,VLOOKUP(Span,Data!$N$4:$Y$11,Data!$Y$1,FALSE),FALSE)</f>
        <v>0.5119343617375981</v>
      </c>
      <c r="E436" s="116">
        <f t="shared" si="54"/>
        <v>0.71406747332613552</v>
      </c>
      <c r="F436" s="6">
        <f t="shared" si="58"/>
        <v>1.0655959767275838</v>
      </c>
      <c r="G436" s="9"/>
      <c r="H436" s="15">
        <f t="shared" si="55"/>
        <v>0.41699999999999998</v>
      </c>
      <c r="I436" s="6">
        <f>VLOOKUP(H436,AProperties!$AO$8:$AW$1007,VLOOKUP(Span,Data!$N$4:$Y$11,Data!$Y$1,FALSE),FALSE)^(2/3)</f>
        <v>0.37052589742956726</v>
      </c>
      <c r="J436" s="15">
        <f>$I436*(Slope^0.5)/VLOOKUP($H436,AProperties!$AY$8:$BG$1007,VLOOKUP(Span,Data!$N$4:$Y$11,Data!$Y$1,FALSE),FALSE)</f>
        <v>1.2431998543288889</v>
      </c>
      <c r="K436" s="15">
        <f>$J436*VLOOKUP($H436,AProperties!$A$8:$I$1007,VLOOKUP(Span,Data!$N$4:$Y$11,Data!$Y$1,FALSE),FALSE)</f>
        <v>0.61731609232921381</v>
      </c>
      <c r="L436" s="15">
        <f t="shared" si="59"/>
        <v>1.2431998543288889</v>
      </c>
      <c r="M436" s="15">
        <f t="shared" si="60"/>
        <v>0.41699999999999998</v>
      </c>
      <c r="O436" s="28">
        <f t="shared" si="56"/>
        <v>0.41699999999999998</v>
      </c>
      <c r="P436" s="19">
        <f>AA436*VLOOKUP($O436,AProperties!$A$8:$I$1007,VLOOKUP(Span,Data!$N$4:$Y$11,Data!$Y$1,FALSE),FALSE)</f>
        <v>0.25201823936923379</v>
      </c>
      <c r="Q436" s="19">
        <f>AB436*VLOOKUP($O436,AProperties!$A$8:$I$1007,VLOOKUP(Span,Data!$N$4:$Y$11,Data!$Y$1,FALSE),FALSE)</f>
        <v>0.35640761208135946</v>
      </c>
      <c r="R436" s="19">
        <f>AC436*VLOOKUP($O436,AProperties!$A$8:$I$1007,VLOOKUP(Span,Data!$N$4:$Y$11,Data!$Y$1,FALSE),FALSE)</f>
        <v>0.50403647873846757</v>
      </c>
      <c r="S436" s="19">
        <f>AD436*VLOOKUP($O436,AProperties!$A$8:$I$1007,VLOOKUP(Span,Data!$N$4:$Y$11,Data!$Y$1,FALSE),FALSE)</f>
        <v>0.61731609232921381</v>
      </c>
      <c r="T436" s="19">
        <f>AE436*VLOOKUP($O436,AProperties!$A$8:$I$1007,VLOOKUP(Span,Data!$N$4:$Y$11,Data!$Y$1,FALSE),FALSE)</f>
        <v>0.71281522416271892</v>
      </c>
      <c r="U436" s="19">
        <f>AF436*VLOOKUP($O436,AProperties!$A$8:$I$1007,VLOOKUP(Span,Data!$N$4:$Y$11,Data!$Y$1,FALSE),FALSE)</f>
        <v>0.79695164831229515</v>
      </c>
      <c r="V436" s="19">
        <f>AG436*VLOOKUP($O436,AProperties!$A$8:$I$1007,VLOOKUP(Span,Data!$N$4:$Y$11,Data!$Y$1,FALSE),FALSE)</f>
        <v>0.87301679004313604</v>
      </c>
      <c r="W436" s="19">
        <f>AH436*VLOOKUP($O436,AProperties!$A$8:$I$1007,VLOOKUP(Span,Data!$N$4:$Y$11,Data!$Y$1,FALSE),FALSE)</f>
        <v>0.94296590693765692</v>
      </c>
      <c r="X436" s="19">
        <f>AI436*VLOOKUP($O436,AProperties!$A$8:$I$1007,VLOOKUP(Span,Data!$N$4:$Y$11,Data!$Y$1,FALSE),FALSE)</f>
        <v>1.0080729574769351</v>
      </c>
      <c r="Y436" s="19">
        <f>AJ436*VLOOKUP($O436,AProperties!$A$8:$I$1007,VLOOKUP(Span,Data!$N$4:$Y$11,Data!$Y$1,FALSE),FALSE)</f>
        <v>1.0692228362440783</v>
      </c>
      <c r="Z436" s="19">
        <f>AK436*VLOOKUP($O436,AProperties!$A$8:$I$1007,VLOOKUP(Span,Data!$N$4:$Y$11,Data!$Y$1,FALSE),FALSE)</f>
        <v>1.127059829598841</v>
      </c>
      <c r="AA436" s="19">
        <f>$I436*AA$19^0.5/VLOOKUP($O436,AProperties!$AY$8:$BG$1007,VLOOKUP(Span,Data!$N$4:$Y$11,Data!$Y$1,FALSE),FALSE)</f>
        <v>0.50753421523469244</v>
      </c>
      <c r="AB436" s="19">
        <f>$I436*AB$19^0.5/VLOOKUP($O436,AProperties!$AY$8:$BG$1007,VLOOKUP(Span,Data!$N$4:$Y$11,Data!$Y$1,FALSE),FALSE)</f>
        <v>0.7177617705532876</v>
      </c>
      <c r="AC436" s="19">
        <f>$I436*AC$19^0.5/VLOOKUP($O436,AProperties!$AY$8:$BG$1007,VLOOKUP(Span,Data!$N$4:$Y$11,Data!$Y$1,FALSE),FALSE)</f>
        <v>1.0150684304693849</v>
      </c>
      <c r="AD436" s="19">
        <f>$I436*AD$19^0.5/VLOOKUP($O436,AProperties!$AY$8:$BG$1007,VLOOKUP(Span,Data!$N$4:$Y$11,Data!$Y$1,FALSE),FALSE)</f>
        <v>1.2431998543288889</v>
      </c>
      <c r="AE436" s="19">
        <f>$I436*AE$19^0.5/VLOOKUP($O436,AProperties!$AY$8:$BG$1007,VLOOKUP(Span,Data!$N$4:$Y$11,Data!$Y$1,FALSE),FALSE)</f>
        <v>1.4355235411065752</v>
      </c>
      <c r="AF436" s="19">
        <f>$I436*AF$19^0.5/VLOOKUP($O436,AProperties!$AY$8:$BG$1007,VLOOKUP(Span,Data!$N$4:$Y$11,Data!$Y$1,FALSE),FALSE)</f>
        <v>1.6049641106077579</v>
      </c>
      <c r="AG436" s="19">
        <f>$I436*AG$19^0.5/VLOOKUP($O436,AProperties!$AY$8:$BG$1007,VLOOKUP(Span,Data!$N$4:$Y$11,Data!$Y$1,FALSE),FALSE)</f>
        <v>1.7581500947321711</v>
      </c>
      <c r="AH436" s="19">
        <f>$I436*AH$19^0.5/VLOOKUP($O436,AProperties!$AY$8:$BG$1007,VLOOKUP(Span,Data!$N$4:$Y$11,Data!$Y$1,FALSE),FALSE)</f>
        <v>1.8990191454734027</v>
      </c>
      <c r="AI436" s="19">
        <f>$I436*AI$19^0.5/VLOOKUP($O436,AProperties!$AY$8:$BG$1007,VLOOKUP(Span,Data!$N$4:$Y$11,Data!$Y$1,FALSE),FALSE)</f>
        <v>2.0301368609387698</v>
      </c>
      <c r="AJ436" s="19">
        <f>$I436*AJ$19^0.5/VLOOKUP($O436,AProperties!$AY$8:$BG$1007,VLOOKUP(Span,Data!$N$4:$Y$11,Data!$Y$1,FALSE),FALSE)</f>
        <v>2.1532853116598627</v>
      </c>
      <c r="AK436" s="19">
        <f>$I436*AK$19^0.5/VLOOKUP($O436,AProperties!$AY$8:$BG$1007,VLOOKUP(Span,Data!$N$4:$Y$11,Data!$Y$1,FALSE),FALSE)</f>
        <v>2.2697620123435636</v>
      </c>
      <c r="AL436" s="47">
        <f t="shared" si="57"/>
        <v>0.41699999999999998</v>
      </c>
    </row>
    <row r="437" spans="1:38" x14ac:dyDescent="0.25">
      <c r="A437" s="15">
        <v>0.41799999999999998</v>
      </c>
      <c r="B437" s="116">
        <f>VLOOKUP($A437,APropertiesDimless!$A$7:$I$1007,VLOOKUP(Span,Data!$N$4:$Y$11,Data!$Y$1,FALSE),FALSE)</f>
        <v>0.44305115025290087</v>
      </c>
      <c r="C437" s="6">
        <f t="shared" si="53"/>
        <v>0.63952557512645036</v>
      </c>
      <c r="D437" s="116">
        <f>VLOOKUP($A437,AProperties!$AE$8:$AM$1007,VLOOKUP(Span,Data!$N$4:$Y$11,Data!$Y$1,FALSE),FALSE)</f>
        <v>0.51309272788556481</v>
      </c>
      <c r="E437" s="116">
        <f t="shared" si="54"/>
        <v>0.71617077012041408</v>
      </c>
      <c r="F437" s="6">
        <f t="shared" si="58"/>
        <v>1.0694703238207608</v>
      </c>
      <c r="G437" s="9"/>
      <c r="H437" s="15">
        <f t="shared" si="55"/>
        <v>0.41799999999999998</v>
      </c>
      <c r="I437" s="6">
        <f>VLOOKUP(H437,AProperties!$AO$8:$AW$1007,VLOOKUP(Span,Data!$N$4:$Y$11,Data!$Y$1,FALSE),FALSE)^(2/3)</f>
        <v>0.37088955984629801</v>
      </c>
      <c r="J437" s="15">
        <f>$I437*(Slope^0.5)/VLOOKUP($H437,AProperties!$AY$8:$BG$1007,VLOOKUP(Span,Data!$N$4:$Y$11,Data!$Y$1,FALSE),FALSE)</f>
        <v>1.2447493168140271</v>
      </c>
      <c r="K437" s="15">
        <f>$J437*VLOOKUP($H437,AProperties!$A$8:$I$1007,VLOOKUP(Span,Data!$N$4:$Y$11,Data!$Y$1,FALSE),FALSE)</f>
        <v>0.61948404125002243</v>
      </c>
      <c r="L437" s="15">
        <f t="shared" si="59"/>
        <v>1.2447493168140271</v>
      </c>
      <c r="M437" s="15">
        <f t="shared" si="60"/>
        <v>0.41799999999999998</v>
      </c>
      <c r="O437" s="28">
        <f t="shared" si="56"/>
        <v>0.41799999999999998</v>
      </c>
      <c r="P437" s="19">
        <f>AA437*VLOOKUP($O437,AProperties!$A$8:$I$1007,VLOOKUP(Span,Data!$N$4:$Y$11,Data!$Y$1,FALSE),FALSE)</f>
        <v>0.25290330080996687</v>
      </c>
      <c r="Q437" s="19">
        <f>AB437*VLOOKUP($O437,AProperties!$A$8:$I$1007,VLOOKUP(Span,Data!$N$4:$Y$11,Data!$Y$1,FALSE),FALSE)</f>
        <v>0.35765927797437769</v>
      </c>
      <c r="R437" s="19">
        <f>AC437*VLOOKUP($O437,AProperties!$A$8:$I$1007,VLOOKUP(Span,Data!$N$4:$Y$11,Data!$Y$1,FALSE),FALSE)</f>
        <v>0.50580660161993374</v>
      </c>
      <c r="S437" s="19">
        <f>AD437*VLOOKUP($O437,AProperties!$A$8:$I$1007,VLOOKUP(Span,Data!$N$4:$Y$11,Data!$Y$1,FALSE),FALSE)</f>
        <v>0.61948404125002243</v>
      </c>
      <c r="T437" s="19">
        <f>AE437*VLOOKUP($O437,AProperties!$A$8:$I$1007,VLOOKUP(Span,Data!$N$4:$Y$11,Data!$Y$1,FALSE),FALSE)</f>
        <v>0.71531855594875537</v>
      </c>
      <c r="U437" s="19">
        <f>AF437*VLOOKUP($O437,AProperties!$A$8:$I$1007,VLOOKUP(Span,Data!$N$4:$Y$11,Data!$Y$1,FALSE),FALSE)</f>
        <v>0.79975045833420177</v>
      </c>
      <c r="V437" s="19">
        <f>AG437*VLOOKUP($O437,AProperties!$A$8:$I$1007,VLOOKUP(Span,Data!$N$4:$Y$11,Data!$Y$1,FALSE),FALSE)</f>
        <v>0.87608273280947579</v>
      </c>
      <c r="W437" s="19">
        <f>AH437*VLOOKUP($O437,AProperties!$A$8:$I$1007,VLOOKUP(Span,Data!$N$4:$Y$11,Data!$Y$1,FALSE),FALSE)</f>
        <v>0.94627750361512486</v>
      </c>
      <c r="X437" s="19">
        <f>AI437*VLOOKUP($O437,AProperties!$A$8:$I$1007,VLOOKUP(Span,Data!$N$4:$Y$11,Data!$Y$1,FALSE),FALSE)</f>
        <v>1.0116132032398675</v>
      </c>
      <c r="Y437" s="19">
        <f>AJ437*VLOOKUP($O437,AProperties!$A$8:$I$1007,VLOOKUP(Span,Data!$N$4:$Y$11,Data!$Y$1,FALSE),FALSE)</f>
        <v>1.0729778339231331</v>
      </c>
      <c r="Z437" s="19">
        <f>AK437*VLOOKUP($O437,AProperties!$A$8:$I$1007,VLOOKUP(Span,Data!$N$4:$Y$11,Data!$Y$1,FALSE),FALSE)</f>
        <v>1.1310179446903272</v>
      </c>
      <c r="AA437" s="19">
        <f>$I437*AA$19^0.5/VLOOKUP($O437,AProperties!$AY$8:$BG$1007,VLOOKUP(Span,Data!$N$4:$Y$11,Data!$Y$1,FALSE),FALSE)</f>
        <v>0.50816678064538801</v>
      </c>
      <c r="AB437" s="19">
        <f>$I437*AB$19^0.5/VLOOKUP($O437,AProperties!$AY$8:$BG$1007,VLOOKUP(Span,Data!$N$4:$Y$11,Data!$Y$1,FALSE),FALSE)</f>
        <v>0.71865635313618137</v>
      </c>
      <c r="AC437" s="19">
        <f>$I437*AC$19^0.5/VLOOKUP($O437,AProperties!$AY$8:$BG$1007,VLOOKUP(Span,Data!$N$4:$Y$11,Data!$Y$1,FALSE),FALSE)</f>
        <v>1.016333561290776</v>
      </c>
      <c r="AD437" s="19">
        <f>$I437*AD$19^0.5/VLOOKUP($O437,AProperties!$AY$8:$BG$1007,VLOOKUP(Span,Data!$N$4:$Y$11,Data!$Y$1,FALSE),FALSE)</f>
        <v>1.2447493168140271</v>
      </c>
      <c r="AE437" s="19">
        <f>$I437*AE$19^0.5/VLOOKUP($O437,AProperties!$AY$8:$BG$1007,VLOOKUP(Span,Data!$N$4:$Y$11,Data!$Y$1,FALSE),FALSE)</f>
        <v>1.4373127062723627</v>
      </c>
      <c r="AF437" s="19">
        <f>$I437*AF$19^0.5/VLOOKUP($O437,AProperties!$AY$8:$BG$1007,VLOOKUP(Span,Data!$N$4:$Y$11,Data!$Y$1,FALSE),FALSE)</f>
        <v>1.6069644580745956</v>
      </c>
      <c r="AG437" s="19">
        <f>$I437*AG$19^0.5/VLOOKUP($O437,AProperties!$AY$8:$BG$1007,VLOOKUP(Span,Data!$N$4:$Y$11,Data!$Y$1,FALSE),FALSE)</f>
        <v>1.760341365593042</v>
      </c>
      <c r="AH437" s="19">
        <f>$I437*AH$19^0.5/VLOOKUP($O437,AProperties!$AY$8:$BG$1007,VLOOKUP(Span,Data!$N$4:$Y$11,Data!$Y$1,FALSE),FALSE)</f>
        <v>1.9013859885149496</v>
      </c>
      <c r="AI437" s="19">
        <f>$I437*AI$19^0.5/VLOOKUP($O437,AProperties!$AY$8:$BG$1007,VLOOKUP(Span,Data!$N$4:$Y$11,Data!$Y$1,FALSE),FALSE)</f>
        <v>2.032667122581552</v>
      </c>
      <c r="AJ437" s="19">
        <f>$I437*AJ$19^0.5/VLOOKUP($O437,AProperties!$AY$8:$BG$1007,VLOOKUP(Span,Data!$N$4:$Y$11,Data!$Y$1,FALSE),FALSE)</f>
        <v>2.1559690594085441</v>
      </c>
      <c r="AK437" s="19">
        <f>$I437*AK$19^0.5/VLOOKUP($O437,AProperties!$AY$8:$BG$1007,VLOOKUP(Span,Data!$N$4:$Y$11,Data!$Y$1,FALSE),FALSE)</f>
        <v>2.2725909308606242</v>
      </c>
      <c r="AL437" s="47">
        <f t="shared" si="57"/>
        <v>0.41799999999999998</v>
      </c>
    </row>
    <row r="438" spans="1:38" x14ac:dyDescent="0.25">
      <c r="A438" s="15">
        <v>0.41899999999999998</v>
      </c>
      <c r="B438" s="116">
        <f>VLOOKUP($A438,APropertiesDimless!$A$7:$I$1007,VLOOKUP(Span,Data!$N$4:$Y$11,Data!$Y$1,FALSE),FALSE)</f>
        <v>0.44426400581884712</v>
      </c>
      <c r="C438" s="6">
        <f t="shared" si="53"/>
        <v>0.64113200290942352</v>
      </c>
      <c r="D438" s="116">
        <f>VLOOKUP($A438,AProperties!$AE$8:$AM$1007,VLOOKUP(Span,Data!$N$4:$Y$11,Data!$Y$1,FALSE),FALSE)</f>
        <v>0.51425053943512911</v>
      </c>
      <c r="E438" s="116">
        <f t="shared" si="54"/>
        <v>0.71827630590184433</v>
      </c>
      <c r="F438" s="6">
        <f t="shared" si="58"/>
        <v>1.0733497624053796</v>
      </c>
      <c r="G438" s="9"/>
      <c r="H438" s="15">
        <f t="shared" si="55"/>
        <v>0.41899999999999998</v>
      </c>
      <c r="I438" s="6">
        <f>VLOOKUP(H438,AProperties!$AO$8:$AW$1007,VLOOKUP(Span,Data!$N$4:$Y$11,Data!$Y$1,FALSE),FALSE)^(2/3)</f>
        <v>0.3712521112268316</v>
      </c>
      <c r="J438" s="15">
        <f>$I438*(Slope^0.5)/VLOOKUP($H438,AProperties!$AY$8:$BG$1007,VLOOKUP(Span,Data!$N$4:$Y$11,Data!$Y$1,FALSE),FALSE)</f>
        <v>1.2462955506331872</v>
      </c>
      <c r="K438" s="15">
        <f>$J438*VLOOKUP($H438,AProperties!$A$8:$I$1007,VLOOKUP(Span,Data!$N$4:$Y$11,Data!$Y$1,FALSE),FALSE)</f>
        <v>0.62165319112398376</v>
      </c>
      <c r="L438" s="15">
        <f t="shared" si="59"/>
        <v>1.2462955506331872</v>
      </c>
      <c r="M438" s="15">
        <f t="shared" si="60"/>
        <v>0.41899999999999998</v>
      </c>
      <c r="O438" s="28">
        <f t="shared" si="56"/>
        <v>0.41899999999999998</v>
      </c>
      <c r="P438" s="19">
        <f>AA438*VLOOKUP($O438,AProperties!$A$8:$I$1007,VLOOKUP(Span,Data!$N$4:$Y$11,Data!$Y$1,FALSE),FALSE)</f>
        <v>0.2537888525377715</v>
      </c>
      <c r="Q438" s="19">
        <f>AB438*VLOOKUP($O438,AProperties!$A$8:$I$1007,VLOOKUP(Span,Data!$N$4:$Y$11,Data!$Y$1,FALSE),FALSE)</f>
        <v>0.35891163723802194</v>
      </c>
      <c r="R438" s="19">
        <f>AC438*VLOOKUP($O438,AProperties!$A$8:$I$1007,VLOOKUP(Span,Data!$N$4:$Y$11,Data!$Y$1,FALSE),FALSE)</f>
        <v>0.50757770507554301</v>
      </c>
      <c r="S438" s="19">
        <f>AD438*VLOOKUP($O438,AProperties!$A$8:$I$1007,VLOOKUP(Span,Data!$N$4:$Y$11,Data!$Y$1,FALSE),FALSE)</f>
        <v>0.62165319112398376</v>
      </c>
      <c r="T438" s="19">
        <f>AE438*VLOOKUP($O438,AProperties!$A$8:$I$1007,VLOOKUP(Span,Data!$N$4:$Y$11,Data!$Y$1,FALSE),FALSE)</f>
        <v>0.71782327447604388</v>
      </c>
      <c r="U438" s="19">
        <f>AF438*VLOOKUP($O438,AProperties!$A$8:$I$1007,VLOOKUP(Span,Data!$N$4:$Y$11,Data!$Y$1,FALSE),FALSE)</f>
        <v>0.80255081877996182</v>
      </c>
      <c r="V438" s="19">
        <f>AG438*VLOOKUP($O438,AProperties!$A$8:$I$1007,VLOOKUP(Span,Data!$N$4:$Y$11,Data!$Y$1,FALSE),FALSE)</f>
        <v>0.87915037398005169</v>
      </c>
      <c r="W438" s="19">
        <f>AH438*VLOOKUP($O438,AProperties!$A$8:$I$1007,VLOOKUP(Span,Data!$N$4:$Y$11,Data!$Y$1,FALSE),FALSE)</f>
        <v>0.94959093477883527</v>
      </c>
      <c r="X438" s="19">
        <f>AI438*VLOOKUP($O438,AProperties!$A$8:$I$1007,VLOOKUP(Span,Data!$N$4:$Y$11,Data!$Y$1,FALSE),FALSE)</f>
        <v>1.015155410151086</v>
      </c>
      <c r="Y438" s="19">
        <f>AJ438*VLOOKUP($O438,AProperties!$A$8:$I$1007,VLOOKUP(Span,Data!$N$4:$Y$11,Data!$Y$1,FALSE),FALSE)</f>
        <v>1.0767349117140657</v>
      </c>
      <c r="Z438" s="19">
        <f>AK438*VLOOKUP($O438,AProperties!$A$8:$I$1007,VLOOKUP(Span,Data!$N$4:$Y$11,Data!$Y$1,FALSE),FALSE)</f>
        <v>1.1349782524122543</v>
      </c>
      <c r="AA438" s="19">
        <f>$I438*AA$19^0.5/VLOOKUP($O438,AProperties!$AY$8:$BG$1007,VLOOKUP(Span,Data!$N$4:$Y$11,Data!$Y$1,FALSE),FALSE)</f>
        <v>0.50879802795871754</v>
      </c>
      <c r="AB438" s="19">
        <f>$I438*AB$19^0.5/VLOOKUP($O438,AProperties!$AY$8:$BG$1007,VLOOKUP(Span,Data!$N$4:$Y$11,Data!$Y$1,FALSE),FALSE)</f>
        <v>0.7195490716479036</v>
      </c>
      <c r="AC438" s="19">
        <f>$I438*AC$19^0.5/VLOOKUP($O438,AProperties!$AY$8:$BG$1007,VLOOKUP(Span,Data!$N$4:$Y$11,Data!$Y$1,FALSE),FALSE)</f>
        <v>1.0175960559174351</v>
      </c>
      <c r="AD438" s="19">
        <f>$I438*AD$19^0.5/VLOOKUP($O438,AProperties!$AY$8:$BG$1007,VLOOKUP(Span,Data!$N$4:$Y$11,Data!$Y$1,FALSE),FALSE)</f>
        <v>1.2462955506331872</v>
      </c>
      <c r="AE438" s="19">
        <f>$I438*AE$19^0.5/VLOOKUP($O438,AProperties!$AY$8:$BG$1007,VLOOKUP(Span,Data!$N$4:$Y$11,Data!$Y$1,FALSE),FALSE)</f>
        <v>1.4390981432958072</v>
      </c>
      <c r="AF438" s="19">
        <f>$I438*AF$19^0.5/VLOOKUP($O438,AProperties!$AY$8:$BG$1007,VLOOKUP(Span,Data!$N$4:$Y$11,Data!$Y$1,FALSE),FALSE)</f>
        <v>1.6089606373515788</v>
      </c>
      <c r="AG438" s="19">
        <f>$I438*AG$19^0.5/VLOOKUP($O438,AProperties!$AY$8:$BG$1007,VLOOKUP(Span,Data!$N$4:$Y$11,Data!$Y$1,FALSE),FALSE)</f>
        <v>1.762528070430698</v>
      </c>
      <c r="AH438" s="19">
        <f>$I438*AH$19^0.5/VLOOKUP($O438,AProperties!$AY$8:$BG$1007,VLOOKUP(Span,Data!$N$4:$Y$11,Data!$Y$1,FALSE),FALSE)</f>
        <v>1.9037478996877499</v>
      </c>
      <c r="AI438" s="19">
        <f>$I438*AI$19^0.5/VLOOKUP($O438,AProperties!$AY$8:$BG$1007,VLOOKUP(Span,Data!$N$4:$Y$11,Data!$Y$1,FALSE),FALSE)</f>
        <v>2.0351921118348701</v>
      </c>
      <c r="AJ438" s="19">
        <f>$I438*AJ$19^0.5/VLOOKUP($O438,AProperties!$AY$8:$BG$1007,VLOOKUP(Span,Data!$N$4:$Y$11,Data!$Y$1,FALSE),FALSE)</f>
        <v>2.1586472149437106</v>
      </c>
      <c r="AK438" s="19">
        <f>$I438*AK$19^0.5/VLOOKUP($O438,AProperties!$AY$8:$BG$1007,VLOOKUP(Span,Data!$N$4:$Y$11,Data!$Y$1,FALSE),FALSE)</f>
        <v>2.2754139546670622</v>
      </c>
      <c r="AL438" s="47">
        <f t="shared" si="57"/>
        <v>0.41899999999999998</v>
      </c>
    </row>
    <row r="439" spans="1:38" x14ac:dyDescent="0.25">
      <c r="A439" s="15">
        <v>0.42</v>
      </c>
      <c r="B439" s="116">
        <f>VLOOKUP($A439,APropertiesDimless!$A$7:$I$1007,VLOOKUP(Span,Data!$N$4:$Y$11,Data!$Y$1,FALSE),FALSE)</f>
        <v>0.44547823098985956</v>
      </c>
      <c r="C439" s="6">
        <f t="shared" si="53"/>
        <v>0.64273911549492979</v>
      </c>
      <c r="D439" s="116">
        <f>VLOOKUP($A439,AProperties!$AE$8:$AM$1007,VLOOKUP(Span,Data!$N$4:$Y$11,Data!$Y$1,FALSE),FALSE)</f>
        <v>0.51540779460627784</v>
      </c>
      <c r="E439" s="116">
        <f t="shared" si="54"/>
        <v>0.72038408597279568</v>
      </c>
      <c r="F439" s="6">
        <f t="shared" si="58"/>
        <v>1.0772342915378612</v>
      </c>
      <c r="G439" s="9"/>
      <c r="H439" s="15">
        <f t="shared" si="55"/>
        <v>0.42</v>
      </c>
      <c r="I439" s="6">
        <f>VLOOKUP(H439,AProperties!$AO$8:$AW$1007,VLOOKUP(Span,Data!$N$4:$Y$11,Data!$Y$1,FALSE),FALSE)^(2/3)</f>
        <v>0.3716135538323368</v>
      </c>
      <c r="J439" s="15">
        <f>$I439*(Slope^0.5)/VLOOKUP($H439,AProperties!$AY$8:$BG$1007,VLOOKUP(Span,Data!$N$4:$Y$11,Data!$Y$1,FALSE),FALSE)</f>
        <v>1.2478385606514102</v>
      </c>
      <c r="K439" s="15">
        <f>$J439*VLOOKUP($H439,AProperties!$A$8:$I$1007,VLOOKUP(Span,Data!$N$4:$Y$11,Data!$Y$1,FALSE),FALSE)</f>
        <v>0.6238235288558418</v>
      </c>
      <c r="L439" s="15">
        <f t="shared" si="59"/>
        <v>1.2478385606514102</v>
      </c>
      <c r="M439" s="15">
        <f t="shared" si="60"/>
        <v>0.42</v>
      </c>
      <c r="O439" s="28">
        <f t="shared" si="56"/>
        <v>0.42</v>
      </c>
      <c r="P439" s="19">
        <f>AA439*VLOOKUP($O439,AProperties!$A$8:$I$1007,VLOOKUP(Span,Data!$N$4:$Y$11,Data!$Y$1,FALSE),FALSE)</f>
        <v>0.2546748892065317</v>
      </c>
      <c r="Q439" s="19">
        <f>AB439*VLOOKUP($O439,AProperties!$A$8:$I$1007,VLOOKUP(Span,Data!$N$4:$Y$11,Data!$Y$1,FALSE),FALSE)</f>
        <v>0.36016468231174253</v>
      </c>
      <c r="R439" s="19">
        <f>AC439*VLOOKUP($O439,AProperties!$A$8:$I$1007,VLOOKUP(Span,Data!$N$4:$Y$11,Data!$Y$1,FALSE),FALSE)</f>
        <v>0.50934977841306339</v>
      </c>
      <c r="S439" s="19">
        <f>AD439*VLOOKUP($O439,AProperties!$A$8:$I$1007,VLOOKUP(Span,Data!$N$4:$Y$11,Data!$Y$1,FALSE),FALSE)</f>
        <v>0.6238235288558418</v>
      </c>
      <c r="T439" s="19">
        <f>AE439*VLOOKUP($O439,AProperties!$A$8:$I$1007,VLOOKUP(Span,Data!$N$4:$Y$11,Data!$Y$1,FALSE),FALSE)</f>
        <v>0.72032936462348507</v>
      </c>
      <c r="U439" s="19">
        <f>AF439*VLOOKUP($O439,AProperties!$A$8:$I$1007,VLOOKUP(Span,Data!$N$4:$Y$11,Data!$Y$1,FALSE),FALSE)</f>
        <v>0.80535271274367237</v>
      </c>
      <c r="V439" s="19">
        <f>AG439*VLOOKUP($O439,AProperties!$A$8:$I$1007,VLOOKUP(Span,Data!$N$4:$Y$11,Data!$Y$1,FALSE),FALSE)</f>
        <v>0.88221969503537523</v>
      </c>
      <c r="W439" s="19">
        <f>AH439*VLOOKUP($O439,AProperties!$A$8:$I$1007,VLOOKUP(Span,Data!$N$4:$Y$11,Data!$Y$1,FALSE),FALSE)</f>
        <v>0.9529061804254545</v>
      </c>
      <c r="X439" s="19">
        <f>AI439*VLOOKUP($O439,AProperties!$A$8:$I$1007,VLOOKUP(Span,Data!$N$4:$Y$11,Data!$Y$1,FALSE),FALSE)</f>
        <v>1.0186995568261268</v>
      </c>
      <c r="Y439" s="19">
        <f>AJ439*VLOOKUP($O439,AProperties!$A$8:$I$1007,VLOOKUP(Span,Data!$N$4:$Y$11,Data!$Y$1,FALSE),FALSE)</f>
        <v>1.0804940469352275</v>
      </c>
      <c r="Z439" s="19">
        <f>AK439*VLOOKUP($O439,AProperties!$A$8:$I$1007,VLOOKUP(Span,Data!$N$4:$Y$11,Data!$Y$1,FALSE),FALSE)</f>
        <v>1.1389407288560647</v>
      </c>
      <c r="AA439" s="19">
        <f>$I439*AA$19^0.5/VLOOKUP($O439,AProperties!$AY$8:$BG$1007,VLOOKUP(Span,Data!$N$4:$Y$11,Data!$Y$1,FALSE),FALSE)</f>
        <v>0.50942795916082562</v>
      </c>
      <c r="AB439" s="19">
        <f>$I439*AB$19^0.5/VLOOKUP($O439,AProperties!$AY$8:$BG$1007,VLOOKUP(Span,Data!$N$4:$Y$11,Data!$Y$1,FALSE),FALSE)</f>
        <v>0.72043992889728681</v>
      </c>
      <c r="AC439" s="19">
        <f>$I439*AC$19^0.5/VLOOKUP($O439,AProperties!$AY$8:$BG$1007,VLOOKUP(Span,Data!$N$4:$Y$11,Data!$Y$1,FALSE),FALSE)</f>
        <v>1.0188559183216512</v>
      </c>
      <c r="AD439" s="19">
        <f>$I439*AD$19^0.5/VLOOKUP($O439,AProperties!$AY$8:$BG$1007,VLOOKUP(Span,Data!$N$4:$Y$11,Data!$Y$1,FALSE),FALSE)</f>
        <v>1.2478385606514102</v>
      </c>
      <c r="AE439" s="19">
        <f>$I439*AE$19^0.5/VLOOKUP($O439,AProperties!$AY$8:$BG$1007,VLOOKUP(Span,Data!$N$4:$Y$11,Data!$Y$1,FALSE),FALSE)</f>
        <v>1.4408798577945736</v>
      </c>
      <c r="AF439" s="19">
        <f>$I439*AF$19^0.5/VLOOKUP($O439,AProperties!$AY$8:$BG$1007,VLOOKUP(Span,Data!$N$4:$Y$11,Data!$Y$1,FALSE),FALSE)</f>
        <v>1.6109526547194484</v>
      </c>
      <c r="AG439" s="19">
        <f>$I439*AG$19^0.5/VLOOKUP($O439,AProperties!$AY$8:$BG$1007,VLOOKUP(Span,Data!$N$4:$Y$11,Data!$Y$1,FALSE),FALSE)</f>
        <v>1.7647102161253463</v>
      </c>
      <c r="AH439" s="19">
        <f>$I439*AH$19^0.5/VLOOKUP($O439,AProperties!$AY$8:$BG$1007,VLOOKUP(Span,Data!$N$4:$Y$11,Data!$Y$1,FALSE),FALSE)</f>
        <v>1.906104886423277</v>
      </c>
      <c r="AI439" s="19">
        <f>$I439*AI$19^0.5/VLOOKUP($O439,AProperties!$AY$8:$BG$1007,VLOOKUP(Span,Data!$N$4:$Y$11,Data!$Y$1,FALSE),FALSE)</f>
        <v>2.0377118366433025</v>
      </c>
      <c r="AJ439" s="19">
        <f>$I439*AJ$19^0.5/VLOOKUP($O439,AProperties!$AY$8:$BG$1007,VLOOKUP(Span,Data!$N$4:$Y$11,Data!$Y$1,FALSE),FALSE)</f>
        <v>2.1613197866918603</v>
      </c>
      <c r="AK439" s="19">
        <f>$I439*AK$19^0.5/VLOOKUP($O439,AProperties!$AY$8:$BG$1007,VLOOKUP(Span,Data!$N$4:$Y$11,Data!$Y$1,FALSE),FALSE)</f>
        <v>2.2782310926451856</v>
      </c>
      <c r="AL439" s="47">
        <f t="shared" si="57"/>
        <v>0.42</v>
      </c>
    </row>
    <row r="440" spans="1:38" x14ac:dyDescent="0.25">
      <c r="A440" s="15">
        <v>0.42099999999999999</v>
      </c>
      <c r="B440" s="116">
        <f>VLOOKUP($A440,APropertiesDimless!$A$7:$I$1007,VLOOKUP(Span,Data!$N$4:$Y$11,Data!$Y$1,FALSE),FALSE)</f>
        <v>0.4466938328102224</v>
      </c>
      <c r="C440" s="6">
        <f t="shared" si="53"/>
        <v>0.64434691640511121</v>
      </c>
      <c r="D440" s="116">
        <f>VLOOKUP($A440,AProperties!$AE$8:$AM$1007,VLOOKUP(Span,Data!$N$4:$Y$11,Data!$Y$1,FALSE),FALSE)</f>
        <v>0.51656449161642959</v>
      </c>
      <c r="E440" s="116">
        <f t="shared" si="54"/>
        <v>0.72249411566297816</v>
      </c>
      <c r="F440" s="6">
        <f t="shared" si="58"/>
        <v>1.0811239103339878</v>
      </c>
      <c r="G440" s="9"/>
      <c r="H440" s="15">
        <f t="shared" si="55"/>
        <v>0.42099999999999999</v>
      </c>
      <c r="I440" s="6">
        <f>VLOOKUP(H440,AProperties!$AO$8:$AW$1007,VLOOKUP(Span,Data!$N$4:$Y$11,Data!$Y$1,FALSE),FALSE)^(2/3)</f>
        <v>0.37197388990836444</v>
      </c>
      <c r="J440" s="15">
        <f>$I440*(Slope^0.5)/VLOOKUP($H440,AProperties!$AY$8:$BG$1007,VLOOKUP(Span,Data!$N$4:$Y$11,Data!$Y$1,FALSE),FALSE)</f>
        <v>1.2493783516946069</v>
      </c>
      <c r="K440" s="15">
        <f>$J440*VLOOKUP($H440,AProperties!$A$8:$I$1007,VLOOKUP(Span,Data!$N$4:$Y$11,Data!$Y$1,FALSE),FALSE)</f>
        <v>0.62599504134924289</v>
      </c>
      <c r="L440" s="15">
        <f t="shared" si="59"/>
        <v>1.2493783516946069</v>
      </c>
      <c r="M440" s="15">
        <f t="shared" si="60"/>
        <v>0.42099999999999999</v>
      </c>
      <c r="O440" s="28">
        <f t="shared" si="56"/>
        <v>0.42099999999999999</v>
      </c>
      <c r="P440" s="19">
        <f>AA440*VLOOKUP($O440,AProperties!$A$8:$I$1007,VLOOKUP(Span,Data!$N$4:$Y$11,Data!$Y$1,FALSE),FALSE)</f>
        <v>0.25556140546968364</v>
      </c>
      <c r="Q440" s="19">
        <f>AB440*VLOOKUP($O440,AProperties!$A$8:$I$1007,VLOOKUP(Span,Data!$N$4:$Y$11,Data!$Y$1,FALSE),FALSE)</f>
        <v>0.36141840563435629</v>
      </c>
      <c r="R440" s="19">
        <f>AC440*VLOOKUP($O440,AProperties!$A$8:$I$1007,VLOOKUP(Span,Data!$N$4:$Y$11,Data!$Y$1,FALSE),FALSE)</f>
        <v>0.51112281093936729</v>
      </c>
      <c r="S440" s="19">
        <f>AD440*VLOOKUP($O440,AProperties!$A$8:$I$1007,VLOOKUP(Span,Data!$N$4:$Y$11,Data!$Y$1,FALSE),FALSE)</f>
        <v>0.62599504134924289</v>
      </c>
      <c r="T440" s="19">
        <f>AE440*VLOOKUP($O440,AProperties!$A$8:$I$1007,VLOOKUP(Span,Data!$N$4:$Y$11,Data!$Y$1,FALSE),FALSE)</f>
        <v>0.72283681126871258</v>
      </c>
      <c r="U440" s="19">
        <f>AF440*VLOOKUP($O440,AProperties!$A$8:$I$1007,VLOOKUP(Span,Data!$N$4:$Y$11,Data!$Y$1,FALSE),FALSE)</f>
        <v>0.80815612331801345</v>
      </c>
      <c r="V440" s="19">
        <f>AG440*VLOOKUP($O440,AProperties!$A$8:$I$1007,VLOOKUP(Span,Data!$N$4:$Y$11,Data!$Y$1,FALSE),FALSE)</f>
        <v>0.88529067745440571</v>
      </c>
      <c r="W440" s="19">
        <f>AH440*VLOOKUP($O440,AProperties!$A$8:$I$1007,VLOOKUP(Span,Data!$N$4:$Y$11,Data!$Y$1,FALSE),FALSE)</f>
        <v>0.95622322054997211</v>
      </c>
      <c r="X440" s="19">
        <f>AI440*VLOOKUP($O440,AProperties!$A$8:$I$1007,VLOOKUP(Span,Data!$N$4:$Y$11,Data!$Y$1,FALSE),FALSE)</f>
        <v>1.0222456218787346</v>
      </c>
      <c r="Y440" s="19">
        <f>AJ440*VLOOKUP($O440,AProperties!$A$8:$I$1007,VLOOKUP(Span,Data!$N$4:$Y$11,Data!$Y$1,FALSE),FALSE)</f>
        <v>1.0842552169030686</v>
      </c>
      <c r="Z440" s="19">
        <f>AK440*VLOOKUP($O440,AProperties!$A$8:$I$1007,VLOOKUP(Span,Data!$N$4:$Y$11,Data!$Y$1,FALSE),FALSE)</f>
        <v>1.1429053501111983</v>
      </c>
      <c r="AA440" s="19">
        <f>$I440*AA$19^0.5/VLOOKUP($O440,AProperties!$AY$8:$BG$1007,VLOOKUP(Span,Data!$N$4:$Y$11,Data!$Y$1,FALSE),FALSE)</f>
        <v>0.51005657622188227</v>
      </c>
      <c r="AB440" s="19">
        <f>$I440*AB$19^0.5/VLOOKUP($O440,AProperties!$AY$8:$BG$1007,VLOOKUP(Span,Data!$N$4:$Y$11,Data!$Y$1,FALSE),FALSE)</f>
        <v>0.72132892767057222</v>
      </c>
      <c r="AC440" s="19">
        <f>$I440*AC$19^0.5/VLOOKUP($O440,AProperties!$AY$8:$BG$1007,VLOOKUP(Span,Data!$N$4:$Y$11,Data!$Y$1,FALSE),FALSE)</f>
        <v>1.0201131524437645</v>
      </c>
      <c r="AD440" s="19">
        <f>$I440*AD$19^0.5/VLOOKUP($O440,AProperties!$AY$8:$BG$1007,VLOOKUP(Span,Data!$N$4:$Y$11,Data!$Y$1,FALSE),FALSE)</f>
        <v>1.2493783516946069</v>
      </c>
      <c r="AE440" s="19">
        <f>$I440*AE$19^0.5/VLOOKUP($O440,AProperties!$AY$8:$BG$1007,VLOOKUP(Span,Data!$N$4:$Y$11,Data!$Y$1,FALSE),FALSE)</f>
        <v>1.4426578553411444</v>
      </c>
      <c r="AF440" s="19">
        <f>$I440*AF$19^0.5/VLOOKUP($O440,AProperties!$AY$8:$BG$1007,VLOOKUP(Span,Data!$N$4:$Y$11,Data!$Y$1,FALSE),FALSE)</f>
        <v>1.6129405164084283</v>
      </c>
      <c r="AG440" s="19">
        <f>$I440*AG$19^0.5/VLOOKUP($O440,AProperties!$AY$8:$BG$1007,VLOOKUP(Span,Data!$N$4:$Y$11,Data!$Y$1,FALSE),FALSE)</f>
        <v>1.7668878095018556</v>
      </c>
      <c r="AH440" s="19">
        <f>$I440*AH$19^0.5/VLOOKUP($O440,AProperties!$AY$8:$BG$1007,VLOOKUP(Span,Data!$N$4:$Y$11,Data!$Y$1,FALSE),FALSE)</f>
        <v>1.9084569560932316</v>
      </c>
      <c r="AI440" s="19">
        <f>$I440*AI$19^0.5/VLOOKUP($O440,AProperties!$AY$8:$BG$1007,VLOOKUP(Span,Data!$N$4:$Y$11,Data!$Y$1,FALSE),FALSE)</f>
        <v>2.0402263048875291</v>
      </c>
      <c r="AJ440" s="19">
        <f>$I440*AJ$19^0.5/VLOOKUP($O440,AProperties!$AY$8:$BG$1007,VLOOKUP(Span,Data!$N$4:$Y$11,Data!$Y$1,FALSE),FALSE)</f>
        <v>2.1639867830117163</v>
      </c>
      <c r="AK440" s="19">
        <f>$I440*AK$19^0.5/VLOOKUP($O440,AProperties!$AY$8:$BG$1007,VLOOKUP(Span,Data!$N$4:$Y$11,Data!$Y$1,FALSE),FALSE)</f>
        <v>2.281042353605863</v>
      </c>
      <c r="AL440" s="47">
        <f t="shared" si="57"/>
        <v>0.42099999999999999</v>
      </c>
    </row>
    <row r="441" spans="1:38" x14ac:dyDescent="0.25">
      <c r="A441" s="15">
        <v>0.42199999999999999</v>
      </c>
      <c r="B441" s="116">
        <f>VLOOKUP($A441,APropertiesDimless!$A$7:$I$1007,VLOOKUP(Span,Data!$N$4:$Y$11,Data!$Y$1,FALSE),FALSE)</f>
        <v>0.44791081836429525</v>
      </c>
      <c r="C441" s="6">
        <f t="shared" si="53"/>
        <v>0.64595540918214756</v>
      </c>
      <c r="D441" s="116">
        <f>VLOOKUP($A441,AProperties!$AE$8:$AM$1007,VLOOKUP(Span,Data!$N$4:$Y$11,Data!$Y$1,FALSE),FALSE)</f>
        <v>0.51772062868042046</v>
      </c>
      <c r="E441" s="116">
        <f t="shared" si="54"/>
        <v>0.72460640032969592</v>
      </c>
      <c r="F441" s="6">
        <f t="shared" si="58"/>
        <v>1.085018617969129</v>
      </c>
      <c r="G441" s="9"/>
      <c r="H441" s="15">
        <f t="shared" si="55"/>
        <v>0.42199999999999999</v>
      </c>
      <c r="I441" s="6">
        <f>VLOOKUP(H441,AProperties!$AO$8:$AW$1007,VLOOKUP(Span,Data!$N$4:$Y$11,Data!$Y$1,FALSE),FALSE)^(2/3)</f>
        <v>0.37233312168494326</v>
      </c>
      <c r="J441" s="15">
        <f>$I441*(Slope^0.5)/VLOOKUP($H441,AProperties!$AY$8:$BG$1007,VLOOKUP(Span,Data!$N$4:$Y$11,Data!$Y$1,FALSE),FALSE)</f>
        <v>1.2509149285497991</v>
      </c>
      <c r="K441" s="15">
        <f>$J441*VLOOKUP($H441,AProperties!$A$8:$I$1007,VLOOKUP(Span,Data!$N$4:$Y$11,Data!$Y$1,FALSE),FALSE)</f>
        <v>0.62816771550662986</v>
      </c>
      <c r="L441" s="15">
        <f t="shared" si="59"/>
        <v>1.2509149285497991</v>
      </c>
      <c r="M441" s="15">
        <f t="shared" si="60"/>
        <v>0.42199999999999999</v>
      </c>
      <c r="O441" s="28">
        <f t="shared" si="56"/>
        <v>0.42199999999999999</v>
      </c>
      <c r="P441" s="19">
        <f>AA441*VLOOKUP($O441,AProperties!$A$8:$I$1007,VLOOKUP(Span,Data!$N$4:$Y$11,Data!$Y$1,FALSE),FALSE)</f>
        <v>0.25644839598017183</v>
      </c>
      <c r="Q441" s="19">
        <f>AB441*VLOOKUP($O441,AProperties!$A$8:$I$1007,VLOOKUP(Span,Data!$N$4:$Y$11,Data!$Y$1,FALSE),FALSE)</f>
        <v>0.36267279964398502</v>
      </c>
      <c r="R441" s="19">
        <f>AC441*VLOOKUP($O441,AProperties!$A$8:$I$1007,VLOOKUP(Span,Data!$N$4:$Y$11,Data!$Y$1,FALSE),FALSE)</f>
        <v>0.51289679196034366</v>
      </c>
      <c r="S441" s="19">
        <f>AD441*VLOOKUP($O441,AProperties!$A$8:$I$1007,VLOOKUP(Span,Data!$N$4:$Y$11,Data!$Y$1,FALSE),FALSE)</f>
        <v>0.62816771550662986</v>
      </c>
      <c r="T441" s="19">
        <f>AE441*VLOOKUP($O441,AProperties!$A$8:$I$1007,VLOOKUP(Span,Data!$N$4:$Y$11,Data!$Y$1,FALSE),FALSE)</f>
        <v>0.72534559928797004</v>
      </c>
      <c r="U441" s="19">
        <f>AF441*VLOOKUP($O441,AProperties!$A$8:$I$1007,VLOOKUP(Span,Data!$N$4:$Y$11,Data!$Y$1,FALSE),FALSE)</f>
        <v>0.81096103359411198</v>
      </c>
      <c r="V441" s="19">
        <f>AG441*VLOOKUP($O441,AProperties!$A$8:$I$1007,VLOOKUP(Span,Data!$N$4:$Y$11,Data!$Y$1,FALSE),FALSE)</f>
        <v>0.88836330271439978</v>
      </c>
      <c r="W441" s="19">
        <f>AH441*VLOOKUP($O441,AProperties!$A$8:$I$1007,VLOOKUP(Span,Data!$N$4:$Y$11,Data!$Y$1,FALSE),FALSE)</f>
        <v>0.95954203514553904</v>
      </c>
      <c r="X441" s="19">
        <f>AI441*VLOOKUP($O441,AProperties!$A$8:$I$1007,VLOOKUP(Span,Data!$N$4:$Y$11,Data!$Y$1,FALSE),FALSE)</f>
        <v>1.0257935839206873</v>
      </c>
      <c r="Y441" s="19">
        <f>AJ441*VLOOKUP($O441,AProperties!$A$8:$I$1007,VLOOKUP(Span,Data!$N$4:$Y$11,Data!$Y$1,FALSE),FALSE)</f>
        <v>1.088018398931955</v>
      </c>
      <c r="Z441" s="19">
        <f>AK441*VLOOKUP($O441,AProperties!$A$8:$I$1007,VLOOKUP(Span,Data!$N$4:$Y$11,Data!$Y$1,FALSE),FALSE)</f>
        <v>1.1468720922648963</v>
      </c>
      <c r="AA441" s="19">
        <f>$I441*AA$19^0.5/VLOOKUP($O441,AProperties!$AY$8:$BG$1007,VLOOKUP(Span,Data!$N$4:$Y$11,Data!$Y$1,FALSE),FALSE)</f>
        <v>0.51068388109618079</v>
      </c>
      <c r="AB441" s="19">
        <f>$I441*AB$19^0.5/VLOOKUP($O441,AProperties!$AY$8:$BG$1007,VLOOKUP(Span,Data!$N$4:$Y$11,Data!$Y$1,FALSE),FALSE)</f>
        <v>0.72221607073154803</v>
      </c>
      <c r="AC441" s="19">
        <f>$I441*AC$19^0.5/VLOOKUP($O441,AProperties!$AY$8:$BG$1007,VLOOKUP(Span,Data!$N$4:$Y$11,Data!$Y$1,FALSE),FALSE)</f>
        <v>1.0213677621923616</v>
      </c>
      <c r="AD441" s="19">
        <f>$I441*AD$19^0.5/VLOOKUP($O441,AProperties!$AY$8:$BG$1007,VLOOKUP(Span,Data!$N$4:$Y$11,Data!$Y$1,FALSE),FALSE)</f>
        <v>1.2509149285497991</v>
      </c>
      <c r="AE441" s="19">
        <f>$I441*AE$19^0.5/VLOOKUP($O441,AProperties!$AY$8:$BG$1007,VLOOKUP(Span,Data!$N$4:$Y$11,Data!$Y$1,FALSE),FALSE)</f>
        <v>1.4444321414630961</v>
      </c>
      <c r="AF441" s="19">
        <f>$I441*AF$19^0.5/VLOOKUP($O441,AProperties!$AY$8:$BG$1007,VLOOKUP(Span,Data!$N$4:$Y$11,Data!$Y$1,FALSE),FALSE)</f>
        <v>1.6149242285985377</v>
      </c>
      <c r="AG441" s="19">
        <f>$I441*AG$19^0.5/VLOOKUP($O441,AProperties!$AY$8:$BG$1007,VLOOKUP(Span,Data!$N$4:$Y$11,Data!$Y$1,FALSE),FALSE)</f>
        <v>1.769060857330097</v>
      </c>
      <c r="AH441" s="19">
        <f>$I441*AH$19^0.5/VLOOKUP($O441,AProperties!$AY$8:$BG$1007,VLOOKUP(Span,Data!$N$4:$Y$11,Data!$Y$1,FALSE),FALSE)</f>
        <v>1.9108041160099105</v>
      </c>
      <c r="AI441" s="19">
        <f>$I441*AI$19^0.5/VLOOKUP($O441,AProperties!$AY$8:$BG$1007,VLOOKUP(Span,Data!$N$4:$Y$11,Data!$Y$1,FALSE),FALSE)</f>
        <v>2.0427355243847232</v>
      </c>
      <c r="AJ441" s="19">
        <f>$I441*AJ$19^0.5/VLOOKUP($O441,AProperties!$AY$8:$BG$1007,VLOOKUP(Span,Data!$N$4:$Y$11,Data!$Y$1,FALSE),FALSE)</f>
        <v>2.166648212194644</v>
      </c>
      <c r="AK441" s="19">
        <f>$I441*AK$19^0.5/VLOOKUP($O441,AProperties!$AY$8:$BG$1007,VLOOKUP(Span,Data!$N$4:$Y$11,Data!$Y$1,FALSE),FALSE)</f>
        <v>2.2838477462889606</v>
      </c>
      <c r="AL441" s="47">
        <f t="shared" si="57"/>
        <v>0.42199999999999999</v>
      </c>
    </row>
    <row r="442" spans="1:38" x14ac:dyDescent="0.25">
      <c r="A442" s="15">
        <v>0.42299999999999999</v>
      </c>
      <c r="B442" s="116">
        <f>VLOOKUP($A442,APropertiesDimless!$A$7:$I$1007,VLOOKUP(Span,Data!$N$4:$Y$11,Data!$Y$1,FALSE),FALSE)</f>
        <v>0.44912919477683821</v>
      </c>
      <c r="C442" s="6">
        <f t="shared" si="53"/>
        <v>0.64756459738841909</v>
      </c>
      <c r="D442" s="116">
        <f>VLOOKUP($A442,AProperties!$AE$8:$AM$1007,VLOOKUP(Span,Data!$N$4:$Y$11,Data!$Y$1,FALSE),FALSE)</f>
        <v>0.51887620401049261</v>
      </c>
      <c r="E442" s="116">
        <f t="shared" si="54"/>
        <v>0.72672094535810505</v>
      </c>
      <c r="F442" s="6">
        <f t="shared" si="58"/>
        <v>1.088918413678484</v>
      </c>
      <c r="G442" s="9"/>
      <c r="H442" s="15">
        <f t="shared" si="55"/>
        <v>0.42299999999999999</v>
      </c>
      <c r="I442" s="6">
        <f>VLOOKUP(H442,AProperties!$AO$8:$AW$1007,VLOOKUP(Span,Data!$N$4:$Y$11,Data!$Y$1,FALSE),FALSE)^(2/3)</f>
        <v>0.37269125137667714</v>
      </c>
      <c r="J442" s="15">
        <f>$I442*(Slope^0.5)/VLOOKUP($H442,AProperties!$AY$8:$BG$1007,VLOOKUP(Span,Data!$N$4:$Y$11,Data!$Y$1,FALSE),FALSE)</f>
        <v>1.2524482959653536</v>
      </c>
      <c r="K442" s="15">
        <f>$J442*VLOOKUP($H442,AProperties!$A$8:$I$1007,VLOOKUP(Span,Data!$N$4:$Y$11,Data!$Y$1,FALSE),FALSE)</f>
        <v>0.63034153822913808</v>
      </c>
      <c r="L442" s="15">
        <f t="shared" si="59"/>
        <v>1.2524482959653536</v>
      </c>
      <c r="M442" s="15">
        <f t="shared" si="60"/>
        <v>0.42299999999999999</v>
      </c>
      <c r="O442" s="28">
        <f t="shared" si="56"/>
        <v>0.42299999999999999</v>
      </c>
      <c r="P442" s="19">
        <f>AA442*VLOOKUP($O442,AProperties!$A$8:$I$1007,VLOOKUP(Span,Data!$N$4:$Y$11,Data!$Y$1,FALSE),FALSE)</f>
        <v>0.25733585539040743</v>
      </c>
      <c r="Q442" s="19">
        <f>AB442*VLOOKUP($O442,AProperties!$A$8:$I$1007,VLOOKUP(Span,Data!$N$4:$Y$11,Data!$Y$1,FALSE),FALSE)</f>
        <v>0.36392785677799572</v>
      </c>
      <c r="R442" s="19">
        <f>AC442*VLOOKUP($O442,AProperties!$A$8:$I$1007,VLOOKUP(Span,Data!$N$4:$Y$11,Data!$Y$1,FALSE),FALSE)</f>
        <v>0.51467171078081486</v>
      </c>
      <c r="S442" s="19">
        <f>AD442*VLOOKUP($O442,AProperties!$A$8:$I$1007,VLOOKUP(Span,Data!$N$4:$Y$11,Data!$Y$1,FALSE),FALSE)</f>
        <v>0.63034153822913808</v>
      </c>
      <c r="T442" s="19">
        <f>AE442*VLOOKUP($O442,AProperties!$A$8:$I$1007,VLOOKUP(Span,Data!$N$4:$Y$11,Data!$Y$1,FALSE),FALSE)</f>
        <v>0.72785571355599143</v>
      </c>
      <c r="U442" s="19">
        <f>AF442*VLOOKUP($O442,AProperties!$A$8:$I$1007,VLOOKUP(Span,Data!$N$4:$Y$11,Data!$Y$1,FALSE),FALSE)</f>
        <v>0.81376742666140589</v>
      </c>
      <c r="V442" s="19">
        <f>AG442*VLOOKUP($O442,AProperties!$A$8:$I$1007,VLOOKUP(Span,Data!$N$4:$Y$11,Data!$Y$1,FALSE),FALSE)</f>
        <v>0.89143755229076593</v>
      </c>
      <c r="W442" s="19">
        <f>AH442*VLOOKUP($O442,AProperties!$A$8:$I$1007,VLOOKUP(Span,Data!$N$4:$Y$11,Data!$Y$1,FALSE),FALSE)</f>
        <v>0.96286260420330871</v>
      </c>
      <c r="X442" s="19">
        <f>AI442*VLOOKUP($O442,AProperties!$A$8:$I$1007,VLOOKUP(Span,Data!$N$4:$Y$11,Data!$Y$1,FALSE),FALSE)</f>
        <v>1.0293434215616297</v>
      </c>
      <c r="Y442" s="19">
        <f>AJ442*VLOOKUP($O442,AProperties!$A$8:$I$1007,VLOOKUP(Span,Data!$N$4:$Y$11,Data!$Y$1,FALSE),FALSE)</f>
        <v>1.0917835703339871</v>
      </c>
      <c r="Z442" s="19">
        <f>AK442*VLOOKUP($O442,AProperties!$A$8:$I$1007,VLOOKUP(Span,Data!$N$4:$Y$11,Data!$Y$1,FALSE),FALSE)</f>
        <v>1.1508409314020134</v>
      </c>
      <c r="AA442" s="19">
        <f>$I442*AA$19^0.5/VLOOKUP($O442,AProperties!$AY$8:$BG$1007,VLOOKUP(Span,Data!$N$4:$Y$11,Data!$Y$1,FALSE),FALSE)</f>
        <v>0.51130987572223408</v>
      </c>
      <c r="AB442" s="19">
        <f>$I442*AB$19^0.5/VLOOKUP($O442,AProperties!$AY$8:$BG$1007,VLOOKUP(Span,Data!$N$4:$Y$11,Data!$Y$1,FALSE),FALSE)</f>
        <v>0.72310136082168508</v>
      </c>
      <c r="AC442" s="19">
        <f>$I442*AC$19^0.5/VLOOKUP($O442,AProperties!$AY$8:$BG$1007,VLOOKUP(Span,Data!$N$4:$Y$11,Data!$Y$1,FALSE),FALSE)</f>
        <v>1.0226197514444682</v>
      </c>
      <c r="AD442" s="19">
        <f>$I442*AD$19^0.5/VLOOKUP($O442,AProperties!$AY$8:$BG$1007,VLOOKUP(Span,Data!$N$4:$Y$11,Data!$Y$1,FALSE),FALSE)</f>
        <v>1.2524482959653536</v>
      </c>
      <c r="AE442" s="19">
        <f>$I442*AE$19^0.5/VLOOKUP($O442,AProperties!$AY$8:$BG$1007,VLOOKUP(Span,Data!$N$4:$Y$11,Data!$Y$1,FALSE),FALSE)</f>
        <v>1.4462027216433702</v>
      </c>
      <c r="AF442" s="19">
        <f>$I442*AF$19^0.5/VLOOKUP($O442,AProperties!$AY$8:$BG$1007,VLOOKUP(Span,Data!$N$4:$Y$11,Data!$Y$1,FALSE),FALSE)</f>
        <v>1.6169037974198908</v>
      </c>
      <c r="AG442" s="19">
        <f>$I442*AG$19^0.5/VLOOKUP($O442,AProperties!$AY$8:$BG$1007,VLOOKUP(Span,Data!$N$4:$Y$11,Data!$Y$1,FALSE),FALSE)</f>
        <v>1.7712293663252754</v>
      </c>
      <c r="AH442" s="19">
        <f>$I442*AH$19^0.5/VLOOKUP($O442,AProperties!$AY$8:$BG$1007,VLOOKUP(Span,Data!$N$4:$Y$11,Data!$Y$1,FALSE),FALSE)</f>
        <v>1.913146373426563</v>
      </c>
      <c r="AI442" s="19">
        <f>$I442*AI$19^0.5/VLOOKUP($O442,AProperties!$AY$8:$BG$1007,VLOOKUP(Span,Data!$N$4:$Y$11,Data!$Y$1,FALSE),FALSE)</f>
        <v>2.0452395028889363</v>
      </c>
      <c r="AJ442" s="19">
        <f>$I442*AJ$19^0.5/VLOOKUP($O442,AProperties!$AY$8:$BG$1007,VLOOKUP(Span,Data!$N$4:$Y$11,Data!$Y$1,FALSE),FALSE)</f>
        <v>2.1693040824650551</v>
      </c>
      <c r="AK442" s="19">
        <f>$I442*AK$19^0.5/VLOOKUP($O442,AProperties!$AY$8:$BG$1007,VLOOKUP(Span,Data!$N$4:$Y$11,Data!$Y$1,FALSE),FALSE)</f>
        <v>2.2866472793637693</v>
      </c>
      <c r="AL442" s="47">
        <f t="shared" si="57"/>
        <v>0.42299999999999999</v>
      </c>
    </row>
    <row r="443" spans="1:38" x14ac:dyDescent="0.25">
      <c r="A443" s="15">
        <v>0.42399999999999999</v>
      </c>
      <c r="B443" s="116">
        <f>VLOOKUP($A443,APropertiesDimless!$A$7:$I$1007,VLOOKUP(Span,Data!$N$4:$Y$11,Data!$Y$1,FALSE),FALSE)</f>
        <v>0.45034896921333639</v>
      </c>
      <c r="C443" s="6">
        <f t="shared" si="53"/>
        <v>0.64917448460666816</v>
      </c>
      <c r="D443" s="116">
        <f>VLOOKUP($A443,AProperties!$AE$8:$AM$1007,VLOOKUP(Span,Data!$N$4:$Y$11,Data!$Y$1,FALSE),FALSE)</f>
        <v>0.52003121581627898</v>
      </c>
      <c r="E443" s="116">
        <f t="shared" si="54"/>
        <v>0.72883775616147062</v>
      </c>
      <c r="F443" s="6">
        <f t="shared" si="58"/>
        <v>1.0928232967573153</v>
      </c>
      <c r="G443" s="9"/>
      <c r="H443" s="15">
        <f t="shared" si="55"/>
        <v>0.42399999999999999</v>
      </c>
      <c r="I443" s="6">
        <f>VLOOKUP(H443,AProperties!$AO$8:$AW$1007,VLOOKUP(Span,Data!$N$4:$Y$11,Data!$Y$1,FALSE),FALSE)^(2/3)</f>
        <v>0.37304828118283917</v>
      </c>
      <c r="J443" s="15">
        <f>$I443*(Slope^0.5)/VLOOKUP($H443,AProperties!$AY$8:$BG$1007,VLOOKUP(Span,Data!$N$4:$Y$11,Data!$Y$1,FALSE),FALSE)</f>
        <v>1.2539784586512202</v>
      </c>
      <c r="K443" s="15">
        <f>$J443*VLOOKUP($H443,AProperties!$A$8:$I$1007,VLOOKUP(Span,Data!$N$4:$Y$11,Data!$Y$1,FALSE),FALSE)</f>
        <v>0.63251649641649088</v>
      </c>
      <c r="L443" s="15">
        <f t="shared" si="59"/>
        <v>1.2539784586512202</v>
      </c>
      <c r="M443" s="15">
        <f t="shared" si="60"/>
        <v>0.42399999999999999</v>
      </c>
      <c r="O443" s="28">
        <f t="shared" si="56"/>
        <v>0.42399999999999999</v>
      </c>
      <c r="P443" s="19">
        <f>AA443*VLOOKUP($O443,AProperties!$A$8:$I$1007,VLOOKUP(Span,Data!$N$4:$Y$11,Data!$Y$1,FALSE),FALSE)</f>
        <v>0.2582237783522246</v>
      </c>
      <c r="Q443" s="19">
        <f>AB443*VLOOKUP($O443,AProperties!$A$8:$I$1007,VLOOKUP(Span,Data!$N$4:$Y$11,Data!$Y$1,FALSE),FALSE)</f>
        <v>0.36518356947294001</v>
      </c>
      <c r="R443" s="19">
        <f>AC443*VLOOKUP($O443,AProperties!$A$8:$I$1007,VLOOKUP(Span,Data!$N$4:$Y$11,Data!$Y$1,FALSE),FALSE)</f>
        <v>0.5164475567044492</v>
      </c>
      <c r="S443" s="19">
        <f>AD443*VLOOKUP($O443,AProperties!$A$8:$I$1007,VLOOKUP(Span,Data!$N$4:$Y$11,Data!$Y$1,FALSE),FALSE)</f>
        <v>0.63251649641649088</v>
      </c>
      <c r="T443" s="19">
        <f>AE443*VLOOKUP($O443,AProperties!$A$8:$I$1007,VLOOKUP(Span,Data!$N$4:$Y$11,Data!$Y$1,FALSE),FALSE)</f>
        <v>0.73036713894588001</v>
      </c>
      <c r="U443" s="19">
        <f>AF443*VLOOKUP($O443,AProperties!$A$8:$I$1007,VLOOKUP(Span,Data!$N$4:$Y$11,Data!$Y$1,FALSE),FALSE)</f>
        <v>0.81657528560751091</v>
      </c>
      <c r="V443" s="19">
        <f>AG443*VLOOKUP($O443,AProperties!$A$8:$I$1007,VLOOKUP(Span,Data!$N$4:$Y$11,Data!$Y$1,FALSE),FALSE)</f>
        <v>0.89451340765691467</v>
      </c>
      <c r="W443" s="19">
        <f>AH443*VLOOKUP($O443,AProperties!$A$8:$I$1007,VLOOKUP(Span,Data!$N$4:$Y$11,Data!$Y$1,FALSE),FALSE)</f>
        <v>0.96618490771227805</v>
      </c>
      <c r="X443" s="19">
        <f>AI443*VLOOKUP($O443,AProperties!$A$8:$I$1007,VLOOKUP(Span,Data!$N$4:$Y$11,Data!$Y$1,FALSE),FALSE)</f>
        <v>1.0328951134088984</v>
      </c>
      <c r="Y443" s="19">
        <f>AJ443*VLOOKUP($O443,AProperties!$A$8:$I$1007,VLOOKUP(Span,Data!$N$4:$Y$11,Data!$Y$1,FALSE),FALSE)</f>
        <v>1.0955507084188201</v>
      </c>
      <c r="Z443" s="19">
        <f>AK443*VLOOKUP($O443,AProperties!$A$8:$I$1007,VLOOKUP(Span,Data!$N$4:$Y$11,Data!$Y$1,FALSE),FALSE)</f>
        <v>1.1548118436048256</v>
      </c>
      <c r="AA443" s="19">
        <f>$I443*AA$19^0.5/VLOOKUP($O443,AProperties!$AY$8:$BG$1007,VLOOKUP(Span,Data!$N$4:$Y$11,Data!$Y$1,FALSE),FALSE)</f>
        <v>0.51193456202287069</v>
      </c>
      <c r="AB443" s="19">
        <f>$I443*AB$19^0.5/VLOOKUP($O443,AProperties!$AY$8:$BG$1007,VLOOKUP(Span,Data!$N$4:$Y$11,Data!$Y$1,FALSE),FALSE)</f>
        <v>0.72398480066027404</v>
      </c>
      <c r="AC443" s="19">
        <f>$I443*AC$19^0.5/VLOOKUP($O443,AProperties!$AY$8:$BG$1007,VLOOKUP(Span,Data!$N$4:$Y$11,Data!$Y$1,FALSE),FALSE)</f>
        <v>1.0238691240457414</v>
      </c>
      <c r="AD443" s="19">
        <f>$I443*AD$19^0.5/VLOOKUP($O443,AProperties!$AY$8:$BG$1007,VLOOKUP(Span,Data!$N$4:$Y$11,Data!$Y$1,FALSE),FALSE)</f>
        <v>1.2539784586512202</v>
      </c>
      <c r="AE443" s="19">
        <f>$I443*AE$19^0.5/VLOOKUP($O443,AProperties!$AY$8:$BG$1007,VLOOKUP(Span,Data!$N$4:$Y$11,Data!$Y$1,FALSE),FALSE)</f>
        <v>1.4479696013205481</v>
      </c>
      <c r="AF443" s="19">
        <f>$I443*AF$19^0.5/VLOOKUP($O443,AProperties!$AY$8:$BG$1007,VLOOKUP(Span,Data!$N$4:$Y$11,Data!$Y$1,FALSE),FALSE)</f>
        <v>1.6188792289530074</v>
      </c>
      <c r="AG443" s="19">
        <f>$I443*AG$19^0.5/VLOOKUP($O443,AProperties!$AY$8:$BG$1007,VLOOKUP(Span,Data!$N$4:$Y$11,Data!$Y$1,FALSE),FALSE)</f>
        <v>1.7733933431482651</v>
      </c>
      <c r="AH443" s="19">
        <f>$I443*AH$19^0.5/VLOOKUP($O443,AProperties!$AY$8:$BG$1007,VLOOKUP(Span,Data!$N$4:$Y$11,Data!$Y$1,FALSE),FALSE)</f>
        <v>1.9154837355377565</v>
      </c>
      <c r="AI443" s="19">
        <f>$I443*AI$19^0.5/VLOOKUP($O443,AProperties!$AY$8:$BG$1007,VLOOKUP(Span,Data!$N$4:$Y$11,Data!$Y$1,FALSE),FALSE)</f>
        <v>2.0477382480914827</v>
      </c>
      <c r="AJ443" s="19">
        <f>$I443*AJ$19^0.5/VLOOKUP($O443,AProperties!$AY$8:$BG$1007,VLOOKUP(Span,Data!$N$4:$Y$11,Data!$Y$1,FALSE),FALSE)</f>
        <v>2.1719544019808223</v>
      </c>
      <c r="AK443" s="19">
        <f>$I443*AK$19^0.5/VLOOKUP($O443,AProperties!$AY$8:$BG$1007,VLOOKUP(Span,Data!$N$4:$Y$11,Data!$Y$1,FALSE),FALSE)</f>
        <v>2.2894409614294422</v>
      </c>
      <c r="AL443" s="47">
        <f t="shared" si="57"/>
        <v>0.42399999999999999</v>
      </c>
    </row>
    <row r="444" spans="1:38" x14ac:dyDescent="0.25">
      <c r="A444" s="15">
        <v>0.42499999999999999</v>
      </c>
      <c r="B444" s="116">
        <f>VLOOKUP($A444,APropertiesDimless!$A$7:$I$1007,VLOOKUP(Span,Data!$N$4:$Y$11,Data!$Y$1,FALSE),FALSE)</f>
        <v>0.4515701488803312</v>
      </c>
      <c r="C444" s="6">
        <f t="shared" si="53"/>
        <v>0.65078507444016553</v>
      </c>
      <c r="D444" s="116">
        <f>VLOOKUP($A444,AProperties!$AE$8:$AM$1007,VLOOKUP(Span,Data!$N$4:$Y$11,Data!$Y$1,FALSE),FALSE)</f>
        <v>0.52118566230479069</v>
      </c>
      <c r="E444" s="116">
        <f t="shared" si="54"/>
        <v>0.73095683818142998</v>
      </c>
      <c r="F444" s="6">
        <f t="shared" si="58"/>
        <v>1.0967332665611971</v>
      </c>
      <c r="G444" s="9"/>
      <c r="H444" s="15">
        <f t="shared" si="55"/>
        <v>0.42499999999999999</v>
      </c>
      <c r="I444" s="6">
        <f>VLOOKUP(H444,AProperties!$AO$8:$AW$1007,VLOOKUP(Span,Data!$N$4:$Y$11,Data!$Y$1,FALSE),FALSE)^(2/3)</f>
        <v>0.37340421328746609</v>
      </c>
      <c r="J444" s="15">
        <f>$I444*(Slope^0.5)/VLOOKUP($H444,AProperties!$AY$8:$BG$1007,VLOOKUP(Span,Data!$N$4:$Y$11,Data!$Y$1,FALSE),FALSE)</f>
        <v>1.2555054212791583</v>
      </c>
      <c r="K444" s="15">
        <f>$J444*VLOOKUP($H444,AProperties!$A$8:$I$1007,VLOOKUP(Span,Data!$N$4:$Y$11,Data!$Y$1,FALSE),FALSE)</f>
        <v>0.63469257696689441</v>
      </c>
      <c r="L444" s="15">
        <f t="shared" si="59"/>
        <v>1.2555054212791583</v>
      </c>
      <c r="M444" s="15">
        <f t="shared" si="60"/>
        <v>0.42499999999999999</v>
      </c>
      <c r="O444" s="28">
        <f t="shared" si="56"/>
        <v>0.42499999999999999</v>
      </c>
      <c r="P444" s="19">
        <f>AA444*VLOOKUP($O444,AProperties!$A$8:$I$1007,VLOOKUP(Span,Data!$N$4:$Y$11,Data!$Y$1,FALSE),FALSE)</f>
        <v>0.25911215951683841</v>
      </c>
      <c r="Q444" s="19">
        <f>AB444*VLOOKUP($O444,AProperties!$A$8:$I$1007,VLOOKUP(Span,Data!$N$4:$Y$11,Data!$Y$1,FALSE),FALSE)</f>
        <v>0.36643993016449378</v>
      </c>
      <c r="R444" s="19">
        <f>AC444*VLOOKUP($O444,AProperties!$A$8:$I$1007,VLOOKUP(Span,Data!$N$4:$Y$11,Data!$Y$1,FALSE),FALSE)</f>
        <v>0.51822431903367683</v>
      </c>
      <c r="S444" s="19">
        <f>AD444*VLOOKUP($O444,AProperties!$A$8:$I$1007,VLOOKUP(Span,Data!$N$4:$Y$11,Data!$Y$1,FALSE),FALSE)</f>
        <v>0.63469257696689441</v>
      </c>
      <c r="T444" s="19">
        <f>AE444*VLOOKUP($O444,AProperties!$A$8:$I$1007,VLOOKUP(Span,Data!$N$4:$Y$11,Data!$Y$1,FALSE),FALSE)</f>
        <v>0.73287986032898755</v>
      </c>
      <c r="U444" s="19">
        <f>AF444*VLOOKUP($O444,AProperties!$A$8:$I$1007,VLOOKUP(Span,Data!$N$4:$Y$11,Data!$Y$1,FALSE),FALSE)</f>
        <v>0.81938459351808368</v>
      </c>
      <c r="V444" s="19">
        <f>AG444*VLOOKUP($O444,AProperties!$A$8:$I$1007,VLOOKUP(Span,Data!$N$4:$Y$11,Data!$Y$1,FALSE),FALSE)</f>
        <v>0.89759085028411167</v>
      </c>
      <c r="W444" s="19">
        <f>AH444*VLOOKUP($O444,AProperties!$A$8:$I$1007,VLOOKUP(Span,Data!$N$4:$Y$11,Data!$Y$1,FALSE),FALSE)</f>
        <v>0.9695089256591265</v>
      </c>
      <c r="X444" s="19">
        <f>AI444*VLOOKUP($O444,AProperties!$A$8:$I$1007,VLOOKUP(Span,Data!$N$4:$Y$11,Data!$Y$1,FALSE),FALSE)</f>
        <v>1.0364486380673537</v>
      </c>
      <c r="Y444" s="19">
        <f>AJ444*VLOOKUP($O444,AProperties!$A$8:$I$1007,VLOOKUP(Span,Data!$N$4:$Y$11,Data!$Y$1,FALSE),FALSE)</f>
        <v>1.0993197904934813</v>
      </c>
      <c r="Z444" s="19">
        <f>AK444*VLOOKUP($O444,AProperties!$A$8:$I$1007,VLOOKUP(Span,Data!$N$4:$Y$11,Data!$Y$1,FALSE),FALSE)</f>
        <v>1.1587848049528398</v>
      </c>
      <c r="AA444" s="19">
        <f>$I444*AA$19^0.5/VLOOKUP($O444,AProperties!$AY$8:$BG$1007,VLOOKUP(Span,Data!$N$4:$Y$11,Data!$Y$1,FALSE),FALSE)</f>
        <v>0.51255794190532855</v>
      </c>
      <c r="AB444" s="19">
        <f>$I444*AB$19^0.5/VLOOKUP($O444,AProperties!$AY$8:$BG$1007,VLOOKUP(Span,Data!$N$4:$Y$11,Data!$Y$1,FALSE),FALSE)</f>
        <v>0.72486639294455668</v>
      </c>
      <c r="AC444" s="19">
        <f>$I444*AC$19^0.5/VLOOKUP($O444,AProperties!$AY$8:$BG$1007,VLOOKUP(Span,Data!$N$4:$Y$11,Data!$Y$1,FALSE),FALSE)</f>
        <v>1.0251158838106571</v>
      </c>
      <c r="AD444" s="19">
        <f>$I444*AD$19^0.5/VLOOKUP($O444,AProperties!$AY$8:$BG$1007,VLOOKUP(Span,Data!$N$4:$Y$11,Data!$Y$1,FALSE),FALSE)</f>
        <v>1.2555054212791583</v>
      </c>
      <c r="AE444" s="19">
        <f>$I444*AE$19^0.5/VLOOKUP($O444,AProperties!$AY$8:$BG$1007,VLOOKUP(Span,Data!$N$4:$Y$11,Data!$Y$1,FALSE),FALSE)</f>
        <v>1.4497327858891134</v>
      </c>
      <c r="AF444" s="19">
        <f>$I444*AF$19^0.5/VLOOKUP($O444,AProperties!$AY$8:$BG$1007,VLOOKUP(Span,Data!$N$4:$Y$11,Data!$Y$1,FALSE),FALSE)</f>
        <v>1.6208505292291024</v>
      </c>
      <c r="AG444" s="19">
        <f>$I444*AG$19^0.5/VLOOKUP($O444,AProperties!$AY$8:$BG$1007,VLOOKUP(Span,Data!$N$4:$Y$11,Data!$Y$1,FALSE),FALSE)</f>
        <v>1.7755527944059322</v>
      </c>
      <c r="AH444" s="19">
        <f>$I444*AH$19^0.5/VLOOKUP($O444,AProperties!$AY$8:$BG$1007,VLOOKUP(Span,Data!$N$4:$Y$11,Data!$Y$1,FALSE),FALSE)</f>
        <v>1.9178162094797215</v>
      </c>
      <c r="AI444" s="19">
        <f>$I444*AI$19^0.5/VLOOKUP($O444,AProperties!$AY$8:$BG$1007,VLOOKUP(Span,Data!$N$4:$Y$11,Data!$Y$1,FALSE),FALSE)</f>
        <v>2.0502317676213142</v>
      </c>
      <c r="AJ444" s="19">
        <f>$I444*AJ$19^0.5/VLOOKUP($O444,AProperties!$AY$8:$BG$1007,VLOOKUP(Span,Data!$N$4:$Y$11,Data!$Y$1,FALSE),FALSE)</f>
        <v>2.1745991788336698</v>
      </c>
      <c r="AK444" s="19">
        <f>$I444*AK$19^0.5/VLOOKUP($O444,AProperties!$AY$8:$BG$1007,VLOOKUP(Span,Data!$N$4:$Y$11,Data!$Y$1,FALSE),FALSE)</f>
        <v>2.2922288010154057</v>
      </c>
      <c r="AL444" s="47">
        <f t="shared" si="57"/>
        <v>0.42499999999999999</v>
      </c>
    </row>
    <row r="445" spans="1:38" x14ac:dyDescent="0.25">
      <c r="A445" s="15">
        <v>0.42599999999999999</v>
      </c>
      <c r="B445" s="116">
        <f>VLOOKUP($A445,APropertiesDimless!$A$7:$I$1007,VLOOKUP(Span,Data!$N$4:$Y$11,Data!$Y$1,FALSE),FALSE)</f>
        <v>0.45279274102575234</v>
      </c>
      <c r="C445" s="6">
        <f t="shared" si="53"/>
        <v>0.65239637051287613</v>
      </c>
      <c r="D445" s="116">
        <f>VLOOKUP($A445,AProperties!$AE$8:$AM$1007,VLOOKUP(Span,Data!$N$4:$Y$11,Data!$Y$1,FALSE),FALSE)</f>
        <v>0.52233954168040397</v>
      </c>
      <c r="E445" s="116">
        <f t="shared" si="54"/>
        <v>0.73307819688825537</v>
      </c>
      <c r="F445" s="6">
        <f t="shared" si="58"/>
        <v>1.1006483225062627</v>
      </c>
      <c r="G445" s="9"/>
      <c r="H445" s="15">
        <f t="shared" si="55"/>
        <v>0.42599999999999999</v>
      </c>
      <c r="I445" s="6">
        <f>VLOOKUP(H445,AProperties!$AO$8:$AW$1007,VLOOKUP(Span,Data!$N$4:$Y$11,Data!$Y$1,FALSE),FALSE)^(2/3)</f>
        <v>0.37375904985945113</v>
      </c>
      <c r="J445" s="15">
        <f>$I445*(Slope^0.5)/VLOOKUP($H445,AProperties!$AY$8:$BG$1007,VLOOKUP(Span,Data!$N$4:$Y$11,Data!$Y$1,FALSE),FALSE)</f>
        <v>1.2570291884829712</v>
      </c>
      <c r="K445" s="15">
        <f>$J445*VLOOKUP($H445,AProperties!$A$8:$I$1007,VLOOKUP(Span,Data!$N$4:$Y$11,Data!$Y$1,FALSE),FALSE)</f>
        <v>0.63686976677693619</v>
      </c>
      <c r="L445" s="15">
        <f t="shared" si="59"/>
        <v>1.2570291884829712</v>
      </c>
      <c r="M445" s="15">
        <f t="shared" si="60"/>
        <v>0.42599999999999999</v>
      </c>
      <c r="O445" s="28">
        <f t="shared" si="56"/>
        <v>0.42599999999999999</v>
      </c>
      <c r="P445" s="19">
        <f>AA445*VLOOKUP($O445,AProperties!$A$8:$I$1007,VLOOKUP(Span,Data!$N$4:$Y$11,Data!$Y$1,FALSE),FALSE)</f>
        <v>0.26000099353480333</v>
      </c>
      <c r="Q445" s="19">
        <f>AB445*VLOOKUP($O445,AProperties!$A$8:$I$1007,VLOOKUP(Span,Data!$N$4:$Y$11,Data!$Y$1,FALSE),FALSE)</f>
        <v>0.36769693128739828</v>
      </c>
      <c r="R445" s="19">
        <f>AC445*VLOOKUP($O445,AProperties!$A$8:$I$1007,VLOOKUP(Span,Data!$N$4:$Y$11,Data!$Y$1,FALSE),FALSE)</f>
        <v>0.52000198706960665</v>
      </c>
      <c r="S445" s="19">
        <f>AD445*VLOOKUP($O445,AProperties!$A$8:$I$1007,VLOOKUP(Span,Data!$N$4:$Y$11,Data!$Y$1,FALSE),FALSE)</f>
        <v>0.63686976677693619</v>
      </c>
      <c r="T445" s="19">
        <f>AE445*VLOOKUP($O445,AProperties!$A$8:$I$1007,VLOOKUP(Span,Data!$N$4:$Y$11,Data!$Y$1,FALSE),FALSE)</f>
        <v>0.73539386257479655</v>
      </c>
      <c r="U445" s="19">
        <f>AF445*VLOOKUP($O445,AProperties!$A$8:$I$1007,VLOOKUP(Span,Data!$N$4:$Y$11,Data!$Y$1,FALSE),FALSE)</f>
        <v>0.82219533347669183</v>
      </c>
      <c r="V445" s="19">
        <f>AG445*VLOOKUP($O445,AProperties!$A$8:$I$1007,VLOOKUP(Span,Data!$N$4:$Y$11,Data!$Y$1,FALSE),FALSE)</f>
        <v>0.90066986164133322</v>
      </c>
      <c r="W445" s="19">
        <f>AH445*VLOOKUP($O445,AProperties!$A$8:$I$1007,VLOOKUP(Span,Data!$N$4:$Y$11,Data!$Y$1,FALSE),FALSE)</f>
        <v>0.97283463802806081</v>
      </c>
      <c r="X445" s="19">
        <f>AI445*VLOOKUP($O445,AProperties!$A$8:$I$1007,VLOOKUP(Span,Data!$N$4:$Y$11,Data!$Y$1,FALSE),FALSE)</f>
        <v>1.0400039741392133</v>
      </c>
      <c r="Y445" s="19">
        <f>AJ445*VLOOKUP($O445,AProperties!$A$8:$I$1007,VLOOKUP(Span,Data!$N$4:$Y$11,Data!$Y$1,FALSE),FALSE)</f>
        <v>1.1030907938621948</v>
      </c>
      <c r="Z445" s="19">
        <f>AK445*VLOOKUP($O445,AProperties!$A$8:$I$1007,VLOOKUP(Span,Data!$N$4:$Y$11,Data!$Y$1,FALSE),FALSE)</f>
        <v>1.1627597915226073</v>
      </c>
      <c r="AA445" s="19">
        <f>$I445*AA$19^0.5/VLOOKUP($O445,AProperties!$AY$8:$BG$1007,VLOOKUP(Span,Data!$N$4:$Y$11,Data!$Y$1,FALSE),FALSE)</f>
        <v>0.51318001726134999</v>
      </c>
      <c r="AB445" s="19">
        <f>$I445*AB$19^0.5/VLOOKUP($O445,AProperties!$AY$8:$BG$1007,VLOOKUP(Span,Data!$N$4:$Y$11,Data!$Y$1,FALSE),FALSE)</f>
        <v>0.72574614034986018</v>
      </c>
      <c r="AC445" s="19">
        <f>$I445*AC$19^0.5/VLOOKUP($O445,AProperties!$AY$8:$BG$1007,VLOOKUP(Span,Data!$N$4:$Y$11,Data!$Y$1,FALSE),FALSE)</f>
        <v>1.0263600345227</v>
      </c>
      <c r="AD445" s="19">
        <f>$I445*AD$19^0.5/VLOOKUP($O445,AProperties!$AY$8:$BG$1007,VLOOKUP(Span,Data!$N$4:$Y$11,Data!$Y$1,FALSE),FALSE)</f>
        <v>1.2570291884829712</v>
      </c>
      <c r="AE445" s="19">
        <f>$I445*AE$19^0.5/VLOOKUP($O445,AProperties!$AY$8:$BG$1007,VLOOKUP(Span,Data!$N$4:$Y$11,Data!$Y$1,FALSE),FALSE)</f>
        <v>1.4514922806997204</v>
      </c>
      <c r="AF445" s="19">
        <f>$I445*AF$19^0.5/VLOOKUP($O445,AProperties!$AY$8:$BG$1007,VLOOKUP(Span,Data!$N$4:$Y$11,Data!$Y$1,FALSE),FALSE)</f>
        <v>1.6228177042303906</v>
      </c>
      <c r="AG445" s="19">
        <f>$I445*AG$19^0.5/VLOOKUP($O445,AProperties!$AY$8:$BG$1007,VLOOKUP(Span,Data!$N$4:$Y$11,Data!$Y$1,FALSE),FALSE)</f>
        <v>1.7777077266514636</v>
      </c>
      <c r="AH445" s="19">
        <f>$I445*AH$19^0.5/VLOOKUP($O445,AProperties!$AY$8:$BG$1007,VLOOKUP(Span,Data!$N$4:$Y$11,Data!$Y$1,FALSE),FALSE)</f>
        <v>1.9201438023307094</v>
      </c>
      <c r="AI445" s="19">
        <f>$I445*AI$19^0.5/VLOOKUP($O445,AProperties!$AY$8:$BG$1007,VLOOKUP(Span,Data!$N$4:$Y$11,Data!$Y$1,FALSE),FALSE)</f>
        <v>2.0527200690453999</v>
      </c>
      <c r="AJ445" s="19">
        <f>$I445*AJ$19^0.5/VLOOKUP($O445,AProperties!$AY$8:$BG$1007,VLOOKUP(Span,Data!$N$4:$Y$11,Data!$Y$1,FALSE),FALSE)</f>
        <v>2.1772384210495805</v>
      </c>
      <c r="AK445" s="19">
        <f>$I445*AK$19^0.5/VLOOKUP($O445,AProperties!$AY$8:$BG$1007,VLOOKUP(Span,Data!$N$4:$Y$11,Data!$Y$1,FALSE),FALSE)</f>
        <v>2.2950108065817885</v>
      </c>
      <c r="AL445" s="47">
        <f t="shared" si="57"/>
        <v>0.42599999999999999</v>
      </c>
    </row>
    <row r="446" spans="1:38" x14ac:dyDescent="0.25">
      <c r="A446" s="15">
        <v>0.42699999999999999</v>
      </c>
      <c r="B446" s="116">
        <f>VLOOKUP($A446,APropertiesDimless!$A$7:$I$1007,VLOOKUP(Span,Data!$N$4:$Y$11,Data!$Y$1,FALSE),FALSE)</f>
        <v>0.45401675293925398</v>
      </c>
      <c r="C446" s="6">
        <f t="shared" si="53"/>
        <v>0.65400837646962695</v>
      </c>
      <c r="D446" s="116">
        <f>VLOOKUP($A446,AProperties!$AE$8:$AM$1007,VLOOKUP(Span,Data!$N$4:$Y$11,Data!$Y$1,FALSE),FALSE)</f>
        <v>0.52349285214484598</v>
      </c>
      <c r="E446" s="116">
        <f t="shared" si="54"/>
        <v>0.73520183778112103</v>
      </c>
      <c r="F446" s="6">
        <f t="shared" si="58"/>
        <v>1.1045684640694582</v>
      </c>
      <c r="G446" s="9"/>
      <c r="H446" s="15">
        <f t="shared" si="55"/>
        <v>0.42699999999999999</v>
      </c>
      <c r="I446" s="6">
        <f>VLOOKUP(H446,AProperties!$AO$8:$AW$1007,VLOOKUP(Span,Data!$N$4:$Y$11,Data!$Y$1,FALSE),FALSE)^(2/3)</f>
        <v>0.37411279305263612</v>
      </c>
      <c r="J446" s="15">
        <f>$I446*(Slope^0.5)/VLOOKUP($H446,AProperties!$AY$8:$BG$1007,VLOOKUP(Span,Data!$N$4:$Y$11,Data!$Y$1,FALSE),FALSE)</f>
        <v>1.2585497648587274</v>
      </c>
      <c r="K446" s="15">
        <f>$J446*VLOOKUP($H446,AProperties!$A$8:$I$1007,VLOOKUP(Span,Data!$N$4:$Y$11,Data!$Y$1,FALSE),FALSE)</f>
        <v>0.63904805274147936</v>
      </c>
      <c r="L446" s="15">
        <f t="shared" si="59"/>
        <v>1.2585497648587274</v>
      </c>
      <c r="M446" s="15">
        <f t="shared" si="60"/>
        <v>0.42699999999999999</v>
      </c>
      <c r="O446" s="28">
        <f t="shared" si="56"/>
        <v>0.42699999999999999</v>
      </c>
      <c r="P446" s="19">
        <f>AA446*VLOOKUP($O446,AProperties!$A$8:$I$1007,VLOOKUP(Span,Data!$N$4:$Y$11,Data!$Y$1,FALSE),FALSE)</f>
        <v>0.26089027505596957</v>
      </c>
      <c r="Q446" s="19">
        <f>AB446*VLOOKUP($O446,AProperties!$A$8:$I$1007,VLOOKUP(Span,Data!$N$4:$Y$11,Data!$Y$1,FALSE),FALSE)</f>
        <v>0.36895456527539933</v>
      </c>
      <c r="R446" s="19">
        <f>AC446*VLOOKUP($O446,AProperties!$A$8:$I$1007,VLOOKUP(Span,Data!$N$4:$Y$11,Data!$Y$1,FALSE),FALSE)</f>
        <v>0.52178055011193913</v>
      </c>
      <c r="S446" s="19">
        <f>AD446*VLOOKUP($O446,AProperties!$A$8:$I$1007,VLOOKUP(Span,Data!$N$4:$Y$11,Data!$Y$1,FALSE),FALSE)</f>
        <v>0.63904805274147936</v>
      </c>
      <c r="T446" s="19">
        <f>AE446*VLOOKUP($O446,AProperties!$A$8:$I$1007,VLOOKUP(Span,Data!$N$4:$Y$11,Data!$Y$1,FALSE),FALSE)</f>
        <v>0.73790913055079865</v>
      </c>
      <c r="U446" s="19">
        <f>AF446*VLOOKUP($O446,AProperties!$A$8:$I$1007,VLOOKUP(Span,Data!$N$4:$Y$11,Data!$Y$1,FALSE),FALSE)</f>
        <v>0.82500748856467621</v>
      </c>
      <c r="V446" s="19">
        <f>AG446*VLOOKUP($O446,AProperties!$A$8:$I$1007,VLOOKUP(Span,Data!$N$4:$Y$11,Data!$Y$1,FALSE),FALSE)</f>
        <v>0.90375042319511723</v>
      </c>
      <c r="W446" s="19">
        <f>AH446*VLOOKUP($O446,AProperties!$A$8:$I$1007,VLOOKUP(Span,Data!$N$4:$Y$11,Data!$Y$1,FALSE),FALSE)</f>
        <v>0.97616202480065395</v>
      </c>
      <c r="X446" s="19">
        <f>AI446*VLOOKUP($O446,AProperties!$A$8:$I$1007,VLOOKUP(Span,Data!$N$4:$Y$11,Data!$Y$1,FALSE),FALSE)</f>
        <v>1.0435611002238783</v>
      </c>
      <c r="Y446" s="19">
        <f>AJ446*VLOOKUP($O446,AProperties!$A$8:$I$1007,VLOOKUP(Span,Data!$N$4:$Y$11,Data!$Y$1,FALSE),FALSE)</f>
        <v>1.1068636958261979</v>
      </c>
      <c r="Z446" s="19">
        <f>AK446*VLOOKUP($O446,AProperties!$A$8:$I$1007,VLOOKUP(Span,Data!$N$4:$Y$11,Data!$Y$1,FALSE),FALSE)</f>
        <v>1.1667367793875312</v>
      </c>
      <c r="AA446" s="19">
        <f>$I446*AA$19^0.5/VLOOKUP($O446,AProperties!$AY$8:$BG$1007,VLOOKUP(Span,Data!$N$4:$Y$11,Data!$Y$1,FALSE),FALSE)</f>
        <v>0.5138007899672723</v>
      </c>
      <c r="AB446" s="19">
        <f>$I446*AB$19^0.5/VLOOKUP($O446,AProperties!$AY$8:$BG$1007,VLOOKUP(Span,Data!$N$4:$Y$11,Data!$Y$1,FALSE),FALSE)</f>
        <v>0.72662404552972648</v>
      </c>
      <c r="AC446" s="19">
        <f>$I446*AC$19^0.5/VLOOKUP($O446,AProperties!$AY$8:$BG$1007,VLOOKUP(Span,Data!$N$4:$Y$11,Data!$Y$1,FALSE),FALSE)</f>
        <v>1.0276015799345446</v>
      </c>
      <c r="AD446" s="19">
        <f>$I446*AD$19^0.5/VLOOKUP($O446,AProperties!$AY$8:$BG$1007,VLOOKUP(Span,Data!$N$4:$Y$11,Data!$Y$1,FALSE),FALSE)</f>
        <v>1.2585497648587274</v>
      </c>
      <c r="AE446" s="19">
        <f>$I446*AE$19^0.5/VLOOKUP($O446,AProperties!$AY$8:$BG$1007,VLOOKUP(Span,Data!$N$4:$Y$11,Data!$Y$1,FALSE),FALSE)</f>
        <v>1.453248091059453</v>
      </c>
      <c r="AF446" s="19">
        <f>$I446*AF$19^0.5/VLOOKUP($O446,AProperties!$AY$8:$BG$1007,VLOOKUP(Span,Data!$N$4:$Y$11,Data!$Y$1,FALSE),FALSE)</f>
        <v>1.6247807598903705</v>
      </c>
      <c r="AG446" s="19">
        <f>$I446*AG$19^0.5/VLOOKUP($O446,AProperties!$AY$8:$BG$1007,VLOOKUP(Span,Data!$N$4:$Y$11,Data!$Y$1,FALSE),FALSE)</f>
        <v>1.7798581463846821</v>
      </c>
      <c r="AH446" s="19">
        <f>$I446*AH$19^0.5/VLOOKUP($O446,AProperties!$AY$8:$BG$1007,VLOOKUP(Span,Data!$N$4:$Y$11,Data!$Y$1,FALSE),FALSE)</f>
        <v>1.922466521111331</v>
      </c>
      <c r="AI446" s="19">
        <f>$I446*AI$19^0.5/VLOOKUP($O446,AProperties!$AY$8:$BG$1007,VLOOKUP(Span,Data!$N$4:$Y$11,Data!$Y$1,FALSE),FALSE)</f>
        <v>2.0552031598690892</v>
      </c>
      <c r="AJ446" s="19">
        <f>$I446*AJ$19^0.5/VLOOKUP($O446,AProperties!$AY$8:$BG$1007,VLOOKUP(Span,Data!$N$4:$Y$11,Data!$Y$1,FALSE),FALSE)</f>
        <v>2.1798721365891796</v>
      </c>
      <c r="AK446" s="19">
        <f>$I446*AK$19^0.5/VLOOKUP($O446,AProperties!$AY$8:$BG$1007,VLOOKUP(Span,Data!$N$4:$Y$11,Data!$Y$1,FALSE),FALSE)</f>
        <v>2.2977869865198253</v>
      </c>
      <c r="AL446" s="47">
        <f t="shared" si="57"/>
        <v>0.42699999999999999</v>
      </c>
    </row>
    <row r="447" spans="1:38" x14ac:dyDescent="0.25">
      <c r="A447" s="15">
        <v>0.42799999999999999</v>
      </c>
      <c r="B447" s="116">
        <f>VLOOKUP($A447,APropertiesDimless!$A$7:$I$1007,VLOOKUP(Span,Data!$N$4:$Y$11,Data!$Y$1,FALSE),FALSE)</f>
        <v>0.45524219195255311</v>
      </c>
      <c r="C447" s="6">
        <f t="shared" si="53"/>
        <v>0.65562109597627649</v>
      </c>
      <c r="D447" s="116">
        <f>VLOOKUP($A447,AProperties!$AE$8:$AM$1007,VLOOKUP(Span,Data!$N$4:$Y$11,Data!$Y$1,FALSE),FALSE)</f>
        <v>0.52464559189718085</v>
      </c>
      <c r="E447" s="116">
        <f t="shared" si="54"/>
        <v>0.73732776638837083</v>
      </c>
      <c r="F447" s="6">
        <f t="shared" si="58"/>
        <v>1.1084936907887972</v>
      </c>
      <c r="G447" s="9"/>
      <c r="H447" s="15">
        <f t="shared" si="55"/>
        <v>0.42799999999999999</v>
      </c>
      <c r="I447" s="6">
        <f>VLOOKUP(H447,AProperties!$AO$8:$AW$1007,VLOOKUP(Span,Data!$N$4:$Y$11,Data!$Y$1,FALSE),FALSE)^(2/3)</f>
        <v>0.37446544500590162</v>
      </c>
      <c r="J447" s="15">
        <f>$I447*(Slope^0.5)/VLOOKUP($H447,AProperties!$AY$8:$BG$1007,VLOOKUP(Span,Data!$N$4:$Y$11,Data!$Y$1,FALSE),FALSE)</f>
        <v>1.2600671549649867</v>
      </c>
      <c r="K447" s="15">
        <f>$J447*VLOOKUP($H447,AProperties!$A$8:$I$1007,VLOOKUP(Span,Data!$N$4:$Y$11,Data!$Y$1,FALSE),FALSE)</f>
        <v>0.64122742175356018</v>
      </c>
      <c r="L447" s="15">
        <f t="shared" si="59"/>
        <v>1.2600671549649867</v>
      </c>
      <c r="M447" s="15">
        <f t="shared" si="60"/>
        <v>0.42799999999999999</v>
      </c>
      <c r="O447" s="28">
        <f t="shared" si="56"/>
        <v>0.42799999999999999</v>
      </c>
      <c r="P447" s="19">
        <f>AA447*VLOOKUP($O447,AProperties!$A$8:$I$1007,VLOOKUP(Span,Data!$N$4:$Y$11,Data!$Y$1,FALSE),FALSE)</f>
        <v>0.26177999872944141</v>
      </c>
      <c r="Q447" s="19">
        <f>AB447*VLOOKUP($O447,AProperties!$A$8:$I$1007,VLOOKUP(Span,Data!$N$4:$Y$11,Data!$Y$1,FALSE),FALSE)</f>
        <v>0.3702128245611877</v>
      </c>
      <c r="R447" s="19">
        <f>AC447*VLOOKUP($O447,AProperties!$A$8:$I$1007,VLOOKUP(Span,Data!$N$4:$Y$11,Data!$Y$1,FALSE),FALSE)</f>
        <v>0.52355999745888282</v>
      </c>
      <c r="S447" s="19">
        <f>AD447*VLOOKUP($O447,AProperties!$A$8:$I$1007,VLOOKUP(Span,Data!$N$4:$Y$11,Data!$Y$1,FALSE),FALSE)</f>
        <v>0.64122742175356018</v>
      </c>
      <c r="T447" s="19">
        <f>AE447*VLOOKUP($O447,AProperties!$A$8:$I$1007,VLOOKUP(Span,Data!$N$4:$Y$11,Data!$Y$1,FALSE),FALSE)</f>
        <v>0.74042564912237541</v>
      </c>
      <c r="U447" s="19">
        <f>AF447*VLOOKUP($O447,AProperties!$A$8:$I$1007,VLOOKUP(Span,Data!$N$4:$Y$11,Data!$Y$1,FALSE),FALSE)</f>
        <v>0.82782104186101946</v>
      </c>
      <c r="V447" s="19">
        <f>AG447*VLOOKUP($O447,AProperties!$A$8:$I$1007,VLOOKUP(Span,Data!$N$4:$Y$11,Data!$Y$1,FALSE),FALSE)</f>
        <v>0.90683251640941742</v>
      </c>
      <c r="W447" s="19">
        <f>AH447*VLOOKUP($O447,AProperties!$A$8:$I$1007,VLOOKUP(Span,Data!$N$4:$Y$11,Data!$Y$1,FALSE),FALSE)</f>
        <v>0.97949106595568769</v>
      </c>
      <c r="X447" s="19">
        <f>AI447*VLOOKUP($O447,AProperties!$A$8:$I$1007,VLOOKUP(Span,Data!$N$4:$Y$11,Data!$Y$1,FALSE),FALSE)</f>
        <v>1.0471199949177656</v>
      </c>
      <c r="Y447" s="19">
        <f>AJ447*VLOOKUP($O447,AProperties!$A$8:$I$1007,VLOOKUP(Span,Data!$N$4:$Y$11,Data!$Y$1,FALSE),FALSE)</f>
        <v>1.1106384736835631</v>
      </c>
      <c r="Z447" s="19">
        <f>AK447*VLOOKUP($O447,AProperties!$A$8:$I$1007,VLOOKUP(Span,Data!$N$4:$Y$11,Data!$Y$1,FALSE),FALSE)</f>
        <v>1.1707157446176792</v>
      </c>
      <c r="AA447" s="19">
        <f>$I447*AA$19^0.5/VLOOKUP($O447,AProperties!$AY$8:$BG$1007,VLOOKUP(Span,Data!$N$4:$Y$11,Data!$Y$1,FALSE),FALSE)</f>
        <v>0.51442026188411938</v>
      </c>
      <c r="AB447" s="19">
        <f>$I447*AB$19^0.5/VLOOKUP($O447,AProperties!$AY$8:$BG$1007,VLOOKUP(Span,Data!$N$4:$Y$11,Data!$Y$1,FALSE),FALSE)</f>
        <v>0.72750011111604107</v>
      </c>
      <c r="AC447" s="19">
        <f>$I447*AC$19^0.5/VLOOKUP($O447,AProperties!$AY$8:$BG$1007,VLOOKUP(Span,Data!$N$4:$Y$11,Data!$Y$1,FALSE),FALSE)</f>
        <v>1.0288405237682388</v>
      </c>
      <c r="AD447" s="19">
        <f>$I447*AD$19^0.5/VLOOKUP($O447,AProperties!$AY$8:$BG$1007,VLOOKUP(Span,Data!$N$4:$Y$11,Data!$Y$1,FALSE),FALSE)</f>
        <v>1.2600671549649867</v>
      </c>
      <c r="AE447" s="19">
        <f>$I447*AE$19^0.5/VLOOKUP($O447,AProperties!$AY$8:$BG$1007,VLOOKUP(Span,Data!$N$4:$Y$11,Data!$Y$1,FALSE),FALSE)</f>
        <v>1.4550002222320821</v>
      </c>
      <c r="AF447" s="19">
        <f>$I447*AF$19^0.5/VLOOKUP($O447,AProperties!$AY$8:$BG$1007,VLOOKUP(Span,Data!$N$4:$Y$11,Data!$Y$1,FALSE),FALSE)</f>
        <v>1.6267397020941181</v>
      </c>
      <c r="AG447" s="19">
        <f>$I447*AG$19^0.5/VLOOKUP($O447,AProperties!$AY$8:$BG$1007,VLOOKUP(Span,Data!$N$4:$Y$11,Data!$Y$1,FALSE),FALSE)</f>
        <v>1.7820040600523648</v>
      </c>
      <c r="AH447" s="19">
        <f>$I447*AH$19^0.5/VLOOKUP($O447,AProperties!$AY$8:$BG$1007,VLOOKUP(Span,Data!$N$4:$Y$11,Data!$Y$1,FALSE),FALSE)</f>
        <v>1.924784372784901</v>
      </c>
      <c r="AI447" s="19">
        <f>$I447*AI$19^0.5/VLOOKUP($O447,AProperties!$AY$8:$BG$1007,VLOOKUP(Span,Data!$N$4:$Y$11,Data!$Y$1,FALSE),FALSE)</f>
        <v>2.0576810475364775</v>
      </c>
      <c r="AJ447" s="19">
        <f>$I447*AJ$19^0.5/VLOOKUP($O447,AProperties!$AY$8:$BG$1007,VLOOKUP(Span,Data!$N$4:$Y$11,Data!$Y$1,FALSE),FALSE)</f>
        <v>2.182500333348123</v>
      </c>
      <c r="AK447" s="19">
        <f>$I447*AK$19^0.5/VLOOKUP($O447,AProperties!$AY$8:$BG$1007,VLOOKUP(Span,Data!$N$4:$Y$11,Data!$Y$1,FALSE),FALSE)</f>
        <v>2.3005573491522702</v>
      </c>
      <c r="AL447" s="47">
        <f t="shared" si="57"/>
        <v>0.42799999999999999</v>
      </c>
    </row>
    <row r="448" spans="1:38" x14ac:dyDescent="0.25">
      <c r="A448" s="15">
        <v>0.42899999999999999</v>
      </c>
      <c r="B448" s="116">
        <f>VLOOKUP($A448,APropertiesDimless!$A$7:$I$1007,VLOOKUP(Span,Data!$N$4:$Y$11,Data!$Y$1,FALSE),FALSE)</f>
        <v>0.45646906543977406</v>
      </c>
      <c r="C448" s="6">
        <f t="shared" si="53"/>
        <v>0.65723453271988697</v>
      </c>
      <c r="D448" s="116">
        <f>VLOOKUP($A448,AProperties!$AE$8:$AM$1007,VLOOKUP(Span,Data!$N$4:$Y$11,Data!$Y$1,FALSE),FALSE)</f>
        <v>0.525797759133798</v>
      </c>
      <c r="E448" s="116">
        <f t="shared" si="54"/>
        <v>0.73945598826779158</v>
      </c>
      <c r="F448" s="6">
        <f t="shared" si="58"/>
        <v>1.1124240022636296</v>
      </c>
      <c r="G448" s="9"/>
      <c r="H448" s="15">
        <f t="shared" si="55"/>
        <v>0.42899999999999999</v>
      </c>
      <c r="I448" s="6">
        <f>VLOOKUP(H448,AProperties!$AO$8:$AW$1007,VLOOKUP(Span,Data!$N$4:$Y$11,Data!$Y$1,FALSE),FALSE)^(2/3)</f>
        <v>0.37481700784325783</v>
      </c>
      <c r="J448" s="15">
        <f>$I448*(Slope^0.5)/VLOOKUP($H448,AProperties!$AY$8:$BG$1007,VLOOKUP(Span,Data!$N$4:$Y$11,Data!$Y$1,FALSE),FALSE)</f>
        <v>1.2615813633230215</v>
      </c>
      <c r="K448" s="15">
        <f>$J448*VLOOKUP($H448,AProperties!$A$8:$I$1007,VLOOKUP(Span,Data!$N$4:$Y$11,Data!$Y$1,FALSE),FALSE)</f>
        <v>0.6434078607042869</v>
      </c>
      <c r="L448" s="15">
        <f t="shared" si="59"/>
        <v>1.2615813633230215</v>
      </c>
      <c r="M448" s="15">
        <f t="shared" si="60"/>
        <v>0.42899999999999999</v>
      </c>
      <c r="O448" s="28">
        <f t="shared" si="56"/>
        <v>0.42899999999999999</v>
      </c>
      <c r="P448" s="19">
        <f>AA448*VLOOKUP($O448,AProperties!$A$8:$I$1007,VLOOKUP(Span,Data!$N$4:$Y$11,Data!$Y$1,FALSE),FALSE)</f>
        <v>0.26267015920353642</v>
      </c>
      <c r="Q448" s="19">
        <f>AB448*VLOOKUP($O448,AProperties!$A$8:$I$1007,VLOOKUP(Span,Data!$N$4:$Y$11,Data!$Y$1,FALSE),FALSE)</f>
        <v>0.37147170157634124</v>
      </c>
      <c r="R448" s="19">
        <f>AC448*VLOOKUP($O448,AProperties!$A$8:$I$1007,VLOOKUP(Span,Data!$N$4:$Y$11,Data!$Y$1,FALSE),FALSE)</f>
        <v>0.52534031840707285</v>
      </c>
      <c r="S448" s="19">
        <f>AD448*VLOOKUP($O448,AProperties!$A$8:$I$1007,VLOOKUP(Span,Data!$N$4:$Y$11,Data!$Y$1,FALSE),FALSE)</f>
        <v>0.6434078607042869</v>
      </c>
      <c r="T448" s="19">
        <f>AE448*VLOOKUP($O448,AProperties!$A$8:$I$1007,VLOOKUP(Span,Data!$N$4:$Y$11,Data!$Y$1,FALSE),FALSE)</f>
        <v>0.74294340315268248</v>
      </c>
      <c r="U448" s="19">
        <f>AF448*VLOOKUP($O448,AProperties!$A$8:$I$1007,VLOOKUP(Span,Data!$N$4:$Y$11,Data!$Y$1,FALSE),FALSE)</f>
        <v>0.83063597644221487</v>
      </c>
      <c r="V448" s="19">
        <f>AG448*VLOOKUP($O448,AProperties!$A$8:$I$1007,VLOOKUP(Span,Data!$N$4:$Y$11,Data!$Y$1,FALSE),FALSE)</f>
        <v>0.90991612274546174</v>
      </c>
      <c r="W448" s="19">
        <f>AH448*VLOOKUP($O448,AProperties!$A$8:$I$1007,VLOOKUP(Span,Data!$N$4:$Y$11,Data!$Y$1,FALSE),FALSE)</f>
        <v>0.98282174146899937</v>
      </c>
      <c r="X448" s="19">
        <f>AI448*VLOOKUP($O448,AProperties!$A$8:$I$1007,VLOOKUP(Span,Data!$N$4:$Y$11,Data!$Y$1,FALSE),FALSE)</f>
        <v>1.0506806368141457</v>
      </c>
      <c r="Y448" s="19">
        <f>AJ448*VLOOKUP($O448,AProperties!$A$8:$I$1007,VLOOKUP(Span,Data!$N$4:$Y$11,Data!$Y$1,FALSE),FALSE)</f>
        <v>1.1144151047290236</v>
      </c>
      <c r="Z448" s="19">
        <f>AK448*VLOOKUP($O448,AProperties!$A$8:$I$1007,VLOOKUP(Span,Data!$N$4:$Y$11,Data!$Y$1,FALSE),FALSE)</f>
        <v>1.174696663279599</v>
      </c>
      <c r="AA448" s="19">
        <f>$I448*AA$19^0.5/VLOOKUP($O448,AProperties!$AY$8:$BG$1007,VLOOKUP(Span,Data!$N$4:$Y$11,Data!$Y$1,FALSE),FALSE)</f>
        <v>0.51503843485769318</v>
      </c>
      <c r="AB448" s="19">
        <f>$I448*AB$19^0.5/VLOOKUP($O448,AProperties!$AY$8:$BG$1007,VLOOKUP(Span,Data!$N$4:$Y$11,Data!$Y$1,FALSE),FALSE)</f>
        <v>0.72837433971916155</v>
      </c>
      <c r="AC448" s="19">
        <f>$I448*AC$19^0.5/VLOOKUP($O448,AProperties!$AY$8:$BG$1007,VLOOKUP(Span,Data!$N$4:$Y$11,Data!$Y$1,FALSE),FALSE)</f>
        <v>1.0300768697153864</v>
      </c>
      <c r="AD448" s="19">
        <f>$I448*AD$19^0.5/VLOOKUP($O448,AProperties!$AY$8:$BG$1007,VLOOKUP(Span,Data!$N$4:$Y$11,Data!$Y$1,FALSE),FALSE)</f>
        <v>1.2615813633230215</v>
      </c>
      <c r="AE448" s="19">
        <f>$I448*AE$19^0.5/VLOOKUP($O448,AProperties!$AY$8:$BG$1007,VLOOKUP(Span,Data!$N$4:$Y$11,Data!$Y$1,FALSE),FALSE)</f>
        <v>1.4567486794383231</v>
      </c>
      <c r="AF448" s="19">
        <f>$I448*AF$19^0.5/VLOOKUP($O448,AProperties!$AY$8:$BG$1007,VLOOKUP(Span,Data!$N$4:$Y$11,Data!$Y$1,FALSE),FALSE)</f>
        <v>1.6286945366785703</v>
      </c>
      <c r="AG448" s="19">
        <f>$I448*AG$19^0.5/VLOOKUP($O448,AProperties!$AY$8:$BG$1007,VLOOKUP(Span,Data!$N$4:$Y$11,Data!$Y$1,FALSE),FALSE)</f>
        <v>1.7841454740485563</v>
      </c>
      <c r="AH448" s="19">
        <f>$I448*AH$19^0.5/VLOOKUP($O448,AProperties!$AY$8:$BG$1007,VLOOKUP(Span,Data!$N$4:$Y$11,Data!$Y$1,FALSE),FALSE)</f>
        <v>1.9270973642577773</v>
      </c>
      <c r="AI448" s="19">
        <f>$I448*AI$19^0.5/VLOOKUP($O448,AProperties!$AY$8:$BG$1007,VLOOKUP(Span,Data!$N$4:$Y$11,Data!$Y$1,FALSE),FALSE)</f>
        <v>2.0601537394307727</v>
      </c>
      <c r="AJ448" s="19">
        <f>$I448*AJ$19^0.5/VLOOKUP($O448,AProperties!$AY$8:$BG$1007,VLOOKUP(Span,Data!$N$4:$Y$11,Data!$Y$1,FALSE),FALSE)</f>
        <v>2.1851230191574844</v>
      </c>
      <c r="AK448" s="19">
        <f>$I448*AK$19^0.5/VLOOKUP($O448,AProperties!$AY$8:$BG$1007,VLOOKUP(Span,Data!$N$4:$Y$11,Data!$Y$1,FALSE),FALSE)</f>
        <v>2.3033219027337983</v>
      </c>
      <c r="AL448" s="47">
        <f t="shared" si="57"/>
        <v>0.42899999999999999</v>
      </c>
    </row>
    <row r="449" spans="1:38" x14ac:dyDescent="0.25">
      <c r="A449" s="15">
        <v>0.43</v>
      </c>
      <c r="B449" s="116">
        <f>VLOOKUP($A449,APropertiesDimless!$A$7:$I$1007,VLOOKUP(Span,Data!$N$4:$Y$11,Data!$Y$1,FALSE),FALSE)</f>
        <v>0.45769738081779093</v>
      </c>
      <c r="C449" s="6">
        <f t="shared" si="53"/>
        <v>0.65884869040889549</v>
      </c>
      <c r="D449" s="116">
        <f>VLOOKUP($A449,AProperties!$AE$8:$AM$1007,VLOOKUP(Span,Data!$N$4:$Y$11,Data!$Y$1,FALSE),FALSE)</f>
        <v>0.52694935204839488</v>
      </c>
      <c r="E449" s="116">
        <f t="shared" si="54"/>
        <v>0.74158650900688383</v>
      </c>
      <c r="F449" s="6">
        <f t="shared" si="58"/>
        <v>1.1163593981548963</v>
      </c>
      <c r="G449" s="9"/>
      <c r="H449" s="15">
        <f t="shared" si="55"/>
        <v>0.43</v>
      </c>
      <c r="I449" s="6">
        <f>VLOOKUP(H449,AProperties!$AO$8:$AW$1007,VLOOKUP(Span,Data!$N$4:$Y$11,Data!$Y$1,FALSE),FALSE)^(2/3)</f>
        <v>0.37516748367393227</v>
      </c>
      <c r="J449" s="15">
        <f>$I449*(Slope^0.5)/VLOOKUP($H449,AProperties!$AY$8:$BG$1007,VLOOKUP(Span,Data!$N$4:$Y$11,Data!$Y$1,FALSE),FALSE)</f>
        <v>1.2630923944170307</v>
      </c>
      <c r="K449" s="15">
        <f>$J449*VLOOKUP($H449,AProperties!$A$8:$I$1007,VLOOKUP(Span,Data!$N$4:$Y$11,Data!$Y$1,FALSE),FALSE)</f>
        <v>0.6455893564827313</v>
      </c>
      <c r="L449" s="15">
        <f t="shared" si="59"/>
        <v>1.2630923944170307</v>
      </c>
      <c r="M449" s="15">
        <f t="shared" si="60"/>
        <v>0.43</v>
      </c>
      <c r="O449" s="28">
        <f t="shared" si="56"/>
        <v>0.43</v>
      </c>
      <c r="P449" s="19">
        <f>AA449*VLOOKUP($O449,AProperties!$A$8:$I$1007,VLOOKUP(Span,Data!$N$4:$Y$11,Data!$Y$1,FALSE),FALSE)</f>
        <v>0.26356075112574046</v>
      </c>
      <c r="Q449" s="19">
        <f>AB449*VLOOKUP($O449,AProperties!$A$8:$I$1007,VLOOKUP(Span,Data!$N$4:$Y$11,Data!$Y$1,FALSE),FALSE)</f>
        <v>0.37273118875126215</v>
      </c>
      <c r="R449" s="19">
        <f>AC449*VLOOKUP($O449,AProperties!$A$8:$I$1007,VLOOKUP(Span,Data!$N$4:$Y$11,Data!$Y$1,FALSE),FALSE)</f>
        <v>0.52712150225148091</v>
      </c>
      <c r="S449" s="19">
        <f>AD449*VLOOKUP($O449,AProperties!$A$8:$I$1007,VLOOKUP(Span,Data!$N$4:$Y$11,Data!$Y$1,FALSE),FALSE)</f>
        <v>0.6455893564827313</v>
      </c>
      <c r="T449" s="19">
        <f>AE449*VLOOKUP($O449,AProperties!$A$8:$I$1007,VLOOKUP(Span,Data!$N$4:$Y$11,Data!$Y$1,FALSE),FALSE)</f>
        <v>0.74546237750252431</v>
      </c>
      <c r="U449" s="19">
        <f>AF449*VLOOKUP($O449,AProperties!$A$8:$I$1007,VLOOKUP(Span,Data!$N$4:$Y$11,Data!$Y$1,FALSE),FALSE)</f>
        <v>0.83345227538212707</v>
      </c>
      <c r="V449" s="19">
        <f>AG449*VLOOKUP($O449,AProperties!$A$8:$I$1007,VLOOKUP(Span,Data!$N$4:$Y$11,Data!$Y$1,FALSE),FALSE)</f>
        <v>0.91300122366159719</v>
      </c>
      <c r="W449" s="19">
        <f>AH449*VLOOKUP($O449,AProperties!$A$8:$I$1007,VLOOKUP(Span,Data!$N$4:$Y$11,Data!$Y$1,FALSE),FALSE)</f>
        <v>0.98615403131331525</v>
      </c>
      <c r="X449" s="19">
        <f>AI449*VLOOKUP($O449,AProperties!$A$8:$I$1007,VLOOKUP(Span,Data!$N$4:$Y$11,Data!$Y$1,FALSE),FALSE)</f>
        <v>1.0542430045029618</v>
      </c>
      <c r="Y449" s="19">
        <f>AJ449*VLOOKUP($O449,AProperties!$A$8:$I$1007,VLOOKUP(Span,Data!$N$4:$Y$11,Data!$Y$1,FALSE),FALSE)</f>
        <v>1.1181935662537863</v>
      </c>
      <c r="Z449" s="19">
        <f>AK449*VLOOKUP($O449,AProperties!$A$8:$I$1007,VLOOKUP(Span,Data!$N$4:$Y$11,Data!$Y$1,FALSE),FALSE)</f>
        <v>1.1786795114361197</v>
      </c>
      <c r="AA449" s="19">
        <f>$I449*AA$19^0.5/VLOOKUP($O449,AProperties!$AY$8:$BG$1007,VLOOKUP(Span,Data!$N$4:$Y$11,Data!$Y$1,FALSE),FALSE)</f>
        <v>0.51565531071866011</v>
      </c>
      <c r="AB449" s="19">
        <f>$I449*AB$19^0.5/VLOOKUP($O449,AProperties!$AY$8:$BG$1007,VLOOKUP(Span,Data!$N$4:$Y$11,Data!$Y$1,FALSE),FALSE)</f>
        <v>0.72924673392804162</v>
      </c>
      <c r="AC449" s="19">
        <f>$I449*AC$19^0.5/VLOOKUP($O449,AProperties!$AY$8:$BG$1007,VLOOKUP(Span,Data!$N$4:$Y$11,Data!$Y$1,FALSE),FALSE)</f>
        <v>1.0313106214373202</v>
      </c>
      <c r="AD449" s="19">
        <f>$I449*AD$19^0.5/VLOOKUP($O449,AProperties!$AY$8:$BG$1007,VLOOKUP(Span,Data!$N$4:$Y$11,Data!$Y$1,FALSE),FALSE)</f>
        <v>1.2630923944170307</v>
      </c>
      <c r="AE449" s="19">
        <f>$I449*AE$19^0.5/VLOOKUP($O449,AProperties!$AY$8:$BG$1007,VLOOKUP(Span,Data!$N$4:$Y$11,Data!$Y$1,FALSE),FALSE)</f>
        <v>1.4584934678560832</v>
      </c>
      <c r="AF449" s="19">
        <f>$I449*AF$19^0.5/VLOOKUP($O449,AProperties!$AY$8:$BG$1007,VLOOKUP(Span,Data!$N$4:$Y$11,Data!$Y$1,FALSE),FALSE)</f>
        <v>1.6306452694328031</v>
      </c>
      <c r="AG449" s="19">
        <f>$I449*AG$19^0.5/VLOOKUP($O449,AProperties!$AY$8:$BG$1007,VLOOKUP(Span,Data!$N$4:$Y$11,Data!$Y$1,FALSE),FALSE)</f>
        <v>1.7862823947148712</v>
      </c>
      <c r="AH449" s="19">
        <f>$I449*AH$19^0.5/VLOOKUP($O449,AProperties!$AY$8:$BG$1007,VLOOKUP(Span,Data!$N$4:$Y$11,Data!$Y$1,FALSE),FALSE)</f>
        <v>1.9294055023796868</v>
      </c>
      <c r="AI449" s="19">
        <f>$I449*AI$19^0.5/VLOOKUP($O449,AProperties!$AY$8:$BG$1007,VLOOKUP(Span,Data!$N$4:$Y$11,Data!$Y$1,FALSE),FALSE)</f>
        <v>2.0626212428746404</v>
      </c>
      <c r="AJ449" s="19">
        <f>$I449*AJ$19^0.5/VLOOKUP($O449,AProperties!$AY$8:$BG$1007,VLOOKUP(Span,Data!$N$4:$Y$11,Data!$Y$1,FALSE),FALSE)</f>
        <v>2.1877402017841243</v>
      </c>
      <c r="AK449" s="19">
        <f>$I449*AK$19^0.5/VLOOKUP($O449,AProperties!$AY$8:$BG$1007,VLOOKUP(Span,Data!$N$4:$Y$11,Data!$Y$1,FALSE),FALSE)</f>
        <v>2.3060806554514</v>
      </c>
      <c r="AL449" s="47">
        <f t="shared" si="57"/>
        <v>0.43</v>
      </c>
    </row>
    <row r="450" spans="1:38" x14ac:dyDescent="0.25">
      <c r="A450" s="15">
        <v>0.43099999999999999</v>
      </c>
      <c r="B450" s="116">
        <f>VLOOKUP($A450,APropertiesDimless!$A$7:$I$1007,VLOOKUP(Span,Data!$N$4:$Y$11,Data!$Y$1,FALSE),FALSE)</f>
        <v>0.45892714554657937</v>
      </c>
      <c r="C450" s="6">
        <f t="shared" si="53"/>
        <v>0.66046357277328971</v>
      </c>
      <c r="D450" s="116">
        <f>VLOOKUP($A450,AProperties!$AE$8:$AM$1007,VLOOKUP(Span,Data!$N$4:$Y$11,Data!$Y$1,FALSE),FALSE)</f>
        <v>0.52810036883196687</v>
      </c>
      <c r="E450" s="116">
        <f t="shared" si="54"/>
        <v>0.74371933422314118</v>
      </c>
      <c r="F450" s="6">
        <f t="shared" si="58"/>
        <v>1.1202998781854121</v>
      </c>
      <c r="G450" s="9"/>
      <c r="H450" s="15">
        <f t="shared" si="55"/>
        <v>0.43099999999999999</v>
      </c>
      <c r="I450" s="6">
        <f>VLOOKUP(H450,AProperties!$AO$8:$AW$1007,VLOOKUP(Span,Data!$N$4:$Y$11,Data!$Y$1,FALSE),FALSE)^(2/3)</f>
        <v>0.37551687459245858</v>
      </c>
      <c r="J450" s="15">
        <f>$I450*(Slope^0.5)/VLOOKUP($H450,AProperties!$AY$8:$BG$1007,VLOOKUP(Span,Data!$N$4:$Y$11,Data!$Y$1,FALSE),FALSE)</f>
        <v>1.2646002526943605</v>
      </c>
      <c r="K450" s="15">
        <f>$J450*VLOOKUP($H450,AProperties!$A$8:$I$1007,VLOOKUP(Span,Data!$N$4:$Y$11,Data!$Y$1,FALSE),FALSE)</f>
        <v>0.64777189597583251</v>
      </c>
      <c r="L450" s="15">
        <f t="shared" si="59"/>
        <v>1.2646002526943605</v>
      </c>
      <c r="M450" s="15">
        <f t="shared" si="60"/>
        <v>0.43099999999999999</v>
      </c>
      <c r="O450" s="28">
        <f t="shared" si="56"/>
        <v>0.43099999999999999</v>
      </c>
      <c r="P450" s="19">
        <f>AA450*VLOOKUP($O450,AProperties!$A$8:$I$1007,VLOOKUP(Span,Data!$N$4:$Y$11,Data!$Y$1,FALSE),FALSE)</f>
        <v>0.26445176914266894</v>
      </c>
      <c r="Q450" s="19">
        <f>AB450*VLOOKUP($O450,AProperties!$A$8:$I$1007,VLOOKUP(Span,Data!$N$4:$Y$11,Data!$Y$1,FALSE),FALSE)</f>
        <v>0.37399127851512126</v>
      </c>
      <c r="R450" s="19">
        <f>AC450*VLOOKUP($O450,AProperties!$A$8:$I$1007,VLOOKUP(Span,Data!$N$4:$Y$11,Data!$Y$1,FALSE),FALSE)</f>
        <v>0.52890353828533787</v>
      </c>
      <c r="S450" s="19">
        <f>AD450*VLOOKUP($O450,AProperties!$A$8:$I$1007,VLOOKUP(Span,Data!$N$4:$Y$11,Data!$Y$1,FALSE),FALSE)</f>
        <v>0.64777189597583251</v>
      </c>
      <c r="T450" s="19">
        <f>AE450*VLOOKUP($O450,AProperties!$A$8:$I$1007,VLOOKUP(Span,Data!$N$4:$Y$11,Data!$Y$1,FALSE),FALSE)</f>
        <v>0.74798255703024252</v>
      </c>
      <c r="U450" s="19">
        <f>AF450*VLOOKUP($O450,AProperties!$A$8:$I$1007,VLOOKUP(Span,Data!$N$4:$Y$11,Data!$Y$1,FALSE),FALSE)</f>
        <v>0.83626992175186743</v>
      </c>
      <c r="V450" s="19">
        <f>AG450*VLOOKUP($O450,AProperties!$A$8:$I$1007,VLOOKUP(Span,Data!$N$4:$Y$11,Data!$Y$1,FALSE),FALSE)</f>
        <v>0.91608780061315609</v>
      </c>
      <c r="W450" s="19">
        <f>AH450*VLOOKUP($O450,AProperties!$A$8:$I$1007,VLOOKUP(Span,Data!$N$4:$Y$11,Data!$Y$1,FALSE),FALSE)</f>
        <v>0.98948791545810433</v>
      </c>
      <c r="X450" s="19">
        <f>AI450*VLOOKUP($O450,AProperties!$A$8:$I$1007,VLOOKUP(Span,Data!$N$4:$Y$11,Data!$Y$1,FALSE),FALSE)</f>
        <v>1.0578070765706757</v>
      </c>
      <c r="Y450" s="19">
        <f>AJ450*VLOOKUP($O450,AProperties!$A$8:$I$1007,VLOOKUP(Span,Data!$N$4:$Y$11,Data!$Y$1,FALSE),FALSE)</f>
        <v>1.1219738355453632</v>
      </c>
      <c r="Z450" s="19">
        <f>AK450*VLOOKUP($O450,AProperties!$A$8:$I$1007,VLOOKUP(Span,Data!$N$4:$Y$11,Data!$Y$1,FALSE),FALSE)</f>
        <v>1.1826642651461781</v>
      </c>
      <c r="AA450" s="19">
        <f>$I450*AA$19^0.5/VLOOKUP($O450,AProperties!$AY$8:$BG$1007,VLOOKUP(Span,Data!$N$4:$Y$11,Data!$Y$1,FALSE),FALSE)</f>
        <v>0.51627089128264181</v>
      </c>
      <c r="AB450" s="19">
        <f>$I450*AB$19^0.5/VLOOKUP($O450,AProperties!$AY$8:$BG$1007,VLOOKUP(Span,Data!$N$4:$Y$11,Data!$Y$1,FALSE),FALSE)</f>
        <v>0.73011729631035793</v>
      </c>
      <c r="AC450" s="19">
        <f>$I450*AC$19^0.5/VLOOKUP($O450,AProperties!$AY$8:$BG$1007,VLOOKUP(Span,Data!$N$4:$Y$11,Data!$Y$1,FALSE),FALSE)</f>
        <v>1.0325417825652836</v>
      </c>
      <c r="AD450" s="19">
        <f>$I450*AD$19^0.5/VLOOKUP($O450,AProperties!$AY$8:$BG$1007,VLOOKUP(Span,Data!$N$4:$Y$11,Data!$Y$1,FALSE),FALSE)</f>
        <v>1.2646002526943605</v>
      </c>
      <c r="AE450" s="19">
        <f>$I450*AE$19^0.5/VLOOKUP($O450,AProperties!$AY$8:$BG$1007,VLOOKUP(Span,Data!$N$4:$Y$11,Data!$Y$1,FALSE),FALSE)</f>
        <v>1.4602345926207159</v>
      </c>
      <c r="AF450" s="19">
        <f>$I450*AF$19^0.5/VLOOKUP($O450,AProperties!$AY$8:$BG$1007,VLOOKUP(Span,Data!$N$4:$Y$11,Data!$Y$1,FALSE),FALSE)</f>
        <v>1.6325919060983163</v>
      </c>
      <c r="AG450" s="19">
        <f>$I450*AG$19^0.5/VLOOKUP($O450,AProperties!$AY$8:$BG$1007,VLOOKUP(Span,Data!$N$4:$Y$11,Data!$Y$1,FALSE),FALSE)</f>
        <v>1.7884148283408077</v>
      </c>
      <c r="AH450" s="19">
        <f>$I450*AH$19^0.5/VLOOKUP($O450,AProperties!$AY$8:$BG$1007,VLOOKUP(Span,Data!$N$4:$Y$11,Data!$Y$1,FALSE),FALSE)</f>
        <v>1.9317087939440634</v>
      </c>
      <c r="AI450" s="19">
        <f>$I450*AI$19^0.5/VLOOKUP($O450,AProperties!$AY$8:$BG$1007,VLOOKUP(Span,Data!$N$4:$Y$11,Data!$Y$1,FALSE),FALSE)</f>
        <v>2.0650835651305672</v>
      </c>
      <c r="AJ450" s="19">
        <f>$I450*AJ$19^0.5/VLOOKUP($O450,AProperties!$AY$8:$BG$1007,VLOOKUP(Span,Data!$N$4:$Y$11,Data!$Y$1,FALSE),FALSE)</f>
        <v>2.1903518889310729</v>
      </c>
      <c r="AK450" s="19">
        <f>$I450*AK$19^0.5/VLOOKUP($O450,AProperties!$AY$8:$BG$1007,VLOOKUP(Span,Data!$N$4:$Y$11,Data!$Y$1,FALSE),FALSE)</f>
        <v>2.3088336154247817</v>
      </c>
      <c r="AL450" s="47">
        <f t="shared" si="57"/>
        <v>0.43099999999999999</v>
      </c>
    </row>
    <row r="451" spans="1:38" x14ac:dyDescent="0.25">
      <c r="A451" s="15">
        <v>0.432</v>
      </c>
      <c r="B451" s="116">
        <f>VLOOKUP($A451,APropertiesDimless!$A$7:$I$1007,VLOOKUP(Span,Data!$N$4:$Y$11,Data!$Y$1,FALSE),FALSE)</f>
        <v>0.46015836712956687</v>
      </c>
      <c r="C451" s="6">
        <f t="shared" si="53"/>
        <v>0.66207918356478346</v>
      </c>
      <c r="D451" s="116">
        <f>VLOOKUP($A451,AProperties!$AE$8:$AM$1007,VLOOKUP(Span,Data!$N$4:$Y$11,Data!$Y$1,FALSE),FALSE)</f>
        <v>0.52925080767279009</v>
      </c>
      <c r="E451" s="116">
        <f t="shared" si="54"/>
        <v>0.74585446956432688</v>
      </c>
      <c r="F451" s="6">
        <f t="shared" si="58"/>
        <v>1.1242454421401302</v>
      </c>
      <c r="G451" s="9"/>
      <c r="H451" s="15">
        <f t="shared" si="55"/>
        <v>0.432</v>
      </c>
      <c r="I451" s="6">
        <f>VLOOKUP(H451,AProperties!$AO$8:$AW$1007,VLOOKUP(Span,Data!$N$4:$Y$11,Data!$Y$1,FALSE),FALSE)^(2/3)</f>
        <v>0.37586518267876273</v>
      </c>
      <c r="J451" s="15">
        <f>$I451*(Slope^0.5)/VLOOKUP($H451,AProperties!$AY$8:$BG$1007,VLOOKUP(Span,Data!$N$4:$Y$11,Data!$Y$1,FALSE),FALSE)</f>
        <v>1.2661049425657129</v>
      </c>
      <c r="K451" s="15">
        <f>$J451*VLOOKUP($H451,AProperties!$A$8:$I$1007,VLOOKUP(Span,Data!$N$4:$Y$11,Data!$Y$1,FALSE),FALSE)</f>
        <v>0.64995546606828924</v>
      </c>
      <c r="L451" s="15">
        <f t="shared" si="59"/>
        <v>1.2661049425657129</v>
      </c>
      <c r="M451" s="15">
        <f t="shared" si="60"/>
        <v>0.432</v>
      </c>
      <c r="O451" s="28">
        <f t="shared" si="56"/>
        <v>0.432</v>
      </c>
      <c r="P451" s="19">
        <f>AA451*VLOOKUP($O451,AProperties!$A$8:$I$1007,VLOOKUP(Span,Data!$N$4:$Y$11,Data!$Y$1,FALSE),FALSE)</f>
        <v>0.26534320790002242</v>
      </c>
      <c r="Q451" s="19">
        <f>AB451*VLOOKUP($O451,AProperties!$A$8:$I$1007,VLOOKUP(Span,Data!$N$4:$Y$11,Data!$Y$1,FALSE),FALSE)</f>
        <v>0.37525196329579547</v>
      </c>
      <c r="R451" s="19">
        <f>AC451*VLOOKUP($O451,AProperties!$A$8:$I$1007,VLOOKUP(Span,Data!$N$4:$Y$11,Data!$Y$1,FALSE),FALSE)</f>
        <v>0.53068641580004483</v>
      </c>
      <c r="S451" s="19">
        <f>AD451*VLOOKUP($O451,AProperties!$A$8:$I$1007,VLOOKUP(Span,Data!$N$4:$Y$11,Data!$Y$1,FALSE),FALSE)</f>
        <v>0.64995546606828924</v>
      </c>
      <c r="T451" s="19">
        <f>AE451*VLOOKUP($O451,AProperties!$A$8:$I$1007,VLOOKUP(Span,Data!$N$4:$Y$11,Data!$Y$1,FALSE),FALSE)</f>
        <v>0.75050392659159093</v>
      </c>
      <c r="U451" s="19">
        <f>AF451*VLOOKUP($O451,AProperties!$A$8:$I$1007,VLOOKUP(Span,Data!$N$4:$Y$11,Data!$Y$1,FALSE),FALSE)</f>
        <v>0.83908889861965474</v>
      </c>
      <c r="V451" s="19">
        <f>AG451*VLOOKUP($O451,AProperties!$A$8:$I$1007,VLOOKUP(Span,Data!$N$4:$Y$11,Data!$Y$1,FALSE),FALSE)</f>
        <v>0.9191758350523006</v>
      </c>
      <c r="W451" s="19">
        <f>AH451*VLOOKUP($O451,AProperties!$A$8:$I$1007,VLOOKUP(Span,Data!$N$4:$Y$11,Data!$Y$1,FALSE),FALSE)</f>
        <v>0.99282337386941244</v>
      </c>
      <c r="X451" s="19">
        <f>AI451*VLOOKUP($O451,AProperties!$A$8:$I$1007,VLOOKUP(Span,Data!$N$4:$Y$11,Data!$Y$1,FALSE),FALSE)</f>
        <v>1.0613728316000897</v>
      </c>
      <c r="Y451" s="19">
        <f>AJ451*VLOOKUP($O451,AProperties!$A$8:$I$1007,VLOOKUP(Span,Data!$N$4:$Y$11,Data!$Y$1,FALSE),FALSE)</f>
        <v>1.1257558898873863</v>
      </c>
      <c r="Z451" s="19">
        <f>AK451*VLOOKUP($O451,AProperties!$A$8:$I$1007,VLOOKUP(Span,Data!$N$4:$Y$11,Data!$Y$1,FALSE),FALSE)</f>
        <v>1.1866509004646186</v>
      </c>
      <c r="AA451" s="19">
        <f>$I451*AA$19^0.5/VLOOKUP($O451,AProperties!$AY$8:$BG$1007,VLOOKUP(Span,Data!$N$4:$Y$11,Data!$Y$1,FALSE),FALSE)</f>
        <v>0.51688517835029979</v>
      </c>
      <c r="AB451" s="19">
        <f>$I451*AB$19^0.5/VLOOKUP($O451,AProperties!$AY$8:$BG$1007,VLOOKUP(Span,Data!$N$4:$Y$11,Data!$Y$1,FALSE),FALSE)</f>
        <v>0.73098602941263002</v>
      </c>
      <c r="AC451" s="19">
        <f>$I451*AC$19^0.5/VLOOKUP($O451,AProperties!$AY$8:$BG$1007,VLOOKUP(Span,Data!$N$4:$Y$11,Data!$Y$1,FALSE),FALSE)</f>
        <v>1.0337703567005996</v>
      </c>
      <c r="AD451" s="19">
        <f>$I451*AD$19^0.5/VLOOKUP($O451,AProperties!$AY$8:$BG$1007,VLOOKUP(Span,Data!$N$4:$Y$11,Data!$Y$1,FALSE),FALSE)</f>
        <v>1.2661049425657129</v>
      </c>
      <c r="AE451" s="19">
        <f>$I451*AE$19^0.5/VLOOKUP($O451,AProperties!$AY$8:$BG$1007,VLOOKUP(Span,Data!$N$4:$Y$11,Data!$Y$1,FALSE),FALSE)</f>
        <v>1.46197205882526</v>
      </c>
      <c r="AF451" s="19">
        <f>$I451*AF$19^0.5/VLOOKUP($O451,AProperties!$AY$8:$BG$1007,VLOOKUP(Span,Data!$N$4:$Y$11,Data!$Y$1,FALSE),FALSE)</f>
        <v>1.6345344523693015</v>
      </c>
      <c r="AG451" s="19">
        <f>$I451*AG$19^0.5/VLOOKUP($O451,AProperties!$AY$8:$BG$1007,VLOOKUP(Span,Data!$N$4:$Y$11,Data!$Y$1,FALSE),FALSE)</f>
        <v>1.7905427811640398</v>
      </c>
      <c r="AH451" s="19">
        <f>$I451*AH$19^0.5/VLOOKUP($O451,AProperties!$AY$8:$BG$1007,VLOOKUP(Span,Data!$N$4:$Y$11,Data!$Y$1,FALSE),FALSE)</f>
        <v>1.9340072456883652</v>
      </c>
      <c r="AI451" s="19">
        <f>$I451*AI$19^0.5/VLOOKUP($O451,AProperties!$AY$8:$BG$1007,VLOOKUP(Span,Data!$N$4:$Y$11,Data!$Y$1,FALSE),FALSE)</f>
        <v>2.0675407134011992</v>
      </c>
      <c r="AJ451" s="19">
        <f>$I451*AJ$19^0.5/VLOOKUP($O451,AProperties!$AY$8:$BG$1007,VLOOKUP(Span,Data!$N$4:$Y$11,Data!$Y$1,FALSE),FALSE)</f>
        <v>2.1929580882378898</v>
      </c>
      <c r="AK451" s="19">
        <f>$I451*AK$19^0.5/VLOOKUP($O451,AProperties!$AY$8:$BG$1007,VLOOKUP(Span,Data!$N$4:$Y$11,Data!$Y$1,FALSE),FALSE)</f>
        <v>2.3115807907067456</v>
      </c>
      <c r="AL451" s="47">
        <f t="shared" si="57"/>
        <v>0.432</v>
      </c>
    </row>
    <row r="452" spans="1:38" x14ac:dyDescent="0.25">
      <c r="A452" s="15">
        <v>0.433</v>
      </c>
      <c r="B452" s="116">
        <f>VLOOKUP($A452,APropertiesDimless!$A$7:$I$1007,VLOOKUP(Span,Data!$N$4:$Y$11,Data!$Y$1,FALSE),FALSE)</f>
        <v>0.46139105311398998</v>
      </c>
      <c r="C452" s="6">
        <f t="shared" si="53"/>
        <v>0.66369552655699504</v>
      </c>
      <c r="D452" s="116">
        <f>VLOOKUP($A452,AProperties!$AE$8:$AM$1007,VLOOKUP(Span,Data!$N$4:$Y$11,Data!$Y$1,FALSE),FALSE)</f>
        <v>0.53040066675640984</v>
      </c>
      <c r="E452" s="116">
        <f t="shared" si="54"/>
        <v>0.7479919207087572</v>
      </c>
      <c r="F452" s="6">
        <f t="shared" si="58"/>
        <v>1.1281960898664298</v>
      </c>
      <c r="G452" s="9"/>
      <c r="H452" s="15">
        <f t="shared" si="55"/>
        <v>0.433</v>
      </c>
      <c r="I452" s="6">
        <f>VLOOKUP(H452,AProperties!$AO$8:$AW$1007,VLOOKUP(Span,Data!$N$4:$Y$11,Data!$Y$1,FALSE),FALSE)^(2/3)</f>
        <v>0.37621240999824918</v>
      </c>
      <c r="J452" s="15">
        <f>$I452*(Slope^0.5)/VLOOKUP($H452,AProperties!$AY$8:$BG$1007,VLOOKUP(Span,Data!$N$4:$Y$11,Data!$Y$1,FALSE),FALSE)</f>
        <v>1.2676064684053567</v>
      </c>
      <c r="K452" s="15">
        <f>$J452*VLOOKUP($H452,AProperties!$A$8:$I$1007,VLOOKUP(Span,Data!$N$4:$Y$11,Data!$Y$1,FALSE),FALSE)</f>
        <v>0.65214005364245964</v>
      </c>
      <c r="L452" s="15">
        <f t="shared" si="59"/>
        <v>1.2676064684053567</v>
      </c>
      <c r="M452" s="15">
        <f t="shared" si="60"/>
        <v>0.433</v>
      </c>
      <c r="O452" s="28">
        <f t="shared" si="56"/>
        <v>0.433</v>
      </c>
      <c r="P452" s="19">
        <f>AA452*VLOOKUP($O452,AProperties!$A$8:$I$1007,VLOOKUP(Span,Data!$N$4:$Y$11,Data!$Y$1,FALSE),FALSE)</f>
        <v>0.2662350620425461</v>
      </c>
      <c r="Q452" s="19">
        <f>AB452*VLOOKUP($O452,AProperties!$A$8:$I$1007,VLOOKUP(Span,Data!$N$4:$Y$11,Data!$Y$1,FALSE),FALSE)</f>
        <v>0.37651323551981103</v>
      </c>
      <c r="R452" s="19">
        <f>AC452*VLOOKUP($O452,AProperties!$A$8:$I$1007,VLOOKUP(Span,Data!$N$4:$Y$11,Data!$Y$1,FALSE),FALSE)</f>
        <v>0.5324701240850922</v>
      </c>
      <c r="S452" s="19">
        <f>AD452*VLOOKUP($O452,AProperties!$A$8:$I$1007,VLOOKUP(Span,Data!$N$4:$Y$11,Data!$Y$1,FALSE),FALSE)</f>
        <v>0.65214005364245964</v>
      </c>
      <c r="T452" s="19">
        <f>AE452*VLOOKUP($O452,AProperties!$A$8:$I$1007,VLOOKUP(Span,Data!$N$4:$Y$11,Data!$Y$1,FALSE),FALSE)</f>
        <v>0.75302647103962206</v>
      </c>
      <c r="U452" s="19">
        <f>AF452*VLOOKUP($O452,AProperties!$A$8:$I$1007,VLOOKUP(Span,Data!$N$4:$Y$11,Data!$Y$1,FALSE),FALSE)</f>
        <v>0.8419091890506859</v>
      </c>
      <c r="V452" s="19">
        <f>AG452*VLOOKUP($O452,AProperties!$A$8:$I$1007,VLOOKUP(Span,Data!$N$4:$Y$11,Data!$Y$1,FALSE),FALSE)</f>
        <v>0.92226530842788423</v>
      </c>
      <c r="W452" s="19">
        <f>AH452*VLOOKUP($O452,AProperties!$A$8:$I$1007,VLOOKUP(Span,Data!$N$4:$Y$11,Data!$Y$1,FALSE),FALSE)</f>
        <v>0.99616038650971117</v>
      </c>
      <c r="X452" s="19">
        <f>AI452*VLOOKUP($O452,AProperties!$A$8:$I$1007,VLOOKUP(Span,Data!$N$4:$Y$11,Data!$Y$1,FALSE),FALSE)</f>
        <v>1.0649402481701844</v>
      </c>
      <c r="Y452" s="19">
        <f>AJ452*VLOOKUP($O452,AProperties!$A$8:$I$1007,VLOOKUP(Span,Data!$N$4:$Y$11,Data!$Y$1,FALSE),FALSE)</f>
        <v>1.1295397065594333</v>
      </c>
      <c r="Z452" s="19">
        <f>AK452*VLOOKUP($O452,AProperties!$A$8:$I$1007,VLOOKUP(Span,Data!$N$4:$Y$11,Data!$Y$1,FALSE),FALSE)</f>
        <v>1.1906393934420141</v>
      </c>
      <c r="AA452" s="19">
        <f>$I452*AA$19^0.5/VLOOKUP($O452,AProperties!$AY$8:$BG$1007,VLOOKUP(Span,Data!$N$4:$Y$11,Data!$Y$1,FALSE),FALSE)</f>
        <v>0.51749817370742168</v>
      </c>
      <c r="AB452" s="19">
        <f>$I452*AB$19^0.5/VLOOKUP($O452,AProperties!$AY$8:$BG$1007,VLOOKUP(Span,Data!$N$4:$Y$11,Data!$Y$1,FALSE),FALSE)</f>
        <v>0.73185293576034349</v>
      </c>
      <c r="AC452" s="19">
        <f>$I452*AC$19^0.5/VLOOKUP($O452,AProperties!$AY$8:$BG$1007,VLOOKUP(Span,Data!$N$4:$Y$11,Data!$Y$1,FALSE),FALSE)</f>
        <v>1.0349963474148434</v>
      </c>
      <c r="AD452" s="19">
        <f>$I452*AD$19^0.5/VLOOKUP($O452,AProperties!$AY$8:$BG$1007,VLOOKUP(Span,Data!$N$4:$Y$11,Data!$Y$1,FALSE),FALSE)</f>
        <v>1.2676064684053567</v>
      </c>
      <c r="AE452" s="19">
        <f>$I452*AE$19^0.5/VLOOKUP($O452,AProperties!$AY$8:$BG$1007,VLOOKUP(Span,Data!$N$4:$Y$11,Data!$Y$1,FALSE),FALSE)</f>
        <v>1.463705871520687</v>
      </c>
      <c r="AF452" s="19">
        <f>$I452*AF$19^0.5/VLOOKUP($O452,AProperties!$AY$8:$BG$1007,VLOOKUP(Span,Data!$N$4:$Y$11,Data!$Y$1,FALSE),FALSE)</f>
        <v>1.6364729138929148</v>
      </c>
      <c r="AG452" s="19">
        <f>$I452*AG$19^0.5/VLOOKUP($O452,AProperties!$AY$8:$BG$1007,VLOOKUP(Span,Data!$N$4:$Y$11,Data!$Y$1,FALSE),FALSE)</f>
        <v>1.7926662593707179</v>
      </c>
      <c r="AH452" s="19">
        <f>$I452*AH$19^0.5/VLOOKUP($O452,AProperties!$AY$8:$BG$1007,VLOOKUP(Span,Data!$N$4:$Y$11,Data!$Y$1,FALSE),FALSE)</f>
        <v>1.9363008642943986</v>
      </c>
      <c r="AI452" s="19">
        <f>$I452*AI$19^0.5/VLOOKUP($O452,AProperties!$AY$8:$BG$1007,VLOOKUP(Span,Data!$N$4:$Y$11,Data!$Y$1,FALSE),FALSE)</f>
        <v>2.0699926948296867</v>
      </c>
      <c r="AJ452" s="19">
        <f>$I452*AJ$19^0.5/VLOOKUP($O452,AProperties!$AY$8:$BG$1007,VLOOKUP(Span,Data!$N$4:$Y$11,Data!$Y$1,FALSE),FALSE)</f>
        <v>2.1955588072810306</v>
      </c>
      <c r="AK452" s="19">
        <f>$I452*AK$19^0.5/VLOOKUP($O452,AProperties!$AY$8:$BG$1007,VLOOKUP(Span,Data!$N$4:$Y$11,Data!$Y$1,FALSE),FALSE)</f>
        <v>2.3143221892835784</v>
      </c>
      <c r="AL452" s="47">
        <f t="shared" si="57"/>
        <v>0.433</v>
      </c>
    </row>
    <row r="453" spans="1:38" x14ac:dyDescent="0.25">
      <c r="A453" s="15">
        <v>0.434</v>
      </c>
      <c r="B453" s="116">
        <f>VLOOKUP($A453,APropertiesDimless!$A$7:$I$1007,VLOOKUP(Span,Data!$N$4:$Y$11,Data!$Y$1,FALSE),FALSE)</f>
        <v>0.46262521109125176</v>
      </c>
      <c r="C453" s="6">
        <f t="shared" si="53"/>
        <v>0.66531260554562588</v>
      </c>
      <c r="D453" s="116">
        <f>VLOOKUP($A453,AProperties!$AE$8:$AM$1007,VLOOKUP(Span,Data!$N$4:$Y$11,Data!$Y$1,FALSE),FALSE)</f>
        <v>0.53154994426562485</v>
      </c>
      <c r="E453" s="116">
        <f t="shared" si="54"/>
        <v>0.75013169336558372</v>
      </c>
      <c r="F453" s="6">
        <f t="shared" si="58"/>
        <v>1.1321518212743937</v>
      </c>
      <c r="G453" s="9"/>
      <c r="H453" s="15">
        <f t="shared" si="55"/>
        <v>0.434</v>
      </c>
      <c r="I453" s="6">
        <f>VLOOKUP(H453,AProperties!$AO$8:$AW$1007,VLOOKUP(Span,Data!$N$4:$Y$11,Data!$Y$1,FALSE),FALSE)^(2/3)</f>
        <v>0.37655855860188564</v>
      </c>
      <c r="J453" s="15">
        <f>$I453*(Slope^0.5)/VLOOKUP($H453,AProperties!$AY$8:$BG$1007,VLOOKUP(Span,Data!$N$4:$Y$11,Data!$Y$1,FALSE),FALSE)</f>
        <v>1.2691048345513374</v>
      </c>
      <c r="K453" s="15">
        <f>$J453*VLOOKUP($H453,AProperties!$A$8:$I$1007,VLOOKUP(Span,Data!$N$4:$Y$11,Data!$Y$1,FALSE),FALSE)</f>
        <v>0.65432564557825856</v>
      </c>
      <c r="L453" s="15">
        <f t="shared" si="59"/>
        <v>1.2691048345513374</v>
      </c>
      <c r="M453" s="15">
        <f t="shared" si="60"/>
        <v>0.434</v>
      </c>
      <c r="O453" s="28">
        <f t="shared" si="56"/>
        <v>0.434</v>
      </c>
      <c r="P453" s="19">
        <f>AA453*VLOOKUP($O453,AProperties!$A$8:$I$1007,VLOOKUP(Span,Data!$N$4:$Y$11,Data!$Y$1,FALSE),FALSE)</f>
        <v>0.26712732621398755</v>
      </c>
      <c r="Q453" s="19">
        <f>AB453*VLOOKUP($O453,AProperties!$A$8:$I$1007,VLOOKUP(Span,Data!$N$4:$Y$11,Data!$Y$1,FALSE),FALSE)</f>
        <v>0.37777508761228329</v>
      </c>
      <c r="R453" s="19">
        <f>AC453*VLOOKUP($O453,AProperties!$A$8:$I$1007,VLOOKUP(Span,Data!$N$4:$Y$11,Data!$Y$1,FALSE),FALSE)</f>
        <v>0.5342546524279751</v>
      </c>
      <c r="S453" s="19">
        <f>AD453*VLOOKUP($O453,AProperties!$A$8:$I$1007,VLOOKUP(Span,Data!$N$4:$Y$11,Data!$Y$1,FALSE),FALSE)</f>
        <v>0.65432564557825856</v>
      </c>
      <c r="T453" s="19">
        <f>AE453*VLOOKUP($O453,AProperties!$A$8:$I$1007,VLOOKUP(Span,Data!$N$4:$Y$11,Data!$Y$1,FALSE),FALSE)</f>
        <v>0.75555017522456658</v>
      </c>
      <c r="U453" s="19">
        <f>AF453*VLOOKUP($O453,AProperties!$A$8:$I$1007,VLOOKUP(Span,Data!$N$4:$Y$11,Data!$Y$1,FALSE),FALSE)</f>
        <v>0.84473077610700409</v>
      </c>
      <c r="V453" s="19">
        <f>AG453*VLOOKUP($O453,AProperties!$A$8:$I$1007,VLOOKUP(Span,Data!$N$4:$Y$11,Data!$Y$1,FALSE),FALSE)</f>
        <v>0.92535620218530446</v>
      </c>
      <c r="W453" s="19">
        <f>AH453*VLOOKUP($O453,AProperties!$A$8:$I$1007,VLOOKUP(Span,Data!$N$4:$Y$11,Data!$Y$1,FALSE),FALSE)</f>
        <v>0.99949893333773909</v>
      </c>
      <c r="X453" s="19">
        <f>AI453*VLOOKUP($O453,AProperties!$A$8:$I$1007,VLOOKUP(Span,Data!$N$4:$Y$11,Data!$Y$1,FALSE),FALSE)</f>
        <v>1.0685093048559502</v>
      </c>
      <c r="Y453" s="19">
        <f>AJ453*VLOOKUP($O453,AProperties!$A$8:$I$1007,VLOOKUP(Span,Data!$N$4:$Y$11,Data!$Y$1,FALSE),FALSE)</f>
        <v>1.1333252628368495</v>
      </c>
      <c r="Z453" s="19">
        <f>AK453*VLOOKUP($O453,AProperties!$A$8:$I$1007,VLOOKUP(Span,Data!$N$4:$Y$11,Data!$Y$1,FALSE),FALSE)</f>
        <v>1.1946297201244758</v>
      </c>
      <c r="AA453" s="19">
        <f>$I453*AA$19^0.5/VLOOKUP($O453,AProperties!$AY$8:$BG$1007,VLOOKUP(Span,Data!$N$4:$Y$11,Data!$Y$1,FALSE),FALSE)</f>
        <v>0.51810987912500717</v>
      </c>
      <c r="AB453" s="19">
        <f>$I453*AB$19^0.5/VLOOKUP($O453,AProperties!$AY$8:$BG$1007,VLOOKUP(Span,Data!$N$4:$Y$11,Data!$Y$1,FALSE),FALSE)</f>
        <v>0.73271801785807023</v>
      </c>
      <c r="AC453" s="19">
        <f>$I453*AC$19^0.5/VLOOKUP($O453,AProperties!$AY$8:$BG$1007,VLOOKUP(Span,Data!$N$4:$Y$11,Data!$Y$1,FALSE),FALSE)</f>
        <v>1.0362197582500143</v>
      </c>
      <c r="AD453" s="19">
        <f>$I453*AD$19^0.5/VLOOKUP($O453,AProperties!$AY$8:$BG$1007,VLOOKUP(Span,Data!$N$4:$Y$11,Data!$Y$1,FALSE),FALSE)</f>
        <v>1.2691048345513374</v>
      </c>
      <c r="AE453" s="19">
        <f>$I453*AE$19^0.5/VLOOKUP($O453,AProperties!$AY$8:$BG$1007,VLOOKUP(Span,Data!$N$4:$Y$11,Data!$Y$1,FALSE),FALSE)</f>
        <v>1.4654360357161405</v>
      </c>
      <c r="AF453" s="19">
        <f>$I453*AF$19^0.5/VLOOKUP($O453,AProperties!$AY$8:$BG$1007,VLOOKUP(Span,Data!$N$4:$Y$11,Data!$Y$1,FALSE),FALSE)</f>
        <v>1.6384072962695497</v>
      </c>
      <c r="AG453" s="19">
        <f>$I453*AG$19^0.5/VLOOKUP($O453,AProperties!$AY$8:$BG$1007,VLOOKUP(Span,Data!$N$4:$Y$11,Data!$Y$1,FALSE),FALSE)</f>
        <v>1.7947852690957646</v>
      </c>
      <c r="AH453" s="19">
        <f>$I453*AH$19^0.5/VLOOKUP($O453,AProperties!$AY$8:$BG$1007,VLOOKUP(Span,Data!$N$4:$Y$11,Data!$Y$1,FALSE),FALSE)</f>
        <v>1.9385896563886373</v>
      </c>
      <c r="AI453" s="19">
        <f>$I453*AI$19^0.5/VLOOKUP($O453,AProperties!$AY$8:$BG$1007,VLOOKUP(Span,Data!$N$4:$Y$11,Data!$Y$1,FALSE),FALSE)</f>
        <v>2.0724395165000287</v>
      </c>
      <c r="AJ453" s="19">
        <f>$I453*AJ$19^0.5/VLOOKUP($O453,AProperties!$AY$8:$BG$1007,VLOOKUP(Span,Data!$N$4:$Y$11,Data!$Y$1,FALSE),FALSE)</f>
        <v>2.1981540535742101</v>
      </c>
      <c r="AK453" s="19">
        <f>$I453*AK$19^0.5/VLOOKUP($O453,AProperties!$AY$8:$BG$1007,VLOOKUP(Span,Data!$N$4:$Y$11,Data!$Y$1,FALSE),FALSE)</f>
        <v>2.3170578190754312</v>
      </c>
      <c r="AL453" s="47">
        <f t="shared" si="57"/>
        <v>0.434</v>
      </c>
    </row>
    <row r="454" spans="1:38" x14ac:dyDescent="0.25">
      <c r="A454" s="15">
        <v>0.435</v>
      </c>
      <c r="B454" s="116">
        <f>VLOOKUP($A454,APropertiesDimless!$A$7:$I$1007,VLOOKUP(Span,Data!$N$4:$Y$11,Data!$Y$1,FALSE),FALSE)</f>
        <v>0.46386084869728583</v>
      </c>
      <c r="C454" s="6">
        <f t="shared" si="53"/>
        <v>0.66693042434864291</v>
      </c>
      <c r="D454" s="116">
        <f>VLOOKUP($A454,AProperties!$AE$8:$AM$1007,VLOOKUP(Span,Data!$N$4:$Y$11,Data!$Y$1,FALSE),FALSE)</f>
        <v>0.53269863838047404</v>
      </c>
      <c r="E454" s="116">
        <f t="shared" si="54"/>
        <v>0.75227379327508248</v>
      </c>
      <c r="F454" s="6">
        <f t="shared" si="58"/>
        <v>1.1361126363371024</v>
      </c>
      <c r="G454" s="9"/>
      <c r="H454" s="15">
        <f t="shared" si="55"/>
        <v>0.435</v>
      </c>
      <c r="I454" s="6">
        <f>VLOOKUP(H454,AProperties!$AO$8:$AW$1007,VLOOKUP(Span,Data!$N$4:$Y$11,Data!$Y$1,FALSE),FALSE)^(2/3)</f>
        <v>0.37690363052628711</v>
      </c>
      <c r="J454" s="15">
        <f>$I454*(Slope^0.5)/VLOOKUP($H454,AProperties!$AY$8:$BG$1007,VLOOKUP(Span,Data!$N$4:$Y$11,Data!$Y$1,FALSE),FALSE)</f>
        <v>1.2706000453056794</v>
      </c>
      <c r="K454" s="15">
        <f>$J454*VLOOKUP($H454,AProperties!$A$8:$I$1007,VLOOKUP(Span,Data!$N$4:$Y$11,Data!$Y$1,FALSE),FALSE)</f>
        <v>0.65651222875305504</v>
      </c>
      <c r="L454" s="15">
        <f t="shared" si="59"/>
        <v>1.2706000453056794</v>
      </c>
      <c r="M454" s="15">
        <f t="shared" si="60"/>
        <v>0.435</v>
      </c>
      <c r="O454" s="28">
        <f t="shared" si="56"/>
        <v>0.435</v>
      </c>
      <c r="P454" s="19">
        <f>AA454*VLOOKUP($O454,AProperties!$A$8:$I$1007,VLOOKUP(Span,Data!$N$4:$Y$11,Data!$Y$1,FALSE),FALSE)</f>
        <v>0.26801999505705526</v>
      </c>
      <c r="Q454" s="19">
        <f>AB454*VLOOKUP($O454,AProperties!$A$8:$I$1007,VLOOKUP(Span,Data!$N$4:$Y$11,Data!$Y$1,FALSE),FALSE)</f>
        <v>0.37903751199685748</v>
      </c>
      <c r="R454" s="19">
        <f>AC454*VLOOKUP($O454,AProperties!$A$8:$I$1007,VLOOKUP(Span,Data!$N$4:$Y$11,Data!$Y$1,FALSE),FALSE)</f>
        <v>0.53603999011411052</v>
      </c>
      <c r="S454" s="19">
        <f>AD454*VLOOKUP($O454,AProperties!$A$8:$I$1007,VLOOKUP(Span,Data!$N$4:$Y$11,Data!$Y$1,FALSE),FALSE)</f>
        <v>0.65651222875305504</v>
      </c>
      <c r="T454" s="19">
        <f>AE454*VLOOKUP($O454,AProperties!$A$8:$I$1007,VLOOKUP(Span,Data!$N$4:$Y$11,Data!$Y$1,FALSE),FALSE)</f>
        <v>0.75807502399371496</v>
      </c>
      <c r="U454" s="19">
        <f>AF454*VLOOKUP($O454,AProperties!$A$8:$I$1007,VLOOKUP(Span,Data!$N$4:$Y$11,Data!$Y$1,FALSE),FALSE)</f>
        <v>0.84755364284736534</v>
      </c>
      <c r="V454" s="19">
        <f>AG454*VLOOKUP($O454,AProperties!$A$8:$I$1007,VLOOKUP(Span,Data!$N$4:$Y$11,Data!$Y$1,FALSE),FALSE)</f>
        <v>0.92844849776635829</v>
      </c>
      <c r="W454" s="19">
        <f>AH454*VLOOKUP($O454,AProperties!$A$8:$I$1007,VLOOKUP(Span,Data!$N$4:$Y$11,Data!$Y$1,FALSE),FALSE)</f>
        <v>1.0028389943083462</v>
      </c>
      <c r="X454" s="19">
        <f>AI454*VLOOKUP($O454,AProperties!$A$8:$I$1007,VLOOKUP(Span,Data!$N$4:$Y$11,Data!$Y$1,FALSE),FALSE)</f>
        <v>1.072079980228221</v>
      </c>
      <c r="Y454" s="19">
        <f>AJ454*VLOOKUP($O454,AProperties!$A$8:$I$1007,VLOOKUP(Span,Data!$N$4:$Y$11,Data!$Y$1,FALSE),FALSE)</f>
        <v>1.1371125359905725</v>
      </c>
      <c r="Z454" s="19">
        <f>AK454*VLOOKUP($O454,AProperties!$A$8:$I$1007,VLOOKUP(Span,Data!$N$4:$Y$11,Data!$Y$1,FALSE),FALSE)</f>
        <v>1.1986218565534663</v>
      </c>
      <c r="AA454" s="19">
        <f>$I454*AA$19^0.5/VLOOKUP($O454,AProperties!$AY$8:$BG$1007,VLOOKUP(Span,Data!$N$4:$Y$11,Data!$Y$1,FALSE),FALSE)</f>
        <v>0.51872029635935046</v>
      </c>
      <c r="AB454" s="19">
        <f>$I454*AB$19^0.5/VLOOKUP($O454,AProperties!$AY$8:$BG$1007,VLOOKUP(Span,Data!$N$4:$Y$11,Data!$Y$1,FALSE),FALSE)</f>
        <v>0.73358127818958474</v>
      </c>
      <c r="AC454" s="19">
        <f>$I454*AC$19^0.5/VLOOKUP($O454,AProperties!$AY$8:$BG$1007,VLOOKUP(Span,Data!$N$4:$Y$11,Data!$Y$1,FALSE),FALSE)</f>
        <v>1.0374405927187009</v>
      </c>
      <c r="AD454" s="19">
        <f>$I454*AD$19^0.5/VLOOKUP($O454,AProperties!$AY$8:$BG$1007,VLOOKUP(Span,Data!$N$4:$Y$11,Data!$Y$1,FALSE),FALSE)</f>
        <v>1.2706000453056794</v>
      </c>
      <c r="AE454" s="19">
        <f>$I454*AE$19^0.5/VLOOKUP($O454,AProperties!$AY$8:$BG$1007,VLOOKUP(Span,Data!$N$4:$Y$11,Data!$Y$1,FALSE),FALSE)</f>
        <v>1.4671625563791695</v>
      </c>
      <c r="AF454" s="19">
        <f>$I454*AF$19^0.5/VLOOKUP($O454,AProperties!$AY$8:$BG$1007,VLOOKUP(Span,Data!$N$4:$Y$11,Data!$Y$1,FALSE),FALSE)</f>
        <v>1.6403376050530951</v>
      </c>
      <c r="AG454" s="19">
        <f>$I454*AG$19^0.5/VLOOKUP($O454,AProperties!$AY$8:$BG$1007,VLOOKUP(Span,Data!$N$4:$Y$11,Data!$Y$1,FALSE),FALSE)</f>
        <v>1.7968998164231611</v>
      </c>
      <c r="AH454" s="19">
        <f>$I454*AH$19^0.5/VLOOKUP($O454,AProperties!$AY$8:$BG$1007,VLOOKUP(Span,Data!$N$4:$Y$11,Data!$Y$1,FALSE),FALSE)</f>
        <v>1.9408736285425319</v>
      </c>
      <c r="AI454" s="19">
        <f>$I454*AI$19^0.5/VLOOKUP($O454,AProperties!$AY$8:$BG$1007,VLOOKUP(Span,Data!$N$4:$Y$11,Data!$Y$1,FALSE),FALSE)</f>
        <v>2.0748811854374019</v>
      </c>
      <c r="AJ454" s="19">
        <f>$I454*AJ$19^0.5/VLOOKUP($O454,AProperties!$AY$8:$BG$1007,VLOOKUP(Span,Data!$N$4:$Y$11,Data!$Y$1,FALSE),FALSE)</f>
        <v>2.2007438345687542</v>
      </c>
      <c r="AK454" s="19">
        <f>$I454*AK$19^0.5/VLOOKUP($O454,AProperties!$AY$8:$BG$1007,VLOOKUP(Span,Data!$N$4:$Y$11,Data!$Y$1,FALSE),FALSE)</f>
        <v>2.3197876879366888</v>
      </c>
      <c r="AL454" s="47">
        <f t="shared" si="57"/>
        <v>0.435</v>
      </c>
    </row>
    <row r="455" spans="1:38" x14ac:dyDescent="0.25">
      <c r="A455" s="15">
        <v>0.436</v>
      </c>
      <c r="B455" s="116">
        <f>VLOOKUP($A455,APropertiesDimless!$A$7:$I$1007,VLOOKUP(Span,Data!$N$4:$Y$11,Data!$Y$1,FALSE),FALSE)</f>
        <v>0.46509797361292182</v>
      </c>
      <c r="C455" s="6">
        <f t="shared" si="53"/>
        <v>0.66854898680646091</v>
      </c>
      <c r="D455" s="116">
        <f>VLOOKUP($A455,AProperties!$AE$8:$AM$1007,VLOOKUP(Span,Data!$N$4:$Y$11,Data!$Y$1,FALSE),FALSE)</f>
        <v>0.53384674727822212</v>
      </c>
      <c r="E455" s="116">
        <f t="shared" si="54"/>
        <v>0.75441822620894206</v>
      </c>
      <c r="F455" s="6">
        <f t="shared" si="58"/>
        <v>1.1400785350909242</v>
      </c>
      <c r="G455" s="9"/>
      <c r="H455" s="15">
        <f t="shared" si="55"/>
        <v>0.436</v>
      </c>
      <c r="I455" s="6">
        <f>VLOOKUP(H455,AProperties!$AO$8:$AW$1007,VLOOKUP(Span,Data!$N$4:$Y$11,Data!$Y$1,FALSE),FALSE)^(2/3)</f>
        <v>0.37724762779379922</v>
      </c>
      <c r="J455" s="15">
        <f>$I455*(Slope^0.5)/VLOOKUP($H455,AProperties!$AY$8:$BG$1007,VLOOKUP(Span,Data!$N$4:$Y$11,Data!$Y$1,FALSE),FALSE)</f>
        <v>1.2720921049345908</v>
      </c>
      <c r="K455" s="15">
        <f>$J455*VLOOKUP($H455,AProperties!$A$8:$I$1007,VLOOKUP(Span,Data!$N$4:$Y$11,Data!$Y$1,FALSE),FALSE)</f>
        <v>0.65869979004157098</v>
      </c>
      <c r="L455" s="15">
        <f t="shared" si="59"/>
        <v>1.2720921049345908</v>
      </c>
      <c r="M455" s="15">
        <f t="shared" si="60"/>
        <v>0.436</v>
      </c>
      <c r="O455" s="28">
        <f t="shared" si="56"/>
        <v>0.436</v>
      </c>
      <c r="P455" s="19">
        <f>AA455*VLOOKUP($O455,AProperties!$A$8:$I$1007,VLOOKUP(Span,Data!$N$4:$Y$11,Data!$Y$1,FALSE),FALSE)</f>
        <v>0.26891306321337688</v>
      </c>
      <c r="Q455" s="19">
        <f>AB455*VLOOKUP($O455,AProperties!$A$8:$I$1007,VLOOKUP(Span,Data!$N$4:$Y$11,Data!$Y$1,FALSE),FALSE)</f>
        <v>0.380300501095651</v>
      </c>
      <c r="R455" s="19">
        <f>AC455*VLOOKUP($O455,AProperties!$A$8:$I$1007,VLOOKUP(Span,Data!$N$4:$Y$11,Data!$Y$1,FALSE),FALSE)</f>
        <v>0.53782612642675376</v>
      </c>
      <c r="S455" s="19">
        <f>AD455*VLOOKUP($O455,AProperties!$A$8:$I$1007,VLOOKUP(Span,Data!$N$4:$Y$11,Data!$Y$1,FALSE),FALSE)</f>
        <v>0.65869979004157098</v>
      </c>
      <c r="T455" s="19">
        <f>AE455*VLOOKUP($O455,AProperties!$A$8:$I$1007,VLOOKUP(Span,Data!$N$4:$Y$11,Data!$Y$1,FALSE),FALSE)</f>
        <v>0.760601002191302</v>
      </c>
      <c r="U455" s="19">
        <f>AF455*VLOOKUP($O455,AProperties!$A$8:$I$1007,VLOOKUP(Span,Data!$N$4:$Y$11,Data!$Y$1,FALSE),FALSE)</f>
        <v>0.85037777232710898</v>
      </c>
      <c r="V455" s="19">
        <f>AG455*VLOOKUP($O455,AProperties!$A$8:$I$1007,VLOOKUP(Span,Data!$N$4:$Y$11,Data!$Y$1,FALSE),FALSE)</f>
        <v>0.9315421766091001</v>
      </c>
      <c r="W455" s="19">
        <f>AH455*VLOOKUP($O455,AProperties!$A$8:$I$1007,VLOOKUP(Span,Data!$N$4:$Y$11,Data!$Y$1,FALSE),FALSE)</f>
        <v>1.0061805493723397</v>
      </c>
      <c r="X455" s="19">
        <f>AI455*VLOOKUP($O455,AProperties!$A$8:$I$1007,VLOOKUP(Span,Data!$N$4:$Y$11,Data!$Y$1,FALSE),FALSE)</f>
        <v>1.0756522528535075</v>
      </c>
      <c r="Y455" s="19">
        <f>AJ455*VLOOKUP($O455,AProperties!$A$8:$I$1007,VLOOKUP(Span,Data!$N$4:$Y$11,Data!$Y$1,FALSE),FALSE)</f>
        <v>1.1409015032869529</v>
      </c>
      <c r="Z455" s="19">
        <f>AK455*VLOOKUP($O455,AProperties!$A$8:$I$1007,VLOOKUP(Span,Data!$N$4:$Y$11,Data!$Y$1,FALSE),FALSE)</f>
        <v>1.2026157787656175</v>
      </c>
      <c r="AA455" s="19">
        <f>$I455*AA$19^0.5/VLOOKUP($O455,AProperties!$AY$8:$BG$1007,VLOOKUP(Span,Data!$N$4:$Y$11,Data!$Y$1,FALSE),FALSE)</f>
        <v>0.51932942715212382</v>
      </c>
      <c r="AB455" s="19">
        <f>$I455*AB$19^0.5/VLOOKUP($O455,AProperties!$AY$8:$BG$1007,VLOOKUP(Span,Data!$N$4:$Y$11,Data!$Y$1,FALSE),FALSE)</f>
        <v>0.73444271921798376</v>
      </c>
      <c r="AC455" s="19">
        <f>$I455*AC$19^0.5/VLOOKUP($O455,AProperties!$AY$8:$BG$1007,VLOOKUP(Span,Data!$N$4:$Y$11,Data!$Y$1,FALSE),FALSE)</f>
        <v>1.0386588543042476</v>
      </c>
      <c r="AD455" s="19">
        <f>$I455*AD$19^0.5/VLOOKUP($O455,AProperties!$AY$8:$BG$1007,VLOOKUP(Span,Data!$N$4:$Y$11,Data!$Y$1,FALSE),FALSE)</f>
        <v>1.2720921049345908</v>
      </c>
      <c r="AE455" s="19">
        <f>$I455*AE$19^0.5/VLOOKUP($O455,AProperties!$AY$8:$BG$1007,VLOOKUP(Span,Data!$N$4:$Y$11,Data!$Y$1,FALSE),FALSE)</f>
        <v>1.4688854384359675</v>
      </c>
      <c r="AF455" s="19">
        <f>$I455*AF$19^0.5/VLOOKUP($O455,AProperties!$AY$8:$BG$1007,VLOOKUP(Span,Data!$N$4:$Y$11,Data!$Y$1,FALSE),FALSE)</f>
        <v>1.6422638457512029</v>
      </c>
      <c r="AG455" s="19">
        <f>$I455*AG$19^0.5/VLOOKUP($O455,AProperties!$AY$8:$BG$1007,VLOOKUP(Span,Data!$N$4:$Y$11,Data!$Y$1,FALSE),FALSE)</f>
        <v>1.7990099073862371</v>
      </c>
      <c r="AH455" s="19">
        <f>$I455*AH$19^0.5/VLOOKUP($O455,AProperties!$AY$8:$BG$1007,VLOOKUP(Span,Data!$N$4:$Y$11,Data!$Y$1,FALSE),FALSE)</f>
        <v>1.9431527872728238</v>
      </c>
      <c r="AI455" s="19">
        <f>$I455*AI$19^0.5/VLOOKUP($O455,AProperties!$AY$8:$BG$1007,VLOOKUP(Span,Data!$N$4:$Y$11,Data!$Y$1,FALSE),FALSE)</f>
        <v>2.0773177086084953</v>
      </c>
      <c r="AJ455" s="19">
        <f>$I455*AJ$19^0.5/VLOOKUP($O455,AProperties!$AY$8:$BG$1007,VLOOKUP(Span,Data!$N$4:$Y$11,Data!$Y$1,FALSE),FALSE)</f>
        <v>2.2033281576539512</v>
      </c>
      <c r="AK455" s="19">
        <f>$I455*AK$19^0.5/VLOOKUP($O455,AProperties!$AY$8:$BG$1007,VLOOKUP(Span,Data!$N$4:$Y$11,Data!$Y$1,FALSE),FALSE)</f>
        <v>2.3225118036563477</v>
      </c>
      <c r="AL455" s="47">
        <f t="shared" si="57"/>
        <v>0.436</v>
      </c>
    </row>
    <row r="456" spans="1:38" x14ac:dyDescent="0.25">
      <c r="A456" s="15">
        <v>0.437</v>
      </c>
      <c r="B456" s="116">
        <f>VLOOKUP($A456,APropertiesDimless!$A$7:$I$1007,VLOOKUP(Span,Data!$N$4:$Y$11,Data!$Y$1,FALSE),FALSE)</f>
        <v>0.46633659356425455</v>
      </c>
      <c r="C456" s="6">
        <f t="shared" si="53"/>
        <v>0.6701682967821273</v>
      </c>
      <c r="D456" s="116">
        <f>VLOOKUP($A456,AProperties!$AE$8:$AM$1007,VLOOKUP(Span,Data!$N$4:$Y$11,Data!$Y$1,FALSE),FALSE)</f>
        <v>0.53499426913334491</v>
      </c>
      <c r="E456" s="116">
        <f t="shared" si="54"/>
        <v>0.75656499797055587</v>
      </c>
      <c r="F456" s="6">
        <f t="shared" si="58"/>
        <v>1.1440495176358125</v>
      </c>
      <c r="G456" s="9"/>
      <c r="H456" s="15">
        <f t="shared" si="55"/>
        <v>0.437</v>
      </c>
      <c r="I456" s="6">
        <f>VLOOKUP(H456,AProperties!$AO$8:$AW$1007,VLOOKUP(Span,Data!$N$4:$Y$11,Data!$Y$1,FALSE),FALSE)^(2/3)</f>
        <v>0.37759055241257944</v>
      </c>
      <c r="J456" s="15">
        <f>$I456*(Slope^0.5)/VLOOKUP($H456,AProperties!$AY$8:$BG$1007,VLOOKUP(Span,Data!$N$4:$Y$11,Data!$Y$1,FALSE),FALSE)</f>
        <v>1.2735810176686639</v>
      </c>
      <c r="K456" s="15">
        <f>$J456*VLOOKUP($H456,AProperties!$A$8:$I$1007,VLOOKUP(Span,Data!$N$4:$Y$11,Data!$Y$1,FALSE),FALSE)</f>
        <v>0.66088831631577938</v>
      </c>
      <c r="L456" s="15">
        <f t="shared" si="59"/>
        <v>1.2735810176686639</v>
      </c>
      <c r="M456" s="15">
        <f t="shared" si="60"/>
        <v>0.437</v>
      </c>
      <c r="O456" s="28">
        <f t="shared" si="56"/>
        <v>0.437</v>
      </c>
      <c r="P456" s="19">
        <f>AA456*VLOOKUP($O456,AProperties!$A$8:$I$1007,VLOOKUP(Span,Data!$N$4:$Y$11,Data!$Y$1,FALSE),FALSE)</f>
        <v>0.26980652532345761</v>
      </c>
      <c r="Q456" s="19">
        <f>AB456*VLOOKUP($O456,AProperties!$A$8:$I$1007,VLOOKUP(Span,Data!$N$4:$Y$11,Data!$Y$1,FALSE),FALSE)</f>
        <v>0.38156404732919375</v>
      </c>
      <c r="R456" s="19">
        <f>AC456*VLOOKUP($O456,AProperties!$A$8:$I$1007,VLOOKUP(Span,Data!$N$4:$Y$11,Data!$Y$1,FALSE),FALSE)</f>
        <v>0.53961305064691523</v>
      </c>
      <c r="S456" s="19">
        <f>AD456*VLOOKUP($O456,AProperties!$A$8:$I$1007,VLOOKUP(Span,Data!$N$4:$Y$11,Data!$Y$1,FALSE),FALSE)</f>
        <v>0.66088831631577938</v>
      </c>
      <c r="T456" s="19">
        <f>AE456*VLOOKUP($O456,AProperties!$A$8:$I$1007,VLOOKUP(Span,Data!$N$4:$Y$11,Data!$Y$1,FALSE),FALSE)</f>
        <v>0.76312809465838749</v>
      </c>
      <c r="U456" s="19">
        <f>AF456*VLOOKUP($O456,AProperties!$A$8:$I$1007,VLOOKUP(Span,Data!$N$4:$Y$11,Data!$Y$1,FALSE),FALSE)</f>
        <v>0.85320314759802418</v>
      </c>
      <c r="V456" s="19">
        <f>AG456*VLOOKUP($O456,AProperties!$A$8:$I$1007,VLOOKUP(Span,Data!$N$4:$Y$11,Data!$Y$1,FALSE),FALSE)</f>
        <v>0.93463722014769524</v>
      </c>
      <c r="W456" s="19">
        <f>AH456*VLOOKUP($O456,AProperties!$A$8:$I$1007,VLOOKUP(Span,Data!$N$4:$Y$11,Data!$Y$1,FALSE),FALSE)</f>
        <v>1.0095235784763259</v>
      </c>
      <c r="X456" s="19">
        <f>AI456*VLOOKUP($O456,AProperties!$A$8:$I$1007,VLOOKUP(Span,Data!$N$4:$Y$11,Data!$Y$1,FALSE),FALSE)</f>
        <v>1.0792261012938305</v>
      </c>
      <c r="Y456" s="19">
        <f>AJ456*VLOOKUP($O456,AProperties!$A$8:$I$1007,VLOOKUP(Span,Data!$N$4:$Y$11,Data!$Y$1,FALSE),FALSE)</f>
        <v>1.1446921419875811</v>
      </c>
      <c r="Z456" s="19">
        <f>AK456*VLOOKUP($O456,AProperties!$A$8:$I$1007,VLOOKUP(Span,Data!$N$4:$Y$11,Data!$Y$1,FALSE),FALSE)</f>
        <v>1.2066114627925395</v>
      </c>
      <c r="AA456" s="19">
        <f>$I456*AA$19^0.5/VLOOKUP($O456,AProperties!$AY$8:$BG$1007,VLOOKUP(Span,Data!$N$4:$Y$11,Data!$Y$1,FALSE),FALSE)</f>
        <v>0.51993727323045891</v>
      </c>
      <c r="AB456" s="19">
        <f>$I456*AB$19^0.5/VLOOKUP($O456,AProperties!$AY$8:$BG$1007,VLOOKUP(Span,Data!$N$4:$Y$11,Data!$Y$1,FALSE),FALSE)</f>
        <v>0.73530234338580069</v>
      </c>
      <c r="AC456" s="19">
        <f>$I456*AC$19^0.5/VLOOKUP($O456,AProperties!$AY$8:$BG$1007,VLOOKUP(Span,Data!$N$4:$Y$11,Data!$Y$1,FALSE),FALSE)</f>
        <v>1.0398745464609178</v>
      </c>
      <c r="AD456" s="19">
        <f>$I456*AD$19^0.5/VLOOKUP($O456,AProperties!$AY$8:$BG$1007,VLOOKUP(Span,Data!$N$4:$Y$11,Data!$Y$1,FALSE),FALSE)</f>
        <v>1.2735810176686639</v>
      </c>
      <c r="AE456" s="19">
        <f>$I456*AE$19^0.5/VLOOKUP($O456,AProperties!$AY$8:$BG$1007,VLOOKUP(Span,Data!$N$4:$Y$11,Data!$Y$1,FALSE),FALSE)</f>
        <v>1.4706046867716014</v>
      </c>
      <c r="AF456" s="19">
        <f>$I456*AF$19^0.5/VLOOKUP($O456,AProperties!$AY$8:$BG$1007,VLOOKUP(Span,Data!$N$4:$Y$11,Data!$Y$1,FALSE),FALSE)</f>
        <v>1.644186023825543</v>
      </c>
      <c r="AG456" s="19">
        <f>$I456*AG$19^0.5/VLOOKUP($O456,AProperties!$AY$8:$BG$1007,VLOOKUP(Span,Data!$N$4:$Y$11,Data!$Y$1,FALSE),FALSE)</f>
        <v>1.801115547967953</v>
      </c>
      <c r="AH456" s="19">
        <f>$I456*AH$19^0.5/VLOOKUP($O456,AProperties!$AY$8:$BG$1007,VLOOKUP(Span,Data!$N$4:$Y$11,Data!$Y$1,FALSE),FALSE)</f>
        <v>1.9454271390418481</v>
      </c>
      <c r="AI456" s="19">
        <f>$I456*AI$19^0.5/VLOOKUP($O456,AProperties!$AY$8:$BG$1007,VLOOKUP(Span,Data!$N$4:$Y$11,Data!$Y$1,FALSE),FALSE)</f>
        <v>2.0797490929218356</v>
      </c>
      <c r="AJ456" s="19">
        <f>$I456*AJ$19^0.5/VLOOKUP($O456,AProperties!$AY$8:$BG$1007,VLOOKUP(Span,Data!$N$4:$Y$11,Data!$Y$1,FALSE),FALSE)</f>
        <v>2.2059070301574017</v>
      </c>
      <c r="AK456" s="19">
        <f>$I456*AK$19^0.5/VLOOKUP($O456,AProperties!$AY$8:$BG$1007,VLOOKUP(Span,Data!$N$4:$Y$11,Data!$Y$1,FALSE),FALSE)</f>
        <v>2.3252301739583761</v>
      </c>
      <c r="AL456" s="47">
        <f t="shared" si="57"/>
        <v>0.437</v>
      </c>
    </row>
    <row r="457" spans="1:38" x14ac:dyDescent="0.25">
      <c r="A457" s="15">
        <v>0.438</v>
      </c>
      <c r="B457" s="116">
        <f>VLOOKUP($A457,APropertiesDimless!$A$7:$I$1007,VLOOKUP(Span,Data!$N$4:$Y$11,Data!$Y$1,FALSE),FALSE)</f>
        <v>0.46757671632301778</v>
      </c>
      <c r="C457" s="6">
        <f t="shared" si="53"/>
        <v>0.67178835816150895</v>
      </c>
      <c r="D457" s="116">
        <f>VLOOKUP($A457,AProperties!$AE$8:$AM$1007,VLOOKUP(Span,Data!$N$4:$Y$11,Data!$Y$1,FALSE),FALSE)</f>
        <v>0.53614120211751515</v>
      </c>
      <c r="E457" s="116">
        <f t="shared" si="54"/>
        <v>0.75871411439531822</v>
      </c>
      <c r="F457" s="6">
        <f t="shared" si="58"/>
        <v>1.1480255841356108</v>
      </c>
      <c r="G457" s="9"/>
      <c r="H457" s="15">
        <f t="shared" si="55"/>
        <v>0.438</v>
      </c>
      <c r="I457" s="6">
        <f>VLOOKUP(H457,AProperties!$AO$8:$AW$1007,VLOOKUP(Span,Data!$N$4:$Y$11,Data!$Y$1,FALSE),FALSE)^(2/3)</f>
        <v>0.37793240637667913</v>
      </c>
      <c r="J457" s="15">
        <f>$I457*(Slope^0.5)/VLOOKUP($H457,AProperties!$AY$8:$BG$1007,VLOOKUP(Span,Data!$N$4:$Y$11,Data!$Y$1,FALSE),FALSE)</f>
        <v>1.2750667877030681</v>
      </c>
      <c r="K457" s="15">
        <f>$J457*VLOOKUP($H457,AProperties!$A$8:$I$1007,VLOOKUP(Span,Data!$N$4:$Y$11,Data!$Y$1,FALSE),FALSE)</f>
        <v>0.66307779444479975</v>
      </c>
      <c r="L457" s="15">
        <f t="shared" si="59"/>
        <v>1.2750667877030681</v>
      </c>
      <c r="M457" s="15">
        <f t="shared" si="60"/>
        <v>0.438</v>
      </c>
      <c r="O457" s="28">
        <f t="shared" si="56"/>
        <v>0.438</v>
      </c>
      <c r="P457" s="19">
        <f>AA457*VLOOKUP($O457,AProperties!$A$8:$I$1007,VLOOKUP(Span,Data!$N$4:$Y$11,Data!$Y$1,FALSE),FALSE)</f>
        <v>0.27070037602663827</v>
      </c>
      <c r="Q457" s="19">
        <f>AB457*VLOOKUP($O457,AProperties!$A$8:$I$1007,VLOOKUP(Span,Data!$N$4:$Y$11,Data!$Y$1,FALSE),FALSE)</f>
        <v>0.38282814311636859</v>
      </c>
      <c r="R457" s="19">
        <f>AC457*VLOOKUP($O457,AProperties!$A$8:$I$1007,VLOOKUP(Span,Data!$N$4:$Y$11,Data!$Y$1,FALSE),FALSE)</f>
        <v>0.54140075205327653</v>
      </c>
      <c r="S457" s="19">
        <f>AD457*VLOOKUP($O457,AProperties!$A$8:$I$1007,VLOOKUP(Span,Data!$N$4:$Y$11,Data!$Y$1,FALSE),FALSE)</f>
        <v>0.66307779444479975</v>
      </c>
      <c r="T457" s="19">
        <f>AE457*VLOOKUP($O457,AProperties!$A$8:$I$1007,VLOOKUP(Span,Data!$N$4:$Y$11,Data!$Y$1,FALSE),FALSE)</f>
        <v>0.76565628623273718</v>
      </c>
      <c r="U457" s="19">
        <f>AF457*VLOOKUP($O457,AProperties!$A$8:$I$1007,VLOOKUP(Span,Data!$N$4:$Y$11,Data!$Y$1,FALSE),FALSE)</f>
        <v>0.85602975170821827</v>
      </c>
      <c r="V457" s="19">
        <f>AG457*VLOOKUP($O457,AProperties!$A$8:$I$1007,VLOOKUP(Span,Data!$N$4:$Y$11,Data!$Y$1,FALSE),FALSE)</f>
        <v>0.93773360981227538</v>
      </c>
      <c r="W457" s="19">
        <f>AH457*VLOOKUP($O457,AProperties!$A$8:$I$1007,VLOOKUP(Span,Data!$N$4:$Y$11,Data!$Y$1,FALSE),FALSE)</f>
        <v>1.0128680615625547</v>
      </c>
      <c r="X457" s="19">
        <f>AI457*VLOOKUP($O457,AProperties!$A$8:$I$1007,VLOOKUP(Span,Data!$N$4:$Y$11,Data!$Y$1,FALSE),FALSE)</f>
        <v>1.0828015041065531</v>
      </c>
      <c r="Y457" s="19">
        <f>AJ457*VLOOKUP($O457,AProperties!$A$8:$I$1007,VLOOKUP(Span,Data!$N$4:$Y$11,Data!$Y$1,FALSE),FALSE)</f>
        <v>1.1484844293491054</v>
      </c>
      <c r="Z457" s="19">
        <f>AK457*VLOOKUP($O457,AProperties!$A$8:$I$1007,VLOOKUP(Span,Data!$N$4:$Y$11,Data!$Y$1,FALSE),FALSE)</f>
        <v>1.2106088846606355</v>
      </c>
      <c r="AA457" s="19">
        <f>$I457*AA$19^0.5/VLOOKUP($O457,AProperties!$AY$8:$BG$1007,VLOOKUP(Span,Data!$N$4:$Y$11,Data!$Y$1,FALSE),FALSE)</f>
        <v>0.52054383630702694</v>
      </c>
      <c r="AB457" s="19">
        <f>$I457*AB$19^0.5/VLOOKUP($O457,AProperties!$AY$8:$BG$1007,VLOOKUP(Span,Data!$N$4:$Y$11,Data!$Y$1,FALSE),FALSE)</f>
        <v>0.73616015311511795</v>
      </c>
      <c r="AC457" s="19">
        <f>$I457*AC$19^0.5/VLOOKUP($O457,AProperties!$AY$8:$BG$1007,VLOOKUP(Span,Data!$N$4:$Y$11,Data!$Y$1,FALSE),FALSE)</f>
        <v>1.0410876726140539</v>
      </c>
      <c r="AD457" s="19">
        <f>$I457*AD$19^0.5/VLOOKUP($O457,AProperties!$AY$8:$BG$1007,VLOOKUP(Span,Data!$N$4:$Y$11,Data!$Y$1,FALSE),FALSE)</f>
        <v>1.2750667877030681</v>
      </c>
      <c r="AE457" s="19">
        <f>$I457*AE$19^0.5/VLOOKUP($O457,AProperties!$AY$8:$BG$1007,VLOOKUP(Span,Data!$N$4:$Y$11,Data!$Y$1,FALSE),FALSE)</f>
        <v>1.4723203062302359</v>
      </c>
      <c r="AF457" s="19">
        <f>$I457*AF$19^0.5/VLOOKUP($O457,AProperties!$AY$8:$BG$1007,VLOOKUP(Span,Data!$N$4:$Y$11,Data!$Y$1,FALSE),FALSE)</f>
        <v>1.6461041446920572</v>
      </c>
      <c r="AG457" s="19">
        <f>$I457*AG$19^0.5/VLOOKUP($O457,AProperties!$AY$8:$BG$1007,VLOOKUP(Span,Data!$N$4:$Y$11,Data!$Y$1,FALSE),FALSE)</f>
        <v>1.8032167441011753</v>
      </c>
      <c r="AH457" s="19">
        <f>$I457*AH$19^0.5/VLOOKUP($O457,AProperties!$AY$8:$BG$1007,VLOOKUP(Span,Data!$N$4:$Y$11,Data!$Y$1,FALSE),FALSE)</f>
        <v>1.947696690257833</v>
      </c>
      <c r="AI457" s="19">
        <f>$I457*AI$19^0.5/VLOOKUP($O457,AProperties!$AY$8:$BG$1007,VLOOKUP(Span,Data!$N$4:$Y$11,Data!$Y$1,FALSE),FALSE)</f>
        <v>2.0821753452281078</v>
      </c>
      <c r="AJ457" s="19">
        <f>$I457*AJ$19^0.5/VLOOKUP($O457,AProperties!$AY$8:$BG$1007,VLOOKUP(Span,Data!$N$4:$Y$11,Data!$Y$1,FALSE),FALSE)</f>
        <v>2.2084804593453535</v>
      </c>
      <c r="AK457" s="19">
        <f>$I457*AK$19^0.5/VLOOKUP($O457,AProperties!$AY$8:$BG$1007,VLOOKUP(Span,Data!$N$4:$Y$11,Data!$Y$1,FALSE),FALSE)</f>
        <v>2.3279428065020711</v>
      </c>
      <c r="AL457" s="47">
        <f t="shared" si="57"/>
        <v>0.438</v>
      </c>
    </row>
    <row r="458" spans="1:38" x14ac:dyDescent="0.25">
      <c r="A458" s="15">
        <v>0.439</v>
      </c>
      <c r="B458" s="116">
        <f>VLOOKUP($A458,APropertiesDimless!$A$7:$I$1007,VLOOKUP(Span,Data!$N$4:$Y$11,Data!$Y$1,FALSE),FALSE)</f>
        <v>0.46881834970696062</v>
      </c>
      <c r="C458" s="6">
        <f t="shared" si="53"/>
        <v>0.67340917485348029</v>
      </c>
      <c r="D458" s="116">
        <f>VLOOKUP($A458,AProperties!$AE$8:$AM$1007,VLOOKUP(Span,Data!$N$4:$Y$11,Data!$Y$1,FALSE),FALSE)</f>
        <v>0.53728754439958759</v>
      </c>
      <c r="E458" s="116">
        <f t="shared" si="54"/>
        <v>0.76086558135092119</v>
      </c>
      <c r="F458" s="6">
        <f t="shared" si="58"/>
        <v>1.1520067348183567</v>
      </c>
      <c r="G458" s="9"/>
      <c r="H458" s="15">
        <f t="shared" si="55"/>
        <v>0.439</v>
      </c>
      <c r="I458" s="6">
        <f>VLOOKUP(H458,AProperties!$AO$8:$AW$1007,VLOOKUP(Span,Data!$N$4:$Y$11,Data!$Y$1,FALSE),FALSE)^(2/3)</f>
        <v>0.37827319166612328</v>
      </c>
      <c r="J458" s="15">
        <f>$I458*(Slope^0.5)/VLOOKUP($H458,AProperties!$AY$8:$BG$1007,VLOOKUP(Span,Data!$N$4:$Y$11,Data!$Y$1,FALSE),FALSE)</f>
        <v>1.2765494191977527</v>
      </c>
      <c r="K458" s="15">
        <f>$J458*VLOOKUP($H458,AProperties!$A$8:$I$1007,VLOOKUP(Span,Data!$N$4:$Y$11,Data!$Y$1,FALSE),FALSE)</f>
        <v>0.6652682112948004</v>
      </c>
      <c r="L458" s="15">
        <f t="shared" si="59"/>
        <v>1.2765494191977527</v>
      </c>
      <c r="M458" s="15">
        <f t="shared" si="60"/>
        <v>0.439</v>
      </c>
      <c r="O458" s="28">
        <f t="shared" si="56"/>
        <v>0.439</v>
      </c>
      <c r="P458" s="19">
        <f>AA458*VLOOKUP($O458,AProperties!$A$8:$I$1007,VLOOKUP(Span,Data!$N$4:$Y$11,Data!$Y$1,FALSE),FALSE)</f>
        <v>0.27159460996105428</v>
      </c>
      <c r="Q458" s="19">
        <f>AB458*VLOOKUP($O458,AProperties!$A$8:$I$1007,VLOOKUP(Span,Data!$N$4:$Y$11,Data!$Y$1,FALSE),FALSE)</f>
        <v>0.38409278087435389</v>
      </c>
      <c r="R458" s="19">
        <f>AC458*VLOOKUP($O458,AProperties!$A$8:$I$1007,VLOOKUP(Span,Data!$N$4:$Y$11,Data!$Y$1,FALSE),FALSE)</f>
        <v>0.54318921992210856</v>
      </c>
      <c r="S458" s="19">
        <f>AD458*VLOOKUP($O458,AProperties!$A$8:$I$1007,VLOOKUP(Span,Data!$N$4:$Y$11,Data!$Y$1,FALSE),FALSE)</f>
        <v>0.6652682112948004</v>
      </c>
      <c r="T458" s="19">
        <f>AE458*VLOOKUP($O458,AProperties!$A$8:$I$1007,VLOOKUP(Span,Data!$N$4:$Y$11,Data!$Y$1,FALSE),FALSE)</f>
        <v>0.76818556174870778</v>
      </c>
      <c r="U458" s="19">
        <f>AF458*VLOOKUP($O458,AProperties!$A$8:$I$1007,VLOOKUP(Span,Data!$N$4:$Y$11,Data!$Y$1,FALSE),FALSE)</f>
        <v>0.8588575677019864</v>
      </c>
      <c r="V458" s="19">
        <f>AG458*VLOOKUP($O458,AProperties!$A$8:$I$1007,VLOOKUP(Span,Data!$N$4:$Y$11,Data!$Y$1,FALSE),FALSE)</f>
        <v>0.94083132702879679</v>
      </c>
      <c r="W458" s="19">
        <f>AH458*VLOOKUP($O458,AProperties!$A$8:$I$1007,VLOOKUP(Span,Data!$N$4:$Y$11,Data!$Y$1,FALSE),FALSE)</f>
        <v>1.0162139785687665</v>
      </c>
      <c r="X458" s="19">
        <f>AI458*VLOOKUP($O458,AProperties!$A$8:$I$1007,VLOOKUP(Span,Data!$N$4:$Y$11,Data!$Y$1,FALSE),FALSE)</f>
        <v>1.0863784398442171</v>
      </c>
      <c r="Y458" s="19">
        <f>AJ458*VLOOKUP($O458,AProperties!$A$8:$I$1007,VLOOKUP(Span,Data!$N$4:$Y$11,Data!$Y$1,FALSE),FALSE)</f>
        <v>1.1522783426230616</v>
      </c>
      <c r="Z458" s="19">
        <f>AK458*VLOOKUP($O458,AProperties!$A$8:$I$1007,VLOOKUP(Span,Data!$N$4:$Y$11,Data!$Y$1,FALSE),FALSE)</f>
        <v>1.2146080203909178</v>
      </c>
      <c r="AA458" s="19">
        <f>$I458*AA$19^0.5/VLOOKUP($O458,AProperties!$AY$8:$BG$1007,VLOOKUP(Span,Data!$N$4:$Y$11,Data!$Y$1,FALSE),FALSE)</f>
        <v>0.52114911808011977</v>
      </c>
      <c r="AB458" s="19">
        <f>$I458*AB$19^0.5/VLOOKUP($O458,AProperties!$AY$8:$BG$1007,VLOOKUP(Span,Data!$N$4:$Y$11,Data!$Y$1,FALSE),FALSE)</f>
        <v>0.73701615080768301</v>
      </c>
      <c r="AC458" s="19">
        <f>$I458*AC$19^0.5/VLOOKUP($O458,AProperties!$AY$8:$BG$1007,VLOOKUP(Span,Data!$N$4:$Y$11,Data!$Y$1,FALSE),FALSE)</f>
        <v>1.0422982361602395</v>
      </c>
      <c r="AD458" s="19">
        <f>$I458*AD$19^0.5/VLOOKUP($O458,AProperties!$AY$8:$BG$1007,VLOOKUP(Span,Data!$N$4:$Y$11,Data!$Y$1,FALSE),FALSE)</f>
        <v>1.2765494191977527</v>
      </c>
      <c r="AE458" s="19">
        <f>$I458*AE$19^0.5/VLOOKUP($O458,AProperties!$AY$8:$BG$1007,VLOOKUP(Span,Data!$N$4:$Y$11,Data!$Y$1,FALSE),FALSE)</f>
        <v>1.474032301615366</v>
      </c>
      <c r="AF458" s="19">
        <f>$I458*AF$19^0.5/VLOOKUP($O458,AProperties!$AY$8:$BG$1007,VLOOKUP(Span,Data!$N$4:$Y$11,Data!$Y$1,FALSE),FALSE)</f>
        <v>1.6480182137212156</v>
      </c>
      <c r="AG458" s="19">
        <f>$I458*AG$19^0.5/VLOOKUP($O458,AProperties!$AY$8:$BG$1007,VLOOKUP(Span,Data!$N$4:$Y$11,Data!$Y$1,FALSE),FALSE)</f>
        <v>1.8053135016689594</v>
      </c>
      <c r="AH458" s="19">
        <f>$I458*AH$19^0.5/VLOOKUP($O458,AProperties!$AY$8:$BG$1007,VLOOKUP(Span,Data!$N$4:$Y$11,Data!$Y$1,FALSE),FALSE)</f>
        <v>1.9499614472752054</v>
      </c>
      <c r="AI458" s="19">
        <f>$I458*AI$19^0.5/VLOOKUP($O458,AProperties!$AY$8:$BG$1007,VLOOKUP(Span,Data!$N$4:$Y$11,Data!$Y$1,FALSE),FALSE)</f>
        <v>2.0845964723204791</v>
      </c>
      <c r="AJ458" s="19">
        <f>$I458*AJ$19^0.5/VLOOKUP($O458,AProperties!$AY$8:$BG$1007,VLOOKUP(Span,Data!$N$4:$Y$11,Data!$Y$1,FALSE),FALSE)</f>
        <v>2.2110484524230487</v>
      </c>
      <c r="AK458" s="19">
        <f>$I458*AK$19^0.5/VLOOKUP($O458,AProperties!$AY$8:$BG$1007,VLOOKUP(Span,Data!$N$4:$Y$11,Data!$Y$1,FALSE),FALSE)</f>
        <v>2.330649708882425</v>
      </c>
      <c r="AL458" s="47">
        <f t="shared" si="57"/>
        <v>0.439</v>
      </c>
    </row>
    <row r="459" spans="1:38" x14ac:dyDescent="0.25">
      <c r="A459" s="15">
        <v>0.44</v>
      </c>
      <c r="B459" s="116">
        <f>VLOOKUP($A459,APropertiesDimless!$A$7:$I$1007,VLOOKUP(Span,Data!$N$4:$Y$11,Data!$Y$1,FALSE),FALSE)</f>
        <v>0.47006150158022869</v>
      </c>
      <c r="C459" s="6">
        <f t="shared" si="53"/>
        <v>0.67503075079011432</v>
      </c>
      <c r="D459" s="116">
        <f>VLOOKUP($A459,AProperties!$AE$8:$AM$1007,VLOOKUP(Span,Data!$N$4:$Y$11,Data!$Y$1,FALSE),FALSE)</f>
        <v>0.53843329414558549</v>
      </c>
      <c r="E459" s="116">
        <f t="shared" si="54"/>
        <v>0.76301940473765684</v>
      </c>
      <c r="F459" s="6">
        <f t="shared" si="58"/>
        <v>1.1559929699765978</v>
      </c>
      <c r="G459" s="9"/>
      <c r="H459" s="15">
        <f t="shared" si="55"/>
        <v>0.44</v>
      </c>
      <c r="I459" s="6">
        <f>VLOOKUP(H459,AProperties!$AO$8:$AW$1007,VLOOKUP(Span,Data!$N$4:$Y$11,Data!$Y$1,FALSE),FALSE)^(2/3)</f>
        <v>0.37861291024698995</v>
      </c>
      <c r="J459" s="15">
        <f>$I459*(Slope^0.5)/VLOOKUP($H459,AProperties!$AY$8:$BG$1007,VLOOKUP(Span,Data!$N$4:$Y$11,Data!$Y$1,FALSE),FALSE)</f>
        <v>1.2780289162776342</v>
      </c>
      <c r="K459" s="15">
        <f>$J459*VLOOKUP($H459,AProperties!$A$8:$I$1007,VLOOKUP(Span,Data!$N$4:$Y$11,Data!$Y$1,FALSE),FALSE)</f>
        <v>0.66745955372889509</v>
      </c>
      <c r="L459" s="15">
        <f t="shared" si="59"/>
        <v>1.2780289162776342</v>
      </c>
      <c r="M459" s="15">
        <f t="shared" si="60"/>
        <v>0.44</v>
      </c>
      <c r="O459" s="28">
        <f t="shared" si="56"/>
        <v>0.44</v>
      </c>
      <c r="P459" s="19">
        <f>AA459*VLOOKUP($O459,AProperties!$A$8:$I$1007,VLOOKUP(Span,Data!$N$4:$Y$11,Data!$Y$1,FALSE),FALSE)</f>
        <v>0.27248922176359436</v>
      </c>
      <c r="Q459" s="19">
        <f>AB459*VLOOKUP($O459,AProperties!$A$8:$I$1007,VLOOKUP(Span,Data!$N$4:$Y$11,Data!$Y$1,FALSE),FALSE)</f>
        <v>0.38535795301856507</v>
      </c>
      <c r="R459" s="19">
        <f>AC459*VLOOKUP($O459,AProperties!$A$8:$I$1007,VLOOKUP(Span,Data!$N$4:$Y$11,Data!$Y$1,FALSE),FALSE)</f>
        <v>0.54497844352718872</v>
      </c>
      <c r="S459" s="19">
        <f>AD459*VLOOKUP($O459,AProperties!$A$8:$I$1007,VLOOKUP(Span,Data!$N$4:$Y$11,Data!$Y$1,FALSE),FALSE)</f>
        <v>0.66745955372889509</v>
      </c>
      <c r="T459" s="19">
        <f>AE459*VLOOKUP($O459,AProperties!$A$8:$I$1007,VLOOKUP(Span,Data!$N$4:$Y$11,Data!$Y$1,FALSE),FALSE)</f>
        <v>0.77071590603713014</v>
      </c>
      <c r="U459" s="19">
        <f>AF459*VLOOKUP($O459,AProperties!$A$8:$I$1007,VLOOKUP(Span,Data!$N$4:$Y$11,Data!$Y$1,FALSE),FALSE)</f>
        <v>0.86168657861968179</v>
      </c>
      <c r="V459" s="19">
        <f>AG459*VLOOKUP($O459,AProperties!$A$8:$I$1007,VLOOKUP(Span,Data!$N$4:$Y$11,Data!$Y$1,FALSE),FALSE)</f>
        <v>0.94393035321889707</v>
      </c>
      <c r="W459" s="19">
        <f>AH459*VLOOKUP($O459,AProperties!$A$8:$I$1007,VLOOKUP(Span,Data!$N$4:$Y$11,Data!$Y$1,FALSE),FALSE)</f>
        <v>1.0195613094280356</v>
      </c>
      <c r="X459" s="19">
        <f>AI459*VLOOKUP($O459,AProperties!$A$8:$I$1007,VLOOKUP(Span,Data!$N$4:$Y$11,Data!$Y$1,FALSE),FALSE)</f>
        <v>1.0899568870543774</v>
      </c>
      <c r="Y459" s="19">
        <f>AJ459*VLOOKUP($O459,AProperties!$A$8:$I$1007,VLOOKUP(Span,Data!$N$4:$Y$11,Data!$Y$1,FALSE),FALSE)</f>
        <v>1.1560738590556952</v>
      </c>
      <c r="Z459" s="19">
        <f>AK459*VLOOKUP($O459,AProperties!$A$8:$I$1007,VLOOKUP(Span,Data!$N$4:$Y$11,Data!$Y$1,FALSE),FALSE)</f>
        <v>1.2186088459988242</v>
      </c>
      <c r="AA459" s="19">
        <f>$I459*AA$19^0.5/VLOOKUP($O459,AProperties!$AY$8:$BG$1007,VLOOKUP(Span,Data!$N$4:$Y$11,Data!$Y$1,FALSE),FALSE)</f>
        <v>0.52175312023372766</v>
      </c>
      <c r="AB459" s="19">
        <f>$I459*AB$19^0.5/VLOOKUP($O459,AProperties!$AY$8:$BG$1007,VLOOKUP(Span,Data!$N$4:$Y$11,Data!$Y$1,FALSE),FALSE)</f>
        <v>0.73787033884501785</v>
      </c>
      <c r="AC459" s="19">
        <f>$I459*AC$19^0.5/VLOOKUP($O459,AProperties!$AY$8:$BG$1007,VLOOKUP(Span,Data!$N$4:$Y$11,Data!$Y$1,FALSE),FALSE)</f>
        <v>1.0435062404674553</v>
      </c>
      <c r="AD459" s="19">
        <f>$I459*AD$19^0.5/VLOOKUP($O459,AProperties!$AY$8:$BG$1007,VLOOKUP(Span,Data!$N$4:$Y$11,Data!$Y$1,FALSE),FALSE)</f>
        <v>1.2780289162776342</v>
      </c>
      <c r="AE459" s="19">
        <f>$I459*AE$19^0.5/VLOOKUP($O459,AProperties!$AY$8:$BG$1007,VLOOKUP(Span,Data!$N$4:$Y$11,Data!$Y$1,FALSE),FALSE)</f>
        <v>1.4757406776900357</v>
      </c>
      <c r="AF459" s="19">
        <f>$I459*AF$19^0.5/VLOOKUP($O459,AProperties!$AY$8:$BG$1007,VLOOKUP(Span,Data!$N$4:$Y$11,Data!$Y$1,FALSE),FALSE)</f>
        <v>1.6499282362382635</v>
      </c>
      <c r="AG459" s="19">
        <f>$I459*AG$19^0.5/VLOOKUP($O459,AProperties!$AY$8:$BG$1007,VLOOKUP(Span,Data!$N$4:$Y$11,Data!$Y$1,FALSE),FALSE)</f>
        <v>1.8074058265048192</v>
      </c>
      <c r="AH459" s="19">
        <f>$I459*AH$19^0.5/VLOOKUP($O459,AProperties!$AY$8:$BG$1007,VLOOKUP(Span,Data!$N$4:$Y$11,Data!$Y$1,FALSE),FALSE)</f>
        <v>1.9522214163948797</v>
      </c>
      <c r="AI459" s="19">
        <f>$I459*AI$19^0.5/VLOOKUP($O459,AProperties!$AY$8:$BG$1007,VLOOKUP(Span,Data!$N$4:$Y$11,Data!$Y$1,FALSE),FALSE)</f>
        <v>2.0870124809349107</v>
      </c>
      <c r="AJ459" s="19">
        <f>$I459*AJ$19^0.5/VLOOKUP($O459,AProperties!$AY$8:$BG$1007,VLOOKUP(Span,Data!$N$4:$Y$11,Data!$Y$1,FALSE),FALSE)</f>
        <v>2.2136110165350531</v>
      </c>
      <c r="AK459" s="19">
        <f>$I459*AK$19^0.5/VLOOKUP($O459,AProperties!$AY$8:$BG$1007,VLOOKUP(Span,Data!$N$4:$Y$11,Data!$Y$1,FALSE),FALSE)</f>
        <v>2.3333508886304721</v>
      </c>
      <c r="AL459" s="47">
        <f t="shared" si="57"/>
        <v>0.44</v>
      </c>
    </row>
    <row r="460" spans="1:38" x14ac:dyDescent="0.25">
      <c r="A460" s="15">
        <v>0.441</v>
      </c>
      <c r="B460" s="116">
        <f>VLOOKUP($A460,APropertiesDimless!$A$7:$I$1007,VLOOKUP(Span,Data!$N$4:$Y$11,Data!$Y$1,FALSE),FALSE)</f>
        <v>0.47130617985374723</v>
      </c>
      <c r="C460" s="6">
        <f t="shared" si="53"/>
        <v>0.67665308992687367</v>
      </c>
      <c r="D460" s="116">
        <f>VLOOKUP($A460,AProperties!$AE$8:$AM$1007,VLOOKUP(Span,Data!$N$4:$Y$11,Data!$Y$1,FALSE),FALSE)</f>
        <v>0.53957844951868483</v>
      </c>
      <c r="E460" s="116">
        <f t="shared" si="54"/>
        <v>0.76517559048871953</v>
      </c>
      <c r="F460" s="6">
        <f t="shared" si="58"/>
        <v>1.1599842899677046</v>
      </c>
      <c r="G460" s="9"/>
      <c r="H460" s="15">
        <f t="shared" si="55"/>
        <v>0.441</v>
      </c>
      <c r="I460" s="6">
        <f>VLOOKUP(H460,AProperties!$AO$8:$AW$1007,VLOOKUP(Span,Data!$N$4:$Y$11,Data!$Y$1,FALSE),FALSE)^(2/3)</f>
        <v>0.37895156407148878</v>
      </c>
      <c r="J460" s="15">
        <f>$I460*(Slope^0.5)/VLOOKUP($H460,AProperties!$AY$8:$BG$1007,VLOOKUP(Span,Data!$N$4:$Y$11,Data!$Y$1,FALSE),FALSE)</f>
        <v>1.2795052830327871</v>
      </c>
      <c r="K460" s="15">
        <f>$J460*VLOOKUP($H460,AProperties!$A$8:$I$1007,VLOOKUP(Span,Data!$N$4:$Y$11,Data!$Y$1,FALSE),FALSE)</f>
        <v>0.66965180860703966</v>
      </c>
      <c r="L460" s="15">
        <f t="shared" si="59"/>
        <v>1.2795052830327871</v>
      </c>
      <c r="M460" s="15">
        <f t="shared" si="60"/>
        <v>0.441</v>
      </c>
      <c r="O460" s="28">
        <f t="shared" si="56"/>
        <v>0.441</v>
      </c>
      <c r="P460" s="19">
        <f>AA460*VLOOKUP($O460,AProperties!$A$8:$I$1007,VLOOKUP(Span,Data!$N$4:$Y$11,Data!$Y$1,FALSE),FALSE)</f>
        <v>0.27338420606985792</v>
      </c>
      <c r="Q460" s="19">
        <f>AB460*VLOOKUP($O460,AProperties!$A$8:$I$1007,VLOOKUP(Span,Data!$N$4:$Y$11,Data!$Y$1,FALSE),FALSE)</f>
        <v>0.38662365196259418</v>
      </c>
      <c r="R460" s="19">
        <f>AC460*VLOOKUP($O460,AProperties!$A$8:$I$1007,VLOOKUP(Span,Data!$N$4:$Y$11,Data!$Y$1,FALSE),FALSE)</f>
        <v>0.54676841213971583</v>
      </c>
      <c r="S460" s="19">
        <f>AD460*VLOOKUP($O460,AProperties!$A$8:$I$1007,VLOOKUP(Span,Data!$N$4:$Y$11,Data!$Y$1,FALSE),FALSE)</f>
        <v>0.66965180860703966</v>
      </c>
      <c r="T460" s="19">
        <f>AE460*VLOOKUP($O460,AProperties!$A$8:$I$1007,VLOOKUP(Span,Data!$N$4:$Y$11,Data!$Y$1,FALSE),FALSE)</f>
        <v>0.77324730392518837</v>
      </c>
      <c r="U460" s="19">
        <f>AF460*VLOOKUP($O460,AProperties!$A$8:$I$1007,VLOOKUP(Span,Data!$N$4:$Y$11,Data!$Y$1,FALSE),FALSE)</f>
        <v>0.86451676749758044</v>
      </c>
      <c r="V460" s="19">
        <f>AG460*VLOOKUP($O460,AProperties!$A$8:$I$1007,VLOOKUP(Span,Data!$N$4:$Y$11,Data!$Y$1,FALSE),FALSE)</f>
        <v>0.94703066979974782</v>
      </c>
      <c r="W460" s="19">
        <f>AH460*VLOOKUP($O460,AProperties!$A$8:$I$1007,VLOOKUP(Span,Data!$N$4:$Y$11,Data!$Y$1,FALSE),FALSE)</f>
        <v>1.0229100340686135</v>
      </c>
      <c r="X460" s="19">
        <f>AI460*VLOOKUP($O460,AProperties!$A$8:$I$1007,VLOOKUP(Span,Data!$N$4:$Y$11,Data!$Y$1,FALSE),FALSE)</f>
        <v>1.0935368242794317</v>
      </c>
      <c r="Y460" s="19">
        <f>AJ460*VLOOKUP($O460,AProperties!$A$8:$I$1007,VLOOKUP(Span,Data!$N$4:$Y$11,Data!$Y$1,FALSE),FALSE)</f>
        <v>1.1598709558877822</v>
      </c>
      <c r="Z460" s="19">
        <f>AK460*VLOOKUP($O460,AProperties!$A$8:$I$1007,VLOOKUP(Span,Data!$N$4:$Y$11,Data!$Y$1,FALSE),FALSE)</f>
        <v>1.2226113374940262</v>
      </c>
      <c r="AA460" s="19">
        <f>$I460*AA$19^0.5/VLOOKUP($O460,AProperties!$AY$8:$BG$1007,VLOOKUP(Span,Data!$N$4:$Y$11,Data!$Y$1,FALSE),FALSE)</f>
        <v>0.52235584443761651</v>
      </c>
      <c r="AB460" s="19">
        <f>$I460*AB$19^0.5/VLOOKUP($O460,AProperties!$AY$8:$BG$1007,VLOOKUP(Span,Data!$N$4:$Y$11,Data!$Y$1,FALSE),FALSE)</f>
        <v>0.73872271958852809</v>
      </c>
      <c r="AC460" s="19">
        <f>$I460*AC$19^0.5/VLOOKUP($O460,AProperties!$AY$8:$BG$1007,VLOOKUP(Span,Data!$N$4:$Y$11,Data!$Y$1,FALSE),FALSE)</f>
        <v>1.044711688875233</v>
      </c>
      <c r="AD460" s="19">
        <f>$I460*AD$19^0.5/VLOOKUP($O460,AProperties!$AY$8:$BG$1007,VLOOKUP(Span,Data!$N$4:$Y$11,Data!$Y$1,FALSE),FALSE)</f>
        <v>1.2795052830327871</v>
      </c>
      <c r="AE460" s="19">
        <f>$I460*AE$19^0.5/VLOOKUP($O460,AProperties!$AY$8:$BG$1007,VLOOKUP(Span,Data!$N$4:$Y$11,Data!$Y$1,FALSE),FALSE)</f>
        <v>1.4774454391770562</v>
      </c>
      <c r="AF460" s="19">
        <f>$I460*AF$19^0.5/VLOOKUP($O460,AProperties!$AY$8:$BG$1007,VLOOKUP(Span,Data!$N$4:$Y$11,Data!$Y$1,FALSE),FALSE)</f>
        <v>1.6518342175234639</v>
      </c>
      <c r="AG460" s="19">
        <f>$I460*AG$19^0.5/VLOOKUP($O460,AProperties!$AY$8:$BG$1007,VLOOKUP(Span,Data!$N$4:$Y$11,Data!$Y$1,FALSE),FALSE)</f>
        <v>1.8094937243929934</v>
      </c>
      <c r="AH460" s="19">
        <f>$I460*AH$19^0.5/VLOOKUP($O460,AProperties!$AY$8:$BG$1007,VLOOKUP(Span,Data!$N$4:$Y$11,Data!$Y$1,FALSE),FALSE)</f>
        <v>1.954476603864548</v>
      </c>
      <c r="AI460" s="19">
        <f>$I460*AI$19^0.5/VLOOKUP($O460,AProperties!$AY$8:$BG$1007,VLOOKUP(Span,Data!$N$4:$Y$11,Data!$Y$1,FALSE),FALSE)</f>
        <v>2.089423377750466</v>
      </c>
      <c r="AJ460" s="19">
        <f>$I460*AJ$19^0.5/VLOOKUP($O460,AProperties!$AY$8:$BG$1007,VLOOKUP(Span,Data!$N$4:$Y$11,Data!$Y$1,FALSE),FALSE)</f>
        <v>2.2161681587655835</v>
      </c>
      <c r="AK460" s="19">
        <f>$I460*AK$19^0.5/VLOOKUP($O460,AProperties!$AY$8:$BG$1007,VLOOKUP(Span,Data!$N$4:$Y$11,Data!$Y$1,FALSE),FALSE)</f>
        <v>2.3360463532136322</v>
      </c>
      <c r="AL460" s="47">
        <f t="shared" si="57"/>
        <v>0.441</v>
      </c>
    </row>
    <row r="461" spans="1:38" x14ac:dyDescent="0.25">
      <c r="A461" s="15">
        <v>0.442</v>
      </c>
      <c r="B461" s="116">
        <f>VLOOKUP($A461,APropertiesDimless!$A$7:$I$1007,VLOOKUP(Span,Data!$N$4:$Y$11,Data!$Y$1,FALSE),FALSE)</f>
        <v>0.47255239248561015</v>
      </c>
      <c r="C461" s="6">
        <f t="shared" si="53"/>
        <v>0.67827619624280511</v>
      </c>
      <c r="D461" s="116">
        <f>VLOOKUP($A461,AProperties!$AE$8:$AM$1007,VLOOKUP(Span,Data!$N$4:$Y$11,Data!$Y$1,FALSE),FALSE)</f>
        <v>0.54072300867920031</v>
      </c>
      <c r="E461" s="116">
        <f t="shared" si="54"/>
        <v>0.7673341445705133</v>
      </c>
      <c r="F461" s="6">
        <f t="shared" si="58"/>
        <v>1.1639806952141953</v>
      </c>
      <c r="G461" s="9"/>
      <c r="H461" s="15">
        <f t="shared" si="55"/>
        <v>0.442</v>
      </c>
      <c r="I461" s="6">
        <f>VLOOKUP(H461,AProperties!$AO$8:$AW$1007,VLOOKUP(Span,Data!$N$4:$Y$11,Data!$Y$1,FALSE),FALSE)^(2/3)</f>
        <v>0.37928915507803851</v>
      </c>
      <c r="J461" s="15">
        <f>$I461*(Slope^0.5)/VLOOKUP($H461,AProperties!$AY$8:$BG$1007,VLOOKUP(Span,Data!$N$4:$Y$11,Data!$Y$1,FALSE),FALSE)</f>
        <v>1.2809785235186379</v>
      </c>
      <c r="K461" s="15">
        <f>$J461*VLOOKUP($H461,AProperties!$A$8:$I$1007,VLOOKUP(Span,Data!$N$4:$Y$11,Data!$Y$1,FALSE),FALSE)</f>
        <v>0.67184496278593564</v>
      </c>
      <c r="L461" s="15">
        <f t="shared" si="59"/>
        <v>1.2809785235186379</v>
      </c>
      <c r="M461" s="15">
        <f t="shared" si="60"/>
        <v>0.442</v>
      </c>
      <c r="O461" s="28">
        <f t="shared" si="56"/>
        <v>0.442</v>
      </c>
      <c r="P461" s="19">
        <f>AA461*VLOOKUP($O461,AProperties!$A$8:$I$1007,VLOOKUP(Span,Data!$N$4:$Y$11,Data!$Y$1,FALSE),FALSE)</f>
        <v>0.27427955751411592</v>
      </c>
      <c r="Q461" s="19">
        <f>AB461*VLOOKUP($O461,AProperties!$A$8:$I$1007,VLOOKUP(Span,Data!$N$4:$Y$11,Data!$Y$1,FALSE),FALSE)</f>
        <v>0.38788987011815418</v>
      </c>
      <c r="R461" s="19">
        <f>AC461*VLOOKUP($O461,AProperties!$A$8:$I$1007,VLOOKUP(Span,Data!$N$4:$Y$11,Data!$Y$1,FALSE),FALSE)</f>
        <v>0.54855911502823185</v>
      </c>
      <c r="S461" s="19">
        <f>AD461*VLOOKUP($O461,AProperties!$A$8:$I$1007,VLOOKUP(Span,Data!$N$4:$Y$11,Data!$Y$1,FALSE),FALSE)</f>
        <v>0.67184496278593564</v>
      </c>
      <c r="T461" s="19">
        <f>AE461*VLOOKUP($O461,AProperties!$A$8:$I$1007,VLOOKUP(Span,Data!$N$4:$Y$11,Data!$Y$1,FALSE),FALSE)</f>
        <v>0.77577974023630836</v>
      </c>
      <c r="U461" s="19">
        <f>AF461*VLOOKUP($O461,AProperties!$A$8:$I$1007,VLOOKUP(Span,Data!$N$4:$Y$11,Data!$Y$1,FALSE),FALSE)</f>
        <v>0.86734811736775697</v>
      </c>
      <c r="V461" s="19">
        <f>AG461*VLOOKUP($O461,AProperties!$A$8:$I$1007,VLOOKUP(Span,Data!$N$4:$Y$11,Data!$Y$1,FALSE),FALSE)</f>
        <v>0.95013225818391756</v>
      </c>
      <c r="W461" s="19">
        <f>AH461*VLOOKUP($O461,AProperties!$A$8:$I$1007,VLOOKUP(Span,Data!$N$4:$Y$11,Data!$Y$1,FALSE),FALSE)</f>
        <v>1.0262601324137799</v>
      </c>
      <c r="X461" s="19">
        <f>AI461*VLOOKUP($O461,AProperties!$A$8:$I$1007,VLOOKUP(Span,Data!$N$4:$Y$11,Data!$Y$1,FALSE),FALSE)</f>
        <v>1.0971182300564637</v>
      </c>
      <c r="Y461" s="19">
        <f>AJ461*VLOOKUP($O461,AProperties!$A$8:$I$1007,VLOOKUP(Span,Data!$N$4:$Y$11,Data!$Y$1,FALSE),FALSE)</f>
        <v>1.1636696103544624</v>
      </c>
      <c r="Z461" s="19">
        <f>AK461*VLOOKUP($O461,AProperties!$A$8:$I$1007,VLOOKUP(Span,Data!$N$4:$Y$11,Data!$Y$1,FALSE),FALSE)</f>
        <v>1.2266154708802528</v>
      </c>
      <c r="AA461" s="19">
        <f>$I461*AA$19^0.5/VLOOKUP($O461,AProperties!$AY$8:$BG$1007,VLOOKUP(Span,Data!$N$4:$Y$11,Data!$Y$1,FALSE),FALSE)</f>
        <v>0.52295729234740729</v>
      </c>
      <c r="AB461" s="19">
        <f>$I461*AB$19^0.5/VLOOKUP($O461,AProperties!$AY$8:$BG$1007,VLOOKUP(Span,Data!$N$4:$Y$11,Data!$Y$1,FALSE),FALSE)</f>
        <v>0.73957329537961514</v>
      </c>
      <c r="AC461" s="19">
        <f>$I461*AC$19^0.5/VLOOKUP($O461,AProperties!$AY$8:$BG$1007,VLOOKUP(Span,Data!$N$4:$Y$11,Data!$Y$1,FALSE),FALSE)</f>
        <v>1.0459145846948146</v>
      </c>
      <c r="AD461" s="19">
        <f>$I461*AD$19^0.5/VLOOKUP($O461,AProperties!$AY$8:$BG$1007,VLOOKUP(Span,Data!$N$4:$Y$11,Data!$Y$1,FALSE),FALSE)</f>
        <v>1.2809785235186379</v>
      </c>
      <c r="AE461" s="19">
        <f>$I461*AE$19^0.5/VLOOKUP($O461,AProperties!$AY$8:$BG$1007,VLOOKUP(Span,Data!$N$4:$Y$11,Data!$Y$1,FALSE),FALSE)</f>
        <v>1.4791465907592303</v>
      </c>
      <c r="AF461" s="19">
        <f>$I461*AF$19^0.5/VLOOKUP($O461,AProperties!$AY$8:$BG$1007,VLOOKUP(Span,Data!$N$4:$Y$11,Data!$Y$1,FALSE),FALSE)</f>
        <v>1.6537361628123504</v>
      </c>
      <c r="AG461" s="19">
        <f>$I461*AG$19^0.5/VLOOKUP($O461,AProperties!$AY$8:$BG$1007,VLOOKUP(Span,Data!$N$4:$Y$11,Data!$Y$1,FALSE),FALSE)</f>
        <v>1.8115772010687206</v>
      </c>
      <c r="AH461" s="19">
        <f>$I461*AH$19^0.5/VLOOKUP($O461,AProperties!$AY$8:$BG$1007,VLOOKUP(Span,Data!$N$4:$Y$11,Data!$Y$1,FALSE),FALSE)</f>
        <v>1.9567270158789762</v>
      </c>
      <c r="AI461" s="19">
        <f>$I461*AI$19^0.5/VLOOKUP($O461,AProperties!$AY$8:$BG$1007,VLOOKUP(Span,Data!$N$4:$Y$11,Data!$Y$1,FALSE),FALSE)</f>
        <v>2.0918291693896292</v>
      </c>
      <c r="AJ461" s="19">
        <f>$I461*AJ$19^0.5/VLOOKUP($O461,AProperties!$AY$8:$BG$1007,VLOOKUP(Span,Data!$N$4:$Y$11,Data!$Y$1,FALSE),FALSE)</f>
        <v>2.2187198861388451</v>
      </c>
      <c r="AK461" s="19">
        <f>$I461*AK$19^0.5/VLOOKUP($O461,AProperties!$AY$8:$BG$1007,VLOOKUP(Span,Data!$N$4:$Y$11,Data!$Y$1,FALSE),FALSE)</f>
        <v>2.3387361100360664</v>
      </c>
      <c r="AL461" s="47">
        <f t="shared" si="57"/>
        <v>0.442</v>
      </c>
    </row>
    <row r="462" spans="1:38" x14ac:dyDescent="0.25">
      <c r="A462" s="15">
        <v>0.443</v>
      </c>
      <c r="B462" s="116">
        <f>VLOOKUP($A462,APropertiesDimless!$A$7:$I$1007,VLOOKUP(Span,Data!$N$4:$Y$11,Data!$Y$1,FALSE),FALSE)</f>
        <v>0.47380014748147031</v>
      </c>
      <c r="C462" s="6">
        <f t="shared" si="53"/>
        <v>0.67990007374073513</v>
      </c>
      <c r="D462" s="116">
        <f>VLOOKUP($A462,AProperties!$AE$8:$AM$1007,VLOOKUP(Span,Data!$N$4:$Y$11,Data!$Y$1,FALSE),FALSE)</f>
        <v>0.54186696978456927</v>
      </c>
      <c r="E462" s="116">
        <f t="shared" si="54"/>
        <v>0.76949507298296027</v>
      </c>
      <c r="F462" s="6">
        <f t="shared" si="58"/>
        <v>1.1679821862040565</v>
      </c>
      <c r="G462" s="9"/>
      <c r="H462" s="15">
        <f t="shared" si="55"/>
        <v>0.443</v>
      </c>
      <c r="I462" s="6">
        <f>VLOOKUP(H462,AProperties!$AO$8:$AW$1007,VLOOKUP(Span,Data!$N$4:$Y$11,Data!$Y$1,FALSE),FALSE)^(2/3)</f>
        <v>0.37962568519134338</v>
      </c>
      <c r="J462" s="15">
        <f>$I462*(Slope^0.5)/VLOOKUP($H462,AProperties!$AY$8:$BG$1007,VLOOKUP(Span,Data!$N$4:$Y$11,Data!$Y$1,FALSE),FALSE)</f>
        <v>1.2824486417561414</v>
      </c>
      <c r="K462" s="15">
        <f>$J462*VLOOKUP($H462,AProperties!$A$8:$I$1007,VLOOKUP(Span,Data!$N$4:$Y$11,Data!$Y$1,FALSE),FALSE)</f>
        <v>0.67403900311892173</v>
      </c>
      <c r="L462" s="15">
        <f t="shared" si="59"/>
        <v>1.2824486417561414</v>
      </c>
      <c r="M462" s="15">
        <f t="shared" si="60"/>
        <v>0.443</v>
      </c>
      <c r="O462" s="28">
        <f t="shared" si="56"/>
        <v>0.443</v>
      </c>
      <c r="P462" s="19">
        <f>AA462*VLOOKUP($O462,AProperties!$A$8:$I$1007,VLOOKUP(Span,Data!$N$4:$Y$11,Data!$Y$1,FALSE),FALSE)</f>
        <v>0.27517527072926623</v>
      </c>
      <c r="Q462" s="19">
        <f>AB462*VLOOKUP($O462,AProperties!$A$8:$I$1007,VLOOKUP(Span,Data!$N$4:$Y$11,Data!$Y$1,FALSE),FALSE)</f>
        <v>0.38915659989501655</v>
      </c>
      <c r="R462" s="19">
        <f>AC462*VLOOKUP($O462,AProperties!$A$8:$I$1007,VLOOKUP(Span,Data!$N$4:$Y$11,Data!$Y$1,FALSE),FALSE)</f>
        <v>0.55035054145853246</v>
      </c>
      <c r="S462" s="19">
        <f>AD462*VLOOKUP($O462,AProperties!$A$8:$I$1007,VLOOKUP(Span,Data!$N$4:$Y$11,Data!$Y$1,FALSE),FALSE)</f>
        <v>0.67403900311892173</v>
      </c>
      <c r="T462" s="19">
        <f>AE462*VLOOKUP($O462,AProperties!$A$8:$I$1007,VLOOKUP(Span,Data!$N$4:$Y$11,Data!$Y$1,FALSE),FALSE)</f>
        <v>0.77831319979003311</v>
      </c>
      <c r="U462" s="19">
        <f>AF462*VLOOKUP($O462,AProperties!$A$8:$I$1007,VLOOKUP(Span,Data!$N$4:$Y$11,Data!$Y$1,FALSE),FALSE)</f>
        <v>0.87018061125794444</v>
      </c>
      <c r="V462" s="19">
        <f>AG462*VLOOKUP($O462,AProperties!$A$8:$I$1007,VLOOKUP(Span,Data!$N$4:$Y$11,Data!$Y$1,FALSE),FALSE)</f>
        <v>0.95323509977922005</v>
      </c>
      <c r="W462" s="19">
        <f>AH462*VLOOKUP($O462,AProperties!$A$8:$I$1007,VLOOKUP(Span,Data!$N$4:$Y$11,Data!$Y$1,FALSE),FALSE)</f>
        <v>1.0296115843816782</v>
      </c>
      <c r="X462" s="19">
        <f>AI462*VLOOKUP($O462,AProperties!$A$8:$I$1007,VLOOKUP(Span,Data!$N$4:$Y$11,Data!$Y$1,FALSE),FALSE)</f>
        <v>1.1007010829170649</v>
      </c>
      <c r="Y462" s="19">
        <f>AJ462*VLOOKUP($O462,AProperties!$A$8:$I$1007,VLOOKUP(Span,Data!$N$4:$Y$11,Data!$Y$1,FALSE),FALSE)</f>
        <v>1.1674697996850494</v>
      </c>
      <c r="Z462" s="19">
        <f>AK462*VLOOKUP($O462,AProperties!$A$8:$I$1007,VLOOKUP(Span,Data!$N$4:$Y$11,Data!$Y$1,FALSE),FALSE)</f>
        <v>1.230621222155095</v>
      </c>
      <c r="AA462" s="19">
        <f>$I462*AA$19^0.5/VLOOKUP($O462,AProperties!$AY$8:$BG$1007,VLOOKUP(Span,Data!$N$4:$Y$11,Data!$Y$1,FALSE),FALSE)</f>
        <v>0.52355746560464778</v>
      </c>
      <c r="AB462" s="19">
        <f>$I462*AB$19^0.5/VLOOKUP($O462,AProperties!$AY$8:$BG$1007,VLOOKUP(Span,Data!$N$4:$Y$11,Data!$Y$1,FALSE),FALSE)</f>
        <v>0.74042206853977832</v>
      </c>
      <c r="AC462" s="19">
        <f>$I462*AC$19^0.5/VLOOKUP($O462,AProperties!$AY$8:$BG$1007,VLOOKUP(Span,Data!$N$4:$Y$11,Data!$Y$1,FALSE),FALSE)</f>
        <v>1.0471149312092956</v>
      </c>
      <c r="AD462" s="19">
        <f>$I462*AD$19^0.5/VLOOKUP($O462,AProperties!$AY$8:$BG$1007,VLOOKUP(Span,Data!$N$4:$Y$11,Data!$Y$1,FALSE),FALSE)</f>
        <v>1.2824486417561414</v>
      </c>
      <c r="AE462" s="19">
        <f>$I462*AE$19^0.5/VLOOKUP($O462,AProperties!$AY$8:$BG$1007,VLOOKUP(Span,Data!$N$4:$Y$11,Data!$Y$1,FALSE),FALSE)</f>
        <v>1.4808441370795566</v>
      </c>
      <c r="AF462" s="19">
        <f>$I462*AF$19^0.5/VLOOKUP($O462,AProperties!$AY$8:$BG$1007,VLOOKUP(Span,Data!$N$4:$Y$11,Data!$Y$1,FALSE),FALSE)</f>
        <v>1.6556340772959526</v>
      </c>
      <c r="AG462" s="19">
        <f>$I462*AG$19^0.5/VLOOKUP($O462,AProperties!$AY$8:$BG$1007,VLOOKUP(Span,Data!$N$4:$Y$11,Data!$Y$1,FALSE),FALSE)</f>
        <v>1.81365626221849</v>
      </c>
      <c r="AH462" s="19">
        <f>$I462*AH$19^0.5/VLOOKUP($O462,AProperties!$AY$8:$BG$1007,VLOOKUP(Span,Data!$N$4:$Y$11,Data!$Y$1,FALSE),FALSE)</f>
        <v>1.9589726585802745</v>
      </c>
      <c r="AI462" s="19">
        <f>$I462*AI$19^0.5/VLOOKUP($O462,AProperties!$AY$8:$BG$1007,VLOOKUP(Span,Data!$N$4:$Y$11,Data!$Y$1,FALSE),FALSE)</f>
        <v>2.0942298624185911</v>
      </c>
      <c r="AJ462" s="19">
        <f>$I462*AJ$19^0.5/VLOOKUP($O462,AProperties!$AY$8:$BG$1007,VLOOKUP(Span,Data!$N$4:$Y$11,Data!$Y$1,FALSE),FALSE)</f>
        <v>2.2212662056193344</v>
      </c>
      <c r="AK462" s="19">
        <f>$I462*AK$19^0.5/VLOOKUP($O462,AProperties!$AY$8:$BG$1007,VLOOKUP(Span,Data!$N$4:$Y$11,Data!$Y$1,FALSE),FALSE)</f>
        <v>2.3414201664390011</v>
      </c>
      <c r="AL462" s="47">
        <f t="shared" si="57"/>
        <v>0.443</v>
      </c>
    </row>
    <row r="463" spans="1:38" x14ac:dyDescent="0.25">
      <c r="A463" s="15">
        <v>0.44400000000000001</v>
      </c>
      <c r="B463" s="116">
        <f>VLOOKUP($A463,APropertiesDimless!$A$7:$I$1007,VLOOKUP(Span,Data!$N$4:$Y$11,Data!$Y$1,FALSE),FALSE)</f>
        <v>0.47504945289493755</v>
      </c>
      <c r="C463" s="6">
        <f t="shared" si="53"/>
        <v>0.68152472644746875</v>
      </c>
      <c r="D463" s="116">
        <f>VLOOKUP($A463,AProperties!$AE$8:$AM$1007,VLOOKUP(Span,Data!$N$4:$Y$11,Data!$Y$1,FALSE),FALSE)</f>
        <v>0.54301033098933915</v>
      </c>
      <c r="E463" s="116">
        <f t="shared" si="54"/>
        <v>0.77165838175981583</v>
      </c>
      <c r="F463" s="6">
        <f t="shared" si="58"/>
        <v>1.1719887634910837</v>
      </c>
      <c r="G463" s="9"/>
      <c r="H463" s="15">
        <f t="shared" si="55"/>
        <v>0.44400000000000001</v>
      </c>
      <c r="I463" s="6">
        <f>VLOOKUP(H463,AProperties!$AO$8:$AW$1007,VLOOKUP(Span,Data!$N$4:$Y$11,Data!$Y$1,FALSE),FALSE)^(2/3)</f>
        <v>0.37996115632246952</v>
      </c>
      <c r="J463" s="15">
        <f>$I463*(Slope^0.5)/VLOOKUP($H463,AProperties!$AY$8:$BG$1007,VLOOKUP(Span,Data!$N$4:$Y$11,Data!$Y$1,FALSE),FALSE)</f>
        <v>1.283915641731975</v>
      </c>
      <c r="K463" s="15">
        <f>$J463*VLOOKUP($H463,AProperties!$A$8:$I$1007,VLOOKUP(Span,Data!$N$4:$Y$11,Data!$Y$1,FALSE),FALSE)</f>
        <v>0.67623391645588171</v>
      </c>
      <c r="L463" s="15">
        <f t="shared" si="59"/>
        <v>1.283915641731975</v>
      </c>
      <c r="M463" s="15">
        <f t="shared" si="60"/>
        <v>0.44400000000000001</v>
      </c>
      <c r="O463" s="28">
        <f t="shared" si="56"/>
        <v>0.44400000000000001</v>
      </c>
      <c r="P463" s="19">
        <f>AA463*VLOOKUP($O463,AProperties!$A$8:$I$1007,VLOOKUP(Span,Data!$N$4:$Y$11,Data!$Y$1,FALSE),FALSE)</f>
        <v>0.27607134034679648</v>
      </c>
      <c r="Q463" s="19">
        <f>AB463*VLOOKUP($O463,AProperties!$A$8:$I$1007,VLOOKUP(Span,Data!$N$4:$Y$11,Data!$Y$1,FALSE),FALSE)</f>
        <v>0.39042383370095823</v>
      </c>
      <c r="R463" s="19">
        <f>AC463*VLOOKUP($O463,AProperties!$A$8:$I$1007,VLOOKUP(Span,Data!$N$4:$Y$11,Data!$Y$1,FALSE),FALSE)</f>
        <v>0.55214268069359296</v>
      </c>
      <c r="S463" s="19">
        <f>AD463*VLOOKUP($O463,AProperties!$A$8:$I$1007,VLOOKUP(Span,Data!$N$4:$Y$11,Data!$Y$1,FALSE),FALSE)</f>
        <v>0.67623391645588171</v>
      </c>
      <c r="T463" s="19">
        <f>AE463*VLOOKUP($O463,AProperties!$A$8:$I$1007,VLOOKUP(Span,Data!$N$4:$Y$11,Data!$Y$1,FALSE),FALSE)</f>
        <v>0.78084766740191647</v>
      </c>
      <c r="U463" s="19">
        <f>AF463*VLOOKUP($O463,AProperties!$A$8:$I$1007,VLOOKUP(Span,Data!$N$4:$Y$11,Data!$Y$1,FALSE),FALSE)</f>
        <v>0.87301423219141583</v>
      </c>
      <c r="V463" s="19">
        <f>AG463*VLOOKUP($O463,AProperties!$A$8:$I$1007,VLOOKUP(Span,Data!$N$4:$Y$11,Data!$Y$1,FALSE),FALSE)</f>
        <v>0.95633917598858253</v>
      </c>
      <c r="W463" s="19">
        <f>AH463*VLOOKUP($O463,AProperties!$A$8:$I$1007,VLOOKUP(Span,Data!$N$4:$Y$11,Data!$Y$1,FALSE),FALSE)</f>
        <v>1.032964369885174</v>
      </c>
      <c r="X463" s="19">
        <f>AI463*VLOOKUP($O463,AProperties!$A$8:$I$1007,VLOOKUP(Span,Data!$N$4:$Y$11,Data!$Y$1,FALSE),FALSE)</f>
        <v>1.1042853613871859</v>
      </c>
      <c r="Y463" s="19">
        <f>AJ463*VLOOKUP($O463,AProperties!$A$8:$I$1007,VLOOKUP(Span,Data!$N$4:$Y$11,Data!$Y$1,FALSE),FALSE)</f>
        <v>1.1712715011028747</v>
      </c>
      <c r="Z463" s="19">
        <f>AK463*VLOOKUP($O463,AProperties!$A$8:$I$1007,VLOOKUP(Span,Data!$N$4:$Y$11,Data!$Y$1,FALSE),FALSE)</f>
        <v>1.2346285673098347</v>
      </c>
      <c r="AA463" s="19">
        <f>$I463*AA$19^0.5/VLOOKUP($O463,AProperties!$AY$8:$BG$1007,VLOOKUP(Span,Data!$N$4:$Y$11,Data!$Y$1,FALSE),FALSE)</f>
        <v>0.52415636583689251</v>
      </c>
      <c r="AB463" s="19">
        <f>$I463*AB$19^0.5/VLOOKUP($O463,AProperties!$AY$8:$BG$1007,VLOOKUP(Span,Data!$N$4:$Y$11,Data!$Y$1,FALSE),FALSE)</f>
        <v>0.74126904137072702</v>
      </c>
      <c r="AC463" s="19">
        <f>$I463*AC$19^0.5/VLOOKUP($O463,AProperties!$AY$8:$BG$1007,VLOOKUP(Span,Data!$N$4:$Y$11,Data!$Y$1,FALSE),FALSE)</f>
        <v>1.048312731673785</v>
      </c>
      <c r="AD463" s="19">
        <f>$I463*AD$19^0.5/VLOOKUP($O463,AProperties!$AY$8:$BG$1007,VLOOKUP(Span,Data!$N$4:$Y$11,Data!$Y$1,FALSE),FALSE)</f>
        <v>1.283915641731975</v>
      </c>
      <c r="AE463" s="19">
        <f>$I463*AE$19^0.5/VLOOKUP($O463,AProperties!$AY$8:$BG$1007,VLOOKUP(Span,Data!$N$4:$Y$11,Data!$Y$1,FALSE),FALSE)</f>
        <v>1.482538082741454</v>
      </c>
      <c r="AF463" s="19">
        <f>$I463*AF$19^0.5/VLOOKUP($O463,AProperties!$AY$8:$BG$1007,VLOOKUP(Span,Data!$N$4:$Y$11,Data!$Y$1,FALSE),FALSE)</f>
        <v>1.6575279661210494</v>
      </c>
      <c r="AG463" s="19">
        <f>$I463*AG$19^0.5/VLOOKUP($O463,AProperties!$AY$8:$BG$1007,VLOOKUP(Span,Data!$N$4:$Y$11,Data!$Y$1,FALSE),FALSE)</f>
        <v>1.8157309134803152</v>
      </c>
      <c r="AH463" s="19">
        <f>$I463*AH$19^0.5/VLOOKUP($O463,AProperties!$AY$8:$BG$1007,VLOOKUP(Span,Data!$N$4:$Y$11,Data!$Y$1,FALSE),FALSE)</f>
        <v>1.9612135380581934</v>
      </c>
      <c r="AI463" s="19">
        <f>$I463*AI$19^0.5/VLOOKUP($O463,AProperties!$AY$8:$BG$1007,VLOOKUP(Span,Data!$N$4:$Y$11,Data!$Y$1,FALSE),FALSE)</f>
        <v>2.0966254633475701</v>
      </c>
      <c r="AJ463" s="19">
        <f>$I463*AJ$19^0.5/VLOOKUP($O463,AProperties!$AY$8:$BG$1007,VLOOKUP(Span,Data!$N$4:$Y$11,Data!$Y$1,FALSE),FALSE)</f>
        <v>2.2238071241121808</v>
      </c>
      <c r="AK463" s="19">
        <f>$I463*AK$19^0.5/VLOOKUP($O463,AProperties!$AY$8:$BG$1007,VLOOKUP(Span,Data!$N$4:$Y$11,Data!$Y$1,FALSE),FALSE)</f>
        <v>2.3440985297010801</v>
      </c>
      <c r="AL463" s="47">
        <f t="shared" si="57"/>
        <v>0.44400000000000001</v>
      </c>
    </row>
    <row r="464" spans="1:38" x14ac:dyDescent="0.25">
      <c r="A464" s="15">
        <v>0.44500000000000001</v>
      </c>
      <c r="B464" s="116">
        <f>VLOOKUP($A464,APropertiesDimless!$A$7:$I$1007,VLOOKUP(Span,Data!$N$4:$Y$11,Data!$Y$1,FALSE),FALSE)</f>
        <v>0.47630031682797497</v>
      </c>
      <c r="C464" s="6">
        <f t="shared" si="53"/>
        <v>0.68315015841398752</v>
      </c>
      <c r="D464" s="116">
        <f>VLOOKUP($A464,AProperties!$AE$8:$AM$1007,VLOOKUP(Span,Data!$N$4:$Y$11,Data!$Y$1,FALSE),FALSE)</f>
        <v>0.54415309044514948</v>
      </c>
      <c r="E464" s="116">
        <f t="shared" si="54"/>
        <v>0.77382407696898081</v>
      </c>
      <c r="F464" s="6">
        <f t="shared" si="58"/>
        <v>1.1760004276952072</v>
      </c>
      <c r="G464" s="9"/>
      <c r="H464" s="15">
        <f t="shared" si="55"/>
        <v>0.44500000000000001</v>
      </c>
      <c r="I464" s="6">
        <f>VLOOKUP(H464,AProperties!$AO$8:$AW$1007,VLOOKUP(Span,Data!$N$4:$Y$11,Data!$Y$1,FALSE),FALSE)^(2/3)</f>
        <v>0.38029557036891909</v>
      </c>
      <c r="J464" s="15">
        <f>$I464*(Slope^0.5)/VLOOKUP($H464,AProperties!$AY$8:$BG$1007,VLOOKUP(Span,Data!$N$4:$Y$11,Data!$Y$1,FALSE),FALSE)</f>
        <v>1.2853795273987096</v>
      </c>
      <c r="K464" s="15">
        <f>$J464*VLOOKUP($H464,AProperties!$A$8:$I$1007,VLOOKUP(Span,Data!$N$4:$Y$11,Data!$Y$1,FALSE),FALSE)</f>
        <v>0.67842968964313299</v>
      </c>
      <c r="L464" s="15">
        <f t="shared" si="59"/>
        <v>1.2853795273987096</v>
      </c>
      <c r="M464" s="15">
        <f t="shared" si="60"/>
        <v>0.44500000000000001</v>
      </c>
      <c r="O464" s="28">
        <f t="shared" si="56"/>
        <v>0.44500000000000001</v>
      </c>
      <c r="P464" s="19">
        <f>AA464*VLOOKUP($O464,AProperties!$A$8:$I$1007,VLOOKUP(Span,Data!$N$4:$Y$11,Data!$Y$1,FALSE),FALSE)</f>
        <v>0.27696776099673825</v>
      </c>
      <c r="Q464" s="19">
        <f>AB464*VLOOKUP($O464,AProperties!$A$8:$I$1007,VLOOKUP(Span,Data!$N$4:$Y$11,Data!$Y$1,FALSE),FALSE)</f>
        <v>0.39169156394169713</v>
      </c>
      <c r="R464" s="19">
        <f>AC464*VLOOKUP($O464,AProperties!$A$8:$I$1007,VLOOKUP(Span,Data!$N$4:$Y$11,Data!$Y$1,FALSE),FALSE)</f>
        <v>0.55393552199347651</v>
      </c>
      <c r="S464" s="19">
        <f>AD464*VLOOKUP($O464,AProperties!$A$8:$I$1007,VLOOKUP(Span,Data!$N$4:$Y$11,Data!$Y$1,FALSE),FALSE)</f>
        <v>0.67842968964313299</v>
      </c>
      <c r="T464" s="19">
        <f>AE464*VLOOKUP($O464,AProperties!$A$8:$I$1007,VLOOKUP(Span,Data!$N$4:$Y$11,Data!$Y$1,FALSE),FALSE)</f>
        <v>0.78338312788339426</v>
      </c>
      <c r="U464" s="19">
        <f>AF464*VLOOKUP($O464,AProperties!$A$8:$I$1007,VLOOKUP(Span,Data!$N$4:$Y$11,Data!$Y$1,FALSE),FALSE)</f>
        <v>0.87584896318684025</v>
      </c>
      <c r="V464" s="19">
        <f>AG464*VLOOKUP($O464,AProperties!$A$8:$I$1007,VLOOKUP(Span,Data!$N$4:$Y$11,Data!$Y$1,FALSE),FALSE)</f>
        <v>0.9594444682098886</v>
      </c>
      <c r="W464" s="19">
        <f>AH464*VLOOKUP($O464,AProperties!$A$8:$I$1007,VLOOKUP(Span,Data!$N$4:$Y$11,Data!$Y$1,FALSE),FALSE)</f>
        <v>1.0363184688316851</v>
      </c>
      <c r="X464" s="19">
        <f>AI464*VLOOKUP($O464,AProperties!$A$8:$I$1007,VLOOKUP(Span,Data!$N$4:$Y$11,Data!$Y$1,FALSE),FALSE)</f>
        <v>1.107871043986953</v>
      </c>
      <c r="Y464" s="19">
        <f>AJ464*VLOOKUP($O464,AProperties!$A$8:$I$1007,VLOOKUP(Span,Data!$N$4:$Y$11,Data!$Y$1,FALSE),FALSE)</f>
        <v>1.1750746918250914</v>
      </c>
      <c r="Z464" s="19">
        <f>AK464*VLOOKUP($O464,AProperties!$A$8:$I$1007,VLOOKUP(Span,Data!$N$4:$Y$11,Data!$Y$1,FALSE),FALSE)</f>
        <v>1.2386374823292432</v>
      </c>
      <c r="AA464" s="19">
        <f>$I464*AA$19^0.5/VLOOKUP($O464,AProperties!$AY$8:$BG$1007,VLOOKUP(Span,Data!$N$4:$Y$11,Data!$Y$1,FALSE),FALSE)</f>
        <v>0.52475399465777151</v>
      </c>
      <c r="AB464" s="19">
        <f>$I464*AB$19^0.5/VLOOKUP($O464,AProperties!$AY$8:$BG$1007,VLOOKUP(Span,Data!$N$4:$Y$11,Data!$Y$1,FALSE),FALSE)</f>
        <v>0.74211421615447903</v>
      </c>
      <c r="AC464" s="19">
        <f>$I464*AC$19^0.5/VLOOKUP($O464,AProperties!$AY$8:$BG$1007,VLOOKUP(Span,Data!$N$4:$Y$11,Data!$Y$1,FALSE),FALSE)</f>
        <v>1.049507989315543</v>
      </c>
      <c r="AD464" s="19">
        <f>$I464*AD$19^0.5/VLOOKUP($O464,AProperties!$AY$8:$BG$1007,VLOOKUP(Span,Data!$N$4:$Y$11,Data!$Y$1,FALSE),FALSE)</f>
        <v>1.2853795273987096</v>
      </c>
      <c r="AE464" s="19">
        <f>$I464*AE$19^0.5/VLOOKUP($O464,AProperties!$AY$8:$BG$1007,VLOOKUP(Span,Data!$N$4:$Y$11,Data!$Y$1,FALSE),FALSE)</f>
        <v>1.4842284323089581</v>
      </c>
      <c r="AF464" s="19">
        <f>$I464*AF$19^0.5/VLOOKUP($O464,AProperties!$AY$8:$BG$1007,VLOOKUP(Span,Data!$N$4:$Y$11,Data!$Y$1,FALSE),FALSE)</f>
        <v>1.6594178343903876</v>
      </c>
      <c r="AG464" s="19">
        <f>$I464*AG$19^0.5/VLOOKUP($O464,AProperties!$AY$8:$BG$1007,VLOOKUP(Span,Data!$N$4:$Y$11,Data!$Y$1,FALSE),FALSE)</f>
        <v>1.8178011604439748</v>
      </c>
      <c r="AH464" s="19">
        <f>$I464*AH$19^0.5/VLOOKUP($O464,AProperties!$AY$8:$BG$1007,VLOOKUP(Span,Data!$N$4:$Y$11,Data!$Y$1,FALSE),FALSE)</f>
        <v>1.9634496603503839</v>
      </c>
      <c r="AI464" s="19">
        <f>$I464*AI$19^0.5/VLOOKUP($O464,AProperties!$AY$8:$BG$1007,VLOOKUP(Span,Data!$N$4:$Y$11,Data!$Y$1,FALSE),FALSE)</f>
        <v>2.099015978631086</v>
      </c>
      <c r="AJ464" s="19">
        <f>$I464*AJ$19^0.5/VLOOKUP($O464,AProperties!$AY$8:$BG$1007,VLOOKUP(Span,Data!$N$4:$Y$11,Data!$Y$1,FALSE),FALSE)</f>
        <v>2.226342648463437</v>
      </c>
      <c r="AK464" s="19">
        <f>$I464*AK$19^0.5/VLOOKUP($O464,AProperties!$AY$8:$BG$1007,VLOOKUP(Span,Data!$N$4:$Y$11,Data!$Y$1,FALSE),FALSE)</f>
        <v>2.3467712070386768</v>
      </c>
      <c r="AL464" s="47">
        <f t="shared" si="57"/>
        <v>0.44500000000000001</v>
      </c>
    </row>
    <row r="465" spans="1:38" x14ac:dyDescent="0.25">
      <c r="A465" s="15">
        <v>0.44600000000000001</v>
      </c>
      <c r="B465" s="116">
        <f>VLOOKUP($A465,APropertiesDimless!$A$7:$I$1007,VLOOKUP(Span,Data!$N$4:$Y$11,Data!$Y$1,FALSE),FALSE)</f>
        <v>0.4775527474313056</v>
      </c>
      <c r="C465" s="6">
        <f t="shared" si="53"/>
        <v>0.68477637371565281</v>
      </c>
      <c r="D465" s="116">
        <f>VLOOKUP($A465,AProperties!$AE$8:$AM$1007,VLOOKUP(Span,Data!$N$4:$Y$11,Data!$Y$1,FALSE),FALSE)</f>
        <v>0.5452952463007199</v>
      </c>
      <c r="E465" s="116">
        <f t="shared" si="54"/>
        <v>0.77599216471282284</v>
      </c>
      <c r="F465" s="6">
        <f t="shared" si="58"/>
        <v>1.1800171795028427</v>
      </c>
      <c r="G465" s="9"/>
      <c r="H465" s="15">
        <f t="shared" si="55"/>
        <v>0.44600000000000001</v>
      </c>
      <c r="I465" s="6">
        <f>VLOOKUP(H465,AProperties!$AO$8:$AW$1007,VLOOKUP(Span,Data!$N$4:$Y$11,Data!$Y$1,FALSE),FALSE)^(2/3)</f>
        <v>0.38062892921470526</v>
      </c>
      <c r="J465" s="15">
        <f>$I465*(Slope^0.5)/VLOOKUP($H465,AProperties!$AY$8:$BG$1007,VLOOKUP(Span,Data!$N$4:$Y$11,Data!$Y$1,FALSE),FALSE)</f>
        <v>1.2868403026749988</v>
      </c>
      <c r="K465" s="15">
        <f>$J465*VLOOKUP($H465,AProperties!$A$8:$I$1007,VLOOKUP(Span,Data!$N$4:$Y$11,Data!$Y$1,FALSE),FALSE)</f>
        <v>0.68062630952333625</v>
      </c>
      <c r="L465" s="15">
        <f t="shared" si="59"/>
        <v>1.2868403026749988</v>
      </c>
      <c r="M465" s="15">
        <f t="shared" si="60"/>
        <v>0.44600000000000001</v>
      </c>
      <c r="O465" s="28">
        <f t="shared" si="56"/>
        <v>0.44600000000000001</v>
      </c>
      <c r="P465" s="19">
        <f>AA465*VLOOKUP($O465,AProperties!$A$8:$I$1007,VLOOKUP(Span,Data!$N$4:$Y$11,Data!$Y$1,FALSE),FALSE)</f>
        <v>0.27786452730763006</v>
      </c>
      <c r="Q465" s="19">
        <f>AB465*VLOOKUP($O465,AProperties!$A$8:$I$1007,VLOOKUP(Span,Data!$N$4:$Y$11,Data!$Y$1,FALSE),FALSE)</f>
        <v>0.39295978302083967</v>
      </c>
      <c r="R465" s="19">
        <f>AC465*VLOOKUP($O465,AProperties!$A$8:$I$1007,VLOOKUP(Span,Data!$N$4:$Y$11,Data!$Y$1,FALSE),FALSE)</f>
        <v>0.55572905461526012</v>
      </c>
      <c r="S465" s="19">
        <f>AD465*VLOOKUP($O465,AProperties!$A$8:$I$1007,VLOOKUP(Span,Data!$N$4:$Y$11,Data!$Y$1,FALSE),FALSE)</f>
        <v>0.68062630952333625</v>
      </c>
      <c r="T465" s="19">
        <f>AE465*VLOOKUP($O465,AProperties!$A$8:$I$1007,VLOOKUP(Span,Data!$N$4:$Y$11,Data!$Y$1,FALSE),FALSE)</f>
        <v>0.78591956604167934</v>
      </c>
      <c r="U465" s="19">
        <f>AF465*VLOOKUP($O465,AProperties!$A$8:$I$1007,VLOOKUP(Span,Data!$N$4:$Y$11,Data!$Y$1,FALSE),FALSE)</f>
        <v>0.87868478725816512</v>
      </c>
      <c r="V465" s="19">
        <f>AG465*VLOOKUP($O465,AProperties!$A$8:$I$1007,VLOOKUP(Span,Data!$N$4:$Y$11,Data!$Y$1,FALSE),FALSE)</f>
        <v>0.96255095783585021</v>
      </c>
      <c r="W465" s="19">
        <f>AH465*VLOOKUP($O465,AProperties!$A$8:$I$1007,VLOOKUP(Span,Data!$N$4:$Y$11,Data!$Y$1,FALSE),FALSE)</f>
        <v>1.0396738611230438</v>
      </c>
      <c r="X465" s="19">
        <f>AI465*VLOOKUP($O465,AProperties!$A$8:$I$1007,VLOOKUP(Span,Data!$N$4:$Y$11,Data!$Y$1,FALSE),FALSE)</f>
        <v>1.1114581092305202</v>
      </c>
      <c r="Y465" s="19">
        <f>AJ465*VLOOKUP($O465,AProperties!$A$8:$I$1007,VLOOKUP(Span,Data!$N$4:$Y$11,Data!$Y$1,FALSE),FALSE)</f>
        <v>1.1788793490625191</v>
      </c>
      <c r="Z465" s="19">
        <f>AK465*VLOOKUP($O465,AProperties!$A$8:$I$1007,VLOOKUP(Span,Data!$N$4:$Y$11,Data!$Y$1,FALSE),FALSE)</f>
        <v>1.242647943191415</v>
      </c>
      <c r="AA465" s="19">
        <f>$I465*AA$19^0.5/VLOOKUP($O465,AProperties!$AY$8:$BG$1007,VLOOKUP(Span,Data!$N$4:$Y$11,Data!$Y$1,FALSE),FALSE)</f>
        <v>0.52535035366706828</v>
      </c>
      <c r="AB465" s="19">
        <f>$I465*AB$19^0.5/VLOOKUP($O465,AProperties!$AY$8:$BG$1007,VLOOKUP(Span,Data!$N$4:$Y$11,Data!$Y$1,FALSE),FALSE)</f>
        <v>0.74295759515347004</v>
      </c>
      <c r="AC465" s="19">
        <f>$I465*AC$19^0.5/VLOOKUP($O465,AProperties!$AY$8:$BG$1007,VLOOKUP(Span,Data!$N$4:$Y$11,Data!$Y$1,FALSE),FALSE)</f>
        <v>1.0507007073341366</v>
      </c>
      <c r="AD465" s="19">
        <f>$I465*AD$19^0.5/VLOOKUP($O465,AProperties!$AY$8:$BG$1007,VLOOKUP(Span,Data!$N$4:$Y$11,Data!$Y$1,FALSE),FALSE)</f>
        <v>1.2868403026749988</v>
      </c>
      <c r="AE465" s="19">
        <f>$I465*AE$19^0.5/VLOOKUP($O465,AProperties!$AY$8:$BG$1007,VLOOKUP(Span,Data!$N$4:$Y$11,Data!$Y$1,FALSE),FALSE)</f>
        <v>1.4859151903069401</v>
      </c>
      <c r="AF465" s="19">
        <f>$I465*AF$19^0.5/VLOOKUP($O465,AProperties!$AY$8:$BG$1007,VLOOKUP(Span,Data!$N$4:$Y$11,Data!$Y$1,FALSE),FALSE)</f>
        <v>1.6613036871629272</v>
      </c>
      <c r="AG465" s="19">
        <f>$I465*AG$19^0.5/VLOOKUP($O465,AProperties!$AY$8:$BG$1007,VLOOKUP(Span,Data!$N$4:$Y$11,Data!$Y$1,FALSE),FALSE)</f>
        <v>1.819867008651282</v>
      </c>
      <c r="AH465" s="19">
        <f>$I465*AH$19^0.5/VLOOKUP($O465,AProperties!$AY$8:$BG$1007,VLOOKUP(Span,Data!$N$4:$Y$11,Data!$Y$1,FALSE),FALSE)</f>
        <v>1.9656810314426889</v>
      </c>
      <c r="AI465" s="19">
        <f>$I465*AI$19^0.5/VLOOKUP($O465,AProperties!$AY$8:$BG$1007,VLOOKUP(Span,Data!$N$4:$Y$11,Data!$Y$1,FALSE),FALSE)</f>
        <v>2.1014014146682731</v>
      </c>
      <c r="AJ465" s="19">
        <f>$I465*AJ$19^0.5/VLOOKUP($O465,AProperties!$AY$8:$BG$1007,VLOOKUP(Span,Data!$N$4:$Y$11,Data!$Y$1,FALSE),FALSE)</f>
        <v>2.22887278546041</v>
      </c>
      <c r="AK465" s="19">
        <f>$I465*AK$19^0.5/VLOOKUP($O465,AProperties!$AY$8:$BG$1007,VLOOKUP(Span,Data!$N$4:$Y$11,Data!$Y$1,FALSE),FALSE)</f>
        <v>2.3494382056062415</v>
      </c>
      <c r="AL465" s="47">
        <f t="shared" si="57"/>
        <v>0.44600000000000001</v>
      </c>
    </row>
    <row r="466" spans="1:38" x14ac:dyDescent="0.25">
      <c r="A466" s="15">
        <v>0.44700000000000001</v>
      </c>
      <c r="B466" s="116">
        <f>VLOOKUP($A466,APropertiesDimless!$A$7:$I$1007,VLOOKUP(Span,Data!$N$4:$Y$11,Data!$Y$1,FALSE),FALSE)</f>
        <v>0.47880675290481689</v>
      </c>
      <c r="C466" s="6">
        <f t="shared" si="53"/>
        <v>0.68640337645240845</v>
      </c>
      <c r="D466" s="116">
        <f>VLOOKUP($A466,AProperties!$AE$8:$AM$1007,VLOOKUP(Span,Data!$N$4:$Y$11,Data!$Y$1,FALSE),FALSE)</f>
        <v>0.54643679670183187</v>
      </c>
      <c r="E466" s="116">
        <f t="shared" si="54"/>
        <v>0.77816265112849603</v>
      </c>
      <c r="F466" s="6">
        <f t="shared" si="58"/>
        <v>1.1840390196672281</v>
      </c>
      <c r="G466" s="9"/>
      <c r="H466" s="15">
        <f t="shared" si="55"/>
        <v>0.44700000000000001</v>
      </c>
      <c r="I466" s="6">
        <f>VLOOKUP(H466,AProperties!$AO$8:$AW$1007,VLOOKUP(Span,Data!$N$4:$Y$11,Data!$Y$1,FALSE),FALSE)^(2/3)</f>
        <v>0.38096123473042465</v>
      </c>
      <c r="J466" s="15">
        <f>$I466*(Slope^0.5)/VLOOKUP($H466,AProperties!$AY$8:$BG$1007,VLOOKUP(Span,Data!$N$4:$Y$11,Data!$Y$1,FALSE),FALSE)</f>
        <v>1.2882979714457461</v>
      </c>
      <c r="K466" s="15">
        <f>$J466*VLOOKUP($H466,AProperties!$A$8:$I$1007,VLOOKUP(Span,Data!$N$4:$Y$11,Data!$Y$1,FALSE),FALSE)</f>
        <v>0.68282376293538438</v>
      </c>
      <c r="L466" s="15">
        <f t="shared" si="59"/>
        <v>1.2882979714457461</v>
      </c>
      <c r="M466" s="15">
        <f t="shared" si="60"/>
        <v>0.44700000000000001</v>
      </c>
      <c r="O466" s="28">
        <f t="shared" si="56"/>
        <v>0.44700000000000001</v>
      </c>
      <c r="P466" s="19">
        <f>AA466*VLOOKUP($O466,AProperties!$A$8:$I$1007,VLOOKUP(Span,Data!$N$4:$Y$11,Data!$Y$1,FALSE),FALSE)</f>
        <v>0.27876163390647274</v>
      </c>
      <c r="Q466" s="19">
        <f>AB466*VLOOKUP($O466,AProperties!$A$8:$I$1007,VLOOKUP(Span,Data!$N$4:$Y$11,Data!$Y$1,FALSE),FALSE)</f>
        <v>0.39422848333981747</v>
      </c>
      <c r="R466" s="19">
        <f>AC466*VLOOKUP($O466,AProperties!$A$8:$I$1007,VLOOKUP(Span,Data!$N$4:$Y$11,Data!$Y$1,FALSE),FALSE)</f>
        <v>0.55752326781294548</v>
      </c>
      <c r="S466" s="19">
        <f>AD466*VLOOKUP($O466,AProperties!$A$8:$I$1007,VLOOKUP(Span,Data!$N$4:$Y$11,Data!$Y$1,FALSE),FALSE)</f>
        <v>0.68282376293538438</v>
      </c>
      <c r="T466" s="19">
        <f>AE466*VLOOKUP($O466,AProperties!$A$8:$I$1007,VLOOKUP(Span,Data!$N$4:$Y$11,Data!$Y$1,FALSE),FALSE)</f>
        <v>0.78845696667963494</v>
      </c>
      <c r="U466" s="19">
        <f>AF466*VLOOKUP($O466,AProperties!$A$8:$I$1007,VLOOKUP(Span,Data!$N$4:$Y$11,Data!$Y$1,FALSE),FALSE)</f>
        <v>0.88152168741447501</v>
      </c>
      <c r="V466" s="19">
        <f>AG466*VLOOKUP($O466,AProperties!$A$8:$I$1007,VLOOKUP(Span,Data!$N$4:$Y$11,Data!$Y$1,FALSE),FALSE)</f>
        <v>0.96565862625385179</v>
      </c>
      <c r="W466" s="19">
        <f>AH466*VLOOKUP($O466,AProperties!$A$8:$I$1007,VLOOKUP(Span,Data!$N$4:$Y$11,Data!$Y$1,FALSE),FALSE)</f>
        <v>1.043030526655327</v>
      </c>
      <c r="X466" s="19">
        <f>AI466*VLOOKUP($O466,AProperties!$A$8:$I$1007,VLOOKUP(Span,Data!$N$4:$Y$11,Data!$Y$1,FALSE),FALSE)</f>
        <v>1.115046535625891</v>
      </c>
      <c r="Y466" s="19">
        <f>AJ466*VLOOKUP($O466,AProperties!$A$8:$I$1007,VLOOKUP(Span,Data!$N$4:$Y$11,Data!$Y$1,FALSE),FALSE)</f>
        <v>1.1826854500194521</v>
      </c>
      <c r="Z466" s="19">
        <f>AK466*VLOOKUP($O466,AProperties!$A$8:$I$1007,VLOOKUP(Span,Data!$N$4:$Y$11,Data!$Y$1,FALSE),FALSE)</f>
        <v>1.2466599258675666</v>
      </c>
      <c r="AA466" s="19">
        <f>$I466*AA$19^0.5/VLOOKUP($O466,AProperties!$AY$8:$BG$1007,VLOOKUP(Span,Data!$N$4:$Y$11,Data!$Y$1,FALSE),FALSE)</f>
        <v>0.52594544445078839</v>
      </c>
      <c r="AB466" s="19">
        <f>$I466*AB$19^0.5/VLOOKUP($O466,AProperties!$AY$8:$BG$1007,VLOOKUP(Span,Data!$N$4:$Y$11,Data!$Y$1,FALSE),FALSE)</f>
        <v>0.74379918061065042</v>
      </c>
      <c r="AC466" s="19">
        <f>$I466*AC$19^0.5/VLOOKUP($O466,AProperties!$AY$8:$BG$1007,VLOOKUP(Span,Data!$N$4:$Y$11,Data!$Y$1,FALSE),FALSE)</f>
        <v>1.0518908889015768</v>
      </c>
      <c r="AD466" s="19">
        <f>$I466*AD$19^0.5/VLOOKUP($O466,AProperties!$AY$8:$BG$1007,VLOOKUP(Span,Data!$N$4:$Y$11,Data!$Y$1,FALSE),FALSE)</f>
        <v>1.2882979714457461</v>
      </c>
      <c r="AE466" s="19">
        <f>$I466*AE$19^0.5/VLOOKUP($O466,AProperties!$AY$8:$BG$1007,VLOOKUP(Span,Data!$N$4:$Y$11,Data!$Y$1,FALSE),FALSE)</f>
        <v>1.4875983612213008</v>
      </c>
      <c r="AF466" s="19">
        <f>$I466*AF$19^0.5/VLOOKUP($O466,AProperties!$AY$8:$BG$1007,VLOOKUP(Span,Data!$N$4:$Y$11,Data!$Y$1,FALSE),FALSE)</f>
        <v>1.6631855294540576</v>
      </c>
      <c r="AG466" s="19">
        <f>$I466*AG$19^0.5/VLOOKUP($O466,AProperties!$AY$8:$BG$1007,VLOOKUP(Span,Data!$N$4:$Y$11,Data!$Y$1,FALSE),FALSE)</f>
        <v>1.8219284635963207</v>
      </c>
      <c r="AH466" s="19">
        <f>$I466*AH$19^0.5/VLOOKUP($O466,AProperties!$AY$8:$BG$1007,VLOOKUP(Span,Data!$N$4:$Y$11,Data!$Y$1,FALSE),FALSE)</f>
        <v>1.9679076572693965</v>
      </c>
      <c r="AI466" s="19">
        <f>$I466*AI$19^0.5/VLOOKUP($O466,AProperties!$AY$8:$BG$1007,VLOOKUP(Span,Data!$N$4:$Y$11,Data!$Y$1,FALSE),FALSE)</f>
        <v>2.1037817778031536</v>
      </c>
      <c r="AJ466" s="19">
        <f>$I466*AJ$19^0.5/VLOOKUP($O466,AProperties!$AY$8:$BG$1007,VLOOKUP(Span,Data!$N$4:$Y$11,Data!$Y$1,FALSE),FALSE)</f>
        <v>2.2313975418319507</v>
      </c>
      <c r="AK466" s="19">
        <f>$I466*AK$19^0.5/VLOOKUP($O466,AProperties!$AY$8:$BG$1007,VLOOKUP(Span,Data!$N$4:$Y$11,Data!$Y$1,FALSE),FALSE)</f>
        <v>2.352099532496605</v>
      </c>
      <c r="AL466" s="47">
        <f t="shared" si="57"/>
        <v>0.44700000000000001</v>
      </c>
    </row>
    <row r="467" spans="1:38" x14ac:dyDescent="0.25">
      <c r="A467" s="15">
        <v>0.44800000000000001</v>
      </c>
      <c r="B467" s="116">
        <f>VLOOKUP($A467,APropertiesDimless!$A$7:$I$1007,VLOOKUP(Span,Data!$N$4:$Y$11,Data!$Y$1,FALSE),FALSE)</f>
        <v>0.48006234149797439</v>
      </c>
      <c r="C467" s="6">
        <f t="shared" si="53"/>
        <v>0.68803117074898723</v>
      </c>
      <c r="D467" s="116">
        <f>VLOOKUP($A467,AProperties!$AE$8:$AM$1007,VLOOKUP(Span,Data!$N$4:$Y$11,Data!$Y$1,FALSE),FALSE)</f>
        <v>0.5475777397913163</v>
      </c>
      <c r="E467" s="116">
        <f t="shared" si="54"/>
        <v>0.78033554238826774</v>
      </c>
      <c r="F467" s="6">
        <f t="shared" si="58"/>
        <v>1.1880659490087837</v>
      </c>
      <c r="G467" s="9"/>
      <c r="H467" s="15">
        <f t="shared" si="55"/>
        <v>0.44800000000000001</v>
      </c>
      <c r="I467" s="6">
        <f>VLOOKUP(H467,AProperties!$AO$8:$AW$1007,VLOOKUP(Span,Data!$N$4:$Y$11,Data!$Y$1,FALSE),FALSE)^(2/3)</f>
        <v>0.38129248877333011</v>
      </c>
      <c r="J467" s="15">
        <f>$I467*(Slope^0.5)/VLOOKUP($H467,AProperties!$AY$8:$BG$1007,VLOOKUP(Span,Data!$N$4:$Y$11,Data!$Y$1,FALSE),FALSE)</f>
        <v>1.2897525375622865</v>
      </c>
      <c r="K467" s="15">
        <f>$J467*VLOOKUP($H467,AProperties!$A$8:$I$1007,VLOOKUP(Span,Data!$N$4:$Y$11,Data!$Y$1,FALSE),FALSE)</f>
        <v>0.68502203671430928</v>
      </c>
      <c r="L467" s="15">
        <f t="shared" si="59"/>
        <v>1.2897525375622865</v>
      </c>
      <c r="M467" s="15">
        <f t="shared" si="60"/>
        <v>0.44800000000000001</v>
      </c>
      <c r="O467" s="28">
        <f t="shared" si="56"/>
        <v>0.44800000000000001</v>
      </c>
      <c r="P467" s="19">
        <f>AA467*VLOOKUP($O467,AProperties!$A$8:$I$1007,VLOOKUP(Span,Data!$N$4:$Y$11,Data!$Y$1,FALSE),FALSE)</f>
        <v>0.27965907541869034</v>
      </c>
      <c r="Q467" s="19">
        <f>AB467*VLOOKUP($O467,AProperties!$A$8:$I$1007,VLOOKUP(Span,Data!$N$4:$Y$11,Data!$Y$1,FALSE),FALSE)</f>
        <v>0.39549765729783221</v>
      </c>
      <c r="R467" s="19">
        <f>AC467*VLOOKUP($O467,AProperties!$A$8:$I$1007,VLOOKUP(Span,Data!$N$4:$Y$11,Data!$Y$1,FALSE),FALSE)</f>
        <v>0.55931815083738068</v>
      </c>
      <c r="S467" s="19">
        <f>AD467*VLOOKUP($O467,AProperties!$A$8:$I$1007,VLOOKUP(Span,Data!$N$4:$Y$11,Data!$Y$1,FALSE),FALSE)</f>
        <v>0.68502203671430928</v>
      </c>
      <c r="T467" s="19">
        <f>AE467*VLOOKUP($O467,AProperties!$A$8:$I$1007,VLOOKUP(Span,Data!$N$4:$Y$11,Data!$Y$1,FALSE),FALSE)</f>
        <v>0.79099531459566441</v>
      </c>
      <c r="U467" s="19">
        <f>AF467*VLOOKUP($O467,AProperties!$A$8:$I$1007,VLOOKUP(Span,Data!$N$4:$Y$11,Data!$Y$1,FALSE),FALSE)</f>
        <v>0.88435964665986844</v>
      </c>
      <c r="V467" s="19">
        <f>AG467*VLOOKUP($O467,AProperties!$A$8:$I$1007,VLOOKUP(Span,Data!$N$4:$Y$11,Data!$Y$1,FALSE),FALSE)</f>
        <v>0.9687674548458165</v>
      </c>
      <c r="W467" s="19">
        <f>AH467*VLOOKUP($O467,AProperties!$A$8:$I$1007,VLOOKUP(Span,Data!$N$4:$Y$11,Data!$Y$1,FALSE),FALSE)</f>
        <v>1.0463884453187136</v>
      </c>
      <c r="X467" s="19">
        <f>AI467*VLOOKUP($O467,AProperties!$A$8:$I$1007,VLOOKUP(Span,Data!$N$4:$Y$11,Data!$Y$1,FALSE),FALSE)</f>
        <v>1.1186363016747614</v>
      </c>
      <c r="Y467" s="19">
        <f>AJ467*VLOOKUP($O467,AProperties!$A$8:$I$1007,VLOOKUP(Span,Data!$N$4:$Y$11,Data!$Y$1,FALSE),FALSE)</f>
        <v>1.1864929718934962</v>
      </c>
      <c r="Z467" s="19">
        <f>AK467*VLOOKUP($O467,AProperties!$A$8:$I$1007,VLOOKUP(Span,Data!$N$4:$Y$11,Data!$Y$1,FALSE),FALSE)</f>
        <v>1.2506734063218643</v>
      </c>
      <c r="AA467" s="19">
        <f>$I467*AA$19^0.5/VLOOKUP($O467,AProperties!$AY$8:$BG$1007,VLOOKUP(Span,Data!$N$4:$Y$11,Data!$Y$1,FALSE),FALSE)</f>
        <v>0.52653926858123268</v>
      </c>
      <c r="AB467" s="19">
        <f>$I467*AB$19^0.5/VLOOKUP($O467,AProperties!$AY$8:$BG$1007,VLOOKUP(Span,Data!$N$4:$Y$11,Data!$Y$1,FALSE),FALSE)</f>
        <v>0.74463897474958907</v>
      </c>
      <c r="AC467" s="19">
        <f>$I467*AC$19^0.5/VLOOKUP($O467,AProperties!$AY$8:$BG$1007,VLOOKUP(Span,Data!$N$4:$Y$11,Data!$Y$1,FALSE),FALSE)</f>
        <v>1.0530785371624654</v>
      </c>
      <c r="AD467" s="19">
        <f>$I467*AD$19^0.5/VLOOKUP($O467,AProperties!$AY$8:$BG$1007,VLOOKUP(Span,Data!$N$4:$Y$11,Data!$Y$1,FALSE),FALSE)</f>
        <v>1.2897525375622865</v>
      </c>
      <c r="AE467" s="19">
        <f>$I467*AE$19^0.5/VLOOKUP($O467,AProperties!$AY$8:$BG$1007,VLOOKUP(Span,Data!$N$4:$Y$11,Data!$Y$1,FALSE),FALSE)</f>
        <v>1.4892779494991781</v>
      </c>
      <c r="AF467" s="19">
        <f>$I467*AF$19^0.5/VLOOKUP($O467,AProperties!$AY$8:$BG$1007,VLOOKUP(Span,Data!$N$4:$Y$11,Data!$Y$1,FALSE),FALSE)</f>
        <v>1.6650633662358303</v>
      </c>
      <c r="AG467" s="19">
        <f>$I467*AG$19^0.5/VLOOKUP($O467,AProperties!$AY$8:$BG$1007,VLOOKUP(Span,Data!$N$4:$Y$11,Data!$Y$1,FALSE),FALSE)</f>
        <v>1.8239855307257002</v>
      </c>
      <c r="AH467" s="19">
        <f>$I467*AH$19^0.5/VLOOKUP($O467,AProperties!$AY$8:$BG$1007,VLOOKUP(Span,Data!$N$4:$Y$11,Data!$Y$1,FALSE),FALSE)</f>
        <v>1.9701295437135178</v>
      </c>
      <c r="AI467" s="19">
        <f>$I467*AI$19^0.5/VLOOKUP($O467,AProperties!$AY$8:$BG$1007,VLOOKUP(Span,Data!$N$4:$Y$11,Data!$Y$1,FALSE),FALSE)</f>
        <v>2.1061570743249307</v>
      </c>
      <c r="AJ467" s="19">
        <f>$I467*AJ$19^0.5/VLOOKUP($O467,AProperties!$AY$8:$BG$1007,VLOOKUP(Span,Data!$N$4:$Y$11,Data!$Y$1,FALSE),FALSE)</f>
        <v>2.2339169242487666</v>
      </c>
      <c r="AK467" s="19">
        <f>$I467*AK$19^0.5/VLOOKUP($O467,AProperties!$AY$8:$BG$1007,VLOOKUP(Span,Data!$N$4:$Y$11,Data!$Y$1,FALSE),FALSE)</f>
        <v>2.3547551947413115</v>
      </c>
      <c r="AL467" s="47">
        <f t="shared" si="57"/>
        <v>0.44800000000000001</v>
      </c>
    </row>
    <row r="468" spans="1:38" x14ac:dyDescent="0.25">
      <c r="A468" s="15">
        <v>0.44900000000000001</v>
      </c>
      <c r="B468" s="116">
        <f>VLOOKUP($A468,APropertiesDimless!$A$7:$I$1007,VLOOKUP(Span,Data!$N$4:$Y$11,Data!$Y$1,FALSE),FALSE)</f>
        <v>0.48131952151023599</v>
      </c>
      <c r="C468" s="6">
        <f t="shared" ref="C468:C531" si="61">A468+B468/2</f>
        <v>0.68965976075511803</v>
      </c>
      <c r="D468" s="116">
        <f>VLOOKUP($A468,AProperties!$AE$8:$AM$1007,VLOOKUP(Span,Data!$N$4:$Y$11,Data!$Y$1,FALSE),FALSE)</f>
        <v>0.5487180737090358</v>
      </c>
      <c r="E468" s="116">
        <f t="shared" ref="E468:E531" si="62">IF($F468&lt;=1.93,MAX($C468+K*(1.811*$F468)^M+SCor*Slope,0),IF($F468&gt;=2.21,cc*(1.811*$F468)^2+Y+SCor*Slope,p*$F468^3+q*$F468^2+rr*$F468+s+t*Slope))</f>
        <v>0.78251084469984489</v>
      </c>
      <c r="F468" s="6">
        <f t="shared" si="58"/>
        <v>1.1920979684154613</v>
      </c>
      <c r="G468" s="9"/>
      <c r="H468" s="15">
        <f t="shared" ref="H468:H531" si="63">A468</f>
        <v>0.44900000000000001</v>
      </c>
      <c r="I468" s="6">
        <f>VLOOKUP(H468,AProperties!$AO$8:$AW$1007,VLOOKUP(Span,Data!$N$4:$Y$11,Data!$Y$1,FALSE),FALSE)^(2/3)</f>
        <v>0.38162269318740227</v>
      </c>
      <c r="J468" s="15">
        <f>$I468*(Slope^0.5)/VLOOKUP($H468,AProperties!$AY$8:$BG$1007,VLOOKUP(Span,Data!$N$4:$Y$11,Data!$Y$1,FALSE),FALSE)</f>
        <v>1.291204004842557</v>
      </c>
      <c r="K468" s="15">
        <f>$J468*VLOOKUP($H468,AProperties!$A$8:$I$1007,VLOOKUP(Span,Data!$N$4:$Y$11,Data!$Y$1,FALSE),FALSE)</f>
        <v>0.687221117691177</v>
      </c>
      <c r="L468" s="15">
        <f t="shared" si="59"/>
        <v>1.291204004842557</v>
      </c>
      <c r="M468" s="15">
        <f t="shared" si="60"/>
        <v>0.44900000000000001</v>
      </c>
      <c r="O468" s="28">
        <f t="shared" ref="O468:O531" si="64">A468</f>
        <v>0.44900000000000001</v>
      </c>
      <c r="P468" s="19">
        <f>AA468*VLOOKUP($O468,AProperties!$A$8:$I$1007,VLOOKUP(Span,Data!$N$4:$Y$11,Data!$Y$1,FALSE),FALSE)</f>
        <v>0.28055684646808821</v>
      </c>
      <c r="Q468" s="19">
        <f>AB468*VLOOKUP($O468,AProperties!$A$8:$I$1007,VLOOKUP(Span,Data!$N$4:$Y$11,Data!$Y$1,FALSE),FALSE)</f>
        <v>0.39676729729179655</v>
      </c>
      <c r="R468" s="19">
        <f>AC468*VLOOKUP($O468,AProperties!$A$8:$I$1007,VLOOKUP(Span,Data!$N$4:$Y$11,Data!$Y$1,FALSE),FALSE)</f>
        <v>0.56111369293617641</v>
      </c>
      <c r="S468" s="19">
        <f>AD468*VLOOKUP($O468,AProperties!$A$8:$I$1007,VLOOKUP(Span,Data!$N$4:$Y$11,Data!$Y$1,FALSE),FALSE)</f>
        <v>0.687221117691177</v>
      </c>
      <c r="T468" s="19">
        <f>AE468*VLOOKUP($O468,AProperties!$A$8:$I$1007,VLOOKUP(Span,Data!$N$4:$Y$11,Data!$Y$1,FALSE),FALSE)</f>
        <v>0.7935345945835931</v>
      </c>
      <c r="U468" s="19">
        <f>AF468*VLOOKUP($O468,AProperties!$A$8:$I$1007,VLOOKUP(Span,Data!$N$4:$Y$11,Data!$Y$1,FALSE),FALSE)</f>
        <v>0.88719864799332526</v>
      </c>
      <c r="V468" s="19">
        <f>AG468*VLOOKUP($O468,AProperties!$A$8:$I$1007,VLOOKUP(Span,Data!$N$4:$Y$11,Data!$Y$1,FALSE),FALSE)</f>
        <v>0.97187742498805951</v>
      </c>
      <c r="W468" s="19">
        <f>AH468*VLOOKUP($O468,AProperties!$A$8:$I$1007,VLOOKUP(Span,Data!$N$4:$Y$11,Data!$Y$1,FALSE),FALSE)</f>
        <v>1.0497475969973249</v>
      </c>
      <c r="X468" s="19">
        <f>AI468*VLOOKUP($O468,AProperties!$A$8:$I$1007,VLOOKUP(Span,Data!$N$4:$Y$11,Data!$Y$1,FALSE),FALSE)</f>
        <v>1.1222273858723528</v>
      </c>
      <c r="Y468" s="19">
        <f>AJ468*VLOOKUP($O468,AProperties!$A$8:$I$1007,VLOOKUP(Span,Data!$N$4:$Y$11,Data!$Y$1,FALSE),FALSE)</f>
        <v>1.1903018918753896</v>
      </c>
      <c r="Z468" s="19">
        <f>AK468*VLOOKUP($O468,AProperties!$A$8:$I$1007,VLOOKUP(Span,Data!$N$4:$Y$11,Data!$Y$1,FALSE),FALSE)</f>
        <v>1.254688360511234</v>
      </c>
      <c r="AA468" s="19">
        <f>$I468*AA$19^0.5/VLOOKUP($O468,AProperties!$AY$8:$BG$1007,VLOOKUP(Span,Data!$N$4:$Y$11,Data!$Y$1,FALSE),FALSE)</f>
        <v>0.52713182761706734</v>
      </c>
      <c r="AB468" s="19">
        <f>$I468*AB$19^0.5/VLOOKUP($O468,AProperties!$AY$8:$BG$1007,VLOOKUP(Span,Data!$N$4:$Y$11,Data!$Y$1,FALSE),FALSE)</f>
        <v>0.74547697977457317</v>
      </c>
      <c r="AC468" s="19">
        <f>$I468*AC$19^0.5/VLOOKUP($O468,AProperties!$AY$8:$BG$1007,VLOOKUP(Span,Data!$N$4:$Y$11,Data!$Y$1,FALSE),FALSE)</f>
        <v>1.0542636552341347</v>
      </c>
      <c r="AD468" s="19">
        <f>$I468*AD$19^0.5/VLOOKUP($O468,AProperties!$AY$8:$BG$1007,VLOOKUP(Span,Data!$N$4:$Y$11,Data!$Y$1,FALSE),FALSE)</f>
        <v>1.291204004842557</v>
      </c>
      <c r="AE468" s="19">
        <f>$I468*AE$19^0.5/VLOOKUP($O468,AProperties!$AY$8:$BG$1007,VLOOKUP(Span,Data!$N$4:$Y$11,Data!$Y$1,FALSE),FALSE)</f>
        <v>1.4909539595491463</v>
      </c>
      <c r="AF468" s="19">
        <f>$I468*AF$19^0.5/VLOOKUP($O468,AProperties!$AY$8:$BG$1007,VLOOKUP(Span,Data!$N$4:$Y$11,Data!$Y$1,FALSE),FALSE)</f>
        <v>1.6669372024371814</v>
      </c>
      <c r="AG468" s="19">
        <f>$I468*AG$19^0.5/VLOOKUP($O468,AProperties!$AY$8:$BG$1007,VLOOKUP(Span,Data!$N$4:$Y$11,Data!$Y$1,FALSE),FALSE)</f>
        <v>1.8260382154387997</v>
      </c>
      <c r="AH468" s="19">
        <f>$I468*AH$19^0.5/VLOOKUP($O468,AProperties!$AY$8:$BG$1007,VLOOKUP(Span,Data!$N$4:$Y$11,Data!$Y$1,FALSE),FALSE)</f>
        <v>1.9723466966070484</v>
      </c>
      <c r="AI468" s="19">
        <f>$I468*AI$19^0.5/VLOOKUP($O468,AProperties!$AY$8:$BG$1007,VLOOKUP(Span,Data!$N$4:$Y$11,Data!$Y$1,FALSE),FALSE)</f>
        <v>2.1085273104682694</v>
      </c>
      <c r="AJ468" s="19">
        <f>$I468*AJ$19^0.5/VLOOKUP($O468,AProperties!$AY$8:$BG$1007,VLOOKUP(Span,Data!$N$4:$Y$11,Data!$Y$1,FALSE),FALSE)</f>
        <v>2.2364309393237196</v>
      </c>
      <c r="AK468" s="19">
        <f>$I468*AK$19^0.5/VLOOKUP($O468,AProperties!$AY$8:$BG$1007,VLOOKUP(Span,Data!$N$4:$Y$11,Data!$Y$1,FALSE),FALSE)</f>
        <v>2.3574051993109273</v>
      </c>
      <c r="AL468" s="47">
        <f t="shared" ref="AL468:AL531" si="65">O468</f>
        <v>0.44900000000000001</v>
      </c>
    </row>
    <row r="469" spans="1:38" x14ac:dyDescent="0.25">
      <c r="A469" s="15">
        <v>0.45</v>
      </c>
      <c r="B469" s="116">
        <f>VLOOKUP($A469,APropertiesDimless!$A$7:$I$1007,VLOOKUP(Span,Data!$N$4:$Y$11,Data!$Y$1,FALSE),FALSE)</f>
        <v>0.48257830129147239</v>
      </c>
      <c r="C469" s="6">
        <f t="shared" si="61"/>
        <v>0.69128915064573615</v>
      </c>
      <c r="D469" s="116">
        <f>VLOOKUP($A469,AProperties!$AE$8:$AM$1007,VLOOKUP(Span,Data!$N$4:$Y$11,Data!$Y$1,FALSE),FALSE)</f>
        <v>0.54985779659187151</v>
      </c>
      <c r="E469" s="116">
        <f t="shared" si="62"/>
        <v>0.78468856430670642</v>
      </c>
      <c r="F469" s="6">
        <f t="shared" ref="F469:F532" si="66">D469*(9.806*B469)^0.5</f>
        <v>1.1961350788431118</v>
      </c>
      <c r="G469" s="9"/>
      <c r="H469" s="15">
        <f t="shared" si="63"/>
        <v>0.45</v>
      </c>
      <c r="I469" s="6">
        <f>VLOOKUP(H469,AProperties!$AO$8:$AW$1007,VLOOKUP(Span,Data!$N$4:$Y$11,Data!$Y$1,FALSE),FALSE)^(2/3)</f>
        <v>0.3819518498034204</v>
      </c>
      <c r="J469" s="15">
        <f>$I469*(Slope^0.5)/VLOOKUP($H469,AProperties!$AY$8:$BG$1007,VLOOKUP(Span,Data!$N$4:$Y$11,Data!$Y$1,FALSE),FALSE)</f>
        <v>1.2926523770712663</v>
      </c>
      <c r="K469" s="15">
        <f>$J469*VLOOKUP($H469,AProperties!$A$8:$I$1007,VLOOKUP(Span,Data!$N$4:$Y$11,Data!$Y$1,FALSE),FALSE)</f>
        <v>0.68942099269298895</v>
      </c>
      <c r="L469" s="15">
        <f t="shared" ref="L469:L532" si="67">J469</f>
        <v>1.2926523770712663</v>
      </c>
      <c r="M469" s="15">
        <f t="shared" ref="M469:M532" si="68">H469</f>
        <v>0.45</v>
      </c>
      <c r="O469" s="28">
        <f t="shared" si="64"/>
        <v>0.45</v>
      </c>
      <c r="P469" s="19">
        <f>AA469*VLOOKUP($O469,AProperties!$A$8:$I$1007,VLOOKUP(Span,Data!$N$4:$Y$11,Data!$Y$1,FALSE),FALSE)</f>
        <v>0.28145494167681218</v>
      </c>
      <c r="Q469" s="19">
        <f>AB469*VLOOKUP($O469,AProperties!$A$8:$I$1007,VLOOKUP(Span,Data!$N$4:$Y$11,Data!$Y$1,FALSE),FALSE)</f>
        <v>0.39803739571627628</v>
      </c>
      <c r="R469" s="19">
        <f>AC469*VLOOKUP($O469,AProperties!$A$8:$I$1007,VLOOKUP(Span,Data!$N$4:$Y$11,Data!$Y$1,FALSE),FALSE)</f>
        <v>0.56290988335362435</v>
      </c>
      <c r="S469" s="19">
        <f>AD469*VLOOKUP($O469,AProperties!$A$8:$I$1007,VLOOKUP(Span,Data!$N$4:$Y$11,Data!$Y$1,FALSE),FALSE)</f>
        <v>0.68942099269298895</v>
      </c>
      <c r="T469" s="19">
        <f>AE469*VLOOKUP($O469,AProperties!$A$8:$I$1007,VLOOKUP(Span,Data!$N$4:$Y$11,Data!$Y$1,FALSE),FALSE)</f>
        <v>0.79607479143255255</v>
      </c>
      <c r="U469" s="19">
        <f>AF469*VLOOKUP($O469,AProperties!$A$8:$I$1007,VLOOKUP(Span,Data!$N$4:$Y$11,Data!$Y$1,FALSE),FALSE)</f>
        <v>0.89003867440857731</v>
      </c>
      <c r="V469" s="19">
        <f>AG469*VLOOKUP($O469,AProperties!$A$8:$I$1007,VLOOKUP(Span,Data!$N$4:$Y$11,Data!$Y$1,FALSE),FALSE)</f>
        <v>0.97498851805114761</v>
      </c>
      <c r="W469" s="19">
        <f>AH469*VLOOKUP($O469,AProperties!$A$8:$I$1007,VLOOKUP(Span,Data!$N$4:$Y$11,Data!$Y$1,FALSE),FALSE)</f>
        <v>1.0531079615690733</v>
      </c>
      <c r="X469" s="19">
        <f>AI469*VLOOKUP($O469,AProperties!$A$8:$I$1007,VLOOKUP(Span,Data!$N$4:$Y$11,Data!$Y$1,FALSE),FALSE)</f>
        <v>1.1258197667072487</v>
      </c>
      <c r="Y469" s="19">
        <f>AJ469*VLOOKUP($O469,AProperties!$A$8:$I$1007,VLOOKUP(Span,Data!$N$4:$Y$11,Data!$Y$1,FALSE),FALSE)</f>
        <v>1.1941121871488287</v>
      </c>
      <c r="Z469" s="19">
        <f>AK469*VLOOKUP($O469,AProperties!$A$8:$I$1007,VLOOKUP(Span,Data!$N$4:$Y$11,Data!$Y$1,FALSE),FALSE)</f>
        <v>1.2587047643851814</v>
      </c>
      <c r="AA469" s="19">
        <f>$I469*AA$19^0.5/VLOOKUP($O469,AProperties!$AY$8:$BG$1007,VLOOKUP(Span,Data!$N$4:$Y$11,Data!$Y$1,FALSE),FALSE)</f>
        <v>0.52772312310339331</v>
      </c>
      <c r="AB469" s="19">
        <f>$I469*AB$19^0.5/VLOOKUP($O469,AProperties!$AY$8:$BG$1007,VLOOKUP(Span,Data!$N$4:$Y$11,Data!$Y$1,FALSE),FALSE)</f>
        <v>0.74631319787070538</v>
      </c>
      <c r="AC469" s="19">
        <f>$I469*AC$19^0.5/VLOOKUP($O469,AProperties!$AY$8:$BG$1007,VLOOKUP(Span,Data!$N$4:$Y$11,Data!$Y$1,FALSE),FALSE)</f>
        <v>1.0554462462067866</v>
      </c>
      <c r="AD469" s="19">
        <f>$I469*AD$19^0.5/VLOOKUP($O469,AProperties!$AY$8:$BG$1007,VLOOKUP(Span,Data!$N$4:$Y$11,Data!$Y$1,FALSE),FALSE)</f>
        <v>1.2926523770712663</v>
      </c>
      <c r="AE469" s="19">
        <f>$I469*AE$19^0.5/VLOOKUP($O469,AProperties!$AY$8:$BG$1007,VLOOKUP(Span,Data!$N$4:$Y$11,Data!$Y$1,FALSE),FALSE)</f>
        <v>1.4926263957414108</v>
      </c>
      <c r="AF469" s="19">
        <f>$I469*AF$19^0.5/VLOOKUP($O469,AProperties!$AY$8:$BG$1007,VLOOKUP(Span,Data!$N$4:$Y$11,Data!$Y$1,FALSE),FALSE)</f>
        <v>1.6688070429441484</v>
      </c>
      <c r="AG469" s="19">
        <f>$I469*AG$19^0.5/VLOOKUP($O469,AProperties!$AY$8:$BG$1007,VLOOKUP(Span,Data!$N$4:$Y$11,Data!$Y$1,FALSE),FALSE)</f>
        <v>1.828086523088005</v>
      </c>
      <c r="AH469" s="19">
        <f>$I469*AH$19^0.5/VLOOKUP($O469,AProperties!$AY$8:$BG$1007,VLOOKUP(Span,Data!$N$4:$Y$11,Data!$Y$1,FALSE),FALSE)</f>
        <v>1.9745591217312259</v>
      </c>
      <c r="AI469" s="19">
        <f>$I469*AI$19^0.5/VLOOKUP($O469,AProperties!$AY$8:$BG$1007,VLOOKUP(Span,Data!$N$4:$Y$11,Data!$Y$1,FALSE),FALSE)</f>
        <v>2.1108924924135732</v>
      </c>
      <c r="AJ469" s="19">
        <f>$I469*AJ$19^0.5/VLOOKUP($O469,AProperties!$AY$8:$BG$1007,VLOOKUP(Span,Data!$N$4:$Y$11,Data!$Y$1,FALSE),FALSE)</f>
        <v>2.2389395936121157</v>
      </c>
      <c r="AK469" s="19">
        <f>$I469*AK$19^0.5/VLOOKUP($O469,AProperties!$AY$8:$BG$1007,VLOOKUP(Span,Data!$N$4:$Y$11,Data!$Y$1,FALSE),FALSE)</f>
        <v>2.3600495531153549</v>
      </c>
      <c r="AL469" s="47">
        <f t="shared" si="65"/>
        <v>0.45</v>
      </c>
    </row>
    <row r="470" spans="1:38" x14ac:dyDescent="0.25">
      <c r="A470" s="15">
        <v>0.45100000000000001</v>
      </c>
      <c r="B470" s="116">
        <f>VLOOKUP($A470,APropertiesDimless!$A$7:$I$1007,VLOOKUP(Span,Data!$N$4:$Y$11,Data!$Y$1,FALSE),FALSE)</f>
        <v>0.48383868924238932</v>
      </c>
      <c r="C470" s="6">
        <f t="shared" si="61"/>
        <v>0.69291934462119464</v>
      </c>
      <c r="D470" s="116">
        <f>VLOOKUP($A470,AProperties!$AE$8:$AM$1007,VLOOKUP(Span,Data!$N$4:$Y$11,Data!$Y$1,FALSE),FALSE)</f>
        <v>0.55099690657370515</v>
      </c>
      <c r="E470" s="116">
        <f t="shared" si="62"/>
        <v>0.78686870748843663</v>
      </c>
      <c r="F470" s="6">
        <f t="shared" si="66"/>
        <v>1.200177281315844</v>
      </c>
      <c r="G470" s="9"/>
      <c r="H470" s="15">
        <f t="shared" si="63"/>
        <v>0.45100000000000001</v>
      </c>
      <c r="I470" s="6">
        <f>VLOOKUP(H470,AProperties!$AO$8:$AW$1007,VLOOKUP(Span,Data!$N$4:$Y$11,Data!$Y$1,FALSE),FALSE)^(2/3)</f>
        <v>0.38227996043903206</v>
      </c>
      <c r="J470" s="15">
        <f>$I470*(Slope^0.5)/VLOOKUP($H470,AProperties!$AY$8:$BG$1007,VLOOKUP(Span,Data!$N$4:$Y$11,Data!$Y$1,FALSE),FALSE)</f>
        <v>1.2940976580000625</v>
      </c>
      <c r="K470" s="15">
        <f>$J470*VLOOKUP($H470,AProperties!$A$8:$I$1007,VLOOKUP(Span,Data!$N$4:$Y$11,Data!$Y$1,FALSE),FALSE)</f>
        <v>0.69162164854257824</v>
      </c>
      <c r="L470" s="15">
        <f t="shared" si="67"/>
        <v>1.2940976580000625</v>
      </c>
      <c r="M470" s="15">
        <f t="shared" si="68"/>
        <v>0.45100000000000001</v>
      </c>
      <c r="O470" s="28">
        <f t="shared" si="64"/>
        <v>0.45100000000000001</v>
      </c>
      <c r="P470" s="19">
        <f>AA470*VLOOKUP($O470,AProperties!$A$8:$I$1007,VLOOKUP(Span,Data!$N$4:$Y$11,Data!$Y$1,FALSE),FALSE)</f>
        <v>0.28235335566530623</v>
      </c>
      <c r="Q470" s="19">
        <f>AB470*VLOOKUP($O470,AProperties!$A$8:$I$1007,VLOOKUP(Span,Data!$N$4:$Y$11,Data!$Y$1,FALSE),FALSE)</f>
        <v>0.39930794496343025</v>
      </c>
      <c r="R470" s="19">
        <f>AC470*VLOOKUP($O470,AProperties!$A$8:$I$1007,VLOOKUP(Span,Data!$N$4:$Y$11,Data!$Y$1,FALSE),FALSE)</f>
        <v>0.56470671133061245</v>
      </c>
      <c r="S470" s="19">
        <f>AD470*VLOOKUP($O470,AProperties!$A$8:$I$1007,VLOOKUP(Span,Data!$N$4:$Y$11,Data!$Y$1,FALSE),FALSE)</f>
        <v>0.69162164854257824</v>
      </c>
      <c r="T470" s="19">
        <f>AE470*VLOOKUP($O470,AProperties!$A$8:$I$1007,VLOOKUP(Span,Data!$N$4:$Y$11,Data!$Y$1,FALSE),FALSE)</f>
        <v>0.7986158899268605</v>
      </c>
      <c r="U470" s="19">
        <f>AF470*VLOOKUP($O470,AProperties!$A$8:$I$1007,VLOOKUP(Span,Data!$N$4:$Y$11,Data!$Y$1,FALSE),FALSE)</f>
        <v>0.89287970889397494</v>
      </c>
      <c r="V470" s="19">
        <f>AG470*VLOOKUP($O470,AProperties!$A$8:$I$1007,VLOOKUP(Span,Data!$N$4:$Y$11,Data!$Y$1,FALSE),FALSE)</f>
        <v>0.9781007153997523</v>
      </c>
      <c r="W470" s="19">
        <f>AH470*VLOOKUP($O470,AProperties!$A$8:$I$1007,VLOOKUP(Span,Data!$N$4:$Y$11,Data!$Y$1,FALSE),FALSE)</f>
        <v>1.0564695189055031</v>
      </c>
      <c r="X470" s="19">
        <f>AI470*VLOOKUP($O470,AProperties!$A$8:$I$1007,VLOOKUP(Span,Data!$N$4:$Y$11,Data!$Y$1,FALSE),FALSE)</f>
        <v>1.1294134226612249</v>
      </c>
      <c r="Y470" s="19">
        <f>AJ470*VLOOKUP($O470,AProperties!$A$8:$I$1007,VLOOKUP(Span,Data!$N$4:$Y$11,Data!$Y$1,FALSE),FALSE)</f>
        <v>1.1979238348902905</v>
      </c>
      <c r="Z470" s="19">
        <f>AK470*VLOOKUP($O470,AProperties!$A$8:$I$1007,VLOOKUP(Span,Data!$N$4:$Y$11,Data!$Y$1,FALSE),FALSE)</f>
        <v>1.2627225938856004</v>
      </c>
      <c r="AA470" s="19">
        <f>$I470*AA$19^0.5/VLOOKUP($O470,AProperties!$AY$8:$BG$1007,VLOOKUP(Span,Data!$N$4:$Y$11,Data!$Y$1,FALSE),FALSE)</f>
        <v>0.52831315657181432</v>
      </c>
      <c r="AB470" s="19">
        <f>$I470*AB$19^0.5/VLOOKUP($O470,AProperties!$AY$8:$BG$1007,VLOOKUP(Span,Data!$N$4:$Y$11,Data!$Y$1,FALSE),FALSE)</f>
        <v>0.7471476312040003</v>
      </c>
      <c r="AC470" s="19">
        <f>$I470*AC$19^0.5/VLOOKUP($O470,AProperties!$AY$8:$BG$1007,VLOOKUP(Span,Data!$N$4:$Y$11,Data!$Y$1,FALSE),FALSE)</f>
        <v>1.0566263131436286</v>
      </c>
      <c r="AD470" s="19">
        <f>$I470*AD$19^0.5/VLOOKUP($O470,AProperties!$AY$8:$BG$1007,VLOOKUP(Span,Data!$N$4:$Y$11,Data!$Y$1,FALSE),FALSE)</f>
        <v>1.2940976580000625</v>
      </c>
      <c r="AE470" s="19">
        <f>$I470*AE$19^0.5/VLOOKUP($O470,AProperties!$AY$8:$BG$1007,VLOOKUP(Span,Data!$N$4:$Y$11,Data!$Y$1,FALSE),FALSE)</f>
        <v>1.4942952624080006</v>
      </c>
      <c r="AF470" s="19">
        <f>$I470*AF$19^0.5/VLOOKUP($O470,AProperties!$AY$8:$BG$1007,VLOOKUP(Span,Data!$N$4:$Y$11,Data!$Y$1,FALSE),FALSE)</f>
        <v>1.6706728926000878</v>
      </c>
      <c r="AG470" s="19">
        <f>$I470*AG$19^0.5/VLOOKUP($O470,AProperties!$AY$8:$BG$1007,VLOOKUP(Span,Data!$N$4:$Y$11,Data!$Y$1,FALSE),FALSE)</f>
        <v>1.8301304589789475</v>
      </c>
      <c r="AH470" s="19">
        <f>$I470*AH$19^0.5/VLOOKUP($O470,AProperties!$AY$8:$BG$1007,VLOOKUP(Span,Data!$N$4:$Y$11,Data!$Y$1,FALSE),FALSE)</f>
        <v>1.9767668248167871</v>
      </c>
      <c r="AI470" s="19">
        <f>$I470*AI$19^0.5/VLOOKUP($O470,AProperties!$AY$8:$BG$1007,VLOOKUP(Span,Data!$N$4:$Y$11,Data!$Y$1,FALSE),FALSE)</f>
        <v>2.1132526262872573</v>
      </c>
      <c r="AJ470" s="19">
        <f>$I470*AJ$19^0.5/VLOOKUP($O470,AProperties!$AY$8:$BG$1007,VLOOKUP(Span,Data!$N$4:$Y$11,Data!$Y$1,FALSE),FALSE)</f>
        <v>2.2414428936120006</v>
      </c>
      <c r="AK470" s="19">
        <f>$I470*AK$19^0.5/VLOOKUP($O470,AProperties!$AY$8:$BG$1007,VLOOKUP(Span,Data!$N$4:$Y$11,Data!$Y$1,FALSE),FALSE)</f>
        <v>2.3626882630041335</v>
      </c>
      <c r="AL470" s="47">
        <f t="shared" si="65"/>
        <v>0.45100000000000001</v>
      </c>
    </row>
    <row r="471" spans="1:38" x14ac:dyDescent="0.25">
      <c r="A471" s="15">
        <v>0.45200000000000001</v>
      </c>
      <c r="B471" s="116">
        <f>VLOOKUP($A471,APropertiesDimless!$A$7:$I$1007,VLOOKUP(Span,Data!$N$4:$Y$11,Data!$Y$1,FALSE),FALSE)</f>
        <v>0.48510069381495724</v>
      </c>
      <c r="C471" s="6">
        <f t="shared" si="61"/>
        <v>0.69455034690747863</v>
      </c>
      <c r="D471" s="116">
        <f>VLOOKUP($A471,AProperties!$AE$8:$AM$1007,VLOOKUP(Span,Data!$N$4:$Y$11,Data!$Y$1,FALSE),FALSE)</f>
        <v>0.55213540178540499</v>
      </c>
      <c r="E471" s="116">
        <f t="shared" si="62"/>
        <v>0.78905128056106377</v>
      </c>
      <c r="F471" s="6">
        <f t="shared" si="66"/>
        <v>1.2042245769264042</v>
      </c>
      <c r="G471" s="9"/>
      <c r="H471" s="15">
        <f t="shared" si="63"/>
        <v>0.45200000000000001</v>
      </c>
      <c r="I471" s="6">
        <f>VLOOKUP(H471,AProperties!$AO$8:$AW$1007,VLOOKUP(Span,Data!$N$4:$Y$11,Data!$Y$1,FALSE),FALSE)^(2/3)</f>
        <v>0.3826070268988222</v>
      </c>
      <c r="J471" s="15">
        <f>$I471*(Slope^0.5)/VLOOKUP($H471,AProperties!$AY$8:$BG$1007,VLOOKUP(Span,Data!$N$4:$Y$11,Data!$Y$1,FALSE),FALSE)</f>
        <v>1.295539851347699</v>
      </c>
      <c r="K471" s="15">
        <f>$J471*VLOOKUP($H471,AProperties!$A$8:$I$1007,VLOOKUP(Span,Data!$N$4:$Y$11,Data!$Y$1,FALSE),FALSE)</f>
        <v>0.69382307205851079</v>
      </c>
      <c r="L471" s="15">
        <f t="shared" si="67"/>
        <v>1.295539851347699</v>
      </c>
      <c r="M471" s="15">
        <f t="shared" si="68"/>
        <v>0.45200000000000001</v>
      </c>
      <c r="O471" s="28">
        <f t="shared" si="64"/>
        <v>0.45200000000000001</v>
      </c>
      <c r="P471" s="19">
        <f>AA471*VLOOKUP($O471,AProperties!$A$8:$I$1007,VLOOKUP(Span,Data!$N$4:$Y$11,Data!$Y$1,FALSE),FALSE)</f>
        <v>0.28325208305227262</v>
      </c>
      <c r="Q471" s="19">
        <f>AB471*VLOOKUP($O471,AProperties!$A$8:$I$1007,VLOOKUP(Span,Data!$N$4:$Y$11,Data!$Y$1,FALSE),FALSE)</f>
        <v>0.40057893742295431</v>
      </c>
      <c r="R471" s="19">
        <f>AC471*VLOOKUP($O471,AProperties!$A$8:$I$1007,VLOOKUP(Span,Data!$N$4:$Y$11,Data!$Y$1,FALSE),FALSE)</f>
        <v>0.56650416610454524</v>
      </c>
      <c r="S471" s="19">
        <f>AD471*VLOOKUP($O471,AProperties!$A$8:$I$1007,VLOOKUP(Span,Data!$N$4:$Y$11,Data!$Y$1,FALSE),FALSE)</f>
        <v>0.69382307205851079</v>
      </c>
      <c r="T471" s="19">
        <f>AE471*VLOOKUP($O471,AProperties!$A$8:$I$1007,VLOOKUP(Span,Data!$N$4:$Y$11,Data!$Y$1,FALSE),FALSE)</f>
        <v>0.80115787484590861</v>
      </c>
      <c r="U471" s="19">
        <f>AF471*VLOOKUP($O471,AProperties!$A$8:$I$1007,VLOOKUP(Span,Data!$N$4:$Y$11,Data!$Y$1,FALSE),FALSE)</f>
        <v>0.89572173443236014</v>
      </c>
      <c r="V471" s="19">
        <f>AG471*VLOOKUP($O471,AProperties!$A$8:$I$1007,VLOOKUP(Span,Data!$N$4:$Y$11,Data!$Y$1,FALSE),FALSE)</f>
        <v>0.98121399839251122</v>
      </c>
      <c r="W471" s="19">
        <f>AH471*VLOOKUP($O471,AProperties!$A$8:$I$1007,VLOOKUP(Span,Data!$N$4:$Y$11,Data!$Y$1,FALSE),FALSE)</f>
        <v>1.0598322488716421</v>
      </c>
      <c r="X471" s="19">
        <f>AI471*VLOOKUP($O471,AProperties!$A$8:$I$1007,VLOOKUP(Span,Data!$N$4:$Y$11,Data!$Y$1,FALSE),FALSE)</f>
        <v>1.1330083322090905</v>
      </c>
      <c r="Y471" s="19">
        <f>AJ471*VLOOKUP($O471,AProperties!$A$8:$I$1007,VLOOKUP(Span,Data!$N$4:$Y$11,Data!$Y$1,FALSE),FALSE)</f>
        <v>1.2017368122688628</v>
      </c>
      <c r="Z471" s="19">
        <f>AK471*VLOOKUP($O471,AProperties!$A$8:$I$1007,VLOOKUP(Span,Data!$N$4:$Y$11,Data!$Y$1,FALSE),FALSE)</f>
        <v>1.2667418249465954</v>
      </c>
      <c r="AA471" s="19">
        <f>$I471*AA$19^0.5/VLOOKUP($O471,AProperties!$AY$8:$BG$1007,VLOOKUP(Span,Data!$N$4:$Y$11,Data!$Y$1,FALSE),FALSE)</f>
        <v>0.5289019295405053</v>
      </c>
      <c r="AB471" s="19">
        <f>$I471*AB$19^0.5/VLOOKUP($O471,AProperties!$AY$8:$BG$1007,VLOOKUP(Span,Data!$N$4:$Y$11,Data!$Y$1,FALSE),FALSE)</f>
        <v>0.7479802819214818</v>
      </c>
      <c r="AC471" s="19">
        <f>$I471*AC$19^0.5/VLOOKUP($O471,AProperties!$AY$8:$BG$1007,VLOOKUP(Span,Data!$N$4:$Y$11,Data!$Y$1,FALSE),FALSE)</f>
        <v>1.0578038590810106</v>
      </c>
      <c r="AD471" s="19">
        <f>$I471*AD$19^0.5/VLOOKUP($O471,AProperties!$AY$8:$BG$1007,VLOOKUP(Span,Data!$N$4:$Y$11,Data!$Y$1,FALSE),FALSE)</f>
        <v>1.295539851347699</v>
      </c>
      <c r="AE471" s="19">
        <f>$I471*AE$19^0.5/VLOOKUP($O471,AProperties!$AY$8:$BG$1007,VLOOKUP(Span,Data!$N$4:$Y$11,Data!$Y$1,FALSE),FALSE)</f>
        <v>1.4959605638429636</v>
      </c>
      <c r="AF471" s="19">
        <f>$I471*AF$19^0.5/VLOOKUP($O471,AProperties!$AY$8:$BG$1007,VLOOKUP(Span,Data!$N$4:$Y$11,Data!$Y$1,FALSE),FALSE)</f>
        <v>1.6725347562058901</v>
      </c>
      <c r="AG471" s="19">
        <f>$I471*AG$19^0.5/VLOOKUP($O471,AProperties!$AY$8:$BG$1007,VLOOKUP(Span,Data!$N$4:$Y$11,Data!$Y$1,FALSE),FALSE)</f>
        <v>1.8321700283707396</v>
      </c>
      <c r="AH471" s="19">
        <f>$I471*AH$19^0.5/VLOOKUP($O471,AProperties!$AY$8:$BG$1007,VLOOKUP(Span,Data!$N$4:$Y$11,Data!$Y$1,FALSE),FALSE)</f>
        <v>1.9789698115442227</v>
      </c>
      <c r="AI471" s="19">
        <f>$I471*AI$19^0.5/VLOOKUP($O471,AProperties!$AY$8:$BG$1007,VLOOKUP(Span,Data!$N$4:$Y$11,Data!$Y$1,FALSE),FALSE)</f>
        <v>2.1156077181620212</v>
      </c>
      <c r="AJ471" s="19">
        <f>$I471*AJ$19^0.5/VLOOKUP($O471,AProperties!$AY$8:$BG$1007,VLOOKUP(Span,Data!$N$4:$Y$11,Data!$Y$1,FALSE),FALSE)</f>
        <v>2.243940845764445</v>
      </c>
      <c r="AK471" s="19">
        <f>$I471*AK$19^0.5/VLOOKUP($O471,AProperties!$AY$8:$BG$1007,VLOOKUP(Span,Data!$N$4:$Y$11,Data!$Y$1,FALSE),FALSE)</f>
        <v>2.365321335766748</v>
      </c>
      <c r="AL471" s="47">
        <f t="shared" si="65"/>
        <v>0.45200000000000001</v>
      </c>
    </row>
    <row r="472" spans="1:38" x14ac:dyDescent="0.25">
      <c r="A472" s="15">
        <v>0.45300000000000001</v>
      </c>
      <c r="B472" s="116">
        <f>VLOOKUP($A472,APropertiesDimless!$A$7:$I$1007,VLOOKUP(Span,Data!$N$4:$Y$11,Data!$Y$1,FALSE),FALSE)</f>
        <v>0.48636432351284348</v>
      </c>
      <c r="C472" s="6">
        <f t="shared" si="61"/>
        <v>0.69618216175642178</v>
      </c>
      <c r="D472" s="116">
        <f>VLOOKUP($A472,AProperties!$AE$8:$AM$1007,VLOOKUP(Span,Data!$N$4:$Y$11,Data!$Y$1,FALSE),FALSE)</f>
        <v>0.55327328035480994</v>
      </c>
      <c r="E472" s="116">
        <f t="shared" si="62"/>
        <v>0.79123628987740091</v>
      </c>
      <c r="F472" s="6">
        <f t="shared" si="66"/>
        <v>1.2082769668365481</v>
      </c>
      <c r="G472" s="9"/>
      <c r="H472" s="15">
        <f t="shared" si="63"/>
        <v>0.45300000000000001</v>
      </c>
      <c r="I472" s="6">
        <f>VLOOKUP(H472,AProperties!$AO$8:$AW$1007,VLOOKUP(Span,Data!$N$4:$Y$11,Data!$Y$1,FALSE),FALSE)^(2/3)</f>
        <v>0.38293305097438213</v>
      </c>
      <c r="J472" s="15">
        <f>$I472*(Slope^0.5)/VLOOKUP($H472,AProperties!$AY$8:$BG$1007,VLOOKUP(Span,Data!$N$4:$Y$11,Data!$Y$1,FALSE),FALSE)</f>
        <v>1.2969789608002014</v>
      </c>
      <c r="K472" s="15">
        <f>$J472*VLOOKUP($H472,AProperties!$A$8:$I$1007,VLOOKUP(Span,Data!$N$4:$Y$11,Data!$Y$1,FALSE),FALSE)</f>
        <v>0.69602525005498572</v>
      </c>
      <c r="L472" s="15">
        <f t="shared" si="67"/>
        <v>1.2969789608002014</v>
      </c>
      <c r="M472" s="15">
        <f t="shared" si="68"/>
        <v>0.45300000000000001</v>
      </c>
      <c r="O472" s="28">
        <f t="shared" si="64"/>
        <v>0.45300000000000001</v>
      </c>
      <c r="P472" s="19">
        <f>AA472*VLOOKUP($O472,AProperties!$A$8:$I$1007,VLOOKUP(Span,Data!$N$4:$Y$11,Data!$Y$1,FALSE),FALSE)</f>
        <v>0.28415111845463065</v>
      </c>
      <c r="Q472" s="19">
        <f>AB472*VLOOKUP($O472,AProperties!$A$8:$I$1007,VLOOKUP(Span,Data!$N$4:$Y$11,Data!$Y$1,FALSE),FALSE)</f>
        <v>0.40185036548202258</v>
      </c>
      <c r="R472" s="19">
        <f>AC472*VLOOKUP($O472,AProperties!$A$8:$I$1007,VLOOKUP(Span,Data!$N$4:$Y$11,Data!$Y$1,FALSE),FALSE)</f>
        <v>0.56830223690926129</v>
      </c>
      <c r="S472" s="19">
        <f>AD472*VLOOKUP($O472,AProperties!$A$8:$I$1007,VLOOKUP(Span,Data!$N$4:$Y$11,Data!$Y$1,FALSE),FALSE)</f>
        <v>0.69602525005498572</v>
      </c>
      <c r="T472" s="19">
        <f>AE472*VLOOKUP($O472,AProperties!$A$8:$I$1007,VLOOKUP(Span,Data!$N$4:$Y$11,Data!$Y$1,FALSE),FALSE)</f>
        <v>0.80370073096404515</v>
      </c>
      <c r="U472" s="19">
        <f>AF472*VLOOKUP($O472,AProperties!$A$8:$I$1007,VLOOKUP(Span,Data!$N$4:$Y$11,Data!$Y$1,FALSE),FALSE)</f>
        <v>0.89856473400093739</v>
      </c>
      <c r="V472" s="19">
        <f>AG472*VLOOKUP($O472,AProperties!$A$8:$I$1007,VLOOKUP(Span,Data!$N$4:$Y$11,Data!$Y$1,FALSE),FALSE)</f>
        <v>0.98432834838188565</v>
      </c>
      <c r="W472" s="19">
        <f>AH472*VLOOKUP($O472,AProperties!$A$8:$I$1007,VLOOKUP(Span,Data!$N$4:$Y$11,Data!$Y$1,FALSE),FALSE)</f>
        <v>1.0631961313258462</v>
      </c>
      <c r="X472" s="19">
        <f>AI472*VLOOKUP($O472,AProperties!$A$8:$I$1007,VLOOKUP(Span,Data!$N$4:$Y$11,Data!$Y$1,FALSE),FALSE)</f>
        <v>1.1366044738185226</v>
      </c>
      <c r="Y472" s="19">
        <f>AJ472*VLOOKUP($O472,AProperties!$A$8:$I$1007,VLOOKUP(Span,Data!$N$4:$Y$11,Data!$Y$1,FALSE),FALSE)</f>
        <v>1.2055510964460676</v>
      </c>
      <c r="Z472" s="19">
        <f>AK472*VLOOKUP($O472,AProperties!$A$8:$I$1007,VLOOKUP(Span,Data!$N$4:$Y$11,Data!$Y$1,FALSE),FALSE)</f>
        <v>1.2707624334942984</v>
      </c>
      <c r="AA472" s="19">
        <f>$I472*AA$19^0.5/VLOOKUP($O472,AProperties!$AY$8:$BG$1007,VLOOKUP(Span,Data!$N$4:$Y$11,Data!$Y$1,FALSE),FALSE)</f>
        <v>0.52948944351427973</v>
      </c>
      <c r="AB472" s="19">
        <f>$I472*AB$19^0.5/VLOOKUP($O472,AProperties!$AY$8:$BG$1007,VLOOKUP(Span,Data!$N$4:$Y$11,Data!$Y$1,FALSE),FALSE)</f>
        <v>0.74881115215127736</v>
      </c>
      <c r="AC472" s="19">
        <f>$I472*AC$19^0.5/VLOOKUP($O472,AProperties!$AY$8:$BG$1007,VLOOKUP(Span,Data!$N$4:$Y$11,Data!$Y$1,FALSE),FALSE)</f>
        <v>1.0589788870285595</v>
      </c>
      <c r="AD472" s="19">
        <f>$I472*AD$19^0.5/VLOOKUP($O472,AProperties!$AY$8:$BG$1007,VLOOKUP(Span,Data!$N$4:$Y$11,Data!$Y$1,FALSE),FALSE)</f>
        <v>1.2969789608002014</v>
      </c>
      <c r="AE472" s="19">
        <f>$I472*AE$19^0.5/VLOOKUP($O472,AProperties!$AY$8:$BG$1007,VLOOKUP(Span,Data!$N$4:$Y$11,Data!$Y$1,FALSE),FALSE)</f>
        <v>1.4976223043025547</v>
      </c>
      <c r="AF472" s="19">
        <f>$I472*AF$19^0.5/VLOOKUP($O472,AProperties!$AY$8:$BG$1007,VLOOKUP(Span,Data!$N$4:$Y$11,Data!$Y$1,FALSE),FALSE)</f>
        <v>1.6743926385201939</v>
      </c>
      <c r="AG472" s="19">
        <f>$I472*AG$19^0.5/VLOOKUP($O472,AProperties!$AY$8:$BG$1007,VLOOKUP(Span,Data!$N$4:$Y$11,Data!$Y$1,FALSE),FALSE)</f>
        <v>1.8342052364762078</v>
      </c>
      <c r="AH472" s="19">
        <f>$I472*AH$19^0.5/VLOOKUP($O472,AProperties!$AY$8:$BG$1007,VLOOKUP(Span,Data!$N$4:$Y$11,Data!$Y$1,FALSE),FALSE)</f>
        <v>1.9811680875440287</v>
      </c>
      <c r="AI472" s="19">
        <f>$I472*AI$19^0.5/VLOOKUP($O472,AProperties!$AY$8:$BG$1007,VLOOKUP(Span,Data!$N$4:$Y$11,Data!$Y$1,FALSE),FALSE)</f>
        <v>2.1179577740571189</v>
      </c>
      <c r="AJ472" s="19">
        <f>$I472*AJ$19^0.5/VLOOKUP($O472,AProperties!$AY$8:$BG$1007,VLOOKUP(Span,Data!$N$4:$Y$11,Data!$Y$1,FALSE),FALSE)</f>
        <v>2.2464334564538317</v>
      </c>
      <c r="AK472" s="19">
        <f>$I472*AK$19^0.5/VLOOKUP($O472,AProperties!$AY$8:$BG$1007,VLOOKUP(Span,Data!$N$4:$Y$11,Data!$Y$1,FALSE),FALSE)</f>
        <v>2.3679487781329298</v>
      </c>
      <c r="AL472" s="47">
        <f t="shared" si="65"/>
        <v>0.45300000000000001</v>
      </c>
    </row>
    <row r="473" spans="1:38" x14ac:dyDescent="0.25">
      <c r="A473" s="15">
        <v>0.45400000000000001</v>
      </c>
      <c r="B473" s="116">
        <f>VLOOKUP($A473,APropertiesDimless!$A$7:$I$1007,VLOOKUP(Span,Data!$N$4:$Y$11,Data!$Y$1,FALSE),FALSE)</f>
        <v>0.48762958689184827</v>
      </c>
      <c r="C473" s="6">
        <f t="shared" si="61"/>
        <v>0.69781479344592412</v>
      </c>
      <c r="D473" s="116">
        <f>VLOOKUP($A473,AProperties!$AE$8:$AM$1007,VLOOKUP(Span,Data!$N$4:$Y$11,Data!$Y$1,FALSE),FALSE)</f>
        <v>0.55441054040671389</v>
      </c>
      <c r="E473" s="116">
        <f t="shared" si="62"/>
        <v>0.79342374182739084</v>
      </c>
      <c r="F473" s="6">
        <f t="shared" si="66"/>
        <v>1.2123344522774282</v>
      </c>
      <c r="G473" s="9"/>
      <c r="H473" s="15">
        <f t="shared" si="63"/>
        <v>0.45400000000000001</v>
      </c>
      <c r="I473" s="6">
        <f>VLOOKUP(H473,AProperties!$AO$8:$AW$1007,VLOOKUP(Span,Data!$N$4:$Y$11,Data!$Y$1,FALSE),FALSE)^(2/3)</f>
        <v>0.38325803444437623</v>
      </c>
      <c r="J473" s="15">
        <f>$I473*(Slope^0.5)/VLOOKUP($H473,AProperties!$AY$8:$BG$1007,VLOOKUP(Span,Data!$N$4:$Y$11,Data!$Y$1,FALSE),FALSE)</f>
        <v>1.2984149900110264</v>
      </c>
      <c r="K473" s="15">
        <f>$J473*VLOOKUP($H473,AProperties!$A$8:$I$1007,VLOOKUP(Span,Data!$N$4:$Y$11,Data!$Y$1,FALSE),FALSE)</f>
        <v>0.69822816934173337</v>
      </c>
      <c r="L473" s="15">
        <f t="shared" si="67"/>
        <v>1.2984149900110264</v>
      </c>
      <c r="M473" s="15">
        <f t="shared" si="68"/>
        <v>0.45400000000000001</v>
      </c>
      <c r="O473" s="28">
        <f t="shared" si="64"/>
        <v>0.45400000000000001</v>
      </c>
      <c r="P473" s="19">
        <f>AA473*VLOOKUP($O473,AProperties!$A$8:$I$1007,VLOOKUP(Span,Data!$N$4:$Y$11,Data!$Y$1,FALSE),FALSE)</f>
        <v>0.28505045648747529</v>
      </c>
      <c r="Q473" s="19">
        <f>AB473*VLOOKUP($O473,AProperties!$A$8:$I$1007,VLOOKUP(Span,Data!$N$4:$Y$11,Data!$Y$1,FALSE),FALSE)</f>
        <v>0.40312222152522936</v>
      </c>
      <c r="R473" s="19">
        <f>AC473*VLOOKUP($O473,AProperties!$A$8:$I$1007,VLOOKUP(Span,Data!$N$4:$Y$11,Data!$Y$1,FALSE),FALSE)</f>
        <v>0.57010091297495058</v>
      </c>
      <c r="S473" s="19">
        <f>AD473*VLOOKUP($O473,AProperties!$A$8:$I$1007,VLOOKUP(Span,Data!$N$4:$Y$11,Data!$Y$1,FALSE),FALSE)</f>
        <v>0.69822816934173337</v>
      </c>
      <c r="T473" s="19">
        <f>AE473*VLOOKUP($O473,AProperties!$A$8:$I$1007,VLOOKUP(Span,Data!$N$4:$Y$11,Data!$Y$1,FALSE),FALSE)</f>
        <v>0.80624444305045873</v>
      </c>
      <c r="U473" s="19">
        <f>AF473*VLOOKUP($O473,AProperties!$A$8:$I$1007,VLOOKUP(Span,Data!$N$4:$Y$11,Data!$Y$1,FALSE),FALSE)</f>
        <v>0.90140869057114192</v>
      </c>
      <c r="V473" s="19">
        <f>AG473*VLOOKUP($O473,AProperties!$A$8:$I$1007,VLOOKUP(Span,Data!$N$4:$Y$11,Data!$Y$1,FALSE),FALSE)</f>
        <v>0.98744374671401747</v>
      </c>
      <c r="W473" s="19">
        <f>AH473*VLOOKUP($O473,AProperties!$A$8:$I$1007,VLOOKUP(Span,Data!$N$4:$Y$11,Data!$Y$1,FALSE),FALSE)</f>
        <v>1.066561146119646</v>
      </c>
      <c r="X473" s="19">
        <f>AI473*VLOOKUP($O473,AProperties!$A$8:$I$1007,VLOOKUP(Span,Data!$N$4:$Y$11,Data!$Y$1,FALSE),FALSE)</f>
        <v>1.1402018259499012</v>
      </c>
      <c r="Y473" s="19">
        <f>AJ473*VLOOKUP($O473,AProperties!$A$8:$I$1007,VLOOKUP(Span,Data!$N$4:$Y$11,Data!$Y$1,FALSE),FALSE)</f>
        <v>1.2093666645756882</v>
      </c>
      <c r="Z473" s="19">
        <f>AK473*VLOOKUP($O473,AProperties!$A$8:$I$1007,VLOOKUP(Span,Data!$N$4:$Y$11,Data!$Y$1,FALSE),FALSE)</f>
        <v>1.2747843954466813</v>
      </c>
      <c r="AA473" s="19">
        <f>$I473*AA$19^0.5/VLOOKUP($O473,AProperties!$AY$8:$BG$1007,VLOOKUP(Span,Data!$N$4:$Y$11,Data!$Y$1,FALSE),FALSE)</f>
        <v>0.53007569998465531</v>
      </c>
      <c r="AB473" s="19">
        <f>$I473*AB$19^0.5/VLOOKUP($O473,AProperties!$AY$8:$BG$1007,VLOOKUP(Span,Data!$N$4:$Y$11,Data!$Y$1,FALSE),FALSE)</f>
        <v>0.74964024400271134</v>
      </c>
      <c r="AC473" s="19">
        <f>$I473*AC$19^0.5/VLOOKUP($O473,AProperties!$AY$8:$BG$1007,VLOOKUP(Span,Data!$N$4:$Y$11,Data!$Y$1,FALSE),FALSE)</f>
        <v>1.0601513999693106</v>
      </c>
      <c r="AD473" s="19">
        <f>$I473*AD$19^0.5/VLOOKUP($O473,AProperties!$AY$8:$BG$1007,VLOOKUP(Span,Data!$N$4:$Y$11,Data!$Y$1,FALSE),FALSE)</f>
        <v>1.2984149900110264</v>
      </c>
      <c r="AE473" s="19">
        <f>$I473*AE$19^0.5/VLOOKUP($O473,AProperties!$AY$8:$BG$1007,VLOOKUP(Span,Data!$N$4:$Y$11,Data!$Y$1,FALSE),FALSE)</f>
        <v>1.4992804880054227</v>
      </c>
      <c r="AF473" s="19">
        <f>$I473*AF$19^0.5/VLOOKUP($O473,AProperties!$AY$8:$BG$1007,VLOOKUP(Span,Data!$N$4:$Y$11,Data!$Y$1,FALSE),FALSE)</f>
        <v>1.6762465442595917</v>
      </c>
      <c r="AG473" s="19">
        <f>$I473*AG$19^0.5/VLOOKUP($O473,AProperties!$AY$8:$BG$1007,VLOOKUP(Span,Data!$N$4:$Y$11,Data!$Y$1,FALSE),FALSE)</f>
        <v>1.8362360884621205</v>
      </c>
      <c r="AH473" s="19">
        <f>$I473*AH$19^0.5/VLOOKUP($O473,AProperties!$AY$8:$BG$1007,VLOOKUP(Span,Data!$N$4:$Y$11,Data!$Y$1,FALSE),FALSE)</f>
        <v>1.9833616583969533</v>
      </c>
      <c r="AI473" s="19">
        <f>$I473*AI$19^0.5/VLOOKUP($O473,AProperties!$AY$8:$BG$1007,VLOOKUP(Span,Data!$N$4:$Y$11,Data!$Y$1,FALSE),FALSE)</f>
        <v>2.1203027999386213</v>
      </c>
      <c r="AJ473" s="19">
        <f>$I473*AJ$19^0.5/VLOOKUP($O473,AProperties!$AY$8:$BG$1007,VLOOKUP(Span,Data!$N$4:$Y$11,Data!$Y$1,FALSE),FALSE)</f>
        <v>2.2489207320081341</v>
      </c>
      <c r="AK473" s="19">
        <f>$I473*AK$19^0.5/VLOOKUP($O473,AProperties!$AY$8:$BG$1007,VLOOKUP(Span,Data!$N$4:$Y$11,Data!$Y$1,FALSE),FALSE)</f>
        <v>2.3705705967729469</v>
      </c>
      <c r="AL473" s="47">
        <f t="shared" si="65"/>
        <v>0.45400000000000001</v>
      </c>
    </row>
    <row r="474" spans="1:38" x14ac:dyDescent="0.25">
      <c r="A474" s="15">
        <v>0.45500000000000002</v>
      </c>
      <c r="B474" s="116">
        <f>VLOOKUP($A474,APropertiesDimless!$A$7:$I$1007,VLOOKUP(Span,Data!$N$4:$Y$11,Data!$Y$1,FALSE),FALSE)</f>
        <v>0.48889649256034512</v>
      </c>
      <c r="C474" s="6">
        <f t="shared" si="61"/>
        <v>0.69944824628017255</v>
      </c>
      <c r="D474" s="116">
        <f>VLOOKUP($A474,AProperties!$AE$8:$AM$1007,VLOOKUP(Span,Data!$N$4:$Y$11,Data!$Y$1,FALSE),FALSE)</f>
        <v>0.55554718006284831</v>
      </c>
      <c r="E474" s="116">
        <f t="shared" si="62"/>
        <v>0.79561364283845226</v>
      </c>
      <c r="F474" s="6">
        <f t="shared" si="66"/>
        <v>1.2163970345499733</v>
      </c>
      <c r="G474" s="9"/>
      <c r="H474" s="15">
        <f t="shared" si="63"/>
        <v>0.45500000000000002</v>
      </c>
      <c r="I474" s="6">
        <f>VLOOKUP(H474,AProperties!$AO$8:$AW$1007,VLOOKUP(Span,Data!$N$4:$Y$11,Data!$Y$1,FALSE),FALSE)^(2/3)</f>
        <v>0.38358197907460906</v>
      </c>
      <c r="J474" s="15">
        <f>$I474*(Slope^0.5)/VLOOKUP($H474,AProperties!$AY$8:$BG$1007,VLOOKUP(Span,Data!$N$4:$Y$11,Data!$Y$1,FALSE),FALSE)</f>
        <v>1.2998479426012222</v>
      </c>
      <c r="K474" s="15">
        <f>$J474*VLOOKUP($H474,AProperties!$A$8:$I$1007,VLOOKUP(Span,Data!$N$4:$Y$11,Data!$Y$1,FALSE),FALSE)</f>
        <v>0.70043181672391286</v>
      </c>
      <c r="L474" s="15">
        <f t="shared" si="67"/>
        <v>1.2998479426012222</v>
      </c>
      <c r="M474" s="15">
        <f t="shared" si="68"/>
        <v>0.45500000000000002</v>
      </c>
      <c r="O474" s="28">
        <f t="shared" si="64"/>
        <v>0.45500000000000002</v>
      </c>
      <c r="P474" s="19">
        <f>AA474*VLOOKUP($O474,AProperties!$A$8:$I$1007,VLOOKUP(Span,Data!$N$4:$Y$11,Data!$Y$1,FALSE),FALSE)</f>
        <v>0.28595009176403524</v>
      </c>
      <c r="Q474" s="19">
        <f>AB474*VLOOKUP($O474,AProperties!$A$8:$I$1007,VLOOKUP(Span,Data!$N$4:$Y$11,Data!$Y$1,FALSE),FALSE)</f>
        <v>0.40439449793452975</v>
      </c>
      <c r="R474" s="19">
        <f>AC474*VLOOKUP($O474,AProperties!$A$8:$I$1007,VLOOKUP(Span,Data!$N$4:$Y$11,Data!$Y$1,FALSE),FALSE)</f>
        <v>0.57190018352807048</v>
      </c>
      <c r="S474" s="19">
        <f>AD474*VLOOKUP($O474,AProperties!$A$8:$I$1007,VLOOKUP(Span,Data!$N$4:$Y$11,Data!$Y$1,FALSE),FALSE)</f>
        <v>0.70043181672391286</v>
      </c>
      <c r="T474" s="19">
        <f>AE474*VLOOKUP($O474,AProperties!$A$8:$I$1007,VLOOKUP(Span,Data!$N$4:$Y$11,Data!$Y$1,FALSE),FALSE)</f>
        <v>0.8087889958690595</v>
      </c>
      <c r="U474" s="19">
        <f>AF474*VLOOKUP($O474,AProperties!$A$8:$I$1007,VLOOKUP(Span,Data!$N$4:$Y$11,Data!$Y$1,FALSE),FALSE)</f>
        <v>0.90425358710850667</v>
      </c>
      <c r="V474" s="19">
        <f>AG474*VLOOKUP($O474,AProperties!$A$8:$I$1007,VLOOKUP(Span,Data!$N$4:$Y$11,Data!$Y$1,FALSE),FALSE)</f>
        <v>0.9905601747285836</v>
      </c>
      <c r="W474" s="19">
        <f>AH474*VLOOKUP($O474,AProperties!$A$8:$I$1007,VLOOKUP(Span,Data!$N$4:$Y$11,Data!$Y$1,FALSE),FALSE)</f>
        <v>1.0699272730975888</v>
      </c>
      <c r="X474" s="19">
        <f>AI474*VLOOKUP($O474,AProperties!$A$8:$I$1007,VLOOKUP(Span,Data!$N$4:$Y$11,Data!$Y$1,FALSE),FALSE)</f>
        <v>1.143800367056141</v>
      </c>
      <c r="Y474" s="19">
        <f>AJ474*VLOOKUP($O474,AProperties!$A$8:$I$1007,VLOOKUP(Span,Data!$N$4:$Y$11,Data!$Y$1,FALSE),FALSE)</f>
        <v>1.2131834938035893</v>
      </c>
      <c r="Z474" s="19">
        <f>AK474*VLOOKUP($O474,AProperties!$A$8:$I$1007,VLOOKUP(Span,Data!$N$4:$Y$11,Data!$Y$1,FALSE),FALSE)</f>
        <v>1.2788076867133711</v>
      </c>
      <c r="AA474" s="19">
        <f>$I474*AA$19^0.5/VLOOKUP($O474,AProperties!$AY$8:$BG$1007,VLOOKUP(Span,Data!$N$4:$Y$11,Data!$Y$1,FALSE),FALSE)</f>
        <v>0.53066070042991853</v>
      </c>
      <c r="AB474" s="19">
        <f>$I474*AB$19^0.5/VLOOKUP($O474,AProperties!$AY$8:$BG$1007,VLOOKUP(Span,Data!$N$4:$Y$11,Data!$Y$1,FALSE),FALSE)</f>
        <v>0.75046755956639699</v>
      </c>
      <c r="AC474" s="19">
        <f>$I474*AC$19^0.5/VLOOKUP($O474,AProperties!$AY$8:$BG$1007,VLOOKUP(Span,Data!$N$4:$Y$11,Data!$Y$1,FALSE),FALSE)</f>
        <v>1.0613214008598371</v>
      </c>
      <c r="AD474" s="19">
        <f>$I474*AD$19^0.5/VLOOKUP($O474,AProperties!$AY$8:$BG$1007,VLOOKUP(Span,Data!$N$4:$Y$11,Data!$Y$1,FALSE),FALSE)</f>
        <v>1.2998479426012222</v>
      </c>
      <c r="AE474" s="19">
        <f>$I474*AE$19^0.5/VLOOKUP($O474,AProperties!$AY$8:$BG$1007,VLOOKUP(Span,Data!$N$4:$Y$11,Data!$Y$1,FALSE),FALSE)</f>
        <v>1.500935119132794</v>
      </c>
      <c r="AF474" s="19">
        <f>$I474*AF$19^0.5/VLOOKUP($O474,AProperties!$AY$8:$BG$1007,VLOOKUP(Span,Data!$N$4:$Y$11,Data!$Y$1,FALSE),FALSE)</f>
        <v>1.6780964780988359</v>
      </c>
      <c r="AG474" s="19">
        <f>$I474*AG$19^0.5/VLOOKUP($O474,AProperties!$AY$8:$BG$1007,VLOOKUP(Span,Data!$N$4:$Y$11,Data!$Y$1,FALSE),FALSE)</f>
        <v>1.8382625894494129</v>
      </c>
      <c r="AH474" s="19">
        <f>$I474*AH$19^0.5/VLOOKUP($O474,AProperties!$AY$8:$BG$1007,VLOOKUP(Span,Data!$N$4:$Y$11,Data!$Y$1,FALSE),FALSE)</f>
        <v>1.9855505296342384</v>
      </c>
      <c r="AI474" s="19">
        <f>$I474*AI$19^0.5/VLOOKUP($O474,AProperties!$AY$8:$BG$1007,VLOOKUP(Span,Data!$N$4:$Y$11,Data!$Y$1,FALSE),FALSE)</f>
        <v>2.1226428017196741</v>
      </c>
      <c r="AJ474" s="19">
        <f>$I474*AJ$19^0.5/VLOOKUP($O474,AProperties!$AY$8:$BG$1007,VLOOKUP(Span,Data!$N$4:$Y$11,Data!$Y$1,FALSE),FALSE)</f>
        <v>2.2514026786991908</v>
      </c>
      <c r="AK474" s="19">
        <f>$I474*AK$19^0.5/VLOOKUP($O474,AProperties!$AY$8:$BG$1007,VLOOKUP(Span,Data!$N$4:$Y$11,Data!$Y$1,FALSE),FALSE)</f>
        <v>2.3731867982978994</v>
      </c>
      <c r="AL474" s="47">
        <f t="shared" si="65"/>
        <v>0.45500000000000002</v>
      </c>
    </row>
    <row r="475" spans="1:38" x14ac:dyDescent="0.25">
      <c r="A475" s="15">
        <v>0.45600000000000002</v>
      </c>
      <c r="B475" s="116">
        <f>VLOOKUP($A475,APropertiesDimless!$A$7:$I$1007,VLOOKUP(Span,Data!$N$4:$Y$11,Data!$Y$1,FALSE),FALSE)</f>
        <v>0.49016504917972814</v>
      </c>
      <c r="C475" s="6">
        <f t="shared" si="61"/>
        <v>0.70108252458986409</v>
      </c>
      <c r="D475" s="116">
        <f>VLOOKUP($A475,AProperties!$AE$8:$AM$1007,VLOOKUP(Span,Data!$N$4:$Y$11,Data!$Y$1,FALSE),FALSE)</f>
        <v>0.55668319744186867</v>
      </c>
      <c r="E475" s="116">
        <f t="shared" si="62"/>
        <v>0.79780599937583363</v>
      </c>
      <c r="F475" s="6">
        <f t="shared" si="66"/>
        <v>1.2204647150252921</v>
      </c>
      <c r="G475" s="9"/>
      <c r="H475" s="15">
        <f t="shared" si="63"/>
        <v>0.45600000000000002</v>
      </c>
      <c r="I475" s="6">
        <f>VLOOKUP(H475,AProperties!$AO$8:$AW$1007,VLOOKUP(Span,Data!$N$4:$Y$11,Data!$Y$1,FALSE),FALSE)^(2/3)</f>
        <v>0.38390488661809175</v>
      </c>
      <c r="J475" s="15">
        <f>$I475*(Slope^0.5)/VLOOKUP($H475,AProperties!$AY$8:$BG$1007,VLOOKUP(Span,Data!$N$4:$Y$11,Data!$Y$1,FALSE),FALSE)</f>
        <v>1.3012778221595853</v>
      </c>
      <c r="K475" s="15">
        <f>$J475*VLOOKUP($H475,AProperties!$A$8:$I$1007,VLOOKUP(Span,Data!$N$4:$Y$11,Data!$Y$1,FALSE),FALSE)</f>
        <v>0.70263617900201369</v>
      </c>
      <c r="L475" s="15">
        <f t="shared" si="67"/>
        <v>1.3012778221595853</v>
      </c>
      <c r="M475" s="15">
        <f t="shared" si="68"/>
        <v>0.45600000000000002</v>
      </c>
      <c r="O475" s="28">
        <f t="shared" si="64"/>
        <v>0.45600000000000002</v>
      </c>
      <c r="P475" s="19">
        <f>AA475*VLOOKUP($O475,AProperties!$A$8:$I$1007,VLOOKUP(Span,Data!$N$4:$Y$11,Data!$Y$1,FALSE),FALSE)</f>
        <v>0.28685001889563294</v>
      </c>
      <c r="Q475" s="19">
        <f>AB475*VLOOKUP($O475,AProperties!$A$8:$I$1007,VLOOKUP(Span,Data!$N$4:$Y$11,Data!$Y$1,FALSE),FALSE)</f>
        <v>0.40566718708918265</v>
      </c>
      <c r="R475" s="19">
        <f>AC475*VLOOKUP($O475,AProperties!$A$8:$I$1007,VLOOKUP(Span,Data!$N$4:$Y$11,Data!$Y$1,FALSE),FALSE)</f>
        <v>0.57370003779126588</v>
      </c>
      <c r="S475" s="19">
        <f>AD475*VLOOKUP($O475,AProperties!$A$8:$I$1007,VLOOKUP(Span,Data!$N$4:$Y$11,Data!$Y$1,FALSE),FALSE)</f>
        <v>0.70263617900201369</v>
      </c>
      <c r="T475" s="19">
        <f>AE475*VLOOKUP($O475,AProperties!$A$8:$I$1007,VLOOKUP(Span,Data!$N$4:$Y$11,Data!$Y$1,FALSE),FALSE)</f>
        <v>0.81133437417836529</v>
      </c>
      <c r="U475" s="19">
        <f>AF475*VLOOKUP($O475,AProperties!$A$8:$I$1007,VLOOKUP(Span,Data!$N$4:$Y$11,Data!$Y$1,FALSE),FALSE)</f>
        <v>0.90709940657253751</v>
      </c>
      <c r="V475" s="19">
        <f>AG475*VLOOKUP($O475,AProperties!$A$8:$I$1007,VLOOKUP(Span,Data!$N$4:$Y$11,Data!$Y$1,FALSE),FALSE)</f>
        <v>0.9936776137586576</v>
      </c>
      <c r="W475" s="19">
        <f>AH475*VLOOKUP($O475,AProperties!$A$8:$I$1007,VLOOKUP(Span,Data!$N$4:$Y$11,Data!$Y$1,FALSE),FALSE)</f>
        <v>1.0732944920970897</v>
      </c>
      <c r="X475" s="19">
        <f>AI475*VLOOKUP($O475,AProperties!$A$8:$I$1007,VLOOKUP(Span,Data!$N$4:$Y$11,Data!$Y$1,FALSE),FALSE)</f>
        <v>1.1474000755825318</v>
      </c>
      <c r="Y475" s="19">
        <f>AJ475*VLOOKUP($O475,AProperties!$A$8:$I$1007,VLOOKUP(Span,Data!$N$4:$Y$11,Data!$Y$1,FALSE),FALSE)</f>
        <v>1.217001561267548</v>
      </c>
      <c r="Z475" s="19">
        <f>AK475*VLOOKUP($O475,AProperties!$A$8:$I$1007,VLOOKUP(Span,Data!$N$4:$Y$11,Data!$Y$1,FALSE),FALSE)</f>
        <v>1.2828322831954688</v>
      </c>
      <c r="AA475" s="19">
        <f>$I475*AA$19^0.5/VLOOKUP($O475,AProperties!$AY$8:$BG$1007,VLOOKUP(Span,Data!$N$4:$Y$11,Data!$Y$1,FALSE),FALSE)</f>
        <v>0.53124444631518952</v>
      </c>
      <c r="AB475" s="19">
        <f>$I475*AB$19^0.5/VLOOKUP($O475,AProperties!$AY$8:$BG$1007,VLOOKUP(Span,Data!$N$4:$Y$11,Data!$Y$1,FALSE),FALSE)</f>
        <v>0.75129310091432655</v>
      </c>
      <c r="AC475" s="19">
        <f>$I475*AC$19^0.5/VLOOKUP($O475,AProperties!$AY$8:$BG$1007,VLOOKUP(Span,Data!$N$4:$Y$11,Data!$Y$1,FALSE),FALSE)</f>
        <v>1.062488892630379</v>
      </c>
      <c r="AD475" s="19">
        <f>$I475*AD$19^0.5/VLOOKUP($O475,AProperties!$AY$8:$BG$1007,VLOOKUP(Span,Data!$N$4:$Y$11,Data!$Y$1,FALSE),FALSE)</f>
        <v>1.3012778221595853</v>
      </c>
      <c r="AE475" s="19">
        <f>$I475*AE$19^0.5/VLOOKUP($O475,AProperties!$AY$8:$BG$1007,VLOOKUP(Span,Data!$N$4:$Y$11,Data!$Y$1,FALSE),FALSE)</f>
        <v>1.5025862018286531</v>
      </c>
      <c r="AF475" s="19">
        <f>$I475*AF$19^0.5/VLOOKUP($O475,AProperties!$AY$8:$BG$1007,VLOOKUP(Span,Data!$N$4:$Y$11,Data!$Y$1,FALSE),FALSE)</f>
        <v>1.6799424446710436</v>
      </c>
      <c r="AG475" s="19">
        <f>$I475*AG$19^0.5/VLOOKUP($O475,AProperties!$AY$8:$BG$1007,VLOOKUP(Span,Data!$N$4:$Y$11,Data!$Y$1,FALSE),FALSE)</f>
        <v>1.8402847445134103</v>
      </c>
      <c r="AH475" s="19">
        <f>$I475*AH$19^0.5/VLOOKUP($O475,AProperties!$AY$8:$BG$1007,VLOOKUP(Span,Data!$N$4:$Y$11,Data!$Y$1,FALSE),FALSE)</f>
        <v>1.9877347067378612</v>
      </c>
      <c r="AI475" s="19">
        <f>$I475*AI$19^0.5/VLOOKUP($O475,AProperties!$AY$8:$BG$1007,VLOOKUP(Span,Data!$N$4:$Y$11,Data!$Y$1,FALSE),FALSE)</f>
        <v>2.1249777852607581</v>
      </c>
      <c r="AJ475" s="19">
        <f>$I475*AJ$19^0.5/VLOOKUP($O475,AProperties!$AY$8:$BG$1007,VLOOKUP(Span,Data!$N$4:$Y$11,Data!$Y$1,FALSE),FALSE)</f>
        <v>2.2538793027429795</v>
      </c>
      <c r="AK475" s="19">
        <f>$I475*AK$19^0.5/VLOOKUP($O475,AProperties!$AY$8:$BG$1007,VLOOKUP(Span,Data!$N$4:$Y$11,Data!$Y$1,FALSE),FALSE)</f>
        <v>2.3757973892600028</v>
      </c>
      <c r="AL475" s="47">
        <f t="shared" si="65"/>
        <v>0.45600000000000002</v>
      </c>
    </row>
    <row r="476" spans="1:38" x14ac:dyDescent="0.25">
      <c r="A476" s="15">
        <v>0.45700000000000002</v>
      </c>
      <c r="B476" s="116">
        <f>VLOOKUP($A476,APropertiesDimless!$A$7:$I$1007,VLOOKUP(Span,Data!$N$4:$Y$11,Data!$Y$1,FALSE),FALSE)</f>
        <v>0.49143526546486049</v>
      </c>
      <c r="C476" s="6">
        <f t="shared" si="61"/>
        <v>0.70271763273243026</v>
      </c>
      <c r="D476" s="116">
        <f>VLOOKUP($A476,AProperties!$AE$8:$AM$1007,VLOOKUP(Span,Data!$N$4:$Y$11,Data!$Y$1,FALSE),FALSE)</f>
        <v>0.55781859065933659</v>
      </c>
      <c r="E476" s="116">
        <f t="shared" si="62"/>
        <v>0.80000081794296563</v>
      </c>
      <c r="F476" s="6">
        <f t="shared" si="66"/>
        <v>1.224537495145064</v>
      </c>
      <c r="G476" s="9"/>
      <c r="H476" s="15">
        <f t="shared" si="63"/>
        <v>0.45700000000000002</v>
      </c>
      <c r="I476" s="6">
        <f>VLOOKUP(H476,AProperties!$AO$8:$AW$1007,VLOOKUP(Span,Data!$N$4:$Y$11,Data!$Y$1,FALSE),FALSE)^(2/3)</f>
        <v>0.38422675881510654</v>
      </c>
      <c r="J476" s="15">
        <f>$I476*(Slope^0.5)/VLOOKUP($H476,AProperties!$AY$8:$BG$1007,VLOOKUP(Span,Data!$N$4:$Y$11,Data!$Y$1,FALSE),FALSE)</f>
        <v>1.30270463224282</v>
      </c>
      <c r="K476" s="15">
        <f>$J476*VLOOKUP($H476,AProperties!$A$8:$I$1007,VLOOKUP(Span,Data!$N$4:$Y$11,Data!$Y$1,FALSE),FALSE)</f>
        <v>0.70484124297175554</v>
      </c>
      <c r="L476" s="15">
        <f t="shared" si="67"/>
        <v>1.30270463224282</v>
      </c>
      <c r="M476" s="15">
        <f t="shared" si="68"/>
        <v>0.45700000000000002</v>
      </c>
      <c r="O476" s="28">
        <f t="shared" si="64"/>
        <v>0.45700000000000002</v>
      </c>
      <c r="P476" s="19">
        <f>AA476*VLOOKUP($O476,AProperties!$A$8:$I$1007,VLOOKUP(Span,Data!$N$4:$Y$11,Data!$Y$1,FALSE),FALSE)</f>
        <v>0.28775023249164355</v>
      </c>
      <c r="Q476" s="19">
        <f>AB476*VLOOKUP($O476,AProperties!$A$8:$I$1007,VLOOKUP(Span,Data!$N$4:$Y$11,Data!$Y$1,FALSE),FALSE)</f>
        <v>0.4069402813656936</v>
      </c>
      <c r="R476" s="19">
        <f>AC476*VLOOKUP($O476,AProperties!$A$8:$I$1007,VLOOKUP(Span,Data!$N$4:$Y$11,Data!$Y$1,FALSE),FALSE)</f>
        <v>0.57550046498328711</v>
      </c>
      <c r="S476" s="19">
        <f>AD476*VLOOKUP($O476,AProperties!$A$8:$I$1007,VLOOKUP(Span,Data!$N$4:$Y$11,Data!$Y$1,FALSE),FALSE)</f>
        <v>0.70484124297175554</v>
      </c>
      <c r="T476" s="19">
        <f>AE476*VLOOKUP($O476,AProperties!$A$8:$I$1007,VLOOKUP(Span,Data!$N$4:$Y$11,Data!$Y$1,FALSE),FALSE)</f>
        <v>0.8138805627313872</v>
      </c>
      <c r="U476" s="19">
        <f>AF476*VLOOKUP($O476,AProperties!$A$8:$I$1007,VLOOKUP(Span,Data!$N$4:$Y$11,Data!$Y$1,FALSE),FALSE)</f>
        <v>0.90994613191658169</v>
      </c>
      <c r="V476" s="19">
        <f>AG476*VLOOKUP($O476,AProperties!$A$8:$I$1007,VLOOKUP(Span,Data!$N$4:$Y$11,Data!$Y$1,FALSE),FALSE)</f>
        <v>0.99679604513056674</v>
      </c>
      <c r="W476" s="19">
        <f>AH476*VLOOKUP($O476,AProperties!$A$8:$I$1007,VLOOKUP(Span,Data!$N$4:$Y$11,Data!$Y$1,FALSE),FALSE)</f>
        <v>1.0766627829482771</v>
      </c>
      <c r="X476" s="19">
        <f>AI476*VLOOKUP($O476,AProperties!$A$8:$I$1007,VLOOKUP(Span,Data!$N$4:$Y$11,Data!$Y$1,FALSE),FALSE)</f>
        <v>1.1510009299665742</v>
      </c>
      <c r="Y476" s="19">
        <f>AJ476*VLOOKUP($O476,AProperties!$A$8:$I$1007,VLOOKUP(Span,Data!$N$4:$Y$11,Data!$Y$1,FALSE),FALSE)</f>
        <v>1.2208208440970805</v>
      </c>
      <c r="Z476" s="19">
        <f>AK476*VLOOKUP($O476,AProperties!$A$8:$I$1007,VLOOKUP(Span,Data!$N$4:$Y$11,Data!$Y$1,FALSE),FALSE)</f>
        <v>1.2868581607853671</v>
      </c>
      <c r="AA476" s="19">
        <f>$I476*AA$19^0.5/VLOOKUP($O476,AProperties!$AY$8:$BG$1007,VLOOKUP(Span,Data!$N$4:$Y$11,Data!$Y$1,FALSE),FALSE)</f>
        <v>0.53182693909248668</v>
      </c>
      <c r="AB476" s="19">
        <f>$I476*AB$19^0.5/VLOOKUP($O476,AProperties!$AY$8:$BG$1007,VLOOKUP(Span,Data!$N$4:$Y$11,Data!$Y$1,FALSE),FALSE)</f>
        <v>0.75211687009996475</v>
      </c>
      <c r="AC476" s="19">
        <f>$I476*AC$19^0.5/VLOOKUP($O476,AProperties!$AY$8:$BG$1007,VLOOKUP(Span,Data!$N$4:$Y$11,Data!$Y$1,FALSE),FALSE)</f>
        <v>1.0636538781849734</v>
      </c>
      <c r="AD476" s="19">
        <f>$I476*AD$19^0.5/VLOOKUP($O476,AProperties!$AY$8:$BG$1007,VLOOKUP(Span,Data!$N$4:$Y$11,Data!$Y$1,FALSE),FALSE)</f>
        <v>1.30270463224282</v>
      </c>
      <c r="AE476" s="19">
        <f>$I476*AE$19^0.5/VLOOKUP($O476,AProperties!$AY$8:$BG$1007,VLOOKUP(Span,Data!$N$4:$Y$11,Data!$Y$1,FALSE),FALSE)</f>
        <v>1.5042337401999295</v>
      </c>
      <c r="AF476" s="19">
        <f>$I476*AF$19^0.5/VLOOKUP($O476,AProperties!$AY$8:$BG$1007,VLOOKUP(Span,Data!$N$4:$Y$11,Data!$Y$1,FALSE),FALSE)</f>
        <v>1.6817844485678999</v>
      </c>
      <c r="AG476" s="19">
        <f>$I476*AG$19^0.5/VLOOKUP($O476,AProperties!$AY$8:$BG$1007,VLOOKUP(Span,Data!$N$4:$Y$11,Data!$Y$1,FALSE),FALSE)</f>
        <v>1.8423025586840514</v>
      </c>
      <c r="AH476" s="19">
        <f>$I476*AH$19^0.5/VLOOKUP($O476,AProperties!$AY$8:$BG$1007,VLOOKUP(Span,Data!$N$4:$Y$11,Data!$Y$1,FALSE),FALSE)</f>
        <v>1.9899141951407779</v>
      </c>
      <c r="AI476" s="19">
        <f>$I476*AI$19^0.5/VLOOKUP($O476,AProperties!$AY$8:$BG$1007,VLOOKUP(Span,Data!$N$4:$Y$11,Data!$Y$1,FALSE),FALSE)</f>
        <v>2.1273077563699467</v>
      </c>
      <c r="AJ476" s="19">
        <f>$I476*AJ$19^0.5/VLOOKUP($O476,AProperties!$AY$8:$BG$1007,VLOOKUP(Span,Data!$N$4:$Y$11,Data!$Y$1,FALSE),FALSE)</f>
        <v>2.2563506102998936</v>
      </c>
      <c r="AK476" s="19">
        <f>$I476*AK$19^0.5/VLOOKUP($O476,AProperties!$AY$8:$BG$1007,VLOOKUP(Span,Data!$N$4:$Y$11,Data!$Y$1,FALSE),FALSE)</f>
        <v>2.3784023761528807</v>
      </c>
      <c r="AL476" s="47">
        <f t="shared" si="65"/>
        <v>0.45700000000000002</v>
      </c>
    </row>
    <row r="477" spans="1:38" x14ac:dyDescent="0.25">
      <c r="A477" s="15">
        <v>0.45800000000000002</v>
      </c>
      <c r="B477" s="116">
        <f>VLOOKUP($A477,APropertiesDimless!$A$7:$I$1007,VLOOKUP(Span,Data!$N$4:$Y$11,Data!$Y$1,FALSE),FALSE)</f>
        <v>0.49270715018452882</v>
      </c>
      <c r="C477" s="6">
        <f t="shared" si="61"/>
        <v>0.70435357509226448</v>
      </c>
      <c r="D477" s="116">
        <f>VLOOKUP($A477,AProperties!$AE$8:$AM$1007,VLOOKUP(Span,Data!$N$4:$Y$11,Data!$Y$1,FALSE),FALSE)</f>
        <v>0.55895335782770394</v>
      </c>
      <c r="E477" s="116">
        <f t="shared" si="62"/>
        <v>0.80219810508182043</v>
      </c>
      <c r="F477" s="6">
        <f t="shared" si="66"/>
        <v>1.2286153764219452</v>
      </c>
      <c r="G477" s="9"/>
      <c r="H477" s="15">
        <f t="shared" si="63"/>
        <v>0.45800000000000002</v>
      </c>
      <c r="I477" s="6">
        <f>VLOOKUP(H477,AProperties!$AO$8:$AW$1007,VLOOKUP(Span,Data!$N$4:$Y$11,Data!$Y$1,FALSE),FALSE)^(2/3)</f>
        <v>0.38454759739327155</v>
      </c>
      <c r="J477" s="15">
        <f>$I477*(Slope^0.5)/VLOOKUP($H477,AProperties!$AY$8:$BG$1007,VLOOKUP(Span,Data!$N$4:$Y$11,Data!$Y$1,FALSE),FALSE)</f>
        <v>1.3041283763756879</v>
      </c>
      <c r="K477" s="15">
        <f>$J477*VLOOKUP($H477,AProperties!$A$8:$I$1007,VLOOKUP(Span,Data!$N$4:$Y$11,Data!$Y$1,FALSE),FALSE)</f>
        <v>0.70704699542398464</v>
      </c>
      <c r="L477" s="15">
        <f t="shared" si="67"/>
        <v>1.3041283763756879</v>
      </c>
      <c r="M477" s="15">
        <f t="shared" si="68"/>
        <v>0.45800000000000002</v>
      </c>
      <c r="O477" s="28">
        <f t="shared" si="64"/>
        <v>0.45800000000000002</v>
      </c>
      <c r="P477" s="19">
        <f>AA477*VLOOKUP($O477,AProperties!$A$8:$I$1007,VLOOKUP(Span,Data!$N$4:$Y$11,Data!$Y$1,FALSE),FALSE)</f>
        <v>0.28865072715945245</v>
      </c>
      <c r="Q477" s="19">
        <f>AB477*VLOOKUP($O477,AProperties!$A$8:$I$1007,VLOOKUP(Span,Data!$N$4:$Y$11,Data!$Y$1,FALSE),FALSE)</f>
        <v>0.4082137731377537</v>
      </c>
      <c r="R477" s="19">
        <f>AC477*VLOOKUP($O477,AProperties!$A$8:$I$1007,VLOOKUP(Span,Data!$N$4:$Y$11,Data!$Y$1,FALSE),FALSE)</f>
        <v>0.57730145431890489</v>
      </c>
      <c r="S477" s="19">
        <f>AD477*VLOOKUP($O477,AProperties!$A$8:$I$1007,VLOOKUP(Span,Data!$N$4:$Y$11,Data!$Y$1,FALSE),FALSE)</f>
        <v>0.70704699542398464</v>
      </c>
      <c r="T477" s="19">
        <f>AE477*VLOOKUP($O477,AProperties!$A$8:$I$1007,VLOOKUP(Span,Data!$N$4:$Y$11,Data!$Y$1,FALSE),FALSE)</f>
        <v>0.8164275462755074</v>
      </c>
      <c r="U477" s="19">
        <f>AF477*VLOOKUP($O477,AProperties!$A$8:$I$1007,VLOOKUP(Span,Data!$N$4:$Y$11,Data!$Y$1,FALSE),FALSE)</f>
        <v>0.9127937460876947</v>
      </c>
      <c r="V477" s="19">
        <f>AG477*VLOOKUP($O477,AProperties!$A$8:$I$1007,VLOOKUP(Span,Data!$N$4:$Y$11,Data!$Y$1,FALSE),FALSE)</f>
        <v>0.99991545016374672</v>
      </c>
      <c r="W477" s="19">
        <f>AH477*VLOOKUP($O477,AProperties!$A$8:$I$1007,VLOOKUP(Span,Data!$N$4:$Y$11,Data!$Y$1,FALSE),FALSE)</f>
        <v>1.080032125473835</v>
      </c>
      <c r="X477" s="19">
        <f>AI477*VLOOKUP($O477,AProperties!$A$8:$I$1007,VLOOKUP(Span,Data!$N$4:$Y$11,Data!$Y$1,FALSE),FALSE)</f>
        <v>1.1546029086378098</v>
      </c>
      <c r="Y477" s="19">
        <f>AJ477*VLOOKUP($O477,AProperties!$A$8:$I$1007,VLOOKUP(Span,Data!$N$4:$Y$11,Data!$Y$1,FALSE),FALSE)</f>
        <v>1.2246413194132608</v>
      </c>
      <c r="Z477" s="19">
        <f>AK477*VLOOKUP($O477,AProperties!$A$8:$I$1007,VLOOKUP(Span,Data!$N$4:$Y$11,Data!$Y$1,FALSE),FALSE)</f>
        <v>1.290885295366561</v>
      </c>
      <c r="AA477" s="19">
        <f>$I477*AA$19^0.5/VLOOKUP($O477,AProperties!$AY$8:$BG$1007,VLOOKUP(Span,Data!$N$4:$Y$11,Data!$Y$1,FALSE),FALSE)</f>
        <v>0.53240818020078784</v>
      </c>
      <c r="AB477" s="19">
        <f>$I477*AB$19^0.5/VLOOKUP($O477,AProperties!$AY$8:$BG$1007,VLOOKUP(Span,Data!$N$4:$Y$11,Data!$Y$1,FALSE),FALSE)</f>
        <v>0.75293886915833308</v>
      </c>
      <c r="AC477" s="19">
        <f>$I477*AC$19^0.5/VLOOKUP($O477,AProperties!$AY$8:$BG$1007,VLOOKUP(Span,Data!$N$4:$Y$11,Data!$Y$1,FALSE),FALSE)</f>
        <v>1.0648163604015757</v>
      </c>
      <c r="AD477" s="19">
        <f>$I477*AD$19^0.5/VLOOKUP($O477,AProperties!$AY$8:$BG$1007,VLOOKUP(Span,Data!$N$4:$Y$11,Data!$Y$1,FALSE),FALSE)</f>
        <v>1.3041283763756879</v>
      </c>
      <c r="AE477" s="19">
        <f>$I477*AE$19^0.5/VLOOKUP($O477,AProperties!$AY$8:$BG$1007,VLOOKUP(Span,Data!$N$4:$Y$11,Data!$Y$1,FALSE),FALSE)</f>
        <v>1.5058777383166662</v>
      </c>
      <c r="AF477" s="19">
        <f>$I477*AF$19^0.5/VLOOKUP($O477,AProperties!$AY$8:$BG$1007,VLOOKUP(Span,Data!$N$4:$Y$11,Data!$Y$1,FALSE),FALSE)</f>
        <v>1.6836224943398523</v>
      </c>
      <c r="AG477" s="19">
        <f>$I477*AG$19^0.5/VLOOKUP($O477,AProperties!$AY$8:$BG$1007,VLOOKUP(Span,Data!$N$4:$Y$11,Data!$Y$1,FALSE),FALSE)</f>
        <v>1.844316036946102</v>
      </c>
      <c r="AH477" s="19">
        <f>$I477*AH$19^0.5/VLOOKUP($O477,AProperties!$AY$8:$BG$1007,VLOOKUP(Span,Data!$N$4:$Y$11,Data!$Y$1,FALSE),FALSE)</f>
        <v>1.9920890002271499</v>
      </c>
      <c r="AI477" s="19">
        <f>$I477*AI$19^0.5/VLOOKUP($O477,AProperties!$AY$8:$BG$1007,VLOOKUP(Span,Data!$N$4:$Y$11,Data!$Y$1,FALSE),FALSE)</f>
        <v>2.1296327208031514</v>
      </c>
      <c r="AJ477" s="19">
        <f>$I477*AJ$19^0.5/VLOOKUP($O477,AProperties!$AY$8:$BG$1007,VLOOKUP(Span,Data!$N$4:$Y$11,Data!$Y$1,FALSE),FALSE)</f>
        <v>2.2588166074749987</v>
      </c>
      <c r="AK477" s="19">
        <f>$I477*AK$19^0.5/VLOOKUP($O477,AProperties!$AY$8:$BG$1007,VLOOKUP(Span,Data!$N$4:$Y$11,Data!$Y$1,FALSE),FALSE)</f>
        <v>2.3810017654118387</v>
      </c>
      <c r="AL477" s="47">
        <f t="shared" si="65"/>
        <v>0.45800000000000002</v>
      </c>
    </row>
    <row r="478" spans="1:38" x14ac:dyDescent="0.25">
      <c r="A478" s="15">
        <v>0.45900000000000002</v>
      </c>
      <c r="B478" s="116">
        <f>VLOOKUP($A478,APropertiesDimless!$A$7:$I$1007,VLOOKUP(Span,Data!$N$4:$Y$11,Data!$Y$1,FALSE),FALSE)</f>
        <v>0.49398071216190309</v>
      </c>
      <c r="C478" s="6">
        <f t="shared" si="61"/>
        <v>0.70599035608095151</v>
      </c>
      <c r="D478" s="116">
        <f>VLOOKUP($A478,AProperties!$AE$8:$AM$1007,VLOOKUP(Span,Data!$N$4:$Y$11,Data!$Y$1,FALSE),FALSE)</f>
        <v>0.56008749705629679</v>
      </c>
      <c r="E478" s="116">
        <f t="shared" si="62"/>
        <v>0.80439786737327357</v>
      </c>
      <c r="F478" s="6">
        <f t="shared" si="66"/>
        <v>1.232698360439979</v>
      </c>
      <c r="G478" s="9"/>
      <c r="H478" s="15">
        <f t="shared" si="63"/>
        <v>0.45900000000000002</v>
      </c>
      <c r="I478" s="6">
        <f>VLOOKUP(H478,AProperties!$AO$8:$AW$1007,VLOOKUP(Span,Data!$N$4:$Y$11,Data!$Y$1,FALSE),FALSE)^(2/3)</f>
        <v>0.38486740406760439</v>
      </c>
      <c r="J478" s="15">
        <f>$I478*(Slope^0.5)/VLOOKUP($H478,AProperties!$AY$8:$BG$1007,VLOOKUP(Span,Data!$N$4:$Y$11,Data!$Y$1,FALSE),FALSE)</f>
        <v>1.3055490580511597</v>
      </c>
      <c r="K478" s="15">
        <f>$J478*VLOOKUP($H478,AProperties!$A$8:$I$1007,VLOOKUP(Span,Data!$N$4:$Y$11,Data!$Y$1,FALSE),FALSE)</f>
        <v>0.70925342314457385</v>
      </c>
      <c r="L478" s="15">
        <f t="shared" si="67"/>
        <v>1.3055490580511597</v>
      </c>
      <c r="M478" s="15">
        <f t="shared" si="68"/>
        <v>0.45900000000000002</v>
      </c>
      <c r="O478" s="28">
        <f t="shared" si="64"/>
        <v>0.45900000000000002</v>
      </c>
      <c r="P478" s="19">
        <f>AA478*VLOOKUP($O478,AProperties!$A$8:$I$1007,VLOOKUP(Span,Data!$N$4:$Y$11,Data!$Y$1,FALSE),FALSE)</f>
        <v>0.28955149750441517</v>
      </c>
      <c r="Q478" s="19">
        <f>AB478*VLOOKUP($O478,AProperties!$A$8:$I$1007,VLOOKUP(Span,Data!$N$4:$Y$11,Data!$Y$1,FALSE),FALSE)</f>
        <v>0.40948765477618332</v>
      </c>
      <c r="R478" s="19">
        <f>AC478*VLOOKUP($O478,AProperties!$A$8:$I$1007,VLOOKUP(Span,Data!$N$4:$Y$11,Data!$Y$1,FALSE),FALSE)</f>
        <v>0.57910299500883033</v>
      </c>
      <c r="S478" s="19">
        <f>AD478*VLOOKUP($O478,AProperties!$A$8:$I$1007,VLOOKUP(Span,Data!$N$4:$Y$11,Data!$Y$1,FALSE),FALSE)</f>
        <v>0.70925342314457385</v>
      </c>
      <c r="T478" s="19">
        <f>AE478*VLOOKUP($O478,AProperties!$A$8:$I$1007,VLOOKUP(Span,Data!$N$4:$Y$11,Data!$Y$1,FALSE),FALSE)</f>
        <v>0.81897530955236664</v>
      </c>
      <c r="U478" s="19">
        <f>AF478*VLOOKUP($O478,AProperties!$A$8:$I$1007,VLOOKUP(Span,Data!$N$4:$Y$11,Data!$Y$1,FALSE),FALSE)</f>
        <v>0.91564223202651218</v>
      </c>
      <c r="V478" s="19">
        <f>AG478*VLOOKUP($O478,AProperties!$A$8:$I$1007,VLOOKUP(Span,Data!$N$4:$Y$11,Data!$Y$1,FALSE),FALSE)</f>
        <v>1.0030358101706001</v>
      </c>
      <c r="W478" s="19">
        <f>AH478*VLOOKUP($O478,AProperties!$A$8:$I$1007,VLOOKUP(Span,Data!$N$4:$Y$11,Data!$Y$1,FALSE),FALSE)</f>
        <v>1.0834024994888514</v>
      </c>
      <c r="X478" s="19">
        <f>AI478*VLOOKUP($O478,AProperties!$A$8:$I$1007,VLOOKUP(Span,Data!$N$4:$Y$11,Data!$Y$1,FALSE),FALSE)</f>
        <v>1.1582059900176607</v>
      </c>
      <c r="Y478" s="19">
        <f>AJ478*VLOOKUP($O478,AProperties!$A$8:$I$1007,VLOOKUP(Span,Data!$N$4:$Y$11,Data!$Y$1,FALSE),FALSE)</f>
        <v>1.2284629643285496</v>
      </c>
      <c r="Z478" s="19">
        <f>AK478*VLOOKUP($O478,AProperties!$A$8:$I$1007,VLOOKUP(Span,Data!$N$4:$Y$11,Data!$Y$1,FALSE),FALSE)</f>
        <v>1.2949136628134659</v>
      </c>
      <c r="AA478" s="19">
        <f>$I478*AA$19^0.5/VLOOKUP($O478,AProperties!$AY$8:$BG$1007,VLOOKUP(Span,Data!$N$4:$Y$11,Data!$Y$1,FALSE),FALSE)</f>
        <v>0.53298817106609264</v>
      </c>
      <c r="AB478" s="19">
        <f>$I478*AB$19^0.5/VLOOKUP($O478,AProperties!$AY$8:$BG$1007,VLOOKUP(Span,Data!$N$4:$Y$11,Data!$Y$1,FALSE),FALSE)</f>
        <v>0.75375910010609948</v>
      </c>
      <c r="AC478" s="19">
        <f>$I478*AC$19^0.5/VLOOKUP($O478,AProperties!$AY$8:$BG$1007,VLOOKUP(Span,Data!$N$4:$Y$11,Data!$Y$1,FALSE),FALSE)</f>
        <v>1.0659763421321853</v>
      </c>
      <c r="AD478" s="19">
        <f>$I478*AD$19^0.5/VLOOKUP($O478,AProperties!$AY$8:$BG$1007,VLOOKUP(Span,Data!$N$4:$Y$11,Data!$Y$1,FALSE),FALSE)</f>
        <v>1.3055490580511597</v>
      </c>
      <c r="AE478" s="19">
        <f>$I478*AE$19^0.5/VLOOKUP($O478,AProperties!$AY$8:$BG$1007,VLOOKUP(Span,Data!$N$4:$Y$11,Data!$Y$1,FALSE),FALSE)</f>
        <v>1.507518200212199</v>
      </c>
      <c r="AF478" s="19">
        <f>$I478*AF$19^0.5/VLOOKUP($O478,AProperties!$AY$8:$BG$1007,VLOOKUP(Span,Data!$N$4:$Y$11,Data!$Y$1,FALSE),FALSE)</f>
        <v>1.6854565864963071</v>
      </c>
      <c r="AG478" s="19">
        <f>$I478*AG$19^0.5/VLOOKUP($O478,AProperties!$AY$8:$BG$1007,VLOOKUP(Span,Data!$N$4:$Y$11,Data!$Y$1,FALSE),FALSE)</f>
        <v>1.8463251842393695</v>
      </c>
      <c r="AH478" s="19">
        <f>$I478*AH$19^0.5/VLOOKUP($O478,AProperties!$AY$8:$BG$1007,VLOOKUP(Span,Data!$N$4:$Y$11,Data!$Y$1,FALSE),FALSE)</f>
        <v>1.9942591273325785</v>
      </c>
      <c r="AI478" s="19">
        <f>$I478*AI$19^0.5/VLOOKUP($O478,AProperties!$AY$8:$BG$1007,VLOOKUP(Span,Data!$N$4:$Y$11,Data!$Y$1,FALSE),FALSE)</f>
        <v>2.1319526842643706</v>
      </c>
      <c r="AJ478" s="19">
        <f>$I478*AJ$19^0.5/VLOOKUP($O478,AProperties!$AY$8:$BG$1007,VLOOKUP(Span,Data!$N$4:$Y$11,Data!$Y$1,FALSE),FALSE)</f>
        <v>2.261277300318298</v>
      </c>
      <c r="AK478" s="19">
        <f>$I478*AK$19^0.5/VLOOKUP($O478,AProperties!$AY$8:$BG$1007,VLOOKUP(Span,Data!$N$4:$Y$11,Data!$Y$1,FALSE),FALSE)</f>
        <v>2.383595563414139</v>
      </c>
      <c r="AL478" s="47">
        <f t="shared" si="65"/>
        <v>0.45900000000000002</v>
      </c>
    </row>
    <row r="479" spans="1:38" x14ac:dyDescent="0.25">
      <c r="A479" s="15">
        <v>0.46</v>
      </c>
      <c r="B479" s="116">
        <f>VLOOKUP($A479,APropertiesDimless!$A$7:$I$1007,VLOOKUP(Span,Data!$N$4:$Y$11,Data!$Y$1,FALSE),FALSE)</f>
        <v>0.49525596027500063</v>
      </c>
      <c r="C479" s="6">
        <f t="shared" si="61"/>
        <v>0.70762798013750028</v>
      </c>
      <c r="D479" s="116">
        <f>VLOOKUP($A479,AProperties!$AE$8:$AM$1007,VLOOKUP(Span,Data!$N$4:$Y$11,Data!$Y$1,FALSE),FALSE)</f>
        <v>0.56122100645130002</v>
      </c>
      <c r="E479" s="116">
        <f t="shared" si="62"/>
        <v>0.80660011143747068</v>
      </c>
      <c r="F479" s="6">
        <f t="shared" si="66"/>
        <v>1.2367864488550144</v>
      </c>
      <c r="G479" s="9"/>
      <c r="H479" s="15">
        <f t="shared" si="63"/>
        <v>0.46</v>
      </c>
      <c r="I479" s="6">
        <f>VLOOKUP(H479,AProperties!$AO$8:$AW$1007,VLOOKUP(Span,Data!$N$4:$Y$11,Data!$Y$1,FALSE),FALSE)^(2/3)</f>
        <v>0.38518618054058562</v>
      </c>
      <c r="J479" s="15">
        <f>$I479*(Slope^0.5)/VLOOKUP($H479,AProperties!$AY$8:$BG$1007,VLOOKUP(Span,Data!$N$4:$Y$11,Data!$Y$1,FALSE),FALSE)</f>
        <v>1.3069666807305709</v>
      </c>
      <c r="K479" s="15">
        <f>$J479*VLOOKUP($H479,AProperties!$A$8:$I$1007,VLOOKUP(Span,Data!$N$4:$Y$11,Data!$Y$1,FALSE),FALSE)</f>
        <v>0.7114605129143261</v>
      </c>
      <c r="L479" s="15">
        <f t="shared" si="67"/>
        <v>1.3069666807305709</v>
      </c>
      <c r="M479" s="15">
        <f t="shared" si="68"/>
        <v>0.46</v>
      </c>
      <c r="O479" s="28">
        <f t="shared" si="64"/>
        <v>0.46</v>
      </c>
      <c r="P479" s="19">
        <f>AA479*VLOOKUP($O479,AProperties!$A$8:$I$1007,VLOOKUP(Span,Data!$N$4:$Y$11,Data!$Y$1,FALSE),FALSE)</f>
        <v>0.29045253812981675</v>
      </c>
      <c r="Q479" s="19">
        <f>AB479*VLOOKUP($O479,AProperties!$A$8:$I$1007,VLOOKUP(Span,Data!$N$4:$Y$11,Data!$Y$1,FALSE),FALSE)</f>
        <v>0.41076191864887546</v>
      </c>
      <c r="R479" s="19">
        <f>AC479*VLOOKUP($O479,AProperties!$A$8:$I$1007,VLOOKUP(Span,Data!$N$4:$Y$11,Data!$Y$1,FALSE),FALSE)</f>
        <v>0.5809050762596335</v>
      </c>
      <c r="S479" s="19">
        <f>AD479*VLOOKUP($O479,AProperties!$A$8:$I$1007,VLOOKUP(Span,Data!$N$4:$Y$11,Data!$Y$1,FALSE),FALSE)</f>
        <v>0.7114605129143261</v>
      </c>
      <c r="T479" s="19">
        <f>AE479*VLOOKUP($O479,AProperties!$A$8:$I$1007,VLOOKUP(Span,Data!$N$4:$Y$11,Data!$Y$1,FALSE),FALSE)</f>
        <v>0.82152383729775091</v>
      </c>
      <c r="U479" s="19">
        <f>AF479*VLOOKUP($O479,AProperties!$A$8:$I$1007,VLOOKUP(Span,Data!$N$4:$Y$11,Data!$Y$1,FALSE),FALSE)</f>
        <v>0.918491572667124</v>
      </c>
      <c r="V479" s="19">
        <f>AG479*VLOOKUP($O479,AProperties!$A$8:$I$1007,VLOOKUP(Span,Data!$N$4:$Y$11,Data!$Y$1,FALSE),FALSE)</f>
        <v>1.0061571064563586</v>
      </c>
      <c r="W479" s="19">
        <f>AH479*VLOOKUP($O479,AProperties!$A$8:$I$1007,VLOOKUP(Span,Data!$N$4:$Y$11,Data!$Y$1,FALSE),FALSE)</f>
        <v>1.0867738848006689</v>
      </c>
      <c r="X479" s="19">
        <f>AI479*VLOOKUP($O479,AProperties!$A$8:$I$1007,VLOOKUP(Span,Data!$N$4:$Y$11,Data!$Y$1,FALSE),FALSE)</f>
        <v>1.161810152519267</v>
      </c>
      <c r="Y479" s="19">
        <f>AJ479*VLOOKUP($O479,AProperties!$A$8:$I$1007,VLOOKUP(Span,Data!$N$4:$Y$11,Data!$Y$1,FALSE),FALSE)</f>
        <v>1.2322857559466263</v>
      </c>
      <c r="Z479" s="19">
        <f>AK479*VLOOKUP($O479,AProperties!$A$8:$I$1007,VLOOKUP(Span,Data!$N$4:$Y$11,Data!$Y$1,FALSE),FALSE)</f>
        <v>1.2989432389912401</v>
      </c>
      <c r="AA479" s="19">
        <f>$I479*AA$19^0.5/VLOOKUP($O479,AProperties!$AY$8:$BG$1007,VLOOKUP(Span,Data!$N$4:$Y$11,Data!$Y$1,FALSE),FALSE)</f>
        <v>0.53356691310148496</v>
      </c>
      <c r="AB479" s="19">
        <f>$I479*AB$19^0.5/VLOOKUP($O479,AProperties!$AY$8:$BG$1007,VLOOKUP(Span,Data!$N$4:$Y$11,Data!$Y$1,FALSE),FALSE)</f>
        <v>0.75457756494166683</v>
      </c>
      <c r="AC479" s="19">
        <f>$I479*AC$19^0.5/VLOOKUP($O479,AProperties!$AY$8:$BG$1007,VLOOKUP(Span,Data!$N$4:$Y$11,Data!$Y$1,FALSE),FALSE)</f>
        <v>1.0671338262029699</v>
      </c>
      <c r="AD479" s="19">
        <f>$I479*AD$19^0.5/VLOOKUP($O479,AProperties!$AY$8:$BG$1007,VLOOKUP(Span,Data!$N$4:$Y$11,Data!$Y$1,FALSE),FALSE)</f>
        <v>1.3069666807305709</v>
      </c>
      <c r="AE479" s="19">
        <f>$I479*AE$19^0.5/VLOOKUP($O479,AProperties!$AY$8:$BG$1007,VLOOKUP(Span,Data!$N$4:$Y$11,Data!$Y$1,FALSE),FALSE)</f>
        <v>1.5091551298833337</v>
      </c>
      <c r="AF479" s="19">
        <f>$I479*AF$19^0.5/VLOOKUP($O479,AProperties!$AY$8:$BG$1007,VLOOKUP(Span,Data!$N$4:$Y$11,Data!$Y$1,FALSE),FALSE)</f>
        <v>1.6872867295058289</v>
      </c>
      <c r="AG479" s="19">
        <f>$I479*AG$19^0.5/VLOOKUP($O479,AProperties!$AY$8:$BG$1007,VLOOKUP(Span,Data!$N$4:$Y$11,Data!$Y$1,FALSE),FALSE)</f>
        <v>1.8483300054589202</v>
      </c>
      <c r="AH479" s="19">
        <f>$I479*AH$19^0.5/VLOOKUP($O479,AProperties!$AY$8:$BG$1007,VLOOKUP(Span,Data!$N$4:$Y$11,Data!$Y$1,FALSE),FALSE)</f>
        <v>1.9964245817443413</v>
      </c>
      <c r="AI479" s="19">
        <f>$I479*AI$19^0.5/VLOOKUP($O479,AProperties!$AY$8:$BG$1007,VLOOKUP(Span,Data!$N$4:$Y$11,Data!$Y$1,FALSE),FALSE)</f>
        <v>2.1342676524059399</v>
      </c>
      <c r="AJ479" s="19">
        <f>$I479*AJ$19^0.5/VLOOKUP($O479,AProperties!$AY$8:$BG$1007,VLOOKUP(Span,Data!$N$4:$Y$11,Data!$Y$1,FALSE),FALSE)</f>
        <v>2.2637326948250003</v>
      </c>
      <c r="AK479" s="19">
        <f>$I479*AK$19^0.5/VLOOKUP($O479,AProperties!$AY$8:$BG$1007,VLOOKUP(Span,Data!$N$4:$Y$11,Data!$Y$1,FALSE),FALSE)</f>
        <v>2.3861837764792875</v>
      </c>
      <c r="AL479" s="47">
        <f t="shared" si="65"/>
        <v>0.46</v>
      </c>
    </row>
    <row r="480" spans="1:38" x14ac:dyDescent="0.25">
      <c r="A480" s="15">
        <v>0.46100000000000002</v>
      </c>
      <c r="B480" s="116">
        <f>VLOOKUP($A480,APropertiesDimless!$A$7:$I$1007,VLOOKUP(Span,Data!$N$4:$Y$11,Data!$Y$1,FALSE),FALSE)</f>
        <v>0.49653290345715223</v>
      </c>
      <c r="C480" s="6">
        <f t="shared" si="61"/>
        <v>0.70926645172857616</v>
      </c>
      <c r="D480" s="116">
        <f>VLOOKUP($A480,AProperties!$AE$8:$AM$1007,VLOOKUP(Span,Data!$N$4:$Y$11,Data!$Y$1,FALSE),FALSE)</f>
        <v>0.56235388411573817</v>
      </c>
      <c r="E480" s="116">
        <f t="shared" si="62"/>
        <v>0.80880484393419361</v>
      </c>
      <c r="F480" s="6">
        <f t="shared" si="66"/>
        <v>1.2408796433951186</v>
      </c>
      <c r="G480" s="9"/>
      <c r="H480" s="15">
        <f t="shared" si="63"/>
        <v>0.46100000000000002</v>
      </c>
      <c r="I480" s="6">
        <f>VLOOKUP(H480,AProperties!$AO$8:$AW$1007,VLOOKUP(Span,Data!$N$4:$Y$11,Data!$Y$1,FALSE),FALSE)^(2/3)</f>
        <v>0.38550392850221987</v>
      </c>
      <c r="J480" s="15">
        <f>$I480*(Slope^0.5)/VLOOKUP($H480,AProperties!$AY$8:$BG$1007,VLOOKUP(Span,Data!$N$4:$Y$11,Data!$Y$1,FALSE),FALSE)</f>
        <v>1.3083812478437606</v>
      </c>
      <c r="K480" s="15">
        <f>$J480*VLOOKUP($H480,AProperties!$A$8:$I$1007,VLOOKUP(Span,Data!$N$4:$Y$11,Data!$Y$1,FALSE),FALSE)</f>
        <v>0.71366825150886593</v>
      </c>
      <c r="L480" s="15">
        <f t="shared" si="67"/>
        <v>1.3083812478437606</v>
      </c>
      <c r="M480" s="15">
        <f t="shared" si="68"/>
        <v>0.46100000000000002</v>
      </c>
      <c r="O480" s="28">
        <f t="shared" si="64"/>
        <v>0.46100000000000002</v>
      </c>
      <c r="P480" s="19">
        <f>AA480*VLOOKUP($O480,AProperties!$A$8:$I$1007,VLOOKUP(Span,Data!$N$4:$Y$11,Data!$Y$1,FALSE),FALSE)</f>
        <v>0.2913538436368287</v>
      </c>
      <c r="Q480" s="19">
        <f>AB480*VLOOKUP($O480,AProperties!$A$8:$I$1007,VLOOKUP(Span,Data!$N$4:$Y$11,Data!$Y$1,FALSE),FALSE)</f>
        <v>0.41203655712073328</v>
      </c>
      <c r="R480" s="19">
        <f>AC480*VLOOKUP($O480,AProperties!$A$8:$I$1007,VLOOKUP(Span,Data!$N$4:$Y$11,Data!$Y$1,FALSE),FALSE)</f>
        <v>0.5827076872736574</v>
      </c>
      <c r="S480" s="19">
        <f>AD480*VLOOKUP($O480,AProperties!$A$8:$I$1007,VLOOKUP(Span,Data!$N$4:$Y$11,Data!$Y$1,FALSE),FALSE)</f>
        <v>0.71366825150886593</v>
      </c>
      <c r="T480" s="19">
        <f>AE480*VLOOKUP($O480,AProperties!$A$8:$I$1007,VLOOKUP(Span,Data!$N$4:$Y$11,Data!$Y$1,FALSE),FALSE)</f>
        <v>0.82407311424146656</v>
      </c>
      <c r="U480" s="19">
        <f>AF480*VLOOKUP($O480,AProperties!$A$8:$I$1007,VLOOKUP(Span,Data!$N$4:$Y$11,Data!$Y$1,FALSE),FALSE)</f>
        <v>0.92134175093693449</v>
      </c>
      <c r="V480" s="19">
        <f>AG480*VLOOKUP($O480,AProperties!$A$8:$I$1007,VLOOKUP(Span,Data!$N$4:$Y$11,Data!$Y$1,FALSE),FALSE)</f>
        <v>1.0092793203189312</v>
      </c>
      <c r="W480" s="19">
        <f>AH480*VLOOKUP($O480,AProperties!$A$8:$I$1007,VLOOKUP(Span,Data!$N$4:$Y$11,Data!$Y$1,FALSE),FALSE)</f>
        <v>1.0901462612087203</v>
      </c>
      <c r="X480" s="19">
        <f>AI480*VLOOKUP($O480,AProperties!$A$8:$I$1007,VLOOKUP(Span,Data!$N$4:$Y$11,Data!$Y$1,FALSE),FALSE)</f>
        <v>1.1654153745473148</v>
      </c>
      <c r="Y480" s="19">
        <f>AJ480*VLOOKUP($O480,AProperties!$A$8:$I$1007,VLOOKUP(Span,Data!$N$4:$Y$11,Data!$Y$1,FALSE),FALSE)</f>
        <v>1.2361096713621995</v>
      </c>
      <c r="Z480" s="19">
        <f>AK480*VLOOKUP($O480,AProperties!$A$8:$I$1007,VLOOKUP(Span,Data!$N$4:$Y$11,Data!$Y$1,FALSE),FALSE)</f>
        <v>1.3029739997555871</v>
      </c>
      <c r="AA480" s="19">
        <f>$I480*AA$19^0.5/VLOOKUP($O480,AProperties!$AY$8:$BG$1007,VLOOKUP(Span,Data!$N$4:$Y$11,Data!$Y$1,FALSE),FALSE)</f>
        <v>0.53414440770719107</v>
      </c>
      <c r="AB480" s="19">
        <f>$I480*AB$19^0.5/VLOOKUP($O480,AProperties!$AY$8:$BG$1007,VLOOKUP(Span,Data!$N$4:$Y$11,Data!$Y$1,FALSE),FALSE)</f>
        <v>0.75539426564525369</v>
      </c>
      <c r="AC480" s="19">
        <f>$I480*AC$19^0.5/VLOOKUP($O480,AProperties!$AY$8:$BG$1007,VLOOKUP(Span,Data!$N$4:$Y$11,Data!$Y$1,FALSE),FALSE)</f>
        <v>1.0682888154143821</v>
      </c>
      <c r="AD480" s="19">
        <f>$I480*AD$19^0.5/VLOOKUP($O480,AProperties!$AY$8:$BG$1007,VLOOKUP(Span,Data!$N$4:$Y$11,Data!$Y$1,FALSE),FALSE)</f>
        <v>1.3083812478437606</v>
      </c>
      <c r="AE480" s="19">
        <f>$I480*AE$19^0.5/VLOOKUP($O480,AProperties!$AY$8:$BG$1007,VLOOKUP(Span,Data!$N$4:$Y$11,Data!$Y$1,FALSE),FALSE)</f>
        <v>1.5107885312905074</v>
      </c>
      <c r="AF480" s="19">
        <f>$I480*AF$19^0.5/VLOOKUP($O480,AProperties!$AY$8:$BG$1007,VLOOKUP(Span,Data!$N$4:$Y$11,Data!$Y$1,FALSE),FALSE)</f>
        <v>1.6891129277963211</v>
      </c>
      <c r="AG480" s="19">
        <f>$I480*AG$19^0.5/VLOOKUP($O480,AProperties!$AY$8:$BG$1007,VLOOKUP(Span,Data!$N$4:$Y$11,Data!$Y$1,FALSE),FALSE)</f>
        <v>1.8503305054552801</v>
      </c>
      <c r="AH480" s="19">
        <f>$I480*AH$19^0.5/VLOOKUP($O480,AProperties!$AY$8:$BG$1007,VLOOKUP(Span,Data!$N$4:$Y$11,Data!$Y$1,FALSE),FALSE)</f>
        <v>1.9985853687016037</v>
      </c>
      <c r="AI480" s="19">
        <f>$I480*AI$19^0.5/VLOOKUP($O480,AProperties!$AY$8:$BG$1007,VLOOKUP(Span,Data!$N$4:$Y$11,Data!$Y$1,FALSE),FALSE)</f>
        <v>2.1365776308287643</v>
      </c>
      <c r="AJ480" s="19">
        <f>$I480*AJ$19^0.5/VLOOKUP($O480,AProperties!$AY$8:$BG$1007,VLOOKUP(Span,Data!$N$4:$Y$11,Data!$Y$1,FALSE),FALSE)</f>
        <v>2.2661827969357606</v>
      </c>
      <c r="AK480" s="19">
        <f>$I480*AK$19^0.5/VLOOKUP($O480,AProperties!$AY$8:$BG$1007,VLOOKUP(Span,Data!$N$4:$Y$11,Data!$Y$1,FALSE),FALSE)</f>
        <v>2.3887664108692839</v>
      </c>
      <c r="AL480" s="47">
        <f t="shared" si="65"/>
        <v>0.46100000000000002</v>
      </c>
    </row>
    <row r="481" spans="1:38" x14ac:dyDescent="0.25">
      <c r="A481" s="15">
        <v>0.46200000000000002</v>
      </c>
      <c r="B481" s="116">
        <f>VLOOKUP($A481,APropertiesDimless!$A$7:$I$1007,VLOOKUP(Span,Data!$N$4:$Y$11,Data!$Y$1,FALSE),FALSE)</f>
        <v>0.49781155069747846</v>
      </c>
      <c r="C481" s="6">
        <f t="shared" si="61"/>
        <v>0.71090577534873922</v>
      </c>
      <c r="D481" s="116">
        <f>VLOOKUP($A481,AProperties!$AE$8:$AM$1007,VLOOKUP(Span,Data!$N$4:$Y$11,Data!$Y$1,FALSE),FALSE)</f>
        <v>0.56348612814946208</v>
      </c>
      <c r="E481" s="116">
        <f t="shared" si="62"/>
        <v>0.81101207156323618</v>
      </c>
      <c r="F481" s="6">
        <f t="shared" si="66"/>
        <v>1.2449779458610128</v>
      </c>
      <c r="G481" s="9"/>
      <c r="H481" s="15">
        <f t="shared" si="63"/>
        <v>0.46200000000000002</v>
      </c>
      <c r="I481" s="6">
        <f>VLOOKUP(H481,AProperties!$AO$8:$AW$1007,VLOOKUP(Span,Data!$N$4:$Y$11,Data!$Y$1,FALSE),FALSE)^(2/3)</f>
        <v>0.38582064963009849</v>
      </c>
      <c r="J481" s="15">
        <f>$I481*(Slope^0.5)/VLOOKUP($H481,AProperties!$AY$8:$BG$1007,VLOOKUP(Span,Data!$N$4:$Y$11,Data!$Y$1,FALSE),FALSE)</f>
        <v>1.3097927627892236</v>
      </c>
      <c r="K481" s="15">
        <f>$J481*VLOOKUP($H481,AProperties!$A$8:$I$1007,VLOOKUP(Span,Data!$N$4:$Y$11,Data!$Y$1,FALSE),FALSE)</f>
        <v>0.71587662569854438</v>
      </c>
      <c r="L481" s="15">
        <f t="shared" si="67"/>
        <v>1.3097927627892236</v>
      </c>
      <c r="M481" s="15">
        <f t="shared" si="68"/>
        <v>0.46200000000000002</v>
      </c>
      <c r="O481" s="28">
        <f t="shared" si="64"/>
        <v>0.46200000000000002</v>
      </c>
      <c r="P481" s="19">
        <f>AA481*VLOOKUP($O481,AProperties!$A$8:$I$1007,VLOOKUP(Span,Data!$N$4:$Y$11,Data!$Y$1,FALSE),FALSE)</f>
        <v>0.29225540862446947</v>
      </c>
      <c r="Q481" s="19">
        <f>AB481*VLOOKUP($O481,AProperties!$A$8:$I$1007,VLOOKUP(Span,Data!$N$4:$Y$11,Data!$Y$1,FALSE),FALSE)</f>
        <v>0.41331156255361562</v>
      </c>
      <c r="R481" s="19">
        <f>AC481*VLOOKUP($O481,AProperties!$A$8:$I$1007,VLOOKUP(Span,Data!$N$4:$Y$11,Data!$Y$1,FALSE),FALSE)</f>
        <v>0.58451081724893894</v>
      </c>
      <c r="S481" s="19">
        <f>AD481*VLOOKUP($O481,AProperties!$A$8:$I$1007,VLOOKUP(Span,Data!$N$4:$Y$11,Data!$Y$1,FALSE),FALSE)</f>
        <v>0.71587662569854438</v>
      </c>
      <c r="T481" s="19">
        <f>AE481*VLOOKUP($O481,AProperties!$A$8:$I$1007,VLOOKUP(Span,Data!$N$4:$Y$11,Data!$Y$1,FALSE),FALSE)</f>
        <v>0.82662312510723124</v>
      </c>
      <c r="U481" s="19">
        <f>AF481*VLOOKUP($O481,AProperties!$A$8:$I$1007,VLOOKUP(Span,Data!$N$4:$Y$11,Data!$Y$1,FALSE),FALSE)</f>
        <v>0.92419274975654109</v>
      </c>
      <c r="V481" s="19">
        <f>AG481*VLOOKUP($O481,AProperties!$A$8:$I$1007,VLOOKUP(Span,Data!$N$4:$Y$11,Data!$Y$1,FALSE),FALSE)</f>
        <v>1.0124024330487695</v>
      </c>
      <c r="W481" s="19">
        <f>AH481*VLOOKUP($O481,AProperties!$A$8:$I$1007,VLOOKUP(Span,Data!$N$4:$Y$11,Data!$Y$1,FALSE),FALSE)</f>
        <v>1.0935196085043832</v>
      </c>
      <c r="X481" s="19">
        <f>AI481*VLOOKUP($O481,AProperties!$A$8:$I$1007,VLOOKUP(Span,Data!$N$4:$Y$11,Data!$Y$1,FALSE),FALSE)</f>
        <v>1.1690216344978779</v>
      </c>
      <c r="Y481" s="19">
        <f>AJ481*VLOOKUP($O481,AProperties!$A$8:$I$1007,VLOOKUP(Span,Data!$N$4:$Y$11,Data!$Y$1,FALSE),FALSE)</f>
        <v>1.2399346876608466</v>
      </c>
      <c r="Z481" s="19">
        <f>AK481*VLOOKUP($O481,AProperties!$A$8:$I$1007,VLOOKUP(Span,Data!$N$4:$Y$11,Data!$Y$1,FALSE),FALSE)</f>
        <v>1.3070059209525844</v>
      </c>
      <c r="AA481" s="19">
        <f>$I481*AA$19^0.5/VLOOKUP($O481,AProperties!$AY$8:$BG$1007,VLOOKUP(Span,Data!$N$4:$Y$11,Data!$Y$1,FALSE),FALSE)</f>
        <v>0.53472065627064058</v>
      </c>
      <c r="AB481" s="19">
        <f>$I481*AB$19^0.5/VLOOKUP($O481,AProperties!$AY$8:$BG$1007,VLOOKUP(Span,Data!$N$4:$Y$11,Data!$Y$1,FALSE),FALSE)</f>
        <v>0.75620920417898196</v>
      </c>
      <c r="AC481" s="19">
        <f>$I481*AC$19^0.5/VLOOKUP($O481,AProperties!$AY$8:$BG$1007,VLOOKUP(Span,Data!$N$4:$Y$11,Data!$Y$1,FALSE),FALSE)</f>
        <v>1.0694413125412812</v>
      </c>
      <c r="AD481" s="19">
        <f>$I481*AD$19^0.5/VLOOKUP($O481,AProperties!$AY$8:$BG$1007,VLOOKUP(Span,Data!$N$4:$Y$11,Data!$Y$1,FALSE),FALSE)</f>
        <v>1.3097927627892236</v>
      </c>
      <c r="AE481" s="19">
        <f>$I481*AE$19^0.5/VLOOKUP($O481,AProperties!$AY$8:$BG$1007,VLOOKUP(Span,Data!$N$4:$Y$11,Data!$Y$1,FALSE),FALSE)</f>
        <v>1.5124184083579639</v>
      </c>
      <c r="AF481" s="19">
        <f>$I481*AF$19^0.5/VLOOKUP($O481,AProperties!$AY$8:$BG$1007,VLOOKUP(Span,Data!$N$4:$Y$11,Data!$Y$1,FALSE),FALSE)</f>
        <v>1.6909351857552217</v>
      </c>
      <c r="AG481" s="19">
        <f>$I481*AG$19^0.5/VLOOKUP($O481,AProperties!$AY$8:$BG$1007,VLOOKUP(Span,Data!$N$4:$Y$11,Data!$Y$1,FALSE),FALSE)</f>
        <v>1.8523266890346466</v>
      </c>
      <c r="AH481" s="19">
        <f>$I481*AH$19^0.5/VLOOKUP($O481,AProperties!$AY$8:$BG$1007,VLOOKUP(Span,Data!$N$4:$Y$11,Data!$Y$1,FALSE),FALSE)</f>
        <v>2.0007414933956524</v>
      </c>
      <c r="AI481" s="19">
        <f>$I481*AI$19^0.5/VLOOKUP($O481,AProperties!$AY$8:$BG$1007,VLOOKUP(Span,Data!$N$4:$Y$11,Data!$Y$1,FALSE),FALSE)</f>
        <v>2.1388826250825623</v>
      </c>
      <c r="AJ481" s="19">
        <f>$I481*AJ$19^0.5/VLOOKUP($O481,AProperties!$AY$8:$BG$1007,VLOOKUP(Span,Data!$N$4:$Y$11,Data!$Y$1,FALSE),FALSE)</f>
        <v>2.2686276125369456</v>
      </c>
      <c r="AK481" s="19">
        <f>$I481*AK$19^0.5/VLOOKUP($O481,AProperties!$AY$8:$BG$1007,VLOOKUP(Span,Data!$N$4:$Y$11,Data!$Y$1,FALSE),FALSE)</f>
        <v>2.3913434727889036</v>
      </c>
      <c r="AL481" s="47">
        <f t="shared" si="65"/>
        <v>0.46200000000000002</v>
      </c>
    </row>
    <row r="482" spans="1:38" x14ac:dyDescent="0.25">
      <c r="A482" s="15">
        <v>0.46300000000000002</v>
      </c>
      <c r="B482" s="116">
        <f>VLOOKUP($A482,APropertiesDimless!$A$7:$I$1007,VLOOKUP(Span,Data!$N$4:$Y$11,Data!$Y$1,FALSE),FALSE)</f>
        <v>0.49909191104136502</v>
      </c>
      <c r="C482" s="6">
        <f t="shared" si="61"/>
        <v>0.71254595552068256</v>
      </c>
      <c r="D482" s="116">
        <f>VLOOKUP($A482,AProperties!$AE$8:$AM$1007,VLOOKUP(Span,Data!$N$4:$Y$11,Data!$Y$1,FALSE),FALSE)</f>
        <v>0.56461773664912973</v>
      </c>
      <c r="E482" s="116">
        <f t="shared" si="62"/>
        <v>0.81322180106477959</v>
      </c>
      <c r="F482" s="6">
        <f t="shared" si="66"/>
        <v>1.2490813581264988</v>
      </c>
      <c r="G482" s="9"/>
      <c r="H482" s="15">
        <f t="shared" si="63"/>
        <v>0.46300000000000002</v>
      </c>
      <c r="I482" s="6">
        <f>VLOOKUP(H482,AProperties!$AO$8:$AW$1007,VLOOKUP(Span,Data!$N$4:$Y$11,Data!$Y$1,FALSE),FALSE)^(2/3)</f>
        <v>0.38613634558945964</v>
      </c>
      <c r="J482" s="15">
        <f>$I482*(Slope^0.5)/VLOOKUP($H482,AProperties!$AY$8:$BG$1007,VLOOKUP(Span,Data!$N$4:$Y$11,Data!$Y$1,FALSE),FALSE)</f>
        <v>1.3112012289342541</v>
      </c>
      <c r="K482" s="15">
        <f>$J482*VLOOKUP($H482,AProperties!$A$8:$I$1007,VLOOKUP(Span,Data!$N$4:$Y$11,Data!$Y$1,FALSE),FALSE)</f>
        <v>0.71808562224833683</v>
      </c>
      <c r="L482" s="15">
        <f t="shared" si="67"/>
        <v>1.3112012289342541</v>
      </c>
      <c r="M482" s="15">
        <f t="shared" si="68"/>
        <v>0.46300000000000002</v>
      </c>
      <c r="O482" s="28">
        <f t="shared" si="64"/>
        <v>0.46300000000000002</v>
      </c>
      <c r="P482" s="19">
        <f>AA482*VLOOKUP($O482,AProperties!$A$8:$I$1007,VLOOKUP(Span,Data!$N$4:$Y$11,Data!$Y$1,FALSE),FALSE)</f>
        <v>0.29315722768956276</v>
      </c>
      <c r="Q482" s="19">
        <f>AB482*VLOOKUP($O482,AProperties!$A$8:$I$1007,VLOOKUP(Span,Data!$N$4:$Y$11,Data!$Y$1,FALSE),FALSE)</f>
        <v>0.41458692730627716</v>
      </c>
      <c r="R482" s="19">
        <f>AC482*VLOOKUP($O482,AProperties!$A$8:$I$1007,VLOOKUP(Span,Data!$N$4:$Y$11,Data!$Y$1,FALSE),FALSE)</f>
        <v>0.58631445537912552</v>
      </c>
      <c r="S482" s="19">
        <f>AD482*VLOOKUP($O482,AProperties!$A$8:$I$1007,VLOOKUP(Span,Data!$N$4:$Y$11,Data!$Y$1,FALSE),FALSE)</f>
        <v>0.71808562224833683</v>
      </c>
      <c r="T482" s="19">
        <f>AE482*VLOOKUP($O482,AProperties!$A$8:$I$1007,VLOOKUP(Span,Data!$N$4:$Y$11,Data!$Y$1,FALSE),FALSE)</f>
        <v>0.82917385461255433</v>
      </c>
      <c r="U482" s="19">
        <f>AF482*VLOOKUP($O482,AProperties!$A$8:$I$1007,VLOOKUP(Span,Data!$N$4:$Y$11,Data!$Y$1,FALSE),FALSE)</f>
        <v>0.92704455203959946</v>
      </c>
      <c r="V482" s="19">
        <f>AG482*VLOOKUP($O482,AProperties!$A$8:$I$1007,VLOOKUP(Span,Data!$N$4:$Y$11,Data!$Y$1,FALSE),FALSE)</f>
        <v>1.0155264259287211</v>
      </c>
      <c r="W482" s="19">
        <f>AH482*VLOOKUP($O482,AProperties!$A$8:$I$1007,VLOOKUP(Span,Data!$N$4:$Y$11,Data!$Y$1,FALSE),FALSE)</f>
        <v>1.096893906470823</v>
      </c>
      <c r="X482" s="19">
        <f>AI482*VLOOKUP($O482,AProperties!$A$8:$I$1007,VLOOKUP(Span,Data!$N$4:$Y$11,Data!$Y$1,FALSE),FALSE)</f>
        <v>1.172628910758251</v>
      </c>
      <c r="Y482" s="19">
        <f>AJ482*VLOOKUP($O482,AProperties!$A$8:$I$1007,VLOOKUP(Span,Data!$N$4:$Y$11,Data!$Y$1,FALSE),FALSE)</f>
        <v>1.2437607819188312</v>
      </c>
      <c r="Z482" s="19">
        <f>AK482*VLOOKUP($O482,AProperties!$A$8:$I$1007,VLOOKUP(Span,Data!$N$4:$Y$11,Data!$Y$1,FALSE),FALSE)</f>
        <v>1.3110389784184922</v>
      </c>
      <c r="AA482" s="19">
        <f>$I482*AA$19^0.5/VLOOKUP($O482,AProperties!$AY$8:$BG$1007,VLOOKUP(Span,Data!$N$4:$Y$11,Data!$Y$1,FALSE),FALSE)</f>
        <v>0.53529566016652541</v>
      </c>
      <c r="AB482" s="19">
        <f>$I482*AB$19^0.5/VLOOKUP($O482,AProperties!$AY$8:$BG$1007,VLOOKUP(Span,Data!$N$4:$Y$11,Data!$Y$1,FALSE),FALSE)</f>
        <v>0.75702238248695963</v>
      </c>
      <c r="AC482" s="19">
        <f>$I482*AC$19^0.5/VLOOKUP($O482,AProperties!$AY$8:$BG$1007,VLOOKUP(Span,Data!$N$4:$Y$11,Data!$Y$1,FALSE),FALSE)</f>
        <v>1.0705913203330508</v>
      </c>
      <c r="AD482" s="19">
        <f>$I482*AD$19^0.5/VLOOKUP($O482,AProperties!$AY$8:$BG$1007,VLOOKUP(Span,Data!$N$4:$Y$11,Data!$Y$1,FALSE),FALSE)</f>
        <v>1.3112012289342541</v>
      </c>
      <c r="AE482" s="19">
        <f>$I482*AE$19^0.5/VLOOKUP($O482,AProperties!$AY$8:$BG$1007,VLOOKUP(Span,Data!$N$4:$Y$11,Data!$Y$1,FALSE),FALSE)</f>
        <v>1.5140447649739193</v>
      </c>
      <c r="AF482" s="19">
        <f>$I482*AF$19^0.5/VLOOKUP($O482,AProperties!$AY$8:$BG$1007,VLOOKUP(Span,Data!$N$4:$Y$11,Data!$Y$1,FALSE),FALSE)</f>
        <v>1.692753507729688</v>
      </c>
      <c r="AG482" s="19">
        <f>$I482*AG$19^0.5/VLOOKUP($O482,AProperties!$AY$8:$BG$1007,VLOOKUP(Span,Data!$N$4:$Y$11,Data!$Y$1,FALSE),FALSE)</f>
        <v>1.8543185609590915</v>
      </c>
      <c r="AH482" s="19">
        <f>$I482*AH$19^0.5/VLOOKUP($O482,AProperties!$AY$8:$BG$1007,VLOOKUP(Span,Data!$N$4:$Y$11,Data!$Y$1,FALSE),FALSE)</f>
        <v>2.0028929609701138</v>
      </c>
      <c r="AI482" s="19">
        <f>$I482*AI$19^0.5/VLOOKUP($O482,AProperties!$AY$8:$BG$1007,VLOOKUP(Span,Data!$N$4:$Y$11,Data!$Y$1,FALSE),FALSE)</f>
        <v>2.1411826406661016</v>
      </c>
      <c r="AJ482" s="19">
        <f>$I482*AJ$19^0.5/VLOOKUP($O482,AProperties!$AY$8:$BG$1007,VLOOKUP(Span,Data!$N$4:$Y$11,Data!$Y$1,FALSE),FALSE)</f>
        <v>2.2710671474608786</v>
      </c>
      <c r="AK482" s="19">
        <f>$I482*AK$19^0.5/VLOOKUP($O482,AProperties!$AY$8:$BG$1007,VLOOKUP(Span,Data!$N$4:$Y$11,Data!$Y$1,FALSE),FALSE)</f>
        <v>2.3939149683859546</v>
      </c>
      <c r="AL482" s="47">
        <f t="shared" si="65"/>
        <v>0.46300000000000002</v>
      </c>
    </row>
    <row r="483" spans="1:38" x14ac:dyDescent="0.25">
      <c r="A483" s="15">
        <v>0.46400000000000002</v>
      </c>
      <c r="B483" s="116">
        <f>VLOOKUP($A483,APropertiesDimless!$A$7:$I$1007,VLOOKUP(Span,Data!$N$4:$Y$11,Data!$Y$1,FALSE),FALSE)</f>
        <v>0.50037399359094747</v>
      </c>
      <c r="C483" s="6">
        <f t="shared" si="61"/>
        <v>0.71418699679547371</v>
      </c>
      <c r="D483" s="116">
        <f>VLOOKUP($A483,AProperties!$AE$8:$AM$1007,VLOOKUP(Span,Data!$N$4:$Y$11,Data!$Y$1,FALSE),FALSE)</f>
        <v>0.56574870770819086</v>
      </c>
      <c r="E483" s="116">
        <f t="shared" si="62"/>
        <v>0.81543403921977287</v>
      </c>
      <c r="F483" s="6">
        <f t="shared" si="66"/>
        <v>1.2531898821389005</v>
      </c>
      <c r="G483" s="9"/>
      <c r="H483" s="15">
        <f t="shared" si="63"/>
        <v>0.46400000000000002</v>
      </c>
      <c r="I483" s="6">
        <f>VLOOKUP(H483,AProperties!$AO$8:$AW$1007,VLOOKUP(Span,Data!$N$4:$Y$11,Data!$Y$1,FALSE),FALSE)^(2/3)</f>
        <v>0.38645101803324827</v>
      </c>
      <c r="J483" s="15">
        <f>$I483*(Slope^0.5)/VLOOKUP($H483,AProperties!$AY$8:$BG$1007,VLOOKUP(Span,Data!$N$4:$Y$11,Data!$Y$1,FALSE),FALSE)</f>
        <v>1.3126066496150828</v>
      </c>
      <c r="K483" s="15">
        <f>$J483*VLOOKUP($H483,AProperties!$A$8:$I$1007,VLOOKUP(Span,Data!$N$4:$Y$11,Data!$Y$1,FALSE),FALSE)</f>
        <v>0.7202952279177397</v>
      </c>
      <c r="L483" s="15">
        <f t="shared" si="67"/>
        <v>1.3126066496150828</v>
      </c>
      <c r="M483" s="15">
        <f t="shared" si="68"/>
        <v>0.46400000000000002</v>
      </c>
      <c r="O483" s="28">
        <f t="shared" si="64"/>
        <v>0.46400000000000002</v>
      </c>
      <c r="P483" s="19">
        <f>AA483*VLOOKUP($O483,AProperties!$A$8:$I$1007,VLOOKUP(Span,Data!$N$4:$Y$11,Data!$Y$1,FALSE),FALSE)</f>
        <v>0.29405929542669579</v>
      </c>
      <c r="Q483" s="19">
        <f>AB483*VLOOKUP($O483,AProperties!$A$8:$I$1007,VLOOKUP(Span,Data!$N$4:$Y$11,Data!$Y$1,FALSE),FALSE)</f>
        <v>0.41586264373430981</v>
      </c>
      <c r="R483" s="19">
        <f>AC483*VLOOKUP($O483,AProperties!$A$8:$I$1007,VLOOKUP(Span,Data!$N$4:$Y$11,Data!$Y$1,FALSE),FALSE)</f>
        <v>0.58811859085339158</v>
      </c>
      <c r="S483" s="19">
        <f>AD483*VLOOKUP($O483,AProperties!$A$8:$I$1007,VLOOKUP(Span,Data!$N$4:$Y$11,Data!$Y$1,FALSE),FALSE)</f>
        <v>0.7202952279177397</v>
      </c>
      <c r="T483" s="19">
        <f>AE483*VLOOKUP($O483,AProperties!$A$8:$I$1007,VLOOKUP(Span,Data!$N$4:$Y$11,Data!$Y$1,FALSE),FALSE)</f>
        <v>0.83172528746861962</v>
      </c>
      <c r="U483" s="19">
        <f>AF483*VLOOKUP($O483,AProperties!$A$8:$I$1007,VLOOKUP(Span,Data!$N$4:$Y$11,Data!$Y$1,FALSE),FALSE)</f>
        <v>0.92989714069269358</v>
      </c>
      <c r="V483" s="19">
        <f>AG483*VLOOKUP($O483,AProperties!$A$8:$I$1007,VLOOKUP(Span,Data!$N$4:$Y$11,Data!$Y$1,FALSE),FALSE)</f>
        <v>1.018651280233887</v>
      </c>
      <c r="W483" s="19">
        <f>AH483*VLOOKUP($O483,AProperties!$A$8:$I$1007,VLOOKUP(Span,Data!$N$4:$Y$11,Data!$Y$1,FALSE),FALSE)</f>
        <v>1.1002691348828368</v>
      </c>
      <c r="X483" s="19">
        <f>AI483*VLOOKUP($O483,AProperties!$A$8:$I$1007,VLOOKUP(Span,Data!$N$4:$Y$11,Data!$Y$1,FALSE),FALSE)</f>
        <v>1.1762371817067832</v>
      </c>
      <c r="Y483" s="19">
        <f>AJ483*VLOOKUP($O483,AProperties!$A$8:$I$1007,VLOOKUP(Span,Data!$N$4:$Y$11,Data!$Y$1,FALSE),FALSE)</f>
        <v>1.2475879312029294</v>
      </c>
      <c r="Z483" s="19">
        <f>AK483*VLOOKUP($O483,AProperties!$A$8:$I$1007,VLOOKUP(Span,Data!$N$4:$Y$11,Data!$Y$1,FALSE),FALSE)</f>
        <v>1.3150731479795696</v>
      </c>
      <c r="AA483" s="19">
        <f>$I483*AA$19^0.5/VLOOKUP($O483,AProperties!$AY$8:$BG$1007,VLOOKUP(Span,Data!$N$4:$Y$11,Data!$Y$1,FALSE),FALSE)</f>
        <v>0.5358694207568564</v>
      </c>
      <c r="AB483" s="19">
        <f>$I483*AB$19^0.5/VLOOKUP($O483,AProperties!$AY$8:$BG$1007,VLOOKUP(Span,Data!$N$4:$Y$11,Data!$Y$1,FALSE),FALSE)</f>
        <v>0.75783380249536081</v>
      </c>
      <c r="AC483" s="19">
        <f>$I483*AC$19^0.5/VLOOKUP($O483,AProperties!$AY$8:$BG$1007,VLOOKUP(Span,Data!$N$4:$Y$11,Data!$Y$1,FALSE),FALSE)</f>
        <v>1.0717388415137128</v>
      </c>
      <c r="AD483" s="19">
        <f>$I483*AD$19^0.5/VLOOKUP($O483,AProperties!$AY$8:$BG$1007,VLOOKUP(Span,Data!$N$4:$Y$11,Data!$Y$1,FALSE),FALSE)</f>
        <v>1.3126066496150828</v>
      </c>
      <c r="AE483" s="19">
        <f>$I483*AE$19^0.5/VLOOKUP($O483,AProperties!$AY$8:$BG$1007,VLOOKUP(Span,Data!$N$4:$Y$11,Data!$Y$1,FALSE),FALSE)</f>
        <v>1.5156676049907216</v>
      </c>
      <c r="AF483" s="19">
        <f>$I483*AF$19^0.5/VLOOKUP($O483,AProperties!$AY$8:$BG$1007,VLOOKUP(Span,Data!$N$4:$Y$11,Data!$Y$1,FALSE),FALSE)</f>
        <v>1.6945678980267762</v>
      </c>
      <c r="AG483" s="19">
        <f>$I483*AG$19^0.5/VLOOKUP($O483,AProperties!$AY$8:$BG$1007,VLOOKUP(Span,Data!$N$4:$Y$11,Data!$Y$1,FALSE),FALSE)</f>
        <v>1.8563061259467593</v>
      </c>
      <c r="AH483" s="19">
        <f>$I483*AH$19^0.5/VLOOKUP($O483,AProperties!$AY$8:$BG$1007,VLOOKUP(Span,Data!$N$4:$Y$11,Data!$Y$1,FALSE),FALSE)</f>
        <v>2.0050397765211647</v>
      </c>
      <c r="AI483" s="19">
        <f>$I483*AI$19^0.5/VLOOKUP($O483,AProperties!$AY$8:$BG$1007,VLOOKUP(Span,Data!$N$4:$Y$11,Data!$Y$1,FALSE),FALSE)</f>
        <v>2.1434776830274256</v>
      </c>
      <c r="AJ483" s="19">
        <f>$I483*AJ$19^0.5/VLOOKUP($O483,AProperties!$AY$8:$BG$1007,VLOOKUP(Span,Data!$N$4:$Y$11,Data!$Y$1,FALSE),FALSE)</f>
        <v>2.2735014074860822</v>
      </c>
      <c r="AK483" s="19">
        <f>$I483*AK$19^0.5/VLOOKUP($O483,AProperties!$AY$8:$BG$1007,VLOOKUP(Span,Data!$N$4:$Y$11,Data!$Y$1,FALSE),FALSE)</f>
        <v>2.3964809037515353</v>
      </c>
      <c r="AL483" s="47">
        <f t="shared" si="65"/>
        <v>0.46400000000000002</v>
      </c>
    </row>
    <row r="484" spans="1:38" x14ac:dyDescent="0.25">
      <c r="A484" s="15">
        <v>0.46500000000000002</v>
      </c>
      <c r="B484" s="116">
        <f>VLOOKUP($A484,APropertiesDimless!$A$7:$I$1007,VLOOKUP(Span,Data!$N$4:$Y$11,Data!$Y$1,FALSE),FALSE)</f>
        <v>0.5016578075055983</v>
      </c>
      <c r="C484" s="6">
        <f t="shared" si="61"/>
        <v>0.71582890375279917</v>
      </c>
      <c r="D484" s="116">
        <f>VLOOKUP($A484,AProperties!$AE$8:$AM$1007,VLOOKUP(Span,Data!$N$4:$Y$11,Data!$Y$1,FALSE),FALSE)</f>
        <v>0.5668790394168699</v>
      </c>
      <c r="E484" s="116">
        <f t="shared" si="62"/>
        <v>0.81764879285031822</v>
      </c>
      <c r="F484" s="6">
        <f t="shared" si="66"/>
        <v>1.2573035199195064</v>
      </c>
      <c r="G484" s="9"/>
      <c r="H484" s="15">
        <f t="shared" si="63"/>
        <v>0.46500000000000002</v>
      </c>
      <c r="I484" s="6">
        <f>VLOOKUP(H484,AProperties!$AO$8:$AW$1007,VLOOKUP(Span,Data!$N$4:$Y$11,Data!$Y$1,FALSE),FALSE)^(2/3)</f>
        <v>0.3867646686021759</v>
      </c>
      <c r="J484" s="15">
        <f>$I484*(Slope^0.5)/VLOOKUP($H484,AProperties!$AY$8:$BG$1007,VLOOKUP(Span,Data!$N$4:$Y$11,Data!$Y$1,FALSE),FALSE)</f>
        <v>1.314009028137024</v>
      </c>
      <c r="K484" s="15">
        <f>$J484*VLOOKUP($H484,AProperties!$A$8:$I$1007,VLOOKUP(Span,Data!$N$4:$Y$11,Data!$Y$1,FALSE),FALSE)</f>
        <v>0.72250542946067331</v>
      </c>
      <c r="L484" s="15">
        <f t="shared" si="67"/>
        <v>1.314009028137024</v>
      </c>
      <c r="M484" s="15">
        <f t="shared" si="68"/>
        <v>0.46500000000000002</v>
      </c>
      <c r="O484" s="28">
        <f t="shared" si="64"/>
        <v>0.46500000000000002</v>
      </c>
      <c r="P484" s="19">
        <f>AA484*VLOOKUP($O484,AProperties!$A$8:$I$1007,VLOOKUP(Span,Data!$N$4:$Y$11,Data!$Y$1,FALSE),FALSE)</f>
        <v>0.29496160642817904</v>
      </c>
      <c r="Q484" s="19">
        <f>AB484*VLOOKUP($O484,AProperties!$A$8:$I$1007,VLOOKUP(Span,Data!$N$4:$Y$11,Data!$Y$1,FALSE),FALSE)</f>
        <v>0.41713870419008592</v>
      </c>
      <c r="R484" s="19">
        <f>AC484*VLOOKUP($O484,AProperties!$A$8:$I$1007,VLOOKUP(Span,Data!$N$4:$Y$11,Data!$Y$1,FALSE),FALSE)</f>
        <v>0.58992321285635807</v>
      </c>
      <c r="S484" s="19">
        <f>AD484*VLOOKUP($O484,AProperties!$A$8:$I$1007,VLOOKUP(Span,Data!$N$4:$Y$11,Data!$Y$1,FALSE),FALSE)</f>
        <v>0.72250542946067331</v>
      </c>
      <c r="T484" s="19">
        <f>AE484*VLOOKUP($O484,AProperties!$A$8:$I$1007,VLOOKUP(Span,Data!$N$4:$Y$11,Data!$Y$1,FALSE),FALSE)</f>
        <v>0.83427740838017184</v>
      </c>
      <c r="U484" s="19">
        <f>AF484*VLOOKUP($O484,AProperties!$A$8:$I$1007,VLOOKUP(Span,Data!$N$4:$Y$11,Data!$Y$1,FALSE),FALSE)</f>
        <v>0.93275049861520853</v>
      </c>
      <c r="V484" s="19">
        <f>AG484*VLOOKUP($O484,AProperties!$A$8:$I$1007,VLOOKUP(Span,Data!$N$4:$Y$11,Data!$Y$1,FALSE),FALSE)</f>
        <v>1.021776977231482</v>
      </c>
      <c r="W484" s="19">
        <f>AH484*VLOOKUP($O484,AProperties!$A$8:$I$1007,VLOOKUP(Span,Data!$N$4:$Y$11,Data!$Y$1,FALSE),FALSE)</f>
        <v>1.1036452735067046</v>
      </c>
      <c r="X484" s="19">
        <f>AI484*VLOOKUP($O484,AProperties!$A$8:$I$1007,VLOOKUP(Span,Data!$N$4:$Y$11,Data!$Y$1,FALSE),FALSE)</f>
        <v>1.1798464257127161</v>
      </c>
      <c r="Y484" s="19">
        <f>AJ484*VLOOKUP($O484,AProperties!$A$8:$I$1007,VLOOKUP(Span,Data!$N$4:$Y$11,Data!$Y$1,FALSE),FALSE)</f>
        <v>1.2514161125702576</v>
      </c>
      <c r="Z484" s="19">
        <f>AK484*VLOOKUP($O484,AProperties!$A$8:$I$1007,VLOOKUP(Span,Data!$N$4:$Y$11,Data!$Y$1,FALSE),FALSE)</f>
        <v>1.3191084054518947</v>
      </c>
      <c r="AA484" s="19">
        <f>$I484*AA$19^0.5/VLOOKUP($O484,AProperties!$AY$8:$BG$1007,VLOOKUP(Span,Data!$N$4:$Y$11,Data!$Y$1,FALSE),FALSE)</f>
        <v>0.53644193939102214</v>
      </c>
      <c r="AB484" s="19">
        <f>$I484*AB$19^0.5/VLOOKUP($O484,AProperties!$AY$8:$BG$1007,VLOOKUP(Span,Data!$N$4:$Y$11,Data!$Y$1,FALSE),FALSE)</f>
        <v>0.75864346611250943</v>
      </c>
      <c r="AC484" s="19">
        <f>$I484*AC$19^0.5/VLOOKUP($O484,AProperties!$AY$8:$BG$1007,VLOOKUP(Span,Data!$N$4:$Y$11,Data!$Y$1,FALSE),FALSE)</f>
        <v>1.0728838787820443</v>
      </c>
      <c r="AD484" s="19">
        <f>$I484*AD$19^0.5/VLOOKUP($O484,AProperties!$AY$8:$BG$1007,VLOOKUP(Span,Data!$N$4:$Y$11,Data!$Y$1,FALSE),FALSE)</f>
        <v>1.314009028137024</v>
      </c>
      <c r="AE484" s="19">
        <f>$I484*AE$19^0.5/VLOOKUP($O484,AProperties!$AY$8:$BG$1007,VLOOKUP(Span,Data!$N$4:$Y$11,Data!$Y$1,FALSE),FALSE)</f>
        <v>1.5172869322250189</v>
      </c>
      <c r="AF484" s="19">
        <f>$I484*AF$19^0.5/VLOOKUP($O484,AProperties!$AY$8:$BG$1007,VLOOKUP(Span,Data!$N$4:$Y$11,Data!$Y$1,FALSE),FALSE)</f>
        <v>1.6963783609136291</v>
      </c>
      <c r="AG484" s="19">
        <f>$I484*AG$19^0.5/VLOOKUP($O484,AProperties!$AY$8:$BG$1007,VLOOKUP(Span,Data!$N$4:$Y$11,Data!$Y$1,FALSE),FALSE)</f>
        <v>1.8582893886720695</v>
      </c>
      <c r="AH484" s="19">
        <f>$I484*AH$19^0.5/VLOOKUP($O484,AProperties!$AY$8:$BG$1007,VLOOKUP(Span,Data!$N$4:$Y$11,Data!$Y$1,FALSE),FALSE)</f>
        <v>2.0071819450977575</v>
      </c>
      <c r="AI484" s="19">
        <f>$I484*AI$19^0.5/VLOOKUP($O484,AProperties!$AY$8:$BG$1007,VLOOKUP(Span,Data!$N$4:$Y$11,Data!$Y$1,FALSE),FALSE)</f>
        <v>2.1457677575640886</v>
      </c>
      <c r="AJ484" s="19">
        <f>$I484*AJ$19^0.5/VLOOKUP($O484,AProperties!$AY$8:$BG$1007,VLOOKUP(Span,Data!$N$4:$Y$11,Data!$Y$1,FALSE),FALSE)</f>
        <v>2.2759303983375281</v>
      </c>
      <c r="AK484" s="19">
        <f>$I484*AK$19^0.5/VLOOKUP($O484,AProperties!$AY$8:$BG$1007,VLOOKUP(Span,Data!$N$4:$Y$11,Data!$Y$1,FALSE),FALSE)</f>
        <v>2.3990412849202953</v>
      </c>
      <c r="AL484" s="47">
        <f t="shared" si="65"/>
        <v>0.46500000000000002</v>
      </c>
    </row>
    <row r="485" spans="1:38" x14ac:dyDescent="0.25">
      <c r="A485" s="15">
        <v>0.46600000000000003</v>
      </c>
      <c r="B485" s="116">
        <f>VLOOKUP($A485,APropertiesDimless!$A$7:$I$1007,VLOOKUP(Span,Data!$N$4:$Y$11,Data!$Y$1,FALSE),FALSE)</f>
        <v>0.50294336200241907</v>
      </c>
      <c r="C485" s="6">
        <f t="shared" si="61"/>
        <v>0.71747168100120962</v>
      </c>
      <c r="D485" s="116">
        <f>VLOOKUP($A485,AProperties!$AE$8:$AM$1007,VLOOKUP(Span,Data!$N$4:$Y$11,Data!$Y$1,FALSE),FALSE)</f>
        <v>0.56800872986214812</v>
      </c>
      <c r="E485" s="116">
        <f t="shared" si="62"/>
        <v>0.81986606882005708</v>
      </c>
      <c r="F485" s="6">
        <f t="shared" si="66"/>
        <v>1.2614222735640197</v>
      </c>
      <c r="G485" s="9"/>
      <c r="H485" s="15">
        <f t="shared" si="63"/>
        <v>0.46600000000000003</v>
      </c>
      <c r="I485" s="6">
        <f>VLOOKUP(H485,AProperties!$AO$8:$AW$1007,VLOOKUP(Span,Data!$N$4:$Y$11,Data!$Y$1,FALSE),FALSE)^(2/3)</f>
        <v>0.38707729892477893</v>
      </c>
      <c r="J485" s="15">
        <f>$I485*(Slope^0.5)/VLOOKUP($H485,AProperties!$AY$8:$BG$1007,VLOOKUP(Span,Data!$N$4:$Y$11,Data!$Y$1,FALSE),FALSE)</f>
        <v>1.3154083677746113</v>
      </c>
      <c r="K485" s="15">
        <f>$J485*VLOOKUP($H485,AProperties!$A$8:$I$1007,VLOOKUP(Span,Data!$N$4:$Y$11,Data!$Y$1,FALSE),FALSE)</f>
        <v>0.72471621362537841</v>
      </c>
      <c r="L485" s="15">
        <f t="shared" si="67"/>
        <v>1.3154083677746113</v>
      </c>
      <c r="M485" s="15">
        <f t="shared" si="68"/>
        <v>0.46600000000000003</v>
      </c>
      <c r="O485" s="28">
        <f t="shared" si="64"/>
        <v>0.46600000000000003</v>
      </c>
      <c r="P485" s="19">
        <f>AA485*VLOOKUP($O485,AProperties!$A$8:$I$1007,VLOOKUP(Span,Data!$N$4:$Y$11,Data!$Y$1,FALSE),FALSE)</f>
        <v>0.2958641552840045</v>
      </c>
      <c r="Q485" s="19">
        <f>AB485*VLOOKUP($O485,AProperties!$A$8:$I$1007,VLOOKUP(Span,Data!$N$4:$Y$11,Data!$Y$1,FALSE),FALSE)</f>
        <v>0.41841510102269852</v>
      </c>
      <c r="R485" s="19">
        <f>AC485*VLOOKUP($O485,AProperties!$A$8:$I$1007,VLOOKUP(Span,Data!$N$4:$Y$11,Data!$Y$1,FALSE),FALSE)</f>
        <v>0.59172831056800901</v>
      </c>
      <c r="S485" s="19">
        <f>AD485*VLOOKUP($O485,AProperties!$A$8:$I$1007,VLOOKUP(Span,Data!$N$4:$Y$11,Data!$Y$1,FALSE),FALSE)</f>
        <v>0.72471621362537841</v>
      </c>
      <c r="T485" s="19">
        <f>AE485*VLOOKUP($O485,AProperties!$A$8:$I$1007,VLOOKUP(Span,Data!$N$4:$Y$11,Data!$Y$1,FALSE),FALSE)</f>
        <v>0.83683020204539704</v>
      </c>
      <c r="U485" s="19">
        <f>AF485*VLOOKUP($O485,AProperties!$A$8:$I$1007,VLOOKUP(Span,Data!$N$4:$Y$11,Data!$Y$1,FALSE),FALSE)</f>
        <v>0.93560460869919582</v>
      </c>
      <c r="V485" s="19">
        <f>AG485*VLOOKUP($O485,AProperties!$A$8:$I$1007,VLOOKUP(Span,Data!$N$4:$Y$11,Data!$Y$1,FALSE),FALSE)</f>
        <v>1.0249034981806875</v>
      </c>
      <c r="W485" s="19">
        <f>AH485*VLOOKUP($O485,AProperties!$A$8:$I$1007,VLOOKUP(Span,Data!$N$4:$Y$11,Data!$Y$1,FALSE),FALSE)</f>
        <v>1.1070223021000278</v>
      </c>
      <c r="X485" s="19">
        <f>AI485*VLOOKUP($O485,AProperties!$A$8:$I$1007,VLOOKUP(Span,Data!$N$4:$Y$11,Data!$Y$1,FALSE),FALSE)</f>
        <v>1.183456621136018</v>
      </c>
      <c r="Y485" s="19">
        <f>AJ485*VLOOKUP($O485,AProperties!$A$8:$I$1007,VLOOKUP(Span,Data!$N$4:$Y$11,Data!$Y$1,FALSE),FALSE)</f>
        <v>1.2552453030680957</v>
      </c>
      <c r="Z485" s="19">
        <f>AK485*VLOOKUP($O485,AProperties!$A$8:$I$1007,VLOOKUP(Span,Data!$N$4:$Y$11,Data!$Y$1,FALSE),FALSE)</f>
        <v>1.3231447266411751</v>
      </c>
      <c r="AA485" s="19">
        <f>$I485*AA$19^0.5/VLOOKUP($O485,AProperties!$AY$8:$BG$1007,VLOOKUP(Span,Data!$N$4:$Y$11,Data!$Y$1,FALSE),FALSE)</f>
        <v>0.53701321740584551</v>
      </c>
      <c r="AB485" s="19">
        <f>$I485*AB$19^0.5/VLOOKUP($O485,AProperties!$AY$8:$BG$1007,VLOOKUP(Span,Data!$N$4:$Y$11,Data!$Y$1,FALSE),FALSE)</f>
        <v>0.75945137522895811</v>
      </c>
      <c r="AC485" s="19">
        <f>$I485*AC$19^0.5/VLOOKUP($O485,AProperties!$AY$8:$BG$1007,VLOOKUP(Span,Data!$N$4:$Y$11,Data!$Y$1,FALSE),FALSE)</f>
        <v>1.074026434811691</v>
      </c>
      <c r="AD485" s="19">
        <f>$I485*AD$19^0.5/VLOOKUP($O485,AProperties!$AY$8:$BG$1007,VLOOKUP(Span,Data!$N$4:$Y$11,Data!$Y$1,FALSE),FALSE)</f>
        <v>1.3154083677746113</v>
      </c>
      <c r="AE485" s="19">
        <f>$I485*AE$19^0.5/VLOOKUP($O485,AProperties!$AY$8:$BG$1007,VLOOKUP(Span,Data!$N$4:$Y$11,Data!$Y$1,FALSE),FALSE)</f>
        <v>1.5189027504579162</v>
      </c>
      <c r="AF485" s="19">
        <f>$I485*AF$19^0.5/VLOOKUP($O485,AProperties!$AY$8:$BG$1007,VLOOKUP(Span,Data!$N$4:$Y$11,Data!$Y$1,FALSE),FALSE)</f>
        <v>1.6981849006176504</v>
      </c>
      <c r="AG485" s="19">
        <f>$I485*AG$19^0.5/VLOOKUP($O485,AProperties!$AY$8:$BG$1007,VLOOKUP(Span,Data!$N$4:$Y$11,Data!$Y$1,FALSE),FALSE)</f>
        <v>1.8602683537659117</v>
      </c>
      <c r="AH485" s="19">
        <f>$I485*AH$19^0.5/VLOOKUP($O485,AProperties!$AY$8:$BG$1007,VLOOKUP(Span,Data!$N$4:$Y$11,Data!$Y$1,FALSE),FALSE)</f>
        <v>2.0093194717018226</v>
      </c>
      <c r="AI485" s="19">
        <f>$I485*AI$19^0.5/VLOOKUP($O485,AProperties!$AY$8:$BG$1007,VLOOKUP(Span,Data!$N$4:$Y$11,Data!$Y$1,FALSE),FALSE)</f>
        <v>2.148052869623382</v>
      </c>
      <c r="AJ485" s="19">
        <f>$I485*AJ$19^0.5/VLOOKUP($O485,AProperties!$AY$8:$BG$1007,VLOOKUP(Span,Data!$N$4:$Y$11,Data!$Y$1,FALSE),FALSE)</f>
        <v>2.2783541256868745</v>
      </c>
      <c r="AK485" s="19">
        <f>$I485*AK$19^0.5/VLOOKUP($O485,AProperties!$AY$8:$BG$1007,VLOOKUP(Span,Data!$N$4:$Y$11,Data!$Y$1,FALSE),FALSE)</f>
        <v>2.4015961178706875</v>
      </c>
      <c r="AL485" s="47">
        <f t="shared" si="65"/>
        <v>0.46600000000000003</v>
      </c>
    </row>
    <row r="486" spans="1:38" x14ac:dyDescent="0.25">
      <c r="A486" s="15">
        <v>0.46700000000000003</v>
      </c>
      <c r="B486" s="116">
        <f>VLOOKUP($A486,APropertiesDimless!$A$7:$I$1007,VLOOKUP(Span,Data!$N$4:$Y$11,Data!$Y$1,FALSE),FALSE)</f>
        <v>0.50423066635673897</v>
      </c>
      <c r="C486" s="6">
        <f t="shared" si="61"/>
        <v>0.71911533317836951</v>
      </c>
      <c r="D486" s="116">
        <f>VLOOKUP($A486,AProperties!$AE$8:$AM$1007,VLOOKUP(Span,Data!$N$4:$Y$11,Data!$Y$1,FALSE),FALSE)</f>
        <v>0.56913777712774738</v>
      </c>
      <c r="E486" s="116">
        <f t="shared" si="62"/>
        <v>0.82208587403456368</v>
      </c>
      <c r="F486" s="6">
        <f t="shared" si="66"/>
        <v>1.2655461452430146</v>
      </c>
      <c r="G486" s="9"/>
      <c r="H486" s="15">
        <f t="shared" si="63"/>
        <v>0.46700000000000003</v>
      </c>
      <c r="I486" s="6">
        <f>VLOOKUP(H486,AProperties!$AO$8:$AW$1007,VLOOKUP(Span,Data!$N$4:$Y$11,Data!$Y$1,FALSE),FALSE)^(2/3)</f>
        <v>0.38738891061747605</v>
      </c>
      <c r="J486" s="15">
        <f>$I486*(Slope^0.5)/VLOOKUP($H486,AProperties!$AY$8:$BG$1007,VLOOKUP(Span,Data!$N$4:$Y$11,Data!$Y$1,FALSE),FALSE)</f>
        <v>1.3168046717717272</v>
      </c>
      <c r="K486" s="15">
        <f>$J486*VLOOKUP($H486,AProperties!$A$8:$I$1007,VLOOKUP(Span,Data!$N$4:$Y$11,Data!$Y$1,FALSE),FALSE)</f>
        <v>0.72692756715431162</v>
      </c>
      <c r="L486" s="15">
        <f t="shared" si="67"/>
        <v>1.3168046717717272</v>
      </c>
      <c r="M486" s="15">
        <f t="shared" si="68"/>
        <v>0.46700000000000003</v>
      </c>
      <c r="O486" s="28">
        <f t="shared" si="64"/>
        <v>0.46700000000000003</v>
      </c>
      <c r="P486" s="19">
        <f>AA486*VLOOKUP($O486,AProperties!$A$8:$I$1007,VLOOKUP(Span,Data!$N$4:$Y$11,Data!$Y$1,FALSE),FALSE)</f>
        <v>0.2967669365818027</v>
      </c>
      <c r="Q486" s="19">
        <f>AB486*VLOOKUP($O486,AProperties!$A$8:$I$1007,VLOOKUP(Span,Data!$N$4:$Y$11,Data!$Y$1,FALSE),FALSE)</f>
        <v>0.41969182657790161</v>
      </c>
      <c r="R486" s="19">
        <f>AC486*VLOOKUP($O486,AProperties!$A$8:$I$1007,VLOOKUP(Span,Data!$N$4:$Y$11,Data!$Y$1,FALSE),FALSE)</f>
        <v>0.5935338731636054</v>
      </c>
      <c r="S486" s="19">
        <f>AD486*VLOOKUP($O486,AProperties!$A$8:$I$1007,VLOOKUP(Span,Data!$N$4:$Y$11,Data!$Y$1,FALSE),FALSE)</f>
        <v>0.72692756715431162</v>
      </c>
      <c r="T486" s="19">
        <f>AE486*VLOOKUP($O486,AProperties!$A$8:$I$1007,VLOOKUP(Span,Data!$N$4:$Y$11,Data!$Y$1,FALSE),FALSE)</f>
        <v>0.83938365315580321</v>
      </c>
      <c r="U486" s="19">
        <f>AF486*VLOOKUP($O486,AProperties!$A$8:$I$1007,VLOOKUP(Span,Data!$N$4:$Y$11,Data!$Y$1,FALSE),FALSE)</f>
        <v>0.93845945382924079</v>
      </c>
      <c r="V486" s="19">
        <f>AG486*VLOOKUP($O486,AProperties!$A$8:$I$1007,VLOOKUP(Span,Data!$N$4:$Y$11,Data!$Y$1,FALSE),FALSE)</f>
        <v>1.0280308243325065</v>
      </c>
      <c r="W486" s="19">
        <f>AH486*VLOOKUP($O486,AProperties!$A$8:$I$1007,VLOOKUP(Span,Data!$N$4:$Y$11,Data!$Y$1,FALSE),FALSE)</f>
        <v>1.1104002004115761</v>
      </c>
      <c r="X486" s="19">
        <f>AI486*VLOOKUP($O486,AProperties!$A$8:$I$1007,VLOOKUP(Span,Data!$N$4:$Y$11,Data!$Y$1,FALSE),FALSE)</f>
        <v>1.1870677463272108</v>
      </c>
      <c r="Y486" s="19">
        <f>AJ486*VLOOKUP($O486,AProperties!$A$8:$I$1007,VLOOKUP(Span,Data!$N$4:$Y$11,Data!$Y$1,FALSE),FALSE)</f>
        <v>1.2590754797337047</v>
      </c>
      <c r="Z486" s="19">
        <f>AK486*VLOOKUP($O486,AProperties!$A$8:$I$1007,VLOOKUP(Span,Data!$N$4:$Y$11,Data!$Y$1,FALSE),FALSE)</f>
        <v>1.3271820873425599</v>
      </c>
      <c r="AA486" s="19">
        <f>$I486*AA$19^0.5/VLOOKUP($O486,AProperties!$AY$8:$BG$1007,VLOOKUP(Span,Data!$N$4:$Y$11,Data!$Y$1,FALSE),FALSE)</f>
        <v>0.53758325612563596</v>
      </c>
      <c r="AB486" s="19">
        <f>$I486*AB$19^0.5/VLOOKUP($O486,AProperties!$AY$8:$BG$1007,VLOOKUP(Span,Data!$N$4:$Y$11,Data!$Y$1,FALSE),FALSE)</f>
        <v>0.76025753171756361</v>
      </c>
      <c r="AC486" s="19">
        <f>$I486*AC$19^0.5/VLOOKUP($O486,AProperties!$AY$8:$BG$1007,VLOOKUP(Span,Data!$N$4:$Y$11,Data!$Y$1,FALSE),FALSE)</f>
        <v>1.0751665122512719</v>
      </c>
      <c r="AD486" s="19">
        <f>$I486*AD$19^0.5/VLOOKUP($O486,AProperties!$AY$8:$BG$1007,VLOOKUP(Span,Data!$N$4:$Y$11,Data!$Y$1,FALSE),FALSE)</f>
        <v>1.3168046717717272</v>
      </c>
      <c r="AE486" s="19">
        <f>$I486*AE$19^0.5/VLOOKUP($O486,AProperties!$AY$8:$BG$1007,VLOOKUP(Span,Data!$N$4:$Y$11,Data!$Y$1,FALSE),FALSE)</f>
        <v>1.5205150634351272</v>
      </c>
      <c r="AF486" s="19">
        <f>$I486*AF$19^0.5/VLOOKUP($O486,AProperties!$AY$8:$BG$1007,VLOOKUP(Span,Data!$N$4:$Y$11,Data!$Y$1,FALSE),FALSE)</f>
        <v>1.6999875213266744</v>
      </c>
      <c r="AG486" s="19">
        <f>$I486*AG$19^0.5/VLOOKUP($O486,AProperties!$AY$8:$BG$1007,VLOOKUP(Span,Data!$N$4:$Y$11,Data!$Y$1,FALSE),FALSE)</f>
        <v>1.8622430258158289</v>
      </c>
      <c r="AH486" s="19">
        <f>$I486*AH$19^0.5/VLOOKUP($O486,AProperties!$AY$8:$BG$1007,VLOOKUP(Span,Data!$N$4:$Y$11,Data!$Y$1,FALSE),FALSE)</f>
        <v>2.0114523612884736</v>
      </c>
      <c r="AI486" s="19">
        <f>$I486*AI$19^0.5/VLOOKUP($O486,AProperties!$AY$8:$BG$1007,VLOOKUP(Span,Data!$N$4:$Y$11,Data!$Y$1,FALSE),FALSE)</f>
        <v>2.1503330245025438</v>
      </c>
      <c r="AJ486" s="19">
        <f>$I486*AJ$19^0.5/VLOOKUP($O486,AProperties!$AY$8:$BG$1007,VLOOKUP(Span,Data!$N$4:$Y$11,Data!$Y$1,FALSE),FALSE)</f>
        <v>2.2807725951526905</v>
      </c>
      <c r="AK486" s="19">
        <f>$I486*AK$19^0.5/VLOOKUP($O486,AProperties!$AY$8:$BG$1007,VLOOKUP(Span,Data!$N$4:$Y$11,Data!$Y$1,FALSE),FALSE)</f>
        <v>2.4041454085252045</v>
      </c>
      <c r="AL486" s="47">
        <f t="shared" si="65"/>
        <v>0.46700000000000003</v>
      </c>
    </row>
    <row r="487" spans="1:38" x14ac:dyDescent="0.25">
      <c r="A487" s="15">
        <v>0.46800000000000003</v>
      </c>
      <c r="B487" s="116">
        <f>VLOOKUP($A487,APropertiesDimless!$A$7:$I$1007,VLOOKUP(Span,Data!$N$4:$Y$11,Data!$Y$1,FALSE),FALSE)</f>
        <v>0.50551972990261884</v>
      </c>
      <c r="C487" s="6">
        <f t="shared" si="61"/>
        <v>0.72075986495130939</v>
      </c>
      <c r="D487" s="116">
        <f>VLOOKUP($A487,AProperties!$AE$8:$AM$1007,VLOOKUP(Span,Data!$N$4:$Y$11,Data!$Y$1,FALSE),FALSE)</f>
        <v>0.57026617929411361</v>
      </c>
      <c r="E487" s="116">
        <f t="shared" si="62"/>
        <v>0.82430821544174215</v>
      </c>
      <c r="F487" s="6">
        <f t="shared" si="66"/>
        <v>1.2696751372024011</v>
      </c>
      <c r="G487" s="9"/>
      <c r="H487" s="15">
        <f t="shared" si="63"/>
        <v>0.46800000000000003</v>
      </c>
      <c r="I487" s="6">
        <f>VLOOKUP(H487,AProperties!$AO$8:$AW$1007,VLOOKUP(Span,Data!$N$4:$Y$11,Data!$Y$1,FALSE),FALSE)^(2/3)</f>
        <v>0.38769950528462671</v>
      </c>
      <c r="J487" s="15">
        <f>$I487*(Slope^0.5)/VLOOKUP($H487,AProperties!$AY$8:$BG$1007,VLOOKUP(Span,Data!$N$4:$Y$11,Data!$Y$1,FALSE),FALSE)</f>
        <v>1.3181979433417494</v>
      </c>
      <c r="K487" s="15">
        <f>$J487*VLOOKUP($H487,AProperties!$A$8:$I$1007,VLOOKUP(Span,Data!$N$4:$Y$11,Data!$Y$1,FALSE),FALSE)</f>
        <v>0.72913947678405255</v>
      </c>
      <c r="L487" s="15">
        <f t="shared" si="67"/>
        <v>1.3181979433417494</v>
      </c>
      <c r="M487" s="15">
        <f t="shared" si="68"/>
        <v>0.46800000000000003</v>
      </c>
      <c r="O487" s="28">
        <f t="shared" si="64"/>
        <v>0.46800000000000003</v>
      </c>
      <c r="P487" s="19">
        <f>AA487*VLOOKUP($O487,AProperties!$A$8:$I$1007,VLOOKUP(Span,Data!$N$4:$Y$11,Data!$Y$1,FALSE),FALSE)</f>
        <v>0.29766994490680498</v>
      </c>
      <c r="Q487" s="19">
        <f>AB487*VLOOKUP($O487,AProperties!$A$8:$I$1007,VLOOKUP(Span,Data!$N$4:$Y$11,Data!$Y$1,FALSE),FALSE)</f>
        <v>0.4209688731980557</v>
      </c>
      <c r="R487" s="19">
        <f>AC487*VLOOKUP($O487,AProperties!$A$8:$I$1007,VLOOKUP(Span,Data!$N$4:$Y$11,Data!$Y$1,FALSE),FALSE)</f>
        <v>0.59533988981360997</v>
      </c>
      <c r="S487" s="19">
        <f>AD487*VLOOKUP($O487,AProperties!$A$8:$I$1007,VLOOKUP(Span,Data!$N$4:$Y$11,Data!$Y$1,FALSE),FALSE)</f>
        <v>0.72913947678405255</v>
      </c>
      <c r="T487" s="19">
        <f>AE487*VLOOKUP($O487,AProperties!$A$8:$I$1007,VLOOKUP(Span,Data!$N$4:$Y$11,Data!$Y$1,FALSE),FALSE)</f>
        <v>0.84193774639611141</v>
      </c>
      <c r="U487" s="19">
        <f>AF487*VLOOKUP($O487,AProperties!$A$8:$I$1007,VLOOKUP(Span,Data!$N$4:$Y$11,Data!$Y$1,FALSE),FALSE)</f>
        <v>0.94131501688234176</v>
      </c>
      <c r="V487" s="19">
        <f>AG487*VLOOKUP($O487,AProperties!$A$8:$I$1007,VLOOKUP(Span,Data!$N$4:$Y$11,Data!$Y$1,FALSE),FALSE)</f>
        <v>1.0311589369296297</v>
      </c>
      <c r="W487" s="19">
        <f>AH487*VLOOKUP($O487,AProperties!$A$8:$I$1007,VLOOKUP(Span,Data!$N$4:$Y$11,Data!$Y$1,FALSE),FALSE)</f>
        <v>1.1137789481811391</v>
      </c>
      <c r="X487" s="19">
        <f>AI487*VLOOKUP($O487,AProperties!$A$8:$I$1007,VLOOKUP(Span,Data!$N$4:$Y$11,Data!$Y$1,FALSE),FALSE)</f>
        <v>1.1906797796272199</v>
      </c>
      <c r="Y487" s="19">
        <f>AJ487*VLOOKUP($O487,AProperties!$A$8:$I$1007,VLOOKUP(Span,Data!$N$4:$Y$11,Data!$Y$1,FALSE),FALSE)</f>
        <v>1.2629066195941669</v>
      </c>
      <c r="Z487" s="19">
        <f>AK487*VLOOKUP($O487,AProperties!$A$8:$I$1007,VLOOKUP(Span,Data!$N$4:$Y$11,Data!$Y$1,FALSE),FALSE)</f>
        <v>1.3312204633404667</v>
      </c>
      <c r="AA487" s="19">
        <f>$I487*AA$19^0.5/VLOOKUP($O487,AProperties!$AY$8:$BG$1007,VLOOKUP(Span,Data!$N$4:$Y$11,Data!$Y$1,FALSE),FALSE)</f>
        <v>0.53815205686224932</v>
      </c>
      <c r="AB487" s="19">
        <f>$I487*AB$19^0.5/VLOOKUP($O487,AProperties!$AY$8:$BG$1007,VLOOKUP(Span,Data!$N$4:$Y$11,Data!$Y$1,FALSE),FALSE)</f>
        <v>0.7610619374335702</v>
      </c>
      <c r="AC487" s="19">
        <f>$I487*AC$19^0.5/VLOOKUP($O487,AProperties!$AY$8:$BG$1007,VLOOKUP(Span,Data!$N$4:$Y$11,Data!$Y$1,FALSE),FALSE)</f>
        <v>1.0763041137244986</v>
      </c>
      <c r="AD487" s="19">
        <f>$I487*AD$19^0.5/VLOOKUP($O487,AProperties!$AY$8:$BG$1007,VLOOKUP(Span,Data!$N$4:$Y$11,Data!$Y$1,FALSE),FALSE)</f>
        <v>1.3181979433417494</v>
      </c>
      <c r="AE487" s="19">
        <f>$I487*AE$19^0.5/VLOOKUP($O487,AProperties!$AY$8:$BG$1007,VLOOKUP(Span,Data!$N$4:$Y$11,Data!$Y$1,FALSE),FALSE)</f>
        <v>1.5221238748671404</v>
      </c>
      <c r="AF487" s="19">
        <f>$I487*AF$19^0.5/VLOOKUP($O487,AProperties!$AY$8:$BG$1007,VLOOKUP(Span,Data!$N$4:$Y$11,Data!$Y$1,FALSE),FALSE)</f>
        <v>1.7017862271891546</v>
      </c>
      <c r="AG487" s="19">
        <f>$I487*AG$19^0.5/VLOOKUP($O487,AProperties!$AY$8:$BG$1007,VLOOKUP(Span,Data!$N$4:$Y$11,Data!$Y$1,FALSE),FALSE)</f>
        <v>1.864213409366223</v>
      </c>
      <c r="AH487" s="19">
        <f>$I487*AH$19^0.5/VLOOKUP($O487,AProperties!$AY$8:$BG$1007,VLOOKUP(Span,Data!$N$4:$Y$11,Data!$Y$1,FALSE),FALSE)</f>
        <v>2.0135806187662255</v>
      </c>
      <c r="AI487" s="19">
        <f>$I487*AI$19^0.5/VLOOKUP($O487,AProperties!$AY$8:$BG$1007,VLOOKUP(Span,Data!$N$4:$Y$11,Data!$Y$1,FALSE),FALSE)</f>
        <v>2.1526082274489973</v>
      </c>
      <c r="AJ487" s="19">
        <f>$I487*AJ$19^0.5/VLOOKUP($O487,AProperties!$AY$8:$BG$1007,VLOOKUP(Span,Data!$N$4:$Y$11,Data!$Y$1,FALSE),FALSE)</f>
        <v>2.2831858123007103</v>
      </c>
      <c r="AK487" s="19">
        <f>$I487*AK$19^0.5/VLOOKUP($O487,AProperties!$AY$8:$BG$1007,VLOOKUP(Span,Data!$N$4:$Y$11,Data!$Y$1,FALSE),FALSE)</f>
        <v>2.4066891627506437</v>
      </c>
      <c r="AL487" s="47">
        <f t="shared" si="65"/>
        <v>0.46800000000000003</v>
      </c>
    </row>
    <row r="488" spans="1:38" x14ac:dyDescent="0.25">
      <c r="A488" s="15">
        <v>0.46899999999999997</v>
      </c>
      <c r="B488" s="116">
        <f>VLOOKUP($A488,APropertiesDimless!$A$7:$I$1007,VLOOKUP(Span,Data!$N$4:$Y$11,Data!$Y$1,FALSE),FALSE)</f>
        <v>0.50681056203335617</v>
      </c>
      <c r="C488" s="6">
        <f t="shared" si="61"/>
        <v>0.72240528101667811</v>
      </c>
      <c r="D488" s="116">
        <f>VLOOKUP($A488,AProperties!$AE$8:$AM$1007,VLOOKUP(Span,Data!$N$4:$Y$11,Data!$Y$1,FALSE),FALSE)</f>
        <v>0.57139393443839659</v>
      </c>
      <c r="E488" s="116">
        <f t="shared" si="62"/>
        <v>0.82653310003222324</v>
      </c>
      <c r="F488" s="6">
        <f t="shared" si="66"/>
        <v>1.2738092517638855</v>
      </c>
      <c r="G488" s="9"/>
      <c r="H488" s="15">
        <f t="shared" si="63"/>
        <v>0.46899999999999997</v>
      </c>
      <c r="I488" s="6">
        <f>VLOOKUP(H488,AProperties!$AO$8:$AW$1007,VLOOKUP(Span,Data!$N$4:$Y$11,Data!$Y$1,FALSE),FALSE)^(2/3)</f>
        <v>0.38800908451858579</v>
      </c>
      <c r="J488" s="15">
        <f>$I488*(Slope^0.5)/VLOOKUP($H488,AProperties!$AY$8:$BG$1007,VLOOKUP(Span,Data!$N$4:$Y$11,Data!$Y$1,FALSE),FALSE)</f>
        <v>1.3195881856676754</v>
      </c>
      <c r="K488" s="15">
        <f>$J488*VLOOKUP($H488,AProperties!$A$8:$I$1007,VLOOKUP(Span,Data!$N$4:$Y$11,Data!$Y$1,FALSE),FALSE)</f>
        <v>0.73135192924519332</v>
      </c>
      <c r="L488" s="15">
        <f t="shared" si="67"/>
        <v>1.3195881856676754</v>
      </c>
      <c r="M488" s="15">
        <f t="shared" si="68"/>
        <v>0.46899999999999997</v>
      </c>
      <c r="O488" s="28">
        <f t="shared" si="64"/>
        <v>0.46899999999999997</v>
      </c>
      <c r="P488" s="19">
        <f>AA488*VLOOKUP($O488,AProperties!$A$8:$I$1007,VLOOKUP(Span,Data!$N$4:$Y$11,Data!$Y$1,FALSE),FALSE)</f>
        <v>0.29857317484179818</v>
      </c>
      <c r="Q488" s="19">
        <f>AB488*VLOOKUP($O488,AProperties!$A$8:$I$1007,VLOOKUP(Span,Data!$N$4:$Y$11,Data!$Y$1,FALSE),FALSE)</f>
        <v>0.42224623322206445</v>
      </c>
      <c r="R488" s="19">
        <f>AC488*VLOOKUP($O488,AProperties!$A$8:$I$1007,VLOOKUP(Span,Data!$N$4:$Y$11,Data!$Y$1,FALSE),FALSE)</f>
        <v>0.59714634968359637</v>
      </c>
      <c r="S488" s="19">
        <f>AD488*VLOOKUP($O488,AProperties!$A$8:$I$1007,VLOOKUP(Span,Data!$N$4:$Y$11,Data!$Y$1,FALSE),FALSE)</f>
        <v>0.73135192924519332</v>
      </c>
      <c r="T488" s="19">
        <f>AE488*VLOOKUP($O488,AProperties!$A$8:$I$1007,VLOOKUP(Span,Data!$N$4:$Y$11,Data!$Y$1,FALSE),FALSE)</f>
        <v>0.8444924664441289</v>
      </c>
      <c r="U488" s="19">
        <f>AF488*VLOOKUP($O488,AProperties!$A$8:$I$1007,VLOOKUP(Span,Data!$N$4:$Y$11,Data!$Y$1,FALSE),FALSE)</f>
        <v>0.94417128072776602</v>
      </c>
      <c r="V488" s="19">
        <f>AG488*VLOOKUP($O488,AProperties!$A$8:$I$1007,VLOOKUP(Span,Data!$N$4:$Y$11,Data!$Y$1,FALSE),FALSE)</f>
        <v>1.0342878172062806</v>
      </c>
      <c r="W488" s="19">
        <f>AH488*VLOOKUP($O488,AProperties!$A$8:$I$1007,VLOOKUP(Span,Data!$N$4:$Y$11,Data!$Y$1,FALSE),FALSE)</f>
        <v>1.1171585251393621</v>
      </c>
      <c r="X488" s="19">
        <f>AI488*VLOOKUP($O488,AProperties!$A$8:$I$1007,VLOOKUP(Span,Data!$N$4:$Y$11,Data!$Y$1,FALSE),FALSE)</f>
        <v>1.1942926993671927</v>
      </c>
      <c r="Y488" s="19">
        <f>AJ488*VLOOKUP($O488,AProperties!$A$8:$I$1007,VLOOKUP(Span,Data!$N$4:$Y$11,Data!$Y$1,FALSE),FALSE)</f>
        <v>1.2667386996661933</v>
      </c>
      <c r="Z488" s="19">
        <f>AK488*VLOOKUP($O488,AProperties!$A$8:$I$1007,VLOOKUP(Span,Data!$N$4:$Y$11,Data!$Y$1,FALSE),FALSE)</f>
        <v>1.3352598304083816</v>
      </c>
      <c r="AA488" s="19">
        <f>$I488*AA$19^0.5/VLOOKUP($O488,AProperties!$AY$8:$BG$1007,VLOOKUP(Span,Data!$N$4:$Y$11,Data!$Y$1,FALSE),FALSE)</f>
        <v>0.53871962091513903</v>
      </c>
      <c r="AB488" s="19">
        <f>$I488*AB$19^0.5/VLOOKUP($O488,AProperties!$AY$8:$BG$1007,VLOOKUP(Span,Data!$N$4:$Y$11,Data!$Y$1,FALSE),FALSE)</f>
        <v>0.76186459421468222</v>
      </c>
      <c r="AC488" s="19">
        <f>$I488*AC$19^0.5/VLOOKUP($O488,AProperties!$AY$8:$BG$1007,VLOOKUP(Span,Data!$N$4:$Y$11,Data!$Y$1,FALSE),FALSE)</f>
        <v>1.0774392418302781</v>
      </c>
      <c r="AD488" s="19">
        <f>$I488*AD$19^0.5/VLOOKUP($O488,AProperties!$AY$8:$BG$1007,VLOOKUP(Span,Data!$N$4:$Y$11,Data!$Y$1,FALSE),FALSE)</f>
        <v>1.3195881856676754</v>
      </c>
      <c r="AE488" s="19">
        <f>$I488*AE$19^0.5/VLOOKUP($O488,AProperties!$AY$8:$BG$1007,VLOOKUP(Span,Data!$N$4:$Y$11,Data!$Y$1,FALSE),FALSE)</f>
        <v>1.5237291884293644</v>
      </c>
      <c r="AF488" s="19">
        <f>$I488*AF$19^0.5/VLOOKUP($O488,AProperties!$AY$8:$BG$1007,VLOOKUP(Span,Data!$N$4:$Y$11,Data!$Y$1,FALSE),FALSE)</f>
        <v>1.7035810223143222</v>
      </c>
      <c r="AG488" s="19">
        <f>$I488*AG$19^0.5/VLOOKUP($O488,AProperties!$AY$8:$BG$1007,VLOOKUP(Span,Data!$N$4:$Y$11,Data!$Y$1,FALSE),FALSE)</f>
        <v>1.8661795089185325</v>
      </c>
      <c r="AH488" s="19">
        <f>$I488*AH$19^0.5/VLOOKUP($O488,AProperties!$AY$8:$BG$1007,VLOOKUP(Span,Data!$N$4:$Y$11,Data!$Y$1,FALSE),FALSE)</f>
        <v>2.0157042489971881</v>
      </c>
      <c r="AI488" s="19">
        <f>$I488*AI$19^0.5/VLOOKUP($O488,AProperties!$AY$8:$BG$1007,VLOOKUP(Span,Data!$N$4:$Y$11,Data!$Y$1,FALSE),FALSE)</f>
        <v>2.1548784836605561</v>
      </c>
      <c r="AJ488" s="19">
        <f>$I488*AJ$19^0.5/VLOOKUP($O488,AProperties!$AY$8:$BG$1007,VLOOKUP(Span,Data!$N$4:$Y$11,Data!$Y$1,FALSE),FALSE)</f>
        <v>2.2855937826440464</v>
      </c>
      <c r="AK488" s="19">
        <f>$I488*AK$19^0.5/VLOOKUP($O488,AProperties!$AY$8:$BG$1007,VLOOKUP(Span,Data!$N$4:$Y$11,Data!$Y$1,FALSE),FALSE)</f>
        <v>2.4092273863583369</v>
      </c>
      <c r="AL488" s="47">
        <f t="shared" si="65"/>
        <v>0.46899999999999997</v>
      </c>
    </row>
    <row r="489" spans="1:38" x14ac:dyDescent="0.25">
      <c r="A489" s="15">
        <v>0.47</v>
      </c>
      <c r="B489" s="116">
        <f>VLOOKUP($A489,APropertiesDimless!$A$7:$I$1007,VLOOKUP(Span,Data!$N$4:$Y$11,Data!$Y$1,FALSE),FALSE)</f>
        <v>0.50810317220200252</v>
      </c>
      <c r="C489" s="6">
        <f t="shared" si="61"/>
        <v>0.72405158610100129</v>
      </c>
      <c r="D489" s="116">
        <f>VLOOKUP($A489,AProperties!$AE$8:$AM$1007,VLOOKUP(Span,Data!$N$4:$Y$11,Data!$Y$1,FALSE),FALSE)</f>
        <v>0.57252104063443676</v>
      </c>
      <c r="E489" s="116">
        <f t="shared" si="62"/>
        <v>0.82876053483977286</v>
      </c>
      <c r="F489" s="6">
        <f t="shared" si="66"/>
        <v>1.2779484913254557</v>
      </c>
      <c r="G489" s="9"/>
      <c r="H489" s="15">
        <f t="shared" si="63"/>
        <v>0.47</v>
      </c>
      <c r="I489" s="6">
        <f>VLOOKUP(H489,AProperties!$AO$8:$AW$1007,VLOOKUP(Span,Data!$N$4:$Y$11,Data!$Y$1,FALSE),FALSE)^(2/3)</f>
        <v>0.38831764989976153</v>
      </c>
      <c r="J489" s="15">
        <f>$I489*(Slope^0.5)/VLOOKUP($H489,AProperties!$AY$8:$BG$1007,VLOOKUP(Span,Data!$N$4:$Y$11,Data!$Y$1,FALSE),FALSE)</f>
        <v>1.3209754019022555</v>
      </c>
      <c r="K489" s="15">
        <f>$J489*VLOOKUP($H489,AProperties!$A$8:$I$1007,VLOOKUP(Span,Data!$N$4:$Y$11,Data!$Y$1,FALSE),FALSE)</f>
        <v>0.73356491126224321</v>
      </c>
      <c r="L489" s="15">
        <f t="shared" si="67"/>
        <v>1.3209754019022555</v>
      </c>
      <c r="M489" s="15">
        <f t="shared" si="68"/>
        <v>0.47</v>
      </c>
      <c r="O489" s="28">
        <f t="shared" si="64"/>
        <v>0.47</v>
      </c>
      <c r="P489" s="19">
        <f>AA489*VLOOKUP($O489,AProperties!$A$8:$I$1007,VLOOKUP(Span,Data!$N$4:$Y$11,Data!$Y$1,FALSE),FALSE)</f>
        <v>0.29947662096708616</v>
      </c>
      <c r="Q489" s="19">
        <f>AB489*VLOOKUP($O489,AProperties!$A$8:$I$1007,VLOOKUP(Span,Data!$N$4:$Y$11,Data!$Y$1,FALSE),FALSE)</f>
        <v>0.42352389898532006</v>
      </c>
      <c r="R489" s="19">
        <f>AC489*VLOOKUP($O489,AProperties!$A$8:$I$1007,VLOOKUP(Span,Data!$N$4:$Y$11,Data!$Y$1,FALSE),FALSE)</f>
        <v>0.59895324193417232</v>
      </c>
      <c r="S489" s="19">
        <f>AD489*VLOOKUP($O489,AProperties!$A$8:$I$1007,VLOOKUP(Span,Data!$N$4:$Y$11,Data!$Y$1,FALSE),FALSE)</f>
        <v>0.73356491126224321</v>
      </c>
      <c r="T489" s="19">
        <f>AE489*VLOOKUP($O489,AProperties!$A$8:$I$1007,VLOOKUP(Span,Data!$N$4:$Y$11,Data!$Y$1,FALSE),FALSE)</f>
        <v>0.84704779797064012</v>
      </c>
      <c r="U489" s="19">
        <f>AF489*VLOOKUP($O489,AProperties!$A$8:$I$1007,VLOOKUP(Span,Data!$N$4:$Y$11,Data!$Y$1,FALSE),FALSE)</f>
        <v>0.94702822822692978</v>
      </c>
      <c r="V489" s="19">
        <f>AG489*VLOOKUP($O489,AProperties!$A$8:$I$1007,VLOOKUP(Span,Data!$N$4:$Y$11,Data!$Y$1,FALSE),FALSE)</f>
        <v>1.0374174463880803</v>
      </c>
      <c r="W489" s="19">
        <f>AH489*VLOOKUP($O489,AProperties!$A$8:$I$1007,VLOOKUP(Span,Data!$N$4:$Y$11,Data!$Y$1,FALSE),FALSE)</f>
        <v>1.1205389110075981</v>
      </c>
      <c r="X489" s="19">
        <f>AI489*VLOOKUP($O489,AProperties!$A$8:$I$1007,VLOOKUP(Span,Data!$N$4:$Y$11,Data!$Y$1,FALSE),FALSE)</f>
        <v>1.1979064838683446</v>
      </c>
      <c r="Y489" s="19">
        <f>AJ489*VLOOKUP($O489,AProperties!$A$8:$I$1007,VLOOKUP(Span,Data!$N$4:$Y$11,Data!$Y$1,FALSE),FALSE)</f>
        <v>1.2705716969559602</v>
      </c>
      <c r="Z489" s="19">
        <f>AK489*VLOOKUP($O489,AProperties!$A$8:$I$1007,VLOOKUP(Span,Data!$N$4:$Y$11,Data!$Y$1,FALSE),FALSE)</f>
        <v>1.339300164308687</v>
      </c>
      <c r="AA489" s="19">
        <f>$I489*AA$19^0.5/VLOOKUP($O489,AProperties!$AY$8:$BG$1007,VLOOKUP(Span,Data!$N$4:$Y$11,Data!$Y$1,FALSE),FALSE)</f>
        <v>0.53928594957141018</v>
      </c>
      <c r="AB489" s="19">
        <f>$I489*AB$19^0.5/VLOOKUP($O489,AProperties!$AY$8:$BG$1007,VLOOKUP(Span,Data!$N$4:$Y$11,Data!$Y$1,FALSE),FALSE)</f>
        <v>0.76266550388114129</v>
      </c>
      <c r="AC489" s="19">
        <f>$I489*AC$19^0.5/VLOOKUP($O489,AProperties!$AY$8:$BG$1007,VLOOKUP(Span,Data!$N$4:$Y$11,Data!$Y$1,FALSE),FALSE)</f>
        <v>1.0785718991428204</v>
      </c>
      <c r="AD489" s="19">
        <f>$I489*AD$19^0.5/VLOOKUP($O489,AProperties!$AY$8:$BG$1007,VLOOKUP(Span,Data!$N$4:$Y$11,Data!$Y$1,FALSE),FALSE)</f>
        <v>1.3209754019022555</v>
      </c>
      <c r="AE489" s="19">
        <f>$I489*AE$19^0.5/VLOOKUP($O489,AProperties!$AY$8:$BG$1007,VLOOKUP(Span,Data!$N$4:$Y$11,Data!$Y$1,FALSE),FALSE)</f>
        <v>1.5253310077622826</v>
      </c>
      <c r="AF489" s="19">
        <f>$I489*AF$19^0.5/VLOOKUP($O489,AProperties!$AY$8:$BG$1007,VLOOKUP(Span,Data!$N$4:$Y$11,Data!$Y$1,FALSE),FALSE)</f>
        <v>1.7053719107723615</v>
      </c>
      <c r="AG489" s="19">
        <f>$I489*AG$19^0.5/VLOOKUP($O489,AProperties!$AY$8:$BG$1007,VLOOKUP(Span,Data!$N$4:$Y$11,Data!$Y$1,FALSE),FALSE)</f>
        <v>1.8681413289314197</v>
      </c>
      <c r="AH489" s="19">
        <f>$I489*AH$19^0.5/VLOOKUP($O489,AProperties!$AY$8:$BG$1007,VLOOKUP(Span,Data!$N$4:$Y$11,Data!$Y$1,FALSE),FALSE)</f>
        <v>2.0178232567972665</v>
      </c>
      <c r="AI489" s="19">
        <f>$I489*AI$19^0.5/VLOOKUP($O489,AProperties!$AY$8:$BG$1007,VLOOKUP(Span,Data!$N$4:$Y$11,Data!$Y$1,FALSE),FALSE)</f>
        <v>2.1571437982856407</v>
      </c>
      <c r="AJ489" s="19">
        <f>$I489*AJ$19^0.5/VLOOKUP($O489,AProperties!$AY$8:$BG$1007,VLOOKUP(Span,Data!$N$4:$Y$11,Data!$Y$1,FALSE),FALSE)</f>
        <v>2.2879965116434238</v>
      </c>
      <c r="AK489" s="19">
        <f>$I489*AK$19^0.5/VLOOKUP($O489,AProperties!$AY$8:$BG$1007,VLOOKUP(Span,Data!$N$4:$Y$11,Data!$Y$1,FALSE),FALSE)</f>
        <v>2.4117600851043934</v>
      </c>
      <c r="AL489" s="47">
        <f t="shared" si="65"/>
        <v>0.47</v>
      </c>
    </row>
    <row r="490" spans="1:38" x14ac:dyDescent="0.25">
      <c r="A490" s="15">
        <v>0.47099999999999997</v>
      </c>
      <c r="B490" s="116">
        <f>VLOOKUP($A490,APropertiesDimless!$A$7:$I$1007,VLOOKUP(Span,Data!$N$4:$Y$11,Data!$Y$1,FALSE),FALSE)</f>
        <v>0.50939756992188012</v>
      </c>
      <c r="C490" s="6">
        <f t="shared" si="61"/>
        <v>0.72569878496093998</v>
      </c>
      <c r="D490" s="116">
        <f>VLOOKUP($A490,AProperties!$AE$8:$AM$1007,VLOOKUP(Span,Data!$N$4:$Y$11,Data!$Y$1,FALSE),FALSE)</f>
        <v>0.57364749595274533</v>
      </c>
      <c r="E490" s="116">
        <f t="shared" si="62"/>
        <v>0.83099052694169784</v>
      </c>
      <c r="F490" s="6">
        <f t="shared" si="66"/>
        <v>1.2820928583618569</v>
      </c>
      <c r="G490" s="9"/>
      <c r="H490" s="15">
        <f t="shared" si="63"/>
        <v>0.47099999999999997</v>
      </c>
      <c r="I490" s="6">
        <f>VLOOKUP(H490,AProperties!$AO$8:$AW$1007,VLOOKUP(Span,Data!$N$4:$Y$11,Data!$Y$1,FALSE),FALSE)^(2/3)</f>
        <v>0.38862520299666925</v>
      </c>
      <c r="J490" s="15">
        <f>$I490*(Slope^0.5)/VLOOKUP($H490,AProperties!$AY$8:$BG$1007,VLOOKUP(Span,Data!$N$4:$Y$11,Data!$Y$1,FALSE),FALSE)</f>
        <v>1.3223595951681248</v>
      </c>
      <c r="K490" s="15">
        <f>$J490*VLOOKUP($H490,AProperties!$A$8:$I$1007,VLOOKUP(Span,Data!$N$4:$Y$11,Data!$Y$1,FALSE),FALSE)</f>
        <v>0.73577840955352691</v>
      </c>
      <c r="L490" s="15">
        <f t="shared" si="67"/>
        <v>1.3223595951681248</v>
      </c>
      <c r="M490" s="15">
        <f t="shared" si="68"/>
        <v>0.47099999999999997</v>
      </c>
      <c r="O490" s="28">
        <f t="shared" si="64"/>
        <v>0.47099999999999997</v>
      </c>
      <c r="P490" s="19">
        <f>AA490*VLOOKUP($O490,AProperties!$A$8:$I$1007,VLOOKUP(Span,Data!$N$4:$Y$11,Data!$Y$1,FALSE),FALSE)</f>
        <v>0.30038027786044735</v>
      </c>
      <c r="Q490" s="19">
        <f>AB490*VLOOKUP($O490,AProperties!$A$8:$I$1007,VLOOKUP(Span,Data!$N$4:$Y$11,Data!$Y$1,FALSE),FALSE)</f>
        <v>0.42480186281964344</v>
      </c>
      <c r="R490" s="19">
        <f>AC490*VLOOKUP($O490,AProperties!$A$8:$I$1007,VLOOKUP(Span,Data!$N$4:$Y$11,Data!$Y$1,FALSE),FALSE)</f>
        <v>0.60076055572089471</v>
      </c>
      <c r="S490" s="19">
        <f>AD490*VLOOKUP($O490,AProperties!$A$8:$I$1007,VLOOKUP(Span,Data!$N$4:$Y$11,Data!$Y$1,FALSE),FALSE)</f>
        <v>0.73577840955352691</v>
      </c>
      <c r="T490" s="19">
        <f>AE490*VLOOKUP($O490,AProperties!$A$8:$I$1007,VLOOKUP(Span,Data!$N$4:$Y$11,Data!$Y$1,FALSE),FALSE)</f>
        <v>0.84960372563928688</v>
      </c>
      <c r="U490" s="19">
        <f>AF490*VLOOKUP($O490,AProperties!$A$8:$I$1007,VLOOKUP(Span,Data!$N$4:$Y$11,Data!$Y$1,FALSE),FALSE)</f>
        <v>0.94988584223326311</v>
      </c>
      <c r="V490" s="19">
        <f>AG490*VLOOKUP($O490,AProperties!$A$8:$I$1007,VLOOKUP(Span,Data!$N$4:$Y$11,Data!$Y$1,FALSE),FALSE)</f>
        <v>1.0405478056919033</v>
      </c>
      <c r="W490" s="19">
        <f>AH490*VLOOKUP($O490,AProperties!$A$8:$I$1007,VLOOKUP(Span,Data!$N$4:$Y$11,Data!$Y$1,FALSE),FALSE)</f>
        <v>1.123920085497752</v>
      </c>
      <c r="X490" s="19">
        <f>AI490*VLOOKUP($O490,AProperties!$A$8:$I$1007,VLOOKUP(Span,Data!$N$4:$Y$11,Data!$Y$1,FALSE),FALSE)</f>
        <v>1.2015211114417894</v>
      </c>
      <c r="Y490" s="19">
        <f>AJ490*VLOOKUP($O490,AProperties!$A$8:$I$1007,VLOOKUP(Span,Data!$N$4:$Y$11,Data!$Y$1,FALSE),FALSE)</f>
        <v>1.27440558845893</v>
      </c>
      <c r="Z490" s="19">
        <f>AK490*VLOOKUP($O490,AProperties!$A$8:$I$1007,VLOOKUP(Span,Data!$N$4:$Y$11,Data!$Y$1,FALSE),FALSE)</f>
        <v>1.3433414407924709</v>
      </c>
      <c r="AA490" s="19">
        <f>$I490*AA$19^0.5/VLOOKUP($O490,AProperties!$AY$8:$BG$1007,VLOOKUP(Span,Data!$N$4:$Y$11,Data!$Y$1,FALSE),FALSE)</f>
        <v>0.53985104410587281</v>
      </c>
      <c r="AB490" s="19">
        <f>$I490*AB$19^0.5/VLOOKUP($O490,AProperties!$AY$8:$BG$1007,VLOOKUP(Span,Data!$N$4:$Y$11,Data!$Y$1,FALSE),FALSE)</f>
        <v>0.76346466823580139</v>
      </c>
      <c r="AC490" s="19">
        <f>$I490*AC$19^0.5/VLOOKUP($O490,AProperties!$AY$8:$BG$1007,VLOOKUP(Span,Data!$N$4:$Y$11,Data!$Y$1,FALSE),FALSE)</f>
        <v>1.0797020882117456</v>
      </c>
      <c r="AD490" s="19">
        <f>$I490*AD$19^0.5/VLOOKUP($O490,AProperties!$AY$8:$BG$1007,VLOOKUP(Span,Data!$N$4:$Y$11,Data!$Y$1,FALSE),FALSE)</f>
        <v>1.3223595951681248</v>
      </c>
      <c r="AE490" s="19">
        <f>$I490*AE$19^0.5/VLOOKUP($O490,AProperties!$AY$8:$BG$1007,VLOOKUP(Span,Data!$N$4:$Y$11,Data!$Y$1,FALSE),FALSE)</f>
        <v>1.5269293364716028</v>
      </c>
      <c r="AF490" s="19">
        <f>$I490*AF$19^0.5/VLOOKUP($O490,AProperties!$AY$8:$BG$1007,VLOOKUP(Span,Data!$N$4:$Y$11,Data!$Y$1,FALSE),FALSE)</f>
        <v>1.7071588965945761</v>
      </c>
      <c r="AG490" s="19">
        <f>$I490*AG$19^0.5/VLOOKUP($O490,AProperties!$AY$8:$BG$1007,VLOOKUP(Span,Data!$N$4:$Y$11,Data!$Y$1,FALSE),FALSE)</f>
        <v>1.8700988738209576</v>
      </c>
      <c r="AH490" s="19">
        <f>$I490*AH$19^0.5/VLOOKUP($O490,AProperties!$AY$8:$BG$1007,VLOOKUP(Span,Data!$N$4:$Y$11,Data!$Y$1,FALSE),FALSE)</f>
        <v>2.0199376469363641</v>
      </c>
      <c r="AI490" s="19">
        <f>$I490*AI$19^0.5/VLOOKUP($O490,AProperties!$AY$8:$BG$1007,VLOOKUP(Span,Data!$N$4:$Y$11,Data!$Y$1,FALSE),FALSE)</f>
        <v>2.1594041764234913</v>
      </c>
      <c r="AJ490" s="19">
        <f>$I490*AJ$19^0.5/VLOOKUP($O490,AProperties!$AY$8:$BG$1007,VLOOKUP(Span,Data!$N$4:$Y$11,Data!$Y$1,FALSE),FALSE)</f>
        <v>2.2903940047074038</v>
      </c>
      <c r="AK490" s="19">
        <f>$I490*AK$19^0.5/VLOOKUP($O490,AProperties!$AY$8:$BG$1007,VLOOKUP(Span,Data!$N$4:$Y$11,Data!$Y$1,FALSE),FALSE)</f>
        <v>2.4142872646899378</v>
      </c>
      <c r="AL490" s="47">
        <f t="shared" si="65"/>
        <v>0.47099999999999997</v>
      </c>
    </row>
    <row r="491" spans="1:38" x14ac:dyDescent="0.25">
      <c r="A491" s="15">
        <v>0.47199999999999998</v>
      </c>
      <c r="B491" s="116">
        <f>VLOOKUP($A491,APropertiesDimless!$A$7:$I$1007,VLOOKUP(Span,Data!$N$4:$Y$11,Data!$Y$1,FALSE),FALSE)</f>
        <v>0.51069376476710415</v>
      </c>
      <c r="C491" s="6">
        <f t="shared" si="61"/>
        <v>0.72734688238355205</v>
      </c>
      <c r="D491" s="116">
        <f>VLOOKUP($A491,AProperties!$AE$8:$AM$1007,VLOOKUP(Span,Data!$N$4:$Y$11,Data!$Y$1,FALSE),FALSE)</f>
        <v>0.57477329846048508</v>
      </c>
      <c r="E491" s="116">
        <f t="shared" si="62"/>
        <v>0.83322308345925744</v>
      </c>
      <c r="F491" s="6">
        <f t="shared" si="66"/>
        <v>1.2862423554250706</v>
      </c>
      <c r="G491" s="9"/>
      <c r="H491" s="15">
        <f t="shared" si="63"/>
        <v>0.47199999999999998</v>
      </c>
      <c r="I491" s="6">
        <f>VLOOKUP(H491,AProperties!$AO$8:$AW$1007,VLOOKUP(Span,Data!$N$4:$Y$11,Data!$Y$1,FALSE),FALSE)^(2/3)</f>
        <v>0.38893174536598552</v>
      </c>
      <c r="J491" s="15">
        <f>$I491*(Slope^0.5)/VLOOKUP($H491,AProperties!$AY$8:$BG$1007,VLOOKUP(Span,Data!$N$4:$Y$11,Data!$Y$1,FALSE),FALSE)</f>
        <v>1.323740768557923</v>
      </c>
      <c r="K491" s="15">
        <f>$J491*VLOOKUP($H491,AProperties!$A$8:$I$1007,VLOOKUP(Span,Data!$N$4:$Y$11,Data!$Y$1,FALSE),FALSE)</f>
        <v>0.73799241083107525</v>
      </c>
      <c r="L491" s="15">
        <f t="shared" si="67"/>
        <v>1.323740768557923</v>
      </c>
      <c r="M491" s="15">
        <f t="shared" si="68"/>
        <v>0.47199999999999998</v>
      </c>
      <c r="O491" s="28">
        <f t="shared" si="64"/>
        <v>0.47199999999999998</v>
      </c>
      <c r="P491" s="19">
        <f>AA491*VLOOKUP($O491,AProperties!$A$8:$I$1007,VLOOKUP(Span,Data!$N$4:$Y$11,Data!$Y$1,FALSE),FALSE)</f>
        <v>0.30128414009709131</v>
      </c>
      <c r="Q491" s="19">
        <f>AB491*VLOOKUP($O491,AProperties!$A$8:$I$1007,VLOOKUP(Span,Data!$N$4:$Y$11,Data!$Y$1,FALSE),FALSE)</f>
        <v>0.42608011705322224</v>
      </c>
      <c r="R491" s="19">
        <f>AC491*VLOOKUP($O491,AProperties!$A$8:$I$1007,VLOOKUP(Span,Data!$N$4:$Y$11,Data!$Y$1,FALSE),FALSE)</f>
        <v>0.60256828019418263</v>
      </c>
      <c r="S491" s="19">
        <f>AD491*VLOOKUP($O491,AProperties!$A$8:$I$1007,VLOOKUP(Span,Data!$N$4:$Y$11,Data!$Y$1,FALSE),FALSE)</f>
        <v>0.73799241083107525</v>
      </c>
      <c r="T491" s="19">
        <f>AE491*VLOOKUP($O491,AProperties!$A$8:$I$1007,VLOOKUP(Span,Data!$N$4:$Y$11,Data!$Y$1,FALSE),FALSE)</f>
        <v>0.85216023410644448</v>
      </c>
      <c r="U491" s="19">
        <f>AF491*VLOOKUP($O491,AProperties!$A$8:$I$1007,VLOOKUP(Span,Data!$N$4:$Y$11,Data!$Y$1,FALSE),FALSE)</f>
        <v>0.95274410559207223</v>
      </c>
      <c r="V491" s="19">
        <f>AG491*VLOOKUP($O491,AProperties!$A$8:$I$1007,VLOOKUP(Span,Data!$N$4:$Y$11,Data!$Y$1,FALSE),FALSE)</f>
        <v>1.0436788763257239</v>
      </c>
      <c r="W491" s="19">
        <f>AH491*VLOOKUP($O491,AProperties!$A$8:$I$1007,VLOOKUP(Span,Data!$N$4:$Y$11,Data!$Y$1,FALSE),FALSE)</f>
        <v>1.1273020283121169</v>
      </c>
      <c r="X491" s="19">
        <f>AI491*VLOOKUP($O491,AProperties!$A$8:$I$1007,VLOOKUP(Span,Data!$N$4:$Y$11,Data!$Y$1,FALSE),FALSE)</f>
        <v>1.2051365603883653</v>
      </c>
      <c r="Y491" s="19">
        <f>AJ491*VLOOKUP($O491,AProperties!$A$8:$I$1007,VLOOKUP(Span,Data!$N$4:$Y$11,Data!$Y$1,FALSE),FALSE)</f>
        <v>1.2782403511596667</v>
      </c>
      <c r="Z491" s="19">
        <f>AK491*VLOOKUP($O491,AProperties!$A$8:$I$1007,VLOOKUP(Span,Data!$N$4:$Y$11,Data!$Y$1,FALSE),FALSE)</f>
        <v>1.3473836355993329</v>
      </c>
      <c r="AA491" s="19">
        <f>$I491*AA$19^0.5/VLOOKUP($O491,AProperties!$AY$8:$BG$1007,VLOOKUP(Span,Data!$N$4:$Y$11,Data!$Y$1,FALSE),FALSE)</f>
        <v>0.54041490578109219</v>
      </c>
      <c r="AB491" s="19">
        <f>$I491*AB$19^0.5/VLOOKUP($O491,AProperties!$AY$8:$BG$1007,VLOOKUP(Span,Data!$N$4:$Y$11,Data!$Y$1,FALSE),FALSE)</f>
        <v>0.76426208906419901</v>
      </c>
      <c r="AC491" s="19">
        <f>$I491*AC$19^0.5/VLOOKUP($O491,AProperties!$AY$8:$BG$1007,VLOOKUP(Span,Data!$N$4:$Y$11,Data!$Y$1,FALSE),FALSE)</f>
        <v>1.0808298115621844</v>
      </c>
      <c r="AD491" s="19">
        <f>$I491*AD$19^0.5/VLOOKUP($O491,AProperties!$AY$8:$BG$1007,VLOOKUP(Span,Data!$N$4:$Y$11,Data!$Y$1,FALSE),FALSE)</f>
        <v>1.323740768557923</v>
      </c>
      <c r="AE491" s="19">
        <f>$I491*AE$19^0.5/VLOOKUP($O491,AProperties!$AY$8:$BG$1007,VLOOKUP(Span,Data!$N$4:$Y$11,Data!$Y$1,FALSE),FALSE)</f>
        <v>1.528524178128398</v>
      </c>
      <c r="AF491" s="19">
        <f>$I491*AF$19^0.5/VLOOKUP($O491,AProperties!$AY$8:$BG$1007,VLOOKUP(Span,Data!$N$4:$Y$11,Data!$Y$1,FALSE),FALSE)</f>
        <v>1.7089419837735476</v>
      </c>
      <c r="AG491" s="19">
        <f>$I491*AG$19^0.5/VLOOKUP($O491,AProperties!$AY$8:$BG$1007,VLOOKUP(Span,Data!$N$4:$Y$11,Data!$Y$1,FALSE),FALSE)</f>
        <v>1.8720521479607992</v>
      </c>
      <c r="AH491" s="19">
        <f>$I491*AH$19^0.5/VLOOKUP($O491,AProperties!$AY$8:$BG$1007,VLOOKUP(Span,Data!$N$4:$Y$11,Data!$Y$1,FALSE),FALSE)</f>
        <v>2.0220474241385675</v>
      </c>
      <c r="AI491" s="19">
        <f>$I491*AI$19^0.5/VLOOKUP($O491,AProperties!$AY$8:$BG$1007,VLOOKUP(Span,Data!$N$4:$Y$11,Data!$Y$1,FALSE),FALSE)</f>
        <v>2.1616596231243688</v>
      </c>
      <c r="AJ491" s="19">
        <f>$I491*AJ$19^0.5/VLOOKUP($O491,AProperties!$AY$8:$BG$1007,VLOOKUP(Span,Data!$N$4:$Y$11,Data!$Y$1,FALSE),FALSE)</f>
        <v>2.2927862671925969</v>
      </c>
      <c r="AK491" s="19">
        <f>$I491*AK$19^0.5/VLOOKUP($O491,AProperties!$AY$8:$BG$1007,VLOOKUP(Span,Data!$N$4:$Y$11,Data!$Y$1,FALSE),FALSE)</f>
        <v>2.416808930761333</v>
      </c>
      <c r="AL491" s="47">
        <f t="shared" si="65"/>
        <v>0.47199999999999998</v>
      </c>
    </row>
    <row r="492" spans="1:38" x14ac:dyDescent="0.25">
      <c r="A492" s="15">
        <v>0.47299999999999998</v>
      </c>
      <c r="B492" s="116">
        <f>VLOOKUP($A492,APropertiesDimless!$A$7:$I$1007,VLOOKUP(Span,Data!$N$4:$Y$11,Data!$Y$1,FALSE),FALSE)</f>
        <v>0.51199176637311716</v>
      </c>
      <c r="C492" s="6">
        <f t="shared" si="61"/>
        <v>0.72899588318655861</v>
      </c>
      <c r="D492" s="116">
        <f>VLOOKUP($A492,AProperties!$AE$8:$AM$1007,VLOOKUP(Span,Data!$N$4:$Y$11,Data!$Y$1,FALSE),FALSE)</f>
        <v>0.57589844622145703</v>
      </c>
      <c r="E492" s="116">
        <f t="shared" si="62"/>
        <v>0.83545821155808442</v>
      </c>
      <c r="F492" s="6">
        <f t="shared" si="66"/>
        <v>1.2903969851448256</v>
      </c>
      <c r="G492" s="9"/>
      <c r="H492" s="15">
        <f t="shared" si="63"/>
        <v>0.47299999999999998</v>
      </c>
      <c r="I492" s="6">
        <f>VLOOKUP(H492,AProperties!$AO$8:$AW$1007,VLOOKUP(Span,Data!$N$4:$Y$11,Data!$Y$1,FALSE),FALSE)^(2/3)</f>
        <v>0.38923727855260365</v>
      </c>
      <c r="J492" s="15">
        <f>$I492*(Slope^0.5)/VLOOKUP($H492,AProperties!$AY$8:$BG$1007,VLOOKUP(Span,Data!$N$4:$Y$11,Data!$Y$1,FALSE),FALSE)</f>
        <v>1.3251189251344315</v>
      </c>
      <c r="K492" s="15">
        <f>$J492*VLOOKUP($H492,AProperties!$A$8:$I$1007,VLOOKUP(Span,Data!$N$4:$Y$11,Data!$Y$1,FALSE),FALSE)</f>
        <v>0.74020690180053639</v>
      </c>
      <c r="L492" s="15">
        <f t="shared" si="67"/>
        <v>1.3251189251344315</v>
      </c>
      <c r="M492" s="15">
        <f t="shared" si="68"/>
        <v>0.47299999999999998</v>
      </c>
      <c r="O492" s="28">
        <f t="shared" si="64"/>
        <v>0.47299999999999998</v>
      </c>
      <c r="P492" s="19">
        <f>AA492*VLOOKUP($O492,AProperties!$A$8:$I$1007,VLOOKUP(Span,Data!$N$4:$Y$11,Data!$Y$1,FALSE),FALSE)</f>
        <v>0.30218820224962151</v>
      </c>
      <c r="Q492" s="19">
        <f>AB492*VLOOKUP($O492,AProperties!$A$8:$I$1007,VLOOKUP(Span,Data!$N$4:$Y$11,Data!$Y$1,FALSE),FALSE)</f>
        <v>0.42735865401055861</v>
      </c>
      <c r="R492" s="19">
        <f>AC492*VLOOKUP($O492,AProperties!$A$8:$I$1007,VLOOKUP(Span,Data!$N$4:$Y$11,Data!$Y$1,FALSE),FALSE)</f>
        <v>0.60437640449924301</v>
      </c>
      <c r="S492" s="19">
        <f>AD492*VLOOKUP($O492,AProperties!$A$8:$I$1007,VLOOKUP(Span,Data!$N$4:$Y$11,Data!$Y$1,FALSE),FALSE)</f>
        <v>0.74020690180053639</v>
      </c>
      <c r="T492" s="19">
        <f>AE492*VLOOKUP($O492,AProperties!$A$8:$I$1007,VLOOKUP(Span,Data!$N$4:$Y$11,Data!$Y$1,FALSE),FALSE)</f>
        <v>0.85471730802111723</v>
      </c>
      <c r="U492" s="19">
        <f>AF492*VLOOKUP($O492,AProperties!$A$8:$I$1007,VLOOKUP(Span,Data!$N$4:$Y$11,Data!$Y$1,FALSE),FALSE)</f>
        <v>0.95560300114042207</v>
      </c>
      <c r="V492" s="19">
        <f>AG492*VLOOKUP($O492,AProperties!$A$8:$I$1007,VLOOKUP(Span,Data!$N$4:$Y$11,Data!$Y$1,FALSE),FALSE)</f>
        <v>1.0468106394884884</v>
      </c>
      <c r="W492" s="19">
        <f>AH492*VLOOKUP($O492,AProperties!$A$8:$I$1007,VLOOKUP(Span,Data!$N$4:$Y$11,Data!$Y$1,FALSE),FALSE)</f>
        <v>1.1306847191432341</v>
      </c>
      <c r="X492" s="19">
        <f>AI492*VLOOKUP($O492,AProperties!$A$8:$I$1007,VLOOKUP(Span,Data!$N$4:$Y$11,Data!$Y$1,FALSE),FALSE)</f>
        <v>1.208752808998486</v>
      </c>
      <c r="Y492" s="19">
        <f>AJ492*VLOOKUP($O492,AProperties!$A$8:$I$1007,VLOOKUP(Span,Data!$N$4:$Y$11,Data!$Y$1,FALSE),FALSE)</f>
        <v>1.2820759620316757</v>
      </c>
      <c r="Z492" s="19">
        <f>AK492*VLOOKUP($O492,AProperties!$A$8:$I$1007,VLOOKUP(Span,Data!$N$4:$Y$11,Data!$Y$1,FALSE),FALSE)</f>
        <v>1.3514267244572173</v>
      </c>
      <c r="AA492" s="19">
        <f>$I492*AA$19^0.5/VLOOKUP($O492,AProperties!$AY$8:$BG$1007,VLOOKUP(Span,Data!$N$4:$Y$11,Data!$Y$1,FALSE),FALSE)</f>
        <v>0.54097753584744335</v>
      </c>
      <c r="AB492" s="19">
        <f>$I492*AB$19^0.5/VLOOKUP($O492,AProperties!$AY$8:$BG$1007,VLOOKUP(Span,Data!$N$4:$Y$11,Data!$Y$1,FALSE),FALSE)</f>
        <v>0.76505776813463167</v>
      </c>
      <c r="AC492" s="19">
        <f>$I492*AC$19^0.5/VLOOKUP($O492,AProperties!$AY$8:$BG$1007,VLOOKUP(Span,Data!$N$4:$Y$11,Data!$Y$1,FALSE),FALSE)</f>
        <v>1.0819550716948867</v>
      </c>
      <c r="AD492" s="19">
        <f>$I492*AD$19^0.5/VLOOKUP($O492,AProperties!$AY$8:$BG$1007,VLOOKUP(Span,Data!$N$4:$Y$11,Data!$Y$1,FALSE),FALSE)</f>
        <v>1.3251189251344315</v>
      </c>
      <c r="AE492" s="19">
        <f>$I492*AE$19^0.5/VLOOKUP($O492,AProperties!$AY$8:$BG$1007,VLOOKUP(Span,Data!$N$4:$Y$11,Data!$Y$1,FALSE),FALSE)</f>
        <v>1.5301155362692633</v>
      </c>
      <c r="AF492" s="19">
        <f>$I492*AF$19^0.5/VLOOKUP($O492,AProperties!$AY$8:$BG$1007,VLOOKUP(Span,Data!$N$4:$Y$11,Data!$Y$1,FALSE),FALSE)</f>
        <v>1.7107211762633086</v>
      </c>
      <c r="AG492" s="19">
        <f>$I492*AG$19^0.5/VLOOKUP($O492,AProperties!$AY$8:$BG$1007,VLOOKUP(Span,Data!$N$4:$Y$11,Data!$Y$1,FALSE),FALSE)</f>
        <v>1.8740011556823712</v>
      </c>
      <c r="AH492" s="19">
        <f>$I492*AH$19^0.5/VLOOKUP($O492,AProperties!$AY$8:$BG$1007,VLOOKUP(Span,Data!$N$4:$Y$11,Data!$Y$1,FALSE),FALSE)</f>
        <v>2.0241525930823512</v>
      </c>
      <c r="AI492" s="19">
        <f>$I492*AI$19^0.5/VLOOKUP($O492,AProperties!$AY$8:$BG$1007,VLOOKUP(Span,Data!$N$4:$Y$11,Data!$Y$1,FALSE),FALSE)</f>
        <v>2.1639101433897734</v>
      </c>
      <c r="AJ492" s="19">
        <f>$I492*AJ$19^0.5/VLOOKUP($O492,AProperties!$AY$8:$BG$1007,VLOOKUP(Span,Data!$N$4:$Y$11,Data!$Y$1,FALSE),FALSE)</f>
        <v>2.2951733044038947</v>
      </c>
      <c r="AK492" s="19">
        <f>$I492*AK$19^0.5/VLOOKUP($O492,AProperties!$AY$8:$BG$1007,VLOOKUP(Span,Data!$N$4:$Y$11,Data!$Y$1,FALSE),FALSE)</f>
        <v>2.4193250889104254</v>
      </c>
      <c r="AL492" s="47">
        <f t="shared" si="65"/>
        <v>0.47299999999999998</v>
      </c>
    </row>
    <row r="493" spans="1:38" x14ac:dyDescent="0.25">
      <c r="A493" s="15">
        <v>0.47399999999999998</v>
      </c>
      <c r="B493" s="116">
        <f>VLOOKUP($A493,APropertiesDimless!$A$7:$I$1007,VLOOKUP(Span,Data!$N$4:$Y$11,Data!$Y$1,FALSE),FALSE)</f>
        <v>0.51329158443721912</v>
      </c>
      <c r="C493" s="6">
        <f t="shared" si="61"/>
        <v>0.73064579221860959</v>
      </c>
      <c r="D493" s="116">
        <f>VLOOKUP($A493,AProperties!$AE$8:$AM$1007,VLOOKUP(Span,Data!$N$4:$Y$11,Data!$Y$1,FALSE),FALSE)</f>
        <v>0.5770229372960779</v>
      </c>
      <c r="E493" s="116">
        <f t="shared" si="62"/>
        <v>0.83769591844860092</v>
      </c>
      <c r="F493" s="6">
        <f t="shared" si="66"/>
        <v>1.2945567502290798</v>
      </c>
      <c r="G493" s="9"/>
      <c r="H493" s="15">
        <f t="shared" si="63"/>
        <v>0.47399999999999998</v>
      </c>
      <c r="I493" s="6">
        <f>VLOOKUP(H493,AProperties!$AO$8:$AW$1007,VLOOKUP(Span,Data!$N$4:$Y$11,Data!$Y$1,FALSE),FALSE)^(2/3)</f>
        <v>0.38954180408968497</v>
      </c>
      <c r="J493" s="15">
        <f>$I493*(Slope^0.5)/VLOOKUP($H493,AProperties!$AY$8:$BG$1007,VLOOKUP(Span,Data!$N$4:$Y$11,Data!$Y$1,FALSE),FALSE)</f>
        <v>1.3264940679306843</v>
      </c>
      <c r="K493" s="15">
        <f>$J493*VLOOKUP($H493,AProperties!$A$8:$I$1007,VLOOKUP(Span,Data!$N$4:$Y$11,Data!$Y$1,FALSE),FALSE)</f>
        <v>0.74242186916106001</v>
      </c>
      <c r="L493" s="15">
        <f t="shared" si="67"/>
        <v>1.3264940679306843</v>
      </c>
      <c r="M493" s="15">
        <f t="shared" si="68"/>
        <v>0.47399999999999998</v>
      </c>
      <c r="O493" s="28">
        <f t="shared" si="64"/>
        <v>0.47399999999999998</v>
      </c>
      <c r="P493" s="19">
        <f>AA493*VLOOKUP($O493,AProperties!$A$8:$I$1007,VLOOKUP(Span,Data!$N$4:$Y$11,Data!$Y$1,FALSE),FALSE)</f>
        <v>0.30309245888798858</v>
      </c>
      <c r="Q493" s="19">
        <f>AB493*VLOOKUP($O493,AProperties!$A$8:$I$1007,VLOOKUP(Span,Data!$N$4:$Y$11,Data!$Y$1,FALSE),FALSE)</f>
        <v>0.42863746601240321</v>
      </c>
      <c r="R493" s="19">
        <f>AC493*VLOOKUP($O493,AProperties!$A$8:$I$1007,VLOOKUP(Span,Data!$N$4:$Y$11,Data!$Y$1,FALSE),FALSE)</f>
        <v>0.60618491777597716</v>
      </c>
      <c r="S493" s="19">
        <f>AD493*VLOOKUP($O493,AProperties!$A$8:$I$1007,VLOOKUP(Span,Data!$N$4:$Y$11,Data!$Y$1,FALSE),FALSE)</f>
        <v>0.74242186916106001</v>
      </c>
      <c r="T493" s="19">
        <f>AE493*VLOOKUP($O493,AProperties!$A$8:$I$1007,VLOOKUP(Span,Data!$N$4:$Y$11,Data!$Y$1,FALSE),FALSE)</f>
        <v>0.85727493202480642</v>
      </c>
      <c r="U493" s="19">
        <f>AF493*VLOOKUP($O493,AProperties!$A$8:$I$1007,VLOOKUP(Span,Data!$N$4:$Y$11,Data!$Y$1,FALSE),FALSE)</f>
        <v>0.95846251170698926</v>
      </c>
      <c r="V493" s="19">
        <f>AG493*VLOOKUP($O493,AProperties!$A$8:$I$1007,VLOOKUP(Span,Data!$N$4:$Y$11,Data!$Y$1,FALSE),FALSE)</f>
        <v>1.0499430763699549</v>
      </c>
      <c r="W493" s="19">
        <f>AH493*VLOOKUP($O493,AProperties!$A$8:$I$1007,VLOOKUP(Span,Data!$N$4:$Y$11,Data!$Y$1,FALSE),FALSE)</f>
        <v>1.1340681376737198</v>
      </c>
      <c r="X493" s="19">
        <f>AI493*VLOOKUP($O493,AProperties!$A$8:$I$1007,VLOOKUP(Span,Data!$N$4:$Y$11,Data!$Y$1,FALSE),FALSE)</f>
        <v>1.2123698355519543</v>
      </c>
      <c r="Y493" s="19">
        <f>AJ493*VLOOKUP($O493,AProperties!$A$8:$I$1007,VLOOKUP(Span,Data!$N$4:$Y$11,Data!$Y$1,FALSE),FALSE)</f>
        <v>1.2859123980372094</v>
      </c>
      <c r="Z493" s="19">
        <f>AK493*VLOOKUP($O493,AProperties!$A$8:$I$1007,VLOOKUP(Span,Data!$N$4:$Y$11,Data!$Y$1,FALSE),FALSE)</f>
        <v>1.3554706830822054</v>
      </c>
      <c r="AA493" s="19">
        <f>$I493*AA$19^0.5/VLOOKUP($O493,AProperties!$AY$8:$BG$1007,VLOOKUP(Span,Data!$N$4:$Y$11,Data!$Y$1,FALSE),FALSE)</f>
        <v>0.54153893554315724</v>
      </c>
      <c r="AB493" s="19">
        <f>$I493*AB$19^0.5/VLOOKUP($O493,AProperties!$AY$8:$BG$1007,VLOOKUP(Span,Data!$N$4:$Y$11,Data!$Y$1,FALSE),FALSE)</f>
        <v>0.76585170719822238</v>
      </c>
      <c r="AC493" s="19">
        <f>$I493*AC$19^0.5/VLOOKUP($O493,AProperties!$AY$8:$BG$1007,VLOOKUP(Span,Data!$N$4:$Y$11,Data!$Y$1,FALSE),FALSE)</f>
        <v>1.0830778710863145</v>
      </c>
      <c r="AD493" s="19">
        <f>$I493*AD$19^0.5/VLOOKUP($O493,AProperties!$AY$8:$BG$1007,VLOOKUP(Span,Data!$N$4:$Y$11,Data!$Y$1,FALSE),FALSE)</f>
        <v>1.3264940679306843</v>
      </c>
      <c r="AE493" s="19">
        <f>$I493*AE$19^0.5/VLOOKUP($O493,AProperties!$AY$8:$BG$1007,VLOOKUP(Span,Data!$N$4:$Y$11,Data!$Y$1,FALSE),FALSE)</f>
        <v>1.5317034143964448</v>
      </c>
      <c r="AF493" s="19">
        <f>$I493*AF$19^0.5/VLOOKUP($O493,AProperties!$AY$8:$BG$1007,VLOOKUP(Span,Data!$N$4:$Y$11,Data!$Y$1,FALSE),FALSE)</f>
        <v>1.7124964779794902</v>
      </c>
      <c r="AG493" s="19">
        <f>$I493*AG$19^0.5/VLOOKUP($O493,AProperties!$AY$8:$BG$1007,VLOOKUP(Span,Data!$N$4:$Y$11,Data!$Y$1,FALSE),FALSE)</f>
        <v>1.8759459012750317</v>
      </c>
      <c r="AH493" s="19">
        <f>$I493*AH$19^0.5/VLOOKUP($O493,AProperties!$AY$8:$BG$1007,VLOOKUP(Span,Data!$N$4:$Y$11,Data!$Y$1,FALSE),FALSE)</f>
        <v>2.0262531584007522</v>
      </c>
      <c r="AI493" s="19">
        <f>$I493*AI$19^0.5/VLOOKUP($O493,AProperties!$AY$8:$BG$1007,VLOOKUP(Span,Data!$N$4:$Y$11,Data!$Y$1,FALSE),FALSE)</f>
        <v>2.166155742172629</v>
      </c>
      <c r="AJ493" s="19">
        <f>$I493*AJ$19^0.5/VLOOKUP($O493,AProperties!$AY$8:$BG$1007,VLOOKUP(Span,Data!$N$4:$Y$11,Data!$Y$1,FALSE),FALSE)</f>
        <v>2.2975551215946668</v>
      </c>
      <c r="AK493" s="19">
        <f>$I493*AK$19^0.5/VLOOKUP($O493,AProperties!$AY$8:$BG$1007,VLOOKUP(Span,Data!$N$4:$Y$11,Data!$Y$1,FALSE),FALSE)</f>
        <v>2.4218357446747532</v>
      </c>
      <c r="AL493" s="47">
        <f t="shared" si="65"/>
        <v>0.47399999999999998</v>
      </c>
    </row>
    <row r="494" spans="1:38" x14ac:dyDescent="0.25">
      <c r="A494" s="15">
        <v>0.47499999999999998</v>
      </c>
      <c r="B494" s="116">
        <f>VLOOKUP($A494,APropertiesDimless!$A$7:$I$1007,VLOOKUP(Span,Data!$N$4:$Y$11,Data!$Y$1,FALSE),FALSE)</f>
        <v>0.51459322871911162</v>
      </c>
      <c r="C494" s="6">
        <f t="shared" si="61"/>
        <v>0.73229661435955573</v>
      </c>
      <c r="D494" s="116">
        <f>VLOOKUP($A494,AProperties!$AE$8:$AM$1007,VLOOKUP(Span,Data!$N$4:$Y$11,Data!$Y$1,FALSE),FALSE)</f>
        <v>0.57814676974136592</v>
      </c>
      <c r="E494" s="116">
        <f t="shared" si="62"/>
        <v>0.83993621138644814</v>
      </c>
      <c r="F494" s="6">
        <f t="shared" si="66"/>
        <v>1.2987216534645396</v>
      </c>
      <c r="G494" s="9"/>
      <c r="H494" s="15">
        <f t="shared" si="63"/>
        <v>0.47499999999999998</v>
      </c>
      <c r="I494" s="6">
        <f>VLOOKUP(H494,AProperties!$AO$8:$AW$1007,VLOOKUP(Span,Data!$N$4:$Y$11,Data!$Y$1,FALSE),FALSE)^(2/3)</f>
        <v>0.38984532349871243</v>
      </c>
      <c r="J494" s="15">
        <f>$I494*(Slope^0.5)/VLOOKUP($H494,AProperties!$AY$8:$BG$1007,VLOOKUP(Span,Data!$N$4:$Y$11,Data!$Y$1,FALSE),FALSE)</f>
        <v>1.3278661999501025</v>
      </c>
      <c r="K494" s="15">
        <f>$J494*VLOOKUP($H494,AProperties!$A$8:$I$1007,VLOOKUP(Span,Data!$N$4:$Y$11,Data!$Y$1,FALSE),FALSE)</f>
        <v>0.74463729960520697</v>
      </c>
      <c r="L494" s="15">
        <f t="shared" si="67"/>
        <v>1.3278661999501025</v>
      </c>
      <c r="M494" s="15">
        <f t="shared" si="68"/>
        <v>0.47499999999999998</v>
      </c>
      <c r="O494" s="28">
        <f t="shared" si="64"/>
        <v>0.47499999999999998</v>
      </c>
      <c r="P494" s="19">
        <f>AA494*VLOOKUP($O494,AProperties!$A$8:$I$1007,VLOOKUP(Span,Data!$N$4:$Y$11,Data!$Y$1,FALSE),FALSE)</f>
        <v>0.30399690457945316</v>
      </c>
      <c r="Q494" s="19">
        <f>AB494*VLOOKUP($O494,AProperties!$A$8:$I$1007,VLOOKUP(Span,Data!$N$4:$Y$11,Data!$Y$1,FALSE),FALSE)</f>
        <v>0.42991654537570229</v>
      </c>
      <c r="R494" s="19">
        <f>AC494*VLOOKUP($O494,AProperties!$A$8:$I$1007,VLOOKUP(Span,Data!$N$4:$Y$11,Data!$Y$1,FALSE),FALSE)</f>
        <v>0.60799380915890633</v>
      </c>
      <c r="S494" s="19">
        <f>AD494*VLOOKUP($O494,AProperties!$A$8:$I$1007,VLOOKUP(Span,Data!$N$4:$Y$11,Data!$Y$1,FALSE),FALSE)</f>
        <v>0.74463729960520697</v>
      </c>
      <c r="T494" s="19">
        <f>AE494*VLOOKUP($O494,AProperties!$A$8:$I$1007,VLOOKUP(Span,Data!$N$4:$Y$11,Data!$Y$1,FALSE),FALSE)</f>
        <v>0.85983309075140457</v>
      </c>
      <c r="U494" s="19">
        <f>AF494*VLOOKUP($O494,AProperties!$A$8:$I$1007,VLOOKUP(Span,Data!$N$4:$Y$11,Data!$Y$1,FALSE),FALSE)</f>
        <v>0.96132262011194303</v>
      </c>
      <c r="V494" s="19">
        <f>AG494*VLOOKUP($O494,AProperties!$A$8:$I$1007,VLOOKUP(Span,Data!$N$4:$Y$11,Data!$Y$1,FALSE),FALSE)</f>
        <v>1.0530761681505616</v>
      </c>
      <c r="W494" s="19">
        <f>AH494*VLOOKUP($O494,AProperties!$A$8:$I$1007,VLOOKUP(Span,Data!$N$4:$Y$11,Data!$Y$1,FALSE),FALSE)</f>
        <v>1.1374522635761239</v>
      </c>
      <c r="X494" s="19">
        <f>AI494*VLOOKUP($O494,AProperties!$A$8:$I$1007,VLOOKUP(Span,Data!$N$4:$Y$11,Data!$Y$1,FALSE),FALSE)</f>
        <v>1.2159876183178127</v>
      </c>
      <c r="Y494" s="19">
        <f>AJ494*VLOOKUP($O494,AProperties!$A$8:$I$1007,VLOOKUP(Span,Data!$N$4:$Y$11,Data!$Y$1,FALSE),FALSE)</f>
        <v>1.2897496361271066</v>
      </c>
      <c r="Z494" s="19">
        <f>AK494*VLOOKUP($O494,AProperties!$A$8:$I$1007,VLOOKUP(Span,Data!$N$4:$Y$11,Data!$Y$1,FALSE),FALSE)</f>
        <v>1.3595154871783486</v>
      </c>
      <c r="AA494" s="19">
        <f>$I494*AA$19^0.5/VLOOKUP($O494,AProperties!$AY$8:$BG$1007,VLOOKUP(Span,Data!$N$4:$Y$11,Data!$Y$1,FALSE),FALSE)</f>
        <v>0.5420991060943755</v>
      </c>
      <c r="AB494" s="19">
        <f>$I494*AB$19^0.5/VLOOKUP($O494,AProperties!$AY$8:$BG$1007,VLOOKUP(Span,Data!$N$4:$Y$11,Data!$Y$1,FALSE),FALSE)</f>
        <v>0.76664390798899718</v>
      </c>
      <c r="AC494" s="19">
        <f>$I494*AC$19^0.5/VLOOKUP($O494,AProperties!$AY$8:$BG$1007,VLOOKUP(Span,Data!$N$4:$Y$11,Data!$Y$1,FALSE),FALSE)</f>
        <v>1.084198212188751</v>
      </c>
      <c r="AD494" s="19">
        <f>$I494*AD$19^0.5/VLOOKUP($O494,AProperties!$AY$8:$BG$1007,VLOOKUP(Span,Data!$N$4:$Y$11,Data!$Y$1,FALSE),FALSE)</f>
        <v>1.3278661999501025</v>
      </c>
      <c r="AE494" s="19">
        <f>$I494*AE$19^0.5/VLOOKUP($O494,AProperties!$AY$8:$BG$1007,VLOOKUP(Span,Data!$N$4:$Y$11,Data!$Y$1,FALSE),FALSE)</f>
        <v>1.5332878159779944</v>
      </c>
      <c r="AF494" s="19">
        <f>$I494*AF$19^0.5/VLOOKUP($O494,AProperties!$AY$8:$BG$1007,VLOOKUP(Span,Data!$N$4:$Y$11,Data!$Y$1,FALSE),FALSE)</f>
        <v>1.7142678927994914</v>
      </c>
      <c r="AG494" s="19">
        <f>$I494*AG$19^0.5/VLOOKUP($O494,AProperties!$AY$8:$BG$1007,VLOOKUP(Span,Data!$N$4:$Y$11,Data!$Y$1,FALSE),FALSE)</f>
        <v>1.8778863889862591</v>
      </c>
      <c r="AH494" s="19">
        <f>$I494*AH$19^0.5/VLOOKUP($O494,AProperties!$AY$8:$BG$1007,VLOOKUP(Span,Data!$N$4:$Y$11,Data!$Y$1,FALSE),FALSE)</f>
        <v>2.0283491246815708</v>
      </c>
      <c r="AI494" s="19">
        <f>$I494*AI$19^0.5/VLOOKUP($O494,AProperties!$AY$8:$BG$1007,VLOOKUP(Span,Data!$N$4:$Y$11,Data!$Y$1,FALSE),FALSE)</f>
        <v>2.168396424377502</v>
      </c>
      <c r="AJ494" s="19">
        <f>$I494*AJ$19^0.5/VLOOKUP($O494,AProperties!$AY$8:$BG$1007,VLOOKUP(Span,Data!$N$4:$Y$11,Data!$Y$1,FALSE),FALSE)</f>
        <v>2.2999317239669912</v>
      </c>
      <c r="AK494" s="19">
        <f>$I494*AK$19^0.5/VLOOKUP($O494,AProperties!$AY$8:$BG$1007,VLOOKUP(Span,Data!$N$4:$Y$11,Data!$Y$1,FALSE),FALSE)</f>
        <v>2.4243409035377881</v>
      </c>
      <c r="AL494" s="47">
        <f t="shared" si="65"/>
        <v>0.47499999999999998</v>
      </c>
    </row>
    <row r="495" spans="1:38" x14ac:dyDescent="0.25">
      <c r="A495" s="15">
        <v>0.47599999999999998</v>
      </c>
      <c r="B495" s="116">
        <f>VLOOKUP($A495,APropertiesDimless!$A$7:$I$1007,VLOOKUP(Span,Data!$N$4:$Y$11,Data!$Y$1,FALSE),FALSE)</f>
        <v>0.51589670904144158</v>
      </c>
      <c r="C495" s="6">
        <f t="shared" si="61"/>
        <v>0.73394835452072082</v>
      </c>
      <c r="D495" s="116">
        <f>VLOOKUP($A495,AProperties!$AE$8:$AM$1007,VLOOKUP(Span,Data!$N$4:$Y$11,Data!$Y$1,FALSE),FALSE)</f>
        <v>0.57926994161092027</v>
      </c>
      <c r="E495" s="116">
        <f t="shared" si="62"/>
        <v>0.84217909767291377</v>
      </c>
      <c r="F495" s="6">
        <f t="shared" si="66"/>
        <v>1.3028916977171634</v>
      </c>
      <c r="G495" s="9"/>
      <c r="H495" s="15">
        <f t="shared" si="63"/>
        <v>0.47599999999999998</v>
      </c>
      <c r="I495" s="6">
        <f>VLOOKUP(H495,AProperties!$AO$8:$AW$1007,VLOOKUP(Span,Data!$N$4:$Y$11,Data!$Y$1,FALSE),FALSE)^(2/3)</f>
        <v>0.39014783828954208</v>
      </c>
      <c r="J495" s="15">
        <f>$I495*(Slope^0.5)/VLOOKUP($H495,AProperties!$AY$8:$BG$1007,VLOOKUP(Span,Data!$N$4:$Y$11,Data!$Y$1,FALSE),FALSE)</f>
        <v>1.3292353241666039</v>
      </c>
      <c r="K495" s="15">
        <f>$J495*VLOOKUP($H495,AProperties!$A$8:$I$1007,VLOOKUP(Span,Data!$N$4:$Y$11,Data!$Y$1,FALSE),FALSE)</f>
        <v>0.74685317981883803</v>
      </c>
      <c r="L495" s="15">
        <f t="shared" si="67"/>
        <v>1.3292353241666039</v>
      </c>
      <c r="M495" s="15">
        <f t="shared" si="68"/>
        <v>0.47599999999999998</v>
      </c>
      <c r="O495" s="28">
        <f t="shared" si="64"/>
        <v>0.47599999999999998</v>
      </c>
      <c r="P495" s="19">
        <f>AA495*VLOOKUP($O495,AProperties!$A$8:$I$1007,VLOOKUP(Span,Data!$N$4:$Y$11,Data!$Y$1,FALSE),FALSE)</f>
        <v>0.30490153388854069</v>
      </c>
      <c r="Q495" s="19">
        <f>AB495*VLOOKUP($O495,AProperties!$A$8:$I$1007,VLOOKUP(Span,Data!$N$4:$Y$11,Data!$Y$1,FALSE),FALSE)</f>
        <v>0.43119588441353418</v>
      </c>
      <c r="R495" s="19">
        <f>AC495*VLOOKUP($O495,AProperties!$A$8:$I$1007,VLOOKUP(Span,Data!$N$4:$Y$11,Data!$Y$1,FALSE),FALSE)</f>
        <v>0.60980306777708138</v>
      </c>
      <c r="S495" s="19">
        <f>AD495*VLOOKUP($O495,AProperties!$A$8:$I$1007,VLOOKUP(Span,Data!$N$4:$Y$11,Data!$Y$1,FALSE),FALSE)</f>
        <v>0.74685317981883803</v>
      </c>
      <c r="T495" s="19">
        <f>AE495*VLOOKUP($O495,AProperties!$A$8:$I$1007,VLOOKUP(Span,Data!$N$4:$Y$11,Data!$Y$1,FALSE),FALSE)</f>
        <v>0.86239176882706836</v>
      </c>
      <c r="U495" s="19">
        <f>AF495*VLOOKUP($O495,AProperties!$A$8:$I$1007,VLOOKUP(Span,Data!$N$4:$Y$11,Data!$Y$1,FALSE),FALSE)</f>
        <v>0.96418330916680439</v>
      </c>
      <c r="V495" s="19">
        <f>AG495*VLOOKUP($O495,AProperties!$A$8:$I$1007,VLOOKUP(Span,Data!$N$4:$Y$11,Data!$Y$1,FALSE),FALSE)</f>
        <v>1.0562098960012727</v>
      </c>
      <c r="W495" s="19">
        <f>AH495*VLOOKUP($O495,AProperties!$A$8:$I$1007,VLOOKUP(Span,Data!$N$4:$Y$11,Data!$Y$1,FALSE),FALSE)</f>
        <v>1.1408370765127636</v>
      </c>
      <c r="X495" s="19">
        <f>AI495*VLOOKUP($O495,AProperties!$A$8:$I$1007,VLOOKUP(Span,Data!$N$4:$Y$11,Data!$Y$1,FALSE),FALSE)</f>
        <v>1.2196061355541628</v>
      </c>
      <c r="Y495" s="19">
        <f>AJ495*VLOOKUP($O495,AProperties!$A$8:$I$1007,VLOOKUP(Span,Data!$N$4:$Y$11,Data!$Y$1,FALSE),FALSE)</f>
        <v>1.2935876532406025</v>
      </c>
      <c r="Z495" s="19">
        <f>AK495*VLOOKUP($O495,AProperties!$A$8:$I$1007,VLOOKUP(Span,Data!$N$4:$Y$11,Data!$Y$1,FALSE),FALSE)</f>
        <v>1.3635611124374656</v>
      </c>
      <c r="AA495" s="19">
        <f>$I495*AA$19^0.5/VLOOKUP($O495,AProperties!$AY$8:$BG$1007,VLOOKUP(Span,Data!$N$4:$Y$11,Data!$Y$1,FALSE),FALSE)</f>
        <v>0.54265804871519474</v>
      </c>
      <c r="AB495" s="19">
        <f>$I495*AB$19^0.5/VLOOKUP($O495,AProperties!$AY$8:$BG$1007,VLOOKUP(Span,Data!$N$4:$Y$11,Data!$Y$1,FALSE),FALSE)</f>
        <v>0.76743437222394828</v>
      </c>
      <c r="AC495" s="19">
        <f>$I495*AC$19^0.5/VLOOKUP($O495,AProperties!$AY$8:$BG$1007,VLOOKUP(Span,Data!$N$4:$Y$11,Data!$Y$1,FALSE),FALSE)</f>
        <v>1.0853160974303895</v>
      </c>
      <c r="AD495" s="19">
        <f>$I495*AD$19^0.5/VLOOKUP($O495,AProperties!$AY$8:$BG$1007,VLOOKUP(Span,Data!$N$4:$Y$11,Data!$Y$1,FALSE),FALSE)</f>
        <v>1.3292353241666039</v>
      </c>
      <c r="AE495" s="19">
        <f>$I495*AE$19^0.5/VLOOKUP($O495,AProperties!$AY$8:$BG$1007,VLOOKUP(Span,Data!$N$4:$Y$11,Data!$Y$1,FALSE),FALSE)</f>
        <v>1.5348687444478966</v>
      </c>
      <c r="AF495" s="19">
        <f>$I495*AF$19^0.5/VLOOKUP($O495,AProperties!$AY$8:$BG$1007,VLOOKUP(Span,Data!$N$4:$Y$11,Data!$Y$1,FALSE),FALSE)</f>
        <v>1.7160354245626248</v>
      </c>
      <c r="AG495" s="19">
        <f>$I495*AG$19^0.5/VLOOKUP($O495,AProperties!$AY$8:$BG$1007,VLOOKUP(Span,Data!$N$4:$Y$11,Data!$Y$1,FALSE),FALSE)</f>
        <v>1.8798226230218087</v>
      </c>
      <c r="AH495" s="19">
        <f>$I495*AH$19^0.5/VLOOKUP($O495,AProperties!$AY$8:$BG$1007,VLOOKUP(Span,Data!$N$4:$Y$11,Data!$Y$1,FALSE),FALSE)</f>
        <v>2.0304404964675422</v>
      </c>
      <c r="AI495" s="19">
        <f>$I495*AI$19^0.5/VLOOKUP($O495,AProperties!$AY$8:$BG$1007,VLOOKUP(Span,Data!$N$4:$Y$11,Data!$Y$1,FALSE),FALSE)</f>
        <v>2.170632194860779</v>
      </c>
      <c r="AJ495" s="19">
        <f>$I495*AJ$19^0.5/VLOOKUP($O495,AProperties!$AY$8:$BG$1007,VLOOKUP(Span,Data!$N$4:$Y$11,Data!$Y$1,FALSE),FALSE)</f>
        <v>2.3023031166718448</v>
      </c>
      <c r="AK495" s="19">
        <f>$I495*AK$19^0.5/VLOOKUP($O495,AProperties!$AY$8:$BG$1007,VLOOKUP(Span,Data!$N$4:$Y$11,Data!$Y$1,FALSE),FALSE)</f>
        <v>2.4268405709291359</v>
      </c>
      <c r="AL495" s="47">
        <f t="shared" si="65"/>
        <v>0.47599999999999998</v>
      </c>
    </row>
    <row r="496" spans="1:38" x14ac:dyDescent="0.25">
      <c r="A496" s="15">
        <v>0.47699999999999998</v>
      </c>
      <c r="B496" s="116">
        <f>VLOOKUP($A496,APropertiesDimless!$A$7:$I$1007,VLOOKUP(Span,Data!$N$4:$Y$11,Data!$Y$1,FALSE),FALSE)</f>
        <v>0.51720203529035536</v>
      </c>
      <c r="C496" s="6">
        <f t="shared" si="61"/>
        <v>0.73560101764517771</v>
      </c>
      <c r="D496" s="116">
        <f>VLOOKUP($A496,AProperties!$AE$8:$AM$1007,VLOOKUP(Span,Data!$N$4:$Y$11,Data!$Y$1,FALSE),FALSE)</f>
        <v>0.5803924509549041</v>
      </c>
      <c r="E496" s="116">
        <f t="shared" si="62"/>
        <v>0.84442458465536707</v>
      </c>
      <c r="F496" s="6">
        <f t="shared" si="66"/>
        <v>1.3070668859326886</v>
      </c>
      <c r="G496" s="9"/>
      <c r="H496" s="15">
        <f t="shared" si="63"/>
        <v>0.47699999999999998</v>
      </c>
      <c r="I496" s="6">
        <f>VLOOKUP(H496,AProperties!$AO$8:$AW$1007,VLOOKUP(Span,Data!$N$4:$Y$11,Data!$Y$1,FALSE),FALSE)^(2/3)</f>
        <v>0.390449349960454</v>
      </c>
      <c r="J496" s="15">
        <f>$I496*(Slope^0.5)/VLOOKUP($H496,AProperties!$AY$8:$BG$1007,VLOOKUP(Span,Data!$N$4:$Y$11,Data!$Y$1,FALSE),FALSE)</f>
        <v>1.3306014435247289</v>
      </c>
      <c r="K496" s="15">
        <f>$J496*VLOOKUP($H496,AProperties!$A$8:$I$1007,VLOOKUP(Span,Data!$N$4:$Y$11,Data!$Y$1,FALSE),FALSE)</f>
        <v>0.74906949648101728</v>
      </c>
      <c r="L496" s="15">
        <f t="shared" si="67"/>
        <v>1.3306014435247289</v>
      </c>
      <c r="M496" s="15">
        <f t="shared" si="68"/>
        <v>0.47699999999999998</v>
      </c>
      <c r="O496" s="28">
        <f t="shared" si="64"/>
        <v>0.47699999999999998</v>
      </c>
      <c r="P496" s="19">
        <f>AA496*VLOOKUP($O496,AProperties!$A$8:$I$1007,VLOOKUP(Span,Data!$N$4:$Y$11,Data!$Y$1,FALSE),FALSE)</f>
        <v>0.30580634137700197</v>
      </c>
      <c r="Q496" s="19">
        <f>AB496*VLOOKUP($O496,AProperties!$A$8:$I$1007,VLOOKUP(Span,Data!$N$4:$Y$11,Data!$Y$1,FALSE),FALSE)</f>
        <v>0.43247547543505271</v>
      </c>
      <c r="R496" s="19">
        <f>AC496*VLOOKUP($O496,AProperties!$A$8:$I$1007,VLOOKUP(Span,Data!$N$4:$Y$11,Data!$Y$1,FALSE),FALSE)</f>
        <v>0.61161268275400393</v>
      </c>
      <c r="S496" s="19">
        <f>AD496*VLOOKUP($O496,AProperties!$A$8:$I$1007,VLOOKUP(Span,Data!$N$4:$Y$11,Data!$Y$1,FALSE),FALSE)</f>
        <v>0.74906949648101728</v>
      </c>
      <c r="T496" s="19">
        <f>AE496*VLOOKUP($O496,AProperties!$A$8:$I$1007,VLOOKUP(Span,Data!$N$4:$Y$11,Data!$Y$1,FALSE),FALSE)</f>
        <v>0.86495095087010543</v>
      </c>
      <c r="U496" s="19">
        <f>AF496*VLOOKUP($O496,AProperties!$A$8:$I$1007,VLOOKUP(Span,Data!$N$4:$Y$11,Data!$Y$1,FALSE),FALSE)</f>
        <v>0.96704456167431818</v>
      </c>
      <c r="V496" s="19">
        <f>AG496*VLOOKUP($O496,AProperties!$A$8:$I$1007,VLOOKUP(Span,Data!$N$4:$Y$11,Data!$Y$1,FALSE),FALSE)</f>
        <v>1.0593442410834399</v>
      </c>
      <c r="W496" s="19">
        <f>AH496*VLOOKUP($O496,AProperties!$A$8:$I$1007,VLOOKUP(Span,Data!$N$4:$Y$11,Data!$Y$1,FALSE),FALSE)</f>
        <v>1.144222556135573</v>
      </c>
      <c r="X496" s="19">
        <f>AI496*VLOOKUP($O496,AProperties!$A$8:$I$1007,VLOOKUP(Span,Data!$N$4:$Y$11,Data!$Y$1,FALSE),FALSE)</f>
        <v>1.2232253655080079</v>
      </c>
      <c r="Y496" s="19">
        <f>AJ496*VLOOKUP($O496,AProperties!$A$8:$I$1007,VLOOKUP(Span,Data!$N$4:$Y$11,Data!$Y$1,FALSE),FALSE)</f>
        <v>1.297426426305158</v>
      </c>
      <c r="Z496" s="19">
        <f>AK496*VLOOKUP($O496,AProperties!$A$8:$I$1007,VLOOKUP(Span,Data!$N$4:$Y$11,Data!$Y$1,FALSE),FALSE)</f>
        <v>1.367607534538966</v>
      </c>
      <c r="AA496" s="19">
        <f>$I496*AA$19^0.5/VLOOKUP($O496,AProperties!$AY$8:$BG$1007,VLOOKUP(Span,Data!$N$4:$Y$11,Data!$Y$1,FALSE),FALSE)</f>
        <v>0.54321576460771892</v>
      </c>
      <c r="AB496" s="19">
        <f>$I496*AB$19^0.5/VLOOKUP($O496,AProperties!$AY$8:$BG$1007,VLOOKUP(Span,Data!$N$4:$Y$11,Data!$Y$1,FALSE),FALSE)</f>
        <v>0.76822310160310681</v>
      </c>
      <c r="AC496" s="19">
        <f>$I496*AC$19^0.5/VLOOKUP($O496,AProperties!$AY$8:$BG$1007,VLOOKUP(Span,Data!$N$4:$Y$11,Data!$Y$1,FALSE),FALSE)</f>
        <v>1.0864315292154378</v>
      </c>
      <c r="AD496" s="19">
        <f>$I496*AD$19^0.5/VLOOKUP($O496,AProperties!$AY$8:$BG$1007,VLOOKUP(Span,Data!$N$4:$Y$11,Data!$Y$1,FALSE),FALSE)</f>
        <v>1.3306014435247289</v>
      </c>
      <c r="AE496" s="19">
        <f>$I496*AE$19^0.5/VLOOKUP($O496,AProperties!$AY$8:$BG$1007,VLOOKUP(Span,Data!$N$4:$Y$11,Data!$Y$1,FALSE),FALSE)</f>
        <v>1.5364462032062136</v>
      </c>
      <c r="AF496" s="19">
        <f>$I496*AF$19^0.5/VLOOKUP($O496,AProperties!$AY$8:$BG$1007,VLOOKUP(Span,Data!$N$4:$Y$11,Data!$Y$1,FALSE),FALSE)</f>
        <v>1.7177990770702742</v>
      </c>
      <c r="AG496" s="19">
        <f>$I496*AG$19^0.5/VLOOKUP($O496,AProperties!$AY$8:$BG$1007,VLOOKUP(Span,Data!$N$4:$Y$11,Data!$Y$1,FALSE),FALSE)</f>
        <v>1.8817546075458893</v>
      </c>
      <c r="AH496" s="19">
        <f>$I496*AH$19^0.5/VLOOKUP($O496,AProperties!$AY$8:$BG$1007,VLOOKUP(Span,Data!$N$4:$Y$11,Data!$Y$1,FALSE),FALSE)</f>
        <v>2.0325272782565262</v>
      </c>
      <c r="AI496" s="19">
        <f>$I496*AI$19^0.5/VLOOKUP($O496,AProperties!$AY$8:$BG$1007,VLOOKUP(Span,Data!$N$4:$Y$11,Data!$Y$1,FALSE),FALSE)</f>
        <v>2.1728630584308757</v>
      </c>
      <c r="AJ496" s="19">
        <f>$I496*AJ$19^0.5/VLOOKUP($O496,AProperties!$AY$8:$BG$1007,VLOOKUP(Span,Data!$N$4:$Y$11,Data!$Y$1,FALSE),FALSE)</f>
        <v>2.3046693048093201</v>
      </c>
      <c r="AK496" s="19">
        <f>$I496*AK$19^0.5/VLOOKUP($O496,AProperties!$AY$8:$BG$1007,VLOOKUP(Span,Data!$N$4:$Y$11,Data!$Y$1,FALSE),FALSE)</f>
        <v>2.4293347522247677</v>
      </c>
      <c r="AL496" s="47">
        <f t="shared" si="65"/>
        <v>0.47699999999999998</v>
      </c>
    </row>
    <row r="497" spans="1:38" x14ac:dyDescent="0.25">
      <c r="A497" s="15">
        <v>0.47799999999999998</v>
      </c>
      <c r="B497" s="116">
        <f>VLOOKUP($A497,APropertiesDimless!$A$7:$I$1007,VLOOKUP(Span,Data!$N$4:$Y$11,Data!$Y$1,FALSE),FALSE)</f>
        <v>0.51850921741605593</v>
      </c>
      <c r="C497" s="6">
        <f t="shared" si="61"/>
        <v>0.73725460870802795</v>
      </c>
      <c r="D497" s="116">
        <f>VLOOKUP($A497,AProperties!$AE$8:$AM$1007,VLOOKUP(Span,Data!$N$4:$Y$11,Data!$Y$1,FALSE),FALSE)</f>
        <v>0.58151429582002667</v>
      </c>
      <c r="E497" s="116">
        <f t="shared" si="62"/>
        <v>0.84667267972769855</v>
      </c>
      <c r="F497" s="6">
        <f t="shared" si="66"/>
        <v>1.3112472211371542</v>
      </c>
      <c r="G497" s="9"/>
      <c r="H497" s="15">
        <f t="shared" si="63"/>
        <v>0.47799999999999998</v>
      </c>
      <c r="I497" s="6">
        <f>VLOOKUP(H497,AProperties!$AO$8:$AW$1007,VLOOKUP(Span,Data!$N$4:$Y$11,Data!$Y$1,FALSE),FALSE)^(2/3)</f>
        <v>0.39074985999820339</v>
      </c>
      <c r="J497" s="15">
        <f>$I497*(Slope^0.5)/VLOOKUP($H497,AProperties!$AY$8:$BG$1007,VLOOKUP(Span,Data!$N$4:$Y$11,Data!$Y$1,FALSE),FALSE)</f>
        <v>1.331964560939755</v>
      </c>
      <c r="K497" s="15">
        <f>$J497*VLOOKUP($H497,AProperties!$A$8:$I$1007,VLOOKUP(Span,Data!$N$4:$Y$11,Data!$Y$1,FALSE),FALSE)</f>
        <v>0.75128623626390811</v>
      </c>
      <c r="L497" s="15">
        <f t="shared" si="67"/>
        <v>1.331964560939755</v>
      </c>
      <c r="M497" s="15">
        <f t="shared" si="68"/>
        <v>0.47799999999999998</v>
      </c>
      <c r="O497" s="28">
        <f t="shared" si="64"/>
        <v>0.47799999999999998</v>
      </c>
      <c r="P497" s="19">
        <f>AA497*VLOOKUP($O497,AProperties!$A$8:$I$1007,VLOOKUP(Span,Data!$N$4:$Y$11,Data!$Y$1,FALSE),FALSE)</f>
        <v>0.3067113216037704</v>
      </c>
      <c r="Q497" s="19">
        <f>AB497*VLOOKUP($O497,AProperties!$A$8:$I$1007,VLOOKUP(Span,Data!$N$4:$Y$11,Data!$Y$1,FALSE),FALSE)</f>
        <v>0.43375531074542817</v>
      </c>
      <c r="R497" s="19">
        <f>AC497*VLOOKUP($O497,AProperties!$A$8:$I$1007,VLOOKUP(Span,Data!$N$4:$Y$11,Data!$Y$1,FALSE),FALSE)</f>
        <v>0.61342264320754081</v>
      </c>
      <c r="S497" s="19">
        <f>AD497*VLOOKUP($O497,AProperties!$A$8:$I$1007,VLOOKUP(Span,Data!$N$4:$Y$11,Data!$Y$1,FALSE),FALSE)</f>
        <v>0.75128623626390811</v>
      </c>
      <c r="T497" s="19">
        <f>AE497*VLOOKUP($O497,AProperties!$A$8:$I$1007,VLOOKUP(Span,Data!$N$4:$Y$11,Data!$Y$1,FALSE),FALSE)</f>
        <v>0.86751062149085634</v>
      </c>
      <c r="U497" s="19">
        <f>AF497*VLOOKUP($O497,AProperties!$A$8:$I$1007,VLOOKUP(Span,Data!$N$4:$Y$11,Data!$Y$1,FALSE),FALSE)</f>
        <v>0.96990636042832212</v>
      </c>
      <c r="V497" s="19">
        <f>AG497*VLOOKUP($O497,AProperties!$A$8:$I$1007,VLOOKUP(Span,Data!$N$4:$Y$11,Data!$Y$1,FALSE),FALSE)</f>
        <v>1.0624791845486563</v>
      </c>
      <c r="W497" s="19">
        <f>AH497*VLOOKUP($O497,AProperties!$A$8:$I$1007,VLOOKUP(Span,Data!$N$4:$Y$11,Data!$Y$1,FALSE),FALSE)</f>
        <v>1.1476086820859455</v>
      </c>
      <c r="X497" s="19">
        <f>AI497*VLOOKUP($O497,AProperties!$A$8:$I$1007,VLOOKUP(Span,Data!$N$4:$Y$11,Data!$Y$1,FALSE),FALSE)</f>
        <v>1.2268452864150816</v>
      </c>
      <c r="Y497" s="19">
        <f>AJ497*VLOOKUP($O497,AProperties!$A$8:$I$1007,VLOOKUP(Span,Data!$N$4:$Y$11,Data!$Y$1,FALSE),FALSE)</f>
        <v>1.3012659322362843</v>
      </c>
      <c r="Z497" s="19">
        <f>AK497*VLOOKUP($O497,AProperties!$A$8:$I$1007,VLOOKUP(Span,Data!$N$4:$Y$11,Data!$Y$1,FALSE),FALSE)</f>
        <v>1.3716547291496608</v>
      </c>
      <c r="AA497" s="19">
        <f>$I497*AA$19^0.5/VLOOKUP($O497,AProperties!$AY$8:$BG$1007,VLOOKUP(Span,Data!$N$4:$Y$11,Data!$Y$1,FALSE),FALSE)</f>
        <v>0.54377225496210491</v>
      </c>
      <c r="AB497" s="19">
        <f>$I497*AB$19^0.5/VLOOKUP($O497,AProperties!$AY$8:$BG$1007,VLOOKUP(Span,Data!$N$4:$Y$11,Data!$Y$1,FALSE),FALSE)</f>
        <v>0.76901009780960938</v>
      </c>
      <c r="AC497" s="19">
        <f>$I497*AC$19^0.5/VLOOKUP($O497,AProperties!$AY$8:$BG$1007,VLOOKUP(Span,Data!$N$4:$Y$11,Data!$Y$1,FALSE),FALSE)</f>
        <v>1.0875445099242098</v>
      </c>
      <c r="AD497" s="19">
        <f>$I497*AD$19^0.5/VLOOKUP($O497,AProperties!$AY$8:$BG$1007,VLOOKUP(Span,Data!$N$4:$Y$11,Data!$Y$1,FALSE),FALSE)</f>
        <v>1.331964560939755</v>
      </c>
      <c r="AE497" s="19">
        <f>$I497*AE$19^0.5/VLOOKUP($O497,AProperties!$AY$8:$BG$1007,VLOOKUP(Span,Data!$N$4:$Y$11,Data!$Y$1,FALSE),FALSE)</f>
        <v>1.5380201956192188</v>
      </c>
      <c r="AF497" s="19">
        <f>$I497*AF$19^0.5/VLOOKUP($O497,AProperties!$AY$8:$BG$1007,VLOOKUP(Span,Data!$N$4:$Y$11,Data!$Y$1,FALSE),FALSE)</f>
        <v>1.7195588540860482</v>
      </c>
      <c r="AG497" s="19">
        <f>$I497*AG$19^0.5/VLOOKUP($O497,AProperties!$AY$8:$BG$1007,VLOOKUP(Span,Data!$N$4:$Y$11,Data!$Y$1,FALSE),FALSE)</f>
        <v>1.8836823466813266</v>
      </c>
      <c r="AH497" s="19">
        <f>$I497*AH$19^0.5/VLOOKUP($O497,AProperties!$AY$8:$BG$1007,VLOOKUP(Span,Data!$N$4:$Y$11,Data!$Y$1,FALSE),FALSE)</f>
        <v>2.0346094745016829</v>
      </c>
      <c r="AI497" s="19">
        <f>$I497*AI$19^0.5/VLOOKUP($O497,AProperties!$AY$8:$BG$1007,VLOOKUP(Span,Data!$N$4:$Y$11,Data!$Y$1,FALSE),FALSE)</f>
        <v>2.1750890198484196</v>
      </c>
      <c r="AJ497" s="19">
        <f>$I497*AJ$19^0.5/VLOOKUP($O497,AProperties!$AY$8:$BG$1007,VLOOKUP(Span,Data!$N$4:$Y$11,Data!$Y$1,FALSE),FALSE)</f>
        <v>2.3070302934288276</v>
      </c>
      <c r="AK497" s="19">
        <f>$I497*AK$19^0.5/VLOOKUP($O497,AProperties!$AY$8:$BG$1007,VLOOKUP(Span,Data!$N$4:$Y$11,Data!$Y$1,FALSE),FALSE)</f>
        <v>2.4318234527472278</v>
      </c>
      <c r="AL497" s="47">
        <f t="shared" si="65"/>
        <v>0.47799999999999998</v>
      </c>
    </row>
    <row r="498" spans="1:38" x14ac:dyDescent="0.25">
      <c r="A498" s="15">
        <v>0.47899999999999998</v>
      </c>
      <c r="B498" s="116">
        <f>VLOOKUP($A498,APropertiesDimless!$A$7:$I$1007,VLOOKUP(Span,Data!$N$4:$Y$11,Data!$Y$1,FALSE),FALSE)</f>
        <v>0.51981826543336518</v>
      </c>
      <c r="C498" s="6">
        <f t="shared" si="61"/>
        <v>0.73890913271668257</v>
      </c>
      <c r="D498" s="116">
        <f>VLOOKUP($A498,AProperties!$AE$8:$AM$1007,VLOOKUP(Span,Data!$N$4:$Y$11,Data!$Y$1,FALSE),FALSE)</f>
        <v>0.58263547424952322</v>
      </c>
      <c r="E498" s="116">
        <f t="shared" si="62"/>
        <v>0.84892339033076147</v>
      </c>
      <c r="F498" s="6">
        <f t="shared" si="66"/>
        <v>1.3154327064374316</v>
      </c>
      <c r="G498" s="9"/>
      <c r="H498" s="15">
        <f t="shared" si="63"/>
        <v>0.47899999999999998</v>
      </c>
      <c r="I498" s="6">
        <f>VLOOKUP(H498,AProperties!$AO$8:$AW$1007,VLOOKUP(Span,Data!$N$4:$Y$11,Data!$Y$1,FALSE),FALSE)^(2/3)</f>
        <v>0.39104936987806965</v>
      </c>
      <c r="J498" s="15">
        <f>$I498*(Slope^0.5)/VLOOKUP($H498,AProperties!$AY$8:$BG$1007,VLOOKUP(Span,Data!$N$4:$Y$11,Data!$Y$1,FALSE),FALSE)</f>
        <v>1.333324679297812</v>
      </c>
      <c r="K498" s="15">
        <f>$J498*VLOOKUP($H498,AProperties!$A$8:$I$1007,VLOOKUP(Span,Data!$N$4:$Y$11,Data!$Y$1,FALSE),FALSE)</f>
        <v>0.75350338583266863</v>
      </c>
      <c r="L498" s="15">
        <f t="shared" si="67"/>
        <v>1.333324679297812</v>
      </c>
      <c r="M498" s="15">
        <f t="shared" si="68"/>
        <v>0.47899999999999998</v>
      </c>
      <c r="O498" s="28">
        <f t="shared" si="64"/>
        <v>0.47899999999999998</v>
      </c>
      <c r="P498" s="19">
        <f>AA498*VLOOKUP($O498,AProperties!$A$8:$I$1007,VLOOKUP(Span,Data!$N$4:$Y$11,Data!$Y$1,FALSE),FALSE)</f>
        <v>0.30761646912491958</v>
      </c>
      <c r="Q498" s="19">
        <f>AB498*VLOOKUP($O498,AProperties!$A$8:$I$1007,VLOOKUP(Span,Data!$N$4:$Y$11,Data!$Y$1,FALSE),FALSE)</f>
        <v>0.43503538264578573</v>
      </c>
      <c r="R498" s="19">
        <f>AC498*VLOOKUP($O498,AProperties!$A$8:$I$1007,VLOOKUP(Span,Data!$N$4:$Y$11,Data!$Y$1,FALSE),FALSE)</f>
        <v>0.61523293824983916</v>
      </c>
      <c r="S498" s="19">
        <f>AD498*VLOOKUP($O498,AProperties!$A$8:$I$1007,VLOOKUP(Span,Data!$N$4:$Y$11,Data!$Y$1,FALSE),FALSE)</f>
        <v>0.75350338583266863</v>
      </c>
      <c r="T498" s="19">
        <f>AE498*VLOOKUP($O498,AProperties!$A$8:$I$1007,VLOOKUP(Span,Data!$N$4:$Y$11,Data!$Y$1,FALSE),FALSE)</f>
        <v>0.87007076529157146</v>
      </c>
      <c r="U498" s="19">
        <f>AF498*VLOOKUP($O498,AProperties!$A$8:$I$1007,VLOOKUP(Span,Data!$N$4:$Y$11,Data!$Y$1,FALSE),FALSE)</f>
        <v>0.97276868821360907</v>
      </c>
      <c r="V498" s="19">
        <f>AG498*VLOOKUP($O498,AProperties!$A$8:$I$1007,VLOOKUP(Span,Data!$N$4:$Y$11,Data!$Y$1,FALSE),FALSE)</f>
        <v>1.0656147075386071</v>
      </c>
      <c r="W498" s="19">
        <f>AH498*VLOOKUP($O498,AProperties!$A$8:$I$1007,VLOOKUP(Span,Data!$N$4:$Y$11,Data!$Y$1,FALSE),FALSE)</f>
        <v>1.1509954339945732</v>
      </c>
      <c r="X498" s="19">
        <f>AI498*VLOOKUP($O498,AProperties!$A$8:$I$1007,VLOOKUP(Span,Data!$N$4:$Y$11,Data!$Y$1,FALSE),FALSE)</f>
        <v>1.2304658764996783</v>
      </c>
      <c r="Y498" s="19">
        <f>AJ498*VLOOKUP($O498,AProperties!$A$8:$I$1007,VLOOKUP(Span,Data!$N$4:$Y$11,Data!$Y$1,FALSE),FALSE)</f>
        <v>1.3051061479373571</v>
      </c>
      <c r="Z498" s="19">
        <f>AK498*VLOOKUP($O498,AProperties!$A$8:$I$1007,VLOOKUP(Span,Data!$N$4:$Y$11,Data!$Y$1,FALSE),FALSE)</f>
        <v>1.3757026719235708</v>
      </c>
      <c r="AA498" s="19">
        <f>$I498*AA$19^0.5/VLOOKUP($O498,AProperties!$AY$8:$BG$1007,VLOOKUP(Span,Data!$N$4:$Y$11,Data!$Y$1,FALSE),FALSE)</f>
        <v>0.54432752095661019</v>
      </c>
      <c r="AB498" s="19">
        <f>$I498*AB$19^0.5/VLOOKUP($O498,AProperties!$AY$8:$BG$1007,VLOOKUP(Span,Data!$N$4:$Y$11,Data!$Y$1,FALSE),FALSE)</f>
        <v>0.76979536250976321</v>
      </c>
      <c r="AC498" s="19">
        <f>$I498*AC$19^0.5/VLOOKUP($O498,AProperties!$AY$8:$BG$1007,VLOOKUP(Span,Data!$N$4:$Y$11,Data!$Y$1,FALSE),FALSE)</f>
        <v>1.0886550419132204</v>
      </c>
      <c r="AD498" s="19">
        <f>$I498*AD$19^0.5/VLOOKUP($O498,AProperties!$AY$8:$BG$1007,VLOOKUP(Span,Data!$N$4:$Y$11,Data!$Y$1,FALSE),FALSE)</f>
        <v>1.333324679297812</v>
      </c>
      <c r="AE498" s="19">
        <f>$I498*AE$19^0.5/VLOOKUP($O498,AProperties!$AY$8:$BG$1007,VLOOKUP(Span,Data!$N$4:$Y$11,Data!$Y$1,FALSE),FALSE)</f>
        <v>1.5395907250195264</v>
      </c>
      <c r="AF498" s="19">
        <f>$I498*AF$19^0.5/VLOOKUP($O498,AProperties!$AY$8:$BG$1007,VLOOKUP(Span,Data!$N$4:$Y$11,Data!$Y$1,FALSE),FALSE)</f>
        <v>1.7213147593359235</v>
      </c>
      <c r="AG498" s="19">
        <f>$I498*AG$19^0.5/VLOOKUP($O498,AProperties!$AY$8:$BG$1007,VLOOKUP(Span,Data!$N$4:$Y$11,Data!$Y$1,FALSE),FALSE)</f>
        <v>1.8856058445097232</v>
      </c>
      <c r="AH498" s="19">
        <f>$I498*AH$19^0.5/VLOOKUP($O498,AProperties!$AY$8:$BG$1007,VLOOKUP(Span,Data!$N$4:$Y$11,Data!$Y$1,FALSE),FALSE)</f>
        <v>2.0366870896116476</v>
      </c>
      <c r="AI498" s="19">
        <f>$I498*AI$19^0.5/VLOOKUP($O498,AProperties!$AY$8:$BG$1007,VLOOKUP(Span,Data!$N$4:$Y$11,Data!$Y$1,FALSE),FALSE)</f>
        <v>2.1773100838264408</v>
      </c>
      <c r="AJ498" s="19">
        <f>$I498*AJ$19^0.5/VLOOKUP($O498,AProperties!$AY$8:$BG$1007,VLOOKUP(Span,Data!$N$4:$Y$11,Data!$Y$1,FALSE),FALSE)</f>
        <v>2.3093860875292895</v>
      </c>
      <c r="AK498" s="19">
        <f>$I498*AK$19^0.5/VLOOKUP($O498,AProperties!$AY$8:$BG$1007,VLOOKUP(Span,Data!$N$4:$Y$11,Data!$Y$1,FALSE),FALSE)</f>
        <v>2.4343066777658433</v>
      </c>
      <c r="AL498" s="47">
        <f t="shared" si="65"/>
        <v>0.47899999999999998</v>
      </c>
    </row>
    <row r="499" spans="1:38" x14ac:dyDescent="0.25">
      <c r="A499" s="15">
        <v>0.48</v>
      </c>
      <c r="B499" s="116">
        <f>VLOOKUP($A499,APropertiesDimless!$A$7:$I$1007,VLOOKUP(Span,Data!$N$4:$Y$11,Data!$Y$1,FALSE),FALSE)</f>
        <v>0.52112918942229536</v>
      </c>
      <c r="C499" s="6">
        <f t="shared" si="61"/>
        <v>0.74056459471114766</v>
      </c>
      <c r="D499" s="116">
        <f>VLOOKUP($A499,AProperties!$AE$8:$AM$1007,VLOOKUP(Span,Data!$N$4:$Y$11,Data!$Y$1,FALSE),FALSE)</f>
        <v>0.58375598428313813</v>
      </c>
      <c r="E499" s="116">
        <f t="shared" si="62"/>
        <v>0.85117672395282118</v>
      </c>
      <c r="F499" s="6">
        <f t="shared" si="66"/>
        <v>1.319623345021768</v>
      </c>
      <c r="G499" s="9"/>
      <c r="H499" s="15">
        <f t="shared" si="63"/>
        <v>0.48</v>
      </c>
      <c r="I499" s="6">
        <f>VLOOKUP(H499,AProperties!$AO$8:$AW$1007,VLOOKUP(Span,Data!$N$4:$Y$11,Data!$Y$1,FALSE),FALSE)^(2/3)</f>
        <v>0.39134788106390656</v>
      </c>
      <c r="J499" s="15">
        <f>$I499*(Slope^0.5)/VLOOKUP($H499,AProperties!$AY$8:$BG$1007,VLOOKUP(Span,Data!$N$4:$Y$11,Data!$Y$1,FALSE),FALSE)</f>
        <v>1.334681801455994</v>
      </c>
      <c r="K499" s="15">
        <f>$J499*VLOOKUP($H499,AProperties!$A$8:$I$1007,VLOOKUP(Span,Data!$N$4:$Y$11,Data!$Y$1,FALSE),FALSE)</f>
        <v>0.75572093184535072</v>
      </c>
      <c r="L499" s="15">
        <f t="shared" si="67"/>
        <v>1.334681801455994</v>
      </c>
      <c r="M499" s="15">
        <f t="shared" si="68"/>
        <v>0.48</v>
      </c>
      <c r="O499" s="28">
        <f t="shared" si="64"/>
        <v>0.48</v>
      </c>
      <c r="P499" s="19">
        <f>AA499*VLOOKUP($O499,AProperties!$A$8:$I$1007,VLOOKUP(Span,Data!$N$4:$Y$11,Data!$Y$1,FALSE),FALSE)</f>
        <v>0.30852177849362206</v>
      </c>
      <c r="Q499" s="19">
        <f>AB499*VLOOKUP($O499,AProperties!$A$8:$I$1007,VLOOKUP(Span,Data!$N$4:$Y$11,Data!$Y$1,FALSE),FALSE)</f>
        <v>0.43631568343314808</v>
      </c>
      <c r="R499" s="19">
        <f>AC499*VLOOKUP($O499,AProperties!$A$8:$I$1007,VLOOKUP(Span,Data!$N$4:$Y$11,Data!$Y$1,FALSE),FALSE)</f>
        <v>0.61704355698724411</v>
      </c>
      <c r="S499" s="19">
        <f>AD499*VLOOKUP($O499,AProperties!$A$8:$I$1007,VLOOKUP(Span,Data!$N$4:$Y$11,Data!$Y$1,FALSE),FALSE)</f>
        <v>0.75572093184535072</v>
      </c>
      <c r="T499" s="19">
        <f>AE499*VLOOKUP($O499,AProperties!$A$8:$I$1007,VLOOKUP(Span,Data!$N$4:$Y$11,Data!$Y$1,FALSE),FALSE)</f>
        <v>0.87263136686629617</v>
      </c>
      <c r="U499" s="19">
        <f>AF499*VLOOKUP($O499,AProperties!$A$8:$I$1007,VLOOKUP(Span,Data!$N$4:$Y$11,Data!$Y$1,FALSE),FALSE)</f>
        <v>0.97563152780579798</v>
      </c>
      <c r="V499" s="19">
        <f>AG499*VLOOKUP($O499,AProperties!$A$8:$I$1007,VLOOKUP(Span,Data!$N$4:$Y$11,Data!$Y$1,FALSE),FALSE)</f>
        <v>1.0687507911849286</v>
      </c>
      <c r="W499" s="19">
        <f>AH499*VLOOKUP($O499,AProperties!$A$8:$I$1007,VLOOKUP(Span,Data!$N$4:$Y$11,Data!$Y$1,FALSE),FALSE)</f>
        <v>1.1543827914812945</v>
      </c>
      <c r="X499" s="19">
        <f>AI499*VLOOKUP($O499,AProperties!$A$8:$I$1007,VLOOKUP(Span,Data!$N$4:$Y$11,Data!$Y$1,FALSE),FALSE)</f>
        <v>1.2340871139744882</v>
      </c>
      <c r="Y499" s="19">
        <f>AJ499*VLOOKUP($O499,AProperties!$A$8:$I$1007,VLOOKUP(Span,Data!$N$4:$Y$11,Data!$Y$1,FALSE),FALSE)</f>
        <v>1.3089470502994442</v>
      </c>
      <c r="Z499" s="19">
        <f>AK499*VLOOKUP($O499,AProperties!$A$8:$I$1007,VLOOKUP(Span,Data!$N$4:$Y$11,Data!$Y$1,FALSE),FALSE)</f>
        <v>1.379751338501743</v>
      </c>
      <c r="AA499" s="19">
        <f>$I499*AA$19^0.5/VLOOKUP($O499,AProperties!$AY$8:$BG$1007,VLOOKUP(Span,Data!$N$4:$Y$11,Data!$Y$1,FALSE),FALSE)</f>
        <v>0.54488156375763874</v>
      </c>
      <c r="AB499" s="19">
        <f>$I499*AB$19^0.5/VLOOKUP($O499,AProperties!$AY$8:$BG$1007,VLOOKUP(Span,Data!$N$4:$Y$11,Data!$Y$1,FALSE),FALSE)</f>
        <v>0.77057889735311291</v>
      </c>
      <c r="AC499" s="19">
        <f>$I499*AC$19^0.5/VLOOKUP($O499,AProperties!$AY$8:$BG$1007,VLOOKUP(Span,Data!$N$4:$Y$11,Data!$Y$1,FALSE),FALSE)</f>
        <v>1.0897631275152775</v>
      </c>
      <c r="AD499" s="19">
        <f>$I499*AD$19^0.5/VLOOKUP($O499,AProperties!$AY$8:$BG$1007,VLOOKUP(Span,Data!$N$4:$Y$11,Data!$Y$1,FALSE),FALSE)</f>
        <v>1.334681801455994</v>
      </c>
      <c r="AE499" s="19">
        <f>$I499*AE$19^0.5/VLOOKUP($O499,AProperties!$AY$8:$BG$1007,VLOOKUP(Span,Data!$N$4:$Y$11,Data!$Y$1,FALSE),FALSE)</f>
        <v>1.5411577947062258</v>
      </c>
      <c r="AF499" s="19">
        <f>$I499*AF$19^0.5/VLOOKUP($O499,AProperties!$AY$8:$BG$1007,VLOOKUP(Span,Data!$N$4:$Y$11,Data!$Y$1,FALSE),FALSE)</f>
        <v>1.7230667965083932</v>
      </c>
      <c r="AG499" s="19">
        <f>$I499*AG$19^0.5/VLOOKUP($O499,AProperties!$AY$8:$BG$1007,VLOOKUP(Span,Data!$N$4:$Y$11,Data!$Y$1,FALSE),FALSE)</f>
        <v>1.8875251050716215</v>
      </c>
      <c r="AH499" s="19">
        <f>$I499*AH$19^0.5/VLOOKUP($O499,AProperties!$AY$8:$BG$1007,VLOOKUP(Span,Data!$N$4:$Y$11,Data!$Y$1,FALSE),FALSE)</f>
        <v>2.038760127950705</v>
      </c>
      <c r="AI499" s="19">
        <f>$I499*AI$19^0.5/VLOOKUP($O499,AProperties!$AY$8:$BG$1007,VLOOKUP(Span,Data!$N$4:$Y$11,Data!$Y$1,FALSE),FALSE)</f>
        <v>2.179526255030555</v>
      </c>
      <c r="AJ499" s="19">
        <f>$I499*AJ$19^0.5/VLOOKUP($O499,AProperties!$AY$8:$BG$1007,VLOOKUP(Span,Data!$N$4:$Y$11,Data!$Y$1,FALSE),FALSE)</f>
        <v>2.3117366920593385</v>
      </c>
      <c r="AK499" s="19">
        <f>$I499*AK$19^0.5/VLOOKUP($O499,AProperties!$AY$8:$BG$1007,VLOOKUP(Span,Data!$N$4:$Y$11,Data!$Y$1,FALSE),FALSE)</f>
        <v>2.4367844324969319</v>
      </c>
      <c r="AL499" s="47">
        <f t="shared" si="65"/>
        <v>0.48</v>
      </c>
    </row>
    <row r="500" spans="1:38" x14ac:dyDescent="0.25">
      <c r="A500" s="15">
        <v>0.48099999999999998</v>
      </c>
      <c r="B500" s="116">
        <f>VLOOKUP($A500,APropertiesDimless!$A$7:$I$1007,VLOOKUP(Span,Data!$N$4:$Y$11,Data!$Y$1,FALSE),FALSE)</f>
        <v>0.5224419995286248</v>
      </c>
      <c r="C500" s="6">
        <f t="shared" si="61"/>
        <v>0.74222099976431233</v>
      </c>
      <c r="D500" s="116">
        <f>VLOOKUP($A500,AProperties!$AE$8:$AM$1007,VLOOKUP(Span,Data!$N$4:$Y$11,Data!$Y$1,FALSE),FALSE)</f>
        <v>0.58487582395710669</v>
      </c>
      <c r="E500" s="116">
        <f t="shared" si="62"/>
        <v>0.85343268813000883</v>
      </c>
      <c r="F500" s="6">
        <f t="shared" si="66"/>
        <v>1.3238191401603352</v>
      </c>
      <c r="G500" s="9"/>
      <c r="H500" s="15">
        <f t="shared" si="63"/>
        <v>0.48099999999999998</v>
      </c>
      <c r="I500" s="6">
        <f>VLOOKUP(H500,AProperties!$AO$8:$AW$1007,VLOOKUP(Span,Data!$N$4:$Y$11,Data!$Y$1,FALSE),FALSE)^(2/3)</f>
        <v>0.39164539500819023</v>
      </c>
      <c r="J500" s="15">
        <f>$I500*(Slope^0.5)/VLOOKUP($H500,AProperties!$AY$8:$BG$1007,VLOOKUP(Span,Data!$N$4:$Y$11,Data!$Y$1,FALSE),FALSE)</f>
        <v>1.3360359302424771</v>
      </c>
      <c r="K500" s="15">
        <f>$J500*VLOOKUP($H500,AProperties!$A$8:$I$1007,VLOOKUP(Span,Data!$N$4:$Y$11,Data!$Y$1,FALSE),FALSE)</f>
        <v>0.75793886095279883</v>
      </c>
      <c r="L500" s="15">
        <f t="shared" si="67"/>
        <v>1.3360359302424771</v>
      </c>
      <c r="M500" s="15">
        <f t="shared" si="68"/>
        <v>0.48099999999999998</v>
      </c>
      <c r="O500" s="28">
        <f t="shared" si="64"/>
        <v>0.48099999999999998</v>
      </c>
      <c r="P500" s="19">
        <f>AA500*VLOOKUP($O500,AProperties!$A$8:$I$1007,VLOOKUP(Span,Data!$N$4:$Y$11,Data!$Y$1,FALSE),FALSE)</f>
        <v>0.3094272442601077</v>
      </c>
      <c r="Q500" s="19">
        <f>AB500*VLOOKUP($O500,AProperties!$A$8:$I$1007,VLOOKUP(Span,Data!$N$4:$Y$11,Data!$Y$1,FALSE),FALSE)</f>
        <v>0.43759620540037675</v>
      </c>
      <c r="R500" s="19">
        <f>AC500*VLOOKUP($O500,AProperties!$A$8:$I$1007,VLOOKUP(Span,Data!$N$4:$Y$11,Data!$Y$1,FALSE),FALSE)</f>
        <v>0.61885448852021541</v>
      </c>
      <c r="S500" s="19">
        <f>AD500*VLOOKUP($O500,AProperties!$A$8:$I$1007,VLOOKUP(Span,Data!$N$4:$Y$11,Data!$Y$1,FALSE),FALSE)</f>
        <v>0.75793886095279883</v>
      </c>
      <c r="T500" s="19">
        <f>AE500*VLOOKUP($O500,AProperties!$A$8:$I$1007,VLOOKUP(Span,Data!$N$4:$Y$11,Data!$Y$1,FALSE),FALSE)</f>
        <v>0.8751924108007535</v>
      </c>
      <c r="U500" s="19">
        <f>AF500*VLOOKUP($O500,AProperties!$A$8:$I$1007,VLOOKUP(Span,Data!$N$4:$Y$11,Data!$Y$1,FALSE),FALSE)</f>
        <v>0.97849486197120283</v>
      </c>
      <c r="V500" s="19">
        <f>AG500*VLOOKUP($O500,AProperties!$A$8:$I$1007,VLOOKUP(Span,Data!$N$4:$Y$11,Data!$Y$1,FALSE),FALSE)</f>
        <v>1.0718874166090635</v>
      </c>
      <c r="W500" s="19">
        <f>AH500*VLOOKUP($O500,AProperties!$A$8:$I$1007,VLOOKUP(Span,Data!$N$4:$Y$11,Data!$Y$1,FALSE),FALSE)</f>
        <v>1.1577707341549366</v>
      </c>
      <c r="X500" s="19">
        <f>AI500*VLOOKUP($O500,AProperties!$A$8:$I$1007,VLOOKUP(Span,Data!$N$4:$Y$11,Data!$Y$1,FALSE),FALSE)</f>
        <v>1.2377089770404308</v>
      </c>
      <c r="Y500" s="19">
        <f>AJ500*VLOOKUP($O500,AProperties!$A$8:$I$1007,VLOOKUP(Span,Data!$N$4:$Y$11,Data!$Y$1,FALSE),FALSE)</f>
        <v>1.3127886162011302</v>
      </c>
      <c r="Z500" s="19">
        <f>AK500*VLOOKUP($O500,AProperties!$A$8:$I$1007,VLOOKUP(Span,Data!$N$4:$Y$11,Data!$Y$1,FALSE),FALSE)</f>
        <v>1.3838007045120646</v>
      </c>
      <c r="AA500" s="19">
        <f>$I500*AA$19^0.5/VLOOKUP($O500,AProperties!$AY$8:$BG$1007,VLOOKUP(Span,Data!$N$4:$Y$11,Data!$Y$1,FALSE),FALSE)</f>
        <v>0.54543438451978821</v>
      </c>
      <c r="AB500" s="19">
        <f>$I500*AB$19^0.5/VLOOKUP($O500,AProperties!$AY$8:$BG$1007,VLOOKUP(Span,Data!$N$4:$Y$11,Data!$Y$1,FALSE),FALSE)</f>
        <v>0.77136070397250622</v>
      </c>
      <c r="AC500" s="19">
        <f>$I500*AC$19^0.5/VLOOKUP($O500,AProperties!$AY$8:$BG$1007,VLOOKUP(Span,Data!$N$4:$Y$11,Data!$Y$1,FALSE),FALSE)</f>
        <v>1.0908687690395764</v>
      </c>
      <c r="AD500" s="19">
        <f>$I500*AD$19^0.5/VLOOKUP($O500,AProperties!$AY$8:$BG$1007,VLOOKUP(Span,Data!$N$4:$Y$11,Data!$Y$1,FALSE),FALSE)</f>
        <v>1.3360359302424771</v>
      </c>
      <c r="AE500" s="19">
        <f>$I500*AE$19^0.5/VLOOKUP($O500,AProperties!$AY$8:$BG$1007,VLOOKUP(Span,Data!$N$4:$Y$11,Data!$Y$1,FALSE),FALSE)</f>
        <v>1.5427214079450124</v>
      </c>
      <c r="AF500" s="19">
        <f>$I500*AF$19^0.5/VLOOKUP($O500,AProperties!$AY$8:$BG$1007,VLOOKUP(Span,Data!$N$4:$Y$11,Data!$Y$1,FALSE),FALSE)</f>
        <v>1.7248149692546157</v>
      </c>
      <c r="AG500" s="19">
        <f>$I500*AG$19^0.5/VLOOKUP($O500,AProperties!$AY$8:$BG$1007,VLOOKUP(Span,Data!$N$4:$Y$11,Data!$Y$1,FALSE),FALSE)</f>
        <v>1.8894401323666654</v>
      </c>
      <c r="AH500" s="19">
        <f>$I500*AH$19^0.5/VLOOKUP($O500,AProperties!$AY$8:$BG$1007,VLOOKUP(Span,Data!$N$4:$Y$11,Data!$Y$1,FALSE),FALSE)</f>
        <v>2.0408285938389641</v>
      </c>
      <c r="AI500" s="19">
        <f>$I500*AI$19^0.5/VLOOKUP($O500,AProperties!$AY$8:$BG$1007,VLOOKUP(Span,Data!$N$4:$Y$11,Data!$Y$1,FALSE),FALSE)</f>
        <v>2.1817375380791528</v>
      </c>
      <c r="AJ500" s="19">
        <f>$I500*AJ$19^0.5/VLOOKUP($O500,AProperties!$AY$8:$BG$1007,VLOOKUP(Span,Data!$N$4:$Y$11,Data!$Y$1,FALSE),FALSE)</f>
        <v>2.3140821119175188</v>
      </c>
      <c r="AK500" s="19">
        <f>$I500*AK$19^0.5/VLOOKUP($O500,AProperties!$AY$8:$BG$1007,VLOOKUP(Span,Data!$N$4:$Y$11,Data!$Y$1,FALSE),FALSE)</f>
        <v>2.4392567221040107</v>
      </c>
      <c r="AL500" s="47">
        <f t="shared" si="65"/>
        <v>0.48099999999999998</v>
      </c>
    </row>
    <row r="501" spans="1:38" x14ac:dyDescent="0.25">
      <c r="A501" s="15">
        <v>0.48199999999999998</v>
      </c>
      <c r="B501" s="116">
        <f>VLOOKUP($A501,APropertiesDimless!$A$7:$I$1007,VLOOKUP(Span,Data!$N$4:$Y$11,Data!$Y$1,FALSE),FALSE)</f>
        <v>0.52375670596447643</v>
      </c>
      <c r="C501" s="6">
        <f t="shared" si="61"/>
        <v>0.74387835298223814</v>
      </c>
      <c r="D501" s="116">
        <f>VLOOKUP($A501,AProperties!$AE$8:$AM$1007,VLOOKUP(Span,Data!$N$4:$Y$11,Data!$Y$1,FALSE),FALSE)</f>
        <v>0.5859949913041328</v>
      </c>
      <c r="E501" s="116">
        <f t="shared" si="62"/>
        <v>0.85569129044677561</v>
      </c>
      <c r="F501" s="6">
        <f t="shared" si="66"/>
        <v>1.3280200952057724</v>
      </c>
      <c r="G501" s="9"/>
      <c r="H501" s="15">
        <f t="shared" si="63"/>
        <v>0.48199999999999998</v>
      </c>
      <c r="I501" s="6">
        <f>VLOOKUP(H501,AProperties!$AO$8:$AW$1007,VLOOKUP(Span,Data!$N$4:$Y$11,Data!$Y$1,FALSE),FALSE)^(2/3)</f>
        <v>0.39194191315206695</v>
      </c>
      <c r="J501" s="15">
        <f>$I501*(Slope^0.5)/VLOOKUP($H501,AProperties!$AY$8:$BG$1007,VLOOKUP(Span,Data!$N$4:$Y$11,Data!$Y$1,FALSE),FALSE)</f>
        <v>1.3373870684566207</v>
      </c>
      <c r="K501" s="15">
        <f>$J501*VLOOKUP($H501,AProperties!$A$8:$I$1007,VLOOKUP(Span,Data!$N$4:$Y$11,Data!$Y$1,FALSE),FALSE)</f>
        <v>0.76015715979853937</v>
      </c>
      <c r="L501" s="15">
        <f t="shared" si="67"/>
        <v>1.3373870684566207</v>
      </c>
      <c r="M501" s="15">
        <f t="shared" si="68"/>
        <v>0.48199999999999998</v>
      </c>
      <c r="O501" s="28">
        <f t="shared" si="64"/>
        <v>0.48199999999999998</v>
      </c>
      <c r="P501" s="19">
        <f>AA501*VLOOKUP($O501,AProperties!$A$8:$I$1007,VLOOKUP(Span,Data!$N$4:$Y$11,Data!$Y$1,FALSE),FALSE)</f>
        <v>0.31033286097161927</v>
      </c>
      <c r="Q501" s="19">
        <f>AB501*VLOOKUP($O501,AProperties!$A$8:$I$1007,VLOOKUP(Span,Data!$N$4:$Y$11,Data!$Y$1,FALSE),FALSE)</f>
        <v>0.43887694083610818</v>
      </c>
      <c r="R501" s="19">
        <f>AC501*VLOOKUP($O501,AProperties!$A$8:$I$1007,VLOOKUP(Span,Data!$N$4:$Y$11,Data!$Y$1,FALSE),FALSE)</f>
        <v>0.62066572194323855</v>
      </c>
      <c r="S501" s="19">
        <f>AD501*VLOOKUP($O501,AProperties!$A$8:$I$1007,VLOOKUP(Span,Data!$N$4:$Y$11,Data!$Y$1,FALSE),FALSE)</f>
        <v>0.76015715979853937</v>
      </c>
      <c r="T501" s="19">
        <f>AE501*VLOOKUP($O501,AProperties!$A$8:$I$1007,VLOOKUP(Span,Data!$N$4:$Y$11,Data!$Y$1,FALSE),FALSE)</f>
        <v>0.87775388167221635</v>
      </c>
      <c r="U501" s="19">
        <f>AF501*VLOOKUP($O501,AProperties!$A$8:$I$1007,VLOOKUP(Span,Data!$N$4:$Y$11,Data!$Y$1,FALSE),FALSE)</f>
        <v>0.98135867346669103</v>
      </c>
      <c r="V501" s="19">
        <f>AG501*VLOOKUP($O501,AProperties!$A$8:$I$1007,VLOOKUP(Span,Data!$N$4:$Y$11,Data!$Y$1,FALSE),FALSE)</f>
        <v>1.0750245649221064</v>
      </c>
      <c r="W501" s="19">
        <f>AH501*VLOOKUP($O501,AProperties!$A$8:$I$1007,VLOOKUP(Span,Data!$N$4:$Y$11,Data!$Y$1,FALSE),FALSE)</f>
        <v>1.1611592416131498</v>
      </c>
      <c r="X501" s="19">
        <f>AI501*VLOOKUP($O501,AProperties!$A$8:$I$1007,VLOOKUP(Span,Data!$N$4:$Y$11,Data!$Y$1,FALSE),FALSE)</f>
        <v>1.2413314438864771</v>
      </c>
      <c r="Y501" s="19">
        <f>AJ501*VLOOKUP($O501,AProperties!$A$8:$I$1007,VLOOKUP(Span,Data!$N$4:$Y$11,Data!$Y$1,FALSE),FALSE)</f>
        <v>1.3166308225083243</v>
      </c>
      <c r="Z501" s="19">
        <f>AK501*VLOOKUP($O501,AProperties!$A$8:$I$1007,VLOOKUP(Span,Data!$N$4:$Y$11,Data!$Y$1,FALSE),FALSE)</f>
        <v>1.3878507455690643</v>
      </c>
      <c r="AA501" s="19">
        <f>$I501*AA$19^0.5/VLOOKUP($O501,AProperties!$AY$8:$BG$1007,VLOOKUP(Span,Data!$N$4:$Y$11,Data!$Y$1,FALSE),FALSE)</f>
        <v>0.54598598438589274</v>
      </c>
      <c r="AB501" s="19">
        <f>$I501*AB$19^0.5/VLOOKUP($O501,AProperties!$AY$8:$BG$1007,VLOOKUP(Span,Data!$N$4:$Y$11,Data!$Y$1,FALSE),FALSE)</f>
        <v>0.77214078398415453</v>
      </c>
      <c r="AC501" s="19">
        <f>$I501*AC$19^0.5/VLOOKUP($O501,AProperties!$AY$8:$BG$1007,VLOOKUP(Span,Data!$N$4:$Y$11,Data!$Y$1,FALSE),FALSE)</f>
        <v>1.0919719687717855</v>
      </c>
      <c r="AD501" s="19">
        <f>$I501*AD$19^0.5/VLOOKUP($O501,AProperties!$AY$8:$BG$1007,VLOOKUP(Span,Data!$N$4:$Y$11,Data!$Y$1,FALSE),FALSE)</f>
        <v>1.3373870684566207</v>
      </c>
      <c r="AE501" s="19">
        <f>$I501*AE$19^0.5/VLOOKUP($O501,AProperties!$AY$8:$BG$1007,VLOOKUP(Span,Data!$N$4:$Y$11,Data!$Y$1,FALSE),FALSE)</f>
        <v>1.5442815679683091</v>
      </c>
      <c r="AF501" s="19">
        <f>$I501*AF$19^0.5/VLOOKUP($O501,AProperties!$AY$8:$BG$1007,VLOOKUP(Span,Data!$N$4:$Y$11,Data!$Y$1,FALSE),FALSE)</f>
        <v>1.7265592811885502</v>
      </c>
      <c r="AG501" s="19">
        <f>$I501*AG$19^0.5/VLOOKUP($O501,AProperties!$AY$8:$BG$1007,VLOOKUP(Span,Data!$N$4:$Y$11,Data!$Y$1,FALSE),FALSE)</f>
        <v>1.8913509303537479</v>
      </c>
      <c r="AH501" s="19">
        <f>$I501*AH$19^0.5/VLOOKUP($O501,AProperties!$AY$8:$BG$1007,VLOOKUP(Span,Data!$N$4:$Y$11,Data!$Y$1,FALSE),FALSE)</f>
        <v>2.0428924915525175</v>
      </c>
      <c r="AI501" s="19">
        <f>$I501*AI$19^0.5/VLOOKUP($O501,AProperties!$AY$8:$BG$1007,VLOOKUP(Span,Data!$N$4:$Y$11,Data!$Y$1,FALSE),FALSE)</f>
        <v>2.183943937543571</v>
      </c>
      <c r="AJ501" s="19">
        <f>$I501*AJ$19^0.5/VLOOKUP($O501,AProperties!$AY$8:$BG$1007,VLOOKUP(Span,Data!$N$4:$Y$11,Data!$Y$1,FALSE),FALSE)</f>
        <v>2.3164223519524634</v>
      </c>
      <c r="AK501" s="19">
        <f>$I501*AK$19^0.5/VLOOKUP($O501,AProperties!$AY$8:$BG$1007,VLOOKUP(Span,Data!$N$4:$Y$11,Data!$Y$1,FALSE),FALSE)</f>
        <v>2.44172355169799</v>
      </c>
      <c r="AL501" s="47">
        <f t="shared" si="65"/>
        <v>0.48199999999999998</v>
      </c>
    </row>
    <row r="502" spans="1:38" x14ac:dyDescent="0.25">
      <c r="A502" s="15">
        <v>0.48299999999999998</v>
      </c>
      <c r="B502" s="116">
        <f>VLOOKUP($A502,APropertiesDimless!$A$7:$I$1007,VLOOKUP(Span,Data!$N$4:$Y$11,Data!$Y$1,FALSE),FALSE)</f>
        <v>0.52507331900891052</v>
      </c>
      <c r="C502" s="6">
        <f t="shared" si="61"/>
        <v>0.74553665950445525</v>
      </c>
      <c r="D502" s="116">
        <f>VLOOKUP($A502,AProperties!$AE$8:$AM$1007,VLOOKUP(Span,Data!$N$4:$Y$11,Data!$Y$1,FALSE),FALSE)</f>
        <v>0.58711348435337529</v>
      </c>
      <c r="E502" s="116">
        <f t="shared" si="62"/>
        <v>0.85795253853635878</v>
      </c>
      <c r="F502" s="6">
        <f t="shared" si="66"/>
        <v>1.3322262135937608</v>
      </c>
      <c r="G502" s="9"/>
      <c r="H502" s="15">
        <f t="shared" si="63"/>
        <v>0.48299999999999998</v>
      </c>
      <c r="I502" s="6">
        <f>VLOOKUP(H502,AProperties!$AO$8:$AW$1007,VLOOKUP(Span,Data!$N$4:$Y$11,Data!$Y$1,FALSE),FALSE)^(2/3)</f>
        <v>0.39223743692540136</v>
      </c>
      <c r="J502" s="15">
        <f>$I502*(Slope^0.5)/VLOOKUP($H502,AProperties!$AY$8:$BG$1007,VLOOKUP(Span,Data!$N$4:$Y$11,Data!$Y$1,FALSE),FALSE)</f>
        <v>1.3387352188690849</v>
      </c>
      <c r="K502" s="15">
        <f>$J502*VLOOKUP($H502,AProperties!$A$8:$I$1007,VLOOKUP(Span,Data!$N$4:$Y$11,Data!$Y$1,FALSE),FALSE)</f>
        <v>0.76237581501868779</v>
      </c>
      <c r="L502" s="15">
        <f t="shared" si="67"/>
        <v>1.3387352188690849</v>
      </c>
      <c r="M502" s="15">
        <f t="shared" si="68"/>
        <v>0.48299999999999998</v>
      </c>
      <c r="O502" s="28">
        <f t="shared" si="64"/>
        <v>0.48299999999999998</v>
      </c>
      <c r="P502" s="19">
        <f>AA502*VLOOKUP($O502,AProperties!$A$8:$I$1007,VLOOKUP(Span,Data!$N$4:$Y$11,Data!$Y$1,FALSE),FALSE)</f>
        <v>0.3112386231723735</v>
      </c>
      <c r="Q502" s="19">
        <f>AB502*VLOOKUP($O502,AProperties!$A$8:$I$1007,VLOOKUP(Span,Data!$N$4:$Y$11,Data!$Y$1,FALSE),FALSE)</f>
        <v>0.4401578820246998</v>
      </c>
      <c r="R502" s="19">
        <f>AC502*VLOOKUP($O502,AProperties!$A$8:$I$1007,VLOOKUP(Span,Data!$N$4:$Y$11,Data!$Y$1,FALSE),FALSE)</f>
        <v>0.62247724634474699</v>
      </c>
      <c r="S502" s="19">
        <f>AD502*VLOOKUP($O502,AProperties!$A$8:$I$1007,VLOOKUP(Span,Data!$N$4:$Y$11,Data!$Y$1,FALSE),FALSE)</f>
        <v>0.76237581501868779</v>
      </c>
      <c r="T502" s="19">
        <f>AE502*VLOOKUP($O502,AProperties!$A$8:$I$1007,VLOOKUP(Span,Data!$N$4:$Y$11,Data!$Y$1,FALSE),FALSE)</f>
        <v>0.8803157640493996</v>
      </c>
      <c r="U502" s="19">
        <f>AF502*VLOOKUP($O502,AProperties!$A$8:$I$1007,VLOOKUP(Span,Data!$N$4:$Y$11,Data!$Y$1,FALSE),FALSE)</f>
        <v>0.98422294503956131</v>
      </c>
      <c r="V502" s="19">
        <f>AG502*VLOOKUP($O502,AProperties!$A$8:$I$1007,VLOOKUP(Span,Data!$N$4:$Y$11,Data!$Y$1,FALSE),FALSE)</f>
        <v>1.0781622172246701</v>
      </c>
      <c r="W502" s="19">
        <f>AH502*VLOOKUP($O502,AProperties!$A$8:$I$1007,VLOOKUP(Span,Data!$N$4:$Y$11,Data!$Y$1,FALSE),FALSE)</f>
        <v>1.1645482934422628</v>
      </c>
      <c r="X502" s="19">
        <f>AI502*VLOOKUP($O502,AProperties!$A$8:$I$1007,VLOOKUP(Span,Data!$N$4:$Y$11,Data!$Y$1,FALSE),FALSE)</f>
        <v>1.244954492689494</v>
      </c>
      <c r="Y502" s="19">
        <f>AJ502*VLOOKUP($O502,AProperties!$A$8:$I$1007,VLOOKUP(Span,Data!$N$4:$Y$11,Data!$Y$1,FALSE),FALSE)</f>
        <v>1.3204736460740989</v>
      </c>
      <c r="Z502" s="19">
        <f>AK502*VLOOKUP($O502,AProperties!$A$8:$I$1007,VLOOKUP(Span,Data!$N$4:$Y$11,Data!$Y$1,FALSE),FALSE)</f>
        <v>1.3919014372737371</v>
      </c>
      <c r="AA502" s="19">
        <f>$I502*AA$19^0.5/VLOOKUP($O502,AProperties!$AY$8:$BG$1007,VLOOKUP(Span,Data!$N$4:$Y$11,Data!$Y$1,FALSE),FALSE)</f>
        <v>0.54653636448706933</v>
      </c>
      <c r="AB502" s="19">
        <f>$I502*AB$19^0.5/VLOOKUP($O502,AProperties!$AY$8:$BG$1007,VLOOKUP(Span,Data!$N$4:$Y$11,Data!$Y$1,FALSE),FALSE)</f>
        <v>0.77291913898769882</v>
      </c>
      <c r="AC502" s="19">
        <f>$I502*AC$19^0.5/VLOOKUP($O502,AProperties!$AY$8:$BG$1007,VLOOKUP(Span,Data!$N$4:$Y$11,Data!$Y$1,FALSE),FALSE)</f>
        <v>1.0930727289741387</v>
      </c>
      <c r="AD502" s="19">
        <f>$I502*AD$19^0.5/VLOOKUP($O502,AProperties!$AY$8:$BG$1007,VLOOKUP(Span,Data!$N$4:$Y$11,Data!$Y$1,FALSE),FALSE)</f>
        <v>1.3387352188690849</v>
      </c>
      <c r="AE502" s="19">
        <f>$I502*AE$19^0.5/VLOOKUP($O502,AProperties!$AY$8:$BG$1007,VLOOKUP(Span,Data!$N$4:$Y$11,Data!$Y$1,FALSE),FALSE)</f>
        <v>1.5458382779753976</v>
      </c>
      <c r="AF502" s="19">
        <f>$I502*AF$19^0.5/VLOOKUP($O502,AProperties!$AY$8:$BG$1007,VLOOKUP(Span,Data!$N$4:$Y$11,Data!$Y$1,FALSE),FALSE)</f>
        <v>1.7282997358871022</v>
      </c>
      <c r="AG502" s="19">
        <f>$I502*AG$19^0.5/VLOOKUP($O502,AProperties!$AY$8:$BG$1007,VLOOKUP(Span,Data!$N$4:$Y$11,Data!$Y$1,FALSE),FALSE)</f>
        <v>1.8932575029511736</v>
      </c>
      <c r="AH502" s="19">
        <f>$I502*AH$19^0.5/VLOOKUP($O502,AProperties!$AY$8:$BG$1007,VLOOKUP(Span,Data!$N$4:$Y$11,Data!$Y$1,FALSE),FALSE)</f>
        <v>2.0449518253236185</v>
      </c>
      <c r="AI502" s="19">
        <f>$I502*AI$19^0.5/VLOOKUP($O502,AProperties!$AY$8:$BG$1007,VLOOKUP(Span,Data!$N$4:$Y$11,Data!$Y$1,FALSE),FALSE)</f>
        <v>2.1861454579482773</v>
      </c>
      <c r="AJ502" s="19">
        <f>$I502*AJ$19^0.5/VLOOKUP($O502,AProperties!$AY$8:$BG$1007,VLOOKUP(Span,Data!$N$4:$Y$11,Data!$Y$1,FALSE),FALSE)</f>
        <v>2.3187574169630958</v>
      </c>
      <c r="AK502" s="19">
        <f>$I502*AK$19^0.5/VLOOKUP($O502,AProperties!$AY$8:$BG$1007,VLOOKUP(Span,Data!$N$4:$Y$11,Data!$Y$1,FALSE),FALSE)</f>
        <v>2.4441849263373783</v>
      </c>
      <c r="AL502" s="47">
        <f t="shared" si="65"/>
        <v>0.48299999999999998</v>
      </c>
    </row>
    <row r="503" spans="1:38" x14ac:dyDescent="0.25">
      <c r="A503" s="15">
        <v>0.48399999999999999</v>
      </c>
      <c r="B503" s="116">
        <f>VLOOKUP($A503,APropertiesDimless!$A$7:$I$1007,VLOOKUP(Span,Data!$N$4:$Y$11,Data!$Y$1,FALSE),FALSE)</f>
        <v>0.52639184900851554</v>
      </c>
      <c r="C503" s="6">
        <f t="shared" si="61"/>
        <v>0.74719592450425776</v>
      </c>
      <c r="D503" s="116">
        <f>VLOOKUP($A503,AProperties!$AE$8:$AM$1007,VLOOKUP(Span,Data!$N$4:$Y$11,Data!$Y$1,FALSE),FALSE)</f>
        <v>0.58823130113042543</v>
      </c>
      <c r="E503" s="116">
        <f t="shared" si="62"/>
        <v>0.86021644008124665</v>
      </c>
      <c r="F503" s="6">
        <f t="shared" si="66"/>
        <v>1.3364374988435843</v>
      </c>
      <c r="G503" s="9"/>
      <c r="H503" s="15">
        <f t="shared" si="63"/>
        <v>0.48399999999999999</v>
      </c>
      <c r="I503" s="6">
        <f>VLOOKUP(H503,AProperties!$AO$8:$AW$1007,VLOOKUP(Span,Data!$N$4:$Y$11,Data!$Y$1,FALSE),FALSE)^(2/3)</f>
        <v>0.39253196774682247</v>
      </c>
      <c r="J503" s="15">
        <f>$I503*(Slope^0.5)/VLOOKUP($H503,AProperties!$AY$8:$BG$1007,VLOOKUP(Span,Data!$N$4:$Y$11,Data!$Y$1,FALSE),FALSE)</f>
        <v>1.3400803842219313</v>
      </c>
      <c r="K503" s="15">
        <f>$J503*VLOOKUP($H503,AProperties!$A$8:$I$1007,VLOOKUP(Span,Data!$N$4:$Y$11,Data!$Y$1,FALSE),FALSE)</f>
        <v>0.76459481324183654</v>
      </c>
      <c r="L503" s="15">
        <f t="shared" si="67"/>
        <v>1.3400803842219313</v>
      </c>
      <c r="M503" s="15">
        <f t="shared" si="68"/>
        <v>0.48399999999999999</v>
      </c>
      <c r="O503" s="28">
        <f t="shared" si="64"/>
        <v>0.48399999999999999</v>
      </c>
      <c r="P503" s="19">
        <f>AA503*VLOOKUP($O503,AProperties!$A$8:$I$1007,VLOOKUP(Span,Data!$N$4:$Y$11,Data!$Y$1,FALSE),FALSE)</f>
        <v>0.31214452540351639</v>
      </c>
      <c r="Q503" s="19">
        <f>AB503*VLOOKUP($O503,AProperties!$A$8:$I$1007,VLOOKUP(Span,Data!$N$4:$Y$11,Data!$Y$1,FALSE),FALSE)</f>
        <v>0.44143902124616602</v>
      </c>
      <c r="R503" s="19">
        <f>AC503*VLOOKUP($O503,AProperties!$A$8:$I$1007,VLOOKUP(Span,Data!$N$4:$Y$11,Data!$Y$1,FALSE),FALSE)</f>
        <v>0.62428905080703279</v>
      </c>
      <c r="S503" s="19">
        <f>AD503*VLOOKUP($O503,AProperties!$A$8:$I$1007,VLOOKUP(Span,Data!$N$4:$Y$11,Data!$Y$1,FALSE),FALSE)</f>
        <v>0.76459481324183654</v>
      </c>
      <c r="T503" s="19">
        <f>AE503*VLOOKUP($O503,AProperties!$A$8:$I$1007,VLOOKUP(Span,Data!$N$4:$Y$11,Data!$Y$1,FALSE),FALSE)</f>
        <v>0.88287804249233204</v>
      </c>
      <c r="U503" s="19">
        <f>AF503*VLOOKUP($O503,AProperties!$A$8:$I$1007,VLOOKUP(Span,Data!$N$4:$Y$11,Data!$Y$1,FALSE),FALSE)</f>
        <v>0.98708765942740107</v>
      </c>
      <c r="V503" s="19">
        <f>AG503*VLOOKUP($O503,AProperties!$A$8:$I$1007,VLOOKUP(Span,Data!$N$4:$Y$11,Data!$Y$1,FALSE),FALSE)</f>
        <v>1.0813003546067292</v>
      </c>
      <c r="W503" s="19">
        <f>AH503*VLOOKUP($O503,AProperties!$A$8:$I$1007,VLOOKUP(Span,Data!$N$4:$Y$11,Data!$Y$1,FALSE),FALSE)</f>
        <v>1.1679378692171136</v>
      </c>
      <c r="X503" s="19">
        <f>AI503*VLOOKUP($O503,AProperties!$A$8:$I$1007,VLOOKUP(Span,Data!$N$4:$Y$11,Data!$Y$1,FALSE),FALSE)</f>
        <v>1.2485781016140656</v>
      </c>
      <c r="Y503" s="19">
        <f>AJ503*VLOOKUP($O503,AProperties!$A$8:$I$1007,VLOOKUP(Span,Data!$N$4:$Y$11,Data!$Y$1,FALSE),FALSE)</f>
        <v>1.324317063738498</v>
      </c>
      <c r="Z503" s="19">
        <f>AK503*VLOOKUP($O503,AProperties!$A$8:$I$1007,VLOOKUP(Span,Data!$N$4:$Y$11,Data!$Y$1,FALSE),FALSE)</f>
        <v>1.3959527552133453</v>
      </c>
      <c r="AA503" s="19">
        <f>$I503*AA$19^0.5/VLOOKUP($O503,AProperties!$AY$8:$BG$1007,VLOOKUP(Span,Data!$N$4:$Y$11,Data!$Y$1,FALSE),FALSE)</f>
        <v>0.54708552594276016</v>
      </c>
      <c r="AB503" s="19">
        <f>$I503*AB$19^0.5/VLOOKUP($O503,AProperties!$AY$8:$BG$1007,VLOOKUP(Span,Data!$N$4:$Y$11,Data!$Y$1,FALSE),FALSE)</f>
        <v>0.77369577056626926</v>
      </c>
      <c r="AC503" s="19">
        <f>$I503*AC$19^0.5/VLOOKUP($O503,AProperties!$AY$8:$BG$1007,VLOOKUP(Span,Data!$N$4:$Y$11,Data!$Y$1,FALSE),FALSE)</f>
        <v>1.0941710518855203</v>
      </c>
      <c r="AD503" s="19">
        <f>$I503*AD$19^0.5/VLOOKUP($O503,AProperties!$AY$8:$BG$1007,VLOOKUP(Span,Data!$N$4:$Y$11,Data!$Y$1,FALSE),FALSE)</f>
        <v>1.3400803842219313</v>
      </c>
      <c r="AE503" s="19">
        <f>$I503*AE$19^0.5/VLOOKUP($O503,AProperties!$AY$8:$BG$1007,VLOOKUP(Span,Data!$N$4:$Y$11,Data!$Y$1,FALSE),FALSE)</f>
        <v>1.5473915411325385</v>
      </c>
      <c r="AF503" s="19">
        <f>$I503*AF$19^0.5/VLOOKUP($O503,AProperties!$AY$8:$BG$1007,VLOOKUP(Span,Data!$N$4:$Y$11,Data!$Y$1,FALSE),FALSE)</f>
        <v>1.7300363368902589</v>
      </c>
      <c r="AG503" s="19">
        <f>$I503*AG$19^0.5/VLOOKUP($O503,AProperties!$AY$8:$BG$1007,VLOOKUP(Span,Data!$N$4:$Y$11,Data!$Y$1,FALSE),FALSE)</f>
        <v>1.8951598540368038</v>
      </c>
      <c r="AH503" s="19">
        <f>$I503*AH$19^0.5/VLOOKUP($O503,AProperties!$AY$8:$BG$1007,VLOOKUP(Span,Data!$N$4:$Y$11,Data!$Y$1,FALSE),FALSE)</f>
        <v>2.0470065993408357</v>
      </c>
      <c r="AI503" s="19">
        <f>$I503*AI$19^0.5/VLOOKUP($O503,AProperties!$AY$8:$BG$1007,VLOOKUP(Span,Data!$N$4:$Y$11,Data!$Y$1,FALSE),FALSE)</f>
        <v>2.1883421037710407</v>
      </c>
      <c r="AJ503" s="19">
        <f>$I503*AJ$19^0.5/VLOOKUP($O503,AProperties!$AY$8:$BG$1007,VLOOKUP(Span,Data!$N$4:$Y$11,Data!$Y$1,FALSE),FALSE)</f>
        <v>2.3210873116988076</v>
      </c>
      <c r="AK503" s="19">
        <f>$I503*AK$19^0.5/VLOOKUP($O503,AProperties!$AY$8:$BG$1007,VLOOKUP(Span,Data!$N$4:$Y$11,Data!$Y$1,FALSE),FALSE)</f>
        <v>2.446640851028473</v>
      </c>
      <c r="AL503" s="47">
        <f t="shared" si="65"/>
        <v>0.48399999999999999</v>
      </c>
    </row>
    <row r="504" spans="1:38" x14ac:dyDescent="0.25">
      <c r="A504" s="15">
        <v>0.48499999999999999</v>
      </c>
      <c r="B504" s="116">
        <f>VLOOKUP($A504,APropertiesDimless!$A$7:$I$1007,VLOOKUP(Span,Data!$N$4:$Y$11,Data!$Y$1,FALSE),FALSE)</f>
        <v>0.52771230637800959</v>
      </c>
      <c r="C504" s="6">
        <f t="shared" si="61"/>
        <v>0.74885615318900478</v>
      </c>
      <c r="D504" s="116">
        <f>VLOOKUP($A504,AProperties!$AE$8:$AM$1007,VLOOKUP(Span,Data!$N$4:$Y$11,Data!$Y$1,FALSE),FALSE)</f>
        <v>0.58934843965728911</v>
      </c>
      <c r="E504" s="116">
        <f t="shared" si="62"/>
        <v>0.86248300281365153</v>
      </c>
      <c r="F504" s="6">
        <f t="shared" si="66"/>
        <v>1.3406539545587053</v>
      </c>
      <c r="G504" s="9"/>
      <c r="H504" s="15">
        <f t="shared" si="63"/>
        <v>0.48499999999999999</v>
      </c>
      <c r="I504" s="6">
        <f>VLOOKUP(H504,AProperties!$AO$8:$AW$1007,VLOOKUP(Span,Data!$N$4:$Y$11,Data!$Y$1,FALSE),FALSE)^(2/3)</f>
        <v>0.39282550702377028</v>
      </c>
      <c r="J504" s="15">
        <f>$I504*(Slope^0.5)/VLOOKUP($H504,AProperties!$AY$8:$BG$1007,VLOOKUP(Span,Data!$N$4:$Y$11,Data!$Y$1,FALSE),FALSE)</f>
        <v>1.3414225672287323</v>
      </c>
      <c r="K504" s="15">
        <f>$J504*VLOOKUP($H504,AProperties!$A$8:$I$1007,VLOOKUP(Span,Data!$N$4:$Y$11,Data!$Y$1,FALSE),FALSE)</f>
        <v>0.76681414108895607</v>
      </c>
      <c r="L504" s="15">
        <f t="shared" si="67"/>
        <v>1.3414225672287323</v>
      </c>
      <c r="M504" s="15">
        <f t="shared" si="68"/>
        <v>0.48499999999999999</v>
      </c>
      <c r="O504" s="28">
        <f t="shared" si="64"/>
        <v>0.48499999999999999</v>
      </c>
      <c r="P504" s="19">
        <f>AA504*VLOOKUP($O504,AProperties!$A$8:$I$1007,VLOOKUP(Span,Data!$N$4:$Y$11,Data!$Y$1,FALSE),FALSE)</f>
        <v>0.31305056220308186</v>
      </c>
      <c r="Q504" s="19">
        <f>AB504*VLOOKUP($O504,AProperties!$A$8:$I$1007,VLOOKUP(Span,Data!$N$4:$Y$11,Data!$Y$1,FALSE),FALSE)</f>
        <v>0.4427203507761206</v>
      </c>
      <c r="R504" s="19">
        <f>AC504*VLOOKUP($O504,AProperties!$A$8:$I$1007,VLOOKUP(Span,Data!$N$4:$Y$11,Data!$Y$1,FALSE),FALSE)</f>
        <v>0.62610112440616372</v>
      </c>
      <c r="S504" s="19">
        <f>AD504*VLOOKUP($O504,AProperties!$A$8:$I$1007,VLOOKUP(Span,Data!$N$4:$Y$11,Data!$Y$1,FALSE),FALSE)</f>
        <v>0.76681414108895607</v>
      </c>
      <c r="T504" s="19">
        <f>AE504*VLOOKUP($O504,AProperties!$A$8:$I$1007,VLOOKUP(Span,Data!$N$4:$Y$11,Data!$Y$1,FALSE),FALSE)</f>
        <v>0.88544070155224119</v>
      </c>
      <c r="U504" s="19">
        <f>AF504*VLOOKUP($O504,AProperties!$A$8:$I$1007,VLOOKUP(Span,Data!$N$4:$Y$11,Data!$Y$1,FALSE),FALSE)</f>
        <v>0.98995279935795732</v>
      </c>
      <c r="V504" s="19">
        <f>AG504*VLOOKUP($O504,AProperties!$A$8:$I$1007,VLOOKUP(Span,Data!$N$4:$Y$11,Data!$Y$1,FALSE),FALSE)</f>
        <v>1.0844389581474778</v>
      </c>
      <c r="W504" s="19">
        <f>AH504*VLOOKUP($O504,AProperties!$A$8:$I$1007,VLOOKUP(Span,Data!$N$4:$Y$11,Data!$Y$1,FALSE),FALSE)</f>
        <v>1.1713279485008965</v>
      </c>
      <c r="X504" s="19">
        <f>AI504*VLOOKUP($O504,AProperties!$A$8:$I$1007,VLOOKUP(Span,Data!$N$4:$Y$11,Data!$Y$1,FALSE),FALSE)</f>
        <v>1.2522022488123274</v>
      </c>
      <c r="Y504" s="19">
        <f>AJ504*VLOOKUP($O504,AProperties!$A$8:$I$1007,VLOOKUP(Span,Data!$N$4:$Y$11,Data!$Y$1,FALSE),FALSE)</f>
        <v>1.3281610523283616</v>
      </c>
      <c r="Z504" s="19">
        <f>AK504*VLOOKUP($O504,AProperties!$A$8:$I$1007,VLOOKUP(Span,Data!$N$4:$Y$11,Data!$Y$1,FALSE),FALSE)</f>
        <v>1.4000046749612347</v>
      </c>
      <c r="AA504" s="19">
        <f>$I504*AA$19^0.5/VLOOKUP($O504,AProperties!$AY$8:$BG$1007,VLOOKUP(Span,Data!$N$4:$Y$11,Data!$Y$1,FALSE),FALSE)</f>
        <v>0.54763346986077643</v>
      </c>
      <c r="AB504" s="19">
        <f>$I504*AB$19^0.5/VLOOKUP($O504,AProperties!$AY$8:$BG$1007,VLOOKUP(Span,Data!$N$4:$Y$11,Data!$Y$1,FALSE),FALSE)</f>
        <v>0.77447068028654764</v>
      </c>
      <c r="AC504" s="19">
        <f>$I504*AC$19^0.5/VLOOKUP($O504,AProperties!$AY$8:$BG$1007,VLOOKUP(Span,Data!$N$4:$Y$11,Data!$Y$1,FALSE),FALSE)</f>
        <v>1.0952669397215529</v>
      </c>
      <c r="AD504" s="19">
        <f>$I504*AD$19^0.5/VLOOKUP($O504,AProperties!$AY$8:$BG$1007,VLOOKUP(Span,Data!$N$4:$Y$11,Data!$Y$1,FALSE),FALSE)</f>
        <v>1.3414225672287323</v>
      </c>
      <c r="AE504" s="19">
        <f>$I504*AE$19^0.5/VLOOKUP($O504,AProperties!$AY$8:$BG$1007,VLOOKUP(Span,Data!$N$4:$Y$11,Data!$Y$1,FALSE),FALSE)</f>
        <v>1.5489413605730953</v>
      </c>
      <c r="AF504" s="19">
        <f>$I504*AF$19^0.5/VLOOKUP($O504,AProperties!$AY$8:$BG$1007,VLOOKUP(Span,Data!$N$4:$Y$11,Data!$Y$1,FALSE),FALSE)</f>
        <v>1.7317690877012266</v>
      </c>
      <c r="AG504" s="19">
        <f>$I504*AG$19^0.5/VLOOKUP($O504,AProperties!$AY$8:$BG$1007,VLOOKUP(Span,Data!$N$4:$Y$11,Data!$Y$1,FALSE),FALSE)</f>
        <v>1.8970579874482083</v>
      </c>
      <c r="AH504" s="19">
        <f>$I504*AH$19^0.5/VLOOKUP($O504,AProperties!$AY$8:$BG$1007,VLOOKUP(Span,Data!$N$4:$Y$11,Data!$Y$1,FALSE),FALSE)</f>
        <v>2.0490568177492188</v>
      </c>
      <c r="AI504" s="19">
        <f>$I504*AI$19^0.5/VLOOKUP($O504,AProperties!$AY$8:$BG$1007,VLOOKUP(Span,Data!$N$4:$Y$11,Data!$Y$1,FALSE),FALSE)</f>
        <v>2.1905338794431057</v>
      </c>
      <c r="AJ504" s="19">
        <f>$I504*AJ$19^0.5/VLOOKUP($O504,AProperties!$AY$8:$BG$1007,VLOOKUP(Span,Data!$N$4:$Y$11,Data!$Y$1,FALSE),FALSE)</f>
        <v>2.3234120408596426</v>
      </c>
      <c r="AK504" s="19">
        <f>$I504*AK$19^0.5/VLOOKUP($O504,AProperties!$AY$8:$BG$1007,VLOOKUP(Span,Data!$N$4:$Y$11,Data!$Y$1,FALSE),FALSE)</f>
        <v>2.4490913307255568</v>
      </c>
      <c r="AL504" s="47">
        <f t="shared" si="65"/>
        <v>0.48499999999999999</v>
      </c>
    </row>
    <row r="505" spans="1:38" x14ac:dyDescent="0.25">
      <c r="A505" s="15">
        <v>0.48599999999999999</v>
      </c>
      <c r="B505" s="116">
        <f>VLOOKUP($A505,APropertiesDimless!$A$7:$I$1007,VLOOKUP(Span,Data!$N$4:$Y$11,Data!$Y$1,FALSE),FALSE)</f>
        <v>0.52903470160084631</v>
      </c>
      <c r="C505" s="6">
        <f t="shared" si="61"/>
        <v>0.75051735080042314</v>
      </c>
      <c r="D505" s="116">
        <f>VLOOKUP($A505,AProperties!$AE$8:$AM$1007,VLOOKUP(Span,Data!$N$4:$Y$11,Data!$Y$1,FALSE),FALSE)</f>
        <v>0.59046489795236667</v>
      </c>
      <c r="E505" s="116">
        <f t="shared" si="62"/>
        <v>0.8647522345159856</v>
      </c>
      <c r="F505" s="6">
        <f t="shared" si="66"/>
        <v>1.3448755844273452</v>
      </c>
      <c r="G505" s="9"/>
      <c r="H505" s="15">
        <f t="shared" si="63"/>
        <v>0.48599999999999999</v>
      </c>
      <c r="I505" s="6">
        <f>VLOOKUP(H505,AProperties!$AO$8:$AW$1007,VLOOKUP(Span,Data!$N$4:$Y$11,Data!$Y$1,FALSE),FALSE)^(2/3)</f>
        <v>0.39311805615254092</v>
      </c>
      <c r="J505" s="15">
        <f>$I505*(Slope^0.5)/VLOOKUP($H505,AProperties!$AY$8:$BG$1007,VLOOKUP(Span,Data!$N$4:$Y$11,Data!$Y$1,FALSE),FALSE)</f>
        <v>1.3427617705746742</v>
      </c>
      <c r="K505" s="15">
        <f>$J505*VLOOKUP($H505,AProperties!$A$8:$I$1007,VLOOKUP(Span,Data!$N$4:$Y$11,Data!$Y$1,FALSE),FALSE)</f>
        <v>0.76903378517328858</v>
      </c>
      <c r="L505" s="15">
        <f t="shared" si="67"/>
        <v>1.3427617705746742</v>
      </c>
      <c r="M505" s="15">
        <f t="shared" si="68"/>
        <v>0.48599999999999999</v>
      </c>
      <c r="O505" s="28">
        <f t="shared" si="64"/>
        <v>0.48599999999999999</v>
      </c>
      <c r="P505" s="19">
        <f>AA505*VLOOKUP($O505,AProperties!$A$8:$I$1007,VLOOKUP(Span,Data!$N$4:$Y$11,Data!$Y$1,FALSE),FALSE)</f>
        <v>0.31395672810594877</v>
      </c>
      <c r="Q505" s="19">
        <f>AB505*VLOOKUP($O505,AProperties!$A$8:$I$1007,VLOOKUP(Span,Data!$N$4:$Y$11,Data!$Y$1,FALSE),FALSE)</f>
        <v>0.44400186288571497</v>
      </c>
      <c r="R505" s="19">
        <f>AC505*VLOOKUP($O505,AProperties!$A$8:$I$1007,VLOOKUP(Span,Data!$N$4:$Y$11,Data!$Y$1,FALSE),FALSE)</f>
        <v>0.62791345621189754</v>
      </c>
      <c r="S505" s="19">
        <f>AD505*VLOOKUP($O505,AProperties!$A$8:$I$1007,VLOOKUP(Span,Data!$N$4:$Y$11,Data!$Y$1,FALSE),FALSE)</f>
        <v>0.76903378517328858</v>
      </c>
      <c r="T505" s="19">
        <f>AE505*VLOOKUP($O505,AProperties!$A$8:$I$1007,VLOOKUP(Span,Data!$N$4:$Y$11,Data!$Y$1,FALSE),FALSE)</f>
        <v>0.88800372577142994</v>
      </c>
      <c r="U505" s="19">
        <f>AF505*VLOOKUP($O505,AProperties!$A$8:$I$1007,VLOOKUP(Span,Data!$N$4:$Y$11,Data!$Y$1,FALSE),FALSE)</f>
        <v>0.99281834754899956</v>
      </c>
      <c r="V505" s="19">
        <f>AG505*VLOOKUP($O505,AProperties!$A$8:$I$1007,VLOOKUP(Span,Data!$N$4:$Y$11,Data!$Y$1,FALSE),FALSE)</f>
        <v>1.0875780089151821</v>
      </c>
      <c r="W505" s="19">
        <f>AH505*VLOOKUP($O505,AProperties!$A$8:$I$1007,VLOOKUP(Span,Data!$N$4:$Y$11,Data!$Y$1,FALSE),FALSE)</f>
        <v>1.1747185108450011</v>
      </c>
      <c r="X505" s="19">
        <f>AI505*VLOOKUP($O505,AProperties!$A$8:$I$1007,VLOOKUP(Span,Data!$N$4:$Y$11,Data!$Y$1,FALSE),FALSE)</f>
        <v>1.2558269124237951</v>
      </c>
      <c r="Y505" s="19">
        <f>AJ505*VLOOKUP($O505,AProperties!$A$8:$I$1007,VLOOKUP(Span,Data!$N$4:$Y$11,Data!$Y$1,FALSE),FALSE)</f>
        <v>1.3320055886571449</v>
      </c>
      <c r="Z505" s="19">
        <f>AK505*VLOOKUP($O505,AProperties!$A$8:$I$1007,VLOOKUP(Span,Data!$N$4:$Y$11,Data!$Y$1,FALSE),FALSE)</f>
        <v>1.4040571720766404</v>
      </c>
      <c r="AA505" s="19">
        <f>$I505*AA$19^0.5/VLOOKUP($O505,AProperties!$AY$8:$BG$1007,VLOOKUP(Span,Data!$N$4:$Y$11,Data!$Y$1,FALSE),FALSE)</f>
        <v>0.54818019733734058</v>
      </c>
      <c r="AB505" s="19">
        <f>$I505*AB$19^0.5/VLOOKUP($O505,AProperties!$AY$8:$BG$1007,VLOOKUP(Span,Data!$N$4:$Y$11,Data!$Y$1,FALSE),FALSE)</f>
        <v>0.77524386969882664</v>
      </c>
      <c r="AC505" s="19">
        <f>$I505*AC$19^0.5/VLOOKUP($O505,AProperties!$AY$8:$BG$1007,VLOOKUP(Span,Data!$N$4:$Y$11,Data!$Y$1,FALSE),FALSE)</f>
        <v>1.0963603946746812</v>
      </c>
      <c r="AD505" s="19">
        <f>$I505*AD$19^0.5/VLOOKUP($O505,AProperties!$AY$8:$BG$1007,VLOOKUP(Span,Data!$N$4:$Y$11,Data!$Y$1,FALSE),FALSE)</f>
        <v>1.3427617705746742</v>
      </c>
      <c r="AE505" s="19">
        <f>$I505*AE$19^0.5/VLOOKUP($O505,AProperties!$AY$8:$BG$1007,VLOOKUP(Span,Data!$N$4:$Y$11,Data!$Y$1,FALSE),FALSE)</f>
        <v>1.5504877393976533</v>
      </c>
      <c r="AF505" s="19">
        <f>$I505*AF$19^0.5/VLOOKUP($O505,AProperties!$AY$8:$BG$1007,VLOOKUP(Span,Data!$N$4:$Y$11,Data!$Y$1,FALSE),FALSE)</f>
        <v>1.7334979917865656</v>
      </c>
      <c r="AG505" s="19">
        <f>$I505*AG$19^0.5/VLOOKUP($O505,AProperties!$AY$8:$BG$1007,VLOOKUP(Span,Data!$N$4:$Y$11,Data!$Y$1,FALSE),FALSE)</f>
        <v>1.8989519069828147</v>
      </c>
      <c r="AH505" s="19">
        <f>$I505*AH$19^0.5/VLOOKUP($O505,AProperties!$AY$8:$BG$1007,VLOOKUP(Span,Data!$N$4:$Y$11,Data!$Y$1,FALSE),FALSE)</f>
        <v>2.0511024846504573</v>
      </c>
      <c r="AI505" s="19">
        <f>$I505*AI$19^0.5/VLOOKUP($O505,AProperties!$AY$8:$BG$1007,VLOOKUP(Span,Data!$N$4:$Y$11,Data!$Y$1,FALSE),FALSE)</f>
        <v>2.1927207893493623</v>
      </c>
      <c r="AJ505" s="19">
        <f>$I505*AJ$19^0.5/VLOOKUP($O505,AProperties!$AY$8:$BG$1007,VLOOKUP(Span,Data!$N$4:$Y$11,Data!$Y$1,FALSE),FALSE)</f>
        <v>2.3257316090964797</v>
      </c>
      <c r="AK505" s="19">
        <f>$I505*AK$19^0.5/VLOOKUP($O505,AProperties!$AY$8:$BG$1007,VLOOKUP(Span,Data!$N$4:$Y$11,Data!$Y$1,FALSE),FALSE)</f>
        <v>2.4515363703310853</v>
      </c>
      <c r="AL505" s="47">
        <f t="shared" si="65"/>
        <v>0.48599999999999999</v>
      </c>
    </row>
    <row r="506" spans="1:38" x14ac:dyDescent="0.25">
      <c r="A506" s="15">
        <v>0.48699999999999999</v>
      </c>
      <c r="B506" s="116">
        <f>VLOOKUP($A506,APropertiesDimless!$A$7:$I$1007,VLOOKUP(Span,Data!$N$4:$Y$11,Data!$Y$1,FALSE),FALSE)</f>
        <v>0.53035904522982991</v>
      </c>
      <c r="C506" s="6">
        <f t="shared" si="61"/>
        <v>0.75217952261491494</v>
      </c>
      <c r="D506" s="116">
        <f>VLOOKUP($A506,AProperties!$AE$8:$AM$1007,VLOOKUP(Span,Data!$N$4:$Y$11,Data!$Y$1,FALSE),FALSE)</f>
        <v>0.59158067403043435</v>
      </c>
      <c r="E506" s="116">
        <f t="shared" si="62"/>
        <v>0.86702414302134478</v>
      </c>
      <c r="F506" s="6">
        <f t="shared" si="66"/>
        <v>1.3491023922230774</v>
      </c>
      <c r="G506" s="9"/>
      <c r="H506" s="15">
        <f t="shared" si="63"/>
        <v>0.48699999999999999</v>
      </c>
      <c r="I506" s="6">
        <f>VLOOKUP(H506,AProperties!$AO$8:$AW$1007,VLOOKUP(Span,Data!$N$4:$Y$11,Data!$Y$1,FALSE),FALSE)^(2/3)</f>
        <v>0.39340961651833145</v>
      </c>
      <c r="J506" s="15">
        <f>$I506*(Slope^0.5)/VLOOKUP($H506,AProperties!$AY$8:$BG$1007,VLOOKUP(Span,Data!$N$4:$Y$11,Data!$Y$1,FALSE),FALSE)</f>
        <v>1.3440979969166538</v>
      </c>
      <c r="K506" s="15">
        <f>$J506*VLOOKUP($H506,AProperties!$A$8:$I$1007,VLOOKUP(Span,Data!$N$4:$Y$11,Data!$Y$1,FALSE),FALSE)</f>
        <v>0.77125373210024195</v>
      </c>
      <c r="L506" s="15">
        <f t="shared" si="67"/>
        <v>1.3440979969166538</v>
      </c>
      <c r="M506" s="15">
        <f t="shared" si="68"/>
        <v>0.48699999999999999</v>
      </c>
      <c r="O506" s="28">
        <f t="shared" si="64"/>
        <v>0.48699999999999999</v>
      </c>
      <c r="P506" s="19">
        <f>AA506*VLOOKUP($O506,AProperties!$A$8:$I$1007,VLOOKUP(Span,Data!$N$4:$Y$11,Data!$Y$1,FALSE),FALSE)</f>
        <v>0.31486301764379798</v>
      </c>
      <c r="Q506" s="19">
        <f>AB506*VLOOKUP($O506,AProperties!$A$8:$I$1007,VLOOKUP(Span,Data!$N$4:$Y$11,Data!$Y$1,FALSE),FALSE)</f>
        <v>0.44528354984157836</v>
      </c>
      <c r="R506" s="19">
        <f>AC506*VLOOKUP($O506,AProperties!$A$8:$I$1007,VLOOKUP(Span,Data!$N$4:$Y$11,Data!$Y$1,FALSE),FALSE)</f>
        <v>0.62972603528759596</v>
      </c>
      <c r="S506" s="19">
        <f>AD506*VLOOKUP($O506,AProperties!$A$8:$I$1007,VLOOKUP(Span,Data!$N$4:$Y$11,Data!$Y$1,FALSE),FALSE)</f>
        <v>0.77125373210024195</v>
      </c>
      <c r="T506" s="19">
        <f>AE506*VLOOKUP($O506,AProperties!$A$8:$I$1007,VLOOKUP(Span,Data!$N$4:$Y$11,Data!$Y$1,FALSE),FALSE)</f>
        <v>0.89056709968315673</v>
      </c>
      <c r="U506" s="19">
        <f>AF506*VLOOKUP($O506,AProperties!$A$8:$I$1007,VLOOKUP(Span,Data!$N$4:$Y$11,Data!$Y$1,FALSE),FALSE)</f>
        <v>0.99568428670818465</v>
      </c>
      <c r="V506" s="19">
        <f>AG506*VLOOKUP($O506,AProperties!$A$8:$I$1007,VLOOKUP(Span,Data!$N$4:$Y$11,Data!$Y$1,FALSE),FALSE)</f>
        <v>1.0907174879670283</v>
      </c>
      <c r="W506" s="19">
        <f>AH506*VLOOKUP($O506,AProperties!$A$8:$I$1007,VLOOKUP(Span,Data!$N$4:$Y$11,Data!$Y$1,FALSE),FALSE)</f>
        <v>1.1781095357888509</v>
      </c>
      <c r="X506" s="19">
        <f>AI506*VLOOKUP($O506,AProperties!$A$8:$I$1007,VLOOKUP(Span,Data!$N$4:$Y$11,Data!$Y$1,FALSE),FALSE)</f>
        <v>1.2594520705751919</v>
      </c>
      <c r="Y506" s="19">
        <f>AJ506*VLOOKUP($O506,AProperties!$A$8:$I$1007,VLOOKUP(Span,Data!$N$4:$Y$11,Data!$Y$1,FALSE),FALSE)</f>
        <v>1.3358506495247346</v>
      </c>
      <c r="Z506" s="19">
        <f>AK506*VLOOKUP($O506,AProperties!$A$8:$I$1007,VLOOKUP(Span,Data!$N$4:$Y$11,Data!$Y$1,FALSE),FALSE)</f>
        <v>1.4081102221044961</v>
      </c>
      <c r="AA506" s="19">
        <f>$I506*AA$19^0.5/VLOOKUP($O506,AProperties!$AY$8:$BG$1007,VLOOKUP(Span,Data!$N$4:$Y$11,Data!$Y$1,FALSE),FALSE)</f>
        <v>0.54872570945712651</v>
      </c>
      <c r="AB506" s="19">
        <f>$I506*AB$19^0.5/VLOOKUP($O506,AProperties!$AY$8:$BG$1007,VLOOKUP(Span,Data!$N$4:$Y$11,Data!$Y$1,FALSE),FALSE)</f>
        <v>0.77601534033706709</v>
      </c>
      <c r="AC506" s="19">
        <f>$I506*AC$19^0.5/VLOOKUP($O506,AProperties!$AY$8:$BG$1007,VLOOKUP(Span,Data!$N$4:$Y$11,Data!$Y$1,FALSE),FALSE)</f>
        <v>1.097451418914253</v>
      </c>
      <c r="AD506" s="19">
        <f>$I506*AD$19^0.5/VLOOKUP($O506,AProperties!$AY$8:$BG$1007,VLOOKUP(Span,Data!$N$4:$Y$11,Data!$Y$1,FALSE),FALSE)</f>
        <v>1.3440979969166538</v>
      </c>
      <c r="AE506" s="19">
        <f>$I506*AE$19^0.5/VLOOKUP($O506,AProperties!$AY$8:$BG$1007,VLOOKUP(Span,Data!$N$4:$Y$11,Data!$Y$1,FALSE),FALSE)</f>
        <v>1.5520306806741342</v>
      </c>
      <c r="AF506" s="19">
        <f>$I506*AF$19^0.5/VLOOKUP($O506,AProperties!$AY$8:$BG$1007,VLOOKUP(Span,Data!$N$4:$Y$11,Data!$Y$1,FALSE),FALSE)</f>
        <v>1.7352230525763161</v>
      </c>
      <c r="AG506" s="19">
        <f>$I506*AG$19^0.5/VLOOKUP($O506,AProperties!$AY$8:$BG$1007,VLOOKUP(Span,Data!$N$4:$Y$11,Data!$Y$1,FALSE),FALSE)</f>
        <v>1.9008416163980428</v>
      </c>
      <c r="AH506" s="19">
        <f>$I506*AH$19^0.5/VLOOKUP($O506,AProperties!$AY$8:$BG$1007,VLOOKUP(Span,Data!$N$4:$Y$11,Data!$Y$1,FALSE),FALSE)</f>
        <v>2.0531436041030298</v>
      </c>
      <c r="AI506" s="19">
        <f>$I506*AI$19^0.5/VLOOKUP($O506,AProperties!$AY$8:$BG$1007,VLOOKUP(Span,Data!$N$4:$Y$11,Data!$Y$1,FALSE),FALSE)</f>
        <v>2.194902837828506</v>
      </c>
      <c r="AJ506" s="19">
        <f>$I506*AJ$19^0.5/VLOOKUP($O506,AProperties!$AY$8:$BG$1007,VLOOKUP(Span,Data!$N$4:$Y$11,Data!$Y$1,FALSE),FALSE)</f>
        <v>2.3280460210112004</v>
      </c>
      <c r="AK506" s="19">
        <f>$I506*AK$19^0.5/VLOOKUP($O506,AProperties!$AY$8:$BG$1007,VLOOKUP(Span,Data!$N$4:$Y$11,Data!$Y$1,FALSE),FALSE)</f>
        <v>2.4539759746958687</v>
      </c>
      <c r="AL506" s="47">
        <f t="shared" si="65"/>
        <v>0.48699999999999999</v>
      </c>
    </row>
    <row r="507" spans="1:38" x14ac:dyDescent="0.25">
      <c r="A507" s="15">
        <v>0.48799999999999999</v>
      </c>
      <c r="B507" s="116">
        <f>VLOOKUP($A507,APropertiesDimless!$A$7:$I$1007,VLOOKUP(Span,Data!$N$4:$Y$11,Data!$Y$1,FALSE),FALSE)</f>
        <v>0.53168534788773414</v>
      </c>
      <c r="C507" s="6">
        <f t="shared" si="61"/>
        <v>0.75384267394386706</v>
      </c>
      <c r="D507" s="116">
        <f>VLOOKUP($A507,AProperties!$AE$8:$AM$1007,VLOOKUP(Span,Data!$N$4:$Y$11,Data!$Y$1,FALSE),FALSE)</f>
        <v>0.59269576590262563</v>
      </c>
      <c r="E507" s="116">
        <f t="shared" si="62"/>
        <v>0.86929873621399523</v>
      </c>
      <c r="F507" s="6">
        <f t="shared" si="66"/>
        <v>1.3533343818054258</v>
      </c>
      <c r="G507" s="9"/>
      <c r="H507" s="15">
        <f t="shared" si="63"/>
        <v>0.48799999999999999</v>
      </c>
      <c r="I507" s="6">
        <f>VLOOKUP(H507,AProperties!$AO$8:$AW$1007,VLOOKUP(Span,Data!$N$4:$Y$11,Data!$Y$1,FALSE),FALSE)^(2/3)</f>
        <v>0.39370018949528529</v>
      </c>
      <c r="J507" s="15">
        <f>$I507*(Slope^0.5)/VLOOKUP($H507,AProperties!$AY$8:$BG$1007,VLOOKUP(Span,Data!$N$4:$Y$11,Data!$Y$1,FALSE),FALSE)</f>
        <v>1.3454312488833908</v>
      </c>
      <c r="K507" s="15">
        <f>$J507*VLOOKUP($H507,AProperties!$A$8:$I$1007,VLOOKUP(Span,Data!$N$4:$Y$11,Data!$Y$1,FALSE),FALSE)</f>
        <v>0.77347396846729288</v>
      </c>
      <c r="L507" s="15">
        <f t="shared" si="67"/>
        <v>1.3454312488833908</v>
      </c>
      <c r="M507" s="15">
        <f t="shared" si="68"/>
        <v>0.48799999999999999</v>
      </c>
      <c r="O507" s="28">
        <f t="shared" si="64"/>
        <v>0.48799999999999999</v>
      </c>
      <c r="P507" s="19">
        <f>AA507*VLOOKUP($O507,AProperties!$A$8:$I$1007,VLOOKUP(Span,Data!$N$4:$Y$11,Data!$Y$1,FALSE),FALSE)</f>
        <v>0.31576942534507224</v>
      </c>
      <c r="Q507" s="19">
        <f>AB507*VLOOKUP($O507,AProperties!$A$8:$I$1007,VLOOKUP(Span,Data!$N$4:$Y$11,Data!$Y$1,FALSE),FALSE)</f>
        <v>0.44656540390575966</v>
      </c>
      <c r="R507" s="19">
        <f>AC507*VLOOKUP($O507,AProperties!$A$8:$I$1007,VLOOKUP(Span,Data!$N$4:$Y$11,Data!$Y$1,FALSE),FALSE)</f>
        <v>0.63153885069014448</v>
      </c>
      <c r="S507" s="19">
        <f>AD507*VLOOKUP($O507,AProperties!$A$8:$I$1007,VLOOKUP(Span,Data!$N$4:$Y$11,Data!$Y$1,FALSE),FALSE)</f>
        <v>0.77347396846729288</v>
      </c>
      <c r="T507" s="19">
        <f>AE507*VLOOKUP($O507,AProperties!$A$8:$I$1007,VLOOKUP(Span,Data!$N$4:$Y$11,Data!$Y$1,FALSE),FALSE)</f>
        <v>0.89313080781151932</v>
      </c>
      <c r="U507" s="19">
        <f>AF507*VLOOKUP($O507,AProperties!$A$8:$I$1007,VLOOKUP(Span,Data!$N$4:$Y$11,Data!$Y$1,FALSE),FALSE)</f>
        <v>0.9985505995329288</v>
      </c>
      <c r="V507" s="19">
        <f>AG507*VLOOKUP($O507,AProperties!$A$8:$I$1007,VLOOKUP(Span,Data!$N$4:$Y$11,Data!$Y$1,FALSE),FALSE)</f>
        <v>1.0938573763489852</v>
      </c>
      <c r="W507" s="19">
        <f>AH507*VLOOKUP($O507,AProperties!$A$8:$I$1007,VLOOKUP(Span,Data!$N$4:$Y$11,Data!$Y$1,FALSE),FALSE)</f>
        <v>1.1815010028597521</v>
      </c>
      <c r="X507" s="19">
        <f>AI507*VLOOKUP($O507,AProperties!$A$8:$I$1007,VLOOKUP(Span,Data!$N$4:$Y$11,Data!$Y$1,FALSE),FALSE)</f>
        <v>1.263077701380289</v>
      </c>
      <c r="Y507" s="19">
        <f>AJ507*VLOOKUP($O507,AProperties!$A$8:$I$1007,VLOOKUP(Span,Data!$N$4:$Y$11,Data!$Y$1,FALSE),FALSE)</f>
        <v>1.3396962117172788</v>
      </c>
      <c r="Z507" s="19">
        <f>AK507*VLOOKUP($O507,AProperties!$A$8:$I$1007,VLOOKUP(Span,Data!$N$4:$Y$11,Data!$Y$1,FALSE),FALSE)</f>
        <v>1.412163800575253</v>
      </c>
      <c r="AA507" s="19">
        <f>$I507*AA$19^0.5/VLOOKUP($O507,AProperties!$AY$8:$BG$1007,VLOOKUP(Span,Data!$N$4:$Y$11,Data!$Y$1,FALSE),FALSE)</f>
        <v>0.54927000729330455</v>
      </c>
      <c r="AB507" s="19">
        <f>$I507*AB$19^0.5/VLOOKUP($O507,AProperties!$AY$8:$BG$1007,VLOOKUP(Span,Data!$N$4:$Y$11,Data!$Y$1,FALSE),FALSE)</f>
        <v>0.7767850937189601</v>
      </c>
      <c r="AC507" s="19">
        <f>$I507*AC$19^0.5/VLOOKUP($O507,AProperties!$AY$8:$BG$1007,VLOOKUP(Span,Data!$N$4:$Y$11,Data!$Y$1,FALSE),FALSE)</f>
        <v>1.0985400145866091</v>
      </c>
      <c r="AD507" s="19">
        <f>$I507*AD$19^0.5/VLOOKUP($O507,AProperties!$AY$8:$BG$1007,VLOOKUP(Span,Data!$N$4:$Y$11,Data!$Y$1,FALSE),FALSE)</f>
        <v>1.3454312488833908</v>
      </c>
      <c r="AE507" s="19">
        <f>$I507*AE$19^0.5/VLOOKUP($O507,AProperties!$AY$8:$BG$1007,VLOOKUP(Span,Data!$N$4:$Y$11,Data!$Y$1,FALSE),FALSE)</f>
        <v>1.5535701874379202</v>
      </c>
      <c r="AF507" s="19">
        <f>$I507*AF$19^0.5/VLOOKUP($O507,AProperties!$AY$8:$BG$1007,VLOOKUP(Span,Data!$N$4:$Y$11,Data!$Y$1,FALSE),FALSE)</f>
        <v>1.7369442734641398</v>
      </c>
      <c r="AG507" s="19">
        <f>$I507*AG$19^0.5/VLOOKUP($O507,AProperties!$AY$8:$BG$1007,VLOOKUP(Span,Data!$N$4:$Y$11,Data!$Y$1,FALSE),FALSE)</f>
        <v>1.9027271194114623</v>
      </c>
      <c r="AH507" s="19">
        <f>$I507*AH$19^0.5/VLOOKUP($O507,AProperties!$AY$8:$BG$1007,VLOOKUP(Span,Data!$N$4:$Y$11,Data!$Y$1,FALSE),FALSE)</f>
        <v>2.0551801801223695</v>
      </c>
      <c r="AI507" s="19">
        <f>$I507*AI$19^0.5/VLOOKUP($O507,AProperties!$AY$8:$BG$1007,VLOOKUP(Span,Data!$N$4:$Y$11,Data!$Y$1,FALSE),FALSE)</f>
        <v>2.1970800291732182</v>
      </c>
      <c r="AJ507" s="19">
        <f>$I507*AJ$19^0.5/VLOOKUP($O507,AProperties!$AY$8:$BG$1007,VLOOKUP(Span,Data!$N$4:$Y$11,Data!$Y$1,FALSE),FALSE)</f>
        <v>2.33035528115688</v>
      </c>
      <c r="AK507" s="19">
        <f>$I507*AK$19^0.5/VLOOKUP($O507,AProperties!$AY$8:$BG$1007,VLOOKUP(Span,Data!$N$4:$Y$11,Data!$Y$1,FALSE),FALSE)</f>
        <v>2.4564101486192684</v>
      </c>
      <c r="AL507" s="47">
        <f t="shared" si="65"/>
        <v>0.48799999999999999</v>
      </c>
    </row>
    <row r="508" spans="1:38" x14ac:dyDescent="0.25">
      <c r="A508" s="15">
        <v>0.48899999999999999</v>
      </c>
      <c r="B508" s="116">
        <f>VLOOKUP($A508,APropertiesDimless!$A$7:$I$1007,VLOOKUP(Span,Data!$N$4:$Y$11,Data!$Y$1,FALSE),FALSE)</f>
        <v>0.53301362026792809</v>
      </c>
      <c r="C508" s="6">
        <f t="shared" si="61"/>
        <v>0.75550681013396404</v>
      </c>
      <c r="D508" s="116">
        <f>VLOOKUP($A508,AProperties!$AE$8:$AM$1007,VLOOKUP(Span,Data!$N$4:$Y$11,Data!$Y$1,FALSE),FALSE)</f>
        <v>0.59381017157640914</v>
      </c>
      <c r="E508" s="116">
        <f t="shared" si="62"/>
        <v>0.87157602202986495</v>
      </c>
      <c r="F508" s="6">
        <f t="shared" si="66"/>
        <v>1.3575715571204627</v>
      </c>
      <c r="G508" s="9"/>
      <c r="H508" s="15">
        <f t="shared" si="63"/>
        <v>0.48899999999999999</v>
      </c>
      <c r="I508" s="6">
        <f>VLOOKUP(H508,AProperties!$AO$8:$AW$1007,VLOOKUP(Span,Data!$N$4:$Y$11,Data!$Y$1,FALSE),FALSE)^(2/3)</f>
        <v>0.39398977644653416</v>
      </c>
      <c r="J508" s="15">
        <f>$I508*(Slope^0.5)/VLOOKUP($H508,AProperties!$AY$8:$BG$1007,VLOOKUP(Span,Data!$N$4:$Y$11,Data!$Y$1,FALSE),FALSE)</f>
        <v>1.3467615290755137</v>
      </c>
      <c r="K508" s="15">
        <f>$J508*VLOOKUP($H508,AProperties!$A$8:$I$1007,VLOOKUP(Span,Data!$N$4:$Y$11,Data!$Y$1,FALSE),FALSE)</f>
        <v>0.77569448086387116</v>
      </c>
      <c r="L508" s="15">
        <f t="shared" si="67"/>
        <v>1.3467615290755137</v>
      </c>
      <c r="M508" s="15">
        <f t="shared" si="68"/>
        <v>0.48899999999999999</v>
      </c>
      <c r="O508" s="28">
        <f t="shared" si="64"/>
        <v>0.48899999999999999</v>
      </c>
      <c r="P508" s="19">
        <f>AA508*VLOOKUP($O508,AProperties!$A$8:$I$1007,VLOOKUP(Span,Data!$N$4:$Y$11,Data!$Y$1,FALSE),FALSE)</f>
        <v>0.31667594573492908</v>
      </c>
      <c r="Q508" s="19">
        <f>AB508*VLOOKUP($O508,AProperties!$A$8:$I$1007,VLOOKUP(Span,Data!$N$4:$Y$11,Data!$Y$1,FALSE),FALSE)</f>
        <v>0.44784741733566302</v>
      </c>
      <c r="R508" s="19">
        <f>AC508*VLOOKUP($O508,AProperties!$A$8:$I$1007,VLOOKUP(Span,Data!$N$4:$Y$11,Data!$Y$1,FALSE),FALSE)</f>
        <v>0.63335189146985815</v>
      </c>
      <c r="S508" s="19">
        <f>AD508*VLOOKUP($O508,AProperties!$A$8:$I$1007,VLOOKUP(Span,Data!$N$4:$Y$11,Data!$Y$1,FALSE),FALSE)</f>
        <v>0.77569448086387116</v>
      </c>
      <c r="T508" s="19">
        <f>AE508*VLOOKUP($O508,AProperties!$A$8:$I$1007,VLOOKUP(Span,Data!$N$4:$Y$11,Data!$Y$1,FALSE),FALSE)</f>
        <v>0.89569483467132605</v>
      </c>
      <c r="U508" s="19">
        <f>AF508*VLOOKUP($O508,AProperties!$A$8:$I$1007,VLOOKUP(Span,Data!$N$4:$Y$11,Data!$Y$1,FALSE),FALSE)</f>
        <v>1.0014172687102603</v>
      </c>
      <c r="V508" s="19">
        <f>AG508*VLOOKUP($O508,AProperties!$A$8:$I$1007,VLOOKUP(Span,Data!$N$4:$Y$11,Data!$Y$1,FALSE),FALSE)</f>
        <v>1.096997655095644</v>
      </c>
      <c r="W508" s="19">
        <f>AH508*VLOOKUP($O508,AProperties!$A$8:$I$1007,VLOOKUP(Span,Data!$N$4:$Y$11,Data!$Y$1,FALSE),FALSE)</f>
        <v>1.1848928915727215</v>
      </c>
      <c r="X508" s="19">
        <f>AI508*VLOOKUP($O508,AProperties!$A$8:$I$1007,VLOOKUP(Span,Data!$N$4:$Y$11,Data!$Y$1,FALSE),FALSE)</f>
        <v>1.2667037829397163</v>
      </c>
      <c r="Y508" s="19">
        <f>AJ508*VLOOKUP($O508,AProperties!$A$8:$I$1007,VLOOKUP(Span,Data!$N$4:$Y$11,Data!$Y$1,FALSE),FALSE)</f>
        <v>1.3435422520069891</v>
      </c>
      <c r="Z508" s="19">
        <f>AK508*VLOOKUP($O508,AProperties!$A$8:$I$1007,VLOOKUP(Span,Data!$N$4:$Y$11,Data!$Y$1,FALSE),FALSE)</f>
        <v>1.4162178830046723</v>
      </c>
      <c r="AA508" s="19">
        <f>$I508*AA$19^0.5/VLOOKUP($O508,AProperties!$AY$8:$BG$1007,VLOOKUP(Span,Data!$N$4:$Y$11,Data!$Y$1,FALSE),FALSE)</f>
        <v>0.54981309190757655</v>
      </c>
      <c r="AB508" s="19">
        <f>$I508*AB$19^0.5/VLOOKUP($O508,AProperties!$AY$8:$BG$1007,VLOOKUP(Span,Data!$N$4:$Y$11,Data!$Y$1,FALSE),FALSE)</f>
        <v>0.77755313134597981</v>
      </c>
      <c r="AC508" s="19">
        <f>$I508*AC$19^0.5/VLOOKUP($O508,AProperties!$AY$8:$BG$1007,VLOOKUP(Span,Data!$N$4:$Y$11,Data!$Y$1,FALSE),FALSE)</f>
        <v>1.0996261838151531</v>
      </c>
      <c r="AD508" s="19">
        <f>$I508*AD$19^0.5/VLOOKUP($O508,AProperties!$AY$8:$BG$1007,VLOOKUP(Span,Data!$N$4:$Y$11,Data!$Y$1,FALSE),FALSE)</f>
        <v>1.3467615290755137</v>
      </c>
      <c r="AE508" s="19">
        <f>$I508*AE$19^0.5/VLOOKUP($O508,AProperties!$AY$8:$BG$1007,VLOOKUP(Span,Data!$N$4:$Y$11,Data!$Y$1,FALSE),FALSE)</f>
        <v>1.5551062626919596</v>
      </c>
      <c r="AF508" s="19">
        <f>$I508*AF$19^0.5/VLOOKUP($O508,AProperties!$AY$8:$BG$1007,VLOOKUP(Span,Data!$N$4:$Y$11,Data!$Y$1,FALSE),FALSE)</f>
        <v>1.7386616578074334</v>
      </c>
      <c r="AG508" s="19">
        <f>$I508*AG$19^0.5/VLOOKUP($O508,AProperties!$AY$8:$BG$1007,VLOOKUP(Span,Data!$N$4:$Y$11,Data!$Y$1,FALSE),FALSE)</f>
        <v>1.904608419700919</v>
      </c>
      <c r="AH508" s="19">
        <f>$I508*AH$19^0.5/VLOOKUP($O508,AProperties!$AY$8:$BG$1007,VLOOKUP(Span,Data!$N$4:$Y$11,Data!$Y$1,FALSE),FALSE)</f>
        <v>2.0572122166810041</v>
      </c>
      <c r="AI508" s="19">
        <f>$I508*AI$19^0.5/VLOOKUP($O508,AProperties!$AY$8:$BG$1007,VLOOKUP(Span,Data!$N$4:$Y$11,Data!$Y$1,FALSE),FALSE)</f>
        <v>2.1992523676303062</v>
      </c>
      <c r="AJ508" s="19">
        <f>$I508*AJ$19^0.5/VLOOKUP($O508,AProperties!$AY$8:$BG$1007,VLOOKUP(Span,Data!$N$4:$Y$11,Data!$Y$1,FALSE),FALSE)</f>
        <v>2.3326593940379396</v>
      </c>
      <c r="AK508" s="19">
        <f>$I508*AK$19^0.5/VLOOKUP($O508,AProperties!$AY$8:$BG$1007,VLOOKUP(Span,Data!$N$4:$Y$11,Data!$Y$1,FALSE),FALSE)</f>
        <v>2.458838896849362</v>
      </c>
      <c r="AL508" s="47">
        <f t="shared" si="65"/>
        <v>0.48899999999999999</v>
      </c>
    </row>
    <row r="509" spans="1:38" x14ac:dyDescent="0.25">
      <c r="A509" s="15">
        <v>0.49</v>
      </c>
      <c r="B509" s="116">
        <f>VLOOKUP($A509,APropertiesDimless!$A$7:$I$1007,VLOOKUP(Span,Data!$N$4:$Y$11,Data!$Y$1,FALSE),FALSE)</f>
        <v>0.53434387313501142</v>
      </c>
      <c r="C509" s="6">
        <f t="shared" si="61"/>
        <v>0.7571719365675057</v>
      </c>
      <c r="D509" s="116">
        <f>VLOOKUP($A509,AProperties!$AE$8:$AM$1007,VLOOKUP(Span,Data!$N$4:$Y$11,Data!$Y$1,FALSE),FALSE)</f>
        <v>0.59492388905557214</v>
      </c>
      <c r="E509" s="116">
        <f t="shared" si="62"/>
        <v>0.87385600845704337</v>
      </c>
      <c r="F509" s="6">
        <f t="shared" si="66"/>
        <v>1.3618139222014298</v>
      </c>
      <c r="G509" s="9"/>
      <c r="H509" s="15">
        <f t="shared" si="63"/>
        <v>0.49</v>
      </c>
      <c r="I509" s="6">
        <f>VLOOKUP(H509,AProperties!$AO$8:$AW$1007,VLOOKUP(Span,Data!$N$4:$Y$11,Data!$Y$1,FALSE),FALSE)^(2/3)</f>
        <v>0.39427837872424304</v>
      </c>
      <c r="J509" s="15">
        <f>$I509*(Slope^0.5)/VLOOKUP($H509,AProperties!$AY$8:$BG$1007,VLOOKUP(Span,Data!$N$4:$Y$11,Data!$Y$1,FALSE),FALSE)</f>
        <v>1.3480888400656674</v>
      </c>
      <c r="K509" s="15">
        <f>$J509*VLOOKUP($H509,AProperties!$A$8:$I$1007,VLOOKUP(Span,Data!$N$4:$Y$11,Data!$Y$1,FALSE),FALSE)</f>
        <v>0.77791525587126564</v>
      </c>
      <c r="L509" s="15">
        <f t="shared" si="67"/>
        <v>1.3480888400656674</v>
      </c>
      <c r="M509" s="15">
        <f t="shared" si="68"/>
        <v>0.49</v>
      </c>
      <c r="O509" s="28">
        <f t="shared" si="64"/>
        <v>0.49</v>
      </c>
      <c r="P509" s="19">
        <f>AA509*VLOOKUP($O509,AProperties!$A$8:$I$1007,VLOOKUP(Span,Data!$N$4:$Y$11,Data!$Y$1,FALSE),FALSE)</f>
        <v>0.31758257333520279</v>
      </c>
      <c r="Q509" s="19">
        <f>AB509*VLOOKUP($O509,AProperties!$A$8:$I$1007,VLOOKUP(Span,Data!$N$4:$Y$11,Data!$Y$1,FALSE),FALSE)</f>
        <v>0.44912958238399187</v>
      </c>
      <c r="R509" s="19">
        <f>AC509*VLOOKUP($O509,AProperties!$A$8:$I$1007,VLOOKUP(Span,Data!$N$4:$Y$11,Data!$Y$1,FALSE),FALSE)</f>
        <v>0.63516514667040558</v>
      </c>
      <c r="S509" s="19">
        <f>AD509*VLOOKUP($O509,AProperties!$A$8:$I$1007,VLOOKUP(Span,Data!$N$4:$Y$11,Data!$Y$1,FALSE),FALSE)</f>
        <v>0.77791525587126564</v>
      </c>
      <c r="T509" s="19">
        <f>AE509*VLOOKUP($O509,AProperties!$A$8:$I$1007,VLOOKUP(Span,Data!$N$4:$Y$11,Data!$Y$1,FALSE),FALSE)</f>
        <v>0.89825916476798373</v>
      </c>
      <c r="U509" s="19">
        <f>AF509*VLOOKUP($O509,AProperties!$A$8:$I$1007,VLOOKUP(Span,Data!$N$4:$Y$11,Data!$Y$1,FALSE),FALSE)</f>
        <v>1.0042842769166977</v>
      </c>
      <c r="V509" s="19">
        <f>AG509*VLOOKUP($O509,AProperties!$A$8:$I$1007,VLOOKUP(Span,Data!$N$4:$Y$11,Data!$Y$1,FALSE),FALSE)</f>
        <v>1.1001383052300804</v>
      </c>
      <c r="W509" s="19">
        <f>AH509*VLOOKUP($O509,AProperties!$A$8:$I$1007,VLOOKUP(Span,Data!$N$4:$Y$11,Data!$Y$1,FALSE),FALSE)</f>
        <v>1.1882851814303386</v>
      </c>
      <c r="X509" s="19">
        <f>AI509*VLOOKUP($O509,AProperties!$A$8:$I$1007,VLOOKUP(Span,Data!$N$4:$Y$11,Data!$Y$1,FALSE),FALSE)</f>
        <v>1.2703302933408112</v>
      </c>
      <c r="Y509" s="19">
        <f>AJ509*VLOOKUP($O509,AProperties!$A$8:$I$1007,VLOOKUP(Span,Data!$N$4:$Y$11,Data!$Y$1,FALSE),FALSE)</f>
        <v>1.3473887471519754</v>
      </c>
      <c r="Z509" s="19">
        <f>AK509*VLOOKUP($O509,AProperties!$A$8:$I$1007,VLOOKUP(Span,Data!$N$4:$Y$11,Data!$Y$1,FALSE),FALSE)</f>
        <v>1.4202724448936508</v>
      </c>
      <c r="AA509" s="19">
        <f>$I509*AA$19^0.5/VLOOKUP($O509,AProperties!$AY$8:$BG$1007,VLOOKUP(Span,Data!$N$4:$Y$11,Data!$Y$1,FALSE),FALSE)</f>
        <v>0.5503549643502208</v>
      </c>
      <c r="AB509" s="19">
        <f>$I509*AB$19^0.5/VLOOKUP($O509,AProperties!$AY$8:$BG$1007,VLOOKUP(Span,Data!$N$4:$Y$11,Data!$Y$1,FALSE),FALSE)</f>
        <v>0.77831945470344355</v>
      </c>
      <c r="AC509" s="19">
        <f>$I509*AC$19^0.5/VLOOKUP($O509,AProperties!$AY$8:$BG$1007,VLOOKUP(Span,Data!$N$4:$Y$11,Data!$Y$1,FALSE),FALSE)</f>
        <v>1.1007099287004416</v>
      </c>
      <c r="AD509" s="19">
        <f>$I509*AD$19^0.5/VLOOKUP($O509,AProperties!$AY$8:$BG$1007,VLOOKUP(Span,Data!$N$4:$Y$11,Data!$Y$1,FALSE),FALSE)</f>
        <v>1.3480888400656674</v>
      </c>
      <c r="AE509" s="19">
        <f>$I509*AE$19^0.5/VLOOKUP($O509,AProperties!$AY$8:$BG$1007,VLOOKUP(Span,Data!$N$4:$Y$11,Data!$Y$1,FALSE),FALSE)</f>
        <v>1.5566389094068871</v>
      </c>
      <c r="AF509" s="19">
        <f>$I509*AF$19^0.5/VLOOKUP($O509,AProperties!$AY$8:$BG$1007,VLOOKUP(Span,Data!$N$4:$Y$11,Data!$Y$1,FALSE),FALSE)</f>
        <v>1.740375208927468</v>
      </c>
      <c r="AG509" s="19">
        <f>$I509*AG$19^0.5/VLOOKUP($O509,AProperties!$AY$8:$BG$1007,VLOOKUP(Span,Data!$N$4:$Y$11,Data!$Y$1,FALSE),FALSE)</f>
        <v>1.9064855209046814</v>
      </c>
      <c r="AH509" s="19">
        <f>$I509*AH$19^0.5/VLOOKUP($O509,AProperties!$AY$8:$BG$1007,VLOOKUP(Span,Data!$N$4:$Y$11,Data!$Y$1,FALSE),FALSE)</f>
        <v>2.0592397177087132</v>
      </c>
      <c r="AI509" s="19">
        <f>$I509*AI$19^0.5/VLOOKUP($O509,AProperties!$AY$8:$BG$1007,VLOOKUP(Span,Data!$N$4:$Y$11,Data!$Y$1,FALSE),FALSE)</f>
        <v>2.2014198574008832</v>
      </c>
      <c r="AJ509" s="19">
        <f>$I509*AJ$19^0.5/VLOOKUP($O509,AProperties!$AY$8:$BG$1007,VLOOKUP(Span,Data!$N$4:$Y$11,Data!$Y$1,FALSE),FALSE)</f>
        <v>2.3349583641103302</v>
      </c>
      <c r="AK509" s="19">
        <f>$I509*AK$19^0.5/VLOOKUP($O509,AProperties!$AY$8:$BG$1007,VLOOKUP(Span,Data!$N$4:$Y$11,Data!$Y$1,FALSE),FALSE)</f>
        <v>2.4612622240831339</v>
      </c>
      <c r="AL509" s="47">
        <f t="shared" si="65"/>
        <v>0.49</v>
      </c>
    </row>
    <row r="510" spans="1:38" x14ac:dyDescent="0.25">
      <c r="A510" s="15">
        <v>0.49099999999999999</v>
      </c>
      <c r="B510" s="116">
        <f>VLOOKUP($A510,APropertiesDimless!$A$7:$I$1007,VLOOKUP(Span,Data!$N$4:$Y$11,Data!$Y$1,FALSE),FALSE)</f>
        <v>0.53567611732545239</v>
      </c>
      <c r="C510" s="6">
        <f t="shared" si="61"/>
        <v>0.75883805866272613</v>
      </c>
      <c r="D510" s="116">
        <f>VLOOKUP($A510,AProperties!$AE$8:$AM$1007,VLOOKUP(Span,Data!$N$4:$Y$11,Data!$Y$1,FALSE),FALSE)</f>
        <v>0.59603691634019773</v>
      </c>
      <c r="E510" s="116">
        <f t="shared" si="62"/>
        <v>0.87613870353628254</v>
      </c>
      <c r="F510" s="6">
        <f t="shared" si="66"/>
        <v>1.366061481169351</v>
      </c>
      <c r="G510" s="9"/>
      <c r="H510" s="15">
        <f t="shared" si="63"/>
        <v>0.49099999999999999</v>
      </c>
      <c r="I510" s="6">
        <f>VLOOKUP(H510,AProperties!$AO$8:$AW$1007,VLOOKUP(Span,Data!$N$4:$Y$11,Data!$Y$1,FALSE),FALSE)^(2/3)</f>
        <v>0.3945659976696515</v>
      </c>
      <c r="J510" s="15">
        <f>$I510*(Slope^0.5)/VLOOKUP($H510,AProperties!$AY$8:$BG$1007,VLOOKUP(Span,Data!$N$4:$Y$11,Data!$Y$1,FALSE),FALSE)</f>
        <v>1.3494131843986026</v>
      </c>
      <c r="K510" s="15">
        <f>$J510*VLOOKUP($H510,AProperties!$A$8:$I$1007,VLOOKUP(Span,Data!$N$4:$Y$11,Data!$Y$1,FALSE),FALSE)</f>
        <v>0.78013628006251012</v>
      </c>
      <c r="L510" s="15">
        <f t="shared" si="67"/>
        <v>1.3494131843986026</v>
      </c>
      <c r="M510" s="15">
        <f t="shared" si="68"/>
        <v>0.49099999999999999</v>
      </c>
      <c r="O510" s="28">
        <f t="shared" si="64"/>
        <v>0.49099999999999999</v>
      </c>
      <c r="P510" s="19">
        <f>AA510*VLOOKUP($O510,AProperties!$A$8:$I$1007,VLOOKUP(Span,Data!$N$4:$Y$11,Data!$Y$1,FALSE),FALSE)</f>
        <v>0.31848930266435721</v>
      </c>
      <c r="Q510" s="19">
        <f>AB510*VLOOKUP($O510,AProperties!$A$8:$I$1007,VLOOKUP(Span,Data!$N$4:$Y$11,Data!$Y$1,FALSE),FALSE)</f>
        <v>0.45041189129868353</v>
      </c>
      <c r="R510" s="19">
        <f>AC510*VLOOKUP($O510,AProperties!$A$8:$I$1007,VLOOKUP(Span,Data!$N$4:$Y$11,Data!$Y$1,FALSE),FALSE)</f>
        <v>0.63697860532871442</v>
      </c>
      <c r="S510" s="19">
        <f>AD510*VLOOKUP($O510,AProperties!$A$8:$I$1007,VLOOKUP(Span,Data!$N$4:$Y$11,Data!$Y$1,FALSE),FALSE)</f>
        <v>0.78013628006251012</v>
      </c>
      <c r="T510" s="19">
        <f>AE510*VLOOKUP($O510,AProperties!$A$8:$I$1007,VLOOKUP(Span,Data!$N$4:$Y$11,Data!$Y$1,FALSE),FALSE)</f>
        <v>0.90082378259736706</v>
      </c>
      <c r="U510" s="19">
        <f>AF510*VLOOKUP($O510,AProperties!$A$8:$I$1007,VLOOKUP(Span,Data!$N$4:$Y$11,Data!$Y$1,FALSE),FALSE)</f>
        <v>1.0071516068181023</v>
      </c>
      <c r="V510" s="19">
        <f>AG510*VLOOKUP($O510,AProperties!$A$8:$I$1007,VLOOKUP(Span,Data!$N$4:$Y$11,Data!$Y$1,FALSE),FALSE)</f>
        <v>1.1032793077636971</v>
      </c>
      <c r="W510" s="19">
        <f>AH510*VLOOKUP($O510,AProperties!$A$8:$I$1007,VLOOKUP(Span,Data!$N$4:$Y$11,Data!$Y$1,FALSE),FALSE)</f>
        <v>1.1916778519225739</v>
      </c>
      <c r="X510" s="19">
        <f>AI510*VLOOKUP($O510,AProperties!$A$8:$I$1007,VLOOKUP(Span,Data!$N$4:$Y$11,Data!$Y$1,FALSE),FALSE)</f>
        <v>1.2739572106574288</v>
      </c>
      <c r="Y510" s="19">
        <f>AJ510*VLOOKUP($O510,AProperties!$A$8:$I$1007,VLOOKUP(Span,Data!$N$4:$Y$11,Data!$Y$1,FALSE),FALSE)</f>
        <v>1.3512356738960505</v>
      </c>
      <c r="Z510" s="19">
        <f>AK510*VLOOKUP($O510,AProperties!$A$8:$I$1007,VLOOKUP(Span,Data!$N$4:$Y$11,Data!$Y$1,FALSE),FALSE)</f>
        <v>1.4243274617280153</v>
      </c>
      <c r="AA510" s="19">
        <f>$I510*AA$19^0.5/VLOOKUP($O510,AProperties!$AY$8:$BG$1007,VLOOKUP(Span,Data!$N$4:$Y$11,Data!$Y$1,FALSE),FALSE)</f>
        <v>0.55089562566012706</v>
      </c>
      <c r="AB510" s="19">
        <f>$I510*AB$19^0.5/VLOOKUP($O510,AProperties!$AY$8:$BG$1007,VLOOKUP(Span,Data!$N$4:$Y$11,Data!$Y$1,FALSE),FALSE)</f>
        <v>0.7790840652605634</v>
      </c>
      <c r="AC510" s="19">
        <f>$I510*AC$19^0.5/VLOOKUP($O510,AProperties!$AY$8:$BG$1007,VLOOKUP(Span,Data!$N$4:$Y$11,Data!$Y$1,FALSE),FALSE)</f>
        <v>1.1017912513202541</v>
      </c>
      <c r="AD510" s="19">
        <f>$I510*AD$19^0.5/VLOOKUP($O510,AProperties!$AY$8:$BG$1007,VLOOKUP(Span,Data!$N$4:$Y$11,Data!$Y$1,FALSE),FALSE)</f>
        <v>1.3494131843986026</v>
      </c>
      <c r="AE510" s="19">
        <f>$I510*AE$19^0.5/VLOOKUP($O510,AProperties!$AY$8:$BG$1007,VLOOKUP(Span,Data!$N$4:$Y$11,Data!$Y$1,FALSE),FALSE)</f>
        <v>1.5581681305211268</v>
      </c>
      <c r="AF510" s="19">
        <f>$I510*AF$19^0.5/VLOOKUP($O510,AProperties!$AY$8:$BG$1007,VLOOKUP(Span,Data!$N$4:$Y$11,Data!$Y$1,FALSE),FALSE)</f>
        <v>1.7420849301095021</v>
      </c>
      <c r="AG510" s="19">
        <f>$I510*AG$19^0.5/VLOOKUP($O510,AProperties!$AY$8:$BG$1007,VLOOKUP(Span,Data!$N$4:$Y$11,Data!$Y$1,FALSE),FALSE)</f>
        <v>1.9083584266215703</v>
      </c>
      <c r="AH510" s="19">
        <f>$I510*AH$19^0.5/VLOOKUP($O510,AProperties!$AY$8:$BG$1007,VLOOKUP(Span,Data!$N$4:$Y$11,Data!$Y$1,FALSE),FALSE)</f>
        <v>2.0612626870926669</v>
      </c>
      <c r="AI510" s="19">
        <f>$I510*AI$19^0.5/VLOOKUP($O510,AProperties!$AY$8:$BG$1007,VLOOKUP(Span,Data!$N$4:$Y$11,Data!$Y$1,FALSE),FALSE)</f>
        <v>2.2035825026405083</v>
      </c>
      <c r="AJ510" s="19">
        <f>$I510*AJ$19^0.5/VLOOKUP($O510,AProperties!$AY$8:$BG$1007,VLOOKUP(Span,Data!$N$4:$Y$11,Data!$Y$1,FALSE),FALSE)</f>
        <v>2.3372521957816899</v>
      </c>
      <c r="AK510" s="19">
        <f>$I510*AK$19^0.5/VLOOKUP($O510,AProperties!$AY$8:$BG$1007,VLOOKUP(Span,Data!$N$4:$Y$11,Data!$Y$1,FALSE),FALSE)</f>
        <v>2.4636801349666433</v>
      </c>
      <c r="AL510" s="47">
        <f t="shared" si="65"/>
        <v>0.49099999999999999</v>
      </c>
    </row>
    <row r="511" spans="1:38" x14ac:dyDescent="0.25">
      <c r="A511" s="15">
        <v>0.49199999999999999</v>
      </c>
      <c r="B511" s="116">
        <f>VLOOKUP($A511,APropertiesDimless!$A$7:$I$1007,VLOOKUP(Span,Data!$N$4:$Y$11,Data!$Y$1,FALSE),FALSE)</f>
        <v>0.5370103637482373</v>
      </c>
      <c r="C511" s="6">
        <f t="shared" si="61"/>
        <v>0.76050518187411864</v>
      </c>
      <c r="D511" s="116">
        <f>VLOOKUP($A511,AProperties!$AE$8:$AM$1007,VLOOKUP(Span,Data!$N$4:$Y$11,Data!$Y$1,FALSE),FALSE)</f>
        <v>0.59714925142664776</v>
      </c>
      <c r="E511" s="116">
        <f t="shared" si="62"/>
        <v>0.87842411536150788</v>
      </c>
      <c r="F511" s="6">
        <f t="shared" si="66"/>
        <v>1.3703142382336677</v>
      </c>
      <c r="G511" s="9"/>
      <c r="H511" s="15">
        <f t="shared" si="63"/>
        <v>0.49199999999999999</v>
      </c>
      <c r="I511" s="6">
        <f>VLOOKUP(H511,AProperties!$AO$8:$AW$1007,VLOOKUP(Span,Data!$N$4:$Y$11,Data!$Y$1,FALSE),FALSE)^(2/3)</f>
        <v>0.39485263461311632</v>
      </c>
      <c r="J511" s="15">
        <f>$I511*(Slope^0.5)/VLOOKUP($H511,AProperties!$AY$8:$BG$1007,VLOOKUP(Span,Data!$N$4:$Y$11,Data!$Y$1,FALSE),FALSE)</f>
        <v>1.3507345645912761</v>
      </c>
      <c r="K511" s="15">
        <f>$J511*VLOOKUP($H511,AProperties!$A$8:$I$1007,VLOOKUP(Span,Data!$N$4:$Y$11,Data!$Y$1,FALSE),FALSE)</f>
        <v>0.78235754000228641</v>
      </c>
      <c r="L511" s="15">
        <f t="shared" si="67"/>
        <v>1.3507345645912761</v>
      </c>
      <c r="M511" s="15">
        <f t="shared" si="68"/>
        <v>0.49199999999999999</v>
      </c>
      <c r="O511" s="28">
        <f t="shared" si="64"/>
        <v>0.49199999999999999</v>
      </c>
      <c r="P511" s="19">
        <f>AA511*VLOOKUP($O511,AProperties!$A$8:$I$1007,VLOOKUP(Span,Data!$N$4:$Y$11,Data!$Y$1,FALSE),FALSE)</f>
        <v>0.31939612823744673</v>
      </c>
      <c r="Q511" s="19">
        <f>AB511*VLOOKUP($O511,AProperties!$A$8:$I$1007,VLOOKUP(Span,Data!$N$4:$Y$11,Data!$Y$1,FALSE),FALSE)</f>
        <v>0.4516943363228535</v>
      </c>
      <c r="R511" s="19">
        <f>AC511*VLOOKUP($O511,AProperties!$A$8:$I$1007,VLOOKUP(Span,Data!$N$4:$Y$11,Data!$Y$1,FALSE),FALSE)</f>
        <v>0.63879225647489346</v>
      </c>
      <c r="S511" s="19">
        <f>AD511*VLOOKUP($O511,AProperties!$A$8:$I$1007,VLOOKUP(Span,Data!$N$4:$Y$11,Data!$Y$1,FALSE),FALSE)</f>
        <v>0.78235754000228641</v>
      </c>
      <c r="T511" s="19">
        <f>AE511*VLOOKUP($O511,AProperties!$A$8:$I$1007,VLOOKUP(Span,Data!$N$4:$Y$11,Data!$Y$1,FALSE),FALSE)</f>
        <v>0.90338867264570699</v>
      </c>
      <c r="U511" s="19">
        <f>AF511*VLOOKUP($O511,AProperties!$A$8:$I$1007,VLOOKUP(Span,Data!$N$4:$Y$11,Data!$Y$1,FALSE),FALSE)</f>
        <v>1.0100192410695525</v>
      </c>
      <c r="V511" s="19">
        <f>AG511*VLOOKUP($O511,AProperties!$A$8:$I$1007,VLOOKUP(Span,Data!$N$4:$Y$11,Data!$Y$1,FALSE),FALSE)</f>
        <v>1.1064206436960846</v>
      </c>
      <c r="W511" s="19">
        <f>AH511*VLOOKUP($O511,AProperties!$A$8:$I$1007,VLOOKUP(Span,Data!$N$4:$Y$11,Data!$Y$1,FALSE),FALSE)</f>
        <v>1.1950708825266396</v>
      </c>
      <c r="X511" s="19">
        <f>AI511*VLOOKUP($O511,AProperties!$A$8:$I$1007,VLOOKUP(Span,Data!$N$4:$Y$11,Data!$Y$1,FALSE),FALSE)</f>
        <v>1.2775845129497869</v>
      </c>
      <c r="Y511" s="19">
        <f>AJ511*VLOOKUP($O511,AProperties!$A$8:$I$1007,VLOOKUP(Span,Data!$N$4:$Y$11,Data!$Y$1,FALSE),FALSE)</f>
        <v>1.3550830089685604</v>
      </c>
      <c r="Z511" s="19">
        <f>AK511*VLOOKUP($O511,AProperties!$A$8:$I$1007,VLOOKUP(Span,Data!$N$4:$Y$11,Data!$Y$1,FALSE),FALSE)</f>
        <v>1.428382908978342</v>
      </c>
      <c r="AA511" s="19">
        <f>$I511*AA$19^0.5/VLOOKUP($O511,AProperties!$AY$8:$BG$1007,VLOOKUP(Span,Data!$N$4:$Y$11,Data!$Y$1,FALSE),FALSE)</f>
        <v>0.55143507686483872</v>
      </c>
      <c r="AB511" s="19">
        <f>$I511*AB$19^0.5/VLOOKUP($O511,AProperties!$AY$8:$BG$1007,VLOOKUP(Span,Data!$N$4:$Y$11,Data!$Y$1,FALSE),FALSE)</f>
        <v>0.77984696447050517</v>
      </c>
      <c r="AC511" s="19">
        <f>$I511*AC$19^0.5/VLOOKUP($O511,AProperties!$AY$8:$BG$1007,VLOOKUP(Span,Data!$N$4:$Y$11,Data!$Y$1,FALSE),FALSE)</f>
        <v>1.1028701537296774</v>
      </c>
      <c r="AD511" s="19">
        <f>$I511*AD$19^0.5/VLOOKUP($O511,AProperties!$AY$8:$BG$1007,VLOOKUP(Span,Data!$N$4:$Y$11,Data!$Y$1,FALSE),FALSE)</f>
        <v>1.3507345645912761</v>
      </c>
      <c r="AE511" s="19">
        <f>$I511*AE$19^0.5/VLOOKUP($O511,AProperties!$AY$8:$BG$1007,VLOOKUP(Span,Data!$N$4:$Y$11,Data!$Y$1,FALSE),FALSE)</f>
        <v>1.5596939289410103</v>
      </c>
      <c r="AF511" s="19">
        <f>$I511*AF$19^0.5/VLOOKUP($O511,AProperties!$AY$8:$BG$1007,VLOOKUP(Span,Data!$N$4:$Y$11,Data!$Y$1,FALSE),FALSE)</f>
        <v>1.7437908246029126</v>
      </c>
      <c r="AG511" s="19">
        <f>$I511*AG$19^0.5/VLOOKUP($O511,AProperties!$AY$8:$BG$1007,VLOOKUP(Span,Data!$N$4:$Y$11,Data!$Y$1,FALSE),FALSE)</f>
        <v>1.9102271404110998</v>
      </c>
      <c r="AH511" s="19">
        <f>$I511*AH$19^0.5/VLOOKUP($O511,AProperties!$AY$8:$BG$1007,VLOOKUP(Span,Data!$N$4:$Y$11,Data!$Y$1,FALSE),FALSE)</f>
        <v>2.0632811286775801</v>
      </c>
      <c r="AI511" s="19">
        <f>$I511*AI$19^0.5/VLOOKUP($O511,AProperties!$AY$8:$BG$1007,VLOOKUP(Span,Data!$N$4:$Y$11,Data!$Y$1,FALSE),FALSE)</f>
        <v>2.2057403074593549</v>
      </c>
      <c r="AJ511" s="19">
        <f>$I511*AJ$19^0.5/VLOOKUP($O511,AProperties!$AY$8:$BG$1007,VLOOKUP(Span,Data!$N$4:$Y$11,Data!$Y$1,FALSE),FALSE)</f>
        <v>2.3395408934115154</v>
      </c>
      <c r="AK511" s="19">
        <f>$I511*AK$19^0.5/VLOOKUP($O511,AProperties!$AY$8:$BG$1007,VLOOKUP(Span,Data!$N$4:$Y$11,Data!$Y$1,FALSE),FALSE)</f>
        <v>2.4660926340952023</v>
      </c>
      <c r="AL511" s="47">
        <f t="shared" si="65"/>
        <v>0.49199999999999999</v>
      </c>
    </row>
    <row r="512" spans="1:38" x14ac:dyDescent="0.25">
      <c r="A512" s="15">
        <v>0.49299999999999999</v>
      </c>
      <c r="B512" s="116">
        <f>VLOOKUP($A512,APropertiesDimless!$A$7:$I$1007,VLOOKUP(Span,Data!$N$4:$Y$11,Data!$Y$1,FALSE),FALSE)</f>
        <v>0.5383466233855202</v>
      </c>
      <c r="C512" s="6">
        <f t="shared" si="61"/>
        <v>0.76217331169276004</v>
      </c>
      <c r="D512" s="116">
        <f>VLOOKUP($A512,AProperties!$AE$8:$AM$1007,VLOOKUP(Span,Data!$N$4:$Y$11,Data!$Y$1,FALSE),FALSE)</f>
        <v>0.59826089230753854</v>
      </c>
      <c r="E512" s="116">
        <f t="shared" si="62"/>
        <v>0.88071225208032722</v>
      </c>
      <c r="F512" s="6">
        <f t="shared" si="66"/>
        <v>1.3745721976928609</v>
      </c>
      <c r="G512" s="9"/>
      <c r="H512" s="15">
        <f t="shared" si="63"/>
        <v>0.49299999999999999</v>
      </c>
      <c r="I512" s="6">
        <f>VLOOKUP(H512,AProperties!$AO$8:$AW$1007,VLOOKUP(Span,Data!$N$4:$Y$11,Data!$Y$1,FALSE),FALSE)^(2/3)</f>
        <v>0.39513829087415203</v>
      </c>
      <c r="J512" s="15">
        <f>$I512*(Slope^0.5)/VLOOKUP($H512,AProperties!$AY$8:$BG$1007,VLOOKUP(Span,Data!$N$4:$Y$11,Data!$Y$1,FALSE),FALSE)</f>
        <v>1.3520529831329327</v>
      </c>
      <c r="K512" s="15">
        <f>$J512*VLOOKUP($H512,AProperties!$A$8:$I$1007,VLOOKUP(Span,Data!$N$4:$Y$11,Data!$Y$1,FALSE),FALSE)</f>
        <v>0.7845790222468062</v>
      </c>
      <c r="L512" s="15">
        <f t="shared" si="67"/>
        <v>1.3520529831329327</v>
      </c>
      <c r="M512" s="15">
        <f t="shared" si="68"/>
        <v>0.49299999999999999</v>
      </c>
      <c r="O512" s="28">
        <f t="shared" si="64"/>
        <v>0.49299999999999999</v>
      </c>
      <c r="P512" s="19">
        <f>AA512*VLOOKUP($O512,AProperties!$A$8:$I$1007,VLOOKUP(Span,Data!$N$4:$Y$11,Data!$Y$1,FALSE),FALSE)</f>
        <v>0.32030304456606778</v>
      </c>
      <c r="Q512" s="19">
        <f>AB512*VLOOKUP($O512,AProperties!$A$8:$I$1007,VLOOKUP(Span,Data!$N$4:$Y$11,Data!$Y$1,FALSE),FALSE)</f>
        <v>0.45297690969472693</v>
      </c>
      <c r="R512" s="19">
        <f>AC512*VLOOKUP($O512,AProperties!$A$8:$I$1007,VLOOKUP(Span,Data!$N$4:$Y$11,Data!$Y$1,FALSE),FALSE)</f>
        <v>0.64060608913213557</v>
      </c>
      <c r="S512" s="19">
        <f>AD512*VLOOKUP($O512,AProperties!$A$8:$I$1007,VLOOKUP(Span,Data!$N$4:$Y$11,Data!$Y$1,FALSE),FALSE)</f>
        <v>0.7845790222468062</v>
      </c>
      <c r="T512" s="19">
        <f>AE512*VLOOKUP($O512,AProperties!$A$8:$I$1007,VLOOKUP(Span,Data!$N$4:$Y$11,Data!$Y$1,FALSE),FALSE)</f>
        <v>0.90595381938945385</v>
      </c>
      <c r="U512" s="19">
        <f>AF512*VLOOKUP($O512,AProperties!$A$8:$I$1007,VLOOKUP(Span,Data!$N$4:$Y$11,Data!$Y$1,FALSE),FALSE)</f>
        <v>1.0128871623151929</v>
      </c>
      <c r="V512" s="19">
        <f>AG512*VLOOKUP($O512,AProperties!$A$8:$I$1007,VLOOKUP(Span,Data!$N$4:$Y$11,Data!$Y$1,FALSE),FALSE)</f>
        <v>1.1095622940148557</v>
      </c>
      <c r="W512" s="19">
        <f>AH512*VLOOKUP($O512,AProperties!$A$8:$I$1007,VLOOKUP(Span,Data!$N$4:$Y$11,Data!$Y$1,FALSE),FALSE)</f>
        <v>1.1984642527068106</v>
      </c>
      <c r="X512" s="19">
        <f>AI512*VLOOKUP($O512,AProperties!$A$8:$I$1007,VLOOKUP(Span,Data!$N$4:$Y$11,Data!$Y$1,FALSE),FALSE)</f>
        <v>1.2812121782642711</v>
      </c>
      <c r="Y512" s="19">
        <f>AJ512*VLOOKUP($O512,AProperties!$A$8:$I$1007,VLOOKUP(Span,Data!$N$4:$Y$11,Data!$Y$1,FALSE),FALSE)</f>
        <v>1.3589307290841808</v>
      </c>
      <c r="Z512" s="19">
        <f>AK512*VLOOKUP($O512,AProperties!$A$8:$I$1007,VLOOKUP(Span,Data!$N$4:$Y$11,Data!$Y$1,FALSE),FALSE)</f>
        <v>1.4324387620997445</v>
      </c>
      <c r="AA512" s="19">
        <f>$I512*AA$19^0.5/VLOOKUP($O512,AProperties!$AY$8:$BG$1007,VLOOKUP(Span,Data!$N$4:$Y$11,Data!$Y$1,FALSE),FALSE)</f>
        <v>0.55197331898058599</v>
      </c>
      <c r="AB512" s="19">
        <f>$I512*AB$19^0.5/VLOOKUP($O512,AProperties!$AY$8:$BG$1007,VLOOKUP(Span,Data!$N$4:$Y$11,Data!$Y$1,FALSE),FALSE)</f>
        <v>0.78060815377043524</v>
      </c>
      <c r="AC512" s="19">
        <f>$I512*AC$19^0.5/VLOOKUP($O512,AProperties!$AY$8:$BG$1007,VLOOKUP(Span,Data!$N$4:$Y$11,Data!$Y$1,FALSE),FALSE)</f>
        <v>1.103946637961172</v>
      </c>
      <c r="AD512" s="19">
        <f>$I512*AD$19^0.5/VLOOKUP($O512,AProperties!$AY$8:$BG$1007,VLOOKUP(Span,Data!$N$4:$Y$11,Data!$Y$1,FALSE),FALSE)</f>
        <v>1.3520529831329327</v>
      </c>
      <c r="AE512" s="19">
        <f>$I512*AE$19^0.5/VLOOKUP($O512,AProperties!$AY$8:$BG$1007,VLOOKUP(Span,Data!$N$4:$Y$11,Data!$Y$1,FALSE),FALSE)</f>
        <v>1.5612163075408705</v>
      </c>
      <c r="AF512" s="19">
        <f>$I512*AF$19^0.5/VLOOKUP($O512,AProperties!$AY$8:$BG$1007,VLOOKUP(Span,Data!$N$4:$Y$11,Data!$Y$1,FALSE),FALSE)</f>
        <v>1.7454928956213021</v>
      </c>
      <c r="AG512" s="19">
        <f>$I512*AG$19^0.5/VLOOKUP($O512,AProperties!$AY$8:$BG$1007,VLOOKUP(Span,Data!$N$4:$Y$11,Data!$Y$1,FALSE),FALSE)</f>
        <v>1.9120916657935951</v>
      </c>
      <c r="AH512" s="19">
        <f>$I512*AH$19^0.5/VLOOKUP($O512,AProperties!$AY$8:$BG$1007,VLOOKUP(Span,Data!$N$4:$Y$11,Data!$Y$1,FALSE),FALSE)</f>
        <v>2.0652950462658386</v>
      </c>
      <c r="AI512" s="19">
        <f>$I512*AI$19^0.5/VLOOKUP($O512,AProperties!$AY$8:$BG$1007,VLOOKUP(Span,Data!$N$4:$Y$11,Data!$Y$1,FALSE),FALSE)</f>
        <v>2.207893275922344</v>
      </c>
      <c r="AJ512" s="19">
        <f>$I512*AJ$19^0.5/VLOOKUP($O512,AProperties!$AY$8:$BG$1007,VLOOKUP(Span,Data!$N$4:$Y$11,Data!$Y$1,FALSE),FALSE)</f>
        <v>2.3418244613113055</v>
      </c>
      <c r="AK512" s="19">
        <f>$I512*AK$19^0.5/VLOOKUP($O512,AProperties!$AY$8:$BG$1007,VLOOKUP(Span,Data!$N$4:$Y$11,Data!$Y$1,FALSE),FALSE)</f>
        <v>2.4684997260135306</v>
      </c>
      <c r="AL512" s="47">
        <f t="shared" si="65"/>
        <v>0.49299999999999999</v>
      </c>
    </row>
    <row r="513" spans="1:38" x14ac:dyDescent="0.25">
      <c r="A513" s="15">
        <v>0.49399999999999999</v>
      </c>
      <c r="B513" s="116">
        <f>VLOOKUP($A513,APropertiesDimless!$A$7:$I$1007,VLOOKUP(Span,Data!$N$4:$Y$11,Data!$Y$1,FALSE),FALSE)</f>
        <v>0.53968490729329044</v>
      </c>
      <c r="C513" s="6">
        <f t="shared" si="61"/>
        <v>0.76384245364664527</v>
      </c>
      <c r="D513" s="116">
        <f>VLOOKUP($A513,AProperties!$AE$8:$AM$1007,VLOOKUP(Span,Data!$N$4:$Y$11,Data!$Y$1,FALSE),FALSE)</f>
        <v>0.59937183697172636</v>
      </c>
      <c r="E513" s="116">
        <f t="shared" si="62"/>
        <v>0.88300312189455787</v>
      </c>
      <c r="F513" s="6">
        <f t="shared" si="66"/>
        <v>1.3788353639351152</v>
      </c>
      <c r="G513" s="9"/>
      <c r="H513" s="15">
        <f t="shared" si="63"/>
        <v>0.49399999999999999</v>
      </c>
      <c r="I513" s="6">
        <f>VLOOKUP(H513,AProperties!$AO$8:$AW$1007,VLOOKUP(Span,Data!$N$4:$Y$11,Data!$Y$1,FALSE),FALSE)^(2/3)</f>
        <v>0.39542296776147323</v>
      </c>
      <c r="J513" s="15">
        <f>$I513*(Slope^0.5)/VLOOKUP($H513,AProperties!$AY$8:$BG$1007,VLOOKUP(Span,Data!$N$4:$Y$11,Data!$Y$1,FALSE),FALSE)</f>
        <v>1.3533684424852135</v>
      </c>
      <c r="K513" s="15">
        <f>$J513*VLOOKUP($H513,AProperties!$A$8:$I$1007,VLOOKUP(Span,Data!$N$4:$Y$11,Data!$Y$1,FALSE),FALSE)</f>
        <v>0.78680071334372226</v>
      </c>
      <c r="L513" s="15">
        <f t="shared" si="67"/>
        <v>1.3533684424852135</v>
      </c>
      <c r="M513" s="15">
        <f t="shared" si="68"/>
        <v>0.49399999999999999</v>
      </c>
      <c r="O513" s="28">
        <f t="shared" si="64"/>
        <v>0.49399999999999999</v>
      </c>
      <c r="P513" s="19">
        <f>AA513*VLOOKUP($O513,AProperties!$A$8:$I$1007,VLOOKUP(Span,Data!$N$4:$Y$11,Data!$Y$1,FALSE),FALSE)</f>
        <v>0.32121004615832255</v>
      </c>
      <c r="Q513" s="19">
        <f>AB513*VLOOKUP($O513,AProperties!$A$8:$I$1007,VLOOKUP(Span,Data!$N$4:$Y$11,Data!$Y$1,FALSE),FALSE)</f>
        <v>0.45425960364758766</v>
      </c>
      <c r="R513" s="19">
        <f>AC513*VLOOKUP($O513,AProperties!$A$8:$I$1007,VLOOKUP(Span,Data!$N$4:$Y$11,Data!$Y$1,FALSE),FALSE)</f>
        <v>0.6424200923166451</v>
      </c>
      <c r="S513" s="19">
        <f>AD513*VLOOKUP($O513,AProperties!$A$8:$I$1007,VLOOKUP(Span,Data!$N$4:$Y$11,Data!$Y$1,FALSE),FALSE)</f>
        <v>0.78680071334372226</v>
      </c>
      <c r="T513" s="19">
        <f>AE513*VLOOKUP($O513,AProperties!$A$8:$I$1007,VLOOKUP(Span,Data!$N$4:$Y$11,Data!$Y$1,FALSE),FALSE)</f>
        <v>0.90851920729517532</v>
      </c>
      <c r="U513" s="19">
        <f>AF513*VLOOKUP($O513,AProperties!$A$8:$I$1007,VLOOKUP(Span,Data!$N$4:$Y$11,Data!$Y$1,FALSE),FALSE)</f>
        <v>1.0157553531881174</v>
      </c>
      <c r="V513" s="19">
        <f>AG513*VLOOKUP($O513,AProperties!$A$8:$I$1007,VLOOKUP(Span,Data!$N$4:$Y$11,Data!$Y$1,FALSE),FALSE)</f>
        <v>1.1127042396955178</v>
      </c>
      <c r="W513" s="19">
        <f>AH513*VLOOKUP($O513,AProperties!$A$8:$I$1007,VLOOKUP(Span,Data!$N$4:$Y$11,Data!$Y$1,FALSE),FALSE)</f>
        <v>1.2018579419142865</v>
      </c>
      <c r="X513" s="19">
        <f>AI513*VLOOKUP($O513,AProperties!$A$8:$I$1007,VLOOKUP(Span,Data!$N$4:$Y$11,Data!$Y$1,FALSE),FALSE)</f>
        <v>1.2848401846332902</v>
      </c>
      <c r="Y513" s="19">
        <f>AJ513*VLOOKUP($O513,AProperties!$A$8:$I$1007,VLOOKUP(Span,Data!$N$4:$Y$11,Data!$Y$1,FALSE),FALSE)</f>
        <v>1.362778810942763</v>
      </c>
      <c r="Z513" s="19">
        <f>AK513*VLOOKUP($O513,AProperties!$A$8:$I$1007,VLOOKUP(Span,Data!$N$4:$Y$11,Data!$Y$1,FALSE),FALSE)</f>
        <v>1.4364949965317091</v>
      </c>
      <c r="AA513" s="19">
        <f>$I513*AA$19^0.5/VLOOKUP($O513,AProperties!$AY$8:$BG$1007,VLOOKUP(Span,Data!$N$4:$Y$11,Data!$Y$1,FALSE),FALSE)</f>
        <v>0.55251035301232931</v>
      </c>
      <c r="AB513" s="19">
        <f>$I513*AB$19^0.5/VLOOKUP($O513,AProperties!$AY$8:$BG$1007,VLOOKUP(Span,Data!$N$4:$Y$11,Data!$Y$1,FALSE),FALSE)</f>
        <v>0.78136763458158265</v>
      </c>
      <c r="AC513" s="19">
        <f>$I513*AC$19^0.5/VLOOKUP($O513,AProperties!$AY$8:$BG$1007,VLOOKUP(Span,Data!$N$4:$Y$11,Data!$Y$1,FALSE),FALSE)</f>
        <v>1.1050207060246586</v>
      </c>
      <c r="AD513" s="19">
        <f>$I513*AD$19^0.5/VLOOKUP($O513,AProperties!$AY$8:$BG$1007,VLOOKUP(Span,Data!$N$4:$Y$11,Data!$Y$1,FALSE),FALSE)</f>
        <v>1.3533684424852135</v>
      </c>
      <c r="AE513" s="19">
        <f>$I513*AE$19^0.5/VLOOKUP($O513,AProperties!$AY$8:$BG$1007,VLOOKUP(Span,Data!$N$4:$Y$11,Data!$Y$1,FALSE),FALSE)</f>
        <v>1.5627352691631653</v>
      </c>
      <c r="AF513" s="19">
        <f>$I513*AF$19^0.5/VLOOKUP($O513,AProperties!$AY$8:$BG$1007,VLOOKUP(Span,Data!$N$4:$Y$11,Data!$Y$1,FALSE),FALSE)</f>
        <v>1.7471911463426339</v>
      </c>
      <c r="AG513" s="19">
        <f>$I513*AG$19^0.5/VLOOKUP($O513,AProperties!$AY$8:$BG$1007,VLOOKUP(Span,Data!$N$4:$Y$11,Data!$Y$1,FALSE),FALSE)</f>
        <v>1.913952006250341</v>
      </c>
      <c r="AH513" s="19">
        <f>$I513*AH$19^0.5/VLOOKUP($O513,AProperties!$AY$8:$BG$1007,VLOOKUP(Span,Data!$N$4:$Y$11,Data!$Y$1,FALSE),FALSE)</f>
        <v>2.0673044436176604</v>
      </c>
      <c r="AI513" s="19">
        <f>$I513*AI$19^0.5/VLOOKUP($O513,AProperties!$AY$8:$BG$1007,VLOOKUP(Span,Data!$N$4:$Y$11,Data!$Y$1,FALSE),FALSE)</f>
        <v>2.2100414120493173</v>
      </c>
      <c r="AJ513" s="19">
        <f>$I513*AJ$19^0.5/VLOOKUP($O513,AProperties!$AY$8:$BG$1007,VLOOKUP(Span,Data!$N$4:$Y$11,Data!$Y$1,FALSE),FALSE)</f>
        <v>2.3441029037447478</v>
      </c>
      <c r="AK513" s="19">
        <f>$I513*AK$19^0.5/VLOOKUP($O513,AProperties!$AY$8:$BG$1007,VLOOKUP(Span,Data!$N$4:$Y$11,Data!$Y$1,FALSE),FALSE)</f>
        <v>2.4709014152159487</v>
      </c>
      <c r="AL513" s="47">
        <f t="shared" si="65"/>
        <v>0.49399999999999999</v>
      </c>
    </row>
    <row r="514" spans="1:38" x14ac:dyDescent="0.25">
      <c r="A514" s="15">
        <v>0.495</v>
      </c>
      <c r="B514" s="116">
        <f>VLOOKUP($A514,APropertiesDimless!$A$7:$I$1007,VLOOKUP(Span,Data!$N$4:$Y$11,Data!$Y$1,FALSE),FALSE)</f>
        <v>0.54102522660203445</v>
      </c>
      <c r="C514" s="6">
        <f t="shared" si="61"/>
        <v>0.76551261330101728</v>
      </c>
      <c r="D514" s="116">
        <f>VLOOKUP($A514,AProperties!$AE$8:$AM$1007,VLOOKUP(Span,Data!$N$4:$Y$11,Data!$Y$1,FALSE),FALSE)</f>
        <v>0.60048208340428189</v>
      </c>
      <c r="E514" s="116">
        <f t="shared" si="62"/>
        <v>0.88529673306074397</v>
      </c>
      <c r="F514" s="6">
        <f t="shared" si="66"/>
        <v>1.3831037414389515</v>
      </c>
      <c r="G514" s="9"/>
      <c r="H514" s="15">
        <f t="shared" si="63"/>
        <v>0.495</v>
      </c>
      <c r="I514" s="6">
        <f>VLOOKUP(H514,AProperties!$AO$8:$AW$1007,VLOOKUP(Span,Data!$N$4:$Y$11,Data!$Y$1,FALSE),FALSE)^(2/3)</f>
        <v>0.39570666657303327</v>
      </c>
      <c r="J514" s="15">
        <f>$I514*(Slope^0.5)/VLOOKUP($H514,AProperties!$AY$8:$BG$1007,VLOOKUP(Span,Data!$N$4:$Y$11,Data!$Y$1,FALSE),FALSE)</f>
        <v>1.3546809450822304</v>
      </c>
      <c r="K514" s="15">
        <f>$J514*VLOOKUP($H514,AProperties!$A$8:$I$1007,VLOOKUP(Span,Data!$N$4:$Y$11,Data!$Y$1,FALSE),FALSE)</f>
        <v>0.78902259983200673</v>
      </c>
      <c r="L514" s="15">
        <f t="shared" si="67"/>
        <v>1.3546809450822304</v>
      </c>
      <c r="M514" s="15">
        <f t="shared" si="68"/>
        <v>0.495</v>
      </c>
      <c r="O514" s="28">
        <f t="shared" si="64"/>
        <v>0.495</v>
      </c>
      <c r="P514" s="19">
        <f>AA514*VLOOKUP($O514,AProperties!$A$8:$I$1007,VLOOKUP(Span,Data!$N$4:$Y$11,Data!$Y$1,FALSE),FALSE)</f>
        <v>0.32211712751876942</v>
      </c>
      <c r="Q514" s="19">
        <f>AB514*VLOOKUP($O514,AProperties!$A$8:$I$1007,VLOOKUP(Span,Data!$N$4:$Y$11,Data!$Y$1,FALSE),FALSE)</f>
        <v>0.45554241040970744</v>
      </c>
      <c r="R514" s="19">
        <f>AC514*VLOOKUP($O514,AProperties!$A$8:$I$1007,VLOOKUP(Span,Data!$N$4:$Y$11,Data!$Y$1,FALSE),FALSE)</f>
        <v>0.64423425503753884</v>
      </c>
      <c r="S514" s="19">
        <f>AD514*VLOOKUP($O514,AProperties!$A$8:$I$1007,VLOOKUP(Span,Data!$N$4:$Y$11,Data!$Y$1,FALSE),FALSE)</f>
        <v>0.78902259983200673</v>
      </c>
      <c r="T514" s="19">
        <f>AE514*VLOOKUP($O514,AProperties!$A$8:$I$1007,VLOOKUP(Span,Data!$N$4:$Y$11,Data!$Y$1,FALSE),FALSE)</f>
        <v>0.91108482081941489</v>
      </c>
      <c r="U514" s="19">
        <f>AF514*VLOOKUP($O514,AProperties!$A$8:$I$1007,VLOOKUP(Span,Data!$N$4:$Y$11,Data!$Y$1,FALSE),FALSE)</f>
        <v>1.0186237963102136</v>
      </c>
      <c r="V514" s="19">
        <f>AG514*VLOOKUP($O514,AProperties!$A$8:$I$1007,VLOOKUP(Span,Data!$N$4:$Y$11,Data!$Y$1,FALSE),FALSE)</f>
        <v>1.1158464617013033</v>
      </c>
      <c r="W514" s="19">
        <f>AH514*VLOOKUP($O514,AProperties!$A$8:$I$1007,VLOOKUP(Span,Data!$N$4:$Y$11,Data!$Y$1,FALSE),FALSE)</f>
        <v>1.2052519295870074</v>
      </c>
      <c r="X514" s="19">
        <f>AI514*VLOOKUP($O514,AProperties!$A$8:$I$1007,VLOOKUP(Span,Data!$N$4:$Y$11,Data!$Y$1,FALSE),FALSE)</f>
        <v>1.2884685100750777</v>
      </c>
      <c r="Y514" s="19">
        <f>AJ514*VLOOKUP($O514,AProperties!$A$8:$I$1007,VLOOKUP(Span,Data!$N$4:$Y$11,Data!$Y$1,FALSE),FALSE)</f>
        <v>1.3666272312291226</v>
      </c>
      <c r="Z514" s="19">
        <f>AK514*VLOOKUP($O514,AProperties!$A$8:$I$1007,VLOOKUP(Span,Data!$N$4:$Y$11,Data!$Y$1,FALSE),FALSE)</f>
        <v>1.4405515876978732</v>
      </c>
      <c r="AA514" s="19">
        <f>$I514*AA$19^0.5/VLOOKUP($O514,AProperties!$AY$8:$BG$1007,VLOOKUP(Span,Data!$N$4:$Y$11,Data!$Y$1,FALSE),FALSE)</f>
        <v>0.5530461799537908</v>
      </c>
      <c r="AB514" s="19">
        <f>$I514*AB$19^0.5/VLOOKUP($O514,AProperties!$AY$8:$BG$1007,VLOOKUP(Span,Data!$N$4:$Y$11,Data!$Y$1,FALSE),FALSE)</f>
        <v>0.78212540830928234</v>
      </c>
      <c r="AC514" s="19">
        <f>$I514*AC$19^0.5/VLOOKUP($O514,AProperties!$AY$8:$BG$1007,VLOOKUP(Span,Data!$N$4:$Y$11,Data!$Y$1,FALSE),FALSE)</f>
        <v>1.1060923599075816</v>
      </c>
      <c r="AD514" s="19">
        <f>$I514*AD$19^0.5/VLOOKUP($O514,AProperties!$AY$8:$BG$1007,VLOOKUP(Span,Data!$N$4:$Y$11,Data!$Y$1,FALSE),FALSE)</f>
        <v>1.3546809450822304</v>
      </c>
      <c r="AE514" s="19">
        <f>$I514*AE$19^0.5/VLOOKUP($O514,AProperties!$AY$8:$BG$1007,VLOOKUP(Span,Data!$N$4:$Y$11,Data!$Y$1,FALSE),FALSE)</f>
        <v>1.5642508166185647</v>
      </c>
      <c r="AF514" s="19">
        <f>$I514*AF$19^0.5/VLOOKUP($O514,AProperties!$AY$8:$BG$1007,VLOOKUP(Span,Data!$N$4:$Y$11,Data!$Y$1,FALSE),FALSE)</f>
        <v>1.7488855799093341</v>
      </c>
      <c r="AG514" s="19">
        <f>$I514*AG$19^0.5/VLOOKUP($O514,AProperties!$AY$8:$BG$1007,VLOOKUP(Span,Data!$N$4:$Y$11,Data!$Y$1,FALSE),FALSE)</f>
        <v>1.9158081652236922</v>
      </c>
      <c r="AH514" s="19">
        <f>$I514*AH$19^0.5/VLOOKUP($O514,AProperties!$AY$8:$BG$1007,VLOOKUP(Span,Data!$N$4:$Y$11,Data!$Y$1,FALSE),FALSE)</f>
        <v>2.0693093244512122</v>
      </c>
      <c r="AI514" s="19">
        <f>$I514*AI$19^0.5/VLOOKUP($O514,AProperties!$AY$8:$BG$1007,VLOOKUP(Span,Data!$N$4:$Y$11,Data!$Y$1,FALSE),FALSE)</f>
        <v>2.2121847198151632</v>
      </c>
      <c r="AJ514" s="19">
        <f>$I514*AJ$19^0.5/VLOOKUP($O514,AProperties!$AY$8:$BG$1007,VLOOKUP(Span,Data!$N$4:$Y$11,Data!$Y$1,FALSE),FALSE)</f>
        <v>2.3463762249278473</v>
      </c>
      <c r="AK514" s="19">
        <f>$I514*AK$19^0.5/VLOOKUP($O514,AProperties!$AY$8:$BG$1007,VLOOKUP(Span,Data!$N$4:$Y$11,Data!$Y$1,FALSE),FALSE)</f>
        <v>2.4732977061465156</v>
      </c>
      <c r="AL514" s="47">
        <f t="shared" si="65"/>
        <v>0.495</v>
      </c>
    </row>
    <row r="515" spans="1:38" x14ac:dyDescent="0.25">
      <c r="A515" s="15">
        <v>0.496</v>
      </c>
      <c r="B515" s="116">
        <f>VLOOKUP($A515,APropertiesDimless!$A$7:$I$1007,VLOOKUP(Span,Data!$N$4:$Y$11,Data!$Y$1,FALSE),FALSE)</f>
        <v>0.54236759251741629</v>
      </c>
      <c r="C515" s="6">
        <f t="shared" si="61"/>
        <v>0.76718379625870814</v>
      </c>
      <c r="D515" s="116">
        <f>VLOOKUP($A515,AProperties!$AE$8:$AM$1007,VLOOKUP(Span,Data!$N$4:$Y$11,Data!$Y$1,FALSE),FALSE)</f>
        <v>0.60159162958647272</v>
      </c>
      <c r="E515" s="116">
        <f t="shared" si="62"/>
        <v>0.88759309389069252</v>
      </c>
      <c r="F515" s="6">
        <f t="shared" si="66"/>
        <v>1.3873773347738996</v>
      </c>
      <c r="G515" s="9"/>
      <c r="H515" s="15">
        <f t="shared" si="63"/>
        <v>0.496</v>
      </c>
      <c r="I515" s="6">
        <f>VLOOKUP(H515,AProperties!$AO$8:$AW$1007,VLOOKUP(Span,Data!$N$4:$Y$11,Data!$Y$1,FALSE),FALSE)^(2/3)</f>
        <v>0.39598938859606475</v>
      </c>
      <c r="J515" s="15">
        <f>$I515*(Slope^0.5)/VLOOKUP($H515,AProperties!$AY$8:$BG$1007,VLOOKUP(Span,Data!$N$4:$Y$11,Data!$Y$1,FALSE),FALSE)</f>
        <v>1.3559904933306612</v>
      </c>
      <c r="K515" s="15">
        <f>$J515*VLOOKUP($H515,AProperties!$A$8:$I$1007,VLOOKUP(Span,Data!$N$4:$Y$11,Data!$Y$1,FALSE),FALSE)</f>
        <v>0.79124466824185302</v>
      </c>
      <c r="L515" s="15">
        <f t="shared" si="67"/>
        <v>1.3559904933306612</v>
      </c>
      <c r="M515" s="15">
        <f t="shared" si="68"/>
        <v>0.496</v>
      </c>
      <c r="O515" s="28">
        <f t="shared" si="64"/>
        <v>0.496</v>
      </c>
      <c r="P515" s="19">
        <f>AA515*VLOOKUP($O515,AProperties!$A$8:$I$1007,VLOOKUP(Span,Data!$N$4:$Y$11,Data!$Y$1,FALSE),FALSE)</f>
        <v>0.32302428314838305</v>
      </c>
      <c r="Q515" s="19">
        <f>AB515*VLOOKUP($O515,AProperties!$A$8:$I$1007,VLOOKUP(Span,Data!$N$4:$Y$11,Data!$Y$1,FALSE),FALSE)</f>
        <v>0.45682532220429006</v>
      </c>
      <c r="R515" s="19">
        <f>AC515*VLOOKUP($O515,AProperties!$A$8:$I$1007,VLOOKUP(Span,Data!$N$4:$Y$11,Data!$Y$1,FALSE),FALSE)</f>
        <v>0.6460485662967661</v>
      </c>
      <c r="S515" s="19">
        <f>AD515*VLOOKUP($O515,AProperties!$A$8:$I$1007,VLOOKUP(Span,Data!$N$4:$Y$11,Data!$Y$1,FALSE),FALSE)</f>
        <v>0.79124466824185302</v>
      </c>
      <c r="T515" s="19">
        <f>AE515*VLOOKUP($O515,AProperties!$A$8:$I$1007,VLOOKUP(Span,Data!$N$4:$Y$11,Data!$Y$1,FALSE),FALSE)</f>
        <v>0.91365064440858013</v>
      </c>
      <c r="U515" s="19">
        <f>AF515*VLOOKUP($O515,AProperties!$A$8:$I$1007,VLOOKUP(Span,Data!$N$4:$Y$11,Data!$Y$1,FALSE),FALSE)</f>
        <v>1.0214924742920364</v>
      </c>
      <c r="V515" s="19">
        <f>AG515*VLOOKUP($O515,AProperties!$A$8:$I$1007,VLOOKUP(Span,Data!$N$4:$Y$11,Data!$Y$1,FALSE),FALSE)</f>
        <v>1.1189889409830289</v>
      </c>
      <c r="W515" s="19">
        <f>AH515*VLOOKUP($O515,AProperties!$A$8:$I$1007,VLOOKUP(Span,Data!$N$4:$Y$11,Data!$Y$1,FALSE),FALSE)</f>
        <v>1.2086461951495047</v>
      </c>
      <c r="X515" s="19">
        <f>AI515*VLOOKUP($O515,AProperties!$A$8:$I$1007,VLOOKUP(Span,Data!$N$4:$Y$11,Data!$Y$1,FALSE),FALSE)</f>
        <v>1.2920971325935322</v>
      </c>
      <c r="Y515" s="19">
        <f>AJ515*VLOOKUP($O515,AProperties!$A$8:$I$1007,VLOOKUP(Span,Data!$N$4:$Y$11,Data!$Y$1,FALSE),FALSE)</f>
        <v>1.3704759666128701</v>
      </c>
      <c r="Z515" s="19">
        <f>AK515*VLOOKUP($O515,AProperties!$A$8:$I$1007,VLOOKUP(Span,Data!$N$4:$Y$11,Data!$Y$1,FALSE),FALSE)</f>
        <v>1.4446085110058484</v>
      </c>
      <c r="AA515" s="19">
        <f>$I515*AA$19^0.5/VLOOKUP($O515,AProperties!$AY$8:$BG$1007,VLOOKUP(Span,Data!$N$4:$Y$11,Data!$Y$1,FALSE),FALSE)</f>
        <v>0.55358080078749283</v>
      </c>
      <c r="AB515" s="19">
        <f>$I515*AB$19^0.5/VLOOKUP($O515,AProperties!$AY$8:$BG$1007,VLOOKUP(Span,Data!$N$4:$Y$11,Data!$Y$1,FALSE),FALSE)</f>
        <v>0.78288147634303085</v>
      </c>
      <c r="AC515" s="19">
        <f>$I515*AC$19^0.5/VLOOKUP($O515,AProperties!$AY$8:$BG$1007,VLOOKUP(Span,Data!$N$4:$Y$11,Data!$Y$1,FALSE),FALSE)</f>
        <v>1.1071616015749857</v>
      </c>
      <c r="AD515" s="19">
        <f>$I515*AD$19^0.5/VLOOKUP($O515,AProperties!$AY$8:$BG$1007,VLOOKUP(Span,Data!$N$4:$Y$11,Data!$Y$1,FALSE),FALSE)</f>
        <v>1.3559904933306612</v>
      </c>
      <c r="AE515" s="19">
        <f>$I515*AE$19^0.5/VLOOKUP($O515,AProperties!$AY$8:$BG$1007,VLOOKUP(Span,Data!$N$4:$Y$11,Data!$Y$1,FALSE),FALSE)</f>
        <v>1.5657629526860617</v>
      </c>
      <c r="AF515" s="19">
        <f>$I515*AF$19^0.5/VLOOKUP($O515,AProperties!$AY$8:$BG$1007,VLOOKUP(Span,Data!$N$4:$Y$11,Data!$Y$1,FALSE),FALSE)</f>
        <v>1.7505761994284101</v>
      </c>
      <c r="AG515" s="19">
        <f>$I515*AG$19^0.5/VLOOKUP($O515,AProperties!$AY$8:$BG$1007,VLOOKUP(Span,Data!$N$4:$Y$11,Data!$Y$1,FALSE),FALSE)</f>
        <v>1.9176601461172054</v>
      </c>
      <c r="AH515" s="19">
        <f>$I515*AH$19^0.5/VLOOKUP($O515,AProperties!$AY$8:$BG$1007,VLOOKUP(Span,Data!$N$4:$Y$11,Data!$Y$1,FALSE),FALSE)</f>
        <v>2.0713096924427563</v>
      </c>
      <c r="AI515" s="19">
        <f>$I515*AI$19^0.5/VLOOKUP($O515,AProperties!$AY$8:$BG$1007,VLOOKUP(Span,Data!$N$4:$Y$11,Data!$Y$1,FALSE),FALSE)</f>
        <v>2.2143232031499713</v>
      </c>
      <c r="AJ515" s="19">
        <f>$I515*AJ$19^0.5/VLOOKUP($O515,AProperties!$AY$8:$BG$1007,VLOOKUP(Span,Data!$N$4:$Y$11,Data!$Y$1,FALSE),FALSE)</f>
        <v>2.3486444290290924</v>
      </c>
      <c r="AK515" s="19">
        <f>$I515*AK$19^0.5/VLOOKUP($O515,AProperties!$AY$8:$BG$1007,VLOOKUP(Span,Data!$N$4:$Y$11,Data!$Y$1,FALSE),FALSE)</f>
        <v>2.475688603199206</v>
      </c>
      <c r="AL515" s="47">
        <f t="shared" si="65"/>
        <v>0.496</v>
      </c>
    </row>
    <row r="516" spans="1:38" x14ac:dyDescent="0.25">
      <c r="A516" s="15">
        <v>0.497</v>
      </c>
      <c r="B516" s="116">
        <f>VLOOKUP($A516,APropertiesDimless!$A$7:$I$1007,VLOOKUP(Span,Data!$N$4:$Y$11,Data!$Y$1,FALSE),FALSE)</f>
        <v>0.54371201632095745</v>
      </c>
      <c r="C516" s="6">
        <f t="shared" si="61"/>
        <v>0.76885600816047872</v>
      </c>
      <c r="D516" s="116">
        <f>VLOOKUP($A516,AProperties!$AE$8:$AM$1007,VLOOKUP(Span,Data!$N$4:$Y$11,Data!$Y$1,FALSE),FALSE)</f>
        <v>0.60270047349574174</v>
      </c>
      <c r="E516" s="116">
        <f t="shared" si="62"/>
        <v>0.88989221275200736</v>
      </c>
      <c r="F516" s="6">
        <f t="shared" si="66"/>
        <v>1.3916561486011587</v>
      </c>
      <c r="G516" s="9"/>
      <c r="H516" s="15">
        <f t="shared" si="63"/>
        <v>0.497</v>
      </c>
      <c r="I516" s="6">
        <f>VLOOKUP(H516,AProperties!$AO$8:$AW$1007,VLOOKUP(Span,Data!$N$4:$Y$11,Data!$Y$1,FALSE),FALSE)^(2/3)</f>
        <v>0.39627113510711859</v>
      </c>
      <c r="J516" s="15">
        <f>$I516*(Slope^0.5)/VLOOKUP($H516,AProperties!$AY$8:$BG$1007,VLOOKUP(Span,Data!$N$4:$Y$11,Data!$Y$1,FALSE),FALSE)</f>
        <v>1.3572970896098353</v>
      </c>
      <c r="K516" s="15">
        <f>$J516*VLOOKUP($H516,AProperties!$A$8:$I$1007,VLOOKUP(Span,Data!$N$4:$Y$11,Data!$Y$1,FALSE),FALSE)</f>
        <v>0.79346690509456597</v>
      </c>
      <c r="L516" s="15">
        <f t="shared" si="67"/>
        <v>1.3572970896098353</v>
      </c>
      <c r="M516" s="15">
        <f t="shared" si="68"/>
        <v>0.497</v>
      </c>
      <c r="O516" s="28">
        <f t="shared" si="64"/>
        <v>0.497</v>
      </c>
      <c r="P516" s="19">
        <f>AA516*VLOOKUP($O516,AProperties!$A$8:$I$1007,VLOOKUP(Span,Data!$N$4:$Y$11,Data!$Y$1,FALSE),FALSE)</f>
        <v>0.32393150754450878</v>
      </c>
      <c r="Q516" s="19">
        <f>AB516*VLOOKUP($O516,AProperties!$A$8:$I$1007,VLOOKUP(Span,Data!$N$4:$Y$11,Data!$Y$1,FALSE),FALSE)</f>
        <v>0.45810833124940686</v>
      </c>
      <c r="R516" s="19">
        <f>AC516*VLOOKUP($O516,AProperties!$A$8:$I$1007,VLOOKUP(Span,Data!$N$4:$Y$11,Data!$Y$1,FALSE),FALSE)</f>
        <v>0.64786301508901756</v>
      </c>
      <c r="S516" s="19">
        <f>AD516*VLOOKUP($O516,AProperties!$A$8:$I$1007,VLOOKUP(Span,Data!$N$4:$Y$11,Data!$Y$1,FALSE),FALSE)</f>
        <v>0.79346690509456597</v>
      </c>
      <c r="T516" s="19">
        <f>AE516*VLOOKUP($O516,AProperties!$A$8:$I$1007,VLOOKUP(Span,Data!$N$4:$Y$11,Data!$Y$1,FALSE),FALSE)</f>
        <v>0.91621666249881373</v>
      </c>
      <c r="U516" s="19">
        <f>AF516*VLOOKUP($O516,AProperties!$A$8:$I$1007,VLOOKUP(Span,Data!$N$4:$Y$11,Data!$Y$1,FALSE),FALSE)</f>
        <v>1.024361369732665</v>
      </c>
      <c r="V516" s="19">
        <f>AG516*VLOOKUP($O516,AProperties!$A$8:$I$1007,VLOOKUP(Span,Data!$N$4:$Y$11,Data!$Y$1,FALSE),FALSE)</f>
        <v>1.1221316584789407</v>
      </c>
      <c r="W516" s="19">
        <f>AH516*VLOOKUP($O516,AProperties!$A$8:$I$1007,VLOOKUP(Span,Data!$N$4:$Y$11,Data!$Y$1,FALSE),FALSE)</f>
        <v>1.2120407180127302</v>
      </c>
      <c r="X516" s="19">
        <f>AI516*VLOOKUP($O516,AProperties!$A$8:$I$1007,VLOOKUP(Span,Data!$N$4:$Y$11,Data!$Y$1,FALSE),FALSE)</f>
        <v>1.2957260301780351</v>
      </c>
      <c r="Y516" s="19">
        <f>AJ516*VLOOKUP($O516,AProperties!$A$8:$I$1007,VLOOKUP(Span,Data!$N$4:$Y$11,Data!$Y$1,FALSE),FALSE)</f>
        <v>1.3743249937482207</v>
      </c>
      <c r="Z516" s="19">
        <f>AK516*VLOOKUP($O516,AProperties!$A$8:$I$1007,VLOOKUP(Span,Data!$N$4:$Y$11,Data!$Y$1,FALSE),FALSE)</f>
        <v>1.4486657418470155</v>
      </c>
      <c r="AA516" s="19">
        <f>$I516*AA$19^0.5/VLOOKUP($O516,AProperties!$AY$8:$BG$1007,VLOOKUP(Span,Data!$N$4:$Y$11,Data!$Y$1,FALSE),FALSE)</f>
        <v>0.55411421648479198</v>
      </c>
      <c r="AB516" s="19">
        <f>$I516*AB$19^0.5/VLOOKUP($O516,AProperties!$AY$8:$BG$1007,VLOOKUP(Span,Data!$N$4:$Y$11,Data!$Y$1,FALSE),FALSE)</f>
        <v>0.78363584005653397</v>
      </c>
      <c r="AC516" s="19">
        <f>$I516*AC$19^0.5/VLOOKUP($O516,AProperties!$AY$8:$BG$1007,VLOOKUP(Span,Data!$N$4:$Y$11,Data!$Y$1,FALSE),FALSE)</f>
        <v>1.108228432969584</v>
      </c>
      <c r="AD516" s="19">
        <f>$I516*AD$19^0.5/VLOOKUP($O516,AProperties!$AY$8:$BG$1007,VLOOKUP(Span,Data!$N$4:$Y$11,Data!$Y$1,FALSE),FALSE)</f>
        <v>1.3572970896098353</v>
      </c>
      <c r="AE516" s="19">
        <f>$I516*AE$19^0.5/VLOOKUP($O516,AProperties!$AY$8:$BG$1007,VLOOKUP(Span,Data!$N$4:$Y$11,Data!$Y$1,FALSE),FALSE)</f>
        <v>1.5672716801130679</v>
      </c>
      <c r="AF516" s="19">
        <f>$I516*AF$19^0.5/VLOOKUP($O516,AProperties!$AY$8:$BG$1007,VLOOKUP(Span,Data!$N$4:$Y$11,Data!$Y$1,FALSE),FALSE)</f>
        <v>1.7522630079715626</v>
      </c>
      <c r="AG516" s="19">
        <f>$I516*AG$19^0.5/VLOOKUP($O516,AProperties!$AY$8:$BG$1007,VLOOKUP(Span,Data!$N$4:$Y$11,Data!$Y$1,FALSE),FALSE)</f>
        <v>1.9195079522957592</v>
      </c>
      <c r="AH516" s="19">
        <f>$I516*AH$19^0.5/VLOOKUP($O516,AProperties!$AY$8:$BG$1007,VLOOKUP(Span,Data!$N$4:$Y$11,Data!$Y$1,FALSE),FALSE)</f>
        <v>2.0733055512267771</v>
      </c>
      <c r="AI516" s="19">
        <f>$I516*AI$19^0.5/VLOOKUP($O516,AProperties!$AY$8:$BG$1007,VLOOKUP(Span,Data!$N$4:$Y$11,Data!$Y$1,FALSE),FALSE)</f>
        <v>2.2164568659391679</v>
      </c>
      <c r="AJ516" s="19">
        <f>$I516*AJ$19^0.5/VLOOKUP($O516,AProperties!$AY$8:$BG$1007,VLOOKUP(Span,Data!$N$4:$Y$11,Data!$Y$1,FALSE),FALSE)</f>
        <v>2.3509075201696019</v>
      </c>
      <c r="AK516" s="19">
        <f>$I516*AK$19^0.5/VLOOKUP($O516,AProperties!$AY$8:$BG$1007,VLOOKUP(Span,Data!$N$4:$Y$11,Data!$Y$1,FALSE),FALSE)</f>
        <v>2.4780741107180591</v>
      </c>
      <c r="AL516" s="47">
        <f t="shared" si="65"/>
        <v>0.497</v>
      </c>
    </row>
    <row r="517" spans="1:38" x14ac:dyDescent="0.25">
      <c r="A517" s="15">
        <v>0.498</v>
      </c>
      <c r="B517" s="116">
        <f>VLOOKUP($A517,APropertiesDimless!$A$7:$I$1007,VLOOKUP(Span,Data!$N$4:$Y$11,Data!$Y$1,FALSE),FALSE)</f>
        <v>0.54505850937072886</v>
      </c>
      <c r="C517" s="6">
        <f t="shared" si="61"/>
        <v>0.77052925468536437</v>
      </c>
      <c r="D517" s="116">
        <f>VLOOKUP($A517,AProperties!$AE$8:$AM$1007,VLOOKUP(Span,Data!$N$4:$Y$11,Data!$Y$1,FALSE),FALSE)</f>
        <v>0.60380861310568656</v>
      </c>
      <c r="E517" s="116">
        <f t="shared" si="62"/>
        <v>0.89219409806863181</v>
      </c>
      <c r="F517" s="6">
        <f t="shared" si="66"/>
        <v>1.3959401876742781</v>
      </c>
      <c r="G517" s="9"/>
      <c r="H517" s="15">
        <f t="shared" si="63"/>
        <v>0.498</v>
      </c>
      <c r="I517" s="6">
        <f>VLOOKUP(H517,AProperties!$AO$8:$AW$1007,VLOOKUP(Span,Data!$N$4:$Y$11,Data!$Y$1,FALSE),FALSE)^(2/3)</f>
        <v>0.39655190737210227</v>
      </c>
      <c r="J517" s="15">
        <f>$I517*(Slope^0.5)/VLOOKUP($H517,AProperties!$AY$8:$BG$1007,VLOOKUP(Span,Data!$N$4:$Y$11,Data!$Y$1,FALSE),FALSE)</f>
        <v>1.35860073627182</v>
      </c>
      <c r="K517" s="15">
        <f>$J517*VLOOKUP($H517,AProperties!$A$8:$I$1007,VLOOKUP(Span,Data!$N$4:$Y$11,Data!$Y$1,FALSE),FALSE)</f>
        <v>0.79568929690245649</v>
      </c>
      <c r="L517" s="15">
        <f t="shared" si="67"/>
        <v>1.35860073627182</v>
      </c>
      <c r="M517" s="15">
        <f t="shared" si="68"/>
        <v>0.498</v>
      </c>
      <c r="O517" s="28">
        <f t="shared" si="64"/>
        <v>0.498</v>
      </c>
      <c r="P517" s="19">
        <f>AA517*VLOOKUP($O517,AProperties!$A$8:$I$1007,VLOOKUP(Span,Data!$N$4:$Y$11,Data!$Y$1,FALSE),FALSE)</f>
        <v>0.32483879520082093</v>
      </c>
      <c r="Q517" s="19">
        <f>AB517*VLOOKUP($O517,AProperties!$A$8:$I$1007,VLOOKUP(Span,Data!$N$4:$Y$11,Data!$Y$1,FALSE),FALSE)</f>
        <v>0.45939142975793729</v>
      </c>
      <c r="R517" s="19">
        <f>AC517*VLOOKUP($O517,AProperties!$A$8:$I$1007,VLOOKUP(Span,Data!$N$4:$Y$11,Data!$Y$1,FALSE),FALSE)</f>
        <v>0.64967759040164186</v>
      </c>
      <c r="S517" s="19">
        <f>AD517*VLOOKUP($O517,AProperties!$A$8:$I$1007,VLOOKUP(Span,Data!$N$4:$Y$11,Data!$Y$1,FALSE),FALSE)</f>
        <v>0.79568929690245649</v>
      </c>
      <c r="T517" s="19">
        <f>AE517*VLOOKUP($O517,AProperties!$A$8:$I$1007,VLOOKUP(Span,Data!$N$4:$Y$11,Data!$Y$1,FALSE),FALSE)</f>
        <v>0.91878285951587457</v>
      </c>
      <c r="U517" s="19">
        <f>AF517*VLOOKUP($O517,AProperties!$A$8:$I$1007,VLOOKUP(Span,Data!$N$4:$Y$11,Data!$Y$1,FALSE),FALSE)</f>
        <v>1.0272304652195676</v>
      </c>
      <c r="V517" s="19">
        <f>AG517*VLOOKUP($O517,AProperties!$A$8:$I$1007,VLOOKUP(Span,Data!$N$4:$Y$11,Data!$Y$1,FALSE),FALSE)</f>
        <v>1.1252745951145662</v>
      </c>
      <c r="W517" s="19">
        <f>AH517*VLOOKUP($O517,AProperties!$A$8:$I$1007,VLOOKUP(Span,Data!$N$4:$Y$11,Data!$Y$1,FALSE),FALSE)</f>
        <v>1.2154354775738994</v>
      </c>
      <c r="X517" s="19">
        <f>AI517*VLOOKUP($O517,AProperties!$A$8:$I$1007,VLOOKUP(Span,Data!$N$4:$Y$11,Data!$Y$1,FALSE),FALSE)</f>
        <v>1.2993551808032837</v>
      </c>
      <c r="Y517" s="19">
        <f>AJ517*VLOOKUP($O517,AProperties!$A$8:$I$1007,VLOOKUP(Span,Data!$N$4:$Y$11,Data!$Y$1,FALSE),FALSE)</f>
        <v>1.3781742892738118</v>
      </c>
      <c r="Z517" s="19">
        <f>AK517*VLOOKUP($O517,AProperties!$A$8:$I$1007,VLOOKUP(Span,Data!$N$4:$Y$11,Data!$Y$1,FALSE),FALSE)</f>
        <v>1.4527232555963361</v>
      </c>
      <c r="AA517" s="19">
        <f>$I517*AA$19^0.5/VLOOKUP($O517,AProperties!$AY$8:$BG$1007,VLOOKUP(Span,Data!$N$4:$Y$11,Data!$Y$1,FALSE),FALSE)</f>
        <v>0.55464642800591601</v>
      </c>
      <c r="AB517" s="19">
        <f>$I517*AB$19^0.5/VLOOKUP($O517,AProperties!$AY$8:$BG$1007,VLOOKUP(Span,Data!$N$4:$Y$11,Data!$Y$1,FALSE),FALSE)</f>
        <v>0.78438850080775901</v>
      </c>
      <c r="AC517" s="19">
        <f>$I517*AC$19^0.5/VLOOKUP($O517,AProperties!$AY$8:$BG$1007,VLOOKUP(Span,Data!$N$4:$Y$11,Data!$Y$1,FALSE),FALSE)</f>
        <v>1.109292856011832</v>
      </c>
      <c r="AD517" s="19">
        <f>$I517*AD$19^0.5/VLOOKUP($O517,AProperties!$AY$8:$BG$1007,VLOOKUP(Span,Data!$N$4:$Y$11,Data!$Y$1,FALSE),FALSE)</f>
        <v>1.35860073627182</v>
      </c>
      <c r="AE517" s="19">
        <f>$I517*AE$19^0.5/VLOOKUP($O517,AProperties!$AY$8:$BG$1007,VLOOKUP(Span,Data!$N$4:$Y$11,Data!$Y$1,FALSE),FALSE)</f>
        <v>1.568777001615518</v>
      </c>
      <c r="AF517" s="19">
        <f>$I517*AF$19^0.5/VLOOKUP($O517,AProperties!$AY$8:$BG$1007,VLOOKUP(Span,Data!$N$4:$Y$11,Data!$Y$1,FALSE),FALSE)</f>
        <v>1.7539460085752978</v>
      </c>
      <c r="AG517" s="19">
        <f>$I517*AG$19^0.5/VLOOKUP($O517,AProperties!$AY$8:$BG$1007,VLOOKUP(Span,Data!$N$4:$Y$11,Data!$Y$1,FALSE),FALSE)</f>
        <v>1.9213515870856801</v>
      </c>
      <c r="AH517" s="19">
        <f>$I517*AH$19^0.5/VLOOKUP($O517,AProperties!$AY$8:$BG$1007,VLOOKUP(Span,Data!$N$4:$Y$11,Data!$Y$1,FALSE),FALSE)</f>
        <v>2.0752969043961169</v>
      </c>
      <c r="AI517" s="19">
        <f>$I517*AI$19^0.5/VLOOKUP($O517,AProperties!$AY$8:$BG$1007,VLOOKUP(Span,Data!$N$4:$Y$11,Data!$Y$1,FALSE),FALSE)</f>
        <v>2.2185857120236641</v>
      </c>
      <c r="AJ517" s="19">
        <f>$I517*AJ$19^0.5/VLOOKUP($O517,AProperties!$AY$8:$BG$1007,VLOOKUP(Span,Data!$N$4:$Y$11,Data!$Y$1,FALSE),FALSE)</f>
        <v>2.3531655024232769</v>
      </c>
      <c r="AK517" s="19">
        <f>$I517*AK$19^0.5/VLOOKUP($O517,AProperties!$AY$8:$BG$1007,VLOOKUP(Span,Data!$N$4:$Y$11,Data!$Y$1,FALSE),FALSE)</f>
        <v>2.4804542329973427</v>
      </c>
      <c r="AL517" s="47">
        <f t="shared" si="65"/>
        <v>0.498</v>
      </c>
    </row>
    <row r="518" spans="1:38" x14ac:dyDescent="0.25">
      <c r="A518" s="15">
        <v>0.499</v>
      </c>
      <c r="B518" s="116">
        <f>VLOOKUP($A518,APropertiesDimless!$A$7:$I$1007,VLOOKUP(Span,Data!$N$4:$Y$11,Data!$Y$1,FALSE),FALSE)</f>
        <v>0.546407083102048</v>
      </c>
      <c r="C518" s="6">
        <f t="shared" si="61"/>
        <v>0.772203541551024</v>
      </c>
      <c r="D518" s="116">
        <f>VLOOKUP($A518,AProperties!$AE$8:$AM$1007,VLOOKUP(Span,Data!$N$4:$Y$11,Data!$Y$1,FALSE),FALSE)</f>
        <v>0.60491604638603846</v>
      </c>
      <c r="E518" s="116">
        <f t="shared" si="62"/>
        <v>0.89449875832139736</v>
      </c>
      <c r="F518" s="6">
        <f t="shared" si="66"/>
        <v>1.4002294568398401</v>
      </c>
      <c r="G518" s="9"/>
      <c r="H518" s="15">
        <f t="shared" si="63"/>
        <v>0.499</v>
      </c>
      <c r="I518" s="6">
        <f>VLOOKUP(H518,AProperties!$AO$8:$AW$1007,VLOOKUP(Span,Data!$N$4:$Y$11,Data!$Y$1,FALSE),FALSE)^(2/3)</f>
        <v>0.39683170664631812</v>
      </c>
      <c r="J518" s="15">
        <f>$I518*(Slope^0.5)/VLOOKUP($H518,AProperties!$AY$8:$BG$1007,VLOOKUP(Span,Data!$N$4:$Y$11,Data!$Y$1,FALSE),FALSE)</f>
        <v>1.3599014356415016</v>
      </c>
      <c r="K518" s="15">
        <f>$J518*VLOOKUP($H518,AProperties!$A$8:$I$1007,VLOOKUP(Span,Data!$N$4:$Y$11,Data!$Y$1,FALSE),FALSE)</f>
        <v>0.79791183016873202</v>
      </c>
      <c r="L518" s="15">
        <f t="shared" si="67"/>
        <v>1.3599014356415016</v>
      </c>
      <c r="M518" s="15">
        <f t="shared" si="68"/>
        <v>0.499</v>
      </c>
      <c r="O518" s="28">
        <f t="shared" si="64"/>
        <v>0.499</v>
      </c>
      <c r="P518" s="19">
        <f>AA518*VLOOKUP($O518,AProperties!$A$8:$I$1007,VLOOKUP(Span,Data!$N$4:$Y$11,Data!$Y$1,FALSE),FALSE)</f>
        <v>0.32574614060727702</v>
      </c>
      <c r="Q518" s="19">
        <f>AB518*VLOOKUP($O518,AProperties!$A$8:$I$1007,VLOOKUP(Span,Data!$N$4:$Y$11,Data!$Y$1,FALSE),FALSE)</f>
        <v>0.46067460993750436</v>
      </c>
      <c r="R518" s="19">
        <f>AC518*VLOOKUP($O518,AProperties!$A$8:$I$1007,VLOOKUP(Span,Data!$N$4:$Y$11,Data!$Y$1,FALSE),FALSE)</f>
        <v>0.65149228121455405</v>
      </c>
      <c r="S518" s="19">
        <f>AD518*VLOOKUP($O518,AProperties!$A$8:$I$1007,VLOOKUP(Span,Data!$N$4:$Y$11,Data!$Y$1,FALSE),FALSE)</f>
        <v>0.79791183016873202</v>
      </c>
      <c r="T518" s="19">
        <f>AE518*VLOOKUP($O518,AProperties!$A$8:$I$1007,VLOOKUP(Span,Data!$N$4:$Y$11,Data!$Y$1,FALSE),FALSE)</f>
        <v>0.92134921987500873</v>
      </c>
      <c r="U518" s="19">
        <f>AF518*VLOOKUP($O518,AProperties!$A$8:$I$1007,VLOOKUP(Span,Data!$N$4:$Y$11,Data!$Y$1,FALSE),FALSE)</f>
        <v>1.0300997433284598</v>
      </c>
      <c r="V518" s="19">
        <f>AG518*VLOOKUP($O518,AProperties!$A$8:$I$1007,VLOOKUP(Span,Data!$N$4:$Y$11,Data!$Y$1,FALSE),FALSE)</f>
        <v>1.1284177318025586</v>
      </c>
      <c r="W518" s="19">
        <f>AH518*VLOOKUP($O518,AProperties!$A$8:$I$1007,VLOOKUP(Span,Data!$N$4:$Y$11,Data!$Y$1,FALSE),FALSE)</f>
        <v>1.2188304532163212</v>
      </c>
      <c r="X518" s="19">
        <f>AI518*VLOOKUP($O518,AProperties!$A$8:$I$1007,VLOOKUP(Span,Data!$N$4:$Y$11,Data!$Y$1,FALSE),FALSE)</f>
        <v>1.3029845624291081</v>
      </c>
      <c r="Y518" s="19">
        <f>AJ518*VLOOKUP($O518,AProperties!$A$8:$I$1007,VLOOKUP(Span,Data!$N$4:$Y$11,Data!$Y$1,FALSE),FALSE)</f>
        <v>1.3820238298125131</v>
      </c>
      <c r="Z518" s="19">
        <f>AK518*VLOOKUP($O518,AProperties!$A$8:$I$1007,VLOOKUP(Span,Data!$N$4:$Y$11,Data!$Y$1,FALSE),FALSE)</f>
        <v>1.456781027612152</v>
      </c>
      <c r="AA518" s="19">
        <f>$I518*AA$19^0.5/VLOOKUP($O518,AProperties!$AY$8:$BG$1007,VLOOKUP(Span,Data!$N$4:$Y$11,Data!$Y$1,FALSE),FALSE)</f>
        <v>0.55517743629999594</v>
      </c>
      <c r="AB518" s="19">
        <f>$I518*AB$19^0.5/VLOOKUP($O518,AProperties!$AY$8:$BG$1007,VLOOKUP(Span,Data!$N$4:$Y$11,Data!$Y$1,FALSE),FALSE)</f>
        <v>0.78513945993897938</v>
      </c>
      <c r="AC518" s="19">
        <f>$I518*AC$19^0.5/VLOOKUP($O518,AProperties!$AY$8:$BG$1007,VLOOKUP(Span,Data!$N$4:$Y$11,Data!$Y$1,FALSE),FALSE)</f>
        <v>1.1103548725999919</v>
      </c>
      <c r="AD518" s="19">
        <f>$I518*AD$19^0.5/VLOOKUP($O518,AProperties!$AY$8:$BG$1007,VLOOKUP(Span,Data!$N$4:$Y$11,Data!$Y$1,FALSE),FALSE)</f>
        <v>1.3599014356415016</v>
      </c>
      <c r="AE518" s="19">
        <f>$I518*AE$19^0.5/VLOOKUP($O518,AProperties!$AY$8:$BG$1007,VLOOKUP(Span,Data!$N$4:$Y$11,Data!$Y$1,FALSE),FALSE)</f>
        <v>1.5702789198779588</v>
      </c>
      <c r="AF518" s="19">
        <f>$I518*AF$19^0.5/VLOOKUP($O518,AProperties!$AY$8:$BG$1007,VLOOKUP(Span,Data!$N$4:$Y$11,Data!$Y$1,FALSE),FALSE)</f>
        <v>1.7556252042410307</v>
      </c>
      <c r="AG518" s="19">
        <f>$I518*AG$19^0.5/VLOOKUP($O518,AProperties!$AY$8:$BG$1007,VLOOKUP(Span,Data!$N$4:$Y$11,Data!$Y$1,FALSE),FALSE)</f>
        <v>1.9231910537748542</v>
      </c>
      <c r="AH518" s="19">
        <f>$I518*AH$19^0.5/VLOOKUP($O518,AProperties!$AY$8:$BG$1007,VLOOKUP(Span,Data!$N$4:$Y$11,Data!$Y$1,FALSE),FALSE)</f>
        <v>2.0772837555020995</v>
      </c>
      <c r="AI518" s="19">
        <f>$I518*AI$19^0.5/VLOOKUP($O518,AProperties!$AY$8:$BG$1007,VLOOKUP(Span,Data!$N$4:$Y$11,Data!$Y$1,FALSE),FALSE)</f>
        <v>2.2207097451999838</v>
      </c>
      <c r="AJ518" s="19">
        <f>$I518*AJ$19^0.5/VLOOKUP($O518,AProperties!$AY$8:$BG$1007,VLOOKUP(Span,Data!$N$4:$Y$11,Data!$Y$1,FALSE),FALSE)</f>
        <v>2.3554183798169381</v>
      </c>
      <c r="AK518" s="19">
        <f>$I518*AK$19^0.5/VLOOKUP($O518,AProperties!$AY$8:$BG$1007,VLOOKUP(Span,Data!$N$4:$Y$11,Data!$Y$1,FALSE),FALSE)</f>
        <v>2.4828289742817007</v>
      </c>
      <c r="AL518" s="47">
        <f t="shared" si="65"/>
        <v>0.499</v>
      </c>
    </row>
    <row r="519" spans="1:38" x14ac:dyDescent="0.25">
      <c r="A519" s="15">
        <v>0.5</v>
      </c>
      <c r="B519" s="116">
        <f>VLOOKUP($A519,APropertiesDimless!$A$7:$I$1007,VLOOKUP(Span,Data!$N$4:$Y$11,Data!$Y$1,FALSE),FALSE)</f>
        <v>0.54775774902818486</v>
      </c>
      <c r="C519" s="6">
        <f t="shared" si="61"/>
        <v>0.77387887451409243</v>
      </c>
      <c r="D519" s="116">
        <f>VLOOKUP($A519,AProperties!$AE$8:$AM$1007,VLOOKUP(Span,Data!$N$4:$Y$11,Data!$Y$1,FALSE),FALSE)</f>
        <v>0.60602277130264115</v>
      </c>
      <c r="E519" s="116">
        <f t="shared" si="62"/>
        <v>0.89680620204857731</v>
      </c>
      <c r="F519" s="6">
        <f t="shared" si="66"/>
        <v>1.4045239610381537</v>
      </c>
      <c r="G519" s="9"/>
      <c r="H519" s="15">
        <f t="shared" si="63"/>
        <v>0.5</v>
      </c>
      <c r="I519" s="6">
        <f>VLOOKUP(H519,AProperties!$AO$8:$AW$1007,VLOOKUP(Span,Data!$N$4:$Y$11,Data!$Y$1,FALSE),FALSE)^(2/3)</f>
        <v>0.39711053417450048</v>
      </c>
      <c r="J519" s="15">
        <f>$I519*(Slope^0.5)/VLOOKUP($H519,AProperties!$AY$8:$BG$1007,VLOOKUP(Span,Data!$N$4:$Y$11,Data!$Y$1,FALSE),FALSE)</f>
        <v>1.3611991900166704</v>
      </c>
      <c r="K519" s="15">
        <f>$J519*VLOOKUP($H519,AProperties!$A$8:$I$1007,VLOOKUP(Span,Data!$N$4:$Y$11,Data!$Y$1,FALSE),FALSE)</f>
        <v>0.80013449138739035</v>
      </c>
      <c r="L519" s="15">
        <f t="shared" si="67"/>
        <v>1.3611991900166704</v>
      </c>
      <c r="M519" s="15">
        <f t="shared" si="68"/>
        <v>0.5</v>
      </c>
      <c r="O519" s="28">
        <f t="shared" si="64"/>
        <v>0.5</v>
      </c>
      <c r="P519" s="19">
        <f>AA519*VLOOKUP($O519,AProperties!$A$8:$I$1007,VLOOKUP(Span,Data!$N$4:$Y$11,Data!$Y$1,FALSE),FALSE)</f>
        <v>0.32665353825007459</v>
      </c>
      <c r="Q519" s="19">
        <f>AB519*VLOOKUP($O519,AProperties!$A$8:$I$1007,VLOOKUP(Span,Data!$N$4:$Y$11,Data!$Y$1,FALSE),FALSE)</f>
        <v>0.46195786399041411</v>
      </c>
      <c r="R519" s="19">
        <f>AC519*VLOOKUP($O519,AProperties!$A$8:$I$1007,VLOOKUP(Span,Data!$N$4:$Y$11,Data!$Y$1,FALSE),FALSE)</f>
        <v>0.65330707650014919</v>
      </c>
      <c r="S519" s="19">
        <f>AD519*VLOOKUP($O519,AProperties!$A$8:$I$1007,VLOOKUP(Span,Data!$N$4:$Y$11,Data!$Y$1,FALSE),FALSE)</f>
        <v>0.80013449138739035</v>
      </c>
      <c r="T519" s="19">
        <f>AE519*VLOOKUP($O519,AProperties!$A$8:$I$1007,VLOOKUP(Span,Data!$N$4:$Y$11,Data!$Y$1,FALSE),FALSE)</f>
        <v>0.92391572798082822</v>
      </c>
      <c r="U519" s="19">
        <f>AF519*VLOOKUP($O519,AProperties!$A$8:$I$1007,VLOOKUP(Span,Data!$N$4:$Y$11,Data!$Y$1,FALSE),FALSE)</f>
        <v>1.0329691866231683</v>
      </c>
      <c r="V519" s="19">
        <f>AG519*VLOOKUP($O519,AProperties!$A$8:$I$1007,VLOOKUP(Span,Data!$N$4:$Y$11,Data!$Y$1,FALSE),FALSE)</f>
        <v>1.1315610494425457</v>
      </c>
      <c r="W519" s="19">
        <f>AH519*VLOOKUP($O519,AProperties!$A$8:$I$1007,VLOOKUP(Span,Data!$N$4:$Y$11,Data!$Y$1,FALSE),FALSE)</f>
        <v>1.222225624309236</v>
      </c>
      <c r="X519" s="19">
        <f>AI519*VLOOKUP($O519,AProperties!$A$8:$I$1007,VLOOKUP(Span,Data!$N$4:$Y$11,Data!$Y$1,FALSE),FALSE)</f>
        <v>1.3066141530002984</v>
      </c>
      <c r="Y519" s="19">
        <f>AJ519*VLOOKUP($O519,AProperties!$A$8:$I$1007,VLOOKUP(Span,Data!$N$4:$Y$11,Data!$Y$1,FALSE),FALSE)</f>
        <v>1.3858735919712424</v>
      </c>
      <c r="Z519" s="19">
        <f>AK519*VLOOKUP($O519,AProperties!$A$8:$I$1007,VLOOKUP(Span,Data!$N$4:$Y$11,Data!$Y$1,FALSE),FALSE)</f>
        <v>1.4608390332359891</v>
      </c>
      <c r="AA519" s="19">
        <f>$I519*AA$19^0.5/VLOOKUP($O519,AProperties!$AY$8:$BG$1007,VLOOKUP(Span,Data!$N$4:$Y$11,Data!$Y$1,FALSE),FALSE)</f>
        <v>0.55570724230510071</v>
      </c>
      <c r="AB519" s="19">
        <f>$I519*AB$19^0.5/VLOOKUP($O519,AProperties!$AY$8:$BG$1007,VLOOKUP(Span,Data!$N$4:$Y$11,Data!$Y$1,FALSE),FALSE)</f>
        <v>0.7858887187768252</v>
      </c>
      <c r="AC519" s="19">
        <f>$I519*AC$19^0.5/VLOOKUP($O519,AProperties!$AY$8:$BG$1007,VLOOKUP(Span,Data!$N$4:$Y$11,Data!$Y$1,FALSE),FALSE)</f>
        <v>1.1114144846102014</v>
      </c>
      <c r="AD519" s="19">
        <f>$I519*AD$19^0.5/VLOOKUP($O519,AProperties!$AY$8:$BG$1007,VLOOKUP(Span,Data!$N$4:$Y$11,Data!$Y$1,FALSE),FALSE)</f>
        <v>1.3611991900166704</v>
      </c>
      <c r="AE519" s="19">
        <f>$I519*AE$19^0.5/VLOOKUP($O519,AProperties!$AY$8:$BG$1007,VLOOKUP(Span,Data!$N$4:$Y$11,Data!$Y$1,FALSE),FALSE)</f>
        <v>1.5717774375536504</v>
      </c>
      <c r="AF519" s="19">
        <f>$I519*AF$19^0.5/VLOOKUP($O519,AProperties!$AY$8:$BG$1007,VLOOKUP(Span,Data!$N$4:$Y$11,Data!$Y$1,FALSE),FALSE)</f>
        <v>1.7573005979351966</v>
      </c>
      <c r="AG519" s="19">
        <f>$I519*AG$19^0.5/VLOOKUP($O519,AProperties!$AY$8:$BG$1007,VLOOKUP(Span,Data!$N$4:$Y$11,Data!$Y$1,FALSE),FALSE)</f>
        <v>1.9250263556128469</v>
      </c>
      <c r="AH519" s="19">
        <f>$I519*AH$19^0.5/VLOOKUP($O519,AProperties!$AY$8:$BG$1007,VLOOKUP(Span,Data!$N$4:$Y$11,Data!$Y$1,FALSE),FALSE)</f>
        <v>2.0792661080546568</v>
      </c>
      <c r="AI519" s="19">
        <f>$I519*AI$19^0.5/VLOOKUP($O519,AProperties!$AY$8:$BG$1007,VLOOKUP(Span,Data!$N$4:$Y$11,Data!$Y$1,FALSE),FALSE)</f>
        <v>2.2228289692204029</v>
      </c>
      <c r="AJ519" s="19">
        <f>$I519*AJ$19^0.5/VLOOKUP($O519,AProperties!$AY$8:$BG$1007,VLOOKUP(Span,Data!$N$4:$Y$11,Data!$Y$1,FALSE),FALSE)</f>
        <v>2.3576661563304757</v>
      </c>
      <c r="AK519" s="19">
        <f>$I519*AK$19^0.5/VLOOKUP($O519,AProperties!$AY$8:$BG$1007,VLOOKUP(Span,Data!$N$4:$Y$11,Data!$Y$1,FALSE),FALSE)</f>
        <v>2.4851983387663044</v>
      </c>
      <c r="AL519" s="47">
        <f t="shared" si="65"/>
        <v>0.5</v>
      </c>
    </row>
    <row r="520" spans="1:38" x14ac:dyDescent="0.25">
      <c r="A520" s="15">
        <v>0.501</v>
      </c>
      <c r="B520" s="116">
        <f>VLOOKUP($A520,APropertiesDimless!$A$7:$I$1007,VLOOKUP(Span,Data!$N$4:$Y$11,Data!$Y$1,FALSE),FALSE)</f>
        <v>0.54911051874107586</v>
      </c>
      <c r="C520" s="6">
        <f t="shared" si="61"/>
        <v>0.77555525937053793</v>
      </c>
      <c r="D520" s="116">
        <f>VLOOKUP($A520,AProperties!$AE$8:$AM$1007,VLOOKUP(Span,Data!$N$4:$Y$11,Data!$Y$1,FALSE),FALSE)</f>
        <v>0.60712878581743068</v>
      </c>
      <c r="E520" s="116">
        <f t="shared" si="62"/>
        <v>0.89911643784644746</v>
      </c>
      <c r="F520" s="6">
        <f t="shared" si="66"/>
        <v>1.4088237053039585</v>
      </c>
      <c r="G520" s="9"/>
      <c r="H520" s="15">
        <f t="shared" si="63"/>
        <v>0.501</v>
      </c>
      <c r="I520" s="6">
        <f>VLOOKUP(H520,AProperties!$AO$8:$AW$1007,VLOOKUP(Span,Data!$N$4:$Y$11,Data!$Y$1,FALSE),FALSE)^(2/3)</f>
        <v>0.39738839119085306</v>
      </c>
      <c r="J520" s="15">
        <f>$I520*(Slope^0.5)/VLOOKUP($H520,AProperties!$AY$8:$BG$1007,VLOOKUP(Span,Data!$N$4:$Y$11,Data!$Y$1,FALSE),FALSE)</f>
        <v>1.3624940016681015</v>
      </c>
      <c r="K520" s="15">
        <f>$J520*VLOOKUP($H520,AProperties!$A$8:$I$1007,VLOOKUP(Span,Data!$N$4:$Y$11,Data!$Y$1,FALSE),FALSE)</f>
        <v>0.80235726704311239</v>
      </c>
      <c r="L520" s="15">
        <f t="shared" si="67"/>
        <v>1.3624940016681015</v>
      </c>
      <c r="M520" s="15">
        <f t="shared" si="68"/>
        <v>0.501</v>
      </c>
      <c r="O520" s="28">
        <f t="shared" si="64"/>
        <v>0.501</v>
      </c>
      <c r="P520" s="19">
        <f>AA520*VLOOKUP($O520,AProperties!$A$8:$I$1007,VLOOKUP(Span,Data!$N$4:$Y$11,Data!$Y$1,FALSE),FALSE)</f>
        <v>0.32756098261160788</v>
      </c>
      <c r="Q520" s="19">
        <f>AB520*VLOOKUP($O520,AProperties!$A$8:$I$1007,VLOOKUP(Span,Data!$N$4:$Y$11,Data!$Y$1,FALSE),FALSE)</f>
        <v>0.46324118411359338</v>
      </c>
      <c r="R520" s="19">
        <f>AC520*VLOOKUP($O520,AProperties!$A$8:$I$1007,VLOOKUP(Span,Data!$N$4:$Y$11,Data!$Y$1,FALSE),FALSE)</f>
        <v>0.65512196522321575</v>
      </c>
      <c r="S520" s="19">
        <f>AD520*VLOOKUP($O520,AProperties!$A$8:$I$1007,VLOOKUP(Span,Data!$N$4:$Y$11,Data!$Y$1,FALSE),FALSE)</f>
        <v>0.80235726704311239</v>
      </c>
      <c r="T520" s="19">
        <f>AE520*VLOOKUP($O520,AProperties!$A$8:$I$1007,VLOOKUP(Span,Data!$N$4:$Y$11,Data!$Y$1,FALSE),FALSE)</f>
        <v>0.92648236822718677</v>
      </c>
      <c r="U520" s="19">
        <f>AF520*VLOOKUP($O520,AProperties!$A$8:$I$1007,VLOOKUP(Span,Data!$N$4:$Y$11,Data!$Y$1,FALSE),FALSE)</f>
        <v>1.0358387776554903</v>
      </c>
      <c r="V520" s="19">
        <f>AG520*VLOOKUP($O520,AProperties!$A$8:$I$1007,VLOOKUP(Span,Data!$N$4:$Y$11,Data!$Y$1,FALSE),FALSE)</f>
        <v>1.1347045289209807</v>
      </c>
      <c r="W520" s="19">
        <f>AH520*VLOOKUP($O520,AProperties!$A$8:$I$1007,VLOOKUP(Span,Data!$N$4:$Y$11,Data!$Y$1,FALSE),FALSE)</f>
        <v>1.225620970207653</v>
      </c>
      <c r="X520" s="19">
        <f>AI520*VLOOKUP($O520,AProperties!$A$8:$I$1007,VLOOKUP(Span,Data!$N$4:$Y$11,Data!$Y$1,FALSE),FALSE)</f>
        <v>1.3102439304464315</v>
      </c>
      <c r="Y520" s="19">
        <f>AJ520*VLOOKUP($O520,AProperties!$A$8:$I$1007,VLOOKUP(Span,Data!$N$4:$Y$11,Data!$Y$1,FALSE),FALSE)</f>
        <v>1.3897235523407798</v>
      </c>
      <c r="Z520" s="19">
        <f>AK520*VLOOKUP($O520,AProperties!$A$8:$I$1007,VLOOKUP(Span,Data!$N$4:$Y$11,Data!$Y$1,FALSE),FALSE)</f>
        <v>1.4648972477923632</v>
      </c>
      <c r="AA520" s="19">
        <f>$I520*AA$19^0.5/VLOOKUP($O520,AProperties!$AY$8:$BG$1007,VLOOKUP(Span,Data!$N$4:$Y$11,Data!$Y$1,FALSE),FALSE)</f>
        <v>0.55623584694827022</v>
      </c>
      <c r="AB520" s="19">
        <f>$I520*AB$19^0.5/VLOOKUP($O520,AProperties!$AY$8:$BG$1007,VLOOKUP(Span,Data!$N$4:$Y$11,Data!$Y$1,FALSE),FALSE)</f>
        <v>0.78663627863232888</v>
      </c>
      <c r="AC520" s="19">
        <f>$I520*AC$19^0.5/VLOOKUP($O520,AProperties!$AY$8:$BG$1007,VLOOKUP(Span,Data!$N$4:$Y$11,Data!$Y$1,FALSE),FALSE)</f>
        <v>1.1124716938965404</v>
      </c>
      <c r="AD520" s="19">
        <f>$I520*AD$19^0.5/VLOOKUP($O520,AProperties!$AY$8:$BG$1007,VLOOKUP(Span,Data!$N$4:$Y$11,Data!$Y$1,FALSE),FALSE)</f>
        <v>1.3624940016681015</v>
      </c>
      <c r="AE520" s="19">
        <f>$I520*AE$19^0.5/VLOOKUP($O520,AProperties!$AY$8:$BG$1007,VLOOKUP(Span,Data!$N$4:$Y$11,Data!$Y$1,FALSE),FALSE)</f>
        <v>1.5732725572646578</v>
      </c>
      <c r="AF520" s="19">
        <f>$I520*AF$19^0.5/VLOOKUP($O520,AProperties!$AY$8:$BG$1007,VLOOKUP(Span,Data!$N$4:$Y$11,Data!$Y$1,FALSE),FALSE)</f>
        <v>1.7589721925893524</v>
      </c>
      <c r="AG520" s="19">
        <f>$I520*AG$19^0.5/VLOOKUP($O520,AProperties!$AY$8:$BG$1007,VLOOKUP(Span,Data!$N$4:$Y$11,Data!$Y$1,FALSE),FALSE)</f>
        <v>1.9268574958110198</v>
      </c>
      <c r="AH520" s="19">
        <f>$I520*AH$19^0.5/VLOOKUP($O520,AProperties!$AY$8:$BG$1007,VLOOKUP(Span,Data!$N$4:$Y$11,Data!$Y$1,FALSE),FALSE)</f>
        <v>2.0812439655224546</v>
      </c>
      <c r="AI520" s="19">
        <f>$I520*AI$19^0.5/VLOOKUP($O520,AProperties!$AY$8:$BG$1007,VLOOKUP(Span,Data!$N$4:$Y$11,Data!$Y$1,FALSE),FALSE)</f>
        <v>2.2249433877930809</v>
      </c>
      <c r="AJ520" s="19">
        <f>$I520*AJ$19^0.5/VLOOKUP($O520,AProperties!$AY$8:$BG$1007,VLOOKUP(Span,Data!$N$4:$Y$11,Data!$Y$1,FALSE),FALSE)</f>
        <v>2.3599088358969862</v>
      </c>
      <c r="AK520" s="19">
        <f>$I520*AK$19^0.5/VLOOKUP($O520,AProperties!$AY$8:$BG$1007,VLOOKUP(Span,Data!$N$4:$Y$11,Data!$Y$1,FALSE),FALSE)</f>
        <v>2.4875623305970018</v>
      </c>
      <c r="AL520" s="47">
        <f t="shared" si="65"/>
        <v>0.501</v>
      </c>
    </row>
    <row r="521" spans="1:38" x14ac:dyDescent="0.25">
      <c r="A521" s="15">
        <v>0.502</v>
      </c>
      <c r="B521" s="116">
        <f>VLOOKUP($A521,APropertiesDimless!$A$7:$I$1007,VLOOKUP(Span,Data!$N$4:$Y$11,Data!$Y$1,FALSE),FALSE)</f>
        <v>0.55046540391204435</v>
      </c>
      <c r="C521" s="6">
        <f t="shared" si="61"/>
        <v>0.77723270195602212</v>
      </c>
      <c r="D521" s="116">
        <f>VLOOKUP($A521,AProperties!$AE$8:$AM$1007,VLOOKUP(Span,Data!$N$4:$Y$11,Data!$Y$1,FALSE),FALSE)</f>
        <v>0.60823408788841282</v>
      </c>
      <c r="E521" s="116">
        <f t="shared" si="62"/>
        <v>0.90142947436985199</v>
      </c>
      <c r="F521" s="6">
        <f t="shared" si="66"/>
        <v>1.4131286947671324</v>
      </c>
      <c r="G521" s="9"/>
      <c r="H521" s="15">
        <f t="shared" si="63"/>
        <v>0.502</v>
      </c>
      <c r="I521" s="6">
        <f>VLOOKUP(H521,AProperties!$AO$8:$AW$1007,VLOOKUP(Span,Data!$N$4:$Y$11,Data!$Y$1,FALSE),FALSE)^(2/3)</f>
        <v>0.39766527891908443</v>
      </c>
      <c r="J521" s="15">
        <f>$I521*(Slope^0.5)/VLOOKUP($H521,AProperties!$AY$8:$BG$1007,VLOOKUP(Span,Data!$N$4:$Y$11,Data!$Y$1,FALSE),FALSE)</f>
        <v>1.3637858728396317</v>
      </c>
      <c r="K521" s="15">
        <f>$J521*VLOOKUP($H521,AProperties!$A$8:$I$1007,VLOOKUP(Span,Data!$N$4:$Y$11,Data!$Y$1,FALSE),FALSE)</f>
        <v>0.80458014361115104</v>
      </c>
      <c r="L521" s="15">
        <f t="shared" si="67"/>
        <v>1.3637858728396317</v>
      </c>
      <c r="M521" s="15">
        <f t="shared" si="68"/>
        <v>0.502</v>
      </c>
      <c r="O521" s="28">
        <f t="shared" si="64"/>
        <v>0.502</v>
      </c>
      <c r="P521" s="19">
        <f>AA521*VLOOKUP($O521,AProperties!$A$8:$I$1007,VLOOKUP(Span,Data!$N$4:$Y$11,Data!$Y$1,FALSE),FALSE)</f>
        <v>0.32846846817042186</v>
      </c>
      <c r="Q521" s="19">
        <f>AB521*VLOOKUP($O521,AProperties!$A$8:$I$1007,VLOOKUP(Span,Data!$N$4:$Y$11,Data!$Y$1,FALSE),FALSE)</f>
        <v>0.46452456249852586</v>
      </c>
      <c r="R521" s="19">
        <f>AC521*VLOOKUP($O521,AProperties!$A$8:$I$1007,VLOOKUP(Span,Data!$N$4:$Y$11,Data!$Y$1,FALSE),FALSE)</f>
        <v>0.65693693634084371</v>
      </c>
      <c r="S521" s="19">
        <f>AD521*VLOOKUP($O521,AProperties!$A$8:$I$1007,VLOOKUP(Span,Data!$N$4:$Y$11,Data!$Y$1,FALSE),FALSE)</f>
        <v>0.80458014361115104</v>
      </c>
      <c r="T521" s="19">
        <f>AE521*VLOOKUP($O521,AProperties!$A$8:$I$1007,VLOOKUP(Span,Data!$N$4:$Y$11,Data!$Y$1,FALSE),FALSE)</f>
        <v>0.92904912499705172</v>
      </c>
      <c r="U521" s="19">
        <f>AF521*VLOOKUP($O521,AProperties!$A$8:$I$1007,VLOOKUP(Span,Data!$N$4:$Y$11,Data!$Y$1,FALSE),FALSE)</f>
        <v>1.0387084989650535</v>
      </c>
      <c r="V521" s="19">
        <f>AG521*VLOOKUP($O521,AProperties!$A$8:$I$1007,VLOOKUP(Span,Data!$N$4:$Y$11,Data!$Y$1,FALSE),FALSE)</f>
        <v>1.1378481511109824</v>
      </c>
      <c r="W521" s="19">
        <f>AH521*VLOOKUP($O521,AProperties!$A$8:$I$1007,VLOOKUP(Span,Data!$N$4:$Y$11,Data!$Y$1,FALSE),FALSE)</f>
        <v>1.22901647025218</v>
      </c>
      <c r="X521" s="19">
        <f>AI521*VLOOKUP($O521,AProperties!$A$8:$I$1007,VLOOKUP(Span,Data!$N$4:$Y$11,Data!$Y$1,FALSE),FALSE)</f>
        <v>1.3138738726816874</v>
      </c>
      <c r="Y521" s="19">
        <f>AJ521*VLOOKUP($O521,AProperties!$A$8:$I$1007,VLOOKUP(Span,Data!$N$4:$Y$11,Data!$Y$1,FALSE),FALSE)</f>
        <v>1.3935736874955773</v>
      </c>
      <c r="Z521" s="19">
        <f>AK521*VLOOKUP($O521,AProperties!$A$8:$I$1007,VLOOKUP(Span,Data!$N$4:$Y$11,Data!$Y$1,FALSE),FALSE)</f>
        <v>1.4689556465885782</v>
      </c>
      <c r="AA521" s="19">
        <f>$I521*AA$19^0.5/VLOOKUP($O521,AProperties!$AY$8:$BG$1007,VLOOKUP(Span,Data!$N$4:$Y$11,Data!$Y$1,FALSE),FALSE)</f>
        <v>0.55676325114554692</v>
      </c>
      <c r="AB521" s="19">
        <f>$I521*AB$19^0.5/VLOOKUP($O521,AProperties!$AY$8:$BG$1007,VLOOKUP(Span,Data!$N$4:$Y$11,Data!$Y$1,FALSE),FALSE)</f>
        <v>0.78738214080097013</v>
      </c>
      <c r="AC521" s="19">
        <f>$I521*AC$19^0.5/VLOOKUP($O521,AProperties!$AY$8:$BG$1007,VLOOKUP(Span,Data!$N$4:$Y$11,Data!$Y$1,FALSE),FALSE)</f>
        <v>1.1135265022910938</v>
      </c>
      <c r="AD521" s="19">
        <f>$I521*AD$19^0.5/VLOOKUP($O521,AProperties!$AY$8:$BG$1007,VLOOKUP(Span,Data!$N$4:$Y$11,Data!$Y$1,FALSE),FALSE)</f>
        <v>1.3637858728396317</v>
      </c>
      <c r="AE521" s="19">
        <f>$I521*AE$19^0.5/VLOOKUP($O521,AProperties!$AY$8:$BG$1007,VLOOKUP(Span,Data!$N$4:$Y$11,Data!$Y$1,FALSE),FALSE)</f>
        <v>1.5747642816019403</v>
      </c>
      <c r="AF521" s="19">
        <f>$I521*AF$19^0.5/VLOOKUP($O521,AProperties!$AY$8:$BG$1007,VLOOKUP(Span,Data!$N$4:$Y$11,Data!$Y$1,FALSE),FALSE)</f>
        <v>1.7606399911002799</v>
      </c>
      <c r="AG521" s="19">
        <f>$I521*AG$19^0.5/VLOOKUP($O521,AProperties!$AY$8:$BG$1007,VLOOKUP(Span,Data!$N$4:$Y$11,Data!$Y$1,FALSE),FALSE)</f>
        <v>1.9286844775426364</v>
      </c>
      <c r="AH521" s="19">
        <f>$I521*AH$19^0.5/VLOOKUP($O521,AProperties!$AY$8:$BG$1007,VLOOKUP(Span,Data!$N$4:$Y$11,Data!$Y$1,FALSE),FALSE)</f>
        <v>2.0832173313330107</v>
      </c>
      <c r="AI521" s="19">
        <f>$I521*AI$19^0.5/VLOOKUP($O521,AProperties!$AY$8:$BG$1007,VLOOKUP(Span,Data!$N$4:$Y$11,Data!$Y$1,FALSE),FALSE)</f>
        <v>2.2270530045821877</v>
      </c>
      <c r="AJ521" s="19">
        <f>$I521*AJ$19^0.5/VLOOKUP($O521,AProperties!$AY$8:$BG$1007,VLOOKUP(Span,Data!$N$4:$Y$11,Data!$Y$1,FALSE),FALSE)</f>
        <v>2.3621464224029101</v>
      </c>
      <c r="AK521" s="19">
        <f>$I521*AK$19^0.5/VLOOKUP($O521,AProperties!$AY$8:$BG$1007,VLOOKUP(Span,Data!$N$4:$Y$11,Data!$Y$1,FALSE),FALSE)</f>
        <v>2.489920953870461</v>
      </c>
      <c r="AL521" s="47">
        <f t="shared" si="65"/>
        <v>0.502</v>
      </c>
    </row>
    <row r="522" spans="1:38" x14ac:dyDescent="0.25">
      <c r="A522" s="15">
        <v>0.503</v>
      </c>
      <c r="B522" s="116">
        <f>VLOOKUP($A522,APropertiesDimless!$A$7:$I$1007,VLOOKUP(Span,Data!$N$4:$Y$11,Data!$Y$1,FALSE),FALSE)</f>
        <v>0.55182241629253015</v>
      </c>
      <c r="C522" s="6">
        <f t="shared" si="61"/>
        <v>0.77891120814626502</v>
      </c>
      <c r="D522" s="116">
        <f>VLOOKUP($A522,AProperties!$AE$8:$AM$1007,VLOOKUP(Span,Data!$N$4:$Y$11,Data!$Y$1,FALSE),FALSE)</f>
        <v>0.60933867546964249</v>
      </c>
      <c r="E522" s="116">
        <f t="shared" si="62"/>
        <v>0.9037453203327771</v>
      </c>
      <c r="F522" s="6">
        <f t="shared" si="66"/>
        <v>1.4174389346534146</v>
      </c>
      <c r="G522" s="9"/>
      <c r="H522" s="15">
        <f t="shared" si="63"/>
        <v>0.503</v>
      </c>
      <c r="I522" s="6">
        <f>VLOOKUP(H522,AProperties!$AO$8:$AW$1007,VLOOKUP(Span,Data!$N$4:$Y$11,Data!$Y$1,FALSE),FALSE)^(2/3)</f>
        <v>0.39794119857244481</v>
      </c>
      <c r="J522" s="15">
        <f>$I522*(Slope^0.5)/VLOOKUP($H522,AProperties!$AY$8:$BG$1007,VLOOKUP(Span,Data!$N$4:$Y$11,Data!$Y$1,FALSE),FALSE)</f>
        <v>1.3650748057482402</v>
      </c>
      <c r="K522" s="15">
        <f>$J522*VLOOKUP($H522,AProperties!$A$8:$I$1007,VLOOKUP(Span,Data!$N$4:$Y$11,Data!$Y$1,FALSE),FALSE)</f>
        <v>0.80680310755722551</v>
      </c>
      <c r="L522" s="15">
        <f t="shared" si="67"/>
        <v>1.3650748057482402</v>
      </c>
      <c r="M522" s="15">
        <f t="shared" si="68"/>
        <v>0.503</v>
      </c>
      <c r="O522" s="28">
        <f t="shared" si="64"/>
        <v>0.503</v>
      </c>
      <c r="P522" s="19">
        <f>AA522*VLOOKUP($O522,AProperties!$A$8:$I$1007,VLOOKUP(Span,Data!$N$4:$Y$11,Data!$Y$1,FALSE),FALSE)</f>
        <v>0.32937598940116958</v>
      </c>
      <c r="Q522" s="19">
        <f>AB522*VLOOKUP($O522,AProperties!$A$8:$I$1007,VLOOKUP(Span,Data!$N$4:$Y$11,Data!$Y$1,FALSE),FALSE)</f>
        <v>0.46580799133119083</v>
      </c>
      <c r="R522" s="19">
        <f>AC522*VLOOKUP($O522,AProperties!$A$8:$I$1007,VLOOKUP(Span,Data!$N$4:$Y$11,Data!$Y$1,FALSE),FALSE)</f>
        <v>0.65875197880233916</v>
      </c>
      <c r="S522" s="19">
        <f>AD522*VLOOKUP($O522,AProperties!$A$8:$I$1007,VLOOKUP(Span,Data!$N$4:$Y$11,Data!$Y$1,FALSE),FALSE)</f>
        <v>0.80680310755722551</v>
      </c>
      <c r="T522" s="19">
        <f>AE522*VLOOKUP($O522,AProperties!$A$8:$I$1007,VLOOKUP(Span,Data!$N$4:$Y$11,Data!$Y$1,FALSE),FALSE)</f>
        <v>0.93161598266238166</v>
      </c>
      <c r="U522" s="19">
        <f>AF522*VLOOKUP($O522,AProperties!$A$8:$I$1007,VLOOKUP(Span,Data!$N$4:$Y$11,Data!$Y$1,FALSE),FALSE)</f>
        <v>1.0415783330791752</v>
      </c>
      <c r="V522" s="19">
        <f>AG522*VLOOKUP($O522,AProperties!$A$8:$I$1007,VLOOKUP(Span,Data!$N$4:$Y$11,Data!$Y$1,FALSE),FALSE)</f>
        <v>1.1409918968721873</v>
      </c>
      <c r="W522" s="19">
        <f>AH522*VLOOKUP($O522,AProperties!$A$8:$I$1007,VLOOKUP(Span,Data!$N$4:$Y$11,Data!$Y$1,FALSE),FALSE)</f>
        <v>1.2324121037688616</v>
      </c>
      <c r="X522" s="19">
        <f>AI522*VLOOKUP($O522,AProperties!$A$8:$I$1007,VLOOKUP(Span,Data!$N$4:$Y$11,Data!$Y$1,FALSE),FALSE)</f>
        <v>1.3175039576046783</v>
      </c>
      <c r="Y522" s="19">
        <f>AJ522*VLOOKUP($O522,AProperties!$A$8:$I$1007,VLOOKUP(Span,Data!$N$4:$Y$11,Data!$Y$1,FALSE),FALSE)</f>
        <v>1.3974239739935721</v>
      </c>
      <c r="Z522" s="19">
        <f>AK522*VLOOKUP($O522,AProperties!$A$8:$I$1007,VLOOKUP(Span,Data!$N$4:$Y$11,Data!$Y$1,FALSE),FALSE)</f>
        <v>1.4730142049145309</v>
      </c>
      <c r="AA522" s="19">
        <f>$I522*AA$19^0.5/VLOOKUP($O522,AProperties!$AY$8:$BG$1007,VLOOKUP(Span,Data!$N$4:$Y$11,Data!$Y$1,FALSE),FALSE)</f>
        <v>0.55728945580200906</v>
      </c>
      <c r="AB522" s="19">
        <f>$I522*AB$19^0.5/VLOOKUP($O522,AProperties!$AY$8:$BG$1007,VLOOKUP(Span,Data!$N$4:$Y$11,Data!$Y$1,FALSE),FALSE)</f>
        <v>0.78812630656272276</v>
      </c>
      <c r="AC522" s="19">
        <f>$I522*AC$19^0.5/VLOOKUP($O522,AProperties!$AY$8:$BG$1007,VLOOKUP(Span,Data!$N$4:$Y$11,Data!$Y$1,FALSE),FALSE)</f>
        <v>1.1145789116040181</v>
      </c>
      <c r="AD522" s="19">
        <f>$I522*AD$19^0.5/VLOOKUP($O522,AProperties!$AY$8:$BG$1007,VLOOKUP(Span,Data!$N$4:$Y$11,Data!$Y$1,FALSE),FALSE)</f>
        <v>1.3650748057482402</v>
      </c>
      <c r="AE522" s="19">
        <f>$I522*AE$19^0.5/VLOOKUP($O522,AProperties!$AY$8:$BG$1007,VLOOKUP(Span,Data!$N$4:$Y$11,Data!$Y$1,FALSE),FALSE)</f>
        <v>1.5762526131254455</v>
      </c>
      <c r="AF522" s="19">
        <f>$I522*AF$19^0.5/VLOOKUP($O522,AProperties!$AY$8:$BG$1007,VLOOKUP(Span,Data!$N$4:$Y$11,Data!$Y$1,FALSE),FALSE)</f>
        <v>1.7623039963300864</v>
      </c>
      <c r="AG522" s="19">
        <f>$I522*AG$19^0.5/VLOOKUP($O522,AProperties!$AY$8:$BG$1007,VLOOKUP(Span,Data!$N$4:$Y$11,Data!$Y$1,FALSE),FALSE)</f>
        <v>1.9305073039429796</v>
      </c>
      <c r="AH522" s="19">
        <f>$I522*AH$19^0.5/VLOOKUP($O522,AProperties!$AY$8:$BG$1007,VLOOKUP(Span,Data!$N$4:$Y$11,Data!$Y$1,FALSE),FALSE)</f>
        <v>2.085186208872817</v>
      </c>
      <c r="AI522" s="19">
        <f>$I522*AI$19^0.5/VLOOKUP($O522,AProperties!$AY$8:$BG$1007,VLOOKUP(Span,Data!$N$4:$Y$11,Data!$Y$1,FALSE),FALSE)</f>
        <v>2.2291578232080362</v>
      </c>
      <c r="AJ522" s="19">
        <f>$I522*AJ$19^0.5/VLOOKUP($O522,AProperties!$AY$8:$BG$1007,VLOOKUP(Span,Data!$N$4:$Y$11,Data!$Y$1,FALSE),FALSE)</f>
        <v>2.3643789196881677</v>
      </c>
      <c r="AK522" s="19">
        <f>$I522*AK$19^0.5/VLOOKUP($O522,AProperties!$AY$8:$BG$1007,VLOOKUP(Span,Data!$N$4:$Y$11,Data!$Y$1,FALSE),FALSE)</f>
        <v>2.4922742126343138</v>
      </c>
      <c r="AL522" s="47">
        <f t="shared" si="65"/>
        <v>0.503</v>
      </c>
    </row>
    <row r="523" spans="1:38" x14ac:dyDescent="0.25">
      <c r="A523" s="15">
        <v>0.504</v>
      </c>
      <c r="B523" s="116">
        <f>VLOOKUP($A523,APropertiesDimless!$A$7:$I$1007,VLOOKUP(Span,Data!$N$4:$Y$11,Data!$Y$1,FALSE),FALSE)</f>
        <v>0.55318156771482596</v>
      </c>
      <c r="C523" s="6">
        <f t="shared" si="61"/>
        <v>0.78059078385741298</v>
      </c>
      <c r="D523" s="116">
        <f>VLOOKUP($A523,AProperties!$AE$8:$AM$1007,VLOOKUP(Span,Data!$N$4:$Y$11,Data!$Y$1,FALSE),FALSE)</f>
        <v>0.61044254651120133</v>
      </c>
      <c r="E523" s="116">
        <f t="shared" si="62"/>
        <v>0.90606398450892744</v>
      </c>
      <c r="F523" s="6">
        <f t="shared" si="66"/>
        <v>1.421754430285129</v>
      </c>
      <c r="G523" s="9"/>
      <c r="H523" s="15">
        <f t="shared" si="63"/>
        <v>0.504</v>
      </c>
      <c r="I523" s="6">
        <f>VLOOKUP(H523,AProperties!$AO$8:$AW$1007,VLOOKUP(Span,Data!$N$4:$Y$11,Data!$Y$1,FALSE),FALSE)^(2/3)</f>
        <v>0.39821615135376021</v>
      </c>
      <c r="J523" s="15">
        <f>$I523*(Slope^0.5)/VLOOKUP($H523,AProperties!$AY$8:$BG$1007,VLOOKUP(Span,Data!$N$4:$Y$11,Data!$Y$1,FALSE),FALSE)</f>
        <v>1.3663608025841243</v>
      </c>
      <c r="K523" s="15">
        <f>$J523*VLOOKUP($H523,AProperties!$A$8:$I$1007,VLOOKUP(Span,Data!$N$4:$Y$11,Data!$Y$1,FALSE),FALSE)</f>
        <v>0.80902614533740991</v>
      </c>
      <c r="L523" s="15">
        <f t="shared" si="67"/>
        <v>1.3663608025841243</v>
      </c>
      <c r="M523" s="15">
        <f t="shared" si="68"/>
        <v>0.504</v>
      </c>
      <c r="O523" s="28">
        <f t="shared" si="64"/>
        <v>0.504</v>
      </c>
      <c r="P523" s="19">
        <f>AA523*VLOOKUP($O523,AProperties!$A$8:$I$1007,VLOOKUP(Span,Data!$N$4:$Y$11,Data!$Y$1,FALSE),FALSE)</f>
        <v>0.33028354077456634</v>
      </c>
      <c r="Q523" s="19">
        <f>AB523*VLOOKUP($O523,AProperties!$A$8:$I$1007,VLOOKUP(Span,Data!$N$4:$Y$11,Data!$Y$1,FALSE),FALSE)</f>
        <v>0.46709146279199887</v>
      </c>
      <c r="R523" s="19">
        <f>AC523*VLOOKUP($O523,AProperties!$A$8:$I$1007,VLOOKUP(Span,Data!$N$4:$Y$11,Data!$Y$1,FALSE),FALSE)</f>
        <v>0.66056708154913268</v>
      </c>
      <c r="S523" s="19">
        <f>AD523*VLOOKUP($O523,AProperties!$A$8:$I$1007,VLOOKUP(Span,Data!$N$4:$Y$11,Data!$Y$1,FALSE),FALSE)</f>
        <v>0.80902614533740991</v>
      </c>
      <c r="T523" s="19">
        <f>AE523*VLOOKUP($O523,AProperties!$A$8:$I$1007,VLOOKUP(Span,Data!$N$4:$Y$11,Data!$Y$1,FALSE),FALSE)</f>
        <v>0.93418292558399774</v>
      </c>
      <c r="U523" s="19">
        <f>AF523*VLOOKUP($O523,AProperties!$A$8:$I$1007,VLOOKUP(Span,Data!$N$4:$Y$11,Data!$Y$1,FALSE),FALSE)</f>
        <v>1.0444482625127232</v>
      </c>
      <c r="V523" s="19">
        <f>AG523*VLOOKUP($O523,AProperties!$A$8:$I$1007,VLOOKUP(Span,Data!$N$4:$Y$11,Data!$Y$1,FALSE),FALSE)</f>
        <v>1.1441357470505917</v>
      </c>
      <c r="W523" s="19">
        <f>AH523*VLOOKUP($O523,AProperties!$A$8:$I$1007,VLOOKUP(Span,Data!$N$4:$Y$11,Data!$Y$1,FALSE),FALSE)</f>
        <v>1.2358078500690086</v>
      </c>
      <c r="X523" s="19">
        <f>AI523*VLOOKUP($O523,AProperties!$A$8:$I$1007,VLOOKUP(Span,Data!$N$4:$Y$11,Data!$Y$1,FALSE),FALSE)</f>
        <v>1.3211341630982654</v>
      </c>
      <c r="Y523" s="19">
        <f>AJ523*VLOOKUP($O523,AProperties!$A$8:$I$1007,VLOOKUP(Span,Data!$N$4:$Y$11,Data!$Y$1,FALSE),FALSE)</f>
        <v>1.4012743883759966</v>
      </c>
      <c r="Z523" s="19">
        <f>AK523*VLOOKUP($O523,AProperties!$A$8:$I$1007,VLOOKUP(Span,Data!$N$4:$Y$11,Data!$Y$1,FALSE),FALSE)</f>
        <v>1.4770728980425076</v>
      </c>
      <c r="AA523" s="19">
        <f>$I523*AA$19^0.5/VLOOKUP($O523,AProperties!$AY$8:$BG$1007,VLOOKUP(Span,Data!$N$4:$Y$11,Data!$Y$1,FALSE),FALSE)</f>
        <v>0.5578144618118005</v>
      </c>
      <c r="AB523" s="19">
        <f>$I523*AB$19^0.5/VLOOKUP($O523,AProperties!$AY$8:$BG$1007,VLOOKUP(Span,Data!$N$4:$Y$11,Data!$Y$1,FALSE),FALSE)</f>
        <v>0.78886877718209725</v>
      </c>
      <c r="AC523" s="19">
        <f>$I523*AC$19^0.5/VLOOKUP($O523,AProperties!$AY$8:$BG$1007,VLOOKUP(Span,Data!$N$4:$Y$11,Data!$Y$1,FALSE),FALSE)</f>
        <v>1.115628923623601</v>
      </c>
      <c r="AD523" s="19">
        <f>$I523*AD$19^0.5/VLOOKUP($O523,AProperties!$AY$8:$BG$1007,VLOOKUP(Span,Data!$N$4:$Y$11,Data!$Y$1,FALSE),FALSE)</f>
        <v>1.3663608025841243</v>
      </c>
      <c r="AE523" s="19">
        <f>$I523*AE$19^0.5/VLOOKUP($O523,AProperties!$AY$8:$BG$1007,VLOOKUP(Span,Data!$N$4:$Y$11,Data!$Y$1,FALSE),FALSE)</f>
        <v>1.5777375543641945</v>
      </c>
      <c r="AF523" s="19">
        <f>$I523*AF$19^0.5/VLOOKUP($O523,AProperties!$AY$8:$BG$1007,VLOOKUP(Span,Data!$N$4:$Y$11,Data!$Y$1,FALSE),FALSE)</f>
        <v>1.7639642111063043</v>
      </c>
      <c r="AG523" s="19">
        <f>$I523*AG$19^0.5/VLOOKUP($O523,AProperties!$AY$8:$BG$1007,VLOOKUP(Span,Data!$N$4:$Y$11,Data!$Y$1,FALSE),FALSE)</f>
        <v>1.9323259781094557</v>
      </c>
      <c r="AH523" s="19">
        <f>$I523*AH$19^0.5/VLOOKUP($O523,AProperties!$AY$8:$BG$1007,VLOOKUP(Span,Data!$N$4:$Y$11,Data!$Y$1,FALSE),FALSE)</f>
        <v>2.0871506014874543</v>
      </c>
      <c r="AI523" s="19">
        <f>$I523*AI$19^0.5/VLOOKUP($O523,AProperties!$AY$8:$BG$1007,VLOOKUP(Span,Data!$N$4:$Y$11,Data!$Y$1,FALSE),FALSE)</f>
        <v>2.231257847247202</v>
      </c>
      <c r="AJ523" s="19">
        <f>$I523*AJ$19^0.5/VLOOKUP($O523,AProperties!$AY$8:$BG$1007,VLOOKUP(Span,Data!$N$4:$Y$11,Data!$Y$1,FALSE),FALSE)</f>
        <v>2.3666063315462917</v>
      </c>
      <c r="AK523" s="19">
        <f>$I523*AK$19^0.5/VLOOKUP($O523,AProperties!$AY$8:$BG$1007,VLOOKUP(Span,Data!$N$4:$Y$11,Data!$Y$1,FALSE),FALSE)</f>
        <v>2.4946221108872928</v>
      </c>
      <c r="AL523" s="47">
        <f t="shared" si="65"/>
        <v>0.504</v>
      </c>
    </row>
    <row r="524" spans="1:38" x14ac:dyDescent="0.25">
      <c r="A524" s="15">
        <v>0.505</v>
      </c>
      <c r="B524" s="116">
        <f>VLOOKUP($A524,APropertiesDimless!$A$7:$I$1007,VLOOKUP(Span,Data!$N$4:$Y$11,Data!$Y$1,FALSE),FALSE)</f>
        <v>0.55454287009282444</v>
      </c>
      <c r="C524" s="6">
        <f t="shared" si="61"/>
        <v>0.78227143504641217</v>
      </c>
      <c r="D524" s="116">
        <f>VLOOKUP($A524,AProperties!$AE$8:$AM$1007,VLOOKUP(Span,Data!$N$4:$Y$11,Data!$Y$1,FALSE),FALSE)</f>
        <v>0.6115456989591771</v>
      </c>
      <c r="E524" s="116">
        <f t="shared" si="62"/>
        <v>0.90838547573231421</v>
      </c>
      <c r="F524" s="6">
        <f t="shared" si="66"/>
        <v>1.4260751870819286</v>
      </c>
      <c r="G524" s="9"/>
      <c r="H524" s="15">
        <f t="shared" si="63"/>
        <v>0.505</v>
      </c>
      <c r="I524" s="6">
        <f>VLOOKUP(H524,AProperties!$AO$8:$AW$1007,VLOOKUP(Span,Data!$N$4:$Y$11,Data!$Y$1,FALSE),FALSE)^(2/3)</f>
        <v>0.39849013845546832</v>
      </c>
      <c r="J524" s="15">
        <f>$I524*(Slope^0.5)/VLOOKUP($H524,AProperties!$AY$8:$BG$1007,VLOOKUP(Span,Data!$N$4:$Y$11,Data!$Y$1,FALSE),FALSE)</f>
        <v>1.3676438655107714</v>
      </c>
      <c r="K524" s="15">
        <f>$J524*VLOOKUP($H524,AProperties!$A$8:$I$1007,VLOOKUP(Span,Data!$N$4:$Y$11,Data!$Y$1,FALSE),FALSE)</f>
        <v>0.81124924339802396</v>
      </c>
      <c r="L524" s="15">
        <f t="shared" si="67"/>
        <v>1.3676438655107714</v>
      </c>
      <c r="M524" s="15">
        <f t="shared" si="68"/>
        <v>0.505</v>
      </c>
      <c r="O524" s="28">
        <f t="shared" si="64"/>
        <v>0.505</v>
      </c>
      <c r="P524" s="19">
        <f>AA524*VLOOKUP($O524,AProperties!$A$8:$I$1007,VLOOKUP(Span,Data!$N$4:$Y$11,Data!$Y$1,FALSE),FALSE)</f>
        <v>0.33119111675734558</v>
      </c>
      <c r="Q524" s="19">
        <f>AB524*VLOOKUP($O524,AProperties!$A$8:$I$1007,VLOOKUP(Span,Data!$N$4:$Y$11,Data!$Y$1,FALSE),FALSE)</f>
        <v>0.4683749690557294</v>
      </c>
      <c r="R524" s="19">
        <f>AC524*VLOOKUP($O524,AProperties!$A$8:$I$1007,VLOOKUP(Span,Data!$N$4:$Y$11,Data!$Y$1,FALSE),FALSE)</f>
        <v>0.66238223351469117</v>
      </c>
      <c r="S524" s="19">
        <f>AD524*VLOOKUP($O524,AProperties!$A$8:$I$1007,VLOOKUP(Span,Data!$N$4:$Y$11,Data!$Y$1,FALSE),FALSE)</f>
        <v>0.81124924339802396</v>
      </c>
      <c r="T524" s="19">
        <f>AE524*VLOOKUP($O524,AProperties!$A$8:$I$1007,VLOOKUP(Span,Data!$N$4:$Y$11,Data!$Y$1,FALSE),FALSE)</f>
        <v>0.93674993811145879</v>
      </c>
      <c r="U524" s="19">
        <f>AF524*VLOOKUP($O524,AProperties!$A$8:$I$1007,VLOOKUP(Span,Data!$N$4:$Y$11,Data!$Y$1,FALSE),FALSE)</f>
        <v>1.0473182697679713</v>
      </c>
      <c r="V524" s="19">
        <f>AG524*VLOOKUP($O524,AProperties!$A$8:$I$1007,VLOOKUP(Span,Data!$N$4:$Y$11,Data!$Y$1,FALSE),FALSE)</f>
        <v>1.1472796824783977</v>
      </c>
      <c r="W524" s="19">
        <f>AH524*VLOOKUP($O524,AProperties!$A$8:$I$1007,VLOOKUP(Span,Data!$N$4:$Y$11,Data!$Y$1,FALSE),FALSE)</f>
        <v>1.2392036884490332</v>
      </c>
      <c r="X524" s="19">
        <f>AI524*VLOOKUP($O524,AProperties!$A$8:$I$1007,VLOOKUP(Span,Data!$N$4:$Y$11,Data!$Y$1,FALSE),FALSE)</f>
        <v>1.3247644670293823</v>
      </c>
      <c r="Y524" s="19">
        <f>AJ524*VLOOKUP($O524,AProperties!$A$8:$I$1007,VLOOKUP(Span,Data!$N$4:$Y$11,Data!$Y$1,FALSE),FALSE)</f>
        <v>1.4051249071671881</v>
      </c>
      <c r="Z524" s="19">
        <f>AK524*VLOOKUP($O524,AProperties!$A$8:$I$1007,VLOOKUP(Span,Data!$N$4:$Y$11,Data!$Y$1,FALSE),FALSE)</f>
        <v>1.4811317012269889</v>
      </c>
      <c r="AA524" s="19">
        <f>$I524*AA$19^0.5/VLOOKUP($O524,AProperties!$AY$8:$BG$1007,VLOOKUP(Span,Data!$N$4:$Y$11,Data!$Y$1,FALSE),FALSE)</f>
        <v>0.55833827005816183</v>
      </c>
      <c r="AB524" s="19">
        <f>$I524*AB$19^0.5/VLOOKUP($O524,AProperties!$AY$8:$BG$1007,VLOOKUP(Span,Data!$N$4:$Y$11,Data!$Y$1,FALSE),FALSE)</f>
        <v>0.78960955390818433</v>
      </c>
      <c r="AC524" s="19">
        <f>$I524*AC$19^0.5/VLOOKUP($O524,AProperties!$AY$8:$BG$1007,VLOOKUP(Span,Data!$N$4:$Y$11,Data!$Y$1,FALSE),FALSE)</f>
        <v>1.1166765401163237</v>
      </c>
      <c r="AD524" s="19">
        <f>$I524*AD$19^0.5/VLOOKUP($O524,AProperties!$AY$8:$BG$1007,VLOOKUP(Span,Data!$N$4:$Y$11,Data!$Y$1,FALSE),FALSE)</f>
        <v>1.3676438655107714</v>
      </c>
      <c r="AE524" s="19">
        <f>$I524*AE$19^0.5/VLOOKUP($O524,AProperties!$AY$8:$BG$1007,VLOOKUP(Span,Data!$N$4:$Y$11,Data!$Y$1,FALSE),FALSE)</f>
        <v>1.5792191078163687</v>
      </c>
      <c r="AF524" s="19">
        <f>$I524*AF$19^0.5/VLOOKUP($O524,AProperties!$AY$8:$BG$1007,VLOOKUP(Span,Data!$N$4:$Y$11,Data!$Y$1,FALSE),FALSE)</f>
        <v>1.7656206382219848</v>
      </c>
      <c r="AG524" s="19">
        <f>$I524*AG$19^0.5/VLOOKUP($O524,AProperties!$AY$8:$BG$1007,VLOOKUP(Span,Data!$N$4:$Y$11,Data!$Y$1,FALSE),FALSE)</f>
        <v>1.9341405031016985</v>
      </c>
      <c r="AH524" s="19">
        <f>$I524*AH$19^0.5/VLOOKUP($O524,AProperties!$AY$8:$BG$1007,VLOOKUP(Span,Data!$N$4:$Y$11,Data!$Y$1,FALSE),FALSE)</f>
        <v>2.0891105124817053</v>
      </c>
      <c r="AI524" s="19">
        <f>$I524*AI$19^0.5/VLOOKUP($O524,AProperties!$AY$8:$BG$1007,VLOOKUP(Span,Data!$N$4:$Y$11,Data!$Y$1,FALSE),FALSE)</f>
        <v>2.2333530802326473</v>
      </c>
      <c r="AJ524" s="19">
        <f>$I524*AJ$19^0.5/VLOOKUP($O524,AProperties!$AY$8:$BG$1007,VLOOKUP(Span,Data!$N$4:$Y$11,Data!$Y$1,FALSE),FALSE)</f>
        <v>2.3688286617245526</v>
      </c>
      <c r="AK524" s="19">
        <f>$I524*AK$19^0.5/VLOOKUP($O524,AProperties!$AY$8:$BG$1007,VLOOKUP(Span,Data!$N$4:$Y$11,Data!$Y$1,FALSE),FALSE)</f>
        <v>2.4969646525793707</v>
      </c>
      <c r="AL524" s="47">
        <f t="shared" si="65"/>
        <v>0.505</v>
      </c>
    </row>
    <row r="525" spans="1:38" x14ac:dyDescent="0.25">
      <c r="A525" s="15">
        <v>0.50600000000000001</v>
      </c>
      <c r="B525" s="116">
        <f>VLOOKUP($A525,APropertiesDimless!$A$7:$I$1007,VLOOKUP(Span,Data!$N$4:$Y$11,Data!$Y$1,FALSE),FALSE)</f>
        <v>0.5559063354227699</v>
      </c>
      <c r="C525" s="6">
        <f t="shared" si="61"/>
        <v>0.7839531677113849</v>
      </c>
      <c r="D525" s="116">
        <f>VLOOKUP($A525,AProperties!$AE$8:$AM$1007,VLOOKUP(Span,Data!$N$4:$Y$11,Data!$Y$1,FALSE),FALSE)</f>
        <v>0.61264813075564017</v>
      </c>
      <c r="E525" s="116">
        <f t="shared" si="62"/>
        <v>0.91070980289784442</v>
      </c>
      <c r="F525" s="6">
        <f t="shared" si="66"/>
        <v>1.4304012105615338</v>
      </c>
      <c r="G525" s="9"/>
      <c r="H525" s="15">
        <f t="shared" si="63"/>
        <v>0.50600000000000001</v>
      </c>
      <c r="I525" s="6">
        <f>VLOOKUP(H525,AProperties!$AO$8:$AW$1007,VLOOKUP(Span,Data!$N$4:$Y$11,Data!$Y$1,FALSE),FALSE)^(2/3)</f>
        <v>0.39876316105965154</v>
      </c>
      <c r="J525" s="15">
        <f>$I525*(Slope^0.5)/VLOOKUP($H525,AProperties!$AY$8:$BG$1007,VLOOKUP(Span,Data!$N$4:$Y$11,Data!$Y$1,FALSE),FALSE)</f>
        <v>1.3689239966650379</v>
      </c>
      <c r="K525" s="15">
        <f>$J525*VLOOKUP($H525,AProperties!$A$8:$I$1007,VLOOKUP(Span,Data!$N$4:$Y$11,Data!$Y$1,FALSE),FALSE)</f>
        <v>0.81347238817552436</v>
      </c>
      <c r="L525" s="15">
        <f t="shared" si="67"/>
        <v>1.3689239966650379</v>
      </c>
      <c r="M525" s="15">
        <f t="shared" si="68"/>
        <v>0.50600000000000001</v>
      </c>
      <c r="O525" s="28">
        <f t="shared" si="64"/>
        <v>0.50600000000000001</v>
      </c>
      <c r="P525" s="19">
        <f>AA525*VLOOKUP($O525,AProperties!$A$8:$I$1007,VLOOKUP(Span,Data!$N$4:$Y$11,Data!$Y$1,FALSE),FALSE)</f>
        <v>0.33209871181221379</v>
      </c>
      <c r="Q525" s="19">
        <f>AB525*VLOOKUP($O525,AProperties!$A$8:$I$1007,VLOOKUP(Span,Data!$N$4:$Y$11,Data!$Y$1,FALSE),FALSE)</f>
        <v>0.46965850229146677</v>
      </c>
      <c r="R525" s="19">
        <f>AC525*VLOOKUP($O525,AProperties!$A$8:$I$1007,VLOOKUP(Span,Data!$N$4:$Y$11,Data!$Y$1,FALSE),FALSE)</f>
        <v>0.66419742362442757</v>
      </c>
      <c r="S525" s="19">
        <f>AD525*VLOOKUP($O525,AProperties!$A$8:$I$1007,VLOOKUP(Span,Data!$N$4:$Y$11,Data!$Y$1,FALSE),FALSE)</f>
        <v>0.81347238817552436</v>
      </c>
      <c r="T525" s="19">
        <f>AE525*VLOOKUP($O525,AProperties!$A$8:$I$1007,VLOOKUP(Span,Data!$N$4:$Y$11,Data!$Y$1,FALSE),FALSE)</f>
        <v>0.93931700458293355</v>
      </c>
      <c r="U525" s="19">
        <f>AF525*VLOOKUP($O525,AProperties!$A$8:$I$1007,VLOOKUP(Span,Data!$N$4:$Y$11,Data!$Y$1,FALSE),FALSE)</f>
        <v>1.0501883373344605</v>
      </c>
      <c r="V525" s="19">
        <f>AG525*VLOOKUP($O525,AProperties!$A$8:$I$1007,VLOOKUP(Span,Data!$N$4:$Y$11,Data!$Y$1,FALSE),FALSE)</f>
        <v>1.1504236839738577</v>
      </c>
      <c r="W525" s="19">
        <f>AH525*VLOOKUP($O525,AProperties!$A$8:$I$1007,VLOOKUP(Span,Data!$N$4:$Y$11,Data!$Y$1,FALSE),FALSE)</f>
        <v>1.2425995981902804</v>
      </c>
      <c r="X525" s="19">
        <f>AI525*VLOOKUP($O525,AProperties!$A$8:$I$1007,VLOOKUP(Span,Data!$N$4:$Y$11,Data!$Y$1,FALSE),FALSE)</f>
        <v>1.3283948472488551</v>
      </c>
      <c r="Y525" s="19">
        <f>AJ525*VLOOKUP($O525,AProperties!$A$8:$I$1007,VLOOKUP(Span,Data!$N$4:$Y$11,Data!$Y$1,FALSE),FALSE)</f>
        <v>1.4089755068744003</v>
      </c>
      <c r="Z525" s="19">
        <f>AK525*VLOOKUP($O525,AProperties!$A$8:$I$1007,VLOOKUP(Span,Data!$N$4:$Y$11,Data!$Y$1,FALSE),FALSE)</f>
        <v>1.4851905897044451</v>
      </c>
      <c r="AA525" s="19">
        <f>$I525*AA$19^0.5/VLOOKUP($O525,AProperties!$AY$8:$BG$1007,VLOOKUP(Span,Data!$N$4:$Y$11,Data!$Y$1,FALSE),FALSE)</f>
        <v>0.55886088141346069</v>
      </c>
      <c r="AB525" s="19">
        <f>$I525*AB$19^0.5/VLOOKUP($O525,AProperties!$AY$8:$BG$1007,VLOOKUP(Span,Data!$N$4:$Y$11,Data!$Y$1,FALSE),FALSE)</f>
        <v>0.79034863797469812</v>
      </c>
      <c r="AC525" s="19">
        <f>$I525*AC$19^0.5/VLOOKUP($O525,AProperties!$AY$8:$BG$1007,VLOOKUP(Span,Data!$N$4:$Y$11,Data!$Y$1,FALSE),FALSE)</f>
        <v>1.1177217628269214</v>
      </c>
      <c r="AD525" s="19">
        <f>$I525*AD$19^0.5/VLOOKUP($O525,AProperties!$AY$8:$BG$1007,VLOOKUP(Span,Data!$N$4:$Y$11,Data!$Y$1,FALSE),FALSE)</f>
        <v>1.3689239966650379</v>
      </c>
      <c r="AE525" s="19">
        <f>$I525*AE$19^0.5/VLOOKUP($O525,AProperties!$AY$8:$BG$1007,VLOOKUP(Span,Data!$N$4:$Y$11,Data!$Y$1,FALSE),FALSE)</f>
        <v>1.5806972759493962</v>
      </c>
      <c r="AF525" s="19">
        <f>$I525*AF$19^0.5/VLOOKUP($O525,AProperties!$AY$8:$BG$1007,VLOOKUP(Span,Data!$N$4:$Y$11,Data!$Y$1,FALSE),FALSE)</f>
        <v>1.7672732804357967</v>
      </c>
      <c r="AG525" s="19">
        <f>$I525*AG$19^0.5/VLOOKUP($O525,AProperties!$AY$8:$BG$1007,VLOOKUP(Span,Data!$N$4:$Y$11,Data!$Y$1,FALSE),FALSE)</f>
        <v>1.9359508819416786</v>
      </c>
      <c r="AH525" s="19">
        <f>$I525*AH$19^0.5/VLOOKUP($O525,AProperties!$AY$8:$BG$1007,VLOOKUP(Span,Data!$N$4:$Y$11,Data!$Y$1,FALSE),FALSE)</f>
        <v>2.0910659451196714</v>
      </c>
      <c r="AI525" s="19">
        <f>$I525*AI$19^0.5/VLOOKUP($O525,AProperties!$AY$8:$BG$1007,VLOOKUP(Span,Data!$N$4:$Y$11,Data!$Y$1,FALSE),FALSE)</f>
        <v>2.2354435256538427</v>
      </c>
      <c r="AJ525" s="19">
        <f>$I525*AJ$19^0.5/VLOOKUP($O525,AProperties!$AY$8:$BG$1007,VLOOKUP(Span,Data!$N$4:$Y$11,Data!$Y$1,FALSE),FALSE)</f>
        <v>2.3710459139240943</v>
      </c>
      <c r="AK525" s="19">
        <f>$I525*AK$19^0.5/VLOOKUP($O525,AProperties!$AY$8:$BG$1007,VLOOKUP(Span,Data!$N$4:$Y$11,Data!$Y$1,FALSE),FALSE)</f>
        <v>2.4993018416118939</v>
      </c>
      <c r="AL525" s="47">
        <f t="shared" si="65"/>
        <v>0.50600000000000001</v>
      </c>
    </row>
    <row r="526" spans="1:38" x14ac:dyDescent="0.25">
      <c r="A526" s="15">
        <v>0.50700000000000001</v>
      </c>
      <c r="B526" s="116">
        <f>VLOOKUP($A526,APropertiesDimless!$A$7:$I$1007,VLOOKUP(Span,Data!$N$4:$Y$11,Data!$Y$1,FALSE),FALSE)</f>
        <v>0.55727197578402321</v>
      </c>
      <c r="C526" s="6">
        <f t="shared" si="61"/>
        <v>0.78563598789201161</v>
      </c>
      <c r="D526" s="116">
        <f>VLOOKUP($A526,AProperties!$AE$8:$AM$1007,VLOOKUP(Span,Data!$N$4:$Y$11,Data!$Y$1,FALSE),FALSE)</f>
        <v>0.61374983983862375</v>
      </c>
      <c r="E526" s="116">
        <f t="shared" si="62"/>
        <v>0.91303697496192215</v>
      </c>
      <c r="F526" s="6">
        <f t="shared" si="66"/>
        <v>1.4347325063404988</v>
      </c>
      <c r="G526" s="9"/>
      <c r="H526" s="15">
        <f t="shared" si="63"/>
        <v>0.50700000000000001</v>
      </c>
      <c r="I526" s="6">
        <f>VLOOKUP(H526,AProperties!$AO$8:$AW$1007,VLOOKUP(Span,Data!$N$4:$Y$11,Data!$Y$1,FALSE),FALSE)^(2/3)</f>
        <v>0.39903522033807126</v>
      </c>
      <c r="J526" s="15">
        <f>$I526*(Slope^0.5)/VLOOKUP($H526,AProperties!$AY$8:$BG$1007,VLOOKUP(Span,Data!$N$4:$Y$11,Data!$Y$1,FALSE),FALSE)</f>
        <v>1.3702011981572193</v>
      </c>
      <c r="K526" s="15">
        <f>$J526*VLOOKUP($H526,AProperties!$A$8:$I$1007,VLOOKUP(Span,Data!$N$4:$Y$11,Data!$Y$1,FALSE),FALSE)</f>
        <v>0.81569556609639615</v>
      </c>
      <c r="L526" s="15">
        <f t="shared" si="67"/>
        <v>1.3702011981572193</v>
      </c>
      <c r="M526" s="15">
        <f t="shared" si="68"/>
        <v>0.50700000000000001</v>
      </c>
      <c r="O526" s="28">
        <f t="shared" si="64"/>
        <v>0.50700000000000001</v>
      </c>
      <c r="P526" s="19">
        <f>AA526*VLOOKUP($O526,AProperties!$A$8:$I$1007,VLOOKUP(Span,Data!$N$4:$Y$11,Data!$Y$1,FALSE),FALSE)</f>
        <v>0.33300632039780675</v>
      </c>
      <c r="Q526" s="19">
        <f>AB526*VLOOKUP($O526,AProperties!$A$8:$I$1007,VLOOKUP(Span,Data!$N$4:$Y$11,Data!$Y$1,FALSE),FALSE)</f>
        <v>0.47094205466253858</v>
      </c>
      <c r="R526" s="19">
        <f>AC526*VLOOKUP($O526,AProperties!$A$8:$I$1007,VLOOKUP(Span,Data!$N$4:$Y$11,Data!$Y$1,FALSE),FALSE)</f>
        <v>0.66601264079561351</v>
      </c>
      <c r="S526" s="19">
        <f>AD526*VLOOKUP($O526,AProperties!$A$8:$I$1007,VLOOKUP(Span,Data!$N$4:$Y$11,Data!$Y$1,FALSE),FALSE)</f>
        <v>0.81569556609639615</v>
      </c>
      <c r="T526" s="19">
        <f>AE526*VLOOKUP($O526,AProperties!$A$8:$I$1007,VLOOKUP(Span,Data!$N$4:$Y$11,Data!$Y$1,FALSE),FALSE)</f>
        <v>0.94188410932507716</v>
      </c>
      <c r="U526" s="19">
        <f>AF526*VLOOKUP($O526,AProperties!$A$8:$I$1007,VLOOKUP(Span,Data!$N$4:$Y$11,Data!$Y$1,FALSE),FALSE)</f>
        <v>1.053058447688858</v>
      </c>
      <c r="V526" s="19">
        <f>AG526*VLOOKUP($O526,AProperties!$A$8:$I$1007,VLOOKUP(Span,Data!$N$4:$Y$11,Data!$Y$1,FALSE),FALSE)</f>
        <v>1.1535677323411231</v>
      </c>
      <c r="W526" s="19">
        <f>AH526*VLOOKUP($O526,AProperties!$A$8:$I$1007,VLOOKUP(Span,Data!$N$4:$Y$11,Data!$Y$1,FALSE),FALSE)</f>
        <v>1.2459955585588638</v>
      </c>
      <c r="X526" s="19">
        <f>AI526*VLOOKUP($O526,AProperties!$A$8:$I$1007,VLOOKUP(Span,Data!$N$4:$Y$11,Data!$Y$1,FALSE),FALSE)</f>
        <v>1.332025281591227</v>
      </c>
      <c r="Y526" s="19">
        <f>AJ526*VLOOKUP($O526,AProperties!$A$8:$I$1007,VLOOKUP(Span,Data!$N$4:$Y$11,Data!$Y$1,FALSE),FALSE)</f>
        <v>1.4128261639876158</v>
      </c>
      <c r="Z526" s="19">
        <f>AK526*VLOOKUP($O526,AProperties!$A$8:$I$1007,VLOOKUP(Span,Data!$N$4:$Y$11,Data!$Y$1,FALSE),FALSE)</f>
        <v>1.4892495386931415</v>
      </c>
      <c r="AA526" s="19">
        <f>$I526*AA$19^0.5/VLOOKUP($O526,AProperties!$AY$8:$BG$1007,VLOOKUP(Span,Data!$N$4:$Y$11,Data!$Y$1,FALSE),FALSE)</f>
        <v>0.55938229673922168</v>
      </c>
      <c r="AB526" s="19">
        <f>$I526*AB$19^0.5/VLOOKUP($O526,AProperties!$AY$8:$BG$1007,VLOOKUP(Span,Data!$N$4:$Y$11,Data!$Y$1,FALSE),FALSE)</f>
        <v>0.79108603060001847</v>
      </c>
      <c r="AC526" s="19">
        <f>$I526*AC$19^0.5/VLOOKUP($O526,AProperties!$AY$8:$BG$1007,VLOOKUP(Span,Data!$N$4:$Y$11,Data!$Y$1,FALSE),FALSE)</f>
        <v>1.1187645934784434</v>
      </c>
      <c r="AD526" s="19">
        <f>$I526*AD$19^0.5/VLOOKUP($O526,AProperties!$AY$8:$BG$1007,VLOOKUP(Span,Data!$N$4:$Y$11,Data!$Y$1,FALSE),FALSE)</f>
        <v>1.3702011981572193</v>
      </c>
      <c r="AE526" s="19">
        <f>$I526*AE$19^0.5/VLOOKUP($O526,AProperties!$AY$8:$BG$1007,VLOOKUP(Span,Data!$N$4:$Y$11,Data!$Y$1,FALSE),FALSE)</f>
        <v>1.5821720612000369</v>
      </c>
      <c r="AF526" s="19">
        <f>$I526*AF$19^0.5/VLOOKUP($O526,AProperties!$AY$8:$BG$1007,VLOOKUP(Span,Data!$N$4:$Y$11,Data!$Y$1,FALSE),FALSE)</f>
        <v>1.76892214047212</v>
      </c>
      <c r="AG526" s="19">
        <f>$I526*AG$19^0.5/VLOOKUP($O526,AProperties!$AY$8:$BG$1007,VLOOKUP(Span,Data!$N$4:$Y$11,Data!$Y$1,FALSE),FALSE)</f>
        <v>1.9377571176138046</v>
      </c>
      <c r="AH526" s="19">
        <f>$I526*AH$19^0.5/VLOOKUP($O526,AProperties!$AY$8:$BG$1007,VLOOKUP(Span,Data!$N$4:$Y$11,Data!$Y$1,FALSE),FALSE)</f>
        <v>2.0930169026248819</v>
      </c>
      <c r="AI526" s="19">
        <f>$I526*AI$19^0.5/VLOOKUP($O526,AProperties!$AY$8:$BG$1007,VLOOKUP(Span,Data!$N$4:$Y$11,Data!$Y$1,FALSE),FALSE)</f>
        <v>2.2375291869568867</v>
      </c>
      <c r="AJ526" s="19">
        <f>$I526*AJ$19^0.5/VLOOKUP($O526,AProperties!$AY$8:$BG$1007,VLOOKUP(Span,Data!$N$4:$Y$11,Data!$Y$1,FALSE),FALSE)</f>
        <v>2.3732580918000554</v>
      </c>
      <c r="AK526" s="19">
        <f>$I526*AK$19^0.5/VLOOKUP($O526,AProperties!$AY$8:$BG$1007,VLOOKUP(Span,Data!$N$4:$Y$11,Data!$Y$1,FALSE),FALSE)</f>
        <v>2.5016336818377174</v>
      </c>
      <c r="AL526" s="47">
        <f t="shared" si="65"/>
        <v>0.50700000000000001</v>
      </c>
    </row>
    <row r="527" spans="1:38" x14ac:dyDescent="0.25">
      <c r="A527" s="15">
        <v>0.50800000000000001</v>
      </c>
      <c r="B527" s="116">
        <f>VLOOKUP($A527,APropertiesDimless!$A$7:$I$1007,VLOOKUP(Span,Data!$N$4:$Y$11,Data!$Y$1,FALSE),FALSE)</f>
        <v>0.55863980333983021</v>
      </c>
      <c r="C527" s="6">
        <f t="shared" si="61"/>
        <v>0.78731990166991506</v>
      </c>
      <c r="D527" s="116">
        <f>VLOOKUP($A527,AProperties!$AE$8:$AM$1007,VLOOKUP(Span,Data!$N$4:$Y$11,Data!$Y$1,FALSE),FALSE)</f>
        <v>0.61485082414210024</v>
      </c>
      <c r="E527" s="116">
        <f t="shared" si="62"/>
        <v>0.91536700094305068</v>
      </c>
      <c r="F527" s="6">
        <f t="shared" si="66"/>
        <v>1.4390690801349695</v>
      </c>
      <c r="G527" s="9"/>
      <c r="H527" s="15">
        <f t="shared" si="63"/>
        <v>0.50800000000000001</v>
      </c>
      <c r="I527" s="6">
        <f>VLOOKUP(H527,AProperties!$AO$8:$AW$1007,VLOOKUP(Span,Data!$N$4:$Y$11,Data!$Y$1,FALSE),FALSE)^(2/3)</f>
        <v>0.39930631745220135</v>
      </c>
      <c r="J527" s="15">
        <f>$I527*(Slope^0.5)/VLOOKUP($H527,AProperties!$AY$8:$BG$1007,VLOOKUP(Span,Data!$N$4:$Y$11,Data!$Y$1,FALSE),FALSE)</f>
        <v>1.3714754720711193</v>
      </c>
      <c r="K527" s="15">
        <f>$J527*VLOOKUP($H527,AProperties!$A$8:$I$1007,VLOOKUP(Span,Data!$N$4:$Y$11,Data!$Y$1,FALSE),FALSE)</f>
        <v>0.8179187635770393</v>
      </c>
      <c r="L527" s="15">
        <f t="shared" si="67"/>
        <v>1.3714754720711193</v>
      </c>
      <c r="M527" s="15">
        <f t="shared" si="68"/>
        <v>0.50800000000000001</v>
      </c>
      <c r="O527" s="28">
        <f t="shared" si="64"/>
        <v>0.50800000000000001</v>
      </c>
      <c r="P527" s="19">
        <f>AA527*VLOOKUP($O527,AProperties!$A$8:$I$1007,VLOOKUP(Span,Data!$N$4:$Y$11,Data!$Y$1,FALSE),FALSE)</f>
        <v>0.3339139369686428</v>
      </c>
      <c r="Q527" s="19">
        <f>AB527*VLOOKUP($O527,AProperties!$A$8:$I$1007,VLOOKUP(Span,Data!$N$4:$Y$11,Data!$Y$1,FALSE),FALSE)</f>
        <v>0.47222561832644949</v>
      </c>
      <c r="R527" s="19">
        <f>AC527*VLOOKUP($O527,AProperties!$A$8:$I$1007,VLOOKUP(Span,Data!$N$4:$Y$11,Data!$Y$1,FALSE),FALSE)</f>
        <v>0.6678278739372856</v>
      </c>
      <c r="S527" s="19">
        <f>AD527*VLOOKUP($O527,AProperties!$A$8:$I$1007,VLOOKUP(Span,Data!$N$4:$Y$11,Data!$Y$1,FALSE),FALSE)</f>
        <v>0.8179187635770393</v>
      </c>
      <c r="T527" s="19">
        <f>AE527*VLOOKUP($O527,AProperties!$A$8:$I$1007,VLOOKUP(Span,Data!$N$4:$Y$11,Data!$Y$1,FALSE),FALSE)</f>
        <v>0.94445123665289898</v>
      </c>
      <c r="U527" s="19">
        <f>AF527*VLOOKUP($O527,AProperties!$A$8:$I$1007,VLOOKUP(Span,Data!$N$4:$Y$11,Data!$Y$1,FALSE),FALSE)</f>
        <v>1.0559285832948113</v>
      </c>
      <c r="V527" s="19">
        <f>AG527*VLOOKUP($O527,AProperties!$A$8:$I$1007,VLOOKUP(Span,Data!$N$4:$Y$11,Data!$Y$1,FALSE),FALSE)</f>
        <v>1.156711808370082</v>
      </c>
      <c r="W527" s="19">
        <f>AH527*VLOOKUP($O527,AProperties!$A$8:$I$1007,VLOOKUP(Span,Data!$N$4:$Y$11,Data!$Y$1,FALSE),FALSE)</f>
        <v>1.2493915488054905</v>
      </c>
      <c r="X527" s="19">
        <f>AI527*VLOOKUP($O527,AProperties!$A$8:$I$1007,VLOOKUP(Span,Data!$N$4:$Y$11,Data!$Y$1,FALSE),FALSE)</f>
        <v>1.3356557478745712</v>
      </c>
      <c r="Y527" s="19">
        <f>AJ527*VLOOKUP($O527,AProperties!$A$8:$I$1007,VLOOKUP(Span,Data!$N$4:$Y$11,Data!$Y$1,FALSE),FALSE)</f>
        <v>1.4166768549793483</v>
      </c>
      <c r="Z527" s="19">
        <f>AK527*VLOOKUP($O527,AProperties!$A$8:$I$1007,VLOOKUP(Span,Data!$N$4:$Y$11,Data!$Y$1,FALSE),FALSE)</f>
        <v>1.4933085233929306</v>
      </c>
      <c r="AA527" s="19">
        <f>$I527*AA$19^0.5/VLOOKUP($O527,AProperties!$AY$8:$BG$1007,VLOOKUP(Span,Data!$N$4:$Y$11,Data!$Y$1,FALSE),FALSE)</f>
        <v>0.55990251688615389</v>
      </c>
      <c r="AB527" s="19">
        <f>$I527*AB$19^0.5/VLOOKUP($O527,AProperties!$AY$8:$BG$1007,VLOOKUP(Span,Data!$N$4:$Y$11,Data!$Y$1,FALSE),FALSE)</f>
        <v>0.7918217329872298</v>
      </c>
      <c r="AC527" s="19">
        <f>$I527*AC$19^0.5/VLOOKUP($O527,AProperties!$AY$8:$BG$1007,VLOOKUP(Span,Data!$N$4:$Y$11,Data!$Y$1,FALSE),FALSE)</f>
        <v>1.1198050337723078</v>
      </c>
      <c r="AD527" s="19">
        <f>$I527*AD$19^0.5/VLOOKUP($O527,AProperties!$AY$8:$BG$1007,VLOOKUP(Span,Data!$N$4:$Y$11,Data!$Y$1,FALSE),FALSE)</f>
        <v>1.3714754720711193</v>
      </c>
      <c r="AE527" s="19">
        <f>$I527*AE$19^0.5/VLOOKUP($O527,AProperties!$AY$8:$BG$1007,VLOOKUP(Span,Data!$N$4:$Y$11,Data!$Y$1,FALSE),FALSE)</f>
        <v>1.5836434659744596</v>
      </c>
      <c r="AF527" s="19">
        <f>$I527*AF$19^0.5/VLOOKUP($O527,AProperties!$AY$8:$BG$1007,VLOOKUP(Span,Data!$N$4:$Y$11,Data!$Y$1,FALSE),FALSE)</f>
        <v>1.7705672210211332</v>
      </c>
      <c r="AG527" s="19">
        <f>$I527*AG$19^0.5/VLOOKUP($O527,AProperties!$AY$8:$BG$1007,VLOOKUP(Span,Data!$N$4:$Y$11,Data!$Y$1,FALSE),FALSE)</f>
        <v>1.9395592130650199</v>
      </c>
      <c r="AH527" s="19">
        <f>$I527*AH$19^0.5/VLOOKUP($O527,AProperties!$AY$8:$BG$1007,VLOOKUP(Span,Data!$N$4:$Y$11,Data!$Y$1,FALSE),FALSE)</f>
        <v>2.0949633881803993</v>
      </c>
      <c r="AI527" s="19">
        <f>$I527*AI$19^0.5/VLOOKUP($O527,AProperties!$AY$8:$BG$1007,VLOOKUP(Span,Data!$N$4:$Y$11,Data!$Y$1,FALSE),FALSE)</f>
        <v>2.2396100675446156</v>
      </c>
      <c r="AJ527" s="19">
        <f>$I527*AJ$19^0.5/VLOOKUP($O527,AProperties!$AY$8:$BG$1007,VLOOKUP(Span,Data!$N$4:$Y$11,Data!$Y$1,FALSE),FALSE)</f>
        <v>2.3754651989616891</v>
      </c>
      <c r="AK527" s="19">
        <f>$I527*AK$19^0.5/VLOOKUP($O527,AProperties!$AY$8:$BG$1007,VLOOKUP(Span,Data!$N$4:$Y$11,Data!$Y$1,FALSE),FALSE)</f>
        <v>2.503960177061328</v>
      </c>
      <c r="AL527" s="47">
        <f t="shared" si="65"/>
        <v>0.50800000000000001</v>
      </c>
    </row>
    <row r="528" spans="1:38" x14ac:dyDescent="0.25">
      <c r="A528" s="15">
        <v>0.50900000000000001</v>
      </c>
      <c r="B528" s="116">
        <f>VLOOKUP($A528,APropertiesDimless!$A$7:$I$1007,VLOOKUP(Span,Data!$N$4:$Y$11,Data!$Y$1,FALSE),FALSE)</f>
        <v>0.56000983033810092</v>
      </c>
      <c r="C528" s="6">
        <f t="shared" si="61"/>
        <v>0.78900491516905047</v>
      </c>
      <c r="D528" s="116">
        <f>VLOOKUP($A528,AProperties!$AE$8:$AM$1007,VLOOKUP(Span,Data!$N$4:$Y$11,Data!$Y$1,FALSE),FALSE)</f>
        <v>0.61595108159595857</v>
      </c>
      <c r="E528" s="116">
        <f t="shared" si="62"/>
        <v>0.91769988992244478</v>
      </c>
      <c r="F528" s="6">
        <f t="shared" si="66"/>
        <v>1.4434109377614583</v>
      </c>
      <c r="G528" s="9"/>
      <c r="H528" s="15">
        <f t="shared" si="63"/>
        <v>0.50900000000000001</v>
      </c>
      <c r="I528" s="6">
        <f>VLOOKUP(H528,AProperties!$AO$8:$AW$1007,VLOOKUP(Span,Data!$N$4:$Y$11,Data!$Y$1,FALSE),FALSE)^(2/3)</f>
        <v>0.39957645355325933</v>
      </c>
      <c r="J528" s="15">
        <f>$I528*(Slope^0.5)/VLOOKUP($H528,AProperties!$AY$8:$BG$1007,VLOOKUP(Span,Data!$N$4:$Y$11,Data!$Y$1,FALSE),FALSE)</f>
        <v>1.3727468204641198</v>
      </c>
      <c r="K528" s="15">
        <f>$J528*VLOOKUP($H528,AProperties!$A$8:$I$1007,VLOOKUP(Span,Data!$N$4:$Y$11,Data!$Y$1,FALSE),FALSE)</f>
        <v>0.82014196702365738</v>
      </c>
      <c r="L528" s="15">
        <f t="shared" si="67"/>
        <v>1.3727468204641198</v>
      </c>
      <c r="M528" s="15">
        <f t="shared" si="68"/>
        <v>0.50900000000000001</v>
      </c>
      <c r="O528" s="28">
        <f t="shared" si="64"/>
        <v>0.50900000000000001</v>
      </c>
      <c r="P528" s="19">
        <f>AA528*VLOOKUP($O528,AProperties!$A$8:$I$1007,VLOOKUP(Span,Data!$N$4:$Y$11,Data!$Y$1,FALSE),FALSE)</f>
        <v>0.33482155597507796</v>
      </c>
      <c r="Q528" s="19">
        <f>AB528*VLOOKUP($O528,AProperties!$A$8:$I$1007,VLOOKUP(Span,Data!$N$4:$Y$11,Data!$Y$1,FALSE),FALSE)</f>
        <v>0.47350918543481779</v>
      </c>
      <c r="R528" s="19">
        <f>AC528*VLOOKUP($O528,AProperties!$A$8:$I$1007,VLOOKUP(Span,Data!$N$4:$Y$11,Data!$Y$1,FALSE),FALSE)</f>
        <v>0.66964311195015591</v>
      </c>
      <c r="S528" s="19">
        <f>AD528*VLOOKUP($O528,AProperties!$A$8:$I$1007,VLOOKUP(Span,Data!$N$4:$Y$11,Data!$Y$1,FALSE),FALSE)</f>
        <v>0.82014196702365738</v>
      </c>
      <c r="T528" s="19">
        <f>AE528*VLOOKUP($O528,AProperties!$A$8:$I$1007,VLOOKUP(Span,Data!$N$4:$Y$11,Data!$Y$1,FALSE),FALSE)</f>
        <v>0.94701837086963558</v>
      </c>
      <c r="U528" s="19">
        <f>AF528*VLOOKUP($O528,AProperties!$A$8:$I$1007,VLOOKUP(Span,Data!$N$4:$Y$11,Data!$Y$1,FALSE),FALSE)</f>
        <v>1.0587987266028056</v>
      </c>
      <c r="V528" s="19">
        <f>AG528*VLOOKUP($O528,AProperties!$A$8:$I$1007,VLOOKUP(Span,Data!$N$4:$Y$11,Data!$Y$1,FALSE),FALSE)</f>
        <v>1.1598558928362042</v>
      </c>
      <c r="W528" s="19">
        <f>AH528*VLOOKUP($O528,AProperties!$A$8:$I$1007,VLOOKUP(Span,Data!$N$4:$Y$11,Data!$Y$1,FALSE),FALSE)</f>
        <v>1.2527875481652953</v>
      </c>
      <c r="X528" s="19">
        <f>AI528*VLOOKUP($O528,AProperties!$A$8:$I$1007,VLOOKUP(Span,Data!$N$4:$Y$11,Data!$Y$1,FALSE),FALSE)</f>
        <v>1.3392862239003118</v>
      </c>
      <c r="Y528" s="19">
        <f>AJ528*VLOOKUP($O528,AProperties!$A$8:$I$1007,VLOOKUP(Span,Data!$N$4:$Y$11,Data!$Y$1,FALSE),FALSE)</f>
        <v>1.4205275563044533</v>
      </c>
      <c r="Z528" s="19">
        <f>AK528*VLOOKUP($O528,AProperties!$A$8:$I$1007,VLOOKUP(Span,Data!$N$4:$Y$11,Data!$Y$1,FALSE),FALSE)</f>
        <v>1.4973675189850508</v>
      </c>
      <c r="AA528" s="19">
        <f>$I528*AA$19^0.5/VLOOKUP($O528,AProperties!$AY$8:$BG$1007,VLOOKUP(Span,Data!$N$4:$Y$11,Data!$Y$1,FALSE),FALSE)</f>
        <v>0.56042154269418032</v>
      </c>
      <c r="AB528" s="19">
        <f>$I528*AB$19^0.5/VLOOKUP($O528,AProperties!$AY$8:$BG$1007,VLOOKUP(Span,Data!$N$4:$Y$11,Data!$Y$1,FALSE),FALSE)</f>
        <v>0.79255574632416248</v>
      </c>
      <c r="AC528" s="19">
        <f>$I528*AC$19^0.5/VLOOKUP($O528,AProperties!$AY$8:$BG$1007,VLOOKUP(Span,Data!$N$4:$Y$11,Data!$Y$1,FALSE),FALSE)</f>
        <v>1.1208430853883606</v>
      </c>
      <c r="AD528" s="19">
        <f>$I528*AD$19^0.5/VLOOKUP($O528,AProperties!$AY$8:$BG$1007,VLOOKUP(Span,Data!$N$4:$Y$11,Data!$Y$1,FALSE),FALSE)</f>
        <v>1.3727468204641198</v>
      </c>
      <c r="AE528" s="19">
        <f>$I528*AE$19^0.5/VLOOKUP($O528,AProperties!$AY$8:$BG$1007,VLOOKUP(Span,Data!$N$4:$Y$11,Data!$Y$1,FALSE),FALSE)</f>
        <v>1.585111492648325</v>
      </c>
      <c r="AF528" s="19">
        <f>$I528*AF$19^0.5/VLOOKUP($O528,AProperties!$AY$8:$BG$1007,VLOOKUP(Span,Data!$N$4:$Y$11,Data!$Y$1,FALSE),FALSE)</f>
        <v>1.7722085247389061</v>
      </c>
      <c r="AG528" s="19">
        <f>$I528*AG$19^0.5/VLOOKUP($O528,AProperties!$AY$8:$BG$1007,VLOOKUP(Span,Data!$N$4:$Y$11,Data!$Y$1,FALSE),FALSE)</f>
        <v>1.9413571712049027</v>
      </c>
      <c r="AH528" s="19">
        <f>$I528*AH$19^0.5/VLOOKUP($O528,AProperties!$AY$8:$BG$1007,VLOOKUP(Span,Data!$N$4:$Y$11,Data!$Y$1,FALSE),FALSE)</f>
        <v>2.0969054049289277</v>
      </c>
      <c r="AI528" s="19">
        <f>$I528*AI$19^0.5/VLOOKUP($O528,AProperties!$AY$8:$BG$1007,VLOOKUP(Span,Data!$N$4:$Y$11,Data!$Y$1,FALSE),FALSE)</f>
        <v>2.2416861707767213</v>
      </c>
      <c r="AJ528" s="19">
        <f>$I528*AJ$19^0.5/VLOOKUP($O528,AProperties!$AY$8:$BG$1007,VLOOKUP(Span,Data!$N$4:$Y$11,Data!$Y$1,FALSE),FALSE)</f>
        <v>2.3776672389724873</v>
      </c>
      <c r="AK528" s="19">
        <f>$I528*AK$19^0.5/VLOOKUP($O528,AProperties!$AY$8:$BG$1007,VLOOKUP(Span,Data!$N$4:$Y$11,Data!$Y$1,FALSE),FALSE)</f>
        <v>2.5062813310389762</v>
      </c>
      <c r="AL528" s="47">
        <f t="shared" si="65"/>
        <v>0.50900000000000001</v>
      </c>
    </row>
    <row r="529" spans="1:38" x14ac:dyDescent="0.25">
      <c r="A529" s="15">
        <v>0.51</v>
      </c>
      <c r="B529" s="116">
        <f>VLOOKUP($A529,APropertiesDimless!$A$7:$I$1007,VLOOKUP(Span,Data!$N$4:$Y$11,Data!$Y$1,FALSE),FALSE)</f>
        <v>0.56138206911219779</v>
      </c>
      <c r="C529" s="6">
        <f t="shared" si="61"/>
        <v>0.7906910345560989</v>
      </c>
      <c r="D529" s="116">
        <f>VLOOKUP($A529,AProperties!$AE$8:$AM$1007,VLOOKUP(Span,Data!$N$4:$Y$11,Data!$Y$1,FALSE),FALSE)</f>
        <v>0.61705061012598195</v>
      </c>
      <c r="E529" s="116">
        <f t="shared" si="62"/>
        <v>0.92003565104464913</v>
      </c>
      <c r="F529" s="6">
        <f t="shared" si="66"/>
        <v>1.4477580851376293</v>
      </c>
      <c r="G529" s="9"/>
      <c r="H529" s="15">
        <f t="shared" si="63"/>
        <v>0.51</v>
      </c>
      <c r="I529" s="6">
        <f>VLOOKUP(H529,AProperties!$AO$8:$AW$1007,VLOOKUP(Span,Data!$N$4:$Y$11,Data!$Y$1,FALSE),FALSE)^(2/3)</f>
        <v>0.39984562978223953</v>
      </c>
      <c r="J529" s="15">
        <f>$I529*(Slope^0.5)/VLOOKUP($H529,AProperties!$AY$8:$BG$1007,VLOOKUP(Span,Data!$N$4:$Y$11,Data!$Y$1,FALSE),FALSE)</f>
        <v>1.3740152453672494</v>
      </c>
      <c r="K529" s="15">
        <f>$J529*VLOOKUP($H529,AProperties!$A$8:$I$1007,VLOOKUP(Span,Data!$N$4:$Y$11,Data!$Y$1,FALSE),FALSE)</f>
        <v>0.82236516283214778</v>
      </c>
      <c r="L529" s="15">
        <f t="shared" si="67"/>
        <v>1.3740152453672494</v>
      </c>
      <c r="M529" s="15">
        <f t="shared" si="68"/>
        <v>0.51</v>
      </c>
      <c r="O529" s="28">
        <f t="shared" si="64"/>
        <v>0.51</v>
      </c>
      <c r="P529" s="19">
        <f>AA529*VLOOKUP($O529,AProperties!$A$8:$I$1007,VLOOKUP(Span,Data!$N$4:$Y$11,Data!$Y$1,FALSE),FALSE)</f>
        <v>0.33572917186326068</v>
      </c>
      <c r="Q529" s="19">
        <f>AB529*VLOOKUP($O529,AProperties!$A$8:$I$1007,VLOOKUP(Span,Data!$N$4:$Y$11,Data!$Y$1,FALSE),FALSE)</f>
        <v>0.4747927481333109</v>
      </c>
      <c r="R529" s="19">
        <f>AC529*VLOOKUP($O529,AProperties!$A$8:$I$1007,VLOOKUP(Span,Data!$N$4:$Y$11,Data!$Y$1,FALSE),FALSE)</f>
        <v>0.67145834372652136</v>
      </c>
      <c r="S529" s="19">
        <f>AD529*VLOOKUP($O529,AProperties!$A$8:$I$1007,VLOOKUP(Span,Data!$N$4:$Y$11,Data!$Y$1,FALSE),FALSE)</f>
        <v>0.82236516283214778</v>
      </c>
      <c r="T529" s="19">
        <f>AE529*VLOOKUP($O529,AProperties!$A$8:$I$1007,VLOOKUP(Span,Data!$N$4:$Y$11,Data!$Y$1,FALSE),FALSE)</f>
        <v>0.94958549626662181</v>
      </c>
      <c r="U529" s="19">
        <f>AF529*VLOOKUP($O529,AProperties!$A$8:$I$1007,VLOOKUP(Span,Data!$N$4:$Y$11,Data!$Y$1,FALSE),FALSE)</f>
        <v>1.0616688600500197</v>
      </c>
      <c r="V529" s="19">
        <f>AG529*VLOOKUP($O529,AProperties!$A$8:$I$1007,VLOOKUP(Span,Data!$N$4:$Y$11,Data!$Y$1,FALSE),FALSE)</f>
        <v>1.1629999665003821</v>
      </c>
      <c r="W529" s="19">
        <f>AH529*VLOOKUP($O529,AProperties!$A$8:$I$1007,VLOOKUP(Span,Data!$N$4:$Y$11,Data!$Y$1,FALSE),FALSE)</f>
        <v>1.2561835358576674</v>
      </c>
      <c r="X529" s="19">
        <f>AI529*VLOOKUP($O529,AProperties!$A$8:$I$1007,VLOOKUP(Span,Data!$N$4:$Y$11,Data!$Y$1,FALSE),FALSE)</f>
        <v>1.3429166874530427</v>
      </c>
      <c r="Y529" s="19">
        <f>AJ529*VLOOKUP($O529,AProperties!$A$8:$I$1007,VLOOKUP(Span,Data!$N$4:$Y$11,Data!$Y$1,FALSE),FALSE)</f>
        <v>1.4243782443999327</v>
      </c>
      <c r="Z529" s="19">
        <f>AK529*VLOOKUP($O529,AProperties!$A$8:$I$1007,VLOOKUP(Span,Data!$N$4:$Y$11,Data!$Y$1,FALSE),FALSE)</f>
        <v>1.5014265006319212</v>
      </c>
      <c r="AA529" s="19">
        <f>$I529*AA$19^0.5/VLOOKUP($O529,AProperties!$AY$8:$BG$1007,VLOOKUP(Span,Data!$N$4:$Y$11,Data!$Y$1,FALSE),FALSE)</f>
        <v>0.56093937499246482</v>
      </c>
      <c r="AB529" s="19">
        <f>$I529*AB$19^0.5/VLOOKUP($O529,AProperties!$AY$8:$BG$1007,VLOOKUP(Span,Data!$N$4:$Y$11,Data!$Y$1,FALSE),FALSE)</f>
        <v>0.79328807178343108</v>
      </c>
      <c r="AC529" s="19">
        <f>$I529*AC$19^0.5/VLOOKUP($O529,AProperties!$AY$8:$BG$1007,VLOOKUP(Span,Data!$N$4:$Y$11,Data!$Y$1,FALSE),FALSE)</f>
        <v>1.1218787499849296</v>
      </c>
      <c r="AD529" s="19">
        <f>$I529*AD$19^0.5/VLOOKUP($O529,AProperties!$AY$8:$BG$1007,VLOOKUP(Span,Data!$N$4:$Y$11,Data!$Y$1,FALSE),FALSE)</f>
        <v>1.3740152453672494</v>
      </c>
      <c r="AE529" s="19">
        <f>$I529*AE$19^0.5/VLOOKUP($O529,AProperties!$AY$8:$BG$1007,VLOOKUP(Span,Data!$N$4:$Y$11,Data!$Y$1,FALSE),FALSE)</f>
        <v>1.5865761435668622</v>
      </c>
      <c r="AF529" s="19">
        <f>$I529*AF$19^0.5/VLOOKUP($O529,AProperties!$AY$8:$BG$1007,VLOOKUP(Span,Data!$N$4:$Y$11,Data!$Y$1,FALSE),FALSE)</f>
        <v>1.7738460542474848</v>
      </c>
      <c r="AG529" s="19">
        <f>$I529*AG$19^0.5/VLOOKUP($O529,AProperties!$AY$8:$BG$1007,VLOOKUP(Span,Data!$N$4:$Y$11,Data!$Y$1,FALSE),FALSE)</f>
        <v>1.9431509949057599</v>
      </c>
      <c r="AH529" s="19">
        <f>$I529*AH$19^0.5/VLOOKUP($O529,AProperties!$AY$8:$BG$1007,VLOOKUP(Span,Data!$N$4:$Y$11,Data!$Y$1,FALSE),FALSE)</f>
        <v>2.098842955972914</v>
      </c>
      <c r="AI529" s="19">
        <f>$I529*AI$19^0.5/VLOOKUP($O529,AProperties!$AY$8:$BG$1007,VLOOKUP(Span,Data!$N$4:$Y$11,Data!$Y$1,FALSE),FALSE)</f>
        <v>2.2437574999698593</v>
      </c>
      <c r="AJ529" s="19">
        <f>$I529*AJ$19^0.5/VLOOKUP($O529,AProperties!$AY$8:$BG$1007,VLOOKUP(Span,Data!$N$4:$Y$11,Data!$Y$1,FALSE),FALSE)</f>
        <v>2.3798642153502931</v>
      </c>
      <c r="AK529" s="19">
        <f>$I529*AK$19^0.5/VLOOKUP($O529,AProperties!$AY$8:$BG$1007,VLOOKUP(Span,Data!$N$4:$Y$11,Data!$Y$1,FALSE),FALSE)</f>
        <v>2.508597147478794</v>
      </c>
      <c r="AL529" s="47">
        <f t="shared" si="65"/>
        <v>0.51</v>
      </c>
    </row>
    <row r="530" spans="1:38" x14ac:dyDescent="0.25">
      <c r="A530" s="15">
        <v>0.51100000000000001</v>
      </c>
      <c r="B530" s="116">
        <f>VLOOKUP($A530,APropertiesDimless!$A$7:$I$1007,VLOOKUP(Span,Data!$N$4:$Y$11,Data!$Y$1,FALSE),FALSE)</f>
        <v>0.56275653208173448</v>
      </c>
      <c r="C530" s="6">
        <f t="shared" si="61"/>
        <v>0.79237826604086725</v>
      </c>
      <c r="D530" s="116">
        <f>VLOOKUP($A530,AProperties!$AE$8:$AM$1007,VLOOKUP(Span,Data!$N$4:$Y$11,Data!$Y$1,FALSE),FALSE)</f>
        <v>0.61814940765382687</v>
      </c>
      <c r="E530" s="116">
        <f t="shared" si="62"/>
        <v>0.92237429351816547</v>
      </c>
      <c r="F530" s="6">
        <f t="shared" si="66"/>
        <v>1.4521105282830979</v>
      </c>
      <c r="G530" s="9"/>
      <c r="H530" s="15">
        <f t="shared" si="63"/>
        <v>0.51100000000000001</v>
      </c>
      <c r="I530" s="6">
        <f>VLOOKUP(H530,AProperties!$AO$8:$AW$1007,VLOOKUP(Span,Data!$N$4:$Y$11,Data!$Y$1,FALSE),FALSE)^(2/3)</f>
        <v>0.4001138472699447</v>
      </c>
      <c r="J530" s="15">
        <f>$I530*(Slope^0.5)/VLOOKUP($H530,AProperties!$AY$8:$BG$1007,VLOOKUP(Span,Data!$N$4:$Y$11,Data!$Y$1,FALSE),FALSE)</f>
        <v>1.3752807487852536</v>
      </c>
      <c r="K530" s="15">
        <f>$J530*VLOOKUP($H530,AProperties!$A$8:$I$1007,VLOOKUP(Span,Data!$N$4:$Y$11,Data!$Y$1,FALSE),FALSE)</f>
        <v>0.8245883373879932</v>
      </c>
      <c r="L530" s="15">
        <f t="shared" si="67"/>
        <v>1.3752807487852536</v>
      </c>
      <c r="M530" s="15">
        <f t="shared" si="68"/>
        <v>0.51100000000000001</v>
      </c>
      <c r="O530" s="28">
        <f t="shared" si="64"/>
        <v>0.51100000000000001</v>
      </c>
      <c r="P530" s="19">
        <f>AA530*VLOOKUP($O530,AProperties!$A$8:$I$1007,VLOOKUP(Span,Data!$N$4:$Y$11,Data!$Y$1,FALSE),FALSE)</f>
        <v>0.33663677907508732</v>
      </c>
      <c r="Q530" s="19">
        <f>AB530*VLOOKUP($O530,AProperties!$A$8:$I$1007,VLOOKUP(Span,Data!$N$4:$Y$11,Data!$Y$1,FALSE),FALSE)</f>
        <v>0.4760762985615839</v>
      </c>
      <c r="R530" s="19">
        <f>AC530*VLOOKUP($O530,AProperties!$A$8:$I$1007,VLOOKUP(Span,Data!$N$4:$Y$11,Data!$Y$1,FALSE),FALSE)</f>
        <v>0.67327355815017464</v>
      </c>
      <c r="S530" s="19">
        <f>AD530*VLOOKUP($O530,AProperties!$A$8:$I$1007,VLOOKUP(Span,Data!$N$4:$Y$11,Data!$Y$1,FALSE),FALSE)</f>
        <v>0.8245883373879932</v>
      </c>
      <c r="T530" s="19">
        <f>AE530*VLOOKUP($O530,AProperties!$A$8:$I$1007,VLOOKUP(Span,Data!$N$4:$Y$11,Data!$Y$1,FALSE),FALSE)</f>
        <v>0.9521525971231678</v>
      </c>
      <c r="U530" s="19">
        <f>AF530*VLOOKUP($O530,AProperties!$A$8:$I$1007,VLOOKUP(Span,Data!$N$4:$Y$11,Data!$Y$1,FALSE),FALSE)</f>
        <v>1.0645389660601867</v>
      </c>
      <c r="V530" s="19">
        <f>AG530*VLOOKUP($O530,AProperties!$A$8:$I$1007,VLOOKUP(Span,Data!$N$4:$Y$11,Data!$Y$1,FALSE),FALSE)</f>
        <v>1.1661440101087814</v>
      </c>
      <c r="W530" s="19">
        <f>AH530*VLOOKUP($O530,AProperties!$A$8:$I$1007,VLOOKUP(Span,Data!$N$4:$Y$11,Data!$Y$1,FALSE),FALSE)</f>
        <v>1.259579491086088</v>
      </c>
      <c r="X530" s="19">
        <f>AI530*VLOOKUP($O530,AProperties!$A$8:$I$1007,VLOOKUP(Span,Data!$N$4:$Y$11,Data!$Y$1,FALSE),FALSE)</f>
        <v>1.3465471163003493</v>
      </c>
      <c r="Y530" s="19">
        <f>AJ530*VLOOKUP($O530,AProperties!$A$8:$I$1007,VLOOKUP(Span,Data!$N$4:$Y$11,Data!$Y$1,FALSE),FALSE)</f>
        <v>1.4282288956847513</v>
      </c>
      <c r="Z530" s="19">
        <f>AK530*VLOOKUP($O530,AProperties!$A$8:$I$1007,VLOOKUP(Span,Data!$N$4:$Y$11,Data!$Y$1,FALSE),FALSE)</f>
        <v>1.505485443476948</v>
      </c>
      <c r="AA530" s="19">
        <f>$I530*AA$19^0.5/VLOOKUP($O530,AProperties!$AY$8:$BG$1007,VLOOKUP(Span,Data!$N$4:$Y$11,Data!$Y$1,FALSE),FALSE)</f>
        <v>0.56145601459944128</v>
      </c>
      <c r="AB530" s="19">
        <f>$I530*AB$19^0.5/VLOOKUP($O530,AProperties!$AY$8:$BG$1007,VLOOKUP(Span,Data!$N$4:$Y$11,Data!$Y$1,FALSE),FALSE)</f>
        <v>0.79401871052247641</v>
      </c>
      <c r="AC530" s="19">
        <f>$I530*AC$19^0.5/VLOOKUP($O530,AProperties!$AY$8:$BG$1007,VLOOKUP(Span,Data!$N$4:$Y$11,Data!$Y$1,FALSE),FALSE)</f>
        <v>1.1229120291988826</v>
      </c>
      <c r="AD530" s="19">
        <f>$I530*AD$19^0.5/VLOOKUP($O530,AProperties!$AY$8:$BG$1007,VLOOKUP(Span,Data!$N$4:$Y$11,Data!$Y$1,FALSE),FALSE)</f>
        <v>1.3752807487852536</v>
      </c>
      <c r="AE530" s="19">
        <f>$I530*AE$19^0.5/VLOOKUP($O530,AProperties!$AY$8:$BG$1007,VLOOKUP(Span,Data!$N$4:$Y$11,Data!$Y$1,FALSE),FALSE)</f>
        <v>1.5880374210449528</v>
      </c>
      <c r="AF530" s="19">
        <f>$I530*AF$19^0.5/VLOOKUP($O530,AProperties!$AY$8:$BG$1007,VLOOKUP(Span,Data!$N$4:$Y$11,Data!$Y$1,FALSE),FALSE)</f>
        <v>1.7754798121349844</v>
      </c>
      <c r="AG530" s="19">
        <f>$I530*AG$19^0.5/VLOOKUP($O530,AProperties!$AY$8:$BG$1007,VLOOKUP(Span,Data!$N$4:$Y$11,Data!$Y$1,FALSE),FALSE)</f>
        <v>1.9449406870027313</v>
      </c>
      <c r="AH530" s="19">
        <f>$I530*AH$19^0.5/VLOOKUP($O530,AProperties!$AY$8:$BG$1007,VLOOKUP(Span,Data!$N$4:$Y$11,Data!$Y$1,FALSE),FALSE)</f>
        <v>2.1007760443746575</v>
      </c>
      <c r="AI530" s="19">
        <f>$I530*AI$19^0.5/VLOOKUP($O530,AProperties!$AY$8:$BG$1007,VLOOKUP(Span,Data!$N$4:$Y$11,Data!$Y$1,FALSE),FALSE)</f>
        <v>2.2458240583977651</v>
      </c>
      <c r="AJ530" s="19">
        <f>$I530*AJ$19^0.5/VLOOKUP($O530,AProperties!$AY$8:$BG$1007,VLOOKUP(Span,Data!$N$4:$Y$11,Data!$Y$1,FALSE),FALSE)</f>
        <v>2.3820561315674285</v>
      </c>
      <c r="AK530" s="19">
        <f>$I530*AK$19^0.5/VLOOKUP($O530,AProperties!$AY$8:$BG$1007,VLOOKUP(Span,Data!$N$4:$Y$11,Data!$Y$1,FALSE),FALSE)</f>
        <v>2.5109076300409301</v>
      </c>
      <c r="AL530" s="47">
        <f t="shared" si="65"/>
        <v>0.51100000000000001</v>
      </c>
    </row>
    <row r="531" spans="1:38" x14ac:dyDescent="0.25">
      <c r="A531" s="15">
        <v>0.51200000000000001</v>
      </c>
      <c r="B531" s="116">
        <f>VLOOKUP($A531,APropertiesDimless!$A$7:$I$1007,VLOOKUP(Span,Data!$N$4:$Y$11,Data!$Y$1,FALSE),FALSE)</f>
        <v>0.56413323175337837</v>
      </c>
      <c r="C531" s="6">
        <f t="shared" si="61"/>
        <v>0.79406661587668914</v>
      </c>
      <c r="D531" s="116">
        <f>VLOOKUP($A531,AProperties!$AE$8:$AM$1007,VLOOKUP(Span,Data!$N$4:$Y$11,Data!$Y$1,FALSE),FALSE)</f>
        <v>0.61924747209699771</v>
      </c>
      <c r="E531" s="116">
        <f t="shared" si="62"/>
        <v>0.92471582661608176</v>
      </c>
      <c r="F531" s="6">
        <f t="shared" si="66"/>
        <v>1.4564682733202248</v>
      </c>
      <c r="G531" s="9"/>
      <c r="H531" s="15">
        <f t="shared" si="63"/>
        <v>0.51200000000000001</v>
      </c>
      <c r="I531" s="6">
        <f>VLOOKUP(H531,AProperties!$AO$8:$AW$1007,VLOOKUP(Span,Data!$N$4:$Y$11,Data!$Y$1,FALSE),FALSE)^(2/3)</f>
        <v>0.40038110713701597</v>
      </c>
      <c r="J531" s="15">
        <f>$I531*(Slope^0.5)/VLOOKUP($H531,AProperties!$AY$8:$BG$1007,VLOOKUP(Span,Data!$N$4:$Y$11,Data!$Y$1,FALSE),FALSE)</f>
        <v>1.376543332696651</v>
      </c>
      <c r="K531" s="15">
        <f>$J531*VLOOKUP($H531,AProperties!$A$8:$I$1007,VLOOKUP(Span,Data!$N$4:$Y$11,Data!$Y$1,FALSE),FALSE)</f>
        <v>0.82681147706614133</v>
      </c>
      <c r="L531" s="15">
        <f t="shared" si="67"/>
        <v>1.376543332696651</v>
      </c>
      <c r="M531" s="15">
        <f t="shared" si="68"/>
        <v>0.51200000000000001</v>
      </c>
      <c r="O531" s="28">
        <f t="shared" si="64"/>
        <v>0.51200000000000001</v>
      </c>
      <c r="P531" s="19">
        <f>AA531*VLOOKUP($O531,AProperties!$A$8:$I$1007,VLOOKUP(Span,Data!$N$4:$Y$11,Data!$Y$1,FALSE),FALSE)</f>
        <v>0.33754437204815374</v>
      </c>
      <c r="Q531" s="19">
        <f>AB531*VLOOKUP($O531,AProperties!$A$8:$I$1007,VLOOKUP(Span,Data!$N$4:$Y$11,Data!$Y$1,FALSE),FALSE)</f>
        <v>0.47735982885320882</v>
      </c>
      <c r="R531" s="19">
        <f>AC531*VLOOKUP($O531,AProperties!$A$8:$I$1007,VLOOKUP(Span,Data!$N$4:$Y$11,Data!$Y$1,FALSE),FALSE)</f>
        <v>0.67508874409630748</v>
      </c>
      <c r="S531" s="19">
        <f>AD531*VLOOKUP($O531,AProperties!$A$8:$I$1007,VLOOKUP(Span,Data!$N$4:$Y$11,Data!$Y$1,FALSE),FALSE)</f>
        <v>0.82681147706614133</v>
      </c>
      <c r="T531" s="19">
        <f>AE531*VLOOKUP($O531,AProperties!$A$8:$I$1007,VLOOKUP(Span,Data!$N$4:$Y$11,Data!$Y$1,FALSE),FALSE)</f>
        <v>0.95471965770641765</v>
      </c>
      <c r="U531" s="19">
        <f>AF531*VLOOKUP($O531,AProperties!$A$8:$I$1007,VLOOKUP(Span,Data!$N$4:$Y$11,Data!$Y$1,FALSE),FALSE)</f>
        <v>1.0674090270434404</v>
      </c>
      <c r="V531" s="19">
        <f>AG531*VLOOKUP($O531,AProperties!$A$8:$I$1007,VLOOKUP(Span,Data!$N$4:$Y$11,Data!$Y$1,FALSE),FALSE)</f>
        <v>1.1692880043926686</v>
      </c>
      <c r="W531" s="19">
        <f>AH531*VLOOKUP($O531,AProperties!$A$8:$I$1007,VLOOKUP(Span,Data!$N$4:$Y$11,Data!$Y$1,FALSE),FALSE)</f>
        <v>1.2629753930379459</v>
      </c>
      <c r="X531" s="19">
        <f>AI531*VLOOKUP($O531,AProperties!$A$8:$I$1007,VLOOKUP(Span,Data!$N$4:$Y$11,Data!$Y$1,FALSE),FALSE)</f>
        <v>1.350177488192615</v>
      </c>
      <c r="Y531" s="19">
        <f>AJ531*VLOOKUP($O531,AProperties!$A$8:$I$1007,VLOOKUP(Span,Data!$N$4:$Y$11,Data!$Y$1,FALSE),FALSE)</f>
        <v>1.4320794865596265</v>
      </c>
      <c r="Z531" s="19">
        <f>AK531*VLOOKUP($O531,AProperties!$A$8:$I$1007,VLOOKUP(Span,Data!$N$4:$Y$11,Data!$Y$1,FALSE),FALSE)</f>
        <v>1.5095443226443033</v>
      </c>
      <c r="AA531" s="19">
        <f>$I531*AA$19^0.5/VLOOKUP($O531,AProperties!$AY$8:$BG$1007,VLOOKUP(Span,Data!$N$4:$Y$11,Data!$Y$1,FALSE),FALSE)</f>
        <v>0.56197146232283646</v>
      </c>
      <c r="AB531" s="19">
        <f>$I531*AB$19^0.5/VLOOKUP($O531,AProperties!$AY$8:$BG$1007,VLOOKUP(Span,Data!$N$4:$Y$11,Data!$Y$1,FALSE),FALSE)</f>
        <v>0.79474766368359606</v>
      </c>
      <c r="AC531" s="19">
        <f>$I531*AC$19^0.5/VLOOKUP($O531,AProperties!$AY$8:$BG$1007,VLOOKUP(Span,Data!$N$4:$Y$11,Data!$Y$1,FALSE),FALSE)</f>
        <v>1.1239429246456729</v>
      </c>
      <c r="AD531" s="19">
        <f>$I531*AD$19^0.5/VLOOKUP($O531,AProperties!$AY$8:$BG$1007,VLOOKUP(Span,Data!$N$4:$Y$11,Data!$Y$1,FALSE),FALSE)</f>
        <v>1.376543332696651</v>
      </c>
      <c r="AE531" s="19">
        <f>$I531*AE$19^0.5/VLOOKUP($O531,AProperties!$AY$8:$BG$1007,VLOOKUP(Span,Data!$N$4:$Y$11,Data!$Y$1,FALSE),FALSE)</f>
        <v>1.5894953273671921</v>
      </c>
      <c r="AF531" s="19">
        <f>$I531*AF$19^0.5/VLOOKUP($O531,AProperties!$AY$8:$BG$1007,VLOOKUP(Span,Data!$N$4:$Y$11,Data!$Y$1,FALSE),FALSE)</f>
        <v>1.7771098009556616</v>
      </c>
      <c r="AG531" s="19">
        <f>$I531*AG$19^0.5/VLOOKUP($O531,AProperties!$AY$8:$BG$1007,VLOOKUP(Span,Data!$N$4:$Y$11,Data!$Y$1,FALSE),FALSE)</f>
        <v>1.9467262502938636</v>
      </c>
      <c r="AH531" s="19">
        <f>$I531*AH$19^0.5/VLOOKUP($O531,AProperties!$AY$8:$BG$1007,VLOOKUP(Span,Data!$N$4:$Y$11,Data!$Y$1,FALSE),FALSE)</f>
        <v>2.1027046731563948</v>
      </c>
      <c r="AI531" s="19">
        <f>$I531*AI$19^0.5/VLOOKUP($O531,AProperties!$AY$8:$BG$1007,VLOOKUP(Span,Data!$N$4:$Y$11,Data!$Y$1,FALSE),FALSE)</f>
        <v>2.2478858492913458</v>
      </c>
      <c r="AJ531" s="19">
        <f>$I531*AJ$19^0.5/VLOOKUP($O531,AProperties!$AY$8:$BG$1007,VLOOKUP(Span,Data!$N$4:$Y$11,Data!$Y$1,FALSE),FALSE)</f>
        <v>2.3842429910507881</v>
      </c>
      <c r="AK531" s="19">
        <f>$I531*AK$19^0.5/VLOOKUP($O531,AProperties!$AY$8:$BG$1007,VLOOKUP(Span,Data!$N$4:$Y$11,Data!$Y$1,FALSE),FALSE)</f>
        <v>2.5132127823376482</v>
      </c>
      <c r="AL531" s="47">
        <f t="shared" si="65"/>
        <v>0.51200000000000001</v>
      </c>
    </row>
    <row r="532" spans="1:38" x14ac:dyDescent="0.25">
      <c r="A532" s="15">
        <v>0.51300000000000001</v>
      </c>
      <c r="B532" s="116">
        <f>VLOOKUP($A532,APropertiesDimless!$A$7:$I$1007,VLOOKUP(Span,Data!$N$4:$Y$11,Data!$Y$1,FALSE),FALSE)</f>
        <v>0.56551218072166853</v>
      </c>
      <c r="C532" s="6">
        <f t="shared" ref="C532:C595" si="69">A532+B532/2</f>
        <v>0.79575609036083428</v>
      </c>
      <c r="D532" s="116">
        <f>VLOOKUP($A532,AProperties!$AE$8:$AM$1007,VLOOKUP(Span,Data!$N$4:$Y$11,Data!$Y$1,FALSE),FALSE)</f>
        <v>0.62034480136882653</v>
      </c>
      <c r="E532" s="116">
        <f t="shared" ref="E532:E595" si="70">IF($F532&lt;=1.93,MAX($C532+K*(1.811*$F532)^M+SCor*Slope,0),IF($F532&gt;=2.21,cc*(1.811*$F532)^2+Y+SCor*Slope,p*$F532^3+q*$F532^2+rr*$F532+s+t*Slope))</f>
        <v>0.92706025967671513</v>
      </c>
      <c r="F532" s="6">
        <f t="shared" si="66"/>
        <v>1.4608313264749408</v>
      </c>
      <c r="G532" s="9"/>
      <c r="H532" s="15">
        <f t="shared" ref="H532:H595" si="71">A532</f>
        <v>0.51300000000000001</v>
      </c>
      <c r="I532" s="6">
        <f>VLOOKUP(H532,AProperties!$AO$8:$AW$1007,VLOOKUP(Span,Data!$N$4:$Y$11,Data!$Y$1,FALSE),FALSE)^(2/3)</f>
        <v>0.40064741049396463</v>
      </c>
      <c r="J532" s="15">
        <f>$I532*(Slope^0.5)/VLOOKUP($H532,AProperties!$AY$8:$BG$1007,VLOOKUP(Span,Data!$N$4:$Y$11,Data!$Y$1,FALSE),FALSE)</f>
        <v>1.3778029990538088</v>
      </c>
      <c r="K532" s="15">
        <f>$J532*VLOOKUP($H532,AProperties!$A$8:$I$1007,VLOOKUP(Span,Data!$N$4:$Y$11,Data!$Y$1,FALSE),FALSE)</f>
        <v>0.82903456823090327</v>
      </c>
      <c r="L532" s="15">
        <f t="shared" si="67"/>
        <v>1.3778029990538088</v>
      </c>
      <c r="M532" s="15">
        <f t="shared" si="68"/>
        <v>0.51300000000000001</v>
      </c>
      <c r="O532" s="28">
        <f t="shared" ref="O532:O595" si="72">A532</f>
        <v>0.51300000000000001</v>
      </c>
      <c r="P532" s="19">
        <f>AA532*VLOOKUP($O532,AProperties!$A$8:$I$1007,VLOOKUP(Span,Data!$N$4:$Y$11,Data!$Y$1,FALSE),FALSE)</f>
        <v>0.33845194521571309</v>
      </c>
      <c r="Q532" s="19">
        <f>AB532*VLOOKUP($O532,AProperties!$A$8:$I$1007,VLOOKUP(Span,Data!$N$4:$Y$11,Data!$Y$1,FALSE),FALSE)</f>
        <v>0.47864333113561724</v>
      </c>
      <c r="R532" s="19">
        <f>AC532*VLOOKUP($O532,AProperties!$A$8:$I$1007,VLOOKUP(Span,Data!$N$4:$Y$11,Data!$Y$1,FALSE),FALSE)</f>
        <v>0.67690389043142618</v>
      </c>
      <c r="S532" s="19">
        <f>AD532*VLOOKUP($O532,AProperties!$A$8:$I$1007,VLOOKUP(Span,Data!$N$4:$Y$11,Data!$Y$1,FALSE),FALSE)</f>
        <v>0.82903456823090327</v>
      </c>
      <c r="T532" s="19">
        <f>AE532*VLOOKUP($O532,AProperties!$A$8:$I$1007,VLOOKUP(Span,Data!$N$4:$Y$11,Data!$Y$1,FALSE),FALSE)</f>
        <v>0.95728666227123449</v>
      </c>
      <c r="U532" s="19">
        <f>AF532*VLOOKUP($O532,AProperties!$A$8:$I$1007,VLOOKUP(Span,Data!$N$4:$Y$11,Data!$Y$1,FALSE),FALSE)</f>
        <v>1.0702790253961816</v>
      </c>
      <c r="V532" s="19">
        <f>AG532*VLOOKUP($O532,AProperties!$A$8:$I$1007,VLOOKUP(Span,Data!$N$4:$Y$11,Data!$Y$1,FALSE),FALSE)</f>
        <v>1.1724319300682664</v>
      </c>
      <c r="W532" s="19">
        <f>AH532*VLOOKUP($O532,AProperties!$A$8:$I$1007,VLOOKUP(Span,Data!$N$4:$Y$11,Data!$Y$1,FALSE),FALSE)</f>
        <v>1.2663712208843823</v>
      </c>
      <c r="X532" s="19">
        <f>AI532*VLOOKUP($O532,AProperties!$A$8:$I$1007,VLOOKUP(Span,Data!$N$4:$Y$11,Data!$Y$1,FALSE),FALSE)</f>
        <v>1.3538077808628524</v>
      </c>
      <c r="Y532" s="19">
        <f>AJ532*VLOOKUP($O532,AProperties!$A$8:$I$1007,VLOOKUP(Span,Data!$N$4:$Y$11,Data!$Y$1,FALSE),FALSE)</f>
        <v>1.4359299934068515</v>
      </c>
      <c r="Z532" s="19">
        <f>AK532*VLOOKUP($O532,AProperties!$A$8:$I$1007,VLOOKUP(Span,Data!$N$4:$Y$11,Data!$Y$1,FALSE),FALSE)</f>
        <v>1.5136031132387384</v>
      </c>
      <c r="AA532" s="19">
        <f>$I532*AA$19^0.5/VLOOKUP($O532,AProperties!$AY$8:$BG$1007,VLOOKUP(Span,Data!$N$4:$Y$11,Data!$Y$1,FALSE),FALSE)</f>
        <v>0.5624857189597009</v>
      </c>
      <c r="AB532" s="19">
        <f>$I532*AB$19^0.5/VLOOKUP($O532,AProperties!$AY$8:$BG$1007,VLOOKUP(Span,Data!$N$4:$Y$11,Data!$Y$1,FALSE),FALSE)</f>
        <v>0.79547493239399025</v>
      </c>
      <c r="AC532" s="19">
        <f>$I532*AC$19^0.5/VLOOKUP($O532,AProperties!$AY$8:$BG$1007,VLOOKUP(Span,Data!$N$4:$Y$11,Data!$Y$1,FALSE),FALSE)</f>
        <v>1.1249714379194018</v>
      </c>
      <c r="AD532" s="19">
        <f>$I532*AD$19^0.5/VLOOKUP($O532,AProperties!$AY$8:$BG$1007,VLOOKUP(Span,Data!$N$4:$Y$11,Data!$Y$1,FALSE),FALSE)</f>
        <v>1.3778029990538088</v>
      </c>
      <c r="AE532" s="19">
        <f>$I532*AE$19^0.5/VLOOKUP($O532,AProperties!$AY$8:$BG$1007,VLOOKUP(Span,Data!$N$4:$Y$11,Data!$Y$1,FALSE),FALSE)</f>
        <v>1.5909498647879805</v>
      </c>
      <c r="AF532" s="19">
        <f>$I532*AF$19^0.5/VLOOKUP($O532,AProperties!$AY$8:$BG$1007,VLOOKUP(Span,Data!$N$4:$Y$11,Data!$Y$1,FALSE),FALSE)</f>
        <v>1.7787360232300113</v>
      </c>
      <c r="AG532" s="19">
        <f>$I532*AG$19^0.5/VLOOKUP($O532,AProperties!$AY$8:$BG$1007,VLOOKUP(Span,Data!$N$4:$Y$11,Data!$Y$1,FALSE),FALSE)</f>
        <v>1.948507687540221</v>
      </c>
      <c r="AH532" s="19">
        <f>$I532*AH$19^0.5/VLOOKUP($O532,AProperties!$AY$8:$BG$1007,VLOOKUP(Span,Data!$N$4:$Y$11,Data!$Y$1,FALSE),FALSE)</f>
        <v>2.1046288453004163</v>
      </c>
      <c r="AI532" s="19">
        <f>$I532*AI$19^0.5/VLOOKUP($O532,AProperties!$AY$8:$BG$1007,VLOOKUP(Span,Data!$N$4:$Y$11,Data!$Y$1,FALSE),FALSE)</f>
        <v>2.2499428758388036</v>
      </c>
      <c r="AJ532" s="19">
        <f>$I532*AJ$19^0.5/VLOOKUP($O532,AProperties!$AY$8:$BG$1007,VLOOKUP(Span,Data!$N$4:$Y$11,Data!$Y$1,FALSE),FALSE)</f>
        <v>2.3864247971819705</v>
      </c>
      <c r="AK532" s="19">
        <f>$I532*AK$19^0.5/VLOOKUP($O532,AProperties!$AY$8:$BG$1007,VLOOKUP(Span,Data!$N$4:$Y$11,Data!$Y$1,FALSE),FALSE)</f>
        <v>2.5155126079334673</v>
      </c>
      <c r="AL532" s="47">
        <f t="shared" ref="AL532:AL595" si="73">O532</f>
        <v>0.51300000000000001</v>
      </c>
    </row>
    <row r="533" spans="1:38" x14ac:dyDescent="0.25">
      <c r="A533" s="15">
        <v>0.51400000000000001</v>
      </c>
      <c r="B533" s="116">
        <f>VLOOKUP($A533,APropertiesDimless!$A$7:$I$1007,VLOOKUP(Span,Data!$N$4:$Y$11,Data!$Y$1,FALSE),FALSE)</f>
        <v>0.5668933916698371</v>
      </c>
      <c r="C533" s="6">
        <f t="shared" si="69"/>
        <v>0.79744669583491856</v>
      </c>
      <c r="D533" s="116">
        <f>VLOOKUP($A533,AProperties!$AE$8:$AM$1007,VLOOKUP(Span,Data!$N$4:$Y$11,Data!$Y$1,FALSE),FALSE)</f>
        <v>0.62144139337844728</v>
      </c>
      <c r="E533" s="116">
        <f t="shared" si="70"/>
        <v>0.92940760210425488</v>
      </c>
      <c r="F533" s="6">
        <f t="shared" ref="F533:F596" si="74">D533*(9.806*B533)^0.5</f>
        <v>1.4651996940775605</v>
      </c>
      <c r="G533" s="9"/>
      <c r="H533" s="15">
        <f t="shared" si="71"/>
        <v>0.51400000000000001</v>
      </c>
      <c r="I533" s="6">
        <f>VLOOKUP(H533,AProperties!$AO$8:$AW$1007,VLOOKUP(Span,Data!$N$4:$Y$11,Data!$Y$1,FALSE),FALSE)^(2/3)</f>
        <v>0.40091275844120078</v>
      </c>
      <c r="J533" s="15">
        <f>$I533*(Slope^0.5)/VLOOKUP($H533,AProperties!$AY$8:$BG$1007,VLOOKUP(Span,Data!$N$4:$Y$11,Data!$Y$1,FALSE),FALSE)</f>
        <v>1.3790597497829926</v>
      </c>
      <c r="K533" s="15">
        <f>$J533*VLOOKUP($H533,AProperties!$A$8:$I$1007,VLOOKUP(Span,Data!$N$4:$Y$11,Data!$Y$1,FALSE),FALSE)</f>
        <v>0.8312575972358287</v>
      </c>
      <c r="L533" s="15">
        <f t="shared" ref="L533:L596" si="75">J533</f>
        <v>1.3790597497829926</v>
      </c>
      <c r="M533" s="15">
        <f t="shared" ref="M533:M596" si="76">H533</f>
        <v>0.51400000000000001</v>
      </c>
      <c r="O533" s="28">
        <f t="shared" si="72"/>
        <v>0.51400000000000001</v>
      </c>
      <c r="P533" s="19">
        <f>AA533*VLOOKUP($O533,AProperties!$A$8:$I$1007,VLOOKUP(Span,Data!$N$4:$Y$11,Data!$Y$1,FALSE),FALSE)</f>
        <v>0.33935949300662543</v>
      </c>
      <c r="Q533" s="19">
        <f>AB533*VLOOKUP($O533,AProperties!$A$8:$I$1007,VLOOKUP(Span,Data!$N$4:$Y$11,Data!$Y$1,FALSE),FALSE)</f>
        <v>0.47992679753002726</v>
      </c>
      <c r="R533" s="19">
        <f>AC533*VLOOKUP($O533,AProperties!$A$8:$I$1007,VLOOKUP(Span,Data!$N$4:$Y$11,Data!$Y$1,FALSE),FALSE)</f>
        <v>0.67871898601325087</v>
      </c>
      <c r="S533" s="19">
        <f>AD533*VLOOKUP($O533,AProperties!$A$8:$I$1007,VLOOKUP(Span,Data!$N$4:$Y$11,Data!$Y$1,FALSE),FALSE)</f>
        <v>0.8312575972358287</v>
      </c>
      <c r="T533" s="19">
        <f>AE533*VLOOKUP($O533,AProperties!$A$8:$I$1007,VLOOKUP(Span,Data!$N$4:$Y$11,Data!$Y$1,FALSE),FALSE)</f>
        <v>0.95985359506005452</v>
      </c>
      <c r="U533" s="19">
        <f>AF533*VLOOKUP($O533,AProperties!$A$8:$I$1007,VLOOKUP(Span,Data!$N$4:$Y$11,Data!$Y$1,FALSE),FALSE)</f>
        <v>1.0731489435009189</v>
      </c>
      <c r="V533" s="19">
        <f>AG533*VLOOKUP($O533,AProperties!$A$8:$I$1007,VLOOKUP(Span,Data!$N$4:$Y$11,Data!$Y$1,FALSE),FALSE)</f>
        <v>1.1755757678365808</v>
      </c>
      <c r="W533" s="19">
        <f>AH533*VLOOKUP($O533,AProperties!$A$8:$I$1007,VLOOKUP(Span,Data!$N$4:$Y$11,Data!$Y$1,FALSE),FALSE)</f>
        <v>1.2697669537801</v>
      </c>
      <c r="X533" s="19">
        <f>AI533*VLOOKUP($O533,AProperties!$A$8:$I$1007,VLOOKUP(Span,Data!$N$4:$Y$11,Data!$Y$1,FALSE),FALSE)</f>
        <v>1.3574379720265017</v>
      </c>
      <c r="Y533" s="19">
        <f>AJ533*VLOOKUP($O533,AProperties!$A$8:$I$1007,VLOOKUP(Span,Data!$N$4:$Y$11,Data!$Y$1,FALSE),FALSE)</f>
        <v>1.4397803925900816</v>
      </c>
      <c r="Z533" s="19">
        <f>AK533*VLOOKUP($O533,AProperties!$A$8:$I$1007,VLOOKUP(Span,Data!$N$4:$Y$11,Data!$Y$1,FALSE),FALSE)</f>
        <v>1.517661790345358</v>
      </c>
      <c r="AA533" s="19">
        <f>$I533*AA$19^0.5/VLOOKUP($O533,AProperties!$AY$8:$BG$1007,VLOOKUP(Span,Data!$N$4:$Y$11,Data!$Y$1,FALSE),FALSE)</f>
        <v>0.56299878529642944</v>
      </c>
      <c r="AB533" s="19">
        <f>$I533*AB$19^0.5/VLOOKUP($O533,AProperties!$AY$8:$BG$1007,VLOOKUP(Span,Data!$N$4:$Y$11,Data!$Y$1,FALSE),FALSE)</f>
        <v>0.79620051776578882</v>
      </c>
      <c r="AC533" s="19">
        <f>$I533*AC$19^0.5/VLOOKUP($O533,AProperties!$AY$8:$BG$1007,VLOOKUP(Span,Data!$N$4:$Y$11,Data!$Y$1,FALSE),FALSE)</f>
        <v>1.1259975705928589</v>
      </c>
      <c r="AD533" s="19">
        <f>$I533*AD$19^0.5/VLOOKUP($O533,AProperties!$AY$8:$BG$1007,VLOOKUP(Span,Data!$N$4:$Y$11,Data!$Y$1,FALSE),FALSE)</f>
        <v>1.3790597497829926</v>
      </c>
      <c r="AE533" s="19">
        <f>$I533*AE$19^0.5/VLOOKUP($O533,AProperties!$AY$8:$BG$1007,VLOOKUP(Span,Data!$N$4:$Y$11,Data!$Y$1,FALSE),FALSE)</f>
        <v>1.5924010355315776</v>
      </c>
      <c r="AF533" s="19">
        <f>$I533*AF$19^0.5/VLOOKUP($O533,AProperties!$AY$8:$BG$1007,VLOOKUP(Span,Data!$N$4:$Y$11,Data!$Y$1,FALSE),FALSE)</f>
        <v>1.7803584814448326</v>
      </c>
      <c r="AG533" s="19">
        <f>$I533*AG$19^0.5/VLOOKUP($O533,AProperties!$AY$8:$BG$1007,VLOOKUP(Span,Data!$N$4:$Y$11,Data!$Y$1,FALSE),FALSE)</f>
        <v>1.9502850014659554</v>
      </c>
      <c r="AH533" s="19">
        <f>$I533*AH$19^0.5/VLOOKUP($O533,AProperties!$AY$8:$BG$1007,VLOOKUP(Span,Data!$N$4:$Y$11,Data!$Y$1,FALSE),FALSE)</f>
        <v>2.1065485637491417</v>
      </c>
      <c r="AI533" s="19">
        <f>$I533*AI$19^0.5/VLOOKUP($O533,AProperties!$AY$8:$BG$1007,VLOOKUP(Span,Data!$N$4:$Y$11,Data!$Y$1,FALSE),FALSE)</f>
        <v>2.2519951411857178</v>
      </c>
      <c r="AJ533" s="19">
        <f>$I533*AJ$19^0.5/VLOOKUP($O533,AProperties!$AY$8:$BG$1007,VLOOKUP(Span,Data!$N$4:$Y$11,Data!$Y$1,FALSE),FALSE)</f>
        <v>2.3886015532973661</v>
      </c>
      <c r="AK533" s="19">
        <f>$I533*AK$19^0.5/VLOOKUP($O533,AProperties!$AY$8:$BG$1007,VLOOKUP(Span,Data!$N$4:$Y$11,Data!$Y$1,FALSE),FALSE)</f>
        <v>2.5178071103452506</v>
      </c>
      <c r="AL533" s="47">
        <f t="shared" si="73"/>
        <v>0.51400000000000001</v>
      </c>
    </row>
    <row r="534" spans="1:38" x14ac:dyDescent="0.25">
      <c r="A534" s="15">
        <v>0.51500000000000001</v>
      </c>
      <c r="B534" s="116">
        <f>VLOOKUP($A534,APropertiesDimless!$A$7:$I$1007,VLOOKUP(Span,Data!$N$4:$Y$11,Data!$Y$1,FALSE),FALSE)</f>
        <v>0.56827687737064425</v>
      </c>
      <c r="C534" s="6">
        <f t="shared" si="69"/>
        <v>0.79913843868532219</v>
      </c>
      <c r="D534" s="116">
        <f>VLOOKUP($A534,AProperties!$AE$8:$AM$1007,VLOOKUP(Span,Data!$N$4:$Y$11,Data!$Y$1,FALSE),FALSE)</f>
        <v>0.62253724603077443</v>
      </c>
      <c r="E534" s="116">
        <f t="shared" si="70"/>
        <v>0.93175786336941913</v>
      </c>
      <c r="F534" s="6">
        <f t="shared" si="74"/>
        <v>1.4695733825636219</v>
      </c>
      <c r="G534" s="9"/>
      <c r="H534" s="15">
        <f t="shared" si="71"/>
        <v>0.51500000000000001</v>
      </c>
      <c r="I534" s="6">
        <f>VLOOKUP(H534,AProperties!$AO$8:$AW$1007,VLOOKUP(Span,Data!$N$4:$Y$11,Data!$Y$1,FALSE),FALSE)^(2/3)</f>
        <v>0.40117715206906368</v>
      </c>
      <c r="J534" s="15">
        <f>$I534*(Slope^0.5)/VLOOKUP($H534,AProperties!$AY$8:$BG$1007,VLOOKUP(Span,Data!$N$4:$Y$11,Data!$Y$1,FALSE),FALSE)</f>
        <v>1.3803135867844383</v>
      </c>
      <c r="K534" s="15">
        <f>$J534*VLOOKUP($H534,AProperties!$A$8:$I$1007,VLOOKUP(Span,Data!$N$4:$Y$11,Data!$Y$1,FALSE),FALSE)</f>
        <v>0.83348055042360158</v>
      </c>
      <c r="L534" s="15">
        <f t="shared" si="75"/>
        <v>1.3803135867844383</v>
      </c>
      <c r="M534" s="15">
        <f t="shared" si="76"/>
        <v>0.51500000000000001</v>
      </c>
      <c r="O534" s="28">
        <f t="shared" si="72"/>
        <v>0.51500000000000001</v>
      </c>
      <c r="P534" s="19">
        <f>AA534*VLOOKUP($O534,AProperties!$A$8:$I$1007,VLOOKUP(Span,Data!$N$4:$Y$11,Data!$Y$1,FALSE),FALSE)</f>
        <v>0.34026700984531494</v>
      </c>
      <c r="Q534" s="19">
        <f>AB534*VLOOKUP($O534,AProperties!$A$8:$I$1007,VLOOKUP(Span,Data!$N$4:$Y$11,Data!$Y$1,FALSE),FALSE)</f>
        <v>0.48121022015138398</v>
      </c>
      <c r="R534" s="19">
        <f>AC534*VLOOKUP($O534,AProperties!$A$8:$I$1007,VLOOKUP(Span,Data!$N$4:$Y$11,Data!$Y$1,FALSE),FALSE)</f>
        <v>0.68053401969062988</v>
      </c>
      <c r="S534" s="19">
        <f>AD534*VLOOKUP($O534,AProperties!$A$8:$I$1007,VLOOKUP(Span,Data!$N$4:$Y$11,Data!$Y$1,FALSE),FALSE)</f>
        <v>0.83348055042360158</v>
      </c>
      <c r="T534" s="19">
        <f>AE534*VLOOKUP($O534,AProperties!$A$8:$I$1007,VLOOKUP(Span,Data!$N$4:$Y$11,Data!$Y$1,FALSE),FALSE)</f>
        <v>0.96242044030276797</v>
      </c>
      <c r="U534" s="19">
        <f>AF534*VLOOKUP($O534,AProperties!$A$8:$I$1007,VLOOKUP(Span,Data!$N$4:$Y$11,Data!$Y$1,FALSE),FALSE)</f>
        <v>1.0760187637261336</v>
      </c>
      <c r="V534" s="19">
        <f>AG534*VLOOKUP($O534,AProperties!$A$8:$I$1007,VLOOKUP(Span,Data!$N$4:$Y$11,Data!$Y$1,FALSE),FALSE)</f>
        <v>1.1787194983832501</v>
      </c>
      <c r="W534" s="19">
        <f>AH534*VLOOKUP($O534,AProperties!$A$8:$I$1007,VLOOKUP(Span,Data!$N$4:$Y$11,Data!$Y$1,FALSE),FALSE)</f>
        <v>1.2731625708632044</v>
      </c>
      <c r="X534" s="19">
        <f>AI534*VLOOKUP($O534,AProperties!$A$8:$I$1007,VLOOKUP(Span,Data!$N$4:$Y$11,Data!$Y$1,FALSE),FALSE)</f>
        <v>1.3610680393812598</v>
      </c>
      <c r="Y534" s="19">
        <f>AJ534*VLOOKUP($O534,AProperties!$A$8:$I$1007,VLOOKUP(Span,Data!$N$4:$Y$11,Data!$Y$1,FALSE),FALSE)</f>
        <v>1.4436306604541516</v>
      </c>
      <c r="Z534" s="19">
        <f>AK534*VLOOKUP($O534,AProperties!$A$8:$I$1007,VLOOKUP(Span,Data!$N$4:$Y$11,Data!$Y$1,FALSE),FALSE)</f>
        <v>1.521720329029429</v>
      </c>
      <c r="AA534" s="19">
        <f>$I534*AA$19^0.5/VLOOKUP($O534,AProperties!$AY$8:$BG$1007,VLOOKUP(Span,Data!$N$4:$Y$11,Data!$Y$1,FALSE),FALSE)</f>
        <v>0.56351066210878997</v>
      </c>
      <c r="AB534" s="19">
        <f>$I534*AB$19^0.5/VLOOKUP($O534,AProperties!$AY$8:$BG$1007,VLOOKUP(Span,Data!$N$4:$Y$11,Data!$Y$1,FALSE),FALSE)</f>
        <v>0.7969244208960935</v>
      </c>
      <c r="AC534" s="19">
        <f>$I534*AC$19^0.5/VLOOKUP($O534,AProperties!$AY$8:$BG$1007,VLOOKUP(Span,Data!$N$4:$Y$11,Data!$Y$1,FALSE),FALSE)</f>
        <v>1.1270213242175799</v>
      </c>
      <c r="AD534" s="19">
        <f>$I534*AD$19^0.5/VLOOKUP($O534,AProperties!$AY$8:$BG$1007,VLOOKUP(Span,Data!$N$4:$Y$11,Data!$Y$1,FALSE),FALSE)</f>
        <v>1.3803135867844383</v>
      </c>
      <c r="AE534" s="19">
        <f>$I534*AE$19^0.5/VLOOKUP($O534,AProperties!$AY$8:$BG$1007,VLOOKUP(Span,Data!$N$4:$Y$11,Data!$Y$1,FALSE),FALSE)</f>
        <v>1.593848841792187</v>
      </c>
      <c r="AF534" s="19">
        <f>$I534*AF$19^0.5/VLOOKUP($O534,AProperties!$AY$8:$BG$1007,VLOOKUP(Span,Data!$N$4:$Y$11,Data!$Y$1,FALSE),FALSE)</f>
        <v>1.7819771780533187</v>
      </c>
      <c r="AG534" s="19">
        <f>$I534*AG$19^0.5/VLOOKUP($O534,AProperties!$AY$8:$BG$1007,VLOOKUP(Span,Data!$N$4:$Y$11,Data!$Y$1,FALSE),FALSE)</f>
        <v>1.9520581947584053</v>
      </c>
      <c r="AH534" s="19">
        <f>$I534*AH$19^0.5/VLOOKUP($O534,AProperties!$AY$8:$BG$1007,VLOOKUP(Span,Data!$N$4:$Y$11,Data!$Y$1,FALSE),FALSE)</f>
        <v>2.1084638314052291</v>
      </c>
      <c r="AI534" s="19">
        <f>$I534*AI$19^0.5/VLOOKUP($O534,AProperties!$AY$8:$BG$1007,VLOOKUP(Span,Data!$N$4:$Y$11,Data!$Y$1,FALSE),FALSE)</f>
        <v>2.2540426484351599</v>
      </c>
      <c r="AJ534" s="19">
        <f>$I534*AJ$19^0.5/VLOOKUP($O534,AProperties!$AY$8:$BG$1007,VLOOKUP(Span,Data!$N$4:$Y$11,Data!$Y$1,FALSE),FALSE)</f>
        <v>2.3907732626882798</v>
      </c>
      <c r="AK534" s="19">
        <f>$I534*AK$19^0.5/VLOOKUP($O534,AProperties!$AY$8:$BG$1007,VLOOKUP(Span,Data!$N$4:$Y$11,Data!$Y$1,FALSE),FALSE)</f>
        <v>2.520096293042339</v>
      </c>
      <c r="AL534" s="47">
        <f t="shared" si="73"/>
        <v>0.51500000000000001</v>
      </c>
    </row>
    <row r="535" spans="1:38" x14ac:dyDescent="0.25">
      <c r="A535" s="15">
        <v>0.51600000000000001</v>
      </c>
      <c r="B535" s="116">
        <f>VLOOKUP($A535,APropertiesDimless!$A$7:$I$1007,VLOOKUP(Span,Data!$N$4:$Y$11,Data!$Y$1,FALSE),FALSE)</f>
        <v>0.56966265068722111</v>
      </c>
      <c r="C535" s="6">
        <f t="shared" si="69"/>
        <v>0.80083132534361057</v>
      </c>
      <c r="D535" s="116">
        <f>VLOOKUP($A535,AProperties!$AE$8:$AM$1007,VLOOKUP(Span,Data!$N$4:$Y$11,Data!$Y$1,FALSE),FALSE)</f>
        <v>0.62363235722647925</v>
      </c>
      <c r="E535" s="116">
        <f t="shared" si="70"/>
        <v>0.93411105301011532</v>
      </c>
      <c r="F535" s="6">
        <f t="shared" si="74"/>
        <v>1.4739523984747323</v>
      </c>
      <c r="G535" s="9"/>
      <c r="H535" s="15">
        <f t="shared" si="71"/>
        <v>0.51600000000000001</v>
      </c>
      <c r="I535" s="6">
        <f>VLOOKUP(H535,AProperties!$AO$8:$AW$1007,VLOOKUP(Span,Data!$N$4:$Y$11,Data!$Y$1,FALSE),FALSE)^(2/3)</f>
        <v>0.40144059245785024</v>
      </c>
      <c r="J535" s="15">
        <f>$I535*(Slope^0.5)/VLOOKUP($H535,AProperties!$AY$8:$BG$1007,VLOOKUP(Span,Data!$N$4:$Y$11,Data!$Y$1,FALSE),FALSE)</f>
        <v>1.381564511932406</v>
      </c>
      <c r="K535" s="15">
        <f>$J535*VLOOKUP($H535,AProperties!$A$8:$I$1007,VLOOKUP(Span,Data!$N$4:$Y$11,Data!$Y$1,FALSE),FALSE)</f>
        <v>0.83570341412592319</v>
      </c>
      <c r="L535" s="15">
        <f t="shared" si="75"/>
        <v>1.381564511932406</v>
      </c>
      <c r="M535" s="15">
        <f t="shared" si="76"/>
        <v>0.51600000000000001</v>
      </c>
      <c r="O535" s="28">
        <f t="shared" si="72"/>
        <v>0.51600000000000001</v>
      </c>
      <c r="P535" s="19">
        <f>AA535*VLOOKUP($O535,AProperties!$A$8:$I$1007,VLOOKUP(Span,Data!$N$4:$Y$11,Data!$Y$1,FALSE),FALSE)</f>
        <v>0.34117449015172191</v>
      </c>
      <c r="Q535" s="19">
        <f>AB535*VLOOKUP($O535,AProperties!$A$8:$I$1007,VLOOKUP(Span,Data!$N$4:$Y$11,Data!$Y$1,FALSE),FALSE)</f>
        <v>0.48249359110829104</v>
      </c>
      <c r="R535" s="19">
        <f>AC535*VLOOKUP($O535,AProperties!$A$8:$I$1007,VLOOKUP(Span,Data!$N$4:$Y$11,Data!$Y$1,FALSE),FALSE)</f>
        <v>0.68234898030344382</v>
      </c>
      <c r="S535" s="19">
        <f>AD535*VLOOKUP($O535,AProperties!$A$8:$I$1007,VLOOKUP(Span,Data!$N$4:$Y$11,Data!$Y$1,FALSE),FALSE)</f>
        <v>0.83570341412592319</v>
      </c>
      <c r="T535" s="19">
        <f>AE535*VLOOKUP($O535,AProperties!$A$8:$I$1007,VLOOKUP(Span,Data!$N$4:$Y$11,Data!$Y$1,FALSE),FALSE)</f>
        <v>0.96498718221658208</v>
      </c>
      <c r="U535" s="19">
        <f>AF535*VLOOKUP($O535,AProperties!$A$8:$I$1007,VLOOKUP(Span,Data!$N$4:$Y$11,Data!$Y$1,FALSE),FALSE)</f>
        <v>1.0788884684261268</v>
      </c>
      <c r="V535" s="19">
        <f>AG535*VLOOKUP($O535,AProperties!$A$8:$I$1007,VLOOKUP(Span,Data!$N$4:$Y$11,Data!$Y$1,FALSE),FALSE)</f>
        <v>1.1818631023783799</v>
      </c>
      <c r="W535" s="19">
        <f>AH535*VLOOKUP($O535,AProperties!$A$8:$I$1007,VLOOKUP(Span,Data!$N$4:$Y$11,Data!$Y$1,FALSE),FALSE)</f>
        <v>1.2765580512550239</v>
      </c>
      <c r="X535" s="19">
        <f>AI535*VLOOKUP($O535,AProperties!$A$8:$I$1007,VLOOKUP(Span,Data!$N$4:$Y$11,Data!$Y$1,FALSE),FALSE)</f>
        <v>1.3646979606068876</v>
      </c>
      <c r="Y535" s="19">
        <f>AJ535*VLOOKUP($O535,AProperties!$A$8:$I$1007,VLOOKUP(Span,Data!$N$4:$Y$11,Data!$Y$1,FALSE),FALSE)</f>
        <v>1.4474807733248731</v>
      </c>
      <c r="Z535" s="19">
        <f>AK535*VLOOKUP($O535,AProperties!$A$8:$I$1007,VLOOKUP(Span,Data!$N$4:$Y$11,Data!$Y$1,FALSE),FALSE)</f>
        <v>1.5257787043361652</v>
      </c>
      <c r="AA535" s="19">
        <f>$I535*AA$19^0.5/VLOOKUP($O535,AProperties!$AY$8:$BG$1007,VLOOKUP(Span,Data!$N$4:$Y$11,Data!$Y$1,FALSE),FALSE)</f>
        <v>0.5640213501619461</v>
      </c>
      <c r="AB535" s="19">
        <f>$I535*AB$19^0.5/VLOOKUP($O535,AProperties!$AY$8:$BG$1007,VLOOKUP(Span,Data!$N$4:$Y$11,Data!$Y$1,FALSE),FALSE)</f>
        <v>0.79764664286700859</v>
      </c>
      <c r="AC535" s="19">
        <f>$I535*AC$19^0.5/VLOOKUP($O535,AProperties!$AY$8:$BG$1007,VLOOKUP(Span,Data!$N$4:$Y$11,Data!$Y$1,FALSE),FALSE)</f>
        <v>1.1280427003238922</v>
      </c>
      <c r="AD535" s="19">
        <f>$I535*AD$19^0.5/VLOOKUP($O535,AProperties!$AY$8:$BG$1007,VLOOKUP(Span,Data!$N$4:$Y$11,Data!$Y$1,FALSE),FALSE)</f>
        <v>1.381564511932406</v>
      </c>
      <c r="AE535" s="19">
        <f>$I535*AE$19^0.5/VLOOKUP($O535,AProperties!$AY$8:$BG$1007,VLOOKUP(Span,Data!$N$4:$Y$11,Data!$Y$1,FALSE),FALSE)</f>
        <v>1.5952932857340172</v>
      </c>
      <c r="AF535" s="19">
        <f>$I535*AF$19^0.5/VLOOKUP($O535,AProperties!$AY$8:$BG$1007,VLOOKUP(Span,Data!$N$4:$Y$11,Data!$Y$1,FALSE),FALSE)</f>
        <v>1.7835921154751289</v>
      </c>
      <c r="AG535" s="19">
        <f>$I535*AG$19^0.5/VLOOKUP($O535,AProperties!$AY$8:$BG$1007,VLOOKUP(Span,Data!$N$4:$Y$11,Data!$Y$1,FALSE),FALSE)</f>
        <v>1.9538272700681745</v>
      </c>
      <c r="AH535" s="19">
        <f>$I535*AH$19^0.5/VLOOKUP($O535,AProperties!$AY$8:$BG$1007,VLOOKUP(Span,Data!$N$4:$Y$11,Data!$Y$1,FALSE),FALSE)</f>
        <v>2.1103746511316577</v>
      </c>
      <c r="AI535" s="19">
        <f>$I535*AI$19^0.5/VLOOKUP($O535,AProperties!$AY$8:$BG$1007,VLOOKUP(Span,Data!$N$4:$Y$11,Data!$Y$1,FALSE),FALSE)</f>
        <v>2.2560854006477844</v>
      </c>
      <c r="AJ535" s="19">
        <f>$I535*AJ$19^0.5/VLOOKUP($O535,AProperties!$AY$8:$BG$1007,VLOOKUP(Span,Data!$N$4:$Y$11,Data!$Y$1,FALSE),FALSE)</f>
        <v>2.3929399286010256</v>
      </c>
      <c r="AK535" s="19">
        <f>$I535*AK$19^0.5/VLOOKUP($O535,AProperties!$AY$8:$BG$1007,VLOOKUP(Span,Data!$N$4:$Y$11,Data!$Y$1,FALSE),FALSE)</f>
        <v>2.5223801594466466</v>
      </c>
      <c r="AL535" s="47">
        <f t="shared" si="73"/>
        <v>0.51600000000000001</v>
      </c>
    </row>
    <row r="536" spans="1:38" x14ac:dyDescent="0.25">
      <c r="A536" s="15">
        <v>0.51700000000000002</v>
      </c>
      <c r="B536" s="116">
        <f>VLOOKUP($A536,APropertiesDimless!$A$7:$I$1007,VLOOKUP(Span,Data!$N$4:$Y$11,Data!$Y$1,FALSE),FALSE)</f>
        <v>0.57105072457392181</v>
      </c>
      <c r="C536" s="6">
        <f t="shared" si="69"/>
        <v>0.80252536228696092</v>
      </c>
      <c r="D536" s="116">
        <f>VLOOKUP($A536,AProperties!$AE$8:$AM$1007,VLOOKUP(Span,Data!$N$4:$Y$11,Data!$Y$1,FALSE),FALSE)</f>
        <v>0.62472672486196557</v>
      </c>
      <c r="E536" s="116">
        <f t="shared" si="70"/>
        <v>0.93646718063210854</v>
      </c>
      <c r="F536" s="6">
        <f t="shared" si="74"/>
        <v>1.4783367484594183</v>
      </c>
      <c r="G536" s="9"/>
      <c r="H536" s="15">
        <f t="shared" si="71"/>
        <v>0.51700000000000002</v>
      </c>
      <c r="I536" s="6">
        <f>VLOOKUP(H536,AProperties!$AO$8:$AW$1007,VLOOKUP(Span,Data!$N$4:$Y$11,Data!$Y$1,FALSE),FALSE)^(2/3)</f>
        <v>0.40170308067784377</v>
      </c>
      <c r="J536" s="15">
        <f>$I536*(Slope^0.5)/VLOOKUP($H536,AProperties!$AY$8:$BG$1007,VLOOKUP(Span,Data!$N$4:$Y$11,Data!$Y$1,FALSE),FALSE)</f>
        <v>1.3828125270752392</v>
      </c>
      <c r="K536" s="15">
        <f>$J536*VLOOKUP($H536,AProperties!$A$8:$I$1007,VLOOKUP(Span,Data!$N$4:$Y$11,Data!$Y$1,FALSE),FALSE)</f>
        <v>0.83792617466339681</v>
      </c>
      <c r="L536" s="15">
        <f t="shared" si="75"/>
        <v>1.3828125270752392</v>
      </c>
      <c r="M536" s="15">
        <f t="shared" si="76"/>
        <v>0.51700000000000002</v>
      </c>
      <c r="O536" s="28">
        <f t="shared" si="72"/>
        <v>0.51700000000000002</v>
      </c>
      <c r="P536" s="19">
        <f>AA536*VLOOKUP($O536,AProperties!$A$8:$I$1007,VLOOKUP(Span,Data!$N$4:$Y$11,Data!$Y$1,FALSE),FALSE)</f>
        <v>0.342081928341256</v>
      </c>
      <c r="Q536" s="19">
        <f>AB536*VLOOKUP($O536,AProperties!$A$8:$I$1007,VLOOKUP(Span,Data!$N$4:$Y$11,Data!$Y$1,FALSE),FALSE)</f>
        <v>0.48377690250294547</v>
      </c>
      <c r="R536" s="19">
        <f>AC536*VLOOKUP($O536,AProperties!$A$8:$I$1007,VLOOKUP(Span,Data!$N$4:$Y$11,Data!$Y$1,FALSE),FALSE)</f>
        <v>0.68416385668251201</v>
      </c>
      <c r="S536" s="19">
        <f>AD536*VLOOKUP($O536,AProperties!$A$8:$I$1007,VLOOKUP(Span,Data!$N$4:$Y$11,Data!$Y$1,FALSE),FALSE)</f>
        <v>0.83792617466339681</v>
      </c>
      <c r="T536" s="19">
        <f>AE536*VLOOKUP($O536,AProperties!$A$8:$I$1007,VLOOKUP(Span,Data!$N$4:$Y$11,Data!$Y$1,FALSE),FALSE)</f>
        <v>0.96755380500589094</v>
      </c>
      <c r="U536" s="19">
        <f>AF536*VLOOKUP($O536,AProperties!$A$8:$I$1007,VLOOKUP(Span,Data!$N$4:$Y$11,Data!$Y$1,FALSE),FALSE)</f>
        <v>1.0817580399408742</v>
      </c>
      <c r="V536" s="19">
        <f>AG536*VLOOKUP($O536,AProperties!$A$8:$I$1007,VLOOKUP(Span,Data!$N$4:$Y$11,Data!$Y$1,FALSE),FALSE)</f>
        <v>1.1850065604763826</v>
      </c>
      <c r="W536" s="19">
        <f>AH536*VLOOKUP($O536,AProperties!$A$8:$I$1007,VLOOKUP(Span,Data!$N$4:$Y$11,Data!$Y$1,FALSE),FALSE)</f>
        <v>1.2799533740599349</v>
      </c>
      <c r="X536" s="19">
        <f>AI536*VLOOKUP($O536,AProperties!$A$8:$I$1007,VLOOKUP(Span,Data!$N$4:$Y$11,Data!$Y$1,FALSE),FALSE)</f>
        <v>1.368327713365024</v>
      </c>
      <c r="Y536" s="19">
        <f>AJ536*VLOOKUP($O536,AProperties!$A$8:$I$1007,VLOOKUP(Span,Data!$N$4:$Y$11,Data!$Y$1,FALSE),FALSE)</f>
        <v>1.4513307075088364</v>
      </c>
      <c r="Z536" s="19">
        <f>AK536*VLOOKUP($O536,AProperties!$A$8:$I$1007,VLOOKUP(Span,Data!$N$4:$Y$11,Data!$Y$1,FALSE),FALSE)</f>
        <v>1.5298368912905207</v>
      </c>
      <c r="AA536" s="19">
        <f>$I536*AA$19^0.5/VLOOKUP($O536,AProperties!$AY$8:$BG$1007,VLOOKUP(Span,Data!$N$4:$Y$11,Data!$Y$1,FALSE),FALSE)</f>
        <v>0.56453085021048066</v>
      </c>
      <c r="AB536" s="19">
        <f>$I536*AB$19^0.5/VLOOKUP($O536,AProperties!$AY$8:$BG$1007,VLOOKUP(Span,Data!$N$4:$Y$11,Data!$Y$1,FALSE),FALSE)</f>
        <v>0.79836718474567592</v>
      </c>
      <c r="AC536" s="19">
        <f>$I536*AC$19^0.5/VLOOKUP($O536,AProperties!$AY$8:$BG$1007,VLOOKUP(Span,Data!$N$4:$Y$11,Data!$Y$1,FALSE),FALSE)</f>
        <v>1.1290617004209613</v>
      </c>
      <c r="AD536" s="19">
        <f>$I536*AD$19^0.5/VLOOKUP($O536,AProperties!$AY$8:$BG$1007,VLOOKUP(Span,Data!$N$4:$Y$11,Data!$Y$1,FALSE),FALSE)</f>
        <v>1.3828125270752392</v>
      </c>
      <c r="AE536" s="19">
        <f>$I536*AE$19^0.5/VLOOKUP($O536,AProperties!$AY$8:$BG$1007,VLOOKUP(Span,Data!$N$4:$Y$11,Data!$Y$1,FALSE),FALSE)</f>
        <v>1.5967343694913518</v>
      </c>
      <c r="AF536" s="19">
        <f>$I536*AF$19^0.5/VLOOKUP($O536,AProperties!$AY$8:$BG$1007,VLOOKUP(Span,Data!$N$4:$Y$11,Data!$Y$1,FALSE),FALSE)</f>
        <v>1.7852032960964646</v>
      </c>
      <c r="AG536" s="19">
        <f>$I536*AG$19^0.5/VLOOKUP($O536,AProperties!$AY$8:$BG$1007,VLOOKUP(Span,Data!$N$4:$Y$11,Data!$Y$1,FALSE),FALSE)</f>
        <v>1.9555922300092159</v>
      </c>
      <c r="AH536" s="19">
        <f>$I536*AH$19^0.5/VLOOKUP($O536,AProperties!$AY$8:$BG$1007,VLOOKUP(Span,Data!$N$4:$Y$11,Data!$Y$1,FALSE),FALSE)</f>
        <v>2.1122810257518188</v>
      </c>
      <c r="AI536" s="19">
        <f>$I536*AI$19^0.5/VLOOKUP($O536,AProperties!$AY$8:$BG$1007,VLOOKUP(Span,Data!$N$4:$Y$11,Data!$Y$1,FALSE),FALSE)</f>
        <v>2.2581234008419226</v>
      </c>
      <c r="AJ536" s="19">
        <f>$I536*AJ$19^0.5/VLOOKUP($O536,AProperties!$AY$8:$BG$1007,VLOOKUP(Span,Data!$N$4:$Y$11,Data!$Y$1,FALSE),FALSE)</f>
        <v>2.3951015542370278</v>
      </c>
      <c r="AK536" s="19">
        <f>$I536*AK$19^0.5/VLOOKUP($O536,AProperties!$AY$8:$BG$1007,VLOOKUP(Span,Data!$N$4:$Y$11,Data!$Y$1,FALSE),FALSE)</f>
        <v>2.5246587129327724</v>
      </c>
      <c r="AL536" s="47">
        <f t="shared" si="73"/>
        <v>0.51700000000000002</v>
      </c>
    </row>
    <row r="537" spans="1:38" x14ac:dyDescent="0.25">
      <c r="A537" s="15">
        <v>0.51800000000000002</v>
      </c>
      <c r="B537" s="116">
        <f>VLOOKUP($A537,APropertiesDimless!$A$7:$I$1007,VLOOKUP(Span,Data!$N$4:$Y$11,Data!$Y$1,FALSE),FALSE)</f>
        <v>0.57244111207718507</v>
      </c>
      <c r="C537" s="6">
        <f t="shared" si="69"/>
        <v>0.80422055603859255</v>
      </c>
      <c r="D537" s="116">
        <f>VLOOKUP($A537,AProperties!$AE$8:$AM$1007,VLOOKUP(Span,Data!$N$4:$Y$11,Data!$Y$1,FALSE),FALSE)</f>
        <v>0.62582034682934651</v>
      </c>
      <c r="E537" s="116">
        <f t="shared" si="70"/>
        <v>0.93882625590969793</v>
      </c>
      <c r="F537" s="6">
        <f t="shared" si="74"/>
        <v>1.4827264392739941</v>
      </c>
      <c r="G537" s="9"/>
      <c r="H537" s="15">
        <f t="shared" si="71"/>
        <v>0.51800000000000002</v>
      </c>
      <c r="I537" s="6">
        <f>VLOOKUP(H537,AProperties!$AO$8:$AW$1007,VLOOKUP(Span,Data!$N$4:$Y$11,Data!$Y$1,FALSE),FALSE)^(2/3)</f>
        <v>0.40196461778934123</v>
      </c>
      <c r="J537" s="15">
        <f>$I537*(Slope^0.5)/VLOOKUP($H537,AProperties!$AY$8:$BG$1007,VLOOKUP(Span,Data!$N$4:$Y$11,Data!$Y$1,FALSE),FALSE)</f>
        <v>1.3840576340354211</v>
      </c>
      <c r="K537" s="15">
        <f>$J537*VLOOKUP($H537,AProperties!$A$8:$I$1007,VLOOKUP(Span,Data!$N$4:$Y$11,Data!$Y$1,FALSE),FALSE)</f>
        <v>0.84014881834541322</v>
      </c>
      <c r="L537" s="15">
        <f t="shared" si="75"/>
        <v>1.3840576340354211</v>
      </c>
      <c r="M537" s="15">
        <f t="shared" si="76"/>
        <v>0.51800000000000002</v>
      </c>
      <c r="O537" s="28">
        <f t="shared" si="72"/>
        <v>0.51800000000000002</v>
      </c>
      <c r="P537" s="19">
        <f>AA537*VLOOKUP($O537,AProperties!$A$8:$I$1007,VLOOKUP(Span,Data!$N$4:$Y$11,Data!$Y$1,FALSE),FALSE)</f>
        <v>0.34298931882474953</v>
      </c>
      <c r="Q537" s="19">
        <f>AB537*VLOOKUP($O537,AProperties!$A$8:$I$1007,VLOOKUP(Span,Data!$N$4:$Y$11,Data!$Y$1,FALSE),FALSE)</f>
        <v>0.48506014643107043</v>
      </c>
      <c r="R537" s="19">
        <f>AC537*VLOOKUP($O537,AProperties!$A$8:$I$1007,VLOOKUP(Span,Data!$N$4:$Y$11,Data!$Y$1,FALSE),FALSE)</f>
        <v>0.68597863764949907</v>
      </c>
      <c r="S537" s="19">
        <f>AD537*VLOOKUP($O537,AProperties!$A$8:$I$1007,VLOOKUP(Span,Data!$N$4:$Y$11,Data!$Y$1,FALSE),FALSE)</f>
        <v>0.84014881834541322</v>
      </c>
      <c r="T537" s="19">
        <f>AE537*VLOOKUP($O537,AProperties!$A$8:$I$1007,VLOOKUP(Span,Data!$N$4:$Y$11,Data!$Y$1,FALSE),FALSE)</f>
        <v>0.97012029286214085</v>
      </c>
      <c r="U537" s="19">
        <f>AF537*VLOOKUP($O537,AProperties!$A$8:$I$1007,VLOOKUP(Span,Data!$N$4:$Y$11,Data!$Y$1,FALSE),FALSE)</f>
        <v>1.0846274605958752</v>
      </c>
      <c r="V537" s="19">
        <f>AG537*VLOOKUP($O537,AProperties!$A$8:$I$1007,VLOOKUP(Span,Data!$N$4:$Y$11,Data!$Y$1,FALSE),FALSE)</f>
        <v>1.1881498533158135</v>
      </c>
      <c r="W537" s="19">
        <f>AH537*VLOOKUP($O537,AProperties!$A$8:$I$1007,VLOOKUP(Span,Data!$N$4:$Y$11,Data!$Y$1,FALSE),FALSE)</f>
        <v>1.2833485183651869</v>
      </c>
      <c r="X537" s="19">
        <f>AI537*VLOOKUP($O537,AProperties!$A$8:$I$1007,VLOOKUP(Span,Data!$N$4:$Y$11,Data!$Y$1,FALSE),FALSE)</f>
        <v>1.3719572752989981</v>
      </c>
      <c r="Y537" s="19">
        <f>AJ537*VLOOKUP($O537,AProperties!$A$8:$I$1007,VLOOKUP(Span,Data!$N$4:$Y$11,Data!$Y$1,FALSE),FALSE)</f>
        <v>1.4551804392932111</v>
      </c>
      <c r="Z537" s="19">
        <f>AK537*VLOOKUP($O537,AProperties!$A$8:$I$1007,VLOOKUP(Span,Data!$N$4:$Y$11,Data!$Y$1,FALSE),FALSE)</f>
        <v>1.5338948648969766</v>
      </c>
      <c r="AA537" s="19">
        <f>$I537*AA$19^0.5/VLOOKUP($O537,AProperties!$AY$8:$BG$1007,VLOOKUP(Span,Data!$N$4:$Y$11,Data!$Y$1,FALSE),FALSE)</f>
        <v>0.56503916299841961</v>
      </c>
      <c r="AB537" s="19">
        <f>$I537*AB$19^0.5/VLOOKUP($O537,AProperties!$AY$8:$BG$1007,VLOOKUP(Span,Data!$N$4:$Y$11,Data!$Y$1,FALSE),FALSE)</f>
        <v>0.79908604758430712</v>
      </c>
      <c r="AC537" s="19">
        <f>$I537*AC$19^0.5/VLOOKUP($O537,AProperties!$AY$8:$BG$1007,VLOOKUP(Span,Data!$N$4:$Y$11,Data!$Y$1,FALSE),FALSE)</f>
        <v>1.1300783259968392</v>
      </c>
      <c r="AD537" s="19">
        <f>$I537*AD$19^0.5/VLOOKUP($O537,AProperties!$AY$8:$BG$1007,VLOOKUP(Span,Data!$N$4:$Y$11,Data!$Y$1,FALSE),FALSE)</f>
        <v>1.3840576340354211</v>
      </c>
      <c r="AE537" s="19">
        <f>$I537*AE$19^0.5/VLOOKUP($O537,AProperties!$AY$8:$BG$1007,VLOOKUP(Span,Data!$N$4:$Y$11,Data!$Y$1,FALSE),FALSE)</f>
        <v>1.5981720951686142</v>
      </c>
      <c r="AF537" s="19">
        <f>$I537*AF$19^0.5/VLOOKUP($O537,AProperties!$AY$8:$BG$1007,VLOOKUP(Span,Data!$N$4:$Y$11,Data!$Y$1,FALSE),FALSE)</f>
        <v>1.7868107222701419</v>
      </c>
      <c r="AG537" s="19">
        <f>$I537*AG$19^0.5/VLOOKUP($O537,AProperties!$AY$8:$BG$1007,VLOOKUP(Span,Data!$N$4:$Y$11,Data!$Y$1,FALSE),FALSE)</f>
        <v>1.9573530771589107</v>
      </c>
      <c r="AH537" s="19">
        <f>$I537*AH$19^0.5/VLOOKUP($O537,AProperties!$AY$8:$BG$1007,VLOOKUP(Span,Data!$N$4:$Y$11,Data!$Y$1,FALSE),FALSE)</f>
        <v>2.1141829580496023</v>
      </c>
      <c r="AI537" s="19">
        <f>$I537*AI$19^0.5/VLOOKUP($O537,AProperties!$AY$8:$BG$1007,VLOOKUP(Span,Data!$N$4:$Y$11,Data!$Y$1,FALSE),FALSE)</f>
        <v>2.2601566519936784</v>
      </c>
      <c r="AJ537" s="19">
        <f>$I537*AJ$19^0.5/VLOOKUP($O537,AProperties!$AY$8:$BG$1007,VLOOKUP(Span,Data!$N$4:$Y$11,Data!$Y$1,FALSE),FALSE)</f>
        <v>2.3972581427529209</v>
      </c>
      <c r="AK537" s="19">
        <f>$I537*AK$19^0.5/VLOOKUP($O537,AProperties!$AY$8:$BG$1007,VLOOKUP(Span,Data!$N$4:$Y$11,Data!$Y$1,FALSE),FALSE)</f>
        <v>2.5269319568281006</v>
      </c>
      <c r="AL537" s="47">
        <f t="shared" si="73"/>
        <v>0.51800000000000002</v>
      </c>
    </row>
    <row r="538" spans="1:38" x14ac:dyDescent="0.25">
      <c r="A538" s="15">
        <v>0.51900000000000002</v>
      </c>
      <c r="B538" s="116">
        <f>VLOOKUP($A538,APropertiesDimless!$A$7:$I$1007,VLOOKUP(Span,Data!$N$4:$Y$11,Data!$Y$1,FALSE),FALSE)</f>
        <v>0.573833826336407</v>
      </c>
      <c r="C538" s="6">
        <f t="shared" si="69"/>
        <v>0.80591691316820357</v>
      </c>
      <c r="D538" s="116">
        <f>VLOOKUP($A538,AProperties!$AE$8:$AM$1007,VLOOKUP(Span,Data!$N$4:$Y$11,Data!$Y$1,FALSE),FALSE)</f>
        <v>0.62691322101642055</v>
      </c>
      <c r="E538" s="116">
        <f t="shared" si="70"/>
        <v>0.94118828858640136</v>
      </c>
      <c r="F538" s="6">
        <f t="shared" si="74"/>
        <v>1.4871214777834374</v>
      </c>
      <c r="G538" s="9"/>
      <c r="H538" s="15">
        <f t="shared" si="71"/>
        <v>0.51900000000000002</v>
      </c>
      <c r="I538" s="6">
        <f>VLOOKUP(H538,AProperties!$AO$8:$AW$1007,VLOOKUP(Span,Data!$N$4:$Y$11,Data!$Y$1,FALSE),FALSE)^(2/3)</f>
        <v>0.40222520484268132</v>
      </c>
      <c r="J538" s="15">
        <f>$I538*(Slope^0.5)/VLOOKUP($H538,AProperties!$AY$8:$BG$1007,VLOOKUP(Span,Data!$N$4:$Y$11,Data!$Y$1,FALSE),FALSE)</f>
        <v>1.3852998346096341</v>
      </c>
      <c r="K538" s="15">
        <f>$J538*VLOOKUP($H538,AProperties!$A$8:$I$1007,VLOOKUP(Span,Data!$N$4:$Y$11,Data!$Y$1,FALSE),FALSE)</f>
        <v>0.8423713314700384</v>
      </c>
      <c r="L538" s="15">
        <f t="shared" si="75"/>
        <v>1.3852998346096341</v>
      </c>
      <c r="M538" s="15">
        <f t="shared" si="76"/>
        <v>0.51900000000000002</v>
      </c>
      <c r="O538" s="28">
        <f t="shared" si="72"/>
        <v>0.51900000000000002</v>
      </c>
      <c r="P538" s="19">
        <f>AA538*VLOOKUP($O538,AProperties!$A$8:$I$1007,VLOOKUP(Span,Data!$N$4:$Y$11,Data!$Y$1,FALSE),FALSE)</f>
        <v>0.34389665600841124</v>
      </c>
      <c r="Q538" s="19">
        <f>AB538*VLOOKUP($O538,AProperties!$A$8:$I$1007,VLOOKUP(Span,Data!$N$4:$Y$11,Data!$Y$1,FALSE),FALSE)</f>
        <v>0.48634331498185013</v>
      </c>
      <c r="R538" s="19">
        <f>AC538*VLOOKUP($O538,AProperties!$A$8:$I$1007,VLOOKUP(Span,Data!$N$4:$Y$11,Data!$Y$1,FALSE),FALSE)</f>
        <v>0.68779331201682248</v>
      </c>
      <c r="S538" s="19">
        <f>AD538*VLOOKUP($O538,AProperties!$A$8:$I$1007,VLOOKUP(Span,Data!$N$4:$Y$11,Data!$Y$1,FALSE),FALSE)</f>
        <v>0.8423713314700384</v>
      </c>
      <c r="T538" s="19">
        <f>AE538*VLOOKUP($O538,AProperties!$A$8:$I$1007,VLOOKUP(Span,Data!$N$4:$Y$11,Data!$Y$1,FALSE),FALSE)</f>
        <v>0.97268662996370026</v>
      </c>
      <c r="U538" s="19">
        <f>AF538*VLOOKUP($O538,AProperties!$A$8:$I$1007,VLOOKUP(Span,Data!$N$4:$Y$11,Data!$Y$1,FALSE),FALSE)</f>
        <v>1.0874967127020085</v>
      </c>
      <c r="V538" s="19">
        <f>AG538*VLOOKUP($O538,AProperties!$A$8:$I$1007,VLOOKUP(Span,Data!$N$4:$Y$11,Data!$Y$1,FALSE),FALSE)</f>
        <v>1.1912929615192103</v>
      </c>
      <c r="W538" s="19">
        <f>AH538*VLOOKUP($O538,AProperties!$A$8:$I$1007,VLOOKUP(Span,Data!$N$4:$Y$11,Data!$Y$1,FALSE),FALSE)</f>
        <v>1.2867434632407293</v>
      </c>
      <c r="X538" s="19">
        <f>AI538*VLOOKUP($O538,AProperties!$A$8:$I$1007,VLOOKUP(Span,Data!$N$4:$Y$11,Data!$Y$1,FALSE),FALSE)</f>
        <v>1.375586624033645</v>
      </c>
      <c r="Y538" s="19">
        <f>AJ538*VLOOKUP($O538,AProperties!$A$8:$I$1007,VLOOKUP(Span,Data!$N$4:$Y$11,Data!$Y$1,FALSE),FALSE)</f>
        <v>1.4590299449455502</v>
      </c>
      <c r="Z538" s="19">
        <f>AK538*VLOOKUP($O538,AProperties!$A$8:$I$1007,VLOOKUP(Span,Data!$N$4:$Y$11,Data!$Y$1,FALSE),FALSE)</f>
        <v>1.537952600139338</v>
      </c>
      <c r="AA538" s="19">
        <f>$I538*AA$19^0.5/VLOOKUP($O538,AProperties!$AY$8:$BG$1007,VLOOKUP(Span,Data!$N$4:$Y$11,Data!$Y$1,FALSE),FALSE)</f>
        <v>0.56554628925925532</v>
      </c>
      <c r="AB538" s="19">
        <f>$I538*AB$19^0.5/VLOOKUP($O538,AProperties!$AY$8:$BG$1007,VLOOKUP(Span,Data!$N$4:$Y$11,Data!$Y$1,FALSE),FALSE)</f>
        <v>0.79980323242021634</v>
      </c>
      <c r="AC538" s="19">
        <f>$I538*AC$19^0.5/VLOOKUP($O538,AProperties!$AY$8:$BG$1007,VLOOKUP(Span,Data!$N$4:$Y$11,Data!$Y$1,FALSE),FALSE)</f>
        <v>1.1310925785185106</v>
      </c>
      <c r="AD538" s="19">
        <f>$I538*AD$19^0.5/VLOOKUP($O538,AProperties!$AY$8:$BG$1007,VLOOKUP(Span,Data!$N$4:$Y$11,Data!$Y$1,FALSE),FALSE)</f>
        <v>1.3852998346096341</v>
      </c>
      <c r="AE538" s="19">
        <f>$I538*AE$19^0.5/VLOOKUP($O538,AProperties!$AY$8:$BG$1007,VLOOKUP(Span,Data!$N$4:$Y$11,Data!$Y$1,FALSE),FALSE)</f>
        <v>1.5996064648404327</v>
      </c>
      <c r="AF538" s="19">
        <f>$I538*AF$19^0.5/VLOOKUP($O538,AProperties!$AY$8:$BG$1007,VLOOKUP(Span,Data!$N$4:$Y$11,Data!$Y$1,FALSE),FALSE)</f>
        <v>1.7884143963156671</v>
      </c>
      <c r="AG538" s="19">
        <f>$I538*AG$19^0.5/VLOOKUP($O538,AProperties!$AY$8:$BG$1007,VLOOKUP(Span,Data!$N$4:$Y$11,Data!$Y$1,FALSE),FALSE)</f>
        <v>1.9591098140581502</v>
      </c>
      <c r="AH538" s="19">
        <f>$I538*AH$19^0.5/VLOOKUP($O538,AProperties!$AY$8:$BG$1007,VLOOKUP(Span,Data!$N$4:$Y$11,Data!$Y$1,FALSE),FALSE)</f>
        <v>2.116080450769485</v>
      </c>
      <c r="AI538" s="19">
        <f>$I538*AI$19^0.5/VLOOKUP($O538,AProperties!$AY$8:$BG$1007,VLOOKUP(Span,Data!$N$4:$Y$11,Data!$Y$1,FALSE),FALSE)</f>
        <v>2.2621851570370213</v>
      </c>
      <c r="AJ538" s="19">
        <f>$I538*AJ$19^0.5/VLOOKUP($O538,AProperties!$AY$8:$BG$1007,VLOOKUP(Span,Data!$N$4:$Y$11,Data!$Y$1,FALSE),FALSE)</f>
        <v>2.3994096972606487</v>
      </c>
      <c r="AK538" s="19">
        <f>$I538*AK$19^0.5/VLOOKUP($O538,AProperties!$AY$8:$BG$1007,VLOOKUP(Span,Data!$N$4:$Y$11,Data!$Y$1,FALSE),FALSE)</f>
        <v>2.5291998944129079</v>
      </c>
      <c r="AL538" s="47">
        <f t="shared" si="73"/>
        <v>0.51900000000000002</v>
      </c>
    </row>
    <row r="539" spans="1:38" x14ac:dyDescent="0.25">
      <c r="A539" s="15">
        <v>0.52</v>
      </c>
      <c r="B539" s="116">
        <f>VLOOKUP($A539,APropertiesDimless!$A$7:$I$1007,VLOOKUP(Span,Data!$N$4:$Y$11,Data!$Y$1,FALSE),FALSE)</f>
        <v>0.57522888058482347</v>
      </c>
      <c r="C539" s="6">
        <f t="shared" si="69"/>
        <v>0.80761444029241169</v>
      </c>
      <c r="D539" s="116">
        <f>VLOOKUP($A539,AProperties!$AE$8:$AM$1007,VLOOKUP(Span,Data!$N$4:$Y$11,Data!$Y$1,FALSE),FALSE)</f>
        <v>0.62800534530664798</v>
      </c>
      <c r="E539" s="116">
        <f t="shared" si="70"/>
        <v>0.94355328847564657</v>
      </c>
      <c r="F539" s="6">
        <f t="shared" si="74"/>
        <v>1.4915218709622768</v>
      </c>
      <c r="G539" s="9"/>
      <c r="H539" s="15">
        <f t="shared" si="71"/>
        <v>0.52</v>
      </c>
      <c r="I539" s="6">
        <f>VLOOKUP(H539,AProperties!$AO$8:$AW$1007,VLOOKUP(Span,Data!$N$4:$Y$11,Data!$Y$1,FALSE),FALSE)^(2/3)</f>
        <v>0.40248484287827085</v>
      </c>
      <c r="J539" s="15">
        <f>$I539*(Slope^0.5)/VLOOKUP($H539,AProperties!$AY$8:$BG$1007,VLOOKUP(Span,Data!$N$4:$Y$11,Data!$Y$1,FALSE),FALSE)</f>
        <v>1.3865391305688091</v>
      </c>
      <c r="K539" s="15">
        <f>$J539*VLOOKUP($H539,AProperties!$A$8:$I$1007,VLOOKUP(Span,Data!$N$4:$Y$11,Data!$Y$1,FALSE),FALSE)</f>
        <v>0.84459370032389447</v>
      </c>
      <c r="L539" s="15">
        <f t="shared" si="75"/>
        <v>1.3865391305688091</v>
      </c>
      <c r="M539" s="15">
        <f t="shared" si="76"/>
        <v>0.52</v>
      </c>
      <c r="O539" s="28">
        <f t="shared" si="72"/>
        <v>0.52</v>
      </c>
      <c r="P539" s="19">
        <f>AA539*VLOOKUP($O539,AProperties!$A$8:$I$1007,VLOOKUP(Span,Data!$N$4:$Y$11,Data!$Y$1,FALSE),FALSE)</f>
        <v>0.34480393429377809</v>
      </c>
      <c r="Q539" s="19">
        <f>AB539*VLOOKUP($O539,AProperties!$A$8:$I$1007,VLOOKUP(Span,Data!$N$4:$Y$11,Data!$Y$1,FALSE),FALSE)</f>
        <v>0.48762640023786263</v>
      </c>
      <c r="R539" s="19">
        <f>AC539*VLOOKUP($O539,AProperties!$A$8:$I$1007,VLOOKUP(Span,Data!$N$4:$Y$11,Data!$Y$1,FALSE),FALSE)</f>
        <v>0.68960786858755618</v>
      </c>
      <c r="S539" s="19">
        <f>AD539*VLOOKUP($O539,AProperties!$A$8:$I$1007,VLOOKUP(Span,Data!$N$4:$Y$11,Data!$Y$1,FALSE),FALSE)</f>
        <v>0.84459370032389447</v>
      </c>
      <c r="T539" s="19">
        <f>AE539*VLOOKUP($O539,AProperties!$A$8:$I$1007,VLOOKUP(Span,Data!$N$4:$Y$11,Data!$Y$1,FALSE),FALSE)</f>
        <v>0.97525280047572527</v>
      </c>
      <c r="U539" s="19">
        <f>AF539*VLOOKUP($O539,AProperties!$A$8:$I$1007,VLOOKUP(Span,Data!$N$4:$Y$11,Data!$Y$1,FALSE),FALSE)</f>
        <v>1.0903657785553802</v>
      </c>
      <c r="V539" s="19">
        <f>AG539*VLOOKUP($O539,AProperties!$A$8:$I$1007,VLOOKUP(Span,Data!$N$4:$Y$11,Data!$Y$1,FALSE),FALSE)</f>
        <v>1.1944358656929293</v>
      </c>
      <c r="W539" s="19">
        <f>AH539*VLOOKUP($O539,AProperties!$A$8:$I$1007,VLOOKUP(Span,Data!$N$4:$Y$11,Data!$Y$1,FALSE),FALSE)</f>
        <v>1.2901381877390319</v>
      </c>
      <c r="X539" s="19">
        <f>AI539*VLOOKUP($O539,AProperties!$A$8:$I$1007,VLOOKUP(Span,Data!$N$4:$Y$11,Data!$Y$1,FALSE),FALSE)</f>
        <v>1.3792157371751124</v>
      </c>
      <c r="Y539" s="19">
        <f>AJ539*VLOOKUP($O539,AProperties!$A$8:$I$1007,VLOOKUP(Span,Data!$N$4:$Y$11,Data!$Y$1,FALSE),FALSE)</f>
        <v>1.4628792007135876</v>
      </c>
      <c r="Z539" s="19">
        <f>AK539*VLOOKUP($O539,AProperties!$A$8:$I$1007,VLOOKUP(Span,Data!$N$4:$Y$11,Data!$Y$1,FALSE),FALSE)</f>
        <v>1.5420100719805179</v>
      </c>
      <c r="AA539" s="19">
        <f>$I539*AA$19^0.5/VLOOKUP($O539,AProperties!$AY$8:$BG$1007,VLOOKUP(Span,Data!$N$4:$Y$11,Data!$Y$1,FALSE),FALSE)</f>
        <v>0.56605222971596714</v>
      </c>
      <c r="AB539" s="19">
        <f>$I539*AB$19^0.5/VLOOKUP($O539,AProperties!$AY$8:$BG$1007,VLOOKUP(Span,Data!$N$4:$Y$11,Data!$Y$1,FALSE),FALSE)</f>
        <v>0.80051874027585157</v>
      </c>
      <c r="AC539" s="19">
        <f>$I539*AC$19^0.5/VLOOKUP($O539,AProperties!$AY$8:$BG$1007,VLOOKUP(Span,Data!$N$4:$Y$11,Data!$Y$1,FALSE),FALSE)</f>
        <v>1.1321044594319343</v>
      </c>
      <c r="AD539" s="19">
        <f>$I539*AD$19^0.5/VLOOKUP($O539,AProperties!$AY$8:$BG$1007,VLOOKUP(Span,Data!$N$4:$Y$11,Data!$Y$1,FALSE),FALSE)</f>
        <v>1.3865391305688091</v>
      </c>
      <c r="AE539" s="19">
        <f>$I539*AE$19^0.5/VLOOKUP($O539,AProperties!$AY$8:$BG$1007,VLOOKUP(Span,Data!$N$4:$Y$11,Data!$Y$1,FALSE),FALSE)</f>
        <v>1.6010374805517031</v>
      </c>
      <c r="AF539" s="19">
        <f>$I539*AF$19^0.5/VLOOKUP($O539,AProperties!$AY$8:$BG$1007,VLOOKUP(Span,Data!$N$4:$Y$11,Data!$Y$1,FALSE),FALSE)</f>
        <v>1.7900143205193026</v>
      </c>
      <c r="AG539" s="19">
        <f>$I539*AG$19^0.5/VLOOKUP($O539,AProperties!$AY$8:$BG$1007,VLOOKUP(Span,Data!$N$4:$Y$11,Data!$Y$1,FALSE),FALSE)</f>
        <v>1.9608624432114095</v>
      </c>
      <c r="AH539" s="19">
        <f>$I539*AH$19^0.5/VLOOKUP($O539,AProperties!$AY$8:$BG$1007,VLOOKUP(Span,Data!$N$4:$Y$11,Data!$Y$1,FALSE),FALSE)</f>
        <v>2.1179735066166088</v>
      </c>
      <c r="AI539" s="19">
        <f>$I539*AI$19^0.5/VLOOKUP($O539,AProperties!$AY$8:$BG$1007,VLOOKUP(Span,Data!$N$4:$Y$11,Data!$Y$1,FALSE),FALSE)</f>
        <v>2.2642089188638685</v>
      </c>
      <c r="AJ539" s="19">
        <f>$I539*AJ$19^0.5/VLOOKUP($O539,AProperties!$AY$8:$BG$1007,VLOOKUP(Span,Data!$N$4:$Y$11,Data!$Y$1,FALSE),FALSE)</f>
        <v>2.4015562208275543</v>
      </c>
      <c r="AK539" s="19">
        <f>$I539*AK$19^0.5/VLOOKUP($O539,AProperties!$AY$8:$BG$1007,VLOOKUP(Span,Data!$N$4:$Y$11,Data!$Y$1,FALSE),FALSE)</f>
        <v>2.5314625289204584</v>
      </c>
      <c r="AL539" s="47">
        <f t="shared" si="73"/>
        <v>0.52</v>
      </c>
    </row>
    <row r="540" spans="1:38" x14ac:dyDescent="0.25">
      <c r="A540" s="15">
        <v>0.52100000000000002</v>
      </c>
      <c r="B540" s="116">
        <f>VLOOKUP($A540,APropertiesDimless!$A$7:$I$1007,VLOOKUP(Span,Data!$N$4:$Y$11,Data!$Y$1,FALSE),FALSE)</f>
        <v>0.57662628815040029</v>
      </c>
      <c r="C540" s="6">
        <f t="shared" si="69"/>
        <v>0.80931314407520016</v>
      </c>
      <c r="D540" s="116">
        <f>VLOOKUP($A540,AProperties!$AE$8:$AM$1007,VLOOKUP(Span,Data!$N$4:$Y$11,Data!$Y$1,FALSE),FALSE)</f>
        <v>0.62909671757912522</v>
      </c>
      <c r="E540" s="116">
        <f t="shared" si="70"/>
        <v>0.94592126546147104</v>
      </c>
      <c r="F540" s="6">
        <f t="shared" si="74"/>
        <v>1.4959276258954866</v>
      </c>
      <c r="G540" s="9"/>
      <c r="H540" s="15">
        <f t="shared" si="71"/>
        <v>0.52100000000000002</v>
      </c>
      <c r="I540" s="6">
        <f>VLOOKUP(H540,AProperties!$AO$8:$AW$1007,VLOOKUP(Span,Data!$N$4:$Y$11,Data!$Y$1,FALSE),FALSE)^(2/3)</f>
        <v>0.40274353292661169</v>
      </c>
      <c r="J540" s="15">
        <f>$I540*(Slope^0.5)/VLOOKUP($H540,AProperties!$AY$8:$BG$1007,VLOOKUP(Span,Data!$N$4:$Y$11,Data!$Y$1,FALSE),FALSE)</f>
        <v>1.3877755236581792</v>
      </c>
      <c r="K540" s="15">
        <f>$J540*VLOOKUP($H540,AProperties!$A$8:$I$1007,VLOOKUP(Span,Data!$N$4:$Y$11,Data!$Y$1,FALSE),FALSE)</f>
        <v>0.84681591118204347</v>
      </c>
      <c r="L540" s="15">
        <f t="shared" si="75"/>
        <v>1.3877755236581792</v>
      </c>
      <c r="M540" s="15">
        <f t="shared" si="76"/>
        <v>0.52100000000000002</v>
      </c>
      <c r="O540" s="28">
        <f t="shared" si="72"/>
        <v>0.52100000000000002</v>
      </c>
      <c r="P540" s="19">
        <f>AA540*VLOOKUP($O540,AProperties!$A$8:$I$1007,VLOOKUP(Span,Data!$N$4:$Y$11,Data!$Y$1,FALSE),FALSE)</f>
        <v>0.34571114807766767</v>
      </c>
      <c r="Q540" s="19">
        <f>AB540*VLOOKUP($O540,AProperties!$A$8:$I$1007,VLOOKUP(Span,Data!$N$4:$Y$11,Data!$Y$1,FALSE),FALSE)</f>
        <v>0.48890939427501107</v>
      </c>
      <c r="R540" s="19">
        <f>AC540*VLOOKUP($O540,AProperties!$A$8:$I$1007,VLOOKUP(Span,Data!$N$4:$Y$11,Data!$Y$1,FALSE),FALSE)</f>
        <v>0.69142229615533535</v>
      </c>
      <c r="S540" s="19">
        <f>AD540*VLOOKUP($O540,AProperties!$A$8:$I$1007,VLOOKUP(Span,Data!$N$4:$Y$11,Data!$Y$1,FALSE),FALSE)</f>
        <v>0.84681591118204347</v>
      </c>
      <c r="T540" s="19">
        <f>AE540*VLOOKUP($O540,AProperties!$A$8:$I$1007,VLOOKUP(Span,Data!$N$4:$Y$11,Data!$Y$1,FALSE),FALSE)</f>
        <v>0.97781878855002213</v>
      </c>
      <c r="U540" s="19">
        <f>AF540*VLOOKUP($O540,AProperties!$A$8:$I$1007,VLOOKUP(Span,Data!$N$4:$Y$11,Data!$Y$1,FALSE),FALSE)</f>
        <v>1.0932346404371711</v>
      </c>
      <c r="V540" s="19">
        <f>AG540*VLOOKUP($O540,AProperties!$A$8:$I$1007,VLOOKUP(Span,Data!$N$4:$Y$11,Data!$Y$1,FALSE),FALSE)</f>
        <v>1.1975785464269764</v>
      </c>
      <c r="W540" s="19">
        <f>AH540*VLOOKUP($O540,AProperties!$A$8:$I$1007,VLOOKUP(Span,Data!$N$4:$Y$11,Data!$Y$1,FALSE),FALSE)</f>
        <v>1.2935326708949053</v>
      </c>
      <c r="X540" s="19">
        <f>AI540*VLOOKUP($O540,AProperties!$A$8:$I$1007,VLOOKUP(Span,Data!$N$4:$Y$11,Data!$Y$1,FALSE),FALSE)</f>
        <v>1.3828445923106707</v>
      </c>
      <c r="Y540" s="19">
        <f>AJ540*VLOOKUP($O540,AProperties!$A$8:$I$1007,VLOOKUP(Span,Data!$N$4:$Y$11,Data!$Y$1,FALSE),FALSE)</f>
        <v>1.4667281828250331</v>
      </c>
      <c r="Z540" s="19">
        <f>AK540*VLOOKUP($O540,AProperties!$A$8:$I$1007,VLOOKUP(Span,Data!$N$4:$Y$11,Data!$Y$1,FALSE),FALSE)</f>
        <v>1.5460672553623214</v>
      </c>
      <c r="AA540" s="19">
        <f>$I540*AA$19^0.5/VLOOKUP($O540,AProperties!$AY$8:$BG$1007,VLOOKUP(Span,Data!$N$4:$Y$11,Data!$Y$1,FALSE),FALSE)</f>
        <v>0.56655698508104391</v>
      </c>
      <c r="AB540" s="19">
        <f>$I540*AB$19^0.5/VLOOKUP($O540,AProperties!$AY$8:$BG$1007,VLOOKUP(Span,Data!$N$4:$Y$11,Data!$Y$1,FALSE),FALSE)</f>
        <v>0.80123257215882371</v>
      </c>
      <c r="AC540" s="19">
        <f>$I540*AC$19^0.5/VLOOKUP($O540,AProperties!$AY$8:$BG$1007,VLOOKUP(Span,Data!$N$4:$Y$11,Data!$Y$1,FALSE),FALSE)</f>
        <v>1.1331139701620878</v>
      </c>
      <c r="AD540" s="19">
        <f>$I540*AD$19^0.5/VLOOKUP($O540,AProperties!$AY$8:$BG$1007,VLOOKUP(Span,Data!$N$4:$Y$11,Data!$Y$1,FALSE),FALSE)</f>
        <v>1.3877755236581792</v>
      </c>
      <c r="AE540" s="19">
        <f>$I540*AE$19^0.5/VLOOKUP($O540,AProperties!$AY$8:$BG$1007,VLOOKUP(Span,Data!$N$4:$Y$11,Data!$Y$1,FALSE),FALSE)</f>
        <v>1.6024651443176474</v>
      </c>
      <c r="AF540" s="19">
        <f>$I540*AF$19^0.5/VLOOKUP($O540,AProperties!$AY$8:$BG$1007,VLOOKUP(Span,Data!$N$4:$Y$11,Data!$Y$1,FALSE),FALSE)</f>
        <v>1.7916104971341349</v>
      </c>
      <c r="AG540" s="19">
        <f>$I540*AG$19^0.5/VLOOKUP($O540,AProperties!$AY$8:$BG$1007,VLOOKUP(Span,Data!$N$4:$Y$11,Data!$Y$1,FALSE),FALSE)</f>
        <v>1.9626109670868213</v>
      </c>
      <c r="AH540" s="19">
        <f>$I540*AH$19^0.5/VLOOKUP($O540,AProperties!$AY$8:$BG$1007,VLOOKUP(Span,Data!$N$4:$Y$11,Data!$Y$1,FALSE),FALSE)</f>
        <v>2.1198621282568619</v>
      </c>
      <c r="AI540" s="19">
        <f>$I540*AI$19^0.5/VLOOKUP($O540,AProperties!$AY$8:$BG$1007,VLOOKUP(Span,Data!$N$4:$Y$11,Data!$Y$1,FALSE),FALSE)</f>
        <v>2.2662279403241756</v>
      </c>
      <c r="AJ540" s="19">
        <f>$I540*AJ$19^0.5/VLOOKUP($O540,AProperties!$AY$8:$BG$1007,VLOOKUP(Span,Data!$N$4:$Y$11,Data!$Y$1,FALSE),FALSE)</f>
        <v>2.4036977164764708</v>
      </c>
      <c r="AK540" s="19">
        <f>$I540*AK$19^0.5/VLOOKUP($O540,AProperties!$AY$8:$BG$1007,VLOOKUP(Span,Data!$N$4:$Y$11,Data!$Y$1,FALSE),FALSE)</f>
        <v>2.5337198635370966</v>
      </c>
      <c r="AL540" s="47">
        <f t="shared" si="73"/>
        <v>0.52100000000000002</v>
      </c>
    </row>
    <row r="541" spans="1:38" x14ac:dyDescent="0.25">
      <c r="A541" s="15">
        <v>0.52200000000000002</v>
      </c>
      <c r="B541" s="116">
        <f>VLOOKUP($A541,APropertiesDimless!$A$7:$I$1007,VLOOKUP(Span,Data!$N$4:$Y$11,Data!$Y$1,FALSE),FALSE)</f>
        <v>0.57802606245673827</v>
      </c>
      <c r="C541" s="6">
        <f t="shared" si="69"/>
        <v>0.81101303122836921</v>
      </c>
      <c r="D541" s="116">
        <f>VLOOKUP($A541,AProperties!$AE$8:$AM$1007,VLOOKUP(Span,Data!$N$4:$Y$11,Data!$Y$1,FALSE),FALSE)</f>
        <v>0.63018733570856222</v>
      </c>
      <c r="E541" s="116">
        <f t="shared" si="70"/>
        <v>0.94829222949923042</v>
      </c>
      <c r="F541" s="6">
        <f t="shared" si="74"/>
        <v>1.5003387497794014</v>
      </c>
      <c r="G541" s="9"/>
      <c r="H541" s="15">
        <f t="shared" si="71"/>
        <v>0.52200000000000002</v>
      </c>
      <c r="I541" s="6">
        <f>VLOOKUP(H541,AProperties!$AO$8:$AW$1007,VLOOKUP(Span,Data!$N$4:$Y$11,Data!$Y$1,FALSE),FALSE)^(2/3)</f>
        <v>0.40300127600832569</v>
      </c>
      <c r="J541" s="15">
        <f>$I541*(Slope^0.5)/VLOOKUP($H541,AProperties!$AY$8:$BG$1007,VLOOKUP(Span,Data!$N$4:$Y$11,Data!$Y$1,FALSE),FALSE)</f>
        <v>1.3890090155973349</v>
      </c>
      <c r="K541" s="15">
        <f>$J541*VLOOKUP($H541,AProperties!$A$8:$I$1007,VLOOKUP(Span,Data!$N$4:$Y$11,Data!$Y$1,FALSE),FALSE)</f>
        <v>0.84903795030787399</v>
      </c>
      <c r="L541" s="15">
        <f t="shared" si="75"/>
        <v>1.3890090155973349</v>
      </c>
      <c r="M541" s="15">
        <f t="shared" si="76"/>
        <v>0.52200000000000002</v>
      </c>
      <c r="O541" s="28">
        <f t="shared" si="72"/>
        <v>0.52200000000000002</v>
      </c>
      <c r="P541" s="19">
        <f>AA541*VLOOKUP($O541,AProperties!$A$8:$I$1007,VLOOKUP(Span,Data!$N$4:$Y$11,Data!$Y$1,FALSE),FALSE)</f>
        <v>0.34661829175213177</v>
      </c>
      <c r="Q541" s="19">
        <f>AB541*VLOOKUP($O541,AProperties!$A$8:$I$1007,VLOOKUP(Span,Data!$N$4:$Y$11,Data!$Y$1,FALSE),FALSE)</f>
        <v>0.4901922891624591</v>
      </c>
      <c r="R541" s="19">
        <f>AC541*VLOOKUP($O541,AProperties!$A$8:$I$1007,VLOOKUP(Span,Data!$N$4:$Y$11,Data!$Y$1,FALSE),FALSE)</f>
        <v>0.69323658350426354</v>
      </c>
      <c r="S541" s="19">
        <f>AD541*VLOOKUP($O541,AProperties!$A$8:$I$1007,VLOOKUP(Span,Data!$N$4:$Y$11,Data!$Y$1,FALSE),FALSE)</f>
        <v>0.84903795030787399</v>
      </c>
      <c r="T541" s="19">
        <f>AE541*VLOOKUP($O541,AProperties!$A$8:$I$1007,VLOOKUP(Span,Data!$N$4:$Y$11,Data!$Y$1,FALSE),FALSE)</f>
        <v>0.98038457832491821</v>
      </c>
      <c r="U541" s="19">
        <f>AF541*VLOOKUP($O541,AProperties!$A$8:$I$1007,VLOOKUP(Span,Data!$N$4:$Y$11,Data!$Y$1,FALSE),FALSE)</f>
        <v>1.096103280613492</v>
      </c>
      <c r="V541" s="19">
        <f>AG541*VLOOKUP($O541,AProperties!$A$8:$I$1007,VLOOKUP(Span,Data!$N$4:$Y$11,Data!$Y$1,FALSE),FALSE)</f>
        <v>1.2007209842948492</v>
      </c>
      <c r="W541" s="19">
        <f>AH541*VLOOKUP($O541,AProperties!$A$8:$I$1007,VLOOKUP(Span,Data!$N$4:$Y$11,Data!$Y$1,FALSE),FALSE)</f>
        <v>1.2969268917253292</v>
      </c>
      <c r="X541" s="19">
        <f>AI541*VLOOKUP($O541,AProperties!$A$8:$I$1007,VLOOKUP(Span,Data!$N$4:$Y$11,Data!$Y$1,FALSE),FALSE)</f>
        <v>1.3864731670085271</v>
      </c>
      <c r="Y541" s="19">
        <f>AJ541*VLOOKUP($O541,AProperties!$A$8:$I$1007,VLOOKUP(Span,Data!$N$4:$Y$11,Data!$Y$1,FALSE),FALSE)</f>
        <v>1.4705768674873774</v>
      </c>
      <c r="Z541" s="19">
        <f>AK541*VLOOKUP($O541,AProperties!$A$8:$I$1007,VLOOKUP(Span,Data!$N$4:$Y$11,Data!$Y$1,FALSE),FALSE)</f>
        <v>1.5501241252052431</v>
      </c>
      <c r="AA541" s="19">
        <f>$I541*AA$19^0.5/VLOOKUP($O541,AProperties!$AY$8:$BG$1007,VLOOKUP(Span,Data!$N$4:$Y$11,Data!$Y$1,FALSE),FALSE)</f>
        <v>0.56706055605650518</v>
      </c>
      <c r="AB541" s="19">
        <f>$I541*AB$19^0.5/VLOOKUP($O541,AProperties!$AY$8:$BG$1007,VLOOKUP(Span,Data!$N$4:$Y$11,Data!$Y$1,FALSE),FALSE)</f>
        <v>0.80194472906193837</v>
      </c>
      <c r="AC541" s="19">
        <f>$I541*AC$19^0.5/VLOOKUP($O541,AProperties!$AY$8:$BG$1007,VLOOKUP(Span,Data!$N$4:$Y$11,Data!$Y$1,FALSE),FALSE)</f>
        <v>1.1341211121130104</v>
      </c>
      <c r="AD541" s="19">
        <f>$I541*AD$19^0.5/VLOOKUP($O541,AProperties!$AY$8:$BG$1007,VLOOKUP(Span,Data!$N$4:$Y$11,Data!$Y$1,FALSE),FALSE)</f>
        <v>1.3890090155973349</v>
      </c>
      <c r="AE541" s="19">
        <f>$I541*AE$19^0.5/VLOOKUP($O541,AProperties!$AY$8:$BG$1007,VLOOKUP(Span,Data!$N$4:$Y$11,Data!$Y$1,FALSE),FALSE)</f>
        <v>1.6038894581238767</v>
      </c>
      <c r="AF541" s="19">
        <f>$I541*AF$19^0.5/VLOOKUP($O541,AProperties!$AY$8:$BG$1007,VLOOKUP(Span,Data!$N$4:$Y$11,Data!$Y$1,FALSE),FALSE)</f>
        <v>1.7932029283801454</v>
      </c>
      <c r="AG541" s="19">
        <f>$I541*AG$19^0.5/VLOOKUP($O541,AProperties!$AY$8:$BG$1007,VLOOKUP(Span,Data!$N$4:$Y$11,Data!$Y$1,FALSE),FALSE)</f>
        <v>1.964355388116253</v>
      </c>
      <c r="AH541" s="19">
        <f>$I541*AH$19^0.5/VLOOKUP($O541,AProperties!$AY$8:$BG$1007,VLOOKUP(Span,Data!$N$4:$Y$11,Data!$Y$1,FALSE),FALSE)</f>
        <v>2.1217463183169616</v>
      </c>
      <c r="AI541" s="19">
        <f>$I541*AI$19^0.5/VLOOKUP($O541,AProperties!$AY$8:$BG$1007,VLOOKUP(Span,Data!$N$4:$Y$11,Data!$Y$1,FALSE),FALSE)</f>
        <v>2.2682422242260207</v>
      </c>
      <c r="AJ541" s="19">
        <f>$I541*AJ$19^0.5/VLOOKUP($O541,AProperties!$AY$8:$BG$1007,VLOOKUP(Span,Data!$N$4:$Y$11,Data!$Y$1,FALSE),FALSE)</f>
        <v>2.4058341871858153</v>
      </c>
      <c r="AK541" s="19">
        <f>$I541*AK$19^0.5/VLOOKUP($O541,AProperties!$AY$8:$BG$1007,VLOOKUP(Span,Data!$N$4:$Y$11,Data!$Y$1,FALSE),FALSE)</f>
        <v>2.5359719014023518</v>
      </c>
      <c r="AL541" s="47">
        <f t="shared" si="73"/>
        <v>0.52200000000000002</v>
      </c>
    </row>
    <row r="542" spans="1:38" x14ac:dyDescent="0.25">
      <c r="A542" s="15">
        <v>0.52300000000000002</v>
      </c>
      <c r="B542" s="116">
        <f>VLOOKUP($A542,APropertiesDimless!$A$7:$I$1007,VLOOKUP(Span,Data!$N$4:$Y$11,Data!$Y$1,FALSE),FALSE)</f>
        <v>0.57942821702398384</v>
      </c>
      <c r="C542" s="6">
        <f t="shared" si="69"/>
        <v>0.81271410851199199</v>
      </c>
      <c r="D542" s="116">
        <f>VLOOKUP($A542,AProperties!$AE$8:$AM$1007,VLOOKUP(Span,Data!$N$4:$Y$11,Data!$Y$1,FALSE),FALSE)</f>
        <v>0.63127719756525702</v>
      </c>
      <c r="E542" s="116">
        <f t="shared" si="70"/>
        <v>0.95066619061631341</v>
      </c>
      <c r="F542" s="6">
        <f t="shared" si="74"/>
        <v>1.5047552499226324</v>
      </c>
      <c r="G542" s="9"/>
      <c r="H542" s="15">
        <f t="shared" si="71"/>
        <v>0.52300000000000002</v>
      </c>
      <c r="I542" s="6">
        <f>VLOOKUP(H542,AProperties!$AO$8:$AW$1007,VLOOKUP(Span,Data!$N$4:$Y$11,Data!$Y$1,FALSE),FALSE)^(2/3)</f>
        <v>0.40325807313418116</v>
      </c>
      <c r="J542" s="15">
        <f>$I542*(Slope^0.5)/VLOOKUP($H542,AProperties!$AY$8:$BG$1007,VLOOKUP(Span,Data!$N$4:$Y$11,Data!$Y$1,FALSE),FALSE)</f>
        <v>1.3902396080802721</v>
      </c>
      <c r="K542" s="15">
        <f>$J542*VLOOKUP($H542,AProperties!$A$8:$I$1007,VLOOKUP(Span,Data!$N$4:$Y$11,Data!$Y$1,FALSE),FALSE)</f>
        <v>0.85125980395298229</v>
      </c>
      <c r="L542" s="15">
        <f t="shared" si="75"/>
        <v>1.3902396080802721</v>
      </c>
      <c r="M542" s="15">
        <f t="shared" si="76"/>
        <v>0.52300000000000002</v>
      </c>
      <c r="O542" s="28">
        <f t="shared" si="72"/>
        <v>0.52300000000000002</v>
      </c>
      <c r="P542" s="19">
        <f>AA542*VLOOKUP($O542,AProperties!$A$8:$I$1007,VLOOKUP(Span,Data!$N$4:$Y$11,Data!$Y$1,FALSE),FALSE)</f>
        <v>0.34752535970440818</v>
      </c>
      <c r="Q542" s="19">
        <f>AB542*VLOOKUP($O542,AProperties!$A$8:$I$1007,VLOOKUP(Span,Data!$N$4:$Y$11,Data!$Y$1,FALSE),FALSE)</f>
        <v>0.49147507696256232</v>
      </c>
      <c r="R542" s="19">
        <f>AC542*VLOOKUP($O542,AProperties!$A$8:$I$1007,VLOOKUP(Span,Data!$N$4:$Y$11,Data!$Y$1,FALSE),FALSE)</f>
        <v>0.69505071940881635</v>
      </c>
      <c r="S542" s="19">
        <f>AD542*VLOOKUP($O542,AProperties!$A$8:$I$1007,VLOOKUP(Span,Data!$N$4:$Y$11,Data!$Y$1,FALSE),FALSE)</f>
        <v>0.85125980395298229</v>
      </c>
      <c r="T542" s="19">
        <f>AE542*VLOOKUP($O542,AProperties!$A$8:$I$1007,VLOOKUP(Span,Data!$N$4:$Y$11,Data!$Y$1,FALSE),FALSE)</f>
        <v>0.98295015392512464</v>
      </c>
      <c r="U542" s="19">
        <f>AF542*VLOOKUP($O542,AProperties!$A$8:$I$1007,VLOOKUP(Span,Data!$N$4:$Y$11,Data!$Y$1,FALSE),FALSE)</f>
        <v>1.0989716813352302</v>
      </c>
      <c r="V542" s="19">
        <f>AG542*VLOOKUP($O542,AProperties!$A$8:$I$1007,VLOOKUP(Span,Data!$N$4:$Y$11,Data!$Y$1,FALSE),FALSE)</f>
        <v>1.2038631598533696</v>
      </c>
      <c r="W542" s="19">
        <f>AH542*VLOOKUP($O542,AProperties!$A$8:$I$1007,VLOOKUP(Span,Data!$N$4:$Y$11,Data!$Y$1,FALSE),FALSE)</f>
        <v>1.3003208292292701</v>
      </c>
      <c r="X542" s="19">
        <f>AI542*VLOOKUP($O542,AProperties!$A$8:$I$1007,VLOOKUP(Span,Data!$N$4:$Y$11,Data!$Y$1,FALSE),FALSE)</f>
        <v>1.3901014388176327</v>
      </c>
      <c r="Y542" s="19">
        <f>AJ542*VLOOKUP($O542,AProperties!$A$8:$I$1007,VLOOKUP(Span,Data!$N$4:$Y$11,Data!$Y$1,FALSE),FALSE)</f>
        <v>1.4744252308876871</v>
      </c>
      <c r="Z542" s="19">
        <f>AK542*VLOOKUP($O542,AProperties!$A$8:$I$1007,VLOOKUP(Span,Data!$N$4:$Y$11,Data!$Y$1,FALSE),FALSE)</f>
        <v>1.5541806564082459</v>
      </c>
      <c r="AA542" s="19">
        <f>$I542*AA$19^0.5/VLOOKUP($O542,AProperties!$AY$8:$BG$1007,VLOOKUP(Span,Data!$N$4:$Y$11,Data!$Y$1,FALSE),FALSE)</f>
        <v>0.56756294333392199</v>
      </c>
      <c r="AB542" s="19">
        <f>$I542*AB$19^0.5/VLOOKUP($O542,AProperties!$AY$8:$BG$1007,VLOOKUP(Span,Data!$N$4:$Y$11,Data!$Y$1,FALSE),FALSE)</f>
        <v>0.80265521196322487</v>
      </c>
      <c r="AC542" s="19">
        <f>$I542*AC$19^0.5/VLOOKUP($O542,AProperties!$AY$8:$BG$1007,VLOOKUP(Span,Data!$N$4:$Y$11,Data!$Y$1,FALSE),FALSE)</f>
        <v>1.135125886667844</v>
      </c>
      <c r="AD542" s="19">
        <f>$I542*AD$19^0.5/VLOOKUP($O542,AProperties!$AY$8:$BG$1007,VLOOKUP(Span,Data!$N$4:$Y$11,Data!$Y$1,FALSE),FALSE)</f>
        <v>1.3902396080802721</v>
      </c>
      <c r="AE542" s="19">
        <f>$I542*AE$19^0.5/VLOOKUP($O542,AProperties!$AY$8:$BG$1007,VLOOKUP(Span,Data!$N$4:$Y$11,Data!$Y$1,FALSE),FALSE)</f>
        <v>1.6053104239264497</v>
      </c>
      <c r="AF542" s="19">
        <f>$I542*AF$19^0.5/VLOOKUP($O542,AProperties!$AY$8:$BG$1007,VLOOKUP(Span,Data!$N$4:$Y$11,Data!$Y$1,FALSE),FALSE)</f>
        <v>1.7947916164442732</v>
      </c>
      <c r="AG542" s="19">
        <f>$I542*AG$19^0.5/VLOOKUP($O542,AProperties!$AY$8:$BG$1007,VLOOKUP(Span,Data!$N$4:$Y$11,Data!$Y$1,FALSE),FALSE)</f>
        <v>1.9660957086953772</v>
      </c>
      <c r="AH542" s="19">
        <f>$I542*AH$19^0.5/VLOOKUP($O542,AProperties!$AY$8:$BG$1007,VLOOKUP(Span,Data!$N$4:$Y$11,Data!$Y$1,FALSE),FALSE)</f>
        <v>2.1236260793845294</v>
      </c>
      <c r="AI542" s="19">
        <f>$I542*AI$19^0.5/VLOOKUP($O542,AProperties!$AY$8:$BG$1007,VLOOKUP(Span,Data!$N$4:$Y$11,Data!$Y$1,FALSE),FALSE)</f>
        <v>2.270251773335688</v>
      </c>
      <c r="AJ542" s="19">
        <f>$I542*AJ$19^0.5/VLOOKUP($O542,AProperties!$AY$8:$BG$1007,VLOOKUP(Span,Data!$N$4:$Y$11,Data!$Y$1,FALSE),FALSE)</f>
        <v>2.4079656358896746</v>
      </c>
      <c r="AK542" s="19">
        <f>$I542*AK$19^0.5/VLOOKUP($O542,AProperties!$AY$8:$BG$1007,VLOOKUP(Span,Data!$N$4:$Y$11,Data!$Y$1,FALSE),FALSE)</f>
        <v>2.5382186456090214</v>
      </c>
      <c r="AL542" s="47">
        <f t="shared" si="73"/>
        <v>0.52300000000000002</v>
      </c>
    </row>
    <row r="543" spans="1:38" x14ac:dyDescent="0.25">
      <c r="A543" s="15">
        <v>0.52400000000000002</v>
      </c>
      <c r="B543" s="116">
        <f>VLOOKUP($A543,APropertiesDimless!$A$7:$I$1007,VLOOKUP(Span,Data!$N$4:$Y$11,Data!$Y$1,FALSE),FALSE)</f>
        <v>0.58083276546975304</v>
      </c>
      <c r="C543" s="6">
        <f t="shared" si="69"/>
        <v>0.81441638273487649</v>
      </c>
      <c r="D543" s="116">
        <f>VLOOKUP($A543,AProperties!$AE$8:$AM$1007,VLOOKUP(Span,Data!$N$4:$Y$11,Data!$Y$1,FALSE),FALSE)</f>
        <v>0.63236630101507052</v>
      </c>
      <c r="E543" s="116">
        <f t="shared" si="70"/>
        <v>0.95304315891286595</v>
      </c>
      <c r="F543" s="6">
        <f t="shared" si="74"/>
        <v>1.5091771337469984</v>
      </c>
      <c r="G543" s="9"/>
      <c r="H543" s="15">
        <f t="shared" si="71"/>
        <v>0.52400000000000002</v>
      </c>
      <c r="I543" s="6">
        <f>VLOOKUP(H543,AProperties!$AO$8:$AW$1007,VLOOKUP(Span,Data!$N$4:$Y$11,Data!$Y$1,FALSE),FALSE)^(2/3)</f>
        <v>0.40351392530511726</v>
      </c>
      <c r="J543" s="15">
        <f>$I543*(Slope^0.5)/VLOOKUP($H543,AProperties!$AY$8:$BG$1007,VLOOKUP(Span,Data!$N$4:$Y$11,Data!$Y$1,FALSE),FALSE)</f>
        <v>1.391467302775439</v>
      </c>
      <c r="K543" s="15">
        <f>$J543*VLOOKUP($H543,AProperties!$A$8:$I$1007,VLOOKUP(Span,Data!$N$4:$Y$11,Data!$Y$1,FALSE),FALSE)</f>
        <v>0.8534814583570528</v>
      </c>
      <c r="L543" s="15">
        <f t="shared" si="75"/>
        <v>1.391467302775439</v>
      </c>
      <c r="M543" s="15">
        <f t="shared" si="76"/>
        <v>0.52400000000000002</v>
      </c>
      <c r="O543" s="28">
        <f t="shared" si="72"/>
        <v>0.52400000000000002</v>
      </c>
      <c r="P543" s="19">
        <f>AA543*VLOOKUP($O543,AProperties!$A$8:$I$1007,VLOOKUP(Span,Data!$N$4:$Y$11,Data!$Y$1,FALSE),FALSE)</f>
        <v>0.34843234631687153</v>
      </c>
      <c r="Q543" s="19">
        <f>AB543*VLOOKUP($O543,AProperties!$A$8:$I$1007,VLOOKUP(Span,Data!$N$4:$Y$11,Data!$Y$1,FALSE),FALSE)</f>
        <v>0.49275774973079889</v>
      </c>
      <c r="R543" s="19">
        <f>AC543*VLOOKUP($O543,AProperties!$A$8:$I$1007,VLOOKUP(Span,Data!$N$4:$Y$11,Data!$Y$1,FALSE),FALSE)</f>
        <v>0.69686469263374307</v>
      </c>
      <c r="S543" s="19">
        <f>AD543*VLOOKUP($O543,AProperties!$A$8:$I$1007,VLOOKUP(Span,Data!$N$4:$Y$11,Data!$Y$1,FALSE),FALSE)</f>
        <v>0.8534814583570528</v>
      </c>
      <c r="T543" s="19">
        <f>AE543*VLOOKUP($O543,AProperties!$A$8:$I$1007,VLOOKUP(Span,Data!$N$4:$Y$11,Data!$Y$1,FALSE),FALSE)</f>
        <v>0.98551549946159778</v>
      </c>
      <c r="U543" s="19">
        <f>AF543*VLOOKUP($O543,AProperties!$A$8:$I$1007,VLOOKUP(Span,Data!$N$4:$Y$11,Data!$Y$1,FALSE),FALSE)</f>
        <v>1.1018398248378947</v>
      </c>
      <c r="V543" s="19">
        <f>AG543*VLOOKUP($O543,AProperties!$A$8:$I$1007,VLOOKUP(Span,Data!$N$4:$Y$11,Data!$Y$1,FALSE),FALSE)</f>
        <v>1.2070050536425119</v>
      </c>
      <c r="W543" s="19">
        <f>AH543*VLOOKUP($O543,AProperties!$A$8:$I$1007,VLOOKUP(Span,Data!$N$4:$Y$11,Data!$Y$1,FALSE),FALSE)</f>
        <v>1.3037144623874983</v>
      </c>
      <c r="X543" s="19">
        <f>AI543*VLOOKUP($O543,AProperties!$A$8:$I$1007,VLOOKUP(Span,Data!$N$4:$Y$11,Data!$Y$1,FALSE),FALSE)</f>
        <v>1.3937293852674861</v>
      </c>
      <c r="Y543" s="19">
        <f>AJ543*VLOOKUP($O543,AProperties!$A$8:$I$1007,VLOOKUP(Span,Data!$N$4:$Y$11,Data!$Y$1,FALSE),FALSE)</f>
        <v>1.4782732491923962</v>
      </c>
      <c r="Z543" s="19">
        <f>AK543*VLOOKUP($O543,AProperties!$A$8:$I$1007,VLOOKUP(Span,Data!$N$4:$Y$11,Data!$Y$1,FALSE),FALSE)</f>
        <v>1.5582368238485462</v>
      </c>
      <c r="AA543" s="19">
        <f>$I543*AA$19^0.5/VLOOKUP($O543,AProperties!$AY$8:$BG$1007,VLOOKUP(Span,Data!$N$4:$Y$11,Data!$Y$1,FALSE),FALSE)</f>
        <v>0.56806414759443546</v>
      </c>
      <c r="AB543" s="19">
        <f>$I543*AB$19^0.5/VLOOKUP($O543,AProperties!$AY$8:$BG$1007,VLOOKUP(Span,Data!$N$4:$Y$11,Data!$Y$1,FALSE),FALSE)</f>
        <v>0.80336402182596234</v>
      </c>
      <c r="AC543" s="19">
        <f>$I543*AC$19^0.5/VLOOKUP($O543,AProperties!$AY$8:$BG$1007,VLOOKUP(Span,Data!$N$4:$Y$11,Data!$Y$1,FALSE),FALSE)</f>
        <v>1.1361282951888709</v>
      </c>
      <c r="AD543" s="19">
        <f>$I543*AD$19^0.5/VLOOKUP($O543,AProperties!$AY$8:$BG$1007,VLOOKUP(Span,Data!$N$4:$Y$11,Data!$Y$1,FALSE),FALSE)</f>
        <v>1.391467302775439</v>
      </c>
      <c r="AE543" s="19">
        <f>$I543*AE$19^0.5/VLOOKUP($O543,AProperties!$AY$8:$BG$1007,VLOOKUP(Span,Data!$N$4:$Y$11,Data!$Y$1,FALSE),FALSE)</f>
        <v>1.6067280436519247</v>
      </c>
      <c r="AF543" s="19">
        <f>$I543*AF$19^0.5/VLOOKUP($O543,AProperties!$AY$8:$BG$1007,VLOOKUP(Span,Data!$N$4:$Y$11,Data!$Y$1,FALSE),FALSE)</f>
        <v>1.796376563480476</v>
      </c>
      <c r="AG543" s="19">
        <f>$I543*AG$19^0.5/VLOOKUP($O543,AProperties!$AY$8:$BG$1007,VLOOKUP(Span,Data!$N$4:$Y$11,Data!$Y$1,FALSE),FALSE)</f>
        <v>1.9678319311837356</v>
      </c>
      <c r="AH543" s="19">
        <f>$I543*AH$19^0.5/VLOOKUP($O543,AProperties!$AY$8:$BG$1007,VLOOKUP(Span,Data!$N$4:$Y$11,Data!$Y$1,FALSE),FALSE)</f>
        <v>2.1255014140081618</v>
      </c>
      <c r="AI543" s="19">
        <f>$I543*AI$19^0.5/VLOOKUP($O543,AProperties!$AY$8:$BG$1007,VLOOKUP(Span,Data!$N$4:$Y$11,Data!$Y$1,FALSE),FALSE)</f>
        <v>2.2722565903777419</v>
      </c>
      <c r="AJ543" s="19">
        <f>$I543*AJ$19^0.5/VLOOKUP($O543,AProperties!$AY$8:$BG$1007,VLOOKUP(Span,Data!$N$4:$Y$11,Data!$Y$1,FALSE),FALSE)</f>
        <v>2.4100920654778863</v>
      </c>
      <c r="AK543" s="19">
        <f>$I543*AK$19^0.5/VLOOKUP($O543,AProperties!$AY$8:$BG$1007,VLOOKUP(Span,Data!$N$4:$Y$11,Data!$Y$1,FALSE),FALSE)</f>
        <v>2.5404600992032624</v>
      </c>
      <c r="AL543" s="47">
        <f t="shared" si="73"/>
        <v>0.52400000000000002</v>
      </c>
    </row>
    <row r="544" spans="1:38" x14ac:dyDescent="0.25">
      <c r="A544" s="15">
        <v>0.52500000000000002</v>
      </c>
      <c r="B544" s="116">
        <f>VLOOKUP($A544,APropertiesDimless!$A$7:$I$1007,VLOOKUP(Span,Data!$N$4:$Y$11,Data!$Y$1,FALSE),FALSE)</f>
        <v>0.58223972151006564</v>
      </c>
      <c r="C544" s="6">
        <f t="shared" si="69"/>
        <v>0.81611986075503284</v>
      </c>
      <c r="D544" s="116">
        <f>VLOOKUP($A544,AProperties!$AE$8:$AM$1007,VLOOKUP(Span,Data!$N$4:$Y$11,Data!$Y$1,FALSE),FALSE)</f>
        <v>0.63345464391940276</v>
      </c>
      <c r="E544" s="116">
        <f t="shared" si="70"/>
        <v>0.95542314456252431</v>
      </c>
      <c r="F544" s="6">
        <f t="shared" si="74"/>
        <v>1.5136044087884719</v>
      </c>
      <c r="G544" s="9"/>
      <c r="H544" s="15">
        <f t="shared" si="71"/>
        <v>0.52500000000000002</v>
      </c>
      <c r="I544" s="6">
        <f>VLOOKUP(H544,AProperties!$AO$8:$AW$1007,VLOOKUP(Span,Data!$N$4:$Y$11,Data!$Y$1,FALSE),FALSE)^(2/3)</f>
        <v>0.40376883351226767</v>
      </c>
      <c r="J544" s="15">
        <f>$I544*(Slope^0.5)/VLOOKUP($H544,AProperties!$AY$8:$BG$1007,VLOOKUP(Span,Data!$N$4:$Y$11,Data!$Y$1,FALSE),FALSE)</f>
        <v>1.3926921013257838</v>
      </c>
      <c r="K544" s="15">
        <f>$J544*VLOOKUP($H544,AProperties!$A$8:$I$1007,VLOOKUP(Span,Data!$N$4:$Y$11,Data!$Y$1,FALSE),FALSE)</f>
        <v>0.85570289974774083</v>
      </c>
      <c r="L544" s="15">
        <f t="shared" si="75"/>
        <v>1.3926921013257838</v>
      </c>
      <c r="M544" s="15">
        <f t="shared" si="76"/>
        <v>0.52500000000000002</v>
      </c>
      <c r="O544" s="28">
        <f t="shared" si="72"/>
        <v>0.52500000000000002</v>
      </c>
      <c r="P544" s="19">
        <f>AA544*VLOOKUP($O544,AProperties!$A$8:$I$1007,VLOOKUP(Span,Data!$N$4:$Y$11,Data!$Y$1,FALSE),FALSE)</f>
        <v>0.34933924596698557</v>
      </c>
      <c r="Q544" s="19">
        <f>AB544*VLOOKUP($O544,AProperties!$A$8:$I$1007,VLOOKUP(Span,Data!$N$4:$Y$11,Data!$Y$1,FALSE),FALSE)</f>
        <v>0.49404029951570161</v>
      </c>
      <c r="R544" s="19">
        <f>AC544*VLOOKUP($O544,AProperties!$A$8:$I$1007,VLOOKUP(Span,Data!$N$4:$Y$11,Data!$Y$1,FALSE),FALSE)</f>
        <v>0.69867849193397114</v>
      </c>
      <c r="S544" s="19">
        <f>AD544*VLOOKUP($O544,AProperties!$A$8:$I$1007,VLOOKUP(Span,Data!$N$4:$Y$11,Data!$Y$1,FALSE),FALSE)</f>
        <v>0.85570289974774083</v>
      </c>
      <c r="T544" s="19">
        <f>AE544*VLOOKUP($O544,AProperties!$A$8:$I$1007,VLOOKUP(Span,Data!$N$4:$Y$11,Data!$Y$1,FALSE),FALSE)</f>
        <v>0.98808059903140322</v>
      </c>
      <c r="U544" s="19">
        <f>AF544*VLOOKUP($O544,AProperties!$A$8:$I$1007,VLOOKUP(Span,Data!$N$4:$Y$11,Data!$Y$1,FALSE),FALSE)</f>
        <v>1.1047076933414652</v>
      </c>
      <c r="V544" s="19">
        <f>AG544*VLOOKUP($O544,AProperties!$A$8:$I$1007,VLOOKUP(Span,Data!$N$4:$Y$11,Data!$Y$1,FALSE),FALSE)</f>
        <v>1.2101466461852401</v>
      </c>
      <c r="W544" s="19">
        <f>AH544*VLOOKUP($O544,AProperties!$A$8:$I$1007,VLOOKUP(Span,Data!$N$4:$Y$11,Data!$Y$1,FALSE),FALSE)</f>
        <v>1.3071077701624105</v>
      </c>
      <c r="X544" s="19">
        <f>AI544*VLOOKUP($O544,AProperties!$A$8:$I$1007,VLOOKUP(Span,Data!$N$4:$Y$11,Data!$Y$1,FALSE),FALSE)</f>
        <v>1.3973569838679423</v>
      </c>
      <c r="Y544" s="19">
        <f>AJ544*VLOOKUP($O544,AProperties!$A$8:$I$1007,VLOOKUP(Span,Data!$N$4:$Y$11,Data!$Y$1,FALSE),FALSE)</f>
        <v>1.4821208985471046</v>
      </c>
      <c r="Z544" s="19">
        <f>AK544*VLOOKUP($O544,AProperties!$A$8:$I$1007,VLOOKUP(Span,Data!$N$4:$Y$11,Data!$Y$1,FALSE),FALSE)</f>
        <v>1.5622926023813981</v>
      </c>
      <c r="AA544" s="19">
        <f>$I544*AA$19^0.5/VLOOKUP($O544,AProperties!$AY$8:$BG$1007,VLOOKUP(Span,Data!$N$4:$Y$11,Data!$Y$1,FALSE),FALSE)</f>
        <v>0.56856416950877631</v>
      </c>
      <c r="AB544" s="19">
        <f>$I544*AB$19^0.5/VLOOKUP($O544,AProperties!$AY$8:$BG$1007,VLOOKUP(Span,Data!$N$4:$Y$11,Data!$Y$1,FALSE),FALSE)</f>
        <v>0.80407115959870701</v>
      </c>
      <c r="AC544" s="19">
        <f>$I544*AC$19^0.5/VLOOKUP($O544,AProperties!$AY$8:$BG$1007,VLOOKUP(Span,Data!$N$4:$Y$11,Data!$Y$1,FALSE),FALSE)</f>
        <v>1.1371283390175526</v>
      </c>
      <c r="AD544" s="19">
        <f>$I544*AD$19^0.5/VLOOKUP($O544,AProperties!$AY$8:$BG$1007,VLOOKUP(Span,Data!$N$4:$Y$11,Data!$Y$1,FALSE),FALSE)</f>
        <v>1.3926921013257838</v>
      </c>
      <c r="AE544" s="19">
        <f>$I544*AE$19^0.5/VLOOKUP($O544,AProperties!$AY$8:$BG$1007,VLOOKUP(Span,Data!$N$4:$Y$11,Data!$Y$1,FALSE),FALSE)</f>
        <v>1.608142319197414</v>
      </c>
      <c r="AF544" s="19">
        <f>$I544*AF$19^0.5/VLOOKUP($O544,AProperties!$AY$8:$BG$1007,VLOOKUP(Span,Data!$N$4:$Y$11,Data!$Y$1,FALSE),FALSE)</f>
        <v>1.7979577716097912</v>
      </c>
      <c r="AG544" s="19">
        <f>$I544*AG$19^0.5/VLOOKUP($O544,AProperties!$AY$8:$BG$1007,VLOOKUP(Span,Data!$N$4:$Y$11,Data!$Y$1,FALSE),FALSE)</f>
        <v>1.9695640579048084</v>
      </c>
      <c r="AH544" s="19">
        <f>$I544*AH$19^0.5/VLOOKUP($O544,AProperties!$AY$8:$BG$1007,VLOOKUP(Span,Data!$N$4:$Y$11,Data!$Y$1,FALSE),FALSE)</f>
        <v>2.1273723246975047</v>
      </c>
      <c r="AI544" s="19">
        <f>$I544*AI$19^0.5/VLOOKUP($O544,AProperties!$AY$8:$BG$1007,VLOOKUP(Span,Data!$N$4:$Y$11,Data!$Y$1,FALSE),FALSE)</f>
        <v>2.2742566780351052</v>
      </c>
      <c r="AJ544" s="19">
        <f>$I544*AJ$19^0.5/VLOOKUP($O544,AProperties!$AY$8:$BG$1007,VLOOKUP(Span,Data!$N$4:$Y$11,Data!$Y$1,FALSE),FALSE)</f>
        <v>2.4122134787961205</v>
      </c>
      <c r="AK544" s="19">
        <f>$I544*AK$19^0.5/VLOOKUP($O544,AProperties!$AY$8:$BG$1007,VLOOKUP(Span,Data!$N$4:$Y$11,Data!$Y$1,FALSE),FALSE)</f>
        <v>2.5426962651846745</v>
      </c>
      <c r="AL544" s="47">
        <f t="shared" si="73"/>
        <v>0.52500000000000002</v>
      </c>
    </row>
    <row r="545" spans="1:38" x14ac:dyDescent="0.25">
      <c r="A545" s="15">
        <v>0.52600000000000002</v>
      </c>
      <c r="B545" s="116">
        <f>VLOOKUP($A545,APropertiesDimless!$A$7:$I$1007,VLOOKUP(Span,Data!$N$4:$Y$11,Data!$Y$1,FALSE),FALSE)</f>
        <v>0.58364909896028927</v>
      </c>
      <c r="C545" s="6">
        <f t="shared" si="69"/>
        <v>0.8178245494801446</v>
      </c>
      <c r="D545" s="116">
        <f>VLOOKUP($A545,AProperties!$AE$8:$AM$1007,VLOOKUP(Span,Data!$N$4:$Y$11,Data!$Y$1,FALSE),FALSE)</f>
        <v>0.63454222413516648</v>
      </c>
      <c r="E545" s="116">
        <f t="shared" si="70"/>
        <v>0.95780615781315492</v>
      </c>
      <c r="F545" s="6">
        <f t="shared" si="74"/>
        <v>1.5180370826981311</v>
      </c>
      <c r="G545" s="9"/>
      <c r="H545" s="15">
        <f t="shared" si="71"/>
        <v>0.52600000000000002</v>
      </c>
      <c r="I545" s="6">
        <f>VLOOKUP(H545,AProperties!$AO$8:$AW$1007,VLOOKUP(Span,Data!$N$4:$Y$11,Data!$Y$1,FALSE),FALSE)^(2/3)</f>
        <v>0.40402279873698571</v>
      </c>
      <c r="J545" s="15">
        <f>$I545*(Slope^0.5)/VLOOKUP($H545,AProperties!$AY$8:$BG$1007,VLOOKUP(Span,Data!$N$4:$Y$11,Data!$Y$1,FALSE),FALSE)</f>
        <v>1.3939140053488062</v>
      </c>
      <c r="K545" s="15">
        <f>$J545*VLOOKUP($H545,AProperties!$A$8:$I$1007,VLOOKUP(Span,Data!$N$4:$Y$11,Data!$Y$1,FALSE),FALSE)</f>
        <v>0.85792411434055615</v>
      </c>
      <c r="L545" s="15">
        <f t="shared" si="75"/>
        <v>1.3939140053488062</v>
      </c>
      <c r="M545" s="15">
        <f t="shared" si="76"/>
        <v>0.52600000000000002</v>
      </c>
      <c r="O545" s="28">
        <f t="shared" si="72"/>
        <v>0.52600000000000002</v>
      </c>
      <c r="P545" s="19">
        <f>AA545*VLOOKUP($O545,AProperties!$A$8:$I$1007,VLOOKUP(Span,Data!$N$4:$Y$11,Data!$Y$1,FALSE),FALSE)</f>
        <v>0.35024605302725581</v>
      </c>
      <c r="Q545" s="19">
        <f>AB545*VLOOKUP($O545,AProperties!$A$8:$I$1007,VLOOKUP(Span,Data!$N$4:$Y$11,Data!$Y$1,FALSE),FALSE)</f>
        <v>0.49532271835879144</v>
      </c>
      <c r="R545" s="19">
        <f>AC545*VLOOKUP($O545,AProperties!$A$8:$I$1007,VLOOKUP(Span,Data!$N$4:$Y$11,Data!$Y$1,FALSE),FALSE)</f>
        <v>0.70049210605451162</v>
      </c>
      <c r="S545" s="19">
        <f>AD545*VLOOKUP($O545,AProperties!$A$8:$I$1007,VLOOKUP(Span,Data!$N$4:$Y$11,Data!$Y$1,FALSE),FALSE)</f>
        <v>0.85792411434055615</v>
      </c>
      <c r="T545" s="19">
        <f>AE545*VLOOKUP($O545,AProperties!$A$8:$I$1007,VLOOKUP(Span,Data!$N$4:$Y$11,Data!$Y$1,FALSE),FALSE)</f>
        <v>0.99064543671758287</v>
      </c>
      <c r="U545" s="19">
        <f>AF545*VLOOKUP($O545,AProperties!$A$8:$I$1007,VLOOKUP(Span,Data!$N$4:$Y$11,Data!$Y$1,FALSE),FALSE)</f>
        <v>1.1075752690502405</v>
      </c>
      <c r="V545" s="19">
        <f>AG545*VLOOKUP($O545,AProperties!$A$8:$I$1007,VLOOKUP(Span,Data!$N$4:$Y$11,Data!$Y$1,FALSE),FALSE)</f>
        <v>1.2132879179873406</v>
      </c>
      <c r="W545" s="19">
        <f>AH545*VLOOKUP($O545,AProperties!$A$8:$I$1007,VLOOKUP(Span,Data!$N$4:$Y$11,Data!$Y$1,FALSE),FALSE)</f>
        <v>1.3105007314978494</v>
      </c>
      <c r="X545" s="19">
        <f>AI545*VLOOKUP($O545,AProperties!$A$8:$I$1007,VLOOKUP(Span,Data!$N$4:$Y$11,Data!$Y$1,FALSE),FALSE)</f>
        <v>1.4009842121090232</v>
      </c>
      <c r="Y545" s="19">
        <f>AJ545*VLOOKUP($O545,AProperties!$A$8:$I$1007,VLOOKUP(Span,Data!$N$4:$Y$11,Data!$Y$1,FALSE),FALSE)</f>
        <v>1.4859681550763739</v>
      </c>
      <c r="Z545" s="19">
        <f>AK545*VLOOKUP($O545,AProperties!$A$8:$I$1007,VLOOKUP(Span,Data!$N$4:$Y$11,Data!$Y$1,FALSE),FALSE)</f>
        <v>1.5663479668398801</v>
      </c>
      <c r="AA545" s="19">
        <f>$I545*AA$19^0.5/VLOOKUP($O545,AProperties!$AY$8:$BG$1007,VLOOKUP(Span,Data!$N$4:$Y$11,Data!$Y$1,FALSE),FALSE)</f>
        <v>0.56906300973728619</v>
      </c>
      <c r="AB545" s="19">
        <f>$I545*AB$19^0.5/VLOOKUP($O545,AProperties!$AY$8:$BG$1007,VLOOKUP(Span,Data!$N$4:$Y$11,Data!$Y$1,FALSE),FALSE)</f>
        <v>0.80477662621532275</v>
      </c>
      <c r="AC545" s="19">
        <f>$I545*AC$19^0.5/VLOOKUP($O545,AProperties!$AY$8:$BG$1007,VLOOKUP(Span,Data!$N$4:$Y$11,Data!$Y$1,FALSE),FALSE)</f>
        <v>1.1381260194745724</v>
      </c>
      <c r="AD545" s="19">
        <f>$I545*AD$19^0.5/VLOOKUP($O545,AProperties!$AY$8:$BG$1007,VLOOKUP(Span,Data!$N$4:$Y$11,Data!$Y$1,FALSE),FALSE)</f>
        <v>1.3939140053488062</v>
      </c>
      <c r="AE545" s="19">
        <f>$I545*AE$19^0.5/VLOOKUP($O545,AProperties!$AY$8:$BG$1007,VLOOKUP(Span,Data!$N$4:$Y$11,Data!$Y$1,FALSE),FALSE)</f>
        <v>1.6095532524306455</v>
      </c>
      <c r="AF545" s="19">
        <f>$I545*AF$19^0.5/VLOOKUP($O545,AProperties!$AY$8:$BG$1007,VLOOKUP(Span,Data!$N$4:$Y$11,Data!$Y$1,FALSE),FALSE)</f>
        <v>1.7995352429204008</v>
      </c>
      <c r="AG545" s="19">
        <f>$I545*AG$19^0.5/VLOOKUP($O545,AProperties!$AY$8:$BG$1007,VLOOKUP(Span,Data!$N$4:$Y$11,Data!$Y$1,FALSE),FALSE)</f>
        <v>1.9712920911460849</v>
      </c>
      <c r="AH545" s="19">
        <f>$I545*AH$19^0.5/VLOOKUP($O545,AProperties!$AY$8:$BG$1007,VLOOKUP(Span,Data!$N$4:$Y$11,Data!$Y$1,FALSE),FALSE)</f>
        <v>2.1292388139233283</v>
      </c>
      <c r="AI545" s="19">
        <f>$I545*AI$19^0.5/VLOOKUP($O545,AProperties!$AY$8:$BG$1007,VLOOKUP(Span,Data!$N$4:$Y$11,Data!$Y$1,FALSE),FALSE)</f>
        <v>2.2762520389491447</v>
      </c>
      <c r="AJ545" s="19">
        <f>$I545*AJ$19^0.5/VLOOKUP($O545,AProperties!$AY$8:$BG$1007,VLOOKUP(Span,Data!$N$4:$Y$11,Data!$Y$1,FALSE),FALSE)</f>
        <v>2.4143298786459679</v>
      </c>
      <c r="AK545" s="19">
        <f>$I545*AK$19^0.5/VLOOKUP($O545,AProperties!$AY$8:$BG$1007,VLOOKUP(Span,Data!$N$4:$Y$11,Data!$Y$1,FALSE),FALSE)</f>
        <v>2.5449271465063932</v>
      </c>
      <c r="AL545" s="47">
        <f t="shared" si="73"/>
        <v>0.52600000000000002</v>
      </c>
    </row>
    <row r="546" spans="1:38" x14ac:dyDescent="0.25">
      <c r="A546" s="15">
        <v>0.52700000000000002</v>
      </c>
      <c r="B546" s="116">
        <f>VLOOKUP($A546,APropertiesDimless!$A$7:$I$1007,VLOOKUP(Span,Data!$N$4:$Y$11,Data!$Y$1,FALSE),FALSE)</f>
        <v>0.5850609117360962</v>
      </c>
      <c r="C546" s="6">
        <f t="shared" si="69"/>
        <v>0.81953045586804807</v>
      </c>
      <c r="D546" s="116">
        <f>VLOOKUP($A546,AProperties!$AE$8:$AM$1007,VLOOKUP(Span,Data!$N$4:$Y$11,Data!$Y$1,FALSE),FALSE)</f>
        <v>0.63562903951476313</v>
      </c>
      <c r="E546" s="116">
        <f t="shared" si="70"/>
        <v>0.96019220898760471</v>
      </c>
      <c r="F546" s="6">
        <f t="shared" si="74"/>
        <v>1.522475163243129</v>
      </c>
      <c r="G546" s="9"/>
      <c r="H546" s="15">
        <f t="shared" si="71"/>
        <v>0.52700000000000002</v>
      </c>
      <c r="I546" s="6">
        <f>VLOOKUP(H546,AProperties!$AO$8:$AW$1007,VLOOKUP(Span,Data!$N$4:$Y$11,Data!$Y$1,FALSE),FALSE)^(2/3)</f>
        <v>0.40427582195086703</v>
      </c>
      <c r="J546" s="15">
        <f>$I546*(Slope^0.5)/VLOOKUP($H546,AProperties!$AY$8:$BG$1007,VLOOKUP(Span,Data!$N$4:$Y$11,Data!$Y$1,FALSE),FALSE)</f>
        <v>1.3951330164365965</v>
      </c>
      <c r="K546" s="15">
        <f>$J546*VLOOKUP($H546,AProperties!$A$8:$I$1007,VLOOKUP(Span,Data!$N$4:$Y$11,Data!$Y$1,FALSE),FALSE)</f>
        <v>0.8601450883387417</v>
      </c>
      <c r="L546" s="15">
        <f t="shared" si="75"/>
        <v>1.3951330164365965</v>
      </c>
      <c r="M546" s="15">
        <f t="shared" si="76"/>
        <v>0.52700000000000002</v>
      </c>
      <c r="O546" s="28">
        <f t="shared" si="72"/>
        <v>0.52700000000000002</v>
      </c>
      <c r="P546" s="19">
        <f>AA546*VLOOKUP($O546,AProperties!$A$8:$I$1007,VLOOKUP(Span,Data!$N$4:$Y$11,Data!$Y$1,FALSE),FALSE)</f>
        <v>0.3511527618651798</v>
      </c>
      <c r="Q546" s="19">
        <f>AB546*VLOOKUP($O546,AProperties!$A$8:$I$1007,VLOOKUP(Span,Data!$N$4:$Y$11,Data!$Y$1,FALSE),FALSE)</f>
        <v>0.49660499829450711</v>
      </c>
      <c r="R546" s="19">
        <f>AC546*VLOOKUP($O546,AProperties!$A$8:$I$1007,VLOOKUP(Span,Data!$N$4:$Y$11,Data!$Y$1,FALSE),FALSE)</f>
        <v>0.70230552373035959</v>
      </c>
      <c r="S546" s="19">
        <f>AD546*VLOOKUP($O546,AProperties!$A$8:$I$1007,VLOOKUP(Span,Data!$N$4:$Y$11,Data!$Y$1,FALSE),FALSE)</f>
        <v>0.8601450883387417</v>
      </c>
      <c r="T546" s="19">
        <f>AE546*VLOOKUP($O546,AProperties!$A$8:$I$1007,VLOOKUP(Span,Data!$N$4:$Y$11,Data!$Y$1,FALSE),FALSE)</f>
        <v>0.99320999658901421</v>
      </c>
      <c r="U546" s="19">
        <f>AF546*VLOOKUP($O546,AProperties!$A$8:$I$1007,VLOOKUP(Span,Data!$N$4:$Y$11,Data!$Y$1,FALSE),FALSE)</f>
        <v>1.1104425341526849</v>
      </c>
      <c r="V546" s="19">
        <f>AG546*VLOOKUP($O546,AProperties!$A$8:$I$1007,VLOOKUP(Span,Data!$N$4:$Y$11,Data!$Y$1,FALSE),FALSE)</f>
        <v>1.2164288495372526</v>
      </c>
      <c r="W546" s="19">
        <f>AH546*VLOOKUP($O546,AProperties!$A$8:$I$1007,VLOOKUP(Span,Data!$N$4:$Y$11,Data!$Y$1,FALSE),FALSE)</f>
        <v>1.3138933253189209</v>
      </c>
      <c r="X546" s="19">
        <f>AI546*VLOOKUP($O546,AProperties!$A$8:$I$1007,VLOOKUP(Span,Data!$N$4:$Y$11,Data!$Y$1,FALSE),FALSE)</f>
        <v>1.4046110474607192</v>
      </c>
      <c r="Y546" s="19">
        <f>AJ546*VLOOKUP($O546,AProperties!$A$8:$I$1007,VLOOKUP(Span,Data!$N$4:$Y$11,Data!$Y$1,FALSE),FALSE)</f>
        <v>1.4898149948835209</v>
      </c>
      <c r="Z546" s="19">
        <f>AK546*VLOOKUP($O546,AProperties!$A$8:$I$1007,VLOOKUP(Span,Data!$N$4:$Y$11,Data!$Y$1,FALSE),FALSE)</f>
        <v>1.5704028920346755</v>
      </c>
      <c r="AA546" s="19">
        <f>$I546*AA$19^0.5/VLOOKUP($O546,AProperties!$AY$8:$BG$1007,VLOOKUP(Span,Data!$N$4:$Y$11,Data!$Y$1,FALSE),FALSE)</f>
        <v>0.56956066892993307</v>
      </c>
      <c r="AB546" s="19">
        <f>$I546*AB$19^0.5/VLOOKUP($O546,AProperties!$AY$8:$BG$1007,VLOOKUP(Span,Data!$N$4:$Y$11,Data!$Y$1,FALSE),FALSE)</f>
        <v>0.80548042259500374</v>
      </c>
      <c r="AC546" s="19">
        <f>$I546*AC$19^0.5/VLOOKUP($O546,AProperties!$AY$8:$BG$1007,VLOOKUP(Span,Data!$N$4:$Y$11,Data!$Y$1,FALSE),FALSE)</f>
        <v>1.1391213378598661</v>
      </c>
      <c r="AD546" s="19">
        <f>$I546*AD$19^0.5/VLOOKUP($O546,AProperties!$AY$8:$BG$1007,VLOOKUP(Span,Data!$N$4:$Y$11,Data!$Y$1,FALSE),FALSE)</f>
        <v>1.3951330164365965</v>
      </c>
      <c r="AE546" s="19">
        <f>$I546*AE$19^0.5/VLOOKUP($O546,AProperties!$AY$8:$BG$1007,VLOOKUP(Span,Data!$N$4:$Y$11,Data!$Y$1,FALSE),FALSE)</f>
        <v>1.6109608451900075</v>
      </c>
      <c r="AF546" s="19">
        <f>$I546*AF$19^0.5/VLOOKUP($O546,AProperties!$AY$8:$BG$1007,VLOOKUP(Span,Data!$N$4:$Y$11,Data!$Y$1,FALSE),FALSE)</f>
        <v>1.8011089794676858</v>
      </c>
      <c r="AG546" s="19">
        <f>$I546*AG$19^0.5/VLOOKUP($O546,AProperties!$AY$8:$BG$1007,VLOOKUP(Span,Data!$N$4:$Y$11,Data!$Y$1,FALSE),FALSE)</f>
        <v>1.9730160331591211</v>
      </c>
      <c r="AH546" s="19">
        <f>$I546*AH$19^0.5/VLOOKUP($O546,AProperties!$AY$8:$BG$1007,VLOOKUP(Span,Data!$N$4:$Y$11,Data!$Y$1,FALSE),FALSE)</f>
        <v>2.1311008841175916</v>
      </c>
      <c r="AI546" s="19">
        <f>$I546*AI$19^0.5/VLOOKUP($O546,AProperties!$AY$8:$BG$1007,VLOOKUP(Span,Data!$N$4:$Y$11,Data!$Y$1,FALSE),FALSE)</f>
        <v>2.2782426757197323</v>
      </c>
      <c r="AJ546" s="19">
        <f>$I546*AJ$19^0.5/VLOOKUP($O546,AProperties!$AY$8:$BG$1007,VLOOKUP(Span,Data!$N$4:$Y$11,Data!$Y$1,FALSE),FALSE)</f>
        <v>2.4164412677850104</v>
      </c>
      <c r="AK546" s="19">
        <f>$I546*AK$19^0.5/VLOOKUP($O546,AProperties!$AY$8:$BG$1007,VLOOKUP(Span,Data!$N$4:$Y$11,Data!$Y$1,FALSE),FALSE)</f>
        <v>2.5471527460751653</v>
      </c>
      <c r="AL546" s="47">
        <f t="shared" si="73"/>
        <v>0.52700000000000002</v>
      </c>
    </row>
    <row r="547" spans="1:38" x14ac:dyDescent="0.25">
      <c r="A547" s="15">
        <v>0.52800000000000002</v>
      </c>
      <c r="B547" s="116">
        <f>VLOOKUP($A547,APropertiesDimless!$A$7:$I$1007,VLOOKUP(Span,Data!$N$4:$Y$11,Data!$Y$1,FALSE),FALSE)</f>
        <v>0.58647517385442871</v>
      </c>
      <c r="C547" s="6">
        <f t="shared" si="69"/>
        <v>0.82123758692721438</v>
      </c>
      <c r="D547" s="116">
        <f>VLOOKUP($A547,AProperties!$AE$8:$AM$1007,VLOOKUP(Span,Data!$N$4:$Y$11,Data!$Y$1,FALSE),FALSE)</f>
        <v>0.63671508790605646</v>
      </c>
      <c r="E547" s="116">
        <f t="shared" si="70"/>
        <v>0.96258130848445822</v>
      </c>
      <c r="F547" s="6">
        <f t="shared" si="74"/>
        <v>1.5269186583076695</v>
      </c>
      <c r="G547" s="9"/>
      <c r="H547" s="15">
        <f t="shared" si="71"/>
        <v>0.52800000000000002</v>
      </c>
      <c r="I547" s="6">
        <f>VLOOKUP(H547,AProperties!$AO$8:$AW$1007,VLOOKUP(Span,Data!$N$4:$Y$11,Data!$Y$1,FALSE),FALSE)^(2/3)</f>
        <v>0.40452790411577239</v>
      </c>
      <c r="J547" s="15">
        <f>$I547*(Slope^0.5)/VLOOKUP($H547,AProperties!$AY$8:$BG$1007,VLOOKUP(Span,Data!$N$4:$Y$11,Data!$Y$1,FALSE),FALSE)</f>
        <v>1.39634913615588</v>
      </c>
      <c r="K547" s="15">
        <f>$J547*VLOOKUP($H547,AProperties!$A$8:$I$1007,VLOOKUP(Span,Data!$N$4:$Y$11,Data!$Y$1,FALSE),FALSE)</f>
        <v>0.86236580793315221</v>
      </c>
      <c r="L547" s="15">
        <f t="shared" si="75"/>
        <v>1.39634913615588</v>
      </c>
      <c r="M547" s="15">
        <f t="shared" si="76"/>
        <v>0.52800000000000002</v>
      </c>
      <c r="O547" s="28">
        <f t="shared" si="72"/>
        <v>0.52800000000000002</v>
      </c>
      <c r="P547" s="19">
        <f>AA547*VLOOKUP($O547,AProperties!$A$8:$I$1007,VLOOKUP(Span,Data!$N$4:$Y$11,Data!$Y$1,FALSE),FALSE)</f>
        <v>0.35205936684319739</v>
      </c>
      <c r="Q547" s="19">
        <f>AB547*VLOOKUP($O547,AProperties!$A$8:$I$1007,VLOOKUP(Span,Data!$N$4:$Y$11,Data!$Y$1,FALSE),FALSE)</f>
        <v>0.49788713135013452</v>
      </c>
      <c r="R547" s="19">
        <f>AC547*VLOOKUP($O547,AProperties!$A$8:$I$1007,VLOOKUP(Span,Data!$N$4:$Y$11,Data!$Y$1,FALSE),FALSE)</f>
        <v>0.70411873368639477</v>
      </c>
      <c r="S547" s="19">
        <f>AD547*VLOOKUP($O547,AProperties!$A$8:$I$1007,VLOOKUP(Span,Data!$N$4:$Y$11,Data!$Y$1,FALSE),FALSE)</f>
        <v>0.86236580793315221</v>
      </c>
      <c r="T547" s="19">
        <f>AE547*VLOOKUP($O547,AProperties!$A$8:$I$1007,VLOOKUP(Span,Data!$N$4:$Y$11,Data!$Y$1,FALSE),FALSE)</f>
        <v>0.99577426270026903</v>
      </c>
      <c r="U547" s="19">
        <f>AF547*VLOOKUP($O547,AProperties!$A$8:$I$1007,VLOOKUP(Span,Data!$N$4:$Y$11,Data!$Y$1,FALSE),FALSE)</f>
        <v>1.1133094708212676</v>
      </c>
      <c r="V547" s="19">
        <f>AG547*VLOOKUP($O547,AProperties!$A$8:$I$1007,VLOOKUP(Span,Data!$N$4:$Y$11,Data!$Y$1,FALSE),FALSE)</f>
        <v>1.2195694213058956</v>
      </c>
      <c r="W547" s="19">
        <f>AH547*VLOOKUP($O547,AProperties!$A$8:$I$1007,VLOOKUP(Span,Data!$N$4:$Y$11,Data!$Y$1,FALSE),FALSE)</f>
        <v>1.3172855305318065</v>
      </c>
      <c r="X547" s="19">
        <f>AI547*VLOOKUP($O547,AProperties!$A$8:$I$1007,VLOOKUP(Span,Data!$N$4:$Y$11,Data!$Y$1,FALSE),FALSE)</f>
        <v>1.4082374673727895</v>
      </c>
      <c r="Y547" s="19">
        <f>AJ547*VLOOKUP($O547,AProperties!$A$8:$I$1007,VLOOKUP(Span,Data!$N$4:$Y$11,Data!$Y$1,FALSE),FALSE)</f>
        <v>1.4936613940504038</v>
      </c>
      <c r="Z547" s="19">
        <f>AK547*VLOOKUP($O547,AProperties!$A$8:$I$1007,VLOOKUP(Span,Data!$N$4:$Y$11,Data!$Y$1,FALSE),FALSE)</f>
        <v>1.5744573527538499</v>
      </c>
      <c r="AA547" s="19">
        <f>$I547*AA$19^0.5/VLOOKUP($O547,AProperties!$AY$8:$BG$1007,VLOOKUP(Span,Data!$N$4:$Y$11,Data!$Y$1,FALSE),FALSE)</f>
        <v>0.57005714772632987</v>
      </c>
      <c r="AB547" s="19">
        <f>$I547*AB$19^0.5/VLOOKUP($O547,AProperties!$AY$8:$BG$1007,VLOOKUP(Span,Data!$N$4:$Y$11,Data!$Y$1,FALSE),FALSE)</f>
        <v>0.80618254964229874</v>
      </c>
      <c r="AC547" s="19">
        <f>$I547*AC$19^0.5/VLOOKUP($O547,AProperties!$AY$8:$BG$1007,VLOOKUP(Span,Data!$N$4:$Y$11,Data!$Y$1,FALSE),FALSE)</f>
        <v>1.1401142954526597</v>
      </c>
      <c r="AD547" s="19">
        <f>$I547*AD$19^0.5/VLOOKUP($O547,AProperties!$AY$8:$BG$1007,VLOOKUP(Span,Data!$N$4:$Y$11,Data!$Y$1,FALSE),FALSE)</f>
        <v>1.39634913615588</v>
      </c>
      <c r="AE547" s="19">
        <f>$I547*AE$19^0.5/VLOOKUP($O547,AProperties!$AY$8:$BG$1007,VLOOKUP(Span,Data!$N$4:$Y$11,Data!$Y$1,FALSE),FALSE)</f>
        <v>1.6123650992845975</v>
      </c>
      <c r="AF547" s="19">
        <f>$I547*AF$19^0.5/VLOOKUP($O547,AProperties!$AY$8:$BG$1007,VLOOKUP(Span,Data!$N$4:$Y$11,Data!$Y$1,FALSE),FALSE)</f>
        <v>1.8026789832742789</v>
      </c>
      <c r="AG547" s="19">
        <f>$I547*AG$19^0.5/VLOOKUP($O547,AProperties!$AY$8:$BG$1007,VLOOKUP(Span,Data!$N$4:$Y$11,Data!$Y$1,FALSE),FALSE)</f>
        <v>1.9747358861596012</v>
      </c>
      <c r="AH547" s="19">
        <f>$I547*AH$19^0.5/VLOOKUP($O547,AProperties!$AY$8:$BG$1007,VLOOKUP(Span,Data!$N$4:$Y$11,Data!$Y$1,FALSE),FALSE)</f>
        <v>2.1329585376735065</v>
      </c>
      <c r="AI547" s="19">
        <f>$I547*AI$19^0.5/VLOOKUP($O547,AProperties!$AY$8:$BG$1007,VLOOKUP(Span,Data!$N$4:$Y$11,Data!$Y$1,FALSE),FALSE)</f>
        <v>2.2802285909053195</v>
      </c>
      <c r="AJ547" s="19">
        <f>$I547*AJ$19^0.5/VLOOKUP($O547,AProperties!$AY$8:$BG$1007,VLOOKUP(Span,Data!$N$4:$Y$11,Data!$Y$1,FALSE),FALSE)</f>
        <v>2.4185476489268964</v>
      </c>
      <c r="AK547" s="19">
        <f>$I547*AK$19^0.5/VLOOKUP($O547,AProperties!$AY$8:$BG$1007,VLOOKUP(Span,Data!$N$4:$Y$11,Data!$Y$1,FALSE),FALSE)</f>
        <v>2.5493730667514267</v>
      </c>
      <c r="AL547" s="47">
        <f t="shared" si="73"/>
        <v>0.52800000000000002</v>
      </c>
    </row>
    <row r="548" spans="1:38" x14ac:dyDescent="0.25">
      <c r="A548" s="15">
        <v>0.52900000000000003</v>
      </c>
      <c r="B548" s="116">
        <f>VLOOKUP($A548,APropertiesDimless!$A$7:$I$1007,VLOOKUP(Span,Data!$N$4:$Y$11,Data!$Y$1,FALSE),FALSE)</f>
        <v>0.5878918994344795</v>
      </c>
      <c r="C548" s="6">
        <f t="shared" si="69"/>
        <v>0.82294594971723978</v>
      </c>
      <c r="D548" s="116">
        <f>VLOOKUP($A548,AProperties!$AE$8:$AM$1007,VLOOKUP(Span,Data!$N$4:$Y$11,Data!$Y$1,FALSE),FALSE)</f>
        <v>0.637800367152348</v>
      </c>
      <c r="E548" s="116">
        <f t="shared" si="70"/>
        <v>0.96497346677880602</v>
      </c>
      <c r="F548" s="6">
        <f t="shared" si="74"/>
        <v>1.5313675758940029</v>
      </c>
      <c r="G548" s="9"/>
      <c r="H548" s="15">
        <f t="shared" si="71"/>
        <v>0.52900000000000003</v>
      </c>
      <c r="I548" s="6">
        <f>VLOOKUP(H548,AProperties!$AO$8:$AW$1007,VLOOKUP(Span,Data!$N$4:$Y$11,Data!$Y$1,FALSE),FALSE)^(2/3)</f>
        <v>0.40477904618385069</v>
      </c>
      <c r="J548" s="15">
        <f>$I548*(Slope^0.5)/VLOOKUP($H548,AProperties!$AY$8:$BG$1007,VLOOKUP(Span,Data!$N$4:$Y$11,Data!$Y$1,FALSE),FALSE)</f>
        <v>1.3975623660480632</v>
      </c>
      <c r="K548" s="15">
        <f>$J548*VLOOKUP($H548,AProperties!$A$8:$I$1007,VLOOKUP(Span,Data!$N$4:$Y$11,Data!$Y$1,FALSE),FALSE)</f>
        <v>0.86458625930213895</v>
      </c>
      <c r="L548" s="15">
        <f t="shared" si="75"/>
        <v>1.3975623660480632</v>
      </c>
      <c r="M548" s="15">
        <f t="shared" si="76"/>
        <v>0.52900000000000003</v>
      </c>
      <c r="O548" s="28">
        <f t="shared" si="72"/>
        <v>0.52900000000000003</v>
      </c>
      <c r="P548" s="19">
        <f>AA548*VLOOKUP($O548,AProperties!$A$8:$I$1007,VLOOKUP(Span,Data!$N$4:$Y$11,Data!$Y$1,FALSE),FALSE)</f>
        <v>0.35296586231864441</v>
      </c>
      <c r="Q548" s="19">
        <f>AB548*VLOOKUP($O548,AProperties!$A$8:$I$1007,VLOOKUP(Span,Data!$N$4:$Y$11,Data!$Y$1,FALSE),FALSE)</f>
        <v>0.49916910954574156</v>
      </c>
      <c r="R548" s="19">
        <f>AC548*VLOOKUP($O548,AProperties!$A$8:$I$1007,VLOOKUP(Span,Data!$N$4:$Y$11,Data!$Y$1,FALSE),FALSE)</f>
        <v>0.70593172463728882</v>
      </c>
      <c r="S548" s="19">
        <f>AD548*VLOOKUP($O548,AProperties!$A$8:$I$1007,VLOOKUP(Span,Data!$N$4:$Y$11,Data!$Y$1,FALSE),FALSE)</f>
        <v>0.86458625930213895</v>
      </c>
      <c r="T548" s="19">
        <f>AE548*VLOOKUP($O548,AProperties!$A$8:$I$1007,VLOOKUP(Span,Data!$N$4:$Y$11,Data!$Y$1,FALSE),FALSE)</f>
        <v>0.99833821909148313</v>
      </c>
      <c r="U548" s="19">
        <f>AF548*VLOOKUP($O548,AProperties!$A$8:$I$1007,VLOOKUP(Span,Data!$N$4:$Y$11,Data!$Y$1,FALSE),FALSE)</f>
        <v>1.116176061212317</v>
      </c>
      <c r="V548" s="19">
        <f>AG548*VLOOKUP($O548,AProperties!$A$8:$I$1007,VLOOKUP(Span,Data!$N$4:$Y$11,Data!$Y$1,FALSE),FALSE)</f>
        <v>1.2227096137465066</v>
      </c>
      <c r="W548" s="19">
        <f>AH548*VLOOKUP($O548,AProperties!$A$8:$I$1007,VLOOKUP(Span,Data!$N$4:$Y$11,Data!$Y$1,FALSE),FALSE)</f>
        <v>1.32067732602359</v>
      </c>
      <c r="X548" s="19">
        <f>AI548*VLOOKUP($O548,AProperties!$A$8:$I$1007,VLOOKUP(Span,Data!$N$4:$Y$11,Data!$Y$1,FALSE),FALSE)</f>
        <v>1.4118634492745776</v>
      </c>
      <c r="Y548" s="19">
        <f>AJ548*VLOOKUP($O548,AProperties!$A$8:$I$1007,VLOOKUP(Span,Data!$N$4:$Y$11,Data!$Y$1,FALSE),FALSE)</f>
        <v>1.4975073286372242</v>
      </c>
      <c r="Z548" s="19">
        <f>AK548*VLOOKUP($O548,AProperties!$A$8:$I$1007,VLOOKUP(Span,Data!$N$4:$Y$11,Data!$Y$1,FALSE),FALSE)</f>
        <v>1.5785113237626409</v>
      </c>
      <c r="AA548" s="19">
        <f>$I548*AA$19^0.5/VLOOKUP($O548,AProperties!$AY$8:$BG$1007,VLOOKUP(Span,Data!$N$4:$Y$11,Data!$Y$1,FALSE),FALSE)</f>
        <v>0.57055244675575334</v>
      </c>
      <c r="AB548" s="19">
        <f>$I548*AB$19^0.5/VLOOKUP($O548,AProperties!$AY$8:$BG$1007,VLOOKUP(Span,Data!$N$4:$Y$11,Data!$Y$1,FALSE),FALSE)</f>
        <v>0.80688300824713965</v>
      </c>
      <c r="AC548" s="19">
        <f>$I548*AC$19^0.5/VLOOKUP($O548,AProperties!$AY$8:$BG$1007,VLOOKUP(Span,Data!$N$4:$Y$11,Data!$Y$1,FALSE),FALSE)</f>
        <v>1.1411048935115067</v>
      </c>
      <c r="AD548" s="19">
        <f>$I548*AD$19^0.5/VLOOKUP($O548,AProperties!$AY$8:$BG$1007,VLOOKUP(Span,Data!$N$4:$Y$11,Data!$Y$1,FALSE),FALSE)</f>
        <v>1.3975623660480632</v>
      </c>
      <c r="AE548" s="19">
        <f>$I548*AE$19^0.5/VLOOKUP($O548,AProperties!$AY$8:$BG$1007,VLOOKUP(Span,Data!$N$4:$Y$11,Data!$Y$1,FALSE),FALSE)</f>
        <v>1.6137660164942793</v>
      </c>
      <c r="AF548" s="19">
        <f>$I548*AF$19^0.5/VLOOKUP($O548,AProperties!$AY$8:$BG$1007,VLOOKUP(Span,Data!$N$4:$Y$11,Data!$Y$1,FALSE),FALSE)</f>
        <v>1.8042452563301274</v>
      </c>
      <c r="AG548" s="19">
        <f>$I548*AG$19^0.5/VLOOKUP($O548,AProperties!$AY$8:$BG$1007,VLOOKUP(Span,Data!$N$4:$Y$11,Data!$Y$1,FALSE),FALSE)</f>
        <v>1.9764516523274029</v>
      </c>
      <c r="AH548" s="19">
        <f>$I548*AH$19^0.5/VLOOKUP($O548,AProperties!$AY$8:$BG$1007,VLOOKUP(Span,Data!$N$4:$Y$11,Data!$Y$1,FALSE),FALSE)</f>
        <v>2.1348117769456105</v>
      </c>
      <c r="AI548" s="19">
        <f>$I548*AI$19^0.5/VLOOKUP($O548,AProperties!$AY$8:$BG$1007,VLOOKUP(Span,Data!$N$4:$Y$11,Data!$Y$1,FALSE),FALSE)</f>
        <v>2.2822097870230134</v>
      </c>
      <c r="AJ548" s="19">
        <f>$I548*AJ$19^0.5/VLOOKUP($O548,AProperties!$AY$8:$BG$1007,VLOOKUP(Span,Data!$N$4:$Y$11,Data!$Y$1,FALSE),FALSE)</f>
        <v>2.4206490247414183</v>
      </c>
      <c r="AK548" s="19">
        <f>$I548*AK$19^0.5/VLOOKUP($O548,AProperties!$AY$8:$BG$1007,VLOOKUP(Span,Data!$N$4:$Y$11,Data!$Y$1,FALSE),FALSE)</f>
        <v>2.5515881113493877</v>
      </c>
      <c r="AL548" s="47">
        <f t="shared" si="73"/>
        <v>0.52900000000000003</v>
      </c>
    </row>
    <row r="549" spans="1:38" x14ac:dyDescent="0.25">
      <c r="A549" s="15">
        <v>0.53</v>
      </c>
      <c r="B549" s="116">
        <f>VLOOKUP($A549,APropertiesDimless!$A$7:$I$1007,VLOOKUP(Span,Data!$N$4:$Y$11,Data!$Y$1,FALSE),FALSE)</f>
        <v>0.58931110269867981</v>
      </c>
      <c r="C549" s="6">
        <f t="shared" si="69"/>
        <v>0.82465555134933988</v>
      </c>
      <c r="D549" s="116">
        <f>VLOOKUP($A549,AProperties!$AE$8:$AM$1007,VLOOKUP(Span,Data!$N$4:$Y$11,Data!$Y$1,FALSE),FALSE)</f>
        <v>0.63888487509235081</v>
      </c>
      <c r="E549" s="116">
        <f t="shared" si="70"/>
        <v>0.96736869442301943</v>
      </c>
      <c r="F549" s="6">
        <f t="shared" si="74"/>
        <v>1.5358219241234257</v>
      </c>
      <c r="G549" s="9"/>
      <c r="H549" s="15">
        <f t="shared" si="71"/>
        <v>0.53</v>
      </c>
      <c r="I549" s="6">
        <f>VLOOKUP(H549,AProperties!$AO$8:$AW$1007,VLOOKUP(Span,Data!$N$4:$Y$11,Data!$Y$1,FALSE),FALSE)^(2/3)</f>
        <v>0.40502924909756011</v>
      </c>
      <c r="J549" s="15">
        <f>$I549*(Slope^0.5)/VLOOKUP($H549,AProperties!$AY$8:$BG$1007,VLOOKUP(Span,Data!$N$4:$Y$11,Data!$Y$1,FALSE),FALSE)</f>
        <v>1.3987727076292678</v>
      </c>
      <c r="K549" s="15">
        <f>$J549*VLOOKUP($H549,AProperties!$A$8:$I$1007,VLOOKUP(Span,Data!$N$4:$Y$11,Data!$Y$1,FALSE),FALSE)</f>
        <v>0.86680642861142276</v>
      </c>
      <c r="L549" s="15">
        <f t="shared" si="75"/>
        <v>1.3987727076292678</v>
      </c>
      <c r="M549" s="15">
        <f t="shared" si="76"/>
        <v>0.53</v>
      </c>
      <c r="O549" s="28">
        <f t="shared" si="72"/>
        <v>0.53</v>
      </c>
      <c r="P549" s="19">
        <f>AA549*VLOOKUP($O549,AProperties!$A$8:$I$1007,VLOOKUP(Span,Data!$N$4:$Y$11,Data!$Y$1,FALSE),FALSE)</f>
        <v>0.35387224264369987</v>
      </c>
      <c r="Q549" s="19">
        <f>AB549*VLOOKUP($O549,AProperties!$A$8:$I$1007,VLOOKUP(Span,Data!$N$4:$Y$11,Data!$Y$1,FALSE),FALSE)</f>
        <v>0.50045092489410314</v>
      </c>
      <c r="R549" s="19">
        <f>AC549*VLOOKUP($O549,AProperties!$A$8:$I$1007,VLOOKUP(Span,Data!$N$4:$Y$11,Data!$Y$1,FALSE),FALSE)</f>
        <v>0.70774448528739975</v>
      </c>
      <c r="S549" s="19">
        <f>AD549*VLOOKUP($O549,AProperties!$A$8:$I$1007,VLOOKUP(Span,Data!$N$4:$Y$11,Data!$Y$1,FALSE),FALSE)</f>
        <v>0.86680642861142276</v>
      </c>
      <c r="T549" s="19">
        <f>AE549*VLOOKUP($O549,AProperties!$A$8:$I$1007,VLOOKUP(Span,Data!$N$4:$Y$11,Data!$Y$1,FALSE),FALSE)</f>
        <v>1.0009018497882063</v>
      </c>
      <c r="U549" s="19">
        <f>AF549*VLOOKUP($O549,AProperties!$A$8:$I$1007,VLOOKUP(Span,Data!$N$4:$Y$11,Data!$Y$1,FALSE),FALSE)</f>
        <v>1.1190422874658561</v>
      </c>
      <c r="V549" s="19">
        <f>AG549*VLOOKUP($O549,AProperties!$A$8:$I$1007,VLOOKUP(Span,Data!$N$4:$Y$11,Data!$Y$1,FALSE),FALSE)</f>
        <v>1.2258494072944601</v>
      </c>
      <c r="W549" s="19">
        <f>AH549*VLOOKUP($O549,AProperties!$A$8:$I$1007,VLOOKUP(Span,Data!$N$4:$Y$11,Data!$Y$1,FALSE),FALSE)</f>
        <v>1.3240686906620602</v>
      </c>
      <c r="X549" s="19">
        <f>AI549*VLOOKUP($O549,AProperties!$A$8:$I$1007,VLOOKUP(Span,Data!$N$4:$Y$11,Data!$Y$1,FALSE),FALSE)</f>
        <v>1.4154889705747995</v>
      </c>
      <c r="Y549" s="19">
        <f>AJ549*VLOOKUP($O549,AProperties!$A$8:$I$1007,VLOOKUP(Span,Data!$N$4:$Y$11,Data!$Y$1,FALSE),FALSE)</f>
        <v>1.501352774682309</v>
      </c>
      <c r="Z549" s="19">
        <f>AK549*VLOOKUP($O549,AProperties!$A$8:$I$1007,VLOOKUP(Span,Data!$N$4:$Y$11,Data!$Y$1,FALSE),FALSE)</f>
        <v>1.5825647798032256</v>
      </c>
      <c r="AA549" s="19">
        <f>$I549*AA$19^0.5/VLOOKUP($O549,AProperties!$AY$8:$BG$1007,VLOOKUP(Span,Data!$N$4:$Y$11,Data!$Y$1,FALSE),FALSE)</f>
        <v>0.57104656663715747</v>
      </c>
      <c r="AB549" s="19">
        <f>$I549*AB$19^0.5/VLOOKUP($O549,AProperties!$AY$8:$BG$1007,VLOOKUP(Span,Data!$N$4:$Y$11,Data!$Y$1,FALSE),FALSE)</f>
        <v>0.80758179928485962</v>
      </c>
      <c r="AC549" s="19">
        <f>$I549*AC$19^0.5/VLOOKUP($O549,AProperties!$AY$8:$BG$1007,VLOOKUP(Span,Data!$N$4:$Y$11,Data!$Y$1,FALSE),FALSE)</f>
        <v>1.1420931332743149</v>
      </c>
      <c r="AD549" s="19">
        <f>$I549*AD$19^0.5/VLOOKUP($O549,AProperties!$AY$8:$BG$1007,VLOOKUP(Span,Data!$N$4:$Y$11,Data!$Y$1,FALSE),FALSE)</f>
        <v>1.3987727076292678</v>
      </c>
      <c r="AE549" s="19">
        <f>$I549*AE$19^0.5/VLOOKUP($O549,AProperties!$AY$8:$BG$1007,VLOOKUP(Span,Data!$N$4:$Y$11,Data!$Y$1,FALSE),FALSE)</f>
        <v>1.6151635985697192</v>
      </c>
      <c r="AF549" s="19">
        <f>$I549*AF$19^0.5/VLOOKUP($O549,AProperties!$AY$8:$BG$1007,VLOOKUP(Span,Data!$N$4:$Y$11,Data!$Y$1,FALSE),FALSE)</f>
        <v>1.8058078005925366</v>
      </c>
      <c r="AG549" s="19">
        <f>$I549*AG$19^0.5/VLOOKUP($O549,AProperties!$AY$8:$BG$1007,VLOOKUP(Span,Data!$N$4:$Y$11,Data!$Y$1,FALSE),FALSE)</f>
        <v>1.9781633338066467</v>
      </c>
      <c r="AH549" s="19">
        <f>$I549*AH$19^0.5/VLOOKUP($O549,AProperties!$AY$8:$BG$1007,VLOOKUP(Span,Data!$N$4:$Y$11,Data!$Y$1,FALSE),FALSE)</f>
        <v>2.1366606042498182</v>
      </c>
      <c r="AI549" s="19">
        <f>$I549*AI$19^0.5/VLOOKUP($O549,AProperties!$AY$8:$BG$1007,VLOOKUP(Span,Data!$N$4:$Y$11,Data!$Y$1,FALSE),FALSE)</f>
        <v>2.2841862665486299</v>
      </c>
      <c r="AJ549" s="19">
        <f>$I549*AJ$19^0.5/VLOOKUP($O549,AProperties!$AY$8:$BG$1007,VLOOKUP(Span,Data!$N$4:$Y$11,Data!$Y$1,FALSE),FALSE)</f>
        <v>2.4227453978545781</v>
      </c>
      <c r="AK549" s="19">
        <f>$I549*AK$19^0.5/VLOOKUP($O549,AProperties!$AY$8:$BG$1007,VLOOKUP(Span,Data!$N$4:$Y$11,Data!$Y$1,FALSE),FALSE)</f>
        <v>2.5537978826370953</v>
      </c>
      <c r="AL549" s="47">
        <f t="shared" si="73"/>
        <v>0.53</v>
      </c>
    </row>
    <row r="550" spans="1:38" x14ac:dyDescent="0.25">
      <c r="A550" s="15">
        <v>0.53100000000000003</v>
      </c>
      <c r="B550" s="116">
        <f>VLOOKUP($A550,APropertiesDimless!$A$7:$I$1007,VLOOKUP(Span,Data!$N$4:$Y$11,Data!$Y$1,FALSE),FALSE)</f>
        <v>0.59073279797369915</v>
      </c>
      <c r="C550" s="6">
        <f t="shared" si="69"/>
        <v>0.8263663989868496</v>
      </c>
      <c r="D550" s="116">
        <f>VLOOKUP($A550,AProperties!$AE$8:$AM$1007,VLOOKUP(Span,Data!$N$4:$Y$11,Data!$Y$1,FALSE),FALSE)</f>
        <v>0.63996860956016199</v>
      </c>
      <c r="E550" s="116">
        <f t="shared" si="70"/>
        <v>0.96976700204753463</v>
      </c>
      <c r="F550" s="6">
        <f t="shared" si="74"/>
        <v>1.5402817112372915</v>
      </c>
      <c r="G550" s="9"/>
      <c r="H550" s="15">
        <f t="shared" si="71"/>
        <v>0.53100000000000003</v>
      </c>
      <c r="I550" s="6">
        <f>VLOOKUP(H550,AProperties!$AO$8:$AW$1007,VLOOKUP(Span,Data!$N$4:$Y$11,Data!$Y$1,FALSE),FALSE)^(2/3)</f>
        <v>0.40527851378969004</v>
      </c>
      <c r="J550" s="15">
        <f>$I550*(Slope^0.5)/VLOOKUP($H550,AProperties!$AY$8:$BG$1007,VLOOKUP(Span,Data!$N$4:$Y$11,Data!$Y$1,FALSE),FALSE)</f>
        <v>1.3999801623903778</v>
      </c>
      <c r="K550" s="15">
        <f>$J550*VLOOKUP($H550,AProperties!$A$8:$I$1007,VLOOKUP(Span,Data!$N$4:$Y$11,Data!$Y$1,FALSE),FALSE)</f>
        <v>0.86902630201397613</v>
      </c>
      <c r="L550" s="15">
        <f t="shared" si="75"/>
        <v>1.3999801623903778</v>
      </c>
      <c r="M550" s="15">
        <f t="shared" si="76"/>
        <v>0.53100000000000003</v>
      </c>
      <c r="O550" s="28">
        <f t="shared" si="72"/>
        <v>0.53100000000000003</v>
      </c>
      <c r="P550" s="19">
        <f>AA550*VLOOKUP($O550,AProperties!$A$8:$I$1007,VLOOKUP(Span,Data!$N$4:$Y$11,Data!$Y$1,FALSE),FALSE)</f>
        <v>0.35477850216533857</v>
      </c>
      <c r="Q550" s="19">
        <f>AB550*VLOOKUP($O550,AProperties!$A$8:$I$1007,VLOOKUP(Span,Data!$N$4:$Y$11,Data!$Y$1,FALSE),FALSE)</f>
        <v>0.50173256940063427</v>
      </c>
      <c r="R550" s="19">
        <f>AC550*VLOOKUP($O550,AProperties!$A$8:$I$1007,VLOOKUP(Span,Data!$N$4:$Y$11,Data!$Y$1,FALSE),FALSE)</f>
        <v>0.70955700433067714</v>
      </c>
      <c r="S550" s="19">
        <f>AD550*VLOOKUP($O550,AProperties!$A$8:$I$1007,VLOOKUP(Span,Data!$N$4:$Y$11,Data!$Y$1,FALSE),FALSE)</f>
        <v>0.86902630201397613</v>
      </c>
      <c r="T550" s="19">
        <f>AE550*VLOOKUP($O550,AProperties!$A$8:$I$1007,VLOOKUP(Span,Data!$N$4:$Y$11,Data!$Y$1,FALSE),FALSE)</f>
        <v>1.0034651388012685</v>
      </c>
      <c r="U550" s="19">
        <f>AF550*VLOOKUP($O550,AProperties!$A$8:$I$1007,VLOOKUP(Span,Data!$N$4:$Y$11,Data!$Y$1,FALSE),FALSE)</f>
        <v>1.1219081317054491</v>
      </c>
      <c r="V550" s="19">
        <f>AG550*VLOOKUP($O550,AProperties!$A$8:$I$1007,VLOOKUP(Span,Data!$N$4:$Y$11,Data!$Y$1,FALSE),FALSE)</f>
        <v>1.2289887823671026</v>
      </c>
      <c r="W550" s="19">
        <f>AH550*VLOOKUP($O550,AProperties!$A$8:$I$1007,VLOOKUP(Span,Data!$N$4:$Y$11,Data!$Y$1,FALSE),FALSE)</f>
        <v>1.3274596032955337</v>
      </c>
      <c r="X550" s="19">
        <f>AI550*VLOOKUP($O550,AProperties!$A$8:$I$1007,VLOOKUP(Span,Data!$N$4:$Y$11,Data!$Y$1,FALSE),FALSE)</f>
        <v>1.4191140086613543</v>
      </c>
      <c r="Y550" s="19">
        <f>AJ550*VLOOKUP($O550,AProperties!$A$8:$I$1007,VLOOKUP(Span,Data!$N$4:$Y$11,Data!$Y$1,FALSE),FALSE)</f>
        <v>1.5051977082019028</v>
      </c>
      <c r="Z550" s="19">
        <f>AK550*VLOOKUP($O550,AProperties!$A$8:$I$1007,VLOOKUP(Span,Data!$N$4:$Y$11,Data!$Y$1,FALSE),FALSE)</f>
        <v>1.5866176955945064</v>
      </c>
      <c r="AA550" s="19">
        <f>$I550*AA$19^0.5/VLOOKUP($O550,AProperties!$AY$8:$BG$1007,VLOOKUP(Span,Data!$N$4:$Y$11,Data!$Y$1,FALSE),FALSE)</f>
        <v>0.57153950797919317</v>
      </c>
      <c r="AB550" s="19">
        <f>$I550*AB$19^0.5/VLOOKUP($O550,AProperties!$AY$8:$BG$1007,VLOOKUP(Span,Data!$N$4:$Y$11,Data!$Y$1,FALSE),FALSE)</f>
        <v>0.80827892361622078</v>
      </c>
      <c r="AC550" s="19">
        <f>$I550*AC$19^0.5/VLOOKUP($O550,AProperties!$AY$8:$BG$1007,VLOOKUP(Span,Data!$N$4:$Y$11,Data!$Y$1,FALSE),FALSE)</f>
        <v>1.1430790159583863</v>
      </c>
      <c r="AD550" s="19">
        <f>$I550*AD$19^0.5/VLOOKUP($O550,AProperties!$AY$8:$BG$1007,VLOOKUP(Span,Data!$N$4:$Y$11,Data!$Y$1,FALSE),FALSE)</f>
        <v>1.3999801623903778</v>
      </c>
      <c r="AE550" s="19">
        <f>$I550*AE$19^0.5/VLOOKUP($O550,AProperties!$AY$8:$BG$1007,VLOOKUP(Span,Data!$N$4:$Y$11,Data!$Y$1,FALSE),FALSE)</f>
        <v>1.6165578472324416</v>
      </c>
      <c r="AF550" s="19">
        <f>$I550*AF$19^0.5/VLOOKUP($O550,AProperties!$AY$8:$BG$1007,VLOOKUP(Span,Data!$N$4:$Y$11,Data!$Y$1,FALSE),FALSE)</f>
        <v>1.8073666179862298</v>
      </c>
      <c r="AG550" s="19">
        <f>$I550*AG$19^0.5/VLOOKUP($O550,AProperties!$AY$8:$BG$1007,VLOOKUP(Span,Data!$N$4:$Y$11,Data!$Y$1,FALSE),FALSE)</f>
        <v>1.9798709327057606</v>
      </c>
      <c r="AH550" s="19">
        <f>$I550*AH$19^0.5/VLOOKUP($O550,AProperties!$AY$8:$BG$1007,VLOOKUP(Span,Data!$N$4:$Y$11,Data!$Y$1,FALSE),FALSE)</f>
        <v>2.1385050218634922</v>
      </c>
      <c r="AI550" s="19">
        <f>$I550*AI$19^0.5/VLOOKUP($O550,AProperties!$AY$8:$BG$1007,VLOOKUP(Span,Data!$N$4:$Y$11,Data!$Y$1,FALSE),FALSE)</f>
        <v>2.2861580319167727</v>
      </c>
      <c r="AJ550" s="19">
        <f>$I550*AJ$19^0.5/VLOOKUP($O550,AProperties!$AY$8:$BG$1007,VLOOKUP(Span,Data!$N$4:$Y$11,Data!$Y$1,FALSE),FALSE)</f>
        <v>2.4248367708486622</v>
      </c>
      <c r="AK550" s="19">
        <f>$I550*AK$19^0.5/VLOOKUP($O550,AProperties!$AY$8:$BG$1007,VLOOKUP(Span,Data!$N$4:$Y$11,Data!$Y$1,FALSE),FALSE)</f>
        <v>2.5560023833365184</v>
      </c>
      <c r="AL550" s="47">
        <f t="shared" si="73"/>
        <v>0.53100000000000003</v>
      </c>
    </row>
    <row r="551" spans="1:38" x14ac:dyDescent="0.25">
      <c r="A551" s="15">
        <v>0.53200000000000003</v>
      </c>
      <c r="B551" s="116">
        <f>VLOOKUP($A551,APropertiesDimless!$A$7:$I$1007,VLOOKUP(Span,Data!$N$4:$Y$11,Data!$Y$1,FALSE),FALSE)</f>
        <v>0.59215699969146063</v>
      </c>
      <c r="C551" s="6">
        <f t="shared" si="69"/>
        <v>0.82807849984573034</v>
      </c>
      <c r="D551" s="116">
        <f>VLOOKUP($A551,AProperties!$AE$8:$AM$1007,VLOOKUP(Span,Data!$N$4:$Y$11,Data!$Y$1,FALSE),FALSE)</f>
        <v>0.64105156838523836</v>
      </c>
      <c r="E551" s="116">
        <f t="shared" si="70"/>
        <v>0.97216840036164764</v>
      </c>
      <c r="F551" s="6">
        <f t="shared" si="74"/>
        <v>1.5447469455980465</v>
      </c>
      <c r="G551" s="9"/>
      <c r="H551" s="15">
        <f t="shared" si="71"/>
        <v>0.53200000000000003</v>
      </c>
      <c r="I551" s="6">
        <f>VLOOKUP(H551,AProperties!$AO$8:$AW$1007,VLOOKUP(Span,Data!$N$4:$Y$11,Data!$Y$1,FALSE),FALSE)^(2/3)</f>
        <v>0.40552684118338167</v>
      </c>
      <c r="J551" s="15">
        <f>$I551*(Slope^0.5)/VLOOKUP($H551,AProperties!$AY$8:$BG$1007,VLOOKUP(Span,Data!$N$4:$Y$11,Data!$Y$1,FALSE),FALSE)</f>
        <v>1.4011847317970725</v>
      </c>
      <c r="K551" s="15">
        <f>$J551*VLOOKUP($H551,AProperties!$A$8:$I$1007,VLOOKUP(Span,Data!$N$4:$Y$11,Data!$Y$1,FALSE),FALSE)</f>
        <v>0.87124586564989981</v>
      </c>
      <c r="L551" s="15">
        <f t="shared" si="75"/>
        <v>1.4011847317970725</v>
      </c>
      <c r="M551" s="15">
        <f t="shared" si="76"/>
        <v>0.53200000000000003</v>
      </c>
      <c r="O551" s="28">
        <f t="shared" si="72"/>
        <v>0.53200000000000003</v>
      </c>
      <c r="P551" s="19">
        <f>AA551*VLOOKUP($O551,AProperties!$A$8:$I$1007,VLOOKUP(Span,Data!$N$4:$Y$11,Data!$Y$1,FALSE),FALSE)</f>
        <v>0.3556846352252801</v>
      </c>
      <c r="Q551" s="19">
        <f>AB551*VLOOKUP($O551,AProperties!$A$8:$I$1007,VLOOKUP(Span,Data!$N$4:$Y$11,Data!$Y$1,FALSE),FALSE)</f>
        <v>0.50301403506331832</v>
      </c>
      <c r="R551" s="19">
        <f>AC551*VLOOKUP($O551,AProperties!$A$8:$I$1007,VLOOKUP(Span,Data!$N$4:$Y$11,Data!$Y$1,FALSE),FALSE)</f>
        <v>0.7113692704505602</v>
      </c>
      <c r="S551" s="19">
        <f>AD551*VLOOKUP($O551,AProperties!$A$8:$I$1007,VLOOKUP(Span,Data!$N$4:$Y$11,Data!$Y$1,FALSE),FALSE)</f>
        <v>0.87124586564989981</v>
      </c>
      <c r="T551" s="19">
        <f>AE551*VLOOKUP($O551,AProperties!$A$8:$I$1007,VLOOKUP(Span,Data!$N$4:$Y$11,Data!$Y$1,FALSE),FALSE)</f>
        <v>1.0060280701266366</v>
      </c>
      <c r="U551" s="19">
        <f>AF551*VLOOKUP($O551,AProperties!$A$8:$I$1007,VLOOKUP(Span,Data!$N$4:$Y$11,Data!$Y$1,FALSE),FALSE)</f>
        <v>1.1247735760380422</v>
      </c>
      <c r="V551" s="19">
        <f>AG551*VLOOKUP($O551,AProperties!$A$8:$I$1007,VLOOKUP(Span,Data!$N$4:$Y$11,Data!$Y$1,FALSE),FALSE)</f>
        <v>1.232127719363576</v>
      </c>
      <c r="W551" s="19">
        <f>AH551*VLOOKUP($O551,AProperties!$A$8:$I$1007,VLOOKUP(Span,Data!$N$4:$Y$11,Data!$Y$1,FALSE),FALSE)</f>
        <v>1.3308500427526642</v>
      </c>
      <c r="X551" s="19">
        <f>AI551*VLOOKUP($O551,AProperties!$A$8:$I$1007,VLOOKUP(Span,Data!$N$4:$Y$11,Data!$Y$1,FALSE),FALSE)</f>
        <v>1.4227385409011204</v>
      </c>
      <c r="Y551" s="19">
        <f>AJ551*VLOOKUP($O551,AProperties!$A$8:$I$1007,VLOOKUP(Span,Data!$N$4:$Y$11,Data!$Y$1,FALSE),FALSE)</f>
        <v>1.5090421051899547</v>
      </c>
      <c r="Z551" s="19">
        <f>AK551*VLOOKUP($O551,AProperties!$A$8:$I$1007,VLOOKUP(Span,Data!$N$4:$Y$11,Data!$Y$1,FALSE),FALSE)</f>
        <v>1.5906700458318852</v>
      </c>
      <c r="AA551" s="19">
        <f>$I551*AA$19^0.5/VLOOKUP($O551,AProperties!$AY$8:$BG$1007,VLOOKUP(Span,Data!$N$4:$Y$11,Data!$Y$1,FALSE),FALSE)</f>
        <v>0.57203127138022125</v>
      </c>
      <c r="AB551" s="19">
        <f>$I551*AB$19^0.5/VLOOKUP($O551,AProperties!$AY$8:$BG$1007,VLOOKUP(Span,Data!$N$4:$Y$11,Data!$Y$1,FALSE),FALSE)</f>
        <v>0.80897438208743355</v>
      </c>
      <c r="AC551" s="19">
        <f>$I551*AC$19^0.5/VLOOKUP($O551,AProperties!$AY$8:$BG$1007,VLOOKUP(Span,Data!$N$4:$Y$11,Data!$Y$1,FALSE),FALSE)</f>
        <v>1.1440625427604425</v>
      </c>
      <c r="AD551" s="19">
        <f>$I551*AD$19^0.5/VLOOKUP($O551,AProperties!$AY$8:$BG$1007,VLOOKUP(Span,Data!$N$4:$Y$11,Data!$Y$1,FALSE),FALSE)</f>
        <v>1.4011847317970725</v>
      </c>
      <c r="AE551" s="19">
        <f>$I551*AE$19^0.5/VLOOKUP($O551,AProperties!$AY$8:$BG$1007,VLOOKUP(Span,Data!$N$4:$Y$11,Data!$Y$1,FALSE),FALSE)</f>
        <v>1.6179487641748671</v>
      </c>
      <c r="AF551" s="19">
        <f>$I551*AF$19^0.5/VLOOKUP($O551,AProperties!$AY$8:$BG$1007,VLOOKUP(Span,Data!$N$4:$Y$11,Data!$Y$1,FALSE),FALSE)</f>
        <v>1.8089217104033892</v>
      </c>
      <c r="AG551" s="19">
        <f>$I551*AG$19^0.5/VLOOKUP($O551,AProperties!$AY$8:$BG$1007,VLOOKUP(Span,Data!$N$4:$Y$11,Data!$Y$1,FALSE),FALSE)</f>
        <v>1.9815744510975279</v>
      </c>
      <c r="AH551" s="19">
        <f>$I551*AH$19^0.5/VLOOKUP($O551,AProperties!$AY$8:$BG$1007,VLOOKUP(Span,Data!$N$4:$Y$11,Data!$Y$1,FALSE),FALSE)</f>
        <v>2.1403450320254942</v>
      </c>
      <c r="AI551" s="19">
        <f>$I551*AI$19^0.5/VLOOKUP($O551,AProperties!$AY$8:$BG$1007,VLOOKUP(Span,Data!$N$4:$Y$11,Data!$Y$1,FALSE),FALSE)</f>
        <v>2.288125085520885</v>
      </c>
      <c r="AJ551" s="19">
        <f>$I551*AJ$19^0.5/VLOOKUP($O551,AProperties!$AY$8:$BG$1007,VLOOKUP(Span,Data!$N$4:$Y$11,Data!$Y$1,FALSE),FALSE)</f>
        <v>2.4269231462623004</v>
      </c>
      <c r="AK551" s="19">
        <f>$I551*AK$19^0.5/VLOOKUP($O551,AProperties!$AY$8:$BG$1007,VLOOKUP(Span,Data!$N$4:$Y$11,Data!$Y$1,FALSE),FALSE)</f>
        <v>2.5582016161236099</v>
      </c>
      <c r="AL551" s="47">
        <f t="shared" si="73"/>
        <v>0.53200000000000003</v>
      </c>
    </row>
    <row r="552" spans="1:38" x14ac:dyDescent="0.25">
      <c r="A552" s="15">
        <v>0.53300000000000003</v>
      </c>
      <c r="B552" s="116">
        <f>VLOOKUP($A552,APropertiesDimless!$A$7:$I$1007,VLOOKUP(Span,Data!$N$4:$Y$11,Data!$Y$1,FALSE),FALSE)</f>
        <v>0.59358372239016544</v>
      </c>
      <c r="C552" s="6">
        <f t="shared" si="69"/>
        <v>0.82979186119508275</v>
      </c>
      <c r="D552" s="116">
        <f>VLOOKUP($A552,AProperties!$AE$8:$AM$1007,VLOOKUP(Span,Data!$N$4:$Y$11,Data!$Y$1,FALSE),FALSE)</f>
        <v>0.64213374939237</v>
      </c>
      <c r="E552" s="116">
        <f t="shared" si="70"/>
        <v>0.9745729001543183</v>
      </c>
      <c r="F552" s="6">
        <f t="shared" si="74"/>
        <v>1.5492176356902685</v>
      </c>
      <c r="G552" s="9"/>
      <c r="H552" s="15">
        <f t="shared" si="71"/>
        <v>0.53300000000000003</v>
      </c>
      <c r="I552" s="6">
        <f>VLOOKUP(H552,AProperties!$AO$8:$AW$1007,VLOOKUP(Span,Data!$N$4:$Y$11,Data!$Y$1,FALSE),FALSE)^(2/3)</f>
        <v>0.40577423219214875</v>
      </c>
      <c r="J552" s="15">
        <f>$I552*(Slope^0.5)/VLOOKUP($H552,AProperties!$AY$8:$BG$1007,VLOOKUP(Span,Data!$N$4:$Y$11,Data!$Y$1,FALSE),FALSE)</f>
        <v>1.4023864172898663</v>
      </c>
      <c r="K552" s="15">
        <f>$J552*VLOOKUP($H552,AProperties!$A$8:$I$1007,VLOOKUP(Span,Data!$N$4:$Y$11,Data!$Y$1,FALSE),FALSE)</f>
        <v>0.8734651056463012</v>
      </c>
      <c r="L552" s="15">
        <f t="shared" si="75"/>
        <v>1.4023864172898663</v>
      </c>
      <c r="M552" s="15">
        <f t="shared" si="76"/>
        <v>0.53300000000000003</v>
      </c>
      <c r="O552" s="28">
        <f t="shared" si="72"/>
        <v>0.53300000000000003</v>
      </c>
      <c r="P552" s="19">
        <f>AA552*VLOOKUP($O552,AProperties!$A$8:$I$1007,VLOOKUP(Span,Data!$N$4:$Y$11,Data!$Y$1,FALSE),FALSE)</f>
        <v>0.35659063615993997</v>
      </c>
      <c r="Q552" s="19">
        <f>AB552*VLOOKUP($O552,AProperties!$A$8:$I$1007,VLOOKUP(Span,Data!$N$4:$Y$11,Data!$Y$1,FALSE),FALSE)</f>
        <v>0.50429531387263682</v>
      </c>
      <c r="R552" s="19">
        <f>AC552*VLOOKUP($O552,AProperties!$A$8:$I$1007,VLOOKUP(Span,Data!$N$4:$Y$11,Data!$Y$1,FALSE),FALSE)</f>
        <v>0.71318127231987993</v>
      </c>
      <c r="S552" s="19">
        <f>AD552*VLOOKUP($O552,AProperties!$A$8:$I$1007,VLOOKUP(Span,Data!$N$4:$Y$11,Data!$Y$1,FALSE),FALSE)</f>
        <v>0.8734651056463012</v>
      </c>
      <c r="T552" s="19">
        <f>AE552*VLOOKUP($O552,AProperties!$A$8:$I$1007,VLOOKUP(Span,Data!$N$4:$Y$11,Data!$Y$1,FALSE),FALSE)</f>
        <v>1.0085906277452736</v>
      </c>
      <c r="U552" s="19">
        <f>AF552*VLOOKUP($O552,AProperties!$A$8:$I$1007,VLOOKUP(Span,Data!$N$4:$Y$11,Data!$Y$1,FALSE),FALSE)</f>
        <v>1.1276386025538088</v>
      </c>
      <c r="V552" s="19">
        <f>AG552*VLOOKUP($O552,AProperties!$A$8:$I$1007,VLOOKUP(Span,Data!$N$4:$Y$11,Data!$Y$1,FALSE),FALSE)</f>
        <v>1.2352661986646474</v>
      </c>
      <c r="W552" s="19">
        <f>AH552*VLOOKUP($O552,AProperties!$A$8:$I$1007,VLOOKUP(Span,Data!$N$4:$Y$11,Data!$Y$1,FALSE),FALSE)</f>
        <v>1.3342399878422584</v>
      </c>
      <c r="X552" s="19">
        <f>AI552*VLOOKUP($O552,AProperties!$A$8:$I$1007,VLOOKUP(Span,Data!$N$4:$Y$11,Data!$Y$1,FALSE),FALSE)</f>
        <v>1.4263625446397599</v>
      </c>
      <c r="Y552" s="19">
        <f>AJ552*VLOOKUP($O552,AProperties!$A$8:$I$1007,VLOOKUP(Span,Data!$N$4:$Y$11,Data!$Y$1,FALSE),FALSE)</f>
        <v>1.5128859416179106</v>
      </c>
      <c r="Z552" s="19">
        <f>AK552*VLOOKUP($O552,AProperties!$A$8:$I$1007,VLOOKUP(Span,Data!$N$4:$Y$11,Data!$Y$1,FALSE),FALSE)</f>
        <v>1.5947218051870407</v>
      </c>
      <c r="AA552" s="19">
        <f>$I552*AA$19^0.5/VLOOKUP($O552,AProperties!$AY$8:$BG$1007,VLOOKUP(Span,Data!$N$4:$Y$11,Data!$Y$1,FALSE),FALSE)</f>
        <v>0.57252185742832951</v>
      </c>
      <c r="AB552" s="19">
        <f>$I552*AB$19^0.5/VLOOKUP($O552,AProperties!$AY$8:$BG$1007,VLOOKUP(Span,Data!$N$4:$Y$11,Data!$Y$1,FALSE),FALSE)</f>
        <v>0.80966817553017911</v>
      </c>
      <c r="AC552" s="19">
        <f>$I552*AC$19^0.5/VLOOKUP($O552,AProperties!$AY$8:$BG$1007,VLOOKUP(Span,Data!$N$4:$Y$11,Data!$Y$1,FALSE),FALSE)</f>
        <v>1.145043714856659</v>
      </c>
      <c r="AD552" s="19">
        <f>$I552*AD$19^0.5/VLOOKUP($O552,AProperties!$AY$8:$BG$1007,VLOOKUP(Span,Data!$N$4:$Y$11,Data!$Y$1,FALSE),FALSE)</f>
        <v>1.4023864172898663</v>
      </c>
      <c r="AE552" s="19">
        <f>$I552*AE$19^0.5/VLOOKUP($O552,AProperties!$AY$8:$BG$1007,VLOOKUP(Span,Data!$N$4:$Y$11,Data!$Y$1,FALSE),FALSE)</f>
        <v>1.6193363510603582</v>
      </c>
      <c r="AF552" s="19">
        <f>$I552*AF$19^0.5/VLOOKUP($O552,AProperties!$AY$8:$BG$1007,VLOOKUP(Span,Data!$N$4:$Y$11,Data!$Y$1,FALSE),FALSE)</f>
        <v>1.8104730797037123</v>
      </c>
      <c r="AG552" s="19">
        <f>$I552*AG$19^0.5/VLOOKUP($O552,AProperties!$AY$8:$BG$1007,VLOOKUP(Span,Data!$N$4:$Y$11,Data!$Y$1,FALSE),FALSE)</f>
        <v>1.9832738910191436</v>
      </c>
      <c r="AH552" s="19">
        <f>$I552*AH$19^0.5/VLOOKUP($O552,AProperties!$AY$8:$BG$1007,VLOOKUP(Span,Data!$N$4:$Y$11,Data!$Y$1,FALSE),FALSE)</f>
        <v>2.1421806369362466</v>
      </c>
      <c r="AI552" s="19">
        <f>$I552*AI$19^0.5/VLOOKUP($O552,AProperties!$AY$8:$BG$1007,VLOOKUP(Span,Data!$N$4:$Y$11,Data!$Y$1,FALSE),FALSE)</f>
        <v>2.290087429713318</v>
      </c>
      <c r="AJ552" s="19">
        <f>$I552*AJ$19^0.5/VLOOKUP($O552,AProperties!$AY$8:$BG$1007,VLOOKUP(Span,Data!$N$4:$Y$11,Data!$Y$1,FALSE),FALSE)</f>
        <v>2.4290045265905373</v>
      </c>
      <c r="AK552" s="19">
        <f>$I552*AK$19^0.5/VLOOKUP($O552,AProperties!$AY$8:$BG$1007,VLOOKUP(Span,Data!$N$4:$Y$11,Data!$Y$1,FALSE),FALSE)</f>
        <v>2.5603955836283756</v>
      </c>
      <c r="AL552" s="47">
        <f t="shared" si="73"/>
        <v>0.53300000000000003</v>
      </c>
    </row>
    <row r="553" spans="1:38" x14ac:dyDescent="0.25">
      <c r="A553" s="15">
        <v>0.53400000000000003</v>
      </c>
      <c r="B553" s="116">
        <f>VLOOKUP($A553,APropertiesDimless!$A$7:$I$1007,VLOOKUP(Span,Data!$N$4:$Y$11,Data!$Y$1,FALSE),FALSE)</f>
        <v>0.59501298071532971</v>
      </c>
      <c r="C553" s="6">
        <f t="shared" si="69"/>
        <v>0.83150649035766488</v>
      </c>
      <c r="D553" s="116">
        <f>VLOOKUP($A553,AProperties!$AE$8:$AM$1007,VLOOKUP(Span,Data!$N$4:$Y$11,Data!$Y$1,FALSE),FALSE)</f>
        <v>0.64321515040165367</v>
      </c>
      <c r="E553" s="116">
        <f t="shared" si="70"/>
        <v>0.97698051229498284</v>
      </c>
      <c r="F553" s="6">
        <f t="shared" si="74"/>
        <v>1.553693790121722</v>
      </c>
      <c r="G553" s="9"/>
      <c r="H553" s="15">
        <f t="shared" si="71"/>
        <v>0.53400000000000003</v>
      </c>
      <c r="I553" s="6">
        <f>VLOOKUP(H553,AProperties!$AO$8:$AW$1007,VLOOKUP(Span,Data!$N$4:$Y$11,Data!$Y$1,FALSE),FALSE)^(2/3)</f>
        <v>0.40602068771989758</v>
      </c>
      <c r="J553" s="15">
        <f>$I553*(Slope^0.5)/VLOOKUP($H553,AProperties!$AY$8:$BG$1007,VLOOKUP(Span,Data!$N$4:$Y$11,Data!$Y$1,FALSE),FALSE)</f>
        <v>1.4035852202841415</v>
      </c>
      <c r="K553" s="15">
        <f>$J553*VLOOKUP($H553,AProperties!$A$8:$I$1007,VLOOKUP(Span,Data!$N$4:$Y$11,Data!$Y$1,FALSE),FALSE)</f>
        <v>0.8756840081171704</v>
      </c>
      <c r="L553" s="15">
        <f t="shared" si="75"/>
        <v>1.4035852202841415</v>
      </c>
      <c r="M553" s="15">
        <f t="shared" si="76"/>
        <v>0.53400000000000003</v>
      </c>
      <c r="O553" s="28">
        <f t="shared" si="72"/>
        <v>0.53400000000000003</v>
      </c>
      <c r="P553" s="19">
        <f>AA553*VLOOKUP($O553,AProperties!$A$8:$I$1007,VLOOKUP(Span,Data!$N$4:$Y$11,Data!$Y$1,FALSE),FALSE)</f>
        <v>0.3574964993003783</v>
      </c>
      <c r="Q553" s="19">
        <f>AB553*VLOOKUP($O553,AProperties!$A$8:$I$1007,VLOOKUP(Span,Data!$N$4:$Y$11,Data!$Y$1,FALSE),FALSE)</f>
        <v>0.50557639781149888</v>
      </c>
      <c r="R553" s="19">
        <f>AC553*VLOOKUP($O553,AProperties!$A$8:$I$1007,VLOOKUP(Span,Data!$N$4:$Y$11,Data!$Y$1,FALSE),FALSE)</f>
        <v>0.7149929986007566</v>
      </c>
      <c r="S553" s="19">
        <f>AD553*VLOOKUP($O553,AProperties!$A$8:$I$1007,VLOOKUP(Span,Data!$N$4:$Y$11,Data!$Y$1,FALSE),FALSE)</f>
        <v>0.8756840081171704</v>
      </c>
      <c r="T553" s="19">
        <f>AE553*VLOOKUP($O553,AProperties!$A$8:$I$1007,VLOOKUP(Span,Data!$N$4:$Y$11,Data!$Y$1,FALSE),FALSE)</f>
        <v>1.0111527956229978</v>
      </c>
      <c r="U553" s="19">
        <f>AF553*VLOOKUP($O553,AProperties!$A$8:$I$1007,VLOOKUP(Span,Data!$N$4:$Y$11,Data!$Y$1,FALSE),FALSE)</f>
        <v>1.1305031933259873</v>
      </c>
      <c r="V553" s="19">
        <f>AG553*VLOOKUP($O553,AProperties!$A$8:$I$1007,VLOOKUP(Span,Data!$N$4:$Y$11,Data!$Y$1,FALSE),FALSE)</f>
        <v>1.2384042006325338</v>
      </c>
      <c r="W553" s="19">
        <f>AH553*VLOOKUP($O553,AProperties!$A$8:$I$1007,VLOOKUP(Span,Data!$N$4:$Y$11,Data!$Y$1,FALSE),FALSE)</f>
        <v>1.3376294173530858</v>
      </c>
      <c r="X553" s="19">
        <f>AI553*VLOOKUP($O553,AProperties!$A$8:$I$1007,VLOOKUP(Span,Data!$N$4:$Y$11,Data!$Y$1,FALSE),FALSE)</f>
        <v>1.4299859972015132</v>
      </c>
      <c r="Y553" s="19">
        <f>AJ553*VLOOKUP($O553,AProperties!$A$8:$I$1007,VLOOKUP(Span,Data!$N$4:$Y$11,Data!$Y$1,FALSE),FALSE)</f>
        <v>1.5167291934344962</v>
      </c>
      <c r="Z553" s="19">
        <f>AK553*VLOOKUP($O553,AProperties!$A$8:$I$1007,VLOOKUP(Span,Data!$N$4:$Y$11,Data!$Y$1,FALSE),FALSE)</f>
        <v>1.5987729483077042</v>
      </c>
      <c r="AA553" s="19">
        <f>$I553*AA$19^0.5/VLOOKUP($O553,AProperties!$AY$8:$BG$1007,VLOOKUP(Span,Data!$N$4:$Y$11,Data!$Y$1,FALSE),FALSE)</f>
        <v>0.57301126670134528</v>
      </c>
      <c r="AB553" s="19">
        <f>$I553*AB$19^0.5/VLOOKUP($O553,AProperties!$AY$8:$BG$1007,VLOOKUP(Span,Data!$N$4:$Y$11,Data!$Y$1,FALSE),FALSE)</f>
        <v>0.81036030476162935</v>
      </c>
      <c r="AC553" s="19">
        <f>$I553*AC$19^0.5/VLOOKUP($O553,AProperties!$AY$8:$BG$1007,VLOOKUP(Span,Data!$N$4:$Y$11,Data!$Y$1,FALSE),FALSE)</f>
        <v>1.1460225334026906</v>
      </c>
      <c r="AD553" s="19">
        <f>$I553*AD$19^0.5/VLOOKUP($O553,AProperties!$AY$8:$BG$1007,VLOOKUP(Span,Data!$N$4:$Y$11,Data!$Y$1,FALSE),FALSE)</f>
        <v>1.4035852202841415</v>
      </c>
      <c r="AE553" s="19">
        <f>$I553*AE$19^0.5/VLOOKUP($O553,AProperties!$AY$8:$BG$1007,VLOOKUP(Span,Data!$N$4:$Y$11,Data!$Y$1,FALSE),FALSE)</f>
        <v>1.6207206095232587</v>
      </c>
      <c r="AF553" s="19">
        <f>$I553*AF$19^0.5/VLOOKUP($O553,AProperties!$AY$8:$BG$1007,VLOOKUP(Span,Data!$N$4:$Y$11,Data!$Y$1,FALSE),FALSE)</f>
        <v>1.8120207277144496</v>
      </c>
      <c r="AG553" s="19">
        <f>$I553*AG$19^0.5/VLOOKUP($O553,AProperties!$AY$8:$BG$1007,VLOOKUP(Span,Data!$N$4:$Y$11,Data!$Y$1,FALSE),FALSE)</f>
        <v>1.984969254472261</v>
      </c>
      <c r="AH553" s="19">
        <f>$I553*AH$19^0.5/VLOOKUP($O553,AProperties!$AY$8:$BG$1007,VLOOKUP(Span,Data!$N$4:$Y$11,Data!$Y$1,FALSE),FALSE)</f>
        <v>2.1440118387577818</v>
      </c>
      <c r="AI553" s="19">
        <f>$I553*AI$19^0.5/VLOOKUP($O553,AProperties!$AY$8:$BG$1007,VLOOKUP(Span,Data!$N$4:$Y$11,Data!$Y$1,FALSE),FALSE)</f>
        <v>2.2920450668053811</v>
      </c>
      <c r="AJ553" s="19">
        <f>$I553*AJ$19^0.5/VLOOKUP($O553,AProperties!$AY$8:$BG$1007,VLOOKUP(Span,Data!$N$4:$Y$11,Data!$Y$1,FALSE),FALSE)</f>
        <v>2.4310809142848875</v>
      </c>
      <c r="AK553" s="19">
        <f>$I553*AK$19^0.5/VLOOKUP($O553,AProperties!$AY$8:$BG$1007,VLOOKUP(Span,Data!$N$4:$Y$11,Data!$Y$1,FALSE),FALSE)</f>
        <v>2.5625842884349401</v>
      </c>
      <c r="AL553" s="47">
        <f t="shared" si="73"/>
        <v>0.53400000000000003</v>
      </c>
    </row>
    <row r="554" spans="1:38" x14ac:dyDescent="0.25">
      <c r="A554" s="15">
        <v>0.53500000000000003</v>
      </c>
      <c r="B554" s="116">
        <f>VLOOKUP($A554,APropertiesDimless!$A$7:$I$1007,VLOOKUP(Span,Data!$N$4:$Y$11,Data!$Y$1,FALSE),FALSE)</f>
        <v>0.59644478942083223</v>
      </c>
      <c r="C554" s="6">
        <f t="shared" si="69"/>
        <v>0.83322239471041615</v>
      </c>
      <c r="D554" s="116">
        <f>VLOOKUP($A554,AProperties!$AE$8:$AM$1007,VLOOKUP(Span,Data!$N$4:$Y$11,Data!$Y$1,FALSE),FALSE)</f>
        <v>0.64429576922846465</v>
      </c>
      <c r="E554" s="116">
        <f t="shared" si="70"/>
        <v>0.97939124773437447</v>
      </c>
      <c r="F554" s="6">
        <f t="shared" si="74"/>
        <v>1.5581754176244189</v>
      </c>
      <c r="G554" s="9"/>
      <c r="H554" s="15">
        <f t="shared" si="71"/>
        <v>0.53500000000000003</v>
      </c>
      <c r="I554" s="6">
        <f>VLOOKUP(H554,AProperties!$AO$8:$AW$1007,VLOOKUP(Span,Data!$N$4:$Y$11,Data!$Y$1,FALSE),FALSE)^(2/3)</f>
        <v>0.40626620866094609</v>
      </c>
      <c r="J554" s="15">
        <f>$I554*(Slope^0.5)/VLOOKUP($H554,AProperties!$AY$8:$BG$1007,VLOOKUP(Span,Data!$N$4:$Y$11,Data!$Y$1,FALSE),FALSE)</f>
        <v>1.4047811421701857</v>
      </c>
      <c r="K554" s="15">
        <f>$J554*VLOOKUP($H554,AProperties!$A$8:$I$1007,VLOOKUP(Span,Data!$N$4:$Y$11,Data!$Y$1,FALSE),FALSE)</f>
        <v>0.87790255916325532</v>
      </c>
      <c r="L554" s="15">
        <f t="shared" si="75"/>
        <v>1.4047811421701857</v>
      </c>
      <c r="M554" s="15">
        <f t="shared" si="76"/>
        <v>0.53500000000000003</v>
      </c>
      <c r="O554" s="28">
        <f t="shared" si="72"/>
        <v>0.53500000000000003</v>
      </c>
      <c r="P554" s="19">
        <f>AA554*VLOOKUP($O554,AProperties!$A$8:$I$1007,VLOOKUP(Span,Data!$N$4:$Y$11,Data!$Y$1,FALSE),FALSE)</f>
        <v>0.35840221897224939</v>
      </c>
      <c r="Q554" s="19">
        <f>AB554*VLOOKUP($O554,AProperties!$A$8:$I$1007,VLOOKUP(Span,Data!$N$4:$Y$11,Data!$Y$1,FALSE),FALSE)</f>
        <v>0.50685727885516685</v>
      </c>
      <c r="R554" s="19">
        <f>AC554*VLOOKUP($O554,AProperties!$A$8:$I$1007,VLOOKUP(Span,Data!$N$4:$Y$11,Data!$Y$1,FALSE),FALSE)</f>
        <v>0.71680443794449877</v>
      </c>
      <c r="S554" s="19">
        <f>AD554*VLOOKUP($O554,AProperties!$A$8:$I$1007,VLOOKUP(Span,Data!$N$4:$Y$11,Data!$Y$1,FALSE),FALSE)</f>
        <v>0.87790255916325532</v>
      </c>
      <c r="T554" s="19">
        <f>AE554*VLOOKUP($O554,AProperties!$A$8:$I$1007,VLOOKUP(Span,Data!$N$4:$Y$11,Data!$Y$1,FALSE),FALSE)</f>
        <v>1.0137145577103337</v>
      </c>
      <c r="U554" s="19">
        <f>AF554*VLOOKUP($O554,AProperties!$A$8:$I$1007,VLOOKUP(Span,Data!$N$4:$Y$11,Data!$Y$1,FALSE),FALSE)</f>
        <v>1.1333673304107197</v>
      </c>
      <c r="V554" s="19">
        <f>AG554*VLOOKUP($O554,AProperties!$A$8:$I$1007,VLOOKUP(Span,Data!$N$4:$Y$11,Data!$Y$1,FALSE),FALSE)</f>
        <v>1.2415417056107243</v>
      </c>
      <c r="W554" s="19">
        <f>AH554*VLOOKUP($O554,AProperties!$A$8:$I$1007,VLOOKUP(Span,Data!$N$4:$Y$11,Data!$Y$1,FALSE),FALSE)</f>
        <v>1.3410183100536885</v>
      </c>
      <c r="X554" s="19">
        <f>AI554*VLOOKUP($O554,AProperties!$A$8:$I$1007,VLOOKUP(Span,Data!$N$4:$Y$11,Data!$Y$1,FALSE),FALSE)</f>
        <v>1.4336088758889975</v>
      </c>
      <c r="Y554" s="19">
        <f>AJ554*VLOOKUP($O554,AProperties!$A$8:$I$1007,VLOOKUP(Span,Data!$N$4:$Y$11,Data!$Y$1,FALSE),FALSE)</f>
        <v>1.5205718365655003</v>
      </c>
      <c r="Z554" s="19">
        <f>AK554*VLOOKUP($O554,AProperties!$A$8:$I$1007,VLOOKUP(Span,Data!$N$4:$Y$11,Data!$Y$1,FALSE),FALSE)</f>
        <v>1.6028234498174287</v>
      </c>
      <c r="AA554" s="19">
        <f>$I554*AA$19^0.5/VLOOKUP($O554,AProperties!$AY$8:$BG$1007,VLOOKUP(Span,Data!$N$4:$Y$11,Data!$Y$1,FALSE),FALSE)</f>
        <v>0.57349949976685122</v>
      </c>
      <c r="AB554" s="19">
        <f>$I554*AB$19^0.5/VLOOKUP($O554,AProperties!$AY$8:$BG$1007,VLOOKUP(Span,Data!$N$4:$Y$11,Data!$Y$1,FALSE),FALSE)</f>
        <v>0.81105077058446673</v>
      </c>
      <c r="AC554" s="19">
        <f>$I554*AC$19^0.5/VLOOKUP($O554,AProperties!$AY$8:$BG$1007,VLOOKUP(Span,Data!$N$4:$Y$11,Data!$Y$1,FALSE),FALSE)</f>
        <v>1.1469989995337024</v>
      </c>
      <c r="AD554" s="19">
        <f>$I554*AD$19^0.5/VLOOKUP($O554,AProperties!$AY$8:$BG$1007,VLOOKUP(Span,Data!$N$4:$Y$11,Data!$Y$1,FALSE),FALSE)</f>
        <v>1.4047811421701857</v>
      </c>
      <c r="AE554" s="19">
        <f>$I554*AE$19^0.5/VLOOKUP($O554,AProperties!$AY$8:$BG$1007,VLOOKUP(Span,Data!$N$4:$Y$11,Data!$Y$1,FALSE),FALSE)</f>
        <v>1.6221015411689335</v>
      </c>
      <c r="AF554" s="19">
        <f>$I554*AF$19^0.5/VLOOKUP($O554,AProperties!$AY$8:$BG$1007,VLOOKUP(Span,Data!$N$4:$Y$11,Data!$Y$1,FALSE),FALSE)</f>
        <v>1.8135646562304542</v>
      </c>
      <c r="AG554" s="19">
        <f>$I554*AG$19^0.5/VLOOKUP($O554,AProperties!$AY$8:$BG$1007,VLOOKUP(Span,Data!$N$4:$Y$11,Data!$Y$1,FALSE),FALSE)</f>
        <v>1.9866605434230438</v>
      </c>
      <c r="AH554" s="19">
        <f>$I554*AH$19^0.5/VLOOKUP($O554,AProperties!$AY$8:$BG$1007,VLOOKUP(Span,Data!$N$4:$Y$11,Data!$Y$1,FALSE),FALSE)</f>
        <v>2.1458386396137992</v>
      </c>
      <c r="AI554" s="19">
        <f>$I554*AI$19^0.5/VLOOKUP($O554,AProperties!$AY$8:$BG$1007,VLOOKUP(Span,Data!$N$4:$Y$11,Data!$Y$1,FALSE),FALSE)</f>
        <v>2.2939979990674049</v>
      </c>
      <c r="AJ554" s="19">
        <f>$I554*AJ$19^0.5/VLOOKUP($O554,AProperties!$AY$8:$BG$1007,VLOOKUP(Span,Data!$N$4:$Y$11,Data!$Y$1,FALSE),FALSE)</f>
        <v>2.4331523117533997</v>
      </c>
      <c r="AK554" s="19">
        <f>$I554*AK$19^0.5/VLOOKUP($O554,AProperties!$AY$8:$BG$1007,VLOOKUP(Span,Data!$N$4:$Y$11,Data!$Y$1,FALSE),FALSE)</f>
        <v>2.5647677330816081</v>
      </c>
      <c r="AL554" s="47">
        <f t="shared" si="73"/>
        <v>0.53500000000000003</v>
      </c>
    </row>
    <row r="555" spans="1:38" x14ac:dyDescent="0.25">
      <c r="A555" s="15">
        <v>0.53600000000000003</v>
      </c>
      <c r="B555" s="116">
        <f>VLOOKUP($A555,APropertiesDimless!$A$7:$I$1007,VLOOKUP(Span,Data!$N$4:$Y$11,Data!$Y$1,FALSE),FALSE)</f>
        <v>0.5978791633699776</v>
      </c>
      <c r="C555" s="6">
        <f t="shared" si="69"/>
        <v>0.83493958168498883</v>
      </c>
      <c r="D555" s="116">
        <f>VLOOKUP($A555,AProperties!$AE$8:$AM$1007,VLOOKUP(Span,Data!$N$4:$Y$11,Data!$Y$1,FALSE),FALSE)</f>
        <v>0.6453756036834315</v>
      </c>
      <c r="E555" s="116">
        <f t="shared" si="70"/>
        <v>0.98180511750535737</v>
      </c>
      <c r="F555" s="6">
        <f t="shared" si="74"/>
        <v>1.5626625270557053</v>
      </c>
      <c r="G555" s="9"/>
      <c r="H555" s="15">
        <f t="shared" si="71"/>
        <v>0.53600000000000003</v>
      </c>
      <c r="I555" s="6">
        <f>VLOOKUP(H555,AProperties!$AO$8:$AW$1007,VLOOKUP(Span,Data!$N$4:$Y$11,Data!$Y$1,FALSE),FALSE)^(2/3)</f>
        <v>0.40651079590004308</v>
      </c>
      <c r="J555" s="15">
        <f>$I555*(Slope^0.5)/VLOOKUP($H555,AProperties!$AY$8:$BG$1007,VLOOKUP(Span,Data!$N$4:$Y$11,Data!$Y$1,FALSE),FALSE)</f>
        <v>1.4059741843132247</v>
      </c>
      <c r="K555" s="15">
        <f>$J555*VLOOKUP($H555,AProperties!$A$8:$I$1007,VLOOKUP(Span,Data!$N$4:$Y$11,Data!$Y$1,FALSE),FALSE)</f>
        <v>0.88012074487193959</v>
      </c>
      <c r="L555" s="15">
        <f t="shared" si="75"/>
        <v>1.4059741843132247</v>
      </c>
      <c r="M555" s="15">
        <f t="shared" si="76"/>
        <v>0.53600000000000003</v>
      </c>
      <c r="O555" s="28">
        <f t="shared" si="72"/>
        <v>0.53600000000000003</v>
      </c>
      <c r="P555" s="19">
        <f>AA555*VLOOKUP($O555,AProperties!$A$8:$I$1007,VLOOKUP(Span,Data!$N$4:$Y$11,Data!$Y$1,FALSE),FALSE)</f>
        <v>0.35930778949575104</v>
      </c>
      <c r="Q555" s="19">
        <f>AB555*VLOOKUP($O555,AProperties!$A$8:$I$1007,VLOOKUP(Span,Data!$N$4:$Y$11,Data!$Y$1,FALSE),FALSE)</f>
        <v>0.50813794897118825</v>
      </c>
      <c r="R555" s="19">
        <f>AC555*VLOOKUP($O555,AProperties!$A$8:$I$1007,VLOOKUP(Span,Data!$N$4:$Y$11,Data!$Y$1,FALSE),FALSE)</f>
        <v>0.71861557899150208</v>
      </c>
      <c r="S555" s="19">
        <f>AD555*VLOOKUP($O555,AProperties!$A$8:$I$1007,VLOOKUP(Span,Data!$N$4:$Y$11,Data!$Y$1,FALSE),FALSE)</f>
        <v>0.88012074487193959</v>
      </c>
      <c r="T555" s="19">
        <f>AE555*VLOOKUP($O555,AProperties!$A$8:$I$1007,VLOOKUP(Span,Data!$N$4:$Y$11,Data!$Y$1,FALSE),FALSE)</f>
        <v>1.0162758979423765</v>
      </c>
      <c r="U555" s="19">
        <f>AF555*VLOOKUP($O555,AProperties!$A$8:$I$1007,VLOOKUP(Span,Data!$N$4:$Y$11,Data!$Y$1,FALSE),FALSE)</f>
        <v>1.1362309958468961</v>
      </c>
      <c r="V555" s="19">
        <f>AG555*VLOOKUP($O555,AProperties!$A$8:$I$1007,VLOOKUP(Span,Data!$N$4:$Y$11,Data!$Y$1,FALSE),FALSE)</f>
        <v>1.2446786939238077</v>
      </c>
      <c r="W555" s="19">
        <f>AH555*VLOOKUP($O555,AProperties!$A$8:$I$1007,VLOOKUP(Span,Data!$N$4:$Y$11,Data!$Y$1,FALSE),FALSE)</f>
        <v>1.3444066446921934</v>
      </c>
      <c r="X555" s="19">
        <f>AI555*VLOOKUP($O555,AProperties!$A$8:$I$1007,VLOOKUP(Span,Data!$N$4:$Y$11,Data!$Y$1,FALSE),FALSE)</f>
        <v>1.4372311579830042</v>
      </c>
      <c r="Y555" s="19">
        <f>AJ555*VLOOKUP($O555,AProperties!$A$8:$I$1007,VLOOKUP(Span,Data!$N$4:$Y$11,Data!$Y$1,FALSE),FALSE)</f>
        <v>1.5244138469135646</v>
      </c>
      <c r="Z555" s="19">
        <f>AK555*VLOOKUP($O555,AProperties!$A$8:$I$1007,VLOOKUP(Span,Data!$N$4:$Y$11,Data!$Y$1,FALSE),FALSE)</f>
        <v>1.6068732843153684</v>
      </c>
      <c r="AA555" s="19">
        <f>$I555*AA$19^0.5/VLOOKUP($O555,AProperties!$AY$8:$BG$1007,VLOOKUP(Span,Data!$N$4:$Y$11,Data!$Y$1,FALSE),FALSE)</f>
        <v>0.57398655718219815</v>
      </c>
      <c r="AB555" s="19">
        <f>$I555*AB$19^0.5/VLOOKUP($O555,AProperties!$AY$8:$BG$1007,VLOOKUP(Span,Data!$N$4:$Y$11,Data!$Y$1,FALSE),FALSE)</f>
        <v>0.81173957378690476</v>
      </c>
      <c r="AC555" s="19">
        <f>$I555*AC$19^0.5/VLOOKUP($O555,AProperties!$AY$8:$BG$1007,VLOOKUP(Span,Data!$N$4:$Y$11,Data!$Y$1,FALSE),FALSE)</f>
        <v>1.1479731143643963</v>
      </c>
      <c r="AD555" s="19">
        <f>$I555*AD$19^0.5/VLOOKUP($O555,AProperties!$AY$8:$BG$1007,VLOOKUP(Span,Data!$N$4:$Y$11,Data!$Y$1,FALSE),FALSE)</f>
        <v>1.4059741843132247</v>
      </c>
      <c r="AE555" s="19">
        <f>$I555*AE$19^0.5/VLOOKUP($O555,AProperties!$AY$8:$BG$1007,VLOOKUP(Span,Data!$N$4:$Y$11,Data!$Y$1,FALSE),FALSE)</f>
        <v>1.6234791475738095</v>
      </c>
      <c r="AF555" s="19">
        <f>$I555*AF$19^0.5/VLOOKUP($O555,AProperties!$AY$8:$BG$1007,VLOOKUP(Span,Data!$N$4:$Y$11,Data!$Y$1,FALSE),FALSE)</f>
        <v>1.8151048670142254</v>
      </c>
      <c r="AG555" s="19">
        <f>$I555*AG$19^0.5/VLOOKUP($O555,AProperties!$AY$8:$BG$1007,VLOOKUP(Span,Data!$N$4:$Y$11,Data!$Y$1,FALSE),FALSE)</f>
        <v>1.9883477598022121</v>
      </c>
      <c r="AH555" s="19">
        <f>$I555*AH$19^0.5/VLOOKUP($O555,AProperties!$AY$8:$BG$1007,VLOOKUP(Span,Data!$N$4:$Y$11,Data!$Y$1,FALSE),FALSE)</f>
        <v>2.1476610415897155</v>
      </c>
      <c r="AI555" s="19">
        <f>$I555*AI$19^0.5/VLOOKUP($O555,AProperties!$AY$8:$BG$1007,VLOOKUP(Span,Data!$N$4:$Y$11,Data!$Y$1,FALSE),FALSE)</f>
        <v>2.2959462287287926</v>
      </c>
      <c r="AJ555" s="19">
        <f>$I555*AJ$19^0.5/VLOOKUP($O555,AProperties!$AY$8:$BG$1007,VLOOKUP(Span,Data!$N$4:$Y$11,Data!$Y$1,FALSE),FALSE)</f>
        <v>2.4352187213607142</v>
      </c>
      <c r="AK555" s="19">
        <f>$I555*AK$19^0.5/VLOOKUP($O555,AProperties!$AY$8:$BG$1007,VLOOKUP(Span,Data!$N$4:$Y$11,Data!$Y$1,FALSE),FALSE)</f>
        <v>2.5669459200609306</v>
      </c>
      <c r="AL555" s="47">
        <f t="shared" si="73"/>
        <v>0.53600000000000003</v>
      </c>
    </row>
    <row r="556" spans="1:38" x14ac:dyDescent="0.25">
      <c r="A556" s="15">
        <v>0.53700000000000003</v>
      </c>
      <c r="B556" s="116">
        <f>VLOOKUP($A556,APropertiesDimless!$A$7:$I$1007,VLOOKUP(Span,Data!$N$4:$Y$11,Data!$Y$1,FALSE),FALSE)</f>
        <v>0.59931611753657066</v>
      </c>
      <c r="C556" s="6">
        <f t="shared" si="69"/>
        <v>0.83665805876828536</v>
      </c>
      <c r="D556" s="116">
        <f>VLOOKUP($A556,AProperties!$AE$8:$AM$1007,VLOOKUP(Span,Data!$N$4:$Y$11,Data!$Y$1,FALSE),FALSE)</f>
        <v>0.64645465157240867</v>
      </c>
      <c r="E556" s="116">
        <f t="shared" si="70"/>
        <v>0.98422213272376846</v>
      </c>
      <c r="F556" s="6">
        <f t="shared" si="74"/>
        <v>1.5671551273993545</v>
      </c>
      <c r="G556" s="9"/>
      <c r="H556" s="15">
        <f t="shared" si="71"/>
        <v>0.53700000000000003</v>
      </c>
      <c r="I556" s="6">
        <f>VLOOKUP(H556,AProperties!$AO$8:$AW$1007,VLOOKUP(Span,Data!$N$4:$Y$11,Data!$Y$1,FALSE),FALSE)^(2/3)</f>
        <v>0.40675445031238677</v>
      </c>
      <c r="J556" s="15">
        <f>$I556*(Slope^0.5)/VLOOKUP($H556,AProperties!$AY$8:$BG$1007,VLOOKUP(Span,Data!$N$4:$Y$11,Data!$Y$1,FALSE),FALSE)</f>
        <v>1.4071643480534501</v>
      </c>
      <c r="K556" s="15">
        <f>$J556*VLOOKUP($H556,AProperties!$A$8:$I$1007,VLOOKUP(Span,Data!$N$4:$Y$11,Data!$Y$1,FALSE),FALSE)</f>
        <v>0.88233855131711436</v>
      </c>
      <c r="L556" s="15">
        <f t="shared" si="75"/>
        <v>1.4071643480534501</v>
      </c>
      <c r="M556" s="15">
        <f t="shared" si="76"/>
        <v>0.53700000000000003</v>
      </c>
      <c r="O556" s="28">
        <f t="shared" si="72"/>
        <v>0.53700000000000003</v>
      </c>
      <c r="P556" s="19">
        <f>AA556*VLOOKUP($O556,AProperties!$A$8:$I$1007,VLOOKUP(Span,Data!$N$4:$Y$11,Data!$Y$1,FALSE),FALSE)</f>
        <v>0.36021320518557337</v>
      </c>
      <c r="Q556" s="19">
        <f>AB556*VLOOKUP($O556,AProperties!$A$8:$I$1007,VLOOKUP(Span,Data!$N$4:$Y$11,Data!$Y$1,FALSE),FALSE)</f>
        <v>0.50941840011932038</v>
      </c>
      <c r="R556" s="19">
        <f>AC556*VLOOKUP($O556,AProperties!$A$8:$I$1007,VLOOKUP(Span,Data!$N$4:$Y$11,Data!$Y$1,FALSE),FALSE)</f>
        <v>0.72042641037114674</v>
      </c>
      <c r="S556" s="19">
        <f>AD556*VLOOKUP($O556,AProperties!$A$8:$I$1007,VLOOKUP(Span,Data!$N$4:$Y$11,Data!$Y$1,FALSE),FALSE)</f>
        <v>0.88233855131711436</v>
      </c>
      <c r="T556" s="19">
        <f>AE556*VLOOKUP($O556,AProperties!$A$8:$I$1007,VLOOKUP(Span,Data!$N$4:$Y$11,Data!$Y$1,FALSE),FALSE)</f>
        <v>1.0188368002386408</v>
      </c>
      <c r="U556" s="19">
        <f>AF556*VLOOKUP($O556,AProperties!$A$8:$I$1007,VLOOKUP(Span,Data!$N$4:$Y$11,Data!$Y$1,FALSE),FALSE)</f>
        <v>1.1390941716559873</v>
      </c>
      <c r="V556" s="19">
        <f>AG556*VLOOKUP($O556,AProperties!$A$8:$I$1007,VLOOKUP(Span,Data!$N$4:$Y$11,Data!$Y$1,FALSE),FALSE)</f>
        <v>1.2478151458772924</v>
      </c>
      <c r="W556" s="19">
        <f>AH556*VLOOKUP($O556,AProperties!$A$8:$I$1007,VLOOKUP(Span,Data!$N$4:$Y$11,Data!$Y$1,FALSE),FALSE)</f>
        <v>1.3477943999961182</v>
      </c>
      <c r="X556" s="19">
        <f>AI556*VLOOKUP($O556,AProperties!$A$8:$I$1007,VLOOKUP(Span,Data!$N$4:$Y$11,Data!$Y$1,FALSE),FALSE)</f>
        <v>1.4408528207422935</v>
      </c>
      <c r="Y556" s="19">
        <f>AJ556*VLOOKUP($O556,AProperties!$A$8:$I$1007,VLOOKUP(Span,Data!$N$4:$Y$11,Data!$Y$1,FALSE),FALSE)</f>
        <v>1.528255200357961</v>
      </c>
      <c r="Z556" s="19">
        <f>AK556*VLOOKUP($O556,AProperties!$A$8:$I$1007,VLOOKUP(Span,Data!$N$4:$Y$11,Data!$Y$1,FALSE),FALSE)</f>
        <v>1.6109224263760435</v>
      </c>
      <c r="AA556" s="19">
        <f>$I556*AA$19^0.5/VLOOKUP($O556,AProperties!$AY$8:$BG$1007,VLOOKUP(Span,Data!$N$4:$Y$11,Data!$Y$1,FALSE),FALSE)</f>
        <v>0.57447243949451732</v>
      </c>
      <c r="AB556" s="19">
        <f>$I556*AB$19^0.5/VLOOKUP($O556,AProperties!$AY$8:$BG$1007,VLOOKUP(Span,Data!$N$4:$Y$11,Data!$Y$1,FALSE),FALSE)</f>
        <v>0.8124267151427037</v>
      </c>
      <c r="AC556" s="19">
        <f>$I556*AC$19^0.5/VLOOKUP($O556,AProperties!$AY$8:$BG$1007,VLOOKUP(Span,Data!$N$4:$Y$11,Data!$Y$1,FALSE),FALSE)</f>
        <v>1.1489448789890346</v>
      </c>
      <c r="AD556" s="19">
        <f>$I556*AD$19^0.5/VLOOKUP($O556,AProperties!$AY$8:$BG$1007,VLOOKUP(Span,Data!$N$4:$Y$11,Data!$Y$1,FALSE),FALSE)</f>
        <v>1.4071643480534501</v>
      </c>
      <c r="AE556" s="19">
        <f>$I556*AE$19^0.5/VLOOKUP($O556,AProperties!$AY$8:$BG$1007,VLOOKUP(Span,Data!$N$4:$Y$11,Data!$Y$1,FALSE),FALSE)</f>
        <v>1.6248534302854074</v>
      </c>
      <c r="AF556" s="19">
        <f>$I556*AF$19^0.5/VLOOKUP($O556,AProperties!$AY$8:$BG$1007,VLOOKUP(Span,Data!$N$4:$Y$11,Data!$Y$1,FALSE),FALSE)</f>
        <v>1.8166413617959429</v>
      </c>
      <c r="AG556" s="19">
        <f>$I556*AG$19^0.5/VLOOKUP($O556,AProperties!$AY$8:$BG$1007,VLOOKUP(Span,Data!$N$4:$Y$11,Data!$Y$1,FALSE),FALSE)</f>
        <v>1.9900309055050835</v>
      </c>
      <c r="AH556" s="19">
        <f>$I556*AH$19^0.5/VLOOKUP($O556,AProperties!$AY$8:$BG$1007,VLOOKUP(Span,Data!$N$4:$Y$11,Data!$Y$1,FALSE),FALSE)</f>
        <v>2.149479046732707</v>
      </c>
      <c r="AI556" s="19">
        <f>$I556*AI$19^0.5/VLOOKUP($O556,AProperties!$AY$8:$BG$1007,VLOOKUP(Span,Data!$N$4:$Y$11,Data!$Y$1,FALSE),FALSE)</f>
        <v>2.2978897579780693</v>
      </c>
      <c r="AJ556" s="19">
        <f>$I556*AJ$19^0.5/VLOOKUP($O556,AProperties!$AY$8:$BG$1007,VLOOKUP(Span,Data!$N$4:$Y$11,Data!$Y$1,FALSE),FALSE)</f>
        <v>2.4372801454281108</v>
      </c>
      <c r="AK556" s="19">
        <f>$I556*AK$19^0.5/VLOOKUP($O556,AProperties!$AY$8:$BG$1007,VLOOKUP(Span,Data!$N$4:$Y$11,Data!$Y$1,FALSE),FALSE)</f>
        <v>2.5691188518197512</v>
      </c>
      <c r="AL556" s="47">
        <f t="shared" si="73"/>
        <v>0.53700000000000003</v>
      </c>
    </row>
    <row r="557" spans="1:38" x14ac:dyDescent="0.25">
      <c r="A557" s="15">
        <v>0.53800000000000003</v>
      </c>
      <c r="B557" s="116">
        <f>VLOOKUP($A557,APropertiesDimless!$A$7:$I$1007,VLOOKUP(Span,Data!$N$4:$Y$11,Data!$Y$1,FALSE),FALSE)</f>
        <v>0.60075566700600158</v>
      </c>
      <c r="C557" s="6">
        <f t="shared" si="69"/>
        <v>0.83837783350300077</v>
      </c>
      <c r="D557" s="116">
        <f>VLOOKUP($A557,AProperties!$AE$8:$AM$1007,VLOOKUP(Span,Data!$N$4:$Y$11,Data!$Y$1,FALSE),FALSE)</f>
        <v>0.64753291069644781</v>
      </c>
      <c r="E557" s="116">
        <f t="shared" si="70"/>
        <v>0.98664230458926683</v>
      </c>
      <c r="F557" s="6">
        <f t="shared" si="74"/>
        <v>1.5716532277666679</v>
      </c>
      <c r="G557" s="9"/>
      <c r="H557" s="15">
        <f t="shared" si="71"/>
        <v>0.53800000000000003</v>
      </c>
      <c r="I557" s="6">
        <f>VLOOKUP(H557,AProperties!$AO$8:$AW$1007,VLOOKUP(Span,Data!$N$4:$Y$11,Data!$Y$1,FALSE),FALSE)^(2/3)</f>
        <v>0.4069971727636425</v>
      </c>
      <c r="J557" s="15">
        <f>$I557*(Slope^0.5)/VLOOKUP($H557,AProperties!$AY$8:$BG$1007,VLOOKUP(Span,Data!$N$4:$Y$11,Data!$Y$1,FALSE),FALSE)</f>
        <v>1.4083516347060541</v>
      </c>
      <c r="K557" s="15">
        <f>$J557*VLOOKUP($H557,AProperties!$A$8:$I$1007,VLOOKUP(Span,Data!$N$4:$Y$11,Data!$Y$1,FALSE),FALSE)</f>
        <v>0.88455596455905328</v>
      </c>
      <c r="L557" s="15">
        <f t="shared" si="75"/>
        <v>1.4083516347060541</v>
      </c>
      <c r="M557" s="15">
        <f t="shared" si="76"/>
        <v>0.53800000000000003</v>
      </c>
      <c r="O557" s="28">
        <f t="shared" si="72"/>
        <v>0.53800000000000003</v>
      </c>
      <c r="P557" s="19">
        <f>AA557*VLOOKUP($O557,AProperties!$A$8:$I$1007,VLOOKUP(Span,Data!$N$4:$Y$11,Data!$Y$1,FALSE),FALSE)</f>
        <v>0.36111846035084694</v>
      </c>
      <c r="Q557" s="19">
        <f>AB557*VLOOKUP($O557,AProperties!$A$8:$I$1007,VLOOKUP(Span,Data!$N$4:$Y$11,Data!$Y$1,FALSE),FALSE)</f>
        <v>0.51069862425145851</v>
      </c>
      <c r="R557" s="19">
        <f>AC557*VLOOKUP($O557,AProperties!$A$8:$I$1007,VLOOKUP(Span,Data!$N$4:$Y$11,Data!$Y$1,FALSE),FALSE)</f>
        <v>0.72223692070169387</v>
      </c>
      <c r="S557" s="19">
        <f>AD557*VLOOKUP($O557,AProperties!$A$8:$I$1007,VLOOKUP(Span,Data!$N$4:$Y$11,Data!$Y$1,FALSE),FALSE)</f>
        <v>0.88455596455905328</v>
      </c>
      <c r="T557" s="19">
        <f>AE557*VLOOKUP($O557,AProperties!$A$8:$I$1007,VLOOKUP(Span,Data!$N$4:$Y$11,Data!$Y$1,FALSE),FALSE)</f>
        <v>1.021397248502917</v>
      </c>
      <c r="U557" s="19">
        <f>AF557*VLOOKUP($O557,AProperties!$A$8:$I$1007,VLOOKUP(Span,Data!$N$4:$Y$11,Data!$Y$1,FALSE),FALSE)</f>
        <v>1.1419568398418838</v>
      </c>
      <c r="V557" s="19">
        <f>AG557*VLOOKUP($O557,AProperties!$A$8:$I$1007,VLOOKUP(Span,Data!$N$4:$Y$11,Data!$Y$1,FALSE),FALSE)</f>
        <v>1.2509510417574281</v>
      </c>
      <c r="W557" s="19">
        <f>AH557*VLOOKUP($O557,AProperties!$A$8:$I$1007,VLOOKUP(Span,Data!$N$4:$Y$11,Data!$Y$1,FALSE),FALSE)</f>
        <v>1.3511815546721788</v>
      </c>
      <c r="X557" s="19">
        <f>AI557*VLOOKUP($O557,AProperties!$A$8:$I$1007,VLOOKUP(Span,Data!$N$4:$Y$11,Data!$Y$1,FALSE),FALSE)</f>
        <v>1.4444738414033877</v>
      </c>
      <c r="Y557" s="19">
        <f>AJ557*VLOOKUP($O557,AProperties!$A$8:$I$1007,VLOOKUP(Span,Data!$N$4:$Y$11,Data!$Y$1,FALSE),FALSE)</f>
        <v>1.5320958727543752</v>
      </c>
      <c r="Z557" s="19">
        <f>AK557*VLOOKUP($O557,AProperties!$A$8:$I$1007,VLOOKUP(Span,Data!$N$4:$Y$11,Data!$Y$1,FALSE),FALSE)</f>
        <v>1.6149708505491125</v>
      </c>
      <c r="AA557" s="19">
        <f>$I557*AA$19^0.5/VLOOKUP($O557,AProperties!$AY$8:$BG$1007,VLOOKUP(Span,Data!$N$4:$Y$11,Data!$Y$1,FALSE),FALSE)</f>
        <v>0.57495714724073355</v>
      </c>
      <c r="AB557" s="19">
        <f>$I557*AB$19^0.5/VLOOKUP($O557,AProperties!$AY$8:$BG$1007,VLOOKUP(Span,Data!$N$4:$Y$11,Data!$Y$1,FALSE),FALSE)</f>
        <v>0.81311219541118995</v>
      </c>
      <c r="AC557" s="19">
        <f>$I557*AC$19^0.5/VLOOKUP($O557,AProperties!$AY$8:$BG$1007,VLOOKUP(Span,Data!$N$4:$Y$11,Data!$Y$1,FALSE),FALSE)</f>
        <v>1.1499142944814671</v>
      </c>
      <c r="AD557" s="19">
        <f>$I557*AD$19^0.5/VLOOKUP($O557,AProperties!$AY$8:$BG$1007,VLOOKUP(Span,Data!$N$4:$Y$11,Data!$Y$1,FALSE),FALSE)</f>
        <v>1.4083516347060541</v>
      </c>
      <c r="AE557" s="19">
        <f>$I557*AE$19^0.5/VLOOKUP($O557,AProperties!$AY$8:$BG$1007,VLOOKUP(Span,Data!$N$4:$Y$11,Data!$Y$1,FALSE),FALSE)</f>
        <v>1.6262243908223799</v>
      </c>
      <c r="AF557" s="19">
        <f>$I557*AF$19^0.5/VLOOKUP($O557,AProperties!$AY$8:$BG$1007,VLOOKUP(Span,Data!$N$4:$Y$11,Data!$Y$1,FALSE),FALSE)</f>
        <v>1.8181741422735129</v>
      </c>
      <c r="AG557" s="19">
        <f>$I557*AG$19^0.5/VLOOKUP($O557,AProperties!$AY$8:$BG$1007,VLOOKUP(Span,Data!$N$4:$Y$11,Data!$Y$1,FALSE),FALSE)</f>
        <v>1.9917099823916209</v>
      </c>
      <c r="AH557" s="19">
        <f>$I557*AH$19^0.5/VLOOKUP($O557,AProperties!$AY$8:$BG$1007,VLOOKUP(Span,Data!$N$4:$Y$11,Data!$Y$1,FALSE),FALSE)</f>
        <v>2.151292657051763</v>
      </c>
      <c r="AI557" s="19">
        <f>$I557*AI$19^0.5/VLOOKUP($O557,AProperties!$AY$8:$BG$1007,VLOOKUP(Span,Data!$N$4:$Y$11,Data!$Y$1,FALSE),FALSE)</f>
        <v>2.2998285889629342</v>
      </c>
      <c r="AJ557" s="19">
        <f>$I557*AJ$19^0.5/VLOOKUP($O557,AProperties!$AY$8:$BG$1007,VLOOKUP(Span,Data!$N$4:$Y$11,Data!$Y$1,FALSE),FALSE)</f>
        <v>2.4393365862335692</v>
      </c>
      <c r="AK557" s="19">
        <f>$I557*AK$19^0.5/VLOOKUP($O557,AProperties!$AY$8:$BG$1007,VLOOKUP(Span,Data!$N$4:$Y$11,Data!$Y$1,FALSE),FALSE)</f>
        <v>2.5712865307592714</v>
      </c>
      <c r="AL557" s="47">
        <f t="shared" si="73"/>
        <v>0.53800000000000003</v>
      </c>
    </row>
    <row r="558" spans="1:38" x14ac:dyDescent="0.25">
      <c r="A558" s="15">
        <v>0.53900000000000003</v>
      </c>
      <c r="B558" s="116">
        <f>VLOOKUP($A558,APropertiesDimless!$A$7:$I$1007,VLOOKUP(Span,Data!$N$4:$Y$11,Data!$Y$1,FALSE),FALSE)</f>
        <v>0.6021978269763486</v>
      </c>
      <c r="C558" s="6">
        <f t="shared" si="69"/>
        <v>0.84009891348817434</v>
      </c>
      <c r="D558" s="116">
        <f>VLOOKUP($A558,AProperties!$AE$8:$AM$1007,VLOOKUP(Span,Data!$N$4:$Y$11,Data!$Y$1,FALSE),FALSE)</f>
        <v>0.64861037885177231</v>
      </c>
      <c r="E558" s="116">
        <f t="shared" si="70"/>
        <v>0.9890656443861997</v>
      </c>
      <c r="F558" s="6">
        <f t="shared" si="74"/>
        <v>1.5761568373976063</v>
      </c>
      <c r="G558" s="9"/>
      <c r="H558" s="15">
        <f t="shared" si="71"/>
        <v>0.53900000000000003</v>
      </c>
      <c r="I558" s="6">
        <f>VLOOKUP(H558,AProperties!$AO$8:$AW$1007,VLOOKUP(Span,Data!$N$4:$Y$11,Data!$Y$1,FALSE),FALSE)^(2/3)</f>
        <v>0.40723896410996091</v>
      </c>
      <c r="J558" s="15">
        <f>$I558*(Slope^0.5)/VLOOKUP($H558,AProperties!$AY$8:$BG$1007,VLOOKUP(Span,Data!$N$4:$Y$11,Data!$Y$1,FALSE),FALSE)</f>
        <v>1.4095360455612569</v>
      </c>
      <c r="K558" s="15">
        <f>$J558*VLOOKUP($H558,AProperties!$A$8:$I$1007,VLOOKUP(Span,Data!$N$4:$Y$11,Data!$Y$1,FALSE),FALSE)</f>
        <v>0.88677297064428817</v>
      </c>
      <c r="L558" s="15">
        <f t="shared" si="75"/>
        <v>1.4095360455612569</v>
      </c>
      <c r="M558" s="15">
        <f t="shared" si="76"/>
        <v>0.53900000000000003</v>
      </c>
      <c r="O558" s="28">
        <f t="shared" si="72"/>
        <v>0.53900000000000003</v>
      </c>
      <c r="P558" s="19">
        <f>AA558*VLOOKUP($O558,AProperties!$A$8:$I$1007,VLOOKUP(Span,Data!$N$4:$Y$11,Data!$Y$1,FALSE),FALSE)</f>
        <v>0.36202354929509206</v>
      </c>
      <c r="Q558" s="19">
        <f>AB558*VLOOKUP($O558,AProperties!$A$8:$I$1007,VLOOKUP(Span,Data!$N$4:$Y$11,Data!$Y$1,FALSE),FALSE)</f>
        <v>0.51197861331156391</v>
      </c>
      <c r="R558" s="19">
        <f>AC558*VLOOKUP($O558,AProperties!$A$8:$I$1007,VLOOKUP(Span,Data!$N$4:$Y$11,Data!$Y$1,FALSE),FALSE)</f>
        <v>0.72404709859018412</v>
      </c>
      <c r="S558" s="19">
        <f>AD558*VLOOKUP($O558,AProperties!$A$8:$I$1007,VLOOKUP(Span,Data!$N$4:$Y$11,Data!$Y$1,FALSE),FALSE)</f>
        <v>0.88677297064428817</v>
      </c>
      <c r="T558" s="19">
        <f>AE558*VLOOKUP($O558,AProperties!$A$8:$I$1007,VLOOKUP(Span,Data!$N$4:$Y$11,Data!$Y$1,FALSE),FALSE)</f>
        <v>1.0239572266231278</v>
      </c>
      <c r="U558" s="19">
        <f>AF558*VLOOKUP($O558,AProperties!$A$8:$I$1007,VLOOKUP(Span,Data!$N$4:$Y$11,Data!$Y$1,FALSE),FALSE)</f>
        <v>1.1448189823907358</v>
      </c>
      <c r="V558" s="19">
        <f>AG558*VLOOKUP($O558,AProperties!$A$8:$I$1007,VLOOKUP(Span,Data!$N$4:$Y$11,Data!$Y$1,FALSE),FALSE)</f>
        <v>1.2540863618310312</v>
      </c>
      <c r="W558" s="19">
        <f>AH558*VLOOKUP($O558,AProperties!$A$8:$I$1007,VLOOKUP(Span,Data!$N$4:$Y$11,Data!$Y$1,FALSE),FALSE)</f>
        <v>1.3545680874061012</v>
      </c>
      <c r="X558" s="19">
        <f>AI558*VLOOKUP($O558,AProperties!$A$8:$I$1007,VLOOKUP(Span,Data!$N$4:$Y$11,Data!$Y$1,FALSE),FALSE)</f>
        <v>1.4480941971803682</v>
      </c>
      <c r="Y558" s="19">
        <f>AJ558*VLOOKUP($O558,AProperties!$A$8:$I$1007,VLOOKUP(Span,Data!$N$4:$Y$11,Data!$Y$1,FALSE),FALSE)</f>
        <v>1.5359358399346916</v>
      </c>
      <c r="Z558" s="19">
        <f>AK558*VLOOKUP($O558,AProperties!$A$8:$I$1007,VLOOKUP(Span,Data!$N$4:$Y$11,Data!$Y$1,FALSE),FALSE)</f>
        <v>1.6190185313591434</v>
      </c>
      <c r="AA558" s="19">
        <f>$I558*AA$19^0.5/VLOOKUP($O558,AProperties!$AY$8:$BG$1007,VLOOKUP(Span,Data!$N$4:$Y$11,Data!$Y$1,FALSE),FALSE)</f>
        <v>0.57544068094757694</v>
      </c>
      <c r="AB558" s="19">
        <f>$I558*AB$19^0.5/VLOOKUP($O558,AProperties!$AY$8:$BG$1007,VLOOKUP(Span,Data!$N$4:$Y$11,Data!$Y$1,FALSE),FALSE)</f>
        <v>0.81379601533727242</v>
      </c>
      <c r="AC558" s="19">
        <f>$I558*AC$19^0.5/VLOOKUP($O558,AProperties!$AY$8:$BG$1007,VLOOKUP(Span,Data!$N$4:$Y$11,Data!$Y$1,FALSE),FALSE)</f>
        <v>1.1508813618951539</v>
      </c>
      <c r="AD558" s="19">
        <f>$I558*AD$19^0.5/VLOOKUP($O558,AProperties!$AY$8:$BG$1007,VLOOKUP(Span,Data!$N$4:$Y$11,Data!$Y$1,FALSE),FALSE)</f>
        <v>1.4095360455612569</v>
      </c>
      <c r="AE558" s="19">
        <f>$I558*AE$19^0.5/VLOOKUP($O558,AProperties!$AY$8:$BG$1007,VLOOKUP(Span,Data!$N$4:$Y$11,Data!$Y$1,FALSE),FALSE)</f>
        <v>1.6275920306745448</v>
      </c>
      <c r="AF558" s="19">
        <f>$I558*AF$19^0.5/VLOOKUP($O558,AProperties!$AY$8:$BG$1007,VLOOKUP(Span,Data!$N$4:$Y$11,Data!$Y$1,FALSE),FALSE)</f>
        <v>1.8197032101126025</v>
      </c>
      <c r="AG558" s="19">
        <f>$I558*AG$19^0.5/VLOOKUP($O558,AProperties!$AY$8:$BG$1007,VLOOKUP(Span,Data!$N$4:$Y$11,Data!$Y$1,FALSE),FALSE)</f>
        <v>1.9933849922864708</v>
      </c>
      <c r="AH558" s="19">
        <f>$I558*AH$19^0.5/VLOOKUP($O558,AProperties!$AY$8:$BG$1007,VLOOKUP(Span,Data!$N$4:$Y$11,Data!$Y$1,FALSE),FALSE)</f>
        <v>2.1531018745177279</v>
      </c>
      <c r="AI558" s="19">
        <f>$I558*AI$19^0.5/VLOOKUP($O558,AProperties!$AY$8:$BG$1007,VLOOKUP(Span,Data!$N$4:$Y$11,Data!$Y$1,FALSE),FALSE)</f>
        <v>2.3017627237903078</v>
      </c>
      <c r="AJ558" s="19">
        <f>$I558*AJ$19^0.5/VLOOKUP($O558,AProperties!$AY$8:$BG$1007,VLOOKUP(Span,Data!$N$4:$Y$11,Data!$Y$1,FALSE),FALSE)</f>
        <v>2.4413880460118169</v>
      </c>
      <c r="AK558" s="19">
        <f>$I558*AK$19^0.5/VLOOKUP($O558,AProperties!$AY$8:$BG$1007,VLOOKUP(Span,Data!$N$4:$Y$11,Data!$Y$1,FALSE),FALSE)</f>
        <v>2.5734489592350998</v>
      </c>
      <c r="AL558" s="47">
        <f t="shared" si="73"/>
        <v>0.53900000000000003</v>
      </c>
    </row>
    <row r="559" spans="1:38" x14ac:dyDescent="0.25">
      <c r="A559" s="15">
        <v>0.54</v>
      </c>
      <c r="B559" s="116">
        <f>VLOOKUP($A559,APropertiesDimless!$A$7:$I$1007,VLOOKUP(Span,Data!$N$4:$Y$11,Data!$Y$1,FALSE),FALSE)</f>
        <v>0.60364261275948916</v>
      </c>
      <c r="C559" s="6">
        <f t="shared" si="69"/>
        <v>0.84182130637974462</v>
      </c>
      <c r="D559" s="116">
        <f>VLOOKUP($A559,AProperties!$AE$8:$AM$1007,VLOOKUP(Span,Data!$N$4:$Y$11,Data!$Y$1,FALSE),FALSE)</f>
        <v>0.64968705382974834</v>
      </c>
      <c r="E559" s="116">
        <f t="shared" si="70"/>
        <v>0.99149216348447189</v>
      </c>
      <c r="F559" s="6">
        <f t="shared" si="74"/>
        <v>1.5806659656619177</v>
      </c>
      <c r="G559" s="9"/>
      <c r="H559" s="15">
        <f t="shared" si="71"/>
        <v>0.54</v>
      </c>
      <c r="I559" s="6">
        <f>VLOOKUP(H559,AProperties!$AO$8:$AW$1007,VLOOKUP(Span,Data!$N$4:$Y$11,Data!$Y$1,FALSE),FALSE)^(2/3)</f>
        <v>0.40747982519799431</v>
      </c>
      <c r="J559" s="15">
        <f>$I559*(Slope^0.5)/VLOOKUP($H559,AProperties!$AY$8:$BG$1007,VLOOKUP(Span,Data!$N$4:$Y$11,Data!$Y$1,FALSE),FALSE)</f>
        <v>1.4107175818843372</v>
      </c>
      <c r="K559" s="15">
        <f>$J559*VLOOKUP($H559,AProperties!$A$8:$I$1007,VLOOKUP(Span,Data!$N$4:$Y$11,Data!$Y$1,FALSE),FALSE)</f>
        <v>0.88898955560548099</v>
      </c>
      <c r="L559" s="15">
        <f t="shared" si="75"/>
        <v>1.4107175818843372</v>
      </c>
      <c r="M559" s="15">
        <f t="shared" si="76"/>
        <v>0.54</v>
      </c>
      <c r="O559" s="28">
        <f t="shared" si="72"/>
        <v>0.54</v>
      </c>
      <c r="P559" s="19">
        <f>AA559*VLOOKUP($O559,AProperties!$A$8:$I$1007,VLOOKUP(Span,Data!$N$4:$Y$11,Data!$Y$1,FALSE),FALSE)</f>
        <v>0.36292846631616682</v>
      </c>
      <c r="Q559" s="19">
        <f>AB559*VLOOKUP($O559,AProperties!$A$8:$I$1007,VLOOKUP(Span,Data!$N$4:$Y$11,Data!$Y$1,FALSE),FALSE)</f>
        <v>0.51325835923559027</v>
      </c>
      <c r="R559" s="19">
        <f>AC559*VLOOKUP($O559,AProperties!$A$8:$I$1007,VLOOKUP(Span,Data!$N$4:$Y$11,Data!$Y$1,FALSE),FALSE)</f>
        <v>0.72585693263233364</v>
      </c>
      <c r="S559" s="19">
        <f>AD559*VLOOKUP($O559,AProperties!$A$8:$I$1007,VLOOKUP(Span,Data!$N$4:$Y$11,Data!$Y$1,FALSE),FALSE)</f>
        <v>0.88898955560548099</v>
      </c>
      <c r="T559" s="19">
        <f>AE559*VLOOKUP($O559,AProperties!$A$8:$I$1007,VLOOKUP(Span,Data!$N$4:$Y$11,Data!$Y$1,FALSE),FALSE)</f>
        <v>1.0265167184711805</v>
      </c>
      <c r="U559" s="19">
        <f>AF559*VLOOKUP($O559,AProperties!$A$8:$I$1007,VLOOKUP(Span,Data!$N$4:$Y$11,Data!$Y$1,FALSE),FALSE)</f>
        <v>1.1476805812707866</v>
      </c>
      <c r="V559" s="19">
        <f>AG559*VLOOKUP($O559,AProperties!$A$8:$I$1007,VLOOKUP(Span,Data!$N$4:$Y$11,Data!$Y$1,FALSE),FALSE)</f>
        <v>1.2572210863453019</v>
      </c>
      <c r="W559" s="19">
        <f>AH559*VLOOKUP($O559,AProperties!$A$8:$I$1007,VLOOKUP(Span,Data!$N$4:$Y$11,Data!$Y$1,FALSE),FALSE)</f>
        <v>1.3579539768624234</v>
      </c>
      <c r="X559" s="19">
        <f>AI559*VLOOKUP($O559,AProperties!$A$8:$I$1007,VLOOKUP(Span,Data!$N$4:$Y$11,Data!$Y$1,FALSE),FALSE)</f>
        <v>1.4517138652646673</v>
      </c>
      <c r="Y559" s="19">
        <f>AJ559*VLOOKUP($O559,AProperties!$A$8:$I$1007,VLOOKUP(Span,Data!$N$4:$Y$11,Data!$Y$1,FALSE),FALSE)</f>
        <v>1.5397750777067705</v>
      </c>
      <c r="Z559" s="19">
        <f>AK559*VLOOKUP($O559,AProperties!$A$8:$I$1007,VLOOKUP(Span,Data!$N$4:$Y$11,Data!$Y$1,FALSE),FALSE)</f>
        <v>1.6230654433053837</v>
      </c>
      <c r="AA559" s="19">
        <f>$I559*AA$19^0.5/VLOOKUP($O559,AProperties!$AY$8:$BG$1007,VLOOKUP(Span,Data!$N$4:$Y$11,Data!$Y$1,FALSE),FALSE)</f>
        <v>0.5759230411315952</v>
      </c>
      <c r="AB559" s="19">
        <f>$I559*AB$19^0.5/VLOOKUP($O559,AProperties!$AY$8:$BG$1007,VLOOKUP(Span,Data!$N$4:$Y$11,Data!$Y$1,FALSE),FALSE)</f>
        <v>0.81447817565145997</v>
      </c>
      <c r="AC559" s="19">
        <f>$I559*AC$19^0.5/VLOOKUP($O559,AProperties!$AY$8:$BG$1007,VLOOKUP(Span,Data!$N$4:$Y$11,Data!$Y$1,FALSE),FALSE)</f>
        <v>1.1518460822631904</v>
      </c>
      <c r="AD559" s="19">
        <f>$I559*AD$19^0.5/VLOOKUP($O559,AProperties!$AY$8:$BG$1007,VLOOKUP(Span,Data!$N$4:$Y$11,Data!$Y$1,FALSE),FALSE)</f>
        <v>1.4107175818843372</v>
      </c>
      <c r="AE559" s="19">
        <f>$I559*AE$19^0.5/VLOOKUP($O559,AProperties!$AY$8:$BG$1007,VLOOKUP(Span,Data!$N$4:$Y$11,Data!$Y$1,FALSE),FALSE)</f>
        <v>1.6289563513029199</v>
      </c>
      <c r="AF559" s="19">
        <f>$I559*AF$19^0.5/VLOOKUP($O559,AProperties!$AY$8:$BG$1007,VLOOKUP(Span,Data!$N$4:$Y$11,Data!$Y$1,FALSE),FALSE)</f>
        <v>1.8212285669466783</v>
      </c>
      <c r="AG559" s="19">
        <f>$I559*AG$19^0.5/VLOOKUP($O559,AProperties!$AY$8:$BG$1007,VLOOKUP(Span,Data!$N$4:$Y$11,Data!$Y$1,FALSE),FALSE)</f>
        <v>1.9950559369790068</v>
      </c>
      <c r="AH559" s="19">
        <f>$I559*AH$19^0.5/VLOOKUP($O559,AProperties!$AY$8:$BG$1007,VLOOKUP(Span,Data!$N$4:$Y$11,Data!$Y$1,FALSE),FALSE)</f>
        <v>2.154906701063346</v>
      </c>
      <c r="AI559" s="19">
        <f>$I559*AI$19^0.5/VLOOKUP($O559,AProperties!$AY$8:$BG$1007,VLOOKUP(Span,Data!$N$4:$Y$11,Data!$Y$1,FALSE),FALSE)</f>
        <v>2.3036921645263808</v>
      </c>
      <c r="AJ559" s="19">
        <f>$I559*AJ$19^0.5/VLOOKUP($O559,AProperties!$AY$8:$BG$1007,VLOOKUP(Span,Data!$N$4:$Y$11,Data!$Y$1,FALSE),FALSE)</f>
        <v>2.4434345269543796</v>
      </c>
      <c r="AK559" s="19">
        <f>$I559*AK$19^0.5/VLOOKUP($O559,AProperties!$AY$8:$BG$1007,VLOOKUP(Span,Data!$N$4:$Y$11,Data!$Y$1,FALSE),FALSE)</f>
        <v>2.5756061395573089</v>
      </c>
      <c r="AL559" s="47">
        <f t="shared" si="73"/>
        <v>0.54</v>
      </c>
    </row>
    <row r="560" spans="1:38" x14ac:dyDescent="0.25">
      <c r="A560" s="15">
        <v>0.54100000000000004</v>
      </c>
      <c r="B560" s="116">
        <f>VLOOKUP($A560,APropertiesDimless!$A$7:$I$1007,VLOOKUP(Span,Data!$N$4:$Y$11,Data!$Y$1,FALSE),FALSE)</f>
        <v>0.60509003978222631</v>
      </c>
      <c r="C560" s="6">
        <f t="shared" si="69"/>
        <v>0.84354501989111319</v>
      </c>
      <c r="D560" s="116">
        <f>VLOOKUP($A560,AProperties!$AE$8:$AM$1007,VLOOKUP(Span,Data!$N$4:$Y$11,Data!$Y$1,FALSE),FALSE)</f>
        <v>0.65076293341685676</v>
      </c>
      <c r="E560" s="116">
        <f t="shared" si="70"/>
        <v>0.99392187334042814</v>
      </c>
      <c r="F560" s="6">
        <f t="shared" si="74"/>
        <v>1.5851806220602871</v>
      </c>
      <c r="G560" s="9"/>
      <c r="H560" s="15">
        <f t="shared" si="71"/>
        <v>0.54100000000000004</v>
      </c>
      <c r="I560" s="6">
        <f>VLOOKUP(H560,AProperties!$AO$8:$AW$1007,VLOOKUP(Span,Data!$N$4:$Y$11,Data!$Y$1,FALSE),FALSE)^(2/3)</f>
        <v>0.40771975686491346</v>
      </c>
      <c r="J560" s="15">
        <f>$I560*(Slope^0.5)/VLOOKUP($H560,AProperties!$AY$8:$BG$1007,VLOOKUP(Span,Data!$N$4:$Y$11,Data!$Y$1,FALSE),FALSE)</f>
        <v>1.4118962449156522</v>
      </c>
      <c r="K560" s="15">
        <f>$J560*VLOOKUP($H560,AProperties!$A$8:$I$1007,VLOOKUP(Span,Data!$N$4:$Y$11,Data!$Y$1,FALSE),FALSE)</f>
        <v>0.89120570546129252</v>
      </c>
      <c r="L560" s="15">
        <f t="shared" si="75"/>
        <v>1.4118962449156522</v>
      </c>
      <c r="M560" s="15">
        <f t="shared" si="76"/>
        <v>0.54100000000000004</v>
      </c>
      <c r="O560" s="28">
        <f t="shared" si="72"/>
        <v>0.54100000000000004</v>
      </c>
      <c r="P560" s="19">
        <f>AA560*VLOOKUP($O560,AProperties!$A$8:$I$1007,VLOOKUP(Span,Data!$N$4:$Y$11,Data!$Y$1,FALSE),FALSE)</f>
        <v>0.36383320570621364</v>
      </c>
      <c r="Q560" s="19">
        <f>AB560*VLOOKUP($O560,AProperties!$A$8:$I$1007,VLOOKUP(Span,Data!$N$4:$Y$11,Data!$Y$1,FALSE),FALSE)</f>
        <v>0.5145378539514075</v>
      </c>
      <c r="R560" s="19">
        <f>AC560*VLOOKUP($O560,AProperties!$A$8:$I$1007,VLOOKUP(Span,Data!$N$4:$Y$11,Data!$Y$1,FALSE),FALSE)</f>
        <v>0.72766641141242727</v>
      </c>
      <c r="S560" s="19">
        <f>AD560*VLOOKUP($O560,AProperties!$A$8:$I$1007,VLOOKUP(Span,Data!$N$4:$Y$11,Data!$Y$1,FALSE),FALSE)</f>
        <v>0.89120570546129252</v>
      </c>
      <c r="T560" s="19">
        <f>AE560*VLOOKUP($O560,AProperties!$A$8:$I$1007,VLOOKUP(Span,Data!$N$4:$Y$11,Data!$Y$1,FALSE),FALSE)</f>
        <v>1.029075707902815</v>
      </c>
      <c r="U560" s="19">
        <f>AF560*VLOOKUP($O560,AProperties!$A$8:$I$1007,VLOOKUP(Span,Data!$N$4:$Y$11,Data!$Y$1,FALSE),FALSE)</f>
        <v>1.1505416184322059</v>
      </c>
      <c r="V560" s="19">
        <f>AG560*VLOOKUP($O560,AProperties!$A$8:$I$1007,VLOOKUP(Span,Data!$N$4:$Y$11,Data!$Y$1,FALSE),FALSE)</f>
        <v>1.2603551955276417</v>
      </c>
      <c r="W560" s="19">
        <f>AH560*VLOOKUP($O560,AProperties!$A$8:$I$1007,VLOOKUP(Span,Data!$N$4:$Y$11,Data!$Y$1,FALSE),FALSE)</f>
        <v>1.3613392016842971</v>
      </c>
      <c r="X560" s="19">
        <f>AI560*VLOOKUP($O560,AProperties!$A$8:$I$1007,VLOOKUP(Span,Data!$N$4:$Y$11,Data!$Y$1,FALSE),FALSE)</f>
        <v>1.4553328228248545</v>
      </c>
      <c r="Y560" s="19">
        <f>AJ560*VLOOKUP($O560,AProperties!$A$8:$I$1007,VLOOKUP(Span,Data!$N$4:$Y$11,Data!$Y$1,FALSE),FALSE)</f>
        <v>1.5436135618542224</v>
      </c>
      <c r="Z560" s="19">
        <f>AK560*VLOOKUP($O560,AProperties!$A$8:$I$1007,VLOOKUP(Span,Data!$N$4:$Y$11,Data!$Y$1,FALSE),FALSE)</f>
        <v>1.6271115608615163</v>
      </c>
      <c r="AA560" s="19">
        <f>$I560*AA$19^0.5/VLOOKUP($O560,AProperties!$AY$8:$BG$1007,VLOOKUP(Span,Data!$N$4:$Y$11,Data!$Y$1,FALSE),FALSE)</f>
        <v>0.5764042282991626</v>
      </c>
      <c r="AB560" s="19">
        <f>$I560*AB$19^0.5/VLOOKUP($O560,AProperties!$AY$8:$BG$1007,VLOOKUP(Span,Data!$N$4:$Y$11,Data!$Y$1,FALSE),FALSE)</f>
        <v>0.81515867706987355</v>
      </c>
      <c r="AC560" s="19">
        <f>$I560*AC$19^0.5/VLOOKUP($O560,AProperties!$AY$8:$BG$1007,VLOOKUP(Span,Data!$N$4:$Y$11,Data!$Y$1,FALSE),FALSE)</f>
        <v>1.1528084565983252</v>
      </c>
      <c r="AD560" s="19">
        <f>$I560*AD$19^0.5/VLOOKUP($O560,AProperties!$AY$8:$BG$1007,VLOOKUP(Span,Data!$N$4:$Y$11,Data!$Y$1,FALSE),FALSE)</f>
        <v>1.4118962449156522</v>
      </c>
      <c r="AE560" s="19">
        <f>$I560*AE$19^0.5/VLOOKUP($O560,AProperties!$AY$8:$BG$1007,VLOOKUP(Span,Data!$N$4:$Y$11,Data!$Y$1,FALSE),FALSE)</f>
        <v>1.6303173541397471</v>
      </c>
      <c r="AF560" s="19">
        <f>$I560*AF$19^0.5/VLOOKUP($O560,AProperties!$AY$8:$BG$1007,VLOOKUP(Span,Data!$N$4:$Y$11,Data!$Y$1,FALSE),FALSE)</f>
        <v>1.8227502143770362</v>
      </c>
      <c r="AG560" s="19">
        <f>$I560*AG$19^0.5/VLOOKUP($O560,AProperties!$AY$8:$BG$1007,VLOOKUP(Span,Data!$N$4:$Y$11,Data!$Y$1,FALSE),FALSE)</f>
        <v>1.9967228182233603</v>
      </c>
      <c r="AH560" s="19">
        <f>$I560*AH$19^0.5/VLOOKUP($O560,AProperties!$AY$8:$BG$1007,VLOOKUP(Span,Data!$N$4:$Y$11,Data!$Y$1,FALSE),FALSE)</f>
        <v>2.156707138583295</v>
      </c>
      <c r="AI560" s="19">
        <f>$I560*AI$19^0.5/VLOOKUP($O560,AProperties!$AY$8:$BG$1007,VLOOKUP(Span,Data!$N$4:$Y$11,Data!$Y$1,FALSE),FALSE)</f>
        <v>2.3056169131966504</v>
      </c>
      <c r="AJ560" s="19">
        <f>$I560*AJ$19^0.5/VLOOKUP($O560,AProperties!$AY$8:$BG$1007,VLOOKUP(Span,Data!$N$4:$Y$11,Data!$Y$1,FALSE),FALSE)</f>
        <v>2.4454760312096204</v>
      </c>
      <c r="AK560" s="19">
        <f>$I560*AK$19^0.5/VLOOKUP($O560,AProperties!$AY$8:$BG$1007,VLOOKUP(Span,Data!$N$4:$Y$11,Data!$Y$1,FALSE),FALSE)</f>
        <v>2.5777580739904713</v>
      </c>
      <c r="AL560" s="47">
        <f t="shared" si="73"/>
        <v>0.54100000000000004</v>
      </c>
    </row>
    <row r="561" spans="1:38" x14ac:dyDescent="0.25">
      <c r="A561" s="15">
        <v>0.54200000000000004</v>
      </c>
      <c r="B561" s="116">
        <f>VLOOKUP($A561,APropertiesDimless!$A$7:$I$1007,VLOOKUP(Span,Data!$N$4:$Y$11,Data!$Y$1,FALSE),FALSE)</f>
        <v>0.60654012358743004</v>
      </c>
      <c r="C561" s="6">
        <f t="shared" si="69"/>
        <v>0.845270061793715</v>
      </c>
      <c r="D561" s="116">
        <f>VLOOKUP($A561,AProperties!$AE$8:$AM$1007,VLOOKUP(Span,Data!$N$4:$Y$11,Data!$Y$1,FALSE),FALSE)</f>
        <v>0.65183801539466624</v>
      </c>
      <c r="E561" s="116">
        <f t="shared" si="70"/>
        <v>0.99635478549774803</v>
      </c>
      <c r="F561" s="6">
        <f t="shared" si="74"/>
        <v>1.5897008162255042</v>
      </c>
      <c r="G561" s="9"/>
      <c r="H561" s="15">
        <f t="shared" si="71"/>
        <v>0.54200000000000004</v>
      </c>
      <c r="I561" s="6">
        <f>VLOOKUP(H561,AProperties!$AO$8:$AW$1007,VLOOKUP(Span,Data!$N$4:$Y$11,Data!$Y$1,FALSE),FALSE)^(2/3)</f>
        <v>0.40795875993842395</v>
      </c>
      <c r="J561" s="15">
        <f>$I561*(Slope^0.5)/VLOOKUP($H561,AProperties!$AY$8:$BG$1007,VLOOKUP(Span,Data!$N$4:$Y$11,Data!$Y$1,FALSE),FALSE)</f>
        <v>1.4130720358706688</v>
      </c>
      <c r="K561" s="15">
        <f>$J561*VLOOKUP($H561,AProperties!$A$8:$I$1007,VLOOKUP(Span,Data!$N$4:$Y$11,Data!$Y$1,FALSE),FALSE)</f>
        <v>0.89342140621625821</v>
      </c>
      <c r="L561" s="15">
        <f t="shared" si="75"/>
        <v>1.4130720358706688</v>
      </c>
      <c r="M561" s="15">
        <f t="shared" si="76"/>
        <v>0.54200000000000004</v>
      </c>
      <c r="O561" s="28">
        <f t="shared" si="72"/>
        <v>0.54200000000000004</v>
      </c>
      <c r="P561" s="19">
        <f>AA561*VLOOKUP($O561,AProperties!$A$8:$I$1007,VLOOKUP(Span,Data!$N$4:$Y$11,Data!$Y$1,FALSE),FALSE)</f>
        <v>0.36473776175160788</v>
      </c>
      <c r="Q561" s="19">
        <f>AB561*VLOOKUP($O561,AProperties!$A$8:$I$1007,VLOOKUP(Span,Data!$N$4:$Y$11,Data!$Y$1,FALSE),FALSE)</f>
        <v>0.51581708937873072</v>
      </c>
      <c r="R561" s="19">
        <f>AC561*VLOOKUP($O561,AProperties!$A$8:$I$1007,VLOOKUP(Span,Data!$N$4:$Y$11,Data!$Y$1,FALSE),FALSE)</f>
        <v>0.72947552350321576</v>
      </c>
      <c r="S561" s="19">
        <f>AD561*VLOOKUP($O561,AProperties!$A$8:$I$1007,VLOOKUP(Span,Data!$N$4:$Y$11,Data!$Y$1,FALSE),FALSE)</f>
        <v>0.89342140621625821</v>
      </c>
      <c r="T561" s="19">
        <f>AE561*VLOOKUP($O561,AProperties!$A$8:$I$1007,VLOOKUP(Span,Data!$N$4:$Y$11,Data!$Y$1,FALSE),FALSE)</f>
        <v>1.0316341787574614</v>
      </c>
      <c r="U561" s="19">
        <f>AF561*VLOOKUP($O561,AProperties!$A$8:$I$1007,VLOOKUP(Span,Data!$N$4:$Y$11,Data!$Y$1,FALSE),FALSE)</f>
        <v>1.1534020758069263</v>
      </c>
      <c r="V561" s="19">
        <f>AG561*VLOOKUP($O561,AProperties!$A$8:$I$1007,VLOOKUP(Span,Data!$N$4:$Y$11,Data!$Y$1,FALSE),FALSE)</f>
        <v>1.2634886695854746</v>
      </c>
      <c r="W561" s="19">
        <f>AH561*VLOOKUP($O561,AProperties!$A$8:$I$1007,VLOOKUP(Span,Data!$N$4:$Y$11,Data!$Y$1,FALSE),FALSE)</f>
        <v>1.3647237404932979</v>
      </c>
      <c r="X561" s="19">
        <f>AI561*VLOOKUP($O561,AProperties!$A$8:$I$1007,VLOOKUP(Span,Data!$N$4:$Y$11,Data!$Y$1,FALSE),FALSE)</f>
        <v>1.4589510470064315</v>
      </c>
      <c r="Y561" s="19">
        <f>AJ561*VLOOKUP($O561,AProperties!$A$8:$I$1007,VLOOKUP(Span,Data!$N$4:$Y$11,Data!$Y$1,FALSE),FALSE)</f>
        <v>1.5474512681361918</v>
      </c>
      <c r="Z561" s="19">
        <f>AK561*VLOOKUP($O561,AProperties!$A$8:$I$1007,VLOOKUP(Span,Data!$N$4:$Y$11,Data!$Y$1,FALSE),FALSE)</f>
        <v>1.6311568584754361</v>
      </c>
      <c r="AA561" s="19">
        <f>$I561*AA$19^0.5/VLOOKUP($O561,AProperties!$AY$8:$BG$1007,VLOOKUP(Span,Data!$N$4:$Y$11,Data!$Y$1,FALSE),FALSE)</f>
        <v>0.57688424294649099</v>
      </c>
      <c r="AB561" s="19">
        <f>$I561*AB$19^0.5/VLOOKUP($O561,AProperties!$AY$8:$BG$1007,VLOOKUP(Span,Data!$N$4:$Y$11,Data!$Y$1,FALSE),FALSE)</f>
        <v>0.81583752029426326</v>
      </c>
      <c r="AC561" s="19">
        <f>$I561*AC$19^0.5/VLOOKUP($O561,AProperties!$AY$8:$BG$1007,VLOOKUP(Span,Data!$N$4:$Y$11,Data!$Y$1,FALSE),FALSE)</f>
        <v>1.153768485892982</v>
      </c>
      <c r="AD561" s="19">
        <f>$I561*AD$19^0.5/VLOOKUP($O561,AProperties!$AY$8:$BG$1007,VLOOKUP(Span,Data!$N$4:$Y$11,Data!$Y$1,FALSE),FALSE)</f>
        <v>1.4130720358706688</v>
      </c>
      <c r="AE561" s="19">
        <f>$I561*AE$19^0.5/VLOOKUP($O561,AProperties!$AY$8:$BG$1007,VLOOKUP(Span,Data!$N$4:$Y$11,Data!$Y$1,FALSE),FALSE)</f>
        <v>1.6316750405885265</v>
      </c>
      <c r="AF561" s="19">
        <f>$I561*AF$19^0.5/VLOOKUP($O561,AProperties!$AY$8:$BG$1007,VLOOKUP(Span,Data!$N$4:$Y$11,Data!$Y$1,FALSE),FALSE)</f>
        <v>1.8242681539728365</v>
      </c>
      <c r="AG561" s="19">
        <f>$I561*AG$19^0.5/VLOOKUP($O561,AProperties!$AY$8:$BG$1007,VLOOKUP(Span,Data!$N$4:$Y$11,Data!$Y$1,FALSE),FALSE)</f>
        <v>1.9983856377384606</v>
      </c>
      <c r="AH561" s="19">
        <f>$I561*AH$19^0.5/VLOOKUP($O561,AProperties!$AY$8:$BG$1007,VLOOKUP(Span,Data!$N$4:$Y$11,Data!$Y$1,FALSE),FALSE)</f>
        <v>2.1585031889342314</v>
      </c>
      <c r="AI561" s="19">
        <f>$I561*AI$19^0.5/VLOOKUP($O561,AProperties!$AY$8:$BG$1007,VLOOKUP(Span,Data!$N$4:$Y$11,Data!$Y$1,FALSE),FALSE)</f>
        <v>2.307536971785964</v>
      </c>
      <c r="AJ561" s="19">
        <f>$I561*AJ$19^0.5/VLOOKUP($O561,AProperties!$AY$8:$BG$1007,VLOOKUP(Span,Data!$N$4:$Y$11,Data!$Y$1,FALSE),FALSE)</f>
        <v>2.4475125608827892</v>
      </c>
      <c r="AK561" s="19">
        <f>$I561*AK$19^0.5/VLOOKUP($O561,AProperties!$AY$8:$BG$1007,VLOOKUP(Span,Data!$N$4:$Y$11,Data!$Y$1,FALSE),FALSE)</f>
        <v>2.579904764753715</v>
      </c>
      <c r="AL561" s="47">
        <f t="shared" si="73"/>
        <v>0.54200000000000004</v>
      </c>
    </row>
    <row r="562" spans="1:38" x14ac:dyDescent="0.25">
      <c r="A562" s="15">
        <v>0.54300000000000004</v>
      </c>
      <c r="B562" s="116">
        <f>VLOOKUP($A562,APropertiesDimless!$A$7:$I$1007,VLOOKUP(Span,Data!$N$4:$Y$11,Data!$Y$1,FALSE),FALSE)</f>
        <v>0.60799287983518946</v>
      </c>
      <c r="C562" s="6">
        <f t="shared" si="69"/>
        <v>0.84699643991759477</v>
      </c>
      <c r="D562" s="116">
        <f>VLOOKUP($A562,AProperties!$AE$8:$AM$1007,VLOOKUP(Span,Data!$N$4:$Y$11,Data!$Y$1,FALSE),FALSE)</f>
        <v>0.65291229753980362</v>
      </c>
      <c r="E562" s="116">
        <f t="shared" si="70"/>
        <v>0.99879091158834898</v>
      </c>
      <c r="F562" s="6">
        <f t="shared" si="74"/>
        <v>1.5942265579236377</v>
      </c>
      <c r="G562" s="9"/>
      <c r="H562" s="15">
        <f t="shared" si="71"/>
        <v>0.54300000000000004</v>
      </c>
      <c r="I562" s="6">
        <f>VLOOKUP(H562,AProperties!$AO$8:$AW$1007,VLOOKUP(Span,Data!$N$4:$Y$11,Data!$Y$1,FALSE),FALSE)^(2/3)</f>
        <v>0.40819683523678169</v>
      </c>
      <c r="J562" s="15">
        <f>$I562*(Slope^0.5)/VLOOKUP($H562,AProperties!$AY$8:$BG$1007,VLOOKUP(Span,Data!$N$4:$Y$11,Data!$Y$1,FALSE),FALSE)</f>
        <v>1.4142449559399883</v>
      </c>
      <c r="K562" s="15">
        <f>$J562*VLOOKUP($H562,AProperties!$A$8:$I$1007,VLOOKUP(Span,Data!$N$4:$Y$11,Data!$Y$1,FALSE),FALSE)</f>
        <v>0.89563664386065867</v>
      </c>
      <c r="L562" s="15">
        <f t="shared" si="75"/>
        <v>1.4142449559399883</v>
      </c>
      <c r="M562" s="15">
        <f t="shared" si="76"/>
        <v>0.54300000000000004</v>
      </c>
      <c r="O562" s="28">
        <f t="shared" si="72"/>
        <v>0.54300000000000004</v>
      </c>
      <c r="P562" s="19">
        <f>AA562*VLOOKUP($O562,AProperties!$A$8:$I$1007,VLOOKUP(Span,Data!$N$4:$Y$11,Data!$Y$1,FALSE),FALSE)</f>
        <v>0.36564212873290564</v>
      </c>
      <c r="Q562" s="19">
        <f>AB562*VLOOKUP($O562,AProperties!$A$8:$I$1007,VLOOKUP(Span,Data!$N$4:$Y$11,Data!$Y$1,FALSE),FALSE)</f>
        <v>0.51709605742904441</v>
      </c>
      <c r="R562" s="19">
        <f>AC562*VLOOKUP($O562,AProperties!$A$8:$I$1007,VLOOKUP(Span,Data!$N$4:$Y$11,Data!$Y$1,FALSE),FALSE)</f>
        <v>0.73128425746581127</v>
      </c>
      <c r="S562" s="19">
        <f>AD562*VLOOKUP($O562,AProperties!$A$8:$I$1007,VLOOKUP(Span,Data!$N$4:$Y$11,Data!$Y$1,FALSE),FALSE)</f>
        <v>0.89563664386065867</v>
      </c>
      <c r="T562" s="19">
        <f>AE562*VLOOKUP($O562,AProperties!$A$8:$I$1007,VLOOKUP(Span,Data!$N$4:$Y$11,Data!$Y$1,FALSE),FALSE)</f>
        <v>1.0341921148580888</v>
      </c>
      <c r="U562" s="19">
        <f>AF562*VLOOKUP($O562,AProperties!$A$8:$I$1007,VLOOKUP(Span,Data!$N$4:$Y$11,Data!$Y$1,FALSE),FALSE)</f>
        <v>1.1562619353084782</v>
      </c>
      <c r="V562" s="19">
        <f>AG562*VLOOKUP($O562,AProperties!$A$8:$I$1007,VLOOKUP(Span,Data!$N$4:$Y$11,Data!$Y$1,FALSE),FALSE)</f>
        <v>1.2666214887060654</v>
      </c>
      <c r="W562" s="19">
        <f>AH562*VLOOKUP($O562,AProperties!$A$8:$I$1007,VLOOKUP(Span,Data!$N$4:$Y$11,Data!$Y$1,FALSE),FALSE)</f>
        <v>1.3681075718892248</v>
      </c>
      <c r="X562" s="19">
        <f>AI562*VLOOKUP($O562,AProperties!$A$8:$I$1007,VLOOKUP(Span,Data!$N$4:$Y$11,Data!$Y$1,FALSE),FALSE)</f>
        <v>1.4625685149316225</v>
      </c>
      <c r="Y562" s="19">
        <f>AJ562*VLOOKUP($O562,AProperties!$A$8:$I$1007,VLOOKUP(Span,Data!$N$4:$Y$11,Data!$Y$1,FALSE),FALSE)</f>
        <v>1.551288172287133</v>
      </c>
      <c r="Z562" s="19">
        <f>AK562*VLOOKUP($O562,AProperties!$A$8:$I$1007,VLOOKUP(Span,Data!$N$4:$Y$11,Data!$Y$1,FALSE),FALSE)</f>
        <v>1.6352013105690124</v>
      </c>
      <c r="AA562" s="19">
        <f>$I562*AA$19^0.5/VLOOKUP($O562,AProperties!$AY$8:$BG$1007,VLOOKUP(Span,Data!$N$4:$Y$11,Data!$Y$1,FALSE),FALSE)</f>
        <v>0.57736308555964155</v>
      </c>
      <c r="AB562" s="19">
        <f>$I562*AB$19^0.5/VLOOKUP($O562,AProperties!$AY$8:$BG$1007,VLOOKUP(Span,Data!$N$4:$Y$11,Data!$Y$1,FALSE),FALSE)</f>
        <v>0.81651470601202292</v>
      </c>
      <c r="AC562" s="19">
        <f>$I562*AC$19^0.5/VLOOKUP($O562,AProperties!$AY$8:$BG$1007,VLOOKUP(Span,Data!$N$4:$Y$11,Data!$Y$1,FALSE),FALSE)</f>
        <v>1.1547261711192831</v>
      </c>
      <c r="AD562" s="19">
        <f>$I562*AD$19^0.5/VLOOKUP($O562,AProperties!$AY$8:$BG$1007,VLOOKUP(Span,Data!$N$4:$Y$11,Data!$Y$1,FALSE),FALSE)</f>
        <v>1.4142449559399883</v>
      </c>
      <c r="AE562" s="19">
        <f>$I562*AE$19^0.5/VLOOKUP($O562,AProperties!$AY$8:$BG$1007,VLOOKUP(Span,Data!$N$4:$Y$11,Data!$Y$1,FALSE),FALSE)</f>
        <v>1.6330294120240458</v>
      </c>
      <c r="AF562" s="19">
        <f>$I562*AF$19^0.5/VLOOKUP($O562,AProperties!$AY$8:$BG$1007,VLOOKUP(Span,Data!$N$4:$Y$11,Data!$Y$1,FALSE),FALSE)</f>
        <v>1.825782387271139</v>
      </c>
      <c r="AG562" s="19">
        <f>$I562*AG$19^0.5/VLOOKUP($O562,AProperties!$AY$8:$BG$1007,VLOOKUP(Span,Data!$N$4:$Y$11,Data!$Y$1,FALSE),FALSE)</f>
        <v>2.0000443972080721</v>
      </c>
      <c r="AH562" s="19">
        <f>$I562*AH$19^0.5/VLOOKUP($O562,AProperties!$AY$8:$BG$1007,VLOOKUP(Span,Data!$N$4:$Y$11,Data!$Y$1,FALSE),FALSE)</f>
        <v>2.1602948539348281</v>
      </c>
      <c r="AI562" s="19">
        <f>$I562*AI$19^0.5/VLOOKUP($O562,AProperties!$AY$8:$BG$1007,VLOOKUP(Span,Data!$N$4:$Y$11,Data!$Y$1,FALSE),FALSE)</f>
        <v>2.3094523422385662</v>
      </c>
      <c r="AJ562" s="19">
        <f>$I562*AJ$19^0.5/VLOOKUP($O562,AProperties!$AY$8:$BG$1007,VLOOKUP(Span,Data!$N$4:$Y$11,Data!$Y$1,FALSE),FALSE)</f>
        <v>2.4495441180360684</v>
      </c>
      <c r="AK562" s="19">
        <f>$I562*AK$19^0.5/VLOOKUP($O562,AProperties!$AY$8:$BG$1007,VLOOKUP(Span,Data!$N$4:$Y$11,Data!$Y$1,FALSE),FALSE)</f>
        <v>2.5820462140207718</v>
      </c>
      <c r="AL562" s="47">
        <f t="shared" si="73"/>
        <v>0.54300000000000004</v>
      </c>
    </row>
    <row r="563" spans="1:38" x14ac:dyDescent="0.25">
      <c r="A563" s="15">
        <v>0.54400000000000004</v>
      </c>
      <c r="B563" s="116">
        <f>VLOOKUP($A563,APropertiesDimless!$A$7:$I$1007,VLOOKUP(Span,Data!$N$4:$Y$11,Data!$Y$1,FALSE),FALSE)</f>
        <v>0.60944832430398121</v>
      </c>
      <c r="C563" s="6">
        <f t="shared" si="69"/>
        <v>0.84872416215199065</v>
      </c>
      <c r="D563" s="116">
        <f>VLOOKUP($A563,AProperties!$AE$8:$AM$1007,VLOOKUP(Span,Data!$N$4:$Y$11,Data!$Y$1,FALSE),FALSE)</f>
        <v>0.65398577762392585</v>
      </c>
      <c r="E563" s="116">
        <f t="shared" si="70"/>
        <v>1.0012302633333003</v>
      </c>
      <c r="F563" s="6">
        <f t="shared" si="74"/>
        <v>1.5987578570552297</v>
      </c>
      <c r="G563" s="9"/>
      <c r="H563" s="15">
        <f t="shared" si="71"/>
        <v>0.54400000000000004</v>
      </c>
      <c r="I563" s="6">
        <f>VLOOKUP(H563,AProperties!$AO$8:$AW$1007,VLOOKUP(Span,Data!$N$4:$Y$11,Data!$Y$1,FALSE),FALSE)^(2/3)</f>
        <v>0.40843398356880745</v>
      </c>
      <c r="J563" s="15">
        <f>$I563*(Slope^0.5)/VLOOKUP($H563,AProperties!$AY$8:$BG$1007,VLOOKUP(Span,Data!$N$4:$Y$11,Data!$Y$1,FALSE),FALSE)</f>
        <v>1.4154150062893609</v>
      </c>
      <c r="K563" s="15">
        <f>$J563*VLOOKUP($H563,AProperties!$A$8:$I$1007,VLOOKUP(Span,Data!$N$4:$Y$11,Data!$Y$1,FALSE),FALSE)</f>
        <v>0.8978514043703848</v>
      </c>
      <c r="L563" s="15">
        <f t="shared" si="75"/>
        <v>1.4154150062893609</v>
      </c>
      <c r="M563" s="15">
        <f t="shared" si="76"/>
        <v>0.54400000000000004</v>
      </c>
      <c r="O563" s="28">
        <f t="shared" si="72"/>
        <v>0.54400000000000004</v>
      </c>
      <c r="P563" s="19">
        <f>AA563*VLOOKUP($O563,AProperties!$A$8:$I$1007,VLOOKUP(Span,Data!$N$4:$Y$11,Data!$Y$1,FALSE),FALSE)</f>
        <v>0.36654630092478818</v>
      </c>
      <c r="Q563" s="19">
        <f>AB563*VLOOKUP($O563,AProperties!$A$8:$I$1007,VLOOKUP(Span,Data!$N$4:$Y$11,Data!$Y$1,FALSE),FALSE)</f>
        <v>0.51837475000552524</v>
      </c>
      <c r="R563" s="19">
        <f>AC563*VLOOKUP($O563,AProperties!$A$8:$I$1007,VLOOKUP(Span,Data!$N$4:$Y$11,Data!$Y$1,FALSE),FALSE)</f>
        <v>0.73309260184957636</v>
      </c>
      <c r="S563" s="19">
        <f>AD563*VLOOKUP($O563,AProperties!$A$8:$I$1007,VLOOKUP(Span,Data!$N$4:$Y$11,Data!$Y$1,FALSE),FALSE)</f>
        <v>0.8978514043703848</v>
      </c>
      <c r="T563" s="19">
        <f>AE563*VLOOKUP($O563,AProperties!$A$8:$I$1007,VLOOKUP(Span,Data!$N$4:$Y$11,Data!$Y$1,FALSE),FALSE)</f>
        <v>1.0367495000110505</v>
      </c>
      <c r="U563" s="19">
        <f>AF563*VLOOKUP($O563,AProperties!$A$8:$I$1007,VLOOKUP(Span,Data!$N$4:$Y$11,Data!$Y$1,FALSE),FALSE)</f>
        <v>1.1591211788318139</v>
      </c>
      <c r="V563" s="19">
        <f>AG563*VLOOKUP($O563,AProperties!$A$8:$I$1007,VLOOKUP(Span,Data!$N$4:$Y$11,Data!$Y$1,FALSE),FALSE)</f>
        <v>1.2697536330563284</v>
      </c>
      <c r="W563" s="19">
        <f>AH563*VLOOKUP($O563,AProperties!$A$8:$I$1007,VLOOKUP(Span,Data!$N$4:$Y$11,Data!$Y$1,FALSE),FALSE)</f>
        <v>1.371490674449898</v>
      </c>
      <c r="X563" s="19">
        <f>AI563*VLOOKUP($O563,AProperties!$A$8:$I$1007,VLOOKUP(Span,Data!$N$4:$Y$11,Data!$Y$1,FALSE),FALSE)</f>
        <v>1.4661852036991527</v>
      </c>
      <c r="Y563" s="19">
        <f>AJ563*VLOOKUP($O563,AProperties!$A$8:$I$1007,VLOOKUP(Span,Data!$N$4:$Y$11,Data!$Y$1,FALSE),FALSE)</f>
        <v>1.5551242500165756</v>
      </c>
      <c r="Z563" s="19">
        <f>AK563*VLOOKUP($O563,AProperties!$A$8:$I$1007,VLOOKUP(Span,Data!$N$4:$Y$11,Data!$Y$1,FALSE),FALSE)</f>
        <v>1.639244891537841</v>
      </c>
      <c r="AA563" s="19">
        <f>$I563*AA$19^0.5/VLOOKUP($O563,AProperties!$AY$8:$BG$1007,VLOOKUP(Span,Data!$N$4:$Y$11,Data!$Y$1,FALSE),FALSE)</f>
        <v>0.57784075661452949</v>
      </c>
      <c r="AB563" s="19">
        <f>$I563*AB$19^0.5/VLOOKUP($O563,AProperties!$AY$8:$BG$1007,VLOOKUP(Span,Data!$N$4:$Y$11,Data!$Y$1,FALSE),FALSE)</f>
        <v>0.81719023489619846</v>
      </c>
      <c r="AC563" s="19">
        <f>$I563*AC$19^0.5/VLOOKUP($O563,AProperties!$AY$8:$BG$1007,VLOOKUP(Span,Data!$N$4:$Y$11,Data!$Y$1,FALSE),FALSE)</f>
        <v>1.155681513229059</v>
      </c>
      <c r="AD563" s="19">
        <f>$I563*AD$19^0.5/VLOOKUP($O563,AProperties!$AY$8:$BG$1007,VLOOKUP(Span,Data!$N$4:$Y$11,Data!$Y$1,FALSE),FALSE)</f>
        <v>1.4154150062893609</v>
      </c>
      <c r="AE563" s="19">
        <f>$I563*AE$19^0.5/VLOOKUP($O563,AProperties!$AY$8:$BG$1007,VLOOKUP(Span,Data!$N$4:$Y$11,Data!$Y$1,FALSE),FALSE)</f>
        <v>1.6343804697923969</v>
      </c>
      <c r="AF563" s="19">
        <f>$I563*AF$19^0.5/VLOOKUP($O563,AProperties!$AY$8:$BG$1007,VLOOKUP(Span,Data!$N$4:$Y$11,Data!$Y$1,FALSE),FALSE)</f>
        <v>1.8272929157769202</v>
      </c>
      <c r="AG563" s="19">
        <f>$I563*AG$19^0.5/VLOOKUP($O563,AProperties!$AY$8:$BG$1007,VLOOKUP(Span,Data!$N$4:$Y$11,Data!$Y$1,FALSE),FALSE)</f>
        <v>2.001699098280814</v>
      </c>
      <c r="AH563" s="19">
        <f>$I563*AH$19^0.5/VLOOKUP($O563,AProperties!$AY$8:$BG$1007,VLOOKUP(Span,Data!$N$4:$Y$11,Data!$Y$1,FALSE),FALSE)</f>
        <v>2.162082135365798</v>
      </c>
      <c r="AI563" s="19">
        <f>$I563*AI$19^0.5/VLOOKUP($O563,AProperties!$AY$8:$BG$1007,VLOOKUP(Span,Data!$N$4:$Y$11,Data!$Y$1,FALSE),FALSE)</f>
        <v>2.311363026458118</v>
      </c>
      <c r="AJ563" s="19">
        <f>$I563*AJ$19^0.5/VLOOKUP($O563,AProperties!$AY$8:$BG$1007,VLOOKUP(Span,Data!$N$4:$Y$11,Data!$Y$1,FALSE),FALSE)</f>
        <v>2.4515707046885948</v>
      </c>
      <c r="AK563" s="19">
        <f>$I563*AK$19^0.5/VLOOKUP($O563,AProperties!$AY$8:$BG$1007,VLOOKUP(Span,Data!$N$4:$Y$11,Data!$Y$1,FALSE),FALSE)</f>
        <v>2.5841824239199989</v>
      </c>
      <c r="AL563" s="47">
        <f t="shared" si="73"/>
        <v>0.54400000000000004</v>
      </c>
    </row>
    <row r="564" spans="1:38" x14ac:dyDescent="0.25">
      <c r="A564" s="15">
        <v>0.54500000000000004</v>
      </c>
      <c r="B564" s="116">
        <f>VLOOKUP($A564,APropertiesDimless!$A$7:$I$1007,VLOOKUP(Span,Data!$N$4:$Y$11,Data!$Y$1,FALSE),FALSE)</f>
        <v>0.61090647289185129</v>
      </c>
      <c r="C564" s="6">
        <f t="shared" si="69"/>
        <v>0.85045323644592563</v>
      </c>
      <c r="D564" s="116">
        <f>VLOOKUP($A564,AProperties!$AE$8:$AM$1007,VLOOKUP(Span,Data!$N$4:$Y$11,Data!$Y$1,FALSE),FALSE)</f>
        <v>0.65505845341369162</v>
      </c>
      <c r="E564" s="116">
        <f t="shared" si="70"/>
        <v>1.0036728525437506</v>
      </c>
      <c r="F564" s="6">
        <f t="shared" si="74"/>
        <v>1.6032947236565043</v>
      </c>
      <c r="G564" s="9"/>
      <c r="H564" s="15">
        <f t="shared" si="71"/>
        <v>0.54500000000000004</v>
      </c>
      <c r="I564" s="6">
        <f>VLOOKUP(H564,AProperties!$AO$8:$AW$1007,VLOOKUP(Span,Data!$N$4:$Y$11,Data!$Y$1,FALSE),FALSE)^(2/3)</f>
        <v>0.40867020573390267</v>
      </c>
      <c r="J564" s="15">
        <f>$I564*(Slope^0.5)/VLOOKUP($H564,AProperties!$AY$8:$BG$1007,VLOOKUP(Span,Data!$N$4:$Y$11,Data!$Y$1,FALSE),FALSE)</f>
        <v>1.4165821880597189</v>
      </c>
      <c r="K564" s="15">
        <f>$J564*VLOOKUP($H564,AProperties!$A$8:$I$1007,VLOOKUP(Span,Data!$N$4:$Y$11,Data!$Y$1,FALSE),FALSE)</f>
        <v>0.90006567370681534</v>
      </c>
      <c r="L564" s="15">
        <f t="shared" si="75"/>
        <v>1.4165821880597189</v>
      </c>
      <c r="M564" s="15">
        <f t="shared" si="76"/>
        <v>0.54500000000000004</v>
      </c>
      <c r="O564" s="28">
        <f t="shared" si="72"/>
        <v>0.54500000000000004</v>
      </c>
      <c r="P564" s="19">
        <f>AA564*VLOOKUP($O564,AProperties!$A$8:$I$1007,VLOOKUP(Span,Data!$N$4:$Y$11,Data!$Y$1,FALSE),FALSE)</f>
        <v>0.36745027259601243</v>
      </c>
      <c r="Q564" s="19">
        <f>AB564*VLOOKUP($O564,AProperties!$A$8:$I$1007,VLOOKUP(Span,Data!$N$4:$Y$11,Data!$Y$1,FALSE),FALSE)</f>
        <v>0.51965315900297171</v>
      </c>
      <c r="R564" s="19">
        <f>AC564*VLOOKUP($O564,AProperties!$A$8:$I$1007,VLOOKUP(Span,Data!$N$4:$Y$11,Data!$Y$1,FALSE),FALSE)</f>
        <v>0.73490054519202486</v>
      </c>
      <c r="S564" s="19">
        <f>AD564*VLOOKUP($O564,AProperties!$A$8:$I$1007,VLOOKUP(Span,Data!$N$4:$Y$11,Data!$Y$1,FALSE),FALSE)</f>
        <v>0.90006567370681534</v>
      </c>
      <c r="T564" s="19">
        <f>AE564*VLOOKUP($O564,AProperties!$A$8:$I$1007,VLOOKUP(Span,Data!$N$4:$Y$11,Data!$Y$1,FALSE),FALSE)</f>
        <v>1.0393063180059434</v>
      </c>
      <c r="U564" s="19">
        <f>AF564*VLOOKUP($O564,AProperties!$A$8:$I$1007,VLOOKUP(Span,Data!$N$4:$Y$11,Data!$Y$1,FALSE),FALSE)</f>
        <v>1.1619797882531515</v>
      </c>
      <c r="V564" s="19">
        <f>AG564*VLOOKUP($O564,AProperties!$A$8:$I$1007,VLOOKUP(Span,Data!$N$4:$Y$11,Data!$Y$1,FALSE),FALSE)</f>
        <v>1.272885082782655</v>
      </c>
      <c r="W564" s="19">
        <f>AH564*VLOOKUP($O564,AProperties!$A$8:$I$1007,VLOOKUP(Span,Data!$N$4:$Y$11,Data!$Y$1,FALSE),FALSE)</f>
        <v>1.3748730267309686</v>
      </c>
      <c r="X564" s="19">
        <f>AI564*VLOOKUP($O564,AProperties!$A$8:$I$1007,VLOOKUP(Span,Data!$N$4:$Y$11,Data!$Y$1,FALSE),FALSE)</f>
        <v>1.4698010903840497</v>
      </c>
      <c r="Y564" s="19">
        <f>AJ564*VLOOKUP($O564,AProperties!$A$8:$I$1007,VLOOKUP(Span,Data!$N$4:$Y$11,Data!$Y$1,FALSE),FALSE)</f>
        <v>1.5589594770089148</v>
      </c>
      <c r="Z564" s="19">
        <f>AK564*VLOOKUP($O564,AProperties!$A$8:$I$1007,VLOOKUP(Span,Data!$N$4:$Y$11,Data!$Y$1,FALSE),FALSE)</f>
        <v>1.6432875757510241</v>
      </c>
      <c r="AA564" s="19">
        <f>$I564*AA$19^0.5/VLOOKUP($O564,AProperties!$AY$8:$BG$1007,VLOOKUP(Span,Data!$N$4:$Y$11,Data!$Y$1,FALSE),FALSE)</f>
        <v>0.57831725657693867</v>
      </c>
      <c r="AB564" s="19">
        <f>$I564*AB$19^0.5/VLOOKUP($O564,AProperties!$AY$8:$BG$1007,VLOOKUP(Span,Data!$N$4:$Y$11,Data!$Y$1,FALSE),FALSE)</f>
        <v>0.81786410760550776</v>
      </c>
      <c r="AC564" s="19">
        <f>$I564*AC$19^0.5/VLOOKUP($O564,AProperties!$AY$8:$BG$1007,VLOOKUP(Span,Data!$N$4:$Y$11,Data!$Y$1,FALSE),FALSE)</f>
        <v>1.1566345131538773</v>
      </c>
      <c r="AD564" s="19">
        <f>$I564*AD$19^0.5/VLOOKUP($O564,AProperties!$AY$8:$BG$1007,VLOOKUP(Span,Data!$N$4:$Y$11,Data!$Y$1,FALSE),FALSE)</f>
        <v>1.4165821880597189</v>
      </c>
      <c r="AE564" s="19">
        <f>$I564*AE$19^0.5/VLOOKUP($O564,AProperties!$AY$8:$BG$1007,VLOOKUP(Span,Data!$N$4:$Y$11,Data!$Y$1,FALSE),FALSE)</f>
        <v>1.6357282152110155</v>
      </c>
      <c r="AF564" s="19">
        <f>$I564*AF$19^0.5/VLOOKUP($O564,AProperties!$AY$8:$BG$1007,VLOOKUP(Span,Data!$N$4:$Y$11,Data!$Y$1,FALSE),FALSE)</f>
        <v>1.828799740963118</v>
      </c>
      <c r="AG564" s="19">
        <f>$I564*AG$19^0.5/VLOOKUP($O564,AProperties!$AY$8:$BG$1007,VLOOKUP(Span,Data!$N$4:$Y$11,Data!$Y$1,FALSE),FALSE)</f>
        <v>2.0033497425702085</v>
      </c>
      <c r="AH564" s="19">
        <f>$I564*AH$19^0.5/VLOOKUP($O564,AProperties!$AY$8:$BG$1007,VLOOKUP(Span,Data!$N$4:$Y$11,Data!$Y$1,FALSE),FALSE)</f>
        <v>2.1638650349699438</v>
      </c>
      <c r="AI564" s="19">
        <f>$I564*AI$19^0.5/VLOOKUP($O564,AProperties!$AY$8:$BG$1007,VLOOKUP(Span,Data!$N$4:$Y$11,Data!$Y$1,FALSE),FALSE)</f>
        <v>2.3132690263077547</v>
      </c>
      <c r="AJ564" s="19">
        <f>$I564*AJ$19^0.5/VLOOKUP($O564,AProperties!$AY$8:$BG$1007,VLOOKUP(Span,Data!$N$4:$Y$11,Data!$Y$1,FALSE),FALSE)</f>
        <v>2.4535923228165228</v>
      </c>
      <c r="AK564" s="19">
        <f>$I564*AK$19^0.5/VLOOKUP($O564,AProperties!$AY$8:$BG$1007,VLOOKUP(Span,Data!$N$4:$Y$11,Data!$Y$1,FALSE),FALSE)</f>
        <v>2.5863133965344449</v>
      </c>
      <c r="AL564" s="47">
        <f t="shared" si="73"/>
        <v>0.54500000000000004</v>
      </c>
    </row>
    <row r="565" spans="1:38" x14ac:dyDescent="0.25">
      <c r="A565" s="15">
        <v>0.54600000000000004</v>
      </c>
      <c r="B565" s="116">
        <f>VLOOKUP($A565,APropertiesDimless!$A$7:$I$1007,VLOOKUP(Span,Data!$N$4:$Y$11,Data!$Y$1,FALSE),FALSE)</f>
        <v>0.6123673416176113</v>
      </c>
      <c r="C565" s="6">
        <f t="shared" si="69"/>
        <v>0.85218367080880575</v>
      </c>
      <c r="D565" s="116">
        <f>VLOOKUP($A565,AProperties!$AE$8:$AM$1007,VLOOKUP(Span,Data!$N$4:$Y$11,Data!$Y$1,FALSE),FALSE)</f>
        <v>0.65613032267073246</v>
      </c>
      <c r="E565" s="116">
        <f t="shared" si="70"/>
        <v>1.006118691121864</v>
      </c>
      <c r="F565" s="6">
        <f t="shared" si="74"/>
        <v>1.6078371679005923</v>
      </c>
      <c r="G565" s="9"/>
      <c r="H565" s="15">
        <f t="shared" si="71"/>
        <v>0.54600000000000004</v>
      </c>
      <c r="I565" s="6">
        <f>VLOOKUP(H565,AProperties!$AO$8:$AW$1007,VLOOKUP(Span,Data!$N$4:$Y$11,Data!$Y$1,FALSE),FALSE)^(2/3)</f>
        <v>0.40890550252206254</v>
      </c>
      <c r="J565" s="15">
        <f>$I565*(Slope^0.5)/VLOOKUP($H565,AProperties!$AY$8:$BG$1007,VLOOKUP(Span,Data!$N$4:$Y$11,Data!$Y$1,FALSE),FALSE)</f>
        <v>1.4177465023671838</v>
      </c>
      <c r="K565" s="15">
        <f>$J565*VLOOKUP($H565,AProperties!$A$8:$I$1007,VLOOKUP(Span,Data!$N$4:$Y$11,Data!$Y$1,FALSE),FALSE)</f>
        <v>0.90227943781667652</v>
      </c>
      <c r="L565" s="15">
        <f t="shared" si="75"/>
        <v>1.4177465023671838</v>
      </c>
      <c r="M565" s="15">
        <f t="shared" si="76"/>
        <v>0.54600000000000004</v>
      </c>
      <c r="O565" s="28">
        <f t="shared" si="72"/>
        <v>0.54600000000000004</v>
      </c>
      <c r="P565" s="19">
        <f>AA565*VLOOKUP($O565,AProperties!$A$8:$I$1007,VLOOKUP(Span,Data!$N$4:$Y$11,Data!$Y$1,FALSE),FALSE)</f>
        <v>0.36835403800935357</v>
      </c>
      <c r="Q565" s="19">
        <f>AB565*VLOOKUP($O565,AProperties!$A$8:$I$1007,VLOOKUP(Span,Data!$N$4:$Y$11,Data!$Y$1,FALSE),FALSE)</f>
        <v>0.5209312763077224</v>
      </c>
      <c r="R565" s="19">
        <f>AC565*VLOOKUP($O565,AProperties!$A$8:$I$1007,VLOOKUP(Span,Data!$N$4:$Y$11,Data!$Y$1,FALSE),FALSE)</f>
        <v>0.73670807601870714</v>
      </c>
      <c r="S565" s="19">
        <f>AD565*VLOOKUP($O565,AProperties!$A$8:$I$1007,VLOOKUP(Span,Data!$N$4:$Y$11,Data!$Y$1,FALSE),FALSE)</f>
        <v>0.90227943781667652</v>
      </c>
      <c r="T565" s="19">
        <f>AE565*VLOOKUP($O565,AProperties!$A$8:$I$1007,VLOOKUP(Span,Data!$N$4:$Y$11,Data!$Y$1,FALSE),FALSE)</f>
        <v>1.0418625526154448</v>
      </c>
      <c r="U565" s="19">
        <f>AF565*VLOOKUP($O565,AProperties!$A$8:$I$1007,VLOOKUP(Span,Data!$N$4:$Y$11,Data!$Y$1,FALSE),FALSE)</f>
        <v>1.1648377454297929</v>
      </c>
      <c r="V565" s="19">
        <f>AG565*VLOOKUP($O565,AProperties!$A$8:$I$1007,VLOOKUP(Span,Data!$N$4:$Y$11,Data!$Y$1,FALSE),FALSE)</f>
        <v>1.276015818010716</v>
      </c>
      <c r="W565" s="19">
        <f>AH565*VLOOKUP($O565,AProperties!$A$8:$I$1007,VLOOKUP(Span,Data!$N$4:$Y$11,Data!$Y$1,FALSE),FALSE)</f>
        <v>1.3782546072657074</v>
      </c>
      <c r="X565" s="19">
        <f>AI565*VLOOKUP($O565,AProperties!$A$8:$I$1007,VLOOKUP(Span,Data!$N$4:$Y$11,Data!$Y$1,FALSE),FALSE)</f>
        <v>1.4734161520374143</v>
      </c>
      <c r="Y565" s="19">
        <f>AJ565*VLOOKUP($O565,AProperties!$A$8:$I$1007,VLOOKUP(Span,Data!$N$4:$Y$11,Data!$Y$1,FALSE),FALSE)</f>
        <v>1.5627938289231673</v>
      </c>
      <c r="Z565" s="19">
        <f>AK565*VLOOKUP($O565,AProperties!$A$8:$I$1007,VLOOKUP(Span,Data!$N$4:$Y$11,Data!$Y$1,FALSE),FALSE)</f>
        <v>1.6473293375509122</v>
      </c>
      <c r="AA565" s="19">
        <f>$I565*AA$19^0.5/VLOOKUP($O565,AProperties!$AY$8:$BG$1007,VLOOKUP(Span,Data!$N$4:$Y$11,Data!$Y$1,FALSE),FALSE)</f>
        <v>0.57879258590252392</v>
      </c>
      <c r="AB565" s="19">
        <f>$I565*AB$19^0.5/VLOOKUP($O565,AProperties!$AY$8:$BG$1007,VLOOKUP(Span,Data!$N$4:$Y$11,Data!$Y$1,FALSE),FALSE)</f>
        <v>0.81853632478434402</v>
      </c>
      <c r="AC565" s="19">
        <f>$I565*AC$19^0.5/VLOOKUP($O565,AProperties!$AY$8:$BG$1007,VLOOKUP(Span,Data!$N$4:$Y$11,Data!$Y$1,FALSE),FALSE)</f>
        <v>1.1575851718050478</v>
      </c>
      <c r="AD565" s="19">
        <f>$I565*AD$19^0.5/VLOOKUP($O565,AProperties!$AY$8:$BG$1007,VLOOKUP(Span,Data!$N$4:$Y$11,Data!$Y$1,FALSE),FALSE)</f>
        <v>1.4177465023671838</v>
      </c>
      <c r="AE565" s="19">
        <f>$I565*AE$19^0.5/VLOOKUP($O565,AProperties!$AY$8:$BG$1007,VLOOKUP(Span,Data!$N$4:$Y$11,Data!$Y$1,FALSE),FALSE)</f>
        <v>1.637072649568688</v>
      </c>
      <c r="AF565" s="19">
        <f>$I565*AF$19^0.5/VLOOKUP($O565,AProperties!$AY$8:$BG$1007,VLOOKUP(Span,Data!$N$4:$Y$11,Data!$Y$1,FALSE),FALSE)</f>
        <v>1.8303028642706392</v>
      </c>
      <c r="AG565" s="19">
        <f>$I565*AG$19^0.5/VLOOKUP($O565,AProperties!$AY$8:$BG$1007,VLOOKUP(Span,Data!$N$4:$Y$11,Data!$Y$1,FALSE),FALSE)</f>
        <v>2.004996331654691</v>
      </c>
      <c r="AH565" s="19">
        <f>$I565*AH$19^0.5/VLOOKUP($O565,AProperties!$AY$8:$BG$1007,VLOOKUP(Span,Data!$N$4:$Y$11,Data!$Y$1,FALSE),FALSE)</f>
        <v>2.1656435544521702</v>
      </c>
      <c r="AI565" s="19">
        <f>$I565*AI$19^0.5/VLOOKUP($O565,AProperties!$AY$8:$BG$1007,VLOOKUP(Span,Data!$N$4:$Y$11,Data!$Y$1,FALSE),FALSE)</f>
        <v>2.3151703436100957</v>
      </c>
      <c r="AJ565" s="19">
        <f>$I565*AJ$19^0.5/VLOOKUP($O565,AProperties!$AY$8:$BG$1007,VLOOKUP(Span,Data!$N$4:$Y$11,Data!$Y$1,FALSE),FALSE)</f>
        <v>2.4556089743530323</v>
      </c>
      <c r="AK565" s="19">
        <f>$I565*AK$19^0.5/VLOOKUP($O565,AProperties!$AY$8:$BG$1007,VLOOKUP(Span,Data!$N$4:$Y$11,Data!$Y$1,FALSE),FALSE)</f>
        <v>2.5884391339018604</v>
      </c>
      <c r="AL565" s="47">
        <f t="shared" si="73"/>
        <v>0.54600000000000004</v>
      </c>
    </row>
    <row r="566" spans="1:38" x14ac:dyDescent="0.25">
      <c r="A566" s="15">
        <v>0.54700000000000004</v>
      </c>
      <c r="B566" s="116">
        <f>VLOOKUP($A566,APropertiesDimless!$A$7:$I$1007,VLOOKUP(Span,Data!$N$4:$Y$11,Data!$Y$1,FALSE),FALSE)</f>
        <v>0.61383094662204718</v>
      </c>
      <c r="C566" s="6">
        <f t="shared" si="69"/>
        <v>0.85391547331102369</v>
      </c>
      <c r="D566" s="116">
        <f>VLOOKUP($A566,AProperties!$AE$8:$AM$1007,VLOOKUP(Span,Data!$N$4:$Y$11,Data!$Y$1,FALSE),FALSE)</f>
        <v>0.6572013831516228</v>
      </c>
      <c r="E566" s="116">
        <f t="shared" si="70"/>
        <v>1.0085677910617665</v>
      </c>
      <c r="F566" s="6">
        <f t="shared" si="74"/>
        <v>1.612385200098764</v>
      </c>
      <c r="G566" s="9"/>
      <c r="H566" s="15">
        <f t="shared" si="71"/>
        <v>0.54700000000000004</v>
      </c>
      <c r="I566" s="6">
        <f>VLOOKUP(H566,AProperties!$AO$8:$AW$1007,VLOOKUP(Span,Data!$N$4:$Y$11,Data!$Y$1,FALSE),FALSE)^(2/3)</f>
        <v>0.40913987471389052</v>
      </c>
      <c r="J566" s="15">
        <f>$I566*(Slope^0.5)/VLOOKUP($H566,AProperties!$AY$8:$BG$1007,VLOOKUP(Span,Data!$N$4:$Y$11,Data!$Y$1,FALSE),FALSE)</f>
        <v>1.4189079503030964</v>
      </c>
      <c r="K566" s="15">
        <f>$J566*VLOOKUP($H566,AProperties!$A$8:$I$1007,VLOOKUP(Span,Data!$N$4:$Y$11,Data!$Y$1,FALSE),FALSE)</f>
        <v>0.90449268263191718</v>
      </c>
      <c r="L566" s="15">
        <f t="shared" si="75"/>
        <v>1.4189079503030964</v>
      </c>
      <c r="M566" s="15">
        <f t="shared" si="76"/>
        <v>0.54700000000000004</v>
      </c>
      <c r="O566" s="28">
        <f t="shared" si="72"/>
        <v>0.54700000000000004</v>
      </c>
      <c r="P566" s="19">
        <f>AA566*VLOOKUP($O566,AProperties!$A$8:$I$1007,VLOOKUP(Span,Data!$N$4:$Y$11,Data!$Y$1,FALSE),FALSE)</f>
        <v>0.36925759142155357</v>
      </c>
      <c r="Q566" s="19">
        <f>AB566*VLOOKUP($O566,AProperties!$A$8:$I$1007,VLOOKUP(Span,Data!$N$4:$Y$11,Data!$Y$1,FALSE),FALSE)</f>
        <v>0.52220909379758418</v>
      </c>
      <c r="R566" s="19">
        <f>AC566*VLOOKUP($O566,AProperties!$A$8:$I$1007,VLOOKUP(Span,Data!$N$4:$Y$11,Data!$Y$1,FALSE),FALSE)</f>
        <v>0.73851518284310713</v>
      </c>
      <c r="S566" s="19">
        <f>AD566*VLOOKUP($O566,AProperties!$A$8:$I$1007,VLOOKUP(Span,Data!$N$4:$Y$11,Data!$Y$1,FALSE),FALSE)</f>
        <v>0.90449268263191718</v>
      </c>
      <c r="T566" s="19">
        <f>AE566*VLOOKUP($O566,AProperties!$A$8:$I$1007,VLOOKUP(Span,Data!$N$4:$Y$11,Data!$Y$1,FALSE),FALSE)</f>
        <v>1.0444181875951684</v>
      </c>
      <c r="U566" s="19">
        <f>AF566*VLOOKUP($O566,AProperties!$A$8:$I$1007,VLOOKUP(Span,Data!$N$4:$Y$11,Data!$Y$1,FALSE),FALSE)</f>
        <v>1.167695032199962</v>
      </c>
      <c r="V566" s="19">
        <f>AG566*VLOOKUP($O566,AProperties!$A$8:$I$1007,VLOOKUP(Span,Data!$N$4:$Y$11,Data!$Y$1,FALSE),FALSE)</f>
        <v>1.2791458188452813</v>
      </c>
      <c r="W566" s="19">
        <f>AH566*VLOOKUP($O566,AProperties!$A$8:$I$1007,VLOOKUP(Span,Data!$N$4:$Y$11,Data!$Y$1,FALSE),FALSE)</f>
        <v>1.3816353945648101</v>
      </c>
      <c r="X566" s="19">
        <f>AI566*VLOOKUP($O566,AProperties!$A$8:$I$1007,VLOOKUP(Span,Data!$N$4:$Y$11,Data!$Y$1,FALSE),FALSE)</f>
        <v>1.4770303656862143</v>
      </c>
      <c r="Y566" s="19">
        <f>AJ566*VLOOKUP($O566,AProperties!$A$8:$I$1007,VLOOKUP(Span,Data!$N$4:$Y$11,Data!$Y$1,FALSE),FALSE)</f>
        <v>1.5666272813927526</v>
      </c>
      <c r="Z566" s="19">
        <f>AK566*VLOOKUP($O566,AProperties!$A$8:$I$1007,VLOOKUP(Span,Data!$N$4:$Y$11,Data!$Y$1,FALSE),FALSE)</f>
        <v>1.651370151252874</v>
      </c>
      <c r="AA566" s="19">
        <f>$I566*AA$19^0.5/VLOOKUP($O566,AProperties!$AY$8:$BG$1007,VLOOKUP(Span,Data!$N$4:$Y$11,Data!$Y$1,FALSE),FALSE)</f>
        <v>0.57926674503682296</v>
      </c>
      <c r="AB566" s="19">
        <f>$I566*AB$19^0.5/VLOOKUP($O566,AProperties!$AY$8:$BG$1007,VLOOKUP(Span,Data!$N$4:$Y$11,Data!$Y$1,FALSE),FALSE)</f>
        <v>0.81920688706279288</v>
      </c>
      <c r="AC566" s="19">
        <f>$I566*AC$19^0.5/VLOOKUP($O566,AProperties!$AY$8:$BG$1007,VLOOKUP(Span,Data!$N$4:$Y$11,Data!$Y$1,FALSE),FALSE)</f>
        <v>1.1585334900736459</v>
      </c>
      <c r="AD566" s="19">
        <f>$I566*AD$19^0.5/VLOOKUP($O566,AProperties!$AY$8:$BG$1007,VLOOKUP(Span,Data!$N$4:$Y$11,Data!$Y$1,FALSE),FALSE)</f>
        <v>1.4189079503030964</v>
      </c>
      <c r="AE566" s="19">
        <f>$I566*AE$19^0.5/VLOOKUP($O566,AProperties!$AY$8:$BG$1007,VLOOKUP(Span,Data!$N$4:$Y$11,Data!$Y$1,FALSE),FALSE)</f>
        <v>1.6384137741255858</v>
      </c>
      <c r="AF566" s="19">
        <f>$I566*AF$19^0.5/VLOOKUP($O566,AProperties!$AY$8:$BG$1007,VLOOKUP(Span,Data!$N$4:$Y$11,Data!$Y$1,FALSE),FALSE)</f>
        <v>1.8318022871083977</v>
      </c>
      <c r="AG566" s="19">
        <f>$I566*AG$19^0.5/VLOOKUP($O566,AProperties!$AY$8:$BG$1007,VLOOKUP(Span,Data!$N$4:$Y$11,Data!$Y$1,FALSE),FALSE)</f>
        <v>2.0066388670776489</v>
      </c>
      <c r="AH566" s="19">
        <f>$I566*AH$19^0.5/VLOOKUP($O566,AProperties!$AY$8:$BG$1007,VLOOKUP(Span,Data!$N$4:$Y$11,Data!$Y$1,FALSE),FALSE)</f>
        <v>2.1674176954795263</v>
      </c>
      <c r="AI566" s="19">
        <f>$I566*AI$19^0.5/VLOOKUP($O566,AProperties!$AY$8:$BG$1007,VLOOKUP(Span,Data!$N$4:$Y$11,Data!$Y$1,FALSE),FALSE)</f>
        <v>2.3170669801472918</v>
      </c>
      <c r="AJ566" s="19">
        <f>$I566*AJ$19^0.5/VLOOKUP($O566,AProperties!$AY$8:$BG$1007,VLOOKUP(Span,Data!$N$4:$Y$11,Data!$Y$1,FALSE),FALSE)</f>
        <v>2.4576206611883786</v>
      </c>
      <c r="AK566" s="19">
        <f>$I566*AK$19^0.5/VLOOKUP($O566,AProperties!$AY$8:$BG$1007,VLOOKUP(Span,Data!$N$4:$Y$11,Data!$Y$1,FALSE),FALSE)</f>
        <v>2.5905596380147502</v>
      </c>
      <c r="AL566" s="47">
        <f t="shared" si="73"/>
        <v>0.54700000000000004</v>
      </c>
    </row>
    <row r="567" spans="1:38" x14ac:dyDescent="0.25">
      <c r="A567" s="15">
        <v>0.54800000000000004</v>
      </c>
      <c r="B567" s="116">
        <f>VLOOKUP($A567,APropertiesDimless!$A$7:$I$1007,VLOOKUP(Span,Data!$N$4:$Y$11,Data!$Y$1,FALSE),FALSE)</f>
        <v>0.61529730416914619</v>
      </c>
      <c r="C567" s="6">
        <f t="shared" si="69"/>
        <v>0.85564865208457319</v>
      </c>
      <c r="D567" s="116">
        <f>VLOOKUP($A567,AProperties!$AE$8:$AM$1007,VLOOKUP(Span,Data!$N$4:$Y$11,Data!$Y$1,FALSE),FALSE)</f>
        <v>0.65827163260785071</v>
      </c>
      <c r="E567" s="116">
        <f t="shared" si="70"/>
        <v>1.0110201644505084</v>
      </c>
      <c r="F567" s="6">
        <f t="shared" si="74"/>
        <v>1.6169388307016881</v>
      </c>
      <c r="G567" s="9"/>
      <c r="H567" s="15">
        <f t="shared" si="71"/>
        <v>0.54800000000000004</v>
      </c>
      <c r="I567" s="6">
        <f>VLOOKUP(H567,AProperties!$AO$8:$AW$1007,VLOOKUP(Span,Data!$N$4:$Y$11,Data!$Y$1,FALSE),FALSE)^(2/3)</f>
        <v>0.40937332308061064</v>
      </c>
      <c r="J567" s="15">
        <f>$I567*(Slope^0.5)/VLOOKUP($H567,AProperties!$AY$8:$BG$1007,VLOOKUP(Span,Data!$N$4:$Y$11,Data!$Y$1,FALSE),FALSE)</f>
        <v>1.4200665329340274</v>
      </c>
      <c r="K567" s="15">
        <f>$J567*VLOOKUP($H567,AProperties!$A$8:$I$1007,VLOOKUP(Span,Data!$N$4:$Y$11,Data!$Y$1,FALSE),FALSE)</f>
        <v>0.90670539406957129</v>
      </c>
      <c r="L567" s="15">
        <f t="shared" si="75"/>
        <v>1.4200665329340274</v>
      </c>
      <c r="M567" s="15">
        <f t="shared" si="76"/>
        <v>0.54800000000000004</v>
      </c>
      <c r="O567" s="28">
        <f t="shared" si="72"/>
        <v>0.54800000000000004</v>
      </c>
      <c r="P567" s="19">
        <f>AA567*VLOOKUP($O567,AProperties!$A$8:$I$1007,VLOOKUP(Span,Data!$N$4:$Y$11,Data!$Y$1,FALSE),FALSE)</f>
        <v>0.3701609270832657</v>
      </c>
      <c r="Q567" s="19">
        <f>AB567*VLOOKUP($O567,AProperties!$A$8:$I$1007,VLOOKUP(Span,Data!$N$4:$Y$11,Data!$Y$1,FALSE),FALSE)</f>
        <v>0.52348660334175279</v>
      </c>
      <c r="R567" s="19">
        <f>AC567*VLOOKUP($O567,AProperties!$A$8:$I$1007,VLOOKUP(Span,Data!$N$4:$Y$11,Data!$Y$1,FALSE),FALSE)</f>
        <v>0.7403218541665314</v>
      </c>
      <c r="S567" s="19">
        <f>AD567*VLOOKUP($O567,AProperties!$A$8:$I$1007,VLOOKUP(Span,Data!$N$4:$Y$11,Data!$Y$1,FALSE),FALSE)</f>
        <v>0.90670539406957129</v>
      </c>
      <c r="T567" s="19">
        <f>AE567*VLOOKUP($O567,AProperties!$A$8:$I$1007,VLOOKUP(Span,Data!$N$4:$Y$11,Data!$Y$1,FALSE),FALSE)</f>
        <v>1.0469732066835056</v>
      </c>
      <c r="U567" s="19">
        <f>AF567*VLOOKUP($O567,AProperties!$A$8:$I$1007,VLOOKUP(Span,Data!$N$4:$Y$11,Data!$Y$1,FALSE),FALSE)</f>
        <v>1.1705516303826276</v>
      </c>
      <c r="V567" s="19">
        <f>AG567*VLOOKUP($O567,AProperties!$A$8:$I$1007,VLOOKUP(Span,Data!$N$4:$Y$11,Data!$Y$1,FALSE),FALSE)</f>
        <v>1.2822750653700297</v>
      </c>
      <c r="W567" s="19">
        <f>AH567*VLOOKUP($O567,AProperties!$A$8:$I$1007,VLOOKUP(Span,Data!$N$4:$Y$11,Data!$Y$1,FALSE),FALSE)</f>
        <v>1.3850153671161918</v>
      </c>
      <c r="X567" s="19">
        <f>AI567*VLOOKUP($O567,AProperties!$A$8:$I$1007,VLOOKUP(Span,Data!$N$4:$Y$11,Data!$Y$1,FALSE),FALSE)</f>
        <v>1.4806437083330628</v>
      </c>
      <c r="Y567" s="19">
        <f>AJ567*VLOOKUP($O567,AProperties!$A$8:$I$1007,VLOOKUP(Span,Data!$N$4:$Y$11,Data!$Y$1,FALSE),FALSE)</f>
        <v>1.5704598100252583</v>
      </c>
      <c r="Z567" s="19">
        <f>AK567*VLOOKUP($O567,AProperties!$A$8:$I$1007,VLOOKUP(Span,Data!$N$4:$Y$11,Data!$Y$1,FALSE),FALSE)</f>
        <v>1.6554099911450504</v>
      </c>
      <c r="AA567" s="19">
        <f>$I567*AA$19^0.5/VLOOKUP($O567,AProperties!$AY$8:$BG$1007,VLOOKUP(Span,Data!$N$4:$Y$11,Data!$Y$1,FALSE),FALSE)</f>
        <v>0.57973973441526172</v>
      </c>
      <c r="AB567" s="19">
        <f>$I567*AB$19^0.5/VLOOKUP($O567,AProperties!$AY$8:$BG$1007,VLOOKUP(Span,Data!$N$4:$Y$11,Data!$Y$1,FALSE),FALSE)</f>
        <v>0.81987579505663943</v>
      </c>
      <c r="AC567" s="19">
        <f>$I567*AC$19^0.5/VLOOKUP($O567,AProperties!$AY$8:$BG$1007,VLOOKUP(Span,Data!$N$4:$Y$11,Data!$Y$1,FALSE),FALSE)</f>
        <v>1.1594794688305234</v>
      </c>
      <c r="AD567" s="19">
        <f>$I567*AD$19^0.5/VLOOKUP($O567,AProperties!$AY$8:$BG$1007,VLOOKUP(Span,Data!$N$4:$Y$11,Data!$Y$1,FALSE),FALSE)</f>
        <v>1.4200665329340274</v>
      </c>
      <c r="AE567" s="19">
        <f>$I567*AE$19^0.5/VLOOKUP($O567,AProperties!$AY$8:$BG$1007,VLOOKUP(Span,Data!$N$4:$Y$11,Data!$Y$1,FALSE),FALSE)</f>
        <v>1.6397515901132789</v>
      </c>
      <c r="AF567" s="19">
        <f>$I567*AF$19^0.5/VLOOKUP($O567,AProperties!$AY$8:$BG$1007,VLOOKUP(Span,Data!$N$4:$Y$11,Data!$Y$1,FALSE),FALSE)</f>
        <v>1.8332980108533314</v>
      </c>
      <c r="AG567" s="19">
        <f>$I567*AG$19^0.5/VLOOKUP($O567,AProperties!$AY$8:$BG$1007,VLOOKUP(Span,Data!$N$4:$Y$11,Data!$Y$1,FALSE),FALSE)</f>
        <v>2.0082773503474414</v>
      </c>
      <c r="AH567" s="19">
        <f>$I567*AH$19^0.5/VLOOKUP($O567,AProperties!$AY$8:$BG$1007,VLOOKUP(Span,Data!$N$4:$Y$11,Data!$Y$1,FALSE),FALSE)</f>
        <v>2.1691874596812273</v>
      </c>
      <c r="AI567" s="19">
        <f>$I567*AI$19^0.5/VLOOKUP($O567,AProperties!$AY$8:$BG$1007,VLOOKUP(Span,Data!$N$4:$Y$11,Data!$Y$1,FALSE),FALSE)</f>
        <v>2.3189589376610469</v>
      </c>
      <c r="AJ567" s="19">
        <f>$I567*AJ$19^0.5/VLOOKUP($O567,AProperties!$AY$8:$BG$1007,VLOOKUP(Span,Data!$N$4:$Y$11,Data!$Y$1,FALSE),FALSE)</f>
        <v>2.459627385169918</v>
      </c>
      <c r="AK567" s="19">
        <f>$I567*AK$19^0.5/VLOOKUP($O567,AProperties!$AY$8:$BG$1007,VLOOKUP(Span,Data!$N$4:$Y$11,Data!$Y$1,FALSE),FALSE)</f>
        <v>2.5926749108203992</v>
      </c>
      <c r="AL567" s="47">
        <f t="shared" si="73"/>
        <v>0.54800000000000004</v>
      </c>
    </row>
    <row r="568" spans="1:38" x14ac:dyDescent="0.25">
      <c r="A568" s="15">
        <v>0.54900000000000004</v>
      </c>
      <c r="B568" s="116">
        <f>VLOOKUP($A568,APropertiesDimless!$A$7:$I$1007,VLOOKUP(Span,Data!$N$4:$Y$11,Data!$Y$1,FALSE),FALSE)</f>
        <v>0.61676643064733727</v>
      </c>
      <c r="C568" s="6">
        <f t="shared" si="69"/>
        <v>0.85738321532366868</v>
      </c>
      <c r="D568" s="116">
        <f>VLOOKUP($A568,AProperties!$AE$8:$AM$1007,VLOOKUP(Span,Data!$N$4:$Y$11,Data!$Y$1,FALSE),FALSE)</f>
        <v>0.6593410687857898</v>
      </c>
      <c r="E568" s="116">
        <f t="shared" si="70"/>
        <v>1.0134758234690344</v>
      </c>
      <c r="F568" s="6">
        <f t="shared" si="74"/>
        <v>1.6214980703007025</v>
      </c>
      <c r="G568" s="9"/>
      <c r="H568" s="15">
        <f t="shared" si="71"/>
        <v>0.54900000000000004</v>
      </c>
      <c r="I568" s="6">
        <f>VLOOKUP(H568,AProperties!$AO$8:$AW$1007,VLOOKUP(Span,Data!$N$4:$Y$11,Data!$Y$1,FALSE),FALSE)^(2/3)</f>
        <v>0.40960584838408132</v>
      </c>
      <c r="J568" s="15">
        <f>$I568*(Slope^0.5)/VLOOKUP($H568,AProperties!$AY$8:$BG$1007,VLOOKUP(Span,Data!$N$4:$Y$11,Data!$Y$1,FALSE),FALSE)</f>
        <v>1.4212222513017958</v>
      </c>
      <c r="K568" s="15">
        <f>$J568*VLOOKUP($H568,AProperties!$A$8:$I$1007,VLOOKUP(Span,Data!$N$4:$Y$11,Data!$Y$1,FALSE),FALSE)</f>
        <v>0.90891755803162733</v>
      </c>
      <c r="L568" s="15">
        <f t="shared" si="75"/>
        <v>1.4212222513017958</v>
      </c>
      <c r="M568" s="15">
        <f t="shared" si="76"/>
        <v>0.54900000000000004</v>
      </c>
      <c r="O568" s="28">
        <f t="shared" si="72"/>
        <v>0.54900000000000004</v>
      </c>
      <c r="P568" s="19">
        <f>AA568*VLOOKUP($O568,AProperties!$A$8:$I$1007,VLOOKUP(Span,Data!$N$4:$Y$11,Data!$Y$1,FALSE),FALSE)</f>
        <v>0.37106403923900089</v>
      </c>
      <c r="Q568" s="19">
        <f>AB568*VLOOKUP($O568,AProperties!$A$8:$I$1007,VLOOKUP(Span,Data!$N$4:$Y$11,Data!$Y$1,FALSE),FALSE)</f>
        <v>0.52476379680073737</v>
      </c>
      <c r="R568" s="19">
        <f>AC568*VLOOKUP($O568,AProperties!$A$8:$I$1007,VLOOKUP(Span,Data!$N$4:$Y$11,Data!$Y$1,FALSE),FALSE)</f>
        <v>0.74212807847800177</v>
      </c>
      <c r="S568" s="19">
        <f>AD568*VLOOKUP($O568,AProperties!$A$8:$I$1007,VLOOKUP(Span,Data!$N$4:$Y$11,Data!$Y$1,FALSE),FALSE)</f>
        <v>0.90891755803162733</v>
      </c>
      <c r="T568" s="19">
        <f>AE568*VLOOKUP($O568,AProperties!$A$8:$I$1007,VLOOKUP(Span,Data!$N$4:$Y$11,Data!$Y$1,FALSE),FALSE)</f>
        <v>1.0495275936014747</v>
      </c>
      <c r="U568" s="19">
        <f>AF568*VLOOKUP($O568,AProperties!$A$8:$I$1007,VLOOKUP(Span,Data!$N$4:$Y$11,Data!$Y$1,FALSE),FALSE)</f>
        <v>1.1734075217773352</v>
      </c>
      <c r="V568" s="19">
        <f>AG568*VLOOKUP($O568,AProperties!$A$8:$I$1007,VLOOKUP(Span,Data!$N$4:$Y$11,Data!$Y$1,FALSE),FALSE)</f>
        <v>1.2854035376473623</v>
      </c>
      <c r="W568" s="19">
        <f>AH568*VLOOKUP($O568,AProperties!$A$8:$I$1007,VLOOKUP(Span,Data!$N$4:$Y$11,Data!$Y$1,FALSE),FALSE)</f>
        <v>1.3883945033847833</v>
      </c>
      <c r="X568" s="19">
        <f>AI568*VLOOKUP($O568,AProperties!$A$8:$I$1007,VLOOKUP(Span,Data!$N$4:$Y$11,Data!$Y$1,FALSE),FALSE)</f>
        <v>1.4842561569560035</v>
      </c>
      <c r="Y568" s="19">
        <f>AJ568*VLOOKUP($O568,AProperties!$A$8:$I$1007,VLOOKUP(Span,Data!$N$4:$Y$11,Data!$Y$1,FALSE),FALSE)</f>
        <v>1.5742913904022118</v>
      </c>
      <c r="Z568" s="19">
        <f>AK568*VLOOKUP($O568,AProperties!$A$8:$I$1007,VLOOKUP(Span,Data!$N$4:$Y$11,Data!$Y$1,FALSE),FALSE)</f>
        <v>1.6594488314881106</v>
      </c>
      <c r="AA568" s="19">
        <f>$I568*AA$19^0.5/VLOOKUP($O568,AProperties!$AY$8:$BG$1007,VLOOKUP(Span,Data!$N$4:$Y$11,Data!$Y$1,FALSE),FALSE)</f>
        <v>0.58021155446316086</v>
      </c>
      <c r="AB568" s="19">
        <f>$I568*AB$19^0.5/VLOOKUP($O568,AProperties!$AY$8:$BG$1007,VLOOKUP(Span,Data!$N$4:$Y$11,Data!$Y$1,FALSE),FALSE)</f>
        <v>0.82054304936737787</v>
      </c>
      <c r="AC568" s="19">
        <f>$I568*AC$19^0.5/VLOOKUP($O568,AProperties!$AY$8:$BG$1007,VLOOKUP(Span,Data!$N$4:$Y$11,Data!$Y$1,FALSE),FALSE)</f>
        <v>1.1604231089263217</v>
      </c>
      <c r="AD568" s="19">
        <f>$I568*AD$19^0.5/VLOOKUP($O568,AProperties!$AY$8:$BG$1007,VLOOKUP(Span,Data!$N$4:$Y$11,Data!$Y$1,FALSE),FALSE)</f>
        <v>1.4212222513017958</v>
      </c>
      <c r="AE568" s="19">
        <f>$I568*AE$19^0.5/VLOOKUP($O568,AProperties!$AY$8:$BG$1007,VLOOKUP(Span,Data!$N$4:$Y$11,Data!$Y$1,FALSE),FALSE)</f>
        <v>1.6410860987347557</v>
      </c>
      <c r="AF568" s="19">
        <f>$I568*AF$19^0.5/VLOOKUP($O568,AProperties!$AY$8:$BG$1007,VLOOKUP(Span,Data!$N$4:$Y$11,Data!$Y$1,FALSE),FALSE)</f>
        <v>1.8347900368504224</v>
      </c>
      <c r="AG568" s="19">
        <f>$I568*AG$19^0.5/VLOOKUP($O568,AProperties!$AY$8:$BG$1007,VLOOKUP(Span,Data!$N$4:$Y$11,Data!$Y$1,FALSE),FALSE)</f>
        <v>2.0099117829374231</v>
      </c>
      <c r="AH568" s="19">
        <f>$I568*AH$19^0.5/VLOOKUP($O568,AProperties!$AY$8:$BG$1007,VLOOKUP(Span,Data!$N$4:$Y$11,Data!$Y$1,FALSE),FALSE)</f>
        <v>2.1709528486486769</v>
      </c>
      <c r="AI568" s="19">
        <f>$I568*AI$19^0.5/VLOOKUP($O568,AProperties!$AY$8:$BG$1007,VLOOKUP(Span,Data!$N$4:$Y$11,Data!$Y$1,FALSE),FALSE)</f>
        <v>2.3208462178526434</v>
      </c>
      <c r="AJ568" s="19">
        <f>$I568*AJ$19^0.5/VLOOKUP($O568,AProperties!$AY$8:$BG$1007,VLOOKUP(Span,Data!$N$4:$Y$11,Data!$Y$1,FALSE),FALSE)</f>
        <v>2.4616291481021331</v>
      </c>
      <c r="AK568" s="19">
        <f>$I568*AK$19^0.5/VLOOKUP($O568,AProperties!$AY$8:$BG$1007,VLOOKUP(Span,Data!$N$4:$Y$11,Data!$Y$1,FALSE),FALSE)</f>
        <v>2.5947849542208985</v>
      </c>
      <c r="AL568" s="47">
        <f t="shared" si="73"/>
        <v>0.54900000000000004</v>
      </c>
    </row>
    <row r="569" spans="1:38" x14ac:dyDescent="0.25">
      <c r="A569" s="15">
        <v>0.55000000000000004</v>
      </c>
      <c r="B569" s="116">
        <f>VLOOKUP($A569,APropertiesDimless!$A$7:$I$1007,VLOOKUP(Span,Data!$N$4:$Y$11,Data!$Y$1,FALSE),FALSE)</f>
        <v>0.61823834257074439</v>
      </c>
      <c r="C569" s="6">
        <f t="shared" si="69"/>
        <v>0.8591191712853723</v>
      </c>
      <c r="D569" s="116">
        <f>VLOOKUP($A569,AProperties!$AE$8:$AM$1007,VLOOKUP(Span,Data!$N$4:$Y$11,Data!$Y$1,FALSE),FALSE)</f>
        <v>0.66040968942666689</v>
      </c>
      <c r="E569" s="116">
        <f t="shared" si="70"/>
        <v>1.0159347803931666</v>
      </c>
      <c r="F569" s="6">
        <f t="shared" si="74"/>
        <v>1.6260629296290938</v>
      </c>
      <c r="G569" s="9"/>
      <c r="H569" s="15">
        <f t="shared" si="71"/>
        <v>0.55000000000000004</v>
      </c>
      <c r="I569" s="6">
        <f>VLOOKUP(H569,AProperties!$AO$8:$AW$1007,VLOOKUP(Span,Data!$N$4:$Y$11,Data!$Y$1,FALSE),FALSE)^(2/3)</f>
        <v>0.40983745137680677</v>
      </c>
      <c r="J569" s="15">
        <f>$I569*(Slope^0.5)/VLOOKUP($H569,AProperties!$AY$8:$BG$1007,VLOOKUP(Span,Data!$N$4:$Y$11,Data!$Y$1,FALSE),FALSE)</f>
        <v>1.4223751064234837</v>
      </c>
      <c r="K569" s="15">
        <f>$J569*VLOOKUP($H569,AProperties!$A$8:$I$1007,VLOOKUP(Span,Data!$N$4:$Y$11,Data!$Y$1,FALSE),FALSE)</f>
        <v>0.91112916040489089</v>
      </c>
      <c r="L569" s="15">
        <f t="shared" si="75"/>
        <v>1.4223751064234837</v>
      </c>
      <c r="M569" s="15">
        <f t="shared" si="76"/>
        <v>0.55000000000000004</v>
      </c>
      <c r="O569" s="28">
        <f t="shared" si="72"/>
        <v>0.55000000000000004</v>
      </c>
      <c r="P569" s="19">
        <f>AA569*VLOOKUP($O569,AProperties!$A$8:$I$1007,VLOOKUP(Span,Data!$N$4:$Y$11,Data!$Y$1,FALSE),FALSE)</f>
        <v>0.37196692212707155</v>
      </c>
      <c r="Q569" s="19">
        <f>AB569*VLOOKUP($O569,AProperties!$A$8:$I$1007,VLOOKUP(Span,Data!$N$4:$Y$11,Data!$Y$1,FALSE),FALSE)</f>
        <v>0.52604066602628141</v>
      </c>
      <c r="R569" s="19">
        <f>AC569*VLOOKUP($O569,AProperties!$A$8:$I$1007,VLOOKUP(Span,Data!$N$4:$Y$11,Data!$Y$1,FALSE),FALSE)</f>
        <v>0.74393384425414311</v>
      </c>
      <c r="S569" s="19">
        <f>AD569*VLOOKUP($O569,AProperties!$A$8:$I$1007,VLOOKUP(Span,Data!$N$4:$Y$11,Data!$Y$1,FALSE),FALSE)</f>
        <v>0.91112916040489089</v>
      </c>
      <c r="T569" s="19">
        <f>AE569*VLOOKUP($O569,AProperties!$A$8:$I$1007,VLOOKUP(Span,Data!$N$4:$Y$11,Data!$Y$1,FALSE),FALSE)</f>
        <v>1.0520813320525628</v>
      </c>
      <c r="U569" s="19">
        <f>AF569*VLOOKUP($O569,AProperties!$A$8:$I$1007,VLOOKUP(Span,Data!$N$4:$Y$11,Data!$Y$1,FALSE),FALSE)</f>
        <v>1.1762626881640295</v>
      </c>
      <c r="V569" s="19">
        <f>AG569*VLOOKUP($O569,AProperties!$A$8:$I$1007,VLOOKUP(Span,Data!$N$4:$Y$11,Data!$Y$1,FALSE),FALSE)</f>
        <v>1.2885312157182078</v>
      </c>
      <c r="W569" s="19">
        <f>AH569*VLOOKUP($O569,AProperties!$A$8:$I$1007,VLOOKUP(Span,Data!$N$4:$Y$11,Data!$Y$1,FALSE),FALSE)</f>
        <v>1.3917727818123249</v>
      </c>
      <c r="X569" s="19">
        <f>AI569*VLOOKUP($O569,AProperties!$A$8:$I$1007,VLOOKUP(Span,Data!$N$4:$Y$11,Data!$Y$1,FALSE),FALSE)</f>
        <v>1.4878676885082862</v>
      </c>
      <c r="Y569" s="19">
        <f>AJ569*VLOOKUP($O569,AProperties!$A$8:$I$1007,VLOOKUP(Span,Data!$N$4:$Y$11,Data!$Y$1,FALSE),FALSE)</f>
        <v>1.5781219980788441</v>
      </c>
      <c r="Z569" s="19">
        <f>AK569*VLOOKUP($O569,AProperties!$A$8:$I$1007,VLOOKUP(Span,Data!$N$4:$Y$11,Data!$Y$1,FALSE),FALSE)</f>
        <v>1.6634866465150049</v>
      </c>
      <c r="AA569" s="19">
        <f>$I569*AA$19^0.5/VLOOKUP($O569,AProperties!$AY$8:$BG$1007,VLOOKUP(Span,Data!$N$4:$Y$11,Data!$Y$1,FALSE),FALSE)</f>
        <v>0.58068220559574246</v>
      </c>
      <c r="AB569" s="19">
        <f>$I569*AB$19^0.5/VLOOKUP($O569,AProperties!$AY$8:$BG$1007,VLOOKUP(Span,Data!$N$4:$Y$11,Data!$Y$1,FALSE),FALSE)</f>
        <v>0.82120865058222092</v>
      </c>
      <c r="AC569" s="19">
        <f>$I569*AC$19^0.5/VLOOKUP($O569,AProperties!$AY$8:$BG$1007,VLOOKUP(Span,Data!$N$4:$Y$11,Data!$Y$1,FALSE),FALSE)</f>
        <v>1.1613644111914849</v>
      </c>
      <c r="AD569" s="19">
        <f>$I569*AD$19^0.5/VLOOKUP($O569,AProperties!$AY$8:$BG$1007,VLOOKUP(Span,Data!$N$4:$Y$11,Data!$Y$1,FALSE),FALSE)</f>
        <v>1.4223751064234837</v>
      </c>
      <c r="AE569" s="19">
        <f>$I569*AE$19^0.5/VLOOKUP($O569,AProperties!$AY$8:$BG$1007,VLOOKUP(Span,Data!$N$4:$Y$11,Data!$Y$1,FALSE),FALSE)</f>
        <v>1.6424173011644418</v>
      </c>
      <c r="AF569" s="19">
        <f>$I569*AF$19^0.5/VLOOKUP($O569,AProperties!$AY$8:$BG$1007,VLOOKUP(Span,Data!$N$4:$Y$11,Data!$Y$1,FALSE),FALSE)</f>
        <v>1.8362783664127182</v>
      </c>
      <c r="AG569" s="19">
        <f>$I569*AG$19^0.5/VLOOKUP($O569,AProperties!$AY$8:$BG$1007,VLOOKUP(Span,Data!$N$4:$Y$11,Data!$Y$1,FALSE),FALSE)</f>
        <v>2.0115421662859649</v>
      </c>
      <c r="AH569" s="19">
        <f>$I569*AH$19^0.5/VLOOKUP($O569,AProperties!$AY$8:$BG$1007,VLOOKUP(Span,Data!$N$4:$Y$11,Data!$Y$1,FALSE),FALSE)</f>
        <v>2.1727138639354946</v>
      </c>
      <c r="AI569" s="19">
        <f>$I569*AI$19^0.5/VLOOKUP($O569,AProperties!$AY$8:$BG$1007,VLOOKUP(Span,Data!$N$4:$Y$11,Data!$Y$1,FALSE),FALSE)</f>
        <v>2.3227288223829698</v>
      </c>
      <c r="AJ569" s="19">
        <f>$I569*AJ$19^0.5/VLOOKUP($O569,AProperties!$AY$8:$BG$1007,VLOOKUP(Span,Data!$N$4:$Y$11,Data!$Y$1,FALSE),FALSE)</f>
        <v>2.4636259517466623</v>
      </c>
      <c r="AK569" s="19">
        <f>$I569*AK$19^0.5/VLOOKUP($O569,AProperties!$AY$8:$BG$1007,VLOOKUP(Span,Data!$N$4:$Y$11,Data!$Y$1,FALSE),FALSE)</f>
        <v>2.5968897700731772</v>
      </c>
      <c r="AL569" s="47">
        <f t="shared" si="73"/>
        <v>0.55000000000000004</v>
      </c>
    </row>
    <row r="570" spans="1:38" x14ac:dyDescent="0.25">
      <c r="A570" s="15">
        <v>0.55100000000000005</v>
      </c>
      <c r="B570" s="116">
        <f>VLOOKUP($A570,APropertiesDimless!$A$7:$I$1007,VLOOKUP(Span,Data!$N$4:$Y$11,Data!$Y$1,FALSE),FALSE)</f>
        <v>0.61971305658046028</v>
      </c>
      <c r="C570" s="6">
        <f t="shared" si="69"/>
        <v>0.86085652829023018</v>
      </c>
      <c r="D570" s="116">
        <f>VLOOKUP($A570,AProperties!$AE$8:$AM$1007,VLOOKUP(Span,Data!$N$4:$Y$11,Data!$Y$1,FALSE),FALSE)</f>
        <v>0.66147749226653485</v>
      </c>
      <c r="E570" s="116">
        <f t="shared" si="70"/>
        <v>1.0183970475946007</v>
      </c>
      <c r="F570" s="6">
        <f t="shared" si="74"/>
        <v>1.6306334195634091</v>
      </c>
      <c r="G570" s="9"/>
      <c r="H570" s="15">
        <f t="shared" si="71"/>
        <v>0.55100000000000005</v>
      </c>
      <c r="I570" s="6">
        <f>VLOOKUP(H570,AProperties!$AO$8:$AW$1007,VLOOKUP(Span,Data!$N$4:$Y$11,Data!$Y$1,FALSE),FALSE)^(2/3)</f>
        <v>0.41006813280194959</v>
      </c>
      <c r="J570" s="15">
        <f>$I570*(Slope^0.5)/VLOOKUP($H570,AProperties!$AY$8:$BG$1007,VLOOKUP(Span,Data!$N$4:$Y$11,Data!$Y$1,FALSE),FALSE)</f>
        <v>1.4235250992914505</v>
      </c>
      <c r="K570" s="15">
        <f>$J570*VLOOKUP($H570,AProperties!$A$8:$I$1007,VLOOKUP(Span,Data!$N$4:$Y$11,Data!$Y$1,FALSE),FALSE)</f>
        <v>0.91334018706085374</v>
      </c>
      <c r="L570" s="15">
        <f t="shared" si="75"/>
        <v>1.4235250992914505</v>
      </c>
      <c r="M570" s="15">
        <f t="shared" si="76"/>
        <v>0.55100000000000005</v>
      </c>
      <c r="O570" s="28">
        <f t="shared" si="72"/>
        <v>0.55100000000000005</v>
      </c>
      <c r="P570" s="19">
        <f>AA570*VLOOKUP($O570,AProperties!$A$8:$I$1007,VLOOKUP(Span,Data!$N$4:$Y$11,Data!$Y$1,FALSE),FALSE)</f>
        <v>0.37286956997953835</v>
      </c>
      <c r="Q570" s="19">
        <f>AB570*VLOOKUP($O570,AProperties!$A$8:$I$1007,VLOOKUP(Span,Data!$N$4:$Y$11,Data!$Y$1,FALSE),FALSE)</f>
        <v>0.52731720286128703</v>
      </c>
      <c r="R570" s="19">
        <f>AC570*VLOOKUP($O570,AProperties!$A$8:$I$1007,VLOOKUP(Span,Data!$N$4:$Y$11,Data!$Y$1,FALSE),FALSE)</f>
        <v>0.7457391399590767</v>
      </c>
      <c r="S570" s="19">
        <f>AD570*VLOOKUP($O570,AProperties!$A$8:$I$1007,VLOOKUP(Span,Data!$N$4:$Y$11,Data!$Y$1,FALSE),FALSE)</f>
        <v>0.91334018706085374</v>
      </c>
      <c r="T570" s="19">
        <f>AE570*VLOOKUP($O570,AProperties!$A$8:$I$1007,VLOOKUP(Span,Data!$N$4:$Y$11,Data!$Y$1,FALSE),FALSE)</f>
        <v>1.0546344057225741</v>
      </c>
      <c r="U570" s="19">
        <f>AF570*VLOOKUP($O570,AProperties!$A$8:$I$1007,VLOOKUP(Span,Data!$N$4:$Y$11,Data!$Y$1,FALSE),FALSE)</f>
        <v>1.1791171113028844</v>
      </c>
      <c r="V570" s="19">
        <f>AG570*VLOOKUP($O570,AProperties!$A$8:$I$1007,VLOOKUP(Span,Data!$N$4:$Y$11,Data!$Y$1,FALSE),FALSE)</f>
        <v>1.2916580796018391</v>
      </c>
      <c r="W570" s="19">
        <f>AH570*VLOOKUP($O570,AProperties!$A$8:$I$1007,VLOOKUP(Span,Data!$N$4:$Y$11,Data!$Y$1,FALSE),FALSE)</f>
        <v>1.3951501808171631</v>
      </c>
      <c r="X570" s="19">
        <f>AI570*VLOOKUP($O570,AProperties!$A$8:$I$1007,VLOOKUP(Span,Data!$N$4:$Y$11,Data!$Y$1,FALSE),FALSE)</f>
        <v>1.4914782799181534</v>
      </c>
      <c r="Y570" s="19">
        <f>AJ570*VLOOKUP($O570,AProperties!$A$8:$I$1007,VLOOKUP(Span,Data!$N$4:$Y$11,Data!$Y$1,FALSE),FALSE)</f>
        <v>1.581951608583861</v>
      </c>
      <c r="Z570" s="19">
        <f>AK570*VLOOKUP($O570,AProperties!$A$8:$I$1007,VLOOKUP(Span,Data!$N$4:$Y$11,Data!$Y$1,FALSE),FALSE)</f>
        <v>1.6675234104307253</v>
      </c>
      <c r="AA570" s="19">
        <f>$I570*AA$19^0.5/VLOOKUP($O570,AProperties!$AY$8:$BG$1007,VLOOKUP(Span,Data!$N$4:$Y$11,Data!$Y$1,FALSE),FALSE)</f>
        <v>0.58115168821813545</v>
      </c>
      <c r="AB570" s="19">
        <f>$I570*AB$19^0.5/VLOOKUP($O570,AProperties!$AY$8:$BG$1007,VLOOKUP(Span,Data!$N$4:$Y$11,Data!$Y$1,FALSE),FALSE)</f>
        <v>0.82187259927410772</v>
      </c>
      <c r="AC570" s="19">
        <f>$I570*AC$19^0.5/VLOOKUP($O570,AProperties!$AY$8:$BG$1007,VLOOKUP(Span,Data!$N$4:$Y$11,Data!$Y$1,FALSE),FALSE)</f>
        <v>1.1623033764362709</v>
      </c>
      <c r="AD570" s="19">
        <f>$I570*AD$19^0.5/VLOOKUP($O570,AProperties!$AY$8:$BG$1007,VLOOKUP(Span,Data!$N$4:$Y$11,Data!$Y$1,FALSE),FALSE)</f>
        <v>1.4235250992914505</v>
      </c>
      <c r="AE570" s="19">
        <f>$I570*AE$19^0.5/VLOOKUP($O570,AProperties!$AY$8:$BG$1007,VLOOKUP(Span,Data!$N$4:$Y$11,Data!$Y$1,FALSE),FALSE)</f>
        <v>1.6437451985482154</v>
      </c>
      <c r="AF570" s="19">
        <f>$I570*AF$19^0.5/VLOOKUP($O570,AProperties!$AY$8:$BG$1007,VLOOKUP(Span,Data!$N$4:$Y$11,Data!$Y$1,FALSE),FALSE)</f>
        <v>1.837763000821349</v>
      </c>
      <c r="AG570" s="19">
        <f>$I570*AG$19^0.5/VLOOKUP($O570,AProperties!$AY$8:$BG$1007,VLOOKUP(Span,Data!$N$4:$Y$11,Data!$Y$1,FALSE),FALSE)</f>
        <v>2.0131685017964762</v>
      </c>
      <c r="AH570" s="19">
        <f>$I570*AH$19^0.5/VLOOKUP($O570,AProperties!$AY$8:$BG$1007,VLOOKUP(Span,Data!$N$4:$Y$11,Data!$Y$1,FALSE),FALSE)</f>
        <v>2.1744705070575336</v>
      </c>
      <c r="AI570" s="19">
        <f>$I570*AI$19^0.5/VLOOKUP($O570,AProperties!$AY$8:$BG$1007,VLOOKUP(Span,Data!$N$4:$Y$11,Data!$Y$1,FALSE),FALSE)</f>
        <v>2.3246067528725418</v>
      </c>
      <c r="AJ570" s="19">
        <f>$I570*AJ$19^0.5/VLOOKUP($O570,AProperties!$AY$8:$BG$1007,VLOOKUP(Span,Data!$N$4:$Y$11,Data!$Y$1,FALSE),FALSE)</f>
        <v>2.4656177978223228</v>
      </c>
      <c r="AK570" s="19">
        <f>$I570*AK$19^0.5/VLOOKUP($O570,AProperties!$AY$8:$BG$1007,VLOOKUP(Span,Data!$N$4:$Y$11,Data!$Y$1,FALSE),FALSE)</f>
        <v>2.5989893601890293</v>
      </c>
      <c r="AL570" s="47">
        <f t="shared" si="73"/>
        <v>0.55100000000000005</v>
      </c>
    </row>
    <row r="571" spans="1:38" x14ac:dyDescent="0.25">
      <c r="A571" s="15">
        <v>0.55200000000000005</v>
      </c>
      <c r="B571" s="116">
        <f>VLOOKUP($A571,APropertiesDimless!$A$7:$I$1007,VLOOKUP(Span,Data!$N$4:$Y$11,Data!$Y$1,FALSE),FALSE)</f>
        <v>0.62119058944582906</v>
      </c>
      <c r="C571" s="6">
        <f t="shared" si="69"/>
        <v>0.86259529472291452</v>
      </c>
      <c r="D571" s="116">
        <f>VLOOKUP($A571,AProperties!$AE$8:$AM$1007,VLOOKUP(Span,Data!$N$4:$Y$11,Data!$Y$1,FALSE),FALSE)</f>
        <v>0.66254447503623926</v>
      </c>
      <c r="E571" s="116">
        <f t="shared" si="70"/>
        <v>1.0208626375419116</v>
      </c>
      <c r="F571" s="6">
        <f t="shared" si="74"/>
        <v>1.6352095511247637</v>
      </c>
      <c r="G571" s="9"/>
      <c r="H571" s="15">
        <f t="shared" si="71"/>
        <v>0.55200000000000005</v>
      </c>
      <c r="I571" s="6">
        <f>VLOOKUP(H571,AProperties!$AO$8:$AW$1007,VLOOKUP(Span,Data!$N$4:$Y$11,Data!$Y$1,FALSE),FALSE)^(2/3)</f>
        <v>0.41029789339334072</v>
      </c>
      <c r="J571" s="15">
        <f>$I571*(Slope^0.5)/VLOOKUP($H571,AProperties!$AY$8:$BG$1007,VLOOKUP(Span,Data!$N$4:$Y$11,Data!$Y$1,FALSE),FALSE)</f>
        <v>1.4246722308733406</v>
      </c>
      <c r="K571" s="15">
        <f>$J571*VLOOKUP($H571,AProperties!$A$8:$I$1007,VLOOKUP(Span,Data!$N$4:$Y$11,Data!$Y$1,FALSE),FALSE)</f>
        <v>0.91555062385555075</v>
      </c>
      <c r="L571" s="15">
        <f t="shared" si="75"/>
        <v>1.4246722308733406</v>
      </c>
      <c r="M571" s="15">
        <f t="shared" si="76"/>
        <v>0.55200000000000005</v>
      </c>
      <c r="O571" s="28">
        <f t="shared" si="72"/>
        <v>0.55200000000000005</v>
      </c>
      <c r="P571" s="19">
        <f>AA571*VLOOKUP($O571,AProperties!$A$8:$I$1007,VLOOKUP(Span,Data!$N$4:$Y$11,Data!$Y$1,FALSE),FALSE)</f>
        <v>0.37377197702215187</v>
      </c>
      <c r="Q571" s="19">
        <f>AB571*VLOOKUP($O571,AProperties!$A$8:$I$1007,VLOOKUP(Span,Data!$N$4:$Y$11,Data!$Y$1,FALSE),FALSE)</f>
        <v>0.52859339913973202</v>
      </c>
      <c r="R571" s="19">
        <f>AC571*VLOOKUP($O571,AProperties!$A$8:$I$1007,VLOOKUP(Span,Data!$N$4:$Y$11,Data!$Y$1,FALSE),FALSE)</f>
        <v>0.74754395404430374</v>
      </c>
      <c r="S571" s="19">
        <f>AD571*VLOOKUP($O571,AProperties!$A$8:$I$1007,VLOOKUP(Span,Data!$N$4:$Y$11,Data!$Y$1,FALSE),FALSE)</f>
        <v>0.91555062385555075</v>
      </c>
      <c r="T571" s="19">
        <f>AE571*VLOOKUP($O571,AProperties!$A$8:$I$1007,VLOOKUP(Span,Data!$N$4:$Y$11,Data!$Y$1,FALSE),FALSE)</f>
        <v>1.057186798279464</v>
      </c>
      <c r="U571" s="19">
        <f>AF571*VLOOKUP($O571,AProperties!$A$8:$I$1007,VLOOKUP(Span,Data!$N$4:$Y$11,Data!$Y$1,FALSE),FALSE)</f>
        <v>1.1819707729341196</v>
      </c>
      <c r="V571" s="19">
        <f>AG571*VLOOKUP($O571,AProperties!$A$8:$I$1007,VLOOKUP(Span,Data!$N$4:$Y$11,Data!$Y$1,FALSE),FALSE)</f>
        <v>1.294784109295668</v>
      </c>
      <c r="W571" s="19">
        <f>AH571*VLOOKUP($O571,AProperties!$A$8:$I$1007,VLOOKUP(Span,Data!$N$4:$Y$11,Data!$Y$1,FALSE),FALSE)</f>
        <v>1.3985266787940345</v>
      </c>
      <c r="X571" s="19">
        <f>AI571*VLOOKUP($O571,AProperties!$A$8:$I$1007,VLOOKUP(Span,Data!$N$4:$Y$11,Data!$Y$1,FALSE),FALSE)</f>
        <v>1.4950879080886075</v>
      </c>
      <c r="Y571" s="19">
        <f>AJ571*VLOOKUP($O571,AProperties!$A$8:$I$1007,VLOOKUP(Span,Data!$N$4:$Y$11,Data!$Y$1,FALSE),FALSE)</f>
        <v>1.5857801974191958</v>
      </c>
      <c r="Z571" s="19">
        <f>AK571*VLOOKUP($O571,AProperties!$A$8:$I$1007,VLOOKUP(Span,Data!$N$4:$Y$11,Data!$Y$1,FALSE),FALSE)</f>
        <v>1.6715590974120418</v>
      </c>
      <c r="AA571" s="19">
        <f>$I571*AA$19^0.5/VLOOKUP($O571,AProperties!$AY$8:$BG$1007,VLOOKUP(Span,Data!$N$4:$Y$11,Data!$Y$1,FALSE),FALSE)</f>
        <v>0.58162000272537928</v>
      </c>
      <c r="AB571" s="19">
        <f>$I571*AB$19^0.5/VLOOKUP($O571,AProperties!$AY$8:$BG$1007,VLOOKUP(Span,Data!$N$4:$Y$11,Data!$Y$1,FALSE),FALSE)</f>
        <v>0.82253489600170782</v>
      </c>
      <c r="AC571" s="19">
        <f>$I571*AC$19^0.5/VLOOKUP($O571,AProperties!$AY$8:$BG$1007,VLOOKUP(Span,Data!$N$4:$Y$11,Data!$Y$1,FALSE),FALSE)</f>
        <v>1.1632400054507586</v>
      </c>
      <c r="AD571" s="19">
        <f>$I571*AD$19^0.5/VLOOKUP($O571,AProperties!$AY$8:$BG$1007,VLOOKUP(Span,Data!$N$4:$Y$11,Data!$Y$1,FALSE),FALSE)</f>
        <v>1.4246722308733406</v>
      </c>
      <c r="AE571" s="19">
        <f>$I571*AE$19^0.5/VLOOKUP($O571,AProperties!$AY$8:$BG$1007,VLOOKUP(Span,Data!$N$4:$Y$11,Data!$Y$1,FALSE),FALSE)</f>
        <v>1.6450697920034156</v>
      </c>
      <c r="AF571" s="19">
        <f>$I571*AF$19^0.5/VLOOKUP($O571,AProperties!$AY$8:$BG$1007,VLOOKUP(Span,Data!$N$4:$Y$11,Data!$Y$1,FALSE),FALSE)</f>
        <v>1.8392439413255388</v>
      </c>
      <c r="AG571" s="19">
        <f>$I571*AG$19^0.5/VLOOKUP($O571,AProperties!$AY$8:$BG$1007,VLOOKUP(Span,Data!$N$4:$Y$11,Data!$Y$1,FALSE),FALSE)</f>
        <v>2.0147907908374116</v>
      </c>
      <c r="AH571" s="19">
        <f>$I571*AH$19^0.5/VLOOKUP($O571,AProperties!$AY$8:$BG$1007,VLOOKUP(Span,Data!$N$4:$Y$11,Data!$Y$1,FALSE),FALSE)</f>
        <v>2.1762227794928952</v>
      </c>
      <c r="AI571" s="19">
        <f>$I571*AI$19^0.5/VLOOKUP($O571,AProperties!$AY$8:$BG$1007,VLOOKUP(Span,Data!$N$4:$Y$11,Data!$Y$1,FALSE),FALSE)</f>
        <v>2.3264800109015171</v>
      </c>
      <c r="AJ571" s="19">
        <f>$I571*AJ$19^0.5/VLOOKUP($O571,AProperties!$AY$8:$BG$1007,VLOOKUP(Span,Data!$N$4:$Y$11,Data!$Y$1,FALSE),FALSE)</f>
        <v>2.4676046880051232</v>
      </c>
      <c r="AK571" s="19">
        <f>$I571*AK$19^0.5/VLOOKUP($O571,AProperties!$AY$8:$BG$1007,VLOOKUP(Span,Data!$N$4:$Y$11,Data!$Y$1,FALSE),FALSE)</f>
        <v>2.6010837263351219</v>
      </c>
      <c r="AL571" s="47">
        <f t="shared" si="73"/>
        <v>0.55200000000000005</v>
      </c>
    </row>
    <row r="572" spans="1:38" x14ac:dyDescent="0.25">
      <c r="A572" s="15">
        <v>0.55300000000000005</v>
      </c>
      <c r="B572" s="116">
        <f>VLOOKUP($A572,APropertiesDimless!$A$7:$I$1007,VLOOKUP(Span,Data!$N$4:$Y$11,Data!$Y$1,FALSE),FALSE)</f>
        <v>0.62267095806575246</v>
      </c>
      <c r="C572" s="6">
        <f t="shared" si="69"/>
        <v>0.86433547903287633</v>
      </c>
      <c r="D572" s="116">
        <f>VLOOKUP($A572,AProperties!$AE$8:$AM$1007,VLOOKUP(Span,Data!$N$4:$Y$11,Data!$Y$1,FALSE),FALSE)</f>
        <v>0.66361063546139143</v>
      </c>
      <c r="E572" s="116">
        <f t="shared" si="70"/>
        <v>1.0233315628015758</v>
      </c>
      <c r="F572" s="6">
        <f t="shared" si="74"/>
        <v>1.6397913354801881</v>
      </c>
      <c r="G572" s="9"/>
      <c r="H572" s="15">
        <f t="shared" si="71"/>
        <v>0.55300000000000005</v>
      </c>
      <c r="I572" s="6">
        <f>VLOOKUP(H572,AProperties!$AO$8:$AW$1007,VLOOKUP(Span,Data!$N$4:$Y$11,Data!$Y$1,FALSE),FALSE)^(2/3)</f>
        <v>0.41052673387549199</v>
      </c>
      <c r="J572" s="15">
        <f>$I572*(Slope^0.5)/VLOOKUP($H572,AProperties!$AY$8:$BG$1007,VLOOKUP(Span,Data!$N$4:$Y$11,Data!$Y$1,FALSE),FALSE)</f>
        <v>1.4258165021121021</v>
      </c>
      <c r="K572" s="15">
        <f>$J572*VLOOKUP($H572,AProperties!$A$8:$I$1007,VLOOKUP(Span,Data!$N$4:$Y$11,Data!$Y$1,FALSE),FALSE)</f>
        <v>0.91776045662943229</v>
      </c>
      <c r="L572" s="15">
        <f t="shared" si="75"/>
        <v>1.4258165021121021</v>
      </c>
      <c r="M572" s="15">
        <f t="shared" si="76"/>
        <v>0.55300000000000005</v>
      </c>
      <c r="O572" s="28">
        <f t="shared" si="72"/>
        <v>0.55300000000000005</v>
      </c>
      <c r="P572" s="19">
        <f>AA572*VLOOKUP($O572,AProperties!$A$8:$I$1007,VLOOKUP(Span,Data!$N$4:$Y$11,Data!$Y$1,FALSE),FALSE)</f>
        <v>0.37467413747430006</v>
      </c>
      <c r="Q572" s="19">
        <f>AB572*VLOOKUP($O572,AProperties!$A$8:$I$1007,VLOOKUP(Span,Data!$N$4:$Y$11,Data!$Y$1,FALSE),FALSE)</f>
        <v>0.52986924668659652</v>
      </c>
      <c r="R572" s="19">
        <f>AC572*VLOOKUP($O572,AProperties!$A$8:$I$1007,VLOOKUP(Span,Data!$N$4:$Y$11,Data!$Y$1,FALSE),FALSE)</f>
        <v>0.74934827494860012</v>
      </c>
      <c r="S572" s="19">
        <f>AD572*VLOOKUP($O572,AProperties!$A$8:$I$1007,VLOOKUP(Span,Data!$N$4:$Y$11,Data!$Y$1,FALSE),FALSE)</f>
        <v>0.91776045662943229</v>
      </c>
      <c r="T572" s="19">
        <f>AE572*VLOOKUP($O572,AProperties!$A$8:$I$1007,VLOOKUP(Span,Data!$N$4:$Y$11,Data!$Y$1,FALSE),FALSE)</f>
        <v>1.059738493373193</v>
      </c>
      <c r="U572" s="19">
        <f>AF572*VLOOKUP($O572,AProperties!$A$8:$I$1007,VLOOKUP(Span,Data!$N$4:$Y$11,Data!$Y$1,FALSE),FALSE)</f>
        <v>1.1848236547778352</v>
      </c>
      <c r="V572" s="19">
        <f>AG572*VLOOKUP($O572,AProperties!$A$8:$I$1007,VLOOKUP(Span,Data!$N$4:$Y$11,Data!$Y$1,FALSE),FALSE)</f>
        <v>1.2979092847750677</v>
      </c>
      <c r="W572" s="19">
        <f>AH572*VLOOKUP($O572,AProperties!$A$8:$I$1007,VLOOKUP(Span,Data!$N$4:$Y$11,Data!$Y$1,FALSE),FALSE)</f>
        <v>1.4019022541138701</v>
      </c>
      <c r="X572" s="19">
        <f>AI572*VLOOKUP($O572,AProperties!$A$8:$I$1007,VLOOKUP(Span,Data!$N$4:$Y$11,Data!$Y$1,FALSE),FALSE)</f>
        <v>1.4986965498972002</v>
      </c>
      <c r="Y572" s="19">
        <f>AJ572*VLOOKUP($O572,AProperties!$A$8:$I$1007,VLOOKUP(Span,Data!$N$4:$Y$11,Data!$Y$1,FALSE),FALSE)</f>
        <v>1.5896077400597899</v>
      </c>
      <c r="Z572" s="19">
        <f>AK572*VLOOKUP($O572,AProperties!$A$8:$I$1007,VLOOKUP(Span,Data!$N$4:$Y$11,Data!$Y$1,FALSE),FALSE)</f>
        <v>1.6755936816072723</v>
      </c>
      <c r="AA572" s="19">
        <f>$I572*AA$19^0.5/VLOOKUP($O572,AProperties!$AY$8:$BG$1007,VLOOKUP(Span,Data!$N$4:$Y$11,Data!$Y$1,FALSE),FALSE)</f>
        <v>0.58208714950243068</v>
      </c>
      <c r="AB572" s="19">
        <f>$I572*AB$19^0.5/VLOOKUP($O572,AProperties!$AY$8:$BG$1007,VLOOKUP(Span,Data!$N$4:$Y$11,Data!$Y$1,FALSE),FALSE)</f>
        <v>0.82319554130943273</v>
      </c>
      <c r="AC572" s="19">
        <f>$I572*AC$19^0.5/VLOOKUP($O572,AProperties!$AY$8:$BG$1007,VLOOKUP(Span,Data!$N$4:$Y$11,Data!$Y$1,FALSE),FALSE)</f>
        <v>1.1641742990048614</v>
      </c>
      <c r="AD572" s="19">
        <f>$I572*AD$19^0.5/VLOOKUP($O572,AProperties!$AY$8:$BG$1007,VLOOKUP(Span,Data!$N$4:$Y$11,Data!$Y$1,FALSE),FALSE)</f>
        <v>1.4258165021121021</v>
      </c>
      <c r="AE572" s="19">
        <f>$I572*AE$19^0.5/VLOOKUP($O572,AProperties!$AY$8:$BG$1007,VLOOKUP(Span,Data!$N$4:$Y$11,Data!$Y$1,FALSE),FALSE)</f>
        <v>1.6463910826188655</v>
      </c>
      <c r="AF572" s="19">
        <f>$I572*AF$19^0.5/VLOOKUP($O572,AProperties!$AY$8:$BG$1007,VLOOKUP(Span,Data!$N$4:$Y$11,Data!$Y$1,FALSE),FALSE)</f>
        <v>1.8407211891426281</v>
      </c>
      <c r="AG572" s="19">
        <f>$I572*AG$19^0.5/VLOOKUP($O572,AProperties!$AY$8:$BG$1007,VLOOKUP(Span,Data!$N$4:$Y$11,Data!$Y$1,FALSE),FALSE)</f>
        <v>2.0164090347423014</v>
      </c>
      <c r="AH572" s="19">
        <f>$I572*AH$19^0.5/VLOOKUP($O572,AProperties!$AY$8:$BG$1007,VLOOKUP(Span,Data!$N$4:$Y$11,Data!$Y$1,FALSE),FALSE)</f>
        <v>2.1779706826819574</v>
      </c>
      <c r="AI572" s="19">
        <f>$I572*AI$19^0.5/VLOOKUP($O572,AProperties!$AY$8:$BG$1007,VLOOKUP(Span,Data!$N$4:$Y$11,Data!$Y$1,FALSE),FALSE)</f>
        <v>2.3283485980097227</v>
      </c>
      <c r="AJ572" s="19">
        <f>$I572*AJ$19^0.5/VLOOKUP($O572,AProperties!$AY$8:$BG$1007,VLOOKUP(Span,Data!$N$4:$Y$11,Data!$Y$1,FALSE),FALSE)</f>
        <v>2.4695866239282984</v>
      </c>
      <c r="AK572" s="19">
        <f>$I572*AK$19^0.5/VLOOKUP($O572,AProperties!$AY$8:$BG$1007,VLOOKUP(Span,Data!$N$4:$Y$11,Data!$Y$1,FALSE),FALSE)</f>
        <v>2.6031728702330352</v>
      </c>
      <c r="AL572" s="47">
        <f t="shared" si="73"/>
        <v>0.55300000000000005</v>
      </c>
    </row>
    <row r="573" spans="1:38" x14ac:dyDescent="0.25">
      <c r="A573" s="15">
        <v>0.55400000000000005</v>
      </c>
      <c r="B573" s="116">
        <f>VLOOKUP($A573,APropertiesDimless!$A$7:$I$1007,VLOOKUP(Span,Data!$N$4:$Y$11,Data!$Y$1,FALSE),FALSE)</f>
        <v>0.62415417947000318</v>
      </c>
      <c r="C573" s="6">
        <f t="shared" si="69"/>
        <v>0.86607708973500164</v>
      </c>
      <c r="D573" s="116">
        <f>VLOOKUP($A573,AProperties!$AE$8:$AM$1007,VLOOKUP(Span,Data!$N$4:$Y$11,Data!$Y$1,FALSE),FALSE)</f>
        <v>0.66467597126233346</v>
      </c>
      <c r="E573" s="116">
        <f t="shared" si="70"/>
        <v>1.0258038360389989</v>
      </c>
      <c r="F573" s="6">
        <f t="shared" si="74"/>
        <v>1.644378783943965</v>
      </c>
      <c r="G573" s="9"/>
      <c r="H573" s="15">
        <f t="shared" si="71"/>
        <v>0.55400000000000005</v>
      </c>
      <c r="I573" s="6">
        <f>VLOOKUP(H573,AProperties!$AO$8:$AW$1007,VLOOKUP(Span,Data!$N$4:$Y$11,Data!$Y$1,FALSE),FALSE)^(2/3)</f>
        <v>0.41075465496360503</v>
      </c>
      <c r="J573" s="15">
        <f>$I573*(Slope^0.5)/VLOOKUP($H573,AProperties!$AY$8:$BG$1007,VLOOKUP(Span,Data!$N$4:$Y$11,Data!$Y$1,FALSE),FALSE)</f>
        <v>1.42695791392599</v>
      </c>
      <c r="K573" s="15">
        <f>$J573*VLOOKUP($H573,AProperties!$A$8:$I$1007,VLOOKUP(Span,Data!$N$4:$Y$11,Data!$Y$1,FALSE),FALSE)</f>
        <v>0.91996967120721784</v>
      </c>
      <c r="L573" s="15">
        <f t="shared" si="75"/>
        <v>1.42695791392599</v>
      </c>
      <c r="M573" s="15">
        <f t="shared" si="76"/>
        <v>0.55400000000000005</v>
      </c>
      <c r="O573" s="28">
        <f t="shared" si="72"/>
        <v>0.55400000000000005</v>
      </c>
      <c r="P573" s="19">
        <f>AA573*VLOOKUP($O573,AProperties!$A$8:$I$1007,VLOOKUP(Span,Data!$N$4:$Y$11,Data!$Y$1,FALSE),FALSE)</f>
        <v>0.37557604554894886</v>
      </c>
      <c r="Q573" s="19">
        <f>AB573*VLOOKUP($O573,AProperties!$A$8:$I$1007,VLOOKUP(Span,Data!$N$4:$Y$11,Data!$Y$1,FALSE),FALSE)</f>
        <v>0.53114473731777878</v>
      </c>
      <c r="R573" s="19">
        <f>AC573*VLOOKUP($O573,AProperties!$A$8:$I$1007,VLOOKUP(Span,Data!$N$4:$Y$11,Data!$Y$1,FALSE),FALSE)</f>
        <v>0.75115209109789771</v>
      </c>
      <c r="S573" s="19">
        <f>AD573*VLOOKUP($O573,AProperties!$A$8:$I$1007,VLOOKUP(Span,Data!$N$4:$Y$11,Data!$Y$1,FALSE),FALSE)</f>
        <v>0.91996967120721784</v>
      </c>
      <c r="T573" s="19">
        <f>AE573*VLOOKUP($O573,AProperties!$A$8:$I$1007,VLOOKUP(Span,Data!$N$4:$Y$11,Data!$Y$1,FALSE),FALSE)</f>
        <v>1.0622894746355576</v>
      </c>
      <c r="U573" s="19">
        <f>AF573*VLOOKUP($O573,AProperties!$A$8:$I$1007,VLOOKUP(Span,Data!$N$4:$Y$11,Data!$Y$1,FALSE),FALSE)</f>
        <v>1.1876757385338226</v>
      </c>
      <c r="V573" s="19">
        <f>AG573*VLOOKUP($O573,AProperties!$A$8:$I$1007,VLOOKUP(Span,Data!$N$4:$Y$11,Data!$Y$1,FALSE),FALSE)</f>
        <v>1.3010335859931648</v>
      </c>
      <c r="W573" s="19">
        <f>AH573*VLOOKUP($O573,AProperties!$A$8:$I$1007,VLOOKUP(Span,Data!$N$4:$Y$11,Data!$Y$1,FALSE),FALSE)</f>
        <v>1.4052768851235709</v>
      </c>
      <c r="X573" s="19">
        <f>AI573*VLOOKUP($O573,AProperties!$A$8:$I$1007,VLOOKUP(Span,Data!$N$4:$Y$11,Data!$Y$1,FALSE),FALSE)</f>
        <v>1.5023041821957954</v>
      </c>
      <c r="Y573" s="19">
        <f>AJ573*VLOOKUP($O573,AProperties!$A$8:$I$1007,VLOOKUP(Span,Data!$N$4:$Y$11,Data!$Y$1,FALSE),FALSE)</f>
        <v>1.5934342119533362</v>
      </c>
      <c r="Z573" s="19">
        <f>AK573*VLOOKUP($O573,AProperties!$A$8:$I$1007,VLOOKUP(Span,Data!$N$4:$Y$11,Data!$Y$1,FALSE),FALSE)</f>
        <v>1.6796271371360139</v>
      </c>
      <c r="AA573" s="19">
        <f>$I573*AA$19^0.5/VLOOKUP($O573,AProperties!$AY$8:$BG$1007,VLOOKUP(Span,Data!$N$4:$Y$11,Data!$Y$1,FALSE),FALSE)</f>
        <v>0.58255312892416566</v>
      </c>
      <c r="AB573" s="19">
        <f>$I573*AB$19^0.5/VLOOKUP($O573,AProperties!$AY$8:$BG$1007,VLOOKUP(Span,Data!$N$4:$Y$11,Data!$Y$1,FALSE),FALSE)</f>
        <v>0.82385453572743728</v>
      </c>
      <c r="AC573" s="19">
        <f>$I573*AC$19^0.5/VLOOKUP($O573,AProperties!$AY$8:$BG$1007,VLOOKUP(Span,Data!$N$4:$Y$11,Data!$Y$1,FALSE),FALSE)</f>
        <v>1.1651062578483313</v>
      </c>
      <c r="AD573" s="19">
        <f>$I573*AD$19^0.5/VLOOKUP($O573,AProperties!$AY$8:$BG$1007,VLOOKUP(Span,Data!$N$4:$Y$11,Data!$Y$1,FALSE),FALSE)</f>
        <v>1.42695791392599</v>
      </c>
      <c r="AE573" s="19">
        <f>$I573*AE$19^0.5/VLOOKUP($O573,AProperties!$AY$8:$BG$1007,VLOOKUP(Span,Data!$N$4:$Y$11,Data!$Y$1,FALSE),FALSE)</f>
        <v>1.6477090714548746</v>
      </c>
      <c r="AF573" s="19">
        <f>$I573*AF$19^0.5/VLOOKUP($O573,AProperties!$AY$8:$BG$1007,VLOOKUP(Span,Data!$N$4:$Y$11,Data!$Y$1,FALSE),FALSE)</f>
        <v>1.8421947454580787</v>
      </c>
      <c r="AG573" s="19">
        <f>$I573*AG$19^0.5/VLOOKUP($O573,AProperties!$AY$8:$BG$1007,VLOOKUP(Span,Data!$N$4:$Y$11,Data!$Y$1,FALSE),FALSE)</f>
        <v>2.0180232348097551</v>
      </c>
      <c r="AH573" s="19">
        <f>$I573*AH$19^0.5/VLOOKUP($O573,AProperties!$AY$8:$BG$1007,VLOOKUP(Span,Data!$N$4:$Y$11,Data!$Y$1,FALSE),FALSE)</f>
        <v>2.1797142180273767</v>
      </c>
      <c r="AI573" s="19">
        <f>$I573*AI$19^0.5/VLOOKUP($O573,AProperties!$AY$8:$BG$1007,VLOOKUP(Span,Data!$N$4:$Y$11,Data!$Y$1,FALSE),FALSE)</f>
        <v>2.3302125156966627</v>
      </c>
      <c r="AJ573" s="19">
        <f>$I573*AJ$19^0.5/VLOOKUP($O573,AProperties!$AY$8:$BG$1007,VLOOKUP(Span,Data!$N$4:$Y$11,Data!$Y$1,FALSE),FALSE)</f>
        <v>2.4715636071823117</v>
      </c>
      <c r="AK573" s="19">
        <f>$I573*AK$19^0.5/VLOOKUP($O573,AProperties!$AY$8:$BG$1007,VLOOKUP(Span,Data!$N$4:$Y$11,Data!$Y$1,FALSE),FALSE)</f>
        <v>2.6052567935592665</v>
      </c>
      <c r="AL573" s="47">
        <f t="shared" si="73"/>
        <v>0.55400000000000005</v>
      </c>
    </row>
    <row r="574" spans="1:38" x14ac:dyDescent="0.25">
      <c r="A574" s="15">
        <v>0.55500000000000005</v>
      </c>
      <c r="B574" s="116">
        <f>VLOOKUP($A574,APropertiesDimless!$A$7:$I$1007,VLOOKUP(Span,Data!$N$4:$Y$11,Data!$Y$1,FALSE),FALSE)</f>
        <v>0.62564027082056473</v>
      </c>
      <c r="C574" s="6">
        <f t="shared" si="69"/>
        <v>0.86782013541028236</v>
      </c>
      <c r="D574" s="116">
        <f>VLOOKUP($A574,AProperties!$AE$8:$AM$1007,VLOOKUP(Span,Data!$N$4:$Y$11,Data!$Y$1,FALSE),FALSE)</f>
        <v>0.66574048015411191</v>
      </c>
      <c r="E574" s="116">
        <f t="shared" si="70"/>
        <v>1.028279470019567</v>
      </c>
      <c r="F574" s="6">
        <f t="shared" si="74"/>
        <v>1.6489719079790164</v>
      </c>
      <c r="G574" s="9"/>
      <c r="H574" s="15">
        <f t="shared" si="71"/>
        <v>0.55500000000000005</v>
      </c>
      <c r="I574" s="6">
        <f>VLOOKUP(H574,AProperties!$AO$8:$AW$1007,VLOOKUP(Span,Data!$N$4:$Y$11,Data!$Y$1,FALSE),FALSE)^(2/3)</f>
        <v>0.41098165736358211</v>
      </c>
      <c r="J574" s="15">
        <f>$I574*(Slope^0.5)/VLOOKUP($H574,AProperties!$AY$8:$BG$1007,VLOOKUP(Span,Data!$N$4:$Y$11,Data!$Y$1,FALSE),FALSE)</f>
        <v>1.4280964672085774</v>
      </c>
      <c r="K574" s="15">
        <f>$J574*VLOOKUP($H574,AProperties!$A$8:$I$1007,VLOOKUP(Span,Data!$N$4:$Y$11,Data!$Y$1,FALSE),FALSE)</f>
        <v>0.92217825339776416</v>
      </c>
      <c r="L574" s="15">
        <f t="shared" si="75"/>
        <v>1.4280964672085774</v>
      </c>
      <c r="M574" s="15">
        <f t="shared" si="76"/>
        <v>0.55500000000000005</v>
      </c>
      <c r="O574" s="28">
        <f t="shared" si="72"/>
        <v>0.55500000000000005</v>
      </c>
      <c r="P574" s="19">
        <f>AA574*VLOOKUP($O574,AProperties!$A$8:$I$1007,VLOOKUP(Span,Data!$N$4:$Y$11,Data!$Y$1,FALSE),FALSE)</f>
        <v>0.37647769545258825</v>
      </c>
      <c r="Q574" s="19">
        <f>AB574*VLOOKUP($O574,AProperties!$A$8:$I$1007,VLOOKUP(Span,Data!$N$4:$Y$11,Data!$Y$1,FALSE),FALSE)</f>
        <v>0.53241986284001808</v>
      </c>
      <c r="R574" s="19">
        <f>AC574*VLOOKUP($O574,AProperties!$A$8:$I$1007,VLOOKUP(Span,Data!$N$4:$Y$11,Data!$Y$1,FALSE),FALSE)</f>
        <v>0.75295539090517649</v>
      </c>
      <c r="S574" s="19">
        <f>AD574*VLOOKUP($O574,AProperties!$A$8:$I$1007,VLOOKUP(Span,Data!$N$4:$Y$11,Data!$Y$1,FALSE),FALSE)</f>
        <v>0.92217825339776416</v>
      </c>
      <c r="T574" s="19">
        <f>AE574*VLOOKUP($O574,AProperties!$A$8:$I$1007,VLOOKUP(Span,Data!$N$4:$Y$11,Data!$Y$1,FALSE),FALSE)</f>
        <v>1.0648397256800362</v>
      </c>
      <c r="U574" s="19">
        <f>AF574*VLOOKUP($O574,AProperties!$A$8:$I$1007,VLOOKUP(Span,Data!$N$4:$Y$11,Data!$Y$1,FALSE),FALSE)</f>
        <v>1.1905270058813944</v>
      </c>
      <c r="V574" s="19">
        <f>AG574*VLOOKUP($O574,AProperties!$A$8:$I$1007,VLOOKUP(Span,Data!$N$4:$Y$11,Data!$Y$1,FALSE),FALSE)</f>
        <v>1.3041569928806507</v>
      </c>
      <c r="W574" s="19">
        <f>AH574*VLOOKUP($O574,AProperties!$A$8:$I$1007,VLOOKUP(Span,Data!$N$4:$Y$11,Data!$Y$1,FALSE),FALSE)</f>
        <v>1.4086505501458071</v>
      </c>
      <c r="X574" s="19">
        <f>AI574*VLOOKUP($O574,AProperties!$A$8:$I$1007,VLOOKUP(Span,Data!$N$4:$Y$11,Data!$Y$1,FALSE),FALSE)</f>
        <v>1.505910781810353</v>
      </c>
      <c r="Y574" s="19">
        <f>AJ574*VLOOKUP($O574,AProperties!$A$8:$I$1007,VLOOKUP(Span,Data!$N$4:$Y$11,Data!$Y$1,FALSE),FALSE)</f>
        <v>1.5972595885200538</v>
      </c>
      <c r="Z574" s="19">
        <f>AK574*VLOOKUP($O574,AProperties!$A$8:$I$1007,VLOOKUP(Span,Data!$N$4:$Y$11,Data!$Y$1,FALSE),FALSE)</f>
        <v>1.6836594380889016</v>
      </c>
      <c r="AA574" s="19">
        <f>$I574*AA$19^0.5/VLOOKUP($O574,AProperties!$AY$8:$BG$1007,VLOOKUP(Span,Data!$N$4:$Y$11,Data!$Y$1,FALSE),FALSE)</f>
        <v>0.58301794135538387</v>
      </c>
      <c r="AB574" s="19">
        <f>$I574*AB$19^0.5/VLOOKUP($O574,AProperties!$AY$8:$BG$1007,VLOOKUP(Span,Data!$N$4:$Y$11,Data!$Y$1,FALSE),FALSE)</f>
        <v>0.82451187977162577</v>
      </c>
      <c r="AC574" s="19">
        <f>$I574*AC$19^0.5/VLOOKUP($O574,AProperties!$AY$8:$BG$1007,VLOOKUP(Span,Data!$N$4:$Y$11,Data!$Y$1,FALSE),FALSE)</f>
        <v>1.1660358827107677</v>
      </c>
      <c r="AD574" s="19">
        <f>$I574*AD$19^0.5/VLOOKUP($O574,AProperties!$AY$8:$BG$1007,VLOOKUP(Span,Data!$N$4:$Y$11,Data!$Y$1,FALSE),FALSE)</f>
        <v>1.4280964672085774</v>
      </c>
      <c r="AE574" s="19">
        <f>$I574*AE$19^0.5/VLOOKUP($O574,AProperties!$AY$8:$BG$1007,VLOOKUP(Span,Data!$N$4:$Y$11,Data!$Y$1,FALSE),FALSE)</f>
        <v>1.6490237595432515</v>
      </c>
      <c r="AF574" s="19">
        <f>$I574*AF$19^0.5/VLOOKUP($O574,AProperties!$AY$8:$BG$1007,VLOOKUP(Span,Data!$N$4:$Y$11,Data!$Y$1,FALSE),FALSE)</f>
        <v>1.8436646114254887</v>
      </c>
      <c r="AG574" s="19">
        <f>$I574*AG$19^0.5/VLOOKUP($O574,AProperties!$AY$8:$BG$1007,VLOOKUP(Span,Data!$N$4:$Y$11,Data!$Y$1,FALSE),FALSE)</f>
        <v>2.0196333923034739</v>
      </c>
      <c r="AH574" s="19">
        <f>$I574*AH$19^0.5/VLOOKUP($O574,AProperties!$AY$8:$BG$1007,VLOOKUP(Span,Data!$N$4:$Y$11,Data!$Y$1,FALSE),FALSE)</f>
        <v>2.1814533868941086</v>
      </c>
      <c r="AI574" s="19">
        <f>$I574*AI$19^0.5/VLOOKUP($O574,AProperties!$AY$8:$BG$1007,VLOOKUP(Span,Data!$N$4:$Y$11,Data!$Y$1,FALSE),FALSE)</f>
        <v>2.3320717654215355</v>
      </c>
      <c r="AJ574" s="19">
        <f>$I574*AJ$19^0.5/VLOOKUP($O574,AProperties!$AY$8:$BG$1007,VLOOKUP(Span,Data!$N$4:$Y$11,Data!$Y$1,FALSE),FALSE)</f>
        <v>2.4735356393148766</v>
      </c>
      <c r="AK574" s="19">
        <f>$I574*AK$19^0.5/VLOOKUP($O574,AProperties!$AY$8:$BG$1007,VLOOKUP(Span,Data!$N$4:$Y$11,Data!$Y$1,FALSE),FALSE)</f>
        <v>2.6073354979452485</v>
      </c>
      <c r="AL574" s="47">
        <f t="shared" si="73"/>
        <v>0.55500000000000005</v>
      </c>
    </row>
    <row r="575" spans="1:38" x14ac:dyDescent="0.25">
      <c r="A575" s="15">
        <v>0.55600000000000005</v>
      </c>
      <c r="B575" s="116">
        <f>VLOOKUP($A575,APropertiesDimless!$A$7:$I$1007,VLOOKUP(Span,Data!$N$4:$Y$11,Data!$Y$1,FALSE),FALSE)</f>
        <v>0.6271292494129781</v>
      </c>
      <c r="C575" s="6">
        <f t="shared" si="69"/>
        <v>0.8695646247064891</v>
      </c>
      <c r="D575" s="116">
        <f>VLOOKUP($A575,AProperties!$AE$8:$AM$1007,VLOOKUP(Span,Data!$N$4:$Y$11,Data!$Y$1,FALSE),FALSE)</f>
        <v>0.6668041598464427</v>
      </c>
      <c r="E575" s="116">
        <f t="shared" si="70"/>
        <v>1.0307584776096987</v>
      </c>
      <c r="F575" s="6">
        <f t="shared" si="74"/>
        <v>1.6535707191982749</v>
      </c>
      <c r="G575" s="9"/>
      <c r="H575" s="15">
        <f t="shared" si="71"/>
        <v>0.55600000000000005</v>
      </c>
      <c r="I575" s="6">
        <f>VLOOKUP(H575,AProperties!$AO$8:$AW$1007,VLOOKUP(Span,Data!$N$4:$Y$11,Data!$Y$1,FALSE),FALSE)^(2/3)</f>
        <v>0.41120774177203495</v>
      </c>
      <c r="J575" s="15">
        <f>$I575*(Slope^0.5)/VLOOKUP($H575,AProperties!$AY$8:$BG$1007,VLOOKUP(Span,Data!$N$4:$Y$11,Data!$Y$1,FALSE),FALSE)</f>
        <v>1.4292321628287619</v>
      </c>
      <c r="K575" s="15">
        <f>$J575*VLOOKUP($H575,AProperties!$A$8:$I$1007,VLOOKUP(Span,Data!$N$4:$Y$11,Data!$Y$1,FALSE),FALSE)</f>
        <v>0.92438618899392133</v>
      </c>
      <c r="L575" s="15">
        <f t="shared" si="75"/>
        <v>1.4292321628287619</v>
      </c>
      <c r="M575" s="15">
        <f t="shared" si="76"/>
        <v>0.55600000000000005</v>
      </c>
      <c r="O575" s="28">
        <f t="shared" si="72"/>
        <v>0.55600000000000005</v>
      </c>
      <c r="P575" s="19">
        <f>AA575*VLOOKUP($O575,AProperties!$A$8:$I$1007,VLOOKUP(Span,Data!$N$4:$Y$11,Data!$Y$1,FALSE),FALSE)</f>
        <v>0.37737908138517379</v>
      </c>
      <c r="Q575" s="19">
        <f>AB575*VLOOKUP($O575,AProperties!$A$8:$I$1007,VLOOKUP(Span,Data!$N$4:$Y$11,Data!$Y$1,FALSE),FALSE)</f>
        <v>0.53369461505081284</v>
      </c>
      <c r="R575" s="19">
        <f>AC575*VLOOKUP($O575,AProperties!$A$8:$I$1007,VLOOKUP(Span,Data!$N$4:$Y$11,Data!$Y$1,FALSE),FALSE)</f>
        <v>0.75475816277034757</v>
      </c>
      <c r="S575" s="19">
        <f>AD575*VLOOKUP($O575,AProperties!$A$8:$I$1007,VLOOKUP(Span,Data!$N$4:$Y$11,Data!$Y$1,FALSE),FALSE)</f>
        <v>0.92438618899392133</v>
      </c>
      <c r="T575" s="19">
        <f>AE575*VLOOKUP($O575,AProperties!$A$8:$I$1007,VLOOKUP(Span,Data!$N$4:$Y$11,Data!$Y$1,FALSE),FALSE)</f>
        <v>1.0673892301016257</v>
      </c>
      <c r="U575" s="19">
        <f>AF575*VLOOKUP($O575,AProperties!$A$8:$I$1007,VLOOKUP(Span,Data!$N$4:$Y$11,Data!$Y$1,FALSE),FALSE)</f>
        <v>1.1933774384791997</v>
      </c>
      <c r="V575" s="19">
        <f>AG575*VLOOKUP($O575,AProperties!$A$8:$I$1007,VLOOKUP(Span,Data!$N$4:$Y$11,Data!$Y$1,FALSE),FALSE)</f>
        <v>1.3072794853455827</v>
      </c>
      <c r="W575" s="19">
        <f>AH575*VLOOKUP($O575,AProperties!$A$8:$I$1007,VLOOKUP(Span,Data!$N$4:$Y$11,Data!$Y$1,FALSE),FALSE)</f>
        <v>1.4120232274788</v>
      </c>
      <c r="X575" s="19">
        <f>AI575*VLOOKUP($O575,AProperties!$A$8:$I$1007,VLOOKUP(Span,Data!$N$4:$Y$11,Data!$Y$1,FALSE),FALSE)</f>
        <v>1.5095163255406951</v>
      </c>
      <c r="Y575" s="19">
        <f>AJ575*VLOOKUP($O575,AProperties!$A$8:$I$1007,VLOOKUP(Span,Data!$N$4:$Y$11,Data!$Y$1,FALSE),FALSE)</f>
        <v>1.6010838451524381</v>
      </c>
      <c r="Z575" s="19">
        <f>AK575*VLOOKUP($O575,AProperties!$A$8:$I$1007,VLOOKUP(Span,Data!$N$4:$Y$11,Data!$Y$1,FALSE),FALSE)</f>
        <v>1.6876905585273481</v>
      </c>
      <c r="AA575" s="19">
        <f>$I575*AA$19^0.5/VLOOKUP($O575,AProperties!$AY$8:$BG$1007,VLOOKUP(Span,Data!$N$4:$Y$11,Data!$Y$1,FALSE),FALSE)</f>
        <v>0.58348158715081155</v>
      </c>
      <c r="AB575" s="19">
        <f>$I575*AB$19^0.5/VLOOKUP($O575,AProperties!$AY$8:$BG$1007,VLOOKUP(Span,Data!$N$4:$Y$11,Data!$Y$1,FALSE),FALSE)</f>
        <v>0.82516757394365681</v>
      </c>
      <c r="AC575" s="19">
        <f>$I575*AC$19^0.5/VLOOKUP($O575,AProperties!$AY$8:$BG$1007,VLOOKUP(Span,Data!$N$4:$Y$11,Data!$Y$1,FALSE),FALSE)</f>
        <v>1.1669631743016231</v>
      </c>
      <c r="AD575" s="19">
        <f>$I575*AD$19^0.5/VLOOKUP($O575,AProperties!$AY$8:$BG$1007,VLOOKUP(Span,Data!$N$4:$Y$11,Data!$Y$1,FALSE),FALSE)</f>
        <v>1.4292321628287619</v>
      </c>
      <c r="AE575" s="19">
        <f>$I575*AE$19^0.5/VLOOKUP($O575,AProperties!$AY$8:$BG$1007,VLOOKUP(Span,Data!$N$4:$Y$11,Data!$Y$1,FALSE),FALSE)</f>
        <v>1.6503351478873136</v>
      </c>
      <c r="AF575" s="19">
        <f>$I575*AF$19^0.5/VLOOKUP($O575,AProperties!$AY$8:$BG$1007,VLOOKUP(Span,Data!$N$4:$Y$11,Data!$Y$1,FALSE),FALSE)</f>
        <v>1.8451307881666006</v>
      </c>
      <c r="AG575" s="19">
        <f>$I575*AG$19^0.5/VLOOKUP($O575,AProperties!$AY$8:$BG$1007,VLOOKUP(Span,Data!$N$4:$Y$11,Data!$Y$1,FALSE),FALSE)</f>
        <v>2.021239508452267</v>
      </c>
      <c r="AH575" s="19">
        <f>$I575*AH$19^0.5/VLOOKUP($O575,AProperties!$AY$8:$BG$1007,VLOOKUP(Span,Data!$N$4:$Y$11,Data!$Y$1,FALSE),FALSE)</f>
        <v>2.1831881906094175</v>
      </c>
      <c r="AI575" s="19">
        <f>$I575*AI$19^0.5/VLOOKUP($O575,AProperties!$AY$8:$BG$1007,VLOOKUP(Span,Data!$N$4:$Y$11,Data!$Y$1,FALSE),FALSE)</f>
        <v>2.3339263486032462</v>
      </c>
      <c r="AJ575" s="19">
        <f>$I575*AJ$19^0.5/VLOOKUP($O575,AProperties!$AY$8:$BG$1007,VLOOKUP(Span,Data!$N$4:$Y$11,Data!$Y$1,FALSE),FALSE)</f>
        <v>2.4755027218309698</v>
      </c>
      <c r="AK575" s="19">
        <f>$I575*AK$19^0.5/VLOOKUP($O575,AProperties!$AY$8:$BG$1007,VLOOKUP(Span,Data!$N$4:$Y$11,Data!$Y$1,FALSE),FALSE)</f>
        <v>2.6094089849773647</v>
      </c>
      <c r="AL575" s="47">
        <f t="shared" si="73"/>
        <v>0.55600000000000005</v>
      </c>
    </row>
    <row r="576" spans="1:38" x14ac:dyDescent="0.25">
      <c r="A576" s="15">
        <v>0.55700000000000005</v>
      </c>
      <c r="B576" s="116">
        <f>VLOOKUP($A576,APropertiesDimless!$A$7:$I$1007,VLOOKUP(Span,Data!$N$4:$Y$11,Data!$Y$1,FALSE),FALSE)</f>
        <v>0.62862113267771225</v>
      </c>
      <c r="C576" s="6">
        <f t="shared" si="69"/>
        <v>0.87131056633885617</v>
      </c>
      <c r="D576" s="116">
        <f>VLOOKUP($A576,AProperties!$AE$8:$AM$1007,VLOOKUP(Span,Data!$N$4:$Y$11,Data!$Y$1,FALSE),FALSE)</f>
        <v>0.66786700804368282</v>
      </c>
      <c r="E576" s="116">
        <f t="shared" si="70"/>
        <v>1.0332408717779205</v>
      </c>
      <c r="F576" s="6">
        <f t="shared" si="74"/>
        <v>1.6581752293661003</v>
      </c>
      <c r="G576" s="9"/>
      <c r="H576" s="15">
        <f t="shared" si="71"/>
        <v>0.55700000000000005</v>
      </c>
      <c r="I576" s="6">
        <f>VLOOKUP(H576,AProperties!$AO$8:$AW$1007,VLOOKUP(Span,Data!$N$4:$Y$11,Data!$Y$1,FALSE),FALSE)^(2/3)</f>
        <v>0.41143290887629402</v>
      </c>
      <c r="J576" s="15">
        <f>$I576*(Slope^0.5)/VLOOKUP($H576,AProperties!$AY$8:$BG$1007,VLOOKUP(Span,Data!$N$4:$Y$11,Data!$Y$1,FALSE),FALSE)</f>
        <v>1.4303650016307714</v>
      </c>
      <c r="K576" s="15">
        <f>$J576*VLOOKUP($H576,AProperties!$A$8:$I$1007,VLOOKUP(Span,Data!$N$4:$Y$11,Data!$Y$1,FALSE),FALSE)</f>
        <v>0.9265934637723966</v>
      </c>
      <c r="L576" s="15">
        <f t="shared" si="75"/>
        <v>1.4303650016307714</v>
      </c>
      <c r="M576" s="15">
        <f t="shared" si="76"/>
        <v>0.55700000000000005</v>
      </c>
      <c r="O576" s="28">
        <f t="shared" si="72"/>
        <v>0.55700000000000005</v>
      </c>
      <c r="P576" s="19">
        <f>AA576*VLOOKUP($O576,AProperties!$A$8:$I$1007,VLOOKUP(Span,Data!$N$4:$Y$11,Data!$Y$1,FALSE),FALSE)</f>
        <v>0.37828019754007025</v>
      </c>
      <c r="Q576" s="19">
        <f>AB576*VLOOKUP($O576,AProperties!$A$8:$I$1007,VLOOKUP(Span,Data!$N$4:$Y$11,Data!$Y$1,FALSE),FALSE)</f>
        <v>0.53496898573834106</v>
      </c>
      <c r="R576" s="19">
        <f>AC576*VLOOKUP($O576,AProperties!$A$8:$I$1007,VLOOKUP(Span,Data!$N$4:$Y$11,Data!$Y$1,FALSE),FALSE)</f>
        <v>0.7565603950801405</v>
      </c>
      <c r="S576" s="19">
        <f>AD576*VLOOKUP($O576,AProperties!$A$8:$I$1007,VLOOKUP(Span,Data!$N$4:$Y$11,Data!$Y$1,FALSE),FALSE)</f>
        <v>0.9265934637723966</v>
      </c>
      <c r="T576" s="19">
        <f>AE576*VLOOKUP($O576,AProperties!$A$8:$I$1007,VLOOKUP(Span,Data!$N$4:$Y$11,Data!$Y$1,FALSE),FALSE)</f>
        <v>1.0699379714766821</v>
      </c>
      <c r="U576" s="19">
        <f>AF576*VLOOKUP($O576,AProperties!$A$8:$I$1007,VLOOKUP(Span,Data!$N$4:$Y$11,Data!$Y$1,FALSE),FALSE)</f>
        <v>1.1962270179650458</v>
      </c>
      <c r="V576" s="19">
        <f>AG576*VLOOKUP($O576,AProperties!$A$8:$I$1007,VLOOKUP(Span,Data!$N$4:$Y$11,Data!$Y$1,FALSE),FALSE)</f>
        <v>1.3104010432731863</v>
      </c>
      <c r="W576" s="19">
        <f>AH576*VLOOKUP($O576,AProperties!$A$8:$I$1007,VLOOKUP(Span,Data!$N$4:$Y$11,Data!$Y$1,FALSE),FALSE)</f>
        <v>1.41539489539611</v>
      </c>
      <c r="X576" s="19">
        <f>AI576*VLOOKUP($O576,AProperties!$A$8:$I$1007,VLOOKUP(Span,Data!$N$4:$Y$11,Data!$Y$1,FALSE),FALSE)</f>
        <v>1.513120790160281</v>
      </c>
      <c r="Y576" s="19">
        <f>AJ576*VLOOKUP($O576,AProperties!$A$8:$I$1007,VLOOKUP(Span,Data!$N$4:$Y$11,Data!$Y$1,FALSE),FALSE)</f>
        <v>1.6049069572150227</v>
      </c>
      <c r="Z576" s="19">
        <f>AK576*VLOOKUP($O576,AProperties!$A$8:$I$1007,VLOOKUP(Span,Data!$N$4:$Y$11,Data!$Y$1,FALSE),FALSE)</f>
        <v>1.6917204724832917</v>
      </c>
      <c r="AA576" s="19">
        <f>$I576*AA$19^0.5/VLOOKUP($O576,AProperties!$AY$8:$BG$1007,VLOOKUP(Span,Data!$N$4:$Y$11,Data!$Y$1,FALSE),FALSE)</f>
        <v>0.58394406665510301</v>
      </c>
      <c r="AB576" s="19">
        <f>$I576*AB$19^0.5/VLOOKUP($O576,AProperties!$AY$8:$BG$1007,VLOOKUP(Span,Data!$N$4:$Y$11,Data!$Y$1,FALSE),FALSE)</f>
        <v>0.82582161873094551</v>
      </c>
      <c r="AC576" s="19">
        <f>$I576*AC$19^0.5/VLOOKUP($O576,AProperties!$AY$8:$BG$1007,VLOOKUP(Span,Data!$N$4:$Y$11,Data!$Y$1,FALSE),FALSE)</f>
        <v>1.167888133310206</v>
      </c>
      <c r="AD576" s="19">
        <f>$I576*AD$19^0.5/VLOOKUP($O576,AProperties!$AY$8:$BG$1007,VLOOKUP(Span,Data!$N$4:$Y$11,Data!$Y$1,FALSE),FALSE)</f>
        <v>1.4303650016307714</v>
      </c>
      <c r="AE576" s="19">
        <f>$I576*AE$19^0.5/VLOOKUP($O576,AProperties!$AY$8:$BG$1007,VLOOKUP(Span,Data!$N$4:$Y$11,Data!$Y$1,FALSE),FALSE)</f>
        <v>1.651643237461891</v>
      </c>
      <c r="AF576" s="19">
        <f>$I576*AF$19^0.5/VLOOKUP($O576,AProperties!$AY$8:$BG$1007,VLOOKUP(Span,Data!$N$4:$Y$11,Data!$Y$1,FALSE),FALSE)</f>
        <v>1.8465932767713076</v>
      </c>
      <c r="AG576" s="19">
        <f>$I576*AG$19^0.5/VLOOKUP($O576,AProperties!$AY$8:$BG$1007,VLOOKUP(Span,Data!$N$4:$Y$11,Data!$Y$1,FALSE),FALSE)</f>
        <v>2.0228415844500511</v>
      </c>
      <c r="AH576" s="19">
        <f>$I576*AH$19^0.5/VLOOKUP($O576,AProperties!$AY$8:$BG$1007,VLOOKUP(Span,Data!$N$4:$Y$11,Data!$Y$1,FALSE),FALSE)</f>
        <v>2.1849186304628816</v>
      </c>
      <c r="AI576" s="19">
        <f>$I576*AI$19^0.5/VLOOKUP($O576,AProperties!$AY$8:$BG$1007,VLOOKUP(Span,Data!$N$4:$Y$11,Data!$Y$1,FALSE),FALSE)</f>
        <v>2.335776266620412</v>
      </c>
      <c r="AJ576" s="19">
        <f>$I576*AJ$19^0.5/VLOOKUP($O576,AProperties!$AY$8:$BG$1007,VLOOKUP(Span,Data!$N$4:$Y$11,Data!$Y$1,FALSE),FALSE)</f>
        <v>2.4774648561928361</v>
      </c>
      <c r="AK576" s="19">
        <f>$I576*AK$19^0.5/VLOOKUP($O576,AProperties!$AY$8:$BG$1007,VLOOKUP(Span,Data!$N$4:$Y$11,Data!$Y$1,FALSE),FALSE)</f>
        <v>2.6114772561969573</v>
      </c>
      <c r="AL576" s="47">
        <f t="shared" si="73"/>
        <v>0.55700000000000005</v>
      </c>
    </row>
    <row r="577" spans="1:38" x14ac:dyDescent="0.25">
      <c r="A577" s="15">
        <v>0.55800000000000005</v>
      </c>
      <c r="B577" s="116">
        <f>VLOOKUP($A577,APropertiesDimless!$A$7:$I$1007,VLOOKUP(Span,Data!$N$4:$Y$11,Data!$Y$1,FALSE),FALSE)</f>
        <v>0.63011593818154532</v>
      </c>
      <c r="C577" s="6">
        <f t="shared" si="69"/>
        <v>0.87305796909077271</v>
      </c>
      <c r="D577" s="116">
        <f>VLOOKUP($A577,AProperties!$AE$8:$AM$1007,VLOOKUP(Span,Data!$N$4:$Y$11,Data!$Y$1,FALSE),FALSE)</f>
        <v>0.6689290224447948</v>
      </c>
      <c r="E577" s="116">
        <f t="shared" si="70"/>
        <v>1.035726665595945</v>
      </c>
      <c r="F577" s="6">
        <f t="shared" si="74"/>
        <v>1.6627854503996855</v>
      </c>
      <c r="G577" s="9"/>
      <c r="H577" s="15">
        <f t="shared" si="71"/>
        <v>0.55800000000000005</v>
      </c>
      <c r="I577" s="6">
        <f>VLOOKUP(H577,AProperties!$AO$8:$AW$1007,VLOOKUP(Span,Data!$N$4:$Y$11,Data!$Y$1,FALSE),FALSE)^(2/3)</f>
        <v>0.41165715935441627</v>
      </c>
      <c r="J577" s="15">
        <f>$I577*(Slope^0.5)/VLOOKUP($H577,AProperties!$AY$8:$BG$1007,VLOOKUP(Span,Data!$N$4:$Y$11,Data!$Y$1,FALSE),FALSE)</f>
        <v>1.4314949844341669</v>
      </c>
      <c r="K577" s="15">
        <f>$J577*VLOOKUP($H577,AProperties!$A$8:$I$1007,VLOOKUP(Span,Data!$N$4:$Y$11,Data!$Y$1,FALSE),FALSE)</f>
        <v>0.92880006349360689</v>
      </c>
      <c r="L577" s="15">
        <f t="shared" si="75"/>
        <v>1.4314949844341669</v>
      </c>
      <c r="M577" s="15">
        <f t="shared" si="76"/>
        <v>0.55800000000000005</v>
      </c>
      <c r="O577" s="28">
        <f t="shared" si="72"/>
        <v>0.55800000000000005</v>
      </c>
      <c r="P577" s="19">
        <f>AA577*VLOOKUP($O577,AProperties!$A$8:$I$1007,VLOOKUP(Span,Data!$N$4:$Y$11,Data!$Y$1,FALSE),FALSE)</f>
        <v>0.37918103810399245</v>
      </c>
      <c r="Q577" s="19">
        <f>AB577*VLOOKUP($O577,AProperties!$A$8:$I$1007,VLOOKUP(Span,Data!$N$4:$Y$11,Data!$Y$1,FALSE),FALSE)</f>
        <v>0.53624296668137561</v>
      </c>
      <c r="R577" s="19">
        <f>AC577*VLOOKUP($O577,AProperties!$A$8:$I$1007,VLOOKUP(Span,Data!$N$4:$Y$11,Data!$Y$1,FALSE),FALSE)</f>
        <v>0.7583620762079849</v>
      </c>
      <c r="S577" s="19">
        <f>AD577*VLOOKUP($O577,AProperties!$A$8:$I$1007,VLOOKUP(Span,Data!$N$4:$Y$11,Data!$Y$1,FALSE),FALSE)</f>
        <v>0.92880006349360689</v>
      </c>
      <c r="T577" s="19">
        <f>AE577*VLOOKUP($O577,AProperties!$A$8:$I$1007,VLOOKUP(Span,Data!$N$4:$Y$11,Data!$Y$1,FALSE),FALSE)</f>
        <v>1.0724859333627512</v>
      </c>
      <c r="U577" s="19">
        <f>AF577*VLOOKUP($O577,AProperties!$A$8:$I$1007,VLOOKUP(Span,Data!$N$4:$Y$11,Data!$Y$1,FALSE),FALSE)</f>
        <v>1.1990757259557103</v>
      </c>
      <c r="V577" s="19">
        <f>AG577*VLOOKUP($O577,AProperties!$A$8:$I$1007,VLOOKUP(Span,Data!$N$4:$Y$11,Data!$Y$1,FALSE),FALSE)</f>
        <v>1.3135216465256507</v>
      </c>
      <c r="W577" s="19">
        <f>AH577*VLOOKUP($O577,AProperties!$A$8:$I$1007,VLOOKUP(Span,Data!$N$4:$Y$11,Data!$Y$1,FALSE),FALSE)</f>
        <v>1.4187655321464148</v>
      </c>
      <c r="X577" s="19">
        <f>AI577*VLOOKUP($O577,AProperties!$A$8:$I$1007,VLOOKUP(Span,Data!$N$4:$Y$11,Data!$Y$1,FALSE),FALSE)</f>
        <v>1.5167241524159698</v>
      </c>
      <c r="Y577" s="19">
        <f>AJ577*VLOOKUP($O577,AProperties!$A$8:$I$1007,VLOOKUP(Span,Data!$N$4:$Y$11,Data!$Y$1,FALSE),FALSE)</f>
        <v>1.6087289000441263</v>
      </c>
      <c r="Z577" s="19">
        <f>AK577*VLOOKUP($O577,AProperties!$A$8:$I$1007,VLOOKUP(Span,Data!$N$4:$Y$11,Data!$Y$1,FALSE),FALSE)</f>
        <v>1.69574915395893</v>
      </c>
      <c r="AA577" s="19">
        <f>$I577*AA$19^0.5/VLOOKUP($O577,AProperties!$AY$8:$BG$1007,VLOOKUP(Span,Data!$N$4:$Y$11,Data!$Y$1,FALSE),FALSE)</f>
        <v>0.58440538020284283</v>
      </c>
      <c r="AB577" s="19">
        <f>$I577*AB$19^0.5/VLOOKUP($O577,AProperties!$AY$8:$BG$1007,VLOOKUP(Span,Data!$N$4:$Y$11,Data!$Y$1,FALSE),FALSE)</f>
        <v>0.82647401460666559</v>
      </c>
      <c r="AC577" s="19">
        <f>$I577*AC$19^0.5/VLOOKUP($O577,AProperties!$AY$8:$BG$1007,VLOOKUP(Span,Data!$N$4:$Y$11,Data!$Y$1,FALSE),FALSE)</f>
        <v>1.1688107604056857</v>
      </c>
      <c r="AD577" s="19">
        <f>$I577*AD$19^0.5/VLOOKUP($O577,AProperties!$AY$8:$BG$1007,VLOOKUP(Span,Data!$N$4:$Y$11,Data!$Y$1,FALSE),FALSE)</f>
        <v>1.4314949844341669</v>
      </c>
      <c r="AE577" s="19">
        <f>$I577*AE$19^0.5/VLOOKUP($O577,AProperties!$AY$8:$BG$1007,VLOOKUP(Span,Data!$N$4:$Y$11,Data!$Y$1,FALSE),FALSE)</f>
        <v>1.6529480292133312</v>
      </c>
      <c r="AF577" s="19">
        <f>$I577*AF$19^0.5/VLOOKUP($O577,AProperties!$AY$8:$BG$1007,VLOOKUP(Span,Data!$N$4:$Y$11,Data!$Y$1,FALSE),FALSE)</f>
        <v>1.8480520782976579</v>
      </c>
      <c r="AG577" s="19">
        <f>$I577*AG$19^0.5/VLOOKUP($O577,AProperties!$AY$8:$BG$1007,VLOOKUP(Span,Data!$N$4:$Y$11,Data!$Y$1,FALSE),FALSE)</f>
        <v>2.0244396214558615</v>
      </c>
      <c r="AH577" s="19">
        <f>$I577*AH$19^0.5/VLOOKUP($O577,AProperties!$AY$8:$BG$1007,VLOOKUP(Span,Data!$N$4:$Y$11,Data!$Y$1,FALSE),FALSE)</f>
        <v>2.1866447077064008</v>
      </c>
      <c r="AI577" s="19">
        <f>$I577*AI$19^0.5/VLOOKUP($O577,AProperties!$AY$8:$BG$1007,VLOOKUP(Span,Data!$N$4:$Y$11,Data!$Y$1,FALSE),FALSE)</f>
        <v>2.3376215208113713</v>
      </c>
      <c r="AJ577" s="19">
        <f>$I577*AJ$19^0.5/VLOOKUP($O577,AProperties!$AY$8:$BG$1007,VLOOKUP(Span,Data!$N$4:$Y$11,Data!$Y$1,FALSE),FALSE)</f>
        <v>2.4794220438199961</v>
      </c>
      <c r="AK577" s="19">
        <f>$I577*AK$19^0.5/VLOOKUP($O577,AProperties!$AY$8:$BG$1007,VLOOKUP(Span,Data!$N$4:$Y$11,Data!$Y$1,FALSE),FALSE)</f>
        <v>2.6135403131003327</v>
      </c>
      <c r="AL577" s="47">
        <f t="shared" si="73"/>
        <v>0.55800000000000005</v>
      </c>
    </row>
    <row r="578" spans="1:38" x14ac:dyDescent="0.25">
      <c r="A578" s="15">
        <v>0.55900000000000005</v>
      </c>
      <c r="B578" s="116">
        <f>VLOOKUP($A578,APropertiesDimless!$A$7:$I$1007,VLOOKUP(Span,Data!$N$4:$Y$11,Data!$Y$1,FALSE),FALSE)</f>
        <v>0.6316136836289723</v>
      </c>
      <c r="C578" s="6">
        <f t="shared" si="69"/>
        <v>0.8748068418144862</v>
      </c>
      <c r="D578" s="116">
        <f>VLOOKUP($A578,AProperties!$AE$8:$AM$1007,VLOOKUP(Span,Data!$N$4:$Y$11,Data!$Y$1,FALSE),FALSE)</f>
        <v>0.66999020074331983</v>
      </c>
      <c r="E578" s="116">
        <f t="shared" si="70"/>
        <v>1.0382158722397763</v>
      </c>
      <c r="F578" s="6">
        <f t="shared" si="74"/>
        <v>1.6674013943705175</v>
      </c>
      <c r="G578" s="9"/>
      <c r="H578" s="15">
        <f t="shared" si="71"/>
        <v>0.55900000000000005</v>
      </c>
      <c r="I578" s="6">
        <f>VLOOKUP(H578,AProperties!$AO$8:$AW$1007,VLOOKUP(Span,Data!$N$4:$Y$11,Data!$Y$1,FALSE),FALSE)^(2/3)</f>
        <v>0.4118804938751941</v>
      </c>
      <c r="J578" s="15">
        <f>$I578*(Slope^0.5)/VLOOKUP($H578,AProperties!$AY$8:$BG$1007,VLOOKUP(Span,Data!$N$4:$Y$11,Data!$Y$1,FALSE),FALSE)</f>
        <v>1.432622112033848</v>
      </c>
      <c r="K578" s="15">
        <f>$J578*VLOOKUP($H578,AProperties!$A$8:$I$1007,VLOOKUP(Span,Data!$N$4:$Y$11,Data!$Y$1,FALSE),FALSE)</f>
        <v>0.93100597390154538</v>
      </c>
      <c r="L578" s="15">
        <f t="shared" si="75"/>
        <v>1.432622112033848</v>
      </c>
      <c r="M578" s="15">
        <f t="shared" si="76"/>
        <v>0.55900000000000005</v>
      </c>
      <c r="O578" s="28">
        <f t="shared" si="72"/>
        <v>0.55900000000000005</v>
      </c>
      <c r="P578" s="19">
        <f>AA578*VLOOKUP($O578,AProperties!$A$8:$I$1007,VLOOKUP(Span,Data!$N$4:$Y$11,Data!$Y$1,FALSE),FALSE)</f>
        <v>0.38008159725694973</v>
      </c>
      <c r="Q578" s="19">
        <f>AB578*VLOOKUP($O578,AProperties!$A$8:$I$1007,VLOOKUP(Span,Data!$N$4:$Y$11,Data!$Y$1,FALSE),FALSE)</f>
        <v>0.53751654964920692</v>
      </c>
      <c r="R578" s="19">
        <f>AC578*VLOOKUP($O578,AProperties!$A$8:$I$1007,VLOOKUP(Span,Data!$N$4:$Y$11,Data!$Y$1,FALSE),FALSE)</f>
        <v>0.76016319451389947</v>
      </c>
      <c r="S578" s="19">
        <f>AD578*VLOOKUP($O578,AProperties!$A$8:$I$1007,VLOOKUP(Span,Data!$N$4:$Y$11,Data!$Y$1,FALSE),FALSE)</f>
        <v>0.93100597390154538</v>
      </c>
      <c r="T578" s="19">
        <f>AE578*VLOOKUP($O578,AProperties!$A$8:$I$1007,VLOOKUP(Span,Data!$N$4:$Y$11,Data!$Y$1,FALSE),FALSE)</f>
        <v>1.0750330992984138</v>
      </c>
      <c r="U578" s="19">
        <f>AF578*VLOOKUP($O578,AProperties!$A$8:$I$1007,VLOOKUP(Span,Data!$N$4:$Y$11,Data!$Y$1,FALSE),FALSE)</f>
        <v>1.2019235440467673</v>
      </c>
      <c r="V578" s="19">
        <f>AG578*VLOOKUP($O578,AProperties!$A$8:$I$1007,VLOOKUP(Span,Data!$N$4:$Y$11,Data!$Y$1,FALSE),FALSE)</f>
        <v>1.3166412749419374</v>
      </c>
      <c r="W578" s="19">
        <f>AH578*VLOOKUP($O578,AProperties!$A$8:$I$1007,VLOOKUP(Span,Data!$N$4:$Y$11,Data!$Y$1,FALSE),FALSE)</f>
        <v>1.4221351159533047</v>
      </c>
      <c r="X578" s="19">
        <f>AI578*VLOOKUP($O578,AProperties!$A$8:$I$1007,VLOOKUP(Span,Data!$N$4:$Y$11,Data!$Y$1,FALSE),FALSE)</f>
        <v>1.5203263890277989</v>
      </c>
      <c r="Y578" s="19">
        <f>AJ578*VLOOKUP($O578,AProperties!$A$8:$I$1007,VLOOKUP(Span,Data!$N$4:$Y$11,Data!$Y$1,FALSE),FALSE)</f>
        <v>1.6125496489476208</v>
      </c>
      <c r="Z578" s="19">
        <f>AK578*VLOOKUP($O578,AProperties!$A$8:$I$1007,VLOOKUP(Span,Data!$N$4:$Y$11,Data!$Y$1,FALSE),FALSE)</f>
        <v>1.6997765769264748</v>
      </c>
      <c r="AA578" s="19">
        <f>$I578*AA$19^0.5/VLOOKUP($O578,AProperties!$AY$8:$BG$1007,VLOOKUP(Span,Data!$N$4:$Y$11,Data!$Y$1,FALSE),FALSE)</f>
        <v>0.58486552811854731</v>
      </c>
      <c r="AB578" s="19">
        <f>$I578*AB$19^0.5/VLOOKUP($O578,AProperties!$AY$8:$BG$1007,VLOOKUP(Span,Data!$N$4:$Y$11,Data!$Y$1,FALSE),FALSE)</f>
        <v>0.82712476202975238</v>
      </c>
      <c r="AC578" s="19">
        <f>$I578*AC$19^0.5/VLOOKUP($O578,AProperties!$AY$8:$BG$1007,VLOOKUP(Span,Data!$N$4:$Y$11,Data!$Y$1,FALSE),FALSE)</f>
        <v>1.1697310562370946</v>
      </c>
      <c r="AD578" s="19">
        <f>$I578*AD$19^0.5/VLOOKUP($O578,AProperties!$AY$8:$BG$1007,VLOOKUP(Span,Data!$N$4:$Y$11,Data!$Y$1,FALSE),FALSE)</f>
        <v>1.432622112033848</v>
      </c>
      <c r="AE578" s="19">
        <f>$I578*AE$19^0.5/VLOOKUP($O578,AProperties!$AY$8:$BG$1007,VLOOKUP(Span,Data!$N$4:$Y$11,Data!$Y$1,FALSE),FALSE)</f>
        <v>1.6542495240595048</v>
      </c>
      <c r="AF578" s="19">
        <f>$I578*AF$19^0.5/VLOOKUP($O578,AProperties!$AY$8:$BG$1007,VLOOKUP(Span,Data!$N$4:$Y$11,Data!$Y$1,FALSE),FALSE)</f>
        <v>1.8495071937718632</v>
      </c>
      <c r="AG578" s="19">
        <f>$I578*AG$19^0.5/VLOOKUP($O578,AProperties!$AY$8:$BG$1007,VLOOKUP(Span,Data!$N$4:$Y$11,Data!$Y$1,FALSE),FALSE)</f>
        <v>2.0260336205938558</v>
      </c>
      <c r="AH578" s="19">
        <f>$I578*AH$19^0.5/VLOOKUP($O578,AProperties!$AY$8:$BG$1007,VLOOKUP(Span,Data!$N$4:$Y$11,Data!$Y$1,FALSE),FALSE)</f>
        <v>2.1883664235542053</v>
      </c>
      <c r="AI578" s="19">
        <f>$I578*AI$19^0.5/VLOOKUP($O578,AProperties!$AY$8:$BG$1007,VLOOKUP(Span,Data!$N$4:$Y$11,Data!$Y$1,FALSE),FALSE)</f>
        <v>2.3394621124741892</v>
      </c>
      <c r="AJ578" s="19">
        <f>$I578*AJ$19^0.5/VLOOKUP($O578,AProperties!$AY$8:$BG$1007,VLOOKUP(Span,Data!$N$4:$Y$11,Data!$Y$1,FALSE),FALSE)</f>
        <v>2.4813742860892574</v>
      </c>
      <c r="AK578" s="19">
        <f>$I578*AK$19^0.5/VLOOKUP($O578,AProperties!$AY$8:$BG$1007,VLOOKUP(Span,Data!$N$4:$Y$11,Data!$Y$1,FALSE),FALSE)</f>
        <v>2.6155981571387734</v>
      </c>
      <c r="AL578" s="47">
        <f t="shared" si="73"/>
        <v>0.55900000000000005</v>
      </c>
    </row>
    <row r="579" spans="1:38" x14ac:dyDescent="0.25">
      <c r="A579" s="15">
        <v>0.56000000000000005</v>
      </c>
      <c r="B579" s="116">
        <f>VLOOKUP($A579,APropertiesDimless!$A$7:$I$1007,VLOOKUP(Span,Data!$N$4:$Y$11,Data!$Y$1,FALSE),FALSE)</f>
        <v>0.63311438686361976</v>
      </c>
      <c r="C579" s="6">
        <f t="shared" si="69"/>
        <v>0.87655719343180993</v>
      </c>
      <c r="D579" s="116">
        <f>VLOOKUP($A579,AProperties!$AE$8:$AM$1007,VLOOKUP(Span,Data!$N$4:$Y$11,Data!$Y$1,FALSE),FALSE)</f>
        <v>0.67105054062734171</v>
      </c>
      <c r="E579" s="116">
        <f t="shared" si="70"/>
        <v>1.0407085049908158</v>
      </c>
      <c r="F579" s="6">
        <f t="shared" si="74"/>
        <v>1.6720230735058215</v>
      </c>
      <c r="G579" s="9"/>
      <c r="H579" s="15">
        <f t="shared" si="71"/>
        <v>0.56000000000000005</v>
      </c>
      <c r="I579" s="6">
        <f>VLOOKUP(H579,AProperties!$AO$8:$AW$1007,VLOOKUP(Span,Data!$N$4:$Y$11,Data!$Y$1,FALSE),FALSE)^(2/3)</f>
        <v>0.41210291309816194</v>
      </c>
      <c r="J579" s="15">
        <f>$I579*(Slope^0.5)/VLOOKUP($H579,AProperties!$AY$8:$BG$1007,VLOOKUP(Span,Data!$N$4:$Y$11,Data!$Y$1,FALSE),FALSE)</f>
        <v>1.4337463852000547</v>
      </c>
      <c r="K579" s="15">
        <f>$J579*VLOOKUP($H579,AProperties!$A$8:$I$1007,VLOOKUP(Span,Data!$N$4:$Y$11,Data!$Y$1,FALSE),FALSE)</f>
        <v>0.93321118072363263</v>
      </c>
      <c r="L579" s="15">
        <f t="shared" si="75"/>
        <v>1.4337463852000547</v>
      </c>
      <c r="M579" s="15">
        <f t="shared" si="76"/>
        <v>0.56000000000000005</v>
      </c>
      <c r="O579" s="28">
        <f t="shared" si="72"/>
        <v>0.56000000000000005</v>
      </c>
      <c r="P579" s="19">
        <f>AA579*VLOOKUP($O579,AProperties!$A$8:$I$1007,VLOOKUP(Span,Data!$N$4:$Y$11,Data!$Y$1,FALSE),FALSE)</f>
        <v>0.38098186917218607</v>
      </c>
      <c r="Q579" s="19">
        <f>AB579*VLOOKUP($O579,AProperties!$A$8:$I$1007,VLOOKUP(Span,Data!$N$4:$Y$11,Data!$Y$1,FALSE),FALSE)</f>
        <v>0.53878972640155787</v>
      </c>
      <c r="R579" s="19">
        <f>AC579*VLOOKUP($O579,AProperties!$A$8:$I$1007,VLOOKUP(Span,Data!$N$4:$Y$11,Data!$Y$1,FALSE),FALSE)</f>
        <v>0.76196373834437214</v>
      </c>
      <c r="S579" s="19">
        <f>AD579*VLOOKUP($O579,AProperties!$A$8:$I$1007,VLOOKUP(Span,Data!$N$4:$Y$11,Data!$Y$1,FALSE),FALSE)</f>
        <v>0.93321118072363263</v>
      </c>
      <c r="T579" s="19">
        <f>AE579*VLOOKUP($O579,AProperties!$A$8:$I$1007,VLOOKUP(Span,Data!$N$4:$Y$11,Data!$Y$1,FALSE),FALSE)</f>
        <v>1.0775794528031157</v>
      </c>
      <c r="U579" s="19">
        <f>AF579*VLOOKUP($O579,AProperties!$A$8:$I$1007,VLOOKUP(Span,Data!$N$4:$Y$11,Data!$Y$1,FALSE),FALSE)</f>
        <v>1.2047704538123964</v>
      </c>
      <c r="V579" s="19">
        <f>AG579*VLOOKUP($O579,AProperties!$A$8:$I$1007,VLOOKUP(Span,Data!$N$4:$Y$11,Data!$Y$1,FALSE),FALSE)</f>
        <v>1.3197599083375706</v>
      </c>
      <c r="W579" s="19">
        <f>AH579*VLOOKUP($O579,AProperties!$A$8:$I$1007,VLOOKUP(Span,Data!$N$4:$Y$11,Data!$Y$1,FALSE),FALSE)</f>
        <v>1.4255036250150537</v>
      </c>
      <c r="X579" s="19">
        <f>AI579*VLOOKUP($O579,AProperties!$A$8:$I$1007,VLOOKUP(Span,Data!$N$4:$Y$11,Data!$Y$1,FALSE),FALSE)</f>
        <v>1.5239274766887443</v>
      </c>
      <c r="Y579" s="19">
        <f>AJ579*VLOOKUP($O579,AProperties!$A$8:$I$1007,VLOOKUP(Span,Data!$N$4:$Y$11,Data!$Y$1,FALSE),FALSE)</f>
        <v>1.6163691792046733</v>
      </c>
      <c r="Z579" s="19">
        <f>AK579*VLOOKUP($O579,AProperties!$A$8:$I$1007,VLOOKUP(Span,Data!$N$4:$Y$11,Data!$Y$1,FALSE),FALSE)</f>
        <v>1.7038027153278796</v>
      </c>
      <c r="AA579" s="19">
        <f>$I579*AA$19^0.5/VLOOKUP($O579,AProperties!$AY$8:$BG$1007,VLOOKUP(Span,Data!$N$4:$Y$11,Data!$Y$1,FALSE),FALSE)</f>
        <v>0.58532451071666547</v>
      </c>
      <c r="AB579" s="19">
        <f>$I579*AB$19^0.5/VLOOKUP($O579,AProperties!$AY$8:$BG$1007,VLOOKUP(Span,Data!$N$4:$Y$11,Data!$Y$1,FALSE),FALSE)</f>
        <v>0.8277738614449045</v>
      </c>
      <c r="AC579" s="19">
        <f>$I579*AC$19^0.5/VLOOKUP($O579,AProperties!$AY$8:$BG$1007,VLOOKUP(Span,Data!$N$4:$Y$11,Data!$Y$1,FALSE),FALSE)</f>
        <v>1.1706490214333309</v>
      </c>
      <c r="AD579" s="19">
        <f>$I579*AD$19^0.5/VLOOKUP($O579,AProperties!$AY$8:$BG$1007,VLOOKUP(Span,Data!$N$4:$Y$11,Data!$Y$1,FALSE),FALSE)</f>
        <v>1.4337463852000547</v>
      </c>
      <c r="AE579" s="19">
        <f>$I579*AE$19^0.5/VLOOKUP($O579,AProperties!$AY$8:$BG$1007,VLOOKUP(Span,Data!$N$4:$Y$11,Data!$Y$1,FALSE),FALSE)</f>
        <v>1.655547722889809</v>
      </c>
      <c r="AF579" s="19">
        <f>$I579*AF$19^0.5/VLOOKUP($O579,AProperties!$AY$8:$BG$1007,VLOOKUP(Span,Data!$N$4:$Y$11,Data!$Y$1,FALSE),FALSE)</f>
        <v>1.8509586241882987</v>
      </c>
      <c r="AG579" s="19">
        <f>$I579*AG$19^0.5/VLOOKUP($O579,AProperties!$AY$8:$BG$1007,VLOOKUP(Span,Data!$N$4:$Y$11,Data!$Y$1,FALSE),FALSE)</f>
        <v>2.0276235829533169</v>
      </c>
      <c r="AH579" s="19">
        <f>$I579*AH$19^0.5/VLOOKUP($O579,AProperties!$AY$8:$BG$1007,VLOOKUP(Span,Data!$N$4:$Y$11,Data!$Y$1,FALSE),FALSE)</f>
        <v>2.1900837791828547</v>
      </c>
      <c r="AI579" s="19">
        <f>$I579*AI$19^0.5/VLOOKUP($O579,AProperties!$AY$8:$BG$1007,VLOOKUP(Span,Data!$N$4:$Y$11,Data!$Y$1,FALSE),FALSE)</f>
        <v>2.3412980428666619</v>
      </c>
      <c r="AJ579" s="19">
        <f>$I579*AJ$19^0.5/VLOOKUP($O579,AProperties!$AY$8:$BG$1007,VLOOKUP(Span,Data!$N$4:$Y$11,Data!$Y$1,FALSE),FALSE)</f>
        <v>2.4833215843347132</v>
      </c>
      <c r="AK579" s="19">
        <f>$I579*AK$19^0.5/VLOOKUP($O579,AProperties!$AY$8:$BG$1007,VLOOKUP(Span,Data!$N$4:$Y$11,Data!$Y$1,FALSE),FALSE)</f>
        <v>2.617650789718537</v>
      </c>
      <c r="AL579" s="47">
        <f t="shared" si="73"/>
        <v>0.56000000000000005</v>
      </c>
    </row>
    <row r="580" spans="1:38" x14ac:dyDescent="0.25">
      <c r="A580" s="15">
        <v>0.56100000000000005</v>
      </c>
      <c r="B580" s="116">
        <f>VLOOKUP($A580,APropertiesDimless!$A$7:$I$1007,VLOOKUP(Span,Data!$N$4:$Y$11,Data!$Y$1,FALSE),FALSE)</f>
        <v>0.63461806586968506</v>
      </c>
      <c r="C580" s="6">
        <f t="shared" si="69"/>
        <v>0.87830903293484264</v>
      </c>
      <c r="D580" s="116">
        <f>VLOOKUP($A580,AProperties!$AE$8:$AM$1007,VLOOKUP(Span,Data!$N$4:$Y$11,Data!$Y$1,FALSE),FALSE)</f>
        <v>0.67211003977945594</v>
      </c>
      <c r="E580" s="116">
        <f t="shared" si="70"/>
        <v>1.0432045772369882</v>
      </c>
      <c r="F580" s="6">
        <f t="shared" si="74"/>
        <v>1.6766505001900409</v>
      </c>
      <c r="G580" s="9"/>
      <c r="H580" s="15">
        <f t="shared" si="71"/>
        <v>0.56100000000000005</v>
      </c>
      <c r="I580" s="6">
        <f>VLOOKUP(H580,AProperties!$AO$8:$AW$1007,VLOOKUP(Span,Data!$N$4:$Y$11,Data!$Y$1,FALSE),FALSE)^(2/3)</f>
        <v>0.41232441767360395</v>
      </c>
      <c r="J580" s="15">
        <f>$I580*(Slope^0.5)/VLOOKUP($H580,AProperties!$AY$8:$BG$1007,VLOOKUP(Span,Data!$N$4:$Y$11,Data!$Y$1,FALSE),FALSE)</f>
        <v>1.4348678046783649</v>
      </c>
      <c r="K580" s="15">
        <f>$J580*VLOOKUP($H580,AProperties!$A$8:$I$1007,VLOOKUP(Span,Data!$N$4:$Y$11,Data!$Y$1,FALSE),FALSE)</f>
        <v>0.93541566967057455</v>
      </c>
      <c r="L580" s="15">
        <f t="shared" si="75"/>
        <v>1.4348678046783649</v>
      </c>
      <c r="M580" s="15">
        <f t="shared" si="76"/>
        <v>0.56100000000000005</v>
      </c>
      <c r="O580" s="28">
        <f t="shared" si="72"/>
        <v>0.56100000000000005</v>
      </c>
      <c r="P580" s="19">
        <f>AA580*VLOOKUP($O580,AProperties!$A$8:$I$1007,VLOOKUP(Span,Data!$N$4:$Y$11,Data!$Y$1,FALSE),FALSE)</f>
        <v>0.38188184801612168</v>
      </c>
      <c r="Q580" s="19">
        <f>AB580*VLOOKUP($O580,AProperties!$A$8:$I$1007,VLOOKUP(Span,Data!$N$4:$Y$11,Data!$Y$1,FALSE),FALSE)</f>
        <v>0.54006248868850026</v>
      </c>
      <c r="R580" s="19">
        <f>AC580*VLOOKUP($O580,AProperties!$A$8:$I$1007,VLOOKUP(Span,Data!$N$4:$Y$11,Data!$Y$1,FALSE),FALSE)</f>
        <v>0.76376369603224337</v>
      </c>
      <c r="S580" s="19">
        <f>AD580*VLOOKUP($O580,AProperties!$A$8:$I$1007,VLOOKUP(Span,Data!$N$4:$Y$11,Data!$Y$1,FALSE),FALSE)</f>
        <v>0.93541566967057455</v>
      </c>
      <c r="T580" s="19">
        <f>AE580*VLOOKUP($O580,AProperties!$A$8:$I$1007,VLOOKUP(Span,Data!$N$4:$Y$11,Data!$Y$1,FALSE),FALSE)</f>
        <v>1.0801249773770005</v>
      </c>
      <c r="U580" s="19">
        <f>AF580*VLOOKUP($O580,AProperties!$A$8:$I$1007,VLOOKUP(Span,Data!$N$4:$Y$11,Data!$Y$1,FALSE),FALSE)</f>
        <v>1.2076164368051978</v>
      </c>
      <c r="V580" s="19">
        <f>AG580*VLOOKUP($O580,AProperties!$A$8:$I$1007,VLOOKUP(Span,Data!$N$4:$Y$11,Data!$Y$1,FALSE),FALSE)</f>
        <v>1.3228775265044375</v>
      </c>
      <c r="W580" s="19">
        <f>AH580*VLOOKUP($O580,AProperties!$A$8:$I$1007,VLOOKUP(Span,Data!$N$4:$Y$11,Data!$Y$1,FALSE),FALSE)</f>
        <v>1.4288710375044051</v>
      </c>
      <c r="X580" s="19">
        <f>AI580*VLOOKUP($O580,AProperties!$A$8:$I$1007,VLOOKUP(Span,Data!$N$4:$Y$11,Data!$Y$1,FALSE),FALSE)</f>
        <v>1.5275273920644867</v>
      </c>
      <c r="Y580" s="19">
        <f>AJ580*VLOOKUP($O580,AProperties!$A$8:$I$1007,VLOOKUP(Span,Data!$N$4:$Y$11,Data!$Y$1,FALSE),FALSE)</f>
        <v>1.6201874660655007</v>
      </c>
      <c r="Z580" s="19">
        <f>AK580*VLOOKUP($O580,AProperties!$A$8:$I$1007,VLOOKUP(Span,Data!$N$4:$Y$11,Data!$Y$1,FALSE),FALSE)</f>
        <v>1.7078275430745824</v>
      </c>
      <c r="AA580" s="19">
        <f>$I580*AA$19^0.5/VLOOKUP($O580,AProperties!$AY$8:$BG$1007,VLOOKUP(Span,Data!$N$4:$Y$11,Data!$Y$1,FALSE),FALSE)</f>
        <v>0.58578232830157861</v>
      </c>
      <c r="AB580" s="19">
        <f>$I580*AB$19^0.5/VLOOKUP($O580,AProperties!$AY$8:$BG$1007,VLOOKUP(Span,Data!$N$4:$Y$11,Data!$Y$1,FALSE),FALSE)</f>
        <v>0.8284213132825814</v>
      </c>
      <c r="AC580" s="19">
        <f>$I580*AC$19^0.5/VLOOKUP($O580,AProperties!$AY$8:$BG$1007,VLOOKUP(Span,Data!$N$4:$Y$11,Data!$Y$1,FALSE),FALSE)</f>
        <v>1.1715646566031572</v>
      </c>
      <c r="AD580" s="19">
        <f>$I580*AD$19^0.5/VLOOKUP($O580,AProperties!$AY$8:$BG$1007,VLOOKUP(Span,Data!$N$4:$Y$11,Data!$Y$1,FALSE),FALSE)</f>
        <v>1.4348678046783649</v>
      </c>
      <c r="AE580" s="19">
        <f>$I580*AE$19^0.5/VLOOKUP($O580,AProperties!$AY$8:$BG$1007,VLOOKUP(Span,Data!$N$4:$Y$11,Data!$Y$1,FALSE),FALSE)</f>
        <v>1.6568426265651628</v>
      </c>
      <c r="AF580" s="19">
        <f>$I580*AF$19^0.5/VLOOKUP($O580,AProperties!$AY$8:$BG$1007,VLOOKUP(Span,Data!$N$4:$Y$11,Data!$Y$1,FALSE),FALSE)</f>
        <v>1.8524063705095013</v>
      </c>
      <c r="AG580" s="19">
        <f>$I580*AG$19^0.5/VLOOKUP($O580,AProperties!$AY$8:$BG$1007,VLOOKUP(Span,Data!$N$4:$Y$11,Data!$Y$1,FALSE),FALSE)</f>
        <v>2.0292095095886529</v>
      </c>
      <c r="AH580" s="19">
        <f>$I580*AH$19^0.5/VLOOKUP($O580,AProperties!$AY$8:$BG$1007,VLOOKUP(Span,Data!$N$4:$Y$11,Data!$Y$1,FALSE),FALSE)</f>
        <v>2.1917967757312393</v>
      </c>
      <c r="AI580" s="19">
        <f>$I580*AI$19^0.5/VLOOKUP($O580,AProperties!$AY$8:$BG$1007,VLOOKUP(Span,Data!$N$4:$Y$11,Data!$Y$1,FALSE),FALSE)</f>
        <v>2.3431293132063145</v>
      </c>
      <c r="AJ580" s="19">
        <f>$I580*AJ$19^0.5/VLOOKUP($O580,AProperties!$AY$8:$BG$1007,VLOOKUP(Span,Data!$N$4:$Y$11,Data!$Y$1,FALSE),FALSE)</f>
        <v>2.4852639398477439</v>
      </c>
      <c r="AK580" s="19">
        <f>$I580*AK$19^0.5/VLOOKUP($O580,AProperties!$AY$8:$BG$1007,VLOOKUP(Span,Data!$N$4:$Y$11,Data!$Y$1,FALSE),FALSE)</f>
        <v>2.6196982122008574</v>
      </c>
      <c r="AL580" s="47">
        <f t="shared" si="73"/>
        <v>0.56100000000000005</v>
      </c>
    </row>
    <row r="581" spans="1:38" x14ac:dyDescent="0.25">
      <c r="A581" s="15">
        <v>0.56200000000000006</v>
      </c>
      <c r="B581" s="116">
        <f>VLOOKUP($A581,APropertiesDimless!$A$7:$I$1007,VLOOKUP(Span,Data!$N$4:$Y$11,Data!$Y$1,FALSE),FALSE)</f>
        <v>0.6361247387733916</v>
      </c>
      <c r="C581" s="6">
        <f t="shared" si="69"/>
        <v>0.8800623693866958</v>
      </c>
      <c r="D581" s="116">
        <f>VLOOKUP($A581,AProperties!$AE$8:$AM$1007,VLOOKUP(Span,Data!$N$4:$Y$11,Data!$Y$1,FALSE),FALSE)</f>
        <v>0.67316869587673667</v>
      </c>
      <c r="E581" s="116">
        <f t="shared" si="70"/>
        <v>1.045704102473882</v>
      </c>
      <c r="F581" s="6">
        <f t="shared" si="74"/>
        <v>1.6812836869663352</v>
      </c>
      <c r="G581" s="9"/>
      <c r="H581" s="15">
        <f t="shared" si="71"/>
        <v>0.56200000000000006</v>
      </c>
      <c r="I581" s="6">
        <f>VLOOKUP(H581,AProperties!$AO$8:$AW$1007,VLOOKUP(Span,Data!$N$4:$Y$11,Data!$Y$1,FALSE),FALSE)^(2/3)</f>
        <v>0.41254500824255974</v>
      </c>
      <c r="J581" s="15">
        <f>$I581*(Slope^0.5)/VLOOKUP($H581,AProperties!$AY$8:$BG$1007,VLOOKUP(Span,Data!$N$4:$Y$11,Data!$Y$1,FALSE),FALSE)</f>
        <v>1.4359863711896956</v>
      </c>
      <c r="K581" s="15">
        <f>$J581*VLOOKUP($H581,AProperties!$A$8:$I$1007,VLOOKUP(Span,Data!$N$4:$Y$11,Data!$Y$1,FALSE),FALSE)</f>
        <v>0.93761942643621687</v>
      </c>
      <c r="L581" s="15">
        <f t="shared" si="75"/>
        <v>1.4359863711896956</v>
      </c>
      <c r="M581" s="15">
        <f t="shared" si="76"/>
        <v>0.56200000000000006</v>
      </c>
      <c r="O581" s="28">
        <f t="shared" si="72"/>
        <v>0.56200000000000006</v>
      </c>
      <c r="P581" s="19">
        <f>AA581*VLOOKUP($O581,AProperties!$A$8:$I$1007,VLOOKUP(Span,Data!$N$4:$Y$11,Data!$Y$1,FALSE),FALSE)</f>
        <v>0.38278152794829329</v>
      </c>
      <c r="Q581" s="19">
        <f>AB581*VLOOKUP($O581,AProperties!$A$8:$I$1007,VLOOKUP(Span,Data!$N$4:$Y$11,Data!$Y$1,FALSE),FALSE)</f>
        <v>0.54133482825037227</v>
      </c>
      <c r="R581" s="19">
        <f>AC581*VLOOKUP($O581,AProperties!$A$8:$I$1007,VLOOKUP(Span,Data!$N$4:$Y$11,Data!$Y$1,FALSE),FALSE)</f>
        <v>0.76556305589658658</v>
      </c>
      <c r="S581" s="19">
        <f>AD581*VLOOKUP($O581,AProperties!$A$8:$I$1007,VLOOKUP(Span,Data!$N$4:$Y$11,Data!$Y$1,FALSE),FALSE)</f>
        <v>0.93761942643621687</v>
      </c>
      <c r="T581" s="19">
        <f>AE581*VLOOKUP($O581,AProperties!$A$8:$I$1007,VLOOKUP(Span,Data!$N$4:$Y$11,Data!$Y$1,FALSE),FALSE)</f>
        <v>1.0826696565007445</v>
      </c>
      <c r="U581" s="19">
        <f>AF581*VLOOKUP($O581,AProperties!$A$8:$I$1007,VLOOKUP(Span,Data!$N$4:$Y$11,Data!$Y$1,FALSE),FALSE)</f>
        <v>1.2104614745560058</v>
      </c>
      <c r="V581" s="19">
        <f>AG581*VLOOKUP($O581,AProperties!$A$8:$I$1007,VLOOKUP(Span,Data!$N$4:$Y$11,Data!$Y$1,FALSE),FALSE)</f>
        <v>1.3259941092105805</v>
      </c>
      <c r="W581" s="19">
        <f>AH581*VLOOKUP($O581,AProperties!$A$8:$I$1007,VLOOKUP(Span,Data!$N$4:$Y$11,Data!$Y$1,FALSE),FALSE)</f>
        <v>1.4322373315683474</v>
      </c>
      <c r="X581" s="19">
        <f>AI581*VLOOKUP($O581,AProperties!$A$8:$I$1007,VLOOKUP(Span,Data!$N$4:$Y$11,Data!$Y$1,FALSE),FALSE)</f>
        <v>1.5311261117931732</v>
      </c>
      <c r="Y581" s="19">
        <f>AJ581*VLOOKUP($O581,AProperties!$A$8:$I$1007,VLOOKUP(Span,Data!$N$4:$Y$11,Data!$Y$1,FALSE),FALSE)</f>
        <v>1.6240044847511168</v>
      </c>
      <c r="Z581" s="19">
        <f>AK581*VLOOKUP($O581,AProperties!$A$8:$I$1007,VLOOKUP(Span,Data!$N$4:$Y$11,Data!$Y$1,FALSE),FALSE)</f>
        <v>1.7118510340472386</v>
      </c>
      <c r="AA581" s="19">
        <f>$I581*AA$19^0.5/VLOOKUP($O581,AProperties!$AY$8:$BG$1007,VLOOKUP(Span,Data!$N$4:$Y$11,Data!$Y$1,FALSE),FALSE)</f>
        <v>0.58623898116759943</v>
      </c>
      <c r="AB581" s="19">
        <f>$I581*AB$19^0.5/VLOOKUP($O581,AProperties!$AY$8:$BG$1007,VLOOKUP(Span,Data!$N$4:$Y$11,Data!$Y$1,FALSE),FALSE)</f>
        <v>0.82906711795900456</v>
      </c>
      <c r="AC581" s="19">
        <f>$I581*AC$19^0.5/VLOOKUP($O581,AProperties!$AY$8:$BG$1007,VLOOKUP(Span,Data!$N$4:$Y$11,Data!$Y$1,FALSE),FALSE)</f>
        <v>1.1724779623351989</v>
      </c>
      <c r="AD581" s="19">
        <f>$I581*AD$19^0.5/VLOOKUP($O581,AProperties!$AY$8:$BG$1007,VLOOKUP(Span,Data!$N$4:$Y$11,Data!$Y$1,FALSE),FALSE)</f>
        <v>1.4359863711896956</v>
      </c>
      <c r="AE581" s="19">
        <f>$I581*AE$19^0.5/VLOOKUP($O581,AProperties!$AY$8:$BG$1007,VLOOKUP(Span,Data!$N$4:$Y$11,Data!$Y$1,FALSE),FALSE)</f>
        <v>1.6581342359180091</v>
      </c>
      <c r="AF581" s="19">
        <f>$I581*AF$19^0.5/VLOOKUP($O581,AProperties!$AY$8:$BG$1007,VLOOKUP(Span,Data!$N$4:$Y$11,Data!$Y$1,FALSE),FALSE)</f>
        <v>1.8538504336661707</v>
      </c>
      <c r="AG581" s="19">
        <f>$I581*AG$19^0.5/VLOOKUP($O581,AProperties!$AY$8:$BG$1007,VLOOKUP(Span,Data!$N$4:$Y$11,Data!$Y$1,FALSE),FALSE)</f>
        <v>2.0307914015193931</v>
      </c>
      <c r="AH581" s="19">
        <f>$I581*AH$19^0.5/VLOOKUP($O581,AProperties!$AY$8:$BG$1007,VLOOKUP(Span,Data!$N$4:$Y$11,Data!$Y$1,FALSE),FALSE)</f>
        <v>2.1935054143005779</v>
      </c>
      <c r="AI581" s="19">
        <f>$I581*AI$19^0.5/VLOOKUP($O581,AProperties!$AY$8:$BG$1007,VLOOKUP(Span,Data!$N$4:$Y$11,Data!$Y$1,FALSE),FALSE)</f>
        <v>2.3449559246703977</v>
      </c>
      <c r="AJ581" s="19">
        <f>$I581*AJ$19^0.5/VLOOKUP($O581,AProperties!$AY$8:$BG$1007,VLOOKUP(Span,Data!$N$4:$Y$11,Data!$Y$1,FALSE),FALSE)</f>
        <v>2.4872013538770137</v>
      </c>
      <c r="AK581" s="19">
        <f>$I581*AK$19^0.5/VLOOKUP($O581,AProperties!$AY$8:$BG$1007,VLOOKUP(Span,Data!$N$4:$Y$11,Data!$Y$1,FALSE),FALSE)</f>
        <v>2.6217404259019426</v>
      </c>
      <c r="AL581" s="47">
        <f t="shared" si="73"/>
        <v>0.56200000000000006</v>
      </c>
    </row>
    <row r="582" spans="1:38" x14ac:dyDescent="0.25">
      <c r="A582" s="15">
        <v>0.56299999999999994</v>
      </c>
      <c r="B582" s="116">
        <f>VLOOKUP($A582,APropertiesDimless!$A$7:$I$1007,VLOOKUP(Span,Data!$N$4:$Y$11,Data!$Y$1,FALSE),FALSE)</f>
        <v>0.63763442384446178</v>
      </c>
      <c r="C582" s="6">
        <f t="shared" si="69"/>
        <v>0.88181721192223084</v>
      </c>
      <c r="D582" s="116">
        <f>VLOOKUP($A582,AProperties!$AE$8:$AM$1007,VLOOKUP(Span,Data!$N$4:$Y$11,Data!$Y$1,FALSE),FALSE)</f>
        <v>0.67422650659070427</v>
      </c>
      <c r="E582" s="116">
        <f t="shared" si="70"/>
        <v>1.0482070943059016</v>
      </c>
      <c r="F582" s="6">
        <f t="shared" si="74"/>
        <v>1.6859226465380945</v>
      </c>
      <c r="G582" s="9"/>
      <c r="H582" s="15">
        <f t="shared" si="71"/>
        <v>0.56299999999999994</v>
      </c>
      <c r="I582" s="6">
        <f>VLOOKUP(H582,AProperties!$AO$8:$AW$1007,VLOOKUP(Span,Data!$N$4:$Y$11,Data!$Y$1,FALSE),FALSE)^(2/3)</f>
        <v>0.41276468543683098</v>
      </c>
      <c r="J582" s="15">
        <f>$I582*(Slope^0.5)/VLOOKUP($H582,AProperties!$AY$8:$BG$1007,VLOOKUP(Span,Data!$N$4:$Y$11,Data!$Y$1,FALSE),FALSE)</f>
        <v>1.4371020854303005</v>
      </c>
      <c r="K582" s="15">
        <f>$J582*VLOOKUP($H582,AProperties!$A$8:$I$1007,VLOOKUP(Span,Data!$N$4:$Y$11,Data!$Y$1,FALSE),FALSE)</f>
        <v>0.93982243669740062</v>
      </c>
      <c r="L582" s="15">
        <f t="shared" si="75"/>
        <v>1.4371020854303005</v>
      </c>
      <c r="M582" s="15">
        <f t="shared" si="76"/>
        <v>0.56299999999999994</v>
      </c>
      <c r="O582" s="28">
        <f t="shared" si="72"/>
        <v>0.56299999999999994</v>
      </c>
      <c r="P582" s="19">
        <f>AA582*VLOOKUP($O582,AProperties!$A$8:$I$1007,VLOOKUP(Span,Data!$N$4:$Y$11,Data!$Y$1,FALSE),FALSE)</f>
        <v>0.38368090312129599</v>
      </c>
      <c r="Q582" s="19">
        <f>AB582*VLOOKUP($O582,AProperties!$A$8:$I$1007,VLOOKUP(Span,Data!$N$4:$Y$11,Data!$Y$1,FALSE),FALSE)</f>
        <v>0.54260673681769434</v>
      </c>
      <c r="R582" s="19">
        <f>AC582*VLOOKUP($O582,AProperties!$A$8:$I$1007,VLOOKUP(Span,Data!$N$4:$Y$11,Data!$Y$1,FALSE),FALSE)</f>
        <v>0.76736180624259198</v>
      </c>
      <c r="S582" s="19">
        <f>AD582*VLOOKUP($O582,AProperties!$A$8:$I$1007,VLOOKUP(Span,Data!$N$4:$Y$11,Data!$Y$1,FALSE),FALSE)</f>
        <v>0.93982243669740062</v>
      </c>
      <c r="T582" s="19">
        <f>AE582*VLOOKUP($O582,AProperties!$A$8:$I$1007,VLOOKUP(Span,Data!$N$4:$Y$11,Data!$Y$1,FALSE),FALSE)</f>
        <v>1.0852134736353887</v>
      </c>
      <c r="U582" s="19">
        <f>AF582*VLOOKUP($O582,AProperties!$A$8:$I$1007,VLOOKUP(Span,Data!$N$4:$Y$11,Data!$Y$1,FALSE),FALSE)</f>
        <v>1.2133055485737023</v>
      </c>
      <c r="V582" s="19">
        <f>AG582*VLOOKUP($O582,AProperties!$A$8:$I$1007,VLOOKUP(Span,Data!$N$4:$Y$11,Data!$Y$1,FALSE),FALSE)</f>
        <v>1.3291096361999937</v>
      </c>
      <c r="W582" s="19">
        <f>AH582*VLOOKUP($O582,AProperties!$A$8:$I$1007,VLOOKUP(Span,Data!$N$4:$Y$11,Data!$Y$1,FALSE),FALSE)</f>
        <v>1.4356024853278941</v>
      </c>
      <c r="X582" s="19">
        <f>AI582*VLOOKUP($O582,AProperties!$A$8:$I$1007,VLOOKUP(Span,Data!$N$4:$Y$11,Data!$Y$1,FALSE),FALSE)</f>
        <v>1.534723612485184</v>
      </c>
      <c r="Y582" s="19">
        <f>AJ582*VLOOKUP($O582,AProperties!$A$8:$I$1007,VLOOKUP(Span,Data!$N$4:$Y$11,Data!$Y$1,FALSE),FALSE)</f>
        <v>1.6278202104530828</v>
      </c>
      <c r="Z582" s="19">
        <f>AK582*VLOOKUP($O582,AProperties!$A$8:$I$1007,VLOOKUP(Span,Data!$N$4:$Y$11,Data!$Y$1,FALSE),FALSE)</f>
        <v>1.7158731620954579</v>
      </c>
      <c r="AA582" s="19">
        <f>$I582*AA$19^0.5/VLOOKUP($O582,AProperties!$AY$8:$BG$1007,VLOOKUP(Span,Data!$N$4:$Y$11,Data!$Y$1,FALSE),FALSE)</f>
        <v>0.58669446959897265</v>
      </c>
      <c r="AB582" s="19">
        <f>$I582*AB$19^0.5/VLOOKUP($O582,AProperties!$AY$8:$BG$1007,VLOOKUP(Span,Data!$N$4:$Y$11,Data!$Y$1,FALSE),FALSE)</f>
        <v>0.82971127587615667</v>
      </c>
      <c r="AC582" s="19">
        <f>$I582*AC$19^0.5/VLOOKUP($O582,AProperties!$AY$8:$BG$1007,VLOOKUP(Span,Data!$N$4:$Y$11,Data!$Y$1,FALSE),FALSE)</f>
        <v>1.1733889391979453</v>
      </c>
      <c r="AD582" s="19">
        <f>$I582*AD$19^0.5/VLOOKUP($O582,AProperties!$AY$8:$BG$1007,VLOOKUP(Span,Data!$N$4:$Y$11,Data!$Y$1,FALSE),FALSE)</f>
        <v>1.4371020854303005</v>
      </c>
      <c r="AE582" s="19">
        <f>$I582*AE$19^0.5/VLOOKUP($O582,AProperties!$AY$8:$BG$1007,VLOOKUP(Span,Data!$N$4:$Y$11,Data!$Y$1,FALSE),FALSE)</f>
        <v>1.6594225517523133</v>
      </c>
      <c r="AF582" s="19">
        <f>$I582*AF$19^0.5/VLOOKUP($O582,AProperties!$AY$8:$BG$1007,VLOOKUP(Span,Data!$N$4:$Y$11,Data!$Y$1,FALSE),FALSE)</f>
        <v>1.8552908145571674</v>
      </c>
      <c r="AG582" s="19">
        <f>$I582*AG$19^0.5/VLOOKUP($O582,AProperties!$AY$8:$BG$1007,VLOOKUP(Span,Data!$N$4:$Y$11,Data!$Y$1,FALSE),FALSE)</f>
        <v>2.0323692597301894</v>
      </c>
      <c r="AH582" s="19">
        <f>$I582*AH$19^0.5/VLOOKUP($O582,AProperties!$AY$8:$BG$1007,VLOOKUP(Span,Data!$N$4:$Y$11,Data!$Y$1,FALSE),FALSE)</f>
        <v>2.1952096959544156</v>
      </c>
      <c r="AI582" s="19">
        <f>$I582*AI$19^0.5/VLOOKUP($O582,AProperties!$AY$8:$BG$1007,VLOOKUP(Span,Data!$N$4:$Y$11,Data!$Y$1,FALSE),FALSE)</f>
        <v>2.3467778783958906</v>
      </c>
      <c r="AJ582" s="19">
        <f>$I582*AJ$19^0.5/VLOOKUP($O582,AProperties!$AY$8:$BG$1007,VLOOKUP(Span,Data!$N$4:$Y$11,Data!$Y$1,FALSE),FALSE)</f>
        <v>2.4891338276284696</v>
      </c>
      <c r="AK582" s="19">
        <f>$I582*AK$19^0.5/VLOOKUP($O582,AProperties!$AY$8:$BG$1007,VLOOKUP(Span,Data!$N$4:$Y$11,Data!$Y$1,FALSE),FALSE)</f>
        <v>2.623777432092973</v>
      </c>
      <c r="AL582" s="47">
        <f t="shared" si="73"/>
        <v>0.56299999999999994</v>
      </c>
    </row>
    <row r="583" spans="1:38" x14ac:dyDescent="0.25">
      <c r="A583" s="15">
        <v>0.56399999999999995</v>
      </c>
      <c r="B583" s="116">
        <f>VLOOKUP($A583,APropertiesDimless!$A$7:$I$1007,VLOOKUP(Span,Data!$N$4:$Y$11,Data!$Y$1,FALSE),FALSE)</f>
        <v>0.63914713949761259</v>
      </c>
      <c r="C583" s="6">
        <f t="shared" si="69"/>
        <v>0.8835735697488063</v>
      </c>
      <c r="D583" s="116">
        <f>VLOOKUP($A583,AProperties!$AE$8:$AM$1007,VLOOKUP(Span,Data!$N$4:$Y$11,Data!$Y$1,FALSE),FALSE)</f>
        <v>0.67528346958729257</v>
      </c>
      <c r="E583" s="116">
        <f t="shared" si="70"/>
        <v>1.050713566447439</v>
      </c>
      <c r="F583" s="6">
        <f t="shared" si="74"/>
        <v>1.6905673917704787</v>
      </c>
      <c r="G583" s="9"/>
      <c r="H583" s="15">
        <f t="shared" si="71"/>
        <v>0.56399999999999995</v>
      </c>
      <c r="I583" s="6">
        <f>VLOOKUP(H583,AProperties!$AO$8:$AW$1007,VLOOKUP(Span,Data!$N$4:$Y$11,Data!$Y$1,FALSE),FALSE)^(2/3)</f>
        <v>0.41298344987898694</v>
      </c>
      <c r="J583" s="15">
        <f>$I583*(Slope^0.5)/VLOOKUP($H583,AProperties!$AY$8:$BG$1007,VLOOKUP(Span,Data!$N$4:$Y$11,Data!$Y$1,FALSE),FALSE)</f>
        <v>1.4382149480717672</v>
      </c>
      <c r="K583" s="15">
        <f>$J583*VLOOKUP($H583,AProperties!$A$8:$I$1007,VLOOKUP(Span,Data!$N$4:$Y$11,Data!$Y$1,FALSE),FALSE)</f>
        <v>0.94202468611381707</v>
      </c>
      <c r="L583" s="15">
        <f t="shared" si="75"/>
        <v>1.4382149480717672</v>
      </c>
      <c r="M583" s="15">
        <f t="shared" si="76"/>
        <v>0.56399999999999995</v>
      </c>
      <c r="O583" s="28">
        <f t="shared" si="72"/>
        <v>0.56399999999999995</v>
      </c>
      <c r="P583" s="19">
        <f>AA583*VLOOKUP($O583,AProperties!$A$8:$I$1007,VLOOKUP(Span,Data!$N$4:$Y$11,Data!$Y$1,FALSE),FALSE)</f>
        <v>0.384579967680723</v>
      </c>
      <c r="Q583" s="19">
        <f>AB583*VLOOKUP($O583,AProperties!$A$8:$I$1007,VLOOKUP(Span,Data!$N$4:$Y$11,Data!$Y$1,FALSE),FALSE)</f>
        <v>0.54387820611108506</v>
      </c>
      <c r="R583" s="19">
        <f>AC583*VLOOKUP($O583,AProperties!$A$8:$I$1007,VLOOKUP(Span,Data!$N$4:$Y$11,Data!$Y$1,FALSE),FALSE)</f>
        <v>0.769159935361446</v>
      </c>
      <c r="S583" s="19">
        <f>AD583*VLOOKUP($O583,AProperties!$A$8:$I$1007,VLOOKUP(Span,Data!$N$4:$Y$11,Data!$Y$1,FALSE),FALSE)</f>
        <v>0.94202468611381707</v>
      </c>
      <c r="T583" s="19">
        <f>AE583*VLOOKUP($O583,AProperties!$A$8:$I$1007,VLOOKUP(Span,Data!$N$4:$Y$11,Data!$Y$1,FALSE),FALSE)</f>
        <v>1.0877564122221701</v>
      </c>
      <c r="U583" s="19">
        <f>AF583*VLOOKUP($O583,AProperties!$A$8:$I$1007,VLOOKUP(Span,Data!$N$4:$Y$11,Data!$Y$1,FALSE),FALSE)</f>
        <v>1.2161486403450277</v>
      </c>
      <c r="V583" s="19">
        <f>AG583*VLOOKUP($O583,AProperties!$A$8:$I$1007,VLOOKUP(Span,Data!$N$4:$Y$11,Data!$Y$1,FALSE),FALSE)</f>
        <v>1.332224087192418</v>
      </c>
      <c r="W583" s="19">
        <f>AH583*VLOOKUP($O583,AProperties!$A$8:$I$1007,VLOOKUP(Span,Data!$N$4:$Y$11,Data!$Y$1,FALSE),FALSE)</f>
        <v>1.4389664768778612</v>
      </c>
      <c r="X583" s="19">
        <f>AI583*VLOOKUP($O583,AProperties!$A$8:$I$1007,VLOOKUP(Span,Data!$N$4:$Y$11,Data!$Y$1,FALSE),FALSE)</f>
        <v>1.538319870722892</v>
      </c>
      <c r="Y583" s="19">
        <f>AJ583*VLOOKUP($O583,AProperties!$A$8:$I$1007,VLOOKUP(Span,Data!$N$4:$Y$11,Data!$Y$1,FALSE),FALSE)</f>
        <v>1.6316346183332551</v>
      </c>
      <c r="Z583" s="19">
        <f>AK583*VLOOKUP($O583,AProperties!$A$8:$I$1007,VLOOKUP(Span,Data!$N$4:$Y$11,Data!$Y$1,FALSE),FALSE)</f>
        <v>1.7198939010375376</v>
      </c>
      <c r="AA583" s="19">
        <f>$I583*AA$19^0.5/VLOOKUP($O583,AProperties!$AY$8:$BG$1007,VLOOKUP(Span,Data!$N$4:$Y$11,Data!$Y$1,FALSE),FALSE)</f>
        <v>0.58714879386987251</v>
      </c>
      <c r="AB583" s="19">
        <f>$I583*AB$19^0.5/VLOOKUP($O583,AProperties!$AY$8:$BG$1007,VLOOKUP(Span,Data!$N$4:$Y$11,Data!$Y$1,FALSE),FALSE)</f>
        <v>0.83035378742177846</v>
      </c>
      <c r="AC583" s="19">
        <f>$I583*AC$19^0.5/VLOOKUP($O583,AProperties!$AY$8:$BG$1007,VLOOKUP(Span,Data!$N$4:$Y$11,Data!$Y$1,FALSE),FALSE)</f>
        <v>1.174297587739745</v>
      </c>
      <c r="AD583" s="19">
        <f>$I583*AD$19^0.5/VLOOKUP($O583,AProperties!$AY$8:$BG$1007,VLOOKUP(Span,Data!$N$4:$Y$11,Data!$Y$1,FALSE),FALSE)</f>
        <v>1.4382149480717672</v>
      </c>
      <c r="AE583" s="19">
        <f>$I583*AE$19^0.5/VLOOKUP($O583,AProperties!$AY$8:$BG$1007,VLOOKUP(Span,Data!$N$4:$Y$11,Data!$Y$1,FALSE),FALSE)</f>
        <v>1.6607075748435569</v>
      </c>
      <c r="AF583" s="19">
        <f>$I583*AF$19^0.5/VLOOKUP($O583,AProperties!$AY$8:$BG$1007,VLOOKUP(Span,Data!$N$4:$Y$11,Data!$Y$1,FALSE),FALSE)</f>
        <v>1.8567275140495065</v>
      </c>
      <c r="AG583" s="19">
        <f>$I583*AG$19^0.5/VLOOKUP($O583,AProperties!$AY$8:$BG$1007,VLOOKUP(Span,Data!$N$4:$Y$11,Data!$Y$1,FALSE),FALSE)</f>
        <v>2.0339430851708098</v>
      </c>
      <c r="AH583" s="19">
        <f>$I583*AH$19^0.5/VLOOKUP($O583,AProperties!$AY$8:$BG$1007,VLOOKUP(Span,Data!$N$4:$Y$11,Data!$Y$1,FALSE),FALSE)</f>
        <v>2.196909621718619</v>
      </c>
      <c r="AI583" s="19">
        <f>$I583*AI$19^0.5/VLOOKUP($O583,AProperties!$AY$8:$BG$1007,VLOOKUP(Span,Data!$N$4:$Y$11,Data!$Y$1,FALSE),FALSE)</f>
        <v>2.34859517547949</v>
      </c>
      <c r="AJ583" s="19">
        <f>$I583*AJ$19^0.5/VLOOKUP($O583,AProperties!$AY$8:$BG$1007,VLOOKUP(Span,Data!$N$4:$Y$11,Data!$Y$1,FALSE),FALSE)</f>
        <v>2.4910613622653353</v>
      </c>
      <c r="AK583" s="19">
        <f>$I583*AK$19^0.5/VLOOKUP($O583,AProperties!$AY$8:$BG$1007,VLOOKUP(Span,Data!$N$4:$Y$11,Data!$Y$1,FALSE),FALSE)</f>
        <v>2.6258092320000936</v>
      </c>
      <c r="AL583" s="47">
        <f t="shared" si="73"/>
        <v>0.56399999999999995</v>
      </c>
    </row>
    <row r="584" spans="1:38" x14ac:dyDescent="0.25">
      <c r="A584" s="15">
        <v>0.56499999999999995</v>
      </c>
      <c r="B584" s="116">
        <f>VLOOKUP($A584,APropertiesDimless!$A$7:$I$1007,VLOOKUP(Span,Data!$N$4:$Y$11,Data!$Y$1,FALSE),FALSE)</f>
        <v>0.64066290429406136</v>
      </c>
      <c r="C584" s="6">
        <f t="shared" si="69"/>
        <v>0.88533145214703057</v>
      </c>
      <c r="D584" s="116">
        <f>VLOOKUP($A584,AProperties!$AE$8:$AM$1007,VLOOKUP(Span,Data!$N$4:$Y$11,Data!$Y$1,FALSE),FALSE)</f>
        <v>0.67633958252681381</v>
      </c>
      <c r="E584" s="116">
        <f t="shared" si="70"/>
        <v>1.0532235327240493</v>
      </c>
      <c r="F584" s="6">
        <f t="shared" si="74"/>
        <v>1.6952179356919614</v>
      </c>
      <c r="G584" s="9"/>
      <c r="H584" s="15">
        <f t="shared" si="71"/>
        <v>0.56499999999999995</v>
      </c>
      <c r="I584" s="6">
        <f>VLOOKUP(H584,AProperties!$AO$8:$AW$1007,VLOOKUP(Span,Data!$N$4:$Y$11,Data!$Y$1,FALSE),FALSE)^(2/3)</f>
        <v>0.41320130218236911</v>
      </c>
      <c r="J584" s="15">
        <f>$I584*(Slope^0.5)/VLOOKUP($H584,AProperties!$AY$8:$BG$1007,VLOOKUP(Span,Data!$N$4:$Y$11,Data!$Y$1,FALSE),FALSE)</f>
        <v>1.4393249597610109</v>
      </c>
      <c r="K584" s="15">
        <f>$J584*VLOOKUP($H584,AProperties!$A$8:$I$1007,VLOOKUP(Span,Data!$N$4:$Y$11,Data!$Y$1,FALSE),FALSE)</f>
        <v>0.944226160327856</v>
      </c>
      <c r="L584" s="15">
        <f t="shared" si="75"/>
        <v>1.4393249597610109</v>
      </c>
      <c r="M584" s="15">
        <f t="shared" si="76"/>
        <v>0.56499999999999995</v>
      </c>
      <c r="O584" s="28">
        <f t="shared" si="72"/>
        <v>0.56499999999999995</v>
      </c>
      <c r="P584" s="19">
        <f>AA584*VLOOKUP($O584,AProperties!$A$8:$I$1007,VLOOKUP(Span,Data!$N$4:$Y$11,Data!$Y$1,FALSE),FALSE)</f>
        <v>0.38547871576510462</v>
      </c>
      <c r="Q584" s="19">
        <f>AB584*VLOOKUP($O584,AProperties!$A$8:$I$1007,VLOOKUP(Span,Data!$N$4:$Y$11,Data!$Y$1,FALSE),FALSE)</f>
        <v>0.54514922784117437</v>
      </c>
      <c r="R584" s="19">
        <f>AC584*VLOOKUP($O584,AProperties!$A$8:$I$1007,VLOOKUP(Span,Data!$N$4:$Y$11,Data!$Y$1,FALSE),FALSE)</f>
        <v>0.77095743153020924</v>
      </c>
      <c r="S584" s="19">
        <f>AD584*VLOOKUP($O584,AProperties!$A$8:$I$1007,VLOOKUP(Span,Data!$N$4:$Y$11,Data!$Y$1,FALSE),FALSE)</f>
        <v>0.944226160327856</v>
      </c>
      <c r="T584" s="19">
        <f>AE584*VLOOKUP($O584,AProperties!$A$8:$I$1007,VLOOKUP(Span,Data!$N$4:$Y$11,Data!$Y$1,FALSE),FALSE)</f>
        <v>1.0902984556823487</v>
      </c>
      <c r="U584" s="19">
        <f>AF584*VLOOKUP($O584,AProperties!$A$8:$I$1007,VLOOKUP(Span,Data!$N$4:$Y$11,Data!$Y$1,FALSE),FALSE)</f>
        <v>1.2189907313343868</v>
      </c>
      <c r="V584" s="19">
        <f>AG584*VLOOKUP($O584,AProperties!$A$8:$I$1007,VLOOKUP(Span,Data!$N$4:$Y$11,Data!$Y$1,FALSE),FALSE)</f>
        <v>1.3353374418831265</v>
      </c>
      <c r="W584" s="19">
        <f>AH584*VLOOKUP($O584,AProperties!$A$8:$I$1007,VLOOKUP(Span,Data!$N$4:$Y$11,Data!$Y$1,FALSE),FALSE)</f>
        <v>1.4423292842866366</v>
      </c>
      <c r="X584" s="19">
        <f>AI584*VLOOKUP($O584,AProperties!$A$8:$I$1007,VLOOKUP(Span,Data!$N$4:$Y$11,Data!$Y$1,FALSE),FALSE)</f>
        <v>1.5419148630604185</v>
      </c>
      <c r="Y584" s="19">
        <f>AJ584*VLOOKUP($O584,AProperties!$A$8:$I$1007,VLOOKUP(Span,Data!$N$4:$Y$11,Data!$Y$1,FALSE),FALSE)</f>
        <v>1.6354476835235232</v>
      </c>
      <c r="Z584" s="19">
        <f>AK584*VLOOKUP($O584,AProperties!$A$8:$I$1007,VLOOKUP(Span,Data!$N$4:$Y$11,Data!$Y$1,FALSE),FALSE)</f>
        <v>1.7239132246601876</v>
      </c>
      <c r="AA584" s="19">
        <f>$I584*AA$19^0.5/VLOOKUP($O584,AProperties!$AY$8:$BG$1007,VLOOKUP(Span,Data!$N$4:$Y$11,Data!$Y$1,FALSE),FALSE)</f>
        <v>0.58760195424440109</v>
      </c>
      <c r="AB584" s="19">
        <f>$I584*AB$19^0.5/VLOOKUP($O584,AProperties!$AY$8:$BG$1007,VLOOKUP(Span,Data!$N$4:$Y$11,Data!$Y$1,FALSE),FALSE)</f>
        <v>0.83099465296936692</v>
      </c>
      <c r="AC584" s="19">
        <f>$I584*AC$19^0.5/VLOOKUP($O584,AProperties!$AY$8:$BG$1007,VLOOKUP(Span,Data!$N$4:$Y$11,Data!$Y$1,FALSE),FALSE)</f>
        <v>1.1752039084888022</v>
      </c>
      <c r="AD584" s="19">
        <f>$I584*AD$19^0.5/VLOOKUP($O584,AProperties!$AY$8:$BG$1007,VLOOKUP(Span,Data!$N$4:$Y$11,Data!$Y$1,FALSE),FALSE)</f>
        <v>1.4393249597610109</v>
      </c>
      <c r="AE584" s="19">
        <f>$I584*AE$19^0.5/VLOOKUP($O584,AProperties!$AY$8:$BG$1007,VLOOKUP(Span,Data!$N$4:$Y$11,Data!$Y$1,FALSE),FALSE)</f>
        <v>1.6619893059387338</v>
      </c>
      <c r="AF584" s="19">
        <f>$I584*AF$19^0.5/VLOOKUP($O584,AProperties!$AY$8:$BG$1007,VLOOKUP(Span,Data!$N$4:$Y$11,Data!$Y$1,FALSE),FALSE)</f>
        <v>1.8581605329783519</v>
      </c>
      <c r="AG584" s="19">
        <f>$I584*AG$19^0.5/VLOOKUP($O584,AProperties!$AY$8:$BG$1007,VLOOKUP(Span,Data!$N$4:$Y$11,Data!$Y$1,FALSE),FALSE)</f>
        <v>2.0355128787561312</v>
      </c>
      <c r="AH584" s="19">
        <f>$I584*AH$19^0.5/VLOOKUP($O584,AProperties!$AY$8:$BG$1007,VLOOKUP(Span,Data!$N$4:$Y$11,Data!$Y$1,FALSE),FALSE)</f>
        <v>2.1986051925813674</v>
      </c>
      <c r="AI584" s="19">
        <f>$I584*AI$19^0.5/VLOOKUP($O584,AProperties!$AY$8:$BG$1007,VLOOKUP(Span,Data!$N$4:$Y$11,Data!$Y$1,FALSE),FALSE)</f>
        <v>2.3504078169776044</v>
      </c>
      <c r="AJ584" s="19">
        <f>$I584*AJ$19^0.5/VLOOKUP($O584,AProperties!$AY$8:$BG$1007,VLOOKUP(Span,Data!$N$4:$Y$11,Data!$Y$1,FALSE),FALSE)</f>
        <v>2.4929839589081007</v>
      </c>
      <c r="AK584" s="19">
        <f>$I584*AK$19^0.5/VLOOKUP($O584,AProperties!$AY$8:$BG$1007,VLOOKUP(Span,Data!$N$4:$Y$11,Data!$Y$1,FALSE),FALSE)</f>
        <v>2.6278358268044038</v>
      </c>
      <c r="AL584" s="47">
        <f t="shared" si="73"/>
        <v>0.56499999999999995</v>
      </c>
    </row>
    <row r="585" spans="1:38" x14ac:dyDescent="0.25">
      <c r="A585" s="15">
        <v>0.56599999999999995</v>
      </c>
      <c r="B585" s="116">
        <f>VLOOKUP($A585,APropertiesDimless!$A$7:$I$1007,VLOOKUP(Span,Data!$N$4:$Y$11,Data!$Y$1,FALSE),FALSE)</f>
        <v>0.64218173694306013</v>
      </c>
      <c r="C585" s="6">
        <f t="shared" si="69"/>
        <v>0.88709086847152996</v>
      </c>
      <c r="D585" s="116">
        <f>VLOOKUP($A585,AProperties!$AE$8:$AM$1007,VLOOKUP(Span,Data!$N$4:$Y$11,Data!$Y$1,FALSE),FALSE)</f>
        <v>0.67739484306392672</v>
      </c>
      <c r="E585" s="116">
        <f t="shared" si="70"/>
        <v>1.055737007073656</v>
      </c>
      <c r="F585" s="6">
        <f t="shared" si="74"/>
        <v>1.6998742914959137</v>
      </c>
      <c r="G585" s="9"/>
      <c r="H585" s="15">
        <f t="shared" si="71"/>
        <v>0.56599999999999995</v>
      </c>
      <c r="I585" s="6">
        <f>VLOOKUP(H585,AProperties!$AO$8:$AW$1007,VLOOKUP(Span,Data!$N$4:$Y$11,Data!$Y$1,FALSE),FALSE)^(2/3)</f>
        <v>0.41341824295109592</v>
      </c>
      <c r="J585" s="15">
        <f>$I585*(Slope^0.5)/VLOOKUP($H585,AProperties!$AY$8:$BG$1007,VLOOKUP(Span,Data!$N$4:$Y$11,Data!$Y$1,FALSE),FALSE)</f>
        <v>1.4404321211202682</v>
      </c>
      <c r="K585" s="15">
        <f>$J585*VLOOKUP($H585,AProperties!$A$8:$I$1007,VLOOKUP(Span,Data!$N$4:$Y$11,Data!$Y$1,FALSE),FALSE)</f>
        <v>0.94642684496446017</v>
      </c>
      <c r="L585" s="15">
        <f t="shared" si="75"/>
        <v>1.4404321211202682</v>
      </c>
      <c r="M585" s="15">
        <f t="shared" si="76"/>
        <v>0.56599999999999995</v>
      </c>
      <c r="O585" s="28">
        <f t="shared" si="72"/>
        <v>0.56599999999999995</v>
      </c>
      <c r="P585" s="19">
        <f>AA585*VLOOKUP($O585,AProperties!$A$8:$I$1007,VLOOKUP(Span,Data!$N$4:$Y$11,Data!$Y$1,FALSE),FALSE)</f>
        <v>0.38637714150584845</v>
      </c>
      <c r="Q585" s="19">
        <f>AB585*VLOOKUP($O585,AProperties!$A$8:$I$1007,VLOOKUP(Span,Data!$N$4:$Y$11,Data!$Y$1,FALSE),FALSE)</f>
        <v>0.54641979370851934</v>
      </c>
      <c r="R585" s="19">
        <f>AC585*VLOOKUP($O585,AProperties!$A$8:$I$1007,VLOOKUP(Span,Data!$N$4:$Y$11,Data!$Y$1,FALSE),FALSE)</f>
        <v>0.77275428301169691</v>
      </c>
      <c r="S585" s="19">
        <f>AD585*VLOOKUP($O585,AProperties!$A$8:$I$1007,VLOOKUP(Span,Data!$N$4:$Y$11,Data!$Y$1,FALSE),FALSE)</f>
        <v>0.94642684496446017</v>
      </c>
      <c r="T585" s="19">
        <f>AE585*VLOOKUP($O585,AProperties!$A$8:$I$1007,VLOOKUP(Span,Data!$N$4:$Y$11,Data!$Y$1,FALSE),FALSE)</f>
        <v>1.0928395874170387</v>
      </c>
      <c r="U585" s="19">
        <f>AF585*VLOOKUP($O585,AProperties!$A$8:$I$1007,VLOOKUP(Span,Data!$N$4:$Y$11,Data!$Y$1,FALSE),FALSE)</f>
        <v>1.2218318029836612</v>
      </c>
      <c r="V585" s="19">
        <f>AG585*VLOOKUP($O585,AProperties!$A$8:$I$1007,VLOOKUP(Span,Data!$N$4:$Y$11,Data!$Y$1,FALSE),FALSE)</f>
        <v>1.3384496799427184</v>
      </c>
      <c r="W585" s="19">
        <f>AH585*VLOOKUP($O585,AProperties!$A$8:$I$1007,VLOOKUP(Span,Data!$N$4:$Y$11,Data!$Y$1,FALSE),FALSE)</f>
        <v>1.4456908855959585</v>
      </c>
      <c r="X585" s="19">
        <f>AI585*VLOOKUP($O585,AProperties!$A$8:$I$1007,VLOOKUP(Span,Data!$N$4:$Y$11,Data!$Y$1,FALSE),FALSE)</f>
        <v>1.5455085660233938</v>
      </c>
      <c r="Y585" s="19">
        <f>AJ585*VLOOKUP($O585,AProperties!$A$8:$I$1007,VLOOKUP(Span,Data!$N$4:$Y$11,Data!$Y$1,FALSE),FALSE)</f>
        <v>1.6392593811255578</v>
      </c>
      <c r="Z585" s="19">
        <f>AK585*VLOOKUP($O585,AProperties!$A$8:$I$1007,VLOOKUP(Span,Data!$N$4:$Y$11,Data!$Y$1,FALSE),FALSE)</f>
        <v>1.7279311067182652</v>
      </c>
      <c r="AA585" s="19">
        <f>$I585*AA$19^0.5/VLOOKUP($O585,AProperties!$AY$8:$BG$1007,VLOOKUP(Span,Data!$N$4:$Y$11,Data!$Y$1,FALSE),FALSE)</f>
        <v>0.58805395097658564</v>
      </c>
      <c r="AB585" s="19">
        <f>$I585*AB$19^0.5/VLOOKUP($O585,AProperties!$AY$8:$BG$1007,VLOOKUP(Span,Data!$N$4:$Y$11,Data!$Y$1,FALSE),FALSE)</f>
        <v>0.83163387287817059</v>
      </c>
      <c r="AC585" s="19">
        <f>$I585*AC$19^0.5/VLOOKUP($O585,AProperties!$AY$8:$BG$1007,VLOOKUP(Span,Data!$N$4:$Y$11,Data!$Y$1,FALSE),FALSE)</f>
        <v>1.1761079019531713</v>
      </c>
      <c r="AD585" s="19">
        <f>$I585*AD$19^0.5/VLOOKUP($O585,AProperties!$AY$8:$BG$1007,VLOOKUP(Span,Data!$N$4:$Y$11,Data!$Y$1,FALSE),FALSE)</f>
        <v>1.4404321211202682</v>
      </c>
      <c r="AE585" s="19">
        <f>$I585*AE$19^0.5/VLOOKUP($O585,AProperties!$AY$8:$BG$1007,VLOOKUP(Span,Data!$N$4:$Y$11,Data!$Y$1,FALSE),FALSE)</f>
        <v>1.6632677457563412</v>
      </c>
      <c r="AF585" s="19">
        <f>$I585*AF$19^0.5/VLOOKUP($O585,AProperties!$AY$8:$BG$1007,VLOOKUP(Span,Data!$N$4:$Y$11,Data!$Y$1,FALSE),FALSE)</f>
        <v>1.8595898721470081</v>
      </c>
      <c r="AG585" s="19">
        <f>$I585*AG$19^0.5/VLOOKUP($O585,AProperties!$AY$8:$BG$1007,VLOOKUP(Span,Data!$N$4:$Y$11,Data!$Y$1,FALSE),FALSE)</f>
        <v>2.0370786413661284</v>
      </c>
      <c r="AH585" s="19">
        <f>$I585*AH$19^0.5/VLOOKUP($O585,AProperties!$AY$8:$BG$1007,VLOOKUP(Span,Data!$N$4:$Y$11,Data!$Y$1,FALSE),FALSE)</f>
        <v>2.2002964094931432</v>
      </c>
      <c r="AI585" s="19">
        <f>$I585*AI$19^0.5/VLOOKUP($O585,AProperties!$AY$8:$BG$1007,VLOOKUP(Span,Data!$N$4:$Y$11,Data!$Y$1,FALSE),FALSE)</f>
        <v>2.3522158039063426</v>
      </c>
      <c r="AJ585" s="19">
        <f>$I585*AJ$19^0.5/VLOOKUP($O585,AProperties!$AY$8:$BG$1007,VLOOKUP(Span,Data!$N$4:$Y$11,Data!$Y$1,FALSE),FALSE)</f>
        <v>2.4949016186345112</v>
      </c>
      <c r="AK585" s="19">
        <f>$I585*AK$19^0.5/VLOOKUP($O585,AProperties!$AY$8:$BG$1007,VLOOKUP(Span,Data!$N$4:$Y$11,Data!$Y$1,FALSE),FALSE)</f>
        <v>2.6298572176419488</v>
      </c>
      <c r="AL585" s="47">
        <f t="shared" si="73"/>
        <v>0.56599999999999995</v>
      </c>
    </row>
    <row r="586" spans="1:38" x14ac:dyDescent="0.25">
      <c r="A586" s="15">
        <v>0.56699999999999995</v>
      </c>
      <c r="B586" s="116">
        <f>VLOOKUP($A586,APropertiesDimless!$A$7:$I$1007,VLOOKUP(Span,Data!$N$4:$Y$11,Data!$Y$1,FALSE),FALSE)</f>
        <v>0.64370365630344528</v>
      </c>
      <c r="C586" s="6">
        <f t="shared" si="69"/>
        <v>0.88885182815172259</v>
      </c>
      <c r="D586" s="116">
        <f>VLOOKUP($A586,AProperties!$AE$8:$AM$1007,VLOOKUP(Span,Data!$N$4:$Y$11,Data!$Y$1,FALSE),FALSE)</f>
        <v>0.67844924884760238</v>
      </c>
      <c r="E586" s="116">
        <f t="shared" si="70"/>
        <v>1.0582540035477597</v>
      </c>
      <c r="F586" s="6">
        <f t="shared" si="74"/>
        <v>1.704536472542199</v>
      </c>
      <c r="G586" s="9"/>
      <c r="H586" s="15">
        <f t="shared" si="71"/>
        <v>0.56699999999999995</v>
      </c>
      <c r="I586" s="6">
        <f>VLOOKUP(H586,AProperties!$AO$8:$AW$1007,VLOOKUP(Span,Data!$N$4:$Y$11,Data!$Y$1,FALSE),FALSE)^(2/3)</f>
        <v>0.4136342727800672</v>
      </c>
      <c r="J586" s="15">
        <f>$I586*(Slope^0.5)/VLOOKUP($H586,AProperties!$AY$8:$BG$1007,VLOOKUP(Span,Data!$N$4:$Y$11,Data!$Y$1,FALSE),FALSE)</f>
        <v>1.4415364327470921</v>
      </c>
      <c r="K586" s="15">
        <f>$J586*VLOOKUP($H586,AProperties!$A$8:$I$1007,VLOOKUP(Span,Data!$N$4:$Y$11,Data!$Y$1,FALSE),FALSE)</f>
        <v>0.94862672563097716</v>
      </c>
      <c r="L586" s="15">
        <f t="shared" si="75"/>
        <v>1.4415364327470921</v>
      </c>
      <c r="M586" s="15">
        <f t="shared" si="76"/>
        <v>0.56699999999999995</v>
      </c>
      <c r="O586" s="28">
        <f t="shared" si="72"/>
        <v>0.56699999999999995</v>
      </c>
      <c r="P586" s="19">
        <f>AA586*VLOOKUP($O586,AProperties!$A$8:$I$1007,VLOOKUP(Span,Data!$N$4:$Y$11,Data!$Y$1,FALSE),FALSE)</f>
        <v>0.38727523902717848</v>
      </c>
      <c r="Q586" s="19">
        <f>AB586*VLOOKUP($O586,AProperties!$A$8:$I$1007,VLOOKUP(Span,Data!$N$4:$Y$11,Data!$Y$1,FALSE),FALSE)</f>
        <v>0.54768989540351798</v>
      </c>
      <c r="R586" s="19">
        <f>AC586*VLOOKUP($O586,AProperties!$A$8:$I$1007,VLOOKUP(Span,Data!$N$4:$Y$11,Data!$Y$1,FALSE),FALSE)</f>
        <v>0.77455047805435695</v>
      </c>
      <c r="S586" s="19">
        <f>AD586*VLOOKUP($O586,AProperties!$A$8:$I$1007,VLOOKUP(Span,Data!$N$4:$Y$11,Data!$Y$1,FALSE),FALSE)</f>
        <v>0.94862672563097716</v>
      </c>
      <c r="T586" s="19">
        <f>AE586*VLOOKUP($O586,AProperties!$A$8:$I$1007,VLOOKUP(Span,Data!$N$4:$Y$11,Data!$Y$1,FALSE),FALSE)</f>
        <v>1.095379790807036</v>
      </c>
      <c r="U586" s="19">
        <f>AF586*VLOOKUP($O586,AProperties!$A$8:$I$1007,VLOOKUP(Span,Data!$N$4:$Y$11,Data!$Y$1,FALSE),FALSE)</f>
        <v>1.2246718367120157</v>
      </c>
      <c r="V586" s="19">
        <f>AG586*VLOOKUP($O586,AProperties!$A$8:$I$1007,VLOOKUP(Span,Data!$N$4:$Y$11,Data!$Y$1,FALSE),FALSE)</f>
        <v>1.341560781016909</v>
      </c>
      <c r="W586" s="19">
        <f>AH586*VLOOKUP($O586,AProperties!$A$8:$I$1007,VLOOKUP(Span,Data!$N$4:$Y$11,Data!$Y$1,FALSE),FALSE)</f>
        <v>1.4490512588206861</v>
      </c>
      <c r="X586" s="19">
        <f>AI586*VLOOKUP($O586,AProperties!$A$8:$I$1007,VLOOKUP(Span,Data!$N$4:$Y$11,Data!$Y$1,FALSE),FALSE)</f>
        <v>1.5491009561087139</v>
      </c>
      <c r="Y586" s="19">
        <f>AJ586*VLOOKUP($O586,AProperties!$A$8:$I$1007,VLOOKUP(Span,Data!$N$4:$Y$11,Data!$Y$1,FALSE),FALSE)</f>
        <v>1.6430696862105538</v>
      </c>
      <c r="Z586" s="19">
        <f>AK586*VLOOKUP($O586,AProperties!$A$8:$I$1007,VLOOKUP(Span,Data!$N$4:$Y$11,Data!$Y$1,FALSE),FALSE)</f>
        <v>1.7319475209345012</v>
      </c>
      <c r="AA586" s="19">
        <f>$I586*AA$19^0.5/VLOOKUP($O586,AProperties!$AY$8:$BG$1007,VLOOKUP(Span,Data!$N$4:$Y$11,Data!$Y$1,FALSE),FALSE)</f>
        <v>0.58850478431037578</v>
      </c>
      <c r="AB586" s="19">
        <f>$I586*AB$19^0.5/VLOOKUP($O586,AProperties!$AY$8:$BG$1007,VLOOKUP(Span,Data!$N$4:$Y$11,Data!$Y$1,FALSE),FALSE)</f>
        <v>0.8322714474931866</v>
      </c>
      <c r="AC586" s="19">
        <f>$I586*AC$19^0.5/VLOOKUP($O586,AProperties!$AY$8:$BG$1007,VLOOKUP(Span,Data!$N$4:$Y$11,Data!$Y$1,FALSE),FALSE)</f>
        <v>1.1770095686207516</v>
      </c>
      <c r="AD586" s="19">
        <f>$I586*AD$19^0.5/VLOOKUP($O586,AProperties!$AY$8:$BG$1007,VLOOKUP(Span,Data!$N$4:$Y$11,Data!$Y$1,FALSE),FALSE)</f>
        <v>1.4415364327470921</v>
      </c>
      <c r="AE586" s="19">
        <f>$I586*AE$19^0.5/VLOOKUP($O586,AProperties!$AY$8:$BG$1007,VLOOKUP(Span,Data!$N$4:$Y$11,Data!$Y$1,FALSE),FALSE)</f>
        <v>1.6645428949863732</v>
      </c>
      <c r="AF586" s="19">
        <f>$I586*AF$19^0.5/VLOOKUP($O586,AProperties!$AY$8:$BG$1007,VLOOKUP(Span,Data!$N$4:$Y$11,Data!$Y$1,FALSE),FALSE)</f>
        <v>1.861015532326912</v>
      </c>
      <c r="AG586" s="19">
        <f>$I586*AG$19^0.5/VLOOKUP($O586,AProperties!$AY$8:$BG$1007,VLOOKUP(Span,Data!$N$4:$Y$11,Data!$Y$1,FALSE),FALSE)</f>
        <v>2.0386403738458689</v>
      </c>
      <c r="AH586" s="19">
        <f>$I586*AH$19^0.5/VLOOKUP($O586,AProperties!$AY$8:$BG$1007,VLOOKUP(Span,Data!$N$4:$Y$11,Data!$Y$1,FALSE),FALSE)</f>
        <v>2.2019832733667228</v>
      </c>
      <c r="AI586" s="19">
        <f>$I586*AI$19^0.5/VLOOKUP($O586,AProperties!$AY$8:$BG$1007,VLOOKUP(Span,Data!$N$4:$Y$11,Data!$Y$1,FALSE),FALSE)</f>
        <v>2.3540191372415031</v>
      </c>
      <c r="AJ586" s="19">
        <f>$I586*AJ$19^0.5/VLOOKUP($O586,AProperties!$AY$8:$BG$1007,VLOOKUP(Span,Data!$N$4:$Y$11,Data!$Y$1,FALSE),FALSE)</f>
        <v>2.4968143424795595</v>
      </c>
      <c r="AK586" s="19">
        <f>$I586*AK$19^0.5/VLOOKUP($O586,AProperties!$AY$8:$BG$1007,VLOOKUP(Span,Data!$N$4:$Y$11,Data!$Y$1,FALSE),FALSE)</f>
        <v>2.6318734056037041</v>
      </c>
      <c r="AL586" s="47">
        <f t="shared" si="73"/>
        <v>0.56699999999999995</v>
      </c>
    </row>
    <row r="587" spans="1:38" x14ac:dyDescent="0.25">
      <c r="A587" s="15">
        <v>0.56799999999999995</v>
      </c>
      <c r="B587" s="116">
        <f>VLOOKUP($A587,APropertiesDimless!$A$7:$I$1007,VLOOKUP(Span,Data!$N$4:$Y$11,Data!$Y$1,FALSE),FALSE)</f>
        <v>0.64522868138520406</v>
      </c>
      <c r="C587" s="6">
        <f t="shared" si="69"/>
        <v>0.89061434069260192</v>
      </c>
      <c r="D587" s="116">
        <f>VLOOKUP($A587,AProperties!$AE$8:$AM$1007,VLOOKUP(Span,Data!$N$4:$Y$11,Data!$Y$1,FALSE),FALSE)</f>
        <v>0.67950279752108844</v>
      </c>
      <c r="E587" s="116">
        <f t="shared" si="70"/>
        <v>1.0607745363126657</v>
      </c>
      <c r="F587" s="6">
        <f t="shared" si="74"/>
        <v>1.709204492358779</v>
      </c>
      <c r="G587" s="9"/>
      <c r="H587" s="15">
        <f t="shared" si="71"/>
        <v>0.56799999999999995</v>
      </c>
      <c r="I587" s="6">
        <f>VLOOKUP(H587,AProperties!$AO$8:$AW$1007,VLOOKUP(Span,Data!$N$4:$Y$11,Data!$Y$1,FALSE),FALSE)^(2/3)</f>
        <v>0.41384939225496731</v>
      </c>
      <c r="J587" s="15">
        <f>$I587*(Slope^0.5)/VLOOKUP($H587,AProperties!$AY$8:$BG$1007,VLOOKUP(Span,Data!$N$4:$Y$11,Data!$Y$1,FALSE),FALSE)</f>
        <v>1.4426378952143382</v>
      </c>
      <c r="K587" s="15">
        <f>$J587*VLOOKUP($H587,AProperties!$A$8:$I$1007,VLOOKUP(Span,Data!$N$4:$Y$11,Data!$Y$1,FALSE),FALSE)</f>
        <v>0.95082578791700334</v>
      </c>
      <c r="L587" s="15">
        <f t="shared" si="75"/>
        <v>1.4426378952143382</v>
      </c>
      <c r="M587" s="15">
        <f t="shared" si="76"/>
        <v>0.56799999999999995</v>
      </c>
      <c r="O587" s="28">
        <f t="shared" si="72"/>
        <v>0.56799999999999995</v>
      </c>
      <c r="P587" s="19">
        <f>AA587*VLOOKUP($O587,AProperties!$A$8:$I$1007,VLOOKUP(Span,Data!$N$4:$Y$11,Data!$Y$1,FALSE),FALSE)</f>
        <v>0.38817300244607222</v>
      </c>
      <c r="Q587" s="19">
        <f>AB587*VLOOKUP($O587,AProperties!$A$8:$I$1007,VLOOKUP(Span,Data!$N$4:$Y$11,Data!$Y$1,FALSE),FALSE)</f>
        <v>0.54895952460632003</v>
      </c>
      <c r="R587" s="19">
        <f>AC587*VLOOKUP($O587,AProperties!$A$8:$I$1007,VLOOKUP(Span,Data!$N$4:$Y$11,Data!$Y$1,FALSE),FALSE)</f>
        <v>0.77634600489214445</v>
      </c>
      <c r="S587" s="19">
        <f>AD587*VLOOKUP($O587,AProperties!$A$8:$I$1007,VLOOKUP(Span,Data!$N$4:$Y$11,Data!$Y$1,FALSE),FALSE)</f>
        <v>0.95082578791700334</v>
      </c>
      <c r="T587" s="19">
        <f>AE587*VLOOKUP($O587,AProperties!$A$8:$I$1007,VLOOKUP(Span,Data!$N$4:$Y$11,Data!$Y$1,FALSE),FALSE)</f>
        <v>1.0979190492126401</v>
      </c>
      <c r="U587" s="19">
        <f>AF587*VLOOKUP($O587,AProperties!$A$8:$I$1007,VLOOKUP(Span,Data!$N$4:$Y$11,Data!$Y$1,FALSE),FALSE)</f>
        <v>1.2275108139156998</v>
      </c>
      <c r="V587" s="19">
        <f>AG587*VLOOKUP($O587,AProperties!$A$8:$I$1007,VLOOKUP(Span,Data!$N$4:$Y$11,Data!$Y$1,FALSE),FALSE)</f>
        <v>1.3446707247263106</v>
      </c>
      <c r="W587" s="19">
        <f>AH587*VLOOKUP($O587,AProperties!$A$8:$I$1007,VLOOKUP(Span,Data!$N$4:$Y$11,Data!$Y$1,FALSE),FALSE)</f>
        <v>1.4524103819485654</v>
      </c>
      <c r="X587" s="19">
        <f>AI587*VLOOKUP($O587,AProperties!$A$8:$I$1007,VLOOKUP(Span,Data!$N$4:$Y$11,Data!$Y$1,FALSE),FALSE)</f>
        <v>1.5526920097842889</v>
      </c>
      <c r="Y587" s="19">
        <f>AJ587*VLOOKUP($O587,AProperties!$A$8:$I$1007,VLOOKUP(Span,Data!$N$4:$Y$11,Data!$Y$1,FALSE),FALSE)</f>
        <v>1.6468785738189597</v>
      </c>
      <c r="Z587" s="19">
        <f>AK587*VLOOKUP($O587,AProperties!$A$8:$I$1007,VLOOKUP(Span,Data!$N$4:$Y$11,Data!$Y$1,FALSE),FALSE)</f>
        <v>1.7359624409992194</v>
      </c>
      <c r="AA587" s="19">
        <f>$I587*AA$19^0.5/VLOOKUP($O587,AProperties!$AY$8:$BG$1007,VLOOKUP(Span,Data!$N$4:$Y$11,Data!$Y$1,FALSE),FALSE)</f>
        <v>0.58895445447963912</v>
      </c>
      <c r="AB587" s="19">
        <f>$I587*AB$19^0.5/VLOOKUP($O587,AProperties!$AY$8:$BG$1007,VLOOKUP(Span,Data!$N$4:$Y$11,Data!$Y$1,FALSE),FALSE)</f>
        <v>0.83290737714515339</v>
      </c>
      <c r="AC587" s="19">
        <f>$I587*AC$19^0.5/VLOOKUP($O587,AProperties!$AY$8:$BG$1007,VLOOKUP(Span,Data!$N$4:$Y$11,Data!$Y$1,FALSE),FALSE)</f>
        <v>1.1779089089592782</v>
      </c>
      <c r="AD587" s="19">
        <f>$I587*AD$19^0.5/VLOOKUP($O587,AProperties!$AY$8:$BG$1007,VLOOKUP(Span,Data!$N$4:$Y$11,Data!$Y$1,FALSE),FALSE)</f>
        <v>1.4426378952143382</v>
      </c>
      <c r="AE587" s="19">
        <f>$I587*AE$19^0.5/VLOOKUP($O587,AProperties!$AY$8:$BG$1007,VLOOKUP(Span,Data!$N$4:$Y$11,Data!$Y$1,FALSE),FALSE)</f>
        <v>1.6658147542903068</v>
      </c>
      <c r="AF587" s="19">
        <f>$I587*AF$19^0.5/VLOOKUP($O587,AProperties!$AY$8:$BG$1007,VLOOKUP(Span,Data!$N$4:$Y$11,Data!$Y$1,FALSE),FALSE)</f>
        <v>1.8624375142576173</v>
      </c>
      <c r="AG587" s="19">
        <f>$I587*AG$19^0.5/VLOOKUP($O587,AProperties!$AY$8:$BG$1007,VLOOKUP(Span,Data!$N$4:$Y$11,Data!$Y$1,FALSE),FALSE)</f>
        <v>2.0401980770054933</v>
      </c>
      <c r="AH587" s="19">
        <f>$I587*AH$19^0.5/VLOOKUP($O587,AProperties!$AY$8:$BG$1007,VLOOKUP(Span,Data!$N$4:$Y$11,Data!$Y$1,FALSE),FALSE)</f>
        <v>2.2036657850771588</v>
      </c>
      <c r="AI587" s="19">
        <f>$I587*AI$19^0.5/VLOOKUP($O587,AProperties!$AY$8:$BG$1007,VLOOKUP(Span,Data!$N$4:$Y$11,Data!$Y$1,FALSE),FALSE)</f>
        <v>2.3558178179185565</v>
      </c>
      <c r="AJ587" s="19">
        <f>$I587*AJ$19^0.5/VLOOKUP($O587,AProperties!$AY$8:$BG$1007,VLOOKUP(Span,Data!$N$4:$Y$11,Data!$Y$1,FALSE),FALSE)</f>
        <v>2.4987221314354597</v>
      </c>
      <c r="AK587" s="19">
        <f>$I587*AK$19^0.5/VLOOKUP($O587,AProperties!$AY$8:$BG$1007,VLOOKUP(Span,Data!$N$4:$Y$11,Data!$Y$1,FALSE),FALSE)</f>
        <v>2.6338843917355574</v>
      </c>
      <c r="AL587" s="47">
        <f t="shared" si="73"/>
        <v>0.56799999999999995</v>
      </c>
    </row>
    <row r="588" spans="1:38" x14ac:dyDescent="0.25">
      <c r="A588" s="15">
        <v>0.56899999999999995</v>
      </c>
      <c r="B588" s="116">
        <f>VLOOKUP($A588,APropertiesDimless!$A$7:$I$1007,VLOOKUP(Span,Data!$N$4:$Y$11,Data!$Y$1,FALSE),FALSE)</f>
        <v>0.64675683135106721</v>
      </c>
      <c r="C588" s="6">
        <f t="shared" si="69"/>
        <v>0.89237841567553355</v>
      </c>
      <c r="D588" s="116">
        <f>VLOOKUP($A588,AProperties!$AE$8:$AM$1007,VLOOKUP(Span,Data!$N$4:$Y$11,Data!$Y$1,FALSE),FALSE)</f>
        <v>0.68055548672187649</v>
      </c>
      <c r="E588" s="116">
        <f t="shared" si="70"/>
        <v>1.0632986196507308</v>
      </c>
      <c r="F588" s="6">
        <f t="shared" si="74"/>
        <v>1.7138783646433597</v>
      </c>
      <c r="G588" s="9"/>
      <c r="H588" s="15">
        <f t="shared" si="71"/>
        <v>0.56899999999999995</v>
      </c>
      <c r="I588" s="6">
        <f>VLOOKUP(H588,AProperties!$AO$8:$AW$1007,VLOOKUP(Span,Data!$N$4:$Y$11,Data!$Y$1,FALSE),FALSE)^(2/3)</f>
        <v>0.41406360195226805</v>
      </c>
      <c r="J588" s="15">
        <f>$I588*(Slope^0.5)/VLOOKUP($H588,AProperties!$AY$8:$BG$1007,VLOOKUP(Span,Data!$N$4:$Y$11,Data!$Y$1,FALSE),FALSE)</f>
        <v>1.4437365090701579</v>
      </c>
      <c r="K588" s="15">
        <f>$J588*VLOOKUP($H588,AProperties!$A$8:$I$1007,VLOOKUP(Span,Data!$N$4:$Y$11,Data!$Y$1,FALSE),FALSE)</f>
        <v>0.95302401739423703</v>
      </c>
      <c r="L588" s="15">
        <f t="shared" si="75"/>
        <v>1.4437365090701579</v>
      </c>
      <c r="M588" s="15">
        <f t="shared" si="76"/>
        <v>0.56899999999999995</v>
      </c>
      <c r="O588" s="28">
        <f t="shared" si="72"/>
        <v>0.56899999999999995</v>
      </c>
      <c r="P588" s="19">
        <f>AA588*VLOOKUP($O588,AProperties!$A$8:$I$1007,VLOOKUP(Span,Data!$N$4:$Y$11,Data!$Y$1,FALSE),FALSE)</f>
        <v>0.38907042587220003</v>
      </c>
      <c r="Q588" s="19">
        <f>AB588*VLOOKUP($O588,AProperties!$A$8:$I$1007,VLOOKUP(Span,Data!$N$4:$Y$11,Data!$Y$1,FALSE),FALSE)</f>
        <v>0.55022867298674139</v>
      </c>
      <c r="R588" s="19">
        <f>AC588*VLOOKUP($O588,AProperties!$A$8:$I$1007,VLOOKUP(Span,Data!$N$4:$Y$11,Data!$Y$1,FALSE),FALSE)</f>
        <v>0.77814085174440006</v>
      </c>
      <c r="S588" s="19">
        <f>AD588*VLOOKUP($O588,AProperties!$A$8:$I$1007,VLOOKUP(Span,Data!$N$4:$Y$11,Data!$Y$1,FALSE),FALSE)</f>
        <v>0.95302401739423703</v>
      </c>
      <c r="T588" s="19">
        <f>AE588*VLOOKUP($O588,AProperties!$A$8:$I$1007,VLOOKUP(Span,Data!$N$4:$Y$11,Data!$Y$1,FALSE),FALSE)</f>
        <v>1.1004573459734828</v>
      </c>
      <c r="U588" s="19">
        <f>AF588*VLOOKUP($O588,AProperties!$A$8:$I$1007,VLOOKUP(Span,Data!$N$4:$Y$11,Data!$Y$1,FALSE),FALSE)</f>
        <v>1.2303487159678557</v>
      </c>
      <c r="V588" s="19">
        <f>AG588*VLOOKUP($O588,AProperties!$A$8:$I$1007,VLOOKUP(Span,Data!$N$4:$Y$11,Data!$Y$1,FALSE),FALSE)</f>
        <v>1.3477794906662222</v>
      </c>
      <c r="W588" s="19">
        <f>AH588*VLOOKUP($O588,AProperties!$A$8:$I$1007,VLOOKUP(Span,Data!$N$4:$Y$11,Data!$Y$1,FALSE),FALSE)</f>
        <v>1.4557682329400006</v>
      </c>
      <c r="X588" s="19">
        <f>AI588*VLOOKUP($O588,AProperties!$A$8:$I$1007,VLOOKUP(Span,Data!$N$4:$Y$11,Data!$Y$1,FALSE),FALSE)</f>
        <v>1.5562817034888001</v>
      </c>
      <c r="Y588" s="19">
        <f>AJ588*VLOOKUP($O588,AProperties!$A$8:$I$1007,VLOOKUP(Span,Data!$N$4:$Y$11,Data!$Y$1,FALSE),FALSE)</f>
        <v>1.6506860189602237</v>
      </c>
      <c r="Z588" s="19">
        <f>AK588*VLOOKUP($O588,AProperties!$A$8:$I$1007,VLOOKUP(Span,Data!$N$4:$Y$11,Data!$Y$1,FALSE),FALSE)</f>
        <v>1.7399758405700647</v>
      </c>
      <c r="AA588" s="19">
        <f>$I588*AA$19^0.5/VLOOKUP($O588,AProperties!$AY$8:$BG$1007,VLOOKUP(Span,Data!$N$4:$Y$11,Data!$Y$1,FALSE),FALSE)</f>
        <v>0.58940296170815731</v>
      </c>
      <c r="AB588" s="19">
        <f>$I588*AB$19^0.5/VLOOKUP($O588,AProperties!$AY$8:$BG$1007,VLOOKUP(Span,Data!$N$4:$Y$11,Data!$Y$1,FALSE),FALSE)</f>
        <v>0.83354166215054626</v>
      </c>
      <c r="AC588" s="19">
        <f>$I588*AC$19^0.5/VLOOKUP($O588,AProperties!$AY$8:$BG$1007,VLOOKUP(Span,Data!$N$4:$Y$11,Data!$Y$1,FALSE),FALSE)</f>
        <v>1.1788059234163146</v>
      </c>
      <c r="AD588" s="19">
        <f>$I588*AD$19^0.5/VLOOKUP($O588,AProperties!$AY$8:$BG$1007,VLOOKUP(Span,Data!$N$4:$Y$11,Data!$Y$1,FALSE),FALSE)</f>
        <v>1.4437365090701579</v>
      </c>
      <c r="AE588" s="19">
        <f>$I588*AE$19^0.5/VLOOKUP($O588,AProperties!$AY$8:$BG$1007,VLOOKUP(Span,Data!$N$4:$Y$11,Data!$Y$1,FALSE),FALSE)</f>
        <v>1.6670833243010925</v>
      </c>
      <c r="AF588" s="19">
        <f>$I588*AF$19^0.5/VLOOKUP($O588,AProperties!$AY$8:$BG$1007,VLOOKUP(Span,Data!$N$4:$Y$11,Data!$Y$1,FALSE),FALSE)</f>
        <v>1.8638558186467846</v>
      </c>
      <c r="AG588" s="19">
        <f>$I588*AG$19^0.5/VLOOKUP($O588,AProperties!$AY$8:$BG$1007,VLOOKUP(Span,Data!$N$4:$Y$11,Data!$Y$1,FALSE),FALSE)</f>
        <v>2.0417517516202039</v>
      </c>
      <c r="AH588" s="19">
        <f>$I588*AH$19^0.5/VLOOKUP($O588,AProperties!$AY$8:$BG$1007,VLOOKUP(Span,Data!$N$4:$Y$11,Data!$Y$1,FALSE),FALSE)</f>
        <v>2.2053439454617654</v>
      </c>
      <c r="AI588" s="19">
        <f>$I588*AI$19^0.5/VLOOKUP($O588,AProperties!$AY$8:$BG$1007,VLOOKUP(Span,Data!$N$4:$Y$11,Data!$Y$1,FALSE),FALSE)</f>
        <v>2.3576118468326293</v>
      </c>
      <c r="AJ588" s="19">
        <f>$I588*AJ$19^0.5/VLOOKUP($O588,AProperties!$AY$8:$BG$1007,VLOOKUP(Span,Data!$N$4:$Y$11,Data!$Y$1,FALSE),FALSE)</f>
        <v>2.5006249864516383</v>
      </c>
      <c r="AK588" s="19">
        <f>$I588*AK$19^0.5/VLOOKUP($O588,AProperties!$AY$8:$BG$1007,VLOOKUP(Span,Data!$N$4:$Y$11,Data!$Y$1,FALSE),FALSE)</f>
        <v>2.635890177038291</v>
      </c>
      <c r="AL588" s="47">
        <f t="shared" si="73"/>
        <v>0.56899999999999995</v>
      </c>
    </row>
    <row r="589" spans="1:38" x14ac:dyDescent="0.25">
      <c r="A589" s="15">
        <v>0.56999999999999995</v>
      </c>
      <c r="B589" s="116">
        <f>VLOOKUP($A589,APropertiesDimless!$A$7:$I$1007,VLOOKUP(Span,Data!$N$4:$Y$11,Data!$Y$1,FALSE),FALSE)</f>
        <v>0.64828812551811821</v>
      </c>
      <c r="C589" s="6">
        <f t="shared" si="69"/>
        <v>0.89414406275905911</v>
      </c>
      <c r="D589" s="116">
        <f>VLOOKUP($A589,AProperties!$AE$8:$AM$1007,VLOOKUP(Span,Data!$N$4:$Y$11,Data!$Y$1,FALSE),FALSE)</f>
        <v>0.68160731408166708</v>
      </c>
      <c r="E589" s="116">
        <f t="shared" si="70"/>
        <v>1.0658262679616208</v>
      </c>
      <c r="F589" s="6">
        <f t="shared" si="74"/>
        <v>1.7185581032650461</v>
      </c>
      <c r="G589" s="9"/>
      <c r="H589" s="15">
        <f t="shared" si="71"/>
        <v>0.56999999999999995</v>
      </c>
      <c r="I589" s="6">
        <f>VLOOKUP(H589,AProperties!$AO$8:$AW$1007,VLOOKUP(Span,Data!$N$4:$Y$11,Data!$Y$1,FALSE),FALSE)^(2/3)</f>
        <v>0.4142769024392321</v>
      </c>
      <c r="J589" s="15">
        <f>$I589*(Slope^0.5)/VLOOKUP($H589,AProperties!$AY$8:$BG$1007,VLOOKUP(Span,Data!$N$4:$Y$11,Data!$Y$1,FALSE),FALSE)</f>
        <v>1.4448322748379887</v>
      </c>
      <c r="K589" s="15">
        <f>$J589*VLOOKUP($H589,AProperties!$A$8:$I$1007,VLOOKUP(Span,Data!$N$4:$Y$11,Data!$Y$1,FALSE),FALSE)</f>
        <v>0.95522139961632679</v>
      </c>
      <c r="L589" s="15">
        <f t="shared" si="75"/>
        <v>1.4448322748379887</v>
      </c>
      <c r="M589" s="15">
        <f t="shared" si="76"/>
        <v>0.56999999999999995</v>
      </c>
      <c r="O589" s="28">
        <f t="shared" si="72"/>
        <v>0.56999999999999995</v>
      </c>
      <c r="P589" s="19">
        <f>AA589*VLOOKUP($O589,AProperties!$A$8:$I$1007,VLOOKUP(Span,Data!$N$4:$Y$11,Data!$Y$1,FALSE),FALSE)</f>
        <v>0.38996750340786396</v>
      </c>
      <c r="Q589" s="19">
        <f>AB589*VLOOKUP($O589,AProperties!$A$8:$I$1007,VLOOKUP(Span,Data!$N$4:$Y$11,Data!$Y$1,FALSE),FALSE)</f>
        <v>0.55149733220417729</v>
      </c>
      <c r="R589" s="19">
        <f>AC589*VLOOKUP($O589,AProperties!$A$8:$I$1007,VLOOKUP(Span,Data!$N$4:$Y$11,Data!$Y$1,FALSE),FALSE)</f>
        <v>0.77993500681572792</v>
      </c>
      <c r="S589" s="19">
        <f>AD589*VLOOKUP($O589,AProperties!$A$8:$I$1007,VLOOKUP(Span,Data!$N$4:$Y$11,Data!$Y$1,FALSE),FALSE)</f>
        <v>0.95522139961632679</v>
      </c>
      <c r="T589" s="19">
        <f>AE589*VLOOKUP($O589,AProperties!$A$8:$I$1007,VLOOKUP(Span,Data!$N$4:$Y$11,Data!$Y$1,FALSE),FALSE)</f>
        <v>1.1029946644083546</v>
      </c>
      <c r="U589" s="19">
        <f>AF589*VLOOKUP($O589,AProperties!$A$8:$I$1007,VLOOKUP(Span,Data!$N$4:$Y$11,Data!$Y$1,FALSE),FALSE)</f>
        <v>1.2331855242183243</v>
      </c>
      <c r="V589" s="19">
        <f>AG589*VLOOKUP($O589,AProperties!$A$8:$I$1007,VLOOKUP(Span,Data!$N$4:$Y$11,Data!$Y$1,FALSE),FALSE)</f>
        <v>1.3508870584064194</v>
      </c>
      <c r="W589" s="19">
        <f>AH589*VLOOKUP($O589,AProperties!$A$8:$I$1007,VLOOKUP(Span,Data!$N$4:$Y$11,Data!$Y$1,FALSE),FALSE)</f>
        <v>1.4591247897278263</v>
      </c>
      <c r="X589" s="19">
        <f>AI589*VLOOKUP($O589,AProperties!$A$8:$I$1007,VLOOKUP(Span,Data!$N$4:$Y$11,Data!$Y$1,FALSE),FALSE)</f>
        <v>1.5598700136314558</v>
      </c>
      <c r="Y589" s="19">
        <f>AJ589*VLOOKUP($O589,AProperties!$A$8:$I$1007,VLOOKUP(Span,Data!$N$4:$Y$11,Data!$Y$1,FALSE),FALSE)</f>
        <v>1.654491996612532</v>
      </c>
      <c r="Z589" s="19">
        <f>AK589*VLOOKUP($O589,AProperties!$A$8:$I$1007,VLOOKUP(Span,Data!$N$4:$Y$11,Data!$Y$1,FALSE),FALSE)</f>
        <v>1.7439876932717293</v>
      </c>
      <c r="AA589" s="19">
        <f>$I589*AA$19^0.5/VLOOKUP($O589,AProperties!$AY$8:$BG$1007,VLOOKUP(Span,Data!$N$4:$Y$11,Data!$Y$1,FALSE),FALSE)</f>
        <v>0.5898503062096232</v>
      </c>
      <c r="AB589" s="19">
        <f>$I589*AB$19^0.5/VLOOKUP($O589,AProperties!$AY$8:$BG$1007,VLOOKUP(Span,Data!$N$4:$Y$11,Data!$Y$1,FALSE),FALSE)</f>
        <v>0.83417430281157212</v>
      </c>
      <c r="AC589" s="19">
        <f>$I589*AC$19^0.5/VLOOKUP($O589,AProperties!$AY$8:$BG$1007,VLOOKUP(Span,Data!$N$4:$Y$11,Data!$Y$1,FALSE),FALSE)</f>
        <v>1.1797006124192464</v>
      </c>
      <c r="AD589" s="19">
        <f>$I589*AD$19^0.5/VLOOKUP($O589,AProperties!$AY$8:$BG$1007,VLOOKUP(Span,Data!$N$4:$Y$11,Data!$Y$1,FALSE),FALSE)</f>
        <v>1.4448322748379887</v>
      </c>
      <c r="AE589" s="19">
        <f>$I589*AE$19^0.5/VLOOKUP($O589,AProperties!$AY$8:$BG$1007,VLOOKUP(Span,Data!$N$4:$Y$11,Data!$Y$1,FALSE),FALSE)</f>
        <v>1.6683486056231442</v>
      </c>
      <c r="AF589" s="19">
        <f>$I589*AF$19^0.5/VLOOKUP($O589,AProperties!$AY$8:$BG$1007,VLOOKUP(Span,Data!$N$4:$Y$11,Data!$Y$1,FALSE),FALSE)</f>
        <v>1.865270446170169</v>
      </c>
      <c r="AG589" s="19">
        <f>$I589*AG$19^0.5/VLOOKUP($O589,AProperties!$AY$8:$BG$1007,VLOOKUP(Span,Data!$N$4:$Y$11,Data!$Y$1,FALSE),FALSE)</f>
        <v>2.043301398430255</v>
      </c>
      <c r="AH589" s="19">
        <f>$I589*AH$19^0.5/VLOOKUP($O589,AProperties!$AY$8:$BG$1007,VLOOKUP(Span,Data!$N$4:$Y$11,Data!$Y$1,FALSE),FALSE)</f>
        <v>2.2070177553201078</v>
      </c>
      <c r="AI589" s="19">
        <f>$I589*AI$19^0.5/VLOOKUP($O589,AProperties!$AY$8:$BG$1007,VLOOKUP(Span,Data!$N$4:$Y$11,Data!$Y$1,FALSE),FALSE)</f>
        <v>2.3594012248384928</v>
      </c>
      <c r="AJ589" s="19">
        <f>$I589*AJ$19^0.5/VLOOKUP($O589,AProperties!$AY$8:$BG$1007,VLOOKUP(Span,Data!$N$4:$Y$11,Data!$Y$1,FALSE),FALSE)</f>
        <v>2.5025229084347163</v>
      </c>
      <c r="AK589" s="19">
        <f>$I589*AK$19^0.5/VLOOKUP($O589,AProperties!$AY$8:$BG$1007,VLOOKUP(Span,Data!$N$4:$Y$11,Data!$Y$1,FALSE),FALSE)</f>
        <v>2.6378907624675674</v>
      </c>
      <c r="AL589" s="47">
        <f t="shared" si="73"/>
        <v>0.56999999999999995</v>
      </c>
    </row>
    <row r="590" spans="1:38" x14ac:dyDescent="0.25">
      <c r="A590" s="15">
        <v>0.57099999999999995</v>
      </c>
      <c r="B590" s="116">
        <f>VLOOKUP($A590,APropertiesDimless!$A$7:$I$1007,VLOOKUP(Span,Data!$N$4:$Y$11,Data!$Y$1,FALSE),FALSE)</f>
        <v>0.64982258335942233</v>
      </c>
      <c r="C590" s="6">
        <f t="shared" si="69"/>
        <v>0.89591129167971117</v>
      </c>
      <c r="D590" s="116">
        <f>VLOOKUP($A590,AProperties!$AE$8:$AM$1007,VLOOKUP(Span,Data!$N$4:$Y$11,Data!$Y$1,FALSE),FALSE)</f>
        <v>0.6826582772263341</v>
      </c>
      <c r="E590" s="116">
        <f t="shared" si="70"/>
        <v>1.0683574957635866</v>
      </c>
      <c r="F590" s="6">
        <f t="shared" si="74"/>
        <v>1.7232437222660189</v>
      </c>
      <c r="G590" s="9"/>
      <c r="H590" s="15">
        <f t="shared" si="71"/>
        <v>0.57099999999999995</v>
      </c>
      <c r="I590" s="6">
        <f>VLOOKUP(H590,AProperties!$AO$8:$AW$1007,VLOOKUP(Span,Data!$N$4:$Y$11,Data!$Y$1,FALSE),FALSE)^(2/3)</f>
        <v>0.41448929427391429</v>
      </c>
      <c r="J590" s="15">
        <f>$I590*(Slope^0.5)/VLOOKUP($H590,AProperties!$AY$8:$BG$1007,VLOOKUP(Span,Data!$N$4:$Y$11,Data!$Y$1,FALSE),FALSE)</f>
        <v>1.4459251930165353</v>
      </c>
      <c r="K590" s="15">
        <f>$J590*VLOOKUP($H590,AProperties!$A$8:$I$1007,VLOOKUP(Span,Data!$N$4:$Y$11,Data!$Y$1,FALSE),FALSE)</f>
        <v>0.95741792011871274</v>
      </c>
      <c r="L590" s="15">
        <f t="shared" si="75"/>
        <v>1.4459251930165353</v>
      </c>
      <c r="M590" s="15">
        <f t="shared" si="76"/>
        <v>0.57099999999999995</v>
      </c>
      <c r="O590" s="28">
        <f t="shared" si="72"/>
        <v>0.57099999999999995</v>
      </c>
      <c r="P590" s="19">
        <f>AA590*VLOOKUP($O590,AProperties!$A$8:$I$1007,VLOOKUP(Span,Data!$N$4:$Y$11,Data!$Y$1,FALSE),FALSE)</f>
        <v>0.39086422914793184</v>
      </c>
      <c r="Q590" s="19">
        <f>AB590*VLOOKUP($O590,AProperties!$A$8:$I$1007,VLOOKUP(Span,Data!$N$4:$Y$11,Data!$Y$1,FALSE),FALSE)</f>
        <v>0.5527654939075104</v>
      </c>
      <c r="R590" s="19">
        <f>AC590*VLOOKUP($O590,AProperties!$A$8:$I$1007,VLOOKUP(Span,Data!$N$4:$Y$11,Data!$Y$1,FALSE),FALSE)</f>
        <v>0.78172845829586368</v>
      </c>
      <c r="S590" s="19">
        <f>AD590*VLOOKUP($O590,AProperties!$A$8:$I$1007,VLOOKUP(Span,Data!$N$4:$Y$11,Data!$Y$1,FALSE),FALSE)</f>
        <v>0.95741792011871274</v>
      </c>
      <c r="T590" s="19">
        <f>AE590*VLOOKUP($O590,AProperties!$A$8:$I$1007,VLOOKUP(Span,Data!$N$4:$Y$11,Data!$Y$1,FALSE),FALSE)</f>
        <v>1.1055309878150208</v>
      </c>
      <c r="U590" s="19">
        <f>AF590*VLOOKUP($O590,AProperties!$A$8:$I$1007,VLOOKUP(Span,Data!$N$4:$Y$11,Data!$Y$1,FALSE),FALSE)</f>
        <v>1.2360212199934391</v>
      </c>
      <c r="V590" s="19">
        <f>AG590*VLOOKUP($O590,AProperties!$A$8:$I$1007,VLOOKUP(Span,Data!$N$4:$Y$11,Data!$Y$1,FALSE),FALSE)</f>
        <v>1.3539934074909239</v>
      </c>
      <c r="W590" s="19">
        <f>AH590*VLOOKUP($O590,AProperties!$A$8:$I$1007,VLOOKUP(Span,Data!$N$4:$Y$11,Data!$Y$1,FALSE),FALSE)</f>
        <v>1.462480030217062</v>
      </c>
      <c r="X590" s="19">
        <f>AI590*VLOOKUP($O590,AProperties!$A$8:$I$1007,VLOOKUP(Span,Data!$N$4:$Y$11,Data!$Y$1,FALSE),FALSE)</f>
        <v>1.5634569165917274</v>
      </c>
      <c r="Y590" s="19">
        <f>AJ590*VLOOKUP($O590,AProperties!$A$8:$I$1007,VLOOKUP(Span,Data!$N$4:$Y$11,Data!$Y$1,FALSE),FALSE)</f>
        <v>1.6582964817225312</v>
      </c>
      <c r="Z590" s="19">
        <f>AK590*VLOOKUP($O590,AProperties!$A$8:$I$1007,VLOOKUP(Span,Data!$N$4:$Y$11,Data!$Y$1,FALSE),FALSE)</f>
        <v>1.7479979726956605</v>
      </c>
      <c r="AA590" s="19">
        <f>$I590*AA$19^0.5/VLOOKUP($O590,AProperties!$AY$8:$BG$1007,VLOOKUP(Span,Data!$N$4:$Y$11,Data!$Y$1,FALSE),FALSE)</f>
        <v>0.5902964881876317</v>
      </c>
      <c r="AB590" s="19">
        <f>$I590*AB$19^0.5/VLOOKUP($O590,AProperties!$AY$8:$BG$1007,VLOOKUP(Span,Data!$N$4:$Y$11,Data!$Y$1,FALSE),FALSE)</f>
        <v>0.83480529941615822</v>
      </c>
      <c r="AC590" s="19">
        <f>$I590*AC$19^0.5/VLOOKUP($O590,AProperties!$AY$8:$BG$1007,VLOOKUP(Span,Data!$N$4:$Y$11,Data!$Y$1,FALSE),FALSE)</f>
        <v>1.1805929763752634</v>
      </c>
      <c r="AD590" s="19">
        <f>$I590*AD$19^0.5/VLOOKUP($O590,AProperties!$AY$8:$BG$1007,VLOOKUP(Span,Data!$N$4:$Y$11,Data!$Y$1,FALSE),FALSE)</f>
        <v>1.4459251930165353</v>
      </c>
      <c r="AE590" s="19">
        <f>$I590*AE$19^0.5/VLOOKUP($O590,AProperties!$AY$8:$BG$1007,VLOOKUP(Span,Data!$N$4:$Y$11,Data!$Y$1,FALSE),FALSE)</f>
        <v>1.6696105988323164</v>
      </c>
      <c r="AF590" s="19">
        <f>$I590*AF$19^0.5/VLOOKUP($O590,AProperties!$AY$8:$BG$1007,VLOOKUP(Span,Data!$N$4:$Y$11,Data!$Y$1,FALSE),FALSE)</f>
        <v>1.8666813974715952</v>
      </c>
      <c r="AG590" s="19">
        <f>$I590*AG$19^0.5/VLOOKUP($O590,AProperties!$AY$8:$BG$1007,VLOOKUP(Span,Data!$N$4:$Y$11,Data!$Y$1,FALSE),FALSE)</f>
        <v>2.0448470181409193</v>
      </c>
      <c r="AH590" s="19">
        <f>$I590*AH$19^0.5/VLOOKUP($O590,AProperties!$AY$8:$BG$1007,VLOOKUP(Span,Data!$N$4:$Y$11,Data!$Y$1,FALSE),FALSE)</f>
        <v>2.2086872154139692</v>
      </c>
      <c r="AI590" s="19">
        <f>$I590*AI$19^0.5/VLOOKUP($O590,AProperties!$AY$8:$BG$1007,VLOOKUP(Span,Data!$N$4:$Y$11,Data!$Y$1,FALSE),FALSE)</f>
        <v>2.3611859527505268</v>
      </c>
      <c r="AJ590" s="19">
        <f>$I590*AJ$19^0.5/VLOOKUP($O590,AProperties!$AY$8:$BG$1007,VLOOKUP(Span,Data!$N$4:$Y$11,Data!$Y$1,FALSE),FALSE)</f>
        <v>2.5044158982484745</v>
      </c>
      <c r="AK590" s="19">
        <f>$I590*AK$19^0.5/VLOOKUP($O590,AProperties!$AY$8:$BG$1007,VLOOKUP(Span,Data!$N$4:$Y$11,Data!$Y$1,FALSE),FALSE)</f>
        <v>2.6398861489338921</v>
      </c>
      <c r="AL590" s="47">
        <f t="shared" si="73"/>
        <v>0.57099999999999995</v>
      </c>
    </row>
    <row r="591" spans="1:38" x14ac:dyDescent="0.25">
      <c r="A591" s="15">
        <v>0.57199999999999995</v>
      </c>
      <c r="B591" s="116">
        <f>VLOOKUP($A591,APropertiesDimless!$A$7:$I$1007,VLOOKUP(Span,Data!$N$4:$Y$11,Data!$Y$1,FALSE),FALSE)</f>
        <v>0.65136022450568065</v>
      </c>
      <c r="C591" s="6">
        <f t="shared" si="69"/>
        <v>0.89768011225284028</v>
      </c>
      <c r="D591" s="116">
        <f>VLOOKUP($A591,AProperties!$AE$8:$AM$1007,VLOOKUP(Span,Data!$N$4:$Y$11,Data!$Y$1,FALSE),FALSE)</f>
        <v>0.68370837377589022</v>
      </c>
      <c r="E591" s="116">
        <f t="shared" si="70"/>
        <v>1.0708923176947578</v>
      </c>
      <c r="F591" s="6">
        <f t="shared" si="74"/>
        <v>1.7279352358632385</v>
      </c>
      <c r="G591" s="9"/>
      <c r="H591" s="15">
        <f t="shared" si="71"/>
        <v>0.57199999999999995</v>
      </c>
      <c r="I591" s="6">
        <f>VLOOKUP(H591,AProperties!$AO$8:$AW$1007,VLOOKUP(Span,Data!$N$4:$Y$11,Data!$Y$1,FALSE),FALSE)^(2/3)</f>
        <v>0.41470077800516375</v>
      </c>
      <c r="J591" s="15">
        <f>$I591*(Slope^0.5)/VLOOKUP($H591,AProperties!$AY$8:$BG$1007,VLOOKUP(Span,Data!$N$4:$Y$11,Data!$Y$1,FALSE),FALSE)</f>
        <v>1.4470152640797627</v>
      </c>
      <c r="K591" s="15">
        <f>$J591*VLOOKUP($H591,AProperties!$A$8:$I$1007,VLOOKUP(Span,Data!$N$4:$Y$11,Data!$Y$1,FALSE),FALSE)</f>
        <v>0.95961356441847889</v>
      </c>
      <c r="L591" s="15">
        <f t="shared" si="75"/>
        <v>1.4470152640797627</v>
      </c>
      <c r="M591" s="15">
        <f t="shared" si="76"/>
        <v>0.57199999999999995</v>
      </c>
      <c r="O591" s="28">
        <f t="shared" si="72"/>
        <v>0.57199999999999995</v>
      </c>
      <c r="P591" s="19">
        <f>AA591*VLOOKUP($O591,AProperties!$A$8:$I$1007,VLOOKUP(Span,Data!$N$4:$Y$11,Data!$Y$1,FALSE),FALSE)</f>
        <v>0.39176059717977801</v>
      </c>
      <c r="Q591" s="19">
        <f>AB591*VLOOKUP($O591,AProperties!$A$8:$I$1007,VLOOKUP(Span,Data!$N$4:$Y$11,Data!$Y$1,FALSE),FALSE)</f>
        <v>0.55403314973502504</v>
      </c>
      <c r="R591" s="19">
        <f>AC591*VLOOKUP($O591,AProperties!$A$8:$I$1007,VLOOKUP(Span,Data!$N$4:$Y$11,Data!$Y$1,FALSE),FALSE)</f>
        <v>0.78352119435955603</v>
      </c>
      <c r="S591" s="19">
        <f>AD591*VLOOKUP($O591,AProperties!$A$8:$I$1007,VLOOKUP(Span,Data!$N$4:$Y$11,Data!$Y$1,FALSE),FALSE)</f>
        <v>0.95961356441847889</v>
      </c>
      <c r="T591" s="19">
        <f>AE591*VLOOKUP($O591,AProperties!$A$8:$I$1007,VLOOKUP(Span,Data!$N$4:$Y$11,Data!$Y$1,FALSE),FALSE)</f>
        <v>1.1080662994700501</v>
      </c>
      <c r="U591" s="19">
        <f>AF591*VLOOKUP($O591,AProperties!$A$8:$I$1007,VLOOKUP(Span,Data!$N$4:$Y$11,Data!$Y$1,FALSE),FALSE)</f>
        <v>1.2388557845958355</v>
      </c>
      <c r="V591" s="19">
        <f>AG591*VLOOKUP($O591,AProperties!$A$8:$I$1007,VLOOKUP(Span,Data!$N$4:$Y$11,Data!$Y$1,FALSE),FALSE)</f>
        <v>1.3570985174378003</v>
      </c>
      <c r="W591" s="19">
        <f>AH591*VLOOKUP($O591,AProperties!$A$8:$I$1007,VLOOKUP(Span,Data!$N$4:$Y$11,Data!$Y$1,FALSE),FALSE)</f>
        <v>1.4658339322846869</v>
      </c>
      <c r="X591" s="19">
        <f>AI591*VLOOKUP($O591,AProperties!$A$8:$I$1007,VLOOKUP(Span,Data!$N$4:$Y$11,Data!$Y$1,FALSE),FALSE)</f>
        <v>1.5670423887191121</v>
      </c>
      <c r="Y591" s="19">
        <f>AJ591*VLOOKUP($O591,AProperties!$A$8:$I$1007,VLOOKUP(Span,Data!$N$4:$Y$11,Data!$Y$1,FALSE),FALSE)</f>
        <v>1.6620994492050751</v>
      </c>
      <c r="Z591" s="19">
        <f>AK591*VLOOKUP($O591,AProperties!$A$8:$I$1007,VLOOKUP(Span,Data!$N$4:$Y$11,Data!$Y$1,FALSE),FALSE)</f>
        <v>1.7520066523997924</v>
      </c>
      <c r="AA591" s="19">
        <f>$I591*AA$19^0.5/VLOOKUP($O591,AProperties!$AY$8:$BG$1007,VLOOKUP(Span,Data!$N$4:$Y$11,Data!$Y$1,FALSE),FALSE)</f>
        <v>0.59074150783567825</v>
      </c>
      <c r="AB591" s="19">
        <f>$I591*AB$19^0.5/VLOOKUP($O591,AProperties!$AY$8:$BG$1007,VLOOKUP(Span,Data!$N$4:$Y$11,Data!$Y$1,FALSE),FALSE)</f>
        <v>0.83543465223794833</v>
      </c>
      <c r="AC591" s="19">
        <f>$I591*AC$19^0.5/VLOOKUP($O591,AProperties!$AY$8:$BG$1007,VLOOKUP(Span,Data!$N$4:$Y$11,Data!$Y$1,FALSE),FALSE)</f>
        <v>1.1814830156713565</v>
      </c>
      <c r="AD591" s="19">
        <f>$I591*AD$19^0.5/VLOOKUP($O591,AProperties!$AY$8:$BG$1007,VLOOKUP(Span,Data!$N$4:$Y$11,Data!$Y$1,FALSE),FALSE)</f>
        <v>1.4470152640797627</v>
      </c>
      <c r="AE591" s="19">
        <f>$I591*AE$19^0.5/VLOOKUP($O591,AProperties!$AY$8:$BG$1007,VLOOKUP(Span,Data!$N$4:$Y$11,Data!$Y$1,FALSE),FALSE)</f>
        <v>1.6708693044758967</v>
      </c>
      <c r="AF591" s="19">
        <f>$I591*AF$19^0.5/VLOOKUP($O591,AProperties!$AY$8:$BG$1007,VLOOKUP(Span,Data!$N$4:$Y$11,Data!$Y$1,FALSE),FALSE)</f>
        <v>1.8680886731629491</v>
      </c>
      <c r="AG591" s="19">
        <f>$I591*AG$19^0.5/VLOOKUP($O591,AProperties!$AY$8:$BG$1007,VLOOKUP(Span,Data!$N$4:$Y$11,Data!$Y$1,FALSE),FALSE)</f>
        <v>2.0463886114224858</v>
      </c>
      <c r="AH591" s="19">
        <f>$I591*AH$19^0.5/VLOOKUP($O591,AProperties!$AY$8:$BG$1007,VLOOKUP(Span,Data!$N$4:$Y$11,Data!$Y$1,FALSE),FALSE)</f>
        <v>2.2103523264673419</v>
      </c>
      <c r="AI591" s="19">
        <f>$I591*AI$19^0.5/VLOOKUP($O591,AProperties!$AY$8:$BG$1007,VLOOKUP(Span,Data!$N$4:$Y$11,Data!$Y$1,FALSE),FALSE)</f>
        <v>2.362966031342713</v>
      </c>
      <c r="AJ591" s="19">
        <f>$I591*AJ$19^0.5/VLOOKUP($O591,AProperties!$AY$8:$BG$1007,VLOOKUP(Span,Data!$N$4:$Y$11,Data!$Y$1,FALSE),FALSE)</f>
        <v>2.506303956713845</v>
      </c>
      <c r="AK591" s="19">
        <f>$I591*AK$19^0.5/VLOOKUP($O591,AProperties!$AY$8:$BG$1007,VLOOKUP(Span,Data!$N$4:$Y$11,Data!$Y$1,FALSE),FALSE)</f>
        <v>2.6418763373026031</v>
      </c>
      <c r="AL591" s="47">
        <f t="shared" si="73"/>
        <v>0.57199999999999995</v>
      </c>
    </row>
    <row r="592" spans="1:38" x14ac:dyDescent="0.25">
      <c r="A592" s="15">
        <v>0.57299999999999995</v>
      </c>
      <c r="B592" s="116">
        <f>VLOOKUP($A592,APropertiesDimless!$A$7:$I$1007,VLOOKUP(Span,Data!$N$4:$Y$11,Data!$Y$1,FALSE),FALSE)</f>
        <v>0.65290106874689857</v>
      </c>
      <c r="C592" s="6">
        <f t="shared" si="69"/>
        <v>0.89945053437344924</v>
      </c>
      <c r="D592" s="116">
        <f>VLOOKUP($A592,AProperties!$AE$8:$AM$1007,VLOOKUP(Span,Data!$N$4:$Y$11,Data!$Y$1,FALSE),FALSE)</f>
        <v>0.68475760134444952</v>
      </c>
      <c r="E592" s="116">
        <f t="shared" si="70"/>
        <v>1.0734307485144474</v>
      </c>
      <c r="F592" s="6">
        <f t="shared" si="74"/>
        <v>1.7326326584501592</v>
      </c>
      <c r="G592" s="9"/>
      <c r="H592" s="15">
        <f t="shared" si="71"/>
        <v>0.57299999999999995</v>
      </c>
      <c r="I592" s="6">
        <f>VLOOKUP(H592,AProperties!$AO$8:$AW$1007,VLOOKUP(Span,Data!$N$4:$Y$11,Data!$Y$1,FALSE),FALSE)^(2/3)</f>
        <v>0.41491135417262448</v>
      </c>
      <c r="J592" s="15">
        <f>$I592*(Slope^0.5)/VLOOKUP($H592,AProperties!$AY$8:$BG$1007,VLOOKUP(Span,Data!$N$4:$Y$11,Data!$Y$1,FALSE),FALSE)</f>
        <v>1.4481024884768721</v>
      </c>
      <c r="K592" s="15">
        <f>$J592*VLOOKUP($H592,AProperties!$A$8:$I$1007,VLOOKUP(Span,Data!$N$4:$Y$11,Data!$Y$1,FALSE),FALSE)</f>
        <v>0.96180831801418787</v>
      </c>
      <c r="L592" s="15">
        <f t="shared" si="75"/>
        <v>1.4481024884768721</v>
      </c>
      <c r="M592" s="15">
        <f t="shared" si="76"/>
        <v>0.57299999999999995</v>
      </c>
      <c r="O592" s="28">
        <f t="shared" si="72"/>
        <v>0.57299999999999995</v>
      </c>
      <c r="P592" s="19">
        <f>AA592*VLOOKUP($O592,AProperties!$A$8:$I$1007,VLOOKUP(Span,Data!$N$4:$Y$11,Data!$Y$1,FALSE),FALSE)</f>
        <v>0.39265660158321569</v>
      </c>
      <c r="Q592" s="19">
        <f>AB592*VLOOKUP($O592,AProperties!$A$8:$I$1007,VLOOKUP(Span,Data!$N$4:$Y$11,Data!$Y$1,FALSE),FALSE)</f>
        <v>0.55530029131431258</v>
      </c>
      <c r="R592" s="19">
        <f>AC592*VLOOKUP($O592,AProperties!$A$8:$I$1007,VLOOKUP(Span,Data!$N$4:$Y$11,Data!$Y$1,FALSE),FALSE)</f>
        <v>0.78531320316643138</v>
      </c>
      <c r="S592" s="19">
        <f>AD592*VLOOKUP($O592,AProperties!$A$8:$I$1007,VLOOKUP(Span,Data!$N$4:$Y$11,Data!$Y$1,FALSE),FALSE)</f>
        <v>0.96180831801418787</v>
      </c>
      <c r="T592" s="19">
        <f>AE592*VLOOKUP($O592,AProperties!$A$8:$I$1007,VLOOKUP(Span,Data!$N$4:$Y$11,Data!$Y$1,FALSE),FALSE)</f>
        <v>1.1106005826286252</v>
      </c>
      <c r="U592" s="19">
        <f>AF592*VLOOKUP($O592,AProperties!$A$8:$I$1007,VLOOKUP(Span,Data!$N$4:$Y$11,Data!$Y$1,FALSE),FALSE)</f>
        <v>1.2416891993042389</v>
      </c>
      <c r="V592" s="19">
        <f>AG592*VLOOKUP($O592,AProperties!$A$8:$I$1007,VLOOKUP(Span,Data!$N$4:$Y$11,Data!$Y$1,FALSE),FALSE)</f>
        <v>1.3602023677389194</v>
      </c>
      <c r="W592" s="19">
        <f>AH592*VLOOKUP($O592,AProperties!$A$8:$I$1007,VLOOKUP(Span,Data!$N$4:$Y$11,Data!$Y$1,FALSE),FALSE)</f>
        <v>1.4691864737793918</v>
      </c>
      <c r="X592" s="19">
        <f>AI592*VLOOKUP($O592,AProperties!$A$8:$I$1007,VLOOKUP(Span,Data!$N$4:$Y$11,Data!$Y$1,FALSE),FALSE)</f>
        <v>1.5706264063328628</v>
      </c>
      <c r="Y592" s="19">
        <f>AJ592*VLOOKUP($O592,AProperties!$A$8:$I$1007,VLOOKUP(Span,Data!$N$4:$Y$11,Data!$Y$1,FALSE),FALSE)</f>
        <v>1.6659008739429375</v>
      </c>
      <c r="Z592" s="19">
        <f>AK592*VLOOKUP($O592,AProperties!$A$8:$I$1007,VLOOKUP(Span,Data!$N$4:$Y$11,Data!$Y$1,FALSE),FALSE)</f>
        <v>1.7560137059082437</v>
      </c>
      <c r="AA592" s="19">
        <f>$I592*AA$19^0.5/VLOOKUP($O592,AProperties!$AY$8:$BG$1007,VLOOKUP(Span,Data!$N$4:$Y$11,Data!$Y$1,FALSE),FALSE)</f>
        <v>0.59118536533714894</v>
      </c>
      <c r="AB592" s="19">
        <f>$I592*AB$19^0.5/VLOOKUP($O592,AProperties!$AY$8:$BG$1007,VLOOKUP(Span,Data!$N$4:$Y$11,Data!$Y$1,FALSE),FALSE)</f>
        <v>0.8360623615362891</v>
      </c>
      <c r="AC592" s="19">
        <f>$I592*AC$19^0.5/VLOOKUP($O592,AProperties!$AY$8:$BG$1007,VLOOKUP(Span,Data!$N$4:$Y$11,Data!$Y$1,FALSE),FALSE)</f>
        <v>1.1823707306742979</v>
      </c>
      <c r="AD592" s="19">
        <f>$I592*AD$19^0.5/VLOOKUP($O592,AProperties!$AY$8:$BG$1007,VLOOKUP(Span,Data!$N$4:$Y$11,Data!$Y$1,FALSE),FALSE)</f>
        <v>1.4481024884768721</v>
      </c>
      <c r="AE592" s="19">
        <f>$I592*AE$19^0.5/VLOOKUP($O592,AProperties!$AY$8:$BG$1007,VLOOKUP(Span,Data!$N$4:$Y$11,Data!$Y$1,FALSE),FALSE)</f>
        <v>1.6721247230725782</v>
      </c>
      <c r="AF592" s="19">
        <f>$I592*AF$19^0.5/VLOOKUP($O592,AProperties!$AY$8:$BG$1007,VLOOKUP(Span,Data!$N$4:$Y$11,Data!$Y$1,FALSE),FALSE)</f>
        <v>1.869492273824148</v>
      </c>
      <c r="AG592" s="19">
        <f>$I592*AG$19^0.5/VLOOKUP($O592,AProperties!$AY$8:$BG$1007,VLOOKUP(Span,Data!$N$4:$Y$11,Data!$Y$1,FALSE),FALSE)</f>
        <v>2.0479261789102212</v>
      </c>
      <c r="AH592" s="19">
        <f>$I592*AH$19^0.5/VLOOKUP($O592,AProperties!$AY$8:$BG$1007,VLOOKUP(Span,Data!$N$4:$Y$11,Data!$Y$1,FALSE),FALSE)</f>
        <v>2.2120130891663949</v>
      </c>
      <c r="AI592" s="19">
        <f>$I592*AI$19^0.5/VLOOKUP($O592,AProperties!$AY$8:$BG$1007,VLOOKUP(Span,Data!$N$4:$Y$11,Data!$Y$1,FALSE),FALSE)</f>
        <v>2.3647414613485958</v>
      </c>
      <c r="AJ592" s="19">
        <f>$I592*AJ$19^0.5/VLOOKUP($O592,AProperties!$AY$8:$BG$1007,VLOOKUP(Span,Data!$N$4:$Y$11,Data!$Y$1,FALSE),FALSE)</f>
        <v>2.508187084608867</v>
      </c>
      <c r="AK592" s="19">
        <f>$I592*AK$19^0.5/VLOOKUP($O592,AProperties!$AY$8:$BG$1007,VLOOKUP(Span,Data!$N$4:$Y$11,Data!$Y$1,FALSE),FALSE)</f>
        <v>2.6438613283938257</v>
      </c>
      <c r="AL592" s="47">
        <f t="shared" si="73"/>
        <v>0.57299999999999995</v>
      </c>
    </row>
    <row r="593" spans="1:38" x14ac:dyDescent="0.25">
      <c r="A593" s="15">
        <v>0.57399999999999995</v>
      </c>
      <c r="B593" s="116">
        <f>VLOOKUP($A593,APropertiesDimless!$A$7:$I$1007,VLOOKUP(Span,Data!$N$4:$Y$11,Data!$Y$1,FALSE),FALSE)</f>
        <v>0.65444513603408538</v>
      </c>
      <c r="C593" s="6">
        <f t="shared" si="69"/>
        <v>0.9012225680170427</v>
      </c>
      <c r="D593" s="116">
        <f>VLOOKUP($A593,AProperties!$AE$8:$AM$1007,VLOOKUP(Span,Data!$N$4:$Y$11,Data!$Y$1,FALSE),FALSE)</f>
        <v>0.68580595754019469</v>
      </c>
      <c r="E593" s="116">
        <f t="shared" si="70"/>
        <v>1.0759728031044824</v>
      </c>
      <c r="F593" s="6">
        <f t="shared" si="74"/>
        <v>1.7373360045984882</v>
      </c>
      <c r="G593" s="9"/>
      <c r="H593" s="15">
        <f t="shared" si="71"/>
        <v>0.57399999999999995</v>
      </c>
      <c r="I593" s="6">
        <f>VLOOKUP(H593,AProperties!$AO$8:$AW$1007,VLOOKUP(Span,Data!$N$4:$Y$11,Data!$Y$1,FALSE),FALSE)^(2/3)</f>
        <v>0.41512102330673639</v>
      </c>
      <c r="J593" s="15">
        <f>$I593*(Slope^0.5)/VLOOKUP($H593,AProperties!$AY$8:$BG$1007,VLOOKUP(Span,Data!$N$4:$Y$11,Data!$Y$1,FALSE),FALSE)</f>
        <v>1.4491868666322907</v>
      </c>
      <c r="K593" s="15">
        <f>$J593*VLOOKUP($H593,AProperties!$A$8:$I$1007,VLOOKUP(Span,Data!$N$4:$Y$11,Data!$Y$1,FALSE),FALSE)</f>
        <v>0.96400216638573311</v>
      </c>
      <c r="L593" s="15">
        <f t="shared" si="75"/>
        <v>1.4491868666322907</v>
      </c>
      <c r="M593" s="15">
        <f t="shared" si="76"/>
        <v>0.57399999999999995</v>
      </c>
      <c r="O593" s="28">
        <f t="shared" si="72"/>
        <v>0.57399999999999995</v>
      </c>
      <c r="P593" s="19">
        <f>AA593*VLOOKUP($O593,AProperties!$A$8:$I$1007,VLOOKUP(Span,Data!$N$4:$Y$11,Data!$Y$1,FALSE),FALSE)</f>
        <v>0.39355223643043596</v>
      </c>
      <c r="Q593" s="19">
        <f>AB593*VLOOKUP($O593,AProperties!$A$8:$I$1007,VLOOKUP(Span,Data!$N$4:$Y$11,Data!$Y$1,FALSE),FALSE)</f>
        <v>0.55656691026218541</v>
      </c>
      <c r="R593" s="19">
        <f>AC593*VLOOKUP($O593,AProperties!$A$8:$I$1007,VLOOKUP(Span,Data!$N$4:$Y$11,Data!$Y$1,FALSE),FALSE)</f>
        <v>0.78710447286087193</v>
      </c>
      <c r="S593" s="19">
        <f>AD593*VLOOKUP($O593,AProperties!$A$8:$I$1007,VLOOKUP(Span,Data!$N$4:$Y$11,Data!$Y$1,FALSE),FALSE)</f>
        <v>0.96400216638573311</v>
      </c>
      <c r="T593" s="19">
        <f>AE593*VLOOKUP($O593,AProperties!$A$8:$I$1007,VLOOKUP(Span,Data!$N$4:$Y$11,Data!$Y$1,FALSE),FALSE)</f>
        <v>1.1131338205243708</v>
      </c>
      <c r="U593" s="19">
        <f>AF593*VLOOKUP($O593,AProperties!$A$8:$I$1007,VLOOKUP(Span,Data!$N$4:$Y$11,Data!$Y$1,FALSE),FALSE)</f>
        <v>1.2445214453732718</v>
      </c>
      <c r="V593" s="19">
        <f>AG593*VLOOKUP($O593,AProperties!$A$8:$I$1007,VLOOKUP(Span,Data!$N$4:$Y$11,Data!$Y$1,FALSE),FALSE)</f>
        <v>1.3633049378597486</v>
      </c>
      <c r="W593" s="19">
        <f>AH593*VLOOKUP($O593,AProperties!$A$8:$I$1007,VLOOKUP(Span,Data!$N$4:$Y$11,Data!$Y$1,FALSE),FALSE)</f>
        <v>1.4725376325213455</v>
      </c>
      <c r="X593" s="19">
        <f>AI593*VLOOKUP($O593,AProperties!$A$8:$I$1007,VLOOKUP(Span,Data!$N$4:$Y$11,Data!$Y$1,FALSE),FALSE)</f>
        <v>1.5742089457217439</v>
      </c>
      <c r="Y593" s="19">
        <f>AJ593*VLOOKUP($O593,AProperties!$A$8:$I$1007,VLOOKUP(Span,Data!$N$4:$Y$11,Data!$Y$1,FALSE),FALSE)</f>
        <v>1.6697007307865561</v>
      </c>
      <c r="Z593" s="19">
        <f>AK593*VLOOKUP($O593,AProperties!$A$8:$I$1007,VLOOKUP(Span,Data!$N$4:$Y$11,Data!$Y$1,FALSE),FALSE)</f>
        <v>1.7600191067110478</v>
      </c>
      <c r="AA593" s="19">
        <f>$I593*AA$19^0.5/VLOOKUP($O593,AProperties!$AY$8:$BG$1007,VLOOKUP(Span,Data!$N$4:$Y$11,Data!$Y$1,FALSE),FALSE)</f>
        <v>0.59162806086531494</v>
      </c>
      <c r="AB593" s="19">
        <f>$I593*AB$19^0.5/VLOOKUP($O593,AProperties!$AY$8:$BG$1007,VLOOKUP(Span,Data!$N$4:$Y$11,Data!$Y$1,FALSE),FALSE)</f>
        <v>0.8366884275562233</v>
      </c>
      <c r="AC593" s="19">
        <f>$I593*AC$19^0.5/VLOOKUP($O593,AProperties!$AY$8:$BG$1007,VLOOKUP(Span,Data!$N$4:$Y$11,Data!$Y$1,FALSE),FALSE)</f>
        <v>1.1832561217306299</v>
      </c>
      <c r="AD593" s="19">
        <f>$I593*AD$19^0.5/VLOOKUP($O593,AProperties!$AY$8:$BG$1007,VLOOKUP(Span,Data!$N$4:$Y$11,Data!$Y$1,FALSE),FALSE)</f>
        <v>1.4491868666322907</v>
      </c>
      <c r="AE593" s="19">
        <f>$I593*AE$19^0.5/VLOOKUP($O593,AProperties!$AY$8:$BG$1007,VLOOKUP(Span,Data!$N$4:$Y$11,Data!$Y$1,FALSE),FALSE)</f>
        <v>1.6733768551124466</v>
      </c>
      <c r="AF593" s="19">
        <f>$I593*AF$19^0.5/VLOOKUP($O593,AProperties!$AY$8:$BG$1007,VLOOKUP(Span,Data!$N$4:$Y$11,Data!$Y$1,FALSE),FALSE)</f>
        <v>1.8708922000031234</v>
      </c>
      <c r="AG593" s="19">
        <f>$I593*AG$19^0.5/VLOOKUP($O593,AProperties!$AY$8:$BG$1007,VLOOKUP(Span,Data!$N$4:$Y$11,Data!$Y$1,FALSE),FALSE)</f>
        <v>2.049459721204355</v>
      </c>
      <c r="AH593" s="19">
        <f>$I593*AH$19^0.5/VLOOKUP($O593,AProperties!$AY$8:$BG$1007,VLOOKUP(Span,Data!$N$4:$Y$11,Data!$Y$1,FALSE),FALSE)</f>
        <v>2.2136695041594487</v>
      </c>
      <c r="AI593" s="19">
        <f>$I593*AI$19^0.5/VLOOKUP($O593,AProperties!$AY$8:$BG$1007,VLOOKUP(Span,Data!$N$4:$Y$11,Data!$Y$1,FALSE),FALSE)</f>
        <v>2.3665122434612598</v>
      </c>
      <c r="AJ593" s="19">
        <f>$I593*AJ$19^0.5/VLOOKUP($O593,AProperties!$AY$8:$BG$1007,VLOOKUP(Span,Data!$N$4:$Y$11,Data!$Y$1,FALSE),FALSE)</f>
        <v>2.5100652826686698</v>
      </c>
      <c r="AK593" s="19">
        <f>$I593*AK$19^0.5/VLOOKUP($O593,AProperties!$AY$8:$BG$1007,VLOOKUP(Span,Data!$N$4:$Y$11,Data!$Y$1,FALSE),FALSE)</f>
        <v>2.6458411229824539</v>
      </c>
      <c r="AL593" s="47">
        <f t="shared" si="73"/>
        <v>0.57399999999999995</v>
      </c>
    </row>
    <row r="594" spans="1:38" x14ac:dyDescent="0.25">
      <c r="A594" s="15">
        <v>0.57499999999999996</v>
      </c>
      <c r="B594" s="116">
        <f>VLOOKUP($A594,APropertiesDimless!$A$7:$I$1007,VLOOKUP(Span,Data!$N$4:$Y$11,Data!$Y$1,FALSE),FALSE)</f>
        <v>0.65599244648096744</v>
      </c>
      <c r="C594" s="6">
        <f t="shared" si="69"/>
        <v>0.90299622324048368</v>
      </c>
      <c r="D594" s="116">
        <f>VLOOKUP($A594,AProperties!$AE$8:$AM$1007,VLOOKUP(Span,Data!$N$4:$Y$11,Data!$Y$1,FALSE),FALSE)</f>
        <v>0.68685343996533921</v>
      </c>
      <c r="E594" s="116">
        <f t="shared" si="70"/>
        <v>1.0785184964705434</v>
      </c>
      <c r="F594" s="6">
        <f t="shared" si="74"/>
        <v>1.7420452890599445</v>
      </c>
      <c r="G594" s="9"/>
      <c r="H594" s="15">
        <f t="shared" si="71"/>
        <v>0.57499999999999996</v>
      </c>
      <c r="I594" s="6">
        <f>VLOOKUP(H594,AProperties!$AO$8:$AW$1007,VLOOKUP(Span,Data!$N$4:$Y$11,Data!$Y$1,FALSE),FALSE)^(2/3)</f>
        <v>0.41532978592873571</v>
      </c>
      <c r="J594" s="15">
        <f>$I594*(Slope^0.5)/VLOOKUP($H594,AProperties!$AY$8:$BG$1007,VLOOKUP(Span,Data!$N$4:$Y$11,Data!$Y$1,FALSE),FALSE)</f>
        <v>1.4502683989456517</v>
      </c>
      <c r="K594" s="15">
        <f>$J594*VLOOKUP($H594,AProperties!$A$8:$I$1007,VLOOKUP(Span,Data!$N$4:$Y$11,Data!$Y$1,FALSE),FALSE)</f>
        <v>0.96619509499417844</v>
      </c>
      <c r="L594" s="15">
        <f t="shared" si="75"/>
        <v>1.4502683989456517</v>
      </c>
      <c r="M594" s="15">
        <f t="shared" si="76"/>
        <v>0.57499999999999996</v>
      </c>
      <c r="O594" s="28">
        <f t="shared" si="72"/>
        <v>0.57499999999999996</v>
      </c>
      <c r="P594" s="19">
        <f>AA594*VLOOKUP($O594,AProperties!$A$8:$I$1007,VLOOKUP(Span,Data!$N$4:$Y$11,Data!$Y$1,FALSE),FALSE)</f>
        <v>0.39444749578594307</v>
      </c>
      <c r="Q594" s="19">
        <f>AB594*VLOOKUP($O594,AProperties!$A$8:$I$1007,VLOOKUP(Span,Data!$N$4:$Y$11,Data!$Y$1,FALSE),FALSE)</f>
        <v>0.55783299818458509</v>
      </c>
      <c r="R594" s="19">
        <f>AC594*VLOOKUP($O594,AProperties!$A$8:$I$1007,VLOOKUP(Span,Data!$N$4:$Y$11,Data!$Y$1,FALSE),FALSE)</f>
        <v>0.78889499157188614</v>
      </c>
      <c r="S594" s="19">
        <f>AD594*VLOOKUP($O594,AProperties!$A$8:$I$1007,VLOOKUP(Span,Data!$N$4:$Y$11,Data!$Y$1,FALSE),FALSE)</f>
        <v>0.96619509499417844</v>
      </c>
      <c r="T594" s="19">
        <f>AE594*VLOOKUP($O594,AProperties!$A$8:$I$1007,VLOOKUP(Span,Data!$N$4:$Y$11,Data!$Y$1,FALSE),FALSE)</f>
        <v>1.1156659963691702</v>
      </c>
      <c r="U594" s="19">
        <f>AF594*VLOOKUP($O594,AProperties!$A$8:$I$1007,VLOOKUP(Span,Data!$N$4:$Y$11,Data!$Y$1,FALSE),FALSE)</f>
        <v>1.2473525040332489</v>
      </c>
      <c r="V594" s="19">
        <f>AG594*VLOOKUP($O594,AProperties!$A$8:$I$1007,VLOOKUP(Span,Data!$N$4:$Y$11,Data!$Y$1,FALSE),FALSE)</f>
        <v>1.3664062072391281</v>
      </c>
      <c r="W594" s="19">
        <f>AH594*VLOOKUP($O594,AProperties!$A$8:$I$1007,VLOOKUP(Span,Data!$N$4:$Y$11,Data!$Y$1,FALSE),FALSE)</f>
        <v>1.475887386301957</v>
      </c>
      <c r="X594" s="19">
        <f>AI594*VLOOKUP($O594,AProperties!$A$8:$I$1007,VLOOKUP(Span,Data!$N$4:$Y$11,Data!$Y$1,FALSE),FALSE)</f>
        <v>1.5777899831437723</v>
      </c>
      <c r="Y594" s="19">
        <f>AJ594*VLOOKUP($O594,AProperties!$A$8:$I$1007,VLOOKUP(Span,Data!$N$4:$Y$11,Data!$Y$1,FALSE),FALSE)</f>
        <v>1.6734989945537551</v>
      </c>
      <c r="Z594" s="19">
        <f>AK594*VLOOKUP($O594,AProperties!$A$8:$I$1007,VLOOKUP(Span,Data!$N$4:$Y$11,Data!$Y$1,FALSE),FALSE)</f>
        <v>1.7640228282638613</v>
      </c>
      <c r="AA594" s="19">
        <f>$I594*AA$19^0.5/VLOOKUP($O594,AProperties!$AY$8:$BG$1007,VLOOKUP(Span,Data!$N$4:$Y$11,Data!$Y$1,FALSE),FALSE)</f>
        <v>0.59206959458332598</v>
      </c>
      <c r="AB594" s="19">
        <f>$I594*AB$19^0.5/VLOOKUP($O594,AProperties!$AY$8:$BG$1007,VLOOKUP(Span,Data!$N$4:$Y$11,Data!$Y$1,FALSE),FALSE)</f>
        <v>0.8373128505284797</v>
      </c>
      <c r="AC594" s="19">
        <f>$I594*AC$19^0.5/VLOOKUP($O594,AProperties!$AY$8:$BG$1007,VLOOKUP(Span,Data!$N$4:$Y$11,Data!$Y$1,FALSE),FALSE)</f>
        <v>1.184139189166652</v>
      </c>
      <c r="AD594" s="19">
        <f>$I594*AD$19^0.5/VLOOKUP($O594,AProperties!$AY$8:$BG$1007,VLOOKUP(Span,Data!$N$4:$Y$11,Data!$Y$1,FALSE),FALSE)</f>
        <v>1.4502683989456517</v>
      </c>
      <c r="AE594" s="19">
        <f>$I594*AE$19^0.5/VLOOKUP($O594,AProperties!$AY$8:$BG$1007,VLOOKUP(Span,Data!$N$4:$Y$11,Data!$Y$1,FALSE),FALSE)</f>
        <v>1.6746257010569594</v>
      </c>
      <c r="AF594" s="19">
        <f>$I594*AF$19^0.5/VLOOKUP($O594,AProperties!$AY$8:$BG$1007,VLOOKUP(Span,Data!$N$4:$Y$11,Data!$Y$1,FALSE),FALSE)</f>
        <v>1.8722884522158012</v>
      </c>
      <c r="AG594" s="19">
        <f>$I594*AG$19^0.5/VLOOKUP($O594,AProperties!$AY$8:$BG$1007,VLOOKUP(Span,Data!$N$4:$Y$11,Data!$Y$1,FALSE),FALSE)</f>
        <v>2.0509892388700552</v>
      </c>
      <c r="AH594" s="19">
        <f>$I594*AH$19^0.5/VLOOKUP($O594,AProperties!$AY$8:$BG$1007,VLOOKUP(Span,Data!$N$4:$Y$11,Data!$Y$1,FALSE),FALSE)</f>
        <v>2.2153215720569546</v>
      </c>
      <c r="AI594" s="19">
        <f>$I594*AI$19^0.5/VLOOKUP($O594,AProperties!$AY$8:$BG$1007,VLOOKUP(Span,Data!$N$4:$Y$11,Data!$Y$1,FALSE),FALSE)</f>
        <v>2.3682783783333039</v>
      </c>
      <c r="AJ594" s="19">
        <f>$I594*AJ$19^0.5/VLOOKUP($O594,AProperties!$AY$8:$BG$1007,VLOOKUP(Span,Data!$N$4:$Y$11,Data!$Y$1,FALSE),FALSE)</f>
        <v>2.5119385515854389</v>
      </c>
      <c r="AK594" s="19">
        <f>$I594*AK$19^0.5/VLOOKUP($O594,AProperties!$AY$8:$BG$1007,VLOOKUP(Span,Data!$N$4:$Y$11,Data!$Y$1,FALSE),FALSE)</f>
        <v>2.6478157217981164</v>
      </c>
      <c r="AL594" s="47">
        <f t="shared" si="73"/>
        <v>0.57499999999999996</v>
      </c>
    </row>
    <row r="595" spans="1:38" x14ac:dyDescent="0.25">
      <c r="A595" s="15">
        <v>0.57599999999999996</v>
      </c>
      <c r="B595" s="116">
        <f>VLOOKUP($A595,APropertiesDimless!$A$7:$I$1007,VLOOKUP(Span,Data!$N$4:$Y$11,Data!$Y$1,FALSE),FALSE)</f>
        <v>0.65754302036572621</v>
      </c>
      <c r="C595" s="6">
        <f t="shared" si="69"/>
        <v>0.90477151018286306</v>
      </c>
      <c r="D595" s="116">
        <f>VLOOKUP($A595,AProperties!$AE$8:$AM$1007,VLOOKUP(Span,Data!$N$4:$Y$11,Data!$Y$1,FALSE),FALSE)</f>
        <v>0.68790004621609002</v>
      </c>
      <c r="E595" s="116">
        <f t="shared" si="70"/>
        <v>1.0810678437435242</v>
      </c>
      <c r="F595" s="6">
        <f t="shared" si="74"/>
        <v>1.7467605267680477</v>
      </c>
      <c r="G595" s="9"/>
      <c r="H595" s="15">
        <f t="shared" si="71"/>
        <v>0.57599999999999996</v>
      </c>
      <c r="I595" s="6">
        <f>VLOOKUP(H595,AProperties!$AO$8:$AW$1007,VLOOKUP(Span,Data!$N$4:$Y$11,Data!$Y$1,FALSE),FALSE)^(2/3)</f>
        <v>0.41553764255065367</v>
      </c>
      <c r="J595" s="15">
        <f>$I595*(Slope^0.5)/VLOOKUP($H595,AProperties!$AY$8:$BG$1007,VLOOKUP(Span,Data!$N$4:$Y$11,Data!$Y$1,FALSE),FALSE)</f>
        <v>1.4513470857917716</v>
      </c>
      <c r="K595" s="15">
        <f>$J595*VLOOKUP($H595,AProperties!$A$8:$I$1007,VLOOKUP(Span,Data!$N$4:$Y$11,Data!$Y$1,FALSE),FALSE)</f>
        <v>0.96838708928159434</v>
      </c>
      <c r="L595" s="15">
        <f t="shared" si="75"/>
        <v>1.4513470857917716</v>
      </c>
      <c r="M595" s="15">
        <f t="shared" si="76"/>
        <v>0.57599999999999996</v>
      </c>
      <c r="O595" s="28">
        <f t="shared" si="72"/>
        <v>0.57599999999999996</v>
      </c>
      <c r="P595" s="19">
        <f>AA595*VLOOKUP($O595,AProperties!$A$8:$I$1007,VLOOKUP(Span,Data!$N$4:$Y$11,Data!$Y$1,FALSE),FALSE)</f>
        <v>0.39534237370648717</v>
      </c>
      <c r="Q595" s="19">
        <f>AB595*VLOOKUP($O595,AProperties!$A$8:$I$1007,VLOOKUP(Span,Data!$N$4:$Y$11,Data!$Y$1,FALSE),FALSE)</f>
        <v>0.55909854667648673</v>
      </c>
      <c r="R595" s="19">
        <f>AC595*VLOOKUP($O595,AProperties!$A$8:$I$1007,VLOOKUP(Span,Data!$N$4:$Y$11,Data!$Y$1,FALSE),FALSE)</f>
        <v>0.79068474741297434</v>
      </c>
      <c r="S595" s="19">
        <f>AD595*VLOOKUP($O595,AProperties!$A$8:$I$1007,VLOOKUP(Span,Data!$N$4:$Y$11,Data!$Y$1,FALSE),FALSE)</f>
        <v>0.96838708928159434</v>
      </c>
      <c r="T595" s="19">
        <f>AE595*VLOOKUP($O595,AProperties!$A$8:$I$1007,VLOOKUP(Span,Data!$N$4:$Y$11,Data!$Y$1,FALSE),FALSE)</f>
        <v>1.1181970933529735</v>
      </c>
      <c r="U595" s="19">
        <f>AF595*VLOOKUP($O595,AProperties!$A$8:$I$1007,VLOOKUP(Span,Data!$N$4:$Y$11,Data!$Y$1,FALSE),FALSE)</f>
        <v>1.2501823564899632</v>
      </c>
      <c r="V595" s="19">
        <f>AG595*VLOOKUP($O595,AProperties!$A$8:$I$1007,VLOOKUP(Span,Data!$N$4:$Y$11,Data!$Y$1,FALSE),FALSE)</f>
        <v>1.369506155289036</v>
      </c>
      <c r="W595" s="19">
        <f>AH595*VLOOKUP($O595,AProperties!$A$8:$I$1007,VLOOKUP(Span,Data!$N$4:$Y$11,Data!$Y$1,FALSE),FALSE)</f>
        <v>1.4792357128836215</v>
      </c>
      <c r="X595" s="19">
        <f>AI595*VLOOKUP($O595,AProperties!$A$8:$I$1007,VLOOKUP(Span,Data!$N$4:$Y$11,Data!$Y$1,FALSE),FALSE)</f>
        <v>1.5813694948259487</v>
      </c>
      <c r="Y595" s="19">
        <f>AJ595*VLOOKUP($O595,AProperties!$A$8:$I$1007,VLOOKUP(Span,Data!$N$4:$Y$11,Data!$Y$1,FALSE),FALSE)</f>
        <v>1.6772956400294596</v>
      </c>
      <c r="Z595" s="19">
        <f>AK595*VLOOKUP($O595,AProperties!$A$8:$I$1007,VLOOKUP(Span,Data!$N$4:$Y$11,Data!$Y$1,FALSE),FALSE)</f>
        <v>1.7680248439876614</v>
      </c>
      <c r="AA595" s="19">
        <f>$I595*AA$19^0.5/VLOOKUP($O595,AProperties!$AY$8:$BG$1007,VLOOKUP(Span,Data!$N$4:$Y$11,Data!$Y$1,FALSE),FALSE)</f>
        <v>0.5925099666442003</v>
      </c>
      <c r="AB595" s="19">
        <f>$I595*AB$19^0.5/VLOOKUP($O595,AProperties!$AY$8:$BG$1007,VLOOKUP(Span,Data!$N$4:$Y$11,Data!$Y$1,FALSE),FALSE)</f>
        <v>0.83793563066945831</v>
      </c>
      <c r="AC595" s="19">
        <f>$I595*AC$19^0.5/VLOOKUP($O595,AProperties!$AY$8:$BG$1007,VLOOKUP(Span,Data!$N$4:$Y$11,Data!$Y$1,FALSE),FALSE)</f>
        <v>1.1850199332884006</v>
      </c>
      <c r="AD595" s="19">
        <f>$I595*AD$19^0.5/VLOOKUP($O595,AProperties!$AY$8:$BG$1007,VLOOKUP(Span,Data!$N$4:$Y$11,Data!$Y$1,FALSE),FALSE)</f>
        <v>1.4513470857917716</v>
      </c>
      <c r="AE595" s="19">
        <f>$I595*AE$19^0.5/VLOOKUP($O595,AProperties!$AY$8:$BG$1007,VLOOKUP(Span,Data!$N$4:$Y$11,Data!$Y$1,FALSE),FALSE)</f>
        <v>1.6758712613389166</v>
      </c>
      <c r="AF595" s="19">
        <f>$I595*AF$19^0.5/VLOOKUP($O595,AProperties!$AY$8:$BG$1007,VLOOKUP(Span,Data!$N$4:$Y$11,Data!$Y$1,FALSE),FALSE)</f>
        <v>1.8736810309460661</v>
      </c>
      <c r="AG595" s="19">
        <f>$I595*AG$19^0.5/VLOOKUP($O595,AProperties!$AY$8:$BG$1007,VLOOKUP(Span,Data!$N$4:$Y$11,Data!$Y$1,FALSE),FALSE)</f>
        <v>2.0525147324373916</v>
      </c>
      <c r="AH595" s="19">
        <f>$I595*AH$19^0.5/VLOOKUP($O595,AProperties!$AY$8:$BG$1007,VLOOKUP(Span,Data!$N$4:$Y$11,Data!$Y$1,FALSE),FALSE)</f>
        <v>2.2169692934314535</v>
      </c>
      <c r="AI595" s="19">
        <f>$I595*AI$19^0.5/VLOOKUP($O595,AProperties!$AY$8:$BG$1007,VLOOKUP(Span,Data!$N$4:$Y$11,Data!$Y$1,FALSE),FALSE)</f>
        <v>2.3700398665768012</v>
      </c>
      <c r="AJ595" s="19">
        <f>$I595*AJ$19^0.5/VLOOKUP($O595,AProperties!$AY$8:$BG$1007,VLOOKUP(Span,Data!$N$4:$Y$11,Data!$Y$1,FALSE),FALSE)</f>
        <v>2.5138068920083745</v>
      </c>
      <c r="AK595" s="19">
        <f>$I595*AK$19^0.5/VLOOKUP($O595,AProperties!$AY$8:$BG$1007,VLOOKUP(Span,Data!$N$4:$Y$11,Data!$Y$1,FALSE),FALSE)</f>
        <v>2.6497851255251295</v>
      </c>
      <c r="AL595" s="47">
        <f t="shared" si="73"/>
        <v>0.57599999999999996</v>
      </c>
    </row>
    <row r="596" spans="1:38" x14ac:dyDescent="0.25">
      <c r="A596" s="15">
        <v>0.57699999999999996</v>
      </c>
      <c r="B596" s="116">
        <f>VLOOKUP($A596,APropertiesDimless!$A$7:$I$1007,VLOOKUP(Span,Data!$N$4:$Y$11,Data!$Y$1,FALSE),FALSE)</f>
        <v>0.65909687813276108</v>
      </c>
      <c r="C596" s="6">
        <f t="shared" ref="C596:C659" si="77">A596+B596/2</f>
        <v>0.9065484390663805</v>
      </c>
      <c r="D596" s="116">
        <f>VLOOKUP($A596,AProperties!$AE$8:$AM$1007,VLOOKUP(Span,Data!$N$4:$Y$11,Data!$Y$1,FALSE),FALSE)</f>
        <v>0.68894577388261247</v>
      </c>
      <c r="E596" s="116">
        <f t="shared" ref="E596:E659" si="78">IF($F596&lt;=1.93,MAX($C596+K*(1.811*$F596)^M+SCor*Slope,0),IF($F596&gt;=2.21,cc*(1.811*$F596)^2+Y+SCor*Slope,p*$F596^3+q*$F596^2+rr*$F596+s+t*Slope))</f>
        <v>1.0836208601809101</v>
      </c>
      <c r="F596" s="6">
        <f t="shared" si="74"/>
        <v>1.7514817328399384</v>
      </c>
      <c r="G596" s="9"/>
      <c r="H596" s="15">
        <f t="shared" ref="H596:H659" si="79">A596</f>
        <v>0.57699999999999996</v>
      </c>
      <c r="I596" s="6">
        <f>VLOOKUP(H596,AProperties!$AO$8:$AW$1007,VLOOKUP(Span,Data!$N$4:$Y$11,Data!$Y$1,FALSE),FALSE)^(2/3)</f>
        <v>0.41574459367531652</v>
      </c>
      <c r="J596" s="15">
        <f>$I596*(Slope^0.5)/VLOOKUP($H596,AProperties!$AY$8:$BG$1007,VLOOKUP(Span,Data!$N$4:$Y$11,Data!$Y$1,FALSE),FALSE)</f>
        <v>1.4524229275206306</v>
      </c>
      <c r="K596" s="15">
        <f>$J596*VLOOKUP($H596,AProperties!$A$8:$I$1007,VLOOKUP(Span,Data!$N$4:$Y$11,Data!$Y$1,FALSE),FALSE)</f>
        <v>0.97057813467090204</v>
      </c>
      <c r="L596" s="15">
        <f t="shared" si="75"/>
        <v>1.4524229275206306</v>
      </c>
      <c r="M596" s="15">
        <f t="shared" si="76"/>
        <v>0.57699999999999996</v>
      </c>
      <c r="O596" s="28">
        <f t="shared" ref="O596:O659" si="80">A596</f>
        <v>0.57699999999999996</v>
      </c>
      <c r="P596" s="19">
        <f>AA596*VLOOKUP($O596,AProperties!$A$8:$I$1007,VLOOKUP(Span,Data!$N$4:$Y$11,Data!$Y$1,FALSE),FALSE)</f>
        <v>0.3962368642410008</v>
      </c>
      <c r="Q596" s="19">
        <f>AB596*VLOOKUP($O596,AProperties!$A$8:$I$1007,VLOOKUP(Span,Data!$N$4:$Y$11,Data!$Y$1,FALSE),FALSE)</f>
        <v>0.56036354732181015</v>
      </c>
      <c r="R596" s="19">
        <f>AC596*VLOOKUP($O596,AProperties!$A$8:$I$1007,VLOOKUP(Span,Data!$N$4:$Y$11,Data!$Y$1,FALSE),FALSE)</f>
        <v>0.79247372848200159</v>
      </c>
      <c r="S596" s="19">
        <f>AD596*VLOOKUP($O596,AProperties!$A$8:$I$1007,VLOOKUP(Span,Data!$N$4:$Y$11,Data!$Y$1,FALSE),FALSE)</f>
        <v>0.97057813467090204</v>
      </c>
      <c r="T596" s="19">
        <f>AE596*VLOOKUP($O596,AProperties!$A$8:$I$1007,VLOOKUP(Span,Data!$N$4:$Y$11,Data!$Y$1,FALSE),FALSE)</f>
        <v>1.1207270946436203</v>
      </c>
      <c r="U596" s="19">
        <f>AF596*VLOOKUP($O596,AProperties!$A$8:$I$1007,VLOOKUP(Span,Data!$N$4:$Y$11,Data!$Y$1,FALSE),FALSE)</f>
        <v>1.2530109839244876</v>
      </c>
      <c r="V596" s="19">
        <f>AG596*VLOOKUP($O596,AProperties!$A$8:$I$1007,VLOOKUP(Span,Data!$N$4:$Y$11,Data!$Y$1,FALSE),FALSE)</f>
        <v>1.3726047613943699</v>
      </c>
      <c r="W596" s="19">
        <f>AH596*VLOOKUP($O596,AProperties!$A$8:$I$1007,VLOOKUP(Span,Data!$N$4:$Y$11,Data!$Y$1,FALSE),FALSE)</f>
        <v>1.482582589999484</v>
      </c>
      <c r="X596" s="19">
        <f>AI596*VLOOKUP($O596,AProperties!$A$8:$I$1007,VLOOKUP(Span,Data!$N$4:$Y$11,Data!$Y$1,FALSE),FALSE)</f>
        <v>1.5849474569640032</v>
      </c>
      <c r="Y596" s="19">
        <f>AJ596*VLOOKUP($O596,AProperties!$A$8:$I$1007,VLOOKUP(Span,Data!$N$4:$Y$11,Data!$Y$1,FALSE),FALSE)</f>
        <v>1.6810906419654303</v>
      </c>
      <c r="Z596" s="19">
        <f>AK596*VLOOKUP($O596,AProperties!$A$8:$I$1007,VLOOKUP(Span,Data!$N$4:$Y$11,Data!$Y$1,FALSE),FALSE)</f>
        <v>1.7720251272684666</v>
      </c>
      <c r="AA596" s="19">
        <f>$I596*AA$19^0.5/VLOOKUP($O596,AProperties!$AY$8:$BG$1007,VLOOKUP(Span,Data!$N$4:$Y$11,Data!$Y$1,FALSE),FALSE)</f>
        <v>0.59294917719081675</v>
      </c>
      <c r="AB596" s="19">
        <f>$I596*AB$19^0.5/VLOOKUP($O596,AProperties!$AY$8:$BG$1007,VLOOKUP(Span,Data!$N$4:$Y$11,Data!$Y$1,FALSE),FALSE)</f>
        <v>0.83855676818122038</v>
      </c>
      <c r="AC596" s="19">
        <f>$I596*AC$19^0.5/VLOOKUP($O596,AProperties!$AY$8:$BG$1007,VLOOKUP(Span,Data!$N$4:$Y$11,Data!$Y$1,FALSE),FALSE)</f>
        <v>1.1858983543816335</v>
      </c>
      <c r="AD596" s="19">
        <f>$I596*AD$19^0.5/VLOOKUP($O596,AProperties!$AY$8:$BG$1007,VLOOKUP(Span,Data!$N$4:$Y$11,Data!$Y$1,FALSE),FALSE)</f>
        <v>1.4524229275206306</v>
      </c>
      <c r="AE596" s="19">
        <f>$I596*AE$19^0.5/VLOOKUP($O596,AProperties!$AY$8:$BG$1007,VLOOKUP(Span,Data!$N$4:$Y$11,Data!$Y$1,FALSE),FALSE)</f>
        <v>1.6771135363624408</v>
      </c>
      <c r="AF596" s="19">
        <f>$I596*AF$19^0.5/VLOOKUP($O596,AProperties!$AY$8:$BG$1007,VLOOKUP(Span,Data!$N$4:$Y$11,Data!$Y$1,FALSE),FALSE)</f>
        <v>1.8750699366457415</v>
      </c>
      <c r="AG596" s="19">
        <f>$I596*AG$19^0.5/VLOOKUP($O596,AProperties!$AY$8:$BG$1007,VLOOKUP(Span,Data!$N$4:$Y$11,Data!$Y$1,FALSE),FALSE)</f>
        <v>2.0540362024013108</v>
      </c>
      <c r="AH596" s="19">
        <f>$I596*AH$19^0.5/VLOOKUP($O596,AProperties!$AY$8:$BG$1007,VLOOKUP(Span,Data!$N$4:$Y$11,Data!$Y$1,FALSE),FALSE)</f>
        <v>2.21861266881755</v>
      </c>
      <c r="AI596" s="19">
        <f>$I596*AI$19^0.5/VLOOKUP($O596,AProperties!$AY$8:$BG$1007,VLOOKUP(Span,Data!$N$4:$Y$11,Data!$Y$1,FALSE),FALSE)</f>
        <v>2.371796708763267</v>
      </c>
      <c r="AJ596" s="19">
        <f>$I596*AJ$19^0.5/VLOOKUP($O596,AProperties!$AY$8:$BG$1007,VLOOKUP(Span,Data!$N$4:$Y$11,Data!$Y$1,FALSE),FALSE)</f>
        <v>2.515670304543661</v>
      </c>
      <c r="AK596" s="19">
        <f>$I596*AK$19^0.5/VLOOKUP($O596,AProperties!$AY$8:$BG$1007,VLOOKUP(Span,Data!$N$4:$Y$11,Data!$Y$1,FALSE),FALSE)</f>
        <v>2.6517493348024677</v>
      </c>
      <c r="AL596" s="47">
        <f t="shared" ref="AL596:AL659" si="81">O596</f>
        <v>0.57699999999999996</v>
      </c>
    </row>
    <row r="597" spans="1:38" x14ac:dyDescent="0.25">
      <c r="A597" s="15">
        <v>0.57799999999999996</v>
      </c>
      <c r="B597" s="116">
        <f>VLOOKUP($A597,APropertiesDimless!$A$7:$I$1007,VLOOKUP(Span,Data!$N$4:$Y$11,Data!$Y$1,FALSE),FALSE)</f>
        <v>0.66065404039447362</v>
      </c>
      <c r="C597" s="6">
        <f t="shared" si="77"/>
        <v>0.90832702019723677</v>
      </c>
      <c r="D597" s="116">
        <f>VLOOKUP($A597,AProperties!$AE$8:$AM$1007,VLOOKUP(Span,Data!$N$4:$Y$11,Data!$Y$1,FALSE),FALSE)</f>
        <v>0.68999062054899352</v>
      </c>
      <c r="E597" s="116">
        <f t="shared" si="78"/>
        <v>1.0861775611681754</v>
      </c>
      <c r="F597" s="6">
        <f t="shared" ref="F597:F660" si="82">D597*(9.806*B597)^0.5</f>
        <v>1.7562089225782167</v>
      </c>
      <c r="G597" s="9"/>
      <c r="H597" s="15">
        <f t="shared" si="79"/>
        <v>0.57799999999999996</v>
      </c>
      <c r="I597" s="6">
        <f>VLOOKUP(H597,AProperties!$AO$8:$AW$1007,VLOOKUP(Span,Data!$N$4:$Y$11,Data!$Y$1,FALSE),FALSE)^(2/3)</f>
        <v>0.41595063979634378</v>
      </c>
      <c r="J597" s="15">
        <f>$I597*(Slope^0.5)/VLOOKUP($H597,AProperties!$AY$8:$BG$1007,VLOOKUP(Span,Data!$N$4:$Y$11,Data!$Y$1,FALSE),FALSE)</f>
        <v>1.4534959244573531</v>
      </c>
      <c r="K597" s="15">
        <f>$J597*VLOOKUP($H597,AProperties!$A$8:$I$1007,VLOOKUP(Span,Data!$N$4:$Y$11,Data!$Y$1,FALSE),FALSE)</f>
        <v>0.97276821656571411</v>
      </c>
      <c r="L597" s="15">
        <f t="shared" ref="L597:L660" si="83">J597</f>
        <v>1.4534959244573531</v>
      </c>
      <c r="M597" s="15">
        <f t="shared" ref="M597:M660" si="84">H597</f>
        <v>0.57799999999999996</v>
      </c>
      <c r="O597" s="28">
        <f t="shared" si="80"/>
        <v>0.57799999999999996</v>
      </c>
      <c r="P597" s="19">
        <f>AA597*VLOOKUP($O597,AProperties!$A$8:$I$1007,VLOOKUP(Span,Data!$N$4:$Y$11,Data!$Y$1,FALSE),FALSE)</f>
        <v>0.39713096143053356</v>
      </c>
      <c r="Q597" s="19">
        <f>AB597*VLOOKUP($O597,AProperties!$A$8:$I$1007,VLOOKUP(Span,Data!$N$4:$Y$11,Data!$Y$1,FALSE),FALSE)</f>
        <v>0.56162799169332722</v>
      </c>
      <c r="R597" s="19">
        <f>AC597*VLOOKUP($O597,AProperties!$A$8:$I$1007,VLOOKUP(Span,Data!$N$4:$Y$11,Data!$Y$1,FALSE),FALSE)</f>
        <v>0.79426192286106712</v>
      </c>
      <c r="S597" s="19">
        <f>AD597*VLOOKUP($O597,AProperties!$A$8:$I$1007,VLOOKUP(Span,Data!$N$4:$Y$11,Data!$Y$1,FALSE),FALSE)</f>
        <v>0.97276821656571411</v>
      </c>
      <c r="T597" s="19">
        <f>AE597*VLOOKUP($O597,AProperties!$A$8:$I$1007,VLOOKUP(Span,Data!$N$4:$Y$11,Data!$Y$1,FALSE),FALSE)</f>
        <v>1.1232559833866544</v>
      </c>
      <c r="U597" s="19">
        <f>AF597*VLOOKUP($O597,AProperties!$A$8:$I$1007,VLOOKUP(Span,Data!$N$4:$Y$11,Data!$Y$1,FALSE),FALSE)</f>
        <v>1.2558383674929665</v>
      </c>
      <c r="V597" s="19">
        <f>AG597*VLOOKUP($O597,AProperties!$A$8:$I$1007,VLOOKUP(Span,Data!$N$4:$Y$11,Data!$Y$1,FALSE),FALSE)</f>
        <v>1.3757020049127209</v>
      </c>
      <c r="W597" s="19">
        <f>AH597*VLOOKUP($O597,AProperties!$A$8:$I$1007,VLOOKUP(Span,Data!$N$4:$Y$11,Data!$Y$1,FALSE),FALSE)</f>
        <v>1.4859279953531934</v>
      </c>
      <c r="X597" s="19">
        <f>AI597*VLOOKUP($O597,AProperties!$A$8:$I$1007,VLOOKUP(Span,Data!$N$4:$Y$11,Data!$Y$1,FALSE),FALSE)</f>
        <v>1.5885238457221342</v>
      </c>
      <c r="Y597" s="19">
        <f>AJ597*VLOOKUP($O597,AProperties!$A$8:$I$1007,VLOOKUP(Span,Data!$N$4:$Y$11,Data!$Y$1,FALSE),FALSE)</f>
        <v>1.6848839750799813</v>
      </c>
      <c r="Z597" s="19">
        <f>AK597*VLOOKUP($O597,AProperties!$A$8:$I$1007,VLOOKUP(Span,Data!$N$4:$Y$11,Data!$Y$1,FALSE),FALSE)</f>
        <v>1.7760236514570407</v>
      </c>
      <c r="AA597" s="19">
        <f>$I597*AA$19^0.5/VLOOKUP($O597,AProperties!$AY$8:$BG$1007,VLOOKUP(Span,Data!$N$4:$Y$11,Data!$Y$1,FALSE),FALSE)</f>
        <v>0.59338722635590646</v>
      </c>
      <c r="AB597" s="19">
        <f>$I597*AB$19^0.5/VLOOKUP($O597,AProperties!$AY$8:$BG$1007,VLOOKUP(Span,Data!$N$4:$Y$11,Data!$Y$1,FALSE),FALSE)</f>
        <v>0.83917626325147676</v>
      </c>
      <c r="AC597" s="19">
        <f>$I597*AC$19^0.5/VLOOKUP($O597,AProperties!$AY$8:$BG$1007,VLOOKUP(Span,Data!$N$4:$Y$11,Data!$Y$1,FALSE),FALSE)</f>
        <v>1.1867744527118129</v>
      </c>
      <c r="AD597" s="19">
        <f>$I597*AD$19^0.5/VLOOKUP($O597,AProperties!$AY$8:$BG$1007,VLOOKUP(Span,Data!$N$4:$Y$11,Data!$Y$1,FALSE),FALSE)</f>
        <v>1.4534959244573531</v>
      </c>
      <c r="AE597" s="19">
        <f>$I597*AE$19^0.5/VLOOKUP($O597,AProperties!$AY$8:$BG$1007,VLOOKUP(Span,Data!$N$4:$Y$11,Data!$Y$1,FALSE),FALSE)</f>
        <v>1.6783525265029535</v>
      </c>
      <c r="AF597" s="19">
        <f>$I597*AF$19^0.5/VLOOKUP($O597,AProperties!$AY$8:$BG$1007,VLOOKUP(Span,Data!$N$4:$Y$11,Data!$Y$1,FALSE),FALSE)</f>
        <v>1.8764551697345604</v>
      </c>
      <c r="AG597" s="19">
        <f>$I597*AG$19^0.5/VLOOKUP($O597,AProperties!$AY$8:$BG$1007,VLOOKUP(Span,Data!$N$4:$Y$11,Data!$Y$1,FALSE),FALSE)</f>
        <v>2.0555536492216082</v>
      </c>
      <c r="AH597" s="19">
        <f>$I597*AH$19^0.5/VLOOKUP($O597,AProperties!$AY$8:$BG$1007,VLOOKUP(Span,Data!$N$4:$Y$11,Data!$Y$1,FALSE),FALSE)</f>
        <v>2.2202516987118788</v>
      </c>
      <c r="AI597" s="19">
        <f>$I597*AI$19^0.5/VLOOKUP($O597,AProperties!$AY$8:$BG$1007,VLOOKUP(Span,Data!$N$4:$Y$11,Data!$Y$1,FALSE),FALSE)</f>
        <v>2.3735489054236258</v>
      </c>
      <c r="AJ597" s="19">
        <f>$I597*AJ$19^0.5/VLOOKUP($O597,AProperties!$AY$8:$BG$1007,VLOOKUP(Span,Data!$N$4:$Y$11,Data!$Y$1,FALSE),FALSE)</f>
        <v>2.5175287897544298</v>
      </c>
      <c r="AK597" s="19">
        <f>$I597*AK$19^0.5/VLOOKUP($O597,AProperties!$AY$8:$BG$1007,VLOOKUP(Span,Data!$N$4:$Y$11,Data!$Y$1,FALSE),FALSE)</f>
        <v>2.6537083502237238</v>
      </c>
      <c r="AL597" s="47">
        <f t="shared" si="81"/>
        <v>0.57799999999999996</v>
      </c>
    </row>
    <row r="598" spans="1:38" x14ac:dyDescent="0.25">
      <c r="A598" s="15">
        <v>0.57899999999999996</v>
      </c>
      <c r="B598" s="116">
        <f>VLOOKUP($A598,APropertiesDimless!$A$7:$I$1007,VLOOKUP(Span,Data!$N$4:$Y$11,Data!$Y$1,FALSE),FALSE)</f>
        <v>0.662214527933073</v>
      </c>
      <c r="C598" s="6">
        <f t="shared" si="77"/>
        <v>0.91010726396653641</v>
      </c>
      <c r="D598" s="116">
        <f>VLOOKUP($A598,AProperties!$AE$8:$AM$1007,VLOOKUP(Span,Data!$N$4:$Y$11,Data!$Y$1,FALSE),FALSE)</f>
        <v>0.69103458379320271</v>
      </c>
      <c r="E598" s="116">
        <f t="shared" si="78"/>
        <v>1.0887379622201931</v>
      </c>
      <c r="F598" s="6">
        <f t="shared" si="82"/>
        <v>1.7609421114727983</v>
      </c>
      <c r="G598" s="9"/>
      <c r="H598" s="15">
        <f t="shared" si="79"/>
        <v>0.57899999999999996</v>
      </c>
      <c r="I598" s="6">
        <f>VLOOKUP(H598,AProperties!$AO$8:$AW$1007,VLOOKUP(Span,Data!$N$4:$Y$11,Data!$Y$1,FALSE),FALSE)^(2/3)</f>
        <v>0.41615578139814607</v>
      </c>
      <c r="J598" s="15">
        <f>$I598*(Slope^0.5)/VLOOKUP($H598,AProperties!$AY$8:$BG$1007,VLOOKUP(Span,Data!$N$4:$Y$11,Data!$Y$1,FALSE),FALSE)</f>
        <v>1.4545660769021793</v>
      </c>
      <c r="K598" s="15">
        <f>$J598*VLOOKUP($H598,AProperties!$A$8:$I$1007,VLOOKUP(Span,Data!$N$4:$Y$11,Data!$Y$1,FALSE),FALSE)</f>
        <v>0.97495732035016625</v>
      </c>
      <c r="L598" s="15">
        <f t="shared" si="83"/>
        <v>1.4545660769021793</v>
      </c>
      <c r="M598" s="15">
        <f t="shared" si="84"/>
        <v>0.57899999999999996</v>
      </c>
      <c r="O598" s="28">
        <f t="shared" si="80"/>
        <v>0.57899999999999996</v>
      </c>
      <c r="P598" s="19">
        <f>AA598*VLOOKUP($O598,AProperties!$A$8:$I$1007,VLOOKUP(Span,Data!$N$4:$Y$11,Data!$Y$1,FALSE),FALSE)</f>
        <v>0.3980246593081842</v>
      </c>
      <c r="Q598" s="19">
        <f>AB598*VLOOKUP($O598,AProperties!$A$8:$I$1007,VLOOKUP(Span,Data!$N$4:$Y$11,Data!$Y$1,FALSE),FALSE)</f>
        <v>0.5628918713525648</v>
      </c>
      <c r="R598" s="19">
        <f>AC598*VLOOKUP($O598,AProperties!$A$8:$I$1007,VLOOKUP(Span,Data!$N$4:$Y$11,Data!$Y$1,FALSE),FALSE)</f>
        <v>0.79604931861636841</v>
      </c>
      <c r="S598" s="19">
        <f>AD598*VLOOKUP($O598,AProperties!$A$8:$I$1007,VLOOKUP(Span,Data!$N$4:$Y$11,Data!$Y$1,FALSE),FALSE)</f>
        <v>0.97495732035016625</v>
      </c>
      <c r="T598" s="19">
        <f>AE598*VLOOKUP($O598,AProperties!$A$8:$I$1007,VLOOKUP(Span,Data!$N$4:$Y$11,Data!$Y$1,FALSE),FALSE)</f>
        <v>1.1257837427051296</v>
      </c>
      <c r="U598" s="19">
        <f>AF598*VLOOKUP($O598,AProperties!$A$8:$I$1007,VLOOKUP(Span,Data!$N$4:$Y$11,Data!$Y$1,FALSE),FALSE)</f>
        <v>1.2586644883264009</v>
      </c>
      <c r="V598" s="19">
        <f>AG598*VLOOKUP($O598,AProperties!$A$8:$I$1007,VLOOKUP(Span,Data!$N$4:$Y$11,Data!$Y$1,FALSE),FALSE)</f>
        <v>1.3787978651741357</v>
      </c>
      <c r="W598" s="19">
        <f>AH598*VLOOKUP($O598,AProperties!$A$8:$I$1007,VLOOKUP(Span,Data!$N$4:$Y$11,Data!$Y$1,FALSE),FALSE)</f>
        <v>1.4892719066186491</v>
      </c>
      <c r="X598" s="19">
        <f>AI598*VLOOKUP($O598,AProperties!$A$8:$I$1007,VLOOKUP(Span,Data!$N$4:$Y$11,Data!$Y$1,FALSE),FALSE)</f>
        <v>1.5920986372327368</v>
      </c>
      <c r="Y598" s="19">
        <f>AJ598*VLOOKUP($O598,AProperties!$A$8:$I$1007,VLOOKUP(Span,Data!$N$4:$Y$11,Data!$Y$1,FALSE),FALSE)</f>
        <v>1.688675614057694</v>
      </c>
      <c r="Z598" s="19">
        <f>AK598*VLOOKUP($O598,AProperties!$A$8:$I$1007,VLOOKUP(Span,Data!$N$4:$Y$11,Data!$Y$1,FALSE),FALSE)</f>
        <v>1.7800203898685887</v>
      </c>
      <c r="AA598" s="19">
        <f>$I598*AA$19^0.5/VLOOKUP($O598,AProperties!$AY$8:$BG$1007,VLOOKUP(Span,Data!$N$4:$Y$11,Data!$Y$1,FALSE),FALSE)</f>
        <v>0.59382411426204262</v>
      </c>
      <c r="AB598" s="19">
        <f>$I598*AB$19^0.5/VLOOKUP($O598,AProperties!$AY$8:$BG$1007,VLOOKUP(Span,Data!$N$4:$Y$11,Data!$Y$1,FALSE),FALSE)</f>
        <v>0.83979411605357124</v>
      </c>
      <c r="AC598" s="19">
        <f>$I598*AC$19^0.5/VLOOKUP($O598,AProperties!$AY$8:$BG$1007,VLOOKUP(Span,Data!$N$4:$Y$11,Data!$Y$1,FALSE),FALSE)</f>
        <v>1.1876482285240852</v>
      </c>
      <c r="AD598" s="19">
        <f>$I598*AD$19^0.5/VLOOKUP($O598,AProperties!$AY$8:$BG$1007,VLOOKUP(Span,Data!$N$4:$Y$11,Data!$Y$1,FALSE),FALSE)</f>
        <v>1.4545660769021793</v>
      </c>
      <c r="AE598" s="19">
        <f>$I598*AE$19^0.5/VLOOKUP($O598,AProperties!$AY$8:$BG$1007,VLOOKUP(Span,Data!$N$4:$Y$11,Data!$Y$1,FALSE),FALSE)</f>
        <v>1.6795882321071425</v>
      </c>
      <c r="AF598" s="19">
        <f>$I598*AF$19^0.5/VLOOKUP($O598,AProperties!$AY$8:$BG$1007,VLOOKUP(Span,Data!$N$4:$Y$11,Data!$Y$1,FALSE),FALSE)</f>
        <v>1.8778367306001322</v>
      </c>
      <c r="AG598" s="19">
        <f>$I598*AG$19^0.5/VLOOKUP($O598,AProperties!$AY$8:$BG$1007,VLOOKUP(Span,Data!$N$4:$Y$11,Data!$Y$1,FALSE),FALSE)</f>
        <v>2.0570670733228886</v>
      </c>
      <c r="AH598" s="19">
        <f>$I598*AH$19^0.5/VLOOKUP($O598,AProperties!$AY$8:$BG$1007,VLOOKUP(Span,Data!$N$4:$Y$11,Data!$Y$1,FALSE),FALSE)</f>
        <v>2.2218863835730649</v>
      </c>
      <c r="AI598" s="19">
        <f>$I598*AI$19^0.5/VLOOKUP($O598,AProperties!$AY$8:$BG$1007,VLOOKUP(Span,Data!$N$4:$Y$11,Data!$Y$1,FALSE),FALSE)</f>
        <v>2.3752964570481705</v>
      </c>
      <c r="AJ598" s="19">
        <f>$I598*AJ$19^0.5/VLOOKUP($O598,AProperties!$AY$8:$BG$1007,VLOOKUP(Span,Data!$N$4:$Y$11,Data!$Y$1,FALSE),FALSE)</f>
        <v>2.5193823481607134</v>
      </c>
      <c r="AK598" s="19">
        <f>$I598*AK$19^0.5/VLOOKUP($O598,AProperties!$AY$8:$BG$1007,VLOOKUP(Span,Data!$N$4:$Y$11,Data!$Y$1,FALSE),FALSE)</f>
        <v>2.6556621723370593</v>
      </c>
      <c r="AL598" s="47">
        <f t="shared" si="81"/>
        <v>0.57899999999999996</v>
      </c>
    </row>
    <row r="599" spans="1:38" x14ac:dyDescent="0.25">
      <c r="A599" s="15">
        <v>0.57999999999999996</v>
      </c>
      <c r="B599" s="116">
        <f>VLOOKUP($A599,APropertiesDimless!$A$7:$I$1007,VLOOKUP(Span,Data!$N$4:$Y$11,Data!$Y$1,FALSE),FALSE)</f>
        <v>0.66377836170240967</v>
      </c>
      <c r="C599" s="6">
        <f t="shared" si="77"/>
        <v>0.91188918085120485</v>
      </c>
      <c r="D599" s="116">
        <f>VLOOKUP($A599,AProperties!$AE$8:$AM$1007,VLOOKUP(Span,Data!$N$4:$Y$11,Data!$Y$1,FALSE),FALSE)</f>
        <v>0.69207766118705627</v>
      </c>
      <c r="E599" s="116">
        <f t="shared" si="78"/>
        <v>1.0913020789826702</v>
      </c>
      <c r="F599" s="6">
        <f t="shared" si="82"/>
        <v>1.7656813152028086</v>
      </c>
      <c r="G599" s="9"/>
      <c r="H599" s="15">
        <f t="shared" si="79"/>
        <v>0.57999999999999996</v>
      </c>
      <c r="I599" s="6">
        <f>VLOOKUP(H599,AProperties!$AO$8:$AW$1007,VLOOKUP(Span,Data!$N$4:$Y$11,Data!$Y$1,FALSE),FALSE)^(2/3)</f>
        <v>0.41636001895592362</v>
      </c>
      <c r="J599" s="15">
        <f>$I599*(Slope^0.5)/VLOOKUP($H599,AProperties!$AY$8:$BG$1007,VLOOKUP(Span,Data!$N$4:$Y$11,Data!$Y$1,FALSE),FALSE)</f>
        <v>1.4556333851304419</v>
      </c>
      <c r="K599" s="15">
        <f>$J599*VLOOKUP($H599,AProperties!$A$8:$I$1007,VLOOKUP(Span,Data!$N$4:$Y$11,Data!$Y$1,FALSE),FALSE)</f>
        <v>0.9771454313887582</v>
      </c>
      <c r="L599" s="15">
        <f t="shared" si="83"/>
        <v>1.4556333851304419</v>
      </c>
      <c r="M599" s="15">
        <f t="shared" si="84"/>
        <v>0.57999999999999996</v>
      </c>
      <c r="O599" s="28">
        <f t="shared" si="80"/>
        <v>0.57999999999999996</v>
      </c>
      <c r="P599" s="19">
        <f>AA599*VLOOKUP($O599,AProperties!$A$8:$I$1007,VLOOKUP(Span,Data!$N$4:$Y$11,Data!$Y$1,FALSE),FALSE)</f>
        <v>0.3989179518990344</v>
      </c>
      <c r="Q599" s="19">
        <f>AB599*VLOOKUP($O599,AProperties!$A$8:$I$1007,VLOOKUP(Span,Data!$N$4:$Y$11,Data!$Y$1,FALSE),FALSE)</f>
        <v>0.56415517784971259</v>
      </c>
      <c r="R599" s="19">
        <f>AC599*VLOOKUP($O599,AProperties!$A$8:$I$1007,VLOOKUP(Span,Data!$N$4:$Y$11,Data!$Y$1,FALSE),FALSE)</f>
        <v>0.79783590379806879</v>
      </c>
      <c r="S599" s="19">
        <f>AD599*VLOOKUP($O599,AProperties!$A$8:$I$1007,VLOOKUP(Span,Data!$N$4:$Y$11,Data!$Y$1,FALSE),FALSE)</f>
        <v>0.9771454313887582</v>
      </c>
      <c r="T599" s="19">
        <f>AE599*VLOOKUP($O599,AProperties!$A$8:$I$1007,VLOOKUP(Span,Data!$N$4:$Y$11,Data!$Y$1,FALSE),FALSE)</f>
        <v>1.1283103556994252</v>
      </c>
      <c r="U599" s="19">
        <f>AF599*VLOOKUP($O599,AProperties!$A$8:$I$1007,VLOOKUP(Span,Data!$N$4:$Y$11,Data!$Y$1,FALSE),FALSE)</f>
        <v>1.2614893275304406</v>
      </c>
      <c r="V599" s="19">
        <f>AG599*VLOOKUP($O599,AProperties!$A$8:$I$1007,VLOOKUP(Span,Data!$N$4:$Y$11,Data!$Y$1,FALSE),FALSE)</f>
        <v>1.3818923214808905</v>
      </c>
      <c r="W599" s="19">
        <f>AH599*VLOOKUP($O599,AProperties!$A$8:$I$1007,VLOOKUP(Span,Data!$N$4:$Y$11,Data!$Y$1,FALSE),FALSE)</f>
        <v>1.4926143014397542</v>
      </c>
      <c r="X599" s="19">
        <f>AI599*VLOOKUP($O599,AProperties!$A$8:$I$1007,VLOOKUP(Span,Data!$N$4:$Y$11,Data!$Y$1,FALSE),FALSE)</f>
        <v>1.5956718075961376</v>
      </c>
      <c r="Y599" s="19">
        <f>AJ599*VLOOKUP($O599,AProperties!$A$8:$I$1007,VLOOKUP(Span,Data!$N$4:$Y$11,Data!$Y$1,FALSE),FALSE)</f>
        <v>1.6924655335491374</v>
      </c>
      <c r="Z599" s="19">
        <f>AK599*VLOOKUP($O599,AProperties!$A$8:$I$1007,VLOOKUP(Span,Data!$N$4:$Y$11,Data!$Y$1,FALSE),FALSE)</f>
        <v>1.7840153157824645</v>
      </c>
      <c r="AA599" s="19">
        <f>$I599*AA$19^0.5/VLOOKUP($O599,AProperties!$AY$8:$BG$1007,VLOOKUP(Span,Data!$N$4:$Y$11,Data!$Y$1,FALSE),FALSE)</f>
        <v>0.59425984102162877</v>
      </c>
      <c r="AB599" s="19">
        <f>$I599*AB$19^0.5/VLOOKUP($O599,AProperties!$AY$8:$BG$1007,VLOOKUP(Span,Data!$N$4:$Y$11,Data!$Y$1,FALSE),FALSE)</f>
        <v>0.84041032674646687</v>
      </c>
      <c r="AC599" s="19">
        <f>$I599*AC$19^0.5/VLOOKUP($O599,AProperties!$AY$8:$BG$1007,VLOOKUP(Span,Data!$N$4:$Y$11,Data!$Y$1,FALSE),FALSE)</f>
        <v>1.1885196820432575</v>
      </c>
      <c r="AD599" s="19">
        <f>$I599*AD$19^0.5/VLOOKUP($O599,AProperties!$AY$8:$BG$1007,VLOOKUP(Span,Data!$N$4:$Y$11,Data!$Y$1,FALSE),FALSE)</f>
        <v>1.4556333851304419</v>
      </c>
      <c r="AE599" s="19">
        <f>$I599*AE$19^0.5/VLOOKUP($O599,AProperties!$AY$8:$BG$1007,VLOOKUP(Span,Data!$N$4:$Y$11,Data!$Y$1,FALSE),FALSE)</f>
        <v>1.6808206534929337</v>
      </c>
      <c r="AF599" s="19">
        <f>$I599*AF$19^0.5/VLOOKUP($O599,AProperties!$AY$8:$BG$1007,VLOOKUP(Span,Data!$N$4:$Y$11,Data!$Y$1,FALSE),FALSE)</f>
        <v>1.8792146195979094</v>
      </c>
      <c r="AG599" s="19">
        <f>$I599*AG$19^0.5/VLOOKUP($O599,AProperties!$AY$8:$BG$1007,VLOOKUP(Span,Data!$N$4:$Y$11,Data!$Y$1,FALSE),FALSE)</f>
        <v>2.0585764750945299</v>
      </c>
      <c r="AH599" s="19">
        <f>$I599*AH$19^0.5/VLOOKUP($O599,AProperties!$AY$8:$BG$1007,VLOOKUP(Span,Data!$N$4:$Y$11,Data!$Y$1,FALSE),FALSE)</f>
        <v>2.2235167238216857</v>
      </c>
      <c r="AI599" s="19">
        <f>$I599*AI$19^0.5/VLOOKUP($O599,AProperties!$AY$8:$BG$1007,VLOOKUP(Span,Data!$N$4:$Y$11,Data!$Y$1,FALSE),FALSE)</f>
        <v>2.3770393640865151</v>
      </c>
      <c r="AJ599" s="19">
        <f>$I599*AJ$19^0.5/VLOOKUP($O599,AProperties!$AY$8:$BG$1007,VLOOKUP(Span,Data!$N$4:$Y$11,Data!$Y$1,FALSE),FALSE)</f>
        <v>2.5212309802394004</v>
      </c>
      <c r="AK599" s="19">
        <f>$I599*AK$19^0.5/VLOOKUP($O599,AProperties!$AY$8:$BG$1007,VLOOKUP(Span,Data!$N$4:$Y$11,Data!$Y$1,FALSE),FALSE)</f>
        <v>2.6576108016451601</v>
      </c>
      <c r="AL599" s="47">
        <f t="shared" si="81"/>
        <v>0.57999999999999996</v>
      </c>
    </row>
    <row r="600" spans="1:38" x14ac:dyDescent="0.25">
      <c r="A600" s="15">
        <v>0.58099999999999996</v>
      </c>
      <c r="B600" s="116">
        <f>VLOOKUP($A600,APropertiesDimless!$A$7:$I$1007,VLOOKUP(Span,Data!$N$4:$Y$11,Data!$Y$1,FALSE),FALSE)</f>
        <v>0.66534556282982793</v>
      </c>
      <c r="C600" s="6">
        <f t="shared" si="77"/>
        <v>0.91367278141491393</v>
      </c>
      <c r="D600" s="116">
        <f>VLOOKUP($A600,AProperties!$AE$8:$AM$1007,VLOOKUP(Span,Data!$N$4:$Y$11,Data!$Y$1,FALSE),FALSE)</f>
        <v>0.69311985029617795</v>
      </c>
      <c r="E600" s="116">
        <f t="shared" si="78"/>
        <v>1.0938699272335957</v>
      </c>
      <c r="F600" s="6">
        <f t="shared" si="82"/>
        <v>1.7704265496384872</v>
      </c>
      <c r="G600" s="9"/>
      <c r="H600" s="15">
        <f t="shared" si="79"/>
        <v>0.58099999999999996</v>
      </c>
      <c r="I600" s="6">
        <f>VLOOKUP(H600,AProperties!$AO$8:$AW$1007,VLOOKUP(Span,Data!$N$4:$Y$11,Data!$Y$1,FALSE),FALSE)^(2/3)</f>
        <v>0.41656335293566199</v>
      </c>
      <c r="J600" s="15">
        <f>$I600*(Slope^0.5)/VLOOKUP($H600,AProperties!$AY$8:$BG$1007,VLOOKUP(Span,Data!$N$4:$Y$11,Data!$Y$1,FALSE),FALSE)</f>
        <v>1.4566978493925373</v>
      </c>
      <c r="K600" s="15">
        <f>$J600*VLOOKUP($H600,AProperties!$A$8:$I$1007,VLOOKUP(Span,Data!$N$4:$Y$11,Data!$Y$1,FALSE),FALSE)</f>
        <v>0.97933253502618423</v>
      </c>
      <c r="L600" s="15">
        <f t="shared" si="83"/>
        <v>1.4566978493925373</v>
      </c>
      <c r="M600" s="15">
        <f t="shared" si="84"/>
        <v>0.58099999999999996</v>
      </c>
      <c r="O600" s="28">
        <f t="shared" si="80"/>
        <v>0.58099999999999996</v>
      </c>
      <c r="P600" s="19">
        <f>AA600*VLOOKUP($O600,AProperties!$A$8:$I$1007,VLOOKUP(Span,Data!$N$4:$Y$11,Data!$Y$1,FALSE),FALSE)</f>
        <v>0.39981083322008099</v>
      </c>
      <c r="Q600" s="19">
        <f>AB600*VLOOKUP($O600,AProperties!$A$8:$I$1007,VLOOKUP(Span,Data!$N$4:$Y$11,Data!$Y$1,FALSE),FALSE)</f>
        <v>0.5654179027235261</v>
      </c>
      <c r="R600" s="19">
        <f>AC600*VLOOKUP($O600,AProperties!$A$8:$I$1007,VLOOKUP(Span,Data!$N$4:$Y$11,Data!$Y$1,FALSE),FALSE)</f>
        <v>0.79962166644016197</v>
      </c>
      <c r="S600" s="19">
        <f>AD600*VLOOKUP($O600,AProperties!$A$8:$I$1007,VLOOKUP(Span,Data!$N$4:$Y$11,Data!$Y$1,FALSE),FALSE)</f>
        <v>0.97933253502618423</v>
      </c>
      <c r="T600" s="19">
        <f>AE600*VLOOKUP($O600,AProperties!$A$8:$I$1007,VLOOKUP(Span,Data!$N$4:$Y$11,Data!$Y$1,FALSE),FALSE)</f>
        <v>1.1308358054470522</v>
      </c>
      <c r="U600" s="19">
        <f>AF600*VLOOKUP($O600,AProperties!$A$8:$I$1007,VLOOKUP(Span,Data!$N$4:$Y$11,Data!$Y$1,FALSE),FALSE)</f>
        <v>1.2643128661851677</v>
      </c>
      <c r="V600" s="19">
        <f>AG600*VLOOKUP($O600,AProperties!$A$8:$I$1007,VLOOKUP(Span,Data!$N$4:$Y$11,Data!$Y$1,FALSE),FALSE)</f>
        <v>1.3849853531072542</v>
      </c>
      <c r="W600" s="19">
        <f>AH600*VLOOKUP($O600,AProperties!$A$8:$I$1007,VLOOKUP(Span,Data!$N$4:$Y$11,Data!$Y$1,FALSE),FALSE)</f>
        <v>1.4959551574301606</v>
      </c>
      <c r="X600" s="19">
        <f>AI600*VLOOKUP($O600,AProperties!$A$8:$I$1007,VLOOKUP(Span,Data!$N$4:$Y$11,Data!$Y$1,FALSE),FALSE)</f>
        <v>1.5992433328803239</v>
      </c>
      <c r="Y600" s="19">
        <f>AJ600*VLOOKUP($O600,AProperties!$A$8:$I$1007,VLOOKUP(Span,Data!$N$4:$Y$11,Data!$Y$1,FALSE),FALSE)</f>
        <v>1.6962537081705782</v>
      </c>
      <c r="Z600" s="19">
        <f>AK600*VLOOKUP($O600,AProperties!$A$8:$I$1007,VLOOKUP(Span,Data!$N$4:$Y$11,Data!$Y$1,FALSE),FALSE)</f>
        <v>1.7880084024418645</v>
      </c>
      <c r="AA600" s="19">
        <f>$I600*AA$19^0.5/VLOOKUP($O600,AProperties!$AY$8:$BG$1007,VLOOKUP(Span,Data!$N$4:$Y$11,Data!$Y$1,FALSE),FALSE)</f>
        <v>0.59469440673688923</v>
      </c>
      <c r="AB600" s="19">
        <f>$I600*AB$19^0.5/VLOOKUP($O600,AProperties!$AY$8:$BG$1007,VLOOKUP(Span,Data!$N$4:$Y$11,Data!$Y$1,FALSE),FALSE)</f>
        <v>0.84102489547473047</v>
      </c>
      <c r="AC600" s="19">
        <f>$I600*AC$19^0.5/VLOOKUP($O600,AProperties!$AY$8:$BG$1007,VLOOKUP(Span,Data!$N$4:$Y$11,Data!$Y$1,FALSE),FALSE)</f>
        <v>1.1893888134737785</v>
      </c>
      <c r="AD600" s="19">
        <f>$I600*AD$19^0.5/VLOOKUP($O600,AProperties!$AY$8:$BG$1007,VLOOKUP(Span,Data!$N$4:$Y$11,Data!$Y$1,FALSE),FALSE)</f>
        <v>1.4566978493925373</v>
      </c>
      <c r="AE600" s="19">
        <f>$I600*AE$19^0.5/VLOOKUP($O600,AProperties!$AY$8:$BG$1007,VLOOKUP(Span,Data!$N$4:$Y$11,Data!$Y$1,FALSE),FALSE)</f>
        <v>1.6820497909494609</v>
      </c>
      <c r="AF600" s="19">
        <f>$I600*AF$19^0.5/VLOOKUP($O600,AProperties!$AY$8:$BG$1007,VLOOKUP(Span,Data!$N$4:$Y$11,Data!$Y$1,FALSE),FALSE)</f>
        <v>1.8805888370511523</v>
      </c>
      <c r="AG600" s="19">
        <f>$I600*AG$19^0.5/VLOOKUP($O600,AProperties!$AY$8:$BG$1007,VLOOKUP(Span,Data!$N$4:$Y$11,Data!$Y$1,FALSE),FALSE)</f>
        <v>2.060081854890647</v>
      </c>
      <c r="AH600" s="19">
        <f>$I600*AH$19^0.5/VLOOKUP($O600,AProperties!$AY$8:$BG$1007,VLOOKUP(Span,Data!$N$4:$Y$11,Data!$Y$1,FALSE),FALSE)</f>
        <v>2.2251427198402287</v>
      </c>
      <c r="AI600" s="19">
        <f>$I600*AI$19^0.5/VLOOKUP($O600,AProperties!$AY$8:$BG$1007,VLOOKUP(Span,Data!$N$4:$Y$11,Data!$Y$1,FALSE),FALSE)</f>
        <v>2.3787776269475569</v>
      </c>
      <c r="AJ600" s="19">
        <f>$I600*AJ$19^0.5/VLOOKUP($O600,AProperties!$AY$8:$BG$1007,VLOOKUP(Span,Data!$N$4:$Y$11,Data!$Y$1,FALSE),FALSE)</f>
        <v>2.5230746864241911</v>
      </c>
      <c r="AK600" s="19">
        <f>$I600*AK$19^0.5/VLOOKUP($O600,AProperties!$AY$8:$BG$1007,VLOOKUP(Span,Data!$N$4:$Y$11,Data!$Y$1,FALSE),FALSE)</f>
        <v>2.6595542386051862</v>
      </c>
      <c r="AL600" s="47">
        <f t="shared" si="81"/>
        <v>0.58099999999999996</v>
      </c>
    </row>
    <row r="601" spans="1:38" x14ac:dyDescent="0.25">
      <c r="A601" s="15">
        <v>0.58199999999999996</v>
      </c>
      <c r="B601" s="116">
        <f>VLOOKUP($A601,APropertiesDimless!$A$7:$I$1007,VLOOKUP(Span,Data!$N$4:$Y$11,Data!$Y$1,FALSE),FALSE)</f>
        <v>0.66691615261804815</v>
      </c>
      <c r="C601" s="6">
        <f t="shared" si="77"/>
        <v>0.91545807630902409</v>
      </c>
      <c r="D601" s="116">
        <f>VLOOKUP($A601,AProperties!$AE$8:$AM$1007,VLOOKUP(Span,Data!$N$4:$Y$11,Data!$Y$1,FALSE),FALSE)</f>
        <v>0.6941611486799627</v>
      </c>
      <c r="E601" s="116">
        <f t="shared" si="78"/>
        <v>1.0964415228847144</v>
      </c>
      <c r="F601" s="6">
        <f t="shared" si="82"/>
        <v>1.7751778308431336</v>
      </c>
      <c r="G601" s="9"/>
      <c r="H601" s="15">
        <f t="shared" si="79"/>
        <v>0.58199999999999996</v>
      </c>
      <c r="I601" s="6">
        <f>VLOOKUP(H601,AProperties!$AO$8:$AW$1007,VLOOKUP(Span,Data!$N$4:$Y$11,Data!$Y$1,FALSE),FALSE)^(2/3)</f>
        <v>0.41676578379412993</v>
      </c>
      <c r="J601" s="15">
        <f>$I601*(Slope^0.5)/VLOOKUP($H601,AProperties!$AY$8:$BG$1007,VLOOKUP(Span,Data!$N$4:$Y$11,Data!$Y$1,FALSE),FALSE)</f>
        <v>1.457759469913902</v>
      </c>
      <c r="K601" s="15">
        <f>$J601*VLOOKUP($H601,AProperties!$A$8:$I$1007,VLOOKUP(Span,Data!$N$4:$Y$11,Data!$Y$1,FALSE),FALSE)</f>
        <v>0.98151861658717388</v>
      </c>
      <c r="L601" s="15">
        <f t="shared" si="83"/>
        <v>1.457759469913902</v>
      </c>
      <c r="M601" s="15">
        <f t="shared" si="84"/>
        <v>0.58199999999999996</v>
      </c>
      <c r="O601" s="28">
        <f t="shared" si="80"/>
        <v>0.58199999999999996</v>
      </c>
      <c r="P601" s="19">
        <f>AA601*VLOOKUP($O601,AProperties!$A$8:$I$1007,VLOOKUP(Span,Data!$N$4:$Y$11,Data!$Y$1,FALSE),FALSE)</f>
        <v>0.40070329728016951</v>
      </c>
      <c r="Q601" s="19">
        <f>AB601*VLOOKUP($O601,AProperties!$A$8:$I$1007,VLOOKUP(Span,Data!$N$4:$Y$11,Data!$Y$1,FALSE),FALSE)</f>
        <v>0.56668003750123386</v>
      </c>
      <c r="R601" s="19">
        <f>AC601*VLOOKUP($O601,AProperties!$A$8:$I$1007,VLOOKUP(Span,Data!$N$4:$Y$11,Data!$Y$1,FALSE),FALSE)</f>
        <v>0.80140659456033903</v>
      </c>
      <c r="S601" s="19">
        <f>AD601*VLOOKUP($O601,AProperties!$A$8:$I$1007,VLOOKUP(Span,Data!$N$4:$Y$11,Data!$Y$1,FALSE),FALSE)</f>
        <v>0.98151861658717388</v>
      </c>
      <c r="T601" s="19">
        <f>AE601*VLOOKUP($O601,AProperties!$A$8:$I$1007,VLOOKUP(Span,Data!$N$4:$Y$11,Data!$Y$1,FALSE),FALSE)</f>
        <v>1.1333600750024677</v>
      </c>
      <c r="U601" s="19">
        <f>AF601*VLOOKUP($O601,AProperties!$A$8:$I$1007,VLOOKUP(Span,Data!$N$4:$Y$11,Data!$Y$1,FALSE),FALSE)</f>
        <v>1.2671350853448891</v>
      </c>
      <c r="V601" s="19">
        <f>AG601*VLOOKUP($O601,AProperties!$A$8:$I$1007,VLOOKUP(Span,Data!$N$4:$Y$11,Data!$Y$1,FALSE),FALSE)</f>
        <v>1.3880769392992593</v>
      </c>
      <c r="W601" s="19">
        <f>AH601*VLOOKUP($O601,AProperties!$A$8:$I$1007,VLOOKUP(Span,Data!$N$4:$Y$11,Data!$Y$1,FALSE),FALSE)</f>
        <v>1.4992944521730212</v>
      </c>
      <c r="X601" s="19">
        <f>AI601*VLOOKUP($O601,AProperties!$A$8:$I$1007,VLOOKUP(Span,Data!$N$4:$Y$11,Data!$Y$1,FALSE),FALSE)</f>
        <v>1.6028131891206781</v>
      </c>
      <c r="Y601" s="19">
        <f>AJ601*VLOOKUP($O601,AProperties!$A$8:$I$1007,VLOOKUP(Span,Data!$N$4:$Y$11,Data!$Y$1,FALSE),FALSE)</f>
        <v>1.7000401125037015</v>
      </c>
      <c r="Z601" s="19">
        <f>AK601*VLOOKUP($O601,AProperties!$A$8:$I$1007,VLOOKUP(Span,Data!$N$4:$Y$11,Data!$Y$1,FALSE),FALSE)</f>
        <v>1.7919996230535318</v>
      </c>
      <c r="AA601" s="19">
        <f>$I601*AA$19^0.5/VLOOKUP($O601,AProperties!$AY$8:$BG$1007,VLOOKUP(Span,Data!$N$4:$Y$11,Data!$Y$1,FALSE),FALSE)</f>
        <v>0.59512781149985761</v>
      </c>
      <c r="AB601" s="19">
        <f>$I601*AB$19^0.5/VLOOKUP($O601,AProperties!$AY$8:$BG$1007,VLOOKUP(Span,Data!$N$4:$Y$11,Data!$Y$1,FALSE),FALSE)</f>
        <v>0.84163782236851747</v>
      </c>
      <c r="AC601" s="19">
        <f>$I601*AC$19^0.5/VLOOKUP($O601,AProperties!$AY$8:$BG$1007,VLOOKUP(Span,Data!$N$4:$Y$11,Data!$Y$1,FALSE),FALSE)</f>
        <v>1.1902556229997152</v>
      </c>
      <c r="AD601" s="19">
        <f>$I601*AD$19^0.5/VLOOKUP($O601,AProperties!$AY$8:$BG$1007,VLOOKUP(Span,Data!$N$4:$Y$11,Data!$Y$1,FALSE),FALSE)</f>
        <v>1.457759469913902</v>
      </c>
      <c r="AE601" s="19">
        <f>$I601*AE$19^0.5/VLOOKUP($O601,AProperties!$AY$8:$BG$1007,VLOOKUP(Span,Data!$N$4:$Y$11,Data!$Y$1,FALSE),FALSE)</f>
        <v>1.6832756447370349</v>
      </c>
      <c r="AF601" s="19">
        <f>$I601*AF$19^0.5/VLOOKUP($O601,AProperties!$AY$8:$BG$1007,VLOOKUP(Span,Data!$N$4:$Y$11,Data!$Y$1,FALSE),FALSE)</f>
        <v>1.8819593832508981</v>
      </c>
      <c r="AG601" s="19">
        <f>$I601*AG$19^0.5/VLOOKUP($O601,AProperties!$AY$8:$BG$1007,VLOOKUP(Span,Data!$N$4:$Y$11,Data!$Y$1,FALSE),FALSE)</f>
        <v>2.0615832130300542</v>
      </c>
      <c r="AH601" s="19">
        <f>$I601*AH$19^0.5/VLOOKUP($O601,AProperties!$AY$8:$BG$1007,VLOOKUP(Span,Data!$N$4:$Y$11,Data!$Y$1,FALSE),FALSE)</f>
        <v>2.2267643719730525</v>
      </c>
      <c r="AI601" s="19">
        <f>$I601*AI$19^0.5/VLOOKUP($O601,AProperties!$AY$8:$BG$1007,VLOOKUP(Span,Data!$N$4:$Y$11,Data!$Y$1,FALSE),FALSE)</f>
        <v>2.3805112459994304</v>
      </c>
      <c r="AJ601" s="19">
        <f>$I601*AJ$19^0.5/VLOOKUP($O601,AProperties!$AY$8:$BG$1007,VLOOKUP(Span,Data!$N$4:$Y$11,Data!$Y$1,FALSE),FALSE)</f>
        <v>2.5249134671055522</v>
      </c>
      <c r="AK601" s="19">
        <f>$I601*AK$19^0.5/VLOOKUP($O601,AProperties!$AY$8:$BG$1007,VLOOKUP(Span,Data!$N$4:$Y$11,Data!$Y$1,FALSE),FALSE)</f>
        <v>2.6614924836287259</v>
      </c>
      <c r="AL601" s="47">
        <f t="shared" si="81"/>
        <v>0.58199999999999996</v>
      </c>
    </row>
    <row r="602" spans="1:38" x14ac:dyDescent="0.25">
      <c r="A602" s="15">
        <v>0.58299999999999996</v>
      </c>
      <c r="B602" s="116">
        <f>VLOOKUP($A602,APropertiesDimless!$A$7:$I$1007,VLOOKUP(Span,Data!$N$4:$Y$11,Data!$Y$1,FALSE),FALSE)</f>
        <v>0.66849015254706834</v>
      </c>
      <c r="C602" s="6">
        <f t="shared" si="77"/>
        <v>0.91724507627353413</v>
      </c>
      <c r="D602" s="116">
        <f>VLOOKUP($A602,AProperties!$AE$8:$AM$1007,VLOOKUP(Span,Data!$N$4:$Y$11,Data!$Y$1,FALSE),FALSE)</f>
        <v>0.69520155389153593</v>
      </c>
      <c r="E602" s="116">
        <f t="shared" si="78"/>
        <v>1.0990168819830113</v>
      </c>
      <c r="F602" s="6">
        <f t="shared" si="82"/>
        <v>1.7799351750750598</v>
      </c>
      <c r="G602" s="9"/>
      <c r="H602" s="15">
        <f t="shared" si="79"/>
        <v>0.58299999999999996</v>
      </c>
      <c r="I602" s="6">
        <f>VLOOKUP(H602,AProperties!$AO$8:$AW$1007,VLOOKUP(Span,Data!$N$4:$Y$11,Data!$Y$1,FALSE),FALSE)^(2/3)</f>
        <v>0.41696731197887488</v>
      </c>
      <c r="J602" s="15">
        <f>$I602*(Slope^0.5)/VLOOKUP($H602,AProperties!$AY$8:$BG$1007,VLOOKUP(Span,Data!$N$4:$Y$11,Data!$Y$1,FALSE),FALSE)</f>
        <v>1.4588182468949769</v>
      </c>
      <c r="K602" s="15">
        <f>$J602*VLOOKUP($H602,AProperties!$A$8:$I$1007,VLOOKUP(Span,Data!$N$4:$Y$11,Data!$Y$1,FALSE),FALSE)</f>
        <v>0.98370366137631682</v>
      </c>
      <c r="L602" s="15">
        <f t="shared" si="83"/>
        <v>1.4588182468949769</v>
      </c>
      <c r="M602" s="15">
        <f t="shared" si="84"/>
        <v>0.58299999999999996</v>
      </c>
      <c r="O602" s="28">
        <f t="shared" si="80"/>
        <v>0.58299999999999996</v>
      </c>
      <c r="P602" s="19">
        <f>AA602*VLOOKUP($O602,AProperties!$A$8:$I$1007,VLOOKUP(Span,Data!$N$4:$Y$11,Data!$Y$1,FALSE),FALSE)</f>
        <v>0.40159533807992409</v>
      </c>
      <c r="Q602" s="19">
        <f>AB602*VLOOKUP($O602,AProperties!$A$8:$I$1007,VLOOKUP(Span,Data!$N$4:$Y$11,Data!$Y$1,FALSE),FALSE)</f>
        <v>0.56794157369843701</v>
      </c>
      <c r="R602" s="19">
        <f>AC602*VLOOKUP($O602,AProperties!$A$8:$I$1007,VLOOKUP(Span,Data!$N$4:$Y$11,Data!$Y$1,FALSE),FALSE)</f>
        <v>0.80319067615984818</v>
      </c>
      <c r="S602" s="19">
        <f>AD602*VLOOKUP($O602,AProperties!$A$8:$I$1007,VLOOKUP(Span,Data!$N$4:$Y$11,Data!$Y$1,FALSE),FALSE)</f>
        <v>0.98370366137631682</v>
      </c>
      <c r="T602" s="19">
        <f>AE602*VLOOKUP($O602,AProperties!$A$8:$I$1007,VLOOKUP(Span,Data!$N$4:$Y$11,Data!$Y$1,FALSE),FALSE)</f>
        <v>1.135883147396874</v>
      </c>
      <c r="U602" s="19">
        <f>AF602*VLOOKUP($O602,AProperties!$A$8:$I$1007,VLOOKUP(Span,Data!$N$4:$Y$11,Data!$Y$1,FALSE),FALSE)</f>
        <v>1.2699559660379114</v>
      </c>
      <c r="V602" s="19">
        <f>AG602*VLOOKUP($O602,AProperties!$A$8:$I$1007,VLOOKUP(Span,Data!$N$4:$Y$11,Data!$Y$1,FALSE),FALSE)</f>
        <v>1.3911670592744578</v>
      </c>
      <c r="W602" s="19">
        <f>AH602*VLOOKUP($O602,AProperties!$A$8:$I$1007,VLOOKUP(Span,Data!$N$4:$Y$11,Data!$Y$1,FALSE),FALSE)</f>
        <v>1.5026321632207265</v>
      </c>
      <c r="X602" s="19">
        <f>AI602*VLOOKUP($O602,AProperties!$A$8:$I$1007,VLOOKUP(Span,Data!$N$4:$Y$11,Data!$Y$1,FALSE),FALSE)</f>
        <v>1.6063813523196964</v>
      </c>
      <c r="Y602" s="19">
        <f>AJ602*VLOOKUP($O602,AProperties!$A$8:$I$1007,VLOOKUP(Span,Data!$N$4:$Y$11,Data!$Y$1,FALSE),FALSE)</f>
        <v>1.7038247210953108</v>
      </c>
      <c r="Z602" s="19">
        <f>AK602*VLOOKUP($O602,AProperties!$A$8:$I$1007,VLOOKUP(Span,Data!$N$4:$Y$11,Data!$Y$1,FALSE),FALSE)</f>
        <v>1.7959889507874403</v>
      </c>
      <c r="AA602" s="19">
        <f>$I602*AA$19^0.5/VLOOKUP($O602,AProperties!$AY$8:$BG$1007,VLOOKUP(Span,Data!$N$4:$Y$11,Data!$Y$1,FALSE),FALSE)</f>
        <v>0.5955600553923639</v>
      </c>
      <c r="AB602" s="19">
        <f>$I602*AB$19^0.5/VLOOKUP($O602,AProperties!$AY$8:$BG$1007,VLOOKUP(Span,Data!$N$4:$Y$11,Data!$Y$1,FALSE),FALSE)</f>
        <v>0.84224910754355287</v>
      </c>
      <c r="AC602" s="19">
        <f>$I602*AC$19^0.5/VLOOKUP($O602,AProperties!$AY$8:$BG$1007,VLOOKUP(Span,Data!$N$4:$Y$11,Data!$Y$1,FALSE),FALSE)</f>
        <v>1.1911201107847278</v>
      </c>
      <c r="AD602" s="19">
        <f>$I602*AD$19^0.5/VLOOKUP($O602,AProperties!$AY$8:$BG$1007,VLOOKUP(Span,Data!$N$4:$Y$11,Data!$Y$1,FALSE),FALSE)</f>
        <v>1.4588182468949769</v>
      </c>
      <c r="AE602" s="19">
        <f>$I602*AE$19^0.5/VLOOKUP($O602,AProperties!$AY$8:$BG$1007,VLOOKUP(Span,Data!$N$4:$Y$11,Data!$Y$1,FALSE),FALSE)</f>
        <v>1.6844982150871057</v>
      </c>
      <c r="AF602" s="19">
        <f>$I602*AF$19^0.5/VLOOKUP($O602,AProperties!$AY$8:$BG$1007,VLOOKUP(Span,Data!$N$4:$Y$11,Data!$Y$1,FALSE),FALSE)</f>
        <v>1.8833262584559147</v>
      </c>
      <c r="AG602" s="19">
        <f>$I602*AG$19^0.5/VLOOKUP($O602,AProperties!$AY$8:$BG$1007,VLOOKUP(Span,Data!$N$4:$Y$11,Data!$Y$1,FALSE),FALSE)</f>
        <v>2.0630805497962186</v>
      </c>
      <c r="AH602" s="19">
        <f>$I602*AH$19^0.5/VLOOKUP($O602,AProperties!$AY$8:$BG$1007,VLOOKUP(Span,Data!$N$4:$Y$11,Data!$Y$1,FALSE),FALSE)</f>
        <v>2.2283816805263363</v>
      </c>
      <c r="AI602" s="19">
        <f>$I602*AI$19^0.5/VLOOKUP($O602,AProperties!$AY$8:$BG$1007,VLOOKUP(Span,Data!$N$4:$Y$11,Data!$Y$1,FALSE),FALSE)</f>
        <v>2.3822402215694556</v>
      </c>
      <c r="AJ602" s="19">
        <f>$I602*AJ$19^0.5/VLOOKUP($O602,AProperties!$AY$8:$BG$1007,VLOOKUP(Span,Data!$N$4:$Y$11,Data!$Y$1,FALSE),FALSE)</f>
        <v>2.5267473226306585</v>
      </c>
      <c r="AK602" s="19">
        <f>$I602*AK$19^0.5/VLOOKUP($O602,AProperties!$AY$8:$BG$1007,VLOOKUP(Span,Data!$N$4:$Y$11,Data!$Y$1,FALSE),FALSE)</f>
        <v>2.6634255370817317</v>
      </c>
      <c r="AL602" s="47">
        <f t="shared" si="81"/>
        <v>0.58299999999999996</v>
      </c>
    </row>
    <row r="603" spans="1:38" x14ac:dyDescent="0.25">
      <c r="A603" s="15">
        <v>0.58399999999999996</v>
      </c>
      <c r="B603" s="116">
        <f>VLOOKUP($A603,APropertiesDimless!$A$7:$I$1007,VLOOKUP(Span,Data!$N$4:$Y$11,Data!$Y$1,FALSE),FALSE)</f>
        <v>0.67006758427609647</v>
      </c>
      <c r="C603" s="6">
        <f t="shared" si="77"/>
        <v>0.91903379213804826</v>
      </c>
      <c r="D603" s="116">
        <f>VLOOKUP($A603,AProperties!$AE$8:$AM$1007,VLOOKUP(Span,Data!$N$4:$Y$11,Data!$Y$1,FALSE),FALSE)</f>
        <v>0.69624106347771642</v>
      </c>
      <c r="E603" s="116">
        <f t="shared" si="78"/>
        <v>1.101596020712224</v>
      </c>
      <c r="F603" s="6">
        <f t="shared" si="82"/>
        <v>1.7846985987895883</v>
      </c>
      <c r="G603" s="9"/>
      <c r="H603" s="15">
        <f t="shared" si="79"/>
        <v>0.58399999999999996</v>
      </c>
      <c r="I603" s="6">
        <f>VLOOKUP(H603,AProperties!$AO$8:$AW$1007,VLOOKUP(Span,Data!$N$4:$Y$11,Data!$Y$1,FALSE),FALSE)^(2/3)</f>
        <v>0.41716793792821838</v>
      </c>
      <c r="J603" s="15">
        <f>$I603*(Slope^0.5)/VLOOKUP($H603,AProperties!$AY$8:$BG$1007,VLOOKUP(Span,Data!$N$4:$Y$11,Data!$Y$1,FALSE),FALSE)</f>
        <v>1.4598741805111799</v>
      </c>
      <c r="K603" s="15">
        <f>$J603*VLOOKUP($H603,AProperties!$A$8:$I$1007,VLOOKUP(Span,Data!$N$4:$Y$11,Data!$Y$1,FALSE),FALSE)</f>
        <v>0.98588765467789885</v>
      </c>
      <c r="L603" s="15">
        <f t="shared" si="83"/>
        <v>1.4598741805111799</v>
      </c>
      <c r="M603" s="15">
        <f t="shared" si="84"/>
        <v>0.58399999999999996</v>
      </c>
      <c r="O603" s="28">
        <f t="shared" si="80"/>
        <v>0.58399999999999996</v>
      </c>
      <c r="P603" s="19">
        <f>AA603*VLOOKUP($O603,AProperties!$A$8:$I$1007,VLOOKUP(Span,Data!$N$4:$Y$11,Data!$Y$1,FALSE),FALSE)</f>
        <v>0.40248694961167952</v>
      </c>
      <c r="Q603" s="19">
        <f>AB603*VLOOKUP($O603,AProperties!$A$8:$I$1007,VLOOKUP(Span,Data!$N$4:$Y$11,Data!$Y$1,FALSE),FALSE)</f>
        <v>0.56920250281901374</v>
      </c>
      <c r="R603" s="19">
        <f>AC603*VLOOKUP($O603,AProperties!$A$8:$I$1007,VLOOKUP(Span,Data!$N$4:$Y$11,Data!$Y$1,FALSE),FALSE)</f>
        <v>0.80497389922335905</v>
      </c>
      <c r="S603" s="19">
        <f>AD603*VLOOKUP($O603,AProperties!$A$8:$I$1007,VLOOKUP(Span,Data!$N$4:$Y$11,Data!$Y$1,FALSE),FALSE)</f>
        <v>0.98588765467789885</v>
      </c>
      <c r="T603" s="19">
        <f>AE603*VLOOKUP($O603,AProperties!$A$8:$I$1007,VLOOKUP(Span,Data!$N$4:$Y$11,Data!$Y$1,FALSE),FALSE)</f>
        <v>1.1384050056380275</v>
      </c>
      <c r="U603" s="19">
        <f>AF603*VLOOKUP($O603,AProperties!$A$8:$I$1007,VLOOKUP(Span,Data!$N$4:$Y$11,Data!$Y$1,FALSE),FALSE)</f>
        <v>1.2727754892663306</v>
      </c>
      <c r="V603" s="19">
        <f>AG603*VLOOKUP($O603,AProperties!$A$8:$I$1007,VLOOKUP(Span,Data!$N$4:$Y$11,Data!$Y$1,FALSE),FALSE)</f>
        <v>1.3942556922216871</v>
      </c>
      <c r="W603" s="19">
        <f>AH603*VLOOKUP($O603,AProperties!$A$8:$I$1007,VLOOKUP(Span,Data!$N$4:$Y$11,Data!$Y$1,FALSE),FALSE)</f>
        <v>1.5059682680946522</v>
      </c>
      <c r="X603" s="19">
        <f>AI603*VLOOKUP($O603,AProperties!$A$8:$I$1007,VLOOKUP(Span,Data!$N$4:$Y$11,Data!$Y$1,FALSE),FALSE)</f>
        <v>1.6099477984467181</v>
      </c>
      <c r="Y603" s="19">
        <f>AJ603*VLOOKUP($O603,AProperties!$A$8:$I$1007,VLOOKUP(Span,Data!$N$4:$Y$11,Data!$Y$1,FALSE),FALSE)</f>
        <v>1.7076075084570412</v>
      </c>
      <c r="Z603" s="19">
        <f>AK603*VLOOKUP($O603,AProperties!$A$8:$I$1007,VLOOKUP(Span,Data!$N$4:$Y$11,Data!$Y$1,FALSE),FALSE)</f>
        <v>1.7999763587764963</v>
      </c>
      <c r="AA603" s="19">
        <f>$I603*AA$19^0.5/VLOOKUP($O603,AProperties!$AY$8:$BG$1007,VLOOKUP(Span,Data!$N$4:$Y$11,Data!$Y$1,FALSE),FALSE)</f>
        <v>0.59599113848602214</v>
      </c>
      <c r="AB603" s="19">
        <f>$I603*AB$19^0.5/VLOOKUP($O603,AProperties!$AY$8:$BG$1007,VLOOKUP(Span,Data!$N$4:$Y$11,Data!$Y$1,FALSE),FALSE)</f>
        <v>0.84285875110111408</v>
      </c>
      <c r="AC603" s="19">
        <f>$I603*AC$19^0.5/VLOOKUP($O603,AProperties!$AY$8:$BG$1007,VLOOKUP(Span,Data!$N$4:$Y$11,Data!$Y$1,FALSE),FALSE)</f>
        <v>1.1919822769720443</v>
      </c>
      <c r="AD603" s="19">
        <f>$I603*AD$19^0.5/VLOOKUP($O603,AProperties!$AY$8:$BG$1007,VLOOKUP(Span,Data!$N$4:$Y$11,Data!$Y$1,FALSE),FALSE)</f>
        <v>1.4598741805111799</v>
      </c>
      <c r="AE603" s="19">
        <f>$I603*AE$19^0.5/VLOOKUP($O603,AProperties!$AY$8:$BG$1007,VLOOKUP(Span,Data!$N$4:$Y$11,Data!$Y$1,FALSE),FALSE)</f>
        <v>1.6857175022022282</v>
      </c>
      <c r="AF603" s="19">
        <f>$I603*AF$19^0.5/VLOOKUP($O603,AProperties!$AY$8:$BG$1007,VLOOKUP(Span,Data!$N$4:$Y$11,Data!$Y$1,FALSE),FALSE)</f>
        <v>1.8846894628926669</v>
      </c>
      <c r="AG603" s="19">
        <f>$I603*AG$19^0.5/VLOOKUP($O603,AProperties!$AY$8:$BG$1007,VLOOKUP(Span,Data!$N$4:$Y$11,Data!$Y$1,FALSE),FALSE)</f>
        <v>2.0645738654372185</v>
      </c>
      <c r="AH603" s="19">
        <f>$I603*AH$19^0.5/VLOOKUP($O603,AProperties!$AY$8:$BG$1007,VLOOKUP(Span,Data!$N$4:$Y$11,Data!$Y$1,FALSE),FALSE)</f>
        <v>2.2299946457680364</v>
      </c>
      <c r="AI603" s="19">
        <f>$I603*AI$19^0.5/VLOOKUP($O603,AProperties!$AY$8:$BG$1007,VLOOKUP(Span,Data!$N$4:$Y$11,Data!$Y$1,FALSE),FALSE)</f>
        <v>2.3839645539440886</v>
      </c>
      <c r="AJ603" s="19">
        <f>$I603*AJ$19^0.5/VLOOKUP($O603,AProperties!$AY$8:$BG$1007,VLOOKUP(Span,Data!$N$4:$Y$11,Data!$Y$1,FALSE),FALSE)</f>
        <v>2.528576253303342</v>
      </c>
      <c r="AK603" s="19">
        <f>$I603*AK$19^0.5/VLOOKUP($O603,AProperties!$AY$8:$BG$1007,VLOOKUP(Span,Data!$N$4:$Y$11,Data!$Y$1,FALSE),FALSE)</f>
        <v>2.6653533992844736</v>
      </c>
      <c r="AL603" s="47">
        <f t="shared" si="81"/>
        <v>0.58399999999999996</v>
      </c>
    </row>
    <row r="604" spans="1:38" x14ac:dyDescent="0.25">
      <c r="A604" s="15">
        <v>0.58499999999999996</v>
      </c>
      <c r="B604" s="116">
        <f>VLOOKUP($A604,APropertiesDimless!$A$7:$I$1007,VLOOKUP(Span,Data!$N$4:$Y$11,Data!$Y$1,FALSE),FALSE)</f>
        <v>0.67164846964550307</v>
      </c>
      <c r="C604" s="6">
        <f t="shared" si="77"/>
        <v>0.92082423482275155</v>
      </c>
      <c r="D604" s="116">
        <f>VLOOKUP($A604,AProperties!$AE$8:$AM$1007,VLOOKUP(Span,Data!$N$4:$Y$11,Data!$Y$1,FALSE),FALSE)</f>
        <v>0.69727967497897592</v>
      </c>
      <c r="E604" s="116">
        <f t="shared" si="78"/>
        <v>1.1041789553943691</v>
      </c>
      <c r="F604" s="6">
        <f t="shared" si="82"/>
        <v>1.7894681186410577</v>
      </c>
      <c r="G604" s="9"/>
      <c r="H604" s="15">
        <f t="shared" si="79"/>
        <v>0.58499999999999996</v>
      </c>
      <c r="I604" s="6">
        <f>VLOOKUP(H604,AProperties!$AO$8:$AW$1007,VLOOKUP(Span,Data!$N$4:$Y$11,Data!$Y$1,FALSE),FALSE)^(2/3)</f>
        <v>0.4173676620712512</v>
      </c>
      <c r="J604" s="15">
        <f>$I604*(Slope^0.5)/VLOOKUP($H604,AProperties!$AY$8:$BG$1007,VLOOKUP(Span,Data!$N$4:$Y$11,Data!$Y$1,FALSE),FALSE)</f>
        <v>1.4609272709128733</v>
      </c>
      <c r="K604" s="15">
        <f>$J604*VLOOKUP($H604,AProperties!$A$8:$I$1007,VLOOKUP(Span,Data!$N$4:$Y$11,Data!$Y$1,FALSE),FALSE)</f>
        <v>0.98807058175573104</v>
      </c>
      <c r="L604" s="15">
        <f t="shared" si="83"/>
        <v>1.4609272709128733</v>
      </c>
      <c r="M604" s="15">
        <f t="shared" si="84"/>
        <v>0.58499999999999996</v>
      </c>
      <c r="O604" s="28">
        <f t="shared" si="80"/>
        <v>0.58499999999999996</v>
      </c>
      <c r="P604" s="19">
        <f>AA604*VLOOKUP($O604,AProperties!$A$8:$I$1007,VLOOKUP(Span,Data!$N$4:$Y$11,Data!$Y$1,FALSE),FALSE)</f>
        <v>0.40337812585941174</v>
      </c>
      <c r="Q604" s="19">
        <f>AB604*VLOOKUP($O604,AProperties!$A$8:$I$1007,VLOOKUP(Span,Data!$N$4:$Y$11,Data!$Y$1,FALSE),FALSE)</f>
        <v>0.5704628163550215</v>
      </c>
      <c r="R604" s="19">
        <f>AC604*VLOOKUP($O604,AProperties!$A$8:$I$1007,VLOOKUP(Span,Data!$N$4:$Y$11,Data!$Y$1,FALSE),FALSE)</f>
        <v>0.80675625171882348</v>
      </c>
      <c r="S604" s="19">
        <f>AD604*VLOOKUP($O604,AProperties!$A$8:$I$1007,VLOOKUP(Span,Data!$N$4:$Y$11,Data!$Y$1,FALSE),FALSE)</f>
        <v>0.98807058175573104</v>
      </c>
      <c r="T604" s="19">
        <f>AE604*VLOOKUP($O604,AProperties!$A$8:$I$1007,VLOOKUP(Span,Data!$N$4:$Y$11,Data!$Y$1,FALSE),FALSE)</f>
        <v>1.140925632710043</v>
      </c>
      <c r="U604" s="19">
        <f>AF604*VLOOKUP($O604,AProperties!$A$8:$I$1007,VLOOKUP(Span,Data!$N$4:$Y$11,Data!$Y$1,FALSE),FALSE)</f>
        <v>1.2755936360058067</v>
      </c>
      <c r="V604" s="19">
        <f>AG604*VLOOKUP($O604,AProperties!$A$8:$I$1007,VLOOKUP(Span,Data!$N$4:$Y$11,Data!$Y$1,FALSE),FALSE)</f>
        <v>1.3973428173008291</v>
      </c>
      <c r="W604" s="19">
        <f>AH604*VLOOKUP($O604,AProperties!$A$8:$I$1007,VLOOKUP(Span,Data!$N$4:$Y$11,Data!$Y$1,FALSE),FALSE)</f>
        <v>1.509302744284897</v>
      </c>
      <c r="X604" s="19">
        <f>AI604*VLOOKUP($O604,AProperties!$A$8:$I$1007,VLOOKUP(Span,Data!$N$4:$Y$11,Data!$Y$1,FALSE),FALSE)</f>
        <v>1.613512503437647</v>
      </c>
      <c r="Y604" s="19">
        <f>AJ604*VLOOKUP($O604,AProperties!$A$8:$I$1007,VLOOKUP(Span,Data!$N$4:$Y$11,Data!$Y$1,FALSE),FALSE)</f>
        <v>1.7113884490650644</v>
      </c>
      <c r="Z604" s="19">
        <f>AK604*VLOOKUP($O604,AProperties!$A$8:$I$1007,VLOOKUP(Span,Data!$N$4:$Y$11,Data!$Y$1,FALSE),FALSE)</f>
        <v>1.8039618201162211</v>
      </c>
      <c r="AA604" s="19">
        <f>$I604*AA$19^0.5/VLOOKUP($O604,AProperties!$AY$8:$BG$1007,VLOOKUP(Span,Data!$N$4:$Y$11,Data!$Y$1,FALSE),FALSE)</f>
        <v>0.59642106084221735</v>
      </c>
      <c r="AB604" s="19">
        <f>$I604*AB$19^0.5/VLOOKUP($O604,AProperties!$AY$8:$BG$1007,VLOOKUP(Span,Data!$N$4:$Y$11,Data!$Y$1,FALSE),FALSE)</f>
        <v>0.84346675312801278</v>
      </c>
      <c r="AC604" s="19">
        <f>$I604*AC$19^0.5/VLOOKUP($O604,AProperties!$AY$8:$BG$1007,VLOOKUP(Span,Data!$N$4:$Y$11,Data!$Y$1,FALSE),FALSE)</f>
        <v>1.1928421216844347</v>
      </c>
      <c r="AD604" s="19">
        <f>$I604*AD$19^0.5/VLOOKUP($O604,AProperties!$AY$8:$BG$1007,VLOOKUP(Span,Data!$N$4:$Y$11,Data!$Y$1,FALSE),FALSE)</f>
        <v>1.4609272709128733</v>
      </c>
      <c r="AE604" s="19">
        <f>$I604*AE$19^0.5/VLOOKUP($O604,AProperties!$AY$8:$BG$1007,VLOOKUP(Span,Data!$N$4:$Y$11,Data!$Y$1,FALSE),FALSE)</f>
        <v>1.6869335062560256</v>
      </c>
      <c r="AF604" s="19">
        <f>$I604*AF$19^0.5/VLOOKUP($O604,AProperties!$AY$8:$BG$1007,VLOOKUP(Span,Data!$N$4:$Y$11,Data!$Y$1,FALSE),FALSE)</f>
        <v>1.8860489967552698</v>
      </c>
      <c r="AG604" s="19">
        <f>$I604*AG$19^0.5/VLOOKUP($O604,AProperties!$AY$8:$BG$1007,VLOOKUP(Span,Data!$N$4:$Y$11,Data!$Y$1,FALSE),FALSE)</f>
        <v>2.0660631601656987</v>
      </c>
      <c r="AH604" s="19">
        <f>$I604*AH$19^0.5/VLOOKUP($O604,AProperties!$AY$8:$BG$1007,VLOOKUP(Span,Data!$N$4:$Y$11,Data!$Y$1,FALSE),FALSE)</f>
        <v>2.2316032679278335</v>
      </c>
      <c r="AI604" s="19">
        <f>$I604*AI$19^0.5/VLOOKUP($O604,AProperties!$AY$8:$BG$1007,VLOOKUP(Span,Data!$N$4:$Y$11,Data!$Y$1,FALSE),FALSE)</f>
        <v>2.3856842433688694</v>
      </c>
      <c r="AJ604" s="19">
        <f>$I604*AJ$19^0.5/VLOOKUP($O604,AProperties!$AY$8:$BG$1007,VLOOKUP(Span,Data!$N$4:$Y$11,Data!$Y$1,FALSE),FALSE)</f>
        <v>2.5304002593840385</v>
      </c>
      <c r="AK604" s="19">
        <f>$I604*AK$19^0.5/VLOOKUP($O604,AProperties!$AY$8:$BG$1007,VLOOKUP(Span,Data!$N$4:$Y$11,Data!$Y$1,FALSE),FALSE)</f>
        <v>2.6672760705114724</v>
      </c>
      <c r="AL604" s="47">
        <f t="shared" si="81"/>
        <v>0.58499999999999996</v>
      </c>
    </row>
    <row r="605" spans="1:38" x14ac:dyDescent="0.25">
      <c r="A605" s="15">
        <v>0.58599999999999997</v>
      </c>
      <c r="B605" s="116">
        <f>VLOOKUP($A605,APropertiesDimless!$A$7:$I$1007,VLOOKUP(Span,Data!$N$4:$Y$11,Data!$Y$1,FALSE),FALSE)</f>
        <v>0.67323283067880435</v>
      </c>
      <c r="C605" s="6">
        <f t="shared" si="77"/>
        <v>0.92261641533940209</v>
      </c>
      <c r="D605" s="116">
        <f>VLOOKUP($A605,AProperties!$AE$8:$AM$1007,VLOOKUP(Span,Data!$N$4:$Y$11,Data!$Y$1,FALSE),FALSE)</f>
        <v>0.69831738592940129</v>
      </c>
      <c r="E605" s="116">
        <f t="shared" si="78"/>
        <v>1.1067657024912927</v>
      </c>
      <c r="F605" s="6">
        <f t="shared" si="82"/>
        <v>1.7942437514848737</v>
      </c>
      <c r="G605" s="9"/>
      <c r="H605" s="15">
        <f t="shared" si="79"/>
        <v>0.58599999999999997</v>
      </c>
      <c r="I605" s="6">
        <f>VLOOKUP(H605,AProperties!$AO$8:$AW$1007,VLOOKUP(Span,Data!$N$4:$Y$11,Data!$Y$1,FALSE),FALSE)^(2/3)</f>
        <v>0.41756648482782827</v>
      </c>
      <c r="J605" s="15">
        <f>$I605*(Slope^0.5)/VLOOKUP($H605,AProperties!$AY$8:$BG$1007,VLOOKUP(Span,Data!$N$4:$Y$11,Data!$Y$1,FALSE),FALSE)</f>
        <v>1.4619775182253303</v>
      </c>
      <c r="K605" s="15">
        <f>$J605*VLOOKUP($H605,AProperties!$A$8:$I$1007,VLOOKUP(Span,Data!$N$4:$Y$11,Data!$Y$1,FALSE),FALSE)</f>
        <v>0.99025242785297929</v>
      </c>
      <c r="L605" s="15">
        <f t="shared" si="83"/>
        <v>1.4619775182253303</v>
      </c>
      <c r="M605" s="15">
        <f t="shared" si="84"/>
        <v>0.58599999999999997</v>
      </c>
      <c r="O605" s="28">
        <f t="shared" si="80"/>
        <v>0.58599999999999997</v>
      </c>
      <c r="P605" s="19">
        <f>AA605*VLOOKUP($O605,AProperties!$A$8:$I$1007,VLOOKUP(Span,Data!$N$4:$Y$11,Data!$Y$1,FALSE),FALSE)</f>
        <v>0.40426886079866869</v>
      </c>
      <c r="Q605" s="19">
        <f>AB605*VLOOKUP($O605,AProperties!$A$8:$I$1007,VLOOKUP(Span,Data!$N$4:$Y$11,Data!$Y$1,FALSE),FALSE)</f>
        <v>0.57172250578659811</v>
      </c>
      <c r="R605" s="19">
        <f>AC605*VLOOKUP($O605,AProperties!$A$8:$I$1007,VLOOKUP(Span,Data!$N$4:$Y$11,Data!$Y$1,FALSE),FALSE)</f>
        <v>0.80853772159733739</v>
      </c>
      <c r="S605" s="19">
        <f>AD605*VLOOKUP($O605,AProperties!$A$8:$I$1007,VLOOKUP(Span,Data!$N$4:$Y$11,Data!$Y$1,FALSE),FALSE)</f>
        <v>0.99025242785297929</v>
      </c>
      <c r="T605" s="19">
        <f>AE605*VLOOKUP($O605,AProperties!$A$8:$I$1007,VLOOKUP(Span,Data!$N$4:$Y$11,Data!$Y$1,FALSE),FALSE)</f>
        <v>1.1434450115731962</v>
      </c>
      <c r="U605" s="19">
        <f>AF605*VLOOKUP($O605,AProperties!$A$8:$I$1007,VLOOKUP(Span,Data!$N$4:$Y$11,Data!$Y$1,FALSE),FALSE)</f>
        <v>1.2784103872053501</v>
      </c>
      <c r="V605" s="19">
        <f>AG605*VLOOKUP($O605,AProperties!$A$8:$I$1007,VLOOKUP(Span,Data!$N$4:$Y$11,Data!$Y$1,FALSE),FALSE)</f>
        <v>1.4004284136425684</v>
      </c>
      <c r="W605" s="19">
        <f>AH605*VLOOKUP($O605,AProperties!$A$8:$I$1007,VLOOKUP(Span,Data!$N$4:$Y$11,Data!$Y$1,FALSE),FALSE)</f>
        <v>1.5126355692500251</v>
      </c>
      <c r="X605" s="19">
        <f>AI605*VLOOKUP($O605,AProperties!$A$8:$I$1007,VLOOKUP(Span,Data!$N$4:$Y$11,Data!$Y$1,FALSE),FALSE)</f>
        <v>1.6170754431946748</v>
      </c>
      <c r="Y605" s="19">
        <f>AJ605*VLOOKUP($O605,AProperties!$A$8:$I$1007,VLOOKUP(Span,Data!$N$4:$Y$11,Data!$Y$1,FALSE),FALSE)</f>
        <v>1.7151675173597942</v>
      </c>
      <c r="Z605" s="19">
        <f>AK605*VLOOKUP($O605,AProperties!$A$8:$I$1007,VLOOKUP(Span,Data!$N$4:$Y$11,Data!$Y$1,FALSE),FALSE)</f>
        <v>1.8079453078644458</v>
      </c>
      <c r="AA605" s="19">
        <f>$I605*AA$19^0.5/VLOOKUP($O605,AProperties!$AY$8:$BG$1007,VLOOKUP(Span,Data!$N$4:$Y$11,Data!$Y$1,FALSE),FALSE)</f>
        <v>0.59684982251209229</v>
      </c>
      <c r="AB605" s="19">
        <f>$I605*AB$19^0.5/VLOOKUP($O605,AProperties!$AY$8:$BG$1007,VLOOKUP(Span,Data!$N$4:$Y$11,Data!$Y$1,FALSE),FALSE)</f>
        <v>0.84407311369657556</v>
      </c>
      <c r="AC605" s="19">
        <f>$I605*AC$19^0.5/VLOOKUP($O605,AProperties!$AY$8:$BG$1007,VLOOKUP(Span,Data!$N$4:$Y$11,Data!$Y$1,FALSE),FALSE)</f>
        <v>1.1936996450241846</v>
      </c>
      <c r="AD605" s="19">
        <f>$I605*AD$19^0.5/VLOOKUP($O605,AProperties!$AY$8:$BG$1007,VLOOKUP(Span,Data!$N$4:$Y$11,Data!$Y$1,FALSE),FALSE)</f>
        <v>1.4619775182253303</v>
      </c>
      <c r="AE605" s="19">
        <f>$I605*AE$19^0.5/VLOOKUP($O605,AProperties!$AY$8:$BG$1007,VLOOKUP(Span,Data!$N$4:$Y$11,Data!$Y$1,FALSE),FALSE)</f>
        <v>1.6881462273931511</v>
      </c>
      <c r="AF605" s="19">
        <f>$I605*AF$19^0.5/VLOOKUP($O605,AProperties!$AY$8:$BG$1007,VLOOKUP(Span,Data!$N$4:$Y$11,Data!$Y$1,FALSE),FALSE)</f>
        <v>1.8874048602054514</v>
      </c>
      <c r="AG605" s="19">
        <f>$I605*AG$19^0.5/VLOOKUP($O605,AProperties!$AY$8:$BG$1007,VLOOKUP(Span,Data!$N$4:$Y$11,Data!$Y$1,FALSE),FALSE)</f>
        <v>2.0675484341588213</v>
      </c>
      <c r="AH605" s="19">
        <f>$I605*AH$19^0.5/VLOOKUP($O605,AProperties!$AY$8:$BG$1007,VLOOKUP(Span,Data!$N$4:$Y$11,Data!$Y$1,FALSE),FALSE)</f>
        <v>2.233207547197086</v>
      </c>
      <c r="AI605" s="19">
        <f>$I605*AI$19^0.5/VLOOKUP($O605,AProperties!$AY$8:$BG$1007,VLOOKUP(Span,Data!$N$4:$Y$11,Data!$Y$1,FALSE),FALSE)</f>
        <v>2.3873992900483691</v>
      </c>
      <c r="AJ605" s="19">
        <f>$I605*AJ$19^0.5/VLOOKUP($O605,AProperties!$AY$8:$BG$1007,VLOOKUP(Span,Data!$N$4:$Y$11,Data!$Y$1,FALSE),FALSE)</f>
        <v>2.5322193410897262</v>
      </c>
      <c r="AK605" s="19">
        <f>$I605*AK$19^0.5/VLOOKUP($O605,AProperties!$AY$8:$BG$1007,VLOOKUP(Span,Data!$N$4:$Y$11,Data!$Y$1,FALSE),FALSE)</f>
        <v>2.6691935509914448</v>
      </c>
      <c r="AL605" s="47">
        <f t="shared" si="81"/>
        <v>0.58599999999999997</v>
      </c>
    </row>
    <row r="606" spans="1:38" x14ac:dyDescent="0.25">
      <c r="A606" s="15">
        <v>0.58699999999999997</v>
      </c>
      <c r="B606" s="116">
        <f>VLOOKUP($A606,APropertiesDimless!$A$7:$I$1007,VLOOKUP(Span,Data!$N$4:$Y$11,Data!$Y$1,FALSE),FALSE)</f>
        <v>0.67482068958466879</v>
      </c>
      <c r="C606" s="6">
        <f t="shared" si="77"/>
        <v>0.92441034479233442</v>
      </c>
      <c r="D606" s="116">
        <f>VLOOKUP($A606,AProperties!$AE$8:$AM$1007,VLOOKUP(Span,Data!$N$4:$Y$11,Data!$Y$1,FALSE),FALSE)</f>
        <v>0.69935419385665309</v>
      </c>
      <c r="E606" s="116">
        <f t="shared" si="78"/>
        <v>1.1093562786062392</v>
      </c>
      <c r="F606" s="6">
        <f t="shared" si="82"/>
        <v>1.799025514379571</v>
      </c>
      <c r="G606" s="9"/>
      <c r="H606" s="15">
        <f t="shared" si="79"/>
        <v>0.58699999999999997</v>
      </c>
      <c r="I606" s="6">
        <f>VLOOKUP(H606,AProperties!$AO$8:$AW$1007,VLOOKUP(Span,Data!$N$4:$Y$11,Data!$Y$1,FALSE),FALSE)^(2/3)</f>
        <v>0.41776440660856196</v>
      </c>
      <c r="J606" s="15">
        <f>$I606*(Slope^0.5)/VLOOKUP($H606,AProperties!$AY$8:$BG$1007,VLOOKUP(Span,Data!$N$4:$Y$11,Data!$Y$1,FALSE),FALSE)</f>
        <v>1.4630249225486935</v>
      </c>
      <c r="K606" s="15">
        <f>$J606*VLOOKUP($H606,AProperties!$A$8:$I$1007,VLOOKUP(Span,Data!$N$4:$Y$11,Data!$Y$1,FALSE),FALSE)</f>
        <v>0.99243317819198762</v>
      </c>
      <c r="L606" s="15">
        <f t="shared" si="83"/>
        <v>1.4630249225486935</v>
      </c>
      <c r="M606" s="15">
        <f t="shared" si="84"/>
        <v>0.58699999999999997</v>
      </c>
      <c r="O606" s="28">
        <f t="shared" si="80"/>
        <v>0.58699999999999997</v>
      </c>
      <c r="P606" s="19">
        <f>AA606*VLOOKUP($O606,AProperties!$A$8:$I$1007,VLOOKUP(Span,Data!$N$4:$Y$11,Data!$Y$1,FALSE),FALSE)</f>
        <v>0.40515914839649725</v>
      </c>
      <c r="Q606" s="19">
        <f>AB606*VLOOKUP($O606,AProperties!$A$8:$I$1007,VLOOKUP(Span,Data!$N$4:$Y$11,Data!$Y$1,FALSE),FALSE)</f>
        <v>0.57298156258185984</v>
      </c>
      <c r="R606" s="19">
        <f>AC606*VLOOKUP($O606,AProperties!$A$8:$I$1007,VLOOKUP(Span,Data!$N$4:$Y$11,Data!$Y$1,FALSE),FALSE)</f>
        <v>0.8103182967929945</v>
      </c>
      <c r="S606" s="19">
        <f>AD606*VLOOKUP($O606,AProperties!$A$8:$I$1007,VLOOKUP(Span,Data!$N$4:$Y$11,Data!$Y$1,FALSE),FALSE)</f>
        <v>0.99243317819198762</v>
      </c>
      <c r="T606" s="19">
        <f>AE606*VLOOKUP($O606,AProperties!$A$8:$I$1007,VLOOKUP(Span,Data!$N$4:$Y$11,Data!$Y$1,FALSE),FALSE)</f>
        <v>1.1459631251637197</v>
      </c>
      <c r="U606" s="19">
        <f>AF606*VLOOKUP($O606,AProperties!$A$8:$I$1007,VLOOKUP(Span,Data!$N$4:$Y$11,Data!$Y$1,FALSE),FALSE)</f>
        <v>1.2812257237870883</v>
      </c>
      <c r="V606" s="19">
        <f>AG606*VLOOKUP($O606,AProperties!$A$8:$I$1007,VLOOKUP(Span,Data!$N$4:$Y$11,Data!$Y$1,FALSE),FALSE)</f>
        <v>1.4035124603481435</v>
      </c>
      <c r="W606" s="19">
        <f>AH606*VLOOKUP($O606,AProperties!$A$8:$I$1007,VLOOKUP(Span,Data!$N$4:$Y$11,Data!$Y$1,FALSE),FALSE)</f>
        <v>1.5159667204167937</v>
      </c>
      <c r="X606" s="19">
        <f>AI606*VLOOKUP($O606,AProperties!$A$8:$I$1007,VLOOKUP(Span,Data!$N$4:$Y$11,Data!$Y$1,FALSE),FALSE)</f>
        <v>1.620636593585989</v>
      </c>
      <c r="Y606" s="19">
        <f>AJ606*VLOOKUP($O606,AProperties!$A$8:$I$1007,VLOOKUP(Span,Data!$N$4:$Y$11,Data!$Y$1,FALSE),FALSE)</f>
        <v>1.7189446877455794</v>
      </c>
      <c r="Z606" s="19">
        <f>AK606*VLOOKUP($O606,AProperties!$A$8:$I$1007,VLOOKUP(Span,Data!$N$4:$Y$11,Data!$Y$1,FALSE),FALSE)</f>
        <v>1.8119267950409856</v>
      </c>
      <c r="AA606" s="19">
        <f>$I606*AA$19^0.5/VLOOKUP($O606,AProperties!$AY$8:$BG$1007,VLOOKUP(Span,Data!$N$4:$Y$11,Data!$Y$1,FALSE),FALSE)</f>
        <v>0.59727742353652968</v>
      </c>
      <c r="AB606" s="19">
        <f>$I606*AB$19^0.5/VLOOKUP($O606,AProperties!$AY$8:$BG$1007,VLOOKUP(Span,Data!$N$4:$Y$11,Data!$Y$1,FALSE),FALSE)</f>
        <v>0.84467783286461962</v>
      </c>
      <c r="AC606" s="19">
        <f>$I606*AC$19^0.5/VLOOKUP($O606,AProperties!$AY$8:$BG$1007,VLOOKUP(Span,Data!$N$4:$Y$11,Data!$Y$1,FALSE),FALSE)</f>
        <v>1.1945548470730594</v>
      </c>
      <c r="AD606" s="19">
        <f>$I606*AD$19^0.5/VLOOKUP($O606,AProperties!$AY$8:$BG$1007,VLOOKUP(Span,Data!$N$4:$Y$11,Data!$Y$1,FALSE),FALSE)</f>
        <v>1.4630249225486935</v>
      </c>
      <c r="AE606" s="19">
        <f>$I606*AE$19^0.5/VLOOKUP($O606,AProperties!$AY$8:$BG$1007,VLOOKUP(Span,Data!$N$4:$Y$11,Data!$Y$1,FALSE),FALSE)</f>
        <v>1.6893556657292392</v>
      </c>
      <c r="AF606" s="19">
        <f>$I606*AF$19^0.5/VLOOKUP($O606,AProperties!$AY$8:$BG$1007,VLOOKUP(Span,Data!$N$4:$Y$11,Data!$Y$1,FALSE),FALSE)</f>
        <v>1.8887570533724951</v>
      </c>
      <c r="AG606" s="19">
        <f>$I606*AG$19^0.5/VLOOKUP($O606,AProperties!$AY$8:$BG$1007,VLOOKUP(Span,Data!$N$4:$Y$11,Data!$Y$1,FALSE),FALSE)</f>
        <v>2.0690296875582095</v>
      </c>
      <c r="AH606" s="19">
        <f>$I606*AH$19^0.5/VLOOKUP($O606,AProperties!$AY$8:$BG$1007,VLOOKUP(Span,Data!$N$4:$Y$11,Data!$Y$1,FALSE),FALSE)</f>
        <v>2.2348074837287646</v>
      </c>
      <c r="AI606" s="19">
        <f>$I606*AI$19^0.5/VLOOKUP($O606,AProperties!$AY$8:$BG$1007,VLOOKUP(Span,Data!$N$4:$Y$11,Data!$Y$1,FALSE),FALSE)</f>
        <v>2.3891096941461187</v>
      </c>
      <c r="AJ606" s="19">
        <f>$I606*AJ$19^0.5/VLOOKUP($O606,AProperties!$AY$8:$BG$1007,VLOOKUP(Span,Data!$N$4:$Y$11,Data!$Y$1,FALSE),FALSE)</f>
        <v>2.5340334985938586</v>
      </c>
      <c r="AK606" s="19">
        <f>$I606*AK$19^0.5/VLOOKUP($O606,AProperties!$AY$8:$BG$1007,VLOOKUP(Span,Data!$N$4:$Y$11,Data!$Y$1,FALSE),FALSE)</f>
        <v>2.6711058409072268</v>
      </c>
      <c r="AL606" s="47">
        <f t="shared" si="81"/>
        <v>0.58699999999999997</v>
      </c>
    </row>
    <row r="607" spans="1:38" x14ac:dyDescent="0.25">
      <c r="A607" s="15">
        <v>0.58799999999999997</v>
      </c>
      <c r="B607" s="116">
        <f>VLOOKUP($A607,APropertiesDimless!$A$7:$I$1007,VLOOKUP(Span,Data!$N$4:$Y$11,Data!$Y$1,FALSE),FALSE)</f>
        <v>0.67641206875895132</v>
      </c>
      <c r="C607" s="6">
        <f t="shared" si="77"/>
        <v>0.92620603437947557</v>
      </c>
      <c r="D607" s="116">
        <f>VLOOKUP($A607,AProperties!$AE$8:$AM$1007,VLOOKUP(Span,Data!$N$4:$Y$11,Data!$Y$1,FALSE),FALSE)</f>
        <v>0.70039009628192672</v>
      </c>
      <c r="E607" s="116">
        <f t="shared" si="78"/>
        <v>1.1119507004854412</v>
      </c>
      <c r="F607" s="6">
        <f t="shared" si="82"/>
        <v>1.8038134245889137</v>
      </c>
      <c r="G607" s="9"/>
      <c r="H607" s="15">
        <f t="shared" si="79"/>
        <v>0.58799999999999997</v>
      </c>
      <c r="I607" s="6">
        <f>VLOOKUP(H607,AProperties!$AO$8:$AW$1007,VLOOKUP(Span,Data!$N$4:$Y$11,Data!$Y$1,FALSE),FALSE)^(2/3)</f>
        <v>0.4179614278148161</v>
      </c>
      <c r="J607" s="15">
        <f>$I607*(Slope^0.5)/VLOOKUP($H607,AProperties!$AY$8:$BG$1007,VLOOKUP(Span,Data!$N$4:$Y$11,Data!$Y$1,FALSE),FALSE)</f>
        <v>1.4640694839579496</v>
      </c>
      <c r="K607" s="15">
        <f>$J607*VLOOKUP($H607,AProperties!$A$8:$I$1007,VLOOKUP(Span,Data!$N$4:$Y$11,Data!$Y$1,FALSE),FALSE)</f>
        <v>0.99461281797411194</v>
      </c>
      <c r="L607" s="15">
        <f t="shared" si="83"/>
        <v>1.4640694839579496</v>
      </c>
      <c r="M607" s="15">
        <f t="shared" si="84"/>
        <v>0.58799999999999997</v>
      </c>
      <c r="O607" s="28">
        <f t="shared" si="80"/>
        <v>0.58799999999999997</v>
      </c>
      <c r="P607" s="19">
        <f>AA607*VLOOKUP($O607,AProperties!$A$8:$I$1007,VLOOKUP(Span,Data!$N$4:$Y$11,Data!$Y$1,FALSE),FALSE)</f>
        <v>0.40604898261137656</v>
      </c>
      <c r="Q607" s="19">
        <f>AB607*VLOOKUP($O607,AProperties!$A$8:$I$1007,VLOOKUP(Span,Data!$N$4:$Y$11,Data!$Y$1,FALSE),FALSE)</f>
        <v>0.57423997819680572</v>
      </c>
      <c r="R607" s="19">
        <f>AC607*VLOOKUP($O607,AProperties!$A$8:$I$1007,VLOOKUP(Span,Data!$N$4:$Y$11,Data!$Y$1,FALSE),FALSE)</f>
        <v>0.81209796522275313</v>
      </c>
      <c r="S607" s="19">
        <f>AD607*VLOOKUP($O607,AProperties!$A$8:$I$1007,VLOOKUP(Span,Data!$N$4:$Y$11,Data!$Y$1,FALSE),FALSE)</f>
        <v>0.99461281797411194</v>
      </c>
      <c r="T607" s="19">
        <f>AE607*VLOOKUP($O607,AProperties!$A$8:$I$1007,VLOOKUP(Span,Data!$N$4:$Y$11,Data!$Y$1,FALSE),FALSE)</f>
        <v>1.1484799563936114</v>
      </c>
      <c r="U607" s="19">
        <f>AF607*VLOOKUP($O607,AProperties!$A$8:$I$1007,VLOOKUP(Span,Data!$N$4:$Y$11,Data!$Y$1,FALSE),FALSE)</f>
        <v>1.2840396266460548</v>
      </c>
      <c r="V607" s="19">
        <f>AG607*VLOOKUP($O607,AProperties!$A$8:$I$1007,VLOOKUP(Span,Data!$N$4:$Y$11,Data!$Y$1,FALSE),FALSE)</f>
        <v>1.4065949364891117</v>
      </c>
      <c r="W607" s="19">
        <f>AH607*VLOOKUP($O607,AProperties!$A$8:$I$1007,VLOOKUP(Span,Data!$N$4:$Y$11,Data!$Y$1,FALSE),FALSE)</f>
        <v>1.519296175179901</v>
      </c>
      <c r="X607" s="19">
        <f>AI607*VLOOKUP($O607,AProperties!$A$8:$I$1007,VLOOKUP(Span,Data!$N$4:$Y$11,Data!$Y$1,FALSE),FALSE)</f>
        <v>1.6241959304455063</v>
      </c>
      <c r="Y607" s="19">
        <f>AJ607*VLOOKUP($O607,AProperties!$A$8:$I$1007,VLOOKUP(Span,Data!$N$4:$Y$11,Data!$Y$1,FALSE),FALSE)</f>
        <v>1.7227199345904172</v>
      </c>
      <c r="Z607" s="19">
        <f>AK607*VLOOKUP($O607,AProperties!$A$8:$I$1007,VLOOKUP(Span,Data!$N$4:$Y$11,Data!$Y$1,FALSE),FALSE)</f>
        <v>1.8159062546273361</v>
      </c>
      <c r="AA607" s="19">
        <f>$I607*AA$19^0.5/VLOOKUP($O607,AProperties!$AY$8:$BG$1007,VLOOKUP(Span,Data!$N$4:$Y$11,Data!$Y$1,FALSE),FALSE)</f>
        <v>0.59770386394614305</v>
      </c>
      <c r="AB607" s="19">
        <f>$I607*AB$19^0.5/VLOOKUP($O607,AProperties!$AY$8:$BG$1007,VLOOKUP(Span,Data!$N$4:$Y$11,Data!$Y$1,FALSE),FALSE)</f>
        <v>0.84528091067543865</v>
      </c>
      <c r="AC607" s="19">
        <f>$I607*AC$19^0.5/VLOOKUP($O607,AProperties!$AY$8:$BG$1007,VLOOKUP(Span,Data!$N$4:$Y$11,Data!$Y$1,FALSE),FALSE)</f>
        <v>1.1954077278922861</v>
      </c>
      <c r="AD607" s="19">
        <f>$I607*AD$19^0.5/VLOOKUP($O607,AProperties!$AY$8:$BG$1007,VLOOKUP(Span,Data!$N$4:$Y$11,Data!$Y$1,FALSE),FALSE)</f>
        <v>1.4640694839579496</v>
      </c>
      <c r="AE607" s="19">
        <f>$I607*AE$19^0.5/VLOOKUP($O607,AProperties!$AY$8:$BG$1007,VLOOKUP(Span,Data!$N$4:$Y$11,Data!$Y$1,FALSE),FALSE)</f>
        <v>1.6905618213508773</v>
      </c>
      <c r="AF607" s="19">
        <f>$I607*AF$19^0.5/VLOOKUP($O607,AProperties!$AY$8:$BG$1007,VLOOKUP(Span,Data!$N$4:$Y$11,Data!$Y$1,FALSE),FALSE)</f>
        <v>1.8901055763532084</v>
      </c>
      <c r="AG607" s="19">
        <f>$I607*AG$19^0.5/VLOOKUP($O607,AProperties!$AY$8:$BG$1007,VLOOKUP(Span,Data!$N$4:$Y$11,Data!$Y$1,FALSE),FALSE)</f>
        <v>2.0705069204699109</v>
      </c>
      <c r="AH607" s="19">
        <f>$I607*AH$19^0.5/VLOOKUP($O607,AProperties!$AY$8:$BG$1007,VLOOKUP(Span,Data!$N$4:$Y$11,Data!$Y$1,FALSE),FALSE)</f>
        <v>2.2364030776374131</v>
      </c>
      <c r="AI607" s="19">
        <f>$I607*AI$19^0.5/VLOOKUP($O607,AProperties!$AY$8:$BG$1007,VLOOKUP(Span,Data!$N$4:$Y$11,Data!$Y$1,FALSE),FALSE)</f>
        <v>2.3908154557845722</v>
      </c>
      <c r="AJ607" s="19">
        <f>$I607*AJ$19^0.5/VLOOKUP($O607,AProperties!$AY$8:$BG$1007,VLOOKUP(Span,Data!$N$4:$Y$11,Data!$Y$1,FALSE),FALSE)</f>
        <v>2.5358427320263157</v>
      </c>
      <c r="AK607" s="19">
        <f>$I607*AK$19^0.5/VLOOKUP($O607,AProperties!$AY$8:$BG$1007,VLOOKUP(Span,Data!$N$4:$Y$11,Data!$Y$1,FALSE),FALSE)</f>
        <v>2.673012940395723</v>
      </c>
      <c r="AL607" s="47">
        <f t="shared" si="81"/>
        <v>0.58799999999999997</v>
      </c>
    </row>
    <row r="608" spans="1:38" x14ac:dyDescent="0.25">
      <c r="A608" s="15">
        <v>0.58899999999999997</v>
      </c>
      <c r="B608" s="116">
        <f>VLOOKUP($A608,APropertiesDimless!$A$7:$I$1007,VLOOKUP(Span,Data!$N$4:$Y$11,Data!$Y$1,FALSE),FALSE)</f>
        <v>0.67800699078675486</v>
      </c>
      <c r="C608" s="6">
        <f t="shared" si="77"/>
        <v>0.92800349539337734</v>
      </c>
      <c r="D608" s="116">
        <f>VLOOKUP($A608,AProperties!$AE$8:$AM$1007,VLOOKUP(Span,Data!$N$4:$Y$11,Data!$Y$1,FALSE),FALSE)</f>
        <v>0.70142509071991144</v>
      </c>
      <c r="E608" s="116">
        <f t="shared" si="78"/>
        <v>1.1145489850197319</v>
      </c>
      <c r="F608" s="6">
        <f t="shared" si="82"/>
        <v>1.8086074995840165</v>
      </c>
      <c r="G608" s="9"/>
      <c r="H608" s="15">
        <f t="shared" si="79"/>
        <v>0.58899999999999997</v>
      </c>
      <c r="I608" s="6">
        <f>VLOOKUP(H608,AProperties!$AO$8:$AW$1007,VLOOKUP(Span,Data!$N$4:$Y$11,Data!$Y$1,FALSE),FALSE)^(2/3)</f>
        <v>0.4181575488386986</v>
      </c>
      <c r="J608" s="15">
        <f>$I608*(Slope^0.5)/VLOOKUP($H608,AProperties!$AY$8:$BG$1007,VLOOKUP(Span,Data!$N$4:$Y$11,Data!$Y$1,FALSE),FALSE)</f>
        <v>1.4651112025028787</v>
      </c>
      <c r="K608" s="15">
        <f>$J608*VLOOKUP($H608,AProperties!$A$8:$I$1007,VLOOKUP(Span,Data!$N$4:$Y$11,Data!$Y$1,FALSE),FALSE)</f>
        <v>0.99679133237953665</v>
      </c>
      <c r="L608" s="15">
        <f t="shared" si="83"/>
        <v>1.4651112025028787</v>
      </c>
      <c r="M608" s="15">
        <f t="shared" si="84"/>
        <v>0.58899999999999997</v>
      </c>
      <c r="O608" s="28">
        <f t="shared" si="80"/>
        <v>0.58899999999999997</v>
      </c>
      <c r="P608" s="19">
        <f>AA608*VLOOKUP($O608,AProperties!$A$8:$I$1007,VLOOKUP(Span,Data!$N$4:$Y$11,Data!$Y$1,FALSE),FALSE)</f>
        <v>0.40693835739314205</v>
      </c>
      <c r="Q608" s="19">
        <f>AB608*VLOOKUP($O608,AProperties!$A$8:$I$1007,VLOOKUP(Span,Data!$N$4:$Y$11,Data!$Y$1,FALSE),FALSE)</f>
        <v>0.57549774407521126</v>
      </c>
      <c r="R608" s="19">
        <f>AC608*VLOOKUP($O608,AProperties!$A$8:$I$1007,VLOOKUP(Span,Data!$N$4:$Y$11,Data!$Y$1,FALSE),FALSE)</f>
        <v>0.81387671478628409</v>
      </c>
      <c r="S608" s="19">
        <f>AD608*VLOOKUP($O608,AProperties!$A$8:$I$1007,VLOOKUP(Span,Data!$N$4:$Y$11,Data!$Y$1,FALSE),FALSE)</f>
        <v>0.99679133237953665</v>
      </c>
      <c r="T608" s="19">
        <f>AE608*VLOOKUP($O608,AProperties!$A$8:$I$1007,VLOOKUP(Span,Data!$N$4:$Y$11,Data!$Y$1,FALSE),FALSE)</f>
        <v>1.1509954881504225</v>
      </c>
      <c r="U608" s="19">
        <f>AF608*VLOOKUP($O608,AProperties!$A$8:$I$1007,VLOOKUP(Span,Data!$N$4:$Y$11,Data!$Y$1,FALSE),FALSE)</f>
        <v>1.2868520766499492</v>
      </c>
      <c r="V608" s="19">
        <f>AG608*VLOOKUP($O608,AProperties!$A$8:$I$1007,VLOOKUP(Span,Data!$N$4:$Y$11,Data!$Y$1,FALSE),FALSE)</f>
        <v>1.4096758211070883</v>
      </c>
      <c r="W608" s="19">
        <f>AH608*VLOOKUP($O608,AProperties!$A$8:$I$1007,VLOOKUP(Span,Data!$N$4:$Y$11,Data!$Y$1,FALSE),FALSE)</f>
        <v>1.5226239109017043</v>
      </c>
      <c r="X608" s="19">
        <f>AI608*VLOOKUP($O608,AProperties!$A$8:$I$1007,VLOOKUP(Span,Data!$N$4:$Y$11,Data!$Y$1,FALSE),FALSE)</f>
        <v>1.6277534295725682</v>
      </c>
      <c r="Y608" s="19">
        <f>AJ608*VLOOKUP($O608,AProperties!$A$8:$I$1007,VLOOKUP(Span,Data!$N$4:$Y$11,Data!$Y$1,FALSE),FALSE)</f>
        <v>1.7264932322256337</v>
      </c>
      <c r="Z608" s="19">
        <f>AK608*VLOOKUP($O608,AProperties!$A$8:$I$1007,VLOOKUP(Span,Data!$N$4:$Y$11,Data!$Y$1,FALSE),FALSE)</f>
        <v>1.8198836595663395</v>
      </c>
      <c r="AA608" s="19">
        <f>$I608*AA$19^0.5/VLOOKUP($O608,AProperties!$AY$8:$BG$1007,VLOOKUP(Span,Data!$N$4:$Y$11,Data!$Y$1,FALSE),FALSE)</f>
        <v>0.59812914376125481</v>
      </c>
      <c r="AB608" s="19">
        <f>$I608*AB$19^0.5/VLOOKUP($O608,AProperties!$AY$8:$BG$1007,VLOOKUP(Span,Data!$N$4:$Y$11,Data!$Y$1,FALSE),FALSE)</f>
        <v>0.84588234715777344</v>
      </c>
      <c r="AC608" s="19">
        <f>$I608*AC$19^0.5/VLOOKUP($O608,AProperties!$AY$8:$BG$1007,VLOOKUP(Span,Data!$N$4:$Y$11,Data!$Y$1,FALSE),FALSE)</f>
        <v>1.1962582875225096</v>
      </c>
      <c r="AD608" s="19">
        <f>$I608*AD$19^0.5/VLOOKUP($O608,AProperties!$AY$8:$BG$1007,VLOOKUP(Span,Data!$N$4:$Y$11,Data!$Y$1,FALSE),FALSE)</f>
        <v>1.4651112025028787</v>
      </c>
      <c r="AE608" s="19">
        <f>$I608*AE$19^0.5/VLOOKUP($O608,AProperties!$AY$8:$BG$1007,VLOOKUP(Span,Data!$N$4:$Y$11,Data!$Y$1,FALSE),FALSE)</f>
        <v>1.6917646943155469</v>
      </c>
      <c r="AF608" s="19">
        <f>$I608*AF$19^0.5/VLOOKUP($O608,AProperties!$AY$8:$BG$1007,VLOOKUP(Span,Data!$N$4:$Y$11,Data!$Y$1,FALSE),FALSE)</f>
        <v>1.8914504292118572</v>
      </c>
      <c r="AG608" s="19">
        <f>$I608*AG$19^0.5/VLOOKUP($O608,AProperties!$AY$8:$BG$1007,VLOOKUP(Span,Data!$N$4:$Y$11,Data!$Y$1,FALSE),FALSE)</f>
        <v>2.0719801329643253</v>
      </c>
      <c r="AH608" s="19">
        <f>$I608*AH$19^0.5/VLOOKUP($O608,AProperties!$AY$8:$BG$1007,VLOOKUP(Span,Data!$N$4:$Y$11,Data!$Y$1,FALSE),FALSE)</f>
        <v>2.237994328999072</v>
      </c>
      <c r="AI608" s="19">
        <f>$I608*AI$19^0.5/VLOOKUP($O608,AProperties!$AY$8:$BG$1007,VLOOKUP(Span,Data!$N$4:$Y$11,Data!$Y$1,FALSE),FALSE)</f>
        <v>2.3925165750450192</v>
      </c>
      <c r="AJ608" s="19">
        <f>$I608*AJ$19^0.5/VLOOKUP($O608,AProperties!$AY$8:$BG$1007,VLOOKUP(Span,Data!$N$4:$Y$11,Data!$Y$1,FALSE),FALSE)</f>
        <v>2.5376470414733201</v>
      </c>
      <c r="AK608" s="19">
        <f>$I608*AK$19^0.5/VLOOKUP($O608,AProperties!$AY$8:$BG$1007,VLOOKUP(Span,Data!$N$4:$Y$11,Data!$Y$1,FALSE),FALSE)</f>
        <v>2.6749148495478199</v>
      </c>
      <c r="AL608" s="47">
        <f t="shared" si="81"/>
        <v>0.58899999999999997</v>
      </c>
    </row>
    <row r="609" spans="1:38" x14ac:dyDescent="0.25">
      <c r="A609" s="15">
        <v>0.59</v>
      </c>
      <c r="B609" s="116">
        <f>VLOOKUP($A609,APropertiesDimless!$A$7:$I$1007,VLOOKUP(Span,Data!$N$4:$Y$11,Data!$Y$1,FALSE),FALSE)</f>
        <v>0.67960547844452046</v>
      </c>
      <c r="C609" s="6">
        <f t="shared" si="77"/>
        <v>0.9298027392222602</v>
      </c>
      <c r="D609" s="116">
        <f>VLOOKUP($A609,AProperties!$AE$8:$AM$1007,VLOOKUP(Span,Data!$N$4:$Y$11,Data!$Y$1,FALSE),FALSE)</f>
        <v>0.70245917467874963</v>
      </c>
      <c r="E609" s="116">
        <f t="shared" si="78"/>
        <v>1.1171511492461772</v>
      </c>
      <c r="F609" s="6">
        <f t="shared" si="82"/>
        <v>1.8134077570455009</v>
      </c>
      <c r="G609" s="9"/>
      <c r="H609" s="15">
        <f t="shared" si="79"/>
        <v>0.59</v>
      </c>
      <c r="I609" s="6">
        <f>VLOOKUP(H609,AProperties!$AO$8:$AW$1007,VLOOKUP(Span,Data!$N$4:$Y$11,Data!$Y$1,FALSE),FALSE)^(2/3)</f>
        <v>0.41835277006305382</v>
      </c>
      <c r="J609" s="15">
        <f>$I609*(Slope^0.5)/VLOOKUP($H609,AProperties!$AY$8:$BG$1007,VLOOKUP(Span,Data!$N$4:$Y$11,Data!$Y$1,FALSE),FALSE)</f>
        <v>1.4661500782080226</v>
      </c>
      <c r="K609" s="15">
        <f>$J609*VLOOKUP($H609,AProperties!$A$8:$I$1007,VLOOKUP(Span,Data!$N$4:$Y$11,Data!$Y$1,FALSE),FALSE)</f>
        <v>0.99896870656710346</v>
      </c>
      <c r="L609" s="15">
        <f t="shared" si="83"/>
        <v>1.4661500782080226</v>
      </c>
      <c r="M609" s="15">
        <f t="shared" si="84"/>
        <v>0.59</v>
      </c>
      <c r="O609" s="28">
        <f t="shared" si="80"/>
        <v>0.59</v>
      </c>
      <c r="P609" s="19">
        <f>AA609*VLOOKUP($O609,AProperties!$A$8:$I$1007,VLOOKUP(Span,Data!$N$4:$Y$11,Data!$Y$1,FALSE),FALSE)</f>
        <v>0.4078272666829163</v>
      </c>
      <c r="Q609" s="19">
        <f>AB609*VLOOKUP($O609,AProperties!$A$8:$I$1007,VLOOKUP(Span,Data!$N$4:$Y$11,Data!$Y$1,FALSE),FALSE)</f>
        <v>0.57675485164852947</v>
      </c>
      <c r="R609" s="19">
        <f>AC609*VLOOKUP($O609,AProperties!$A$8:$I$1007,VLOOKUP(Span,Data!$N$4:$Y$11,Data!$Y$1,FALSE),FALSE)</f>
        <v>0.8156545333658326</v>
      </c>
      <c r="S609" s="19">
        <f>AD609*VLOOKUP($O609,AProperties!$A$8:$I$1007,VLOOKUP(Span,Data!$N$4:$Y$11,Data!$Y$1,FALSE),FALSE)</f>
        <v>0.99896870656710346</v>
      </c>
      <c r="T609" s="19">
        <f>AE609*VLOOKUP($O609,AProperties!$A$8:$I$1007,VLOOKUP(Span,Data!$N$4:$Y$11,Data!$Y$1,FALSE),FALSE)</f>
        <v>1.1535097032970589</v>
      </c>
      <c r="U609" s="19">
        <f>AF609*VLOOKUP($O609,AProperties!$A$8:$I$1007,VLOOKUP(Span,Data!$N$4:$Y$11,Data!$Y$1,FALSE),FALSE)</f>
        <v>1.2896630546389185</v>
      </c>
      <c r="V609" s="19">
        <f>AG609*VLOOKUP($O609,AProperties!$A$8:$I$1007,VLOOKUP(Span,Data!$N$4:$Y$11,Data!$Y$1,FALSE),FALSE)</f>
        <v>1.4127550932135065</v>
      </c>
      <c r="W609" s="19">
        <f>AH609*VLOOKUP($O609,AProperties!$A$8:$I$1007,VLOOKUP(Span,Data!$N$4:$Y$11,Data!$Y$1,FALSE),FALSE)</f>
        <v>1.5259499049119603</v>
      </c>
      <c r="X609" s="19">
        <f>AI609*VLOOKUP($O609,AProperties!$A$8:$I$1007,VLOOKUP(Span,Data!$N$4:$Y$11,Data!$Y$1,FALSE),FALSE)</f>
        <v>1.6313090667316652</v>
      </c>
      <c r="Y609" s="19">
        <f>AJ609*VLOOKUP($O609,AProperties!$A$8:$I$1007,VLOOKUP(Span,Data!$N$4:$Y$11,Data!$Y$1,FALSE),FALSE)</f>
        <v>1.730264554945588</v>
      </c>
      <c r="Z609" s="19">
        <f>AK609*VLOOKUP($O609,AProperties!$A$8:$I$1007,VLOOKUP(Span,Data!$N$4:$Y$11,Data!$Y$1,FALSE),FALSE)</f>
        <v>1.8238589827618725</v>
      </c>
      <c r="AA609" s="19">
        <f>$I609*AA$19^0.5/VLOOKUP($O609,AProperties!$AY$8:$BG$1007,VLOOKUP(Span,Data!$N$4:$Y$11,Data!$Y$1,FALSE),FALSE)</f>
        <v>0.59855326299188416</v>
      </c>
      <c r="AB609" s="19">
        <f>$I609*AB$19^0.5/VLOOKUP($O609,AProperties!$AY$8:$BG$1007,VLOOKUP(Span,Data!$N$4:$Y$11,Data!$Y$1,FALSE),FALSE)</f>
        <v>0.84648214232579266</v>
      </c>
      <c r="AC609" s="19">
        <f>$I609*AC$19^0.5/VLOOKUP($O609,AProperties!$AY$8:$BG$1007,VLOOKUP(Span,Data!$N$4:$Y$11,Data!$Y$1,FALSE),FALSE)</f>
        <v>1.1971065259837683</v>
      </c>
      <c r="AD609" s="19">
        <f>$I609*AD$19^0.5/VLOOKUP($O609,AProperties!$AY$8:$BG$1007,VLOOKUP(Span,Data!$N$4:$Y$11,Data!$Y$1,FALSE),FALSE)</f>
        <v>1.4661500782080226</v>
      </c>
      <c r="AE609" s="19">
        <f>$I609*AE$19^0.5/VLOOKUP($O609,AProperties!$AY$8:$BG$1007,VLOOKUP(Span,Data!$N$4:$Y$11,Data!$Y$1,FALSE),FALSE)</f>
        <v>1.6929642846515853</v>
      </c>
      <c r="AF609" s="19">
        <f>$I609*AF$19^0.5/VLOOKUP($O609,AProperties!$AY$8:$BG$1007,VLOOKUP(Span,Data!$N$4:$Y$11,Data!$Y$1,FALSE),FALSE)</f>
        <v>1.8927916119801242</v>
      </c>
      <c r="AG609" s="19">
        <f>$I609*AG$19^0.5/VLOOKUP($O609,AProperties!$AY$8:$BG$1007,VLOOKUP(Span,Data!$N$4:$Y$11,Data!$Y$1,FALSE),FALSE)</f>
        <v>2.0734493250761594</v>
      </c>
      <c r="AH609" s="19">
        <f>$I609*AH$19^0.5/VLOOKUP($O609,AProperties!$AY$8:$BG$1007,VLOOKUP(Span,Data!$N$4:$Y$11,Data!$Y$1,FALSE),FALSE)</f>
        <v>2.2395812378512292</v>
      </c>
      <c r="AI609" s="19">
        <f>$I609*AI$19^0.5/VLOOKUP($O609,AProperties!$AY$8:$BG$1007,VLOOKUP(Span,Data!$N$4:$Y$11,Data!$Y$1,FALSE),FALSE)</f>
        <v>2.3942130519675366</v>
      </c>
      <c r="AJ609" s="19">
        <f>$I609*AJ$19^0.5/VLOOKUP($O609,AProperties!$AY$8:$BG$1007,VLOOKUP(Span,Data!$N$4:$Y$11,Data!$Y$1,FALSE),FALSE)</f>
        <v>2.5394464269773773</v>
      </c>
      <c r="AK609" s="19">
        <f>$I609*AK$19^0.5/VLOOKUP($O609,AProperties!$AY$8:$BG$1007,VLOOKUP(Span,Data!$N$4:$Y$11,Data!$Y$1,FALSE),FALSE)</f>
        <v>2.6768115684083247</v>
      </c>
      <c r="AL609" s="47">
        <f t="shared" si="81"/>
        <v>0.59</v>
      </c>
    </row>
    <row r="610" spans="1:38" x14ac:dyDescent="0.25">
      <c r="A610" s="15">
        <v>0.59099999999999997</v>
      </c>
      <c r="B610" s="116">
        <f>VLOOKUP($A610,APropertiesDimless!$A$7:$I$1007,VLOOKUP(Span,Data!$N$4:$Y$11,Data!$Y$1,FALSE),FALSE)</f>
        <v>0.681207554702144</v>
      </c>
      <c r="C610" s="6">
        <f t="shared" si="77"/>
        <v>0.93160377735107192</v>
      </c>
      <c r="D610" s="116">
        <f>VLOOKUP($A610,AProperties!$AE$8:$AM$1007,VLOOKUP(Span,Data!$N$4:$Y$11,Data!$Y$1,FALSE),FALSE)</f>
        <v>0.70349234565999585</v>
      </c>
      <c r="E610" s="116">
        <f t="shared" si="78"/>
        <v>1.1197572103497322</v>
      </c>
      <c r="F610" s="6">
        <f t="shared" si="82"/>
        <v>1.8182142148656757</v>
      </c>
      <c r="G610" s="9"/>
      <c r="H610" s="15">
        <f t="shared" si="79"/>
        <v>0.59099999999999997</v>
      </c>
      <c r="I610" s="6">
        <f>VLOOKUP(H610,AProperties!$AO$8:$AW$1007,VLOOKUP(Span,Data!$N$4:$Y$11,Data!$Y$1,FALSE),FALSE)^(2/3)</f>
        <v>0.41854709186145478</v>
      </c>
      <c r="J610" s="15">
        <f>$I610*(Slope^0.5)/VLOOKUP($H610,AProperties!$AY$8:$BG$1007,VLOOKUP(Span,Data!$N$4:$Y$11,Data!$Y$1,FALSE),FALSE)</f>
        <v>1.4671861110726394</v>
      </c>
      <c r="K610" s="15">
        <f>$J610*VLOOKUP($H610,AProperties!$A$8:$I$1007,VLOOKUP(Span,Data!$N$4:$Y$11,Data!$Y$1,FALSE),FALSE)</f>
        <v>1.0011449256741312</v>
      </c>
      <c r="L610" s="15">
        <f t="shared" si="83"/>
        <v>1.4671861110726394</v>
      </c>
      <c r="M610" s="15">
        <f t="shared" si="84"/>
        <v>0.59099999999999997</v>
      </c>
      <c r="O610" s="28">
        <f t="shared" si="80"/>
        <v>0.59099999999999997</v>
      </c>
      <c r="P610" s="19">
        <f>AA610*VLOOKUP($O610,AProperties!$A$8:$I$1007,VLOOKUP(Span,Data!$N$4:$Y$11,Data!$Y$1,FALSE),FALSE)</f>
        <v>0.40871570441303523</v>
      </c>
      <c r="Q610" s="19">
        <f>AB610*VLOOKUP($O610,AProperties!$A$8:$I$1007,VLOOKUP(Span,Data!$N$4:$Y$11,Data!$Y$1,FALSE),FALSE)</f>
        <v>0.57801129233578752</v>
      </c>
      <c r="R610" s="19">
        <f>AC610*VLOOKUP($O610,AProperties!$A$8:$I$1007,VLOOKUP(Span,Data!$N$4:$Y$11,Data!$Y$1,FALSE),FALSE)</f>
        <v>0.81743140882607046</v>
      </c>
      <c r="S610" s="19">
        <f>AD610*VLOOKUP($O610,AProperties!$A$8:$I$1007,VLOOKUP(Span,Data!$N$4:$Y$11,Data!$Y$1,FALSE),FALSE)</f>
        <v>1.0011449256741312</v>
      </c>
      <c r="T610" s="19">
        <f>AE610*VLOOKUP($O610,AProperties!$A$8:$I$1007,VLOOKUP(Span,Data!$N$4:$Y$11,Data!$Y$1,FALSE),FALSE)</f>
        <v>1.156022584671575</v>
      </c>
      <c r="U610" s="19">
        <f>AF610*VLOOKUP($O610,AProperties!$A$8:$I$1007,VLOOKUP(Span,Data!$N$4:$Y$11,Data!$Y$1,FALSE),FALSE)</f>
        <v>1.292472541425324</v>
      </c>
      <c r="V610" s="19">
        <f>AG610*VLOOKUP($O610,AProperties!$A$8:$I$1007,VLOOKUP(Span,Data!$N$4:$Y$11,Data!$Y$1,FALSE),FALSE)</f>
        <v>1.4158327317893609</v>
      </c>
      <c r="W610" s="19">
        <f>AH610*VLOOKUP($O610,AProperties!$A$8:$I$1007,VLOOKUP(Span,Data!$N$4:$Y$11,Data!$Y$1,FALSE),FALSE)</f>
        <v>1.5292741345075485</v>
      </c>
      <c r="X610" s="19">
        <f>AI610*VLOOKUP($O610,AProperties!$A$8:$I$1007,VLOOKUP(Span,Data!$N$4:$Y$11,Data!$Y$1,FALSE),FALSE)</f>
        <v>1.6348628176521409</v>
      </c>
      <c r="Y610" s="19">
        <f>AJ610*VLOOKUP($O610,AProperties!$A$8:$I$1007,VLOOKUP(Span,Data!$N$4:$Y$11,Data!$Y$1,FALSE),FALSE)</f>
        <v>1.7340338770073627</v>
      </c>
      <c r="Z610" s="19">
        <f>AK610*VLOOKUP($O610,AProperties!$A$8:$I$1007,VLOOKUP(Span,Data!$N$4:$Y$11,Data!$Y$1,FALSE),FALSE)</f>
        <v>1.8278321970785154</v>
      </c>
      <c r="AA610" s="19">
        <f>$I610*AA$19^0.5/VLOOKUP($O610,AProperties!$AY$8:$BG$1007,VLOOKUP(Span,Data!$N$4:$Y$11,Data!$Y$1,FALSE),FALSE)</f>
        <v>0.59897622163772846</v>
      </c>
      <c r="AB610" s="19">
        <f>$I610*AB$19^0.5/VLOOKUP($O610,AProperties!$AY$8:$BG$1007,VLOOKUP(Span,Data!$N$4:$Y$11,Data!$Y$1,FALSE),FALSE)</f>
        <v>0.84708029617906855</v>
      </c>
      <c r="AC610" s="19">
        <f>$I610*AC$19^0.5/VLOOKUP($O610,AProperties!$AY$8:$BG$1007,VLOOKUP(Span,Data!$N$4:$Y$11,Data!$Y$1,FALSE),FALSE)</f>
        <v>1.1979524432754569</v>
      </c>
      <c r="AD610" s="19">
        <f>$I610*AD$19^0.5/VLOOKUP($O610,AProperties!$AY$8:$BG$1007,VLOOKUP(Span,Data!$N$4:$Y$11,Data!$Y$1,FALSE),FALSE)</f>
        <v>1.4671861110726394</v>
      </c>
      <c r="AE610" s="19">
        <f>$I610*AE$19^0.5/VLOOKUP($O610,AProperties!$AY$8:$BG$1007,VLOOKUP(Span,Data!$N$4:$Y$11,Data!$Y$1,FALSE),FALSE)</f>
        <v>1.6941605923581371</v>
      </c>
      <c r="AF610" s="19">
        <f>$I610*AF$19^0.5/VLOOKUP($O610,AProperties!$AY$8:$BG$1007,VLOOKUP(Span,Data!$N$4:$Y$11,Data!$Y$1,FALSE),FALSE)</f>
        <v>1.8941291246570526</v>
      </c>
      <c r="AG610" s="19">
        <f>$I610*AG$19^0.5/VLOOKUP($O610,AProperties!$AY$8:$BG$1007,VLOOKUP(Span,Data!$N$4:$Y$11,Data!$Y$1,FALSE),FALSE)</f>
        <v>2.0749144968043653</v>
      </c>
      <c r="AH610" s="19">
        <f>$I610*AH$19^0.5/VLOOKUP($O610,AProperties!$AY$8:$BG$1007,VLOOKUP(Span,Data!$N$4:$Y$11,Data!$Y$1,FALSE),FALSE)</f>
        <v>2.2411638041927526</v>
      </c>
      <c r="AI610" s="19">
        <f>$I610*AI$19^0.5/VLOOKUP($O610,AProperties!$AY$8:$BG$1007,VLOOKUP(Span,Data!$N$4:$Y$11,Data!$Y$1,FALSE),FALSE)</f>
        <v>2.3959048865509138</v>
      </c>
      <c r="AJ610" s="19">
        <f>$I610*AJ$19^0.5/VLOOKUP($O610,AProperties!$AY$8:$BG$1007,VLOOKUP(Span,Data!$N$4:$Y$11,Data!$Y$1,FALSE),FALSE)</f>
        <v>2.5412408885372058</v>
      </c>
      <c r="AK610" s="19">
        <f>$I610*AK$19^0.5/VLOOKUP($O610,AProperties!$AY$8:$BG$1007,VLOOKUP(Span,Data!$N$4:$Y$11,Data!$Y$1,FALSE),FALSE)</f>
        <v>2.6787030969758829</v>
      </c>
      <c r="AL610" s="47">
        <f t="shared" si="81"/>
        <v>0.59099999999999997</v>
      </c>
    </row>
    <row r="611" spans="1:38" x14ac:dyDescent="0.25">
      <c r="A611" s="15">
        <v>0.59199999999999997</v>
      </c>
      <c r="B611" s="116">
        <f>VLOOKUP($A611,APropertiesDimless!$A$7:$I$1007,VLOOKUP(Span,Data!$N$4:$Y$11,Data!$Y$1,FALSE),FALSE)</f>
        <v>0.68281324272512056</v>
      </c>
      <c r="C611" s="6">
        <f t="shared" si="77"/>
        <v>0.93340662136256025</v>
      </c>
      <c r="D611" s="116">
        <f>VLOOKUP($A611,AProperties!$AE$8:$AM$1007,VLOOKUP(Span,Data!$N$4:$Y$11,Data!$Y$1,FALSE),FALSE)</f>
        <v>0.70452460115857518</v>
      </c>
      <c r="E611" s="116">
        <f t="shared" si="78"/>
        <v>1.122367185664916</v>
      </c>
      <c r="F611" s="6">
        <f t="shared" si="82"/>
        <v>1.8230268911507455</v>
      </c>
      <c r="G611" s="9"/>
      <c r="H611" s="15">
        <f t="shared" si="79"/>
        <v>0.59199999999999997</v>
      </c>
      <c r="I611" s="6">
        <f>VLOOKUP(H611,AProperties!$AO$8:$AW$1007,VLOOKUP(Span,Data!$N$4:$Y$11,Data!$Y$1,FALSE),FALSE)^(2/3)</f>
        <v>0.41874051459819378</v>
      </c>
      <c r="J611" s="15">
        <f>$I611*(Slope^0.5)/VLOOKUP($H611,AProperties!$AY$8:$BG$1007,VLOOKUP(Span,Data!$N$4:$Y$11,Data!$Y$1,FALSE),FALSE)</f>
        <v>1.4682193010706635</v>
      </c>
      <c r="K611" s="15">
        <f>$J611*VLOOKUP($H611,AProperties!$A$8:$I$1007,VLOOKUP(Span,Data!$N$4:$Y$11,Data!$Y$1,FALSE),FALSE)</f>
        <v>1.0033199748162367</v>
      </c>
      <c r="L611" s="15">
        <f t="shared" si="83"/>
        <v>1.4682193010706635</v>
      </c>
      <c r="M611" s="15">
        <f t="shared" si="84"/>
        <v>0.59199999999999997</v>
      </c>
      <c r="O611" s="28">
        <f t="shared" si="80"/>
        <v>0.59199999999999997</v>
      </c>
      <c r="P611" s="19">
        <f>AA611*VLOOKUP($O611,AProperties!$A$8:$I$1007,VLOOKUP(Span,Data!$N$4:$Y$11,Data!$Y$1,FALSE),FALSE)</f>
        <v>0.40960366450697466</v>
      </c>
      <c r="Q611" s="19">
        <f>AB611*VLOOKUP($O611,AProperties!$A$8:$I$1007,VLOOKUP(Span,Data!$N$4:$Y$11,Data!$Y$1,FALSE),FALSE)</f>
        <v>0.57926705754348273</v>
      </c>
      <c r="R611" s="19">
        <f>AC611*VLOOKUP($O611,AProperties!$A$8:$I$1007,VLOOKUP(Span,Data!$N$4:$Y$11,Data!$Y$1,FALSE),FALSE)</f>
        <v>0.81920732901394933</v>
      </c>
      <c r="S611" s="19">
        <f>AD611*VLOOKUP($O611,AProperties!$A$8:$I$1007,VLOOKUP(Span,Data!$N$4:$Y$11,Data!$Y$1,FALSE),FALSE)</f>
        <v>1.0033199748162367</v>
      </c>
      <c r="T611" s="19">
        <f>AE611*VLOOKUP($O611,AProperties!$A$8:$I$1007,VLOOKUP(Span,Data!$N$4:$Y$11,Data!$Y$1,FALSE),FALSE)</f>
        <v>1.1585341150869655</v>
      </c>
      <c r="U611" s="19">
        <f>AF611*VLOOKUP($O611,AProperties!$A$8:$I$1007,VLOOKUP(Span,Data!$N$4:$Y$11,Data!$Y$1,FALSE),FALSE)</f>
        <v>1.2952805177935096</v>
      </c>
      <c r="V611" s="19">
        <f>AG611*VLOOKUP($O611,AProperties!$A$8:$I$1007,VLOOKUP(Span,Data!$N$4:$Y$11,Data!$Y$1,FALSE),FALSE)</f>
        <v>1.418908715784954</v>
      </c>
      <c r="W611" s="19">
        <f>AH611*VLOOKUP($O611,AProperties!$A$8:$I$1007,VLOOKUP(Span,Data!$N$4:$Y$11,Data!$Y$1,FALSE),FALSE)</f>
        <v>1.532596576952197</v>
      </c>
      <c r="X611" s="19">
        <f>AI611*VLOOKUP($O611,AProperties!$A$8:$I$1007,VLOOKUP(Span,Data!$N$4:$Y$11,Data!$Y$1,FALSE),FALSE)</f>
        <v>1.6384146580278987</v>
      </c>
      <c r="Y611" s="19">
        <f>AJ611*VLOOKUP($O611,AProperties!$A$8:$I$1007,VLOOKUP(Span,Data!$N$4:$Y$11,Data!$Y$1,FALSE),FALSE)</f>
        <v>1.7378011726304476</v>
      </c>
      <c r="Z611" s="19">
        <f>AK611*VLOOKUP($O611,AProperties!$A$8:$I$1007,VLOOKUP(Span,Data!$N$4:$Y$11,Data!$Y$1,FALSE),FALSE)</f>
        <v>1.8318032753412263</v>
      </c>
      <c r="AA611" s="19">
        <f>$I611*AA$19^0.5/VLOOKUP($O611,AProperties!$AY$8:$BG$1007,VLOOKUP(Span,Data!$N$4:$Y$11,Data!$Y$1,FALSE),FALSE)</f>
        <v>0.5993980196881461</v>
      </c>
      <c r="AB611" s="19">
        <f>$I611*AB$19^0.5/VLOOKUP($O611,AProperties!$AY$8:$BG$1007,VLOOKUP(Span,Data!$N$4:$Y$11,Data!$Y$1,FALSE),FALSE)</f>
        <v>0.84767680870255169</v>
      </c>
      <c r="AC611" s="19">
        <f>$I611*AC$19^0.5/VLOOKUP($O611,AProperties!$AY$8:$BG$1007,VLOOKUP(Span,Data!$N$4:$Y$11,Data!$Y$1,FALSE),FALSE)</f>
        <v>1.1987960393762922</v>
      </c>
      <c r="AD611" s="19">
        <f>$I611*AD$19^0.5/VLOOKUP($O611,AProperties!$AY$8:$BG$1007,VLOOKUP(Span,Data!$N$4:$Y$11,Data!$Y$1,FALSE),FALSE)</f>
        <v>1.4682193010706635</v>
      </c>
      <c r="AE611" s="19">
        <f>$I611*AE$19^0.5/VLOOKUP($O611,AProperties!$AY$8:$BG$1007,VLOOKUP(Span,Data!$N$4:$Y$11,Data!$Y$1,FALSE),FALSE)</f>
        <v>1.6953536174051034</v>
      </c>
      <c r="AF611" s="19">
        <f>$I611*AF$19^0.5/VLOOKUP($O611,AProperties!$AY$8:$BG$1007,VLOOKUP(Span,Data!$N$4:$Y$11,Data!$Y$1,FALSE),FALSE)</f>
        <v>1.8954629672089909</v>
      </c>
      <c r="AG611" s="19">
        <f>$I611*AG$19^0.5/VLOOKUP($O611,AProperties!$AY$8:$BG$1007,VLOOKUP(Span,Data!$N$4:$Y$11,Data!$Y$1,FALSE),FALSE)</f>
        <v>2.0763756481120788</v>
      </c>
      <c r="AH611" s="19">
        <f>$I611*AH$19^0.5/VLOOKUP($O611,AProperties!$AY$8:$BG$1007,VLOOKUP(Span,Data!$N$4:$Y$11,Data!$Y$1,FALSE),FALSE)</f>
        <v>2.2427420279838244</v>
      </c>
      <c r="AI611" s="19">
        <f>$I611*AI$19^0.5/VLOOKUP($O611,AProperties!$AY$8:$BG$1007,VLOOKUP(Span,Data!$N$4:$Y$11,Data!$Y$1,FALSE),FALSE)</f>
        <v>2.3975920787525844</v>
      </c>
      <c r="AJ611" s="19">
        <f>$I611*AJ$19^0.5/VLOOKUP($O611,AProperties!$AY$8:$BG$1007,VLOOKUP(Span,Data!$N$4:$Y$11,Data!$Y$1,FALSE),FALSE)</f>
        <v>2.5430304261076544</v>
      </c>
      <c r="AK611" s="19">
        <f>$I611*AK$19^0.5/VLOOKUP($O611,AProperties!$AY$8:$BG$1007,VLOOKUP(Span,Data!$N$4:$Y$11,Data!$Y$1,FALSE),FALSE)</f>
        <v>2.6805894352029038</v>
      </c>
      <c r="AL611" s="47">
        <f t="shared" si="81"/>
        <v>0.59199999999999997</v>
      </c>
    </row>
    <row r="612" spans="1:38" x14ac:dyDescent="0.25">
      <c r="A612" s="15">
        <v>0.59299999999999997</v>
      </c>
      <c r="B612" s="116">
        <f>VLOOKUP($A612,APropertiesDimless!$A$7:$I$1007,VLOOKUP(Span,Data!$N$4:$Y$11,Data!$Y$1,FALSE),FALSE)</f>
        <v>0.68442256587672357</v>
      </c>
      <c r="C612" s="6">
        <f t="shared" si="77"/>
        <v>0.93521128293836175</v>
      </c>
      <c r="D612" s="116">
        <f>VLOOKUP($A612,AProperties!$AE$8:$AM$1007,VLOOKUP(Span,Data!$N$4:$Y$11,Data!$Y$1,FALSE),FALSE)</f>
        <v>0.70555593866274291</v>
      </c>
      <c r="E612" s="116">
        <f t="shared" si="78"/>
        <v>1.1249810926775154</v>
      </c>
      <c r="F612" s="6">
        <f t="shared" si="82"/>
        <v>1.8278458042230605</v>
      </c>
      <c r="G612" s="9"/>
      <c r="H612" s="15">
        <f t="shared" si="79"/>
        <v>0.59299999999999997</v>
      </c>
      <c r="I612" s="6">
        <f>VLOOKUP(H612,AProperties!$AO$8:$AW$1007,VLOOKUP(Span,Data!$N$4:$Y$11,Data!$Y$1,FALSE),FALSE)^(2/3)</f>
        <v>0.41893303862827452</v>
      </c>
      <c r="J612" s="15">
        <f>$I612*(Slope^0.5)/VLOOKUP($H612,AProperties!$AY$8:$BG$1007,VLOOKUP(Span,Data!$N$4:$Y$11,Data!$Y$1,FALSE),FALSE)</f>
        <v>1.4692496481506598</v>
      </c>
      <c r="K612" s="15">
        <f>$J612*VLOOKUP($H612,AProperties!$A$8:$I$1007,VLOOKUP(Span,Data!$N$4:$Y$11,Data!$Y$1,FALSE),FALSE)</f>
        <v>1.0054938390871573</v>
      </c>
      <c r="L612" s="15">
        <f t="shared" si="83"/>
        <v>1.4692496481506598</v>
      </c>
      <c r="M612" s="15">
        <f t="shared" si="84"/>
        <v>0.59299999999999997</v>
      </c>
      <c r="O612" s="28">
        <f t="shared" si="80"/>
        <v>0.59299999999999997</v>
      </c>
      <c r="P612" s="19">
        <f>AA612*VLOOKUP($O612,AProperties!$A$8:$I$1007,VLOOKUP(Span,Data!$N$4:$Y$11,Data!$Y$1,FALSE),FALSE)</f>
        <v>0.41049114087927852</v>
      </c>
      <c r="Q612" s="19">
        <f>AB612*VLOOKUP($O612,AProperties!$A$8:$I$1007,VLOOKUP(Span,Data!$N$4:$Y$11,Data!$Y$1,FALSE),FALSE)</f>
        <v>0.58052213866548041</v>
      </c>
      <c r="R612" s="19">
        <f>AC612*VLOOKUP($O612,AProperties!$A$8:$I$1007,VLOOKUP(Span,Data!$N$4:$Y$11,Data!$Y$1,FALSE),FALSE)</f>
        <v>0.82098228175855703</v>
      </c>
      <c r="S612" s="19">
        <f>AD612*VLOOKUP($O612,AProperties!$A$8:$I$1007,VLOOKUP(Span,Data!$N$4:$Y$11,Data!$Y$1,FALSE),FALSE)</f>
        <v>1.0054938390871573</v>
      </c>
      <c r="T612" s="19">
        <f>AE612*VLOOKUP($O612,AProperties!$A$8:$I$1007,VLOOKUP(Span,Data!$N$4:$Y$11,Data!$Y$1,FALSE),FALSE)</f>
        <v>1.1610442773309608</v>
      </c>
      <c r="U612" s="19">
        <f>AF612*VLOOKUP($O612,AProperties!$A$8:$I$1007,VLOOKUP(Span,Data!$N$4:$Y$11,Data!$Y$1,FALSE),FALSE)</f>
        <v>1.2980869644995732</v>
      </c>
      <c r="V612" s="19">
        <f>AG612*VLOOKUP($O612,AProperties!$A$8:$I$1007,VLOOKUP(Span,Data!$N$4:$Y$11,Data!$Y$1,FALSE),FALSE)</f>
        <v>1.4219830241196481</v>
      </c>
      <c r="W612" s="19">
        <f>AH612*VLOOKUP($O612,AProperties!$A$8:$I$1007,VLOOKUP(Span,Data!$N$4:$Y$11,Data!$Y$1,FALSE),FALSE)</f>
        <v>1.535917209476215</v>
      </c>
      <c r="X612" s="19">
        <f>AI612*VLOOKUP($O612,AProperties!$A$8:$I$1007,VLOOKUP(Span,Data!$N$4:$Y$11,Data!$Y$1,FALSE),FALSE)</f>
        <v>1.6419645635171141</v>
      </c>
      <c r="Y612" s="19">
        <f>AJ612*VLOOKUP($O612,AProperties!$A$8:$I$1007,VLOOKUP(Span,Data!$N$4:$Y$11,Data!$Y$1,FALSE),FALSE)</f>
        <v>1.7415664159964412</v>
      </c>
      <c r="Z612" s="19">
        <f>AK612*VLOOKUP($O612,AProperties!$A$8:$I$1007,VLOOKUP(Span,Data!$N$4:$Y$11,Data!$Y$1,FALSE),FALSE)</f>
        <v>1.835772190335019</v>
      </c>
      <c r="AA612" s="19">
        <f>$I612*AA$19^0.5/VLOOKUP($O612,AProperties!$AY$8:$BG$1007,VLOOKUP(Span,Data!$N$4:$Y$11,Data!$Y$1,FALSE),FALSE)</f>
        <v>0.59981865712213911</v>
      </c>
      <c r="AB612" s="19">
        <f>$I612*AB$19^0.5/VLOOKUP($O612,AProperties!$AY$8:$BG$1007,VLOOKUP(Span,Data!$N$4:$Y$11,Data!$Y$1,FALSE),FALSE)</f>
        <v>0.84827167986654639</v>
      </c>
      <c r="AC612" s="19">
        <f>$I612*AC$19^0.5/VLOOKUP($O612,AProperties!$AY$8:$BG$1007,VLOOKUP(Span,Data!$N$4:$Y$11,Data!$Y$1,FALSE),FALSE)</f>
        <v>1.1996373142442782</v>
      </c>
      <c r="AD612" s="19">
        <f>$I612*AD$19^0.5/VLOOKUP($O612,AProperties!$AY$8:$BG$1007,VLOOKUP(Span,Data!$N$4:$Y$11,Data!$Y$1,FALSE),FALSE)</f>
        <v>1.4692496481506598</v>
      </c>
      <c r="AE612" s="19">
        <f>$I612*AE$19^0.5/VLOOKUP($O612,AProperties!$AY$8:$BG$1007,VLOOKUP(Span,Data!$N$4:$Y$11,Data!$Y$1,FALSE),FALSE)</f>
        <v>1.6965433597330928</v>
      </c>
      <c r="AF612" s="19">
        <f>$I612*AF$19^0.5/VLOOKUP($O612,AProperties!$AY$8:$BG$1007,VLOOKUP(Span,Data!$N$4:$Y$11,Data!$Y$1,FALSE),FALSE)</f>
        <v>1.8967931395695372</v>
      </c>
      <c r="AG612" s="19">
        <f>$I612*AG$19^0.5/VLOOKUP($O612,AProperties!$AY$8:$BG$1007,VLOOKUP(Span,Data!$N$4:$Y$11,Data!$Y$1,FALSE),FALSE)</f>
        <v>2.0778327789265609</v>
      </c>
      <c r="AH612" s="19">
        <f>$I612*AH$19^0.5/VLOOKUP($O612,AProperties!$AY$8:$BG$1007,VLOOKUP(Span,Data!$N$4:$Y$11,Data!$Y$1,FALSE),FALSE)</f>
        <v>2.244315909145878</v>
      </c>
      <c r="AI612" s="19">
        <f>$I612*AI$19^0.5/VLOOKUP($O612,AProperties!$AY$8:$BG$1007,VLOOKUP(Span,Data!$N$4:$Y$11,Data!$Y$1,FALSE),FALSE)</f>
        <v>2.3992746284885564</v>
      </c>
      <c r="AJ612" s="19">
        <f>$I612*AJ$19^0.5/VLOOKUP($O612,AProperties!$AY$8:$BG$1007,VLOOKUP(Span,Data!$N$4:$Y$11,Data!$Y$1,FALSE),FALSE)</f>
        <v>2.544815039599639</v>
      </c>
      <c r="AK612" s="19">
        <f>$I612*AK$19^0.5/VLOOKUP($O612,AProperties!$AY$8:$BG$1007,VLOOKUP(Span,Data!$N$4:$Y$11,Data!$Y$1,FALSE),FALSE)</f>
        <v>2.6824705829954829</v>
      </c>
      <c r="AL612" s="47">
        <f t="shared" si="81"/>
        <v>0.59299999999999997</v>
      </c>
    </row>
    <row r="613" spans="1:38" x14ac:dyDescent="0.25">
      <c r="A613" s="15">
        <v>0.59399999999999997</v>
      </c>
      <c r="B613" s="116">
        <f>VLOOKUP($A613,APropertiesDimless!$A$7:$I$1007,VLOOKUP(Span,Data!$N$4:$Y$11,Data!$Y$1,FALSE),FALSE)</f>
        <v>0.68603554772020314</v>
      </c>
      <c r="C613" s="6">
        <f t="shared" si="77"/>
        <v>0.93701777386010154</v>
      </c>
      <c r="D613" s="116">
        <f>VLOOKUP($A613,AProperties!$AE$8:$AM$1007,VLOOKUP(Span,Data!$N$4:$Y$11,Data!$Y$1,FALSE),FALSE)</f>
        <v>0.70658635565403927</v>
      </c>
      <c r="E613" s="116">
        <f t="shared" si="78"/>
        <v>1.1275989490263021</v>
      </c>
      <c r="F613" s="6">
        <f t="shared" si="82"/>
        <v>1.8326709726233719</v>
      </c>
      <c r="G613" s="9"/>
      <c r="H613" s="15">
        <f t="shared" si="79"/>
        <v>0.59399999999999997</v>
      </c>
      <c r="I613" s="6">
        <f>VLOOKUP(H613,AProperties!$AO$8:$AW$1007,VLOOKUP(Span,Data!$N$4:$Y$11,Data!$Y$1,FALSE),FALSE)^(2/3)</f>
        <v>0.41912466429740047</v>
      </c>
      <c r="J613" s="15">
        <f>$I613*(Slope^0.5)/VLOOKUP($H613,AProperties!$AY$8:$BG$1007,VLOOKUP(Span,Data!$N$4:$Y$11,Data!$Y$1,FALSE),FALSE)</f>
        <v>1.470277152235776</v>
      </c>
      <c r="K613" s="15">
        <f>$J613*VLOOKUP($H613,AProperties!$A$8:$I$1007,VLOOKUP(Span,Data!$N$4:$Y$11,Data!$Y$1,FALSE),FALSE)</f>
        <v>1.0076665035585606</v>
      </c>
      <c r="L613" s="15">
        <f t="shared" si="83"/>
        <v>1.470277152235776</v>
      </c>
      <c r="M613" s="15">
        <f t="shared" si="84"/>
        <v>0.59399999999999997</v>
      </c>
      <c r="O613" s="28">
        <f t="shared" si="80"/>
        <v>0.59399999999999997</v>
      </c>
      <c r="P613" s="19">
        <f>AA613*VLOOKUP($O613,AProperties!$A$8:$I$1007,VLOOKUP(Span,Data!$N$4:$Y$11,Data!$Y$1,FALSE),FALSE)</f>
        <v>0.41137812743548052</v>
      </c>
      <c r="Q613" s="19">
        <f>AB613*VLOOKUP($O613,AProperties!$A$8:$I$1007,VLOOKUP(Span,Data!$N$4:$Y$11,Data!$Y$1,FALSE),FALSE)</f>
        <v>0.58177652708290406</v>
      </c>
      <c r="R613" s="19">
        <f>AC613*VLOOKUP($O613,AProperties!$A$8:$I$1007,VLOOKUP(Span,Data!$N$4:$Y$11,Data!$Y$1,FALSE),FALSE)</f>
        <v>0.82275625487096105</v>
      </c>
      <c r="S613" s="19">
        <f>AD613*VLOOKUP($O613,AProperties!$A$8:$I$1007,VLOOKUP(Span,Data!$N$4:$Y$11,Data!$Y$1,FALSE),FALSE)</f>
        <v>1.0076665035585606</v>
      </c>
      <c r="T613" s="19">
        <f>AE613*VLOOKUP($O613,AProperties!$A$8:$I$1007,VLOOKUP(Span,Data!$N$4:$Y$11,Data!$Y$1,FALSE),FALSE)</f>
        <v>1.1635530541658081</v>
      </c>
      <c r="U613" s="19">
        <f>AF613*VLOOKUP($O613,AProperties!$A$8:$I$1007,VLOOKUP(Span,Data!$N$4:$Y$11,Data!$Y$1,FALSE),FALSE)</f>
        <v>1.3008918622711207</v>
      </c>
      <c r="V613" s="19">
        <f>AG613*VLOOKUP($O613,AProperties!$A$8:$I$1007,VLOOKUP(Span,Data!$N$4:$Y$11,Data!$Y$1,FALSE),FALSE)</f>
        <v>1.4250556356815931</v>
      </c>
      <c r="W613" s="19">
        <f>AH613*VLOOKUP($O613,AProperties!$A$8:$I$1007,VLOOKUP(Span,Data!$N$4:$Y$11,Data!$Y$1,FALSE),FALSE)</f>
        <v>1.5392360092761976</v>
      </c>
      <c r="X613" s="19">
        <f>AI613*VLOOKUP($O613,AProperties!$A$8:$I$1007,VLOOKUP(Span,Data!$N$4:$Y$11,Data!$Y$1,FALSE),FALSE)</f>
        <v>1.6455125097419221</v>
      </c>
      <c r="Y613" s="19">
        <f>AJ613*VLOOKUP($O613,AProperties!$A$8:$I$1007,VLOOKUP(Span,Data!$N$4:$Y$11,Data!$Y$1,FALSE),FALSE)</f>
        <v>1.7453295812487122</v>
      </c>
      <c r="Z613" s="19">
        <f>AK613*VLOOKUP($O613,AProperties!$A$8:$I$1007,VLOOKUP(Span,Data!$N$4:$Y$11,Data!$Y$1,FALSE),FALSE)</f>
        <v>1.8397389148046113</v>
      </c>
      <c r="AA613" s="19">
        <f>$I613*AA$19^0.5/VLOOKUP($O613,AProperties!$AY$8:$BG$1007,VLOOKUP(Span,Data!$N$4:$Y$11,Data!$Y$1,FALSE),FALSE)</f>
        <v>0.60023813390833247</v>
      </c>
      <c r="AB613" s="19">
        <f>$I613*AB$19^0.5/VLOOKUP($O613,AProperties!$AY$8:$BG$1007,VLOOKUP(Span,Data!$N$4:$Y$11,Data!$Y$1,FALSE),FALSE)</f>
        <v>0.84886490962668182</v>
      </c>
      <c r="AC613" s="19">
        <f>$I613*AC$19^0.5/VLOOKUP($O613,AProperties!$AY$8:$BG$1007,VLOOKUP(Span,Data!$N$4:$Y$11,Data!$Y$1,FALSE),FALSE)</f>
        <v>1.2004762678166649</v>
      </c>
      <c r="AD613" s="19">
        <f>$I613*AD$19^0.5/VLOOKUP($O613,AProperties!$AY$8:$BG$1007,VLOOKUP(Span,Data!$N$4:$Y$11,Data!$Y$1,FALSE),FALSE)</f>
        <v>1.470277152235776</v>
      </c>
      <c r="AE613" s="19">
        <f>$I613*AE$19^0.5/VLOOKUP($O613,AProperties!$AY$8:$BG$1007,VLOOKUP(Span,Data!$N$4:$Y$11,Data!$Y$1,FALSE),FALSE)</f>
        <v>1.6977298192533636</v>
      </c>
      <c r="AF613" s="19">
        <f>$I613*AF$19^0.5/VLOOKUP($O613,AProperties!$AY$8:$BG$1007,VLOOKUP(Span,Data!$N$4:$Y$11,Data!$Y$1,FALSE),FALSE)</f>
        <v>1.8981196416394759</v>
      </c>
      <c r="AG613" s="19">
        <f>$I613*AG$19^0.5/VLOOKUP($O613,AProperties!$AY$8:$BG$1007,VLOOKUP(Span,Data!$N$4:$Y$11,Data!$Y$1,FALSE),FALSE)</f>
        <v>2.0792858891391264</v>
      </c>
      <c r="AH613" s="19">
        <f>$I613*AH$19^0.5/VLOOKUP($O613,AProperties!$AY$8:$BG$1007,VLOOKUP(Span,Data!$N$4:$Y$11,Data!$Y$1,FALSE),FALSE)</f>
        <v>2.2458854475615184</v>
      </c>
      <c r="AI613" s="19">
        <f>$I613*AI$19^0.5/VLOOKUP($O613,AProperties!$AY$8:$BG$1007,VLOOKUP(Span,Data!$N$4:$Y$11,Data!$Y$1,FALSE),FALSE)</f>
        <v>2.4009525356333299</v>
      </c>
      <c r="AJ613" s="19">
        <f>$I613*AJ$19^0.5/VLOOKUP($O613,AProperties!$AY$8:$BG$1007,VLOOKUP(Span,Data!$N$4:$Y$11,Data!$Y$1,FALSE),FALSE)</f>
        <v>2.5465947288800455</v>
      </c>
      <c r="AK613" s="19">
        <f>$I613*AK$19^0.5/VLOOKUP($O613,AProperties!$AY$8:$BG$1007,VLOOKUP(Span,Data!$N$4:$Y$11,Data!$Y$1,FALSE),FALSE)</f>
        <v>2.6843465402133058</v>
      </c>
      <c r="AL613" s="47">
        <f t="shared" si="81"/>
        <v>0.59399999999999997</v>
      </c>
    </row>
    <row r="614" spans="1:38" x14ac:dyDescent="0.25">
      <c r="A614" s="15">
        <v>0.59499999999999997</v>
      </c>
      <c r="B614" s="116">
        <f>VLOOKUP($A614,APropertiesDimless!$A$7:$I$1007,VLOOKUP(Span,Data!$N$4:$Y$11,Data!$Y$1,FALSE),FALSE)</f>
        <v>0.68765221202102744</v>
      </c>
      <c r="C614" s="6">
        <f t="shared" si="77"/>
        <v>0.93882610601051364</v>
      </c>
      <c r="D614" s="116">
        <f>VLOOKUP($A614,AProperties!$AE$8:$AM$1007,VLOOKUP(Span,Data!$N$4:$Y$11,Data!$Y$1,FALSE),FALSE)</f>
        <v>0.70761584960725121</v>
      </c>
      <c r="E614" s="116">
        <f t="shared" si="78"/>
        <v>1.1302207725047855</v>
      </c>
      <c r="F614" s="6">
        <f t="shared" si="82"/>
        <v>1.8375024151131547</v>
      </c>
      <c r="G614" s="9"/>
      <c r="H614" s="15">
        <f t="shared" si="79"/>
        <v>0.59499999999999997</v>
      </c>
      <c r="I614" s="6">
        <f>VLOOKUP(H614,AProperties!$AO$8:$AW$1007,VLOOKUP(Span,Data!$N$4:$Y$11,Data!$Y$1,FALSE),FALSE)^(2/3)</f>
        <v>0.4193153919419661</v>
      </c>
      <c r="J614" s="15">
        <f>$I614*(Slope^0.5)/VLOOKUP($H614,AProperties!$AY$8:$BG$1007,VLOOKUP(Span,Data!$N$4:$Y$11,Data!$Y$1,FALSE),FALSE)</f>
        <v>1.4713018132236988</v>
      </c>
      <c r="K614" s="15">
        <f>$J614*VLOOKUP($H614,AProperties!$A$8:$I$1007,VLOOKUP(Span,Data!$N$4:$Y$11,Data!$Y$1,FALSE),FALSE)</f>
        <v>1.0098379532798714</v>
      </c>
      <c r="L614" s="15">
        <f t="shared" si="83"/>
        <v>1.4713018132236988</v>
      </c>
      <c r="M614" s="15">
        <f t="shared" si="84"/>
        <v>0.59499999999999997</v>
      </c>
      <c r="O614" s="28">
        <f t="shared" si="80"/>
        <v>0.59499999999999997</v>
      </c>
      <c r="P614" s="19">
        <f>AA614*VLOOKUP($O614,AProperties!$A$8:$I$1007,VLOOKUP(Span,Data!$N$4:$Y$11,Data!$Y$1,FALSE),FALSE)</f>
        <v>0.41226461807203379</v>
      </c>
      <c r="Q614" s="19">
        <f>AB614*VLOOKUP($O614,AProperties!$A$8:$I$1007,VLOOKUP(Span,Data!$N$4:$Y$11,Data!$Y$1,FALSE),FALSE)</f>
        <v>0.58303021416403444</v>
      </c>
      <c r="R614" s="19">
        <f>AC614*VLOOKUP($O614,AProperties!$A$8:$I$1007,VLOOKUP(Span,Data!$N$4:$Y$11,Data!$Y$1,FALSE),FALSE)</f>
        <v>0.82452923614406759</v>
      </c>
      <c r="S614" s="19">
        <f>AD614*VLOOKUP($O614,AProperties!$A$8:$I$1007,VLOOKUP(Span,Data!$N$4:$Y$11,Data!$Y$1,FALSE),FALSE)</f>
        <v>1.0098379532798714</v>
      </c>
      <c r="T614" s="19">
        <f>AE614*VLOOKUP($O614,AProperties!$A$8:$I$1007,VLOOKUP(Span,Data!$N$4:$Y$11,Data!$Y$1,FALSE),FALSE)</f>
        <v>1.1660604283280689</v>
      </c>
      <c r="U614" s="19">
        <f>AF614*VLOOKUP($O614,AProperties!$A$8:$I$1007,VLOOKUP(Span,Data!$N$4:$Y$11,Data!$Y$1,FALSE),FALSE)</f>
        <v>1.3036951918070416</v>
      </c>
      <c r="V614" s="19">
        <f>AG614*VLOOKUP($O614,AProperties!$A$8:$I$1007,VLOOKUP(Span,Data!$N$4:$Y$11,Data!$Y$1,FALSE),FALSE)</f>
        <v>1.4281265293274821</v>
      </c>
      <c r="W614" s="19">
        <f>AH614*VLOOKUP($O614,AProperties!$A$8:$I$1007,VLOOKUP(Span,Data!$N$4:$Y$11,Data!$Y$1,FALSE),FALSE)</f>
        <v>1.5425529535147631</v>
      </c>
      <c r="X614" s="19">
        <f>AI614*VLOOKUP($O614,AProperties!$A$8:$I$1007,VLOOKUP(Span,Data!$N$4:$Y$11,Data!$Y$1,FALSE),FALSE)</f>
        <v>1.6490584722881352</v>
      </c>
      <c r="Y614" s="19">
        <f>AJ614*VLOOKUP($O614,AProperties!$A$8:$I$1007,VLOOKUP(Span,Data!$N$4:$Y$11,Data!$Y$1,FALSE),FALSE)</f>
        <v>1.7490906424921031</v>
      </c>
      <c r="Z614" s="19">
        <f>AK614*VLOOKUP($O614,AProperties!$A$8:$I$1007,VLOOKUP(Span,Data!$N$4:$Y$11,Data!$Y$1,FALSE),FALSE)</f>
        <v>1.8437034214541121</v>
      </c>
      <c r="AA614" s="19">
        <f>$I614*AA$19^0.5/VLOOKUP($O614,AProperties!$AY$8:$BG$1007,VLOOKUP(Span,Data!$N$4:$Y$11,Data!$Y$1,FALSE),FALSE)</f>
        <v>0.60065645000495693</v>
      </c>
      <c r="AB614" s="19">
        <f>$I614*AB$19^0.5/VLOOKUP($O614,AProperties!$AY$8:$BG$1007,VLOOKUP(Span,Data!$N$4:$Y$11,Data!$Y$1,FALSE),FALSE)</f>
        <v>0.84945649792388711</v>
      </c>
      <c r="AC614" s="19">
        <f>$I614*AC$19^0.5/VLOOKUP($O614,AProperties!$AY$8:$BG$1007,VLOOKUP(Span,Data!$N$4:$Y$11,Data!$Y$1,FALSE),FALSE)</f>
        <v>1.2013129000099139</v>
      </c>
      <c r="AD614" s="19">
        <f>$I614*AD$19^0.5/VLOOKUP($O614,AProperties!$AY$8:$BG$1007,VLOOKUP(Span,Data!$N$4:$Y$11,Data!$Y$1,FALSE),FALSE)</f>
        <v>1.4713018132236988</v>
      </c>
      <c r="AE614" s="19">
        <f>$I614*AE$19^0.5/VLOOKUP($O614,AProperties!$AY$8:$BG$1007,VLOOKUP(Span,Data!$N$4:$Y$11,Data!$Y$1,FALSE),FALSE)</f>
        <v>1.6989129958477742</v>
      </c>
      <c r="AF614" s="19">
        <f>$I614*AF$19^0.5/VLOOKUP($O614,AProperties!$AY$8:$BG$1007,VLOOKUP(Span,Data!$N$4:$Y$11,Data!$Y$1,FALSE),FALSE)</f>
        <v>1.8994424732867203</v>
      </c>
      <c r="AG614" s="19">
        <f>$I614*AG$19^0.5/VLOOKUP($O614,AProperties!$AY$8:$BG$1007,VLOOKUP(Span,Data!$N$4:$Y$11,Data!$Y$1,FALSE),FALSE)</f>
        <v>2.0807349786050815</v>
      </c>
      <c r="AH614" s="19">
        <f>$I614*AH$19^0.5/VLOOKUP($O614,AProperties!$AY$8:$BG$1007,VLOOKUP(Span,Data!$N$4:$Y$11,Data!$Y$1,FALSE),FALSE)</f>
        <v>2.2474506430744596</v>
      </c>
      <c r="AI614" s="19">
        <f>$I614*AI$19^0.5/VLOOKUP($O614,AProperties!$AY$8:$BG$1007,VLOOKUP(Span,Data!$N$4:$Y$11,Data!$Y$1,FALSE),FALSE)</f>
        <v>2.4026258000198277</v>
      </c>
      <c r="AJ614" s="19">
        <f>$I614*AJ$19^0.5/VLOOKUP($O614,AProperties!$AY$8:$BG$1007,VLOOKUP(Span,Data!$N$4:$Y$11,Data!$Y$1,FALSE),FALSE)</f>
        <v>2.548369493771661</v>
      </c>
      <c r="AK614" s="19">
        <f>$I614*AK$19^0.5/VLOOKUP($O614,AProperties!$AY$8:$BG$1007,VLOOKUP(Span,Data!$N$4:$Y$11,Data!$Y$1,FALSE),FALSE)</f>
        <v>2.6862173066695756</v>
      </c>
      <c r="AL614" s="47">
        <f t="shared" si="81"/>
        <v>0.59499999999999997</v>
      </c>
    </row>
    <row r="615" spans="1:38" x14ac:dyDescent="0.25">
      <c r="A615" s="15">
        <v>0.59599999999999997</v>
      </c>
      <c r="B615" s="116">
        <f>VLOOKUP($A615,APropertiesDimless!$A$7:$I$1007,VLOOKUP(Span,Data!$N$4:$Y$11,Data!$Y$1,FALSE),FALSE)</f>
        <v>0.68927258274913905</v>
      </c>
      <c r="C615" s="6">
        <f t="shared" si="77"/>
        <v>0.9406362913745695</v>
      </c>
      <c r="D615" s="116">
        <f>VLOOKUP($A615,AProperties!$AE$8:$AM$1007,VLOOKUP(Span,Data!$N$4:$Y$11,Data!$Y$1,FALSE),FALSE)</f>
        <v>0.70864441799036448</v>
      </c>
      <c r="E615" s="116">
        <f t="shared" si="78"/>
        <v>1.1328465810629746</v>
      </c>
      <c r="F615" s="6">
        <f t="shared" si="82"/>
        <v>1.8423401506769153</v>
      </c>
      <c r="G615" s="9"/>
      <c r="H615" s="15">
        <f t="shared" si="79"/>
        <v>0.59599999999999997</v>
      </c>
      <c r="I615" s="6">
        <f>VLOOKUP(H615,AProperties!$AO$8:$AW$1007,VLOOKUP(Span,Data!$N$4:$Y$11,Data!$Y$1,FALSE),FALSE)^(2/3)</f>
        <v>0.41950522188904504</v>
      </c>
      <c r="J615" s="15">
        <f>$I615*(Slope^0.5)/VLOOKUP($H615,AProperties!$AY$8:$BG$1007,VLOOKUP(Span,Data!$N$4:$Y$11,Data!$Y$1,FALSE),FALSE)</f>
        <v>1.4723236309866001</v>
      </c>
      <c r="K615" s="15">
        <f>$J615*VLOOKUP($H615,AProperties!$A$8:$I$1007,VLOOKUP(Span,Data!$N$4:$Y$11,Data!$Y$1,FALSE),FALSE)</f>
        <v>1.0120081732780744</v>
      </c>
      <c r="L615" s="15">
        <f t="shared" si="83"/>
        <v>1.4723236309866001</v>
      </c>
      <c r="M615" s="15">
        <f t="shared" si="84"/>
        <v>0.59599999999999997</v>
      </c>
      <c r="O615" s="28">
        <f t="shared" si="80"/>
        <v>0.59599999999999997</v>
      </c>
      <c r="P615" s="19">
        <f>AA615*VLOOKUP($O615,AProperties!$A$8:$I$1007,VLOOKUP(Span,Data!$N$4:$Y$11,Data!$Y$1,FALSE),FALSE)</f>
        <v>0.4131506066762306</v>
      </c>
      <c r="Q615" s="19">
        <f>AB615*VLOOKUP($O615,AProperties!$A$8:$I$1007,VLOOKUP(Span,Data!$N$4:$Y$11,Data!$Y$1,FALSE),FALSE)</f>
        <v>0.58428319126419759</v>
      </c>
      <c r="R615" s="19">
        <f>AC615*VLOOKUP($O615,AProperties!$A$8:$I$1007,VLOOKUP(Span,Data!$N$4:$Y$11,Data!$Y$1,FALSE),FALSE)</f>
        <v>0.82630121335246121</v>
      </c>
      <c r="S615" s="19">
        <f>AD615*VLOOKUP($O615,AProperties!$A$8:$I$1007,VLOOKUP(Span,Data!$N$4:$Y$11,Data!$Y$1,FALSE),FALSE)</f>
        <v>1.0120081732780744</v>
      </c>
      <c r="T615" s="19">
        <f>AE615*VLOOKUP($O615,AProperties!$A$8:$I$1007,VLOOKUP(Span,Data!$N$4:$Y$11,Data!$Y$1,FALSE),FALSE)</f>
        <v>1.1685663825283952</v>
      </c>
      <c r="U615" s="19">
        <f>AF615*VLOOKUP($O615,AProperties!$A$8:$I$1007,VLOOKUP(Span,Data!$N$4:$Y$11,Data!$Y$1,FALSE),FALSE)</f>
        <v>1.306496933777257</v>
      </c>
      <c r="V615" s="19">
        <f>AG615*VLOOKUP($O615,AProperties!$A$8:$I$1007,VLOOKUP(Span,Data!$N$4:$Y$11,Data!$Y$1,FALSE),FALSE)</f>
        <v>1.4311956838822739</v>
      </c>
      <c r="W615" s="19">
        <f>AH615*VLOOKUP($O615,AProperties!$A$8:$I$1007,VLOOKUP(Span,Data!$N$4:$Y$11,Data!$Y$1,FALSE),FALSE)</f>
        <v>1.5458680193202536</v>
      </c>
      <c r="X615" s="19">
        <f>AI615*VLOOKUP($O615,AProperties!$A$8:$I$1007,VLOOKUP(Span,Data!$N$4:$Y$11,Data!$Y$1,FALSE),FALSE)</f>
        <v>1.6526024267049224</v>
      </c>
      <c r="Y615" s="19">
        <f>AJ615*VLOOKUP($O615,AProperties!$A$8:$I$1007,VLOOKUP(Span,Data!$N$4:$Y$11,Data!$Y$1,FALSE),FALSE)</f>
        <v>1.7528495737925927</v>
      </c>
      <c r="Z615" s="19">
        <f>AK615*VLOOKUP($O615,AProperties!$A$8:$I$1007,VLOOKUP(Span,Data!$N$4:$Y$11,Data!$Y$1,FALSE),FALSE)</f>
        <v>1.8476656829466602</v>
      </c>
      <c r="AA615" s="19">
        <f>$I615*AA$19^0.5/VLOOKUP($O615,AProperties!$AY$8:$BG$1007,VLOOKUP(Span,Data!$N$4:$Y$11,Data!$Y$1,FALSE),FALSE)</f>
        <v>0.6010736053598269</v>
      </c>
      <c r="AB615" s="19">
        <f>$I615*AB$19^0.5/VLOOKUP($O615,AProperties!$AY$8:$BG$1007,VLOOKUP(Span,Data!$N$4:$Y$11,Data!$Y$1,FALSE),FALSE)</f>
        <v>0.85004644468436075</v>
      </c>
      <c r="AC615" s="19">
        <f>$I615*AC$19^0.5/VLOOKUP($O615,AProperties!$AY$8:$BG$1007,VLOOKUP(Span,Data!$N$4:$Y$11,Data!$Y$1,FALSE),FALSE)</f>
        <v>1.2021472107196538</v>
      </c>
      <c r="AD615" s="19">
        <f>$I615*AD$19^0.5/VLOOKUP($O615,AProperties!$AY$8:$BG$1007,VLOOKUP(Span,Data!$N$4:$Y$11,Data!$Y$1,FALSE),FALSE)</f>
        <v>1.4723236309866001</v>
      </c>
      <c r="AE615" s="19">
        <f>$I615*AE$19^0.5/VLOOKUP($O615,AProperties!$AY$8:$BG$1007,VLOOKUP(Span,Data!$N$4:$Y$11,Data!$Y$1,FALSE),FALSE)</f>
        <v>1.7000928893687215</v>
      </c>
      <c r="AF615" s="19">
        <f>$I615*AF$19^0.5/VLOOKUP($O615,AProperties!$AY$8:$BG$1007,VLOOKUP(Span,Data!$N$4:$Y$11,Data!$Y$1,FALSE),FALSE)</f>
        <v>1.9007616343462452</v>
      </c>
      <c r="AG615" s="19">
        <f>$I615*AG$19^0.5/VLOOKUP($O615,AProperties!$AY$8:$BG$1007,VLOOKUP(Span,Data!$N$4:$Y$11,Data!$Y$1,FALSE),FALSE)</f>
        <v>2.08218004714365</v>
      </c>
      <c r="AH615" s="19">
        <f>$I615*AH$19^0.5/VLOOKUP($O615,AProperties!$AY$8:$BG$1007,VLOOKUP(Span,Data!$N$4:$Y$11,Data!$Y$1,FALSE),FALSE)</f>
        <v>2.2490114954894413</v>
      </c>
      <c r="AI615" s="19">
        <f>$I615*AI$19^0.5/VLOOKUP($O615,AProperties!$AY$8:$BG$1007,VLOOKUP(Span,Data!$N$4:$Y$11,Data!$Y$1,FALSE),FALSE)</f>
        <v>2.4042944214393076</v>
      </c>
      <c r="AJ615" s="19">
        <f>$I615*AJ$19^0.5/VLOOKUP($O615,AProperties!$AY$8:$BG$1007,VLOOKUP(Span,Data!$N$4:$Y$11,Data!$Y$1,FALSE),FALSE)</f>
        <v>2.5501393340530822</v>
      </c>
      <c r="AK615" s="19">
        <f>$I615*AK$19^0.5/VLOOKUP($O615,AProperties!$AY$8:$BG$1007,VLOOKUP(Span,Data!$N$4:$Y$11,Data!$Y$1,FALSE),FALSE)</f>
        <v>2.6880828821309097</v>
      </c>
      <c r="AL615" s="47">
        <f t="shared" si="81"/>
        <v>0.59599999999999997</v>
      </c>
    </row>
    <row r="616" spans="1:38" x14ac:dyDescent="0.25">
      <c r="A616" s="15">
        <v>0.59699999999999998</v>
      </c>
      <c r="B616" s="116">
        <f>VLOOKUP($A616,APropertiesDimless!$A$7:$I$1007,VLOOKUP(Span,Data!$N$4:$Y$11,Data!$Y$1,FALSE),FALSE)</f>
        <v>0.69089668408125893</v>
      </c>
      <c r="C616" s="6">
        <f t="shared" si="77"/>
        <v>0.94244834204062944</v>
      </c>
      <c r="D616" s="116">
        <f>VLOOKUP($A616,AProperties!$AE$8:$AM$1007,VLOOKUP(Span,Data!$N$4:$Y$11,Data!$Y$1,FALSE),FALSE)</f>
        <v>0.70967205826452551</v>
      </c>
      <c r="E616" s="116">
        <f t="shared" si="78"/>
        <v>1.1354763928091796</v>
      </c>
      <c r="F616" s="6">
        <f t="shared" si="82"/>
        <v>1.8471841985245803</v>
      </c>
      <c r="G616" s="9"/>
      <c r="H616" s="15">
        <f t="shared" si="79"/>
        <v>0.59699999999999998</v>
      </c>
      <c r="I616" s="6">
        <f>VLOOKUP(H616,AProperties!$AO$8:$AW$1007,VLOOKUP(Span,Data!$N$4:$Y$11,Data!$Y$1,FALSE),FALSE)^(2/3)</f>
        <v>0.41969415445637953</v>
      </c>
      <c r="J616" s="15">
        <f>$I616*(Slope^0.5)/VLOOKUP($H616,AProperties!$AY$8:$BG$1007,VLOOKUP(Span,Data!$N$4:$Y$11,Data!$Y$1,FALSE),FALSE)</f>
        <v>1.473342605371095</v>
      </c>
      <c r="K616" s="15">
        <f>$J616*VLOOKUP($H616,AProperties!$A$8:$I$1007,VLOOKUP(Span,Data!$N$4:$Y$11,Data!$Y$1,FALSE),FALSE)</f>
        <v>1.014177148557541</v>
      </c>
      <c r="L616" s="15">
        <f t="shared" si="83"/>
        <v>1.473342605371095</v>
      </c>
      <c r="M616" s="15">
        <f t="shared" si="84"/>
        <v>0.59699999999999998</v>
      </c>
      <c r="O616" s="28">
        <f t="shared" si="80"/>
        <v>0.59699999999999998</v>
      </c>
      <c r="P616" s="19">
        <f>AA616*VLOOKUP($O616,AProperties!$A$8:$I$1007,VLOOKUP(Span,Data!$N$4:$Y$11,Data!$Y$1,FALSE),FALSE)</f>
        <v>0.41403608712613132</v>
      </c>
      <c r="Q616" s="19">
        <f>AB616*VLOOKUP($O616,AProperties!$A$8:$I$1007,VLOOKUP(Span,Data!$N$4:$Y$11,Data!$Y$1,FALSE),FALSE)</f>
        <v>0.58553544972566329</v>
      </c>
      <c r="R616" s="19">
        <f>AC616*VLOOKUP($O616,AProperties!$A$8:$I$1007,VLOOKUP(Span,Data!$N$4:$Y$11,Data!$Y$1,FALSE),FALSE)</f>
        <v>0.82807217425226265</v>
      </c>
      <c r="S616" s="19">
        <f>AD616*VLOOKUP($O616,AProperties!$A$8:$I$1007,VLOOKUP(Span,Data!$N$4:$Y$11,Data!$Y$1,FALSE),FALSE)</f>
        <v>1.014177148557541</v>
      </c>
      <c r="T616" s="19">
        <f>AE616*VLOOKUP($O616,AProperties!$A$8:$I$1007,VLOOKUP(Span,Data!$N$4:$Y$11,Data!$Y$1,FALSE),FALSE)</f>
        <v>1.1710708994513266</v>
      </c>
      <c r="U616" s="19">
        <f>AF616*VLOOKUP($O616,AProperties!$A$8:$I$1007,VLOOKUP(Span,Data!$N$4:$Y$11,Data!$Y$1,FALSE),FALSE)</f>
        <v>1.3092970688224936</v>
      </c>
      <c r="V616" s="19">
        <f>AG616*VLOOKUP($O616,AProperties!$A$8:$I$1007,VLOOKUP(Span,Data!$N$4:$Y$11,Data!$Y$1,FALSE),FALSE)</f>
        <v>1.4342630781389474</v>
      </c>
      <c r="W616" s="19">
        <f>AH616*VLOOKUP($O616,AProperties!$A$8:$I$1007,VLOOKUP(Span,Data!$N$4:$Y$11,Data!$Y$1,FALSE),FALSE)</f>
        <v>1.5491811837864684</v>
      </c>
      <c r="X616" s="19">
        <f>AI616*VLOOKUP($O616,AProperties!$A$8:$I$1007,VLOOKUP(Span,Data!$N$4:$Y$11,Data!$Y$1,FALSE),FALSE)</f>
        <v>1.6561443485045253</v>
      </c>
      <c r="Y616" s="19">
        <f>AJ616*VLOOKUP($O616,AProperties!$A$8:$I$1007,VLOOKUP(Span,Data!$N$4:$Y$11,Data!$Y$1,FALSE),FALSE)</f>
        <v>1.7566063491769899</v>
      </c>
      <c r="Z616" s="19">
        <f>AK616*VLOOKUP($O616,AProperties!$A$8:$I$1007,VLOOKUP(Span,Data!$N$4:$Y$11,Data!$Y$1,FALSE),FALSE)</f>
        <v>1.8516256719041102</v>
      </c>
      <c r="AA616" s="19">
        <f>$I616*AA$19^0.5/VLOOKUP($O616,AProperties!$AY$8:$BG$1007,VLOOKUP(Span,Data!$N$4:$Y$11,Data!$Y$1,FALSE),FALSE)</f>
        <v>0.60148959991032347</v>
      </c>
      <c r="AB616" s="19">
        <f>$I616*AB$19^0.5/VLOOKUP($O616,AProperties!$AY$8:$BG$1007,VLOOKUP(Span,Data!$N$4:$Y$11,Data!$Y$1,FALSE),FALSE)</f>
        <v>0.85063474981954612</v>
      </c>
      <c r="AC616" s="19">
        <f>$I616*AC$19^0.5/VLOOKUP($O616,AProperties!$AY$8:$BG$1007,VLOOKUP(Span,Data!$N$4:$Y$11,Data!$Y$1,FALSE),FALSE)</f>
        <v>1.2029791998206469</v>
      </c>
      <c r="AD616" s="19">
        <f>$I616*AD$19^0.5/VLOOKUP($O616,AProperties!$AY$8:$BG$1007,VLOOKUP(Span,Data!$N$4:$Y$11,Data!$Y$1,FALSE),FALSE)</f>
        <v>1.473342605371095</v>
      </c>
      <c r="AE616" s="19">
        <f>$I616*AE$19^0.5/VLOOKUP($O616,AProperties!$AY$8:$BG$1007,VLOOKUP(Span,Data!$N$4:$Y$11,Data!$Y$1,FALSE),FALSE)</f>
        <v>1.7012694996390922</v>
      </c>
      <c r="AF616" s="19">
        <f>$I616*AF$19^0.5/VLOOKUP($O616,AProperties!$AY$8:$BG$1007,VLOOKUP(Span,Data!$N$4:$Y$11,Data!$Y$1,FALSE),FALSE)</f>
        <v>1.9020771246200321</v>
      </c>
      <c r="AG616" s="19">
        <f>$I616*AG$19^0.5/VLOOKUP($O616,AProperties!$AY$8:$BG$1007,VLOOKUP(Span,Data!$N$4:$Y$11,Data!$Y$1,FALSE),FALSE)</f>
        <v>2.083621094537913</v>
      </c>
      <c r="AH616" s="19">
        <f>$I616*AH$19^0.5/VLOOKUP($O616,AProperties!$AY$8:$BG$1007,VLOOKUP(Span,Data!$N$4:$Y$11,Data!$Y$1,FALSE),FALSE)</f>
        <v>2.2505680045721643</v>
      </c>
      <c r="AI616" s="19">
        <f>$I616*AI$19^0.5/VLOOKUP($O616,AProperties!$AY$8:$BG$1007,VLOOKUP(Span,Data!$N$4:$Y$11,Data!$Y$1,FALSE),FALSE)</f>
        <v>2.4059583996412939</v>
      </c>
      <c r="AJ616" s="19">
        <f>$I616*AJ$19^0.5/VLOOKUP($O616,AProperties!$AY$8:$BG$1007,VLOOKUP(Span,Data!$N$4:$Y$11,Data!$Y$1,FALSE),FALSE)</f>
        <v>2.5519042494586386</v>
      </c>
      <c r="AK616" s="19">
        <f>$I616*AK$19^0.5/VLOOKUP($O616,AProperties!$AY$8:$BG$1007,VLOOKUP(Span,Data!$N$4:$Y$11,Data!$Y$1,FALSE),FALSE)</f>
        <v>2.6899432663172691</v>
      </c>
      <c r="AL616" s="47">
        <f t="shared" si="81"/>
        <v>0.59699999999999998</v>
      </c>
    </row>
    <row r="617" spans="1:38" x14ac:dyDescent="0.25">
      <c r="A617" s="15">
        <v>0.59799999999999998</v>
      </c>
      <c r="B617" s="116">
        <f>VLOOKUP($A617,APropertiesDimless!$A$7:$I$1007,VLOOKUP(Span,Data!$N$4:$Y$11,Data!$Y$1,FALSE),FALSE)</f>
        <v>0.69252454040320899</v>
      </c>
      <c r="C617" s="6">
        <f t="shared" si="77"/>
        <v>0.94426227020160447</v>
      </c>
      <c r="D617" s="116">
        <f>VLOOKUP($A617,AProperties!$AE$8:$AM$1007,VLOOKUP(Span,Data!$N$4:$Y$11,Data!$Y$1,FALSE),FALSE)</f>
        <v>0.71069876788399533</v>
      </c>
      <c r="E617" s="116">
        <f t="shared" si="78"/>
        <v>1.1381102260118252</v>
      </c>
      <c r="F617" s="6">
        <f t="shared" si="82"/>
        <v>1.8520345780938818</v>
      </c>
      <c r="G617" s="9"/>
      <c r="H617" s="15">
        <f t="shared" si="79"/>
        <v>0.59799999999999998</v>
      </c>
      <c r="I617" s="6">
        <f>VLOOKUP(H617,AProperties!$AO$8:$AW$1007,VLOOKUP(Span,Data!$N$4:$Y$11,Data!$Y$1,FALSE),FALSE)^(2/3)</f>
        <v>0.41988218995236765</v>
      </c>
      <c r="J617" s="15">
        <f>$I617*(Slope^0.5)/VLOOKUP($H617,AProperties!$AY$8:$BG$1007,VLOOKUP(Span,Data!$N$4:$Y$11,Data!$Y$1,FALSE),FALSE)</f>
        <v>1.4743587361981785</v>
      </c>
      <c r="K617" s="15">
        <f>$J617*VLOOKUP($H617,AProperties!$A$8:$I$1007,VLOOKUP(Span,Data!$N$4:$Y$11,Data!$Y$1,FALSE),FALSE)</f>
        <v>1.0163448640998303</v>
      </c>
      <c r="L617" s="15">
        <f t="shared" si="83"/>
        <v>1.4743587361981785</v>
      </c>
      <c r="M617" s="15">
        <f t="shared" si="84"/>
        <v>0.59799999999999998</v>
      </c>
      <c r="O617" s="28">
        <f t="shared" si="80"/>
        <v>0.59799999999999998</v>
      </c>
      <c r="P617" s="19">
        <f>AA617*VLOOKUP($O617,AProperties!$A$8:$I$1007,VLOOKUP(Span,Data!$N$4:$Y$11,Data!$Y$1,FALSE),FALSE)</f>
        <v>0.41492105329048296</v>
      </c>
      <c r="Q617" s="19">
        <f>AB617*VLOOKUP($O617,AProperties!$A$8:$I$1007,VLOOKUP(Span,Data!$N$4:$Y$11,Data!$Y$1,FALSE),FALSE)</f>
        <v>0.58678698087753078</v>
      </c>
      <c r="R617" s="19">
        <f>AC617*VLOOKUP($O617,AProperties!$A$8:$I$1007,VLOOKUP(Span,Data!$N$4:$Y$11,Data!$Y$1,FALSE),FALSE)</f>
        <v>0.82984210658096591</v>
      </c>
      <c r="S617" s="19">
        <f>AD617*VLOOKUP($O617,AProperties!$A$8:$I$1007,VLOOKUP(Span,Data!$N$4:$Y$11,Data!$Y$1,FALSE),FALSE)</f>
        <v>1.0163448640998303</v>
      </c>
      <c r="T617" s="19">
        <f>AE617*VLOOKUP($O617,AProperties!$A$8:$I$1007,VLOOKUP(Span,Data!$N$4:$Y$11,Data!$Y$1,FALSE),FALSE)</f>
        <v>1.1735739617550616</v>
      </c>
      <c r="U617" s="19">
        <f>AF617*VLOOKUP($O617,AProperties!$A$8:$I$1007,VLOOKUP(Span,Data!$N$4:$Y$11,Data!$Y$1,FALSE),FALSE)</f>
        <v>1.3120955775540277</v>
      </c>
      <c r="V617" s="19">
        <f>AG617*VLOOKUP($O617,AProperties!$A$8:$I$1007,VLOOKUP(Span,Data!$N$4:$Y$11,Data!$Y$1,FALSE),FALSE)</f>
        <v>1.4373286908582203</v>
      </c>
      <c r="W617" s="19">
        <f>AH617*VLOOKUP($O617,AProperties!$A$8:$I$1007,VLOOKUP(Span,Data!$N$4:$Y$11,Data!$Y$1,FALSE),FALSE)</f>
        <v>1.5524924239723596</v>
      </c>
      <c r="X617" s="19">
        <f>AI617*VLOOKUP($O617,AProperties!$A$8:$I$1007,VLOOKUP(Span,Data!$N$4:$Y$11,Data!$Y$1,FALSE),FALSE)</f>
        <v>1.6596842131619318</v>
      </c>
      <c r="Y617" s="19">
        <f>AJ617*VLOOKUP($O617,AProperties!$A$8:$I$1007,VLOOKUP(Span,Data!$N$4:$Y$11,Data!$Y$1,FALSE),FALSE)</f>
        <v>1.7603609426325919</v>
      </c>
      <c r="Z617" s="19">
        <f>AK617*VLOOKUP($O617,AProperties!$A$8:$I$1007,VLOOKUP(Span,Data!$N$4:$Y$11,Data!$Y$1,FALSE),FALSE)</f>
        <v>1.8555833609066652</v>
      </c>
      <c r="AA617" s="19">
        <f>$I617*AA$19^0.5/VLOOKUP($O617,AProperties!$AY$8:$BG$1007,VLOOKUP(Span,Data!$N$4:$Y$11,Data!$Y$1,FALSE),FALSE)</f>
        <v>0.60190443358336798</v>
      </c>
      <c r="AB617" s="19">
        <f>$I617*AB$19^0.5/VLOOKUP($O617,AProperties!$AY$8:$BG$1007,VLOOKUP(Span,Data!$N$4:$Y$11,Data!$Y$1,FALSE),FALSE)</f>
        <v>0.8512214132260949</v>
      </c>
      <c r="AC617" s="19">
        <f>$I617*AC$19^0.5/VLOOKUP($O617,AProperties!$AY$8:$BG$1007,VLOOKUP(Span,Data!$N$4:$Y$11,Data!$Y$1,FALSE),FALSE)</f>
        <v>1.203808867166736</v>
      </c>
      <c r="AD617" s="19">
        <f>$I617*AD$19^0.5/VLOOKUP($O617,AProperties!$AY$8:$BG$1007,VLOOKUP(Span,Data!$N$4:$Y$11,Data!$Y$1,FALSE),FALSE)</f>
        <v>1.4743587361981785</v>
      </c>
      <c r="AE617" s="19">
        <f>$I617*AE$19^0.5/VLOOKUP($O617,AProperties!$AY$8:$BG$1007,VLOOKUP(Span,Data!$N$4:$Y$11,Data!$Y$1,FALSE),FALSE)</f>
        <v>1.7024428264521898</v>
      </c>
      <c r="AF617" s="19">
        <f>$I617*AF$19^0.5/VLOOKUP($O617,AProperties!$AY$8:$BG$1007,VLOOKUP(Span,Data!$N$4:$Y$11,Data!$Y$1,FALSE),FALSE)</f>
        <v>1.9033889438769864</v>
      </c>
      <c r="AG617" s="19">
        <f>$I617*AG$19^0.5/VLOOKUP($O617,AProperties!$AY$8:$BG$1007,VLOOKUP(Span,Data!$N$4:$Y$11,Data!$Y$1,FALSE),FALSE)</f>
        <v>2.0850581205347205</v>
      </c>
      <c r="AH617" s="19">
        <f>$I617*AH$19^0.5/VLOOKUP($O617,AProperties!$AY$8:$BG$1007,VLOOKUP(Span,Data!$N$4:$Y$11,Data!$Y$1,FALSE),FALSE)</f>
        <v>2.252120170049194</v>
      </c>
      <c r="AI617" s="19">
        <f>$I617*AI$19^0.5/VLOOKUP($O617,AProperties!$AY$8:$BG$1007,VLOOKUP(Span,Data!$N$4:$Y$11,Data!$Y$1,FALSE),FALSE)</f>
        <v>2.4076177343334719</v>
      </c>
      <c r="AJ617" s="19">
        <f>$I617*AJ$19^0.5/VLOOKUP($O617,AProperties!$AY$8:$BG$1007,VLOOKUP(Span,Data!$N$4:$Y$11,Data!$Y$1,FALSE),FALSE)</f>
        <v>2.5536642396782843</v>
      </c>
      <c r="AK617" s="19">
        <f>$I617*AK$19^0.5/VLOOKUP($O617,AProperties!$AY$8:$BG$1007,VLOOKUP(Span,Data!$N$4:$Y$11,Data!$Y$1,FALSE),FALSE)</f>
        <v>2.691798458901836</v>
      </c>
      <c r="AL617" s="47">
        <f t="shared" si="81"/>
        <v>0.59799999999999998</v>
      </c>
    </row>
    <row r="618" spans="1:38" x14ac:dyDescent="0.25">
      <c r="A618" s="15">
        <v>0.59899999999999998</v>
      </c>
      <c r="B618" s="116">
        <f>VLOOKUP($A618,APropertiesDimless!$A$7:$I$1007,VLOOKUP(Span,Data!$N$4:$Y$11,Data!$Y$1,FALSE),FALSE)</f>
        <v>0.69415617631227067</v>
      </c>
      <c r="C618" s="6">
        <f t="shared" si="77"/>
        <v>0.94607808815613526</v>
      </c>
      <c r="D618" s="116">
        <f>VLOOKUP($A618,AProperties!$AE$8:$AM$1007,VLOOKUP(Span,Data!$N$4:$Y$11,Data!$Y$1,FALSE),FALSE)</f>
        <v>0.71172454429610477</v>
      </c>
      <c r="E618" s="116">
        <f t="shared" si="78"/>
        <v>1.1407480991012944</v>
      </c>
      <c r="F618" s="6">
        <f t="shared" si="82"/>
        <v>1.8568913090527825</v>
      </c>
      <c r="G618" s="9"/>
      <c r="H618" s="15">
        <f t="shared" si="79"/>
        <v>0.59899999999999998</v>
      </c>
      <c r="I618" s="6">
        <f>VLOOKUP(H618,AProperties!$AO$8:$AW$1007,VLOOKUP(Span,Data!$N$4:$Y$11,Data!$Y$1,FALSE),FALSE)^(2/3)</f>
        <v>0.42006932867605118</v>
      </c>
      <c r="J618" s="15">
        <f>$I618*(Slope^0.5)/VLOOKUP($H618,AProperties!$AY$8:$BG$1007,VLOOKUP(Span,Data!$N$4:$Y$11,Data!$Y$1,FALSE),FALSE)</f>
        <v>1.4753720232631802</v>
      </c>
      <c r="K618" s="15">
        <f>$J618*VLOOKUP($H618,AProperties!$A$8:$I$1007,VLOOKUP(Span,Data!$N$4:$Y$11,Data!$Y$1,FALSE),FALSE)</f>
        <v>1.0185113048635035</v>
      </c>
      <c r="L618" s="15">
        <f t="shared" si="83"/>
        <v>1.4753720232631802</v>
      </c>
      <c r="M618" s="15">
        <f t="shared" si="84"/>
        <v>0.59899999999999998</v>
      </c>
      <c r="O618" s="28">
        <f t="shared" si="80"/>
        <v>0.59899999999999998</v>
      </c>
      <c r="P618" s="19">
        <f>AA618*VLOOKUP($O618,AProperties!$A$8:$I$1007,VLOOKUP(Span,Data!$N$4:$Y$11,Data!$Y$1,FALSE),FALSE)</f>
        <v>0.41580549902864372</v>
      </c>
      <c r="Q618" s="19">
        <f>AB618*VLOOKUP($O618,AProperties!$A$8:$I$1007,VLOOKUP(Span,Data!$N$4:$Y$11,Data!$Y$1,FALSE),FALSE)</f>
        <v>0.5880377760356208</v>
      </c>
      <c r="R618" s="19">
        <f>AC618*VLOOKUP($O618,AProperties!$A$8:$I$1007,VLOOKUP(Span,Data!$N$4:$Y$11,Data!$Y$1,FALSE),FALSE)</f>
        <v>0.83161099805728744</v>
      </c>
      <c r="S618" s="19">
        <f>AD618*VLOOKUP($O618,AProperties!$A$8:$I$1007,VLOOKUP(Span,Data!$N$4:$Y$11,Data!$Y$1,FALSE),FALSE)</f>
        <v>1.0185113048635035</v>
      </c>
      <c r="T618" s="19">
        <f>AE618*VLOOKUP($O618,AProperties!$A$8:$I$1007,VLOOKUP(Span,Data!$N$4:$Y$11,Data!$Y$1,FALSE),FALSE)</f>
        <v>1.1760755520712416</v>
      </c>
      <c r="U618" s="19">
        <f>AF618*VLOOKUP($O618,AProperties!$A$8:$I$1007,VLOOKUP(Span,Data!$N$4:$Y$11,Data!$Y$1,FALSE),FALSE)</f>
        <v>1.3148924405534448</v>
      </c>
      <c r="V618" s="19">
        <f>AG618*VLOOKUP($O618,AProperties!$A$8:$I$1007,VLOOKUP(Span,Data!$N$4:$Y$11,Data!$Y$1,FALSE),FALSE)</f>
        <v>1.440392500768285</v>
      </c>
      <c r="W618" s="19">
        <f>AH618*VLOOKUP($O618,AProperties!$A$8:$I$1007,VLOOKUP(Span,Data!$N$4:$Y$11,Data!$Y$1,FALSE),FALSE)</f>
        <v>1.5558017169017497</v>
      </c>
      <c r="X618" s="19">
        <f>AI618*VLOOKUP($O618,AProperties!$A$8:$I$1007,VLOOKUP(Span,Data!$N$4:$Y$11,Data!$Y$1,FALSE),FALSE)</f>
        <v>1.6632219961145749</v>
      </c>
      <c r="Y618" s="19">
        <f>AJ618*VLOOKUP($O618,AProperties!$A$8:$I$1007,VLOOKUP(Span,Data!$N$4:$Y$11,Data!$Y$1,FALSE),FALSE)</f>
        <v>1.7641133281068622</v>
      </c>
      <c r="Z618" s="19">
        <f>AK618*VLOOKUP($O618,AProperties!$A$8:$I$1007,VLOOKUP(Span,Data!$N$4:$Y$11,Data!$Y$1,FALSE),FALSE)</f>
        <v>1.8595387224925406</v>
      </c>
      <c r="AA618" s="19">
        <f>$I618*AA$19^0.5/VLOOKUP($O618,AProperties!$AY$8:$BG$1007,VLOOKUP(Span,Data!$N$4:$Y$11,Data!$Y$1,FALSE),FALSE)</f>
        <v>0.60231810629540405</v>
      </c>
      <c r="AB618" s="19">
        <f>$I618*AB$19^0.5/VLOOKUP($O618,AProperties!$AY$8:$BG$1007,VLOOKUP(Span,Data!$N$4:$Y$11,Data!$Y$1,FALSE),FALSE)</f>
        <v>0.85180643478583995</v>
      </c>
      <c r="AC618" s="19">
        <f>$I618*AC$19^0.5/VLOOKUP($O618,AProperties!$AY$8:$BG$1007,VLOOKUP(Span,Data!$N$4:$Y$11,Data!$Y$1,FALSE),FALSE)</f>
        <v>1.2046362125908081</v>
      </c>
      <c r="AD618" s="19">
        <f>$I618*AD$19^0.5/VLOOKUP($O618,AProperties!$AY$8:$BG$1007,VLOOKUP(Span,Data!$N$4:$Y$11,Data!$Y$1,FALSE),FALSE)</f>
        <v>1.4753720232631802</v>
      </c>
      <c r="AE618" s="19">
        <f>$I618*AE$19^0.5/VLOOKUP($O618,AProperties!$AY$8:$BG$1007,VLOOKUP(Span,Data!$N$4:$Y$11,Data!$Y$1,FALSE),FALSE)</f>
        <v>1.7036128695716799</v>
      </c>
      <c r="AF618" s="19">
        <f>$I618*AF$19^0.5/VLOOKUP($O618,AProperties!$AY$8:$BG$1007,VLOOKUP(Span,Data!$N$4:$Y$11,Data!$Y$1,FALSE),FALSE)</f>
        <v>1.9046970918528794</v>
      </c>
      <c r="AG618" s="19">
        <f>$I618*AG$19^0.5/VLOOKUP($O618,AProperties!$AY$8:$BG$1007,VLOOKUP(Span,Data!$N$4:$Y$11,Data!$Y$1,FALSE),FALSE)</f>
        <v>2.0864911248446232</v>
      </c>
      <c r="AH618" s="19">
        <f>$I618*AH$19^0.5/VLOOKUP($O618,AProperties!$AY$8:$BG$1007,VLOOKUP(Span,Data!$N$4:$Y$11,Data!$Y$1,FALSE),FALSE)</f>
        <v>2.2536679916078906</v>
      </c>
      <c r="AI618" s="19">
        <f>$I618*AI$19^0.5/VLOOKUP($O618,AProperties!$AY$8:$BG$1007,VLOOKUP(Span,Data!$N$4:$Y$11,Data!$Y$1,FALSE),FALSE)</f>
        <v>2.4092724251816162</v>
      </c>
      <c r="AJ618" s="19">
        <f>$I618*AJ$19^0.5/VLOOKUP($O618,AProperties!$AY$8:$BG$1007,VLOOKUP(Span,Data!$N$4:$Y$11,Data!$Y$1,FALSE),FALSE)</f>
        <v>2.5554193043575193</v>
      </c>
      <c r="AK618" s="19">
        <f>$I618*AK$19^0.5/VLOOKUP($O618,AProperties!$AY$8:$BG$1007,VLOOKUP(Span,Data!$N$4:$Y$11,Data!$Y$1,FALSE),FALSE)</f>
        <v>2.6936484595109351</v>
      </c>
      <c r="AL618" s="47">
        <f t="shared" si="81"/>
        <v>0.59899999999999998</v>
      </c>
    </row>
    <row r="619" spans="1:38" x14ac:dyDescent="0.25">
      <c r="A619" s="15">
        <v>0.6</v>
      </c>
      <c r="B619" s="116">
        <f>VLOOKUP($A619,APropertiesDimless!$A$7:$I$1007,VLOOKUP(Span,Data!$N$4:$Y$11,Data!$Y$1,FALSE),FALSE)</f>
        <v>0.69579161661957911</v>
      </c>
      <c r="C619" s="6">
        <f t="shared" si="77"/>
        <v>0.94789580830978948</v>
      </c>
      <c r="D619" s="116">
        <f>VLOOKUP($A619,AProperties!$AE$8:$AM$1007,VLOOKUP(Span,Data!$N$4:$Y$11,Data!$Y$1,FALSE),FALSE)</f>
        <v>0.71274938494121254</v>
      </c>
      <c r="E619" s="116">
        <f t="shared" si="78"/>
        <v>1.1433900306717992</v>
      </c>
      <c r="F619" s="6">
        <f t="shared" si="82"/>
        <v>1.8617544113019495</v>
      </c>
      <c r="G619" s="9"/>
      <c r="H619" s="15">
        <f t="shared" si="79"/>
        <v>0.6</v>
      </c>
      <c r="I619" s="6">
        <f>VLOOKUP(H619,AProperties!$AO$8:$AW$1007,VLOOKUP(Span,Data!$N$4:$Y$11,Data!$Y$1,FALSE),FALSE)^(2/3)</f>
        <v>0.42025557091710253</v>
      </c>
      <c r="J619" s="15">
        <f>$I619*(Slope^0.5)/VLOOKUP($H619,AProperties!$AY$8:$BG$1007,VLOOKUP(Span,Data!$N$4:$Y$11,Data!$Y$1,FALSE),FALSE)</f>
        <v>1.4763824663357077</v>
      </c>
      <c r="K619" s="15">
        <f>$J619*VLOOKUP($H619,AProperties!$A$8:$I$1007,VLOOKUP(Span,Data!$N$4:$Y$11,Data!$Y$1,FALSE),FALSE)</f>
        <v>1.020676455783935</v>
      </c>
      <c r="L619" s="15">
        <f t="shared" si="83"/>
        <v>1.4763824663357077</v>
      </c>
      <c r="M619" s="15">
        <f t="shared" si="84"/>
        <v>0.6</v>
      </c>
      <c r="O619" s="28">
        <f t="shared" si="80"/>
        <v>0.6</v>
      </c>
      <c r="P619" s="19">
        <f>AA619*VLOOKUP($O619,AProperties!$A$8:$I$1007,VLOOKUP(Span,Data!$N$4:$Y$11,Data!$Y$1,FALSE),FALSE)</f>
        <v>0.41668941819050609</v>
      </c>
      <c r="Q619" s="19">
        <f>AB619*VLOOKUP($O619,AProperties!$A$8:$I$1007,VLOOKUP(Span,Data!$N$4:$Y$11,Data!$Y$1,FALSE),FALSE)</f>
        <v>0.589287826502368</v>
      </c>
      <c r="R619" s="19">
        <f>AC619*VLOOKUP($O619,AProperties!$A$8:$I$1007,VLOOKUP(Span,Data!$N$4:$Y$11,Data!$Y$1,FALSE),FALSE)</f>
        <v>0.83337883638101218</v>
      </c>
      <c r="S619" s="19">
        <f>AD619*VLOOKUP($O619,AProperties!$A$8:$I$1007,VLOOKUP(Span,Data!$N$4:$Y$11,Data!$Y$1,FALSE),FALSE)</f>
        <v>1.020676455783935</v>
      </c>
      <c r="T619" s="19">
        <f>AE619*VLOOKUP($O619,AProperties!$A$8:$I$1007,VLOOKUP(Span,Data!$N$4:$Y$11,Data!$Y$1,FALSE),FALSE)</f>
        <v>1.178575653004736</v>
      </c>
      <c r="U619" s="19">
        <f>AF619*VLOOKUP($O619,AProperties!$A$8:$I$1007,VLOOKUP(Span,Data!$N$4:$Y$11,Data!$Y$1,FALSE),FALSE)</f>
        <v>1.3176876383723968</v>
      </c>
      <c r="V619" s="19">
        <f>AG619*VLOOKUP($O619,AProperties!$A$8:$I$1007,VLOOKUP(Span,Data!$N$4:$Y$11,Data!$Y$1,FALSE),FALSE)</f>
        <v>1.4434544865645433</v>
      </c>
      <c r="W619" s="19">
        <f>AH619*VLOOKUP($O619,AProperties!$A$8:$I$1007,VLOOKUP(Span,Data!$N$4:$Y$11,Data!$Y$1,FALSE),FALSE)</f>
        <v>1.5591090395630431</v>
      </c>
      <c r="X619" s="19">
        <f>AI619*VLOOKUP($O619,AProperties!$A$8:$I$1007,VLOOKUP(Span,Data!$N$4:$Y$11,Data!$Y$1,FALSE),FALSE)</f>
        <v>1.6667576727620244</v>
      </c>
      <c r="Y619" s="19">
        <f>AJ619*VLOOKUP($O619,AProperties!$A$8:$I$1007,VLOOKUP(Span,Data!$N$4:$Y$11,Data!$Y$1,FALSE),FALSE)</f>
        <v>1.7678634795071038</v>
      </c>
      <c r="Z619" s="19">
        <f>AK619*VLOOKUP($O619,AProperties!$A$8:$I$1007,VLOOKUP(Span,Data!$N$4:$Y$11,Data!$Y$1,FALSE),FALSE)</f>
        <v>1.8634917291576181</v>
      </c>
      <c r="AA619" s="19">
        <f>$I619*AA$19^0.5/VLOOKUP($O619,AProperties!$AY$8:$BG$1007,VLOOKUP(Span,Data!$N$4:$Y$11,Data!$Y$1,FALSE),FALSE)</f>
        <v>0.60273061795237448</v>
      </c>
      <c r="AB619" s="19">
        <f>$I619*AB$19^0.5/VLOOKUP($O619,AProperties!$AY$8:$BG$1007,VLOOKUP(Span,Data!$N$4:$Y$11,Data!$Y$1,FALSE),FALSE)</f>
        <v>0.85238981436576444</v>
      </c>
      <c r="AC619" s="19">
        <f>$I619*AC$19^0.5/VLOOKUP($O619,AProperties!$AY$8:$BG$1007,VLOOKUP(Span,Data!$N$4:$Y$11,Data!$Y$1,FALSE),FALSE)</f>
        <v>1.205461235904749</v>
      </c>
      <c r="AD619" s="19">
        <f>$I619*AD$19^0.5/VLOOKUP($O619,AProperties!$AY$8:$BG$1007,VLOOKUP(Span,Data!$N$4:$Y$11,Data!$Y$1,FALSE),FALSE)</f>
        <v>1.4763824663357077</v>
      </c>
      <c r="AE619" s="19">
        <f>$I619*AE$19^0.5/VLOOKUP($O619,AProperties!$AY$8:$BG$1007,VLOOKUP(Span,Data!$N$4:$Y$11,Data!$Y$1,FALSE),FALSE)</f>
        <v>1.7047796287315289</v>
      </c>
      <c r="AF619" s="19">
        <f>$I619*AF$19^0.5/VLOOKUP($O619,AProperties!$AY$8:$BG$1007,VLOOKUP(Span,Data!$N$4:$Y$11,Data!$Y$1,FALSE),FALSE)</f>
        <v>1.906001568250276</v>
      </c>
      <c r="AG619" s="19">
        <f>$I619*AG$19^0.5/VLOOKUP($O619,AProperties!$AY$8:$BG$1007,VLOOKUP(Span,Data!$N$4:$Y$11,Data!$Y$1,FALSE),FALSE)</f>
        <v>2.0879201071417972</v>
      </c>
      <c r="AH619" s="19">
        <f>$I619*AH$19^0.5/VLOOKUP($O619,AProperties!$AY$8:$BG$1007,VLOOKUP(Span,Data!$N$4:$Y$11,Data!$Y$1,FALSE),FALSE)</f>
        <v>2.2552114688963245</v>
      </c>
      <c r="AI619" s="19">
        <f>$I619*AI$19^0.5/VLOOKUP($O619,AProperties!$AY$8:$BG$1007,VLOOKUP(Span,Data!$N$4:$Y$11,Data!$Y$1,FALSE),FALSE)</f>
        <v>2.4109224718094979</v>
      </c>
      <c r="AJ619" s="19">
        <f>$I619*AJ$19^0.5/VLOOKUP($O619,AProperties!$AY$8:$BG$1007,VLOOKUP(Span,Data!$N$4:$Y$11,Data!$Y$1,FALSE),FALSE)</f>
        <v>2.5571694430972931</v>
      </c>
      <c r="AK619" s="19">
        <f>$I619*AK$19^0.5/VLOOKUP($O619,AProperties!$AY$8:$BG$1007,VLOOKUP(Span,Data!$N$4:$Y$11,Data!$Y$1,FALSE),FALSE)</f>
        <v>2.6954932677239287</v>
      </c>
      <c r="AL619" s="47">
        <f t="shared" si="81"/>
        <v>0.6</v>
      </c>
    </row>
    <row r="620" spans="1:38" x14ac:dyDescent="0.25">
      <c r="A620" s="15">
        <v>0.60099999999999998</v>
      </c>
      <c r="B620" s="116">
        <f>VLOOKUP($A620,APropertiesDimless!$A$7:$I$1007,VLOOKUP(Span,Data!$N$4:$Y$11,Data!$Y$1,FALSE),FALSE)</f>
        <v>0.69743088635254535</v>
      </c>
      <c r="C620" s="6">
        <f t="shared" si="77"/>
        <v>0.94971544317627266</v>
      </c>
      <c r="D620" s="116">
        <f>VLOOKUP($A620,AProperties!$AE$8:$AM$1007,VLOOKUP(Span,Data!$N$4:$Y$11,Data!$Y$1,FALSE),FALSE)</f>
        <v>0.71377328725265887</v>
      </c>
      <c r="E620" s="116">
        <f t="shared" si="78"/>
        <v>1.1460360394832716</v>
      </c>
      <c r="F620" s="6">
        <f t="shared" si="82"/>
        <v>1.866623904977242</v>
      </c>
      <c r="G620" s="9"/>
      <c r="H620" s="15">
        <f t="shared" si="79"/>
        <v>0.60099999999999998</v>
      </c>
      <c r="I620" s="6">
        <f>VLOOKUP(H620,AProperties!$AO$8:$AW$1007,VLOOKUP(Span,Data!$N$4:$Y$11,Data!$Y$1,FALSE),FALSE)^(2/3)</f>
        <v>0.42044091695581076</v>
      </c>
      <c r="J620" s="15">
        <f>$I620*(Slope^0.5)/VLOOKUP($H620,AProperties!$AY$8:$BG$1007,VLOOKUP(Span,Data!$N$4:$Y$11,Data!$Y$1,FALSE),FALSE)</f>
        <v>1.4773900651595844</v>
      </c>
      <c r="K620" s="15">
        <f>$J620*VLOOKUP($H620,AProperties!$A$8:$I$1007,VLOOKUP(Span,Data!$N$4:$Y$11,Data!$Y$1,FALSE),FALSE)</f>
        <v>1.0228403017731129</v>
      </c>
      <c r="L620" s="15">
        <f t="shared" si="83"/>
        <v>1.4773900651595844</v>
      </c>
      <c r="M620" s="15">
        <f t="shared" si="84"/>
        <v>0.60099999999999998</v>
      </c>
      <c r="O620" s="28">
        <f t="shared" si="80"/>
        <v>0.60099999999999998</v>
      </c>
      <c r="P620" s="19">
        <f>AA620*VLOOKUP($O620,AProperties!$A$8:$I$1007,VLOOKUP(Span,Data!$N$4:$Y$11,Data!$Y$1,FALSE),FALSE)</f>
        <v>0.41757280461641505</v>
      </c>
      <c r="Q620" s="19">
        <f>AB620*VLOOKUP($O620,AProperties!$A$8:$I$1007,VLOOKUP(Span,Data!$N$4:$Y$11,Data!$Y$1,FALSE),FALSE)</f>
        <v>0.59053712356670474</v>
      </c>
      <c r="R620" s="19">
        <f>AC620*VLOOKUP($O620,AProperties!$A$8:$I$1007,VLOOKUP(Span,Data!$N$4:$Y$11,Data!$Y$1,FALSE),FALSE)</f>
        <v>0.8351456092328301</v>
      </c>
      <c r="S620" s="19">
        <f>AD620*VLOOKUP($O620,AProperties!$A$8:$I$1007,VLOOKUP(Span,Data!$N$4:$Y$11,Data!$Y$1,FALSE),FALSE)</f>
        <v>1.0228403017731129</v>
      </c>
      <c r="T620" s="19">
        <f>AE620*VLOOKUP($O620,AProperties!$A$8:$I$1007,VLOOKUP(Span,Data!$N$4:$Y$11,Data!$Y$1,FALSE),FALSE)</f>
        <v>1.1810742471334095</v>
      </c>
      <c r="U620" s="19">
        <f>AF620*VLOOKUP($O620,AProperties!$A$8:$I$1007,VLOOKUP(Span,Data!$N$4:$Y$11,Data!$Y$1,FALSE),FALSE)</f>
        <v>1.3204811515323449</v>
      </c>
      <c r="V620" s="19">
        <f>AG620*VLOOKUP($O620,AProperties!$A$8:$I$1007,VLOOKUP(Span,Data!$N$4:$Y$11,Data!$Y$1,FALSE),FALSE)</f>
        <v>1.4465146269093256</v>
      </c>
      <c r="W620" s="19">
        <f>AH620*VLOOKUP($O620,AProperties!$A$8:$I$1007,VLOOKUP(Span,Data!$N$4:$Y$11,Data!$Y$1,FALSE),FALSE)</f>
        <v>1.5624143689089214</v>
      </c>
      <c r="X620" s="19">
        <f>AI620*VLOOKUP($O620,AProperties!$A$8:$I$1007,VLOOKUP(Span,Data!$N$4:$Y$11,Data!$Y$1,FALSE),FALSE)</f>
        <v>1.6702912184656602</v>
      </c>
      <c r="Y620" s="19">
        <f>AJ620*VLOOKUP($O620,AProperties!$A$8:$I$1007,VLOOKUP(Span,Data!$N$4:$Y$11,Data!$Y$1,FALSE),FALSE)</f>
        <v>1.771611370700114</v>
      </c>
      <c r="Z620" s="19">
        <f>AK620*VLOOKUP($O620,AProperties!$A$8:$I$1007,VLOOKUP(Span,Data!$N$4:$Y$11,Data!$Y$1,FALSE),FALSE)</f>
        <v>1.8674423533550841</v>
      </c>
      <c r="AA620" s="19">
        <f>$I620*AA$19^0.5/VLOOKUP($O620,AProperties!$AY$8:$BG$1007,VLOOKUP(Span,Data!$N$4:$Y$11,Data!$Y$1,FALSE),FALSE)</f>
        <v>0.60314196844969548</v>
      </c>
      <c r="AB620" s="19">
        <f>$I620*AB$19^0.5/VLOOKUP($O620,AProperties!$AY$8:$BG$1007,VLOOKUP(Span,Data!$N$4:$Y$11,Data!$Y$1,FALSE),FALSE)</f>
        <v>0.8529715518179648</v>
      </c>
      <c r="AC620" s="19">
        <f>$I620*AC$19^0.5/VLOOKUP($O620,AProperties!$AY$8:$BG$1007,VLOOKUP(Span,Data!$N$4:$Y$11,Data!$Y$1,FALSE),FALSE)</f>
        <v>1.206283936899391</v>
      </c>
      <c r="AD620" s="19">
        <f>$I620*AD$19^0.5/VLOOKUP($O620,AProperties!$AY$8:$BG$1007,VLOOKUP(Span,Data!$N$4:$Y$11,Data!$Y$1,FALSE),FALSE)</f>
        <v>1.4773900651595844</v>
      </c>
      <c r="AE620" s="19">
        <f>$I620*AE$19^0.5/VLOOKUP($O620,AProperties!$AY$8:$BG$1007,VLOOKUP(Span,Data!$N$4:$Y$11,Data!$Y$1,FALSE),FALSE)</f>
        <v>1.7059431036359296</v>
      </c>
      <c r="AF620" s="19">
        <f>$I620*AF$19^0.5/VLOOKUP($O620,AProperties!$AY$8:$BG$1007,VLOOKUP(Span,Data!$N$4:$Y$11,Data!$Y$1,FALSE),FALSE)</f>
        <v>1.9073023727384535</v>
      </c>
      <c r="AG620" s="19">
        <f>$I620*AG$19^0.5/VLOOKUP($O620,AProperties!$AY$8:$BG$1007,VLOOKUP(Span,Data!$N$4:$Y$11,Data!$Y$1,FALSE),FALSE)</f>
        <v>2.0893450670639551</v>
      </c>
      <c r="AH620" s="19">
        <f>$I620*AH$19^0.5/VLOOKUP($O620,AProperties!$AY$8:$BG$1007,VLOOKUP(Span,Data!$N$4:$Y$11,Data!$Y$1,FALSE),FALSE)</f>
        <v>2.2567506015231791</v>
      </c>
      <c r="AI620" s="19">
        <f>$I620*AI$19^0.5/VLOOKUP($O620,AProperties!$AY$8:$BG$1007,VLOOKUP(Span,Data!$N$4:$Y$11,Data!$Y$1,FALSE),FALSE)</f>
        <v>2.4125678737987819</v>
      </c>
      <c r="AJ620" s="19">
        <f>$I620*AJ$19^0.5/VLOOKUP($O620,AProperties!$AY$8:$BG$1007,VLOOKUP(Span,Data!$N$4:$Y$11,Data!$Y$1,FALSE),FALSE)</f>
        <v>2.558914655453894</v>
      </c>
      <c r="AK620" s="19">
        <f>$I620*AK$19^0.5/VLOOKUP($O620,AProperties!$AY$8:$BG$1007,VLOOKUP(Span,Data!$N$4:$Y$11,Data!$Y$1,FALSE),FALSE)</f>
        <v>2.6973328830731051</v>
      </c>
      <c r="AL620" s="47">
        <f t="shared" si="81"/>
        <v>0.60099999999999998</v>
      </c>
    </row>
    <row r="621" spans="1:38" x14ac:dyDescent="0.25">
      <c r="A621" s="15">
        <v>0.60199999999999998</v>
      </c>
      <c r="B621" s="116">
        <f>VLOOKUP($A621,APropertiesDimless!$A$7:$I$1007,VLOOKUP(Span,Data!$N$4:$Y$11,Data!$Y$1,FALSE),FALSE)</f>
        <v>0.6990740107573159</v>
      </c>
      <c r="C621" s="6">
        <f t="shared" si="77"/>
        <v>0.95153700537865793</v>
      </c>
      <c r="D621" s="116">
        <f>VLOOKUP($A621,AProperties!$AE$8:$AM$1007,VLOOKUP(Span,Data!$N$4:$Y$11,Data!$Y$1,FALSE),FALSE)</f>
        <v>0.7147962486567212</v>
      </c>
      <c r="E621" s="116">
        <f t="shared" si="78"/>
        <v>1.1486861444632865</v>
      </c>
      <c r="F621" s="6">
        <f t="shared" si="82"/>
        <v>1.8714998104522462</v>
      </c>
      <c r="G621" s="9"/>
      <c r="H621" s="15">
        <f t="shared" si="79"/>
        <v>0.60199999999999998</v>
      </c>
      <c r="I621" s="6">
        <f>VLOOKUP(H621,AProperties!$AO$8:$AW$1007,VLOOKUP(Span,Data!$N$4:$Y$11,Data!$Y$1,FALSE),FALSE)^(2/3)</f>
        <v>0.42062536706306758</v>
      </c>
      <c r="J621" s="15">
        <f>$I621*(Slope^0.5)/VLOOKUP($H621,AProperties!$AY$8:$BG$1007,VLOOKUP(Span,Data!$N$4:$Y$11,Data!$Y$1,FALSE),FALSE)</f>
        <v>1.4783948194528</v>
      </c>
      <c r="K621" s="15">
        <f>$J621*VLOOKUP($H621,AProperties!$A$8:$I$1007,VLOOKUP(Span,Data!$N$4:$Y$11,Data!$Y$1,FALSE),FALSE)</f>
        <v>1.0250028277194525</v>
      </c>
      <c r="L621" s="15">
        <f t="shared" si="83"/>
        <v>1.4783948194528</v>
      </c>
      <c r="M621" s="15">
        <f t="shared" si="84"/>
        <v>0.60199999999999998</v>
      </c>
      <c r="O621" s="28">
        <f t="shared" si="80"/>
        <v>0.60199999999999998</v>
      </c>
      <c r="P621" s="19">
        <f>AA621*VLOOKUP($O621,AProperties!$A$8:$I$1007,VLOOKUP(Span,Data!$N$4:$Y$11,Data!$Y$1,FALSE),FALSE)</f>
        <v>0.4184556521370919</v>
      </c>
      <c r="Q621" s="19">
        <f>AB621*VLOOKUP($O621,AProperties!$A$8:$I$1007,VLOOKUP(Span,Data!$N$4:$Y$11,Data!$Y$1,FALSE),FALSE)</f>
        <v>0.59178565850395348</v>
      </c>
      <c r="R621" s="19">
        <f>AC621*VLOOKUP($O621,AProperties!$A$8:$I$1007,VLOOKUP(Span,Data!$N$4:$Y$11,Data!$Y$1,FALSE),FALSE)</f>
        <v>0.83691130427418381</v>
      </c>
      <c r="S621" s="19">
        <f>AD621*VLOOKUP($O621,AProperties!$A$8:$I$1007,VLOOKUP(Span,Data!$N$4:$Y$11,Data!$Y$1,FALSE),FALSE)</f>
        <v>1.0250028277194525</v>
      </c>
      <c r="T621" s="19">
        <f>AE621*VLOOKUP($O621,AProperties!$A$8:$I$1007,VLOOKUP(Span,Data!$N$4:$Y$11,Data!$Y$1,FALSE),FALSE)</f>
        <v>1.183571317007907</v>
      </c>
      <c r="U621" s="19">
        <f>AF621*VLOOKUP($O621,AProperties!$A$8:$I$1007,VLOOKUP(Span,Data!$N$4:$Y$11,Data!$Y$1,FALSE),FALSE)</f>
        <v>1.3232729605243163</v>
      </c>
      <c r="V621" s="19">
        <f>AG621*VLOOKUP($O621,AProperties!$A$8:$I$1007,VLOOKUP(Span,Data!$N$4:$Y$11,Data!$Y$1,FALSE),FALSE)</f>
        <v>1.4495729004316229</v>
      </c>
      <c r="W621" s="19">
        <f>AH621*VLOOKUP($O621,AProperties!$A$8:$I$1007,VLOOKUP(Span,Data!$N$4:$Y$11,Data!$Y$1,FALSE),FALSE)</f>
        <v>1.565717681856057</v>
      </c>
      <c r="X621" s="19">
        <f>AI621*VLOOKUP($O621,AProperties!$A$8:$I$1007,VLOOKUP(Span,Data!$N$4:$Y$11,Data!$Y$1,FALSE),FALSE)</f>
        <v>1.6738226085483676</v>
      </c>
      <c r="Y621" s="19">
        <f>AJ621*VLOOKUP($O621,AProperties!$A$8:$I$1007,VLOOKUP(Span,Data!$N$4:$Y$11,Data!$Y$1,FALSE),FALSE)</f>
        <v>1.7753569755118601</v>
      </c>
      <c r="Z621" s="19">
        <f>AK621*VLOOKUP($O621,AProperties!$A$8:$I$1007,VLOOKUP(Span,Data!$N$4:$Y$11,Data!$Y$1,FALSE),FALSE)</f>
        <v>1.8713905674950855</v>
      </c>
      <c r="AA621" s="19">
        <f>$I621*AA$19^0.5/VLOOKUP($O621,AProperties!$AY$8:$BG$1007,VLOOKUP(Span,Data!$N$4:$Y$11,Data!$Y$1,FALSE),FALSE)</f>
        <v>0.60355215767223691</v>
      </c>
      <c r="AB621" s="19">
        <f>$I621*AB$19^0.5/VLOOKUP($O621,AProperties!$AY$8:$BG$1007,VLOOKUP(Span,Data!$N$4:$Y$11,Data!$Y$1,FALSE),FALSE)</f>
        <v>0.85355164697962227</v>
      </c>
      <c r="AC621" s="19">
        <f>$I621*AC$19^0.5/VLOOKUP($O621,AProperties!$AY$8:$BG$1007,VLOOKUP(Span,Data!$N$4:$Y$11,Data!$Y$1,FALSE),FALSE)</f>
        <v>1.2071043153444738</v>
      </c>
      <c r="AD621" s="19">
        <f>$I621*AD$19^0.5/VLOOKUP($O621,AProperties!$AY$8:$BG$1007,VLOOKUP(Span,Data!$N$4:$Y$11,Data!$Y$1,FALSE),FALSE)</f>
        <v>1.4783948194528</v>
      </c>
      <c r="AE621" s="19">
        <f>$I621*AE$19^0.5/VLOOKUP($O621,AProperties!$AY$8:$BG$1007,VLOOKUP(Span,Data!$N$4:$Y$11,Data!$Y$1,FALSE),FALSE)</f>
        <v>1.7071032939592445</v>
      </c>
      <c r="AF621" s="19">
        <f>$I621*AF$19^0.5/VLOOKUP($O621,AProperties!$AY$8:$BG$1007,VLOOKUP(Span,Data!$N$4:$Y$11,Data!$Y$1,FALSE),FALSE)</f>
        <v>1.9085995049533382</v>
      </c>
      <c r="AG621" s="19">
        <f>$I621*AG$19^0.5/VLOOKUP($O621,AProperties!$AY$8:$BG$1007,VLOOKUP(Span,Data!$N$4:$Y$11,Data!$Y$1,FALSE),FALSE)</f>
        <v>2.0907660042122731</v>
      </c>
      <c r="AH621" s="19">
        <f>$I621*AH$19^0.5/VLOOKUP($O621,AProperties!$AY$8:$BG$1007,VLOOKUP(Span,Data!$N$4:$Y$11,Data!$Y$1,FALSE),FALSE)</f>
        <v>2.2582853890576762</v>
      </c>
      <c r="AI621" s="19">
        <f>$I621*AI$19^0.5/VLOOKUP($O621,AProperties!$AY$8:$BG$1007,VLOOKUP(Span,Data!$N$4:$Y$11,Data!$Y$1,FALSE),FALSE)</f>
        <v>2.4142086306889476</v>
      </c>
      <c r="AJ621" s="19">
        <f>$I621*AJ$19^0.5/VLOOKUP($O621,AProperties!$AY$8:$BG$1007,VLOOKUP(Span,Data!$N$4:$Y$11,Data!$Y$1,FALSE),FALSE)</f>
        <v>2.5606549409388664</v>
      </c>
      <c r="AK621" s="19">
        <f>$I621*AK$19^0.5/VLOOKUP($O621,AProperties!$AY$8:$BG$1007,VLOOKUP(Span,Data!$N$4:$Y$11,Data!$Y$1,FALSE),FALSE)</f>
        <v>2.699167305043586</v>
      </c>
      <c r="AL621" s="47">
        <f t="shared" si="81"/>
        <v>0.60199999999999998</v>
      </c>
    </row>
    <row r="622" spans="1:38" x14ac:dyDescent="0.25">
      <c r="A622" s="15">
        <v>0.60299999999999998</v>
      </c>
      <c r="B622" s="116">
        <f>VLOOKUP($A622,APropertiesDimless!$A$7:$I$1007,VLOOKUP(Span,Data!$N$4:$Y$11,Data!$Y$1,FALSE),FALSE)</f>
        <v>0.70072101530126329</v>
      </c>
      <c r="C622" s="6">
        <f t="shared" si="77"/>
        <v>0.95336050765063163</v>
      </c>
      <c r="D622" s="116">
        <f>VLOOKUP($A622,AProperties!$AE$8:$AM$1007,VLOOKUP(Span,Data!$N$4:$Y$11,Data!$Y$1,FALSE),FALSE)</f>
        <v>0.71581826657256831</v>
      </c>
      <c r="E622" s="116">
        <f t="shared" si="78"/>
        <v>1.1513403647090052</v>
      </c>
      <c r="F622" s="6">
        <f t="shared" si="82"/>
        <v>1.8763821483408369</v>
      </c>
      <c r="G622" s="9"/>
      <c r="H622" s="15">
        <f t="shared" si="79"/>
        <v>0.60299999999999998</v>
      </c>
      <c r="I622" s="6">
        <f>VLOOKUP(H622,AProperties!$AO$8:$AW$1007,VLOOKUP(Span,Data!$N$4:$Y$11,Data!$Y$1,FALSE),FALSE)^(2/3)</f>
        <v>0.42080892150035265</v>
      </c>
      <c r="J622" s="15">
        <f>$I622*(Slope^0.5)/VLOOKUP($H622,AProperties!$AY$8:$BG$1007,VLOOKUP(Span,Data!$N$4:$Y$11,Data!$Y$1,FALSE),FALSE)</f>
        <v>1.4793967289074421</v>
      </c>
      <c r="K622" s="15">
        <f>$J622*VLOOKUP($H622,AProperties!$A$8:$I$1007,VLOOKUP(Span,Data!$N$4:$Y$11,Data!$Y$1,FALSE),FALSE)</f>
        <v>1.0271640184875939</v>
      </c>
      <c r="L622" s="15">
        <f t="shared" si="83"/>
        <v>1.4793967289074421</v>
      </c>
      <c r="M622" s="15">
        <f t="shared" si="84"/>
        <v>0.60299999999999998</v>
      </c>
      <c r="O622" s="28">
        <f t="shared" si="80"/>
        <v>0.60299999999999998</v>
      </c>
      <c r="P622" s="19">
        <f>AA622*VLOOKUP($O622,AProperties!$A$8:$I$1007,VLOOKUP(Span,Data!$N$4:$Y$11,Data!$Y$1,FALSE),FALSE)</f>
        <v>0.419337954573552</v>
      </c>
      <c r="Q622" s="19">
        <f>AB622*VLOOKUP($O622,AProperties!$A$8:$I$1007,VLOOKUP(Span,Data!$N$4:$Y$11,Data!$Y$1,FALSE),FALSE)</f>
        <v>0.59303342257571012</v>
      </c>
      <c r="R622" s="19">
        <f>AC622*VLOOKUP($O622,AProperties!$A$8:$I$1007,VLOOKUP(Span,Data!$N$4:$Y$11,Data!$Y$1,FALSE),FALSE)</f>
        <v>0.83867590914710399</v>
      </c>
      <c r="S622" s="19">
        <f>AD622*VLOOKUP($O622,AProperties!$A$8:$I$1007,VLOOKUP(Span,Data!$N$4:$Y$11,Data!$Y$1,FALSE),FALSE)</f>
        <v>1.0271640184875939</v>
      </c>
      <c r="T622" s="19">
        <f>AE622*VLOOKUP($O622,AProperties!$A$8:$I$1007,VLOOKUP(Span,Data!$N$4:$Y$11,Data!$Y$1,FALSE),FALSE)</f>
        <v>1.1860668451514202</v>
      </c>
      <c r="U622" s="19">
        <f>AF622*VLOOKUP($O622,AProperties!$A$8:$I$1007,VLOOKUP(Span,Data!$N$4:$Y$11,Data!$Y$1,FALSE),FALSE)</f>
        <v>1.3260630458086462</v>
      </c>
      <c r="V622" s="19">
        <f>AG622*VLOOKUP($O622,AProperties!$A$8:$I$1007,VLOOKUP(Span,Data!$N$4:$Y$11,Data!$Y$1,FALSE),FALSE)</f>
        <v>1.4526292857268039</v>
      </c>
      <c r="W622" s="19">
        <f>AH622*VLOOKUP($O622,AProperties!$A$8:$I$1007,VLOOKUP(Span,Data!$N$4:$Y$11,Data!$Y$1,FALSE),FALSE)</f>
        <v>1.5690189552848064</v>
      </c>
      <c r="X622" s="19">
        <f>AI622*VLOOKUP($O622,AProperties!$A$8:$I$1007,VLOOKUP(Span,Data!$N$4:$Y$11,Data!$Y$1,FALSE),FALSE)</f>
        <v>1.677351818294208</v>
      </c>
      <c r="Y622" s="19">
        <f>AJ622*VLOOKUP($O622,AProperties!$A$8:$I$1007,VLOOKUP(Span,Data!$N$4:$Y$11,Data!$Y$1,FALSE),FALSE)</f>
        <v>1.7791002677271299</v>
      </c>
      <c r="Z622" s="19">
        <f>AK622*VLOOKUP($O622,AProperties!$A$8:$I$1007,VLOOKUP(Span,Data!$N$4:$Y$11,Data!$Y$1,FALSE),FALSE)</f>
        <v>1.8753363439443624</v>
      </c>
      <c r="AA622" s="19">
        <f>$I622*AA$19^0.5/VLOOKUP($O622,AProperties!$AY$8:$BG$1007,VLOOKUP(Span,Data!$N$4:$Y$11,Data!$Y$1,FALSE),FALSE)</f>
        <v>0.60396118549429423</v>
      </c>
      <c r="AB622" s="19">
        <f>$I622*AB$19^0.5/VLOOKUP($O622,AProperties!$AY$8:$BG$1007,VLOOKUP(Span,Data!$N$4:$Y$11,Data!$Y$1,FALSE),FALSE)</f>
        <v>0.85413009967296361</v>
      </c>
      <c r="AC622" s="19">
        <f>$I622*AC$19^0.5/VLOOKUP($O622,AProperties!$AY$8:$BG$1007,VLOOKUP(Span,Data!$N$4:$Y$11,Data!$Y$1,FALSE),FALSE)</f>
        <v>1.2079223709885885</v>
      </c>
      <c r="AD622" s="19">
        <f>$I622*AD$19^0.5/VLOOKUP($O622,AProperties!$AY$8:$BG$1007,VLOOKUP(Span,Data!$N$4:$Y$11,Data!$Y$1,FALSE),FALSE)</f>
        <v>1.4793967289074421</v>
      </c>
      <c r="AE622" s="19">
        <f>$I622*AE$19^0.5/VLOOKUP($O622,AProperties!$AY$8:$BG$1007,VLOOKUP(Span,Data!$N$4:$Y$11,Data!$Y$1,FALSE),FALSE)</f>
        <v>1.7082601993459272</v>
      </c>
      <c r="AF622" s="19">
        <f>$I622*AF$19^0.5/VLOOKUP($O622,AProperties!$AY$8:$BG$1007,VLOOKUP(Span,Data!$N$4:$Y$11,Data!$Y$1,FALSE),FALSE)</f>
        <v>1.9098929644974174</v>
      </c>
      <c r="AG622" s="19">
        <f>$I622*AG$19^0.5/VLOOKUP($O622,AProperties!$AY$8:$BG$1007,VLOOKUP(Span,Data!$N$4:$Y$11,Data!$Y$1,FALSE),FALSE)</f>
        <v>2.0921829181512979</v>
      </c>
      <c r="AH622" s="19">
        <f>$I622*AH$19^0.5/VLOOKUP($O622,AProperties!$AY$8:$BG$1007,VLOOKUP(Span,Data!$N$4:$Y$11,Data!$Y$1,FALSE),FALSE)</f>
        <v>2.2598158310294729</v>
      </c>
      <c r="AI622" s="19">
        <f>$I622*AI$19^0.5/VLOOKUP($O622,AProperties!$AY$8:$BG$1007,VLOOKUP(Span,Data!$N$4:$Y$11,Data!$Y$1,FALSE),FALSE)</f>
        <v>2.4158447419771769</v>
      </c>
      <c r="AJ622" s="19">
        <f>$I622*AJ$19^0.5/VLOOKUP($O622,AProperties!$AY$8:$BG$1007,VLOOKUP(Span,Data!$N$4:$Y$11,Data!$Y$1,FALSE),FALSE)</f>
        <v>2.5623902990188903</v>
      </c>
      <c r="AK622" s="19">
        <f>$I622*AK$19^0.5/VLOOKUP($O622,AProperties!$AY$8:$BG$1007,VLOOKUP(Span,Data!$N$4:$Y$11,Data!$Y$1,FALSE),FALSE)</f>
        <v>2.7009965330732042</v>
      </c>
      <c r="AL622" s="47">
        <f t="shared" si="81"/>
        <v>0.60299999999999998</v>
      </c>
    </row>
    <row r="623" spans="1:38" x14ac:dyDescent="0.25">
      <c r="A623" s="15">
        <v>0.60399999999999998</v>
      </c>
      <c r="B623" s="116">
        <f>VLOOKUP($A623,APropertiesDimless!$A$7:$I$1007,VLOOKUP(Span,Data!$N$4:$Y$11,Data!$Y$1,FALSE),FALSE)</f>
        <v>0.70237192567551443</v>
      </c>
      <c r="C623" s="6">
        <f t="shared" si="77"/>
        <v>0.95518596283775725</v>
      </c>
      <c r="D623" s="116">
        <f>VLOOKUP($A623,AProperties!$AE$8:$AM$1007,VLOOKUP(Span,Data!$N$4:$Y$11,Data!$Y$1,FALSE),FALSE)</f>
        <v>0.71683933841221492</v>
      </c>
      <c r="E623" s="116">
        <f t="shared" si="78"/>
        <v>1.1539987194891523</v>
      </c>
      <c r="F623" s="6">
        <f t="shared" si="82"/>
        <v>1.8812709394997826</v>
      </c>
      <c r="G623" s="9"/>
      <c r="H623" s="15">
        <f t="shared" si="79"/>
        <v>0.60399999999999998</v>
      </c>
      <c r="I623" s="6">
        <f>VLOOKUP(H623,AProperties!$AO$8:$AW$1007,VLOOKUP(Span,Data!$N$4:$Y$11,Data!$Y$1,FALSE),FALSE)^(2/3)</f>
        <v>0.42099158051971758</v>
      </c>
      <c r="J623" s="15">
        <f>$I623*(Slope^0.5)/VLOOKUP($H623,AProperties!$AY$8:$BG$1007,VLOOKUP(Span,Data!$N$4:$Y$11,Data!$Y$1,FALSE),FALSE)</f>
        <v>1.4803957931896399</v>
      </c>
      <c r="K623" s="15">
        <f>$J623*VLOOKUP($H623,AProperties!$A$8:$I$1007,VLOOKUP(Span,Data!$N$4:$Y$11,Data!$Y$1,FALSE),FALSE)</f>
        <v>1.0293238589182077</v>
      </c>
      <c r="L623" s="15">
        <f t="shared" si="83"/>
        <v>1.4803957931896399</v>
      </c>
      <c r="M623" s="15">
        <f t="shared" si="84"/>
        <v>0.60399999999999998</v>
      </c>
      <c r="O623" s="28">
        <f t="shared" si="80"/>
        <v>0.60399999999999998</v>
      </c>
      <c r="P623" s="19">
        <f>AA623*VLOOKUP($O623,AProperties!$A$8:$I$1007,VLOOKUP(Span,Data!$N$4:$Y$11,Data!$Y$1,FALSE),FALSE)</f>
        <v>0.42021970573702477</v>
      </c>
      <c r="Q623" s="19">
        <f>AB623*VLOOKUP($O623,AProperties!$A$8:$I$1007,VLOOKUP(Span,Data!$N$4:$Y$11,Data!$Y$1,FALSE),FALSE)</f>
        <v>0.59428040702973162</v>
      </c>
      <c r="R623" s="19">
        <f>AC623*VLOOKUP($O623,AProperties!$A$8:$I$1007,VLOOKUP(Span,Data!$N$4:$Y$11,Data!$Y$1,FALSE),FALSE)</f>
        <v>0.84043941147404955</v>
      </c>
      <c r="S623" s="19">
        <f>AD623*VLOOKUP($O623,AProperties!$A$8:$I$1007,VLOOKUP(Span,Data!$N$4:$Y$11,Data!$Y$1,FALSE),FALSE)</f>
        <v>1.0293238589182077</v>
      </c>
      <c r="T623" s="19">
        <f>AE623*VLOOKUP($O623,AProperties!$A$8:$I$1007,VLOOKUP(Span,Data!$N$4:$Y$11,Data!$Y$1,FALSE),FALSE)</f>
        <v>1.1885608140594632</v>
      </c>
      <c r="U623" s="19">
        <f>AF623*VLOOKUP($O623,AProperties!$A$8:$I$1007,VLOOKUP(Span,Data!$N$4:$Y$11,Data!$Y$1,FALSE),FALSE)</f>
        <v>1.3288513878147237</v>
      </c>
      <c r="V623" s="19">
        <f>AG623*VLOOKUP($O623,AProperties!$A$8:$I$1007,VLOOKUP(Span,Data!$N$4:$Y$11,Data!$Y$1,FALSE),FALSE)</f>
        <v>1.4556837613563398</v>
      </c>
      <c r="W623" s="19">
        <f>AH623*VLOOKUP($O623,AProperties!$A$8:$I$1007,VLOOKUP(Span,Data!$N$4:$Y$11,Data!$Y$1,FALSE),FALSE)</f>
        <v>1.5723181660389109</v>
      </c>
      <c r="X623" s="19">
        <f>AI623*VLOOKUP($O623,AProperties!$A$8:$I$1007,VLOOKUP(Span,Data!$N$4:$Y$11,Data!$Y$1,FALSE),FALSE)</f>
        <v>1.6808788229480991</v>
      </c>
      <c r="Y623" s="19">
        <f>AJ623*VLOOKUP($O623,AProperties!$A$8:$I$1007,VLOOKUP(Span,Data!$N$4:$Y$11,Data!$Y$1,FALSE),FALSE)</f>
        <v>1.7828412210891948</v>
      </c>
      <c r="Z623" s="19">
        <f>AK623*VLOOKUP($O623,AProperties!$A$8:$I$1007,VLOOKUP(Span,Data!$N$4:$Y$11,Data!$Y$1,FALSE),FALSE)</f>
        <v>1.8792796550258919</v>
      </c>
      <c r="AA623" s="19">
        <f>$I623*AA$19^0.5/VLOOKUP($O623,AProperties!$AY$8:$BG$1007,VLOOKUP(Span,Data!$N$4:$Y$11,Data!$Y$1,FALSE),FALSE)</f>
        <v>0.60436905177956501</v>
      </c>
      <c r="AB623" s="19">
        <f>$I623*AB$19^0.5/VLOOKUP($O623,AProperties!$AY$8:$BG$1007,VLOOKUP(Span,Data!$N$4:$Y$11,Data!$Y$1,FALSE),FALSE)</f>
        <v>0.85470690970522822</v>
      </c>
      <c r="AC623" s="19">
        <f>$I623*AC$19^0.5/VLOOKUP($O623,AProperties!$AY$8:$BG$1007,VLOOKUP(Span,Data!$N$4:$Y$11,Data!$Y$1,FALSE),FALSE)</f>
        <v>1.20873810355913</v>
      </c>
      <c r="AD623" s="19">
        <f>$I623*AD$19^0.5/VLOOKUP($O623,AProperties!$AY$8:$BG$1007,VLOOKUP(Span,Data!$N$4:$Y$11,Data!$Y$1,FALSE),FALSE)</f>
        <v>1.4803957931896399</v>
      </c>
      <c r="AE623" s="19">
        <f>$I623*AE$19^0.5/VLOOKUP($O623,AProperties!$AY$8:$BG$1007,VLOOKUP(Span,Data!$N$4:$Y$11,Data!$Y$1,FALSE),FALSE)</f>
        <v>1.7094138194104564</v>
      </c>
      <c r="AF623" s="19">
        <f>$I623*AF$19^0.5/VLOOKUP($O623,AProperties!$AY$8:$BG$1007,VLOOKUP(Span,Data!$N$4:$Y$11,Data!$Y$1,FALSE),FALSE)</f>
        <v>1.9111827509396651</v>
      </c>
      <c r="AG623" s="19">
        <f>$I623*AG$19^0.5/VLOOKUP($O623,AProperties!$AY$8:$BG$1007,VLOOKUP(Span,Data!$N$4:$Y$11,Data!$Y$1,FALSE),FALSE)</f>
        <v>2.0935958084088648</v>
      </c>
      <c r="AH623" s="19">
        <f>$I623*AH$19^0.5/VLOOKUP($O623,AProperties!$AY$8:$BG$1007,VLOOKUP(Span,Data!$N$4:$Y$11,Data!$Y$1,FALSE),FALSE)</f>
        <v>2.2613419269285724</v>
      </c>
      <c r="AI623" s="19">
        <f>$I623*AI$19^0.5/VLOOKUP($O623,AProperties!$AY$8:$BG$1007,VLOOKUP(Span,Data!$N$4:$Y$11,Data!$Y$1,FALSE),FALSE)</f>
        <v>2.4174762071182601</v>
      </c>
      <c r="AJ623" s="19">
        <f>$I623*AJ$19^0.5/VLOOKUP($O623,AProperties!$AY$8:$BG$1007,VLOOKUP(Span,Data!$N$4:$Y$11,Data!$Y$1,FALSE),FALSE)</f>
        <v>2.5641207291156847</v>
      </c>
      <c r="AK623" s="19">
        <f>$I623*AK$19^0.5/VLOOKUP($O623,AProperties!$AY$8:$BG$1007,VLOOKUP(Span,Data!$N$4:$Y$11,Data!$Y$1,FALSE),FALSE)</f>
        <v>2.7028205665523957</v>
      </c>
      <c r="AL623" s="47">
        <f t="shared" si="81"/>
        <v>0.60399999999999998</v>
      </c>
    </row>
    <row r="624" spans="1:38" x14ac:dyDescent="0.25">
      <c r="A624" s="15">
        <v>0.60499999999999998</v>
      </c>
      <c r="B624" s="116">
        <f>VLOOKUP($A624,APropertiesDimless!$A$7:$I$1007,VLOOKUP(Span,Data!$N$4:$Y$11,Data!$Y$1,FALSE),FALSE)</f>
        <v>0.70402676779751072</v>
      </c>
      <c r="C624" s="6">
        <f t="shared" si="77"/>
        <v>0.95701338389875534</v>
      </c>
      <c r="D624" s="116">
        <f>VLOOKUP($A624,AProperties!$AE$8:$AM$1007,VLOOKUP(Span,Data!$N$4:$Y$11,Data!$Y$1,FALSE),FALSE)</f>
        <v>0.71785946158047542</v>
      </c>
      <c r="E624" s="116">
        <f t="shared" si="78"/>
        <v>1.1566612282460145</v>
      </c>
      <c r="F624" s="6">
        <f t="shared" si="82"/>
        <v>1.8861662050313788</v>
      </c>
      <c r="G624" s="9"/>
      <c r="H624" s="15">
        <f t="shared" si="79"/>
        <v>0.60499999999999998</v>
      </c>
      <c r="I624" s="6">
        <f>VLOOKUP(H624,AProperties!$AO$8:$AW$1007,VLOOKUP(Span,Data!$N$4:$Y$11,Data!$Y$1,FALSE),FALSE)^(2/3)</f>
        <v>0.42117334436377102</v>
      </c>
      <c r="J624" s="15">
        <f>$I624*(Slope^0.5)/VLOOKUP($H624,AProperties!$AY$8:$BG$1007,VLOOKUP(Span,Data!$N$4:$Y$11,Data!$Y$1,FALSE),FALSE)</f>
        <v>1.4813920119395001</v>
      </c>
      <c r="K624" s="15">
        <f>$J624*VLOOKUP($H624,AProperties!$A$8:$I$1007,VLOOKUP(Span,Data!$N$4:$Y$11,Data!$Y$1,FALSE),FALSE)</f>
        <v>1.0314823338277952</v>
      </c>
      <c r="L624" s="15">
        <f t="shared" si="83"/>
        <v>1.4813920119395001</v>
      </c>
      <c r="M624" s="15">
        <f t="shared" si="84"/>
        <v>0.60499999999999998</v>
      </c>
      <c r="O624" s="28">
        <f t="shared" si="80"/>
        <v>0.60499999999999998</v>
      </c>
      <c r="P624" s="19">
        <f>AA624*VLOOKUP($O624,AProperties!$A$8:$I$1007,VLOOKUP(Span,Data!$N$4:$Y$11,Data!$Y$1,FALSE),FALSE)</f>
        <v>0.42110089942887308</v>
      </c>
      <c r="Q624" s="19">
        <f>AB624*VLOOKUP($O624,AProperties!$A$8:$I$1007,VLOOKUP(Span,Data!$N$4:$Y$11,Data!$Y$1,FALSE),FALSE)</f>
        <v>0.59552660309982108</v>
      </c>
      <c r="R624" s="19">
        <f>AC624*VLOOKUP($O624,AProperties!$A$8:$I$1007,VLOOKUP(Span,Data!$N$4:$Y$11,Data!$Y$1,FALSE),FALSE)</f>
        <v>0.84220179885774615</v>
      </c>
      <c r="S624" s="19">
        <f>AD624*VLOOKUP($O624,AProperties!$A$8:$I$1007,VLOOKUP(Span,Data!$N$4:$Y$11,Data!$Y$1,FALSE),FALSE)</f>
        <v>1.0314823338277952</v>
      </c>
      <c r="T624" s="19">
        <f>AE624*VLOOKUP($O624,AProperties!$A$8:$I$1007,VLOOKUP(Span,Data!$N$4:$Y$11,Data!$Y$1,FALSE),FALSE)</f>
        <v>1.1910532061996422</v>
      </c>
      <c r="U624" s="19">
        <f>AF624*VLOOKUP($O624,AProperties!$A$8:$I$1007,VLOOKUP(Span,Data!$N$4:$Y$11,Data!$Y$1,FALSE),FALSE)</f>
        <v>1.331637966940737</v>
      </c>
      <c r="V624" s="19">
        <f>AG624*VLOOKUP($O624,AProperties!$A$8:$I$1007,VLOOKUP(Span,Data!$N$4:$Y$11,Data!$Y$1,FALSE),FALSE)</f>
        <v>1.4587363058475205</v>
      </c>
      <c r="W624" s="19">
        <f>AH624*VLOOKUP($O624,AProperties!$A$8:$I$1007,VLOOKUP(Span,Data!$N$4:$Y$11,Data!$Y$1,FALSE),FALSE)</f>
        <v>1.5756152909251939</v>
      </c>
      <c r="X624" s="19">
        <f>AI624*VLOOKUP($O624,AProperties!$A$8:$I$1007,VLOOKUP(Span,Data!$N$4:$Y$11,Data!$Y$1,FALSE),FALSE)</f>
        <v>1.6844035977154923</v>
      </c>
      <c r="Y624" s="19">
        <f>AJ624*VLOOKUP($O624,AProperties!$A$8:$I$1007,VLOOKUP(Span,Data!$N$4:$Y$11,Data!$Y$1,FALSE),FALSE)</f>
        <v>1.7865798092994629</v>
      </c>
      <c r="Z624" s="19">
        <f>AK624*VLOOKUP($O624,AProperties!$A$8:$I$1007,VLOOKUP(Span,Data!$N$4:$Y$11,Data!$Y$1,FALSE),FALSE)</f>
        <v>1.8832204730185254</v>
      </c>
      <c r="AA624" s="19">
        <f>$I624*AA$19^0.5/VLOOKUP($O624,AProperties!$AY$8:$BG$1007,VLOOKUP(Span,Data!$N$4:$Y$11,Data!$Y$1,FALSE),FALSE)</f>
        <v>0.60477575638112346</v>
      </c>
      <c r="AB624" s="19">
        <f>$I624*AB$19^0.5/VLOOKUP($O624,AProperties!$AY$8:$BG$1007,VLOOKUP(Span,Data!$N$4:$Y$11,Data!$Y$1,FALSE),FALSE)</f>
        <v>0.85528207686863178</v>
      </c>
      <c r="AC624" s="19">
        <f>$I624*AC$19^0.5/VLOOKUP($O624,AProperties!$AY$8:$BG$1007,VLOOKUP(Span,Data!$N$4:$Y$11,Data!$Y$1,FALSE),FALSE)</f>
        <v>1.2095515127622469</v>
      </c>
      <c r="AD624" s="19">
        <f>$I624*AD$19^0.5/VLOOKUP($O624,AProperties!$AY$8:$BG$1007,VLOOKUP(Span,Data!$N$4:$Y$11,Data!$Y$1,FALSE),FALSE)</f>
        <v>1.4813920119395001</v>
      </c>
      <c r="AE624" s="19">
        <f>$I624*AE$19^0.5/VLOOKUP($O624,AProperties!$AY$8:$BG$1007,VLOOKUP(Span,Data!$N$4:$Y$11,Data!$Y$1,FALSE),FALSE)</f>
        <v>1.7105641537372636</v>
      </c>
      <c r="AF624" s="19">
        <f>$I624*AF$19^0.5/VLOOKUP($O624,AProperties!$AY$8:$BG$1007,VLOOKUP(Span,Data!$N$4:$Y$11,Data!$Y$1,FALSE),FALSE)</f>
        <v>1.912468863815461</v>
      </c>
      <c r="AG624" s="19">
        <f>$I624*AG$19^0.5/VLOOKUP($O624,AProperties!$AY$8:$BG$1007,VLOOKUP(Span,Data!$N$4:$Y$11,Data!$Y$1,FALSE),FALSE)</f>
        <v>2.0950046744760069</v>
      </c>
      <c r="AH624" s="19">
        <f>$I624*AH$19^0.5/VLOOKUP($O624,AProperties!$AY$8:$BG$1007,VLOOKUP(Span,Data!$N$4:$Y$11,Data!$Y$1,FALSE),FALSE)</f>
        <v>2.2628636762052285</v>
      </c>
      <c r="AI624" s="19">
        <f>$I624*AI$19^0.5/VLOOKUP($O624,AProperties!$AY$8:$BG$1007,VLOOKUP(Span,Data!$N$4:$Y$11,Data!$Y$1,FALSE),FALSE)</f>
        <v>2.4191030255244939</v>
      </c>
      <c r="AJ624" s="19">
        <f>$I624*AJ$19^0.5/VLOOKUP($O624,AProperties!$AY$8:$BG$1007,VLOOKUP(Span,Data!$N$4:$Y$11,Data!$Y$1,FALSE),FALSE)</f>
        <v>2.5658462306058949</v>
      </c>
      <c r="AK624" s="19">
        <f>$I624*AK$19^0.5/VLOOKUP($O624,AProperties!$AY$8:$BG$1007,VLOOKUP(Span,Data!$N$4:$Y$11,Data!$Y$1,FALSE),FALSE)</f>
        <v>2.7046394048240887</v>
      </c>
      <c r="AL624" s="47">
        <f t="shared" si="81"/>
        <v>0.60499999999999998</v>
      </c>
    </row>
    <row r="625" spans="1:38" x14ac:dyDescent="0.25">
      <c r="A625" s="15">
        <v>0.60599999999999998</v>
      </c>
      <c r="B625" s="116">
        <f>VLOOKUP($A625,APropertiesDimless!$A$7:$I$1007,VLOOKUP(Span,Data!$N$4:$Y$11,Data!$Y$1,FALSE),FALSE)</f>
        <v>0.70568556781360692</v>
      </c>
      <c r="C625" s="6">
        <f t="shared" si="77"/>
        <v>0.95884278390680344</v>
      </c>
      <c r="D625" s="116">
        <f>VLOOKUP($A625,AProperties!$AE$8:$AM$1007,VLOOKUP(Span,Data!$N$4:$Y$11,Data!$Y$1,FALSE),FALSE)</f>
        <v>0.71887863347491709</v>
      </c>
      <c r="E625" s="116">
        <f t="shared" si="78"/>
        <v>1.1593279105974699</v>
      </c>
      <c r="F625" s="6">
        <f t="shared" si="82"/>
        <v>1.8910679662861214</v>
      </c>
      <c r="G625" s="9"/>
      <c r="H625" s="15">
        <f t="shared" si="79"/>
        <v>0.60599999999999998</v>
      </c>
      <c r="I625" s="6">
        <f>VLOOKUP(H625,AProperties!$AO$8:$AW$1007,VLOOKUP(Span,Data!$N$4:$Y$11,Data!$Y$1,FALSE),FALSE)^(2/3)</f>
        <v>0.4213542132656608</v>
      </c>
      <c r="J625" s="15">
        <f>$I625*(Slope^0.5)/VLOOKUP($H625,AProperties!$AY$8:$BG$1007,VLOOKUP(Span,Data!$N$4:$Y$11,Data!$Y$1,FALSE),FALSE)</f>
        <v>1.4823853847710371</v>
      </c>
      <c r="K625" s="15">
        <f>$J625*VLOOKUP($H625,AProperties!$A$8:$I$1007,VLOOKUP(Span,Data!$N$4:$Y$11,Data!$Y$1,FALSE),FALSE)</f>
        <v>1.0336394280084844</v>
      </c>
      <c r="L625" s="15">
        <f t="shared" si="83"/>
        <v>1.4823853847710371</v>
      </c>
      <c r="M625" s="15">
        <f t="shared" si="84"/>
        <v>0.60599999999999998</v>
      </c>
      <c r="O625" s="28">
        <f t="shared" si="80"/>
        <v>0.60599999999999998</v>
      </c>
      <c r="P625" s="19">
        <f>AA625*VLOOKUP($O625,AProperties!$A$8:$I$1007,VLOOKUP(Span,Data!$N$4:$Y$11,Data!$Y$1,FALSE),FALSE)</f>
        <v>0.42198152944050898</v>
      </c>
      <c r="Q625" s="19">
        <f>AB625*VLOOKUP($O625,AProperties!$A$8:$I$1007,VLOOKUP(Span,Data!$N$4:$Y$11,Data!$Y$1,FALSE),FALSE)</f>
        <v>0.59677200200570923</v>
      </c>
      <c r="R625" s="19">
        <f>AC625*VLOOKUP($O625,AProperties!$A$8:$I$1007,VLOOKUP(Span,Data!$N$4:$Y$11,Data!$Y$1,FALSE),FALSE)</f>
        <v>0.84396305888101797</v>
      </c>
      <c r="S625" s="19">
        <f>AD625*VLOOKUP($O625,AProperties!$A$8:$I$1007,VLOOKUP(Span,Data!$N$4:$Y$11,Data!$Y$1,FALSE),FALSE)</f>
        <v>1.0336394280084844</v>
      </c>
      <c r="T625" s="19">
        <f>AE625*VLOOKUP($O625,AProperties!$A$8:$I$1007,VLOOKUP(Span,Data!$N$4:$Y$11,Data!$Y$1,FALSE),FALSE)</f>
        <v>1.1935440040114185</v>
      </c>
      <c r="U625" s="19">
        <f>AF625*VLOOKUP($O625,AProperties!$A$8:$I$1007,VLOOKUP(Span,Data!$N$4:$Y$11,Data!$Y$1,FALSE),FALSE)</f>
        <v>1.3344227635534067</v>
      </c>
      <c r="V625" s="19">
        <f>AG625*VLOOKUP($O625,AProperties!$A$8:$I$1007,VLOOKUP(Span,Data!$N$4:$Y$11,Data!$Y$1,FALSE),FALSE)</f>
        <v>1.4617868976931672</v>
      </c>
      <c r="W625" s="19">
        <f>AH625*VLOOKUP($O625,AProperties!$A$8:$I$1007,VLOOKUP(Span,Data!$N$4:$Y$11,Data!$Y$1,FALSE),FALSE)</f>
        <v>1.5789103067132459</v>
      </c>
      <c r="X625" s="19">
        <f>AI625*VLOOKUP($O625,AProperties!$A$8:$I$1007,VLOOKUP(Span,Data!$N$4:$Y$11,Data!$Y$1,FALSE),FALSE)</f>
        <v>1.6879261177620359</v>
      </c>
      <c r="Y625" s="19">
        <f>AJ625*VLOOKUP($O625,AProperties!$A$8:$I$1007,VLOOKUP(Span,Data!$N$4:$Y$11,Data!$Y$1,FALSE),FALSE)</f>
        <v>1.7903160060171275</v>
      </c>
      <c r="Z625" s="19">
        <f>AK625*VLOOKUP($O625,AProperties!$A$8:$I$1007,VLOOKUP(Span,Data!$N$4:$Y$11,Data!$Y$1,FALSE),FALSE)</f>
        <v>1.8871587701566135</v>
      </c>
      <c r="AA625" s="19">
        <f>$I625*AA$19^0.5/VLOOKUP($O625,AProperties!$AY$8:$BG$1007,VLOOKUP(Span,Data!$N$4:$Y$11,Data!$Y$1,FALSE),FALSE)</f>
        <v>0.60518129914139174</v>
      </c>
      <c r="AB625" s="19">
        <f>$I625*AB$19^0.5/VLOOKUP($O625,AProperties!$AY$8:$BG$1007,VLOOKUP(Span,Data!$N$4:$Y$11,Data!$Y$1,FALSE),FALSE)</f>
        <v>0.85585560094032531</v>
      </c>
      <c r="AC625" s="19">
        <f>$I625*AC$19^0.5/VLOOKUP($O625,AProperties!$AY$8:$BG$1007,VLOOKUP(Span,Data!$N$4:$Y$11,Data!$Y$1,FALSE),FALSE)</f>
        <v>1.2103625982827835</v>
      </c>
      <c r="AD625" s="19">
        <f>$I625*AD$19^0.5/VLOOKUP($O625,AProperties!$AY$8:$BG$1007,VLOOKUP(Span,Data!$N$4:$Y$11,Data!$Y$1,FALSE),FALSE)</f>
        <v>1.4823853847710371</v>
      </c>
      <c r="AE625" s="19">
        <f>$I625*AE$19^0.5/VLOOKUP($O625,AProperties!$AY$8:$BG$1007,VLOOKUP(Span,Data!$N$4:$Y$11,Data!$Y$1,FALSE),FALSE)</f>
        <v>1.7117112018806506</v>
      </c>
      <c r="AF625" s="19">
        <f>$I625*AF$19^0.5/VLOOKUP($O625,AProperties!$AY$8:$BG$1007,VLOOKUP(Span,Data!$N$4:$Y$11,Data!$Y$1,FALSE),FALSE)</f>
        <v>1.9137513026265003</v>
      </c>
      <c r="AG625" s="19">
        <f>$I625*AG$19^0.5/VLOOKUP($O625,AProperties!$AY$8:$BG$1007,VLOOKUP(Span,Data!$N$4:$Y$11,Data!$Y$1,FALSE),FALSE)</f>
        <v>2.0964095158068599</v>
      </c>
      <c r="AH625" s="19">
        <f>$I625*AH$19^0.5/VLOOKUP($O625,AProperties!$AY$8:$BG$1007,VLOOKUP(Span,Data!$N$4:$Y$11,Data!$Y$1,FALSE),FALSE)</f>
        <v>2.2643810782698388</v>
      </c>
      <c r="AI625" s="19">
        <f>$I625*AI$19^0.5/VLOOKUP($O625,AProperties!$AY$8:$BG$1007,VLOOKUP(Span,Data!$N$4:$Y$11,Data!$Y$1,FALSE),FALSE)</f>
        <v>2.420725196565567</v>
      </c>
      <c r="AJ625" s="19">
        <f>$I625*AJ$19^0.5/VLOOKUP($O625,AProperties!$AY$8:$BG$1007,VLOOKUP(Span,Data!$N$4:$Y$11,Data!$Y$1,FALSE),FALSE)</f>
        <v>2.5675668028209753</v>
      </c>
      <c r="AK625" s="19">
        <f>$I625*AK$19^0.5/VLOOKUP($O625,AProperties!$AY$8:$BG$1007,VLOOKUP(Span,Data!$N$4:$Y$11,Data!$Y$1,FALSE),FALSE)</f>
        <v>2.7064530471835737</v>
      </c>
      <c r="AL625" s="47">
        <f t="shared" si="81"/>
        <v>0.60599999999999998</v>
      </c>
    </row>
    <row r="626" spans="1:38" x14ac:dyDescent="0.25">
      <c r="A626" s="15">
        <v>0.60699999999999998</v>
      </c>
      <c r="B626" s="116">
        <f>VLOOKUP($A626,APropertiesDimless!$A$7:$I$1007,VLOOKUP(Span,Data!$N$4:$Y$11,Data!$Y$1,FALSE),FALSE)</f>
        <v>0.70734835210170643</v>
      </c>
      <c r="C626" s="6">
        <f t="shared" si="77"/>
        <v>0.96067417605085326</v>
      </c>
      <c r="D626" s="116">
        <f>VLOOKUP($A626,AProperties!$AE$8:$AM$1007,VLOOKUP(Span,Data!$N$4:$Y$11,Data!$Y$1,FALSE),FALSE)</f>
        <v>0.71989685148581395</v>
      </c>
      <c r="E626" s="116">
        <f t="shared" si="78"/>
        <v>1.1619987863390464</v>
      </c>
      <c r="F626" s="6">
        <f t="shared" si="82"/>
        <v>1.8959762448654207</v>
      </c>
      <c r="G626" s="9"/>
      <c r="H626" s="15">
        <f t="shared" si="79"/>
        <v>0.60699999999999998</v>
      </c>
      <c r="I626" s="6">
        <f>VLOOKUP(H626,AProperties!$AO$8:$AW$1007,VLOOKUP(Span,Data!$N$4:$Y$11,Data!$Y$1,FALSE),FALSE)^(2/3)</f>
        <v>0.42153418744905763</v>
      </c>
      <c r="J626" s="15">
        <f>$I626*(Slope^0.5)/VLOOKUP($H626,AProperties!$AY$8:$BG$1007,VLOOKUP(Span,Data!$N$4:$Y$11,Data!$Y$1,FALSE),FALSE)</f>
        <v>1.483375911272115</v>
      </c>
      <c r="K626" s="15">
        <f>$J626*VLOOKUP($H626,AProperties!$A$8:$I$1007,VLOOKUP(Span,Data!$N$4:$Y$11,Data!$Y$1,FALSE),FALSE)</f>
        <v>1.0357951262278333</v>
      </c>
      <c r="L626" s="15">
        <f t="shared" si="83"/>
        <v>1.483375911272115</v>
      </c>
      <c r="M626" s="15">
        <f t="shared" si="84"/>
        <v>0.60699999999999998</v>
      </c>
      <c r="O626" s="28">
        <f t="shared" si="80"/>
        <v>0.60699999999999998</v>
      </c>
      <c r="P626" s="19">
        <f>AA626*VLOOKUP($O626,AProperties!$A$8:$I$1007,VLOOKUP(Span,Data!$N$4:$Y$11,Data!$Y$1,FALSE),FALSE)</f>
        <v>0.4228615895533141</v>
      </c>
      <c r="Q626" s="19">
        <f>AB626*VLOOKUP($O626,AProperties!$A$8:$I$1007,VLOOKUP(Span,Data!$N$4:$Y$11,Data!$Y$1,FALSE),FALSE)</f>
        <v>0.5980165949529419</v>
      </c>
      <c r="R626" s="19">
        <f>AC626*VLOOKUP($O626,AProperties!$A$8:$I$1007,VLOOKUP(Span,Data!$N$4:$Y$11,Data!$Y$1,FALSE),FALSE)</f>
        <v>0.8457231791066282</v>
      </c>
      <c r="S626" s="19">
        <f>AD626*VLOOKUP($O626,AProperties!$A$8:$I$1007,VLOOKUP(Span,Data!$N$4:$Y$11,Data!$Y$1,FALSE),FALSE)</f>
        <v>1.0357951262278333</v>
      </c>
      <c r="T626" s="19">
        <f>AE626*VLOOKUP($O626,AProperties!$A$8:$I$1007,VLOOKUP(Span,Data!$N$4:$Y$11,Data!$Y$1,FALSE),FALSE)</f>
        <v>1.1960331899058838</v>
      </c>
      <c r="U626" s="19">
        <f>AF626*VLOOKUP($O626,AProperties!$A$8:$I$1007,VLOOKUP(Span,Data!$N$4:$Y$11,Data!$Y$1,FALSE),FALSE)</f>
        <v>1.3372057579877359</v>
      </c>
      <c r="V626" s="19">
        <f>AG626*VLOOKUP($O626,AProperties!$A$8:$I$1007,VLOOKUP(Span,Data!$N$4:$Y$11,Data!$Y$1,FALSE),FALSE)</f>
        <v>1.4648355153513537</v>
      </c>
      <c r="W626" s="19">
        <f>AH626*VLOOKUP($O626,AProperties!$A$8:$I$1007,VLOOKUP(Span,Data!$N$4:$Y$11,Data!$Y$1,FALSE),FALSE)</f>
        <v>1.5822031901351286</v>
      </c>
      <c r="X626" s="19">
        <f>AI626*VLOOKUP($O626,AProperties!$A$8:$I$1007,VLOOKUP(Span,Data!$N$4:$Y$11,Data!$Y$1,FALSE),FALSE)</f>
        <v>1.6914463582132564</v>
      </c>
      <c r="Y626" s="19">
        <f>AJ626*VLOOKUP($O626,AProperties!$A$8:$I$1007,VLOOKUP(Span,Data!$N$4:$Y$11,Data!$Y$1,FALSE),FALSE)</f>
        <v>1.7940497848588259</v>
      </c>
      <c r="Z626" s="19">
        <f>AK626*VLOOKUP($O626,AProperties!$A$8:$I$1007,VLOOKUP(Span,Data!$N$4:$Y$11,Data!$Y$1,FALSE),FALSE)</f>
        <v>1.8910945186296504</v>
      </c>
      <c r="AA626" s="19">
        <f>$I626*AA$19^0.5/VLOOKUP($O626,AProperties!$AY$8:$BG$1007,VLOOKUP(Span,Data!$N$4:$Y$11,Data!$Y$1,FALSE),FALSE)</f>
        <v>0.60558567989211587</v>
      </c>
      <c r="AB626" s="19">
        <f>$I626*AB$19^0.5/VLOOKUP($O626,AProperties!$AY$8:$BG$1007,VLOOKUP(Span,Data!$N$4:$Y$11,Data!$Y$1,FALSE),FALSE)</f>
        <v>0.85642748168236205</v>
      </c>
      <c r="AC626" s="19">
        <f>$I626*AC$19^0.5/VLOOKUP($O626,AProperties!$AY$8:$BG$1007,VLOOKUP(Span,Data!$N$4:$Y$11,Data!$Y$1,FALSE),FALSE)</f>
        <v>1.2111713597842317</v>
      </c>
      <c r="AD626" s="19">
        <f>$I626*AD$19^0.5/VLOOKUP($O626,AProperties!$AY$8:$BG$1007,VLOOKUP(Span,Data!$N$4:$Y$11,Data!$Y$1,FALSE),FALSE)</f>
        <v>1.483375911272115</v>
      </c>
      <c r="AE626" s="19">
        <f>$I626*AE$19^0.5/VLOOKUP($O626,AProperties!$AY$8:$BG$1007,VLOOKUP(Span,Data!$N$4:$Y$11,Data!$Y$1,FALSE),FALSE)</f>
        <v>1.7128549633647241</v>
      </c>
      <c r="AF626" s="19">
        <f>$I626*AF$19^0.5/VLOOKUP($O626,AProperties!$AY$8:$BG$1007,VLOOKUP(Span,Data!$N$4:$Y$11,Data!$Y$1,FALSE),FALSE)</f>
        <v>1.9150300668407174</v>
      </c>
      <c r="AG626" s="19">
        <f>$I626*AG$19^0.5/VLOOKUP($O626,AProperties!$AY$8:$BG$1007,VLOOKUP(Span,Data!$N$4:$Y$11,Data!$Y$1,FALSE),FALSE)</f>
        <v>2.0978103318185739</v>
      </c>
      <c r="AH626" s="19">
        <f>$I626*AH$19^0.5/VLOOKUP($O626,AProperties!$AY$8:$BG$1007,VLOOKUP(Span,Data!$N$4:$Y$11,Data!$Y$1,FALSE),FALSE)</f>
        <v>2.2658941324928552</v>
      </c>
      <c r="AI626" s="19">
        <f>$I626*AI$19^0.5/VLOOKUP($O626,AProperties!$AY$8:$BG$1007,VLOOKUP(Span,Data!$N$4:$Y$11,Data!$Y$1,FALSE),FALSE)</f>
        <v>2.4223427195684635</v>
      </c>
      <c r="AJ626" s="19">
        <f>$I626*AJ$19^0.5/VLOOKUP($O626,AProperties!$AY$8:$BG$1007,VLOOKUP(Span,Data!$N$4:$Y$11,Data!$Y$1,FALSE),FALSE)</f>
        <v>2.5692824450470861</v>
      </c>
      <c r="AK626" s="19">
        <f>$I626*AK$19^0.5/VLOOKUP($O626,AProperties!$AY$8:$BG$1007,VLOOKUP(Span,Data!$N$4:$Y$11,Data!$Y$1,FALSE),FALSE)</f>
        <v>2.708261492878397</v>
      </c>
      <c r="AL626" s="47">
        <f t="shared" si="81"/>
        <v>0.60699999999999998</v>
      </c>
    </row>
    <row r="627" spans="1:38" x14ac:dyDescent="0.25">
      <c r="A627" s="15">
        <v>0.60799999999999998</v>
      </c>
      <c r="B627" s="116">
        <f>VLOOKUP($A627,APropertiesDimless!$A$7:$I$1007,VLOOKUP(Span,Data!$N$4:$Y$11,Data!$Y$1,FALSE),FALSE)</f>
        <v>0.70901514727392856</v>
      </c>
      <c r="C627" s="6">
        <f t="shared" si="77"/>
        <v>0.96250757363696426</v>
      </c>
      <c r="D627" s="116">
        <f>VLOOKUP($A627,AProperties!$AE$8:$AM$1007,VLOOKUP(Span,Data!$N$4:$Y$11,Data!$Y$1,FALSE),FALSE)</f>
        <v>0.72091411299609709</v>
      </c>
      <c r="E627" s="116">
        <f t="shared" si="78"/>
        <v>1.1646738754460044</v>
      </c>
      <c r="F627" s="6">
        <f t="shared" si="82"/>
        <v>1.9008910626243389</v>
      </c>
      <c r="G627" s="9"/>
      <c r="H627" s="15">
        <f t="shared" si="79"/>
        <v>0.60799999999999998</v>
      </c>
      <c r="I627" s="6">
        <f>VLOOKUP(H627,AProperties!$AO$8:$AW$1007,VLOOKUP(Span,Data!$N$4:$Y$11,Data!$Y$1,FALSE),FALSE)^(2/3)</f>
        <v>0.42171326712813711</v>
      </c>
      <c r="J627" s="15">
        <f>$I627*(Slope^0.5)/VLOOKUP($H627,AProperties!$AY$8:$BG$1007,VLOOKUP(Span,Data!$N$4:$Y$11,Data!$Y$1,FALSE),FALSE)</f>
        <v>1.4843635910043704</v>
      </c>
      <c r="K627" s="15">
        <f>$J627*VLOOKUP($H627,AProperties!$A$8:$I$1007,VLOOKUP(Span,Data!$N$4:$Y$11,Data!$Y$1,FALSE),FALSE)</f>
        <v>1.0379494132286164</v>
      </c>
      <c r="L627" s="15">
        <f t="shared" si="83"/>
        <v>1.4843635910043704</v>
      </c>
      <c r="M627" s="15">
        <f t="shared" si="84"/>
        <v>0.60799999999999998</v>
      </c>
      <c r="O627" s="28">
        <f t="shared" si="80"/>
        <v>0.60799999999999998</v>
      </c>
      <c r="P627" s="19">
        <f>AA627*VLOOKUP($O627,AProperties!$A$8:$I$1007,VLOOKUP(Span,Data!$N$4:$Y$11,Data!$Y$1,FALSE),FALSE)</f>
        <v>0.42374107353855245</v>
      </c>
      <c r="Q627" s="19">
        <f>AB627*VLOOKUP($O627,AProperties!$A$8:$I$1007,VLOOKUP(Span,Data!$N$4:$Y$11,Data!$Y$1,FALSE),FALSE)</f>
        <v>0.59926037313275593</v>
      </c>
      <c r="R627" s="19">
        <f>AC627*VLOOKUP($O627,AProperties!$A$8:$I$1007,VLOOKUP(Span,Data!$N$4:$Y$11,Data!$Y$1,FALSE),FALSE)</f>
        <v>0.8474821470771049</v>
      </c>
      <c r="S627" s="19">
        <f>AD627*VLOOKUP($O627,AProperties!$A$8:$I$1007,VLOOKUP(Span,Data!$N$4:$Y$11,Data!$Y$1,FALSE),FALSE)</f>
        <v>1.0379494132286164</v>
      </c>
      <c r="T627" s="19">
        <f>AE627*VLOOKUP($O627,AProperties!$A$8:$I$1007,VLOOKUP(Span,Data!$N$4:$Y$11,Data!$Y$1,FALSE),FALSE)</f>
        <v>1.1985207462655119</v>
      </c>
      <c r="U627" s="19">
        <f>AF627*VLOOKUP($O627,AProperties!$A$8:$I$1007,VLOOKUP(Span,Data!$N$4:$Y$11,Data!$Y$1,FALSE),FALSE)</f>
        <v>1.3399869305467307</v>
      </c>
      <c r="V627" s="19">
        <f>AG627*VLOOKUP($O627,AProperties!$A$8:$I$1007,VLOOKUP(Span,Data!$N$4:$Y$11,Data!$Y$1,FALSE),FALSE)</f>
        <v>1.4678821372451056</v>
      </c>
      <c r="W627" s="19">
        <f>AH627*VLOOKUP($O627,AProperties!$A$8:$I$1007,VLOOKUP(Span,Data!$N$4:$Y$11,Data!$Y$1,FALSE),FALSE)</f>
        <v>1.5854939178850449</v>
      </c>
      <c r="X627" s="19">
        <f>AI627*VLOOKUP($O627,AProperties!$A$8:$I$1007,VLOOKUP(Span,Data!$N$4:$Y$11,Data!$Y$1,FALSE),FALSE)</f>
        <v>1.6949642941542098</v>
      </c>
      <c r="Y627" s="19">
        <f>AJ627*VLOOKUP($O627,AProperties!$A$8:$I$1007,VLOOKUP(Span,Data!$N$4:$Y$11,Data!$Y$1,FALSE),FALSE)</f>
        <v>1.7977811193982676</v>
      </c>
      <c r="Z627" s="19">
        <f>AK627*VLOOKUP($O627,AProperties!$A$8:$I$1007,VLOOKUP(Span,Data!$N$4:$Y$11,Data!$Y$1,FALSE),FALSE)</f>
        <v>1.8950276905818813</v>
      </c>
      <c r="AA627" s="19">
        <f>$I627*AA$19^0.5/VLOOKUP($O627,AProperties!$AY$8:$BG$1007,VLOOKUP(Span,Data!$N$4:$Y$11,Data!$Y$1,FALSE),FALSE)</f>
        <v>0.60598889845433501</v>
      </c>
      <c r="AB627" s="19">
        <f>$I627*AB$19^0.5/VLOOKUP($O627,AProperties!$AY$8:$BG$1007,VLOOKUP(Span,Data!$N$4:$Y$11,Data!$Y$1,FALSE),FALSE)</f>
        <v>0.85699771884165288</v>
      </c>
      <c r="AC627" s="19">
        <f>$I627*AC$19^0.5/VLOOKUP($O627,AProperties!$AY$8:$BG$1007,VLOOKUP(Span,Data!$N$4:$Y$11,Data!$Y$1,FALSE),FALSE)</f>
        <v>1.21197779690867</v>
      </c>
      <c r="AD627" s="19">
        <f>$I627*AD$19^0.5/VLOOKUP($O627,AProperties!$AY$8:$BG$1007,VLOOKUP(Span,Data!$N$4:$Y$11,Data!$Y$1,FALSE),FALSE)</f>
        <v>1.4843635910043704</v>
      </c>
      <c r="AE627" s="19">
        <f>$I627*AE$19^0.5/VLOOKUP($O627,AProperties!$AY$8:$BG$1007,VLOOKUP(Span,Data!$N$4:$Y$11,Data!$Y$1,FALSE),FALSE)</f>
        <v>1.7139954376833058</v>
      </c>
      <c r="AF627" s="19">
        <f>$I627*AF$19^0.5/VLOOKUP($O627,AProperties!$AY$8:$BG$1007,VLOOKUP(Span,Data!$N$4:$Y$11,Data!$Y$1,FALSE),FALSE)</f>
        <v>1.9163051558921882</v>
      </c>
      <c r="AG627" s="19">
        <f>$I627*AG$19^0.5/VLOOKUP($O627,AProperties!$AY$8:$BG$1007,VLOOKUP(Span,Data!$N$4:$Y$11,Data!$Y$1,FALSE),FALSE)</f>
        <v>2.0992071218912107</v>
      </c>
      <c r="AH627" s="19">
        <f>$I627*AH$19^0.5/VLOOKUP($O627,AProperties!$AY$8:$BG$1007,VLOOKUP(Span,Data!$N$4:$Y$11,Data!$Y$1,FALSE),FALSE)</f>
        <v>2.2674028382046667</v>
      </c>
      <c r="AI627" s="19">
        <f>$I627*AI$19^0.5/VLOOKUP($O627,AProperties!$AY$8:$BG$1007,VLOOKUP(Span,Data!$N$4:$Y$11,Data!$Y$1,FALSE),FALSE)</f>
        <v>2.42395559381734</v>
      </c>
      <c r="AJ627" s="19">
        <f>$I627*AJ$19^0.5/VLOOKUP($O627,AProperties!$AY$8:$BG$1007,VLOOKUP(Span,Data!$N$4:$Y$11,Data!$Y$1,FALSE),FALSE)</f>
        <v>2.5709931565249584</v>
      </c>
      <c r="AK627" s="19">
        <f>$I627*AK$19^0.5/VLOOKUP($O627,AProperties!$AY$8:$BG$1007,VLOOKUP(Span,Data!$N$4:$Y$11,Data!$Y$1,FALSE),FALSE)</f>
        <v>2.7100647411082206</v>
      </c>
      <c r="AL627" s="47">
        <f t="shared" si="81"/>
        <v>0.60799999999999998</v>
      </c>
    </row>
    <row r="628" spans="1:38" x14ac:dyDescent="0.25">
      <c r="A628" s="15">
        <v>0.60899999999999999</v>
      </c>
      <c r="B628" s="116">
        <f>VLOOKUP($A628,APropertiesDimless!$A$7:$I$1007,VLOOKUP(Span,Data!$N$4:$Y$11,Data!$Y$1,FALSE),FALSE)</f>
        <v>0.71068598017931994</v>
      </c>
      <c r="C628" s="6">
        <f t="shared" si="77"/>
        <v>0.96434299008965996</v>
      </c>
      <c r="D628" s="116">
        <f>VLOOKUP($A628,AProperties!$AE$8:$AM$1007,VLOOKUP(Span,Data!$N$4:$Y$11,Data!$Y$1,FALSE),FALSE)</f>
        <v>0.7219304153813092</v>
      </c>
      <c r="E628" s="116">
        <f t="shared" si="78"/>
        <v>1.1673531980754543</v>
      </c>
      <c r="F628" s="6">
        <f t="shared" si="82"/>
        <v>1.9058124416743851</v>
      </c>
      <c r="G628" s="9"/>
      <c r="H628" s="15">
        <f t="shared" si="79"/>
        <v>0.60899999999999999</v>
      </c>
      <c r="I628" s="6">
        <f>VLOOKUP(H628,AProperties!$AO$8:$AW$1007,VLOOKUP(Span,Data!$N$4:$Y$11,Data!$Y$1,FALSE),FALSE)^(2/3)</f>
        <v>0.4218914525075611</v>
      </c>
      <c r="J628" s="15">
        <f>$I628*(Slope^0.5)/VLOOKUP($H628,AProperties!$AY$8:$BG$1007,VLOOKUP(Span,Data!$N$4:$Y$11,Data!$Y$1,FALSE),FALSE)</f>
        <v>1.4853484235031484</v>
      </c>
      <c r="K628" s="15">
        <f>$J628*VLOOKUP($H628,AProperties!$A$8:$I$1007,VLOOKUP(Span,Data!$N$4:$Y$11,Data!$Y$1,FALSE),FALSE)</f>
        <v>1.0401022737286263</v>
      </c>
      <c r="L628" s="15">
        <f t="shared" si="83"/>
        <v>1.4853484235031484</v>
      </c>
      <c r="M628" s="15">
        <f t="shared" si="84"/>
        <v>0.60899999999999999</v>
      </c>
      <c r="O628" s="28">
        <f t="shared" si="80"/>
        <v>0.60899999999999999</v>
      </c>
      <c r="P628" s="19">
        <f>AA628*VLOOKUP($O628,AProperties!$A$8:$I$1007,VLOOKUP(Span,Data!$N$4:$Y$11,Data!$Y$1,FALSE),FALSE)</f>
        <v>0.42461997515728861</v>
      </c>
      <c r="Q628" s="19">
        <f>AB628*VLOOKUP($O628,AProperties!$A$8:$I$1007,VLOOKUP(Span,Data!$N$4:$Y$11,Data!$Y$1,FALSE),FALSE)</f>
        <v>0.60050332772196435</v>
      </c>
      <c r="R628" s="19">
        <f>AC628*VLOOKUP($O628,AProperties!$A$8:$I$1007,VLOOKUP(Span,Data!$N$4:$Y$11,Data!$Y$1,FALSE),FALSE)</f>
        <v>0.84923995031457722</v>
      </c>
      <c r="S628" s="19">
        <f>AD628*VLOOKUP($O628,AProperties!$A$8:$I$1007,VLOOKUP(Span,Data!$N$4:$Y$11,Data!$Y$1,FALSE),FALSE)</f>
        <v>1.0401022737286263</v>
      </c>
      <c r="T628" s="19">
        <f>AE628*VLOOKUP($O628,AProperties!$A$8:$I$1007,VLOOKUP(Span,Data!$N$4:$Y$11,Data!$Y$1,FALSE),FALSE)</f>
        <v>1.2010066554439287</v>
      </c>
      <c r="U628" s="19">
        <f>AF628*VLOOKUP($O628,AProperties!$A$8:$I$1007,VLOOKUP(Span,Data!$N$4:$Y$11,Data!$Y$1,FALSE),FALSE)</f>
        <v>1.342766261501146</v>
      </c>
      <c r="V628" s="19">
        <f>AG628*VLOOKUP($O628,AProperties!$A$8:$I$1007,VLOOKUP(Span,Data!$N$4:$Y$11,Data!$Y$1,FALSE),FALSE)</f>
        <v>1.4709267417621168</v>
      </c>
      <c r="W628" s="19">
        <f>AH628*VLOOKUP($O628,AProperties!$A$8:$I$1007,VLOOKUP(Span,Data!$N$4:$Y$11,Data!$Y$1,FALSE),FALSE)</f>
        <v>1.5887824666190364</v>
      </c>
      <c r="X628" s="19">
        <f>AI628*VLOOKUP($O628,AProperties!$A$8:$I$1007,VLOOKUP(Span,Data!$N$4:$Y$11,Data!$Y$1,FALSE),FALSE)</f>
        <v>1.6984799006291544</v>
      </c>
      <c r="Y628" s="19">
        <f>AJ628*VLOOKUP($O628,AProperties!$A$8:$I$1007,VLOOKUP(Span,Data!$N$4:$Y$11,Data!$Y$1,FALSE),FALSE)</f>
        <v>1.8015099831658927</v>
      </c>
      <c r="Z628" s="19">
        <f>AK628*VLOOKUP($O628,AProperties!$A$8:$I$1007,VLOOKUP(Span,Data!$N$4:$Y$11,Data!$Y$1,FALSE),FALSE)</f>
        <v>1.8989582581119386</v>
      </c>
      <c r="AA628" s="19">
        <f>$I628*AA$19^0.5/VLOOKUP($O628,AProperties!$AY$8:$BG$1007,VLOOKUP(Span,Data!$N$4:$Y$11,Data!$Y$1,FALSE),FALSE)</f>
        <v>0.60639095463835435</v>
      </c>
      <c r="AB628" s="19">
        <f>$I628*AB$19^0.5/VLOOKUP($O628,AProperties!$AY$8:$BG$1007,VLOOKUP(Span,Data!$N$4:$Y$11,Data!$Y$1,FALSE),FALSE)</f>
        <v>0.85756631214992907</v>
      </c>
      <c r="AC628" s="19">
        <f>$I628*AC$19^0.5/VLOOKUP($O628,AProperties!$AY$8:$BG$1007,VLOOKUP(Span,Data!$N$4:$Y$11,Data!$Y$1,FALSE),FALSE)</f>
        <v>1.2127819092767087</v>
      </c>
      <c r="AD628" s="19">
        <f>$I628*AD$19^0.5/VLOOKUP($O628,AProperties!$AY$8:$BG$1007,VLOOKUP(Span,Data!$N$4:$Y$11,Data!$Y$1,FALSE),FALSE)</f>
        <v>1.4853484235031484</v>
      </c>
      <c r="AE628" s="19">
        <f>$I628*AE$19^0.5/VLOOKUP($O628,AProperties!$AY$8:$BG$1007,VLOOKUP(Span,Data!$N$4:$Y$11,Data!$Y$1,FALSE),FALSE)</f>
        <v>1.7151326242998581</v>
      </c>
      <c r="AF628" s="19">
        <f>$I628*AF$19^0.5/VLOOKUP($O628,AProperties!$AY$8:$BG$1007,VLOOKUP(Span,Data!$N$4:$Y$11,Data!$Y$1,FALSE),FALSE)</f>
        <v>1.9175765691810449</v>
      </c>
      <c r="AG628" s="19">
        <f>$I628*AG$19^0.5/VLOOKUP($O628,AProperties!$AY$8:$BG$1007,VLOOKUP(Span,Data!$N$4:$Y$11,Data!$Y$1,FALSE),FALSE)</f>
        <v>2.1005998853676484</v>
      </c>
      <c r="AH628" s="19">
        <f>$I628*AH$19^0.5/VLOOKUP($O628,AProperties!$AY$8:$BG$1007,VLOOKUP(Span,Data!$N$4:$Y$11,Data!$Y$1,FALSE),FALSE)</f>
        <v>2.2689071946955006</v>
      </c>
      <c r="AI628" s="19">
        <f>$I628*AI$19^0.5/VLOOKUP($O628,AProperties!$AY$8:$BG$1007,VLOOKUP(Span,Data!$N$4:$Y$11,Data!$Y$1,FALSE),FALSE)</f>
        <v>2.4255638185534174</v>
      </c>
      <c r="AJ628" s="19">
        <f>$I628*AJ$19^0.5/VLOOKUP($O628,AProperties!$AY$8:$BG$1007,VLOOKUP(Span,Data!$N$4:$Y$11,Data!$Y$1,FALSE),FALSE)</f>
        <v>2.572698936449787</v>
      </c>
      <c r="AK628" s="19">
        <f>$I628*AK$19^0.5/VLOOKUP($O628,AProperties!$AY$8:$BG$1007,VLOOKUP(Span,Data!$N$4:$Y$11,Data!$Y$1,FALSE),FALSE)</f>
        <v>2.7118627910247035</v>
      </c>
      <c r="AL628" s="47">
        <f t="shared" si="81"/>
        <v>0.60899999999999999</v>
      </c>
    </row>
    <row r="629" spans="1:38" x14ac:dyDescent="0.25">
      <c r="A629" s="15">
        <v>0.61</v>
      </c>
      <c r="B629" s="116">
        <f>VLOOKUP($A629,APropertiesDimless!$A$7:$I$1007,VLOOKUP(Span,Data!$N$4:$Y$11,Data!$Y$1,FALSE),FALSE)</f>
        <v>0.71236087790660207</v>
      </c>
      <c r="C629" s="6">
        <f t="shared" si="77"/>
        <v>0.96618043895330108</v>
      </c>
      <c r="D629" s="116">
        <f>VLOOKUP($A629,AProperties!$AE$8:$AM$1007,VLOOKUP(Span,Data!$N$4:$Y$11,Data!$Y$1,FALSE),FALSE)</f>
        <v>0.72294575600955613</v>
      </c>
      <c r="E629" s="116">
        <f t="shared" si="78"/>
        <v>1.1700367745685027</v>
      </c>
      <c r="F629" s="6">
        <f t="shared" si="82"/>
        <v>1.9107404043863394</v>
      </c>
      <c r="G629" s="9"/>
      <c r="H629" s="15">
        <f t="shared" si="79"/>
        <v>0.61</v>
      </c>
      <c r="I629" s="6">
        <f>VLOOKUP(H629,AProperties!$AO$8:$AW$1007,VLOOKUP(Span,Data!$N$4:$Y$11,Data!$Y$1,FALSE),FALSE)^(2/3)</f>
        <v>0.42206874378245929</v>
      </c>
      <c r="J629" s="15">
        <f>$I629*(Slope^0.5)/VLOOKUP($H629,AProperties!$AY$8:$BG$1007,VLOOKUP(Span,Data!$N$4:$Y$11,Data!$Y$1,FALSE),FALSE)</f>
        <v>1.4863304082774293</v>
      </c>
      <c r="K629" s="15">
        <f>$J629*VLOOKUP($H629,AProperties!$A$8:$I$1007,VLOOKUP(Span,Data!$N$4:$Y$11,Data!$Y$1,FALSE),FALSE)</f>
        <v>1.0422536924204633</v>
      </c>
      <c r="L629" s="15">
        <f t="shared" si="83"/>
        <v>1.4863304082774293</v>
      </c>
      <c r="M629" s="15">
        <f t="shared" si="84"/>
        <v>0.61</v>
      </c>
      <c r="O629" s="28">
        <f t="shared" si="80"/>
        <v>0.61</v>
      </c>
      <c r="P629" s="19">
        <f>AA629*VLOOKUP($O629,AProperties!$A$8:$I$1007,VLOOKUP(Span,Data!$N$4:$Y$11,Data!$Y$1,FALSE),FALSE)</f>
        <v>0.425498288160303</v>
      </c>
      <c r="Q629" s="19">
        <f>AB629*VLOOKUP($O629,AProperties!$A$8:$I$1007,VLOOKUP(Span,Data!$N$4:$Y$11,Data!$Y$1,FALSE),FALSE)</f>
        <v>0.60174544988283585</v>
      </c>
      <c r="R629" s="19">
        <f>AC629*VLOOKUP($O629,AProperties!$A$8:$I$1007,VLOOKUP(Span,Data!$N$4:$Y$11,Data!$Y$1,FALSE),FALSE)</f>
        <v>0.85099657632060599</v>
      </c>
      <c r="S629" s="19">
        <f>AD629*VLOOKUP($O629,AProperties!$A$8:$I$1007,VLOOKUP(Span,Data!$N$4:$Y$11,Data!$Y$1,FALSE),FALSE)</f>
        <v>1.0422536924204633</v>
      </c>
      <c r="T629" s="19">
        <f>AE629*VLOOKUP($O629,AProperties!$A$8:$I$1007,VLOOKUP(Span,Data!$N$4:$Y$11,Data!$Y$1,FALSE),FALSE)</f>
        <v>1.2034908997656717</v>
      </c>
      <c r="U629" s="19">
        <f>AF629*VLOOKUP($O629,AProperties!$A$8:$I$1007,VLOOKUP(Span,Data!$N$4:$Y$11,Data!$Y$1,FALSE),FALSE)</f>
        <v>1.3455437310892138</v>
      </c>
      <c r="V629" s="19">
        <f>AG629*VLOOKUP($O629,AProperties!$A$8:$I$1007,VLOOKUP(Span,Data!$N$4:$Y$11,Data!$Y$1,FALSE),FALSE)</f>
        <v>1.4739693072544555</v>
      </c>
      <c r="W629" s="19">
        <f>AH629*VLOOKUP($O629,AProperties!$A$8:$I$1007,VLOOKUP(Span,Data!$N$4:$Y$11,Data!$Y$1,FALSE),FALSE)</f>
        <v>1.592068812954665</v>
      </c>
      <c r="X629" s="19">
        <f>AI629*VLOOKUP($O629,AProperties!$A$8:$I$1007,VLOOKUP(Span,Data!$N$4:$Y$11,Data!$Y$1,FALSE),FALSE)</f>
        <v>1.701993152641212</v>
      </c>
      <c r="Y629" s="19">
        <f>AJ629*VLOOKUP($O629,AProperties!$A$8:$I$1007,VLOOKUP(Span,Data!$N$4:$Y$11,Data!$Y$1,FALSE),FALSE)</f>
        <v>1.8052363496485075</v>
      </c>
      <c r="Z629" s="19">
        <f>AK629*VLOOKUP($O629,AProperties!$A$8:$I$1007,VLOOKUP(Span,Data!$N$4:$Y$11,Data!$Y$1,FALSE),FALSE)</f>
        <v>1.9028861932724628</v>
      </c>
      <c r="AA629" s="19">
        <f>$I629*AA$19^0.5/VLOOKUP($O629,AProperties!$AY$8:$BG$1007,VLOOKUP(Span,Data!$N$4:$Y$11,Data!$Y$1,FALSE),FALSE)</f>
        <v>0.60679184824371601</v>
      </c>
      <c r="AB629" s="19">
        <f>$I629*AB$19^0.5/VLOOKUP($O629,AProperties!$AY$8:$BG$1007,VLOOKUP(Span,Data!$N$4:$Y$11,Data!$Y$1,FALSE),FALSE)</f>
        <v>0.85813326132370016</v>
      </c>
      <c r="AC629" s="19">
        <f>$I629*AC$19^0.5/VLOOKUP($O629,AProperties!$AY$8:$BG$1007,VLOOKUP(Span,Data!$N$4:$Y$11,Data!$Y$1,FALSE),FALSE)</f>
        <v>1.213583696487432</v>
      </c>
      <c r="AD629" s="19">
        <f>$I629*AD$19^0.5/VLOOKUP($O629,AProperties!$AY$8:$BG$1007,VLOOKUP(Span,Data!$N$4:$Y$11,Data!$Y$1,FALSE),FALSE)</f>
        <v>1.4863304082774293</v>
      </c>
      <c r="AE629" s="19">
        <f>$I629*AE$19^0.5/VLOOKUP($O629,AProperties!$AY$8:$BG$1007,VLOOKUP(Span,Data!$N$4:$Y$11,Data!$Y$1,FALSE),FALSE)</f>
        <v>1.7162665226474003</v>
      </c>
      <c r="AF629" s="19">
        <f>$I629*AF$19^0.5/VLOOKUP($O629,AProperties!$AY$8:$BG$1007,VLOOKUP(Span,Data!$N$4:$Y$11,Data!$Y$1,FALSE),FALSE)</f>
        <v>1.9188443060733846</v>
      </c>
      <c r="AG629" s="19">
        <f>$I629*AG$19^0.5/VLOOKUP($O629,AProperties!$AY$8:$BG$1007,VLOOKUP(Span,Data!$N$4:$Y$11,Data!$Y$1,FALSE),FALSE)</f>
        <v>2.1019886215534802</v>
      </c>
      <c r="AH629" s="19">
        <f>$I629*AH$19^0.5/VLOOKUP($O629,AProperties!$AY$8:$BG$1007,VLOOKUP(Span,Data!$N$4:$Y$11,Data!$Y$1,FALSE),FALSE)</f>
        <v>2.2704072012153129</v>
      </c>
      <c r="AI629" s="19">
        <f>$I629*AI$19^0.5/VLOOKUP($O629,AProperties!$AY$8:$BG$1007,VLOOKUP(Span,Data!$N$4:$Y$11,Data!$Y$1,FALSE),FALSE)</f>
        <v>2.4271673929748641</v>
      </c>
      <c r="AJ629" s="19">
        <f>$I629*AJ$19^0.5/VLOOKUP($O629,AProperties!$AY$8:$BG$1007,VLOOKUP(Span,Data!$N$4:$Y$11,Data!$Y$1,FALSE),FALSE)</f>
        <v>2.5743997839711006</v>
      </c>
      <c r="AK629" s="19">
        <f>$I629*AK$19^0.5/VLOOKUP($O629,AProperties!$AY$8:$BG$1007,VLOOKUP(Span,Data!$N$4:$Y$11,Data!$Y$1,FALSE),FALSE)</f>
        <v>2.7136556417313709</v>
      </c>
      <c r="AL629" s="47">
        <f t="shared" si="81"/>
        <v>0.61</v>
      </c>
    </row>
    <row r="630" spans="1:38" x14ac:dyDescent="0.25">
      <c r="A630" s="15">
        <v>0.61099999999999999</v>
      </c>
      <c r="B630" s="116">
        <f>VLOOKUP($A630,APropertiesDimless!$A$7:$I$1007,VLOOKUP(Span,Data!$N$4:$Y$11,Data!$Y$1,FALSE),FALSE)</f>
        <v>0.71403986778695405</v>
      </c>
      <c r="C630" s="6">
        <f t="shared" si="77"/>
        <v>0.96801993389347696</v>
      </c>
      <c r="D630" s="116">
        <f>VLOOKUP($A630,AProperties!$AE$8:$AM$1007,VLOOKUP(Span,Data!$N$4:$Y$11,Data!$Y$1,FALSE),FALSE)</f>
        <v>0.72396013224145639</v>
      </c>
      <c r="E630" s="116">
        <f t="shared" si="78"/>
        <v>1.1727246254524224</v>
      </c>
      <c r="F630" s="6">
        <f t="shared" si="82"/>
        <v>1.91567497339311</v>
      </c>
      <c r="G630" s="9"/>
      <c r="H630" s="15">
        <f t="shared" si="79"/>
        <v>0.61099999999999999</v>
      </c>
      <c r="I630" s="6">
        <f>VLOOKUP(H630,AProperties!$AO$8:$AW$1007,VLOOKUP(Span,Data!$N$4:$Y$11,Data!$Y$1,FALSE),FALSE)^(2/3)</f>
        <v>0.42224514113840894</v>
      </c>
      <c r="J630" s="15">
        <f>$I630*(Slope^0.5)/VLOOKUP($H630,AProperties!$AY$8:$BG$1007,VLOOKUP(Span,Data!$N$4:$Y$11,Data!$Y$1,FALSE),FALSE)</f>
        <v>1.4873095448097537</v>
      </c>
      <c r="K630" s="15">
        <f>$J630*VLOOKUP($H630,AProperties!$A$8:$I$1007,VLOOKUP(Span,Data!$N$4:$Y$11,Data!$Y$1,FALSE),FALSE)</f>
        <v>1.0444036539713222</v>
      </c>
      <c r="L630" s="15">
        <f t="shared" si="83"/>
        <v>1.4873095448097537</v>
      </c>
      <c r="M630" s="15">
        <f t="shared" si="84"/>
        <v>0.61099999999999999</v>
      </c>
      <c r="O630" s="28">
        <f t="shared" si="80"/>
        <v>0.61099999999999999</v>
      </c>
      <c r="P630" s="19">
        <f>AA630*VLOOKUP($O630,AProperties!$A$8:$I$1007,VLOOKUP(Span,Data!$N$4:$Y$11,Data!$Y$1,FALSE),FALSE)</f>
        <v>0.42637600628800426</v>
      </c>
      <c r="Q630" s="19">
        <f>AB630*VLOOKUP($O630,AProperties!$A$8:$I$1007,VLOOKUP(Span,Data!$N$4:$Y$11,Data!$Y$1,FALSE),FALSE)</f>
        <v>0.60298673076297171</v>
      </c>
      <c r="R630" s="19">
        <f>AC630*VLOOKUP($O630,AProperties!$A$8:$I$1007,VLOOKUP(Span,Data!$N$4:$Y$11,Data!$Y$1,FALSE),FALSE)</f>
        <v>0.85275201257600852</v>
      </c>
      <c r="S630" s="19">
        <f>AD630*VLOOKUP($O630,AProperties!$A$8:$I$1007,VLOOKUP(Span,Data!$N$4:$Y$11,Data!$Y$1,FALSE),FALSE)</f>
        <v>1.0444036539713222</v>
      </c>
      <c r="T630" s="19">
        <f>AE630*VLOOKUP($O630,AProperties!$A$8:$I$1007,VLOOKUP(Span,Data!$N$4:$Y$11,Data!$Y$1,FALSE),FALSE)</f>
        <v>1.2059734615259434</v>
      </c>
      <c r="U630" s="19">
        <f>AF630*VLOOKUP($O630,AProperties!$A$8:$I$1007,VLOOKUP(Span,Data!$N$4:$Y$11,Data!$Y$1,FALSE),FALSE)</f>
        <v>1.3483193195163683</v>
      </c>
      <c r="V630" s="19">
        <f>AG630*VLOOKUP($O630,AProperties!$A$8:$I$1007,VLOOKUP(Span,Data!$N$4:$Y$11,Data!$Y$1,FALSE),FALSE)</f>
        <v>1.4770098120382611</v>
      </c>
      <c r="W630" s="19">
        <f>AH630*VLOOKUP($O630,AProperties!$A$8:$I$1007,VLOOKUP(Span,Data!$N$4:$Y$11,Data!$Y$1,FALSE),FALSE)</f>
        <v>1.5953529334706835</v>
      </c>
      <c r="X630" s="19">
        <f>AI630*VLOOKUP($O630,AProperties!$A$8:$I$1007,VLOOKUP(Span,Data!$N$4:$Y$11,Data!$Y$1,FALSE),FALSE)</f>
        <v>1.705504025152017</v>
      </c>
      <c r="Y630" s="19">
        <f>AJ630*VLOOKUP($O630,AProperties!$A$8:$I$1007,VLOOKUP(Span,Data!$N$4:$Y$11,Data!$Y$1,FALSE),FALSE)</f>
        <v>1.8089601922889147</v>
      </c>
      <c r="Z630" s="19">
        <f>AK630*VLOOKUP($O630,AProperties!$A$8:$I$1007,VLOOKUP(Span,Data!$N$4:$Y$11,Data!$Y$1,FALSE),FALSE)</f>
        <v>1.9068114680697104</v>
      </c>
      <c r="AA630" s="19">
        <f>$I630*AA$19^0.5/VLOOKUP($O630,AProperties!$AY$8:$BG$1007,VLOOKUP(Span,Data!$N$4:$Y$11,Data!$Y$1,FALSE),FALSE)</f>
        <v>0.60719157905916832</v>
      </c>
      <c r="AB630" s="19">
        <f>$I630*AB$19^0.5/VLOOKUP($O630,AProperties!$AY$8:$BG$1007,VLOOKUP(Span,Data!$N$4:$Y$11,Data!$Y$1,FALSE),FALSE)</f>
        <v>0.85869856606421124</v>
      </c>
      <c r="AC630" s="19">
        <f>$I630*AC$19^0.5/VLOOKUP($O630,AProperties!$AY$8:$BG$1007,VLOOKUP(Span,Data!$N$4:$Y$11,Data!$Y$1,FALSE),FALSE)</f>
        <v>1.2143831581183366</v>
      </c>
      <c r="AD630" s="19">
        <f>$I630*AD$19^0.5/VLOOKUP($O630,AProperties!$AY$8:$BG$1007,VLOOKUP(Span,Data!$N$4:$Y$11,Data!$Y$1,FALSE),FALSE)</f>
        <v>1.4873095448097537</v>
      </c>
      <c r="AE630" s="19">
        <f>$I630*AE$19^0.5/VLOOKUP($O630,AProperties!$AY$8:$BG$1007,VLOOKUP(Span,Data!$N$4:$Y$11,Data!$Y$1,FALSE),FALSE)</f>
        <v>1.7173971321284225</v>
      </c>
      <c r="AF630" s="19">
        <f>$I630*AF$19^0.5/VLOOKUP($O630,AProperties!$AY$8:$BG$1007,VLOOKUP(Span,Data!$N$4:$Y$11,Data!$Y$1,FALSE),FALSE)</f>
        <v>1.9201083659011702</v>
      </c>
      <c r="AG630" s="19">
        <f>$I630*AG$19^0.5/VLOOKUP($O630,AProperties!$AY$8:$BG$1007,VLOOKUP(Span,Data!$N$4:$Y$11,Data!$Y$1,FALSE),FALSE)</f>
        <v>2.1033733297169088</v>
      </c>
      <c r="AH630" s="19">
        <f>$I630*AH$19^0.5/VLOOKUP($O630,AProperties!$AY$8:$BG$1007,VLOOKUP(Span,Data!$N$4:$Y$11,Data!$Y$1,FALSE),FALSE)</f>
        <v>2.2719028569736706</v>
      </c>
      <c r="AI630" s="19">
        <f>$I630*AI$19^0.5/VLOOKUP($O630,AProperties!$AY$8:$BG$1007,VLOOKUP(Span,Data!$N$4:$Y$11,Data!$Y$1,FALSE),FALSE)</f>
        <v>2.4287663162366733</v>
      </c>
      <c r="AJ630" s="19">
        <f>$I630*AJ$19^0.5/VLOOKUP($O630,AProperties!$AY$8:$BG$1007,VLOOKUP(Span,Data!$N$4:$Y$11,Data!$Y$1,FALSE),FALSE)</f>
        <v>2.5760956981926331</v>
      </c>
      <c r="AK630" s="19">
        <f>$I630*AK$19^0.5/VLOOKUP($O630,AProperties!$AY$8:$BG$1007,VLOOKUP(Span,Data!$N$4:$Y$11,Data!$Y$1,FALSE),FALSE)</f>
        <v>2.7154432922834761</v>
      </c>
      <c r="AL630" s="47">
        <f t="shared" si="81"/>
        <v>0.61099999999999999</v>
      </c>
    </row>
    <row r="631" spans="1:38" x14ac:dyDescent="0.25">
      <c r="A631" s="15">
        <v>0.61199999999999999</v>
      </c>
      <c r="B631" s="116">
        <f>VLOOKUP($A631,APropertiesDimless!$A$7:$I$1007,VLOOKUP(Span,Data!$N$4:$Y$11,Data!$Y$1,FALSE),FALSE)</f>
        <v>0.71572297739684176</v>
      </c>
      <c r="C631" s="6">
        <f t="shared" si="77"/>
        <v>0.96986148869842093</v>
      </c>
      <c r="D631" s="116">
        <f>VLOOKUP($A631,AProperties!$AE$8:$AM$1007,VLOOKUP(Span,Data!$N$4:$Y$11,Data!$Y$1,FALSE),FALSE)</f>
        <v>0.7249735414300944</v>
      </c>
      <c r="E631" s="116">
        <f t="shared" si="78"/>
        <v>1.1754167714428649</v>
      </c>
      <c r="F631" s="6">
        <f t="shared" si="82"/>
        <v>1.9206161715926469</v>
      </c>
      <c r="G631" s="9"/>
      <c r="H631" s="15">
        <f t="shared" si="79"/>
        <v>0.61199999999999999</v>
      </c>
      <c r="I631" s="6">
        <f>VLOOKUP(H631,AProperties!$AO$8:$AW$1007,VLOOKUP(Span,Data!$N$4:$Y$11,Data!$Y$1,FALSE),FALSE)^(2/3)</f>
        <v>0.42242064475141539</v>
      </c>
      <c r="J631" s="15">
        <f>$I631*(Slope^0.5)/VLOOKUP($H631,AProperties!$AY$8:$BG$1007,VLOOKUP(Span,Data!$N$4:$Y$11,Data!$Y$1,FALSE),FALSE)</f>
        <v>1.4882858325561528</v>
      </c>
      <c r="K631" s="15">
        <f>$J631*VLOOKUP($H631,AProperties!$A$8:$I$1007,VLOOKUP(Span,Data!$N$4:$Y$11,Data!$Y$1,FALSE),FALSE)</f>
        <v>1.046552143022788</v>
      </c>
      <c r="L631" s="15">
        <f t="shared" si="83"/>
        <v>1.4882858325561528</v>
      </c>
      <c r="M631" s="15">
        <f t="shared" si="84"/>
        <v>0.61199999999999999</v>
      </c>
      <c r="O631" s="28">
        <f t="shared" si="80"/>
        <v>0.61199999999999999</v>
      </c>
      <c r="P631" s="19">
        <f>AA631*VLOOKUP($O631,AProperties!$A$8:$I$1007,VLOOKUP(Span,Data!$N$4:$Y$11,Data!$Y$1,FALSE),FALSE)</f>
        <v>0.42725312327034543</v>
      </c>
      <c r="Q631" s="19">
        <f>AB631*VLOOKUP($O631,AProperties!$A$8:$I$1007,VLOOKUP(Span,Data!$N$4:$Y$11,Data!$Y$1,FALSE),FALSE)</f>
        <v>0.60422716149518629</v>
      </c>
      <c r="R631" s="19">
        <f>AC631*VLOOKUP($O631,AProperties!$A$8:$I$1007,VLOOKUP(Span,Data!$N$4:$Y$11,Data!$Y$1,FALSE),FALSE)</f>
        <v>0.85450624654069085</v>
      </c>
      <c r="S631" s="19">
        <f>AD631*VLOOKUP($O631,AProperties!$A$8:$I$1007,VLOOKUP(Span,Data!$N$4:$Y$11,Data!$Y$1,FALSE),FALSE)</f>
        <v>1.046552143022788</v>
      </c>
      <c r="T631" s="19">
        <f>AE631*VLOOKUP($O631,AProperties!$A$8:$I$1007,VLOOKUP(Span,Data!$N$4:$Y$11,Data!$Y$1,FALSE),FALSE)</f>
        <v>1.2084543229903726</v>
      </c>
      <c r="U631" s="19">
        <f>AF631*VLOOKUP($O631,AProperties!$A$8:$I$1007,VLOOKUP(Span,Data!$N$4:$Y$11,Data!$Y$1,FALSE),FALSE)</f>
        <v>1.35109300695498</v>
      </c>
      <c r="V631" s="19">
        <f>AG631*VLOOKUP($O631,AProperties!$A$8:$I$1007,VLOOKUP(Span,Data!$N$4:$Y$11,Data!$Y$1,FALSE),FALSE)</f>
        <v>1.480048234393454</v>
      </c>
      <c r="W631" s="19">
        <f>AH631*VLOOKUP($O631,AProperties!$A$8:$I$1007,VLOOKUP(Span,Data!$N$4:$Y$11,Data!$Y$1,FALSE),FALSE)</f>
        <v>1.5986348047067254</v>
      </c>
      <c r="X631" s="19">
        <f>AI631*VLOOKUP($O631,AProperties!$A$8:$I$1007,VLOOKUP(Span,Data!$N$4:$Y$11,Data!$Y$1,FALSE),FALSE)</f>
        <v>1.7090124930813817</v>
      </c>
      <c r="Y631" s="19">
        <f>AJ631*VLOOKUP($O631,AProperties!$A$8:$I$1007,VLOOKUP(Span,Data!$N$4:$Y$11,Data!$Y$1,FALSE),FALSE)</f>
        <v>1.8126814844855588</v>
      </c>
      <c r="Z631" s="19">
        <f>AK631*VLOOKUP($O631,AProperties!$A$8:$I$1007,VLOOKUP(Span,Data!$N$4:$Y$11,Data!$Y$1,FALSE),FALSE)</f>
        <v>1.9107340544631795</v>
      </c>
      <c r="AA631" s="19">
        <f>$I631*AA$19^0.5/VLOOKUP($O631,AProperties!$AY$8:$BG$1007,VLOOKUP(Span,Data!$N$4:$Y$11,Data!$Y$1,FALSE),FALSE)</f>
        <v>0.60759014686263646</v>
      </c>
      <c r="AB631" s="19">
        <f>$I631*AB$19^0.5/VLOOKUP($O631,AProperties!$AY$8:$BG$1007,VLOOKUP(Span,Data!$N$4:$Y$11,Data!$Y$1,FALSE),FALSE)</f>
        <v>0.8592622260574011</v>
      </c>
      <c r="AC631" s="19">
        <f>$I631*AC$19^0.5/VLOOKUP($O631,AProperties!$AY$8:$BG$1007,VLOOKUP(Span,Data!$N$4:$Y$11,Data!$Y$1,FALSE),FALSE)</f>
        <v>1.2151802937252729</v>
      </c>
      <c r="AD631" s="19">
        <f>$I631*AD$19^0.5/VLOOKUP($O631,AProperties!$AY$8:$BG$1007,VLOOKUP(Span,Data!$N$4:$Y$11,Data!$Y$1,FALSE),FALSE)</f>
        <v>1.4882858325561528</v>
      </c>
      <c r="AE631" s="19">
        <f>$I631*AE$19^0.5/VLOOKUP($O631,AProperties!$AY$8:$BG$1007,VLOOKUP(Span,Data!$N$4:$Y$11,Data!$Y$1,FALSE),FALSE)</f>
        <v>1.7185244521148022</v>
      </c>
      <c r="AF631" s="19">
        <f>$I631*AF$19^0.5/VLOOKUP($O631,AProperties!$AY$8:$BG$1007,VLOOKUP(Span,Data!$N$4:$Y$11,Data!$Y$1,FALSE),FALSE)</f>
        <v>1.9213687479621397</v>
      </c>
      <c r="AG631" s="19">
        <f>$I631*AG$19^0.5/VLOOKUP($O631,AProperties!$AY$8:$BG$1007,VLOOKUP(Span,Data!$N$4:$Y$11,Data!$Y$1,FALSE),FALSE)</f>
        <v>2.1047540090886447</v>
      </c>
      <c r="AH631" s="19">
        <f>$I631*AH$19^0.5/VLOOKUP($O631,AProperties!$AY$8:$BG$1007,VLOOKUP(Span,Data!$N$4:$Y$11,Data!$Y$1,FALSE),FALSE)</f>
        <v>2.2733941611396475</v>
      </c>
      <c r="AI631" s="19">
        <f>$I631*AI$19^0.5/VLOOKUP($O631,AProperties!$AY$8:$BG$1007,VLOOKUP(Span,Data!$N$4:$Y$11,Data!$Y$1,FALSE),FALSE)</f>
        <v>2.4303605874505458</v>
      </c>
      <c r="AJ631" s="19">
        <f>$I631*AJ$19^0.5/VLOOKUP($O631,AProperties!$AY$8:$BG$1007,VLOOKUP(Span,Data!$N$4:$Y$11,Data!$Y$1,FALSE),FALSE)</f>
        <v>2.577786678172203</v>
      </c>
      <c r="AK631" s="19">
        <f>$I631*AK$19^0.5/VLOOKUP($O631,AProperties!$AY$8:$BG$1007,VLOOKUP(Span,Data!$N$4:$Y$11,Data!$Y$1,FALSE),FALSE)</f>
        <v>2.7172257416878716</v>
      </c>
      <c r="AL631" s="47">
        <f t="shared" si="81"/>
        <v>0.61199999999999999</v>
      </c>
    </row>
    <row r="632" spans="1:38" x14ac:dyDescent="0.25">
      <c r="A632" s="15">
        <v>0.61299999999999999</v>
      </c>
      <c r="B632" s="116">
        <f>VLOOKUP($A632,APropertiesDimless!$A$7:$I$1007,VLOOKUP(Span,Data!$N$4:$Y$11,Data!$Y$1,FALSE),FALSE)</f>
        <v>0.71741023456087805</v>
      </c>
      <c r="C632" s="6">
        <f t="shared" si="77"/>
        <v>0.97170511728043896</v>
      </c>
      <c r="D632" s="116">
        <f>VLOOKUP($A632,AProperties!$AE$8:$AM$1007,VLOOKUP(Span,Data!$N$4:$Y$11,Data!$Y$1,FALSE),FALSE)</f>
        <v>0.72598598092096889</v>
      </c>
      <c r="E632" s="116">
        <f t="shared" si="78"/>
        <v>1.17811323344609</v>
      </c>
      <c r="F632" s="9">
        <f t="shared" si="82"/>
        <v>1.9255640221508759</v>
      </c>
      <c r="G632" s="9"/>
      <c r="H632" s="15">
        <f t="shared" si="79"/>
        <v>0.61299999999999999</v>
      </c>
      <c r="I632" s="6">
        <f>VLOOKUP(H632,AProperties!$AO$8:$AW$1007,VLOOKUP(Span,Data!$N$4:$Y$11,Data!$Y$1,FALSE),FALSE)^(2/3)</f>
        <v>0.42259525478789017</v>
      </c>
      <c r="J632" s="15">
        <f>$I632*(Slope^0.5)/VLOOKUP($H632,AProperties!$AY$8:$BG$1007,VLOOKUP(Span,Data!$N$4:$Y$11,Data!$Y$1,FALSE),FALSE)</f>
        <v>1.4892592709460584</v>
      </c>
      <c r="K632" s="15">
        <f>$J632*VLOOKUP($H632,AProperties!$A$8:$I$1007,VLOOKUP(Span,Data!$N$4:$Y$11,Data!$Y$1,FALSE),FALSE)</f>
        <v>1.0486991441906091</v>
      </c>
      <c r="L632" s="15">
        <f t="shared" si="83"/>
        <v>1.4892592709460584</v>
      </c>
      <c r="M632" s="15">
        <f t="shared" si="84"/>
        <v>0.61299999999999999</v>
      </c>
      <c r="O632" s="28">
        <f t="shared" si="80"/>
        <v>0.61299999999999999</v>
      </c>
      <c r="P632" s="19">
        <f>AA632*VLOOKUP($O632,AProperties!$A$8:$I$1007,VLOOKUP(Span,Data!$N$4:$Y$11,Data!$Y$1,FALSE),FALSE)</f>
        <v>0.42812963282673228</v>
      </c>
      <c r="Q632" s="19">
        <f>AB632*VLOOKUP($O632,AProperties!$A$8:$I$1007,VLOOKUP(Span,Data!$N$4:$Y$11,Data!$Y$1,FALSE),FALSE)</f>
        <v>0.60546673319737832</v>
      </c>
      <c r="R632" s="19">
        <f>AC632*VLOOKUP($O632,AProperties!$A$8:$I$1007,VLOOKUP(Span,Data!$N$4:$Y$11,Data!$Y$1,FALSE),FALSE)</f>
        <v>0.85625926565346455</v>
      </c>
      <c r="S632" s="19">
        <f>AD632*VLOOKUP($O632,AProperties!$A$8:$I$1007,VLOOKUP(Span,Data!$N$4:$Y$11,Data!$Y$1,FALSE),FALSE)</f>
        <v>1.0486991441906091</v>
      </c>
      <c r="T632" s="19">
        <f>AE632*VLOOKUP($O632,AProperties!$A$8:$I$1007,VLOOKUP(Span,Data!$N$4:$Y$11,Data!$Y$1,FALSE),FALSE)</f>
        <v>1.2109334663947566</v>
      </c>
      <c r="U632" s="19">
        <f>AF632*VLOOKUP($O632,AProperties!$A$8:$I$1007,VLOOKUP(Span,Data!$N$4:$Y$11,Data!$Y$1,FALSE),FALSE)</f>
        <v>1.3538647735440665</v>
      </c>
      <c r="V632" s="19">
        <f>AG632*VLOOKUP($O632,AProperties!$A$8:$I$1007,VLOOKUP(Span,Data!$N$4:$Y$11,Data!$Y$1,FALSE),FALSE)</f>
        <v>1.4830845525634175</v>
      </c>
      <c r="W632" s="19">
        <f>AH632*VLOOKUP($O632,AProperties!$A$8:$I$1007,VLOOKUP(Span,Data!$N$4:$Y$11,Data!$Y$1,FALSE),FALSE)</f>
        <v>1.6019144031629582</v>
      </c>
      <c r="X632" s="19">
        <f>AI632*VLOOKUP($O632,AProperties!$A$8:$I$1007,VLOOKUP(Span,Data!$N$4:$Y$11,Data!$Y$1,FALSE),FALSE)</f>
        <v>1.7125185313069291</v>
      </c>
      <c r="Y632" s="19">
        <f>AJ632*VLOOKUP($O632,AProperties!$A$8:$I$1007,VLOOKUP(Span,Data!$N$4:$Y$11,Data!$Y$1,FALSE),FALSE)</f>
        <v>1.8164001995921348</v>
      </c>
      <c r="Z632" s="19">
        <f>AK632*VLOOKUP($O632,AProperties!$A$8:$I$1007,VLOOKUP(Span,Data!$N$4:$Y$11,Data!$Y$1,FALSE),FALSE)</f>
        <v>1.9146539243651977</v>
      </c>
      <c r="AA632" s="19">
        <f>$I632*AA$19^0.5/VLOOKUP($O632,AProperties!$AY$8:$BG$1007,VLOOKUP(Span,Data!$N$4:$Y$11,Data!$Y$1,FALSE),FALSE)</f>
        <v>0.60798755142118721</v>
      </c>
      <c r="AB632" s="19">
        <f>$I632*AB$19^0.5/VLOOKUP($O632,AProperties!$AY$8:$BG$1007,VLOOKUP(Span,Data!$N$4:$Y$11,Data!$Y$1,FALSE),FALSE)</f>
        <v>0.85982424097385257</v>
      </c>
      <c r="AC632" s="19">
        <f>$I632*AC$19^0.5/VLOOKUP($O632,AProperties!$AY$8:$BG$1007,VLOOKUP(Span,Data!$N$4:$Y$11,Data!$Y$1,FALSE),FALSE)</f>
        <v>1.2159751028423744</v>
      </c>
      <c r="AD632" s="19">
        <f>$I632*AD$19^0.5/VLOOKUP($O632,AProperties!$AY$8:$BG$1007,VLOOKUP(Span,Data!$N$4:$Y$11,Data!$Y$1,FALSE),FALSE)</f>
        <v>1.4892592709460584</v>
      </c>
      <c r="AE632" s="19">
        <f>$I632*AE$19^0.5/VLOOKUP($O632,AProperties!$AY$8:$BG$1007,VLOOKUP(Span,Data!$N$4:$Y$11,Data!$Y$1,FALSE),FALSE)</f>
        <v>1.7196484819477051</v>
      </c>
      <c r="AF632" s="19">
        <f>$I632*AF$19^0.5/VLOOKUP($O632,AProperties!$AY$8:$BG$1007,VLOOKUP(Span,Data!$N$4:$Y$11,Data!$Y$1,FALSE),FALSE)</f>
        <v>1.9226254515196943</v>
      </c>
      <c r="AG632" s="19">
        <f>$I632*AG$19^0.5/VLOOKUP($O632,AProperties!$AY$8:$BG$1007,VLOOKUP(Span,Data!$N$4:$Y$11,Data!$Y$1,FALSE),FALSE)</f>
        <v>2.1061306588617836</v>
      </c>
      <c r="AH632" s="19">
        <f>$I632*AH$19^0.5/VLOOKUP($O632,AProperties!$AY$8:$BG$1007,VLOOKUP(Span,Data!$N$4:$Y$11,Data!$Y$1,FALSE),FALSE)</f>
        <v>2.2748811128416868</v>
      </c>
      <c r="AI632" s="19">
        <f>$I632*AI$19^0.5/VLOOKUP($O632,AProperties!$AY$8:$BG$1007,VLOOKUP(Span,Data!$N$4:$Y$11,Data!$Y$1,FALSE),FALSE)</f>
        <v>2.4319502056847488</v>
      </c>
      <c r="AJ632" s="19">
        <f>$I632*AJ$19^0.5/VLOOKUP($O632,AProperties!$AY$8:$BG$1007,VLOOKUP(Span,Data!$N$4:$Y$11,Data!$Y$1,FALSE),FALSE)</f>
        <v>2.5794727229215577</v>
      </c>
      <c r="AK632" s="19">
        <f>$I632*AK$19^0.5/VLOOKUP($O632,AProperties!$AY$8:$BG$1007,VLOOKUP(Span,Data!$N$4:$Y$11,Data!$Y$1,FALSE),FALSE)</f>
        <v>2.7190029889028469</v>
      </c>
      <c r="AL632" s="47">
        <f t="shared" si="81"/>
        <v>0.61299999999999999</v>
      </c>
    </row>
    <row r="633" spans="1:38" x14ac:dyDescent="0.25">
      <c r="A633" s="15">
        <v>0.61399999999999999</v>
      </c>
      <c r="B633" s="116">
        <f>VLOOKUP($A633,APropertiesDimless!$A$7:$I$1007,VLOOKUP(Span,Data!$N$4:$Y$11,Data!$Y$1,FALSE),FALSE)</f>
        <v>0.71910166735473457</v>
      </c>
      <c r="C633" s="6">
        <f t="shared" si="77"/>
        <v>0.97355083367736728</v>
      </c>
      <c r="D633" s="116">
        <f>VLOOKUP($A633,AProperties!$AE$8:$AM$1007,VLOOKUP(Span,Data!$N$4:$Y$11,Data!$Y$1,FALSE),FALSE)</f>
        <v>0.72699744805194455</v>
      </c>
      <c r="E633" s="116">
        <f t="shared" si="78"/>
        <v>1.1805000234156136</v>
      </c>
      <c r="F633" s="117">
        <f t="shared" si="82"/>
        <v>1.9305185485046943</v>
      </c>
      <c r="G633" s="9"/>
      <c r="H633" s="15">
        <f t="shared" si="79"/>
        <v>0.61399999999999999</v>
      </c>
      <c r="I633" s="6">
        <f>VLOOKUP(H633,AProperties!$AO$8:$AW$1007,VLOOKUP(Span,Data!$N$4:$Y$11,Data!$Y$1,FALSE),FALSE)^(2/3)</f>
        <v>0.42276897140463093</v>
      </c>
      <c r="J633" s="15">
        <f>$I633*(Slope^0.5)/VLOOKUP($H633,AProperties!$AY$8:$BG$1007,VLOOKUP(Span,Data!$N$4:$Y$11,Data!$Y$1,FALSE),FALSE)</f>
        <v>1.4902298593822403</v>
      </c>
      <c r="K633" s="15">
        <f>$J633*VLOOKUP($H633,AProperties!$A$8:$I$1007,VLOOKUP(Span,Data!$N$4:$Y$11,Data!$Y$1,FALSE),FALSE)</f>
        <v>1.0508446420644968</v>
      </c>
      <c r="L633" s="15">
        <f t="shared" si="83"/>
        <v>1.4902298593822403</v>
      </c>
      <c r="M633" s="15">
        <f t="shared" si="84"/>
        <v>0.61399999999999999</v>
      </c>
      <c r="O633" s="28">
        <f t="shared" si="80"/>
        <v>0.61399999999999999</v>
      </c>
      <c r="P633" s="19">
        <f>AA633*VLOOKUP($O633,AProperties!$A$8:$I$1007,VLOOKUP(Span,Data!$N$4:$Y$11,Data!$Y$1,FALSE),FALSE)</f>
        <v>0.42900552866594077</v>
      </c>
      <c r="Q633" s="19">
        <f>AB633*VLOOKUP($O633,AProperties!$A$8:$I$1007,VLOOKUP(Span,Data!$N$4:$Y$11,Data!$Y$1,FALSE),FALSE)</f>
        <v>0.60670543697241319</v>
      </c>
      <c r="R633" s="19">
        <f>AC633*VLOOKUP($O633,AProperties!$A$8:$I$1007,VLOOKUP(Span,Data!$N$4:$Y$11,Data!$Y$1,FALSE),FALSE)</f>
        <v>0.85801105733188154</v>
      </c>
      <c r="S633" s="19">
        <f>AD633*VLOOKUP($O633,AProperties!$A$8:$I$1007,VLOOKUP(Span,Data!$N$4:$Y$11,Data!$Y$1,FALSE),FALSE)</f>
        <v>1.0508446420644968</v>
      </c>
      <c r="T633" s="19">
        <f>AE633*VLOOKUP($O633,AProperties!$A$8:$I$1007,VLOOKUP(Span,Data!$N$4:$Y$11,Data!$Y$1,FALSE),FALSE)</f>
        <v>1.2134108739448264</v>
      </c>
      <c r="U633" s="19">
        <f>AF633*VLOOKUP($O633,AProperties!$A$8:$I$1007,VLOOKUP(Span,Data!$N$4:$Y$11,Data!$Y$1,FALSE),FALSE)</f>
        <v>1.3566345993890299</v>
      </c>
      <c r="V633" s="19">
        <f>AG633*VLOOKUP($O633,AProperties!$A$8:$I$1007,VLOOKUP(Span,Data!$N$4:$Y$11,Data!$Y$1,FALSE),FALSE)</f>
        <v>1.486118744754712</v>
      </c>
      <c r="W633" s="19">
        <f>AH633*VLOOKUP($O633,AProperties!$A$8:$I$1007,VLOOKUP(Span,Data!$N$4:$Y$11,Data!$Y$1,FALSE),FALSE)</f>
        <v>1.6051917052997773</v>
      </c>
      <c r="X633" s="19">
        <f>AI633*VLOOKUP($O633,AProperties!$A$8:$I$1007,VLOOKUP(Span,Data!$N$4:$Y$11,Data!$Y$1,FALSE),FALSE)</f>
        <v>1.7160221146637631</v>
      </c>
      <c r="Y633" s="19">
        <f>AJ633*VLOOKUP($O633,AProperties!$A$8:$I$1007,VLOOKUP(Span,Data!$N$4:$Y$11,Data!$Y$1,FALSE),FALSE)</f>
        <v>1.8201163109172394</v>
      </c>
      <c r="Z633" s="19">
        <f>AK633*VLOOKUP($O633,AProperties!$A$8:$I$1007,VLOOKUP(Span,Data!$N$4:$Y$11,Data!$Y$1,FALSE),FALSE)</f>
        <v>1.9185710496405568</v>
      </c>
      <c r="AA633" s="19">
        <f>$I633*AA$19^0.5/VLOOKUP($O633,AProperties!$AY$8:$BG$1007,VLOOKUP(Span,Data!$N$4:$Y$11,Data!$Y$1,FALSE),FALSE)</f>
        <v>0.6083837924910025</v>
      </c>
      <c r="AB633" s="19">
        <f>$I633*AB$19^0.5/VLOOKUP($O633,AProperties!$AY$8:$BG$1007,VLOOKUP(Span,Data!$N$4:$Y$11,Data!$Y$1,FALSE),FALSE)</f>
        <v>0.86038461046875458</v>
      </c>
      <c r="AC633" s="19">
        <f>$I633*AC$19^0.5/VLOOKUP($O633,AProperties!$AY$8:$BG$1007,VLOOKUP(Span,Data!$N$4:$Y$11,Data!$Y$1,FALSE),FALSE)</f>
        <v>1.216767584982005</v>
      </c>
      <c r="AD633" s="19">
        <f>$I633*AD$19^0.5/VLOOKUP($O633,AProperties!$AY$8:$BG$1007,VLOOKUP(Span,Data!$N$4:$Y$11,Data!$Y$1,FALSE),FALSE)</f>
        <v>1.4902298593822403</v>
      </c>
      <c r="AE633" s="19">
        <f>$I633*AE$19^0.5/VLOOKUP($O633,AProperties!$AY$8:$BG$1007,VLOOKUP(Span,Data!$N$4:$Y$11,Data!$Y$1,FALSE),FALSE)</f>
        <v>1.7207692209375092</v>
      </c>
      <c r="AF633" s="19">
        <f>$I633*AF$19^0.5/VLOOKUP($O633,AProperties!$AY$8:$BG$1007,VLOOKUP(Span,Data!$N$4:$Y$11,Data!$Y$1,FALSE),FALSE)</f>
        <v>1.9238784758028122</v>
      </c>
      <c r="AG633" s="19">
        <f>$I633*AG$19^0.5/VLOOKUP($O633,AProperties!$AY$8:$BG$1007,VLOOKUP(Span,Data!$N$4:$Y$11,Data!$Y$1,FALSE),FALSE)</f>
        <v>2.1075032781917145</v>
      </c>
      <c r="AH633" s="19">
        <f>$I633*AH$19^0.5/VLOOKUP($O633,AProperties!$AY$8:$BG$1007,VLOOKUP(Span,Data!$N$4:$Y$11,Data!$Y$1,FALSE),FALSE)</f>
        <v>2.2763637111675044</v>
      </c>
      <c r="AI633" s="19">
        <f>$I633*AI$19^0.5/VLOOKUP($O633,AProperties!$AY$8:$BG$1007,VLOOKUP(Span,Data!$N$4:$Y$11,Data!$Y$1,FALSE),FALSE)</f>
        <v>2.43353516996401</v>
      </c>
      <c r="AJ633" s="19">
        <f>$I633*AJ$19^0.5/VLOOKUP($O633,AProperties!$AY$8:$BG$1007,VLOOKUP(Span,Data!$N$4:$Y$11,Data!$Y$1,FALSE),FALSE)</f>
        <v>2.5811538314062634</v>
      </c>
      <c r="AK633" s="19">
        <f>$I633*AK$19^0.5/VLOOKUP($O633,AProperties!$AY$8:$BG$1007,VLOOKUP(Span,Data!$N$4:$Y$11,Data!$Y$1,FALSE),FALSE)</f>
        <v>2.7207750328380156</v>
      </c>
      <c r="AL633" s="47">
        <f t="shared" si="81"/>
        <v>0.61399999999999999</v>
      </c>
    </row>
    <row r="634" spans="1:38" x14ac:dyDescent="0.25">
      <c r="A634" s="15">
        <v>0.61499999999999999</v>
      </c>
      <c r="B634" s="116">
        <f>VLOOKUP($A634,APropertiesDimless!$A$7:$I$1007,VLOOKUP(Span,Data!$N$4:$Y$11,Data!$Y$1,FALSE),FALSE)</f>
        <v>0.72079730410808607</v>
      </c>
      <c r="C634" s="6">
        <f t="shared" si="77"/>
        <v>0.97539865205404297</v>
      </c>
      <c r="D634" s="116">
        <f>VLOOKUP($A634,AProperties!$AE$8:$AM$1007,VLOOKUP(Span,Data!$N$4:$Y$11,Data!$Y$1,FALSE),FALSE)</f>
        <v>0.72800794015320158</v>
      </c>
      <c r="E634" s="116">
        <f t="shared" si="78"/>
        <v>1.1832079742504582</v>
      </c>
      <c r="F634" s="117">
        <f t="shared" si="82"/>
        <v>1.9354797743649976</v>
      </c>
      <c r="G634" s="9"/>
      <c r="H634" s="15">
        <f t="shared" si="79"/>
        <v>0.61499999999999999</v>
      </c>
      <c r="I634" s="6">
        <f>VLOOKUP(H634,AProperties!$AO$8:$AW$1007,VLOOKUP(Span,Data!$N$4:$Y$11,Data!$Y$1,FALSE),FALSE)^(2/3)</f>
        <v>0.42294179474879845</v>
      </c>
      <c r="J634" s="15">
        <f>$I634*(Slope^0.5)/VLOOKUP($H634,AProperties!$AY$8:$BG$1007,VLOOKUP(Span,Data!$N$4:$Y$11,Data!$Y$1,FALSE),FALSE)</f>
        <v>1.4911975972407188</v>
      </c>
      <c r="K634" s="15">
        <f>$J634*VLOOKUP($H634,AProperties!$A$8:$I$1007,VLOOKUP(Span,Data!$N$4:$Y$11,Data!$Y$1,FALSE),FALSE)</f>
        <v>1.0529886212079009</v>
      </c>
      <c r="L634" s="15">
        <f t="shared" si="83"/>
        <v>1.4911975972407188</v>
      </c>
      <c r="M634" s="15">
        <f t="shared" si="84"/>
        <v>0.61499999999999999</v>
      </c>
      <c r="O634" s="28">
        <f t="shared" si="80"/>
        <v>0.61499999999999999</v>
      </c>
      <c r="P634" s="19">
        <f>AA634*VLOOKUP($O634,AProperties!$A$8:$I$1007,VLOOKUP(Span,Data!$N$4:$Y$11,Data!$Y$1,FALSE),FALSE)</f>
        <v>0.42988080448602584</v>
      </c>
      <c r="Q634" s="19">
        <f>AB634*VLOOKUP($O634,AProperties!$A$8:$I$1007,VLOOKUP(Span,Data!$N$4:$Y$11,Data!$Y$1,FALSE),FALSE)</f>
        <v>0.60794326390799447</v>
      </c>
      <c r="R634" s="19">
        <f>AC634*VLOOKUP($O634,AProperties!$A$8:$I$1007,VLOOKUP(Span,Data!$N$4:$Y$11,Data!$Y$1,FALSE),FALSE)</f>
        <v>0.85976160897205167</v>
      </c>
      <c r="S634" s="19">
        <f>AD634*VLOOKUP($O634,AProperties!$A$8:$I$1007,VLOOKUP(Span,Data!$N$4:$Y$11,Data!$Y$1,FALSE),FALSE)</f>
        <v>1.0529886212079009</v>
      </c>
      <c r="T634" s="19">
        <f>AE634*VLOOKUP($O634,AProperties!$A$8:$I$1007,VLOOKUP(Span,Data!$N$4:$Y$11,Data!$Y$1,FALSE),FALSE)</f>
        <v>1.2158865278159889</v>
      </c>
      <c r="U634" s="19">
        <f>AF634*VLOOKUP($O634,AProperties!$A$8:$I$1007,VLOOKUP(Span,Data!$N$4:$Y$11,Data!$Y$1,FALSE),FALSE)</f>
        <v>1.3594024645613703</v>
      </c>
      <c r="V634" s="19">
        <f>AG634*VLOOKUP($O634,AProperties!$A$8:$I$1007,VLOOKUP(Span,Data!$N$4:$Y$11,Data!$Y$1,FALSE),FALSE)</f>
        <v>1.4891507891367595</v>
      </c>
      <c r="W634" s="19">
        <f>AH634*VLOOKUP($O634,AProperties!$A$8:$I$1007,VLOOKUP(Span,Data!$N$4:$Y$11,Data!$Y$1,FALSE),FALSE)</f>
        <v>1.6084666875374631</v>
      </c>
      <c r="X634" s="19">
        <f>AI634*VLOOKUP($O634,AProperties!$A$8:$I$1007,VLOOKUP(Span,Data!$N$4:$Y$11,Data!$Y$1,FALSE),FALSE)</f>
        <v>1.7195232179441033</v>
      </c>
      <c r="Y634" s="19">
        <f>AJ634*VLOOKUP($O634,AProperties!$A$8:$I$1007,VLOOKUP(Span,Data!$N$4:$Y$11,Data!$Y$1,FALSE),FALSE)</f>
        <v>1.8238297917239839</v>
      </c>
      <c r="Z634" s="19">
        <f>AK634*VLOOKUP($O634,AProperties!$A$8:$I$1007,VLOOKUP(Span,Data!$N$4:$Y$11,Data!$Y$1,FALSE),FALSE)</f>
        <v>1.9224854021061006</v>
      </c>
      <c r="AA634" s="19">
        <f>$I634*AA$19^0.5/VLOOKUP($O634,AProperties!$AY$8:$BG$1007,VLOOKUP(Span,Data!$N$4:$Y$11,Data!$Y$1,FALSE),FALSE)</f>
        <v>0.60877886981734364</v>
      </c>
      <c r="AB634" s="19">
        <f>$I634*AB$19^0.5/VLOOKUP($O634,AProperties!$AY$8:$BG$1007,VLOOKUP(Span,Data!$N$4:$Y$11,Data!$Y$1,FALSE),FALSE)</f>
        <v>0.86094333418185209</v>
      </c>
      <c r="AC634" s="19">
        <f>$I634*AC$19^0.5/VLOOKUP($O634,AProperties!$AY$8:$BG$1007,VLOOKUP(Span,Data!$N$4:$Y$11,Data!$Y$1,FALSE),FALSE)</f>
        <v>1.2175577396346873</v>
      </c>
      <c r="AD634" s="19">
        <f>$I634*AD$19^0.5/VLOOKUP($O634,AProperties!$AY$8:$BG$1007,VLOOKUP(Span,Data!$N$4:$Y$11,Data!$Y$1,FALSE),FALSE)</f>
        <v>1.4911975972407188</v>
      </c>
      <c r="AE634" s="19">
        <f>$I634*AE$19^0.5/VLOOKUP($O634,AProperties!$AY$8:$BG$1007,VLOOKUP(Span,Data!$N$4:$Y$11,Data!$Y$1,FALSE),FALSE)</f>
        <v>1.7218866683637042</v>
      </c>
      <c r="AF634" s="19">
        <f>$I634*AF$19^0.5/VLOOKUP($O634,AProperties!$AY$8:$BG$1007,VLOOKUP(Span,Data!$N$4:$Y$11,Data!$Y$1,FALSE),FALSE)</f>
        <v>1.9251278200059396</v>
      </c>
      <c r="AG634" s="19">
        <f>$I634*AG$19^0.5/VLOOKUP($O634,AProperties!$AY$8:$BG$1007,VLOOKUP(Span,Data!$N$4:$Y$11,Data!$Y$1,FALSE),FALSE)</f>
        <v>2.1088718661959969</v>
      </c>
      <c r="AH634" s="19">
        <f>$I634*AH$19^0.5/VLOOKUP($O634,AProperties!$AY$8:$BG$1007,VLOOKUP(Span,Data!$N$4:$Y$11,Data!$Y$1,FALSE),FALSE)</f>
        <v>2.2778419551639555</v>
      </c>
      <c r="AI634" s="19">
        <f>$I634*AI$19^0.5/VLOOKUP($O634,AProperties!$AY$8:$BG$1007,VLOOKUP(Span,Data!$N$4:$Y$11,Data!$Y$1,FALSE),FALSE)</f>
        <v>2.4351154792693745</v>
      </c>
      <c r="AJ634" s="19">
        <f>$I634*AJ$19^0.5/VLOOKUP($O634,AProperties!$AY$8:$BG$1007,VLOOKUP(Span,Data!$N$4:$Y$11,Data!$Y$1,FALSE),FALSE)</f>
        <v>2.5828300025455566</v>
      </c>
      <c r="AK634" s="19">
        <f>$I634*AK$19^0.5/VLOOKUP($O634,AProperties!$AY$8:$BG$1007,VLOOKUP(Span,Data!$N$4:$Y$11,Data!$Y$1,FALSE),FALSE)</f>
        <v>2.7225418723541508</v>
      </c>
      <c r="AL634" s="47">
        <f t="shared" si="81"/>
        <v>0.61499999999999999</v>
      </c>
    </row>
    <row r="635" spans="1:38" x14ac:dyDescent="0.25">
      <c r="A635" s="15">
        <v>0.61599999999999999</v>
      </c>
      <c r="B635" s="116">
        <f>VLOOKUP($A635,APropertiesDimless!$A$7:$I$1007,VLOOKUP(Span,Data!$N$4:$Y$11,Data!$Y$1,FALSE),FALSE)</f>
        <v>0.72249717340760022</v>
      </c>
      <c r="C635" s="6">
        <f t="shared" si="77"/>
        <v>0.9772485867038001</v>
      </c>
      <c r="D635" s="116">
        <f>VLOOKUP($A635,AProperties!$AE$8:$AM$1007,VLOOKUP(Span,Data!$N$4:$Y$11,Data!$Y$1,FALSE),FALSE)</f>
        <v>0.72901745454718259</v>
      </c>
      <c r="E635" s="116">
        <f t="shared" si="78"/>
        <v>1.1859218544310888</v>
      </c>
      <c r="F635" s="117">
        <f t="shared" si="82"/>
        <v>1.9404477237197417</v>
      </c>
      <c r="G635" s="9"/>
      <c r="H635" s="15">
        <f t="shared" si="79"/>
        <v>0.61599999999999999</v>
      </c>
      <c r="I635" s="6">
        <f>VLOOKUP(H635,AProperties!$AO$8:$AW$1007,VLOOKUP(Span,Data!$N$4:$Y$11,Data!$Y$1,FALSE),FALSE)^(2/3)</f>
        <v>0.4231137249578934</v>
      </c>
      <c r="J635" s="15">
        <f>$I635*(Slope^0.5)/VLOOKUP($H635,AProperties!$AY$8:$BG$1007,VLOOKUP(Span,Data!$N$4:$Y$11,Data!$Y$1,FALSE),FALSE)</f>
        <v>1.4921624838706755</v>
      </c>
      <c r="K635" s="15">
        <f>$J635*VLOOKUP($H635,AProperties!$A$8:$I$1007,VLOOKUP(Span,Data!$N$4:$Y$11,Data!$Y$1,FALSE),FALSE)</f>
        <v>1.0551310661577844</v>
      </c>
      <c r="L635" s="15">
        <f t="shared" si="83"/>
        <v>1.4921624838706755</v>
      </c>
      <c r="M635" s="15">
        <f t="shared" si="84"/>
        <v>0.61599999999999999</v>
      </c>
      <c r="O635" s="28">
        <f t="shared" si="80"/>
        <v>0.61599999999999999</v>
      </c>
      <c r="P635" s="19">
        <f>AA635*VLOOKUP($O635,AProperties!$A$8:$I$1007,VLOOKUP(Span,Data!$N$4:$Y$11,Data!$Y$1,FALSE),FALSE)</f>
        <v>0.43075545397422865</v>
      </c>
      <c r="Q635" s="19">
        <f>AB635*VLOOKUP($O635,AProperties!$A$8:$I$1007,VLOOKUP(Span,Data!$N$4:$Y$11,Data!$Y$1,FALSE),FALSE)</f>
        <v>0.6091802050765337</v>
      </c>
      <c r="R635" s="19">
        <f>AC635*VLOOKUP($O635,AProperties!$A$8:$I$1007,VLOOKUP(Span,Data!$N$4:$Y$11,Data!$Y$1,FALSE),FALSE)</f>
        <v>0.86151090794845731</v>
      </c>
      <c r="S635" s="19">
        <f>AD635*VLOOKUP($O635,AProperties!$A$8:$I$1007,VLOOKUP(Span,Data!$N$4:$Y$11,Data!$Y$1,FALSE),FALSE)</f>
        <v>1.0551310661577844</v>
      </c>
      <c r="T635" s="19">
        <f>AE635*VLOOKUP($O635,AProperties!$A$8:$I$1007,VLOOKUP(Span,Data!$N$4:$Y$11,Data!$Y$1,FALSE),FALSE)</f>
        <v>1.2183604101530674</v>
      </c>
      <c r="U635" s="19">
        <f>AF635*VLOOKUP($O635,AProperties!$A$8:$I$1007,VLOOKUP(Span,Data!$N$4:$Y$11,Data!$Y$1,FALSE),FALSE)</f>
        <v>1.3621683490983918</v>
      </c>
      <c r="V635" s="19">
        <f>AG635*VLOOKUP($O635,AProperties!$A$8:$I$1007,VLOOKUP(Span,Data!$N$4:$Y$11,Data!$Y$1,FALSE),FALSE)</f>
        <v>1.4921806638415223</v>
      </c>
      <c r="W635" s="19">
        <f>AH635*VLOOKUP($O635,AProperties!$A$8:$I$1007,VLOOKUP(Span,Data!$N$4:$Y$11,Data!$Y$1,FALSE),FALSE)</f>
        <v>1.6117393262558355</v>
      </c>
      <c r="X635" s="19">
        <f>AI635*VLOOKUP($O635,AProperties!$A$8:$I$1007,VLOOKUP(Span,Data!$N$4:$Y$11,Data!$Y$1,FALSE),FALSE)</f>
        <v>1.7230218158969146</v>
      </c>
      <c r="Y635" s="19">
        <f>AJ635*VLOOKUP($O635,AProperties!$A$8:$I$1007,VLOOKUP(Span,Data!$N$4:$Y$11,Data!$Y$1,FALSE),FALSE)</f>
        <v>1.8275406152296012</v>
      </c>
      <c r="Z635" s="19">
        <f>AK635*VLOOKUP($O635,AProperties!$A$8:$I$1007,VLOOKUP(Span,Data!$N$4:$Y$11,Data!$Y$1,FALSE),FALSE)</f>
        <v>1.9263969535303147</v>
      </c>
      <c r="AA635" s="19">
        <f>$I635*AA$19^0.5/VLOOKUP($O635,AProperties!$AY$8:$BG$1007,VLOOKUP(Span,Data!$N$4:$Y$11,Data!$Y$1,FALSE),FALSE)</f>
        <v>0.60917278313451484</v>
      </c>
      <c r="AB635" s="19">
        <f>$I635*AB$19^0.5/VLOOKUP($O635,AProperties!$AY$8:$BG$1007,VLOOKUP(Span,Data!$N$4:$Y$11,Data!$Y$1,FALSE),FALSE)</f>
        <v>0.86150041173739511</v>
      </c>
      <c r="AC635" s="19">
        <f>$I635*AC$19^0.5/VLOOKUP($O635,AProperties!$AY$8:$BG$1007,VLOOKUP(Span,Data!$N$4:$Y$11,Data!$Y$1,FALSE),FALSE)</f>
        <v>1.2183455662690297</v>
      </c>
      <c r="AD635" s="19">
        <f>$I635*AD$19^0.5/VLOOKUP($O635,AProperties!$AY$8:$BG$1007,VLOOKUP(Span,Data!$N$4:$Y$11,Data!$Y$1,FALSE),FALSE)</f>
        <v>1.4921624838706755</v>
      </c>
      <c r="AE635" s="19">
        <f>$I635*AE$19^0.5/VLOOKUP($O635,AProperties!$AY$8:$BG$1007,VLOOKUP(Span,Data!$N$4:$Y$11,Data!$Y$1,FALSE),FALSE)</f>
        <v>1.7230008234747902</v>
      </c>
      <c r="AF635" s="19">
        <f>$I635*AF$19^0.5/VLOOKUP($O635,AProperties!$AY$8:$BG$1007,VLOOKUP(Span,Data!$N$4:$Y$11,Data!$Y$1,FALSE),FALSE)</f>
        <v>1.9263734832888733</v>
      </c>
      <c r="AG635" s="19">
        <f>$I635*AG$19^0.5/VLOOKUP($O635,AProperties!$AY$8:$BG$1007,VLOOKUP(Span,Data!$N$4:$Y$11,Data!$Y$1,FALSE),FALSE)</f>
        <v>2.1102364219542342</v>
      </c>
      <c r="AH635" s="19">
        <f>$I635*AH$19^0.5/VLOOKUP($O635,AProperties!$AY$8:$BG$1007,VLOOKUP(Span,Data!$N$4:$Y$11,Data!$Y$1,FALSE),FALSE)</f>
        <v>2.2793158438368981</v>
      </c>
      <c r="AI635" s="19">
        <f>$I635*AI$19^0.5/VLOOKUP($O635,AProperties!$AY$8:$BG$1007,VLOOKUP(Span,Data!$N$4:$Y$11,Data!$Y$1,FALSE),FALSE)</f>
        <v>2.4366911325380594</v>
      </c>
      <c r="AJ635" s="19">
        <f>$I635*AJ$19^0.5/VLOOKUP($O635,AProperties!$AY$8:$BG$1007,VLOOKUP(Span,Data!$N$4:$Y$11,Data!$Y$1,FALSE),FALSE)</f>
        <v>2.5845012352121857</v>
      </c>
      <c r="AK635" s="19">
        <f>$I635*AK$19^0.5/VLOOKUP($O635,AProperties!$AY$8:$BG$1007,VLOOKUP(Span,Data!$N$4:$Y$11,Data!$Y$1,FALSE),FALSE)</f>
        <v>2.7243035062630256</v>
      </c>
      <c r="AL635" s="47">
        <f t="shared" si="81"/>
        <v>0.61599999999999999</v>
      </c>
    </row>
    <row r="636" spans="1:38" x14ac:dyDescent="0.25">
      <c r="A636" s="15">
        <v>0.61699999999999999</v>
      </c>
      <c r="B636" s="116">
        <f>VLOOKUP($A636,APropertiesDimless!$A$7:$I$1007,VLOOKUP(Span,Data!$N$4:$Y$11,Data!$Y$1,FALSE),FALSE)</f>
        <v>0.72420130409997352</v>
      </c>
      <c r="C636" s="6">
        <f t="shared" si="77"/>
        <v>0.97910065204998675</v>
      </c>
      <c r="D636" s="116">
        <f>VLOOKUP($A636,AProperties!$AE$8:$AM$1007,VLOOKUP(Span,Data!$N$4:$Y$11,Data!$Y$1,FALSE),FALSE)</f>
        <v>0.73002598854854472</v>
      </c>
      <c r="E636" s="116">
        <f t="shared" si="78"/>
        <v>1.1886421559887423</v>
      </c>
      <c r="F636" s="117">
        <f t="shared" si="82"/>
        <v>1.9454224208370712</v>
      </c>
      <c r="G636" s="9"/>
      <c r="H636" s="15">
        <f t="shared" si="79"/>
        <v>0.61699999999999999</v>
      </c>
      <c r="I636" s="6">
        <f>VLOOKUP(H636,AProperties!$AO$8:$AW$1007,VLOOKUP(Span,Data!$N$4:$Y$11,Data!$Y$1,FALSE),FALSE)^(2/3)</f>
        <v>0.42328476215973454</v>
      </c>
      <c r="J636" s="15">
        <f>$I636*(Slope^0.5)/VLOOKUP($H636,AProperties!$AY$8:$BG$1007,VLOOKUP(Span,Data!$N$4:$Y$11,Data!$Y$1,FALSE),FALSE)</f>
        <v>1.4931245185943838</v>
      </c>
      <c r="K636" s="15">
        <f>$J636*VLOOKUP($H636,AProperties!$A$8:$I$1007,VLOOKUP(Span,Data!$N$4:$Y$11,Data!$Y$1,FALSE),FALSE)</f>
        <v>1.0572719614244146</v>
      </c>
      <c r="L636" s="15">
        <f t="shared" si="83"/>
        <v>1.4931245185943838</v>
      </c>
      <c r="M636" s="15">
        <f t="shared" si="84"/>
        <v>0.61699999999999999</v>
      </c>
      <c r="O636" s="28">
        <f t="shared" si="80"/>
        <v>0.61699999999999999</v>
      </c>
      <c r="P636" s="19">
        <f>AA636*VLOOKUP($O636,AProperties!$A$8:$I$1007,VLOOKUP(Span,Data!$N$4:$Y$11,Data!$Y$1,FALSE),FALSE)</f>
        <v>0.43162947080689257</v>
      </c>
      <c r="Q636" s="19">
        <f>AB636*VLOOKUP($O636,AProperties!$A$8:$I$1007,VLOOKUP(Span,Data!$N$4:$Y$11,Data!$Y$1,FALSE),FALSE)</f>
        <v>0.61041625153502943</v>
      </c>
      <c r="R636" s="19">
        <f>AC636*VLOOKUP($O636,AProperties!$A$8:$I$1007,VLOOKUP(Span,Data!$N$4:$Y$11,Data!$Y$1,FALSE),FALSE)</f>
        <v>0.86325894161378514</v>
      </c>
      <c r="S636" s="19">
        <f>AD636*VLOOKUP($O636,AProperties!$A$8:$I$1007,VLOOKUP(Span,Data!$N$4:$Y$11,Data!$Y$1,FALSE),FALSE)</f>
        <v>1.0572719614244146</v>
      </c>
      <c r="T636" s="19">
        <f>AE636*VLOOKUP($O636,AProperties!$A$8:$I$1007,VLOOKUP(Span,Data!$N$4:$Y$11,Data!$Y$1,FALSE),FALSE)</f>
        <v>1.2208325030700589</v>
      </c>
      <c r="U636" s="19">
        <f>AF636*VLOOKUP($O636,AProperties!$A$8:$I$1007,VLOOKUP(Span,Data!$N$4:$Y$11,Data!$Y$1,FALSE),FALSE)</f>
        <v>1.3649322330029359</v>
      </c>
      <c r="V636" s="19">
        <f>AG636*VLOOKUP($O636,AProperties!$A$8:$I$1007,VLOOKUP(Span,Data!$N$4:$Y$11,Data!$Y$1,FALSE),FALSE)</f>
        <v>1.4952083469632109</v>
      </c>
      <c r="W636" s="19">
        <f>AH636*VLOOKUP($O636,AProperties!$A$8:$I$1007,VLOOKUP(Span,Data!$N$4:$Y$11,Data!$Y$1,FALSE),FALSE)</f>
        <v>1.6150095977939372</v>
      </c>
      <c r="X636" s="19">
        <f>AI636*VLOOKUP($O636,AProperties!$A$8:$I$1007,VLOOKUP(Span,Data!$N$4:$Y$11,Data!$Y$1,FALSE),FALSE)</f>
        <v>1.7265178832275703</v>
      </c>
      <c r="Y636" s="19">
        <f>AJ636*VLOOKUP($O636,AProperties!$A$8:$I$1007,VLOOKUP(Span,Data!$N$4:$Y$11,Data!$Y$1,FALSE),FALSE)</f>
        <v>1.8312487546050884</v>
      </c>
      <c r="Z636" s="19">
        <f>AK636*VLOOKUP($O636,AProperties!$A$8:$I$1007,VLOOKUP(Span,Data!$N$4:$Y$11,Data!$Y$1,FALSE),FALSE)</f>
        <v>1.9303056756329457</v>
      </c>
      <c r="AA636" s="19">
        <f>$I636*AA$19^0.5/VLOOKUP($O636,AProperties!$AY$8:$BG$1007,VLOOKUP(Span,Data!$N$4:$Y$11,Data!$Y$1,FALSE),FALSE)</f>
        <v>0.60956553216583553</v>
      </c>
      <c r="AB636" s="19">
        <f>$I636*AB$19^0.5/VLOOKUP($O636,AProperties!$AY$8:$BG$1007,VLOOKUP(Span,Data!$N$4:$Y$11,Data!$Y$1,FALSE),FALSE)</f>
        <v>0.86205584274409786</v>
      </c>
      <c r="AC636" s="19">
        <f>$I636*AC$19^0.5/VLOOKUP($O636,AProperties!$AY$8:$BG$1007,VLOOKUP(Span,Data!$N$4:$Y$11,Data!$Y$1,FALSE),FALSE)</f>
        <v>1.2191310643316711</v>
      </c>
      <c r="AD636" s="19">
        <f>$I636*AD$19^0.5/VLOOKUP($O636,AProperties!$AY$8:$BG$1007,VLOOKUP(Span,Data!$N$4:$Y$11,Data!$Y$1,FALSE),FALSE)</f>
        <v>1.4931245185943838</v>
      </c>
      <c r="AE636" s="19">
        <f>$I636*AE$19^0.5/VLOOKUP($O636,AProperties!$AY$8:$BG$1007,VLOOKUP(Span,Data!$N$4:$Y$11,Data!$Y$1,FALSE),FALSE)</f>
        <v>1.7241116854881957</v>
      </c>
      <c r="AF636" s="19">
        <f>$I636*AF$19^0.5/VLOOKUP($O636,AProperties!$AY$8:$BG$1007,VLOOKUP(Span,Data!$N$4:$Y$11,Data!$Y$1,FALSE),FALSE)</f>
        <v>1.9276154647766712</v>
      </c>
      <c r="AG636" s="19">
        <f>$I636*AG$19^0.5/VLOOKUP($O636,AProperties!$AY$8:$BG$1007,VLOOKUP(Span,Data!$N$4:$Y$11,Data!$Y$1,FALSE),FALSE)</f>
        <v>2.1115969445079759</v>
      </c>
      <c r="AH636" s="19">
        <f>$I636*AH$19^0.5/VLOOKUP($O636,AProperties!$AY$8:$BG$1007,VLOOKUP(Span,Data!$N$4:$Y$11,Data!$Y$1,FALSE),FALSE)</f>
        <v>2.2807853761510875</v>
      </c>
      <c r="AI636" s="19">
        <f>$I636*AI$19^0.5/VLOOKUP($O636,AProperties!$AY$8:$BG$1007,VLOOKUP(Span,Data!$N$4:$Y$11,Data!$Y$1,FALSE),FALSE)</f>
        <v>2.4382621286633421</v>
      </c>
      <c r="AJ636" s="19">
        <f>$I636*AJ$19^0.5/VLOOKUP($O636,AProperties!$AY$8:$BG$1007,VLOOKUP(Span,Data!$N$4:$Y$11,Data!$Y$1,FALSE),FALSE)</f>
        <v>2.5861675282322936</v>
      </c>
      <c r="AK636" s="19">
        <f>$I636*AK$19^0.5/VLOOKUP($O636,AProperties!$AY$8:$BG$1007,VLOOKUP(Span,Data!$N$4:$Y$11,Data!$Y$1,FALSE),FALSE)</f>
        <v>2.7260599333272859</v>
      </c>
      <c r="AL636" s="47">
        <f t="shared" si="81"/>
        <v>0.61699999999999999</v>
      </c>
    </row>
    <row r="637" spans="1:38" x14ac:dyDescent="0.25">
      <c r="A637" s="15">
        <v>0.61799999999999999</v>
      </c>
      <c r="B637" s="116">
        <f>VLOOKUP($A637,APropertiesDimless!$A$7:$I$1007,VLOOKUP(Span,Data!$N$4:$Y$11,Data!$Y$1,FALSE),FALSE)</f>
        <v>0.72590972529500464</v>
      </c>
      <c r="C637" s="6">
        <f t="shared" si="77"/>
        <v>0.98095486264750231</v>
      </c>
      <c r="D637" s="116">
        <f>VLOOKUP($A637,AProperties!$AE$8:$AM$1007,VLOOKUP(Span,Data!$N$4:$Y$11,Data!$Y$1,FALSE),FALSE)</f>
        <v>0.73103353946410532</v>
      </c>
      <c r="E637" s="116">
        <f t="shared" si="78"/>
        <v>1.191369375002618</v>
      </c>
      <c r="F637" s="117">
        <f t="shared" si="82"/>
        <v>1.9504038902684677</v>
      </c>
      <c r="G637" s="9"/>
      <c r="H637" s="15">
        <f t="shared" si="79"/>
        <v>0.61799999999999999</v>
      </c>
      <c r="I637" s="6">
        <f>VLOOKUP(H637,AProperties!$AO$8:$AW$1007,VLOOKUP(Span,Data!$N$4:$Y$11,Data!$Y$1,FALSE),FALSE)^(2/3)</f>
        <v>0.42345490647243317</v>
      </c>
      <c r="J637" s="15">
        <f>$I637*(Slope^0.5)/VLOOKUP($H637,AProperties!$AY$8:$BG$1007,VLOOKUP(Span,Data!$N$4:$Y$11,Data!$Y$1,FALSE),FALSE)</f>
        <v>1.4940837007071095</v>
      </c>
      <c r="K637" s="15">
        <f>$J637*VLOOKUP($H637,AProperties!$A$8:$I$1007,VLOOKUP(Span,Data!$N$4:$Y$11,Data!$Y$1,FALSE),FALSE)</f>
        <v>1.0594112914911289</v>
      </c>
      <c r="L637" s="15">
        <f t="shared" si="83"/>
        <v>1.4940837007071095</v>
      </c>
      <c r="M637" s="15">
        <f t="shared" si="84"/>
        <v>0.61799999999999999</v>
      </c>
      <c r="O637" s="28">
        <f t="shared" si="80"/>
        <v>0.61799999999999999</v>
      </c>
      <c r="P637" s="19">
        <f>AA637*VLOOKUP($O637,AProperties!$A$8:$I$1007,VLOOKUP(Span,Data!$N$4:$Y$11,Data!$Y$1,FALSE),FALSE)</f>
        <v>0.43250284864936661</v>
      </c>
      <c r="Q637" s="19">
        <f>AB637*VLOOKUP($O637,AProperties!$A$8:$I$1007,VLOOKUP(Span,Data!$N$4:$Y$11,Data!$Y$1,FALSE),FALSE)</f>
        <v>0.61165139432493243</v>
      </c>
      <c r="R637" s="19">
        <f>AC637*VLOOKUP($O637,AProperties!$A$8:$I$1007,VLOOKUP(Span,Data!$N$4:$Y$11,Data!$Y$1,FALSE),FALSE)</f>
        <v>0.86500569729873322</v>
      </c>
      <c r="S637" s="19">
        <f>AD637*VLOOKUP($O637,AProperties!$A$8:$I$1007,VLOOKUP(Span,Data!$N$4:$Y$11,Data!$Y$1,FALSE),FALSE)</f>
        <v>1.0594112914911289</v>
      </c>
      <c r="T637" s="19">
        <f>AE637*VLOOKUP($O637,AProperties!$A$8:$I$1007,VLOOKUP(Span,Data!$N$4:$Y$11,Data!$Y$1,FALSE),FALSE)</f>
        <v>1.2233027886498649</v>
      </c>
      <c r="U637" s="19">
        <f>AF637*VLOOKUP($O637,AProperties!$A$8:$I$1007,VLOOKUP(Span,Data!$N$4:$Y$11,Data!$Y$1,FALSE),FALSE)</f>
        <v>1.3676940962430777</v>
      </c>
      <c r="V637" s="19">
        <f>AG637*VLOOKUP($O637,AProperties!$A$8:$I$1007,VLOOKUP(Span,Data!$N$4:$Y$11,Data!$Y$1,FALSE),FALSE)</f>
        <v>1.4982338165579507</v>
      </c>
      <c r="W637" s="19">
        <f>AH637*VLOOKUP($O637,AProperties!$A$8:$I$1007,VLOOKUP(Span,Data!$N$4:$Y$11,Data!$Y$1,FALSE),FALSE)</f>
        <v>1.6182774784496747</v>
      </c>
      <c r="X637" s="19">
        <f>AI637*VLOOKUP($O637,AProperties!$A$8:$I$1007,VLOOKUP(Span,Data!$N$4:$Y$11,Data!$Y$1,FALSE),FALSE)</f>
        <v>1.7300113945974664</v>
      </c>
      <c r="Y637" s="19">
        <f>AJ637*VLOOKUP($O637,AProperties!$A$8:$I$1007,VLOOKUP(Span,Data!$N$4:$Y$11,Data!$Y$1,FALSE),FALSE)</f>
        <v>1.8349541829747971</v>
      </c>
      <c r="Z637" s="19">
        <f>AK637*VLOOKUP($O637,AProperties!$A$8:$I$1007,VLOOKUP(Span,Data!$N$4:$Y$11,Data!$Y$1,FALSE),FALSE)</f>
        <v>1.9342115400845736</v>
      </c>
      <c r="AA637" s="19">
        <f>$I637*AA$19^0.5/VLOOKUP($O637,AProperties!$AY$8:$BG$1007,VLOOKUP(Span,Data!$N$4:$Y$11,Data!$Y$1,FALSE),FALSE)</f>
        <v>0.60995711662359942</v>
      </c>
      <c r="AB637" s="19">
        <f>$I637*AB$19^0.5/VLOOKUP($O637,AProperties!$AY$8:$BG$1007,VLOOKUP(Span,Data!$N$4:$Y$11,Data!$Y$1,FALSE),FALSE)</f>
        <v>0.86260962679508202</v>
      </c>
      <c r="AC637" s="19">
        <f>$I637*AC$19^0.5/VLOOKUP($O637,AProperties!$AY$8:$BG$1007,VLOOKUP(Span,Data!$N$4:$Y$11,Data!$Y$1,FALSE),FALSE)</f>
        <v>1.2199142332471988</v>
      </c>
      <c r="AD637" s="19">
        <f>$I637*AD$19^0.5/VLOOKUP($O637,AProperties!$AY$8:$BG$1007,VLOOKUP(Span,Data!$N$4:$Y$11,Data!$Y$1,FALSE),FALSE)</f>
        <v>1.4940837007071095</v>
      </c>
      <c r="AE637" s="19">
        <f>$I637*AE$19^0.5/VLOOKUP($O637,AProperties!$AY$8:$BG$1007,VLOOKUP(Span,Data!$N$4:$Y$11,Data!$Y$1,FALSE),FALSE)</f>
        <v>1.725219253590164</v>
      </c>
      <c r="AF637" s="19">
        <f>$I637*AF$19^0.5/VLOOKUP($O637,AProperties!$AY$8:$BG$1007,VLOOKUP(Span,Data!$N$4:$Y$11,Data!$Y$1,FALSE),FALSE)</f>
        <v>1.9288537635595273</v>
      </c>
      <c r="AG637" s="19">
        <f>$I637*AG$19^0.5/VLOOKUP($O637,AProperties!$AY$8:$BG$1007,VLOOKUP(Span,Data!$N$4:$Y$11,Data!$Y$1,FALSE),FALSE)</f>
        <v>2.1129534328605786</v>
      </c>
      <c r="AH637" s="19">
        <f>$I637*AH$19^0.5/VLOOKUP($O637,AProperties!$AY$8:$BG$1007,VLOOKUP(Span,Data!$N$4:$Y$11,Data!$Y$1,FALSE),FALSE)</f>
        <v>2.2822505510300255</v>
      </c>
      <c r="AI637" s="19">
        <f>$I637*AI$19^0.5/VLOOKUP($O637,AProperties!$AY$8:$BG$1007,VLOOKUP(Span,Data!$N$4:$Y$11,Data!$Y$1,FALSE),FALSE)</f>
        <v>2.4398284664943977</v>
      </c>
      <c r="AJ637" s="19">
        <f>$I637*AJ$19^0.5/VLOOKUP($O637,AProperties!$AY$8:$BG$1007,VLOOKUP(Span,Data!$N$4:$Y$11,Data!$Y$1,FALSE),FALSE)</f>
        <v>2.5878288803852461</v>
      </c>
      <c r="AK637" s="19">
        <f>$I637*AK$19^0.5/VLOOKUP($O637,AProperties!$AY$8:$BG$1007,VLOOKUP(Span,Data!$N$4:$Y$11,Data!$Y$1,FALSE),FALSE)</f>
        <v>2.7278111522602706</v>
      </c>
      <c r="AL637" s="47">
        <f t="shared" si="81"/>
        <v>0.61799999999999999</v>
      </c>
    </row>
    <row r="638" spans="1:38" x14ac:dyDescent="0.25">
      <c r="A638" s="15">
        <v>0.61899999999999999</v>
      </c>
      <c r="B638" s="116">
        <f>VLOOKUP($A638,APropertiesDimless!$A$7:$I$1007,VLOOKUP(Span,Data!$N$4:$Y$11,Data!$Y$1,FALSE),FALSE)</f>
        <v>0.72762246636871808</v>
      </c>
      <c r="C638" s="6">
        <f t="shared" si="77"/>
        <v>0.98281123318435903</v>
      </c>
      <c r="D638" s="116">
        <f>VLOOKUP($A638,AProperties!$AE$8:$AM$1007,VLOOKUP(Span,Data!$N$4:$Y$11,Data!$Y$1,FALSE),FALSE)</f>
        <v>0.73204010459279101</v>
      </c>
      <c r="E638" s="116">
        <f t="shared" si="78"/>
        <v>1.1941040116389476</v>
      </c>
      <c r="F638" s="117">
        <f t="shared" si="82"/>
        <v>1.9553921568519586</v>
      </c>
      <c r="G638" s="9"/>
      <c r="H638" s="15">
        <f t="shared" si="79"/>
        <v>0.61899999999999999</v>
      </c>
      <c r="I638" s="6">
        <f>VLOOKUP(H638,AProperties!$AO$8:$AW$1007,VLOOKUP(Span,Data!$N$4:$Y$11,Data!$Y$1,FALSE),FALSE)^(2/3)</f>
        <v>0.42362415800436937</v>
      </c>
      <c r="J638" s="15">
        <f>$I638*(Slope^0.5)/VLOOKUP($H638,AProperties!$AY$8:$BG$1007,VLOOKUP(Span,Data!$N$4:$Y$11,Data!$Y$1,FALSE),FALSE)</f>
        <v>1.4950400294770305</v>
      </c>
      <c r="K638" s="15">
        <f>$J638*VLOOKUP($H638,AProperties!$A$8:$I$1007,VLOOKUP(Span,Data!$N$4:$Y$11,Data!$Y$1,FALSE),FALSE)</f>
        <v>1.0615490408141151</v>
      </c>
      <c r="L638" s="15">
        <f t="shared" si="83"/>
        <v>1.4950400294770305</v>
      </c>
      <c r="M638" s="15">
        <f t="shared" si="84"/>
        <v>0.61899999999999999</v>
      </c>
      <c r="O638" s="28">
        <f t="shared" si="80"/>
        <v>0.61899999999999999</v>
      </c>
      <c r="P638" s="19">
        <f>AA638*VLOOKUP($O638,AProperties!$A$8:$I$1007,VLOOKUP(Span,Data!$N$4:$Y$11,Data!$Y$1,FALSE),FALSE)</f>
        <v>0.43337558115591596</v>
      </c>
      <c r="Q638" s="19">
        <f>AB638*VLOOKUP($O638,AProperties!$A$8:$I$1007,VLOOKUP(Span,Data!$N$4:$Y$11,Data!$Y$1,FALSE),FALSE)</f>
        <v>0.61288562447201833</v>
      </c>
      <c r="R638" s="19">
        <f>AC638*VLOOKUP($O638,AProperties!$A$8:$I$1007,VLOOKUP(Span,Data!$N$4:$Y$11,Data!$Y$1,FALSE),FALSE)</f>
        <v>0.86675116231183191</v>
      </c>
      <c r="S638" s="19">
        <f>AD638*VLOOKUP($O638,AProperties!$A$8:$I$1007,VLOOKUP(Span,Data!$N$4:$Y$11,Data!$Y$1,FALSE),FALSE)</f>
        <v>1.0615490408141151</v>
      </c>
      <c r="T638" s="19">
        <f>AE638*VLOOKUP($O638,AProperties!$A$8:$I$1007,VLOOKUP(Span,Data!$N$4:$Y$11,Data!$Y$1,FALSE),FALSE)</f>
        <v>1.2257712489440367</v>
      </c>
      <c r="U638" s="19">
        <f>AF638*VLOOKUP($O638,AProperties!$A$8:$I$1007,VLOOKUP(Span,Data!$N$4:$Y$11,Data!$Y$1,FALSE),FALSE)</f>
        <v>1.3704539187518414</v>
      </c>
      <c r="V638" s="19">
        <f>AG638*VLOOKUP($O638,AProperties!$A$8:$I$1007,VLOOKUP(Span,Data!$N$4:$Y$11,Data!$Y$1,FALSE),FALSE)</f>
        <v>1.5012570506434717</v>
      </c>
      <c r="W638" s="19">
        <f>AH638*VLOOKUP($O638,AProperties!$A$8:$I$1007,VLOOKUP(Span,Data!$N$4:$Y$11,Data!$Y$1,FALSE),FALSE)</f>
        <v>1.6215429444794829</v>
      </c>
      <c r="X638" s="19">
        <f>AI638*VLOOKUP($O638,AProperties!$A$8:$I$1007,VLOOKUP(Span,Data!$N$4:$Y$11,Data!$Y$1,FALSE),FALSE)</f>
        <v>1.7335023246236638</v>
      </c>
      <c r="Y638" s="19">
        <f>AJ638*VLOOKUP($O638,AProperties!$A$8:$I$1007,VLOOKUP(Span,Data!$N$4:$Y$11,Data!$Y$1,FALSE),FALSE)</f>
        <v>1.8386568734160549</v>
      </c>
      <c r="Z638" s="19">
        <f>AK638*VLOOKUP($O638,AProperties!$A$8:$I$1007,VLOOKUP(Span,Data!$N$4:$Y$11,Data!$Y$1,FALSE),FALSE)</f>
        <v>1.9381145185062099</v>
      </c>
      <c r="AA638" s="19">
        <f>$I638*AA$19^0.5/VLOOKUP($O638,AProperties!$AY$8:$BG$1007,VLOOKUP(Span,Data!$N$4:$Y$11,Data!$Y$1,FALSE),FALSE)</f>
        <v>0.61034753620904103</v>
      </c>
      <c r="AB638" s="19">
        <f>$I638*AB$19^0.5/VLOOKUP($O638,AProperties!$AY$8:$BG$1007,VLOOKUP(Span,Data!$N$4:$Y$11,Data!$Y$1,FALSE),FALSE)</f>
        <v>0.86316176346782958</v>
      </c>
      <c r="AC638" s="19">
        <f>$I638*AC$19^0.5/VLOOKUP($O638,AProperties!$AY$8:$BG$1007,VLOOKUP(Span,Data!$N$4:$Y$11,Data!$Y$1,FALSE),FALSE)</f>
        <v>1.2206950724180821</v>
      </c>
      <c r="AD638" s="19">
        <f>$I638*AD$19^0.5/VLOOKUP($O638,AProperties!$AY$8:$BG$1007,VLOOKUP(Span,Data!$N$4:$Y$11,Data!$Y$1,FALSE),FALSE)</f>
        <v>1.4950400294770305</v>
      </c>
      <c r="AE638" s="19">
        <f>$I638*AE$19^0.5/VLOOKUP($O638,AProperties!$AY$8:$BG$1007,VLOOKUP(Span,Data!$N$4:$Y$11,Data!$Y$1,FALSE),FALSE)</f>
        <v>1.7263235269356592</v>
      </c>
      <c r="AF638" s="19">
        <f>$I638*AF$19^0.5/VLOOKUP($O638,AProperties!$AY$8:$BG$1007,VLOOKUP(Span,Data!$N$4:$Y$11,Data!$Y$1,FALSE),FALSE)</f>
        <v>1.9300883786926615</v>
      </c>
      <c r="AG638" s="19">
        <f>$I638*AG$19^0.5/VLOOKUP($O638,AProperties!$AY$8:$BG$1007,VLOOKUP(Span,Data!$N$4:$Y$11,Data!$Y$1,FALSE),FALSE)</f>
        <v>2.1143058859770885</v>
      </c>
      <c r="AH638" s="19">
        <f>$I638*AH$19^0.5/VLOOKUP($O638,AProperties!$AY$8:$BG$1007,VLOOKUP(Span,Data!$N$4:$Y$11,Data!$Y$1,FALSE),FALSE)</f>
        <v>2.2837113673558345</v>
      </c>
      <c r="AI638" s="19">
        <f>$I638*AI$19^0.5/VLOOKUP($O638,AProperties!$AY$8:$BG$1007,VLOOKUP(Span,Data!$N$4:$Y$11,Data!$Y$1,FALSE),FALSE)</f>
        <v>2.4413901448361641</v>
      </c>
      <c r="AJ638" s="19">
        <f>$I638*AJ$19^0.5/VLOOKUP($O638,AProperties!$AY$8:$BG$1007,VLOOKUP(Span,Data!$N$4:$Y$11,Data!$Y$1,FALSE),FALSE)</f>
        <v>2.5894852904034886</v>
      </c>
      <c r="AK638" s="19">
        <f>$I638*AK$19^0.5/VLOOKUP($O638,AProperties!$AY$8:$BG$1007,VLOOKUP(Span,Data!$N$4:$Y$11,Data!$Y$1,FALSE),FALSE)</f>
        <v>2.72955716172586</v>
      </c>
      <c r="AL638" s="47">
        <f t="shared" si="81"/>
        <v>0.61899999999999999</v>
      </c>
    </row>
    <row r="639" spans="1:38" x14ac:dyDescent="0.25">
      <c r="A639" s="15">
        <v>0.62</v>
      </c>
      <c r="B639" s="116">
        <f>VLOOKUP($A639,APropertiesDimless!$A$7:$I$1007,VLOOKUP(Span,Data!$N$4:$Y$11,Data!$Y$1,FALSE),FALSE)</f>
        <v>0.72933955696652941</v>
      </c>
      <c r="C639" s="6">
        <f t="shared" si="77"/>
        <v>0.98466977848326476</v>
      </c>
      <c r="D639" s="116">
        <f>VLOOKUP($A639,AProperties!$AE$8:$AM$1007,VLOOKUP(Span,Data!$N$4:$Y$11,Data!$Y$1,FALSE),FALSE)</f>
        <v>0.73304568122558478</v>
      </c>
      <c r="E639" s="116">
        <f t="shared" si="78"/>
        <v>1.1968465701907121</v>
      </c>
      <c r="F639" s="117">
        <f t="shared" si="82"/>
        <v>1.9603872457153659</v>
      </c>
      <c r="G639" s="9"/>
      <c r="H639" s="15">
        <f t="shared" si="79"/>
        <v>0.62</v>
      </c>
      <c r="I639" s="6">
        <f>VLOOKUP(H639,AProperties!$AO$8:$AW$1007,VLOOKUP(Span,Data!$N$4:$Y$11,Data!$Y$1,FALSE),FALSE)^(2/3)</f>
        <v>0.42379251685416619</v>
      </c>
      <c r="J639" s="15">
        <f>$I639*(Slope^0.5)/VLOOKUP($H639,AProperties!$AY$8:$BG$1007,VLOOKUP(Span,Data!$N$4:$Y$11,Data!$Y$1,FALSE),FALSE)</f>
        <v>1.4959935041451458</v>
      </c>
      <c r="K639" s="15">
        <f>$J639*VLOOKUP($H639,AProperties!$A$8:$I$1007,VLOOKUP(Span,Data!$N$4:$Y$11,Data!$Y$1,FALSE),FALSE)</f>
        <v>1.0636851938221825</v>
      </c>
      <c r="L639" s="15">
        <f t="shared" si="83"/>
        <v>1.4959935041451458</v>
      </c>
      <c r="M639" s="15">
        <f t="shared" si="84"/>
        <v>0.62</v>
      </c>
      <c r="O639" s="28">
        <f t="shared" si="80"/>
        <v>0.62</v>
      </c>
      <c r="P639" s="19">
        <f>AA639*VLOOKUP($O639,AProperties!$A$8:$I$1007,VLOOKUP(Span,Data!$N$4:$Y$11,Data!$Y$1,FALSE),FALSE)</f>
        <v>0.43424766196962877</v>
      </c>
      <c r="Q639" s="19">
        <f>AB639*VLOOKUP($O639,AProperties!$A$8:$I$1007,VLOOKUP(Span,Data!$N$4:$Y$11,Data!$Y$1,FALSE),FALSE)</f>
        <v>0.61411893298625631</v>
      </c>
      <c r="R639" s="19">
        <f>AC639*VLOOKUP($O639,AProperties!$A$8:$I$1007,VLOOKUP(Span,Data!$N$4:$Y$11,Data!$Y$1,FALSE),FALSE)</f>
        <v>0.86849532393925755</v>
      </c>
      <c r="S639" s="19">
        <f>AD639*VLOOKUP($O639,AProperties!$A$8:$I$1007,VLOOKUP(Span,Data!$N$4:$Y$11,Data!$Y$1,FALSE),FALSE)</f>
        <v>1.0636851938221825</v>
      </c>
      <c r="T639" s="19">
        <f>AE639*VLOOKUP($O639,AProperties!$A$8:$I$1007,VLOOKUP(Span,Data!$N$4:$Y$11,Data!$Y$1,FALSE),FALSE)</f>
        <v>1.2282378659725126</v>
      </c>
      <c r="U639" s="19">
        <f>AF639*VLOOKUP($O639,AProperties!$A$8:$I$1007,VLOOKUP(Span,Data!$N$4:$Y$11,Data!$Y$1,FALSE),FALSE)</f>
        <v>1.3732116804269068</v>
      </c>
      <c r="V639" s="19">
        <f>AG639*VLOOKUP($O639,AProperties!$A$8:$I$1007,VLOOKUP(Span,Data!$N$4:$Y$11,Data!$Y$1,FALSE),FALSE)</f>
        <v>1.5042780271987848</v>
      </c>
      <c r="W639" s="19">
        <f>AH639*VLOOKUP($O639,AProperties!$A$8:$I$1007,VLOOKUP(Span,Data!$N$4:$Y$11,Data!$Y$1,FALSE),FALSE)</f>
        <v>1.6248059720979751</v>
      </c>
      <c r="X639" s="19">
        <f>AI639*VLOOKUP($O639,AProperties!$A$8:$I$1007,VLOOKUP(Span,Data!$N$4:$Y$11,Data!$Y$1,FALSE),FALSE)</f>
        <v>1.7369906478785151</v>
      </c>
      <c r="Y639" s="19">
        <f>AJ639*VLOOKUP($O639,AProperties!$A$8:$I$1007,VLOOKUP(Span,Data!$N$4:$Y$11,Data!$Y$1,FALSE),FALSE)</f>
        <v>1.8423567989587688</v>
      </c>
      <c r="Z639" s="19">
        <f>AK639*VLOOKUP($O639,AProperties!$A$8:$I$1007,VLOOKUP(Span,Data!$N$4:$Y$11,Data!$Y$1,FALSE),FALSE)</f>
        <v>1.9420145824688804</v>
      </c>
      <c r="AA639" s="19">
        <f>$I639*AA$19^0.5/VLOOKUP($O639,AProperties!$AY$8:$BG$1007,VLOOKUP(Span,Data!$N$4:$Y$11,Data!$Y$1,FALSE),FALSE)</f>
        <v>0.61073679061229968</v>
      </c>
      <c r="AB639" s="19">
        <f>$I639*AB$19^0.5/VLOOKUP($O639,AProperties!$AY$8:$BG$1007,VLOOKUP(Span,Data!$N$4:$Y$11,Data!$Y$1,FALSE),FALSE)</f>
        <v>0.8637122523241314</v>
      </c>
      <c r="AC639" s="19">
        <f>$I639*AC$19^0.5/VLOOKUP($O639,AProperties!$AY$8:$BG$1007,VLOOKUP(Span,Data!$N$4:$Y$11,Data!$Y$1,FALSE),FALSE)</f>
        <v>1.2214735812245994</v>
      </c>
      <c r="AD639" s="19">
        <f>$I639*AD$19^0.5/VLOOKUP($O639,AProperties!$AY$8:$BG$1007,VLOOKUP(Span,Data!$N$4:$Y$11,Data!$Y$1,FALSE),FALSE)</f>
        <v>1.4959935041451458</v>
      </c>
      <c r="AE639" s="19">
        <f>$I639*AE$19^0.5/VLOOKUP($O639,AProperties!$AY$8:$BG$1007,VLOOKUP(Span,Data!$N$4:$Y$11,Data!$Y$1,FALSE),FALSE)</f>
        <v>1.7274245046482628</v>
      </c>
      <c r="AF639" s="19">
        <f>$I639*AF$19^0.5/VLOOKUP($O639,AProperties!$AY$8:$BG$1007,VLOOKUP(Span,Data!$N$4:$Y$11,Data!$Y$1,FALSE),FALSE)</f>
        <v>1.9313193091962084</v>
      </c>
      <c r="AG639" s="19">
        <f>$I639*AG$19^0.5/VLOOKUP($O639,AProperties!$AY$8:$BG$1007,VLOOKUP(Span,Data!$N$4:$Y$11,Data!$Y$1,FALSE),FALSE)</f>
        <v>2.1156543027841161</v>
      </c>
      <c r="AH639" s="19">
        <f>$I639*AH$19^0.5/VLOOKUP($O639,AProperties!$AY$8:$BG$1007,VLOOKUP(Span,Data!$N$4:$Y$11,Data!$Y$1,FALSE),FALSE)</f>
        <v>2.2851678239691213</v>
      </c>
      <c r="AI639" s="19">
        <f>$I639*AI$19^0.5/VLOOKUP($O639,AProperties!$AY$8:$BG$1007,VLOOKUP(Span,Data!$N$4:$Y$11,Data!$Y$1,FALSE),FALSE)</f>
        <v>2.4429471624491987</v>
      </c>
      <c r="AJ639" s="19">
        <f>$I639*AJ$19^0.5/VLOOKUP($O639,AProperties!$AY$8:$BG$1007,VLOOKUP(Span,Data!$N$4:$Y$11,Data!$Y$1,FALSE),FALSE)</f>
        <v>2.5911367569723942</v>
      </c>
      <c r="AK639" s="19">
        <f>$I639*AK$19^0.5/VLOOKUP($O639,AProperties!$AY$8:$BG$1007,VLOOKUP(Span,Data!$N$4:$Y$11,Data!$Y$1,FALSE),FALSE)</f>
        <v>2.7312979603383152</v>
      </c>
      <c r="AL639" s="47">
        <f t="shared" si="81"/>
        <v>0.62</v>
      </c>
    </row>
    <row r="640" spans="1:38" x14ac:dyDescent="0.25">
      <c r="A640" s="15">
        <v>0.621</v>
      </c>
      <c r="B640" s="116">
        <f>VLOOKUP($A640,APropertiesDimless!$A$7:$I$1007,VLOOKUP(Span,Data!$N$4:$Y$11,Data!$Y$1,FALSE),FALSE)</f>
        <v>0.73106102700645637</v>
      </c>
      <c r="C640" s="6">
        <f t="shared" si="77"/>
        <v>0.98653051350322818</v>
      </c>
      <c r="D640" s="116">
        <f>VLOOKUP($A640,AProperties!$AE$8:$AM$1007,VLOOKUP(Span,Data!$N$4:$Y$11,Data!$Y$1,FALSE),FALSE)</f>
        <v>0.7340502666454719</v>
      </c>
      <c r="E640" s="116">
        <f t="shared" si="78"/>
        <v>1.1995975591180137</v>
      </c>
      <c r="F640" s="117">
        <f t="shared" si="82"/>
        <v>1.965389182279597</v>
      </c>
      <c r="G640" s="9"/>
      <c r="H640" s="15">
        <f t="shared" si="79"/>
        <v>0.621</v>
      </c>
      <c r="I640" s="6">
        <f>VLOOKUP(H640,AProperties!$AO$8:$AW$1007,VLOOKUP(Span,Data!$N$4:$Y$11,Data!$Y$1,FALSE),FALSE)^(2/3)</f>
        <v>0.42395998311066385</v>
      </c>
      <c r="J640" s="15">
        <f>$I640*(Slope^0.5)/VLOOKUP($H640,AProperties!$AY$8:$BG$1007,VLOOKUP(Span,Data!$N$4:$Y$11,Data!$Y$1,FALSE),FALSE)</f>
        <v>1.4969441239251811</v>
      </c>
      <c r="K640" s="15">
        <f>$J640*VLOOKUP($H640,AProperties!$A$8:$I$1007,VLOOKUP(Span,Data!$N$4:$Y$11,Data!$Y$1,FALSE),FALSE)</f>
        <v>1.0658197349165301</v>
      </c>
      <c r="L640" s="15">
        <f t="shared" si="83"/>
        <v>1.4969441239251811</v>
      </c>
      <c r="M640" s="15">
        <f t="shared" si="84"/>
        <v>0.621</v>
      </c>
      <c r="O640" s="28">
        <f t="shared" si="80"/>
        <v>0.621</v>
      </c>
      <c r="P640" s="19">
        <f>AA640*VLOOKUP($O640,AProperties!$A$8:$I$1007,VLOOKUP(Span,Data!$N$4:$Y$11,Data!$Y$1,FALSE),FALSE)</f>
        <v>0.43511908472232103</v>
      </c>
      <c r="Q640" s="19">
        <f>AB640*VLOOKUP($O640,AProperties!$A$8:$I$1007,VLOOKUP(Span,Data!$N$4:$Y$11,Data!$Y$1,FALSE),FALSE)</f>
        <v>0.61535131086167427</v>
      </c>
      <c r="R640" s="19">
        <f>AC640*VLOOKUP($O640,AProperties!$A$8:$I$1007,VLOOKUP(Span,Data!$N$4:$Y$11,Data!$Y$1,FALSE),FALSE)</f>
        <v>0.87023816944464205</v>
      </c>
      <c r="S640" s="19">
        <f>AD640*VLOOKUP($O640,AProperties!$A$8:$I$1007,VLOOKUP(Span,Data!$N$4:$Y$11,Data!$Y$1,FALSE),FALSE)</f>
        <v>1.0658197349165301</v>
      </c>
      <c r="T640" s="19">
        <f>AE640*VLOOKUP($O640,AProperties!$A$8:$I$1007,VLOOKUP(Span,Data!$N$4:$Y$11,Data!$Y$1,FALSE),FALSE)</f>
        <v>1.2307026217233485</v>
      </c>
      <c r="U640" s="19">
        <f>AF640*VLOOKUP($O640,AProperties!$A$8:$I$1007,VLOOKUP(Span,Data!$N$4:$Y$11,Data!$Y$1,FALSE),FALSE)</f>
        <v>1.3759673611303083</v>
      </c>
      <c r="V640" s="19">
        <f>AG640*VLOOKUP($O640,AProperties!$A$8:$I$1007,VLOOKUP(Span,Data!$N$4:$Y$11,Data!$Y$1,FALSE),FALSE)</f>
        <v>1.5072967241638537</v>
      </c>
      <c r="W640" s="19">
        <f>AH640*VLOOKUP($O640,AProperties!$A$8:$I$1007,VLOOKUP(Span,Data!$N$4:$Y$11,Data!$Y$1,FALSE),FALSE)</f>
        <v>1.6280665374775893</v>
      </c>
      <c r="X640" s="19">
        <f>AI640*VLOOKUP($O640,AProperties!$A$8:$I$1007,VLOOKUP(Span,Data!$N$4:$Y$11,Data!$Y$1,FALSE),FALSE)</f>
        <v>1.7404763388892841</v>
      </c>
      <c r="Y640" s="19">
        <f>AJ640*VLOOKUP($O640,AProperties!$A$8:$I$1007,VLOOKUP(Span,Data!$N$4:$Y$11,Data!$Y$1,FALSE),FALSE)</f>
        <v>1.8460539325850225</v>
      </c>
      <c r="Z640" s="19">
        <f>AK640*VLOOKUP($O640,AProperties!$A$8:$I$1007,VLOOKUP(Span,Data!$N$4:$Y$11,Data!$Y$1,FALSE),FALSE)</f>
        <v>1.9459117034932001</v>
      </c>
      <c r="AA640" s="19">
        <f>$I640*AA$19^0.5/VLOOKUP($O640,AProperties!$AY$8:$BG$1007,VLOOKUP(Span,Data!$N$4:$Y$11,Data!$Y$1,FALSE),FALSE)</f>
        <v>0.61112487951238026</v>
      </c>
      <c r="AB640" s="19">
        <f>$I640*AB$19^0.5/VLOOKUP($O640,AProperties!$AY$8:$BG$1007,VLOOKUP(Span,Data!$N$4:$Y$11,Data!$Y$1,FALSE),FALSE)</f>
        <v>0.86426109291003184</v>
      </c>
      <c r="AC640" s="19">
        <f>$I640*AC$19^0.5/VLOOKUP($O640,AProperties!$AY$8:$BG$1007,VLOOKUP(Span,Data!$N$4:$Y$11,Data!$Y$1,FALSE),FALSE)</f>
        <v>1.2222497590247605</v>
      </c>
      <c r="AD640" s="19">
        <f>$I640*AD$19^0.5/VLOOKUP($O640,AProperties!$AY$8:$BG$1007,VLOOKUP(Span,Data!$N$4:$Y$11,Data!$Y$1,FALSE),FALSE)</f>
        <v>1.4969441239251811</v>
      </c>
      <c r="AE640" s="19">
        <f>$I640*AE$19^0.5/VLOOKUP($O640,AProperties!$AY$8:$BG$1007,VLOOKUP(Span,Data!$N$4:$Y$11,Data!$Y$1,FALSE),FALSE)</f>
        <v>1.7285221858200637</v>
      </c>
      <c r="AF640" s="19">
        <f>$I640*AF$19^0.5/VLOOKUP($O640,AProperties!$AY$8:$BG$1007,VLOOKUP(Span,Data!$N$4:$Y$11,Data!$Y$1,FALSE),FALSE)</f>
        <v>1.9325465540550928</v>
      </c>
      <c r="AG640" s="19">
        <f>$I640*AG$19^0.5/VLOOKUP($O640,AProperties!$AY$8:$BG$1007,VLOOKUP(Span,Data!$N$4:$Y$11,Data!$Y$1,FALSE),FALSE)</f>
        <v>2.1169986821697022</v>
      </c>
      <c r="AH640" s="19">
        <f>$I640*AH$19^0.5/VLOOKUP($O640,AProperties!$AY$8:$BG$1007,VLOOKUP(Span,Data!$N$4:$Y$11,Data!$Y$1,FALSE),FALSE)</f>
        <v>2.286619919668833</v>
      </c>
      <c r="AI640" s="19">
        <f>$I640*AI$19^0.5/VLOOKUP($O640,AProperties!$AY$8:$BG$1007,VLOOKUP(Span,Data!$N$4:$Y$11,Data!$Y$1,FALSE),FALSE)</f>
        <v>2.444499518049521</v>
      </c>
      <c r="AJ640" s="19">
        <f>$I640*AJ$19^0.5/VLOOKUP($O640,AProperties!$AY$8:$BG$1007,VLOOKUP(Span,Data!$N$4:$Y$11,Data!$Y$1,FALSE),FALSE)</f>
        <v>2.5927832787300953</v>
      </c>
      <c r="AK640" s="19">
        <f>$I640*AK$19^0.5/VLOOKUP($O640,AProperties!$AY$8:$BG$1007,VLOOKUP(Span,Data!$N$4:$Y$11,Data!$Y$1,FALSE),FALSE)</f>
        <v>2.7330335466621016</v>
      </c>
      <c r="AL640" s="47">
        <f t="shared" si="81"/>
        <v>0.621</v>
      </c>
    </row>
    <row r="641" spans="1:38" x14ac:dyDescent="0.25">
      <c r="A641" s="15">
        <v>0.622</v>
      </c>
      <c r="B641" s="116">
        <f>VLOOKUP($A641,APropertiesDimless!$A$7:$I$1007,VLOOKUP(Span,Data!$N$4:$Y$11,Data!$Y$1,FALSE),FALSE)</f>
        <v>0.73278690668238211</v>
      </c>
      <c r="C641" s="6">
        <f t="shared" si="77"/>
        <v>0.98839345334119111</v>
      </c>
      <c r="D641" s="116">
        <f>VLOOKUP($A641,AProperties!$AE$8:$AM$1007,VLOOKUP(Span,Data!$N$4:$Y$11,Data!$Y$1,FALSE),FALSE)</f>
        <v>0.73505385812738866</v>
      </c>
      <c r="E641" s="116">
        <f t="shared" si="78"/>
        <v>1.2023574910891799</v>
      </c>
      <c r="F641" s="117">
        <f t="shared" si="82"/>
        <v>1.9703979922619996</v>
      </c>
      <c r="G641" s="9"/>
      <c r="H641" s="15">
        <f t="shared" si="79"/>
        <v>0.622</v>
      </c>
      <c r="I641" s="6">
        <f>VLOOKUP(H641,AProperties!$AO$8:$AW$1007,VLOOKUP(Span,Data!$N$4:$Y$11,Data!$Y$1,FALSE),FALSE)^(2/3)</f>
        <v>0.42412655685289308</v>
      </c>
      <c r="J641" s="15">
        <f>$I641*(Slope^0.5)/VLOOKUP($H641,AProperties!$AY$8:$BG$1007,VLOOKUP(Span,Data!$N$4:$Y$11,Data!$Y$1,FALSE),FALSE)</f>
        <v>1.4978918880035019</v>
      </c>
      <c r="K641" s="15">
        <f>$J641*VLOOKUP($H641,AProperties!$A$8:$I$1007,VLOOKUP(Span,Data!$N$4:$Y$11,Data!$Y$1,FALSE),FALSE)</f>
        <v>1.0679526484705215</v>
      </c>
      <c r="L641" s="15">
        <f t="shared" si="83"/>
        <v>1.4978918880035019</v>
      </c>
      <c r="M641" s="15">
        <f t="shared" si="84"/>
        <v>0.622</v>
      </c>
      <c r="O641" s="28">
        <f t="shared" si="80"/>
        <v>0.622</v>
      </c>
      <c r="P641" s="19">
        <f>AA641*VLOOKUP($O641,AProperties!$A$8:$I$1007,VLOOKUP(Span,Data!$N$4:$Y$11,Data!$Y$1,FALSE),FALSE)</f>
        <v>0.43598984303444521</v>
      </c>
      <c r="Q641" s="19">
        <f>AB641*VLOOKUP($O641,AProperties!$A$8:$I$1007,VLOOKUP(Span,Data!$N$4:$Y$11,Data!$Y$1,FALSE),FALSE)</f>
        <v>0.61658274907622934</v>
      </c>
      <c r="R641" s="19">
        <f>AC641*VLOOKUP($O641,AProperties!$A$8:$I$1007,VLOOKUP(Span,Data!$N$4:$Y$11,Data!$Y$1,FALSE),FALSE)</f>
        <v>0.87197968606889042</v>
      </c>
      <c r="S641" s="19">
        <f>AD641*VLOOKUP($O641,AProperties!$A$8:$I$1007,VLOOKUP(Span,Data!$N$4:$Y$11,Data!$Y$1,FALSE),FALSE)</f>
        <v>1.0679526484705215</v>
      </c>
      <c r="T641" s="19">
        <f>AE641*VLOOKUP($O641,AProperties!$A$8:$I$1007,VLOOKUP(Span,Data!$N$4:$Y$11,Data!$Y$1,FALSE),FALSE)</f>
        <v>1.2331654981524587</v>
      </c>
      <c r="U641" s="19">
        <f>AF641*VLOOKUP($O641,AProperties!$A$8:$I$1007,VLOOKUP(Span,Data!$N$4:$Y$11,Data!$Y$1,FALSE),FALSE)</f>
        <v>1.3787209406881444</v>
      </c>
      <c r="V641" s="19">
        <f>AG641*VLOOKUP($O641,AProperties!$A$8:$I$1007,VLOOKUP(Span,Data!$N$4:$Y$11,Data!$Y$1,FALSE),FALSE)</f>
        <v>1.510313119439278</v>
      </c>
      <c r="W641" s="19">
        <f>AH641*VLOOKUP($O641,AProperties!$A$8:$I$1007,VLOOKUP(Span,Data!$N$4:$Y$11,Data!$Y$1,FALSE),FALSE)</f>
        <v>1.6313246167482434</v>
      </c>
      <c r="X641" s="19">
        <f>AI641*VLOOKUP($O641,AProperties!$A$8:$I$1007,VLOOKUP(Span,Data!$N$4:$Y$11,Data!$Y$1,FALSE),FALSE)</f>
        <v>1.7439593721377808</v>
      </c>
      <c r="Y641" s="19">
        <f>AJ641*VLOOKUP($O641,AProperties!$A$8:$I$1007,VLOOKUP(Span,Data!$N$4:$Y$11,Data!$Y$1,FALSE),FALSE)</f>
        <v>1.8497482472286879</v>
      </c>
      <c r="Z641" s="19">
        <f>AK641*VLOOKUP($O641,AProperties!$A$8:$I$1007,VLOOKUP(Span,Data!$N$4:$Y$11,Data!$Y$1,FALSE),FALSE)</f>
        <v>1.9498058530489655</v>
      </c>
      <c r="AA641" s="19">
        <f>$I641*AA$19^0.5/VLOOKUP($O641,AProperties!$AY$8:$BG$1007,VLOOKUP(Span,Data!$N$4:$Y$11,Data!$Y$1,FALSE),FALSE)</f>
        <v>0.61151180257711779</v>
      </c>
      <c r="AB641" s="19">
        <f>$I641*AB$19^0.5/VLOOKUP($O641,AProperties!$AY$8:$BG$1007,VLOOKUP(Span,Data!$N$4:$Y$11,Data!$Y$1,FALSE),FALSE)</f>
        <v>0.86480828475577864</v>
      </c>
      <c r="AC641" s="19">
        <f>$I641*AC$19^0.5/VLOOKUP($O641,AProperties!$AY$8:$BG$1007,VLOOKUP(Span,Data!$N$4:$Y$11,Data!$Y$1,FALSE),FALSE)</f>
        <v>1.2230236051542356</v>
      </c>
      <c r="AD641" s="19">
        <f>$I641*AD$19^0.5/VLOOKUP($O641,AProperties!$AY$8:$BG$1007,VLOOKUP(Span,Data!$N$4:$Y$11,Data!$Y$1,FALSE),FALSE)</f>
        <v>1.4978918880035019</v>
      </c>
      <c r="AE641" s="19">
        <f>$I641*AE$19^0.5/VLOOKUP($O641,AProperties!$AY$8:$BG$1007,VLOOKUP(Span,Data!$N$4:$Y$11,Data!$Y$1,FALSE),FALSE)</f>
        <v>1.7296165695115573</v>
      </c>
      <c r="AF641" s="19">
        <f>$I641*AF$19^0.5/VLOOKUP($O641,AProperties!$AY$8:$BG$1007,VLOOKUP(Span,Data!$N$4:$Y$11,Data!$Y$1,FALSE),FALSE)</f>
        <v>1.9337701122189159</v>
      </c>
      <c r="AG641" s="19">
        <f>$I641*AG$19^0.5/VLOOKUP($O641,AProperties!$AY$8:$BG$1007,VLOOKUP(Span,Data!$N$4:$Y$11,Data!$Y$1,FALSE),FALSE)</f>
        <v>2.1183390229831938</v>
      </c>
      <c r="AH641" s="19">
        <f>$I641*AH$19^0.5/VLOOKUP($O641,AProperties!$AY$8:$BG$1007,VLOOKUP(Span,Data!$N$4:$Y$11,Data!$Y$1,FALSE),FALSE)</f>
        <v>2.2880676532121211</v>
      </c>
      <c r="AI641" s="19">
        <f>$I641*AI$19^0.5/VLOOKUP($O641,AProperties!$AY$8:$BG$1007,VLOOKUP(Span,Data!$N$4:$Y$11,Data!$Y$1,FALSE),FALSE)</f>
        <v>2.4460472103084712</v>
      </c>
      <c r="AJ641" s="19">
        <f>$I641*AJ$19^0.5/VLOOKUP($O641,AProperties!$AY$8:$BG$1007,VLOOKUP(Span,Data!$N$4:$Y$11,Data!$Y$1,FALSE),FALSE)</f>
        <v>2.5944248542673356</v>
      </c>
      <c r="AK641" s="19">
        <f>$I641*AK$19^0.5/VLOOKUP($O641,AProperties!$AY$8:$BG$1007,VLOOKUP(Span,Data!$N$4:$Y$11,Data!$Y$1,FALSE),FALSE)</f>
        <v>2.734763919211733</v>
      </c>
      <c r="AL641" s="47">
        <f t="shared" si="81"/>
        <v>0.622</v>
      </c>
    </row>
    <row r="642" spans="1:38" x14ac:dyDescent="0.25">
      <c r="A642" s="15">
        <v>0.623</v>
      </c>
      <c r="B642" s="116">
        <f>VLOOKUP($A642,APropertiesDimless!$A$7:$I$1007,VLOOKUP(Span,Data!$N$4:$Y$11,Data!$Y$1,FALSE),FALSE)</f>
        <v>0.73451722646735518</v>
      </c>
      <c r="C642" s="6">
        <f t="shared" si="77"/>
        <v>0.99025861323367759</v>
      </c>
      <c r="D642" s="116">
        <f>VLOOKUP($A642,AProperties!$AE$8:$AM$1007,VLOOKUP(Span,Data!$N$4:$Y$11,Data!$Y$1,FALSE),FALSE)</f>
        <v>0.73605645293816446</v>
      </c>
      <c r="E642" s="116">
        <f t="shared" si="78"/>
        <v>1.2051268830224913</v>
      </c>
      <c r="F642" s="117">
        <f t="shared" si="82"/>
        <v>1.9754137016797337</v>
      </c>
      <c r="G642" s="9"/>
      <c r="H642" s="15">
        <f t="shared" si="79"/>
        <v>0.623</v>
      </c>
      <c r="I642" s="6">
        <f>VLOOKUP(H642,AProperties!$AO$8:$AW$1007,VLOOKUP(Span,Data!$N$4:$Y$11,Data!$Y$1,FALSE),FALSE)^(2/3)</f>
        <v>0.42429223815004724</v>
      </c>
      <c r="J642" s="15">
        <f>$I642*(Slope^0.5)/VLOOKUP($H642,AProperties!$AY$8:$BG$1007,VLOOKUP(Span,Data!$N$4:$Y$11,Data!$Y$1,FALSE),FALSE)</f>
        <v>1.4988367955390094</v>
      </c>
      <c r="K642" s="15">
        <f>$J642*VLOOKUP($H642,AProperties!$A$8:$I$1007,VLOOKUP(Span,Data!$N$4:$Y$11,Data!$Y$1,FALSE),FALSE)</f>
        <v>1.0700839188294404</v>
      </c>
      <c r="L642" s="15">
        <f t="shared" si="83"/>
        <v>1.4988367955390094</v>
      </c>
      <c r="M642" s="15">
        <f t="shared" si="84"/>
        <v>0.623</v>
      </c>
      <c r="O642" s="28">
        <f t="shared" si="80"/>
        <v>0.623</v>
      </c>
      <c r="P642" s="19">
        <f>AA642*VLOOKUP($O642,AProperties!$A$8:$I$1007,VLOOKUP(Span,Data!$N$4:$Y$11,Data!$Y$1,FALSE),FALSE)</f>
        <v>0.43685993051499022</v>
      </c>
      <c r="Q642" s="19">
        <f>AB642*VLOOKUP($O642,AProperties!$A$8:$I$1007,VLOOKUP(Span,Data!$N$4:$Y$11,Data!$Y$1,FALSE),FALSE)</f>
        <v>0.61781323859166715</v>
      </c>
      <c r="R642" s="19">
        <f>AC642*VLOOKUP($O642,AProperties!$A$8:$I$1007,VLOOKUP(Span,Data!$N$4:$Y$11,Data!$Y$1,FALSE),FALSE)</f>
        <v>0.87371986102998045</v>
      </c>
      <c r="S642" s="19">
        <f>AD642*VLOOKUP($O642,AProperties!$A$8:$I$1007,VLOOKUP(Span,Data!$N$4:$Y$11,Data!$Y$1,FALSE),FALSE)</f>
        <v>1.0700839188294404</v>
      </c>
      <c r="T642" s="19">
        <f>AE642*VLOOKUP($O642,AProperties!$A$8:$I$1007,VLOOKUP(Span,Data!$N$4:$Y$11,Data!$Y$1,FALSE),FALSE)</f>
        <v>1.2356264771833343</v>
      </c>
      <c r="U642" s="19">
        <f>AF642*VLOOKUP($O642,AProperties!$A$8:$I$1007,VLOOKUP(Span,Data!$N$4:$Y$11,Data!$Y$1,FALSE),FALSE)</f>
        <v>1.3814723988902642</v>
      </c>
      <c r="V642" s="19">
        <f>AG642*VLOOKUP($O642,AProperties!$A$8:$I$1007,VLOOKUP(Span,Data!$N$4:$Y$11,Data!$Y$1,FALSE),FALSE)</f>
        <v>1.5133271908859451</v>
      </c>
      <c r="W642" s="19">
        <f>AH642*VLOOKUP($O642,AProperties!$A$8:$I$1007,VLOOKUP(Span,Data!$N$4:$Y$11,Data!$Y$1,FALSE),FALSE)</f>
        <v>1.634580185996964</v>
      </c>
      <c r="X642" s="19">
        <f>AI642*VLOOKUP($O642,AProperties!$A$8:$I$1007,VLOOKUP(Span,Data!$N$4:$Y$11,Data!$Y$1,FALSE),FALSE)</f>
        <v>1.7474397220599609</v>
      </c>
      <c r="Y642" s="19">
        <f>AJ642*VLOOKUP($O642,AProperties!$A$8:$I$1007,VLOOKUP(Span,Data!$N$4:$Y$11,Data!$Y$1,FALSE),FALSE)</f>
        <v>1.8534397157750009</v>
      </c>
      <c r="Z642" s="19">
        <f>AK642*VLOOKUP($O642,AProperties!$A$8:$I$1007,VLOOKUP(Span,Data!$N$4:$Y$11,Data!$Y$1,FALSE),FALSE)</f>
        <v>1.9536970025547058</v>
      </c>
      <c r="AA642" s="19">
        <f>$I642*AA$19^0.5/VLOOKUP($O642,AProperties!$AY$8:$BG$1007,VLOOKUP(Span,Data!$N$4:$Y$11,Data!$Y$1,FALSE),FALSE)</f>
        <v>0.61189755946313518</v>
      </c>
      <c r="AB642" s="19">
        <f>$I642*AB$19^0.5/VLOOKUP($O642,AProperties!$AY$8:$BG$1007,VLOOKUP(Span,Data!$N$4:$Y$11,Data!$Y$1,FALSE),FALSE)</f>
        <v>0.86535382737576316</v>
      </c>
      <c r="AC642" s="19">
        <f>$I642*AC$19^0.5/VLOOKUP($O642,AProperties!$AY$8:$BG$1007,VLOOKUP(Span,Data!$N$4:$Y$11,Data!$Y$1,FALSE),FALSE)</f>
        <v>1.2237951189262704</v>
      </c>
      <c r="AD642" s="19">
        <f>$I642*AD$19^0.5/VLOOKUP($O642,AProperties!$AY$8:$BG$1007,VLOOKUP(Span,Data!$N$4:$Y$11,Data!$Y$1,FALSE),FALSE)</f>
        <v>1.4988367955390094</v>
      </c>
      <c r="AE642" s="19">
        <f>$I642*AE$19^0.5/VLOOKUP($O642,AProperties!$AY$8:$BG$1007,VLOOKUP(Span,Data!$N$4:$Y$11,Data!$Y$1,FALSE),FALSE)</f>
        <v>1.7307076547515263</v>
      </c>
      <c r="AF642" s="19">
        <f>$I642*AF$19^0.5/VLOOKUP($O642,AProperties!$AY$8:$BG$1007,VLOOKUP(Span,Data!$N$4:$Y$11,Data!$Y$1,FALSE),FALSE)</f>
        <v>1.9349899826018249</v>
      </c>
      <c r="AG642" s="19">
        <f>$I642*AG$19^0.5/VLOOKUP($O642,AProperties!$AY$8:$BG$1007,VLOOKUP(Span,Data!$N$4:$Y$11,Data!$Y$1,FALSE),FALSE)</f>
        <v>2.119675324035097</v>
      </c>
      <c r="AH642" s="19">
        <f>$I642*AH$19^0.5/VLOOKUP($O642,AProperties!$AY$8:$BG$1007,VLOOKUP(Span,Data!$N$4:$Y$11,Data!$Y$1,FALSE),FALSE)</f>
        <v>2.2895110233141867</v>
      </c>
      <c r="AI642" s="19">
        <f>$I642*AI$19^0.5/VLOOKUP($O642,AProperties!$AY$8:$BG$1007,VLOOKUP(Span,Data!$N$4:$Y$11,Data!$Y$1,FALSE),FALSE)</f>
        <v>2.4475902378525407</v>
      </c>
      <c r="AJ642" s="19">
        <f>$I642*AJ$19^0.5/VLOOKUP($O642,AProperties!$AY$8:$BG$1007,VLOOKUP(Span,Data!$N$4:$Y$11,Data!$Y$1,FALSE),FALSE)</f>
        <v>2.5960614821272889</v>
      </c>
      <c r="AK642" s="19">
        <f>$I642*AK$19^0.5/VLOOKUP($O642,AProperties!$AY$8:$BG$1007,VLOOKUP(Span,Data!$N$4:$Y$11,Data!$Y$1,FALSE),FALSE)</f>
        <v>2.7364890764515799</v>
      </c>
      <c r="AL642" s="47">
        <f t="shared" si="81"/>
        <v>0.623</v>
      </c>
    </row>
    <row r="643" spans="1:38" x14ac:dyDescent="0.25">
      <c r="A643" s="15">
        <v>0.624</v>
      </c>
      <c r="B643" s="116">
        <f>VLOOKUP($A643,APropertiesDimless!$A$7:$I$1007,VLOOKUP(Span,Data!$N$4:$Y$11,Data!$Y$1,FALSE),FALSE)</f>
        <v>0.7362520171169521</v>
      </c>
      <c r="C643" s="6">
        <f t="shared" si="77"/>
        <v>0.99212600855847599</v>
      </c>
      <c r="D643" s="116">
        <f>VLOOKUP($A643,AProperties!$AE$8:$AM$1007,VLOOKUP(Span,Data!$N$4:$Y$11,Data!$Y$1,FALSE),FALSE)</f>
        <v>0.73705804833647204</v>
      </c>
      <c r="E643" s="116">
        <f t="shared" si="78"/>
        <v>1.2079062561286846</v>
      </c>
      <c r="F643" s="117">
        <f t="shared" si="82"/>
        <v>1.9804363368532334</v>
      </c>
      <c r="G643" s="9"/>
      <c r="H643" s="15">
        <f t="shared" si="79"/>
        <v>0.624</v>
      </c>
      <c r="I643" s="6">
        <f>VLOOKUP(H643,AProperties!$AO$8:$AW$1007,VLOOKUP(Span,Data!$N$4:$Y$11,Data!$Y$1,FALSE),FALSE)^(2/3)</f>
        <v>0.42445702706145538</v>
      </c>
      <c r="J643" s="15">
        <f>$I643*(Slope^0.5)/VLOOKUP($H643,AProperties!$AY$8:$BG$1007,VLOOKUP(Span,Data!$N$4:$Y$11,Data!$Y$1,FALSE),FALSE)</f>
        <v>1.499778845663051</v>
      </c>
      <c r="K643" s="15">
        <f>$J643*VLOOKUP($H643,AProperties!$A$8:$I$1007,VLOOKUP(Span,Data!$N$4:$Y$11,Data!$Y$1,FALSE),FALSE)</f>
        <v>1.0722135303102664</v>
      </c>
      <c r="L643" s="15">
        <f t="shared" si="83"/>
        <v>1.499778845663051</v>
      </c>
      <c r="M643" s="15">
        <f t="shared" si="84"/>
        <v>0.624</v>
      </c>
      <c r="O643" s="28">
        <f t="shared" si="80"/>
        <v>0.624</v>
      </c>
      <c r="P643" s="19">
        <f>AA643*VLOOKUP($O643,AProperties!$A$8:$I$1007,VLOOKUP(Span,Data!$N$4:$Y$11,Data!$Y$1,FALSE),FALSE)</f>
        <v>0.43772934076138953</v>
      </c>
      <c r="Q643" s="19">
        <f>AB643*VLOOKUP($O643,AProperties!$A$8:$I$1007,VLOOKUP(Span,Data!$N$4:$Y$11,Data!$Y$1,FALSE),FALSE)</f>
        <v>0.61904277035339128</v>
      </c>
      <c r="R643" s="19">
        <f>AC643*VLOOKUP($O643,AProperties!$A$8:$I$1007,VLOOKUP(Span,Data!$N$4:$Y$11,Data!$Y$1,FALSE),FALSE)</f>
        <v>0.87545868152277906</v>
      </c>
      <c r="S643" s="19">
        <f>AD643*VLOOKUP($O643,AProperties!$A$8:$I$1007,VLOOKUP(Span,Data!$N$4:$Y$11,Data!$Y$1,FALSE),FALSE)</f>
        <v>1.0722135303102664</v>
      </c>
      <c r="T643" s="19">
        <f>AE643*VLOOKUP($O643,AProperties!$A$8:$I$1007,VLOOKUP(Span,Data!$N$4:$Y$11,Data!$Y$1,FALSE),FALSE)</f>
        <v>1.2380855407067826</v>
      </c>
      <c r="U643" s="19">
        <f>AF643*VLOOKUP($O643,AProperties!$A$8:$I$1007,VLOOKUP(Span,Data!$N$4:$Y$11,Data!$Y$1,FALSE),FALSE)</f>
        <v>1.3842217154899743</v>
      </c>
      <c r="V643" s="19">
        <f>AG643*VLOOKUP($O643,AProperties!$A$8:$I$1007,VLOOKUP(Span,Data!$N$4:$Y$11,Data!$Y$1,FALSE),FALSE)</f>
        <v>1.5163389163247143</v>
      </c>
      <c r="W643" s="19">
        <f>AH643*VLOOKUP($O643,AProperties!$A$8:$I$1007,VLOOKUP(Span,Data!$N$4:$Y$11,Data!$Y$1,FALSE),FALSE)</f>
        <v>1.6378332212675413</v>
      </c>
      <c r="X643" s="19">
        <f>AI643*VLOOKUP($O643,AProperties!$A$8:$I$1007,VLOOKUP(Span,Data!$N$4:$Y$11,Data!$Y$1,FALSE),FALSE)</f>
        <v>1.7509173630455581</v>
      </c>
      <c r="Y643" s="19">
        <f>AJ643*VLOOKUP($O643,AProperties!$A$8:$I$1007,VLOOKUP(Span,Data!$N$4:$Y$11,Data!$Y$1,FALSE),FALSE)</f>
        <v>1.8571283110601733</v>
      </c>
      <c r="Z643" s="19">
        <f>AK643*VLOOKUP($O643,AProperties!$A$8:$I$1007,VLOOKUP(Span,Data!$N$4:$Y$11,Data!$Y$1,FALSE),FALSE)</f>
        <v>1.9575851233772734</v>
      </c>
      <c r="AA643" s="19">
        <f>$I643*AA$19^0.5/VLOOKUP($O643,AProperties!$AY$8:$BG$1007,VLOOKUP(Span,Data!$N$4:$Y$11,Data!$Y$1,FALSE),FALSE)</f>
        <v>0.61228214981580631</v>
      </c>
      <c r="AB643" s="19">
        <f>$I643*AB$19^0.5/VLOOKUP($O643,AProperties!$AY$8:$BG$1007,VLOOKUP(Span,Data!$N$4:$Y$11,Data!$Y$1,FALSE),FALSE)</f>
        <v>0.86589772026846867</v>
      </c>
      <c r="AC643" s="19">
        <f>$I643*AC$19^0.5/VLOOKUP($O643,AProperties!$AY$8:$BG$1007,VLOOKUP(Span,Data!$N$4:$Y$11,Data!$Y$1,FALSE),FALSE)</f>
        <v>1.2245642996316126</v>
      </c>
      <c r="AD643" s="19">
        <f>$I643*AD$19^0.5/VLOOKUP($O643,AProperties!$AY$8:$BG$1007,VLOOKUP(Span,Data!$N$4:$Y$11,Data!$Y$1,FALSE),FALSE)</f>
        <v>1.499778845663051</v>
      </c>
      <c r="AE643" s="19">
        <f>$I643*AE$19^0.5/VLOOKUP($O643,AProperties!$AY$8:$BG$1007,VLOOKUP(Span,Data!$N$4:$Y$11,Data!$Y$1,FALSE),FALSE)</f>
        <v>1.7317954405369373</v>
      </c>
      <c r="AF643" s="19">
        <f>$I643*AF$19^0.5/VLOOKUP($O643,AProperties!$AY$8:$BG$1007,VLOOKUP(Span,Data!$N$4:$Y$11,Data!$Y$1,FALSE),FALSE)</f>
        <v>1.9362061640823933</v>
      </c>
      <c r="AG643" s="19">
        <f>$I643*AG$19^0.5/VLOOKUP($O643,AProperties!$AY$8:$BG$1007,VLOOKUP(Span,Data!$N$4:$Y$11,Data!$Y$1,FALSE),FALSE)</f>
        <v>2.1210075840969518</v>
      </c>
      <c r="AH643" s="19">
        <f>$I643*AH$19^0.5/VLOOKUP($O643,AProperties!$AY$8:$BG$1007,VLOOKUP(Span,Data!$N$4:$Y$11,Data!$Y$1,FALSE),FALSE)</f>
        <v>2.2909500286481412</v>
      </c>
      <c r="AI643" s="19">
        <f>$I643*AI$19^0.5/VLOOKUP($O643,AProperties!$AY$8:$BG$1007,VLOOKUP(Span,Data!$N$4:$Y$11,Data!$Y$1,FALSE),FALSE)</f>
        <v>2.4491285992632252</v>
      </c>
      <c r="AJ643" s="19">
        <f>$I643*AJ$19^0.5/VLOOKUP($O643,AProperties!$AY$8:$BG$1007,VLOOKUP(Span,Data!$N$4:$Y$11,Data!$Y$1,FALSE),FALSE)</f>
        <v>2.5976931608054055</v>
      </c>
      <c r="AK643" s="19">
        <f>$I643*AK$19^0.5/VLOOKUP($O643,AProperties!$AY$8:$BG$1007,VLOOKUP(Span,Data!$N$4:$Y$11,Data!$Y$1,FALSE),FALSE)</f>
        <v>2.7382090167957069</v>
      </c>
      <c r="AL643" s="47">
        <f t="shared" si="81"/>
        <v>0.624</v>
      </c>
    </row>
    <row r="644" spans="1:38" x14ac:dyDescent="0.25">
      <c r="A644" s="15">
        <v>0.625</v>
      </c>
      <c r="B644" s="116">
        <f>VLOOKUP($A644,APropertiesDimless!$A$7:$I$1007,VLOOKUP(Span,Data!$N$4:$Y$11,Data!$Y$1,FALSE),FALSE)</f>
        <v>0.73799130967267612</v>
      </c>
      <c r="C644" s="6">
        <f t="shared" si="77"/>
        <v>0.99399565483633801</v>
      </c>
      <c r="D644" s="116">
        <f>VLOOKUP($A644,AProperties!$AE$8:$AM$1007,VLOOKUP(Span,Data!$N$4:$Y$11,Data!$Y$1,FALSE),FALSE)</f>
        <v>0.73805864157276824</v>
      </c>
      <c r="E644" s="116">
        <f t="shared" si="78"/>
        <v>1.2106961359541362</v>
      </c>
      <c r="F644" s="117">
        <f t="shared" si="82"/>
        <v>1.9854659244096795</v>
      </c>
      <c r="G644" s="9"/>
      <c r="H644" s="15">
        <f t="shared" si="79"/>
        <v>0.625</v>
      </c>
      <c r="I644" s="6">
        <f>VLOOKUP(H644,AProperties!$AO$8:$AW$1007,VLOOKUP(Span,Data!$N$4:$Y$11,Data!$Y$1,FALSE),FALSE)^(2/3)</f>
        <v>0.42462092363655241</v>
      </c>
      <c r="J644" s="15">
        <f>$I644*(Slope^0.5)/VLOOKUP($H644,AProperties!$AY$8:$BG$1007,VLOOKUP(Span,Data!$N$4:$Y$11,Data!$Y$1,FALSE),FALSE)</f>
        <v>1.5007180374793168</v>
      </c>
      <c r="K644" s="15">
        <f>$J644*VLOOKUP($H644,AProperties!$A$8:$I$1007,VLOOKUP(Span,Data!$N$4:$Y$11,Data!$Y$1,FALSE),FALSE)</f>
        <v>1.074341467201428</v>
      </c>
      <c r="L644" s="15">
        <f t="shared" si="83"/>
        <v>1.5007180374793168</v>
      </c>
      <c r="M644" s="15">
        <f t="shared" si="84"/>
        <v>0.625</v>
      </c>
      <c r="O644" s="28">
        <f t="shared" si="80"/>
        <v>0.625</v>
      </c>
      <c r="P644" s="19">
        <f>AA644*VLOOKUP($O644,AProperties!$A$8:$I$1007,VLOOKUP(Span,Data!$N$4:$Y$11,Data!$Y$1,FALSE),FALSE)</f>
        <v>0.43859806735942131</v>
      </c>
      <c r="Q644" s="19">
        <f>AB644*VLOOKUP($O644,AProperties!$A$8:$I$1007,VLOOKUP(Span,Data!$N$4:$Y$11,Data!$Y$1,FALSE),FALSE)</f>
        <v>0.62027133529032197</v>
      </c>
      <c r="R644" s="19">
        <f>AC644*VLOOKUP($O644,AProperties!$A$8:$I$1007,VLOOKUP(Span,Data!$N$4:$Y$11,Data!$Y$1,FALSE),FALSE)</f>
        <v>0.87719613471884261</v>
      </c>
      <c r="S644" s="19">
        <f>AD644*VLOOKUP($O644,AProperties!$A$8:$I$1007,VLOOKUP(Span,Data!$N$4:$Y$11,Data!$Y$1,FALSE),FALSE)</f>
        <v>1.074341467201428</v>
      </c>
      <c r="T644" s="19">
        <f>AE644*VLOOKUP($O644,AProperties!$A$8:$I$1007,VLOOKUP(Span,Data!$N$4:$Y$11,Data!$Y$1,FALSE),FALSE)</f>
        <v>1.2405426705806439</v>
      </c>
      <c r="U644" s="19">
        <f>AF644*VLOOKUP($O644,AProperties!$A$8:$I$1007,VLOOKUP(Span,Data!$N$4:$Y$11,Data!$Y$1,FALSE),FALSE)</f>
        <v>1.3869688702037239</v>
      </c>
      <c r="V644" s="19">
        <f>AG644*VLOOKUP($O644,AProperties!$A$8:$I$1007,VLOOKUP(Span,Data!$N$4:$Y$11,Data!$Y$1,FALSE),FALSE)</f>
        <v>1.519348273536069</v>
      </c>
      <c r="W644" s="19">
        <f>AH644*VLOOKUP($O644,AProperties!$A$8:$I$1007,VLOOKUP(Span,Data!$N$4:$Y$11,Data!$Y$1,FALSE),FALSE)</f>
        <v>1.6410836985601538</v>
      </c>
      <c r="X644" s="19">
        <f>AI644*VLOOKUP($O644,AProperties!$A$8:$I$1007,VLOOKUP(Span,Data!$N$4:$Y$11,Data!$Y$1,FALSE),FALSE)</f>
        <v>1.7543922694376852</v>
      </c>
      <c r="Y644" s="19">
        <f>AJ644*VLOOKUP($O644,AProperties!$A$8:$I$1007,VLOOKUP(Span,Data!$N$4:$Y$11,Data!$Y$1,FALSE),FALSE)</f>
        <v>1.8608140058709659</v>
      </c>
      <c r="Z644" s="19">
        <f>AK644*VLOOKUP($O644,AProperties!$A$8:$I$1007,VLOOKUP(Span,Data!$N$4:$Y$11,Data!$Y$1,FALSE),FALSE)</f>
        <v>1.9614701868313953</v>
      </c>
      <c r="AA644" s="19">
        <f>$I644*AA$19^0.5/VLOOKUP($O644,AProperties!$AY$8:$BG$1007,VLOOKUP(Span,Data!$N$4:$Y$11,Data!$Y$1,FALSE),FALSE)</f>
        <v>0.61266557326921456</v>
      </c>
      <c r="AB644" s="19">
        <f>$I644*AB$19^0.5/VLOOKUP($O644,AProperties!$AY$8:$BG$1007,VLOOKUP(Span,Data!$N$4:$Y$11,Data!$Y$1,FALSE),FALSE)</f>
        <v>0.86643996291641057</v>
      </c>
      <c r="AC644" s="19">
        <f>$I644*AC$19^0.5/VLOOKUP($O644,AProperties!$AY$8:$BG$1007,VLOOKUP(Span,Data!$N$4:$Y$11,Data!$Y$1,FALSE),FALSE)</f>
        <v>1.2253311465384291</v>
      </c>
      <c r="AD644" s="19">
        <f>$I644*AD$19^0.5/VLOOKUP($O644,AProperties!$AY$8:$BG$1007,VLOOKUP(Span,Data!$N$4:$Y$11,Data!$Y$1,FALSE),FALSE)</f>
        <v>1.5007180374793168</v>
      </c>
      <c r="AE644" s="19">
        <f>$I644*AE$19^0.5/VLOOKUP($O644,AProperties!$AY$8:$BG$1007,VLOOKUP(Span,Data!$N$4:$Y$11,Data!$Y$1,FALSE),FALSE)</f>
        <v>1.7328799258328211</v>
      </c>
      <c r="AF644" s="19">
        <f>$I644*AF$19^0.5/VLOOKUP($O644,AProperties!$AY$8:$BG$1007,VLOOKUP(Span,Data!$N$4:$Y$11,Data!$Y$1,FALSE),FALSE)</f>
        <v>1.9374186555034905</v>
      </c>
      <c r="AG644" s="19">
        <f>$I644*AG$19^0.5/VLOOKUP($O644,AProperties!$AY$8:$BG$1007,VLOOKUP(Span,Data!$N$4:$Y$11,Data!$Y$1,FALSE),FALSE)</f>
        <v>2.1223358019011846</v>
      </c>
      <c r="AH644" s="19">
        <f>$I644*AH$19^0.5/VLOOKUP($O644,AProperties!$AY$8:$BG$1007,VLOOKUP(Span,Data!$N$4:$Y$11,Data!$Y$1,FALSE),FALSE)</f>
        <v>2.2923846678448485</v>
      </c>
      <c r="AI644" s="19">
        <f>$I644*AI$19^0.5/VLOOKUP($O644,AProperties!$AY$8:$BG$1007,VLOOKUP(Span,Data!$N$4:$Y$11,Data!$Y$1,FALSE),FALSE)</f>
        <v>2.4506622930768582</v>
      </c>
      <c r="AJ644" s="19">
        <f>$I644*AJ$19^0.5/VLOOKUP($O644,AProperties!$AY$8:$BG$1007,VLOOKUP(Span,Data!$N$4:$Y$11,Data!$Y$1,FALSE),FALSE)</f>
        <v>2.5993198887492315</v>
      </c>
      <c r="AK644" s="19">
        <f>$I644*AK$19^0.5/VLOOKUP($O644,AProperties!$AY$8:$BG$1007,VLOOKUP(Span,Data!$N$4:$Y$11,Data!$Y$1,FALSE),FALSE)</f>
        <v>2.7399237386076836</v>
      </c>
      <c r="AL644" s="47">
        <f t="shared" si="81"/>
        <v>0.625</v>
      </c>
    </row>
    <row r="645" spans="1:38" x14ac:dyDescent="0.25">
      <c r="A645" s="15">
        <v>0.626</v>
      </c>
      <c r="B645" s="116">
        <f>VLOOKUP($A645,APropertiesDimless!$A$7:$I$1007,VLOOKUP(Span,Data!$N$4:$Y$11,Data!$Y$1,FALSE),FALSE)</f>
        <v>0.73973513546541314</v>
      </c>
      <c r="C645" s="6">
        <f t="shared" si="77"/>
        <v>0.99586756773270657</v>
      </c>
      <c r="D645" s="116">
        <f>VLOOKUP($A645,AProperties!$AE$8:$AM$1007,VLOOKUP(Span,Data!$N$4:$Y$11,Data!$Y$1,FALSE),FALSE)</f>
        <v>0.73905822988924008</v>
      </c>
      <c r="E645" s="116">
        <f t="shared" si="78"/>
        <v>1.2134970524248085</v>
      </c>
      <c r="F645" s="117">
        <f t="shared" si="82"/>
        <v>1.9905024912865439</v>
      </c>
      <c r="G645" s="9"/>
      <c r="H645" s="15">
        <f t="shared" si="79"/>
        <v>0.626</v>
      </c>
      <c r="I645" s="6">
        <f>VLOOKUP(H645,AProperties!$AO$8:$AW$1007,VLOOKUP(Span,Data!$N$4:$Y$11,Data!$Y$1,FALSE),FALSE)^(2/3)</f>
        <v>0.42478392791484987</v>
      </c>
      <c r="J645" s="15">
        <f>$I645*(Slope^0.5)/VLOOKUP($H645,AProperties!$AY$8:$BG$1007,VLOOKUP(Span,Data!$N$4:$Y$11,Data!$Y$1,FALSE),FALSE)</f>
        <v>1.5016543700637379</v>
      </c>
      <c r="K645" s="15">
        <f>$J645*VLOOKUP($H645,AProperties!$A$8:$I$1007,VLOOKUP(Span,Data!$N$4:$Y$11,Data!$Y$1,FALSE),FALSE)</f>
        <v>1.076467713762564</v>
      </c>
      <c r="L645" s="15">
        <f t="shared" si="83"/>
        <v>1.5016543700637379</v>
      </c>
      <c r="M645" s="15">
        <f t="shared" si="84"/>
        <v>0.626</v>
      </c>
      <c r="O645" s="28">
        <f t="shared" si="80"/>
        <v>0.626</v>
      </c>
      <c r="P645" s="19">
        <f>AA645*VLOOKUP($O645,AProperties!$A$8:$I$1007,VLOOKUP(Span,Data!$N$4:$Y$11,Data!$Y$1,FALSE),FALSE)</f>
        <v>0.4394661038831098</v>
      </c>
      <c r="Q645" s="19">
        <f>AB645*VLOOKUP($O645,AProperties!$A$8:$I$1007,VLOOKUP(Span,Data!$N$4:$Y$11,Data!$Y$1,FALSE),FALSE)</f>
        <v>0.62149892431475751</v>
      </c>
      <c r="R645" s="19">
        <f>AC645*VLOOKUP($O645,AProperties!$A$8:$I$1007,VLOOKUP(Span,Data!$N$4:$Y$11,Data!$Y$1,FALSE),FALSE)</f>
        <v>0.87893220776621961</v>
      </c>
      <c r="S645" s="19">
        <f>AD645*VLOOKUP($O645,AProperties!$A$8:$I$1007,VLOOKUP(Span,Data!$N$4:$Y$11,Data!$Y$1,FALSE),FALSE)</f>
        <v>1.076467713762564</v>
      </c>
      <c r="T645" s="19">
        <f>AE645*VLOOKUP($O645,AProperties!$A$8:$I$1007,VLOOKUP(Span,Data!$N$4:$Y$11,Data!$Y$1,FALSE),FALSE)</f>
        <v>1.242997848629515</v>
      </c>
      <c r="U645" s="19">
        <f>AF645*VLOOKUP($O645,AProperties!$A$8:$I$1007,VLOOKUP(Span,Data!$N$4:$Y$11,Data!$Y$1,FALSE),FALSE)</f>
        <v>1.3897138427107945</v>
      </c>
      <c r="V645" s="19">
        <f>AG645*VLOOKUP($O645,AProperties!$A$8:$I$1007,VLOOKUP(Span,Data!$N$4:$Y$11,Data!$Y$1,FALSE),FALSE)</f>
        <v>1.5223552402597769</v>
      </c>
      <c r="W645" s="19">
        <f>AH645*VLOOKUP($O645,AProperties!$A$8:$I$1007,VLOOKUP(Span,Data!$N$4:$Y$11,Data!$Y$1,FALSE),FALSE)</f>
        <v>1.6443315938310021</v>
      </c>
      <c r="X645" s="19">
        <f>AI645*VLOOKUP($O645,AProperties!$A$8:$I$1007,VLOOKUP(Span,Data!$N$4:$Y$11,Data!$Y$1,FALSE),FALSE)</f>
        <v>1.7578644155324392</v>
      </c>
      <c r="Y645" s="19">
        <f>AJ645*VLOOKUP($O645,AProperties!$A$8:$I$1007,VLOOKUP(Span,Data!$N$4:$Y$11,Data!$Y$1,FALSE),FALSE)</f>
        <v>1.8644967729442719</v>
      </c>
      <c r="Z645" s="19">
        <f>AK645*VLOOKUP($O645,AProperties!$A$8:$I$1007,VLOOKUP(Span,Data!$N$4:$Y$11,Data!$Y$1,FALSE),FALSE)</f>
        <v>1.9653521641792357</v>
      </c>
      <c r="AA645" s="19">
        <f>$I645*AA$19^0.5/VLOOKUP($O645,AProperties!$AY$8:$BG$1007,VLOOKUP(Span,Data!$N$4:$Y$11,Data!$Y$1,FALSE),FALSE)</f>
        <v>0.61304782944611014</v>
      </c>
      <c r="AB645" s="19">
        <f>$I645*AB$19^0.5/VLOOKUP($O645,AProperties!$AY$8:$BG$1007,VLOOKUP(Span,Data!$N$4:$Y$11,Data!$Y$1,FALSE),FALSE)</f>
        <v>0.86698055478607716</v>
      </c>
      <c r="AC645" s="19">
        <f>$I645*AC$19^0.5/VLOOKUP($O645,AProperties!$AY$8:$BG$1007,VLOOKUP(Span,Data!$N$4:$Y$11,Data!$Y$1,FALSE),FALSE)</f>
        <v>1.2260956588922203</v>
      </c>
      <c r="AD645" s="19">
        <f>$I645*AD$19^0.5/VLOOKUP($O645,AProperties!$AY$8:$BG$1007,VLOOKUP(Span,Data!$N$4:$Y$11,Data!$Y$1,FALSE),FALSE)</f>
        <v>1.5016543700637379</v>
      </c>
      <c r="AE645" s="19">
        <f>$I645*AE$19^0.5/VLOOKUP($O645,AProperties!$AY$8:$BG$1007,VLOOKUP(Span,Data!$N$4:$Y$11,Data!$Y$1,FALSE),FALSE)</f>
        <v>1.7339611095721543</v>
      </c>
      <c r="AF645" s="19">
        <f>$I645*AF$19^0.5/VLOOKUP($O645,AProperties!$AY$8:$BG$1007,VLOOKUP(Span,Data!$N$4:$Y$11,Data!$Y$1,FALSE),FALSE)</f>
        <v>1.938627455672149</v>
      </c>
      <c r="AG645" s="19">
        <f>$I645*AG$19^0.5/VLOOKUP($O645,AProperties!$AY$8:$BG$1007,VLOOKUP(Span,Data!$N$4:$Y$11,Data!$Y$1,FALSE),FALSE)</f>
        <v>2.1236599761409649</v>
      </c>
      <c r="AH645" s="19">
        <f>$I645*AH$19^0.5/VLOOKUP($O645,AProperties!$AY$8:$BG$1007,VLOOKUP(Span,Data!$N$4:$Y$11,Data!$Y$1,FALSE),FALSE)</f>
        <v>2.2938149394927696</v>
      </c>
      <c r="AI645" s="19">
        <f>$I645*AI$19^0.5/VLOOKUP($O645,AProperties!$AY$8:$BG$1007,VLOOKUP(Span,Data!$N$4:$Y$11,Data!$Y$1,FALSE),FALSE)</f>
        <v>2.4521913177844405</v>
      </c>
      <c r="AJ645" s="19">
        <f>$I645*AJ$19^0.5/VLOOKUP($O645,AProperties!$AY$8:$BG$1007,VLOOKUP(Span,Data!$N$4:$Y$11,Data!$Y$1,FALSE),FALSE)</f>
        <v>2.6009416643582308</v>
      </c>
      <c r="AK645" s="19">
        <f>$I645*AK$19^0.5/VLOOKUP($O645,AProperties!$AY$8:$BG$1007,VLOOKUP(Span,Data!$N$4:$Y$11,Data!$Y$1,FALSE),FALSE)</f>
        <v>2.7416332402003993</v>
      </c>
      <c r="AL645" s="47">
        <f t="shared" si="81"/>
        <v>0.626</v>
      </c>
    </row>
    <row r="646" spans="1:38" x14ac:dyDescent="0.25">
      <c r="A646" s="15">
        <v>0.627</v>
      </c>
      <c r="B646" s="116">
        <f>VLOOKUP($A646,APropertiesDimless!$A$7:$I$1007,VLOOKUP(Span,Data!$N$4:$Y$11,Data!$Y$1,FALSE),FALSE)</f>
        <v>0.74148352611893886</v>
      </c>
      <c r="C646" s="6">
        <f t="shared" si="77"/>
        <v>0.99774176305946938</v>
      </c>
      <c r="D646" s="116">
        <f>VLOOKUP($A646,AProperties!$AE$8:$AM$1007,VLOOKUP(Span,Data!$N$4:$Y$11,Data!$Y$1,FALSE),FALSE)</f>
        <v>0.74005681051974914</v>
      </c>
      <c r="E646" s="116">
        <f t="shared" si="78"/>
        <v>1.2163095398909245</v>
      </c>
      <c r="F646" s="117">
        <f t="shared" si="82"/>
        <v>1.9955460647351846</v>
      </c>
      <c r="G646" s="9"/>
      <c r="H646" s="15">
        <f t="shared" si="79"/>
        <v>0.627</v>
      </c>
      <c r="I646" s="6">
        <f>VLOOKUP(H646,AProperties!$AO$8:$AW$1007,VLOOKUP(Span,Data!$N$4:$Y$11,Data!$Y$1,FALSE),FALSE)^(2/3)</f>
        <v>0.42494603992590624</v>
      </c>
      <c r="J646" s="15">
        <f>$I646*(Slope^0.5)/VLOOKUP($H646,AProperties!$AY$8:$BG$1007,VLOOKUP(Span,Data!$N$4:$Y$11,Data!$Y$1,FALSE),FALSE)</f>
        <v>1.5025878424643873</v>
      </c>
      <c r="K646" s="15">
        <f>$J646*VLOOKUP($H646,AProperties!$A$8:$I$1007,VLOOKUP(Span,Data!$N$4:$Y$11,Data!$Y$1,FALSE),FALSE)</f>
        <v>1.078592254224285</v>
      </c>
      <c r="L646" s="15">
        <f t="shared" si="83"/>
        <v>1.5025878424643873</v>
      </c>
      <c r="M646" s="15">
        <f t="shared" si="84"/>
        <v>0.627</v>
      </c>
      <c r="O646" s="28">
        <f t="shared" si="80"/>
        <v>0.627</v>
      </c>
      <c r="P646" s="19">
        <f>AA646*VLOOKUP($O646,AProperties!$A$8:$I$1007,VLOOKUP(Span,Data!$N$4:$Y$11,Data!$Y$1,FALSE),FALSE)</f>
        <v>0.44033344389462864</v>
      </c>
      <c r="Q646" s="19">
        <f>AB646*VLOOKUP($O646,AProperties!$A$8:$I$1007,VLOOKUP(Span,Data!$N$4:$Y$11,Data!$Y$1,FALSE),FALSE)</f>
        <v>0.62272552832223615</v>
      </c>
      <c r="R646" s="19">
        <f>AC646*VLOOKUP($O646,AProperties!$A$8:$I$1007,VLOOKUP(Span,Data!$N$4:$Y$11,Data!$Y$1,FALSE),FALSE)</f>
        <v>0.88066688778925728</v>
      </c>
      <c r="S646" s="19">
        <f>AD646*VLOOKUP($O646,AProperties!$A$8:$I$1007,VLOOKUP(Span,Data!$N$4:$Y$11,Data!$Y$1,FALSE),FALSE)</f>
        <v>1.078592254224285</v>
      </c>
      <c r="T646" s="19">
        <f>AE646*VLOOKUP($O646,AProperties!$A$8:$I$1007,VLOOKUP(Span,Data!$N$4:$Y$11,Data!$Y$1,FALSE),FALSE)</f>
        <v>1.2454510566444723</v>
      </c>
      <c r="U646" s="19">
        <f>AF646*VLOOKUP($O646,AProperties!$A$8:$I$1007,VLOOKUP(Span,Data!$N$4:$Y$11,Data!$Y$1,FALSE),FALSE)</f>
        <v>1.3924566126529905</v>
      </c>
      <c r="V646" s="19">
        <f>AG646*VLOOKUP($O646,AProperties!$A$8:$I$1007,VLOOKUP(Span,Data!$N$4:$Y$11,Data!$Y$1,FALSE),FALSE)</f>
        <v>1.5253597941945529</v>
      </c>
      <c r="W646" s="19">
        <f>AH646*VLOOKUP($O646,AProperties!$A$8:$I$1007,VLOOKUP(Span,Data!$N$4:$Y$11,Data!$Y$1,FALSE),FALSE)</f>
        <v>1.6475768829919464</v>
      </c>
      <c r="X646" s="19">
        <f>AI646*VLOOKUP($O646,AProperties!$A$8:$I$1007,VLOOKUP(Span,Data!$N$4:$Y$11,Data!$Y$1,FALSE),FALSE)</f>
        <v>1.7613337755785146</v>
      </c>
      <c r="Y646" s="19">
        <f>AJ646*VLOOKUP($O646,AProperties!$A$8:$I$1007,VLOOKUP(Span,Data!$N$4:$Y$11,Data!$Y$1,FALSE),FALSE)</f>
        <v>1.8681765849667085</v>
      </c>
      <c r="Z646" s="19">
        <f>AK646*VLOOKUP($O646,AProperties!$A$8:$I$1007,VLOOKUP(Span,Data!$N$4:$Y$11,Data!$Y$1,FALSE),FALSE)</f>
        <v>1.9692310266299589</v>
      </c>
      <c r="AA646" s="19">
        <f>$I646*AA$19^0.5/VLOOKUP($O646,AProperties!$AY$8:$BG$1007,VLOOKUP(Span,Data!$N$4:$Y$11,Data!$Y$1,FALSE),FALSE)</f>
        <v>0.61342891795787036</v>
      </c>
      <c r="AB646" s="19">
        <f>$I646*AB$19^0.5/VLOOKUP($O646,AProperties!$AY$8:$BG$1007,VLOOKUP(Span,Data!$N$4:$Y$11,Data!$Y$1,FALSE),FALSE)</f>
        <v>0.86751949532787298</v>
      </c>
      <c r="AC646" s="19">
        <f>$I646*AC$19^0.5/VLOOKUP($O646,AProperties!$AY$8:$BG$1007,VLOOKUP(Span,Data!$N$4:$Y$11,Data!$Y$1,FALSE),FALSE)</f>
        <v>1.2268578359157407</v>
      </c>
      <c r="AD646" s="19">
        <f>$I646*AD$19^0.5/VLOOKUP($O646,AProperties!$AY$8:$BG$1007,VLOOKUP(Span,Data!$N$4:$Y$11,Data!$Y$1,FALSE),FALSE)</f>
        <v>1.5025878424643873</v>
      </c>
      <c r="AE646" s="19">
        <f>$I646*AE$19^0.5/VLOOKUP($O646,AProperties!$AY$8:$BG$1007,VLOOKUP(Span,Data!$N$4:$Y$11,Data!$Y$1,FALSE),FALSE)</f>
        <v>1.735038990655746</v>
      </c>
      <c r="AF646" s="19">
        <f>$I646*AF$19^0.5/VLOOKUP($O646,AProperties!$AY$8:$BG$1007,VLOOKUP(Span,Data!$N$4:$Y$11,Data!$Y$1,FALSE),FALSE)</f>
        <v>1.9398325633594351</v>
      </c>
      <c r="AG646" s="19">
        <f>$I646*AG$19^0.5/VLOOKUP($O646,AProperties!$AY$8:$BG$1007,VLOOKUP(Span,Data!$N$4:$Y$11,Data!$Y$1,FALSE),FALSE)</f>
        <v>2.1249801054700641</v>
      </c>
      <c r="AH646" s="19">
        <f>$I646*AH$19^0.5/VLOOKUP($O646,AProperties!$AY$8:$BG$1007,VLOOKUP(Span,Data!$N$4:$Y$11,Data!$Y$1,FALSE),FALSE)</f>
        <v>2.2952408421378121</v>
      </c>
      <c r="AI646" s="19">
        <f>$I646*AI$19^0.5/VLOOKUP($O646,AProperties!$AY$8:$BG$1007,VLOOKUP(Span,Data!$N$4:$Y$11,Data!$Y$1,FALSE),FALSE)</f>
        <v>2.4537156718314814</v>
      </c>
      <c r="AJ646" s="19">
        <f>$I646*AJ$19^0.5/VLOOKUP($O646,AProperties!$AY$8:$BG$1007,VLOOKUP(Span,Data!$N$4:$Y$11,Data!$Y$1,FALSE),FALSE)</f>
        <v>2.6025584859836188</v>
      </c>
      <c r="AK646" s="19">
        <f>$I646*AK$19^0.5/VLOOKUP($O646,AProperties!$AY$8:$BG$1007,VLOOKUP(Span,Data!$N$4:$Y$11,Data!$Y$1,FALSE),FALSE)</f>
        <v>2.7433375198358796</v>
      </c>
      <c r="AL646" s="47">
        <f t="shared" si="81"/>
        <v>0.627</v>
      </c>
    </row>
    <row r="647" spans="1:38" x14ac:dyDescent="0.25">
      <c r="A647" s="15">
        <v>0.628</v>
      </c>
      <c r="B647" s="116">
        <f>VLOOKUP($A647,APropertiesDimless!$A$7:$I$1007,VLOOKUP(Span,Data!$N$4:$Y$11,Data!$Y$1,FALSE),FALSE)</f>
        <v>0.7432365135534742</v>
      </c>
      <c r="C647" s="6">
        <f t="shared" si="77"/>
        <v>0.9996182567767371</v>
      </c>
      <c r="D647" s="116">
        <f>VLOOKUP($A647,AProperties!$AE$8:$AM$1007,VLOOKUP(Span,Data!$N$4:$Y$11,Data!$Y$1,FALSE),FALSE)</f>
        <v>0.74105438068977447</v>
      </c>
      <c r="E647" s="116">
        <f t="shared" si="78"/>
        <v>1.2191341371724131</v>
      </c>
      <c r="F647" s="117">
        <f t="shared" si="82"/>
        <v>2.0005966723244861</v>
      </c>
      <c r="G647" s="9"/>
      <c r="H647" s="15">
        <f t="shared" si="79"/>
        <v>0.628</v>
      </c>
      <c r="I647" s="6">
        <f>VLOOKUP(H647,AProperties!$AO$8:$AW$1007,VLOOKUP(Span,Data!$N$4:$Y$11,Data!$Y$1,FALSE),FALSE)^(2/3)</f>
        <v>0.42510725968929591</v>
      </c>
      <c r="J647" s="15">
        <f>$I647*(Slope^0.5)/VLOOKUP($H647,AProperties!$AY$8:$BG$1007,VLOOKUP(Span,Data!$N$4:$Y$11,Data!$Y$1,FALSE),FALSE)</f>
        <v>1.5035184537013708</v>
      </c>
      <c r="K647" s="15">
        <f>$J647*VLOOKUP($H647,AProperties!$A$8:$I$1007,VLOOKUP(Span,Data!$N$4:$Y$11,Data!$Y$1,FALSE),FALSE)</f>
        <v>1.0807150727879238</v>
      </c>
      <c r="L647" s="15">
        <f t="shared" si="83"/>
        <v>1.5035184537013708</v>
      </c>
      <c r="M647" s="15">
        <f t="shared" si="84"/>
        <v>0.628</v>
      </c>
      <c r="O647" s="28">
        <f t="shared" si="80"/>
        <v>0.628</v>
      </c>
      <c r="P647" s="19">
        <f>AA647*VLOOKUP($O647,AProperties!$A$8:$I$1007,VLOOKUP(Span,Data!$N$4:$Y$11,Data!$Y$1,FALSE),FALSE)</f>
        <v>0.44120008094419916</v>
      </c>
      <c r="Q647" s="19">
        <f>AB647*VLOOKUP($O647,AProperties!$A$8:$I$1007,VLOOKUP(Span,Data!$N$4:$Y$11,Data!$Y$1,FALSE),FALSE)</f>
        <v>0.62395113819139381</v>
      </c>
      <c r="R647" s="19">
        <f>AC647*VLOOKUP($O647,AProperties!$A$8:$I$1007,VLOOKUP(Span,Data!$N$4:$Y$11,Data!$Y$1,FALSE),FALSE)</f>
        <v>0.88240016188839832</v>
      </c>
      <c r="S647" s="19">
        <f>AD647*VLOOKUP($O647,AProperties!$A$8:$I$1007,VLOOKUP(Span,Data!$N$4:$Y$11,Data!$Y$1,FALSE),FALSE)</f>
        <v>1.0807150727879238</v>
      </c>
      <c r="T647" s="19">
        <f>AE647*VLOOKUP($O647,AProperties!$A$8:$I$1007,VLOOKUP(Span,Data!$N$4:$Y$11,Data!$Y$1,FALSE),FALSE)</f>
        <v>1.2479022763827876</v>
      </c>
      <c r="U647" s="19">
        <f>AF647*VLOOKUP($O647,AProperties!$A$8:$I$1007,VLOOKUP(Span,Data!$N$4:$Y$11,Data!$Y$1,FALSE),FALSE)</f>
        <v>1.3951971596343213</v>
      </c>
      <c r="V647" s="19">
        <f>AG647*VLOOKUP($O647,AProperties!$A$8:$I$1007,VLOOKUP(Span,Data!$N$4:$Y$11,Data!$Y$1,FALSE),FALSE)</f>
        <v>1.5283619129977084</v>
      </c>
      <c r="W647" s="19">
        <f>AH647*VLOOKUP($O647,AProperties!$A$8:$I$1007,VLOOKUP(Span,Data!$N$4:$Y$11,Data!$Y$1,FALSE),FALSE)</f>
        <v>1.6508195419101235</v>
      </c>
      <c r="X647" s="19">
        <f>AI647*VLOOKUP($O647,AProperties!$A$8:$I$1007,VLOOKUP(Span,Data!$N$4:$Y$11,Data!$Y$1,FALSE),FALSE)</f>
        <v>1.7648003237767966</v>
      </c>
      <c r="Y647" s="19">
        <f>AJ647*VLOOKUP($O647,AProperties!$A$8:$I$1007,VLOOKUP(Span,Data!$N$4:$Y$11,Data!$Y$1,FALSE),FALSE)</f>
        <v>1.8718534145741814</v>
      </c>
      <c r="Z647" s="19">
        <f>AK647*VLOOKUP($O647,AProperties!$A$8:$I$1007,VLOOKUP(Span,Data!$N$4:$Y$11,Data!$Y$1,FALSE),FALSE)</f>
        <v>1.9731067453392777</v>
      </c>
      <c r="AA647" s="19">
        <f>$I647*AA$19^0.5/VLOOKUP($O647,AProperties!$AY$8:$BG$1007,VLOOKUP(Span,Data!$N$4:$Y$11,Data!$Y$1,FALSE),FALSE)</f>
        <v>0.61380883840445544</v>
      </c>
      <c r="AB647" s="19">
        <f>$I647*AB$19^0.5/VLOOKUP($O647,AProperties!$AY$8:$BG$1007,VLOOKUP(Span,Data!$N$4:$Y$11,Data!$Y$1,FALSE),FALSE)</f>
        <v>0.86805678397605635</v>
      </c>
      <c r="AC647" s="19">
        <f>$I647*AC$19^0.5/VLOOKUP($O647,AProperties!$AY$8:$BG$1007,VLOOKUP(Span,Data!$N$4:$Y$11,Data!$Y$1,FALSE),FALSE)</f>
        <v>1.2276176768089109</v>
      </c>
      <c r="AD647" s="19">
        <f>$I647*AD$19^0.5/VLOOKUP($O647,AProperties!$AY$8:$BG$1007,VLOOKUP(Span,Data!$N$4:$Y$11,Data!$Y$1,FALSE),FALSE)</f>
        <v>1.5035184537013708</v>
      </c>
      <c r="AE647" s="19">
        <f>$I647*AE$19^0.5/VLOOKUP($O647,AProperties!$AY$8:$BG$1007,VLOOKUP(Span,Data!$N$4:$Y$11,Data!$Y$1,FALSE),FALSE)</f>
        <v>1.7361135679521127</v>
      </c>
      <c r="AF647" s="19">
        <f>$I647*AF$19^0.5/VLOOKUP($O647,AProperties!$AY$8:$BG$1007,VLOOKUP(Span,Data!$N$4:$Y$11,Data!$Y$1,FALSE),FALSE)</f>
        <v>1.9410339773003118</v>
      </c>
      <c r="AG647" s="19">
        <f>$I647*AG$19^0.5/VLOOKUP($O647,AProperties!$AY$8:$BG$1007,VLOOKUP(Span,Data!$N$4:$Y$11,Data!$Y$1,FALSE),FALSE)</f>
        <v>2.1262961885027032</v>
      </c>
      <c r="AH647" s="19">
        <f>$I647*AH$19^0.5/VLOOKUP($O647,AProperties!$AY$8:$BG$1007,VLOOKUP(Span,Data!$N$4:$Y$11,Data!$Y$1,FALSE),FALSE)</f>
        <v>2.2966623742831631</v>
      </c>
      <c r="AI647" s="19">
        <f>$I647*AI$19^0.5/VLOOKUP($O647,AProperties!$AY$8:$BG$1007,VLOOKUP(Span,Data!$N$4:$Y$11,Data!$Y$1,FALSE),FALSE)</f>
        <v>2.4552353536178217</v>
      </c>
      <c r="AJ647" s="19">
        <f>$I647*AJ$19^0.5/VLOOKUP($O647,AProperties!$AY$8:$BG$1007,VLOOKUP(Span,Data!$N$4:$Y$11,Data!$Y$1,FALSE),FALSE)</f>
        <v>2.6041703519281691</v>
      </c>
      <c r="AK647" s="19">
        <f>$I647*AK$19^0.5/VLOOKUP($O647,AProperties!$AY$8:$BG$1007,VLOOKUP(Span,Data!$N$4:$Y$11,Data!$Y$1,FALSE),FALSE)</f>
        <v>2.7450365757250914</v>
      </c>
      <c r="AL647" s="47">
        <f t="shared" si="81"/>
        <v>0.628</v>
      </c>
    </row>
    <row r="648" spans="1:38" x14ac:dyDescent="0.25">
      <c r="A648" s="15">
        <v>0.629</v>
      </c>
      <c r="B648" s="116">
        <f>VLOOKUP($A648,APropertiesDimless!$A$7:$I$1007,VLOOKUP(Span,Data!$N$4:$Y$11,Data!$Y$1,FALSE),FALSE)</f>
        <v>0.74499412998929526</v>
      </c>
      <c r="C648" s="6">
        <f t="shared" si="77"/>
        <v>1.0014970649946475</v>
      </c>
      <c r="D648" s="116">
        <f>VLOOKUP($A648,AProperties!$AE$8:$AM$1007,VLOOKUP(Span,Data!$N$4:$Y$11,Data!$Y$1,FALSE),FALSE)</f>
        <v>0.74205093761635499</v>
      </c>
      <c r="E648" s="116">
        <f t="shared" si="78"/>
        <v>1.2219713876051663</v>
      </c>
      <c r="F648" s="117">
        <f t="shared" si="82"/>
        <v>2.0056543419445525</v>
      </c>
      <c r="G648" s="9"/>
      <c r="H648" s="15">
        <f t="shared" si="79"/>
        <v>0.629</v>
      </c>
      <c r="I648" s="6">
        <f>VLOOKUP(H648,AProperties!$AO$8:$AW$1007,VLOOKUP(Span,Data!$N$4:$Y$11,Data!$Y$1,FALSE),FALSE)^(2/3)</f>
        <v>0.42526758721457708</v>
      </c>
      <c r="J648" s="15">
        <f>$I648*(Slope^0.5)/VLOOKUP($H648,AProperties!$AY$8:$BG$1007,VLOOKUP(Span,Data!$N$4:$Y$11,Data!$Y$1,FALSE),FALSE)</f>
        <v>1.5044462027667205</v>
      </c>
      <c r="K648" s="15">
        <f>$J648*VLOOKUP($H648,AProperties!$A$8:$I$1007,VLOOKUP(Span,Data!$N$4:$Y$11,Data!$Y$1,FALSE),FALSE)</f>
        <v>1.0828361536252891</v>
      </c>
      <c r="L648" s="15">
        <f t="shared" si="83"/>
        <v>1.5044462027667205</v>
      </c>
      <c r="M648" s="15">
        <f t="shared" si="84"/>
        <v>0.629</v>
      </c>
      <c r="O648" s="28">
        <f t="shared" si="80"/>
        <v>0.629</v>
      </c>
      <c r="P648" s="19">
        <f>AA648*VLOOKUP($O648,AProperties!$A$8:$I$1007,VLOOKUP(Span,Data!$N$4:$Y$11,Data!$Y$1,FALSE),FALSE)</f>
        <v>0.44206600856998912</v>
      </c>
      <c r="Q648" s="19">
        <f>AB648*VLOOKUP($O648,AProperties!$A$8:$I$1007,VLOOKUP(Span,Data!$N$4:$Y$11,Data!$Y$1,FALSE),FALSE)</f>
        <v>0.62517574478381965</v>
      </c>
      <c r="R648" s="19">
        <f>AC648*VLOOKUP($O648,AProperties!$A$8:$I$1007,VLOOKUP(Span,Data!$N$4:$Y$11,Data!$Y$1,FALSE),FALSE)</f>
        <v>0.88413201713997824</v>
      </c>
      <c r="S648" s="19">
        <f>AD648*VLOOKUP($O648,AProperties!$A$8:$I$1007,VLOOKUP(Span,Data!$N$4:$Y$11,Data!$Y$1,FALSE),FALSE)</f>
        <v>1.0828361536252891</v>
      </c>
      <c r="T648" s="19">
        <f>AE648*VLOOKUP($O648,AProperties!$A$8:$I$1007,VLOOKUP(Span,Data!$N$4:$Y$11,Data!$Y$1,FALSE),FALSE)</f>
        <v>1.2503514895676393</v>
      </c>
      <c r="U648" s="19">
        <f>AF648*VLOOKUP($O648,AProperties!$A$8:$I$1007,VLOOKUP(Span,Data!$N$4:$Y$11,Data!$Y$1,FALSE),FALSE)</f>
        <v>1.39793546322068</v>
      </c>
      <c r="V648" s="19">
        <f>AG648*VLOOKUP($O648,AProperties!$A$8:$I$1007,VLOOKUP(Span,Data!$N$4:$Y$11,Data!$Y$1,FALSE),FALSE)</f>
        <v>1.5313615742847999</v>
      </c>
      <c r="W648" s="19">
        <f>AH648*VLOOKUP($O648,AProperties!$A$8:$I$1007,VLOOKUP(Span,Data!$N$4:$Y$11,Data!$Y$1,FALSE),FALSE)</f>
        <v>1.6540595464075725</v>
      </c>
      <c r="X648" s="19">
        <f>AI648*VLOOKUP($O648,AProperties!$A$8:$I$1007,VLOOKUP(Span,Data!$N$4:$Y$11,Data!$Y$1,FALSE),FALSE)</f>
        <v>1.7682640342799565</v>
      </c>
      <c r="Y648" s="19">
        <f>AJ648*VLOOKUP($O648,AProperties!$A$8:$I$1007,VLOOKUP(Span,Data!$N$4:$Y$11,Data!$Y$1,FALSE),FALSE)</f>
        <v>1.8755272343514586</v>
      </c>
      <c r="Z648" s="19">
        <f>AK648*VLOOKUP($O648,AProperties!$A$8:$I$1007,VLOOKUP(Span,Data!$N$4:$Y$11,Data!$Y$1,FALSE),FALSE)</f>
        <v>1.9769792914090005</v>
      </c>
      <c r="AA648" s="19">
        <f>$I648*AA$19^0.5/VLOOKUP($O648,AProperties!$AY$8:$BG$1007,VLOOKUP(Span,Data!$N$4:$Y$11,Data!$Y$1,FALSE),FALSE)</f>
        <v>0.61418759037436377</v>
      </c>
      <c r="AB648" s="19">
        <f>$I648*AB$19^0.5/VLOOKUP($O648,AProperties!$AY$8:$BG$1007,VLOOKUP(Span,Data!$N$4:$Y$11,Data!$Y$1,FALSE),FALSE)</f>
        <v>0.86859242014867644</v>
      </c>
      <c r="AC648" s="19">
        <f>$I648*AC$19^0.5/VLOOKUP($O648,AProperties!$AY$8:$BG$1007,VLOOKUP(Span,Data!$N$4:$Y$11,Data!$Y$1,FALSE),FALSE)</f>
        <v>1.2283751807487275</v>
      </c>
      <c r="AD648" s="19">
        <f>$I648*AD$19^0.5/VLOOKUP($O648,AProperties!$AY$8:$BG$1007,VLOOKUP(Span,Data!$N$4:$Y$11,Data!$Y$1,FALSE),FALSE)</f>
        <v>1.5044462027667205</v>
      </c>
      <c r="AE648" s="19">
        <f>$I648*AE$19^0.5/VLOOKUP($O648,AProperties!$AY$8:$BG$1007,VLOOKUP(Span,Data!$N$4:$Y$11,Data!$Y$1,FALSE),FALSE)</f>
        <v>1.7371848402973529</v>
      </c>
      <c r="AF648" s="19">
        <f>$I648*AF$19^0.5/VLOOKUP($O648,AProperties!$AY$8:$BG$1007,VLOOKUP(Span,Data!$N$4:$Y$11,Data!$Y$1,FALSE),FALSE)</f>
        <v>1.9422316961934982</v>
      </c>
      <c r="AG648" s="19">
        <f>$I648*AG$19^0.5/VLOOKUP($O648,AProperties!$AY$8:$BG$1007,VLOOKUP(Span,Data!$N$4:$Y$11,Data!$Y$1,FALSE),FALSE)</f>
        <v>2.1276082238133993</v>
      </c>
      <c r="AH648" s="19">
        <f>$I648*AH$19^0.5/VLOOKUP($O648,AProperties!$AY$8:$BG$1007,VLOOKUP(Span,Data!$N$4:$Y$11,Data!$Y$1,FALSE),FALSE)</f>
        <v>2.2980795343891263</v>
      </c>
      <c r="AI648" s="19">
        <f>$I648*AI$19^0.5/VLOOKUP($O648,AProperties!$AY$8:$BG$1007,VLOOKUP(Span,Data!$N$4:$Y$11,Data!$Y$1,FALSE),FALSE)</f>
        <v>2.4567503614974551</v>
      </c>
      <c r="AJ648" s="19">
        <f>$I648*AJ$19^0.5/VLOOKUP($O648,AProperties!$AY$8:$BG$1007,VLOOKUP(Span,Data!$N$4:$Y$11,Data!$Y$1,FALSE),FALSE)</f>
        <v>2.605777260446029</v>
      </c>
      <c r="AK648" s="19">
        <f>$I648*AK$19^0.5/VLOOKUP($O648,AProperties!$AY$8:$BG$1007,VLOOKUP(Span,Data!$N$4:$Y$11,Data!$Y$1,FALSE),FALSE)</f>
        <v>2.746730406027746</v>
      </c>
      <c r="AL648" s="47">
        <f t="shared" si="81"/>
        <v>0.629</v>
      </c>
    </row>
    <row r="649" spans="1:38" x14ac:dyDescent="0.25">
      <c r="A649" s="15">
        <v>0.63</v>
      </c>
      <c r="B649" s="116">
        <f>VLOOKUP($A649,APropertiesDimless!$A$7:$I$1007,VLOOKUP(Span,Data!$N$4:$Y$11,Data!$Y$1,FALSE),FALSE)</f>
        <v>0.74675640795039688</v>
      </c>
      <c r="C649" s="6">
        <f t="shared" si="77"/>
        <v>1.0033782039751984</v>
      </c>
      <c r="D649" s="116">
        <f>VLOOKUP($A649,AProperties!$AE$8:$AM$1007,VLOOKUP(Span,Data!$N$4:$Y$11,Data!$Y$1,FALSE),FALSE)</f>
        <v>0.74304647850803229</v>
      </c>
      <c r="E649" s="116">
        <f t="shared" si="78"/>
        <v>1.2248218390880126</v>
      </c>
      <c r="F649" s="117">
        <f t="shared" si="82"/>
        <v>2.01071910181046</v>
      </c>
      <c r="G649" s="9"/>
      <c r="H649" s="15">
        <f t="shared" si="79"/>
        <v>0.63</v>
      </c>
      <c r="I649" s="6">
        <f>VLOOKUP(H649,AProperties!$AO$8:$AW$1007,VLOOKUP(Span,Data!$N$4:$Y$11,Data!$Y$1,FALSE),FALSE)^(2/3)</f>
        <v>0.4254270225012603</v>
      </c>
      <c r="J649" s="15">
        <f>$I649*(Slope^0.5)/VLOOKUP($H649,AProperties!$AY$8:$BG$1007,VLOOKUP(Span,Data!$N$4:$Y$11,Data!$Y$1,FALSE),FALSE)</f>
        <v>1.5053710886242879</v>
      </c>
      <c r="K649" s="15">
        <f>$J649*VLOOKUP($H649,AProperties!$A$8:$I$1007,VLOOKUP(Span,Data!$N$4:$Y$11,Data!$Y$1,FALSE),FALSE)</f>
        <v>1.084955480878417</v>
      </c>
      <c r="L649" s="15">
        <f t="shared" si="83"/>
        <v>1.5053710886242879</v>
      </c>
      <c r="M649" s="15">
        <f t="shared" si="84"/>
        <v>0.63</v>
      </c>
      <c r="O649" s="28">
        <f t="shared" si="80"/>
        <v>0.63</v>
      </c>
      <c r="P649" s="19">
        <f>AA649*VLOOKUP($O649,AProperties!$A$8:$I$1007,VLOOKUP(Span,Data!$N$4:$Y$11,Data!$Y$1,FALSE),FALSE)</f>
        <v>0.44293122029801207</v>
      </c>
      <c r="Q649" s="19">
        <f>AB649*VLOOKUP($O649,AProperties!$A$8:$I$1007,VLOOKUP(Span,Data!$N$4:$Y$11,Data!$Y$1,FALSE),FALSE)</f>
        <v>0.62639933894391386</v>
      </c>
      <c r="R649" s="19">
        <f>AC649*VLOOKUP($O649,AProperties!$A$8:$I$1007,VLOOKUP(Span,Data!$N$4:$Y$11,Data!$Y$1,FALSE),FALSE)</f>
        <v>0.88586244059602415</v>
      </c>
      <c r="S649" s="19">
        <f>AD649*VLOOKUP($O649,AProperties!$A$8:$I$1007,VLOOKUP(Span,Data!$N$4:$Y$11,Data!$Y$1,FALSE),FALSE)</f>
        <v>1.084955480878417</v>
      </c>
      <c r="T649" s="19">
        <f>AE649*VLOOKUP($O649,AProperties!$A$8:$I$1007,VLOOKUP(Span,Data!$N$4:$Y$11,Data!$Y$1,FALSE),FALSE)</f>
        <v>1.2527986778878277</v>
      </c>
      <c r="U649" s="19">
        <f>AF649*VLOOKUP($O649,AProperties!$A$8:$I$1007,VLOOKUP(Span,Data!$N$4:$Y$11,Data!$Y$1,FALSE),FALSE)</f>
        <v>1.4006715029395227</v>
      </c>
      <c r="V649" s="19">
        <f>AG649*VLOOKUP($O649,AProperties!$A$8:$I$1007,VLOOKUP(Span,Data!$N$4:$Y$11,Data!$Y$1,FALSE),FALSE)</f>
        <v>1.5343587556292808</v>
      </c>
      <c r="W649" s="19">
        <f>AH649*VLOOKUP($O649,AProperties!$A$8:$I$1007,VLOOKUP(Span,Data!$N$4:$Y$11,Data!$Y$1,FALSE),FALSE)</f>
        <v>1.6572968722608532</v>
      </c>
      <c r="X649" s="19">
        <f>AI649*VLOOKUP($O649,AProperties!$A$8:$I$1007,VLOOKUP(Span,Data!$N$4:$Y$11,Data!$Y$1,FALSE),FALSE)</f>
        <v>1.7717248811920483</v>
      </c>
      <c r="Y649" s="19">
        <f>AJ649*VLOOKUP($O649,AProperties!$A$8:$I$1007,VLOOKUP(Span,Data!$N$4:$Y$11,Data!$Y$1,FALSE),FALSE)</f>
        <v>1.8791980168317417</v>
      </c>
      <c r="Z649" s="19">
        <f>AK649*VLOOKUP($O649,AProperties!$A$8:$I$1007,VLOOKUP(Span,Data!$N$4:$Y$11,Data!$Y$1,FALSE),FALSE)</f>
        <v>1.98084863588658</v>
      </c>
      <c r="AA649" s="19">
        <f>$I649*AA$19^0.5/VLOOKUP($O649,AProperties!$AY$8:$BG$1007,VLOOKUP(Span,Data!$N$4:$Y$11,Data!$Y$1,FALSE),FALSE)</f>
        <v>0.61456517344458994</v>
      </c>
      <c r="AB649" s="19">
        <f>$I649*AB$19^0.5/VLOOKUP($O649,AProperties!$AY$8:$BG$1007,VLOOKUP(Span,Data!$N$4:$Y$11,Data!$Y$1,FALSE),FALSE)</f>
        <v>0.86912640324751267</v>
      </c>
      <c r="AC649" s="19">
        <f>$I649*AC$19^0.5/VLOOKUP($O649,AProperties!$AY$8:$BG$1007,VLOOKUP(Span,Data!$N$4:$Y$11,Data!$Y$1,FALSE),FALSE)</f>
        <v>1.2291303468891799</v>
      </c>
      <c r="AD649" s="19">
        <f>$I649*AD$19^0.5/VLOOKUP($O649,AProperties!$AY$8:$BG$1007,VLOOKUP(Span,Data!$N$4:$Y$11,Data!$Y$1,FALSE),FALSE)</f>
        <v>1.5053710886242879</v>
      </c>
      <c r="AE649" s="19">
        <f>$I649*AE$19^0.5/VLOOKUP($O649,AProperties!$AY$8:$BG$1007,VLOOKUP(Span,Data!$N$4:$Y$11,Data!$Y$1,FALSE),FALSE)</f>
        <v>1.7382528064950253</v>
      </c>
      <c r="AF649" s="19">
        <f>$I649*AF$19^0.5/VLOOKUP($O649,AProperties!$AY$8:$BG$1007,VLOOKUP(Span,Data!$N$4:$Y$11,Data!$Y$1,FALSE),FALSE)</f>
        <v>1.9434257187013322</v>
      </c>
      <c r="AG649" s="19">
        <f>$I649*AG$19^0.5/VLOOKUP($O649,AProperties!$AY$8:$BG$1007,VLOOKUP(Span,Data!$N$4:$Y$11,Data!$Y$1,FALSE),FALSE)</f>
        <v>2.1289162099368188</v>
      </c>
      <c r="AH649" s="19">
        <f>$I649*AH$19^0.5/VLOOKUP($O649,AProperties!$AY$8:$BG$1007,VLOOKUP(Span,Data!$N$4:$Y$11,Data!$Y$1,FALSE),FALSE)</f>
        <v>2.2994923208729587</v>
      </c>
      <c r="AI649" s="19">
        <f>$I649*AI$19^0.5/VLOOKUP($O649,AProperties!$AY$8:$BG$1007,VLOOKUP(Span,Data!$N$4:$Y$11,Data!$Y$1,FALSE),FALSE)</f>
        <v>2.4582606937783598</v>
      </c>
      <c r="AJ649" s="19">
        <f>$I649*AJ$19^0.5/VLOOKUP($O649,AProperties!$AY$8:$BG$1007,VLOOKUP(Span,Data!$N$4:$Y$11,Data!$Y$1,FALSE),FALSE)</f>
        <v>2.6073792097425379</v>
      </c>
      <c r="AK649" s="19">
        <f>$I649*AK$19^0.5/VLOOKUP($O649,AProperties!$AY$8:$BG$1007,VLOOKUP(Span,Data!$N$4:$Y$11,Data!$Y$1,FALSE),FALSE)</f>
        <v>2.7484190088521041</v>
      </c>
      <c r="AL649" s="47">
        <f t="shared" si="81"/>
        <v>0.63</v>
      </c>
    </row>
    <row r="650" spans="1:38" x14ac:dyDescent="0.25">
      <c r="A650" s="15">
        <v>0.63100000000000001</v>
      </c>
      <c r="B650" s="116">
        <f>VLOOKUP($A650,APropertiesDimless!$A$7:$I$1007,VLOOKUP(Span,Data!$N$4:$Y$11,Data!$Y$1,FALSE),FALSE)</f>
        <v>0.74852338026821408</v>
      </c>
      <c r="C650" s="6">
        <f t="shared" si="77"/>
        <v>1.0052616901341072</v>
      </c>
      <c r="D650" s="116">
        <f>VLOOKUP($A650,AProperties!$AE$8:$AM$1007,VLOOKUP(Span,Data!$N$4:$Y$11,Data!$Y$1,FALSE),FALSE)</f>
        <v>0.74404100056479305</v>
      </c>
      <c r="E650" s="116">
        <f t="shared" si="78"/>
        <v>1.2276860441306094</v>
      </c>
      <c r="F650" s="117">
        <f t="shared" si="82"/>
        <v>2.0157909804660683</v>
      </c>
      <c r="G650" s="9"/>
      <c r="H650" s="15">
        <f t="shared" si="79"/>
        <v>0.63100000000000001</v>
      </c>
      <c r="I650" s="6">
        <f>VLOOKUP(H650,AProperties!$AO$8:$AW$1007,VLOOKUP(Span,Data!$N$4:$Y$11,Data!$Y$1,FALSE),FALSE)^(2/3)</f>
        <v>0.42558556553877464</v>
      </c>
      <c r="J650" s="15">
        <f>$I650*(Slope^0.5)/VLOOKUP($H650,AProperties!$AY$8:$BG$1007,VLOOKUP(Span,Data!$N$4:$Y$11,Data!$Y$1,FALSE),FALSE)</f>
        <v>1.5062931102096291</v>
      </c>
      <c r="K650" s="15">
        <f>$J650*VLOOKUP($H650,AProperties!$A$8:$I$1007,VLOOKUP(Span,Data!$N$4:$Y$11,Data!$Y$1,FALSE),FALSE)</f>
        <v>1.0870730386593184</v>
      </c>
      <c r="L650" s="15">
        <f t="shared" si="83"/>
        <v>1.5062931102096291</v>
      </c>
      <c r="M650" s="15">
        <f t="shared" si="84"/>
        <v>0.63100000000000001</v>
      </c>
      <c r="O650" s="28">
        <f t="shared" si="80"/>
        <v>0.63100000000000001</v>
      </c>
      <c r="P650" s="19">
        <f>AA650*VLOOKUP($O650,AProperties!$A$8:$I$1007,VLOOKUP(Span,Data!$N$4:$Y$11,Data!$Y$1,FALSE),FALSE)</f>
        <v>0.44379570964202353</v>
      </c>
      <c r="Q650" s="19">
        <f>AB650*VLOOKUP($O650,AProperties!$A$8:$I$1007,VLOOKUP(Span,Data!$N$4:$Y$11,Data!$Y$1,FALSE),FALSE)</f>
        <v>0.62762191149874191</v>
      </c>
      <c r="R650" s="19">
        <f>AC650*VLOOKUP($O650,AProperties!$A$8:$I$1007,VLOOKUP(Span,Data!$N$4:$Y$11,Data!$Y$1,FALSE),FALSE)</f>
        <v>0.88759141928404706</v>
      </c>
      <c r="S650" s="19">
        <f>AD650*VLOOKUP($O650,AProperties!$A$8:$I$1007,VLOOKUP(Span,Data!$N$4:$Y$11,Data!$Y$1,FALSE),FALSE)</f>
        <v>1.0870730386593184</v>
      </c>
      <c r="T650" s="19">
        <f>AE650*VLOOKUP($O650,AProperties!$A$8:$I$1007,VLOOKUP(Span,Data!$N$4:$Y$11,Data!$Y$1,FALSE),FALSE)</f>
        <v>1.2552438229974838</v>
      </c>
      <c r="U650" s="19">
        <f>AF650*VLOOKUP($O650,AProperties!$A$8:$I$1007,VLOOKUP(Span,Data!$N$4:$Y$11,Data!$Y$1,FALSE),FALSE)</f>
        <v>1.4034052582795435</v>
      </c>
      <c r="V650" s="19">
        <f>AG650*VLOOKUP($O650,AProperties!$A$8:$I$1007,VLOOKUP(Span,Data!$N$4:$Y$11,Data!$Y$1,FALSE),FALSE)</f>
        <v>1.5373534345621398</v>
      </c>
      <c r="W650" s="19">
        <f>AH650*VLOOKUP($O650,AProperties!$A$8:$I$1007,VLOOKUP(Span,Data!$N$4:$Y$11,Data!$Y$1,FALSE),FALSE)</f>
        <v>1.6605314952006607</v>
      </c>
      <c r="X650" s="19">
        <f>AI650*VLOOKUP($O650,AProperties!$A$8:$I$1007,VLOOKUP(Span,Data!$N$4:$Y$11,Data!$Y$1,FALSE),FALSE)</f>
        <v>1.7751828385680941</v>
      </c>
      <c r="Y650" s="19">
        <f>AJ650*VLOOKUP($O650,AProperties!$A$8:$I$1007,VLOOKUP(Span,Data!$N$4:$Y$11,Data!$Y$1,FALSE),FALSE)</f>
        <v>1.8828657344962254</v>
      </c>
      <c r="Z650" s="19">
        <f>AK650*VLOOKUP($O650,AProperties!$A$8:$I$1007,VLOOKUP(Span,Data!$N$4:$Y$11,Data!$Y$1,FALSE),FALSE)</f>
        <v>1.9847147497646469</v>
      </c>
      <c r="AA650" s="19">
        <f>$I650*AA$19^0.5/VLOOKUP($O650,AProperties!$AY$8:$BG$1007,VLOOKUP(Span,Data!$N$4:$Y$11,Data!$Y$1,FALSE),FALSE)</f>
        <v>0.61494158718057623</v>
      </c>
      <c r="AB650" s="19">
        <f>$I650*AB$19^0.5/VLOOKUP($O650,AProperties!$AY$8:$BG$1007,VLOOKUP(Span,Data!$N$4:$Y$11,Data!$Y$1,FALSE),FALSE)</f>
        <v>0.86965873265800808</v>
      </c>
      <c r="AC650" s="19">
        <f>$I650*AC$19^0.5/VLOOKUP($O650,AProperties!$AY$8:$BG$1007,VLOOKUP(Span,Data!$N$4:$Y$11,Data!$Y$1,FALSE),FALSE)</f>
        <v>1.2298831743611525</v>
      </c>
      <c r="AD650" s="19">
        <f>$I650*AD$19^0.5/VLOOKUP($O650,AProperties!$AY$8:$BG$1007,VLOOKUP(Span,Data!$N$4:$Y$11,Data!$Y$1,FALSE),FALSE)</f>
        <v>1.5062931102096291</v>
      </c>
      <c r="AE650" s="19">
        <f>$I650*AE$19^0.5/VLOOKUP($O650,AProperties!$AY$8:$BG$1007,VLOOKUP(Span,Data!$N$4:$Y$11,Data!$Y$1,FALSE),FALSE)</f>
        <v>1.7393174653160162</v>
      </c>
      <c r="AF650" s="19">
        <f>$I650*AF$19^0.5/VLOOKUP($O650,AProperties!$AY$8:$BG$1007,VLOOKUP(Span,Data!$N$4:$Y$11,Data!$Y$1,FALSE),FALSE)</f>
        <v>1.944616043449622</v>
      </c>
      <c r="AG650" s="19">
        <f>$I650*AG$19^0.5/VLOOKUP($O650,AProperties!$AY$8:$BG$1007,VLOOKUP(Span,Data!$N$4:$Y$11,Data!$Y$1,FALSE),FALSE)</f>
        <v>2.1302201453676086</v>
      </c>
      <c r="AH650" s="19">
        <f>$I650*AH$19^0.5/VLOOKUP($O650,AProperties!$AY$8:$BG$1007,VLOOKUP(Span,Data!$N$4:$Y$11,Data!$Y$1,FALSE),FALSE)</f>
        <v>2.3009007321086949</v>
      </c>
      <c r="AI650" s="19">
        <f>$I650*AI$19^0.5/VLOOKUP($O650,AProperties!$AY$8:$BG$1007,VLOOKUP(Span,Data!$N$4:$Y$11,Data!$Y$1,FALSE),FALSE)</f>
        <v>2.4597663487223049</v>
      </c>
      <c r="AJ650" s="19">
        <f>$I650*AJ$19^0.5/VLOOKUP($O650,AProperties!$AY$8:$BG$1007,VLOOKUP(Span,Data!$N$4:$Y$11,Data!$Y$1,FALSE),FALSE)</f>
        <v>2.6089761979740236</v>
      </c>
      <c r="AK650" s="19">
        <f>$I650*AK$19^0.5/VLOOKUP($O650,AProperties!$AY$8:$BG$1007,VLOOKUP(Span,Data!$N$4:$Y$11,Data!$Y$1,FALSE),FALSE)</f>
        <v>2.7501023822547634</v>
      </c>
      <c r="AL650" s="47">
        <f t="shared" si="81"/>
        <v>0.63100000000000001</v>
      </c>
    </row>
    <row r="651" spans="1:38" x14ac:dyDescent="0.25">
      <c r="A651" s="15">
        <v>0.63200000000000001</v>
      </c>
      <c r="B651" s="116">
        <f>VLOOKUP($A651,APropertiesDimless!$A$7:$I$1007,VLOOKUP(Span,Data!$N$4:$Y$11,Data!$Y$1,FALSE),FALSE)</f>
        <v>0.75029508008539114</v>
      </c>
      <c r="C651" s="6">
        <f t="shared" si="77"/>
        <v>1.0071475400426957</v>
      </c>
      <c r="D651" s="116">
        <f>VLOOKUP($A651,AProperties!$AE$8:$AM$1007,VLOOKUP(Span,Data!$N$4:$Y$11,Data!$Y$1,FALSE),FALSE)</f>
        <v>0.74503450097800883</v>
      </c>
      <c r="E651" s="116">
        <f t="shared" si="78"/>
        <v>1.2305645599020607</v>
      </c>
      <c r="F651" s="117">
        <f t="shared" si="82"/>
        <v>2.0208700067878667</v>
      </c>
      <c r="G651" s="9"/>
      <c r="H651" s="15">
        <f t="shared" si="79"/>
        <v>0.63200000000000001</v>
      </c>
      <c r="I651" s="6">
        <f>VLOOKUP(H651,AProperties!$AO$8:$AW$1007,VLOOKUP(Span,Data!$N$4:$Y$11,Data!$Y$1,FALSE),FALSE)^(2/3)</f>
        <v>0.4257432163064343</v>
      </c>
      <c r="J651" s="15">
        <f>$I651*(Slope^0.5)/VLOOKUP($H651,AProperties!$AY$8:$BG$1007,VLOOKUP(Span,Data!$N$4:$Y$11,Data!$Y$1,FALSE),FALSE)</f>
        <v>1.5072122664298917</v>
      </c>
      <c r="K651" s="15">
        <f>$J651*VLOOKUP($H651,AProperties!$A$8:$I$1007,VLOOKUP(Span,Data!$N$4:$Y$11,Data!$Y$1,FALSE),FALSE)</f>
        <v>1.0891888110497219</v>
      </c>
      <c r="L651" s="15">
        <f t="shared" si="83"/>
        <v>1.5072122664298917</v>
      </c>
      <c r="M651" s="15">
        <f t="shared" si="84"/>
        <v>0.63200000000000001</v>
      </c>
      <c r="O651" s="28">
        <f t="shared" si="80"/>
        <v>0.63200000000000001</v>
      </c>
      <c r="P651" s="19">
        <f>AA651*VLOOKUP($O651,AProperties!$A$8:$I$1007,VLOOKUP(Span,Data!$N$4:$Y$11,Data!$Y$1,FALSE),FALSE)</f>
        <v>0.44465947010341644</v>
      </c>
      <c r="Q651" s="19">
        <f>AB651*VLOOKUP($O651,AProperties!$A$8:$I$1007,VLOOKUP(Span,Data!$N$4:$Y$11,Data!$Y$1,FALSE),FALSE)</f>
        <v>0.62884345325788538</v>
      </c>
      <c r="R651" s="19">
        <f>AC651*VLOOKUP($O651,AProperties!$A$8:$I$1007,VLOOKUP(Span,Data!$N$4:$Y$11,Data!$Y$1,FALSE),FALSE)</f>
        <v>0.88931894020683289</v>
      </c>
      <c r="S651" s="19">
        <f>AD651*VLOOKUP($O651,AProperties!$A$8:$I$1007,VLOOKUP(Span,Data!$N$4:$Y$11,Data!$Y$1,FALSE),FALSE)</f>
        <v>1.0891888110497219</v>
      </c>
      <c r="T651" s="19">
        <f>AE651*VLOOKUP($O651,AProperties!$A$8:$I$1007,VLOOKUP(Span,Data!$N$4:$Y$11,Data!$Y$1,FALSE),FALSE)</f>
        <v>1.2576869065157708</v>
      </c>
      <c r="U651" s="19">
        <f>AF651*VLOOKUP($O651,AProperties!$A$8:$I$1007,VLOOKUP(Span,Data!$N$4:$Y$11,Data!$Y$1,FALSE),FALSE)</f>
        <v>1.4061367086903431</v>
      </c>
      <c r="V651" s="19">
        <f>AG651*VLOOKUP($O651,AProperties!$A$8:$I$1007,VLOOKUP(Span,Data!$N$4:$Y$11,Data!$Y$1,FALSE),FALSE)</f>
        <v>1.5403455885715434</v>
      </c>
      <c r="W651" s="19">
        <f>AH651*VLOOKUP($O651,AProperties!$A$8:$I$1007,VLOOKUP(Span,Data!$N$4:$Y$11,Data!$Y$1,FALSE),FALSE)</f>
        <v>1.6637633909114351</v>
      </c>
      <c r="X651" s="19">
        <f>AI651*VLOOKUP($O651,AProperties!$A$8:$I$1007,VLOOKUP(Span,Data!$N$4:$Y$11,Data!$Y$1,FALSE),FALSE)</f>
        <v>1.7786378804136658</v>
      </c>
      <c r="Y651" s="19">
        <f>AJ651*VLOOKUP($O651,AProperties!$A$8:$I$1007,VLOOKUP(Span,Data!$N$4:$Y$11,Data!$Y$1,FALSE),FALSE)</f>
        <v>1.886530359773656</v>
      </c>
      <c r="Z651" s="19">
        <f>AK651*VLOOKUP($O651,AProperties!$A$8:$I$1007,VLOOKUP(Span,Data!$N$4:$Y$11,Data!$Y$1,FALSE),FALSE)</f>
        <v>1.9885776039805496</v>
      </c>
      <c r="AA651" s="19">
        <f>$I651*AA$19^0.5/VLOOKUP($O651,AProperties!$AY$8:$BG$1007,VLOOKUP(Span,Data!$N$4:$Y$11,Data!$Y$1,FALSE),FALSE)</f>
        <v>0.61531683113616775</v>
      </c>
      <c r="AB651" s="19">
        <f>$I651*AB$19^0.5/VLOOKUP($O651,AProperties!$AY$8:$BG$1007,VLOOKUP(Span,Data!$N$4:$Y$11,Data!$Y$1,FALSE),FALSE)</f>
        <v>0.87018940774920406</v>
      </c>
      <c r="AC651" s="19">
        <f>$I651*AC$19^0.5/VLOOKUP($O651,AProperties!$AY$8:$BG$1007,VLOOKUP(Span,Data!$N$4:$Y$11,Data!$Y$1,FALSE),FALSE)</f>
        <v>1.2306336622723355</v>
      </c>
      <c r="AD651" s="19">
        <f>$I651*AD$19^0.5/VLOOKUP($O651,AProperties!$AY$8:$BG$1007,VLOOKUP(Span,Data!$N$4:$Y$11,Data!$Y$1,FALSE),FALSE)</f>
        <v>1.5072122664298917</v>
      </c>
      <c r="AE651" s="19">
        <f>$I651*AE$19^0.5/VLOOKUP($O651,AProperties!$AY$8:$BG$1007,VLOOKUP(Span,Data!$N$4:$Y$11,Data!$Y$1,FALSE),FALSE)</f>
        <v>1.7403788154984081</v>
      </c>
      <c r="AF651" s="19">
        <f>$I651*AF$19^0.5/VLOOKUP($O651,AProperties!$AY$8:$BG$1007,VLOOKUP(Span,Data!$N$4:$Y$11,Data!$Y$1,FALSE),FALSE)</f>
        <v>1.9458026690275023</v>
      </c>
      <c r="AG651" s="19">
        <f>$I651*AG$19^0.5/VLOOKUP($O651,AProperties!$AY$8:$BG$1007,VLOOKUP(Span,Data!$N$4:$Y$11,Data!$Y$1,FALSE),FALSE)</f>
        <v>2.131520028560244</v>
      </c>
      <c r="AH651" s="19">
        <f>$I651*AH$19^0.5/VLOOKUP($O651,AProperties!$AY$8:$BG$1007,VLOOKUP(Span,Data!$N$4:$Y$11,Data!$Y$1,FALSE),FALSE)</f>
        <v>2.3023047664269765</v>
      </c>
      <c r="AI651" s="19">
        <f>$I651*AI$19^0.5/VLOOKUP($O651,AProperties!$AY$8:$BG$1007,VLOOKUP(Span,Data!$N$4:$Y$11,Data!$Y$1,FALSE),FALSE)</f>
        <v>2.461267324544671</v>
      </c>
      <c r="AJ651" s="19">
        <f>$I651*AJ$19^0.5/VLOOKUP($O651,AProperties!$AY$8:$BG$1007,VLOOKUP(Span,Data!$N$4:$Y$11,Data!$Y$1,FALSE),FALSE)</f>
        <v>2.6105682232476117</v>
      </c>
      <c r="AK651" s="19">
        <f>$I651*AK$19^0.5/VLOOKUP($O651,AProperties!$AY$8:$BG$1007,VLOOKUP(Span,Data!$N$4:$Y$11,Data!$Y$1,FALSE),FALSE)</f>
        <v>2.7517805242404609</v>
      </c>
      <c r="AL651" s="47">
        <f t="shared" si="81"/>
        <v>0.63200000000000001</v>
      </c>
    </row>
    <row r="652" spans="1:38" x14ac:dyDescent="0.25">
      <c r="A652" s="15">
        <v>0.63300000000000001</v>
      </c>
      <c r="B652" s="116">
        <f>VLOOKUP($A652,APropertiesDimless!$A$7:$I$1007,VLOOKUP(Span,Data!$N$4:$Y$11,Data!$Y$1,FALSE),FALSE)</f>
        <v>0.75207154085961481</v>
      </c>
      <c r="C652" s="6">
        <f t="shared" si="77"/>
        <v>1.0090357704298074</v>
      </c>
      <c r="D652" s="116">
        <f>VLOOKUP($A652,AProperties!$AE$8:$AM$1007,VLOOKUP(Span,Data!$N$4:$Y$11,Data!$Y$1,FALSE),FALSE)</f>
        <v>0.74602697693037812</v>
      </c>
      <c r="E652" s="116">
        <f t="shared" si="78"/>
        <v>1.2334579482804322</v>
      </c>
      <c r="F652" s="117">
        <f t="shared" si="82"/>
        <v>2.0259562099889039</v>
      </c>
      <c r="G652" s="9"/>
      <c r="H652" s="15">
        <f t="shared" si="79"/>
        <v>0.63300000000000001</v>
      </c>
      <c r="I652" s="6">
        <f>VLOOKUP(H652,AProperties!$AO$8:$AW$1007,VLOOKUP(Span,Data!$N$4:$Y$11,Data!$Y$1,FALSE),FALSE)^(2/3)</f>
        <v>0.42589997477340419</v>
      </c>
      <c r="J652" s="15">
        <f>$I652*(Slope^0.5)/VLOOKUP($H652,AProperties!$AY$8:$BG$1007,VLOOKUP(Span,Data!$N$4:$Y$11,Data!$Y$1,FALSE),FALSE)</f>
        <v>1.5081285561637032</v>
      </c>
      <c r="K652" s="15">
        <f>$J652*VLOOKUP($H652,AProperties!$A$8:$I$1007,VLOOKUP(Span,Data!$N$4:$Y$11,Data!$Y$1,FALSE),FALSE)</f>
        <v>1.091302782100821</v>
      </c>
      <c r="L652" s="15">
        <f t="shared" si="83"/>
        <v>1.5081285561637032</v>
      </c>
      <c r="M652" s="15">
        <f t="shared" si="84"/>
        <v>0.63300000000000001</v>
      </c>
      <c r="O652" s="28">
        <f t="shared" si="80"/>
        <v>0.63300000000000001</v>
      </c>
      <c r="P652" s="19">
        <f>AA652*VLOOKUP($O652,AProperties!$A$8:$I$1007,VLOOKUP(Span,Data!$N$4:$Y$11,Data!$Y$1,FALSE),FALSE)</f>
        <v>0.4455224951711178</v>
      </c>
      <c r="Q652" s="19">
        <f>AB652*VLOOKUP($O652,AProperties!$A$8:$I$1007,VLOOKUP(Span,Data!$N$4:$Y$11,Data!$Y$1,FALSE),FALSE)</f>
        <v>0.63006395501329648</v>
      </c>
      <c r="R652" s="19">
        <f>AC652*VLOOKUP($O652,AProperties!$A$8:$I$1007,VLOOKUP(Span,Data!$N$4:$Y$11,Data!$Y$1,FALSE),FALSE)</f>
        <v>0.89104499034223561</v>
      </c>
      <c r="S652" s="19">
        <f>AD652*VLOOKUP($O652,AProperties!$A$8:$I$1007,VLOOKUP(Span,Data!$N$4:$Y$11,Data!$Y$1,FALSE),FALSE)</f>
        <v>1.091302782100821</v>
      </c>
      <c r="T652" s="19">
        <f>AE652*VLOOKUP($O652,AProperties!$A$8:$I$1007,VLOOKUP(Span,Data!$N$4:$Y$11,Data!$Y$1,FALSE),FALSE)</f>
        <v>1.260127910026593</v>
      </c>
      <c r="U652" s="19">
        <f>AF652*VLOOKUP($O652,AProperties!$A$8:$I$1007,VLOOKUP(Span,Data!$N$4:$Y$11,Data!$Y$1,FALSE),FALSE)</f>
        <v>1.4088658335821003</v>
      </c>
      <c r="V652" s="19">
        <f>AG652*VLOOKUP($O652,AProperties!$A$8:$I$1007,VLOOKUP(Span,Data!$N$4:$Y$11,Data!$Y$1,FALSE),FALSE)</f>
        <v>1.5433351951024719</v>
      </c>
      <c r="W652" s="19">
        <f>AH652*VLOOKUP($O652,AProperties!$A$8:$I$1007,VLOOKUP(Span,Data!$N$4:$Y$11,Data!$Y$1,FALSE),FALSE)</f>
        <v>1.6669925350309709</v>
      </c>
      <c r="X652" s="19">
        <f>AI652*VLOOKUP($O652,AProperties!$A$8:$I$1007,VLOOKUP(Span,Data!$N$4:$Y$11,Data!$Y$1,FALSE),FALSE)</f>
        <v>1.7820899806844712</v>
      </c>
      <c r="Y652" s="19">
        <f>AJ652*VLOOKUP($O652,AProperties!$A$8:$I$1007,VLOOKUP(Span,Data!$N$4:$Y$11,Data!$Y$1,FALSE),FALSE)</f>
        <v>1.8901918650398897</v>
      </c>
      <c r="Z652" s="19">
        <f>AK652*VLOOKUP($O652,AProperties!$A$8:$I$1007,VLOOKUP(Span,Data!$N$4:$Y$11,Data!$Y$1,FALSE),FALSE)</f>
        <v>1.9924371694158824</v>
      </c>
      <c r="AA652" s="19">
        <f>$I652*AA$19^0.5/VLOOKUP($O652,AProperties!$AY$8:$BG$1007,VLOOKUP(Span,Data!$N$4:$Y$11,Data!$Y$1,FALSE),FALSE)</f>
        <v>0.61569090485356592</v>
      </c>
      <c r="AB652" s="19">
        <f>$I652*AB$19^0.5/VLOOKUP($O652,AProperties!$AY$8:$BG$1007,VLOOKUP(Span,Data!$N$4:$Y$11,Data!$Y$1,FALSE),FALSE)</f>
        <v>0.8707184278736757</v>
      </c>
      <c r="AC652" s="19">
        <f>$I652*AC$19^0.5/VLOOKUP($O652,AProperties!$AY$8:$BG$1007,VLOOKUP(Span,Data!$N$4:$Y$11,Data!$Y$1,FALSE),FALSE)</f>
        <v>1.2313818097071318</v>
      </c>
      <c r="AD652" s="19">
        <f>$I652*AD$19^0.5/VLOOKUP($O652,AProperties!$AY$8:$BG$1007,VLOOKUP(Span,Data!$N$4:$Y$11,Data!$Y$1,FALSE),FALSE)</f>
        <v>1.5081285561637032</v>
      </c>
      <c r="AE652" s="19">
        <f>$I652*AE$19^0.5/VLOOKUP($O652,AProperties!$AY$8:$BG$1007,VLOOKUP(Span,Data!$N$4:$Y$11,Data!$Y$1,FALSE),FALSE)</f>
        <v>1.7414368557473514</v>
      </c>
      <c r="AF652" s="19">
        <f>$I652*AF$19^0.5/VLOOKUP($O652,AProperties!$AY$8:$BG$1007,VLOOKUP(Span,Data!$N$4:$Y$11,Data!$Y$1,FALSE),FALSE)</f>
        <v>1.9469855939872864</v>
      </c>
      <c r="AG652" s="19">
        <f>$I652*AG$19^0.5/VLOOKUP($O652,AProperties!$AY$8:$BG$1007,VLOOKUP(Span,Data!$N$4:$Y$11,Data!$Y$1,FALSE),FALSE)</f>
        <v>2.1328158579288634</v>
      </c>
      <c r="AH652" s="19">
        <f>$I652*AH$19^0.5/VLOOKUP($O652,AProperties!$AY$8:$BG$1007,VLOOKUP(Span,Data!$N$4:$Y$11,Data!$Y$1,FALSE),FALSE)</f>
        <v>2.303704422114877</v>
      </c>
      <c r="AI652" s="19">
        <f>$I652*AI$19^0.5/VLOOKUP($O652,AProperties!$AY$8:$BG$1007,VLOOKUP(Span,Data!$N$4:$Y$11,Data!$Y$1,FALSE),FALSE)</f>
        <v>2.4627636194142637</v>
      </c>
      <c r="AJ652" s="19">
        <f>$I652*AJ$19^0.5/VLOOKUP($O652,AProperties!$AY$8:$BG$1007,VLOOKUP(Span,Data!$N$4:$Y$11,Data!$Y$1,FALSE),FALSE)</f>
        <v>2.6121552836210271</v>
      </c>
      <c r="AK652" s="19">
        <f>$I652*AK$19^0.5/VLOOKUP($O652,AProperties!$AY$8:$BG$1007,VLOOKUP(Span,Data!$N$4:$Y$11,Data!$Y$1,FALSE),FALSE)</f>
        <v>2.7534534327618569</v>
      </c>
      <c r="AL652" s="47">
        <f t="shared" si="81"/>
        <v>0.63300000000000001</v>
      </c>
    </row>
    <row r="653" spans="1:38" x14ac:dyDescent="0.25">
      <c r="A653" s="15">
        <v>0.63400000000000001</v>
      </c>
      <c r="B653" s="116">
        <f>VLOOKUP($A653,APropertiesDimless!$A$7:$I$1007,VLOOKUP(Span,Data!$N$4:$Y$11,Data!$Y$1,FALSE),FALSE)</f>
        <v>0.75385279636750402</v>
      </c>
      <c r="C653" s="6">
        <f t="shared" si="77"/>
        <v>1.010926398183752</v>
      </c>
      <c r="D653" s="116">
        <f>VLOOKUP($A653,AProperties!$AE$8:$AM$1007,VLOOKUP(Span,Data!$N$4:$Y$11,Data!$Y$1,FALSE),FALSE)</f>
        <v>0.74701842559586606</v>
      </c>
      <c r="E653" s="116">
        <f t="shared" si="78"/>
        <v>1.2363667759031081</v>
      </c>
      <c r="F653" s="117">
        <f t="shared" si="82"/>
        <v>2.0310496196227614</v>
      </c>
      <c r="G653" s="9"/>
      <c r="H653" s="15">
        <f t="shared" si="79"/>
        <v>0.63400000000000001</v>
      </c>
      <c r="I653" s="6">
        <f>VLOOKUP(H653,AProperties!$AO$8:$AW$1007,VLOOKUP(Span,Data!$N$4:$Y$11,Data!$Y$1,FALSE),FALSE)^(2/3)</f>
        <v>0.426055840898664</v>
      </c>
      <c r="J653" s="15">
        <f>$I653*(Slope^0.5)/VLOOKUP($H653,AProperties!$AY$8:$BG$1007,VLOOKUP(Span,Data!$N$4:$Y$11,Data!$Y$1,FALSE),FALSE)</f>
        <v>1.5090419782610469</v>
      </c>
      <c r="K653" s="15">
        <f>$J653*VLOOKUP($H653,AProperties!$A$8:$I$1007,VLOOKUP(Span,Data!$N$4:$Y$11,Data!$Y$1,FALSE),FALSE)</f>
        <v>1.0934149358330114</v>
      </c>
      <c r="L653" s="15">
        <f t="shared" si="83"/>
        <v>1.5090419782610469</v>
      </c>
      <c r="M653" s="15">
        <f t="shared" si="84"/>
        <v>0.63400000000000001</v>
      </c>
      <c r="O653" s="28">
        <f t="shared" si="80"/>
        <v>0.63400000000000001</v>
      </c>
      <c r="P653" s="19">
        <f>AA653*VLOOKUP($O653,AProperties!$A$8:$I$1007,VLOOKUP(Span,Data!$N$4:$Y$11,Data!$Y$1,FALSE),FALSE)</f>
        <v>0.44638477832148132</v>
      </c>
      <c r="Q653" s="19">
        <f>AB653*VLOOKUP($O653,AProperties!$A$8:$I$1007,VLOOKUP(Span,Data!$N$4:$Y$11,Data!$Y$1,FALSE),FALSE)</f>
        <v>0.63128340753914658</v>
      </c>
      <c r="R653" s="19">
        <f>AC653*VLOOKUP($O653,AProperties!$A$8:$I$1007,VLOOKUP(Span,Data!$N$4:$Y$11,Data!$Y$1,FALSE),FALSE)</f>
        <v>0.89276955664296265</v>
      </c>
      <c r="S653" s="19">
        <f>AD653*VLOOKUP($O653,AProperties!$A$8:$I$1007,VLOOKUP(Span,Data!$N$4:$Y$11,Data!$Y$1,FALSE),FALSE)</f>
        <v>1.0934149358330114</v>
      </c>
      <c r="T653" s="19">
        <f>AE653*VLOOKUP($O653,AProperties!$A$8:$I$1007,VLOOKUP(Span,Data!$N$4:$Y$11,Data!$Y$1,FALSE),FALSE)</f>
        <v>1.2625668150782932</v>
      </c>
      <c r="U653" s="19">
        <f>AF653*VLOOKUP($O653,AProperties!$A$8:$I$1007,VLOOKUP(Span,Data!$N$4:$Y$11,Data!$Y$1,FALSE),FALSE)</f>
        <v>1.4115926123252347</v>
      </c>
      <c r="V653" s="19">
        <f>AG653*VLOOKUP($O653,AProperties!$A$8:$I$1007,VLOOKUP(Span,Data!$N$4:$Y$11,Data!$Y$1,FALSE),FALSE)</f>
        <v>1.5463222315563523</v>
      </c>
      <c r="W653" s="19">
        <f>AH653*VLOOKUP($O653,AProperties!$A$8:$I$1007,VLOOKUP(Span,Data!$N$4:$Y$11,Data!$Y$1,FALSE),FALSE)</f>
        <v>1.6702189031500192</v>
      </c>
      <c r="X653" s="19">
        <f>AI653*VLOOKUP($O653,AProperties!$A$8:$I$1007,VLOOKUP(Span,Data!$N$4:$Y$11,Data!$Y$1,FALSE),FALSE)</f>
        <v>1.7855391132859253</v>
      </c>
      <c r="Y653" s="19">
        <f>AJ653*VLOOKUP($O653,AProperties!$A$8:$I$1007,VLOOKUP(Span,Data!$N$4:$Y$11,Data!$Y$1,FALSE),FALSE)</f>
        <v>1.8938502226174392</v>
      </c>
      <c r="Z653" s="19">
        <f>AK653*VLOOKUP($O653,AProperties!$A$8:$I$1007,VLOOKUP(Span,Data!$N$4:$Y$11,Data!$Y$1,FALSE),FALSE)</f>
        <v>1.9962934168960138</v>
      </c>
      <c r="AA653" s="19">
        <f>$I653*AA$19^0.5/VLOOKUP($O653,AProperties!$AY$8:$BG$1007,VLOOKUP(Span,Data!$N$4:$Y$11,Data!$Y$1,FALSE),FALSE)</f>
        <v>0.6160638078632783</v>
      </c>
      <c r="AB653" s="19">
        <f>$I653*AB$19^0.5/VLOOKUP($O653,AProperties!$AY$8:$BG$1007,VLOOKUP(Span,Data!$N$4:$Y$11,Data!$Y$1,FALSE),FALSE)</f>
        <v>0.87124579236746091</v>
      </c>
      <c r="AC653" s="19">
        <f>$I653*AC$19^0.5/VLOOKUP($O653,AProperties!$AY$8:$BG$1007,VLOOKUP(Span,Data!$N$4:$Y$11,Data!$Y$1,FALSE),FALSE)</f>
        <v>1.2321276157265566</v>
      </c>
      <c r="AD653" s="19">
        <f>$I653*AD$19^0.5/VLOOKUP($O653,AProperties!$AY$8:$BG$1007,VLOOKUP(Span,Data!$N$4:$Y$11,Data!$Y$1,FALSE),FALSE)</f>
        <v>1.5090419782610469</v>
      </c>
      <c r="AE653" s="19">
        <f>$I653*AE$19^0.5/VLOOKUP($O653,AProperties!$AY$8:$BG$1007,VLOOKUP(Span,Data!$N$4:$Y$11,Data!$Y$1,FALSE),FALSE)</f>
        <v>1.7424915847349218</v>
      </c>
      <c r="AF653" s="19">
        <f>$I653*AF$19^0.5/VLOOKUP($O653,AProperties!$AY$8:$BG$1007,VLOOKUP(Span,Data!$N$4:$Y$11,Data!$Y$1,FALSE),FALSE)</f>
        <v>1.9481648168443098</v>
      </c>
      <c r="AG653" s="19">
        <f>$I653*AG$19^0.5/VLOOKUP($O653,AProperties!$AY$8:$BG$1007,VLOOKUP(Span,Data!$N$4:$Y$11,Data!$Y$1,FALSE),FALSE)</f>
        <v>2.134107631847098</v>
      </c>
      <c r="AH653" s="19">
        <f>$I653*AH$19^0.5/VLOOKUP($O653,AProperties!$AY$8:$BG$1007,VLOOKUP(Span,Data!$N$4:$Y$11,Data!$Y$1,FALSE),FALSE)</f>
        <v>2.3050996974157179</v>
      </c>
      <c r="AI653" s="19">
        <f>$I653*AI$19^0.5/VLOOKUP($O653,AProperties!$AY$8:$BG$1007,VLOOKUP(Span,Data!$N$4:$Y$11,Data!$Y$1,FALSE),FALSE)</f>
        <v>2.4642552314531132</v>
      </c>
      <c r="AJ653" s="19">
        <f>$I653*AJ$19^0.5/VLOOKUP($O653,AProperties!$AY$8:$BG$1007,VLOOKUP(Span,Data!$N$4:$Y$11,Data!$Y$1,FALSE),FALSE)</f>
        <v>2.6137373771023822</v>
      </c>
      <c r="AK653" s="19">
        <f>$I653*AK$19^0.5/VLOOKUP($O653,AProperties!$AY$8:$BG$1007,VLOOKUP(Span,Data!$N$4:$Y$11,Data!$Y$1,FALSE),FALSE)</f>
        <v>2.7551211057193199</v>
      </c>
      <c r="AL653" s="47">
        <f t="shared" si="81"/>
        <v>0.63400000000000001</v>
      </c>
    </row>
    <row r="654" spans="1:38" x14ac:dyDescent="0.25">
      <c r="A654" s="15">
        <v>0.63500000000000001</v>
      </c>
      <c r="B654" s="116">
        <f>VLOOKUP($A654,APropertiesDimless!$A$7:$I$1007,VLOOKUP(Span,Data!$N$4:$Y$11,Data!$Y$1,FALSE),FALSE)</f>
        <v>0.75563888070855312</v>
      </c>
      <c r="C654" s="6">
        <f t="shared" si="77"/>
        <v>1.0128194403542765</v>
      </c>
      <c r="D654" s="116">
        <f>VLOOKUP($A654,AProperties!$AE$8:$AM$1007,VLOOKUP(Span,Data!$N$4:$Y$11,Data!$Y$1,FALSE),FALSE)</f>
        <v>0.7480088441396443</v>
      </c>
      <c r="E654" s="116">
        <f t="shared" si="78"/>
        <v>1.2392916142180315</v>
      </c>
      <c r="F654" s="117">
        <f t="shared" si="82"/>
        <v>2.0361502655875814</v>
      </c>
      <c r="G654" s="9"/>
      <c r="H654" s="15">
        <f t="shared" si="79"/>
        <v>0.63500000000000001</v>
      </c>
      <c r="I654" s="6">
        <f>VLOOKUP(H654,AProperties!$AO$8:$AW$1007,VLOOKUP(Span,Data!$N$4:$Y$11,Data!$Y$1,FALSE),FALSE)^(2/3)</f>
        <v>0.4262108146309731</v>
      </c>
      <c r="J654" s="15">
        <f>$I654*(Slope^0.5)/VLOOKUP($H654,AProperties!$AY$8:$BG$1007,VLOOKUP(Span,Data!$N$4:$Y$11,Data!$Y$1,FALSE),FALSE)</f>
        <v>1.5099525315431479</v>
      </c>
      <c r="K654" s="15">
        <f>$J654*VLOOKUP($H654,AProperties!$A$8:$I$1007,VLOOKUP(Span,Data!$N$4:$Y$11,Data!$Y$1,FALSE),FALSE)</f>
        <v>1.0955252562356306</v>
      </c>
      <c r="L654" s="15">
        <f t="shared" si="83"/>
        <v>1.5099525315431479</v>
      </c>
      <c r="M654" s="15">
        <f t="shared" si="84"/>
        <v>0.63500000000000001</v>
      </c>
      <c r="O654" s="28">
        <f t="shared" si="80"/>
        <v>0.63500000000000001</v>
      </c>
      <c r="P654" s="19">
        <f>AA654*VLOOKUP($O654,AProperties!$A$8:$I$1007,VLOOKUP(Span,Data!$N$4:$Y$11,Data!$Y$1,FALSE),FALSE)</f>
        <v>0.44724631301818163</v>
      </c>
      <c r="Q654" s="19">
        <f>AB654*VLOOKUP($O654,AProperties!$A$8:$I$1007,VLOOKUP(Span,Data!$N$4:$Y$11,Data!$Y$1,FALSE),FALSE)</f>
        <v>0.63250180159167513</v>
      </c>
      <c r="R654" s="19">
        <f>AC654*VLOOKUP($O654,AProperties!$A$8:$I$1007,VLOOKUP(Span,Data!$N$4:$Y$11,Data!$Y$1,FALSE),FALSE)</f>
        <v>0.89449262603636326</v>
      </c>
      <c r="S654" s="19">
        <f>AD654*VLOOKUP($O654,AProperties!$A$8:$I$1007,VLOOKUP(Span,Data!$N$4:$Y$11,Data!$Y$1,FALSE),FALSE)</f>
        <v>1.0955252562356306</v>
      </c>
      <c r="T654" s="19">
        <f>AE654*VLOOKUP($O654,AProperties!$A$8:$I$1007,VLOOKUP(Span,Data!$N$4:$Y$11,Data!$Y$1,FALSE),FALSE)</f>
        <v>1.2650036031833503</v>
      </c>
      <c r="U654" s="19">
        <f>AF654*VLOOKUP($O654,AProperties!$A$8:$I$1007,VLOOKUP(Span,Data!$N$4:$Y$11,Data!$Y$1,FALSE),FALSE)</f>
        <v>1.4143170242500702</v>
      </c>
      <c r="V654" s="19">
        <f>AG654*VLOOKUP($O654,AProperties!$A$8:$I$1007,VLOOKUP(Span,Data!$N$4:$Y$11,Data!$Y$1,FALSE),FALSE)</f>
        <v>1.5493066752906892</v>
      </c>
      <c r="W654" s="19">
        <f>AH654*VLOOKUP($O654,AProperties!$A$8:$I$1007,VLOOKUP(Span,Data!$N$4:$Y$11,Data!$Y$1,FALSE),FALSE)</f>
        <v>1.67344247081189</v>
      </c>
      <c r="X654" s="19">
        <f>AI654*VLOOKUP($O654,AProperties!$A$8:$I$1007,VLOOKUP(Span,Data!$N$4:$Y$11,Data!$Y$1,FALSE),FALSE)</f>
        <v>1.7889852520727265</v>
      </c>
      <c r="Y654" s="19">
        <f>AJ654*VLOOKUP($O654,AProperties!$A$8:$I$1007,VLOOKUP(Span,Data!$N$4:$Y$11,Data!$Y$1,FALSE),FALSE)</f>
        <v>1.8975054047750253</v>
      </c>
      <c r="Z654" s="19">
        <f>AK654*VLOOKUP($O654,AProperties!$A$8:$I$1007,VLOOKUP(Span,Data!$N$4:$Y$11,Data!$Y$1,FALSE),FALSE)</f>
        <v>2.000146317189607</v>
      </c>
      <c r="AA654" s="19">
        <f>$I654*AA$19^0.5/VLOOKUP($O654,AProperties!$AY$8:$BG$1007,VLOOKUP(Span,Data!$N$4:$Y$11,Data!$Y$1,FALSE),FALSE)</f>
        <v>0.61643553968407228</v>
      </c>
      <c r="AB654" s="19">
        <f>$I654*AB$19^0.5/VLOOKUP($O654,AProperties!$AY$8:$BG$1007,VLOOKUP(Span,Data!$N$4:$Y$11,Data!$Y$1,FALSE),FALSE)</f>
        <v>0.87177150054999342</v>
      </c>
      <c r="AC654" s="19">
        <f>$I654*AC$19^0.5/VLOOKUP($O654,AProperties!$AY$8:$BG$1007,VLOOKUP(Span,Data!$N$4:$Y$11,Data!$Y$1,FALSE),FALSE)</f>
        <v>1.2328710793681446</v>
      </c>
      <c r="AD654" s="19">
        <f>$I654*AD$19^0.5/VLOOKUP($O654,AProperties!$AY$8:$BG$1007,VLOOKUP(Span,Data!$N$4:$Y$11,Data!$Y$1,FALSE),FALSE)</f>
        <v>1.5099525315431479</v>
      </c>
      <c r="AE654" s="19">
        <f>$I654*AE$19^0.5/VLOOKUP($O654,AProperties!$AY$8:$BG$1007,VLOOKUP(Span,Data!$N$4:$Y$11,Data!$Y$1,FALSE),FALSE)</f>
        <v>1.7435430010999868</v>
      </c>
      <c r="AF654" s="19">
        <f>$I654*AF$19^0.5/VLOOKUP($O654,AProperties!$AY$8:$BG$1007,VLOOKUP(Span,Data!$N$4:$Y$11,Data!$Y$1,FALSE),FALSE)</f>
        <v>1.9493403360767805</v>
      </c>
      <c r="AG654" s="19">
        <f>$I654*AG$19^0.5/VLOOKUP($O654,AProperties!$AY$8:$BG$1007,VLOOKUP(Span,Data!$N$4:$Y$11,Data!$Y$1,FALSE),FALSE)</f>
        <v>2.1353953486479087</v>
      </c>
      <c r="AH654" s="19">
        <f>$I654*AH$19^0.5/VLOOKUP($O654,AProperties!$AY$8:$BG$1007,VLOOKUP(Span,Data!$N$4:$Y$11,Data!$Y$1,FALSE),FALSE)</f>
        <v>2.3064905905288904</v>
      </c>
      <c r="AI654" s="19">
        <f>$I654*AI$19^0.5/VLOOKUP($O654,AProperties!$AY$8:$BG$1007,VLOOKUP(Span,Data!$N$4:$Y$11,Data!$Y$1,FALSE),FALSE)</f>
        <v>2.4657421587362891</v>
      </c>
      <c r="AJ654" s="19">
        <f>$I654*AJ$19^0.5/VLOOKUP($O654,AProperties!$AY$8:$BG$1007,VLOOKUP(Span,Data!$N$4:$Y$11,Data!$Y$1,FALSE),FALSE)</f>
        <v>2.6153145016499799</v>
      </c>
      <c r="AK654" s="19">
        <f>$I654*AK$19^0.5/VLOOKUP($O654,AProperties!$AY$8:$BG$1007,VLOOKUP(Span,Data!$N$4:$Y$11,Data!$Y$1,FALSE),FALSE)</f>
        <v>2.75678354096071</v>
      </c>
      <c r="AL654" s="47">
        <f t="shared" si="81"/>
        <v>0.63500000000000001</v>
      </c>
    </row>
    <row r="655" spans="1:38" x14ac:dyDescent="0.25">
      <c r="A655" s="15">
        <v>0.63600000000000001</v>
      </c>
      <c r="B655" s="116">
        <f>VLOOKUP($A655,APropertiesDimless!$A$7:$I$1007,VLOOKUP(Span,Data!$N$4:$Y$11,Data!$Y$1,FALSE),FALSE)</f>
        <v>0.75742982830914085</v>
      </c>
      <c r="C655" s="6">
        <f t="shared" si="77"/>
        <v>1.0147149141545704</v>
      </c>
      <c r="D655" s="116">
        <f>VLOOKUP($A655,AProperties!$AE$8:$AM$1007,VLOOKUP(Span,Data!$N$4:$Y$11,Data!$Y$1,FALSE),FALSE)</f>
        <v>0.74899822971802965</v>
      </c>
      <c r="E655" s="116">
        <f t="shared" si="78"/>
        <v>1.2422330395358123</v>
      </c>
      <c r="F655" s="117">
        <f t="shared" si="82"/>
        <v>2.0412581781301666</v>
      </c>
      <c r="G655" s="9"/>
      <c r="H655" s="15">
        <f t="shared" si="79"/>
        <v>0.63600000000000001</v>
      </c>
      <c r="I655" s="6">
        <f>VLOOKUP(H655,AProperties!$AO$8:$AW$1007,VLOOKUP(Span,Data!$N$4:$Y$11,Data!$Y$1,FALSE),FALSE)^(2/3)</f>
        <v>0.4263648959088327</v>
      </c>
      <c r="J655" s="15">
        <f>$I655*(Slope^0.5)/VLOOKUP($H655,AProperties!$AY$8:$BG$1007,VLOOKUP(Span,Data!$N$4:$Y$11,Data!$Y$1,FALSE),FALSE)</f>
        <v>1.5108602148023482</v>
      </c>
      <c r="K655" s="15">
        <f>$J655*VLOOKUP($H655,AProperties!$A$8:$I$1007,VLOOKUP(Span,Data!$N$4:$Y$11,Data!$Y$1,FALSE),FALSE)</f>
        <v>1.0976337272666934</v>
      </c>
      <c r="L655" s="15">
        <f t="shared" si="83"/>
        <v>1.5108602148023482</v>
      </c>
      <c r="M655" s="15">
        <f t="shared" si="84"/>
        <v>0.63600000000000001</v>
      </c>
      <c r="O655" s="28">
        <f t="shared" si="80"/>
        <v>0.63600000000000001</v>
      </c>
      <c r="P655" s="19">
        <f>AA655*VLOOKUP($O655,AProperties!$A$8:$I$1007,VLOOKUP(Span,Data!$N$4:$Y$11,Data!$Y$1,FALSE),FALSE)</f>
        <v>0.44810709271210558</v>
      </c>
      <c r="Q655" s="19">
        <f>AB655*VLOOKUP($O655,AProperties!$A$8:$I$1007,VLOOKUP(Span,Data!$N$4:$Y$11,Data!$Y$1,FALSE),FALSE)</f>
        <v>0.63371912790903762</v>
      </c>
      <c r="R655" s="19">
        <f>AC655*VLOOKUP($O655,AProperties!$A$8:$I$1007,VLOOKUP(Span,Data!$N$4:$Y$11,Data!$Y$1,FALSE),FALSE)</f>
        <v>0.89621418542421116</v>
      </c>
      <c r="S655" s="19">
        <f>AD655*VLOOKUP($O655,AProperties!$A$8:$I$1007,VLOOKUP(Span,Data!$N$4:$Y$11,Data!$Y$1,FALSE),FALSE)</f>
        <v>1.0976337272666934</v>
      </c>
      <c r="T655" s="19">
        <f>AE655*VLOOKUP($O655,AProperties!$A$8:$I$1007,VLOOKUP(Span,Data!$N$4:$Y$11,Data!$Y$1,FALSE),FALSE)</f>
        <v>1.2674382558180752</v>
      </c>
      <c r="U655" s="19">
        <f>AF655*VLOOKUP($O655,AProperties!$A$8:$I$1007,VLOOKUP(Span,Data!$N$4:$Y$11,Data!$Y$1,FALSE),FALSE)</f>
        <v>1.4170390486464921</v>
      </c>
      <c r="V655" s="19">
        <f>AG655*VLOOKUP($O655,AProperties!$A$8:$I$1007,VLOOKUP(Span,Data!$N$4:$Y$11,Data!$Y$1,FALSE),FALSE)</f>
        <v>1.5522885036186886</v>
      </c>
      <c r="W655" s="19">
        <f>AH655*VLOOKUP($O655,AProperties!$A$8:$I$1007,VLOOKUP(Span,Data!$N$4:$Y$11,Data!$Y$1,FALSE),FALSE)</f>
        <v>1.6766632135120456</v>
      </c>
      <c r="X655" s="19">
        <f>AI655*VLOOKUP($O655,AProperties!$A$8:$I$1007,VLOOKUP(Span,Data!$N$4:$Y$11,Data!$Y$1,FALSE),FALSE)</f>
        <v>1.7924283708484223</v>
      </c>
      <c r="Y655" s="19">
        <f>AJ655*VLOOKUP($O655,AProperties!$A$8:$I$1007,VLOOKUP(Span,Data!$N$4:$Y$11,Data!$Y$1,FALSE),FALSE)</f>
        <v>1.9011573837271127</v>
      </c>
      <c r="Z655" s="19">
        <f>AK655*VLOOKUP($O655,AProperties!$A$8:$I$1007,VLOOKUP(Span,Data!$N$4:$Y$11,Data!$Y$1,FALSE),FALSE)</f>
        <v>2.0039958410081375</v>
      </c>
      <c r="AA655" s="19">
        <f>$I655*AA$19^0.5/VLOOKUP($O655,AProperties!$AY$8:$BG$1007,VLOOKUP(Span,Data!$N$4:$Y$11,Data!$Y$1,FALSE),FALSE)</f>
        <v>0.61680609982292345</v>
      </c>
      <c r="AB655" s="19">
        <f>$I655*AB$19^0.5/VLOOKUP($O655,AProperties!$AY$8:$BG$1007,VLOOKUP(Span,Data!$N$4:$Y$11,Data!$Y$1,FALSE),FALSE)</f>
        <v>0.8722955517240315</v>
      </c>
      <c r="AC655" s="19">
        <f>$I655*AC$19^0.5/VLOOKUP($O655,AProperties!$AY$8:$BG$1007,VLOOKUP(Span,Data!$N$4:$Y$11,Data!$Y$1,FALSE),FALSE)</f>
        <v>1.2336121996458469</v>
      </c>
      <c r="AD655" s="19">
        <f>$I655*AD$19^0.5/VLOOKUP($O655,AProperties!$AY$8:$BG$1007,VLOOKUP(Span,Data!$N$4:$Y$11,Data!$Y$1,FALSE),FALSE)</f>
        <v>1.5108602148023482</v>
      </c>
      <c r="AE655" s="19">
        <f>$I655*AE$19^0.5/VLOOKUP($O655,AProperties!$AY$8:$BG$1007,VLOOKUP(Span,Data!$N$4:$Y$11,Data!$Y$1,FALSE),FALSE)</f>
        <v>1.744591103448063</v>
      </c>
      <c r="AF655" s="19">
        <f>$I655*AF$19^0.5/VLOOKUP($O655,AProperties!$AY$8:$BG$1007,VLOOKUP(Span,Data!$N$4:$Y$11,Data!$Y$1,FALSE),FALSE)</f>
        <v>1.9505121501256182</v>
      </c>
      <c r="AG655" s="19">
        <f>$I655*AG$19^0.5/VLOOKUP($O655,AProperties!$AY$8:$BG$1007,VLOOKUP(Span,Data!$N$4:$Y$11,Data!$Y$1,FALSE),FALSE)</f>
        <v>2.1366790066234085</v>
      </c>
      <c r="AH655" s="19">
        <f>$I655*AH$19^0.5/VLOOKUP($O655,AProperties!$AY$8:$BG$1007,VLOOKUP(Span,Data!$N$4:$Y$11,Data!$Y$1,FALSE),FALSE)</f>
        <v>2.3078770996096671</v>
      </c>
      <c r="AI655" s="19">
        <f>$I655*AI$19^0.5/VLOOKUP($O655,AProperties!$AY$8:$BG$1007,VLOOKUP(Span,Data!$N$4:$Y$11,Data!$Y$1,FALSE),FALSE)</f>
        <v>2.4672243992916938</v>
      </c>
      <c r="AJ655" s="19">
        <f>$I655*AJ$19^0.5/VLOOKUP($O655,AProperties!$AY$8:$BG$1007,VLOOKUP(Span,Data!$N$4:$Y$11,Data!$Y$1,FALSE),FALSE)</f>
        <v>2.6168866551720944</v>
      </c>
      <c r="AK655" s="19">
        <f>$I655*AK$19^0.5/VLOOKUP($O655,AProperties!$AY$8:$BG$1007,VLOOKUP(Span,Data!$N$4:$Y$11,Data!$Y$1,FALSE),FALSE)</f>
        <v>2.7584407362811558</v>
      </c>
      <c r="AL655" s="47">
        <f t="shared" si="81"/>
        <v>0.63600000000000001</v>
      </c>
    </row>
    <row r="656" spans="1:38" x14ac:dyDescent="0.25">
      <c r="A656" s="15">
        <v>0.63700000000000001</v>
      </c>
      <c r="B656" s="116">
        <f>VLOOKUP($A656,APropertiesDimless!$A$7:$I$1007,VLOOKUP(Span,Data!$N$4:$Y$11,Data!$Y$1,FALSE),FALSE)</f>
        <v>0.7592256739265959</v>
      </c>
      <c r="C656" s="6">
        <f t="shared" si="77"/>
        <v>1.0166128369632981</v>
      </c>
      <c r="D656" s="116">
        <f>VLOOKUP($A656,AProperties!$AE$8:$AM$1007,VLOOKUP(Span,Data!$N$4:$Y$11,Data!$Y$1,FALSE),FALSE)</f>
        <v>0.74998657947842173</v>
      </c>
      <c r="E656" s="116">
        <f t="shared" si="78"/>
        <v>1.2451916330827852</v>
      </c>
      <c r="F656" s="117">
        <f t="shared" si="82"/>
        <v>2.0463733878501262</v>
      </c>
      <c r="G656" s="9"/>
      <c r="H656" s="15">
        <f t="shared" si="79"/>
        <v>0.63700000000000001</v>
      </c>
      <c r="I656" s="6">
        <f>VLOOKUP(H656,AProperties!$AO$8:$AW$1007,VLOOKUP(Span,Data!$N$4:$Y$11,Data!$Y$1,FALSE),FALSE)^(2/3)</f>
        <v>0.42651808466044888</v>
      </c>
      <c r="J656" s="15">
        <f>$I656*(Slope^0.5)/VLOOKUP($H656,AProperties!$AY$8:$BG$1007,VLOOKUP(Span,Data!$N$4:$Y$11,Data!$Y$1,FALSE),FALSE)</f>
        <v>1.5117650268019784</v>
      </c>
      <c r="K656" s="15">
        <f>$J656*VLOOKUP($H656,AProperties!$A$8:$I$1007,VLOOKUP(Span,Data!$N$4:$Y$11,Data!$Y$1,FALSE),FALSE)</f>
        <v>1.0997403328526187</v>
      </c>
      <c r="L656" s="15">
        <f t="shared" si="83"/>
        <v>1.5117650268019784</v>
      </c>
      <c r="M656" s="15">
        <f t="shared" si="84"/>
        <v>0.63700000000000001</v>
      </c>
      <c r="O656" s="28">
        <f t="shared" si="80"/>
        <v>0.63700000000000001</v>
      </c>
      <c r="P656" s="19">
        <f>AA656*VLOOKUP($O656,AProperties!$A$8:$I$1007,VLOOKUP(Span,Data!$N$4:$Y$11,Data!$Y$1,FALSE),FALSE)</f>
        <v>0.44896711084124125</v>
      </c>
      <c r="Q656" s="19">
        <f>AB656*VLOOKUP($O656,AProperties!$A$8:$I$1007,VLOOKUP(Span,Data!$N$4:$Y$11,Data!$Y$1,FALSE),FALSE)</f>
        <v>0.63493537721114812</v>
      </c>
      <c r="R656" s="19">
        <f>AC656*VLOOKUP($O656,AProperties!$A$8:$I$1007,VLOOKUP(Span,Data!$N$4:$Y$11,Data!$Y$1,FALSE),FALSE)</f>
        <v>0.89793422168248249</v>
      </c>
      <c r="S656" s="19">
        <f>AD656*VLOOKUP($O656,AProperties!$A$8:$I$1007,VLOOKUP(Span,Data!$N$4:$Y$11,Data!$Y$1,FALSE),FALSE)</f>
        <v>1.0997403328526187</v>
      </c>
      <c r="T656" s="19">
        <f>AE656*VLOOKUP($O656,AProperties!$A$8:$I$1007,VLOOKUP(Span,Data!$N$4:$Y$11,Data!$Y$1,FALSE),FALSE)</f>
        <v>1.2698707544222962</v>
      </c>
      <c r="U656" s="19">
        <f>AF656*VLOOKUP($O656,AProperties!$A$8:$I$1007,VLOOKUP(Span,Data!$N$4:$Y$11,Data!$Y$1,FALSE),FALSE)</f>
        <v>1.4197586647635978</v>
      </c>
      <c r="V656" s="19">
        <f>AG656*VLOOKUP($O656,AProperties!$A$8:$I$1007,VLOOKUP(Span,Data!$N$4:$Y$11,Data!$Y$1,FALSE),FALSE)</f>
        <v>1.5552676938088752</v>
      </c>
      <c r="W656" s="19">
        <f>AH656*VLOOKUP($O656,AProperties!$A$8:$I$1007,VLOOKUP(Span,Data!$N$4:$Y$11,Data!$Y$1,FALSE),FALSE)</f>
        <v>1.6798811066976855</v>
      </c>
      <c r="X656" s="19">
        <f>AI656*VLOOKUP($O656,AProperties!$A$8:$I$1007,VLOOKUP(Span,Data!$N$4:$Y$11,Data!$Y$1,FALSE),FALSE)</f>
        <v>1.795868443364965</v>
      </c>
      <c r="Y656" s="19">
        <f>AJ656*VLOOKUP($O656,AProperties!$A$8:$I$1007,VLOOKUP(Span,Data!$N$4:$Y$11,Data!$Y$1,FALSE),FALSE)</f>
        <v>1.9048061316334439</v>
      </c>
      <c r="Z656" s="19">
        <f>AK656*VLOOKUP($O656,AProperties!$A$8:$I$1007,VLOOKUP(Span,Data!$N$4:$Y$11,Data!$Y$1,FALSE),FALSE)</f>
        <v>2.0078419590053964</v>
      </c>
      <c r="AA656" s="19">
        <f>$I656*AA$19^0.5/VLOOKUP($O656,AProperties!$AY$8:$BG$1007,VLOOKUP(Span,Data!$N$4:$Y$11,Data!$Y$1,FALSE),FALSE)</f>
        <v>0.61717548777496367</v>
      </c>
      <c r="AB656" s="19">
        <f>$I656*AB$19^0.5/VLOOKUP($O656,AProperties!$AY$8:$BG$1007,VLOOKUP(Span,Data!$N$4:$Y$11,Data!$Y$1,FALSE),FALSE)</f>
        <v>0.87281794517558409</v>
      </c>
      <c r="AC656" s="19">
        <f>$I656*AC$19^0.5/VLOOKUP($O656,AProperties!$AY$8:$BG$1007,VLOOKUP(Span,Data!$N$4:$Y$11,Data!$Y$1,FALSE),FALSE)</f>
        <v>1.2343509755499273</v>
      </c>
      <c r="AD656" s="19">
        <f>$I656*AD$19^0.5/VLOOKUP($O656,AProperties!$AY$8:$BG$1007,VLOOKUP(Span,Data!$N$4:$Y$11,Data!$Y$1,FALSE),FALSE)</f>
        <v>1.5117650268019784</v>
      </c>
      <c r="AE656" s="19">
        <f>$I656*AE$19^0.5/VLOOKUP($O656,AProperties!$AY$8:$BG$1007,VLOOKUP(Span,Data!$N$4:$Y$11,Data!$Y$1,FALSE),FALSE)</f>
        <v>1.7456358903511682</v>
      </c>
      <c r="AF656" s="19">
        <f>$I656*AF$19^0.5/VLOOKUP($O656,AProperties!$AY$8:$BG$1007,VLOOKUP(Span,Data!$N$4:$Y$11,Data!$Y$1,FALSE),FALSE)</f>
        <v>1.9516802573942904</v>
      </c>
      <c r="AG656" s="19">
        <f>$I656*AG$19^0.5/VLOOKUP($O656,AProperties!$AY$8:$BG$1007,VLOOKUP(Span,Data!$N$4:$Y$11,Data!$Y$1,FALSE),FALSE)</f>
        <v>2.1379586040246834</v>
      </c>
      <c r="AH656" s="19">
        <f>$I656*AH$19^0.5/VLOOKUP($O656,AProperties!$AY$8:$BG$1007,VLOOKUP(Span,Data!$N$4:$Y$11,Data!$Y$1,FALSE),FALSE)</f>
        <v>2.3092592227690036</v>
      </c>
      <c r="AI656" s="19">
        <f>$I656*AI$19^0.5/VLOOKUP($O656,AProperties!$AY$8:$BG$1007,VLOOKUP(Span,Data!$N$4:$Y$11,Data!$Y$1,FALSE),FALSE)</f>
        <v>2.4687019510998547</v>
      </c>
      <c r="AJ656" s="19">
        <f>$I656*AJ$19^0.5/VLOOKUP($O656,AProperties!$AY$8:$BG$1007,VLOOKUP(Span,Data!$N$4:$Y$11,Data!$Y$1,FALSE),FALSE)</f>
        <v>2.6184538355267519</v>
      </c>
      <c r="AK656" s="19">
        <f>$I656*AK$19^0.5/VLOOKUP($O656,AProperties!$AY$8:$BG$1007,VLOOKUP(Span,Data!$N$4:$Y$11,Data!$Y$1,FALSE),FALSE)</f>
        <v>2.7600926894228186</v>
      </c>
      <c r="AL656" s="47">
        <f t="shared" si="81"/>
        <v>0.63700000000000001</v>
      </c>
    </row>
    <row r="657" spans="1:38" x14ac:dyDescent="0.25">
      <c r="A657" s="15">
        <v>0.63800000000000001</v>
      </c>
      <c r="B657" s="116">
        <f>VLOOKUP($A657,APropertiesDimless!$A$7:$I$1007,VLOOKUP(Span,Data!$N$4:$Y$11,Data!$Y$1,FALSE),FALSE)</f>
        <v>0.76102645265332913</v>
      </c>
      <c r="C657" s="6">
        <f t="shared" si="77"/>
        <v>1.0185132263266645</v>
      </c>
      <c r="D657" s="116">
        <f>VLOOKUP($A657,AProperties!$AE$8:$AM$1007,VLOOKUP(Span,Data!$N$4:$Y$11,Data!$Y$1,FALSE),FALSE)</f>
        <v>0.75097389055924424</v>
      </c>
      <c r="E657" s="116">
        <f t="shared" si="78"/>
        <v>1.2481679810549486</v>
      </c>
      <c r="F657" s="117">
        <f t="shared" si="82"/>
        <v>2.0514959257041085</v>
      </c>
      <c r="G657" s="9"/>
      <c r="H657" s="15">
        <f t="shared" si="79"/>
        <v>0.63800000000000001</v>
      </c>
      <c r="I657" s="6">
        <f>VLOOKUP(H657,AProperties!$AO$8:$AW$1007,VLOOKUP(Span,Data!$N$4:$Y$11,Data!$Y$1,FALSE),FALSE)^(2/3)</f>
        <v>0.42667038080369396</v>
      </c>
      <c r="J657" s="15">
        <f>$I657*(Slope^0.5)/VLOOKUP($H657,AProperties!$AY$8:$BG$1007,VLOOKUP(Span,Data!$N$4:$Y$11,Data!$Y$1,FALSE),FALSE)</f>
        <v>1.5126669662762409</v>
      </c>
      <c r="K657" s="15">
        <f>$J657*VLOOKUP($H657,AProperties!$A$8:$I$1007,VLOOKUP(Span,Data!$N$4:$Y$11,Data!$Y$1,FALSE),FALSE)</f>
        <v>1.1018450568879725</v>
      </c>
      <c r="L657" s="15">
        <f t="shared" si="83"/>
        <v>1.5126669662762409</v>
      </c>
      <c r="M657" s="15">
        <f t="shared" si="84"/>
        <v>0.63800000000000001</v>
      </c>
      <c r="O657" s="28">
        <f t="shared" si="80"/>
        <v>0.63800000000000001</v>
      </c>
      <c r="P657" s="19">
        <f>AA657*VLOOKUP($O657,AProperties!$A$8:$I$1007,VLOOKUP(Span,Data!$N$4:$Y$11,Data!$Y$1,FALSE),FALSE)</f>
        <v>0.44982636083057265</v>
      </c>
      <c r="Q657" s="19">
        <f>AB657*VLOOKUP($O657,AProperties!$A$8:$I$1007,VLOOKUP(Span,Data!$N$4:$Y$11,Data!$Y$1,FALSE),FALSE)</f>
        <v>0.63615054019952944</v>
      </c>
      <c r="R657" s="19">
        <f>AC657*VLOOKUP($O657,AProperties!$A$8:$I$1007,VLOOKUP(Span,Data!$N$4:$Y$11,Data!$Y$1,FALSE),FALSE)</f>
        <v>0.89965272166114529</v>
      </c>
      <c r="S657" s="19">
        <f>AD657*VLOOKUP($O657,AProperties!$A$8:$I$1007,VLOOKUP(Span,Data!$N$4:$Y$11,Data!$Y$1,FALSE),FALSE)</f>
        <v>1.1018450568879725</v>
      </c>
      <c r="T657" s="19">
        <f>AE657*VLOOKUP($O657,AProperties!$A$8:$I$1007,VLOOKUP(Span,Data!$N$4:$Y$11,Data!$Y$1,FALSE),FALSE)</f>
        <v>1.2723010803990589</v>
      </c>
      <c r="U657" s="19">
        <f>AF657*VLOOKUP($O657,AProperties!$A$8:$I$1007,VLOOKUP(Span,Data!$N$4:$Y$11,Data!$Y$1,FALSE),FALSE)</f>
        <v>1.4224758518093603</v>
      </c>
      <c r="V657" s="19">
        <f>AG657*VLOOKUP($O657,AProperties!$A$8:$I$1007,VLOOKUP(Span,Data!$N$4:$Y$11,Data!$Y$1,FALSE),FALSE)</f>
        <v>1.5582442230847255</v>
      </c>
      <c r="W657" s="19">
        <f>AH657*VLOOKUP($O657,AProperties!$A$8:$I$1007,VLOOKUP(Span,Data!$N$4:$Y$11,Data!$Y$1,FALSE),FALSE)</f>
        <v>1.6830961257673525</v>
      </c>
      <c r="X657" s="19">
        <f>AI657*VLOOKUP($O657,AProperties!$A$8:$I$1007,VLOOKUP(Span,Data!$N$4:$Y$11,Data!$Y$1,FALSE),FALSE)</f>
        <v>1.7993054433222906</v>
      </c>
      <c r="Y657" s="19">
        <f>AJ657*VLOOKUP($O657,AProperties!$A$8:$I$1007,VLOOKUP(Span,Data!$N$4:$Y$11,Data!$Y$1,FALSE),FALSE)</f>
        <v>1.9084516205985884</v>
      </c>
      <c r="Z657" s="19">
        <f>AK657*VLOOKUP($O657,AProperties!$A$8:$I$1007,VLOOKUP(Span,Data!$N$4:$Y$11,Data!$Y$1,FALSE),FALSE)</f>
        <v>2.0116846417770189</v>
      </c>
      <c r="AA657" s="19">
        <f>$I657*AA$19^0.5/VLOOKUP($O657,AProperties!$AY$8:$BG$1007,VLOOKUP(Span,Data!$N$4:$Y$11,Data!$Y$1,FALSE),FALSE)</f>
        <v>0.6175437030234332</v>
      </c>
      <c r="AB657" s="19">
        <f>$I657*AB$19^0.5/VLOOKUP($O657,AProperties!$AY$8:$BG$1007,VLOOKUP(Span,Data!$N$4:$Y$11,Data!$Y$1,FALSE),FALSE)</f>
        <v>0.8733386801738422</v>
      </c>
      <c r="AC657" s="19">
        <f>$I657*AC$19^0.5/VLOOKUP($O657,AProperties!$AY$8:$BG$1007,VLOOKUP(Span,Data!$N$4:$Y$11,Data!$Y$1,FALSE),FALSE)</f>
        <v>1.2350874060468664</v>
      </c>
      <c r="AD657" s="19">
        <f>$I657*AD$19^0.5/VLOOKUP($O657,AProperties!$AY$8:$BG$1007,VLOOKUP(Span,Data!$N$4:$Y$11,Data!$Y$1,FALSE),FALSE)</f>
        <v>1.5126669662762409</v>
      </c>
      <c r="AE657" s="19">
        <f>$I657*AE$19^0.5/VLOOKUP($O657,AProperties!$AY$8:$BG$1007,VLOOKUP(Span,Data!$N$4:$Y$11,Data!$Y$1,FALSE),FALSE)</f>
        <v>1.7466773603476844</v>
      </c>
      <c r="AF657" s="19">
        <f>$I657*AF$19^0.5/VLOOKUP($O657,AProperties!$AY$8:$BG$1007,VLOOKUP(Span,Data!$N$4:$Y$11,Data!$Y$1,FALSE),FALSE)</f>
        <v>1.9528446562486588</v>
      </c>
      <c r="AG657" s="19">
        <f>$I657*AG$19^0.5/VLOOKUP($O657,AProperties!$AY$8:$BG$1007,VLOOKUP(Span,Data!$N$4:$Y$11,Data!$Y$1,FALSE),FALSE)</f>
        <v>2.1392341390616254</v>
      </c>
      <c r="AH657" s="19">
        <f>$I657*AH$19^0.5/VLOOKUP($O657,AProperties!$AY$8:$BG$1007,VLOOKUP(Span,Data!$N$4:$Y$11,Data!$Y$1,FALSE),FALSE)</f>
        <v>2.3106369580733621</v>
      </c>
      <c r="AI657" s="19">
        <f>$I657*AI$19^0.5/VLOOKUP($O657,AProperties!$AY$8:$BG$1007,VLOOKUP(Span,Data!$N$4:$Y$11,Data!$Y$1,FALSE),FALSE)</f>
        <v>2.4701748120937328</v>
      </c>
      <c r="AJ657" s="19">
        <f>$I657*AJ$19^0.5/VLOOKUP($O657,AProperties!$AY$8:$BG$1007,VLOOKUP(Span,Data!$N$4:$Y$11,Data!$Y$1,FALSE),FALSE)</f>
        <v>2.6200160405215267</v>
      </c>
      <c r="AK657" s="19">
        <f>$I657*AK$19^0.5/VLOOKUP($O657,AProperties!$AY$8:$BG$1007,VLOOKUP(Span,Data!$N$4:$Y$11,Data!$Y$1,FALSE),FALSE)</f>
        <v>2.7617393980746785</v>
      </c>
      <c r="AL657" s="47">
        <f t="shared" si="81"/>
        <v>0.63800000000000001</v>
      </c>
    </row>
    <row r="658" spans="1:38" x14ac:dyDescent="0.25">
      <c r="A658" s="15">
        <v>0.63900000000000001</v>
      </c>
      <c r="B658" s="116">
        <f>VLOOKUP($A658,APropertiesDimless!$A$7:$I$1007,VLOOKUP(Span,Data!$N$4:$Y$11,Data!$Y$1,FALSE),FALSE)</f>
        <v>0.76283219992102058</v>
      </c>
      <c r="C658" s="6">
        <f t="shared" si="77"/>
        <v>1.0204160999605103</v>
      </c>
      <c r="D658" s="116">
        <f>VLOOKUP($A658,AProperties!$AE$8:$AM$1007,VLOOKUP(Span,Data!$N$4:$Y$11,Data!$Y$1,FALSE),FALSE)</f>
        <v>0.75196016008987754</v>
      </c>
      <c r="E658" s="116">
        <f t="shared" si="78"/>
        <v>1.2511626746728861</v>
      </c>
      <c r="F658" s="117">
        <f t="shared" si="82"/>
        <v>2.0566258230100578</v>
      </c>
      <c r="G658" s="9"/>
      <c r="H658" s="15">
        <f t="shared" si="79"/>
        <v>0.63900000000000001</v>
      </c>
      <c r="I658" s="6">
        <f>VLOOKUP(H658,AProperties!$AO$8:$AW$1007,VLOOKUP(Span,Data!$N$4:$Y$11,Data!$Y$1,FALSE),FALSE)^(2/3)</f>
        <v>0.42682178424606732</v>
      </c>
      <c r="J658" s="15">
        <f>$I658*(Slope^0.5)/VLOOKUP($H658,AProperties!$AY$8:$BG$1007,VLOOKUP(Span,Data!$N$4:$Y$11,Data!$Y$1,FALSE),FALSE)</f>
        <v>1.5135660319300717</v>
      </c>
      <c r="K658" s="15">
        <f>$J658*VLOOKUP($H658,AProperties!$A$8:$I$1007,VLOOKUP(Span,Data!$N$4:$Y$11,Data!$Y$1,FALSE),FALSE)</f>
        <v>1.1039478832351814</v>
      </c>
      <c r="L658" s="15">
        <f t="shared" si="83"/>
        <v>1.5135660319300717</v>
      </c>
      <c r="M658" s="15">
        <f t="shared" si="84"/>
        <v>0.63900000000000001</v>
      </c>
      <c r="O658" s="28">
        <f t="shared" si="80"/>
        <v>0.63900000000000001</v>
      </c>
      <c r="P658" s="19">
        <f>AA658*VLOOKUP($O658,AProperties!$A$8:$I$1007,VLOOKUP(Span,Data!$N$4:$Y$11,Data!$Y$1,FALSE),FALSE)</f>
        <v>0.45068483609196308</v>
      </c>
      <c r="Q658" s="19">
        <f>AB658*VLOOKUP($O658,AProperties!$A$8:$I$1007,VLOOKUP(Span,Data!$N$4:$Y$11,Data!$Y$1,FALSE),FALSE)</f>
        <v>0.63736460755714952</v>
      </c>
      <c r="R658" s="19">
        <f>AC658*VLOOKUP($O658,AProperties!$A$8:$I$1007,VLOOKUP(Span,Data!$N$4:$Y$11,Data!$Y$1,FALSE),FALSE)</f>
        <v>0.90136967218392616</v>
      </c>
      <c r="S658" s="19">
        <f>AD658*VLOOKUP($O658,AProperties!$A$8:$I$1007,VLOOKUP(Span,Data!$N$4:$Y$11,Data!$Y$1,FALSE),FALSE)</f>
        <v>1.1039478832351814</v>
      </c>
      <c r="T658" s="19">
        <f>AE658*VLOOKUP($O658,AProperties!$A$8:$I$1007,VLOOKUP(Span,Data!$N$4:$Y$11,Data!$Y$1,FALSE),FALSE)</f>
        <v>1.274729215114299</v>
      </c>
      <c r="U658" s="19">
        <f>AF658*VLOOKUP($O658,AProperties!$A$8:$I$1007,VLOOKUP(Span,Data!$N$4:$Y$11,Data!$Y$1,FALSE),FALSE)</f>
        <v>1.4251905889502625</v>
      </c>
      <c r="V658" s="19">
        <f>AG658*VLOOKUP($O658,AProperties!$A$8:$I$1007,VLOOKUP(Span,Data!$N$4:$Y$11,Data!$Y$1,FALSE),FALSE)</f>
        <v>1.5612180686242636</v>
      </c>
      <c r="W658" s="19">
        <f>AH658*VLOOKUP($O658,AProperties!$A$8:$I$1007,VLOOKUP(Span,Data!$N$4:$Y$11,Data!$Y$1,FALSE),FALSE)</f>
        <v>1.6863082460704968</v>
      </c>
      <c r="X658" s="19">
        <f>AI658*VLOOKUP($O658,AProperties!$A$8:$I$1007,VLOOKUP(Span,Data!$N$4:$Y$11,Data!$Y$1,FALSE),FALSE)</f>
        <v>1.8027393443678523</v>
      </c>
      <c r="Y658" s="19">
        <f>AJ658*VLOOKUP($O658,AProperties!$A$8:$I$1007,VLOOKUP(Span,Data!$N$4:$Y$11,Data!$Y$1,FALSE),FALSE)</f>
        <v>1.9120938226714483</v>
      </c>
      <c r="Z658" s="19">
        <f>AK658*VLOOKUP($O658,AProperties!$A$8:$I$1007,VLOOKUP(Span,Data!$N$4:$Y$11,Data!$Y$1,FALSE),FALSE)</f>
        <v>2.0155238598599601</v>
      </c>
      <c r="AA658" s="19">
        <f>$I658*AA$19^0.5/VLOOKUP($O658,AProperties!$AY$8:$BG$1007,VLOOKUP(Span,Data!$N$4:$Y$11,Data!$Y$1,FALSE),FALSE)</f>
        <v>0.6179107450396244</v>
      </c>
      <c r="AB658" s="19">
        <f>$I658*AB$19^0.5/VLOOKUP($O658,AProperties!$AY$8:$BG$1007,VLOOKUP(Span,Data!$N$4:$Y$11,Data!$Y$1,FALSE),FALSE)</f>
        <v>0.87385775597110049</v>
      </c>
      <c r="AC658" s="19">
        <f>$I658*AC$19^0.5/VLOOKUP($O658,AProperties!$AY$8:$BG$1007,VLOOKUP(Span,Data!$N$4:$Y$11,Data!$Y$1,FALSE),FALSE)</f>
        <v>1.2358214900792488</v>
      </c>
      <c r="AD658" s="19">
        <f>$I658*AD$19^0.5/VLOOKUP($O658,AProperties!$AY$8:$BG$1007,VLOOKUP(Span,Data!$N$4:$Y$11,Data!$Y$1,FALSE),FALSE)</f>
        <v>1.5135660319300717</v>
      </c>
      <c r="AE658" s="19">
        <f>$I658*AE$19^0.5/VLOOKUP($O658,AProperties!$AY$8:$BG$1007,VLOOKUP(Span,Data!$N$4:$Y$11,Data!$Y$1,FALSE),FALSE)</f>
        <v>1.747715511942201</v>
      </c>
      <c r="AF658" s="19">
        <f>$I658*AF$19^0.5/VLOOKUP($O658,AProperties!$AY$8:$BG$1007,VLOOKUP(Span,Data!$N$4:$Y$11,Data!$Y$1,FALSE),FALSE)</f>
        <v>1.9540053450168033</v>
      </c>
      <c r="AG658" s="19">
        <f>$I658*AG$19^0.5/VLOOKUP($O658,AProperties!$AY$8:$BG$1007,VLOOKUP(Span,Data!$N$4:$Y$11,Data!$Y$1,FALSE),FALSE)</f>
        <v>2.1405056099027364</v>
      </c>
      <c r="AH658" s="19">
        <f>$I658*AH$19^0.5/VLOOKUP($O658,AProperties!$AY$8:$BG$1007,VLOOKUP(Span,Data!$N$4:$Y$11,Data!$Y$1,FALSE),FALSE)</f>
        <v>2.3120103035445005</v>
      </c>
      <c r="AI658" s="19">
        <f>$I658*AI$19^0.5/VLOOKUP($O658,AProperties!$AY$8:$BG$1007,VLOOKUP(Span,Data!$N$4:$Y$11,Data!$Y$1,FALSE),FALSE)</f>
        <v>2.4716429801584976</v>
      </c>
      <c r="AJ658" s="19">
        <f>$I658*AJ$19^0.5/VLOOKUP($O658,AProperties!$AY$8:$BG$1007,VLOOKUP(Span,Data!$N$4:$Y$11,Data!$Y$1,FALSE),FALSE)</f>
        <v>2.621573267913301</v>
      </c>
      <c r="AK658" s="19">
        <f>$I658*AK$19^0.5/VLOOKUP($O658,AProperties!$AY$8:$BG$1007,VLOOKUP(Span,Data!$N$4:$Y$11,Data!$Y$1,FALSE),FALSE)</f>
        <v>2.7633808598722824</v>
      </c>
      <c r="AL658" s="47">
        <f t="shared" si="81"/>
        <v>0.63900000000000001</v>
      </c>
    </row>
    <row r="659" spans="1:38" x14ac:dyDescent="0.25">
      <c r="A659" s="15">
        <v>0.64</v>
      </c>
      <c r="B659" s="116">
        <f>VLOOKUP($A659,APropertiesDimless!$A$7:$I$1007,VLOOKUP(Span,Data!$N$4:$Y$11,Data!$Y$1,FALSE),FALSE)</f>
        <v>0.76464295150488026</v>
      </c>
      <c r="C659" s="6">
        <f t="shared" si="77"/>
        <v>1.0223214757524401</v>
      </c>
      <c r="D659" s="116">
        <f>VLOOKUP($A659,AProperties!$AE$8:$AM$1007,VLOOKUP(Span,Data!$N$4:$Y$11,Data!$Y$1,FALSE),FALSE)</f>
        <v>0.75294538519059928</v>
      </c>
      <c r="E659" s="116">
        <f t="shared" si="78"/>
        <v>1.2541763102376382</v>
      </c>
      <c r="F659" s="117">
        <f t="shared" si="82"/>
        <v>2.0617631114515764</v>
      </c>
      <c r="G659" s="9"/>
      <c r="H659" s="15">
        <f t="shared" si="79"/>
        <v>0.64</v>
      </c>
      <c r="I659" s="6">
        <f>VLOOKUP(H659,AProperties!$AO$8:$AW$1007,VLOOKUP(Span,Data!$N$4:$Y$11,Data!$Y$1,FALSE),FALSE)^(2/3)</f>
        <v>0.42697229488465521</v>
      </c>
      <c r="J659" s="15">
        <f>$I659*(Slope^0.5)/VLOOKUP($H659,AProperties!$AY$8:$BG$1007,VLOOKUP(Span,Data!$N$4:$Y$11,Data!$Y$1,FALSE),FALSE)</f>
        <v>1.5144622224390127</v>
      </c>
      <c r="K659" s="15">
        <f>$J659*VLOOKUP($H659,AProperties!$A$8:$I$1007,VLOOKUP(Span,Data!$N$4:$Y$11,Data!$Y$1,FALSE),FALSE)</f>
        <v>1.1060487957242657</v>
      </c>
      <c r="L659" s="15">
        <f t="shared" si="83"/>
        <v>1.5144622224390127</v>
      </c>
      <c r="M659" s="15">
        <f t="shared" si="84"/>
        <v>0.64</v>
      </c>
      <c r="O659" s="28">
        <f t="shared" si="80"/>
        <v>0.64</v>
      </c>
      <c r="P659" s="19">
        <f>AA659*VLOOKUP($O659,AProperties!$A$8:$I$1007,VLOOKUP(Span,Data!$N$4:$Y$11,Data!$Y$1,FALSE),FALSE)</f>
        <v>0.45154253002404598</v>
      </c>
      <c r="Q659" s="19">
        <f>AB659*VLOOKUP($O659,AProperties!$A$8:$I$1007,VLOOKUP(Span,Data!$N$4:$Y$11,Data!$Y$1,FALSE),FALSE)</f>
        <v>0.6385775699482662</v>
      </c>
      <c r="R659" s="19">
        <f>AC659*VLOOKUP($O659,AProperties!$A$8:$I$1007,VLOOKUP(Span,Data!$N$4:$Y$11,Data!$Y$1,FALSE),FALSE)</f>
        <v>0.90308506004809197</v>
      </c>
      <c r="S659" s="19">
        <f>AD659*VLOOKUP($O659,AProperties!$A$8:$I$1007,VLOOKUP(Span,Data!$N$4:$Y$11,Data!$Y$1,FALSE),FALSE)</f>
        <v>1.1060487957242657</v>
      </c>
      <c r="T659" s="19">
        <f>AE659*VLOOKUP($O659,AProperties!$A$8:$I$1007,VLOOKUP(Span,Data!$N$4:$Y$11,Data!$Y$1,FALSE),FALSE)</f>
        <v>1.2771551398965324</v>
      </c>
      <c r="U659" s="19">
        <f>AF659*VLOOKUP($O659,AProperties!$A$8:$I$1007,VLOOKUP(Span,Data!$N$4:$Y$11,Data!$Y$1,FALSE),FALSE)</f>
        <v>1.4279028553109503</v>
      </c>
      <c r="V659" s="19">
        <f>AG659*VLOOKUP($O659,AProperties!$A$8:$I$1007,VLOOKUP(Span,Data!$N$4:$Y$11,Data!$Y$1,FALSE),FALSE)</f>
        <v>1.5641892075596857</v>
      </c>
      <c r="W659" s="19">
        <f>AH659*VLOOKUP($O659,AProperties!$A$8:$I$1007,VLOOKUP(Span,Data!$N$4:$Y$11,Data!$Y$1,FALSE),FALSE)</f>
        <v>1.6895174429070661</v>
      </c>
      <c r="X659" s="19">
        <f>AI659*VLOOKUP($O659,AProperties!$A$8:$I$1007,VLOOKUP(Span,Data!$N$4:$Y$11,Data!$Y$1,FALSE),FALSE)</f>
        <v>1.8061701200961839</v>
      </c>
      <c r="Y659" s="19">
        <f>AJ659*VLOOKUP($O659,AProperties!$A$8:$I$1007,VLOOKUP(Span,Data!$N$4:$Y$11,Data!$Y$1,FALSE),FALSE)</f>
        <v>1.9157327098447989</v>
      </c>
      <c r="Z659" s="19">
        <f>AK659*VLOOKUP($O659,AProperties!$A$8:$I$1007,VLOOKUP(Span,Data!$N$4:$Y$11,Data!$Y$1,FALSE),FALSE)</f>
        <v>2.0193595837320131</v>
      </c>
      <c r="AA659" s="19">
        <f>$I659*AA$19^0.5/VLOOKUP($O659,AProperties!$AY$8:$BG$1007,VLOOKUP(Span,Data!$N$4:$Y$11,Data!$Y$1,FALSE),FALSE)</f>
        <v>0.61827661328282968</v>
      </c>
      <c r="AB659" s="19">
        <f>$I659*AB$19^0.5/VLOOKUP($O659,AProperties!$AY$8:$BG$1007,VLOOKUP(Span,Data!$N$4:$Y$11,Data!$Y$1,FALSE),FALSE)</f>
        <v>0.87437517180268298</v>
      </c>
      <c r="AC659" s="19">
        <f>$I659*AC$19^0.5/VLOOKUP($O659,AProperties!$AY$8:$BG$1007,VLOOKUP(Span,Data!$N$4:$Y$11,Data!$Y$1,FALSE),FALSE)</f>
        <v>1.2365532265656594</v>
      </c>
      <c r="AD659" s="19">
        <f>$I659*AD$19^0.5/VLOOKUP($O659,AProperties!$AY$8:$BG$1007,VLOOKUP(Span,Data!$N$4:$Y$11,Data!$Y$1,FALSE),FALSE)</f>
        <v>1.5144622224390127</v>
      </c>
      <c r="AE659" s="19">
        <f>$I659*AE$19^0.5/VLOOKUP($O659,AProperties!$AY$8:$BG$1007,VLOOKUP(Span,Data!$N$4:$Y$11,Data!$Y$1,FALSE),FALSE)</f>
        <v>1.748750343605366</v>
      </c>
      <c r="AF659" s="19">
        <f>$I659*AF$19^0.5/VLOOKUP($O659,AProperties!$AY$8:$BG$1007,VLOOKUP(Span,Data!$N$4:$Y$11,Data!$Y$1,FALSE),FALSE)</f>
        <v>1.9551623219888565</v>
      </c>
      <c r="AG659" s="19">
        <f>$I659*AG$19^0.5/VLOOKUP($O659,AProperties!$AY$8:$BG$1007,VLOOKUP(Span,Data!$N$4:$Y$11,Data!$Y$1,FALSE),FALSE)</f>
        <v>2.1417730146749512</v>
      </c>
      <c r="AH659" s="19">
        <f>$I659*AH$19^0.5/VLOOKUP($O659,AProperties!$AY$8:$BG$1007,VLOOKUP(Span,Data!$N$4:$Y$11,Data!$Y$1,FALSE),FALSE)</f>
        <v>2.3133792571592755</v>
      </c>
      <c r="AI659" s="19">
        <f>$I659*AI$19^0.5/VLOOKUP($O659,AProperties!$AY$8:$BG$1007,VLOOKUP(Span,Data!$N$4:$Y$11,Data!$Y$1,FALSE),FALSE)</f>
        <v>2.4731064531313187</v>
      </c>
      <c r="AJ659" s="19">
        <f>$I659*AJ$19^0.5/VLOOKUP($O659,AProperties!$AY$8:$BG$1007,VLOOKUP(Span,Data!$N$4:$Y$11,Data!$Y$1,FALSE),FALSE)</f>
        <v>2.6231255154080491</v>
      </c>
      <c r="AK659" s="19">
        <f>$I659*AK$19^0.5/VLOOKUP($O659,AProperties!$AY$8:$BG$1007,VLOOKUP(Span,Data!$N$4:$Y$11,Data!$Y$1,FALSE),FALSE)</f>
        <v>2.7650170723975132</v>
      </c>
      <c r="AL659" s="47">
        <f t="shared" si="81"/>
        <v>0.64</v>
      </c>
    </row>
    <row r="660" spans="1:38" x14ac:dyDescent="0.25">
      <c r="A660" s="15">
        <v>0.64100000000000001</v>
      </c>
      <c r="B660" s="116">
        <f>VLOOKUP($A660,APropertiesDimless!$A$7:$I$1007,VLOOKUP(Span,Data!$N$4:$Y$11,Data!$Y$1,FALSE),FALSE)</f>
        <v>0.76645874352796561</v>
      </c>
      <c r="C660" s="6">
        <f t="shared" ref="C660:C723" si="85">A660+B660/2</f>
        <v>1.0242293717639828</v>
      </c>
      <c r="D660" s="116">
        <f>VLOOKUP($A660,AProperties!$AE$8:$AM$1007,VLOOKUP(Span,Data!$N$4:$Y$11,Data!$Y$1,FALSE),FALSE)</f>
        <v>0.7539295629725179</v>
      </c>
      <c r="E660" s="116">
        <f t="shared" ref="E660:E723" si="86">IF($F660&lt;=1.93,MAX($C660+K*(1.811*$F660)^M+SCor*Slope,0),IF($F660&gt;=2.21,cc*(1.811*$F660)^2+Y+SCor*Slope,p*$F660^3+q*$F660^2+rr*$F660+s+t*Slope))</f>
        <v>1.2572094891875387</v>
      </c>
      <c r="F660" s="117">
        <f t="shared" si="82"/>
        <v>2.0669078230823175</v>
      </c>
      <c r="G660" s="9"/>
      <c r="H660" s="15">
        <f t="shared" ref="H660:H723" si="87">A660</f>
        <v>0.64100000000000001</v>
      </c>
      <c r="I660" s="6">
        <f>VLOOKUP(H660,AProperties!$AO$8:$AW$1007,VLOOKUP(Span,Data!$N$4:$Y$11,Data!$Y$1,FALSE),FALSE)^(2/3)</f>
        <v>0.42712191260608995</v>
      </c>
      <c r="J660" s="15">
        <f>$I660*(Slope^0.5)/VLOOKUP($H660,AProperties!$AY$8:$BG$1007,VLOOKUP(Span,Data!$N$4:$Y$11,Data!$Y$1,FALSE),FALSE)</f>
        <v>1.5153555364490789</v>
      </c>
      <c r="K660" s="15">
        <f>$J660*VLOOKUP($H660,AProperties!$A$8:$I$1007,VLOOKUP(Span,Data!$N$4:$Y$11,Data!$Y$1,FALSE),FALSE)</f>
        <v>1.1081477781525568</v>
      </c>
      <c r="L660" s="15">
        <f t="shared" si="83"/>
        <v>1.5153555364490789</v>
      </c>
      <c r="M660" s="15">
        <f t="shared" si="84"/>
        <v>0.64100000000000001</v>
      </c>
      <c r="O660" s="28">
        <f t="shared" ref="O660:O723" si="88">A660</f>
        <v>0.64100000000000001</v>
      </c>
      <c r="P660" s="19">
        <f>AA660*VLOOKUP($O660,AProperties!$A$8:$I$1007,VLOOKUP(Span,Data!$N$4:$Y$11,Data!$Y$1,FALSE),FALSE)</f>
        <v>0.45239943601210947</v>
      </c>
      <c r="Q660" s="19">
        <f>AB660*VLOOKUP($O660,AProperties!$A$8:$I$1007,VLOOKUP(Span,Data!$N$4:$Y$11,Data!$Y$1,FALSE),FALSE)</f>
        <v>0.6397894180182645</v>
      </c>
      <c r="R660" s="19">
        <f>AC660*VLOOKUP($O660,AProperties!$A$8:$I$1007,VLOOKUP(Span,Data!$N$4:$Y$11,Data!$Y$1,FALSE),FALSE)</f>
        <v>0.90479887202421894</v>
      </c>
      <c r="S660" s="19">
        <f>AD660*VLOOKUP($O660,AProperties!$A$8:$I$1007,VLOOKUP(Span,Data!$N$4:$Y$11,Data!$Y$1,FALSE),FALSE)</f>
        <v>1.1081477781525568</v>
      </c>
      <c r="T660" s="19">
        <f>AE660*VLOOKUP($O660,AProperties!$A$8:$I$1007,VLOOKUP(Span,Data!$N$4:$Y$11,Data!$Y$1,FALSE),FALSE)</f>
        <v>1.279578836036529</v>
      </c>
      <c r="U660" s="19">
        <f>AF660*VLOOKUP($O660,AProperties!$A$8:$I$1007,VLOOKUP(Span,Data!$N$4:$Y$11,Data!$Y$1,FALSE),FALSE)</f>
        <v>1.430612629973868</v>
      </c>
      <c r="V660" s="19">
        <f>AG660*VLOOKUP($O660,AProperties!$A$8:$I$1007,VLOOKUP(Span,Data!$N$4:$Y$11,Data!$Y$1,FALSE),FALSE)</f>
        <v>1.5671576169769579</v>
      </c>
      <c r="W660" s="19">
        <f>AH660*VLOOKUP($O660,AProperties!$A$8:$I$1007,VLOOKUP(Span,Data!$N$4:$Y$11,Data!$Y$1,FALSE),FALSE)</f>
        <v>1.6927236915270745</v>
      </c>
      <c r="X660" s="19">
        <f>AI660*VLOOKUP($O660,AProperties!$A$8:$I$1007,VLOOKUP(Span,Data!$N$4:$Y$11,Data!$Y$1,FALSE),FALSE)</f>
        <v>1.8095977440484379</v>
      </c>
      <c r="Y660" s="19">
        <f>AJ660*VLOOKUP($O660,AProperties!$A$8:$I$1007,VLOOKUP(Span,Data!$N$4:$Y$11,Data!$Y$1,FALSE),FALSE)</f>
        <v>1.9193682540547929</v>
      </c>
      <c r="Z660" s="19">
        <f>AK660*VLOOKUP($O660,AProperties!$A$8:$I$1007,VLOOKUP(Span,Data!$N$4:$Y$11,Data!$Y$1,FALSE),FALSE)</f>
        <v>2.0231917838112863</v>
      </c>
      <c r="AA660" s="19">
        <f>$I660*AA$19^0.5/VLOOKUP($O660,AProperties!$AY$8:$BG$1007,VLOOKUP(Span,Data!$N$4:$Y$11,Data!$Y$1,FALSE),FALSE)</f>
        <v>0.61864130720028654</v>
      </c>
      <c r="AB660" s="19">
        <f>$I660*AB$19^0.5/VLOOKUP($O660,AProperties!$AY$8:$BG$1007,VLOOKUP(Span,Data!$N$4:$Y$11,Data!$Y$1,FALSE),FALSE)</f>
        <v>0.87489092688686554</v>
      </c>
      <c r="AC660" s="19">
        <f>$I660*AC$19^0.5/VLOOKUP($O660,AProperties!$AY$8:$BG$1007,VLOOKUP(Span,Data!$N$4:$Y$11,Data!$Y$1,FALSE),FALSE)</f>
        <v>1.2372826144005731</v>
      </c>
      <c r="AD660" s="19">
        <f>$I660*AD$19^0.5/VLOOKUP($O660,AProperties!$AY$8:$BG$1007,VLOOKUP(Span,Data!$N$4:$Y$11,Data!$Y$1,FALSE),FALSE)</f>
        <v>1.5153555364490789</v>
      </c>
      <c r="AE660" s="19">
        <f>$I660*AE$19^0.5/VLOOKUP($O660,AProperties!$AY$8:$BG$1007,VLOOKUP(Span,Data!$N$4:$Y$11,Data!$Y$1,FALSE),FALSE)</f>
        <v>1.7497818537737311</v>
      </c>
      <c r="AF660" s="19">
        <f>$I660*AF$19^0.5/VLOOKUP($O660,AProperties!$AY$8:$BG$1007,VLOOKUP(Span,Data!$N$4:$Y$11,Data!$Y$1,FALSE),FALSE)</f>
        <v>1.9563155854168295</v>
      </c>
      <c r="AG660" s="19">
        <f>$I660*AG$19^0.5/VLOOKUP($O660,AProperties!$AY$8:$BG$1007,VLOOKUP(Span,Data!$N$4:$Y$11,Data!$Y$1,FALSE),FALSE)</f>
        <v>2.1430363514634445</v>
      </c>
      <c r="AH660" s="19">
        <f>$I660*AH$19^0.5/VLOOKUP($O660,AProperties!$AY$8:$BG$1007,VLOOKUP(Span,Data!$N$4:$Y$11,Data!$Y$1,FALSE),FALSE)</f>
        <v>2.3147438168494392</v>
      </c>
      <c r="AI660" s="19">
        <f>$I660*AI$19^0.5/VLOOKUP($O660,AProperties!$AY$8:$BG$1007,VLOOKUP(Span,Data!$N$4:$Y$11,Data!$Y$1,FALSE),FALSE)</f>
        <v>2.4745652288011462</v>
      </c>
      <c r="AJ660" s="19">
        <f>$I660*AJ$19^0.5/VLOOKUP($O660,AProperties!$AY$8:$BG$1007,VLOOKUP(Span,Data!$N$4:$Y$11,Data!$Y$1,FALSE),FALSE)</f>
        <v>2.6246727806605961</v>
      </c>
      <c r="AK660" s="19">
        <f>$I660*AK$19^0.5/VLOOKUP($O660,AProperties!$AY$8:$BG$1007,VLOOKUP(Span,Data!$N$4:$Y$11,Data!$Y$1,FALSE),FALSE)</f>
        <v>2.7666480331783414</v>
      </c>
      <c r="AL660" s="47">
        <f t="shared" ref="AL660:AL723" si="89">O660</f>
        <v>0.64100000000000001</v>
      </c>
    </row>
    <row r="661" spans="1:38" x14ac:dyDescent="0.25">
      <c r="A661" s="15">
        <v>0.64200000000000002</v>
      </c>
      <c r="B661" s="116">
        <f>VLOOKUP($A661,APropertiesDimless!$A$7:$I$1007,VLOOKUP(Span,Data!$N$4:$Y$11,Data!$Y$1,FALSE),FALSE)</f>
        <v>0.76827961246557441</v>
      </c>
      <c r="C661" s="6">
        <f t="shared" si="85"/>
        <v>1.0261398062327873</v>
      </c>
      <c r="D661" s="116">
        <f>VLOOKUP($A661,AProperties!$AE$8:$AM$1007,VLOOKUP(Span,Data!$N$4:$Y$11,Data!$Y$1,FALSE),FALSE)</f>
        <v>0.7549126905375112</v>
      </c>
      <c r="E661" s="116">
        <f t="shared" si="86"/>
        <v>1.2602628181561009</v>
      </c>
      <c r="F661" s="117">
        <f t="shared" ref="F661:F724" si="90">D661*(9.806*B661)^0.5</f>
        <v>2.0720599903304779</v>
      </c>
      <c r="G661" s="9"/>
      <c r="H661" s="15">
        <f t="shared" si="87"/>
        <v>0.64200000000000002</v>
      </c>
      <c r="I661" s="6">
        <f>VLOOKUP(H661,AProperties!$AO$8:$AW$1007,VLOOKUP(Span,Data!$N$4:$Y$11,Data!$Y$1,FALSE),FALSE)^(2/3)</f>
        <v>0.42727063728650888</v>
      </c>
      <c r="J661" s="15">
        <f>$I661*(Slope^0.5)/VLOOKUP($H661,AProperties!$AY$8:$BG$1007,VLOOKUP(Span,Data!$N$4:$Y$11,Data!$Y$1,FALSE),FALSE)</f>
        <v>1.5162459725766246</v>
      </c>
      <c r="K661" s="15">
        <f>$J661*VLOOKUP($H661,AProperties!$A$8:$I$1007,VLOOKUP(Span,Data!$N$4:$Y$11,Data!$Y$1,FALSE),FALSE)</f>
        <v>1.1102448142844241</v>
      </c>
      <c r="L661" s="15">
        <f t="shared" ref="L661:L724" si="91">J661</f>
        <v>1.5162459725766246</v>
      </c>
      <c r="M661" s="15">
        <f t="shared" ref="M661:M724" si="92">H661</f>
        <v>0.64200000000000002</v>
      </c>
      <c r="O661" s="28">
        <f t="shared" si="88"/>
        <v>0.64200000000000002</v>
      </c>
      <c r="P661" s="19">
        <f>AA661*VLOOKUP($O661,AProperties!$A$8:$I$1007,VLOOKUP(Span,Data!$N$4:$Y$11,Data!$Y$1,FALSE),FALSE)</f>
        <v>0.45325554742798518</v>
      </c>
      <c r="Q661" s="19">
        <f>AB661*VLOOKUP($O661,AProperties!$A$8:$I$1007,VLOOKUP(Span,Data!$N$4:$Y$11,Data!$Y$1,FALSE),FALSE)</f>
        <v>0.64100014239349834</v>
      </c>
      <c r="R661" s="19">
        <f>AC661*VLOOKUP($O661,AProperties!$A$8:$I$1007,VLOOKUP(Span,Data!$N$4:$Y$11,Data!$Y$1,FALSE),FALSE)</f>
        <v>0.90651109485597037</v>
      </c>
      <c r="S661" s="19">
        <f>AD661*VLOOKUP($O661,AProperties!$A$8:$I$1007,VLOOKUP(Span,Data!$N$4:$Y$11,Data!$Y$1,FALSE),FALSE)</f>
        <v>1.1102448142844241</v>
      </c>
      <c r="T661" s="19">
        <f>AE661*VLOOKUP($O661,AProperties!$A$8:$I$1007,VLOOKUP(Span,Data!$N$4:$Y$11,Data!$Y$1,FALSE),FALSE)</f>
        <v>1.2820002847869967</v>
      </c>
      <c r="U661" s="19">
        <f>AF661*VLOOKUP($O661,AProperties!$A$8:$I$1007,VLOOKUP(Span,Data!$N$4:$Y$11,Data!$Y$1,FALSE),FALSE)</f>
        <v>1.4333198919789067</v>
      </c>
      <c r="V661" s="19">
        <f>AG661*VLOOKUP($O661,AProperties!$A$8:$I$1007,VLOOKUP(Span,Data!$N$4:$Y$11,Data!$Y$1,FALSE),FALSE)</f>
        <v>1.5701232739154307</v>
      </c>
      <c r="W661" s="19">
        <f>AH661*VLOOKUP($O661,AProperties!$A$8:$I$1007,VLOOKUP(Span,Data!$N$4:$Y$11,Data!$Y$1,FALSE),FALSE)</f>
        <v>1.6959269671301873</v>
      </c>
      <c r="X661" s="19">
        <f>AI661*VLOOKUP($O661,AProperties!$A$8:$I$1007,VLOOKUP(Span,Data!$N$4:$Y$11,Data!$Y$1,FALSE),FALSE)</f>
        <v>1.8130221897119407</v>
      </c>
      <c r="Y661" s="19">
        <f>AJ661*VLOOKUP($O661,AProperties!$A$8:$I$1007,VLOOKUP(Span,Data!$N$4:$Y$11,Data!$Y$1,FALSE),FALSE)</f>
        <v>1.923000427180495</v>
      </c>
      <c r="Z661" s="19">
        <f>AK661*VLOOKUP($O661,AProperties!$A$8:$I$1007,VLOOKUP(Span,Data!$N$4:$Y$11,Data!$Y$1,FALSE),FALSE)</f>
        <v>2.0270204304557096</v>
      </c>
      <c r="AA661" s="19">
        <f>$I661*AA$19^0.5/VLOOKUP($O661,AProperties!$AY$8:$BG$1007,VLOOKUP(Span,Data!$N$4:$Y$11,Data!$Y$1,FALSE),FALSE)</f>
        <v>0.61900482622712427</v>
      </c>
      <c r="AB661" s="19">
        <f>$I661*AB$19^0.5/VLOOKUP($O661,AProperties!$AY$8:$BG$1007,VLOOKUP(Span,Data!$N$4:$Y$11,Data!$Y$1,FALSE),FALSE)</f>
        <v>0.87540502042480017</v>
      </c>
      <c r="AC661" s="19">
        <f>$I661*AC$19^0.5/VLOOKUP($O661,AProperties!$AY$8:$BG$1007,VLOOKUP(Span,Data!$N$4:$Y$11,Data!$Y$1,FALSE),FALSE)</f>
        <v>1.2380096524542485</v>
      </c>
      <c r="AD661" s="19">
        <f>$I661*AD$19^0.5/VLOOKUP($O661,AProperties!$AY$8:$BG$1007,VLOOKUP(Span,Data!$N$4:$Y$11,Data!$Y$1,FALSE),FALSE)</f>
        <v>1.5162459725766246</v>
      </c>
      <c r="AE661" s="19">
        <f>$I661*AE$19^0.5/VLOOKUP($O661,AProperties!$AY$8:$BG$1007,VLOOKUP(Span,Data!$N$4:$Y$11,Data!$Y$1,FALSE),FALSE)</f>
        <v>1.7508100408496003</v>
      </c>
      <c r="AF661" s="19">
        <f>$I661*AF$19^0.5/VLOOKUP($O661,AProperties!$AY$8:$BG$1007,VLOOKUP(Span,Data!$N$4:$Y$11,Data!$Y$1,FALSE),FALSE)</f>
        <v>1.9574651335144446</v>
      </c>
      <c r="AG661" s="19">
        <f>$I661*AG$19^0.5/VLOOKUP($O661,AProperties!$AY$8:$BG$1007,VLOOKUP(Span,Data!$N$4:$Y$11,Data!$Y$1,FALSE),FALSE)</f>
        <v>2.1442956183114465</v>
      </c>
      <c r="AH661" s="19">
        <f>$I661*AH$19^0.5/VLOOKUP($O661,AProperties!$AY$8:$BG$1007,VLOOKUP(Span,Data!$N$4:$Y$11,Data!$Y$1,FALSE),FALSE)</f>
        <v>2.3161039805014396</v>
      </c>
      <c r="AI661" s="19">
        <f>$I661*AI$19^0.5/VLOOKUP($O661,AProperties!$AY$8:$BG$1007,VLOOKUP(Span,Data!$N$4:$Y$11,Data!$Y$1,FALSE),FALSE)</f>
        <v>2.4760193049084971</v>
      </c>
      <c r="AJ661" s="19">
        <f>$I661*AJ$19^0.5/VLOOKUP($O661,AProperties!$AY$8:$BG$1007,VLOOKUP(Span,Data!$N$4:$Y$11,Data!$Y$1,FALSE),FALSE)</f>
        <v>2.6262150612744004</v>
      </c>
      <c r="AK661" s="19">
        <f>$I661*AK$19^0.5/VLOOKUP($O661,AProperties!$AY$8:$BG$1007,VLOOKUP(Span,Data!$N$4:$Y$11,Data!$Y$1,FALSE),FALSE)</f>
        <v>2.7682737396885893</v>
      </c>
      <c r="AL661" s="47">
        <f t="shared" si="89"/>
        <v>0.64200000000000002</v>
      </c>
    </row>
    <row r="662" spans="1:38" x14ac:dyDescent="0.25">
      <c r="A662" s="15">
        <v>0.64300000000000002</v>
      </c>
      <c r="B662" s="116">
        <f>VLOOKUP($A662,APropertiesDimless!$A$7:$I$1007,VLOOKUP(Span,Data!$N$4:$Y$11,Data!$Y$1,FALSE),FALSE)</f>
        <v>0.77010559514969312</v>
      </c>
      <c r="C662" s="6">
        <f t="shared" si="85"/>
        <v>1.0280527975748466</v>
      </c>
      <c r="D662" s="116">
        <f>VLOOKUP($A662,AProperties!$AE$8:$AM$1007,VLOOKUP(Span,Data!$N$4:$Y$11,Data!$Y$1,FALSE),FALSE)</f>
        <v>0.75589476497815689</v>
      </c>
      <c r="E662" s="116">
        <f t="shared" si="86"/>
        <v>1.263336909030859</v>
      </c>
      <c r="F662" s="117">
        <f t="shared" si="90"/>
        <v>2.0772196460033165</v>
      </c>
      <c r="G662" s="9"/>
      <c r="H662" s="15">
        <f t="shared" si="87"/>
        <v>0.64300000000000002</v>
      </c>
      <c r="I662" s="6">
        <f>VLOOKUP(H662,AProperties!$AO$8:$AW$1007,VLOOKUP(Span,Data!$N$4:$Y$11,Data!$Y$1,FALSE),FALSE)^(2/3)</f>
        <v>0.42741846879151019</v>
      </c>
      <c r="J662" s="15">
        <f>$I662*(Slope^0.5)/VLOOKUP($H662,AProperties!$AY$8:$BG$1007,VLOOKUP(Span,Data!$N$4:$Y$11,Data!$Y$1,FALSE),FALSE)</f>
        <v>1.5171335294081936</v>
      </c>
      <c r="K662" s="15">
        <f>$J662*VLOOKUP($H662,AProperties!$A$8:$I$1007,VLOOKUP(Span,Data!$N$4:$Y$11,Data!$Y$1,FALSE),FALSE)</f>
        <v>1.1123398878509747</v>
      </c>
      <c r="L662" s="15">
        <f t="shared" si="91"/>
        <v>1.5171335294081936</v>
      </c>
      <c r="M662" s="15">
        <f t="shared" si="92"/>
        <v>0.64300000000000002</v>
      </c>
      <c r="O662" s="28">
        <f t="shared" si="88"/>
        <v>0.64300000000000002</v>
      </c>
      <c r="P662" s="19">
        <f>AA662*VLOOKUP($O662,AProperties!$A$8:$I$1007,VLOOKUP(Span,Data!$N$4:$Y$11,Data!$Y$1,FALSE),FALSE)</f>
        <v>0.45411085762992548</v>
      </c>
      <c r="Q662" s="19">
        <f>AB662*VLOOKUP($O662,AProperties!$A$8:$I$1007,VLOOKUP(Span,Data!$N$4:$Y$11,Data!$Y$1,FALSE),FALSE)</f>
        <v>0.64220973368111844</v>
      </c>
      <c r="R662" s="19">
        <f>AC662*VLOOKUP($O662,AProperties!$A$8:$I$1007,VLOOKUP(Span,Data!$N$4:$Y$11,Data!$Y$1,FALSE),FALSE)</f>
        <v>0.90822171525985096</v>
      </c>
      <c r="S662" s="19">
        <f>AD662*VLOOKUP($O662,AProperties!$A$8:$I$1007,VLOOKUP(Span,Data!$N$4:$Y$11,Data!$Y$1,FALSE),FALSE)</f>
        <v>1.1123398878509747</v>
      </c>
      <c r="T662" s="19">
        <f>AE662*VLOOKUP($O662,AProperties!$A$8:$I$1007,VLOOKUP(Span,Data!$N$4:$Y$11,Data!$Y$1,FALSE),FALSE)</f>
        <v>1.2844194673622369</v>
      </c>
      <c r="U662" s="19">
        <f>AF662*VLOOKUP($O662,AProperties!$A$8:$I$1007,VLOOKUP(Span,Data!$N$4:$Y$11,Data!$Y$1,FALSE),FALSE)</f>
        <v>1.4360246203230167</v>
      </c>
      <c r="V662" s="19">
        <f>AG662*VLOOKUP($O662,AProperties!$A$8:$I$1007,VLOOKUP(Span,Data!$N$4:$Y$11,Data!$Y$1,FALSE),FALSE)</f>
        <v>1.573086155367416</v>
      </c>
      <c r="W662" s="19">
        <f>AH662*VLOOKUP($O662,AProperties!$A$8:$I$1007,VLOOKUP(Span,Data!$N$4:$Y$11,Data!$Y$1,FALSE),FALSE)</f>
        <v>1.6991272448652606</v>
      </c>
      <c r="X662" s="19">
        <f>AI662*VLOOKUP($O662,AProperties!$A$8:$I$1007,VLOOKUP(Span,Data!$N$4:$Y$11,Data!$Y$1,FALSE),FALSE)</f>
        <v>1.8164434305197019</v>
      </c>
      <c r="Y662" s="19">
        <f>AJ662*VLOOKUP($O662,AProperties!$A$8:$I$1007,VLOOKUP(Span,Data!$N$4:$Y$11,Data!$Y$1,FALSE),FALSE)</f>
        <v>1.926629201043355</v>
      </c>
      <c r="Z662" s="19">
        <f>AK662*VLOOKUP($O662,AProperties!$A$8:$I$1007,VLOOKUP(Span,Data!$N$4:$Y$11,Data!$Y$1,FALSE),FALSE)</f>
        <v>2.0308454939624849</v>
      </c>
      <c r="AA662" s="19">
        <f>$I662*AA$19^0.5/VLOOKUP($O662,AProperties!$AY$8:$BG$1007,VLOOKUP(Span,Data!$N$4:$Y$11,Data!$Y$1,FALSE),FALSE)</f>
        <v>0.6193671697863018</v>
      </c>
      <c r="AB662" s="19">
        <f>$I662*AB$19^0.5/VLOOKUP($O662,AProperties!$AY$8:$BG$1007,VLOOKUP(Span,Data!$N$4:$Y$11,Data!$Y$1,FALSE),FALSE)</f>
        <v>0.87591745160042767</v>
      </c>
      <c r="AC662" s="19">
        <f>$I662*AC$19^0.5/VLOOKUP($O662,AProperties!$AY$8:$BG$1007,VLOOKUP(Span,Data!$N$4:$Y$11,Data!$Y$1,FALSE),FALSE)</f>
        <v>1.2387343395726036</v>
      </c>
      <c r="AD662" s="19">
        <f>$I662*AD$19^0.5/VLOOKUP($O662,AProperties!$AY$8:$BG$1007,VLOOKUP(Span,Data!$N$4:$Y$11,Data!$Y$1,FALSE),FALSE)</f>
        <v>1.5171335294081936</v>
      </c>
      <c r="AE662" s="19">
        <f>$I662*AE$19^0.5/VLOOKUP($O662,AProperties!$AY$8:$BG$1007,VLOOKUP(Span,Data!$N$4:$Y$11,Data!$Y$1,FALSE),FALSE)</f>
        <v>1.7518349032008553</v>
      </c>
      <c r="AF662" s="19">
        <f>$I662*AF$19^0.5/VLOOKUP($O662,AProperties!$AY$8:$BG$1007,VLOOKUP(Span,Data!$N$4:$Y$11,Data!$Y$1,FALSE),FALSE)</f>
        <v>1.9586109644569378</v>
      </c>
      <c r="AG662" s="19">
        <f>$I662*AG$19^0.5/VLOOKUP($O662,AProperties!$AY$8:$BG$1007,VLOOKUP(Span,Data!$N$4:$Y$11,Data!$Y$1,FALSE),FALSE)</f>
        <v>2.1455508132200283</v>
      </c>
      <c r="AH662" s="19">
        <f>$I662*AH$19^0.5/VLOOKUP($O662,AProperties!$AY$8:$BG$1007,VLOOKUP(Span,Data!$N$4:$Y$11,Data!$Y$1,FALSE),FALSE)</f>
        <v>2.3174597459561865</v>
      </c>
      <c r="AI662" s="19">
        <f>$I662*AI$19^0.5/VLOOKUP($O662,AProperties!$AY$8:$BG$1007,VLOOKUP(Span,Data!$N$4:$Y$11,Data!$Y$1,FALSE),FALSE)</f>
        <v>2.4774686791452072</v>
      </c>
      <c r="AJ662" s="19">
        <f>$I662*AJ$19^0.5/VLOOKUP($O662,AProperties!$AY$8:$BG$1007,VLOOKUP(Span,Data!$N$4:$Y$11,Data!$Y$1,FALSE),FALSE)</f>
        <v>2.6277523548012827</v>
      </c>
      <c r="AK662" s="19">
        <f>$I662*AK$19^0.5/VLOOKUP($O662,AProperties!$AY$8:$BG$1007,VLOOKUP(Span,Data!$N$4:$Y$11,Data!$Y$1,FALSE),FALSE)</f>
        <v>2.7698941893476494</v>
      </c>
      <c r="AL662" s="47">
        <f t="shared" si="89"/>
        <v>0.64300000000000002</v>
      </c>
    </row>
    <row r="663" spans="1:38" x14ac:dyDescent="0.25">
      <c r="A663" s="15">
        <v>0.64400000000000002</v>
      </c>
      <c r="B663" s="116">
        <f>VLOOKUP($A663,APropertiesDimless!$A$7:$I$1007,VLOOKUP(Span,Data!$N$4:$Y$11,Data!$Y$1,FALSE),FALSE)</f>
        <v>0.77193672877352726</v>
      </c>
      <c r="C663" s="6">
        <f t="shared" si="85"/>
        <v>1.0299683643867636</v>
      </c>
      <c r="D663" s="116">
        <f>VLOOKUP($A663,AProperties!$AE$8:$AM$1007,VLOOKUP(Span,Data!$N$4:$Y$11,Data!$Y$1,FALSE),FALSE)</f>
        <v>0.7568757833776707</v>
      </c>
      <c r="E663" s="116">
        <f t="shared" si="86"/>
        <v>1.2664323790133316</v>
      </c>
      <c r="F663" s="117">
        <f t="shared" si="90"/>
        <v>2.0823868232917828</v>
      </c>
      <c r="G663" s="9"/>
      <c r="H663" s="15">
        <f t="shared" si="87"/>
        <v>0.64400000000000002</v>
      </c>
      <c r="I663" s="6">
        <f>VLOOKUP(H663,AProperties!$AO$8:$AW$1007,VLOOKUP(Span,Data!$N$4:$Y$11,Data!$Y$1,FALSE),FALSE)^(2/3)</f>
        <v>0.42756540697611178</v>
      </c>
      <c r="J663" s="15">
        <f>$I663*(Slope^0.5)/VLOOKUP($H663,AProperties!$AY$8:$BG$1007,VLOOKUP(Span,Data!$N$4:$Y$11,Data!$Y$1,FALSE),FALSE)</f>
        <v>1.518018205500397</v>
      </c>
      <c r="K663" s="15">
        <f>$J663*VLOOKUP($H663,AProperties!$A$8:$I$1007,VLOOKUP(Span,Data!$N$4:$Y$11,Data!$Y$1,FALSE),FALSE)</f>
        <v>1.1144329825497872</v>
      </c>
      <c r="L663" s="15">
        <f t="shared" si="91"/>
        <v>1.518018205500397</v>
      </c>
      <c r="M663" s="15">
        <f t="shared" si="92"/>
        <v>0.64400000000000002</v>
      </c>
      <c r="O663" s="28">
        <f t="shared" si="88"/>
        <v>0.64400000000000002</v>
      </c>
      <c r="P663" s="19">
        <f>AA663*VLOOKUP($O663,AProperties!$A$8:$I$1007,VLOOKUP(Span,Data!$N$4:$Y$11,Data!$Y$1,FALSE),FALSE)</f>
        <v>0.45496535996249476</v>
      </c>
      <c r="Q663" s="19">
        <f>AB663*VLOOKUP($O663,AProperties!$A$8:$I$1007,VLOOKUP(Span,Data!$N$4:$Y$11,Data!$Y$1,FALSE),FALSE)</f>
        <v>0.64341818246891724</v>
      </c>
      <c r="R663" s="19">
        <f>AC663*VLOOKUP($O663,AProperties!$A$8:$I$1007,VLOOKUP(Span,Data!$N$4:$Y$11,Data!$Y$1,FALSE),FALSE)</f>
        <v>0.90993071992498953</v>
      </c>
      <c r="S663" s="19">
        <f>AD663*VLOOKUP($O663,AProperties!$A$8:$I$1007,VLOOKUP(Span,Data!$N$4:$Y$11,Data!$Y$1,FALSE),FALSE)</f>
        <v>1.1144329825497872</v>
      </c>
      <c r="T663" s="19">
        <f>AE663*VLOOKUP($O663,AProperties!$A$8:$I$1007,VLOOKUP(Span,Data!$N$4:$Y$11,Data!$Y$1,FALSE),FALSE)</f>
        <v>1.2868363649378345</v>
      </c>
      <c r="U663" s="19">
        <f>AF663*VLOOKUP($O663,AProperties!$A$8:$I$1007,VLOOKUP(Span,Data!$N$4:$Y$11,Data!$Y$1,FALSE),FALSE)</f>
        <v>1.4387267939598622</v>
      </c>
      <c r="V663" s="19">
        <f>AG663*VLOOKUP($O663,AProperties!$A$8:$I$1007,VLOOKUP(Span,Data!$N$4:$Y$11,Data!$Y$1,FALSE),FALSE)</f>
        <v>1.576046238277808</v>
      </c>
      <c r="W663" s="19">
        <f>AH663*VLOOKUP($O663,AProperties!$A$8:$I$1007,VLOOKUP(Span,Data!$N$4:$Y$11,Data!$Y$1,FALSE),FALSE)</f>
        <v>1.7023244998299338</v>
      </c>
      <c r="X663" s="19">
        <f>AI663*VLOOKUP($O663,AProperties!$A$8:$I$1007,VLOOKUP(Span,Data!$N$4:$Y$11,Data!$Y$1,FALSE),FALSE)</f>
        <v>1.8198614398499791</v>
      </c>
      <c r="Y663" s="19">
        <f>AJ663*VLOOKUP($O663,AProperties!$A$8:$I$1007,VLOOKUP(Span,Data!$N$4:$Y$11,Data!$Y$1,FALSE),FALSE)</f>
        <v>1.9302545474067514</v>
      </c>
      <c r="Z663" s="19">
        <f>AK663*VLOOKUP($O663,AProperties!$A$8:$I$1007,VLOOKUP(Span,Data!$N$4:$Y$11,Data!$Y$1,FALSE),FALSE)</f>
        <v>2.0346669445675989</v>
      </c>
      <c r="AA663" s="19">
        <f>$I663*AA$19^0.5/VLOOKUP($O663,AProperties!$AY$8:$BG$1007,VLOOKUP(Span,Data!$N$4:$Y$11,Data!$Y$1,FALSE),FALSE)</f>
        <v>0.61972833728855825</v>
      </c>
      <c r="AB663" s="19">
        <f>$I663*AB$19^0.5/VLOOKUP($O663,AProperties!$AY$8:$BG$1007,VLOOKUP(Span,Data!$N$4:$Y$11,Data!$Y$1,FALSE),FALSE)</f>
        <v>0.87642821958040695</v>
      </c>
      <c r="AC663" s="19">
        <f>$I663*AC$19^0.5/VLOOKUP($O663,AProperties!$AY$8:$BG$1007,VLOOKUP(Span,Data!$N$4:$Y$11,Data!$Y$1,FALSE),FALSE)</f>
        <v>1.2394566745771165</v>
      </c>
      <c r="AD663" s="19">
        <f>$I663*AD$19^0.5/VLOOKUP($O663,AProperties!$AY$8:$BG$1007,VLOOKUP(Span,Data!$N$4:$Y$11,Data!$Y$1,FALSE),FALSE)</f>
        <v>1.518018205500397</v>
      </c>
      <c r="AE663" s="19">
        <f>$I663*AE$19^0.5/VLOOKUP($O663,AProperties!$AY$8:$BG$1007,VLOOKUP(Span,Data!$N$4:$Y$11,Data!$Y$1,FALSE),FALSE)</f>
        <v>1.7528564391608139</v>
      </c>
      <c r="AF663" s="19">
        <f>$I663*AF$19^0.5/VLOOKUP($O663,AProperties!$AY$8:$BG$1007,VLOOKUP(Span,Data!$N$4:$Y$11,Data!$Y$1,FALSE),FALSE)</f>
        <v>1.9597530763809021</v>
      </c>
      <c r="AG663" s="19">
        <f>$I663*AG$19^0.5/VLOOKUP($O663,AProperties!$AY$8:$BG$1007,VLOOKUP(Span,Data!$N$4:$Y$11,Data!$Y$1,FALSE),FALSE)</f>
        <v>2.1468019341479296</v>
      </c>
      <c r="AH663" s="19">
        <f>$I663*AH$19^0.5/VLOOKUP($O663,AProperties!$AY$8:$BG$1007,VLOOKUP(Span,Data!$N$4:$Y$11,Data!$Y$1,FALSE),FALSE)</f>
        <v>2.3188111110088667</v>
      </c>
      <c r="AI663" s="19">
        <f>$I663*AI$19^0.5/VLOOKUP($O663,AProperties!$AY$8:$BG$1007,VLOOKUP(Span,Data!$N$4:$Y$11,Data!$Y$1,FALSE),FALSE)</f>
        <v>2.478913349154233</v>
      </c>
      <c r="AJ663" s="19">
        <f>$I663*AJ$19^0.5/VLOOKUP($O663,AProperties!$AY$8:$BG$1007,VLOOKUP(Span,Data!$N$4:$Y$11,Data!$Y$1,FALSE),FALSE)</f>
        <v>2.6292846587412204</v>
      </c>
      <c r="AK663" s="19">
        <f>$I663*AK$19^0.5/VLOOKUP($O663,AProperties!$AY$8:$BG$1007,VLOOKUP(Span,Data!$N$4:$Y$11,Data!$Y$1,FALSE),FALSE)</f>
        <v>2.7715093795202681</v>
      </c>
      <c r="AL663" s="47">
        <f t="shared" si="89"/>
        <v>0.64400000000000002</v>
      </c>
    </row>
    <row r="664" spans="1:38" x14ac:dyDescent="0.25">
      <c r="A664" s="15">
        <v>0.64500000000000002</v>
      </c>
      <c r="B664" s="116">
        <f>VLOOKUP($A664,APropertiesDimless!$A$7:$I$1007,VLOOKUP(Span,Data!$N$4:$Y$11,Data!$Y$1,FALSE),FALSE)</f>
        <v>0.77377305089609416</v>
      </c>
      <c r="C664" s="6">
        <f t="shared" si="85"/>
        <v>1.0318865254480472</v>
      </c>
      <c r="D664" s="116">
        <f>VLOOKUP($A664,AProperties!$AE$8:$AM$1007,VLOOKUP(Span,Data!$N$4:$Y$11,Data!$Y$1,FALSE),FALSE)</f>
        <v>0.75785574280983903</v>
      </c>
      <c r="E664" s="116">
        <f t="shared" si="86"/>
        <v>1.2695498506799783</v>
      </c>
      <c r="F664" s="117">
        <f t="shared" si="90"/>
        <v>2.0875615557751943</v>
      </c>
      <c r="G664" s="9"/>
      <c r="H664" s="15">
        <f t="shared" si="87"/>
        <v>0.64500000000000002</v>
      </c>
      <c r="I664" s="6">
        <f>VLOOKUP(H664,AProperties!$AO$8:$AW$1007,VLOOKUP(Span,Data!$N$4:$Y$11,Data!$Y$1,FALSE),FALSE)^(2/3)</f>
        <v>0.4277114516847052</v>
      </c>
      <c r="J664" s="15">
        <f>$I664*(Slope^0.5)/VLOOKUP($H664,AProperties!$AY$8:$BG$1007,VLOOKUP(Span,Data!$N$4:$Y$11,Data!$Y$1,FALSE),FALSE)</f>
        <v>1.5188999993797552</v>
      </c>
      <c r="K664" s="15">
        <f>$J664*VLOOKUP($H664,AProperties!$A$8:$I$1007,VLOOKUP(Span,Data!$N$4:$Y$11,Data!$Y$1,FALSE),FALSE)</f>
        <v>1.1165240820446085</v>
      </c>
      <c r="L664" s="15">
        <f t="shared" si="91"/>
        <v>1.5188999993797552</v>
      </c>
      <c r="M664" s="15">
        <f t="shared" si="92"/>
        <v>0.64500000000000002</v>
      </c>
      <c r="O664" s="28">
        <f t="shared" si="88"/>
        <v>0.64500000000000002</v>
      </c>
      <c r="P664" s="19">
        <f>AA664*VLOOKUP($O664,AProperties!$A$8:$I$1007,VLOOKUP(Span,Data!$N$4:$Y$11,Data!$Y$1,FALSE),FALSE)</f>
        <v>0.45581904775644544</v>
      </c>
      <c r="Q664" s="19">
        <f>AB664*VLOOKUP($O664,AProperties!$A$8:$I$1007,VLOOKUP(Span,Data!$N$4:$Y$11,Data!$Y$1,FALSE),FALSE)</f>
        <v>0.64462547932515468</v>
      </c>
      <c r="R664" s="19">
        <f>AC664*VLOOKUP($O664,AProperties!$A$8:$I$1007,VLOOKUP(Span,Data!$N$4:$Y$11,Data!$Y$1,FALSE),FALSE)</f>
        <v>0.91163809551289088</v>
      </c>
      <c r="S664" s="19">
        <f>AD664*VLOOKUP($O664,AProperties!$A$8:$I$1007,VLOOKUP(Span,Data!$N$4:$Y$11,Data!$Y$1,FALSE),FALSE)</f>
        <v>1.1165240820446085</v>
      </c>
      <c r="T664" s="19">
        <f>AE664*VLOOKUP($O664,AProperties!$A$8:$I$1007,VLOOKUP(Span,Data!$N$4:$Y$11,Data!$Y$1,FALSE),FALSE)</f>
        <v>1.2892509586503094</v>
      </c>
      <c r="U664" s="19">
        <f>AF664*VLOOKUP($O664,AProperties!$A$8:$I$1007,VLOOKUP(Span,Data!$N$4:$Y$11,Data!$Y$1,FALSE),FALSE)</f>
        <v>1.441426391799431</v>
      </c>
      <c r="V664" s="19">
        <f>AG664*VLOOKUP($O664,AProperties!$A$8:$I$1007,VLOOKUP(Span,Data!$N$4:$Y$11,Data!$Y$1,FALSE),FALSE)</f>
        <v>1.5790034995436559</v>
      </c>
      <c r="W664" s="19">
        <f>AH664*VLOOKUP($O664,AProperties!$A$8:$I$1007,VLOOKUP(Span,Data!$N$4:$Y$11,Data!$Y$1,FALSE),FALSE)</f>
        <v>1.7055187070701681</v>
      </c>
      <c r="X664" s="19">
        <f>AI664*VLOOKUP($O664,AProperties!$A$8:$I$1007,VLOOKUP(Span,Data!$N$4:$Y$11,Data!$Y$1,FALSE),FALSE)</f>
        <v>1.8232761910257818</v>
      </c>
      <c r="Y664" s="19">
        <f>AJ664*VLOOKUP($O664,AProperties!$A$8:$I$1007,VLOOKUP(Span,Data!$N$4:$Y$11,Data!$Y$1,FALSE),FALSE)</f>
        <v>1.9338764379754636</v>
      </c>
      <c r="Z664" s="19">
        <f>AK664*VLOOKUP($O664,AProperties!$A$8:$I$1007,VLOOKUP(Span,Data!$N$4:$Y$11,Data!$Y$1,FALSE),FALSE)</f>
        <v>2.0384847524452701</v>
      </c>
      <c r="AA664" s="19">
        <f>$I664*AA$19^0.5/VLOOKUP($O664,AProperties!$AY$8:$BG$1007,VLOOKUP(Span,Data!$N$4:$Y$11,Data!$Y$1,FALSE),FALSE)</f>
        <v>0.62008832813234771</v>
      </c>
      <c r="AB664" s="19">
        <f>$I664*AB$19^0.5/VLOOKUP($O664,AProperties!$AY$8:$BG$1007,VLOOKUP(Span,Data!$N$4:$Y$11,Data!$Y$1,FALSE),FALSE)</f>
        <v>0.8769373235140242</v>
      </c>
      <c r="AC664" s="19">
        <f>$I664*AC$19^0.5/VLOOKUP($O664,AProperties!$AY$8:$BG$1007,VLOOKUP(Span,Data!$N$4:$Y$11,Data!$Y$1,FALSE),FALSE)</f>
        <v>1.2401766562646954</v>
      </c>
      <c r="AD664" s="19">
        <f>$I664*AD$19^0.5/VLOOKUP($O664,AProperties!$AY$8:$BG$1007,VLOOKUP(Span,Data!$N$4:$Y$11,Data!$Y$1,FALSE),FALSE)</f>
        <v>1.5188999993797552</v>
      </c>
      <c r="AE664" s="19">
        <f>$I664*AE$19^0.5/VLOOKUP($O664,AProperties!$AY$8:$BG$1007,VLOOKUP(Span,Data!$N$4:$Y$11,Data!$Y$1,FALSE),FALSE)</f>
        <v>1.7538746470280484</v>
      </c>
      <c r="AF664" s="19">
        <f>$I664*AF$19^0.5/VLOOKUP($O664,AProperties!$AY$8:$BG$1007,VLOOKUP(Span,Data!$N$4:$Y$11,Data!$Y$1,FALSE),FALSE)</f>
        <v>1.9608914673840827</v>
      </c>
      <c r="AG664" s="19">
        <f>$I664*AG$19^0.5/VLOOKUP($O664,AProperties!$AY$8:$BG$1007,VLOOKUP(Span,Data!$N$4:$Y$11,Data!$Y$1,FALSE),FALSE)</f>
        <v>2.1480489790113357</v>
      </c>
      <c r="AH664" s="19">
        <f>$I664*AH$19^0.5/VLOOKUP($O664,AProperties!$AY$8:$BG$1007,VLOOKUP(Span,Data!$N$4:$Y$11,Data!$Y$1,FALSE),FALSE)</f>
        <v>2.3201580734087024</v>
      </c>
      <c r="AI664" s="19">
        <f>$I664*AI$19^0.5/VLOOKUP($O664,AProperties!$AY$8:$BG$1007,VLOOKUP(Span,Data!$N$4:$Y$11,Data!$Y$1,FALSE),FALSE)</f>
        <v>2.4803533125293908</v>
      </c>
      <c r="AJ664" s="19">
        <f>$I664*AJ$19^0.5/VLOOKUP($O664,AProperties!$AY$8:$BG$1007,VLOOKUP(Span,Data!$N$4:$Y$11,Data!$Y$1,FALSE),FALSE)</f>
        <v>2.6308119705420721</v>
      </c>
      <c r="AK664" s="19">
        <f>$I664*AK$19^0.5/VLOOKUP($O664,AProperties!$AY$8:$BG$1007,VLOOKUP(Span,Data!$N$4:$Y$11,Data!$Y$1,FALSE),FALSE)</f>
        <v>2.7731193075162492</v>
      </c>
      <c r="AL664" s="47">
        <f t="shared" si="89"/>
        <v>0.64500000000000002</v>
      </c>
    </row>
    <row r="665" spans="1:38" x14ac:dyDescent="0.25">
      <c r="A665" s="15">
        <v>0.64600000000000002</v>
      </c>
      <c r="B665" s="116">
        <f>VLOOKUP($A665,APropertiesDimless!$A$7:$I$1007,VLOOKUP(Span,Data!$N$4:$Y$11,Data!$Y$1,FALSE),FALSE)</f>
        <v>0.77561459944688704</v>
      </c>
      <c r="C665" s="6">
        <f t="shared" si="85"/>
        <v>1.0338072997234435</v>
      </c>
      <c r="D665" s="116">
        <f>VLOOKUP($A665,AProperties!$AE$8:$AM$1007,VLOOKUP(Span,Data!$N$4:$Y$11,Data!$Y$1,FALSE),FALSE)</f>
        <v>0.75883464033895065</v>
      </c>
      <c r="E665" s="116">
        <f t="shared" si="86"/>
        <v>1.2726899520442785</v>
      </c>
      <c r="F665" s="117">
        <f t="shared" si="90"/>
        <v>2.0927438774259781</v>
      </c>
      <c r="G665" s="9"/>
      <c r="H665" s="15">
        <f t="shared" si="87"/>
        <v>0.64600000000000002</v>
      </c>
      <c r="I665" s="6">
        <f>VLOOKUP(H665,AProperties!$AO$8:$AW$1007,VLOOKUP(Span,Data!$N$4:$Y$11,Data!$Y$1,FALSE),FALSE)^(2/3)</f>
        <v>0.42785660275101151</v>
      </c>
      <c r="J665" s="15">
        <f>$I665*(Slope^0.5)/VLOOKUP($H665,AProperties!$AY$8:$BG$1007,VLOOKUP(Span,Data!$N$4:$Y$11,Data!$Y$1,FALSE),FALSE)</f>
        <v>1.5197789095425585</v>
      </c>
      <c r="K665" s="15">
        <f>$J665*VLOOKUP($H665,AProperties!$A$8:$I$1007,VLOOKUP(Span,Data!$N$4:$Y$11,Data!$Y$1,FALSE),FALSE)</f>
        <v>1.1186131699650652</v>
      </c>
      <c r="L665" s="15">
        <f t="shared" si="91"/>
        <v>1.5197789095425585</v>
      </c>
      <c r="M665" s="15">
        <f t="shared" si="92"/>
        <v>0.64600000000000002</v>
      </c>
      <c r="O665" s="28">
        <f t="shared" si="88"/>
        <v>0.64600000000000002</v>
      </c>
      <c r="P665" s="19">
        <f>AA665*VLOOKUP($O665,AProperties!$A$8:$I$1007,VLOOKUP(Span,Data!$N$4:$Y$11,Data!$Y$1,FALSE),FALSE)</f>
        <v>0.45667191432860055</v>
      </c>
      <c r="Q665" s="19">
        <f>AB665*VLOOKUP($O665,AProperties!$A$8:$I$1007,VLOOKUP(Span,Data!$N$4:$Y$11,Data!$Y$1,FALSE),FALSE)</f>
        <v>0.64583161479839102</v>
      </c>
      <c r="R665" s="19">
        <f>AC665*VLOOKUP($O665,AProperties!$A$8:$I$1007,VLOOKUP(Span,Data!$N$4:$Y$11,Data!$Y$1,FALSE),FALSE)</f>
        <v>0.9133438286572011</v>
      </c>
      <c r="S665" s="19">
        <f>AD665*VLOOKUP($O665,AProperties!$A$8:$I$1007,VLOOKUP(Span,Data!$N$4:$Y$11,Data!$Y$1,FALSE),FALSE)</f>
        <v>1.1186131699650652</v>
      </c>
      <c r="T665" s="19">
        <f>AE665*VLOOKUP($O665,AProperties!$A$8:$I$1007,VLOOKUP(Span,Data!$N$4:$Y$11,Data!$Y$1,FALSE),FALSE)</f>
        <v>1.291663229596782</v>
      </c>
      <c r="U665" s="19">
        <f>AF665*VLOOKUP($O665,AProperties!$A$8:$I$1007,VLOOKUP(Span,Data!$N$4:$Y$11,Data!$Y$1,FALSE),FALSE)</f>
        <v>1.4441233927076613</v>
      </c>
      <c r="V665" s="19">
        <f>AG665*VLOOKUP($O665,AProperties!$A$8:$I$1007,VLOOKUP(Span,Data!$N$4:$Y$11,Data!$Y$1,FALSE),FALSE)</f>
        <v>1.5819579160137551</v>
      </c>
      <c r="W665" s="19">
        <f>AH665*VLOOKUP($O665,AProperties!$A$8:$I$1007,VLOOKUP(Span,Data!$N$4:$Y$11,Data!$Y$1,FALSE),FALSE)</f>
        <v>1.7087098415798048</v>
      </c>
      <c r="X665" s="19">
        <f>AI665*VLOOKUP($O665,AProperties!$A$8:$I$1007,VLOOKUP(Span,Data!$N$4:$Y$11,Data!$Y$1,FALSE),FALSE)</f>
        <v>1.8266876573144022</v>
      </c>
      <c r="Y665" s="19">
        <f>AJ665*VLOOKUP($O665,AProperties!$A$8:$I$1007,VLOOKUP(Span,Data!$N$4:$Y$11,Data!$Y$1,FALSE),FALSE)</f>
        <v>1.9374948443951729</v>
      </c>
      <c r="Z665" s="19">
        <f>AK665*VLOOKUP($O665,AProperties!$A$8:$I$1007,VLOOKUP(Span,Data!$N$4:$Y$11,Data!$Y$1,FALSE),FALSE)</f>
        <v>2.0422988877074215</v>
      </c>
      <c r="AA665" s="19">
        <f>$I665*AA$19^0.5/VLOOKUP($O665,AProperties!$AY$8:$BG$1007,VLOOKUP(Span,Data!$N$4:$Y$11,Data!$Y$1,FALSE),FALSE)</f>
        <v>0.62044714170378346</v>
      </c>
      <c r="AB665" s="19">
        <f>$I665*AB$19^0.5/VLOOKUP($O665,AProperties!$AY$8:$BG$1007,VLOOKUP(Span,Data!$N$4:$Y$11,Data!$Y$1,FALSE),FALSE)</f>
        <v>0.8774447625331121</v>
      </c>
      <c r="AC665" s="19">
        <f>$I665*AC$19^0.5/VLOOKUP($O665,AProperties!$AY$8:$BG$1007,VLOOKUP(Span,Data!$N$4:$Y$11,Data!$Y$1,FALSE),FALSE)</f>
        <v>1.2408942834075669</v>
      </c>
      <c r="AD665" s="19">
        <f>$I665*AD$19^0.5/VLOOKUP($O665,AProperties!$AY$8:$BG$1007,VLOOKUP(Span,Data!$N$4:$Y$11,Data!$Y$1,FALSE),FALSE)</f>
        <v>1.5197789095425585</v>
      </c>
      <c r="AE665" s="19">
        <f>$I665*AE$19^0.5/VLOOKUP($O665,AProperties!$AY$8:$BG$1007,VLOOKUP(Span,Data!$N$4:$Y$11,Data!$Y$1,FALSE),FALSE)</f>
        <v>1.7548895250662242</v>
      </c>
      <c r="AF665" s="19">
        <f>$I665*AF$19^0.5/VLOOKUP($O665,AProperties!$AY$8:$BG$1007,VLOOKUP(Span,Data!$N$4:$Y$11,Data!$Y$1,FALSE),FALSE)</f>
        <v>1.9620261355251989</v>
      </c>
      <c r="AG665" s="19">
        <f>$I665*AG$19^0.5/VLOOKUP($O665,AProperties!$AY$8:$BG$1007,VLOOKUP(Span,Data!$N$4:$Y$11,Data!$Y$1,FALSE),FALSE)</f>
        <v>2.1492919456836792</v>
      </c>
      <c r="AH665" s="19">
        <f>$I665*AH$19^0.5/VLOOKUP($O665,AProperties!$AY$8:$BG$1007,VLOOKUP(Span,Data!$N$4:$Y$11,Data!$Y$1,FALSE),FALSE)</f>
        <v>2.3215006308587398</v>
      </c>
      <c r="AI665" s="19">
        <f>$I665*AI$19^0.5/VLOOKUP($O665,AProperties!$AY$8:$BG$1007,VLOOKUP(Span,Data!$N$4:$Y$11,Data!$Y$1,FALSE),FALSE)</f>
        <v>2.4817885668151338</v>
      </c>
      <c r="AJ665" s="19">
        <f>$I665*AJ$19^0.5/VLOOKUP($O665,AProperties!$AY$8:$BG$1007,VLOOKUP(Span,Data!$N$4:$Y$11,Data!$Y$1,FALSE),FALSE)</f>
        <v>2.6323342875993361</v>
      </c>
      <c r="AK665" s="19">
        <f>$I665*AK$19^0.5/VLOOKUP($O665,AProperties!$AY$8:$BG$1007,VLOOKUP(Span,Data!$N$4:$Y$11,Data!$Y$1,FALSE),FALSE)</f>
        <v>2.7747239705902085</v>
      </c>
      <c r="AL665" s="47">
        <f t="shared" si="89"/>
        <v>0.64600000000000002</v>
      </c>
    </row>
    <row r="666" spans="1:38" x14ac:dyDescent="0.25">
      <c r="A666" s="15">
        <v>0.64700000000000002</v>
      </c>
      <c r="B666" s="116">
        <f>VLOOKUP($A666,APropertiesDimless!$A$7:$I$1007,VLOOKUP(Span,Data!$N$4:$Y$11,Data!$Y$1,FALSE),FALSE)</f>
        <v>0.77746141273061475</v>
      </c>
      <c r="C666" s="6">
        <f t="shared" si="85"/>
        <v>1.0357307063653074</v>
      </c>
      <c r="D666" s="116">
        <f>VLOOKUP($A666,AProperties!$AE$8:$AM$1007,VLOOKUP(Span,Data!$N$4:$Y$11,Data!$Y$1,FALSE),FALSE)</f>
        <v>0.75981247301972998</v>
      </c>
      <c r="E666" s="116">
        <f t="shared" si="86"/>
        <v>1.2758533166199182</v>
      </c>
      <c r="F666" s="117">
        <f t="shared" si="90"/>
        <v>2.0979338226145017</v>
      </c>
      <c r="G666" s="9"/>
      <c r="H666" s="15">
        <f t="shared" si="87"/>
        <v>0.64700000000000002</v>
      </c>
      <c r="I666" s="6">
        <f>VLOOKUP(H666,AProperties!$AO$8:$AW$1007,VLOOKUP(Span,Data!$N$4:$Y$11,Data!$Y$1,FALSE),FALSE)^(2/3)</f>
        <v>0.42800085999803483</v>
      </c>
      <c r="J666" s="15">
        <f>$I666*(Slope^0.5)/VLOOKUP($H666,AProperties!$AY$8:$BG$1007,VLOOKUP(Span,Data!$N$4:$Y$11,Data!$Y$1,FALSE),FALSE)</f>
        <v>1.5206549344547164</v>
      </c>
      <c r="K666" s="15">
        <f>$J666*VLOOKUP($H666,AProperties!$A$8:$I$1007,VLOOKUP(Span,Data!$N$4:$Y$11,Data!$Y$1,FALSE),FALSE)</f>
        <v>1.1207002299063655</v>
      </c>
      <c r="L666" s="15">
        <f t="shared" si="91"/>
        <v>1.5206549344547164</v>
      </c>
      <c r="M666" s="15">
        <f t="shared" si="92"/>
        <v>0.64700000000000002</v>
      </c>
      <c r="O666" s="28">
        <f t="shared" si="88"/>
        <v>0.64700000000000002</v>
      </c>
      <c r="P666" s="19">
        <f>AA666*VLOOKUP($O666,AProperties!$A$8:$I$1007,VLOOKUP(Span,Data!$N$4:$Y$11,Data!$Y$1,FALSE),FALSE)</f>
        <v>0.45752395298173204</v>
      </c>
      <c r="Q666" s="19">
        <f>AB666*VLOOKUP($O666,AProperties!$A$8:$I$1007,VLOOKUP(Span,Data!$N$4:$Y$11,Data!$Y$1,FALSE),FALSE)</f>
        <v>0.64703657941731574</v>
      </c>
      <c r="R666" s="19">
        <f>AC666*VLOOKUP($O666,AProperties!$A$8:$I$1007,VLOOKUP(Span,Data!$N$4:$Y$11,Data!$Y$1,FALSE),FALSE)</f>
        <v>0.91504790596346408</v>
      </c>
      <c r="S666" s="19">
        <f>AD666*VLOOKUP($O666,AProperties!$A$8:$I$1007,VLOOKUP(Span,Data!$N$4:$Y$11,Data!$Y$1,FALSE),FALSE)</f>
        <v>1.1207002299063655</v>
      </c>
      <c r="T666" s="19">
        <f>AE666*VLOOKUP($O666,AProperties!$A$8:$I$1007,VLOOKUP(Span,Data!$N$4:$Y$11,Data!$Y$1,FALSE),FALSE)</f>
        <v>1.2940731588346315</v>
      </c>
      <c r="U666" s="19">
        <f>AF666*VLOOKUP($O666,AProperties!$A$8:$I$1007,VLOOKUP(Span,Data!$N$4:$Y$11,Data!$Y$1,FALSE),FALSE)</f>
        <v>1.4468177755060592</v>
      </c>
      <c r="V666" s="19">
        <f>AG666*VLOOKUP($O666,AProperties!$A$8:$I$1007,VLOOKUP(Span,Data!$N$4:$Y$11,Data!$Y$1,FALSE),FALSE)</f>
        <v>1.5849094644882282</v>
      </c>
      <c r="W666" s="19">
        <f>AH666*VLOOKUP($O666,AProperties!$A$8:$I$1007,VLOOKUP(Span,Data!$N$4:$Y$11,Data!$Y$1,FALSE),FALSE)</f>
        <v>1.7118978783001111</v>
      </c>
      <c r="X666" s="19">
        <f>AI666*VLOOKUP($O666,AProperties!$A$8:$I$1007,VLOOKUP(Span,Data!$N$4:$Y$11,Data!$Y$1,FALSE),FALSE)</f>
        <v>1.8300958119269282</v>
      </c>
      <c r="Y666" s="19">
        <f>AJ666*VLOOKUP($O666,AProperties!$A$8:$I$1007,VLOOKUP(Span,Data!$N$4:$Y$11,Data!$Y$1,FALSE),FALSE)</f>
        <v>1.9411097382519469</v>
      </c>
      <c r="Z666" s="19">
        <f>AK666*VLOOKUP($O666,AProperties!$A$8:$I$1007,VLOOKUP(Span,Data!$N$4:$Y$11,Data!$Y$1,FALSE),FALSE)</f>
        <v>2.0461093204031409</v>
      </c>
      <c r="AA666" s="19">
        <f>$I666*AA$19^0.5/VLOOKUP($O666,AProperties!$AY$8:$BG$1007,VLOOKUP(Span,Data!$N$4:$Y$11,Data!$Y$1,FALSE),FALSE)</f>
        <v>0.62080477737657569</v>
      </c>
      <c r="AB666" s="19">
        <f>$I666*AB$19^0.5/VLOOKUP($O666,AProperties!$AY$8:$BG$1007,VLOOKUP(Span,Data!$N$4:$Y$11,Data!$Y$1,FALSE),FALSE)</f>
        <v>0.87795053575196336</v>
      </c>
      <c r="AC666" s="19">
        <f>$I666*AC$19^0.5/VLOOKUP($O666,AProperties!$AY$8:$BG$1007,VLOOKUP(Span,Data!$N$4:$Y$11,Data!$Y$1,FALSE),FALSE)</f>
        <v>1.2416095547531514</v>
      </c>
      <c r="AD666" s="19">
        <f>$I666*AD$19^0.5/VLOOKUP($O666,AProperties!$AY$8:$BG$1007,VLOOKUP(Span,Data!$N$4:$Y$11,Data!$Y$1,FALSE),FALSE)</f>
        <v>1.5206549344547164</v>
      </c>
      <c r="AE666" s="19">
        <f>$I666*AE$19^0.5/VLOOKUP($O666,AProperties!$AY$8:$BG$1007,VLOOKUP(Span,Data!$N$4:$Y$11,Data!$Y$1,FALSE),FALSE)</f>
        <v>1.7559010715039267</v>
      </c>
      <c r="AF666" s="19">
        <f>$I666*AF$19^0.5/VLOOKUP($O666,AProperties!$AY$8:$BG$1007,VLOOKUP(Span,Data!$N$4:$Y$11,Data!$Y$1,FALSE),FALSE)</f>
        <v>1.9631570788237493</v>
      </c>
      <c r="AG666" s="19">
        <f>$I666*AG$19^0.5/VLOOKUP($O666,AProperties!$AY$8:$BG$1007,VLOOKUP(Span,Data!$N$4:$Y$11,Data!$Y$1,FALSE),FALSE)</f>
        <v>2.1505308319954302</v>
      </c>
      <c r="AH666" s="19">
        <f>$I666*AH$19^0.5/VLOOKUP($O666,AProperties!$AY$8:$BG$1007,VLOOKUP(Span,Data!$N$4:$Y$11,Data!$Y$1,FALSE),FALSE)</f>
        <v>2.3228387810156166</v>
      </c>
      <c r="AI666" s="19">
        <f>$I666*AI$19^0.5/VLOOKUP($O666,AProperties!$AY$8:$BG$1007,VLOOKUP(Span,Data!$N$4:$Y$11,Data!$Y$1,FALSE),FALSE)</f>
        <v>2.4832191095063028</v>
      </c>
      <c r="AJ666" s="19">
        <f>$I666*AJ$19^0.5/VLOOKUP($O666,AProperties!$AY$8:$BG$1007,VLOOKUP(Span,Data!$N$4:$Y$11,Data!$Y$1,FALSE),FALSE)</f>
        <v>2.6338516072558895</v>
      </c>
      <c r="AK666" s="19">
        <f>$I666*AK$19^0.5/VLOOKUP($O666,AProperties!$AY$8:$BG$1007,VLOOKUP(Span,Data!$N$4:$Y$11,Data!$Y$1,FALSE),FALSE)</f>
        <v>2.7763233659412938</v>
      </c>
      <c r="AL666" s="47">
        <f t="shared" si="89"/>
        <v>0.64700000000000002</v>
      </c>
    </row>
    <row r="667" spans="1:38" x14ac:dyDescent="0.25">
      <c r="A667" s="15">
        <v>0.64800000000000002</v>
      </c>
      <c r="B667" s="116">
        <f>VLOOKUP($A667,APropertiesDimless!$A$7:$I$1007,VLOOKUP(Span,Data!$N$4:$Y$11,Data!$Y$1,FALSE),FALSE)</f>
        <v>0.77931352943201548</v>
      </c>
      <c r="C667" s="6">
        <f t="shared" si="85"/>
        <v>1.0376567647160078</v>
      </c>
      <c r="D667" s="116">
        <f>VLOOKUP($A667,AProperties!$AE$8:$AM$1007,VLOOKUP(Span,Data!$N$4:$Y$11,Data!$Y$1,FALSE),FALSE)</f>
        <v>0.76078923789726938</v>
      </c>
      <c r="E667" s="116">
        <f t="shared" si="86"/>
        <v>1.2790405834850851</v>
      </c>
      <c r="F667" s="117">
        <f t="shared" si="90"/>
        <v>2.1031314261139724</v>
      </c>
      <c r="G667" s="9"/>
      <c r="H667" s="15">
        <f t="shared" si="87"/>
        <v>0.64800000000000002</v>
      </c>
      <c r="I667" s="6">
        <f>VLOOKUP(H667,AProperties!$AO$8:$AW$1007,VLOOKUP(Span,Data!$N$4:$Y$11,Data!$Y$1,FALSE),FALSE)^(2/3)</f>
        <v>0.42814422323801604</v>
      </c>
      <c r="J667" s="15">
        <f>$I667*(Slope^0.5)/VLOOKUP($H667,AProperties!$AY$8:$BG$1007,VLOOKUP(Span,Data!$N$4:$Y$11,Data!$Y$1,FALSE),FALSE)</f>
        <v>1.5215280725516129</v>
      </c>
      <c r="K667" s="15">
        <f>$J667*VLOOKUP($H667,AProperties!$A$8:$I$1007,VLOOKUP(Span,Data!$N$4:$Y$11,Data!$Y$1,FALSE),FALSE)</f>
        <v>1.1227852454290077</v>
      </c>
      <c r="L667" s="15">
        <f t="shared" si="91"/>
        <v>1.5215280725516129</v>
      </c>
      <c r="M667" s="15">
        <f t="shared" si="92"/>
        <v>0.64800000000000002</v>
      </c>
      <c r="O667" s="28">
        <f t="shared" si="88"/>
        <v>0.64800000000000002</v>
      </c>
      <c r="P667" s="19">
        <f>AA667*VLOOKUP($O667,AProperties!$A$8:$I$1007,VLOOKUP(Span,Data!$N$4:$Y$11,Data!$Y$1,FALSE),FALSE)</f>
        <v>0.4583751570044412</v>
      </c>
      <c r="Q667" s="19">
        <f>AB667*VLOOKUP($O667,AProperties!$A$8:$I$1007,VLOOKUP(Span,Data!$N$4:$Y$11,Data!$Y$1,FALSE),FALSE)</f>
        <v>0.64824036369057758</v>
      </c>
      <c r="R667" s="19">
        <f>AC667*VLOOKUP($O667,AProperties!$A$8:$I$1007,VLOOKUP(Span,Data!$N$4:$Y$11,Data!$Y$1,FALSE),FALSE)</f>
        <v>0.91675031400888241</v>
      </c>
      <c r="S667" s="19">
        <f>AD667*VLOOKUP($O667,AProperties!$A$8:$I$1007,VLOOKUP(Span,Data!$N$4:$Y$11,Data!$Y$1,FALSE),FALSE)</f>
        <v>1.1227852454290077</v>
      </c>
      <c r="T667" s="19">
        <f>AE667*VLOOKUP($O667,AProperties!$A$8:$I$1007,VLOOKUP(Span,Data!$N$4:$Y$11,Data!$Y$1,FALSE),FALSE)</f>
        <v>1.2964807273811552</v>
      </c>
      <c r="U667" s="19">
        <f>AF667*VLOOKUP($O667,AProperties!$A$8:$I$1007,VLOOKUP(Span,Data!$N$4:$Y$11,Data!$Y$1,FALSE),FALSE)</f>
        <v>1.4495095189713181</v>
      </c>
      <c r="V667" s="19">
        <f>AG667*VLOOKUP($O667,AProperties!$A$8:$I$1007,VLOOKUP(Span,Data!$N$4:$Y$11,Data!$Y$1,FALSE),FALSE)</f>
        <v>1.5878581217181067</v>
      </c>
      <c r="W667" s="19">
        <f>AH667*VLOOKUP($O667,AProperties!$A$8:$I$1007,VLOOKUP(Span,Data!$N$4:$Y$11,Data!$Y$1,FALSE),FALSE)</f>
        <v>1.7150827921193328</v>
      </c>
      <c r="X667" s="19">
        <f>AI667*VLOOKUP($O667,AProperties!$A$8:$I$1007,VLOOKUP(Span,Data!$N$4:$Y$11,Data!$Y$1,FALSE),FALSE)</f>
        <v>1.8335006280177648</v>
      </c>
      <c r="Y667" s="19">
        <f>AJ667*VLOOKUP($O667,AProperties!$A$8:$I$1007,VLOOKUP(Span,Data!$N$4:$Y$11,Data!$Y$1,FALSE),FALSE)</f>
        <v>1.9447210910717325</v>
      </c>
      <c r="Z667" s="19">
        <f>AK667*VLOOKUP($O667,AProperties!$A$8:$I$1007,VLOOKUP(Span,Data!$N$4:$Y$11,Data!$Y$1,FALSE),FALSE)</f>
        <v>2.0499160205181393</v>
      </c>
      <c r="AA667" s="19">
        <f>$I667*AA$19^0.5/VLOOKUP($O667,AProperties!$AY$8:$BG$1007,VLOOKUP(Span,Data!$N$4:$Y$11,Data!$Y$1,FALSE),FALSE)</f>
        <v>0.62116123451197247</v>
      </c>
      <c r="AB667" s="19">
        <f>$I667*AB$19^0.5/VLOOKUP($O667,AProperties!$AY$8:$BG$1007,VLOOKUP(Span,Data!$N$4:$Y$11,Data!$Y$1,FALSE),FALSE)</f>
        <v>0.87845464226724623</v>
      </c>
      <c r="AC667" s="19">
        <f>$I667*AC$19^0.5/VLOOKUP($O667,AProperties!$AY$8:$BG$1007,VLOOKUP(Span,Data!$N$4:$Y$11,Data!$Y$1,FALSE),FALSE)</f>
        <v>1.2423224690239449</v>
      </c>
      <c r="AD667" s="19">
        <f>$I667*AD$19^0.5/VLOOKUP($O667,AProperties!$AY$8:$BG$1007,VLOOKUP(Span,Data!$N$4:$Y$11,Data!$Y$1,FALSE),FALSE)</f>
        <v>1.5215280725516129</v>
      </c>
      <c r="AE667" s="19">
        <f>$I667*AE$19^0.5/VLOOKUP($O667,AProperties!$AY$8:$BG$1007,VLOOKUP(Span,Data!$N$4:$Y$11,Data!$Y$1,FALSE),FALSE)</f>
        <v>1.7569092845344925</v>
      </c>
      <c r="AF667" s="19">
        <f>$I667*AF$19^0.5/VLOOKUP($O667,AProperties!$AY$8:$BG$1007,VLOOKUP(Span,Data!$N$4:$Y$11,Data!$Y$1,FALSE),FALSE)</f>
        <v>1.9642842952598225</v>
      </c>
      <c r="AG667" s="19">
        <f>$I667*AG$19^0.5/VLOOKUP($O667,AProperties!$AY$8:$BG$1007,VLOOKUP(Span,Data!$N$4:$Y$11,Data!$Y$1,FALSE),FALSE)</f>
        <v>2.1517656357338857</v>
      </c>
      <c r="AH667" s="19">
        <f>$I667*AH$19^0.5/VLOOKUP($O667,AProperties!$AY$8:$BG$1007,VLOOKUP(Span,Data!$N$4:$Y$11,Data!$Y$1,FALSE),FALSE)</f>
        <v>2.3241725214893427</v>
      </c>
      <c r="AI667" s="19">
        <f>$I667*AI$19^0.5/VLOOKUP($O667,AProperties!$AY$8:$BG$1007,VLOOKUP(Span,Data!$N$4:$Y$11,Data!$Y$1,FALSE),FALSE)</f>
        <v>2.4846449380478899</v>
      </c>
      <c r="AJ667" s="19">
        <f>$I667*AJ$19^0.5/VLOOKUP($O667,AProperties!$AY$8:$BG$1007,VLOOKUP(Span,Data!$N$4:$Y$11,Data!$Y$1,FALSE),FALSE)</f>
        <v>2.6353639268017384</v>
      </c>
      <c r="AK667" s="19">
        <f>$I667*AK$19^0.5/VLOOKUP($O667,AProperties!$AY$8:$BG$1007,VLOOKUP(Span,Data!$N$4:$Y$11,Data!$Y$1,FALSE),FALSE)</f>
        <v>2.7779174907129183</v>
      </c>
      <c r="AL667" s="47">
        <f t="shared" si="89"/>
        <v>0.64800000000000002</v>
      </c>
    </row>
    <row r="668" spans="1:38" x14ac:dyDescent="0.25">
      <c r="A668" s="15">
        <v>0.64900000000000002</v>
      </c>
      <c r="B668" s="116">
        <f>VLOOKUP($A668,APropertiesDimless!$A$7:$I$1007,VLOOKUP(Span,Data!$N$4:$Y$11,Data!$Y$1,FALSE),FALSE)</f>
        <v>0.78117098862074452</v>
      </c>
      <c r="C668" s="6">
        <f t="shared" si="85"/>
        <v>1.0395854943103724</v>
      </c>
      <c r="D668" s="116">
        <f>VLOOKUP($A668,AProperties!$AE$8:$AM$1007,VLOOKUP(Span,Data!$N$4:$Y$11,Data!$Y$1,FALSE),FALSE)</f>
        <v>0.76176493200695949</v>
      </c>
      <c r="E668" s="116">
        <f t="shared" si="86"/>
        <v>1.2822523973479398</v>
      </c>
      <c r="F668" s="117">
        <f t="shared" si="90"/>
        <v>2.108336723105404</v>
      </c>
      <c r="G668" s="9"/>
      <c r="H668" s="15">
        <f t="shared" si="87"/>
        <v>0.64900000000000002</v>
      </c>
      <c r="I668" s="6">
        <f>VLOOKUP(H668,AProperties!$AO$8:$AW$1007,VLOOKUP(Span,Data!$N$4:$Y$11,Data!$Y$1,FALSE),FALSE)^(2/3)</f>
        <v>0.42828669227238425</v>
      </c>
      <c r="J668" s="15">
        <f>$I668*(Slope^0.5)/VLOOKUP($H668,AProperties!$AY$8:$BG$1007,VLOOKUP(Span,Data!$N$4:$Y$11,Data!$Y$1,FALSE),FALSE)</f>
        <v>1.5223983222379427</v>
      </c>
      <c r="K668" s="15">
        <f>$J668*VLOOKUP($H668,AProperties!$A$8:$I$1007,VLOOKUP(Span,Data!$N$4:$Y$11,Data!$Y$1,FALSE),FALSE)</f>
        <v>1.124868200058468</v>
      </c>
      <c r="L668" s="15">
        <f t="shared" si="91"/>
        <v>1.5223983222379427</v>
      </c>
      <c r="M668" s="15">
        <f t="shared" si="92"/>
        <v>0.64900000000000002</v>
      </c>
      <c r="O668" s="28">
        <f t="shared" si="88"/>
        <v>0.64900000000000002</v>
      </c>
      <c r="P668" s="19">
        <f>AA668*VLOOKUP($O668,AProperties!$A$8:$I$1007,VLOOKUP(Span,Data!$N$4:$Y$11,Data!$Y$1,FALSE),FALSE)</f>
        <v>0.45922551967103215</v>
      </c>
      <c r="Q668" s="19">
        <f>AB668*VLOOKUP($O668,AProperties!$A$8:$I$1007,VLOOKUP(Span,Data!$N$4:$Y$11,Data!$Y$1,FALSE),FALSE)</f>
        <v>0.64944295810660635</v>
      </c>
      <c r="R668" s="19">
        <f>AC668*VLOOKUP($O668,AProperties!$A$8:$I$1007,VLOOKUP(Span,Data!$N$4:$Y$11,Data!$Y$1,FALSE),FALSE)</f>
        <v>0.91845103934206429</v>
      </c>
      <c r="S668" s="19">
        <f>AD668*VLOOKUP($O668,AProperties!$A$8:$I$1007,VLOOKUP(Span,Data!$N$4:$Y$11,Data!$Y$1,FALSE),FALSE)</f>
        <v>1.124868200058468</v>
      </c>
      <c r="T668" s="19">
        <f>AE668*VLOOKUP($O668,AProperties!$A$8:$I$1007,VLOOKUP(Span,Data!$N$4:$Y$11,Data!$Y$1,FALSE),FALSE)</f>
        <v>1.2988859162132127</v>
      </c>
      <c r="U668" s="19">
        <f>AF668*VLOOKUP($O668,AProperties!$A$8:$I$1007,VLOOKUP(Span,Data!$N$4:$Y$11,Data!$Y$1,FALSE),FALSE)</f>
        <v>1.4521986018349198</v>
      </c>
      <c r="V668" s="19">
        <f>AG668*VLOOKUP($O668,AProperties!$A$8:$I$1007,VLOOKUP(Span,Data!$N$4:$Y$11,Data!$Y$1,FALSE),FALSE)</f>
        <v>1.5908038644048974</v>
      </c>
      <c r="W668" s="19">
        <f>AH668*VLOOKUP($O668,AProperties!$A$8:$I$1007,VLOOKUP(Span,Data!$N$4:$Y$11,Data!$Y$1,FALSE),FALSE)</f>
        <v>1.7182645578722198</v>
      </c>
      <c r="X668" s="19">
        <f>AI668*VLOOKUP($O668,AProperties!$A$8:$I$1007,VLOOKUP(Span,Data!$N$4:$Y$11,Data!$Y$1,FALSE),FALSE)</f>
        <v>1.8369020786841286</v>
      </c>
      <c r="Y668" s="19">
        <f>AJ668*VLOOKUP($O668,AProperties!$A$8:$I$1007,VLOOKUP(Span,Data!$N$4:$Y$11,Data!$Y$1,FALSE),FALSE)</f>
        <v>1.9483288743198186</v>
      </c>
      <c r="Z668" s="19">
        <f>AK668*VLOOKUP($O668,AProperties!$A$8:$I$1007,VLOOKUP(Span,Data!$N$4:$Y$11,Data!$Y$1,FALSE),FALSE)</f>
        <v>2.0537189579741897</v>
      </c>
      <c r="AA668" s="19">
        <f>$I668*AA$19^0.5/VLOOKUP($O668,AProperties!$AY$8:$BG$1007,VLOOKUP(Span,Data!$N$4:$Y$11,Data!$Y$1,FALSE),FALSE)</f>
        <v>0.62151651245869333</v>
      </c>
      <c r="AB668" s="19">
        <f>$I668*AB$19^0.5/VLOOKUP($O668,AProperties!$AY$8:$BG$1007,VLOOKUP(Span,Data!$N$4:$Y$11,Data!$Y$1,FALSE),FALSE)</f>
        <v>0.87895708115791094</v>
      </c>
      <c r="AC668" s="19">
        <f>$I668*AC$19^0.5/VLOOKUP($O668,AProperties!$AY$8:$BG$1007,VLOOKUP(Span,Data!$N$4:$Y$11,Data!$Y$1,FALSE),FALSE)</f>
        <v>1.2430330249173867</v>
      </c>
      <c r="AD668" s="19">
        <f>$I668*AD$19^0.5/VLOOKUP($O668,AProperties!$AY$8:$BG$1007,VLOOKUP(Span,Data!$N$4:$Y$11,Data!$Y$1,FALSE),FALSE)</f>
        <v>1.5223983222379427</v>
      </c>
      <c r="AE668" s="19">
        <f>$I668*AE$19^0.5/VLOOKUP($O668,AProperties!$AY$8:$BG$1007,VLOOKUP(Span,Data!$N$4:$Y$11,Data!$Y$1,FALSE),FALSE)</f>
        <v>1.7579141623158219</v>
      </c>
      <c r="AF668" s="19">
        <f>$I668*AF$19^0.5/VLOOKUP($O668,AProperties!$AY$8:$BG$1007,VLOOKUP(Span,Data!$N$4:$Y$11,Data!$Y$1,FALSE),FALSE)</f>
        <v>1.9654077827738883</v>
      </c>
      <c r="AG668" s="19">
        <f>$I668*AG$19^0.5/VLOOKUP($O668,AProperties!$AY$8:$BG$1007,VLOOKUP(Span,Data!$N$4:$Y$11,Data!$Y$1,FALSE),FALSE)</f>
        <v>2.1529963546429443</v>
      </c>
      <c r="AH668" s="19">
        <f>$I668*AH$19^0.5/VLOOKUP($O668,AProperties!$AY$8:$BG$1007,VLOOKUP(Span,Data!$N$4:$Y$11,Data!$Y$1,FALSE),FALSE)</f>
        <v>2.3255018498430489</v>
      </c>
      <c r="AI668" s="19">
        <f>$I668*AI$19^0.5/VLOOKUP($O668,AProperties!$AY$8:$BG$1007,VLOOKUP(Span,Data!$N$4:$Y$11,Data!$Y$1,FALSE),FALSE)</f>
        <v>2.4860660498347733</v>
      </c>
      <c r="AJ668" s="19">
        <f>$I668*AJ$19^0.5/VLOOKUP($O668,AProperties!$AY$8:$BG$1007,VLOOKUP(Span,Data!$N$4:$Y$11,Data!$Y$1,FALSE),FALSE)</f>
        <v>2.6368712434737325</v>
      </c>
      <c r="AK668" s="19">
        <f>$I668*AK$19^0.5/VLOOKUP($O668,AProperties!$AY$8:$BG$1007,VLOOKUP(Span,Data!$N$4:$Y$11,Data!$Y$1,FALSE),FALSE)</f>
        <v>2.7795063419924668</v>
      </c>
      <c r="AL668" s="47">
        <f t="shared" si="89"/>
        <v>0.64900000000000002</v>
      </c>
    </row>
    <row r="669" spans="1:38" x14ac:dyDescent="0.25">
      <c r="A669" s="15">
        <v>0.65</v>
      </c>
      <c r="B669" s="116">
        <f>VLOOKUP($A669,APropertiesDimless!$A$7:$I$1007,VLOOKUP(Span,Data!$N$4:$Y$11,Data!$Y$1,FALSE),FALSE)</f>
        <v>0.78303382975633717</v>
      </c>
      <c r="C669" s="6">
        <f t="shared" si="85"/>
        <v>1.0415169148781687</v>
      </c>
      <c r="D669" s="116">
        <f>VLOOKUP($A669,AProperties!$AE$8:$AM$1007,VLOOKUP(Span,Data!$N$4:$Y$11,Data!$Y$1,FALSE),FALSE)</f>
        <v>0.76273955237441915</v>
      </c>
      <c r="E669" s="116">
        <f t="shared" si="86"/>
        <v>1.28548940861324</v>
      </c>
      <c r="F669" s="117">
        <f t="shared" si="90"/>
        <v>2.1135497491826651</v>
      </c>
      <c r="G669" s="9"/>
      <c r="H669" s="15">
        <f t="shared" si="87"/>
        <v>0.65</v>
      </c>
      <c r="I669" s="6">
        <f>VLOOKUP(H669,AProperties!$AO$8:$AW$1007,VLOOKUP(Span,Data!$N$4:$Y$11,Data!$Y$1,FALSE),FALSE)^(2/3)</f>
        <v>0.42842826689170888</v>
      </c>
      <c r="J669" s="15">
        <f>$I669*(Slope^0.5)/VLOOKUP($H669,AProperties!$AY$8:$BG$1007,VLOOKUP(Span,Data!$N$4:$Y$11,Data!$Y$1,FALSE),FALSE)</f>
        <v>1.5232656818875674</v>
      </c>
      <c r="K669" s="15">
        <f>$J669*VLOOKUP($H669,AProperties!$A$8:$I$1007,VLOOKUP(Span,Data!$N$4:$Y$11,Data!$Y$1,FALSE),FALSE)</f>
        <v>1.1269490772849047</v>
      </c>
      <c r="L669" s="15">
        <f t="shared" si="91"/>
        <v>1.5232656818875674</v>
      </c>
      <c r="M669" s="15">
        <f t="shared" si="92"/>
        <v>0.65</v>
      </c>
      <c r="O669" s="28">
        <f t="shared" si="88"/>
        <v>0.65</v>
      </c>
      <c r="P669" s="19">
        <f>AA669*VLOOKUP($O669,AProperties!$A$8:$I$1007,VLOOKUP(Span,Data!$N$4:$Y$11,Data!$Y$1,FALSE),FALSE)</f>
        <v>0.46007503424139023</v>
      </c>
      <c r="Q669" s="19">
        <f>AB669*VLOOKUP($O669,AProperties!$A$8:$I$1007,VLOOKUP(Span,Data!$N$4:$Y$11,Data!$Y$1,FALSE),FALSE)</f>
        <v>0.65064435313344016</v>
      </c>
      <c r="R669" s="19">
        <f>AC669*VLOOKUP($O669,AProperties!$A$8:$I$1007,VLOOKUP(Span,Data!$N$4:$Y$11,Data!$Y$1,FALSE),FALSE)</f>
        <v>0.92015006848278047</v>
      </c>
      <c r="S669" s="19">
        <f>AD669*VLOOKUP($O669,AProperties!$A$8:$I$1007,VLOOKUP(Span,Data!$N$4:$Y$11,Data!$Y$1,FALSE),FALSE)</f>
        <v>1.1269490772849047</v>
      </c>
      <c r="T669" s="19">
        <f>AE669*VLOOKUP($O669,AProperties!$A$8:$I$1007,VLOOKUP(Span,Data!$N$4:$Y$11,Data!$Y$1,FALSE),FALSE)</f>
        <v>1.3012887062668803</v>
      </c>
      <c r="U669" s="19">
        <f>AF669*VLOOKUP($O669,AProperties!$A$8:$I$1007,VLOOKUP(Span,Data!$N$4:$Y$11,Data!$Y$1,FALSE),FALSE)</f>
        <v>1.4548850027827505</v>
      </c>
      <c r="V669" s="19">
        <f>AG669*VLOOKUP($O669,AProperties!$A$8:$I$1007,VLOOKUP(Span,Data!$N$4:$Y$11,Data!$Y$1,FALSE),FALSE)</f>
        <v>1.5937466692001576</v>
      </c>
      <c r="W669" s="19">
        <f>AH669*VLOOKUP($O669,AProperties!$A$8:$I$1007,VLOOKUP(Span,Data!$N$4:$Y$11,Data!$Y$1,FALSE),FALSE)</f>
        <v>1.7214431503395717</v>
      </c>
      <c r="X669" s="19">
        <f>AI669*VLOOKUP($O669,AProperties!$A$8:$I$1007,VLOOKUP(Span,Data!$N$4:$Y$11,Data!$Y$1,FALSE),FALSE)</f>
        <v>1.8403001369655609</v>
      </c>
      <c r="Y669" s="19">
        <f>AJ669*VLOOKUP($O669,AProperties!$A$8:$I$1007,VLOOKUP(Span,Data!$N$4:$Y$11,Data!$Y$1,FALSE),FALSE)</f>
        <v>1.9519330594003206</v>
      </c>
      <c r="Z669" s="19">
        <f>AK669*VLOOKUP($O669,AProperties!$A$8:$I$1007,VLOOKUP(Span,Data!$N$4:$Y$11,Data!$Y$1,FALSE),FALSE)</f>
        <v>2.0575181026285838</v>
      </c>
      <c r="AA669" s="19">
        <f>$I669*AA$19^0.5/VLOOKUP($O669,AProperties!$AY$8:$BG$1007,VLOOKUP(Span,Data!$N$4:$Y$11,Data!$Y$1,FALSE),FALSE)</f>
        <v>0.62187061055287007</v>
      </c>
      <c r="AB669" s="19">
        <f>$I669*AB$19^0.5/VLOOKUP($O669,AProperties!$AY$8:$BG$1007,VLOOKUP(Span,Data!$N$4:$Y$11,Data!$Y$1,FALSE),FALSE)</f>
        <v>0.87945785148510602</v>
      </c>
      <c r="AC669" s="19">
        <f>$I669*AC$19^0.5/VLOOKUP($O669,AProperties!$AY$8:$BG$1007,VLOOKUP(Span,Data!$N$4:$Y$11,Data!$Y$1,FALSE),FALSE)</f>
        <v>1.2437412211057401</v>
      </c>
      <c r="AD669" s="19">
        <f>$I669*AD$19^0.5/VLOOKUP($O669,AProperties!$AY$8:$BG$1007,VLOOKUP(Span,Data!$N$4:$Y$11,Data!$Y$1,FALSE),FALSE)</f>
        <v>1.5232656818875674</v>
      </c>
      <c r="AE669" s="19">
        <f>$I669*AE$19^0.5/VLOOKUP($O669,AProperties!$AY$8:$BG$1007,VLOOKUP(Span,Data!$N$4:$Y$11,Data!$Y$1,FALSE),FALSE)</f>
        <v>1.758915702970212</v>
      </c>
      <c r="AF669" s="19">
        <f>$I669*AF$19^0.5/VLOOKUP($O669,AProperties!$AY$8:$BG$1007,VLOOKUP(Span,Data!$N$4:$Y$11,Data!$Y$1,FALSE),FALSE)</f>
        <v>1.9665275392666113</v>
      </c>
      <c r="AG669" s="19">
        <f>$I669*AG$19^0.5/VLOOKUP($O669,AProperties!$AY$8:$BG$1007,VLOOKUP(Span,Data!$N$4:$Y$11,Data!$Y$1,FALSE),FALSE)</f>
        <v>2.1542229864228988</v>
      </c>
      <c r="AH669" s="19">
        <f>$I669*AH$19^0.5/VLOOKUP($O669,AProperties!$AY$8:$BG$1007,VLOOKUP(Span,Data!$N$4:$Y$11,Data!$Y$1,FALSE),FALSE)</f>
        <v>2.3268267635927673</v>
      </c>
      <c r="AI669" s="19">
        <f>$I669*AI$19^0.5/VLOOKUP($O669,AProperties!$AY$8:$BG$1007,VLOOKUP(Span,Data!$N$4:$Y$11,Data!$Y$1,FALSE),FALSE)</f>
        <v>2.4874824422114803</v>
      </c>
      <c r="AJ669" s="19">
        <f>$I669*AJ$19^0.5/VLOOKUP($O669,AProperties!$AY$8:$BG$1007,VLOOKUP(Span,Data!$N$4:$Y$11,Data!$Y$1,FALSE),FALSE)</f>
        <v>2.6383735544553182</v>
      </c>
      <c r="AK669" s="19">
        <f>$I669*AK$19^0.5/VLOOKUP($O669,AProperties!$AY$8:$BG$1007,VLOOKUP(Span,Data!$N$4:$Y$11,Data!$Y$1,FALSE),FALSE)</f>
        <v>2.7810899168110312</v>
      </c>
      <c r="AL669" s="47">
        <f t="shared" si="89"/>
        <v>0.65</v>
      </c>
    </row>
    <row r="670" spans="1:38" x14ac:dyDescent="0.25">
      <c r="A670" s="15">
        <v>0.65100000000000002</v>
      </c>
      <c r="B670" s="116">
        <f>VLOOKUP($A670,APropertiesDimless!$A$7:$I$1007,VLOOKUP(Span,Data!$N$4:$Y$11,Data!$Y$1,FALSE),FALSE)</f>
        <v>0.78490209269325517</v>
      </c>
      <c r="C670" s="6">
        <f t="shared" si="85"/>
        <v>1.0434510463466276</v>
      </c>
      <c r="D670" s="116">
        <f>VLOOKUP($A670,AProperties!$AE$8:$AM$1007,VLOOKUP(Span,Data!$N$4:$Y$11,Data!$Y$1,FALSE),FALSE)</f>
        <v>0.76371309601542614</v>
      </c>
      <c r="E670" s="116">
        <f t="shared" si="86"/>
        <v>1.2887522734501882</v>
      </c>
      <c r="F670" s="117">
        <f t="shared" si="90"/>
        <v>2.1187705403576107</v>
      </c>
      <c r="G670" s="9"/>
      <c r="H670" s="15">
        <f t="shared" si="87"/>
        <v>0.65100000000000002</v>
      </c>
      <c r="I670" s="6">
        <f>VLOOKUP(H670,AProperties!$AO$8:$AW$1007,VLOOKUP(Span,Data!$N$4:$Y$11,Data!$Y$1,FALSE),FALSE)^(2/3)</f>
        <v>0.4285689468756495</v>
      </c>
      <c r="J670" s="15">
        <f>$I670*(Slope^0.5)/VLOOKUP($H670,AProperties!$AY$8:$BG$1007,VLOOKUP(Span,Data!$N$4:$Y$11,Data!$Y$1,FALSE),FALSE)</f>
        <v>1.5241301498433495</v>
      </c>
      <c r="K670" s="15">
        <f>$J670*VLOOKUP($H670,AProperties!$A$8:$I$1007,VLOOKUP(Span,Data!$N$4:$Y$11,Data!$Y$1,FALSE),FALSE)</f>
        <v>1.1290278605628454</v>
      </c>
      <c r="L670" s="15">
        <f t="shared" si="91"/>
        <v>1.5241301498433495</v>
      </c>
      <c r="M670" s="15">
        <f t="shared" si="92"/>
        <v>0.65100000000000002</v>
      </c>
      <c r="O670" s="28">
        <f t="shared" si="88"/>
        <v>0.65100000000000002</v>
      </c>
      <c r="P670" s="19">
        <f>AA670*VLOOKUP($O670,AProperties!$A$8:$I$1007,VLOOKUP(Span,Data!$N$4:$Y$11,Data!$Y$1,FALSE),FALSE)</f>
        <v>0.46092369396085436</v>
      </c>
      <c r="Q670" s="19">
        <f>AB670*VLOOKUP($O670,AProperties!$A$8:$I$1007,VLOOKUP(Span,Data!$N$4:$Y$11,Data!$Y$1,FALSE),FALSE)</f>
        <v>0.65184453921854624</v>
      </c>
      <c r="R670" s="19">
        <f>AC670*VLOOKUP($O670,AProperties!$A$8:$I$1007,VLOOKUP(Span,Data!$N$4:$Y$11,Data!$Y$1,FALSE),FALSE)</f>
        <v>0.92184738792170873</v>
      </c>
      <c r="S670" s="19">
        <f>AD670*VLOOKUP($O670,AProperties!$A$8:$I$1007,VLOOKUP(Span,Data!$N$4:$Y$11,Data!$Y$1,FALSE),FALSE)</f>
        <v>1.1290278605628454</v>
      </c>
      <c r="T670" s="19">
        <f>AE670*VLOOKUP($O670,AProperties!$A$8:$I$1007,VLOOKUP(Span,Data!$N$4:$Y$11,Data!$Y$1,FALSE),FALSE)</f>
        <v>1.3036890784370925</v>
      </c>
      <c r="U670" s="19">
        <f>AF670*VLOOKUP($O670,AProperties!$A$8:$I$1007,VLOOKUP(Span,Data!$N$4:$Y$11,Data!$Y$1,FALSE),FALSE)</f>
        <v>1.4575687004546967</v>
      </c>
      <c r="V670" s="19">
        <f>AG670*VLOOKUP($O670,AProperties!$A$8:$I$1007,VLOOKUP(Span,Data!$N$4:$Y$11,Data!$Y$1,FALSE),FALSE)</f>
        <v>1.5966865127050558</v>
      </c>
      <c r="W670" s="19">
        <f>AH670*VLOOKUP($O670,AProperties!$A$8:$I$1007,VLOOKUP(Span,Data!$N$4:$Y$11,Data!$Y$1,FALSE),FALSE)</f>
        <v>1.7246185442477626</v>
      </c>
      <c r="X670" s="19">
        <f>AI670*VLOOKUP($O670,AProperties!$A$8:$I$1007,VLOOKUP(Span,Data!$N$4:$Y$11,Data!$Y$1,FALSE),FALSE)</f>
        <v>1.8436947758434175</v>
      </c>
      <c r="Y670" s="19">
        <f>AJ670*VLOOKUP($O670,AProperties!$A$8:$I$1007,VLOOKUP(Span,Data!$N$4:$Y$11,Data!$Y$1,FALSE),FALSE)</f>
        <v>1.9555336176556384</v>
      </c>
      <c r="Z670" s="19">
        <f>AK670*VLOOKUP($O670,AProperties!$A$8:$I$1007,VLOOKUP(Span,Data!$N$4:$Y$11,Data!$Y$1,FALSE),FALSE)</f>
        <v>2.0613134242735596</v>
      </c>
      <c r="AA670" s="19">
        <f>$I670*AA$19^0.5/VLOOKUP($O670,AProperties!$AY$8:$BG$1007,VLOOKUP(Span,Data!$N$4:$Y$11,Data!$Y$1,FALSE),FALSE)</f>
        <v>0.62222352811797876</v>
      </c>
      <c r="AB670" s="19">
        <f>$I670*AB$19^0.5/VLOOKUP($O670,AProperties!$AY$8:$BG$1007,VLOOKUP(Span,Data!$N$4:$Y$11,Data!$Y$1,FALSE),FALSE)</f>
        <v>0.87995695229208259</v>
      </c>
      <c r="AC670" s="19">
        <f>$I670*AC$19^0.5/VLOOKUP($O670,AProperties!$AY$8:$BG$1007,VLOOKUP(Span,Data!$N$4:$Y$11,Data!$Y$1,FALSE),FALSE)</f>
        <v>1.2444470562359575</v>
      </c>
      <c r="AD670" s="19">
        <f>$I670*AD$19^0.5/VLOOKUP($O670,AProperties!$AY$8:$BG$1007,VLOOKUP(Span,Data!$N$4:$Y$11,Data!$Y$1,FALSE),FALSE)</f>
        <v>1.5241301498433495</v>
      </c>
      <c r="AE670" s="19">
        <f>$I670*AE$19^0.5/VLOOKUP($O670,AProperties!$AY$8:$BG$1007,VLOOKUP(Span,Data!$N$4:$Y$11,Data!$Y$1,FALSE),FALSE)</f>
        <v>1.7599139045841652</v>
      </c>
      <c r="AF670" s="19">
        <f>$I670*AF$19^0.5/VLOOKUP($O670,AProperties!$AY$8:$BG$1007,VLOOKUP(Span,Data!$N$4:$Y$11,Data!$Y$1,FALSE),FALSE)</f>
        <v>1.9676435625986357</v>
      </c>
      <c r="AG670" s="19">
        <f>$I670*AG$19^0.5/VLOOKUP($O670,AProperties!$AY$8:$BG$1007,VLOOKUP(Span,Data!$N$4:$Y$11,Data!$Y$1,FALSE),FALSE)</f>
        <v>2.1554455287302026</v>
      </c>
      <c r="AH670" s="19">
        <f>$I670*AH$19^0.5/VLOOKUP($O670,AProperties!$AY$8:$BG$1007,VLOOKUP(Span,Data!$N$4:$Y$11,Data!$Y$1,FALSE),FALSE)</f>
        <v>2.3281472602071789</v>
      </c>
      <c r="AI670" s="19">
        <f>$I670*AI$19^0.5/VLOOKUP($O670,AProperties!$AY$8:$BG$1007,VLOOKUP(Span,Data!$N$4:$Y$11,Data!$Y$1,FALSE),FALSE)</f>
        <v>2.4888941124719151</v>
      </c>
      <c r="AJ670" s="19">
        <f>$I670*AJ$19^0.5/VLOOKUP($O670,AProperties!$AY$8:$BG$1007,VLOOKUP(Span,Data!$N$4:$Y$11,Data!$Y$1,FALSE),FALSE)</f>
        <v>2.6398708568762475</v>
      </c>
      <c r="AK670" s="19">
        <f>$I670*AK$19^0.5/VLOOKUP($O670,AProperties!$AY$8:$BG$1007,VLOOKUP(Span,Data!$N$4:$Y$11,Data!$Y$1,FALSE),FALSE)</f>
        <v>2.782668212143105</v>
      </c>
      <c r="AL670" s="47">
        <f t="shared" si="89"/>
        <v>0.65100000000000002</v>
      </c>
    </row>
    <row r="671" spans="1:38" x14ac:dyDescent="0.25">
      <c r="A671" s="15">
        <v>0.65200000000000002</v>
      </c>
      <c r="B671" s="116">
        <f>VLOOKUP($A671,APropertiesDimless!$A$7:$I$1007,VLOOKUP(Span,Data!$N$4:$Y$11,Data!$Y$1,FALSE),FALSE)</f>
        <v>0.7867758176860089</v>
      </c>
      <c r="C671" s="6">
        <f t="shared" si="85"/>
        <v>1.0453879088430045</v>
      </c>
      <c r="D671" s="116">
        <f>VLOOKUP($A671,AProperties!$AE$8:$AM$1007,VLOOKUP(Span,Data!$N$4:$Y$11,Data!$Y$1,FALSE),FALSE)</f>
        <v>0.76468555993584597</v>
      </c>
      <c r="E671" s="116">
        <f t="shared" si="86"/>
        <v>1.2920416538614823</v>
      </c>
      <c r="F671" s="117">
        <f t="shared" si="90"/>
        <v>2.1239991330652828</v>
      </c>
      <c r="G671" s="9"/>
      <c r="H671" s="15">
        <f t="shared" si="87"/>
        <v>0.65200000000000002</v>
      </c>
      <c r="I671" s="6">
        <f>VLOOKUP(H671,AProperties!$AO$8:$AW$1007,VLOOKUP(Span,Data!$N$4:$Y$11,Data!$Y$1,FALSE),FALSE)^(2/3)</f>
        <v>0.42870873199290582</v>
      </c>
      <c r="J671" s="15">
        <f>$I671*(Slope^0.5)/VLOOKUP($H671,AProperties!$AY$8:$BG$1007,VLOOKUP(Span,Data!$N$4:$Y$11,Data!$Y$1,FALSE),FALSE)</f>
        <v>1.5249917244169924</v>
      </c>
      <c r="K671" s="15">
        <f>$J671*VLOOKUP($H671,AProperties!$A$8:$I$1007,VLOOKUP(Span,Data!$N$4:$Y$11,Data!$Y$1,FALSE),FALSE)</f>
        <v>1.1311045333108767</v>
      </c>
      <c r="L671" s="15">
        <f t="shared" si="91"/>
        <v>1.5249917244169924</v>
      </c>
      <c r="M671" s="15">
        <f t="shared" si="92"/>
        <v>0.65200000000000002</v>
      </c>
      <c r="O671" s="28">
        <f t="shared" si="88"/>
        <v>0.65200000000000002</v>
      </c>
      <c r="P671" s="19">
        <f>AA671*VLOOKUP($O671,AProperties!$A$8:$I$1007,VLOOKUP(Span,Data!$N$4:$Y$11,Data!$Y$1,FALSE),FALSE)</f>
        <v>0.46177149206009105</v>
      </c>
      <c r="Q671" s="19">
        <f>AB671*VLOOKUP($O671,AProperties!$A$8:$I$1007,VLOOKUP(Span,Data!$N$4:$Y$11,Data!$Y$1,FALSE),FALSE)</f>
        <v>0.65304350678864076</v>
      </c>
      <c r="R671" s="19">
        <f>AC671*VLOOKUP($O671,AProperties!$A$8:$I$1007,VLOOKUP(Span,Data!$N$4:$Y$11,Data!$Y$1,FALSE),FALSE)</f>
        <v>0.9235429841201821</v>
      </c>
      <c r="S671" s="19">
        <f>AD671*VLOOKUP($O671,AProperties!$A$8:$I$1007,VLOOKUP(Span,Data!$N$4:$Y$11,Data!$Y$1,FALSE),FALSE)</f>
        <v>1.1311045333108767</v>
      </c>
      <c r="T671" s="19">
        <f>AE671*VLOOKUP($O671,AProperties!$A$8:$I$1007,VLOOKUP(Span,Data!$N$4:$Y$11,Data!$Y$1,FALSE),FALSE)</f>
        <v>1.3060870135772815</v>
      </c>
      <c r="U671" s="19">
        <f>AF671*VLOOKUP($O671,AProperties!$A$8:$I$1007,VLOOKUP(Span,Data!$N$4:$Y$11,Data!$Y$1,FALSE),FALSE)</f>
        <v>1.4602496734442461</v>
      </c>
      <c r="V671" s="19">
        <f>AG671*VLOOKUP($O671,AProperties!$A$8:$I$1007,VLOOKUP(Span,Data!$N$4:$Y$11,Data!$Y$1,FALSE),FALSE)</f>
        <v>1.5996233714699324</v>
      </c>
      <c r="W671" s="19">
        <f>AH671*VLOOKUP($O671,AProperties!$A$8:$I$1007,VLOOKUP(Span,Data!$N$4:$Y$11,Data!$Y$1,FALSE),FALSE)</f>
        <v>1.7277907142682645</v>
      </c>
      <c r="X671" s="19">
        <f>AI671*VLOOKUP($O671,AProperties!$A$8:$I$1007,VLOOKUP(Span,Data!$N$4:$Y$11,Data!$Y$1,FALSE),FALSE)</f>
        <v>1.8470859682403642</v>
      </c>
      <c r="Y671" s="19">
        <f>AJ671*VLOOKUP($O671,AProperties!$A$8:$I$1007,VLOOKUP(Span,Data!$N$4:$Y$11,Data!$Y$1,FALSE),FALSE)</f>
        <v>1.9591305203659219</v>
      </c>
      <c r="Z671" s="19">
        <f>AK671*VLOOKUP($O671,AProperties!$A$8:$I$1007,VLOOKUP(Span,Data!$N$4:$Y$11,Data!$Y$1,FALSE),FALSE)</f>
        <v>2.0651048926357358</v>
      </c>
      <c r="AA671" s="19">
        <f>$I671*AA$19^0.5/VLOOKUP($O671,AProperties!$AY$8:$BG$1007,VLOOKUP(Span,Data!$N$4:$Y$11,Data!$Y$1,FALSE),FALSE)</f>
        <v>0.62257526446477562</v>
      </c>
      <c r="AB671" s="19">
        <f>$I671*AB$19^0.5/VLOOKUP($O671,AProperties!$AY$8:$BG$1007,VLOOKUP(Span,Data!$N$4:$Y$11,Data!$Y$1,FALSE),FALSE)</f>
        <v>0.88045438260410225</v>
      </c>
      <c r="AC671" s="19">
        <f>$I671*AC$19^0.5/VLOOKUP($O671,AProperties!$AY$8:$BG$1007,VLOOKUP(Span,Data!$N$4:$Y$11,Data!$Y$1,FALSE),FALSE)</f>
        <v>1.2451505289295512</v>
      </c>
      <c r="AD671" s="19">
        <f>$I671*AD$19^0.5/VLOOKUP($O671,AProperties!$AY$8:$BG$1007,VLOOKUP(Span,Data!$N$4:$Y$11,Data!$Y$1,FALSE),FALSE)</f>
        <v>1.5249917244169924</v>
      </c>
      <c r="AE671" s="19">
        <f>$I671*AE$19^0.5/VLOOKUP($O671,AProperties!$AY$8:$BG$1007,VLOOKUP(Span,Data!$N$4:$Y$11,Data!$Y$1,FALSE),FALSE)</f>
        <v>1.7609087652082045</v>
      </c>
      <c r="AF671" s="19">
        <f>$I671*AF$19^0.5/VLOOKUP($O671,AProperties!$AY$8:$BG$1007,VLOOKUP(Span,Data!$N$4:$Y$11,Data!$Y$1,FALSE),FALSE)</f>
        <v>1.9687558505903806</v>
      </c>
      <c r="AG671" s="19">
        <f>$I671*AG$19^0.5/VLOOKUP($O671,AProperties!$AY$8:$BG$1007,VLOOKUP(Span,Data!$N$4:$Y$11,Data!$Y$1,FALSE),FALSE)</f>
        <v>2.1566639791772442</v>
      </c>
      <c r="AH671" s="19">
        <f>$I671*AH$19^0.5/VLOOKUP($O671,AProperties!$AY$8:$BG$1007,VLOOKUP(Span,Data!$N$4:$Y$11,Data!$Y$1,FALSE),FALSE)</f>
        <v>2.3294633371073683</v>
      </c>
      <c r="AI671" s="19">
        <f>$I671*AI$19^0.5/VLOOKUP($O671,AProperties!$AY$8:$BG$1007,VLOOKUP(Span,Data!$N$4:$Y$11,Data!$Y$1,FALSE),FALSE)</f>
        <v>2.4903010578591025</v>
      </c>
      <c r="AJ671" s="19">
        <f>$I671*AJ$19^0.5/VLOOKUP($O671,AProperties!$AY$8:$BG$1007,VLOOKUP(Span,Data!$N$4:$Y$11,Data!$Y$1,FALSE),FALSE)</f>
        <v>2.6413631478123061</v>
      </c>
      <c r="AK671" s="19">
        <f>$I671*AK$19^0.5/VLOOKUP($O671,AProperties!$AY$8:$BG$1007,VLOOKUP(Span,Data!$N$4:$Y$11,Data!$Y$1,FALSE),FALSE)</f>
        <v>2.7842412249062951</v>
      </c>
      <c r="AL671" s="47">
        <f t="shared" si="89"/>
        <v>0.65200000000000002</v>
      </c>
    </row>
    <row r="672" spans="1:38" x14ac:dyDescent="0.25">
      <c r="A672" s="15">
        <v>0.65300000000000002</v>
      </c>
      <c r="B672" s="116">
        <f>VLOOKUP($A672,APropertiesDimless!$A$7:$I$1007,VLOOKUP(Span,Data!$N$4:$Y$11,Data!$Y$1,FALSE),FALSE)</f>
        <v>0.78865504539436049</v>
      </c>
      <c r="C672" s="6">
        <f t="shared" si="85"/>
        <v>1.0473275226971803</v>
      </c>
      <c r="D672" s="116">
        <f>VLOOKUP($A672,AProperties!$AE$8:$AM$1007,VLOOKUP(Span,Data!$N$4:$Y$11,Data!$Y$1,FALSE),FALSE)</f>
        <v>0.76565694113155958</v>
      </c>
      <c r="E672" s="116">
        <f t="shared" si="86"/>
        <v>1.2953582177536205</v>
      </c>
      <c r="F672" s="117">
        <f t="shared" si="90"/>
        <v>2.1292355641691958</v>
      </c>
      <c r="G672" s="9"/>
      <c r="H672" s="15">
        <f t="shared" si="87"/>
        <v>0.65300000000000002</v>
      </c>
      <c r="I672" s="6">
        <f>VLOOKUP(H672,AProperties!$AO$8:$AW$1007,VLOOKUP(Span,Data!$N$4:$Y$11,Data!$Y$1,FALSE),FALSE)^(2/3)</f>
        <v>0.42884762200116561</v>
      </c>
      <c r="J672" s="15">
        <f>$I672*(Slope^0.5)/VLOOKUP($H672,AProperties!$AY$8:$BG$1007,VLOOKUP(Span,Data!$N$4:$Y$11,Data!$Y$1,FALSE),FALSE)</f>
        <v>1.5258504038888772</v>
      </c>
      <c r="K672" s="15">
        <f>$J672*VLOOKUP($H672,AProperties!$A$8:$I$1007,VLOOKUP(Span,Data!$N$4:$Y$11,Data!$Y$1,FALSE),FALSE)</f>
        <v>1.1331790789113279</v>
      </c>
      <c r="L672" s="15">
        <f t="shared" si="91"/>
        <v>1.5258504038888772</v>
      </c>
      <c r="M672" s="15">
        <f t="shared" si="92"/>
        <v>0.65300000000000002</v>
      </c>
      <c r="O672" s="28">
        <f t="shared" si="88"/>
        <v>0.65300000000000002</v>
      </c>
      <c r="P672" s="19">
        <f>AA672*VLOOKUP($O672,AProperties!$A$8:$I$1007,VLOOKUP(Span,Data!$N$4:$Y$11,Data!$Y$1,FALSE),FALSE)</f>
        <v>0.46261842175496459</v>
      </c>
      <c r="Q672" s="19">
        <f>AB672*VLOOKUP($O672,AProperties!$A$8:$I$1007,VLOOKUP(Span,Data!$N$4:$Y$11,Data!$Y$1,FALSE),FALSE)</f>
        <v>0.65424124624950741</v>
      </c>
      <c r="R672" s="19">
        <f>AC672*VLOOKUP($O672,AProperties!$A$8:$I$1007,VLOOKUP(Span,Data!$N$4:$Y$11,Data!$Y$1,FALSE),FALSE)</f>
        <v>0.92523684350992919</v>
      </c>
      <c r="S672" s="19">
        <f>AD672*VLOOKUP($O672,AProperties!$A$8:$I$1007,VLOOKUP(Span,Data!$N$4:$Y$11,Data!$Y$1,FALSE),FALSE)</f>
        <v>1.1331790789113279</v>
      </c>
      <c r="T672" s="19">
        <f>AE672*VLOOKUP($O672,AProperties!$A$8:$I$1007,VLOOKUP(Span,Data!$N$4:$Y$11,Data!$Y$1,FALSE),FALSE)</f>
        <v>1.3084824924990148</v>
      </c>
      <c r="U672" s="19">
        <f>AF672*VLOOKUP($O672,AProperties!$A$8:$I$1007,VLOOKUP(Span,Data!$N$4:$Y$11,Data!$Y$1,FALSE),FALSE)</f>
        <v>1.462927900298078</v>
      </c>
      <c r="V672" s="19">
        <f>AG672*VLOOKUP($O672,AProperties!$A$8:$I$1007,VLOOKUP(Span,Data!$N$4:$Y$11,Data!$Y$1,FALSE),FALSE)</f>
        <v>1.6025572219938518</v>
      </c>
      <c r="W672" s="19">
        <f>AH672*VLOOKUP($O672,AProperties!$A$8:$I$1007,VLOOKUP(Span,Data!$N$4:$Y$11,Data!$Y$1,FALSE),FALSE)</f>
        <v>1.7309596350171661</v>
      </c>
      <c r="X672" s="19">
        <f>AI672*VLOOKUP($O672,AProperties!$A$8:$I$1007,VLOOKUP(Span,Data!$N$4:$Y$11,Data!$Y$1,FALSE),FALSE)</f>
        <v>1.8504736870198584</v>
      </c>
      <c r="Y672" s="19">
        <f>AJ672*VLOOKUP($O672,AProperties!$A$8:$I$1007,VLOOKUP(Span,Data!$N$4:$Y$11,Data!$Y$1,FALSE),FALSE)</f>
        <v>1.9627237387485219</v>
      </c>
      <c r="Z672" s="19">
        <f>AK672*VLOOKUP($O672,AProperties!$A$8:$I$1007,VLOOKUP(Span,Data!$N$4:$Y$11,Data!$Y$1,FALSE),FALSE)</f>
        <v>2.0688924773755368</v>
      </c>
      <c r="AA672" s="19">
        <f>$I672*AA$19^0.5/VLOOKUP($O672,AProperties!$AY$8:$BG$1007,VLOOKUP(Span,Data!$N$4:$Y$11,Data!$Y$1,FALSE),FALSE)</f>
        <v>0.62292581889122911</v>
      </c>
      <c r="AB672" s="19">
        <f>$I672*AB$19^0.5/VLOOKUP($O672,AProperties!$AY$8:$BG$1007,VLOOKUP(Span,Data!$N$4:$Y$11,Data!$Y$1,FALSE),FALSE)</f>
        <v>0.8809501414283426</v>
      </c>
      <c r="AC672" s="19">
        <f>$I672*AC$19^0.5/VLOOKUP($O672,AProperties!$AY$8:$BG$1007,VLOOKUP(Span,Data!$N$4:$Y$11,Data!$Y$1,FALSE),FALSE)</f>
        <v>1.2458516377824582</v>
      </c>
      <c r="AD672" s="19">
        <f>$I672*AD$19^0.5/VLOOKUP($O672,AProperties!$AY$8:$BG$1007,VLOOKUP(Span,Data!$N$4:$Y$11,Data!$Y$1,FALSE),FALSE)</f>
        <v>1.5258504038888772</v>
      </c>
      <c r="AE672" s="19">
        <f>$I672*AE$19^0.5/VLOOKUP($O672,AProperties!$AY$8:$BG$1007,VLOOKUP(Span,Data!$N$4:$Y$11,Data!$Y$1,FALSE),FALSE)</f>
        <v>1.7619002828566852</v>
      </c>
      <c r="AF672" s="19">
        <f>$I672*AF$19^0.5/VLOOKUP($O672,AProperties!$AY$8:$BG$1007,VLOOKUP(Span,Data!$N$4:$Y$11,Data!$Y$1,FALSE),FALSE)</f>
        <v>1.9698644010218276</v>
      </c>
      <c r="AG672" s="19">
        <f>$I672*AG$19^0.5/VLOOKUP($O672,AProperties!$AY$8:$BG$1007,VLOOKUP(Span,Data!$N$4:$Y$11,Data!$Y$1,FALSE),FALSE)</f>
        <v>2.1578783353321151</v>
      </c>
      <c r="AH672" s="19">
        <f>$I672*AH$19^0.5/VLOOKUP($O672,AProperties!$AY$8:$BG$1007,VLOOKUP(Span,Data!$N$4:$Y$11,Data!$Y$1,FALSE),FALSE)</f>
        <v>2.3307749916665741</v>
      </c>
      <c r="AI672" s="19">
        <f>$I672*AI$19^0.5/VLOOKUP($O672,AProperties!$AY$8:$BG$1007,VLOOKUP(Span,Data!$N$4:$Y$11,Data!$Y$1,FALSE),FALSE)</f>
        <v>2.4917032755649164</v>
      </c>
      <c r="AJ672" s="19">
        <f>$I672*AJ$19^0.5/VLOOKUP($O672,AProperties!$AY$8:$BG$1007,VLOOKUP(Span,Data!$N$4:$Y$11,Data!$Y$1,FALSE),FALSE)</f>
        <v>2.6428504242850273</v>
      </c>
      <c r="AK672" s="19">
        <f>$I672*AK$19^0.5/VLOOKUP($O672,AProperties!$AY$8:$BG$1007,VLOOKUP(Span,Data!$N$4:$Y$11,Data!$Y$1,FALSE),FALSE)</f>
        <v>2.7858089519610219</v>
      </c>
      <c r="AL672" s="47">
        <f t="shared" si="89"/>
        <v>0.65300000000000002</v>
      </c>
    </row>
    <row r="673" spans="1:38" x14ac:dyDescent="0.25">
      <c r="A673" s="15">
        <v>0.65400000000000003</v>
      </c>
      <c r="B673" s="116">
        <f>VLOOKUP($A673,APropertiesDimless!$A$7:$I$1007,VLOOKUP(Span,Data!$N$4:$Y$11,Data!$Y$1,FALSE),FALSE)</f>
        <v>0.79053981688861086</v>
      </c>
      <c r="C673" s="6">
        <f t="shared" si="85"/>
        <v>1.0492699084443053</v>
      </c>
      <c r="D673" s="116">
        <f>VLOOKUP($A673,AProperties!$AE$8:$AM$1007,VLOOKUP(Span,Data!$N$4:$Y$11,Data!$Y$1,FALSE),FALSE)</f>
        <v>0.7666272365883906</v>
      </c>
      <c r="E673" s="116">
        <f t="shared" si="86"/>
        <v>1.2987026390084881</v>
      </c>
      <c r="F673" s="117">
        <f t="shared" si="90"/>
        <v>2.1344798709667026</v>
      </c>
      <c r="G673" s="9"/>
      <c r="H673" s="15">
        <f t="shared" si="87"/>
        <v>0.65400000000000003</v>
      </c>
      <c r="I673" s="6">
        <f>VLOOKUP(H673,AProperties!$AO$8:$AW$1007,VLOOKUP(Span,Data!$N$4:$Y$11,Data!$Y$1,FALSE),FALSE)^(2/3)</f>
        <v>0.42898561664705259</v>
      </c>
      <c r="J673" s="15">
        <f>$I673*(Slope^0.5)/VLOOKUP($H673,AProperties!$AY$8:$BG$1007,VLOOKUP(Span,Data!$N$4:$Y$11,Data!$Y$1,FALSE),FALSE)</f>
        <v>1.5267061865078995</v>
      </c>
      <c r="K673" s="15">
        <f>$J673*VLOOKUP($H673,AProperties!$A$8:$I$1007,VLOOKUP(Span,Data!$N$4:$Y$11,Data!$Y$1,FALSE),FALSE)</f>
        <v>1.1352514807099554</v>
      </c>
      <c r="L673" s="15">
        <f t="shared" si="91"/>
        <v>1.5267061865078995</v>
      </c>
      <c r="M673" s="15">
        <f t="shared" si="92"/>
        <v>0.65400000000000003</v>
      </c>
      <c r="O673" s="28">
        <f t="shared" si="88"/>
        <v>0.65400000000000003</v>
      </c>
      <c r="P673" s="19">
        <f>AA673*VLOOKUP($O673,AProperties!$A$8:$I$1007,VLOOKUP(Span,Data!$N$4:$Y$11,Data!$Y$1,FALSE),FALSE)</f>
        <v>0.46346447624640857</v>
      </c>
      <c r="Q673" s="19">
        <f>AB673*VLOOKUP($O673,AProperties!$A$8:$I$1007,VLOOKUP(Span,Data!$N$4:$Y$11,Data!$Y$1,FALSE),FALSE)</f>
        <v>0.65543774798581411</v>
      </c>
      <c r="R673" s="19">
        <f>AC673*VLOOKUP($O673,AProperties!$A$8:$I$1007,VLOOKUP(Span,Data!$N$4:$Y$11,Data!$Y$1,FALSE),FALSE)</f>
        <v>0.92692895249281715</v>
      </c>
      <c r="S673" s="19">
        <f>AD673*VLOOKUP($O673,AProperties!$A$8:$I$1007,VLOOKUP(Span,Data!$N$4:$Y$11,Data!$Y$1,FALSE),FALSE)</f>
        <v>1.1352514807099554</v>
      </c>
      <c r="T673" s="19">
        <f>AE673*VLOOKUP($O673,AProperties!$A$8:$I$1007,VLOOKUP(Span,Data!$N$4:$Y$11,Data!$Y$1,FALSE),FALSE)</f>
        <v>1.3108754959716282</v>
      </c>
      <c r="U673" s="19">
        <f>AF673*VLOOKUP($O673,AProperties!$A$8:$I$1007,VLOOKUP(Span,Data!$N$4:$Y$11,Data!$Y$1,FALSE),FALSE)</f>
        <v>1.4656033595156561</v>
      </c>
      <c r="V673" s="19">
        <f>AG673*VLOOKUP($O673,AProperties!$A$8:$I$1007,VLOOKUP(Span,Data!$N$4:$Y$11,Data!$Y$1,FALSE),FALSE)</f>
        <v>1.6054880407241574</v>
      </c>
      <c r="W673" s="19">
        <f>AH673*VLOOKUP($O673,AProperties!$A$8:$I$1007,VLOOKUP(Span,Data!$N$4:$Y$11,Data!$Y$1,FALSE),FALSE)</f>
        <v>1.7341252810546905</v>
      </c>
      <c r="X673" s="19">
        <f>AI673*VLOOKUP($O673,AProperties!$A$8:$I$1007,VLOOKUP(Span,Data!$N$4:$Y$11,Data!$Y$1,FALSE),FALSE)</f>
        <v>1.8538579049856343</v>
      </c>
      <c r="Y673" s="19">
        <f>AJ673*VLOOKUP($O673,AProperties!$A$8:$I$1007,VLOOKUP(Span,Data!$N$4:$Y$11,Data!$Y$1,FALSE),FALSE)</f>
        <v>1.9663132439574418</v>
      </c>
      <c r="Z673" s="19">
        <f>AK673*VLOOKUP($O673,AProperties!$A$8:$I$1007,VLOOKUP(Span,Data!$N$4:$Y$11,Data!$Y$1,FALSE),FALSE)</f>
        <v>2.0726761480866118</v>
      </c>
      <c r="AA673" s="19">
        <f>$I673*AA$19^0.5/VLOOKUP($O673,AProperties!$AY$8:$BG$1007,VLOOKUP(Span,Data!$N$4:$Y$11,Data!$Y$1,FALSE),FALSE)</f>
        <v>0.62327519068245363</v>
      </c>
      <c r="AB673" s="19">
        <f>$I673*AB$19^0.5/VLOOKUP($O673,AProperties!$AY$8:$BG$1007,VLOOKUP(Span,Data!$N$4:$Y$11,Data!$Y$1,FALSE),FALSE)</f>
        <v>0.88144422775380282</v>
      </c>
      <c r="AC673" s="19">
        <f>$I673*AC$19^0.5/VLOOKUP($O673,AProperties!$AY$8:$BG$1007,VLOOKUP(Span,Data!$N$4:$Y$11,Data!$Y$1,FALSE),FALSE)</f>
        <v>1.2465503813649073</v>
      </c>
      <c r="AD673" s="19">
        <f>$I673*AD$19^0.5/VLOOKUP($O673,AProperties!$AY$8:$BG$1007,VLOOKUP(Span,Data!$N$4:$Y$11,Data!$Y$1,FALSE),FALSE)</f>
        <v>1.5267061865078995</v>
      </c>
      <c r="AE673" s="19">
        <f>$I673*AE$19^0.5/VLOOKUP($O673,AProperties!$AY$8:$BG$1007,VLOOKUP(Span,Data!$N$4:$Y$11,Data!$Y$1,FALSE),FALSE)</f>
        <v>1.7628884555076056</v>
      </c>
      <c r="AF673" s="19">
        <f>$I673*AF$19^0.5/VLOOKUP($O673,AProperties!$AY$8:$BG$1007,VLOOKUP(Span,Data!$N$4:$Y$11,Data!$Y$1,FALSE),FALSE)</f>
        <v>1.9709692116323099</v>
      </c>
      <c r="AG673" s="19">
        <f>$I673*AG$19^0.5/VLOOKUP($O673,AProperties!$AY$8:$BG$1007,VLOOKUP(Span,Data!$N$4:$Y$11,Data!$Y$1,FALSE),FALSE)</f>
        <v>2.1590885947183796</v>
      </c>
      <c r="AH673" s="19">
        <f>$I673*AH$19^0.5/VLOOKUP($O673,AProperties!$AY$8:$BG$1007,VLOOKUP(Span,Data!$N$4:$Y$11,Data!$Y$1,FALSE),FALSE)</f>
        <v>2.3320822212099395</v>
      </c>
      <c r="AI673" s="19">
        <f>$I673*AI$19^0.5/VLOOKUP($O673,AProperties!$AY$8:$BG$1007,VLOOKUP(Span,Data!$N$4:$Y$11,Data!$Y$1,FALSE),FALSE)</f>
        <v>2.4931007627298145</v>
      </c>
      <c r="AJ673" s="19">
        <f>$I673*AJ$19^0.5/VLOOKUP($O673,AProperties!$AY$8:$BG$1007,VLOOKUP(Span,Data!$N$4:$Y$11,Data!$Y$1,FALSE),FALSE)</f>
        <v>2.6443326832614078</v>
      </c>
      <c r="AK673" s="19">
        <f>$I673*AK$19^0.5/VLOOKUP($O673,AProperties!$AY$8:$BG$1007,VLOOKUP(Span,Data!$N$4:$Y$11,Data!$Y$1,FALSE),FALSE)</f>
        <v>2.7873713901102191</v>
      </c>
      <c r="AL673" s="47">
        <f t="shared" si="89"/>
        <v>0.65400000000000003</v>
      </c>
    </row>
    <row r="674" spans="1:38" x14ac:dyDescent="0.25">
      <c r="A674" s="15">
        <v>0.65500000000000003</v>
      </c>
      <c r="B674" s="116">
        <f>VLOOKUP($A674,APropertiesDimless!$A$7:$I$1007,VLOOKUP(Span,Data!$N$4:$Y$11,Data!$Y$1,FALSE),FALSE)</f>
        <v>0.79243017365497503</v>
      </c>
      <c r="C674" s="6">
        <f t="shared" si="85"/>
        <v>1.0512150868274874</v>
      </c>
      <c r="D674" s="116">
        <f>VLOOKUP($A674,AProperties!$AE$8:$AM$1007,VLOOKUP(Span,Data!$N$4:$Y$11,Data!$Y$1,FALSE),FALSE)</f>
        <v>0.76759644328203458</v>
      </c>
      <c r="E674" s="116">
        <f t="shared" si="86"/>
        <v>1.3020755975562401</v>
      </c>
      <c r="F674" s="117">
        <f t="shared" si="90"/>
        <v>2.1397320911944555</v>
      </c>
      <c r="G674" s="9"/>
      <c r="H674" s="15">
        <f t="shared" si="87"/>
        <v>0.65500000000000003</v>
      </c>
      <c r="I674" s="6">
        <f>VLOOKUP(H674,AProperties!$AO$8:$AW$1007,VLOOKUP(Span,Data!$N$4:$Y$11,Data!$Y$1,FALSE),FALSE)^(2/3)</f>
        <v>0.42912271566607346</v>
      </c>
      <c r="J674" s="15">
        <f>$I674*(Slope^0.5)/VLOOKUP($H674,AProperties!$AY$8:$BG$1007,VLOOKUP(Span,Data!$N$4:$Y$11,Data!$Y$1,FALSE),FALSE)</f>
        <v>1.5275590704912967</v>
      </c>
      <c r="K674" s="15">
        <f>$J674*VLOOKUP($H674,AProperties!$A$8:$I$1007,VLOOKUP(Span,Data!$N$4:$Y$11,Data!$Y$1,FALSE),FALSE)</f>
        <v>1.1373217220156229</v>
      </c>
      <c r="L674" s="15">
        <f t="shared" si="91"/>
        <v>1.5275590704912967</v>
      </c>
      <c r="M674" s="15">
        <f t="shared" si="92"/>
        <v>0.65500000000000003</v>
      </c>
      <c r="O674" s="28">
        <f t="shared" si="88"/>
        <v>0.65500000000000003</v>
      </c>
      <c r="P674" s="19">
        <f>AA674*VLOOKUP($O674,AProperties!$A$8:$I$1007,VLOOKUP(Span,Data!$N$4:$Y$11,Data!$Y$1,FALSE),FALSE)</f>
        <v>0.46430964872029484</v>
      </c>
      <c r="Q674" s="19">
        <f>AB674*VLOOKUP($O674,AProperties!$A$8:$I$1007,VLOOKUP(Span,Data!$N$4:$Y$11,Data!$Y$1,FALSE),FALSE)</f>
        <v>0.65663300236092859</v>
      </c>
      <c r="R674" s="19">
        <f>AC674*VLOOKUP($O674,AProperties!$A$8:$I$1007,VLOOKUP(Span,Data!$N$4:$Y$11,Data!$Y$1,FALSE),FALSE)</f>
        <v>0.92861929744058969</v>
      </c>
      <c r="S674" s="19">
        <f>AD674*VLOOKUP($O674,AProperties!$A$8:$I$1007,VLOOKUP(Span,Data!$N$4:$Y$11,Data!$Y$1,FALSE),FALSE)</f>
        <v>1.1373217220156229</v>
      </c>
      <c r="T674" s="19">
        <f>AE674*VLOOKUP($O674,AProperties!$A$8:$I$1007,VLOOKUP(Span,Data!$N$4:$Y$11,Data!$Y$1,FALSE),FALSE)</f>
        <v>1.3132660047218572</v>
      </c>
      <c r="U674" s="19">
        <f>AF674*VLOOKUP($O674,AProperties!$A$8:$I$1007,VLOOKUP(Span,Data!$N$4:$Y$11,Data!$Y$1,FALSE),FALSE)</f>
        <v>1.4682760295488162</v>
      </c>
      <c r="V674" s="19">
        <f>AG674*VLOOKUP($O674,AProperties!$A$8:$I$1007,VLOOKUP(Span,Data!$N$4:$Y$11,Data!$Y$1,FALSE),FALSE)</f>
        <v>1.608415804056017</v>
      </c>
      <c r="W674" s="19">
        <f>AH674*VLOOKUP($O674,AProperties!$A$8:$I$1007,VLOOKUP(Span,Data!$N$4:$Y$11,Data!$Y$1,FALSE),FALSE)</f>
        <v>1.7372876268847051</v>
      </c>
      <c r="X674" s="19">
        <f>AI674*VLOOKUP($O674,AProperties!$A$8:$I$1007,VLOOKUP(Span,Data!$N$4:$Y$11,Data!$Y$1,FALSE),FALSE)</f>
        <v>1.8572385948811794</v>
      </c>
      <c r="Y674" s="19">
        <f>AJ674*VLOOKUP($O674,AProperties!$A$8:$I$1007,VLOOKUP(Span,Data!$N$4:$Y$11,Data!$Y$1,FALSE),FALSE)</f>
        <v>1.9698990070827858</v>
      </c>
      <c r="Z674" s="19">
        <f>AK674*VLOOKUP($O674,AProperties!$A$8:$I$1007,VLOOKUP(Span,Data!$N$4:$Y$11,Data!$Y$1,FALSE),FALSE)</f>
        <v>2.076455874295255</v>
      </c>
      <c r="AA674" s="19">
        <f>$I674*AA$19^0.5/VLOOKUP($O674,AProperties!$AY$8:$BG$1007,VLOOKUP(Span,Data!$N$4:$Y$11,Data!$Y$1,FALSE),FALSE)</f>
        <v>0.62362337911063948</v>
      </c>
      <c r="AB674" s="19">
        <f>$I674*AB$19^0.5/VLOOKUP($O674,AProperties!$AY$8:$BG$1007,VLOOKUP(Span,Data!$N$4:$Y$11,Data!$Y$1,FALSE),FALSE)</f>
        <v>0.88193664055120469</v>
      </c>
      <c r="AC674" s="19">
        <f>$I674*AC$19^0.5/VLOOKUP($O674,AProperties!$AY$8:$BG$1007,VLOOKUP(Span,Data!$N$4:$Y$11,Data!$Y$1,FALSE),FALSE)</f>
        <v>1.247246758221279</v>
      </c>
      <c r="AD674" s="19">
        <f>$I674*AD$19^0.5/VLOOKUP($O674,AProperties!$AY$8:$BG$1007,VLOOKUP(Span,Data!$N$4:$Y$11,Data!$Y$1,FALSE),FALSE)</f>
        <v>1.5275590704912967</v>
      </c>
      <c r="AE674" s="19">
        <f>$I674*AE$19^0.5/VLOOKUP($O674,AProperties!$AY$8:$BG$1007,VLOOKUP(Span,Data!$N$4:$Y$11,Data!$Y$1,FALSE),FALSE)</f>
        <v>1.7638732811024094</v>
      </c>
      <c r="AF674" s="19">
        <f>$I674*AF$19^0.5/VLOOKUP($O674,AProperties!$AY$8:$BG$1007,VLOOKUP(Span,Data!$N$4:$Y$11,Data!$Y$1,FALSE),FALSE)</f>
        <v>1.9720702801202914</v>
      </c>
      <c r="AG674" s="19">
        <f>$I674*AG$19^0.5/VLOOKUP($O674,AProperties!$AY$8:$BG$1007,VLOOKUP(Span,Data!$N$4:$Y$11,Data!$Y$1,FALSE),FALSE)</f>
        <v>2.1602947548148306</v>
      </c>
      <c r="AH674" s="19">
        <f>$I674*AH$19^0.5/VLOOKUP($O674,AProperties!$AY$8:$BG$1007,VLOOKUP(Span,Data!$N$4:$Y$11,Data!$Y$1,FALSE),FALSE)</f>
        <v>2.3333850230142503</v>
      </c>
      <c r="AI674" s="19">
        <f>$I674*AI$19^0.5/VLOOKUP($O674,AProperties!$AY$8:$BG$1007,VLOOKUP(Span,Data!$N$4:$Y$11,Data!$Y$1,FALSE),FALSE)</f>
        <v>2.4944935164425579</v>
      </c>
      <c r="AJ674" s="19">
        <f>$I674*AJ$19^0.5/VLOOKUP($O674,AProperties!$AY$8:$BG$1007,VLOOKUP(Span,Data!$N$4:$Y$11,Data!$Y$1,FALSE),FALSE)</f>
        <v>2.6458099216536142</v>
      </c>
      <c r="AK674" s="19">
        <f>$I674*AK$19^0.5/VLOOKUP($O674,AProperties!$AY$8:$BG$1007,VLOOKUP(Span,Data!$N$4:$Y$11,Data!$Y$1,FALSE),FALSE)</f>
        <v>2.7889285360990246</v>
      </c>
      <c r="AL674" s="47">
        <f t="shared" si="89"/>
        <v>0.65500000000000003</v>
      </c>
    </row>
    <row r="675" spans="1:38" x14ac:dyDescent="0.25">
      <c r="A675" s="15">
        <v>0.65600000000000003</v>
      </c>
      <c r="B675" s="116">
        <f>VLOOKUP($A675,APropertiesDimless!$A$7:$I$1007,VLOOKUP(Span,Data!$N$4:$Y$11,Data!$Y$1,FALSE),FALSE)</f>
        <v>0.79432615760103364</v>
      </c>
      <c r="C675" s="6">
        <f t="shared" si="85"/>
        <v>1.0531630788005168</v>
      </c>
      <c r="D675" s="116">
        <f>VLOOKUP($A675,AProperties!$AE$8:$AM$1007,VLOOKUP(Span,Data!$N$4:$Y$11,Data!$Y$1,FALSE),FALSE)</f>
        <v>0.76856455817798142</v>
      </c>
      <c r="E675" s="116">
        <f t="shared" si="86"/>
        <v>1.3054777794495063</v>
      </c>
      <c r="F675" s="117">
        <f t="shared" si="90"/>
        <v>2.1449922630339247</v>
      </c>
      <c r="G675" s="9"/>
      <c r="H675" s="15">
        <f t="shared" si="87"/>
        <v>0.65600000000000003</v>
      </c>
      <c r="I675" s="6">
        <f>VLOOKUP(H675,AProperties!$AO$8:$AW$1007,VLOOKUP(Span,Data!$N$4:$Y$11,Data!$Y$1,FALSE),FALSE)^(2/3)</f>
        <v>0.42925891878256234</v>
      </c>
      <c r="J675" s="15">
        <f>$I675*(Slope^0.5)/VLOOKUP($H675,AProperties!$AY$8:$BG$1007,VLOOKUP(Span,Data!$N$4:$Y$11,Data!$Y$1,FALSE),FALSE)</f>
        <v>1.5284090540244737</v>
      </c>
      <c r="K675" s="15">
        <f>$J675*VLOOKUP($H675,AProperties!$A$8:$I$1007,VLOOKUP(Span,Data!$N$4:$Y$11,Data!$Y$1,FALSE),FALSE)</f>
        <v>1.1393897860999678</v>
      </c>
      <c r="L675" s="15">
        <f t="shared" si="91"/>
        <v>1.5284090540244737</v>
      </c>
      <c r="M675" s="15">
        <f t="shared" si="92"/>
        <v>0.65600000000000003</v>
      </c>
      <c r="O675" s="28">
        <f t="shared" si="88"/>
        <v>0.65600000000000003</v>
      </c>
      <c r="P675" s="19">
        <f>AA675*VLOOKUP($O675,AProperties!$A$8:$I$1007,VLOOKUP(Span,Data!$N$4:$Y$11,Data!$Y$1,FALSE),FALSE)</f>
        <v>0.46515393234729835</v>
      </c>
      <c r="Q675" s="19">
        <f>AB675*VLOOKUP($O675,AProperties!$A$8:$I$1007,VLOOKUP(Span,Data!$N$4:$Y$11,Data!$Y$1,FALSE),FALSE)</f>
        <v>0.65782699971672653</v>
      </c>
      <c r="R675" s="19">
        <f>AC675*VLOOKUP($O675,AProperties!$A$8:$I$1007,VLOOKUP(Span,Data!$N$4:$Y$11,Data!$Y$1,FALSE),FALSE)</f>
        <v>0.9303078646945967</v>
      </c>
      <c r="S675" s="19">
        <f>AD675*VLOOKUP($O675,AProperties!$A$8:$I$1007,VLOOKUP(Span,Data!$N$4:$Y$11,Data!$Y$1,FALSE),FALSE)</f>
        <v>1.1393897860999678</v>
      </c>
      <c r="T675" s="19">
        <f>AE675*VLOOKUP($O675,AProperties!$A$8:$I$1007,VLOOKUP(Span,Data!$N$4:$Y$11,Data!$Y$1,FALSE),FALSE)</f>
        <v>1.3156539994334531</v>
      </c>
      <c r="U675" s="19">
        <f>AF675*VLOOKUP($O675,AProperties!$A$8:$I$1007,VLOOKUP(Span,Data!$N$4:$Y$11,Data!$Y$1,FALSE),FALSE)</f>
        <v>1.4709458888013351</v>
      </c>
      <c r="V675" s="19">
        <f>AG675*VLOOKUP($O675,AProperties!$A$8:$I$1007,VLOOKUP(Span,Data!$N$4:$Y$11,Data!$Y$1,FALSE),FALSE)</f>
        <v>1.6113404883319542</v>
      </c>
      <c r="W675" s="19">
        <f>AH675*VLOOKUP($O675,AProperties!$A$8:$I$1007,VLOOKUP(Span,Data!$N$4:$Y$11,Data!$Y$1,FALSE),FALSE)</f>
        <v>1.7404466469542152</v>
      </c>
      <c r="X675" s="19">
        <f>AI675*VLOOKUP($O675,AProperties!$A$8:$I$1007,VLOOKUP(Span,Data!$N$4:$Y$11,Data!$Y$1,FALSE),FALSE)</f>
        <v>1.8606157293891934</v>
      </c>
      <c r="Y675" s="19">
        <f>AJ675*VLOOKUP($O675,AProperties!$A$8:$I$1007,VLOOKUP(Span,Data!$N$4:$Y$11,Data!$Y$1,FALSE),FALSE)</f>
        <v>1.9734809991501792</v>
      </c>
      <c r="Z675" s="19">
        <f>AK675*VLOOKUP($O675,AProperties!$A$8:$I$1007,VLOOKUP(Span,Data!$N$4:$Y$11,Data!$Y$1,FALSE),FALSE)</f>
        <v>2.080231625459795</v>
      </c>
      <c r="AA675" s="19">
        <f>$I675*AA$19^0.5/VLOOKUP($O675,AProperties!$AY$8:$BG$1007,VLOOKUP(Span,Data!$N$4:$Y$11,Data!$Y$1,FALSE),FALSE)</f>
        <v>0.62397038343498135</v>
      </c>
      <c r="AB675" s="19">
        <f>$I675*AB$19^0.5/VLOOKUP($O675,AProperties!$AY$8:$BG$1007,VLOOKUP(Span,Data!$N$4:$Y$11,Data!$Y$1,FALSE),FALSE)</f>
        <v>0.88242737877289124</v>
      </c>
      <c r="AC675" s="19">
        <f>$I675*AC$19^0.5/VLOOKUP($O675,AProperties!$AY$8:$BG$1007,VLOOKUP(Span,Data!$N$4:$Y$11,Data!$Y$1,FALSE),FALSE)</f>
        <v>1.2479407668699627</v>
      </c>
      <c r="AD675" s="19">
        <f>$I675*AD$19^0.5/VLOOKUP($O675,AProperties!$AY$8:$BG$1007,VLOOKUP(Span,Data!$N$4:$Y$11,Data!$Y$1,FALSE),FALSE)</f>
        <v>1.5284090540244737</v>
      </c>
      <c r="AE675" s="19">
        <f>$I675*AE$19^0.5/VLOOKUP($O675,AProperties!$AY$8:$BG$1007,VLOOKUP(Span,Data!$N$4:$Y$11,Data!$Y$1,FALSE),FALSE)</f>
        <v>1.7648547575457825</v>
      </c>
      <c r="AF675" s="19">
        <f>$I675*AF$19^0.5/VLOOKUP($O675,AProperties!$AY$8:$BG$1007,VLOOKUP(Span,Data!$N$4:$Y$11,Data!$Y$1,FALSE),FALSE)</f>
        <v>1.9731676041431392</v>
      </c>
      <c r="AG675" s="19">
        <f>$I675*AG$19^0.5/VLOOKUP($O675,AProperties!$AY$8:$BG$1007,VLOOKUP(Span,Data!$N$4:$Y$11,Data!$Y$1,FALSE),FALSE)</f>
        <v>2.1614968130552432</v>
      </c>
      <c r="AH675" s="19">
        <f>$I675*AH$19^0.5/VLOOKUP($O675,AProperties!$AY$8:$BG$1007,VLOOKUP(Span,Data!$N$4:$Y$11,Data!$Y$1,FALSE),FALSE)</f>
        <v>2.334683394307667</v>
      </c>
      <c r="AI675" s="19">
        <f>$I675*AI$19^0.5/VLOOKUP($O675,AProperties!$AY$8:$BG$1007,VLOOKUP(Span,Data!$N$4:$Y$11,Data!$Y$1,FALSE),FALSE)</f>
        <v>2.4958815337399254</v>
      </c>
      <c r="AJ675" s="19">
        <f>$I675*AJ$19^0.5/VLOOKUP($O675,AProperties!$AY$8:$BG$1007,VLOOKUP(Span,Data!$N$4:$Y$11,Data!$Y$1,FALSE),FALSE)</f>
        <v>2.6472821363186729</v>
      </c>
      <c r="AK675" s="19">
        <f>$I675*AK$19^0.5/VLOOKUP($O675,AProperties!$AY$8:$BG$1007,VLOOKUP(Span,Data!$N$4:$Y$11,Data!$Y$1,FALSE),FALSE)</f>
        <v>2.7904803866144543</v>
      </c>
      <c r="AL675" s="47">
        <f t="shared" si="89"/>
        <v>0.65600000000000003</v>
      </c>
    </row>
    <row r="676" spans="1:38" x14ac:dyDescent="0.25">
      <c r="A676" s="15">
        <v>0.65700000000000003</v>
      </c>
      <c r="B676" s="116">
        <f>VLOOKUP($A676,APropertiesDimless!$A$7:$I$1007,VLOOKUP(Span,Data!$N$4:$Y$11,Data!$Y$1,FALSE),FALSE)</f>
        <v>0.79622781106128382</v>
      </c>
      <c r="C676" s="6">
        <f t="shared" si="85"/>
        <v>1.055113905530642</v>
      </c>
      <c r="D676" s="116">
        <f>VLOOKUP($A676,AProperties!$AE$8:$AM$1007,VLOOKUP(Span,Data!$N$4:$Y$11,Data!$Y$1,FALSE),FALSE)</f>
        <v>0.76953157823144469</v>
      </c>
      <c r="E676" s="116">
        <f t="shared" si="86"/>
        <v>1.3089098769389718</v>
      </c>
      <c r="F676" s="117">
        <f t="shared" si="90"/>
        <v>2.1502604251170396</v>
      </c>
      <c r="G676" s="9"/>
      <c r="H676" s="15">
        <f t="shared" si="87"/>
        <v>0.65700000000000003</v>
      </c>
      <c r="I676" s="6">
        <f>VLOOKUP(H676,AProperties!$AO$8:$AW$1007,VLOOKUP(Span,Data!$N$4:$Y$11,Data!$Y$1,FALSE),FALSE)^(2/3)</f>
        <v>0.42939422570962688</v>
      </c>
      <c r="J676" s="15">
        <f>$I676*(Slope^0.5)/VLOOKUP($H676,AProperties!$AY$8:$BG$1007,VLOOKUP(Span,Data!$N$4:$Y$11,Data!$Y$1,FALSE),FALSE)</f>
        <v>1.5292561352608354</v>
      </c>
      <c r="K676" s="15">
        <f>$J676*VLOOKUP($H676,AProperties!$A$8:$I$1007,VLOOKUP(Span,Data!$N$4:$Y$11,Data!$Y$1,FALSE),FALSE)</f>
        <v>1.1414556561970852</v>
      </c>
      <c r="L676" s="15">
        <f t="shared" si="91"/>
        <v>1.5292561352608354</v>
      </c>
      <c r="M676" s="15">
        <f t="shared" si="92"/>
        <v>0.65700000000000003</v>
      </c>
      <c r="O676" s="28">
        <f t="shared" si="88"/>
        <v>0.65700000000000003</v>
      </c>
      <c r="P676" s="19">
        <f>AA676*VLOOKUP($O676,AProperties!$A$8:$I$1007,VLOOKUP(Span,Data!$N$4:$Y$11,Data!$Y$1,FALSE),FALSE)</f>
        <v>0.46599732028276691</v>
      </c>
      <c r="Q676" s="19">
        <f>AB676*VLOOKUP($O676,AProperties!$A$8:$I$1007,VLOOKUP(Span,Data!$N$4:$Y$11,Data!$Y$1,FALSE),FALSE)</f>
        <v>0.659019730373408</v>
      </c>
      <c r="R676" s="19">
        <f>AC676*VLOOKUP($O676,AProperties!$A$8:$I$1007,VLOOKUP(Span,Data!$N$4:$Y$11,Data!$Y$1,FALSE),FALSE)</f>
        <v>0.93199464056553383</v>
      </c>
      <c r="S676" s="19">
        <f>AD676*VLOOKUP($O676,AProperties!$A$8:$I$1007,VLOOKUP(Span,Data!$N$4:$Y$11,Data!$Y$1,FALSE),FALSE)</f>
        <v>1.1414556561970852</v>
      </c>
      <c r="T676" s="19">
        <f>AE676*VLOOKUP($O676,AProperties!$A$8:$I$1007,VLOOKUP(Span,Data!$N$4:$Y$11,Data!$Y$1,FALSE),FALSE)</f>
        <v>1.318039460746816</v>
      </c>
      <c r="U676" s="19">
        <f>AF676*VLOOKUP($O676,AProperties!$A$8:$I$1007,VLOOKUP(Span,Data!$N$4:$Y$11,Data!$Y$1,FALSE),FALSE)</f>
        <v>1.4736129156285229</v>
      </c>
      <c r="V676" s="19">
        <f>AG676*VLOOKUP($O676,AProperties!$A$8:$I$1007,VLOOKUP(Span,Data!$N$4:$Y$11,Data!$Y$1,FALSE),FALSE)</f>
        <v>1.6142620698413985</v>
      </c>
      <c r="W676" s="19">
        <f>AH676*VLOOKUP($O676,AProperties!$A$8:$I$1007,VLOOKUP(Span,Data!$N$4:$Y$11,Data!$Y$1,FALSE),FALSE)</f>
        <v>1.7436023156528773</v>
      </c>
      <c r="X676" s="19">
        <f>AI676*VLOOKUP($O676,AProperties!$A$8:$I$1007,VLOOKUP(Span,Data!$N$4:$Y$11,Data!$Y$1,FALSE),FALSE)</f>
        <v>1.8639892811310677</v>
      </c>
      <c r="Y676" s="19">
        <f>AJ676*VLOOKUP($O676,AProperties!$A$8:$I$1007,VLOOKUP(Span,Data!$N$4:$Y$11,Data!$Y$1,FALSE),FALSE)</f>
        <v>1.977059191120224</v>
      </c>
      <c r="Z676" s="19">
        <f>AK676*VLOOKUP($O676,AProperties!$A$8:$I$1007,VLOOKUP(Span,Data!$N$4:$Y$11,Data!$Y$1,FALSE),FALSE)</f>
        <v>2.084003370970017</v>
      </c>
      <c r="AA676" s="19">
        <f>$I676*AA$19^0.5/VLOOKUP($O676,AProperties!$AY$8:$BG$1007,VLOOKUP(Span,Data!$N$4:$Y$11,Data!$Y$1,FALSE),FALSE)</f>
        <v>0.62431620290161005</v>
      </c>
      <c r="AB676" s="19">
        <f>$I676*AB$19^0.5/VLOOKUP($O676,AProperties!$AY$8:$BG$1007,VLOOKUP(Span,Data!$N$4:$Y$11,Data!$Y$1,FALSE),FALSE)</f>
        <v>0.88291644135273006</v>
      </c>
      <c r="AC676" s="19">
        <f>$I676*AC$19^0.5/VLOOKUP($O676,AProperties!$AY$8:$BG$1007,VLOOKUP(Span,Data!$N$4:$Y$11,Data!$Y$1,FALSE),FALSE)</f>
        <v>1.2486324058032201</v>
      </c>
      <c r="AD676" s="19">
        <f>$I676*AD$19^0.5/VLOOKUP($O676,AProperties!$AY$8:$BG$1007,VLOOKUP(Span,Data!$N$4:$Y$11,Data!$Y$1,FALSE),FALSE)</f>
        <v>1.5292561352608354</v>
      </c>
      <c r="AE676" s="19">
        <f>$I676*AE$19^0.5/VLOOKUP($O676,AProperties!$AY$8:$BG$1007,VLOOKUP(Span,Data!$N$4:$Y$11,Data!$Y$1,FALSE),FALSE)</f>
        <v>1.7658328827054601</v>
      </c>
      <c r="AF676" s="19">
        <f>$I676*AF$19^0.5/VLOOKUP($O676,AProperties!$AY$8:$BG$1007,VLOOKUP(Span,Data!$N$4:$Y$11,Data!$Y$1,FALSE),FALSE)</f>
        <v>1.9742611813169104</v>
      </c>
      <c r="AG676" s="19">
        <f>$I676*AG$19^0.5/VLOOKUP($O676,AProperties!$AY$8:$BG$1007,VLOOKUP(Span,Data!$N$4:$Y$11,Data!$Y$1,FALSE),FALSE)</f>
        <v>2.1626947668281375</v>
      </c>
      <c r="AH676" s="19">
        <f>$I676*AH$19^0.5/VLOOKUP($O676,AProperties!$AY$8:$BG$1007,VLOOKUP(Span,Data!$N$4:$Y$11,Data!$Y$1,FALSE),FALSE)</f>
        <v>2.3359773322694681</v>
      </c>
      <c r="AI676" s="19">
        <f>$I676*AI$19^0.5/VLOOKUP($O676,AProperties!$AY$8:$BG$1007,VLOOKUP(Span,Data!$N$4:$Y$11,Data!$Y$1,FALSE),FALSE)</f>
        <v>2.4972648116064402</v>
      </c>
      <c r="AJ676" s="19">
        <f>$I676*AJ$19^0.5/VLOOKUP($O676,AProperties!$AY$8:$BG$1007,VLOOKUP(Span,Data!$N$4:$Y$11,Data!$Y$1,FALSE),FALSE)</f>
        <v>2.6487493240581901</v>
      </c>
      <c r="AK676" s="19">
        <f>$I676*AK$19^0.5/VLOOKUP($O676,AProperties!$AY$8:$BG$1007,VLOOKUP(Span,Data!$N$4:$Y$11,Data!$Y$1,FALSE),FALSE)</f>
        <v>2.7920269382851033</v>
      </c>
      <c r="AL676" s="47">
        <f t="shared" si="89"/>
        <v>0.65700000000000003</v>
      </c>
    </row>
    <row r="677" spans="1:38" x14ac:dyDescent="0.25">
      <c r="A677" s="15">
        <v>0.65800000000000003</v>
      </c>
      <c r="B677" s="116">
        <f>VLOOKUP($A677,APropertiesDimless!$A$7:$I$1007,VLOOKUP(Span,Data!$N$4:$Y$11,Data!$Y$1,FALSE),FALSE)</f>
        <v>0.79813517680276891</v>
      </c>
      <c r="C677" s="6">
        <f t="shared" si="85"/>
        <v>1.0570675884013845</v>
      </c>
      <c r="D677" s="116">
        <f>VLOOKUP($A677,AProperties!$AE$8:$AM$1007,VLOOKUP(Span,Data!$N$4:$Y$11,Data!$Y$1,FALSE),FALSE)</f>
        <v>0.77049750038728337</v>
      </c>
      <c r="E677" s="116">
        <f t="shared" si="86"/>
        <v>1.3123725885502988</v>
      </c>
      <c r="F677" s="117">
        <f t="shared" si="90"/>
        <v>2.1555366165318843</v>
      </c>
      <c r="G677" s="9"/>
      <c r="H677" s="15">
        <f t="shared" si="87"/>
        <v>0.65800000000000003</v>
      </c>
      <c r="I677" s="6">
        <f>VLOOKUP(H677,AProperties!$AO$8:$AW$1007,VLOOKUP(Span,Data!$N$4:$Y$11,Data!$Y$1,FALSE),FALSE)^(2/3)</f>
        <v>0.4295286361490907</v>
      </c>
      <c r="J677" s="15">
        <f>$I677*(Slope^0.5)/VLOOKUP($H677,AProperties!$AY$8:$BG$1007,VLOOKUP(Span,Data!$N$4:$Y$11,Data!$Y$1,FALSE),FALSE)</f>
        <v>1.5301003123216035</v>
      </c>
      <c r="K677" s="15">
        <f>$J677*VLOOKUP($H677,AProperties!$A$8:$I$1007,VLOOKUP(Span,Data!$N$4:$Y$11,Data!$Y$1,FALSE),FALSE)</f>
        <v>1.1435193155031871</v>
      </c>
      <c r="L677" s="15">
        <f t="shared" si="91"/>
        <v>1.5301003123216035</v>
      </c>
      <c r="M677" s="15">
        <f t="shared" si="92"/>
        <v>0.65800000000000003</v>
      </c>
      <c r="O677" s="28">
        <f t="shared" si="88"/>
        <v>0.65800000000000003</v>
      </c>
      <c r="P677" s="19">
        <f>AA677*VLOOKUP($O677,AProperties!$A$8:$I$1007,VLOOKUP(Span,Data!$N$4:$Y$11,Data!$Y$1,FALSE),FALSE)</f>
        <v>0.4668398056665829</v>
      </c>
      <c r="Q677" s="19">
        <f>AB677*VLOOKUP($O677,AProperties!$A$8:$I$1007,VLOOKUP(Span,Data!$N$4:$Y$11,Data!$Y$1,FALSE),FALSE)</f>
        <v>0.66021118462930173</v>
      </c>
      <c r="R677" s="19">
        <f>AC677*VLOOKUP($O677,AProperties!$A$8:$I$1007,VLOOKUP(Span,Data!$N$4:$Y$11,Data!$Y$1,FALSE),FALSE)</f>
        <v>0.93367961133316579</v>
      </c>
      <c r="S677" s="19">
        <f>AD677*VLOOKUP($O677,AProperties!$A$8:$I$1007,VLOOKUP(Span,Data!$N$4:$Y$11,Data!$Y$1,FALSE),FALSE)</f>
        <v>1.1435193155031871</v>
      </c>
      <c r="T677" s="19">
        <f>AE677*VLOOKUP($O677,AProperties!$A$8:$I$1007,VLOOKUP(Span,Data!$N$4:$Y$11,Data!$Y$1,FALSE),FALSE)</f>
        <v>1.3204223692586035</v>
      </c>
      <c r="U677" s="19">
        <f>AF677*VLOOKUP($O677,AProperties!$A$8:$I$1007,VLOOKUP(Span,Data!$N$4:$Y$11,Data!$Y$1,FALSE),FALSE)</f>
        <v>1.4762770883367826</v>
      </c>
      <c r="V677" s="19">
        <f>AG677*VLOOKUP($O677,AProperties!$A$8:$I$1007,VLOOKUP(Span,Data!$N$4:$Y$11,Data!$Y$1,FALSE),FALSE)</f>
        <v>1.6171805248202056</v>
      </c>
      <c r="W677" s="19">
        <f>AH677*VLOOKUP($O677,AProperties!$A$8:$I$1007,VLOOKUP(Span,Data!$N$4:$Y$11,Data!$Y$1,FALSE),FALSE)</f>
        <v>1.7467546073124811</v>
      </c>
      <c r="X677" s="19">
        <f>AI677*VLOOKUP($O677,AProperties!$A$8:$I$1007,VLOOKUP(Span,Data!$N$4:$Y$11,Data!$Y$1,FALSE),FALSE)</f>
        <v>1.8673592226663316</v>
      </c>
      <c r="Y677" s="19">
        <f>AJ677*VLOOKUP($O677,AProperties!$A$8:$I$1007,VLOOKUP(Span,Data!$N$4:$Y$11,Data!$Y$1,FALSE),FALSE)</f>
        <v>1.9806335538879047</v>
      </c>
      <c r="Z677" s="19">
        <f>AK677*VLOOKUP($O677,AProperties!$A$8:$I$1007,VLOOKUP(Span,Data!$N$4:$Y$11,Data!$Y$1,FALSE),FALSE)</f>
        <v>2.0877710801465419</v>
      </c>
      <c r="AA677" s="19">
        <f>$I677*AA$19^0.5/VLOOKUP($O677,AProperties!$AY$8:$BG$1007,VLOOKUP(Span,Data!$N$4:$Y$11,Data!$Y$1,FALSE),FALSE)</f>
        <v>0.62466083674351747</v>
      </c>
      <c r="AB677" s="19">
        <f>$I677*AB$19^0.5/VLOOKUP($O677,AProperties!$AY$8:$BG$1007,VLOOKUP(Span,Data!$N$4:$Y$11,Data!$Y$1,FALSE),FALSE)</f>
        <v>0.88340382720600841</v>
      </c>
      <c r="AC677" s="19">
        <f>$I677*AC$19^0.5/VLOOKUP($O677,AProperties!$AY$8:$BG$1007,VLOOKUP(Span,Data!$N$4:$Y$11,Data!$Y$1,FALSE),FALSE)</f>
        <v>1.2493216734870349</v>
      </c>
      <c r="AD677" s="19">
        <f>$I677*AD$19^0.5/VLOOKUP($O677,AProperties!$AY$8:$BG$1007,VLOOKUP(Span,Data!$N$4:$Y$11,Data!$Y$1,FALSE),FALSE)</f>
        <v>1.5301003123216035</v>
      </c>
      <c r="AE677" s="19">
        <f>$I677*AE$19^0.5/VLOOKUP($O677,AProperties!$AY$8:$BG$1007,VLOOKUP(Span,Data!$N$4:$Y$11,Data!$Y$1,FALSE),FALSE)</f>
        <v>1.7668076544120168</v>
      </c>
      <c r="AF677" s="19">
        <f>$I677*AF$19^0.5/VLOOKUP($O677,AProperties!$AY$8:$BG$1007,VLOOKUP(Span,Data!$N$4:$Y$11,Data!$Y$1,FALSE),FALSE)</f>
        <v>1.9753510092161124</v>
      </c>
      <c r="AG677" s="19">
        <f>$I677*AG$19^0.5/VLOOKUP($O677,AProperties!$AY$8:$BG$1007,VLOOKUP(Span,Data!$N$4:$Y$11,Data!$Y$1,FALSE),FALSE)</f>
        <v>2.1638886134765207</v>
      </c>
      <c r="AH677" s="19">
        <f>$I677*AH$19^0.5/VLOOKUP($O677,AProperties!$AY$8:$BG$1007,VLOOKUP(Span,Data!$N$4:$Y$11,Data!$Y$1,FALSE),FALSE)</f>
        <v>2.3372668340297733</v>
      </c>
      <c r="AI677" s="19">
        <f>$I677*AI$19^0.5/VLOOKUP($O677,AProperties!$AY$8:$BG$1007,VLOOKUP(Span,Data!$N$4:$Y$11,Data!$Y$1,FALSE),FALSE)</f>
        <v>2.4986433469740699</v>
      </c>
      <c r="AJ677" s="19">
        <f>$I677*AJ$19^0.5/VLOOKUP($O677,AProperties!$AY$8:$BG$1007,VLOOKUP(Span,Data!$N$4:$Y$11,Data!$Y$1,FALSE),FALSE)</f>
        <v>2.6502114816180247</v>
      </c>
      <c r="AK677" s="19">
        <f>$I677*AK$19^0.5/VLOOKUP($O677,AProperties!$AY$8:$BG$1007,VLOOKUP(Span,Data!$N$4:$Y$11,Data!$Y$1,FALSE),FALSE)</f>
        <v>2.7935681876808074</v>
      </c>
      <c r="AL677" s="47">
        <f t="shared" si="89"/>
        <v>0.65800000000000003</v>
      </c>
    </row>
    <row r="678" spans="1:38" x14ac:dyDescent="0.25">
      <c r="A678" s="15">
        <v>0.65900000000000003</v>
      </c>
      <c r="B678" s="116">
        <f>VLOOKUP($A678,APropertiesDimless!$A$7:$I$1007,VLOOKUP(Span,Data!$N$4:$Y$11,Data!$Y$1,FALSE),FALSE)</f>
        <v>0.80004829803080524</v>
      </c>
      <c r="C678" s="6">
        <f t="shared" si="85"/>
        <v>1.0590241490154026</v>
      </c>
      <c r="D678" s="116">
        <f>VLOOKUP($A678,AProperties!$AE$8:$AM$1007,VLOOKUP(Span,Data!$N$4:$Y$11,Data!$Y$1,FALSE),FALSE)</f>
        <v>0.77146232157992667</v>
      </c>
      <c r="E678" s="116">
        <f t="shared" si="86"/>
        <v>1.3158666191625048</v>
      </c>
      <c r="F678" s="117">
        <f t="shared" si="90"/>
        <v>2.1608208768285047</v>
      </c>
      <c r="G678" s="9"/>
      <c r="H678" s="15">
        <f t="shared" si="87"/>
        <v>0.65900000000000003</v>
      </c>
      <c r="I678" s="6">
        <f>VLOOKUP(H678,AProperties!$AO$8:$AW$1007,VLOOKUP(Span,Data!$N$4:$Y$11,Data!$Y$1,FALSE),FALSE)^(2/3)</f>
        <v>0.42966214979143652</v>
      </c>
      <c r="J678" s="15">
        <f>$I678*(Slope^0.5)/VLOOKUP($H678,AProperties!$AY$8:$BG$1007,VLOOKUP(Span,Data!$N$4:$Y$11,Data!$Y$1,FALSE),FALSE)</f>
        <v>1.5309415832956366</v>
      </c>
      <c r="K678" s="15">
        <f>$J678*VLOOKUP($H678,AProperties!$A$8:$I$1007,VLOOKUP(Span,Data!$N$4:$Y$11,Data!$Y$1,FALSE),FALSE)</f>
        <v>1.1455807471762682</v>
      </c>
      <c r="L678" s="15">
        <f t="shared" si="91"/>
        <v>1.5309415832956366</v>
      </c>
      <c r="M678" s="15">
        <f t="shared" si="92"/>
        <v>0.65900000000000003</v>
      </c>
      <c r="O678" s="28">
        <f t="shared" si="88"/>
        <v>0.65900000000000003</v>
      </c>
      <c r="P678" s="19">
        <f>AA678*VLOOKUP($O678,AProperties!$A$8:$I$1007,VLOOKUP(Span,Data!$N$4:$Y$11,Data!$Y$1,FALSE),FALSE)</f>
        <v>0.46768138162302636</v>
      </c>
      <c r="Q678" s="19">
        <f>AB678*VLOOKUP($O678,AProperties!$A$8:$I$1007,VLOOKUP(Span,Data!$N$4:$Y$11,Data!$Y$1,FALSE),FALSE)</f>
        <v>0.66140135276067114</v>
      </c>
      <c r="R678" s="19">
        <f>AC678*VLOOKUP($O678,AProperties!$A$8:$I$1007,VLOOKUP(Span,Data!$N$4:$Y$11,Data!$Y$1,FALSE),FALSE)</f>
        <v>0.93536276324605272</v>
      </c>
      <c r="S678" s="19">
        <f>AD678*VLOOKUP($O678,AProperties!$A$8:$I$1007,VLOOKUP(Span,Data!$N$4:$Y$11,Data!$Y$1,FALSE),FALSE)</f>
        <v>1.1455807471762682</v>
      </c>
      <c r="T678" s="19">
        <f>AE678*VLOOKUP($O678,AProperties!$A$8:$I$1007,VLOOKUP(Span,Data!$N$4:$Y$11,Data!$Y$1,FALSE),FALSE)</f>
        <v>1.3228027055213423</v>
      </c>
      <c r="U678" s="19">
        <f>AF678*VLOOKUP($O678,AProperties!$A$8:$I$1007,VLOOKUP(Span,Data!$N$4:$Y$11,Data!$Y$1,FALSE),FALSE)</f>
        <v>1.4789383851831785</v>
      </c>
      <c r="V678" s="19">
        <f>AG678*VLOOKUP($O678,AProperties!$A$8:$I$1007,VLOOKUP(Span,Data!$N$4:$Y$11,Data!$Y$1,FALSE),FALSE)</f>
        <v>1.6200958294501826</v>
      </c>
      <c r="W678" s="19">
        <f>AH678*VLOOKUP($O678,AProperties!$A$8:$I$1007,VLOOKUP(Span,Data!$N$4:$Y$11,Data!$Y$1,FALSE),FALSE)</f>
        <v>1.7499034962064393</v>
      </c>
      <c r="X678" s="19">
        <f>AI678*VLOOKUP($O678,AProperties!$A$8:$I$1007,VLOOKUP(Span,Data!$N$4:$Y$11,Data!$Y$1,FALSE),FALSE)</f>
        <v>1.8707255264921054</v>
      </c>
      <c r="Y678" s="19">
        <f>AJ678*VLOOKUP($O678,AProperties!$A$8:$I$1007,VLOOKUP(Span,Data!$N$4:$Y$11,Data!$Y$1,FALSE),FALSE)</f>
        <v>1.9842040582820131</v>
      </c>
      <c r="Z678" s="19">
        <f>AK678*VLOOKUP($O678,AProperties!$A$8:$I$1007,VLOOKUP(Span,Data!$N$4:$Y$11,Data!$Y$1,FALSE),FALSE)</f>
        <v>2.0915347222402159</v>
      </c>
      <c r="AA678" s="19">
        <f>$I678*AA$19^0.5/VLOOKUP($O678,AProperties!$AY$8:$BG$1007,VLOOKUP(Span,Data!$N$4:$Y$11,Data!$Y$1,FALSE),FALSE)</f>
        <v>0.62500428418048337</v>
      </c>
      <c r="AB678" s="19">
        <f>$I678*AB$19^0.5/VLOOKUP($O678,AProperties!$AY$8:$BG$1007,VLOOKUP(Span,Data!$N$4:$Y$11,Data!$Y$1,FALSE),FALSE)</f>
        <v>0.88388953522932778</v>
      </c>
      <c r="AC678" s="19">
        <f>$I678*AC$19^0.5/VLOOKUP($O678,AProperties!$AY$8:$BG$1007,VLOOKUP(Span,Data!$N$4:$Y$11,Data!$Y$1,FALSE),FALSE)</f>
        <v>1.2500085683609667</v>
      </c>
      <c r="AD678" s="19">
        <f>$I678*AD$19^0.5/VLOOKUP($O678,AProperties!$AY$8:$BG$1007,VLOOKUP(Span,Data!$N$4:$Y$11,Data!$Y$1,FALSE),FALSE)</f>
        <v>1.5309415832956366</v>
      </c>
      <c r="AE678" s="19">
        <f>$I678*AE$19^0.5/VLOOKUP($O678,AProperties!$AY$8:$BG$1007,VLOOKUP(Span,Data!$N$4:$Y$11,Data!$Y$1,FALSE),FALSE)</f>
        <v>1.7677790704586556</v>
      </c>
      <c r="AF678" s="19">
        <f>$I678*AF$19^0.5/VLOOKUP($O678,AProperties!$AY$8:$BG$1007,VLOOKUP(Span,Data!$N$4:$Y$11,Data!$Y$1,FALSE),FALSE)</f>
        <v>1.9764370853734716</v>
      </c>
      <c r="AG678" s="19">
        <f>$I678*AG$19^0.5/VLOOKUP($O678,AProperties!$AY$8:$BG$1007,VLOOKUP(Span,Data!$N$4:$Y$11,Data!$Y$1,FALSE),FALSE)</f>
        <v>2.165078350297629</v>
      </c>
      <c r="AH678" s="19">
        <f>$I678*AH$19^0.5/VLOOKUP($O678,AProperties!$AY$8:$BG$1007,VLOOKUP(Span,Data!$N$4:$Y$11,Data!$Y$1,FALSE),FALSE)</f>
        <v>2.3385518966692653</v>
      </c>
      <c r="AI678" s="19">
        <f>$I678*AI$19^0.5/VLOOKUP($O678,AProperties!$AY$8:$BG$1007,VLOOKUP(Span,Data!$N$4:$Y$11,Data!$Y$1,FALSE),FALSE)</f>
        <v>2.5000171367219335</v>
      </c>
      <c r="AJ678" s="19">
        <f>$I678*AJ$19^0.5/VLOOKUP($O678,AProperties!$AY$8:$BG$1007,VLOOKUP(Span,Data!$N$4:$Y$11,Data!$Y$1,FALSE),FALSE)</f>
        <v>2.6516686056879828</v>
      </c>
      <c r="AK678" s="19">
        <f>$I678*AK$19^0.5/VLOOKUP($O678,AProperties!$AY$8:$BG$1007,VLOOKUP(Span,Data!$N$4:$Y$11,Data!$Y$1,FALSE),FALSE)</f>
        <v>2.7951041313123146</v>
      </c>
      <c r="AL678" s="47">
        <f t="shared" si="89"/>
        <v>0.65900000000000003</v>
      </c>
    </row>
    <row r="679" spans="1:38" x14ac:dyDescent="0.25">
      <c r="A679" s="15">
        <v>0.66</v>
      </c>
      <c r="B679" s="116">
        <f>VLOOKUP($A679,APropertiesDimless!$A$7:$I$1007,VLOOKUP(Span,Data!$N$4:$Y$11,Data!$Y$1,FALSE),FALSE)</f>
        <v>0.80196721839480078</v>
      </c>
      <c r="C679" s="6">
        <f t="shared" si="85"/>
        <v>1.0609836091974003</v>
      </c>
      <c r="D679" s="116">
        <f>VLOOKUP($A679,AProperties!$AE$8:$AM$1007,VLOOKUP(Span,Data!$N$4:$Y$11,Data!$Y$1,FALSE),FALSE)</f>
        <v>0.77242603873329774</v>
      </c>
      <c r="E679" s="116">
        <f t="shared" si="86"/>
        <v>1.319392680087758</v>
      </c>
      <c r="F679" s="117">
        <f t="shared" si="90"/>
        <v>2.1661132460247998</v>
      </c>
      <c r="G679" s="9"/>
      <c r="H679" s="15">
        <f t="shared" si="87"/>
        <v>0.66</v>
      </c>
      <c r="I679" s="6">
        <f>VLOOKUP(H679,AProperties!$AO$8:$AW$1007,VLOOKUP(Span,Data!$N$4:$Y$11,Data!$Y$1,FALSE),FALSE)^(2/3)</f>
        <v>0.42979476631574731</v>
      </c>
      <c r="J679" s="15">
        <f>$I679*(Slope^0.5)/VLOOKUP($H679,AProperties!$AY$8:$BG$1007,VLOOKUP(Span,Data!$N$4:$Y$11,Data!$Y$1,FALSE),FALSE)</f>
        <v>1.5317799462392472</v>
      </c>
      <c r="K679" s="15">
        <f>$J679*VLOOKUP($H679,AProperties!$A$8:$I$1007,VLOOKUP(Span,Data!$N$4:$Y$11,Data!$Y$1,FALSE),FALSE)</f>
        <v>1.1476399343357693</v>
      </c>
      <c r="L679" s="15">
        <f t="shared" si="91"/>
        <v>1.5317799462392472</v>
      </c>
      <c r="M679" s="15">
        <f t="shared" si="92"/>
        <v>0.66</v>
      </c>
      <c r="O679" s="28">
        <f t="shared" si="88"/>
        <v>0.66</v>
      </c>
      <c r="P679" s="19">
        <f>AA679*VLOOKUP($O679,AProperties!$A$8:$I$1007,VLOOKUP(Span,Data!$N$4:$Y$11,Data!$Y$1,FALSE),FALSE)</f>
        <v>0.46852204126063779</v>
      </c>
      <c r="Q679" s="19">
        <f>AB679*VLOOKUP($O679,AProperties!$A$8:$I$1007,VLOOKUP(Span,Data!$N$4:$Y$11,Data!$Y$1,FALSE),FALSE)</f>
        <v>0.66259022502152076</v>
      </c>
      <c r="R679" s="19">
        <f>AC679*VLOOKUP($O679,AProperties!$A$8:$I$1007,VLOOKUP(Span,Data!$N$4:$Y$11,Data!$Y$1,FALSE),FALSE)</f>
        <v>0.93704408252127558</v>
      </c>
      <c r="S679" s="19">
        <f>AD679*VLOOKUP($O679,AProperties!$A$8:$I$1007,VLOOKUP(Span,Data!$N$4:$Y$11,Data!$Y$1,FALSE),FALSE)</f>
        <v>1.1476399343357693</v>
      </c>
      <c r="T679" s="19">
        <f>AE679*VLOOKUP($O679,AProperties!$A$8:$I$1007,VLOOKUP(Span,Data!$N$4:$Y$11,Data!$Y$1,FALSE),FALSE)</f>
        <v>1.3251804500430415</v>
      </c>
      <c r="U679" s="19">
        <f>AF679*VLOOKUP($O679,AProperties!$A$8:$I$1007,VLOOKUP(Span,Data!$N$4:$Y$11,Data!$Y$1,FALSE),FALSE)</f>
        <v>1.4815967843750024</v>
      </c>
      <c r="V679" s="19">
        <f>AG679*VLOOKUP($O679,AProperties!$A$8:$I$1007,VLOOKUP(Span,Data!$N$4:$Y$11,Data!$Y$1,FALSE),FALSE)</f>
        <v>1.6230079598586131</v>
      </c>
      <c r="W679" s="19">
        <f>AH679*VLOOKUP($O679,AProperties!$A$8:$I$1007,VLOOKUP(Span,Data!$N$4:$Y$11,Data!$Y$1,FALSE),FALSE)</f>
        <v>1.7530489565492708</v>
      </c>
      <c r="X679" s="19">
        <f>AI679*VLOOKUP($O679,AProperties!$A$8:$I$1007,VLOOKUP(Span,Data!$N$4:$Y$11,Data!$Y$1,FALSE),FALSE)</f>
        <v>1.8740881650425512</v>
      </c>
      <c r="Y679" s="19">
        <f>AJ679*VLOOKUP($O679,AProperties!$A$8:$I$1007,VLOOKUP(Span,Data!$N$4:$Y$11,Data!$Y$1,FALSE),FALSE)</f>
        <v>1.9877706750645618</v>
      </c>
      <c r="Z679" s="19">
        <f>AK679*VLOOKUP($O679,AProperties!$A$8:$I$1007,VLOOKUP(Span,Data!$N$4:$Y$11,Data!$Y$1,FALSE),FALSE)</f>
        <v>2.0952942664314946</v>
      </c>
      <c r="AA679" s="19">
        <f>$I679*AA$19^0.5/VLOOKUP($O679,AProperties!$AY$8:$BG$1007,VLOOKUP(Span,Data!$N$4:$Y$11,Data!$Y$1,FALSE),FALSE)</f>
        <v>0.62534654441900062</v>
      </c>
      <c r="AB679" s="19">
        <f>$I679*AB$19^0.5/VLOOKUP($O679,AProperties!$AY$8:$BG$1007,VLOOKUP(Span,Data!$N$4:$Y$11,Data!$Y$1,FALSE),FALSE)</f>
        <v>0.88437356430049974</v>
      </c>
      <c r="AC679" s="19">
        <f>$I679*AC$19^0.5/VLOOKUP($O679,AProperties!$AY$8:$BG$1007,VLOOKUP(Span,Data!$N$4:$Y$11,Data!$Y$1,FALSE),FALSE)</f>
        <v>1.2506930888380012</v>
      </c>
      <c r="AD679" s="19">
        <f>$I679*AD$19^0.5/VLOOKUP($O679,AProperties!$AY$8:$BG$1007,VLOOKUP(Span,Data!$N$4:$Y$11,Data!$Y$1,FALSE),FALSE)</f>
        <v>1.5317799462392472</v>
      </c>
      <c r="AE679" s="19">
        <f>$I679*AE$19^0.5/VLOOKUP($O679,AProperties!$AY$8:$BG$1007,VLOOKUP(Span,Data!$N$4:$Y$11,Data!$Y$1,FALSE),FALSE)</f>
        <v>1.7687471286009995</v>
      </c>
      <c r="AF679" s="19">
        <f>$I679*AF$19^0.5/VLOOKUP($O679,AProperties!$AY$8:$BG$1007,VLOOKUP(Span,Data!$N$4:$Y$11,Data!$Y$1,FALSE),FALSE)</f>
        <v>1.9775194072796987</v>
      </c>
      <c r="AG679" s="19">
        <f>$I679*AG$19^0.5/VLOOKUP($O679,AProperties!$AY$8:$BG$1007,VLOOKUP(Span,Data!$N$4:$Y$11,Data!$Y$1,FALSE),FALSE)</f>
        <v>2.1662639745426739</v>
      </c>
      <c r="AH679" s="19">
        <f>$I679*AH$19^0.5/VLOOKUP($O679,AProperties!$AY$8:$BG$1007,VLOOKUP(Span,Data!$N$4:$Y$11,Data!$Y$1,FALSE),FALSE)</f>
        <v>2.3398325172189125</v>
      </c>
      <c r="AI679" s="19">
        <f>$I679*AI$19^0.5/VLOOKUP($O679,AProperties!$AY$8:$BG$1007,VLOOKUP(Span,Data!$N$4:$Y$11,Data!$Y$1,FALSE),FALSE)</f>
        <v>2.5013861776760025</v>
      </c>
      <c r="AJ679" s="19">
        <f>$I679*AJ$19^0.5/VLOOKUP($O679,AProperties!$AY$8:$BG$1007,VLOOKUP(Span,Data!$N$4:$Y$11,Data!$Y$1,FALSE),FALSE)</f>
        <v>2.6531206929014988</v>
      </c>
      <c r="AK679" s="19">
        <f>$I679*AK$19^0.5/VLOOKUP($O679,AProperties!$AY$8:$BG$1007,VLOOKUP(Span,Data!$N$4:$Y$11,Data!$Y$1,FALSE),FALSE)</f>
        <v>2.7966347656309543</v>
      </c>
      <c r="AL679" s="47">
        <f t="shared" si="89"/>
        <v>0.66</v>
      </c>
    </row>
    <row r="680" spans="1:38" x14ac:dyDescent="0.25">
      <c r="A680" s="15">
        <v>0.66100000000000003</v>
      </c>
      <c r="B680" s="116">
        <f>VLOOKUP($A680,APropertiesDimless!$A$7:$I$1007,VLOOKUP(Span,Data!$N$4:$Y$11,Data!$Y$1,FALSE),FALSE)</f>
        <v>0.80389198199416823</v>
      </c>
      <c r="C680" s="6">
        <f t="shared" si="85"/>
        <v>1.0629459909970842</v>
      </c>
      <c r="D680" s="116">
        <f>VLOOKUP($A680,AProperties!$AE$8:$AM$1007,VLOOKUP(Span,Data!$N$4:$Y$11,Data!$Y$1,FALSE),FALSE)</f>
        <v>0.77338864876073621</v>
      </c>
      <c r="E680" s="116">
        <f t="shared" si="86"/>
        <v>1.3229514891526566</v>
      </c>
      <c r="F680" s="117">
        <f t="shared" si="90"/>
        <v>2.17141376461251</v>
      </c>
      <c r="G680" s="9"/>
      <c r="H680" s="15">
        <f t="shared" si="87"/>
        <v>0.66100000000000003</v>
      </c>
      <c r="I680" s="6">
        <f>VLOOKUP(H680,AProperties!$AO$8:$AW$1007,VLOOKUP(Span,Data!$N$4:$Y$11,Data!$Y$1,FALSE),FALSE)^(2/3)</f>
        <v>0.42992648538964756</v>
      </c>
      <c r="J680" s="15">
        <f>$I680*(Slope^0.5)/VLOOKUP($H680,AProperties!$AY$8:$BG$1007,VLOOKUP(Span,Data!$N$4:$Y$11,Data!$Y$1,FALSE),FALSE)</f>
        <v>1.5326153991760141</v>
      </c>
      <c r="K680" s="15">
        <f>$J680*VLOOKUP($H680,AProperties!$A$8:$I$1007,VLOOKUP(Span,Data!$N$4:$Y$11,Data!$Y$1,FALSE),FALSE)</f>
        <v>1.1496968600622317</v>
      </c>
      <c r="L680" s="15">
        <f t="shared" si="91"/>
        <v>1.5326153991760141</v>
      </c>
      <c r="M680" s="15">
        <f t="shared" si="92"/>
        <v>0.66100000000000003</v>
      </c>
      <c r="O680" s="28">
        <f t="shared" si="88"/>
        <v>0.66100000000000003</v>
      </c>
      <c r="P680" s="19">
        <f>AA680*VLOOKUP($O680,AProperties!$A$8:$I$1007,VLOOKUP(Span,Data!$N$4:$Y$11,Data!$Y$1,FALSE),FALSE)</f>
        <v>0.46936177767207726</v>
      </c>
      <c r="Q680" s="19">
        <f>AB680*VLOOKUP($O680,AProperties!$A$8:$I$1007,VLOOKUP(Span,Data!$N$4:$Y$11,Data!$Y$1,FALSE),FALSE)</f>
        <v>0.66377779164339701</v>
      </c>
      <c r="R680" s="19">
        <f>AC680*VLOOKUP($O680,AProperties!$A$8:$I$1007,VLOOKUP(Span,Data!$N$4:$Y$11,Data!$Y$1,FALSE),FALSE)</f>
        <v>0.93872355534415453</v>
      </c>
      <c r="S680" s="19">
        <f>AD680*VLOOKUP($O680,AProperties!$A$8:$I$1007,VLOOKUP(Span,Data!$N$4:$Y$11,Data!$Y$1,FALSE),FALSE)</f>
        <v>1.1496968600622317</v>
      </c>
      <c r="T680" s="19">
        <f>AE680*VLOOKUP($O680,AProperties!$A$8:$I$1007,VLOOKUP(Span,Data!$N$4:$Y$11,Data!$Y$1,FALSE),FALSE)</f>
        <v>1.327555583286794</v>
      </c>
      <c r="U680" s="19">
        <f>AF680*VLOOKUP($O680,AProperties!$A$8:$I$1007,VLOOKUP(Span,Data!$N$4:$Y$11,Data!$Y$1,FALSE),FALSE)</f>
        <v>1.4842522640693274</v>
      </c>
      <c r="V680" s="19">
        <f>AG680*VLOOKUP($O680,AProperties!$A$8:$I$1007,VLOOKUP(Span,Data!$N$4:$Y$11,Data!$Y$1,FALSE),FALSE)</f>
        <v>1.6259168921177707</v>
      </c>
      <c r="W680" s="19">
        <f>AH680*VLOOKUP($O680,AProperties!$A$8:$I$1007,VLOOKUP(Span,Data!$N$4:$Y$11,Data!$Y$1,FALSE),FALSE)</f>
        <v>1.7561909624960763</v>
      </c>
      <c r="X680" s="19">
        <f>AI680*VLOOKUP($O680,AProperties!$A$8:$I$1007,VLOOKUP(Span,Data!$N$4:$Y$11,Data!$Y$1,FALSE),FALSE)</f>
        <v>1.8774471106883091</v>
      </c>
      <c r="Y680" s="19">
        <f>AJ680*VLOOKUP($O680,AProperties!$A$8:$I$1007,VLOOKUP(Span,Data!$N$4:$Y$11,Data!$Y$1,FALSE),FALSE)</f>
        <v>1.9913333749301909</v>
      </c>
      <c r="Z680" s="19">
        <f>AK680*VLOOKUP($O680,AProperties!$A$8:$I$1007,VLOOKUP(Span,Data!$N$4:$Y$11,Data!$Y$1,FALSE),FALSE)</f>
        <v>2.0990496818298157</v>
      </c>
      <c r="AA680" s="19">
        <f>$I680*AA$19^0.5/VLOOKUP($O680,AProperties!$AY$8:$BG$1007,VLOOKUP(Span,Data!$N$4:$Y$11,Data!$Y$1,FALSE),FALSE)</f>
        <v>0.62568761665219874</v>
      </c>
      <c r="AB680" s="19">
        <f>$I680*AB$19^0.5/VLOOKUP($O680,AProperties!$AY$8:$BG$1007,VLOOKUP(Span,Data!$N$4:$Y$11,Data!$Y$1,FALSE),FALSE)</f>
        <v>0.88485591327843749</v>
      </c>
      <c r="AC680" s="19">
        <f>$I680*AC$19^0.5/VLOOKUP($O680,AProperties!$AY$8:$BG$1007,VLOOKUP(Span,Data!$N$4:$Y$11,Data!$Y$1,FALSE),FALSE)</f>
        <v>1.2513752333043975</v>
      </c>
      <c r="AD680" s="19">
        <f>$I680*AD$19^0.5/VLOOKUP($O680,AProperties!$AY$8:$BG$1007,VLOOKUP(Span,Data!$N$4:$Y$11,Data!$Y$1,FALSE),FALSE)</f>
        <v>1.5326153991760141</v>
      </c>
      <c r="AE680" s="19">
        <f>$I680*AE$19^0.5/VLOOKUP($O680,AProperties!$AY$8:$BG$1007,VLOOKUP(Span,Data!$N$4:$Y$11,Data!$Y$1,FALSE),FALSE)</f>
        <v>1.769711826556875</v>
      </c>
      <c r="AF680" s="19">
        <f>$I680*AF$19^0.5/VLOOKUP($O680,AProperties!$AY$8:$BG$1007,VLOOKUP(Span,Data!$N$4:$Y$11,Data!$Y$1,FALSE),FALSE)</f>
        <v>1.9785979723832448</v>
      </c>
      <c r="AG680" s="19">
        <f>$I680*AG$19^0.5/VLOOKUP($O680,AProperties!$AY$8:$BG$1007,VLOOKUP(Span,Data!$N$4:$Y$11,Data!$Y$1,FALSE),FALSE)</f>
        <v>2.1674454834165742</v>
      </c>
      <c r="AH680" s="19">
        <f>$I680*AH$19^0.5/VLOOKUP($O680,AProperties!$AY$8:$BG$1007,VLOOKUP(Span,Data!$N$4:$Y$11,Data!$Y$1,FALSE),FALSE)</f>
        <v>2.3411086926596818</v>
      </c>
      <c r="AI680" s="19">
        <f>$I680*AI$19^0.5/VLOOKUP($O680,AProperties!$AY$8:$BG$1007,VLOOKUP(Span,Data!$N$4:$Y$11,Data!$Y$1,FALSE),FALSE)</f>
        <v>2.502750466608795</v>
      </c>
      <c r="AJ680" s="19">
        <f>$I680*AJ$19^0.5/VLOOKUP($O680,AProperties!$AY$8:$BG$1007,VLOOKUP(Span,Data!$N$4:$Y$11,Data!$Y$1,FALSE),FALSE)</f>
        <v>2.6545677398353122</v>
      </c>
      <c r="AK680" s="19">
        <f>$I680*AK$19^0.5/VLOOKUP($O680,AProperties!$AY$8:$BG$1007,VLOOKUP(Span,Data!$N$4:$Y$11,Data!$Y$1,FALSE),FALSE)</f>
        <v>2.7981600870282919</v>
      </c>
      <c r="AL680" s="47">
        <f t="shared" si="89"/>
        <v>0.66100000000000003</v>
      </c>
    </row>
    <row r="681" spans="1:38" x14ac:dyDescent="0.25">
      <c r="A681" s="15">
        <v>0.66200000000000003</v>
      </c>
      <c r="B681" s="116">
        <f>VLOOKUP($A681,APropertiesDimless!$A$7:$I$1007,VLOOKUP(Span,Data!$N$4:$Y$11,Data!$Y$1,FALSE),FALSE)</f>
        <v>0.80582263338432958</v>
      </c>
      <c r="C681" s="6">
        <f t="shared" si="85"/>
        <v>1.0649113166921649</v>
      </c>
      <c r="D681" s="116">
        <f>VLOOKUP($A681,AProperties!$AE$8:$AM$1007,VLOOKUP(Span,Data!$N$4:$Y$11,Data!$Y$1,FALSE),FALSE)</f>
        <v>0.7743501485649178</v>
      </c>
      <c r="E681" s="116">
        <f t="shared" si="86"/>
        <v>1.326543770780982</v>
      </c>
      <c r="F681" s="117">
        <f t="shared" si="90"/>
        <v>2.1767224735632853</v>
      </c>
      <c r="G681" s="9"/>
      <c r="H681" s="15">
        <f t="shared" si="87"/>
        <v>0.66200000000000003</v>
      </c>
      <c r="I681" s="6">
        <f>VLOOKUP(H681,AProperties!$AO$8:$AW$1007,VLOOKUP(Span,Data!$N$4:$Y$11,Data!$Y$1,FALSE),FALSE)^(2/3)</f>
        <v>0.43005730666924191</v>
      </c>
      <c r="J681" s="15">
        <f>$I681*(Slope^0.5)/VLOOKUP($H681,AProperties!$AY$8:$BG$1007,VLOOKUP(Span,Data!$N$4:$Y$11,Data!$Y$1,FALSE),FALSE)</f>
        <v>1.5334479400965992</v>
      </c>
      <c r="K681" s="15">
        <f>$J681*VLOOKUP($H681,AProperties!$A$8:$I$1007,VLOOKUP(Span,Data!$N$4:$Y$11,Data!$Y$1,FALSE),FALSE)</f>
        <v>1.1517515073969549</v>
      </c>
      <c r="L681" s="15">
        <f t="shared" si="91"/>
        <v>1.5334479400965992</v>
      </c>
      <c r="M681" s="15">
        <f t="shared" si="92"/>
        <v>0.66200000000000003</v>
      </c>
      <c r="O681" s="28">
        <f t="shared" si="88"/>
        <v>0.66200000000000003</v>
      </c>
      <c r="P681" s="19">
        <f>AA681*VLOOKUP($O681,AProperties!$A$8:$I$1007,VLOOKUP(Span,Data!$N$4:$Y$11,Data!$Y$1,FALSE),FALSE)</f>
        <v>0.47020058393398401</v>
      </c>
      <c r="Q681" s="19">
        <f>AB681*VLOOKUP($O681,AProperties!$A$8:$I$1007,VLOOKUP(Span,Data!$N$4:$Y$11,Data!$Y$1,FALSE),FALSE)</f>
        <v>0.66496404283518917</v>
      </c>
      <c r="R681" s="19">
        <f>AC681*VLOOKUP($O681,AProperties!$A$8:$I$1007,VLOOKUP(Span,Data!$N$4:$Y$11,Data!$Y$1,FALSE),FALSE)</f>
        <v>0.94040116786796801</v>
      </c>
      <c r="S681" s="19">
        <f>AD681*VLOOKUP($O681,AProperties!$A$8:$I$1007,VLOOKUP(Span,Data!$N$4:$Y$11,Data!$Y$1,FALSE),FALSE)</f>
        <v>1.1517515073969549</v>
      </c>
      <c r="T681" s="19">
        <f>AE681*VLOOKUP($O681,AProperties!$A$8:$I$1007,VLOOKUP(Span,Data!$N$4:$Y$11,Data!$Y$1,FALSE),FALSE)</f>
        <v>1.3299280856703783</v>
      </c>
      <c r="U681" s="19">
        <f>AF681*VLOOKUP($O681,AProperties!$A$8:$I$1007,VLOOKUP(Span,Data!$N$4:$Y$11,Data!$Y$1,FALSE),FALSE)</f>
        <v>1.4869048023725646</v>
      </c>
      <c r="V681" s="19">
        <f>AG681*VLOOKUP($O681,AProperties!$A$8:$I$1007,VLOOKUP(Span,Data!$N$4:$Y$11,Data!$Y$1,FALSE),FALSE)</f>
        <v>1.6288226022444294</v>
      </c>
      <c r="W681" s="19">
        <f>AH681*VLOOKUP($O681,AProperties!$A$8:$I$1007,VLOOKUP(Span,Data!$N$4:$Y$11,Data!$Y$1,FALSE),FALSE)</f>
        <v>1.7593294881420121</v>
      </c>
      <c r="X681" s="19">
        <f>AI681*VLOOKUP($O681,AProperties!$A$8:$I$1007,VLOOKUP(Span,Data!$N$4:$Y$11,Data!$Y$1,FALSE),FALSE)</f>
        <v>1.880802335735936</v>
      </c>
      <c r="Y681" s="19">
        <f>AJ681*VLOOKUP($O681,AProperties!$A$8:$I$1007,VLOOKUP(Span,Data!$N$4:$Y$11,Data!$Y$1,FALSE),FALSE)</f>
        <v>1.9948921285055674</v>
      </c>
      <c r="Z681" s="19">
        <f>AK681*VLOOKUP($O681,AProperties!$A$8:$I$1007,VLOOKUP(Span,Data!$N$4:$Y$11,Data!$Y$1,FALSE),FALSE)</f>
        <v>2.1028009374729675</v>
      </c>
      <c r="AA681" s="19">
        <f>$I681*AA$19^0.5/VLOOKUP($O681,AProperties!$AY$8:$BG$1007,VLOOKUP(Span,Data!$N$4:$Y$11,Data!$Y$1,FALSE),FALSE)</f>
        <v>0.62602750005976882</v>
      </c>
      <c r="AB681" s="19">
        <f>$I681*AB$19^0.5/VLOOKUP($O681,AProperties!$AY$8:$BG$1007,VLOOKUP(Span,Data!$N$4:$Y$11,Data!$Y$1,FALSE),FALSE)</f>
        <v>0.88533658100304879</v>
      </c>
      <c r="AC681" s="19">
        <f>$I681*AC$19^0.5/VLOOKUP($O681,AProperties!$AY$8:$BG$1007,VLOOKUP(Span,Data!$N$4:$Y$11,Data!$Y$1,FALSE),FALSE)</f>
        <v>1.2520550001195376</v>
      </c>
      <c r="AD681" s="19">
        <f>$I681*AD$19^0.5/VLOOKUP($O681,AProperties!$AY$8:$BG$1007,VLOOKUP(Span,Data!$N$4:$Y$11,Data!$Y$1,FALSE),FALSE)</f>
        <v>1.5334479400965992</v>
      </c>
      <c r="AE681" s="19">
        <f>$I681*AE$19^0.5/VLOOKUP($O681,AProperties!$AY$8:$BG$1007,VLOOKUP(Span,Data!$N$4:$Y$11,Data!$Y$1,FALSE),FALSE)</f>
        <v>1.7706731620060976</v>
      </c>
      <c r="AF681" s="19">
        <f>$I681*AF$19^0.5/VLOOKUP($O681,AProperties!$AY$8:$BG$1007,VLOOKUP(Span,Data!$N$4:$Y$11,Data!$Y$1,FALSE),FALSE)</f>
        <v>1.9796727780900656</v>
      </c>
      <c r="AG681" s="19">
        <f>$I681*AG$19^0.5/VLOOKUP($O681,AProperties!$AY$8:$BG$1007,VLOOKUP(Span,Data!$N$4:$Y$11,Data!$Y$1,FALSE),FALSE)</f>
        <v>2.168622874077696</v>
      </c>
      <c r="AH681" s="19">
        <f>$I681*AH$19^0.5/VLOOKUP($O681,AProperties!$AY$8:$BG$1007,VLOOKUP(Span,Data!$N$4:$Y$11,Data!$Y$1,FALSE),FALSE)</f>
        <v>2.3423804199222582</v>
      </c>
      <c r="AI681" s="19">
        <f>$I681*AI$19^0.5/VLOOKUP($O681,AProperties!$AY$8:$BG$1007,VLOOKUP(Span,Data!$N$4:$Y$11,Data!$Y$1,FALSE),FALSE)</f>
        <v>2.5041100002390753</v>
      </c>
      <c r="AJ681" s="19">
        <f>$I681*AJ$19^0.5/VLOOKUP($O681,AProperties!$AY$8:$BG$1007,VLOOKUP(Span,Data!$N$4:$Y$11,Data!$Y$1,FALSE),FALSE)</f>
        <v>2.6560097430091463</v>
      </c>
      <c r="AK681" s="19">
        <f>$I681*AK$19^0.5/VLOOKUP($O681,AProperties!$AY$8:$BG$1007,VLOOKUP(Span,Data!$N$4:$Y$11,Data!$Y$1,FALSE),FALSE)</f>
        <v>2.7996800918357936</v>
      </c>
      <c r="AL681" s="47">
        <f t="shared" si="89"/>
        <v>0.66200000000000003</v>
      </c>
    </row>
    <row r="682" spans="1:38" x14ac:dyDescent="0.25">
      <c r="A682" s="15">
        <v>0.66300000000000003</v>
      </c>
      <c r="B682" s="116">
        <f>VLOOKUP($A682,APropertiesDimless!$A$7:$I$1007,VLOOKUP(Span,Data!$N$4:$Y$11,Data!$Y$1,FALSE),FALSE)</f>
        <v>0.80775921758282743</v>
      </c>
      <c r="C682" s="6">
        <f t="shared" si="85"/>
        <v>1.0668796087914139</v>
      </c>
      <c r="D682" s="116">
        <f>VLOOKUP($A682,AProperties!$AE$8:$AM$1007,VLOOKUP(Span,Data!$N$4:$Y$11,Data!$Y$1,FALSE),FALSE)</f>
        <v>0.7753105350377778</v>
      </c>
      <c r="E682" s="116">
        <f t="shared" si="86"/>
        <v>1.3301702560780242</v>
      </c>
      <c r="F682" s="117">
        <f t="shared" si="90"/>
        <v>2.1820394143348758</v>
      </c>
      <c r="G682" s="9"/>
      <c r="H682" s="15">
        <f t="shared" si="87"/>
        <v>0.66300000000000003</v>
      </c>
      <c r="I682" s="6">
        <f>VLOOKUP(H682,AProperties!$AO$8:$AW$1007,VLOOKUP(Span,Data!$N$4:$Y$11,Data!$Y$1,FALSE),FALSE)^(2/3)</f>
        <v>0.43018722979905399</v>
      </c>
      <c r="J682" s="15">
        <f>$I682*(Slope^0.5)/VLOOKUP($H682,AProperties!$AY$8:$BG$1007,VLOOKUP(Span,Data!$N$4:$Y$11,Data!$Y$1,FALSE),FALSE)</f>
        <v>1.5342775669585449</v>
      </c>
      <c r="K682" s="15">
        <f>$J682*VLOOKUP($H682,AProperties!$A$8:$I$1007,VLOOKUP(Span,Data!$N$4:$Y$11,Data!$Y$1,FALSE),FALSE)</f>
        <v>1.1538038593416391</v>
      </c>
      <c r="L682" s="15">
        <f t="shared" si="91"/>
        <v>1.5342775669585449</v>
      </c>
      <c r="M682" s="15">
        <f t="shared" si="92"/>
        <v>0.66300000000000003</v>
      </c>
      <c r="O682" s="28">
        <f t="shared" si="88"/>
        <v>0.66300000000000003</v>
      </c>
      <c r="P682" s="19">
        <f>AA682*VLOOKUP($O682,AProperties!$A$8:$I$1007,VLOOKUP(Span,Data!$N$4:$Y$11,Data!$Y$1,FALSE),FALSE)</f>
        <v>0.47103845310683162</v>
      </c>
      <c r="Q682" s="19">
        <f>AB682*VLOOKUP($O682,AProperties!$A$8:$I$1007,VLOOKUP(Span,Data!$N$4:$Y$11,Data!$Y$1,FALSE),FALSE)</f>
        <v>0.66614896878292451</v>
      </c>
      <c r="R682" s="19">
        <f>AC682*VLOOKUP($O682,AProperties!$A$8:$I$1007,VLOOKUP(Span,Data!$N$4:$Y$11,Data!$Y$1,FALSE),FALSE)</f>
        <v>0.94207690621366325</v>
      </c>
      <c r="S682" s="19">
        <f>AD682*VLOOKUP($O682,AProperties!$A$8:$I$1007,VLOOKUP(Span,Data!$N$4:$Y$11,Data!$Y$1,FALSE),FALSE)</f>
        <v>1.1538038593416391</v>
      </c>
      <c r="T682" s="19">
        <f>AE682*VLOOKUP($O682,AProperties!$A$8:$I$1007,VLOOKUP(Span,Data!$N$4:$Y$11,Data!$Y$1,FALSE),FALSE)</f>
        <v>1.332297937565849</v>
      </c>
      <c r="U682" s="19">
        <f>AF682*VLOOKUP($O682,AProperties!$A$8:$I$1007,VLOOKUP(Span,Data!$N$4:$Y$11,Data!$Y$1,FALSE),FALSE)</f>
        <v>1.4895543773400046</v>
      </c>
      <c r="V682" s="19">
        <f>AG682*VLOOKUP($O682,AProperties!$A$8:$I$1007,VLOOKUP(Span,Data!$N$4:$Y$11,Data!$Y$1,FALSE),FALSE)</f>
        <v>1.631725066199365</v>
      </c>
      <c r="W682" s="19">
        <f>AH682*VLOOKUP($O682,AProperties!$A$8:$I$1007,VLOOKUP(Span,Data!$N$4:$Y$11,Data!$Y$1,FALSE),FALSE)</f>
        <v>1.7624645075217475</v>
      </c>
      <c r="X682" s="19">
        <f>AI682*VLOOKUP($O682,AProperties!$A$8:$I$1007,VLOOKUP(Span,Data!$N$4:$Y$11,Data!$Y$1,FALSE),FALSE)</f>
        <v>1.8841538124273265</v>
      </c>
      <c r="Y682" s="19">
        <f>AJ682*VLOOKUP($O682,AProperties!$A$8:$I$1007,VLOOKUP(Span,Data!$N$4:$Y$11,Data!$Y$1,FALSE),FALSE)</f>
        <v>1.9984469063487735</v>
      </c>
      <c r="Z682" s="19">
        <f>AK682*VLOOKUP($O682,AProperties!$A$8:$I$1007,VLOOKUP(Span,Data!$N$4:$Y$11,Data!$Y$1,FALSE),FALSE)</f>
        <v>2.1065480023264453</v>
      </c>
      <c r="AA682" s="19">
        <f>$I682*AA$19^0.5/VLOOKUP($O682,AProperties!$AY$8:$BG$1007,VLOOKUP(Span,Data!$N$4:$Y$11,Data!$Y$1,FALSE),FALSE)</f>
        <v>0.62636619380788106</v>
      </c>
      <c r="AB682" s="19">
        <f>$I682*AB$19^0.5/VLOOKUP($O682,AProperties!$AY$8:$BG$1007,VLOOKUP(Span,Data!$N$4:$Y$11,Data!$Y$1,FALSE),FALSE)</f>
        <v>0.88581556629512004</v>
      </c>
      <c r="AC682" s="19">
        <f>$I682*AC$19^0.5/VLOOKUP($O682,AProperties!$AY$8:$BG$1007,VLOOKUP(Span,Data!$N$4:$Y$11,Data!$Y$1,FALSE),FALSE)</f>
        <v>1.2527323876157621</v>
      </c>
      <c r="AD682" s="19">
        <f>$I682*AD$19^0.5/VLOOKUP($O682,AProperties!$AY$8:$BG$1007,VLOOKUP(Span,Data!$N$4:$Y$11,Data!$Y$1,FALSE),FALSE)</f>
        <v>1.5342775669585449</v>
      </c>
      <c r="AE682" s="19">
        <f>$I682*AE$19^0.5/VLOOKUP($O682,AProperties!$AY$8:$BG$1007,VLOOKUP(Span,Data!$N$4:$Y$11,Data!$Y$1,FALSE),FALSE)</f>
        <v>1.7716311325902401</v>
      </c>
      <c r="AF682" s="19">
        <f>$I682*AF$19^0.5/VLOOKUP($O682,AProperties!$AY$8:$BG$1007,VLOOKUP(Span,Data!$N$4:$Y$11,Data!$Y$1,FALSE),FALSE)</f>
        <v>1.9807438217633599</v>
      </c>
      <c r="AG682" s="19">
        <f>$I682*AG$19^0.5/VLOOKUP($O682,AProperties!$AY$8:$BG$1007,VLOOKUP(Span,Data!$N$4:$Y$11,Data!$Y$1,FALSE),FALSE)</f>
        <v>2.1697961436375688</v>
      </c>
      <c r="AH682" s="19">
        <f>$I682*AH$19^0.5/VLOOKUP($O682,AProperties!$AY$8:$BG$1007,VLOOKUP(Span,Data!$N$4:$Y$11,Data!$Y$1,FALSE),FALSE)</f>
        <v>2.3436476958867365</v>
      </c>
      <c r="AI682" s="19">
        <f>$I682*AI$19^0.5/VLOOKUP($O682,AProperties!$AY$8:$BG$1007,VLOOKUP(Span,Data!$N$4:$Y$11,Data!$Y$1,FALSE),FALSE)</f>
        <v>2.5054647752315242</v>
      </c>
      <c r="AJ682" s="19">
        <f>$I682*AJ$19^0.5/VLOOKUP($O682,AProperties!$AY$8:$BG$1007,VLOOKUP(Span,Data!$N$4:$Y$11,Data!$Y$1,FALSE),FALSE)</f>
        <v>2.65744669888536</v>
      </c>
      <c r="AK682" s="19">
        <f>$I682*AK$19^0.5/VLOOKUP($O682,AProperties!$AY$8:$BG$1007,VLOOKUP(Span,Data!$N$4:$Y$11,Data!$Y$1,FALSE),FALSE)</f>
        <v>2.80119477632446</v>
      </c>
      <c r="AL682" s="47">
        <f t="shared" si="89"/>
        <v>0.66300000000000003</v>
      </c>
    </row>
    <row r="683" spans="1:38" x14ac:dyDescent="0.25">
      <c r="A683" s="15">
        <v>0.66400000000000003</v>
      </c>
      <c r="B683" s="116">
        <f>VLOOKUP($A683,APropertiesDimless!$A$7:$I$1007,VLOOKUP(Span,Data!$N$4:$Y$11,Data!$Y$1,FALSE),FALSE)</f>
        <v>0.8097017800755294</v>
      </c>
      <c r="C683" s="6">
        <f t="shared" si="85"/>
        <v>1.0688508900377647</v>
      </c>
      <c r="D683" s="116">
        <f>VLOOKUP($A683,AProperties!$AE$8:$AM$1007,VLOOKUP(Span,Data!$N$4:$Y$11,Data!$Y$1,FALSE),FALSE)</f>
        <v>0.7762698050604292</v>
      </c>
      <c r="E683" s="116">
        <f t="shared" si="86"/>
        <v>1.3338316829164476</v>
      </c>
      <c r="F683" s="117">
        <f t="shared" si="90"/>
        <v>2.1873646288773965</v>
      </c>
      <c r="G683" s="9"/>
      <c r="H683" s="15">
        <f t="shared" si="87"/>
        <v>0.66400000000000003</v>
      </c>
      <c r="I683" s="6">
        <f>VLOOKUP(H683,AProperties!$AO$8:$AW$1007,VLOOKUP(Span,Data!$N$4:$Y$11,Data!$Y$1,FALSE),FALSE)^(2/3)</f>
        <v>0.43031625441196364</v>
      </c>
      <c r="J683" s="15">
        <f>$I683*(Slope^0.5)/VLOOKUP($H683,AProperties!$AY$8:$BG$1007,VLOOKUP(Span,Data!$N$4:$Y$11,Data!$Y$1,FALSE),FALSE)</f>
        <v>1.5351042776860848</v>
      </c>
      <c r="K683" s="15">
        <f>$J683*VLOOKUP($H683,AProperties!$A$8:$I$1007,VLOOKUP(Span,Data!$N$4:$Y$11,Data!$Y$1,FALSE),FALSE)</f>
        <v>1.1558538988580371</v>
      </c>
      <c r="L683" s="15">
        <f t="shared" si="91"/>
        <v>1.5351042776860848</v>
      </c>
      <c r="M683" s="15">
        <f t="shared" si="92"/>
        <v>0.66400000000000003</v>
      </c>
      <c r="O683" s="28">
        <f t="shared" si="88"/>
        <v>0.66400000000000003</v>
      </c>
      <c r="P683" s="19">
        <f>AA683*VLOOKUP($O683,AProperties!$A$8:$I$1007,VLOOKUP(Span,Data!$N$4:$Y$11,Data!$Y$1,FALSE),FALSE)</f>
        <v>0.47187537823478443</v>
      </c>
      <c r="Q683" s="19">
        <f>AB683*VLOOKUP($O683,AProperties!$A$8:$I$1007,VLOOKUP(Span,Data!$N$4:$Y$11,Data!$Y$1,FALSE),FALSE)</f>
        <v>0.66733255964956617</v>
      </c>
      <c r="R683" s="19">
        <f>AC683*VLOOKUP($O683,AProperties!$A$8:$I$1007,VLOOKUP(Span,Data!$N$4:$Y$11,Data!$Y$1,FALSE),FALSE)</f>
        <v>0.94375075646956885</v>
      </c>
      <c r="S683" s="19">
        <f>AD683*VLOOKUP($O683,AProperties!$A$8:$I$1007,VLOOKUP(Span,Data!$N$4:$Y$11,Data!$Y$1,FALSE),FALSE)</f>
        <v>1.1558538988580371</v>
      </c>
      <c r="T683" s="19">
        <f>AE683*VLOOKUP($O683,AProperties!$A$8:$I$1007,VLOOKUP(Span,Data!$N$4:$Y$11,Data!$Y$1,FALSE),FALSE)</f>
        <v>1.3346651192991323</v>
      </c>
      <c r="U683" s="19">
        <f>AF683*VLOOKUP($O683,AProperties!$A$8:$I$1007,VLOOKUP(Span,Data!$N$4:$Y$11,Data!$Y$1,FALSE),FALSE)</f>
        <v>1.4922009669753631</v>
      </c>
      <c r="V683" s="19">
        <f>AG683*VLOOKUP($O683,AProperties!$A$8:$I$1007,VLOOKUP(Span,Data!$N$4:$Y$11,Data!$Y$1,FALSE),FALSE)</f>
        <v>1.6346242598868559</v>
      </c>
      <c r="W683" s="19">
        <f>AH683*VLOOKUP($O683,AProperties!$A$8:$I$1007,VLOOKUP(Span,Data!$N$4:$Y$11,Data!$Y$1,FALSE),FALSE)</f>
        <v>1.7655959946089286</v>
      </c>
      <c r="X683" s="19">
        <f>AI683*VLOOKUP($O683,AProperties!$A$8:$I$1007,VLOOKUP(Span,Data!$N$4:$Y$11,Data!$Y$1,FALSE),FALSE)</f>
        <v>1.8875015129391377</v>
      </c>
      <c r="Y683" s="19">
        <f>AJ683*VLOOKUP($O683,AProperties!$A$8:$I$1007,VLOOKUP(Span,Data!$N$4:$Y$11,Data!$Y$1,FALSE),FALSE)</f>
        <v>2.0019976789486988</v>
      </c>
      <c r="Z683" s="19">
        <f>AK683*VLOOKUP($O683,AProperties!$A$8:$I$1007,VLOOKUP(Span,Data!$N$4:$Y$11,Data!$Y$1,FALSE),FALSE)</f>
        <v>2.1102908452828055</v>
      </c>
      <c r="AA683" s="19">
        <f>$I683*AA$19^0.5/VLOOKUP($O683,AProperties!$AY$8:$BG$1007,VLOOKUP(Span,Data!$N$4:$Y$11,Data!$Y$1,FALSE),FALSE)</f>
        <v>0.62670369704910733</v>
      </c>
      <c r="AB683" s="19">
        <f>$I683*AB$19^0.5/VLOOKUP($O683,AProperties!$AY$8:$BG$1007,VLOOKUP(Span,Data!$N$4:$Y$11,Data!$Y$1,FALSE),FALSE)</f>
        <v>0.8862928679562071</v>
      </c>
      <c r="AC683" s="19">
        <f>$I683*AC$19^0.5/VLOOKUP($O683,AProperties!$AY$8:$BG$1007,VLOOKUP(Span,Data!$N$4:$Y$11,Data!$Y$1,FALSE),FALSE)</f>
        <v>1.2534073940982147</v>
      </c>
      <c r="AD683" s="19">
        <f>$I683*AD$19^0.5/VLOOKUP($O683,AProperties!$AY$8:$BG$1007,VLOOKUP(Span,Data!$N$4:$Y$11,Data!$Y$1,FALSE),FALSE)</f>
        <v>1.5351042776860848</v>
      </c>
      <c r="AE683" s="19">
        <f>$I683*AE$19^0.5/VLOOKUP($O683,AProperties!$AY$8:$BG$1007,VLOOKUP(Span,Data!$N$4:$Y$11,Data!$Y$1,FALSE),FALSE)</f>
        <v>1.7725857359124142</v>
      </c>
      <c r="AF683" s="19">
        <f>$I683*AF$19^0.5/VLOOKUP($O683,AProperties!$AY$8:$BG$1007,VLOOKUP(Span,Data!$N$4:$Y$11,Data!$Y$1,FALSE),FALSE)</f>
        <v>1.9818111007233241</v>
      </c>
      <c r="AG683" s="19">
        <f>$I683*AG$19^0.5/VLOOKUP($O683,AProperties!$AY$8:$BG$1007,VLOOKUP(Span,Data!$N$4:$Y$11,Data!$Y$1,FALSE),FALSE)</f>
        <v>2.1709652891606153</v>
      </c>
      <c r="AH683" s="19">
        <f>$I683*AH$19^0.5/VLOOKUP($O683,AProperties!$AY$8:$BG$1007,VLOOKUP(Span,Data!$N$4:$Y$11,Data!$Y$1,FALSE),FALSE)</f>
        <v>2.3449105173823308</v>
      </c>
      <c r="AI683" s="19">
        <f>$I683*AI$19^0.5/VLOOKUP($O683,AProperties!$AY$8:$BG$1007,VLOOKUP(Span,Data!$N$4:$Y$11,Data!$Y$1,FALSE),FALSE)</f>
        <v>2.5068147881964293</v>
      </c>
      <c r="AJ683" s="19">
        <f>$I683*AJ$19^0.5/VLOOKUP($O683,AProperties!$AY$8:$BG$1007,VLOOKUP(Span,Data!$N$4:$Y$11,Data!$Y$1,FALSE),FALSE)</f>
        <v>2.6588786038686214</v>
      </c>
      <c r="AK683" s="19">
        <f>$I683*AK$19^0.5/VLOOKUP($O683,AProperties!$AY$8:$BG$1007,VLOOKUP(Span,Data!$N$4:$Y$11,Data!$Y$1,FALSE),FALSE)</f>
        <v>2.8027041367044769</v>
      </c>
      <c r="AL683" s="47">
        <f t="shared" si="89"/>
        <v>0.66400000000000003</v>
      </c>
    </row>
    <row r="684" spans="1:38" x14ac:dyDescent="0.25">
      <c r="A684" s="15">
        <v>0.66500000000000004</v>
      </c>
      <c r="B684" s="116">
        <f>VLOOKUP($A684,APropertiesDimless!$A$7:$I$1007,VLOOKUP(Span,Data!$N$4:$Y$11,Data!$Y$1,FALSE),FALSE)</f>
        <v>0.8116503668229379</v>
      </c>
      <c r="C684" s="6">
        <f t="shared" si="85"/>
        <v>1.070825183411469</v>
      </c>
      <c r="D684" s="116">
        <f>VLOOKUP($A684,AProperties!$AE$8:$AM$1007,VLOOKUP(Span,Data!$N$4:$Y$11,Data!$Y$1,FALSE),FALSE)</f>
        <v>0.7772279555030831</v>
      </c>
      <c r="E684" s="116">
        <f t="shared" si="86"/>
        <v>1.3375287960237603</v>
      </c>
      <c r="F684" s="117">
        <f t="shared" si="90"/>
        <v>2.1926981596397086</v>
      </c>
      <c r="G684" s="9"/>
      <c r="H684" s="15">
        <f t="shared" si="87"/>
        <v>0.66500000000000004</v>
      </c>
      <c r="I684" s="6">
        <f>VLOOKUP(H684,AProperties!$AO$8:$AW$1007,VLOOKUP(Span,Data!$N$4:$Y$11,Data!$Y$1,FALSE),FALSE)^(2/3)</f>
        <v>0.43044438012914282</v>
      </c>
      <c r="J684" s="15">
        <f>$I684*(Slope^0.5)/VLOOKUP($H684,AProperties!$AY$8:$BG$1007,VLOOKUP(Span,Data!$N$4:$Y$11,Data!$Y$1,FALSE),FALSE)</f>
        <v>1.5359280701699447</v>
      </c>
      <c r="K684" s="15">
        <f>$J684*VLOOKUP($H684,AProperties!$A$8:$I$1007,VLOOKUP(Span,Data!$N$4:$Y$11,Data!$Y$1,FALSE),FALSE)</f>
        <v>1.1579016088675935</v>
      </c>
      <c r="L684" s="15">
        <f t="shared" si="91"/>
        <v>1.5359280701699447</v>
      </c>
      <c r="M684" s="15">
        <f t="shared" si="92"/>
        <v>0.66500000000000004</v>
      </c>
      <c r="O684" s="28">
        <f t="shared" si="88"/>
        <v>0.66500000000000004</v>
      </c>
      <c r="P684" s="19">
        <f>AA684*VLOOKUP($O684,AProperties!$A$8:$I$1007,VLOOKUP(Span,Data!$N$4:$Y$11,Data!$Y$1,FALSE),FALSE)</f>
        <v>0.47271135234555162</v>
      </c>
      <c r="Q684" s="19">
        <f>AB684*VLOOKUP($O684,AProperties!$A$8:$I$1007,VLOOKUP(Span,Data!$N$4:$Y$11,Data!$Y$1,FALSE),FALSE)</f>
        <v>0.66851480557480591</v>
      </c>
      <c r="R684" s="19">
        <f>AC684*VLOOKUP($O684,AProperties!$A$8:$I$1007,VLOOKUP(Span,Data!$N$4:$Y$11,Data!$Y$1,FALSE),FALSE)</f>
        <v>0.94542270469110323</v>
      </c>
      <c r="S684" s="19">
        <f>AD684*VLOOKUP($O684,AProperties!$A$8:$I$1007,VLOOKUP(Span,Data!$N$4:$Y$11,Data!$Y$1,FALSE),FALSE)</f>
        <v>1.1579016088675935</v>
      </c>
      <c r="T684" s="19">
        <f>AE684*VLOOKUP($O684,AProperties!$A$8:$I$1007,VLOOKUP(Span,Data!$N$4:$Y$11,Data!$Y$1,FALSE),FALSE)</f>
        <v>1.3370296111496118</v>
      </c>
      <c r="U684" s="19">
        <f>AF684*VLOOKUP($O684,AProperties!$A$8:$I$1007,VLOOKUP(Span,Data!$N$4:$Y$11,Data!$Y$1,FALSE),FALSE)</f>
        <v>1.4948445492303213</v>
      </c>
      <c r="V684" s="19">
        <f>AG684*VLOOKUP($O684,AProperties!$A$8:$I$1007,VLOOKUP(Span,Data!$N$4:$Y$11,Data!$Y$1,FALSE),FALSE)</f>
        <v>1.6375201591541777</v>
      </c>
      <c r="W684" s="19">
        <f>AH684*VLOOKUP($O684,AProperties!$A$8:$I$1007,VLOOKUP(Span,Data!$N$4:$Y$11,Data!$Y$1,FALSE),FALSE)</f>
        <v>1.7687239233156324</v>
      </c>
      <c r="X684" s="19">
        <f>AI684*VLOOKUP($O684,AProperties!$A$8:$I$1007,VLOOKUP(Span,Data!$N$4:$Y$11,Data!$Y$1,FALSE),FALSE)</f>
        <v>1.8908454093822065</v>
      </c>
      <c r="Y684" s="19">
        <f>AJ684*VLOOKUP($O684,AProperties!$A$8:$I$1007,VLOOKUP(Span,Data!$N$4:$Y$11,Data!$Y$1,FALSE),FALSE)</f>
        <v>2.0055444167244172</v>
      </c>
      <c r="Z684" s="19">
        <f>AK684*VLOOKUP($O684,AProperties!$A$8:$I$1007,VLOOKUP(Span,Data!$N$4:$Y$11,Data!$Y$1,FALSE),FALSE)</f>
        <v>2.114029435161016</v>
      </c>
      <c r="AA684" s="19">
        <f>$I684*AA$19^0.5/VLOOKUP($O684,AProperties!$AY$8:$BG$1007,VLOOKUP(Span,Data!$N$4:$Y$11,Data!$Y$1,FALSE),FALSE)</f>
        <v>0.62704000892234013</v>
      </c>
      <c r="AB684" s="19">
        <f>$I684*AB$19^0.5/VLOOKUP($O684,AProperties!$AY$8:$BG$1007,VLOOKUP(Span,Data!$N$4:$Y$11,Data!$Y$1,FALSE),FALSE)</f>
        <v>0.88676848476851999</v>
      </c>
      <c r="AC684" s="19">
        <f>$I684*AC$19^0.5/VLOOKUP($O684,AProperties!$AY$8:$BG$1007,VLOOKUP(Span,Data!$N$4:$Y$11,Data!$Y$1,FALSE),FALSE)</f>
        <v>1.2540800178446803</v>
      </c>
      <c r="AD684" s="19">
        <f>$I684*AD$19^0.5/VLOOKUP($O684,AProperties!$AY$8:$BG$1007,VLOOKUP(Span,Data!$N$4:$Y$11,Data!$Y$1,FALSE),FALSE)</f>
        <v>1.5359280701699447</v>
      </c>
      <c r="AE684" s="19">
        <f>$I684*AE$19^0.5/VLOOKUP($O684,AProperties!$AY$8:$BG$1007,VLOOKUP(Span,Data!$N$4:$Y$11,Data!$Y$1,FALSE),FALSE)</f>
        <v>1.77353696953704</v>
      </c>
      <c r="AF684" s="19">
        <f>$I684*AF$19^0.5/VLOOKUP($O684,AProperties!$AY$8:$BG$1007,VLOOKUP(Span,Data!$N$4:$Y$11,Data!$Y$1,FALSE),FALSE)</f>
        <v>1.9828746122468974</v>
      </c>
      <c r="AG684" s="19">
        <f>$I684*AG$19^0.5/VLOOKUP($O684,AProperties!$AY$8:$BG$1007,VLOOKUP(Span,Data!$N$4:$Y$11,Data!$Y$1,FALSE),FALSE)</f>
        <v>2.1721303076638709</v>
      </c>
      <c r="AH684" s="19">
        <f>$I684*AH$19^0.5/VLOOKUP($O684,AProperties!$AY$8:$BG$1007,VLOOKUP(Span,Data!$N$4:$Y$11,Data!$Y$1,FALSE),FALSE)</f>
        <v>2.3461688811870722</v>
      </c>
      <c r="AI684" s="19">
        <f>$I684*AI$19^0.5/VLOOKUP($O684,AProperties!$AY$8:$BG$1007,VLOOKUP(Span,Data!$N$4:$Y$11,Data!$Y$1,FALSE),FALSE)</f>
        <v>2.5081600356893605</v>
      </c>
      <c r="AJ684" s="19">
        <f>$I684*AJ$19^0.5/VLOOKUP($O684,AProperties!$AY$8:$BG$1007,VLOOKUP(Span,Data!$N$4:$Y$11,Data!$Y$1,FALSE),FALSE)</f>
        <v>2.6603054543055595</v>
      </c>
      <c r="AK684" s="19">
        <f>$I684*AK$19^0.5/VLOOKUP($O684,AProperties!$AY$8:$BG$1007,VLOOKUP(Span,Data!$N$4:$Y$11,Data!$Y$1,FALSE),FALSE)</f>
        <v>2.8042081691248542</v>
      </c>
      <c r="AL684" s="47">
        <f t="shared" si="89"/>
        <v>0.66500000000000004</v>
      </c>
    </row>
    <row r="685" spans="1:38" x14ac:dyDescent="0.25">
      <c r="A685" s="15">
        <v>0.66600000000000004</v>
      </c>
      <c r="B685" s="116">
        <f>VLOOKUP($A685,APropertiesDimless!$A$7:$I$1007,VLOOKUP(Span,Data!$N$4:$Y$11,Data!$Y$1,FALSE),FALSE)</f>
        <v>0.81360502426660075</v>
      </c>
      <c r="C685" s="6">
        <f t="shared" si="85"/>
        <v>1.0728025121333005</v>
      </c>
      <c r="D685" s="116">
        <f>VLOOKUP($A685,AProperties!$AE$8:$AM$1007,VLOOKUP(Span,Data!$N$4:$Y$11,Data!$Y$1,FALSE),FALSE)</f>
        <v>0.77818498322496532</v>
      </c>
      <c r="E685" s="116">
        <f t="shared" si="86"/>
        <v>1.3412623470714233</v>
      </c>
      <c r="F685" s="117">
        <f t="shared" si="90"/>
        <v>2.1980400495758876</v>
      </c>
      <c r="G685" s="9"/>
      <c r="H685" s="15">
        <f t="shared" si="87"/>
        <v>0.66600000000000004</v>
      </c>
      <c r="I685" s="6">
        <f>VLOOKUP(H685,AProperties!$AO$8:$AW$1007,VLOOKUP(Span,Data!$N$4:$Y$11,Data!$Y$1,FALSE),FALSE)^(2/3)</f>
        <v>0.43057160655999105</v>
      </c>
      <c r="J685" s="15">
        <f>$I685*(Slope^0.5)/VLOOKUP($H685,AProperties!$AY$8:$BG$1007,VLOOKUP(Span,Data!$N$4:$Y$11,Data!$Y$1,FALSE),FALSE)</f>
        <v>1.5367489422671383</v>
      </c>
      <c r="K685" s="15">
        <f>$J685*VLOOKUP($H685,AProperties!$A$8:$I$1007,VLOOKUP(Span,Data!$N$4:$Y$11,Data!$Y$1,FALSE),FALSE)</f>
        <v>1.1599469722510811</v>
      </c>
      <c r="L685" s="15">
        <f t="shared" si="91"/>
        <v>1.5367489422671383</v>
      </c>
      <c r="M685" s="15">
        <f t="shared" si="92"/>
        <v>0.66600000000000004</v>
      </c>
      <c r="O685" s="28">
        <f t="shared" si="88"/>
        <v>0.66600000000000004</v>
      </c>
      <c r="P685" s="19">
        <f>AA685*VLOOKUP($O685,AProperties!$A$8:$I$1007,VLOOKUP(Span,Data!$N$4:$Y$11,Data!$Y$1,FALSE),FALSE)</f>
        <v>0.47354636845023784</v>
      </c>
      <c r="Q685" s="19">
        <f>AB685*VLOOKUP($O685,AProperties!$A$8:$I$1007,VLOOKUP(Span,Data!$N$4:$Y$11,Data!$Y$1,FALSE),FALSE)</f>
        <v>0.66969569667485307</v>
      </c>
      <c r="R685" s="19">
        <f>AC685*VLOOKUP($O685,AProperties!$A$8:$I$1007,VLOOKUP(Span,Data!$N$4:$Y$11,Data!$Y$1,FALSE),FALSE)</f>
        <v>0.94709273690047568</v>
      </c>
      <c r="S685" s="19">
        <f>AD685*VLOOKUP($O685,AProperties!$A$8:$I$1007,VLOOKUP(Span,Data!$N$4:$Y$11,Data!$Y$1,FALSE),FALSE)</f>
        <v>1.1599469722510811</v>
      </c>
      <c r="T685" s="19">
        <f>AE685*VLOOKUP($O685,AProperties!$A$8:$I$1007,VLOOKUP(Span,Data!$N$4:$Y$11,Data!$Y$1,FALSE),FALSE)</f>
        <v>1.3393913933497061</v>
      </c>
      <c r="U685" s="19">
        <f>AF685*VLOOKUP($O685,AProperties!$A$8:$I$1007,VLOOKUP(Span,Data!$N$4:$Y$11,Data!$Y$1,FALSE),FALSE)</f>
        <v>1.4974851020040514</v>
      </c>
      <c r="V685" s="19">
        <f>AG685*VLOOKUP($O685,AProperties!$A$8:$I$1007,VLOOKUP(Span,Data!$N$4:$Y$11,Data!$Y$1,FALSE),FALSE)</f>
        <v>1.6404127397910873</v>
      </c>
      <c r="W685" s="19">
        <f>AH685*VLOOKUP($O685,AProperties!$A$8:$I$1007,VLOOKUP(Span,Data!$N$4:$Y$11,Data!$Y$1,FALSE),FALSE)</f>
        <v>1.7718482674918072</v>
      </c>
      <c r="X685" s="19">
        <f>AI685*VLOOKUP($O685,AProperties!$A$8:$I$1007,VLOOKUP(Span,Data!$N$4:$Y$11,Data!$Y$1,FALSE),FALSE)</f>
        <v>1.8941854738009514</v>
      </c>
      <c r="Y685" s="19">
        <f>AJ685*VLOOKUP($O685,AProperties!$A$8:$I$1007,VLOOKUP(Span,Data!$N$4:$Y$11,Data!$Y$1,FALSE),FALSE)</f>
        <v>2.009087090024559</v>
      </c>
      <c r="Z685" s="19">
        <f>AK685*VLOOKUP($O685,AProperties!$A$8:$I$1007,VLOOKUP(Span,Data!$N$4:$Y$11,Data!$Y$1,FALSE),FALSE)</f>
        <v>2.117763740705787</v>
      </c>
      <c r="AA685" s="19">
        <f>$I685*AA$19^0.5/VLOOKUP($O685,AProperties!$AY$8:$BG$1007,VLOOKUP(Span,Data!$N$4:$Y$11,Data!$Y$1,FALSE),FALSE)</f>
        <v>0.62737512855270894</v>
      </c>
      <c r="AB685" s="19">
        <f>$I685*AB$19^0.5/VLOOKUP($O685,AProperties!$AY$8:$BG$1007,VLOOKUP(Span,Data!$N$4:$Y$11,Data!$Y$1,FALSE),FALSE)</f>
        <v>0.88724241549480498</v>
      </c>
      <c r="AC685" s="19">
        <f>$I685*AC$19^0.5/VLOOKUP($O685,AProperties!$AY$8:$BG$1007,VLOOKUP(Span,Data!$N$4:$Y$11,Data!$Y$1,FALSE),FALSE)</f>
        <v>1.2547502571054179</v>
      </c>
      <c r="AD685" s="19">
        <f>$I685*AD$19^0.5/VLOOKUP($O685,AProperties!$AY$8:$BG$1007,VLOOKUP(Span,Data!$N$4:$Y$11,Data!$Y$1,FALSE),FALSE)</f>
        <v>1.5367489422671383</v>
      </c>
      <c r="AE685" s="19">
        <f>$I685*AE$19^0.5/VLOOKUP($O685,AProperties!$AY$8:$BG$1007,VLOOKUP(Span,Data!$N$4:$Y$11,Data!$Y$1,FALSE),FALSE)</f>
        <v>1.77448483098961</v>
      </c>
      <c r="AF685" s="19">
        <f>$I685*AF$19^0.5/VLOOKUP($O685,AProperties!$AY$8:$BG$1007,VLOOKUP(Span,Data!$N$4:$Y$11,Data!$Y$1,FALSE),FALSE)</f>
        <v>1.9839343535674967</v>
      </c>
      <c r="AG685" s="19">
        <f>$I685*AG$19^0.5/VLOOKUP($O685,AProperties!$AY$8:$BG$1007,VLOOKUP(Span,Data!$N$4:$Y$11,Data!$Y$1,FALSE),FALSE)</f>
        <v>2.1732911961166956</v>
      </c>
      <c r="AH685" s="19">
        <f>$I685*AH$19^0.5/VLOOKUP($O685,AProperties!$AY$8:$BG$1007,VLOOKUP(Span,Data!$N$4:$Y$11,Data!$Y$1,FALSE),FALSE)</f>
        <v>2.3474227840274948</v>
      </c>
      <c r="AI685" s="19">
        <f>$I685*AI$19^0.5/VLOOKUP($O685,AProperties!$AY$8:$BG$1007,VLOOKUP(Span,Data!$N$4:$Y$11,Data!$Y$1,FALSE),FALSE)</f>
        <v>2.5095005142108358</v>
      </c>
      <c r="AJ685" s="19">
        <f>$I685*AJ$19^0.5/VLOOKUP($O685,AProperties!$AY$8:$BG$1007,VLOOKUP(Span,Data!$N$4:$Y$11,Data!$Y$1,FALSE),FALSE)</f>
        <v>2.6617272464844146</v>
      </c>
      <c r="AK685" s="19">
        <f>$I685*AK$19^0.5/VLOOKUP($O685,AProperties!$AY$8:$BG$1007,VLOOKUP(Span,Data!$N$4:$Y$11,Data!$Y$1,FALSE),FALSE)</f>
        <v>2.8057068696730529</v>
      </c>
      <c r="AL685" s="47">
        <f t="shared" si="89"/>
        <v>0.66600000000000004</v>
      </c>
    </row>
    <row r="686" spans="1:38" x14ac:dyDescent="0.25">
      <c r="A686" s="15">
        <v>0.66700000000000004</v>
      </c>
      <c r="B686" s="116">
        <f>VLOOKUP($A686,APropertiesDimless!$A$7:$I$1007,VLOOKUP(Span,Data!$N$4:$Y$11,Data!$Y$1,FALSE),FALSE)</f>
        <v>0.81556579933563211</v>
      </c>
      <c r="C686" s="6">
        <f t="shared" si="85"/>
        <v>1.0747828996678161</v>
      </c>
      <c r="D686" s="116">
        <f>VLOOKUP($A686,AProperties!$AE$8:$AM$1007,VLOOKUP(Span,Data!$N$4:$Y$11,Data!$Y$1,FALSE),FALSE)</f>
        <v>0.77914088507423596</v>
      </c>
      <c r="E686" s="116">
        <f t="shared" si="86"/>
        <v>1.3450330947656315</v>
      </c>
      <c r="F686" s="117">
        <f t="shared" si="90"/>
        <v>2.203390342151816</v>
      </c>
      <c r="G686" s="9"/>
      <c r="H686" s="15">
        <f t="shared" si="87"/>
        <v>0.66700000000000004</v>
      </c>
      <c r="I686" s="6">
        <f>VLOOKUP(H686,AProperties!$AO$8:$AW$1007,VLOOKUP(Span,Data!$N$4:$Y$11,Data!$Y$1,FALSE),FALSE)^(2/3)</f>
        <v>0.43069793330206918</v>
      </c>
      <c r="J686" s="15">
        <f>$I686*(Slope^0.5)/VLOOKUP($H686,AProperties!$AY$8:$BG$1007,VLOOKUP(Span,Data!$N$4:$Y$11,Data!$Y$1,FALSE),FALSE)</f>
        <v>1.5375668918007639</v>
      </c>
      <c r="K686" s="15">
        <f>$J686*VLOOKUP($H686,AProperties!$A$8:$I$1007,VLOOKUP(Span,Data!$N$4:$Y$11,Data!$Y$1,FALSE),FALSE)</f>
        <v>1.1619899718482372</v>
      </c>
      <c r="L686" s="15">
        <f t="shared" si="91"/>
        <v>1.5375668918007639</v>
      </c>
      <c r="M686" s="15">
        <f t="shared" si="92"/>
        <v>0.66700000000000004</v>
      </c>
      <c r="O686" s="28">
        <f t="shared" si="88"/>
        <v>0.66700000000000004</v>
      </c>
      <c r="P686" s="19">
        <f>AA686*VLOOKUP($O686,AProperties!$A$8:$I$1007,VLOOKUP(Span,Data!$N$4:$Y$11,Data!$Y$1,FALSE),FALSE)</f>
        <v>0.47438041954319504</v>
      </c>
      <c r="Q686" s="19">
        <f>AB686*VLOOKUP($O686,AProperties!$A$8:$I$1007,VLOOKUP(Span,Data!$N$4:$Y$11,Data!$Y$1,FALSE),FALSE)</f>
        <v>0.67087522304222535</v>
      </c>
      <c r="R686" s="19">
        <f>AC686*VLOOKUP($O686,AProperties!$A$8:$I$1007,VLOOKUP(Span,Data!$N$4:$Y$11,Data!$Y$1,FALSE),FALSE)</f>
        <v>0.94876083908639008</v>
      </c>
      <c r="S686" s="19">
        <f>AD686*VLOOKUP($O686,AProperties!$A$8:$I$1007,VLOOKUP(Span,Data!$N$4:$Y$11,Data!$Y$1,FALSE),FALSE)</f>
        <v>1.1619899718482372</v>
      </c>
      <c r="T686" s="19">
        <f>AE686*VLOOKUP($O686,AProperties!$A$8:$I$1007,VLOOKUP(Span,Data!$N$4:$Y$11,Data!$Y$1,FALSE),FALSE)</f>
        <v>1.3417504460844507</v>
      </c>
      <c r="U686" s="19">
        <f>AF686*VLOOKUP($O686,AProperties!$A$8:$I$1007,VLOOKUP(Span,Data!$N$4:$Y$11,Data!$Y$1,FALSE),FALSE)</f>
        <v>1.5001226031427488</v>
      </c>
      <c r="V686" s="19">
        <f>AG686*VLOOKUP($O686,AProperties!$A$8:$I$1007,VLOOKUP(Span,Data!$N$4:$Y$11,Data!$Y$1,FALSE),FALSE)</f>
        <v>1.6433019775293078</v>
      </c>
      <c r="W686" s="19">
        <f>AH686*VLOOKUP($O686,AProperties!$A$8:$I$1007,VLOOKUP(Span,Data!$N$4:$Y$11,Data!$Y$1,FALSE),FALSE)</f>
        <v>1.7749690009247177</v>
      </c>
      <c r="X686" s="19">
        <f>AI686*VLOOKUP($O686,AProperties!$A$8:$I$1007,VLOOKUP(Span,Data!$N$4:$Y$11,Data!$Y$1,FALSE),FALSE)</f>
        <v>1.8975216781727802</v>
      </c>
      <c r="Y686" s="19">
        <f>AJ686*VLOOKUP($O686,AProperties!$A$8:$I$1007,VLOOKUP(Span,Data!$N$4:$Y$11,Data!$Y$1,FALSE),FALSE)</f>
        <v>2.0126256691266757</v>
      </c>
      <c r="Z686" s="19">
        <f>AK686*VLOOKUP($O686,AProperties!$A$8:$I$1007,VLOOKUP(Span,Data!$N$4:$Y$11,Data!$Y$1,FALSE),FALSE)</f>
        <v>2.1214937305869079</v>
      </c>
      <c r="AA686" s="19">
        <f>$I686*AA$19^0.5/VLOOKUP($O686,AProperties!$AY$8:$BG$1007,VLOOKUP(Span,Data!$N$4:$Y$11,Data!$Y$1,FALSE),FALSE)</f>
        <v>0.62770905505149721</v>
      </c>
      <c r="AB686" s="19">
        <f>$I686*AB$19^0.5/VLOOKUP($O686,AProperties!$AY$8:$BG$1007,VLOOKUP(Span,Data!$N$4:$Y$11,Data!$Y$1,FALSE),FALSE)</f>
        <v>0.8877146588782272</v>
      </c>
      <c r="AC686" s="19">
        <f>$I686*AC$19^0.5/VLOOKUP($O686,AProperties!$AY$8:$BG$1007,VLOOKUP(Span,Data!$N$4:$Y$11,Data!$Y$1,FALSE),FALSE)</f>
        <v>1.2554181101029944</v>
      </c>
      <c r="AD686" s="19">
        <f>$I686*AD$19^0.5/VLOOKUP($O686,AProperties!$AY$8:$BG$1007,VLOOKUP(Span,Data!$N$4:$Y$11,Data!$Y$1,FALSE),FALSE)</f>
        <v>1.5375668918007639</v>
      </c>
      <c r="AE686" s="19">
        <f>$I686*AE$19^0.5/VLOOKUP($O686,AProperties!$AY$8:$BG$1007,VLOOKUP(Span,Data!$N$4:$Y$11,Data!$Y$1,FALSE),FALSE)</f>
        <v>1.7754293177564544</v>
      </c>
      <c r="AF686" s="19">
        <f>$I686*AF$19^0.5/VLOOKUP($O686,AProperties!$AY$8:$BG$1007,VLOOKUP(Span,Data!$N$4:$Y$11,Data!$Y$1,FALSE),FALSE)</f>
        <v>1.9849903218747529</v>
      </c>
      <c r="AG686" s="19">
        <f>$I686*AG$19^0.5/VLOOKUP($O686,AProperties!$AY$8:$BG$1007,VLOOKUP(Span,Data!$N$4:$Y$11,Data!$Y$1,FALSE),FALSE)</f>
        <v>2.1744479514404853</v>
      </c>
      <c r="AH686" s="19">
        <f>$I686*AH$19^0.5/VLOOKUP($O686,AProperties!$AY$8:$BG$1007,VLOOKUP(Span,Data!$N$4:$Y$11,Data!$Y$1,FALSE),FALSE)</f>
        <v>2.3486722225783256</v>
      </c>
      <c r="AI686" s="19">
        <f>$I686*AI$19^0.5/VLOOKUP($O686,AProperties!$AY$8:$BG$1007,VLOOKUP(Span,Data!$N$4:$Y$11,Data!$Y$1,FALSE),FALSE)</f>
        <v>2.5108362202059888</v>
      </c>
      <c r="AJ686" s="19">
        <f>$I686*AJ$19^0.5/VLOOKUP($O686,AProperties!$AY$8:$BG$1007,VLOOKUP(Span,Data!$N$4:$Y$11,Data!$Y$1,FALSE),FALSE)</f>
        <v>2.6631439766346809</v>
      </c>
      <c r="AK686" s="19">
        <f>$I686*AK$19^0.5/VLOOKUP($O686,AProperties!$AY$8:$BG$1007,VLOOKUP(Span,Data!$N$4:$Y$11,Data!$Y$1,FALSE),FALSE)</f>
        <v>2.8072002343746112</v>
      </c>
      <c r="AL686" s="47">
        <f t="shared" si="89"/>
        <v>0.66700000000000004</v>
      </c>
    </row>
    <row r="687" spans="1:38" x14ac:dyDescent="0.25">
      <c r="A687" s="15">
        <v>0.66800000000000004</v>
      </c>
      <c r="B687" s="116">
        <f>VLOOKUP($A687,APropertiesDimless!$A$7:$I$1007,VLOOKUP(Span,Data!$N$4:$Y$11,Data!$Y$1,FALSE),FALSE)</f>
        <v>0.81753273945333926</v>
      </c>
      <c r="C687" s="6">
        <f t="shared" si="85"/>
        <v>1.0767663697266696</v>
      </c>
      <c r="D687" s="116">
        <f>VLOOKUP($A687,AProperties!$AE$8:$AM$1007,VLOOKUP(Span,Data!$N$4:$Y$11,Data!$Y$1,FALSE),FALSE)</f>
        <v>0.7800956578879048</v>
      </c>
      <c r="E687" s="116">
        <f t="shared" si="86"/>
        <v>1.3488418049397548</v>
      </c>
      <c r="F687" s="117">
        <f t="shared" si="90"/>
        <v>2.2087490813518627</v>
      </c>
      <c r="G687" s="9"/>
      <c r="H687" s="15">
        <f t="shared" si="87"/>
        <v>0.66800000000000004</v>
      </c>
      <c r="I687" s="6">
        <f>VLOOKUP(H687,AProperties!$AO$8:$AW$1007,VLOOKUP(Span,Data!$N$4:$Y$11,Data!$Y$1,FALSE),FALSE)^(2/3)</f>
        <v>0.43082335994103182</v>
      </c>
      <c r="J687" s="15">
        <f>$I687*(Slope^0.5)/VLOOKUP($H687,AProperties!$AY$8:$BG$1007,VLOOKUP(Span,Data!$N$4:$Y$11,Data!$Y$1,FALSE),FALSE)</f>
        <v>1.5383819165597923</v>
      </c>
      <c r="K687" s="15">
        <f>$J687*VLOOKUP($H687,AProperties!$A$8:$I$1007,VLOOKUP(Span,Data!$N$4:$Y$11,Data!$Y$1,FALSE),FALSE)</f>
        <v>1.1640305904573891</v>
      </c>
      <c r="L687" s="15">
        <f t="shared" si="91"/>
        <v>1.5383819165597923</v>
      </c>
      <c r="M687" s="15">
        <f t="shared" si="92"/>
        <v>0.66800000000000004</v>
      </c>
      <c r="O687" s="28">
        <f t="shared" si="88"/>
        <v>0.66800000000000004</v>
      </c>
      <c r="P687" s="19">
        <f>AA687*VLOOKUP($O687,AProperties!$A$8:$I$1007,VLOOKUP(Span,Data!$N$4:$Y$11,Data!$Y$1,FALSE),FALSE)</f>
        <v>0.47521349860187018</v>
      </c>
      <c r="Q687" s="19">
        <f>AB687*VLOOKUP($O687,AProperties!$A$8:$I$1007,VLOOKUP(Span,Data!$N$4:$Y$11,Data!$Y$1,FALSE),FALSE)</f>
        <v>0.67205337474553284</v>
      </c>
      <c r="R687" s="19">
        <f>AC687*VLOOKUP($O687,AProperties!$A$8:$I$1007,VLOOKUP(Span,Data!$N$4:$Y$11,Data!$Y$1,FALSE),FALSE)</f>
        <v>0.95042699720374035</v>
      </c>
      <c r="S687" s="19">
        <f>AD687*VLOOKUP($O687,AProperties!$A$8:$I$1007,VLOOKUP(Span,Data!$N$4:$Y$11,Data!$Y$1,FALSE),FALSE)</f>
        <v>1.1640305904573891</v>
      </c>
      <c r="T687" s="19">
        <f>AE687*VLOOKUP($O687,AProperties!$A$8:$I$1007,VLOOKUP(Span,Data!$N$4:$Y$11,Data!$Y$1,FALSE),FALSE)</f>
        <v>1.3441067494910657</v>
      </c>
      <c r="U687" s="19">
        <f>AF687*VLOOKUP($O687,AProperties!$A$8:$I$1007,VLOOKUP(Span,Data!$N$4:$Y$11,Data!$Y$1,FALSE),FALSE)</f>
        <v>1.5027570304391515</v>
      </c>
      <c r="V687" s="19">
        <f>AG687*VLOOKUP($O687,AProperties!$A$8:$I$1007,VLOOKUP(Span,Data!$N$4:$Y$11,Data!$Y$1,FALSE),FALSE)</f>
        <v>1.6461878480420018</v>
      </c>
      <c r="W687" s="19">
        <f>AH687*VLOOKUP($O687,AProperties!$A$8:$I$1007,VLOOKUP(Span,Data!$N$4:$Y$11,Data!$Y$1,FALSE),FALSE)</f>
        <v>1.7780860973383759</v>
      </c>
      <c r="X687" s="19">
        <f>AI687*VLOOKUP($O687,AProperties!$A$8:$I$1007,VLOOKUP(Span,Data!$N$4:$Y$11,Data!$Y$1,FALSE),FALSE)</f>
        <v>1.9008539944074807</v>
      </c>
      <c r="Y687" s="19">
        <f>AJ687*VLOOKUP($O687,AProperties!$A$8:$I$1007,VLOOKUP(Span,Data!$N$4:$Y$11,Data!$Y$1,FALSE),FALSE)</f>
        <v>2.0161601242365981</v>
      </c>
      <c r="Z687" s="19">
        <f>AK687*VLOOKUP($O687,AProperties!$A$8:$I$1007,VLOOKUP(Span,Data!$N$4:$Y$11,Data!$Y$1,FALSE),FALSE)</f>
        <v>2.1252193733985658</v>
      </c>
      <c r="AA687" s="19">
        <f>$I687*AA$19^0.5/VLOOKUP($O687,AProperties!$AY$8:$BG$1007,VLOOKUP(Span,Data!$N$4:$Y$11,Data!$Y$1,FALSE),FALSE)</f>
        <v>0.62804178751605633</v>
      </c>
      <c r="AB687" s="19">
        <f>$I687*AB$19^0.5/VLOOKUP($O687,AProperties!$AY$8:$BG$1007,VLOOKUP(Span,Data!$N$4:$Y$11,Data!$Y$1,FALSE),FALSE)</f>
        <v>0.88818521364224867</v>
      </c>
      <c r="AC687" s="19">
        <f>$I687*AC$19^0.5/VLOOKUP($O687,AProperties!$AY$8:$BG$1007,VLOOKUP(Span,Data!$N$4:$Y$11,Data!$Y$1,FALSE),FALSE)</f>
        <v>1.2560835750321127</v>
      </c>
      <c r="AD687" s="19">
        <f>$I687*AD$19^0.5/VLOOKUP($O687,AProperties!$AY$8:$BG$1007,VLOOKUP(Span,Data!$N$4:$Y$11,Data!$Y$1,FALSE),FALSE)</f>
        <v>1.5383819165597923</v>
      </c>
      <c r="AE687" s="19">
        <f>$I687*AE$19^0.5/VLOOKUP($O687,AProperties!$AY$8:$BG$1007,VLOOKUP(Span,Data!$N$4:$Y$11,Data!$Y$1,FALSE),FALSE)</f>
        <v>1.7763704272844973</v>
      </c>
      <c r="AF687" s="19">
        <f>$I687*AF$19^0.5/VLOOKUP($O687,AProperties!$AY$8:$BG$1007,VLOOKUP(Span,Data!$N$4:$Y$11,Data!$Y$1,FALSE),FALSE)</f>
        <v>1.9860425143142413</v>
      </c>
      <c r="AG687" s="19">
        <f>$I687*AG$19^0.5/VLOOKUP($O687,AProperties!$AY$8:$BG$1007,VLOOKUP(Span,Data!$N$4:$Y$11,Data!$Y$1,FALSE),FALSE)</f>
        <v>2.1756005705083736</v>
      </c>
      <c r="AH687" s="19">
        <f>$I687*AH$19^0.5/VLOOKUP($O687,AProperties!$AY$8:$BG$1007,VLOOKUP(Span,Data!$N$4:$Y$11,Data!$Y$1,FALSE),FALSE)</f>
        <v>2.3499171934621628</v>
      </c>
      <c r="AI687" s="19">
        <f>$I687*AI$19^0.5/VLOOKUP($O687,AProperties!$AY$8:$BG$1007,VLOOKUP(Span,Data!$N$4:$Y$11,Data!$Y$1,FALSE),FALSE)</f>
        <v>2.5121671500642253</v>
      </c>
      <c r="AJ687" s="19">
        <f>$I687*AJ$19^0.5/VLOOKUP($O687,AProperties!$AY$8:$BG$1007,VLOOKUP(Span,Data!$N$4:$Y$11,Data!$Y$1,FALSE),FALSE)</f>
        <v>2.6645556409267455</v>
      </c>
      <c r="AK687" s="19">
        <f>$I687*AK$19^0.5/VLOOKUP($O687,AProperties!$AY$8:$BG$1007,VLOOKUP(Span,Data!$N$4:$Y$11,Data!$Y$1,FALSE),FALSE)</f>
        <v>2.8086882591927615</v>
      </c>
      <c r="AL687" s="47">
        <f t="shared" si="89"/>
        <v>0.66800000000000004</v>
      </c>
    </row>
    <row r="688" spans="1:38" x14ac:dyDescent="0.25">
      <c r="A688" s="15">
        <v>0.66900000000000004</v>
      </c>
      <c r="B688" s="116">
        <f>VLOOKUP($A688,APropertiesDimless!$A$7:$I$1007,VLOOKUP(Span,Data!$N$4:$Y$11,Data!$Y$1,FALSE),FALSE)</f>
        <v>0.81950589254395678</v>
      </c>
      <c r="C688" s="6">
        <f t="shared" si="85"/>
        <v>1.0787529462719785</v>
      </c>
      <c r="D688" s="116">
        <f>VLOOKUP($A688,AProperties!$AE$8:$AM$1007,VLOOKUP(Span,Data!$N$4:$Y$11,Data!$Y$1,FALSE),FALSE)</f>
        <v>0.78104929849174709</v>
      </c>
      <c r="E688" s="116">
        <f t="shared" si="86"/>
        <v>1.3524793386065115</v>
      </c>
      <c r="F688" s="6">
        <f t="shared" si="90"/>
        <v>2.2141163116856784</v>
      </c>
      <c r="G688" s="9"/>
      <c r="H688" s="15">
        <f t="shared" si="87"/>
        <v>0.66900000000000004</v>
      </c>
      <c r="I688" s="6">
        <f>VLOOKUP(H688,AProperties!$AO$8:$AW$1007,VLOOKUP(Span,Data!$N$4:$Y$11,Data!$Y$1,FALSE),FALSE)^(2/3)</f>
        <v>0.43094788605055945</v>
      </c>
      <c r="J688" s="15">
        <f>$I688*(Slope^0.5)/VLOOKUP($H688,AProperties!$AY$8:$BG$1007,VLOOKUP(Span,Data!$N$4:$Y$11,Data!$Y$1,FALSE),FALSE)</f>
        <v>1.5391940142988625</v>
      </c>
      <c r="K688" s="15">
        <f>$J688*VLOOKUP($H688,AProperties!$A$8:$I$1007,VLOOKUP(Span,Data!$N$4:$Y$11,Data!$Y$1,FALSE),FALSE)</f>
        <v>1.1660688108350854</v>
      </c>
      <c r="L688" s="15">
        <f t="shared" si="91"/>
        <v>1.5391940142988625</v>
      </c>
      <c r="M688" s="15">
        <f t="shared" si="92"/>
        <v>0.66900000000000004</v>
      </c>
      <c r="O688" s="28">
        <f t="shared" si="88"/>
        <v>0.66900000000000004</v>
      </c>
      <c r="P688" s="19">
        <f>AA688*VLOOKUP($O688,AProperties!$A$8:$I$1007,VLOOKUP(Span,Data!$N$4:$Y$11,Data!$Y$1,FALSE),FALSE)</f>
        <v>0.47604559858665318</v>
      </c>
      <c r="Q688" s="19">
        <f>AB688*VLOOKUP($O688,AProperties!$A$8:$I$1007,VLOOKUP(Span,Data!$N$4:$Y$11,Data!$Y$1,FALSE),FALSE)</f>
        <v>0.67323014182926322</v>
      </c>
      <c r="R688" s="19">
        <f>AC688*VLOOKUP($O688,AProperties!$A$8:$I$1007,VLOOKUP(Span,Data!$N$4:$Y$11,Data!$Y$1,FALSE),FALSE)</f>
        <v>0.95209119717330637</v>
      </c>
      <c r="S688" s="19">
        <f>AD688*VLOOKUP($O688,AProperties!$A$8:$I$1007,VLOOKUP(Span,Data!$N$4:$Y$11,Data!$Y$1,FALSE),FALSE)</f>
        <v>1.1660688108350854</v>
      </c>
      <c r="T688" s="19">
        <f>AE688*VLOOKUP($O688,AProperties!$A$8:$I$1007,VLOOKUP(Span,Data!$N$4:$Y$11,Data!$Y$1,FALSE),FALSE)</f>
        <v>1.3464602836585264</v>
      </c>
      <c r="U688" s="19">
        <f>AF688*VLOOKUP($O688,AProperties!$A$8:$I$1007,VLOOKUP(Span,Data!$N$4:$Y$11,Data!$Y$1,FALSE),FALSE)</f>
        <v>1.5053883616320574</v>
      </c>
      <c r="V688" s="19">
        <f>AG688*VLOOKUP($O688,AProperties!$A$8:$I$1007,VLOOKUP(Span,Data!$N$4:$Y$11,Data!$Y$1,FALSE),FALSE)</f>
        <v>1.6490703269432445</v>
      </c>
      <c r="W688" s="19">
        <f>AH688*VLOOKUP($O688,AProperties!$A$8:$I$1007,VLOOKUP(Span,Data!$N$4:$Y$11,Data!$Y$1,FALSE),FALSE)</f>
        <v>1.7811995303929737</v>
      </c>
      <c r="X688" s="19">
        <f>AI688*VLOOKUP($O688,AProperties!$A$8:$I$1007,VLOOKUP(Span,Data!$N$4:$Y$11,Data!$Y$1,FALSE),FALSE)</f>
        <v>1.9041823943466127</v>
      </c>
      <c r="Y688" s="19">
        <f>AJ688*VLOOKUP($O688,AProperties!$A$8:$I$1007,VLOOKUP(Span,Data!$N$4:$Y$11,Data!$Y$1,FALSE),FALSE)</f>
        <v>2.0196904254877901</v>
      </c>
      <c r="Z688" s="19">
        <f>AK688*VLOOKUP($O688,AProperties!$A$8:$I$1007,VLOOKUP(Span,Data!$N$4:$Y$11,Data!$Y$1,FALSE),FALSE)</f>
        <v>2.128940637658669</v>
      </c>
      <c r="AA688" s="19">
        <f>$I688*AA$19^0.5/VLOOKUP($O688,AProperties!$AY$8:$BG$1007,VLOOKUP(Span,Data!$N$4:$Y$11,Data!$Y$1,FALSE),FALSE)</f>
        <v>0.62837332502972121</v>
      </c>
      <c r="AB688" s="19">
        <f>$I688*AB$19^0.5/VLOOKUP($O688,AProperties!$AY$8:$BG$1007,VLOOKUP(Span,Data!$N$4:$Y$11,Data!$Y$1,FALSE),FALSE)</f>
        <v>0.88865407849050881</v>
      </c>
      <c r="AC688" s="19">
        <f>$I688*AC$19^0.5/VLOOKUP($O688,AProperties!$AY$8:$BG$1007,VLOOKUP(Span,Data!$N$4:$Y$11,Data!$Y$1,FALSE),FALSE)</f>
        <v>1.2567466500594424</v>
      </c>
      <c r="AD688" s="19">
        <f>$I688*AD$19^0.5/VLOOKUP($O688,AProperties!$AY$8:$BG$1007,VLOOKUP(Span,Data!$N$4:$Y$11,Data!$Y$1,FALSE),FALSE)</f>
        <v>1.5391940142988625</v>
      </c>
      <c r="AE688" s="19">
        <f>$I688*AE$19^0.5/VLOOKUP($O688,AProperties!$AY$8:$BG$1007,VLOOKUP(Span,Data!$N$4:$Y$11,Data!$Y$1,FALSE),FALSE)</f>
        <v>1.7773081569810176</v>
      </c>
      <c r="AF688" s="19">
        <f>$I688*AF$19^0.5/VLOOKUP($O688,AProperties!$AY$8:$BG$1007,VLOOKUP(Span,Data!$N$4:$Y$11,Data!$Y$1,FALSE),FALSE)</f>
        <v>1.9870909279872115</v>
      </c>
      <c r="AG688" s="19">
        <f>$I688*AG$19^0.5/VLOOKUP($O688,AProperties!$AY$8:$BG$1007,VLOOKUP(Span,Data!$N$4:$Y$11,Data!$Y$1,FALSE),FALSE)</f>
        <v>2.1767490501449385</v>
      </c>
      <c r="AH688" s="19">
        <f>$I688*AH$19^0.5/VLOOKUP($O688,AProperties!$AY$8:$BG$1007,VLOOKUP(Span,Data!$N$4:$Y$11,Data!$Y$1,FALSE),FALSE)</f>
        <v>2.3511576932491596</v>
      </c>
      <c r="AI688" s="19">
        <f>$I688*AI$19^0.5/VLOOKUP($O688,AProperties!$AY$8:$BG$1007,VLOOKUP(Span,Data!$N$4:$Y$11,Data!$Y$1,FALSE),FALSE)</f>
        <v>2.5134933001188848</v>
      </c>
      <c r="AJ688" s="19">
        <f>$I688*AJ$19^0.5/VLOOKUP($O688,AProperties!$AY$8:$BG$1007,VLOOKUP(Span,Data!$N$4:$Y$11,Data!$Y$1,FALSE),FALSE)</f>
        <v>2.6659622354715267</v>
      </c>
      <c r="AK688" s="19">
        <f>$I688*AK$19^0.5/VLOOKUP($O688,AProperties!$AY$8:$BG$1007,VLOOKUP(Span,Data!$N$4:$Y$11,Data!$Y$1,FALSE),FALSE)</f>
        <v>2.8101709400280539</v>
      </c>
      <c r="AL688" s="47">
        <f t="shared" si="89"/>
        <v>0.66900000000000004</v>
      </c>
    </row>
    <row r="689" spans="1:38" x14ac:dyDescent="0.25">
      <c r="A689" s="15">
        <v>0.67</v>
      </c>
      <c r="B689" s="116">
        <f>VLOOKUP($A689,APropertiesDimless!$A$7:$I$1007,VLOOKUP(Span,Data!$N$4:$Y$11,Data!$Y$1,FALSE),FALSE)</f>
        <v>0.82148530703949985</v>
      </c>
      <c r="C689" s="6">
        <f t="shared" si="85"/>
        <v>1.08074265351975</v>
      </c>
      <c r="D689" s="116">
        <f>VLOOKUP($A689,AProperties!$AE$8:$AM$1007,VLOOKUP(Span,Data!$N$4:$Y$11,Data!$Y$1,FALSE),FALSE)</f>
        <v>0.78200180370021932</v>
      </c>
      <c r="E689" s="116">
        <f t="shared" si="86"/>
        <v>1.3563565216501263</v>
      </c>
      <c r="F689" s="6">
        <f t="shared" si="90"/>
        <v>2.2194920781951075</v>
      </c>
      <c r="G689" s="9"/>
      <c r="H689" s="15">
        <f t="shared" si="87"/>
        <v>0.67</v>
      </c>
      <c r="I689" s="6">
        <f>VLOOKUP(H689,AProperties!$AO$8:$AW$1007,VLOOKUP(Span,Data!$N$4:$Y$11,Data!$Y$1,FALSE),FALSE)^(2/3)</f>
        <v>0.43107151119228859</v>
      </c>
      <c r="J689" s="15">
        <f>$I689*(Slope^0.5)/VLOOKUP($H689,AProperties!$AY$8:$BG$1007,VLOOKUP(Span,Data!$N$4:$Y$11,Data!$Y$1,FALSE),FALSE)</f>
        <v>1.5400031827380576</v>
      </c>
      <c r="K689" s="15">
        <f>$J689*VLOOKUP($H689,AProperties!$A$8:$I$1007,VLOOKUP(Span,Data!$N$4:$Y$11,Data!$Y$1,FALSE),FALSE)</f>
        <v>1.1681046156957107</v>
      </c>
      <c r="L689" s="15">
        <f t="shared" si="91"/>
        <v>1.5400031827380576</v>
      </c>
      <c r="M689" s="15">
        <f t="shared" si="92"/>
        <v>0.67</v>
      </c>
      <c r="O689" s="28">
        <f t="shared" si="88"/>
        <v>0.67</v>
      </c>
      <c r="P689" s="19">
        <f>AA689*VLOOKUP($O689,AProperties!$A$8:$I$1007,VLOOKUP(Span,Data!$N$4:$Y$11,Data!$Y$1,FALSE),FALSE)</f>
        <v>0.4768767124407215</v>
      </c>
      <c r="Q689" s="19">
        <f>AB689*VLOOKUP($O689,AProperties!$A$8:$I$1007,VLOOKUP(Span,Data!$N$4:$Y$11,Data!$Y$1,FALSE),FALSE)</f>
        <v>0.67440551431356277</v>
      </c>
      <c r="R689" s="19">
        <f>AC689*VLOOKUP($O689,AProperties!$A$8:$I$1007,VLOOKUP(Span,Data!$N$4:$Y$11,Data!$Y$1,FALSE),FALSE)</f>
        <v>0.95375342488144299</v>
      </c>
      <c r="S689" s="19">
        <f>AD689*VLOOKUP($O689,AProperties!$A$8:$I$1007,VLOOKUP(Span,Data!$N$4:$Y$11,Data!$Y$1,FALSE),FALSE)</f>
        <v>1.1681046156957107</v>
      </c>
      <c r="T689" s="19">
        <f>AE689*VLOOKUP($O689,AProperties!$A$8:$I$1007,VLOOKUP(Span,Data!$N$4:$Y$11,Data!$Y$1,FALSE),FALSE)</f>
        <v>1.3488110286271255</v>
      </c>
      <c r="U689" s="19">
        <f>AF689*VLOOKUP($O689,AProperties!$A$8:$I$1007,VLOOKUP(Span,Data!$N$4:$Y$11,Data!$Y$1,FALSE),FALSE)</f>
        <v>1.5080165744058338</v>
      </c>
      <c r="V689" s="19">
        <f>AG689*VLOOKUP($O689,AProperties!$A$8:$I$1007,VLOOKUP(Span,Data!$N$4:$Y$11,Data!$Y$1,FALSE),FALSE)</f>
        <v>1.651949389787486</v>
      </c>
      <c r="W689" s="19">
        <f>AH689*VLOOKUP($O689,AProperties!$A$8:$I$1007,VLOOKUP(Span,Data!$N$4:$Y$11,Data!$Y$1,FALSE),FALSE)</f>
        <v>1.7843092736842987</v>
      </c>
      <c r="X689" s="19">
        <f>AI689*VLOOKUP($O689,AProperties!$A$8:$I$1007,VLOOKUP(Span,Data!$N$4:$Y$11,Data!$Y$1,FALSE),FALSE)</f>
        <v>1.907506849762886</v>
      </c>
      <c r="Y689" s="19">
        <f>AJ689*VLOOKUP($O689,AProperties!$A$8:$I$1007,VLOOKUP(Span,Data!$N$4:$Y$11,Data!$Y$1,FALSE),FALSE)</f>
        <v>2.0232165429406885</v>
      </c>
      <c r="Z689" s="19">
        <f>AK689*VLOOKUP($O689,AProperties!$A$8:$I$1007,VLOOKUP(Span,Data!$N$4:$Y$11,Data!$Y$1,FALSE),FALSE)</f>
        <v>2.1326574918081462</v>
      </c>
      <c r="AA689" s="19">
        <f>$I689*AA$19^0.5/VLOOKUP($O689,AProperties!$AY$8:$BG$1007,VLOOKUP(Span,Data!$N$4:$Y$11,Data!$Y$1,FALSE),FALSE)</f>
        <v>0.62870366666171995</v>
      </c>
      <c r="AB689" s="19">
        <f>$I689*AB$19^0.5/VLOOKUP($O689,AProperties!$AY$8:$BG$1007,VLOOKUP(Span,Data!$N$4:$Y$11,Data!$Y$1,FALSE),FALSE)</f>
        <v>0.8891212521066979</v>
      </c>
      <c r="AC689" s="19">
        <f>$I689*AC$19^0.5/VLOOKUP($O689,AProperties!$AY$8:$BG$1007,VLOOKUP(Span,Data!$N$4:$Y$11,Data!$Y$1,FALSE),FALSE)</f>
        <v>1.2574073333234399</v>
      </c>
      <c r="AD689" s="19">
        <f>$I689*AD$19^0.5/VLOOKUP($O689,AProperties!$AY$8:$BG$1007,VLOOKUP(Span,Data!$N$4:$Y$11,Data!$Y$1,FALSE),FALSE)</f>
        <v>1.5400031827380576</v>
      </c>
      <c r="AE689" s="19">
        <f>$I689*AE$19^0.5/VLOOKUP($O689,AProperties!$AY$8:$BG$1007,VLOOKUP(Span,Data!$N$4:$Y$11,Data!$Y$1,FALSE),FALSE)</f>
        <v>1.7782425042133958</v>
      </c>
      <c r="AF689" s="19">
        <f>$I689*AF$19^0.5/VLOOKUP($O689,AProperties!$AY$8:$BG$1007,VLOOKUP(Span,Data!$N$4:$Y$11,Data!$Y$1,FALSE),FALSE)</f>
        <v>1.9881355599503046</v>
      </c>
      <c r="AG689" s="19">
        <f>$I689*AG$19^0.5/VLOOKUP($O689,AProperties!$AY$8:$BG$1007,VLOOKUP(Span,Data!$N$4:$Y$11,Data!$Y$1,FALSE),FALSE)</f>
        <v>2.1778933871258928</v>
      </c>
      <c r="AH689" s="19">
        <f>$I689*AH$19^0.5/VLOOKUP($O689,AProperties!$AY$8:$BG$1007,VLOOKUP(Span,Data!$N$4:$Y$11,Data!$Y$1,FALSE),FALSE)</f>
        <v>2.3523937184566868</v>
      </c>
      <c r="AI689" s="19">
        <f>$I689*AI$19^0.5/VLOOKUP($O689,AProperties!$AY$8:$BG$1007,VLOOKUP(Span,Data!$N$4:$Y$11,Data!$Y$1,FALSE),FALSE)</f>
        <v>2.5148146666468798</v>
      </c>
      <c r="AJ689" s="19">
        <f>$I689*AJ$19^0.5/VLOOKUP($O689,AProperties!$AY$8:$BG$1007,VLOOKUP(Span,Data!$N$4:$Y$11,Data!$Y$1,FALSE),FALSE)</f>
        <v>2.667363756320094</v>
      </c>
      <c r="AK689" s="19">
        <f>$I689*AK$19^0.5/VLOOKUP($O689,AProperties!$AY$8:$BG$1007,VLOOKUP(Span,Data!$N$4:$Y$11,Data!$Y$1,FALSE),FALSE)</f>
        <v>2.8116482727179486</v>
      </c>
      <c r="AL689" s="47">
        <f t="shared" si="89"/>
        <v>0.67</v>
      </c>
    </row>
    <row r="690" spans="1:38" x14ac:dyDescent="0.25">
      <c r="A690" s="15">
        <v>0.67100000000000004</v>
      </c>
      <c r="B690" s="116">
        <f>VLOOKUP($A690,APropertiesDimless!$A$7:$I$1007,VLOOKUP(Span,Data!$N$4:$Y$11,Data!$Y$1,FALSE),FALSE)</f>
        <v>0.8234710318867241</v>
      </c>
      <c r="C690" s="6">
        <f t="shared" si="85"/>
        <v>1.082735515943362</v>
      </c>
      <c r="D690" s="116">
        <f>VLOOKUP($A690,AProperties!$AE$8:$AM$1007,VLOOKUP(Span,Data!$N$4:$Y$11,Data!$Y$1,FALSE),FALSE)</f>
        <v>0.78295317031637235</v>
      </c>
      <c r="E690" s="116">
        <f t="shared" si="86"/>
        <v>1.3602493188680007</v>
      </c>
      <c r="F690" s="6">
        <f t="shared" si="90"/>
        <v>2.2248764264611975</v>
      </c>
      <c r="G690" s="9"/>
      <c r="H690" s="15">
        <f t="shared" si="87"/>
        <v>0.67100000000000004</v>
      </c>
      <c r="I690" s="6">
        <f>VLOOKUP(H690,AProperties!$AO$8:$AW$1007,VLOOKUP(Span,Data!$N$4:$Y$11,Data!$Y$1,FALSE),FALSE)^(2/3)</f>
        <v>0.43119423491574099</v>
      </c>
      <c r="J690" s="15">
        <f>$I690*(Slope^0.5)/VLOOKUP($H690,AProperties!$AY$8:$BG$1007,VLOOKUP(Span,Data!$N$4:$Y$11,Data!$Y$1,FALSE),FALSE)</f>
        <v>1.5408094195626911</v>
      </c>
      <c r="K690" s="15">
        <f>$J690*VLOOKUP($H690,AProperties!$A$8:$I$1007,VLOOKUP(Span,Data!$N$4:$Y$11,Data!$Y$1,FALSE),FALSE)</f>
        <v>1.1701379877111051</v>
      </c>
      <c r="L690" s="15">
        <f t="shared" si="91"/>
        <v>1.5408094195626911</v>
      </c>
      <c r="M690" s="15">
        <f t="shared" si="92"/>
        <v>0.67100000000000004</v>
      </c>
      <c r="O690" s="28">
        <f t="shared" si="88"/>
        <v>0.67100000000000004</v>
      </c>
      <c r="P690" s="19">
        <f>AA690*VLOOKUP($O690,AProperties!$A$8:$I$1007,VLOOKUP(Span,Data!$N$4:$Y$11,Data!$Y$1,FALSE),FALSE)</f>
        <v>0.47770683308988338</v>
      </c>
      <c r="Q690" s="19">
        <f>AB690*VLOOKUP($O690,AProperties!$A$8:$I$1007,VLOOKUP(Span,Data!$N$4:$Y$11,Data!$Y$1,FALSE),FALSE)</f>
        <v>0.67557948219401354</v>
      </c>
      <c r="R690" s="19">
        <f>AC690*VLOOKUP($O690,AProperties!$A$8:$I$1007,VLOOKUP(Span,Data!$N$4:$Y$11,Data!$Y$1,FALSE),FALSE)</f>
        <v>0.95541366617976675</v>
      </c>
      <c r="S690" s="19">
        <f>AD690*VLOOKUP($O690,AProperties!$A$8:$I$1007,VLOOKUP(Span,Data!$N$4:$Y$11,Data!$Y$1,FALSE),FALSE)</f>
        <v>1.1701379877111051</v>
      </c>
      <c r="T690" s="19">
        <f>AE690*VLOOKUP($O690,AProperties!$A$8:$I$1007,VLOOKUP(Span,Data!$N$4:$Y$11,Data!$Y$1,FALSE),FALSE)</f>
        <v>1.3511589643880271</v>
      </c>
      <c r="U690" s="19">
        <f>AF690*VLOOKUP($O690,AProperties!$A$8:$I$1007,VLOOKUP(Span,Data!$N$4:$Y$11,Data!$Y$1,FALSE),FALSE)</f>
        <v>1.5106416463899228</v>
      </c>
      <c r="V690" s="19">
        <f>AG690*VLOOKUP($O690,AProperties!$A$8:$I$1007,VLOOKUP(Span,Data!$N$4:$Y$11,Data!$Y$1,FALSE),FALSE)</f>
        <v>1.6548250120690067</v>
      </c>
      <c r="W690" s="19">
        <f>AH690*VLOOKUP($O690,AProperties!$A$8:$I$1007,VLOOKUP(Span,Data!$N$4:$Y$11,Data!$Y$1,FALSE),FALSE)</f>
        <v>1.7874153007431484</v>
      </c>
      <c r="X690" s="19">
        <f>AI690*VLOOKUP($O690,AProperties!$A$8:$I$1007,VLOOKUP(Span,Data!$N$4:$Y$11,Data!$Y$1,FALSE),FALSE)</f>
        <v>1.9108273323595335</v>
      </c>
      <c r="Y690" s="19">
        <f>AJ690*VLOOKUP($O690,AProperties!$A$8:$I$1007,VLOOKUP(Span,Data!$N$4:$Y$11,Data!$Y$1,FALSE),FALSE)</f>
        <v>2.0267384465820402</v>
      </c>
      <c r="Z690" s="19">
        <f>AK690*VLOOKUP($O690,AProperties!$A$8:$I$1007,VLOOKUP(Span,Data!$N$4:$Y$11,Data!$Y$1,FALSE),FALSE)</f>
        <v>2.1363699042102504</v>
      </c>
      <c r="AA690" s="19">
        <f>$I690*AA$19^0.5/VLOOKUP($O690,AProperties!$AY$8:$BG$1007,VLOOKUP(Span,Data!$N$4:$Y$11,Data!$Y$1,FALSE),FALSE)</f>
        <v>0.62903281146708567</v>
      </c>
      <c r="AB690" s="19">
        <f>$I690*AB$19^0.5/VLOOKUP($O690,AProperties!$AY$8:$BG$1007,VLOOKUP(Span,Data!$N$4:$Y$11,Data!$Y$1,FALSE),FALSE)</f>
        <v>0.88958673315443082</v>
      </c>
      <c r="AC690" s="19">
        <f>$I690*AC$19^0.5/VLOOKUP($O690,AProperties!$AY$8:$BG$1007,VLOOKUP(Span,Data!$N$4:$Y$11,Data!$Y$1,FALSE),FALSE)</f>
        <v>1.2580656229341713</v>
      </c>
      <c r="AD690" s="19">
        <f>$I690*AD$19^0.5/VLOOKUP($O690,AProperties!$AY$8:$BG$1007,VLOOKUP(Span,Data!$N$4:$Y$11,Data!$Y$1,FALSE),FALSE)</f>
        <v>1.5408094195626911</v>
      </c>
      <c r="AE690" s="19">
        <f>$I690*AE$19^0.5/VLOOKUP($O690,AProperties!$AY$8:$BG$1007,VLOOKUP(Span,Data!$N$4:$Y$11,Data!$Y$1,FALSE),FALSE)</f>
        <v>1.7791734663088616</v>
      </c>
      <c r="AF690" s="19">
        <f>$I690*AF$19^0.5/VLOOKUP($O690,AProperties!$AY$8:$BG$1007,VLOOKUP(Span,Data!$N$4:$Y$11,Data!$Y$1,FALSE),FALSE)</f>
        <v>1.9891764072152729</v>
      </c>
      <c r="AG690" s="19">
        <f>$I690*AG$19^0.5/VLOOKUP($O690,AProperties!$AY$8:$BG$1007,VLOOKUP(Span,Data!$N$4:$Y$11,Data!$Y$1,FALSE),FALSE)</f>
        <v>2.1790335781777741</v>
      </c>
      <c r="AH690" s="19">
        <f>$I690*AH$19^0.5/VLOOKUP($O690,AProperties!$AY$8:$BG$1007,VLOOKUP(Span,Data!$N$4:$Y$11,Data!$Y$1,FALSE),FALSE)</f>
        <v>2.3536252655490011</v>
      </c>
      <c r="AI690" s="19">
        <f>$I690*AI$19^0.5/VLOOKUP($O690,AProperties!$AY$8:$BG$1007,VLOOKUP(Span,Data!$N$4:$Y$11,Data!$Y$1,FALSE),FALSE)</f>
        <v>2.5161312458683427</v>
      </c>
      <c r="AJ690" s="19">
        <f>$I690*AJ$19^0.5/VLOOKUP($O690,AProperties!$AY$8:$BG$1007,VLOOKUP(Span,Data!$N$4:$Y$11,Data!$Y$1,FALSE),FALSE)</f>
        <v>2.6687601994632919</v>
      </c>
      <c r="AK690" s="19">
        <f>$I690*AK$19^0.5/VLOOKUP($O690,AProperties!$AY$8:$BG$1007,VLOOKUP(Span,Data!$N$4:$Y$11,Data!$Y$1,FALSE),FALSE)</f>
        <v>2.8131202530364257</v>
      </c>
      <c r="AL690" s="47">
        <f t="shared" si="89"/>
        <v>0.67100000000000004</v>
      </c>
    </row>
    <row r="691" spans="1:38" x14ac:dyDescent="0.25">
      <c r="A691" s="15">
        <v>0.67200000000000004</v>
      </c>
      <c r="B691" s="116">
        <f>VLOOKUP($A691,APropertiesDimless!$A$7:$I$1007,VLOOKUP(Span,Data!$N$4:$Y$11,Data!$Y$1,FALSE),FALSE)</f>
        <v>0.82546311655421001</v>
      </c>
      <c r="C691" s="6">
        <f t="shared" si="85"/>
        <v>1.0847315582771051</v>
      </c>
      <c r="D691" s="116">
        <f>VLOOKUP($A691,AProperties!$AE$8:$AM$1007,VLOOKUP(Span,Data!$N$4:$Y$11,Data!$Y$1,FALSE),FALSE)</f>
        <v>0.78390339513176532</v>
      </c>
      <c r="E691" s="116">
        <f t="shared" si="86"/>
        <v>1.3641578088311055</v>
      </c>
      <c r="F691" s="6">
        <f t="shared" si="90"/>
        <v>2.2302694026113383</v>
      </c>
      <c r="G691" s="9"/>
      <c r="H691" s="15">
        <f t="shared" si="87"/>
        <v>0.67200000000000004</v>
      </c>
      <c r="I691" s="6">
        <f>VLOOKUP(H691,AProperties!$AO$8:$AW$1007,VLOOKUP(Span,Data!$N$4:$Y$11,Data!$Y$1,FALSE),FALSE)^(2/3)</f>
        <v>0.43131605675825146</v>
      </c>
      <c r="J691" s="15">
        <f>$I691*(Slope^0.5)/VLOOKUP($H691,AProperties!$AY$8:$BG$1007,VLOOKUP(Span,Data!$N$4:$Y$11,Data!$Y$1,FALSE),FALSE)</f>
        <v>1.5416127224230844</v>
      </c>
      <c r="K691" s="15">
        <f>$J691*VLOOKUP($H691,AProperties!$A$8:$I$1007,VLOOKUP(Span,Data!$N$4:$Y$11,Data!$Y$1,FALSE),FALSE)</f>
        <v>1.1721689095101773</v>
      </c>
      <c r="L691" s="15">
        <f t="shared" si="91"/>
        <v>1.5416127224230844</v>
      </c>
      <c r="M691" s="15">
        <f t="shared" si="92"/>
        <v>0.67200000000000004</v>
      </c>
      <c r="O691" s="28">
        <f t="shared" si="88"/>
        <v>0.67200000000000004</v>
      </c>
      <c r="P691" s="19">
        <f>AA691*VLOOKUP($O691,AProperties!$A$8:$I$1007,VLOOKUP(Span,Data!$N$4:$Y$11,Data!$Y$1,FALSE),FALSE)</f>
        <v>0.47853595344242045</v>
      </c>
      <c r="Q691" s="19">
        <f>AB691*VLOOKUP($O691,AProperties!$A$8:$I$1007,VLOOKUP(Span,Data!$N$4:$Y$11,Data!$Y$1,FALSE),FALSE)</f>
        <v>0.67675203544141105</v>
      </c>
      <c r="R691" s="19">
        <f>AC691*VLOOKUP($O691,AProperties!$A$8:$I$1007,VLOOKUP(Span,Data!$N$4:$Y$11,Data!$Y$1,FALSE),FALSE)</f>
        <v>0.9570719068848409</v>
      </c>
      <c r="S691" s="19">
        <f>AD691*VLOOKUP($O691,AProperties!$A$8:$I$1007,VLOOKUP(Span,Data!$N$4:$Y$11,Data!$Y$1,FALSE),FALSE)</f>
        <v>1.1721689095101773</v>
      </c>
      <c r="T691" s="19">
        <f>AE691*VLOOKUP($O691,AProperties!$A$8:$I$1007,VLOOKUP(Span,Data!$N$4:$Y$11,Data!$Y$1,FALSE),FALSE)</f>
        <v>1.3535040708828221</v>
      </c>
      <c r="U691" s="19">
        <f>AF691*VLOOKUP($O691,AProperties!$A$8:$I$1007,VLOOKUP(Span,Data!$N$4:$Y$11,Data!$Y$1,FALSE),FALSE)</f>
        <v>1.5132635551583418</v>
      </c>
      <c r="V691" s="19">
        <f>AG691*VLOOKUP($O691,AProperties!$A$8:$I$1007,VLOOKUP(Span,Data!$N$4:$Y$11,Data!$Y$1,FALSE),FALSE)</f>
        <v>1.657697169221374</v>
      </c>
      <c r="W691" s="19">
        <f>AH691*VLOOKUP($O691,AProperties!$A$8:$I$1007,VLOOKUP(Span,Data!$N$4:$Y$11,Data!$Y$1,FALSE),FALSE)</f>
        <v>1.7905175850347435</v>
      </c>
      <c r="X691" s="19">
        <f>AI691*VLOOKUP($O691,AProperties!$A$8:$I$1007,VLOOKUP(Span,Data!$N$4:$Y$11,Data!$Y$1,FALSE),FALSE)</f>
        <v>1.9141438137696818</v>
      </c>
      <c r="Y691" s="19">
        <f>AJ691*VLOOKUP($O691,AProperties!$A$8:$I$1007,VLOOKUP(Span,Data!$N$4:$Y$11,Data!$Y$1,FALSE),FALSE)</f>
        <v>2.0302561063242326</v>
      </c>
      <c r="Z691" s="19">
        <f>AK691*VLOOKUP($O691,AProperties!$A$8:$I$1007,VLOOKUP(Span,Data!$N$4:$Y$11,Data!$Y$1,FALSE),FALSE)</f>
        <v>2.1400778431498528</v>
      </c>
      <c r="AA691" s="19">
        <f>$I691*AA$19^0.5/VLOOKUP($O691,AProperties!$AY$8:$BG$1007,VLOOKUP(Span,Data!$N$4:$Y$11,Data!$Y$1,FALSE),FALSE)</f>
        <v>0.62936075848656603</v>
      </c>
      <c r="AB691" s="19">
        <f>$I691*AB$19^0.5/VLOOKUP($O691,AProperties!$AY$8:$BG$1007,VLOOKUP(Span,Data!$N$4:$Y$11,Data!$Y$1,FALSE),FALSE)</f>
        <v>0.89005052027711973</v>
      </c>
      <c r="AC691" s="19">
        <f>$I691*AC$19^0.5/VLOOKUP($O691,AProperties!$AY$8:$BG$1007,VLOOKUP(Span,Data!$N$4:$Y$11,Data!$Y$1,FALSE),FALSE)</f>
        <v>1.2587215169731321</v>
      </c>
      <c r="AD691" s="19">
        <f>$I691*AD$19^0.5/VLOOKUP($O691,AProperties!$AY$8:$BG$1007,VLOOKUP(Span,Data!$N$4:$Y$11,Data!$Y$1,FALSE),FALSE)</f>
        <v>1.5416127224230844</v>
      </c>
      <c r="AE691" s="19">
        <f>$I691*AE$19^0.5/VLOOKUP($O691,AProperties!$AY$8:$BG$1007,VLOOKUP(Span,Data!$N$4:$Y$11,Data!$Y$1,FALSE),FALSE)</f>
        <v>1.7801010405542395</v>
      </c>
      <c r="AF691" s="19">
        <f>$I691*AF$19^0.5/VLOOKUP($O691,AProperties!$AY$8:$BG$1007,VLOOKUP(Span,Data!$N$4:$Y$11,Data!$Y$1,FALSE),FALSE)</f>
        <v>1.9902134667486944</v>
      </c>
      <c r="AG691" s="19">
        <f>$I691*AG$19^0.5/VLOOKUP($O691,AProperties!$AY$8:$BG$1007,VLOOKUP(Span,Data!$N$4:$Y$11,Data!$Y$1,FALSE),FALSE)</f>
        <v>2.1801696199776357</v>
      </c>
      <c r="AH691" s="19">
        <f>$I691*AH$19^0.5/VLOOKUP($O691,AProperties!$AY$8:$BG$1007,VLOOKUP(Span,Data!$N$4:$Y$11,Data!$Y$1,FALSE),FALSE)</f>
        <v>2.3548523309369105</v>
      </c>
      <c r="AI691" s="19">
        <f>$I691*AI$19^0.5/VLOOKUP($O691,AProperties!$AY$8:$BG$1007,VLOOKUP(Span,Data!$N$4:$Y$11,Data!$Y$1,FALSE),FALSE)</f>
        <v>2.5174430339462641</v>
      </c>
      <c r="AJ691" s="19">
        <f>$I691*AJ$19^0.5/VLOOKUP($O691,AProperties!$AY$8:$BG$1007,VLOOKUP(Span,Data!$N$4:$Y$11,Data!$Y$1,FALSE),FALSE)</f>
        <v>2.6701515608313589</v>
      </c>
      <c r="AK691" s="19">
        <f>$I691*AK$19^0.5/VLOOKUP($O691,AProperties!$AY$8:$BG$1007,VLOOKUP(Span,Data!$N$4:$Y$11,Data!$Y$1,FALSE),FALSE)</f>
        <v>2.8145868766935784</v>
      </c>
      <c r="AL691" s="47">
        <f t="shared" si="89"/>
        <v>0.67200000000000004</v>
      </c>
    </row>
    <row r="692" spans="1:38" x14ac:dyDescent="0.25">
      <c r="A692" s="15">
        <v>0.67300000000000004</v>
      </c>
      <c r="B692" s="116">
        <f>VLOOKUP($A692,APropertiesDimless!$A$7:$I$1007,VLOOKUP(Span,Data!$N$4:$Y$11,Data!$Y$1,FALSE),FALSE)</f>
        <v>0.82746161103955929</v>
      </c>
      <c r="C692" s="6">
        <f t="shared" si="85"/>
        <v>1.0867308055197797</v>
      </c>
      <c r="D692" s="116">
        <f>VLOOKUP($A692,AProperties!$AE$8:$AM$1007,VLOOKUP(Span,Data!$N$4:$Y$11,Data!$Y$1,FALSE),FALSE)</f>
        <v>0.784852474926377</v>
      </c>
      <c r="E692" s="116">
        <f t="shared" si="86"/>
        <v>1.3680820709092116</v>
      </c>
      <c r="F692" s="6">
        <f t="shared" si="90"/>
        <v>2.2356710533265041</v>
      </c>
      <c r="G692" s="9"/>
      <c r="H692" s="15">
        <f t="shared" si="87"/>
        <v>0.67300000000000004</v>
      </c>
      <c r="I692" s="6">
        <f>VLOOKUP(H692,AProperties!$AO$8:$AW$1007,VLOOKUP(Span,Data!$N$4:$Y$11,Data!$Y$1,FALSE),FALSE)^(2/3)</f>
        <v>0.43143697624489508</v>
      </c>
      <c r="J692" s="15">
        <f>$I692*(Slope^0.5)/VLOOKUP($H692,AProperties!$AY$8:$BG$1007,VLOOKUP(Span,Data!$N$4:$Y$11,Data!$Y$1,FALSE),FALSE)</f>
        <v>1.5424130889343428</v>
      </c>
      <c r="K692" s="15">
        <f>$J692*VLOOKUP($H692,AProperties!$A$8:$I$1007,VLOOKUP(Span,Data!$N$4:$Y$11,Data!$Y$1,FALSE),FALSE)</f>
        <v>1.1741973636785124</v>
      </c>
      <c r="L692" s="15">
        <f t="shared" si="91"/>
        <v>1.5424130889343428</v>
      </c>
      <c r="M692" s="15">
        <f t="shared" si="92"/>
        <v>0.67300000000000004</v>
      </c>
      <c r="O692" s="28">
        <f t="shared" si="88"/>
        <v>0.67300000000000004</v>
      </c>
      <c r="P692" s="19">
        <f>AA692*VLOOKUP($O692,AProperties!$A$8:$I$1007,VLOOKUP(Span,Data!$N$4:$Y$11,Data!$Y$1,FALSE),FALSE)</f>
        <v>0.47936406638892753</v>
      </c>
      <c r="Q692" s="19">
        <f>AB692*VLOOKUP($O692,AProperties!$A$8:$I$1007,VLOOKUP(Span,Data!$N$4:$Y$11,Data!$Y$1,FALSE),FALSE)</f>
        <v>0.67792316400153796</v>
      </c>
      <c r="R692" s="19">
        <f>AC692*VLOOKUP($O692,AProperties!$A$8:$I$1007,VLOOKUP(Span,Data!$N$4:$Y$11,Data!$Y$1,FALSE),FALSE)</f>
        <v>0.95872813277785507</v>
      </c>
      <c r="S692" s="19">
        <f>AD692*VLOOKUP($O692,AProperties!$A$8:$I$1007,VLOOKUP(Span,Data!$N$4:$Y$11,Data!$Y$1,FALSE),FALSE)</f>
        <v>1.1741973636785124</v>
      </c>
      <c r="T692" s="19">
        <f>AE692*VLOOKUP($O692,AProperties!$A$8:$I$1007,VLOOKUP(Span,Data!$N$4:$Y$11,Data!$Y$1,FALSE),FALSE)</f>
        <v>1.3558463280030759</v>
      </c>
      <c r="U692" s="19">
        <f>AF692*VLOOKUP($O692,AProperties!$A$8:$I$1007,VLOOKUP(Span,Data!$N$4:$Y$11,Data!$Y$1,FALSE),FALSE)</f>
        <v>1.5158822782291772</v>
      </c>
      <c r="V692" s="19">
        <f>AG692*VLOOKUP($O692,AProperties!$A$8:$I$1007,VLOOKUP(Span,Data!$N$4:$Y$11,Data!$Y$1,FALSE),FALSE)</f>
        <v>1.6605658366168858</v>
      </c>
      <c r="W692" s="19">
        <f>AH692*VLOOKUP($O692,AProperties!$A$8:$I$1007,VLOOKUP(Span,Data!$N$4:$Y$11,Data!$Y$1,FALSE),FALSE)</f>
        <v>1.7936160999581245</v>
      </c>
      <c r="X692" s="19">
        <f>AI692*VLOOKUP($O692,AProperties!$A$8:$I$1007,VLOOKUP(Span,Data!$N$4:$Y$11,Data!$Y$1,FALSE),FALSE)</f>
        <v>1.9174562655557101</v>
      </c>
      <c r="Y692" s="19">
        <f>AJ692*VLOOKUP($O692,AProperties!$A$8:$I$1007,VLOOKUP(Span,Data!$N$4:$Y$11,Data!$Y$1,FALSE),FALSE)</f>
        <v>2.0337694920046139</v>
      </c>
      <c r="Z692" s="19">
        <f>AK692*VLOOKUP($O692,AProperties!$A$8:$I$1007,VLOOKUP(Span,Data!$N$4:$Y$11,Data!$Y$1,FALSE),FALSE)</f>
        <v>2.1437812768327285</v>
      </c>
      <c r="AA692" s="19">
        <f>$I692*AA$19^0.5/VLOOKUP($O692,AProperties!$AY$8:$BG$1007,VLOOKUP(Span,Data!$N$4:$Y$11,Data!$Y$1,FALSE),FALSE)</f>
        <v>0.62968750674653173</v>
      </c>
      <c r="AB692" s="19">
        <f>$I692*AB$19^0.5/VLOOKUP($O692,AProperties!$AY$8:$BG$1007,VLOOKUP(Span,Data!$N$4:$Y$11,Data!$Y$1,FALSE),FALSE)</f>
        <v>0.89051261209784494</v>
      </c>
      <c r="AC692" s="19">
        <f>$I692*AC$19^0.5/VLOOKUP($O692,AProperties!$AY$8:$BG$1007,VLOOKUP(Span,Data!$N$4:$Y$11,Data!$Y$1,FALSE),FALSE)</f>
        <v>1.2593750134930635</v>
      </c>
      <c r="AD692" s="19">
        <f>$I692*AD$19^0.5/VLOOKUP($O692,AProperties!$AY$8:$BG$1007,VLOOKUP(Span,Data!$N$4:$Y$11,Data!$Y$1,FALSE),FALSE)</f>
        <v>1.5424130889343428</v>
      </c>
      <c r="AE692" s="19">
        <f>$I692*AE$19^0.5/VLOOKUP($O692,AProperties!$AY$8:$BG$1007,VLOOKUP(Span,Data!$N$4:$Y$11,Data!$Y$1,FALSE),FALSE)</f>
        <v>1.7810252241956899</v>
      </c>
      <c r="AF692" s="19">
        <f>$I692*AF$19^0.5/VLOOKUP($O692,AProperties!$AY$8:$BG$1007,VLOOKUP(Span,Data!$N$4:$Y$11,Data!$Y$1,FALSE),FALSE)</f>
        <v>1.9912467354716827</v>
      </c>
      <c r="AG692" s="19">
        <f>$I692*AG$19^0.5/VLOOKUP($O692,AProperties!$AY$8:$BG$1007,VLOOKUP(Span,Data!$N$4:$Y$11,Data!$Y$1,FALSE),FALSE)</f>
        <v>2.1813015091527266</v>
      </c>
      <c r="AH692" s="19">
        <f>$I692*AH$19^0.5/VLOOKUP($O692,AProperties!$AY$8:$BG$1007,VLOOKUP(Span,Data!$N$4:$Y$11,Data!$Y$1,FALSE),FALSE)</f>
        <v>2.3560749109774264</v>
      </c>
      <c r="AI692" s="19">
        <f>$I692*AI$19^0.5/VLOOKUP($O692,AProperties!$AY$8:$BG$1007,VLOOKUP(Span,Data!$N$4:$Y$11,Data!$Y$1,FALSE),FALSE)</f>
        <v>2.5187500269861269</v>
      </c>
      <c r="AJ692" s="19">
        <f>$I692*AJ$19^0.5/VLOOKUP($O692,AProperties!$AY$8:$BG$1007,VLOOKUP(Span,Data!$N$4:$Y$11,Data!$Y$1,FALSE),FALSE)</f>
        <v>2.6715378362935347</v>
      </c>
      <c r="AK692" s="19">
        <f>$I692*AK$19^0.5/VLOOKUP($O692,AProperties!$AY$8:$BG$1007,VLOOKUP(Span,Data!$N$4:$Y$11,Data!$Y$1,FALSE),FALSE)</f>
        <v>2.816048139335205</v>
      </c>
      <c r="AL692" s="47">
        <f t="shared" si="89"/>
        <v>0.67300000000000004</v>
      </c>
    </row>
    <row r="693" spans="1:38" x14ac:dyDescent="0.25">
      <c r="A693" s="15">
        <v>0.67400000000000004</v>
      </c>
      <c r="B693" s="116">
        <f>VLOOKUP($A693,APropertiesDimless!$A$7:$I$1007,VLOOKUP(Span,Data!$N$4:$Y$11,Data!$Y$1,FALSE),FALSE)</f>
        <v>0.82946656587671985</v>
      </c>
      <c r="C693" s="6">
        <f t="shared" si="85"/>
        <v>1.08873328293836</v>
      </c>
      <c r="D693" s="116">
        <f>VLOOKUP($A693,AProperties!$AE$8:$AM$1007,VLOOKUP(Span,Data!$N$4:$Y$11,Data!$Y$1,FALSE),FALSE)</f>
        <v>0.78580040646851834</v>
      </c>
      <c r="E693" s="116">
        <f t="shared" si="86"/>
        <v>1.3720221852824384</v>
      </c>
      <c r="F693" s="6">
        <f t="shared" si="90"/>
        <v>2.2410814258486278</v>
      </c>
      <c r="G693" s="9"/>
      <c r="H693" s="15">
        <f t="shared" si="87"/>
        <v>0.67400000000000004</v>
      </c>
      <c r="I693" s="6">
        <f>VLOOKUP(H693,AProperties!$AO$8:$AW$1007,VLOOKUP(Span,Data!$N$4:$Y$11,Data!$Y$1,FALSE),FALSE)^(2/3)</f>
        <v>0.43155699288841226</v>
      </c>
      <c r="J693" s="15">
        <f>$I693*(Slope^0.5)/VLOOKUP($H693,AProperties!$AY$8:$BG$1007,VLOOKUP(Span,Data!$N$4:$Y$11,Data!$Y$1,FALSE),FALSE)</f>
        <v>1.5432105166761187</v>
      </c>
      <c r="K693" s="15">
        <f>$J693*VLOOKUP($H693,AProperties!$A$8:$I$1007,VLOOKUP(Span,Data!$N$4:$Y$11,Data!$Y$1,FALSE),FALSE)</f>
        <v>1.1762233327579712</v>
      </c>
      <c r="L693" s="15">
        <f t="shared" si="91"/>
        <v>1.5432105166761187</v>
      </c>
      <c r="M693" s="15">
        <f t="shared" si="92"/>
        <v>0.67400000000000004</v>
      </c>
      <c r="O693" s="28">
        <f t="shared" si="88"/>
        <v>0.67400000000000004</v>
      </c>
      <c r="P693" s="19">
        <f>AA693*VLOOKUP($O693,AProperties!$A$8:$I$1007,VLOOKUP(Span,Data!$N$4:$Y$11,Data!$Y$1,FALSE),FALSE)</f>
        <v>0.48019116480214918</v>
      </c>
      <c r="Q693" s="19">
        <f>AB693*VLOOKUP($O693,AProperties!$A$8:$I$1007,VLOOKUP(Span,Data!$N$4:$Y$11,Data!$Y$1,FALSE),FALSE)</f>
        <v>0.67909285779493345</v>
      </c>
      <c r="R693" s="19">
        <f>AC693*VLOOKUP($O693,AProperties!$A$8:$I$1007,VLOOKUP(Span,Data!$N$4:$Y$11,Data!$Y$1,FALSE),FALSE)</f>
        <v>0.96038232960429837</v>
      </c>
      <c r="S693" s="19">
        <f>AD693*VLOOKUP($O693,AProperties!$A$8:$I$1007,VLOOKUP(Span,Data!$N$4:$Y$11,Data!$Y$1,FALSE),FALSE)</f>
        <v>1.1762233327579712</v>
      </c>
      <c r="T693" s="19">
        <f>AE693*VLOOKUP($O693,AProperties!$A$8:$I$1007,VLOOKUP(Span,Data!$N$4:$Y$11,Data!$Y$1,FALSE),FALSE)</f>
        <v>1.3581857155898669</v>
      </c>
      <c r="U693" s="19">
        <f>AF693*VLOOKUP($O693,AProperties!$A$8:$I$1007,VLOOKUP(Span,Data!$N$4:$Y$11,Data!$Y$1,FALSE),FALSE)</f>
        <v>1.5184977930640691</v>
      </c>
      <c r="V693" s="19">
        <f>AG693*VLOOKUP($O693,AProperties!$A$8:$I$1007,VLOOKUP(Span,Data!$N$4:$Y$11,Data!$Y$1,FALSE),FALSE)</f>
        <v>1.6634309895660049</v>
      </c>
      <c r="W693" s="19">
        <f>AH693*VLOOKUP($O693,AProperties!$A$8:$I$1007,VLOOKUP(Span,Data!$N$4:$Y$11,Data!$Y$1,FALSE),FALSE)</f>
        <v>1.796710818845545</v>
      </c>
      <c r="X693" s="19">
        <f>AI693*VLOOKUP($O693,AProperties!$A$8:$I$1007,VLOOKUP(Span,Data!$N$4:$Y$11,Data!$Y$1,FALSE),FALSE)</f>
        <v>1.9207646592085967</v>
      </c>
      <c r="Y693" s="19">
        <f>AJ693*VLOOKUP($O693,AProperties!$A$8:$I$1007,VLOOKUP(Span,Data!$N$4:$Y$11,Data!$Y$1,FALSE),FALSE)</f>
        <v>2.0372785733848002</v>
      </c>
      <c r="Z693" s="19">
        <f>AK693*VLOOKUP($O693,AProperties!$A$8:$I$1007,VLOOKUP(Span,Data!$N$4:$Y$11,Data!$Y$1,FALSE),FALSE)</f>
        <v>2.1474801733848201</v>
      </c>
      <c r="AA693" s="19">
        <f>$I693*AA$19^0.5/VLOOKUP($O693,AProperties!$AY$8:$BG$1007,VLOOKUP(Span,Data!$N$4:$Y$11,Data!$Y$1,FALSE),FALSE)</f>
        <v>0.63001305525888018</v>
      </c>
      <c r="AB693" s="19">
        <f>$I693*AB$19^0.5/VLOOKUP($O693,AProperties!$AY$8:$BG$1007,VLOOKUP(Span,Data!$N$4:$Y$11,Data!$Y$1,FALSE),FALSE)</f>
        <v>0.89097300721921868</v>
      </c>
      <c r="AC693" s="19">
        <f>$I693*AC$19^0.5/VLOOKUP($O693,AProperties!$AY$8:$BG$1007,VLOOKUP(Span,Data!$N$4:$Y$11,Data!$Y$1,FALSE),FALSE)</f>
        <v>1.2600261105177604</v>
      </c>
      <c r="AD693" s="19">
        <f>$I693*AD$19^0.5/VLOOKUP($O693,AProperties!$AY$8:$BG$1007,VLOOKUP(Span,Data!$N$4:$Y$11,Data!$Y$1,FALSE),FALSE)</f>
        <v>1.5432105166761187</v>
      </c>
      <c r="AE693" s="19">
        <f>$I693*AE$19^0.5/VLOOKUP($O693,AProperties!$AY$8:$BG$1007,VLOOKUP(Span,Data!$N$4:$Y$11,Data!$Y$1,FALSE),FALSE)</f>
        <v>1.7819460144384374</v>
      </c>
      <c r="AF693" s="19">
        <f>$I693*AF$19^0.5/VLOOKUP($O693,AProperties!$AY$8:$BG$1007,VLOOKUP(Span,Data!$N$4:$Y$11,Data!$Y$1,FALSE),FALSE)</f>
        <v>1.9922762102595837</v>
      </c>
      <c r="AG693" s="19">
        <f>$I693*AG$19^0.5/VLOOKUP($O693,AProperties!$AY$8:$BG$1007,VLOOKUP(Span,Data!$N$4:$Y$11,Data!$Y$1,FALSE),FALSE)</f>
        <v>2.1824292422801586</v>
      </c>
      <c r="AH693" s="19">
        <f>$I693*AH$19^0.5/VLOOKUP($O693,AProperties!$AY$8:$BG$1007,VLOOKUP(Span,Data!$N$4:$Y$11,Data!$Y$1,FALSE),FALSE)</f>
        <v>2.3572930019734089</v>
      </c>
      <c r="AI693" s="19">
        <f>$I693*AI$19^0.5/VLOOKUP($O693,AProperties!$AY$8:$BG$1007,VLOOKUP(Span,Data!$N$4:$Y$11,Data!$Y$1,FALSE),FALSE)</f>
        <v>2.5200522210355207</v>
      </c>
      <c r="AJ693" s="19">
        <f>$I693*AJ$19^0.5/VLOOKUP($O693,AProperties!$AY$8:$BG$1007,VLOOKUP(Span,Data!$N$4:$Y$11,Data!$Y$1,FALSE),FALSE)</f>
        <v>2.6729190216576555</v>
      </c>
      <c r="AK693" s="19">
        <f>$I693*AK$19^0.5/VLOOKUP($O693,AProperties!$AY$8:$BG$1007,VLOOKUP(Span,Data!$N$4:$Y$11,Data!$Y$1,FALSE),FALSE)</f>
        <v>2.8175040365423754</v>
      </c>
      <c r="AL693" s="47">
        <f t="shared" si="89"/>
        <v>0.67400000000000004</v>
      </c>
    </row>
    <row r="694" spans="1:38" x14ac:dyDescent="0.25">
      <c r="A694" s="15">
        <v>0.67500000000000004</v>
      </c>
      <c r="B694" s="116">
        <f>VLOOKUP($A694,APropertiesDimless!$A$7:$I$1007,VLOOKUP(Span,Data!$N$4:$Y$11,Data!$Y$1,FALSE),FALSE)</f>
        <v>0.83147803214342741</v>
      </c>
      <c r="C694" s="6">
        <f t="shared" si="85"/>
        <v>1.0907390160717139</v>
      </c>
      <c r="D694" s="116">
        <f>VLOOKUP($A694,AProperties!$AE$8:$AM$1007,VLOOKUP(Span,Data!$N$4:$Y$11,Data!$Y$1,FALSE),FALSE)</f>
        <v>0.78674718651474107</v>
      </c>
      <c r="E694" s="116">
        <f t="shared" si="86"/>
        <v>1.3759782329529855</v>
      </c>
      <c r="F694" s="6">
        <f t="shared" si="90"/>
        <v>2.2465005679880816</v>
      </c>
      <c r="G694" s="9"/>
      <c r="H694" s="15">
        <f t="shared" si="87"/>
        <v>0.67500000000000004</v>
      </c>
      <c r="I694" s="6">
        <f>VLOOKUP(H694,AProperties!$AO$8:$AW$1007,VLOOKUP(Span,Data!$N$4:$Y$11,Data!$Y$1,FALSE),FALSE)^(2/3)</f>
        <v>0.43167610618913338</v>
      </c>
      <c r="J694" s="15">
        <f>$I694*(Slope^0.5)/VLOOKUP($H694,AProperties!$AY$8:$BG$1007,VLOOKUP(Span,Data!$N$4:$Y$11,Data!$Y$1,FALSE),FALSE)</f>
        <v>1.5440050031923911</v>
      </c>
      <c r="K694" s="15">
        <f>$J694*VLOOKUP($H694,AProperties!$A$8:$I$1007,VLOOKUP(Span,Data!$N$4:$Y$11,Data!$Y$1,FALSE),FALSE)</f>
        <v>1.1782467992462953</v>
      </c>
      <c r="L694" s="15">
        <f t="shared" si="91"/>
        <v>1.5440050031923911</v>
      </c>
      <c r="M694" s="15">
        <f t="shared" si="92"/>
        <v>0.67500000000000004</v>
      </c>
      <c r="O694" s="28">
        <f t="shared" si="88"/>
        <v>0.67500000000000004</v>
      </c>
      <c r="P694" s="19">
        <f>AA694*VLOOKUP($O694,AProperties!$A$8:$I$1007,VLOOKUP(Span,Data!$N$4:$Y$11,Data!$Y$1,FALSE),FALSE)</f>
        <v>0.48101724153681846</v>
      </c>
      <c r="Q694" s="19">
        <f>AB694*VLOOKUP($O694,AProperties!$A$8:$I$1007,VLOOKUP(Span,Data!$N$4:$Y$11,Data!$Y$1,FALSE),FALSE)</f>
        <v>0.68026110671666351</v>
      </c>
      <c r="R694" s="19">
        <f>AC694*VLOOKUP($O694,AProperties!$A$8:$I$1007,VLOOKUP(Span,Data!$N$4:$Y$11,Data!$Y$1,FALSE),FALSE)</f>
        <v>0.96203448307363693</v>
      </c>
      <c r="S694" s="19">
        <f>AD694*VLOOKUP($O694,AProperties!$A$8:$I$1007,VLOOKUP(Span,Data!$N$4:$Y$11,Data!$Y$1,FALSE),FALSE)</f>
        <v>1.1782467992462953</v>
      </c>
      <c r="T694" s="19">
        <f>AE694*VLOOKUP($O694,AProperties!$A$8:$I$1007,VLOOKUP(Span,Data!$N$4:$Y$11,Data!$Y$1,FALSE),FALSE)</f>
        <v>1.360522213433327</v>
      </c>
      <c r="U694" s="19">
        <f>AF694*VLOOKUP($O694,AProperties!$A$8:$I$1007,VLOOKUP(Span,Data!$N$4:$Y$11,Data!$Y$1,FALSE),FALSE)</f>
        <v>1.5211100770676982</v>
      </c>
      <c r="V694" s="19">
        <f>AG694*VLOOKUP($O694,AProperties!$A$8:$I$1007,VLOOKUP(Span,Data!$N$4:$Y$11,Data!$Y$1,FALSE),FALSE)</f>
        <v>1.6662926033168</v>
      </c>
      <c r="W694" s="19">
        <f>AH694*VLOOKUP($O694,AProperties!$A$8:$I$1007,VLOOKUP(Span,Data!$N$4:$Y$11,Data!$Y$1,FALSE),FALSE)</f>
        <v>1.7998017149618617</v>
      </c>
      <c r="X694" s="19">
        <f>AI694*VLOOKUP($O694,AProperties!$A$8:$I$1007,VLOOKUP(Span,Data!$N$4:$Y$11,Data!$Y$1,FALSE),FALSE)</f>
        <v>1.9240689661472739</v>
      </c>
      <c r="Y694" s="19">
        <f>AJ694*VLOOKUP($O694,AProperties!$A$8:$I$1007,VLOOKUP(Span,Data!$N$4:$Y$11,Data!$Y$1,FALSE),FALSE)</f>
        <v>2.0407833201499899</v>
      </c>
      <c r="Z694" s="19">
        <f>AK694*VLOOKUP($O694,AProperties!$A$8:$I$1007,VLOOKUP(Span,Data!$N$4:$Y$11,Data!$Y$1,FALSE),FALSE)</f>
        <v>2.1511745008515231</v>
      </c>
      <c r="AA694" s="19">
        <f>$I694*AA$19^0.5/VLOOKUP($O694,AProperties!$AY$8:$BG$1007,VLOOKUP(Span,Data!$N$4:$Y$11,Data!$Y$1,FALSE),FALSE)</f>
        <v>0.63033740302094499</v>
      </c>
      <c r="AB694" s="19">
        <f>$I694*AB$19^0.5/VLOOKUP($O694,AProperties!$AY$8:$BG$1007,VLOOKUP(Span,Data!$N$4:$Y$11,Data!$Y$1,FALSE),FALSE)</f>
        <v>0.89143170422325591</v>
      </c>
      <c r="AC694" s="19">
        <f>$I694*AC$19^0.5/VLOOKUP($O694,AProperties!$AY$8:$BG$1007,VLOOKUP(Span,Data!$N$4:$Y$11,Data!$Y$1,FALSE),FALSE)</f>
        <v>1.26067480604189</v>
      </c>
      <c r="AD694" s="19">
        <f>$I694*AD$19^0.5/VLOOKUP($O694,AProperties!$AY$8:$BG$1007,VLOOKUP(Span,Data!$N$4:$Y$11,Data!$Y$1,FALSE),FALSE)</f>
        <v>1.5440050031923911</v>
      </c>
      <c r="AE694" s="19">
        <f>$I694*AE$19^0.5/VLOOKUP($O694,AProperties!$AY$8:$BG$1007,VLOOKUP(Span,Data!$N$4:$Y$11,Data!$Y$1,FALSE),FALSE)</f>
        <v>1.7828634084465118</v>
      </c>
      <c r="AF694" s="19">
        <f>$I694*AF$19^0.5/VLOOKUP($O694,AProperties!$AY$8:$BG$1007,VLOOKUP(Span,Data!$N$4:$Y$11,Data!$Y$1,FALSE),FALSE)</f>
        <v>1.9933018879416864</v>
      </c>
      <c r="AG694" s="19">
        <f>$I694*AG$19^0.5/VLOOKUP($O694,AProperties!$AY$8:$BG$1007,VLOOKUP(Span,Data!$N$4:$Y$11,Data!$Y$1,FALSE),FALSE)</f>
        <v>2.1835528158865931</v>
      </c>
      <c r="AH694" s="19">
        <f>$I694*AH$19^0.5/VLOOKUP($O694,AProperties!$AY$8:$BG$1007,VLOOKUP(Span,Data!$N$4:$Y$11,Data!$Y$1,FALSE),FALSE)</f>
        <v>2.3585066001732216</v>
      </c>
      <c r="AI694" s="19">
        <f>$I694*AI$19^0.5/VLOOKUP($O694,AProperties!$AY$8:$BG$1007,VLOOKUP(Span,Data!$N$4:$Y$11,Data!$Y$1,FALSE),FALSE)</f>
        <v>2.5213496120837799</v>
      </c>
      <c r="AJ694" s="19">
        <f>$I694*AJ$19^0.5/VLOOKUP($O694,AProperties!$AY$8:$BG$1007,VLOOKUP(Span,Data!$N$4:$Y$11,Data!$Y$1,FALSE),FALSE)</f>
        <v>2.6742951126697672</v>
      </c>
      <c r="AK694" s="19">
        <f>$I694*AK$19^0.5/VLOOKUP($O694,AProperties!$AY$8:$BG$1007,VLOOKUP(Span,Data!$N$4:$Y$11,Data!$Y$1,FALSE),FALSE)</f>
        <v>2.8189545638310287</v>
      </c>
      <c r="AL694" s="47">
        <f t="shared" si="89"/>
        <v>0.67500000000000004</v>
      </c>
    </row>
    <row r="695" spans="1:38" x14ac:dyDescent="0.25">
      <c r="A695" s="15">
        <v>0.67600000000000005</v>
      </c>
      <c r="B695" s="116">
        <f>VLOOKUP($A695,APropertiesDimless!$A$7:$I$1007,VLOOKUP(Span,Data!$N$4:$Y$11,Data!$Y$1,FALSE),FALSE)</f>
        <v>0.83349606146877997</v>
      </c>
      <c r="C695" s="6">
        <f t="shared" si="85"/>
        <v>1.09274803073439</v>
      </c>
      <c r="D695" s="116">
        <f>VLOOKUP($A695,AProperties!$AE$8:$AM$1007,VLOOKUP(Span,Data!$N$4:$Y$11,Data!$Y$1,FALSE),FALSE)</f>
        <v>0.78769281180974882</v>
      </c>
      <c r="E695" s="116">
        <f t="shared" si="86"/>
        <v>1.3799502957570808</v>
      </c>
      <c r="F695" s="6">
        <f t="shared" si="90"/>
        <v>2.2519285281312964</v>
      </c>
      <c r="G695" s="9"/>
      <c r="H695" s="15">
        <f t="shared" si="87"/>
        <v>0.67600000000000005</v>
      </c>
      <c r="I695" s="6">
        <f>VLOOKUP(H695,AProperties!$AO$8:$AW$1007,VLOOKUP(Span,Data!$N$4:$Y$11,Data!$Y$1,FALSE),FALSE)^(2/3)</f>
        <v>0.43179431563490106</v>
      </c>
      <c r="J695" s="15">
        <f>$I695*(Slope^0.5)/VLOOKUP($H695,AProperties!$AY$8:$BG$1007,VLOOKUP(Span,Data!$N$4:$Y$11,Data!$Y$1,FALSE),FALSE)</f>
        <v>1.5447965459912167</v>
      </c>
      <c r="K695" s="15">
        <f>$J695*VLOOKUP($H695,AProperties!$A$8:$I$1007,VLOOKUP(Span,Data!$N$4:$Y$11,Data!$Y$1,FALSE),FALSE)</f>
        <v>1.1802677455966946</v>
      </c>
      <c r="L695" s="15">
        <f t="shared" si="91"/>
        <v>1.5447965459912167</v>
      </c>
      <c r="M695" s="15">
        <f t="shared" si="92"/>
        <v>0.67600000000000005</v>
      </c>
      <c r="O695" s="28">
        <f t="shared" si="88"/>
        <v>0.67600000000000005</v>
      </c>
      <c r="P695" s="19">
        <f>AA695*VLOOKUP($O695,AProperties!$A$8:$I$1007,VLOOKUP(Span,Data!$N$4:$Y$11,Data!$Y$1,FALSE),FALSE)</f>
        <v>0.48184228942948804</v>
      </c>
      <c r="Q695" s="19">
        <f>AB695*VLOOKUP($O695,AProperties!$A$8:$I$1007,VLOOKUP(Span,Data!$N$4:$Y$11,Data!$Y$1,FALSE),FALSE)</f>
        <v>0.68142790063608427</v>
      </c>
      <c r="R695" s="19">
        <f>AC695*VLOOKUP($O695,AProperties!$A$8:$I$1007,VLOOKUP(Span,Data!$N$4:$Y$11,Data!$Y$1,FALSE),FALSE)</f>
        <v>0.96368457885897607</v>
      </c>
      <c r="S695" s="19">
        <f>AD695*VLOOKUP($O695,AProperties!$A$8:$I$1007,VLOOKUP(Span,Data!$N$4:$Y$11,Data!$Y$1,FALSE),FALSE)</f>
        <v>1.1802677455966946</v>
      </c>
      <c r="T695" s="19">
        <f>AE695*VLOOKUP($O695,AProperties!$A$8:$I$1007,VLOOKUP(Span,Data!$N$4:$Y$11,Data!$Y$1,FALSE),FALSE)</f>
        <v>1.3628558012721685</v>
      </c>
      <c r="U695" s="19">
        <f>AF695*VLOOKUP($O695,AProperties!$A$8:$I$1007,VLOOKUP(Span,Data!$N$4:$Y$11,Data!$Y$1,FALSE),FALSE)</f>
        <v>1.5237191075872567</v>
      </c>
      <c r="V695" s="19">
        <f>AG695*VLOOKUP($O695,AProperties!$A$8:$I$1007,VLOOKUP(Span,Data!$N$4:$Y$11,Data!$Y$1,FALSE),FALSE)</f>
        <v>1.6691506530543632</v>
      </c>
      <c r="W695" s="19">
        <f>AH695*VLOOKUP($O695,AProperties!$A$8:$I$1007,VLOOKUP(Span,Data!$N$4:$Y$11,Data!$Y$1,FALSE),FALSE)</f>
        <v>1.8028887615039115</v>
      </c>
      <c r="X695" s="19">
        <f>AI695*VLOOKUP($O695,AProperties!$A$8:$I$1007,VLOOKUP(Span,Data!$N$4:$Y$11,Data!$Y$1,FALSE),FALSE)</f>
        <v>1.9273691577179521</v>
      </c>
      <c r="Y695" s="19">
        <f>AJ695*VLOOKUP($O695,AProperties!$A$8:$I$1007,VLOOKUP(Span,Data!$N$4:$Y$11,Data!$Y$1,FALSE),FALSE)</f>
        <v>2.0442837019082529</v>
      </c>
      <c r="Z695" s="19">
        <f>AK695*VLOOKUP($O695,AProperties!$A$8:$I$1007,VLOOKUP(Span,Data!$N$4:$Y$11,Data!$Y$1,FALSE),FALSE)</f>
        <v>2.1548642271969274</v>
      </c>
      <c r="AA695" s="19">
        <f>$I695*AA$19^0.5/VLOOKUP($O695,AProperties!$AY$8:$BG$1007,VLOOKUP(Span,Data!$N$4:$Y$11,Data!$Y$1,FALSE),FALSE)</f>
        <v>0.63066054901539448</v>
      </c>
      <c r="AB695" s="19">
        <f>$I695*AB$19^0.5/VLOOKUP($O695,AProperties!$AY$8:$BG$1007,VLOOKUP(Span,Data!$N$4:$Y$11,Data!$Y$1,FALSE),FALSE)</f>
        <v>0.89188870167123302</v>
      </c>
      <c r="AC695" s="19">
        <f>$I695*AC$19^0.5/VLOOKUP($O695,AProperties!$AY$8:$BG$1007,VLOOKUP(Span,Data!$N$4:$Y$11,Data!$Y$1,FALSE),FALSE)</f>
        <v>1.261321098030789</v>
      </c>
      <c r="AD695" s="19">
        <f>$I695*AD$19^0.5/VLOOKUP($O695,AProperties!$AY$8:$BG$1007,VLOOKUP(Span,Data!$N$4:$Y$11,Data!$Y$1,FALSE),FALSE)</f>
        <v>1.5447965459912167</v>
      </c>
      <c r="AE695" s="19">
        <f>$I695*AE$19^0.5/VLOOKUP($O695,AProperties!$AY$8:$BG$1007,VLOOKUP(Span,Data!$N$4:$Y$11,Data!$Y$1,FALSE),FALSE)</f>
        <v>1.783777403342466</v>
      </c>
      <c r="AF695" s="19">
        <f>$I695*AF$19^0.5/VLOOKUP($O695,AProperties!$AY$8:$BG$1007,VLOOKUP(Span,Data!$N$4:$Y$11,Data!$Y$1,FALSE),FALSE)</f>
        <v>1.9943237653009074</v>
      </c>
      <c r="AG695" s="19">
        <f>$I695*AG$19^0.5/VLOOKUP($O695,AProperties!$AY$8:$BG$1007,VLOOKUP(Span,Data!$N$4:$Y$11,Data!$Y$1,FALSE),FALSE)</f>
        <v>2.1846722264478915</v>
      </c>
      <c r="AH695" s="19">
        <f>$I695*AH$19^0.5/VLOOKUP($O695,AProperties!$AY$8:$BG$1007,VLOOKUP(Span,Data!$N$4:$Y$11,Data!$Y$1,FALSE),FALSE)</f>
        <v>2.3597157017703605</v>
      </c>
      <c r="AI695" s="19">
        <f>$I695*AI$19^0.5/VLOOKUP($O695,AProperties!$AY$8:$BG$1007,VLOOKUP(Span,Data!$N$4:$Y$11,Data!$Y$1,FALSE),FALSE)</f>
        <v>2.5226421960615779</v>
      </c>
      <c r="AJ695" s="19">
        <f>$I695*AJ$19^0.5/VLOOKUP($O695,AProperties!$AY$8:$BG$1007,VLOOKUP(Span,Data!$N$4:$Y$11,Data!$Y$1,FALSE),FALSE)</f>
        <v>2.6756661050136992</v>
      </c>
      <c r="AK695" s="19">
        <f>$I695*AK$19^0.5/VLOOKUP($O695,AProperties!$AY$8:$BG$1007,VLOOKUP(Span,Data!$N$4:$Y$11,Data!$Y$1,FALSE),FALSE)</f>
        <v>2.8203997166515204</v>
      </c>
      <c r="AL695" s="47">
        <f t="shared" si="89"/>
        <v>0.67600000000000005</v>
      </c>
    </row>
    <row r="696" spans="1:38" x14ac:dyDescent="0.25">
      <c r="A696" s="15">
        <v>0.67700000000000005</v>
      </c>
      <c r="B696" s="116">
        <f>VLOOKUP($A696,APropertiesDimless!$A$7:$I$1007,VLOOKUP(Span,Data!$N$4:$Y$11,Data!$Y$1,FALSE),FALSE)</f>
        <v>0.83552070604093898</v>
      </c>
      <c r="C696" s="6">
        <f t="shared" si="85"/>
        <v>1.0947603530204695</v>
      </c>
      <c r="D696" s="116">
        <f>VLOOKUP($A696,AProperties!$AE$8:$AM$1007,VLOOKUP(Span,Data!$N$4:$Y$11,Data!$Y$1,FALSE),FALSE)</f>
        <v>0.7886372790863051</v>
      </c>
      <c r="E696" s="116">
        <f t="shared" si="86"/>
        <v>1.3839384563771224</v>
      </c>
      <c r="F696" s="6">
        <f t="shared" si="90"/>
        <v>2.2573653552484969</v>
      </c>
      <c r="G696" s="9"/>
      <c r="H696" s="15">
        <f t="shared" si="87"/>
        <v>0.67700000000000005</v>
      </c>
      <c r="I696" s="6">
        <f>VLOOKUP(H696,AProperties!$AO$8:$AW$1007,VLOOKUP(Span,Data!$N$4:$Y$11,Data!$Y$1,FALSE),FALSE)^(2/3)</f>
        <v>0.43191162070099237</v>
      </c>
      <c r="J696" s="15">
        <f>$I696*(Slope^0.5)/VLOOKUP($H696,AProperties!$AY$8:$BG$1007,VLOOKUP(Span,Data!$N$4:$Y$11,Data!$Y$1,FALSE),FALSE)</f>
        <v>1.5455851425444977</v>
      </c>
      <c r="K696" s="15">
        <f>$J696*VLOOKUP($H696,AProperties!$A$8:$I$1007,VLOOKUP(Span,Data!$N$4:$Y$11,Data!$Y$1,FALSE),FALSE)</f>
        <v>1.182286154217441</v>
      </c>
      <c r="L696" s="15">
        <f t="shared" si="91"/>
        <v>1.5455851425444977</v>
      </c>
      <c r="M696" s="15">
        <f t="shared" si="92"/>
        <v>0.67700000000000005</v>
      </c>
      <c r="O696" s="28">
        <f t="shared" si="88"/>
        <v>0.67700000000000005</v>
      </c>
      <c r="P696" s="19">
        <f>AA696*VLOOKUP($O696,AProperties!$A$8:$I$1007,VLOOKUP(Span,Data!$N$4:$Y$11,Data!$Y$1,FALSE),FALSE)</f>
        <v>0.48266630129836541</v>
      </c>
      <c r="Q696" s="19">
        <f>AB696*VLOOKUP($O696,AProperties!$A$8:$I$1007,VLOOKUP(Span,Data!$N$4:$Y$11,Data!$Y$1,FALSE),FALSE)</f>
        <v>0.68259322939660705</v>
      </c>
      <c r="R696" s="19">
        <f>AC696*VLOOKUP($O696,AProperties!$A$8:$I$1007,VLOOKUP(Span,Data!$N$4:$Y$11,Data!$Y$1,FALSE),FALSE)</f>
        <v>0.96533260259673082</v>
      </c>
      <c r="S696" s="19">
        <f>AD696*VLOOKUP($O696,AProperties!$A$8:$I$1007,VLOOKUP(Span,Data!$N$4:$Y$11,Data!$Y$1,FALSE),FALSE)</f>
        <v>1.182286154217441</v>
      </c>
      <c r="T696" s="19">
        <f>AE696*VLOOKUP($O696,AProperties!$A$8:$I$1007,VLOOKUP(Span,Data!$N$4:$Y$11,Data!$Y$1,FALSE),FALSE)</f>
        <v>1.3651864587932141</v>
      </c>
      <c r="U696" s="19">
        <f>AF696*VLOOKUP($O696,AProperties!$A$8:$I$1007,VLOOKUP(Span,Data!$N$4:$Y$11,Data!$Y$1,FALSE),FALSE)</f>
        <v>1.526324861911921</v>
      </c>
      <c r="V696" s="19">
        <f>AG696*VLOOKUP($O696,AProperties!$A$8:$I$1007,VLOOKUP(Span,Data!$N$4:$Y$11,Data!$Y$1,FALSE),FALSE)</f>
        <v>1.6720051139002341</v>
      </c>
      <c r="W696" s="19">
        <f>AH696*VLOOKUP($O696,AProperties!$A$8:$I$1007,VLOOKUP(Span,Data!$N$4:$Y$11,Data!$Y$1,FALSE),FALSE)</f>
        <v>1.8059719315998859</v>
      </c>
      <c r="X696" s="19">
        <f>AI696*VLOOKUP($O696,AProperties!$A$8:$I$1007,VLOOKUP(Span,Data!$N$4:$Y$11,Data!$Y$1,FALSE),FALSE)</f>
        <v>1.9306652051934616</v>
      </c>
      <c r="Y696" s="19">
        <f>AJ696*VLOOKUP($O696,AProperties!$A$8:$I$1007,VLOOKUP(Span,Data!$N$4:$Y$11,Data!$Y$1,FALSE),FALSE)</f>
        <v>2.0477796881898209</v>
      </c>
      <c r="Z696" s="19">
        <f>AK696*VLOOKUP($O696,AProperties!$A$8:$I$1007,VLOOKUP(Span,Data!$N$4:$Y$11,Data!$Y$1,FALSE),FALSE)</f>
        <v>2.1585493203030803</v>
      </c>
      <c r="AA696" s="19">
        <f>$I696*AA$19^0.5/VLOOKUP($O696,AProperties!$AY$8:$BG$1007,VLOOKUP(Span,Data!$N$4:$Y$11,Data!$Y$1,FALSE),FALSE)</f>
        <v>0.63098249221013725</v>
      </c>
      <c r="AB696" s="19">
        <f>$I696*AB$19^0.5/VLOOKUP($O696,AProperties!$AY$8:$BG$1007,VLOOKUP(Span,Data!$N$4:$Y$11,Data!$Y$1,FALSE),FALSE)</f>
        <v>0.89234399810355192</v>
      </c>
      <c r="AC696" s="19">
        <f>$I696*AC$19^0.5/VLOOKUP($O696,AProperties!$AY$8:$BG$1007,VLOOKUP(Span,Data!$N$4:$Y$11,Data!$Y$1,FALSE),FALSE)</f>
        <v>1.2619649844202745</v>
      </c>
      <c r="AD696" s="19">
        <f>$I696*AD$19^0.5/VLOOKUP($O696,AProperties!$AY$8:$BG$1007,VLOOKUP(Span,Data!$N$4:$Y$11,Data!$Y$1,FALSE),FALSE)</f>
        <v>1.5455851425444977</v>
      </c>
      <c r="AE696" s="19">
        <f>$I696*AE$19^0.5/VLOOKUP($O696,AProperties!$AY$8:$BG$1007,VLOOKUP(Span,Data!$N$4:$Y$11,Data!$Y$1,FALSE),FALSE)</f>
        <v>1.7846879962071038</v>
      </c>
      <c r="AF696" s="19">
        <f>$I696*AF$19^0.5/VLOOKUP($O696,AProperties!$AY$8:$BG$1007,VLOOKUP(Span,Data!$N$4:$Y$11,Data!$Y$1,FALSE),FALSE)</f>
        <v>1.9953418390734854</v>
      </c>
      <c r="AG696" s="19">
        <f>$I696*AG$19^0.5/VLOOKUP($O696,AProperties!$AY$8:$BG$1007,VLOOKUP(Span,Data!$N$4:$Y$11,Data!$Y$1,FALSE),FALSE)</f>
        <v>2.1857874703887825</v>
      </c>
      <c r="AH696" s="19">
        <f>$I696*AH$19^0.5/VLOOKUP($O696,AProperties!$AY$8:$BG$1007,VLOOKUP(Span,Data!$N$4:$Y$11,Data!$Y$1,FALSE),FALSE)</f>
        <v>2.3609203029030912</v>
      </c>
      <c r="AI696" s="19">
        <f>$I696*AI$19^0.5/VLOOKUP($O696,AProperties!$AY$8:$BG$1007,VLOOKUP(Span,Data!$N$4:$Y$11,Data!$Y$1,FALSE),FALSE)</f>
        <v>2.523929968840549</v>
      </c>
      <c r="AJ696" s="19">
        <f>$I696*AJ$19^0.5/VLOOKUP($O696,AProperties!$AY$8:$BG$1007,VLOOKUP(Span,Data!$N$4:$Y$11,Data!$Y$1,FALSE),FALSE)</f>
        <v>2.6770319943106555</v>
      </c>
      <c r="AK696" s="19">
        <f>$I696*AK$19^0.5/VLOOKUP($O696,AProperties!$AY$8:$BG$1007,VLOOKUP(Span,Data!$N$4:$Y$11,Data!$Y$1,FALSE),FALSE)</f>
        <v>2.8218394903881969</v>
      </c>
      <c r="AL696" s="47">
        <f t="shared" si="89"/>
        <v>0.67700000000000005</v>
      </c>
    </row>
    <row r="697" spans="1:38" x14ac:dyDescent="0.25">
      <c r="A697" s="15">
        <v>0.67800000000000005</v>
      </c>
      <c r="B697" s="116">
        <f>VLOOKUP($A697,APropertiesDimless!$A$7:$I$1007,VLOOKUP(Span,Data!$N$4:$Y$11,Data!$Y$1,FALSE),FALSE)</f>
        <v>0.83755201861496009</v>
      </c>
      <c r="C697" s="6">
        <f t="shared" si="85"/>
        <v>1.0967760093074801</v>
      </c>
      <c r="D697" s="116">
        <f>VLOOKUP($A697,AProperties!$AE$8:$AM$1007,VLOOKUP(Span,Data!$N$4:$Y$11,Data!$Y$1,FALSE),FALSE)</f>
        <v>0.78958058506514039</v>
      </c>
      <c r="E697" s="116">
        <f t="shared" si="86"/>
        <v>1.3879427983540336</v>
      </c>
      <c r="F697" s="6">
        <f t="shared" si="90"/>
        <v>2.262811098901568</v>
      </c>
      <c r="G697" s="9"/>
      <c r="H697" s="15">
        <f t="shared" si="87"/>
        <v>0.67800000000000005</v>
      </c>
      <c r="I697" s="6">
        <f>VLOOKUP(H697,AProperties!$AO$8:$AW$1007,VLOOKUP(Span,Data!$N$4:$Y$11,Data!$Y$1,FALSE),FALSE)^(2/3)</f>
        <v>0.43202802085003883</v>
      </c>
      <c r="J697" s="15">
        <f>$I697*(Slope^0.5)/VLOOKUP($H697,AProperties!$AY$8:$BG$1007,VLOOKUP(Span,Data!$N$4:$Y$11,Data!$Y$1,FALSE),FALSE)</f>
        <v>1.5463707902877357</v>
      </c>
      <c r="K697" s="15">
        <f>$J697*VLOOKUP($H697,AProperties!$A$8:$I$1007,VLOOKUP(Span,Data!$N$4:$Y$11,Data!$Y$1,FALSE),FALSE)</f>
        <v>1.1843020074714523</v>
      </c>
      <c r="L697" s="15">
        <f t="shared" si="91"/>
        <v>1.5463707902877357</v>
      </c>
      <c r="M697" s="15">
        <f t="shared" si="92"/>
        <v>0.67800000000000005</v>
      </c>
      <c r="O697" s="28">
        <f t="shared" si="88"/>
        <v>0.67800000000000005</v>
      </c>
      <c r="P697" s="19">
        <f>AA697*VLOOKUP($O697,AProperties!$A$8:$I$1007,VLOOKUP(Span,Data!$N$4:$Y$11,Data!$Y$1,FALSE),FALSE)</f>
        <v>0.48348926994314156</v>
      </c>
      <c r="Q697" s="19">
        <f>AB697*VLOOKUP($O697,AProperties!$A$8:$I$1007,VLOOKUP(Span,Data!$N$4:$Y$11,Data!$Y$1,FALSE),FALSE)</f>
        <v>0.68375708281545722</v>
      </c>
      <c r="R697" s="19">
        <f>AC697*VLOOKUP($O697,AProperties!$A$8:$I$1007,VLOOKUP(Span,Data!$N$4:$Y$11,Data!$Y$1,FALSE),FALSE)</f>
        <v>0.96697853988628313</v>
      </c>
      <c r="S697" s="19">
        <f>AD697*VLOOKUP($O697,AProperties!$A$8:$I$1007,VLOOKUP(Span,Data!$N$4:$Y$11,Data!$Y$1,FALSE),FALSE)</f>
        <v>1.1843020074714523</v>
      </c>
      <c r="T697" s="19">
        <f>AE697*VLOOKUP($O697,AProperties!$A$8:$I$1007,VLOOKUP(Span,Data!$N$4:$Y$11,Data!$Y$1,FALSE),FALSE)</f>
        <v>1.3675141656309144</v>
      </c>
      <c r="U697" s="19">
        <f>AF697*VLOOKUP($O697,AProperties!$A$8:$I$1007,VLOOKUP(Span,Data!$N$4:$Y$11,Data!$Y$1,FALSE),FALSE)</f>
        <v>1.5289273172723155</v>
      </c>
      <c r="V697" s="19">
        <f>AG697*VLOOKUP($O697,AProperties!$A$8:$I$1007,VLOOKUP(Span,Data!$N$4:$Y$11,Data!$Y$1,FALSE),FALSE)</f>
        <v>1.6748559609118108</v>
      </c>
      <c r="W697" s="19">
        <f>AH697*VLOOKUP($O697,AProperties!$A$8:$I$1007,VLOOKUP(Span,Data!$N$4:$Y$11,Data!$Y$1,FALSE),FALSE)</f>
        <v>1.8090511983086961</v>
      </c>
      <c r="X697" s="19">
        <f>AI697*VLOOKUP($O697,AProperties!$A$8:$I$1007,VLOOKUP(Span,Data!$N$4:$Y$11,Data!$Y$1,FALSE),FALSE)</f>
        <v>1.9339570797725663</v>
      </c>
      <c r="Y697" s="19">
        <f>AJ697*VLOOKUP($O697,AProperties!$A$8:$I$1007,VLOOKUP(Span,Data!$N$4:$Y$11,Data!$Y$1,FALSE),FALSE)</f>
        <v>2.0512712484463713</v>
      </c>
      <c r="Z697" s="19">
        <f>AK697*VLOOKUP($O697,AProperties!$A$8:$I$1007,VLOOKUP(Span,Data!$N$4:$Y$11,Data!$Y$1,FALSE),FALSE)</f>
        <v>2.1622297479692212</v>
      </c>
      <c r="AA697" s="19">
        <f>$I697*AA$19^0.5/VLOOKUP($O697,AProperties!$AY$8:$BG$1007,VLOOKUP(Span,Data!$N$4:$Y$11,Data!$Y$1,FALSE),FALSE)</f>
        <v>0.63130323155822099</v>
      </c>
      <c r="AB697" s="19">
        <f>$I697*AB$19^0.5/VLOOKUP($O697,AProperties!$AY$8:$BG$1007,VLOOKUP(Span,Data!$N$4:$Y$11,Data!$Y$1,FALSE),FALSE)</f>
        <v>0.89279759203959863</v>
      </c>
      <c r="AC697" s="19">
        <f>$I697*AC$19^0.5/VLOOKUP($O697,AProperties!$AY$8:$BG$1007,VLOOKUP(Span,Data!$N$4:$Y$11,Data!$Y$1,FALSE),FALSE)</f>
        <v>1.262606463116442</v>
      </c>
      <c r="AD697" s="19">
        <f>$I697*AD$19^0.5/VLOOKUP($O697,AProperties!$AY$8:$BG$1007,VLOOKUP(Span,Data!$N$4:$Y$11,Data!$Y$1,FALSE),FALSE)</f>
        <v>1.5463707902877357</v>
      </c>
      <c r="AE697" s="19">
        <f>$I697*AE$19^0.5/VLOOKUP($O697,AProperties!$AY$8:$BG$1007,VLOOKUP(Span,Data!$N$4:$Y$11,Data!$Y$1,FALSE),FALSE)</f>
        <v>1.7855951840791973</v>
      </c>
      <c r="AF697" s="19">
        <f>$I697*AF$19^0.5/VLOOKUP($O697,AProperties!$AY$8:$BG$1007,VLOOKUP(Span,Data!$N$4:$Y$11,Data!$Y$1,FALSE),FALSE)</f>
        <v>1.9963561059486674</v>
      </c>
      <c r="AG697" s="19">
        <f>$I697*AG$19^0.5/VLOOKUP($O697,AProperties!$AY$8:$BG$1007,VLOOKUP(Span,Data!$N$4:$Y$11,Data!$Y$1,FALSE),FALSE)</f>
        <v>2.1868985440825175</v>
      </c>
      <c r="AH697" s="19">
        <f>$I697*AH$19^0.5/VLOOKUP($O697,AProperties!$AY$8:$BG$1007,VLOOKUP(Span,Data!$N$4:$Y$11,Data!$Y$1,FALSE),FALSE)</f>
        <v>2.3621203996540778</v>
      </c>
      <c r="AI697" s="19">
        <f>$I697*AI$19^0.5/VLOOKUP($O697,AProperties!$AY$8:$BG$1007,VLOOKUP(Span,Data!$N$4:$Y$11,Data!$Y$1,FALSE),FALSE)</f>
        <v>2.525212926232884</v>
      </c>
      <c r="AJ697" s="19">
        <f>$I697*AJ$19^0.5/VLOOKUP($O697,AProperties!$AY$8:$BG$1007,VLOOKUP(Span,Data!$N$4:$Y$11,Data!$Y$1,FALSE),FALSE)</f>
        <v>2.6783927761187956</v>
      </c>
      <c r="AK697" s="19">
        <f>$I697*AK$19^0.5/VLOOKUP($O697,AProperties!$AY$8:$BG$1007,VLOOKUP(Span,Data!$N$4:$Y$11,Data!$Y$1,FALSE),FALSE)</f>
        <v>2.8232738803589457</v>
      </c>
      <c r="AL697" s="47">
        <f t="shared" si="89"/>
        <v>0.67800000000000005</v>
      </c>
    </row>
    <row r="698" spans="1:38" x14ac:dyDescent="0.25">
      <c r="A698" s="15">
        <v>0.67900000000000005</v>
      </c>
      <c r="B698" s="116">
        <f>VLOOKUP($A698,APropertiesDimless!$A$7:$I$1007,VLOOKUP(Span,Data!$N$4:$Y$11,Data!$Y$1,FALSE),FALSE)</f>
        <v>0.83959005252076169</v>
      </c>
      <c r="C698" s="6">
        <f t="shared" si="85"/>
        <v>1.0987950262603809</v>
      </c>
      <c r="D698" s="116">
        <f>VLOOKUP($A698,AProperties!$AE$8:$AM$1007,VLOOKUP(Span,Data!$N$4:$Y$11,Data!$Y$1,FALSE),FALSE)</f>
        <v>0.7905227264548591</v>
      </c>
      <c r="E698" s="116">
        <f t="shared" si="86"/>
        <v>1.3919634060998336</v>
      </c>
      <c r="F698" s="6">
        <f t="shared" si="90"/>
        <v>2.2682658092520525</v>
      </c>
      <c r="G698" s="9"/>
      <c r="H698" s="15">
        <f t="shared" si="87"/>
        <v>0.67900000000000005</v>
      </c>
      <c r="I698" s="6">
        <f>VLOOKUP(H698,AProperties!$AO$8:$AW$1007,VLOOKUP(Span,Data!$N$4:$Y$11,Data!$Y$1,FALSE),FALSE)^(2/3)</f>
        <v>0.4321435155319458</v>
      </c>
      <c r="J698" s="15">
        <f>$I698*(Slope^0.5)/VLOOKUP($H698,AProperties!$AY$8:$BG$1007,VLOOKUP(Span,Data!$N$4:$Y$11,Data!$Y$1,FALSE),FALSE)</f>
        <v>1.5471534866197831</v>
      </c>
      <c r="K698" s="15">
        <f>$J698*VLOOKUP($H698,AProperties!$A$8:$I$1007,VLOOKUP(Span,Data!$N$4:$Y$11,Data!$Y$1,FALSE),FALSE)</f>
        <v>1.1863152876758702</v>
      </c>
      <c r="L698" s="15">
        <f t="shared" si="91"/>
        <v>1.5471534866197831</v>
      </c>
      <c r="M698" s="15">
        <f t="shared" si="92"/>
        <v>0.67900000000000005</v>
      </c>
      <c r="O698" s="28">
        <f t="shared" si="88"/>
        <v>0.67900000000000005</v>
      </c>
      <c r="P698" s="19">
        <f>AA698*VLOOKUP($O698,AProperties!$A$8:$I$1007,VLOOKUP(Span,Data!$N$4:$Y$11,Data!$Y$1,FALSE),FALSE)</f>
        <v>0.48431118814481983</v>
      </c>
      <c r="Q698" s="19">
        <f>AB698*VLOOKUP($O698,AProperties!$A$8:$I$1007,VLOOKUP(Span,Data!$N$4:$Y$11,Data!$Y$1,FALSE),FALSE)</f>
        <v>0.68491945068343196</v>
      </c>
      <c r="R698" s="19">
        <f>AC698*VLOOKUP($O698,AProperties!$A$8:$I$1007,VLOOKUP(Span,Data!$N$4:$Y$11,Data!$Y$1,FALSE),FALSE)</f>
        <v>0.96862237628963965</v>
      </c>
      <c r="S698" s="19">
        <f>AD698*VLOOKUP($O698,AProperties!$A$8:$I$1007,VLOOKUP(Span,Data!$N$4:$Y$11,Data!$Y$1,FALSE),FALSE)</f>
        <v>1.1863152876758702</v>
      </c>
      <c r="T698" s="19">
        <f>AE698*VLOOKUP($O698,AProperties!$A$8:$I$1007,VLOOKUP(Span,Data!$N$4:$Y$11,Data!$Y$1,FALSE),FALSE)</f>
        <v>1.3698389013668639</v>
      </c>
      <c r="U698" s="19">
        <f>AF698*VLOOKUP($O698,AProperties!$A$8:$I$1007,VLOOKUP(Span,Data!$N$4:$Y$11,Data!$Y$1,FALSE),FALSE)</f>
        <v>1.5315264508399686</v>
      </c>
      <c r="V698" s="19">
        <f>AG698*VLOOKUP($O698,AProperties!$A$8:$I$1007,VLOOKUP(Span,Data!$N$4:$Y$11,Data!$Y$1,FALSE),FALSE)</f>
        <v>1.6777031690817554</v>
      </c>
      <c r="W698" s="19">
        <f>AH698*VLOOKUP($O698,AProperties!$A$8:$I$1007,VLOOKUP(Span,Data!$N$4:$Y$11,Data!$Y$1,FALSE),FALSE)</f>
        <v>1.8121265346193294</v>
      </c>
      <c r="X698" s="19">
        <f>AI698*VLOOKUP($O698,AProperties!$A$8:$I$1007,VLOOKUP(Span,Data!$N$4:$Y$11,Data!$Y$1,FALSE),FALSE)</f>
        <v>1.9372447525792793</v>
      </c>
      <c r="Y698" s="19">
        <f>AJ698*VLOOKUP($O698,AProperties!$A$8:$I$1007,VLOOKUP(Span,Data!$N$4:$Y$11,Data!$Y$1,FALSE),FALSE)</f>
        <v>2.0547583520502957</v>
      </c>
      <c r="Z698" s="19">
        <f>AK698*VLOOKUP($O698,AProperties!$A$8:$I$1007,VLOOKUP(Span,Data!$N$4:$Y$11,Data!$Y$1,FALSE),FALSE)</f>
        <v>2.1659054779110147</v>
      </c>
      <c r="AA698" s="19">
        <f>$I698*AA$19^0.5/VLOOKUP($O698,AProperties!$AY$8:$BG$1007,VLOOKUP(Span,Data!$N$4:$Y$11,Data!$Y$1,FALSE),FALSE)</f>
        <v>0.63162276599773159</v>
      </c>
      <c r="AB698" s="19">
        <f>$I698*AB$19^0.5/VLOOKUP($O698,AProperties!$AY$8:$BG$1007,VLOOKUP(Span,Data!$N$4:$Y$11,Data!$Y$1,FALSE),FALSE)</f>
        <v>0.8932494819775999</v>
      </c>
      <c r="AC698" s="19">
        <f>$I698*AC$19^0.5/VLOOKUP($O698,AProperties!$AY$8:$BG$1007,VLOOKUP(Span,Data!$N$4:$Y$11,Data!$Y$1,FALSE),FALSE)</f>
        <v>1.2632455319954632</v>
      </c>
      <c r="AD698" s="19">
        <f>$I698*AD$19^0.5/VLOOKUP($O698,AProperties!$AY$8:$BG$1007,VLOOKUP(Span,Data!$N$4:$Y$11,Data!$Y$1,FALSE),FALSE)</f>
        <v>1.5471534866197831</v>
      </c>
      <c r="AE698" s="19">
        <f>$I698*AE$19^0.5/VLOOKUP($O698,AProperties!$AY$8:$BG$1007,VLOOKUP(Span,Data!$N$4:$Y$11,Data!$Y$1,FALSE),FALSE)</f>
        <v>1.7864989639551998</v>
      </c>
      <c r="AF698" s="19">
        <f>$I698*AF$19^0.5/VLOOKUP($O698,AProperties!$AY$8:$BG$1007,VLOOKUP(Span,Data!$N$4:$Y$11,Data!$Y$1,FALSE),FALSE)</f>
        <v>1.9973665625683865</v>
      </c>
      <c r="AG698" s="19">
        <f>$I698*AG$19^0.5/VLOOKUP($O698,AProperties!$AY$8:$BG$1007,VLOOKUP(Span,Data!$N$4:$Y$11,Data!$Y$1,FALSE),FALSE)</f>
        <v>2.1880054438505181</v>
      </c>
      <c r="AH698" s="19">
        <f>$I698*AH$19^0.5/VLOOKUP($O698,AProperties!$AY$8:$BG$1007,VLOOKUP(Span,Data!$N$4:$Y$11,Data!$Y$1,FALSE),FALSE)</f>
        <v>2.3633159880500014</v>
      </c>
      <c r="AI698" s="19">
        <f>$I698*AI$19^0.5/VLOOKUP($O698,AProperties!$AY$8:$BG$1007,VLOOKUP(Span,Data!$N$4:$Y$11,Data!$Y$1,FALSE),FALSE)</f>
        <v>2.5264910639909264</v>
      </c>
      <c r="AJ698" s="19">
        <f>$I698*AJ$19^0.5/VLOOKUP($O698,AProperties!$AY$8:$BG$1007,VLOOKUP(Span,Data!$N$4:$Y$11,Data!$Y$1,FALSE),FALSE)</f>
        <v>2.6797484459327992</v>
      </c>
      <c r="AK698" s="19">
        <f>$I698*AK$19^0.5/VLOOKUP($O698,AProperties!$AY$8:$BG$1007,VLOOKUP(Span,Data!$N$4:$Y$11,Data!$Y$1,FALSE),FALSE)</f>
        <v>2.8247028818147411</v>
      </c>
      <c r="AL698" s="47">
        <f t="shared" si="89"/>
        <v>0.67900000000000005</v>
      </c>
    </row>
    <row r="699" spans="1:38" x14ac:dyDescent="0.25">
      <c r="A699" s="15">
        <v>0.68</v>
      </c>
      <c r="B699" s="116">
        <f>VLOOKUP($A699,APropertiesDimless!$A$7:$I$1007,VLOOKUP(Span,Data!$N$4:$Y$11,Data!$Y$1,FALSE),FALSE)</f>
        <v>0.84163486167122559</v>
      </c>
      <c r="C699" s="6">
        <f t="shared" si="85"/>
        <v>1.1008174308356129</v>
      </c>
      <c r="D699" s="116">
        <f>VLOOKUP($A699,AProperties!$AE$8:$AM$1007,VLOOKUP(Span,Data!$N$4:$Y$11,Data!$Y$1,FALSE),FALSE)</f>
        <v>0.79146369995184451</v>
      </c>
      <c r="E699" s="116">
        <f t="shared" si="86"/>
        <v>1.3960003649104176</v>
      </c>
      <c r="F699" s="6">
        <f t="shared" si="90"/>
        <v>2.2737295370692765</v>
      </c>
      <c r="G699" s="9"/>
      <c r="H699" s="15">
        <f t="shared" si="87"/>
        <v>0.68</v>
      </c>
      <c r="I699" s="6">
        <f>VLOOKUP(H699,AProperties!$AO$8:$AW$1007,VLOOKUP(Span,Data!$N$4:$Y$11,Data!$Y$1,FALSE),FALSE)^(2/3)</f>
        <v>0.43225810418380933</v>
      </c>
      <c r="J699" s="15">
        <f>$I699*(Slope^0.5)/VLOOKUP($H699,AProperties!$AY$8:$BG$1007,VLOOKUP(Span,Data!$N$4:$Y$11,Data!$Y$1,FALSE),FALSE)</f>
        <v>1.5479332289025907</v>
      </c>
      <c r="K699" s="15">
        <f>$J699*VLOOKUP($H699,AProperties!$A$8:$I$1007,VLOOKUP(Span,Data!$N$4:$Y$11,Data!$Y$1,FALSE),FALSE)</f>
        <v>1.1883259771016339</v>
      </c>
      <c r="L699" s="15">
        <f t="shared" si="91"/>
        <v>1.5479332289025907</v>
      </c>
      <c r="M699" s="15">
        <f t="shared" si="92"/>
        <v>0.68</v>
      </c>
      <c r="O699" s="28">
        <f t="shared" si="88"/>
        <v>0.68</v>
      </c>
      <c r="P699" s="19">
        <f>AA699*VLOOKUP($O699,AProperties!$A$8:$I$1007,VLOOKUP(Span,Data!$N$4:$Y$11,Data!$Y$1,FALSE),FALSE)</f>
        <v>0.4851320486655416</v>
      </c>
      <c r="Q699" s="19">
        <f>AB699*VLOOKUP($O699,AProperties!$A$8:$I$1007,VLOOKUP(Span,Data!$N$4:$Y$11,Data!$Y$1,FALSE),FALSE)</f>
        <v>0.68608032276465347</v>
      </c>
      <c r="R699" s="19">
        <f>AC699*VLOOKUP($O699,AProperties!$A$8:$I$1007,VLOOKUP(Span,Data!$N$4:$Y$11,Data!$Y$1,FALSE),FALSE)</f>
        <v>0.97026409733108321</v>
      </c>
      <c r="S699" s="19">
        <f>AD699*VLOOKUP($O699,AProperties!$A$8:$I$1007,VLOOKUP(Span,Data!$N$4:$Y$11,Data!$Y$1,FALSE),FALSE)</f>
        <v>1.1883259771016339</v>
      </c>
      <c r="T699" s="19">
        <f>AE699*VLOOKUP($O699,AProperties!$A$8:$I$1007,VLOOKUP(Span,Data!$N$4:$Y$11,Data!$Y$1,FALSE),FALSE)</f>
        <v>1.3721606455293069</v>
      </c>
      <c r="U699" s="19">
        <f>AF699*VLOOKUP($O699,AProperties!$A$8:$I$1007,VLOOKUP(Span,Data!$N$4:$Y$11,Data!$Y$1,FALSE),FALSE)</f>
        <v>1.5341222397267613</v>
      </c>
      <c r="V699" s="19">
        <f>AG699*VLOOKUP($O699,AProperties!$A$8:$I$1007,VLOOKUP(Span,Data!$N$4:$Y$11,Data!$Y$1,FALSE),FALSE)</f>
        <v>1.6805467133373904</v>
      </c>
      <c r="W699" s="19">
        <f>AH699*VLOOKUP($O699,AProperties!$A$8:$I$1007,VLOOKUP(Span,Data!$N$4:$Y$11,Data!$Y$1,FALSE),FALSE)</f>
        <v>1.8151979134501994</v>
      </c>
      <c r="X699" s="19">
        <f>AI699*VLOOKUP($O699,AProperties!$A$8:$I$1007,VLOOKUP(Span,Data!$N$4:$Y$11,Data!$Y$1,FALSE),FALSE)</f>
        <v>1.9405281946621664</v>
      </c>
      <c r="Y699" s="19">
        <f>AJ699*VLOOKUP($O699,AProperties!$A$8:$I$1007,VLOOKUP(Span,Data!$N$4:$Y$11,Data!$Y$1,FALSE),FALSE)</f>
        <v>2.0582409682939602</v>
      </c>
      <c r="Z699" s="19">
        <f>AK699*VLOOKUP($O699,AProperties!$A$8:$I$1007,VLOOKUP(Span,Data!$N$4:$Y$11,Data!$Y$1,FALSE),FALSE)</f>
        <v>2.1695764777597741</v>
      </c>
      <c r="AA699" s="19">
        <f>$I699*AA$19^0.5/VLOOKUP($O699,AProperties!$AY$8:$BG$1007,VLOOKUP(Span,Data!$N$4:$Y$11,Data!$Y$1,FALSE),FALSE)</f>
        <v>0.63194109445169011</v>
      </c>
      <c r="AB699" s="19">
        <f>$I699*AB$19^0.5/VLOOKUP($O699,AProperties!$AY$8:$BG$1007,VLOOKUP(Span,Data!$N$4:$Y$11,Data!$Y$1,FALSE),FALSE)</f>
        <v>0.8936996663944774</v>
      </c>
      <c r="AC699" s="19">
        <f>$I699*AC$19^0.5/VLOOKUP($O699,AProperties!$AY$8:$BG$1007,VLOOKUP(Span,Data!$N$4:$Y$11,Data!$Y$1,FALSE),FALSE)</f>
        <v>1.2638821889033802</v>
      </c>
      <c r="AD699" s="19">
        <f>$I699*AD$19^0.5/VLOOKUP($O699,AProperties!$AY$8:$BG$1007,VLOOKUP(Span,Data!$N$4:$Y$11,Data!$Y$1,FALSE),FALSE)</f>
        <v>1.5479332289025907</v>
      </c>
      <c r="AE699" s="19">
        <f>$I699*AE$19^0.5/VLOOKUP($O699,AProperties!$AY$8:$BG$1007,VLOOKUP(Span,Data!$N$4:$Y$11,Data!$Y$1,FALSE),FALSE)</f>
        <v>1.7873993327889548</v>
      </c>
      <c r="AF699" s="19">
        <f>$I699*AF$19^0.5/VLOOKUP($O699,AProperties!$AY$8:$BG$1007,VLOOKUP(Span,Data!$N$4:$Y$11,Data!$Y$1,FALSE),FALSE)</f>
        <v>1.9983732055269356</v>
      </c>
      <c r="AG699" s="19">
        <f>$I699*AG$19^0.5/VLOOKUP($O699,AProperties!$AY$8:$BG$1007,VLOOKUP(Span,Data!$N$4:$Y$11,Data!$Y$1,FALSE),FALSE)</f>
        <v>2.1891081659620202</v>
      </c>
      <c r="AH699" s="19">
        <f>$I699*AH$19^0.5/VLOOKUP($O699,AProperties!$AY$8:$BG$1007,VLOOKUP(Span,Data!$N$4:$Y$11,Data!$Y$1,FALSE),FALSE)</f>
        <v>2.3645070640611761</v>
      </c>
      <c r="AI699" s="19">
        <f>$I699*AI$19^0.5/VLOOKUP($O699,AProperties!$AY$8:$BG$1007,VLOOKUP(Span,Data!$N$4:$Y$11,Data!$Y$1,FALSE),FALSE)</f>
        <v>2.5277643778067604</v>
      </c>
      <c r="AJ699" s="19">
        <f>$I699*AJ$19^0.5/VLOOKUP($O699,AProperties!$AY$8:$BG$1007,VLOOKUP(Span,Data!$N$4:$Y$11,Data!$Y$1,FALSE),FALSE)</f>
        <v>2.681098999183432</v>
      </c>
      <c r="AK699" s="19">
        <f>$I699*AK$19^0.5/VLOOKUP($O699,AProperties!$AY$8:$BG$1007,VLOOKUP(Span,Data!$N$4:$Y$11,Data!$Y$1,FALSE),FALSE)</f>
        <v>2.8261264899391887</v>
      </c>
      <c r="AL699" s="47">
        <f t="shared" si="89"/>
        <v>0.68</v>
      </c>
    </row>
    <row r="700" spans="1:38" x14ac:dyDescent="0.25">
      <c r="A700" s="15">
        <v>0.68100000000000005</v>
      </c>
      <c r="B700" s="116">
        <f>VLOOKUP($A700,APropertiesDimless!$A$7:$I$1007,VLOOKUP(Span,Data!$N$4:$Y$11,Data!$Y$1,FALSE),FALSE)</f>
        <v>0.84368650057044614</v>
      </c>
      <c r="C700" s="6">
        <f t="shared" si="85"/>
        <v>1.1028432502852232</v>
      </c>
      <c r="D700" s="116">
        <f>VLOOKUP($A700,AProperties!$AE$8:$AM$1007,VLOOKUP(Span,Data!$N$4:$Y$11,Data!$Y$1,FALSE),FALSE)</f>
        <v>0.79240350224016398</v>
      </c>
      <c r="E700" s="116">
        <f t="shared" si="86"/>
        <v>1.400053760978575</v>
      </c>
      <c r="F700" s="6">
        <f t="shared" si="90"/>
        <v>2.2792023337386285</v>
      </c>
      <c r="G700" s="9"/>
      <c r="H700" s="15">
        <f t="shared" si="87"/>
        <v>0.68100000000000005</v>
      </c>
      <c r="I700" s="6">
        <f>VLOOKUP(H700,AProperties!$AO$8:$AW$1007,VLOOKUP(Span,Data!$N$4:$Y$11,Data!$Y$1,FALSE),FALSE)^(2/3)</f>
        <v>0.43237178622983269</v>
      </c>
      <c r="J700" s="15">
        <f>$I700*(Slope^0.5)/VLOOKUP($H700,AProperties!$AY$8:$BG$1007,VLOOKUP(Span,Data!$N$4:$Y$11,Data!$Y$1,FALSE),FALSE)</f>
        <v>1.5487100144609556</v>
      </c>
      <c r="K700" s="15">
        <f>$J700*VLOOKUP($H700,AProperties!$A$8:$I$1007,VLOOKUP(Span,Data!$N$4:$Y$11,Data!$Y$1,FALSE),FALSE)</f>
        <v>1.1903340579730541</v>
      </c>
      <c r="L700" s="15">
        <f t="shared" si="91"/>
        <v>1.5487100144609556</v>
      </c>
      <c r="M700" s="15">
        <f t="shared" si="92"/>
        <v>0.68100000000000005</v>
      </c>
      <c r="O700" s="28">
        <f t="shared" si="88"/>
        <v>0.68100000000000005</v>
      </c>
      <c r="P700" s="19">
        <f>AA700*VLOOKUP($O700,AProperties!$A$8:$I$1007,VLOOKUP(Span,Data!$N$4:$Y$11,Data!$Y$1,FALSE),FALSE)</f>
        <v>0.48595184424841215</v>
      </c>
      <c r="Q700" s="19">
        <f>AB700*VLOOKUP($O700,AProperties!$A$8:$I$1007,VLOOKUP(Span,Data!$N$4:$Y$11,Data!$Y$1,FALSE),FALSE)</f>
        <v>0.68723968879632236</v>
      </c>
      <c r="R700" s="19">
        <f>AC700*VLOOKUP($O700,AProperties!$A$8:$I$1007,VLOOKUP(Span,Data!$N$4:$Y$11,Data!$Y$1,FALSE),FALSE)</f>
        <v>0.97190368849682429</v>
      </c>
      <c r="S700" s="19">
        <f>AD700*VLOOKUP($O700,AProperties!$A$8:$I$1007,VLOOKUP(Span,Data!$N$4:$Y$11,Data!$Y$1,FALSE),FALSE)</f>
        <v>1.1903340579730541</v>
      </c>
      <c r="T700" s="19">
        <f>AE700*VLOOKUP($O700,AProperties!$A$8:$I$1007,VLOOKUP(Span,Data!$N$4:$Y$11,Data!$Y$1,FALSE),FALSE)</f>
        <v>1.3744793775926447</v>
      </c>
      <c r="U700" s="19">
        <f>AF700*VLOOKUP($O700,AProperties!$A$8:$I$1007,VLOOKUP(Span,Data!$N$4:$Y$11,Data!$Y$1,FALSE),FALSE)</f>
        <v>1.5367146609843774</v>
      </c>
      <c r="V700" s="19">
        <f>AG700*VLOOKUP($O700,AProperties!$A$8:$I$1007,VLOOKUP(Span,Data!$N$4:$Y$11,Data!$Y$1,FALSE),FALSE)</f>
        <v>1.6833865685400953</v>
      </c>
      <c r="W700" s="19">
        <f>AH700*VLOOKUP($O700,AProperties!$A$8:$I$1007,VLOOKUP(Span,Data!$N$4:$Y$11,Data!$Y$1,FALSE),FALSE)</f>
        <v>1.8182653076484914</v>
      </c>
      <c r="X700" s="19">
        <f>AI700*VLOOKUP($O700,AProperties!$A$8:$I$1007,VLOOKUP(Span,Data!$N$4:$Y$11,Data!$Y$1,FALSE),FALSE)</f>
        <v>1.9438073769936486</v>
      </c>
      <c r="Y700" s="19">
        <f>AJ700*VLOOKUP($O700,AProperties!$A$8:$I$1007,VLOOKUP(Span,Data!$N$4:$Y$11,Data!$Y$1,FALSE),FALSE)</f>
        <v>2.0617190663889668</v>
      </c>
      <c r="Z700" s="19">
        <f>AK700*VLOOKUP($O700,AProperties!$A$8:$I$1007,VLOOKUP(Span,Data!$N$4:$Y$11,Data!$Y$1,FALSE),FALSE)</f>
        <v>2.1732427150616798</v>
      </c>
      <c r="AA700" s="19">
        <f>$I700*AA$19^0.5/VLOOKUP($O700,AProperties!$AY$8:$BG$1007,VLOOKUP(Span,Data!$N$4:$Y$11,Data!$Y$1,FALSE),FALSE)</f>
        <v>0.63225821582794961</v>
      </c>
      <c r="AB700" s="19">
        <f>$I700*AB$19^0.5/VLOOKUP($O700,AProperties!$AY$8:$BG$1007,VLOOKUP(Span,Data!$N$4:$Y$11,Data!$Y$1,FALSE),FALSE)</f>
        <v>0.89414814374570184</v>
      </c>
      <c r="AC700" s="19">
        <f>$I700*AC$19^0.5/VLOOKUP($O700,AProperties!$AY$8:$BG$1007,VLOOKUP(Span,Data!$N$4:$Y$11,Data!$Y$1,FALSE),FALSE)</f>
        <v>1.2645164316558992</v>
      </c>
      <c r="AD700" s="19">
        <f>$I700*AD$19^0.5/VLOOKUP($O700,AProperties!$AY$8:$BG$1007,VLOOKUP(Span,Data!$N$4:$Y$11,Data!$Y$1,FALSE),FALSE)</f>
        <v>1.5487100144609556</v>
      </c>
      <c r="AE700" s="19">
        <f>$I700*AE$19^0.5/VLOOKUP($O700,AProperties!$AY$8:$BG$1007,VLOOKUP(Span,Data!$N$4:$Y$11,Data!$Y$1,FALSE),FALSE)</f>
        <v>1.7882962874914037</v>
      </c>
      <c r="AF700" s="19">
        <f>$I700*AF$19^0.5/VLOOKUP($O700,AProperties!$AY$8:$BG$1007,VLOOKUP(Span,Data!$N$4:$Y$11,Data!$Y$1,FALSE),FALSE)</f>
        <v>1.9993760313706426</v>
      </c>
      <c r="AG700" s="19">
        <f>$I700*AG$19^0.5/VLOOKUP($O700,AProperties!$AY$8:$BG$1007,VLOOKUP(Span,Data!$N$4:$Y$11,Data!$Y$1,FALSE),FALSE)</f>
        <v>2.1902067066337154</v>
      </c>
      <c r="AH700" s="19">
        <f>$I700*AH$19^0.5/VLOOKUP($O700,AProperties!$AY$8:$BG$1007,VLOOKUP(Span,Data!$N$4:$Y$11,Data!$Y$1,FALSE),FALSE)</f>
        <v>2.3656936236011608</v>
      </c>
      <c r="AI700" s="19">
        <f>$I700*AI$19^0.5/VLOOKUP($O700,AProperties!$AY$8:$BG$1007,VLOOKUP(Span,Data!$N$4:$Y$11,Data!$Y$1,FALSE),FALSE)</f>
        <v>2.5290328633117984</v>
      </c>
      <c r="AJ700" s="19">
        <f>$I700*AJ$19^0.5/VLOOKUP($O700,AProperties!$AY$8:$BG$1007,VLOOKUP(Span,Data!$N$4:$Y$11,Data!$Y$1,FALSE),FALSE)</f>
        <v>2.682444431237105</v>
      </c>
      <c r="AK700" s="19">
        <f>$I700*AK$19^0.5/VLOOKUP($O700,AProperties!$AY$8:$BG$1007,VLOOKUP(Span,Data!$N$4:$Y$11,Data!$Y$1,FALSE),FALSE)</f>
        <v>2.8275446998480578</v>
      </c>
      <c r="AL700" s="47">
        <f t="shared" si="89"/>
        <v>0.68100000000000005</v>
      </c>
    </row>
    <row r="701" spans="1:38" x14ac:dyDescent="0.25">
      <c r="A701" s="15">
        <v>0.68200000000000005</v>
      </c>
      <c r="B701" s="116">
        <f>VLOOKUP($A701,APropertiesDimless!$A$7:$I$1007,VLOOKUP(Span,Data!$N$4:$Y$11,Data!$Y$1,FALSE),FALSE)</f>
        <v>0.84574502432211141</v>
      </c>
      <c r="C701" s="6">
        <f t="shared" si="85"/>
        <v>1.1048725121610556</v>
      </c>
      <c r="D701" s="116">
        <f>VLOOKUP($A701,AProperties!$AE$8:$AM$1007,VLOOKUP(Span,Data!$N$4:$Y$11,Data!$Y$1,FALSE),FALSE)</f>
        <v>0.79334212999147224</v>
      </c>
      <c r="E701" s="116">
        <f t="shared" si="86"/>
        <v>1.404123681407216</v>
      </c>
      <c r="F701" s="6">
        <f t="shared" si="90"/>
        <v>2.284684251269951</v>
      </c>
      <c r="G701" s="9"/>
      <c r="H701" s="15">
        <f t="shared" si="87"/>
        <v>0.68200000000000005</v>
      </c>
      <c r="I701" s="6">
        <f>VLOOKUP(H701,AProperties!$AO$8:$AW$1007,VLOOKUP(Span,Data!$N$4:$Y$11,Data!$Y$1,FALSE),FALSE)^(2/3)</f>
        <v>0.43248456108124156</v>
      </c>
      <c r="J701" s="15">
        <f>$I701*(Slope^0.5)/VLOOKUP($H701,AProperties!$AY$8:$BG$1007,VLOOKUP(Span,Data!$N$4:$Y$11,Data!$Y$1,FALSE),FALSE)</f>
        <v>1.549483840582256</v>
      </c>
      <c r="K701" s="15">
        <f>$J701*VLOOKUP($H701,AProperties!$A$8:$I$1007,VLOOKUP(Span,Data!$N$4:$Y$11,Data!$Y$1,FALSE),FALSE)</f>
        <v>1.1923395124673721</v>
      </c>
      <c r="L701" s="15">
        <f t="shared" si="91"/>
        <v>1.549483840582256</v>
      </c>
      <c r="M701" s="15">
        <f t="shared" si="92"/>
        <v>0.68200000000000005</v>
      </c>
      <c r="O701" s="28">
        <f t="shared" si="88"/>
        <v>0.68200000000000005</v>
      </c>
      <c r="P701" s="19">
        <f>AA701*VLOOKUP($O701,AProperties!$A$8:$I$1007,VLOOKUP(Span,Data!$N$4:$Y$11,Data!$Y$1,FALSE),FALSE)</f>
        <v>0.48677056761732063</v>
      </c>
      <c r="Q701" s="19">
        <f>AB701*VLOOKUP($O701,AProperties!$A$8:$I$1007,VLOOKUP(Span,Data!$N$4:$Y$11,Data!$Y$1,FALSE),FALSE)</f>
        <v>0.68839753848846463</v>
      </c>
      <c r="R701" s="19">
        <f>AC701*VLOOKUP($O701,AProperties!$A$8:$I$1007,VLOOKUP(Span,Data!$N$4:$Y$11,Data!$Y$1,FALSE),FALSE)</f>
        <v>0.97354113523464125</v>
      </c>
      <c r="S701" s="19">
        <f>AD701*VLOOKUP($O701,AProperties!$A$8:$I$1007,VLOOKUP(Span,Data!$N$4:$Y$11,Data!$Y$1,FALSE),FALSE)</f>
        <v>1.1923395124673721</v>
      </c>
      <c r="T701" s="19">
        <f>AE701*VLOOKUP($O701,AProperties!$A$8:$I$1007,VLOOKUP(Span,Data!$N$4:$Y$11,Data!$Y$1,FALSE),FALSE)</f>
        <v>1.3767950769769293</v>
      </c>
      <c r="U701" s="19">
        <f>AF701*VLOOKUP($O701,AProperties!$A$8:$I$1007,VLOOKUP(Span,Data!$N$4:$Y$11,Data!$Y$1,FALSE),FALSE)</f>
        <v>1.5393036916037346</v>
      </c>
      <c r="V701" s="19">
        <f>AG701*VLOOKUP($O701,AProperties!$A$8:$I$1007,VLOOKUP(Span,Data!$N$4:$Y$11,Data!$Y$1,FALSE),FALSE)</f>
        <v>1.686222709484682</v>
      </c>
      <c r="W701" s="19">
        <f>AH701*VLOOKUP($O701,AProperties!$A$8:$I$1007,VLOOKUP(Span,Data!$N$4:$Y$11,Data!$Y$1,FALSE),FALSE)</f>
        <v>1.8213286899894923</v>
      </c>
      <c r="X701" s="19">
        <f>AI701*VLOOKUP($O701,AProperties!$A$8:$I$1007,VLOOKUP(Span,Data!$N$4:$Y$11,Data!$Y$1,FALSE),FALSE)</f>
        <v>1.9470822704692825</v>
      </c>
      <c r="Y701" s="19">
        <f>AJ701*VLOOKUP($O701,AProperties!$A$8:$I$1007,VLOOKUP(Span,Data!$N$4:$Y$11,Data!$Y$1,FALSE),FALSE)</f>
        <v>2.0651926154653939</v>
      </c>
      <c r="Z701" s="19">
        <f>AK701*VLOOKUP($O701,AProperties!$A$8:$I$1007,VLOOKUP(Span,Data!$N$4:$Y$11,Data!$Y$1,FALSE),FALSE)</f>
        <v>2.1769041572769736</v>
      </c>
      <c r="AA701" s="19">
        <f>$I701*AA$19^0.5/VLOOKUP($O701,AProperties!$AY$8:$BG$1007,VLOOKUP(Span,Data!$N$4:$Y$11,Data!$Y$1,FALSE),FALSE)</f>
        <v>0.63257412901908694</v>
      </c>
      <c r="AB701" s="19">
        <f>$I701*AB$19^0.5/VLOOKUP($O701,AProperties!$AY$8:$BG$1007,VLOOKUP(Span,Data!$N$4:$Y$11,Data!$Y$1,FALSE),FALSE)</f>
        <v>0.89459491246514089</v>
      </c>
      <c r="AC701" s="19">
        <f>$I701*AC$19^0.5/VLOOKUP($O701,AProperties!$AY$8:$BG$1007,VLOOKUP(Span,Data!$N$4:$Y$11,Data!$Y$1,FALSE),FALSE)</f>
        <v>1.2651482580381739</v>
      </c>
      <c r="AD701" s="19">
        <f>$I701*AD$19^0.5/VLOOKUP($O701,AProperties!$AY$8:$BG$1007,VLOOKUP(Span,Data!$N$4:$Y$11,Data!$Y$1,FALSE),FALSE)</f>
        <v>1.549483840582256</v>
      </c>
      <c r="AE701" s="19">
        <f>$I701*AE$19^0.5/VLOOKUP($O701,AProperties!$AY$8:$BG$1007,VLOOKUP(Span,Data!$N$4:$Y$11,Data!$Y$1,FALSE),FALSE)</f>
        <v>1.7891898249302818</v>
      </c>
      <c r="AF701" s="19">
        <f>$I701*AF$19^0.5/VLOOKUP($O701,AProperties!$AY$8:$BG$1007,VLOOKUP(Span,Data!$N$4:$Y$11,Data!$Y$1,FALSE),FALSE)</f>
        <v>2.0003750365975286</v>
      </c>
      <c r="AG701" s="19">
        <f>$I701*AG$19^0.5/VLOOKUP($O701,AProperties!$AY$8:$BG$1007,VLOOKUP(Span,Data!$N$4:$Y$11,Data!$Y$1,FALSE),FALSE)</f>
        <v>2.1913010620293774</v>
      </c>
      <c r="AH701" s="19">
        <f>$I701*AH$19^0.5/VLOOKUP($O701,AProperties!$AY$8:$BG$1007,VLOOKUP(Span,Data!$N$4:$Y$11,Data!$Y$1,FALSE),FALSE)</f>
        <v>2.3668756625263589</v>
      </c>
      <c r="AI701" s="19">
        <f>$I701*AI$19^0.5/VLOOKUP($O701,AProperties!$AY$8:$BG$1007,VLOOKUP(Span,Data!$N$4:$Y$11,Data!$Y$1,FALSE),FALSE)</f>
        <v>2.5302965160763478</v>
      </c>
      <c r="AJ701" s="19">
        <f>$I701*AJ$19^0.5/VLOOKUP($O701,AProperties!$AY$8:$BG$1007,VLOOKUP(Span,Data!$N$4:$Y$11,Data!$Y$1,FALSE),FALSE)</f>
        <v>2.6837847373954227</v>
      </c>
      <c r="AK701" s="19">
        <f>$I701*AK$19^0.5/VLOOKUP($O701,AProperties!$AY$8:$BG$1007,VLOOKUP(Span,Data!$N$4:$Y$11,Data!$Y$1,FALSE),FALSE)</f>
        <v>2.8289575065888015</v>
      </c>
      <c r="AL701" s="47">
        <f t="shared" si="89"/>
        <v>0.68200000000000005</v>
      </c>
    </row>
    <row r="702" spans="1:38" x14ac:dyDescent="0.25">
      <c r="A702" s="15">
        <v>0.68300000000000005</v>
      </c>
      <c r="B702" s="116">
        <f>VLOOKUP($A702,APropertiesDimless!$A$7:$I$1007,VLOOKUP(Span,Data!$N$4:$Y$11,Data!$Y$1,FALSE),FALSE)</f>
        <v>0.84781048863803754</v>
      </c>
      <c r="C702" s="6">
        <f t="shared" si="85"/>
        <v>1.1069052443190188</v>
      </c>
      <c r="D702" s="116">
        <f>VLOOKUP($A702,AProperties!$AE$8:$AM$1007,VLOOKUP(Span,Data!$N$4:$Y$11,Data!$Y$1,FALSE),FALSE)</f>
        <v>0.7942795798649136</v>
      </c>
      <c r="E702" s="116">
        <f t="shared" si="86"/>
        <v>1.4082102142228448</v>
      </c>
      <c r="F702" s="6">
        <f t="shared" si="90"/>
        <v>2.2901753423060982</v>
      </c>
      <c r="G702" s="9"/>
      <c r="H702" s="15">
        <f t="shared" si="87"/>
        <v>0.68300000000000005</v>
      </c>
      <c r="I702" s="6">
        <f>VLOOKUP(H702,AProperties!$AO$8:$AW$1007,VLOOKUP(Span,Data!$N$4:$Y$11,Data!$Y$1,FALSE),FALSE)^(2/3)</f>
        <v>0.43259642813619653</v>
      </c>
      <c r="J702" s="15">
        <f>$I702*(Slope^0.5)/VLOOKUP($H702,AProperties!$AY$8:$BG$1007,VLOOKUP(Span,Data!$N$4:$Y$11,Data!$Y$1,FALSE),FALSE)</f>
        <v>1.5502547045161938</v>
      </c>
      <c r="K702" s="15">
        <f>$J702*VLOOKUP($H702,AProperties!$A$8:$I$1007,VLOOKUP(Span,Data!$N$4:$Y$11,Data!$Y$1,FALSE),FALSE)</f>
        <v>1.1943423227143235</v>
      </c>
      <c r="L702" s="15">
        <f t="shared" si="91"/>
        <v>1.5502547045161938</v>
      </c>
      <c r="M702" s="15">
        <f t="shared" si="92"/>
        <v>0.68300000000000005</v>
      </c>
      <c r="O702" s="28">
        <f t="shared" si="88"/>
        <v>0.68300000000000005</v>
      </c>
      <c r="P702" s="19">
        <f>AA702*VLOOKUP($O702,AProperties!$A$8:$I$1007,VLOOKUP(Span,Data!$N$4:$Y$11,Data!$Y$1,FALSE),FALSE)</f>
        <v>0.48758821147676196</v>
      </c>
      <c r="Q702" s="19">
        <f>AB702*VLOOKUP($O702,AProperties!$A$8:$I$1007,VLOOKUP(Span,Data!$N$4:$Y$11,Data!$Y$1,FALSE),FALSE)</f>
        <v>0.6895538615236777</v>
      </c>
      <c r="R702" s="19">
        <f>AC702*VLOOKUP($O702,AProperties!$A$8:$I$1007,VLOOKUP(Span,Data!$N$4:$Y$11,Data!$Y$1,FALSE),FALSE)</f>
        <v>0.97517642295352391</v>
      </c>
      <c r="S702" s="19">
        <f>AD702*VLOOKUP($O702,AProperties!$A$8:$I$1007,VLOOKUP(Span,Data!$N$4:$Y$11,Data!$Y$1,FALSE),FALSE)</f>
        <v>1.1943423227143235</v>
      </c>
      <c r="T702" s="19">
        <f>AE702*VLOOKUP($O702,AProperties!$A$8:$I$1007,VLOOKUP(Span,Data!$N$4:$Y$11,Data!$Y$1,FALSE),FALSE)</f>
        <v>1.3791077230473554</v>
      </c>
      <c r="U702" s="19">
        <f>AF702*VLOOKUP($O702,AProperties!$A$8:$I$1007,VLOOKUP(Span,Data!$N$4:$Y$11,Data!$Y$1,FALSE),FALSE)</f>
        <v>1.5418893085144199</v>
      </c>
      <c r="V702" s="19">
        <f>AG702*VLOOKUP($O702,AProperties!$A$8:$I$1007,VLOOKUP(Span,Data!$N$4:$Y$11,Data!$Y$1,FALSE),FALSE)</f>
        <v>1.6890551108987806</v>
      </c>
      <c r="W702" s="19">
        <f>AH702*VLOOKUP($O702,AProperties!$A$8:$I$1007,VLOOKUP(Span,Data!$N$4:$Y$11,Data!$Y$1,FALSE),FALSE)</f>
        <v>1.8243880331759212</v>
      </c>
      <c r="X702" s="19">
        <f>AI702*VLOOKUP($O702,AProperties!$A$8:$I$1007,VLOOKUP(Span,Data!$N$4:$Y$11,Data!$Y$1,FALSE),FALSE)</f>
        <v>1.9503528459070478</v>
      </c>
      <c r="Y702" s="19">
        <f>AJ702*VLOOKUP($O702,AProperties!$A$8:$I$1007,VLOOKUP(Span,Data!$N$4:$Y$11,Data!$Y$1,FALSE),FALSE)</f>
        <v>2.0686615845710326</v>
      </c>
      <c r="Z702" s="19">
        <f>AK702*VLOOKUP($O702,AProperties!$A$8:$I$1007,VLOOKUP(Span,Data!$N$4:$Y$11,Data!$Y$1,FALSE),FALSE)</f>
        <v>2.1805607717791657</v>
      </c>
      <c r="AA702" s="19">
        <f>$I702*AA$19^0.5/VLOOKUP($O702,AProperties!$AY$8:$BG$1007,VLOOKUP(Span,Data!$N$4:$Y$11,Data!$Y$1,FALSE),FALSE)</f>
        <v>0.63288883290229725</v>
      </c>
      <c r="AB702" s="19">
        <f>$I702*AB$19^0.5/VLOOKUP($O702,AProperties!$AY$8:$BG$1007,VLOOKUP(Span,Data!$N$4:$Y$11,Data!$Y$1,FALSE),FALSE)</f>
        <v>0.89503997096490839</v>
      </c>
      <c r="AC702" s="19">
        <f>$I702*AC$19^0.5/VLOOKUP($O702,AProperties!$AY$8:$BG$1007,VLOOKUP(Span,Data!$N$4:$Y$11,Data!$Y$1,FALSE),FALSE)</f>
        <v>1.2657776658045945</v>
      </c>
      <c r="AD702" s="19">
        <f>$I702*AD$19^0.5/VLOOKUP($O702,AProperties!$AY$8:$BG$1007,VLOOKUP(Span,Data!$N$4:$Y$11,Data!$Y$1,FALSE),FALSE)</f>
        <v>1.5502547045161938</v>
      </c>
      <c r="AE702" s="19">
        <f>$I702*AE$19^0.5/VLOOKUP($O702,AProperties!$AY$8:$BG$1007,VLOOKUP(Span,Data!$N$4:$Y$11,Data!$Y$1,FALSE),FALSE)</f>
        <v>1.7900799419298168</v>
      </c>
      <c r="AF702" s="19">
        <f>$I702*AF$19^0.5/VLOOKUP($O702,AProperties!$AY$8:$BG$1007,VLOOKUP(Span,Data!$N$4:$Y$11,Data!$Y$1,FALSE),FALSE)</f>
        <v>2.001370217656973</v>
      </c>
      <c r="AG702" s="19">
        <f>$I702*AG$19^0.5/VLOOKUP($O702,AProperties!$AY$8:$BG$1007,VLOOKUP(Span,Data!$N$4:$Y$11,Data!$Y$1,FALSE),FALSE)</f>
        <v>2.1923912282594968</v>
      </c>
      <c r="AH702" s="19">
        <f>$I702*AH$19^0.5/VLOOKUP($O702,AProperties!$AY$8:$BG$1007,VLOOKUP(Span,Data!$N$4:$Y$11,Data!$Y$1,FALSE),FALSE)</f>
        <v>2.3680531766356192</v>
      </c>
      <c r="AI702" s="19">
        <f>$I702*AI$19^0.5/VLOOKUP($O702,AProperties!$AY$8:$BG$1007,VLOOKUP(Span,Data!$N$4:$Y$11,Data!$Y$1,FALSE),FALSE)</f>
        <v>2.531555331609189</v>
      </c>
      <c r="AJ702" s="19">
        <f>$I702*AJ$19^0.5/VLOOKUP($O702,AProperties!$AY$8:$BG$1007,VLOOKUP(Span,Data!$N$4:$Y$11,Data!$Y$1,FALSE),FALSE)</f>
        <v>2.6851199128947245</v>
      </c>
      <c r="AK702" s="19">
        <f>$I702*AK$19^0.5/VLOOKUP($O702,AProperties!$AY$8:$BG$1007,VLOOKUP(Span,Data!$N$4:$Y$11,Data!$Y$1,FALSE),FALSE)</f>
        <v>2.8303649051400841</v>
      </c>
      <c r="AL702" s="47">
        <f t="shared" si="89"/>
        <v>0.68300000000000005</v>
      </c>
    </row>
    <row r="703" spans="1:38" x14ac:dyDescent="0.25">
      <c r="A703" s="15">
        <v>0.68400000000000005</v>
      </c>
      <c r="B703" s="116">
        <f>VLOOKUP($A703,APropertiesDimless!$A$7:$I$1007,VLOOKUP(Span,Data!$N$4:$Y$11,Data!$Y$1,FALSE),FALSE)</f>
        <v>0.84988294984684709</v>
      </c>
      <c r="C703" s="6">
        <f t="shared" si="85"/>
        <v>1.1089414749234237</v>
      </c>
      <c r="D703" s="116">
        <f>VLOOKUP($A703,AProperties!$AE$8:$AM$1007,VLOOKUP(Span,Data!$N$4:$Y$11,Data!$Y$1,FALSE),FALSE)</f>
        <v>0.79521584850702254</v>
      </c>
      <c r="E703" s="116">
        <f t="shared" si="86"/>
        <v>1.4123134483892541</v>
      </c>
      <c r="F703" s="6">
        <f t="shared" si="90"/>
        <v>2.2956756601316162</v>
      </c>
      <c r="G703" s="9"/>
      <c r="H703" s="15">
        <f t="shared" si="87"/>
        <v>0.68400000000000005</v>
      </c>
      <c r="I703" s="6">
        <f>VLOOKUP(H703,AProperties!$AO$8:$AW$1007,VLOOKUP(Span,Data!$N$4:$Y$11,Data!$Y$1,FALSE),FALSE)^(2/3)</f>
        <v>0.43270738677970538</v>
      </c>
      <c r="J703" s="15">
        <f>$I703*(Slope^0.5)/VLOOKUP($H703,AProperties!$AY$8:$BG$1007,VLOOKUP(Span,Data!$N$4:$Y$11,Data!$Y$1,FALSE),FALSE)</f>
        <v>1.551022603474518</v>
      </c>
      <c r="K703" s="15">
        <f>$J703*VLOOKUP($H703,AProperties!$A$8:$I$1007,VLOOKUP(Span,Data!$N$4:$Y$11,Data!$Y$1,FALSE),FALSE)</f>
        <v>1.1963424707956847</v>
      </c>
      <c r="L703" s="15">
        <f t="shared" si="91"/>
        <v>1.551022603474518</v>
      </c>
      <c r="M703" s="15">
        <f t="shared" si="92"/>
        <v>0.68400000000000005</v>
      </c>
      <c r="O703" s="28">
        <f t="shared" si="88"/>
        <v>0.68400000000000005</v>
      </c>
      <c r="P703" s="19">
        <f>AA703*VLOOKUP($O703,AProperties!$A$8:$I$1007,VLOOKUP(Span,Data!$N$4:$Y$11,Data!$Y$1,FALSE),FALSE)</f>
        <v>0.48840476851165221</v>
      </c>
      <c r="Q703" s="19">
        <f>AB703*VLOOKUP($O703,AProperties!$A$8:$I$1007,VLOOKUP(Span,Data!$N$4:$Y$11,Data!$Y$1,FALSE),FALSE)</f>
        <v>0.69070864755687056</v>
      </c>
      <c r="R703" s="19">
        <f>AC703*VLOOKUP($O703,AProperties!$A$8:$I$1007,VLOOKUP(Span,Data!$N$4:$Y$11,Data!$Y$1,FALSE),FALSE)</f>
        <v>0.97680953702330442</v>
      </c>
      <c r="S703" s="19">
        <f>AD703*VLOOKUP($O703,AProperties!$A$8:$I$1007,VLOOKUP(Span,Data!$N$4:$Y$11,Data!$Y$1,FALSE),FALSE)</f>
        <v>1.1963424707956847</v>
      </c>
      <c r="T703" s="19">
        <f>AE703*VLOOKUP($O703,AProperties!$A$8:$I$1007,VLOOKUP(Span,Data!$N$4:$Y$11,Data!$Y$1,FALSE),FALSE)</f>
        <v>1.3814172951137411</v>
      </c>
      <c r="U703" s="19">
        <f>AF703*VLOOKUP($O703,AProperties!$A$8:$I$1007,VLOOKUP(Span,Data!$N$4:$Y$11,Data!$Y$1,FALSE),FALSE)</f>
        <v>1.5444714885841064</v>
      </c>
      <c r="V703" s="19">
        <f>AG703*VLOOKUP($O703,AProperties!$A$8:$I$1007,VLOOKUP(Span,Data!$N$4:$Y$11,Data!$Y$1,FALSE),FALSE)</f>
        <v>1.6918837474421957</v>
      </c>
      <c r="W703" s="19">
        <f>AH703*VLOOKUP($O703,AProperties!$A$8:$I$1007,VLOOKUP(Span,Data!$N$4:$Y$11,Data!$Y$1,FALSE),FALSE)</f>
        <v>1.8274433098372405</v>
      </c>
      <c r="X703" s="19">
        <f>AI703*VLOOKUP($O703,AProperties!$A$8:$I$1007,VLOOKUP(Span,Data!$N$4:$Y$11,Data!$Y$1,FALSE),FALSE)</f>
        <v>1.9536190740466088</v>
      </c>
      <c r="Y703" s="19">
        <f>AJ703*VLOOKUP($O703,AProperties!$A$8:$I$1007,VLOOKUP(Span,Data!$N$4:$Y$11,Data!$Y$1,FALSE),FALSE)</f>
        <v>2.0721259426706111</v>
      </c>
      <c r="Z703" s="19">
        <f>AK703*VLOOKUP($O703,AProperties!$A$8:$I$1007,VLOOKUP(Span,Data!$N$4:$Y$11,Data!$Y$1,FALSE),FALSE)</f>
        <v>2.1842125258542064</v>
      </c>
      <c r="AA703" s="19">
        <f>$I703*AA$19^0.5/VLOOKUP($O703,AProperties!$AY$8:$BG$1007,VLOOKUP(Span,Data!$N$4:$Y$11,Data!$Y$1,FALSE),FALSE)</f>
        <v>0.63320232633928208</v>
      </c>
      <c r="AB703" s="19">
        <f>$I703*AB$19^0.5/VLOOKUP($O703,AProperties!$AY$8:$BG$1007,VLOOKUP(Span,Data!$N$4:$Y$11,Data!$Y$1,FALSE),FALSE)</f>
        <v>0.89548331763520728</v>
      </c>
      <c r="AC703" s="19">
        <f>$I703*AC$19^0.5/VLOOKUP($O703,AProperties!$AY$8:$BG$1007,VLOOKUP(Span,Data!$N$4:$Y$11,Data!$Y$1,FALSE),FALSE)</f>
        <v>1.2664046526785642</v>
      </c>
      <c r="AD703" s="19">
        <f>$I703*AD$19^0.5/VLOOKUP($O703,AProperties!$AY$8:$BG$1007,VLOOKUP(Span,Data!$N$4:$Y$11,Data!$Y$1,FALSE),FALSE)</f>
        <v>1.551022603474518</v>
      </c>
      <c r="AE703" s="19">
        <f>$I703*AE$19^0.5/VLOOKUP($O703,AProperties!$AY$8:$BG$1007,VLOOKUP(Span,Data!$N$4:$Y$11,Data!$Y$1,FALSE),FALSE)</f>
        <v>1.7909666352704146</v>
      </c>
      <c r="AF703" s="19">
        <f>$I703*AF$19^0.5/VLOOKUP($O703,AProperties!$AY$8:$BG$1007,VLOOKUP(Span,Data!$N$4:$Y$11,Data!$Y$1,FALSE),FALSE)</f>
        <v>2.0023615709493594</v>
      </c>
      <c r="AG703" s="19">
        <f>$I703*AG$19^0.5/VLOOKUP($O703,AProperties!$AY$8:$BG$1007,VLOOKUP(Span,Data!$N$4:$Y$11,Data!$Y$1,FALSE),FALSE)</f>
        <v>2.1934772013808908</v>
      </c>
      <c r="AH703" s="19">
        <f>$I703*AH$19^0.5/VLOOKUP($O703,AProperties!$AY$8:$BG$1007,VLOOKUP(Span,Data!$N$4:$Y$11,Data!$Y$1,FALSE),FALSE)</f>
        <v>2.3692261616698187</v>
      </c>
      <c r="AI703" s="19">
        <f>$I703*AI$19^0.5/VLOOKUP($O703,AProperties!$AY$8:$BG$1007,VLOOKUP(Span,Data!$N$4:$Y$11,Data!$Y$1,FALSE),FALSE)</f>
        <v>2.5328093053571283</v>
      </c>
      <c r="AJ703" s="19">
        <f>$I703*AJ$19^0.5/VLOOKUP($O703,AProperties!$AY$8:$BG$1007,VLOOKUP(Span,Data!$N$4:$Y$11,Data!$Y$1,FALSE),FALSE)</f>
        <v>2.6864499529056212</v>
      </c>
      <c r="AK703" s="19">
        <f>$I703*AK$19^0.5/VLOOKUP($O703,AProperties!$AY$8:$BG$1007,VLOOKUP(Span,Data!$N$4:$Y$11,Data!$Y$1,FALSE),FALSE)</f>
        <v>2.8317668904112807</v>
      </c>
      <c r="AL703" s="47">
        <f t="shared" si="89"/>
        <v>0.68400000000000005</v>
      </c>
    </row>
    <row r="704" spans="1:38" x14ac:dyDescent="0.25">
      <c r="A704" s="15">
        <v>0.68500000000000005</v>
      </c>
      <c r="B704" s="116">
        <f>VLOOKUP($A704,APropertiesDimless!$A$7:$I$1007,VLOOKUP(Span,Data!$N$4:$Y$11,Data!$Y$1,FALSE),FALSE)</f>
        <v>0.85196246490280603</v>
      </c>
      <c r="C704" s="6">
        <f t="shared" si="85"/>
        <v>1.110981232451403</v>
      </c>
      <c r="D704" s="116">
        <f>VLOOKUP($A704,AProperties!$AE$8:$AM$1007,VLOOKUP(Span,Data!$N$4:$Y$11,Data!$Y$1,FALSE),FALSE)</f>
        <v>0.79615093255162639</v>
      </c>
      <c r="E704" s="116">
        <f t="shared" si="86"/>
        <v>1.4164334738214828</v>
      </c>
      <c r="F704" s="6">
        <f t="shared" si="90"/>
        <v>2.301185258681596</v>
      </c>
      <c r="G704" s="9"/>
      <c r="H704" s="15">
        <f t="shared" si="87"/>
        <v>0.68500000000000005</v>
      </c>
      <c r="I704" s="6">
        <f>VLOOKUP(H704,AProperties!$AO$8:$AW$1007,VLOOKUP(Span,Data!$N$4:$Y$11,Data!$Y$1,FALSE),FALSE)^(2/3)</f>
        <v>0.43281743638353409</v>
      </c>
      <c r="J704" s="15">
        <f>$I704*(Slope^0.5)/VLOOKUP($H704,AProperties!$AY$8:$BG$1007,VLOOKUP(Span,Data!$N$4:$Y$11,Data!$Y$1,FALSE),FALSE)</f>
        <v>1.5517875346307659</v>
      </c>
      <c r="K704" s="15">
        <f>$J704*VLOOKUP($H704,AProperties!$A$8:$I$1007,VLOOKUP(Span,Data!$N$4:$Y$11,Data!$Y$1,FALSE),FALSE)</f>
        <v>1.1983399387448346</v>
      </c>
      <c r="L704" s="15">
        <f t="shared" si="91"/>
        <v>1.5517875346307659</v>
      </c>
      <c r="M704" s="15">
        <f t="shared" si="92"/>
        <v>0.68500000000000005</v>
      </c>
      <c r="O704" s="28">
        <f t="shared" si="88"/>
        <v>0.68500000000000005</v>
      </c>
      <c r="P704" s="19">
        <f>AA704*VLOOKUP($O704,AProperties!$A$8:$I$1007,VLOOKUP(Span,Data!$N$4:$Y$11,Data!$Y$1,FALSE),FALSE)</f>
        <v>0.48922023138714898</v>
      </c>
      <c r="Q704" s="19">
        <f>AB704*VLOOKUP($O704,AProperties!$A$8:$I$1007,VLOOKUP(Span,Data!$N$4:$Y$11,Data!$Y$1,FALSE),FALSE)</f>
        <v>0.69186188621500988</v>
      </c>
      <c r="R704" s="19">
        <f>AC704*VLOOKUP($O704,AProperties!$A$8:$I$1007,VLOOKUP(Span,Data!$N$4:$Y$11,Data!$Y$1,FALSE),FALSE)</f>
        <v>0.97844046277429797</v>
      </c>
      <c r="S704" s="19">
        <f>AD704*VLOOKUP($O704,AProperties!$A$8:$I$1007,VLOOKUP(Span,Data!$N$4:$Y$11,Data!$Y$1,FALSE),FALSE)</f>
        <v>1.1983399387448346</v>
      </c>
      <c r="T704" s="19">
        <f>AE704*VLOOKUP($O704,AProperties!$A$8:$I$1007,VLOOKUP(Span,Data!$N$4:$Y$11,Data!$Y$1,FALSE),FALSE)</f>
        <v>1.3837237724300198</v>
      </c>
      <c r="U704" s="19">
        <f>AF704*VLOOKUP($O704,AProperties!$A$8:$I$1007,VLOOKUP(Span,Data!$N$4:$Y$11,Data!$Y$1,FALSE),FALSE)</f>
        <v>1.5470502086179867</v>
      </c>
      <c r="V704" s="19">
        <f>AG704*VLOOKUP($O704,AProperties!$A$8:$I$1007,VLOOKUP(Span,Data!$N$4:$Y$11,Data!$Y$1,FALSE),FALSE)</f>
        <v>1.6947085937062891</v>
      </c>
      <c r="W704" s="19">
        <f>AH704*VLOOKUP($O704,AProperties!$A$8:$I$1007,VLOOKUP(Span,Data!$N$4:$Y$11,Data!$Y$1,FALSE),FALSE)</f>
        <v>1.8304944925289832</v>
      </c>
      <c r="X704" s="19">
        <f>AI704*VLOOKUP($O704,AProperties!$A$8:$I$1007,VLOOKUP(Span,Data!$N$4:$Y$11,Data!$Y$1,FALSE),FALSE)</f>
        <v>1.9568809255485959</v>
      </c>
      <c r="Y704" s="19">
        <f>AJ704*VLOOKUP($O704,AProperties!$A$8:$I$1007,VLOOKUP(Span,Data!$N$4:$Y$11,Data!$Y$1,FALSE),FALSE)</f>
        <v>2.0755856586450294</v>
      </c>
      <c r="Z704" s="19">
        <f>AK704*VLOOKUP($O704,AProperties!$A$8:$I$1007,VLOOKUP(Span,Data!$N$4:$Y$11,Data!$Y$1,FALSE),FALSE)</f>
        <v>2.1878593866996829</v>
      </c>
      <c r="AA704" s="19">
        <f>$I704*AA$19^0.5/VLOOKUP($O704,AProperties!$AY$8:$BG$1007,VLOOKUP(Span,Data!$N$4:$Y$11,Data!$Y$1,FALSE),FALSE)</f>
        <v>0.6335146081761428</v>
      </c>
      <c r="AB704" s="19">
        <f>$I704*AB$19^0.5/VLOOKUP($O704,AProperties!$AY$8:$BG$1007,VLOOKUP(Span,Data!$N$4:$Y$11,Data!$Y$1,FALSE),FALSE)</f>
        <v>0.89592495084417845</v>
      </c>
      <c r="AC704" s="19">
        <f>$I704*AC$19^0.5/VLOOKUP($O704,AProperties!$AY$8:$BG$1007,VLOOKUP(Span,Data!$N$4:$Y$11,Data!$Y$1,FALSE),FALSE)</f>
        <v>1.2670292163522856</v>
      </c>
      <c r="AD704" s="19">
        <f>$I704*AD$19^0.5/VLOOKUP($O704,AProperties!$AY$8:$BG$1007,VLOOKUP(Span,Data!$N$4:$Y$11,Data!$Y$1,FALSE),FALSE)</f>
        <v>1.5517875346307659</v>
      </c>
      <c r="AE704" s="19">
        <f>$I704*AE$19^0.5/VLOOKUP($O704,AProperties!$AY$8:$BG$1007,VLOOKUP(Span,Data!$N$4:$Y$11,Data!$Y$1,FALSE),FALSE)</f>
        <v>1.7918499016883569</v>
      </c>
      <c r="AF704" s="19">
        <f>$I704*AF$19^0.5/VLOOKUP($O704,AProperties!$AY$8:$BG$1007,VLOOKUP(Span,Data!$N$4:$Y$11,Data!$Y$1,FALSE),FALSE)</f>
        <v>2.0033490928257405</v>
      </c>
      <c r="AG704" s="19">
        <f>$I704*AG$19^0.5/VLOOKUP($O704,AProperties!$AY$8:$BG$1007,VLOOKUP(Span,Data!$N$4:$Y$11,Data!$Y$1,FALSE),FALSE)</f>
        <v>2.1945589773963383</v>
      </c>
      <c r="AH704" s="19">
        <f>$I704*AH$19^0.5/VLOOKUP($O704,AProperties!$AY$8:$BG$1007,VLOOKUP(Span,Data!$N$4:$Y$11,Data!$Y$1,FALSE),FALSE)</f>
        <v>2.3703946133114644</v>
      </c>
      <c r="AI704" s="19">
        <f>$I704*AI$19^0.5/VLOOKUP($O704,AProperties!$AY$8:$BG$1007,VLOOKUP(Span,Data!$N$4:$Y$11,Data!$Y$1,FALSE),FALSE)</f>
        <v>2.5340584327045712</v>
      </c>
      <c r="AJ704" s="19">
        <f>$I704*AJ$19^0.5/VLOOKUP($O704,AProperties!$AY$8:$BG$1007,VLOOKUP(Span,Data!$N$4:$Y$11,Data!$Y$1,FALSE),FALSE)</f>
        <v>2.6877748525325353</v>
      </c>
      <c r="AK704" s="19">
        <f>$I704*AK$19^0.5/VLOOKUP($O704,AProperties!$AY$8:$BG$1007,VLOOKUP(Span,Data!$N$4:$Y$11,Data!$Y$1,FALSE),FALSE)</f>
        <v>2.8331634572419988</v>
      </c>
      <c r="AL704" s="47">
        <f t="shared" si="89"/>
        <v>0.68500000000000005</v>
      </c>
    </row>
    <row r="705" spans="1:38" x14ac:dyDescent="0.25">
      <c r="A705" s="15">
        <v>0.68600000000000005</v>
      </c>
      <c r="B705" s="116">
        <f>VLOOKUP($A705,APropertiesDimless!$A$7:$I$1007,VLOOKUP(Span,Data!$N$4:$Y$11,Data!$Y$1,FALSE),FALSE)</f>
        <v>0.85404909139480512</v>
      </c>
      <c r="C705" s="6">
        <f t="shared" si="85"/>
        <v>1.1130245456974026</v>
      </c>
      <c r="D705" s="116">
        <f>VLOOKUP($A705,AProperties!$AE$8:$AM$1007,VLOOKUP(Span,Data!$N$4:$Y$11,Data!$Y$1,FALSE),FALSE)</f>
        <v>0.79708482861974228</v>
      </c>
      <c r="E705" s="116">
        <f t="shared" si="86"/>
        <v>1.4205703813999941</v>
      </c>
      <c r="F705" s="6">
        <f t="shared" si="90"/>
        <v>2.3067041925506504</v>
      </c>
      <c r="G705" s="9"/>
      <c r="H705" s="15">
        <f t="shared" si="87"/>
        <v>0.68600000000000005</v>
      </c>
      <c r="I705" s="6">
        <f>VLOOKUP(H705,AProperties!$AO$8:$AW$1007,VLOOKUP(Span,Data!$N$4:$Y$11,Data!$Y$1,FALSE),FALSE)^(2/3)</f>
        <v>0.43292657630611453</v>
      </c>
      <c r="J705" s="15">
        <f>$I705*(Slope^0.5)/VLOOKUP($H705,AProperties!$AY$8:$BG$1007,VLOOKUP(Span,Data!$N$4:$Y$11,Data!$Y$1,FALSE),FALSE)</f>
        <v>1.5525494951199725</v>
      </c>
      <c r="K705" s="15">
        <f>$J705*VLOOKUP($H705,AProperties!$A$8:$I$1007,VLOOKUP(Span,Data!$N$4:$Y$11,Data!$Y$1,FALSE),FALSE)</f>
        <v>1.2003347085462832</v>
      </c>
      <c r="L705" s="15">
        <f t="shared" si="91"/>
        <v>1.5525494951199725</v>
      </c>
      <c r="M705" s="15">
        <f t="shared" si="92"/>
        <v>0.68600000000000005</v>
      </c>
      <c r="O705" s="28">
        <f t="shared" si="88"/>
        <v>0.68600000000000005</v>
      </c>
      <c r="P705" s="19">
        <f>AA705*VLOOKUP($O705,AProperties!$A$8:$I$1007,VLOOKUP(Span,Data!$N$4:$Y$11,Data!$Y$1,FALSE),FALSE)</f>
        <v>0.4900345927484594</v>
      </c>
      <c r="Q705" s="19">
        <f>AB705*VLOOKUP($O705,AProperties!$A$8:$I$1007,VLOOKUP(Span,Data!$N$4:$Y$11,Data!$Y$1,FALSE),FALSE)</f>
        <v>0.69301356709684758</v>
      </c>
      <c r="R705" s="19">
        <f>AC705*VLOOKUP($O705,AProperties!$A$8:$I$1007,VLOOKUP(Span,Data!$N$4:$Y$11,Data!$Y$1,FALSE),FALSE)</f>
        <v>0.98006918549691879</v>
      </c>
      <c r="S705" s="19">
        <f>AD705*VLOOKUP($O705,AProperties!$A$8:$I$1007,VLOOKUP(Span,Data!$N$4:$Y$11,Data!$Y$1,FALSE),FALSE)</f>
        <v>1.2003347085462832</v>
      </c>
      <c r="T705" s="19">
        <f>AE705*VLOOKUP($O705,AProperties!$A$8:$I$1007,VLOOKUP(Span,Data!$N$4:$Y$11,Data!$Y$1,FALSE),FALSE)</f>
        <v>1.3860271341936952</v>
      </c>
      <c r="U705" s="19">
        <f>AF705*VLOOKUP($O705,AProperties!$A$8:$I$1007,VLOOKUP(Span,Data!$N$4:$Y$11,Data!$Y$1,FALSE),FALSE)</f>
        <v>1.5496254453581626</v>
      </c>
      <c r="V705" s="19">
        <f>AG705*VLOOKUP($O705,AProperties!$A$8:$I$1007,VLOOKUP(Span,Data!$N$4:$Y$11,Data!$Y$1,FALSE),FALSE)</f>
        <v>1.6975296242133102</v>
      </c>
      <c r="W705" s="19">
        <f>AH705*VLOOKUP($O705,AProperties!$A$8:$I$1007,VLOOKUP(Span,Data!$N$4:$Y$11,Data!$Y$1,FALSE),FALSE)</f>
        <v>1.8335415537320332</v>
      </c>
      <c r="X705" s="19">
        <f>AI705*VLOOKUP($O705,AProperties!$A$8:$I$1007,VLOOKUP(Span,Data!$N$4:$Y$11,Data!$Y$1,FALSE),FALSE)</f>
        <v>1.9601383709938376</v>
      </c>
      <c r="Y705" s="19">
        <f>AJ705*VLOOKUP($O705,AProperties!$A$8:$I$1007,VLOOKUP(Span,Data!$N$4:$Y$11,Data!$Y$1,FALSE),FALSE)</f>
        <v>2.0790407012905425</v>
      </c>
      <c r="Z705" s="19">
        <f>AK705*VLOOKUP($O705,AProperties!$A$8:$I$1007,VLOOKUP(Span,Data!$N$4:$Y$11,Data!$Y$1,FALSE),FALSE)</f>
        <v>2.1915013214239614</v>
      </c>
      <c r="AA705" s="19">
        <f>$I705*AA$19^0.5/VLOOKUP($O705,AProperties!$AY$8:$BG$1007,VLOOKUP(Span,Data!$N$4:$Y$11,Data!$Y$1,FALSE),FALSE)</f>
        <v>0.63382567724326244</v>
      </c>
      <c r="AB705" s="19">
        <f>$I705*AB$19^0.5/VLOOKUP($O705,AProperties!$AY$8:$BG$1007,VLOOKUP(Span,Data!$N$4:$Y$11,Data!$Y$1,FALSE),FALSE)</f>
        <v>0.89636486893773371</v>
      </c>
      <c r="AC705" s="19">
        <f>$I705*AC$19^0.5/VLOOKUP($O705,AProperties!$AY$8:$BG$1007,VLOOKUP(Span,Data!$N$4:$Y$11,Data!$Y$1,FALSE),FALSE)</f>
        <v>1.2676513544865249</v>
      </c>
      <c r="AD705" s="19">
        <f>$I705*AD$19^0.5/VLOOKUP($O705,AProperties!$AY$8:$BG$1007,VLOOKUP(Span,Data!$N$4:$Y$11,Data!$Y$1,FALSE),FALSE)</f>
        <v>1.5525494951199725</v>
      </c>
      <c r="AE705" s="19">
        <f>$I705*AE$19^0.5/VLOOKUP($O705,AProperties!$AY$8:$BG$1007,VLOOKUP(Span,Data!$N$4:$Y$11,Data!$Y$1,FALSE),FALSE)</f>
        <v>1.7927297378754674</v>
      </c>
      <c r="AF705" s="19">
        <f>$I705*AF$19^0.5/VLOOKUP($O705,AProperties!$AY$8:$BG$1007,VLOOKUP(Span,Data!$N$4:$Y$11,Data!$Y$1,FALSE),FALSE)</f>
        <v>2.0043327795874619</v>
      </c>
      <c r="AG705" s="19">
        <f>$I705*AG$19^0.5/VLOOKUP($O705,AProperties!$AY$8:$BG$1007,VLOOKUP(Span,Data!$N$4:$Y$11,Data!$Y$1,FALSE),FALSE)</f>
        <v>2.1956365522541668</v>
      </c>
      <c r="AH705" s="19">
        <f>$I705*AH$19^0.5/VLOOKUP($O705,AProperties!$AY$8:$BG$1007,VLOOKUP(Span,Data!$N$4:$Y$11,Data!$Y$1,FALSE),FALSE)</f>
        <v>2.371558527184249</v>
      </c>
      <c r="AI705" s="19">
        <f>$I705*AI$19^0.5/VLOOKUP($O705,AProperties!$AY$8:$BG$1007,VLOOKUP(Span,Data!$N$4:$Y$11,Data!$Y$1,FALSE),FALSE)</f>
        <v>2.5353027089730498</v>
      </c>
      <c r="AJ705" s="19">
        <f>$I705*AJ$19^0.5/VLOOKUP($O705,AProperties!$AY$8:$BG$1007,VLOOKUP(Span,Data!$N$4:$Y$11,Data!$Y$1,FALSE),FALSE)</f>
        <v>2.6890946068132009</v>
      </c>
      <c r="AK705" s="19">
        <f>$I705*AK$19^0.5/VLOOKUP($O705,AProperties!$AY$8:$BG$1007,VLOOKUP(Span,Data!$N$4:$Y$11,Data!$Y$1,FALSE),FALSE)</f>
        <v>2.8345546004015523</v>
      </c>
      <c r="AL705" s="47">
        <f t="shared" si="89"/>
        <v>0.68600000000000005</v>
      </c>
    </row>
    <row r="706" spans="1:38" x14ac:dyDescent="0.25">
      <c r="A706" s="15">
        <v>0.68700000000000006</v>
      </c>
      <c r="B706" s="116">
        <f>VLOOKUP($A706,APropertiesDimless!$A$7:$I$1007,VLOOKUP(Span,Data!$N$4:$Y$11,Data!$Y$1,FALSE),FALSE)</f>
        <v>0.85614288755550805</v>
      </c>
      <c r="C706" s="6">
        <f t="shared" si="85"/>
        <v>1.115071443777754</v>
      </c>
      <c r="D706" s="116">
        <f>VLOOKUP($A706,AProperties!$AE$8:$AM$1007,VLOOKUP(Span,Data!$N$4:$Y$11,Data!$Y$1,FALSE),FALSE)</f>
        <v>0.79801753331947567</v>
      </c>
      <c r="E706" s="116">
        <f t="shared" si="86"/>
        <v>1.424724262985124</v>
      </c>
      <c r="F706" s="6">
        <f t="shared" si="90"/>
        <v>2.3122325170020592</v>
      </c>
      <c r="G706" s="9"/>
      <c r="H706" s="15">
        <f t="shared" si="87"/>
        <v>0.68700000000000006</v>
      </c>
      <c r="I706" s="6">
        <f>VLOOKUP(H706,AProperties!$AO$8:$AW$1007,VLOOKUP(Span,Data!$N$4:$Y$11,Data!$Y$1,FALSE),FALSE)^(2/3)</f>
        <v>0.43303480589245252</v>
      </c>
      <c r="J706" s="15">
        <f>$I706*(Slope^0.5)/VLOOKUP($H706,AProperties!$AY$8:$BG$1007,VLOOKUP(Span,Data!$N$4:$Y$11,Data!$Y$1,FALSE),FALSE)</f>
        <v>1.5533084820383962</v>
      </c>
      <c r="K706" s="15">
        <f>$J706*VLOOKUP($H706,AProperties!$A$8:$I$1007,VLOOKUP(Span,Data!$N$4:$Y$11,Data!$Y$1,FALSE),FALSE)</f>
        <v>1.2023267621352156</v>
      </c>
      <c r="L706" s="15">
        <f t="shared" si="91"/>
        <v>1.5533084820383962</v>
      </c>
      <c r="M706" s="15">
        <f t="shared" si="92"/>
        <v>0.68700000000000006</v>
      </c>
      <c r="O706" s="28">
        <f t="shared" si="88"/>
        <v>0.68700000000000006</v>
      </c>
      <c r="P706" s="19">
        <f>AA706*VLOOKUP($O706,AProperties!$A$8:$I$1007,VLOOKUP(Span,Data!$N$4:$Y$11,Data!$Y$1,FALSE),FALSE)</f>
        <v>0.49084784522065356</v>
      </c>
      <c r="Q706" s="19">
        <f>AB706*VLOOKUP($O706,AProperties!$A$8:$I$1007,VLOOKUP(Span,Data!$N$4:$Y$11,Data!$Y$1,FALSE),FALSE)</f>
        <v>0.69416367977265803</v>
      </c>
      <c r="R706" s="19">
        <f>AC706*VLOOKUP($O706,AProperties!$A$8:$I$1007,VLOOKUP(Span,Data!$N$4:$Y$11,Data!$Y$1,FALSE),FALSE)</f>
        <v>0.98169569044130711</v>
      </c>
      <c r="S706" s="19">
        <f>AD706*VLOOKUP($O706,AProperties!$A$8:$I$1007,VLOOKUP(Span,Data!$N$4:$Y$11,Data!$Y$1,FALSE),FALSE)</f>
        <v>1.2023267621352156</v>
      </c>
      <c r="T706" s="19">
        <f>AE706*VLOOKUP($O706,AProperties!$A$8:$I$1007,VLOOKUP(Span,Data!$N$4:$Y$11,Data!$Y$1,FALSE),FALSE)</f>
        <v>1.3883273595453161</v>
      </c>
      <c r="U706" s="19">
        <f>AF706*VLOOKUP($O706,AProperties!$A$8:$I$1007,VLOOKUP(Span,Data!$N$4:$Y$11,Data!$Y$1,FALSE),FALSE)</f>
        <v>1.5521971754830592</v>
      </c>
      <c r="V706" s="19">
        <f>AG706*VLOOKUP($O706,AProperties!$A$8:$I$1007,VLOOKUP(Span,Data!$N$4:$Y$11,Data!$Y$1,FALSE),FALSE)</f>
        <v>1.7003468134157524</v>
      </c>
      <c r="W706" s="19">
        <f>AH706*VLOOKUP($O706,AProperties!$A$8:$I$1007,VLOOKUP(Span,Data!$N$4:$Y$11,Data!$Y$1,FALSE),FALSE)</f>
        <v>1.8365844658519308</v>
      </c>
      <c r="X706" s="19">
        <f>AI706*VLOOKUP($O706,AProperties!$A$8:$I$1007,VLOOKUP(Span,Data!$N$4:$Y$11,Data!$Y$1,FALSE),FALSE)</f>
        <v>1.9633913808826142</v>
      </c>
      <c r="Y706" s="19">
        <f>AJ706*VLOOKUP($O706,AProperties!$A$8:$I$1007,VLOOKUP(Span,Data!$N$4:$Y$11,Data!$Y$1,FALSE),FALSE)</f>
        <v>2.0824910393179739</v>
      </c>
      <c r="Z706" s="19">
        <f>AK706*VLOOKUP($O706,AProperties!$A$8:$I$1007,VLOOKUP(Span,Data!$N$4:$Y$11,Data!$Y$1,FALSE),FALSE)</f>
        <v>2.1951382970453532</v>
      </c>
      <c r="AA706" s="19">
        <f>$I706*AA$19^0.5/VLOOKUP($O706,AProperties!$AY$8:$BG$1007,VLOOKUP(Span,Data!$N$4:$Y$11,Data!$Y$1,FALSE),FALSE)</f>
        <v>0.63413553235519349</v>
      </c>
      <c r="AB706" s="19">
        <f>$I706*AB$19^0.5/VLOOKUP($O706,AProperties!$AY$8:$BG$1007,VLOOKUP(Span,Data!$N$4:$Y$11,Data!$Y$1,FALSE),FALSE)</f>
        <v>0.8968030702393972</v>
      </c>
      <c r="AC706" s="19">
        <f>$I706*AC$19^0.5/VLOOKUP($O706,AProperties!$AY$8:$BG$1007,VLOOKUP(Span,Data!$N$4:$Y$11,Data!$Y$1,FALSE),FALSE)</f>
        <v>1.268271064710387</v>
      </c>
      <c r="AD706" s="19">
        <f>$I706*AD$19^0.5/VLOOKUP($O706,AProperties!$AY$8:$BG$1007,VLOOKUP(Span,Data!$N$4:$Y$11,Data!$Y$1,FALSE),FALSE)</f>
        <v>1.5533084820383962</v>
      </c>
      <c r="AE706" s="19">
        <f>$I706*AE$19^0.5/VLOOKUP($O706,AProperties!$AY$8:$BG$1007,VLOOKUP(Span,Data!$N$4:$Y$11,Data!$Y$1,FALSE),FALSE)</f>
        <v>1.7936061404787944</v>
      </c>
      <c r="AF706" s="19">
        <f>$I706*AF$19^0.5/VLOOKUP($O706,AProperties!$AY$8:$BG$1007,VLOOKUP(Span,Data!$N$4:$Y$11,Data!$Y$1,FALSE),FALSE)</f>
        <v>2.0053126274858109</v>
      </c>
      <c r="AG706" s="19">
        <f>$I706*AG$19^0.5/VLOOKUP($O706,AProperties!$AY$8:$BG$1007,VLOOKUP(Span,Data!$N$4:$Y$11,Data!$Y$1,FALSE),FALSE)</f>
        <v>2.1967099218478654</v>
      </c>
      <c r="AH706" s="19">
        <f>$I706*AH$19^0.5/VLOOKUP($O706,AProperties!$AY$8:$BG$1007,VLOOKUP(Span,Data!$N$4:$Y$11,Data!$Y$1,FALSE),FALSE)</f>
        <v>2.3727178988526356</v>
      </c>
      <c r="AI706" s="19">
        <f>$I706*AI$19^0.5/VLOOKUP($O706,AProperties!$AY$8:$BG$1007,VLOOKUP(Span,Data!$N$4:$Y$11,Data!$Y$1,FALSE),FALSE)</f>
        <v>2.5365421294207739</v>
      </c>
      <c r="AJ706" s="19">
        <f>$I706*AJ$19^0.5/VLOOKUP($O706,AProperties!$AY$8:$BG$1007,VLOOKUP(Span,Data!$N$4:$Y$11,Data!$Y$1,FALSE),FALSE)</f>
        <v>2.6904092107181912</v>
      </c>
      <c r="AK706" s="19">
        <f>$I706*AK$19^0.5/VLOOKUP($O706,AProperties!$AY$8:$BG$1007,VLOOKUP(Span,Data!$N$4:$Y$11,Data!$Y$1,FALSE),FALSE)</f>
        <v>2.8359403145884601</v>
      </c>
      <c r="AL706" s="47">
        <f t="shared" si="89"/>
        <v>0.68700000000000006</v>
      </c>
    </row>
    <row r="707" spans="1:38" x14ac:dyDescent="0.25">
      <c r="A707" s="15">
        <v>0.68799999999999994</v>
      </c>
      <c r="B707" s="116">
        <f>VLOOKUP($A707,APropertiesDimless!$A$7:$I$1007,VLOOKUP(Span,Data!$N$4:$Y$11,Data!$Y$1,FALSE),FALSE)</f>
        <v>0.858243912270655</v>
      </c>
      <c r="C707" s="6">
        <f t="shared" si="85"/>
        <v>1.1171219561353274</v>
      </c>
      <c r="D707" s="116">
        <f>VLOOKUP($A707,AProperties!$AE$8:$AM$1007,VLOOKUP(Span,Data!$N$4:$Y$11,Data!$Y$1,FALSE),FALSE)</f>
        <v>0.79894904324591742</v>
      </c>
      <c r="E707" s="116">
        <f t="shared" si="86"/>
        <v>1.428895211431773</v>
      </c>
      <c r="F707" s="6">
        <f t="shared" si="90"/>
        <v>2.3177702879770647</v>
      </c>
      <c r="G707" s="9"/>
      <c r="H707" s="15">
        <f t="shared" si="87"/>
        <v>0.68799999999999994</v>
      </c>
      <c r="I707" s="6">
        <f>VLOOKUP(H707,AProperties!$AO$8:$AW$1007,VLOOKUP(Span,Data!$N$4:$Y$11,Data!$Y$1,FALSE),FALSE)^(2/3)</f>
        <v>0.43314212447403394</v>
      </c>
      <c r="J707" s="15">
        <f>$I707*(Slope^0.5)/VLOOKUP($H707,AProperties!$AY$8:$BG$1007,VLOOKUP(Span,Data!$N$4:$Y$11,Data!$Y$1,FALSE),FALSE)</f>
        <v>1.5540644924432381</v>
      </c>
      <c r="K707" s="15">
        <f>$J707*VLOOKUP($H707,AProperties!$A$8:$I$1007,VLOOKUP(Span,Data!$N$4:$Y$11,Data!$Y$1,FALSE),FALSE)</f>
        <v>1.204316081397026</v>
      </c>
      <c r="L707" s="15">
        <f t="shared" si="91"/>
        <v>1.5540644924432381</v>
      </c>
      <c r="M707" s="15">
        <f t="shared" si="92"/>
        <v>0.68799999999999994</v>
      </c>
      <c r="O707" s="28">
        <f t="shared" si="88"/>
        <v>0.68799999999999994</v>
      </c>
      <c r="P707" s="19">
        <f>AA707*VLOOKUP($O707,AProperties!$A$8:$I$1007,VLOOKUP(Span,Data!$N$4:$Y$11,Data!$Y$1,FALSE),FALSE)</f>
        <v>0.49165998140847433</v>
      </c>
      <c r="Q707" s="19">
        <f>AB707*VLOOKUP($O707,AProperties!$A$8:$I$1007,VLOOKUP(Span,Data!$N$4:$Y$11,Data!$Y$1,FALSE),FALSE)</f>
        <v>0.69531221378396824</v>
      </c>
      <c r="R707" s="19">
        <f>AC707*VLOOKUP($O707,AProperties!$A$8:$I$1007,VLOOKUP(Span,Data!$N$4:$Y$11,Data!$Y$1,FALSE),FALSE)</f>
        <v>0.98331996281694867</v>
      </c>
      <c r="S707" s="19">
        <f>AD707*VLOOKUP($O707,AProperties!$A$8:$I$1007,VLOOKUP(Span,Data!$N$4:$Y$11,Data!$Y$1,FALSE),FALSE)</f>
        <v>1.204316081397026</v>
      </c>
      <c r="T707" s="19">
        <f>AE707*VLOOKUP($O707,AProperties!$A$8:$I$1007,VLOOKUP(Span,Data!$N$4:$Y$11,Data!$Y$1,FALSE),FALSE)</f>
        <v>1.3906244275679365</v>
      </c>
      <c r="U707" s="19">
        <f>AF707*VLOOKUP($O707,AProperties!$A$8:$I$1007,VLOOKUP(Span,Data!$N$4:$Y$11,Data!$Y$1,FALSE),FALSE)</f>
        <v>1.5547653756068192</v>
      </c>
      <c r="V707" s="19">
        <f>AG707*VLOOKUP($O707,AProperties!$A$8:$I$1007,VLOOKUP(Span,Data!$N$4:$Y$11,Data!$Y$1,FALSE),FALSE)</f>
        <v>1.7031601356956947</v>
      </c>
      <c r="W707" s="19">
        <f>AH707*VLOOKUP($O707,AProperties!$A$8:$I$1007,VLOOKUP(Span,Data!$N$4:$Y$11,Data!$Y$1,FALSE),FALSE)</f>
        <v>1.839623201218157</v>
      </c>
      <c r="X707" s="19">
        <f>AI707*VLOOKUP($O707,AProperties!$A$8:$I$1007,VLOOKUP(Span,Data!$N$4:$Y$11,Data!$Y$1,FALSE),FALSE)</f>
        <v>1.9666399256338973</v>
      </c>
      <c r="Y707" s="19">
        <f>AJ707*VLOOKUP($O707,AProperties!$A$8:$I$1007,VLOOKUP(Span,Data!$N$4:$Y$11,Data!$Y$1,FALSE),FALSE)</f>
        <v>2.0859366413519047</v>
      </c>
      <c r="Z707" s="19">
        <f>AK707*VLOOKUP($O707,AProperties!$A$8:$I$1007,VLOOKUP(Span,Data!$N$4:$Y$11,Data!$Y$1,FALSE),FALSE)</f>
        <v>2.1987702804912632</v>
      </c>
      <c r="AA707" s="19">
        <f>$I707*AA$19^0.5/VLOOKUP($O707,AProperties!$AY$8:$BG$1007,VLOOKUP(Span,Data!$N$4:$Y$11,Data!$Y$1,FALSE),FALSE)</f>
        <v>0.63444417231054284</v>
      </c>
      <c r="AB707" s="19">
        <f>$I707*AB$19^0.5/VLOOKUP($O707,AProperties!$AY$8:$BG$1007,VLOOKUP(Span,Data!$N$4:$Y$11,Data!$Y$1,FALSE),FALSE)</f>
        <v>0.89723955305014269</v>
      </c>
      <c r="AC707" s="19">
        <f>$I707*AC$19^0.5/VLOOKUP($O707,AProperties!$AY$8:$BG$1007,VLOOKUP(Span,Data!$N$4:$Y$11,Data!$Y$1,FALSE),FALSE)</f>
        <v>1.2688883446210857</v>
      </c>
      <c r="AD707" s="19">
        <f>$I707*AD$19^0.5/VLOOKUP($O707,AProperties!$AY$8:$BG$1007,VLOOKUP(Span,Data!$N$4:$Y$11,Data!$Y$1,FALSE),FALSE)</f>
        <v>1.5540644924432381</v>
      </c>
      <c r="AE707" s="19">
        <f>$I707*AE$19^0.5/VLOOKUP($O707,AProperties!$AY$8:$BG$1007,VLOOKUP(Span,Data!$N$4:$Y$11,Data!$Y$1,FALSE),FALSE)</f>
        <v>1.7944791061002854</v>
      </c>
      <c r="AF707" s="19">
        <f>$I707*AF$19^0.5/VLOOKUP($O707,AProperties!$AY$8:$BG$1007,VLOOKUP(Span,Data!$N$4:$Y$11,Data!$Y$1,FALSE),FALSE)</f>
        <v>2.0062886327216476</v>
      </c>
      <c r="AG707" s="19">
        <f>$I707*AG$19^0.5/VLOOKUP($O707,AProperties!$AY$8:$BG$1007,VLOOKUP(Span,Data!$N$4:$Y$11,Data!$Y$1,FALSE),FALSE)</f>
        <v>2.1977790820156877</v>
      </c>
      <c r="AH707" s="19">
        <f>$I707*AH$19^0.5/VLOOKUP($O707,AProperties!$AY$8:$BG$1007,VLOOKUP(Span,Data!$N$4:$Y$11,Data!$Y$1,FALSE),FALSE)</f>
        <v>2.3738727238214223</v>
      </c>
      <c r="AI707" s="19">
        <f>$I707*AI$19^0.5/VLOOKUP($O707,AProperties!$AY$8:$BG$1007,VLOOKUP(Span,Data!$N$4:$Y$11,Data!$Y$1,FALSE),FALSE)</f>
        <v>2.5377766892421714</v>
      </c>
      <c r="AJ707" s="19">
        <f>$I707*AJ$19^0.5/VLOOKUP($O707,AProperties!$AY$8:$BG$1007,VLOOKUP(Span,Data!$N$4:$Y$11,Data!$Y$1,FALSE),FALSE)</f>
        <v>2.6917186591504279</v>
      </c>
      <c r="AK707" s="19">
        <f>$I707*AK$19^0.5/VLOOKUP($O707,AProperties!$AY$8:$BG$1007,VLOOKUP(Span,Data!$N$4:$Y$11,Data!$Y$1,FALSE),FALSE)</f>
        <v>2.8373205944299276</v>
      </c>
      <c r="AL707" s="47">
        <f t="shared" si="89"/>
        <v>0.68799999999999994</v>
      </c>
    </row>
    <row r="708" spans="1:38" x14ac:dyDescent="0.25">
      <c r="A708" s="15">
        <v>0.68899999999999995</v>
      </c>
      <c r="B708" s="116">
        <f>VLOOKUP($A708,APropertiesDimless!$A$7:$I$1007,VLOOKUP(Span,Data!$N$4:$Y$11,Data!$Y$1,FALSE),FALSE)</f>
        <v>0.86035222508853926</v>
      </c>
      <c r="C708" s="6">
        <f t="shared" si="85"/>
        <v>1.1191761125442696</v>
      </c>
      <c r="D708" s="116">
        <f>VLOOKUP($A708,AProperties!$AE$8:$AM$1007,VLOOKUP(Span,Data!$N$4:$Y$11,Data!$Y$1,FALSE),FALSE)</f>
        <v>0.79987935498104135</v>
      </c>
      <c r="E708" s="116">
        <f t="shared" si="86"/>
        <v>1.4330833206043796</v>
      </c>
      <c r="F708" s="6">
        <f t="shared" si="90"/>
        <v>2.3233175621043425</v>
      </c>
      <c r="G708" s="9"/>
      <c r="H708" s="15">
        <f t="shared" si="87"/>
        <v>0.68899999999999995</v>
      </c>
      <c r="I708" s="6">
        <f>VLOOKUP(H708,AProperties!$AO$8:$AW$1007,VLOOKUP(Span,Data!$N$4:$Y$11,Data!$Y$1,FALSE),FALSE)^(2/3)</f>
        <v>0.43324853136872832</v>
      </c>
      <c r="J708" s="15">
        <f>$I708*(Slope^0.5)/VLOOKUP($H708,AProperties!$AY$8:$BG$1007,VLOOKUP(Span,Data!$N$4:$Y$11,Data!$Y$1,FALSE),FALSE)</f>
        <v>1.5548175233523422</v>
      </c>
      <c r="K708" s="15">
        <f>$J708*VLOOKUP($H708,AProperties!$A$8:$I$1007,VLOOKUP(Span,Data!$N$4:$Y$11,Data!$Y$1,FALSE),FALSE)</f>
        <v>1.2063026481668389</v>
      </c>
      <c r="L708" s="15">
        <f t="shared" si="91"/>
        <v>1.5548175233523422</v>
      </c>
      <c r="M708" s="15">
        <f t="shared" si="92"/>
        <v>0.68899999999999995</v>
      </c>
      <c r="O708" s="28">
        <f t="shared" si="88"/>
        <v>0.68899999999999995</v>
      </c>
      <c r="P708" s="19">
        <f>AA708*VLOOKUP($O708,AProperties!$A$8:$I$1007,VLOOKUP(Span,Data!$N$4:$Y$11,Data!$Y$1,FALSE),FALSE)</f>
        <v>0.49247099389614274</v>
      </c>
      <c r="Q708" s="19">
        <f>AB708*VLOOKUP($O708,AProperties!$A$8:$I$1007,VLOOKUP(Span,Data!$N$4:$Y$11,Data!$Y$1,FALSE),FALSE)</f>
        <v>0.69645915864328278</v>
      </c>
      <c r="R708" s="19">
        <f>AC708*VLOOKUP($O708,AProperties!$A$8:$I$1007,VLOOKUP(Span,Data!$N$4:$Y$11,Data!$Y$1,FALSE),FALSE)</f>
        <v>0.98494198779228548</v>
      </c>
      <c r="S708" s="19">
        <f>AD708*VLOOKUP($O708,AProperties!$A$8:$I$1007,VLOOKUP(Span,Data!$N$4:$Y$11,Data!$Y$1,FALSE),FALSE)</f>
        <v>1.2063026481668389</v>
      </c>
      <c r="T708" s="19">
        <f>AE708*VLOOKUP($O708,AProperties!$A$8:$I$1007,VLOOKUP(Span,Data!$N$4:$Y$11,Data!$Y$1,FALSE),FALSE)</f>
        <v>1.3929183172865656</v>
      </c>
      <c r="U708" s="19">
        <f>AF708*VLOOKUP($O708,AProperties!$A$8:$I$1007,VLOOKUP(Span,Data!$N$4:$Y$11,Data!$Y$1,FALSE),FALSE)</f>
        <v>1.5573300222786903</v>
      </c>
      <c r="V708" s="19">
        <f>AG708*VLOOKUP($O708,AProperties!$A$8:$I$1007,VLOOKUP(Span,Data!$N$4:$Y$11,Data!$Y$1,FALSE),FALSE)</f>
        <v>1.7059695653641236</v>
      </c>
      <c r="W708" s="19">
        <f>AH708*VLOOKUP($O708,AProperties!$A$8:$I$1007,VLOOKUP(Span,Data!$N$4:$Y$11,Data!$Y$1,FALSE),FALSE)</f>
        <v>1.842657732083407</v>
      </c>
      <c r="X708" s="19">
        <f>AI708*VLOOKUP($O708,AProperties!$A$8:$I$1007,VLOOKUP(Span,Data!$N$4:$Y$11,Data!$Y$1,FALSE),FALSE)</f>
        <v>1.969883975584571</v>
      </c>
      <c r="Y708" s="19">
        <f>AJ708*VLOOKUP($O708,AProperties!$A$8:$I$1007,VLOOKUP(Span,Data!$N$4:$Y$11,Data!$Y$1,FALSE),FALSE)</f>
        <v>2.0893774759298487</v>
      </c>
      <c r="Z708" s="19">
        <f>AK708*VLOOKUP($O708,AProperties!$A$8:$I$1007,VLOOKUP(Span,Data!$N$4:$Y$11,Data!$Y$1,FALSE),FALSE)</f>
        <v>2.2023972385973183</v>
      </c>
      <c r="AA708" s="19">
        <f>$I708*AA$19^0.5/VLOOKUP($O708,AProperties!$AY$8:$BG$1007,VLOOKUP(Span,Data!$N$4:$Y$11,Data!$Y$1,FALSE),FALSE)</f>
        <v>0.63475159589185115</v>
      </c>
      <c r="AB708" s="19">
        <f>$I708*AB$19^0.5/VLOOKUP($O708,AProperties!$AY$8:$BG$1007,VLOOKUP(Span,Data!$N$4:$Y$11,Data!$Y$1,FALSE),FALSE)</f>
        <v>0.89767431564822209</v>
      </c>
      <c r="AC708" s="19">
        <f>$I708*AC$19^0.5/VLOOKUP($O708,AProperties!$AY$8:$BG$1007,VLOOKUP(Span,Data!$N$4:$Y$11,Data!$Y$1,FALSE),FALSE)</f>
        <v>1.2695031917837023</v>
      </c>
      <c r="AD708" s="19">
        <f>$I708*AD$19^0.5/VLOOKUP($O708,AProperties!$AY$8:$BG$1007,VLOOKUP(Span,Data!$N$4:$Y$11,Data!$Y$1,FALSE),FALSE)</f>
        <v>1.5548175233523422</v>
      </c>
      <c r="AE708" s="19">
        <f>$I708*AE$19^0.5/VLOOKUP($O708,AProperties!$AY$8:$BG$1007,VLOOKUP(Span,Data!$N$4:$Y$11,Data!$Y$1,FALSE),FALSE)</f>
        <v>1.7953486312964442</v>
      </c>
      <c r="AF708" s="19">
        <f>$I708*AF$19^0.5/VLOOKUP($O708,AProperties!$AY$8:$BG$1007,VLOOKUP(Span,Data!$N$4:$Y$11,Data!$Y$1,FALSE),FALSE)</f>
        <v>2.0072607914450273</v>
      </c>
      <c r="AG708" s="19">
        <f>$I708*AG$19^0.5/VLOOKUP($O708,AProperties!$AY$8:$BG$1007,VLOOKUP(Span,Data!$N$4:$Y$11,Data!$Y$1,FALSE),FALSE)</f>
        <v>2.1988440285402291</v>
      </c>
      <c r="AH708" s="19">
        <f>$I708*AH$19^0.5/VLOOKUP($O708,AProperties!$AY$8:$BG$1007,VLOOKUP(Span,Data!$N$4:$Y$11,Data!$Y$1,FALSE),FALSE)</f>
        <v>2.3750229975352926</v>
      </c>
      <c r="AI708" s="19">
        <f>$I708*AI$19^0.5/VLOOKUP($O708,AProperties!$AY$8:$BG$1007,VLOOKUP(Span,Data!$N$4:$Y$11,Data!$Y$1,FALSE),FALSE)</f>
        <v>2.5390063835674046</v>
      </c>
      <c r="AJ708" s="19">
        <f>$I708*AJ$19^0.5/VLOOKUP($O708,AProperties!$AY$8:$BG$1007,VLOOKUP(Span,Data!$N$4:$Y$11,Data!$Y$1,FALSE),FALSE)</f>
        <v>2.6930229469446663</v>
      </c>
      <c r="AK708" s="19">
        <f>$I708*AK$19^0.5/VLOOKUP($O708,AProperties!$AY$8:$BG$1007,VLOOKUP(Span,Data!$N$4:$Y$11,Data!$Y$1,FALSE),FALSE)</f>
        <v>2.8386954344813105</v>
      </c>
      <c r="AL708" s="47">
        <f t="shared" si="89"/>
        <v>0.68899999999999995</v>
      </c>
    </row>
    <row r="709" spans="1:38" x14ac:dyDescent="0.25">
      <c r="A709" s="15">
        <v>0.69</v>
      </c>
      <c r="B709" s="116">
        <f>VLOOKUP($A709,APropertiesDimless!$A$7:$I$1007,VLOOKUP(Span,Data!$N$4:$Y$11,Data!$Y$1,FALSE),FALSE)</f>
        <v>0.86246788622963855</v>
      </c>
      <c r="C709" s="6">
        <f t="shared" si="85"/>
        <v>1.1212339431148193</v>
      </c>
      <c r="D709" s="116">
        <f>VLOOKUP($A709,AProperties!$AE$8:$AM$1007,VLOOKUP(Span,Data!$N$4:$Y$11,Data!$Y$1,FALSE),FALSE)</f>
        <v>0.80080846509359593</v>
      </c>
      <c r="E709" s="116">
        <f t="shared" si="86"/>
        <v>1.4372886853921294</v>
      </c>
      <c r="F709" s="6">
        <f t="shared" si="90"/>
        <v>2.3288743967095997</v>
      </c>
      <c r="G709" s="9"/>
      <c r="H709" s="15">
        <f t="shared" si="87"/>
        <v>0.69</v>
      </c>
      <c r="I709" s="6">
        <f>VLOOKUP(H709,AProperties!$AO$8:$AW$1007,VLOOKUP(Span,Data!$N$4:$Y$11,Data!$Y$1,FALSE),FALSE)^(2/3)</f>
        <v>0.43335402588069205</v>
      </c>
      <c r="J709" s="15">
        <f>$I709*(Slope^0.5)/VLOOKUP($H709,AProperties!$AY$8:$BG$1007,VLOOKUP(Span,Data!$N$4:$Y$11,Data!$Y$1,FALSE),FALSE)</f>
        <v>1.5555675717439101</v>
      </c>
      <c r="K709" s="15">
        <f>$J709*VLOOKUP($H709,AProperties!$A$8:$I$1007,VLOOKUP(Span,Data!$N$4:$Y$11,Data!$Y$1,FALSE),FALSE)</f>
        <v>1.2082864442290309</v>
      </c>
      <c r="L709" s="15">
        <f t="shared" si="91"/>
        <v>1.5555675717439101</v>
      </c>
      <c r="M709" s="15">
        <f t="shared" si="92"/>
        <v>0.69</v>
      </c>
      <c r="O709" s="28">
        <f t="shared" si="88"/>
        <v>0.69</v>
      </c>
      <c r="P709" s="19">
        <f>AA709*VLOOKUP($O709,AProperties!$A$8:$I$1007,VLOOKUP(Span,Data!$N$4:$Y$11,Data!$Y$1,FALSE),FALSE)</f>
        <v>0.49328087524716158</v>
      </c>
      <c r="Q709" s="19">
        <f>AB709*VLOOKUP($O709,AProperties!$A$8:$I$1007,VLOOKUP(Span,Data!$N$4:$Y$11,Data!$Y$1,FALSE),FALSE)</f>
        <v>0.69760450383380668</v>
      </c>
      <c r="R709" s="19">
        <f>AC709*VLOOKUP($O709,AProperties!$A$8:$I$1007,VLOOKUP(Span,Data!$N$4:$Y$11,Data!$Y$1,FALSE),FALSE)</f>
        <v>0.98656175049432315</v>
      </c>
      <c r="S709" s="19">
        <f>AD709*VLOOKUP($O709,AProperties!$A$8:$I$1007,VLOOKUP(Span,Data!$N$4:$Y$11,Data!$Y$1,FALSE),FALSE)</f>
        <v>1.2082864442290309</v>
      </c>
      <c r="T709" s="19">
        <f>AE709*VLOOKUP($O709,AProperties!$A$8:$I$1007,VLOOKUP(Span,Data!$N$4:$Y$11,Data!$Y$1,FALSE),FALSE)</f>
        <v>1.3952090076676134</v>
      </c>
      <c r="U709" s="19">
        <f>AF709*VLOOKUP($O709,AProperties!$A$8:$I$1007,VLOOKUP(Span,Data!$N$4:$Y$11,Data!$Y$1,FALSE),FALSE)</f>
        <v>1.5598910919824043</v>
      </c>
      <c r="V709" s="19">
        <f>AG709*VLOOKUP($O709,AProperties!$A$8:$I$1007,VLOOKUP(Span,Data!$N$4:$Y$11,Data!$Y$1,FALSE),FALSE)</f>
        <v>1.7087750766602579</v>
      </c>
      <c r="W709" s="19">
        <f>AH709*VLOOKUP($O709,AProperties!$A$8:$I$1007,VLOOKUP(Span,Data!$N$4:$Y$11,Data!$Y$1,FALSE),FALSE)</f>
        <v>1.8456880306228576</v>
      </c>
      <c r="X709" s="19">
        <f>AI709*VLOOKUP($O709,AProperties!$A$8:$I$1007,VLOOKUP(Span,Data!$N$4:$Y$11,Data!$Y$1,FALSE),FALSE)</f>
        <v>1.9731235009886463</v>
      </c>
      <c r="Y709" s="19">
        <f>AJ709*VLOOKUP($O709,AProperties!$A$8:$I$1007,VLOOKUP(Span,Data!$N$4:$Y$11,Data!$Y$1,FALSE),FALSE)</f>
        <v>2.0928135115014199</v>
      </c>
      <c r="Z709" s="19">
        <f>AK709*VLOOKUP($O709,AProperties!$A$8:$I$1007,VLOOKUP(Span,Data!$N$4:$Y$11,Data!$Y$1,FALSE),FALSE)</f>
        <v>2.2060191381064937</v>
      </c>
      <c r="AA709" s="19">
        <f>$I709*AA$19^0.5/VLOOKUP($O709,AProperties!$AY$8:$BG$1007,VLOOKUP(Span,Data!$N$4:$Y$11,Data!$Y$1,FALSE),FALSE)</f>
        <v>0.63505780186547389</v>
      </c>
      <c r="AB709" s="19">
        <f>$I709*AB$19^0.5/VLOOKUP($O709,AProperties!$AY$8:$BG$1007,VLOOKUP(Span,Data!$N$4:$Y$11,Data!$Y$1,FALSE),FALSE)</f>
        <v>0.89810735628899896</v>
      </c>
      <c r="AC709" s="19">
        <f>$I709*AC$19^0.5/VLOOKUP($O709,AProperties!$AY$8:$BG$1007,VLOOKUP(Span,Data!$N$4:$Y$11,Data!$Y$1,FALSE),FALSE)</f>
        <v>1.2701156037309478</v>
      </c>
      <c r="AD709" s="19">
        <f>$I709*AD$19^0.5/VLOOKUP($O709,AProperties!$AY$8:$BG$1007,VLOOKUP(Span,Data!$N$4:$Y$11,Data!$Y$1,FALSE),FALSE)</f>
        <v>1.5555675717439101</v>
      </c>
      <c r="AE709" s="19">
        <f>$I709*AE$19^0.5/VLOOKUP($O709,AProperties!$AY$8:$BG$1007,VLOOKUP(Span,Data!$N$4:$Y$11,Data!$Y$1,FALSE),FALSE)</f>
        <v>1.7962147125779979</v>
      </c>
      <c r="AF709" s="19">
        <f>$I709*AF$19^0.5/VLOOKUP($O709,AProperties!$AY$8:$BG$1007,VLOOKUP(Span,Data!$N$4:$Y$11,Data!$Y$1,FALSE),FALSE)</f>
        <v>2.0082290997548249</v>
      </c>
      <c r="AG709" s="19">
        <f>$I709*AG$19^0.5/VLOOKUP($O709,AProperties!$AY$8:$BG$1007,VLOOKUP(Span,Data!$N$4:$Y$11,Data!$Y$1,FALSE),FALSE)</f>
        <v>2.1999047571480204</v>
      </c>
      <c r="AH709" s="19">
        <f>$I709*AH$19^0.5/VLOOKUP($O709,AProperties!$AY$8:$BG$1007,VLOOKUP(Span,Data!$N$4:$Y$11,Data!$Y$1,FALSE),FALSE)</f>
        <v>2.3761687153783728</v>
      </c>
      <c r="AI709" s="19">
        <f>$I709*AI$19^0.5/VLOOKUP($O709,AProperties!$AY$8:$BG$1007,VLOOKUP(Span,Data!$N$4:$Y$11,Data!$Y$1,FALSE),FALSE)</f>
        <v>2.5402312074618956</v>
      </c>
      <c r="AJ709" s="19">
        <f>$I709*AJ$19^0.5/VLOOKUP($O709,AProperties!$AY$8:$BG$1007,VLOOKUP(Span,Data!$N$4:$Y$11,Data!$Y$1,FALSE),FALSE)</f>
        <v>2.6943220688669967</v>
      </c>
      <c r="AK709" s="19">
        <f>$I709*AK$19^0.5/VLOOKUP($O709,AProperties!$AY$8:$BG$1007,VLOOKUP(Span,Data!$N$4:$Y$11,Data!$Y$1,FALSE),FALSE)</f>
        <v>2.840064829225585</v>
      </c>
      <c r="AL709" s="47">
        <f t="shared" si="89"/>
        <v>0.69</v>
      </c>
    </row>
    <row r="710" spans="1:38" x14ac:dyDescent="0.25">
      <c r="A710" s="15">
        <v>0.69099999999999995</v>
      </c>
      <c r="B710" s="116">
        <f>VLOOKUP($A710,APropertiesDimless!$A$7:$I$1007,VLOOKUP(Span,Data!$N$4:$Y$11,Data!$Y$1,FALSE),FALSE)</f>
        <v>0.8645909565964337</v>
      </c>
      <c r="C710" s="6">
        <f t="shared" si="85"/>
        <v>1.1232954782982167</v>
      </c>
      <c r="D710" s="116">
        <f>VLOOKUP($A710,AProperties!$AE$8:$AM$1007,VLOOKUP(Span,Data!$N$4:$Y$11,Data!$Y$1,FALSE),FALSE)</f>
        <v>0.80173637013900079</v>
      </c>
      <c r="E710" s="116">
        <f t="shared" si="86"/>
        <v>1.4415114017244752</v>
      </c>
      <c r="F710" s="6">
        <f t="shared" si="90"/>
        <v>2.3344408498253841</v>
      </c>
      <c r="G710" s="9"/>
      <c r="H710" s="15">
        <f t="shared" si="87"/>
        <v>0.69099999999999995</v>
      </c>
      <c r="I710" s="6">
        <f>VLOOKUP(H710,AProperties!$AO$8:$AW$1007,VLOOKUP(Span,Data!$N$4:$Y$11,Data!$Y$1,FALSE),FALSE)^(2/3)</f>
        <v>0.43345860730026908</v>
      </c>
      <c r="J710" s="15">
        <f>$I710*(Slope^0.5)/VLOOKUP($H710,AProperties!$AY$8:$BG$1007,VLOOKUP(Span,Data!$N$4:$Y$11,Data!$Y$1,FALSE),FALSE)</f>
        <v>1.5563146345562016</v>
      </c>
      <c r="K710" s="15">
        <f>$J710*VLOOKUP($H710,AProperties!$A$8:$I$1007,VLOOKUP(Span,Data!$N$4:$Y$11,Data!$Y$1,FALSE),FALSE)</f>
        <v>1.21026745131675</v>
      </c>
      <c r="L710" s="15">
        <f t="shared" si="91"/>
        <v>1.5563146345562016</v>
      </c>
      <c r="M710" s="15">
        <f t="shared" si="92"/>
        <v>0.69099999999999995</v>
      </c>
      <c r="O710" s="28">
        <f t="shared" si="88"/>
        <v>0.69099999999999995</v>
      </c>
      <c r="P710" s="19">
        <f>AA710*VLOOKUP($O710,AProperties!$A$8:$I$1007,VLOOKUP(Span,Data!$N$4:$Y$11,Data!$Y$1,FALSE),FALSE)</f>
        <v>0.49408961800411977</v>
      </c>
      <c r="Q710" s="19">
        <f>AB710*VLOOKUP($O710,AProperties!$A$8:$I$1007,VLOOKUP(Span,Data!$N$4:$Y$11,Data!$Y$1,FALSE),FALSE)</f>
        <v>0.69874823880916803</v>
      </c>
      <c r="R710" s="19">
        <f>AC710*VLOOKUP($O710,AProperties!$A$8:$I$1007,VLOOKUP(Span,Data!$N$4:$Y$11,Data!$Y$1,FALSE),FALSE)</f>
        <v>0.98817923600823954</v>
      </c>
      <c r="S710" s="19">
        <f>AD710*VLOOKUP($O710,AProperties!$A$8:$I$1007,VLOOKUP(Span,Data!$N$4:$Y$11,Data!$Y$1,FALSE),FALSE)</f>
        <v>1.21026745131675</v>
      </c>
      <c r="T710" s="19">
        <f>AE710*VLOOKUP($O710,AProperties!$A$8:$I$1007,VLOOKUP(Span,Data!$N$4:$Y$11,Data!$Y$1,FALSE),FALSE)</f>
        <v>1.3974964776183361</v>
      </c>
      <c r="U710" s="19">
        <f>AF710*VLOOKUP($O710,AProperties!$A$8:$I$1007,VLOOKUP(Span,Data!$N$4:$Y$11,Data!$Y$1,FALSE),FALSE)</f>
        <v>1.5624485611355561</v>
      </c>
      <c r="V710" s="19">
        <f>AG710*VLOOKUP($O710,AProperties!$A$8:$I$1007,VLOOKUP(Span,Data!$N$4:$Y$11,Data!$Y$1,FALSE),FALSE)</f>
        <v>1.7115766437508677</v>
      </c>
      <c r="W710" s="19">
        <f>AH710*VLOOKUP($O710,AProperties!$A$8:$I$1007,VLOOKUP(Span,Data!$N$4:$Y$11,Data!$Y$1,FALSE),FALSE)</f>
        <v>1.84871406893343</v>
      </c>
      <c r="X710" s="19">
        <f>AI710*VLOOKUP($O710,AProperties!$A$8:$I$1007,VLOOKUP(Span,Data!$N$4:$Y$11,Data!$Y$1,FALSE),FALSE)</f>
        <v>1.9763584720164791</v>
      </c>
      <c r="Y710" s="19">
        <f>AJ710*VLOOKUP($O710,AProperties!$A$8:$I$1007,VLOOKUP(Span,Data!$N$4:$Y$11,Data!$Y$1,FALSE),FALSE)</f>
        <v>2.0962447164275035</v>
      </c>
      <c r="Z710" s="19">
        <f>AK710*VLOOKUP($O710,AProperties!$A$8:$I$1007,VLOOKUP(Span,Data!$N$4:$Y$11,Data!$Y$1,FALSE),FALSE)</f>
        <v>2.2096359456682317</v>
      </c>
      <c r="AA710" s="19">
        <f>$I710*AA$19^0.5/VLOOKUP($O710,AProperties!$AY$8:$BG$1007,VLOOKUP(Span,Data!$N$4:$Y$11,Data!$Y$1,FALSE),FALSE)</f>
        <v>0.63536278898146104</v>
      </c>
      <c r="AB710" s="19">
        <f>$I710*AB$19^0.5/VLOOKUP($O710,AProperties!$AY$8:$BG$1007,VLOOKUP(Span,Data!$N$4:$Y$11,Data!$Y$1,FALSE),FALSE)</f>
        <v>0.89853867320477721</v>
      </c>
      <c r="AC710" s="19">
        <f>$I710*AC$19^0.5/VLOOKUP($O710,AProperties!$AY$8:$BG$1007,VLOOKUP(Span,Data!$N$4:$Y$11,Data!$Y$1,FALSE),FALSE)</f>
        <v>1.2707255779629221</v>
      </c>
      <c r="AD710" s="19">
        <f>$I710*AD$19^0.5/VLOOKUP($O710,AProperties!$AY$8:$BG$1007,VLOOKUP(Span,Data!$N$4:$Y$11,Data!$Y$1,FALSE),FALSE)</f>
        <v>1.5563146345562016</v>
      </c>
      <c r="AE710" s="19">
        <f>$I710*AE$19^0.5/VLOOKUP($O710,AProperties!$AY$8:$BG$1007,VLOOKUP(Span,Data!$N$4:$Y$11,Data!$Y$1,FALSE),FALSE)</f>
        <v>1.7970773464095544</v>
      </c>
      <c r="AF710" s="19">
        <f>$I710*AF$19^0.5/VLOOKUP($O710,AProperties!$AY$8:$BG$1007,VLOOKUP(Span,Data!$N$4:$Y$11,Data!$Y$1,FALSE),FALSE)</f>
        <v>2.0091935536983501</v>
      </c>
      <c r="AG710" s="19">
        <f>$I710*AG$19^0.5/VLOOKUP($O710,AProperties!$AY$8:$BG$1007,VLOOKUP(Span,Data!$N$4:$Y$11,Data!$Y$1,FALSE),FALSE)</f>
        <v>2.2009612635091078</v>
      </c>
      <c r="AH710" s="19">
        <f>$I710*AH$19^0.5/VLOOKUP($O710,AProperties!$AY$8:$BG$1007,VLOOKUP(Span,Data!$N$4:$Y$11,Data!$Y$1,FALSE),FALSE)</f>
        <v>2.3773098726737771</v>
      </c>
      <c r="AI710" s="19">
        <f>$I710*AI$19^0.5/VLOOKUP($O710,AProperties!$AY$8:$BG$1007,VLOOKUP(Span,Data!$N$4:$Y$11,Data!$Y$1,FALSE),FALSE)</f>
        <v>2.5414511559258441</v>
      </c>
      <c r="AJ710" s="19">
        <f>$I710*AJ$19^0.5/VLOOKUP($O710,AProperties!$AY$8:$BG$1007,VLOOKUP(Span,Data!$N$4:$Y$11,Data!$Y$1,FALSE),FALSE)</f>
        <v>2.6956160196143308</v>
      </c>
      <c r="AK710" s="19">
        <f>$I710*AK$19^0.5/VLOOKUP($O710,AProperties!$AY$8:$BG$1007,VLOOKUP(Span,Data!$N$4:$Y$11,Data!$Y$1,FALSE),FALSE)</f>
        <v>2.8414287730728027</v>
      </c>
      <c r="AL710" s="47">
        <f t="shared" si="89"/>
        <v>0.69099999999999995</v>
      </c>
    </row>
    <row r="711" spans="1:38" x14ac:dyDescent="0.25">
      <c r="A711" s="15">
        <v>0.69199999999999995</v>
      </c>
      <c r="B711" s="116">
        <f>VLOOKUP($A711,APropertiesDimless!$A$7:$I$1007,VLOOKUP(Span,Data!$N$4:$Y$11,Data!$Y$1,FALSE),FALSE)</f>
        <v>0.86672149778338692</v>
      </c>
      <c r="C711" s="6">
        <f t="shared" si="85"/>
        <v>1.1253607488916935</v>
      </c>
      <c r="D711" s="116">
        <f>VLOOKUP($A711,AProperties!$AE$8:$AM$1007,VLOOKUP(Span,Data!$N$4:$Y$11,Data!$Y$1,FALSE),FALSE)</f>
        <v>0.80266306665923592</v>
      </c>
      <c r="E711" s="116">
        <f t="shared" si="86"/>
        <v>1.4457515665868963</v>
      </c>
      <c r="F711" s="6">
        <f t="shared" si="90"/>
        <v>2.3400169802010176</v>
      </c>
      <c r="G711" s="9"/>
      <c r="H711" s="15">
        <f t="shared" si="87"/>
        <v>0.69199999999999995</v>
      </c>
      <c r="I711" s="6">
        <f>VLOOKUP(H711,AProperties!$AO$8:$AW$1007,VLOOKUP(Span,Data!$N$4:$Y$11,Data!$Y$1,FALSE),FALSE)^(2/3)</f>
        <v>0.43356227490389004</v>
      </c>
      <c r="J711" s="15">
        <f>$I711*(Slope^0.5)/VLOOKUP($H711,AProperties!$AY$8:$BG$1007,VLOOKUP(Span,Data!$N$4:$Y$11,Data!$Y$1,FALSE),FALSE)</f>
        <v>1.5570587086872212</v>
      </c>
      <c r="K711" s="15">
        <f>$J711*VLOOKUP($H711,AProperties!$A$8:$I$1007,VLOOKUP(Span,Data!$N$4:$Y$11,Data!$Y$1,FALSE),FALSE)</f>
        <v>1.2122456511114106</v>
      </c>
      <c r="L711" s="15">
        <f t="shared" si="91"/>
        <v>1.5570587086872212</v>
      </c>
      <c r="M711" s="15">
        <f t="shared" si="92"/>
        <v>0.69199999999999995</v>
      </c>
      <c r="O711" s="28">
        <f t="shared" si="88"/>
        <v>0.69199999999999995</v>
      </c>
      <c r="P711" s="19">
        <f>AA711*VLOOKUP($O711,AProperties!$A$8:$I$1007,VLOOKUP(Span,Data!$N$4:$Y$11,Data!$Y$1,FALSE),FALSE)</f>
        <v>0.49489721468848591</v>
      </c>
      <c r="Q711" s="19">
        <f>AB711*VLOOKUP($O711,AProperties!$A$8:$I$1007,VLOOKUP(Span,Data!$N$4:$Y$11,Data!$Y$1,FALSE),FALSE)</f>
        <v>0.69989035299312607</v>
      </c>
      <c r="R711" s="19">
        <f>AC711*VLOOKUP($O711,AProperties!$A$8:$I$1007,VLOOKUP(Span,Data!$N$4:$Y$11,Data!$Y$1,FALSE),FALSE)</f>
        <v>0.98979442937697182</v>
      </c>
      <c r="S711" s="19">
        <f>AD711*VLOOKUP($O711,AProperties!$A$8:$I$1007,VLOOKUP(Span,Data!$N$4:$Y$11,Data!$Y$1,FALSE),FALSE)</f>
        <v>1.2122456511114106</v>
      </c>
      <c r="T711" s="19">
        <f>AE711*VLOOKUP($O711,AProperties!$A$8:$I$1007,VLOOKUP(Span,Data!$N$4:$Y$11,Data!$Y$1,FALSE),FALSE)</f>
        <v>1.3997807059862521</v>
      </c>
      <c r="U711" s="19">
        <f>AF711*VLOOKUP($O711,AProperties!$A$8:$I$1007,VLOOKUP(Span,Data!$N$4:$Y$11,Data!$Y$1,FALSE),FALSE)</f>
        <v>1.5650024060889531</v>
      </c>
      <c r="V711" s="19">
        <f>AG711*VLOOKUP($O711,AProperties!$A$8:$I$1007,VLOOKUP(Span,Data!$N$4:$Y$11,Data!$Y$1,FALSE),FALSE)</f>
        <v>1.7143742407295601</v>
      </c>
      <c r="W711" s="19">
        <f>AH711*VLOOKUP($O711,AProperties!$A$8:$I$1007,VLOOKUP(Span,Data!$N$4:$Y$11,Data!$Y$1,FALSE),FALSE)</f>
        <v>1.8517358190330226</v>
      </c>
      <c r="X711" s="19">
        <f>AI711*VLOOKUP($O711,AProperties!$A$8:$I$1007,VLOOKUP(Span,Data!$N$4:$Y$11,Data!$Y$1,FALSE),FALSE)</f>
        <v>1.9795888587539436</v>
      </c>
      <c r="Y711" s="19">
        <f>AJ711*VLOOKUP($O711,AProperties!$A$8:$I$1007,VLOOKUP(Span,Data!$N$4:$Y$11,Data!$Y$1,FALSE),FALSE)</f>
        <v>2.0996710589793781</v>
      </c>
      <c r="Z711" s="19">
        <f>AK711*VLOOKUP($O711,AProperties!$A$8:$I$1007,VLOOKUP(Span,Data!$N$4:$Y$11,Data!$Y$1,FALSE),FALSE)</f>
        <v>2.2132476278375237</v>
      </c>
      <c r="AA711" s="19">
        <f>$I711*AA$19^0.5/VLOOKUP($O711,AProperties!$AY$8:$BG$1007,VLOOKUP(Span,Data!$N$4:$Y$11,Data!$Y$1,FALSE),FALSE)</f>
        <v>0.63566655597342814</v>
      </c>
      <c r="AB711" s="19">
        <f>$I711*AB$19^0.5/VLOOKUP($O711,AProperties!$AY$8:$BG$1007,VLOOKUP(Span,Data!$N$4:$Y$11,Data!$Y$1,FALSE),FALSE)</f>
        <v>0.89896826460461821</v>
      </c>
      <c r="AC711" s="19">
        <f>$I711*AC$19^0.5/VLOOKUP($O711,AProperties!$AY$8:$BG$1007,VLOOKUP(Span,Data!$N$4:$Y$11,Data!$Y$1,FALSE),FALSE)</f>
        <v>1.2713331119468563</v>
      </c>
      <c r="AD711" s="19">
        <f>$I711*AD$19^0.5/VLOOKUP($O711,AProperties!$AY$8:$BG$1007,VLOOKUP(Span,Data!$N$4:$Y$11,Data!$Y$1,FALSE),FALSE)</f>
        <v>1.5570587086872212</v>
      </c>
      <c r="AE711" s="19">
        <f>$I711*AE$19^0.5/VLOOKUP($O711,AProperties!$AY$8:$BG$1007,VLOOKUP(Span,Data!$N$4:$Y$11,Data!$Y$1,FALSE),FALSE)</f>
        <v>1.7979365292092364</v>
      </c>
      <c r="AF711" s="19">
        <f>$I711*AF$19^0.5/VLOOKUP($O711,AProperties!$AY$8:$BG$1007,VLOOKUP(Span,Data!$N$4:$Y$11,Data!$Y$1,FALSE),FALSE)</f>
        <v>2.010154149270944</v>
      </c>
      <c r="AG711" s="19">
        <f>$I711*AG$19^0.5/VLOOKUP($O711,AProperties!$AY$8:$BG$1007,VLOOKUP(Span,Data!$N$4:$Y$11,Data!$Y$1,FALSE),FALSE)</f>
        <v>2.2020135432366064</v>
      </c>
      <c r="AH711" s="19">
        <f>$I711*AH$19^0.5/VLOOKUP($O711,AProperties!$AY$8:$BG$1007,VLOOKUP(Span,Data!$N$4:$Y$11,Data!$Y$1,FALSE),FALSE)</f>
        <v>2.3784464646831287</v>
      </c>
      <c r="AI711" s="19">
        <f>$I711*AI$19^0.5/VLOOKUP($O711,AProperties!$AY$8:$BG$1007,VLOOKUP(Span,Data!$N$4:$Y$11,Data!$Y$1,FALSE),FALSE)</f>
        <v>2.5426662238937126</v>
      </c>
      <c r="AJ711" s="19">
        <f>$I711*AJ$19^0.5/VLOOKUP($O711,AProperties!$AY$8:$BG$1007,VLOOKUP(Span,Data!$N$4:$Y$11,Data!$Y$1,FALSE),FALSE)</f>
        <v>2.6969047938138546</v>
      </c>
      <c r="AK711" s="19">
        <f>$I711*AK$19^0.5/VLOOKUP($O711,AProperties!$AY$8:$BG$1007,VLOOKUP(Span,Data!$N$4:$Y$11,Data!$Y$1,FALSE),FALSE)</f>
        <v>2.8427872603595206</v>
      </c>
      <c r="AL711" s="47">
        <f t="shared" si="89"/>
        <v>0.69199999999999995</v>
      </c>
    </row>
    <row r="712" spans="1:38" x14ac:dyDescent="0.25">
      <c r="A712" s="15">
        <v>0.69299999999999995</v>
      </c>
      <c r="B712" s="116">
        <f>VLOOKUP($A712,APropertiesDimless!$A$7:$I$1007,VLOOKUP(Span,Data!$N$4:$Y$11,Data!$Y$1,FALSE),FALSE)</f>
        <v>0.86885957208711184</v>
      </c>
      <c r="C712" s="6">
        <f t="shared" si="85"/>
        <v>1.1274297860435558</v>
      </c>
      <c r="D712" s="116">
        <f>VLOOKUP($A712,AProperties!$AE$8:$AM$1007,VLOOKUP(Span,Data!$N$4:$Y$11,Data!$Y$1,FALSE),FALSE)</f>
        <v>0.80358855118273542</v>
      </c>
      <c r="E712" s="116">
        <f t="shared" si="86"/>
        <v>1.4500092780369782</v>
      </c>
      <c r="F712" s="6">
        <f t="shared" si="90"/>
        <v>2.3456028473127395</v>
      </c>
      <c r="G712" s="9"/>
      <c r="H712" s="15">
        <f t="shared" si="87"/>
        <v>0.69299999999999995</v>
      </c>
      <c r="I712" s="6">
        <f>VLOOKUP(H712,AProperties!$AO$8:$AW$1007,VLOOKUP(Span,Data!$N$4:$Y$11,Data!$Y$1,FALSE),FALSE)^(2/3)</f>
        <v>0.43366502795397083</v>
      </c>
      <c r="J712" s="15">
        <f>$I712*(Slope^0.5)/VLOOKUP($H712,AProperties!$AY$8:$BG$1007,VLOOKUP(Span,Data!$N$4:$Y$11,Data!$Y$1,FALSE),FALSE)</f>
        <v>1.5577997909944248</v>
      </c>
      <c r="K712" s="15">
        <f>$J712*VLOOKUP($H712,AProperties!$A$8:$I$1007,VLOOKUP(Span,Data!$N$4:$Y$11,Data!$Y$1,FALSE),FALSE)</f>
        <v>1.2142210252422108</v>
      </c>
      <c r="L712" s="15">
        <f t="shared" si="91"/>
        <v>1.5577997909944248</v>
      </c>
      <c r="M712" s="15">
        <f t="shared" si="92"/>
        <v>0.69299999999999995</v>
      </c>
      <c r="O712" s="28">
        <f t="shared" si="88"/>
        <v>0.69299999999999995</v>
      </c>
      <c r="P712" s="19">
        <f>AA712*VLOOKUP($O712,AProperties!$A$8:$I$1007,VLOOKUP(Span,Data!$N$4:$Y$11,Data!$Y$1,FALSE),FALSE)</f>
        <v>0.4957036578004117</v>
      </c>
      <c r="Q712" s="19">
        <f>AB712*VLOOKUP($O712,AProperties!$A$8:$I$1007,VLOOKUP(Span,Data!$N$4:$Y$11,Data!$Y$1,FALSE),FALSE)</f>
        <v>0.70103083577929381</v>
      </c>
      <c r="R712" s="19">
        <f>AC712*VLOOKUP($O712,AProperties!$A$8:$I$1007,VLOOKUP(Span,Data!$N$4:$Y$11,Data!$Y$1,FALSE),FALSE)</f>
        <v>0.9914073156008234</v>
      </c>
      <c r="S712" s="19">
        <f>AD712*VLOOKUP($O712,AProperties!$A$8:$I$1007,VLOOKUP(Span,Data!$N$4:$Y$11,Data!$Y$1,FALSE),FALSE)</f>
        <v>1.2142210252422108</v>
      </c>
      <c r="T712" s="19">
        <f>AE712*VLOOKUP($O712,AProperties!$A$8:$I$1007,VLOOKUP(Span,Data!$N$4:$Y$11,Data!$Y$1,FALSE),FALSE)</f>
        <v>1.4020616715585876</v>
      </c>
      <c r="U712" s="19">
        <f>AF712*VLOOKUP($O712,AProperties!$A$8:$I$1007,VLOOKUP(Span,Data!$N$4:$Y$11,Data!$Y$1,FALSE),FALSE)</f>
        <v>1.567552603125993</v>
      </c>
      <c r="V712" s="19">
        <f>AG712*VLOOKUP($O712,AProperties!$A$8:$I$1007,VLOOKUP(Span,Data!$N$4:$Y$11,Data!$Y$1,FALSE),FALSE)</f>
        <v>1.7171678416160991</v>
      </c>
      <c r="W712" s="19">
        <f>AH712*VLOOKUP($O712,AProperties!$A$8:$I$1007,VLOOKUP(Span,Data!$N$4:$Y$11,Data!$Y$1,FALSE),FALSE)</f>
        <v>1.8547532528597725</v>
      </c>
      <c r="X712" s="19">
        <f>AI712*VLOOKUP($O712,AProperties!$A$8:$I$1007,VLOOKUP(Span,Data!$N$4:$Y$11,Data!$Y$1,FALSE),FALSE)</f>
        <v>1.9828146312016468</v>
      </c>
      <c r="Y712" s="19">
        <f>AJ712*VLOOKUP($O712,AProperties!$A$8:$I$1007,VLOOKUP(Span,Data!$N$4:$Y$11,Data!$Y$1,FALSE),FALSE)</f>
        <v>2.1030925073378817</v>
      </c>
      <c r="Z712" s="19">
        <f>AK712*VLOOKUP($O712,AProperties!$A$8:$I$1007,VLOOKUP(Span,Data!$N$4:$Y$11,Data!$Y$1,FALSE),FALSE)</f>
        <v>2.2168541510740289</v>
      </c>
      <c r="AA712" s="19">
        <f>$I712*AA$19^0.5/VLOOKUP($O712,AProperties!$AY$8:$BG$1007,VLOOKUP(Span,Data!$N$4:$Y$11,Data!$Y$1,FALSE),FALSE)</f>
        <v>0.63596910155843711</v>
      </c>
      <c r="AB712" s="19">
        <f>$I712*AB$19^0.5/VLOOKUP($O712,AProperties!$AY$8:$BG$1007,VLOOKUP(Span,Data!$N$4:$Y$11,Data!$Y$1,FALSE),FALSE)</f>
        <v>0.89939612867417396</v>
      </c>
      <c r="AC712" s="19">
        <f>$I712*AC$19^0.5/VLOOKUP($O712,AProperties!$AY$8:$BG$1007,VLOOKUP(Span,Data!$N$4:$Y$11,Data!$Y$1,FALSE),FALSE)</f>
        <v>1.2719382031168742</v>
      </c>
      <c r="AD712" s="19">
        <f>$I712*AD$19^0.5/VLOOKUP($O712,AProperties!$AY$8:$BG$1007,VLOOKUP(Span,Data!$N$4:$Y$11,Data!$Y$1,FALSE),FALSE)</f>
        <v>1.5577997909944248</v>
      </c>
      <c r="AE712" s="19">
        <f>$I712*AE$19^0.5/VLOOKUP($O712,AProperties!$AY$8:$BG$1007,VLOOKUP(Span,Data!$N$4:$Y$11,Data!$Y$1,FALSE),FALSE)</f>
        <v>1.7987922573483479</v>
      </c>
      <c r="AF712" s="19">
        <f>$I712*AF$19^0.5/VLOOKUP($O712,AProperties!$AY$8:$BG$1007,VLOOKUP(Span,Data!$N$4:$Y$11,Data!$Y$1,FALSE),FALSE)</f>
        <v>2.011110882415601</v>
      </c>
      <c r="AG712" s="19">
        <f>$I712*AG$19^0.5/VLOOKUP($O712,AProperties!$AY$8:$BG$1007,VLOOKUP(Span,Data!$N$4:$Y$11,Data!$Y$1,FALSE),FALSE)</f>
        <v>2.2030615918862888</v>
      </c>
      <c r="AH712" s="19">
        <f>$I712*AH$19^0.5/VLOOKUP($O712,AProperties!$AY$8:$BG$1007,VLOOKUP(Span,Data!$N$4:$Y$11,Data!$Y$1,FALSE),FALSE)</f>
        <v>2.3795784866061132</v>
      </c>
      <c r="AI712" s="19">
        <f>$I712*AI$19^0.5/VLOOKUP($O712,AProperties!$AY$8:$BG$1007,VLOOKUP(Span,Data!$N$4:$Y$11,Data!$Y$1,FALSE),FALSE)</f>
        <v>2.5438764062337484</v>
      </c>
      <c r="AJ712" s="19">
        <f>$I712*AJ$19^0.5/VLOOKUP($O712,AProperties!$AY$8:$BG$1007,VLOOKUP(Span,Data!$N$4:$Y$11,Data!$Y$1,FALSE),FALSE)</f>
        <v>2.698188386022522</v>
      </c>
      <c r="AK712" s="19">
        <f>$I712*AK$19^0.5/VLOOKUP($O712,AProperties!$AY$8:$BG$1007,VLOOKUP(Span,Data!$N$4:$Y$11,Data!$Y$1,FALSE),FALSE)</f>
        <v>2.8441402853482658</v>
      </c>
      <c r="AL712" s="47">
        <f t="shared" si="89"/>
        <v>0.69299999999999995</v>
      </c>
    </row>
    <row r="713" spans="1:38" x14ac:dyDescent="0.25">
      <c r="A713" s="15">
        <v>0.69399999999999995</v>
      </c>
      <c r="B713" s="116">
        <f>VLOOKUP($A713,APropertiesDimless!$A$7:$I$1007,VLOOKUP(Span,Data!$N$4:$Y$11,Data!$Y$1,FALSE),FALSE)</f>
        <v>0.87100524251672218</v>
      </c>
      <c r="C713" s="6">
        <f t="shared" si="85"/>
        <v>1.129502621258361</v>
      </c>
      <c r="D713" s="116">
        <f>VLOOKUP($A713,AProperties!$AE$8:$AM$1007,VLOOKUP(Span,Data!$N$4:$Y$11,Data!$Y$1,FALSE),FALSE)</f>
        <v>0.80451282022427706</v>
      </c>
      <c r="E713" s="116">
        <f t="shared" si="86"/>
        <v>1.4542846352207628</v>
      </c>
      <c r="F713" s="6">
        <f t="shared" si="90"/>
        <v>2.3511985113740113</v>
      </c>
      <c r="G713" s="9"/>
      <c r="H713" s="15">
        <f t="shared" si="87"/>
        <v>0.69399999999999995</v>
      </c>
      <c r="I713" s="6">
        <f>VLOOKUP(H713,AProperties!$AO$8:$AW$1007,VLOOKUP(Span,Data!$N$4:$Y$11,Data!$Y$1,FALSE),FALSE)^(2/3)</f>
        <v>0.43376686569880796</v>
      </c>
      <c r="J713" s="15">
        <f>$I713*(Slope^0.5)/VLOOKUP($H713,AProperties!$AY$8:$BG$1007,VLOOKUP(Span,Data!$N$4:$Y$11,Data!$Y$1,FALSE),FALSE)</f>
        <v>1.5585378782943951</v>
      </c>
      <c r="K713" s="15">
        <f>$J713*VLOOKUP($H713,AProperties!$A$8:$I$1007,VLOOKUP(Span,Data!$N$4:$Y$11,Data!$Y$1,FALSE),FALSE)</f>
        <v>1.2161935552856187</v>
      </c>
      <c r="L713" s="15">
        <f t="shared" si="91"/>
        <v>1.5585378782943951</v>
      </c>
      <c r="M713" s="15">
        <f t="shared" si="92"/>
        <v>0.69399999999999995</v>
      </c>
      <c r="O713" s="28">
        <f t="shared" si="88"/>
        <v>0.69399999999999995</v>
      </c>
      <c r="P713" s="19">
        <f>AA713*VLOOKUP($O713,AProperties!$A$8:$I$1007,VLOOKUP(Span,Data!$N$4:$Y$11,Data!$Y$1,FALSE),FALSE)</f>
        <v>0.49650893981852151</v>
      </c>
      <c r="Q713" s="19">
        <f>AB713*VLOOKUP($O713,AProperties!$A$8:$I$1007,VLOOKUP(Span,Data!$N$4:$Y$11,Data!$Y$1,FALSE),FALSE)</f>
        <v>0.70216967653084006</v>
      </c>
      <c r="R713" s="19">
        <f>AC713*VLOOKUP($O713,AProperties!$A$8:$I$1007,VLOOKUP(Span,Data!$N$4:$Y$11,Data!$Y$1,FALSE),FALSE)</f>
        <v>0.99301787963704302</v>
      </c>
      <c r="S713" s="19">
        <f>AD713*VLOOKUP($O713,AProperties!$A$8:$I$1007,VLOOKUP(Span,Data!$N$4:$Y$11,Data!$Y$1,FALSE),FALSE)</f>
        <v>1.2161935552856187</v>
      </c>
      <c r="T713" s="19">
        <f>AE713*VLOOKUP($O713,AProperties!$A$8:$I$1007,VLOOKUP(Span,Data!$N$4:$Y$11,Data!$Y$1,FALSE),FALSE)</f>
        <v>1.4043393530616801</v>
      </c>
      <c r="U713" s="19">
        <f>AF713*VLOOKUP($O713,AProperties!$A$8:$I$1007,VLOOKUP(Span,Data!$N$4:$Y$11,Data!$Y$1,FALSE),FALSE)</f>
        <v>1.570099128461997</v>
      </c>
      <c r="V713" s="19">
        <f>AG713*VLOOKUP($O713,AProperties!$A$8:$I$1007,VLOOKUP(Span,Data!$N$4:$Y$11,Data!$Y$1,FALSE),FALSE)</f>
        <v>1.7199574203556744</v>
      </c>
      <c r="W713" s="19">
        <f>AH713*VLOOKUP($O713,AProperties!$A$8:$I$1007,VLOOKUP(Span,Data!$N$4:$Y$11,Data!$Y$1,FALSE),FALSE)</f>
        <v>1.8577663422712698</v>
      </c>
      <c r="X713" s="19">
        <f>AI713*VLOOKUP($O713,AProperties!$A$8:$I$1007,VLOOKUP(Span,Data!$N$4:$Y$11,Data!$Y$1,FALSE),FALSE)</f>
        <v>1.986035759274086</v>
      </c>
      <c r="Y713" s="19">
        <f>AJ713*VLOOKUP($O713,AProperties!$A$8:$I$1007,VLOOKUP(Span,Data!$N$4:$Y$11,Data!$Y$1,FALSE),FALSE)</f>
        <v>2.10650902959252</v>
      </c>
      <c r="Z713" s="19">
        <f>AK713*VLOOKUP($O713,AProperties!$A$8:$I$1007,VLOOKUP(Span,Data!$N$4:$Y$11,Data!$Y$1,FALSE),FALSE)</f>
        <v>2.2204554817411326</v>
      </c>
      <c r="AA713" s="19">
        <f>$I713*AA$19^0.5/VLOOKUP($O713,AProperties!$AY$8:$BG$1007,VLOOKUP(Span,Data!$N$4:$Y$11,Data!$Y$1,FALSE),FALSE)</f>
        <v>0.63627042443686299</v>
      </c>
      <c r="AB713" s="19">
        <f>$I713*AB$19^0.5/VLOOKUP($O713,AProperties!$AY$8:$BG$1007,VLOOKUP(Span,Data!$N$4:$Y$11,Data!$Y$1,FALSE),FALSE)</f>
        <v>0.89982226357549733</v>
      </c>
      <c r="AC713" s="19">
        <f>$I713*AC$19^0.5/VLOOKUP($O713,AProperties!$AY$8:$BG$1007,VLOOKUP(Span,Data!$N$4:$Y$11,Data!$Y$1,FALSE),FALSE)</f>
        <v>1.272540848873726</v>
      </c>
      <c r="AD713" s="19">
        <f>$I713*AD$19^0.5/VLOOKUP($O713,AProperties!$AY$8:$BG$1007,VLOOKUP(Span,Data!$N$4:$Y$11,Data!$Y$1,FALSE),FALSE)</f>
        <v>1.5585378782943951</v>
      </c>
      <c r="AE713" s="19">
        <f>$I713*AE$19^0.5/VLOOKUP($O713,AProperties!$AY$8:$BG$1007,VLOOKUP(Span,Data!$N$4:$Y$11,Data!$Y$1,FALSE),FALSE)</f>
        <v>1.7996445271509947</v>
      </c>
      <c r="AF713" s="19">
        <f>$I713*AF$19^0.5/VLOOKUP($O713,AProperties!$AY$8:$BG$1007,VLOOKUP(Span,Data!$N$4:$Y$11,Data!$Y$1,FALSE),FALSE)</f>
        <v>2.0120637490225448</v>
      </c>
      <c r="AG713" s="19">
        <f>$I713*AG$19^0.5/VLOOKUP($O713,AProperties!$AY$8:$BG$1007,VLOOKUP(Span,Data!$N$4:$Y$11,Data!$Y$1,FALSE),FALSE)</f>
        <v>2.2041054049561217</v>
      </c>
      <c r="AH713" s="19">
        <f>$I713*AH$19^0.5/VLOOKUP($O713,AProperties!$AY$8:$BG$1007,VLOOKUP(Span,Data!$N$4:$Y$11,Data!$Y$1,FALSE),FALSE)</f>
        <v>2.3807059335799798</v>
      </c>
      <c r="AI713" s="19">
        <f>$I713*AI$19^0.5/VLOOKUP($O713,AProperties!$AY$8:$BG$1007,VLOOKUP(Span,Data!$N$4:$Y$11,Data!$Y$1,FALSE),FALSE)</f>
        <v>2.545081697747452</v>
      </c>
      <c r="AJ713" s="19">
        <f>$I713*AJ$19^0.5/VLOOKUP($O713,AProperties!$AY$8:$BG$1007,VLOOKUP(Span,Data!$N$4:$Y$11,Data!$Y$1,FALSE),FALSE)</f>
        <v>2.699466790726492</v>
      </c>
      <c r="AK713" s="19">
        <f>$I713*AK$19^0.5/VLOOKUP($O713,AProperties!$AY$8:$BG$1007,VLOOKUP(Span,Data!$N$4:$Y$11,Data!$Y$1,FALSE),FALSE)</f>
        <v>2.8454878422269383</v>
      </c>
      <c r="AL713" s="47">
        <f t="shared" si="89"/>
        <v>0.69399999999999995</v>
      </c>
    </row>
    <row r="714" spans="1:38" x14ac:dyDescent="0.25">
      <c r="A714" s="15">
        <v>0.69499999999999995</v>
      </c>
      <c r="B714" s="116">
        <f>VLOOKUP($A714,APropertiesDimless!$A$7:$I$1007,VLOOKUP(Span,Data!$N$4:$Y$11,Data!$Y$1,FALSE),FALSE)</f>
        <v>0.87315857280436293</v>
      </c>
      <c r="C714" s="6">
        <f t="shared" si="85"/>
        <v>1.1315792864021814</v>
      </c>
      <c r="D714" s="116">
        <f>VLOOKUP($A714,AProperties!$AE$8:$AM$1007,VLOOKUP(Span,Data!$N$4:$Y$11,Data!$Y$1,FALSE),FALSE)</f>
        <v>0.80543587028486985</v>
      </c>
      <c r="E714" s="116">
        <f t="shared" si="86"/>
        <v>1.4585777383893987</v>
      </c>
      <c r="F714" s="6">
        <f t="shared" si="90"/>
        <v>2.3568040333459934</v>
      </c>
      <c r="G714" s="9"/>
      <c r="H714" s="15">
        <f t="shared" si="87"/>
        <v>0.69499999999999995</v>
      </c>
      <c r="I714" s="6">
        <f>VLOOKUP(H714,AProperties!$AO$8:$AW$1007,VLOOKUP(Span,Data!$N$4:$Y$11,Data!$Y$1,FALSE),FALSE)^(2/3)</f>
        <v>0.43386778737247284</v>
      </c>
      <c r="J714" s="15">
        <f>$I714*(Slope^0.5)/VLOOKUP($H714,AProperties!$AY$8:$BG$1007,VLOOKUP(Span,Data!$N$4:$Y$11,Data!$Y$1,FALSE),FALSE)</f>
        <v>1.5592729673625314</v>
      </c>
      <c r="K714" s="15">
        <f>$J714*VLOOKUP($H714,AProperties!$A$8:$I$1007,VLOOKUP(Span,Data!$N$4:$Y$11,Data!$Y$1,FALSE),FALSE)</f>
        <v>1.2181632227648662</v>
      </c>
      <c r="L714" s="15">
        <f t="shared" si="91"/>
        <v>1.5592729673625314</v>
      </c>
      <c r="M714" s="15">
        <f t="shared" si="92"/>
        <v>0.69499999999999995</v>
      </c>
      <c r="O714" s="28">
        <f t="shared" si="88"/>
        <v>0.69499999999999995</v>
      </c>
      <c r="P714" s="19">
        <f>AA714*VLOOKUP($O714,AProperties!$A$8:$I$1007,VLOOKUP(Span,Data!$N$4:$Y$11,Data!$Y$1,FALSE),FALSE)</f>
        <v>0.49731305319970665</v>
      </c>
      <c r="Q714" s="19">
        <f>AB714*VLOOKUP($O714,AProperties!$A$8:$I$1007,VLOOKUP(Span,Data!$N$4:$Y$11,Data!$Y$1,FALSE),FALSE)</f>
        <v>0.70330686458019764</v>
      </c>
      <c r="R714" s="19">
        <f>AC714*VLOOKUP($O714,AProperties!$A$8:$I$1007,VLOOKUP(Span,Data!$N$4:$Y$11,Data!$Y$1,FALSE),FALSE)</f>
        <v>0.99462610639941329</v>
      </c>
      <c r="S714" s="19">
        <f>AD714*VLOOKUP($O714,AProperties!$A$8:$I$1007,VLOOKUP(Span,Data!$N$4:$Y$11,Data!$Y$1,FALSE),FALSE)</f>
        <v>1.2181632227648662</v>
      </c>
      <c r="T714" s="19">
        <f>AE714*VLOOKUP($O714,AProperties!$A$8:$I$1007,VLOOKUP(Span,Data!$N$4:$Y$11,Data!$Y$1,FALSE),FALSE)</f>
        <v>1.4066137291603953</v>
      </c>
      <c r="U714" s="19">
        <f>AF714*VLOOKUP($O714,AProperties!$A$8:$I$1007,VLOOKUP(Span,Data!$N$4:$Y$11,Data!$Y$1,FALSE),FALSE)</f>
        <v>1.5726419582435611</v>
      </c>
      <c r="V714" s="19">
        <f>AG714*VLOOKUP($O714,AProperties!$A$8:$I$1007,VLOOKUP(Span,Data!$N$4:$Y$11,Data!$Y$1,FALSE),FALSE)</f>
        <v>1.7227429508181922</v>
      </c>
      <c r="W714" s="19">
        <f>AH714*VLOOKUP($O714,AProperties!$A$8:$I$1007,VLOOKUP(Span,Data!$N$4:$Y$11,Data!$Y$1,FALSE),FALSE)</f>
        <v>1.8607750590437848</v>
      </c>
      <c r="X714" s="19">
        <f>AI714*VLOOKUP($O714,AProperties!$A$8:$I$1007,VLOOKUP(Span,Data!$N$4:$Y$11,Data!$Y$1,FALSE),FALSE)</f>
        <v>1.9892522127988266</v>
      </c>
      <c r="Y714" s="19">
        <f>AJ714*VLOOKUP($O714,AProperties!$A$8:$I$1007,VLOOKUP(Span,Data!$N$4:$Y$11,Data!$Y$1,FALSE),FALSE)</f>
        <v>2.1099205937405925</v>
      </c>
      <c r="Z714" s="19">
        <f>AK714*VLOOKUP($O714,AProperties!$A$8:$I$1007,VLOOKUP(Span,Data!$N$4:$Y$11,Data!$Y$1,FALSE),FALSE)</f>
        <v>2.224051586105027</v>
      </c>
      <c r="AA714" s="19">
        <f>$I714*AA$19^0.5/VLOOKUP($O714,AProperties!$AY$8:$BG$1007,VLOOKUP(Span,Data!$N$4:$Y$11,Data!$Y$1,FALSE),FALSE)</f>
        <v>0.63657052329226838</v>
      </c>
      <c r="AB714" s="19">
        <f>$I714*AB$19^0.5/VLOOKUP($O714,AProperties!$AY$8:$BG$1007,VLOOKUP(Span,Data!$N$4:$Y$11,Data!$Y$1,FALSE),FALSE)</f>
        <v>0.90024666744686421</v>
      </c>
      <c r="AC714" s="19">
        <f>$I714*AC$19^0.5/VLOOKUP($O714,AProperties!$AY$8:$BG$1007,VLOOKUP(Span,Data!$N$4:$Y$11,Data!$Y$1,FALSE),FALSE)</f>
        <v>1.2731410465845368</v>
      </c>
      <c r="AD714" s="19">
        <f>$I714*AD$19^0.5/VLOOKUP($O714,AProperties!$AY$8:$BG$1007,VLOOKUP(Span,Data!$N$4:$Y$11,Data!$Y$1,FALSE),FALSE)</f>
        <v>1.5592729673625314</v>
      </c>
      <c r="AE714" s="19">
        <f>$I714*AE$19^0.5/VLOOKUP($O714,AProperties!$AY$8:$BG$1007,VLOOKUP(Span,Data!$N$4:$Y$11,Data!$Y$1,FALSE),FALSE)</f>
        <v>1.8004933348937284</v>
      </c>
      <c r="AF714" s="19">
        <f>$I714*AF$19^0.5/VLOOKUP($O714,AProperties!$AY$8:$BG$1007,VLOOKUP(Span,Data!$N$4:$Y$11,Data!$Y$1,FALSE),FALSE)</f>
        <v>2.0130127449288353</v>
      </c>
      <c r="AG714" s="19">
        <f>$I714*AG$19^0.5/VLOOKUP($O714,AProperties!$AY$8:$BG$1007,VLOOKUP(Span,Data!$N$4:$Y$11,Data!$Y$1,FALSE),FALSE)</f>
        <v>2.205144977885833</v>
      </c>
      <c r="AH714" s="19">
        <f>$I714*AH$19^0.5/VLOOKUP($O714,AProperties!$AY$8:$BG$1007,VLOOKUP(Span,Data!$N$4:$Y$11,Data!$Y$1,FALSE),FALSE)</f>
        <v>2.3818288006790698</v>
      </c>
      <c r="AI714" s="19">
        <f>$I714*AI$19^0.5/VLOOKUP($O714,AProperties!$AY$8:$BG$1007,VLOOKUP(Span,Data!$N$4:$Y$11,Data!$Y$1,FALSE),FALSE)</f>
        <v>2.5462820931690735</v>
      </c>
      <c r="AJ714" s="19">
        <f>$I714*AJ$19^0.5/VLOOKUP($O714,AProperties!$AY$8:$BG$1007,VLOOKUP(Span,Data!$N$4:$Y$11,Data!$Y$1,FALSE),FALSE)</f>
        <v>2.7007400023405919</v>
      </c>
      <c r="AK714" s="19">
        <f>$I714*AK$19^0.5/VLOOKUP($O714,AProperties!$AY$8:$BG$1007,VLOOKUP(Span,Data!$N$4:$Y$11,Data!$Y$1,FALSE),FALSE)</f>
        <v>2.8468299251082509</v>
      </c>
      <c r="AL714" s="47">
        <f t="shared" si="89"/>
        <v>0.69499999999999995</v>
      </c>
    </row>
    <row r="715" spans="1:38" x14ac:dyDescent="0.25">
      <c r="A715" s="15">
        <v>0.69599999999999995</v>
      </c>
      <c r="B715" s="116">
        <f>VLOOKUP($A715,APropertiesDimless!$A$7:$I$1007,VLOOKUP(Span,Data!$N$4:$Y$11,Data!$Y$1,FALSE),FALSE)</f>
        <v>0.87531962741593616</v>
      </c>
      <c r="C715" s="6">
        <f t="shared" si="85"/>
        <v>1.1336598137079681</v>
      </c>
      <c r="D715" s="116">
        <f>VLOOKUP($A715,AProperties!$AE$8:$AM$1007,VLOOKUP(Span,Data!$N$4:$Y$11,Data!$Y$1,FALSE),FALSE)</f>
        <v>0.8063576978516418</v>
      </c>
      <c r="E715" s="116">
        <f t="shared" si="86"/>
        <v>1.4628886889160948</v>
      </c>
      <c r="F715" s="6">
        <f t="shared" si="90"/>
        <v>2.362419474948215</v>
      </c>
      <c r="G715" s="9"/>
      <c r="H715" s="15">
        <f t="shared" si="87"/>
        <v>0.69599999999999995</v>
      </c>
      <c r="I715" s="6">
        <f>VLOOKUP(H715,AProperties!$AO$8:$AW$1007,VLOOKUP(Span,Data!$N$4:$Y$11,Data!$Y$1,FALSE),FALSE)^(2/3)</f>
        <v>0.43396779219470427</v>
      </c>
      <c r="J715" s="15">
        <f>$I715*(Slope^0.5)/VLOOKUP($H715,AProperties!$AY$8:$BG$1007,VLOOKUP(Span,Data!$N$4:$Y$11,Data!$Y$1,FALSE),FALSE)</f>
        <v>1.5600050549327193</v>
      </c>
      <c r="K715" s="15">
        <f>$J715*VLOOKUP($H715,AProperties!$A$8:$I$1007,VLOOKUP(Span,Data!$N$4:$Y$11,Data!$Y$1,FALSE),FALSE)</f>
        <v>1.2201300091494269</v>
      </c>
      <c r="L715" s="15">
        <f t="shared" si="91"/>
        <v>1.5600050549327193</v>
      </c>
      <c r="M715" s="15">
        <f t="shared" si="92"/>
        <v>0.69599999999999995</v>
      </c>
      <c r="O715" s="28">
        <f t="shared" si="88"/>
        <v>0.69599999999999995</v>
      </c>
      <c r="P715" s="19">
        <f>AA715*VLOOKUP($O715,AProperties!$A$8:$I$1007,VLOOKUP(Span,Data!$N$4:$Y$11,Data!$Y$1,FALSE),FALSE)</f>
        <v>0.49811599037891108</v>
      </c>
      <c r="Q715" s="19">
        <f>AB715*VLOOKUP($O715,AProperties!$A$8:$I$1007,VLOOKUP(Span,Data!$N$4:$Y$11,Data!$Y$1,FALSE),FALSE)</f>
        <v>0.70444238922876212</v>
      </c>
      <c r="R715" s="19">
        <f>AC715*VLOOKUP($O715,AProperties!$A$8:$I$1007,VLOOKUP(Span,Data!$N$4:$Y$11,Data!$Y$1,FALSE),FALSE)</f>
        <v>0.99623198075782216</v>
      </c>
      <c r="S715" s="19">
        <f>AD715*VLOOKUP($O715,AProperties!$A$8:$I$1007,VLOOKUP(Span,Data!$N$4:$Y$11,Data!$Y$1,FALSE),FALSE)</f>
        <v>1.2201300091494269</v>
      </c>
      <c r="T715" s="19">
        <f>AE715*VLOOKUP($O715,AProperties!$A$8:$I$1007,VLOOKUP(Span,Data!$N$4:$Y$11,Data!$Y$1,FALSE),FALSE)</f>
        <v>1.4088847784575242</v>
      </c>
      <c r="U715" s="19">
        <f>AF715*VLOOKUP($O715,AProperties!$A$8:$I$1007,VLOOKUP(Span,Data!$N$4:$Y$11,Data!$Y$1,FALSE),FALSE)</f>
        <v>1.5751810685478775</v>
      </c>
      <c r="V715" s="19">
        <f>AG715*VLOOKUP($O715,AProperties!$A$8:$I$1007,VLOOKUP(Span,Data!$N$4:$Y$11,Data!$Y$1,FALSE),FALSE)</f>
        <v>1.7255244067975279</v>
      </c>
      <c r="W715" s="19">
        <f>AH715*VLOOKUP($O715,AProperties!$A$8:$I$1007,VLOOKUP(Span,Data!$N$4:$Y$11,Data!$Y$1,FALSE),FALSE)</f>
        <v>1.8637793748714704</v>
      </c>
      <c r="X715" s="19">
        <f>AI715*VLOOKUP($O715,AProperties!$A$8:$I$1007,VLOOKUP(Span,Data!$N$4:$Y$11,Data!$Y$1,FALSE),FALSE)</f>
        <v>1.9924639615156443</v>
      </c>
      <c r="Y715" s="19">
        <f>AJ715*VLOOKUP($O715,AProperties!$A$8:$I$1007,VLOOKUP(Span,Data!$N$4:$Y$11,Data!$Y$1,FALSE),FALSE)</f>
        <v>2.1133271676862861</v>
      </c>
      <c r="Z715" s="19">
        <f>AK715*VLOOKUP($O715,AProperties!$A$8:$I$1007,VLOOKUP(Span,Data!$N$4:$Y$11,Data!$Y$1,FALSE),FALSE)</f>
        <v>2.2276424303337525</v>
      </c>
      <c r="AA715" s="19">
        <f>$I715*AA$19^0.5/VLOOKUP($O715,AProperties!$AY$8:$BG$1007,VLOOKUP(Span,Data!$N$4:$Y$11,Data!$Y$1,FALSE),FALSE)</f>
        <v>0.63686939679126742</v>
      </c>
      <c r="AB715" s="19">
        <f>$I715*AB$19^0.5/VLOOKUP($O715,AProperties!$AY$8:$BG$1007,VLOOKUP(Span,Data!$N$4:$Y$11,Data!$Y$1,FALSE),FALSE)</f>
        <v>0.90066933840258245</v>
      </c>
      <c r="AC715" s="19">
        <f>$I715*AC$19^0.5/VLOOKUP($O715,AProperties!$AY$8:$BG$1007,VLOOKUP(Span,Data!$N$4:$Y$11,Data!$Y$1,FALSE),FALSE)</f>
        <v>1.2737387935825348</v>
      </c>
      <c r="AD715" s="19">
        <f>$I715*AD$19^0.5/VLOOKUP($O715,AProperties!$AY$8:$BG$1007,VLOOKUP(Span,Data!$N$4:$Y$11,Data!$Y$1,FALSE),FALSE)</f>
        <v>1.5600050549327193</v>
      </c>
      <c r="AE715" s="19">
        <f>$I715*AE$19^0.5/VLOOKUP($O715,AProperties!$AY$8:$BG$1007,VLOOKUP(Span,Data!$N$4:$Y$11,Data!$Y$1,FALSE),FALSE)</f>
        <v>1.8013386768051649</v>
      </c>
      <c r="AF715" s="19">
        <f>$I715*AF$19^0.5/VLOOKUP($O715,AProperties!$AY$8:$BG$1007,VLOOKUP(Span,Data!$N$4:$Y$11,Data!$Y$1,FALSE),FALSE)</f>
        <v>2.013957865917936</v>
      </c>
      <c r="AG715" s="19">
        <f>$I715*AG$19^0.5/VLOOKUP($O715,AProperties!$AY$8:$BG$1007,VLOOKUP(Span,Data!$N$4:$Y$11,Data!$Y$1,FALSE),FALSE)</f>
        <v>2.2061803060564369</v>
      </c>
      <c r="AH715" s="19">
        <f>$I715*AH$19^0.5/VLOOKUP($O715,AProperties!$AY$8:$BG$1007,VLOOKUP(Span,Data!$N$4:$Y$11,Data!$Y$1,FALSE),FALSE)</f>
        <v>2.3829470829143102</v>
      </c>
      <c r="AI715" s="19">
        <f>$I715*AI$19^0.5/VLOOKUP($O715,AProperties!$AY$8:$BG$1007,VLOOKUP(Span,Data!$N$4:$Y$11,Data!$Y$1,FALSE),FALSE)</f>
        <v>2.5474775871650697</v>
      </c>
      <c r="AJ715" s="19">
        <f>$I715*AJ$19^0.5/VLOOKUP($O715,AProperties!$AY$8:$BG$1007,VLOOKUP(Span,Data!$N$4:$Y$11,Data!$Y$1,FALSE),FALSE)</f>
        <v>2.7020080152077472</v>
      </c>
      <c r="AK715" s="19">
        <f>$I715*AK$19^0.5/VLOOKUP($O715,AProperties!$AY$8:$BG$1007,VLOOKUP(Span,Data!$N$4:$Y$11,Data!$Y$1,FALSE),FALSE)</f>
        <v>2.8481665280291204</v>
      </c>
      <c r="AL715" s="47">
        <f t="shared" si="89"/>
        <v>0.69599999999999995</v>
      </c>
    </row>
    <row r="716" spans="1:38" x14ac:dyDescent="0.25">
      <c r="A716" s="15">
        <v>0.69699999999999995</v>
      </c>
      <c r="B716" s="116">
        <f>VLOOKUP($A716,APropertiesDimless!$A$7:$I$1007,VLOOKUP(Span,Data!$N$4:$Y$11,Data!$Y$1,FALSE),FALSE)</f>
        <v>0.87748847156202436</v>
      </c>
      <c r="C716" s="6">
        <f t="shared" si="85"/>
        <v>1.1357442357810121</v>
      </c>
      <c r="D716" s="116">
        <f>VLOOKUP($A716,AProperties!$AE$8:$AM$1007,VLOOKUP(Span,Data!$N$4:$Y$11,Data!$Y$1,FALSE),FALSE)</f>
        <v>0.80727829939772722</v>
      </c>
      <c r="E716" s="116">
        <f t="shared" si="86"/>
        <v>1.4672175893133905</v>
      </c>
      <c r="F716" s="6">
        <f t="shared" si="90"/>
        <v>2.3680448986694378</v>
      </c>
      <c r="G716" s="9"/>
      <c r="H716" s="15">
        <f t="shared" si="87"/>
        <v>0.69699999999999995</v>
      </c>
      <c r="I716" s="6">
        <f>VLOOKUP(H716,AProperties!$AO$8:$AW$1007,VLOOKUP(Span,Data!$N$4:$Y$11,Data!$Y$1,FALSE),FALSE)^(2/3)</f>
        <v>0.43406687937079996</v>
      </c>
      <c r="J716" s="15">
        <f>$I716*(Slope^0.5)/VLOOKUP($H716,AProperties!$AY$8:$BG$1007,VLOOKUP(Span,Data!$N$4:$Y$11,Data!$Y$1,FALSE),FALSE)</f>
        <v>1.5607341376970101</v>
      </c>
      <c r="K716" s="15">
        <f>$J716*VLOOKUP($H716,AProperties!$A$8:$I$1007,VLOOKUP(Span,Data!$N$4:$Y$11,Data!$Y$1,FALSE),FALSE)</f>
        <v>1.2220938958544996</v>
      </c>
      <c r="L716" s="15">
        <f t="shared" si="91"/>
        <v>1.5607341376970101</v>
      </c>
      <c r="M716" s="15">
        <f t="shared" si="92"/>
        <v>0.69699999999999995</v>
      </c>
      <c r="O716" s="28">
        <f t="shared" si="88"/>
        <v>0.69699999999999995</v>
      </c>
      <c r="P716" s="19">
        <f>AA716*VLOOKUP($O716,AProperties!$A$8:$I$1007,VLOOKUP(Span,Data!$N$4:$Y$11,Data!$Y$1,FALSE),FALSE)</f>
        <v>0.49891774376892167</v>
      </c>
      <c r="Q716" s="19">
        <f>AB716*VLOOKUP($O716,AProperties!$A$8:$I$1007,VLOOKUP(Span,Data!$N$4:$Y$11,Data!$Y$1,FALSE),FALSE)</f>
        <v>0.70557623974659378</v>
      </c>
      <c r="R716" s="19">
        <f>AC716*VLOOKUP($O716,AProperties!$A$8:$I$1007,VLOOKUP(Span,Data!$N$4:$Y$11,Data!$Y$1,FALSE),FALSE)</f>
        <v>0.99783548753784335</v>
      </c>
      <c r="S716" s="19">
        <f>AD716*VLOOKUP($O716,AProperties!$A$8:$I$1007,VLOOKUP(Span,Data!$N$4:$Y$11,Data!$Y$1,FALSE),FALSE)</f>
        <v>1.2220938958544996</v>
      </c>
      <c r="T716" s="19">
        <f>AE716*VLOOKUP($O716,AProperties!$A$8:$I$1007,VLOOKUP(Span,Data!$N$4:$Y$11,Data!$Y$1,FALSE),FALSE)</f>
        <v>1.4111524794931876</v>
      </c>
      <c r="U716" s="19">
        <f>AF716*VLOOKUP($O716,AProperties!$A$8:$I$1007,VLOOKUP(Span,Data!$N$4:$Y$11,Data!$Y$1,FALSE),FALSE)</f>
        <v>1.5777164353820727</v>
      </c>
      <c r="V716" s="19">
        <f>AG716*VLOOKUP($O716,AProperties!$A$8:$I$1007,VLOOKUP(Span,Data!$N$4:$Y$11,Data!$Y$1,FALSE),FALSE)</f>
        <v>1.7283017620108061</v>
      </c>
      <c r="W716" s="19">
        <f>AH716*VLOOKUP($O716,AProperties!$A$8:$I$1007,VLOOKUP(Span,Data!$N$4:$Y$11,Data!$Y$1,FALSE),FALSE)</f>
        <v>1.8667792613655747</v>
      </c>
      <c r="X716" s="19">
        <f>AI716*VLOOKUP($O716,AProperties!$A$8:$I$1007,VLOOKUP(Span,Data!$N$4:$Y$11,Data!$Y$1,FALSE),FALSE)</f>
        <v>1.9956709750756867</v>
      </c>
      <c r="Y716" s="19">
        <f>AJ716*VLOOKUP($O716,AProperties!$A$8:$I$1007,VLOOKUP(Span,Data!$N$4:$Y$11,Data!$Y$1,FALSE),FALSE)</f>
        <v>2.1167287192397812</v>
      </c>
      <c r="Z716" s="19">
        <f>AK716*VLOOKUP($O716,AProperties!$A$8:$I$1007,VLOOKUP(Span,Data!$N$4:$Y$11,Data!$Y$1,FALSE),FALSE)</f>
        <v>2.231227980496262</v>
      </c>
      <c r="AA716" s="19">
        <f>$I716*AA$19^0.5/VLOOKUP($O716,AProperties!$AY$8:$BG$1007,VLOOKUP(Span,Data!$N$4:$Y$11,Data!$Y$1,FALSE),FALSE)</f>
        <v>0.63716704358339571</v>
      </c>
      <c r="AB716" s="19">
        <f>$I716*AB$19^0.5/VLOOKUP($O716,AProperties!$AY$8:$BG$1007,VLOOKUP(Span,Data!$N$4:$Y$11,Data!$Y$1,FALSE),FALSE)</f>
        <v>0.9010902745328071</v>
      </c>
      <c r="AC716" s="19">
        <f>$I716*AC$19^0.5/VLOOKUP($O716,AProperties!$AY$8:$BG$1007,VLOOKUP(Span,Data!$N$4:$Y$11,Data!$Y$1,FALSE),FALSE)</f>
        <v>1.2743340871667914</v>
      </c>
      <c r="AD716" s="19">
        <f>$I716*AD$19^0.5/VLOOKUP($O716,AProperties!$AY$8:$BG$1007,VLOOKUP(Span,Data!$N$4:$Y$11,Data!$Y$1,FALSE),FALSE)</f>
        <v>1.5607341376970101</v>
      </c>
      <c r="AE716" s="19">
        <f>$I716*AE$19^0.5/VLOOKUP($O716,AProperties!$AY$8:$BG$1007,VLOOKUP(Span,Data!$N$4:$Y$11,Data!$Y$1,FALSE),FALSE)</f>
        <v>1.8021805490656142</v>
      </c>
      <c r="AF716" s="19">
        <f>$I716*AF$19^0.5/VLOOKUP($O716,AProperties!$AY$8:$BG$1007,VLOOKUP(Span,Data!$N$4:$Y$11,Data!$Y$1,FALSE),FALSE)</f>
        <v>2.0148991077193044</v>
      </c>
      <c r="AG716" s="19">
        <f>$I716*AG$19^0.5/VLOOKUP($O716,AProperties!$AY$8:$BG$1007,VLOOKUP(Span,Data!$N$4:$Y$11,Data!$Y$1,FALSE),FALSE)</f>
        <v>2.2072113847897894</v>
      </c>
      <c r="AH716" s="19">
        <f>$I716*AH$19^0.5/VLOOKUP($O716,AProperties!$AY$8:$BG$1007,VLOOKUP(Span,Data!$N$4:$Y$11,Data!$Y$1,FALSE),FALSE)</f>
        <v>2.3840607752327267</v>
      </c>
      <c r="AI716" s="19">
        <f>$I716*AI$19^0.5/VLOOKUP($O716,AProperties!$AY$8:$BG$1007,VLOOKUP(Span,Data!$N$4:$Y$11,Data!$Y$1,FALSE),FALSE)</f>
        <v>2.5486681743335828</v>
      </c>
      <c r="AJ716" s="19">
        <f>$I716*AJ$19^0.5/VLOOKUP($O716,AProperties!$AY$8:$BG$1007,VLOOKUP(Span,Data!$N$4:$Y$11,Data!$Y$1,FALSE),FALSE)</f>
        <v>2.7032708235984213</v>
      </c>
      <c r="AK716" s="19">
        <f>$I716*AK$19^0.5/VLOOKUP($O716,AProperties!$AY$8:$BG$1007,VLOOKUP(Span,Data!$N$4:$Y$11,Data!$Y$1,FALSE),FALSE)</f>
        <v>2.8494976449500879</v>
      </c>
      <c r="AL716" s="47">
        <f t="shared" si="89"/>
        <v>0.69699999999999995</v>
      </c>
    </row>
    <row r="717" spans="1:38" x14ac:dyDescent="0.25">
      <c r="A717" s="15">
        <v>0.69799999999999995</v>
      </c>
      <c r="B717" s="116">
        <f>VLOOKUP($A717,APropertiesDimless!$A$7:$I$1007,VLOOKUP(Span,Data!$N$4:$Y$11,Data!$Y$1,FALSE),FALSE)</f>
        <v>0.87966517120900489</v>
      </c>
      <c r="C717" s="6">
        <f t="shared" si="85"/>
        <v>1.1378325856045024</v>
      </c>
      <c r="D717" s="116">
        <f>VLOOKUP($A717,AProperties!$AE$8:$AM$1007,VLOOKUP(Span,Data!$N$4:$Y$11,Data!$Y$1,FALSE),FALSE)</f>
        <v>0.80819767138214971</v>
      </c>
      <c r="E717" s="116">
        <f t="shared" si="86"/>
        <v>1.4715645432507325</v>
      </c>
      <c r="F717" s="6">
        <f t="shared" si="90"/>
        <v>2.3736803677786922</v>
      </c>
      <c r="G717" s="9"/>
      <c r="H717" s="15">
        <f t="shared" si="87"/>
        <v>0.69799999999999995</v>
      </c>
      <c r="I717" s="6">
        <f>VLOOKUP(H717,AProperties!$AO$8:$AW$1007,VLOOKUP(Span,Data!$N$4:$Y$11,Data!$Y$1,FALSE),FALSE)^(2/3)</f>
        <v>0.43416504809150391</v>
      </c>
      <c r="J717" s="15">
        <f>$I717*(Slope^0.5)/VLOOKUP($H717,AProperties!$AY$8:$BG$1007,VLOOKUP(Span,Data!$N$4:$Y$11,Data!$Y$1,FALSE),FALSE)</f>
        <v>1.5614602123052805</v>
      </c>
      <c r="K717" s="15">
        <f>$J717*VLOOKUP($H717,AProperties!$A$8:$I$1007,VLOOKUP(Span,Data!$N$4:$Y$11,Data!$Y$1,FALSE),FALSE)</f>
        <v>1.2240548642404703</v>
      </c>
      <c r="L717" s="15">
        <f t="shared" si="91"/>
        <v>1.5614602123052805</v>
      </c>
      <c r="M717" s="15">
        <f t="shared" si="92"/>
        <v>0.69799999999999995</v>
      </c>
      <c r="O717" s="28">
        <f t="shared" si="88"/>
        <v>0.69799999999999995</v>
      </c>
      <c r="P717" s="19">
        <f>AA717*VLOOKUP($O717,AProperties!$A$8:$I$1007,VLOOKUP(Span,Data!$N$4:$Y$11,Data!$Y$1,FALSE),FALSE)</f>
        <v>0.49971830576014797</v>
      </c>
      <c r="Q717" s="19">
        <f>AB717*VLOOKUP($O717,AProperties!$A$8:$I$1007,VLOOKUP(Span,Data!$N$4:$Y$11,Data!$Y$1,FALSE),FALSE)</f>
        <v>0.70670840537210644</v>
      </c>
      <c r="R717" s="19">
        <f>AC717*VLOOKUP($O717,AProperties!$A$8:$I$1007,VLOOKUP(Span,Data!$N$4:$Y$11,Data!$Y$1,FALSE),FALSE)</f>
        <v>0.99943661152029595</v>
      </c>
      <c r="S717" s="19">
        <f>AD717*VLOOKUP($O717,AProperties!$A$8:$I$1007,VLOOKUP(Span,Data!$N$4:$Y$11,Data!$Y$1,FALSE),FALSE)</f>
        <v>1.2240548642404703</v>
      </c>
      <c r="T717" s="19">
        <f>AE717*VLOOKUP($O717,AProperties!$A$8:$I$1007,VLOOKUP(Span,Data!$N$4:$Y$11,Data!$Y$1,FALSE),FALSE)</f>
        <v>1.4134168107442129</v>
      </c>
      <c r="U717" s="19">
        <f>AF717*VLOOKUP($O717,AProperties!$A$8:$I$1007,VLOOKUP(Span,Data!$N$4:$Y$11,Data!$Y$1,FALSE),FALSE)</f>
        <v>1.5802480346825074</v>
      </c>
      <c r="V717" s="19">
        <f>AG717*VLOOKUP($O717,AProperties!$A$8:$I$1007,VLOOKUP(Span,Data!$N$4:$Y$11,Data!$Y$1,FALSE),FALSE)</f>
        <v>1.731074990097631</v>
      </c>
      <c r="W717" s="19">
        <f>AH717*VLOOKUP($O717,AProperties!$A$8:$I$1007,VLOOKUP(Span,Data!$N$4:$Y$11,Data!$Y$1,FALSE),FALSE)</f>
        <v>1.8697746900536167</v>
      </c>
      <c r="X717" s="19">
        <f>AI717*VLOOKUP($O717,AProperties!$A$8:$I$1007,VLOOKUP(Span,Data!$N$4:$Y$11,Data!$Y$1,FALSE),FALSE)</f>
        <v>1.9988732230405919</v>
      </c>
      <c r="Y717" s="19">
        <f>AJ717*VLOOKUP($O717,AProperties!$A$8:$I$1007,VLOOKUP(Span,Data!$N$4:$Y$11,Data!$Y$1,FALSE),FALSE)</f>
        <v>2.1201252161163189</v>
      </c>
      <c r="Z717" s="19">
        <f>AK717*VLOOKUP($O717,AProperties!$A$8:$I$1007,VLOOKUP(Span,Data!$N$4:$Y$11,Data!$Y$1,FALSE),FALSE)</f>
        <v>2.2348082025614309</v>
      </c>
      <c r="AA717" s="19">
        <f>$I717*AA$19^0.5/VLOOKUP($O717,AProperties!$AY$8:$BG$1007,VLOOKUP(Span,Data!$N$4:$Y$11,Data!$Y$1,FALSE),FALSE)</f>
        <v>0.6374634623009714</v>
      </c>
      <c r="AB717" s="19">
        <f>$I717*AB$19^0.5/VLOOKUP($O717,AProperties!$AY$8:$BG$1007,VLOOKUP(Span,Data!$N$4:$Y$11,Data!$Y$1,FALSE),FALSE)</f>
        <v>0.90150947390334402</v>
      </c>
      <c r="AC717" s="19">
        <f>$I717*AC$19^0.5/VLOOKUP($O717,AProperties!$AY$8:$BG$1007,VLOOKUP(Span,Data!$N$4:$Y$11,Data!$Y$1,FALSE),FALSE)</f>
        <v>1.2749269246019428</v>
      </c>
      <c r="AD717" s="19">
        <f>$I717*AD$19^0.5/VLOOKUP($O717,AProperties!$AY$8:$BG$1007,VLOOKUP(Span,Data!$N$4:$Y$11,Data!$Y$1,FALSE),FALSE)</f>
        <v>1.5614602123052805</v>
      </c>
      <c r="AE717" s="19">
        <f>$I717*AE$19^0.5/VLOOKUP($O717,AProperties!$AY$8:$BG$1007,VLOOKUP(Span,Data!$N$4:$Y$11,Data!$Y$1,FALSE),FALSE)</f>
        <v>1.803018947806688</v>
      </c>
      <c r="AF717" s="19">
        <f>$I717*AF$19^0.5/VLOOKUP($O717,AProperties!$AY$8:$BG$1007,VLOOKUP(Span,Data!$N$4:$Y$11,Data!$Y$1,FALSE),FALSE)</f>
        <v>2.0158364660079497</v>
      </c>
      <c r="AG717" s="19">
        <f>$I717*AG$19^0.5/VLOOKUP($O717,AProperties!$AY$8:$BG$1007,VLOOKUP(Span,Data!$N$4:$Y$11,Data!$Y$1,FALSE),FALSE)</f>
        <v>2.2082382093481003</v>
      </c>
      <c r="AH717" s="19">
        <f>$I717*AH$19^0.5/VLOOKUP($O717,AProperties!$AY$8:$BG$1007,VLOOKUP(Span,Data!$N$4:$Y$11,Data!$Y$1,FALSE),FALSE)</f>
        <v>2.3851698725169217</v>
      </c>
      <c r="AI717" s="19">
        <f>$I717*AI$19^0.5/VLOOKUP($O717,AProperties!$AY$8:$BG$1007,VLOOKUP(Span,Data!$N$4:$Y$11,Data!$Y$1,FALSE),FALSE)</f>
        <v>2.5498538492038856</v>
      </c>
      <c r="AJ717" s="19">
        <f>$I717*AJ$19^0.5/VLOOKUP($O717,AProperties!$AY$8:$BG$1007,VLOOKUP(Span,Data!$N$4:$Y$11,Data!$Y$1,FALSE),FALSE)</f>
        <v>2.7045284217100316</v>
      </c>
      <c r="AK717" s="19">
        <f>$I717*AK$19^0.5/VLOOKUP($O717,AProperties!$AY$8:$BG$1007,VLOOKUP(Span,Data!$N$4:$Y$11,Data!$Y$1,FALSE),FALSE)</f>
        <v>2.8508232697546929</v>
      </c>
      <c r="AL717" s="47">
        <f t="shared" si="89"/>
        <v>0.69799999999999995</v>
      </c>
    </row>
    <row r="718" spans="1:38" x14ac:dyDescent="0.25">
      <c r="A718" s="15">
        <v>0.69899999999999995</v>
      </c>
      <c r="B718" s="116">
        <f>VLOOKUP($A718,APropertiesDimless!$A$7:$I$1007,VLOOKUP(Span,Data!$N$4:$Y$11,Data!$Y$1,FALSE),FALSE)</f>
        <v>0.88184979309037637</v>
      </c>
      <c r="C718" s="6">
        <f t="shared" si="85"/>
        <v>1.139924896545188</v>
      </c>
      <c r="D718" s="116">
        <f>VLOOKUP($A718,AProperties!$AE$8:$AM$1007,VLOOKUP(Span,Data!$N$4:$Y$11,Data!$Y$1,FALSE),FALSE)</f>
        <v>0.80911581024970769</v>
      </c>
      <c r="E718" s="116">
        <f t="shared" si="86"/>
        <v>1.4759296555723831</v>
      </c>
      <c r="F718" s="6">
        <f t="shared" si="90"/>
        <v>2.3793259463365311</v>
      </c>
      <c r="G718" s="9"/>
      <c r="H718" s="15">
        <f t="shared" si="87"/>
        <v>0.69899999999999995</v>
      </c>
      <c r="I718" s="6">
        <f>VLOOKUP(H718,AProperties!$AO$8:$AW$1007,VLOOKUP(Span,Data!$N$4:$Y$11,Data!$Y$1,FALSE),FALSE)^(2/3)</f>
        <v>0.43426229753289497</v>
      </c>
      <c r="J718" s="15">
        <f>$I718*(Slope^0.5)/VLOOKUP($H718,AProperties!$AY$8:$BG$1007,VLOOKUP(Span,Data!$N$4:$Y$11,Data!$Y$1,FALSE),FALSE)</f>
        <v>1.5621832753649016</v>
      </c>
      <c r="K718" s="15">
        <f>$J718*VLOOKUP($H718,AProperties!$A$8:$I$1007,VLOOKUP(Span,Data!$N$4:$Y$11,Data!$Y$1,FALSE),FALSE)</f>
        <v>1.226012895612383</v>
      </c>
      <c r="L718" s="15">
        <f t="shared" si="91"/>
        <v>1.5621832753649016</v>
      </c>
      <c r="M718" s="15">
        <f t="shared" si="92"/>
        <v>0.69899999999999995</v>
      </c>
      <c r="O718" s="28">
        <f t="shared" si="88"/>
        <v>0.69899999999999995</v>
      </c>
      <c r="P718" s="19">
        <f>AA718*VLOOKUP($O718,AProperties!$A$8:$I$1007,VLOOKUP(Span,Data!$N$4:$Y$11,Data!$Y$1,FALSE),FALSE)</f>
        <v>0.50051766872040604</v>
      </c>
      <c r="Q718" s="19">
        <f>AB718*VLOOKUP($O718,AProperties!$A$8:$I$1007,VLOOKUP(Span,Data!$N$4:$Y$11,Data!$Y$1,FALSE),FALSE)</f>
        <v>0.70783887531176193</v>
      </c>
      <c r="R718" s="19">
        <f>AC718*VLOOKUP($O718,AProperties!$A$8:$I$1007,VLOOKUP(Span,Data!$N$4:$Y$11,Data!$Y$1,FALSE),FALSE)</f>
        <v>1.0010353374408121</v>
      </c>
      <c r="S718" s="19">
        <f>AD718*VLOOKUP($O718,AProperties!$A$8:$I$1007,VLOOKUP(Span,Data!$N$4:$Y$11,Data!$Y$1,FALSE),FALSE)</f>
        <v>1.226012895612383</v>
      </c>
      <c r="T718" s="19">
        <f>AE718*VLOOKUP($O718,AProperties!$A$8:$I$1007,VLOOKUP(Span,Data!$N$4:$Y$11,Data!$Y$1,FALSE),FALSE)</f>
        <v>1.4156777506235239</v>
      </c>
      <c r="U718" s="19">
        <f>AF718*VLOOKUP($O718,AProperties!$A$8:$I$1007,VLOOKUP(Span,Data!$N$4:$Y$11,Data!$Y$1,FALSE),FALSE)</f>
        <v>1.5827758423140974</v>
      </c>
      <c r="V718" s="19">
        <f>AG718*VLOOKUP($O718,AProperties!$A$8:$I$1007,VLOOKUP(Span,Data!$N$4:$Y$11,Data!$Y$1,FALSE),FALSE)</f>
        <v>1.733844064619342</v>
      </c>
      <c r="W718" s="19">
        <f>AH718*VLOOKUP($O718,AProperties!$A$8:$I$1007,VLOOKUP(Span,Data!$N$4:$Y$11,Data!$Y$1,FALSE),FALSE)</f>
        <v>1.8727656323785795</v>
      </c>
      <c r="X718" s="19">
        <f>AI718*VLOOKUP($O718,AProperties!$A$8:$I$1007,VLOOKUP(Span,Data!$N$4:$Y$11,Data!$Y$1,FALSE),FALSE)</f>
        <v>2.0020706748816242</v>
      </c>
      <c r="Y718" s="19">
        <f>AJ718*VLOOKUP($O718,AProperties!$A$8:$I$1007,VLOOKUP(Span,Data!$N$4:$Y$11,Data!$Y$1,FALSE),FALSE)</f>
        <v>2.1235166259352858</v>
      </c>
      <c r="Z718" s="19">
        <f>AK718*VLOOKUP($O718,AProperties!$A$8:$I$1007,VLOOKUP(Span,Data!$N$4:$Y$11,Data!$Y$1,FALSE),FALSE)</f>
        <v>2.2383830623970957</v>
      </c>
      <c r="AA718" s="19">
        <f>$I718*AA$19^0.5/VLOOKUP($O718,AProperties!$AY$8:$BG$1007,VLOOKUP(Span,Data!$N$4:$Y$11,Data!$Y$1,FALSE),FALSE)</f>
        <v>0.63775865155895939</v>
      </c>
      <c r="AB718" s="19">
        <f>$I718*AB$19^0.5/VLOOKUP($O718,AProperties!$AY$8:$BG$1007,VLOOKUP(Span,Data!$N$4:$Y$11,Data!$Y$1,FALSE),FALSE)</f>
        <v>0.90192693455545736</v>
      </c>
      <c r="AC718" s="19">
        <f>$I718*AC$19^0.5/VLOOKUP($O718,AProperties!$AY$8:$BG$1007,VLOOKUP(Span,Data!$N$4:$Y$11,Data!$Y$1,FALSE),FALSE)</f>
        <v>1.2755173031179188</v>
      </c>
      <c r="AD718" s="19">
        <f>$I718*AD$19^0.5/VLOOKUP($O718,AProperties!$AY$8:$BG$1007,VLOOKUP(Span,Data!$N$4:$Y$11,Data!$Y$1,FALSE),FALSE)</f>
        <v>1.5621832753649016</v>
      </c>
      <c r="AE718" s="19">
        <f>$I718*AE$19^0.5/VLOOKUP($O718,AProperties!$AY$8:$BG$1007,VLOOKUP(Span,Data!$N$4:$Y$11,Data!$Y$1,FALSE),FALSE)</f>
        <v>1.8038538691109147</v>
      </c>
      <c r="AF718" s="19">
        <f>$I718*AF$19^0.5/VLOOKUP($O718,AProperties!$AY$8:$BG$1007,VLOOKUP(Span,Data!$N$4:$Y$11,Data!$Y$1,FALSE),FALSE)</f>
        <v>2.0167699364040068</v>
      </c>
      <c r="AG718" s="19">
        <f>$I718*AG$19^0.5/VLOOKUP($O718,AProperties!$AY$8:$BG$1007,VLOOKUP(Span,Data!$N$4:$Y$11,Data!$Y$1,FALSE),FALSE)</f>
        <v>2.2092607749334676</v>
      </c>
      <c r="AH718" s="19">
        <f>$I718*AH$19^0.5/VLOOKUP($O718,AProperties!$AY$8:$BG$1007,VLOOKUP(Span,Data!$N$4:$Y$11,Data!$Y$1,FALSE),FALSE)</f>
        <v>2.3862743695845685</v>
      </c>
      <c r="AI718" s="19">
        <f>$I718*AI$19^0.5/VLOOKUP($O718,AProperties!$AY$8:$BG$1007,VLOOKUP(Span,Data!$N$4:$Y$11,Data!$Y$1,FALSE),FALSE)</f>
        <v>2.5510346062358376</v>
      </c>
      <c r="AJ718" s="19">
        <f>$I718*AJ$19^0.5/VLOOKUP($O718,AProperties!$AY$8:$BG$1007,VLOOKUP(Span,Data!$N$4:$Y$11,Data!$Y$1,FALSE),FALSE)</f>
        <v>2.705780803666372</v>
      </c>
      <c r="AK718" s="19">
        <f>$I718*AK$19^0.5/VLOOKUP($O718,AProperties!$AY$8:$BG$1007,VLOOKUP(Span,Data!$N$4:$Y$11,Data!$Y$1,FALSE),FALSE)</f>
        <v>2.8521433962488705</v>
      </c>
      <c r="AL718" s="47">
        <f t="shared" si="89"/>
        <v>0.69899999999999995</v>
      </c>
    </row>
    <row r="719" spans="1:38" x14ac:dyDescent="0.25">
      <c r="A719" s="15">
        <v>0.7</v>
      </c>
      <c r="B719" s="116">
        <f>VLOOKUP($A719,APropertiesDimless!$A$7:$I$1007,VLOOKUP(Span,Data!$N$4:$Y$11,Data!$Y$1,FALSE),FALSE)</f>
        <v>0.88404240471828544</v>
      </c>
      <c r="C719" s="6">
        <f t="shared" si="85"/>
        <v>1.1420212023591427</v>
      </c>
      <c r="D719" s="116">
        <f>VLOOKUP($A719,AProperties!$AE$8:$AM$1007,VLOOKUP(Span,Data!$N$4:$Y$11,Data!$Y$1,FALSE),FALSE)</f>
        <v>0.81003271243085484</v>
      </c>
      <c r="E719" s="116">
        <f t="shared" si="86"/>
        <v>1.4803130323156521</v>
      </c>
      <c r="F719" s="6">
        <f t="shared" si="90"/>
        <v>2.3849816992064623</v>
      </c>
      <c r="G719" s="9"/>
      <c r="H719" s="15">
        <f t="shared" si="87"/>
        <v>0.7</v>
      </c>
      <c r="I719" s="6">
        <f>VLOOKUP(H719,AProperties!$AO$8:$AW$1007,VLOOKUP(Span,Data!$N$4:$Y$11,Data!$Y$1,FALSE),FALSE)^(2/3)</f>
        <v>0.43435862685627125</v>
      </c>
      <c r="J719" s="15">
        <f>$I719*(Slope^0.5)/VLOOKUP($H719,AProperties!$AY$8:$BG$1007,VLOOKUP(Span,Data!$N$4:$Y$11,Data!$Y$1,FALSE),FALSE)</f>
        <v>1.5629033234403897</v>
      </c>
      <c r="K719" s="15">
        <f>$J719*VLOOKUP($H719,AProperties!$A$8:$I$1007,VLOOKUP(Span,Data!$N$4:$Y$11,Data!$Y$1,FALSE),FALSE)</f>
        <v>1.2279679712193896</v>
      </c>
      <c r="L719" s="15">
        <f t="shared" si="91"/>
        <v>1.5629033234403897</v>
      </c>
      <c r="M719" s="15">
        <f t="shared" si="92"/>
        <v>0.7</v>
      </c>
      <c r="O719" s="28">
        <f t="shared" si="88"/>
        <v>0.7</v>
      </c>
      <c r="P719" s="19">
        <f>AA719*VLOOKUP($O719,AProperties!$A$8:$I$1007,VLOOKUP(Span,Data!$N$4:$Y$11,Data!$Y$1,FALSE),FALSE)</f>
        <v>0.50131582499469396</v>
      </c>
      <c r="Q719" s="19">
        <f>AB719*VLOOKUP($O719,AProperties!$A$8:$I$1007,VLOOKUP(Span,Data!$N$4:$Y$11,Data!$Y$1,FALSE),FALSE)</f>
        <v>0.70896763873975333</v>
      </c>
      <c r="R719" s="19">
        <f>AC719*VLOOKUP($O719,AProperties!$A$8:$I$1007,VLOOKUP(Span,Data!$N$4:$Y$11,Data!$Y$1,FALSE),FALSE)</f>
        <v>1.0026316499893879</v>
      </c>
      <c r="S719" s="19">
        <f>AD719*VLOOKUP($O719,AProperties!$A$8:$I$1007,VLOOKUP(Span,Data!$N$4:$Y$11,Data!$Y$1,FALSE),FALSE)</f>
        <v>1.2279679712193896</v>
      </c>
      <c r="T719" s="19">
        <f>AE719*VLOOKUP($O719,AProperties!$A$8:$I$1007,VLOOKUP(Span,Data!$N$4:$Y$11,Data!$Y$1,FALSE),FALSE)</f>
        <v>1.4179352774795067</v>
      </c>
      <c r="U719" s="19">
        <f>AF719*VLOOKUP($O719,AProperties!$A$8:$I$1007,VLOOKUP(Span,Data!$N$4:$Y$11,Data!$Y$1,FALSE),FALSE)</f>
        <v>1.5852998340696014</v>
      </c>
      <c r="V719" s="19">
        <f>AG719*VLOOKUP($O719,AProperties!$A$8:$I$1007,VLOOKUP(Span,Data!$N$4:$Y$11,Data!$Y$1,FALSE),FALSE)</f>
        <v>1.7366089590582354</v>
      </c>
      <c r="W719" s="19">
        <f>AH719*VLOOKUP($O719,AProperties!$A$8:$I$1007,VLOOKUP(Span,Data!$N$4:$Y$11,Data!$Y$1,FALSE),FALSE)</f>
        <v>1.8757520596980692</v>
      </c>
      <c r="X719" s="19">
        <f>AI719*VLOOKUP($O719,AProperties!$A$8:$I$1007,VLOOKUP(Span,Data!$N$4:$Y$11,Data!$Y$1,FALSE),FALSE)</f>
        <v>2.0052632999787758</v>
      </c>
      <c r="Y719" s="19">
        <f>AJ719*VLOOKUP($O719,AProperties!$A$8:$I$1007,VLOOKUP(Span,Data!$N$4:$Y$11,Data!$Y$1,FALSE),FALSE)</f>
        <v>2.1269029162192594</v>
      </c>
      <c r="Z719" s="19">
        <f>AK719*VLOOKUP($O719,AProperties!$A$8:$I$1007,VLOOKUP(Span,Data!$N$4:$Y$11,Data!$Y$1,FALSE),FALSE)</f>
        <v>2.2419525257690478</v>
      </c>
      <c r="AA719" s="19">
        <f>$I719*AA$19^0.5/VLOOKUP($O719,AProperties!$AY$8:$BG$1007,VLOOKUP(Span,Data!$N$4:$Y$11,Data!$Y$1,FALSE),FALSE)</f>
        <v>0.63805260995482904</v>
      </c>
      <c r="AB719" s="19">
        <f>$I719*AB$19^0.5/VLOOKUP($O719,AProperties!$AY$8:$BG$1007,VLOOKUP(Span,Data!$N$4:$Y$11,Data!$Y$1,FALSE),FALSE)</f>
        <v>0.90234265450566986</v>
      </c>
      <c r="AC719" s="19">
        <f>$I719*AC$19^0.5/VLOOKUP($O719,AProperties!$AY$8:$BG$1007,VLOOKUP(Span,Data!$N$4:$Y$11,Data!$Y$1,FALSE),FALSE)</f>
        <v>1.2761052199096581</v>
      </c>
      <c r="AD719" s="19">
        <f>$I719*AD$19^0.5/VLOOKUP($O719,AProperties!$AY$8:$BG$1007,VLOOKUP(Span,Data!$N$4:$Y$11,Data!$Y$1,FALSE),FALSE)</f>
        <v>1.5629033234403897</v>
      </c>
      <c r="AE719" s="19">
        <f>$I719*AE$19^0.5/VLOOKUP($O719,AProperties!$AY$8:$BG$1007,VLOOKUP(Span,Data!$N$4:$Y$11,Data!$Y$1,FALSE),FALSE)</f>
        <v>1.8046853090113397</v>
      </c>
      <c r="AF719" s="19">
        <f>$I719*AF$19^0.5/VLOOKUP($O719,AProperties!$AY$8:$BG$1007,VLOOKUP(Span,Data!$N$4:$Y$11,Data!$Y$1,FALSE),FALSE)</f>
        <v>2.0176995144722842</v>
      </c>
      <c r="AG719" s="19">
        <f>$I719*AG$19^0.5/VLOOKUP($O719,AProperties!$AY$8:$BG$1007,VLOOKUP(Span,Data!$N$4:$Y$11,Data!$Y$1,FALSE),FALSE)</f>
        <v>2.2102790766873834</v>
      </c>
      <c r="AH719" s="19">
        <f>$I719*AH$19^0.5/VLOOKUP($O719,AProperties!$AY$8:$BG$1007,VLOOKUP(Span,Data!$N$4:$Y$11,Data!$Y$1,FALSE),FALSE)</f>
        <v>2.3873742611878788</v>
      </c>
      <c r="AI719" s="19">
        <f>$I719*AI$19^0.5/VLOOKUP($O719,AProperties!$AY$8:$BG$1007,VLOOKUP(Span,Data!$N$4:$Y$11,Data!$Y$1,FALSE),FALSE)</f>
        <v>2.5522104398193162</v>
      </c>
      <c r="AJ719" s="19">
        <f>$I719*AJ$19^0.5/VLOOKUP($O719,AProperties!$AY$8:$BG$1007,VLOOKUP(Span,Data!$N$4:$Y$11,Data!$Y$1,FALSE),FALSE)</f>
        <v>2.7070279635170089</v>
      </c>
      <c r="AK719" s="19">
        <f>$I719*AK$19^0.5/VLOOKUP($O719,AProperties!$AY$8:$BG$1007,VLOOKUP(Span,Data!$N$4:$Y$11,Data!$Y$1,FALSE),FALSE)</f>
        <v>2.853458018160314</v>
      </c>
      <c r="AL719" s="47">
        <f t="shared" si="89"/>
        <v>0.7</v>
      </c>
    </row>
    <row r="720" spans="1:38" x14ac:dyDescent="0.25">
      <c r="A720" s="15">
        <v>0.70099999999999996</v>
      </c>
      <c r="B720" s="116">
        <f>VLOOKUP($A720,APropertiesDimless!$A$7:$I$1007,VLOOKUP(Span,Data!$N$4:$Y$11,Data!$Y$1,FALSE),FALSE)</f>
        <v>0.88624307439527272</v>
      </c>
      <c r="C720" s="6">
        <f t="shared" si="85"/>
        <v>1.1441215371976363</v>
      </c>
      <c r="D720" s="116">
        <f>VLOOKUP($A720,AProperties!$AE$8:$AM$1007,VLOOKUP(Span,Data!$N$4:$Y$11,Data!$Y$1,FALSE),FALSE)</f>
        <v>0.81094837434158251</v>
      </c>
      <c r="E720" s="116">
        <f t="shared" si="86"/>
        <v>1.4847147807294754</v>
      </c>
      <c r="F720" s="6">
        <f t="shared" si="90"/>
        <v>2.3906476920666044</v>
      </c>
      <c r="G720" s="9"/>
      <c r="H720" s="15">
        <f t="shared" si="87"/>
        <v>0.70099999999999996</v>
      </c>
      <c r="I720" s="6">
        <f>VLOOKUP(H720,AProperties!$AO$8:$AW$1007,VLOOKUP(Span,Data!$N$4:$Y$11,Data!$Y$1,FALSE),FALSE)^(2/3)</f>
        <v>0.4344540352080335</v>
      </c>
      <c r="J720" s="15">
        <f>$I720*(Slope^0.5)/VLOOKUP($H720,AProperties!$AY$8:$BG$1007,VLOOKUP(Span,Data!$N$4:$Y$11,Data!$Y$1,FALSE),FALSE)</f>
        <v>1.5636203530530604</v>
      </c>
      <c r="K720" s="15">
        <f>$J720*VLOOKUP($H720,AProperties!$A$8:$I$1007,VLOOKUP(Span,Data!$N$4:$Y$11,Data!$Y$1,FALSE),FALSE)</f>
        <v>1.2299200722542036</v>
      </c>
      <c r="L720" s="15">
        <f t="shared" si="91"/>
        <v>1.5636203530530604</v>
      </c>
      <c r="M720" s="15">
        <f t="shared" si="92"/>
        <v>0.70099999999999996</v>
      </c>
      <c r="O720" s="28">
        <f t="shared" si="88"/>
        <v>0.70099999999999996</v>
      </c>
      <c r="P720" s="19">
        <f>AA720*VLOOKUP($O720,AProperties!$A$8:$I$1007,VLOOKUP(Span,Data!$N$4:$Y$11,Data!$Y$1,FALSE),FALSE)</f>
        <v>0.50211276690496964</v>
      </c>
      <c r="Q720" s="19">
        <f>AB720*VLOOKUP($O720,AProperties!$A$8:$I$1007,VLOOKUP(Span,Data!$N$4:$Y$11,Data!$Y$1,FALSE),FALSE)</f>
        <v>0.71009468479768856</v>
      </c>
      <c r="R720" s="19">
        <f>AC720*VLOOKUP($O720,AProperties!$A$8:$I$1007,VLOOKUP(Span,Data!$N$4:$Y$11,Data!$Y$1,FALSE),FALSE)</f>
        <v>1.0042255338099393</v>
      </c>
      <c r="S720" s="19">
        <f>AD720*VLOOKUP($O720,AProperties!$A$8:$I$1007,VLOOKUP(Span,Data!$N$4:$Y$11,Data!$Y$1,FALSE),FALSE)</f>
        <v>1.2299200722542036</v>
      </c>
      <c r="T720" s="19">
        <f>AE720*VLOOKUP($O720,AProperties!$A$8:$I$1007,VLOOKUP(Span,Data!$N$4:$Y$11,Data!$Y$1,FALSE),FALSE)</f>
        <v>1.4201893695953771</v>
      </c>
      <c r="U720" s="19">
        <f>AF720*VLOOKUP($O720,AProperties!$A$8:$I$1007,VLOOKUP(Span,Data!$N$4:$Y$11,Data!$Y$1,FALSE),FALSE)</f>
        <v>1.5878199856689181</v>
      </c>
      <c r="V720" s="19">
        <f>AG720*VLOOKUP($O720,AProperties!$A$8:$I$1007,VLOOKUP(Span,Data!$N$4:$Y$11,Data!$Y$1,FALSE),FALSE)</f>
        <v>1.7393696468167921</v>
      </c>
      <c r="W720" s="19">
        <f>AH720*VLOOKUP($O720,AProperties!$A$8:$I$1007,VLOOKUP(Span,Data!$N$4:$Y$11,Data!$Y$1,FALSE),FALSE)</f>
        <v>1.8787339432834818</v>
      </c>
      <c r="X720" s="19">
        <f>AI720*VLOOKUP($O720,AProperties!$A$8:$I$1007,VLOOKUP(Span,Data!$N$4:$Y$11,Data!$Y$1,FALSE),FALSE)</f>
        <v>2.0084510676198786</v>
      </c>
      <c r="Y720" s="19">
        <f>AJ720*VLOOKUP($O720,AProperties!$A$8:$I$1007,VLOOKUP(Span,Data!$N$4:$Y$11,Data!$Y$1,FALSE),FALSE)</f>
        <v>2.1302840543930657</v>
      </c>
      <c r="Z720" s="19">
        <f>AK720*VLOOKUP($O720,AProperties!$A$8:$I$1007,VLOOKUP(Span,Data!$N$4:$Y$11,Data!$Y$1,FALSE),FALSE)</f>
        <v>2.2455165583400372</v>
      </c>
      <c r="AA720" s="19">
        <f>$I720*AA$19^0.5/VLOOKUP($O720,AProperties!$AY$8:$BG$1007,VLOOKUP(Span,Data!$N$4:$Y$11,Data!$Y$1,FALSE),FALSE)</f>
        <v>0.63834533606841393</v>
      </c>
      <c r="AB720" s="19">
        <f>$I720*AB$19^0.5/VLOOKUP($O720,AProperties!$AY$8:$BG$1007,VLOOKUP(Span,Data!$N$4:$Y$11,Data!$Y$1,FALSE),FALSE)</f>
        <v>0.9027566317455622</v>
      </c>
      <c r="AC720" s="19">
        <f>$I720*AC$19^0.5/VLOOKUP($O720,AProperties!$AY$8:$BG$1007,VLOOKUP(Span,Data!$N$4:$Y$11,Data!$Y$1,FALSE),FALSE)</f>
        <v>1.2766906721368279</v>
      </c>
      <c r="AD720" s="19">
        <f>$I720*AD$19^0.5/VLOOKUP($O720,AProperties!$AY$8:$BG$1007,VLOOKUP(Span,Data!$N$4:$Y$11,Data!$Y$1,FALSE),FALSE)</f>
        <v>1.5636203530530604</v>
      </c>
      <c r="AE720" s="19">
        <f>$I720*AE$19^0.5/VLOOKUP($O720,AProperties!$AY$8:$BG$1007,VLOOKUP(Span,Data!$N$4:$Y$11,Data!$Y$1,FALSE),FALSE)</f>
        <v>1.8055132634911244</v>
      </c>
      <c r="AF720" s="19">
        <f>$I720*AF$19^0.5/VLOOKUP($O720,AProperties!$AY$8:$BG$1007,VLOOKUP(Span,Data!$N$4:$Y$11,Data!$Y$1,FALSE),FALSE)</f>
        <v>2.0186251957218215</v>
      </c>
      <c r="AG720" s="19">
        <f>$I720*AG$19^0.5/VLOOKUP($O720,AProperties!$AY$8:$BG$1007,VLOOKUP(Span,Data!$N$4:$Y$11,Data!$Y$1,FALSE),FALSE)</f>
        <v>2.2112931096902453</v>
      </c>
      <c r="AH720" s="19">
        <f>$I720*AH$19^0.5/VLOOKUP($O720,AProperties!$AY$8:$BG$1007,VLOOKUP(Span,Data!$N$4:$Y$11,Data!$Y$1,FALSE),FALSE)</f>
        <v>2.388469542013075</v>
      </c>
      <c r="AI720" s="19">
        <f>$I720*AI$19^0.5/VLOOKUP($O720,AProperties!$AY$8:$BG$1007,VLOOKUP(Span,Data!$N$4:$Y$11,Data!$Y$1,FALSE),FALSE)</f>
        <v>2.5533813442736557</v>
      </c>
      <c r="AJ720" s="19">
        <f>$I720*AJ$19^0.5/VLOOKUP($O720,AProperties!$AY$8:$BG$1007,VLOOKUP(Span,Data!$N$4:$Y$11,Data!$Y$1,FALSE),FALSE)</f>
        <v>2.7082698952366866</v>
      </c>
      <c r="AK720" s="19">
        <f>$I720*AK$19^0.5/VLOOKUP($O720,AProperties!$AY$8:$BG$1007,VLOOKUP(Span,Data!$N$4:$Y$11,Data!$Y$1,FALSE),FALSE)</f>
        <v>2.8547671291378434</v>
      </c>
      <c r="AL720" s="47">
        <f t="shared" si="89"/>
        <v>0.70099999999999996</v>
      </c>
    </row>
    <row r="721" spans="1:38" x14ac:dyDescent="0.25">
      <c r="A721" s="15">
        <v>0.70199999999999996</v>
      </c>
      <c r="B721" s="116">
        <f>VLOOKUP($A721,APropertiesDimless!$A$7:$I$1007,VLOOKUP(Span,Data!$N$4:$Y$11,Data!$Y$1,FALSE),FALSE)</f>
        <v>0.88845187122622793</v>
      </c>
      <c r="C721" s="6">
        <f t="shared" si="85"/>
        <v>1.1462259356131139</v>
      </c>
      <c r="D721" s="116">
        <f>VLOOKUP($A721,AProperties!$AE$8:$AM$1007,VLOOKUP(Span,Data!$N$4:$Y$11,Data!$Y$1,FALSE),FALSE)</f>
        <v>0.81186279238329817</v>
      </c>
      <c r="E721" s="116">
        <f t="shared" si="86"/>
        <v>1.4891350092933255</v>
      </c>
      <c r="F721" s="6">
        <f t="shared" si="90"/>
        <v>2.3963239914215326</v>
      </c>
      <c r="G721" s="9"/>
      <c r="H721" s="15">
        <f t="shared" si="87"/>
        <v>0.70199999999999996</v>
      </c>
      <c r="I721" s="6">
        <f>VLOOKUP(H721,AProperties!$AO$8:$AW$1007,VLOOKUP(Span,Data!$N$4:$Y$11,Data!$Y$1,FALSE),FALSE)^(2/3)</f>
        <v>0.43454852171956682</v>
      </c>
      <c r="J721" s="15">
        <f>$I721*(Slope^0.5)/VLOOKUP($H721,AProperties!$AY$8:$BG$1007,VLOOKUP(Span,Data!$N$4:$Y$11,Data!$Y$1,FALSE),FALSE)</f>
        <v>1.5643343606806697</v>
      </c>
      <c r="K721" s="15">
        <f>$J721*VLOOKUP($H721,AProperties!$A$8:$I$1007,VLOOKUP(Span,Data!$N$4:$Y$11,Data!$Y$1,FALSE),FALSE)</f>
        <v>1.2318691798525372</v>
      </c>
      <c r="L721" s="15">
        <f t="shared" si="91"/>
        <v>1.5643343606806697</v>
      </c>
      <c r="M721" s="15">
        <f t="shared" si="92"/>
        <v>0.70199999999999996</v>
      </c>
      <c r="O721" s="28">
        <f t="shared" si="88"/>
        <v>0.70199999999999996</v>
      </c>
      <c r="P721" s="19">
        <f>AA721*VLOOKUP($O721,AProperties!$A$8:$I$1007,VLOOKUP(Span,Data!$N$4:$Y$11,Data!$Y$1,FALSE),FALSE)</f>
        <v>0.50290848674991917</v>
      </c>
      <c r="Q721" s="19">
        <f>AB721*VLOOKUP($O721,AProperties!$A$8:$I$1007,VLOOKUP(Span,Data!$N$4:$Y$11,Data!$Y$1,FALSE),FALSE)</f>
        <v>0.71122000259426588</v>
      </c>
      <c r="R721" s="19">
        <f>AC721*VLOOKUP($O721,AProperties!$A$8:$I$1007,VLOOKUP(Span,Data!$N$4:$Y$11,Data!$Y$1,FALSE),FALSE)</f>
        <v>1.0058169734998383</v>
      </c>
      <c r="S721" s="19">
        <f>AD721*VLOOKUP($O721,AProperties!$A$8:$I$1007,VLOOKUP(Span,Data!$N$4:$Y$11,Data!$Y$1,FALSE),FALSE)</f>
        <v>1.2318691798525372</v>
      </c>
      <c r="T721" s="19">
        <f>AE721*VLOOKUP($O721,AProperties!$A$8:$I$1007,VLOOKUP(Span,Data!$N$4:$Y$11,Data!$Y$1,FALSE),FALSE)</f>
        <v>1.4224400051885318</v>
      </c>
      <c r="U721" s="19">
        <f>AF721*VLOOKUP($O721,AProperties!$A$8:$I$1007,VLOOKUP(Span,Data!$N$4:$Y$11,Data!$Y$1,FALSE),FALSE)</f>
        <v>1.5903362727583552</v>
      </c>
      <c r="V721" s="19">
        <f>AG721*VLOOKUP($O721,AProperties!$A$8:$I$1007,VLOOKUP(Span,Data!$N$4:$Y$11,Data!$Y$1,FALSE),FALSE)</f>
        <v>1.7421261012168794</v>
      </c>
      <c r="W721" s="19">
        <f>AH721*VLOOKUP($O721,AProperties!$A$8:$I$1007,VLOOKUP(Span,Data!$N$4:$Y$11,Data!$Y$1,FALSE),FALSE)</f>
        <v>1.8817112543191403</v>
      </c>
      <c r="X721" s="19">
        <f>AI721*VLOOKUP($O721,AProperties!$A$8:$I$1007,VLOOKUP(Span,Data!$N$4:$Y$11,Data!$Y$1,FALSE),FALSE)</f>
        <v>2.0116339469996767</v>
      </c>
      <c r="Y721" s="19">
        <f>AJ721*VLOOKUP($O721,AProperties!$A$8:$I$1007,VLOOKUP(Span,Data!$N$4:$Y$11,Data!$Y$1,FALSE),FALSE)</f>
        <v>2.1336600077827974</v>
      </c>
      <c r="Z721" s="19">
        <f>AK721*VLOOKUP($O721,AProperties!$A$8:$I$1007,VLOOKUP(Span,Data!$N$4:$Y$11,Data!$Y$1,FALSE),FALSE)</f>
        <v>2.2490751256687433</v>
      </c>
      <c r="AA721" s="19">
        <f>$I721*AA$19^0.5/VLOOKUP($O721,AProperties!$AY$8:$BG$1007,VLOOKUP(Span,Data!$N$4:$Y$11,Data!$Y$1,FALSE),FALSE)</f>
        <v>0.6386368284617634</v>
      </c>
      <c r="AB721" s="19">
        <f>$I721*AB$19^0.5/VLOOKUP($O721,AProperties!$AY$8:$BG$1007,VLOOKUP(Span,Data!$N$4:$Y$11,Data!$Y$1,FALSE),FALSE)</f>
        <v>0.90316886424156584</v>
      </c>
      <c r="AC721" s="19">
        <f>$I721*AC$19^0.5/VLOOKUP($O721,AProperties!$AY$8:$BG$1007,VLOOKUP(Span,Data!$N$4:$Y$11,Data!$Y$1,FALSE),FALSE)</f>
        <v>1.2772736569235268</v>
      </c>
      <c r="AD721" s="19">
        <f>$I721*AD$19^0.5/VLOOKUP($O721,AProperties!$AY$8:$BG$1007,VLOOKUP(Span,Data!$N$4:$Y$11,Data!$Y$1,FALSE),FALSE)</f>
        <v>1.5643343606806697</v>
      </c>
      <c r="AE721" s="19">
        <f>$I721*AE$19^0.5/VLOOKUP($O721,AProperties!$AY$8:$BG$1007,VLOOKUP(Span,Data!$N$4:$Y$11,Data!$Y$1,FALSE),FALSE)</f>
        <v>1.8063377284831317</v>
      </c>
      <c r="AF721" s="19">
        <f>$I721*AF$19^0.5/VLOOKUP($O721,AProperties!$AY$8:$BG$1007,VLOOKUP(Span,Data!$N$4:$Y$11,Data!$Y$1,FALSE),FALSE)</f>
        <v>2.0195469756054201</v>
      </c>
      <c r="AG721" s="19">
        <f>$I721*AG$19^0.5/VLOOKUP($O721,AProperties!$AY$8:$BG$1007,VLOOKUP(Span,Data!$N$4:$Y$11,Data!$Y$1,FALSE),FALSE)</f>
        <v>2.2123028689608479</v>
      </c>
      <c r="AH721" s="19">
        <f>$I721*AH$19^0.5/VLOOKUP($O721,AProperties!$AY$8:$BG$1007,VLOOKUP(Span,Data!$N$4:$Y$11,Data!$Y$1,FALSE),FALSE)</f>
        <v>2.3895602066798398</v>
      </c>
      <c r="AI721" s="19">
        <f>$I721*AI$19^0.5/VLOOKUP($O721,AProperties!$AY$8:$BG$1007,VLOOKUP(Span,Data!$N$4:$Y$11,Data!$Y$1,FALSE),FALSE)</f>
        <v>2.5545473138470536</v>
      </c>
      <c r="AJ721" s="19">
        <f>$I721*AJ$19^0.5/VLOOKUP($O721,AProperties!$AY$8:$BG$1007,VLOOKUP(Span,Data!$N$4:$Y$11,Data!$Y$1,FALSE),FALSE)</f>
        <v>2.7095065927246971</v>
      </c>
      <c r="AK721" s="19">
        <f>$I721*AK$19^0.5/VLOOKUP($O721,AProperties!$AY$8:$BG$1007,VLOOKUP(Span,Data!$N$4:$Y$11,Data!$Y$1,FALSE),FALSE)</f>
        <v>2.8560707227507507</v>
      </c>
      <c r="AL721" s="47">
        <f t="shared" si="89"/>
        <v>0.70199999999999996</v>
      </c>
    </row>
    <row r="722" spans="1:38" x14ac:dyDescent="0.25">
      <c r="A722" s="15">
        <v>0.70299999999999996</v>
      </c>
      <c r="B722" s="116">
        <f>VLOOKUP($A722,APropertiesDimless!$A$7:$I$1007,VLOOKUP(Span,Data!$N$4:$Y$11,Data!$Y$1,FALSE),FALSE)</f>
        <v>0.89066886513057275</v>
      </c>
      <c r="C722" s="6">
        <f t="shared" si="85"/>
        <v>1.1483344325652864</v>
      </c>
      <c r="D722" s="116">
        <f>VLOOKUP($A722,AProperties!$AE$8:$AM$1007,VLOOKUP(Span,Data!$N$4:$Y$11,Data!$Y$1,FALSE),FALSE)</f>
        <v>0.81277596294270371</v>
      </c>
      <c r="E722" s="116">
        <f t="shared" si="86"/>
        <v>1.4935738277364861</v>
      </c>
      <c r="F722" s="6">
        <f t="shared" si="90"/>
        <v>2.4020106646143478</v>
      </c>
      <c r="G722" s="9"/>
      <c r="H722" s="15">
        <f t="shared" si="87"/>
        <v>0.70299999999999996</v>
      </c>
      <c r="I722" s="6">
        <f>VLOOKUP(H722,AProperties!$AO$8:$AW$1007,VLOOKUP(Span,Data!$N$4:$Y$11,Data!$Y$1,FALSE),FALSE)^(2/3)</f>
        <v>0.43464208550711908</v>
      </c>
      <c r="J722" s="15">
        <f>$I722*(Slope^0.5)/VLOOKUP($H722,AProperties!$AY$8:$BG$1007,VLOOKUP(Span,Data!$N$4:$Y$11,Data!$Y$1,FALSE),FALSE)</f>
        <v>1.565045342757059</v>
      </c>
      <c r="K722" s="15">
        <f>$J722*VLOOKUP($H722,AProperties!$A$8:$I$1007,VLOOKUP(Span,Data!$N$4:$Y$11,Data!$Y$1,FALSE),FALSE)</f>
        <v>1.2338152750925393</v>
      </c>
      <c r="L722" s="15">
        <f t="shared" si="91"/>
        <v>1.565045342757059</v>
      </c>
      <c r="M722" s="15">
        <f t="shared" si="92"/>
        <v>0.70299999999999996</v>
      </c>
      <c r="O722" s="28">
        <f t="shared" si="88"/>
        <v>0.70299999999999996</v>
      </c>
      <c r="P722" s="19">
        <f>AA722*VLOOKUP($O722,AProperties!$A$8:$I$1007,VLOOKUP(Span,Data!$N$4:$Y$11,Data!$Y$1,FALSE),FALSE)</f>
        <v>0.50370297680473008</v>
      </c>
      <c r="Q722" s="19">
        <f>AB722*VLOOKUP($O722,AProperties!$A$8:$I$1007,VLOOKUP(Span,Data!$N$4:$Y$11,Data!$Y$1,FALSE),FALSE)</f>
        <v>0.71234358120494978</v>
      </c>
      <c r="R722" s="19">
        <f>AC722*VLOOKUP($O722,AProperties!$A$8:$I$1007,VLOOKUP(Span,Data!$N$4:$Y$11,Data!$Y$1,FALSE),FALSE)</f>
        <v>1.0074059536094602</v>
      </c>
      <c r="S722" s="19">
        <f>AD722*VLOOKUP($O722,AProperties!$A$8:$I$1007,VLOOKUP(Span,Data!$N$4:$Y$11,Data!$Y$1,FALSE),FALSE)</f>
        <v>1.2338152750925393</v>
      </c>
      <c r="T722" s="19">
        <f>AE722*VLOOKUP($O722,AProperties!$A$8:$I$1007,VLOOKUP(Span,Data!$N$4:$Y$11,Data!$Y$1,FALSE),FALSE)</f>
        <v>1.4246871624098996</v>
      </c>
      <c r="U722" s="19">
        <f>AF722*VLOOKUP($O722,AProperties!$A$8:$I$1007,VLOOKUP(Span,Data!$N$4:$Y$11,Data!$Y$1,FALSE),FALSE)</f>
        <v>1.592848670909909</v>
      </c>
      <c r="V722" s="19">
        <f>AG722*VLOOKUP($O722,AProperties!$A$8:$I$1007,VLOOKUP(Span,Data!$N$4:$Y$11,Data!$Y$1,FALSE),FALSE)</f>
        <v>1.7448782954989603</v>
      </c>
      <c r="W722" s="19">
        <f>AH722*VLOOKUP($O722,AProperties!$A$8:$I$1007,VLOOKUP(Span,Data!$N$4:$Y$11,Data!$Y$1,FALSE),FALSE)</f>
        <v>1.8846839639014417</v>
      </c>
      <c r="X722" s="19">
        <f>AI722*VLOOKUP($O722,AProperties!$A$8:$I$1007,VLOOKUP(Span,Data!$N$4:$Y$11,Data!$Y$1,FALSE),FALSE)</f>
        <v>2.0148119072189203</v>
      </c>
      <c r="Y722" s="19">
        <f>AJ722*VLOOKUP($O722,AProperties!$A$8:$I$1007,VLOOKUP(Span,Data!$N$4:$Y$11,Data!$Y$1,FALSE),FALSE)</f>
        <v>2.1370307436148495</v>
      </c>
      <c r="Z722" s="19">
        <f>AK722*VLOOKUP($O722,AProperties!$A$8:$I$1007,VLOOKUP(Span,Data!$N$4:$Y$11,Data!$Y$1,FALSE),FALSE)</f>
        <v>2.2526281932087526</v>
      </c>
      <c r="AA722" s="19">
        <f>$I722*AA$19^0.5/VLOOKUP($O722,AProperties!$AY$8:$BG$1007,VLOOKUP(Span,Data!$N$4:$Y$11,Data!$Y$1,FALSE),FALSE)</f>
        <v>0.63892708567899992</v>
      </c>
      <c r="AB722" s="19">
        <f>$I722*AB$19^0.5/VLOOKUP($O722,AProperties!$AY$8:$BG$1007,VLOOKUP(Span,Data!$N$4:$Y$11,Data!$Y$1,FALSE),FALSE)</f>
        <v>0.90357934993475819</v>
      </c>
      <c r="AC722" s="19">
        <f>$I722*AC$19^0.5/VLOOKUP($O722,AProperties!$AY$8:$BG$1007,VLOOKUP(Span,Data!$N$4:$Y$11,Data!$Y$1,FALSE),FALSE)</f>
        <v>1.2778541713579998</v>
      </c>
      <c r="AD722" s="19">
        <f>$I722*AD$19^0.5/VLOOKUP($O722,AProperties!$AY$8:$BG$1007,VLOOKUP(Span,Data!$N$4:$Y$11,Data!$Y$1,FALSE),FALSE)</f>
        <v>1.565045342757059</v>
      </c>
      <c r="AE722" s="19">
        <f>$I722*AE$19^0.5/VLOOKUP($O722,AProperties!$AY$8:$BG$1007,VLOOKUP(Span,Data!$N$4:$Y$11,Data!$Y$1,FALSE),FALSE)</f>
        <v>1.8071586998695164</v>
      </c>
      <c r="AF722" s="19">
        <f>$I722*AF$19^0.5/VLOOKUP($O722,AProperties!$AY$8:$BG$1007,VLOOKUP(Span,Data!$N$4:$Y$11,Data!$Y$1,FALSE),FALSE)</f>
        <v>2.0204648495191893</v>
      </c>
      <c r="AG722" s="19">
        <f>$I722*AG$19^0.5/VLOOKUP($O722,AProperties!$AY$8:$BG$1007,VLOOKUP(Span,Data!$N$4:$Y$11,Data!$Y$1,FALSE),FALSE)</f>
        <v>2.2133083494558821</v>
      </c>
      <c r="AH722" s="19">
        <f>$I722*AH$19^0.5/VLOOKUP($O722,AProperties!$AY$8:$BG$1007,VLOOKUP(Span,Data!$N$4:$Y$11,Data!$Y$1,FALSE),FALSE)</f>
        <v>2.3906462497407772</v>
      </c>
      <c r="AI722" s="19">
        <f>$I722*AI$19^0.5/VLOOKUP($O722,AProperties!$AY$8:$BG$1007,VLOOKUP(Span,Data!$N$4:$Y$11,Data!$Y$1,FALSE),FALSE)</f>
        <v>2.5557083427159997</v>
      </c>
      <c r="AJ722" s="19">
        <f>$I722*AJ$19^0.5/VLOOKUP($O722,AProperties!$AY$8:$BG$1007,VLOOKUP(Span,Data!$N$4:$Y$11,Data!$Y$1,FALSE),FALSE)</f>
        <v>2.7107380498042746</v>
      </c>
      <c r="AK722" s="19">
        <f>$I722*AK$19^0.5/VLOOKUP($O722,AProperties!$AY$8:$BG$1007,VLOOKUP(Span,Data!$N$4:$Y$11,Data!$Y$1,FALSE),FALSE)</f>
        <v>2.8573687924881526</v>
      </c>
      <c r="AL722" s="47">
        <f t="shared" si="89"/>
        <v>0.70299999999999996</v>
      </c>
    </row>
    <row r="723" spans="1:38" x14ac:dyDescent="0.25">
      <c r="A723" s="15">
        <v>0.70399999999999996</v>
      </c>
      <c r="B723" s="116">
        <f>VLOOKUP($A723,APropertiesDimless!$A$7:$I$1007,VLOOKUP(Span,Data!$N$4:$Y$11,Data!$Y$1,FALSE),FALSE)</f>
        <v>0.89289412685466785</v>
      </c>
      <c r="C723" s="6">
        <f t="shared" si="85"/>
        <v>1.1504470634273338</v>
      </c>
      <c r="D723" s="116">
        <f>VLOOKUP($A723,AProperties!$AE$8:$AM$1007,VLOOKUP(Span,Data!$N$4:$Y$11,Data!$Y$1,FALSE),FALSE)</f>
        <v>0.81368788239167233</v>
      </c>
      <c r="E723" s="116">
        <f t="shared" si="86"/>
        <v>1.4980313470576836</v>
      </c>
      <c r="F723" s="6">
        <f t="shared" si="90"/>
        <v>2.407707779838963</v>
      </c>
      <c r="G723" s="9"/>
      <c r="H723" s="15">
        <f t="shared" si="87"/>
        <v>0.70399999999999996</v>
      </c>
      <c r="I723" s="6">
        <f>VLOOKUP(H723,AProperties!$AO$8:$AW$1007,VLOOKUP(Span,Data!$N$4:$Y$11,Data!$Y$1,FALSE),FALSE)^(2/3)</f>
        <v>0.4347347256716797</v>
      </c>
      <c r="J723" s="15">
        <f>$I723*(Slope^0.5)/VLOOKUP($H723,AProperties!$AY$8:$BG$1007,VLOOKUP(Span,Data!$N$4:$Y$11,Data!$Y$1,FALSE),FALSE)</f>
        <v>1.5657532956717866</v>
      </c>
      <c r="K723" s="15">
        <f>$J723*VLOOKUP($H723,AProperties!$A$8:$I$1007,VLOOKUP(Span,Data!$N$4:$Y$11,Data!$Y$1,FALSE),FALSE)</f>
        <v>1.2357583389942233</v>
      </c>
      <c r="L723" s="15">
        <f t="shared" si="91"/>
        <v>1.5657532956717866</v>
      </c>
      <c r="M723" s="15">
        <f t="shared" si="92"/>
        <v>0.70399999999999996</v>
      </c>
      <c r="O723" s="28">
        <f t="shared" si="88"/>
        <v>0.70399999999999996</v>
      </c>
      <c r="P723" s="19">
        <f>AA723*VLOOKUP($O723,AProperties!$A$8:$I$1007,VLOOKUP(Span,Data!$N$4:$Y$11,Data!$Y$1,FALSE),FALSE)</f>
        <v>0.50449622932085458</v>
      </c>
      <c r="Q723" s="19">
        <f>AB723*VLOOKUP($O723,AProperties!$A$8:$I$1007,VLOOKUP(Span,Data!$N$4:$Y$11,Data!$Y$1,FALSE),FALSE)</f>
        <v>0.71346540967163963</v>
      </c>
      <c r="R723" s="19">
        <f>AC723*VLOOKUP($O723,AProperties!$A$8:$I$1007,VLOOKUP(Span,Data!$N$4:$Y$11,Data!$Y$1,FALSE),FALSE)</f>
        <v>1.0089924586417092</v>
      </c>
      <c r="S723" s="19">
        <f>AD723*VLOOKUP($O723,AProperties!$A$8:$I$1007,VLOOKUP(Span,Data!$N$4:$Y$11,Data!$Y$1,FALSE),FALSE)</f>
        <v>1.2357583389942233</v>
      </c>
      <c r="T723" s="19">
        <f>AE723*VLOOKUP($O723,AProperties!$A$8:$I$1007,VLOOKUP(Span,Data!$N$4:$Y$11,Data!$Y$1,FALSE),FALSE)</f>
        <v>1.4269308193432793</v>
      </c>
      <c r="U723" s="19">
        <f>AF723*VLOOKUP($O723,AProperties!$A$8:$I$1007,VLOOKUP(Span,Data!$N$4:$Y$11,Data!$Y$1,FALSE),FALSE)</f>
        <v>1.5953571556205217</v>
      </c>
      <c r="V723" s="19">
        <f>AG723*VLOOKUP($O723,AProperties!$A$8:$I$1007,VLOOKUP(Span,Data!$N$4:$Y$11,Data!$Y$1,FALSE),FALSE)</f>
        <v>1.7476262028212792</v>
      </c>
      <c r="W723" s="19">
        <f>AH723*VLOOKUP($O723,AProperties!$A$8:$I$1007,VLOOKUP(Span,Data!$N$4:$Y$11,Data!$Y$1,FALSE),FALSE)</f>
        <v>1.887652043037976</v>
      </c>
      <c r="X723" s="19">
        <f>AI723*VLOOKUP($O723,AProperties!$A$8:$I$1007,VLOOKUP(Span,Data!$N$4:$Y$11,Data!$Y$1,FALSE),FALSE)</f>
        <v>2.0179849172834183</v>
      </c>
      <c r="Y723" s="19">
        <f>AJ723*VLOOKUP($O723,AProperties!$A$8:$I$1007,VLOOKUP(Span,Data!$N$4:$Y$11,Data!$Y$1,FALSE),FALSE)</f>
        <v>2.1403962290149185</v>
      </c>
      <c r="Z723" s="19">
        <f>AK723*VLOOKUP($O723,AProperties!$A$8:$I$1007,VLOOKUP(Span,Data!$N$4:$Y$11,Data!$Y$1,FALSE),FALSE)</f>
        <v>2.2561757263075068</v>
      </c>
      <c r="AA723" s="19">
        <f>$I723*AA$19^0.5/VLOOKUP($O723,AProperties!$AY$8:$BG$1007,VLOOKUP(Span,Data!$N$4:$Y$11,Data!$Y$1,FALSE),FALSE)</f>
        <v>0.63921610624616632</v>
      </c>
      <c r="AB723" s="19">
        <f>$I723*AB$19^0.5/VLOOKUP($O723,AProperties!$AY$8:$BG$1007,VLOOKUP(Span,Data!$N$4:$Y$11,Data!$Y$1,FALSE),FALSE)</f>
        <v>0.90398808674064968</v>
      </c>
      <c r="AC723" s="19">
        <f>$I723*AC$19^0.5/VLOOKUP($O723,AProperties!$AY$8:$BG$1007,VLOOKUP(Span,Data!$N$4:$Y$11,Data!$Y$1,FALSE),FALSE)</f>
        <v>1.2784322124923326</v>
      </c>
      <c r="AD723" s="19">
        <f>$I723*AD$19^0.5/VLOOKUP($O723,AProperties!$AY$8:$BG$1007,VLOOKUP(Span,Data!$N$4:$Y$11,Data!$Y$1,FALSE),FALSE)</f>
        <v>1.5657532956717866</v>
      </c>
      <c r="AE723" s="19">
        <f>$I723*AE$19^0.5/VLOOKUP($O723,AProperties!$AY$8:$BG$1007,VLOOKUP(Span,Data!$N$4:$Y$11,Data!$Y$1,FALSE),FALSE)</f>
        <v>1.8079761734812994</v>
      </c>
      <c r="AF723" s="19">
        <f>$I723*AF$19^0.5/VLOOKUP($O723,AProperties!$AY$8:$BG$1007,VLOOKUP(Span,Data!$N$4:$Y$11,Data!$Y$1,FALSE),FALSE)</f>
        <v>2.0213788128020687</v>
      </c>
      <c r="AG723" s="19">
        <f>$I723*AG$19^0.5/VLOOKUP($O723,AProperties!$AY$8:$BG$1007,VLOOKUP(Span,Data!$N$4:$Y$11,Data!$Y$1,FALSE),FALSE)</f>
        <v>2.2143095460694111</v>
      </c>
      <c r="AH723" s="19">
        <f>$I723*AH$19^0.5/VLOOKUP($O723,AProperties!$AY$8:$BG$1007,VLOOKUP(Span,Data!$N$4:$Y$11,Data!$Y$1,FALSE),FALSE)</f>
        <v>2.391727665680845</v>
      </c>
      <c r="AI723" s="19">
        <f>$I723*AI$19^0.5/VLOOKUP($O723,AProperties!$AY$8:$BG$1007,VLOOKUP(Span,Data!$N$4:$Y$11,Data!$Y$1,FALSE),FALSE)</f>
        <v>2.5568644249846653</v>
      </c>
      <c r="AJ723" s="19">
        <f>$I723*AJ$19^0.5/VLOOKUP($O723,AProperties!$AY$8:$BG$1007,VLOOKUP(Span,Data!$N$4:$Y$11,Data!$Y$1,FALSE),FALSE)</f>
        <v>2.7119642602219485</v>
      </c>
      <c r="AK723" s="19">
        <f>$I723*AK$19^0.5/VLOOKUP($O723,AProperties!$AY$8:$BG$1007,VLOOKUP(Span,Data!$N$4:$Y$11,Data!$Y$1,FALSE),FALSE)</f>
        <v>2.8586613317583121</v>
      </c>
      <c r="AL723" s="47">
        <f t="shared" si="89"/>
        <v>0.70399999999999996</v>
      </c>
    </row>
    <row r="724" spans="1:38" x14ac:dyDescent="0.25">
      <c r="A724" s="15">
        <v>0.70499999999999996</v>
      </c>
      <c r="B724" s="116">
        <f>VLOOKUP($A724,APropertiesDimless!$A$7:$I$1007,VLOOKUP(Span,Data!$N$4:$Y$11,Data!$Y$1,FALSE),FALSE)</f>
        <v>0.89512772798445184</v>
      </c>
      <c r="C724" s="6">
        <f t="shared" ref="C724:C787" si="93">A724+B724/2</f>
        <v>1.152563863992226</v>
      </c>
      <c r="D724" s="116">
        <f>VLOOKUP($A724,AProperties!$AE$8:$AM$1007,VLOOKUP(Span,Data!$N$4:$Y$11,Data!$Y$1,FALSE),FALSE)</f>
        <v>0.81459854708712431</v>
      </c>
      <c r="E724" s="116">
        <f t="shared" ref="E724:E787" si="94">IF($F724&lt;=1.93,MAX($C724+K*(1.811*$F724)^M+SCor*Slope,0),IF($F724&gt;=2.21,cc*(1.811*$F724)^2+Y+SCor*Slope,p*$F724^3+q*$F724^2+rr*$F724+s+t*Slope))</f>
        <v>1.5025076795450858</v>
      </c>
      <c r="F724" s="6">
        <f t="shared" si="90"/>
        <v>2.4134154061526081</v>
      </c>
      <c r="G724" s="9"/>
      <c r="H724" s="15">
        <f t="shared" ref="H724:H787" si="95">A724</f>
        <v>0.70499999999999996</v>
      </c>
      <c r="I724" s="6">
        <f>VLOOKUP(H724,AProperties!$AO$8:$AW$1007,VLOOKUP(Span,Data!$N$4:$Y$11,Data!$Y$1,FALSE),FALSE)^(2/3)</f>
        <v>0.43482644129885339</v>
      </c>
      <c r="J724" s="15">
        <f>$I724*(Slope^0.5)/VLOOKUP($H724,AProperties!$AY$8:$BG$1007,VLOOKUP(Span,Data!$N$4:$Y$11,Data!$Y$1,FALSE),FALSE)</f>
        <v>1.5664582157697533</v>
      </c>
      <c r="K724" s="15">
        <f>$J724*VLOOKUP($H724,AProperties!$A$8:$I$1007,VLOOKUP(Span,Data!$N$4:$Y$11,Data!$Y$1,FALSE),FALSE)</f>
        <v>1.2376983525188832</v>
      </c>
      <c r="L724" s="15">
        <f t="shared" si="91"/>
        <v>1.5664582157697533</v>
      </c>
      <c r="M724" s="15">
        <f t="shared" si="92"/>
        <v>0.70499999999999996</v>
      </c>
      <c r="O724" s="28">
        <f t="shared" ref="O724:O787" si="96">A724</f>
        <v>0.70499999999999996</v>
      </c>
      <c r="P724" s="19">
        <f>AA724*VLOOKUP($O724,AProperties!$A$8:$I$1007,VLOOKUP(Span,Data!$N$4:$Y$11,Data!$Y$1,FALSE),FALSE)</f>
        <v>0.5052882365257737</v>
      </c>
      <c r="Q724" s="19">
        <f>AB724*VLOOKUP($O724,AProperties!$A$8:$I$1007,VLOOKUP(Span,Data!$N$4:$Y$11,Data!$Y$1,FALSE),FALSE)</f>
        <v>0.71458547700233355</v>
      </c>
      <c r="R724" s="19">
        <f>AC724*VLOOKUP($O724,AProperties!$A$8:$I$1007,VLOOKUP(Span,Data!$N$4:$Y$11,Data!$Y$1,FALSE),FALSE)</f>
        <v>1.0105764730515474</v>
      </c>
      <c r="S724" s="19">
        <f>AD724*VLOOKUP($O724,AProperties!$A$8:$I$1007,VLOOKUP(Span,Data!$N$4:$Y$11,Data!$Y$1,FALSE),FALSE)</f>
        <v>1.2376983525188832</v>
      </c>
      <c r="T724" s="19">
        <f>AE724*VLOOKUP($O724,AProperties!$A$8:$I$1007,VLOOKUP(Span,Data!$N$4:$Y$11,Data!$Y$1,FALSE),FALSE)</f>
        <v>1.4291709540046671</v>
      </c>
      <c r="U724" s="19">
        <f>AF724*VLOOKUP($O724,AProperties!$A$8:$I$1007,VLOOKUP(Span,Data!$N$4:$Y$11,Data!$Y$1,FALSE),FALSE)</f>
        <v>1.5978617023113302</v>
      </c>
      <c r="V724" s="19">
        <f>AG724*VLOOKUP($O724,AProperties!$A$8:$I$1007,VLOOKUP(Span,Data!$N$4:$Y$11,Data!$Y$1,FALSE),FALSE)</f>
        <v>1.7503697962590408</v>
      </c>
      <c r="W724" s="19">
        <f>AH724*VLOOKUP($O724,AProperties!$A$8:$I$1007,VLOOKUP(Span,Data!$N$4:$Y$11,Data!$Y$1,FALSE),FALSE)</f>
        <v>1.8906154626466398</v>
      </c>
      <c r="X724" s="19">
        <f>AI724*VLOOKUP($O724,AProperties!$A$8:$I$1007,VLOOKUP(Span,Data!$N$4:$Y$11,Data!$Y$1,FALSE),FALSE)</f>
        <v>2.0211529461030948</v>
      </c>
      <c r="Y724" s="19">
        <f>AJ724*VLOOKUP($O724,AProperties!$A$8:$I$1007,VLOOKUP(Span,Data!$N$4:$Y$11,Data!$Y$1,FALSE),FALSE)</f>
        <v>2.1437564310070005</v>
      </c>
      <c r="Z724" s="19">
        <f>AK724*VLOOKUP($O724,AProperties!$A$8:$I$1007,VLOOKUP(Span,Data!$N$4:$Y$11,Data!$Y$1,FALSE),FALSE)</f>
        <v>2.2597176902052447</v>
      </c>
      <c r="AA724" s="19">
        <f>$I724*AA$19^0.5/VLOOKUP($O724,AProperties!$AY$8:$BG$1007,VLOOKUP(Span,Data!$N$4:$Y$11,Data!$Y$1,FALSE),FALSE)</f>
        <v>0.63950388867107488</v>
      </c>
      <c r="AB724" s="19">
        <f>$I724*AB$19^0.5/VLOOKUP($O724,AProperties!$AY$8:$BG$1007,VLOOKUP(Span,Data!$N$4:$Y$11,Data!$Y$1,FALSE),FALSE)</f>
        <v>0.904395072548968</v>
      </c>
      <c r="AC724" s="19">
        <f>$I724*AC$19^0.5/VLOOKUP($O724,AProperties!$AY$8:$BG$1007,VLOOKUP(Span,Data!$N$4:$Y$11,Data!$Y$1,FALSE),FALSE)</f>
        <v>1.2790077773421498</v>
      </c>
      <c r="AD724" s="19">
        <f>$I724*AD$19^0.5/VLOOKUP($O724,AProperties!$AY$8:$BG$1007,VLOOKUP(Span,Data!$N$4:$Y$11,Data!$Y$1,FALSE),FALSE)</f>
        <v>1.5664582157697533</v>
      </c>
      <c r="AE724" s="19">
        <f>$I724*AE$19^0.5/VLOOKUP($O724,AProperties!$AY$8:$BG$1007,VLOOKUP(Span,Data!$N$4:$Y$11,Data!$Y$1,FALSE),FALSE)</f>
        <v>1.808790145097936</v>
      </c>
      <c r="AF724" s="19">
        <f>$I724*AF$19^0.5/VLOOKUP($O724,AProperties!$AY$8:$BG$1007,VLOOKUP(Span,Data!$N$4:$Y$11,Data!$Y$1,FALSE),FALSE)</f>
        <v>2.0222888607353462</v>
      </c>
      <c r="AG724" s="19">
        <f>$I724*AG$19^0.5/VLOOKUP($O724,AProperties!$AY$8:$BG$1007,VLOOKUP(Span,Data!$N$4:$Y$11,Data!$Y$1,FALSE),FALSE)</f>
        <v>2.2153064536323455</v>
      </c>
      <c r="AH724" s="19">
        <f>$I724*AH$19^0.5/VLOOKUP($O724,AProperties!$AY$8:$BG$1007,VLOOKUP(Span,Data!$N$4:$Y$11,Data!$Y$1,FALSE),FALSE)</f>
        <v>2.3928044489167877</v>
      </c>
      <c r="AI724" s="19">
        <f>$I724*AI$19^0.5/VLOOKUP($O724,AProperties!$AY$8:$BG$1007,VLOOKUP(Span,Data!$N$4:$Y$11,Data!$Y$1,FALSE),FALSE)</f>
        <v>2.5580155546842995</v>
      </c>
      <c r="AJ724" s="19">
        <f>$I724*AJ$19^0.5/VLOOKUP($O724,AProperties!$AY$8:$BG$1007,VLOOKUP(Span,Data!$N$4:$Y$11,Data!$Y$1,FALSE),FALSE)</f>
        <v>2.7131852176469038</v>
      </c>
      <c r="AK724" s="19">
        <f>$I724*AK$19^0.5/VLOOKUP($O724,AProperties!$AY$8:$BG$1007,VLOOKUP(Span,Data!$N$4:$Y$11,Data!$Y$1,FALSE),FALSE)</f>
        <v>2.8599483338879623</v>
      </c>
      <c r="AL724" s="47">
        <f t="shared" ref="AL724:AL787" si="97">O724</f>
        <v>0.70499999999999996</v>
      </c>
    </row>
    <row r="725" spans="1:38" x14ac:dyDescent="0.25">
      <c r="A725" s="15">
        <v>0.70599999999999996</v>
      </c>
      <c r="B725" s="116">
        <f>VLOOKUP($A725,APropertiesDimless!$A$7:$I$1007,VLOOKUP(Span,Data!$N$4:$Y$11,Data!$Y$1,FALSE),FALSE)</f>
        <v>0.89736974095831545</v>
      </c>
      <c r="C725" s="6">
        <f t="shared" si="93"/>
        <v>1.1546848704791577</v>
      </c>
      <c r="D725" s="116">
        <f>VLOOKUP($A725,AProperties!$AE$8:$AM$1007,VLOOKUP(Span,Data!$N$4:$Y$11,Data!$Y$1,FALSE),FALSE)</f>
        <v>0.81550795337089999</v>
      </c>
      <c r="E725" s="116">
        <f t="shared" si="94"/>
        <v>1.5070029387966748</v>
      </c>
      <c r="F725" s="6">
        <f t="shared" ref="F725:F788" si="98">D725*(9.806*B725)^0.5</f>
        <v>2.4191336134885573</v>
      </c>
      <c r="G725" s="9"/>
      <c r="H725" s="15">
        <f t="shared" si="95"/>
        <v>0.70599999999999996</v>
      </c>
      <c r="I725" s="6">
        <f>VLOOKUP(H725,AProperties!$AO$8:$AW$1007,VLOOKUP(Span,Data!$N$4:$Y$11,Data!$Y$1,FALSE),FALSE)^(2/3)</f>
        <v>0.43491723145873473</v>
      </c>
      <c r="J725" s="15">
        <f>$I725*(Slope^0.5)/VLOOKUP($H725,AProperties!$AY$8:$BG$1007,VLOOKUP(Span,Data!$N$4:$Y$11,Data!$Y$1,FALSE),FALSE)</f>
        <v>1.5671600993508317</v>
      </c>
      <c r="K725" s="15">
        <f>$J725*VLOOKUP($H725,AProperties!$A$8:$I$1007,VLOOKUP(Span,Data!$N$4:$Y$11,Data!$Y$1,FALSE),FALSE)</f>
        <v>1.2396352965685116</v>
      </c>
      <c r="L725" s="15">
        <f t="shared" ref="L725:L788" si="99">J725</f>
        <v>1.5671600993508317</v>
      </c>
      <c r="M725" s="15">
        <f t="shared" ref="M725:M788" si="100">H725</f>
        <v>0.70599999999999996</v>
      </c>
      <c r="O725" s="28">
        <f t="shared" si="96"/>
        <v>0.70599999999999996</v>
      </c>
      <c r="P725" s="19">
        <f>AA725*VLOOKUP($O725,AProperties!$A$8:$I$1007,VLOOKUP(Span,Data!$N$4:$Y$11,Data!$Y$1,FALSE),FALSE)</f>
        <v>0.50607899062275863</v>
      </c>
      <c r="Q725" s="19">
        <f>AB725*VLOOKUP($O725,AProperties!$A$8:$I$1007,VLOOKUP(Span,Data!$N$4:$Y$11,Data!$Y$1,FALSE),FALSE)</f>
        <v>0.71570377217079173</v>
      </c>
      <c r="R725" s="19">
        <f>AC725*VLOOKUP($O725,AProperties!$A$8:$I$1007,VLOOKUP(Span,Data!$N$4:$Y$11,Data!$Y$1,FALSE),FALSE)</f>
        <v>1.0121579812455173</v>
      </c>
      <c r="S725" s="19">
        <f>AD725*VLOOKUP($O725,AProperties!$A$8:$I$1007,VLOOKUP(Span,Data!$N$4:$Y$11,Data!$Y$1,FALSE),FALSE)</f>
        <v>1.2396352965685116</v>
      </c>
      <c r="T725" s="19">
        <f>AE725*VLOOKUP($O725,AProperties!$A$8:$I$1007,VLOOKUP(Span,Data!$N$4:$Y$11,Data!$Y$1,FALSE),FALSE)</f>
        <v>1.4314075443415835</v>
      </c>
      <c r="U725" s="19">
        <f>AF725*VLOOKUP($O725,AProperties!$A$8:$I$1007,VLOOKUP(Span,Data!$N$4:$Y$11,Data!$Y$1,FALSE),FALSE)</f>
        <v>1.6003622863269122</v>
      </c>
      <c r="V725" s="19">
        <f>AG725*VLOOKUP($O725,AProperties!$A$8:$I$1007,VLOOKUP(Span,Data!$N$4:$Y$11,Data!$Y$1,FALSE),FALSE)</f>
        <v>1.753109048803583</v>
      </c>
      <c r="W725" s="19">
        <f>AH725*VLOOKUP($O725,AProperties!$A$8:$I$1007,VLOOKUP(Span,Data!$N$4:$Y$11,Data!$Y$1,FALSE),FALSE)</f>
        <v>1.8935741935547452</v>
      </c>
      <c r="X725" s="19">
        <f>AI725*VLOOKUP($O725,AProperties!$A$8:$I$1007,VLOOKUP(Span,Data!$N$4:$Y$11,Data!$Y$1,FALSE),FALSE)</f>
        <v>2.0243159624910345</v>
      </c>
      <c r="Y725" s="19">
        <f>AJ725*VLOOKUP($O725,AProperties!$A$8:$I$1007,VLOOKUP(Span,Data!$N$4:$Y$11,Data!$Y$1,FALSE),FALSE)</f>
        <v>2.1471113165123752</v>
      </c>
      <c r="Z725" s="19">
        <f>AK725*VLOOKUP($O725,AProperties!$A$8:$I$1007,VLOOKUP(Span,Data!$N$4:$Y$11,Data!$Y$1,FALSE),FALSE)</f>
        <v>2.2632540500339342</v>
      </c>
      <c r="AA725" s="19">
        <f>$I725*AA$19^0.5/VLOOKUP($O725,AProperties!$AY$8:$BG$1007,VLOOKUP(Span,Data!$N$4:$Y$11,Data!$Y$1,FALSE),FALSE)</f>
        <v>0.63979043144315473</v>
      </c>
      <c r="AB725" s="19">
        <f>$I725*AB$19^0.5/VLOOKUP($O725,AProperties!$AY$8:$BG$1007,VLOOKUP(Span,Data!$N$4:$Y$11,Data!$Y$1,FALSE),FALSE)</f>
        <v>0.90480030522344346</v>
      </c>
      <c r="AC725" s="19">
        <f>$I725*AC$19^0.5/VLOOKUP($O725,AProperties!$AY$8:$BG$1007,VLOOKUP(Span,Data!$N$4:$Y$11,Data!$Y$1,FALSE),FALSE)</f>
        <v>1.2795808628863095</v>
      </c>
      <c r="AD725" s="19">
        <f>$I725*AD$19^0.5/VLOOKUP($O725,AProperties!$AY$8:$BG$1007,VLOOKUP(Span,Data!$N$4:$Y$11,Data!$Y$1,FALSE),FALSE)</f>
        <v>1.5671600993508317</v>
      </c>
      <c r="AE725" s="19">
        <f>$I725*AE$19^0.5/VLOOKUP($O725,AProperties!$AY$8:$BG$1007,VLOOKUP(Span,Data!$N$4:$Y$11,Data!$Y$1,FALSE),FALSE)</f>
        <v>1.8096006104468869</v>
      </c>
      <c r="AF725" s="19">
        <f>$I725*AF$19^0.5/VLOOKUP($O725,AProperties!$AY$8:$BG$1007,VLOOKUP(Span,Data!$N$4:$Y$11,Data!$Y$1,FALSE),FALSE)</f>
        <v>2.0231949885421772</v>
      </c>
      <c r="AG725" s="19">
        <f>$I725*AG$19^0.5/VLOOKUP($O725,AProperties!$AY$8:$BG$1007,VLOOKUP(Span,Data!$N$4:$Y$11,Data!$Y$1,FALSE),FALSE)</f>
        <v>2.2162990669119136</v>
      </c>
      <c r="AH725" s="19">
        <f>$I725*AH$19^0.5/VLOOKUP($O725,AProperties!$AY$8:$BG$1007,VLOOKUP(Span,Data!$N$4:$Y$11,Data!$Y$1,FALSE),FALSE)</f>
        <v>2.3938765937965671</v>
      </c>
      <c r="AI725" s="19">
        <f>$I725*AI$19^0.5/VLOOKUP($O725,AProperties!$AY$8:$BG$1007,VLOOKUP(Span,Data!$N$4:$Y$11,Data!$Y$1,FALSE),FALSE)</f>
        <v>2.5591617257726189</v>
      </c>
      <c r="AJ725" s="19">
        <f>$I725*AJ$19^0.5/VLOOKUP($O725,AProperties!$AY$8:$BG$1007,VLOOKUP(Span,Data!$N$4:$Y$11,Data!$Y$1,FALSE),FALSE)</f>
        <v>2.7144009156703301</v>
      </c>
      <c r="AK725" s="19">
        <f>$I725*AK$19^0.5/VLOOKUP($O725,AProperties!$AY$8:$BG$1007,VLOOKUP(Span,Data!$N$4:$Y$11,Data!$Y$1,FALSE),FALSE)</f>
        <v>2.8612297921216263</v>
      </c>
      <c r="AL725" s="47">
        <f t="shared" si="97"/>
        <v>0.70599999999999996</v>
      </c>
    </row>
    <row r="726" spans="1:38" x14ac:dyDescent="0.25">
      <c r="A726" s="15">
        <v>0.70699999999999996</v>
      </c>
      <c r="B726" s="116">
        <f>VLOOKUP($A726,APropertiesDimless!$A$7:$I$1007,VLOOKUP(Span,Data!$N$4:$Y$11,Data!$Y$1,FALSE),FALSE)</f>
        <v>0.8996202390802176</v>
      </c>
      <c r="C726" s="6">
        <f t="shared" si="93"/>
        <v>1.1568101195401088</v>
      </c>
      <c r="D726" s="116">
        <f>VLOOKUP($A726,AProperties!$AE$8:$AM$1007,VLOOKUP(Span,Data!$N$4:$Y$11,Data!$Y$1,FALSE),FALSE)</f>
        <v>0.81641609756963185</v>
      </c>
      <c r="E726" s="116">
        <f t="shared" si="94"/>
        <v>1.5115172397410066</v>
      </c>
      <c r="F726" s="6">
        <f t="shared" si="98"/>
        <v>2.4248624726690924</v>
      </c>
      <c r="G726" s="9"/>
      <c r="H726" s="15">
        <f t="shared" si="95"/>
        <v>0.70699999999999996</v>
      </c>
      <c r="I726" s="6">
        <f>VLOOKUP(H726,AProperties!$AO$8:$AW$1007,VLOOKUP(Span,Data!$N$4:$Y$11,Data!$Y$1,FALSE),FALSE)^(2/3)</f>
        <v>0.43500709520577846</v>
      </c>
      <c r="J726" s="15">
        <f>$I726*(Slope^0.5)/VLOOKUP($H726,AProperties!$AY$8:$BG$1007,VLOOKUP(Span,Data!$N$4:$Y$11,Data!$Y$1,FALSE),FALSE)</f>
        <v>1.5678589426694749</v>
      </c>
      <c r="K726" s="15">
        <f>$J726*VLOOKUP($H726,AProperties!$A$8:$I$1007,VLOOKUP(Span,Data!$N$4:$Y$11,Data!$Y$1,FALSE),FALSE)</f>
        <v>1.2415691519851972</v>
      </c>
      <c r="L726" s="15">
        <f t="shared" si="99"/>
        <v>1.5678589426694749</v>
      </c>
      <c r="M726" s="15">
        <f t="shared" si="100"/>
        <v>0.70699999999999996</v>
      </c>
      <c r="O726" s="28">
        <f t="shared" si="96"/>
        <v>0.70699999999999996</v>
      </c>
      <c r="P726" s="19">
        <f>AA726*VLOOKUP($O726,AProperties!$A$8:$I$1007,VLOOKUP(Span,Data!$N$4:$Y$11,Data!$Y$1,FALSE),FALSE)</f>
        <v>0.50686848379062477</v>
      </c>
      <c r="Q726" s="19">
        <f>AB726*VLOOKUP($O726,AProperties!$A$8:$I$1007,VLOOKUP(Span,Data!$N$4:$Y$11,Data!$Y$1,FALSE),FALSE)</f>
        <v>0.71682028411618892</v>
      </c>
      <c r="R726" s="19">
        <f>AC726*VLOOKUP($O726,AProperties!$A$8:$I$1007,VLOOKUP(Span,Data!$N$4:$Y$11,Data!$Y$1,FALSE),FALSE)</f>
        <v>1.0137369675812495</v>
      </c>
      <c r="S726" s="19">
        <f>AD726*VLOOKUP($O726,AProperties!$A$8:$I$1007,VLOOKUP(Span,Data!$N$4:$Y$11,Data!$Y$1,FALSE),FALSE)</f>
        <v>1.2415691519851972</v>
      </c>
      <c r="T726" s="19">
        <f>AE726*VLOOKUP($O726,AProperties!$A$8:$I$1007,VLOOKUP(Span,Data!$N$4:$Y$11,Data!$Y$1,FALSE),FALSE)</f>
        <v>1.4336405682323778</v>
      </c>
      <c r="U726" s="19">
        <f>AF726*VLOOKUP($O726,AProperties!$A$8:$I$1007,VLOOKUP(Span,Data!$N$4:$Y$11,Data!$Y$1,FALSE),FALSE)</f>
        <v>1.602858882934511</v>
      </c>
      <c r="V726" s="19">
        <f>AG726*VLOOKUP($O726,AProperties!$A$8:$I$1007,VLOOKUP(Span,Data!$N$4:$Y$11,Data!$Y$1,FALSE),FALSE)</f>
        <v>1.7558439333615283</v>
      </c>
      <c r="W726" s="19">
        <f>AH726*VLOOKUP($O726,AProperties!$A$8:$I$1007,VLOOKUP(Span,Data!$N$4:$Y$11,Data!$Y$1,FALSE),FALSE)</f>
        <v>1.8965282064980988</v>
      </c>
      <c r="X726" s="19">
        <f>AI726*VLOOKUP($O726,AProperties!$A$8:$I$1007,VLOOKUP(Span,Data!$N$4:$Y$11,Data!$Y$1,FALSE),FALSE)</f>
        <v>2.0274739351624991</v>
      </c>
      <c r="Y726" s="19">
        <f>AJ726*VLOOKUP($O726,AProperties!$A$8:$I$1007,VLOOKUP(Span,Data!$N$4:$Y$11,Data!$Y$1,FALSE),FALSE)</f>
        <v>2.1504608523485667</v>
      </c>
      <c r="Z726" s="19">
        <f>AK726*VLOOKUP($O726,AProperties!$A$8:$I$1007,VLOOKUP(Span,Data!$N$4:$Y$11,Data!$Y$1,FALSE),FALSE)</f>
        <v>2.2667847708161748</v>
      </c>
      <c r="AA726" s="19">
        <f>$I726*AA$19^0.5/VLOOKUP($O726,AProperties!$AY$8:$BG$1007,VLOOKUP(Span,Data!$N$4:$Y$11,Data!$Y$1,FALSE),FALSE)</f>
        <v>0.64007573303329279</v>
      </c>
      <c r="AB726" s="19">
        <f>$I726*AB$19^0.5/VLOOKUP($O726,AProperties!$AY$8:$BG$1007,VLOOKUP(Span,Data!$N$4:$Y$11,Data!$Y$1,FALSE),FALSE)</f>
        <v>0.9052037826015833</v>
      </c>
      <c r="AC726" s="19">
        <f>$I726*AC$19^0.5/VLOOKUP($O726,AProperties!$AY$8:$BG$1007,VLOOKUP(Span,Data!$N$4:$Y$11,Data!$Y$1,FALSE),FALSE)</f>
        <v>1.2801514660665856</v>
      </c>
      <c r="AD726" s="19">
        <f>$I726*AD$19^0.5/VLOOKUP($O726,AProperties!$AY$8:$BG$1007,VLOOKUP(Span,Data!$N$4:$Y$11,Data!$Y$1,FALSE),FALSE)</f>
        <v>1.5678589426694749</v>
      </c>
      <c r="AE726" s="19">
        <f>$I726*AE$19^0.5/VLOOKUP($O726,AProperties!$AY$8:$BG$1007,VLOOKUP(Span,Data!$N$4:$Y$11,Data!$Y$1,FALSE),FALSE)</f>
        <v>1.8104075652031666</v>
      </c>
      <c r="AF726" s="19">
        <f>$I726*AF$19^0.5/VLOOKUP($O726,AProperties!$AY$8:$BG$1007,VLOOKUP(Span,Data!$N$4:$Y$11,Data!$Y$1,FALSE),FALSE)</f>
        <v>2.0240971913870816</v>
      </c>
      <c r="AG726" s="19">
        <f>$I726*AG$19^0.5/VLOOKUP($O726,AProperties!$AY$8:$BG$1007,VLOOKUP(Span,Data!$N$4:$Y$11,Data!$Y$1,FALSE),FALSE)</f>
        <v>2.2172873806111122</v>
      </c>
      <c r="AH726" s="19">
        <f>$I726*AH$19^0.5/VLOOKUP($O726,AProperties!$AY$8:$BG$1007,VLOOKUP(Span,Data!$N$4:$Y$11,Data!$Y$1,FALSE),FALSE)</f>
        <v>2.3949440945987654</v>
      </c>
      <c r="AI726" s="19">
        <f>$I726*AI$19^0.5/VLOOKUP($O726,AProperties!$AY$8:$BG$1007,VLOOKUP(Span,Data!$N$4:$Y$11,Data!$Y$1,FALSE),FALSE)</f>
        <v>2.5603029321331712</v>
      </c>
      <c r="AJ726" s="19">
        <f>$I726*AJ$19^0.5/VLOOKUP($O726,AProperties!$AY$8:$BG$1007,VLOOKUP(Span,Data!$N$4:$Y$11,Data!$Y$1,FALSE),FALSE)</f>
        <v>2.7156113478047499</v>
      </c>
      <c r="AK726" s="19">
        <f>$I726*AK$19^0.5/VLOOKUP($O726,AProperties!$AY$8:$BG$1007,VLOOKUP(Span,Data!$N$4:$Y$11,Data!$Y$1,FALSE),FALSE)</f>
        <v>2.8625056996209013</v>
      </c>
      <c r="AL726" s="47">
        <f t="shared" si="97"/>
        <v>0.70699999999999996</v>
      </c>
    </row>
    <row r="727" spans="1:38" x14ac:dyDescent="0.25">
      <c r="A727" s="15">
        <v>0.70799999999999996</v>
      </c>
      <c r="B727" s="116">
        <f>VLOOKUP($A727,APropertiesDimless!$A$7:$I$1007,VLOOKUP(Span,Data!$N$4:$Y$11,Data!$Y$1,FALSE),FALSE)</f>
        <v>0.90187929653305232</v>
      </c>
      <c r="C727" s="6">
        <f t="shared" si="93"/>
        <v>1.1589396482665262</v>
      </c>
      <c r="D727" s="116">
        <f>VLOOKUP($A727,AProperties!$AE$8:$AM$1007,VLOOKUP(Span,Data!$N$4:$Y$11,Data!$Y$1,FALSE),FALSE)</f>
        <v>0.81732297599461634</v>
      </c>
      <c r="E727" s="116">
        <f t="shared" si="94"/>
        <v>1.5160506986583691</v>
      </c>
      <c r="F727" s="6">
        <f t="shared" si="98"/>
        <v>2.4306020554187064</v>
      </c>
      <c r="G727" s="9"/>
      <c r="H727" s="15">
        <f t="shared" si="95"/>
        <v>0.70799999999999996</v>
      </c>
      <c r="I727" s="6">
        <f>VLOOKUP(H727,AProperties!$AO$8:$AW$1007,VLOOKUP(Span,Data!$N$4:$Y$11,Data!$Y$1,FALSE),FALSE)^(2/3)</f>
        <v>0.43509603157866861</v>
      </c>
      <c r="J727" s="15">
        <f>$I727*(Slope^0.5)/VLOOKUP($H727,AProperties!$AY$8:$BG$1007,VLOOKUP(Span,Data!$N$4:$Y$11,Data!$Y$1,FALSE),FALSE)</f>
        <v>1.5685547419343322</v>
      </c>
      <c r="K727" s="15">
        <f>$J727*VLOOKUP($H727,AProperties!$A$8:$I$1007,VLOOKUP(Span,Data!$N$4:$Y$11,Data!$Y$1,FALSE),FALSE)</f>
        <v>1.2434998995505264</v>
      </c>
      <c r="L727" s="15">
        <f t="shared" si="99"/>
        <v>1.5685547419343322</v>
      </c>
      <c r="M727" s="15">
        <f t="shared" si="100"/>
        <v>0.70799999999999996</v>
      </c>
      <c r="O727" s="28">
        <f t="shared" si="96"/>
        <v>0.70799999999999996</v>
      </c>
      <c r="P727" s="19">
        <f>AA727*VLOOKUP($O727,AProperties!$A$8:$I$1007,VLOOKUP(Span,Data!$N$4:$Y$11,Data!$Y$1,FALSE),FALSE)</f>
        <v>0.50765670818348785</v>
      </c>
      <c r="Q727" s="19">
        <f>AB727*VLOOKUP($O727,AProperties!$A$8:$I$1007,VLOOKUP(Span,Data!$N$4:$Y$11,Data!$Y$1,FALSE),FALSE)</f>
        <v>0.71793500174276914</v>
      </c>
      <c r="R727" s="19">
        <f>AC727*VLOOKUP($O727,AProperties!$A$8:$I$1007,VLOOKUP(Span,Data!$N$4:$Y$11,Data!$Y$1,FALSE),FALSE)</f>
        <v>1.0153134163669757</v>
      </c>
      <c r="S727" s="19">
        <f>AD727*VLOOKUP($O727,AProperties!$A$8:$I$1007,VLOOKUP(Span,Data!$N$4:$Y$11,Data!$Y$1,FALSE),FALSE)</f>
        <v>1.2434998995505264</v>
      </c>
      <c r="T727" s="19">
        <f>AE727*VLOOKUP($O727,AProperties!$A$8:$I$1007,VLOOKUP(Span,Data!$N$4:$Y$11,Data!$Y$1,FALSE),FALSE)</f>
        <v>1.4358700034855383</v>
      </c>
      <c r="U727" s="19">
        <f>AF727*VLOOKUP($O727,AProperties!$A$8:$I$1007,VLOOKUP(Span,Data!$N$4:$Y$11,Data!$Y$1,FALSE),FALSE)</f>
        <v>1.6053514673232616</v>
      </c>
      <c r="V727" s="19">
        <f>AG727*VLOOKUP($O727,AProperties!$A$8:$I$1007,VLOOKUP(Span,Data!$N$4:$Y$11,Data!$Y$1,FALSE),FALSE)</f>
        <v>1.7585744227539362</v>
      </c>
      <c r="W727" s="19">
        <f>AH727*VLOOKUP($O727,AProperties!$A$8:$I$1007,VLOOKUP(Span,Data!$N$4:$Y$11,Data!$Y$1,FALSE),FALSE)</f>
        <v>1.8994774721200907</v>
      </c>
      <c r="X727" s="19">
        <f>AI727*VLOOKUP($O727,AProperties!$A$8:$I$1007,VLOOKUP(Span,Data!$N$4:$Y$11,Data!$Y$1,FALSE),FALSE)</f>
        <v>2.0306268327339514</v>
      </c>
      <c r="Y727" s="19">
        <f>AJ727*VLOOKUP($O727,AProperties!$A$8:$I$1007,VLOOKUP(Span,Data!$N$4:$Y$11,Data!$Y$1,FALSE),FALSE)</f>
        <v>2.1538050052283073</v>
      </c>
      <c r="Z727" s="19">
        <f>AK727*VLOOKUP($O727,AProperties!$A$8:$I$1007,VLOOKUP(Span,Data!$N$4:$Y$11,Data!$Y$1,FALSE),FALSE)</f>
        <v>2.2703098174641054</v>
      </c>
      <c r="AA727" s="19">
        <f>$I727*AA$19^0.5/VLOOKUP($O727,AProperties!$AY$8:$BG$1007,VLOOKUP(Span,Data!$N$4:$Y$11,Data!$Y$1,FALSE),FALSE)</f>
        <v>0.64035979189367698</v>
      </c>
      <c r="AB727" s="19">
        <f>$I727*AB$19^0.5/VLOOKUP($O727,AProperties!$AY$8:$BG$1007,VLOOKUP(Span,Data!$N$4:$Y$11,Data!$Y$1,FALSE),FALSE)</f>
        <v>0.90560550249445082</v>
      </c>
      <c r="AC727" s="19">
        <f>$I727*AC$19^0.5/VLOOKUP($O727,AProperties!$AY$8:$BG$1007,VLOOKUP(Span,Data!$N$4:$Y$11,Data!$Y$1,FALSE),FALSE)</f>
        <v>1.280719583787354</v>
      </c>
      <c r="AD727" s="19">
        <f>$I727*AD$19^0.5/VLOOKUP($O727,AProperties!$AY$8:$BG$1007,VLOOKUP(Span,Data!$N$4:$Y$11,Data!$Y$1,FALSE),FALSE)</f>
        <v>1.5685547419343322</v>
      </c>
      <c r="AE727" s="19">
        <f>$I727*AE$19^0.5/VLOOKUP($O727,AProperties!$AY$8:$BG$1007,VLOOKUP(Span,Data!$N$4:$Y$11,Data!$Y$1,FALSE),FALSE)</f>
        <v>1.8112110049889016</v>
      </c>
      <c r="AF727" s="19">
        <f>$I727*AF$19^0.5/VLOOKUP($O727,AProperties!$AY$8:$BG$1007,VLOOKUP(Span,Data!$N$4:$Y$11,Data!$Y$1,FALSE),FALSE)</f>
        <v>2.0249954643754471</v>
      </c>
      <c r="AG727" s="19">
        <f>$I727*AG$19^0.5/VLOOKUP($O727,AProperties!$AY$8:$BG$1007,VLOOKUP(Span,Data!$N$4:$Y$11,Data!$Y$1,FALSE),FALSE)</f>
        <v>2.2182713893681631</v>
      </c>
      <c r="AH727" s="19">
        <f>$I727*AH$19^0.5/VLOOKUP($O727,AProperties!$AY$8:$BG$1007,VLOOKUP(Span,Data!$N$4:$Y$11,Data!$Y$1,FALSE),FALSE)</f>
        <v>2.3960069455320006</v>
      </c>
      <c r="AI727" s="19">
        <f>$I727*AI$19^0.5/VLOOKUP($O727,AProperties!$AY$8:$BG$1007,VLOOKUP(Span,Data!$N$4:$Y$11,Data!$Y$1,FALSE),FALSE)</f>
        <v>2.5614391675747079</v>
      </c>
      <c r="AJ727" s="19">
        <f>$I727*AJ$19^0.5/VLOOKUP($O727,AProperties!$AY$8:$BG$1007,VLOOKUP(Span,Data!$N$4:$Y$11,Data!$Y$1,FALSE),FALSE)</f>
        <v>2.7168165074833519</v>
      </c>
      <c r="AK727" s="19">
        <f>$I727*AK$19^0.5/VLOOKUP($O727,AProperties!$AY$8:$BG$1007,VLOOKUP(Span,Data!$N$4:$Y$11,Data!$Y$1,FALSE),FALSE)</f>
        <v>2.8637760494637612</v>
      </c>
      <c r="AL727" s="47">
        <f t="shared" si="97"/>
        <v>0.70799999999999996</v>
      </c>
    </row>
    <row r="728" spans="1:38" x14ac:dyDescent="0.25">
      <c r="A728" s="15">
        <v>0.70899999999999996</v>
      </c>
      <c r="B728" s="116">
        <f>VLOOKUP($A728,APropertiesDimless!$A$7:$I$1007,VLOOKUP(Span,Data!$N$4:$Y$11,Data!$Y$1,FALSE),FALSE)</f>
        <v>0.90414698839226504</v>
      </c>
      <c r="C728" s="6">
        <f t="shared" si="93"/>
        <v>1.1610734941961325</v>
      </c>
      <c r="D728" s="116">
        <f>VLOOKUP($A728,AProperties!$AE$8:$AM$1007,VLOOKUP(Span,Data!$N$4:$Y$11,Data!$Y$1,FALSE),FALSE)</f>
        <v>0.8182285849416836</v>
      </c>
      <c r="E728" s="116">
        <f t="shared" si="94"/>
        <v>1.5206034332023373</v>
      </c>
      <c r="F728" s="6">
        <f t="shared" si="98"/>
        <v>2.4363524343775427</v>
      </c>
      <c r="G728" s="9"/>
      <c r="H728" s="15">
        <f t="shared" si="95"/>
        <v>0.70899999999999996</v>
      </c>
      <c r="I728" s="6">
        <f>VLOOKUP(H728,AProperties!$AO$8:$AW$1007,VLOOKUP(Span,Data!$N$4:$Y$11,Data!$Y$1,FALSE),FALSE)^(2/3)</f>
        <v>0.43518403960018553</v>
      </c>
      <c r="J728" s="15">
        <f>$I728*(Slope^0.5)/VLOOKUP($H728,AProperties!$AY$8:$BG$1007,VLOOKUP(Span,Data!$N$4:$Y$11,Data!$Y$1,FALSE),FALSE)</f>
        <v>1.5692474933078513</v>
      </c>
      <c r="K728" s="15">
        <f>$J728*VLOOKUP($H728,AProperties!$A$8:$I$1007,VLOOKUP(Span,Data!$N$4:$Y$11,Data!$Y$1,FALSE),FALSE)</f>
        <v>1.2454275199849725</v>
      </c>
      <c r="L728" s="15">
        <f t="shared" si="99"/>
        <v>1.5692474933078513</v>
      </c>
      <c r="M728" s="15">
        <f t="shared" si="100"/>
        <v>0.70899999999999996</v>
      </c>
      <c r="O728" s="28">
        <f t="shared" si="96"/>
        <v>0.70899999999999996</v>
      </c>
      <c r="P728" s="19">
        <f>AA728*VLOOKUP($O728,AProperties!$A$8:$I$1007,VLOOKUP(Span,Data!$N$4:$Y$11,Data!$Y$1,FALSE),FALSE)</f>
        <v>0.50844365593051355</v>
      </c>
      <c r="Q728" s="19">
        <f>AB728*VLOOKUP($O728,AProperties!$A$8:$I$1007,VLOOKUP(Span,Data!$N$4:$Y$11,Data!$Y$1,FALSE),FALSE)</f>
        <v>0.71904791391949185</v>
      </c>
      <c r="R728" s="19">
        <f>AC728*VLOOKUP($O728,AProperties!$A$8:$I$1007,VLOOKUP(Span,Data!$N$4:$Y$11,Data!$Y$1,FALSE),FALSE)</f>
        <v>1.0168873118610271</v>
      </c>
      <c r="S728" s="19">
        <f>AD728*VLOOKUP($O728,AProperties!$A$8:$I$1007,VLOOKUP(Span,Data!$N$4:$Y$11,Data!$Y$1,FALSE),FALSE)</f>
        <v>1.2454275199849725</v>
      </c>
      <c r="T728" s="19">
        <f>AE728*VLOOKUP($O728,AProperties!$A$8:$I$1007,VLOOKUP(Span,Data!$N$4:$Y$11,Data!$Y$1,FALSE),FALSE)</f>
        <v>1.4380958278389837</v>
      </c>
      <c r="U728" s="19">
        <f>AF728*VLOOKUP($O728,AProperties!$A$8:$I$1007,VLOOKUP(Span,Data!$N$4:$Y$11,Data!$Y$1,FALSE),FALSE)</f>
        <v>1.6078400146034009</v>
      </c>
      <c r="V728" s="19">
        <f>AG728*VLOOKUP($O728,AProperties!$A$8:$I$1007,VLOOKUP(Span,Data!$N$4:$Y$11,Data!$Y$1,FALSE),FALSE)</f>
        <v>1.7613004897154367</v>
      </c>
      <c r="W728" s="19">
        <f>AH728*VLOOKUP($O728,AProperties!$A$8:$I$1007,VLOOKUP(Span,Data!$N$4:$Y$11,Data!$Y$1,FALSE),FALSE)</f>
        <v>1.9024219609707544</v>
      </c>
      <c r="X728" s="19">
        <f>AI728*VLOOKUP($O728,AProperties!$A$8:$I$1007,VLOOKUP(Span,Data!$N$4:$Y$11,Data!$Y$1,FALSE),FALSE)</f>
        <v>2.0337746237220542</v>
      </c>
      <c r="Y728" s="19">
        <f>AJ728*VLOOKUP($O728,AProperties!$A$8:$I$1007,VLOOKUP(Span,Data!$N$4:$Y$11,Data!$Y$1,FALSE),FALSE)</f>
        <v>2.1571437417584751</v>
      </c>
      <c r="Z728" s="19">
        <f>AK728*VLOOKUP($O728,AProperties!$A$8:$I$1007,VLOOKUP(Span,Data!$N$4:$Y$11,Data!$Y$1,FALSE),FALSE)</f>
        <v>2.273829154778285</v>
      </c>
      <c r="AA728" s="19">
        <f>$I728*AA$19^0.5/VLOOKUP($O728,AProperties!$AY$8:$BG$1007,VLOOKUP(Span,Data!$N$4:$Y$11,Data!$Y$1,FALSE),FALSE)</f>
        <v>0.6406426064576326</v>
      </c>
      <c r="AB728" s="19">
        <f>$I728*AB$19^0.5/VLOOKUP($O728,AProperties!$AY$8:$BG$1007,VLOOKUP(Span,Data!$N$4:$Y$11,Data!$Y$1,FALSE),FALSE)</f>
        <v>0.90600546268643345</v>
      </c>
      <c r="AC728" s="19">
        <f>$I728*AC$19^0.5/VLOOKUP($O728,AProperties!$AY$8:$BG$1007,VLOOKUP(Span,Data!$N$4:$Y$11,Data!$Y$1,FALSE),FALSE)</f>
        <v>1.2812852129152652</v>
      </c>
      <c r="AD728" s="19">
        <f>$I728*AD$19^0.5/VLOOKUP($O728,AProperties!$AY$8:$BG$1007,VLOOKUP(Span,Data!$N$4:$Y$11,Data!$Y$1,FALSE),FALSE)</f>
        <v>1.5692474933078513</v>
      </c>
      <c r="AE728" s="19">
        <f>$I728*AE$19^0.5/VLOOKUP($O728,AProperties!$AY$8:$BG$1007,VLOOKUP(Span,Data!$N$4:$Y$11,Data!$Y$1,FALSE),FALSE)</f>
        <v>1.8120109253728669</v>
      </c>
      <c r="AF728" s="19">
        <f>$I728*AF$19^0.5/VLOOKUP($O728,AProperties!$AY$8:$BG$1007,VLOOKUP(Span,Data!$N$4:$Y$11,Data!$Y$1,FALSE),FALSE)</f>
        <v>2.0258898025530141</v>
      </c>
      <c r="AG728" s="19">
        <f>$I728*AG$19^0.5/VLOOKUP($O728,AProperties!$AY$8:$BG$1007,VLOOKUP(Span,Data!$N$4:$Y$11,Data!$Y$1,FALSE),FALSE)</f>
        <v>2.2192510877559459</v>
      </c>
      <c r="AH728" s="19">
        <f>$I728*AH$19^0.5/VLOOKUP($O728,AProperties!$AY$8:$BG$1007,VLOOKUP(Span,Data!$N$4:$Y$11,Data!$Y$1,FALSE),FALSE)</f>
        <v>2.3970651407343122</v>
      </c>
      <c r="AI728" s="19">
        <f>$I728*AI$19^0.5/VLOOKUP($O728,AProperties!$AY$8:$BG$1007,VLOOKUP(Span,Data!$N$4:$Y$11,Data!$Y$1,FALSE),FALSE)</f>
        <v>2.5625704258305304</v>
      </c>
      <c r="AJ728" s="19">
        <f>$I728*AJ$19^0.5/VLOOKUP($O728,AProperties!$AY$8:$BG$1007,VLOOKUP(Span,Data!$N$4:$Y$11,Data!$Y$1,FALSE),FALSE)</f>
        <v>2.7180163880592998</v>
      </c>
      <c r="AK728" s="19">
        <f>$I728*AK$19^0.5/VLOOKUP($O728,AProperties!$AY$8:$BG$1007,VLOOKUP(Span,Data!$N$4:$Y$11,Data!$Y$1,FALSE),FALSE)</f>
        <v>2.8650408346438248</v>
      </c>
      <c r="AL728" s="47">
        <f t="shared" si="97"/>
        <v>0.70899999999999996</v>
      </c>
    </row>
    <row r="729" spans="1:38" x14ac:dyDescent="0.25">
      <c r="A729" s="15">
        <v>0.71</v>
      </c>
      <c r="B729" s="116">
        <f>VLOOKUP($A729,APropertiesDimless!$A$7:$I$1007,VLOOKUP(Span,Data!$N$4:$Y$11,Data!$Y$1,FALSE),FALSE)</f>
        <v>0.90642339063972255</v>
      </c>
      <c r="C729" s="6">
        <f t="shared" si="93"/>
        <v>1.1632116953198612</v>
      </c>
      <c r="D729" s="116">
        <f>VLOOKUP($A729,AProperties!$AE$8:$AM$1007,VLOOKUP(Span,Data!$N$4:$Y$11,Data!$Y$1,FALSE),FALSE)</f>
        <v>0.81913292069106203</v>
      </c>
      <c r="E729" s="116">
        <f t="shared" si="94"/>
        <v>1.5251755624217285</v>
      </c>
      <c r="F729" s="6">
        <f t="shared" si="98"/>
        <v>2.4421136831150689</v>
      </c>
      <c r="G729" s="9"/>
      <c r="H729" s="15">
        <f t="shared" si="95"/>
        <v>0.71</v>
      </c>
      <c r="I729" s="6">
        <f>VLOOKUP(H729,AProperties!$AO$8:$AW$1007,VLOOKUP(Span,Data!$N$4:$Y$11,Data!$Y$1,FALSE),FALSE)^(2/3)</f>
        <v>0.43527111827707021</v>
      </c>
      <c r="J729" s="15">
        <f>$I729*(Slope^0.5)/VLOOKUP($H729,AProperties!$AY$8:$BG$1007,VLOOKUP(Span,Data!$N$4:$Y$11,Data!$Y$1,FALSE),FALSE)</f>
        <v>1.5699371929058756</v>
      </c>
      <c r="K729" s="15">
        <f>$J729*VLOOKUP($H729,AProperties!$A$8:$I$1007,VLOOKUP(Span,Data!$N$4:$Y$11,Data!$Y$1,FALSE),FALSE)</f>
        <v>1.2473519939472686</v>
      </c>
      <c r="L729" s="15">
        <f t="shared" si="99"/>
        <v>1.5699371929058756</v>
      </c>
      <c r="M729" s="15">
        <f t="shared" si="100"/>
        <v>0.71</v>
      </c>
      <c r="O729" s="28">
        <f t="shared" si="96"/>
        <v>0.71</v>
      </c>
      <c r="P729" s="19">
        <f>AA729*VLOOKUP($O729,AProperties!$A$8:$I$1007,VLOOKUP(Span,Data!$N$4:$Y$11,Data!$Y$1,FALSE),FALSE)</f>
        <v>0.50922931913566327</v>
      </c>
      <c r="Q729" s="19">
        <f>AB729*VLOOKUP($O729,AProperties!$A$8:$I$1007,VLOOKUP(Span,Data!$N$4:$Y$11,Data!$Y$1,FALSE),FALSE)</f>
        <v>0.72015900947967193</v>
      </c>
      <c r="R729" s="19">
        <f>AC729*VLOOKUP($O729,AProperties!$A$8:$I$1007,VLOOKUP(Span,Data!$N$4:$Y$11,Data!$Y$1,FALSE),FALSE)</f>
        <v>1.0184586382713265</v>
      </c>
      <c r="S729" s="19">
        <f>AD729*VLOOKUP($O729,AProperties!$A$8:$I$1007,VLOOKUP(Span,Data!$N$4:$Y$11,Data!$Y$1,FALSE),FALSE)</f>
        <v>1.2473519939472686</v>
      </c>
      <c r="T729" s="19">
        <f>AE729*VLOOKUP($O729,AProperties!$A$8:$I$1007,VLOOKUP(Span,Data!$N$4:$Y$11,Data!$Y$1,FALSE),FALSE)</f>
        <v>1.4403180189593439</v>
      </c>
      <c r="U729" s="19">
        <f>AF729*VLOOKUP($O729,AProperties!$A$8:$I$1007,VLOOKUP(Span,Data!$N$4:$Y$11,Data!$Y$1,FALSE),FALSE)</f>
        <v>1.6103244998054618</v>
      </c>
      <c r="V729" s="19">
        <f>AG729*VLOOKUP($O729,AProperties!$A$8:$I$1007,VLOOKUP(Span,Data!$N$4:$Y$11,Data!$Y$1,FALSE),FALSE)</f>
        <v>1.7640221068933502</v>
      </c>
      <c r="W729" s="19">
        <f>AH729*VLOOKUP($O729,AProperties!$A$8:$I$1007,VLOOKUP(Span,Data!$N$4:$Y$11,Data!$Y$1,FALSE),FALSE)</f>
        <v>1.9053616435058194</v>
      </c>
      <c r="X729" s="19">
        <f>AI729*VLOOKUP($O729,AProperties!$A$8:$I$1007,VLOOKUP(Span,Data!$N$4:$Y$11,Data!$Y$1,FALSE),FALSE)</f>
        <v>2.0369172765426531</v>
      </c>
      <c r="Y729" s="19">
        <f>AJ729*VLOOKUP($O729,AProperties!$A$8:$I$1007,VLOOKUP(Span,Data!$N$4:$Y$11,Data!$Y$1,FALSE),FALSE)</f>
        <v>2.1604770284390162</v>
      </c>
      <c r="Z729" s="19">
        <f>AK729*VLOOKUP($O729,AProperties!$A$8:$I$1007,VLOOKUP(Span,Data!$N$4:$Y$11,Data!$Y$1,FALSE),FALSE)</f>
        <v>2.2773427474465548</v>
      </c>
      <c r="AA729" s="19">
        <f>$I729*AA$19^0.5/VLOOKUP($O729,AProperties!$AY$8:$BG$1007,VLOOKUP(Span,Data!$N$4:$Y$11,Data!$Y$1,FALSE),FALSE)</f>
        <v>0.64092417513945965</v>
      </c>
      <c r="AB729" s="19">
        <f>$I729*AB$19^0.5/VLOOKUP($O729,AProperties!$AY$8:$BG$1007,VLOOKUP(Span,Data!$N$4:$Y$11,Data!$Y$1,FALSE),FALSE)</f>
        <v>0.90640366093501268</v>
      </c>
      <c r="AC729" s="19">
        <f>$I729*AC$19^0.5/VLOOKUP($O729,AProperties!$AY$8:$BG$1007,VLOOKUP(Span,Data!$N$4:$Y$11,Data!$Y$1,FALSE),FALSE)</f>
        <v>1.2818483502789193</v>
      </c>
      <c r="AD729" s="19">
        <f>$I729*AD$19^0.5/VLOOKUP($O729,AProperties!$AY$8:$BG$1007,VLOOKUP(Span,Data!$N$4:$Y$11,Data!$Y$1,FALSE),FALSE)</f>
        <v>1.5699371929058756</v>
      </c>
      <c r="AE729" s="19">
        <f>$I729*AE$19^0.5/VLOOKUP($O729,AProperties!$AY$8:$BG$1007,VLOOKUP(Span,Data!$N$4:$Y$11,Data!$Y$1,FALSE),FALSE)</f>
        <v>1.8128073218700254</v>
      </c>
      <c r="AF729" s="19">
        <f>$I729*AF$19^0.5/VLOOKUP($O729,AProperties!$AY$8:$BG$1007,VLOOKUP(Span,Data!$N$4:$Y$11,Data!$Y$1,FALSE),FALSE)</f>
        <v>2.0267802009053586</v>
      </c>
      <c r="AG729" s="19">
        <f>$I729*AG$19^0.5/VLOOKUP($O729,AProperties!$AY$8:$BG$1007,VLOOKUP(Span,Data!$N$4:$Y$11,Data!$Y$1,FALSE),FALSE)</f>
        <v>2.2202264702814354</v>
      </c>
      <c r="AH729" s="19">
        <f>$I729*AH$19^0.5/VLOOKUP($O729,AProperties!$AY$8:$BG$1007,VLOOKUP(Span,Data!$N$4:$Y$11,Data!$Y$1,FALSE),FALSE)</f>
        <v>2.3981186742725549</v>
      </c>
      <c r="AI729" s="19">
        <f>$I729*AI$19^0.5/VLOOKUP($O729,AProperties!$AY$8:$BG$1007,VLOOKUP(Span,Data!$N$4:$Y$11,Data!$Y$1,FALSE),FALSE)</f>
        <v>2.5636967005578386</v>
      </c>
      <c r="AJ729" s="19">
        <f>$I729*AJ$19^0.5/VLOOKUP($O729,AProperties!$AY$8:$BG$1007,VLOOKUP(Span,Data!$N$4:$Y$11,Data!$Y$1,FALSE),FALSE)</f>
        <v>2.7192109828050381</v>
      </c>
      <c r="AK729" s="19">
        <f>$I729*AK$19^0.5/VLOOKUP($O729,AProperties!$AY$8:$BG$1007,VLOOKUP(Span,Data!$N$4:$Y$11,Data!$Y$1,FALSE),FALSE)</f>
        <v>2.866300048069625</v>
      </c>
      <c r="AL729" s="47">
        <f t="shared" si="97"/>
        <v>0.71</v>
      </c>
    </row>
    <row r="730" spans="1:38" x14ac:dyDescent="0.25">
      <c r="A730" s="15">
        <v>0.71099999999999997</v>
      </c>
      <c r="B730" s="116">
        <f>VLOOKUP($A730,APropertiesDimless!$A$7:$I$1007,VLOOKUP(Span,Data!$N$4:$Y$11,Data!$Y$1,FALSE),FALSE)</f>
        <v>0.9087085801778616</v>
      </c>
      <c r="C730" s="6">
        <f t="shared" si="93"/>
        <v>1.1653542900889309</v>
      </c>
      <c r="D730" s="116">
        <f>VLOOKUP($A730,AProperties!$AE$8:$AM$1007,VLOOKUP(Span,Data!$N$4:$Y$11,Data!$Y$1,FALSE),FALSE)</f>
        <v>0.82003597950724916</v>
      </c>
      <c r="E730" s="116">
        <f t="shared" si="94"/>
        <v>1.5297672067830075</v>
      </c>
      <c r="F730" s="6">
        <f t="shared" si="98"/>
        <v>2.4478858761440359</v>
      </c>
      <c r="G730" s="9"/>
      <c r="H730" s="15">
        <f t="shared" si="95"/>
        <v>0.71099999999999997</v>
      </c>
      <c r="I730" s="6">
        <f>VLOOKUP(H730,AProperties!$AO$8:$AW$1007,VLOOKUP(Span,Data!$N$4:$Y$11,Data!$Y$1,FALSE),FALSE)^(2/3)</f>
        <v>0.43535726659988666</v>
      </c>
      <c r="J730" s="15">
        <f>$I730*(Slope^0.5)/VLOOKUP($H730,AProperties!$AY$8:$BG$1007,VLOOKUP(Span,Data!$N$4:$Y$11,Data!$Y$1,FALSE),FALSE)</f>
        <v>1.5706238367972361</v>
      </c>
      <c r="K730" s="15">
        <f>$J730*VLOOKUP($H730,AProperties!$A$8:$I$1007,VLOOKUP(Span,Data!$N$4:$Y$11,Data!$Y$1,FALSE),FALSE)</f>
        <v>1.2492733020337894</v>
      </c>
      <c r="L730" s="15">
        <f t="shared" si="99"/>
        <v>1.5706238367972361</v>
      </c>
      <c r="M730" s="15">
        <f t="shared" si="100"/>
        <v>0.71099999999999997</v>
      </c>
      <c r="O730" s="28">
        <f t="shared" si="96"/>
        <v>0.71099999999999997</v>
      </c>
      <c r="P730" s="19">
        <f>AA730*VLOOKUP($O730,AProperties!$A$8:$I$1007,VLOOKUP(Span,Data!$N$4:$Y$11,Data!$Y$1,FALSE),FALSE)</f>
        <v>0.51001368987743967</v>
      </c>
      <c r="Q730" s="19">
        <f>AB730*VLOOKUP($O730,AProperties!$A$8:$I$1007,VLOOKUP(Span,Data!$N$4:$Y$11,Data!$Y$1,FALSE),FALSE)</f>
        <v>0.72126827722062092</v>
      </c>
      <c r="R730" s="19">
        <f>AC730*VLOOKUP($O730,AProperties!$A$8:$I$1007,VLOOKUP(Span,Data!$N$4:$Y$11,Data!$Y$1,FALSE),FALSE)</f>
        <v>1.0200273797548793</v>
      </c>
      <c r="S730" s="19">
        <f>AD730*VLOOKUP($O730,AProperties!$A$8:$I$1007,VLOOKUP(Span,Data!$N$4:$Y$11,Data!$Y$1,FALSE),FALSE)</f>
        <v>1.2492733020337894</v>
      </c>
      <c r="T730" s="19">
        <f>AE730*VLOOKUP($O730,AProperties!$A$8:$I$1007,VLOOKUP(Span,Data!$N$4:$Y$11,Data!$Y$1,FALSE),FALSE)</f>
        <v>1.4425365544412418</v>
      </c>
      <c r="U730" s="19">
        <f>AF730*VLOOKUP($O730,AProperties!$A$8:$I$1007,VLOOKUP(Span,Data!$N$4:$Y$11,Data!$Y$1,FALSE),FALSE)</f>
        <v>1.6128048978794713</v>
      </c>
      <c r="V730" s="19">
        <f>AG730*VLOOKUP($O730,AProperties!$A$8:$I$1007,VLOOKUP(Span,Data!$N$4:$Y$11,Data!$Y$1,FALSE),FALSE)</f>
        <v>1.7667392468468048</v>
      </c>
      <c r="W730" s="19">
        <f>AH730*VLOOKUP($O730,AProperties!$A$8:$I$1007,VLOOKUP(Span,Data!$N$4:$Y$11,Data!$Y$1,FALSE),FALSE)</f>
        <v>1.9082964900857564</v>
      </c>
      <c r="X730" s="19">
        <f>AI730*VLOOKUP($O730,AProperties!$A$8:$I$1007,VLOOKUP(Span,Data!$N$4:$Y$11,Data!$Y$1,FALSE),FALSE)</f>
        <v>2.0400547595097587</v>
      </c>
      <c r="Y730" s="19">
        <f>AJ730*VLOOKUP($O730,AProperties!$A$8:$I$1007,VLOOKUP(Span,Data!$N$4:$Y$11,Data!$Y$1,FALSE),FALSE)</f>
        <v>2.1638048316618623</v>
      </c>
      <c r="Z730" s="19">
        <f>AK730*VLOOKUP($O730,AProperties!$A$8:$I$1007,VLOOKUP(Span,Data!$N$4:$Y$11,Data!$Y$1,FALSE),FALSE)</f>
        <v>2.2808505600429028</v>
      </c>
      <c r="AA730" s="19">
        <f>$I730*AA$19^0.5/VLOOKUP($O730,AProperties!$AY$8:$BG$1007,VLOOKUP(Span,Data!$N$4:$Y$11,Data!$Y$1,FALSE),FALSE)</f>
        <v>0.64120449633426491</v>
      </c>
      <c r="AB730" s="19">
        <f>$I730*AB$19^0.5/VLOOKUP($O730,AProperties!$AY$8:$BG$1007,VLOOKUP(Span,Data!$N$4:$Y$11,Data!$Y$1,FALSE),FALSE)</f>
        <v>0.90680009497052705</v>
      </c>
      <c r="AC730" s="19">
        <f>$I730*AC$19^0.5/VLOOKUP($O730,AProperties!$AY$8:$BG$1007,VLOOKUP(Span,Data!$N$4:$Y$11,Data!$Y$1,FALSE),FALSE)</f>
        <v>1.2824089926685298</v>
      </c>
      <c r="AD730" s="19">
        <f>$I730*AD$19^0.5/VLOOKUP($O730,AProperties!$AY$8:$BG$1007,VLOOKUP(Span,Data!$N$4:$Y$11,Data!$Y$1,FALSE),FALSE)</f>
        <v>1.5706238367972361</v>
      </c>
      <c r="AE730" s="19">
        <f>$I730*AE$19^0.5/VLOOKUP($O730,AProperties!$AY$8:$BG$1007,VLOOKUP(Span,Data!$N$4:$Y$11,Data!$Y$1,FALSE),FALSE)</f>
        <v>1.8136001899410541</v>
      </c>
      <c r="AF730" s="19">
        <f>$I730*AF$19^0.5/VLOOKUP($O730,AProperties!$AY$8:$BG$1007,VLOOKUP(Span,Data!$N$4:$Y$11,Data!$Y$1,FALSE),FALSE)</f>
        <v>2.0276666543573634</v>
      </c>
      <c r="AG730" s="19">
        <f>$I730*AG$19^0.5/VLOOKUP($O730,AProperties!$AY$8:$BG$1007,VLOOKUP(Span,Data!$N$4:$Y$11,Data!$Y$1,FALSE),FALSE)</f>
        <v>2.2211975313851178</v>
      </c>
      <c r="AH730" s="19">
        <f>$I730*AH$19^0.5/VLOOKUP($O730,AProperties!$AY$8:$BG$1007,VLOOKUP(Span,Data!$N$4:$Y$11,Data!$Y$1,FALSE),FALSE)</f>
        <v>2.3991675401417671</v>
      </c>
      <c r="AI730" s="19">
        <f>$I730*AI$19^0.5/VLOOKUP($O730,AProperties!$AY$8:$BG$1007,VLOOKUP(Span,Data!$N$4:$Y$11,Data!$Y$1,FALSE),FALSE)</f>
        <v>2.5648179853370596</v>
      </c>
      <c r="AJ730" s="19">
        <f>$I730*AJ$19^0.5/VLOOKUP($O730,AProperties!$AY$8:$BG$1007,VLOOKUP(Span,Data!$N$4:$Y$11,Data!$Y$1,FALSE),FALSE)</f>
        <v>2.7204002849115807</v>
      </c>
      <c r="AK730" s="19">
        <f>$I730*AK$19^0.5/VLOOKUP($O730,AProperties!$AY$8:$BG$1007,VLOOKUP(Span,Data!$N$4:$Y$11,Data!$Y$1,FALSE),FALSE)</f>
        <v>2.8675536825638619</v>
      </c>
      <c r="AL730" s="47">
        <f t="shared" si="97"/>
        <v>0.71099999999999997</v>
      </c>
    </row>
    <row r="731" spans="1:38" x14ac:dyDescent="0.25">
      <c r="A731" s="15">
        <v>0.71199999999999997</v>
      </c>
      <c r="B731" s="116">
        <f>VLOOKUP($A731,APropertiesDimless!$A$7:$I$1007,VLOOKUP(Span,Data!$N$4:$Y$11,Data!$Y$1,FALSE),FALSE)</f>
        <v>0.91100263484408972</v>
      </c>
      <c r="C731" s="6">
        <f t="shared" si="93"/>
        <v>1.1675013174220448</v>
      </c>
      <c r="D731" s="116">
        <f>VLOOKUP($A731,AProperties!$AE$8:$AM$1007,VLOOKUP(Span,Data!$N$4:$Y$11,Data!$Y$1,FALSE),FALSE)</f>
        <v>0.82093775763887233</v>
      </c>
      <c r="E731" s="116">
        <f t="shared" si="94"/>
        <v>1.5343784881930884</v>
      </c>
      <c r="F731" s="6">
        <f t="shared" si="98"/>
        <v>2.4536690889346549</v>
      </c>
      <c r="G731" s="9"/>
      <c r="H731" s="15">
        <f t="shared" si="95"/>
        <v>0.71199999999999997</v>
      </c>
      <c r="I731" s="6">
        <f>VLOOKUP(H731,AProperties!$AO$8:$AW$1007,VLOOKUP(Span,Data!$N$4:$Y$11,Data!$Y$1,FALSE),FALSE)^(2/3)</f>
        <v>0.43544248354288179</v>
      </c>
      <c r="J731" s="15">
        <f>$I731*(Slope^0.5)/VLOOKUP($H731,AProperties!$AY$8:$BG$1007,VLOOKUP(Span,Data!$N$4:$Y$11,Data!$Y$1,FALSE),FALSE)</f>
        <v>1.5713074210033358</v>
      </c>
      <c r="K731" s="15">
        <f>$J731*VLOOKUP($H731,AProperties!$A$8:$I$1007,VLOOKUP(Span,Data!$N$4:$Y$11,Data!$Y$1,FALSE),FALSE)</f>
        <v>1.2511914247779061</v>
      </c>
      <c r="L731" s="15">
        <f t="shared" si="99"/>
        <v>1.5713074210033358</v>
      </c>
      <c r="M731" s="15">
        <f t="shared" si="100"/>
        <v>0.71199999999999997</v>
      </c>
      <c r="O731" s="28">
        <f t="shared" si="96"/>
        <v>0.71199999999999997</v>
      </c>
      <c r="P731" s="19">
        <f>AA731*VLOOKUP($O731,AProperties!$A$8:$I$1007,VLOOKUP(Span,Data!$N$4:$Y$11,Data!$Y$1,FALSE),FALSE)</f>
        <v>0.5107967602086253</v>
      </c>
      <c r="Q731" s="19">
        <f>AB731*VLOOKUP($O731,AProperties!$A$8:$I$1007,VLOOKUP(Span,Data!$N$4:$Y$11,Data!$Y$1,FALSE),FALSE)</f>
        <v>0.7223757059032756</v>
      </c>
      <c r="R731" s="19">
        <f>AC731*VLOOKUP($O731,AProperties!$A$8:$I$1007,VLOOKUP(Span,Data!$N$4:$Y$11,Data!$Y$1,FALSE),FALSE)</f>
        <v>1.0215935204172506</v>
      </c>
      <c r="S731" s="19">
        <f>AD731*VLOOKUP($O731,AProperties!$A$8:$I$1007,VLOOKUP(Span,Data!$N$4:$Y$11,Data!$Y$1,FALSE),FALSE)</f>
        <v>1.2511914247779061</v>
      </c>
      <c r="T731" s="19">
        <f>AE731*VLOOKUP($O731,AProperties!$A$8:$I$1007,VLOOKUP(Span,Data!$N$4:$Y$11,Data!$Y$1,FALSE),FALSE)</f>
        <v>1.4447514118065512</v>
      </c>
      <c r="U731" s="19">
        <f>AF731*VLOOKUP($O731,AProperties!$A$8:$I$1007,VLOOKUP(Span,Data!$N$4:$Y$11,Data!$Y$1,FALSE),FALSE)</f>
        <v>1.6152811836941199</v>
      </c>
      <c r="V731" s="19">
        <f>AG731*VLOOKUP($O731,AProperties!$A$8:$I$1007,VLOOKUP(Span,Data!$N$4:$Y$11,Data!$Y$1,FALSE),FALSE)</f>
        <v>1.7694518820458311</v>
      </c>
      <c r="W731" s="19">
        <f>AH731*VLOOKUP($O731,AProperties!$A$8:$I$1007,VLOOKUP(Span,Data!$N$4:$Y$11,Data!$Y$1,FALSE),FALSE)</f>
        <v>1.9112264709748004</v>
      </c>
      <c r="X731" s="19">
        <f>AI731*VLOOKUP($O731,AProperties!$A$8:$I$1007,VLOOKUP(Span,Data!$N$4:$Y$11,Data!$Y$1,FALSE),FALSE)</f>
        <v>2.0431870408345012</v>
      </c>
      <c r="Y731" s="19">
        <f>AJ731*VLOOKUP($O731,AProperties!$A$8:$I$1007,VLOOKUP(Span,Data!$N$4:$Y$11,Data!$Y$1,FALSE),FALSE)</f>
        <v>2.1671271177098266</v>
      </c>
      <c r="Z731" s="19">
        <f>AK731*VLOOKUP($O731,AProperties!$A$8:$I$1007,VLOOKUP(Span,Data!$N$4:$Y$11,Data!$Y$1,FALSE),FALSE)</f>
        <v>2.284352557026291</v>
      </c>
      <c r="AA731" s="19">
        <f>$I731*AA$19^0.5/VLOOKUP($O731,AProperties!$AY$8:$BG$1007,VLOOKUP(Span,Data!$N$4:$Y$11,Data!$Y$1,FALSE),FALSE)</f>
        <v>0.6414835684177933</v>
      </c>
      <c r="AB731" s="19">
        <f>$I731*AB$19^0.5/VLOOKUP($O731,AProperties!$AY$8:$BG$1007,VLOOKUP(Span,Data!$N$4:$Y$11,Data!$Y$1,FALSE),FALSE)</f>
        <v>0.90719476249593256</v>
      </c>
      <c r="AC731" s="19">
        <f>$I731*AC$19^0.5/VLOOKUP($O731,AProperties!$AY$8:$BG$1007,VLOOKUP(Span,Data!$N$4:$Y$11,Data!$Y$1,FALSE),FALSE)</f>
        <v>1.2829671368355866</v>
      </c>
      <c r="AD731" s="19">
        <f>$I731*AD$19^0.5/VLOOKUP($O731,AProperties!$AY$8:$BG$1007,VLOOKUP(Span,Data!$N$4:$Y$11,Data!$Y$1,FALSE),FALSE)</f>
        <v>1.5713074210033358</v>
      </c>
      <c r="AE731" s="19">
        <f>$I731*AE$19^0.5/VLOOKUP($O731,AProperties!$AY$8:$BG$1007,VLOOKUP(Span,Data!$N$4:$Y$11,Data!$Y$1,FALSE),FALSE)</f>
        <v>1.8143895249918651</v>
      </c>
      <c r="AF731" s="19">
        <f>$I731*AF$19^0.5/VLOOKUP($O731,AProperties!$AY$8:$BG$1007,VLOOKUP(Span,Data!$N$4:$Y$11,Data!$Y$1,FALSE),FALSE)</f>
        <v>2.0285491577726815</v>
      </c>
      <c r="AG731" s="19">
        <f>$I731*AG$19^0.5/VLOOKUP($O731,AProperties!$AY$8:$BG$1007,VLOOKUP(Span,Data!$N$4:$Y$11,Data!$Y$1,FALSE),FALSE)</f>
        <v>2.2221642654404081</v>
      </c>
      <c r="AH731" s="19">
        <f>$I731*AH$19^0.5/VLOOKUP($O731,AProperties!$AY$8:$BG$1007,VLOOKUP(Span,Data!$N$4:$Y$11,Data!$Y$1,FALSE),FALSE)</f>
        <v>2.4002117322645433</v>
      </c>
      <c r="AI731" s="19">
        <f>$I731*AI$19^0.5/VLOOKUP($O731,AProperties!$AY$8:$BG$1007,VLOOKUP(Span,Data!$N$4:$Y$11,Data!$Y$1,FALSE),FALSE)</f>
        <v>2.5659342736711732</v>
      </c>
      <c r="AJ731" s="19">
        <f>$I731*AJ$19^0.5/VLOOKUP($O731,AProperties!$AY$8:$BG$1007,VLOOKUP(Span,Data!$N$4:$Y$11,Data!$Y$1,FALSE),FALSE)</f>
        <v>2.7215842874877976</v>
      </c>
      <c r="AK731" s="19">
        <f>$I731*AK$19^0.5/VLOOKUP($O731,AProperties!$AY$8:$BG$1007,VLOOKUP(Span,Data!$N$4:$Y$11,Data!$Y$1,FALSE),FALSE)</f>
        <v>2.8688017308626454</v>
      </c>
      <c r="AL731" s="47">
        <f t="shared" si="97"/>
        <v>0.71199999999999997</v>
      </c>
    </row>
    <row r="732" spans="1:38" x14ac:dyDescent="0.25">
      <c r="A732" s="15">
        <v>0.71299999999999997</v>
      </c>
      <c r="B732" s="116">
        <f>VLOOKUP($A732,APropertiesDimless!$A$7:$I$1007,VLOOKUP(Span,Data!$N$4:$Y$11,Data!$Y$1,FALSE),FALSE)</f>
        <v>0.91330563342547932</v>
      </c>
      <c r="C732" s="6">
        <f t="shared" si="93"/>
        <v>1.1696528167127396</v>
      </c>
      <c r="D732" s="116">
        <f>VLOOKUP($A732,AProperties!$AE$8:$AM$1007,VLOOKUP(Span,Data!$N$4:$Y$11,Data!$Y$1,FALSE),FALSE)</f>
        <v>0.82183825131855459</v>
      </c>
      <c r="E732" s="116">
        <f t="shared" si="94"/>
        <v>1.5390095300226037</v>
      </c>
      <c r="F732" s="6">
        <f t="shared" si="98"/>
        <v>2.4594633979290732</v>
      </c>
      <c r="G732" s="9"/>
      <c r="H732" s="15">
        <f t="shared" si="95"/>
        <v>0.71299999999999997</v>
      </c>
      <c r="I732" s="6">
        <f>VLOOKUP(H732,AProperties!$AO$8:$AW$1007,VLOOKUP(Span,Data!$N$4:$Y$11,Data!$Y$1,FALSE),FALSE)^(2/3)</f>
        <v>0.43552676806384327</v>
      </c>
      <c r="J732" s="15">
        <f>$I732*(Slope^0.5)/VLOOKUP($H732,AProperties!$AY$8:$BG$1007,VLOOKUP(Span,Data!$N$4:$Y$11,Data!$Y$1,FALSE),FALSE)</f>
        <v>1.5719879414977291</v>
      </c>
      <c r="K732" s="15">
        <f>$J732*VLOOKUP($H732,AProperties!$A$8:$I$1007,VLOOKUP(Span,Data!$N$4:$Y$11,Data!$Y$1,FALSE),FALSE)</f>
        <v>1.2531063426493489</v>
      </c>
      <c r="L732" s="15">
        <f t="shared" si="99"/>
        <v>1.5719879414977291</v>
      </c>
      <c r="M732" s="15">
        <f t="shared" si="100"/>
        <v>0.71299999999999997</v>
      </c>
      <c r="O732" s="28">
        <f t="shared" si="96"/>
        <v>0.71299999999999997</v>
      </c>
      <c r="P732" s="19">
        <f>AA732*VLOOKUP($O732,AProperties!$A$8:$I$1007,VLOOKUP(Span,Data!$N$4:$Y$11,Data!$Y$1,FALSE),FALSE)</f>
        <v>0.5115785221560204</v>
      </c>
      <c r="Q732" s="19">
        <f>AB732*VLOOKUP($O732,AProperties!$A$8:$I$1007,VLOOKUP(Span,Data!$N$4:$Y$11,Data!$Y$1,FALSE),FALSE)</f>
        <v>0.72348128425182912</v>
      </c>
      <c r="R732" s="19">
        <f>AC732*VLOOKUP($O732,AProperties!$A$8:$I$1007,VLOOKUP(Span,Data!$N$4:$Y$11,Data!$Y$1,FALSE),FALSE)</f>
        <v>1.0231570443120408</v>
      </c>
      <c r="S732" s="19">
        <f>AD732*VLOOKUP($O732,AProperties!$A$8:$I$1007,VLOOKUP(Span,Data!$N$4:$Y$11,Data!$Y$1,FALSE),FALSE)</f>
        <v>1.2531063426493489</v>
      </c>
      <c r="T732" s="19">
        <f>AE732*VLOOKUP($O732,AProperties!$A$8:$I$1007,VLOOKUP(Span,Data!$N$4:$Y$11,Data!$Y$1,FALSE),FALSE)</f>
        <v>1.4469625685036582</v>
      </c>
      <c r="U732" s="19">
        <f>AF732*VLOOKUP($O732,AProperties!$A$8:$I$1007,VLOOKUP(Span,Data!$N$4:$Y$11,Data!$Y$1,FALSE),FALSE)</f>
        <v>1.6177533320359379</v>
      </c>
      <c r="V732" s="19">
        <f>AG732*VLOOKUP($O732,AProperties!$A$8:$I$1007,VLOOKUP(Span,Data!$N$4:$Y$11,Data!$Y$1,FALSE),FALSE)</f>
        <v>1.7721599848704561</v>
      </c>
      <c r="W732" s="19">
        <f>AH732*VLOOKUP($O732,AProperties!$A$8:$I$1007,VLOOKUP(Span,Data!$N$4:$Y$11,Data!$Y$1,FALSE),FALSE)</f>
        <v>1.9141515563399705</v>
      </c>
      <c r="X732" s="19">
        <f>AI732*VLOOKUP($O732,AProperties!$A$8:$I$1007,VLOOKUP(Span,Data!$N$4:$Y$11,Data!$Y$1,FALSE),FALSE)</f>
        <v>2.0463140886240816</v>
      </c>
      <c r="Y732" s="19">
        <f>AJ732*VLOOKUP($O732,AProperties!$A$8:$I$1007,VLOOKUP(Span,Data!$N$4:$Y$11,Data!$Y$1,FALSE),FALSE)</f>
        <v>2.1704438527554868</v>
      </c>
      <c r="Z732" s="19">
        <f>AK732*VLOOKUP($O732,AProperties!$A$8:$I$1007,VLOOKUP(Span,Data!$N$4:$Y$11,Data!$Y$1,FALSE),FALSE)</f>
        <v>2.2878487027394883</v>
      </c>
      <c r="AA732" s="19">
        <f>$I732*AA$19^0.5/VLOOKUP($O732,AProperties!$AY$8:$BG$1007,VLOOKUP(Span,Data!$N$4:$Y$11,Data!$Y$1,FALSE),FALSE)</f>
        <v>0.64176138974625496</v>
      </c>
      <c r="AB732" s="19">
        <f>$I732*AB$19^0.5/VLOOKUP($O732,AProperties!$AY$8:$BG$1007,VLOOKUP(Span,Data!$N$4:$Y$11,Data!$Y$1,FALSE),FALSE)</f>
        <v>0.90758766118655965</v>
      </c>
      <c r="AC732" s="19">
        <f>$I732*AC$19^0.5/VLOOKUP($O732,AProperties!$AY$8:$BG$1007,VLOOKUP(Span,Data!$N$4:$Y$11,Data!$Y$1,FALSE),FALSE)</f>
        <v>1.2835227794925099</v>
      </c>
      <c r="AD732" s="19">
        <f>$I732*AD$19^0.5/VLOOKUP($O732,AProperties!$AY$8:$BG$1007,VLOOKUP(Span,Data!$N$4:$Y$11,Data!$Y$1,FALSE),FALSE)</f>
        <v>1.5719879414977291</v>
      </c>
      <c r="AE732" s="19">
        <f>$I732*AE$19^0.5/VLOOKUP($O732,AProperties!$AY$8:$BG$1007,VLOOKUP(Span,Data!$N$4:$Y$11,Data!$Y$1,FALSE),FALSE)</f>
        <v>1.8151753223731193</v>
      </c>
      <c r="AF732" s="19">
        <f>$I732*AF$19^0.5/VLOOKUP($O732,AProperties!$AY$8:$BG$1007,VLOOKUP(Span,Data!$N$4:$Y$11,Data!$Y$1,FALSE),FALSE)</f>
        <v>2.0294277059531947</v>
      </c>
      <c r="AG732" s="19">
        <f>$I732*AG$19^0.5/VLOOKUP($O732,AProperties!$AY$8:$BG$1007,VLOOKUP(Span,Data!$N$4:$Y$11,Data!$Y$1,FALSE),FALSE)</f>
        <v>2.223126666753052</v>
      </c>
      <c r="AH732" s="19">
        <f>$I732*AH$19^0.5/VLOOKUP($O732,AProperties!$AY$8:$BG$1007,VLOOKUP(Span,Data!$N$4:$Y$11,Data!$Y$1,FALSE),FALSE)</f>
        <v>2.4012512444903855</v>
      </c>
      <c r="AI732" s="19">
        <f>$I732*AI$19^0.5/VLOOKUP($O732,AProperties!$AY$8:$BG$1007,VLOOKUP(Span,Data!$N$4:$Y$11,Data!$Y$1,FALSE),FALSE)</f>
        <v>2.5670455589850198</v>
      </c>
      <c r="AJ732" s="19">
        <f>$I732*AJ$19^0.5/VLOOKUP($O732,AProperties!$AY$8:$BG$1007,VLOOKUP(Span,Data!$N$4:$Y$11,Data!$Y$1,FALSE),FALSE)</f>
        <v>2.7227629835596785</v>
      </c>
      <c r="AK732" s="19">
        <f>$I732*AK$19^0.5/VLOOKUP($O732,AProperties!$AY$8:$BG$1007,VLOOKUP(Span,Data!$N$4:$Y$11,Data!$Y$1,FALSE),FALSE)</f>
        <v>2.8700441856147254</v>
      </c>
      <c r="AL732" s="47">
        <f t="shared" si="97"/>
        <v>0.71299999999999997</v>
      </c>
    </row>
    <row r="733" spans="1:38" x14ac:dyDescent="0.25">
      <c r="A733" s="15">
        <v>0.71399999999999997</v>
      </c>
      <c r="B733" s="116">
        <f>VLOOKUP($A733,APropertiesDimless!$A$7:$I$1007,VLOOKUP(Span,Data!$N$4:$Y$11,Data!$Y$1,FALSE),FALSE)</f>
        <v>0.91561765567372766</v>
      </c>
      <c r="C733" s="6">
        <f t="shared" si="93"/>
        <v>1.1718088278368639</v>
      </c>
      <c r="D733" s="116">
        <f>VLOOKUP($A733,AProperties!$AE$8:$AM$1007,VLOOKUP(Span,Data!$N$4:$Y$11,Data!$Y$1,FALSE),FALSE)</f>
        <v>0.82273745676277332</v>
      </c>
      <c r="E733" s="116">
        <f t="shared" si="94"/>
        <v>1.5436604571295975</v>
      </c>
      <c r="F733" s="6">
        <f t="shared" si="98"/>
        <v>2.4652688805560823</v>
      </c>
      <c r="G733" s="9"/>
      <c r="H733" s="15">
        <f t="shared" si="95"/>
        <v>0.71399999999999997</v>
      </c>
      <c r="I733" s="6">
        <f>VLOOKUP(H733,AProperties!$AO$8:$AW$1007,VLOOKUP(Span,Data!$N$4:$Y$11,Data!$Y$1,FALSE),FALSE)^(2/3)</f>
        <v>0.43561011910395447</v>
      </c>
      <c r="J733" s="15">
        <f>$I733*(Slope^0.5)/VLOOKUP($H733,AProperties!$AY$8:$BG$1007,VLOOKUP(Span,Data!$N$4:$Y$11,Data!$Y$1,FALSE),FALSE)</f>
        <v>1.5726653942056918</v>
      </c>
      <c r="K733" s="15">
        <f>$J733*VLOOKUP($H733,AProperties!$A$8:$I$1007,VLOOKUP(Span,Data!$N$4:$Y$11,Data!$Y$1,FALSE),FALSE)</f>
        <v>1.2550180360535461</v>
      </c>
      <c r="L733" s="15">
        <f t="shared" si="99"/>
        <v>1.5726653942056918</v>
      </c>
      <c r="M733" s="15">
        <f t="shared" si="100"/>
        <v>0.71399999999999997</v>
      </c>
      <c r="O733" s="28">
        <f t="shared" si="96"/>
        <v>0.71399999999999997</v>
      </c>
      <c r="P733" s="19">
        <f>AA733*VLOOKUP($O733,AProperties!$A$8:$I$1007,VLOOKUP(Span,Data!$N$4:$Y$11,Data!$Y$1,FALSE),FALSE)</f>
        <v>0.51235896772017508</v>
      </c>
      <c r="Q733" s="19">
        <f>AB733*VLOOKUP($O733,AProperties!$A$8:$I$1007,VLOOKUP(Span,Data!$N$4:$Y$11,Data!$Y$1,FALSE),FALSE)</f>
        <v>0.72458500095335043</v>
      </c>
      <c r="R733" s="19">
        <f>AC733*VLOOKUP($O733,AProperties!$A$8:$I$1007,VLOOKUP(Span,Data!$N$4:$Y$11,Data!$Y$1,FALSE),FALSE)</f>
        <v>1.0247179354403502</v>
      </c>
      <c r="S733" s="19">
        <f>AD733*VLOOKUP($O733,AProperties!$A$8:$I$1007,VLOOKUP(Span,Data!$N$4:$Y$11,Data!$Y$1,FALSE),FALSE)</f>
        <v>1.2550180360535461</v>
      </c>
      <c r="T733" s="19">
        <f>AE733*VLOOKUP($O733,AProperties!$A$8:$I$1007,VLOOKUP(Span,Data!$N$4:$Y$11,Data!$Y$1,FALSE),FALSE)</f>
        <v>1.4491700019067009</v>
      </c>
      <c r="U733" s="19">
        <f>AF733*VLOOKUP($O733,AProperties!$A$8:$I$1007,VLOOKUP(Span,Data!$N$4:$Y$11,Data!$Y$1,FALSE),FALSE)</f>
        <v>1.6202213176084412</v>
      </c>
      <c r="V733" s="19">
        <f>AG733*VLOOKUP($O733,AProperties!$A$8:$I$1007,VLOOKUP(Span,Data!$N$4:$Y$11,Data!$Y$1,FALSE),FALSE)</f>
        <v>1.7748635276097713</v>
      </c>
      <c r="W733" s="19">
        <f>AH733*VLOOKUP($O733,AProperties!$A$8:$I$1007,VLOOKUP(Span,Data!$N$4:$Y$11,Data!$Y$1,FALSE),FALSE)</f>
        <v>1.9170717162500648</v>
      </c>
      <c r="X733" s="19">
        <f>AI733*VLOOKUP($O733,AProperties!$A$8:$I$1007,VLOOKUP(Span,Data!$N$4:$Y$11,Data!$Y$1,FALSE),FALSE)</f>
        <v>2.0494358708807003</v>
      </c>
      <c r="Y733" s="19">
        <f>AJ733*VLOOKUP($O733,AProperties!$A$8:$I$1007,VLOOKUP(Span,Data!$N$4:$Y$11,Data!$Y$1,FALSE),FALSE)</f>
        <v>2.1737550028600512</v>
      </c>
      <c r="Z733" s="19">
        <f>AK733*VLOOKUP($O733,AProperties!$A$8:$I$1007,VLOOKUP(Span,Data!$N$4:$Y$11,Data!$Y$1,FALSE),FALSE)</f>
        <v>2.2913389614078641</v>
      </c>
      <c r="AA733" s="19">
        <f>$I733*AA$19^0.5/VLOOKUP($O733,AProperties!$AY$8:$BG$1007,VLOOKUP(Span,Data!$N$4:$Y$11,Data!$Y$1,FALSE),FALSE)</f>
        <v>0.64203795865615099</v>
      </c>
      <c r="AB733" s="19">
        <f>$I733*AB$19^0.5/VLOOKUP($O733,AProperties!$AY$8:$BG$1007,VLOOKUP(Span,Data!$N$4:$Y$11,Data!$Y$1,FALSE),FALSE)</f>
        <v>0.90797878868986526</v>
      </c>
      <c r="AC733" s="19">
        <f>$I733*AC$19^0.5/VLOOKUP($O733,AProperties!$AY$8:$BG$1007,VLOOKUP(Span,Data!$N$4:$Y$11,Data!$Y$1,FALSE),FALSE)</f>
        <v>1.284075917312302</v>
      </c>
      <c r="AD733" s="19">
        <f>$I733*AD$19^0.5/VLOOKUP($O733,AProperties!$AY$8:$BG$1007,VLOOKUP(Span,Data!$N$4:$Y$11,Data!$Y$1,FALSE),FALSE)</f>
        <v>1.5726653942056918</v>
      </c>
      <c r="AE733" s="19">
        <f>$I733*AE$19^0.5/VLOOKUP($O733,AProperties!$AY$8:$BG$1007,VLOOKUP(Span,Data!$N$4:$Y$11,Data!$Y$1,FALSE),FALSE)</f>
        <v>1.8159575773797305</v>
      </c>
      <c r="AF733" s="19">
        <f>$I733*AF$19^0.5/VLOOKUP($O733,AProperties!$AY$8:$BG$1007,VLOOKUP(Span,Data!$N$4:$Y$11,Data!$Y$1,FALSE),FALSE)</f>
        <v>2.0303022936384556</v>
      </c>
      <c r="AG733" s="19">
        <f>$I733*AG$19^0.5/VLOOKUP($O733,AProperties!$AY$8:$BG$1007,VLOOKUP(Span,Data!$N$4:$Y$11,Data!$Y$1,FALSE),FALSE)</f>
        <v>2.2240847295605195</v>
      </c>
      <c r="AH733" s="19">
        <f>$I733*AH$19^0.5/VLOOKUP($O733,AProperties!$AY$8:$BG$1007,VLOOKUP(Span,Data!$N$4:$Y$11,Data!$Y$1,FALSE),FALSE)</f>
        <v>2.4022860705950499</v>
      </c>
      <c r="AI733" s="19">
        <f>$I733*AI$19^0.5/VLOOKUP($O733,AProperties!$AY$8:$BG$1007,VLOOKUP(Span,Data!$N$4:$Y$11,Data!$Y$1,FALSE),FALSE)</f>
        <v>2.5681518346246039</v>
      </c>
      <c r="AJ733" s="19">
        <f>$I733*AJ$19^0.5/VLOOKUP($O733,AProperties!$AY$8:$BG$1007,VLOOKUP(Span,Data!$N$4:$Y$11,Data!$Y$1,FALSE),FALSE)</f>
        <v>2.7239363660695957</v>
      </c>
      <c r="AK733" s="19">
        <f>$I733*AK$19^0.5/VLOOKUP($O733,AProperties!$AY$8:$BG$1007,VLOOKUP(Span,Data!$N$4:$Y$11,Data!$Y$1,FALSE),FALSE)</f>
        <v>2.8712810393807064</v>
      </c>
      <c r="AL733" s="47">
        <f t="shared" si="97"/>
        <v>0.71399999999999997</v>
      </c>
    </row>
    <row r="734" spans="1:38" x14ac:dyDescent="0.25">
      <c r="A734" s="15">
        <v>0.71499999999999997</v>
      </c>
      <c r="B734" s="116">
        <f>VLOOKUP($A734,APropertiesDimless!$A$7:$I$1007,VLOOKUP(Span,Data!$N$4:$Y$11,Data!$Y$1,FALSE),FALSE)</f>
        <v>0.91793878232041981</v>
      </c>
      <c r="C734" s="6">
        <f t="shared" si="93"/>
        <v>1.1739693911602098</v>
      </c>
      <c r="D734" s="116">
        <f>VLOOKUP($A734,AProperties!$AE$8:$AM$1007,VLOOKUP(Span,Data!$N$4:$Y$11,Data!$Y$1,FALSE),FALSE)</f>
        <v>0.82363537017172173</v>
      </c>
      <c r="E734" s="116">
        <f t="shared" si="94"/>
        <v>1.5483313958837002</v>
      </c>
      <c r="F734" s="6">
        <f t="shared" si="98"/>
        <v>2.4710856152461331</v>
      </c>
      <c r="G734" s="9"/>
      <c r="H734" s="15">
        <f t="shared" si="95"/>
        <v>0.71499999999999997</v>
      </c>
      <c r="I734" s="6">
        <f>VLOOKUP(H734,AProperties!$AO$8:$AW$1007,VLOOKUP(Span,Data!$N$4:$Y$11,Data!$Y$1,FALSE),FALSE)^(2/3)</f>
        <v>0.43569253558764748</v>
      </c>
      <c r="J734" s="15">
        <f>$I734*(Slope^0.5)/VLOOKUP($H734,AProperties!$AY$8:$BG$1007,VLOOKUP(Span,Data!$N$4:$Y$11,Data!$Y$1,FALSE),FALSE)</f>
        <v>1.5733397750037874</v>
      </c>
      <c r="K734" s="15">
        <f>$J734*VLOOKUP($H734,AProperties!$A$8:$I$1007,VLOOKUP(Span,Data!$N$4:$Y$11,Data!$Y$1,FALSE),FALSE)</f>
        <v>1.2569264853309665</v>
      </c>
      <c r="L734" s="15">
        <f t="shared" si="99"/>
        <v>1.5733397750037874</v>
      </c>
      <c r="M734" s="15">
        <f t="shared" si="100"/>
        <v>0.71499999999999997</v>
      </c>
      <c r="O734" s="28">
        <f t="shared" si="96"/>
        <v>0.71499999999999997</v>
      </c>
      <c r="P734" s="19">
        <f>AA734*VLOOKUP($O734,AProperties!$A$8:$I$1007,VLOOKUP(Span,Data!$N$4:$Y$11,Data!$Y$1,FALSE),FALSE)</f>
        <v>0.5131380888751188</v>
      </c>
      <c r="Q734" s="19">
        <f>AB734*VLOOKUP($O734,AProperties!$A$8:$I$1007,VLOOKUP(Span,Data!$N$4:$Y$11,Data!$Y$1,FALSE),FALSE)</f>
        <v>0.72568684465740374</v>
      </c>
      <c r="R734" s="19">
        <f>AC734*VLOOKUP($O734,AProperties!$A$8:$I$1007,VLOOKUP(Span,Data!$N$4:$Y$11,Data!$Y$1,FALSE),FALSE)</f>
        <v>1.0262761777502376</v>
      </c>
      <c r="S734" s="19">
        <f>AD734*VLOOKUP($O734,AProperties!$A$8:$I$1007,VLOOKUP(Span,Data!$N$4:$Y$11,Data!$Y$1,FALSE),FALSE)</f>
        <v>1.2569264853309665</v>
      </c>
      <c r="T734" s="19">
        <f>AE734*VLOOKUP($O734,AProperties!$A$8:$I$1007,VLOOKUP(Span,Data!$N$4:$Y$11,Data!$Y$1,FALSE),FALSE)</f>
        <v>1.4513736893148075</v>
      </c>
      <c r="U734" s="19">
        <f>AF734*VLOOKUP($O734,AProperties!$A$8:$I$1007,VLOOKUP(Span,Data!$N$4:$Y$11,Data!$Y$1,FALSE),FALSE)</f>
        <v>1.6226851150312849</v>
      </c>
      <c r="V734" s="19">
        <f>AG734*VLOOKUP($O734,AProperties!$A$8:$I$1007,VLOOKUP(Span,Data!$N$4:$Y$11,Data!$Y$1,FALSE),FALSE)</f>
        <v>1.7775624824610001</v>
      </c>
      <c r="W734" s="19">
        <f>AH734*VLOOKUP($O734,AProperties!$A$8:$I$1007,VLOOKUP(Span,Data!$N$4:$Y$11,Data!$Y$1,FALSE),FALSE)</f>
        <v>1.9199869206746518</v>
      </c>
      <c r="X734" s="19">
        <f>AI734*VLOOKUP($O734,AProperties!$A$8:$I$1007,VLOOKUP(Span,Data!$N$4:$Y$11,Data!$Y$1,FALSE),FALSE)</f>
        <v>2.0525523555004752</v>
      </c>
      <c r="Y734" s="19">
        <f>AJ734*VLOOKUP($O734,AProperties!$A$8:$I$1007,VLOOKUP(Span,Data!$N$4:$Y$11,Data!$Y$1,FALSE),FALSE)</f>
        <v>2.1770605339722109</v>
      </c>
      <c r="Z734" s="19">
        <f>AK734*VLOOKUP($O734,AProperties!$A$8:$I$1007,VLOOKUP(Span,Data!$N$4:$Y$11,Data!$Y$1,FALSE),FALSE)</f>
        <v>2.2948232971381892</v>
      </c>
      <c r="AA734" s="19">
        <f>$I734*AA$19^0.5/VLOOKUP($O734,AProperties!$AY$8:$BG$1007,VLOOKUP(Span,Data!$N$4:$Y$11,Data!$Y$1,FALSE),FALSE)</f>
        <v>0.64231327346409506</v>
      </c>
      <c r="AB734" s="19">
        <f>$I734*AB$19^0.5/VLOOKUP($O734,AProperties!$AY$8:$BG$1007,VLOOKUP(Span,Data!$N$4:$Y$11,Data!$Y$1,FALSE),FALSE)</f>
        <v>0.90836814262518195</v>
      </c>
      <c r="AC734" s="19">
        <f>$I734*AC$19^0.5/VLOOKUP($O734,AProperties!$AY$8:$BG$1007,VLOOKUP(Span,Data!$N$4:$Y$11,Data!$Y$1,FALSE),FALSE)</f>
        <v>1.2846265469281901</v>
      </c>
      <c r="AD734" s="19">
        <f>$I734*AD$19^0.5/VLOOKUP($O734,AProperties!$AY$8:$BG$1007,VLOOKUP(Span,Data!$N$4:$Y$11,Data!$Y$1,FALSE),FALSE)</f>
        <v>1.5733397750037874</v>
      </c>
      <c r="AE734" s="19">
        <f>$I734*AE$19^0.5/VLOOKUP($O734,AProperties!$AY$8:$BG$1007,VLOOKUP(Span,Data!$N$4:$Y$11,Data!$Y$1,FALSE),FALSE)</f>
        <v>1.8167362852503639</v>
      </c>
      <c r="AF734" s="19">
        <f>$I734*AF$19^0.5/VLOOKUP($O734,AProperties!$AY$8:$BG$1007,VLOOKUP(Span,Data!$N$4:$Y$11,Data!$Y$1,FALSE),FALSE)</f>
        <v>2.031172915505131</v>
      </c>
      <c r="AG734" s="19">
        <f>$I734*AG$19^0.5/VLOOKUP($O734,AProperties!$AY$8:$BG$1007,VLOOKUP(Span,Data!$N$4:$Y$11,Data!$Y$1,FALSE),FALSE)</f>
        <v>2.2250384480313903</v>
      </c>
      <c r="AH734" s="19">
        <f>$I734*AH$19^0.5/VLOOKUP($O734,AProperties!$AY$8:$BG$1007,VLOOKUP(Span,Data!$N$4:$Y$11,Data!$Y$1,FALSE),FALSE)</f>
        <v>2.4033162042798821</v>
      </c>
      <c r="AI734" s="19">
        <f>$I734*AI$19^0.5/VLOOKUP($O734,AProperties!$AY$8:$BG$1007,VLOOKUP(Span,Data!$N$4:$Y$11,Data!$Y$1,FALSE),FALSE)</f>
        <v>2.5692530938563802</v>
      </c>
      <c r="AJ734" s="19">
        <f>$I734*AJ$19^0.5/VLOOKUP($O734,AProperties!$AY$8:$BG$1007,VLOOKUP(Span,Data!$N$4:$Y$11,Data!$Y$1,FALSE),FALSE)</f>
        <v>2.7251044278755456</v>
      </c>
      <c r="AK734" s="19">
        <f>$I734*AK$19^0.5/VLOOKUP($O734,AProperties!$AY$8:$BG$1007,VLOOKUP(Span,Data!$N$4:$Y$11,Data!$Y$1,FALSE),FALSE)</f>
        <v>2.8725122846322573</v>
      </c>
      <c r="AL734" s="47">
        <f t="shared" si="97"/>
        <v>0.71499999999999997</v>
      </c>
    </row>
    <row r="735" spans="1:38" x14ac:dyDescent="0.25">
      <c r="A735" s="15">
        <v>0.71599999999999997</v>
      </c>
      <c r="B735" s="116">
        <f>VLOOKUP($A735,APropertiesDimless!$A$7:$I$1007,VLOOKUP(Span,Data!$N$4:$Y$11,Data!$Y$1,FALSE),FALSE)</f>
        <v>0.92026909509258203</v>
      </c>
      <c r="C735" s="6">
        <f t="shared" si="93"/>
        <v>1.176134547546291</v>
      </c>
      <c r="D735" s="116">
        <f>VLOOKUP($A735,AProperties!$AE$8:$AM$1007,VLOOKUP(Span,Data!$N$4:$Y$11,Data!$Y$1,FALSE),FALSE)</f>
        <v>0.82453198772916703</v>
      </c>
      <c r="E735" s="116">
        <f t="shared" si="94"/>
        <v>1.5530224741907677</v>
      </c>
      <c r="F735" s="6">
        <f t="shared" si="98"/>
        <v>2.4769136814466197</v>
      </c>
      <c r="G735" s="9"/>
      <c r="H735" s="15">
        <f t="shared" si="95"/>
        <v>0.71599999999999997</v>
      </c>
      <c r="I735" s="6">
        <f>VLOOKUP(H735,AProperties!$AO$8:$AW$1007,VLOOKUP(Span,Data!$N$4:$Y$11,Data!$Y$1,FALSE),FALSE)^(2/3)</f>
        <v>0.43577401642245356</v>
      </c>
      <c r="J735" s="15">
        <f>$I735*(Slope^0.5)/VLOOKUP($H735,AProperties!$AY$8:$BG$1007,VLOOKUP(Span,Data!$N$4:$Y$11,Data!$Y$1,FALSE),FALSE)</f>
        <v>1.5740110797194224</v>
      </c>
      <c r="K735" s="15">
        <f>$J735*VLOOKUP($H735,AProperties!$A$8:$I$1007,VLOOKUP(Span,Data!$N$4:$Y$11,Data!$Y$1,FALSE),FALSE)</f>
        <v>1.2588316707564453</v>
      </c>
      <c r="L735" s="15">
        <f t="shared" si="99"/>
        <v>1.5740110797194224</v>
      </c>
      <c r="M735" s="15">
        <f t="shared" si="100"/>
        <v>0.71599999999999997</v>
      </c>
      <c r="O735" s="28">
        <f t="shared" si="96"/>
        <v>0.71599999999999997</v>
      </c>
      <c r="P735" s="19">
        <f>AA735*VLOOKUP($O735,AProperties!$A$8:$I$1007,VLOOKUP(Span,Data!$N$4:$Y$11,Data!$Y$1,FALSE),FALSE)</f>
        <v>0.51391587756808721</v>
      </c>
      <c r="Q735" s="19">
        <f>AB735*VLOOKUP($O735,AProperties!$A$8:$I$1007,VLOOKUP(Span,Data!$N$4:$Y$11,Data!$Y$1,FALSE),FALSE)</f>
        <v>0.72678680397566009</v>
      </c>
      <c r="R735" s="19">
        <f>AC735*VLOOKUP($O735,AProperties!$A$8:$I$1007,VLOOKUP(Span,Data!$N$4:$Y$11,Data!$Y$1,FALSE),FALSE)</f>
        <v>1.0278317551361744</v>
      </c>
      <c r="S735" s="19">
        <f>AD735*VLOOKUP($O735,AProperties!$A$8:$I$1007,VLOOKUP(Span,Data!$N$4:$Y$11,Data!$Y$1,FALSE),FALSE)</f>
        <v>1.2588316707564453</v>
      </c>
      <c r="T735" s="19">
        <f>AE735*VLOOKUP($O735,AProperties!$A$8:$I$1007,VLOOKUP(Span,Data!$N$4:$Y$11,Data!$Y$1,FALSE),FALSE)</f>
        <v>1.4535736079513202</v>
      </c>
      <c r="U735" s="19">
        <f>AF735*VLOOKUP($O735,AProperties!$A$8:$I$1007,VLOOKUP(Span,Data!$N$4:$Y$11,Data!$Y$1,FALSE),FALSE)</f>
        <v>1.6251446988393905</v>
      </c>
      <c r="V735" s="19">
        <f>AG735*VLOOKUP($O735,AProperties!$A$8:$I$1007,VLOOKUP(Span,Data!$N$4:$Y$11,Data!$Y$1,FALSE),FALSE)</f>
        <v>1.7802568215285477</v>
      </c>
      <c r="W735" s="19">
        <f>AH735*VLOOKUP($O735,AProperties!$A$8:$I$1007,VLOOKUP(Span,Data!$N$4:$Y$11,Data!$Y$1,FALSE),FALSE)</f>
        <v>1.9228971394830463</v>
      </c>
      <c r="X735" s="19">
        <f>AI735*VLOOKUP($O735,AProperties!$A$8:$I$1007,VLOOKUP(Span,Data!$N$4:$Y$11,Data!$Y$1,FALSE),FALSE)</f>
        <v>2.0556635102723488</v>
      </c>
      <c r="Y735" s="19">
        <f>AJ735*VLOOKUP($O735,AProperties!$A$8:$I$1007,VLOOKUP(Span,Data!$N$4:$Y$11,Data!$Y$1,FALSE),FALSE)</f>
        <v>2.1803604119269804</v>
      </c>
      <c r="Z735" s="19">
        <f>AK735*VLOOKUP($O735,AProperties!$A$8:$I$1007,VLOOKUP(Span,Data!$N$4:$Y$11,Data!$Y$1,FALSE),FALSE)</f>
        <v>2.2983016739174049</v>
      </c>
      <c r="AA735" s="19">
        <f>$I735*AA$19^0.5/VLOOKUP($O735,AProperties!$AY$8:$BG$1007,VLOOKUP(Span,Data!$N$4:$Y$11,Data!$Y$1,FALSE),FALSE)</f>
        <v>0.64258733246663347</v>
      </c>
      <c r="AB735" s="19">
        <f>$I735*AB$19^0.5/VLOOKUP($O735,AProperties!$AY$8:$BG$1007,VLOOKUP(Span,Data!$N$4:$Y$11,Data!$Y$1,FALSE),FALSE)</f>
        <v>0.9087557205834621</v>
      </c>
      <c r="AC735" s="19">
        <f>$I735*AC$19^0.5/VLOOKUP($O735,AProperties!$AY$8:$BG$1007,VLOOKUP(Span,Data!$N$4:$Y$11,Data!$Y$1,FALSE),FALSE)</f>
        <v>1.2851746649332669</v>
      </c>
      <c r="AD735" s="19">
        <f>$I735*AD$19^0.5/VLOOKUP($O735,AProperties!$AY$8:$BG$1007,VLOOKUP(Span,Data!$N$4:$Y$11,Data!$Y$1,FALSE),FALSE)</f>
        <v>1.5740110797194224</v>
      </c>
      <c r="AE735" s="19">
        <f>$I735*AE$19^0.5/VLOOKUP($O735,AProperties!$AY$8:$BG$1007,VLOOKUP(Span,Data!$N$4:$Y$11,Data!$Y$1,FALSE),FALSE)</f>
        <v>1.8175114411669242</v>
      </c>
      <c r="AF735" s="19">
        <f>$I735*AF$19^0.5/VLOOKUP($O735,AProperties!$AY$8:$BG$1007,VLOOKUP(Span,Data!$N$4:$Y$11,Data!$Y$1,FALSE),FALSE)</f>
        <v>2.0320395661664263</v>
      </c>
      <c r="AG735" s="19">
        <f>$I735*AG$19^0.5/VLOOKUP($O735,AProperties!$AY$8:$BG$1007,VLOOKUP(Span,Data!$N$4:$Y$11,Data!$Y$1,FALSE),FALSE)</f>
        <v>2.2259878162647264</v>
      </c>
      <c r="AH735" s="19">
        <f>$I735*AH$19^0.5/VLOOKUP($O735,AProperties!$AY$8:$BG$1007,VLOOKUP(Span,Data!$N$4:$Y$11,Data!$Y$1,FALSE),FALSE)</f>
        <v>2.4043416391711419</v>
      </c>
      <c r="AI735" s="19">
        <f>$I735*AI$19^0.5/VLOOKUP($O735,AProperties!$AY$8:$BG$1007,VLOOKUP(Span,Data!$N$4:$Y$11,Data!$Y$1,FALSE),FALSE)</f>
        <v>2.5703493298665339</v>
      </c>
      <c r="AJ735" s="19">
        <f>$I735*AJ$19^0.5/VLOOKUP($O735,AProperties!$AY$8:$BG$1007,VLOOKUP(Span,Data!$N$4:$Y$11,Data!$Y$1,FALSE),FALSE)</f>
        <v>2.7262671617503864</v>
      </c>
      <c r="AK735" s="19">
        <f>$I735*AK$19^0.5/VLOOKUP($O735,AProperties!$AY$8:$BG$1007,VLOOKUP(Span,Data!$N$4:$Y$11,Data!$Y$1,FALSE),FALSE)</f>
        <v>2.8737379137513002</v>
      </c>
      <c r="AL735" s="47">
        <f t="shared" si="97"/>
        <v>0.71599999999999997</v>
      </c>
    </row>
    <row r="736" spans="1:38" x14ac:dyDescent="0.25">
      <c r="A736" s="15">
        <v>0.71699999999999997</v>
      </c>
      <c r="B736" s="116">
        <f>VLOOKUP($A736,APropertiesDimless!$A$7:$I$1007,VLOOKUP(Span,Data!$N$4:$Y$11,Data!$Y$1,FALSE),FALSE)</f>
        <v>0.92260867672853253</v>
      </c>
      <c r="C736" s="6">
        <f t="shared" si="93"/>
        <v>1.1783043383642662</v>
      </c>
      <c r="D736" s="116">
        <f>VLOOKUP($A736,AProperties!$AE$8:$AM$1007,VLOOKUP(Span,Data!$N$4:$Y$11,Data!$Y$1,FALSE),FALSE)</f>
        <v>0.8254273056023046</v>
      </c>
      <c r="E736" s="116">
        <f t="shared" si="94"/>
        <v>1.5577338215179874</v>
      </c>
      <c r="F736" s="6">
        <f t="shared" si="98"/>
        <v>2.4827531596374364</v>
      </c>
      <c r="G736" s="9"/>
      <c r="H736" s="15">
        <f t="shared" si="95"/>
        <v>0.71699999999999997</v>
      </c>
      <c r="I736" s="6">
        <f>VLOOKUP(H736,AProperties!$AO$8:$AW$1007,VLOOKUP(Span,Data!$N$4:$Y$11,Data!$Y$1,FALSE),FALSE)^(2/3)</f>
        <v>0.43585456049885074</v>
      </c>
      <c r="J736" s="15">
        <f>$I736*(Slope^0.5)/VLOOKUP($H736,AProperties!$AY$8:$BG$1007,VLOOKUP(Span,Data!$N$4:$Y$11,Data!$Y$1,FALSE),FALSE)</f>
        <v>1.5746793041303975</v>
      </c>
      <c r="K736" s="15">
        <f>$J736*VLOOKUP($H736,AProperties!$A$8:$I$1007,VLOOKUP(Span,Data!$N$4:$Y$11,Data!$Y$1,FALSE),FALSE)</f>
        <v>1.2607335725385012</v>
      </c>
      <c r="L736" s="15">
        <f t="shared" si="99"/>
        <v>1.5746793041303975</v>
      </c>
      <c r="M736" s="15">
        <f t="shared" si="100"/>
        <v>0.71699999999999997</v>
      </c>
      <c r="O736" s="28">
        <f t="shared" si="96"/>
        <v>0.71699999999999997</v>
      </c>
      <c r="P736" s="19">
        <f>AA736*VLOOKUP($O736,AProperties!$A$8:$I$1007,VLOOKUP(Span,Data!$N$4:$Y$11,Data!$Y$1,FALSE),FALSE)</f>
        <v>0.51469232571924173</v>
      </c>
      <c r="Q736" s="19">
        <f>AB736*VLOOKUP($O736,AProperties!$A$8:$I$1007,VLOOKUP(Span,Data!$N$4:$Y$11,Data!$Y$1,FALSE),FALSE)</f>
        <v>0.72788486748150227</v>
      </c>
      <c r="R736" s="19">
        <f>AC736*VLOOKUP($O736,AProperties!$A$8:$I$1007,VLOOKUP(Span,Data!$N$4:$Y$11,Data!$Y$1,FALSE),FALSE)</f>
        <v>1.0293846514384835</v>
      </c>
      <c r="S736" s="19">
        <f>AD736*VLOOKUP($O736,AProperties!$A$8:$I$1007,VLOOKUP(Span,Data!$N$4:$Y$11,Data!$Y$1,FALSE),FALSE)</f>
        <v>1.2607335725385012</v>
      </c>
      <c r="T736" s="19">
        <f>AE736*VLOOKUP($O736,AProperties!$A$8:$I$1007,VLOOKUP(Span,Data!$N$4:$Y$11,Data!$Y$1,FALSE),FALSE)</f>
        <v>1.4557697349630045</v>
      </c>
      <c r="U736" s="19">
        <f>AF736*VLOOKUP($O736,AProperties!$A$8:$I$1007,VLOOKUP(Span,Data!$N$4:$Y$11,Data!$Y$1,FALSE),FALSE)</f>
        <v>1.627600043482065</v>
      </c>
      <c r="V736" s="19">
        <f>AG736*VLOOKUP($O736,AProperties!$A$8:$I$1007,VLOOKUP(Span,Data!$N$4:$Y$11,Data!$Y$1,FALSE),FALSE)</f>
        <v>1.7829465168230327</v>
      </c>
      <c r="W736" s="19">
        <f>AH736*VLOOKUP($O736,AProperties!$A$8:$I$1007,VLOOKUP(Span,Data!$N$4:$Y$11,Data!$Y$1,FALSE),FALSE)</f>
        <v>1.9258023424432604</v>
      </c>
      <c r="X736" s="19">
        <f>AI736*VLOOKUP($O736,AProperties!$A$8:$I$1007,VLOOKUP(Span,Data!$N$4:$Y$11,Data!$Y$1,FALSE),FALSE)</f>
        <v>2.0587693028769669</v>
      </c>
      <c r="Y736" s="19">
        <f>AJ736*VLOOKUP($O736,AProperties!$A$8:$I$1007,VLOOKUP(Span,Data!$N$4:$Y$11,Data!$Y$1,FALSE),FALSE)</f>
        <v>2.1836546024445069</v>
      </c>
      <c r="Z736" s="19">
        <f>AK736*VLOOKUP($O736,AProperties!$A$8:$I$1007,VLOOKUP(Span,Data!$N$4:$Y$11,Data!$Y$1,FALSE),FALSE)</f>
        <v>2.3017740556113755</v>
      </c>
      <c r="AA736" s="19">
        <f>$I736*AA$19^0.5/VLOOKUP($O736,AProperties!$AY$8:$BG$1007,VLOOKUP(Span,Data!$N$4:$Y$11,Data!$Y$1,FALSE),FALSE)</f>
        <v>0.64286013394006025</v>
      </c>
      <c r="AB736" s="19">
        <f>$I736*AB$19^0.5/VLOOKUP($O736,AProperties!$AY$8:$BG$1007,VLOOKUP(Span,Data!$N$4:$Y$11,Data!$Y$1,FALSE),FALSE)</f>
        <v>0.90914152012701765</v>
      </c>
      <c r="AC736" s="19">
        <f>$I736*AC$19^0.5/VLOOKUP($O736,AProperties!$AY$8:$BG$1007,VLOOKUP(Span,Data!$N$4:$Y$11,Data!$Y$1,FALSE),FALSE)</f>
        <v>1.2857202678801205</v>
      </c>
      <c r="AD736" s="19">
        <f>$I736*AD$19^0.5/VLOOKUP($O736,AProperties!$AY$8:$BG$1007,VLOOKUP(Span,Data!$N$4:$Y$11,Data!$Y$1,FALSE),FALSE)</f>
        <v>1.5746793041303975</v>
      </c>
      <c r="AE736" s="19">
        <f>$I736*AE$19^0.5/VLOOKUP($O736,AProperties!$AY$8:$BG$1007,VLOOKUP(Span,Data!$N$4:$Y$11,Data!$Y$1,FALSE),FALSE)</f>
        <v>1.8182830402540353</v>
      </c>
      <c r="AF736" s="19">
        <f>$I736*AF$19^0.5/VLOOKUP($O736,AProperties!$AY$8:$BG$1007,VLOOKUP(Span,Data!$N$4:$Y$11,Data!$Y$1,FALSE),FALSE)</f>
        <v>2.0329022401715044</v>
      </c>
      <c r="AG736" s="19">
        <f>$I736*AG$19^0.5/VLOOKUP($O736,AProperties!$AY$8:$BG$1007,VLOOKUP(Span,Data!$N$4:$Y$11,Data!$Y$1,FALSE),FALSE)</f>
        <v>2.2269328282894358</v>
      </c>
      <c r="AH736" s="19">
        <f>$I736*AH$19^0.5/VLOOKUP($O736,AProperties!$AY$8:$BG$1007,VLOOKUP(Span,Data!$N$4:$Y$11,Data!$Y$1,FALSE),FALSE)</f>
        <v>2.4053623688193118</v>
      </c>
      <c r="AI736" s="19">
        <f>$I736*AI$19^0.5/VLOOKUP($O736,AProperties!$AY$8:$BG$1007,VLOOKUP(Span,Data!$N$4:$Y$11,Data!$Y$1,FALSE),FALSE)</f>
        <v>2.571440535760241</v>
      </c>
      <c r="AJ736" s="19">
        <f>$I736*AJ$19^0.5/VLOOKUP($O736,AProperties!$AY$8:$BG$1007,VLOOKUP(Span,Data!$N$4:$Y$11,Data!$Y$1,FALSE),FALSE)</f>
        <v>2.7274245603810527</v>
      </c>
      <c r="AK736" s="19">
        <f>$I736*AK$19^0.5/VLOOKUP($O736,AProperties!$AY$8:$BG$1007,VLOOKUP(Span,Data!$N$4:$Y$11,Data!$Y$1,FALSE),FALSE)</f>
        <v>2.8749579190291885</v>
      </c>
      <c r="AL736" s="47">
        <f t="shared" si="97"/>
        <v>0.71699999999999997</v>
      </c>
    </row>
    <row r="737" spans="1:38" x14ac:dyDescent="0.25">
      <c r="A737" s="15">
        <v>0.71799999999999997</v>
      </c>
      <c r="B737" s="116">
        <f>VLOOKUP($A737,APropertiesDimless!$A$7:$I$1007,VLOOKUP(Span,Data!$N$4:$Y$11,Data!$Y$1,FALSE),FALSE)</f>
        <v>0.92495761099405005</v>
      </c>
      <c r="C737" s="6">
        <f t="shared" si="93"/>
        <v>1.180478805497025</v>
      </c>
      <c r="D737" s="116">
        <f>VLOOKUP($A737,AProperties!$AE$8:$AM$1007,VLOOKUP(Span,Data!$N$4:$Y$11,Data!$Y$1,FALSE),FALSE)</f>
        <v>0.82632131994161429</v>
      </c>
      <c r="E737" s="116">
        <f t="shared" si="94"/>
        <v>1.5624655689194988</v>
      </c>
      <c r="F737" s="6">
        <f t="shared" si="98"/>
        <v>2.4886041313468503</v>
      </c>
      <c r="G737" s="9"/>
      <c r="H737" s="15">
        <f t="shared" si="95"/>
        <v>0.71799999999999997</v>
      </c>
      <c r="I737" s="6">
        <f>VLOOKUP(H737,AProperties!$AO$8:$AW$1007,VLOOKUP(Span,Data!$N$4:$Y$11,Data!$Y$1,FALSE),FALSE)^(2/3)</f>
        <v>0.43593416669010876</v>
      </c>
      <c r="J737" s="15">
        <f>$I737*(Slope^0.5)/VLOOKUP($H737,AProperties!$AY$8:$BG$1007,VLOOKUP(Span,Data!$N$4:$Y$11,Data!$Y$1,FALSE),FALSE)</f>
        <v>1.5753444439644519</v>
      </c>
      <c r="K737" s="15">
        <f>$J737*VLOOKUP($H737,AProperties!$A$8:$I$1007,VLOOKUP(Span,Data!$N$4:$Y$11,Data!$Y$1,FALSE),FALSE)</f>
        <v>1.2626321708186492</v>
      </c>
      <c r="L737" s="15">
        <f t="shared" si="99"/>
        <v>1.5753444439644519</v>
      </c>
      <c r="M737" s="15">
        <f t="shared" si="100"/>
        <v>0.71799999999999997</v>
      </c>
      <c r="O737" s="28">
        <f t="shared" si="96"/>
        <v>0.71799999999999997</v>
      </c>
      <c r="P737" s="19">
        <f>AA737*VLOOKUP($O737,AProperties!$A$8:$I$1007,VLOOKUP(Span,Data!$N$4:$Y$11,Data!$Y$1,FALSE),FALSE)</f>
        <v>0.51546742522138977</v>
      </c>
      <c r="Q737" s="19">
        <f>AB737*VLOOKUP($O737,AProperties!$A$8:$I$1007,VLOOKUP(Span,Data!$N$4:$Y$11,Data!$Y$1,FALSE),FALSE)</f>
        <v>0.72898102370962869</v>
      </c>
      <c r="R737" s="19">
        <f>AC737*VLOOKUP($O737,AProperties!$A$8:$I$1007,VLOOKUP(Span,Data!$N$4:$Y$11,Data!$Y$1,FALSE),FALSE)</f>
        <v>1.0309348504427795</v>
      </c>
      <c r="S737" s="19">
        <f>AD737*VLOOKUP($O737,AProperties!$A$8:$I$1007,VLOOKUP(Span,Data!$N$4:$Y$11,Data!$Y$1,FALSE),FALSE)</f>
        <v>1.2626321708186492</v>
      </c>
      <c r="T737" s="19">
        <f>AE737*VLOOKUP($O737,AProperties!$A$8:$I$1007,VLOOKUP(Span,Data!$N$4:$Y$11,Data!$Y$1,FALSE),FALSE)</f>
        <v>1.4579620474192574</v>
      </c>
      <c r="U737" s="19">
        <f>AF737*VLOOKUP($O737,AProperties!$A$8:$I$1007,VLOOKUP(Span,Data!$N$4:$Y$11,Data!$Y$1,FALSE),FALSE)</f>
        <v>1.6300511233221153</v>
      </c>
      <c r="V737" s="19">
        <f>AG737*VLOOKUP($O737,AProperties!$A$8:$I$1007,VLOOKUP(Span,Data!$N$4:$Y$11,Data!$Y$1,FALSE),FALSE)</f>
        <v>1.7856315402603162</v>
      </c>
      <c r="W737" s="19">
        <f>AH737*VLOOKUP($O737,AProperties!$A$8:$I$1007,VLOOKUP(Span,Data!$N$4:$Y$11,Data!$Y$1,FALSE),FALSE)</f>
        <v>1.9287024992209576</v>
      </c>
      <c r="X737" s="19">
        <f>AI737*VLOOKUP($O737,AProperties!$A$8:$I$1007,VLOOKUP(Span,Data!$N$4:$Y$11,Data!$Y$1,FALSE),FALSE)</f>
        <v>2.0618697008855591</v>
      </c>
      <c r="Y737" s="19">
        <f>AJ737*VLOOKUP($O737,AProperties!$A$8:$I$1007,VLOOKUP(Span,Data!$N$4:$Y$11,Data!$Y$1,FALSE),FALSE)</f>
        <v>2.1869430711288858</v>
      </c>
      <c r="Z737" s="19">
        <f>AK737*VLOOKUP($O737,AProperties!$A$8:$I$1007,VLOOKUP(Span,Data!$N$4:$Y$11,Data!$Y$1,FALSE),FALSE)</f>
        <v>2.3052404059636342</v>
      </c>
      <c r="AA737" s="19">
        <f>$I737*AA$19^0.5/VLOOKUP($O737,AProperties!$AY$8:$BG$1007,VLOOKUP(Span,Data!$N$4:$Y$11,Data!$Y$1,FALSE),FALSE)</f>
        <v>0.64313167614023237</v>
      </c>
      <c r="AB737" s="19">
        <f>$I737*AB$19^0.5/VLOOKUP($O737,AProperties!$AY$8:$BG$1007,VLOOKUP(Span,Data!$N$4:$Y$11,Data!$Y$1,FALSE),FALSE)</f>
        <v>0.90952553878925768</v>
      </c>
      <c r="AC737" s="19">
        <f>$I737*AC$19^0.5/VLOOKUP($O737,AProperties!$AY$8:$BG$1007,VLOOKUP(Span,Data!$N$4:$Y$11,Data!$Y$1,FALSE),FALSE)</f>
        <v>1.2862633522804647</v>
      </c>
      <c r="AD737" s="19">
        <f>$I737*AD$19^0.5/VLOOKUP($O737,AProperties!$AY$8:$BG$1007,VLOOKUP(Span,Data!$N$4:$Y$11,Data!$Y$1,FALSE),FALSE)</f>
        <v>1.5753444439644519</v>
      </c>
      <c r="AE737" s="19">
        <f>$I737*AE$19^0.5/VLOOKUP($O737,AProperties!$AY$8:$BG$1007,VLOOKUP(Span,Data!$N$4:$Y$11,Data!$Y$1,FALSE),FALSE)</f>
        <v>1.8190510775785154</v>
      </c>
      <c r="AF737" s="19">
        <f>$I737*AF$19^0.5/VLOOKUP($O737,AProperties!$AY$8:$BG$1007,VLOOKUP(Span,Data!$N$4:$Y$11,Data!$Y$1,FALSE),FALSE)</f>
        <v>2.0337609320049017</v>
      </c>
      <c r="AG737" s="19">
        <f>$I737*AG$19^0.5/VLOOKUP($O737,AProperties!$AY$8:$BG$1007,VLOOKUP(Span,Data!$N$4:$Y$11,Data!$Y$1,FALSE),FALSE)</f>
        <v>2.2278734780636302</v>
      </c>
      <c r="AH737" s="19">
        <f>$I737*AH$19^0.5/VLOOKUP($O737,AProperties!$AY$8:$BG$1007,VLOOKUP(Span,Data!$N$4:$Y$11,Data!$Y$1,FALSE),FALSE)</f>
        <v>2.4063783866984068</v>
      </c>
      <c r="AI737" s="19">
        <f>$I737*AI$19^0.5/VLOOKUP($O737,AProperties!$AY$8:$BG$1007,VLOOKUP(Span,Data!$N$4:$Y$11,Data!$Y$1,FALSE),FALSE)</f>
        <v>2.5725267045609295</v>
      </c>
      <c r="AJ737" s="19">
        <f>$I737*AJ$19^0.5/VLOOKUP($O737,AProperties!$AY$8:$BG$1007,VLOOKUP(Span,Data!$N$4:$Y$11,Data!$Y$1,FALSE),FALSE)</f>
        <v>2.7285766163677727</v>
      </c>
      <c r="AK737" s="19">
        <f>$I737*AK$19^0.5/VLOOKUP($O737,AProperties!$AY$8:$BG$1007,VLOOKUP(Span,Data!$N$4:$Y$11,Data!$Y$1,FALSE),FALSE)</f>
        <v>2.8761722926658781</v>
      </c>
      <c r="AL737" s="47">
        <f t="shared" si="97"/>
        <v>0.71799999999999997</v>
      </c>
    </row>
    <row r="738" spans="1:38" x14ac:dyDescent="0.25">
      <c r="A738" s="15">
        <v>0.71899999999999997</v>
      </c>
      <c r="B738" s="116">
        <f>VLOOKUP($A738,APropertiesDimless!$A$7:$I$1007,VLOOKUP(Span,Data!$N$4:$Y$11,Data!$Y$1,FALSE),FALSE)</f>
        <v>0.92731598269885718</v>
      </c>
      <c r="C738" s="6">
        <f t="shared" si="93"/>
        <v>1.1826579913494286</v>
      </c>
      <c r="D738" s="116">
        <f>VLOOKUP($A738,AProperties!$AE$8:$AM$1007,VLOOKUP(Span,Data!$N$4:$Y$11,Data!$Y$1,FALSE),FALSE)</f>
        <v>0.82721402688071377</v>
      </c>
      <c r="E738" s="116">
        <f t="shared" si="94"/>
        <v>1.5672178490625097</v>
      </c>
      <c r="F738" s="6">
        <f t="shared" si="98"/>
        <v>2.4944666791676702</v>
      </c>
      <c r="G738" s="9"/>
      <c r="H738" s="15">
        <f t="shared" si="95"/>
        <v>0.71899999999999997</v>
      </c>
      <c r="I738" s="6">
        <f>VLOOKUP(H738,AProperties!$AO$8:$AW$1007,VLOOKUP(Span,Data!$N$4:$Y$11,Data!$Y$1,FALSE),FALSE)^(2/3)</f>
        <v>0.43601283385213269</v>
      </c>
      <c r="J738" s="15">
        <f>$I738*(Slope^0.5)/VLOOKUP($H738,AProperties!$AY$8:$BG$1007,VLOOKUP(Span,Data!$N$4:$Y$11,Data!$Y$1,FALSE),FALSE)</f>
        <v>1.5760064948987988</v>
      </c>
      <c r="K738" s="15">
        <f>$J738*VLOOKUP($H738,AProperties!$A$8:$I$1007,VLOOKUP(Span,Data!$N$4:$Y$11,Data!$Y$1,FALSE),FALSE)</f>
        <v>1.2645274456707007</v>
      </c>
      <c r="L738" s="15">
        <f t="shared" si="99"/>
        <v>1.5760064948987988</v>
      </c>
      <c r="M738" s="15">
        <f t="shared" si="100"/>
        <v>0.71899999999999997</v>
      </c>
      <c r="O738" s="28">
        <f t="shared" si="96"/>
        <v>0.71899999999999997</v>
      </c>
      <c r="P738" s="19">
        <f>AA738*VLOOKUP($O738,AProperties!$A$8:$I$1007,VLOOKUP(Span,Data!$N$4:$Y$11,Data!$Y$1,FALSE),FALSE)</f>
        <v>0.51624116793969899</v>
      </c>
      <c r="Q738" s="19">
        <f>AB738*VLOOKUP($O738,AProperties!$A$8:$I$1007,VLOOKUP(Span,Data!$N$4:$Y$11,Data!$Y$1,FALSE),FALSE)</f>
        <v>0.73007526115564902</v>
      </c>
      <c r="R738" s="19">
        <f>AC738*VLOOKUP($O738,AProperties!$A$8:$I$1007,VLOOKUP(Span,Data!$N$4:$Y$11,Data!$Y$1,FALSE),FALSE)</f>
        <v>1.032482335879398</v>
      </c>
      <c r="S738" s="19">
        <f>AD738*VLOOKUP($O738,AProperties!$A$8:$I$1007,VLOOKUP(Span,Data!$N$4:$Y$11,Data!$Y$1,FALSE),FALSE)</f>
        <v>1.2645274456707007</v>
      </c>
      <c r="T738" s="19">
        <f>AE738*VLOOKUP($O738,AProperties!$A$8:$I$1007,VLOOKUP(Span,Data!$N$4:$Y$11,Data!$Y$1,FALSE),FALSE)</f>
        <v>1.460150522311298</v>
      </c>
      <c r="U738" s="19">
        <f>AF738*VLOOKUP($O738,AProperties!$A$8:$I$1007,VLOOKUP(Span,Data!$N$4:$Y$11,Data!$Y$1,FALSE),FALSE)</f>
        <v>1.6324979126349426</v>
      </c>
      <c r="V738" s="19">
        <f>AG738*VLOOKUP($O738,AProperties!$A$8:$I$1007,VLOOKUP(Span,Data!$N$4:$Y$11,Data!$Y$1,FALSE),FALSE)</f>
        <v>1.7883118636605126</v>
      </c>
      <c r="W738" s="19">
        <f>AH738*VLOOKUP($O738,AProperties!$A$8:$I$1007,VLOOKUP(Span,Data!$N$4:$Y$11,Data!$Y$1,FALSE),FALSE)</f>
        <v>1.9315975793783817</v>
      </c>
      <c r="X738" s="19">
        <f>AI738*VLOOKUP($O738,AProperties!$A$8:$I$1007,VLOOKUP(Span,Data!$N$4:$Y$11,Data!$Y$1,FALSE),FALSE)</f>
        <v>2.0649646717587959</v>
      </c>
      <c r="Y738" s="19">
        <f>AJ738*VLOOKUP($O738,AProperties!$A$8:$I$1007,VLOOKUP(Span,Data!$N$4:$Y$11,Data!$Y$1,FALSE),FALSE)</f>
        <v>2.1902257834669467</v>
      </c>
      <c r="Z738" s="19">
        <f>AK738*VLOOKUP($O738,AProperties!$A$8:$I$1007,VLOOKUP(Span,Data!$N$4:$Y$11,Data!$Y$1,FALSE),FALSE)</f>
        <v>2.3087006885941044</v>
      </c>
      <c r="AA738" s="19">
        <f>$I738*AA$19^0.5/VLOOKUP($O738,AProperties!$AY$8:$BG$1007,VLOOKUP(Span,Data!$N$4:$Y$11,Data!$Y$1,FALSE),FALSE)</f>
        <v>0.64340195730237948</v>
      </c>
      <c r="AB738" s="19">
        <f>$I738*AB$19^0.5/VLOOKUP($O738,AProperties!$AY$8:$BG$1007,VLOOKUP(Span,Data!$N$4:$Y$11,Data!$Y$1,FALSE),FALSE)</f>
        <v>0.90990777407442014</v>
      </c>
      <c r="AC738" s="19">
        <f>$I738*AC$19^0.5/VLOOKUP($O738,AProperties!$AY$8:$BG$1007,VLOOKUP(Span,Data!$N$4:$Y$11,Data!$Y$1,FALSE),FALSE)</f>
        <v>1.286803914604759</v>
      </c>
      <c r="AD738" s="19">
        <f>$I738*AD$19^0.5/VLOOKUP($O738,AProperties!$AY$8:$BG$1007,VLOOKUP(Span,Data!$N$4:$Y$11,Data!$Y$1,FALSE),FALSE)</f>
        <v>1.5760064948987988</v>
      </c>
      <c r="AE738" s="19">
        <f>$I738*AE$19^0.5/VLOOKUP($O738,AProperties!$AY$8:$BG$1007,VLOOKUP(Span,Data!$N$4:$Y$11,Data!$Y$1,FALSE),FALSE)</f>
        <v>1.8198155481488403</v>
      </c>
      <c r="AF738" s="19">
        <f>$I738*AF$19^0.5/VLOOKUP($O738,AProperties!$AY$8:$BG$1007,VLOOKUP(Span,Data!$N$4:$Y$11,Data!$Y$1,FALSE),FALSE)</f>
        <v>2.034615636085924</v>
      </c>
      <c r="AG738" s="19">
        <f>$I738*AG$19^0.5/VLOOKUP($O738,AProperties!$AY$8:$BG$1007,VLOOKUP(Span,Data!$N$4:$Y$11,Data!$Y$1,FALSE),FALSE)</f>
        <v>2.228809759473966</v>
      </c>
      <c r="AH738" s="19">
        <f>$I738*AH$19^0.5/VLOOKUP($O738,AProperties!$AY$8:$BG$1007,VLOOKUP(Span,Data!$N$4:$Y$11,Data!$Y$1,FALSE),FALSE)</f>
        <v>2.4073896862052604</v>
      </c>
      <c r="AI738" s="19">
        <f>$I738*AI$19^0.5/VLOOKUP($O738,AProperties!$AY$8:$BG$1007,VLOOKUP(Span,Data!$N$4:$Y$11,Data!$Y$1,FALSE),FALSE)</f>
        <v>2.5736078292095179</v>
      </c>
      <c r="AJ738" s="19">
        <f>$I738*AJ$19^0.5/VLOOKUP($O738,AProperties!$AY$8:$BG$1007,VLOOKUP(Span,Data!$N$4:$Y$11,Data!$Y$1,FALSE),FALSE)</f>
        <v>2.7297233222232604</v>
      </c>
      <c r="AK738" s="19">
        <f>$I738*AK$19^0.5/VLOOKUP($O738,AProperties!$AY$8:$BG$1007,VLOOKUP(Span,Data!$N$4:$Y$11,Data!$Y$1,FALSE),FALSE)</f>
        <v>2.877381026769076</v>
      </c>
      <c r="AL738" s="47">
        <f t="shared" si="97"/>
        <v>0.71899999999999997</v>
      </c>
    </row>
    <row r="739" spans="1:38" x14ac:dyDescent="0.25">
      <c r="A739" s="15">
        <v>0.72</v>
      </c>
      <c r="B739" s="116">
        <f>VLOOKUP($A739,APropertiesDimless!$A$7:$I$1007,VLOOKUP(Span,Data!$N$4:$Y$11,Data!$Y$1,FALSE),FALSE)</f>
        <v>0.92968387771341832</v>
      </c>
      <c r="C739" s="6">
        <f t="shared" si="93"/>
        <v>1.1848419388567091</v>
      </c>
      <c r="D739" s="116">
        <f>VLOOKUP($A739,AProperties!$AE$8:$AM$1007,VLOOKUP(Span,Data!$N$4:$Y$11,Data!$Y$1,FALSE),FALSE)</f>
        <v>0.82810542253620667</v>
      </c>
      <c r="E739" s="116">
        <f t="shared" si="94"/>
        <v>1.5719907962539124</v>
      </c>
      <c r="F739" s="6">
        <f t="shared" si="98"/>
        <v>2.5003408867736967</v>
      </c>
      <c r="G739" s="9"/>
      <c r="H739" s="15">
        <f t="shared" si="95"/>
        <v>0.72</v>
      </c>
      <c r="I739" s="6">
        <f>VLOOKUP(H739,AProperties!$AO$8:$AW$1007,VLOOKUP(Span,Data!$N$4:$Y$11,Data!$Y$1,FALSE),FALSE)^(2/3)</f>
        <v>0.436090560823302</v>
      </c>
      <c r="J739" s="15">
        <f>$I739*(Slope^0.5)/VLOOKUP($H739,AProperties!$AY$8:$BG$1007,VLOOKUP(Span,Data!$N$4:$Y$11,Data!$Y$1,FALSE),FALSE)</f>
        <v>1.5766654525596508</v>
      </c>
      <c r="K739" s="15">
        <f>$J739*VLOOKUP($H739,AProperties!$A$8:$I$1007,VLOOKUP(Span,Data!$N$4:$Y$11,Data!$Y$1,FALSE),FALSE)</f>
        <v>1.2664193771000478</v>
      </c>
      <c r="L739" s="15">
        <f t="shared" si="99"/>
        <v>1.5766654525596508</v>
      </c>
      <c r="M739" s="15">
        <f t="shared" si="100"/>
        <v>0.72</v>
      </c>
      <c r="O739" s="28">
        <f t="shared" si="96"/>
        <v>0.72</v>
      </c>
      <c r="P739" s="19">
        <f>AA739*VLOOKUP($O739,AProperties!$A$8:$I$1007,VLOOKUP(Span,Data!$N$4:$Y$11,Data!$Y$1,FALSE),FALSE)</f>
        <v>0.51701354571140479</v>
      </c>
      <c r="Q739" s="19">
        <f>AB739*VLOOKUP($O739,AProperties!$A$8:$I$1007,VLOOKUP(Span,Data!$N$4:$Y$11,Data!$Y$1,FALSE),FALSE)</f>
        <v>0.73116756827567086</v>
      </c>
      <c r="R739" s="19">
        <f>AC739*VLOOKUP($O739,AProperties!$A$8:$I$1007,VLOOKUP(Span,Data!$N$4:$Y$11,Data!$Y$1,FALSE),FALSE)</f>
        <v>1.0340270914228096</v>
      </c>
      <c r="S739" s="19">
        <f>AD739*VLOOKUP($O739,AProperties!$A$8:$I$1007,VLOOKUP(Span,Data!$N$4:$Y$11,Data!$Y$1,FALSE),FALSE)</f>
        <v>1.2664193771000478</v>
      </c>
      <c r="T739" s="19">
        <f>AE739*VLOOKUP($O739,AProperties!$A$8:$I$1007,VLOOKUP(Span,Data!$N$4:$Y$11,Data!$Y$1,FALSE),FALSE)</f>
        <v>1.4623351365513417</v>
      </c>
      <c r="U739" s="19">
        <f>AF739*VLOOKUP($O739,AProperties!$A$8:$I$1007,VLOOKUP(Span,Data!$N$4:$Y$11,Data!$Y$1,FALSE),FALSE)</f>
        <v>1.6349403856076181</v>
      </c>
      <c r="V739" s="19">
        <f>AG739*VLOOKUP($O739,AProperties!$A$8:$I$1007,VLOOKUP(Span,Data!$N$4:$Y$11,Data!$Y$1,FALSE),FALSE)</f>
        <v>1.7909874587469745</v>
      </c>
      <c r="W739" s="19">
        <f>AH739*VLOOKUP($O739,AProperties!$A$8:$I$1007,VLOOKUP(Span,Data!$N$4:$Y$11,Data!$Y$1,FALSE),FALSE)</f>
        <v>1.9344875523732648</v>
      </c>
      <c r="X739" s="19">
        <f>AI739*VLOOKUP($O739,AProperties!$A$8:$I$1007,VLOOKUP(Span,Data!$N$4:$Y$11,Data!$Y$1,FALSE),FALSE)</f>
        <v>2.0680541828456191</v>
      </c>
      <c r="Y739" s="19">
        <f>AJ739*VLOOKUP($O739,AProperties!$A$8:$I$1007,VLOOKUP(Span,Data!$N$4:$Y$11,Data!$Y$1,FALSE),FALSE)</f>
        <v>2.1935027048270119</v>
      </c>
      <c r="Z739" s="19">
        <f>AK739*VLOOKUP($O739,AProperties!$A$8:$I$1007,VLOOKUP(Span,Data!$N$4:$Y$11,Data!$Y$1,FALSE),FALSE)</f>
        <v>2.3121548669977918</v>
      </c>
      <c r="AA739" s="19">
        <f>$I739*AA$19^0.5/VLOOKUP($O739,AProperties!$AY$8:$BG$1007,VLOOKUP(Span,Data!$N$4:$Y$11,Data!$Y$1,FALSE),FALSE)</f>
        <v>0.64367097564091036</v>
      </c>
      <c r="AB739" s="19">
        <f>$I739*AB$19^0.5/VLOOKUP($O739,AProperties!$AY$8:$BG$1007,VLOOKUP(Span,Data!$N$4:$Y$11,Data!$Y$1,FALSE),FALSE)</f>
        <v>0.91028822345729765</v>
      </c>
      <c r="AC739" s="19">
        <f>$I739*AC$19^0.5/VLOOKUP($O739,AProperties!$AY$8:$BG$1007,VLOOKUP(Span,Data!$N$4:$Y$11,Data!$Y$1,FALSE),FALSE)</f>
        <v>1.2873419512818207</v>
      </c>
      <c r="AD739" s="19">
        <f>$I739*AD$19^0.5/VLOOKUP($O739,AProperties!$AY$8:$BG$1007,VLOOKUP(Span,Data!$N$4:$Y$11,Data!$Y$1,FALSE),FALSE)</f>
        <v>1.5766654525596508</v>
      </c>
      <c r="AE739" s="19">
        <f>$I739*AE$19^0.5/VLOOKUP($O739,AProperties!$AY$8:$BG$1007,VLOOKUP(Span,Data!$N$4:$Y$11,Data!$Y$1,FALSE),FALSE)</f>
        <v>1.8205764469145953</v>
      </c>
      <c r="AF739" s="19">
        <f>$I739*AF$19^0.5/VLOOKUP($O739,AProperties!$AY$8:$BG$1007,VLOOKUP(Span,Data!$N$4:$Y$11,Data!$Y$1,FALSE),FALSE)</f>
        <v>2.0354663467680356</v>
      </c>
      <c r="AG739" s="19">
        <f>$I739*AG$19^0.5/VLOOKUP($O739,AProperties!$AY$8:$BG$1007,VLOOKUP(Span,Data!$N$4:$Y$11,Data!$Y$1,FALSE),FALSE)</f>
        <v>2.2297416663349718</v>
      </c>
      <c r="AH739" s="19">
        <f>$I739*AH$19^0.5/VLOOKUP($O739,AProperties!$AY$8:$BG$1007,VLOOKUP(Span,Data!$N$4:$Y$11,Data!$Y$1,FALSE),FALSE)</f>
        <v>2.4083962606588023</v>
      </c>
      <c r="AI739" s="19">
        <f>$I739*AI$19^0.5/VLOOKUP($O739,AProperties!$AY$8:$BG$1007,VLOOKUP(Span,Data!$N$4:$Y$11,Data!$Y$1,FALSE),FALSE)</f>
        <v>2.5746839025636414</v>
      </c>
      <c r="AJ739" s="19">
        <f>$I739*AJ$19^0.5/VLOOKUP($O739,AProperties!$AY$8:$BG$1007,VLOOKUP(Span,Data!$N$4:$Y$11,Data!$Y$1,FALSE),FALSE)</f>
        <v>2.7308646703718922</v>
      </c>
      <c r="AK739" s="19">
        <f>$I739*AK$19^0.5/VLOOKUP($O739,AProperties!$AY$8:$BG$1007,VLOOKUP(Span,Data!$N$4:$Y$11,Data!$Y$1,FALSE),FALSE)</f>
        <v>2.8785841133533738</v>
      </c>
      <c r="AL739" s="47">
        <f t="shared" si="97"/>
        <v>0.72</v>
      </c>
    </row>
    <row r="740" spans="1:38" x14ac:dyDescent="0.25">
      <c r="A740" s="15">
        <v>0.72099999999999997</v>
      </c>
      <c r="B740" s="116">
        <f>VLOOKUP($A740,APropertiesDimless!$A$7:$I$1007,VLOOKUP(Span,Data!$N$4:$Y$11,Data!$Y$1,FALSE),FALSE)</f>
        <v>0.93206138298608499</v>
      </c>
      <c r="C740" s="6">
        <f t="shared" si="93"/>
        <v>1.1870306914930424</v>
      </c>
      <c r="D740" s="116">
        <f>VLOOKUP($A740,AProperties!$AE$8:$AM$1007,VLOOKUP(Span,Data!$N$4:$Y$11,Data!$Y$1,FALSE),FALSE)</f>
        <v>0.82899550300753444</v>
      </c>
      <c r="E740" s="116">
        <f t="shared" si="94"/>
        <v>1.5767845464674577</v>
      </c>
      <c r="F740" s="6">
        <f t="shared" si="98"/>
        <v>2.5062268389365268</v>
      </c>
      <c r="G740" s="9"/>
      <c r="H740" s="15">
        <f t="shared" si="95"/>
        <v>0.72099999999999997</v>
      </c>
      <c r="I740" s="6">
        <f>VLOOKUP(H740,AProperties!$AO$8:$AW$1007,VLOOKUP(Span,Data!$N$4:$Y$11,Data!$Y$1,FALSE),FALSE)^(2/3)</f>
        <v>0.43616734642430816</v>
      </c>
      <c r="J740" s="15">
        <f>$I740*(Slope^0.5)/VLOOKUP($H740,AProperties!$AY$8:$BG$1007,VLOOKUP(Span,Data!$N$4:$Y$11,Data!$Y$1,FALSE),FALSE)</f>
        <v>1.5773213125217469</v>
      </c>
      <c r="K740" s="15">
        <f>$J740*VLOOKUP($H740,AProperties!$A$8:$I$1007,VLOOKUP(Span,Data!$N$4:$Y$11,Data!$Y$1,FALSE),FALSE)</f>
        <v>1.2683079450429522</v>
      </c>
      <c r="L740" s="15">
        <f t="shared" si="99"/>
        <v>1.5773213125217469</v>
      </c>
      <c r="M740" s="15">
        <f t="shared" si="100"/>
        <v>0.72099999999999997</v>
      </c>
      <c r="O740" s="28">
        <f t="shared" si="96"/>
        <v>0.72099999999999997</v>
      </c>
      <c r="P740" s="19">
        <f>AA740*VLOOKUP($O740,AProperties!$A$8:$I$1007,VLOOKUP(Span,Data!$N$4:$Y$11,Data!$Y$1,FALSE),FALSE)</f>
        <v>0.5177845503455204</v>
      </c>
      <c r="Q740" s="19">
        <f>AB740*VLOOKUP($O740,AProperties!$A$8:$I$1007,VLOOKUP(Span,Data!$N$4:$Y$11,Data!$Y$1,FALSE),FALSE)</f>
        <v>0.73225793348588963</v>
      </c>
      <c r="R740" s="19">
        <f>AC740*VLOOKUP($O740,AProperties!$A$8:$I$1007,VLOOKUP(Span,Data!$N$4:$Y$11,Data!$Y$1,FALSE),FALSE)</f>
        <v>1.0355691006910408</v>
      </c>
      <c r="S740" s="19">
        <f>AD740*VLOOKUP($O740,AProperties!$A$8:$I$1007,VLOOKUP(Span,Data!$N$4:$Y$11,Data!$Y$1,FALSE),FALSE)</f>
        <v>1.2683079450429522</v>
      </c>
      <c r="T740" s="19">
        <f>AE740*VLOOKUP($O740,AProperties!$A$8:$I$1007,VLOOKUP(Span,Data!$N$4:$Y$11,Data!$Y$1,FALSE),FALSE)</f>
        <v>1.4645158669717793</v>
      </c>
      <c r="U740" s="19">
        <f>AF740*VLOOKUP($O740,AProperties!$A$8:$I$1007,VLOOKUP(Span,Data!$N$4:$Y$11,Data!$Y$1,FALSE),FALSE)</f>
        <v>1.6373785163379686</v>
      </c>
      <c r="V740" s="19">
        <f>AG740*VLOOKUP($O740,AProperties!$A$8:$I$1007,VLOOKUP(Span,Data!$N$4:$Y$11,Data!$Y$1,FALSE),FALSE)</f>
        <v>1.7936582971452932</v>
      </c>
      <c r="W740" s="19">
        <f>AH740*VLOOKUP($O740,AProperties!$A$8:$I$1007,VLOOKUP(Span,Data!$N$4:$Y$11,Data!$Y$1,FALSE),FALSE)</f>
        <v>1.9373723875577404</v>
      </c>
      <c r="X740" s="19">
        <f>AI740*VLOOKUP($O740,AProperties!$A$8:$I$1007,VLOOKUP(Span,Data!$N$4:$Y$11,Data!$Y$1,FALSE),FALSE)</f>
        <v>2.0711382013820816</v>
      </c>
      <c r="Y740" s="19">
        <f>AJ740*VLOOKUP($O740,AProperties!$A$8:$I$1007,VLOOKUP(Span,Data!$N$4:$Y$11,Data!$Y$1,FALSE),FALSE)</f>
        <v>2.1967738004576685</v>
      </c>
      <c r="Z740" s="19">
        <f>AK740*VLOOKUP($O740,AProperties!$A$8:$I$1007,VLOOKUP(Span,Data!$N$4:$Y$11,Data!$Y$1,FALSE),FALSE)</f>
        <v>2.3156029045434914</v>
      </c>
      <c r="AA740" s="19">
        <f>$I740*AA$19^0.5/VLOOKUP($O740,AProperties!$AY$8:$BG$1007,VLOOKUP(Span,Data!$N$4:$Y$11,Data!$Y$1,FALSE),FALSE)</f>
        <v>0.64393872934921981</v>
      </c>
      <c r="AB740" s="19">
        <f>$I740*AB$19^0.5/VLOOKUP($O740,AProperties!$AY$8:$BG$1007,VLOOKUP(Span,Data!$N$4:$Y$11,Data!$Y$1,FALSE),FALSE)</f>
        <v>0.9106668843829645</v>
      </c>
      <c r="AC740" s="19">
        <f>$I740*AC$19^0.5/VLOOKUP($O740,AProperties!$AY$8:$BG$1007,VLOOKUP(Span,Data!$N$4:$Y$11,Data!$Y$1,FALSE),FALSE)</f>
        <v>1.2878774586984396</v>
      </c>
      <c r="AD740" s="19">
        <f>$I740*AD$19^0.5/VLOOKUP($O740,AProperties!$AY$8:$BG$1007,VLOOKUP(Span,Data!$N$4:$Y$11,Data!$Y$1,FALSE),FALSE)</f>
        <v>1.5773213125217469</v>
      </c>
      <c r="AE740" s="19">
        <f>$I740*AE$19^0.5/VLOOKUP($O740,AProperties!$AY$8:$BG$1007,VLOOKUP(Span,Data!$N$4:$Y$11,Data!$Y$1,FALSE),FALSE)</f>
        <v>1.821333768765929</v>
      </c>
      <c r="AF740" s="19">
        <f>$I740*AF$19^0.5/VLOOKUP($O740,AProperties!$AY$8:$BG$1007,VLOOKUP(Span,Data!$N$4:$Y$11,Data!$Y$1,FALSE),FALSE)</f>
        <v>2.03631305833825</v>
      </c>
      <c r="AG740" s="19">
        <f>$I740*AG$19^0.5/VLOOKUP($O740,AProperties!$AY$8:$BG$1007,VLOOKUP(Span,Data!$N$4:$Y$11,Data!$Y$1,FALSE),FALSE)</f>
        <v>2.2306691923883859</v>
      </c>
      <c r="AH740" s="19">
        <f>$I740*AH$19^0.5/VLOOKUP($O740,AProperties!$AY$8:$BG$1007,VLOOKUP(Span,Data!$N$4:$Y$11,Data!$Y$1,FALSE),FALSE)</f>
        <v>2.4093981032993343</v>
      </c>
      <c r="AI740" s="19">
        <f>$I740*AI$19^0.5/VLOOKUP($O740,AProperties!$AY$8:$BG$1007,VLOOKUP(Span,Data!$N$4:$Y$11,Data!$Y$1,FALSE),FALSE)</f>
        <v>2.5757549173968792</v>
      </c>
      <c r="AJ740" s="19">
        <f>$I740*AJ$19^0.5/VLOOKUP($O740,AProperties!$AY$8:$BG$1007,VLOOKUP(Span,Data!$N$4:$Y$11,Data!$Y$1,FALSE),FALSE)</f>
        <v>2.732000653148893</v>
      </c>
      <c r="AK740" s="19">
        <f>$I740*AK$19^0.5/VLOOKUP($O740,AProperties!$AY$8:$BG$1007,VLOOKUP(Span,Data!$N$4:$Y$11,Data!$Y$1,FALSE),FALSE)</f>
        <v>2.8797815443393886</v>
      </c>
      <c r="AL740" s="47">
        <f t="shared" si="97"/>
        <v>0.72099999999999997</v>
      </c>
    </row>
    <row r="741" spans="1:38" x14ac:dyDescent="0.25">
      <c r="A741" s="15">
        <v>0.72199999999999998</v>
      </c>
      <c r="B741" s="116">
        <f>VLOOKUP($A741,APropertiesDimless!$A$7:$I$1007,VLOOKUP(Span,Data!$N$4:$Y$11,Data!$Y$1,FALSE),FALSE)</f>
        <v>0.9344485865605654</v>
      </c>
      <c r="C741" s="6">
        <f t="shared" si="93"/>
        <v>1.1892242932802826</v>
      </c>
      <c r="D741" s="116">
        <f>VLOOKUP($A741,AProperties!$AE$8:$AM$1007,VLOOKUP(Span,Data!$N$4:$Y$11,Data!$Y$1,FALSE),FALSE)</f>
        <v>0.82988426437682206</v>
      </c>
      <c r="E741" s="116">
        <f t="shared" si="94"/>
        <v>1.5815992373714385</v>
      </c>
      <c r="F741" s="6">
        <f t="shared" si="98"/>
        <v>2.5121246215426427</v>
      </c>
      <c r="G741" s="9"/>
      <c r="H741" s="15">
        <f t="shared" si="95"/>
        <v>0.72199999999999998</v>
      </c>
      <c r="I741" s="6">
        <f>VLOOKUP(H741,AProperties!$AO$8:$AW$1007,VLOOKUP(Span,Data!$N$4:$Y$11,Data!$Y$1,FALSE),FALSE)^(2/3)</f>
        <v>0.43624318945798929</v>
      </c>
      <c r="J741" s="15">
        <f>$I741*(Slope^0.5)/VLOOKUP($H741,AProperties!$AY$8:$BG$1007,VLOOKUP(Span,Data!$N$4:$Y$11,Data!$Y$1,FALSE),FALSE)</f>
        <v>1.5779740703078571</v>
      </c>
      <c r="K741" s="15">
        <f>$J741*VLOOKUP($H741,AProperties!$A$8:$I$1007,VLOOKUP(Span,Data!$N$4:$Y$11,Data!$Y$1,FALSE),FALSE)</f>
        <v>1.2701931293658075</v>
      </c>
      <c r="L741" s="15">
        <f t="shared" si="99"/>
        <v>1.5779740703078571</v>
      </c>
      <c r="M741" s="15">
        <f t="shared" si="100"/>
        <v>0.72199999999999998</v>
      </c>
      <c r="O741" s="28">
        <f t="shared" si="96"/>
        <v>0.72199999999999998</v>
      </c>
      <c r="P741" s="19">
        <f>AA741*VLOOKUP($O741,AProperties!$A$8:$I$1007,VLOOKUP(Span,Data!$N$4:$Y$11,Data!$Y$1,FALSE),FALSE)</f>
        <v>0.51855417362253531</v>
      </c>
      <c r="Q741" s="19">
        <f>AB741*VLOOKUP($O741,AProperties!$A$8:$I$1007,VLOOKUP(Span,Data!$N$4:$Y$11,Data!$Y$1,FALSE),FALSE)</f>
        <v>0.73334634516216213</v>
      </c>
      <c r="R741" s="19">
        <f>AC741*VLOOKUP($O741,AProperties!$A$8:$I$1007,VLOOKUP(Span,Data!$N$4:$Y$11,Data!$Y$1,FALSE),FALSE)</f>
        <v>1.0371083472450706</v>
      </c>
      <c r="S741" s="19">
        <f>AD741*VLOOKUP($O741,AProperties!$A$8:$I$1007,VLOOKUP(Span,Data!$N$4:$Y$11,Data!$Y$1,FALSE),FALSE)</f>
        <v>1.2701931293658075</v>
      </c>
      <c r="T741" s="19">
        <f>AE741*VLOOKUP($O741,AProperties!$A$8:$I$1007,VLOOKUP(Span,Data!$N$4:$Y$11,Data!$Y$1,FALSE),FALSE)</f>
        <v>1.4666926903243243</v>
      </c>
      <c r="U741" s="19">
        <f>AF741*VLOOKUP($O741,AProperties!$A$8:$I$1007,VLOOKUP(Span,Data!$N$4:$Y$11,Data!$Y$1,FALSE),FALSE)</f>
        <v>1.6398122788336182</v>
      </c>
      <c r="V741" s="19">
        <f>AG741*VLOOKUP($O741,AProperties!$A$8:$I$1007,VLOOKUP(Span,Data!$N$4:$Y$11,Data!$Y$1,FALSE),FALSE)</f>
        <v>1.7963243503822484</v>
      </c>
      <c r="W741" s="19">
        <f>AH741*VLOOKUP($O741,AProperties!$A$8:$I$1007,VLOOKUP(Span,Data!$N$4:$Y$11,Data!$Y$1,FALSE),FALSE)</f>
        <v>1.9402520541772161</v>
      </c>
      <c r="X741" s="19">
        <f>AI741*VLOOKUP($O741,AProperties!$A$8:$I$1007,VLOOKUP(Span,Data!$N$4:$Y$11,Data!$Y$1,FALSE),FALSE)</f>
        <v>2.0742166944901412</v>
      </c>
      <c r="Y741" s="19">
        <f>AJ741*VLOOKUP($O741,AProperties!$A$8:$I$1007,VLOOKUP(Span,Data!$N$4:$Y$11,Data!$Y$1,FALSE),FALSE)</f>
        <v>2.200039035486486</v>
      </c>
      <c r="Z741" s="19">
        <f>AK741*VLOOKUP($O741,AProperties!$A$8:$I$1007,VLOOKUP(Span,Data!$N$4:$Y$11,Data!$Y$1,FALSE),FALSE)</f>
        <v>2.3190447644724346</v>
      </c>
      <c r="AA741" s="19">
        <f>$I741*AA$19^0.5/VLOOKUP($O741,AProperties!$AY$8:$BG$1007,VLOOKUP(Span,Data!$N$4:$Y$11,Data!$Y$1,FALSE),FALSE)</f>
        <v>0.64420521659948615</v>
      </c>
      <c r="AB741" s="19">
        <f>$I741*AB$19^0.5/VLOOKUP($O741,AProperties!$AY$8:$BG$1007,VLOOKUP(Span,Data!$N$4:$Y$11,Data!$Y$1,FALSE),FALSE)</f>
        <v>0.91104375426649076</v>
      </c>
      <c r="AC741" s="19">
        <f>$I741*AC$19^0.5/VLOOKUP($O741,AProperties!$AY$8:$BG$1007,VLOOKUP(Span,Data!$N$4:$Y$11,Data!$Y$1,FALSE),FALSE)</f>
        <v>1.2884104331989723</v>
      </c>
      <c r="AD741" s="19">
        <f>$I741*AD$19^0.5/VLOOKUP($O741,AProperties!$AY$8:$BG$1007,VLOOKUP(Span,Data!$N$4:$Y$11,Data!$Y$1,FALSE),FALSE)</f>
        <v>1.5779740703078571</v>
      </c>
      <c r="AE741" s="19">
        <f>$I741*AE$19^0.5/VLOOKUP($O741,AProperties!$AY$8:$BG$1007,VLOOKUP(Span,Data!$N$4:$Y$11,Data!$Y$1,FALSE),FALSE)</f>
        <v>1.8220875085329815</v>
      </c>
      <c r="AF741" s="19">
        <f>$I741*AF$19^0.5/VLOOKUP($O741,AProperties!$AY$8:$BG$1007,VLOOKUP(Span,Data!$N$4:$Y$11,Data!$Y$1,FALSE),FALSE)</f>
        <v>2.0371557650164869</v>
      </c>
      <c r="AG741" s="19">
        <f>$I741*AG$19^0.5/VLOOKUP($O741,AProperties!$AY$8:$BG$1007,VLOOKUP(Span,Data!$N$4:$Y$11,Data!$Y$1,FALSE),FALSE)</f>
        <v>2.2315923313024473</v>
      </c>
      <c r="AH741" s="19">
        <f>$I741*AH$19^0.5/VLOOKUP($O741,AProperties!$AY$8:$BG$1007,VLOOKUP(Span,Data!$N$4:$Y$11,Data!$Y$1,FALSE),FALSE)</f>
        <v>2.4103952072877743</v>
      </c>
      <c r="AI741" s="19">
        <f>$I741*AI$19^0.5/VLOOKUP($O741,AProperties!$AY$8:$BG$1007,VLOOKUP(Span,Data!$N$4:$Y$11,Data!$Y$1,FALSE),FALSE)</f>
        <v>2.5768208663979446</v>
      </c>
      <c r="AJ741" s="19">
        <f>$I741*AJ$19^0.5/VLOOKUP($O741,AProperties!$AY$8:$BG$1007,VLOOKUP(Span,Data!$N$4:$Y$11,Data!$Y$1,FALSE),FALSE)</f>
        <v>2.7331312627994717</v>
      </c>
      <c r="AK741" s="19">
        <f>$I741*AK$19^0.5/VLOOKUP($O741,AProperties!$AY$8:$BG$1007,VLOOKUP(Span,Data!$N$4:$Y$11,Data!$Y$1,FALSE),FALSE)</f>
        <v>2.8809733115528542</v>
      </c>
      <c r="AL741" s="47">
        <f t="shared" si="97"/>
        <v>0.72199999999999998</v>
      </c>
    </row>
    <row r="742" spans="1:38" x14ac:dyDescent="0.25">
      <c r="A742" s="15">
        <v>0.72299999999999998</v>
      </c>
      <c r="B742" s="116">
        <f>VLOOKUP($A742,APropertiesDimless!$A$7:$I$1007,VLOOKUP(Span,Data!$N$4:$Y$11,Data!$Y$1,FALSE),FALSE)</f>
        <v>0.93684557759374965</v>
      </c>
      <c r="C742" s="6">
        <f t="shared" si="93"/>
        <v>1.1914227887968747</v>
      </c>
      <c r="D742" s="116">
        <f>VLOOKUP($A742,AProperties!$AE$8:$AM$1007,VLOOKUP(Span,Data!$N$4:$Y$11,Data!$Y$1,FALSE),FALSE)</f>
        <v>0.83077170270872336</v>
      </c>
      <c r="E742" s="116">
        <f t="shared" si="94"/>
        <v>1.586435008356945</v>
      </c>
      <c r="F742" s="6">
        <f t="shared" si="98"/>
        <v>2.5180343216108478</v>
      </c>
      <c r="G742" s="9"/>
      <c r="H742" s="15">
        <f t="shared" si="95"/>
        <v>0.72299999999999998</v>
      </c>
      <c r="I742" s="6">
        <f>VLOOKUP(H742,AProperties!$AO$8:$AW$1007,VLOOKUP(Span,Data!$N$4:$Y$11,Data!$Y$1,FALSE),FALSE)^(2/3)</f>
        <v>0.43631808870916161</v>
      </c>
      <c r="J742" s="15">
        <f>$I742*(Slope^0.5)/VLOOKUP($H742,AProperties!$AY$8:$BG$1007,VLOOKUP(Span,Data!$N$4:$Y$11,Data!$Y$1,FALSE),FALSE)</f>
        <v>1.5786237213882934</v>
      </c>
      <c r="K742" s="15">
        <f>$J742*VLOOKUP($H742,AProperties!$A$8:$I$1007,VLOOKUP(Span,Data!$N$4:$Y$11,Data!$Y$1,FALSE),FALSE)</f>
        <v>1.2720749098644029</v>
      </c>
      <c r="L742" s="15">
        <f t="shared" si="99"/>
        <v>1.5786237213882934</v>
      </c>
      <c r="M742" s="15">
        <f t="shared" si="100"/>
        <v>0.72299999999999998</v>
      </c>
      <c r="O742" s="28">
        <f t="shared" si="96"/>
        <v>0.72299999999999998</v>
      </c>
      <c r="P742" s="19">
        <f>AA742*VLOOKUP($O742,AProperties!$A$8:$I$1007,VLOOKUP(Span,Data!$N$4:$Y$11,Data!$Y$1,FALSE),FALSE)</f>
        <v>0.51932240729411505</v>
      </c>
      <c r="Q742" s="19">
        <f>AB742*VLOOKUP($O742,AProperties!$A$8:$I$1007,VLOOKUP(Span,Data!$N$4:$Y$11,Data!$Y$1,FALSE),FALSE)</f>
        <v>0.73443279163958197</v>
      </c>
      <c r="R742" s="19">
        <f>AC742*VLOOKUP($O742,AProperties!$A$8:$I$1007,VLOOKUP(Span,Data!$N$4:$Y$11,Data!$Y$1,FALSE),FALSE)</f>
        <v>1.0386448145882301</v>
      </c>
      <c r="S742" s="19">
        <f>AD742*VLOOKUP($O742,AProperties!$A$8:$I$1007,VLOOKUP(Span,Data!$N$4:$Y$11,Data!$Y$1,FALSE),FALSE)</f>
        <v>1.2720749098644029</v>
      </c>
      <c r="T742" s="19">
        <f>AE742*VLOOKUP($O742,AProperties!$A$8:$I$1007,VLOOKUP(Span,Data!$N$4:$Y$11,Data!$Y$1,FALSE),FALSE)</f>
        <v>1.4688655832791639</v>
      </c>
      <c r="U742" s="19">
        <f>AF742*VLOOKUP($O742,AProperties!$A$8:$I$1007,VLOOKUP(Span,Data!$N$4:$Y$11,Data!$Y$1,FALSE),FALSE)</f>
        <v>1.6422416470110444</v>
      </c>
      <c r="V742" s="19">
        <f>AG742*VLOOKUP($O742,AProperties!$A$8:$I$1007,VLOOKUP(Span,Data!$N$4:$Y$11,Data!$Y$1,FALSE),FALSE)</f>
        <v>1.7989855898847713</v>
      </c>
      <c r="W742" s="19">
        <f>AH742*VLOOKUP($O742,AProperties!$A$8:$I$1007,VLOOKUP(Span,Data!$N$4:$Y$11,Data!$Y$1,FALSE),FALSE)</f>
        <v>1.9431265213692517</v>
      </c>
      <c r="X742" s="19">
        <f>AI742*VLOOKUP($O742,AProperties!$A$8:$I$1007,VLOOKUP(Span,Data!$N$4:$Y$11,Data!$Y$1,FALSE),FALSE)</f>
        <v>2.0772896291764602</v>
      </c>
      <c r="Y742" s="19">
        <f>AJ742*VLOOKUP($O742,AProperties!$A$8:$I$1007,VLOOKUP(Span,Data!$N$4:$Y$11,Data!$Y$1,FALSE),FALSE)</f>
        <v>2.2032983749187456</v>
      </c>
      <c r="Z742" s="19">
        <f>AK742*VLOOKUP($O742,AProperties!$A$8:$I$1007,VLOOKUP(Span,Data!$N$4:$Y$11,Data!$Y$1,FALSE),FALSE)</f>
        <v>2.322480409896948</v>
      </c>
      <c r="AA742" s="19">
        <f>$I742*AA$19^0.5/VLOOKUP($O742,AProperties!$AY$8:$BG$1007,VLOOKUP(Span,Data!$N$4:$Y$11,Data!$Y$1,FALSE),FALSE)</f>
        <v>0.64447043554247241</v>
      </c>
      <c r="AB742" s="19">
        <f>$I742*AB$19^0.5/VLOOKUP($O742,AProperties!$AY$8:$BG$1007,VLOOKUP(Span,Data!$N$4:$Y$11,Data!$Y$1,FALSE),FALSE)</f>
        <v>0.91141883049266015</v>
      </c>
      <c r="AC742" s="19">
        <f>$I742*AC$19^0.5/VLOOKUP($O742,AProperties!$AY$8:$BG$1007,VLOOKUP(Span,Data!$N$4:$Y$11,Data!$Y$1,FALSE),FALSE)</f>
        <v>1.2889408710849448</v>
      </c>
      <c r="AD742" s="19">
        <f>$I742*AD$19^0.5/VLOOKUP($O742,AProperties!$AY$8:$BG$1007,VLOOKUP(Span,Data!$N$4:$Y$11,Data!$Y$1,FALSE),FALSE)</f>
        <v>1.5786237213882934</v>
      </c>
      <c r="AE742" s="19">
        <f>$I742*AE$19^0.5/VLOOKUP($O742,AProperties!$AY$8:$BG$1007,VLOOKUP(Span,Data!$N$4:$Y$11,Data!$Y$1,FALSE),FALSE)</f>
        <v>1.8228376609853203</v>
      </c>
      <c r="AF742" s="19">
        <f>$I742*AF$19^0.5/VLOOKUP($O742,AProperties!$AY$8:$BG$1007,VLOOKUP(Span,Data!$N$4:$Y$11,Data!$Y$1,FALSE),FALSE)</f>
        <v>2.0379944609549461</v>
      </c>
      <c r="AG742" s="19">
        <f>$I742*AG$19^0.5/VLOOKUP($O742,AProperties!$AY$8:$BG$1007,VLOOKUP(Span,Data!$N$4:$Y$11,Data!$Y$1,FALSE),FALSE)</f>
        <v>2.2325110766712113</v>
      </c>
      <c r="AH742" s="19">
        <f>$I742*AH$19^0.5/VLOOKUP($O742,AProperties!$AY$8:$BG$1007,VLOOKUP(Span,Data!$N$4:$Y$11,Data!$Y$1,FALSE),FALSE)</f>
        <v>2.4113875657049118</v>
      </c>
      <c r="AI742" s="19">
        <f>$I742*AI$19^0.5/VLOOKUP($O742,AProperties!$AY$8:$BG$1007,VLOOKUP(Span,Data!$N$4:$Y$11,Data!$Y$1,FALSE),FALSE)</f>
        <v>2.5778817421698896</v>
      </c>
      <c r="AJ742" s="19">
        <f>$I742*AJ$19^0.5/VLOOKUP($O742,AProperties!$AY$8:$BG$1007,VLOOKUP(Span,Data!$N$4:$Y$11,Data!$Y$1,FALSE),FALSE)</f>
        <v>2.7342564914779799</v>
      </c>
      <c r="AK742" s="19">
        <f>$I742*AK$19^0.5/VLOOKUP($O742,AProperties!$AY$8:$BG$1007,VLOOKUP(Span,Data!$N$4:$Y$11,Data!$Y$1,FALSE),FALSE)</f>
        <v>2.8821594067237299</v>
      </c>
      <c r="AL742" s="47">
        <f t="shared" si="97"/>
        <v>0.72299999999999998</v>
      </c>
    </row>
    <row r="743" spans="1:38" x14ac:dyDescent="0.25">
      <c r="A743" s="15">
        <v>0.72399999999999998</v>
      </c>
      <c r="B743" s="116">
        <f>VLOOKUP($A743,APropertiesDimless!$A$7:$I$1007,VLOOKUP(Span,Data!$N$4:$Y$11,Data!$Y$1,FALSE),FALSE)</f>
        <v>0.93925244637388916</v>
      </c>
      <c r="C743" s="6">
        <f t="shared" si="93"/>
        <v>1.1936262231869446</v>
      </c>
      <c r="D743" s="116">
        <f>VLOOKUP($A743,AProperties!$AE$8:$AM$1007,VLOOKUP(Span,Data!$N$4:$Y$11,Data!$Y$1,FALSE),FALSE)</f>
        <v>0.83165781405026551</v>
      </c>
      <c r="E743" s="116">
        <f t="shared" si="94"/>
        <v>1.5912920005666813</v>
      </c>
      <c r="F743" s="6">
        <f t="shared" si="98"/>
        <v>2.5239560273100388</v>
      </c>
      <c r="G743" s="9"/>
      <c r="H743" s="15">
        <f t="shared" si="95"/>
        <v>0.72399999999999998</v>
      </c>
      <c r="I743" s="6">
        <f>VLOOKUP(H743,AProperties!$AO$8:$AW$1007,VLOOKUP(Span,Data!$N$4:$Y$11,Data!$Y$1,FALSE),FALSE)^(2/3)</f>
        <v>0.43639204294444833</v>
      </c>
      <c r="J743" s="15">
        <f>$I743*(Slope^0.5)/VLOOKUP($H743,AProperties!$AY$8:$BG$1007,VLOOKUP(Span,Data!$N$4:$Y$11,Data!$Y$1,FALSE),FALSE)</f>
        <v>1.5792702611804039</v>
      </c>
      <c r="K743" s="15">
        <f>$J743*VLOOKUP($H743,AProperties!$A$8:$I$1007,VLOOKUP(Span,Data!$N$4:$Y$11,Data!$Y$1,FALSE),FALSE)</f>
        <v>1.2739532662631714</v>
      </c>
      <c r="L743" s="15">
        <f t="shared" si="99"/>
        <v>1.5792702611804039</v>
      </c>
      <c r="M743" s="15">
        <f t="shared" si="100"/>
        <v>0.72399999999999998</v>
      </c>
      <c r="O743" s="28">
        <f t="shared" si="96"/>
        <v>0.72399999999999998</v>
      </c>
      <c r="P743" s="19">
        <f>AA743*VLOOKUP($O743,AProperties!$A$8:$I$1007,VLOOKUP(Span,Data!$N$4:$Y$11,Data!$Y$1,FALSE),FALSE)</f>
        <v>0.52008924308279414</v>
      </c>
      <c r="Q743" s="19">
        <f>AB743*VLOOKUP($O743,AProperties!$A$8:$I$1007,VLOOKUP(Span,Data!$N$4:$Y$11,Data!$Y$1,FALSE),FALSE)</f>
        <v>0.73551726121204497</v>
      </c>
      <c r="R743" s="19">
        <f>AC743*VLOOKUP($O743,AProperties!$A$8:$I$1007,VLOOKUP(Span,Data!$N$4:$Y$11,Data!$Y$1,FALSE),FALSE)</f>
        <v>1.0401784861655883</v>
      </c>
      <c r="S743" s="19">
        <f>AD743*VLOOKUP($O743,AProperties!$A$8:$I$1007,VLOOKUP(Span,Data!$N$4:$Y$11,Data!$Y$1,FALSE),FALSE)</f>
        <v>1.2739532662631714</v>
      </c>
      <c r="T743" s="19">
        <f>AE743*VLOOKUP($O743,AProperties!$A$8:$I$1007,VLOOKUP(Span,Data!$N$4:$Y$11,Data!$Y$1,FALSE),FALSE)</f>
        <v>1.4710345224240899</v>
      </c>
      <c r="U743" s="19">
        <f>AF743*VLOOKUP($O743,AProperties!$A$8:$I$1007,VLOOKUP(Span,Data!$N$4:$Y$11,Data!$Y$1,FALSE),FALSE)</f>
        <v>1.6446665946946017</v>
      </c>
      <c r="V743" s="19">
        <f>AG743*VLOOKUP($O743,AProperties!$A$8:$I$1007,VLOOKUP(Span,Data!$N$4:$Y$11,Data!$Y$1,FALSE),FALSE)</f>
        <v>1.8016419869788798</v>
      </c>
      <c r="W743" s="19">
        <f>AH743*VLOOKUP($O743,AProperties!$A$8:$I$1007,VLOOKUP(Span,Data!$N$4:$Y$11,Data!$Y$1,FALSE),FALSE)</f>
        <v>1.945995758162405</v>
      </c>
      <c r="X743" s="19">
        <f>AI743*VLOOKUP($O743,AProperties!$A$8:$I$1007,VLOOKUP(Span,Data!$N$4:$Y$11,Data!$Y$1,FALSE),FALSE)</f>
        <v>2.0803569723311766</v>
      </c>
      <c r="Y743" s="19">
        <f>AJ743*VLOOKUP($O743,AProperties!$A$8:$I$1007,VLOOKUP(Span,Data!$N$4:$Y$11,Data!$Y$1,FALSE),FALSE)</f>
        <v>2.2065517836361348</v>
      </c>
      <c r="Z743" s="19">
        <f>AK743*VLOOKUP($O743,AProperties!$A$8:$I$1007,VLOOKUP(Span,Data!$N$4:$Y$11,Data!$Y$1,FALSE),FALSE)</f>
        <v>2.32590980379908</v>
      </c>
      <c r="AA743" s="19">
        <f>$I743*AA$19^0.5/VLOOKUP($O743,AProperties!$AY$8:$BG$1007,VLOOKUP(Span,Data!$N$4:$Y$11,Data!$Y$1,FALSE),FALSE)</f>
        <v>0.64473438430731833</v>
      </c>
      <c r="AB743" s="19">
        <f>$I743*AB$19^0.5/VLOOKUP($O743,AProperties!$AY$8:$BG$1007,VLOOKUP(Span,Data!$N$4:$Y$11,Data!$Y$1,FALSE),FALSE)</f>
        <v>0.91179211041567687</v>
      </c>
      <c r="AC743" s="19">
        <f>$I743*AC$19^0.5/VLOOKUP($O743,AProperties!$AY$8:$BG$1007,VLOOKUP(Span,Data!$N$4:$Y$11,Data!$Y$1,FALSE),FALSE)</f>
        <v>1.2894687686146367</v>
      </c>
      <c r="AD743" s="19">
        <f>$I743*AD$19^0.5/VLOOKUP($O743,AProperties!$AY$8:$BG$1007,VLOOKUP(Span,Data!$N$4:$Y$11,Data!$Y$1,FALSE),FALSE)</f>
        <v>1.5792702611804039</v>
      </c>
      <c r="AE743" s="19">
        <f>$I743*AE$19^0.5/VLOOKUP($O743,AProperties!$AY$8:$BG$1007,VLOOKUP(Span,Data!$N$4:$Y$11,Data!$Y$1,FALSE),FALSE)</f>
        <v>1.8235842208313537</v>
      </c>
      <c r="AF743" s="19">
        <f>$I743*AF$19^0.5/VLOOKUP($O743,AProperties!$AY$8:$BG$1007,VLOOKUP(Span,Data!$N$4:$Y$11,Data!$Y$1,FALSE),FALSE)</f>
        <v>2.0388291402374472</v>
      </c>
      <c r="AG743" s="19">
        <f>$I743*AG$19^0.5/VLOOKUP($O743,AProperties!$AY$8:$BG$1007,VLOOKUP(Span,Data!$N$4:$Y$11,Data!$Y$1,FALSE),FALSE)</f>
        <v>2.2334254220138274</v>
      </c>
      <c r="AH743" s="19">
        <f>$I743*AH$19^0.5/VLOOKUP($O743,AProperties!$AY$8:$BG$1007,VLOOKUP(Span,Data!$N$4:$Y$11,Data!$Y$1,FALSE),FALSE)</f>
        <v>2.412375171550627</v>
      </c>
      <c r="AI743" s="19">
        <f>$I743*AI$19^0.5/VLOOKUP($O743,AProperties!$AY$8:$BG$1007,VLOOKUP(Span,Data!$N$4:$Y$11,Data!$Y$1,FALSE),FALSE)</f>
        <v>2.5789375372292733</v>
      </c>
      <c r="AJ743" s="19">
        <f>$I743*AJ$19^0.5/VLOOKUP($O743,AProperties!$AY$8:$BG$1007,VLOOKUP(Span,Data!$N$4:$Y$11,Data!$Y$1,FALSE),FALSE)</f>
        <v>2.7353763312470303</v>
      </c>
      <c r="AK743" s="19">
        <f>$I743*AK$19^0.5/VLOOKUP($O743,AProperties!$AY$8:$BG$1007,VLOOKUP(Span,Data!$N$4:$Y$11,Data!$Y$1,FALSE),FALSE)</f>
        <v>2.8833398214852748</v>
      </c>
      <c r="AL743" s="47">
        <f t="shared" si="97"/>
        <v>0.72399999999999998</v>
      </c>
    </row>
    <row r="744" spans="1:38" x14ac:dyDescent="0.25">
      <c r="A744" s="15">
        <v>0.72499999999999998</v>
      </c>
      <c r="B744" s="116">
        <f>VLOOKUP($A744,APropertiesDimless!$A$7:$I$1007,VLOOKUP(Span,Data!$N$4:$Y$11,Data!$Y$1,FALSE),FALSE)</f>
        <v>0.9416692843391371</v>
      </c>
      <c r="C744" s="6">
        <f t="shared" si="93"/>
        <v>1.1958346421695685</v>
      </c>
      <c r="D744" s="116">
        <f>VLOOKUP($A744,AProperties!$AE$8:$AM$1007,VLOOKUP(Span,Data!$N$4:$Y$11,Data!$Y$1,FALSE),FALSE)</f>
        <v>0.83254259443068912</v>
      </c>
      <c r="E744" s="116">
        <f t="shared" si="94"/>
        <v>1.5961703569243573</v>
      </c>
      <c r="F744" s="6">
        <f t="shared" si="98"/>
        <v>2.5298898279773083</v>
      </c>
      <c r="G744" s="9"/>
      <c r="H744" s="15">
        <f t="shared" si="95"/>
        <v>0.72499999999999998</v>
      </c>
      <c r="I744" s="6">
        <f>VLOOKUP(H744,AProperties!$AO$8:$AW$1007,VLOOKUP(Span,Data!$N$4:$Y$11,Data!$Y$1,FALSE),FALSE)^(2/3)</f>
        <v>0.4364650509121058</v>
      </c>
      <c r="J744" s="15">
        <f>$I744*(Slope^0.5)/VLOOKUP($H744,AProperties!$AY$8:$BG$1007,VLOOKUP(Span,Data!$N$4:$Y$11,Data!$Y$1,FALSE),FALSE)</f>
        <v>1.5799136850480635</v>
      </c>
      <c r="K744" s="15">
        <f>$J744*VLOOKUP($H744,AProperties!$A$8:$I$1007,VLOOKUP(Span,Data!$N$4:$Y$11,Data!$Y$1,FALSE),FALSE)</f>
        <v>1.2758281782144301</v>
      </c>
      <c r="L744" s="15">
        <f t="shared" si="99"/>
        <v>1.5799136850480635</v>
      </c>
      <c r="M744" s="15">
        <f t="shared" si="100"/>
        <v>0.72499999999999998</v>
      </c>
      <c r="O744" s="28">
        <f t="shared" si="96"/>
        <v>0.72499999999999998</v>
      </c>
      <c r="P744" s="19">
        <f>AA744*VLOOKUP($O744,AProperties!$A$8:$I$1007,VLOOKUP(Span,Data!$N$4:$Y$11,Data!$Y$1,FALSE),FALSE)</f>
        <v>0.52085467268166574</v>
      </c>
      <c r="Q744" s="19">
        <f>AB744*VLOOKUP($O744,AProperties!$A$8:$I$1007,VLOOKUP(Span,Data!$N$4:$Y$11,Data!$Y$1,FALSE),FALSE)</f>
        <v>0.73659974213181101</v>
      </c>
      <c r="R744" s="19">
        <f>AC744*VLOOKUP($O744,AProperties!$A$8:$I$1007,VLOOKUP(Span,Data!$N$4:$Y$11,Data!$Y$1,FALSE),FALSE)</f>
        <v>1.0417093453633315</v>
      </c>
      <c r="S744" s="19">
        <f>AD744*VLOOKUP($O744,AProperties!$A$8:$I$1007,VLOOKUP(Span,Data!$N$4:$Y$11,Data!$Y$1,FALSE),FALSE)</f>
        <v>1.2758281782144301</v>
      </c>
      <c r="T744" s="19">
        <f>AE744*VLOOKUP($O744,AProperties!$A$8:$I$1007,VLOOKUP(Span,Data!$N$4:$Y$11,Data!$Y$1,FALSE),FALSE)</f>
        <v>1.473199484263622</v>
      </c>
      <c r="U744" s="19">
        <f>AF744*VLOOKUP($O744,AProperties!$A$8:$I$1007,VLOOKUP(Span,Data!$N$4:$Y$11,Data!$Y$1,FALSE),FALSE)</f>
        <v>1.647087095615545</v>
      </c>
      <c r="V744" s="19">
        <f>AG744*VLOOKUP($O744,AProperties!$A$8:$I$1007,VLOOKUP(Span,Data!$N$4:$Y$11,Data!$Y$1,FALSE),FALSE)</f>
        <v>1.8042935128886051</v>
      </c>
      <c r="W744" s="19">
        <f>AH744*VLOOKUP($O744,AProperties!$A$8:$I$1007,VLOOKUP(Span,Data!$N$4:$Y$11,Data!$Y$1,FALSE),FALSE)</f>
        <v>1.9488597334750783</v>
      </c>
      <c r="X744" s="19">
        <f>AI744*VLOOKUP($O744,AProperties!$A$8:$I$1007,VLOOKUP(Span,Data!$N$4:$Y$11,Data!$Y$1,FALSE),FALSE)</f>
        <v>2.083418690726663</v>
      </c>
      <c r="Y744" s="19">
        <f>AJ744*VLOOKUP($O744,AProperties!$A$8:$I$1007,VLOOKUP(Span,Data!$N$4:$Y$11,Data!$Y$1,FALSE),FALSE)</f>
        <v>2.2097992263954325</v>
      </c>
      <c r="Z744" s="19">
        <f>AK744*VLOOKUP($O744,AProperties!$A$8:$I$1007,VLOOKUP(Span,Data!$N$4:$Y$11,Data!$Y$1,FALSE),FALSE)</f>
        <v>2.3293329090292145</v>
      </c>
      <c r="AA744" s="19">
        <f>$I744*AA$19^0.5/VLOOKUP($O744,AProperties!$AY$8:$BG$1007,VLOOKUP(Span,Data!$N$4:$Y$11,Data!$Y$1,FALSE),FALSE)</f>
        <v>0.64499706100133392</v>
      </c>
      <c r="AB744" s="19">
        <f>$I744*AB$19^0.5/VLOOKUP($O744,AProperties!$AY$8:$BG$1007,VLOOKUP(Span,Data!$N$4:$Y$11,Data!$Y$1,FALSE),FALSE)</f>
        <v>0.91216359135887304</v>
      </c>
      <c r="AC744" s="19">
        <f>$I744*AC$19^0.5/VLOOKUP($O744,AProperties!$AY$8:$BG$1007,VLOOKUP(Span,Data!$N$4:$Y$11,Data!$Y$1,FALSE),FALSE)</f>
        <v>1.2899941220026678</v>
      </c>
      <c r="AD744" s="19">
        <f>$I744*AD$19^0.5/VLOOKUP($O744,AProperties!$AY$8:$BG$1007,VLOOKUP(Span,Data!$N$4:$Y$11,Data!$Y$1,FALSE),FALSE)</f>
        <v>1.5799136850480635</v>
      </c>
      <c r="AE744" s="19">
        <f>$I744*AE$19^0.5/VLOOKUP($O744,AProperties!$AY$8:$BG$1007,VLOOKUP(Span,Data!$N$4:$Y$11,Data!$Y$1,FALSE),FALSE)</f>
        <v>1.8243271827177461</v>
      </c>
      <c r="AF744" s="19">
        <f>$I744*AF$19^0.5/VLOOKUP($O744,AProperties!$AY$8:$BG$1007,VLOOKUP(Span,Data!$N$4:$Y$11,Data!$Y$1,FALSE),FALSE)</f>
        <v>2.0396597968787797</v>
      </c>
      <c r="AG744" s="19">
        <f>$I744*AG$19^0.5/VLOOKUP($O744,AProperties!$AY$8:$BG$1007,VLOOKUP(Span,Data!$N$4:$Y$11,Data!$Y$1,FALSE),FALSE)</f>
        <v>2.2343353607738261</v>
      </c>
      <c r="AH744" s="19">
        <f>$I744*AH$19^0.5/VLOOKUP($O744,AProperties!$AY$8:$BG$1007,VLOOKUP(Span,Data!$N$4:$Y$11,Data!$Y$1,FALSE),FALSE)</f>
        <v>2.413358017743124</v>
      </c>
      <c r="AI744" s="19">
        <f>$I744*AI$19^0.5/VLOOKUP($O744,AProperties!$AY$8:$BG$1007,VLOOKUP(Span,Data!$N$4:$Y$11,Data!$Y$1,FALSE),FALSE)</f>
        <v>2.5799882440053357</v>
      </c>
      <c r="AJ744" s="19">
        <f>$I744*AJ$19^0.5/VLOOKUP($O744,AProperties!$AY$8:$BG$1007,VLOOKUP(Span,Data!$N$4:$Y$11,Data!$Y$1,FALSE),FALSE)</f>
        <v>2.7364907740766187</v>
      </c>
      <c r="AK744" s="19">
        <f>$I744*AK$19^0.5/VLOOKUP($O744,AProperties!$AY$8:$BG$1007,VLOOKUP(Span,Data!$N$4:$Y$11,Data!$Y$1,FALSE),FALSE)</f>
        <v>2.8845145473731226</v>
      </c>
      <c r="AL744" s="47">
        <f t="shared" si="97"/>
        <v>0.72499999999999998</v>
      </c>
    </row>
    <row r="745" spans="1:38" x14ac:dyDescent="0.25">
      <c r="A745" s="15">
        <v>0.72599999999999998</v>
      </c>
      <c r="B745" s="116">
        <f>VLOOKUP($A745,APropertiesDimless!$A$7:$I$1007,VLOOKUP(Span,Data!$N$4:$Y$11,Data!$Y$1,FALSE),FALSE)</f>
        <v>0.94409618409646268</v>
      </c>
      <c r="C745" s="6">
        <f t="shared" si="93"/>
        <v>1.1980480920482313</v>
      </c>
      <c r="D745" s="116">
        <f>VLOOKUP($A745,AProperties!$AE$8:$AM$1007,VLOOKUP(Span,Data!$N$4:$Y$11,Data!$Y$1,FALSE),FALSE)</f>
        <v>0.83342603986128805</v>
      </c>
      <c r="E745" s="116">
        <f t="shared" si="94"/>
        <v>1.6010702221646735</v>
      </c>
      <c r="F745" s="6">
        <f t="shared" si="98"/>
        <v>2.5358358141364077</v>
      </c>
      <c r="G745" s="9"/>
      <c r="H745" s="15">
        <f t="shared" si="95"/>
        <v>0.72599999999999998</v>
      </c>
      <c r="I745" s="6">
        <f>VLOOKUP(H745,AProperties!$AO$8:$AW$1007,VLOOKUP(Span,Data!$N$4:$Y$11,Data!$Y$1,FALSE),FALSE)^(2/3)</f>
        <v>0.43653711134184603</v>
      </c>
      <c r="J745" s="15">
        <f>$I745*(Slope^0.5)/VLOOKUP($H745,AProperties!$AY$8:$BG$1007,VLOOKUP(Span,Data!$N$4:$Y$11,Data!$Y$1,FALSE),FALSE)</f>
        <v>1.580553988301149</v>
      </c>
      <c r="K745" s="15">
        <f>$J745*VLOOKUP($H745,AProperties!$A$8:$I$1007,VLOOKUP(Span,Data!$N$4:$Y$11,Data!$Y$1,FALSE),FALSE)</f>
        <v>1.2776996252976029</v>
      </c>
      <c r="L745" s="15">
        <f t="shared" si="99"/>
        <v>1.580553988301149</v>
      </c>
      <c r="M745" s="15">
        <f t="shared" si="100"/>
        <v>0.72599999999999998</v>
      </c>
      <c r="O745" s="28">
        <f t="shared" si="96"/>
        <v>0.72599999999999998</v>
      </c>
      <c r="P745" s="19">
        <f>AA745*VLOOKUP($O745,AProperties!$A$8:$I$1007,VLOOKUP(Span,Data!$N$4:$Y$11,Data!$Y$1,FALSE),FALSE)</f>
        <v>0.52161868775406472</v>
      </c>
      <c r="Q745" s="19">
        <f>AB745*VLOOKUP($O745,AProperties!$A$8:$I$1007,VLOOKUP(Span,Data!$N$4:$Y$11,Data!$Y$1,FALSE),FALSE)</f>
        <v>0.73768022260905508</v>
      </c>
      <c r="R745" s="19">
        <f>AC745*VLOOKUP($O745,AProperties!$A$8:$I$1007,VLOOKUP(Span,Data!$N$4:$Y$11,Data!$Y$1,FALSE),FALSE)</f>
        <v>1.0432373755081294</v>
      </c>
      <c r="S745" s="19">
        <f>AD745*VLOOKUP($O745,AProperties!$A$8:$I$1007,VLOOKUP(Span,Data!$N$4:$Y$11,Data!$Y$1,FALSE),FALSE)</f>
        <v>1.2776996252976029</v>
      </c>
      <c r="T745" s="19">
        <f>AE745*VLOOKUP($O745,AProperties!$A$8:$I$1007,VLOOKUP(Span,Data!$N$4:$Y$11,Data!$Y$1,FALSE),FALSE)</f>
        <v>1.4753604452181102</v>
      </c>
      <c r="U745" s="19">
        <f>AF745*VLOOKUP($O745,AProperties!$A$8:$I$1007,VLOOKUP(Span,Data!$N$4:$Y$11,Data!$Y$1,FALSE),FALSE)</f>
        <v>1.6495031234110245</v>
      </c>
      <c r="V745" s="19">
        <f>AG745*VLOOKUP($O745,AProperties!$A$8:$I$1007,VLOOKUP(Span,Data!$N$4:$Y$11,Data!$Y$1,FALSE),FALSE)</f>
        <v>1.806940138734892</v>
      </c>
      <c r="W745" s="19">
        <f>AH745*VLOOKUP($O745,AProperties!$A$8:$I$1007,VLOOKUP(Span,Data!$N$4:$Y$11,Data!$Y$1,FALSE),FALSE)</f>
        <v>1.9517184161143266</v>
      </c>
      <c r="X745" s="19">
        <f>AI745*VLOOKUP($O745,AProperties!$A$8:$I$1007,VLOOKUP(Span,Data!$N$4:$Y$11,Data!$Y$1,FALSE),FALSE)</f>
        <v>2.0864747510162589</v>
      </c>
      <c r="Y745" s="19">
        <f>AJ745*VLOOKUP($O745,AProperties!$A$8:$I$1007,VLOOKUP(Span,Data!$N$4:$Y$11,Data!$Y$1,FALSE),FALSE)</f>
        <v>2.213040667827165</v>
      </c>
      <c r="Z745" s="19">
        <f>AK745*VLOOKUP($O745,AProperties!$A$8:$I$1007,VLOOKUP(Span,Data!$N$4:$Y$11,Data!$Y$1,FALSE),FALSE)</f>
        <v>2.3327496883046517</v>
      </c>
      <c r="AA745" s="19">
        <f>$I745*AA$19^0.5/VLOOKUP($O745,AProperties!$AY$8:$BG$1007,VLOOKUP(Span,Data!$N$4:$Y$11,Data!$Y$1,FALSE),FALSE)</f>
        <v>0.64525846370978457</v>
      </c>
      <c r="AB745" s="19">
        <f>$I745*AB$19^0.5/VLOOKUP($O745,AProperties!$AY$8:$BG$1007,VLOOKUP(Span,Data!$N$4:$Y$11,Data!$Y$1,FALSE),FALSE)</f>
        <v>0.91253327061440503</v>
      </c>
      <c r="AC745" s="19">
        <f>$I745*AC$19^0.5/VLOOKUP($O745,AProperties!$AY$8:$BG$1007,VLOOKUP(Span,Data!$N$4:$Y$11,Data!$Y$1,FALSE),FALSE)</f>
        <v>1.2905169274195691</v>
      </c>
      <c r="AD745" s="19">
        <f>$I745*AD$19^0.5/VLOOKUP($O745,AProperties!$AY$8:$BG$1007,VLOOKUP(Span,Data!$N$4:$Y$11,Data!$Y$1,FALSE),FALSE)</f>
        <v>1.580553988301149</v>
      </c>
      <c r="AE745" s="19">
        <f>$I745*AE$19^0.5/VLOOKUP($O745,AProperties!$AY$8:$BG$1007,VLOOKUP(Span,Data!$N$4:$Y$11,Data!$Y$1,FALSE),FALSE)</f>
        <v>1.8250665412288101</v>
      </c>
      <c r="AF745" s="19">
        <f>$I745*AF$19^0.5/VLOOKUP($O745,AProperties!$AY$8:$BG$1007,VLOOKUP(Span,Data!$N$4:$Y$11,Data!$Y$1,FALSE),FALSE)</f>
        <v>2.0404864248240209</v>
      </c>
      <c r="AG745" s="19">
        <f>$I745*AG$19^0.5/VLOOKUP($O745,AProperties!$AY$8:$BG$1007,VLOOKUP(Span,Data!$N$4:$Y$11,Data!$Y$1,FALSE),FALSE)</f>
        <v>2.2352408863183713</v>
      </c>
      <c r="AH745" s="19">
        <f>$I745*AH$19^0.5/VLOOKUP($O745,AProperties!$AY$8:$BG$1007,VLOOKUP(Span,Data!$N$4:$Y$11,Data!$Y$1,FALSE),FALSE)</f>
        <v>2.4143360971181211</v>
      </c>
      <c r="AI745" s="19">
        <f>$I745*AI$19^0.5/VLOOKUP($O745,AProperties!$AY$8:$BG$1007,VLOOKUP(Span,Data!$N$4:$Y$11,Data!$Y$1,FALSE),FALSE)</f>
        <v>2.5810338548391383</v>
      </c>
      <c r="AJ745" s="19">
        <f>$I745*AJ$19^0.5/VLOOKUP($O745,AProperties!$AY$8:$BG$1007,VLOOKUP(Span,Data!$N$4:$Y$11,Data!$Y$1,FALSE),FALSE)</f>
        <v>2.7375998118432148</v>
      </c>
      <c r="AK745" s="19">
        <f>$I745*AK$19^0.5/VLOOKUP($O745,AProperties!$AY$8:$BG$1007,VLOOKUP(Span,Data!$N$4:$Y$11,Data!$Y$1,FALSE),FALSE)</f>
        <v>2.8856835758243191</v>
      </c>
      <c r="AL745" s="47">
        <f t="shared" si="97"/>
        <v>0.72599999999999998</v>
      </c>
    </row>
    <row r="746" spans="1:38" x14ac:dyDescent="0.25">
      <c r="A746" s="15">
        <v>0.72699999999999998</v>
      </c>
      <c r="B746" s="116">
        <f>VLOOKUP($A746,APropertiesDimless!$A$7:$I$1007,VLOOKUP(Span,Data!$N$4:$Y$11,Data!$Y$1,FALSE),FALSE)</f>
        <v>0.94653323944094969</v>
      </c>
      <c r="C746" s="6">
        <f t="shared" si="93"/>
        <v>1.2002666197204748</v>
      </c>
      <c r="D746" s="116">
        <f>VLOOKUP($A746,AProperties!$AE$8:$AM$1007,VLOOKUP(Span,Data!$N$4:$Y$11,Data!$Y$1,FALSE),FALSE)</f>
        <v>0.83430814633524764</v>
      </c>
      <c r="E746" s="116">
        <f t="shared" si="94"/>
        <v>1.6059917428639212</v>
      </c>
      <c r="F746" s="6">
        <f t="shared" si="98"/>
        <v>2.5417940775165726</v>
      </c>
      <c r="G746" s="9"/>
      <c r="H746" s="15">
        <f t="shared" si="95"/>
        <v>0.72699999999999998</v>
      </c>
      <c r="I746" s="6">
        <f>VLOOKUP(H746,AProperties!$AO$8:$AW$1007,VLOOKUP(Span,Data!$N$4:$Y$11,Data!$Y$1,FALSE),FALSE)^(2/3)</f>
        <v>0.43660822294465723</v>
      </c>
      <c r="J746" s="15">
        <f>$I746*(Slope^0.5)/VLOOKUP($H746,AProperties!$AY$8:$BG$1007,VLOOKUP(Span,Data!$N$4:$Y$11,Data!$Y$1,FALSE),FALSE)</f>
        <v>1.581191166195018</v>
      </c>
      <c r="K746" s="15">
        <f>$J746*VLOOKUP($H746,AProperties!$A$8:$I$1007,VLOOKUP(Span,Data!$N$4:$Y$11,Data!$Y$1,FALSE),FALSE)</f>
        <v>1.2795675870184449</v>
      </c>
      <c r="L746" s="15">
        <f t="shared" si="99"/>
        <v>1.581191166195018</v>
      </c>
      <c r="M746" s="15">
        <f t="shared" si="100"/>
        <v>0.72699999999999998</v>
      </c>
      <c r="O746" s="28">
        <f t="shared" si="96"/>
        <v>0.72699999999999998</v>
      </c>
      <c r="P746" s="19">
        <f>AA746*VLOOKUP($O746,AProperties!$A$8:$I$1007,VLOOKUP(Span,Data!$N$4:$Y$11,Data!$Y$1,FALSE),FALSE)</f>
        <v>0.52238127993325034</v>
      </c>
      <c r="Q746" s="19">
        <f>AB746*VLOOKUP($O746,AProperties!$A$8:$I$1007,VLOOKUP(Span,Data!$N$4:$Y$11,Data!$Y$1,FALSE),FALSE)</f>
        <v>0.73875869081141909</v>
      </c>
      <c r="R746" s="19">
        <f>AC746*VLOOKUP($O746,AProperties!$A$8:$I$1007,VLOOKUP(Span,Data!$N$4:$Y$11,Data!$Y$1,FALSE),FALSE)</f>
        <v>1.0447625598665007</v>
      </c>
      <c r="S746" s="19">
        <f>AD746*VLOOKUP($O746,AProperties!$A$8:$I$1007,VLOOKUP(Span,Data!$N$4:$Y$11,Data!$Y$1,FALSE),FALSE)</f>
        <v>1.2795675870184449</v>
      </c>
      <c r="T746" s="19">
        <f>AE746*VLOOKUP($O746,AProperties!$A$8:$I$1007,VLOOKUP(Span,Data!$N$4:$Y$11,Data!$Y$1,FALSE),FALSE)</f>
        <v>1.4775173816228382</v>
      </c>
      <c r="U746" s="19">
        <f>AF746*VLOOKUP($O746,AProperties!$A$8:$I$1007,VLOOKUP(Span,Data!$N$4:$Y$11,Data!$Y$1,FALSE),FALSE)</f>
        <v>1.6519146516230823</v>
      </c>
      <c r="V746" s="19">
        <f>AG746*VLOOKUP($O746,AProperties!$A$8:$I$1007,VLOOKUP(Span,Data!$N$4:$Y$11,Data!$Y$1,FALSE),FALSE)</f>
        <v>1.8095818355345006</v>
      </c>
      <c r="W746" s="19">
        <f>AH746*VLOOKUP($O746,AProperties!$A$8:$I$1007,VLOOKUP(Span,Data!$N$4:$Y$11,Data!$Y$1,FALSE),FALSE)</f>
        <v>1.9545717747746727</v>
      </c>
      <c r="X746" s="19">
        <f>AI746*VLOOKUP($O746,AProperties!$A$8:$I$1007,VLOOKUP(Span,Data!$N$4:$Y$11,Data!$Y$1,FALSE),FALSE)</f>
        <v>2.0895251197330014</v>
      </c>
      <c r="Y746" s="19">
        <f>AJ746*VLOOKUP($O746,AProperties!$A$8:$I$1007,VLOOKUP(Span,Data!$N$4:$Y$11,Data!$Y$1,FALSE),FALSE)</f>
        <v>2.2162760724342569</v>
      </c>
      <c r="Z746" s="19">
        <f>AK746*VLOOKUP($O746,AProperties!$A$8:$I$1007,VLOOKUP(Span,Data!$N$4:$Y$11,Data!$Y$1,FALSE),FALSE)</f>
        <v>2.3361601042081896</v>
      </c>
      <c r="AA746" s="19">
        <f>$I746*AA$19^0.5/VLOOKUP($O746,AProperties!$AY$8:$BG$1007,VLOOKUP(Span,Data!$N$4:$Y$11,Data!$Y$1,FALSE),FALSE)</f>
        <v>0.64551859049567795</v>
      </c>
      <c r="AB746" s="19">
        <f>$I746*AB$19^0.5/VLOOKUP($O746,AProperties!$AY$8:$BG$1007,VLOOKUP(Span,Data!$N$4:$Y$11,Data!$Y$1,FALSE),FALSE)</f>
        <v>0.91290114544295198</v>
      </c>
      <c r="AC746" s="19">
        <f>$I746*AC$19^0.5/VLOOKUP($O746,AProperties!$AY$8:$BG$1007,VLOOKUP(Span,Data!$N$4:$Y$11,Data!$Y$1,FALSE),FALSE)</f>
        <v>1.2910371809913559</v>
      </c>
      <c r="AD746" s="19">
        <f>$I746*AD$19^0.5/VLOOKUP($O746,AProperties!$AY$8:$BG$1007,VLOOKUP(Span,Data!$N$4:$Y$11,Data!$Y$1,FALSE),FALSE)</f>
        <v>1.581191166195018</v>
      </c>
      <c r="AE746" s="19">
        <f>$I746*AE$19^0.5/VLOOKUP($O746,AProperties!$AY$8:$BG$1007,VLOOKUP(Span,Data!$N$4:$Y$11,Data!$Y$1,FALSE),FALSE)</f>
        <v>1.825802290885904</v>
      </c>
      <c r="AF746" s="19">
        <f>$I746*AF$19^0.5/VLOOKUP($O746,AProperties!$AY$8:$BG$1007,VLOOKUP(Span,Data!$N$4:$Y$11,Data!$Y$1,FALSE),FALSE)</f>
        <v>2.0413090179478628</v>
      </c>
      <c r="AG746" s="19">
        <f>$I746*AG$19^0.5/VLOOKUP($O746,AProperties!$AY$8:$BG$1007,VLOOKUP(Span,Data!$N$4:$Y$11,Data!$Y$1,FALSE),FALSE)</f>
        <v>2.2361419919375254</v>
      </c>
      <c r="AH746" s="19">
        <f>$I746*AH$19^0.5/VLOOKUP($O746,AProperties!$AY$8:$BG$1007,VLOOKUP(Span,Data!$N$4:$Y$11,Data!$Y$1,FALSE),FALSE)</f>
        <v>2.4153094024280568</v>
      </c>
      <c r="AI746" s="19">
        <f>$I746*AI$19^0.5/VLOOKUP($O746,AProperties!$AY$8:$BG$1007,VLOOKUP(Span,Data!$N$4:$Y$11,Data!$Y$1,FALSE),FALSE)</f>
        <v>2.5820743619827118</v>
      </c>
      <c r="AJ746" s="19">
        <f>$I746*AJ$19^0.5/VLOOKUP($O746,AProperties!$AY$8:$BG$1007,VLOOKUP(Span,Data!$N$4:$Y$11,Data!$Y$1,FALSE),FALSE)</f>
        <v>2.7387034363288554</v>
      </c>
      <c r="AK746" s="19">
        <f>$I746*AK$19^0.5/VLOOKUP($O746,AProperties!$AY$8:$BG$1007,VLOOKUP(Span,Data!$N$4:$Y$11,Data!$Y$1,FALSE),FALSE)</f>
        <v>2.8868468981763713</v>
      </c>
      <c r="AL746" s="47">
        <f t="shared" si="97"/>
        <v>0.72699999999999998</v>
      </c>
    </row>
    <row r="747" spans="1:38" x14ac:dyDescent="0.25">
      <c r="A747" s="15">
        <v>0.72799999999999998</v>
      </c>
      <c r="B747" s="116">
        <f>VLOOKUP($A747,APropertiesDimless!$A$7:$I$1007,VLOOKUP(Span,Data!$N$4:$Y$11,Data!$Y$1,FALSE),FALSE)</f>
        <v>0.94898054537547694</v>
      </c>
      <c r="C747" s="6">
        <f t="shared" si="93"/>
        <v>1.2024902726877384</v>
      </c>
      <c r="D747" s="116">
        <f>VLOOKUP($A747,AProperties!$AE$8:$AM$1007,VLOOKUP(Span,Data!$N$4:$Y$11,Data!$Y$1,FALSE),FALSE)</f>
        <v>0.83518890982747906</v>
      </c>
      <c r="E747" s="116">
        <f t="shared" si="94"/>
        <v>1.6109350674711898</v>
      </c>
      <c r="F747" s="6">
        <f t="shared" si="98"/>
        <v>2.5477647110717019</v>
      </c>
      <c r="G747" s="9"/>
      <c r="H747" s="15">
        <f t="shared" si="95"/>
        <v>0.72799999999999998</v>
      </c>
      <c r="I747" s="6">
        <f>VLOOKUP(H747,AProperties!$AO$8:$AW$1007,VLOOKUP(Span,Data!$N$4:$Y$11,Data!$Y$1,FALSE),FALSE)^(2/3)</f>
        <v>0.43667838441261997</v>
      </c>
      <c r="J747" s="15">
        <f>$I747*(Slope^0.5)/VLOOKUP($H747,AProperties!$AY$8:$BG$1007,VLOOKUP(Span,Data!$N$4:$Y$11,Data!$Y$1,FALSE),FALSE)</f>
        <v>1.5818252139299658</v>
      </c>
      <c r="K747" s="15">
        <f>$J747*VLOOKUP($H747,AProperties!$A$8:$I$1007,VLOOKUP(Span,Data!$N$4:$Y$11,Data!$Y$1,FALSE),FALSE)</f>
        <v>1.2814320428082409</v>
      </c>
      <c r="L747" s="15">
        <f t="shared" si="99"/>
        <v>1.5818252139299658</v>
      </c>
      <c r="M747" s="15">
        <f t="shared" si="100"/>
        <v>0.72799999999999998</v>
      </c>
      <c r="O747" s="28">
        <f t="shared" si="96"/>
        <v>0.72799999999999998</v>
      </c>
      <c r="P747" s="19">
        <f>AA747*VLOOKUP($O747,AProperties!$A$8:$I$1007,VLOOKUP(Span,Data!$N$4:$Y$11,Data!$Y$1,FALSE),FALSE)</f>
        <v>0.52314244082207995</v>
      </c>
      <c r="Q747" s="19">
        <f>AB747*VLOOKUP($O747,AProperties!$A$8:$I$1007,VLOOKUP(Span,Data!$N$4:$Y$11,Data!$Y$1,FALSE),FALSE)</f>
        <v>0.7398351348635499</v>
      </c>
      <c r="R747" s="19">
        <f>AC747*VLOOKUP($O747,AProperties!$A$8:$I$1007,VLOOKUP(Span,Data!$N$4:$Y$11,Data!$Y$1,FALSE),FALSE)</f>
        <v>1.0462848816441599</v>
      </c>
      <c r="S747" s="19">
        <f>AD747*VLOOKUP($O747,AProperties!$A$8:$I$1007,VLOOKUP(Span,Data!$N$4:$Y$11,Data!$Y$1,FALSE),FALSE)</f>
        <v>1.2814320428082409</v>
      </c>
      <c r="T747" s="19">
        <f>AE747*VLOOKUP($O747,AProperties!$A$8:$I$1007,VLOOKUP(Span,Data!$N$4:$Y$11,Data!$Y$1,FALSE),FALSE)</f>
        <v>1.4796702697270998</v>
      </c>
      <c r="U747" s="19">
        <f>AF747*VLOOKUP($O747,AProperties!$A$8:$I$1007,VLOOKUP(Span,Data!$N$4:$Y$11,Data!$Y$1,FALSE),FALSE)</f>
        <v>1.654321653697622</v>
      </c>
      <c r="V747" s="19">
        <f>AG747*VLOOKUP($O747,AProperties!$A$8:$I$1007,VLOOKUP(Span,Data!$N$4:$Y$11,Data!$Y$1,FALSE),FALSE)</f>
        <v>1.8122185741988746</v>
      </c>
      <c r="W747" s="19">
        <f>AH747*VLOOKUP($O747,AProperties!$A$8:$I$1007,VLOOKUP(Span,Data!$N$4:$Y$11,Data!$Y$1,FALSE),FALSE)</f>
        <v>1.9574197780368854</v>
      </c>
      <c r="X747" s="19">
        <f>AI747*VLOOKUP($O747,AProperties!$A$8:$I$1007,VLOOKUP(Span,Data!$N$4:$Y$11,Data!$Y$1,FALSE),FALSE)</f>
        <v>2.0925697632883198</v>
      </c>
      <c r="Y747" s="19">
        <f>AJ747*VLOOKUP($O747,AProperties!$A$8:$I$1007,VLOOKUP(Span,Data!$N$4:$Y$11,Data!$Y$1,FALSE),FALSE)</f>
        <v>2.2195054045906493</v>
      </c>
      <c r="Z747" s="19">
        <f>AK747*VLOOKUP($O747,AProperties!$A$8:$I$1007,VLOOKUP(Span,Data!$N$4:$Y$11,Data!$Y$1,FALSE),FALSE)</f>
        <v>2.3395641191866638</v>
      </c>
      <c r="AA747" s="19">
        <f>$I747*AA$19^0.5/VLOOKUP($O747,AProperties!$AY$8:$BG$1007,VLOOKUP(Span,Data!$N$4:$Y$11,Data!$Y$1,FALSE),FALSE)</f>
        <v>0.6457774393995428</v>
      </c>
      <c r="AB747" s="19">
        <f>$I747*AB$19^0.5/VLOOKUP($O747,AProperties!$AY$8:$BG$1007,VLOOKUP(Span,Data!$N$4:$Y$11,Data!$Y$1,FALSE),FALSE)</f>
        <v>0.91326721307340308</v>
      </c>
      <c r="AC747" s="19">
        <f>$I747*AC$19^0.5/VLOOKUP($O747,AProperties!$AY$8:$BG$1007,VLOOKUP(Span,Data!$N$4:$Y$11,Data!$Y$1,FALSE),FALSE)</f>
        <v>1.2915548787990856</v>
      </c>
      <c r="AD747" s="19">
        <f>$I747*AD$19^0.5/VLOOKUP($O747,AProperties!$AY$8:$BG$1007,VLOOKUP(Span,Data!$N$4:$Y$11,Data!$Y$1,FALSE),FALSE)</f>
        <v>1.5818252139299658</v>
      </c>
      <c r="AE747" s="19">
        <f>$I747*AE$19^0.5/VLOOKUP($O747,AProperties!$AY$8:$BG$1007,VLOOKUP(Span,Data!$N$4:$Y$11,Data!$Y$1,FALSE),FALSE)</f>
        <v>1.8265344261468062</v>
      </c>
      <c r="AF747" s="19">
        <f>$I747*AF$19^0.5/VLOOKUP($O747,AProperties!$AY$8:$BG$1007,VLOOKUP(Span,Data!$N$4:$Y$11,Data!$Y$1,FALSE),FALSE)</f>
        <v>2.0421275700539137</v>
      </c>
      <c r="AG747" s="19">
        <f>$I747*AG$19^0.5/VLOOKUP($O747,AProperties!$AY$8:$BG$1007,VLOOKUP(Span,Data!$N$4:$Y$11,Data!$Y$1,FALSE),FALSE)</f>
        <v>2.23703867084348</v>
      </c>
      <c r="AH747" s="19">
        <f>$I747*AH$19^0.5/VLOOKUP($O747,AProperties!$AY$8:$BG$1007,VLOOKUP(Span,Data!$N$4:$Y$11,Data!$Y$1,FALSE),FALSE)</f>
        <v>2.416277926341261</v>
      </c>
      <c r="AI747" s="19">
        <f>$I747*AI$19^0.5/VLOOKUP($O747,AProperties!$AY$8:$BG$1007,VLOOKUP(Span,Data!$N$4:$Y$11,Data!$Y$1,FALSE),FALSE)</f>
        <v>2.5831097575981712</v>
      </c>
      <c r="AJ747" s="19">
        <f>$I747*AJ$19^0.5/VLOOKUP($O747,AProperties!$AY$8:$BG$1007,VLOOKUP(Span,Data!$N$4:$Y$11,Data!$Y$1,FALSE),FALSE)</f>
        <v>2.7398016392202087</v>
      </c>
      <c r="AK747" s="19">
        <f>$I747*AK$19^0.5/VLOOKUP($O747,AProperties!$AY$8:$BG$1007,VLOOKUP(Span,Data!$N$4:$Y$11,Data!$Y$1,FALSE),FALSE)</f>
        <v>2.8880045056662578</v>
      </c>
      <c r="AL747" s="47">
        <f t="shared" si="97"/>
        <v>0.72799999999999998</v>
      </c>
    </row>
    <row r="748" spans="1:38" x14ac:dyDescent="0.25">
      <c r="A748" s="15">
        <v>0.72899999999999998</v>
      </c>
      <c r="B748" s="116">
        <f>VLOOKUP($A748,APropertiesDimless!$A$7:$I$1007,VLOOKUP(Span,Data!$N$4:$Y$11,Data!$Y$1,FALSE),FALSE)</f>
        <v>0.95143819813080921</v>
      </c>
      <c r="C748" s="6">
        <f t="shared" si="93"/>
        <v>1.2047190990654046</v>
      </c>
      <c r="D748" s="116">
        <f>VLOOKUP($A748,AProperties!$AE$8:$AM$1007,VLOOKUP(Span,Data!$N$4:$Y$11,Data!$Y$1,FALSE),FALSE)</f>
        <v>0.83606832629445305</v>
      </c>
      <c r="E748" s="116">
        <f t="shared" si="94"/>
        <v>1.6159003463402246</v>
      </c>
      <c r="F748" s="6">
        <f t="shared" si="98"/>
        <v>2.5537478089999261</v>
      </c>
      <c r="G748" s="9"/>
      <c r="H748" s="15">
        <f t="shared" si="95"/>
        <v>0.72899999999999998</v>
      </c>
      <c r="I748" s="6">
        <f>VLOOKUP(H748,AProperties!$AO$8:$AW$1007,VLOOKUP(Span,Data!$N$4:$Y$11,Data!$Y$1,FALSE),FALSE)^(2/3)</f>
        <v>0.43674759441872135</v>
      </c>
      <c r="J748" s="15">
        <f>$I748*(Slope^0.5)/VLOOKUP($H748,AProperties!$AY$8:$BG$1007,VLOOKUP(Span,Data!$N$4:$Y$11,Data!$Y$1,FALSE),FALSE)</f>
        <v>1.5824561266506807</v>
      </c>
      <c r="K748" s="15">
        <f>$J748*VLOOKUP($H748,AProperties!$A$8:$I$1007,VLOOKUP(Span,Data!$N$4:$Y$11,Data!$Y$1,FALSE),FALSE)</f>
        <v>1.2832929720230006</v>
      </c>
      <c r="L748" s="15">
        <f t="shared" si="99"/>
        <v>1.5824561266506807</v>
      </c>
      <c r="M748" s="15">
        <f t="shared" si="100"/>
        <v>0.72899999999999998</v>
      </c>
      <c r="O748" s="28">
        <f t="shared" si="96"/>
        <v>0.72899999999999998</v>
      </c>
      <c r="P748" s="19">
        <f>AA748*VLOOKUP($O748,AProperties!$A$8:$I$1007,VLOOKUP(Span,Data!$N$4:$Y$11,Data!$Y$1,FALSE),FALSE)</f>
        <v>0.52390216199268003</v>
      </c>
      <c r="Q748" s="19">
        <f>AB748*VLOOKUP($O748,AProperties!$A$8:$I$1007,VLOOKUP(Span,Data!$N$4:$Y$11,Data!$Y$1,FALSE),FALSE)</f>
        <v>0.74090954284663435</v>
      </c>
      <c r="R748" s="19">
        <f>AC748*VLOOKUP($O748,AProperties!$A$8:$I$1007,VLOOKUP(Span,Data!$N$4:$Y$11,Data!$Y$1,FALSE),FALSE)</f>
        <v>1.0478043239853601</v>
      </c>
      <c r="S748" s="19">
        <f>AD748*VLOOKUP($O748,AProperties!$A$8:$I$1007,VLOOKUP(Span,Data!$N$4:$Y$11,Data!$Y$1,FALSE),FALSE)</f>
        <v>1.2832929720230006</v>
      </c>
      <c r="T748" s="19">
        <f>AE748*VLOOKUP($O748,AProperties!$A$8:$I$1007,VLOOKUP(Span,Data!$N$4:$Y$11,Data!$Y$1,FALSE),FALSE)</f>
        <v>1.4818190856932687</v>
      </c>
      <c r="U748" s="19">
        <f>AF748*VLOOKUP($O748,AProperties!$A$8:$I$1007,VLOOKUP(Span,Data!$N$4:$Y$11,Data!$Y$1,FALSE),FALSE)</f>
        <v>1.6567241029833675</v>
      </c>
      <c r="V748" s="19">
        <f>AG748*VLOOKUP($O748,AProperties!$A$8:$I$1007,VLOOKUP(Span,Data!$N$4:$Y$11,Data!$Y$1,FALSE),FALSE)</f>
        <v>1.8148503255330044</v>
      </c>
      <c r="W748" s="19">
        <f>AH748*VLOOKUP($O748,AProperties!$A$8:$I$1007,VLOOKUP(Span,Data!$N$4:$Y$11,Data!$Y$1,FALSE),FALSE)</f>
        <v>1.9602623943667494</v>
      </c>
      <c r="X748" s="19">
        <f>AI748*VLOOKUP($O748,AProperties!$A$8:$I$1007,VLOOKUP(Span,Data!$N$4:$Y$11,Data!$Y$1,FALSE),FALSE)</f>
        <v>2.0956086479707201</v>
      </c>
      <c r="Y748" s="19">
        <f>AJ748*VLOOKUP($O748,AProperties!$A$8:$I$1007,VLOOKUP(Span,Data!$N$4:$Y$11,Data!$Y$1,FALSE),FALSE)</f>
        <v>2.2227286285399028</v>
      </c>
      <c r="Z748" s="19">
        <f>AK748*VLOOKUP($O748,AProperties!$A$8:$I$1007,VLOOKUP(Span,Data!$N$4:$Y$11,Data!$Y$1,FALSE),FALSE)</f>
        <v>2.3429616955494783</v>
      </c>
      <c r="AA748" s="19">
        <f>$I748*AA$19^0.5/VLOOKUP($O748,AProperties!$AY$8:$BG$1007,VLOOKUP(Span,Data!$N$4:$Y$11,Data!$Y$1,FALSE),FALSE)</f>
        <v>0.64603500843920669</v>
      </c>
      <c r="AB748" s="19">
        <f>$I748*AB$19^0.5/VLOOKUP($O748,AProperties!$AY$8:$BG$1007,VLOOKUP(Span,Data!$N$4:$Y$11,Data!$Y$1,FALSE),FALSE)</f>
        <v>0.91363147070254302</v>
      </c>
      <c r="AC748" s="19">
        <f>$I748*AC$19^0.5/VLOOKUP($O748,AProperties!$AY$8:$BG$1007,VLOOKUP(Span,Data!$N$4:$Y$11,Data!$Y$1,FALSE),FALSE)</f>
        <v>1.2920700168784134</v>
      </c>
      <c r="AD748" s="19">
        <f>$I748*AD$19^0.5/VLOOKUP($O748,AProperties!$AY$8:$BG$1007,VLOOKUP(Span,Data!$N$4:$Y$11,Data!$Y$1,FALSE),FALSE)</f>
        <v>1.5824561266506807</v>
      </c>
      <c r="AE748" s="19">
        <f>$I748*AE$19^0.5/VLOOKUP($O748,AProperties!$AY$8:$BG$1007,VLOOKUP(Span,Data!$N$4:$Y$11,Data!$Y$1,FALSE),FALSE)</f>
        <v>1.827262941405086</v>
      </c>
      <c r="AF748" s="19">
        <f>$I748*AF$19^0.5/VLOOKUP($O748,AProperties!$AY$8:$BG$1007,VLOOKUP(Span,Data!$N$4:$Y$11,Data!$Y$1,FALSE),FALSE)</f>
        <v>2.0429420748739937</v>
      </c>
      <c r="AG748" s="19">
        <f>$I748*AG$19^0.5/VLOOKUP($O748,AProperties!$AY$8:$BG$1007,VLOOKUP(Span,Data!$N$4:$Y$11,Data!$Y$1,FALSE),FALSE)</f>
        <v>2.2379309161697889</v>
      </c>
      <c r="AH748" s="19">
        <f>$I748*AH$19^0.5/VLOOKUP($O748,AProperties!$AY$8:$BG$1007,VLOOKUP(Span,Data!$N$4:$Y$11,Data!$Y$1,FALSE),FALSE)</f>
        <v>2.4172416614411234</v>
      </c>
      <c r="AI748" s="19">
        <f>$I748*AI$19^0.5/VLOOKUP($O748,AProperties!$AY$8:$BG$1007,VLOOKUP(Span,Data!$N$4:$Y$11,Data!$Y$1,FALSE),FALSE)</f>
        <v>2.5841400337568268</v>
      </c>
      <c r="AJ748" s="19">
        <f>$I748*AJ$19^0.5/VLOOKUP($O748,AProperties!$AY$8:$BG$1007,VLOOKUP(Span,Data!$N$4:$Y$11,Data!$Y$1,FALSE),FALSE)</f>
        <v>2.7408944121076289</v>
      </c>
      <c r="AK748" s="19">
        <f>$I748*AK$19^0.5/VLOOKUP($O748,AProperties!$AY$8:$BG$1007,VLOOKUP(Span,Data!$N$4:$Y$11,Data!$Y$1,FALSE),FALSE)</f>
        <v>2.889156389429433</v>
      </c>
      <c r="AL748" s="47">
        <f t="shared" si="97"/>
        <v>0.72899999999999998</v>
      </c>
    </row>
    <row r="749" spans="1:38" x14ac:dyDescent="0.25">
      <c r="A749" s="15">
        <v>0.73</v>
      </c>
      <c r="B749" s="116">
        <f>VLOOKUP($A749,APropertiesDimless!$A$7:$I$1007,VLOOKUP(Span,Data!$N$4:$Y$11,Data!$Y$1,FALSE),FALSE)</f>
        <v>0.95390629518608894</v>
      </c>
      <c r="C749" s="6">
        <f t="shared" si="93"/>
        <v>1.2069531475930444</v>
      </c>
      <c r="D749" s="116">
        <f>VLOOKUP($A749,AProperties!$AE$8:$AM$1007,VLOOKUP(Span,Data!$N$4:$Y$11,Data!$Y$1,FALSE),FALSE)</f>
        <v>0.8369463916740304</v>
      </c>
      <c r="E749" s="116">
        <f t="shared" si="94"/>
        <v>1.620887731761923</v>
      </c>
      <c r="F749" s="6">
        <f t="shared" si="98"/>
        <v>2.5597434667635497</v>
      </c>
      <c r="G749" s="9"/>
      <c r="H749" s="15">
        <f t="shared" si="95"/>
        <v>0.73</v>
      </c>
      <c r="I749" s="6">
        <f>VLOOKUP(H749,AProperties!$AO$8:$AW$1007,VLOOKUP(Span,Data!$N$4:$Y$11,Data!$Y$1,FALSE),FALSE)^(2/3)</f>
        <v>0.4368158516166652</v>
      </c>
      <c r="J749" s="15">
        <f>$I749*(Slope^0.5)/VLOOKUP($H749,AProperties!$AY$8:$BG$1007,VLOOKUP(Span,Data!$N$4:$Y$11,Data!$Y$1,FALSE),FALSE)</f>
        <v>1.5830838994456919</v>
      </c>
      <c r="K749" s="15">
        <f>$J749*VLOOKUP($H749,AProperties!$A$8:$I$1007,VLOOKUP(Span,Data!$N$4:$Y$11,Data!$Y$1,FALSE),FALSE)</f>
        <v>1.2851503539426443</v>
      </c>
      <c r="L749" s="15">
        <f t="shared" si="99"/>
        <v>1.5830838994456919</v>
      </c>
      <c r="M749" s="15">
        <f t="shared" si="100"/>
        <v>0.73</v>
      </c>
      <c r="O749" s="28">
        <f t="shared" si="96"/>
        <v>0.73</v>
      </c>
      <c r="P749" s="19">
        <f>AA749*VLOOKUP($O749,AProperties!$A$8:$I$1007,VLOOKUP(Span,Data!$N$4:$Y$11,Data!$Y$1,FALSE),FALSE)</f>
        <v>0.52466043498611303</v>
      </c>
      <c r="Q749" s="19">
        <f>AB749*VLOOKUP($O749,AProperties!$A$8:$I$1007,VLOOKUP(Span,Data!$N$4:$Y$11,Data!$Y$1,FALSE),FALSE)</f>
        <v>0.74198190279792864</v>
      </c>
      <c r="R749" s="19">
        <f>AC749*VLOOKUP($O749,AProperties!$A$8:$I$1007,VLOOKUP(Span,Data!$N$4:$Y$11,Data!$Y$1,FALSE),FALSE)</f>
        <v>1.0493208699722261</v>
      </c>
      <c r="S749" s="19">
        <f>AD749*VLOOKUP($O749,AProperties!$A$8:$I$1007,VLOOKUP(Span,Data!$N$4:$Y$11,Data!$Y$1,FALSE),FALSE)</f>
        <v>1.2851503539426443</v>
      </c>
      <c r="T749" s="19">
        <f>AE749*VLOOKUP($O749,AProperties!$A$8:$I$1007,VLOOKUP(Span,Data!$N$4:$Y$11,Data!$Y$1,FALSE),FALSE)</f>
        <v>1.4839638055958573</v>
      </c>
      <c r="U749" s="19">
        <f>AF749*VLOOKUP($O749,AProperties!$A$8:$I$1007,VLOOKUP(Span,Data!$N$4:$Y$11,Data!$Y$1,FALSE),FALSE)</f>
        <v>1.6591219727308097</v>
      </c>
      <c r="V749" s="19">
        <f>AG749*VLOOKUP($O749,AProperties!$A$8:$I$1007,VLOOKUP(Span,Data!$N$4:$Y$11,Data!$Y$1,FALSE),FALSE)</f>
        <v>1.8174770602342711</v>
      </c>
      <c r="W749" s="19">
        <f>AH749*VLOOKUP($O749,AProperties!$A$8:$I$1007,VLOOKUP(Span,Data!$N$4:$Y$11,Data!$Y$1,FALSE),FALSE)</f>
        <v>1.9630995921138192</v>
      </c>
      <c r="X749" s="19">
        <f>AI749*VLOOKUP($O749,AProperties!$A$8:$I$1007,VLOOKUP(Span,Data!$N$4:$Y$11,Data!$Y$1,FALSE),FALSE)</f>
        <v>2.0986417399444521</v>
      </c>
      <c r="Y749" s="19">
        <f>AJ749*VLOOKUP($O749,AProperties!$A$8:$I$1007,VLOOKUP(Span,Data!$N$4:$Y$11,Data!$Y$1,FALSE),FALSE)</f>
        <v>2.2259457083937857</v>
      </c>
      <c r="Z749" s="19">
        <f>AK749*VLOOKUP($O749,AProperties!$A$8:$I$1007,VLOOKUP(Span,Data!$N$4:$Y$11,Data!$Y$1,FALSE),FALSE)</f>
        <v>2.3463527954671153</v>
      </c>
      <c r="AA749" s="19">
        <f>$I749*AA$19^0.5/VLOOKUP($O749,AProperties!$AY$8:$BG$1007,VLOOKUP(Span,Data!$N$4:$Y$11,Data!$Y$1,FALSE),FALSE)</f>
        <v>0.64629129560956977</v>
      </c>
      <c r="AB749" s="19">
        <f>$I749*AB$19^0.5/VLOOKUP($O749,AProperties!$AY$8:$BG$1007,VLOOKUP(Span,Data!$N$4:$Y$11,Data!$Y$1,FALSE),FALSE)</f>
        <v>0.91399391549473274</v>
      </c>
      <c r="AC749" s="19">
        <f>$I749*AC$19^0.5/VLOOKUP($O749,AProperties!$AY$8:$BG$1007,VLOOKUP(Span,Data!$N$4:$Y$11,Data!$Y$1,FALSE),FALSE)</f>
        <v>1.2925825912191395</v>
      </c>
      <c r="AD749" s="19">
        <f>$I749*AD$19^0.5/VLOOKUP($O749,AProperties!$AY$8:$BG$1007,VLOOKUP(Span,Data!$N$4:$Y$11,Data!$Y$1,FALSE),FALSE)</f>
        <v>1.5830838994456919</v>
      </c>
      <c r="AE749" s="19">
        <f>$I749*AE$19^0.5/VLOOKUP($O749,AProperties!$AY$8:$BG$1007,VLOOKUP(Span,Data!$N$4:$Y$11,Data!$Y$1,FALSE),FALSE)</f>
        <v>1.8279878309894655</v>
      </c>
      <c r="AF749" s="19">
        <f>$I749*AF$19^0.5/VLOOKUP($O749,AProperties!$AY$8:$BG$1007,VLOOKUP(Span,Data!$N$4:$Y$11,Data!$Y$1,FALSE),FALSE)</f>
        <v>2.0437525260674207</v>
      </c>
      <c r="AG749" s="19">
        <f>$I749*AG$19^0.5/VLOOKUP($O749,AProperties!$AY$8:$BG$1007,VLOOKUP(Span,Data!$N$4:$Y$11,Data!$Y$1,FALSE),FALSE)</f>
        <v>2.2388187209705825</v>
      </c>
      <c r="AH749" s="19">
        <f>$I749*AH$19^0.5/VLOOKUP($O749,AProperties!$AY$8:$BG$1007,VLOOKUP(Span,Data!$N$4:$Y$11,Data!$Y$1,FALSE),FALSE)</f>
        <v>2.4182006002252479</v>
      </c>
      <c r="AI749" s="19">
        <f>$I749*AI$19^0.5/VLOOKUP($O749,AProperties!$AY$8:$BG$1007,VLOOKUP(Span,Data!$N$4:$Y$11,Data!$Y$1,FALSE),FALSE)</f>
        <v>2.5851651824382791</v>
      </c>
      <c r="AJ749" s="19">
        <f>$I749*AJ$19^0.5/VLOOKUP($O749,AProperties!$AY$8:$BG$1007,VLOOKUP(Span,Data!$N$4:$Y$11,Data!$Y$1,FALSE),FALSE)</f>
        <v>2.741981746484198</v>
      </c>
      <c r="AK749" s="19">
        <f>$I749*AK$19^0.5/VLOOKUP($O749,AProperties!$AY$8:$BG$1007,VLOOKUP(Span,Data!$N$4:$Y$11,Data!$Y$1,FALSE),FALSE)</f>
        <v>2.8903025404988187</v>
      </c>
      <c r="AL749" s="47">
        <f t="shared" si="97"/>
        <v>0.73</v>
      </c>
    </row>
    <row r="750" spans="1:38" x14ac:dyDescent="0.25">
      <c r="A750" s="15">
        <v>0.73099999999999998</v>
      </c>
      <c r="B750" s="116">
        <f>VLOOKUP($A750,APropertiesDimless!$A$7:$I$1007,VLOOKUP(Span,Data!$N$4:$Y$11,Data!$Y$1,FALSE),FALSE)</f>
        <v>0.95638493528975366</v>
      </c>
      <c r="C750" s="6">
        <f t="shared" si="93"/>
        <v>1.2091924676448769</v>
      </c>
      <c r="D750" s="116">
        <f>VLOOKUP($A750,AProperties!$AE$8:$AM$1007,VLOOKUP(Span,Data!$N$4:$Y$11,Data!$Y$1,FALSE),FALSE)</f>
        <v>0.83782310188529274</v>
      </c>
      <c r="E750" s="116">
        <f t="shared" si="94"/>
        <v>1.6258973779975159</v>
      </c>
      <c r="F750" s="6">
        <f t="shared" si="98"/>
        <v>2.5657517811094039</v>
      </c>
      <c r="G750" s="9"/>
      <c r="H750" s="15">
        <f t="shared" si="95"/>
        <v>0.73099999999999998</v>
      </c>
      <c r="I750" s="6">
        <f>VLOOKUP(H750,AProperties!$AO$8:$AW$1007,VLOOKUP(Span,Data!$N$4:$Y$11,Data!$Y$1,FALSE),FALSE)^(2/3)</f>
        <v>0.43688315464067928</v>
      </c>
      <c r="J750" s="15">
        <f>$I750*(Slope^0.5)/VLOOKUP($H750,AProperties!$AY$8:$BG$1007,VLOOKUP(Span,Data!$N$4:$Y$11,Data!$Y$1,FALSE),FALSE)</f>
        <v>1.5837085273468012</v>
      </c>
      <c r="K750" s="15">
        <f>$J750*VLOOKUP($H750,AProperties!$A$8:$I$1007,VLOOKUP(Span,Data!$N$4:$Y$11,Data!$Y$1,FALSE),FALSE)</f>
        <v>1.2870041677701693</v>
      </c>
      <c r="L750" s="15">
        <f t="shared" si="99"/>
        <v>1.5837085273468012</v>
      </c>
      <c r="M750" s="15">
        <f t="shared" si="100"/>
        <v>0.73099999999999998</v>
      </c>
      <c r="O750" s="28">
        <f t="shared" si="96"/>
        <v>0.73099999999999998</v>
      </c>
      <c r="P750" s="19">
        <f>AA750*VLOOKUP($O750,AProperties!$A$8:$I$1007,VLOOKUP(Span,Data!$N$4:$Y$11,Data!$Y$1,FALSE),FALSE)</f>
        <v>0.52541725131203831</v>
      </c>
      <c r="Q750" s="19">
        <f>AB750*VLOOKUP($O750,AProperties!$A$8:$I$1007,VLOOKUP(Span,Data!$N$4:$Y$11,Data!$Y$1,FALSE),FALSE)</f>
        <v>0.74305220271027761</v>
      </c>
      <c r="R750" s="19">
        <f>AC750*VLOOKUP($O750,AProperties!$A$8:$I$1007,VLOOKUP(Span,Data!$N$4:$Y$11,Data!$Y$1,FALSE),FALSE)</f>
        <v>1.0508345026240766</v>
      </c>
      <c r="S750" s="19">
        <f>AD750*VLOOKUP($O750,AProperties!$A$8:$I$1007,VLOOKUP(Span,Data!$N$4:$Y$11,Data!$Y$1,FALSE),FALSE)</f>
        <v>1.2870041677701693</v>
      </c>
      <c r="T750" s="19">
        <f>AE750*VLOOKUP($O750,AProperties!$A$8:$I$1007,VLOOKUP(Span,Data!$N$4:$Y$11,Data!$Y$1,FALSE),FALSE)</f>
        <v>1.4861044054205552</v>
      </c>
      <c r="U750" s="19">
        <f>AF750*VLOOKUP($O750,AProperties!$A$8:$I$1007,VLOOKUP(Span,Data!$N$4:$Y$11,Data!$Y$1,FALSE),FALSE)</f>
        <v>1.6615152360911343</v>
      </c>
      <c r="V750" s="19">
        <f>AG750*VLOOKUP($O750,AProperties!$A$8:$I$1007,VLOOKUP(Span,Data!$N$4:$Y$11,Data!$Y$1,FALSE),FALSE)</f>
        <v>1.8200987488912717</v>
      </c>
      <c r="W750" s="19">
        <f>AH750*VLOOKUP($O750,AProperties!$A$8:$I$1007,VLOOKUP(Span,Data!$N$4:$Y$11,Data!$Y$1,FALSE),FALSE)</f>
        <v>1.965931339510149</v>
      </c>
      <c r="X750" s="19">
        <f>AI750*VLOOKUP($O750,AProperties!$A$8:$I$1007,VLOOKUP(Span,Data!$N$4:$Y$11,Data!$Y$1,FALSE),FALSE)</f>
        <v>2.1016690052481533</v>
      </c>
      <c r="Y750" s="19">
        <f>AJ750*VLOOKUP($O750,AProperties!$A$8:$I$1007,VLOOKUP(Span,Data!$N$4:$Y$11,Data!$Y$1,FALSE),FALSE)</f>
        <v>2.2291566081308329</v>
      </c>
      <c r="Z750" s="19">
        <f>AK750*VLOOKUP($O750,AProperties!$A$8:$I$1007,VLOOKUP(Span,Data!$N$4:$Y$11,Data!$Y$1,FALSE),FALSE)</f>
        <v>2.3497373809696169</v>
      </c>
      <c r="AA750" s="19">
        <f>$I750*AA$19^0.5/VLOOKUP($O750,AProperties!$AY$8:$BG$1007,VLOOKUP(Span,Data!$N$4:$Y$11,Data!$Y$1,FALSE),FALSE)</f>
        <v>0.64654629888237358</v>
      </c>
      <c r="AB750" s="19">
        <f>$I750*AB$19^0.5/VLOOKUP($O750,AProperties!$AY$8:$BG$1007,VLOOKUP(Span,Data!$N$4:$Y$11,Data!$Y$1,FALSE),FALSE)</f>
        <v>0.9143545445815815</v>
      </c>
      <c r="AC750" s="19">
        <f>$I750*AC$19^0.5/VLOOKUP($O750,AProperties!$AY$8:$BG$1007,VLOOKUP(Span,Data!$N$4:$Y$11,Data!$Y$1,FALSE),FALSE)</f>
        <v>1.2930925977647472</v>
      </c>
      <c r="AD750" s="19">
        <f>$I750*AD$19^0.5/VLOOKUP($O750,AProperties!$AY$8:$BG$1007,VLOOKUP(Span,Data!$N$4:$Y$11,Data!$Y$1,FALSE),FALSE)</f>
        <v>1.5837085273468012</v>
      </c>
      <c r="AE750" s="19">
        <f>$I750*AE$19^0.5/VLOOKUP($O750,AProperties!$AY$8:$BG$1007,VLOOKUP(Span,Data!$N$4:$Y$11,Data!$Y$1,FALSE),FALSE)</f>
        <v>1.828709089163163</v>
      </c>
      <c r="AF750" s="19">
        <f>$I750*AF$19^0.5/VLOOKUP($O750,AProperties!$AY$8:$BG$1007,VLOOKUP(Span,Data!$N$4:$Y$11,Data!$Y$1,FALSE),FALSE)</f>
        <v>2.0445589172202783</v>
      </c>
      <c r="AG750" s="19">
        <f>$I750*AG$19^0.5/VLOOKUP($O750,AProperties!$AY$8:$BG$1007,VLOOKUP(Span,Data!$N$4:$Y$11,Data!$Y$1,FALSE),FALSE)</f>
        <v>2.2397020782197679</v>
      </c>
      <c r="AH750" s="19">
        <f>$I750*AH$19^0.5/VLOOKUP($O750,AProperties!$AY$8:$BG$1007,VLOOKUP(Span,Data!$N$4:$Y$11,Data!$Y$1,FALSE),FALSE)</f>
        <v>2.4191547351045859</v>
      </c>
      <c r="AI750" s="19">
        <f>$I750*AI$19^0.5/VLOOKUP($O750,AProperties!$AY$8:$BG$1007,VLOOKUP(Span,Data!$N$4:$Y$11,Data!$Y$1,FALSE),FALSE)</f>
        <v>2.5861851955294943</v>
      </c>
      <c r="AJ750" s="19">
        <f>$I750*AJ$19^0.5/VLOOKUP($O750,AProperties!$AY$8:$BG$1007,VLOOKUP(Span,Data!$N$4:$Y$11,Data!$Y$1,FALSE),FALSE)</f>
        <v>2.7430636337447445</v>
      </c>
      <c r="AK750" s="19">
        <f>$I750*AK$19^0.5/VLOOKUP($O750,AProperties!$AY$8:$BG$1007,VLOOKUP(Span,Data!$N$4:$Y$11,Data!$Y$1,FALSE),FALSE)</f>
        <v>2.8914429498037677</v>
      </c>
      <c r="AL750" s="47">
        <f t="shared" si="97"/>
        <v>0.73099999999999998</v>
      </c>
    </row>
    <row r="751" spans="1:38" x14ac:dyDescent="0.25">
      <c r="A751" s="15">
        <v>0.73199999999999998</v>
      </c>
      <c r="B751" s="116">
        <f>VLOOKUP($A751,APropertiesDimless!$A$7:$I$1007,VLOOKUP(Span,Data!$N$4:$Y$11,Data!$Y$1,FALSE),FALSE)</f>
        <v>0.9588742184808744</v>
      </c>
      <c r="C751" s="6">
        <f t="shared" si="93"/>
        <v>1.2114371092404372</v>
      </c>
      <c r="D751" s="116">
        <f>VLOOKUP($A751,AProperties!$AE$8:$AM$1007,VLOOKUP(Span,Data!$N$4:$Y$11,Data!$Y$1,FALSE),FALSE)</f>
        <v>0.83869845282836697</v>
      </c>
      <c r="E751" s="116">
        <f t="shared" si="94"/>
        <v>1.6309294413124078</v>
      </c>
      <c r="F751" s="6">
        <f t="shared" si="98"/>
        <v>2.5717728500895736</v>
      </c>
      <c r="G751" s="9"/>
      <c r="H751" s="15">
        <f t="shared" si="95"/>
        <v>0.73199999999999998</v>
      </c>
      <c r="I751" s="6">
        <f>VLOOKUP(H751,AProperties!$AO$8:$AW$1007,VLOOKUP(Span,Data!$N$4:$Y$11,Data!$Y$1,FALSE),FALSE)^(2/3)</f>
        <v>0.43694950210531952</v>
      </c>
      <c r="J751" s="15">
        <f>$I751*(Slope^0.5)/VLOOKUP($H751,AProperties!$AY$8:$BG$1007,VLOOKUP(Span,Data!$N$4:$Y$11,Data!$Y$1,FALSE),FALSE)</f>
        <v>1.5843300053285128</v>
      </c>
      <c r="K751" s="15">
        <f>$J751*VLOOKUP($H751,AProperties!$A$8:$I$1007,VLOOKUP(Span,Data!$N$4:$Y$11,Data!$Y$1,FALSE),FALSE)</f>
        <v>1.2888543926308098</v>
      </c>
      <c r="L751" s="15">
        <f t="shared" si="99"/>
        <v>1.5843300053285128</v>
      </c>
      <c r="M751" s="15">
        <f t="shared" si="100"/>
        <v>0.73199999999999998</v>
      </c>
      <c r="O751" s="28">
        <f t="shared" si="96"/>
        <v>0.73199999999999998</v>
      </c>
      <c r="P751" s="19">
        <f>AA751*VLOOKUP($O751,AProperties!$A$8:$I$1007,VLOOKUP(Span,Data!$N$4:$Y$11,Data!$Y$1,FALSE),FALSE)</f>
        <v>0.52617260244836861</v>
      </c>
      <c r="Q751" s="19">
        <f>AB751*VLOOKUP($O751,AProperties!$A$8:$I$1007,VLOOKUP(Span,Data!$N$4:$Y$11,Data!$Y$1,FALSE),FALSE)</f>
        <v>0.7441204305316298</v>
      </c>
      <c r="R751" s="19">
        <f>AC751*VLOOKUP($O751,AProperties!$A$8:$I$1007,VLOOKUP(Span,Data!$N$4:$Y$11,Data!$Y$1,FALSE),FALSE)</f>
        <v>1.0523452048967372</v>
      </c>
      <c r="S751" s="19">
        <f>AD751*VLOOKUP($O751,AProperties!$A$8:$I$1007,VLOOKUP(Span,Data!$N$4:$Y$11,Data!$Y$1,FALSE),FALSE)</f>
        <v>1.2888543926308098</v>
      </c>
      <c r="T751" s="19">
        <f>AE751*VLOOKUP($O751,AProperties!$A$8:$I$1007,VLOOKUP(Span,Data!$N$4:$Y$11,Data!$Y$1,FALSE),FALSE)</f>
        <v>1.4882408610632596</v>
      </c>
      <c r="U751" s="19">
        <f>AF751*VLOOKUP($O751,AProperties!$A$8:$I$1007,VLOOKUP(Span,Data!$N$4:$Y$11,Data!$Y$1,FALSE),FALSE)</f>
        <v>1.663903866115134</v>
      </c>
      <c r="V751" s="19">
        <f>AG751*VLOOKUP($O751,AProperties!$A$8:$I$1007,VLOOKUP(Span,Data!$N$4:$Y$11,Data!$Y$1,FALSE),FALSE)</f>
        <v>1.8227153619826293</v>
      </c>
      <c r="W751" s="19">
        <f>AH751*VLOOKUP($O751,AProperties!$A$8:$I$1007,VLOOKUP(Span,Data!$N$4:$Y$11,Data!$Y$1,FALSE),FALSE)</f>
        <v>1.9687576046690072</v>
      </c>
      <c r="X751" s="19">
        <f>AI751*VLOOKUP($O751,AProperties!$A$8:$I$1007,VLOOKUP(Span,Data!$N$4:$Y$11,Data!$Y$1,FALSE),FALSE)</f>
        <v>2.1046904097934744</v>
      </c>
      <c r="Y751" s="19">
        <f>AJ751*VLOOKUP($O751,AProperties!$A$8:$I$1007,VLOOKUP(Span,Data!$N$4:$Y$11,Data!$Y$1,FALSE),FALSE)</f>
        <v>2.2323612915948892</v>
      </c>
      <c r="Z751" s="19">
        <f>AK751*VLOOKUP($O751,AProperties!$A$8:$I$1007,VLOOKUP(Span,Data!$N$4:$Y$11,Data!$Y$1,FALSE),FALSE)</f>
        <v>2.3531154139450492</v>
      </c>
      <c r="AA751" s="19">
        <f>$I751*AA$19^0.5/VLOOKUP($O751,AProperties!$AY$8:$BG$1007,VLOOKUP(Span,Data!$N$4:$Y$11,Data!$Y$1,FALSE),FALSE)</f>
        <v>0.64680001620596828</v>
      </c>
      <c r="AB751" s="19">
        <f>$I751*AB$19^0.5/VLOOKUP($O751,AProperties!$AY$8:$BG$1007,VLOOKUP(Span,Data!$N$4:$Y$11,Data!$Y$1,FALSE),FALSE)</f>
        <v>0.91471335506161811</v>
      </c>
      <c r="AC751" s="19">
        <f>$I751*AC$19^0.5/VLOOKUP($O751,AProperties!$AY$8:$BG$1007,VLOOKUP(Span,Data!$N$4:$Y$11,Data!$Y$1,FALSE),FALSE)</f>
        <v>1.2936000324119366</v>
      </c>
      <c r="AD751" s="19">
        <f>$I751*AD$19^0.5/VLOOKUP($O751,AProperties!$AY$8:$BG$1007,VLOOKUP(Span,Data!$N$4:$Y$11,Data!$Y$1,FALSE),FALSE)</f>
        <v>1.5843300053285128</v>
      </c>
      <c r="AE751" s="19">
        <f>$I751*AE$19^0.5/VLOOKUP($O751,AProperties!$AY$8:$BG$1007,VLOOKUP(Span,Data!$N$4:$Y$11,Data!$Y$1,FALSE),FALSE)</f>
        <v>1.8294267101232362</v>
      </c>
      <c r="AF751" s="19">
        <f>$I751*AF$19^0.5/VLOOKUP($O751,AProperties!$AY$8:$BG$1007,VLOOKUP(Span,Data!$N$4:$Y$11,Data!$Y$1,FALSE),FALSE)</f>
        <v>2.0453612418446792</v>
      </c>
      <c r="AG751" s="19">
        <f>$I751*AG$19^0.5/VLOOKUP($O751,AProperties!$AY$8:$BG$1007,VLOOKUP(Span,Data!$N$4:$Y$11,Data!$Y$1,FALSE),FALSE)</f>
        <v>2.2405809808102206</v>
      </c>
      <c r="AH751" s="19">
        <f>$I751*AH$19^0.5/VLOOKUP($O751,AProperties!$AY$8:$BG$1007,VLOOKUP(Span,Data!$N$4:$Y$11,Data!$Y$1,FALSE),FALSE)</f>
        <v>2.4201040584025666</v>
      </c>
      <c r="AI751" s="19">
        <f>$I751*AI$19^0.5/VLOOKUP($O751,AProperties!$AY$8:$BG$1007,VLOOKUP(Span,Data!$N$4:$Y$11,Data!$Y$1,FALSE),FALSE)</f>
        <v>2.5872000648238731</v>
      </c>
      <c r="AJ751" s="19">
        <f>$I751*AJ$19^0.5/VLOOKUP($O751,AProperties!$AY$8:$BG$1007,VLOOKUP(Span,Data!$N$4:$Y$11,Data!$Y$1,FALSE),FALSE)</f>
        <v>2.7441400651848542</v>
      </c>
      <c r="AK751" s="19">
        <f>$I751*AK$19^0.5/VLOOKUP($O751,AProperties!$AY$8:$BG$1007,VLOOKUP(Span,Data!$N$4:$Y$11,Data!$Y$1,FALSE),FALSE)</f>
        <v>2.8925776081690215</v>
      </c>
      <c r="AL751" s="47">
        <f t="shared" si="97"/>
        <v>0.73199999999999998</v>
      </c>
    </row>
    <row r="752" spans="1:38" x14ac:dyDescent="0.25">
      <c r="A752" s="15">
        <v>0.73299999999999998</v>
      </c>
      <c r="B752" s="116">
        <f>VLOOKUP($A752,APropertiesDimless!$A$7:$I$1007,VLOOKUP(Span,Data!$N$4:$Y$11,Data!$Y$1,FALSE),FALSE)</f>
        <v>0.96137424611094402</v>
      </c>
      <c r="C752" s="6">
        <f t="shared" si="93"/>
        <v>1.213687123055472</v>
      </c>
      <c r="D752" s="116">
        <f>VLOOKUP($A752,AProperties!$AE$8:$AM$1007,VLOOKUP(Span,Data!$N$4:$Y$11,Data!$Y$1,FALSE),FALSE)</f>
        <v>0.83957244038425161</v>
      </c>
      <c r="E752" s="116">
        <f t="shared" si="94"/>
        <v>1.6359840800107415</v>
      </c>
      <c r="F752" s="6">
        <f t="shared" si="98"/>
        <v>2.5778067730825667</v>
      </c>
      <c r="G752" s="9"/>
      <c r="H752" s="15">
        <f t="shared" si="95"/>
        <v>0.73299999999999998</v>
      </c>
      <c r="I752" s="6">
        <f>VLOOKUP(H752,AProperties!$AO$8:$AW$1007,VLOOKUP(Span,Data!$N$4:$Y$11,Data!$Y$1,FALSE),FALSE)^(2/3)</f>
        <v>0.43701489260527038</v>
      </c>
      <c r="J752" s="15">
        <f>$I752*(Slope^0.5)/VLOOKUP($H752,AProperties!$AY$8:$BG$1007,VLOOKUP(Span,Data!$N$4:$Y$11,Data!$Y$1,FALSE),FALSE)</f>
        <v>1.5849483283074466</v>
      </c>
      <c r="K752" s="15">
        <f>$J752*VLOOKUP($H752,AProperties!$A$8:$I$1007,VLOOKUP(Span,Data!$N$4:$Y$11,Data!$Y$1,FALSE),FALSE)</f>
        <v>1.2907010075711813</v>
      </c>
      <c r="L752" s="15">
        <f t="shared" si="99"/>
        <v>1.5849483283074466</v>
      </c>
      <c r="M752" s="15">
        <f t="shared" si="100"/>
        <v>0.73299999999999998</v>
      </c>
      <c r="O752" s="28">
        <f t="shared" si="96"/>
        <v>0.73299999999999998</v>
      </c>
      <c r="P752" s="19">
        <f>AA752*VLOOKUP($O752,AProperties!$A$8:$I$1007,VLOOKUP(Span,Data!$N$4:$Y$11,Data!$Y$1,FALSE),FALSE)</f>
        <v>0.52692647984092034</v>
      </c>
      <c r="Q752" s="19">
        <f>AB752*VLOOKUP($O752,AProperties!$A$8:$I$1007,VLOOKUP(Span,Data!$N$4:$Y$11,Data!$Y$1,FALSE),FALSE)</f>
        <v>0.74518657416454281</v>
      </c>
      <c r="R752" s="19">
        <f>AC752*VLOOKUP($O752,AProperties!$A$8:$I$1007,VLOOKUP(Span,Data!$N$4:$Y$11,Data!$Y$1,FALSE),FALSE)</f>
        <v>1.0538529596818407</v>
      </c>
      <c r="S752" s="19">
        <f>AD752*VLOOKUP($O752,AProperties!$A$8:$I$1007,VLOOKUP(Span,Data!$N$4:$Y$11,Data!$Y$1,FALSE),FALSE)</f>
        <v>1.2907010075711813</v>
      </c>
      <c r="T752" s="19">
        <f>AE752*VLOOKUP($O752,AProperties!$A$8:$I$1007,VLOOKUP(Span,Data!$N$4:$Y$11,Data!$Y$1,FALSE),FALSE)</f>
        <v>1.4903731483290856</v>
      </c>
      <c r="U752" s="19">
        <f>AF752*VLOOKUP($O752,AProperties!$A$8:$I$1007,VLOOKUP(Span,Data!$N$4:$Y$11,Data!$Y$1,FALSE),FALSE)</f>
        <v>1.666287835752106</v>
      </c>
      <c r="V752" s="19">
        <f>AG752*VLOOKUP($O752,AProperties!$A$8:$I$1007,VLOOKUP(Span,Data!$N$4:$Y$11,Data!$Y$1,FALSE),FALSE)</f>
        <v>1.8253268698757834</v>
      </c>
      <c r="W752" s="19">
        <f>AH752*VLOOKUP($O752,AProperties!$A$8:$I$1007,VLOOKUP(Span,Data!$N$4:$Y$11,Data!$Y$1,FALSE),FALSE)</f>
        <v>1.97157835558357</v>
      </c>
      <c r="X752" s="19">
        <f>AI752*VLOOKUP($O752,AProperties!$A$8:$I$1007,VLOOKUP(Span,Data!$N$4:$Y$11,Data!$Y$1,FALSE),FALSE)</f>
        <v>2.1077059193636813</v>
      </c>
      <c r="Y752" s="19">
        <f>AJ752*VLOOKUP($O752,AProperties!$A$8:$I$1007,VLOOKUP(Span,Data!$N$4:$Y$11,Data!$Y$1,FALSE),FALSE)</f>
        <v>2.2355597224936279</v>
      </c>
      <c r="Z752" s="19">
        <f>AK752*VLOOKUP($O752,AProperties!$A$8:$I$1007,VLOOKUP(Span,Data!$N$4:$Y$11,Data!$Y$1,FALSE),FALSE)</f>
        <v>2.3564868561379408</v>
      </c>
      <c r="AA752" s="19">
        <f>$I752*AA$19^0.5/VLOOKUP($O752,AProperties!$AY$8:$BG$1007,VLOOKUP(Span,Data!$N$4:$Y$11,Data!$Y$1,FALSE),FALSE)</f>
        <v>0.64705244550507257</v>
      </c>
      <c r="AB752" s="19">
        <f>$I752*AB$19^0.5/VLOOKUP($O752,AProperties!$AY$8:$BG$1007,VLOOKUP(Span,Data!$N$4:$Y$11,Data!$Y$1,FALSE),FALSE)</f>
        <v>0.91507034399995169</v>
      </c>
      <c r="AC752" s="19">
        <f>$I752*AC$19^0.5/VLOOKUP($O752,AProperties!$AY$8:$BG$1007,VLOOKUP(Span,Data!$N$4:$Y$11,Data!$Y$1,FALSE),FALSE)</f>
        <v>1.2941048910101451</v>
      </c>
      <c r="AD752" s="19">
        <f>$I752*AD$19^0.5/VLOOKUP($O752,AProperties!$AY$8:$BG$1007,VLOOKUP(Span,Data!$N$4:$Y$11,Data!$Y$1,FALSE),FALSE)</f>
        <v>1.5849483283074466</v>
      </c>
      <c r="AE752" s="19">
        <f>$I752*AE$19^0.5/VLOOKUP($O752,AProperties!$AY$8:$BG$1007,VLOOKUP(Span,Data!$N$4:$Y$11,Data!$Y$1,FALSE),FALSE)</f>
        <v>1.8301406879999034</v>
      </c>
      <c r="AF752" s="19">
        <f>$I752*AF$19^0.5/VLOOKUP($O752,AProperties!$AY$8:$BG$1007,VLOOKUP(Span,Data!$N$4:$Y$11,Data!$Y$1,FALSE),FALSE)</f>
        <v>2.0461594933780085</v>
      </c>
      <c r="AG752" s="19">
        <f>$I752*AG$19^0.5/VLOOKUP($O752,AProperties!$AY$8:$BG$1007,VLOOKUP(Span,Data!$N$4:$Y$11,Data!$Y$1,FALSE),FALSE)</f>
        <v>2.2414554215529559</v>
      </c>
      <c r="AH752" s="19">
        <f>$I752*AH$19^0.5/VLOOKUP($O752,AProperties!$AY$8:$BG$1007,VLOOKUP(Span,Data!$N$4:$Y$11,Data!$Y$1,FALSE),FALSE)</f>
        <v>2.4210485623541982</v>
      </c>
      <c r="AI752" s="19">
        <f>$I752*AI$19^0.5/VLOOKUP($O752,AProperties!$AY$8:$BG$1007,VLOOKUP(Span,Data!$N$4:$Y$11,Data!$Y$1,FALSE),FALSE)</f>
        <v>2.5882097820202903</v>
      </c>
      <c r="AJ752" s="19">
        <f>$I752*AJ$19^0.5/VLOOKUP($O752,AProperties!$AY$8:$BG$1007,VLOOKUP(Span,Data!$N$4:$Y$11,Data!$Y$1,FALSE),FALSE)</f>
        <v>2.7452110319998546</v>
      </c>
      <c r="AK752" s="19">
        <f>$I752*AK$19^0.5/VLOOKUP($O752,AProperties!$AY$8:$BG$1007,VLOOKUP(Span,Data!$N$4:$Y$11,Data!$Y$1,FALSE),FALSE)</f>
        <v>2.8937065063136411</v>
      </c>
      <c r="AL752" s="47">
        <f t="shared" si="97"/>
        <v>0.73299999999999998</v>
      </c>
    </row>
    <row r="753" spans="1:38" x14ac:dyDescent="0.25">
      <c r="A753" s="15">
        <v>0.73399999999999999</v>
      </c>
      <c r="B753" s="116">
        <f>VLOOKUP($A753,APropertiesDimless!$A$7:$I$1007,VLOOKUP(Span,Data!$N$4:$Y$11,Data!$Y$1,FALSE),FALSE)</f>
        <v>0.96388512086610878</v>
      </c>
      <c r="C753" s="6">
        <f t="shared" si="93"/>
        <v>1.2159425604330543</v>
      </c>
      <c r="D753" s="116">
        <f>VLOOKUP($A753,AProperties!$AE$8:$AM$1007,VLOOKUP(Span,Data!$N$4:$Y$11,Data!$Y$1,FALSE),FALSE)</f>
        <v>0.8404450604146384</v>
      </c>
      <c r="E753" s="116">
        <f t="shared" si="94"/>
        <v>1.6410614544706668</v>
      </c>
      <c r="F753" s="6">
        <f t="shared" si="98"/>
        <v>2.5838536508148868</v>
      </c>
      <c r="G753" s="9"/>
      <c r="H753" s="15">
        <f t="shared" si="95"/>
        <v>0.73399999999999999</v>
      </c>
      <c r="I753" s="6">
        <f>VLOOKUP(H753,AProperties!$AO$8:$AW$1007,VLOOKUP(Span,Data!$N$4:$Y$11,Data!$Y$1,FALSE),FALSE)^(2/3)</f>
        <v>0.4370793247151411</v>
      </c>
      <c r="J753" s="15">
        <f>$I753*(Slope^0.5)/VLOOKUP($H753,AProperties!$AY$8:$BG$1007,VLOOKUP(Span,Data!$N$4:$Y$11,Data!$Y$1,FALSE),FALSE)</f>
        <v>1.5855634911417456</v>
      </c>
      <c r="K753" s="15">
        <f>$J753*VLOOKUP($H753,AProperties!$A$8:$I$1007,VLOOKUP(Span,Data!$N$4:$Y$11,Data!$Y$1,FALSE),FALSE)</f>
        <v>1.2925439915584125</v>
      </c>
      <c r="L753" s="15">
        <f t="shared" si="99"/>
        <v>1.5855634911417456</v>
      </c>
      <c r="M753" s="15">
        <f t="shared" si="100"/>
        <v>0.73399999999999999</v>
      </c>
      <c r="O753" s="28">
        <f t="shared" si="96"/>
        <v>0.73399999999999999</v>
      </c>
      <c r="P753" s="19">
        <f>AA753*VLOOKUP($O753,AProperties!$A$8:$I$1007,VLOOKUP(Span,Data!$N$4:$Y$11,Data!$Y$1,FALSE),FALSE)</f>
        <v>0.52767887490305965</v>
      </c>
      <c r="Q753" s="19">
        <f>AB753*VLOOKUP($O753,AProperties!$A$8:$I$1007,VLOOKUP(Span,Data!$N$4:$Y$11,Data!$Y$1,FALSE),FALSE)</f>
        <v>0.74625062146568277</v>
      </c>
      <c r="R753" s="19">
        <f>AC753*VLOOKUP($O753,AProperties!$A$8:$I$1007,VLOOKUP(Span,Data!$N$4:$Y$11,Data!$Y$1,FALSE),FALSE)</f>
        <v>1.0553577498061193</v>
      </c>
      <c r="S753" s="19">
        <f>AD753*VLOOKUP($O753,AProperties!$A$8:$I$1007,VLOOKUP(Span,Data!$N$4:$Y$11,Data!$Y$1,FALSE),FALSE)</f>
        <v>1.2925439915584125</v>
      </c>
      <c r="T753" s="19">
        <f>AE753*VLOOKUP($O753,AProperties!$A$8:$I$1007,VLOOKUP(Span,Data!$N$4:$Y$11,Data!$Y$1,FALSE),FALSE)</f>
        <v>1.4925012429313655</v>
      </c>
      <c r="U753" s="19">
        <f>AF753*VLOOKUP($O753,AProperties!$A$8:$I$1007,VLOOKUP(Span,Data!$N$4:$Y$11,Data!$Y$1,FALSE),FALSE)</f>
        <v>1.6686671178487305</v>
      </c>
      <c r="V753" s="19">
        <f>AG753*VLOOKUP($O753,AProperties!$A$8:$I$1007,VLOOKUP(Span,Data!$N$4:$Y$11,Data!$Y$1,FALSE),FALSE)</f>
        <v>1.8279332428257622</v>
      </c>
      <c r="W753" s="19">
        <f>AH753*VLOOKUP($O753,AProperties!$A$8:$I$1007,VLOOKUP(Span,Data!$N$4:$Y$11,Data!$Y$1,FALSE),FALSE)</f>
        <v>1.974393560125596</v>
      </c>
      <c r="X753" s="19">
        <f>AI753*VLOOKUP($O753,AProperties!$A$8:$I$1007,VLOOKUP(Span,Data!$N$4:$Y$11,Data!$Y$1,FALSE),FALSE)</f>
        <v>2.1107154996122386</v>
      </c>
      <c r="Y753" s="19">
        <f>AJ753*VLOOKUP($O753,AProperties!$A$8:$I$1007,VLOOKUP(Span,Data!$N$4:$Y$11,Data!$Y$1,FALSE),FALSE)</f>
        <v>2.2387518643970483</v>
      </c>
      <c r="Z753" s="19">
        <f>AK753*VLOOKUP($O753,AProperties!$A$8:$I$1007,VLOOKUP(Span,Data!$N$4:$Y$11,Data!$Y$1,FALSE),FALSE)</f>
        <v>2.3598516691476985</v>
      </c>
      <c r="AA753" s="19">
        <f>$I753*AA$19^0.5/VLOOKUP($O753,AProperties!$AY$8:$BG$1007,VLOOKUP(Span,Data!$N$4:$Y$11,Data!$Y$1,FALSE),FALSE)</f>
        <v>0.64730358468053206</v>
      </c>
      <c r="AB753" s="19">
        <f>$I753*AB$19^0.5/VLOOKUP($O753,AProperties!$AY$8:$BG$1007,VLOOKUP(Span,Data!$N$4:$Y$11,Data!$Y$1,FALSE),FALSE)</f>
        <v>0.91542550842792958</v>
      </c>
      <c r="AC753" s="19">
        <f>$I753*AC$19^0.5/VLOOKUP($O753,AProperties!$AY$8:$BG$1007,VLOOKUP(Span,Data!$N$4:$Y$11,Data!$Y$1,FALSE),FALSE)</f>
        <v>1.2946071693610641</v>
      </c>
      <c r="AD753" s="19">
        <f>$I753*AD$19^0.5/VLOOKUP($O753,AProperties!$AY$8:$BG$1007,VLOOKUP(Span,Data!$N$4:$Y$11,Data!$Y$1,FALSE),FALSE)</f>
        <v>1.5855634911417456</v>
      </c>
      <c r="AE753" s="19">
        <f>$I753*AE$19^0.5/VLOOKUP($O753,AProperties!$AY$8:$BG$1007,VLOOKUP(Span,Data!$N$4:$Y$11,Data!$Y$1,FALSE),FALSE)</f>
        <v>1.8308510168558592</v>
      </c>
      <c r="AF753" s="19">
        <f>$I753*AF$19^0.5/VLOOKUP($O753,AProperties!$AY$8:$BG$1007,VLOOKUP(Span,Data!$N$4:$Y$11,Data!$Y$1,FALSE),FALSE)</f>
        <v>2.0469536651821572</v>
      </c>
      <c r="AG753" s="19">
        <f>$I753*AG$19^0.5/VLOOKUP($O753,AProperties!$AY$8:$BG$1007,VLOOKUP(Span,Data!$N$4:$Y$11,Data!$Y$1,FALSE),FALSE)</f>
        <v>2.2423253931762894</v>
      </c>
      <c r="AH753" s="19">
        <f>$I753*AH$19^0.5/VLOOKUP($O753,AProperties!$AY$8:$BG$1007,VLOOKUP(Span,Data!$N$4:$Y$11,Data!$Y$1,FALSE),FALSE)</f>
        <v>2.4219882391051644</v>
      </c>
      <c r="AI753" s="19">
        <f>$I753*AI$19^0.5/VLOOKUP($O753,AProperties!$AY$8:$BG$1007,VLOOKUP(Span,Data!$N$4:$Y$11,Data!$Y$1,FALSE),FALSE)</f>
        <v>2.5892143387221283</v>
      </c>
      <c r="AJ753" s="19">
        <f>$I753*AJ$19^0.5/VLOOKUP($O753,AProperties!$AY$8:$BG$1007,VLOOKUP(Span,Data!$N$4:$Y$11,Data!$Y$1,FALSE),FALSE)</f>
        <v>2.7462765252837888</v>
      </c>
      <c r="AK753" s="19">
        <f>$I753*AK$19^0.5/VLOOKUP($O753,AProperties!$AY$8:$BG$1007,VLOOKUP(Span,Data!$N$4:$Y$11,Data!$Y$1,FALSE),FALSE)</f>
        <v>2.8948296348499225</v>
      </c>
      <c r="AL753" s="47">
        <f t="shared" si="97"/>
        <v>0.73399999999999999</v>
      </c>
    </row>
    <row r="754" spans="1:38" x14ac:dyDescent="0.25">
      <c r="A754" s="15">
        <v>0.73499999999999999</v>
      </c>
      <c r="B754" s="116">
        <f>VLOOKUP($A754,APropertiesDimless!$A$7:$I$1007,VLOOKUP(Span,Data!$N$4:$Y$11,Data!$Y$1,FALSE),FALSE)</f>
        <v>0.9664069467898635</v>
      </c>
      <c r="C754" s="6">
        <f t="shared" si="93"/>
        <v>1.2182034733949316</v>
      </c>
      <c r="D754" s="116">
        <f>VLOOKUP($A754,AProperties!$AE$8:$AM$1007,VLOOKUP(Span,Data!$N$4:$Y$11,Data!$Y$1,FALSE),FALSE)</f>
        <v>0.84131630876173247</v>
      </c>
      <c r="E754" s="116">
        <f t="shared" si="94"/>
        <v>1.6461617271803435</v>
      </c>
      <c r="F754" s="6">
        <f t="shared" si="98"/>
        <v>2.5899135853830422</v>
      </c>
      <c r="G754" s="9"/>
      <c r="H754" s="15">
        <f t="shared" si="95"/>
        <v>0.73499999999999999</v>
      </c>
      <c r="I754" s="6">
        <f>VLOOKUP(H754,AProperties!$AO$8:$AW$1007,VLOOKUP(Span,Data!$N$4:$Y$11,Data!$Y$1,FALSE),FALSE)^(2/3)</f>
        <v>0.43714279698926067</v>
      </c>
      <c r="J754" s="15">
        <f>$I754*(Slope^0.5)/VLOOKUP($H754,AProperties!$AY$8:$BG$1007,VLOOKUP(Span,Data!$N$4:$Y$11,Data!$Y$1,FALSE),FALSE)</f>
        <v>1.5861754886304813</v>
      </c>
      <c r="K754" s="15">
        <f>$J754*VLOOKUP($H754,AProperties!$A$8:$I$1007,VLOOKUP(Span,Data!$N$4:$Y$11,Data!$Y$1,FALSE),FALSE)</f>
        <v>1.294383323479273</v>
      </c>
      <c r="L754" s="15">
        <f t="shared" si="99"/>
        <v>1.5861754886304813</v>
      </c>
      <c r="M754" s="15">
        <f t="shared" si="100"/>
        <v>0.73499999999999999</v>
      </c>
      <c r="O754" s="28">
        <f t="shared" si="96"/>
        <v>0.73499999999999999</v>
      </c>
      <c r="P754" s="19">
        <f>AA754*VLOOKUP($O754,AProperties!$A$8:$I$1007,VLOOKUP(Span,Data!$N$4:$Y$11,Data!$Y$1,FALSE),FALSE)</f>
        <v>0.5284297790153466</v>
      </c>
      <c r="Q754" s="19">
        <f>AB754*VLOOKUP($O754,AProperties!$A$8:$I$1007,VLOOKUP(Span,Data!$N$4:$Y$11,Data!$Y$1,FALSE),FALSE)</f>
        <v>0.74731256024532089</v>
      </c>
      <c r="R754" s="19">
        <f>AC754*VLOOKUP($O754,AProperties!$A$8:$I$1007,VLOOKUP(Span,Data!$N$4:$Y$11,Data!$Y$1,FALSE),FALSE)</f>
        <v>1.0568595580306932</v>
      </c>
      <c r="S754" s="19">
        <f>AD754*VLOOKUP($O754,AProperties!$A$8:$I$1007,VLOOKUP(Span,Data!$N$4:$Y$11,Data!$Y$1,FALSE),FALSE)</f>
        <v>1.294383323479273</v>
      </c>
      <c r="T754" s="19">
        <f>AE754*VLOOKUP($O754,AProperties!$A$8:$I$1007,VLOOKUP(Span,Data!$N$4:$Y$11,Data!$Y$1,FALSE),FALSE)</f>
        <v>1.4946251204906418</v>
      </c>
      <c r="U754" s="19">
        <f>AF754*VLOOKUP($O754,AProperties!$A$8:$I$1007,VLOOKUP(Span,Data!$N$4:$Y$11,Data!$Y$1,FALSE),FALSE)</f>
        <v>1.6710416851479442</v>
      </c>
      <c r="V754" s="19">
        <f>AG754*VLOOKUP($O754,AProperties!$A$8:$I$1007,VLOOKUP(Span,Data!$N$4:$Y$11,Data!$Y$1,FALSE),FALSE)</f>
        <v>1.830534450973949</v>
      </c>
      <c r="W754" s="19">
        <f>AH754*VLOOKUP($O754,AProperties!$A$8:$I$1007,VLOOKUP(Span,Data!$N$4:$Y$11,Data!$Y$1,FALSE),FALSE)</f>
        <v>1.9772031860440935</v>
      </c>
      <c r="X754" s="19">
        <f>AI754*VLOOKUP($O754,AProperties!$A$8:$I$1007,VLOOKUP(Span,Data!$N$4:$Y$11,Data!$Y$1,FALSE),FALSE)</f>
        <v>2.1137191160613864</v>
      </c>
      <c r="Y754" s="19">
        <f>AJ754*VLOOKUP($O754,AProperties!$A$8:$I$1007,VLOOKUP(Span,Data!$N$4:$Y$11,Data!$Y$1,FALSE),FALSE)</f>
        <v>2.2419376807359623</v>
      </c>
      <c r="Z754" s="19">
        <f>AK754*VLOOKUP($O754,AProperties!$A$8:$I$1007,VLOOKUP(Span,Data!$N$4:$Y$11,Data!$Y$1,FALSE),FALSE)</f>
        <v>2.3632098144270142</v>
      </c>
      <c r="AA754" s="19">
        <f>$I754*AA$19^0.5/VLOOKUP($O754,AProperties!$AY$8:$BG$1007,VLOOKUP(Span,Data!$N$4:$Y$11,Data!$Y$1,FALSE),FALSE)</f>
        <v>0.64755343160907664</v>
      </c>
      <c r="AB754" s="19">
        <f>$I754*AB$19^0.5/VLOOKUP($O754,AProperties!$AY$8:$BG$1007,VLOOKUP(Span,Data!$N$4:$Y$11,Data!$Y$1,FALSE),FALSE)</f>
        <v>0.91577884534279475</v>
      </c>
      <c r="AC754" s="19">
        <f>$I754*AC$19^0.5/VLOOKUP($O754,AProperties!$AY$8:$BG$1007,VLOOKUP(Span,Data!$N$4:$Y$11,Data!$Y$1,FALSE),FALSE)</f>
        <v>1.2951068632181533</v>
      </c>
      <c r="AD754" s="19">
        <f>$I754*AD$19^0.5/VLOOKUP($O754,AProperties!$AY$8:$BG$1007,VLOOKUP(Span,Data!$N$4:$Y$11,Data!$Y$1,FALSE),FALSE)</f>
        <v>1.5861754886304813</v>
      </c>
      <c r="AE754" s="19">
        <f>$I754*AE$19^0.5/VLOOKUP($O754,AProperties!$AY$8:$BG$1007,VLOOKUP(Span,Data!$N$4:$Y$11,Data!$Y$1,FALSE),FALSE)</f>
        <v>1.8315576906855895</v>
      </c>
      <c r="AF754" s="19">
        <f>$I754*AF$19^0.5/VLOOKUP($O754,AProperties!$AY$8:$BG$1007,VLOOKUP(Span,Data!$N$4:$Y$11,Data!$Y$1,FALSE),FALSE)</f>
        <v>2.0477437505427556</v>
      </c>
      <c r="AG754" s="19">
        <f>$I754*AG$19^0.5/VLOOKUP($O754,AProperties!$AY$8:$BG$1007,VLOOKUP(Span,Data!$N$4:$Y$11,Data!$Y$1,FALSE),FALSE)</f>
        <v>2.2431908883249978</v>
      </c>
      <c r="AH754" s="19">
        <f>$I754*AH$19^0.5/VLOOKUP($O754,AProperties!$AY$8:$BG$1007,VLOOKUP(Span,Data!$N$4:$Y$11,Data!$Y$1,FALSE),FALSE)</f>
        <v>2.4229230807109161</v>
      </c>
      <c r="AI754" s="19">
        <f>$I754*AI$19^0.5/VLOOKUP($O754,AProperties!$AY$8:$BG$1007,VLOOKUP(Span,Data!$N$4:$Y$11,Data!$Y$1,FALSE),FALSE)</f>
        <v>2.5902137264363065</v>
      </c>
      <c r="AJ754" s="19">
        <f>$I754*AJ$19^0.5/VLOOKUP($O754,AProperties!$AY$8:$BG$1007,VLOOKUP(Span,Data!$N$4:$Y$11,Data!$Y$1,FALSE),FALSE)</f>
        <v>2.7473365360283841</v>
      </c>
      <c r="AK754" s="19">
        <f>$I754*AK$19^0.5/VLOOKUP($O754,AProperties!$AY$8:$BG$1007,VLOOKUP(Span,Data!$N$4:$Y$11,Data!$Y$1,FALSE),FALSE)</f>
        <v>2.8959469842823129</v>
      </c>
      <c r="AL754" s="47">
        <f t="shared" si="97"/>
        <v>0.73499999999999999</v>
      </c>
    </row>
    <row r="755" spans="1:38" x14ac:dyDescent="0.25">
      <c r="A755" s="15">
        <v>0.73599999999999999</v>
      </c>
      <c r="B755" s="116">
        <f>VLOOKUP($A755,APropertiesDimless!$A$7:$I$1007,VLOOKUP(Span,Data!$N$4:$Y$11,Data!$Y$1,FALSE),FALSE)</f>
        <v>0.96893982930621958</v>
      </c>
      <c r="C755" s="6">
        <f t="shared" si="93"/>
        <v>1.2204699146531097</v>
      </c>
      <c r="D755" s="116">
        <f>VLOOKUP($A755,AProperties!$AE$8:$AM$1007,VLOOKUP(Span,Data!$N$4:$Y$11,Data!$Y$1,FALSE),FALSE)</f>
        <v>0.84218618124806888</v>
      </c>
      <c r="E755" s="116">
        <f t="shared" si="94"/>
        <v>1.6512850627747018</v>
      </c>
      <c r="F755" s="6">
        <f t="shared" si="98"/>
        <v>2.5959866802759941</v>
      </c>
      <c r="G755" s="9"/>
      <c r="H755" s="15">
        <f t="shared" si="95"/>
        <v>0.73599999999999999</v>
      </c>
      <c r="I755" s="6">
        <f>VLOOKUP(H755,AProperties!$AO$8:$AW$1007,VLOOKUP(Span,Data!$N$4:$Y$11,Data!$Y$1,FALSE),FALSE)^(2/3)</f>
        <v>0.43720530796146617</v>
      </c>
      <c r="J755" s="15">
        <f>$I755*(Slope^0.5)/VLOOKUP($H755,AProperties!$AY$8:$BG$1007,VLOOKUP(Span,Data!$N$4:$Y$11,Data!$Y$1,FALSE),FALSE)</f>
        <v>1.5867843155130237</v>
      </c>
      <c r="K755" s="15">
        <f>$J755*VLOOKUP($H755,AProperties!$A$8:$I$1007,VLOOKUP(Span,Data!$N$4:$Y$11,Data!$Y$1,FALSE),FALSE)</f>
        <v>1.2962189821392651</v>
      </c>
      <c r="L755" s="15">
        <f t="shared" si="99"/>
        <v>1.5867843155130237</v>
      </c>
      <c r="M755" s="15">
        <f t="shared" si="100"/>
        <v>0.73599999999999999</v>
      </c>
      <c r="O755" s="28">
        <f t="shared" si="96"/>
        <v>0.73599999999999999</v>
      </c>
      <c r="P755" s="19">
        <f>AA755*VLOOKUP($O755,AProperties!$A$8:$I$1007,VLOOKUP(Span,Data!$N$4:$Y$11,Data!$Y$1,FALSE),FALSE)</f>
        <v>0.52917918352516358</v>
      </c>
      <c r="Q755" s="19">
        <f>AB755*VLOOKUP($O755,AProperties!$A$8:$I$1007,VLOOKUP(Span,Data!$N$4:$Y$11,Data!$Y$1,FALSE),FALSE)</f>
        <v>0.74837237826680747</v>
      </c>
      <c r="R755" s="19">
        <f>AC755*VLOOKUP($O755,AProperties!$A$8:$I$1007,VLOOKUP(Span,Data!$N$4:$Y$11,Data!$Y$1,FALSE),FALSE)</f>
        <v>1.0583583670503272</v>
      </c>
      <c r="S755" s="19">
        <f>AD755*VLOOKUP($O755,AProperties!$A$8:$I$1007,VLOOKUP(Span,Data!$N$4:$Y$11,Data!$Y$1,FALSE),FALSE)</f>
        <v>1.2962189821392651</v>
      </c>
      <c r="T755" s="19">
        <f>AE755*VLOOKUP($O755,AProperties!$A$8:$I$1007,VLOOKUP(Span,Data!$N$4:$Y$11,Data!$Y$1,FALSE),FALSE)</f>
        <v>1.4967447565336149</v>
      </c>
      <c r="U755" s="19">
        <f>AF755*VLOOKUP($O755,AProperties!$A$8:$I$1007,VLOOKUP(Span,Data!$N$4:$Y$11,Data!$Y$1,FALSE),FALSE)</f>
        <v>1.6734115102877676</v>
      </c>
      <c r="V755" s="19">
        <f>AG755*VLOOKUP($O755,AProperties!$A$8:$I$1007,VLOOKUP(Span,Data!$N$4:$Y$11,Data!$Y$1,FALSE),FALSE)</f>
        <v>1.8331304643467976</v>
      </c>
      <c r="W755" s="19">
        <f>AH755*VLOOKUP($O755,AProperties!$A$8:$I$1007,VLOOKUP(Span,Data!$N$4:$Y$11,Data!$Y$1,FALSE),FALSE)</f>
        <v>1.9800072009639318</v>
      </c>
      <c r="X755" s="19">
        <f>AI755*VLOOKUP($O755,AProperties!$A$8:$I$1007,VLOOKUP(Span,Data!$N$4:$Y$11,Data!$Y$1,FALSE),FALSE)</f>
        <v>2.1167167341006543</v>
      </c>
      <c r="Y755" s="19">
        <f>AJ755*VLOOKUP($O755,AProperties!$A$8:$I$1007,VLOOKUP(Span,Data!$N$4:$Y$11,Data!$Y$1,FALSE),FALSE)</f>
        <v>2.2451171348004224</v>
      </c>
      <c r="Z755" s="19">
        <f>AK755*VLOOKUP($O755,AProperties!$A$8:$I$1007,VLOOKUP(Span,Data!$N$4:$Y$11,Data!$Y$1,FALSE),FALSE)</f>
        <v>2.3665612532802052</v>
      </c>
      <c r="AA755" s="19">
        <f>$I755*AA$19^0.5/VLOOKUP($O755,AProperties!$AY$8:$BG$1007,VLOOKUP(Span,Data!$N$4:$Y$11,Data!$Y$1,FALSE),FALSE)</f>
        <v>0.64780198414306289</v>
      </c>
      <c r="AB755" s="19">
        <f>$I755*AB$19^0.5/VLOOKUP($O755,AProperties!$AY$8:$BG$1007,VLOOKUP(Span,Data!$N$4:$Y$11,Data!$Y$1,FALSE),FALSE)</f>
        <v>0.91613035170732038</v>
      </c>
      <c r="AC755" s="19">
        <f>$I755*AC$19^0.5/VLOOKUP($O755,AProperties!$AY$8:$BG$1007,VLOOKUP(Span,Data!$N$4:$Y$11,Data!$Y$1,FALSE),FALSE)</f>
        <v>1.2956039682861258</v>
      </c>
      <c r="AD755" s="19">
        <f>$I755*AD$19^0.5/VLOOKUP($O755,AProperties!$AY$8:$BG$1007,VLOOKUP(Span,Data!$N$4:$Y$11,Data!$Y$1,FALSE),FALSE)</f>
        <v>1.5867843155130237</v>
      </c>
      <c r="AE755" s="19">
        <f>$I755*AE$19^0.5/VLOOKUP($O755,AProperties!$AY$8:$BG$1007,VLOOKUP(Span,Data!$N$4:$Y$11,Data!$Y$1,FALSE),FALSE)</f>
        <v>1.8322607034146408</v>
      </c>
      <c r="AF755" s="19">
        <f>$I755*AF$19^0.5/VLOOKUP($O755,AProperties!$AY$8:$BG$1007,VLOOKUP(Span,Data!$N$4:$Y$11,Data!$Y$1,FALSE),FALSE)</f>
        <v>2.0485297426683586</v>
      </c>
      <c r="AG755" s="19">
        <f>$I755*AG$19^0.5/VLOOKUP($O755,AProperties!$AY$8:$BG$1007,VLOOKUP(Span,Data!$N$4:$Y$11,Data!$Y$1,FALSE),FALSE)</f>
        <v>2.2440518995594267</v>
      </c>
      <c r="AH755" s="19">
        <f>$I755*AH$19^0.5/VLOOKUP($O755,AProperties!$AY$8:$BG$1007,VLOOKUP(Span,Data!$N$4:$Y$11,Data!$Y$1,FALSE),FALSE)</f>
        <v>2.4238530791357076</v>
      </c>
      <c r="AI755" s="19">
        <f>$I755*AI$19^0.5/VLOOKUP($O755,AProperties!$AY$8:$BG$1007,VLOOKUP(Span,Data!$N$4:$Y$11,Data!$Y$1,FALSE),FALSE)</f>
        <v>2.5912079365722516</v>
      </c>
      <c r="AJ755" s="19">
        <f>$I755*AJ$19^0.5/VLOOKUP($O755,AProperties!$AY$8:$BG$1007,VLOOKUP(Span,Data!$N$4:$Y$11,Data!$Y$1,FALSE),FALSE)</f>
        <v>2.748391055121961</v>
      </c>
      <c r="AK755" s="19">
        <f>$I755*AK$19^0.5/VLOOKUP($O755,AProperties!$AY$8:$BG$1007,VLOOKUP(Span,Data!$N$4:$Y$11,Data!$Y$1,FALSE),FALSE)</f>
        <v>2.8970585450062591</v>
      </c>
      <c r="AL755" s="47">
        <f t="shared" si="97"/>
        <v>0.73599999999999999</v>
      </c>
    </row>
    <row r="756" spans="1:38" x14ac:dyDescent="0.25">
      <c r="A756" s="15">
        <v>0.73699999999999999</v>
      </c>
      <c r="B756" s="116">
        <f>VLOOKUP($A756,APropertiesDimless!$A$7:$I$1007,VLOOKUP(Span,Data!$N$4:$Y$11,Data!$Y$1,FALSE),FALSE)</f>
        <v>0.97148387524336033</v>
      </c>
      <c r="C756" s="6">
        <f t="shared" si="93"/>
        <v>1.2227419376216802</v>
      </c>
      <c r="D756" s="116">
        <f>VLOOKUP($A756,AProperties!$AE$8:$AM$1007,VLOOKUP(Span,Data!$N$4:$Y$11,Data!$Y$1,FALSE),FALSE)</f>
        <v>0.84305467367633002</v>
      </c>
      <c r="E756" s="116">
        <f t="shared" si="94"/>
        <v>1.6564316280729787</v>
      </c>
      <c r="F756" s="6">
        <f t="shared" si="98"/>
        <v>2.6020730403980719</v>
      </c>
      <c r="G756" s="9"/>
      <c r="H756" s="15">
        <f t="shared" si="95"/>
        <v>0.73699999999999999</v>
      </c>
      <c r="I756" s="6">
        <f>VLOOKUP(H756,AProperties!$AO$8:$AW$1007,VLOOKUP(Span,Data!$N$4:$Y$11,Data!$Y$1,FALSE),FALSE)^(2/3)</f>
        <v>0.43726685614489025</v>
      </c>
      <c r="J756" s="15">
        <f>$I756*(Slope^0.5)/VLOOKUP($H756,AProperties!$AY$8:$BG$1007,VLOOKUP(Span,Data!$N$4:$Y$11,Data!$Y$1,FALSE),FALSE)</f>
        <v>1.5873899664684346</v>
      </c>
      <c r="K756" s="15">
        <f>$J756*VLOOKUP($H756,AProperties!$A$8:$I$1007,VLOOKUP(Span,Data!$N$4:$Y$11,Data!$Y$1,FALSE),FALSE)</f>
        <v>1.298050946261734</v>
      </c>
      <c r="L756" s="15">
        <f t="shared" si="99"/>
        <v>1.5873899664684346</v>
      </c>
      <c r="M756" s="15">
        <f t="shared" si="100"/>
        <v>0.73699999999999999</v>
      </c>
      <c r="O756" s="28">
        <f t="shared" si="96"/>
        <v>0.73699999999999999</v>
      </c>
      <c r="P756" s="19">
        <f>AA756*VLOOKUP($O756,AProperties!$A$8:$I$1007,VLOOKUP(Span,Data!$N$4:$Y$11,Data!$Y$1,FALSE),FALSE)</f>
        <v>0.52992707974635256</v>
      </c>
      <c r="Q756" s="19">
        <f>AB756*VLOOKUP($O756,AProperties!$A$8:$I$1007,VLOOKUP(Span,Data!$N$4:$Y$11,Data!$Y$1,FALSE),FALSE)</f>
        <v>0.74943006324606065</v>
      </c>
      <c r="R756" s="19">
        <f>AC756*VLOOKUP($O756,AProperties!$A$8:$I$1007,VLOOKUP(Span,Data!$N$4:$Y$11,Data!$Y$1,FALSE),FALSE)</f>
        <v>1.0598541594927051</v>
      </c>
      <c r="S756" s="19">
        <f>AD756*VLOOKUP($O756,AProperties!$A$8:$I$1007,VLOOKUP(Span,Data!$N$4:$Y$11,Data!$Y$1,FALSE),FALSE)</f>
        <v>1.298050946261734</v>
      </c>
      <c r="T756" s="19">
        <f>AE756*VLOOKUP($O756,AProperties!$A$8:$I$1007,VLOOKUP(Span,Data!$N$4:$Y$11,Data!$Y$1,FALSE),FALSE)</f>
        <v>1.4988601264921213</v>
      </c>
      <c r="U756" s="19">
        <f>AF756*VLOOKUP($O756,AProperties!$A$8:$I$1007,VLOOKUP(Span,Data!$N$4:$Y$11,Data!$Y$1,FALSE),FALSE)</f>
        <v>1.675776565800158</v>
      </c>
      <c r="V756" s="19">
        <f>AG756*VLOOKUP($O756,AProperties!$A$8:$I$1007,VLOOKUP(Span,Data!$N$4:$Y$11,Data!$Y$1,FALSE),FALSE)</f>
        <v>1.8357212528545739</v>
      </c>
      <c r="W756" s="19">
        <f>AH756*VLOOKUP($O756,AProperties!$A$8:$I$1007,VLOOKUP(Span,Data!$N$4:$Y$11,Data!$Y$1,FALSE),FALSE)</f>
        <v>1.9828055723844842</v>
      </c>
      <c r="X756" s="19">
        <f>AI756*VLOOKUP($O756,AProperties!$A$8:$I$1007,VLOOKUP(Span,Data!$N$4:$Y$11,Data!$Y$1,FALSE),FALSE)</f>
        <v>2.1197083189854102</v>
      </c>
      <c r="Y756" s="19">
        <f>AJ756*VLOOKUP($O756,AProperties!$A$8:$I$1007,VLOOKUP(Span,Data!$N$4:$Y$11,Data!$Y$1,FALSE),FALSE)</f>
        <v>2.2482901897381815</v>
      </c>
      <c r="Z756" s="19">
        <f>AK756*VLOOKUP($O756,AProperties!$A$8:$I$1007,VLOOKUP(Span,Data!$N$4:$Y$11,Data!$Y$1,FALSE),FALSE)</f>
        <v>2.3699059468615933</v>
      </c>
      <c r="AA756" s="19">
        <f>$I756*AA$19^0.5/VLOOKUP($O756,AProperties!$AY$8:$BG$1007,VLOOKUP(Span,Data!$N$4:$Y$11,Data!$Y$1,FALSE),FALSE)</f>
        <v>0.64804924011022724</v>
      </c>
      <c r="AB756" s="19">
        <f>$I756*AB$19^0.5/VLOOKUP($O756,AProperties!$AY$8:$BG$1007,VLOOKUP(Span,Data!$N$4:$Y$11,Data!$Y$1,FALSE),FALSE)</f>
        <v>0.91648002444946186</v>
      </c>
      <c r="AC756" s="19">
        <f>$I756*AC$19^0.5/VLOOKUP($O756,AProperties!$AY$8:$BG$1007,VLOOKUP(Span,Data!$N$4:$Y$11,Data!$Y$1,FALSE),FALSE)</f>
        <v>1.2960984802204545</v>
      </c>
      <c r="AD756" s="19">
        <f>$I756*AD$19^0.5/VLOOKUP($O756,AProperties!$AY$8:$BG$1007,VLOOKUP(Span,Data!$N$4:$Y$11,Data!$Y$1,FALSE),FALSE)</f>
        <v>1.5873899664684346</v>
      </c>
      <c r="AE756" s="19">
        <f>$I756*AE$19^0.5/VLOOKUP($O756,AProperties!$AY$8:$BG$1007,VLOOKUP(Span,Data!$N$4:$Y$11,Data!$Y$1,FALSE),FALSE)</f>
        <v>1.8329600488989237</v>
      </c>
      <c r="AF756" s="19">
        <f>$I756*AF$19^0.5/VLOOKUP($O756,AProperties!$AY$8:$BG$1007,VLOOKUP(Span,Data!$N$4:$Y$11,Data!$Y$1,FALSE),FALSE)</f>
        <v>2.0493116346896656</v>
      </c>
      <c r="AG756" s="19">
        <f>$I756*AG$19^0.5/VLOOKUP($O756,AProperties!$AY$8:$BG$1007,VLOOKUP(Span,Data!$N$4:$Y$11,Data!$Y$1,FALSE),FALSE)</f>
        <v>2.2449084193546329</v>
      </c>
      <c r="AH756" s="19">
        <f>$I756*AH$19^0.5/VLOOKUP($O756,AProperties!$AY$8:$BG$1007,VLOOKUP(Span,Data!$N$4:$Y$11,Data!$Y$1,FALSE),FALSE)</f>
        <v>2.4247782262516719</v>
      </c>
      <c r="AI756" s="19">
        <f>$I756*AI$19^0.5/VLOOKUP($O756,AProperties!$AY$8:$BG$1007,VLOOKUP(Span,Data!$N$4:$Y$11,Data!$Y$1,FALSE),FALSE)</f>
        <v>2.592196960440909</v>
      </c>
      <c r="AJ756" s="19">
        <f>$I756*AJ$19^0.5/VLOOKUP($O756,AProperties!$AY$8:$BG$1007,VLOOKUP(Span,Data!$N$4:$Y$11,Data!$Y$1,FALSE),FALSE)</f>
        <v>2.749440073348385</v>
      </c>
      <c r="AK756" s="19">
        <f>$I756*AK$19^0.5/VLOOKUP($O756,AProperties!$AY$8:$BG$1007,VLOOKUP(Span,Data!$N$4:$Y$11,Data!$Y$1,FALSE),FALSE)</f>
        <v>2.8981643073071033</v>
      </c>
      <c r="AL756" s="47">
        <f t="shared" si="97"/>
        <v>0.73699999999999999</v>
      </c>
    </row>
    <row r="757" spans="1:38" x14ac:dyDescent="0.25">
      <c r="A757" s="15">
        <v>0.73799999999999999</v>
      </c>
      <c r="B757" s="116">
        <f>VLOOKUP($A757,APropertiesDimless!$A$7:$I$1007,VLOOKUP(Span,Data!$N$4:$Y$11,Data!$Y$1,FALSE),FALSE)</f>
        <v>0.97403919285779172</v>
      </c>
      <c r="C757" s="6">
        <f t="shared" si="93"/>
        <v>1.2250195964288959</v>
      </c>
      <c r="D757" s="116">
        <f>VLOOKUP($A757,AProperties!$AE$8:$AM$1007,VLOOKUP(Span,Data!$N$4:$Y$11,Data!$Y$1,FALSE),FALSE)</f>
        <v>0.84392178182915745</v>
      </c>
      <c r="E757" s="116">
        <f t="shared" si="94"/>
        <v>1.6616015921170402</v>
      </c>
      <c r="F757" s="6">
        <f t="shared" si="98"/>
        <v>2.6081727720923373</v>
      </c>
      <c r="G757" s="9"/>
      <c r="H757" s="15">
        <f t="shared" si="95"/>
        <v>0.73799999999999999</v>
      </c>
      <c r="I757" s="6">
        <f>VLOOKUP(H757,AProperties!$AO$8:$AW$1007,VLOOKUP(Span,Data!$N$4:$Y$11,Data!$Y$1,FALSE),FALSE)^(2/3)</f>
        <v>0.43732744003174273</v>
      </c>
      <c r="J757" s="15">
        <f>$I757*(Slope^0.5)/VLOOKUP($H757,AProperties!$AY$8:$BG$1007,VLOOKUP(Span,Data!$N$4:$Y$11,Data!$Y$1,FALSE),FALSE)</f>
        <v>1.587992436114825</v>
      </c>
      <c r="K757" s="15">
        <f>$J757*VLOOKUP($H757,AProperties!$A$8:$I$1007,VLOOKUP(Span,Data!$N$4:$Y$11,Data!$Y$1,FALSE),FALSE)</f>
        <v>1.299879194486939</v>
      </c>
      <c r="L757" s="15">
        <f t="shared" si="99"/>
        <v>1.587992436114825</v>
      </c>
      <c r="M757" s="15">
        <f t="shared" si="100"/>
        <v>0.73799999999999999</v>
      </c>
      <c r="O757" s="28">
        <f t="shared" si="96"/>
        <v>0.73799999999999999</v>
      </c>
      <c r="P757" s="19">
        <f>AA757*VLOOKUP($O757,AProperties!$A$8:$I$1007,VLOOKUP(Span,Data!$N$4:$Y$11,Data!$Y$1,FALSE),FALSE)</f>
        <v>0.53067345895883622</v>
      </c>
      <c r="Q757" s="19">
        <f>AB757*VLOOKUP($O757,AProperties!$A$8:$I$1007,VLOOKUP(Span,Data!$N$4:$Y$11,Data!$Y$1,FALSE),FALSE)</f>
        <v>0.75048560285102817</v>
      </c>
      <c r="R757" s="19">
        <f>AC757*VLOOKUP($O757,AProperties!$A$8:$I$1007,VLOOKUP(Span,Data!$N$4:$Y$11,Data!$Y$1,FALSE),FALSE)</f>
        <v>1.0613469179176724</v>
      </c>
      <c r="S757" s="19">
        <f>AD757*VLOOKUP($O757,AProperties!$A$8:$I$1007,VLOOKUP(Span,Data!$N$4:$Y$11,Data!$Y$1,FALSE),FALSE)</f>
        <v>1.299879194486939</v>
      </c>
      <c r="T757" s="19">
        <f>AE757*VLOOKUP($O757,AProperties!$A$8:$I$1007,VLOOKUP(Span,Data!$N$4:$Y$11,Data!$Y$1,FALSE),FALSE)</f>
        <v>1.5009712057020563</v>
      </c>
      <c r="U757" s="19">
        <f>AF757*VLOOKUP($O757,AProperties!$A$8:$I$1007,VLOOKUP(Span,Data!$N$4:$Y$11,Data!$Y$1,FALSE),FALSE)</f>
        <v>1.6781368241098085</v>
      </c>
      <c r="V757" s="19">
        <f>AG757*VLOOKUP($O757,AProperties!$A$8:$I$1007,VLOOKUP(Span,Data!$N$4:$Y$11,Data!$Y$1,FALSE),FALSE)</f>
        <v>1.8383067862900431</v>
      </c>
      <c r="W757" s="19">
        <f>AH757*VLOOKUP($O757,AProperties!$A$8:$I$1007,VLOOKUP(Span,Data!$N$4:$Y$11,Data!$Y$1,FALSE),FALSE)</f>
        <v>1.9855982676782074</v>
      </c>
      <c r="X757" s="19">
        <f>AI757*VLOOKUP($O757,AProperties!$A$8:$I$1007,VLOOKUP(Span,Data!$N$4:$Y$11,Data!$Y$1,FALSE),FALSE)</f>
        <v>2.1226938358353449</v>
      </c>
      <c r="Y757" s="19">
        <f>AJ757*VLOOKUP($O757,AProperties!$A$8:$I$1007,VLOOKUP(Span,Data!$N$4:$Y$11,Data!$Y$1,FALSE),FALSE)</f>
        <v>2.2514568085530842</v>
      </c>
      <c r="Z757" s="19">
        <f>AK757*VLOOKUP($O757,AProperties!$A$8:$I$1007,VLOOKUP(Span,Data!$N$4:$Y$11,Data!$Y$1,FALSE),FALSE)</f>
        <v>2.3732438561738047</v>
      </c>
      <c r="AA757" s="19">
        <f>$I757*AA$19^0.5/VLOOKUP($O757,AProperties!$AY$8:$BG$1007,VLOOKUP(Span,Data!$N$4:$Y$11,Data!$Y$1,FALSE),FALSE)</f>
        <v>0.64829519731342256</v>
      </c>
      <c r="AB757" s="19">
        <f>$I757*AB$19^0.5/VLOOKUP($O757,AProperties!$AY$8:$BG$1007,VLOOKUP(Span,Data!$N$4:$Y$11,Data!$Y$1,FALSE),FALSE)</f>
        <v>0.91682786046198383</v>
      </c>
      <c r="AC757" s="19">
        <f>$I757*AC$19^0.5/VLOOKUP($O757,AProperties!$AY$8:$BG$1007,VLOOKUP(Span,Data!$N$4:$Y$11,Data!$Y$1,FALSE),FALSE)</f>
        <v>1.2965903946268451</v>
      </c>
      <c r="AD757" s="19">
        <f>$I757*AD$19^0.5/VLOOKUP($O757,AProperties!$AY$8:$BG$1007,VLOOKUP(Span,Data!$N$4:$Y$11,Data!$Y$1,FALSE),FALSE)</f>
        <v>1.587992436114825</v>
      </c>
      <c r="AE757" s="19">
        <f>$I757*AE$19^0.5/VLOOKUP($O757,AProperties!$AY$8:$BG$1007,VLOOKUP(Span,Data!$N$4:$Y$11,Data!$Y$1,FALSE),FALSE)</f>
        <v>1.8336557209239677</v>
      </c>
      <c r="AF757" s="19">
        <f>$I757*AF$19^0.5/VLOOKUP($O757,AProperties!$AY$8:$BG$1007,VLOOKUP(Span,Data!$N$4:$Y$11,Data!$Y$1,FALSE),FALSE)</f>
        <v>2.0500894196586872</v>
      </c>
      <c r="AG757" s="19">
        <f>$I757*AG$19^0.5/VLOOKUP($O757,AProperties!$AY$8:$BG$1007,VLOOKUP(Span,Data!$N$4:$Y$11,Data!$Y$1,FALSE),FALSE)</f>
        <v>2.2457604400994762</v>
      </c>
      <c r="AH757" s="19">
        <f>$I757*AH$19^0.5/VLOOKUP($O757,AProperties!$AY$8:$BG$1007,VLOOKUP(Span,Data!$N$4:$Y$11,Data!$Y$1,FALSE),FALSE)</f>
        <v>2.4256985138378373</v>
      </c>
      <c r="AI757" s="19">
        <f>$I757*AI$19^0.5/VLOOKUP($O757,AProperties!$AY$8:$BG$1007,VLOOKUP(Span,Data!$N$4:$Y$11,Data!$Y$1,FALSE),FALSE)</f>
        <v>2.5931807892536902</v>
      </c>
      <c r="AJ757" s="19">
        <f>$I757*AJ$19^0.5/VLOOKUP($O757,AProperties!$AY$8:$BG$1007,VLOOKUP(Span,Data!$N$4:$Y$11,Data!$Y$1,FALSE),FALSE)</f>
        <v>2.7504835813859514</v>
      </c>
      <c r="AK757" s="19">
        <f>$I757*AK$19^0.5/VLOOKUP($O757,AProperties!$AY$8:$BG$1007,VLOOKUP(Span,Data!$N$4:$Y$11,Data!$Y$1,FALSE),FALSE)</f>
        <v>2.8992642613589035</v>
      </c>
      <c r="AL757" s="47">
        <f t="shared" si="97"/>
        <v>0.73799999999999999</v>
      </c>
    </row>
    <row r="758" spans="1:38" x14ac:dyDescent="0.25">
      <c r="A758" s="15">
        <v>0.73899999999999999</v>
      </c>
      <c r="B758" s="116">
        <f>VLOOKUP($A758,APropertiesDimless!$A$7:$I$1007,VLOOKUP(Span,Data!$N$4:$Y$11,Data!$Y$1,FALSE),FALSE)</f>
        <v>0.97660589185899582</v>
      </c>
      <c r="C758" s="6">
        <f t="shared" si="93"/>
        <v>1.227302945929498</v>
      </c>
      <c r="D758" s="116">
        <f>VLOOKUP($A758,AProperties!$AE$8:$AM$1007,VLOOKUP(Span,Data!$N$4:$Y$11,Data!$Y$1,FALSE),FALSE)</f>
        <v>0.84478750146896142</v>
      </c>
      <c r="E758" s="116">
        <f t="shared" si="94"/>
        <v>1.6667951262105036</v>
      </c>
      <c r="F758" s="6">
        <f t="shared" si="98"/>
        <v>2.6142859831644194</v>
      </c>
      <c r="G758" s="9"/>
      <c r="H758" s="15">
        <f t="shared" si="95"/>
        <v>0.73899999999999999</v>
      </c>
      <c r="I758" s="6">
        <f>VLOOKUP(H758,AProperties!$AO$8:$AW$1007,VLOOKUP(Span,Data!$N$4:$Y$11,Data!$Y$1,FALSE),FALSE)^(2/3)</f>
        <v>0.43738705809308964</v>
      </c>
      <c r="J758" s="15">
        <f>$I758*(Slope^0.5)/VLOOKUP($H758,AProperties!$AY$8:$BG$1007,VLOOKUP(Span,Data!$N$4:$Y$11,Data!$Y$1,FALSE),FALSE)</f>
        <v>1.5885917190087107</v>
      </c>
      <c r="K758" s="15">
        <f>$J758*VLOOKUP($H758,AProperties!$A$8:$I$1007,VLOOKUP(Span,Data!$N$4:$Y$11,Data!$Y$1,FALSE),FALSE)</f>
        <v>1.3017037053711189</v>
      </c>
      <c r="L758" s="15">
        <f t="shared" si="99"/>
        <v>1.5885917190087107</v>
      </c>
      <c r="M758" s="15">
        <f t="shared" si="100"/>
        <v>0.73899999999999999</v>
      </c>
      <c r="O758" s="28">
        <f t="shared" si="96"/>
        <v>0.73899999999999999</v>
      </c>
      <c r="P758" s="19">
        <f>AA758*VLOOKUP($O758,AProperties!$A$8:$I$1007,VLOOKUP(Span,Data!$N$4:$Y$11,Data!$Y$1,FALSE),FALSE)</f>
        <v>0.53141831240823534</v>
      </c>
      <c r="Q758" s="19">
        <f>AB758*VLOOKUP($O758,AProperties!$A$8:$I$1007,VLOOKUP(Span,Data!$N$4:$Y$11,Data!$Y$1,FALSE),FALSE)</f>
        <v>0.75153898470114888</v>
      </c>
      <c r="R758" s="19">
        <f>AC758*VLOOKUP($O758,AProperties!$A$8:$I$1007,VLOOKUP(Span,Data!$N$4:$Y$11,Data!$Y$1,FALSE),FALSE)</f>
        <v>1.0628366248164707</v>
      </c>
      <c r="S758" s="19">
        <f>AD758*VLOOKUP($O758,AProperties!$A$8:$I$1007,VLOOKUP(Span,Data!$N$4:$Y$11,Data!$Y$1,FALSE),FALSE)</f>
        <v>1.3017037053711189</v>
      </c>
      <c r="T758" s="19">
        <f>AE758*VLOOKUP($O758,AProperties!$A$8:$I$1007,VLOOKUP(Span,Data!$N$4:$Y$11,Data!$Y$1,FALSE),FALSE)</f>
        <v>1.5030779694022978</v>
      </c>
      <c r="U758" s="19">
        <f>AF758*VLOOKUP($O758,AProperties!$A$8:$I$1007,VLOOKUP(Span,Data!$N$4:$Y$11,Data!$Y$1,FALSE),FALSE)</f>
        <v>1.6804922575329433</v>
      </c>
      <c r="V758" s="19">
        <f>AG758*VLOOKUP($O758,AProperties!$A$8:$I$1007,VLOOKUP(Span,Data!$N$4:$Y$11,Data!$Y$1,FALSE),FALSE)</f>
        <v>1.840887034327148</v>
      </c>
      <c r="W758" s="19">
        <f>AH758*VLOOKUP($O758,AProperties!$A$8:$I$1007,VLOOKUP(Span,Data!$N$4:$Y$11,Data!$Y$1,FALSE),FALSE)</f>
        <v>1.988385254089216</v>
      </c>
      <c r="X758" s="19">
        <f>AI758*VLOOKUP($O758,AProperties!$A$8:$I$1007,VLOOKUP(Span,Data!$N$4:$Y$11,Data!$Y$1,FALSE),FALSE)</f>
        <v>2.1256732496329414</v>
      </c>
      <c r="Y758" s="19">
        <f>AJ758*VLOOKUP($O758,AProperties!$A$8:$I$1007,VLOOKUP(Span,Data!$N$4:$Y$11,Data!$Y$1,FALSE),FALSE)</f>
        <v>2.2546169541034464</v>
      </c>
      <c r="Z758" s="19">
        <f>AK758*VLOOKUP($O758,AProperties!$A$8:$I$1007,VLOOKUP(Span,Data!$N$4:$Y$11,Data!$Y$1,FALSE),FALSE)</f>
        <v>2.3765749420660685</v>
      </c>
      <c r="AA758" s="19">
        <f>$I758*AA$19^0.5/VLOOKUP($O758,AProperties!$AY$8:$BG$1007,VLOOKUP(Span,Data!$N$4:$Y$11,Data!$Y$1,FALSE),FALSE)</f>
        <v>0.64853985353035559</v>
      </c>
      <c r="AB758" s="19">
        <f>$I758*AB$19^0.5/VLOOKUP($O758,AProperties!$AY$8:$BG$1007,VLOOKUP(Span,Data!$N$4:$Y$11,Data!$Y$1,FALSE),FALSE)</f>
        <v>0.91717385660208961</v>
      </c>
      <c r="AC758" s="19">
        <f>$I758*AC$19^0.5/VLOOKUP($O758,AProperties!$AY$8:$BG$1007,VLOOKUP(Span,Data!$N$4:$Y$11,Data!$Y$1,FALSE),FALSE)</f>
        <v>1.2970797070607112</v>
      </c>
      <c r="AD758" s="19">
        <f>$I758*AD$19^0.5/VLOOKUP($O758,AProperties!$AY$8:$BG$1007,VLOOKUP(Span,Data!$N$4:$Y$11,Data!$Y$1,FALSE),FALSE)</f>
        <v>1.5885917190087107</v>
      </c>
      <c r="AE758" s="19">
        <f>$I758*AE$19^0.5/VLOOKUP($O758,AProperties!$AY$8:$BG$1007,VLOOKUP(Span,Data!$N$4:$Y$11,Data!$Y$1,FALSE),FALSE)</f>
        <v>1.8343477132041792</v>
      </c>
      <c r="AF758" s="19">
        <f>$I758*AF$19^0.5/VLOOKUP($O758,AProperties!$AY$8:$BG$1007,VLOOKUP(Span,Data!$N$4:$Y$11,Data!$Y$1,FALSE),FALSE)</f>
        <v>2.0508630905479164</v>
      </c>
      <c r="AG758" s="19">
        <f>$I758*AG$19^0.5/VLOOKUP($O758,AProperties!$AY$8:$BG$1007,VLOOKUP(Span,Data!$N$4:$Y$11,Data!$Y$1,FALSE),FALSE)</f>
        <v>2.2466079540957078</v>
      </c>
      <c r="AH758" s="19">
        <f>$I758*AH$19^0.5/VLOOKUP($O758,AProperties!$AY$8:$BG$1007,VLOOKUP(Span,Data!$N$4:$Y$11,Data!$Y$1,FALSE),FALSE)</f>
        <v>2.4266139335791452</v>
      </c>
      <c r="AI758" s="19">
        <f>$I758*AI$19^0.5/VLOOKUP($O758,AProperties!$AY$8:$BG$1007,VLOOKUP(Span,Data!$N$4:$Y$11,Data!$Y$1,FALSE),FALSE)</f>
        <v>2.5941594141214224</v>
      </c>
      <c r="AJ758" s="19">
        <f>$I758*AJ$19^0.5/VLOOKUP($O758,AProperties!$AY$8:$BG$1007,VLOOKUP(Span,Data!$N$4:$Y$11,Data!$Y$1,FALSE),FALSE)</f>
        <v>2.7515215698062683</v>
      </c>
      <c r="AK758" s="19">
        <f>$I758*AK$19^0.5/VLOOKUP($O758,AProperties!$AY$8:$BG$1007,VLOOKUP(Span,Data!$N$4:$Y$11,Data!$Y$1,FALSE),FALSE)</f>
        <v>2.9003583972232643</v>
      </c>
      <c r="AL758" s="47">
        <f t="shared" si="97"/>
        <v>0.73899999999999999</v>
      </c>
    </row>
    <row r="759" spans="1:38" x14ac:dyDescent="0.25">
      <c r="A759" s="15">
        <v>0.74</v>
      </c>
      <c r="B759" s="116">
        <f>VLOOKUP($A759,APropertiesDimless!$A$7:$I$1007,VLOOKUP(Span,Data!$N$4:$Y$11,Data!$Y$1,FALSE),FALSE)</f>
        <v>0.97918408343461627</v>
      </c>
      <c r="C759" s="6">
        <f t="shared" si="93"/>
        <v>1.2295920417173081</v>
      </c>
      <c r="D759" s="116">
        <f>VLOOKUP($A759,AProperties!$AE$8:$AM$1007,VLOOKUP(Span,Data!$N$4:$Y$11,Data!$Y$1,FALSE),FALSE)</f>
        <v>0.84565182833772956</v>
      </c>
      <c r="E759" s="116">
        <f t="shared" si="94"/>
        <v>1.6720124039587112</v>
      </c>
      <c r="F759" s="6">
        <f t="shared" si="98"/>
        <v>2.6204127829068518</v>
      </c>
      <c r="G759" s="9"/>
      <c r="H759" s="15">
        <f t="shared" si="95"/>
        <v>0.74</v>
      </c>
      <c r="I759" s="6">
        <f>VLOOKUP(H759,AProperties!$AO$8:$AW$1007,VLOOKUP(Span,Data!$N$4:$Y$11,Data!$Y$1,FALSE),FALSE)^(2/3)</f>
        <v>0.43744570877862793</v>
      </c>
      <c r="J759" s="15">
        <f>$I759*(Slope^0.5)/VLOOKUP($H759,AProperties!$AY$8:$BG$1007,VLOOKUP(Span,Data!$N$4:$Y$11,Data!$Y$1,FALSE),FALSE)</f>
        <v>1.5891878096443595</v>
      </c>
      <c r="K759" s="15">
        <f>$J759*VLOOKUP($H759,AProperties!$A$8:$I$1007,VLOOKUP(Span,Data!$N$4:$Y$11,Data!$Y$1,FALSE),FALSE)</f>
        <v>1.3035244573855473</v>
      </c>
      <c r="L759" s="15">
        <f t="shared" si="99"/>
        <v>1.5891878096443595</v>
      </c>
      <c r="M759" s="15">
        <f t="shared" si="100"/>
        <v>0.74</v>
      </c>
      <c r="O759" s="28">
        <f t="shared" si="96"/>
        <v>0.74</v>
      </c>
      <c r="P759" s="19">
        <f>AA759*VLOOKUP($O759,AProperties!$A$8:$I$1007,VLOOKUP(Span,Data!$N$4:$Y$11,Data!$Y$1,FALSE),FALSE)</f>
        <v>0.53216163130548433</v>
      </c>
      <c r="Q759" s="19">
        <f>AB759*VLOOKUP($O759,AProperties!$A$8:$I$1007,VLOOKUP(Span,Data!$N$4:$Y$11,Data!$Y$1,FALSE),FALSE)</f>
        <v>0.75259019636680657</v>
      </c>
      <c r="R759" s="19">
        <f>AC759*VLOOKUP($O759,AProperties!$A$8:$I$1007,VLOOKUP(Span,Data!$N$4:$Y$11,Data!$Y$1,FALSE),FALSE)</f>
        <v>1.0643232626109687</v>
      </c>
      <c r="S759" s="19">
        <f>AD759*VLOOKUP($O759,AProperties!$A$8:$I$1007,VLOOKUP(Span,Data!$N$4:$Y$11,Data!$Y$1,FALSE),FALSE)</f>
        <v>1.3035244573855473</v>
      </c>
      <c r="T759" s="19">
        <f>AE759*VLOOKUP($O759,AProperties!$A$8:$I$1007,VLOOKUP(Span,Data!$N$4:$Y$11,Data!$Y$1,FALSE),FALSE)</f>
        <v>1.5051803927336131</v>
      </c>
      <c r="U759" s="19">
        <f>AF759*VLOOKUP($O759,AProperties!$A$8:$I$1007,VLOOKUP(Span,Data!$N$4:$Y$11,Data!$Y$1,FALSE),FALSE)</f>
        <v>1.6828428382760947</v>
      </c>
      <c r="V759" s="19">
        <f>AG759*VLOOKUP($O759,AProperties!$A$8:$I$1007,VLOOKUP(Span,Data!$N$4:$Y$11,Data!$Y$1,FALSE),FALSE)</f>
        <v>1.8434619665196708</v>
      </c>
      <c r="W759" s="19">
        <f>AH759*VLOOKUP($O759,AProperties!$A$8:$I$1007,VLOOKUP(Span,Data!$N$4:$Y$11,Data!$Y$1,FALSE),FALSE)</f>
        <v>1.9911664987318365</v>
      </c>
      <c r="X759" s="19">
        <f>AI759*VLOOKUP($O759,AProperties!$A$8:$I$1007,VLOOKUP(Span,Data!$N$4:$Y$11,Data!$Y$1,FALSE),FALSE)</f>
        <v>2.1286465252219373</v>
      </c>
      <c r="Y759" s="19">
        <f>AJ759*VLOOKUP($O759,AProperties!$A$8:$I$1007,VLOOKUP(Span,Data!$N$4:$Y$11,Data!$Y$1,FALSE),FALSE)</f>
        <v>2.2577705891004198</v>
      </c>
      <c r="Z759" s="19">
        <f>AK759*VLOOKUP($O759,AProperties!$A$8:$I$1007,VLOOKUP(Span,Data!$N$4:$Y$11,Data!$Y$1,FALSE),FALSE)</f>
        <v>2.3798991652324863</v>
      </c>
      <c r="AA759" s="19">
        <f>$I759*AA$19^0.5/VLOOKUP($O759,AProperties!$AY$8:$BG$1007,VLOOKUP(Span,Data!$N$4:$Y$11,Data!$Y$1,FALSE),FALSE)</f>
        <v>0.64878320651332066</v>
      </c>
      <c r="AB759" s="19">
        <f>$I759*AB$19^0.5/VLOOKUP($O759,AProperties!$AY$8:$BG$1007,VLOOKUP(Span,Data!$N$4:$Y$11,Data!$Y$1,FALSE),FALSE)</f>
        <v>0.91751800969104269</v>
      </c>
      <c r="AC759" s="19">
        <f>$I759*AC$19^0.5/VLOOKUP($O759,AProperties!$AY$8:$BG$1007,VLOOKUP(Span,Data!$N$4:$Y$11,Data!$Y$1,FALSE),FALSE)</f>
        <v>1.2975664130266413</v>
      </c>
      <c r="AD759" s="19">
        <f>$I759*AD$19^0.5/VLOOKUP($O759,AProperties!$AY$8:$BG$1007,VLOOKUP(Span,Data!$N$4:$Y$11,Data!$Y$1,FALSE),FALSE)</f>
        <v>1.5891878096443595</v>
      </c>
      <c r="AE759" s="19">
        <f>$I759*AE$19^0.5/VLOOKUP($O759,AProperties!$AY$8:$BG$1007,VLOOKUP(Span,Data!$N$4:$Y$11,Data!$Y$1,FALSE),FALSE)</f>
        <v>1.8350360193820854</v>
      </c>
      <c r="AF759" s="19">
        <f>$I759*AF$19^0.5/VLOOKUP($O759,AProperties!$AY$8:$BG$1007,VLOOKUP(Span,Data!$N$4:$Y$11,Data!$Y$1,FALSE),FALSE)</f>
        <v>2.051632640249482</v>
      </c>
      <c r="AG759" s="19">
        <f>$I759*AG$19^0.5/VLOOKUP($O759,AProperties!$AY$8:$BG$1007,VLOOKUP(Span,Data!$N$4:$Y$11,Data!$Y$1,FALSE),FALSE)</f>
        <v>2.2474509535570459</v>
      </c>
      <c r="AH759" s="19">
        <f>$I759*AH$19^0.5/VLOOKUP($O759,AProperties!$AY$8:$BG$1007,VLOOKUP(Span,Data!$N$4:$Y$11,Data!$Y$1,FALSE),FALSE)</f>
        <v>2.4275244770654503</v>
      </c>
      <c r="AI759" s="19">
        <f>$I759*AI$19^0.5/VLOOKUP($O759,AProperties!$AY$8:$BG$1007,VLOOKUP(Span,Data!$N$4:$Y$11,Data!$Y$1,FALSE),FALSE)</f>
        <v>2.5951328260532827</v>
      </c>
      <c r="AJ759" s="19">
        <f>$I759*AJ$19^0.5/VLOOKUP($O759,AProperties!$AY$8:$BG$1007,VLOOKUP(Span,Data!$N$4:$Y$11,Data!$Y$1,FALSE),FALSE)</f>
        <v>2.7525540290731279</v>
      </c>
      <c r="AK759" s="19">
        <f>$I759*AK$19^0.5/VLOOKUP($O759,AProperties!$AY$8:$BG$1007,VLOOKUP(Span,Data!$N$4:$Y$11,Data!$Y$1,FALSE),FALSE)</f>
        <v>2.9014467048481389</v>
      </c>
      <c r="AL759" s="47">
        <f t="shared" si="97"/>
        <v>0.74</v>
      </c>
    </row>
    <row r="760" spans="1:38" x14ac:dyDescent="0.25">
      <c r="A760" s="15">
        <v>0.74099999999999999</v>
      </c>
      <c r="B760" s="116">
        <f>VLOOKUP($A760,APropertiesDimless!$A$7:$I$1007,VLOOKUP(Span,Data!$N$4:$Y$11,Data!$Y$1,FALSE),FALSE)</f>
        <v>0.98177388027617341</v>
      </c>
      <c r="C760" s="6">
        <f t="shared" si="93"/>
        <v>1.2318869401380868</v>
      </c>
      <c r="D760" s="116">
        <f>VLOOKUP($A760,AProperties!$AE$8:$AM$1007,VLOOKUP(Span,Data!$N$4:$Y$11,Data!$Y$1,FALSE),FALSE)</f>
        <v>0.84651475815683253</v>
      </c>
      <c r="E760" s="116">
        <f t="shared" si="94"/>
        <v>1.6772536013095445</v>
      </c>
      <c r="F760" s="6">
        <f t="shared" si="98"/>
        <v>2.6265532821238997</v>
      </c>
      <c r="G760" s="9"/>
      <c r="H760" s="15">
        <f t="shared" si="95"/>
        <v>0.74099999999999999</v>
      </c>
      <c r="I760" s="6">
        <f>VLOOKUP(H760,AProperties!$AO$8:$AW$1007,VLOOKUP(Span,Data!$N$4:$Y$11,Data!$Y$1,FALSE),FALSE)^(2/3)</f>
        <v>0.43750339051645615</v>
      </c>
      <c r="J760" s="15">
        <f>$I760*(Slope^0.5)/VLOOKUP($H760,AProperties!$AY$8:$BG$1007,VLOOKUP(Span,Data!$N$4:$Y$11,Data!$Y$1,FALSE),FALSE)</f>
        <v>1.5897807024531219</v>
      </c>
      <c r="K760" s="15">
        <f>$J760*VLOOKUP($H760,AProperties!$A$8:$I$1007,VLOOKUP(Span,Data!$N$4:$Y$11,Data!$Y$1,FALSE),FALSE)</f>
        <v>1.3053414289155694</v>
      </c>
      <c r="L760" s="15">
        <f t="shared" si="99"/>
        <v>1.5897807024531219</v>
      </c>
      <c r="M760" s="15">
        <f t="shared" si="100"/>
        <v>0.74099999999999999</v>
      </c>
      <c r="O760" s="28">
        <f t="shared" si="96"/>
        <v>0.74099999999999999</v>
      </c>
      <c r="P760" s="19">
        <f>AA760*VLOOKUP($O760,AProperties!$A$8:$I$1007,VLOOKUP(Span,Data!$N$4:$Y$11,Data!$Y$1,FALSE),FALSE)</f>
        <v>0.53290340682643733</v>
      </c>
      <c r="Q760" s="19">
        <f>AB760*VLOOKUP($O760,AProperties!$A$8:$I$1007,VLOOKUP(Span,Data!$N$4:$Y$11,Data!$Y$1,FALSE),FALSE)</f>
        <v>0.7536392253687747</v>
      </c>
      <c r="R760" s="19">
        <f>AC760*VLOOKUP($O760,AProperties!$A$8:$I$1007,VLOOKUP(Span,Data!$N$4:$Y$11,Data!$Y$1,FALSE),FALSE)</f>
        <v>1.0658068136528747</v>
      </c>
      <c r="S760" s="19">
        <f>AD760*VLOOKUP($O760,AProperties!$A$8:$I$1007,VLOOKUP(Span,Data!$N$4:$Y$11,Data!$Y$1,FALSE),FALSE)</f>
        <v>1.3053414289155694</v>
      </c>
      <c r="T760" s="19">
        <f>AE760*VLOOKUP($O760,AProperties!$A$8:$I$1007,VLOOKUP(Span,Data!$N$4:$Y$11,Data!$Y$1,FALSE),FALSE)</f>
        <v>1.5072784507375494</v>
      </c>
      <c r="U760" s="19">
        <f>AF760*VLOOKUP($O760,AProperties!$A$8:$I$1007,VLOOKUP(Span,Data!$N$4:$Y$11,Data!$Y$1,FALSE),FALSE)</f>
        <v>1.6851885384348644</v>
      </c>
      <c r="V760" s="19">
        <f>AG760*VLOOKUP($O760,AProperties!$A$8:$I$1007,VLOOKUP(Span,Data!$N$4:$Y$11,Data!$Y$1,FALSE),FALSE)</f>
        <v>1.8460315522998734</v>
      </c>
      <c r="W760" s="19">
        <f>AH760*VLOOKUP($O760,AProperties!$A$8:$I$1007,VLOOKUP(Span,Data!$N$4:$Y$11,Data!$Y$1,FALSE),FALSE)</f>
        <v>1.9939419685891384</v>
      </c>
      <c r="X760" s="19">
        <f>AI760*VLOOKUP($O760,AProperties!$A$8:$I$1007,VLOOKUP(Span,Data!$N$4:$Y$11,Data!$Y$1,FALSE),FALSE)</f>
        <v>2.1316136273057493</v>
      </c>
      <c r="Y760" s="19">
        <f>AJ760*VLOOKUP($O760,AProperties!$A$8:$I$1007,VLOOKUP(Span,Data!$N$4:$Y$11,Data!$Y$1,FALSE),FALSE)</f>
        <v>2.2609176761063239</v>
      </c>
      <c r="Z760" s="19">
        <f>AK760*VLOOKUP($O760,AProperties!$A$8:$I$1007,VLOOKUP(Span,Data!$N$4:$Y$11,Data!$Y$1,FALSE),FALSE)</f>
        <v>2.3832164862102787</v>
      </c>
      <c r="AA760" s="19">
        <f>$I760*AA$19^0.5/VLOOKUP($O760,AProperties!$AY$8:$BG$1007,VLOOKUP(Span,Data!$N$4:$Y$11,Data!$Y$1,FALSE),FALSE)</f>
        <v>0.64902525398892619</v>
      </c>
      <c r="AB760" s="19">
        <f>$I760*AB$19^0.5/VLOOKUP($O760,AProperties!$AY$8:$BG$1007,VLOOKUP(Span,Data!$N$4:$Y$11,Data!$Y$1,FALSE),FALSE)</f>
        <v>0.91786031651378219</v>
      </c>
      <c r="AC760" s="19">
        <f>$I760*AC$19^0.5/VLOOKUP($O760,AProperties!$AY$8:$BG$1007,VLOOKUP(Span,Data!$N$4:$Y$11,Data!$Y$1,FALSE),FALSE)</f>
        <v>1.2980505079778524</v>
      </c>
      <c r="AD760" s="19">
        <f>$I760*AD$19^0.5/VLOOKUP($O760,AProperties!$AY$8:$BG$1007,VLOOKUP(Span,Data!$N$4:$Y$11,Data!$Y$1,FALSE),FALSE)</f>
        <v>1.5897807024531219</v>
      </c>
      <c r="AE760" s="19">
        <f>$I760*AE$19^0.5/VLOOKUP($O760,AProperties!$AY$8:$BG$1007,VLOOKUP(Span,Data!$N$4:$Y$11,Data!$Y$1,FALSE),FALSE)</f>
        <v>1.8357206330275644</v>
      </c>
      <c r="AF760" s="19">
        <f>$I760*AF$19^0.5/VLOOKUP($O760,AProperties!$AY$8:$BG$1007,VLOOKUP(Span,Data!$N$4:$Y$11,Data!$Y$1,FALSE),FALSE)</f>
        <v>2.0523980615742898</v>
      </c>
      <c r="AG760" s="19">
        <f>$I760*AG$19^0.5/VLOOKUP($O760,AProperties!$AY$8:$BG$1007,VLOOKUP(Span,Data!$N$4:$Y$11,Data!$Y$1,FALSE),FALSE)</f>
        <v>2.2482894306082306</v>
      </c>
      <c r="AH760" s="19">
        <f>$I760*AH$19^0.5/VLOOKUP($O760,AProperties!$AY$8:$BG$1007,VLOOKUP(Span,Data!$N$4:$Y$11,Data!$Y$1,FALSE),FALSE)</f>
        <v>2.4284301357904998</v>
      </c>
      <c r="AI760" s="19">
        <f>$I760*AI$19^0.5/VLOOKUP($O760,AProperties!$AY$8:$BG$1007,VLOOKUP(Span,Data!$N$4:$Y$11,Data!$Y$1,FALSE),FALSE)</f>
        <v>2.5961010159557047</v>
      </c>
      <c r="AJ760" s="19">
        <f>$I760*AJ$19^0.5/VLOOKUP($O760,AProperties!$AY$8:$BG$1007,VLOOKUP(Span,Data!$N$4:$Y$11,Data!$Y$1,FALSE),FALSE)</f>
        <v>2.7535809495413464</v>
      </c>
      <c r="AK760" s="19">
        <f>$I760*AK$19^0.5/VLOOKUP($O760,AProperties!$AY$8:$BG$1007,VLOOKUP(Span,Data!$N$4:$Y$11,Data!$Y$1,FALSE),FALSE)</f>
        <v>2.9025291740666113</v>
      </c>
      <c r="AL760" s="47">
        <f t="shared" si="97"/>
        <v>0.74099999999999999</v>
      </c>
    </row>
    <row r="761" spans="1:38" x14ac:dyDescent="0.25">
      <c r="A761" s="15">
        <v>0.74199999999999999</v>
      </c>
      <c r="B761" s="116">
        <f>VLOOKUP($A761,APropertiesDimless!$A$7:$I$1007,VLOOKUP(Span,Data!$N$4:$Y$11,Data!$Y$1,FALSE),FALSE)</f>
        <v>0.98437539660532714</v>
      </c>
      <c r="C761" s="6">
        <f t="shared" si="93"/>
        <v>1.2341876983026636</v>
      </c>
      <c r="D761" s="116">
        <f>VLOOKUP($A761,AProperties!$AE$8:$AM$1007,VLOOKUP(Span,Data!$N$4:$Y$11,Data!$Y$1,FALSE),FALSE)</f>
        <v>0.84737628662682629</v>
      </c>
      <c r="E761" s="116">
        <f t="shared" si="94"/>
        <v>1.6825188965951086</v>
      </c>
      <c r="F761" s="6">
        <f t="shared" si="98"/>
        <v>2.6327075931568955</v>
      </c>
      <c r="G761" s="9"/>
      <c r="H761" s="15">
        <f t="shared" si="95"/>
        <v>0.74199999999999999</v>
      </c>
      <c r="I761" s="6">
        <f>VLOOKUP(H761,AProperties!$AO$8:$AW$1007,VLOOKUP(Span,Data!$N$4:$Y$11,Data!$Y$1,FALSE),FALSE)^(2/3)</f>
        <v>0.43756010171284143</v>
      </c>
      <c r="J761" s="15">
        <f>$I761*(Slope^0.5)/VLOOKUP($H761,AProperties!$AY$8:$BG$1007,VLOOKUP(Span,Data!$N$4:$Y$11,Data!$Y$1,FALSE),FALSE)</f>
        <v>1.5903703918027525</v>
      </c>
      <c r="K761" s="15">
        <f>$J761*VLOOKUP($H761,AProperties!$A$8:$I$1007,VLOOKUP(Span,Data!$N$4:$Y$11,Data!$Y$1,FALSE),FALSE)</f>
        <v>1.3071545982596227</v>
      </c>
      <c r="L761" s="15">
        <f t="shared" si="99"/>
        <v>1.5903703918027525</v>
      </c>
      <c r="M761" s="15">
        <f t="shared" si="100"/>
        <v>0.74199999999999999</v>
      </c>
      <c r="O761" s="28">
        <f t="shared" si="96"/>
        <v>0.74199999999999999</v>
      </c>
      <c r="P761" s="19">
        <f>AA761*VLOOKUP($O761,AProperties!$A$8:$I$1007,VLOOKUP(Span,Data!$N$4:$Y$11,Data!$Y$1,FALSE),FALSE)</f>
        <v>0.53364363011146865</v>
      </c>
      <c r="Q761" s="19">
        <f>AB761*VLOOKUP($O761,AProperties!$A$8:$I$1007,VLOOKUP(Span,Data!$N$4:$Y$11,Data!$Y$1,FALSE),FALSE)</f>
        <v>0.75468605917765041</v>
      </c>
      <c r="R761" s="19">
        <f>AC761*VLOOKUP($O761,AProperties!$A$8:$I$1007,VLOOKUP(Span,Data!$N$4:$Y$11,Data!$Y$1,FALSE),FALSE)</f>
        <v>1.0672872602229373</v>
      </c>
      <c r="S761" s="19">
        <f>AD761*VLOOKUP($O761,AProperties!$A$8:$I$1007,VLOOKUP(Span,Data!$N$4:$Y$11,Data!$Y$1,FALSE),FALSE)</f>
        <v>1.3071545982596227</v>
      </c>
      <c r="T761" s="19">
        <f>AE761*VLOOKUP($O761,AProperties!$A$8:$I$1007,VLOOKUP(Span,Data!$N$4:$Y$11,Data!$Y$1,FALSE),FALSE)</f>
        <v>1.5093721183553008</v>
      </c>
      <c r="U761" s="19">
        <f>AF761*VLOOKUP($O761,AProperties!$A$8:$I$1007,VLOOKUP(Span,Data!$N$4:$Y$11,Data!$Y$1,FALSE),FALSE)</f>
        <v>1.687529329992655</v>
      </c>
      <c r="V761" s="19">
        <f>AG761*VLOOKUP($O761,AProperties!$A$8:$I$1007,VLOOKUP(Span,Data!$N$4:$Y$11,Data!$Y$1,FALSE),FALSE)</f>
        <v>1.8485957609771131</v>
      </c>
      <c r="W761" s="19">
        <f>AH761*VLOOKUP($O761,AProperties!$A$8:$I$1007,VLOOKUP(Span,Data!$N$4:$Y$11,Data!$Y$1,FALSE),FALSE)</f>
        <v>1.9967116305114379</v>
      </c>
      <c r="X761" s="19">
        <f>AI761*VLOOKUP($O761,AProperties!$A$8:$I$1007,VLOOKUP(Span,Data!$N$4:$Y$11,Data!$Y$1,FALSE),FALSE)</f>
        <v>2.1345745204458746</v>
      </c>
      <c r="Y761" s="19">
        <f>AJ761*VLOOKUP($O761,AProperties!$A$8:$I$1007,VLOOKUP(Span,Data!$N$4:$Y$11,Data!$Y$1,FALSE),FALSE)</f>
        <v>2.2640581775329509</v>
      </c>
      <c r="Z761" s="19">
        <f>AK761*VLOOKUP($O761,AProperties!$A$8:$I$1007,VLOOKUP(Span,Data!$N$4:$Y$11,Data!$Y$1,FALSE),FALSE)</f>
        <v>2.3865268653779954</v>
      </c>
      <c r="AA761" s="19">
        <f>$I761*AA$19^0.5/VLOOKUP($O761,AProperties!$AY$8:$BG$1007,VLOOKUP(Span,Data!$N$4:$Y$11,Data!$Y$1,FALSE),FALSE)</f>
        <v>0.64926599365781779</v>
      </c>
      <c r="AB761" s="19">
        <f>$I761*AB$19^0.5/VLOOKUP($O761,AProperties!$AY$8:$BG$1007,VLOOKUP(Span,Data!$N$4:$Y$11,Data!$Y$1,FALSE),FALSE)</f>
        <v>0.91820077381852983</v>
      </c>
      <c r="AC761" s="19">
        <f>$I761*AC$19^0.5/VLOOKUP($O761,AProperties!$AY$8:$BG$1007,VLOOKUP(Span,Data!$N$4:$Y$11,Data!$Y$1,FALSE),FALSE)</f>
        <v>1.2985319873156356</v>
      </c>
      <c r="AD761" s="19">
        <f>$I761*AD$19^0.5/VLOOKUP($O761,AProperties!$AY$8:$BG$1007,VLOOKUP(Span,Data!$N$4:$Y$11,Data!$Y$1,FALSE),FALSE)</f>
        <v>1.5903703918027525</v>
      </c>
      <c r="AE761" s="19">
        <f>$I761*AE$19^0.5/VLOOKUP($O761,AProperties!$AY$8:$BG$1007,VLOOKUP(Span,Data!$N$4:$Y$11,Data!$Y$1,FALSE),FALSE)</f>
        <v>1.8364015476370597</v>
      </c>
      <c r="AF761" s="19">
        <f>$I761*AF$19^0.5/VLOOKUP($O761,AProperties!$AY$8:$BG$1007,VLOOKUP(Span,Data!$N$4:$Y$11,Data!$Y$1,FALSE),FALSE)</f>
        <v>2.0531593472511416</v>
      </c>
      <c r="AG761" s="19">
        <f>$I761*AG$19^0.5/VLOOKUP($O761,AProperties!$AY$8:$BG$1007,VLOOKUP(Span,Data!$N$4:$Y$11,Data!$Y$1,FALSE),FALSE)</f>
        <v>2.2491233772840658</v>
      </c>
      <c r="AH761" s="19">
        <f>$I761*AH$19^0.5/VLOOKUP($O761,AProperties!$AY$8:$BG$1007,VLOOKUP(Span,Data!$N$4:$Y$11,Data!$Y$1,FALSE),FALSE)</f>
        <v>2.4293309011508972</v>
      </c>
      <c r="AI761" s="19">
        <f>$I761*AI$19^0.5/VLOOKUP($O761,AProperties!$AY$8:$BG$1007,VLOOKUP(Span,Data!$N$4:$Y$11,Data!$Y$1,FALSE),FALSE)</f>
        <v>2.5970639746312711</v>
      </c>
      <c r="AJ761" s="19">
        <f>$I761*AJ$19^0.5/VLOOKUP($O761,AProperties!$AY$8:$BG$1007,VLOOKUP(Span,Data!$N$4:$Y$11,Data!$Y$1,FALSE),FALSE)</f>
        <v>2.754602321455589</v>
      </c>
      <c r="AK761" s="19">
        <f>$I761*AK$19^0.5/VLOOKUP($O761,AProperties!$AY$8:$BG$1007,VLOOKUP(Span,Data!$N$4:$Y$11,Data!$Y$1,FALSE),FALSE)</f>
        <v>2.9036057945956557</v>
      </c>
      <c r="AL761" s="47">
        <f t="shared" si="97"/>
        <v>0.74199999999999999</v>
      </c>
    </row>
    <row r="762" spans="1:38" x14ac:dyDescent="0.25">
      <c r="A762" s="15">
        <v>0.74299999999999999</v>
      </c>
      <c r="B762" s="116">
        <f>VLOOKUP($A762,APropertiesDimless!$A$7:$I$1007,VLOOKUP(Span,Data!$N$4:$Y$11,Data!$Y$1,FALSE),FALSE)</f>
        <v>0.98698874820070326</v>
      </c>
      <c r="C762" s="6">
        <f t="shared" si="93"/>
        <v>1.2364943741003516</v>
      </c>
      <c r="D762" s="116">
        <f>VLOOKUP($A762,AProperties!$AE$8:$AM$1007,VLOOKUP(Span,Data!$N$4:$Y$11,Data!$Y$1,FALSE),FALSE)</f>
        <v>0.84823640942725176</v>
      </c>
      <c r="E762" s="116">
        <f t="shared" si="94"/>
        <v>1.6878084705743193</v>
      </c>
      <c r="F762" s="6">
        <f t="shared" si="98"/>
        <v>2.6388758299100972</v>
      </c>
      <c r="G762" s="9"/>
      <c r="H762" s="15">
        <f t="shared" si="95"/>
        <v>0.74299999999999999</v>
      </c>
      <c r="I762" s="6">
        <f>VLOOKUP(H762,AProperties!$AO$8:$AW$1007,VLOOKUP(Span,Data!$N$4:$Y$11,Data!$Y$1,FALSE),FALSE)^(2/3)</f>
        <v>0.43761584075198179</v>
      </c>
      <c r="J762" s="15">
        <f>$I762*(Slope^0.5)/VLOOKUP($H762,AProperties!$AY$8:$BG$1007,VLOOKUP(Span,Data!$N$4:$Y$11,Data!$Y$1,FALSE),FALSE)</f>
        <v>1.5909568719967249</v>
      </c>
      <c r="K762" s="15">
        <f>$J762*VLOOKUP($H762,AProperties!$A$8:$I$1007,VLOOKUP(Span,Data!$N$4:$Y$11,Data!$Y$1,FALSE),FALSE)</f>
        <v>1.3089639436282492</v>
      </c>
      <c r="L762" s="15">
        <f t="shared" si="99"/>
        <v>1.5909568719967249</v>
      </c>
      <c r="M762" s="15">
        <f t="shared" si="100"/>
        <v>0.74299999999999999</v>
      </c>
      <c r="O762" s="28">
        <f t="shared" si="96"/>
        <v>0.74299999999999999</v>
      </c>
      <c r="P762" s="19">
        <f>AA762*VLOOKUP($O762,AProperties!$A$8:$I$1007,VLOOKUP(Span,Data!$N$4:$Y$11,Data!$Y$1,FALSE),FALSE)</f>
        <v>0.53438229226506906</v>
      </c>
      <c r="Q762" s="19">
        <f>AB762*VLOOKUP($O762,AProperties!$A$8:$I$1007,VLOOKUP(Span,Data!$N$4:$Y$11,Data!$Y$1,FALSE),FALSE)</f>
        <v>0.75573068521328379</v>
      </c>
      <c r="R762" s="19">
        <f>AC762*VLOOKUP($O762,AProperties!$A$8:$I$1007,VLOOKUP(Span,Data!$N$4:$Y$11,Data!$Y$1,FALSE),FALSE)</f>
        <v>1.0687645845301381</v>
      </c>
      <c r="S762" s="19">
        <f>AD762*VLOOKUP($O762,AProperties!$A$8:$I$1007,VLOOKUP(Span,Data!$N$4:$Y$11,Data!$Y$1,FALSE),FALSE)</f>
        <v>1.3089639436282492</v>
      </c>
      <c r="T762" s="19">
        <f>AE762*VLOOKUP($O762,AProperties!$A$8:$I$1007,VLOOKUP(Span,Data!$N$4:$Y$11,Data!$Y$1,FALSE),FALSE)</f>
        <v>1.5114613704265676</v>
      </c>
      <c r="U762" s="19">
        <f>AF762*VLOOKUP($O762,AProperties!$A$8:$I$1007,VLOOKUP(Span,Data!$N$4:$Y$11,Data!$Y$1,FALSE),FALSE)</f>
        <v>1.689865184819398</v>
      </c>
      <c r="V762" s="19">
        <f>AG762*VLOOKUP($O762,AProperties!$A$8:$I$1007,VLOOKUP(Span,Data!$N$4:$Y$11,Data!$Y$1,FALSE),FALSE)</f>
        <v>1.8511545617364418</v>
      </c>
      <c r="W762" s="19">
        <f>AH762*VLOOKUP($O762,AProperties!$A$8:$I$1007,VLOOKUP(Span,Data!$N$4:$Y$11,Data!$Y$1,FALSE),FALSE)</f>
        <v>1.999475451214787</v>
      </c>
      <c r="X762" s="19">
        <f>AI762*VLOOKUP($O762,AProperties!$A$8:$I$1007,VLOOKUP(Span,Data!$N$4:$Y$11,Data!$Y$1,FALSE),FALSE)</f>
        <v>2.1375291690602762</v>
      </c>
      <c r="Y762" s="19">
        <f>AJ762*VLOOKUP($O762,AProperties!$A$8:$I$1007,VLOOKUP(Span,Data!$N$4:$Y$11,Data!$Y$1,FALSE),FALSE)</f>
        <v>2.2671920556398515</v>
      </c>
      <c r="Z762" s="19">
        <f>AK762*VLOOKUP($O762,AProperties!$A$8:$I$1007,VLOOKUP(Span,Data!$N$4:$Y$11,Data!$Y$1,FALSE),FALSE)</f>
        <v>2.3898302629537094</v>
      </c>
      <c r="AA762" s="19">
        <f>$I762*AA$19^0.5/VLOOKUP($O762,AProperties!$AY$8:$BG$1007,VLOOKUP(Span,Data!$N$4:$Y$11,Data!$Y$1,FALSE),FALSE)</f>
        <v>0.64950542319439786</v>
      </c>
      <c r="AB762" s="19">
        <f>$I762*AB$19^0.5/VLOOKUP($O762,AProperties!$AY$8:$BG$1007,VLOOKUP(Span,Data!$N$4:$Y$11,Data!$Y$1,FALSE),FALSE)</f>
        <v>0.9185393783163941</v>
      </c>
      <c r="AC762" s="19">
        <f>$I762*AC$19^0.5/VLOOKUP($O762,AProperties!$AY$8:$BG$1007,VLOOKUP(Span,Data!$N$4:$Y$11,Data!$Y$1,FALSE),FALSE)</f>
        <v>1.2990108463887957</v>
      </c>
      <c r="AD762" s="19">
        <f>$I762*AD$19^0.5/VLOOKUP($O762,AProperties!$AY$8:$BG$1007,VLOOKUP(Span,Data!$N$4:$Y$11,Data!$Y$1,FALSE),FALSE)</f>
        <v>1.5909568719967249</v>
      </c>
      <c r="AE762" s="19">
        <f>$I762*AE$19^0.5/VLOOKUP($O762,AProperties!$AY$8:$BG$1007,VLOOKUP(Span,Data!$N$4:$Y$11,Data!$Y$1,FALSE),FALSE)</f>
        <v>1.8370787566327882</v>
      </c>
      <c r="AF762" s="19">
        <f>$I762*AF$19^0.5/VLOOKUP($O762,AProperties!$AY$8:$BG$1007,VLOOKUP(Span,Data!$N$4:$Y$11,Data!$Y$1,FALSE),FALSE)</f>
        <v>2.0539164899258537</v>
      </c>
      <c r="AG762" s="19">
        <f>$I762*AG$19^0.5/VLOOKUP($O762,AProperties!$AY$8:$BG$1007,VLOOKUP(Span,Data!$N$4:$Y$11,Data!$Y$1,FALSE),FALSE)</f>
        <v>2.2499527855284449</v>
      </c>
      <c r="AH762" s="19">
        <f>$I762*AH$19^0.5/VLOOKUP($O762,AProperties!$AY$8:$BG$1007,VLOOKUP(Span,Data!$N$4:$Y$11,Data!$Y$1,FALSE),FALSE)</f>
        <v>2.4302267644450537</v>
      </c>
      <c r="AI762" s="19">
        <f>$I762*AI$19^0.5/VLOOKUP($O762,AProperties!$AY$8:$BG$1007,VLOOKUP(Span,Data!$N$4:$Y$11,Data!$Y$1,FALSE),FALSE)</f>
        <v>2.5980216927775914</v>
      </c>
      <c r="AJ762" s="19">
        <f>$I762*AJ$19^0.5/VLOOKUP($O762,AProperties!$AY$8:$BG$1007,VLOOKUP(Span,Data!$N$4:$Y$11,Data!$Y$1,FALSE),FALSE)</f>
        <v>2.7556181349491822</v>
      </c>
      <c r="AK762" s="19">
        <f>$I762*AK$19^0.5/VLOOKUP($O762,AProperties!$AY$8:$BG$1007,VLOOKUP(Span,Data!$N$4:$Y$11,Data!$Y$1,FALSE),FALSE)</f>
        <v>2.9046765560348846</v>
      </c>
      <c r="AL762" s="47">
        <f t="shared" si="97"/>
        <v>0.74299999999999999</v>
      </c>
    </row>
    <row r="763" spans="1:38" x14ac:dyDescent="0.25">
      <c r="A763" s="15">
        <v>0.74399999999999999</v>
      </c>
      <c r="B763" s="116">
        <f>VLOOKUP($A763,APropertiesDimless!$A$7:$I$1007,VLOOKUP(Span,Data!$N$4:$Y$11,Data!$Y$1,FALSE),FALSE)</f>
        <v>0.98961405242529643</v>
      </c>
      <c r="C763" s="6">
        <f t="shared" si="93"/>
        <v>1.2388070262126483</v>
      </c>
      <c r="D763" s="116">
        <f>VLOOKUP($A763,AProperties!$AE$8:$AM$1007,VLOOKUP(Span,Data!$N$4:$Y$11,Data!$Y$1,FALSE),FALSE)</f>
        <v>0.84909512221643335</v>
      </c>
      <c r="E763" s="116">
        <f t="shared" si="94"/>
        <v>1.6931225064764048</v>
      </c>
      <c r="F763" s="6">
        <f t="shared" si="98"/>
        <v>2.645058107877087</v>
      </c>
      <c r="G763" s="9"/>
      <c r="H763" s="15">
        <f t="shared" si="95"/>
        <v>0.74399999999999999</v>
      </c>
      <c r="I763" s="6">
        <f>VLOOKUP(H763,AProperties!$AO$8:$AW$1007,VLOOKUP(Span,Data!$N$4:$Y$11,Data!$Y$1,FALSE),FALSE)^(2/3)</f>
        <v>0.43767060599576435</v>
      </c>
      <c r="J763" s="15">
        <f>$I763*(Slope^0.5)/VLOOKUP($H763,AProperties!$AY$8:$BG$1007,VLOOKUP(Span,Data!$N$4:$Y$11,Data!$Y$1,FALSE),FALSE)</f>
        <v>1.5915401372735209</v>
      </c>
      <c r="K763" s="15">
        <f>$J763*VLOOKUP($H763,AProperties!$A$8:$I$1007,VLOOKUP(Span,Data!$N$4:$Y$11,Data!$Y$1,FALSE),FALSE)</f>
        <v>1.3107694431430812</v>
      </c>
      <c r="L763" s="15">
        <f t="shared" si="99"/>
        <v>1.5915401372735209</v>
      </c>
      <c r="M763" s="15">
        <f t="shared" si="100"/>
        <v>0.74399999999999999</v>
      </c>
      <c r="O763" s="28">
        <f t="shared" si="96"/>
        <v>0.74399999999999999</v>
      </c>
      <c r="P763" s="19">
        <f>AA763*VLOOKUP($O763,AProperties!$A$8:$I$1007,VLOOKUP(Span,Data!$N$4:$Y$11,Data!$Y$1,FALSE),FALSE)</f>
        <v>0.5351193843554326</v>
      </c>
      <c r="Q763" s="19">
        <f>AB763*VLOOKUP($O763,AProperties!$A$8:$I$1007,VLOOKUP(Span,Data!$N$4:$Y$11,Data!$Y$1,FALSE),FALSE)</f>
        <v>0.75677309084419386</v>
      </c>
      <c r="R763" s="19">
        <f>AC763*VLOOKUP($O763,AProperties!$A$8:$I$1007,VLOOKUP(Span,Data!$N$4:$Y$11,Data!$Y$1,FALSE),FALSE)</f>
        <v>1.0702387687108652</v>
      </c>
      <c r="S763" s="19">
        <f>AD763*VLOOKUP($O763,AProperties!$A$8:$I$1007,VLOOKUP(Span,Data!$N$4:$Y$11,Data!$Y$1,FALSE),FALSE)</f>
        <v>1.3107694431430812</v>
      </c>
      <c r="T763" s="19">
        <f>AE763*VLOOKUP($O763,AProperties!$A$8:$I$1007,VLOOKUP(Span,Data!$N$4:$Y$11,Data!$Y$1,FALSE),FALSE)</f>
        <v>1.5135461816883877</v>
      </c>
      <c r="U763" s="19">
        <f>AF763*VLOOKUP($O763,AProperties!$A$8:$I$1007,VLOOKUP(Span,Data!$N$4:$Y$11,Data!$Y$1,FALSE),FALSE)</f>
        <v>1.6921960746702411</v>
      </c>
      <c r="V763" s="19">
        <f>AG763*VLOOKUP($O763,AProperties!$A$8:$I$1007,VLOOKUP(Span,Data!$N$4:$Y$11,Data!$Y$1,FALSE),FALSE)</f>
        <v>1.8537079236371752</v>
      </c>
      <c r="W763" s="19">
        <f>AH763*VLOOKUP($O763,AProperties!$A$8:$I$1007,VLOOKUP(Span,Data!$N$4:$Y$11,Data!$Y$1,FALSE),FALSE)</f>
        <v>2.0022333972794284</v>
      </c>
      <c r="X763" s="19">
        <f>AI763*VLOOKUP($O763,AProperties!$A$8:$I$1007,VLOOKUP(Span,Data!$N$4:$Y$11,Data!$Y$1,FALSE),FALSE)</f>
        <v>2.1404775374217304</v>
      </c>
      <c r="Y763" s="19">
        <f>AJ763*VLOOKUP($O763,AProperties!$A$8:$I$1007,VLOOKUP(Span,Data!$N$4:$Y$11,Data!$Y$1,FALSE),FALSE)</f>
        <v>2.2703192725325811</v>
      </c>
      <c r="Z763" s="19">
        <f>AK763*VLOOKUP($O763,AProperties!$A$8:$I$1007,VLOOKUP(Span,Data!$N$4:$Y$11,Data!$Y$1,FALSE),FALSE)</f>
        <v>2.3931266389931696</v>
      </c>
      <c r="AA763" s="19">
        <f>$I763*AA$19^0.5/VLOOKUP($O763,AProperties!$AY$8:$BG$1007,VLOOKUP(Span,Data!$N$4:$Y$11,Data!$Y$1,FALSE),FALSE)</f>
        <v>0.6497435402465368</v>
      </c>
      <c r="AB763" s="19">
        <f>$I763*AB$19^0.5/VLOOKUP($O763,AProperties!$AY$8:$BG$1007,VLOOKUP(Span,Data!$N$4:$Y$11,Data!$Y$1,FALSE),FALSE)</f>
        <v>0.91887612668096141</v>
      </c>
      <c r="AC763" s="19">
        <f>$I763*AC$19^0.5/VLOOKUP($O763,AProperties!$AY$8:$BG$1007,VLOOKUP(Span,Data!$N$4:$Y$11,Data!$Y$1,FALSE),FALSE)</f>
        <v>1.2994870804930736</v>
      </c>
      <c r="AD763" s="19">
        <f>$I763*AD$19^0.5/VLOOKUP($O763,AProperties!$AY$8:$BG$1007,VLOOKUP(Span,Data!$N$4:$Y$11,Data!$Y$1,FALSE),FALSE)</f>
        <v>1.5915401372735209</v>
      </c>
      <c r="AE763" s="19">
        <f>$I763*AE$19^0.5/VLOOKUP($O763,AProperties!$AY$8:$BG$1007,VLOOKUP(Span,Data!$N$4:$Y$11,Data!$Y$1,FALSE),FALSE)</f>
        <v>1.8377522533619228</v>
      </c>
      <c r="AF763" s="19">
        <f>$I763*AF$19^0.5/VLOOKUP($O763,AProperties!$AY$8:$BG$1007,VLOOKUP(Span,Data!$N$4:$Y$11,Data!$Y$1,FALSE),FALSE)</f>
        <v>2.054669482160338</v>
      </c>
      <c r="AG763" s="19">
        <f>$I763*AG$19^0.5/VLOOKUP($O763,AProperties!$AY$8:$BG$1007,VLOOKUP(Span,Data!$N$4:$Y$11,Data!$Y$1,FALSE),FALSE)</f>
        <v>2.2507776471933512</v>
      </c>
      <c r="AH763" s="19">
        <f>$I763*AH$19^0.5/VLOOKUP($O763,AProperties!$AY$8:$BG$1007,VLOOKUP(Span,Data!$N$4:$Y$11,Data!$Y$1,FALSE),FALSE)</f>
        <v>2.4311177168721065</v>
      </c>
      <c r="AI763" s="19">
        <f>$I763*AI$19^0.5/VLOOKUP($O763,AProperties!$AY$8:$BG$1007,VLOOKUP(Span,Data!$N$4:$Y$11,Data!$Y$1,FALSE),FALSE)</f>
        <v>2.5989741609861472</v>
      </c>
      <c r="AJ763" s="19">
        <f>$I763*AJ$19^0.5/VLOOKUP($O763,AProperties!$AY$8:$BG$1007,VLOOKUP(Span,Data!$N$4:$Y$11,Data!$Y$1,FALSE),FALSE)</f>
        <v>2.7566283800428839</v>
      </c>
      <c r="AK763" s="19">
        <f>$I763*AK$19^0.5/VLOOKUP($O763,AProperties!$AY$8:$BG$1007,VLOOKUP(Span,Data!$N$4:$Y$11,Data!$Y$1,FALSE),FALSE)</f>
        <v>2.9057414478652537</v>
      </c>
      <c r="AL763" s="47">
        <f t="shared" si="97"/>
        <v>0.74399999999999999</v>
      </c>
    </row>
    <row r="764" spans="1:38" x14ac:dyDescent="0.25">
      <c r="A764" s="15">
        <v>0.745</v>
      </c>
      <c r="B764" s="116">
        <f>VLOOKUP($A764,APropertiesDimless!$A$7:$I$1007,VLOOKUP(Span,Data!$N$4:$Y$11,Data!$Y$1,FALSE),FALSE)</f>
        <v>0.99225142825446289</v>
      </c>
      <c r="C764" s="6">
        <f t="shared" si="93"/>
        <v>1.2411257141272314</v>
      </c>
      <c r="D764" s="116">
        <f>VLOOKUP($A764,AProperties!$AE$8:$AM$1007,VLOOKUP(Span,Data!$N$4:$Y$11,Data!$Y$1,FALSE),FALSE)</f>
        <v>0.8499524206312723</v>
      </c>
      <c r="E764" s="116">
        <f t="shared" si="94"/>
        <v>1.6984611900453472</v>
      </c>
      <c r="F764" s="6">
        <f t="shared" si="98"/>
        <v>2.6512545441677102</v>
      </c>
      <c r="G764" s="9"/>
      <c r="H764" s="15">
        <f t="shared" si="95"/>
        <v>0.745</v>
      </c>
      <c r="I764" s="6">
        <f>VLOOKUP(H764,AProperties!$AO$8:$AW$1007,VLOOKUP(Span,Data!$N$4:$Y$11,Data!$Y$1,FALSE),FALSE)^(2/3)</f>
        <v>0.4377243957835199</v>
      </c>
      <c r="J764" s="15">
        <f>$I764*(Slope^0.5)/VLOOKUP($H764,AProperties!$AY$8:$BG$1007,VLOOKUP(Span,Data!$N$4:$Y$11,Data!$Y$1,FALSE),FALSE)</f>
        <v>1.5921201818059245</v>
      </c>
      <c r="K764" s="15">
        <f>$J764*VLOOKUP($H764,AProperties!$A$8:$I$1007,VLOOKUP(Span,Data!$N$4:$Y$11,Data!$Y$1,FALSE),FALSE)</f>
        <v>1.3125710748358228</v>
      </c>
      <c r="L764" s="15">
        <f t="shared" si="99"/>
        <v>1.5921201818059245</v>
      </c>
      <c r="M764" s="15">
        <f t="shared" si="100"/>
        <v>0.745</v>
      </c>
      <c r="O764" s="28">
        <f t="shared" si="96"/>
        <v>0.745</v>
      </c>
      <c r="P764" s="19">
        <f>AA764*VLOOKUP($O764,AProperties!$A$8:$I$1007,VLOOKUP(Span,Data!$N$4:$Y$11,Data!$Y$1,FALSE),FALSE)</f>
        <v>0.53585489741403991</v>
      </c>
      <c r="Q764" s="19">
        <f>AB764*VLOOKUP($O764,AProperties!$A$8:$I$1007,VLOOKUP(Span,Data!$N$4:$Y$11,Data!$Y$1,FALSE),FALSE)</f>
        <v>0.75781326338697885</v>
      </c>
      <c r="R764" s="19">
        <f>AC764*VLOOKUP($O764,AProperties!$A$8:$I$1007,VLOOKUP(Span,Data!$N$4:$Y$11,Data!$Y$1,FALSE),FALSE)</f>
        <v>1.0717097948280798</v>
      </c>
      <c r="S764" s="19">
        <f>AD764*VLOOKUP($O764,AProperties!$A$8:$I$1007,VLOOKUP(Span,Data!$N$4:$Y$11,Data!$Y$1,FALSE),FALSE)</f>
        <v>1.3125710748358228</v>
      </c>
      <c r="T764" s="19">
        <f>AE764*VLOOKUP($O764,AProperties!$A$8:$I$1007,VLOOKUP(Span,Data!$N$4:$Y$11,Data!$Y$1,FALSE),FALSE)</f>
        <v>1.5156265267739577</v>
      </c>
      <c r="U764" s="19">
        <f>AF764*VLOOKUP($O764,AProperties!$A$8:$I$1007,VLOOKUP(Span,Data!$N$4:$Y$11,Data!$Y$1,FALSE),FALSE)</f>
        <v>1.694521971184237</v>
      </c>
      <c r="V764" s="19">
        <f>AG764*VLOOKUP($O764,AProperties!$A$8:$I$1007,VLOOKUP(Span,Data!$N$4:$Y$11,Data!$Y$1,FALSE),FALSE)</f>
        <v>1.8562558156114517</v>
      </c>
      <c r="W764" s="19">
        <f>AH764*VLOOKUP($O764,AProperties!$A$8:$I$1007,VLOOKUP(Span,Data!$N$4:$Y$11,Data!$Y$1,FALSE),FALSE)</f>
        <v>2.0049854351482352</v>
      </c>
      <c r="X764" s="19">
        <f>AI764*VLOOKUP($O764,AProperties!$A$8:$I$1007,VLOOKUP(Span,Data!$N$4:$Y$11,Data!$Y$1,FALSE),FALSE)</f>
        <v>2.1434195896561596</v>
      </c>
      <c r="Y764" s="19">
        <f>AJ764*VLOOKUP($O764,AProperties!$A$8:$I$1007,VLOOKUP(Span,Data!$N$4:$Y$11,Data!$Y$1,FALSE),FALSE)</f>
        <v>2.2734397901609364</v>
      </c>
      <c r="Z764" s="19">
        <f>AK764*VLOOKUP($O764,AProperties!$A$8:$I$1007,VLOOKUP(Span,Data!$N$4:$Y$11,Data!$Y$1,FALSE),FALSE)</f>
        <v>2.396415953387939</v>
      </c>
      <c r="AA764" s="19">
        <f>$I764*AA$19^0.5/VLOOKUP($O764,AProperties!$AY$8:$BG$1007,VLOOKUP(Span,Data!$N$4:$Y$11,Data!$Y$1,FALSE),FALSE)</f>
        <v>0.64998034243528346</v>
      </c>
      <c r="AB764" s="19">
        <f>$I764*AB$19^0.5/VLOOKUP($O764,AProperties!$AY$8:$BG$1007,VLOOKUP(Span,Data!$N$4:$Y$11,Data!$Y$1,FALSE),FALSE)</f>
        <v>0.91921101554788653</v>
      </c>
      <c r="AC764" s="19">
        <f>$I764*AC$19^0.5/VLOOKUP($O764,AProperties!$AY$8:$BG$1007,VLOOKUP(Span,Data!$N$4:$Y$11,Data!$Y$1,FALSE),FALSE)</f>
        <v>1.2999606848705669</v>
      </c>
      <c r="AD764" s="19">
        <f>$I764*AD$19^0.5/VLOOKUP($O764,AProperties!$AY$8:$BG$1007,VLOOKUP(Span,Data!$N$4:$Y$11,Data!$Y$1,FALSE),FALSE)</f>
        <v>1.5921201818059245</v>
      </c>
      <c r="AE764" s="19">
        <f>$I764*AE$19^0.5/VLOOKUP($O764,AProperties!$AY$8:$BG$1007,VLOOKUP(Span,Data!$N$4:$Y$11,Data!$Y$1,FALSE),FALSE)</f>
        <v>1.8384220310957731</v>
      </c>
      <c r="AF764" s="19">
        <f>$I764*AF$19^0.5/VLOOKUP($O764,AProperties!$AY$8:$BG$1007,VLOOKUP(Span,Data!$N$4:$Y$11,Data!$Y$1,FALSE),FALSE)</f>
        <v>2.0554183164316902</v>
      </c>
      <c r="AG764" s="19">
        <f>$I764*AG$19^0.5/VLOOKUP($O764,AProperties!$AY$8:$BG$1007,VLOOKUP(Span,Data!$N$4:$Y$11,Data!$Y$1,FALSE),FALSE)</f>
        <v>2.2515979540378566</v>
      </c>
      <c r="AH764" s="19">
        <f>$I764*AH$19^0.5/VLOOKUP($O764,AProperties!$AY$8:$BG$1007,VLOOKUP(Span,Data!$N$4:$Y$11,Data!$Y$1,FALSE),FALSE)</f>
        <v>2.4320037495308346</v>
      </c>
      <c r="AI764" s="19">
        <f>$I764*AI$19^0.5/VLOOKUP($O764,AProperties!$AY$8:$BG$1007,VLOOKUP(Span,Data!$N$4:$Y$11,Data!$Y$1,FALSE),FALSE)</f>
        <v>2.5999213697411339</v>
      </c>
      <c r="AJ764" s="19">
        <f>$I764*AJ$19^0.5/VLOOKUP($O764,AProperties!$AY$8:$BG$1007,VLOOKUP(Span,Data!$N$4:$Y$11,Data!$Y$1,FALSE),FALSE)</f>
        <v>2.7576330466436594</v>
      </c>
      <c r="AK764" s="19">
        <f>$I764*AK$19^0.5/VLOOKUP($O764,AProperties!$AY$8:$BG$1007,VLOOKUP(Span,Data!$N$4:$Y$11,Data!$Y$1,FALSE),FALSE)</f>
        <v>2.9068004594477701</v>
      </c>
      <c r="AL764" s="47">
        <f t="shared" si="97"/>
        <v>0.745</v>
      </c>
    </row>
    <row r="765" spans="1:38" x14ac:dyDescent="0.25">
      <c r="A765" s="15">
        <v>0.746</v>
      </c>
      <c r="B765" s="116">
        <f>VLOOKUP($A765,APropertiesDimless!$A$7:$I$1007,VLOOKUP(Span,Data!$N$4:$Y$11,Data!$Y$1,FALSE),FALSE)</f>
        <v>0.99490099630452478</v>
      </c>
      <c r="C765" s="6">
        <f t="shared" si="93"/>
        <v>1.2434504981522623</v>
      </c>
      <c r="D765" s="116">
        <f>VLOOKUP($A765,AProperties!$AE$8:$AM$1007,VLOOKUP(Span,Data!$N$4:$Y$11,Data!$Y$1,FALSE),FALSE)</f>
        <v>0.85080830028703969</v>
      </c>
      <c r="E765" s="116">
        <f t="shared" si="94"/>
        <v>1.7038247095852939</v>
      </c>
      <c r="F765" s="6">
        <f t="shared" si="98"/>
        <v>2.657465257535589</v>
      </c>
      <c r="G765" s="9"/>
      <c r="H765" s="15">
        <f t="shared" si="95"/>
        <v>0.746</v>
      </c>
      <c r="I765" s="6">
        <f>VLOOKUP(H765,AProperties!$AO$8:$AW$1007,VLOOKUP(Span,Data!$N$4:$Y$11,Data!$Y$1,FALSE),FALSE)^(2/3)</f>
        <v>0.43777720843177209</v>
      </c>
      <c r="J765" s="15">
        <f>$I765*(Slope^0.5)/VLOOKUP($H765,AProperties!$AY$8:$BG$1007,VLOOKUP(Span,Data!$N$4:$Y$11,Data!$Y$1,FALSE),FALSE)</f>
        <v>1.5926969997002938</v>
      </c>
      <c r="K765" s="15">
        <f>$J765*VLOOKUP($H765,AProperties!$A$8:$I$1007,VLOOKUP(Span,Data!$N$4:$Y$11,Data!$Y$1,FALSE),FALSE)</f>
        <v>1.3143688166472125</v>
      </c>
      <c r="L765" s="15">
        <f t="shared" si="99"/>
        <v>1.5926969997002938</v>
      </c>
      <c r="M765" s="15">
        <f t="shared" si="100"/>
        <v>0.746</v>
      </c>
      <c r="O765" s="28">
        <f t="shared" si="96"/>
        <v>0.746</v>
      </c>
      <c r="P765" s="19">
        <f>AA765*VLOOKUP($O765,AProperties!$A$8:$I$1007,VLOOKUP(Span,Data!$N$4:$Y$11,Data!$Y$1,FALSE),FALSE)</f>
        <v>0.5365888224352352</v>
      </c>
      <c r="Q765" s="19">
        <f>AB765*VLOOKUP($O765,AProperties!$A$8:$I$1007,VLOOKUP(Span,Data!$N$4:$Y$11,Data!$Y$1,FALSE),FALSE)</f>
        <v>0.75885119010571811</v>
      </c>
      <c r="R765" s="19">
        <f>AC765*VLOOKUP($O765,AProperties!$A$8:$I$1007,VLOOKUP(Span,Data!$N$4:$Y$11,Data!$Y$1,FALSE),FALSE)</f>
        <v>1.0731776448704704</v>
      </c>
      <c r="S765" s="19">
        <f>AD765*VLOOKUP($O765,AProperties!$A$8:$I$1007,VLOOKUP(Span,Data!$N$4:$Y$11,Data!$Y$1,FALSE),FALSE)</f>
        <v>1.3143688166472125</v>
      </c>
      <c r="T765" s="19">
        <f>AE765*VLOOKUP($O765,AProperties!$A$8:$I$1007,VLOOKUP(Span,Data!$N$4:$Y$11,Data!$Y$1,FALSE),FALSE)</f>
        <v>1.5177023802114362</v>
      </c>
      <c r="U765" s="19">
        <f>AF765*VLOOKUP($O765,AProperties!$A$8:$I$1007,VLOOKUP(Span,Data!$N$4:$Y$11,Data!$Y$1,FALSE),FALSE)</f>
        <v>1.6968428458830012</v>
      </c>
      <c r="V765" s="19">
        <f>AG765*VLOOKUP($O765,AProperties!$A$8:$I$1007,VLOOKUP(Span,Data!$N$4:$Y$11,Data!$Y$1,FALSE),FALSE)</f>
        <v>1.8587982064627637</v>
      </c>
      <c r="W765" s="19">
        <f>AH765*VLOOKUP($O765,AProperties!$A$8:$I$1007,VLOOKUP(Span,Data!$N$4:$Y$11,Data!$Y$1,FALSE),FALSE)</f>
        <v>2.0077315311251285</v>
      </c>
      <c r="X765" s="19">
        <f>AI765*VLOOKUP($O765,AProperties!$A$8:$I$1007,VLOOKUP(Span,Data!$N$4:$Y$11,Data!$Y$1,FALSE),FALSE)</f>
        <v>2.1463552897409408</v>
      </c>
      <c r="Y765" s="19">
        <f>AJ765*VLOOKUP($O765,AProperties!$A$8:$I$1007,VLOOKUP(Span,Data!$N$4:$Y$11,Data!$Y$1,FALSE),FALSE)</f>
        <v>2.2765535703171538</v>
      </c>
      <c r="Z765" s="19">
        <f>AK765*VLOOKUP($O765,AProperties!$A$8:$I$1007,VLOOKUP(Span,Data!$N$4:$Y$11,Data!$Y$1,FALSE),FALSE)</f>
        <v>2.3996981658635002</v>
      </c>
      <c r="AA765" s="19">
        <f>$I765*AA$19^0.5/VLOOKUP($O765,AProperties!$AY$8:$BG$1007,VLOOKUP(Span,Data!$N$4:$Y$11,Data!$Y$1,FALSE),FALSE)</f>
        <v>0.65021582735456873</v>
      </c>
      <c r="AB765" s="19">
        <f>$I765*AB$19^0.5/VLOOKUP($O765,AProperties!$AY$8:$BG$1007,VLOOKUP(Span,Data!$N$4:$Y$11,Data!$Y$1,FALSE),FALSE)</f>
        <v>0.919544041514474</v>
      </c>
      <c r="AC765" s="19">
        <f>$I765*AC$19^0.5/VLOOKUP($O765,AProperties!$AY$8:$BG$1007,VLOOKUP(Span,Data!$N$4:$Y$11,Data!$Y$1,FALSE),FALSE)</f>
        <v>1.3004316547091375</v>
      </c>
      <c r="AD765" s="19">
        <f>$I765*AD$19^0.5/VLOOKUP($O765,AProperties!$AY$8:$BG$1007,VLOOKUP(Span,Data!$N$4:$Y$11,Data!$Y$1,FALSE),FALSE)</f>
        <v>1.5926969997002938</v>
      </c>
      <c r="AE765" s="19">
        <f>$I765*AE$19^0.5/VLOOKUP($O765,AProperties!$AY$8:$BG$1007,VLOOKUP(Span,Data!$N$4:$Y$11,Data!$Y$1,FALSE),FALSE)</f>
        <v>1.839088083028948</v>
      </c>
      <c r="AF765" s="19">
        <f>$I765*AF$19^0.5/VLOOKUP($O765,AProperties!$AY$8:$BG$1007,VLOOKUP(Span,Data!$N$4:$Y$11,Data!$Y$1,FALSE),FALSE)</f>
        <v>2.0561629851312522</v>
      </c>
      <c r="AG765" s="19">
        <f>$I765*AG$19^0.5/VLOOKUP($O765,AProperties!$AY$8:$BG$1007,VLOOKUP(Span,Data!$N$4:$Y$11,Data!$Y$1,FALSE),FALSE)</f>
        <v>2.2524136977270928</v>
      </c>
      <c r="AH765" s="19">
        <f>$I765*AH$19^0.5/VLOOKUP($O765,AProperties!$AY$8:$BG$1007,VLOOKUP(Span,Data!$N$4:$Y$11,Data!$Y$1,FALSE),FALSE)</f>
        <v>2.4328848534185519</v>
      </c>
      <c r="AI765" s="19">
        <f>$I765*AI$19^0.5/VLOOKUP($O765,AProperties!$AY$8:$BG$1007,VLOOKUP(Span,Data!$N$4:$Y$11,Data!$Y$1,FALSE),FALSE)</f>
        <v>2.6008633094182749</v>
      </c>
      <c r="AJ765" s="19">
        <f>$I765*AJ$19^0.5/VLOOKUP($O765,AProperties!$AY$8:$BG$1007,VLOOKUP(Span,Data!$N$4:$Y$11,Data!$Y$1,FALSE),FALSE)</f>
        <v>2.7586321245434213</v>
      </c>
      <c r="AK765" s="19">
        <f>$I765*AK$19^0.5/VLOOKUP($O765,AProperties!$AY$8:$BG$1007,VLOOKUP(Span,Data!$N$4:$Y$11,Data!$Y$1,FALSE),FALSE)</f>
        <v>2.9078535800221657</v>
      </c>
      <c r="AL765" s="47">
        <f t="shared" si="97"/>
        <v>0.746</v>
      </c>
    </row>
    <row r="766" spans="1:38" x14ac:dyDescent="0.25">
      <c r="A766" s="15">
        <v>0.747</v>
      </c>
      <c r="B766" s="116">
        <f>VLOOKUP($A766,APropertiesDimless!$A$7:$I$1007,VLOOKUP(Span,Data!$N$4:$Y$11,Data!$Y$1,FALSE),FALSE)</f>
        <v>0.99756287886198614</v>
      </c>
      <c r="C766" s="6">
        <f t="shared" si="93"/>
        <v>1.245781439430993</v>
      </c>
      <c r="D766" s="116">
        <f>VLOOKUP($A766,AProperties!$AE$8:$AM$1007,VLOOKUP(Span,Data!$N$4:$Y$11,Data!$Y$1,FALSE),FALSE)</f>
        <v>0.85166275677716463</v>
      </c>
      <c r="E766" s="116">
        <f t="shared" si="94"/>
        <v>1.7092132560069551</v>
      </c>
      <c r="F766" s="6">
        <f t="shared" si="98"/>
        <v>2.6636903684061961</v>
      </c>
      <c r="G766" s="9"/>
      <c r="H766" s="15">
        <f t="shared" si="95"/>
        <v>0.747</v>
      </c>
      <c r="I766" s="6">
        <f>VLOOKUP(H766,AProperties!$AO$8:$AW$1007,VLOOKUP(Span,Data!$N$4:$Y$11,Data!$Y$1,FALSE),FALSE)^(2/3)</f>
        <v>0.43782904223398283</v>
      </c>
      <c r="J766" s="15">
        <f>$I766*(Slope^0.5)/VLOOKUP($H766,AProperties!$AY$8:$BG$1007,VLOOKUP(Span,Data!$N$4:$Y$11,Data!$Y$1,FALSE),FALSE)</f>
        <v>1.5932705849958186</v>
      </c>
      <c r="K766" s="15">
        <f>$J766*VLOOKUP($H766,AProperties!$A$8:$I$1007,VLOOKUP(Span,Data!$N$4:$Y$11,Data!$Y$1,FALSE),FALSE)</f>
        <v>1.3161626464259617</v>
      </c>
      <c r="L766" s="15">
        <f t="shared" si="99"/>
        <v>1.5932705849958186</v>
      </c>
      <c r="M766" s="15">
        <f t="shared" si="100"/>
        <v>0.747</v>
      </c>
      <c r="O766" s="28">
        <f t="shared" si="96"/>
        <v>0.747</v>
      </c>
      <c r="P766" s="19">
        <f>AA766*VLOOKUP($O766,AProperties!$A$8:$I$1007,VLOOKUP(Span,Data!$N$4:$Y$11,Data!$Y$1,FALSE),FALSE)</f>
        <v>0.53732115037579253</v>
      </c>
      <c r="Q766" s="19">
        <f>AB766*VLOOKUP($O766,AProperties!$A$8:$I$1007,VLOOKUP(Span,Data!$N$4:$Y$11,Data!$Y$1,FALSE),FALSE)</f>
        <v>0.75988685821135915</v>
      </c>
      <c r="R766" s="19">
        <f>AC766*VLOOKUP($O766,AProperties!$A$8:$I$1007,VLOOKUP(Span,Data!$N$4:$Y$11,Data!$Y$1,FALSE),FALSE)</f>
        <v>1.0746423007515851</v>
      </c>
      <c r="S766" s="19">
        <f>AD766*VLOOKUP($O766,AProperties!$A$8:$I$1007,VLOOKUP(Span,Data!$N$4:$Y$11,Data!$Y$1,FALSE),FALSE)</f>
        <v>1.3161626464259617</v>
      </c>
      <c r="T766" s="19">
        <f>AE766*VLOOKUP($O766,AProperties!$A$8:$I$1007,VLOOKUP(Span,Data!$N$4:$Y$11,Data!$Y$1,FALSE),FALSE)</f>
        <v>1.5197737164227183</v>
      </c>
      <c r="U766" s="19">
        <f>AF766*VLOOKUP($O766,AProperties!$A$8:$I$1007,VLOOKUP(Span,Data!$N$4:$Y$11,Data!$Y$1,FALSE),FALSE)</f>
        <v>1.6991586701693433</v>
      </c>
      <c r="V766" s="19">
        <f>AG766*VLOOKUP($O766,AProperties!$A$8:$I$1007,VLOOKUP(Span,Data!$N$4:$Y$11,Data!$Y$1,FALSE),FALSE)</f>
        <v>1.8613350648644598</v>
      </c>
      <c r="W766" s="19">
        <f>AH766*VLOOKUP($O766,AProperties!$A$8:$I$1007,VLOOKUP(Span,Data!$N$4:$Y$11,Data!$Y$1,FALSE),FALSE)</f>
        <v>2.0104716513734564</v>
      </c>
      <c r="X766" s="19">
        <f>AI766*VLOOKUP($O766,AProperties!$A$8:$I$1007,VLOOKUP(Span,Data!$N$4:$Y$11,Data!$Y$1,FALSE),FALSE)</f>
        <v>2.1492846015031701</v>
      </c>
      <c r="Y766" s="19">
        <f>AJ766*VLOOKUP($O766,AProperties!$A$8:$I$1007,VLOOKUP(Span,Data!$N$4:$Y$11,Data!$Y$1,FALSE),FALSE)</f>
        <v>2.2796605746340775</v>
      </c>
      <c r="Z766" s="19">
        <f>AK766*VLOOKUP($O766,AProperties!$A$8:$I$1007,VLOOKUP(Span,Data!$N$4:$Y$11,Data!$Y$1,FALSE),FALSE)</f>
        <v>2.4029732359773179</v>
      </c>
      <c r="AA766" s="19">
        <f>$I766*AA$19^0.5/VLOOKUP($O766,AProperties!$AY$8:$BG$1007,VLOOKUP(Span,Data!$N$4:$Y$11,Data!$Y$1,FALSE),FALSE)</f>
        <v>0.65044999257090186</v>
      </c>
      <c r="AB766" s="19">
        <f>$I766*AB$19^0.5/VLOOKUP($O766,AProperties!$AY$8:$BG$1007,VLOOKUP(Span,Data!$N$4:$Y$11,Data!$Y$1,FALSE),FALSE)</f>
        <v>0.91987520113924837</v>
      </c>
      <c r="AC766" s="19">
        <f>$I766*AC$19^0.5/VLOOKUP($O766,AProperties!$AY$8:$BG$1007,VLOOKUP(Span,Data!$N$4:$Y$11,Data!$Y$1,FALSE),FALSE)</f>
        <v>1.3008999851418037</v>
      </c>
      <c r="AD766" s="19">
        <f>$I766*AD$19^0.5/VLOOKUP($O766,AProperties!$AY$8:$BG$1007,VLOOKUP(Span,Data!$N$4:$Y$11,Data!$Y$1,FALSE),FALSE)</f>
        <v>1.5932705849958186</v>
      </c>
      <c r="AE766" s="19">
        <f>$I766*AE$19^0.5/VLOOKUP($O766,AProperties!$AY$8:$BG$1007,VLOOKUP(Span,Data!$N$4:$Y$11,Data!$Y$1,FALSE),FALSE)</f>
        <v>1.8397504022784967</v>
      </c>
      <c r="AF766" s="19">
        <f>$I766*AF$19^0.5/VLOOKUP($O766,AProperties!$AY$8:$BG$1007,VLOOKUP(Span,Data!$N$4:$Y$11,Data!$Y$1,FALSE),FALSE)</f>
        <v>2.0569034805636512</v>
      </c>
      <c r="AG766" s="19">
        <f>$I766*AG$19^0.5/VLOOKUP($O766,AProperties!$AY$8:$BG$1007,VLOOKUP(Span,Data!$N$4:$Y$11,Data!$Y$1,FALSE),FALSE)</f>
        <v>2.2532248698312021</v>
      </c>
      <c r="AH766" s="19">
        <f>$I766*AH$19^0.5/VLOOKUP($O766,AProperties!$AY$8:$BG$1007,VLOOKUP(Span,Data!$N$4:$Y$11,Data!$Y$1,FALSE),FALSE)</f>
        <v>2.4337610194299706</v>
      </c>
      <c r="AI766" s="19">
        <f>$I766*AI$19^0.5/VLOOKUP($O766,AProperties!$AY$8:$BG$1007,VLOOKUP(Span,Data!$N$4:$Y$11,Data!$Y$1,FALSE),FALSE)</f>
        <v>2.6017999702836074</v>
      </c>
      <c r="AJ766" s="19">
        <f>$I766*AJ$19^0.5/VLOOKUP($O766,AProperties!$AY$8:$BG$1007,VLOOKUP(Span,Data!$N$4:$Y$11,Data!$Y$1,FALSE),FALSE)</f>
        <v>2.7596256034177449</v>
      </c>
      <c r="AK766" s="19">
        <f>$I766*AK$19^0.5/VLOOKUP($O766,AProperties!$AY$8:$BG$1007,VLOOKUP(Span,Data!$N$4:$Y$11,Data!$Y$1,FALSE),FALSE)</f>
        <v>2.9089007987055395</v>
      </c>
      <c r="AL766" s="47">
        <f t="shared" si="97"/>
        <v>0.747</v>
      </c>
    </row>
    <row r="767" spans="1:38" x14ac:dyDescent="0.25">
      <c r="A767" s="15">
        <v>0.748</v>
      </c>
      <c r="B767" s="116">
        <f>VLOOKUP($A767,APropertiesDimless!$A$7:$I$1007,VLOOKUP(Span,Data!$N$4:$Y$11,Data!$Y$1,FALSE),FALSE)</f>
        <v>1.0002371999134003</v>
      </c>
      <c r="C767" s="6">
        <f t="shared" si="93"/>
        <v>1.2481185999567002</v>
      </c>
      <c r="D767" s="116">
        <f>VLOOKUP($A767,AProperties!$AE$8:$AM$1007,VLOOKUP(Span,Data!$N$4:$Y$11,Data!$Y$1,FALSE),FALSE)</f>
        <v>0.85251578567302155</v>
      </c>
      <c r="E767" s="116">
        <f t="shared" si="94"/>
        <v>1.714627022875024</v>
      </c>
      <c r="F767" s="6">
        <f t="shared" si="98"/>
        <v>2.6699299989055372</v>
      </c>
      <c r="G767" s="9"/>
      <c r="H767" s="15">
        <f t="shared" si="95"/>
        <v>0.748</v>
      </c>
      <c r="I767" s="6">
        <f>VLOOKUP(H767,AProperties!$AO$8:$AW$1007,VLOOKUP(Span,Data!$N$4:$Y$11,Data!$Y$1,FALSE),FALSE)^(2/3)</f>
        <v>0.43787989546029266</v>
      </c>
      <c r="J767" s="15">
        <f>$I767*(Slope^0.5)/VLOOKUP($H767,AProperties!$AY$8:$BG$1007,VLOOKUP(Span,Data!$N$4:$Y$11,Data!$Y$1,FALSE),FALSE)</f>
        <v>1.5938409316637716</v>
      </c>
      <c r="K767" s="15">
        <f>$J767*VLOOKUP($H767,AProperties!$A$8:$I$1007,VLOOKUP(Span,Data!$N$4:$Y$11,Data!$Y$1,FALSE),FALSE)</f>
        <v>1.3179525419276876</v>
      </c>
      <c r="L767" s="15">
        <f t="shared" si="99"/>
        <v>1.5938409316637716</v>
      </c>
      <c r="M767" s="15">
        <f t="shared" si="100"/>
        <v>0.748</v>
      </c>
      <c r="O767" s="28">
        <f t="shared" si="96"/>
        <v>0.748</v>
      </c>
      <c r="P767" s="19">
        <f>AA767*VLOOKUP($O767,AProperties!$A$8:$I$1007,VLOOKUP(Span,Data!$N$4:$Y$11,Data!$Y$1,FALSE),FALSE)</f>
        <v>0.53805187215448125</v>
      </c>
      <c r="Q767" s="19">
        <f>AB767*VLOOKUP($O767,AProperties!$A$8:$I$1007,VLOOKUP(Span,Data!$N$4:$Y$11,Data!$Y$1,FALSE),FALSE)</f>
        <v>0.76092025486110204</v>
      </c>
      <c r="R767" s="19">
        <f>AC767*VLOOKUP($O767,AProperties!$A$8:$I$1007,VLOOKUP(Span,Data!$N$4:$Y$11,Data!$Y$1,FALSE),FALSE)</f>
        <v>1.0761037443089625</v>
      </c>
      <c r="S767" s="19">
        <f>AD767*VLOOKUP($O767,AProperties!$A$8:$I$1007,VLOOKUP(Span,Data!$N$4:$Y$11,Data!$Y$1,FALSE),FALSE)</f>
        <v>1.3179525419276876</v>
      </c>
      <c r="T767" s="19">
        <f>AE767*VLOOKUP($O767,AProperties!$A$8:$I$1007,VLOOKUP(Span,Data!$N$4:$Y$11,Data!$Y$1,FALSE),FALSE)</f>
        <v>1.5218405097222041</v>
      </c>
      <c r="U767" s="19">
        <f>AF767*VLOOKUP($O767,AProperties!$A$8:$I$1007,VLOOKUP(Span,Data!$N$4:$Y$11,Data!$Y$1,FALSE),FALSE)</f>
        <v>1.7014694153258885</v>
      </c>
      <c r="V767" s="19">
        <f>AG767*VLOOKUP($O767,AProperties!$A$8:$I$1007,VLOOKUP(Span,Data!$N$4:$Y$11,Data!$Y$1,FALSE),FALSE)</f>
        <v>1.8638663593582312</v>
      </c>
      <c r="W767" s="19">
        <f>AH767*VLOOKUP($O767,AProperties!$A$8:$I$1007,VLOOKUP(Span,Data!$N$4:$Y$11,Data!$Y$1,FALSE),FALSE)</f>
        <v>2.0132057619143633</v>
      </c>
      <c r="X767" s="19">
        <f>AI767*VLOOKUP($O767,AProperties!$A$8:$I$1007,VLOOKUP(Span,Data!$N$4:$Y$11,Data!$Y$1,FALSE),FALSE)</f>
        <v>2.152207488617925</v>
      </c>
      <c r="Y767" s="19">
        <f>AJ767*VLOOKUP($O767,AProperties!$A$8:$I$1007,VLOOKUP(Span,Data!$N$4:$Y$11,Data!$Y$1,FALSE),FALSE)</f>
        <v>2.2827607645833061</v>
      </c>
      <c r="Z767" s="19">
        <f>AK767*VLOOKUP($O767,AProperties!$A$8:$I$1007,VLOOKUP(Span,Data!$N$4:$Y$11,Data!$Y$1,FALSE),FALSE)</f>
        <v>2.4062411231168928</v>
      </c>
      <c r="AA767" s="19">
        <f>$I767*AA$19^0.5/VLOOKUP($O767,AProperties!$AY$8:$BG$1007,VLOOKUP(Span,Data!$N$4:$Y$11,Data!$Y$1,FALSE),FALSE)</f>
        <v>0.6506828356230655</v>
      </c>
      <c r="AB767" s="19">
        <f>$I767*AB$19^0.5/VLOOKUP($O767,AProperties!$AY$8:$BG$1007,VLOOKUP(Span,Data!$N$4:$Y$11,Data!$Y$1,FALSE),FALSE)</f>
        <v>0.92020449094152246</v>
      </c>
      <c r="AC767" s="19">
        <f>$I767*AC$19^0.5/VLOOKUP($O767,AProperties!$AY$8:$BG$1007,VLOOKUP(Span,Data!$N$4:$Y$11,Data!$Y$1,FALSE),FALSE)</f>
        <v>1.301365671246131</v>
      </c>
      <c r="AD767" s="19">
        <f>$I767*AD$19^0.5/VLOOKUP($O767,AProperties!$AY$8:$BG$1007,VLOOKUP(Span,Data!$N$4:$Y$11,Data!$Y$1,FALSE),FALSE)</f>
        <v>1.5938409316637716</v>
      </c>
      <c r="AE767" s="19">
        <f>$I767*AE$19^0.5/VLOOKUP($O767,AProperties!$AY$8:$BG$1007,VLOOKUP(Span,Data!$N$4:$Y$11,Data!$Y$1,FALSE),FALSE)</f>
        <v>1.8404089818830449</v>
      </c>
      <c r="AF767" s="19">
        <f>$I767*AF$19^0.5/VLOOKUP($O767,AProperties!$AY$8:$BG$1007,VLOOKUP(Span,Data!$N$4:$Y$11,Data!$Y$1,FALSE),FALSE)</f>
        <v>2.0576397949458332</v>
      </c>
      <c r="AG767" s="19">
        <f>$I767*AG$19^0.5/VLOOKUP($O767,AProperties!$AY$8:$BG$1007,VLOOKUP(Span,Data!$N$4:$Y$11,Data!$Y$1,FALSE),FALSE)</f>
        <v>2.2540314618242752</v>
      </c>
      <c r="AH767" s="19">
        <f>$I767*AH$19^0.5/VLOOKUP($O767,AProperties!$AY$8:$BG$1007,VLOOKUP(Span,Data!$N$4:$Y$11,Data!$Y$1,FALSE),FALSE)</f>
        <v>2.4346322383560572</v>
      </c>
      <c r="AI767" s="19">
        <f>$I767*AI$19^0.5/VLOOKUP($O767,AProperties!$AY$8:$BG$1007,VLOOKUP(Span,Data!$N$4:$Y$11,Data!$Y$1,FALSE),FALSE)</f>
        <v>2.602731342492262</v>
      </c>
      <c r="AJ767" s="19">
        <f>$I767*AJ$19^0.5/VLOOKUP($O767,AProperties!$AY$8:$BG$1007,VLOOKUP(Span,Data!$N$4:$Y$11,Data!$Y$1,FALSE),FALSE)</f>
        <v>2.7606134728245673</v>
      </c>
      <c r="AK767" s="19">
        <f>$I767*AK$19^0.5/VLOOKUP($O767,AProperties!$AY$8:$BG$1007,VLOOKUP(Span,Data!$N$4:$Y$11,Data!$Y$1,FALSE),FALSE)</f>
        <v>2.9099421044909923</v>
      </c>
      <c r="AL767" s="47">
        <f t="shared" si="97"/>
        <v>0.748</v>
      </c>
    </row>
    <row r="768" spans="1:38" x14ac:dyDescent="0.25">
      <c r="A768" s="15">
        <v>0.749</v>
      </c>
      <c r="B768" s="116">
        <f>VLOOKUP($A768,APropertiesDimless!$A$7:$I$1007,VLOOKUP(Span,Data!$N$4:$Y$11,Data!$Y$1,FALSE),FALSE)</f>
        <v>1.0029240851758761</v>
      </c>
      <c r="C768" s="6">
        <f t="shared" si="93"/>
        <v>1.250462042587938</v>
      </c>
      <c r="D768" s="116">
        <f>VLOOKUP($A768,AProperties!$AE$8:$AM$1007,VLOOKUP(Span,Data!$N$4:$Y$11,Data!$Y$1,FALSE),FALSE)</f>
        <v>0.8533673825237118</v>
      </c>
      <c r="E768" s="116">
        <f t="shared" si="94"/>
        <v>1.7200662064566241</v>
      </c>
      <c r="F768" s="6">
        <f t="shared" si="98"/>
        <v>2.6761842728894143</v>
      </c>
      <c r="G768" s="9"/>
      <c r="H768" s="15">
        <f t="shared" si="95"/>
        <v>0.749</v>
      </c>
      <c r="I768" s="6">
        <f>VLOOKUP(H768,AProperties!$AO$8:$AW$1007,VLOOKUP(Span,Data!$N$4:$Y$11,Data!$Y$1,FALSE),FALSE)^(2/3)</f>
        <v>0.43792976635725667</v>
      </c>
      <c r="J768" s="15">
        <f>$I768*(Slope^0.5)/VLOOKUP($H768,AProperties!$AY$8:$BG$1007,VLOOKUP(Span,Data!$N$4:$Y$11,Data!$Y$1,FALSE),FALSE)</f>
        <v>1.594408033606743</v>
      </c>
      <c r="K768" s="15">
        <f>$J768*VLOOKUP($H768,AProperties!$A$8:$I$1007,VLOOKUP(Span,Data!$N$4:$Y$11,Data!$Y$1,FALSE),FALSE)</f>
        <v>1.3197384808138224</v>
      </c>
      <c r="L768" s="15">
        <f t="shared" si="99"/>
        <v>1.594408033606743</v>
      </c>
      <c r="M768" s="15">
        <f t="shared" si="100"/>
        <v>0.749</v>
      </c>
      <c r="O768" s="28">
        <f t="shared" si="96"/>
        <v>0.749</v>
      </c>
      <c r="P768" s="19">
        <f>AA768*VLOOKUP($O768,AProperties!$A$8:$I$1007,VLOOKUP(Span,Data!$N$4:$Y$11,Data!$Y$1,FALSE),FALSE)</f>
        <v>0.53878097865161867</v>
      </c>
      <c r="Q768" s="19">
        <f>AB768*VLOOKUP($O768,AProperties!$A$8:$I$1007,VLOOKUP(Span,Data!$N$4:$Y$11,Data!$Y$1,FALSE),FALSE)</f>
        <v>0.76195136715776823</v>
      </c>
      <c r="R768" s="19">
        <f>AC768*VLOOKUP($O768,AProperties!$A$8:$I$1007,VLOOKUP(Span,Data!$N$4:$Y$11,Data!$Y$1,FALSE),FALSE)</f>
        <v>1.0775619573032373</v>
      </c>
      <c r="S768" s="19">
        <f>AD768*VLOOKUP($O768,AProperties!$A$8:$I$1007,VLOOKUP(Span,Data!$N$4:$Y$11,Data!$Y$1,FALSE),FALSE)</f>
        <v>1.3197384808138224</v>
      </c>
      <c r="T768" s="19">
        <f>AE768*VLOOKUP($O768,AProperties!$A$8:$I$1007,VLOOKUP(Span,Data!$N$4:$Y$11,Data!$Y$1,FALSE),FALSE)</f>
        <v>1.5239027343155365</v>
      </c>
      <c r="U768" s="19">
        <f>AF768*VLOOKUP($O768,AProperties!$A$8:$I$1007,VLOOKUP(Span,Data!$N$4:$Y$11,Data!$Y$1,FALSE),FALSE)</f>
        <v>1.7037750525136701</v>
      </c>
      <c r="V768" s="19">
        <f>AG768*VLOOKUP($O768,AProperties!$A$8:$I$1007,VLOOKUP(Span,Data!$N$4:$Y$11,Data!$Y$1,FALSE),FALSE)</f>
        <v>1.8663920583525726</v>
      </c>
      <c r="W768" s="19">
        <f>AH768*VLOOKUP($O768,AProperties!$A$8:$I$1007,VLOOKUP(Span,Data!$N$4:$Y$11,Data!$Y$1,FALSE),FALSE)</f>
        <v>2.0159338286251223</v>
      </c>
      <c r="X768" s="19">
        <f>AI768*VLOOKUP($O768,AProperties!$A$8:$I$1007,VLOOKUP(Span,Data!$N$4:$Y$11,Data!$Y$1,FALSE),FALSE)</f>
        <v>2.1551239146064747</v>
      </c>
      <c r="Y768" s="19">
        <f>AJ768*VLOOKUP($O768,AProperties!$A$8:$I$1007,VLOOKUP(Span,Data!$N$4:$Y$11,Data!$Y$1,FALSE),FALSE)</f>
        <v>2.2858541014733045</v>
      </c>
      <c r="Z768" s="19">
        <f>AK768*VLOOKUP($O768,AProperties!$A$8:$I$1007,VLOOKUP(Span,Data!$N$4:$Y$11,Data!$Y$1,FALSE),FALSE)</f>
        <v>2.4095017864977648</v>
      </c>
      <c r="AA768" s="19">
        <f>$I768*AA$19^0.5/VLOOKUP($O768,AProperties!$AY$8:$BG$1007,VLOOKUP(Span,Data!$N$4:$Y$11,Data!$Y$1,FALSE),FALSE)</f>
        <v>0.6509143540218022</v>
      </c>
      <c r="AB768" s="19">
        <f>$I768*AB$19^0.5/VLOOKUP($O768,AProperties!$AY$8:$BG$1007,VLOOKUP(Span,Data!$N$4:$Y$11,Data!$Y$1,FALSE),FALSE)</f>
        <v>0.92053190740095503</v>
      </c>
      <c r="AC768" s="19">
        <f>$I768*AC$19^0.5/VLOOKUP($O768,AProperties!$AY$8:$BG$1007,VLOOKUP(Span,Data!$N$4:$Y$11,Data!$Y$1,FALSE),FALSE)</f>
        <v>1.3018287080436044</v>
      </c>
      <c r="AD768" s="19">
        <f>$I768*AD$19^0.5/VLOOKUP($O768,AProperties!$AY$8:$BG$1007,VLOOKUP(Span,Data!$N$4:$Y$11,Data!$Y$1,FALSE),FALSE)</f>
        <v>1.594408033606743</v>
      </c>
      <c r="AE768" s="19">
        <f>$I768*AE$19^0.5/VLOOKUP($O768,AProperties!$AY$8:$BG$1007,VLOOKUP(Span,Data!$N$4:$Y$11,Data!$Y$1,FALSE),FALSE)</f>
        <v>1.8410638148019101</v>
      </c>
      <c r="AF768" s="19">
        <f>$I768*AF$19^0.5/VLOOKUP($O768,AProperties!$AY$8:$BG$1007,VLOOKUP(Span,Data!$N$4:$Y$11,Data!$Y$1,FALSE),FALSE)</f>
        <v>2.0583719204060769</v>
      </c>
      <c r="AG768" s="19">
        <f>$I768*AG$19^0.5/VLOOKUP($O768,AProperties!$AY$8:$BG$1007,VLOOKUP(Span,Data!$N$4:$Y$11,Data!$Y$1,FALSE),FALSE)</f>
        <v>2.2548334650832738</v>
      </c>
      <c r="AH768" s="19">
        <f>$I768*AH$19^0.5/VLOOKUP($O768,AProperties!$AY$8:$BG$1007,VLOOKUP(Span,Data!$N$4:$Y$11,Data!$Y$1,FALSE),FALSE)</f>
        <v>2.4354985008828649</v>
      </c>
      <c r="AI768" s="19">
        <f>$I768*AI$19^0.5/VLOOKUP($O768,AProperties!$AY$8:$BG$1007,VLOOKUP(Span,Data!$N$4:$Y$11,Data!$Y$1,FALSE),FALSE)</f>
        <v>2.6036574160872088</v>
      </c>
      <c r="AJ768" s="19">
        <f>$I768*AJ$19^0.5/VLOOKUP($O768,AProperties!$AY$8:$BG$1007,VLOOKUP(Span,Data!$N$4:$Y$11,Data!$Y$1,FALSE),FALSE)</f>
        <v>2.7615957222028649</v>
      </c>
      <c r="AK768" s="19">
        <f>$I768*AK$19^0.5/VLOOKUP($O768,AProperties!$AY$8:$BG$1007,VLOOKUP(Span,Data!$N$4:$Y$11,Data!$Y$1,FALSE),FALSE)</f>
        <v>2.9109774862462272</v>
      </c>
      <c r="AL768" s="47">
        <f t="shared" si="97"/>
        <v>0.749</v>
      </c>
    </row>
    <row r="769" spans="1:38" x14ac:dyDescent="0.25">
      <c r="A769" s="15">
        <v>0.75</v>
      </c>
      <c r="B769" s="116">
        <f>VLOOKUP($A769,APropertiesDimless!$A$7:$I$1007,VLOOKUP(Span,Data!$N$4:$Y$11,Data!$Y$1,FALSE),FALSE)</f>
        <v>1.0056236621282713</v>
      </c>
      <c r="C769" s="6">
        <f t="shared" si="93"/>
        <v>1.2528118310641356</v>
      </c>
      <c r="D769" s="116">
        <f>VLOOKUP($A769,AProperties!$AE$8:$AM$1007,VLOOKUP(Span,Data!$N$4:$Y$11,Data!$Y$1,FALSE),FALSE)</f>
        <v>0.85421754285584539</v>
      </c>
      <c r="E769" s="116">
        <f t="shared" si="94"/>
        <v>1.7255310057708486</v>
      </c>
      <c r="F769" s="6">
        <f t="shared" si="98"/>
        <v>2.6824533159733392</v>
      </c>
      <c r="G769" s="9"/>
      <c r="H769" s="15">
        <f t="shared" si="95"/>
        <v>0.75</v>
      </c>
      <c r="I769" s="6">
        <f>VLOOKUP(H769,AProperties!$AO$8:$AW$1007,VLOOKUP(Span,Data!$N$4:$Y$11,Data!$Y$1,FALSE),FALSE)^(2/3)</f>
        <v>0.43797865314757595</v>
      </c>
      <c r="J769" s="15">
        <f>$I769*(Slope^0.5)/VLOOKUP($H769,AProperties!$AY$8:$BG$1007,VLOOKUP(Span,Data!$N$4:$Y$11,Data!$Y$1,FALSE),FALSE)</f>
        <v>1.5949718846578622</v>
      </c>
      <c r="K769" s="15">
        <f>$J769*VLOOKUP($H769,AProperties!$A$8:$I$1007,VLOOKUP(Span,Data!$N$4:$Y$11,Data!$Y$1,FALSE),FALSE)</f>
        <v>1.3215204406505081</v>
      </c>
      <c r="L769" s="15">
        <f t="shared" si="99"/>
        <v>1.5949718846578622</v>
      </c>
      <c r="M769" s="15">
        <f t="shared" si="100"/>
        <v>0.75</v>
      </c>
      <c r="O769" s="28">
        <f t="shared" si="96"/>
        <v>0.75</v>
      </c>
      <c r="P769" s="19">
        <f>AA769*VLOOKUP($O769,AProperties!$A$8:$I$1007,VLOOKUP(Span,Data!$N$4:$Y$11,Data!$Y$1,FALSE),FALSE)</f>
        <v>0.53950846070862091</v>
      </c>
      <c r="Q769" s="19">
        <f>AB769*VLOOKUP($O769,AProperties!$A$8:$I$1007,VLOOKUP(Span,Data!$N$4:$Y$11,Data!$Y$1,FALSE),FALSE)</f>
        <v>0.76298018214916374</v>
      </c>
      <c r="R769" s="19">
        <f>AC769*VLOOKUP($O769,AProperties!$A$8:$I$1007,VLOOKUP(Span,Data!$N$4:$Y$11,Data!$Y$1,FALSE),FALSE)</f>
        <v>1.0790169214172418</v>
      </c>
      <c r="S769" s="19">
        <f>AD769*VLOOKUP($O769,AProperties!$A$8:$I$1007,VLOOKUP(Span,Data!$N$4:$Y$11,Data!$Y$1,FALSE),FALSE)</f>
        <v>1.3215204406505081</v>
      </c>
      <c r="T769" s="19">
        <f>AE769*VLOOKUP($O769,AProperties!$A$8:$I$1007,VLOOKUP(Span,Data!$N$4:$Y$11,Data!$Y$1,FALSE),FALSE)</f>
        <v>1.5259603642983275</v>
      </c>
      <c r="U769" s="19">
        <f>AF769*VLOOKUP($O769,AProperties!$A$8:$I$1007,VLOOKUP(Span,Data!$N$4:$Y$11,Data!$Y$1,FALSE),FALSE)</f>
        <v>1.7060755527707017</v>
      </c>
      <c r="V769" s="19">
        <f>AG769*VLOOKUP($O769,AProperties!$A$8:$I$1007,VLOOKUP(Span,Data!$N$4:$Y$11,Data!$Y$1,FALSE),FALSE)</f>
        <v>1.8689121301212175</v>
      </c>
      <c r="W769" s="19">
        <f>AH769*VLOOKUP($O769,AProperties!$A$8:$I$1007,VLOOKUP(Span,Data!$N$4:$Y$11,Data!$Y$1,FALSE),FALSE)</f>
        <v>2.01865581723745</v>
      </c>
      <c r="X769" s="19">
        <f>AI769*VLOOKUP($O769,AProperties!$A$8:$I$1007,VLOOKUP(Span,Data!$N$4:$Y$11,Data!$Y$1,FALSE),FALSE)</f>
        <v>2.1580338428344836</v>
      </c>
      <c r="Y769" s="19">
        <f>AJ769*VLOOKUP($O769,AProperties!$A$8:$I$1007,VLOOKUP(Span,Data!$N$4:$Y$11,Data!$Y$1,FALSE),FALSE)</f>
        <v>2.288940546447491</v>
      </c>
      <c r="Z769" s="19">
        <f>AK769*VLOOKUP($O769,AProperties!$A$8:$I$1007,VLOOKUP(Span,Data!$N$4:$Y$11,Data!$Y$1,FALSE),FALSE)</f>
        <v>2.4127551851615019</v>
      </c>
      <c r="AA769" s="19">
        <f>$I769*AA$19^0.5/VLOOKUP($O769,AProperties!$AY$8:$BG$1007,VLOOKUP(Span,Data!$N$4:$Y$11,Data!$Y$1,FALSE),FALSE)</f>
        <v>0.65114454524949794</v>
      </c>
      <c r="AB769" s="19">
        <f>$I769*AB$19^0.5/VLOOKUP($O769,AProperties!$AY$8:$BG$1007,VLOOKUP(Span,Data!$N$4:$Y$11,Data!$Y$1,FALSE),FALSE)</f>
        <v>0.92085744695710159</v>
      </c>
      <c r="AC769" s="19">
        <f>$I769*AC$19^0.5/VLOOKUP($O769,AProperties!$AY$8:$BG$1007,VLOOKUP(Span,Data!$N$4:$Y$11,Data!$Y$1,FALSE),FALSE)</f>
        <v>1.3022890904989959</v>
      </c>
      <c r="AD769" s="19">
        <f>$I769*AD$19^0.5/VLOOKUP($O769,AProperties!$AY$8:$BG$1007,VLOOKUP(Span,Data!$N$4:$Y$11,Data!$Y$1,FALSE),FALSE)</f>
        <v>1.5949718846578622</v>
      </c>
      <c r="AE769" s="19">
        <f>$I769*AE$19^0.5/VLOOKUP($O769,AProperties!$AY$8:$BG$1007,VLOOKUP(Span,Data!$N$4:$Y$11,Data!$Y$1,FALSE),FALSE)</f>
        <v>1.8417148939142032</v>
      </c>
      <c r="AF769" s="19">
        <f>$I769*AF$19^0.5/VLOOKUP($O769,AProperties!$AY$8:$BG$1007,VLOOKUP(Span,Data!$N$4:$Y$11,Data!$Y$1,FALSE),FALSE)</f>
        <v>2.0590998489829859</v>
      </c>
      <c r="AG769" s="19">
        <f>$I769*AG$19^0.5/VLOOKUP($O769,AProperties!$AY$8:$BG$1007,VLOOKUP(Span,Data!$N$4:$Y$11,Data!$Y$1,FALSE),FALSE)</f>
        <v>2.2556308708869248</v>
      </c>
      <c r="AH769" s="19">
        <f>$I769*AH$19^0.5/VLOOKUP($O769,AProperties!$AY$8:$BG$1007,VLOOKUP(Span,Data!$N$4:$Y$11,Data!$Y$1,FALSE),FALSE)</f>
        <v>2.436359797590343</v>
      </c>
      <c r="AI769" s="19">
        <f>$I769*AI$19^0.5/VLOOKUP($O769,AProperties!$AY$8:$BG$1007,VLOOKUP(Span,Data!$N$4:$Y$11,Data!$Y$1,FALSE),FALSE)</f>
        <v>2.6045781809979918</v>
      </c>
      <c r="AJ769" s="19">
        <f>$I769*AJ$19^0.5/VLOOKUP($O769,AProperties!$AY$8:$BG$1007,VLOOKUP(Span,Data!$N$4:$Y$11,Data!$Y$1,FALSE),FALSE)</f>
        <v>2.7625723408713045</v>
      </c>
      <c r="AK769" s="19">
        <f>$I769*AK$19^0.5/VLOOKUP($O769,AProperties!$AY$8:$BG$1007,VLOOKUP(Span,Data!$N$4:$Y$11,Data!$Y$1,FALSE),FALSE)</f>
        <v>2.912006932712131</v>
      </c>
      <c r="AL769" s="47">
        <f t="shared" si="97"/>
        <v>0.75</v>
      </c>
    </row>
    <row r="770" spans="1:38" x14ac:dyDescent="0.25">
      <c r="A770" s="15">
        <v>0.751</v>
      </c>
      <c r="B770" s="116">
        <f>VLOOKUP($A770,APropertiesDimless!$A$7:$I$1007,VLOOKUP(Span,Data!$N$4:$Y$11,Data!$Y$1,FALSE),FALSE)</f>
        <v>1.0083360600430651</v>
      </c>
      <c r="C770" s="6">
        <f t="shared" si="93"/>
        <v>1.2551680300215327</v>
      </c>
      <c r="D770" s="116">
        <f>VLOOKUP($A770,AProperties!$AE$8:$AM$1007,VLOOKUP(Span,Data!$N$4:$Y$11,Data!$Y$1,FALSE),FALSE)</f>
        <v>0.85506626217331816</v>
      </c>
      <c r="E770" s="116">
        <f t="shared" si="94"/>
        <v>1.73102162263938</v>
      </c>
      <c r="F770" s="6">
        <f t="shared" si="98"/>
        <v>2.688737255563062</v>
      </c>
      <c r="G770" s="9"/>
      <c r="H770" s="15">
        <f t="shared" si="95"/>
        <v>0.751</v>
      </c>
      <c r="I770" s="6">
        <f>VLOOKUP(H770,AProperties!$AO$8:$AW$1007,VLOOKUP(Span,Data!$N$4:$Y$11,Data!$Y$1,FALSE),FALSE)^(2/3)</f>
        <v>0.43802655402982327</v>
      </c>
      <c r="J770" s="15">
        <f>$I770*(Slope^0.5)/VLOOKUP($H770,AProperties!$AY$8:$BG$1007,VLOOKUP(Span,Data!$N$4:$Y$11,Data!$Y$1,FALSE),FALSE)</f>
        <v>1.5955324785800054</v>
      </c>
      <c r="K770" s="15">
        <f>$J770*VLOOKUP($H770,AProperties!$A$8:$I$1007,VLOOKUP(Span,Data!$N$4:$Y$11,Data!$Y$1,FALSE),FALSE)</f>
        <v>1.3232983989074729</v>
      </c>
      <c r="L770" s="15">
        <f t="shared" si="99"/>
        <v>1.5955324785800054</v>
      </c>
      <c r="M770" s="15">
        <f t="shared" si="100"/>
        <v>0.751</v>
      </c>
      <c r="O770" s="28">
        <f t="shared" si="96"/>
        <v>0.751</v>
      </c>
      <c r="P770" s="19">
        <f>AA770*VLOOKUP($O770,AProperties!$A$8:$I$1007,VLOOKUP(Span,Data!$N$4:$Y$11,Data!$Y$1,FALSE),FALSE)</f>
        <v>0.54023430912754278</v>
      </c>
      <c r="Q770" s="19">
        <f>AB770*VLOOKUP($O770,AProperties!$A$8:$I$1007,VLOOKUP(Span,Data!$N$4:$Y$11,Data!$Y$1,FALSE),FALSE)</f>
        <v>0.76400668682743034</v>
      </c>
      <c r="R770" s="19">
        <f>AC770*VLOOKUP($O770,AProperties!$A$8:$I$1007,VLOOKUP(Span,Data!$N$4:$Y$11,Data!$Y$1,FALSE),FALSE)</f>
        <v>1.0804686182550856</v>
      </c>
      <c r="S770" s="19">
        <f>AD770*VLOOKUP($O770,AProperties!$A$8:$I$1007,VLOOKUP(Span,Data!$N$4:$Y$11,Data!$Y$1,FALSE),FALSE)</f>
        <v>1.3232983989074729</v>
      </c>
      <c r="T770" s="19">
        <f>AE770*VLOOKUP($O770,AProperties!$A$8:$I$1007,VLOOKUP(Span,Data!$N$4:$Y$11,Data!$Y$1,FALSE),FALSE)</f>
        <v>1.5280133736548607</v>
      </c>
      <c r="U770" s="19">
        <f>AF770*VLOOKUP($O770,AProperties!$A$8:$I$1007,VLOOKUP(Span,Data!$N$4:$Y$11,Data!$Y$1,FALSE),FALSE)</f>
        <v>1.708370887010527</v>
      </c>
      <c r="V770" s="19">
        <f>AG770*VLOOKUP($O770,AProperties!$A$8:$I$1007,VLOOKUP(Span,Data!$N$4:$Y$11,Data!$Y$1,FALSE),FALSE)</f>
        <v>1.8714265428015504</v>
      </c>
      <c r="W770" s="19">
        <f>AH770*VLOOKUP($O770,AProperties!$A$8:$I$1007,VLOOKUP(Span,Data!$N$4:$Y$11,Data!$Y$1,FALSE),FALSE)</f>
        <v>2.0213716933357881</v>
      </c>
      <c r="X770" s="19">
        <f>AI770*VLOOKUP($O770,AProperties!$A$8:$I$1007,VLOOKUP(Span,Data!$N$4:$Y$11,Data!$Y$1,FALSE),FALSE)</f>
        <v>2.1609372365101711</v>
      </c>
      <c r="Y770" s="19">
        <f>AJ770*VLOOKUP($O770,AProperties!$A$8:$I$1007,VLOOKUP(Span,Data!$N$4:$Y$11,Data!$Y$1,FALSE),FALSE)</f>
        <v>2.2920200604822907</v>
      </c>
      <c r="Z770" s="19">
        <f>AK770*VLOOKUP($O770,AProperties!$A$8:$I$1007,VLOOKUP(Span,Data!$N$4:$Y$11,Data!$Y$1,FALSE),FALSE)</f>
        <v>2.4160012779736424</v>
      </c>
      <c r="AA770" s="19">
        <f>$I770*AA$19^0.5/VLOOKUP($O770,AProperties!$AY$8:$BG$1007,VLOOKUP(Span,Data!$N$4:$Y$11,Data!$Y$1,FALSE),FALSE)</f>
        <v>0.65137340675985722</v>
      </c>
      <c r="AB770" s="19">
        <f>$I770*AB$19^0.5/VLOOKUP($O770,AProperties!$AY$8:$BG$1007,VLOOKUP(Span,Data!$N$4:$Y$11,Data!$Y$1,FALSE),FALSE)</f>
        <v>0.92118110600895686</v>
      </c>
      <c r="AC770" s="19">
        <f>$I770*AC$19^0.5/VLOOKUP($O770,AProperties!$AY$8:$BG$1007,VLOOKUP(Span,Data!$N$4:$Y$11,Data!$Y$1,FALSE),FALSE)</f>
        <v>1.3027468135197144</v>
      </c>
      <c r="AD770" s="19">
        <f>$I770*AD$19^0.5/VLOOKUP($O770,AProperties!$AY$8:$BG$1007,VLOOKUP(Span,Data!$N$4:$Y$11,Data!$Y$1,FALSE),FALSE)</f>
        <v>1.5955324785800054</v>
      </c>
      <c r="AE770" s="19">
        <f>$I770*AE$19^0.5/VLOOKUP($O770,AProperties!$AY$8:$BG$1007,VLOOKUP(Span,Data!$N$4:$Y$11,Data!$Y$1,FALSE),FALSE)</f>
        <v>1.8423622120179137</v>
      </c>
      <c r="AF770" s="19">
        <f>$I770*AF$19^0.5/VLOOKUP($O770,AProperties!$AY$8:$BG$1007,VLOOKUP(Span,Data!$N$4:$Y$11,Data!$Y$1,FALSE),FALSE)</f>
        <v>2.0598235726244671</v>
      </c>
      <c r="AG770" s="19">
        <f>$I770*AG$19^0.5/VLOOKUP($O770,AProperties!$AY$8:$BG$1007,VLOOKUP(Span,Data!$N$4:$Y$11,Data!$Y$1,FALSE),FALSE)</f>
        <v>2.2564236704146032</v>
      </c>
      <c r="AH770" s="19">
        <f>$I770*AH$19^0.5/VLOOKUP($O770,AProperties!$AY$8:$BG$1007,VLOOKUP(Span,Data!$N$4:$Y$11,Data!$Y$1,FALSE),FALSE)</f>
        <v>2.4372161189511274</v>
      </c>
      <c r="AI770" s="19">
        <f>$I770*AI$19^0.5/VLOOKUP($O770,AProperties!$AY$8:$BG$1007,VLOOKUP(Span,Data!$N$4:$Y$11,Data!$Y$1,FALSE),FALSE)</f>
        <v>2.6054936270394289</v>
      </c>
      <c r="AJ770" s="19">
        <f>$I770*AJ$19^0.5/VLOOKUP($O770,AProperties!$AY$8:$BG$1007,VLOOKUP(Span,Data!$N$4:$Y$11,Data!$Y$1,FALSE),FALSE)</f>
        <v>2.7635433180268705</v>
      </c>
      <c r="AK770" s="19">
        <f>$I770*AK$19^0.5/VLOOKUP($O770,AProperties!$AY$8:$BG$1007,VLOOKUP(Span,Data!$N$4:$Y$11,Data!$Y$1,FALSE),FALSE)</f>
        <v>2.9130304325013241</v>
      </c>
      <c r="AL770" s="47">
        <f t="shared" si="97"/>
        <v>0.751</v>
      </c>
    </row>
    <row r="771" spans="1:38" x14ac:dyDescent="0.25">
      <c r="A771" s="15">
        <v>0.752</v>
      </c>
      <c r="B771" s="116">
        <f>VLOOKUP($A771,APropertiesDimless!$A$7:$I$1007,VLOOKUP(Span,Data!$N$4:$Y$11,Data!$Y$1,FALSE),FALSE)</f>
        <v>1.0110614100189361</v>
      </c>
      <c r="C771" s="6">
        <f t="shared" si="93"/>
        <v>1.2575307050094682</v>
      </c>
      <c r="D771" s="116">
        <f>VLOOKUP($A771,AProperties!$AE$8:$AM$1007,VLOOKUP(Span,Data!$N$4:$Y$11,Data!$Y$1,FALSE),FALSE)</f>
        <v>0.85591353595708386</v>
      </c>
      <c r="E771" s="116">
        <f t="shared" si="94"/>
        <v>1.7365382617382321</v>
      </c>
      <c r="F771" s="6">
        <f t="shared" si="98"/>
        <v>2.6950362208857457</v>
      </c>
      <c r="G771" s="9"/>
      <c r="H771" s="15">
        <f t="shared" si="95"/>
        <v>0.752</v>
      </c>
      <c r="I771" s="6">
        <f>VLOOKUP(H771,AProperties!$AO$8:$AW$1007,VLOOKUP(Span,Data!$N$4:$Y$11,Data!$Y$1,FALSE),FALSE)^(2/3)</f>
        <v>0.4380734671781647</v>
      </c>
      <c r="J771" s="15">
        <f>$I771*(Slope^0.5)/VLOOKUP($H771,AProperties!$AY$8:$BG$1007,VLOOKUP(Span,Data!$N$4:$Y$11,Data!$Y$1,FALSE),FALSE)</f>
        <v>1.5960898090649887</v>
      </c>
      <c r="K771" s="15">
        <f>$J771*VLOOKUP($H771,AProperties!$A$8:$I$1007,VLOOKUP(Span,Data!$N$4:$Y$11,Data!$Y$1,FALSE),FALSE)</f>
        <v>1.325072332956887</v>
      </c>
      <c r="L771" s="15">
        <f t="shared" si="99"/>
        <v>1.5960898090649887</v>
      </c>
      <c r="M771" s="15">
        <f t="shared" si="100"/>
        <v>0.752</v>
      </c>
      <c r="O771" s="28">
        <f t="shared" si="96"/>
        <v>0.752</v>
      </c>
      <c r="P771" s="19">
        <f>AA771*VLOOKUP($O771,AProperties!$A$8:$I$1007,VLOOKUP(Span,Data!$N$4:$Y$11,Data!$Y$1,FALSE),FALSE)</f>
        <v>0.54095851467061185</v>
      </c>
      <c r="Q771" s="19">
        <f>AB771*VLOOKUP($O771,AProperties!$A$8:$I$1007,VLOOKUP(Span,Data!$N$4:$Y$11,Data!$Y$1,FALSE),FALSE)</f>
        <v>0.76503086812838406</v>
      </c>
      <c r="R771" s="19">
        <f>AC771*VLOOKUP($O771,AProperties!$A$8:$I$1007,VLOOKUP(Span,Data!$N$4:$Y$11,Data!$Y$1,FALSE),FALSE)</f>
        <v>1.0819170293412237</v>
      </c>
      <c r="S771" s="19">
        <f>AD771*VLOOKUP($O771,AProperties!$A$8:$I$1007,VLOOKUP(Span,Data!$N$4:$Y$11,Data!$Y$1,FALSE),FALSE)</f>
        <v>1.325072332956887</v>
      </c>
      <c r="T771" s="19">
        <f>AE771*VLOOKUP($O771,AProperties!$A$8:$I$1007,VLOOKUP(Span,Data!$N$4:$Y$11,Data!$Y$1,FALSE),FALSE)</f>
        <v>1.5300617362567681</v>
      </c>
      <c r="U771" s="19">
        <f>AF771*VLOOKUP($O771,AProperties!$A$8:$I$1007,VLOOKUP(Span,Data!$N$4:$Y$11,Data!$Y$1,FALSE),FALSE)</f>
        <v>1.710661026020744</v>
      </c>
      <c r="V771" s="19">
        <f>AG771*VLOOKUP($O771,AProperties!$A$8:$I$1007,VLOOKUP(Span,Data!$N$4:$Y$11,Data!$Y$1,FALSE),FALSE)</f>
        <v>1.8739352643929872</v>
      </c>
      <c r="W771" s="19">
        <f>AH771*VLOOKUP($O771,AProperties!$A$8:$I$1007,VLOOKUP(Span,Data!$N$4:$Y$11,Data!$Y$1,FALSE),FALSE)</f>
        <v>2.0240814223555543</v>
      </c>
      <c r="X771" s="19">
        <f>AI771*VLOOKUP($O771,AProperties!$A$8:$I$1007,VLOOKUP(Span,Data!$N$4:$Y$11,Data!$Y$1,FALSE),FALSE)</f>
        <v>2.1638340586824474</v>
      </c>
      <c r="Y771" s="19">
        <f>AJ771*VLOOKUP($O771,AProperties!$A$8:$I$1007,VLOOKUP(Span,Data!$N$4:$Y$11,Data!$Y$1,FALSE),FALSE)</f>
        <v>2.2950926043851525</v>
      </c>
      <c r="Z771" s="19">
        <f>AK771*VLOOKUP($O771,AProperties!$A$8:$I$1007,VLOOKUP(Span,Data!$N$4:$Y$11,Data!$Y$1,FALSE),FALSE)</f>
        <v>2.4192400236216103</v>
      </c>
      <c r="AA771" s="19">
        <f>$I771*AA$19^0.5/VLOOKUP($O771,AProperties!$AY$8:$BG$1007,VLOOKUP(Span,Data!$N$4:$Y$11,Data!$Y$1,FALSE),FALSE)</f>
        <v>0.65160093597757518</v>
      </c>
      <c r="AB771" s="19">
        <f>$I771*AB$19^0.5/VLOOKUP($O771,AProperties!$AY$8:$BG$1007,VLOOKUP(Span,Data!$N$4:$Y$11,Data!$Y$1,FALSE),FALSE)</f>
        <v>0.92150288091448962</v>
      </c>
      <c r="AC771" s="19">
        <f>$I771*AC$19^0.5/VLOOKUP($O771,AProperties!$AY$8:$BG$1007,VLOOKUP(Span,Data!$N$4:$Y$11,Data!$Y$1,FALSE),FALSE)</f>
        <v>1.3032018719551504</v>
      </c>
      <c r="AD771" s="19">
        <f>$I771*AD$19^0.5/VLOOKUP($O771,AProperties!$AY$8:$BG$1007,VLOOKUP(Span,Data!$N$4:$Y$11,Data!$Y$1,FALSE),FALSE)</f>
        <v>1.5960898090649887</v>
      </c>
      <c r="AE771" s="19">
        <f>$I771*AE$19^0.5/VLOOKUP($O771,AProperties!$AY$8:$BG$1007,VLOOKUP(Span,Data!$N$4:$Y$11,Data!$Y$1,FALSE),FALSE)</f>
        <v>1.8430057618289792</v>
      </c>
      <c r="AF771" s="19">
        <f>$I771*AF$19^0.5/VLOOKUP($O771,AProperties!$AY$8:$BG$1007,VLOOKUP(Span,Data!$N$4:$Y$11,Data!$Y$1,FALSE),FALSE)</f>
        <v>2.0605430831866922</v>
      </c>
      <c r="AG771" s="19">
        <f>$I771*AG$19^0.5/VLOOKUP($O771,AProperties!$AY$8:$BG$1007,VLOOKUP(Span,Data!$N$4:$Y$11,Data!$Y$1,FALSE),FALSE)</f>
        <v>2.2572118547451909</v>
      </c>
      <c r="AH771" s="19">
        <f>$I771*AH$19^0.5/VLOOKUP($O771,AProperties!$AY$8:$BG$1007,VLOOKUP(Span,Data!$N$4:$Y$11,Data!$Y$1,FALSE),FALSE)</f>
        <v>2.4380674553293082</v>
      </c>
      <c r="AI771" s="19">
        <f>$I771*AI$19^0.5/VLOOKUP($O771,AProperties!$AY$8:$BG$1007,VLOOKUP(Span,Data!$N$4:$Y$11,Data!$Y$1,FALSE),FALSE)</f>
        <v>2.6064037439103007</v>
      </c>
      <c r="AJ771" s="19">
        <f>$I771*AJ$19^0.5/VLOOKUP($O771,AProperties!$AY$8:$BG$1007,VLOOKUP(Span,Data!$N$4:$Y$11,Data!$Y$1,FALSE),FALSE)</f>
        <v>2.7645086427434689</v>
      </c>
      <c r="AK771" s="19">
        <f>$I771*AK$19^0.5/VLOOKUP($O771,AProperties!$AY$8:$BG$1007,VLOOKUP(Span,Data!$N$4:$Y$11,Data!$Y$1,FALSE),FALSE)</f>
        <v>2.9140479740966927</v>
      </c>
      <c r="AL771" s="47">
        <f t="shared" si="97"/>
        <v>0.752</v>
      </c>
    </row>
    <row r="772" spans="1:38" x14ac:dyDescent="0.25">
      <c r="A772" s="15">
        <v>0.753</v>
      </c>
      <c r="B772" s="116">
        <f>VLOOKUP($A772,APropertiesDimless!$A$7:$I$1007,VLOOKUP(Span,Data!$N$4:$Y$11,Data!$Y$1,FALSE),FALSE)</f>
        <v>1.013799845014079</v>
      </c>
      <c r="C772" s="6">
        <f t="shared" si="93"/>
        <v>1.2598999225070395</v>
      </c>
      <c r="D772" s="116">
        <f>VLOOKUP($A772,AProperties!$AE$8:$AM$1007,VLOOKUP(Span,Data!$N$4:$Y$11,Data!$Y$1,FALSE),FALSE)</f>
        <v>0.85675935966492844</v>
      </c>
      <c r="E772" s="116">
        <f t="shared" si="94"/>
        <v>1.742081130650676</v>
      </c>
      <c r="F772" s="6">
        <f t="shared" si="98"/>
        <v>2.7013503430218448</v>
      </c>
      <c r="G772" s="9"/>
      <c r="H772" s="15">
        <f t="shared" si="95"/>
        <v>0.753</v>
      </c>
      <c r="I772" s="6">
        <f>VLOOKUP(H772,AProperties!$AO$8:$AW$1007,VLOOKUP(Span,Data!$N$4:$Y$11,Data!$Y$1,FALSE),FALSE)^(2/3)</f>
        <v>0.43811939074207584</v>
      </c>
      <c r="J772" s="15">
        <f>$I772*(Slope^0.5)/VLOOKUP($H772,AProperties!$AY$8:$BG$1007,VLOOKUP(Span,Data!$N$4:$Y$11,Data!$Y$1,FALSE),FALSE)</f>
        <v>1.5966438697327496</v>
      </c>
      <c r="K772" s="15">
        <f>$J772*VLOOKUP($H772,AProperties!$A$8:$I$1007,VLOOKUP(Span,Data!$N$4:$Y$11,Data!$Y$1,FALSE),FALSE)</f>
        <v>1.3268422200722068</v>
      </c>
      <c r="L772" s="15">
        <f t="shared" si="99"/>
        <v>1.5966438697327496</v>
      </c>
      <c r="M772" s="15">
        <f t="shared" si="100"/>
        <v>0.753</v>
      </c>
      <c r="O772" s="28">
        <f t="shared" si="96"/>
        <v>0.753</v>
      </c>
      <c r="P772" s="19">
        <f>AA772*VLOOKUP($O772,AProperties!$A$8:$I$1007,VLOOKUP(Span,Data!$N$4:$Y$11,Data!$Y$1,FALSE),FALSE)</f>
        <v>0.54168106805975513</v>
      </c>
      <c r="Q772" s="19">
        <f>AB772*VLOOKUP($O772,AProperties!$A$8:$I$1007,VLOOKUP(Span,Data!$N$4:$Y$11,Data!$Y$1,FALSE),FALSE)</f>
        <v>0.76605271293084931</v>
      </c>
      <c r="R772" s="19">
        <f>AC772*VLOOKUP($O772,AProperties!$A$8:$I$1007,VLOOKUP(Span,Data!$N$4:$Y$11,Data!$Y$1,FALSE),FALSE)</f>
        <v>1.0833621361195103</v>
      </c>
      <c r="S772" s="19">
        <f>AD772*VLOOKUP($O772,AProperties!$A$8:$I$1007,VLOOKUP(Span,Data!$N$4:$Y$11,Data!$Y$1,FALSE),FALSE)</f>
        <v>1.3268422200722068</v>
      </c>
      <c r="T772" s="19">
        <f>AE772*VLOOKUP($O772,AProperties!$A$8:$I$1007,VLOOKUP(Span,Data!$N$4:$Y$11,Data!$Y$1,FALSE),FALSE)</f>
        <v>1.5321054258616986</v>
      </c>
      <c r="U772" s="19">
        <f>AF772*VLOOKUP($O772,AProperties!$A$8:$I$1007,VLOOKUP(Span,Data!$N$4:$Y$11,Data!$Y$1,FALSE),FALSE)</f>
        <v>1.7129459404615111</v>
      </c>
      <c r="V772" s="19">
        <f>AG772*VLOOKUP($O772,AProperties!$A$8:$I$1007,VLOOKUP(Span,Data!$N$4:$Y$11,Data!$Y$1,FALSE),FALSE)</f>
        <v>1.876438262755342</v>
      </c>
      <c r="W772" s="19">
        <f>AH772*VLOOKUP($O772,AProperties!$A$8:$I$1007,VLOOKUP(Span,Data!$N$4:$Y$11,Data!$Y$1,FALSE),FALSE)</f>
        <v>2.0267849695813811</v>
      </c>
      <c r="X772" s="19">
        <f>AI772*VLOOKUP($O772,AProperties!$A$8:$I$1007,VLOOKUP(Span,Data!$N$4:$Y$11,Data!$Y$1,FALSE),FALSE)</f>
        <v>2.1667242722390205</v>
      </c>
      <c r="Y772" s="19">
        <f>AJ772*VLOOKUP($O772,AProperties!$A$8:$I$1007,VLOOKUP(Span,Data!$N$4:$Y$11,Data!$Y$1,FALSE),FALSE)</f>
        <v>2.2981581387925476</v>
      </c>
      <c r="Z772" s="19">
        <f>AK772*VLOOKUP($O772,AProperties!$A$8:$I$1007,VLOOKUP(Span,Data!$N$4:$Y$11,Data!$Y$1,FALSE),FALSE)</f>
        <v>2.4224713806126048</v>
      </c>
      <c r="AA772" s="19">
        <f>$I772*AA$19^0.5/VLOOKUP($O772,AProperties!$AY$8:$BG$1007,VLOOKUP(Span,Data!$N$4:$Y$11,Data!$Y$1,FALSE),FALSE)</f>
        <v>0.65182713029800188</v>
      </c>
      <c r="AB772" s="19">
        <f>$I772*AB$19^0.5/VLOOKUP($O772,AProperties!$AY$8:$BG$1007,VLOOKUP(Span,Data!$N$4:$Y$11,Data!$Y$1,FALSE),FALSE)</f>
        <v>0.92182276799016882</v>
      </c>
      <c r="AC772" s="19">
        <f>$I772*AC$19^0.5/VLOOKUP($O772,AProperties!$AY$8:$BG$1007,VLOOKUP(Span,Data!$N$4:$Y$11,Data!$Y$1,FALSE),FALSE)</f>
        <v>1.3036542605960038</v>
      </c>
      <c r="AD772" s="19">
        <f>$I772*AD$19^0.5/VLOOKUP($O772,AProperties!$AY$8:$BG$1007,VLOOKUP(Span,Data!$N$4:$Y$11,Data!$Y$1,FALSE),FALSE)</f>
        <v>1.5966438697327496</v>
      </c>
      <c r="AE772" s="19">
        <f>$I772*AE$19^0.5/VLOOKUP($O772,AProperties!$AY$8:$BG$1007,VLOOKUP(Span,Data!$N$4:$Y$11,Data!$Y$1,FALSE),FALSE)</f>
        <v>1.8436455359803376</v>
      </c>
      <c r="AF772" s="19">
        <f>$I772*AF$19^0.5/VLOOKUP($O772,AProperties!$AY$8:$BG$1007,VLOOKUP(Span,Data!$N$4:$Y$11,Data!$Y$1,FALSE),FALSE)</f>
        <v>2.0612583724330347</v>
      </c>
      <c r="AG772" s="19">
        <f>$I772*AG$19^0.5/VLOOKUP($O772,AProperties!$AY$8:$BG$1007,VLOOKUP(Span,Data!$N$4:$Y$11,Data!$Y$1,FALSE),FALSE)</f>
        <v>2.257995414855916</v>
      </c>
      <c r="AH772" s="19">
        <f>$I772*AH$19^0.5/VLOOKUP($O772,AProperties!$AY$8:$BG$1007,VLOOKUP(Span,Data!$N$4:$Y$11,Data!$Y$1,FALSE),FALSE)</f>
        <v>2.4389137969791794</v>
      </c>
      <c r="AI772" s="19">
        <f>$I772*AI$19^0.5/VLOOKUP($O772,AProperties!$AY$8:$BG$1007,VLOOKUP(Span,Data!$N$4:$Y$11,Data!$Y$1,FALSE),FALSE)</f>
        <v>2.6073085211920075</v>
      </c>
      <c r="AJ772" s="19">
        <f>$I772*AJ$19^0.5/VLOOKUP($O772,AProperties!$AY$8:$BG$1007,VLOOKUP(Span,Data!$N$4:$Y$11,Data!$Y$1,FALSE),FALSE)</f>
        <v>2.7654683039705059</v>
      </c>
      <c r="AK772" s="19">
        <f>$I772*AK$19^0.5/VLOOKUP($O772,AProperties!$AY$8:$BG$1007,VLOOKUP(Span,Data!$N$4:$Y$11,Data!$Y$1,FALSE),FALSE)</f>
        <v>2.9150595458498896</v>
      </c>
      <c r="AL772" s="47">
        <f t="shared" si="97"/>
        <v>0.753</v>
      </c>
    </row>
    <row r="773" spans="1:38" x14ac:dyDescent="0.25">
      <c r="A773" s="15">
        <v>0.754</v>
      </c>
      <c r="B773" s="116">
        <f>VLOOKUP($A773,APropertiesDimless!$A$7:$I$1007,VLOOKUP(Span,Data!$N$4:$Y$11,Data!$Y$1,FALSE),FALSE)</f>
        <v>1.016551499880249</v>
      </c>
      <c r="C773" s="6">
        <f t="shared" si="93"/>
        <v>1.2622757499401245</v>
      </c>
      <c r="D773" s="116">
        <f>VLOOKUP($A773,AProperties!$AE$8:$AM$1007,VLOOKUP(Span,Data!$N$4:$Y$11,Data!$Y$1,FALSE),FALSE)</f>
        <v>0.85760372873123503</v>
      </c>
      <c r="E773" s="116">
        <f t="shared" si="94"/>
        <v>1.747650439921314</v>
      </c>
      <c r="F773" s="6">
        <f t="shared" si="98"/>
        <v>2.7076797549376246</v>
      </c>
      <c r="G773" s="9"/>
      <c r="H773" s="15">
        <f t="shared" si="95"/>
        <v>0.754</v>
      </c>
      <c r="I773" s="6">
        <f>VLOOKUP(H773,AProperties!$AO$8:$AW$1007,VLOOKUP(Span,Data!$N$4:$Y$11,Data!$Y$1,FALSE),FALSE)^(2/3)</f>
        <v>0.43816432284605195</v>
      </c>
      <c r="J773" s="15">
        <f>$I773*(Slope^0.5)/VLOOKUP($H773,AProperties!$AY$8:$BG$1007,VLOOKUP(Span,Data!$N$4:$Y$11,Data!$Y$1,FALSE),FALSE)</f>
        <v>1.5971946541305106</v>
      </c>
      <c r="K773" s="15">
        <f>$J773*VLOOKUP($H773,AProperties!$A$8:$I$1007,VLOOKUP(Span,Data!$N$4:$Y$11,Data!$Y$1,FALSE),FALSE)</f>
        <v>1.3286080374269922</v>
      </c>
      <c r="L773" s="15">
        <f t="shared" si="99"/>
        <v>1.5971946541305106</v>
      </c>
      <c r="M773" s="15">
        <f t="shared" si="100"/>
        <v>0.754</v>
      </c>
      <c r="O773" s="28">
        <f t="shared" si="96"/>
        <v>0.754</v>
      </c>
      <c r="P773" s="19">
        <f>AA773*VLOOKUP($O773,AProperties!$A$8:$I$1007,VLOOKUP(Span,Data!$N$4:$Y$11,Data!$Y$1,FALSE),FALSE)</f>
        <v>0.54240195997611773</v>
      </c>
      <c r="Q773" s="19">
        <f>AB773*VLOOKUP($O773,AProperties!$A$8:$I$1007,VLOOKUP(Span,Data!$N$4:$Y$11,Data!$Y$1,FALSE),FALSE)</f>
        <v>0.76707220805597431</v>
      </c>
      <c r="R773" s="19">
        <f>AC773*VLOOKUP($O773,AProperties!$A$8:$I$1007,VLOOKUP(Span,Data!$N$4:$Y$11,Data!$Y$1,FALSE),FALSE)</f>
        <v>1.0848039199522355</v>
      </c>
      <c r="S773" s="19">
        <f>AD773*VLOOKUP($O773,AProperties!$A$8:$I$1007,VLOOKUP(Span,Data!$N$4:$Y$11,Data!$Y$1,FALSE),FALSE)</f>
        <v>1.3286080374269922</v>
      </c>
      <c r="T773" s="19">
        <f>AE773*VLOOKUP($O773,AProperties!$A$8:$I$1007,VLOOKUP(Span,Data!$N$4:$Y$11,Data!$Y$1,FALSE),FALSE)</f>
        <v>1.5341444161119486</v>
      </c>
      <c r="U773" s="19">
        <f>AF773*VLOOKUP($O773,AProperties!$A$8:$I$1007,VLOOKUP(Span,Data!$N$4:$Y$11,Data!$Y$1,FALSE),FALSE)</f>
        <v>1.7152256008640203</v>
      </c>
      <c r="V773" s="19">
        <f>AG773*VLOOKUP($O773,AProperties!$A$8:$I$1007,VLOOKUP(Span,Data!$N$4:$Y$11,Data!$Y$1,FALSE),FALSE)</f>
        <v>1.8789355056071531</v>
      </c>
      <c r="W773" s="19">
        <f>AH773*VLOOKUP($O773,AProperties!$A$8:$I$1007,VLOOKUP(Span,Data!$N$4:$Y$11,Data!$Y$1,FALSE),FALSE)</f>
        <v>2.0294823001453048</v>
      </c>
      <c r="X773" s="19">
        <f>AI773*VLOOKUP($O773,AProperties!$A$8:$I$1007,VLOOKUP(Span,Data!$N$4:$Y$11,Data!$Y$1,FALSE),FALSE)</f>
        <v>2.1696078399044709</v>
      </c>
      <c r="Y773" s="19">
        <f>AJ773*VLOOKUP($O773,AProperties!$A$8:$I$1007,VLOOKUP(Span,Data!$N$4:$Y$11,Data!$Y$1,FALSE),FALSE)</f>
        <v>2.3012166241679228</v>
      </c>
      <c r="Z773" s="19">
        <f>AK773*VLOOKUP($O773,AProperties!$A$8:$I$1007,VLOOKUP(Span,Data!$N$4:$Y$11,Data!$Y$1,FALSE),FALSE)</f>
        <v>2.4256953072714391</v>
      </c>
      <c r="AA773" s="19">
        <f>$I773*AA$19^0.5/VLOOKUP($O773,AProperties!$AY$8:$BG$1007,VLOOKUP(Span,Data!$N$4:$Y$11,Data!$Y$1,FALSE),FALSE)</f>
        <v>0.65205198708680201</v>
      </c>
      <c r="AB773" s="19">
        <f>$I773*AB$19^0.5/VLOOKUP($O773,AProperties!$AY$8:$BG$1007,VLOOKUP(Span,Data!$N$4:$Y$11,Data!$Y$1,FALSE),FALSE)</f>
        <v>0.92214076351048158</v>
      </c>
      <c r="AC773" s="19">
        <f>$I773*AC$19^0.5/VLOOKUP($O773,AProperties!$AY$8:$BG$1007,VLOOKUP(Span,Data!$N$4:$Y$11,Data!$Y$1,FALSE),FALSE)</f>
        <v>1.304103974173604</v>
      </c>
      <c r="AD773" s="19">
        <f>$I773*AD$19^0.5/VLOOKUP($O773,AProperties!$AY$8:$BG$1007,VLOOKUP(Span,Data!$N$4:$Y$11,Data!$Y$1,FALSE),FALSE)</f>
        <v>1.5971946541305106</v>
      </c>
      <c r="AE773" s="19">
        <f>$I773*AE$19^0.5/VLOOKUP($O773,AProperties!$AY$8:$BG$1007,VLOOKUP(Span,Data!$N$4:$Y$11,Data!$Y$1,FALSE),FALSE)</f>
        <v>1.8442815270209632</v>
      </c>
      <c r="AF773" s="19">
        <f>$I773*AF$19^0.5/VLOOKUP($O773,AProperties!$AY$8:$BG$1007,VLOOKUP(Span,Data!$N$4:$Y$11,Data!$Y$1,FALSE),FALSE)</f>
        <v>2.0619694320329942</v>
      </c>
      <c r="AG773" s="19">
        <f>$I773*AG$19^0.5/VLOOKUP($O773,AProperties!$AY$8:$BG$1007,VLOOKUP(Span,Data!$N$4:$Y$11,Data!$Y$1,FALSE),FALSE)</f>
        <v>2.258774341621173</v>
      </c>
      <c r="AH773" s="19">
        <f>$I773*AH$19^0.5/VLOOKUP($O773,AProperties!$AY$8:$BG$1007,VLOOKUP(Span,Data!$N$4:$Y$11,Data!$Y$1,FALSE),FALSE)</f>
        <v>2.4397551340439594</v>
      </c>
      <c r="AI773" s="19">
        <f>$I773*AI$19^0.5/VLOOKUP($O773,AProperties!$AY$8:$BG$1007,VLOOKUP(Span,Data!$N$4:$Y$11,Data!$Y$1,FALSE),FALSE)</f>
        <v>2.608207948347208</v>
      </c>
      <c r="AJ773" s="19">
        <f>$I773*AJ$19^0.5/VLOOKUP($O773,AProperties!$AY$8:$BG$1007,VLOOKUP(Span,Data!$N$4:$Y$11,Data!$Y$1,FALSE),FALSE)</f>
        <v>2.7664222905314446</v>
      </c>
      <c r="AK773" s="19">
        <f>$I773*AK$19^0.5/VLOOKUP($O773,AProperties!$AY$8:$BG$1007,VLOOKUP(Span,Data!$N$4:$Y$11,Data!$Y$1,FALSE),FALSE)</f>
        <v>2.9160651359798089</v>
      </c>
      <c r="AL773" s="47">
        <f t="shared" si="97"/>
        <v>0.754</v>
      </c>
    </row>
    <row r="774" spans="1:38" x14ac:dyDescent="0.25">
      <c r="A774" s="15">
        <v>0.755</v>
      </c>
      <c r="B774" s="116">
        <f>VLOOKUP($A774,APropertiesDimless!$A$7:$I$1007,VLOOKUP(Span,Data!$N$4:$Y$11,Data!$Y$1,FALSE),FALSE)</f>
        <v>1.0193165113975822</v>
      </c>
      <c r="C774" s="6">
        <f t="shared" si="93"/>
        <v>1.2646582556987911</v>
      </c>
      <c r="D774" s="116">
        <f>VLOOKUP($A774,AProperties!$AE$8:$AM$1007,VLOOKUP(Span,Data!$N$4:$Y$11,Data!$Y$1,FALSE),FALSE)</f>
        <v>0.85844663856674974</v>
      </c>
      <c r="E774" s="116">
        <f t="shared" si="94"/>
        <v>1.7532464031113977</v>
      </c>
      <c r="F774" s="6">
        <f t="shared" si="98"/>
        <v>2.714024591518414</v>
      </c>
      <c r="G774" s="9"/>
      <c r="H774" s="15">
        <f t="shared" si="95"/>
        <v>0.755</v>
      </c>
      <c r="I774" s="6">
        <f>VLOOKUP(H774,AProperties!$AO$8:$AW$1007,VLOOKUP(Span,Data!$N$4:$Y$11,Data!$Y$1,FALSE),FALSE)^(2/3)</f>
        <v>0.43820826158931503</v>
      </c>
      <c r="J774" s="15">
        <f>$I774*(Slope^0.5)/VLOOKUP($H774,AProperties!$AY$8:$BG$1007,VLOOKUP(Span,Data!$N$4:$Y$11,Data!$Y$1,FALSE),FALSE)</f>
        <v>1.5977421557319296</v>
      </c>
      <c r="K774" s="15">
        <f>$J774*VLOOKUP($H774,AProperties!$A$8:$I$1007,VLOOKUP(Span,Data!$N$4:$Y$11,Data!$Y$1,FALSE),FALSE)</f>
        <v>1.3303697620937107</v>
      </c>
      <c r="L774" s="15">
        <f t="shared" si="99"/>
        <v>1.5977421557319296</v>
      </c>
      <c r="M774" s="15">
        <f t="shared" si="100"/>
        <v>0.755</v>
      </c>
      <c r="O774" s="28">
        <f t="shared" si="96"/>
        <v>0.755</v>
      </c>
      <c r="P774" s="19">
        <f>AA774*VLOOKUP($O774,AProperties!$A$8:$I$1007,VLOOKUP(Span,Data!$N$4:$Y$11,Data!$Y$1,FALSE),FALSE)</f>
        <v>0.54312118105957352</v>
      </c>
      <c r="Q774" s="19">
        <f>AB774*VLOOKUP($O774,AProperties!$A$8:$I$1007,VLOOKUP(Span,Data!$N$4:$Y$11,Data!$Y$1,FALSE),FALSE)</f>
        <v>0.7680893402665423</v>
      </c>
      <c r="R774" s="19">
        <f>AC774*VLOOKUP($O774,AProperties!$A$8:$I$1007,VLOOKUP(Span,Data!$N$4:$Y$11,Data!$Y$1,FALSE),FALSE)</f>
        <v>1.086242362119147</v>
      </c>
      <c r="S774" s="19">
        <f>AD774*VLOOKUP($O774,AProperties!$A$8:$I$1007,VLOOKUP(Span,Data!$N$4:$Y$11,Data!$Y$1,FALSE),FALSE)</f>
        <v>1.3303697620937107</v>
      </c>
      <c r="T774" s="19">
        <f>AE774*VLOOKUP($O774,AProperties!$A$8:$I$1007,VLOOKUP(Span,Data!$N$4:$Y$11,Data!$Y$1,FALSE),FALSE)</f>
        <v>1.5361786805330846</v>
      </c>
      <c r="U774" s="19">
        <f>AF774*VLOOKUP($O774,AProperties!$A$8:$I$1007,VLOOKUP(Span,Data!$N$4:$Y$11,Data!$Y$1,FALSE),FALSE)</f>
        <v>1.7174999776289548</v>
      </c>
      <c r="V774" s="19">
        <f>AG774*VLOOKUP($O774,AProperties!$A$8:$I$1007,VLOOKUP(Span,Data!$N$4:$Y$11,Data!$Y$1,FALSE),FALSE)</f>
        <v>1.8814269605239937</v>
      </c>
      <c r="W774" s="19">
        <f>AH774*VLOOKUP($O774,AProperties!$A$8:$I$1007,VLOOKUP(Span,Data!$N$4:$Y$11,Data!$Y$1,FALSE),FALSE)</f>
        <v>2.0321733790249406</v>
      </c>
      <c r="X774" s="19">
        <f>AI774*VLOOKUP($O774,AProperties!$A$8:$I$1007,VLOOKUP(Span,Data!$N$4:$Y$11,Data!$Y$1,FALSE),FALSE)</f>
        <v>2.1724847242382941</v>
      </c>
      <c r="Y774" s="19">
        <f>AJ774*VLOOKUP($O774,AProperties!$A$8:$I$1007,VLOOKUP(Span,Data!$N$4:$Y$11,Data!$Y$1,FALSE),FALSE)</f>
        <v>2.3042680207996269</v>
      </c>
      <c r="Z774" s="19">
        <f>AK774*VLOOKUP($O774,AProperties!$A$8:$I$1007,VLOOKUP(Span,Data!$N$4:$Y$11,Data!$Y$1,FALSE),FALSE)</f>
        <v>2.4289117617383553</v>
      </c>
      <c r="AA774" s="19">
        <f>$I774*AA$19^0.5/VLOOKUP($O774,AProperties!$AY$8:$BG$1007,VLOOKUP(Span,Data!$N$4:$Y$11,Data!$Y$1,FALSE),FALSE)</f>
        <v>0.6522755036796074</v>
      </c>
      <c r="AB774" s="19">
        <f>$I774*AB$19^0.5/VLOOKUP($O774,AProperties!$AY$8:$BG$1007,VLOOKUP(Span,Data!$N$4:$Y$11,Data!$Y$1,FALSE),FALSE)</f>
        <v>0.92245686370744251</v>
      </c>
      <c r="AC774" s="19">
        <f>$I774*AC$19^0.5/VLOOKUP($O774,AProperties!$AY$8:$BG$1007,VLOOKUP(Span,Data!$N$4:$Y$11,Data!$Y$1,FALSE),FALSE)</f>
        <v>1.3045510073592148</v>
      </c>
      <c r="AD774" s="19">
        <f>$I774*AD$19^0.5/VLOOKUP($O774,AProperties!$AY$8:$BG$1007,VLOOKUP(Span,Data!$N$4:$Y$11,Data!$Y$1,FALSE),FALSE)</f>
        <v>1.5977421557319296</v>
      </c>
      <c r="AE774" s="19">
        <f>$I774*AE$19^0.5/VLOOKUP($O774,AProperties!$AY$8:$BG$1007,VLOOKUP(Span,Data!$N$4:$Y$11,Data!$Y$1,FALSE),FALSE)</f>
        <v>1.844913727414885</v>
      </c>
      <c r="AF774" s="19">
        <f>$I774*AF$19^0.5/VLOOKUP($O774,AProperties!$AY$8:$BG$1007,VLOOKUP(Span,Data!$N$4:$Y$11,Data!$Y$1,FALSE),FALSE)</f>
        <v>2.0626762535610998</v>
      </c>
      <c r="AG774" s="19">
        <f>$I774*AG$19^0.5/VLOOKUP($O774,AProperties!$AY$8:$BG$1007,VLOOKUP(Span,Data!$N$4:$Y$11,Data!$Y$1,FALSE),FALSE)</f>
        <v>2.2595486258113207</v>
      </c>
      <c r="AH774" s="19">
        <f>$I774*AH$19^0.5/VLOOKUP($O774,AProperties!$AY$8:$BG$1007,VLOOKUP(Span,Data!$N$4:$Y$11,Data!$Y$1,FALSE),FALSE)</f>
        <v>2.4405914565544964</v>
      </c>
      <c r="AI774" s="19">
        <f>$I774*AI$19^0.5/VLOOKUP($O774,AProperties!$AY$8:$BG$1007,VLOOKUP(Span,Data!$N$4:$Y$11,Data!$Y$1,FALSE),FALSE)</f>
        <v>2.6091020147184296</v>
      </c>
      <c r="AJ774" s="19">
        <f>$I774*AJ$19^0.5/VLOOKUP($O774,AProperties!$AY$8:$BG$1007,VLOOKUP(Span,Data!$N$4:$Y$11,Data!$Y$1,FALSE),FALSE)</f>
        <v>2.7673705911223276</v>
      </c>
      <c r="AK774" s="19">
        <f>$I774*AK$19^0.5/VLOOKUP($O774,AProperties!$AY$8:$BG$1007,VLOOKUP(Span,Data!$N$4:$Y$11,Data!$Y$1,FALSE),FALSE)</f>
        <v>2.9170647325710326</v>
      </c>
      <c r="AL774" s="47">
        <f t="shared" si="97"/>
        <v>0.755</v>
      </c>
    </row>
    <row r="775" spans="1:38" x14ac:dyDescent="0.25">
      <c r="A775" s="15">
        <v>0.75600000000000001</v>
      </c>
      <c r="B775" s="116">
        <f>VLOOKUP($A775,APropertiesDimless!$A$7:$I$1007,VLOOKUP(Span,Data!$N$4:$Y$11,Data!$Y$1,FALSE),FALSE)</f>
        <v>1.0220950183101987</v>
      </c>
      <c r="C775" s="6">
        <f t="shared" si="93"/>
        <v>1.2670475091550992</v>
      </c>
      <c r="D775" s="116">
        <f>VLOOKUP($A775,AProperties!$AE$8:$AM$1007,VLOOKUP(Span,Data!$N$4:$Y$11,Data!$Y$1,FALSE),FALSE)</f>
        <v>0.85928808455834249</v>
      </c>
      <c r="E775" s="116">
        <f t="shared" si="94"/>
        <v>1.7588692368553935</v>
      </c>
      <c r="F775" s="6">
        <f t="shared" si="98"/>
        <v>2.7203849896025725</v>
      </c>
      <c r="G775" s="9"/>
      <c r="H775" s="15">
        <f t="shared" si="95"/>
        <v>0.75600000000000001</v>
      </c>
      <c r="I775" s="6">
        <f>VLOOKUP(H775,AProperties!$AO$8:$AW$1007,VLOOKUP(Span,Data!$N$4:$Y$11,Data!$Y$1,FALSE),FALSE)^(2/3)</f>
        <v>0.43825120504551263</v>
      </c>
      <c r="J775" s="15">
        <f>$I775*(Slope^0.5)/VLOOKUP($H775,AProperties!$AY$8:$BG$1007,VLOOKUP(Span,Data!$N$4:$Y$11,Data!$Y$1,FALSE),FALSE)</f>
        <v>1.5982863679362349</v>
      </c>
      <c r="K775" s="15">
        <f>$J775*VLOOKUP($H775,AProperties!$A$8:$I$1007,VLOOKUP(Span,Data!$N$4:$Y$11,Data!$Y$1,FALSE),FALSE)</f>
        <v>1.3321273710425199</v>
      </c>
      <c r="L775" s="15">
        <f t="shared" si="99"/>
        <v>1.5982863679362349</v>
      </c>
      <c r="M775" s="15">
        <f t="shared" si="100"/>
        <v>0.75600000000000001</v>
      </c>
      <c r="O775" s="28">
        <f t="shared" si="96"/>
        <v>0.75600000000000001</v>
      </c>
      <c r="P775" s="19">
        <f>AA775*VLOOKUP($O775,AProperties!$A$8:$I$1007,VLOOKUP(Span,Data!$N$4:$Y$11,Data!$Y$1,FALSE),FALSE)</f>
        <v>0.54383872190822879</v>
      </c>
      <c r="Q775" s="19">
        <f>AB775*VLOOKUP($O775,AProperties!$A$8:$I$1007,VLOOKUP(Span,Data!$N$4:$Y$11,Data!$Y$1,FALSE),FALSE)</f>
        <v>0.7691040962662673</v>
      </c>
      <c r="R775" s="19">
        <f>AC775*VLOOKUP($O775,AProperties!$A$8:$I$1007,VLOOKUP(Span,Data!$N$4:$Y$11,Data!$Y$1,FALSE),FALSE)</f>
        <v>1.0876774438164576</v>
      </c>
      <c r="S775" s="19">
        <f>AD775*VLOOKUP($O775,AProperties!$A$8:$I$1007,VLOOKUP(Span,Data!$N$4:$Y$11,Data!$Y$1,FALSE),FALSE)</f>
        <v>1.3321273710425199</v>
      </c>
      <c r="T775" s="19">
        <f>AE775*VLOOKUP($O775,AProperties!$A$8:$I$1007,VLOOKUP(Span,Data!$N$4:$Y$11,Data!$Y$1,FALSE),FALSE)</f>
        <v>1.5382081925325346</v>
      </c>
      <c r="U775" s="19">
        <f>AF775*VLOOKUP($O775,AProperties!$A$8:$I$1007,VLOOKUP(Span,Data!$N$4:$Y$11,Data!$Y$1,FALSE),FALSE)</f>
        <v>1.7197690410249158</v>
      </c>
      <c r="V775" s="19">
        <f>AG775*VLOOKUP($O775,AProperties!$A$8:$I$1007,VLOOKUP(Span,Data!$N$4:$Y$11,Data!$Y$1,FALSE),FALSE)</f>
        <v>1.8839125949367479</v>
      </c>
      <c r="W775" s="19">
        <f>AH775*VLOOKUP($O775,AProperties!$A$8:$I$1007,VLOOKUP(Span,Data!$N$4:$Y$11,Data!$Y$1,FALSE),FALSE)</f>
        <v>2.0348581710416238</v>
      </c>
      <c r="X775" s="19">
        <f>AI775*VLOOKUP($O775,AProperties!$A$8:$I$1007,VLOOKUP(Span,Data!$N$4:$Y$11,Data!$Y$1,FALSE),FALSE)</f>
        <v>2.1753548876329152</v>
      </c>
      <c r="Y775" s="19">
        <f>AJ775*VLOOKUP($O775,AProperties!$A$8:$I$1007,VLOOKUP(Span,Data!$N$4:$Y$11,Data!$Y$1,FALSE),FALSE)</f>
        <v>2.3073122887988018</v>
      </c>
      <c r="Z775" s="19">
        <f>AK775*VLOOKUP($O775,AProperties!$A$8:$I$1007,VLOOKUP(Span,Data!$N$4:$Y$11,Data!$Y$1,FALSE),FALSE)</f>
        <v>2.4321207019668076</v>
      </c>
      <c r="AA775" s="19">
        <f>$I775*AA$19^0.5/VLOOKUP($O775,AProperties!$AY$8:$BG$1007,VLOOKUP(Span,Data!$N$4:$Y$11,Data!$Y$1,FALSE),FALSE)</f>
        <v>0.65249767738166464</v>
      </c>
      <c r="AB775" s="19">
        <f>$I775*AB$19^0.5/VLOOKUP($O775,AProperties!$AY$8:$BG$1007,VLOOKUP(Span,Data!$N$4:$Y$11,Data!$Y$1,FALSE),FALSE)</f>
        <v>0.92277106477009452</v>
      </c>
      <c r="AC775" s="19">
        <f>$I775*AC$19^0.5/VLOOKUP($O775,AProperties!$AY$8:$BG$1007,VLOOKUP(Span,Data!$N$4:$Y$11,Data!$Y$1,FALSE),FALSE)</f>
        <v>1.3049953547633293</v>
      </c>
      <c r="AD775" s="19">
        <f>$I775*AD$19^0.5/VLOOKUP($O775,AProperties!$AY$8:$BG$1007,VLOOKUP(Span,Data!$N$4:$Y$11,Data!$Y$1,FALSE),FALSE)</f>
        <v>1.5982863679362349</v>
      </c>
      <c r="AE775" s="19">
        <f>$I775*AE$19^0.5/VLOOKUP($O775,AProperties!$AY$8:$BG$1007,VLOOKUP(Span,Data!$N$4:$Y$11,Data!$Y$1,FALSE),FALSE)</f>
        <v>1.845542129540189</v>
      </c>
      <c r="AF775" s="19">
        <f>$I775*AF$19^0.5/VLOOKUP($O775,AProperties!$AY$8:$BG$1007,VLOOKUP(Span,Data!$N$4:$Y$11,Data!$Y$1,FALSE),FALSE)</f>
        <v>2.0633788284957926</v>
      </c>
      <c r="AG775" s="19">
        <f>$I775*AG$19^0.5/VLOOKUP($O775,AProperties!$AY$8:$BG$1007,VLOOKUP(Span,Data!$N$4:$Y$11,Data!$Y$1,FALSE),FALSE)</f>
        <v>2.2603182580914583</v>
      </c>
      <c r="AH775" s="19">
        <f>$I775*AH$19^0.5/VLOOKUP($O775,AProperties!$AY$8:$BG$1007,VLOOKUP(Span,Data!$N$4:$Y$11,Data!$Y$1,FALSE),FALSE)</f>
        <v>2.4414227544279457</v>
      </c>
      <c r="AI775" s="19">
        <f>$I775*AI$19^0.5/VLOOKUP($O775,AProperties!$AY$8:$BG$1007,VLOOKUP(Span,Data!$N$4:$Y$11,Data!$Y$1,FALSE),FALSE)</f>
        <v>2.6099907095266586</v>
      </c>
      <c r="AJ775" s="19">
        <f>$I775*AJ$19^0.5/VLOOKUP($O775,AProperties!$AY$8:$BG$1007,VLOOKUP(Span,Data!$N$4:$Y$11,Data!$Y$1,FALSE),FALSE)</f>
        <v>2.768313194310283</v>
      </c>
      <c r="AK775" s="19">
        <f>$I775*AK$19^0.5/VLOOKUP($O775,AProperties!$AY$8:$BG$1007,VLOOKUP(Span,Data!$N$4:$Y$11,Data!$Y$1,FALSE),FALSE)</f>
        <v>2.9180583235722581</v>
      </c>
      <c r="AL775" s="47">
        <f t="shared" si="97"/>
        <v>0.75600000000000001</v>
      </c>
    </row>
    <row r="776" spans="1:38" x14ac:dyDescent="0.25">
      <c r="A776" s="15">
        <v>0.75700000000000001</v>
      </c>
      <c r="B776" s="116">
        <f>VLOOKUP($A776,APropertiesDimless!$A$7:$I$1007,VLOOKUP(Span,Data!$N$4:$Y$11,Data!$Y$1,FALSE),FALSE)</f>
        <v>1.0248871613626112</v>
      </c>
      <c r="C776" s="6">
        <f t="shared" si="93"/>
        <v>1.2694435806813056</v>
      </c>
      <c r="D776" s="116">
        <f>VLOOKUP($A776,AProperties!$AE$8:$AM$1007,VLOOKUP(Span,Data!$N$4:$Y$11,Data!$Y$1,FALSE),FALSE)</f>
        <v>0.86012806206876569</v>
      </c>
      <c r="E776" s="116">
        <f t="shared" si="94"/>
        <v>1.7645191609188211</v>
      </c>
      <c r="F776" s="6">
        <f t="shared" si="98"/>
        <v>2.7267610880161941</v>
      </c>
      <c r="G776" s="9"/>
      <c r="H776" s="15">
        <f t="shared" si="95"/>
        <v>0.75700000000000001</v>
      </c>
      <c r="I776" s="6">
        <f>VLOOKUP(H776,AProperties!$AO$8:$AW$1007,VLOOKUP(Span,Data!$N$4:$Y$11,Data!$Y$1,FALSE),FALSE)^(2/3)</f>
        <v>0.43829315126241336</v>
      </c>
      <c r="J776" s="15">
        <f>$I776*(Slope^0.5)/VLOOKUP($H776,AProperties!$AY$8:$BG$1007,VLOOKUP(Span,Data!$N$4:$Y$11,Data!$Y$1,FALSE),FALSE)</f>
        <v>1.5988272840673445</v>
      </c>
      <c r="K776" s="15">
        <f>$J776*VLOOKUP($H776,AProperties!$A$8:$I$1007,VLOOKUP(Span,Data!$N$4:$Y$11,Data!$Y$1,FALSE),FALSE)</f>
        <v>1.3338808411400296</v>
      </c>
      <c r="L776" s="15">
        <f t="shared" si="99"/>
        <v>1.5988272840673445</v>
      </c>
      <c r="M776" s="15">
        <f t="shared" si="100"/>
        <v>0.75700000000000001</v>
      </c>
      <c r="O776" s="28">
        <f t="shared" si="96"/>
        <v>0.75700000000000001</v>
      </c>
      <c r="P776" s="19">
        <f>AA776*VLOOKUP($O776,AProperties!$A$8:$I$1007,VLOOKUP(Span,Data!$N$4:$Y$11,Data!$Y$1,FALSE),FALSE)</f>
        <v>0.54455457307791677</v>
      </c>
      <c r="Q776" s="19">
        <f>AB776*VLOOKUP($O776,AProperties!$A$8:$I$1007,VLOOKUP(Span,Data!$N$4:$Y$11,Data!$Y$1,FALSE),FALSE)</f>
        <v>0.77011646269908063</v>
      </c>
      <c r="R776" s="19">
        <f>AC776*VLOOKUP($O776,AProperties!$A$8:$I$1007,VLOOKUP(Span,Data!$N$4:$Y$11,Data!$Y$1,FALSE),FALSE)</f>
        <v>1.0891091461558335</v>
      </c>
      <c r="S776" s="19">
        <f>AD776*VLOOKUP($O776,AProperties!$A$8:$I$1007,VLOOKUP(Span,Data!$N$4:$Y$11,Data!$Y$1,FALSE),FALSE)</f>
        <v>1.3338808411400296</v>
      </c>
      <c r="T776" s="19">
        <f>AE776*VLOOKUP($O776,AProperties!$A$8:$I$1007,VLOOKUP(Span,Data!$N$4:$Y$11,Data!$Y$1,FALSE),FALSE)</f>
        <v>1.5402329253981613</v>
      </c>
      <c r="U776" s="19">
        <f>AF776*VLOOKUP($O776,AProperties!$A$8:$I$1007,VLOOKUP(Span,Data!$N$4:$Y$11,Data!$Y$1,FALSE),FALSE)</f>
        <v>1.7220327611868256</v>
      </c>
      <c r="V776" s="19">
        <f>AG776*VLOOKUP($O776,AProperties!$A$8:$I$1007,VLOOKUP(Span,Data!$N$4:$Y$11,Data!$Y$1,FALSE),FALSE)</f>
        <v>1.8863923761298622</v>
      </c>
      <c r="W776" s="19">
        <f>AH776*VLOOKUP($O776,AProperties!$A$8:$I$1007,VLOOKUP(Span,Data!$N$4:$Y$11,Data!$Y$1,FALSE),FALSE)</f>
        <v>2.0375366408585176</v>
      </c>
      <c r="X776" s="19">
        <f>AI776*VLOOKUP($O776,AProperties!$A$8:$I$1007,VLOOKUP(Span,Data!$N$4:$Y$11,Data!$Y$1,FALSE),FALSE)</f>
        <v>2.1782182923116671</v>
      </c>
      <c r="Y776" s="19">
        <f>AJ776*VLOOKUP($O776,AProperties!$A$8:$I$1007,VLOOKUP(Span,Data!$N$4:$Y$11,Data!$Y$1,FALSE),FALSE)</f>
        <v>2.3103493880972414</v>
      </c>
      <c r="Z776" s="19">
        <f>AK776*VLOOKUP($O776,AProperties!$A$8:$I$1007,VLOOKUP(Span,Data!$N$4:$Y$11,Data!$Y$1,FALSE),FALSE)</f>
        <v>2.4353220857211975</v>
      </c>
      <c r="AA776" s="19">
        <f>$I776*AA$19^0.5/VLOOKUP($O776,AProperties!$AY$8:$BG$1007,VLOOKUP(Span,Data!$N$4:$Y$11,Data!$Y$1,FALSE),FALSE)</f>
        <v>0.65271850546747456</v>
      </c>
      <c r="AB776" s="19">
        <f>$I776*AB$19^0.5/VLOOKUP($O776,AProperties!$AY$8:$BG$1007,VLOOKUP(Span,Data!$N$4:$Y$11,Data!$Y$1,FALSE),FALSE)</f>
        <v>0.92308336284399972</v>
      </c>
      <c r="AC776" s="19">
        <f>$I776*AC$19^0.5/VLOOKUP($O776,AProperties!$AY$8:$BG$1007,VLOOKUP(Span,Data!$N$4:$Y$11,Data!$Y$1,FALSE),FALSE)</f>
        <v>1.3054370109349491</v>
      </c>
      <c r="AD776" s="19">
        <f>$I776*AD$19^0.5/VLOOKUP($O776,AProperties!$AY$8:$BG$1007,VLOOKUP(Span,Data!$N$4:$Y$11,Data!$Y$1,FALSE),FALSE)</f>
        <v>1.5988272840673445</v>
      </c>
      <c r="AE776" s="19">
        <f>$I776*AE$19^0.5/VLOOKUP($O776,AProperties!$AY$8:$BG$1007,VLOOKUP(Span,Data!$N$4:$Y$11,Data!$Y$1,FALSE),FALSE)</f>
        <v>1.8461667256879994</v>
      </c>
      <c r="AF776" s="19">
        <f>$I776*AF$19^0.5/VLOOKUP($O776,AProperties!$AY$8:$BG$1007,VLOOKUP(Span,Data!$N$4:$Y$11,Data!$Y$1,FALSE),FALSE)</f>
        <v>2.0640771482182871</v>
      </c>
      <c r="AG776" s="19">
        <f>$I776*AG$19^0.5/VLOOKUP($O776,AProperties!$AY$8:$BG$1007,VLOOKUP(Span,Data!$N$4:$Y$11,Data!$Y$1,FALSE),FALSE)</f>
        <v>2.2610832290201803</v>
      </c>
      <c r="AH776" s="19">
        <f>$I776*AH$19^0.5/VLOOKUP($O776,AProperties!$AY$8:$BG$1007,VLOOKUP(Span,Data!$N$4:$Y$11,Data!$Y$1,FALSE),FALSE)</f>
        <v>2.4422490174664238</v>
      </c>
      <c r="AI776" s="19">
        <f>$I776*AI$19^0.5/VLOOKUP($O776,AProperties!$AY$8:$BG$1007,VLOOKUP(Span,Data!$N$4:$Y$11,Data!$Y$1,FALSE),FALSE)</f>
        <v>2.6108740218698983</v>
      </c>
      <c r="AJ776" s="19">
        <f>$I776*AJ$19^0.5/VLOOKUP($O776,AProperties!$AY$8:$BG$1007,VLOOKUP(Span,Data!$N$4:$Y$11,Data!$Y$1,FALSE),FALSE)</f>
        <v>2.7692500885319986</v>
      </c>
      <c r="AK776" s="19">
        <f>$I776*AK$19^0.5/VLOOKUP($O776,AProperties!$AY$8:$BG$1007,VLOOKUP(Span,Data!$N$4:$Y$11,Data!$Y$1,FALSE),FALSE)</f>
        <v>2.9190458967946826</v>
      </c>
      <c r="AL776" s="47">
        <f t="shared" si="97"/>
        <v>0.75700000000000001</v>
      </c>
    </row>
    <row r="777" spans="1:38" x14ac:dyDescent="0.25">
      <c r="A777" s="15">
        <v>0.75800000000000001</v>
      </c>
      <c r="B777" s="116">
        <f>VLOOKUP($A777,APropertiesDimless!$A$7:$I$1007,VLOOKUP(Span,Data!$N$4:$Y$11,Data!$Y$1,FALSE),FALSE)</f>
        <v>1.0276930833369569</v>
      </c>
      <c r="C777" s="6">
        <f t="shared" si="93"/>
        <v>1.2718465416684785</v>
      </c>
      <c r="D777" s="116">
        <f>VLOOKUP($A777,AProperties!$AE$8:$AM$1007,VLOOKUP(Span,Data!$N$4:$Y$11,Data!$Y$1,FALSE),FALSE)</f>
        <v>0.86096656643640723</v>
      </c>
      <c r="E777" s="116">
        <f t="shared" si="94"/>
        <v>1.7701963982574174</v>
      </c>
      <c r="F777" s="6">
        <f t="shared" si="98"/>
        <v>2.7331530276085689</v>
      </c>
      <c r="G777" s="9"/>
      <c r="H777" s="15">
        <f t="shared" si="95"/>
        <v>0.75800000000000001</v>
      </c>
      <c r="I777" s="6">
        <f>VLOOKUP(H777,AProperties!$AO$8:$AW$1007,VLOOKUP(Span,Data!$N$4:$Y$11,Data!$Y$1,FALSE),FALSE)^(2/3)</f>
        <v>0.43833409826159553</v>
      </c>
      <c r="J777" s="15">
        <f>$I777*(Slope^0.5)/VLOOKUP($H777,AProperties!$AY$8:$BG$1007,VLOOKUP(Span,Data!$N$4:$Y$11,Data!$Y$1,FALSE),FALSE)</f>
        <v>1.5993648973729717</v>
      </c>
      <c r="K777" s="15">
        <f>$J777*VLOOKUP($H777,AProperties!$A$8:$I$1007,VLOOKUP(Span,Data!$N$4:$Y$11,Data!$Y$1,FALSE),FALSE)</f>
        <v>1.335630149148046</v>
      </c>
      <c r="L777" s="15">
        <f t="shared" si="99"/>
        <v>1.5993648973729717</v>
      </c>
      <c r="M777" s="15">
        <f t="shared" si="100"/>
        <v>0.75800000000000001</v>
      </c>
      <c r="O777" s="28">
        <f t="shared" si="96"/>
        <v>0.75800000000000001</v>
      </c>
      <c r="P777" s="19">
        <f>AA777*VLOOKUP($O777,AProperties!$A$8:$I$1007,VLOOKUP(Span,Data!$N$4:$Y$11,Data!$Y$1,FALSE),FALSE)</f>
        <v>0.54526872508168422</v>
      </c>
      <c r="Q777" s="19">
        <f>AB777*VLOOKUP($O777,AProperties!$A$8:$I$1007,VLOOKUP(Span,Data!$N$4:$Y$11,Data!$Y$1,FALSE),FALSE)</f>
        <v>0.77112642614840443</v>
      </c>
      <c r="R777" s="19">
        <f>AC777*VLOOKUP($O777,AProperties!$A$8:$I$1007,VLOOKUP(Span,Data!$N$4:$Y$11,Data!$Y$1,FALSE),FALSE)</f>
        <v>1.0905374501633684</v>
      </c>
      <c r="S777" s="19">
        <f>AD777*VLOOKUP($O777,AProperties!$A$8:$I$1007,VLOOKUP(Span,Data!$N$4:$Y$11,Data!$Y$1,FALSE),FALSE)</f>
        <v>1.335630149148046</v>
      </c>
      <c r="T777" s="19">
        <f>AE777*VLOOKUP($O777,AProperties!$A$8:$I$1007,VLOOKUP(Span,Data!$N$4:$Y$11,Data!$Y$1,FALSE),FALSE)</f>
        <v>1.5422528522968089</v>
      </c>
      <c r="U777" s="19">
        <f>AF777*VLOOKUP($O777,AProperties!$A$8:$I$1007,VLOOKUP(Span,Data!$N$4:$Y$11,Data!$Y$1,FALSE),FALSE)</f>
        <v>1.7242911081143033</v>
      </c>
      <c r="V777" s="19">
        <f>AG777*VLOOKUP($O777,AProperties!$A$8:$I$1007,VLOOKUP(Span,Data!$N$4:$Y$11,Data!$Y$1,FALSE),FALSE)</f>
        <v>1.8888662712395663</v>
      </c>
      <c r="W777" s="19">
        <f>AH777*VLOOKUP($O777,AProperties!$A$8:$I$1007,VLOOKUP(Span,Data!$N$4:$Y$11,Data!$Y$1,FALSE),FALSE)</f>
        <v>2.0402087529786934</v>
      </c>
      <c r="X777" s="19">
        <f>AI777*VLOOKUP($O777,AProperties!$A$8:$I$1007,VLOOKUP(Span,Data!$N$4:$Y$11,Data!$Y$1,FALSE),FALSE)</f>
        <v>2.1810749003267369</v>
      </c>
      <c r="Y777" s="19">
        <f>AJ777*VLOOKUP($O777,AProperties!$A$8:$I$1007,VLOOKUP(Span,Data!$N$4:$Y$11,Data!$Y$1,FALSE),FALSE)</f>
        <v>2.3133792784452125</v>
      </c>
      <c r="Z777" s="19">
        <f>AK777*VLOOKUP($O777,AProperties!$A$8:$I$1007,VLOOKUP(Span,Data!$N$4:$Y$11,Data!$Y$1,FALSE),FALSE)</f>
        <v>2.4385158705745806</v>
      </c>
      <c r="AA777" s="19">
        <f>$I777*AA$19^0.5/VLOOKUP($O777,AProperties!$AY$8:$BG$1007,VLOOKUP(Span,Data!$N$4:$Y$11,Data!$Y$1,FALSE),FALSE)</f>
        <v>0.65293798518042745</v>
      </c>
      <c r="AB777" s="19">
        <f>$I777*AB$19^0.5/VLOOKUP($O777,AProperties!$AY$8:$BG$1007,VLOOKUP(Span,Data!$N$4:$Y$11,Data!$Y$1,FALSE),FALSE)</f>
        <v>0.92339375403072343</v>
      </c>
      <c r="AC777" s="19">
        <f>$I777*AC$19^0.5/VLOOKUP($O777,AProperties!$AY$8:$BG$1007,VLOOKUP(Span,Data!$N$4:$Y$11,Data!$Y$1,FALSE),FALSE)</f>
        <v>1.3058759703608549</v>
      </c>
      <c r="AD777" s="19">
        <f>$I777*AD$19^0.5/VLOOKUP($O777,AProperties!$AY$8:$BG$1007,VLOOKUP(Span,Data!$N$4:$Y$11,Data!$Y$1,FALSE),FALSE)</f>
        <v>1.5993648973729717</v>
      </c>
      <c r="AE777" s="19">
        <f>$I777*AE$19^0.5/VLOOKUP($O777,AProperties!$AY$8:$BG$1007,VLOOKUP(Span,Data!$N$4:$Y$11,Data!$Y$1,FALSE),FALSE)</f>
        <v>1.8467875080614469</v>
      </c>
      <c r="AF777" s="19">
        <f>$I777*AF$19^0.5/VLOOKUP($O777,AProperties!$AY$8:$BG$1007,VLOOKUP(Span,Data!$N$4:$Y$11,Data!$Y$1,FALSE),FALSE)</f>
        <v>2.0647712040114179</v>
      </c>
      <c r="AG777" s="19">
        <f>$I777*AG$19^0.5/VLOOKUP($O777,AProperties!$AY$8:$BG$1007,VLOOKUP(Span,Data!$N$4:$Y$11,Data!$Y$1,FALSE),FALSE)</f>
        <v>2.2618435290483099</v>
      </c>
      <c r="AH777" s="19">
        <f>$I777*AH$19^0.5/VLOOKUP($O777,AProperties!$AY$8:$BG$1007,VLOOKUP(Span,Data!$N$4:$Y$11,Data!$Y$1,FALSE),FALSE)</f>
        <v>2.4430702353556408</v>
      </c>
      <c r="AI777" s="19">
        <f>$I777*AI$19^0.5/VLOOKUP($O777,AProperties!$AY$8:$BG$1007,VLOOKUP(Span,Data!$N$4:$Y$11,Data!$Y$1,FALSE),FALSE)</f>
        <v>2.6117519407217098</v>
      </c>
      <c r="AJ777" s="19">
        <f>$I777*AJ$19^0.5/VLOOKUP($O777,AProperties!$AY$8:$BG$1007,VLOOKUP(Span,Data!$N$4:$Y$11,Data!$Y$1,FALSE),FALSE)</f>
        <v>2.7701812620921697</v>
      </c>
      <c r="AK777" s="19">
        <f>$I777*AK$19^0.5/VLOOKUP($O777,AProperties!$AY$8:$BG$1007,VLOOKUP(Span,Data!$N$4:$Y$11,Data!$Y$1,FALSE),FALSE)</f>
        <v>2.9200274399103718</v>
      </c>
      <c r="AL777" s="47">
        <f t="shared" si="97"/>
        <v>0.75800000000000001</v>
      </c>
    </row>
    <row r="778" spans="1:38" x14ac:dyDescent="0.25">
      <c r="A778" s="15">
        <v>0.75900000000000001</v>
      </c>
      <c r="B778" s="116">
        <f>VLOOKUP($A778,APropertiesDimless!$A$7:$I$1007,VLOOKUP(Span,Data!$N$4:$Y$11,Data!$Y$1,FALSE),FALSE)</f>
        <v>1.0305129290910882</v>
      </c>
      <c r="C778" s="6">
        <f t="shared" si="93"/>
        <v>1.2742564645455441</v>
      </c>
      <c r="D778" s="116">
        <f>VLOOKUP($A778,AProperties!$AE$8:$AM$1007,VLOOKUP(Span,Data!$N$4:$Y$11,Data!$Y$1,FALSE),FALSE)</f>
        <v>0.86180359297504239</v>
      </c>
      <c r="E778" s="116">
        <f t="shared" si="94"/>
        <v>1.7759011750776581</v>
      </c>
      <c r="F778" s="6">
        <f t="shared" si="98"/>
        <v>2.7395609512884311</v>
      </c>
      <c r="G778" s="9"/>
      <c r="H778" s="15">
        <f t="shared" si="95"/>
        <v>0.75900000000000001</v>
      </c>
      <c r="I778" s="6">
        <f>VLOOKUP(H778,AProperties!$AO$8:$AW$1007,VLOOKUP(Span,Data!$N$4:$Y$11,Data!$Y$1,FALSE),FALSE)^(2/3)</f>
        <v>0.43837404403813057</v>
      </c>
      <c r="J778" s="15">
        <f>$I778*(Slope^0.5)/VLOOKUP($H778,AProperties!$AY$8:$BG$1007,VLOOKUP(Span,Data!$N$4:$Y$11,Data!$Y$1,FALSE),FALSE)</f>
        <v>1.5998992010237107</v>
      </c>
      <c r="K778" s="15">
        <f>$J778*VLOOKUP($H778,AProperties!$A$8:$I$1007,VLOOKUP(Span,Data!$N$4:$Y$11,Data!$Y$1,FALSE),FALSE)</f>
        <v>1.3373752717222924</v>
      </c>
      <c r="L778" s="15">
        <f t="shared" si="99"/>
        <v>1.5998992010237107</v>
      </c>
      <c r="M778" s="15">
        <f t="shared" si="100"/>
        <v>0.75900000000000001</v>
      </c>
      <c r="O778" s="28">
        <f t="shared" si="96"/>
        <v>0.75900000000000001</v>
      </c>
      <c r="P778" s="19">
        <f>AA778*VLOOKUP($O778,AProperties!$A$8:$I$1007,VLOOKUP(Span,Data!$N$4:$Y$11,Data!$Y$1,FALSE),FALSE)</f>
        <v>0.54598116838927013</v>
      </c>
      <c r="Q778" s="19">
        <f>AB778*VLOOKUP($O778,AProperties!$A$8:$I$1007,VLOOKUP(Span,Data!$N$4:$Y$11,Data!$Y$1,FALSE),FALSE)</f>
        <v>0.77213397313641452</v>
      </c>
      <c r="R778" s="19">
        <f>AC778*VLOOKUP($O778,AProperties!$A$8:$I$1007,VLOOKUP(Span,Data!$N$4:$Y$11,Data!$Y$1,FALSE),FALSE)</f>
        <v>1.0919623367785403</v>
      </c>
      <c r="S778" s="19">
        <f>AD778*VLOOKUP($O778,AProperties!$A$8:$I$1007,VLOOKUP(Span,Data!$N$4:$Y$11,Data!$Y$1,FALSE),FALSE)</f>
        <v>1.3373752717222924</v>
      </c>
      <c r="T778" s="19">
        <f>AE778*VLOOKUP($O778,AProperties!$A$8:$I$1007,VLOOKUP(Span,Data!$N$4:$Y$11,Data!$Y$1,FALSE),FALSE)</f>
        <v>1.544267946272829</v>
      </c>
      <c r="U778" s="19">
        <f>AF778*VLOOKUP($O778,AProperties!$A$8:$I$1007,VLOOKUP(Span,Data!$N$4:$Y$11,Data!$Y$1,FALSE),FALSE)</f>
        <v>1.7265440516700188</v>
      </c>
      <c r="V778" s="19">
        <f>AG778*VLOOKUP($O778,AProperties!$A$8:$I$1007,VLOOKUP(Span,Data!$N$4:$Y$11,Data!$Y$1,FALSE),FALSE)</f>
        <v>1.8913342472520689</v>
      </c>
      <c r="W778" s="19">
        <f>AH778*VLOOKUP($O778,AProperties!$A$8:$I$1007,VLOOKUP(Span,Data!$N$4:$Y$11,Data!$Y$1,FALSE),FALSE)</f>
        <v>2.0428744717431799</v>
      </c>
      <c r="X778" s="19">
        <f>AI778*VLOOKUP($O778,AProperties!$A$8:$I$1007,VLOOKUP(Span,Data!$N$4:$Y$11,Data!$Y$1,FALSE),FALSE)</f>
        <v>2.1839246735570805</v>
      </c>
      <c r="Y778" s="19">
        <f>AJ778*VLOOKUP($O778,AProperties!$A$8:$I$1007,VLOOKUP(Span,Data!$N$4:$Y$11,Data!$Y$1,FALSE),FALSE)</f>
        <v>2.3164019194092429</v>
      </c>
      <c r="Z778" s="19">
        <f>AK778*VLOOKUP($O778,AProperties!$A$8:$I$1007,VLOOKUP(Span,Data!$N$4:$Y$11,Data!$Y$1,FALSE),FALSE)</f>
        <v>2.4417020139063346</v>
      </c>
      <c r="AA778" s="19">
        <f>$I778*AA$19^0.5/VLOOKUP($O778,AProperties!$AY$8:$BG$1007,VLOOKUP(Span,Data!$N$4:$Y$11,Data!$Y$1,FALSE),FALSE)</f>
        <v>0.65315611373243021</v>
      </c>
      <c r="AB778" s="19">
        <f>$I778*AB$19^0.5/VLOOKUP($O778,AProperties!$AY$8:$BG$1007,VLOOKUP(Span,Data!$N$4:$Y$11,Data!$Y$1,FALSE),FALSE)</f>
        <v>0.9237022343873067</v>
      </c>
      <c r="AC778" s="19">
        <f>$I778*AC$19^0.5/VLOOKUP($O778,AProperties!$AY$8:$BG$1007,VLOOKUP(Span,Data!$N$4:$Y$11,Data!$Y$1,FALSE),FALSE)</f>
        <v>1.3063122274648604</v>
      </c>
      <c r="AD778" s="19">
        <f>$I778*AD$19^0.5/VLOOKUP($O778,AProperties!$AY$8:$BG$1007,VLOOKUP(Span,Data!$N$4:$Y$11,Data!$Y$1,FALSE),FALSE)</f>
        <v>1.5998992010237107</v>
      </c>
      <c r="AE778" s="19">
        <f>$I778*AE$19^0.5/VLOOKUP($O778,AProperties!$AY$8:$BG$1007,VLOOKUP(Span,Data!$N$4:$Y$11,Data!$Y$1,FALSE),FALSE)</f>
        <v>1.8474044687746134</v>
      </c>
      <c r="AF778" s="19">
        <f>$I778*AF$19^0.5/VLOOKUP($O778,AProperties!$AY$8:$BG$1007,VLOOKUP(Span,Data!$N$4:$Y$11,Data!$Y$1,FALSE),FALSE)</f>
        <v>2.065460987058461</v>
      </c>
      <c r="AG778" s="19">
        <f>$I778*AG$19^0.5/VLOOKUP($O778,AProperties!$AY$8:$BG$1007,VLOOKUP(Span,Data!$N$4:$Y$11,Data!$Y$1,FALSE),FALSE)</f>
        <v>2.2625991485176105</v>
      </c>
      <c r="AH778" s="19">
        <f>$I778*AH$19^0.5/VLOOKUP($O778,AProperties!$AY$8:$BG$1007,VLOOKUP(Span,Data!$N$4:$Y$11,Data!$Y$1,FALSE),FALSE)</f>
        <v>2.4438863976635083</v>
      </c>
      <c r="AI778" s="19">
        <f>$I778*AI$19^0.5/VLOOKUP($O778,AProperties!$AY$8:$BG$1007,VLOOKUP(Span,Data!$N$4:$Y$11,Data!$Y$1,FALSE),FALSE)</f>
        <v>2.6126244549297208</v>
      </c>
      <c r="AJ778" s="19">
        <f>$I778*AJ$19^0.5/VLOOKUP($O778,AProperties!$AY$8:$BG$1007,VLOOKUP(Span,Data!$N$4:$Y$11,Data!$Y$1,FALSE),FALSE)</f>
        <v>2.7711067031619194</v>
      </c>
      <c r="AK778" s="19">
        <f>$I778*AK$19^0.5/VLOOKUP($O778,AProperties!$AY$8:$BG$1007,VLOOKUP(Span,Data!$N$4:$Y$11,Data!$Y$1,FALSE),FALSE)</f>
        <v>2.9210029404505957</v>
      </c>
      <c r="AL778" s="47">
        <f t="shared" si="97"/>
        <v>0.75900000000000001</v>
      </c>
    </row>
    <row r="779" spans="1:38" x14ac:dyDescent="0.25">
      <c r="A779" s="15">
        <v>0.76</v>
      </c>
      <c r="B779" s="116">
        <f>VLOOKUP($A779,APropertiesDimless!$A$7:$I$1007,VLOOKUP(Span,Data!$N$4:$Y$11,Data!$Y$1,FALSE),FALSE)</f>
        <v>1.0333468455975261</v>
      </c>
      <c r="C779" s="6">
        <f t="shared" si="93"/>
        <v>1.2766734227987631</v>
      </c>
      <c r="D779" s="116">
        <f>VLOOKUP($A779,AProperties!$AE$8:$AM$1007,VLOOKUP(Span,Data!$N$4:$Y$11,Data!$Y$1,FALSE),FALSE)</f>
        <v>0.86263913697357975</v>
      </c>
      <c r="E779" s="116">
        <f t="shared" si="94"/>
        <v>1.7816337208986537</v>
      </c>
      <c r="F779" s="6">
        <f t="shared" si="98"/>
        <v>2.7459850040609948</v>
      </c>
      <c r="G779" s="9"/>
      <c r="H779" s="15">
        <f t="shared" si="95"/>
        <v>0.76</v>
      </c>
      <c r="I779" s="6">
        <f>VLOOKUP(H779,AProperties!$AO$8:$AW$1007,VLOOKUP(Span,Data!$N$4:$Y$11,Data!$Y$1,FALSE),FALSE)^(2/3)</f>
        <v>0.43841298656025995</v>
      </c>
      <c r="J779" s="15">
        <f>$I779*(Slope^0.5)/VLOOKUP($H779,AProperties!$AY$8:$BG$1007,VLOOKUP(Span,Data!$N$4:$Y$11,Data!$Y$1,FALSE),FALSE)</f>
        <v>1.6004301881121041</v>
      </c>
      <c r="K779" s="15">
        <f>$J779*VLOOKUP($H779,AProperties!$A$8:$I$1007,VLOOKUP(Span,Data!$N$4:$Y$11,Data!$Y$1,FALSE),FALSE)</f>
        <v>1.3391161854111049</v>
      </c>
      <c r="L779" s="15">
        <f t="shared" si="99"/>
        <v>1.6004301881121041</v>
      </c>
      <c r="M779" s="15">
        <f t="shared" si="100"/>
        <v>0.76</v>
      </c>
      <c r="O779" s="28">
        <f t="shared" si="96"/>
        <v>0.76</v>
      </c>
      <c r="P779" s="19">
        <f>AA779*VLOOKUP($O779,AProperties!$A$8:$I$1007,VLOOKUP(Span,Data!$N$4:$Y$11,Data!$Y$1,FALSE),FALSE)</f>
        <v>0.54669189342657309</v>
      </c>
      <c r="Q779" s="19">
        <f>AB779*VLOOKUP($O779,AProperties!$A$8:$I$1007,VLOOKUP(Span,Data!$N$4:$Y$11,Data!$Y$1,FALSE),FALSE)</f>
        <v>0.7731390901232863</v>
      </c>
      <c r="R779" s="19">
        <f>AC779*VLOOKUP($O779,AProperties!$A$8:$I$1007,VLOOKUP(Span,Data!$N$4:$Y$11,Data!$Y$1,FALSE),FALSE)</f>
        <v>1.0933837868531462</v>
      </c>
      <c r="S779" s="19">
        <f>AD779*VLOOKUP($O779,AProperties!$A$8:$I$1007,VLOOKUP(Span,Data!$N$4:$Y$11,Data!$Y$1,FALSE),FALSE)</f>
        <v>1.3391161854111049</v>
      </c>
      <c r="T779" s="19">
        <f>AE779*VLOOKUP($O779,AProperties!$A$8:$I$1007,VLOOKUP(Span,Data!$N$4:$Y$11,Data!$Y$1,FALSE),FALSE)</f>
        <v>1.5462781802465726</v>
      </c>
      <c r="U779" s="19">
        <f>AF779*VLOOKUP($O779,AProperties!$A$8:$I$1007,VLOOKUP(Span,Data!$N$4:$Y$11,Data!$Y$1,FALSE),FALSE)</f>
        <v>1.7287915615780043</v>
      </c>
      <c r="V779" s="19">
        <f>AG779*VLOOKUP($O779,AProperties!$A$8:$I$1007,VLOOKUP(Span,Data!$N$4:$Y$11,Data!$Y$1,FALSE),FALSE)</f>
        <v>1.8937962710017089</v>
      </c>
      <c r="W779" s="19">
        <f>AH779*VLOOKUP($O779,AProperties!$A$8:$I$1007,VLOOKUP(Span,Data!$N$4:$Y$11,Data!$Y$1,FALSE),FALSE)</f>
        <v>2.0455337613289695</v>
      </c>
      <c r="X779" s="19">
        <f>AI779*VLOOKUP($O779,AProperties!$A$8:$I$1007,VLOOKUP(Span,Data!$N$4:$Y$11,Data!$Y$1,FALSE),FALSE)</f>
        <v>2.1867675737062924</v>
      </c>
      <c r="Y779" s="19">
        <f>AJ779*VLOOKUP($O779,AProperties!$A$8:$I$1007,VLOOKUP(Span,Data!$N$4:$Y$11,Data!$Y$1,FALSE),FALSE)</f>
        <v>2.3194172703698586</v>
      </c>
      <c r="Z779" s="19">
        <f>AK779*VLOOKUP($O779,AProperties!$A$8:$I$1007,VLOOKUP(Span,Data!$N$4:$Y$11,Data!$Y$1,FALSE),FALSE)</f>
        <v>2.4448804728997757</v>
      </c>
      <c r="AA779" s="19">
        <f>$I779*AA$19^0.5/VLOOKUP($O779,AProperties!$AY$8:$BG$1007,VLOOKUP(Span,Data!$N$4:$Y$11,Data!$Y$1,FALSE),FALSE)</f>
        <v>0.65337288830352525</v>
      </c>
      <c r="AB779" s="19">
        <f>$I779*AB$19^0.5/VLOOKUP($O779,AProperties!$AY$8:$BG$1007,VLOOKUP(Span,Data!$N$4:$Y$11,Data!$Y$1,FALSE),FALSE)</f>
        <v>0.92400879992572682</v>
      </c>
      <c r="AC779" s="19">
        <f>$I779*AC$19^0.5/VLOOKUP($O779,AProperties!$AY$8:$BG$1007,VLOOKUP(Span,Data!$N$4:$Y$11,Data!$Y$1,FALSE),FALSE)</f>
        <v>1.3067457766070505</v>
      </c>
      <c r="AD779" s="19">
        <f>$I779*AD$19^0.5/VLOOKUP($O779,AProperties!$AY$8:$BG$1007,VLOOKUP(Span,Data!$N$4:$Y$11,Data!$Y$1,FALSE),FALSE)</f>
        <v>1.6004301881121041</v>
      </c>
      <c r="AE779" s="19">
        <f>$I779*AE$19^0.5/VLOOKUP($O779,AProperties!$AY$8:$BG$1007,VLOOKUP(Span,Data!$N$4:$Y$11,Data!$Y$1,FALSE),FALSE)</f>
        <v>1.8480175998514536</v>
      </c>
      <c r="AF779" s="19">
        <f>$I779*AF$19^0.5/VLOOKUP($O779,AProperties!$AY$8:$BG$1007,VLOOKUP(Span,Data!$N$4:$Y$11,Data!$Y$1,FALSE),FALSE)</f>
        <v>2.0661464884419276</v>
      </c>
      <c r="AG779" s="19">
        <f>$I779*AG$19^0.5/VLOOKUP($O779,AProperties!$AY$8:$BG$1007,VLOOKUP(Span,Data!$N$4:$Y$11,Data!$Y$1,FALSE),FALSE)</f>
        <v>2.2633500776594615</v>
      </c>
      <c r="AH779" s="19">
        <f>$I779*AH$19^0.5/VLOOKUP($O779,AProperties!$AY$8:$BG$1007,VLOOKUP(Span,Data!$N$4:$Y$11,Data!$Y$1,FALSE),FALSE)</f>
        <v>2.4446974938387105</v>
      </c>
      <c r="AI779" s="19">
        <f>$I779*AI$19^0.5/VLOOKUP($O779,AProperties!$AY$8:$BG$1007,VLOOKUP(Span,Data!$N$4:$Y$11,Data!$Y$1,FALSE),FALSE)</f>
        <v>2.613491553214101</v>
      </c>
      <c r="AJ779" s="19">
        <f>$I779*AJ$19^0.5/VLOOKUP($O779,AProperties!$AY$8:$BG$1007,VLOOKUP(Span,Data!$N$4:$Y$11,Data!$Y$1,FALSE),FALSE)</f>
        <v>2.7720263997771801</v>
      </c>
      <c r="AK779" s="19">
        <f>$I779*AK$19^0.5/VLOOKUP($O779,AProperties!$AY$8:$BG$1007,VLOOKUP(Span,Data!$N$4:$Y$11,Data!$Y$1,FALSE),FALSE)</f>
        <v>2.9219723858041196</v>
      </c>
      <c r="AL779" s="47">
        <f t="shared" si="97"/>
        <v>0.76</v>
      </c>
    </row>
    <row r="780" spans="1:38" x14ac:dyDescent="0.25">
      <c r="A780" s="15">
        <v>0.76100000000000001</v>
      </c>
      <c r="B780" s="116">
        <f>VLOOKUP($A780,APropertiesDimless!$A$7:$I$1007,VLOOKUP(Span,Data!$N$4:$Y$11,Data!$Y$1,FALSE),FALSE)</f>
        <v>1.0361949819833223</v>
      </c>
      <c r="C780" s="6">
        <f t="shared" si="93"/>
        <v>1.2790974909916613</v>
      </c>
      <c r="D780" s="116">
        <f>VLOOKUP($A780,AProperties!$AE$8:$AM$1007,VLOOKUP(Span,Data!$N$4:$Y$11,Data!$Y$1,FALSE),FALSE)</f>
        <v>0.86347319369580766</v>
      </c>
      <c r="E780" s="116">
        <f t="shared" si="94"/>
        <v>1.7873942686155042</v>
      </c>
      <c r="F780" s="6">
        <f t="shared" si="98"/>
        <v>2.7524253330658306</v>
      </c>
      <c r="G780" s="9"/>
      <c r="H780" s="15">
        <f t="shared" si="95"/>
        <v>0.76100000000000001</v>
      </c>
      <c r="I780" s="6">
        <f>VLOOKUP(H780,AProperties!$AO$8:$AW$1007,VLOOKUP(Span,Data!$N$4:$Y$11,Data!$Y$1,FALSE),FALSE)^(2/3)</f>
        <v>0.43845092376906691</v>
      </c>
      <c r="J780" s="15">
        <f>$I780*(Slope^0.5)/VLOOKUP($H780,AProperties!$AY$8:$BG$1007,VLOOKUP(Span,Data!$N$4:$Y$11,Data!$Y$1,FALSE),FALSE)</f>
        <v>1.6009578516517025</v>
      </c>
      <c r="K780" s="15">
        <f>$J780*VLOOKUP($H780,AProperties!$A$8:$I$1007,VLOOKUP(Span,Data!$N$4:$Y$11,Data!$Y$1,FALSE),FALSE)</f>
        <v>1.3408528666541204</v>
      </c>
      <c r="L780" s="15">
        <f t="shared" si="99"/>
        <v>1.6009578516517025</v>
      </c>
      <c r="M780" s="15">
        <f t="shared" si="100"/>
        <v>0.76100000000000001</v>
      </c>
      <c r="O780" s="28">
        <f t="shared" si="96"/>
        <v>0.76100000000000001</v>
      </c>
      <c r="P780" s="19">
        <f>AA780*VLOOKUP($O780,AProperties!$A$8:$I$1007,VLOOKUP(Span,Data!$N$4:$Y$11,Data!$Y$1,FALSE),FALSE)</f>
        <v>0.54740089057511487</v>
      </c>
      <c r="Q780" s="19">
        <f>AB780*VLOOKUP($O780,AProperties!$A$8:$I$1007,VLOOKUP(Span,Data!$N$4:$Y$11,Data!$Y$1,FALSE),FALSE)</f>
        <v>0.77414176350643793</v>
      </c>
      <c r="R780" s="19">
        <f>AC780*VLOOKUP($O780,AProperties!$A$8:$I$1007,VLOOKUP(Span,Data!$N$4:$Y$11,Data!$Y$1,FALSE),FALSE)</f>
        <v>1.0948017811502297</v>
      </c>
      <c r="S780" s="19">
        <f>AD780*VLOOKUP($O780,AProperties!$A$8:$I$1007,VLOOKUP(Span,Data!$N$4:$Y$11,Data!$Y$1,FALSE),FALSE)</f>
        <v>1.3408528666541204</v>
      </c>
      <c r="T780" s="19">
        <f>AE780*VLOOKUP($O780,AProperties!$A$8:$I$1007,VLOOKUP(Span,Data!$N$4:$Y$11,Data!$Y$1,FALSE),FALSE)</f>
        <v>1.5482835270128759</v>
      </c>
      <c r="U780" s="19">
        <f>AF780*VLOOKUP($O780,AProperties!$A$8:$I$1007,VLOOKUP(Span,Data!$N$4:$Y$11,Data!$Y$1,FALSE),FALSE)</f>
        <v>1.731033607421961</v>
      </c>
      <c r="V780" s="19">
        <f>AG780*VLOOKUP($O780,AProperties!$A$8:$I$1007,VLOOKUP(Span,Data!$N$4:$Y$11,Data!$Y$1,FALSE),FALSE)</f>
        <v>1.8962523091691004</v>
      </c>
      <c r="W780" s="19">
        <f>AH780*VLOOKUP($O780,AProperties!$A$8:$I$1007,VLOOKUP(Span,Data!$N$4:$Y$11,Data!$Y$1,FALSE),FALSE)</f>
        <v>2.0481865857470125</v>
      </c>
      <c r="X780" s="19">
        <f>AI780*VLOOKUP($O780,AProperties!$A$8:$I$1007,VLOOKUP(Span,Data!$N$4:$Y$11,Data!$Y$1,FALSE),FALSE)</f>
        <v>2.1896035623004595</v>
      </c>
      <c r="Y780" s="19">
        <f>AJ780*VLOOKUP($O780,AProperties!$A$8:$I$1007,VLOOKUP(Span,Data!$N$4:$Y$11,Data!$Y$1,FALSE),FALSE)</f>
        <v>2.3224252905193135</v>
      </c>
      <c r="Z780" s="19">
        <f>AK780*VLOOKUP($O780,AProperties!$A$8:$I$1007,VLOOKUP(Span,Data!$N$4:$Y$11,Data!$Y$1,FALSE),FALSE)</f>
        <v>2.4480512045397615</v>
      </c>
      <c r="AA780" s="19">
        <f>$I780*AA$19^0.5/VLOOKUP($O780,AProperties!$AY$8:$BG$1007,VLOOKUP(Span,Data!$N$4:$Y$11,Data!$Y$1,FALSE),FALSE)</f>
        <v>0.65358830604150642</v>
      </c>
      <c r="AB780" s="19">
        <f>$I780*AB$19^0.5/VLOOKUP($O780,AProperties!$AY$8:$BG$1007,VLOOKUP(Span,Data!$N$4:$Y$11,Data!$Y$1,FALSE),FALSE)</f>
        <v>0.92431344661235548</v>
      </c>
      <c r="AC780" s="19">
        <f>$I780*AC$19^0.5/VLOOKUP($O780,AProperties!$AY$8:$BG$1007,VLOOKUP(Span,Data!$N$4:$Y$11,Data!$Y$1,FALSE),FALSE)</f>
        <v>1.3071766120830128</v>
      </c>
      <c r="AD780" s="19">
        <f>$I780*AD$19^0.5/VLOOKUP($O780,AProperties!$AY$8:$BG$1007,VLOOKUP(Span,Data!$N$4:$Y$11,Data!$Y$1,FALSE),FALSE)</f>
        <v>1.6009578516517025</v>
      </c>
      <c r="AE780" s="19">
        <f>$I780*AE$19^0.5/VLOOKUP($O780,AProperties!$AY$8:$BG$1007,VLOOKUP(Span,Data!$N$4:$Y$11,Data!$Y$1,FALSE),FALSE)</f>
        <v>1.848626893224711</v>
      </c>
      <c r="AF780" s="19">
        <f>$I780*AF$19^0.5/VLOOKUP($O780,AProperties!$AY$8:$BG$1007,VLOOKUP(Span,Data!$N$4:$Y$11,Data!$Y$1,FALSE),FALSE)</f>
        <v>2.0668276991423493</v>
      </c>
      <c r="AG780" s="19">
        <f>$I780*AG$19^0.5/VLOOKUP($O780,AProperties!$AY$8:$BG$1007,VLOOKUP(Span,Data!$N$4:$Y$11,Data!$Y$1,FALSE),FALSE)</f>
        <v>2.2640963065935313</v>
      </c>
      <c r="AH780" s="19">
        <f>$I780*AH$19^0.5/VLOOKUP($O780,AProperties!$AY$8:$BG$1007,VLOOKUP(Span,Data!$N$4:$Y$11,Data!$Y$1,FALSE),FALSE)</f>
        <v>2.4455035132092702</v>
      </c>
      <c r="AI780" s="19">
        <f>$I780*AI$19^0.5/VLOOKUP($O780,AProperties!$AY$8:$BG$1007,VLOOKUP(Span,Data!$N$4:$Y$11,Data!$Y$1,FALSE),FALSE)</f>
        <v>2.6143532241660257</v>
      </c>
      <c r="AJ780" s="19">
        <f>$I780*AJ$19^0.5/VLOOKUP($O780,AProperties!$AY$8:$BG$1007,VLOOKUP(Span,Data!$N$4:$Y$11,Data!$Y$1,FALSE),FALSE)</f>
        <v>2.7729403398370662</v>
      </c>
      <c r="AK780" s="19">
        <f>$I780*AK$19^0.5/VLOOKUP($O780,AProperties!$AY$8:$BG$1007,VLOOKUP(Span,Data!$N$4:$Y$11,Data!$Y$1,FALSE),FALSE)</f>
        <v>2.9229357632154898</v>
      </c>
      <c r="AL780" s="47">
        <f t="shared" si="97"/>
        <v>0.76100000000000001</v>
      </c>
    </row>
    <row r="781" spans="1:38" x14ac:dyDescent="0.25">
      <c r="A781" s="15">
        <v>0.76200000000000001</v>
      </c>
      <c r="B781" s="116">
        <f>VLOOKUP($A781,APropertiesDimless!$A$7:$I$1007,VLOOKUP(Span,Data!$N$4:$Y$11,Data!$Y$1,FALSE),FALSE)</f>
        <v>1.0390574895708289</v>
      </c>
      <c r="C781" s="6">
        <f t="shared" si="93"/>
        <v>1.2815287447854145</v>
      </c>
      <c r="D781" s="116">
        <f>VLOOKUP($A781,AProperties!$AE$8:$AM$1007,VLOOKUP(Span,Data!$N$4:$Y$11,Data!$Y$1,FALSE),FALSE)</f>
        <v>0.8643057583801308</v>
      </c>
      <c r="E781" s="116">
        <f t="shared" si="94"/>
        <v>1.7931830545640841</v>
      </c>
      <c r="F781" s="6">
        <f t="shared" si="98"/>
        <v>2.7588820876155564</v>
      </c>
      <c r="G781" s="9"/>
      <c r="H781" s="15">
        <f t="shared" si="95"/>
        <v>0.76200000000000001</v>
      </c>
      <c r="I781" s="6">
        <f>VLOOKUP(H781,AProperties!$AO$8:$AW$1007,VLOOKUP(Span,Data!$N$4:$Y$11,Data!$Y$1,FALSE),FALSE)^(2/3)</f>
        <v>0.43848785357814141</v>
      </c>
      <c r="J781" s="15">
        <f>$I781*(Slope^0.5)/VLOOKUP($H781,AProperties!$AY$8:$BG$1007,VLOOKUP(Span,Data!$N$4:$Y$11,Data!$Y$1,FALSE),FALSE)</f>
        <v>1.6014821845761011</v>
      </c>
      <c r="K781" s="15">
        <f>$J781*VLOOKUP($H781,AProperties!$A$8:$I$1007,VLOOKUP(Span,Data!$N$4:$Y$11,Data!$Y$1,FALSE),FALSE)</f>
        <v>1.3425852917809287</v>
      </c>
      <c r="L781" s="15">
        <f t="shared" si="99"/>
        <v>1.6014821845761011</v>
      </c>
      <c r="M781" s="15">
        <f t="shared" si="100"/>
        <v>0.76200000000000001</v>
      </c>
      <c r="O781" s="28">
        <f t="shared" si="96"/>
        <v>0.76200000000000001</v>
      </c>
      <c r="P781" s="19">
        <f>AA781*VLOOKUP($O781,AProperties!$A$8:$I$1007,VLOOKUP(Span,Data!$N$4:$Y$11,Data!$Y$1,FALSE),FALSE)</f>
        <v>0.54810815017149084</v>
      </c>
      <c r="Q781" s="19">
        <f>AB781*VLOOKUP($O781,AProperties!$A$8:$I$1007,VLOOKUP(Span,Data!$N$4:$Y$11,Data!$Y$1,FALSE),FALSE)</f>
        <v>0.77514197961975129</v>
      </c>
      <c r="R781" s="19">
        <f>AC781*VLOOKUP($O781,AProperties!$A$8:$I$1007,VLOOKUP(Span,Data!$N$4:$Y$11,Data!$Y$1,FALSE),FALSE)</f>
        <v>1.0962163003429817</v>
      </c>
      <c r="S781" s="19">
        <f>AD781*VLOOKUP($O781,AProperties!$A$8:$I$1007,VLOOKUP(Span,Data!$N$4:$Y$11,Data!$Y$1,FALSE),FALSE)</f>
        <v>1.3425852917809287</v>
      </c>
      <c r="T781" s="19">
        <f>AE781*VLOOKUP($O781,AProperties!$A$8:$I$1007,VLOOKUP(Span,Data!$N$4:$Y$11,Data!$Y$1,FALSE),FALSE)</f>
        <v>1.5502839592395026</v>
      </c>
      <c r="U781" s="19">
        <f>AF781*VLOOKUP($O781,AProperties!$A$8:$I$1007,VLOOKUP(Span,Data!$N$4:$Y$11,Data!$Y$1,FALSE),FALSE)</f>
        <v>1.7332701586435206</v>
      </c>
      <c r="V781" s="19">
        <f>AG781*VLOOKUP($O781,AProperties!$A$8:$I$1007,VLOOKUP(Span,Data!$N$4:$Y$11,Data!$Y$1,FALSE),FALSE)</f>
        <v>1.8987023282792281</v>
      </c>
      <c r="W781" s="19">
        <f>AH781*VLOOKUP($O781,AProperties!$A$8:$I$1007,VLOOKUP(Span,Data!$N$4:$Y$11,Data!$Y$1,FALSE),FALSE)</f>
        <v>2.0508329088401593</v>
      </c>
      <c r="X781" s="19">
        <f>AI781*VLOOKUP($O781,AProperties!$A$8:$I$1007,VLOOKUP(Span,Data!$N$4:$Y$11,Data!$Y$1,FALSE),FALSE)</f>
        <v>2.1924326006859634</v>
      </c>
      <c r="Y781" s="19">
        <f>AJ781*VLOOKUP($O781,AProperties!$A$8:$I$1007,VLOOKUP(Span,Data!$N$4:$Y$11,Data!$Y$1,FALSE),FALSE)</f>
        <v>2.325425938859254</v>
      </c>
      <c r="Z781" s="19">
        <f>AK781*VLOOKUP($O781,AProperties!$A$8:$I$1007,VLOOKUP(Span,Data!$N$4:$Y$11,Data!$Y$1,FALSE),FALSE)</f>
        <v>2.4512141656102329</v>
      </c>
      <c r="AA781" s="19">
        <f>$I781*AA$19^0.5/VLOOKUP($O781,AProperties!$AY$8:$BG$1007,VLOOKUP(Span,Data!$N$4:$Y$11,Data!$Y$1,FALSE),FALSE)</f>
        <v>0.65380236406152603</v>
      </c>
      <c r="AB781" s="19">
        <f>$I781*AB$19^0.5/VLOOKUP($O781,AProperties!$AY$8:$BG$1007,VLOOKUP(Span,Data!$N$4:$Y$11,Data!$Y$1,FALSE),FALSE)</f>
        <v>0.92461617036740185</v>
      </c>
      <c r="AC781" s="19">
        <f>$I781*AC$19^0.5/VLOOKUP($O781,AProperties!$AY$8:$BG$1007,VLOOKUP(Span,Data!$N$4:$Y$11,Data!$Y$1,FALSE),FALSE)</f>
        <v>1.3076047281230521</v>
      </c>
      <c r="AD781" s="19">
        <f>$I781*AD$19^0.5/VLOOKUP($O781,AProperties!$AY$8:$BG$1007,VLOOKUP(Span,Data!$N$4:$Y$11,Data!$Y$1,FALSE),FALSE)</f>
        <v>1.6014821845761011</v>
      </c>
      <c r="AE781" s="19">
        <f>$I781*AE$19^0.5/VLOOKUP($O781,AProperties!$AY$8:$BG$1007,VLOOKUP(Span,Data!$N$4:$Y$11,Data!$Y$1,FALSE),FALSE)</f>
        <v>1.8492323407348037</v>
      </c>
      <c r="AF781" s="19">
        <f>$I781*AF$19^0.5/VLOOKUP($O781,AProperties!$AY$8:$BG$1007,VLOOKUP(Span,Data!$N$4:$Y$11,Data!$Y$1,FALSE),FALSE)</f>
        <v>2.0675046100370373</v>
      </c>
      <c r="AG781" s="19">
        <f>$I781*AG$19^0.5/VLOOKUP($O781,AProperties!$AY$8:$BG$1007,VLOOKUP(Span,Data!$N$4:$Y$11,Data!$Y$1,FALSE),FALSE)</f>
        <v>2.2648378253264143</v>
      </c>
      <c r="AH781" s="19">
        <f>$I781*AH$19^0.5/VLOOKUP($O781,AProperties!$AY$8:$BG$1007,VLOOKUP(Span,Data!$N$4:$Y$11,Data!$Y$1,FALSE),FALSE)</f>
        <v>2.4463044449810747</v>
      </c>
      <c r="AI781" s="19">
        <f>$I781*AI$19^0.5/VLOOKUP($O781,AProperties!$AY$8:$BG$1007,VLOOKUP(Span,Data!$N$4:$Y$11,Data!$Y$1,FALSE),FALSE)</f>
        <v>2.6152094562461041</v>
      </c>
      <c r="AJ781" s="19">
        <f>$I781*AJ$19^0.5/VLOOKUP($O781,AProperties!$AY$8:$BG$1007,VLOOKUP(Span,Data!$N$4:$Y$11,Data!$Y$1,FALSE),FALSE)</f>
        <v>2.7738485111022055</v>
      </c>
      <c r="AK781" s="19">
        <f>$I781*AK$19^0.5/VLOOKUP($O781,AProperties!$AY$8:$BG$1007,VLOOKUP(Span,Data!$N$4:$Y$11,Data!$Y$1,FALSE),FALSE)</f>
        <v>2.9238930597832753</v>
      </c>
      <c r="AL781" s="47">
        <f t="shared" si="97"/>
        <v>0.76200000000000001</v>
      </c>
    </row>
    <row r="782" spans="1:38" x14ac:dyDescent="0.25">
      <c r="A782" s="15">
        <v>0.76300000000000001</v>
      </c>
      <c r="B782" s="116">
        <f>VLOOKUP($A782,APropertiesDimless!$A$7:$I$1007,VLOOKUP(Span,Data!$N$4:$Y$11,Data!$Y$1,FALSE),FALSE)</f>
        <v>1.0419345219194251</v>
      </c>
      <c r="C782" s="6">
        <f t="shared" si="93"/>
        <v>1.2839672609597126</v>
      </c>
      <c r="D782" s="116">
        <f>VLOOKUP($A782,AProperties!$AE$8:$AM$1007,VLOOKUP(Span,Data!$N$4:$Y$11,Data!$Y$1,FALSE),FALSE)</f>
        <v>0.86513682623930888</v>
      </c>
      <c r="E782" s="116">
        <f t="shared" si="94"/>
        <v>1.799000318587362</v>
      </c>
      <c r="F782" s="6">
        <f t="shared" si="98"/>
        <v>2.7653554192354148</v>
      </c>
      <c r="G782" s="9"/>
      <c r="H782" s="15">
        <f t="shared" si="95"/>
        <v>0.76300000000000001</v>
      </c>
      <c r="I782" s="6">
        <f>VLOOKUP(H782,AProperties!$AO$8:$AW$1007,VLOOKUP(Span,Data!$N$4:$Y$11,Data!$Y$1,FALSE),FALSE)^(2/3)</f>
        <v>0.4385237738732386</v>
      </c>
      <c r="J782" s="15">
        <f>$I782*(Slope^0.5)/VLOOKUP($H782,AProperties!$AY$8:$BG$1007,VLOOKUP(Span,Data!$N$4:$Y$11,Data!$Y$1,FALSE),FALSE)</f>
        <v>1.6020031797379504</v>
      </c>
      <c r="K782" s="15">
        <f>$J782*VLOOKUP($H782,AProperties!$A$8:$I$1007,VLOOKUP(Span,Data!$N$4:$Y$11,Data!$Y$1,FALSE),FALSE)</f>
        <v>1.3443134370097016</v>
      </c>
      <c r="L782" s="15">
        <f t="shared" si="99"/>
        <v>1.6020031797379504</v>
      </c>
      <c r="M782" s="15">
        <f t="shared" si="100"/>
        <v>0.76300000000000001</v>
      </c>
      <c r="O782" s="28">
        <f t="shared" si="96"/>
        <v>0.76300000000000001</v>
      </c>
      <c r="P782" s="19">
        <f>AA782*VLOOKUP($O782,AProperties!$A$8:$I$1007,VLOOKUP(Span,Data!$N$4:$Y$11,Data!$Y$1,FALSE),FALSE)</f>
        <v>0.54881366250681063</v>
      </c>
      <c r="Q782" s="19">
        <f>AB782*VLOOKUP($O782,AProperties!$A$8:$I$1007,VLOOKUP(Span,Data!$N$4:$Y$11,Data!$Y$1,FALSE),FALSE)</f>
        <v>0.77613972473278237</v>
      </c>
      <c r="R782" s="19">
        <f>AC782*VLOOKUP($O782,AProperties!$A$8:$I$1007,VLOOKUP(Span,Data!$N$4:$Y$11,Data!$Y$1,FALSE),FALSE)</f>
        <v>1.0976273250136213</v>
      </c>
      <c r="S782" s="19">
        <f>AD782*VLOOKUP($O782,AProperties!$A$8:$I$1007,VLOOKUP(Span,Data!$N$4:$Y$11,Data!$Y$1,FALSE),FALSE)</f>
        <v>1.3443134370097016</v>
      </c>
      <c r="T782" s="19">
        <f>AE782*VLOOKUP($O782,AProperties!$A$8:$I$1007,VLOOKUP(Span,Data!$N$4:$Y$11,Data!$Y$1,FALSE),FALSE)</f>
        <v>1.5522794494655647</v>
      </c>
      <c r="U782" s="19">
        <f>AF782*VLOOKUP($O782,AProperties!$A$8:$I$1007,VLOOKUP(Span,Data!$N$4:$Y$11,Data!$Y$1,FALSE),FALSE)</f>
        <v>1.7355011845404757</v>
      </c>
      <c r="V782" s="19">
        <f>AG782*VLOOKUP($O782,AProperties!$A$8:$I$1007,VLOOKUP(Span,Data!$N$4:$Y$11,Data!$Y$1,FALSE),FALSE)</f>
        <v>1.9011462946995097</v>
      </c>
      <c r="W782" s="19">
        <f>AH782*VLOOKUP($O782,AProperties!$A$8:$I$1007,VLOOKUP(Span,Data!$N$4:$Y$11,Data!$Y$1,FALSE),FALSE)</f>
        <v>2.0534726942810693</v>
      </c>
      <c r="X782" s="19">
        <f>AI782*VLOOKUP($O782,AProperties!$A$8:$I$1007,VLOOKUP(Span,Data!$N$4:$Y$11,Data!$Y$1,FALSE),FALSE)</f>
        <v>2.1952546500272425</v>
      </c>
      <c r="Y782" s="19">
        <f>AJ782*VLOOKUP($O782,AProperties!$A$8:$I$1007,VLOOKUP(Span,Data!$N$4:$Y$11,Data!$Y$1,FALSE),FALSE)</f>
        <v>2.3284191741983467</v>
      </c>
      <c r="Z782" s="19">
        <f>AK782*VLOOKUP($O782,AProperties!$A$8:$I$1007,VLOOKUP(Span,Data!$N$4:$Y$11,Data!$Y$1,FALSE),FALSE)</f>
        <v>2.4543693126917123</v>
      </c>
      <c r="AA782" s="19">
        <f>$I782*AA$19^0.5/VLOOKUP($O782,AProperties!$AY$8:$BG$1007,VLOOKUP(Span,Data!$N$4:$Y$11,Data!$Y$1,FALSE),FALSE)</f>
        <v>0.65401505944569094</v>
      </c>
      <c r="AB782" s="19">
        <f>$I782*AB$19^0.5/VLOOKUP($O782,AProperties!$AY$8:$BG$1007,VLOOKUP(Span,Data!$N$4:$Y$11,Data!$Y$1,FALSE),FALSE)</f>
        <v>0.92491696706434223</v>
      </c>
      <c r="AC782" s="19">
        <f>$I782*AC$19^0.5/VLOOKUP($O782,AProperties!$AY$8:$BG$1007,VLOOKUP(Span,Data!$N$4:$Y$11,Data!$Y$1,FALSE),FALSE)</f>
        <v>1.3080301188913819</v>
      </c>
      <c r="AD782" s="19">
        <f>$I782*AD$19^0.5/VLOOKUP($O782,AProperties!$AY$8:$BG$1007,VLOOKUP(Span,Data!$N$4:$Y$11,Data!$Y$1,FALSE),FALSE)</f>
        <v>1.6020031797379504</v>
      </c>
      <c r="AE782" s="19">
        <f>$I782*AE$19^0.5/VLOOKUP($O782,AProperties!$AY$8:$BG$1007,VLOOKUP(Span,Data!$N$4:$Y$11,Data!$Y$1,FALSE),FALSE)</f>
        <v>1.8498339341286845</v>
      </c>
      <c r="AF782" s="19">
        <f>$I782*AF$19^0.5/VLOOKUP($O782,AProperties!$AY$8:$BG$1007,VLOOKUP(Span,Data!$N$4:$Y$11,Data!$Y$1,FALSE),FALSE)</f>
        <v>2.0681772118988029</v>
      </c>
      <c r="AG782" s="19">
        <f>$I782*AG$19^0.5/VLOOKUP($O782,AProperties!$AY$8:$BG$1007,VLOOKUP(Span,Data!$N$4:$Y$11,Data!$Y$1,FALSE),FALSE)</f>
        <v>2.2655746237502328</v>
      </c>
      <c r="AH782" s="19">
        <f>$I782*AH$19^0.5/VLOOKUP($O782,AProperties!$AY$8:$BG$1007,VLOOKUP(Span,Data!$N$4:$Y$11,Data!$Y$1,FALSE),FALSE)</f>
        <v>2.447100278236368</v>
      </c>
      <c r="AI782" s="19">
        <f>$I782*AI$19^0.5/VLOOKUP($O782,AProperties!$AY$8:$BG$1007,VLOOKUP(Span,Data!$N$4:$Y$11,Data!$Y$1,FALSE),FALSE)</f>
        <v>2.6160602377827638</v>
      </c>
      <c r="AJ782" s="19">
        <f>$I782*AJ$19^0.5/VLOOKUP($O782,AProperties!$AY$8:$BG$1007,VLOOKUP(Span,Data!$N$4:$Y$11,Data!$Y$1,FALSE),FALSE)</f>
        <v>2.774750901193026</v>
      </c>
      <c r="AK782" s="19">
        <f>$I782*AK$19^0.5/VLOOKUP($O782,AProperties!$AY$8:$BG$1007,VLOOKUP(Span,Data!$N$4:$Y$11,Data!$Y$1,FALSE),FALSE)</f>
        <v>2.9248442624582616</v>
      </c>
      <c r="AL782" s="47">
        <f t="shared" si="97"/>
        <v>0.76300000000000001</v>
      </c>
    </row>
    <row r="783" spans="1:38" x14ac:dyDescent="0.25">
      <c r="A783" s="15">
        <v>0.76400000000000001</v>
      </c>
      <c r="B783" s="116">
        <f>VLOOKUP($A783,APropertiesDimless!$A$7:$I$1007,VLOOKUP(Span,Data!$N$4:$Y$11,Data!$Y$1,FALSE),FALSE)</f>
        <v>1.0448262348682105</v>
      </c>
      <c r="C783" s="6">
        <f t="shared" si="93"/>
        <v>1.2864131174341051</v>
      </c>
      <c r="D783" s="116">
        <f>VLOOKUP($A783,AProperties!$AE$8:$AM$1007,VLOOKUP(Span,Data!$N$4:$Y$11,Data!$Y$1,FALSE),FALSE)</f>
        <v>0.86596639246018714</v>
      </c>
      <c r="E783" s="116">
        <f t="shared" si="94"/>
        <v>1.804846304103257</v>
      </c>
      <c r="F783" s="6">
        <f t="shared" si="98"/>
        <v>2.7718454817037257</v>
      </c>
      <c r="G783" s="9"/>
      <c r="H783" s="15">
        <f t="shared" si="95"/>
        <v>0.76400000000000001</v>
      </c>
      <c r="I783" s="6">
        <f>VLOOKUP(H783,AProperties!$AO$8:$AW$1007,VLOOKUP(Span,Data!$N$4:$Y$11,Data!$Y$1,FALSE),FALSE)^(2/3)</f>
        <v>0.43855868251193109</v>
      </c>
      <c r="J783" s="15">
        <f>$I783*(Slope^0.5)/VLOOKUP($H783,AProperties!$AY$8:$BG$1007,VLOOKUP(Span,Data!$N$4:$Y$11,Data!$Y$1,FALSE),FALSE)</f>
        <v>1.6025208299079676</v>
      </c>
      <c r="K783" s="15">
        <f>$J783*VLOOKUP($H783,AProperties!$A$8:$I$1007,VLOOKUP(Span,Data!$N$4:$Y$11,Data!$Y$1,FALSE),FALSE)</f>
        <v>1.3460372784458132</v>
      </c>
      <c r="L783" s="15">
        <f t="shared" si="99"/>
        <v>1.6025208299079676</v>
      </c>
      <c r="M783" s="15">
        <f t="shared" si="100"/>
        <v>0.76400000000000001</v>
      </c>
      <c r="O783" s="28">
        <f t="shared" si="96"/>
        <v>0.76400000000000001</v>
      </c>
      <c r="P783" s="19">
        <f>AA783*VLOOKUP($O783,AProperties!$A$8:$I$1007,VLOOKUP(Span,Data!$N$4:$Y$11,Data!$Y$1,FALSE),FALSE)</f>
        <v>0.54951741782613395</v>
      </c>
      <c r="Q783" s="19">
        <f>AB783*VLOOKUP($O783,AProperties!$A$8:$I$1007,VLOOKUP(Span,Data!$N$4:$Y$11,Data!$Y$1,FALSE),FALSE)</f>
        <v>0.77713498504996148</v>
      </c>
      <c r="R783" s="19">
        <f>AC783*VLOOKUP($O783,AProperties!$A$8:$I$1007,VLOOKUP(Span,Data!$N$4:$Y$11,Data!$Y$1,FALSE),FALSE)</f>
        <v>1.0990348356522679</v>
      </c>
      <c r="S783" s="19">
        <f>AD783*VLOOKUP($O783,AProperties!$A$8:$I$1007,VLOOKUP(Span,Data!$N$4:$Y$11,Data!$Y$1,FALSE),FALSE)</f>
        <v>1.3460372784458132</v>
      </c>
      <c r="T783" s="19">
        <f>AE783*VLOOKUP($O783,AProperties!$A$8:$I$1007,VLOOKUP(Span,Data!$N$4:$Y$11,Data!$Y$1,FALSE),FALSE)</f>
        <v>1.554269970099923</v>
      </c>
      <c r="U783" s="19">
        <f>AF783*VLOOKUP($O783,AProperties!$A$8:$I$1007,VLOOKUP(Span,Data!$N$4:$Y$11,Data!$Y$1,FALSE),FALSE)</f>
        <v>1.7377266542649965</v>
      </c>
      <c r="V783" s="19">
        <f>AG783*VLOOKUP($O783,AProperties!$A$8:$I$1007,VLOOKUP(Span,Data!$N$4:$Y$11,Data!$Y$1,FALSE),FALSE)</f>
        <v>1.903584174637839</v>
      </c>
      <c r="W783" s="19">
        <f>AH783*VLOOKUP($O783,AProperties!$A$8:$I$1007,VLOOKUP(Span,Data!$N$4:$Y$11,Data!$Y$1,FALSE),FALSE)</f>
        <v>2.0561059055700963</v>
      </c>
      <c r="X783" s="19">
        <f>AI783*VLOOKUP($O783,AProperties!$A$8:$I$1007,VLOOKUP(Span,Data!$N$4:$Y$11,Data!$Y$1,FALSE),FALSE)</f>
        <v>2.1980696713045358</v>
      </c>
      <c r="Y783" s="19">
        <f>AJ783*VLOOKUP($O783,AProperties!$A$8:$I$1007,VLOOKUP(Span,Data!$N$4:$Y$11,Data!$Y$1,FALSE),FALSE)</f>
        <v>2.3314049551498841</v>
      </c>
      <c r="Z783" s="19">
        <f>AK783*VLOOKUP($O783,AProperties!$A$8:$I$1007,VLOOKUP(Span,Data!$N$4:$Y$11,Data!$Y$1,FALSE),FALSE)</f>
        <v>2.4575166021587806</v>
      </c>
      <c r="AA783" s="19">
        <f>$I783*AA$19^0.5/VLOOKUP($O783,AProperties!$AY$8:$BG$1007,VLOOKUP(Span,Data!$N$4:$Y$11,Data!$Y$1,FALSE),FALSE)</f>
        <v>0.65422638924265875</v>
      </c>
      <c r="AB783" s="19">
        <f>$I783*AB$19^0.5/VLOOKUP($O783,AProperties!$AY$8:$BG$1007,VLOOKUP(Span,Data!$N$4:$Y$11,Data!$Y$1,FALSE),FALSE)</f>
        <v>0.92521583252934758</v>
      </c>
      <c r="AC783" s="19">
        <f>$I783*AC$19^0.5/VLOOKUP($O783,AProperties!$AY$8:$BG$1007,VLOOKUP(Span,Data!$N$4:$Y$11,Data!$Y$1,FALSE),FALSE)</f>
        <v>1.3084527784853175</v>
      </c>
      <c r="AD783" s="19">
        <f>$I783*AD$19^0.5/VLOOKUP($O783,AProperties!$AY$8:$BG$1007,VLOOKUP(Span,Data!$N$4:$Y$11,Data!$Y$1,FALSE),FALSE)</f>
        <v>1.6025208299079676</v>
      </c>
      <c r="AE783" s="19">
        <f>$I783*AE$19^0.5/VLOOKUP($O783,AProperties!$AY$8:$BG$1007,VLOOKUP(Span,Data!$N$4:$Y$11,Data!$Y$1,FALSE),FALSE)</f>
        <v>1.8504316650586952</v>
      </c>
      <c r="AF783" s="19">
        <f>$I783*AF$19^0.5/VLOOKUP($O783,AProperties!$AY$8:$BG$1007,VLOOKUP(Span,Data!$N$4:$Y$11,Data!$Y$1,FALSE),FALSE)</f>
        <v>2.0688454953946822</v>
      </c>
      <c r="AG783" s="19">
        <f>$I783*AG$19^0.5/VLOOKUP($O783,AProperties!$AY$8:$BG$1007,VLOOKUP(Span,Data!$N$4:$Y$11,Data!$Y$1,FALSE),FALSE)</f>
        <v>2.2663066916412355</v>
      </c>
      <c r="AH783" s="19">
        <f>$I783*AH$19^0.5/VLOOKUP($O783,AProperties!$AY$8:$BG$1007,VLOOKUP(Span,Data!$N$4:$Y$11,Data!$Y$1,FALSE),FALSE)</f>
        <v>2.4478910019322377</v>
      </c>
      <c r="AI783" s="19">
        <f>$I783*AI$19^0.5/VLOOKUP($O783,AProperties!$AY$8:$BG$1007,VLOOKUP(Span,Data!$N$4:$Y$11,Data!$Y$1,FALSE),FALSE)</f>
        <v>2.616905556970635</v>
      </c>
      <c r="AJ783" s="19">
        <f>$I783*AJ$19^0.5/VLOOKUP($O783,AProperties!$AY$8:$BG$1007,VLOOKUP(Span,Data!$N$4:$Y$11,Data!$Y$1,FALSE),FALSE)</f>
        <v>2.7756474975880425</v>
      </c>
      <c r="AK783" s="19">
        <f>$I783*AK$19^0.5/VLOOKUP($O783,AProperties!$AY$8:$BG$1007,VLOOKUP(Span,Data!$N$4:$Y$11,Data!$Y$1,FALSE),FALSE)</f>
        <v>2.9257893580416443</v>
      </c>
      <c r="AL783" s="47">
        <f t="shared" si="97"/>
        <v>0.76400000000000001</v>
      </c>
    </row>
    <row r="784" spans="1:38" x14ac:dyDescent="0.25">
      <c r="A784" s="15">
        <v>0.76500000000000001</v>
      </c>
      <c r="B784" s="116">
        <f>VLOOKUP($A784,APropertiesDimless!$A$7:$I$1007,VLOOKUP(Span,Data!$N$4:$Y$11,Data!$Y$1,FALSE),FALSE)</f>
        <v>1.0477327865797039</v>
      </c>
      <c r="C784" s="6">
        <f t="shared" si="93"/>
        <v>1.2888663932898519</v>
      </c>
      <c r="D784" s="116">
        <f>VLOOKUP($A784,AProperties!$AE$8:$AM$1007,VLOOKUP(Span,Data!$N$4:$Y$11,Data!$Y$1,FALSE),FALSE)</f>
        <v>0.86679445220342677</v>
      </c>
      <c r="E784" s="116">
        <f t="shared" si="94"/>
        <v>1.8107212581741001</v>
      </c>
      <c r="F784" s="6">
        <f t="shared" si="98"/>
        <v>2.7783524310932619</v>
      </c>
      <c r="G784" s="9"/>
      <c r="H784" s="15">
        <f t="shared" si="95"/>
        <v>0.76500000000000001</v>
      </c>
      <c r="I784" s="6">
        <f>VLOOKUP(H784,AProperties!$AO$8:$AW$1007,VLOOKUP(Span,Data!$N$4:$Y$11,Data!$Y$1,FALSE),FALSE)^(2/3)</f>
        <v>0.43859257732325502</v>
      </c>
      <c r="J784" s="15">
        <f>$I784*(Slope^0.5)/VLOOKUP($H784,AProperties!$AY$8:$BG$1007,VLOOKUP(Span,Data!$N$4:$Y$11,Data!$Y$1,FALSE),FALSE)</f>
        <v>1.6030351277739123</v>
      </c>
      <c r="K784" s="15">
        <f>$J784*VLOOKUP($H784,AProperties!$A$8:$I$1007,VLOOKUP(Span,Data!$N$4:$Y$11,Data!$Y$1,FALSE),FALSE)</f>
        <v>1.3477567920804221</v>
      </c>
      <c r="L784" s="15">
        <f t="shared" si="99"/>
        <v>1.6030351277739123</v>
      </c>
      <c r="M784" s="15">
        <f t="shared" si="100"/>
        <v>0.76500000000000001</v>
      </c>
      <c r="O784" s="28">
        <f t="shared" si="96"/>
        <v>0.76500000000000001</v>
      </c>
      <c r="P784" s="19">
        <f>AA784*VLOOKUP($O784,AProperties!$A$8:$I$1007,VLOOKUP(Span,Data!$N$4:$Y$11,Data!$Y$1,FALSE),FALSE)</f>
        <v>0.55021940632789246</v>
      </c>
      <c r="Q784" s="19">
        <f>AB784*VLOOKUP($O784,AProperties!$A$8:$I$1007,VLOOKUP(Span,Data!$N$4:$Y$11,Data!$Y$1,FALSE),FALSE)</f>
        <v>0.77812774670977825</v>
      </c>
      <c r="R784" s="19">
        <f>AC784*VLOOKUP($O784,AProperties!$A$8:$I$1007,VLOOKUP(Span,Data!$N$4:$Y$11,Data!$Y$1,FALSE),FALSE)</f>
        <v>1.1004388126557849</v>
      </c>
      <c r="S784" s="19">
        <f>AD784*VLOOKUP($O784,AProperties!$A$8:$I$1007,VLOOKUP(Span,Data!$N$4:$Y$11,Data!$Y$1,FALSE),FALSE)</f>
        <v>1.3477567920804221</v>
      </c>
      <c r="T784" s="19">
        <f>AE784*VLOOKUP($O784,AProperties!$A$8:$I$1007,VLOOKUP(Span,Data!$N$4:$Y$11,Data!$Y$1,FALSE),FALSE)</f>
        <v>1.5562554934195565</v>
      </c>
      <c r="U784" s="19">
        <f>AF784*VLOOKUP($O784,AProperties!$A$8:$I$1007,VLOOKUP(Span,Data!$N$4:$Y$11,Data!$Y$1,FALSE),FALSE)</f>
        <v>1.7399465368218023</v>
      </c>
      <c r="V784" s="19">
        <f>AG784*VLOOKUP($O784,AProperties!$A$8:$I$1007,VLOOKUP(Span,Data!$N$4:$Y$11,Data!$Y$1,FALSE),FALSE)</f>
        <v>1.9060159341405887</v>
      </c>
      <c r="W784" s="19">
        <f>AH784*VLOOKUP($O784,AProperties!$A$8:$I$1007,VLOOKUP(Span,Data!$N$4:$Y$11,Data!$Y$1,FALSE),FALSE)</f>
        <v>2.0587325060331314</v>
      </c>
      <c r="X784" s="19">
        <f>AI784*VLOOKUP($O784,AProperties!$A$8:$I$1007,VLOOKUP(Span,Data!$N$4:$Y$11,Data!$Y$1,FALSE),FALSE)</f>
        <v>2.2008776253115698</v>
      </c>
      <c r="Y784" s="19">
        <f>AJ784*VLOOKUP($O784,AProperties!$A$8:$I$1007,VLOOKUP(Span,Data!$N$4:$Y$11,Data!$Y$1,FALSE),FALSE)</f>
        <v>2.3343832401293345</v>
      </c>
      <c r="Z784" s="19">
        <f>AK784*VLOOKUP($O784,AProperties!$A$8:$I$1007,VLOOKUP(Span,Data!$N$4:$Y$11,Data!$Y$1,FALSE),FALSE)</f>
        <v>2.4606559901774907</v>
      </c>
      <c r="AA784" s="19">
        <f>$I784*AA$19^0.5/VLOOKUP($O784,AProperties!$AY$8:$BG$1007,VLOOKUP(Span,Data!$N$4:$Y$11,Data!$Y$1,FALSE),FALSE)</f>
        <v>0.65443635046721993</v>
      </c>
      <c r="AB784" s="19">
        <f>$I784*AB$19^0.5/VLOOKUP($O784,AProperties!$AY$8:$BG$1007,VLOOKUP(Span,Data!$N$4:$Y$11,Data!$Y$1,FALSE),FALSE)</f>
        <v>0.92551276254069448</v>
      </c>
      <c r="AC784" s="19">
        <f>$I784*AC$19^0.5/VLOOKUP($O784,AProperties!$AY$8:$BG$1007,VLOOKUP(Span,Data!$N$4:$Y$11,Data!$Y$1,FALSE),FALSE)</f>
        <v>1.3088727009344399</v>
      </c>
      <c r="AD784" s="19">
        <f>$I784*AD$19^0.5/VLOOKUP($O784,AProperties!$AY$8:$BG$1007,VLOOKUP(Span,Data!$N$4:$Y$11,Data!$Y$1,FALSE),FALSE)</f>
        <v>1.6030351277739123</v>
      </c>
      <c r="AE784" s="19">
        <f>$I784*AE$19^0.5/VLOOKUP($O784,AProperties!$AY$8:$BG$1007,VLOOKUP(Span,Data!$N$4:$Y$11,Data!$Y$1,FALSE),FALSE)</f>
        <v>1.851025525081389</v>
      </c>
      <c r="AF784" s="19">
        <f>$I784*AF$19^0.5/VLOOKUP($O784,AProperties!$AY$8:$BG$1007,VLOOKUP(Span,Data!$N$4:$Y$11,Data!$Y$1,FALSE),FALSE)</f>
        <v>2.0695094510846137</v>
      </c>
      <c r="AG784" s="19">
        <f>$I784*AG$19^0.5/VLOOKUP($O784,AProperties!$AY$8:$BG$1007,VLOOKUP(Span,Data!$N$4:$Y$11,Data!$Y$1,FALSE),FALSE)</f>
        <v>2.2670340186583542</v>
      </c>
      <c r="AH784" s="19">
        <f>$I784*AH$19^0.5/VLOOKUP($O784,AProperties!$AY$8:$BG$1007,VLOOKUP(Span,Data!$N$4:$Y$11,Data!$Y$1,FALSE),FALSE)</f>
        <v>2.4486766048990534</v>
      </c>
      <c r="AI784" s="19">
        <f>$I784*AI$19^0.5/VLOOKUP($O784,AProperties!$AY$8:$BG$1007,VLOOKUP(Span,Data!$N$4:$Y$11,Data!$Y$1,FALSE),FALSE)</f>
        <v>2.6177454018688797</v>
      </c>
      <c r="AJ784" s="19">
        <f>$I784*AJ$19^0.5/VLOOKUP($O784,AProperties!$AY$8:$BG$1007,VLOOKUP(Span,Data!$N$4:$Y$11,Data!$Y$1,FALSE),FALSE)</f>
        <v>2.776538287622083</v>
      </c>
      <c r="AK784" s="19">
        <f>$I784*AK$19^0.5/VLOOKUP($O784,AProperties!$AY$8:$BG$1007,VLOOKUP(Span,Data!$N$4:$Y$11,Data!$Y$1,FALSE),FALSE)</f>
        <v>2.9267283331831599</v>
      </c>
      <c r="AL784" s="47">
        <f t="shared" si="97"/>
        <v>0.76500000000000001</v>
      </c>
    </row>
    <row r="785" spans="1:38" x14ac:dyDescent="0.25">
      <c r="A785" s="15">
        <v>0.76600000000000001</v>
      </c>
      <c r="B785" s="116">
        <f>VLOOKUP($A785,APropertiesDimless!$A$7:$I$1007,VLOOKUP(Span,Data!$N$4:$Y$11,Data!$Y$1,FALSE),FALSE)</f>
        <v>1.0506543375845585</v>
      </c>
      <c r="C785" s="6">
        <f t="shared" si="93"/>
        <v>1.2913271687922792</v>
      </c>
      <c r="D785" s="116">
        <f>VLOOKUP($A785,AProperties!$AE$8:$AM$1007,VLOOKUP(Span,Data!$N$4:$Y$11,Data!$Y$1,FALSE),FALSE)</f>
        <v>0.86762100060322667</v>
      </c>
      <c r="E785" s="116">
        <f t="shared" si="94"/>
        <v>1.8166254315777051</v>
      </c>
      <c r="F785" s="6">
        <f t="shared" si="98"/>
        <v>2.7848764258135366</v>
      </c>
      <c r="G785" s="9"/>
      <c r="H785" s="15">
        <f t="shared" si="95"/>
        <v>0.76600000000000001</v>
      </c>
      <c r="I785" s="6">
        <f>VLOOKUP(H785,AProperties!$AO$8:$AW$1007,VLOOKUP(Span,Data!$N$4:$Y$11,Data!$Y$1,FALSE),FALSE)^(2/3)</f>
        <v>0.43862545610734871</v>
      </c>
      <c r="J785" s="15">
        <f>$I785*(Slope^0.5)/VLOOKUP($H785,AProperties!$AY$8:$BG$1007,VLOOKUP(Span,Data!$N$4:$Y$11,Data!$Y$1,FALSE),FALSE)</f>
        <v>1.6035460659395513</v>
      </c>
      <c r="K785" s="15">
        <f>$J785*VLOOKUP($H785,AProperties!$A$8:$I$1007,VLOOKUP(Span,Data!$N$4:$Y$11,Data!$Y$1,FALSE),FALSE)</f>
        <v>1.3494719537890341</v>
      </c>
      <c r="L785" s="15">
        <f t="shared" si="99"/>
        <v>1.6035460659395513</v>
      </c>
      <c r="M785" s="15">
        <f t="shared" si="100"/>
        <v>0.76600000000000001</v>
      </c>
      <c r="O785" s="28">
        <f t="shared" si="96"/>
        <v>0.76600000000000001</v>
      </c>
      <c r="P785" s="19">
        <f>AA785*VLOOKUP($O785,AProperties!$A$8:$I$1007,VLOOKUP(Span,Data!$N$4:$Y$11,Data!$Y$1,FALSE),FALSE)</f>
        <v>0.55091961816330226</v>
      </c>
      <c r="Q785" s="19">
        <f>AB785*VLOOKUP($O785,AProperties!$A$8:$I$1007,VLOOKUP(Span,Data!$N$4:$Y$11,Data!$Y$1,FALSE),FALSE)</f>
        <v>0.77911799578394914</v>
      </c>
      <c r="R785" s="19">
        <f>AC785*VLOOKUP($O785,AProperties!$A$8:$I$1007,VLOOKUP(Span,Data!$N$4:$Y$11,Data!$Y$1,FALSE),FALSE)</f>
        <v>1.1018392363266045</v>
      </c>
      <c r="S785" s="19">
        <f>AD785*VLOOKUP($O785,AProperties!$A$8:$I$1007,VLOOKUP(Span,Data!$N$4:$Y$11,Data!$Y$1,FALSE),FALSE)</f>
        <v>1.3494719537890341</v>
      </c>
      <c r="T785" s="19">
        <f>AE785*VLOOKUP($O785,AProperties!$A$8:$I$1007,VLOOKUP(Span,Data!$N$4:$Y$11,Data!$Y$1,FALSE),FALSE)</f>
        <v>1.5582359915678983</v>
      </c>
      <c r="U785" s="19">
        <f>AF785*VLOOKUP($O785,AProperties!$A$8:$I$1007,VLOOKUP(Span,Data!$N$4:$Y$11,Data!$Y$1,FALSE),FALSE)</f>
        <v>1.7421608010663046</v>
      </c>
      <c r="V785" s="19">
        <f>AG785*VLOOKUP($O785,AProperties!$A$8:$I$1007,VLOOKUP(Span,Data!$N$4:$Y$11,Data!$Y$1,FALSE),FALSE)</f>
        <v>1.9084415390905707</v>
      </c>
      <c r="W785" s="19">
        <f>AH785*VLOOKUP($O785,AProperties!$A$8:$I$1007,VLOOKUP(Span,Data!$N$4:$Y$11,Data!$Y$1,FALSE),FALSE)</f>
        <v>2.0613524588193997</v>
      </c>
      <c r="X785" s="19">
        <f>AI785*VLOOKUP($O785,AProperties!$A$8:$I$1007,VLOOKUP(Span,Data!$N$4:$Y$11,Data!$Y$1,FALSE),FALSE)</f>
        <v>2.203678472653209</v>
      </c>
      <c r="Y785" s="19">
        <f>AJ785*VLOOKUP($O785,AProperties!$A$8:$I$1007,VLOOKUP(Span,Data!$N$4:$Y$11,Data!$Y$1,FALSE),FALSE)</f>
        <v>2.3373539873518472</v>
      </c>
      <c r="Z785" s="19">
        <f>AK785*VLOOKUP($O785,AProperties!$A$8:$I$1007,VLOOKUP(Span,Data!$N$4:$Y$11,Data!$Y$1,FALSE),FALSE)</f>
        <v>2.4637874327027438</v>
      </c>
      <c r="AA785" s="19">
        <f>$I785*AA$19^0.5/VLOOKUP($O785,AProperties!$AY$8:$BG$1007,VLOOKUP(Span,Data!$N$4:$Y$11,Data!$Y$1,FALSE),FALSE)</f>
        <v>0.65464494009987473</v>
      </c>
      <c r="AB785" s="19">
        <f>$I785*AB$19^0.5/VLOOKUP($O785,AProperties!$AY$8:$BG$1007,VLOOKUP(Span,Data!$N$4:$Y$11,Data!$Y$1,FALSE),FALSE)</f>
        <v>0.92580775282816541</v>
      </c>
      <c r="AC785" s="19">
        <f>$I785*AC$19^0.5/VLOOKUP($O785,AProperties!$AY$8:$BG$1007,VLOOKUP(Span,Data!$N$4:$Y$11,Data!$Y$1,FALSE),FALSE)</f>
        <v>1.3092898801997495</v>
      </c>
      <c r="AD785" s="19">
        <f>$I785*AD$19^0.5/VLOOKUP($O785,AProperties!$AY$8:$BG$1007,VLOOKUP(Span,Data!$N$4:$Y$11,Data!$Y$1,FALSE),FALSE)</f>
        <v>1.6035460659395513</v>
      </c>
      <c r="AE785" s="19">
        <f>$I785*AE$19^0.5/VLOOKUP($O785,AProperties!$AY$8:$BG$1007,VLOOKUP(Span,Data!$N$4:$Y$11,Data!$Y$1,FALSE),FALSE)</f>
        <v>1.8516155056563308</v>
      </c>
      <c r="AF785" s="19">
        <f>$I785*AF$19^0.5/VLOOKUP($O785,AProperties!$AY$8:$BG$1007,VLOOKUP(Span,Data!$N$4:$Y$11,Data!$Y$1,FALSE),FALSE)</f>
        <v>2.0701690694201007</v>
      </c>
      <c r="AG785" s="19">
        <f>$I785*AG$19^0.5/VLOOKUP($O785,AProperties!$AY$8:$BG$1007,VLOOKUP(Span,Data!$N$4:$Y$11,Data!$Y$1,FALSE),FALSE)</f>
        <v>2.2677565943417348</v>
      </c>
      <c r="AH785" s="19">
        <f>$I785*AH$19^0.5/VLOOKUP($O785,AProperties!$AY$8:$BG$1007,VLOOKUP(Span,Data!$N$4:$Y$11,Data!$Y$1,FALSE),FALSE)</f>
        <v>2.4494570758388812</v>
      </c>
      <c r="AI785" s="19">
        <f>$I785*AI$19^0.5/VLOOKUP($O785,AProperties!$AY$8:$BG$1007,VLOOKUP(Span,Data!$N$4:$Y$11,Data!$Y$1,FALSE),FALSE)</f>
        <v>2.6185797603994989</v>
      </c>
      <c r="AJ785" s="19">
        <f>$I785*AJ$19^0.5/VLOOKUP($O785,AProperties!$AY$8:$BG$1007,VLOOKUP(Span,Data!$N$4:$Y$11,Data!$Y$1,FALSE),FALSE)</f>
        <v>2.7774232584844962</v>
      </c>
      <c r="AK785" s="19">
        <f>$I785*AK$19^0.5/VLOOKUP($O785,AProperties!$AY$8:$BG$1007,VLOOKUP(Span,Data!$N$4:$Y$11,Data!$Y$1,FALSE),FALSE)</f>
        <v>2.927661174379196</v>
      </c>
      <c r="AL785" s="47">
        <f t="shared" si="97"/>
        <v>0.76600000000000001</v>
      </c>
    </row>
    <row r="786" spans="1:38" x14ac:dyDescent="0.25">
      <c r="A786" s="15">
        <v>0.76700000000000002</v>
      </c>
      <c r="B786" s="116">
        <f>VLOOKUP($A786,APropertiesDimless!$A$7:$I$1007,VLOOKUP(Span,Data!$N$4:$Y$11,Data!$Y$1,FALSE),FALSE)</f>
        <v>1.0535910508273465</v>
      </c>
      <c r="C786" s="6">
        <f t="shared" si="93"/>
        <v>1.2937955254136733</v>
      </c>
      <c r="D786" s="116">
        <f>VLOOKUP($A786,AProperties!$AE$8:$AM$1007,VLOOKUP(Span,Data!$N$4:$Y$11,Data!$Y$1,FALSE),FALSE)</f>
        <v>0.86844603276704668</v>
      </c>
      <c r="E786" s="116">
        <f t="shared" si="94"/>
        <v>1.8225590788801596</v>
      </c>
      <c r="F786" s="6">
        <f t="shared" si="98"/>
        <v>2.7914176266540855</v>
      </c>
      <c r="G786" s="9"/>
      <c r="H786" s="15">
        <f t="shared" si="95"/>
        <v>0.76700000000000002</v>
      </c>
      <c r="I786" s="6">
        <f>VLOOKUP(H786,AProperties!$AO$8:$AW$1007,VLOOKUP(Span,Data!$N$4:$Y$11,Data!$Y$1,FALSE),FALSE)^(2/3)</f>
        <v>0.43865731663508473</v>
      </c>
      <c r="J786" s="15">
        <f>$I786*(Slope^0.5)/VLOOKUP($H786,AProperties!$AY$8:$BG$1007,VLOOKUP(Span,Data!$N$4:$Y$11,Data!$Y$1,FALSE),FALSE)</f>
        <v>1.6040536369236043</v>
      </c>
      <c r="K786" s="15">
        <f>$J786*VLOOKUP($H786,AProperties!$A$8:$I$1007,VLOOKUP(Span,Data!$N$4:$Y$11,Data!$Y$1,FALSE),FALSE)</f>
        <v>1.3511827393300446</v>
      </c>
      <c r="L786" s="15">
        <f t="shared" si="99"/>
        <v>1.6040536369236043</v>
      </c>
      <c r="M786" s="15">
        <f t="shared" si="100"/>
        <v>0.76700000000000002</v>
      </c>
      <c r="O786" s="28">
        <f t="shared" si="96"/>
        <v>0.76700000000000002</v>
      </c>
      <c r="P786" s="19">
        <f>AA786*VLOOKUP($O786,AProperties!$A$8:$I$1007,VLOOKUP(Span,Data!$N$4:$Y$11,Data!$Y$1,FALSE),FALSE)</f>
        <v>0.55161804343577014</v>
      </c>
      <c r="Q786" s="19">
        <f>AB786*VLOOKUP($O786,AProperties!$A$8:$I$1007,VLOOKUP(Span,Data!$N$4:$Y$11,Data!$Y$1,FALSE),FALSE)</f>
        <v>0.78010571827657726</v>
      </c>
      <c r="R786" s="19">
        <f>AC786*VLOOKUP($O786,AProperties!$A$8:$I$1007,VLOOKUP(Span,Data!$N$4:$Y$11,Data!$Y$1,FALSE),FALSE)</f>
        <v>1.1032360868715403</v>
      </c>
      <c r="S786" s="19">
        <f>AD786*VLOOKUP($O786,AProperties!$A$8:$I$1007,VLOOKUP(Span,Data!$N$4:$Y$11,Data!$Y$1,FALSE),FALSE)</f>
        <v>1.3511827393300446</v>
      </c>
      <c r="T786" s="19">
        <f>AE786*VLOOKUP($O786,AProperties!$A$8:$I$1007,VLOOKUP(Span,Data!$N$4:$Y$11,Data!$Y$1,FALSE),FALSE)</f>
        <v>1.5602114365531545</v>
      </c>
      <c r="U786" s="19">
        <f>AF786*VLOOKUP($O786,AProperties!$A$8:$I$1007,VLOOKUP(Span,Data!$N$4:$Y$11,Data!$Y$1,FALSE),FALSE)</f>
        <v>1.7443694157027267</v>
      </c>
      <c r="V786" s="19">
        <f>AG786*VLOOKUP($O786,AProperties!$A$8:$I$1007,VLOOKUP(Span,Data!$N$4:$Y$11,Data!$Y$1,FALSE),FALSE)</f>
        <v>1.9108609552049793</v>
      </c>
      <c r="W786" s="19">
        <f>AH786*VLOOKUP($O786,AProperties!$A$8:$I$1007,VLOOKUP(Span,Data!$N$4:$Y$11,Data!$Y$1,FALSE),FALSE)</f>
        <v>2.0639657268992382</v>
      </c>
      <c r="X786" s="19">
        <f>AI786*VLOOKUP($O786,AProperties!$A$8:$I$1007,VLOOKUP(Span,Data!$N$4:$Y$11,Data!$Y$1,FALSE),FALSE)</f>
        <v>2.2064721737430806</v>
      </c>
      <c r="Y786" s="19">
        <f>AJ786*VLOOKUP($O786,AProperties!$A$8:$I$1007,VLOOKUP(Span,Data!$N$4:$Y$11,Data!$Y$1,FALSE),FALSE)</f>
        <v>2.340317154829731</v>
      </c>
      <c r="Z786" s="19">
        <f>AK786*VLOOKUP($O786,AProperties!$A$8:$I$1007,VLOOKUP(Span,Data!$N$4:$Y$11,Data!$Y$1,FALSE),FALSE)</f>
        <v>2.4669108854756274</v>
      </c>
      <c r="AA786" s="19">
        <f>$I786*AA$19^0.5/VLOOKUP($O786,AProperties!$AY$8:$BG$1007,VLOOKUP(Span,Data!$N$4:$Y$11,Data!$Y$1,FALSE),FALSE)</f>
        <v>0.65485215508640349</v>
      </c>
      <c r="AB786" s="19">
        <f>$I786*AB$19^0.5/VLOOKUP($O786,AProperties!$AY$8:$BG$1007,VLOOKUP(Span,Data!$N$4:$Y$11,Data!$Y$1,FALSE),FALSE)</f>
        <v>0.92610079907244125</v>
      </c>
      <c r="AC786" s="19">
        <f>$I786*AC$19^0.5/VLOOKUP($O786,AProperties!$AY$8:$BG$1007,VLOOKUP(Span,Data!$N$4:$Y$11,Data!$Y$1,FALSE),FALSE)</f>
        <v>1.309704310172807</v>
      </c>
      <c r="AD786" s="19">
        <f>$I786*AD$19^0.5/VLOOKUP($O786,AProperties!$AY$8:$BG$1007,VLOOKUP(Span,Data!$N$4:$Y$11,Data!$Y$1,FALSE),FALSE)</f>
        <v>1.6040536369236043</v>
      </c>
      <c r="AE786" s="19">
        <f>$I786*AE$19^0.5/VLOOKUP($O786,AProperties!$AY$8:$BG$1007,VLOOKUP(Span,Data!$N$4:$Y$11,Data!$Y$1,FALSE),FALSE)</f>
        <v>1.8522015981448825</v>
      </c>
      <c r="AF786" s="19">
        <f>$I786*AF$19^0.5/VLOOKUP($O786,AProperties!$AY$8:$BG$1007,VLOOKUP(Span,Data!$N$4:$Y$11,Data!$Y$1,FALSE),FALSE)</f>
        <v>2.0708243407428526</v>
      </c>
      <c r="AG786" s="19">
        <f>$I786*AG$19^0.5/VLOOKUP($O786,AProperties!$AY$8:$BG$1007,VLOOKUP(Span,Data!$N$4:$Y$11,Data!$Y$1,FALSE),FALSE)</f>
        <v>2.2684744081112496</v>
      </c>
      <c r="AH786" s="19">
        <f>$I786*AH$19^0.5/VLOOKUP($O786,AProperties!$AY$8:$BG$1007,VLOOKUP(Span,Data!$N$4:$Y$11,Data!$Y$1,FALSE),FALSE)</f>
        <v>2.4502324033238763</v>
      </c>
      <c r="AI786" s="19">
        <f>$I786*AI$19^0.5/VLOOKUP($O786,AProperties!$AY$8:$BG$1007,VLOOKUP(Span,Data!$N$4:$Y$11,Data!$Y$1,FALSE),FALSE)</f>
        <v>2.6194086203456139</v>
      </c>
      <c r="AJ786" s="19">
        <f>$I786*AJ$19^0.5/VLOOKUP($O786,AProperties!$AY$8:$BG$1007,VLOOKUP(Span,Data!$N$4:$Y$11,Data!$Y$1,FALSE),FALSE)</f>
        <v>2.7783023972173231</v>
      </c>
      <c r="AK786" s="19">
        <f>$I786*AK$19^0.5/VLOOKUP($O786,AProperties!$AY$8:$BG$1007,VLOOKUP(Span,Data!$N$4:$Y$11,Data!$Y$1,FALSE),FALSE)</f>
        <v>2.9285878679708657</v>
      </c>
      <c r="AL786" s="47">
        <f t="shared" si="97"/>
        <v>0.76700000000000002</v>
      </c>
    </row>
    <row r="787" spans="1:38" x14ac:dyDescent="0.25">
      <c r="A787" s="15">
        <v>0.76800000000000002</v>
      </c>
      <c r="B787" s="116">
        <f>VLOOKUP($A787,APropertiesDimless!$A$7:$I$1007,VLOOKUP(Span,Data!$N$4:$Y$11,Data!$Y$1,FALSE),FALSE)</f>
        <v>1.0565430917134164</v>
      </c>
      <c r="C787" s="6">
        <f t="shared" si="93"/>
        <v>1.2962715458567082</v>
      </c>
      <c r="D787" s="116">
        <f>VLOOKUP($A787,AProperties!$AE$8:$AM$1007,VLOOKUP(Span,Data!$N$4:$Y$11,Data!$Y$1,FALSE),FALSE)</f>
        <v>0.86926954377532151</v>
      </c>
      <c r="E787" s="116">
        <f t="shared" si="94"/>
        <v>1.8285224585103068</v>
      </c>
      <c r="F787" s="6">
        <f t="shared" si="98"/>
        <v>2.7979761968287007</v>
      </c>
      <c r="G787" s="9"/>
      <c r="H787" s="15">
        <f t="shared" si="95"/>
        <v>0.76800000000000002</v>
      </c>
      <c r="I787" s="6">
        <f>VLOOKUP(H787,AProperties!$AO$8:$AW$1007,VLOOKUP(Span,Data!$N$4:$Y$11,Data!$Y$1,FALSE),FALSE)^(2/3)</f>
        <v>0.43868815664769467</v>
      </c>
      <c r="J787" s="15">
        <f>$I787*(Slope^0.5)/VLOOKUP($H787,AProperties!$AY$8:$BG$1007,VLOOKUP(Span,Data!$N$4:$Y$11,Data!$Y$1,FALSE),FALSE)</f>
        <v>1.6045578331586661</v>
      </c>
      <c r="K787" s="15">
        <f>$J787*VLOOKUP($H787,AProperties!$A$8:$I$1007,VLOOKUP(Span,Data!$N$4:$Y$11,Data!$Y$1,FALSE),FALSE)</f>
        <v>1.3528891243432486</v>
      </c>
      <c r="L787" s="15">
        <f t="shared" si="99"/>
        <v>1.6045578331586661</v>
      </c>
      <c r="M787" s="15">
        <f t="shared" si="100"/>
        <v>0.76800000000000002</v>
      </c>
      <c r="O787" s="28">
        <f t="shared" si="96"/>
        <v>0.76800000000000002</v>
      </c>
      <c r="P787" s="19">
        <f>AA787*VLOOKUP($O787,AProperties!$A$8:$I$1007,VLOOKUP(Span,Data!$N$4:$Y$11,Data!$Y$1,FALSE),FALSE)</f>
        <v>0.55231467220028385</v>
      </c>
      <c r="Q787" s="19">
        <f>AB787*VLOOKUP($O787,AProperties!$A$8:$I$1007,VLOOKUP(Span,Data!$N$4:$Y$11,Data!$Y$1,FALSE),FALSE)</f>
        <v>0.78109090012329174</v>
      </c>
      <c r="R787" s="19">
        <f>AC787*VLOOKUP($O787,AProperties!$A$8:$I$1007,VLOOKUP(Span,Data!$N$4:$Y$11,Data!$Y$1,FALSE),FALSE)</f>
        <v>1.1046293444005677</v>
      </c>
      <c r="S787" s="19">
        <f>AD787*VLOOKUP($O787,AProperties!$A$8:$I$1007,VLOOKUP(Span,Data!$N$4:$Y$11,Data!$Y$1,FALSE),FALSE)</f>
        <v>1.3528891243432486</v>
      </c>
      <c r="T787" s="19">
        <f>AE787*VLOOKUP($O787,AProperties!$A$8:$I$1007,VLOOKUP(Span,Data!$N$4:$Y$11,Data!$Y$1,FALSE),FALSE)</f>
        <v>1.5621818002465835</v>
      </c>
      <c r="U787" s="19">
        <f>AF787*VLOOKUP($O787,AProperties!$A$8:$I$1007,VLOOKUP(Span,Data!$N$4:$Y$11,Data!$Y$1,FALSE),FALSE)</f>
        <v>1.746572349282179</v>
      </c>
      <c r="V787" s="19">
        <f>AG787*VLOOKUP($O787,AProperties!$A$8:$I$1007,VLOOKUP(Span,Data!$N$4:$Y$11,Data!$Y$1,FALSE),FALSE)</f>
        <v>1.9132741480332829</v>
      </c>
      <c r="W787" s="19">
        <f>AH787*VLOOKUP($O787,AProperties!$A$8:$I$1007,VLOOKUP(Span,Data!$N$4:$Y$11,Data!$Y$1,FALSE),FALSE)</f>
        <v>2.0665722730618201</v>
      </c>
      <c r="X787" s="19">
        <f>AI787*VLOOKUP($O787,AProperties!$A$8:$I$1007,VLOOKUP(Span,Data!$N$4:$Y$11,Data!$Y$1,FALSE),FALSE)</f>
        <v>2.2092586888011354</v>
      </c>
      <c r="Y787" s="19">
        <f>AJ787*VLOOKUP($O787,AProperties!$A$8:$I$1007,VLOOKUP(Span,Data!$N$4:$Y$11,Data!$Y$1,FALSE),FALSE)</f>
        <v>2.3432727003698748</v>
      </c>
      <c r="Z787" s="19">
        <f>AK787*VLOOKUP($O787,AProperties!$A$8:$I$1007,VLOOKUP(Span,Data!$N$4:$Y$11,Data!$Y$1,FALSE),FALSE)</f>
        <v>2.470026304020696</v>
      </c>
      <c r="AA787" s="19">
        <f>$I787*AA$19^0.5/VLOOKUP($O787,AProperties!$AY$8:$BG$1007,VLOOKUP(Span,Data!$N$4:$Y$11,Data!$Y$1,FALSE),FALSE)</f>
        <v>0.65505799233742579</v>
      </c>
      <c r="AB787" s="19">
        <f>$I787*AB$19^0.5/VLOOKUP($O787,AProperties!$AY$8:$BG$1007,VLOOKUP(Span,Data!$N$4:$Y$11,Data!$Y$1,FALSE),FALSE)</f>
        <v>0.92639189690447854</v>
      </c>
      <c r="AC787" s="19">
        <f>$I787*AC$19^0.5/VLOOKUP($O787,AProperties!$AY$8:$BG$1007,VLOOKUP(Span,Data!$N$4:$Y$11,Data!$Y$1,FALSE),FALSE)</f>
        <v>1.3101159846748516</v>
      </c>
      <c r="AD787" s="19">
        <f>$I787*AD$19^0.5/VLOOKUP($O787,AProperties!$AY$8:$BG$1007,VLOOKUP(Span,Data!$N$4:$Y$11,Data!$Y$1,FALSE),FALSE)</f>
        <v>1.6045578331586661</v>
      </c>
      <c r="AE787" s="19">
        <f>$I787*AE$19^0.5/VLOOKUP($O787,AProperties!$AY$8:$BG$1007,VLOOKUP(Span,Data!$N$4:$Y$11,Data!$Y$1,FALSE),FALSE)</f>
        <v>1.8527837938089571</v>
      </c>
      <c r="AF787" s="19">
        <f>$I787*AF$19^0.5/VLOOKUP($O787,AProperties!$AY$8:$BG$1007,VLOOKUP(Span,Data!$N$4:$Y$11,Data!$Y$1,FALSE),FALSE)</f>
        <v>2.0714752552833908</v>
      </c>
      <c r="AG787" s="19">
        <f>$I787*AG$19^0.5/VLOOKUP($O787,AProperties!$AY$8:$BG$1007,VLOOKUP(Span,Data!$N$4:$Y$11,Data!$Y$1,FALSE),FALSE)</f>
        <v>2.2691874492649715</v>
      </c>
      <c r="AH787" s="19">
        <f>$I787*AH$19^0.5/VLOOKUP($O787,AProperties!$AY$8:$BG$1007,VLOOKUP(Span,Data!$N$4:$Y$11,Data!$Y$1,FALSE),FALSE)</f>
        <v>2.4510025757946372</v>
      </c>
      <c r="AI787" s="19">
        <f>$I787*AI$19^0.5/VLOOKUP($O787,AProperties!$AY$8:$BG$1007,VLOOKUP(Span,Data!$N$4:$Y$11,Data!$Y$1,FALSE),FALSE)</f>
        <v>2.6202319693497031</v>
      </c>
      <c r="AJ787" s="19">
        <f>$I787*AJ$19^0.5/VLOOKUP($O787,AProperties!$AY$8:$BG$1007,VLOOKUP(Span,Data!$N$4:$Y$11,Data!$Y$1,FALSE),FALSE)</f>
        <v>2.7791756907134353</v>
      </c>
      <c r="AK787" s="19">
        <f>$I787*AK$19^0.5/VLOOKUP($O787,AProperties!$AY$8:$BG$1007,VLOOKUP(Span,Data!$N$4:$Y$11,Data!$Y$1,FALSE),FALSE)</f>
        <v>2.9295084001420406</v>
      </c>
      <c r="AL787" s="47">
        <f t="shared" si="97"/>
        <v>0.76800000000000002</v>
      </c>
    </row>
    <row r="788" spans="1:38" x14ac:dyDescent="0.25">
      <c r="A788" s="15">
        <v>0.76900000000000002</v>
      </c>
      <c r="B788" s="116">
        <f>VLOOKUP($A788,APropertiesDimless!$A$7:$I$1007,VLOOKUP(Span,Data!$N$4:$Y$11,Data!$Y$1,FALSE),FALSE)</f>
        <v>1.059510628156878</v>
      </c>
      <c r="C788" s="6">
        <f t="shared" ref="C788:C851" si="101">A788+B788/2</f>
        <v>1.2987553140784391</v>
      </c>
      <c r="D788" s="116">
        <f>VLOOKUP($A788,AProperties!$AE$8:$AM$1007,VLOOKUP(Span,Data!$N$4:$Y$11,Data!$Y$1,FALSE),FALSE)</f>
        <v>0.87009152868117434</v>
      </c>
      <c r="E788" s="116">
        <f t="shared" ref="E788:E851" si="102">IF($F788&lt;=1.93,MAX($C788+K*(1.811*$F788)^M+SCor*Slope,0),IF($F788&gt;=2.21,cc*(1.811*$F788)^2+Y+SCor*Slope,p*$F788^3+q*$F788^2+rr*$F788+s+t*Slope))</f>
        <v>1.8345158328360374</v>
      </c>
      <c r="F788" s="6">
        <f t="shared" si="98"/>
        <v>2.8045523020207068</v>
      </c>
      <c r="G788" s="9"/>
      <c r="H788" s="15">
        <f t="shared" ref="H788:H851" si="103">A788</f>
        <v>0.76900000000000002</v>
      </c>
      <c r="I788" s="6">
        <f>VLOOKUP(H788,AProperties!$AO$8:$AW$1007,VLOOKUP(Span,Data!$N$4:$Y$11,Data!$Y$1,FALSE),FALSE)^(2/3)</f>
        <v>0.43871797385638689</v>
      </c>
      <c r="J788" s="15">
        <f>$I788*(Slope^0.5)/VLOOKUP($H788,AProperties!$AY$8:$BG$1007,VLOOKUP(Span,Data!$N$4:$Y$11,Data!$Y$1,FALSE),FALSE)</f>
        <v>1.605058646990114</v>
      </c>
      <c r="K788" s="15">
        <f>$J788*VLOOKUP($H788,AProperties!$A$8:$I$1007,VLOOKUP(Span,Data!$N$4:$Y$11,Data!$Y$1,FALSE),FALSE)</f>
        <v>1.3545910843483335</v>
      </c>
      <c r="L788" s="15">
        <f t="shared" si="99"/>
        <v>1.605058646990114</v>
      </c>
      <c r="M788" s="15">
        <f t="shared" si="100"/>
        <v>0.76900000000000002</v>
      </c>
      <c r="O788" s="28">
        <f t="shared" ref="O788:O851" si="104">A788</f>
        <v>0.76900000000000002</v>
      </c>
      <c r="P788" s="19">
        <f>AA788*VLOOKUP($O788,AProperties!$A$8:$I$1007,VLOOKUP(Span,Data!$N$4:$Y$11,Data!$Y$1,FALSE),FALSE)</f>
        <v>0.55300949446279768</v>
      </c>
      <c r="Q788" s="19">
        <f>AB788*VLOOKUP($O788,AProperties!$A$8:$I$1007,VLOOKUP(Span,Data!$N$4:$Y$11,Data!$Y$1,FALSE),FALSE)</f>
        <v>0.78207352719037748</v>
      </c>
      <c r="R788" s="19">
        <f>AC788*VLOOKUP($O788,AProperties!$A$8:$I$1007,VLOOKUP(Span,Data!$N$4:$Y$11,Data!$Y$1,FALSE),FALSE)</f>
        <v>1.1060189889255954</v>
      </c>
      <c r="S788" s="19">
        <f>AD788*VLOOKUP($O788,AProperties!$A$8:$I$1007,VLOOKUP(Span,Data!$N$4:$Y$11,Data!$Y$1,FALSE),FALSE)</f>
        <v>1.3545910843483335</v>
      </c>
      <c r="T788" s="19">
        <f>AE788*VLOOKUP($O788,AProperties!$A$8:$I$1007,VLOOKUP(Span,Data!$N$4:$Y$11,Data!$Y$1,FALSE),FALSE)</f>
        <v>1.564147054380755</v>
      </c>
      <c r="U788" s="19">
        <f>AF788*VLOOKUP($O788,AProperties!$A$8:$I$1007,VLOOKUP(Span,Data!$N$4:$Y$11,Data!$Y$1,FALSE),FALSE)</f>
        <v>1.748769570200714</v>
      </c>
      <c r="V788" s="19">
        <f>AG788*VLOOKUP($O788,AProperties!$A$8:$I$1007,VLOOKUP(Span,Data!$N$4:$Y$11,Data!$Y$1,FALSE),FALSE)</f>
        <v>1.9156810829550905</v>
      </c>
      <c r="W788" s="19">
        <f>AH788*VLOOKUP($O788,AProperties!$A$8:$I$1007,VLOOKUP(Span,Data!$N$4:$Y$11,Data!$Y$1,FALSE),FALSE)</f>
        <v>2.0691720599128502</v>
      </c>
      <c r="X788" s="19">
        <f>AI788*VLOOKUP($O788,AProperties!$A$8:$I$1007,VLOOKUP(Span,Data!$N$4:$Y$11,Data!$Y$1,FALSE),FALSE)</f>
        <v>2.2120379778511907</v>
      </c>
      <c r="Y788" s="19">
        <f>AJ788*VLOOKUP($O788,AProperties!$A$8:$I$1007,VLOOKUP(Span,Data!$N$4:$Y$11,Data!$Y$1,FALSE),FALSE)</f>
        <v>2.3462205815711323</v>
      </c>
      <c r="Z788" s="19">
        <f>AK788*VLOOKUP($O788,AProperties!$A$8:$I$1007,VLOOKUP(Span,Data!$N$4:$Y$11,Data!$Y$1,FALSE),FALSE)</f>
        <v>2.4731336436432181</v>
      </c>
      <c r="AA788" s="19">
        <f>$I788*AA$19^0.5/VLOOKUP($O788,AProperties!$AY$8:$BG$1007,VLOOKUP(Span,Data!$N$4:$Y$11,Data!$Y$1,FALSE),FALSE)</f>
        <v>0.65526244872795503</v>
      </c>
      <c r="AB788" s="19">
        <f>$I788*AB$19^0.5/VLOOKUP($O788,AProperties!$AY$8:$BG$1007,VLOOKUP(Span,Data!$N$4:$Y$11,Data!$Y$1,FALSE),FALSE)</f>
        <v>0.92668104190487888</v>
      </c>
      <c r="AC788" s="19">
        <f>$I788*AC$19^0.5/VLOOKUP($O788,AProperties!$AY$8:$BG$1007,VLOOKUP(Span,Data!$N$4:$Y$11,Data!$Y$1,FALSE),FALSE)</f>
        <v>1.3105248974559101</v>
      </c>
      <c r="AD788" s="19">
        <f>$I788*AD$19^0.5/VLOOKUP($O788,AProperties!$AY$8:$BG$1007,VLOOKUP(Span,Data!$N$4:$Y$11,Data!$Y$1,FALSE),FALSE)</f>
        <v>1.605058646990114</v>
      </c>
      <c r="AE788" s="19">
        <f>$I788*AE$19^0.5/VLOOKUP($O788,AProperties!$AY$8:$BG$1007,VLOOKUP(Span,Data!$N$4:$Y$11,Data!$Y$1,FALSE),FALSE)</f>
        <v>1.8533620838097578</v>
      </c>
      <c r="AF788" s="19">
        <f>$I788*AF$19^0.5/VLOOKUP($O788,AProperties!$AY$8:$BG$1007,VLOOKUP(Span,Data!$N$4:$Y$11,Data!$Y$1,FALSE),FALSE)</f>
        <v>2.0721218031596402</v>
      </c>
      <c r="AG788" s="19">
        <f>$I788*AG$19^0.5/VLOOKUP($O788,AProperties!$AY$8:$BG$1007,VLOOKUP(Span,Data!$N$4:$Y$11,Data!$Y$1,FALSE),FALSE)</f>
        <v>2.2698957069776293</v>
      </c>
      <c r="AH788" s="19">
        <f>$I788*AH$19^0.5/VLOOKUP($O788,AProperties!$AY$8:$BG$1007,VLOOKUP(Span,Data!$N$4:$Y$11,Data!$Y$1,FALSE),FALSE)</f>
        <v>2.4517675815585345</v>
      </c>
      <c r="AI788" s="19">
        <f>$I788*AI$19^0.5/VLOOKUP($O788,AProperties!$AY$8:$BG$1007,VLOOKUP(Span,Data!$N$4:$Y$11,Data!$Y$1,FALSE),FALSE)</f>
        <v>2.6210497949118201</v>
      </c>
      <c r="AJ788" s="19">
        <f>$I788*AJ$19^0.5/VLOOKUP($O788,AProperties!$AY$8:$BG$1007,VLOOKUP(Span,Data!$N$4:$Y$11,Data!$Y$1,FALSE),FALSE)</f>
        <v>2.7800431257146365</v>
      </c>
      <c r="AK788" s="19">
        <f>$I788*AK$19^0.5/VLOOKUP($O788,AProperties!$AY$8:$BG$1007,VLOOKUP(Span,Data!$N$4:$Y$11,Data!$Y$1,FALSE),FALSE)</f>
        <v>2.930422756917356</v>
      </c>
      <c r="AL788" s="47">
        <f t="shared" ref="AL788:AL851" si="105">O788</f>
        <v>0.76900000000000002</v>
      </c>
    </row>
    <row r="789" spans="1:38" x14ac:dyDescent="0.25">
      <c r="A789" s="15">
        <v>0.77</v>
      </c>
      <c r="B789" s="116">
        <f>VLOOKUP($A789,APropertiesDimless!$A$7:$I$1007,VLOOKUP(Span,Data!$N$4:$Y$11,Data!$Y$1,FALSE),FALSE)</f>
        <v>1.0624938306297196</v>
      </c>
      <c r="C789" s="6">
        <f t="shared" si="101"/>
        <v>1.3012469153148598</v>
      </c>
      <c r="D789" s="116">
        <f>VLOOKUP($A789,AProperties!$AE$8:$AM$1007,VLOOKUP(Span,Data!$N$4:$Y$11,Data!$Y$1,FALSE),FALSE)</f>
        <v>0.87091198251012214</v>
      </c>
      <c r="E789" s="116">
        <f t="shared" si="102"/>
        <v>1.840539468242379</v>
      </c>
      <c r="F789" s="6">
        <f t="shared" ref="F789:F852" si="106">D789*(9.806*B789)^0.5</f>
        <v>2.811146110429247</v>
      </c>
      <c r="G789" s="9"/>
      <c r="H789" s="15">
        <f t="shared" si="103"/>
        <v>0.77</v>
      </c>
      <c r="I789" s="6">
        <f>VLOOKUP(H789,AProperties!$AO$8:$AW$1007,VLOOKUP(Span,Data!$N$4:$Y$11,Data!$Y$1,FALSE),FALSE)^(2/3)</f>
        <v>0.43874676594195716</v>
      </c>
      <c r="J789" s="15">
        <f>$I789*(Slope^0.5)/VLOOKUP($H789,AProperties!$AY$8:$BG$1007,VLOOKUP(Span,Data!$N$4:$Y$11,Data!$Y$1,FALSE),FALSE)</f>
        <v>1.6055560706749852</v>
      </c>
      <c r="K789" s="15">
        <f>$J789*VLOOKUP($H789,AProperties!$A$8:$I$1007,VLOOKUP(Span,Data!$N$4:$Y$11,Data!$Y$1,FALSE),FALSE)</f>
        <v>1.3562885947433316</v>
      </c>
      <c r="L789" s="15">
        <f t="shared" ref="L789:L852" si="107">J789</f>
        <v>1.6055560706749852</v>
      </c>
      <c r="M789" s="15">
        <f t="shared" ref="M789:M852" si="108">H789</f>
        <v>0.77</v>
      </c>
      <c r="O789" s="28">
        <f t="shared" si="104"/>
        <v>0.77</v>
      </c>
      <c r="P789" s="19">
        <f>AA789*VLOOKUP($O789,AProperties!$A$8:$I$1007,VLOOKUP(Span,Data!$N$4:$Y$11,Data!$Y$1,FALSE),FALSE)</f>
        <v>0.55370250017960032</v>
      </c>
      <c r="Q789" s="19">
        <f>AB789*VLOOKUP($O789,AProperties!$A$8:$I$1007,VLOOKUP(Span,Data!$N$4:$Y$11,Data!$Y$1,FALSE),FALSE)</f>
        <v>0.78305358527388191</v>
      </c>
      <c r="R789" s="19">
        <f>AC789*VLOOKUP($O789,AProperties!$A$8:$I$1007,VLOOKUP(Span,Data!$N$4:$Y$11,Data!$Y$1,FALSE),FALSE)</f>
        <v>1.1074050003592006</v>
      </c>
      <c r="S789" s="19">
        <f>AD789*VLOOKUP($O789,AProperties!$A$8:$I$1007,VLOOKUP(Span,Data!$N$4:$Y$11,Data!$Y$1,FALSE),FALSE)</f>
        <v>1.3562885947433316</v>
      </c>
      <c r="T789" s="19">
        <f>AE789*VLOOKUP($O789,AProperties!$A$8:$I$1007,VLOOKUP(Span,Data!$N$4:$Y$11,Data!$Y$1,FALSE),FALSE)</f>
        <v>1.5661071705477638</v>
      </c>
      <c r="U789" s="19">
        <f>AF789*VLOOKUP($O789,AProperties!$A$8:$I$1007,VLOOKUP(Span,Data!$N$4:$Y$11,Data!$Y$1,FALSE),FALSE)</f>
        <v>1.7509610466973278</v>
      </c>
      <c r="V789" s="19">
        <f>AG789*VLOOKUP($O789,AProperties!$A$8:$I$1007,VLOOKUP(Span,Data!$N$4:$Y$11,Data!$Y$1,FALSE),FALSE)</f>
        <v>1.9180817251779665</v>
      </c>
      <c r="W789" s="19">
        <f>AH789*VLOOKUP($O789,AProperties!$A$8:$I$1007,VLOOKUP(Span,Data!$N$4:$Y$11,Data!$Y$1,FALSE),FALSE)</f>
        <v>2.0717650498722011</v>
      </c>
      <c r="X789" s="19">
        <f>AI789*VLOOKUP($O789,AProperties!$A$8:$I$1007,VLOOKUP(Span,Data!$N$4:$Y$11,Data!$Y$1,FALSE),FALSE)</f>
        <v>2.2148100007184013</v>
      </c>
      <c r="Y789" s="19">
        <f>AJ789*VLOOKUP($O789,AProperties!$A$8:$I$1007,VLOOKUP(Span,Data!$N$4:$Y$11,Data!$Y$1,FALSE),FALSE)</f>
        <v>2.3491607558216452</v>
      </c>
      <c r="Z789" s="19">
        <f>AK789*VLOOKUP($O789,AProperties!$A$8:$I$1007,VLOOKUP(Span,Data!$N$4:$Y$11,Data!$Y$1,FALSE),FALSE)</f>
        <v>2.4762328594263514</v>
      </c>
      <c r="AA789" s="19">
        <f>$I789*AA$19^0.5/VLOOKUP($O789,AProperties!$AY$8:$BG$1007,VLOOKUP(Span,Data!$N$4:$Y$11,Data!$Y$1,FALSE),FALSE)</f>
        <v>0.65546552109694001</v>
      </c>
      <c r="AB789" s="19">
        <f>$I789*AB$19^0.5/VLOOKUP($O789,AProperties!$AY$8:$BG$1007,VLOOKUP(Span,Data!$N$4:$Y$11,Data!$Y$1,FALSE),FALSE)</f>
        <v>0.92696822960324066</v>
      </c>
      <c r="AC789" s="19">
        <f>$I789*AC$19^0.5/VLOOKUP($O789,AProperties!$AY$8:$BG$1007,VLOOKUP(Span,Data!$N$4:$Y$11,Data!$Y$1,FALSE),FALSE)</f>
        <v>1.31093104219388</v>
      </c>
      <c r="AD789" s="19">
        <f>$I789*AD$19^0.5/VLOOKUP($O789,AProperties!$AY$8:$BG$1007,VLOOKUP(Span,Data!$N$4:$Y$11,Data!$Y$1,FALSE),FALSE)</f>
        <v>1.6055560706749852</v>
      </c>
      <c r="AE789" s="19">
        <f>$I789*AE$19^0.5/VLOOKUP($O789,AProperties!$AY$8:$BG$1007,VLOOKUP(Span,Data!$N$4:$Y$11,Data!$Y$1,FALSE),FALSE)</f>
        <v>1.8539364592064813</v>
      </c>
      <c r="AF789" s="19">
        <f>$I789*AF$19^0.5/VLOOKUP($O789,AProperties!$AY$8:$BG$1007,VLOOKUP(Span,Data!$N$4:$Y$11,Data!$Y$1,FALSE),FALSE)</f>
        <v>2.0727639743754787</v>
      </c>
      <c r="AG789" s="19">
        <f>$I789*AG$19^0.5/VLOOKUP($O789,AProperties!$AY$8:$BG$1007,VLOOKUP(Span,Data!$N$4:$Y$11,Data!$Y$1,FALSE),FALSE)</f>
        <v>2.27059917029902</v>
      </c>
      <c r="AH789" s="19">
        <f>$I789*AH$19^0.5/VLOOKUP($O789,AProperties!$AY$8:$BG$1007,VLOOKUP(Span,Data!$N$4:$Y$11,Data!$Y$1,FALSE),FALSE)</f>
        <v>2.4525274087879962</v>
      </c>
      <c r="AI789" s="19">
        <f>$I789*AI$19^0.5/VLOOKUP($O789,AProperties!$AY$8:$BG$1007,VLOOKUP(Span,Data!$N$4:$Y$11,Data!$Y$1,FALSE),FALSE)</f>
        <v>2.62186208438776</v>
      </c>
      <c r="AJ789" s="19">
        <f>$I789*AJ$19^0.5/VLOOKUP($O789,AProperties!$AY$8:$BG$1007,VLOOKUP(Span,Data!$N$4:$Y$11,Data!$Y$1,FALSE),FALSE)</f>
        <v>2.7809046888097213</v>
      </c>
      <c r="AK789" s="19">
        <f>$I789*AK$19^0.5/VLOOKUP($O789,AProperties!$AY$8:$BG$1007,VLOOKUP(Span,Data!$N$4:$Y$11,Data!$Y$1,FALSE),FALSE)</f>
        <v>2.9313309241601604</v>
      </c>
      <c r="AL789" s="47">
        <f t="shared" si="105"/>
        <v>0.77</v>
      </c>
    </row>
    <row r="790" spans="1:38" x14ac:dyDescent="0.25">
      <c r="A790" s="15">
        <v>0.77100000000000002</v>
      </c>
      <c r="B790" s="116">
        <f>VLOOKUP($A790,APropertiesDimless!$A$7:$I$1007,VLOOKUP(Span,Data!$N$4:$Y$11,Data!$Y$1,FALSE),FALSE)</f>
        <v>1.0654928722121251</v>
      </c>
      <c r="C790" s="6">
        <f t="shared" si="101"/>
        <v>1.3037464361060627</v>
      </c>
      <c r="D790" s="116">
        <f>VLOOKUP($A790,AProperties!$AE$8:$AM$1007,VLOOKUP(Span,Data!$N$4:$Y$11,Data!$Y$1,FALSE),FALSE)</f>
        <v>0.87173090025978184</v>
      </c>
      <c r="E790" s="116">
        <f t="shared" si="102"/>
        <v>1.8465936352115009</v>
      </c>
      <c r="F790" s="6">
        <f t="shared" si="106"/>
        <v>2.8177577928166788</v>
      </c>
      <c r="G790" s="9"/>
      <c r="H790" s="15">
        <f t="shared" si="103"/>
        <v>0.77100000000000002</v>
      </c>
      <c r="I790" s="6">
        <f>VLOOKUP(H790,AProperties!$AO$8:$AW$1007,VLOOKUP(Span,Data!$N$4:$Y$11,Data!$Y$1,FALSE),FALSE)^(2/3)</f>
        <v>0.43877453055439097</v>
      </c>
      <c r="J790" s="15">
        <f>$I790*(Slope^0.5)/VLOOKUP($H790,AProperties!$AY$8:$BG$1007,VLOOKUP(Span,Data!$N$4:$Y$11,Data!$Y$1,FALSE),FALSE)</f>
        <v>1.6060500963808504</v>
      </c>
      <c r="K790" s="15">
        <f>$J790*VLOOKUP($H790,AProperties!$A$8:$I$1007,VLOOKUP(Span,Data!$N$4:$Y$11,Data!$Y$1,FALSE),FALSE)</f>
        <v>1.3579816308030692</v>
      </c>
      <c r="L790" s="15">
        <f t="shared" si="107"/>
        <v>1.6060500963808504</v>
      </c>
      <c r="M790" s="15">
        <f t="shared" si="108"/>
        <v>0.77100000000000002</v>
      </c>
      <c r="O790" s="28">
        <f t="shared" si="104"/>
        <v>0.77100000000000002</v>
      </c>
      <c r="P790" s="19">
        <f>AA790*VLOOKUP($O790,AProperties!$A$8:$I$1007,VLOOKUP(Span,Data!$N$4:$Y$11,Data!$Y$1,FALSE),FALSE)</f>
        <v>0.55439367925668182</v>
      </c>
      <c r="Q790" s="19">
        <f>AB790*VLOOKUP($O790,AProperties!$A$8:$I$1007,VLOOKUP(Span,Data!$N$4:$Y$11,Data!$Y$1,FALSE),FALSE)</f>
        <v>0.78403106009871903</v>
      </c>
      <c r="R790" s="19">
        <f>AC790*VLOOKUP($O790,AProperties!$A$8:$I$1007,VLOOKUP(Span,Data!$N$4:$Y$11,Data!$Y$1,FALSE),FALSE)</f>
        <v>1.1087873585133636</v>
      </c>
      <c r="S790" s="19">
        <f>AD790*VLOOKUP($O790,AProperties!$A$8:$I$1007,VLOOKUP(Span,Data!$N$4:$Y$11,Data!$Y$1,FALSE),FALSE)</f>
        <v>1.3579816308030692</v>
      </c>
      <c r="T790" s="19">
        <f>AE790*VLOOKUP($O790,AProperties!$A$8:$I$1007,VLOOKUP(Span,Data!$N$4:$Y$11,Data!$Y$1,FALSE),FALSE)</f>
        <v>1.5680621201974381</v>
      </c>
      <c r="U790" s="19">
        <f>AF790*VLOOKUP($O790,AProperties!$A$8:$I$1007,VLOOKUP(Span,Data!$N$4:$Y$11,Data!$Y$1,FALSE),FALSE)</f>
        <v>1.7531467468519588</v>
      </c>
      <c r="V790" s="19">
        <f>AG790*VLOOKUP($O790,AProperties!$A$8:$I$1007,VLOOKUP(Span,Data!$N$4:$Y$11,Data!$Y$1,FALSE),FALSE)</f>
        <v>1.9204760397352336</v>
      </c>
      <c r="W790" s="19">
        <f>AH790*VLOOKUP($O790,AProperties!$A$8:$I$1007,VLOOKUP(Span,Data!$N$4:$Y$11,Data!$Y$1,FALSE),FALSE)</f>
        <v>2.0743512051715469</v>
      </c>
      <c r="X790" s="19">
        <f>AI790*VLOOKUP($O790,AProperties!$A$8:$I$1007,VLOOKUP(Span,Data!$N$4:$Y$11,Data!$Y$1,FALSE),FALSE)</f>
        <v>2.2175747170267273</v>
      </c>
      <c r="Y790" s="19">
        <f>AJ790*VLOOKUP($O790,AProperties!$A$8:$I$1007,VLOOKUP(Span,Data!$N$4:$Y$11,Data!$Y$1,FALSE),FALSE)</f>
        <v>2.3520931802961571</v>
      </c>
      <c r="Z790" s="19">
        <f>AK790*VLOOKUP($O790,AProperties!$A$8:$I$1007,VLOOKUP(Span,Data!$N$4:$Y$11,Data!$Y$1,FALSE),FALSE)</f>
        <v>2.479323906228311</v>
      </c>
      <c r="AA790" s="19">
        <f>$I790*AA$19^0.5/VLOOKUP($O790,AProperties!$AY$8:$BG$1007,VLOOKUP(Span,Data!$N$4:$Y$11,Data!$Y$1,FALSE),FALSE)</f>
        <v>0.65566720624680452</v>
      </c>
      <c r="AB790" s="19">
        <f>$I790*AB$19^0.5/VLOOKUP($O790,AProperties!$AY$8:$BG$1007,VLOOKUP(Span,Data!$N$4:$Y$11,Data!$Y$1,FALSE),FALSE)</f>
        <v>0.92725345547750837</v>
      </c>
      <c r="AC790" s="19">
        <f>$I790*AC$19^0.5/VLOOKUP($O790,AProperties!$AY$8:$BG$1007,VLOOKUP(Span,Data!$N$4:$Y$11,Data!$Y$1,FALSE),FALSE)</f>
        <v>1.311334412493609</v>
      </c>
      <c r="AD790" s="19">
        <f>$I790*AD$19^0.5/VLOOKUP($O790,AProperties!$AY$8:$BG$1007,VLOOKUP(Span,Data!$N$4:$Y$11,Data!$Y$1,FALSE),FALSE)</f>
        <v>1.6060500963808504</v>
      </c>
      <c r="AE790" s="19">
        <f>$I790*AE$19^0.5/VLOOKUP($O790,AProperties!$AY$8:$BG$1007,VLOOKUP(Span,Data!$N$4:$Y$11,Data!$Y$1,FALSE),FALSE)</f>
        <v>1.8545069109550167</v>
      </c>
      <c r="AF790" s="19">
        <f>$I790*AF$19^0.5/VLOOKUP($O790,AProperties!$AY$8:$BG$1007,VLOOKUP(Span,Data!$N$4:$Y$11,Data!$Y$1,FALSE),FALSE)</f>
        <v>2.0734017588192835</v>
      </c>
      <c r="AG790" s="19">
        <f>$I790*AG$19^0.5/VLOOKUP($O790,AProperties!$AY$8:$BG$1007,VLOOKUP(Span,Data!$N$4:$Y$11,Data!$Y$1,FALSE),FALSE)</f>
        <v>2.2712978281524148</v>
      </c>
      <c r="AH790" s="19">
        <f>$I790*AH$19^0.5/VLOOKUP($O790,AProperties!$AY$8:$BG$1007,VLOOKUP(Span,Data!$N$4:$Y$11,Data!$Y$1,FALSE),FALSE)</f>
        <v>2.4532820455187898</v>
      </c>
      <c r="AI790" s="19">
        <f>$I790*AI$19^0.5/VLOOKUP($O790,AProperties!$AY$8:$BG$1007,VLOOKUP(Span,Data!$N$4:$Y$11,Data!$Y$1,FALSE),FALSE)</f>
        <v>2.6226688249872181</v>
      </c>
      <c r="AJ790" s="19">
        <f>$I790*AJ$19^0.5/VLOOKUP($O790,AProperties!$AY$8:$BG$1007,VLOOKUP(Span,Data!$N$4:$Y$11,Data!$Y$1,FALSE),FALSE)</f>
        <v>2.781760366432525</v>
      </c>
      <c r="AK790" s="19">
        <f>$I790*AK$19^0.5/VLOOKUP($O790,AProperties!$AY$8:$BG$1007,VLOOKUP(Span,Data!$N$4:$Y$11,Data!$Y$1,FALSE),FALSE)</f>
        <v>2.9322328875704593</v>
      </c>
      <c r="AL790" s="47">
        <f t="shared" si="105"/>
        <v>0.77100000000000002</v>
      </c>
    </row>
    <row r="791" spans="1:38" x14ac:dyDescent="0.25">
      <c r="A791" s="15">
        <v>0.77200000000000002</v>
      </c>
      <c r="B791" s="116">
        <f>VLOOKUP($A791,APropertiesDimless!$A$7:$I$1007,VLOOKUP(Span,Data!$N$4:$Y$11,Data!$Y$1,FALSE),FALSE)</f>
        <v>1.0685079286439845</v>
      </c>
      <c r="C791" s="6">
        <f t="shared" si="101"/>
        <v>1.3062539643219924</v>
      </c>
      <c r="D791" s="116">
        <f>VLOOKUP($A791,AProperties!$AE$8:$AM$1007,VLOOKUP(Span,Data!$N$4:$Y$11,Data!$Y$1,FALSE),FALSE)</f>
        <v>0.87254827689956693</v>
      </c>
      <c r="E791" s="116">
        <f t="shared" si="102"/>
        <v>1.8526786084046127</v>
      </c>
      <c r="F791" s="6">
        <f t="shared" si="106"/>
        <v>2.8243875225570267</v>
      </c>
      <c r="G791" s="9"/>
      <c r="H791" s="15">
        <f t="shared" si="103"/>
        <v>0.77200000000000002</v>
      </c>
      <c r="I791" s="6">
        <f>VLOOKUP(H791,AProperties!$AO$8:$AW$1007,VLOOKUP(Span,Data!$N$4:$Y$11,Data!$Y$1,FALSE),FALSE)^(2/3)</f>
        <v>0.43880126531245861</v>
      </c>
      <c r="J791" s="15">
        <f>$I791*(Slope^0.5)/VLOOKUP($H791,AProperties!$AY$8:$BG$1007,VLOOKUP(Span,Data!$N$4:$Y$11,Data!$Y$1,FALSE),FALSE)</f>
        <v>1.6065407161846399</v>
      </c>
      <c r="K791" s="15">
        <f>$J791*VLOOKUP($H791,AProperties!$A$8:$I$1007,VLOOKUP(Span,Data!$N$4:$Y$11,Data!$Y$1,FALSE),FALSE)</f>
        <v>1.3596701676775587</v>
      </c>
      <c r="L791" s="15">
        <f t="shared" si="107"/>
        <v>1.6065407161846399</v>
      </c>
      <c r="M791" s="15">
        <f t="shared" si="108"/>
        <v>0.77200000000000002</v>
      </c>
      <c r="O791" s="28">
        <f t="shared" si="104"/>
        <v>0.77200000000000002</v>
      </c>
      <c r="P791" s="19">
        <f>AA791*VLOOKUP($O791,AProperties!$A$8:$I$1007,VLOOKUP(Span,Data!$N$4:$Y$11,Data!$Y$1,FALSE),FALSE)</f>
        <v>0.55508302154907729</v>
      </c>
      <c r="Q791" s="19">
        <f>AB791*VLOOKUP($O791,AProperties!$A$8:$I$1007,VLOOKUP(Span,Data!$N$4:$Y$11,Data!$Y$1,FALSE),FALSE)</f>
        <v>0.78500593731774226</v>
      </c>
      <c r="R791" s="19">
        <f>AC791*VLOOKUP($O791,AProperties!$A$8:$I$1007,VLOOKUP(Span,Data!$N$4:$Y$11,Data!$Y$1,FALSE),FALSE)</f>
        <v>1.1101660430981546</v>
      </c>
      <c r="S791" s="19">
        <f>AD791*VLOOKUP($O791,AProperties!$A$8:$I$1007,VLOOKUP(Span,Data!$N$4:$Y$11,Data!$Y$1,FALSE),FALSE)</f>
        <v>1.3596701676775587</v>
      </c>
      <c r="T791" s="19">
        <f>AE791*VLOOKUP($O791,AProperties!$A$8:$I$1007,VLOOKUP(Span,Data!$N$4:$Y$11,Data!$Y$1,FALSE),FALSE)</f>
        <v>1.5700118746354845</v>
      </c>
      <c r="U791" s="19">
        <f>AF791*VLOOKUP($O791,AProperties!$A$8:$I$1007,VLOOKUP(Span,Data!$N$4:$Y$11,Data!$Y$1,FALSE),FALSE)</f>
        <v>1.7553266385834105</v>
      </c>
      <c r="V791" s="19">
        <f>AG791*VLOOKUP($O791,AProperties!$A$8:$I$1007,VLOOKUP(Span,Data!$N$4:$Y$11,Data!$Y$1,FALSE),FALSE)</f>
        <v>1.9228639914837038</v>
      </c>
      <c r="W791" s="19">
        <f>AH791*VLOOKUP($O791,AProperties!$A$8:$I$1007,VLOOKUP(Span,Data!$N$4:$Y$11,Data!$Y$1,FALSE),FALSE)</f>
        <v>2.0769304878519042</v>
      </c>
      <c r="X791" s="19">
        <f>AI791*VLOOKUP($O791,AProperties!$A$8:$I$1007,VLOOKUP(Span,Data!$N$4:$Y$11,Data!$Y$1,FALSE),FALSE)</f>
        <v>2.2203320861963092</v>
      </c>
      <c r="Y791" s="19">
        <f>AJ791*VLOOKUP($O791,AProperties!$A$8:$I$1007,VLOOKUP(Span,Data!$N$4:$Y$11,Data!$Y$1,FALSE),FALSE)</f>
        <v>2.3550178119532266</v>
      </c>
      <c r="Z791" s="19">
        <f>AK791*VLOOKUP($O791,AProperties!$A$8:$I$1007,VLOOKUP(Span,Data!$N$4:$Y$11,Data!$Y$1,FALSE),FALSE)</f>
        <v>2.4824067386794351</v>
      </c>
      <c r="AA791" s="19">
        <f>$I791*AA$19^0.5/VLOOKUP($O791,AProperties!$AY$8:$BG$1007,VLOOKUP(Span,Data!$N$4:$Y$11,Data!$Y$1,FALSE),FALSE)</f>
        <v>0.65586750094296942</v>
      </c>
      <c r="AB791" s="19">
        <f>$I791*AB$19^0.5/VLOOKUP($O791,AProperties!$AY$8:$BG$1007,VLOOKUP(Span,Data!$N$4:$Y$11,Data!$Y$1,FALSE),FALSE)</f>
        <v>0.92753671495329615</v>
      </c>
      <c r="AC791" s="19">
        <f>$I791*AC$19^0.5/VLOOKUP($O791,AProperties!$AY$8:$BG$1007,VLOOKUP(Span,Data!$N$4:$Y$11,Data!$Y$1,FALSE),FALSE)</f>
        <v>1.3117350018859388</v>
      </c>
      <c r="AD791" s="19">
        <f>$I791*AD$19^0.5/VLOOKUP($O791,AProperties!$AY$8:$BG$1007,VLOOKUP(Span,Data!$N$4:$Y$11,Data!$Y$1,FALSE),FALSE)</f>
        <v>1.6065407161846399</v>
      </c>
      <c r="AE791" s="19">
        <f>$I791*AE$19^0.5/VLOOKUP($O791,AProperties!$AY$8:$BG$1007,VLOOKUP(Span,Data!$N$4:$Y$11,Data!$Y$1,FALSE),FALSE)</f>
        <v>1.8550734299065923</v>
      </c>
      <c r="AF791" s="19">
        <f>$I791*AF$19^0.5/VLOOKUP($O791,AProperties!$AY$8:$BG$1007,VLOOKUP(Span,Data!$N$4:$Y$11,Data!$Y$1,FALSE),FALSE)</f>
        <v>2.0740351462624158</v>
      </c>
      <c r="AG791" s="19">
        <f>$I791*AG$19^0.5/VLOOKUP($O791,AProperties!$AY$8:$BG$1007,VLOOKUP(Span,Data!$N$4:$Y$11,Data!$Y$1,FALSE),FALSE)</f>
        <v>2.2719916693329032</v>
      </c>
      <c r="AH791" s="19">
        <f>$I791*AH$19^0.5/VLOOKUP($O791,AProperties!$AY$8:$BG$1007,VLOOKUP(Span,Data!$N$4:$Y$11,Data!$Y$1,FALSE),FALSE)</f>
        <v>2.4540314796482265</v>
      </c>
      <c r="AI791" s="19">
        <f>$I791*AI$19^0.5/VLOOKUP($O791,AProperties!$AY$8:$BG$1007,VLOOKUP(Span,Data!$N$4:$Y$11,Data!$Y$1,FALSE),FALSE)</f>
        <v>2.6234700037718777</v>
      </c>
      <c r="AJ791" s="19">
        <f>$I791*AJ$19^0.5/VLOOKUP($O791,AProperties!$AY$8:$BG$1007,VLOOKUP(Span,Data!$N$4:$Y$11,Data!$Y$1,FALSE),FALSE)</f>
        <v>2.7826101448598881</v>
      </c>
      <c r="AK791" s="19">
        <f>$I791*AK$19^0.5/VLOOKUP($O791,AProperties!$AY$8:$BG$1007,VLOOKUP(Span,Data!$N$4:$Y$11,Data!$Y$1,FALSE),FALSE)</f>
        <v>2.9331286326827741</v>
      </c>
      <c r="AL791" s="47">
        <f t="shared" si="105"/>
        <v>0.77200000000000002</v>
      </c>
    </row>
    <row r="792" spans="1:38" x14ac:dyDescent="0.25">
      <c r="A792" s="15">
        <v>0.77300000000000002</v>
      </c>
      <c r="B792" s="116">
        <f>VLOOKUP($A792,APropertiesDimless!$A$7:$I$1007,VLOOKUP(Span,Data!$N$4:$Y$11,Data!$Y$1,FALSE),FALSE)</f>
        <v>1.0715391783776691</v>
      </c>
      <c r="C792" s="6">
        <f t="shared" si="101"/>
        <v>1.3087695891888345</v>
      </c>
      <c r="D792" s="116">
        <f>VLOOKUP($A792,AProperties!$AE$8:$AM$1007,VLOOKUP(Span,Data!$N$4:$Y$11,Data!$Y$1,FALSE),FALSE)</f>
        <v>0.87336410737038295</v>
      </c>
      <c r="E792" s="116">
        <f t="shared" si="102"/>
        <v>1.8587946667458912</v>
      </c>
      <c r="F792" s="6">
        <f t="shared" si="106"/>
        <v>2.8310354756855962</v>
      </c>
      <c r="G792" s="9"/>
      <c r="H792" s="15">
        <f t="shared" si="103"/>
        <v>0.77300000000000002</v>
      </c>
      <c r="I792" s="6">
        <f>VLOOKUP(H792,AProperties!$AO$8:$AW$1007,VLOOKUP(Span,Data!$N$4:$Y$11,Data!$Y$1,FALSE),FALSE)^(2/3)</f>
        <v>0.43882696780330249</v>
      </c>
      <c r="J792" s="15">
        <f>$I792*(Slope^0.5)/VLOOKUP($H792,AProperties!$AY$8:$BG$1007,VLOOKUP(Span,Data!$N$4:$Y$11,Data!$Y$1,FALSE),FALSE)</f>
        <v>1.6070279220714734</v>
      </c>
      <c r="K792" s="15">
        <f>$J792*VLOOKUP($H792,AProperties!$A$8:$I$1007,VLOOKUP(Span,Data!$N$4:$Y$11,Data!$Y$1,FALSE),FALSE)</f>
        <v>1.3613541803903877</v>
      </c>
      <c r="L792" s="15">
        <f t="shared" si="107"/>
        <v>1.6070279220714734</v>
      </c>
      <c r="M792" s="15">
        <f t="shared" si="108"/>
        <v>0.77300000000000002</v>
      </c>
      <c r="O792" s="28">
        <f t="shared" si="104"/>
        <v>0.77300000000000002</v>
      </c>
      <c r="P792" s="19">
        <f>AA792*VLOOKUP($O792,AProperties!$A$8:$I$1007,VLOOKUP(Span,Data!$N$4:$Y$11,Data!$Y$1,FALSE),FALSE)</f>
        <v>0.55577051686020917</v>
      </c>
      <c r="Q792" s="19">
        <f>AB792*VLOOKUP($O792,AProperties!$A$8:$I$1007,VLOOKUP(Span,Data!$N$4:$Y$11,Data!$Y$1,FALSE),FALSE)</f>
        <v>0.78597820251081263</v>
      </c>
      <c r="R792" s="19">
        <f>AC792*VLOOKUP($O792,AProperties!$A$8:$I$1007,VLOOKUP(Span,Data!$N$4:$Y$11,Data!$Y$1,FALSE),FALSE)</f>
        <v>1.1115410337204183</v>
      </c>
      <c r="S792" s="19">
        <f>AD792*VLOOKUP($O792,AProperties!$A$8:$I$1007,VLOOKUP(Span,Data!$N$4:$Y$11,Data!$Y$1,FALSE),FALSE)</f>
        <v>1.3613541803903877</v>
      </c>
      <c r="T792" s="19">
        <f>AE792*VLOOKUP($O792,AProperties!$A$8:$I$1007,VLOOKUP(Span,Data!$N$4:$Y$11,Data!$Y$1,FALSE),FALSE)</f>
        <v>1.5719564050216253</v>
      </c>
      <c r="U792" s="19">
        <f>AF792*VLOOKUP($O792,AProperties!$A$8:$I$1007,VLOOKUP(Span,Data!$N$4:$Y$11,Data!$Y$1,FALSE),FALSE)</f>
        <v>1.7575006896472731</v>
      </c>
      <c r="V792" s="19">
        <f>AG792*VLOOKUP($O792,AProperties!$A$8:$I$1007,VLOOKUP(Span,Data!$N$4:$Y$11,Data!$Y$1,FALSE),FALSE)</f>
        <v>1.9252455451013952</v>
      </c>
      <c r="W792" s="19">
        <f>AH792*VLOOKUP($O792,AProperties!$A$8:$I$1007,VLOOKUP(Span,Data!$N$4:$Y$11,Data!$Y$1,FALSE),FALSE)</f>
        <v>2.0795028597611731</v>
      </c>
      <c r="X792" s="19">
        <f>AI792*VLOOKUP($O792,AProperties!$A$8:$I$1007,VLOOKUP(Span,Data!$N$4:$Y$11,Data!$Y$1,FALSE),FALSE)</f>
        <v>2.2230820674408367</v>
      </c>
      <c r="Y792" s="19">
        <f>AJ792*VLOOKUP($O792,AProperties!$A$8:$I$1007,VLOOKUP(Span,Data!$N$4:$Y$11,Data!$Y$1,FALSE),FALSE)</f>
        <v>2.3579346075324379</v>
      </c>
      <c r="Z792" s="19">
        <f>AK792*VLOOKUP($O792,AProperties!$A$8:$I$1007,VLOOKUP(Span,Data!$N$4:$Y$11,Data!$Y$1,FALSE),FALSE)</f>
        <v>2.4854813111792415</v>
      </c>
      <c r="AA792" s="19">
        <f>$I792*AA$19^0.5/VLOOKUP($O792,AProperties!$AY$8:$BG$1007,VLOOKUP(Span,Data!$N$4:$Y$11,Data!$Y$1,FALSE),FALSE)</f>
        <v>0.65606640191337307</v>
      </c>
      <c r="AB792" s="19">
        <f>$I792*AB$19^0.5/VLOOKUP($O792,AProperties!$AY$8:$BG$1007,VLOOKUP(Span,Data!$N$4:$Y$11,Data!$Y$1,FALSE),FALSE)</f>
        <v>0.92781800340321008</v>
      </c>
      <c r="AC792" s="19">
        <f>$I792*AC$19^0.5/VLOOKUP($O792,AProperties!$AY$8:$BG$1007,VLOOKUP(Span,Data!$N$4:$Y$11,Data!$Y$1,FALSE),FALSE)</f>
        <v>1.3121328038267461</v>
      </c>
      <c r="AD792" s="19">
        <f>$I792*AD$19^0.5/VLOOKUP($O792,AProperties!$AY$8:$BG$1007,VLOOKUP(Span,Data!$N$4:$Y$11,Data!$Y$1,FALSE),FALSE)</f>
        <v>1.6070279220714734</v>
      </c>
      <c r="AE792" s="19">
        <f>$I792*AE$19^0.5/VLOOKUP($O792,AProperties!$AY$8:$BG$1007,VLOOKUP(Span,Data!$N$4:$Y$11,Data!$Y$1,FALSE),FALSE)</f>
        <v>1.8556360068064202</v>
      </c>
      <c r="AF792" s="19">
        <f>$I792*AF$19^0.5/VLOOKUP($O792,AProperties!$AY$8:$BG$1007,VLOOKUP(Span,Data!$N$4:$Y$11,Data!$Y$1,FALSE),FALSE)</f>
        <v>2.074664126357709</v>
      </c>
      <c r="AG792" s="19">
        <f>$I792*AG$19^0.5/VLOOKUP($O792,AProperties!$AY$8:$BG$1007,VLOOKUP(Span,Data!$N$4:$Y$11,Data!$Y$1,FALSE),FALSE)</f>
        <v>2.2726806825057309</v>
      </c>
      <c r="AH792" s="19">
        <f>$I792*AH$19^0.5/VLOOKUP($O792,AProperties!$AY$8:$BG$1007,VLOOKUP(Span,Data!$N$4:$Y$11,Data!$Y$1,FALSE),FALSE)</f>
        <v>2.454775698933374</v>
      </c>
      <c r="AI792" s="19">
        <f>$I792*AI$19^0.5/VLOOKUP($O792,AProperties!$AY$8:$BG$1007,VLOOKUP(Span,Data!$N$4:$Y$11,Data!$Y$1,FALSE),FALSE)</f>
        <v>2.6242656076534923</v>
      </c>
      <c r="AJ792" s="19">
        <f>$I792*AJ$19^0.5/VLOOKUP($O792,AProperties!$AY$8:$BG$1007,VLOOKUP(Span,Data!$N$4:$Y$11,Data!$Y$1,FALSE),FALSE)</f>
        <v>2.7834540102096299</v>
      </c>
      <c r="AK792" s="19">
        <f>$I792*AK$19^0.5/VLOOKUP($O792,AProperties!$AY$8:$BG$1007,VLOOKUP(Span,Data!$N$4:$Y$11,Data!$Y$1,FALSE),FALSE)</f>
        <v>2.9340181448640008</v>
      </c>
      <c r="AL792" s="47">
        <f t="shared" si="105"/>
        <v>0.77300000000000002</v>
      </c>
    </row>
    <row r="793" spans="1:38" x14ac:dyDescent="0.25">
      <c r="A793" s="15">
        <v>0.77400000000000002</v>
      </c>
      <c r="B793" s="116">
        <f>VLOOKUP($A793,APropertiesDimless!$A$7:$I$1007,VLOOKUP(Span,Data!$N$4:$Y$11,Data!$Y$1,FALSE),FALSE)</f>
        <v>1.0745868026320773</v>
      </c>
      <c r="C793" s="6">
        <f t="shared" si="101"/>
        <v>1.3112934013160387</v>
      </c>
      <c r="D793" s="116">
        <f>VLOOKUP($A793,AProperties!$AE$8:$AM$1007,VLOOKUP(Span,Data!$N$4:$Y$11,Data!$Y$1,FALSE),FALSE)</f>
        <v>0.87417838658431546</v>
      </c>
      <c r="E793" s="116">
        <f t="shared" si="102"/>
        <v>1.8649420935084156</v>
      </c>
      <c r="F793" s="6">
        <f t="shared" si="106"/>
        <v>2.8377018309497237</v>
      </c>
      <c r="G793" s="9"/>
      <c r="H793" s="15">
        <f t="shared" si="103"/>
        <v>0.77400000000000002</v>
      </c>
      <c r="I793" s="6">
        <f>VLOOKUP(H793,AProperties!$AO$8:$AW$1007,VLOOKUP(Span,Data!$N$4:$Y$11,Data!$Y$1,FALSE),FALSE)^(2/3)</f>
        <v>0.43885163558201551</v>
      </c>
      <c r="J793" s="15">
        <f>$I793*(Slope^0.5)/VLOOKUP($H793,AProperties!$AY$8:$BG$1007,VLOOKUP(Span,Data!$N$4:$Y$11,Data!$Y$1,FALSE),FALSE)</f>
        <v>1.6075117059334552</v>
      </c>
      <c r="K793" s="15">
        <f>$J793*VLOOKUP($H793,AProperties!$A$8:$I$1007,VLOOKUP(Span,Data!$N$4:$Y$11,Data!$Y$1,FALSE),FALSE)</f>
        <v>1.3630336438370687</v>
      </c>
      <c r="L793" s="15">
        <f t="shared" si="107"/>
        <v>1.6075117059334552</v>
      </c>
      <c r="M793" s="15">
        <f t="shared" si="108"/>
        <v>0.77400000000000002</v>
      </c>
      <c r="O793" s="28">
        <f t="shared" si="104"/>
        <v>0.77400000000000002</v>
      </c>
      <c r="P793" s="19">
        <f>AA793*VLOOKUP($O793,AProperties!$A$8:$I$1007,VLOOKUP(Span,Data!$N$4:$Y$11,Data!$Y$1,FALSE),FALSE)</f>
        <v>0.55645615494121325</v>
      </c>
      <c r="Q793" s="19">
        <f>AB793*VLOOKUP($O793,AProperties!$A$8:$I$1007,VLOOKUP(Span,Data!$N$4:$Y$11,Data!$Y$1,FALSE),FALSE)</f>
        <v>0.7869478411838482</v>
      </c>
      <c r="R793" s="19">
        <f>AC793*VLOOKUP($O793,AProperties!$A$8:$I$1007,VLOOKUP(Span,Data!$N$4:$Y$11,Data!$Y$1,FALSE),FALSE)</f>
        <v>1.1129123098824265</v>
      </c>
      <c r="S793" s="19">
        <f>AD793*VLOOKUP($O793,AProperties!$A$8:$I$1007,VLOOKUP(Span,Data!$N$4:$Y$11,Data!$Y$1,FALSE),FALSE)</f>
        <v>1.3630336438370687</v>
      </c>
      <c r="T793" s="19">
        <f>AE793*VLOOKUP($O793,AProperties!$A$8:$I$1007,VLOOKUP(Span,Data!$N$4:$Y$11,Data!$Y$1,FALSE),FALSE)</f>
        <v>1.5738956823676964</v>
      </c>
      <c r="U793" s="19">
        <f>AF793*VLOOKUP($O793,AProperties!$A$8:$I$1007,VLOOKUP(Span,Data!$N$4:$Y$11,Data!$Y$1,FALSE),FALSE)</f>
        <v>1.759668867633793</v>
      </c>
      <c r="V793" s="19">
        <f>AG793*VLOOKUP($O793,AProperties!$A$8:$I$1007,VLOOKUP(Span,Data!$N$4:$Y$11,Data!$Y$1,FALSE),FALSE)</f>
        <v>1.9276206650852012</v>
      </c>
      <c r="W793" s="19">
        <f>AH793*VLOOKUP($O793,AProperties!$A$8:$I$1007,VLOOKUP(Span,Data!$N$4:$Y$11,Data!$Y$1,FALSE),FALSE)</f>
        <v>2.0820682825516155</v>
      </c>
      <c r="X793" s="19">
        <f>AI793*VLOOKUP($O793,AProperties!$A$8:$I$1007,VLOOKUP(Span,Data!$N$4:$Y$11,Data!$Y$1,FALSE),FALSE)</f>
        <v>2.225824619764853</v>
      </c>
      <c r="Y793" s="19">
        <f>AJ793*VLOOKUP($O793,AProperties!$A$8:$I$1007,VLOOKUP(Span,Data!$N$4:$Y$11,Data!$Y$1,FALSE),FALSE)</f>
        <v>2.3608435235515439</v>
      </c>
      <c r="Z793" s="19">
        <f>AK793*VLOOKUP($O793,AProperties!$A$8:$I$1007,VLOOKUP(Span,Data!$N$4:$Y$11,Data!$Y$1,FALSE),FALSE)</f>
        <v>2.4885475778934167</v>
      </c>
      <c r="AA793" s="19">
        <f>$I793*AA$19^0.5/VLOOKUP($O793,AProperties!$AY$8:$BG$1007,VLOOKUP(Span,Data!$N$4:$Y$11,Data!$Y$1,FALSE),FALSE)</f>
        <v>0.65626390584798111</v>
      </c>
      <c r="AB793" s="19">
        <f>$I793*AB$19^0.5/VLOOKUP($O793,AProperties!$AY$8:$BG$1007,VLOOKUP(Span,Data!$N$4:$Y$11,Data!$Y$1,FALSE),FALSE)</f>
        <v>0.92809731614615498</v>
      </c>
      <c r="AC793" s="19">
        <f>$I793*AC$19^0.5/VLOOKUP($O793,AProperties!$AY$8:$BG$1007,VLOOKUP(Span,Data!$N$4:$Y$11,Data!$Y$1,FALSE),FALSE)</f>
        <v>1.3125278116959622</v>
      </c>
      <c r="AD793" s="19">
        <f>$I793*AD$19^0.5/VLOOKUP($O793,AProperties!$AY$8:$BG$1007,VLOOKUP(Span,Data!$N$4:$Y$11,Data!$Y$1,FALSE),FALSE)</f>
        <v>1.6075117059334552</v>
      </c>
      <c r="AE793" s="19">
        <f>$I793*AE$19^0.5/VLOOKUP($O793,AProperties!$AY$8:$BG$1007,VLOOKUP(Span,Data!$N$4:$Y$11,Data!$Y$1,FALSE),FALSE)</f>
        <v>1.85619463229231</v>
      </c>
      <c r="AF793" s="19">
        <f>$I793*AF$19^0.5/VLOOKUP($O793,AProperties!$AY$8:$BG$1007,VLOOKUP(Span,Data!$N$4:$Y$11,Data!$Y$1,FALSE),FALSE)</f>
        <v>2.0752886886379156</v>
      </c>
      <c r="AG793" s="19">
        <f>$I793*AG$19^0.5/VLOOKUP($O793,AProperties!$AY$8:$BG$1007,VLOOKUP(Span,Data!$N$4:$Y$11,Data!$Y$1,FALSE),FALSE)</f>
        <v>2.2733648562046027</v>
      </c>
      <c r="AH793" s="19">
        <f>$I793*AH$19^0.5/VLOOKUP($O793,AProperties!$AY$8:$BG$1007,VLOOKUP(Span,Data!$N$4:$Y$11,Data!$Y$1,FALSE),FALSE)</f>
        <v>2.4555146909892174</v>
      </c>
      <c r="AI793" s="19">
        <f>$I793*AI$19^0.5/VLOOKUP($O793,AProperties!$AY$8:$BG$1007,VLOOKUP(Span,Data!$N$4:$Y$11,Data!$Y$1,FALSE),FALSE)</f>
        <v>2.6250556233919244</v>
      </c>
      <c r="AJ793" s="19">
        <f>$I793*AJ$19^0.5/VLOOKUP($O793,AProperties!$AY$8:$BG$1007,VLOOKUP(Span,Data!$N$4:$Y$11,Data!$Y$1,FALSE),FALSE)</f>
        <v>2.7842919484384643</v>
      </c>
      <c r="AK793" s="19">
        <f>$I793*AK$19^0.5/VLOOKUP($O793,AProperties!$AY$8:$BG$1007,VLOOKUP(Span,Data!$N$4:$Y$11,Data!$Y$1,FALSE),FALSE)</f>
        <v>2.9349014093112156</v>
      </c>
      <c r="AL793" s="47">
        <f t="shared" si="105"/>
        <v>0.77400000000000002</v>
      </c>
    </row>
    <row r="794" spans="1:38" x14ac:dyDescent="0.25">
      <c r="A794" s="15">
        <v>0.77500000000000002</v>
      </c>
      <c r="B794" s="116">
        <f>VLOOKUP($A794,APropertiesDimless!$A$7:$I$1007,VLOOKUP(Span,Data!$N$4:$Y$11,Data!$Y$1,FALSE),FALSE)</f>
        <v>1.0776509854480141</v>
      </c>
      <c r="C794" s="6">
        <f t="shared" si="101"/>
        <v>1.3138254927240069</v>
      </c>
      <c r="D794" s="116">
        <f>VLOOKUP($A794,AProperties!$AE$8:$AM$1007,VLOOKUP(Span,Data!$N$4:$Y$11,Data!$Y$1,FALSE),FALSE)</f>
        <v>0.87499110942431646</v>
      </c>
      <c r="E794" s="116">
        <f t="shared" si="102"/>
        <v>1.8711211764022433</v>
      </c>
      <c r="F794" s="6">
        <f t="shared" si="106"/>
        <v>2.8443867698607419</v>
      </c>
      <c r="G794" s="9"/>
      <c r="H794" s="15">
        <f t="shared" si="103"/>
        <v>0.77500000000000002</v>
      </c>
      <c r="I794" s="6">
        <f>VLOOKUP(H794,AProperties!$AO$8:$AW$1007,VLOOKUP(Span,Data!$N$4:$Y$11,Data!$Y$1,FALSE),FALSE)^(2/3)</f>
        <v>0.43887526617121242</v>
      </c>
      <c r="J794" s="15">
        <f>$I794*(Slope^0.5)/VLOOKUP($H794,AProperties!$AY$8:$BG$1007,VLOOKUP(Span,Data!$N$4:$Y$11,Data!$Y$1,FALSE),FALSE)</f>
        <v>1.6079920595684412</v>
      </c>
      <c r="K794" s="15">
        <f>$J794*VLOOKUP($H794,AProperties!$A$8:$I$1007,VLOOKUP(Span,Data!$N$4:$Y$11,Data!$Y$1,FALSE),FALSE)</f>
        <v>1.3647085327833564</v>
      </c>
      <c r="L794" s="15">
        <f t="shared" si="107"/>
        <v>1.6079920595684412</v>
      </c>
      <c r="M794" s="15">
        <f t="shared" si="108"/>
        <v>0.77500000000000002</v>
      </c>
      <c r="O794" s="28">
        <f t="shared" si="104"/>
        <v>0.77500000000000002</v>
      </c>
      <c r="P794" s="19">
        <f>AA794*VLOOKUP($O794,AProperties!$A$8:$I$1007,VLOOKUP(Span,Data!$N$4:$Y$11,Data!$Y$1,FALSE),FALSE)</f>
        <v>0.55713992549025204</v>
      </c>
      <c r="Q794" s="19">
        <f>AB794*VLOOKUP($O794,AProperties!$A$8:$I$1007,VLOOKUP(Span,Data!$N$4:$Y$11,Data!$Y$1,FALSE),FALSE)</f>
        <v>0.78791483876785018</v>
      </c>
      <c r="R794" s="19">
        <f>AC794*VLOOKUP($O794,AProperties!$A$8:$I$1007,VLOOKUP(Span,Data!$N$4:$Y$11,Data!$Y$1,FALSE),FALSE)</f>
        <v>1.1142798509805041</v>
      </c>
      <c r="S794" s="19">
        <f>AD794*VLOOKUP($O794,AProperties!$A$8:$I$1007,VLOOKUP(Span,Data!$N$4:$Y$11,Data!$Y$1,FALSE),FALSE)</f>
        <v>1.3647085327833564</v>
      </c>
      <c r="T794" s="19">
        <f>AE794*VLOOKUP($O794,AProperties!$A$8:$I$1007,VLOOKUP(Span,Data!$N$4:$Y$11,Data!$Y$1,FALSE),FALSE)</f>
        <v>1.5758296775357004</v>
      </c>
      <c r="U794" s="19">
        <f>AF794*VLOOKUP($O794,AProperties!$A$8:$I$1007,VLOOKUP(Span,Data!$N$4:$Y$11,Data!$Y$1,FALSE),FALSE)</f>
        <v>1.7618311399656994</v>
      </c>
      <c r="V794" s="19">
        <f>AG794*VLOOKUP($O794,AProperties!$A$8:$I$1007,VLOOKUP(Span,Data!$N$4:$Y$11,Data!$Y$1,FALSE),FALSE)</f>
        <v>1.9299893157485106</v>
      </c>
      <c r="W794" s="19">
        <f>AH794*VLOOKUP($O794,AProperties!$A$8:$I$1007,VLOOKUP(Span,Data!$N$4:$Y$11,Data!$Y$1,FALSE),FALSE)</f>
        <v>2.0846267176772852</v>
      </c>
      <c r="X794" s="19">
        <f>AI794*VLOOKUP($O794,AProperties!$A$8:$I$1007,VLOOKUP(Span,Data!$N$4:$Y$11,Data!$Y$1,FALSE),FALSE)</f>
        <v>2.2285597019610082</v>
      </c>
      <c r="Y794" s="19">
        <f>AJ794*VLOOKUP($O794,AProperties!$A$8:$I$1007,VLOOKUP(Span,Data!$N$4:$Y$11,Data!$Y$1,FALSE),FALSE)</f>
        <v>2.3637445163035506</v>
      </c>
      <c r="Z794" s="19">
        <f>AK794*VLOOKUP($O794,AProperties!$A$8:$I$1007,VLOOKUP(Span,Data!$N$4:$Y$11,Data!$Y$1,FALSE),FALSE)</f>
        <v>2.4916054927507432</v>
      </c>
      <c r="AA794" s="19">
        <f>$I794*AA$19^0.5/VLOOKUP($O794,AProperties!$AY$8:$BG$1007,VLOOKUP(Span,Data!$N$4:$Y$11,Data!$Y$1,FALSE),FALSE)</f>
        <v>0.65646000939828231</v>
      </c>
      <c r="AB794" s="19">
        <f>$I794*AB$19^0.5/VLOOKUP($O794,AProperties!$AY$8:$BG$1007,VLOOKUP(Span,Data!$N$4:$Y$11,Data!$Y$1,FALSE),FALSE)</f>
        <v>0.92837464844662043</v>
      </c>
      <c r="AC794" s="19">
        <f>$I794*AC$19^0.5/VLOOKUP($O794,AProperties!$AY$8:$BG$1007,VLOOKUP(Span,Data!$N$4:$Y$11,Data!$Y$1,FALSE),FALSE)</f>
        <v>1.3129200187965646</v>
      </c>
      <c r="AD794" s="19">
        <f>$I794*AD$19^0.5/VLOOKUP($O794,AProperties!$AY$8:$BG$1007,VLOOKUP(Span,Data!$N$4:$Y$11,Data!$Y$1,FALSE),FALSE)</f>
        <v>1.6079920595684412</v>
      </c>
      <c r="AE794" s="19">
        <f>$I794*AE$19^0.5/VLOOKUP($O794,AProperties!$AY$8:$BG$1007,VLOOKUP(Span,Data!$N$4:$Y$11,Data!$Y$1,FALSE),FALSE)</f>
        <v>1.8567492968932409</v>
      </c>
      <c r="AF794" s="19">
        <f>$I794*AF$19^0.5/VLOOKUP($O794,AProperties!$AY$8:$BG$1007,VLOOKUP(Span,Data!$N$4:$Y$11,Data!$Y$1,FALSE),FALSE)</f>
        <v>2.0759088225141125</v>
      </c>
      <c r="AG794" s="19">
        <f>$I794*AG$19^0.5/VLOOKUP($O794,AProperties!$AY$8:$BG$1007,VLOOKUP(Span,Data!$N$4:$Y$11,Data!$Y$1,FALSE),FALSE)</f>
        <v>2.2740441788299357</v>
      </c>
      <c r="AH794" s="19">
        <f>$I794*AH$19^0.5/VLOOKUP($O794,AProperties!$AY$8:$BG$1007,VLOOKUP(Span,Data!$N$4:$Y$11,Data!$Y$1,FALSE),FALSE)</f>
        <v>2.4562484432867744</v>
      </c>
      <c r="AI794" s="19">
        <f>$I794*AI$19^0.5/VLOOKUP($O794,AProperties!$AY$8:$BG$1007,VLOOKUP(Span,Data!$N$4:$Y$11,Data!$Y$1,FALSE),FALSE)</f>
        <v>2.6258400375931292</v>
      </c>
      <c r="AJ794" s="19">
        <f>$I794*AJ$19^0.5/VLOOKUP($O794,AProperties!$AY$8:$BG$1007,VLOOKUP(Span,Data!$N$4:$Y$11,Data!$Y$1,FALSE),FALSE)</f>
        <v>2.7851239453398611</v>
      </c>
      <c r="AK794" s="19">
        <f>$I794*AK$19^0.5/VLOOKUP($O794,AProperties!$AY$8:$BG$1007,VLOOKUP(Span,Data!$N$4:$Y$11,Data!$Y$1,FALSE),FALSE)</f>
        <v>2.9357784110494203</v>
      </c>
      <c r="AL794" s="47">
        <f t="shared" si="105"/>
        <v>0.77500000000000002</v>
      </c>
    </row>
    <row r="795" spans="1:38" x14ac:dyDescent="0.25">
      <c r="A795" s="15">
        <v>0.77600000000000002</v>
      </c>
      <c r="B795" s="116">
        <f>VLOOKUP($A795,APropertiesDimless!$A$7:$I$1007,VLOOKUP(Span,Data!$N$4:$Y$11,Data!$Y$1,FALSE),FALSE)</f>
        <v>1.0807319137449236</v>
      </c>
      <c r="C795" s="6">
        <f t="shared" si="101"/>
        <v>1.3163659568724619</v>
      </c>
      <c r="D795" s="116">
        <f>VLOOKUP($A795,AProperties!$AE$8:$AM$1007,VLOOKUP(Span,Data!$N$4:$Y$11,Data!$Y$1,FALSE),FALSE)</f>
        <v>0.87580227074388395</v>
      </c>
      <c r="E795" s="116">
        <f t="shared" si="102"/>
        <v>1.8773322076646293</v>
      </c>
      <c r="F795" s="6">
        <f t="shared" si="106"/>
        <v>2.8510904767471574</v>
      </c>
      <c r="G795" s="9"/>
      <c r="H795" s="15">
        <f t="shared" si="103"/>
        <v>0.77600000000000002</v>
      </c>
      <c r="I795" s="6">
        <f>VLOOKUP(H795,AProperties!$AO$8:$AW$1007,VLOOKUP(Span,Data!$N$4:$Y$11,Data!$Y$1,FALSE),FALSE)^(2/3)</f>
        <v>0.43889785706059148</v>
      </c>
      <c r="J795" s="15">
        <f>$I795*(Slope^0.5)/VLOOKUP($H795,AProperties!$AY$8:$BG$1007,VLOOKUP(Span,Data!$N$4:$Y$11,Data!$Y$1,FALSE),FALSE)</f>
        <v>1.6084689746787941</v>
      </c>
      <c r="K795" s="15">
        <f>$J795*VLOOKUP($H795,AProperties!$A$8:$I$1007,VLOOKUP(Span,Data!$N$4:$Y$11,Data!$Y$1,FALSE),FALSE)</f>
        <v>1.366378821863544</v>
      </c>
      <c r="L795" s="15">
        <f t="shared" si="107"/>
        <v>1.6084689746787941</v>
      </c>
      <c r="M795" s="15">
        <f t="shared" si="108"/>
        <v>0.77600000000000002</v>
      </c>
      <c r="O795" s="28">
        <f t="shared" si="104"/>
        <v>0.77600000000000002</v>
      </c>
      <c r="P795" s="19">
        <f>AA795*VLOOKUP($O795,AProperties!$A$8:$I$1007,VLOOKUP(Span,Data!$N$4:$Y$11,Data!$Y$1,FALSE),FALSE)</f>
        <v>0.55782181815181908</v>
      </c>
      <c r="Q795" s="19">
        <f>AB795*VLOOKUP($O795,AProperties!$A$8:$I$1007,VLOOKUP(Span,Data!$N$4:$Y$11,Data!$Y$1,FALSE),FALSE)</f>
        <v>0.78887918061792084</v>
      </c>
      <c r="R795" s="19">
        <f>AC795*VLOOKUP($O795,AProperties!$A$8:$I$1007,VLOOKUP(Span,Data!$N$4:$Y$11,Data!$Y$1,FALSE),FALSE)</f>
        <v>1.1156436363036382</v>
      </c>
      <c r="S795" s="19">
        <f>AD795*VLOOKUP($O795,AProperties!$A$8:$I$1007,VLOOKUP(Span,Data!$N$4:$Y$11,Data!$Y$1,FALSE),FALSE)</f>
        <v>1.366378821863544</v>
      </c>
      <c r="T795" s="19">
        <f>AE795*VLOOKUP($O795,AProperties!$A$8:$I$1007,VLOOKUP(Span,Data!$N$4:$Y$11,Data!$Y$1,FALSE),FALSE)</f>
        <v>1.5777583612358417</v>
      </c>
      <c r="U795" s="19">
        <f>AF795*VLOOKUP($O795,AProperties!$A$8:$I$1007,VLOOKUP(Span,Data!$N$4:$Y$11,Data!$Y$1,FALSE),FALSE)</f>
        <v>1.7639874738960057</v>
      </c>
      <c r="V795" s="19">
        <f>AG795*VLOOKUP($O795,AProperties!$A$8:$I$1007,VLOOKUP(Span,Data!$N$4:$Y$11,Data!$Y$1,FALSE),FALSE)</f>
        <v>1.9323514612187955</v>
      </c>
      <c r="W795" s="19">
        <f>AH795*VLOOKUP($O795,AProperties!$A$8:$I$1007,VLOOKUP(Span,Data!$N$4:$Y$11,Data!$Y$1,FALSE),FALSE)</f>
        <v>2.0871781263914242</v>
      </c>
      <c r="X795" s="19">
        <f>AI795*VLOOKUP($O795,AProperties!$A$8:$I$1007,VLOOKUP(Span,Data!$N$4:$Y$11,Data!$Y$1,FALSE),FALSE)</f>
        <v>2.2312872726072763</v>
      </c>
      <c r="Y795" s="19">
        <f>AJ795*VLOOKUP($O795,AProperties!$A$8:$I$1007,VLOOKUP(Span,Data!$N$4:$Y$11,Data!$Y$1,FALSE),FALSE)</f>
        <v>2.3666375418537622</v>
      </c>
      <c r="Z795" s="19">
        <f>AK795*VLOOKUP($O795,AProperties!$A$8:$I$1007,VLOOKUP(Span,Data!$N$4:$Y$11,Data!$Y$1,FALSE),FALSE)</f>
        <v>2.4946550094399869</v>
      </c>
      <c r="AA795" s="19">
        <f>$I795*AA$19^0.5/VLOOKUP($O795,AProperties!$AY$8:$BG$1007,VLOOKUP(Span,Data!$N$4:$Y$11,Data!$Y$1,FALSE),FALSE)</f>
        <v>0.65665470917678026</v>
      </c>
      <c r="AB795" s="19">
        <f>$I795*AB$19^0.5/VLOOKUP($O795,AProperties!$AY$8:$BG$1007,VLOOKUP(Span,Data!$N$4:$Y$11,Data!$Y$1,FALSE),FALSE)</f>
        <v>0.9286499955139631</v>
      </c>
      <c r="AC795" s="19">
        <f>$I795*AC$19^0.5/VLOOKUP($O795,AProperties!$AY$8:$BG$1007,VLOOKUP(Span,Data!$N$4:$Y$11,Data!$Y$1,FALSE),FALSE)</f>
        <v>1.3133094183535605</v>
      </c>
      <c r="AD795" s="19">
        <f>$I795*AD$19^0.5/VLOOKUP($O795,AProperties!$AY$8:$BG$1007,VLOOKUP(Span,Data!$N$4:$Y$11,Data!$Y$1,FALSE),FALSE)</f>
        <v>1.6084689746787941</v>
      </c>
      <c r="AE795" s="19">
        <f>$I795*AE$19^0.5/VLOOKUP($O795,AProperties!$AY$8:$BG$1007,VLOOKUP(Span,Data!$N$4:$Y$11,Data!$Y$1,FALSE),FALSE)</f>
        <v>1.8572999910279262</v>
      </c>
      <c r="AF795" s="19">
        <f>$I795*AF$19^0.5/VLOOKUP($O795,AProperties!$AY$8:$BG$1007,VLOOKUP(Span,Data!$N$4:$Y$11,Data!$Y$1,FALSE),FALSE)</f>
        <v>2.0765245172740965</v>
      </c>
      <c r="AG795" s="19">
        <f>$I795*AG$19^0.5/VLOOKUP($O795,AProperties!$AY$8:$BG$1007,VLOOKUP(Span,Data!$N$4:$Y$11,Data!$Y$1,FALSE),FALSE)</f>
        <v>2.2747186386470974</v>
      </c>
      <c r="AH795" s="19">
        <f>$I795*AH$19^0.5/VLOOKUP($O795,AProperties!$AY$8:$BG$1007,VLOOKUP(Span,Data!$N$4:$Y$11,Data!$Y$1,FALSE),FALSE)</f>
        <v>2.4569769431511945</v>
      </c>
      <c r="AI795" s="19">
        <f>$I795*AI$19^0.5/VLOOKUP($O795,AProperties!$AY$8:$BG$1007,VLOOKUP(Span,Data!$N$4:$Y$11,Data!$Y$1,FALSE),FALSE)</f>
        <v>2.626618836707121</v>
      </c>
      <c r="AJ795" s="19">
        <f>$I795*AJ$19^0.5/VLOOKUP($O795,AProperties!$AY$8:$BG$1007,VLOOKUP(Span,Data!$N$4:$Y$11,Data!$Y$1,FALSE),FALSE)</f>
        <v>2.7859499865418891</v>
      </c>
      <c r="AK795" s="19">
        <f>$I795*AK$19^0.5/VLOOKUP($O795,AProperties!$AY$8:$BG$1007,VLOOKUP(Span,Data!$N$4:$Y$11,Data!$Y$1,FALSE),FALSE)</f>
        <v>2.9366491349292714</v>
      </c>
      <c r="AL795" s="47">
        <f t="shared" si="105"/>
        <v>0.77600000000000002</v>
      </c>
    </row>
    <row r="796" spans="1:38" x14ac:dyDescent="0.25">
      <c r="A796" s="15">
        <v>0.77700000000000002</v>
      </c>
      <c r="B796" s="116">
        <f>VLOOKUP($A796,APropertiesDimless!$A$7:$I$1007,VLOOKUP(Span,Data!$N$4:$Y$11,Data!$Y$1,FALSE),FALSE)</f>
        <v>1.0838297773790164</v>
      </c>
      <c r="C796" s="6">
        <f t="shared" si="101"/>
        <v>1.3189148886895081</v>
      </c>
      <c r="D796" s="116">
        <f>VLOOKUP($A796,AProperties!$AE$8:$AM$1007,VLOOKUP(Span,Data!$N$4:$Y$11,Data!$Y$1,FALSE),FALSE)</f>
        <v>0.87661186536673563</v>
      </c>
      <c r="E796" s="116">
        <f t="shared" si="102"/>
        <v>1.8835754841524752</v>
      </c>
      <c r="F796" s="6">
        <f t="shared" si="106"/>
        <v>2.8578131388090839</v>
      </c>
      <c r="G796" s="9"/>
      <c r="H796" s="15">
        <f t="shared" si="103"/>
        <v>0.77700000000000002</v>
      </c>
      <c r="I796" s="6">
        <f>VLOOKUP(H796,AProperties!$AO$8:$AW$1007,VLOOKUP(Span,Data!$N$4:$Y$11,Data!$Y$1,FALSE),FALSE)^(2/3)</f>
        <v>0.43891940570648774</v>
      </c>
      <c r="J796" s="15">
        <f>$I796*(Slope^0.5)/VLOOKUP($H796,AProperties!$AY$8:$BG$1007,VLOOKUP(Span,Data!$N$4:$Y$11,Data!$Y$1,FALSE),FALSE)</f>
        <v>1.608942442870102</v>
      </c>
      <c r="K796" s="15">
        <f>$J796*VLOOKUP($H796,AProperties!$A$8:$I$1007,VLOOKUP(Span,Data!$N$4:$Y$11,Data!$Y$1,FALSE),FALSE)</f>
        <v>1.3680444855787157</v>
      </c>
      <c r="L796" s="15">
        <f t="shared" si="107"/>
        <v>1.608942442870102</v>
      </c>
      <c r="M796" s="15">
        <f t="shared" si="108"/>
        <v>0.77700000000000002</v>
      </c>
      <c r="O796" s="28">
        <f t="shared" si="104"/>
        <v>0.77700000000000002</v>
      </c>
      <c r="P796" s="19">
        <f>AA796*VLOOKUP($O796,AProperties!$A$8:$I$1007,VLOOKUP(Span,Data!$N$4:$Y$11,Data!$Y$1,FALSE),FALSE)</f>
        <v>0.55850182251602565</v>
      </c>
      <c r="Q796" s="19">
        <f>AB796*VLOOKUP($O796,AProperties!$A$8:$I$1007,VLOOKUP(Span,Data!$N$4:$Y$11,Data!$Y$1,FALSE),FALSE)</f>
        <v>0.78984085201225473</v>
      </c>
      <c r="R796" s="19">
        <f>AC796*VLOOKUP($O796,AProperties!$A$8:$I$1007,VLOOKUP(Span,Data!$N$4:$Y$11,Data!$Y$1,FALSE),FALSE)</f>
        <v>1.1170036450320513</v>
      </c>
      <c r="S796" s="19">
        <f>AD796*VLOOKUP($O796,AProperties!$A$8:$I$1007,VLOOKUP(Span,Data!$N$4:$Y$11,Data!$Y$1,FALSE),FALSE)</f>
        <v>1.3680444855787157</v>
      </c>
      <c r="T796" s="19">
        <f>AE796*VLOOKUP($O796,AProperties!$A$8:$I$1007,VLOOKUP(Span,Data!$N$4:$Y$11,Data!$Y$1,FALSE),FALSE)</f>
        <v>1.5796817040245095</v>
      </c>
      <c r="U796" s="19">
        <f>AF796*VLOOKUP($O796,AProperties!$A$8:$I$1007,VLOOKUP(Span,Data!$N$4:$Y$11,Data!$Y$1,FALSE),FALSE)</f>
        <v>1.7661378365057527</v>
      </c>
      <c r="V796" s="19">
        <f>AG796*VLOOKUP($O796,AProperties!$A$8:$I$1007,VLOOKUP(Span,Data!$N$4:$Y$11,Data!$Y$1,FALSE),FALSE)</f>
        <v>1.9347070654351439</v>
      </c>
      <c r="W796" s="19">
        <f>AH796*VLOOKUP($O796,AProperties!$A$8:$I$1007,VLOOKUP(Span,Data!$N$4:$Y$11,Data!$Y$1,FALSE),FALSE)</f>
        <v>2.0897224697437964</v>
      </c>
      <c r="X796" s="19">
        <f>AI796*VLOOKUP($O796,AProperties!$A$8:$I$1007,VLOOKUP(Span,Data!$N$4:$Y$11,Data!$Y$1,FALSE),FALSE)</f>
        <v>2.2340072900641026</v>
      </c>
      <c r="Y796" s="19">
        <f>AJ796*VLOOKUP($O796,AProperties!$A$8:$I$1007,VLOOKUP(Span,Data!$N$4:$Y$11,Data!$Y$1,FALSE),FALSE)</f>
        <v>2.3695225560367636</v>
      </c>
      <c r="Z796" s="19">
        <f>AK796*VLOOKUP($O796,AProperties!$A$8:$I$1007,VLOOKUP(Span,Data!$N$4:$Y$11,Data!$Y$1,FALSE),FALSE)</f>
        <v>2.497696081406712</v>
      </c>
      <c r="AA796" s="19">
        <f>$I796*AA$19^0.5/VLOOKUP($O796,AProperties!$AY$8:$BG$1007,VLOOKUP(Span,Data!$N$4:$Y$11,Data!$Y$1,FALSE),FALSE)</f>
        <v>0.65684800175647073</v>
      </c>
      <c r="AB796" s="19">
        <f>$I796*AB$19^0.5/VLOOKUP($O796,AProperties!$AY$8:$BG$1007,VLOOKUP(Span,Data!$N$4:$Y$11,Data!$Y$1,FALSE),FALSE)</f>
        <v>0.92892335250166758</v>
      </c>
      <c r="AC796" s="19">
        <f>$I796*AC$19^0.5/VLOOKUP($O796,AProperties!$AY$8:$BG$1007,VLOOKUP(Span,Data!$N$4:$Y$11,Data!$Y$1,FALSE),FALSE)</f>
        <v>1.3136960035129415</v>
      </c>
      <c r="AD796" s="19">
        <f>$I796*AD$19^0.5/VLOOKUP($O796,AProperties!$AY$8:$BG$1007,VLOOKUP(Span,Data!$N$4:$Y$11,Data!$Y$1,FALSE),FALSE)</f>
        <v>1.608942442870102</v>
      </c>
      <c r="AE796" s="19">
        <f>$I796*AE$19^0.5/VLOOKUP($O796,AProperties!$AY$8:$BG$1007,VLOOKUP(Span,Data!$N$4:$Y$11,Data!$Y$1,FALSE),FALSE)</f>
        <v>1.8578467050033352</v>
      </c>
      <c r="AF796" s="19">
        <f>$I796*AF$19^0.5/VLOOKUP($O796,AProperties!$AY$8:$BG$1007,VLOOKUP(Span,Data!$N$4:$Y$11,Data!$Y$1,FALSE),FALSE)</f>
        <v>2.0771357620807276</v>
      </c>
      <c r="AG796" s="19">
        <f>$I796*AG$19^0.5/VLOOKUP($O796,AProperties!$AY$8:$BG$1007,VLOOKUP(Span,Data!$N$4:$Y$11,Data!$Y$1,FALSE),FALSE)</f>
        <v>2.275388223784597</v>
      </c>
      <c r="AH796" s="19">
        <f>$I796*AH$19^0.5/VLOOKUP($O796,AProperties!$AY$8:$BG$1007,VLOOKUP(Span,Data!$N$4:$Y$11,Data!$Y$1,FALSE),FALSE)</f>
        <v>2.457700177759802</v>
      </c>
      <c r="AI796" s="19">
        <f>$I796*AI$19^0.5/VLOOKUP($O796,AProperties!$AY$8:$BG$1007,VLOOKUP(Span,Data!$N$4:$Y$11,Data!$Y$1,FALSE),FALSE)</f>
        <v>2.6273920070258829</v>
      </c>
      <c r="AJ796" s="19">
        <f>$I796*AJ$19^0.5/VLOOKUP($O796,AProperties!$AY$8:$BG$1007,VLOOKUP(Span,Data!$N$4:$Y$11,Data!$Y$1,FALSE),FALSE)</f>
        <v>2.7867700575050023</v>
      </c>
      <c r="AK796" s="19">
        <f>$I796*AK$19^0.5/VLOOKUP($O796,AProperties!$AY$8:$BG$1007,VLOOKUP(Span,Data!$N$4:$Y$11,Data!$Y$1,FALSE),FALSE)</f>
        <v>2.93751356562474</v>
      </c>
      <c r="AL796" s="47">
        <f t="shared" si="105"/>
        <v>0.77700000000000002</v>
      </c>
    </row>
    <row r="797" spans="1:38" x14ac:dyDescent="0.25">
      <c r="A797" s="15">
        <v>0.77800000000000002</v>
      </c>
      <c r="B797" s="116">
        <f>VLOOKUP($A797,APropertiesDimless!$A$7:$I$1007,VLOOKUP(Span,Data!$N$4:$Y$11,Data!$Y$1,FALSE),FALSE)</f>
        <v>1.08694476920285</v>
      </c>
      <c r="C797" s="6">
        <f t="shared" si="101"/>
        <v>1.3214723846014249</v>
      </c>
      <c r="D797" s="116">
        <f>VLOOKUP($A797,AProperties!$AE$8:$AM$1007,VLOOKUP(Span,Data!$N$4:$Y$11,Data!$Y$1,FALSE),FALSE)</f>
        <v>0.87741988808648064</v>
      </c>
      <c r="E797" s="116">
        <f t="shared" si="102"/>
        <v>1.8898513074370908</v>
      </c>
      <c r="F797" s="6">
        <f t="shared" si="106"/>
        <v>2.8645549461739916</v>
      </c>
      <c r="G797" s="9"/>
      <c r="H797" s="15">
        <f t="shared" si="103"/>
        <v>0.77800000000000002</v>
      </c>
      <c r="I797" s="6">
        <f>VLOOKUP(H797,AProperties!$AO$8:$AW$1007,VLOOKUP(Span,Data!$N$4:$Y$11,Data!$Y$1,FALSE),FALSE)^(2/3)</f>
        <v>0.43893990953141832</v>
      </c>
      <c r="J797" s="15">
        <f>$I797*(Slope^0.5)/VLOOKUP($H797,AProperties!$AY$8:$BG$1007,VLOOKUP(Span,Data!$N$4:$Y$11,Data!$Y$1,FALSE),FALSE)</f>
        <v>1.609412455649889</v>
      </c>
      <c r="K797" s="15">
        <f>$J797*VLOOKUP($H797,AProperties!$A$8:$I$1007,VLOOKUP(Span,Data!$N$4:$Y$11,Data!$Y$1,FALSE),FALSE)</f>
        <v>1.3697054982949888</v>
      </c>
      <c r="L797" s="15">
        <f t="shared" si="107"/>
        <v>1.609412455649889</v>
      </c>
      <c r="M797" s="15">
        <f t="shared" si="108"/>
        <v>0.77800000000000002</v>
      </c>
      <c r="O797" s="28">
        <f t="shared" si="104"/>
        <v>0.77800000000000002</v>
      </c>
      <c r="P797" s="19">
        <f>AA797*VLOOKUP($O797,AProperties!$A$8:$I$1007,VLOOKUP(Span,Data!$N$4:$Y$11,Data!$Y$1,FALSE),FALSE)</f>
        <v>0.55917992811788275</v>
      </c>
      <c r="Q797" s="19">
        <f>AB797*VLOOKUP($O797,AProperties!$A$8:$I$1007,VLOOKUP(Span,Data!$N$4:$Y$11,Data!$Y$1,FALSE),FALSE)</f>
        <v>0.79079983815112231</v>
      </c>
      <c r="R797" s="19">
        <f>AC797*VLOOKUP($O797,AProperties!$A$8:$I$1007,VLOOKUP(Span,Data!$N$4:$Y$11,Data!$Y$1,FALSE),FALSE)</f>
        <v>1.1183598562357655</v>
      </c>
      <c r="S797" s="19">
        <f>AD797*VLOOKUP($O797,AProperties!$A$8:$I$1007,VLOOKUP(Span,Data!$N$4:$Y$11,Data!$Y$1,FALSE),FALSE)</f>
        <v>1.3697054982949888</v>
      </c>
      <c r="T797" s="19">
        <f>AE797*VLOOKUP($O797,AProperties!$A$8:$I$1007,VLOOKUP(Span,Data!$N$4:$Y$11,Data!$Y$1,FALSE),FALSE)</f>
        <v>1.5815996763022446</v>
      </c>
      <c r="U797" s="19">
        <f>AF797*VLOOKUP($O797,AProperties!$A$8:$I$1007,VLOOKUP(Span,Data!$N$4:$Y$11,Data!$Y$1,FALSE),FALSE)</f>
        <v>1.7682821947017409</v>
      </c>
      <c r="V797" s="19">
        <f>AG797*VLOOKUP($O797,AProperties!$A$8:$I$1007,VLOOKUP(Span,Data!$N$4:$Y$11,Data!$Y$1,FALSE),FALSE)</f>
        <v>1.9370560921457713</v>
      </c>
      <c r="W797" s="19">
        <f>AH797*VLOOKUP($O797,AProperties!$A$8:$I$1007,VLOOKUP(Span,Data!$N$4:$Y$11,Data!$Y$1,FALSE),FALSE)</f>
        <v>2.0922597085779975</v>
      </c>
      <c r="X797" s="19">
        <f>AI797*VLOOKUP($O797,AProperties!$A$8:$I$1007,VLOOKUP(Span,Data!$N$4:$Y$11,Data!$Y$1,FALSE),FALSE)</f>
        <v>2.236719712471531</v>
      </c>
      <c r="Y797" s="19">
        <f>AJ797*VLOOKUP($O797,AProperties!$A$8:$I$1007,VLOOKUP(Span,Data!$N$4:$Y$11,Data!$Y$1,FALSE),FALSE)</f>
        <v>2.3723995144533663</v>
      </c>
      <c r="Z797" s="19">
        <f>AK797*VLOOKUP($O797,AProperties!$A$8:$I$1007,VLOOKUP(Span,Data!$N$4:$Y$11,Data!$Y$1,FALSE),FALSE)</f>
        <v>2.5007286618500641</v>
      </c>
      <c r="AA797" s="19">
        <f>$I797*AA$19^0.5/VLOOKUP($O797,AProperties!$AY$8:$BG$1007,VLOOKUP(Span,Data!$N$4:$Y$11,Data!$Y$1,FALSE),FALSE)</f>
        <v>0.65703988367031485</v>
      </c>
      <c r="AB797" s="19">
        <f>$I797*AB$19^0.5/VLOOKUP($O797,AProperties!$AY$8:$BG$1007,VLOOKUP(Span,Data!$N$4:$Y$11,Data!$Y$1,FALSE),FALSE)</f>
        <v>0.92919471450660007</v>
      </c>
      <c r="AC797" s="19">
        <f>$I797*AC$19^0.5/VLOOKUP($O797,AProperties!$AY$8:$BG$1007,VLOOKUP(Span,Data!$N$4:$Y$11,Data!$Y$1,FALSE),FALSE)</f>
        <v>1.3140797673406297</v>
      </c>
      <c r="AD797" s="19">
        <f>$I797*AD$19^0.5/VLOOKUP($O797,AProperties!$AY$8:$BG$1007,VLOOKUP(Span,Data!$N$4:$Y$11,Data!$Y$1,FALSE),FALSE)</f>
        <v>1.609412455649889</v>
      </c>
      <c r="AE797" s="19">
        <f>$I797*AE$19^0.5/VLOOKUP($O797,AProperties!$AY$8:$BG$1007,VLOOKUP(Span,Data!$N$4:$Y$11,Data!$Y$1,FALSE),FALSE)</f>
        <v>1.8583894290132001</v>
      </c>
      <c r="AF797" s="19">
        <f>$I797*AF$19^0.5/VLOOKUP($O797,AProperties!$AY$8:$BG$1007,VLOOKUP(Span,Data!$N$4:$Y$11,Data!$Y$1,FALSE),FALSE)</f>
        <v>2.0777425459702674</v>
      </c>
      <c r="AG797" s="19">
        <f>$I797*AG$19^0.5/VLOOKUP($O797,AProperties!$AY$8:$BG$1007,VLOOKUP(Span,Data!$N$4:$Y$11,Data!$Y$1,FALSE),FALSE)</f>
        <v>2.2760529222322603</v>
      </c>
      <c r="AH797" s="19">
        <f>$I797*AH$19^0.5/VLOOKUP($O797,AProperties!$AY$8:$BG$1007,VLOOKUP(Span,Data!$N$4:$Y$11,Data!$Y$1,FALSE),FALSE)</f>
        <v>2.4584181341401248</v>
      </c>
      <c r="AI797" s="19">
        <f>$I797*AI$19^0.5/VLOOKUP($O797,AProperties!$AY$8:$BG$1007,VLOOKUP(Span,Data!$N$4:$Y$11,Data!$Y$1,FALSE),FALSE)</f>
        <v>2.6281595346812594</v>
      </c>
      <c r="AJ797" s="19">
        <f>$I797*AJ$19^0.5/VLOOKUP($O797,AProperties!$AY$8:$BG$1007,VLOOKUP(Span,Data!$N$4:$Y$11,Data!$Y$1,FALSE),FALSE)</f>
        <v>2.7875841435197994</v>
      </c>
      <c r="AK797" s="19">
        <f>$I797*AK$19^0.5/VLOOKUP($O797,AProperties!$AY$8:$BG$1007,VLOOKUP(Span,Data!$N$4:$Y$11,Data!$Y$1,FALSE),FALSE)</f>
        <v>2.9383716876307564</v>
      </c>
      <c r="AL797" s="47">
        <f t="shared" si="105"/>
        <v>0.77800000000000002</v>
      </c>
    </row>
    <row r="798" spans="1:38" x14ac:dyDescent="0.25">
      <c r="A798" s="15">
        <v>0.77900000000000003</v>
      </c>
      <c r="B798" s="116">
        <f>VLOOKUP($A798,APropertiesDimless!$A$7:$I$1007,VLOOKUP(Span,Data!$N$4:$Y$11,Data!$Y$1,FALSE),FALSE)</f>
        <v>1.0900770851263788</v>
      </c>
      <c r="C798" s="6">
        <f t="shared" si="101"/>
        <v>1.3240385425631893</v>
      </c>
      <c r="D798" s="116">
        <f>VLOOKUP($A798,AProperties!$AE$8:$AM$1007,VLOOKUP(Span,Data!$N$4:$Y$11,Data!$Y$1,FALSE),FALSE)</f>
        <v>0.87822633366628355</v>
      </c>
      <c r="E798" s="116">
        <f t="shared" si="102"/>
        <v>1.8961599839012993</v>
      </c>
      <c r="F798" s="6">
        <f t="shared" si="106"/>
        <v>2.8713160919537697</v>
      </c>
      <c r="G798" s="9"/>
      <c r="H798" s="15">
        <f t="shared" si="103"/>
        <v>0.77900000000000003</v>
      </c>
      <c r="I798" s="6">
        <f>VLOOKUP(H798,AProperties!$AO$8:$AW$1007,VLOOKUP(Span,Data!$N$4:$Y$11,Data!$Y$1,FALSE),FALSE)^(2/3)</f>
        <v>0.4389593659236169</v>
      </c>
      <c r="J798" s="15">
        <f>$I798*(Slope^0.5)/VLOOKUP($H798,AProperties!$AY$8:$BG$1007,VLOOKUP(Span,Data!$N$4:$Y$11,Data!$Y$1,FALSE),FALSE)</f>
        <v>1.6098790044262785</v>
      </c>
      <c r="K798" s="15">
        <f>$J798*VLOOKUP($H798,AProperties!$A$8:$I$1007,VLOOKUP(Span,Data!$N$4:$Y$11,Data!$Y$1,FALSE),FALSE)</f>
        <v>1.3713618342416982</v>
      </c>
      <c r="L798" s="15">
        <f t="shared" si="107"/>
        <v>1.6098790044262785</v>
      </c>
      <c r="M798" s="15">
        <f t="shared" si="108"/>
        <v>0.77900000000000003</v>
      </c>
      <c r="O798" s="28">
        <f t="shared" si="104"/>
        <v>0.77900000000000003</v>
      </c>
      <c r="P798" s="19">
        <f>AA798*VLOOKUP($O798,AProperties!$A$8:$I$1007,VLOOKUP(Span,Data!$N$4:$Y$11,Data!$Y$1,FALSE),FALSE)</f>
        <v>0.55985612443656085</v>
      </c>
      <c r="Q798" s="19">
        <f>AB798*VLOOKUP($O798,AProperties!$A$8:$I$1007,VLOOKUP(Span,Data!$N$4:$Y$11,Data!$Y$1,FALSE),FALSE)</f>
        <v>0.79175612415582353</v>
      </c>
      <c r="R798" s="19">
        <f>AC798*VLOOKUP($O798,AProperties!$A$8:$I$1007,VLOOKUP(Span,Data!$N$4:$Y$11,Data!$Y$1,FALSE),FALSE)</f>
        <v>1.1197122488731217</v>
      </c>
      <c r="S798" s="19">
        <f>AD798*VLOOKUP($O798,AProperties!$A$8:$I$1007,VLOOKUP(Span,Data!$N$4:$Y$11,Data!$Y$1,FALSE),FALSE)</f>
        <v>1.3713618342416982</v>
      </c>
      <c r="T798" s="19">
        <f>AE798*VLOOKUP($O798,AProperties!$A$8:$I$1007,VLOOKUP(Span,Data!$N$4:$Y$11,Data!$Y$1,FALSE),FALSE)</f>
        <v>1.5835122483116471</v>
      </c>
      <c r="U798" s="19">
        <f>AF798*VLOOKUP($O798,AProperties!$A$8:$I$1007,VLOOKUP(Span,Data!$N$4:$Y$11,Data!$Y$1,FALSE),FALSE)</f>
        <v>1.7704205152141843</v>
      </c>
      <c r="V798" s="19">
        <f>AG798*VLOOKUP($O798,AProperties!$A$8:$I$1007,VLOOKUP(Span,Data!$N$4:$Y$11,Data!$Y$1,FALSE),FALSE)</f>
        <v>1.9393985049054543</v>
      </c>
      <c r="W798" s="19">
        <f>AH798*VLOOKUP($O798,AProperties!$A$8:$I$1007,VLOOKUP(Span,Data!$N$4:$Y$11,Data!$Y$1,FALSE),FALSE)</f>
        <v>2.0947898035286889</v>
      </c>
      <c r="X798" s="19">
        <f>AI798*VLOOKUP($O798,AProperties!$A$8:$I$1007,VLOOKUP(Span,Data!$N$4:$Y$11,Data!$Y$1,FALSE),FALSE)</f>
        <v>2.2394244977462434</v>
      </c>
      <c r="Y798" s="19">
        <f>AJ798*VLOOKUP($O798,AProperties!$A$8:$I$1007,VLOOKUP(Span,Data!$N$4:$Y$11,Data!$Y$1,FALSE),FALSE)</f>
        <v>2.3752683724674699</v>
      </c>
      <c r="Z798" s="19">
        <f>AK798*VLOOKUP($O798,AProperties!$A$8:$I$1007,VLOOKUP(Span,Data!$N$4:$Y$11,Data!$Y$1,FALSE),FALSE)</f>
        <v>2.5037527037194622</v>
      </c>
      <c r="AA798" s="19">
        <f>$I798*AA$19^0.5/VLOOKUP($O798,AProperties!$AY$8:$BG$1007,VLOOKUP(Span,Data!$N$4:$Y$11,Data!$Y$1,FALSE),FALSE)</f>
        <v>0.65723035141069397</v>
      </c>
      <c r="AB798" s="19">
        <f>$I798*AB$19^0.5/VLOOKUP($O798,AProperties!$AY$8:$BG$1007,VLOOKUP(Span,Data!$N$4:$Y$11,Data!$Y$1,FALSE),FALSE)</f>
        <v>0.92946407656823871</v>
      </c>
      <c r="AC798" s="19">
        <f>$I798*AC$19^0.5/VLOOKUP($O798,AProperties!$AY$8:$BG$1007,VLOOKUP(Span,Data!$N$4:$Y$11,Data!$Y$1,FALSE),FALSE)</f>
        <v>1.3144607028213879</v>
      </c>
      <c r="AD798" s="19">
        <f>$I798*AD$19^0.5/VLOOKUP($O798,AProperties!$AY$8:$BG$1007,VLOOKUP(Span,Data!$N$4:$Y$11,Data!$Y$1,FALSE),FALSE)</f>
        <v>1.6098790044262785</v>
      </c>
      <c r="AE798" s="19">
        <f>$I798*AE$19^0.5/VLOOKUP($O798,AProperties!$AY$8:$BG$1007,VLOOKUP(Span,Data!$N$4:$Y$11,Data!$Y$1,FALSE),FALSE)</f>
        <v>1.8589281531364774</v>
      </c>
      <c r="AF798" s="19">
        <f>$I798*AF$19^0.5/VLOOKUP($O798,AProperties!$AY$8:$BG$1007,VLOOKUP(Span,Data!$N$4:$Y$11,Data!$Y$1,FALSE),FALSE)</f>
        <v>2.0783448578506509</v>
      </c>
      <c r="AG798" s="19">
        <f>$I798*AG$19^0.5/VLOOKUP($O798,AProperties!$AY$8:$BG$1007,VLOOKUP(Span,Data!$N$4:$Y$11,Data!$Y$1,FALSE),FALSE)</f>
        <v>2.2767127218393393</v>
      </c>
      <c r="AH798" s="19">
        <f>$I798*AH$19^0.5/VLOOKUP($O798,AProperties!$AY$8:$BG$1007,VLOOKUP(Span,Data!$N$4:$Y$11,Data!$Y$1,FALSE),FALSE)</f>
        <v>2.4591307991678568</v>
      </c>
      <c r="AI798" s="19">
        <f>$I798*AI$19^0.5/VLOOKUP($O798,AProperties!$AY$8:$BG$1007,VLOOKUP(Span,Data!$N$4:$Y$11,Data!$Y$1,FALSE),FALSE)</f>
        <v>2.6289214056427759</v>
      </c>
      <c r="AJ798" s="19">
        <f>$I798*AJ$19^0.5/VLOOKUP($O798,AProperties!$AY$8:$BG$1007,VLOOKUP(Span,Data!$N$4:$Y$11,Data!$Y$1,FALSE),FALSE)</f>
        <v>2.7883922297047157</v>
      </c>
      <c r="AK798" s="19">
        <f>$I798*AK$19^0.5/VLOOKUP($O798,AProperties!$AY$8:$BG$1007,VLOOKUP(Span,Data!$N$4:$Y$11,Data!$Y$1,FALSE),FALSE)</f>
        <v>2.939223485260773</v>
      </c>
      <c r="AL798" s="47">
        <f t="shared" si="105"/>
        <v>0.77900000000000003</v>
      </c>
    </row>
    <row r="799" spans="1:38" x14ac:dyDescent="0.25">
      <c r="A799" s="15">
        <v>0.78</v>
      </c>
      <c r="B799" s="116">
        <f>VLOOKUP($A799,APropertiesDimless!$A$7:$I$1007,VLOOKUP(Span,Data!$N$4:$Y$11,Data!$Y$1,FALSE),FALSE)</f>
        <v>1.093226924179536</v>
      </c>
      <c r="C799" s="6">
        <f t="shared" si="101"/>
        <v>1.326613462089768</v>
      </c>
      <c r="D799" s="116">
        <f>VLOOKUP($A799,AProperties!$AE$8:$AM$1007,VLOOKUP(Span,Data!$N$4:$Y$11,Data!$Y$1,FALSE),FALSE)</f>
        <v>0.87903119683852271</v>
      </c>
      <c r="E799" s="116">
        <f t="shared" si="102"/>
        <v>1.9025018248389782</v>
      </c>
      <c r="F799" s="6">
        <f t="shared" si="106"/>
        <v>2.8780967723031656</v>
      </c>
      <c r="G799" s="9"/>
      <c r="H799" s="15">
        <f t="shared" si="103"/>
        <v>0.78</v>
      </c>
      <c r="I799" s="6">
        <f>VLOOKUP(H799,AProperties!$AO$8:$AW$1007,VLOOKUP(Span,Data!$N$4:$Y$11,Data!$Y$1,FALSE),FALSE)^(2/3)</f>
        <v>0.4389777722365602</v>
      </c>
      <c r="J799" s="15">
        <f>$I799*(Slope^0.5)/VLOOKUP($H799,AProperties!$AY$8:$BG$1007,VLOOKUP(Span,Data!$N$4:$Y$11,Data!$Y$1,FALSE),FALSE)</f>
        <v>1.6103420805066491</v>
      </c>
      <c r="K799" s="15">
        <f>$J799*VLOOKUP($H799,AProperties!$A$8:$I$1007,VLOOKUP(Span,Data!$N$4:$Y$11,Data!$Y$1,FALSE),FALSE)</f>
        <v>1.373013467509566</v>
      </c>
      <c r="L799" s="15">
        <f t="shared" si="107"/>
        <v>1.6103420805066491</v>
      </c>
      <c r="M799" s="15">
        <f t="shared" si="108"/>
        <v>0.78</v>
      </c>
      <c r="O799" s="28">
        <f t="shared" si="104"/>
        <v>0.78</v>
      </c>
      <c r="P799" s="19">
        <f>AA799*VLOOKUP($O799,AProperties!$A$8:$I$1007,VLOOKUP(Span,Data!$N$4:$Y$11,Data!$Y$1,FALSE),FALSE)</f>
        <v>0.56053040089464101</v>
      </c>
      <c r="Q799" s="19">
        <f>AB799*VLOOKUP($O799,AProperties!$A$8:$I$1007,VLOOKUP(Span,Data!$N$4:$Y$11,Data!$Y$1,FALSE),FALSE)</f>
        <v>0.79270969506762956</v>
      </c>
      <c r="R799" s="19">
        <f>AC799*VLOOKUP($O799,AProperties!$A$8:$I$1007,VLOOKUP(Span,Data!$N$4:$Y$11,Data!$Y$1,FALSE),FALSE)</f>
        <v>1.121060801789282</v>
      </c>
      <c r="S799" s="19">
        <f>AD799*VLOOKUP($O799,AProperties!$A$8:$I$1007,VLOOKUP(Span,Data!$N$4:$Y$11,Data!$Y$1,FALSE),FALSE)</f>
        <v>1.373013467509566</v>
      </c>
      <c r="T799" s="19">
        <f>AE799*VLOOKUP($O799,AProperties!$A$8:$I$1007,VLOOKUP(Span,Data!$N$4:$Y$11,Data!$Y$1,FALSE),FALSE)</f>
        <v>1.5854193901352591</v>
      </c>
      <c r="U799" s="19">
        <f>AF799*VLOOKUP($O799,AProperties!$A$8:$I$1007,VLOOKUP(Span,Data!$N$4:$Y$11,Data!$Y$1,FALSE),FALSE)</f>
        <v>1.7725527645943493</v>
      </c>
      <c r="V799" s="19">
        <f>AG799*VLOOKUP($O799,AProperties!$A$8:$I$1007,VLOOKUP(Span,Data!$N$4:$Y$11,Data!$Y$1,FALSE),FALSE)</f>
        <v>1.9417342670729396</v>
      </c>
      <c r="W799" s="19">
        <f>AH799*VLOOKUP($O799,AProperties!$A$8:$I$1007,VLOOKUP(Span,Data!$N$4:$Y$11,Data!$Y$1,FALSE),FALSE)</f>
        <v>2.0973127150187927</v>
      </c>
      <c r="X799" s="19">
        <f>AI799*VLOOKUP($O799,AProperties!$A$8:$I$1007,VLOOKUP(Span,Data!$N$4:$Y$11,Data!$Y$1,FALSE),FALSE)</f>
        <v>2.242121603578564</v>
      </c>
      <c r="Y799" s="19">
        <f>AJ799*VLOOKUP($O799,AProperties!$A$8:$I$1007,VLOOKUP(Span,Data!$N$4:$Y$11,Data!$Y$1,FALSE),FALSE)</f>
        <v>2.3781290852028882</v>
      </c>
      <c r="Z799" s="19">
        <f>AK799*VLOOKUP($O799,AProperties!$A$8:$I$1007,VLOOKUP(Span,Data!$N$4:$Y$11,Data!$Y$1,FALSE),FALSE)</f>
        <v>2.5067681597112528</v>
      </c>
      <c r="AA799" s="19">
        <f>$I799*AA$19^0.5/VLOOKUP($O799,AProperties!$AY$8:$BG$1007,VLOOKUP(Span,Data!$N$4:$Y$11,Data!$Y$1,FALSE),FALSE)</f>
        <v>0.65741940142885991</v>
      </c>
      <c r="AB799" s="19">
        <f>$I799*AB$19^0.5/VLOOKUP($O799,AProperties!$AY$8:$BG$1007,VLOOKUP(Span,Data!$N$4:$Y$11,Data!$Y$1,FALSE),FALSE)</f>
        <v>0.92973143366789601</v>
      </c>
      <c r="AC799" s="19">
        <f>$I799*AC$19^0.5/VLOOKUP($O799,AProperties!$AY$8:$BG$1007,VLOOKUP(Span,Data!$N$4:$Y$11,Data!$Y$1,FALSE),FALSE)</f>
        <v>1.3148388028577198</v>
      </c>
      <c r="AD799" s="19">
        <f>$I799*AD$19^0.5/VLOOKUP($O799,AProperties!$AY$8:$BG$1007,VLOOKUP(Span,Data!$N$4:$Y$11,Data!$Y$1,FALSE),FALSE)</f>
        <v>1.6103420805066491</v>
      </c>
      <c r="AE799" s="19">
        <f>$I799*AE$19^0.5/VLOOKUP($O799,AProperties!$AY$8:$BG$1007,VLOOKUP(Span,Data!$N$4:$Y$11,Data!$Y$1,FALSE),FALSE)</f>
        <v>1.859462867335792</v>
      </c>
      <c r="AF799" s="19">
        <f>$I799*AF$19^0.5/VLOOKUP($O799,AProperties!$AY$8:$BG$1007,VLOOKUP(Span,Data!$N$4:$Y$11,Data!$Y$1,FALSE),FALSE)</f>
        <v>2.0789426864997518</v>
      </c>
      <c r="AG799" s="19">
        <f>$I799*AG$19^0.5/VLOOKUP($O799,AProperties!$AY$8:$BG$1007,VLOOKUP(Span,Data!$N$4:$Y$11,Data!$Y$1,FALSE),FALSE)</f>
        <v>2.2773676103126101</v>
      </c>
      <c r="AH799" s="19">
        <f>$I799*AH$19^0.5/VLOOKUP($O799,AProperties!$AY$8:$BG$1007,VLOOKUP(Span,Data!$N$4:$Y$11,Data!$Y$1,FALSE),FALSE)</f>
        <v>2.4598381595647973</v>
      </c>
      <c r="AI799" s="19">
        <f>$I799*AI$19^0.5/VLOOKUP($O799,AProperties!$AY$8:$BG$1007,VLOOKUP(Span,Data!$N$4:$Y$11,Data!$Y$1,FALSE),FALSE)</f>
        <v>2.6296776057154396</v>
      </c>
      <c r="AJ799" s="19">
        <f>$I799*AJ$19^0.5/VLOOKUP($O799,AProperties!$AY$8:$BG$1007,VLOOKUP(Span,Data!$N$4:$Y$11,Data!$Y$1,FALSE),FALSE)</f>
        <v>2.7891943010036875</v>
      </c>
      <c r="AK799" s="19">
        <f>$I799*AK$19^0.5/VLOOKUP($O799,AProperties!$AY$8:$BG$1007,VLOOKUP(Span,Data!$N$4:$Y$11,Data!$Y$1,FALSE),FALSE)</f>
        <v>2.9400689426443067</v>
      </c>
      <c r="AL799" s="47">
        <f t="shared" si="105"/>
        <v>0.78</v>
      </c>
    </row>
    <row r="800" spans="1:38" x14ac:dyDescent="0.25">
      <c r="A800" s="15">
        <v>0.78100000000000003</v>
      </c>
      <c r="B800" s="116">
        <f>VLOOKUP($A800,APropertiesDimless!$A$7:$I$1007,VLOOKUP(Span,Data!$N$4:$Y$11,Data!$Y$1,FALSE),FALSE)</f>
        <v>1.0963944885763923</v>
      </c>
      <c r="C800" s="6">
        <f t="shared" si="101"/>
        <v>1.3291972442881961</v>
      </c>
      <c r="D800" s="116">
        <f>VLOOKUP($A800,AProperties!$AE$8:$AM$1007,VLOOKUP(Span,Data!$N$4:$Y$11,Data!$Y$1,FALSE),FALSE)</f>
        <v>0.879834472304447</v>
      </c>
      <c r="E800" s="116">
        <f t="shared" si="102"/>
        <v>1.9088771465571226</v>
      </c>
      <c r="F800" s="6">
        <f t="shared" si="106"/>
        <v>2.8848971864796487</v>
      </c>
      <c r="G800" s="9"/>
      <c r="H800" s="15">
        <f t="shared" si="103"/>
        <v>0.78100000000000003</v>
      </c>
      <c r="I800" s="6">
        <f>VLOOKUP(H800,AProperties!$AO$8:$AW$1007,VLOOKUP(Span,Data!$N$4:$Y$11,Data!$Y$1,FALSE),FALSE)^(2/3)</f>
        <v>0.4389951257884846</v>
      </c>
      <c r="J800" s="15">
        <f>$I800*(Slope^0.5)/VLOOKUP($H800,AProperties!$AY$8:$BG$1007,VLOOKUP(Span,Data!$N$4:$Y$11,Data!$Y$1,FALSE),FALSE)</f>
        <v>1.6108016750962548</v>
      </c>
      <c r="K800" s="15">
        <f>$J800*VLOOKUP($H800,AProperties!$A$8:$I$1007,VLOOKUP(Span,Data!$N$4:$Y$11,Data!$Y$1,FALSE),FALSE)</f>
        <v>1.3746603720488342</v>
      </c>
      <c r="L800" s="15">
        <f t="shared" si="107"/>
        <v>1.6108016750962548</v>
      </c>
      <c r="M800" s="15">
        <f t="shared" si="108"/>
        <v>0.78100000000000003</v>
      </c>
      <c r="O800" s="28">
        <f t="shared" si="104"/>
        <v>0.78100000000000003</v>
      </c>
      <c r="P800" s="19">
        <f>AA800*VLOOKUP($O800,AProperties!$A$8:$I$1007,VLOOKUP(Span,Data!$N$4:$Y$11,Data!$Y$1,FALSE),FALSE)</f>
        <v>0.5612027468573545</v>
      </c>
      <c r="Q800" s="19">
        <f>AB800*VLOOKUP($O800,AProperties!$A$8:$I$1007,VLOOKUP(Span,Data!$N$4:$Y$11,Data!$Y$1,FALSE),FALSE)</f>
        <v>0.79366053584670571</v>
      </c>
      <c r="R800" s="19">
        <f>AC800*VLOOKUP($O800,AProperties!$A$8:$I$1007,VLOOKUP(Span,Data!$N$4:$Y$11,Data!$Y$1,FALSE),FALSE)</f>
        <v>1.122405493714709</v>
      </c>
      <c r="S800" s="19">
        <f>AD800*VLOOKUP($O800,AProperties!$A$8:$I$1007,VLOOKUP(Span,Data!$N$4:$Y$11,Data!$Y$1,FALSE),FALSE)</f>
        <v>1.3746603720488342</v>
      </c>
      <c r="T800" s="19">
        <f>AE800*VLOOKUP($O800,AProperties!$A$8:$I$1007,VLOOKUP(Span,Data!$N$4:$Y$11,Data!$Y$1,FALSE),FALSE)</f>
        <v>1.5873210716934114</v>
      </c>
      <c r="U800" s="19">
        <f>AF800*VLOOKUP($O800,AProperties!$A$8:$I$1007,VLOOKUP(Span,Data!$N$4:$Y$11,Data!$Y$1,FALSE),FALSE)</f>
        <v>1.7746789092121422</v>
      </c>
      <c r="V800" s="19">
        <f>AG800*VLOOKUP($O800,AProperties!$A$8:$I$1007,VLOOKUP(Span,Data!$N$4:$Y$11,Data!$Y$1,FALSE),FALSE)</f>
        <v>1.944063341808306</v>
      </c>
      <c r="W800" s="19">
        <f>AH800*VLOOKUP($O800,AProperties!$A$8:$I$1007,VLOOKUP(Span,Data!$N$4:$Y$11,Data!$Y$1,FALSE),FALSE)</f>
        <v>2.0998284032566468</v>
      </c>
      <c r="X800" s="19">
        <f>AI800*VLOOKUP($O800,AProperties!$A$8:$I$1007,VLOOKUP(Span,Data!$N$4:$Y$11,Data!$Y$1,FALSE),FALSE)</f>
        <v>2.244810987429418</v>
      </c>
      <c r="Y800" s="19">
        <f>AJ800*VLOOKUP($O800,AProperties!$A$8:$I$1007,VLOOKUP(Span,Data!$N$4:$Y$11,Data!$Y$1,FALSE),FALSE)</f>
        <v>2.3809816075401167</v>
      </c>
      <c r="Z800" s="19">
        <f>AK800*VLOOKUP($O800,AProperties!$A$8:$I$1007,VLOOKUP(Span,Data!$N$4:$Y$11,Data!$Y$1,FALSE),FALSE)</f>
        <v>2.5097749822653022</v>
      </c>
      <c r="AA800" s="19">
        <f>$I800*AA$19^0.5/VLOOKUP($O800,AProperties!$AY$8:$BG$1007,VLOOKUP(Span,Data!$N$4:$Y$11,Data!$Y$1,FALSE),FALSE)</f>
        <v>0.65760703013437294</v>
      </c>
      <c r="AB800" s="19">
        <f>$I800*AB$19^0.5/VLOOKUP($O800,AProperties!$AY$8:$BG$1007,VLOOKUP(Span,Data!$N$4:$Y$11,Data!$Y$1,FALSE),FALSE)</f>
        <v>0.92999678072792302</v>
      </c>
      <c r="AC800" s="19">
        <f>$I800*AC$19^0.5/VLOOKUP($O800,AProperties!$AY$8:$BG$1007,VLOOKUP(Span,Data!$N$4:$Y$11,Data!$Y$1,FALSE),FALSE)</f>
        <v>1.3152140602687459</v>
      </c>
      <c r="AD800" s="19">
        <f>$I800*AD$19^0.5/VLOOKUP($O800,AProperties!$AY$8:$BG$1007,VLOOKUP(Span,Data!$N$4:$Y$11,Data!$Y$1,FALSE),FALSE)</f>
        <v>1.6108016750962548</v>
      </c>
      <c r="AE800" s="19">
        <f>$I800*AE$19^0.5/VLOOKUP($O800,AProperties!$AY$8:$BG$1007,VLOOKUP(Span,Data!$N$4:$Y$11,Data!$Y$1,FALSE),FALSE)</f>
        <v>1.859993561455846</v>
      </c>
      <c r="AF800" s="19">
        <f>$I800*AF$19^0.5/VLOOKUP($O800,AProperties!$AY$8:$BG$1007,VLOOKUP(Span,Data!$N$4:$Y$11,Data!$Y$1,FALSE),FALSE)</f>
        <v>2.079536020563602</v>
      </c>
      <c r="AG800" s="19">
        <f>$I800*AG$19^0.5/VLOOKUP($O800,AProperties!$AY$8:$BG$1007,VLOOKUP(Span,Data!$N$4:$Y$11,Data!$Y$1,FALSE),FALSE)</f>
        <v>2.2780175752144234</v>
      </c>
      <c r="AH800" s="19">
        <f>$I800*AH$19^0.5/VLOOKUP($O800,AProperties!$AY$8:$BG$1007,VLOOKUP(Span,Data!$N$4:$Y$11,Data!$Y$1,FALSE),FALSE)</f>
        <v>2.4605402018967508</v>
      </c>
      <c r="AI800" s="19">
        <f>$I800*AI$19^0.5/VLOOKUP($O800,AProperties!$AY$8:$BG$1007,VLOOKUP(Span,Data!$N$4:$Y$11,Data!$Y$1,FALSE),FALSE)</f>
        <v>2.6304281205374918</v>
      </c>
      <c r="AJ800" s="19">
        <f>$I800*AJ$19^0.5/VLOOKUP($O800,AProperties!$AY$8:$BG$1007,VLOOKUP(Span,Data!$N$4:$Y$11,Data!$Y$1,FALSE),FALSE)</f>
        <v>2.7899903421837688</v>
      </c>
      <c r="AK800" s="19">
        <f>$I800*AK$19^0.5/VLOOKUP($O800,AProperties!$AY$8:$BG$1007,VLOOKUP(Span,Data!$N$4:$Y$11,Data!$Y$1,FALSE),FALSE)</f>
        <v>2.9409080437244213</v>
      </c>
      <c r="AL800" s="47">
        <f t="shared" si="105"/>
        <v>0.78100000000000003</v>
      </c>
    </row>
    <row r="801" spans="1:38" x14ac:dyDescent="0.25">
      <c r="A801" s="15">
        <v>0.78200000000000003</v>
      </c>
      <c r="B801" s="116">
        <f>VLOOKUP($A801,APropertiesDimless!$A$7:$I$1007,VLOOKUP(Span,Data!$N$4:$Y$11,Data!$Y$1,FALSE),FALSE)</f>
        <v>1.0995799837809215</v>
      </c>
      <c r="C801" s="6">
        <f t="shared" si="101"/>
        <v>1.3317899918904608</v>
      </c>
      <c r="D801" s="116">
        <f>VLOOKUP($A801,AProperties!$AE$8:$AM$1007,VLOOKUP(Span,Data!$N$4:$Y$11,Data!$Y$1,FALSE),FALSE)</f>
        <v>0.88063615473382262</v>
      </c>
      <c r="E801" s="116">
        <f t="shared" si="102"/>
        <v>1.9152862704804583</v>
      </c>
      <c r="F801" s="6">
        <f t="shared" si="106"/>
        <v>2.8917175369047006</v>
      </c>
      <c r="G801" s="9"/>
      <c r="H801" s="15">
        <f t="shared" si="103"/>
        <v>0.78200000000000003</v>
      </c>
      <c r="I801" s="6">
        <f>VLOOKUP(H801,AProperties!$AO$8:$AW$1007,VLOOKUP(Span,Data!$N$4:$Y$11,Data!$Y$1,FALSE),FALSE)^(2/3)</f>
        <v>0.43901142386189229</v>
      </c>
      <c r="J801" s="15">
        <f>$I801*(Slope^0.5)/VLOOKUP($H801,AProperties!$AY$8:$BG$1007,VLOOKUP(Span,Data!$N$4:$Y$11,Data!$Y$1,FALSE),FALSE)</f>
        <v>1.6112577792968217</v>
      </c>
      <c r="K801" s="15">
        <f>$J801*VLOOKUP($H801,AProperties!$A$8:$I$1007,VLOOKUP(Span,Data!$N$4:$Y$11,Data!$Y$1,FALSE),FALSE)</f>
        <v>1.3763025216673581</v>
      </c>
      <c r="L801" s="15">
        <f t="shared" si="107"/>
        <v>1.6112577792968217</v>
      </c>
      <c r="M801" s="15">
        <f t="shared" si="108"/>
        <v>0.78200000000000003</v>
      </c>
      <c r="O801" s="28">
        <f t="shared" si="104"/>
        <v>0.78200000000000003</v>
      </c>
      <c r="P801" s="19">
        <f>AA801*VLOOKUP($O801,AProperties!$A$8:$I$1007,VLOOKUP(Span,Data!$N$4:$Y$11,Data!$Y$1,FALSE),FALSE)</f>
        <v>0.56187315163180274</v>
      </c>
      <c r="Q801" s="19">
        <f>AB801*VLOOKUP($O801,AProperties!$A$8:$I$1007,VLOOKUP(Span,Data!$N$4:$Y$11,Data!$Y$1,FALSE),FALSE)</f>
        <v>0.79460863137101001</v>
      </c>
      <c r="R801" s="19">
        <f>AC801*VLOOKUP($O801,AProperties!$A$8:$I$1007,VLOOKUP(Span,Data!$N$4:$Y$11,Data!$Y$1,FALSE),FALSE)</f>
        <v>1.1237463032636055</v>
      </c>
      <c r="S801" s="19">
        <f>AD801*VLOOKUP($O801,AProperties!$A$8:$I$1007,VLOOKUP(Span,Data!$N$4:$Y$11,Data!$Y$1,FALSE),FALSE)</f>
        <v>1.3763025216673581</v>
      </c>
      <c r="T801" s="19">
        <f>AE801*VLOOKUP($O801,AProperties!$A$8:$I$1007,VLOOKUP(Span,Data!$N$4:$Y$11,Data!$Y$1,FALSE),FALSE)</f>
        <v>1.58921726274202</v>
      </c>
      <c r="U801" s="19">
        <f>AF801*VLOOKUP($O801,AProperties!$A$8:$I$1007,VLOOKUP(Span,Data!$N$4:$Y$11,Data!$Y$1,FALSE),FALSE)</f>
        <v>1.7767989152536503</v>
      </c>
      <c r="V801" s="19">
        <f>AG801*VLOOKUP($O801,AProperties!$A$8:$I$1007,VLOOKUP(Span,Data!$N$4:$Y$11,Data!$Y$1,FALSE),FALSE)</f>
        <v>1.9463856920702687</v>
      </c>
      <c r="W801" s="19">
        <f>AH801*VLOOKUP($O801,AProperties!$A$8:$I$1007,VLOOKUP(Span,Data!$N$4:$Y$11,Data!$Y$1,FALSE),FALSE)</f>
        <v>2.1023368282330899</v>
      </c>
      <c r="X801" s="19">
        <f>AI801*VLOOKUP($O801,AProperties!$A$8:$I$1007,VLOOKUP(Span,Data!$N$4:$Y$11,Data!$Y$1,FALSE),FALSE)</f>
        <v>2.2474926065272109</v>
      </c>
      <c r="Y801" s="19">
        <f>AJ801*VLOOKUP($O801,AProperties!$A$8:$I$1007,VLOOKUP(Span,Data!$N$4:$Y$11,Data!$Y$1,FALSE),FALSE)</f>
        <v>2.3838258941130297</v>
      </c>
      <c r="Z801" s="19">
        <f>AK801*VLOOKUP($O801,AProperties!$A$8:$I$1007,VLOOKUP(Span,Data!$N$4:$Y$11,Data!$Y$1,FALSE),FALSE)</f>
        <v>2.5127731235615158</v>
      </c>
      <c r="AA801" s="19">
        <f>$I801*AA$19^0.5/VLOOKUP($O801,AProperties!$AY$8:$BG$1007,VLOOKUP(Span,Data!$N$4:$Y$11,Data!$Y$1,FALSE),FALSE)</f>
        <v>0.65779323389452771</v>
      </c>
      <c r="AB801" s="19">
        <f>$I801*AB$19^0.5/VLOOKUP($O801,AProperties!$AY$8:$BG$1007,VLOOKUP(Span,Data!$N$4:$Y$11,Data!$Y$1,FALSE),FALSE)</f>
        <v>0.93026011261089869</v>
      </c>
      <c r="AC801" s="19">
        <f>$I801*AC$19^0.5/VLOOKUP($O801,AProperties!$AY$8:$BG$1007,VLOOKUP(Span,Data!$N$4:$Y$11,Data!$Y$1,FALSE),FALSE)</f>
        <v>1.3155864677890554</v>
      </c>
      <c r="AD801" s="19">
        <f>$I801*AD$19^0.5/VLOOKUP($O801,AProperties!$AY$8:$BG$1007,VLOOKUP(Span,Data!$N$4:$Y$11,Data!$Y$1,FALSE),FALSE)</f>
        <v>1.6112577792968217</v>
      </c>
      <c r="AE801" s="19">
        <f>$I801*AE$19^0.5/VLOOKUP($O801,AProperties!$AY$8:$BG$1007,VLOOKUP(Span,Data!$N$4:$Y$11,Data!$Y$1,FALSE),FALSE)</f>
        <v>1.8605202252217974</v>
      </c>
      <c r="AF801" s="19">
        <f>$I801*AF$19^0.5/VLOOKUP($O801,AProperties!$AY$8:$BG$1007,VLOOKUP(Span,Data!$N$4:$Y$11,Data!$Y$1,FALSE),FALSE)</f>
        <v>2.0801248485545787</v>
      </c>
      <c r="AG801" s="19">
        <f>$I801*AG$19^0.5/VLOOKUP($O801,AProperties!$AY$8:$BG$1007,VLOOKUP(Span,Data!$N$4:$Y$11,Data!$Y$1,FALSE),FALSE)</f>
        <v>2.2786626039607207</v>
      </c>
      <c r="AH801" s="19">
        <f>$I801*AH$19^0.5/VLOOKUP($O801,AProperties!$AY$8:$BG$1007,VLOOKUP(Span,Data!$N$4:$Y$11,Data!$Y$1,FALSE),FALSE)</f>
        <v>2.4612369125713789</v>
      </c>
      <c r="AI801" s="19">
        <f>$I801*AI$19^0.5/VLOOKUP($O801,AProperties!$AY$8:$BG$1007,VLOOKUP(Span,Data!$N$4:$Y$11,Data!$Y$1,FALSE),FALSE)</f>
        <v>2.6311729355781108</v>
      </c>
      <c r="AJ801" s="19">
        <f>$I801*AJ$19^0.5/VLOOKUP($O801,AProperties!$AY$8:$BG$1007,VLOOKUP(Span,Data!$N$4:$Y$11,Data!$Y$1,FALSE),FALSE)</f>
        <v>2.7907803378326954</v>
      </c>
      <c r="AK801" s="19">
        <f>$I801*AK$19^0.5/VLOOKUP($O801,AProperties!$AY$8:$BG$1007,VLOOKUP(Span,Data!$N$4:$Y$11,Data!$Y$1,FALSE),FALSE)</f>
        <v>2.9417407722551658</v>
      </c>
      <c r="AL801" s="47">
        <f t="shared" si="105"/>
        <v>0.78200000000000003</v>
      </c>
    </row>
    <row r="802" spans="1:38" x14ac:dyDescent="0.25">
      <c r="A802" s="15">
        <v>0.78300000000000003</v>
      </c>
      <c r="B802" s="116">
        <f>VLOOKUP($A802,APropertiesDimless!$A$7:$I$1007,VLOOKUP(Span,Data!$N$4:$Y$11,Data!$Y$1,FALSE),FALSE)</f>
        <v>1.1027836185744448</v>
      </c>
      <c r="C802" s="6">
        <f t="shared" si="101"/>
        <v>1.3343918092872225</v>
      </c>
      <c r="D802" s="116">
        <f>VLOOKUP($A802,AProperties!$AE$8:$AM$1007,VLOOKUP(Span,Data!$N$4:$Y$11,Data!$Y$1,FALSE),FALSE)</f>
        <v>0.881436238764577</v>
      </c>
      <c r="E802" s="116">
        <f t="shared" si="102"/>
        <v>1.9217295232587375</v>
      </c>
      <c r="F802" s="6">
        <f t="shared" si="106"/>
        <v>2.8985580292266193</v>
      </c>
      <c r="G802" s="9"/>
      <c r="H802" s="15">
        <f t="shared" si="103"/>
        <v>0.78300000000000003</v>
      </c>
      <c r="I802" s="6">
        <f>VLOOKUP(H802,AProperties!$AO$8:$AW$1007,VLOOKUP(Span,Data!$N$4:$Y$11,Data!$Y$1,FALSE),FALSE)^(2/3)</f>
        <v>0.43902666370304849</v>
      </c>
      <c r="J802" s="15">
        <f>$I802*(Slope^0.5)/VLOOKUP($H802,AProperties!$AY$8:$BG$1007,VLOOKUP(Span,Data!$N$4:$Y$11,Data!$Y$1,FALSE),FALSE)</f>
        <v>1.6117103841051101</v>
      </c>
      <c r="K802" s="15">
        <f>$J802*VLOOKUP($H802,AProperties!$A$8:$I$1007,VLOOKUP(Span,Data!$N$4:$Y$11,Data!$Y$1,FALSE),FALSE)</f>
        <v>1.3779398900286668</v>
      </c>
      <c r="L802" s="15">
        <f t="shared" si="107"/>
        <v>1.6117103841051101</v>
      </c>
      <c r="M802" s="15">
        <f t="shared" si="108"/>
        <v>0.78300000000000003</v>
      </c>
      <c r="O802" s="28">
        <f t="shared" si="104"/>
        <v>0.78300000000000003</v>
      </c>
      <c r="P802" s="19">
        <f>AA802*VLOOKUP($O802,AProperties!$A$8:$I$1007,VLOOKUP(Span,Data!$N$4:$Y$11,Data!$Y$1,FALSE),FALSE)</f>
        <v>0.56254160446616663</v>
      </c>
      <c r="Q802" s="19">
        <f>AB802*VLOOKUP($O802,AProperties!$A$8:$I$1007,VLOOKUP(Span,Data!$N$4:$Y$11,Data!$Y$1,FALSE),FALSE)</f>
        <v>0.79555396643517418</v>
      </c>
      <c r="R802" s="19">
        <f>AC802*VLOOKUP($O802,AProperties!$A$8:$I$1007,VLOOKUP(Span,Data!$N$4:$Y$11,Data!$Y$1,FALSE),FALSE)</f>
        <v>1.1250832089323333</v>
      </c>
      <c r="S802" s="19">
        <f>AD802*VLOOKUP($O802,AProperties!$A$8:$I$1007,VLOOKUP(Span,Data!$N$4:$Y$11,Data!$Y$1,FALSE),FALSE)</f>
        <v>1.3779398900286668</v>
      </c>
      <c r="T802" s="19">
        <f>AE802*VLOOKUP($O802,AProperties!$A$8:$I$1007,VLOOKUP(Span,Data!$N$4:$Y$11,Data!$Y$1,FALSE),FALSE)</f>
        <v>1.5911079328703484</v>
      </c>
      <c r="U802" s="19">
        <f>AF802*VLOOKUP($O802,AProperties!$A$8:$I$1007,VLOOKUP(Span,Data!$N$4:$Y$11,Data!$Y$1,FALSE),FALSE)</f>
        <v>1.7789127487186354</v>
      </c>
      <c r="V802" s="19">
        <f>AG802*VLOOKUP($O802,AProperties!$A$8:$I$1007,VLOOKUP(Span,Data!$N$4:$Y$11,Data!$Y$1,FALSE),FALSE)</f>
        <v>1.9487012806134321</v>
      </c>
      <c r="W802" s="19">
        <f>AH802*VLOOKUP($O802,AProperties!$A$8:$I$1007,VLOOKUP(Span,Data!$N$4:$Y$11,Data!$Y$1,FALSE),FALSE)</f>
        <v>2.1048379497184975</v>
      </c>
      <c r="X802" s="19">
        <f>AI802*VLOOKUP($O802,AProperties!$A$8:$I$1007,VLOOKUP(Span,Data!$N$4:$Y$11,Data!$Y$1,FALSE),FALSE)</f>
        <v>2.2501664178646665</v>
      </c>
      <c r="Y802" s="19">
        <f>AJ802*VLOOKUP($O802,AProperties!$A$8:$I$1007,VLOOKUP(Span,Data!$N$4:$Y$11,Data!$Y$1,FALSE),FALSE)</f>
        <v>2.3866618993055222</v>
      </c>
      <c r="Z802" s="19">
        <f>AK802*VLOOKUP($O802,AProperties!$A$8:$I$1007,VLOOKUP(Span,Data!$N$4:$Y$11,Data!$Y$1,FALSE),FALSE)</f>
        <v>2.5157625355162958</v>
      </c>
      <c r="AA802" s="19">
        <f>$I802*AA$19^0.5/VLOOKUP($O802,AProperties!$AY$8:$BG$1007,VLOOKUP(Span,Data!$N$4:$Y$11,Data!$Y$1,FALSE),FALSE)</f>
        <v>0.65797800903376724</v>
      </c>
      <c r="AB802" s="19">
        <f>$I802*AB$19^0.5/VLOOKUP($O802,AProperties!$AY$8:$BG$1007,VLOOKUP(Span,Data!$N$4:$Y$11,Data!$Y$1,FALSE),FALSE)</f>
        <v>0.93052142411880046</v>
      </c>
      <c r="AC802" s="19">
        <f>$I802*AC$19^0.5/VLOOKUP($O802,AProperties!$AY$8:$BG$1007,VLOOKUP(Span,Data!$N$4:$Y$11,Data!$Y$1,FALSE),FALSE)</f>
        <v>1.3159560180675345</v>
      </c>
      <c r="AD802" s="19">
        <f>$I802*AD$19^0.5/VLOOKUP($O802,AProperties!$AY$8:$BG$1007,VLOOKUP(Span,Data!$N$4:$Y$11,Data!$Y$1,FALSE),FALSE)</f>
        <v>1.6117103841051101</v>
      </c>
      <c r="AE802" s="19">
        <f>$I802*AE$19^0.5/VLOOKUP($O802,AProperties!$AY$8:$BG$1007,VLOOKUP(Span,Data!$N$4:$Y$11,Data!$Y$1,FALSE),FALSE)</f>
        <v>1.8610428482376009</v>
      </c>
      <c r="AF802" s="19">
        <f>$I802*AF$19^0.5/VLOOKUP($O802,AProperties!$AY$8:$BG$1007,VLOOKUP(Span,Data!$N$4:$Y$11,Data!$Y$1,FALSE),FALSE)</f>
        <v>2.0807091588495501</v>
      </c>
      <c r="AG802" s="19">
        <f>$I802*AG$19^0.5/VLOOKUP($O802,AProperties!$AY$8:$BG$1007,VLOOKUP(Span,Data!$N$4:$Y$11,Data!$Y$1,FALSE),FALSE)</f>
        <v>2.2793026838189974</v>
      </c>
      <c r="AH802" s="19">
        <f>$I802*AH$19^0.5/VLOOKUP($O802,AProperties!$AY$8:$BG$1007,VLOOKUP(Span,Data!$N$4:$Y$11,Data!$Y$1,FALSE),FALSE)</f>
        <v>2.4619282778360065</v>
      </c>
      <c r="AI802" s="19">
        <f>$I802*AI$19^0.5/VLOOKUP($O802,AProperties!$AY$8:$BG$1007,VLOOKUP(Span,Data!$N$4:$Y$11,Data!$Y$1,FALSE),FALSE)</f>
        <v>2.631912036135069</v>
      </c>
      <c r="AJ802" s="19">
        <f>$I802*AJ$19^0.5/VLOOKUP($O802,AProperties!$AY$8:$BG$1007,VLOOKUP(Span,Data!$N$4:$Y$11,Data!$Y$1,FALSE),FALSE)</f>
        <v>2.7915642723564011</v>
      </c>
      <c r="AK802" s="19">
        <f>$I802*AK$19^0.5/VLOOKUP($O802,AProperties!$AY$8:$BG$1007,VLOOKUP(Span,Data!$N$4:$Y$11,Data!$Y$1,FALSE),FALSE)</f>
        <v>2.9425671117989483</v>
      </c>
      <c r="AL802" s="47">
        <f t="shared" si="105"/>
        <v>0.78300000000000003</v>
      </c>
    </row>
    <row r="803" spans="1:38" x14ac:dyDescent="0.25">
      <c r="A803" s="15">
        <v>0.78400000000000003</v>
      </c>
      <c r="B803" s="116">
        <f>VLOOKUP($A803,APropertiesDimless!$A$7:$I$1007,VLOOKUP(Span,Data!$N$4:$Y$11,Data!$Y$1,FALSE),FALSE)</f>
        <v>1.1060056051247802</v>
      </c>
      <c r="C803" s="6">
        <f t="shared" si="101"/>
        <v>1.3370028025623901</v>
      </c>
      <c r="D803" s="116">
        <f>VLOOKUP($A803,AProperties!$AE$8:$AM$1007,VLOOKUP(Span,Data!$N$4:$Y$11,Data!$Y$1,FALSE),FALSE)</f>
        <v>0.88223471900243533</v>
      </c>
      <c r="E803" s="116">
        <f t="shared" si="102"/>
        <v>1.9282072368767469</v>
      </c>
      <c r="F803" s="6">
        <f t="shared" si="106"/>
        <v>2.9054188723848391</v>
      </c>
      <c r="G803" s="9"/>
      <c r="H803" s="15">
        <f t="shared" si="103"/>
        <v>0.78400000000000003</v>
      </c>
      <c r="I803" s="6">
        <f>VLOOKUP(H803,AProperties!$AO$8:$AW$1007,VLOOKUP(Span,Data!$N$4:$Y$11,Data!$Y$1,FALSE),FALSE)^(2/3)</f>
        <v>0.43904084252146691</v>
      </c>
      <c r="J803" s="15">
        <f>$I803*(Slope^0.5)/VLOOKUP($H803,AProperties!$AY$8:$BG$1007,VLOOKUP(Span,Data!$N$4:$Y$11,Data!$Y$1,FALSE),FALSE)</f>
        <v>1.6121594804114556</v>
      </c>
      <c r="K803" s="15">
        <f>$J803*VLOOKUP($H803,AProperties!$A$8:$I$1007,VLOOKUP(Span,Data!$N$4:$Y$11,Data!$Y$1,FALSE),FALSE)</f>
        <v>1.3795724506499865</v>
      </c>
      <c r="L803" s="15">
        <f t="shared" si="107"/>
        <v>1.6121594804114556</v>
      </c>
      <c r="M803" s="15">
        <f t="shared" si="108"/>
        <v>0.78400000000000003</v>
      </c>
      <c r="O803" s="28">
        <f t="shared" si="104"/>
        <v>0.78400000000000003</v>
      </c>
      <c r="P803" s="19">
        <f>AA803*VLOOKUP($O803,AProperties!$A$8:$I$1007,VLOOKUP(Span,Data!$N$4:$Y$11,Data!$Y$1,FALSE),FALSE)</f>
        <v>0.56320809454889897</v>
      </c>
      <c r="Q803" s="19">
        <f>AB803*VLOOKUP($O803,AProperties!$A$8:$I$1007,VLOOKUP(Span,Data!$N$4:$Y$11,Data!$Y$1,FALSE),FALSE)</f>
        <v>0.79649652574936136</v>
      </c>
      <c r="R803" s="19">
        <f>AC803*VLOOKUP($O803,AProperties!$A$8:$I$1007,VLOOKUP(Span,Data!$N$4:$Y$11,Data!$Y$1,FALSE),FALSE)</f>
        <v>1.1264161890977979</v>
      </c>
      <c r="S803" s="19">
        <f>AD803*VLOOKUP($O803,AProperties!$A$8:$I$1007,VLOOKUP(Span,Data!$N$4:$Y$11,Data!$Y$1,FALSE),FALSE)</f>
        <v>1.3795724506499865</v>
      </c>
      <c r="T803" s="19">
        <f>AE803*VLOOKUP($O803,AProperties!$A$8:$I$1007,VLOOKUP(Span,Data!$N$4:$Y$11,Data!$Y$1,FALSE),FALSE)</f>
        <v>1.5929930514987227</v>
      </c>
      <c r="U803" s="19">
        <f>AF803*VLOOKUP($O803,AProperties!$A$8:$I$1007,VLOOKUP(Span,Data!$N$4:$Y$11,Data!$Y$1,FALSE),FALSE)</f>
        <v>1.7810203754179836</v>
      </c>
      <c r="V803" s="19">
        <f>AG803*VLOOKUP($O803,AProperties!$A$8:$I$1007,VLOOKUP(Span,Data!$N$4:$Y$11,Data!$Y$1,FALSE),FALSE)</f>
        <v>1.9510100699854982</v>
      </c>
      <c r="W803" s="19">
        <f>AH803*VLOOKUP($O803,AProperties!$A$8:$I$1007,VLOOKUP(Span,Data!$N$4:$Y$11,Data!$Y$1,FALSE),FALSE)</f>
        <v>2.1073317272597643</v>
      </c>
      <c r="X803" s="19">
        <f>AI803*VLOOKUP($O803,AProperties!$A$8:$I$1007,VLOOKUP(Span,Data!$N$4:$Y$11,Data!$Y$1,FALSE),FALSE)</f>
        <v>2.2528323781955959</v>
      </c>
      <c r="Y803" s="19">
        <f>AJ803*VLOOKUP($O803,AProperties!$A$8:$I$1007,VLOOKUP(Span,Data!$N$4:$Y$11,Data!$Y$1,FALSE),FALSE)</f>
        <v>2.3894895772480842</v>
      </c>
      <c r="Z803" s="19">
        <f>AK803*VLOOKUP($O803,AProperties!$A$8:$I$1007,VLOOKUP(Span,Data!$N$4:$Y$11,Data!$Y$1,FALSE),FALSE)</f>
        <v>2.5187431697789338</v>
      </c>
      <c r="AA803" s="19">
        <f>$I803*AA$19^0.5/VLOOKUP($O803,AProperties!$AY$8:$BG$1007,VLOOKUP(Span,Data!$N$4:$Y$11,Data!$Y$1,FALSE),FALSE)</f>
        <v>0.65816135183308633</v>
      </c>
      <c r="AB803" s="19">
        <f>$I803*AB$19^0.5/VLOOKUP($O803,AProperties!$AY$8:$BG$1007,VLOOKUP(Span,Data!$N$4:$Y$11,Data!$Y$1,FALSE),FALSE)</f>
        <v>0.93078070999216111</v>
      </c>
      <c r="AC803" s="19">
        <f>$I803*AC$19^0.5/VLOOKUP($O803,AProperties!$AY$8:$BG$1007,VLOOKUP(Span,Data!$N$4:$Y$11,Data!$Y$1,FALSE),FALSE)</f>
        <v>1.3163227036661727</v>
      </c>
      <c r="AD803" s="19">
        <f>$I803*AD$19^0.5/VLOOKUP($O803,AProperties!$AY$8:$BG$1007,VLOOKUP(Span,Data!$N$4:$Y$11,Data!$Y$1,FALSE),FALSE)</f>
        <v>1.6121594804114556</v>
      </c>
      <c r="AE803" s="19">
        <f>$I803*AE$19^0.5/VLOOKUP($O803,AProperties!$AY$8:$BG$1007,VLOOKUP(Span,Data!$N$4:$Y$11,Data!$Y$1,FALSE),FALSE)</f>
        <v>1.8615614199843222</v>
      </c>
      <c r="AF803" s="19">
        <f>$I803*AF$19^0.5/VLOOKUP($O803,AProperties!$AY$8:$BG$1007,VLOOKUP(Span,Data!$N$4:$Y$11,Data!$Y$1,FALSE),FALSE)</f>
        <v>2.0812889396879899</v>
      </c>
      <c r="AG803" s="19">
        <f>$I803*AG$19^0.5/VLOOKUP($O803,AProperties!$AY$8:$BG$1007,VLOOKUP(Span,Data!$N$4:$Y$11,Data!$Y$1,FALSE),FALSE)</f>
        <v>2.2799378019062426</v>
      </c>
      <c r="AH803" s="19">
        <f>$I803*AH$19^0.5/VLOOKUP($O803,AProperties!$AY$8:$BG$1007,VLOOKUP(Span,Data!$N$4:$Y$11,Data!$Y$1,FALSE),FALSE)</f>
        <v>2.4626142837753906</v>
      </c>
      <c r="AI803" s="19">
        <f>$I803*AI$19^0.5/VLOOKUP($O803,AProperties!$AY$8:$BG$1007,VLOOKUP(Span,Data!$N$4:$Y$11,Data!$Y$1,FALSE),FALSE)</f>
        <v>2.6326454073323453</v>
      </c>
      <c r="AJ803" s="19">
        <f>$I803*AJ$19^0.5/VLOOKUP($O803,AProperties!$AY$8:$BG$1007,VLOOKUP(Span,Data!$N$4:$Y$11,Data!$Y$1,FALSE),FALSE)</f>
        <v>2.7923421299764835</v>
      </c>
      <c r="AK803" s="19">
        <f>$I803*AK$19^0.5/VLOOKUP($O803,AProperties!$AY$8:$BG$1007,VLOOKUP(Span,Data!$N$4:$Y$11,Data!$Y$1,FALSE),FALSE)</f>
        <v>2.943387045723874</v>
      </c>
      <c r="AL803" s="47">
        <f t="shared" si="105"/>
        <v>0.78400000000000003</v>
      </c>
    </row>
    <row r="804" spans="1:38" x14ac:dyDescent="0.25">
      <c r="A804" s="15">
        <v>0.78500000000000003</v>
      </c>
      <c r="B804" s="116">
        <f>VLOOKUP($A804,APropertiesDimless!$A$7:$I$1007,VLOOKUP(Span,Data!$N$4:$Y$11,Data!$Y$1,FALSE),FALSE)</f>
        <v>1.1092461590571747</v>
      </c>
      <c r="C804" s="6">
        <f t="shared" si="101"/>
        <v>1.3396230795285873</v>
      </c>
      <c r="D804" s="116">
        <f>VLOOKUP($A804,AProperties!$AE$8:$AM$1007,VLOOKUP(Span,Data!$N$4:$Y$11,Data!$Y$1,FALSE),FALSE)</f>
        <v>0.88303159002055365</v>
      </c>
      <c r="E804" s="116">
        <f t="shared" si="102"/>
        <v>1.9347197487671617</v>
      </c>
      <c r="F804" s="6">
        <f t="shared" si="106"/>
        <v>2.9123002786758567</v>
      </c>
      <c r="G804" s="9"/>
      <c r="H804" s="15">
        <f t="shared" si="103"/>
        <v>0.78500000000000003</v>
      </c>
      <c r="I804" s="6">
        <f>VLOOKUP(H804,AProperties!$AO$8:$AW$1007,VLOOKUP(Span,Data!$N$4:$Y$11,Data!$Y$1,FALSE),FALSE)^(2/3)</f>
        <v>0.43905395748938647</v>
      </c>
      <c r="J804" s="15">
        <f>$I804*(Slope^0.5)/VLOOKUP($H804,AProperties!$AY$8:$BG$1007,VLOOKUP(Span,Data!$N$4:$Y$11,Data!$Y$1,FALSE),FALSE)</f>
        <v>1.6126050589982821</v>
      </c>
      <c r="K804" s="15">
        <f>$J804*VLOOKUP($H804,AProperties!$A$8:$I$1007,VLOOKUP(Span,Data!$N$4:$Y$11,Data!$Y$1,FALSE),FALSE)</f>
        <v>1.3812001769002356</v>
      </c>
      <c r="L804" s="15">
        <f t="shared" si="107"/>
        <v>1.6126050589982821</v>
      </c>
      <c r="M804" s="15">
        <f t="shared" si="108"/>
        <v>0.78500000000000003</v>
      </c>
      <c r="O804" s="28">
        <f t="shared" si="104"/>
        <v>0.78500000000000003</v>
      </c>
      <c r="P804" s="19">
        <f>AA804*VLOOKUP($O804,AProperties!$A$8:$I$1007,VLOOKUP(Span,Data!$N$4:$Y$11,Data!$Y$1,FALSE),FALSE)</f>
        <v>0.56387261100790631</v>
      </c>
      <c r="Q804" s="19">
        <f>AB804*VLOOKUP($O804,AProperties!$A$8:$I$1007,VLOOKUP(Span,Data!$N$4:$Y$11,Data!$Y$1,FALSE),FALSE)</f>
        <v>0.79743629393810966</v>
      </c>
      <c r="R804" s="19">
        <f>AC804*VLOOKUP($O804,AProperties!$A$8:$I$1007,VLOOKUP(Span,Data!$N$4:$Y$11,Data!$Y$1,FALSE),FALSE)</f>
        <v>1.1277452220158126</v>
      </c>
      <c r="S804" s="19">
        <f>AD804*VLOOKUP($O804,AProperties!$A$8:$I$1007,VLOOKUP(Span,Data!$N$4:$Y$11,Data!$Y$1,FALSE),FALSE)</f>
        <v>1.3812001769002356</v>
      </c>
      <c r="T804" s="19">
        <f>AE804*VLOOKUP($O804,AProperties!$A$8:$I$1007,VLOOKUP(Span,Data!$N$4:$Y$11,Data!$Y$1,FALSE),FALSE)</f>
        <v>1.5948725878762193</v>
      </c>
      <c r="U804" s="19">
        <f>AF804*VLOOKUP($O804,AProperties!$A$8:$I$1007,VLOOKUP(Span,Data!$N$4:$Y$11,Data!$Y$1,FALSE),FALSE)</f>
        <v>1.7831217609711165</v>
      </c>
      <c r="V804" s="19">
        <f>AG804*VLOOKUP($O804,AProperties!$A$8:$I$1007,VLOOKUP(Span,Data!$N$4:$Y$11,Data!$Y$1,FALSE),FALSE)</f>
        <v>1.9533120225244314</v>
      </c>
      <c r="W804" s="19">
        <f>AH804*VLOOKUP($O804,AProperties!$A$8:$I$1007,VLOOKUP(Span,Data!$N$4:$Y$11,Data!$Y$1,FALSE),FALSE)</f>
        <v>2.1098181201772421</v>
      </c>
      <c r="X804" s="19">
        <f>AI804*VLOOKUP($O804,AProperties!$A$8:$I$1007,VLOOKUP(Span,Data!$N$4:$Y$11,Data!$Y$1,FALSE),FALSE)</f>
        <v>2.2554904440316252</v>
      </c>
      <c r="Y804" s="19">
        <f>AJ804*VLOOKUP($O804,AProperties!$A$8:$I$1007,VLOOKUP(Span,Data!$N$4:$Y$11,Data!$Y$1,FALSE),FALSE)</f>
        <v>2.392308881814329</v>
      </c>
      <c r="Z804" s="19">
        <f>AK804*VLOOKUP($O804,AProperties!$A$8:$I$1007,VLOOKUP(Span,Data!$N$4:$Y$11,Data!$Y$1,FALSE),FALSE)</f>
        <v>2.5217149777279491</v>
      </c>
      <c r="AA804" s="19">
        <f>$I804*AA$19^0.5/VLOOKUP($O804,AProperties!$AY$8:$BG$1007,VLOOKUP(Span,Data!$N$4:$Y$11,Data!$Y$1,FALSE),FALSE)</f>
        <v>0.65834325852942555</v>
      </c>
      <c r="AB804" s="19">
        <f>$I804*AB$19^0.5/VLOOKUP($O804,AProperties!$AY$8:$BG$1007,VLOOKUP(Span,Data!$N$4:$Y$11,Data!$Y$1,FALSE),FALSE)</f>
        <v>0.93103796490921042</v>
      </c>
      <c r="AC804" s="19">
        <f>$I804*AC$19^0.5/VLOOKUP($O804,AProperties!$AY$8:$BG$1007,VLOOKUP(Span,Data!$N$4:$Y$11,Data!$Y$1,FALSE),FALSE)</f>
        <v>1.3166865170588511</v>
      </c>
      <c r="AD804" s="19">
        <f>$I804*AD$19^0.5/VLOOKUP($O804,AProperties!$AY$8:$BG$1007,VLOOKUP(Span,Data!$N$4:$Y$11,Data!$Y$1,FALSE),FALSE)</f>
        <v>1.6126050589982821</v>
      </c>
      <c r="AE804" s="19">
        <f>$I804*AE$19^0.5/VLOOKUP($O804,AProperties!$AY$8:$BG$1007,VLOOKUP(Span,Data!$N$4:$Y$11,Data!$Y$1,FALSE),FALSE)</f>
        <v>1.8620759298184208</v>
      </c>
      <c r="AF804" s="19">
        <f>$I804*AF$19^0.5/VLOOKUP($O804,AProperties!$AY$8:$BG$1007,VLOOKUP(Span,Data!$N$4:$Y$11,Data!$Y$1,FALSE),FALSE)</f>
        <v>2.0818641791700583</v>
      </c>
      <c r="AG804" s="19">
        <f>$I804*AG$19^0.5/VLOOKUP($O804,AProperties!$AY$8:$BG$1007,VLOOKUP(Span,Data!$N$4:$Y$11,Data!$Y$1,FALSE),FALSE)</f>
        <v>2.2805679451868359</v>
      </c>
      <c r="AH804" s="19">
        <f>$I804*AH$19^0.5/VLOOKUP($O804,AProperties!$AY$8:$BG$1007,VLOOKUP(Span,Data!$N$4:$Y$11,Data!$Y$1,FALSE),FALSE)</f>
        <v>2.4632949163094522</v>
      </c>
      <c r="AI804" s="19">
        <f>$I804*AI$19^0.5/VLOOKUP($O804,AProperties!$AY$8:$BG$1007,VLOOKUP(Span,Data!$N$4:$Y$11,Data!$Y$1,FALSE),FALSE)</f>
        <v>2.6333730341177022</v>
      </c>
      <c r="AJ804" s="19">
        <f>$I804*AJ$19^0.5/VLOOKUP($O804,AProperties!$AY$8:$BG$1007,VLOOKUP(Span,Data!$N$4:$Y$11,Data!$Y$1,FALSE),FALSE)</f>
        <v>2.7931138947276315</v>
      </c>
      <c r="AK804" s="19">
        <f>$I804*AK$19^0.5/VLOOKUP($O804,AProperties!$AY$8:$BG$1007,VLOOKUP(Span,Data!$N$4:$Y$11,Data!$Y$1,FALSE),FALSE)</f>
        <v>2.9442005572010275</v>
      </c>
      <c r="AL804" s="47">
        <f t="shared" si="105"/>
        <v>0.78500000000000003</v>
      </c>
    </row>
    <row r="805" spans="1:38" x14ac:dyDescent="0.25">
      <c r="A805" s="15">
        <v>0.78600000000000003</v>
      </c>
      <c r="B805" s="116">
        <f>VLOOKUP($A805,APropertiesDimless!$A$7:$I$1007,VLOOKUP(Span,Data!$N$4:$Y$11,Data!$Y$1,FALSE),FALSE)</f>
        <v>1.1125054995270482</v>
      </c>
      <c r="C805" s="6">
        <f t="shared" si="101"/>
        <v>1.3422527497635242</v>
      </c>
      <c r="D805" s="116">
        <f>VLOOKUP($A805,AProperties!$AE$8:$AM$1007,VLOOKUP(Span,Data!$N$4:$Y$11,Data!$Y$1,FALSE),FALSE)</f>
        <v>0.88382684635914366</v>
      </c>
      <c r="E805" s="116">
        <f t="shared" si="102"/>
        <v>1.9412674019262799</v>
      </c>
      <c r="F805" s="6">
        <f t="shared" si="106"/>
        <v>2.9192024638207617</v>
      </c>
      <c r="G805" s="9"/>
      <c r="H805" s="15">
        <f t="shared" si="103"/>
        <v>0.78600000000000003</v>
      </c>
      <c r="I805" s="6">
        <f>VLOOKUP(H805,AProperties!$AO$8:$AW$1007,VLOOKUP(Span,Data!$N$4:$Y$11,Data!$Y$1,FALSE),FALSE)^(2/3)</f>
        <v>0.43906600574123555</v>
      </c>
      <c r="J805" s="15">
        <f>$I805*(Slope^0.5)/VLOOKUP($H805,AProperties!$AY$8:$BG$1007,VLOOKUP(Span,Data!$N$4:$Y$11,Data!$Y$1,FALSE),FALSE)</f>
        <v>1.6130471105385731</v>
      </c>
      <c r="K805" s="15">
        <f>$J805*VLOOKUP($H805,AProperties!$A$8:$I$1007,VLOOKUP(Span,Data!$N$4:$Y$11,Data!$Y$1,FALSE),FALSE)</f>
        <v>1.3828230419979664</v>
      </c>
      <c r="L805" s="15">
        <f t="shared" si="107"/>
        <v>1.6130471105385731</v>
      </c>
      <c r="M805" s="15">
        <f t="shared" si="108"/>
        <v>0.78600000000000003</v>
      </c>
      <c r="O805" s="28">
        <f t="shared" si="104"/>
        <v>0.78600000000000003</v>
      </c>
      <c r="P805" s="19">
        <f>AA805*VLOOKUP($O805,AProperties!$A$8:$I$1007,VLOOKUP(Span,Data!$N$4:$Y$11,Data!$Y$1,FALSE),FALSE)</f>
        <v>0.56453514290970841</v>
      </c>
      <c r="Q805" s="19">
        <f>AB805*VLOOKUP($O805,AProperties!$A$8:$I$1007,VLOOKUP(Span,Data!$N$4:$Y$11,Data!$Y$1,FALSE),FALSE)</f>
        <v>0.79837325553914307</v>
      </c>
      <c r="R805" s="19">
        <f>AC805*VLOOKUP($O805,AProperties!$A$8:$I$1007,VLOOKUP(Span,Data!$N$4:$Y$11,Data!$Y$1,FALSE),FALSE)</f>
        <v>1.1290702858194168</v>
      </c>
      <c r="S805" s="19">
        <f>AD805*VLOOKUP($O805,AProperties!$A$8:$I$1007,VLOOKUP(Span,Data!$N$4:$Y$11,Data!$Y$1,FALSE),FALSE)</f>
        <v>1.3828230419979664</v>
      </c>
      <c r="T805" s="19">
        <f>AE805*VLOOKUP($O805,AProperties!$A$8:$I$1007,VLOOKUP(Span,Data!$N$4:$Y$11,Data!$Y$1,FALSE),FALSE)</f>
        <v>1.5967465110782861</v>
      </c>
      <c r="U805" s="19">
        <f>AF805*VLOOKUP($O805,AProperties!$A$8:$I$1007,VLOOKUP(Span,Data!$N$4:$Y$11,Data!$Y$1,FALSE),FALSE)</f>
        <v>1.7852168708033345</v>
      </c>
      <c r="V805" s="19">
        <f>AG805*VLOOKUP($O805,AProperties!$A$8:$I$1007,VLOOKUP(Span,Data!$N$4:$Y$11,Data!$Y$1,FALSE),FALSE)</f>
        <v>1.955607100355544</v>
      </c>
      <c r="W805" s="19">
        <f>AH805*VLOOKUP($O805,AProperties!$A$8:$I$1007,VLOOKUP(Span,Data!$N$4:$Y$11,Data!$Y$1,FALSE),FALSE)</f>
        <v>2.1122970875615934</v>
      </c>
      <c r="X805" s="19">
        <f>AI805*VLOOKUP($O805,AProperties!$A$8:$I$1007,VLOOKUP(Span,Data!$N$4:$Y$11,Data!$Y$1,FALSE),FALSE)</f>
        <v>2.2581405716388336</v>
      </c>
      <c r="Y805" s="19">
        <f>AJ805*VLOOKUP($O805,AProperties!$A$8:$I$1007,VLOOKUP(Span,Data!$N$4:$Y$11,Data!$Y$1,FALSE),FALSE)</f>
        <v>2.3951197666174289</v>
      </c>
      <c r="Z805" s="19">
        <f>AK805*VLOOKUP($O805,AProperties!$A$8:$I$1007,VLOOKUP(Span,Data!$N$4:$Y$11,Data!$Y$1,FALSE),FALSE)</f>
        <v>2.5246779104673331</v>
      </c>
      <c r="AA805" s="19">
        <f>$I805*AA$19^0.5/VLOOKUP($O805,AProperties!$AY$8:$BG$1007,VLOOKUP(Span,Data!$N$4:$Y$11,Data!$Y$1,FALSE),FALSE)</f>
        <v>0.65852372531504633</v>
      </c>
      <c r="AB805" s="19">
        <f>$I805*AB$19^0.5/VLOOKUP($O805,AProperties!$AY$8:$BG$1007,VLOOKUP(Span,Data!$N$4:$Y$11,Data!$Y$1,FALSE),FALSE)</f>
        <v>0.93129318348499324</v>
      </c>
      <c r="AC805" s="19">
        <f>$I805*AC$19^0.5/VLOOKUP($O805,AProperties!$AY$8:$BG$1007,VLOOKUP(Span,Data!$N$4:$Y$11,Data!$Y$1,FALSE),FALSE)</f>
        <v>1.3170474506300927</v>
      </c>
      <c r="AD805" s="19">
        <f>$I805*AD$19^0.5/VLOOKUP($O805,AProperties!$AY$8:$BG$1007,VLOOKUP(Span,Data!$N$4:$Y$11,Data!$Y$1,FALSE),FALSE)</f>
        <v>1.6130471105385731</v>
      </c>
      <c r="AE805" s="19">
        <f>$I805*AE$19^0.5/VLOOKUP($O805,AProperties!$AY$8:$BG$1007,VLOOKUP(Span,Data!$N$4:$Y$11,Data!$Y$1,FALSE),FALSE)</f>
        <v>1.8625863669699865</v>
      </c>
      <c r="AF805" s="19">
        <f>$I805*AF$19^0.5/VLOOKUP($O805,AProperties!$AY$8:$BG$1007,VLOOKUP(Span,Data!$N$4:$Y$11,Data!$Y$1,FALSE),FALSE)</f>
        <v>2.0824348652546294</v>
      </c>
      <c r="AG805" s="19">
        <f>$I805*AG$19^0.5/VLOOKUP($O805,AProperties!$AY$8:$BG$1007,VLOOKUP(Span,Data!$N$4:$Y$11,Data!$Y$1,FALSE),FALSE)</f>
        <v>2.2811931004703832</v>
      </c>
      <c r="AH805" s="19">
        <f>$I805*AH$19^0.5/VLOOKUP($O805,AProperties!$AY$8:$BG$1007,VLOOKUP(Span,Data!$N$4:$Y$11,Data!$Y$1,FALSE),FALSE)</f>
        <v>2.4639701611909373</v>
      </c>
      <c r="AI805" s="19">
        <f>$I805*AI$19^0.5/VLOOKUP($O805,AProperties!$AY$8:$BG$1007,VLOOKUP(Span,Data!$N$4:$Y$11,Data!$Y$1,FALSE),FALSE)</f>
        <v>2.6340949012601853</v>
      </c>
      <c r="AJ805" s="19">
        <f>$I805*AJ$19^0.5/VLOOKUP($O805,AProperties!$AY$8:$BG$1007,VLOOKUP(Span,Data!$N$4:$Y$11,Data!$Y$1,FALSE),FALSE)</f>
        <v>2.7938795504549794</v>
      </c>
      <c r="AK805" s="19">
        <f>$I805*AK$19^0.5/VLOOKUP($O805,AProperties!$AY$8:$BG$1007,VLOOKUP(Span,Data!$N$4:$Y$11,Data!$Y$1,FALSE),FALSE)</f>
        <v>2.9450076292016858</v>
      </c>
      <c r="AL805" s="47">
        <f t="shared" si="105"/>
        <v>0.78600000000000003</v>
      </c>
    </row>
    <row r="806" spans="1:38" x14ac:dyDescent="0.25">
      <c r="A806" s="15">
        <v>0.78700000000000003</v>
      </c>
      <c r="B806" s="116">
        <f>VLOOKUP($A806,APropertiesDimless!$A$7:$I$1007,VLOOKUP(Span,Data!$N$4:$Y$11,Data!$Y$1,FALSE),FALSE)</f>
        <v>1.1157838492946195</v>
      </c>
      <c r="C806" s="6">
        <f t="shared" si="101"/>
        <v>1.3448919246473099</v>
      </c>
      <c r="D806" s="116">
        <f>VLOOKUP($A806,AProperties!$AE$8:$AM$1007,VLOOKUP(Span,Data!$N$4:$Y$11,Data!$Y$1,FALSE),FALSE)</f>
        <v>0.88462048252509284</v>
      </c>
      <c r="E806" s="116">
        <f t="shared" si="102"/>
        <v>1.9478505450327661</v>
      </c>
      <c r="F806" s="6">
        <f t="shared" si="106"/>
        <v>2.9261256470344548</v>
      </c>
      <c r="G806" s="9"/>
      <c r="H806" s="15">
        <f t="shared" si="103"/>
        <v>0.78700000000000003</v>
      </c>
      <c r="I806" s="6">
        <f>VLOOKUP(H806,AProperties!$AO$8:$AW$1007,VLOOKUP(Span,Data!$N$4:$Y$11,Data!$Y$1,FALSE),FALSE)^(2/3)</f>
        <v>0.43907698437308612</v>
      </c>
      <c r="J806" s="15">
        <f>$I806*(Slope^0.5)/VLOOKUP($H806,AProperties!$AY$8:$BG$1007,VLOOKUP(Span,Data!$N$4:$Y$11,Data!$Y$1,FALSE),FALSE)</f>
        <v>1.6134856255943268</v>
      </c>
      <c r="K806" s="15">
        <f>$J806*VLOOKUP($H806,AProperties!$A$8:$I$1007,VLOOKUP(Span,Data!$N$4:$Y$11,Data!$Y$1,FALSE),FALSE)</f>
        <v>1.3844410190092831</v>
      </c>
      <c r="L806" s="15">
        <f t="shared" si="107"/>
        <v>1.6134856255943268</v>
      </c>
      <c r="M806" s="15">
        <f t="shared" si="108"/>
        <v>0.78700000000000003</v>
      </c>
      <c r="O806" s="28">
        <f t="shared" si="104"/>
        <v>0.78700000000000003</v>
      </c>
      <c r="P806" s="19">
        <f>AA806*VLOOKUP($O806,AProperties!$A$8:$I$1007,VLOOKUP(Span,Data!$N$4:$Y$11,Data!$Y$1,FALSE),FALSE)</f>
        <v>0.56519567925858827</v>
      </c>
      <c r="Q806" s="19">
        <f>AB806*VLOOKUP($O806,AProperties!$A$8:$I$1007,VLOOKUP(Span,Data!$N$4:$Y$11,Data!$Y$1,FALSE),FALSE)</f>
        <v>0.79930739500216952</v>
      </c>
      <c r="R806" s="19">
        <f>AC806*VLOOKUP($O806,AProperties!$A$8:$I$1007,VLOOKUP(Span,Data!$N$4:$Y$11,Data!$Y$1,FALSE),FALSE)</f>
        <v>1.1303913585171765</v>
      </c>
      <c r="S806" s="19">
        <f>AD806*VLOOKUP($O806,AProperties!$A$8:$I$1007,VLOOKUP(Span,Data!$N$4:$Y$11,Data!$Y$1,FALSE),FALSE)</f>
        <v>1.3844410190092831</v>
      </c>
      <c r="T806" s="19">
        <f>AE806*VLOOKUP($O806,AProperties!$A$8:$I$1007,VLOOKUP(Span,Data!$N$4:$Y$11,Data!$Y$1,FALSE),FALSE)</f>
        <v>1.598614790004339</v>
      </c>
      <c r="U806" s="19">
        <f>AF806*VLOOKUP($O806,AProperties!$A$8:$I$1007,VLOOKUP(Span,Data!$N$4:$Y$11,Data!$Y$1,FALSE),FALSE)</f>
        <v>1.7873056701431262</v>
      </c>
      <c r="V806" s="19">
        <f>AG806*VLOOKUP($O806,AProperties!$A$8:$I$1007,VLOOKUP(Span,Data!$N$4:$Y$11,Data!$Y$1,FALSE),FALSE)</f>
        <v>1.9578952653885562</v>
      </c>
      <c r="W806" s="19">
        <f>AH806*VLOOKUP($O806,AProperties!$A$8:$I$1007,VLOOKUP(Span,Data!$N$4:$Y$11,Data!$Y$1,FALSE),FALSE)</f>
        <v>2.1147685882706129</v>
      </c>
      <c r="X806" s="19">
        <f>AI806*VLOOKUP($O806,AProperties!$A$8:$I$1007,VLOOKUP(Span,Data!$N$4:$Y$11,Data!$Y$1,FALSE),FALSE)</f>
        <v>2.2607827170343531</v>
      </c>
      <c r="Y806" s="19">
        <f>AJ806*VLOOKUP($O806,AProperties!$A$8:$I$1007,VLOOKUP(Span,Data!$N$4:$Y$11,Data!$Y$1,FALSE),FALSE)</f>
        <v>2.3979221850065082</v>
      </c>
      <c r="Z806" s="19">
        <f>AK806*VLOOKUP($O806,AProperties!$A$8:$I$1007,VLOOKUP(Span,Data!$N$4:$Y$11,Data!$Y$1,FALSE),FALSE)</f>
        <v>2.5276319188227432</v>
      </c>
      <c r="AA806" s="19">
        <f>$I806*AA$19^0.5/VLOOKUP($O806,AProperties!$AY$8:$BG$1007,VLOOKUP(Span,Data!$N$4:$Y$11,Data!$Y$1,FALSE),FALSE)</f>
        <v>0.65870274833690046</v>
      </c>
      <c r="AB806" s="19">
        <f>$I806*AB$19^0.5/VLOOKUP($O806,AProperties!$AY$8:$BG$1007,VLOOKUP(Span,Data!$N$4:$Y$11,Data!$Y$1,FALSE),FALSE)</f>
        <v>0.93154636027047644</v>
      </c>
      <c r="AC806" s="19">
        <f>$I806*AC$19^0.5/VLOOKUP($O806,AProperties!$AY$8:$BG$1007,VLOOKUP(Span,Data!$N$4:$Y$11,Data!$Y$1,FALSE),FALSE)</f>
        <v>1.3174054966738009</v>
      </c>
      <c r="AD806" s="19">
        <f>$I806*AD$19^0.5/VLOOKUP($O806,AProperties!$AY$8:$BG$1007,VLOOKUP(Span,Data!$N$4:$Y$11,Data!$Y$1,FALSE),FALSE)</f>
        <v>1.6134856255943268</v>
      </c>
      <c r="AE806" s="19">
        <f>$I806*AE$19^0.5/VLOOKUP($O806,AProperties!$AY$8:$BG$1007,VLOOKUP(Span,Data!$N$4:$Y$11,Data!$Y$1,FALSE),FALSE)</f>
        <v>1.8630927205409529</v>
      </c>
      <c r="AF806" s="19">
        <f>$I806*AF$19^0.5/VLOOKUP($O806,AProperties!$AY$8:$BG$1007,VLOOKUP(Span,Data!$N$4:$Y$11,Data!$Y$1,FALSE),FALSE)</f>
        <v>2.0830009857572942</v>
      </c>
      <c r="AG806" s="19">
        <f>$I806*AG$19^0.5/VLOOKUP($O806,AProperties!$AY$8:$BG$1007,VLOOKUP(Span,Data!$N$4:$Y$11,Data!$Y$1,FALSE),FALSE)</f>
        <v>2.2818132544095349</v>
      </c>
      <c r="AH806" s="19">
        <f>$I806*AH$19^0.5/VLOOKUP($O806,AProperties!$AY$8:$BG$1007,VLOOKUP(Span,Data!$N$4:$Y$11,Data!$Y$1,FALSE),FALSE)</f>
        <v>2.4646400040030607</v>
      </c>
      <c r="AI806" s="19">
        <f>$I806*AI$19^0.5/VLOOKUP($O806,AProperties!$AY$8:$BG$1007,VLOOKUP(Span,Data!$N$4:$Y$11,Data!$Y$1,FALSE),FALSE)</f>
        <v>2.6348109933476018</v>
      </c>
      <c r="AJ806" s="19">
        <f>$I806*AJ$19^0.5/VLOOKUP($O806,AProperties!$AY$8:$BG$1007,VLOOKUP(Span,Data!$N$4:$Y$11,Data!$Y$1,FALSE),FALSE)</f>
        <v>2.7946390808114288</v>
      </c>
      <c r="AK806" s="19">
        <f>$I806*AK$19^0.5/VLOOKUP($O806,AProperties!$AY$8:$BG$1007,VLOOKUP(Span,Data!$N$4:$Y$11,Data!$Y$1,FALSE),FALSE)</f>
        <v>2.9458082444944922</v>
      </c>
      <c r="AL806" s="47">
        <f t="shared" si="105"/>
        <v>0.78700000000000003</v>
      </c>
    </row>
    <row r="807" spans="1:38" x14ac:dyDescent="0.25">
      <c r="A807" s="15">
        <v>0.78800000000000003</v>
      </c>
      <c r="B807" s="116">
        <f>VLOOKUP($A807,APropertiesDimless!$A$7:$I$1007,VLOOKUP(Span,Data!$N$4:$Y$11,Data!$Y$1,FALSE),FALSE)</f>
        <v>1.1190814348014699</v>
      </c>
      <c r="C807" s="6">
        <f t="shared" si="101"/>
        <v>1.347540717400735</v>
      </c>
      <c r="D807" s="116">
        <f>VLOOKUP($A807,AProperties!$AE$8:$AM$1007,VLOOKUP(Span,Data!$N$4:$Y$11,Data!$Y$1,FALSE),FALSE)</f>
        <v>0.8854124929915772</v>
      </c>
      <c r="E807" s="116">
        <f t="shared" si="102"/>
        <v>1.9544695325694696</v>
      </c>
      <c r="F807" s="6">
        <f t="shared" si="106"/>
        <v>2.9330700510965846</v>
      </c>
      <c r="G807" s="9"/>
      <c r="H807" s="15">
        <f t="shared" si="103"/>
        <v>0.78800000000000003</v>
      </c>
      <c r="I807" s="6">
        <f>VLOOKUP(H807,AProperties!$AO$8:$AW$1007,VLOOKUP(Span,Data!$N$4:$Y$11,Data!$Y$1,FALSE),FALSE)^(2/3)</f>
        <v>0.43908689044209587</v>
      </c>
      <c r="J807" s="15">
        <f>$I807*(Slope^0.5)/VLOOKUP($H807,AProperties!$AY$8:$BG$1007,VLOOKUP(Span,Data!$N$4:$Y$11,Data!$Y$1,FALSE),FALSE)</f>
        <v>1.6139205946149682</v>
      </c>
      <c r="K807" s="15">
        <f>$J807*VLOOKUP($H807,AProperties!$A$8:$I$1007,VLOOKUP(Span,Data!$N$4:$Y$11,Data!$Y$1,FALSE),FALSE)</f>
        <v>1.3860540808457096</v>
      </c>
      <c r="L807" s="15">
        <f t="shared" si="107"/>
        <v>1.6139205946149682</v>
      </c>
      <c r="M807" s="15">
        <f t="shared" si="108"/>
        <v>0.78800000000000003</v>
      </c>
      <c r="O807" s="28">
        <f t="shared" si="104"/>
        <v>0.78800000000000003</v>
      </c>
      <c r="P807" s="19">
        <f>AA807*VLOOKUP($O807,AProperties!$A$8:$I$1007,VLOOKUP(Span,Data!$N$4:$Y$11,Data!$Y$1,FALSE),FALSE)</f>
        <v>0.56585420899572192</v>
      </c>
      <c r="Q807" s="19">
        <f>AB807*VLOOKUP($O807,AProperties!$A$8:$I$1007,VLOOKUP(Span,Data!$N$4:$Y$11,Data!$Y$1,FALSE),FALSE)</f>
        <v>0.8002386966876498</v>
      </c>
      <c r="R807" s="19">
        <f>AC807*VLOOKUP($O807,AProperties!$A$8:$I$1007,VLOOKUP(Span,Data!$N$4:$Y$11,Data!$Y$1,FALSE),FALSE)</f>
        <v>1.1317084179914438</v>
      </c>
      <c r="S807" s="19">
        <f>AD807*VLOOKUP($O807,AProperties!$A$8:$I$1007,VLOOKUP(Span,Data!$N$4:$Y$11,Data!$Y$1,FALSE),FALSE)</f>
        <v>1.3860540808457096</v>
      </c>
      <c r="T807" s="19">
        <f>AE807*VLOOKUP($O807,AProperties!$A$8:$I$1007,VLOOKUP(Span,Data!$N$4:$Y$11,Data!$Y$1,FALSE),FALSE)</f>
        <v>1.6004773933752996</v>
      </c>
      <c r="U807" s="19">
        <f>AF807*VLOOKUP($O807,AProperties!$A$8:$I$1007,VLOOKUP(Span,Data!$N$4:$Y$11,Data!$Y$1,FALSE),FALSE)</f>
        <v>1.7893881240194207</v>
      </c>
      <c r="V807" s="19">
        <f>AG807*VLOOKUP($O807,AProperties!$A$8:$I$1007,VLOOKUP(Span,Data!$N$4:$Y$11,Data!$Y$1,FALSE),FALSE)</f>
        <v>1.9601764793145771</v>
      </c>
      <c r="W807" s="19">
        <f>AH807*VLOOKUP($O807,AProperties!$A$8:$I$1007,VLOOKUP(Span,Data!$N$4:$Y$11,Data!$Y$1,FALSE),FALSE)</f>
        <v>2.1172325809259691</v>
      </c>
      <c r="X807" s="19">
        <f>AI807*VLOOKUP($O807,AProperties!$A$8:$I$1007,VLOOKUP(Span,Data!$N$4:$Y$11,Data!$Y$1,FALSE),FALSE)</f>
        <v>2.2634168359828877</v>
      </c>
      <c r="Y807" s="19">
        <f>AJ807*VLOOKUP($O807,AProperties!$A$8:$I$1007,VLOOKUP(Span,Data!$N$4:$Y$11,Data!$Y$1,FALSE),FALSE)</f>
        <v>2.4007160900629492</v>
      </c>
      <c r="Z807" s="19">
        <f>AK807*VLOOKUP($O807,AProperties!$A$8:$I$1007,VLOOKUP(Span,Data!$N$4:$Y$11,Data!$Y$1,FALSE),FALSE)</f>
        <v>2.530576953337615</v>
      </c>
      <c r="AA807" s="19">
        <f>$I807*AA$19^0.5/VLOOKUP($O807,AProperties!$AY$8:$BG$1007,VLOOKUP(Span,Data!$N$4:$Y$11,Data!$Y$1,FALSE),FALSE)</f>
        <v>0.65888032369598204</v>
      </c>
      <c r="AB807" s="19">
        <f>$I807*AB$19^0.5/VLOOKUP($O807,AProperties!$AY$8:$BG$1007,VLOOKUP(Span,Data!$N$4:$Y$11,Data!$Y$1,FALSE),FALSE)</f>
        <v>0.93179748975163279</v>
      </c>
      <c r="AC807" s="19">
        <f>$I807*AC$19^0.5/VLOOKUP($O807,AProperties!$AY$8:$BG$1007,VLOOKUP(Span,Data!$N$4:$Y$11,Data!$Y$1,FALSE),FALSE)</f>
        <v>1.3177606473919641</v>
      </c>
      <c r="AD807" s="19">
        <f>$I807*AD$19^0.5/VLOOKUP($O807,AProperties!$AY$8:$BG$1007,VLOOKUP(Span,Data!$N$4:$Y$11,Data!$Y$1,FALSE),FALSE)</f>
        <v>1.6139205946149682</v>
      </c>
      <c r="AE807" s="19">
        <f>$I807*AE$19^0.5/VLOOKUP($O807,AProperties!$AY$8:$BG$1007,VLOOKUP(Span,Data!$N$4:$Y$11,Data!$Y$1,FALSE),FALSE)</f>
        <v>1.8635949795032656</v>
      </c>
      <c r="AF807" s="19">
        <f>$I807*AF$19^0.5/VLOOKUP($O807,AProperties!$AY$8:$BG$1007,VLOOKUP(Span,Data!$N$4:$Y$11,Data!$Y$1,FALSE),FALSE)</f>
        <v>2.0835625283483146</v>
      </c>
      <c r="AG807" s="19">
        <f>$I807*AG$19^0.5/VLOOKUP($O807,AProperties!$AY$8:$BG$1007,VLOOKUP(Span,Data!$N$4:$Y$11,Data!$Y$1,FALSE),FALSE)</f>
        <v>2.2824283934977383</v>
      </c>
      <c r="AH807" s="19">
        <f>$I807*AH$19^0.5/VLOOKUP($O807,AProperties!$AY$8:$BG$1007,VLOOKUP(Span,Data!$N$4:$Y$11,Data!$Y$1,FALSE),FALSE)</f>
        <v>2.4653044301570772</v>
      </c>
      <c r="AI807" s="19">
        <f>$I807*AI$19^0.5/VLOOKUP($O807,AProperties!$AY$8:$BG$1007,VLOOKUP(Span,Data!$N$4:$Y$11,Data!$Y$1,FALSE),FALSE)</f>
        <v>2.6355212947839282</v>
      </c>
      <c r="AJ807" s="19">
        <f>$I807*AJ$19^0.5/VLOOKUP($O807,AProperties!$AY$8:$BG$1007,VLOOKUP(Span,Data!$N$4:$Y$11,Data!$Y$1,FALSE),FALSE)</f>
        <v>2.7953924692548981</v>
      </c>
      <c r="AK807" s="19">
        <f>$I807*AK$19^0.5/VLOOKUP($O807,AProperties!$AY$8:$BG$1007,VLOOKUP(Span,Data!$N$4:$Y$11,Data!$Y$1,FALSE),FALSE)</f>
        <v>2.9466023856425632</v>
      </c>
      <c r="AL807" s="47">
        <f t="shared" si="105"/>
        <v>0.78800000000000003</v>
      </c>
    </row>
    <row r="808" spans="1:38" x14ac:dyDescent="0.25">
      <c r="A808" s="15">
        <v>0.78900000000000003</v>
      </c>
      <c r="B808" s="116">
        <f>VLOOKUP($A808,APropertiesDimless!$A$7:$I$1007,VLOOKUP(Span,Data!$N$4:$Y$11,Data!$Y$1,FALSE),FALSE)</f>
        <v>1.1223984862490963</v>
      </c>
      <c r="C808" s="6">
        <f t="shared" si="101"/>
        <v>1.3501992431245482</v>
      </c>
      <c r="D808" s="116">
        <f>VLOOKUP($A808,AProperties!$AE$8:$AM$1007,VLOOKUP(Span,Data!$N$4:$Y$11,Data!$Y$1,FALSE),FALSE)</f>
        <v>0.88620287219766858</v>
      </c>
      <c r="E808" s="116">
        <f t="shared" si="102"/>
        <v>1.9611247249484254</v>
      </c>
      <c r="F808" s="6">
        <f t="shared" si="106"/>
        <v>2.9400359024242575</v>
      </c>
      <c r="G808" s="9"/>
      <c r="H808" s="15">
        <f t="shared" si="103"/>
        <v>0.78900000000000003</v>
      </c>
      <c r="I808" s="6">
        <f>VLOOKUP(H808,AProperties!$AO$8:$AW$1007,VLOOKUP(Span,Data!$N$4:$Y$11,Data!$Y$1,FALSE),FALSE)^(2/3)</f>
        <v>0.43909572096593941</v>
      </c>
      <c r="J808" s="15">
        <f>$I808*(Slope^0.5)/VLOOKUP($H808,AProperties!$AY$8:$BG$1007,VLOOKUP(Span,Data!$N$4:$Y$11,Data!$Y$1,FALSE),FALSE)</f>
        <v>1.6143520079357334</v>
      </c>
      <c r="K808" s="15">
        <f>$J808*VLOOKUP($H808,AProperties!$A$8:$I$1007,VLOOKUP(Span,Data!$N$4:$Y$11,Data!$Y$1,FALSE),FALSE)</f>
        <v>1.3876622002620196</v>
      </c>
      <c r="L808" s="15">
        <f t="shared" si="107"/>
        <v>1.6143520079357334</v>
      </c>
      <c r="M808" s="15">
        <f t="shared" si="108"/>
        <v>0.78900000000000003</v>
      </c>
      <c r="O808" s="28">
        <f t="shared" si="104"/>
        <v>0.78900000000000003</v>
      </c>
      <c r="P808" s="19">
        <f>AA808*VLOOKUP($O808,AProperties!$A$8:$I$1007,VLOOKUP(Span,Data!$N$4:$Y$11,Data!$Y$1,FALSE),FALSE)</f>
        <v>0.56651072099829225</v>
      </c>
      <c r="Q808" s="19">
        <f>AB808*VLOOKUP($O808,AProperties!$A$8:$I$1007,VLOOKUP(Span,Data!$N$4:$Y$11,Data!$Y$1,FALSE),FALSE)</f>
        <v>0.80116714486554541</v>
      </c>
      <c r="R808" s="19">
        <f>AC808*VLOOKUP($O808,AProperties!$A$8:$I$1007,VLOOKUP(Span,Data!$N$4:$Y$11,Data!$Y$1,FALSE),FALSE)</f>
        <v>1.1330214419965845</v>
      </c>
      <c r="S808" s="19">
        <f>AD808*VLOOKUP($O808,AProperties!$A$8:$I$1007,VLOOKUP(Span,Data!$N$4:$Y$11,Data!$Y$1,FALSE),FALSE)</f>
        <v>1.3876622002620196</v>
      </c>
      <c r="T808" s="19">
        <f>AE808*VLOOKUP($O808,AProperties!$A$8:$I$1007,VLOOKUP(Span,Data!$N$4:$Y$11,Data!$Y$1,FALSE),FALSE)</f>
        <v>1.6023342897310908</v>
      </c>
      <c r="U808" s="19">
        <f>AF808*VLOOKUP($O808,AProperties!$A$8:$I$1007,VLOOKUP(Span,Data!$N$4:$Y$11,Data!$Y$1,FALSE),FALSE)</f>
        <v>1.791464197258781</v>
      </c>
      <c r="V808" s="19">
        <f>AG808*VLOOKUP($O808,AProperties!$A$8:$I$1007,VLOOKUP(Span,Data!$N$4:$Y$11,Data!$Y$1,FALSE),FALSE)</f>
        <v>1.9624507036030383</v>
      </c>
      <c r="W808" s="19">
        <f>AH808*VLOOKUP($O808,AProperties!$A$8:$I$1007,VLOOKUP(Span,Data!$N$4:$Y$11,Data!$Y$1,FALSE),FALSE)</f>
        <v>2.1196890239098916</v>
      </c>
      <c r="X808" s="19">
        <f>AI808*VLOOKUP($O808,AProperties!$A$8:$I$1007,VLOOKUP(Span,Data!$N$4:$Y$11,Data!$Y$1,FALSE),FALSE)</f>
        <v>2.266042883993169</v>
      </c>
      <c r="Y808" s="19">
        <f>AJ808*VLOOKUP($O808,AProperties!$A$8:$I$1007,VLOOKUP(Span,Data!$N$4:$Y$11,Data!$Y$1,FALSE),FALSE)</f>
        <v>2.4035014345966363</v>
      </c>
      <c r="Z808" s="19">
        <f>AK808*VLOOKUP($O808,AProperties!$A$8:$I$1007,VLOOKUP(Span,Data!$N$4:$Y$11,Data!$Y$1,FALSE),FALSE)</f>
        <v>2.5335129642691983</v>
      </c>
      <c r="AA808" s="19">
        <f>$I808*AA$19^0.5/VLOOKUP($O808,AProperties!$AY$8:$BG$1007,VLOOKUP(Span,Data!$N$4:$Y$11,Data!$Y$1,FALSE),FALSE)</f>
        <v>0.6590564474466678</v>
      </c>
      <c r="AB808" s="19">
        <f>$I808*AB$19^0.5/VLOOKUP($O808,AProperties!$AY$8:$BG$1007,VLOOKUP(Span,Data!$N$4:$Y$11,Data!$Y$1,FALSE),FALSE)</f>
        <v>0.93204656634850858</v>
      </c>
      <c r="AC808" s="19">
        <f>$I808*AC$19^0.5/VLOOKUP($O808,AProperties!$AY$8:$BG$1007,VLOOKUP(Span,Data!$N$4:$Y$11,Data!$Y$1,FALSE),FALSE)</f>
        <v>1.3181128948933356</v>
      </c>
      <c r="AD808" s="19">
        <f>$I808*AD$19^0.5/VLOOKUP($O808,AProperties!$AY$8:$BG$1007,VLOOKUP(Span,Data!$N$4:$Y$11,Data!$Y$1,FALSE),FALSE)</f>
        <v>1.6143520079357334</v>
      </c>
      <c r="AE808" s="19">
        <f>$I808*AE$19^0.5/VLOOKUP($O808,AProperties!$AY$8:$BG$1007,VLOOKUP(Span,Data!$N$4:$Y$11,Data!$Y$1,FALSE),FALSE)</f>
        <v>1.8640931326970172</v>
      </c>
      <c r="AF808" s="19">
        <f>$I808*AF$19^0.5/VLOOKUP($O808,AProperties!$AY$8:$BG$1007,VLOOKUP(Span,Data!$N$4:$Y$11,Data!$Y$1,FALSE),FALSE)</f>
        <v>2.084119480550533</v>
      </c>
      <c r="AG808" s="19">
        <f>$I808*AG$19^0.5/VLOOKUP($O808,AProperties!$AY$8:$BG$1007,VLOOKUP(Span,Data!$N$4:$Y$11,Data!$Y$1,FALSE),FALSE)</f>
        <v>2.283038504066953</v>
      </c>
      <c r="AH808" s="19">
        <f>$I808*AH$19^0.5/VLOOKUP($O808,AProperties!$AY$8:$BG$1007,VLOOKUP(Span,Data!$N$4:$Y$11,Data!$Y$1,FALSE),FALSE)</f>
        <v>2.4659634248898166</v>
      </c>
      <c r="AI808" s="19">
        <f>$I808*AI$19^0.5/VLOOKUP($O808,AProperties!$AY$8:$BG$1007,VLOOKUP(Span,Data!$N$4:$Y$11,Data!$Y$1,FALSE),FALSE)</f>
        <v>2.6362257897866712</v>
      </c>
      <c r="AJ808" s="19">
        <f>$I808*AJ$19^0.5/VLOOKUP($O808,AProperties!$AY$8:$BG$1007,VLOOKUP(Span,Data!$N$4:$Y$11,Data!$Y$1,FALSE),FALSE)</f>
        <v>2.7961396990455256</v>
      </c>
      <c r="AK808" s="19">
        <f>$I808*AK$19^0.5/VLOOKUP($O808,AProperties!$AY$8:$BG$1007,VLOOKUP(Span,Data!$N$4:$Y$11,Data!$Y$1,FALSE),FALSE)</f>
        <v>2.947390035000534</v>
      </c>
      <c r="AL808" s="47">
        <f t="shared" si="105"/>
        <v>0.78900000000000003</v>
      </c>
    </row>
    <row r="809" spans="1:38" x14ac:dyDescent="0.25">
      <c r="A809" s="15">
        <v>0.79</v>
      </c>
      <c r="B809" s="116">
        <f>VLOOKUP($A809,APropertiesDimless!$A$7:$I$1007,VLOOKUP(Span,Data!$N$4:$Y$11,Data!$Y$1,FALSE),FALSE)</f>
        <v>1.1257352376795304</v>
      </c>
      <c r="C809" s="6">
        <f t="shared" si="101"/>
        <v>1.3528676188397653</v>
      </c>
      <c r="D809" s="116">
        <f>VLOOKUP($A809,AProperties!$AE$8:$AM$1007,VLOOKUP(Span,Data!$N$4:$Y$11,Data!$Y$1,FALSE),FALSE)</f>
        <v>0.88699161454793651</v>
      </c>
      <c r="E809" s="116">
        <f t="shared" si="102"/>
        <v>1.9678164886391405</v>
      </c>
      <c r="F809" s="6">
        <f t="shared" si="106"/>
        <v>2.9470234311465897</v>
      </c>
      <c r="G809" s="9"/>
      <c r="H809" s="15">
        <f t="shared" si="103"/>
        <v>0.79</v>
      </c>
      <c r="I809" s="6">
        <f>VLOOKUP(H809,AProperties!$AO$8:$AW$1007,VLOOKUP(Span,Data!$N$4:$Y$11,Data!$Y$1,FALSE),FALSE)^(2/3)</f>
        <v>0.43910347292222718</v>
      </c>
      <c r="J809" s="15">
        <f>$I809*(Slope^0.5)/VLOOKUP($H809,AProperties!$AY$8:$BG$1007,VLOOKUP(Span,Data!$N$4:$Y$11,Data!$Y$1,FALSE),FALSE)</f>
        <v>1.6147798557760251</v>
      </c>
      <c r="K809" s="15">
        <f>$J809*VLOOKUP($H809,AProperties!$A$8:$I$1007,VLOOKUP(Span,Data!$N$4:$Y$11,Data!$Y$1,FALSE),FALSE)</f>
        <v>1.3892653498540326</v>
      </c>
      <c r="L809" s="15">
        <f t="shared" si="107"/>
        <v>1.6147798557760251</v>
      </c>
      <c r="M809" s="15">
        <f t="shared" si="108"/>
        <v>0.79</v>
      </c>
      <c r="O809" s="28">
        <f t="shared" si="104"/>
        <v>0.79</v>
      </c>
      <c r="P809" s="19">
        <f>AA809*VLOOKUP($O809,AProperties!$A$8:$I$1007,VLOOKUP(Span,Data!$N$4:$Y$11,Data!$Y$1,FALSE),FALSE)</f>
        <v>0.56716520407858928</v>
      </c>
      <c r="Q809" s="19">
        <f>AB809*VLOOKUP($O809,AProperties!$A$8:$I$1007,VLOOKUP(Span,Data!$N$4:$Y$11,Data!$Y$1,FALSE),FALSE)</f>
        <v>0.80209272371404539</v>
      </c>
      <c r="R809" s="19">
        <f>AC809*VLOOKUP($O809,AProperties!$A$8:$I$1007,VLOOKUP(Span,Data!$N$4:$Y$11,Data!$Y$1,FALSE),FALSE)</f>
        <v>1.1343304081571786</v>
      </c>
      <c r="S809" s="19">
        <f>AD809*VLOOKUP($O809,AProperties!$A$8:$I$1007,VLOOKUP(Span,Data!$N$4:$Y$11,Data!$Y$1,FALSE),FALSE)</f>
        <v>1.3892653498540326</v>
      </c>
      <c r="T809" s="19">
        <f>AE809*VLOOKUP($O809,AProperties!$A$8:$I$1007,VLOOKUP(Span,Data!$N$4:$Y$11,Data!$Y$1,FALSE),FALSE)</f>
        <v>1.6041854474280908</v>
      </c>
      <c r="U809" s="19">
        <f>AF809*VLOOKUP($O809,AProperties!$A$8:$I$1007,VLOOKUP(Span,Data!$N$4:$Y$11,Data!$Y$1,FALSE),FALSE)</f>
        <v>1.7935338544825628</v>
      </c>
      <c r="V809" s="19">
        <f>AG809*VLOOKUP($O809,AProperties!$A$8:$I$1007,VLOOKUP(Span,Data!$N$4:$Y$11,Data!$Y$1,FALSE),FALSE)</f>
        <v>1.9647178994985757</v>
      </c>
      <c r="W809" s="19">
        <f>AH809*VLOOKUP($O809,AProperties!$A$8:$I$1007,VLOOKUP(Span,Data!$N$4:$Y$11,Data!$Y$1,FALSE),FALSE)</f>
        <v>2.1221378753618039</v>
      </c>
      <c r="X809" s="19">
        <f>AI809*VLOOKUP($O809,AProperties!$A$8:$I$1007,VLOOKUP(Span,Data!$N$4:$Y$11,Data!$Y$1,FALSE),FALSE)</f>
        <v>2.2686608163143571</v>
      </c>
      <c r="Y809" s="19">
        <f>AJ809*VLOOKUP($O809,AProperties!$A$8:$I$1007,VLOOKUP(Span,Data!$N$4:$Y$11,Data!$Y$1,FALSE),FALSE)</f>
        <v>2.4062781711421359</v>
      </c>
      <c r="Z809" s="19">
        <f>AK809*VLOOKUP($O809,AProperties!$A$8:$I$1007,VLOOKUP(Span,Data!$N$4:$Y$11,Data!$Y$1,FALSE),FALSE)</f>
        <v>2.5364399015845334</v>
      </c>
      <c r="AA809" s="19">
        <f>$I809*AA$19^0.5/VLOOKUP($O809,AProperties!$AY$8:$BG$1007,VLOOKUP(Span,Data!$N$4:$Y$11,Data!$Y$1,FALSE),FALSE)</f>
        <v>0.65923111559604552</v>
      </c>
      <c r="AB809" s="19">
        <f>$I809*AB$19^0.5/VLOOKUP($O809,AProperties!$AY$8:$BG$1007,VLOOKUP(Span,Data!$N$4:$Y$11,Data!$Y$1,FALSE),FALSE)</f>
        <v>0.93229358441427335</v>
      </c>
      <c r="AC809" s="19">
        <f>$I809*AC$19^0.5/VLOOKUP($O809,AProperties!$AY$8:$BG$1007,VLOOKUP(Span,Data!$N$4:$Y$11,Data!$Y$1,FALSE),FALSE)</f>
        <v>1.318462231192091</v>
      </c>
      <c r="AD809" s="19">
        <f>$I809*AD$19^0.5/VLOOKUP($O809,AProperties!$AY$8:$BG$1007,VLOOKUP(Span,Data!$N$4:$Y$11,Data!$Y$1,FALSE),FALSE)</f>
        <v>1.6147798557760251</v>
      </c>
      <c r="AE809" s="19">
        <f>$I809*AE$19^0.5/VLOOKUP($O809,AProperties!$AY$8:$BG$1007,VLOOKUP(Span,Data!$N$4:$Y$11,Data!$Y$1,FALSE),FALSE)</f>
        <v>1.8645871688285467</v>
      </c>
      <c r="AF809" s="19">
        <f>$I809*AF$19^0.5/VLOOKUP($O809,AProperties!$AY$8:$BG$1007,VLOOKUP(Span,Data!$N$4:$Y$11,Data!$Y$1,FALSE),FALSE)</f>
        <v>2.0846718297372533</v>
      </c>
      <c r="AG809" s="19">
        <f>$I809*AG$19^0.5/VLOOKUP($O809,AProperties!$AY$8:$BG$1007,VLOOKUP(Span,Data!$N$4:$Y$11,Data!$Y$1,FALSE),FALSE)</f>
        <v>2.2836435722853254</v>
      </c>
      <c r="AH809" s="19">
        <f>$I809*AH$19^0.5/VLOOKUP($O809,AProperties!$AY$8:$BG$1007,VLOOKUP(Span,Data!$N$4:$Y$11,Data!$Y$1,FALSE),FALSE)</f>
        <v>2.46661697326117</v>
      </c>
      <c r="AI809" s="19">
        <f>$I809*AI$19^0.5/VLOOKUP($O809,AProperties!$AY$8:$BG$1007,VLOOKUP(Span,Data!$N$4:$Y$11,Data!$Y$1,FALSE),FALSE)</f>
        <v>2.6369244623841821</v>
      </c>
      <c r="AJ809" s="19">
        <f>$I809*AJ$19^0.5/VLOOKUP($O809,AProperties!$AY$8:$BG$1007,VLOOKUP(Span,Data!$N$4:$Y$11,Data!$Y$1,FALSE),FALSE)</f>
        <v>2.7968807532428195</v>
      </c>
      <c r="AK809" s="19">
        <f>$I809*AK$19^0.5/VLOOKUP($O809,AProperties!$AY$8:$BG$1007,VLOOKUP(Span,Data!$N$4:$Y$11,Data!$Y$1,FALSE),FALSE)</f>
        <v>2.9481711747115593</v>
      </c>
      <c r="AL809" s="47">
        <f t="shared" si="105"/>
        <v>0.79</v>
      </c>
    </row>
    <row r="810" spans="1:38" x14ac:dyDescent="0.25">
      <c r="A810" s="15">
        <v>0.79100000000000004</v>
      </c>
      <c r="B810" s="116">
        <f>VLOOKUP($A810,APropertiesDimless!$A$7:$I$1007,VLOOKUP(Span,Data!$N$4:$Y$11,Data!$Y$1,FALSE),FALSE)</f>
        <v>1.129091927058077</v>
      </c>
      <c r="C810" s="6">
        <f t="shared" si="101"/>
        <v>1.3555459635290386</v>
      </c>
      <c r="D810" s="116">
        <f>VLOOKUP($A810,AProperties!$AE$8:$AM$1007,VLOOKUP(Span,Data!$N$4:$Y$11,Data!$Y$1,FALSE),FALSE)</f>
        <v>0.8877787144120417</v>
      </c>
      <c r="E810" s="116">
        <f t="shared" si="102"/>
        <v>1.9745451963002647</v>
      </c>
      <c r="F810" s="6">
        <f t="shared" si="106"/>
        <v>2.9540328711811394</v>
      </c>
      <c r="G810" s="9"/>
      <c r="H810" s="15">
        <f t="shared" si="103"/>
        <v>0.79100000000000004</v>
      </c>
      <c r="I810" s="6">
        <f>VLOOKUP(H810,AProperties!$AO$8:$AW$1007,VLOOKUP(Span,Data!$N$4:$Y$11,Data!$Y$1,FALSE),FALSE)^(2/3)</f>
        <v>0.43911014324791148</v>
      </c>
      <c r="J810" s="15">
        <f>$I810*(Slope^0.5)/VLOOKUP($H810,AProperties!$AY$8:$BG$1007,VLOOKUP(Span,Data!$N$4:$Y$11,Data!$Y$1,FALSE),FALSE)</f>
        <v>1.615204128237725</v>
      </c>
      <c r="K810" s="15">
        <f>$J810*VLOOKUP($H810,AProperties!$A$8:$I$1007,VLOOKUP(Span,Data!$N$4:$Y$11,Data!$Y$1,FALSE),FALSE)</f>
        <v>1.3908635020563556</v>
      </c>
      <c r="L810" s="15">
        <f t="shared" si="107"/>
        <v>1.615204128237725</v>
      </c>
      <c r="M810" s="15">
        <f t="shared" si="108"/>
        <v>0.79100000000000004</v>
      </c>
      <c r="O810" s="28">
        <f t="shared" si="104"/>
        <v>0.79100000000000004</v>
      </c>
      <c r="P810" s="19">
        <f>AA810*VLOOKUP($O810,AProperties!$A$8:$I$1007,VLOOKUP(Span,Data!$N$4:$Y$11,Data!$Y$1,FALSE),FALSE)</f>
        <v>0.56781764698308879</v>
      </c>
      <c r="Q810" s="19">
        <f>AB810*VLOOKUP($O810,AProperties!$A$8:$I$1007,VLOOKUP(Span,Data!$N$4:$Y$11,Data!$Y$1,FALSE),FALSE)</f>
        <v>0.80301541731826254</v>
      </c>
      <c r="R810" s="19">
        <f>AC810*VLOOKUP($O810,AProperties!$A$8:$I$1007,VLOOKUP(Span,Data!$N$4:$Y$11,Data!$Y$1,FALSE),FALSE)</f>
        <v>1.1356352939661776</v>
      </c>
      <c r="S810" s="19">
        <f>AD810*VLOOKUP($O810,AProperties!$A$8:$I$1007,VLOOKUP(Span,Data!$N$4:$Y$11,Data!$Y$1,FALSE),FALSE)</f>
        <v>1.3908635020563556</v>
      </c>
      <c r="T810" s="19">
        <f>AE810*VLOOKUP($O810,AProperties!$A$8:$I$1007,VLOOKUP(Span,Data!$N$4:$Y$11,Data!$Y$1,FALSE),FALSE)</f>
        <v>1.6060308346365251</v>
      </c>
      <c r="U810" s="19">
        <f>AF810*VLOOKUP($O810,AProperties!$A$8:$I$1007,VLOOKUP(Span,Data!$N$4:$Y$11,Data!$Y$1,FALSE),FALSE)</f>
        <v>1.7955970601039966</v>
      </c>
      <c r="V810" s="19">
        <f>AG810*VLOOKUP($O810,AProperties!$A$8:$I$1007,VLOOKUP(Span,Data!$N$4:$Y$11,Data!$Y$1,FALSE),FALSE)</f>
        <v>1.9669780280178375</v>
      </c>
      <c r="W810" s="19">
        <f>AH810*VLOOKUP($O810,AProperties!$A$8:$I$1007,VLOOKUP(Span,Data!$N$4:$Y$11,Data!$Y$1,FALSE),FALSE)</f>
        <v>2.1245790931748725</v>
      </c>
      <c r="X810" s="19">
        <f>AI810*VLOOKUP($O810,AProperties!$A$8:$I$1007,VLOOKUP(Span,Data!$N$4:$Y$11,Data!$Y$1,FALSE),FALSE)</f>
        <v>2.2712705879323551</v>
      </c>
      <c r="Y810" s="19">
        <f>AJ810*VLOOKUP($O810,AProperties!$A$8:$I$1007,VLOOKUP(Span,Data!$N$4:$Y$11,Data!$Y$1,FALSE),FALSE)</f>
        <v>2.4090462519547873</v>
      </c>
      <c r="Z810" s="19">
        <f>AK810*VLOOKUP($O810,AProperties!$A$8:$I$1007,VLOOKUP(Span,Data!$N$4:$Y$11,Data!$Y$1,FALSE),FALSE)</f>
        <v>2.5393577149563296</v>
      </c>
      <c r="AA810" s="19">
        <f>$I810*AA$19^0.5/VLOOKUP($O810,AProperties!$AY$8:$BG$1007,VLOOKUP(Span,Data!$N$4:$Y$11,Data!$Y$1,FALSE),FALSE)</f>
        <v>0.65940432410322536</v>
      </c>
      <c r="AB810" s="19">
        <f>$I810*AB$19^0.5/VLOOKUP($O810,AProperties!$AY$8:$BG$1007,VLOOKUP(Span,Data!$N$4:$Y$11,Data!$Y$1,FALSE),FALSE)</f>
        <v>0.93253853823424537</v>
      </c>
      <c r="AC810" s="19">
        <f>$I810*AC$19^0.5/VLOOKUP($O810,AProperties!$AY$8:$BG$1007,VLOOKUP(Span,Data!$N$4:$Y$11,Data!$Y$1,FALSE),FALSE)</f>
        <v>1.3188086482064507</v>
      </c>
      <c r="AD810" s="19">
        <f>$I810*AD$19^0.5/VLOOKUP($O810,AProperties!$AY$8:$BG$1007,VLOOKUP(Span,Data!$N$4:$Y$11,Data!$Y$1,FALSE),FALSE)</f>
        <v>1.615204128237725</v>
      </c>
      <c r="AE810" s="19">
        <f>$I810*AE$19^0.5/VLOOKUP($O810,AProperties!$AY$8:$BG$1007,VLOOKUP(Span,Data!$N$4:$Y$11,Data!$Y$1,FALSE),FALSE)</f>
        <v>1.8650770764684907</v>
      </c>
      <c r="AF810" s="19">
        <f>$I810*AF$19^0.5/VLOOKUP($O810,AProperties!$AY$8:$BG$1007,VLOOKUP(Span,Data!$N$4:$Y$11,Data!$Y$1,FALSE),FALSE)</f>
        <v>2.085219563130059</v>
      </c>
      <c r="AG810" s="19">
        <f>$I810*AG$19^0.5/VLOOKUP($O810,AProperties!$AY$8:$BG$1007,VLOOKUP(Span,Data!$N$4:$Y$11,Data!$Y$1,FALSE),FALSE)</f>
        <v>2.2842435841548028</v>
      </c>
      <c r="AH810" s="19">
        <f>$I810*AH$19^0.5/VLOOKUP($O810,AProperties!$AY$8:$BG$1007,VLOOKUP(Span,Data!$N$4:$Y$11,Data!$Y$1,FALSE),FALSE)</f>
        <v>2.4672650601515116</v>
      </c>
      <c r="AI810" s="19">
        <f>$I810*AI$19^0.5/VLOOKUP($O810,AProperties!$AY$8:$BG$1007,VLOOKUP(Span,Data!$N$4:$Y$11,Data!$Y$1,FALSE),FALSE)</f>
        <v>2.6376172964129014</v>
      </c>
      <c r="AJ810" s="19">
        <f>$I810*AJ$19^0.5/VLOOKUP($O810,AProperties!$AY$8:$BG$1007,VLOOKUP(Span,Data!$N$4:$Y$11,Data!$Y$1,FALSE),FALSE)</f>
        <v>2.7976156147027358</v>
      </c>
      <c r="AK810" s="19">
        <f>$I810*AK$19^0.5/VLOOKUP($O810,AProperties!$AY$8:$BG$1007,VLOOKUP(Span,Data!$N$4:$Y$11,Data!$Y$1,FALSE),FALSE)</f>
        <v>2.9489457867042299</v>
      </c>
      <c r="AL810" s="47">
        <f t="shared" si="105"/>
        <v>0.79100000000000004</v>
      </c>
    </row>
    <row r="811" spans="1:38" x14ac:dyDescent="0.25">
      <c r="A811" s="15">
        <v>0.79200000000000004</v>
      </c>
      <c r="B811" s="116">
        <f>VLOOKUP($A811,APropertiesDimless!$A$7:$I$1007,VLOOKUP(Span,Data!$N$4:$Y$11,Data!$Y$1,FALSE),FALSE)</f>
        <v>1.1324687963582252</v>
      </c>
      <c r="C811" s="6">
        <f t="shared" si="101"/>
        <v>1.3582343981791127</v>
      </c>
      <c r="D811" s="116">
        <f>VLOOKUP($A811,AProperties!$AE$8:$AM$1007,VLOOKUP(Span,Data!$N$4:$Y$11,Data!$Y$1,FALSE),FALSE)</f>
        <v>0.8885641661243221</v>
      </c>
      <c r="E811" s="116">
        <f t="shared" si="102"/>
        <v>1.9813112269147093</v>
      </c>
      <c r="F811" s="6">
        <f t="shared" si="106"/>
        <v>2.9610644603122482</v>
      </c>
      <c r="G811" s="9"/>
      <c r="H811" s="15">
        <f t="shared" si="103"/>
        <v>0.79200000000000004</v>
      </c>
      <c r="I811" s="6">
        <f>VLOOKUP(H811,AProperties!$AO$8:$AW$1007,VLOOKUP(Span,Data!$N$4:$Y$11,Data!$Y$1,FALSE),FALSE)^(2/3)</f>
        <v>0.43911572883868127</v>
      </c>
      <c r="J811" s="15">
        <f>$I811*(Slope^0.5)/VLOOKUP($H811,AProperties!$AY$8:$BG$1007,VLOOKUP(Span,Data!$N$4:$Y$11,Data!$Y$1,FALSE),FALSE)</f>
        <v>1.6156248153034782</v>
      </c>
      <c r="K811" s="15">
        <f>$J811*VLOOKUP($H811,AProperties!$A$8:$I$1007,VLOOKUP(Span,Data!$N$4:$Y$11,Data!$Y$1,FALSE),FALSE)</f>
        <v>1.3924566291400866</v>
      </c>
      <c r="L811" s="15">
        <f t="shared" si="107"/>
        <v>1.6156248153034782</v>
      </c>
      <c r="M811" s="15">
        <f t="shared" si="108"/>
        <v>0.79200000000000004</v>
      </c>
      <c r="O811" s="28">
        <f t="shared" si="104"/>
        <v>0.79200000000000004</v>
      </c>
      <c r="P811" s="19">
        <f>AA811*VLOOKUP($O811,AProperties!$A$8:$I$1007,VLOOKUP(Span,Data!$N$4:$Y$11,Data!$Y$1,FALSE),FALSE)</f>
        <v>0.56846803839151361</v>
      </c>
      <c r="Q811" s="19">
        <f>AB811*VLOOKUP($O811,AProperties!$A$8:$I$1007,VLOOKUP(Span,Data!$N$4:$Y$11,Data!$Y$1,FALSE),FALSE)</f>
        <v>0.80393520966890797</v>
      </c>
      <c r="R811" s="19">
        <f>AC811*VLOOKUP($O811,AProperties!$A$8:$I$1007,VLOOKUP(Span,Data!$N$4:$Y$11,Data!$Y$1,FALSE),FALSE)</f>
        <v>1.1369360767830272</v>
      </c>
      <c r="S811" s="19">
        <f>AD811*VLOOKUP($O811,AProperties!$A$8:$I$1007,VLOOKUP(Span,Data!$N$4:$Y$11,Data!$Y$1,FALSE),FALSE)</f>
        <v>1.3924566291400866</v>
      </c>
      <c r="T811" s="19">
        <f>AE811*VLOOKUP($O811,AProperties!$A$8:$I$1007,VLOOKUP(Span,Data!$N$4:$Y$11,Data!$Y$1,FALSE),FALSE)</f>
        <v>1.6078704193378159</v>
      </c>
      <c r="U811" s="19">
        <f>AF811*VLOOKUP($O811,AProperties!$A$8:$I$1007,VLOOKUP(Span,Data!$N$4:$Y$11,Data!$Y$1,FALSE),FALSE)</f>
        <v>1.7976537783252244</v>
      </c>
      <c r="V811" s="19">
        <f>AG811*VLOOKUP($O811,AProperties!$A$8:$I$1007,VLOOKUP(Span,Data!$N$4:$Y$11,Data!$Y$1,FALSE),FALSE)</f>
        <v>1.969231049946234</v>
      </c>
      <c r="W811" s="19">
        <f>AH811*VLOOKUP($O811,AProperties!$A$8:$I$1007,VLOOKUP(Span,Data!$N$4:$Y$11,Data!$Y$1,FALSE),FALSE)</f>
        <v>2.1270126349925</v>
      </c>
      <c r="X811" s="19">
        <f>AI811*VLOOKUP($O811,AProperties!$A$8:$I$1007,VLOOKUP(Span,Data!$N$4:$Y$11,Data!$Y$1,FALSE),FALSE)</f>
        <v>2.2738721535660544</v>
      </c>
      <c r="Y811" s="19">
        <f>AJ811*VLOOKUP($O811,AProperties!$A$8:$I$1007,VLOOKUP(Span,Data!$N$4:$Y$11,Data!$Y$1,FALSE),FALSE)</f>
        <v>2.4118056290067238</v>
      </c>
      <c r="Z811" s="19">
        <f>AK811*VLOOKUP($O811,AProperties!$A$8:$I$1007,VLOOKUP(Span,Data!$N$4:$Y$11,Data!$Y$1,FALSE),FALSE)</f>
        <v>2.54226635375877</v>
      </c>
      <c r="AA811" s="19">
        <f>$I811*AA$19^0.5/VLOOKUP($O811,AProperties!$AY$8:$BG$1007,VLOOKUP(Span,Data!$N$4:$Y$11,Data!$Y$1,FALSE),FALSE)</f>
        <v>0.6595760688786394</v>
      </c>
      <c r="AB811" s="19">
        <f>$I811*AB$19^0.5/VLOOKUP($O811,AProperties!$AY$8:$BG$1007,VLOOKUP(Span,Data!$N$4:$Y$11,Data!$Y$1,FALSE),FALSE)</f>
        <v>0.93278142202490266</v>
      </c>
      <c r="AC811" s="19">
        <f>$I811*AC$19^0.5/VLOOKUP($O811,AProperties!$AY$8:$BG$1007,VLOOKUP(Span,Data!$N$4:$Y$11,Data!$Y$1,FALSE),FALSE)</f>
        <v>1.3191521377572788</v>
      </c>
      <c r="AD811" s="19">
        <f>$I811*AD$19^0.5/VLOOKUP($O811,AProperties!$AY$8:$BG$1007,VLOOKUP(Span,Data!$N$4:$Y$11,Data!$Y$1,FALSE),FALSE)</f>
        <v>1.6156248153034782</v>
      </c>
      <c r="AE811" s="19">
        <f>$I811*AE$19^0.5/VLOOKUP($O811,AProperties!$AY$8:$BG$1007,VLOOKUP(Span,Data!$N$4:$Y$11,Data!$Y$1,FALSE),FALSE)</f>
        <v>1.8655628440498053</v>
      </c>
      <c r="AF811" s="19">
        <f>$I811*AF$19^0.5/VLOOKUP($O811,AProperties!$AY$8:$BG$1007,VLOOKUP(Span,Data!$N$4:$Y$11,Data!$Y$1,FALSE),FALSE)</f>
        <v>2.0857626677966019</v>
      </c>
      <c r="AG811" s="19">
        <f>$I811*AG$19^0.5/VLOOKUP($O811,AProperties!$AY$8:$BG$1007,VLOOKUP(Span,Data!$N$4:$Y$11,Data!$Y$1,FALSE),FALSE)</f>
        <v>2.284838525508706</v>
      </c>
      <c r="AH811" s="19">
        <f>$I811*AH$19^0.5/VLOOKUP($O811,AProperties!$AY$8:$BG$1007,VLOOKUP(Span,Data!$N$4:$Y$11,Data!$Y$1,FALSE),FALSE)</f>
        <v>2.4679076702590796</v>
      </c>
      <c r="AI811" s="19">
        <f>$I811*AI$19^0.5/VLOOKUP($O811,AProperties!$AY$8:$BG$1007,VLOOKUP(Span,Data!$N$4:$Y$11,Data!$Y$1,FALSE),FALSE)</f>
        <v>2.6383042755145576</v>
      </c>
      <c r="AJ811" s="19">
        <f>$I811*AJ$19^0.5/VLOOKUP($O811,AProperties!$AY$8:$BG$1007,VLOOKUP(Span,Data!$N$4:$Y$11,Data!$Y$1,FALSE),FALSE)</f>
        <v>2.7983442660747078</v>
      </c>
      <c r="AK811" s="19">
        <f>$I811*AK$19^0.5/VLOOKUP($O811,AProperties!$AY$8:$BG$1007,VLOOKUP(Span,Data!$N$4:$Y$11,Data!$Y$1,FALSE),FALSE)</f>
        <v>2.9497138526894426</v>
      </c>
      <c r="AL811" s="47">
        <f t="shared" si="105"/>
        <v>0.79200000000000004</v>
      </c>
    </row>
    <row r="812" spans="1:38" x14ac:dyDescent="0.25">
      <c r="A812" s="15">
        <v>0.79300000000000004</v>
      </c>
      <c r="B812" s="116">
        <f>VLOOKUP($A812,APropertiesDimless!$A$7:$I$1007,VLOOKUP(Span,Data!$N$4:$Y$11,Data!$Y$1,FALSE),FALSE)</f>
        <v>1.1358660916488426</v>
      </c>
      <c r="C812" s="6">
        <f t="shared" si="101"/>
        <v>1.3609330458244213</v>
      </c>
      <c r="D812" s="116">
        <f>VLOOKUP($A812,AProperties!$AE$8:$AM$1007,VLOOKUP(Span,Data!$N$4:$Y$11,Data!$Y$1,FALSE),FALSE)</f>
        <v>0.8893479639833759</v>
      </c>
      <c r="E812" s="116">
        <f t="shared" si="102"/>
        <v>1.988114965928425</v>
      </c>
      <c r="F812" s="6">
        <f t="shared" si="106"/>
        <v>2.9681184402714393</v>
      </c>
      <c r="G812" s="9"/>
      <c r="H812" s="15">
        <f t="shared" si="103"/>
        <v>0.79300000000000004</v>
      </c>
      <c r="I812" s="6">
        <f>VLOOKUP(H812,AProperties!$AO$8:$AW$1007,VLOOKUP(Span,Data!$N$4:$Y$11,Data!$Y$1,FALSE),FALSE)^(2/3)</f>
        <v>0.43912022654834265</v>
      </c>
      <c r="J812" s="15">
        <f>$I812*(Slope^0.5)/VLOOKUP($H812,AProperties!$AY$8:$BG$1007,VLOOKUP(Span,Data!$N$4:$Y$11,Data!$Y$1,FALSE),FALSE)</f>
        <v>1.6160419068349392</v>
      </c>
      <c r="K812" s="15">
        <f>$J812*VLOOKUP($H812,AProperties!$A$8:$I$1007,VLOOKUP(Span,Data!$N$4:$Y$11,Data!$Y$1,FALSE),FALSE)</f>
        <v>1.3940447032104766</v>
      </c>
      <c r="L812" s="15">
        <f t="shared" si="107"/>
        <v>1.6160419068349392</v>
      </c>
      <c r="M812" s="15">
        <f t="shared" si="108"/>
        <v>0.79300000000000004</v>
      </c>
      <c r="O812" s="28">
        <f t="shared" si="104"/>
        <v>0.79300000000000004</v>
      </c>
      <c r="P812" s="19">
        <f>AA812*VLOOKUP($O812,AProperties!$A$8:$I$1007,VLOOKUP(Span,Data!$N$4:$Y$11,Data!$Y$1,FALSE),FALSE)</f>
        <v>0.5691163669158803</v>
      </c>
      <c r="Q812" s="19">
        <f>AB812*VLOOKUP($O812,AProperties!$A$8:$I$1007,VLOOKUP(Span,Data!$N$4:$Y$11,Data!$Y$1,FALSE),FALSE)</f>
        <v>0.80485208466094049</v>
      </c>
      <c r="R812" s="19">
        <f>AC812*VLOOKUP($O812,AProperties!$A$8:$I$1007,VLOOKUP(Span,Data!$N$4:$Y$11,Data!$Y$1,FALSE),FALSE)</f>
        <v>1.1382327338317606</v>
      </c>
      <c r="S812" s="19">
        <f>AD812*VLOOKUP($O812,AProperties!$A$8:$I$1007,VLOOKUP(Span,Data!$N$4:$Y$11,Data!$Y$1,FALSE),FALSE)</f>
        <v>1.3940447032104766</v>
      </c>
      <c r="T812" s="19">
        <f>AE812*VLOOKUP($O812,AProperties!$A$8:$I$1007,VLOOKUP(Span,Data!$N$4:$Y$11,Data!$Y$1,FALSE),FALSE)</f>
        <v>1.609704169321881</v>
      </c>
      <c r="U812" s="19">
        <f>AF812*VLOOKUP($O812,AProperties!$A$8:$I$1007,VLOOKUP(Span,Data!$N$4:$Y$11,Data!$Y$1,FALSE),FALSE)</f>
        <v>1.7997039731342788</v>
      </c>
      <c r="V812" s="19">
        <f>AG812*VLOOKUP($O812,AProperties!$A$8:$I$1007,VLOOKUP(Span,Data!$N$4:$Y$11,Data!$Y$1,FALSE),FALSE)</f>
        <v>1.9714769258346319</v>
      </c>
      <c r="W812" s="19">
        <f>AH812*VLOOKUP($O812,AProperties!$A$8:$I$1007,VLOOKUP(Span,Data!$N$4:$Y$11,Data!$Y$1,FALSE),FALSE)</f>
        <v>2.1294384582047519</v>
      </c>
      <c r="X812" s="19">
        <f>AI812*VLOOKUP($O812,AProperties!$A$8:$I$1007,VLOOKUP(Span,Data!$N$4:$Y$11,Data!$Y$1,FALSE),FALSE)</f>
        <v>2.2764654676635212</v>
      </c>
      <c r="Y812" s="19">
        <f>AJ812*VLOOKUP($O812,AProperties!$A$8:$I$1007,VLOOKUP(Span,Data!$N$4:$Y$11,Data!$Y$1,FALSE),FALSE)</f>
        <v>2.4145562539828211</v>
      </c>
      <c r="Z812" s="19">
        <f>AK812*VLOOKUP($O812,AProperties!$A$8:$I$1007,VLOOKUP(Span,Data!$N$4:$Y$11,Data!$Y$1,FALSE),FALSE)</f>
        <v>2.5451657670632413</v>
      </c>
      <c r="AA812" s="19">
        <f>$I812*AA$19^0.5/VLOOKUP($O812,AProperties!$AY$8:$BG$1007,VLOOKUP(Span,Data!$N$4:$Y$11,Data!$Y$1,FALSE),FALSE)</f>
        <v>0.65974634578332525</v>
      </c>
      <c r="AB812" s="19">
        <f>$I812*AB$19^0.5/VLOOKUP($O812,AProperties!$AY$8:$BG$1007,VLOOKUP(Span,Data!$N$4:$Y$11,Data!$Y$1,FALSE),FALSE)</f>
        <v>0.93302222993286821</v>
      </c>
      <c r="AC812" s="19">
        <f>$I812*AC$19^0.5/VLOOKUP($O812,AProperties!$AY$8:$BG$1007,VLOOKUP(Span,Data!$N$4:$Y$11,Data!$Y$1,FALSE),FALSE)</f>
        <v>1.3194926915666505</v>
      </c>
      <c r="AD812" s="19">
        <f>$I812*AD$19^0.5/VLOOKUP($O812,AProperties!$AY$8:$BG$1007,VLOOKUP(Span,Data!$N$4:$Y$11,Data!$Y$1,FALSE),FALSE)</f>
        <v>1.6160419068349392</v>
      </c>
      <c r="AE812" s="19">
        <f>$I812*AE$19^0.5/VLOOKUP($O812,AProperties!$AY$8:$BG$1007,VLOOKUP(Span,Data!$N$4:$Y$11,Data!$Y$1,FALSE),FALSE)</f>
        <v>1.8660444598657364</v>
      </c>
      <c r="AF812" s="19">
        <f>$I812*AF$19^0.5/VLOOKUP($O812,AProperties!$AY$8:$BG$1007,VLOOKUP(Span,Data!$N$4:$Y$11,Data!$Y$1,FALSE),FALSE)</f>
        <v>2.0863011306483323</v>
      </c>
      <c r="AG812" s="19">
        <f>$I812*AG$19^0.5/VLOOKUP($O812,AProperties!$AY$8:$BG$1007,VLOOKUP(Span,Data!$N$4:$Y$11,Data!$Y$1,FALSE),FALSE)</f>
        <v>2.2854283820092487</v>
      </c>
      <c r="AH812" s="19">
        <f>$I812*AH$19^0.5/VLOOKUP($O812,AProperties!$AY$8:$BG$1007,VLOOKUP(Span,Data!$N$4:$Y$11,Data!$Y$1,FALSE),FALSE)</f>
        <v>2.4685447880972937</v>
      </c>
      <c r="AI812" s="19">
        <f>$I812*AI$19^0.5/VLOOKUP($O812,AProperties!$AY$8:$BG$1007,VLOOKUP(Span,Data!$N$4:$Y$11,Data!$Y$1,FALSE),FALSE)</f>
        <v>2.638985383133301</v>
      </c>
      <c r="AJ812" s="19">
        <f>$I812*AJ$19^0.5/VLOOKUP($O812,AProperties!$AY$8:$BG$1007,VLOOKUP(Span,Data!$N$4:$Y$11,Data!$Y$1,FALSE),FALSE)</f>
        <v>2.7990666897986043</v>
      </c>
      <c r="AK812" s="19">
        <f>$I812*AK$19^0.5/VLOOKUP($O812,AProperties!$AY$8:$BG$1007,VLOOKUP(Span,Data!$N$4:$Y$11,Data!$Y$1,FALSE),FALSE)</f>
        <v>2.9504753541571942</v>
      </c>
      <c r="AL812" s="47">
        <f t="shared" si="105"/>
        <v>0.79300000000000004</v>
      </c>
    </row>
    <row r="813" spans="1:38" x14ac:dyDescent="0.25">
      <c r="A813" s="15">
        <v>0.79400000000000004</v>
      </c>
      <c r="B813" s="116">
        <f>VLOOKUP($A813,APropertiesDimless!$A$7:$I$1007,VLOOKUP(Span,Data!$N$4:$Y$11,Data!$Y$1,FALSE),FALSE)</f>
        <v>1.1392840631836707</v>
      </c>
      <c r="C813" s="6">
        <f t="shared" si="101"/>
        <v>1.3636420315918354</v>
      </c>
      <c r="D813" s="116">
        <f>VLOOKUP($A813,AProperties!$AE$8:$AM$1007,VLOOKUP(Span,Data!$N$4:$Y$11,Data!$Y$1,FALSE),FALSE)</f>
        <v>0.89013010225163303</v>
      </c>
      <c r="E813" s="116">
        <f t="shared" si="102"/>
        <v>1.9949568053928315</v>
      </c>
      <c r="F813" s="6">
        <f t="shared" si="106"/>
        <v>2.9751950568198215</v>
      </c>
      <c r="G813" s="9"/>
      <c r="H813" s="15">
        <f t="shared" si="103"/>
        <v>0.79400000000000004</v>
      </c>
      <c r="I813" s="6">
        <f>VLOOKUP(H813,AProperties!$AO$8:$AW$1007,VLOOKUP(Span,Data!$N$4:$Y$11,Data!$Y$1,FALSE),FALSE)^(2/3)</f>
        <v>0.43912363318818726</v>
      </c>
      <c r="J813" s="15">
        <f>$I813*(Slope^0.5)/VLOOKUP($H813,AProperties!$AY$8:$BG$1007,VLOOKUP(Span,Data!$N$4:$Y$11,Data!$Y$1,FALSE),FALSE)</f>
        <v>1.6164553925709815</v>
      </c>
      <c r="K813" s="15">
        <f>$J813*VLOOKUP($H813,AProperties!$A$8:$I$1007,VLOOKUP(Span,Data!$N$4:$Y$11,Data!$Y$1,FALSE),FALSE)</f>
        <v>1.3956276962045386</v>
      </c>
      <c r="L813" s="15">
        <f t="shared" si="107"/>
        <v>1.6164553925709815</v>
      </c>
      <c r="M813" s="15">
        <f t="shared" si="108"/>
        <v>0.79400000000000004</v>
      </c>
      <c r="O813" s="28">
        <f t="shared" si="104"/>
        <v>0.79400000000000004</v>
      </c>
      <c r="P813" s="19">
        <f>AA813*VLOOKUP($O813,AProperties!$A$8:$I$1007,VLOOKUP(Span,Data!$N$4:$Y$11,Data!$Y$1,FALSE),FALSE)</f>
        <v>0.56976262109952236</v>
      </c>
      <c r="Q813" s="19">
        <f>AB813*VLOOKUP($O813,AProperties!$A$8:$I$1007,VLOOKUP(Span,Data!$N$4:$Y$11,Data!$Y$1,FALSE),FALSE)</f>
        <v>0.80576602609218773</v>
      </c>
      <c r="R813" s="19">
        <f>AC813*VLOOKUP($O813,AProperties!$A$8:$I$1007,VLOOKUP(Span,Data!$N$4:$Y$11,Data!$Y$1,FALSE),FALSE)</f>
        <v>1.1395252421990447</v>
      </c>
      <c r="S813" s="19">
        <f>AD813*VLOOKUP($O813,AProperties!$A$8:$I$1007,VLOOKUP(Span,Data!$N$4:$Y$11,Data!$Y$1,FALSE),FALSE)</f>
        <v>1.3956276962045386</v>
      </c>
      <c r="T813" s="19">
        <f>AE813*VLOOKUP($O813,AProperties!$A$8:$I$1007,VLOOKUP(Span,Data!$N$4:$Y$11,Data!$Y$1,FALSE),FALSE)</f>
        <v>1.6115320521843755</v>
      </c>
      <c r="U813" s="19">
        <f>AF813*VLOOKUP($O813,AProperties!$A$8:$I$1007,VLOOKUP(Span,Data!$N$4:$Y$11,Data!$Y$1,FALSE),FALSE)</f>
        <v>1.8017476083020005</v>
      </c>
      <c r="V813" s="19">
        <f>AG813*VLOOKUP($O813,AProperties!$A$8:$I$1007,VLOOKUP(Span,Data!$N$4:$Y$11,Data!$Y$1,FALSE),FALSE)</f>
        <v>1.9737156159959761</v>
      </c>
      <c r="W813" s="19">
        <f>AH813*VLOOKUP($O813,AProperties!$A$8:$I$1007,VLOOKUP(Span,Data!$N$4:$Y$11,Data!$Y$1,FALSE),FALSE)</f>
        <v>2.1318565199447104</v>
      </c>
      <c r="X813" s="19">
        <f>AI813*VLOOKUP($O813,AProperties!$A$8:$I$1007,VLOOKUP(Span,Data!$N$4:$Y$11,Data!$Y$1,FALSE),FALSE)</f>
        <v>2.2790504843980894</v>
      </c>
      <c r="Y813" s="19">
        <f>AJ813*VLOOKUP($O813,AProperties!$A$8:$I$1007,VLOOKUP(Span,Data!$N$4:$Y$11,Data!$Y$1,FALSE),FALSE)</f>
        <v>2.4172980782765623</v>
      </c>
      <c r="Z813" s="19">
        <f>AK813*VLOOKUP($O813,AProperties!$A$8:$I$1007,VLOOKUP(Span,Data!$N$4:$Y$11,Data!$Y$1,FALSE),FALSE)</f>
        <v>2.5480559036339763</v>
      </c>
      <c r="AA813" s="19">
        <f>$I813*AA$19^0.5/VLOOKUP($O813,AProperties!$AY$8:$BG$1007,VLOOKUP(Span,Data!$N$4:$Y$11,Data!$Y$1,FALSE),FALSE)</f>
        <v>0.65991515062819572</v>
      </c>
      <c r="AB813" s="19">
        <f>$I813*AB$19^0.5/VLOOKUP($O813,AProperties!$AY$8:$BG$1007,VLOOKUP(Span,Data!$N$4:$Y$11,Data!$Y$1,FALSE),FALSE)</f>
        <v>0.93326095603387849</v>
      </c>
      <c r="AC813" s="19">
        <f>$I813*AC$19^0.5/VLOOKUP($O813,AProperties!$AY$8:$BG$1007,VLOOKUP(Span,Data!$N$4:$Y$11,Data!$Y$1,FALSE),FALSE)</f>
        <v>1.3198303012563914</v>
      </c>
      <c r="AD813" s="19">
        <f>$I813*AD$19^0.5/VLOOKUP($O813,AProperties!$AY$8:$BG$1007,VLOOKUP(Span,Data!$N$4:$Y$11,Data!$Y$1,FALSE),FALSE)</f>
        <v>1.6164553925709815</v>
      </c>
      <c r="AE813" s="19">
        <f>$I813*AE$19^0.5/VLOOKUP($O813,AProperties!$AY$8:$BG$1007,VLOOKUP(Span,Data!$N$4:$Y$11,Data!$Y$1,FALSE),FALSE)</f>
        <v>1.866521912067757</v>
      </c>
      <c r="AF813" s="19">
        <f>$I813*AF$19^0.5/VLOOKUP($O813,AProperties!$AY$8:$BG$1007,VLOOKUP(Span,Data!$N$4:$Y$11,Data!$Y$1,FALSE),FALSE)</f>
        <v>2.0868349384381943</v>
      </c>
      <c r="AG813" s="19">
        <f>$I813*AG$19^0.5/VLOOKUP($O813,AProperties!$AY$8:$BG$1007,VLOOKUP(Span,Data!$N$4:$Y$11,Data!$Y$1,FALSE),FALSE)</f>
        <v>2.2860131391450076</v>
      </c>
      <c r="AH813" s="19">
        <f>$I813*AH$19^0.5/VLOOKUP($O813,AProperties!$AY$8:$BG$1007,VLOOKUP(Span,Data!$N$4:$Y$11,Data!$Y$1,FALSE),FALSE)</f>
        <v>2.4691763979920269</v>
      </c>
      <c r="AI813" s="19">
        <f>$I813*AI$19^0.5/VLOOKUP($O813,AProperties!$AY$8:$BG$1007,VLOOKUP(Span,Data!$N$4:$Y$11,Data!$Y$1,FALSE),FALSE)</f>
        <v>2.6396606025127829</v>
      </c>
      <c r="AJ813" s="19">
        <f>$I813*AJ$19^0.5/VLOOKUP($O813,AProperties!$AY$8:$BG$1007,VLOOKUP(Span,Data!$N$4:$Y$11,Data!$Y$1,FALSE),FALSE)</f>
        <v>2.7997828681016346</v>
      </c>
      <c r="AK813" s="19">
        <f>$I813*AK$19^0.5/VLOOKUP($O813,AProperties!$AY$8:$BG$1007,VLOOKUP(Span,Data!$N$4:$Y$11,Data!$Y$1,FALSE),FALSE)</f>
        <v>2.9512302723733175</v>
      </c>
      <c r="AL813" s="47">
        <f t="shared" si="105"/>
        <v>0.79400000000000004</v>
      </c>
    </row>
    <row r="814" spans="1:38" x14ac:dyDescent="0.25">
      <c r="A814" s="15">
        <v>0.79500000000000004</v>
      </c>
      <c r="B814" s="116">
        <f>VLOOKUP($A814,APropertiesDimless!$A$7:$I$1007,VLOOKUP(Span,Data!$N$4:$Y$11,Data!$Y$1,FALSE),FALSE)</f>
        <v>1.1427229654932392</v>
      </c>
      <c r="C814" s="6">
        <f t="shared" si="101"/>
        <v>1.3663614827466195</v>
      </c>
      <c r="D814" s="116">
        <f>VLOOKUP($A814,AProperties!$AE$8:$AM$1007,VLOOKUP(Span,Data!$N$4:$Y$11,Data!$Y$1,FALSE),FALSE)</f>
        <v>0.89091057515492311</v>
      </c>
      <c r="E814" s="116">
        <f t="shared" si="102"/>
        <v>2.0018371441111094</v>
      </c>
      <c r="F814" s="6">
        <f t="shared" si="106"/>
        <v>2.9822945598326505</v>
      </c>
      <c r="G814" s="9"/>
      <c r="H814" s="15">
        <f t="shared" si="103"/>
        <v>0.79500000000000004</v>
      </c>
      <c r="I814" s="6">
        <f>VLOOKUP(H814,AProperties!$AO$8:$AW$1007,VLOOKUP(Span,Data!$N$4:$Y$11,Data!$Y$1,FALSE),FALSE)^(2/3)</f>
        <v>0.43912594552634632</v>
      </c>
      <c r="J814" s="15">
        <f>$I814*(Slope^0.5)/VLOOKUP($H814,AProperties!$AY$8:$BG$1007,VLOOKUP(Span,Data!$N$4:$Y$11,Data!$Y$1,FALSE),FALSE)</f>
        <v>1.6168652621258726</v>
      </c>
      <c r="K814" s="15">
        <f>$J814*VLOOKUP($H814,AProperties!$A$8:$I$1007,VLOOKUP(Span,Data!$N$4:$Y$11,Data!$Y$1,FALSE),FALSE)</f>
        <v>1.3972055798886189</v>
      </c>
      <c r="L814" s="15">
        <f t="shared" si="107"/>
        <v>1.6168652621258726</v>
      </c>
      <c r="M814" s="15">
        <f t="shared" si="108"/>
        <v>0.79500000000000004</v>
      </c>
      <c r="O814" s="28">
        <f t="shared" si="104"/>
        <v>0.79500000000000004</v>
      </c>
      <c r="P814" s="19">
        <f>AA814*VLOOKUP($O814,AProperties!$A$8:$I$1007,VLOOKUP(Span,Data!$N$4:$Y$11,Data!$Y$1,FALSE),FALSE)</f>
        <v>0.57040678941609901</v>
      </c>
      <c r="Q814" s="19">
        <f>AB814*VLOOKUP($O814,AProperties!$A$8:$I$1007,VLOOKUP(Span,Data!$N$4:$Y$11,Data!$Y$1,FALSE),FALSE)</f>
        <v>0.80667701766194133</v>
      </c>
      <c r="R814" s="19">
        <f>AC814*VLOOKUP($O814,AProperties!$A$8:$I$1007,VLOOKUP(Span,Data!$N$4:$Y$11,Data!$Y$1,FALSE),FALSE)</f>
        <v>1.140813578832198</v>
      </c>
      <c r="S814" s="19">
        <f>AD814*VLOOKUP($O814,AProperties!$A$8:$I$1007,VLOOKUP(Span,Data!$N$4:$Y$11,Data!$Y$1,FALSE),FALSE)</f>
        <v>1.3972055798886189</v>
      </c>
      <c r="T814" s="19">
        <f>AE814*VLOOKUP($O814,AProperties!$A$8:$I$1007,VLOOKUP(Span,Data!$N$4:$Y$11,Data!$Y$1,FALSE),FALSE)</f>
        <v>1.6133540353238827</v>
      </c>
      <c r="U814" s="19">
        <f>AF814*VLOOKUP($O814,AProperties!$A$8:$I$1007,VLOOKUP(Span,Data!$N$4:$Y$11,Data!$Y$1,FALSE),FALSE)</f>
        <v>1.8037846473788992</v>
      </c>
      <c r="V814" s="19">
        <f>AG814*VLOOKUP($O814,AProperties!$A$8:$I$1007,VLOOKUP(Span,Data!$N$4:$Y$11,Data!$Y$1,FALSE),FALSE)</f>
        <v>1.9759470805018502</v>
      </c>
      <c r="W814" s="19">
        <f>AH814*VLOOKUP($O814,AProperties!$A$8:$I$1007,VLOOKUP(Span,Data!$N$4:$Y$11,Data!$Y$1,FALSE),FALSE)</f>
        <v>2.134266777084755</v>
      </c>
      <c r="X814" s="19">
        <f>AI814*VLOOKUP($O814,AProperties!$A$8:$I$1007,VLOOKUP(Span,Data!$N$4:$Y$11,Data!$Y$1,FALSE),FALSE)</f>
        <v>2.2816271576643961</v>
      </c>
      <c r="Y814" s="19">
        <f>AJ814*VLOOKUP($O814,AProperties!$A$8:$I$1007,VLOOKUP(Span,Data!$N$4:$Y$11,Data!$Y$1,FALSE),FALSE)</f>
        <v>2.420031052985824</v>
      </c>
      <c r="Z814" s="19">
        <f>AK814*VLOOKUP($O814,AProperties!$A$8:$I$1007,VLOOKUP(Span,Data!$N$4:$Y$11,Data!$Y$1,FALSE),FALSE)</f>
        <v>2.5509367119236104</v>
      </c>
      <c r="AA814" s="19">
        <f>$I814*AA$19^0.5/VLOOKUP($O814,AProperties!$AY$8:$BG$1007,VLOOKUP(Span,Data!$N$4:$Y$11,Data!$Y$1,FALSE),FALSE)</f>
        <v>0.66008247917329321</v>
      </c>
      <c r="AB814" s="19">
        <f>$I814*AB$19^0.5/VLOOKUP($O814,AProperties!$AY$8:$BG$1007,VLOOKUP(Span,Data!$N$4:$Y$11,Data!$Y$1,FALSE),FALSE)</f>
        <v>0.93349759433172741</v>
      </c>
      <c r="AC814" s="19">
        <f>$I814*AC$19^0.5/VLOOKUP($O814,AProperties!$AY$8:$BG$1007,VLOOKUP(Span,Data!$N$4:$Y$11,Data!$Y$1,FALSE),FALSE)</f>
        <v>1.3201649583465864</v>
      </c>
      <c r="AD814" s="19">
        <f>$I814*AD$19^0.5/VLOOKUP($O814,AProperties!$AY$8:$BG$1007,VLOOKUP(Span,Data!$N$4:$Y$11,Data!$Y$1,FALSE),FALSE)</f>
        <v>1.6168652621258726</v>
      </c>
      <c r="AE814" s="19">
        <f>$I814*AE$19^0.5/VLOOKUP($O814,AProperties!$AY$8:$BG$1007,VLOOKUP(Span,Data!$N$4:$Y$11,Data!$Y$1,FALSE),FALSE)</f>
        <v>1.8669951886634548</v>
      </c>
      <c r="AF814" s="19">
        <f>$I814*AF$19^0.5/VLOOKUP($O814,AProperties!$AY$8:$BG$1007,VLOOKUP(Span,Data!$N$4:$Y$11,Data!$Y$1,FALSE),FALSE)</f>
        <v>2.0873640777582647</v>
      </c>
      <c r="AG814" s="19">
        <f>$I814*AG$19^0.5/VLOOKUP($O814,AProperties!$AY$8:$BG$1007,VLOOKUP(Span,Data!$N$4:$Y$11,Data!$Y$1,FALSE),FALSE)</f>
        <v>2.2865927822283387</v>
      </c>
      <c r="AH814" s="19">
        <f>$I814*AH$19^0.5/VLOOKUP($O814,AProperties!$AY$8:$BG$1007,VLOOKUP(Span,Data!$N$4:$Y$11,Data!$Y$1,FALSE),FALSE)</f>
        <v>2.4698024840788091</v>
      </c>
      <c r="AI814" s="19">
        <f>$I814*AI$19^0.5/VLOOKUP($O814,AProperties!$AY$8:$BG$1007,VLOOKUP(Span,Data!$N$4:$Y$11,Data!$Y$1,FALSE),FALSE)</f>
        <v>2.6403299166931729</v>
      </c>
      <c r="AJ814" s="19">
        <f>$I814*AJ$19^0.5/VLOOKUP($O814,AProperties!$AY$8:$BG$1007,VLOOKUP(Span,Data!$N$4:$Y$11,Data!$Y$1,FALSE),FALSE)</f>
        <v>2.8004927829951822</v>
      </c>
      <c r="AK814" s="19">
        <f>$I814*AK$19^0.5/VLOOKUP($O814,AProperties!$AY$8:$BG$1007,VLOOKUP(Span,Data!$N$4:$Y$11,Data!$Y$1,FALSE),FALSE)</f>
        <v>2.951978588376146</v>
      </c>
      <c r="AL814" s="47">
        <f t="shared" si="105"/>
        <v>0.79500000000000004</v>
      </c>
    </row>
    <row r="815" spans="1:38" x14ac:dyDescent="0.25">
      <c r="A815" s="15">
        <v>0.79600000000000004</v>
      </c>
      <c r="B815" s="116">
        <f>VLOOKUP($A815,APropertiesDimless!$A$7:$I$1007,VLOOKUP(Span,Data!$N$4:$Y$11,Data!$Y$1,FALSE),FALSE)</f>
        <v>1.1461830574792453</v>
      </c>
      <c r="C815" s="6">
        <f t="shared" si="101"/>
        <v>1.3690915287396228</v>
      </c>
      <c r="D815" s="116">
        <f>VLOOKUP($A815,AProperties!$AE$8:$AM$1007,VLOOKUP(Span,Data!$N$4:$Y$11,Data!$Y$1,FALSE),FALSE)</f>
        <v>0.89168937688203276</v>
      </c>
      <c r="E815" s="116">
        <f t="shared" si="102"/>
        <v>2.0087563877884169</v>
      </c>
      <c r="F815" s="6">
        <f t="shared" si="106"/>
        <v>2.9894172033860547</v>
      </c>
      <c r="G815" s="9"/>
      <c r="H815" s="15">
        <f t="shared" si="103"/>
        <v>0.79600000000000004</v>
      </c>
      <c r="I815" s="6">
        <f>VLOOKUP(H815,AProperties!$AO$8:$AW$1007,VLOOKUP(Span,Data!$N$4:$Y$11,Data!$Y$1,FALSE),FALSE)^(2/3)</f>
        <v>0.43912716028713117</v>
      </c>
      <c r="J815" s="15">
        <f>$I815*(Slope^0.5)/VLOOKUP($H815,AProperties!$AY$8:$BG$1007,VLOOKUP(Span,Data!$N$4:$Y$11,Data!$Y$1,FALSE),FALSE)</f>
        <v>1.617271504987404</v>
      </c>
      <c r="K815" s="15">
        <f>$J815*VLOOKUP($H815,AProperties!$A$8:$I$1007,VLOOKUP(Span,Data!$N$4:$Y$11,Data!$Y$1,FALSE),FALSE)</f>
        <v>1.3987783258559086</v>
      </c>
      <c r="L815" s="15">
        <f t="shared" si="107"/>
        <v>1.617271504987404</v>
      </c>
      <c r="M815" s="15">
        <f t="shared" si="108"/>
        <v>0.79600000000000004</v>
      </c>
      <c r="O815" s="28">
        <f t="shared" si="104"/>
        <v>0.79600000000000004</v>
      </c>
      <c r="P815" s="19">
        <f>AA815*VLOOKUP($O815,AProperties!$A$8:$I$1007,VLOOKUP(Span,Data!$N$4:$Y$11,Data!$Y$1,FALSE),FALSE)</f>
        <v>0.57104886026857893</v>
      </c>
      <c r="Q815" s="19">
        <f>AB815*VLOOKUP($O815,AProperties!$A$8:$I$1007,VLOOKUP(Span,Data!$N$4:$Y$11,Data!$Y$1,FALSE),FALSE)</f>
        <v>0.80758504296952294</v>
      </c>
      <c r="R815" s="19">
        <f>AC815*VLOOKUP($O815,AProperties!$A$8:$I$1007,VLOOKUP(Span,Data!$N$4:$Y$11,Data!$Y$1,FALSE),FALSE)</f>
        <v>1.1420977205371579</v>
      </c>
      <c r="S815" s="19">
        <f>AD815*VLOOKUP($O815,AProperties!$A$8:$I$1007,VLOOKUP(Span,Data!$N$4:$Y$11,Data!$Y$1,FALSE),FALSE)</f>
        <v>1.3987783258559086</v>
      </c>
      <c r="T815" s="19">
        <f>AE815*VLOOKUP($O815,AProperties!$A$8:$I$1007,VLOOKUP(Span,Data!$N$4:$Y$11,Data!$Y$1,FALSE),FALSE)</f>
        <v>1.6151700859390459</v>
      </c>
      <c r="U815" s="19">
        <f>AF815*VLOOKUP($O815,AProperties!$A$8:$I$1007,VLOOKUP(Span,Data!$N$4:$Y$11,Data!$Y$1,FALSE),FALSE)</f>
        <v>1.8058150536919417</v>
      </c>
      <c r="V815" s="19">
        <f>AG815*VLOOKUP($O815,AProperties!$A$8:$I$1007,VLOOKUP(Span,Data!$N$4:$Y$11,Data!$Y$1,FALSE),FALSE)</f>
        <v>1.9781712791789587</v>
      </c>
      <c r="W815" s="19">
        <f>AH815*VLOOKUP($O815,AProperties!$A$8:$I$1007,VLOOKUP(Span,Data!$N$4:$Y$11,Data!$Y$1,FALSE),FALSE)</f>
        <v>2.1366691862327687</v>
      </c>
      <c r="X815" s="19">
        <f>AI815*VLOOKUP($O815,AProperties!$A$8:$I$1007,VLOOKUP(Span,Data!$N$4:$Y$11,Data!$Y$1,FALSE),FALSE)</f>
        <v>2.2841954410743157</v>
      </c>
      <c r="Y815" s="19">
        <f>AJ815*VLOOKUP($O815,AProperties!$A$8:$I$1007,VLOOKUP(Span,Data!$N$4:$Y$11,Data!$Y$1,FALSE),FALSE)</f>
        <v>2.4227551289085687</v>
      </c>
      <c r="Z815" s="19">
        <f>AK815*VLOOKUP($O815,AProperties!$A$8:$I$1007,VLOOKUP(Span,Data!$N$4:$Y$11,Data!$Y$1,FALSE),FALSE)</f>
        <v>2.553808140068643</v>
      </c>
      <c r="AA815" s="19">
        <f>$I815*AA$19^0.5/VLOOKUP($O815,AProperties!$AY$8:$BG$1007,VLOOKUP(Span,Data!$N$4:$Y$11,Data!$Y$1,FALSE),FALSE)</f>
        <v>0.66024832712702652</v>
      </c>
      <c r="AB815" s="19">
        <f>$I815*AB$19^0.5/VLOOKUP($O815,AProperties!$AY$8:$BG$1007,VLOOKUP(Span,Data!$N$4:$Y$11,Data!$Y$1,FALSE),FALSE)</f>
        <v>0.93373213875718897</v>
      </c>
      <c r="AC815" s="19">
        <f>$I815*AC$19^0.5/VLOOKUP($O815,AProperties!$AY$8:$BG$1007,VLOOKUP(Span,Data!$N$4:$Y$11,Data!$Y$1,FALSE),FALSE)</f>
        <v>1.320496654254053</v>
      </c>
      <c r="AD815" s="19">
        <f>$I815*AD$19^0.5/VLOOKUP($O815,AProperties!$AY$8:$BG$1007,VLOOKUP(Span,Data!$N$4:$Y$11,Data!$Y$1,FALSE),FALSE)</f>
        <v>1.617271504987404</v>
      </c>
      <c r="AE815" s="19">
        <f>$I815*AE$19^0.5/VLOOKUP($O815,AProperties!$AY$8:$BG$1007,VLOOKUP(Span,Data!$N$4:$Y$11,Data!$Y$1,FALSE),FALSE)</f>
        <v>1.8674642775143779</v>
      </c>
      <c r="AF815" s="19">
        <f>$I815*AF$19^0.5/VLOOKUP($O815,AProperties!$AY$8:$BG$1007,VLOOKUP(Span,Data!$N$4:$Y$11,Data!$Y$1,FALSE),FALSE)</f>
        <v>2.0878885350373402</v>
      </c>
      <c r="AG815" s="19">
        <f>$I815*AG$19^0.5/VLOOKUP($O815,AProperties!$AY$8:$BG$1007,VLOOKUP(Span,Data!$N$4:$Y$11,Data!$Y$1,FALSE),FALSE)</f>
        <v>2.2871672963927336</v>
      </c>
      <c r="AH815" s="19">
        <f>$I815*AH$19^0.5/VLOOKUP($O815,AProperties!$AY$8:$BG$1007,VLOOKUP(Span,Data!$N$4:$Y$11,Data!$Y$1,FALSE),FALSE)</f>
        <v>2.4704230302999766</v>
      </c>
      <c r="AI815" s="19">
        <f>$I815*AI$19^0.5/VLOOKUP($O815,AProperties!$AY$8:$BG$1007,VLOOKUP(Span,Data!$N$4:$Y$11,Data!$Y$1,FALSE),FALSE)</f>
        <v>2.6409933085081061</v>
      </c>
      <c r="AJ815" s="19">
        <f>$I815*AJ$19^0.5/VLOOKUP($O815,AProperties!$AY$8:$BG$1007,VLOOKUP(Span,Data!$N$4:$Y$11,Data!$Y$1,FALSE),FALSE)</f>
        <v>2.8011964162715666</v>
      </c>
      <c r="AK815" s="19">
        <f>$I815*AK$19^0.5/VLOOKUP($O815,AProperties!$AY$8:$BG$1007,VLOOKUP(Span,Data!$N$4:$Y$11,Data!$Y$1,FALSE),FALSE)</f>
        <v>2.9527202829730999</v>
      </c>
      <c r="AL815" s="47">
        <f t="shared" si="105"/>
        <v>0.79600000000000004</v>
      </c>
    </row>
    <row r="816" spans="1:38" x14ac:dyDescent="0.25">
      <c r="A816" s="15">
        <v>0.79700000000000004</v>
      </c>
      <c r="B816" s="116">
        <f>VLOOKUP($A816,APropertiesDimless!$A$7:$I$1007,VLOOKUP(Span,Data!$N$4:$Y$11,Data!$Y$1,FALSE),FALSE)</f>
        <v>1.1496646025115005</v>
      </c>
      <c r="C816" s="6">
        <f t="shared" si="101"/>
        <v>1.3718323012557503</v>
      </c>
      <c r="D816" s="116">
        <f>VLOOKUP($A816,AProperties!$AE$8:$AM$1007,VLOOKUP(Span,Data!$N$4:$Y$11,Data!$Y$1,FALSE),FALSE)</f>
        <v>0.89246650158425866</v>
      </c>
      <c r="E816" s="116">
        <f t="shared" si="102"/>
        <v>2.0157149491862016</v>
      </c>
      <c r="F816" s="6">
        <f t="shared" si="106"/>
        <v>2.9965632458460392</v>
      </c>
      <c r="G816" s="9"/>
      <c r="H816" s="15">
        <f t="shared" si="103"/>
        <v>0.79700000000000004</v>
      </c>
      <c r="I816" s="6">
        <f>VLOOKUP(H816,AProperties!$AO$8:$AW$1007,VLOOKUP(Span,Data!$N$4:$Y$11,Data!$Y$1,FALSE),FALSE)^(2/3)</f>
        <v>0.43912727415035929</v>
      </c>
      <c r="J816" s="15">
        <f>$I816*(Slope^0.5)/VLOOKUP($H816,AProperties!$AY$8:$BG$1007,VLOOKUP(Span,Data!$N$4:$Y$11,Data!$Y$1,FALSE),FALSE)</f>
        <v>1.6176741105149861</v>
      </c>
      <c r="K816" s="15">
        <f>$J816*VLOOKUP($H816,AProperties!$A$8:$I$1007,VLOOKUP(Span,Data!$N$4:$Y$11,Data!$Y$1,FALSE),FALSE)</f>
        <v>1.4003459055239154</v>
      </c>
      <c r="L816" s="15">
        <f t="shared" si="107"/>
        <v>1.6176741105149861</v>
      </c>
      <c r="M816" s="15">
        <f t="shared" si="108"/>
        <v>0.79700000000000004</v>
      </c>
      <c r="O816" s="28">
        <f t="shared" si="104"/>
        <v>0.79700000000000004</v>
      </c>
      <c r="P816" s="19">
        <f>AA816*VLOOKUP($O816,AProperties!$A$8:$I$1007,VLOOKUP(Span,Data!$N$4:$Y$11,Data!$Y$1,FALSE),FALSE)</f>
        <v>0.5716888219882087</v>
      </c>
      <c r="Q816" s="19">
        <f>AB816*VLOOKUP($O816,AProperties!$A$8:$I$1007,VLOOKUP(Span,Data!$N$4:$Y$11,Data!$Y$1,FALSE),FALSE)</f>
        <v>0.80849008551282286</v>
      </c>
      <c r="R816" s="19">
        <f>AC816*VLOOKUP($O816,AProperties!$A$8:$I$1007,VLOOKUP(Span,Data!$N$4:$Y$11,Data!$Y$1,FALSE),FALSE)</f>
        <v>1.1433776439764174</v>
      </c>
      <c r="S816" s="19">
        <f>AD816*VLOOKUP($O816,AProperties!$A$8:$I$1007,VLOOKUP(Span,Data!$N$4:$Y$11,Data!$Y$1,FALSE),FALSE)</f>
        <v>1.4003459055239154</v>
      </c>
      <c r="T816" s="19">
        <f>AE816*VLOOKUP($O816,AProperties!$A$8:$I$1007,VLOOKUP(Span,Data!$N$4:$Y$11,Data!$Y$1,FALSE),FALSE)</f>
        <v>1.6169801710256457</v>
      </c>
      <c r="U816" s="19">
        <f>AF816*VLOOKUP($O816,AProperties!$A$8:$I$1007,VLOOKUP(Span,Data!$N$4:$Y$11,Data!$Y$1,FALSE),FALSE)</f>
        <v>1.8078387903412898</v>
      </c>
      <c r="V816" s="19">
        <f>AG816*VLOOKUP($O816,AProperties!$A$8:$I$1007,VLOOKUP(Span,Data!$N$4:$Y$11,Data!$Y$1,FALSE),FALSE)</f>
        <v>1.980388171605554</v>
      </c>
      <c r="W816" s="19">
        <f>AH816*VLOOKUP($O816,AProperties!$A$8:$I$1007,VLOOKUP(Span,Data!$N$4:$Y$11,Data!$Y$1,FALSE),FALSE)</f>
        <v>2.1390637037282736</v>
      </c>
      <c r="X816" s="19">
        <f>AI816*VLOOKUP($O816,AProperties!$A$8:$I$1007,VLOOKUP(Span,Data!$N$4:$Y$11,Data!$Y$1,FALSE),FALSE)</f>
        <v>2.2867552879528348</v>
      </c>
      <c r="Y816" s="19">
        <f>AJ816*VLOOKUP($O816,AProperties!$A$8:$I$1007,VLOOKUP(Span,Data!$N$4:$Y$11,Data!$Y$1,FALSE),FALSE)</f>
        <v>2.425470256538468</v>
      </c>
      <c r="Z816" s="19">
        <f>AK816*VLOOKUP($O816,AProperties!$A$8:$I$1007,VLOOKUP(Span,Data!$N$4:$Y$11,Data!$Y$1,FALSE),FALSE)</f>
        <v>2.5566701358848221</v>
      </c>
      <c r="AA816" s="19">
        <f>$I816*AA$19^0.5/VLOOKUP($O816,AProperties!$AY$8:$BG$1007,VLOOKUP(Span,Data!$N$4:$Y$11,Data!$Y$1,FALSE),FALSE)</f>
        <v>0.66041269014539328</v>
      </c>
      <c r="AB816" s="19">
        <f>$I816*AB$19^0.5/VLOOKUP($O816,AProperties!$AY$8:$BG$1007,VLOOKUP(Span,Data!$N$4:$Y$11,Data!$Y$1,FALSE),FALSE)</f>
        <v>0.93396458316691577</v>
      </c>
      <c r="AC816" s="19">
        <f>$I816*AC$19^0.5/VLOOKUP($O816,AProperties!$AY$8:$BG$1007,VLOOKUP(Span,Data!$N$4:$Y$11,Data!$Y$1,FALSE),FALSE)</f>
        <v>1.3208253802907866</v>
      </c>
      <c r="AD816" s="19">
        <f>$I816*AD$19^0.5/VLOOKUP($O816,AProperties!$AY$8:$BG$1007,VLOOKUP(Span,Data!$N$4:$Y$11,Data!$Y$1,FALSE),FALSE)</f>
        <v>1.6176741105149861</v>
      </c>
      <c r="AE816" s="19">
        <f>$I816*AE$19^0.5/VLOOKUP($O816,AProperties!$AY$8:$BG$1007,VLOOKUP(Span,Data!$N$4:$Y$11,Data!$Y$1,FALSE),FALSE)</f>
        <v>1.8679291663338315</v>
      </c>
      <c r="AF816" s="19">
        <f>$I816*AF$19^0.5/VLOOKUP($O816,AProperties!$AY$8:$BG$1007,VLOOKUP(Span,Data!$N$4:$Y$11,Data!$Y$1,FALSE),FALSE)</f>
        <v>2.0884082965384794</v>
      </c>
      <c r="AG816" s="19">
        <f>$I816*AG$19^0.5/VLOOKUP($O816,AProperties!$AY$8:$BG$1007,VLOOKUP(Span,Data!$N$4:$Y$11,Data!$Y$1,FALSE),FALSE)</f>
        <v>2.2877366665901264</v>
      </c>
      <c r="AH816" s="19">
        <f>$I816*AH$19^0.5/VLOOKUP($O816,AProperties!$AY$8:$BG$1007,VLOOKUP(Span,Data!$N$4:$Y$11,Data!$Y$1,FALSE),FALSE)</f>
        <v>2.4710380204017608</v>
      </c>
      <c r="AI816" s="19">
        <f>$I816*AI$19^0.5/VLOOKUP($O816,AProperties!$AY$8:$BG$1007,VLOOKUP(Span,Data!$N$4:$Y$11,Data!$Y$1,FALSE),FALSE)</f>
        <v>2.6416507605815731</v>
      </c>
      <c r="AJ816" s="19">
        <f>$I816*AJ$19^0.5/VLOOKUP($O816,AProperties!$AY$8:$BG$1007,VLOOKUP(Span,Data!$N$4:$Y$11,Data!$Y$1,FALSE),FALSE)</f>
        <v>2.8018937495007465</v>
      </c>
      <c r="AK816" s="19">
        <f>$I816*AK$19^0.5/VLOOKUP($O816,AProperties!$AY$8:$BG$1007,VLOOKUP(Span,Data!$N$4:$Y$11,Data!$Y$1,FALSE),FALSE)</f>
        <v>2.9534553367372096</v>
      </c>
      <c r="AL816" s="47">
        <f t="shared" si="105"/>
        <v>0.79700000000000004</v>
      </c>
    </row>
    <row r="817" spans="1:38" x14ac:dyDescent="0.25">
      <c r="A817" s="15">
        <v>0.79800000000000004</v>
      </c>
      <c r="B817" s="116">
        <f>VLOOKUP($A817,APropertiesDimless!$A$7:$I$1007,VLOOKUP(Span,Data!$N$4:$Y$11,Data!$Y$1,FALSE),FALSE)</f>
        <v>1.1531678685275089</v>
      </c>
      <c r="C817" s="6">
        <f t="shared" si="101"/>
        <v>1.3745839342637545</v>
      </c>
      <c r="D817" s="116">
        <f>VLOOKUP($A817,AProperties!$AE$8:$AM$1007,VLOOKUP(Span,Data!$N$4:$Y$11,Data!$Y$1,FALSE),FALSE)</f>
        <v>0.893241943374951</v>
      </c>
      <c r="E817" s="116">
        <f t="shared" si="102"/>
        <v>2.0227132482807084</v>
      </c>
      <c r="F817" s="6">
        <f t="shared" si="106"/>
        <v>3.0037329499597973</v>
      </c>
      <c r="G817" s="9"/>
      <c r="H817" s="15">
        <f t="shared" si="103"/>
        <v>0.79800000000000004</v>
      </c>
      <c r="I817" s="6">
        <f>VLOOKUP(H817,AProperties!$AO$8:$AW$1007,VLOOKUP(Span,Data!$N$4:$Y$11,Data!$Y$1,FALSE),FALSE)^(2/3)</f>
        <v>0.43912628375066615</v>
      </c>
      <c r="J817" s="15">
        <f>$I817*(Slope^0.5)/VLOOKUP($H817,AProperties!$AY$8:$BG$1007,VLOOKUP(Span,Data!$N$4:$Y$11,Data!$Y$1,FALSE),FALSE)</f>
        <v>1.6180730679377064</v>
      </c>
      <c r="K817" s="15">
        <f>$J817*VLOOKUP($H817,AProperties!$A$8:$I$1007,VLOOKUP(Span,Data!$N$4:$Y$11,Data!$Y$1,FALSE),FALSE)</f>
        <v>1.4019082901318844</v>
      </c>
      <c r="L817" s="15">
        <f t="shared" si="107"/>
        <v>1.6180730679377064</v>
      </c>
      <c r="M817" s="15">
        <f t="shared" si="108"/>
        <v>0.79800000000000004</v>
      </c>
      <c r="O817" s="28">
        <f t="shared" si="104"/>
        <v>0.79800000000000004</v>
      </c>
      <c r="P817" s="19">
        <f>AA817*VLOOKUP($O817,AProperties!$A$8:$I$1007,VLOOKUP(Span,Data!$N$4:$Y$11,Data!$Y$1,FALSE),FALSE)</f>
        <v>0.57232666283345912</v>
      </c>
      <c r="Q817" s="19">
        <f>AB817*VLOOKUP($O817,AProperties!$A$8:$I$1007,VLOOKUP(Span,Data!$N$4:$Y$11,Data!$Y$1,FALSE),FALSE)</f>
        <v>0.80939212868681154</v>
      </c>
      <c r="R817" s="19">
        <f>AC817*VLOOKUP($O817,AProperties!$A$8:$I$1007,VLOOKUP(Span,Data!$N$4:$Y$11,Data!$Y$1,FALSE),FALSE)</f>
        <v>1.1446533256669182</v>
      </c>
      <c r="S817" s="19">
        <f>AD817*VLOOKUP($O817,AProperties!$A$8:$I$1007,VLOOKUP(Span,Data!$N$4:$Y$11,Data!$Y$1,FALSE),FALSE)</f>
        <v>1.4019082901318844</v>
      </c>
      <c r="T817" s="19">
        <f>AE817*VLOOKUP($O817,AProperties!$A$8:$I$1007,VLOOKUP(Span,Data!$N$4:$Y$11,Data!$Y$1,FALSE),FALSE)</f>
        <v>1.6187842573736231</v>
      </c>
      <c r="U817" s="19">
        <f>AF817*VLOOKUP($O817,AProperties!$A$8:$I$1007,VLOOKUP(Span,Data!$N$4:$Y$11,Data!$Y$1,FALSE),FALSE)</f>
        <v>1.8098558201969677</v>
      </c>
      <c r="V817" s="19">
        <f>AG817*VLOOKUP($O817,AProperties!$A$8:$I$1007,VLOOKUP(Span,Data!$N$4:$Y$11,Data!$Y$1,FALSE),FALSE)</f>
        <v>1.9825977171077869</v>
      </c>
      <c r="W817" s="19">
        <f>AH817*VLOOKUP($O817,AProperties!$A$8:$I$1007,VLOOKUP(Span,Data!$N$4:$Y$11,Data!$Y$1,FALSE),FALSE)</f>
        <v>2.1414502856384914</v>
      </c>
      <c r="X817" s="19">
        <f>AI817*VLOOKUP($O817,AProperties!$A$8:$I$1007,VLOOKUP(Span,Data!$N$4:$Y$11,Data!$Y$1,FALSE),FALSE)</f>
        <v>2.2893066513338365</v>
      </c>
      <c r="Y817" s="19">
        <f>AJ817*VLOOKUP($O817,AProperties!$A$8:$I$1007,VLOOKUP(Span,Data!$N$4:$Y$11,Data!$Y$1,FALSE),FALSE)</f>
        <v>2.4281763860604344</v>
      </c>
      <c r="Z817" s="19">
        <f>AK817*VLOOKUP($O817,AProperties!$A$8:$I$1007,VLOOKUP(Span,Data!$N$4:$Y$11,Data!$Y$1,FALSE),FALSE)</f>
        <v>2.5595226468624337</v>
      </c>
      <c r="AA817" s="19">
        <f>$I817*AA$19^0.5/VLOOKUP($O817,AProperties!$AY$8:$BG$1007,VLOOKUP(Span,Data!$N$4:$Y$11,Data!$Y$1,FALSE),FALSE)</f>
        <v>0.66057556383118676</v>
      </c>
      <c r="AB817" s="19">
        <f>$I817*AB$19^0.5/VLOOKUP($O817,AProperties!$AY$8:$BG$1007,VLOOKUP(Span,Data!$N$4:$Y$11,Data!$Y$1,FALSE),FALSE)</f>
        <v>0.93419492134231852</v>
      </c>
      <c r="AC817" s="19">
        <f>$I817*AC$19^0.5/VLOOKUP($O817,AProperties!$AY$8:$BG$1007,VLOOKUP(Span,Data!$N$4:$Y$11,Data!$Y$1,FALSE),FALSE)</f>
        <v>1.3211511276623735</v>
      </c>
      <c r="AD817" s="19">
        <f>$I817*AD$19^0.5/VLOOKUP($O817,AProperties!$AY$8:$BG$1007,VLOOKUP(Span,Data!$N$4:$Y$11,Data!$Y$1,FALSE),FALSE)</f>
        <v>1.6180730679377064</v>
      </c>
      <c r="AE817" s="19">
        <f>$I817*AE$19^0.5/VLOOKUP($O817,AProperties!$AY$8:$BG$1007,VLOOKUP(Span,Data!$N$4:$Y$11,Data!$Y$1,FALSE),FALSE)</f>
        <v>1.868389842684637</v>
      </c>
      <c r="AF817" s="19">
        <f>$I817*AF$19^0.5/VLOOKUP($O817,AProperties!$AY$8:$BG$1007,VLOOKUP(Span,Data!$N$4:$Y$11,Data!$Y$1,FALSE),FALSE)</f>
        <v>2.0889233483564928</v>
      </c>
      <c r="AG817" s="19">
        <f>$I817*AG$19^0.5/VLOOKUP($O817,AProperties!$AY$8:$BG$1007,VLOOKUP(Span,Data!$N$4:$Y$11,Data!$Y$1,FALSE),FALSE)</f>
        <v>2.288300877588147</v>
      </c>
      <c r="AH817" s="19">
        <f>$I817*AH$19^0.5/VLOOKUP($O817,AProperties!$AY$8:$BG$1007,VLOOKUP(Span,Data!$N$4:$Y$11,Data!$Y$1,FALSE),FALSE)</f>
        <v>2.4716474379313214</v>
      </c>
      <c r="AI817" s="19">
        <f>$I817*AI$19^0.5/VLOOKUP($O817,AProperties!$AY$8:$BG$1007,VLOOKUP(Span,Data!$N$4:$Y$11,Data!$Y$1,FALSE),FALSE)</f>
        <v>2.6423022553247471</v>
      </c>
      <c r="AJ817" s="19">
        <f>$I817*AJ$19^0.5/VLOOKUP($O817,AProperties!$AY$8:$BG$1007,VLOOKUP(Span,Data!$N$4:$Y$11,Data!$Y$1,FALSE),FALSE)</f>
        <v>2.8025847640269554</v>
      </c>
      <c r="AK817" s="19">
        <f>$I817*AK$19^0.5/VLOOKUP($O817,AProperties!$AY$8:$BG$1007,VLOOKUP(Span,Data!$N$4:$Y$11,Data!$Y$1,FALSE),FALSE)</f>
        <v>2.9541837300035696</v>
      </c>
      <c r="AL817" s="47">
        <f t="shared" si="105"/>
        <v>0.79800000000000004</v>
      </c>
    </row>
    <row r="818" spans="1:38" x14ac:dyDescent="0.25">
      <c r="A818" s="15">
        <v>0.79900000000000004</v>
      </c>
      <c r="B818" s="116">
        <f>VLOOKUP($A818,APropertiesDimless!$A$7:$I$1007,VLOOKUP(Span,Data!$N$4:$Y$11,Data!$Y$1,FALSE),FALSE)</f>
        <v>1.1566931281347712</v>
      </c>
      <c r="C818" s="6">
        <f t="shared" si="101"/>
        <v>1.3773465640673856</v>
      </c>
      <c r="D818" s="116">
        <f>VLOOKUP($A818,AProperties!$AE$8:$AM$1007,VLOOKUP(Span,Data!$N$4:$Y$11,Data!$Y$1,FALSE),FALSE)</f>
        <v>0.89401569632904898</v>
      </c>
      <c r="E818" s="116">
        <f t="shared" si="102"/>
        <v>2.0297517124258264</v>
      </c>
      <c r="F818" s="6">
        <f t="shared" si="106"/>
        <v>3.0109265829494278</v>
      </c>
      <c r="G818" s="9"/>
      <c r="H818" s="15">
        <f t="shared" si="103"/>
        <v>0.79900000000000004</v>
      </c>
      <c r="I818" s="6">
        <f>VLOOKUP(H818,AProperties!$AO$8:$AW$1007,VLOOKUP(Span,Data!$N$4:$Y$11,Data!$Y$1,FALSE),FALSE)^(2/3)</f>
        <v>0.43912418567680073</v>
      </c>
      <c r="J818" s="15">
        <f>$I818*(Slope^0.5)/VLOOKUP($H818,AProperties!$AY$8:$BG$1007,VLOOKUP(Span,Data!$N$4:$Y$11,Data!$Y$1,FALSE),FALSE)</f>
        <v>1.6184683663523338</v>
      </c>
      <c r="K818" s="15">
        <f>$J818*VLOOKUP($H818,AProperties!$A$8:$I$1007,VLOOKUP(Span,Data!$N$4:$Y$11,Data!$Y$1,FALSE),FALSE)</f>
        <v>1.4034654507381565</v>
      </c>
      <c r="L818" s="15">
        <f t="shared" si="107"/>
        <v>1.6184683663523338</v>
      </c>
      <c r="M818" s="15">
        <f t="shared" si="108"/>
        <v>0.79900000000000004</v>
      </c>
      <c r="O818" s="28">
        <f t="shared" si="104"/>
        <v>0.79900000000000004</v>
      </c>
      <c r="P818" s="19">
        <f>AA818*VLOOKUP($O818,AProperties!$A$8:$I$1007,VLOOKUP(Span,Data!$N$4:$Y$11,Data!$Y$1,FALSE),FALSE)</f>
        <v>0.57296237098894742</v>
      </c>
      <c r="Q818" s="19">
        <f>AB818*VLOOKUP($O818,AProperties!$A$8:$I$1007,VLOOKUP(Span,Data!$N$4:$Y$11,Data!$Y$1,FALSE),FALSE)</f>
        <v>0.81029115578201427</v>
      </c>
      <c r="R818" s="19">
        <f>AC818*VLOOKUP($O818,AProperties!$A$8:$I$1007,VLOOKUP(Span,Data!$N$4:$Y$11,Data!$Y$1,FALSE),FALSE)</f>
        <v>1.1459247419778948</v>
      </c>
      <c r="S818" s="19">
        <f>AD818*VLOOKUP($O818,AProperties!$A$8:$I$1007,VLOOKUP(Span,Data!$N$4:$Y$11,Data!$Y$1,FALSE),FALSE)</f>
        <v>1.4034654507381565</v>
      </c>
      <c r="T818" s="19">
        <f>AE818*VLOOKUP($O818,AProperties!$A$8:$I$1007,VLOOKUP(Span,Data!$N$4:$Y$11,Data!$Y$1,FALSE),FALSE)</f>
        <v>1.6205823115640285</v>
      </c>
      <c r="U818" s="19">
        <f>AF818*VLOOKUP($O818,AProperties!$A$8:$I$1007,VLOOKUP(Span,Data!$N$4:$Y$11,Data!$Y$1,FALSE),FALSE)</f>
        <v>1.8118661058954553</v>
      </c>
      <c r="V818" s="19">
        <f>AG818*VLOOKUP($O818,AProperties!$A$8:$I$1007,VLOOKUP(Span,Data!$N$4:$Y$11,Data!$Y$1,FALSE),FALSE)</f>
        <v>1.9847998747559701</v>
      </c>
      <c r="W818" s="19">
        <f>AH818*VLOOKUP($O818,AProperties!$A$8:$I$1007,VLOOKUP(Span,Data!$N$4:$Y$11,Data!$Y$1,FALSE),FALSE)</f>
        <v>2.1438288877543066</v>
      </c>
      <c r="X818" s="19">
        <f>AI818*VLOOKUP($O818,AProperties!$A$8:$I$1007,VLOOKUP(Span,Data!$N$4:$Y$11,Data!$Y$1,FALSE),FALSE)</f>
        <v>2.2918494839557897</v>
      </c>
      <c r="Y818" s="19">
        <f>AJ818*VLOOKUP($O818,AProperties!$A$8:$I$1007,VLOOKUP(Span,Data!$N$4:$Y$11,Data!$Y$1,FALSE),FALSE)</f>
        <v>2.4308734673460419</v>
      </c>
      <c r="Z818" s="19">
        <f>AK818*VLOOKUP($O818,AProperties!$A$8:$I$1007,VLOOKUP(Span,Data!$N$4:$Y$11,Data!$Y$1,FALSE),FALSE)</f>
        <v>2.5623656201614793</v>
      </c>
      <c r="AA818" s="19">
        <f>$I818*AA$19^0.5/VLOOKUP($O818,AProperties!$AY$8:$BG$1007,VLOOKUP(Span,Data!$N$4:$Y$11,Data!$Y$1,FALSE),FALSE)</f>
        <v>0.66073694373318148</v>
      </c>
      <c r="AB818" s="19">
        <f>$I818*AB$19^0.5/VLOOKUP($O818,AProperties!$AY$8:$BG$1007,VLOOKUP(Span,Data!$N$4:$Y$11,Data!$Y$1,FALSE),FALSE)</f>
        <v>0.93442314698841389</v>
      </c>
      <c r="AC818" s="19">
        <f>$I818*AC$19^0.5/VLOOKUP($O818,AProperties!$AY$8:$BG$1007,VLOOKUP(Span,Data!$N$4:$Y$11,Data!$Y$1,FALSE),FALSE)</f>
        <v>1.321473887466363</v>
      </c>
      <c r="AD818" s="19">
        <f>$I818*AD$19^0.5/VLOOKUP($O818,AProperties!$AY$8:$BG$1007,VLOOKUP(Span,Data!$N$4:$Y$11,Data!$Y$1,FALSE),FALSE)</f>
        <v>1.6184683663523338</v>
      </c>
      <c r="AE818" s="19">
        <f>$I818*AE$19^0.5/VLOOKUP($O818,AProperties!$AY$8:$BG$1007,VLOOKUP(Span,Data!$N$4:$Y$11,Data!$Y$1,FALSE),FALSE)</f>
        <v>1.8688462939768278</v>
      </c>
      <c r="AF818" s="19">
        <f>$I818*AF$19^0.5/VLOOKUP($O818,AProperties!$AY$8:$BG$1007,VLOOKUP(Span,Data!$N$4:$Y$11,Data!$Y$1,FALSE),FALSE)</f>
        <v>2.0894336764153709</v>
      </c>
      <c r="AG818" s="19">
        <f>$I818*AG$19^0.5/VLOOKUP($O818,AProperties!$AY$8:$BG$1007,VLOOKUP(Span,Data!$N$4:$Y$11,Data!$Y$1,FALSE),FALSE)</f>
        <v>2.2888599139672978</v>
      </c>
      <c r="AH818" s="19">
        <f>$I818*AH$19^0.5/VLOOKUP($O818,AProperties!$AY$8:$BG$1007,VLOOKUP(Span,Data!$N$4:$Y$11,Data!$Y$1,FALSE),FALSE)</f>
        <v>2.4722512662336968</v>
      </c>
      <c r="AI818" s="19">
        <f>$I818*AI$19^0.5/VLOOKUP($O818,AProperties!$AY$8:$BG$1007,VLOOKUP(Span,Data!$N$4:$Y$11,Data!$Y$1,FALSE),FALSE)</f>
        <v>2.6429477749327259</v>
      </c>
      <c r="AJ818" s="19">
        <f>$I818*AJ$19^0.5/VLOOKUP($O818,AProperties!$AY$8:$BG$1007,VLOOKUP(Span,Data!$N$4:$Y$11,Data!$Y$1,FALSE),FALSE)</f>
        <v>2.803269440965241</v>
      </c>
      <c r="AK818" s="19">
        <f>$I818*AK$19^0.5/VLOOKUP($O818,AProperties!$AY$8:$BG$1007,VLOOKUP(Span,Data!$N$4:$Y$11,Data!$Y$1,FALSE),FALSE)</f>
        <v>2.9549054428656945</v>
      </c>
      <c r="AL818" s="47">
        <f t="shared" si="105"/>
        <v>0.79900000000000004</v>
      </c>
    </row>
    <row r="819" spans="1:38" x14ac:dyDescent="0.25">
      <c r="A819" s="15">
        <v>0.8</v>
      </c>
      <c r="B819" s="116">
        <f>VLOOKUP($A819,APropertiesDimless!$A$7:$I$1007,VLOOKUP(Span,Data!$N$4:$Y$11,Data!$Y$1,FALSE),FALSE)</f>
        <v>1.1602406587159046</v>
      </c>
      <c r="C819" s="6">
        <f t="shared" si="101"/>
        <v>1.3801203293579523</v>
      </c>
      <c r="D819" s="116">
        <f>VLOOKUP($A819,AProperties!$AE$8:$AM$1007,VLOOKUP(Span,Data!$N$4:$Y$11,Data!$Y$1,FALSE),FALSE)</f>
        <v>0.8947877544826095</v>
      </c>
      <c r="E819" s="116">
        <f t="shared" si="102"/>
        <v>2.0368307765204241</v>
      </c>
      <c r="F819" s="6">
        <f t="shared" si="106"/>
        <v>3.0181444166081226</v>
      </c>
      <c r="G819" s="9"/>
      <c r="H819" s="15">
        <f t="shared" si="103"/>
        <v>0.8</v>
      </c>
      <c r="I819" s="6">
        <f>VLOOKUP(H819,AProperties!$AO$8:$AW$1007,VLOOKUP(Span,Data!$N$4:$Y$11,Data!$Y$1,FALSE),FALSE)^(2/3)</f>
        <v>0.43912097647090731</v>
      </c>
      <c r="J819" s="15">
        <f>$I819*(Slope^0.5)/VLOOKUP($H819,AProperties!$AY$8:$BG$1007,VLOOKUP(Span,Data!$N$4:$Y$11,Data!$Y$1,FALSE),FALSE)</f>
        <v>1.618859994721294</v>
      </c>
      <c r="K819" s="15">
        <f>$J819*VLOOKUP($H819,AProperties!$A$8:$I$1007,VLOOKUP(Span,Data!$N$4:$Y$11,Data!$Y$1,FALSE),FALSE)</f>
        <v>1.4050173582174883</v>
      </c>
      <c r="L819" s="15">
        <f t="shared" si="107"/>
        <v>1.618859994721294</v>
      </c>
      <c r="M819" s="15">
        <f t="shared" si="108"/>
        <v>0.8</v>
      </c>
      <c r="O819" s="28">
        <f t="shared" si="104"/>
        <v>0.8</v>
      </c>
      <c r="P819" s="19">
        <f>AA819*VLOOKUP($O819,AProperties!$A$8:$I$1007,VLOOKUP(Span,Data!$N$4:$Y$11,Data!$Y$1,FALSE),FALSE)</f>
        <v>0.57359593456434266</v>
      </c>
      <c r="Q819" s="19">
        <f>AB819*VLOOKUP($O819,AProperties!$A$8:$I$1007,VLOOKUP(Span,Data!$N$4:$Y$11,Data!$Y$1,FALSE),FALSE)</f>
        <v>0.81118714998296371</v>
      </c>
      <c r="R819" s="19">
        <f>AC819*VLOOKUP($O819,AProperties!$A$8:$I$1007,VLOOKUP(Span,Data!$N$4:$Y$11,Data!$Y$1,FALSE),FALSE)</f>
        <v>1.1471918691286853</v>
      </c>
      <c r="S819" s="19">
        <f>AD819*VLOOKUP($O819,AProperties!$A$8:$I$1007,VLOOKUP(Span,Data!$N$4:$Y$11,Data!$Y$1,FALSE),FALSE)</f>
        <v>1.4050173582174883</v>
      </c>
      <c r="T819" s="19">
        <f>AE819*VLOOKUP($O819,AProperties!$A$8:$I$1007,VLOOKUP(Span,Data!$N$4:$Y$11,Data!$Y$1,FALSE),FALSE)</f>
        <v>1.6223742999659274</v>
      </c>
      <c r="U819" s="19">
        <f>AF819*VLOOKUP($O819,AProperties!$A$8:$I$1007,VLOOKUP(Span,Data!$N$4:$Y$11,Data!$Y$1,FALSE),FALSE)</f>
        <v>1.8138696098362241</v>
      </c>
      <c r="V819" s="19">
        <f>AG819*VLOOKUP($O819,AProperties!$A$8:$I$1007,VLOOKUP(Span,Data!$N$4:$Y$11,Data!$Y$1,FALSE),FALSE)</f>
        <v>1.9869946033607893</v>
      </c>
      <c r="W819" s="19">
        <f>AH819*VLOOKUP($O819,AProperties!$A$8:$I$1007,VLOOKUP(Span,Data!$N$4:$Y$11,Data!$Y$1,FALSE),FALSE)</f>
        <v>2.1461994655861751</v>
      </c>
      <c r="X819" s="19">
        <f>AI819*VLOOKUP($O819,AProperties!$A$8:$I$1007,VLOOKUP(Span,Data!$N$4:$Y$11,Data!$Y$1,FALSE),FALSE)</f>
        <v>2.2943837382573706</v>
      </c>
      <c r="Y819" s="19">
        <f>AJ819*VLOOKUP($O819,AProperties!$A$8:$I$1007,VLOOKUP(Span,Data!$N$4:$Y$11,Data!$Y$1,FALSE),FALSE)</f>
        <v>2.4335614499488907</v>
      </c>
      <c r="Z819" s="19">
        <f>AK819*VLOOKUP($O819,AProperties!$A$8:$I$1007,VLOOKUP(Span,Data!$N$4:$Y$11,Data!$Y$1,FALSE),FALSE)</f>
        <v>2.5651990026067821</v>
      </c>
      <c r="AA819" s="19">
        <f>$I819*AA$19^0.5/VLOOKUP($O819,AProperties!$AY$8:$BG$1007,VLOOKUP(Span,Data!$N$4:$Y$11,Data!$Y$1,FALSE),FALSE)</f>
        <v>0.66089682534530658</v>
      </c>
      <c r="AB819" s="19">
        <f>$I819*AB$19^0.5/VLOOKUP($O819,AProperties!$AY$8:$BG$1007,VLOOKUP(Span,Data!$N$4:$Y$11,Data!$Y$1,FALSE),FALSE)</f>
        <v>0.93464925373265528</v>
      </c>
      <c r="AC819" s="19">
        <f>$I819*AC$19^0.5/VLOOKUP($O819,AProperties!$AY$8:$BG$1007,VLOOKUP(Span,Data!$N$4:$Y$11,Data!$Y$1,FALSE),FALSE)</f>
        <v>1.3217936506906132</v>
      </c>
      <c r="AD819" s="19">
        <f>$I819*AD$19^0.5/VLOOKUP($O819,AProperties!$AY$8:$BG$1007,VLOOKUP(Span,Data!$N$4:$Y$11,Data!$Y$1,FALSE),FALSE)</f>
        <v>1.618859994721294</v>
      </c>
      <c r="AE819" s="19">
        <f>$I819*AE$19^0.5/VLOOKUP($O819,AProperties!$AY$8:$BG$1007,VLOOKUP(Span,Data!$N$4:$Y$11,Data!$Y$1,FALSE),FALSE)</f>
        <v>1.8692985074653106</v>
      </c>
      <c r="AF819" s="19">
        <f>$I819*AF$19^0.5/VLOOKUP($O819,AProperties!$AY$8:$BG$1007,VLOOKUP(Span,Data!$N$4:$Y$11,Data!$Y$1,FALSE),FALSE)</f>
        <v>2.0899392664656662</v>
      </c>
      <c r="AG819" s="19">
        <f>$I819*AG$19^0.5/VLOOKUP($O819,AProperties!$AY$8:$BG$1007,VLOOKUP(Span,Data!$N$4:$Y$11,Data!$Y$1,FALSE),FALSE)</f>
        <v>2.2894137601180913</v>
      </c>
      <c r="AH819" s="19">
        <f>$I819*AH$19^0.5/VLOOKUP($O819,AProperties!$AY$8:$BG$1007,VLOOKUP(Span,Data!$N$4:$Y$11,Data!$Y$1,FALSE),FALSE)</f>
        <v>2.472849488448714</v>
      </c>
      <c r="AI819" s="19">
        <f>$I819*AI$19^0.5/VLOOKUP($O819,AProperties!$AY$8:$BG$1007,VLOOKUP(Span,Data!$N$4:$Y$11,Data!$Y$1,FALSE),FALSE)</f>
        <v>2.6435873013812263</v>
      </c>
      <c r="AJ819" s="19">
        <f>$I819*AJ$19^0.5/VLOOKUP($O819,AProperties!$AY$8:$BG$1007,VLOOKUP(Span,Data!$N$4:$Y$11,Data!$Y$1,FALSE),FALSE)</f>
        <v>2.8039477611979655</v>
      </c>
      <c r="AK819" s="19">
        <f>$I819*AK$19^0.5/VLOOKUP($O819,AProperties!$AY$8:$BG$1007,VLOOKUP(Span,Data!$N$4:$Y$11,Data!$Y$1,FALSE),FALSE)</f>
        <v>2.9556204551718226</v>
      </c>
      <c r="AL819" s="47">
        <f t="shared" si="105"/>
        <v>0.8</v>
      </c>
    </row>
    <row r="820" spans="1:38" x14ac:dyDescent="0.25">
      <c r="A820" s="15">
        <v>0.80100000000000005</v>
      </c>
      <c r="B820" s="116">
        <f>VLOOKUP($A820,APropertiesDimless!$A$7:$I$1007,VLOOKUP(Span,Data!$N$4:$Y$11,Data!$Y$1,FALSE),FALSE)</f>
        <v>1.1638107425366664</v>
      </c>
      <c r="C820" s="6">
        <f t="shared" si="101"/>
        <v>1.3829053712683332</v>
      </c>
      <c r="D820" s="116">
        <f>VLOOKUP($A820,AProperties!$AE$8:$AM$1007,VLOOKUP(Span,Data!$N$4:$Y$11,Data!$Y$1,FALSE),FALSE)</f>
        <v>0.89555811183232736</v>
      </c>
      <c r="E820" s="116">
        <f t="shared" si="102"/>
        <v>2.0439508831803206</v>
      </c>
      <c r="F820" s="6">
        <f t="shared" si="106"/>
        <v>3.0253867273989137</v>
      </c>
      <c r="G820" s="9"/>
      <c r="H820" s="15">
        <f t="shared" si="103"/>
        <v>0.80100000000000005</v>
      </c>
      <c r="I820" s="6">
        <f>VLOOKUP(H820,AProperties!$AO$8:$AW$1007,VLOOKUP(Span,Data!$N$4:$Y$11,Data!$Y$1,FALSE),FALSE)^(2/3)</f>
        <v>0.43911665262779004</v>
      </c>
      <c r="J820" s="15">
        <f>$I820*(Slope^0.5)/VLOOKUP($H820,AProperties!$AY$8:$BG$1007,VLOOKUP(Span,Data!$N$4:$Y$11,Data!$Y$1,FALSE),FALSE)</f>
        <v>1.6192479418705932</v>
      </c>
      <c r="K820" s="15">
        <f>$J820*VLOOKUP($H820,AProperties!$A$8:$I$1007,VLOOKUP(Span,Data!$N$4:$Y$11,Data!$Y$1,FALSE),FALSE)</f>
        <v>1.4065639832583083</v>
      </c>
      <c r="L820" s="15">
        <f t="shared" si="107"/>
        <v>1.6192479418705932</v>
      </c>
      <c r="M820" s="15">
        <f t="shared" si="108"/>
        <v>0.80100000000000005</v>
      </c>
      <c r="O820" s="28">
        <f t="shared" si="104"/>
        <v>0.80100000000000005</v>
      </c>
      <c r="P820" s="19">
        <f>AA820*VLOOKUP($O820,AProperties!$A$8:$I$1007,VLOOKUP(Span,Data!$N$4:$Y$11,Data!$Y$1,FALSE),FALSE)</f>
        <v>0.57422734159324595</v>
      </c>
      <c r="Q820" s="19">
        <f>AB820*VLOOKUP($O820,AProperties!$A$8:$I$1007,VLOOKUP(Span,Data!$N$4:$Y$11,Data!$Y$1,FALSE),FALSE)</f>
        <v>0.81208009436661666</v>
      </c>
      <c r="R820" s="19">
        <f>AC820*VLOOKUP($O820,AProperties!$A$8:$I$1007,VLOOKUP(Span,Data!$N$4:$Y$11,Data!$Y$1,FALSE),FALSE)</f>
        <v>1.1484546831864919</v>
      </c>
      <c r="S820" s="19">
        <f>AD820*VLOOKUP($O820,AProperties!$A$8:$I$1007,VLOOKUP(Span,Data!$N$4:$Y$11,Data!$Y$1,FALSE),FALSE)</f>
        <v>1.4065639832583083</v>
      </c>
      <c r="T820" s="19">
        <f>AE820*VLOOKUP($O820,AProperties!$A$8:$I$1007,VLOOKUP(Span,Data!$N$4:$Y$11,Data!$Y$1,FALSE),FALSE)</f>
        <v>1.6241601887332333</v>
      </c>
      <c r="U820" s="19">
        <f>AF820*VLOOKUP($O820,AProperties!$A$8:$I$1007,VLOOKUP(Span,Data!$N$4:$Y$11,Data!$Y$1,FALSE),FALSE)</f>
        <v>1.8158662941781987</v>
      </c>
      <c r="V820" s="19">
        <f>AG820*VLOOKUP($O820,AProperties!$A$8:$I$1007,VLOOKUP(Span,Data!$N$4:$Y$11,Data!$Y$1,FALSE),FALSE)</f>
        <v>1.9891818614694226</v>
      </c>
      <c r="W820" s="19">
        <f>AH820*VLOOKUP($O820,AProperties!$A$8:$I$1007,VLOOKUP(Span,Data!$N$4:$Y$11,Data!$Y$1,FALSE),FALSE)</f>
        <v>2.1485619743599327</v>
      </c>
      <c r="X820" s="19">
        <f>AI820*VLOOKUP($O820,AProperties!$A$8:$I$1007,VLOOKUP(Span,Data!$N$4:$Y$11,Data!$Y$1,FALSE),FALSE)</f>
        <v>2.2969093663729838</v>
      </c>
      <c r="Y820" s="19">
        <f>AJ820*VLOOKUP($O820,AProperties!$A$8:$I$1007,VLOOKUP(Span,Data!$N$4:$Y$11,Data!$Y$1,FALSE),FALSE)</f>
        <v>2.4362402830998495</v>
      </c>
      <c r="Z820" s="19">
        <f>AK820*VLOOKUP($O820,AProperties!$A$8:$I$1007,VLOOKUP(Span,Data!$N$4:$Y$11,Data!$Y$1,FALSE),FALSE)</f>
        <v>2.5680227406829812</v>
      </c>
      <c r="AA820" s="19">
        <f>$I820*AA$19^0.5/VLOOKUP($O820,AProperties!$AY$8:$BG$1007,VLOOKUP(Span,Data!$N$4:$Y$11,Data!$Y$1,FALSE),FALSE)</f>
        <v>0.66105520410579821</v>
      </c>
      <c r="AB820" s="19">
        <f>$I820*AB$19^0.5/VLOOKUP($O820,AProperties!$AY$8:$BG$1007,VLOOKUP(Span,Data!$N$4:$Y$11,Data!$Y$1,FALSE),FALSE)</f>
        <v>0.93487323512373455</v>
      </c>
      <c r="AC820" s="19">
        <f>$I820*AC$19^0.5/VLOOKUP($O820,AProperties!$AY$8:$BG$1007,VLOOKUP(Span,Data!$N$4:$Y$11,Data!$Y$1,FALSE),FALSE)</f>
        <v>1.3221104082115964</v>
      </c>
      <c r="AD820" s="19">
        <f>$I820*AD$19^0.5/VLOOKUP($O820,AProperties!$AY$8:$BG$1007,VLOOKUP(Span,Data!$N$4:$Y$11,Data!$Y$1,FALSE),FALSE)</f>
        <v>1.6192479418705932</v>
      </c>
      <c r="AE820" s="19">
        <f>$I820*AE$19^0.5/VLOOKUP($O820,AProperties!$AY$8:$BG$1007,VLOOKUP(Span,Data!$N$4:$Y$11,Data!$Y$1,FALSE),FALSE)</f>
        <v>1.8697464702474691</v>
      </c>
      <c r="AF820" s="19">
        <f>$I820*AF$19^0.5/VLOOKUP($O820,AProperties!$AY$8:$BG$1007,VLOOKUP(Span,Data!$N$4:$Y$11,Data!$Y$1,FALSE),FALSE)</f>
        <v>2.0904401040818144</v>
      </c>
      <c r="AG820" s="19">
        <f>$I820*AG$19^0.5/VLOOKUP($O820,AProperties!$AY$8:$BG$1007,VLOOKUP(Span,Data!$N$4:$Y$11,Data!$Y$1,FALSE),FALSE)</f>
        <v>2.2899624002381138</v>
      </c>
      <c r="AH820" s="19">
        <f>$I820*AH$19^0.5/VLOOKUP($O820,AProperties!$AY$8:$BG$1007,VLOOKUP(Span,Data!$N$4:$Y$11,Data!$Y$1,FALSE),FALSE)</f>
        <v>2.473442087507816</v>
      </c>
      <c r="AI820" s="19">
        <f>$I820*AI$19^0.5/VLOOKUP($O820,AProperties!$AY$8:$BG$1007,VLOOKUP(Span,Data!$N$4:$Y$11,Data!$Y$1,FALSE),FALSE)</f>
        <v>2.6442208164231928</v>
      </c>
      <c r="AJ820" s="19">
        <f>$I820*AJ$19^0.5/VLOOKUP($O820,AProperties!$AY$8:$BG$1007,VLOOKUP(Span,Data!$N$4:$Y$11,Data!$Y$1,FALSE),FALSE)</f>
        <v>2.804619705371203</v>
      </c>
      <c r="AK820" s="19">
        <f>$I820*AK$19^0.5/VLOOKUP($O820,AProperties!$AY$8:$BG$1007,VLOOKUP(Span,Data!$N$4:$Y$11,Data!$Y$1,FALSE),FALSE)</f>
        <v>2.9563287465211263</v>
      </c>
      <c r="AL820" s="47">
        <f t="shared" si="105"/>
        <v>0.80100000000000005</v>
      </c>
    </row>
    <row r="821" spans="1:38" x14ac:dyDescent="0.25">
      <c r="A821" s="15">
        <v>0.80200000000000005</v>
      </c>
      <c r="B821" s="116">
        <f>VLOOKUP($A821,APropertiesDimless!$A$7:$I$1007,VLOOKUP(Span,Data!$N$4:$Y$11,Data!$Y$1,FALSE),FALSE)</f>
        <v>1.1674036668569714</v>
      </c>
      <c r="C821" s="6">
        <f t="shared" si="101"/>
        <v>1.3857018334284859</v>
      </c>
      <c r="D821" s="116">
        <f>VLOOKUP($A821,AProperties!$AE$8:$AM$1007,VLOOKUP(Span,Data!$N$4:$Y$11,Data!$Y$1,FALSE),FALSE)</f>
        <v>0.89632676233504605</v>
      </c>
      <c r="E821" s="116">
        <f t="shared" si="102"/>
        <v>2.0511124829150216</v>
      </c>
      <c r="F821" s="6">
        <f t="shared" si="106"/>
        <v>3.0326537965560356</v>
      </c>
      <c r="G821" s="9"/>
      <c r="H821" s="15">
        <f t="shared" si="103"/>
        <v>0.80200000000000005</v>
      </c>
      <c r="I821" s="6">
        <f>VLOOKUP(H821,AProperties!$AO$8:$AW$1007,VLOOKUP(Span,Data!$N$4:$Y$11,Data!$Y$1,FALSE),FALSE)^(2/3)</f>
        <v>0.43911121059416175</v>
      </c>
      <c r="J821" s="15">
        <f>$I821*(Slope^0.5)/VLOOKUP($H821,AProperties!$AY$8:$BG$1007,VLOOKUP(Span,Data!$N$4:$Y$11,Data!$Y$1,FALSE),FALSE)</f>
        <v>1.6196321964876943</v>
      </c>
      <c r="K821" s="15">
        <f>$J821*VLOOKUP($H821,AProperties!$A$8:$I$1007,VLOOKUP(Span,Data!$N$4:$Y$11,Data!$Y$1,FALSE),FALSE)</f>
        <v>1.408105296359915</v>
      </c>
      <c r="L821" s="15">
        <f t="shared" si="107"/>
        <v>1.6196321964876943</v>
      </c>
      <c r="M821" s="15">
        <f t="shared" si="108"/>
        <v>0.80200000000000005</v>
      </c>
      <c r="O821" s="28">
        <f t="shared" si="104"/>
        <v>0.80200000000000005</v>
      </c>
      <c r="P821" s="19">
        <f>AA821*VLOOKUP($O821,AProperties!$A$8:$I$1007,VLOOKUP(Span,Data!$N$4:$Y$11,Data!$Y$1,FALSE),FALSE)</f>
        <v>0.57485658003204643</v>
      </c>
      <c r="Q821" s="19">
        <f>AB821*VLOOKUP($O821,AProperties!$A$8:$I$1007,VLOOKUP(Span,Data!$N$4:$Y$11,Data!$Y$1,FALSE),FALSE)</f>
        <v>0.81296997190073472</v>
      </c>
      <c r="R821" s="19">
        <f>AC821*VLOOKUP($O821,AProperties!$A$8:$I$1007,VLOOKUP(Span,Data!$N$4:$Y$11,Data!$Y$1,FALSE),FALSE)</f>
        <v>1.1497131600640929</v>
      </c>
      <c r="S821" s="19">
        <f>AD821*VLOOKUP($O821,AProperties!$A$8:$I$1007,VLOOKUP(Span,Data!$N$4:$Y$11,Data!$Y$1,FALSE),FALSE)</f>
        <v>1.408105296359915</v>
      </c>
      <c r="T821" s="19">
        <f>AE821*VLOOKUP($O821,AProperties!$A$8:$I$1007,VLOOKUP(Span,Data!$N$4:$Y$11,Data!$Y$1,FALSE),FALSE)</f>
        <v>1.6259399438014694</v>
      </c>
      <c r="U821" s="19">
        <f>AF821*VLOOKUP($O821,AProperties!$A$8:$I$1007,VLOOKUP(Span,Data!$N$4:$Y$11,Data!$Y$1,FALSE),FALSE)</f>
        <v>1.8178561208361366</v>
      </c>
      <c r="V821" s="19">
        <f>AG821*VLOOKUP($O821,AProperties!$A$8:$I$1007,VLOOKUP(Span,Data!$N$4:$Y$11,Data!$Y$1,FALSE),FALSE)</f>
        <v>1.9913616073615781</v>
      </c>
      <c r="W821" s="19">
        <f>AH821*VLOOKUP($O821,AProperties!$A$8:$I$1007,VLOOKUP(Span,Data!$N$4:$Y$11,Data!$Y$1,FALSE),FALSE)</f>
        <v>2.1509163690125126</v>
      </c>
      <c r="X821" s="19">
        <f>AI821*VLOOKUP($O821,AProperties!$A$8:$I$1007,VLOOKUP(Span,Data!$N$4:$Y$11,Data!$Y$1,FALSE),FALSE)</f>
        <v>2.2994263201281857</v>
      </c>
      <c r="Y821" s="19">
        <f>AJ821*VLOOKUP($O821,AProperties!$A$8:$I$1007,VLOOKUP(Span,Data!$N$4:$Y$11,Data!$Y$1,FALSE),FALSE)</f>
        <v>2.4389099157022036</v>
      </c>
      <c r="Z821" s="19">
        <f>AK821*VLOOKUP($O821,AProperties!$A$8:$I$1007,VLOOKUP(Span,Data!$N$4:$Y$11,Data!$Y$1,FALSE),FALSE)</f>
        <v>2.5708367805294086</v>
      </c>
      <c r="AA821" s="19">
        <f>$I821*AA$19^0.5/VLOOKUP($O821,AProperties!$AY$8:$BG$1007,VLOOKUP(Span,Data!$N$4:$Y$11,Data!$Y$1,FALSE),FALSE)</f>
        <v>0.66121207539633264</v>
      </c>
      <c r="AB821" s="19">
        <f>$I821*AB$19^0.5/VLOOKUP($O821,AProperties!$AY$8:$BG$1007,VLOOKUP(Span,Data!$N$4:$Y$11,Data!$Y$1,FALSE),FALSE)</f>
        <v>0.93509508463035518</v>
      </c>
      <c r="AC821" s="19">
        <f>$I821*AC$19^0.5/VLOOKUP($O821,AProperties!$AY$8:$BG$1007,VLOOKUP(Span,Data!$N$4:$Y$11,Data!$Y$1,FALSE),FALSE)</f>
        <v>1.3224241507926653</v>
      </c>
      <c r="AD821" s="19">
        <f>$I821*AD$19^0.5/VLOOKUP($O821,AProperties!$AY$8:$BG$1007,VLOOKUP(Span,Data!$N$4:$Y$11,Data!$Y$1,FALSE),FALSE)</f>
        <v>1.6196321964876943</v>
      </c>
      <c r="AE821" s="19">
        <f>$I821*AE$19^0.5/VLOOKUP($O821,AProperties!$AY$8:$BG$1007,VLOOKUP(Span,Data!$N$4:$Y$11,Data!$Y$1,FALSE),FALSE)</f>
        <v>1.8701901692607104</v>
      </c>
      <c r="AF821" s="19">
        <f>$I821*AF$19^0.5/VLOOKUP($O821,AProperties!$AY$8:$BG$1007,VLOOKUP(Span,Data!$N$4:$Y$11,Data!$Y$1,FALSE),FALSE)</f>
        <v>2.0909361746593929</v>
      </c>
      <c r="AG821" s="19">
        <f>$I821*AG$19^0.5/VLOOKUP($O821,AProperties!$AY$8:$BG$1007,VLOOKUP(Span,Data!$N$4:$Y$11,Data!$Y$1,FALSE),FALSE)</f>
        <v>2.2905058183290228</v>
      </c>
      <c r="AH821" s="19">
        <f>$I821*AH$19^0.5/VLOOKUP($O821,AProperties!$AY$8:$BG$1007,VLOOKUP(Span,Data!$N$4:$Y$11,Data!$Y$1,FALSE),FALSE)</f>
        <v>2.4740290461308168</v>
      </c>
      <c r="AI821" s="19">
        <f>$I821*AI$19^0.5/VLOOKUP($O821,AProperties!$AY$8:$BG$1007,VLOOKUP(Span,Data!$N$4:$Y$11,Data!$Y$1,FALSE),FALSE)</f>
        <v>2.6448483015853306</v>
      </c>
      <c r="AJ821" s="19">
        <f>$I821*AJ$19^0.5/VLOOKUP($O821,AProperties!$AY$8:$BG$1007,VLOOKUP(Span,Data!$N$4:$Y$11,Data!$Y$1,FALSE),FALSE)</f>
        <v>2.8052852538910651</v>
      </c>
      <c r="AK821" s="19">
        <f>$I821*AK$19^0.5/VLOOKUP($O821,AProperties!$AY$8:$BG$1007,VLOOKUP(Span,Data!$N$4:$Y$11,Data!$Y$1,FALSE),FALSE)</f>
        <v>2.9570302962598323</v>
      </c>
      <c r="AL821" s="47">
        <f t="shared" si="105"/>
        <v>0.80200000000000005</v>
      </c>
    </row>
    <row r="822" spans="1:38" x14ac:dyDescent="0.25">
      <c r="A822" s="15">
        <v>0.80300000000000005</v>
      </c>
      <c r="B822" s="116">
        <f>VLOOKUP($A822,APropertiesDimless!$A$7:$I$1007,VLOOKUP(Span,Data!$N$4:$Y$11,Data!$Y$1,FALSE),FALSE)</f>
        <v>1.1710197240450169</v>
      </c>
      <c r="C822" s="6">
        <f t="shared" si="101"/>
        <v>1.3885098620225085</v>
      </c>
      <c r="D822" s="116">
        <f>VLOOKUP($A822,AProperties!$AE$8:$AM$1007,VLOOKUP(Span,Data!$N$4:$Y$11,Data!$Y$1,FALSE),FALSE)</f>
        <v>0.89709369990726107</v>
      </c>
      <c r="E822" s="116">
        <f t="shared" si="102"/>
        <v>2.0583160343094082</v>
      </c>
      <c r="F822" s="6">
        <f t="shared" si="106"/>
        <v>3.0399459101890174</v>
      </c>
      <c r="G822" s="9"/>
      <c r="H822" s="15">
        <f t="shared" si="103"/>
        <v>0.80300000000000005</v>
      </c>
      <c r="I822" s="6">
        <f>VLOOKUP(H822,AProperties!$AO$8:$AW$1007,VLOOKUP(Span,Data!$N$4:$Y$11,Data!$Y$1,FALSE),FALSE)^(2/3)</f>
        <v>0.43910464676787597</v>
      </c>
      <c r="J822" s="15">
        <f>$I822*(Slope^0.5)/VLOOKUP($H822,AProperties!$AY$8:$BG$1007,VLOOKUP(Span,Data!$N$4:$Y$11,Data!$Y$1,FALSE),FALSE)</f>
        <v>1.6200127471193593</v>
      </c>
      <c r="K822" s="15">
        <f>$J822*VLOOKUP($H822,AProperties!$A$8:$I$1007,VLOOKUP(Span,Data!$N$4:$Y$11,Data!$Y$1,FALSE),FALSE)</f>
        <v>1.4096412678296295</v>
      </c>
      <c r="L822" s="15">
        <f t="shared" si="107"/>
        <v>1.6200127471193593</v>
      </c>
      <c r="M822" s="15">
        <f t="shared" si="108"/>
        <v>0.80300000000000005</v>
      </c>
      <c r="O822" s="28">
        <f t="shared" si="104"/>
        <v>0.80300000000000005</v>
      </c>
      <c r="P822" s="19">
        <f>AA822*VLOOKUP($O822,AProperties!$A$8:$I$1007,VLOOKUP(Span,Data!$N$4:$Y$11,Data!$Y$1,FALSE),FALSE)</f>
        <v>0.57548363775875877</v>
      </c>
      <c r="Q822" s="19">
        <f>AB822*VLOOKUP($O822,AProperties!$A$8:$I$1007,VLOOKUP(Span,Data!$N$4:$Y$11,Data!$Y$1,FALSE),FALSE)</f>
        <v>0.81385676544224206</v>
      </c>
      <c r="R822" s="19">
        <f>AC822*VLOOKUP($O822,AProperties!$A$8:$I$1007,VLOOKUP(Span,Data!$N$4:$Y$11,Data!$Y$1,FALSE),FALSE)</f>
        <v>1.1509672755175175</v>
      </c>
      <c r="S822" s="19">
        <f>AD822*VLOOKUP($O822,AProperties!$A$8:$I$1007,VLOOKUP(Span,Data!$N$4:$Y$11,Data!$Y$1,FALSE),FALSE)</f>
        <v>1.4096412678296295</v>
      </c>
      <c r="T822" s="19">
        <f>AE822*VLOOKUP($O822,AProperties!$A$8:$I$1007,VLOOKUP(Span,Data!$N$4:$Y$11,Data!$Y$1,FALSE),FALSE)</f>
        <v>1.6277135308844841</v>
      </c>
      <c r="U822" s="19">
        <f>AF822*VLOOKUP($O822,AProperties!$A$8:$I$1007,VLOOKUP(Span,Data!$N$4:$Y$11,Data!$Y$1,FALSE),FALSE)</f>
        <v>1.8198390514769547</v>
      </c>
      <c r="V822" s="19">
        <f>AG822*VLOOKUP($O822,AProperties!$A$8:$I$1007,VLOOKUP(Span,Data!$N$4:$Y$11,Data!$Y$1,FALSE),FALSE)</f>
        <v>1.9935337990454669</v>
      </c>
      <c r="W822" s="19">
        <f>AH822*VLOOKUP($O822,AProperties!$A$8:$I$1007,VLOOKUP(Span,Data!$N$4:$Y$11,Data!$Y$1,FALSE),FALSE)</f>
        <v>2.1532626041875988</v>
      </c>
      <c r="X822" s="19">
        <f>AI822*VLOOKUP($O822,AProperties!$A$8:$I$1007,VLOOKUP(Span,Data!$N$4:$Y$11,Data!$Y$1,FALSE),FALSE)</f>
        <v>2.3019345510350351</v>
      </c>
      <c r="Y822" s="19">
        <f>AJ822*VLOOKUP($O822,AProperties!$A$8:$I$1007,VLOOKUP(Span,Data!$N$4:$Y$11,Data!$Y$1,FALSE),FALSE)</f>
        <v>2.4415702963267258</v>
      </c>
      <c r="Z822" s="19">
        <f>AK822*VLOOKUP($O822,AProperties!$A$8:$I$1007,VLOOKUP(Span,Data!$N$4:$Y$11,Data!$Y$1,FALSE),FALSE)</f>
        <v>2.5736410679348984</v>
      </c>
      <c r="AA822" s="19">
        <f>$I822*AA$19^0.5/VLOOKUP($O822,AProperties!$AY$8:$BG$1007,VLOOKUP(Span,Data!$N$4:$Y$11,Data!$Y$1,FALSE),FALSE)</f>
        <v>0.66136743454114488</v>
      </c>
      <c r="AB822" s="19">
        <f>$I822*AB$19^0.5/VLOOKUP($O822,AProperties!$AY$8:$BG$1007,VLOOKUP(Span,Data!$N$4:$Y$11,Data!$Y$1,FALSE),FALSE)</f>
        <v>0.93531479563998732</v>
      </c>
      <c r="AC822" s="19">
        <f>$I822*AC$19^0.5/VLOOKUP($O822,AProperties!$AY$8:$BG$1007,VLOOKUP(Span,Data!$N$4:$Y$11,Data!$Y$1,FALSE),FALSE)</f>
        <v>1.3227348690822898</v>
      </c>
      <c r="AD822" s="19">
        <f>$I822*AD$19^0.5/VLOOKUP($O822,AProperties!$AY$8:$BG$1007,VLOOKUP(Span,Data!$N$4:$Y$11,Data!$Y$1,FALSE),FALSE)</f>
        <v>1.6200127471193593</v>
      </c>
      <c r="AE822" s="19">
        <f>$I822*AE$19^0.5/VLOOKUP($O822,AProperties!$AY$8:$BG$1007,VLOOKUP(Span,Data!$N$4:$Y$11,Data!$Y$1,FALSE),FALSE)</f>
        <v>1.8706295912799746</v>
      </c>
      <c r="AF822" s="19">
        <f>$I822*AF$19^0.5/VLOOKUP($O822,AProperties!$AY$8:$BG$1007,VLOOKUP(Span,Data!$N$4:$Y$11,Data!$Y$1,FALSE),FALSE)</f>
        <v>2.0914274634123351</v>
      </c>
      <c r="AG822" s="19">
        <f>$I822*AG$19^0.5/VLOOKUP($O822,AProperties!$AY$8:$BG$1007,VLOOKUP(Span,Data!$N$4:$Y$11,Data!$Y$1,FALSE),FALSE)</f>
        <v>2.2910439981934934</v>
      </c>
      <c r="AH822" s="19">
        <f>$I822*AH$19^0.5/VLOOKUP($O822,AProperties!$AY$8:$BG$1007,VLOOKUP(Span,Data!$N$4:$Y$11,Data!$Y$1,FALSE),FALSE)</f>
        <v>2.4746103468226059</v>
      </c>
      <c r="AI822" s="19">
        <f>$I822*AI$19^0.5/VLOOKUP($O822,AProperties!$AY$8:$BG$1007,VLOOKUP(Span,Data!$N$4:$Y$11,Data!$Y$1,FALSE),FALSE)</f>
        <v>2.6454697381645795</v>
      </c>
      <c r="AJ822" s="19">
        <f>$I822*AJ$19^0.5/VLOOKUP($O822,AProperties!$AY$8:$BG$1007,VLOOKUP(Span,Data!$N$4:$Y$11,Data!$Y$1,FALSE),FALSE)</f>
        <v>2.8059443869199616</v>
      </c>
      <c r="AK822" s="19">
        <f>$I822*AK$19^0.5/VLOOKUP($O822,AProperties!$AY$8:$BG$1007,VLOOKUP(Span,Data!$N$4:$Y$11,Data!$Y$1,FALSE),FALSE)</f>
        <v>2.9577250834772846</v>
      </c>
      <c r="AL822" s="47">
        <f t="shared" si="105"/>
        <v>0.80300000000000005</v>
      </c>
    </row>
    <row r="823" spans="1:38" x14ac:dyDescent="0.25">
      <c r="A823" s="15">
        <v>0.80400000000000005</v>
      </c>
      <c r="B823" s="116">
        <f>VLOOKUP($A823,APropertiesDimless!$A$7:$I$1007,VLOOKUP(Span,Data!$N$4:$Y$11,Data!$Y$1,FALSE),FALSE)</f>
        <v>1.1746592116946033</v>
      </c>
      <c r="C823" s="6">
        <f t="shared" si="101"/>
        <v>1.3913296058473017</v>
      </c>
      <c r="D823" s="116">
        <f>VLOOKUP($A823,AProperties!$AE$8:$AM$1007,VLOOKUP(Span,Data!$N$4:$Y$11,Data!$Y$1,FALSE),FALSE)</f>
        <v>0.89785891842461396</v>
      </c>
      <c r="E823" s="116">
        <f t="shared" si="102"/>
        <v>2.0655620042105229</v>
      </c>
      <c r="F823" s="6">
        <f t="shared" si="106"/>
        <v>3.0472633593895679</v>
      </c>
      <c r="G823" s="9"/>
      <c r="H823" s="15">
        <f t="shared" si="103"/>
        <v>0.80400000000000005</v>
      </c>
      <c r="I823" s="6">
        <f>VLOOKUP(H823,AProperties!$AO$8:$AW$1007,VLOOKUP(Span,Data!$N$4:$Y$11,Data!$Y$1,FALSE),FALSE)^(2/3)</f>
        <v>0.43909695749714162</v>
      </c>
      <c r="J823" s="15">
        <f>$I823*(Slope^0.5)/VLOOKUP($H823,AProperties!$AY$8:$BG$1007,VLOOKUP(Span,Data!$N$4:$Y$11,Data!$Y$1,FALSE),FALSE)</f>
        <v>1.6203895821694263</v>
      </c>
      <c r="K823" s="15">
        <f>$J823*VLOOKUP($H823,AProperties!$A$8:$I$1007,VLOOKUP(Span,Data!$N$4:$Y$11,Data!$Y$1,FALSE),FALSE)</f>
        <v>1.4111718677798732</v>
      </c>
      <c r="L823" s="15">
        <f t="shared" si="107"/>
        <v>1.6203895821694263</v>
      </c>
      <c r="M823" s="15">
        <f t="shared" si="108"/>
        <v>0.80400000000000005</v>
      </c>
      <c r="O823" s="28">
        <f t="shared" si="104"/>
        <v>0.80400000000000005</v>
      </c>
      <c r="P823" s="19">
        <f>AA823*VLOOKUP($O823,AProperties!$A$8:$I$1007,VLOOKUP(Span,Data!$N$4:$Y$11,Data!$Y$1,FALSE),FALSE)</f>
        <v>0.57610850257182988</v>
      </c>
      <c r="Q823" s="19">
        <f>AB823*VLOOKUP($O823,AProperties!$A$8:$I$1007,VLOOKUP(Span,Data!$N$4:$Y$11,Data!$Y$1,FALSE),FALSE)</f>
        <v>0.81474045773553694</v>
      </c>
      <c r="R823" s="19">
        <f>AC823*VLOOKUP($O823,AProperties!$A$8:$I$1007,VLOOKUP(Span,Data!$N$4:$Y$11,Data!$Y$1,FALSE),FALSE)</f>
        <v>1.1522170051436598</v>
      </c>
      <c r="S823" s="19">
        <f>AD823*VLOOKUP($O823,AProperties!$A$8:$I$1007,VLOOKUP(Span,Data!$N$4:$Y$11,Data!$Y$1,FALSE),FALSE)</f>
        <v>1.4111718677798732</v>
      </c>
      <c r="T823" s="19">
        <f>AE823*VLOOKUP($O823,AProperties!$A$8:$I$1007,VLOOKUP(Span,Data!$N$4:$Y$11,Data!$Y$1,FALSE),FALSE)</f>
        <v>1.6294809154710739</v>
      </c>
      <c r="U823" s="19">
        <f>AF823*VLOOKUP($O823,AProperties!$A$8:$I$1007,VLOOKUP(Span,Data!$N$4:$Y$11,Data!$Y$1,FALSE),FALSE)</f>
        <v>1.8218150475159549</v>
      </c>
      <c r="V823" s="19">
        <f>AG823*VLOOKUP($O823,AProperties!$A$8:$I$1007,VLOOKUP(Span,Data!$N$4:$Y$11,Data!$Y$1,FALSE),FALSE)</f>
        <v>1.9956983942536692</v>
      </c>
      <c r="W823" s="19">
        <f>AH823*VLOOKUP($O823,AProperties!$A$8:$I$1007,VLOOKUP(Span,Data!$N$4:$Y$11,Data!$Y$1,FALSE),FALSE)</f>
        <v>2.1556006342311615</v>
      </c>
      <c r="X823" s="19">
        <f>AI823*VLOOKUP($O823,AProperties!$A$8:$I$1007,VLOOKUP(Span,Data!$N$4:$Y$11,Data!$Y$1,FALSE),FALSE)</f>
        <v>2.3044340102873195</v>
      </c>
      <c r="Y823" s="19">
        <f>AJ823*VLOOKUP($O823,AProperties!$A$8:$I$1007,VLOOKUP(Span,Data!$N$4:$Y$11,Data!$Y$1,FALSE),FALSE)</f>
        <v>2.4442213732066107</v>
      </c>
      <c r="Z823" s="19">
        <f>AK823*VLOOKUP($O823,AProperties!$A$8:$I$1007,VLOOKUP(Span,Data!$N$4:$Y$11,Data!$Y$1,FALSE),FALSE)</f>
        <v>2.5764355483324484</v>
      </c>
      <c r="AA823" s="19">
        <f>$I823*AA$19^0.5/VLOOKUP($O823,AProperties!$AY$8:$BG$1007,VLOOKUP(Span,Data!$N$4:$Y$11,Data!$Y$1,FALSE),FALSE)</f>
        <v>0.66152127680612161</v>
      </c>
      <c r="AB823" s="19">
        <f>$I823*AB$19^0.5/VLOOKUP($O823,AProperties!$AY$8:$BG$1007,VLOOKUP(Span,Data!$N$4:$Y$11,Data!$Y$1,FALSE),FALSE)</f>
        <v>0.93553236145758367</v>
      </c>
      <c r="AC823" s="19">
        <f>$I823*AC$19^0.5/VLOOKUP($O823,AProperties!$AY$8:$BG$1007,VLOOKUP(Span,Data!$N$4:$Y$11,Data!$Y$1,FALSE),FALSE)</f>
        <v>1.3230425536122432</v>
      </c>
      <c r="AD823" s="19">
        <f>$I823*AD$19^0.5/VLOOKUP($O823,AProperties!$AY$8:$BG$1007,VLOOKUP(Span,Data!$N$4:$Y$11,Data!$Y$1,FALSE),FALSE)</f>
        <v>1.6203895821694263</v>
      </c>
      <c r="AE823" s="19">
        <f>$I823*AE$19^0.5/VLOOKUP($O823,AProperties!$AY$8:$BG$1007,VLOOKUP(Span,Data!$N$4:$Y$11,Data!$Y$1,FALSE),FALSE)</f>
        <v>1.8710647229151673</v>
      </c>
      <c r="AF823" s="19">
        <f>$I823*AF$19^0.5/VLOOKUP($O823,AProperties!$AY$8:$BG$1007,VLOOKUP(Span,Data!$N$4:$Y$11,Data!$Y$1,FALSE),FALSE)</f>
        <v>2.0919139553700612</v>
      </c>
      <c r="AG823" s="19">
        <f>$I823*AG$19^0.5/VLOOKUP($O823,AProperties!$AY$8:$BG$1007,VLOOKUP(Span,Data!$N$4:$Y$11,Data!$Y$1,FALSE),FALSE)</f>
        <v>2.2915769234320758</v>
      </c>
      <c r="AH823" s="19">
        <f>$I823*AH$19^0.5/VLOOKUP($O823,AProperties!$AY$8:$BG$1007,VLOOKUP(Span,Data!$N$4:$Y$11,Data!$Y$1,FALSE),FALSE)</f>
        <v>2.4751859718697542</v>
      </c>
      <c r="AI823" s="19">
        <f>$I823*AI$19^0.5/VLOOKUP($O823,AProperties!$AY$8:$BG$1007,VLOOKUP(Span,Data!$N$4:$Y$11,Data!$Y$1,FALSE),FALSE)</f>
        <v>2.6460851072244864</v>
      </c>
      <c r="AJ823" s="19">
        <f>$I823*AJ$19^0.5/VLOOKUP($O823,AProperties!$AY$8:$BG$1007,VLOOKUP(Span,Data!$N$4:$Y$11,Data!$Y$1,FALSE),FALSE)</f>
        <v>2.8065970843727506</v>
      </c>
      <c r="AK823" s="19">
        <f>$I823*AK$19^0.5/VLOOKUP($O823,AProperties!$AY$8:$BG$1007,VLOOKUP(Span,Data!$N$4:$Y$11,Data!$Y$1,FALSE),FALSE)</f>
        <v>2.9584130870018863</v>
      </c>
      <c r="AL823" s="47">
        <f t="shared" si="105"/>
        <v>0.80400000000000005</v>
      </c>
    </row>
    <row r="824" spans="1:38" x14ac:dyDescent="0.25">
      <c r="A824" s="15">
        <v>0.80500000000000005</v>
      </c>
      <c r="B824" s="116">
        <f>VLOOKUP($A824,APropertiesDimless!$A$7:$I$1007,VLOOKUP(Span,Data!$N$4:$Y$11,Data!$Y$1,FALSE),FALSE)</f>
        <v>1.178322432745768</v>
      </c>
      <c r="C824" s="6">
        <f t="shared" si="101"/>
        <v>1.394161216372884</v>
      </c>
      <c r="D824" s="116">
        <f>VLOOKUP($A824,AProperties!$AE$8:$AM$1007,VLOOKUP(Span,Data!$N$4:$Y$11,Data!$Y$1,FALSE),FALSE)</f>
        <v>0.8986224117213788</v>
      </c>
      <c r="E824" s="116">
        <f t="shared" si="102"/>
        <v>2.0728508679196387</v>
      </c>
      <c r="F824" s="6">
        <f t="shared" si="106"/>
        <v>3.0546064403413662</v>
      </c>
      <c r="G824" s="9"/>
      <c r="H824" s="15">
        <f t="shared" si="103"/>
        <v>0.80500000000000005</v>
      </c>
      <c r="I824" s="6">
        <f>VLOOKUP(H824,AProperties!$AO$8:$AW$1007,VLOOKUP(Span,Data!$N$4:$Y$11,Data!$Y$1,FALSE),FALSE)^(2/3)</f>
        <v>0.43908813907972</v>
      </c>
      <c r="J824" s="15">
        <f>$I824*(Slope^0.5)/VLOOKUP($H824,AProperties!$AY$8:$BG$1007,VLOOKUP(Span,Data!$N$4:$Y$11,Data!$Y$1,FALSE),FALSE)</f>
        <v>1.6207626898965537</v>
      </c>
      <c r="K824" s="15">
        <f>$J824*VLOOKUP($H824,AProperties!$A$8:$I$1007,VLOOKUP(Span,Data!$N$4:$Y$11,Data!$Y$1,FALSE),FALSE)</f>
        <v>1.4126970661251994</v>
      </c>
      <c r="L824" s="15">
        <f t="shared" si="107"/>
        <v>1.6207626898965537</v>
      </c>
      <c r="M824" s="15">
        <f t="shared" si="108"/>
        <v>0.80500000000000005</v>
      </c>
      <c r="O824" s="28">
        <f t="shared" si="104"/>
        <v>0.80500000000000005</v>
      </c>
      <c r="P824" s="19">
        <f>AA824*VLOOKUP($O824,AProperties!$A$8:$I$1007,VLOOKUP(Span,Data!$N$4:$Y$11,Data!$Y$1,FALSE),FALSE)</f>
        <v>0.57673116218892739</v>
      </c>
      <c r="Q824" s="19">
        <f>AB824*VLOOKUP($O824,AProperties!$A$8:$I$1007,VLOOKUP(Span,Data!$N$4:$Y$11,Data!$Y$1,FALSE),FALSE)</f>
        <v>0.81562103141077846</v>
      </c>
      <c r="R824" s="19">
        <f>AC824*VLOOKUP($O824,AProperties!$A$8:$I$1007,VLOOKUP(Span,Data!$N$4:$Y$11,Data!$Y$1,FALSE),FALSE)</f>
        <v>1.1534623243778548</v>
      </c>
      <c r="S824" s="19">
        <f>AD824*VLOOKUP($O824,AProperties!$A$8:$I$1007,VLOOKUP(Span,Data!$N$4:$Y$11,Data!$Y$1,FALSE),FALSE)</f>
        <v>1.4126970661251994</v>
      </c>
      <c r="T824" s="19">
        <f>AE824*VLOOKUP($O824,AProperties!$A$8:$I$1007,VLOOKUP(Span,Data!$N$4:$Y$11,Data!$Y$1,FALSE),FALSE)</f>
        <v>1.6312420628215569</v>
      </c>
      <c r="U824" s="19">
        <f>AF824*VLOOKUP($O824,AProperties!$A$8:$I$1007,VLOOKUP(Span,Data!$N$4:$Y$11,Data!$Y$1,FALSE),FALSE)</f>
        <v>1.8237840701129915</v>
      </c>
      <c r="V824" s="19">
        <f>AG824*VLOOKUP($O824,AProperties!$A$8:$I$1007,VLOOKUP(Span,Data!$N$4:$Y$11,Data!$Y$1,FALSE),FALSE)</f>
        <v>1.9978553504389382</v>
      </c>
      <c r="W824" s="19">
        <f>AH824*VLOOKUP($O824,AProperties!$A$8:$I$1007,VLOOKUP(Span,Data!$N$4:$Y$11,Data!$Y$1,FALSE),FALSE)</f>
        <v>2.1579304131869206</v>
      </c>
      <c r="X824" s="19">
        <f>AI824*VLOOKUP($O824,AProperties!$A$8:$I$1007,VLOOKUP(Span,Data!$N$4:$Y$11,Data!$Y$1,FALSE),FALSE)</f>
        <v>2.3069246487557096</v>
      </c>
      <c r="Y824" s="19">
        <f>AJ824*VLOOKUP($O824,AProperties!$A$8:$I$1007,VLOOKUP(Span,Data!$N$4:$Y$11,Data!$Y$1,FALSE),FALSE)</f>
        <v>2.4468630942323348</v>
      </c>
      <c r="Z824" s="19">
        <f>AK824*VLOOKUP($O824,AProperties!$A$8:$I$1007,VLOOKUP(Span,Data!$N$4:$Y$11,Data!$Y$1,FALSE),FALSE)</f>
        <v>2.5792201667937964</v>
      </c>
      <c r="AA824" s="19">
        <f>$I824*AA$19^0.5/VLOOKUP($O824,AProperties!$AY$8:$BG$1007,VLOOKUP(Span,Data!$N$4:$Y$11,Data!$Y$1,FALSE),FALSE)</f>
        <v>0.66167359739788012</v>
      </c>
      <c r="AB824" s="19">
        <f>$I824*AB$19^0.5/VLOOKUP($O824,AProperties!$AY$8:$BG$1007,VLOOKUP(Span,Data!$N$4:$Y$11,Data!$Y$1,FALSE),FALSE)</f>
        <v>0.93574777530427722</v>
      </c>
      <c r="AC824" s="19">
        <f>$I824*AC$19^0.5/VLOOKUP($O824,AProperties!$AY$8:$BG$1007,VLOOKUP(Span,Data!$N$4:$Y$11,Data!$Y$1,FALSE),FALSE)</f>
        <v>1.3233471947957602</v>
      </c>
      <c r="AD824" s="19">
        <f>$I824*AD$19^0.5/VLOOKUP($O824,AProperties!$AY$8:$BG$1007,VLOOKUP(Span,Data!$N$4:$Y$11,Data!$Y$1,FALSE),FALSE)</f>
        <v>1.6207626898965537</v>
      </c>
      <c r="AE824" s="19">
        <f>$I824*AE$19^0.5/VLOOKUP($O824,AProperties!$AY$8:$BG$1007,VLOOKUP(Span,Data!$N$4:$Y$11,Data!$Y$1,FALSE),FALSE)</f>
        <v>1.8714955506085544</v>
      </c>
      <c r="AF824" s="19">
        <f>$I824*AF$19^0.5/VLOOKUP($O824,AProperties!$AY$8:$BG$1007,VLOOKUP(Span,Data!$N$4:$Y$11,Data!$Y$1,FALSE),FALSE)</f>
        <v>2.0923956353745625</v>
      </c>
      <c r="AG824" s="19">
        <f>$I824*AG$19^0.5/VLOOKUP($O824,AProperties!$AY$8:$BG$1007,VLOOKUP(Span,Data!$N$4:$Y$11,Data!$Y$1,FALSE),FALSE)</f>
        <v>2.2921045774400053</v>
      </c>
      <c r="AH824" s="19">
        <f>$I824*AH$19^0.5/VLOOKUP($O824,AProperties!$AY$8:$BG$1007,VLOOKUP(Span,Data!$N$4:$Y$11,Data!$Y$1,FALSE),FALSE)</f>
        <v>2.4757559033370655</v>
      </c>
      <c r="AI824" s="19">
        <f>$I824*AI$19^0.5/VLOOKUP($O824,AProperties!$AY$8:$BG$1007,VLOOKUP(Span,Data!$N$4:$Y$11,Data!$Y$1,FALSE),FALSE)</f>
        <v>2.6466943895915205</v>
      </c>
      <c r="AJ824" s="19">
        <f>$I824*AJ$19^0.5/VLOOKUP($O824,AProperties!$AY$8:$BG$1007,VLOOKUP(Span,Data!$N$4:$Y$11,Data!$Y$1,FALSE),FALSE)</f>
        <v>2.8072433259128311</v>
      </c>
      <c r="AK824" s="19">
        <f>$I824*AK$19^0.5/VLOOKUP($O824,AProperties!$AY$8:$BG$1007,VLOOKUP(Span,Data!$N$4:$Y$11,Data!$Y$1,FALSE),FALSE)</f>
        <v>2.9590942853969757</v>
      </c>
      <c r="AL824" s="47">
        <f t="shared" si="105"/>
        <v>0.80500000000000005</v>
      </c>
    </row>
    <row r="825" spans="1:38" x14ac:dyDescent="0.25">
      <c r="A825" s="15">
        <v>0.80600000000000005</v>
      </c>
      <c r="B825" s="116">
        <f>VLOOKUP($A825,APropertiesDimless!$A$7:$I$1007,VLOOKUP(Span,Data!$N$4:$Y$11,Data!$Y$1,FALSE),FALSE)</f>
        <v>1.182009695608834</v>
      </c>
      <c r="C825" s="6">
        <f t="shared" si="101"/>
        <v>1.397004847804417</v>
      </c>
      <c r="D825" s="116">
        <f>VLOOKUP($A825,AProperties!$AE$8:$AM$1007,VLOOKUP(Span,Data!$N$4:$Y$11,Data!$Y$1,FALSE),FALSE)</f>
        <v>0.89938417358993683</v>
      </c>
      <c r="E825" s="116">
        <f t="shared" si="102"/>
        <v>2.0801831093897611</v>
      </c>
      <c r="F825" s="6">
        <f t="shared" si="106"/>
        <v>3.0619754544328197</v>
      </c>
      <c r="G825" s="9"/>
      <c r="H825" s="15">
        <f t="shared" si="103"/>
        <v>0.80600000000000005</v>
      </c>
      <c r="I825" s="6">
        <f>VLOOKUP(H825,AProperties!$AO$8:$AW$1007,VLOOKUP(Span,Data!$N$4:$Y$11,Data!$Y$1,FALSE),FALSE)^(2/3)</f>
        <v>0.43907818776210417</v>
      </c>
      <c r="J825" s="15">
        <f>$I825*(Slope^0.5)/VLOOKUP($H825,AProperties!$AY$8:$BG$1007,VLOOKUP(Span,Data!$N$4:$Y$11,Data!$Y$1,FALSE),FALSE)</f>
        <v>1.6211320584119058</v>
      </c>
      <c r="K825" s="15">
        <f>$J825*VLOOKUP($H825,AProperties!$A$8:$I$1007,VLOOKUP(Span,Data!$N$4:$Y$11,Data!$Y$1,FALSE),FALSE)</f>
        <v>1.4142168325792539</v>
      </c>
      <c r="L825" s="15">
        <f t="shared" si="107"/>
        <v>1.6211320584119058</v>
      </c>
      <c r="M825" s="15">
        <f t="shared" si="108"/>
        <v>0.80600000000000005</v>
      </c>
      <c r="O825" s="28">
        <f t="shared" si="104"/>
        <v>0.80600000000000005</v>
      </c>
      <c r="P825" s="19">
        <f>AA825*VLOOKUP($O825,AProperties!$A$8:$I$1007,VLOOKUP(Span,Data!$N$4:$Y$11,Data!$Y$1,FALSE),FALSE)</f>
        <v>0.57735160424569965</v>
      </c>
      <c r="Q825" s="19">
        <f>AB825*VLOOKUP($O825,AProperties!$A$8:$I$1007,VLOOKUP(Span,Data!$N$4:$Y$11,Data!$Y$1,FALSE),FALSE)</f>
        <v>0.81649846898213208</v>
      </c>
      <c r="R825" s="19">
        <f>AC825*VLOOKUP($O825,AProperties!$A$8:$I$1007,VLOOKUP(Span,Data!$N$4:$Y$11,Data!$Y$1,FALSE),FALSE)</f>
        <v>1.1547032084913993</v>
      </c>
      <c r="S825" s="19">
        <f>AD825*VLOOKUP($O825,AProperties!$A$8:$I$1007,VLOOKUP(Span,Data!$N$4:$Y$11,Data!$Y$1,FALSE),FALSE)</f>
        <v>1.4142168325792539</v>
      </c>
      <c r="T825" s="19">
        <f>AE825*VLOOKUP($O825,AProperties!$A$8:$I$1007,VLOOKUP(Span,Data!$N$4:$Y$11,Data!$Y$1,FALSE),FALSE)</f>
        <v>1.6329969379642642</v>
      </c>
      <c r="U825" s="19">
        <f>AF825*VLOOKUP($O825,AProperties!$A$8:$I$1007,VLOOKUP(Span,Data!$N$4:$Y$11,Data!$Y$1,FALSE),FALSE)</f>
        <v>1.8257460801685508</v>
      </c>
      <c r="V825" s="19">
        <f>AG825*VLOOKUP($O825,AProperties!$A$8:$I$1007,VLOOKUP(Span,Data!$N$4:$Y$11,Data!$Y$1,FALSE),FALSE)</f>
        <v>2.0000046247699017</v>
      </c>
      <c r="W825" s="19">
        <f>AH825*VLOOKUP($O825,AProperties!$A$8:$I$1007,VLOOKUP(Span,Data!$N$4:$Y$11,Data!$Y$1,FALSE),FALSE)</f>
        <v>2.1602518947917071</v>
      </c>
      <c r="X825" s="19">
        <f>AI825*VLOOKUP($O825,AProperties!$A$8:$I$1007,VLOOKUP(Span,Data!$N$4:$Y$11,Data!$Y$1,FALSE),FALSE)</f>
        <v>2.3094064169827986</v>
      </c>
      <c r="Y825" s="19">
        <f>AJ825*VLOOKUP($O825,AProperties!$A$8:$I$1007,VLOOKUP(Span,Data!$N$4:$Y$11,Data!$Y$1,FALSE),FALSE)</f>
        <v>2.4494954069463963</v>
      </c>
      <c r="Z825" s="19">
        <f>AK825*VLOOKUP($O825,AProperties!$A$8:$I$1007,VLOOKUP(Span,Data!$N$4:$Y$11,Data!$Y$1,FALSE),FALSE)</f>
        <v>2.5819948680238811</v>
      </c>
      <c r="AA825" s="19">
        <f>$I825*AA$19^0.5/VLOOKUP($O825,AProperties!$AY$8:$BG$1007,VLOOKUP(Span,Data!$N$4:$Y$11,Data!$Y$1,FALSE),FALSE)</f>
        <v>0.6618243914628239</v>
      </c>
      <c r="AB825" s="19">
        <f>$I825*AB$19^0.5/VLOOKUP($O825,AProperties!$AY$8:$BG$1007,VLOOKUP(Span,Data!$N$4:$Y$11,Data!$Y$1,FALSE),FALSE)</f>
        <v>0.93596103031604594</v>
      </c>
      <c r="AC825" s="19">
        <f>$I825*AC$19^0.5/VLOOKUP($O825,AProperties!$AY$8:$BG$1007,VLOOKUP(Span,Data!$N$4:$Y$11,Data!$Y$1,FALSE),FALSE)</f>
        <v>1.3236487829256478</v>
      </c>
      <c r="AD825" s="19">
        <f>$I825*AD$19^0.5/VLOOKUP($O825,AProperties!$AY$8:$BG$1007,VLOOKUP(Span,Data!$N$4:$Y$11,Data!$Y$1,FALSE),FALSE)</f>
        <v>1.6211320584119058</v>
      </c>
      <c r="AE825" s="19">
        <f>$I825*AE$19^0.5/VLOOKUP($O825,AProperties!$AY$8:$BG$1007,VLOOKUP(Span,Data!$N$4:$Y$11,Data!$Y$1,FALSE),FALSE)</f>
        <v>1.8719220606320919</v>
      </c>
      <c r="AF825" s="19">
        <f>$I825*AF$19^0.5/VLOOKUP($O825,AProperties!$AY$8:$BG$1007,VLOOKUP(Span,Data!$N$4:$Y$11,Data!$Y$1,FALSE),FALSE)</f>
        <v>2.0928724880774201</v>
      </c>
      <c r="AG825" s="19">
        <f>$I825*AG$19^0.5/VLOOKUP($O825,AProperties!$AY$8:$BG$1007,VLOOKUP(Span,Data!$N$4:$Y$11,Data!$Y$1,FALSE),FALSE)</f>
        <v>2.2926269434039299</v>
      </c>
      <c r="AH825" s="19">
        <f>$I825*AH$19^0.5/VLOOKUP($O825,AProperties!$AY$8:$BG$1007,VLOOKUP(Span,Data!$N$4:$Y$11,Data!$Y$1,FALSE),FALSE)</f>
        <v>2.4763201230640437</v>
      </c>
      <c r="AI825" s="19">
        <f>$I825*AI$19^0.5/VLOOKUP($O825,AProperties!$AY$8:$BG$1007,VLOOKUP(Span,Data!$N$4:$Y$11,Data!$Y$1,FALSE),FALSE)</f>
        <v>2.6472975658512956</v>
      </c>
      <c r="AJ825" s="19">
        <f>$I825*AJ$19^0.5/VLOOKUP($O825,AProperties!$AY$8:$BG$1007,VLOOKUP(Span,Data!$N$4:$Y$11,Data!$Y$1,FALSE),FALSE)</f>
        <v>2.8078830909481378</v>
      </c>
      <c r="AK825" s="19">
        <f>$I825*AK$19^0.5/VLOOKUP($O825,AProperties!$AY$8:$BG$1007,VLOOKUP(Span,Data!$N$4:$Y$11,Data!$Y$1,FALSE),FALSE)</f>
        <v>2.9597686569566117</v>
      </c>
      <c r="AL825" s="47">
        <f t="shared" si="105"/>
        <v>0.80600000000000005</v>
      </c>
    </row>
    <row r="826" spans="1:38" x14ac:dyDescent="0.25">
      <c r="A826" s="15">
        <v>0.80700000000000005</v>
      </c>
      <c r="B826" s="116">
        <f>VLOOKUP($A826,APropertiesDimless!$A$7:$I$1007,VLOOKUP(Span,Data!$N$4:$Y$11,Data!$Y$1,FALSE),FALSE)</f>
        <v>1.185721314291988</v>
      </c>
      <c r="C826" s="6">
        <f t="shared" si="101"/>
        <v>1.3998606571459939</v>
      </c>
      <c r="D826" s="116">
        <f>VLOOKUP($A826,AProperties!$AE$8:$AM$1007,VLOOKUP(Span,Data!$N$4:$Y$11,Data!$Y$1,FALSE),FALSE)</f>
        <v>0.90014419778024379</v>
      </c>
      <c r="E826" s="116">
        <f t="shared" si="102"/>
        <v>2.0875592214287702</v>
      </c>
      <c r="F826" s="6">
        <f t="shared" si="106"/>
        <v>3.0693707083729089</v>
      </c>
      <c r="G826" s="9"/>
      <c r="H826" s="15">
        <f t="shared" si="103"/>
        <v>0.80700000000000005</v>
      </c>
      <c r="I826" s="6">
        <f>VLOOKUP(H826,AProperties!$AO$8:$AW$1007,VLOOKUP(Span,Data!$N$4:$Y$11,Data!$Y$1,FALSE),FALSE)^(2/3)</f>
        <v>0.43906709973867813</v>
      </c>
      <c r="J826" s="15">
        <f>$I826*(Slope^0.5)/VLOOKUP($H826,AProperties!$AY$8:$BG$1007,VLOOKUP(Span,Data!$N$4:$Y$11,Data!$Y$1,FALSE),FALSE)</f>
        <v>1.6214976756767876</v>
      </c>
      <c r="K826" s="15">
        <f>$J826*VLOOKUP($H826,AProperties!$A$8:$I$1007,VLOOKUP(Span,Data!$N$4:$Y$11,Data!$Y$1,FALSE),FALSE)</f>
        <v>1.4157311366516732</v>
      </c>
      <c r="L826" s="15">
        <f t="shared" si="107"/>
        <v>1.6214976756767876</v>
      </c>
      <c r="M826" s="15">
        <f t="shared" si="108"/>
        <v>0.80700000000000005</v>
      </c>
      <c r="O826" s="28">
        <f t="shared" si="104"/>
        <v>0.80700000000000005</v>
      </c>
      <c r="P826" s="19">
        <f>AA826*VLOOKUP($O826,AProperties!$A$8:$I$1007,VLOOKUP(Span,Data!$N$4:$Y$11,Data!$Y$1,FALSE),FALSE)</f>
        <v>0.57796981629450728</v>
      </c>
      <c r="Q826" s="19">
        <f>AB826*VLOOKUP($O826,AProperties!$A$8:$I$1007,VLOOKUP(Span,Data!$N$4:$Y$11,Data!$Y$1,FALSE),FALSE)</f>
        <v>0.81737275284597843</v>
      </c>
      <c r="R826" s="19">
        <f>AC826*VLOOKUP($O826,AProperties!$A$8:$I$1007,VLOOKUP(Span,Data!$N$4:$Y$11,Data!$Y$1,FALSE),FALSE)</f>
        <v>1.1559396325890146</v>
      </c>
      <c r="S826" s="19">
        <f>AD826*VLOOKUP($O826,AProperties!$A$8:$I$1007,VLOOKUP(Span,Data!$N$4:$Y$11,Data!$Y$1,FALSE),FALSE)</f>
        <v>1.4157311366516732</v>
      </c>
      <c r="T826" s="19">
        <f>AE826*VLOOKUP($O826,AProperties!$A$8:$I$1007,VLOOKUP(Span,Data!$N$4:$Y$11,Data!$Y$1,FALSE),FALSE)</f>
        <v>1.6347455056919569</v>
      </c>
      <c r="U826" s="19">
        <f>AF826*VLOOKUP($O826,AProperties!$A$8:$I$1007,VLOOKUP(Span,Data!$N$4:$Y$11,Data!$Y$1,FALSE),FALSE)</f>
        <v>1.8277010383197423</v>
      </c>
      <c r="V826" s="19">
        <f>AG826*VLOOKUP($O826,AProperties!$A$8:$I$1007,VLOOKUP(Span,Data!$N$4:$Y$11,Data!$Y$1,FALSE),FALSE)</f>
        <v>2.0021461741266737</v>
      </c>
      <c r="W826" s="19">
        <f>AH826*VLOOKUP($O826,AProperties!$A$8:$I$1007,VLOOKUP(Span,Data!$N$4:$Y$11,Data!$Y$1,FALSE),FALSE)</f>
        <v>2.1625650324707206</v>
      </c>
      <c r="X826" s="19">
        <f>AI826*VLOOKUP($O826,AProperties!$A$8:$I$1007,VLOOKUP(Span,Data!$N$4:$Y$11,Data!$Y$1,FALSE),FALSE)</f>
        <v>2.3118792651780291</v>
      </c>
      <c r="Y826" s="19">
        <f>AJ826*VLOOKUP($O826,AProperties!$A$8:$I$1007,VLOOKUP(Span,Data!$N$4:$Y$11,Data!$Y$1,FALSE),FALSE)</f>
        <v>2.4521182585379346</v>
      </c>
      <c r="Z826" s="19">
        <f>AK826*VLOOKUP($O826,AProperties!$A$8:$I$1007,VLOOKUP(Span,Data!$N$4:$Y$11,Data!$Y$1,FALSE),FALSE)</f>
        <v>2.5847595963551675</v>
      </c>
      <c r="AA826" s="19">
        <f>$I826*AA$19^0.5/VLOOKUP($O826,AProperties!$AY$8:$BG$1007,VLOOKUP(Span,Data!$N$4:$Y$11,Data!$Y$1,FALSE),FALSE)</f>
        <v>0.66197365408617592</v>
      </c>
      <c r="AB826" s="19">
        <f>$I826*AB$19^0.5/VLOOKUP($O826,AProperties!$AY$8:$BG$1007,VLOOKUP(Span,Data!$N$4:$Y$11,Data!$Y$1,FALSE),FALSE)</f>
        <v>0.9361721195423458</v>
      </c>
      <c r="AC826" s="19">
        <f>$I826*AC$19^0.5/VLOOKUP($O826,AProperties!$AY$8:$BG$1007,VLOOKUP(Span,Data!$N$4:$Y$11,Data!$Y$1,FALSE),FALSE)</f>
        <v>1.3239473081723518</v>
      </c>
      <c r="AD826" s="19">
        <f>$I826*AD$19^0.5/VLOOKUP($O826,AProperties!$AY$8:$BG$1007,VLOOKUP(Span,Data!$N$4:$Y$11,Data!$Y$1,FALSE),FALSE)</f>
        <v>1.6214976756767876</v>
      </c>
      <c r="AE826" s="19">
        <f>$I826*AE$19^0.5/VLOOKUP($O826,AProperties!$AY$8:$BG$1007,VLOOKUP(Span,Data!$N$4:$Y$11,Data!$Y$1,FALSE),FALSE)</f>
        <v>1.8723442390846916</v>
      </c>
      <c r="AF826" s="19">
        <f>$I826*AF$19^0.5/VLOOKUP($O826,AProperties!$AY$8:$BG$1007,VLOOKUP(Span,Data!$N$4:$Y$11,Data!$Y$1,FALSE),FALSE)</f>
        <v>2.0933444979367444</v>
      </c>
      <c r="AG826" s="19">
        <f>$I826*AG$19^0.5/VLOOKUP($O826,AProperties!$AY$8:$BG$1007,VLOOKUP(Span,Data!$N$4:$Y$11,Data!$Y$1,FALSE),FALSE)</f>
        <v>2.2931440042985631</v>
      </c>
      <c r="AH826" s="19">
        <f>$I826*AH$19^0.5/VLOOKUP($O826,AProperties!$AY$8:$BG$1007,VLOOKUP(Span,Data!$N$4:$Y$11,Data!$Y$1,FALSE),FALSE)</f>
        <v>2.4768786126612778</v>
      </c>
      <c r="AI826" s="19">
        <f>$I826*AI$19^0.5/VLOOKUP($O826,AProperties!$AY$8:$BG$1007,VLOOKUP(Span,Data!$N$4:$Y$11,Data!$Y$1,FALSE),FALSE)</f>
        <v>2.6478946163447037</v>
      </c>
      <c r="AJ826" s="19">
        <f>$I826*AJ$19^0.5/VLOOKUP($O826,AProperties!$AY$8:$BG$1007,VLOOKUP(Span,Data!$N$4:$Y$11,Data!$Y$1,FALSE),FALSE)</f>
        <v>2.808516358627037</v>
      </c>
      <c r="AK826" s="19">
        <f>$I826*AK$19^0.5/VLOOKUP($O826,AProperties!$AY$8:$BG$1007,VLOOKUP(Span,Data!$N$4:$Y$11,Data!$Y$1,FALSE),FALSE)</f>
        <v>2.9604361797012415</v>
      </c>
      <c r="AL826" s="47">
        <f t="shared" si="105"/>
        <v>0.80700000000000005</v>
      </c>
    </row>
    <row r="827" spans="1:38" x14ac:dyDescent="0.25">
      <c r="A827" s="15">
        <v>0.80800000000000005</v>
      </c>
      <c r="B827" s="116">
        <f>VLOOKUP($A827,APropertiesDimless!$A$7:$I$1007,VLOOKUP(Span,Data!$N$4:$Y$11,Data!$Y$1,FALSE),FALSE)</f>
        <v>1.1894576085325295</v>
      </c>
      <c r="C827" s="6">
        <f t="shared" si="101"/>
        <v>1.4027288042662649</v>
      </c>
      <c r="D827" s="116">
        <f>VLOOKUP($A827,AProperties!$AE$8:$AM$1007,VLOOKUP(Span,Data!$N$4:$Y$11,Data!$Y$1,FALSE),FALSE)</f>
        <v>0.90090247799928813</v>
      </c>
      <c r="E827" s="116">
        <f t="shared" si="102"/>
        <v>2.0949797059084041</v>
      </c>
      <c r="F827" s="6">
        <f t="shared" si="106"/>
        <v>3.0767925143102355</v>
      </c>
      <c r="G827" s="9"/>
      <c r="H827" s="15">
        <f t="shared" si="103"/>
        <v>0.80800000000000005</v>
      </c>
      <c r="I827" s="6">
        <f>VLOOKUP(H827,AProperties!$AO$8:$AW$1007,VLOOKUP(Span,Data!$N$4:$Y$11,Data!$Y$1,FALSE),FALSE)^(2/3)</f>
        <v>0.43905487115085912</v>
      </c>
      <c r="J827" s="15">
        <f>$I827*(Slope^0.5)/VLOOKUP($H827,AProperties!$AY$8:$BG$1007,VLOOKUP(Span,Data!$N$4:$Y$11,Data!$Y$1,FALSE),FALSE)</f>
        <v>1.6218595295002292</v>
      </c>
      <c r="K827" s="15">
        <f>$J827*VLOOKUP($H827,AProperties!$A$8:$I$1007,VLOOKUP(Span,Data!$N$4:$Y$11,Data!$Y$1,FALSE),FALSE)</f>
        <v>1.4172399476449229</v>
      </c>
      <c r="L827" s="15">
        <f t="shared" si="107"/>
        <v>1.6218595295002292</v>
      </c>
      <c r="M827" s="15">
        <f t="shared" si="108"/>
        <v>0.80800000000000005</v>
      </c>
      <c r="O827" s="28">
        <f t="shared" si="104"/>
        <v>0.80800000000000005</v>
      </c>
      <c r="P827" s="19">
        <f>AA827*VLOOKUP($O827,AProperties!$A$8:$I$1007,VLOOKUP(Span,Data!$N$4:$Y$11,Data!$Y$1,FALSE),FALSE)</f>
        <v>0.57858578580313447</v>
      </c>
      <c r="Q827" s="19">
        <f>AB827*VLOOKUP($O827,AProperties!$A$8:$I$1007,VLOOKUP(Span,Data!$N$4:$Y$11,Data!$Y$1,FALSE),FALSE)</f>
        <v>0.81824386527908732</v>
      </c>
      <c r="R827" s="19">
        <f>AC827*VLOOKUP($O827,AProperties!$A$8:$I$1007,VLOOKUP(Span,Data!$N$4:$Y$11,Data!$Y$1,FALSE),FALSE)</f>
        <v>1.1571715716062689</v>
      </c>
      <c r="S827" s="19">
        <f>AD827*VLOOKUP($O827,AProperties!$A$8:$I$1007,VLOOKUP(Span,Data!$N$4:$Y$11,Data!$Y$1,FALSE),FALSE)</f>
        <v>1.4172399476449229</v>
      </c>
      <c r="T827" s="19">
        <f>AE827*VLOOKUP($O827,AProperties!$A$8:$I$1007,VLOOKUP(Span,Data!$N$4:$Y$11,Data!$Y$1,FALSE),FALSE)</f>
        <v>1.6364877305581746</v>
      </c>
      <c r="U827" s="19">
        <f>AF827*VLOOKUP($O827,AProperties!$A$8:$I$1007,VLOOKUP(Span,Data!$N$4:$Y$11,Data!$Y$1,FALSE),FALSE)</f>
        <v>1.829648904936219</v>
      </c>
      <c r="V827" s="19">
        <f>AG827*VLOOKUP($O827,AProperties!$A$8:$I$1007,VLOOKUP(Span,Data!$N$4:$Y$11,Data!$Y$1,FALSE),FALSE)</f>
        <v>2.004279955096385</v>
      </c>
      <c r="W827" s="19">
        <f>AH827*VLOOKUP($O827,AProperties!$A$8:$I$1007,VLOOKUP(Span,Data!$N$4:$Y$11,Data!$Y$1,FALSE),FALSE)</f>
        <v>2.1648697793327036</v>
      </c>
      <c r="X827" s="19">
        <f>AI827*VLOOKUP($O827,AProperties!$A$8:$I$1007,VLOOKUP(Span,Data!$N$4:$Y$11,Data!$Y$1,FALSE),FALSE)</f>
        <v>2.3143431432125379</v>
      </c>
      <c r="Y827" s="19">
        <f>AJ827*VLOOKUP($O827,AProperties!$A$8:$I$1007,VLOOKUP(Span,Data!$N$4:$Y$11,Data!$Y$1,FALSE),FALSE)</f>
        <v>2.4547315958372615</v>
      </c>
      <c r="Z827" s="19">
        <f>AK827*VLOOKUP($O827,AProperties!$A$8:$I$1007,VLOOKUP(Span,Data!$N$4:$Y$11,Data!$Y$1,FALSE),FALSE)</f>
        <v>2.5875142957418831</v>
      </c>
      <c r="AA827" s="19">
        <f>$I827*AA$19^0.5/VLOOKUP($O827,AProperties!$AY$8:$BG$1007,VLOOKUP(Span,Data!$N$4:$Y$11,Data!$Y$1,FALSE),FALSE)</f>
        <v>0.66212138029099377</v>
      </c>
      <c r="AB827" s="19">
        <f>$I827*AB$19^0.5/VLOOKUP($O827,AProperties!$AY$8:$BG$1007,VLOOKUP(Span,Data!$N$4:$Y$11,Data!$Y$1,FALSE),FALSE)</f>
        <v>0.93638103594471711</v>
      </c>
      <c r="AC827" s="19">
        <f>$I827*AC$19^0.5/VLOOKUP($O827,AProperties!$AY$8:$BG$1007,VLOOKUP(Span,Data!$N$4:$Y$11,Data!$Y$1,FALSE),FALSE)</f>
        <v>1.3242427605819875</v>
      </c>
      <c r="AD827" s="19">
        <f>$I827*AD$19^0.5/VLOOKUP($O827,AProperties!$AY$8:$BG$1007,VLOOKUP(Span,Data!$N$4:$Y$11,Data!$Y$1,FALSE),FALSE)</f>
        <v>1.6218595295002292</v>
      </c>
      <c r="AE827" s="19">
        <f>$I827*AE$19^0.5/VLOOKUP($O827,AProperties!$AY$8:$BG$1007,VLOOKUP(Span,Data!$N$4:$Y$11,Data!$Y$1,FALSE),FALSE)</f>
        <v>1.8727620718894342</v>
      </c>
      <c r="AF827" s="19">
        <f>$I827*AF$19^0.5/VLOOKUP($O827,AProperties!$AY$8:$BG$1007,VLOOKUP(Span,Data!$N$4:$Y$11,Data!$Y$1,FALSE),FALSE)</f>
        <v>2.0938116492140613</v>
      </c>
      <c r="AG827" s="19">
        <f>$I827*AG$19^0.5/VLOOKUP($O827,AProperties!$AY$8:$BG$1007,VLOOKUP(Span,Data!$N$4:$Y$11,Data!$Y$1,FALSE),FALSE)</f>
        <v>2.2936557428832711</v>
      </c>
      <c r="AH827" s="19">
        <f>$I827*AH$19^0.5/VLOOKUP($O827,AProperties!$AY$8:$BG$1007,VLOOKUP(Span,Data!$N$4:$Y$11,Data!$Y$1,FALSE),FALSE)</f>
        <v>2.4774313535067551</v>
      </c>
      <c r="AI827" s="19">
        <f>$I827*AI$19^0.5/VLOOKUP($O827,AProperties!$AY$8:$BG$1007,VLOOKUP(Span,Data!$N$4:$Y$11,Data!$Y$1,FALSE),FALSE)</f>
        <v>2.6484855211639751</v>
      </c>
      <c r="AJ827" s="19">
        <f>$I827*AJ$19^0.5/VLOOKUP($O827,AProperties!$AY$8:$BG$1007,VLOOKUP(Span,Data!$N$4:$Y$11,Data!$Y$1,FALSE),FALSE)</f>
        <v>2.8091431078341507</v>
      </c>
      <c r="AK827" s="19">
        <f>$I827*AK$19^0.5/VLOOKUP($O827,AProperties!$AY$8:$BG$1007,VLOOKUP(Span,Data!$N$4:$Y$11,Data!$Y$1,FALSE),FALSE)</f>
        <v>2.9610968313733035</v>
      </c>
      <c r="AL827" s="47">
        <f t="shared" si="105"/>
        <v>0.80800000000000005</v>
      </c>
    </row>
    <row r="828" spans="1:38" x14ac:dyDescent="0.25">
      <c r="A828" s="15">
        <v>0.80900000000000005</v>
      </c>
      <c r="B828" s="116">
        <f>VLOOKUP($A828,APropertiesDimless!$A$7:$I$1007,VLOOKUP(Span,Data!$N$4:$Y$11,Data!$Y$1,FALSE),FALSE)</f>
        <v>1.1932189039318752</v>
      </c>
      <c r="C828" s="6">
        <f t="shared" si="101"/>
        <v>1.4056094519659377</v>
      </c>
      <c r="D828" s="116">
        <f>VLOOKUP($A828,AProperties!$AE$8:$AM$1007,VLOOKUP(Span,Data!$N$4:$Y$11,Data!$Y$1,FALSE),FALSE)</f>
        <v>0.90165900791053655</v>
      </c>
      <c r="E828" s="116">
        <f t="shared" si="102"/>
        <v>2.102445073979232</v>
      </c>
      <c r="F828" s="6">
        <f t="shared" si="106"/>
        <v>3.0842411899553235</v>
      </c>
      <c r="G828" s="9"/>
      <c r="H828" s="15">
        <f t="shared" si="103"/>
        <v>0.80900000000000005</v>
      </c>
      <c r="I828" s="6">
        <f>VLOOKUP(H828,AProperties!$AO$8:$AW$1007,VLOOKUP(Span,Data!$N$4:$Y$11,Data!$Y$1,FALSE),FALSE)^(2/3)</f>
        <v>0.43904149808621801</v>
      </c>
      <c r="J828" s="15">
        <f>$I828*(Slope^0.5)/VLOOKUP($H828,AProperties!$AY$8:$BG$1007,VLOOKUP(Span,Data!$N$4:$Y$11,Data!$Y$1,FALSE),FALSE)</f>
        <v>1.6222176075365147</v>
      </c>
      <c r="K828" s="15">
        <f>$J828*VLOOKUP($H828,AProperties!$A$8:$I$1007,VLOOKUP(Span,Data!$N$4:$Y$11,Data!$Y$1,FALSE),FALSE)</f>
        <v>1.4187432346510598</v>
      </c>
      <c r="L828" s="15">
        <f t="shared" si="107"/>
        <v>1.6222176075365147</v>
      </c>
      <c r="M828" s="15">
        <f t="shared" si="108"/>
        <v>0.80900000000000005</v>
      </c>
      <c r="O828" s="28">
        <f t="shared" si="104"/>
        <v>0.80900000000000005</v>
      </c>
      <c r="P828" s="19">
        <f>AA828*VLOOKUP($O828,AProperties!$A$8:$I$1007,VLOOKUP(Span,Data!$N$4:$Y$11,Data!$Y$1,FALSE),FALSE)</f>
        <v>0.57919950015346644</v>
      </c>
      <c r="Q828" s="19">
        <f>AB828*VLOOKUP($O828,AProperties!$A$8:$I$1007,VLOOKUP(Span,Data!$N$4:$Y$11,Data!$Y$1,FALSE),FALSE)</f>
        <v>0.81911178843674992</v>
      </c>
      <c r="R828" s="19">
        <f>AC828*VLOOKUP($O828,AProperties!$A$8:$I$1007,VLOOKUP(Span,Data!$N$4:$Y$11,Data!$Y$1,FALSE),FALSE)</f>
        <v>1.1583990003069329</v>
      </c>
      <c r="S828" s="19">
        <f>AD828*VLOOKUP($O828,AProperties!$A$8:$I$1007,VLOOKUP(Span,Data!$N$4:$Y$11,Data!$Y$1,FALSE),FALSE)</f>
        <v>1.4187432346510598</v>
      </c>
      <c r="T828" s="19">
        <f>AE828*VLOOKUP($O828,AProperties!$A$8:$I$1007,VLOOKUP(Span,Data!$N$4:$Y$11,Data!$Y$1,FALSE),FALSE)</f>
        <v>1.6382235768734998</v>
      </c>
      <c r="U828" s="19">
        <f>AF828*VLOOKUP($O828,AProperties!$A$8:$I$1007,VLOOKUP(Span,Data!$N$4:$Y$11,Data!$Y$1,FALSE),FALSE)</f>
        <v>1.831589640115999</v>
      </c>
      <c r="V828" s="19">
        <f>AG828*VLOOKUP($O828,AProperties!$A$8:$I$1007,VLOOKUP(Span,Data!$N$4:$Y$11,Data!$Y$1,FALSE),FALSE)</f>
        <v>2.0064059239686038</v>
      </c>
      <c r="W828" s="19">
        <f>AH828*VLOOKUP($O828,AProperties!$A$8:$I$1007,VLOOKUP(Span,Data!$N$4:$Y$11,Data!$Y$1,FALSE),FALSE)</f>
        <v>2.1671660881649926</v>
      </c>
      <c r="X828" s="19">
        <f>AI828*VLOOKUP($O828,AProperties!$A$8:$I$1007,VLOOKUP(Span,Data!$N$4:$Y$11,Data!$Y$1,FALSE),FALSE)</f>
        <v>2.3167980006138658</v>
      </c>
      <c r="Y828" s="19">
        <f>AJ828*VLOOKUP($O828,AProperties!$A$8:$I$1007,VLOOKUP(Span,Data!$N$4:$Y$11,Data!$Y$1,FALSE),FALSE)</f>
        <v>2.4573353653102497</v>
      </c>
      <c r="Z828" s="19">
        <f>AK828*VLOOKUP($O828,AProperties!$A$8:$I$1007,VLOOKUP(Span,Data!$N$4:$Y$11,Data!$Y$1,FALSE),FALSE)</f>
        <v>2.5902589097541022</v>
      </c>
      <c r="AA828" s="19">
        <f>$I828*AA$19^0.5/VLOOKUP($O828,AProperties!$AY$8:$BG$1007,VLOOKUP(Span,Data!$N$4:$Y$11,Data!$Y$1,FALSE),FALSE)</f>
        <v>0.66226756503716</v>
      </c>
      <c r="AB828" s="19">
        <f>$I828*AB$19^0.5/VLOOKUP($O828,AProperties!$AY$8:$BG$1007,VLOOKUP(Span,Data!$N$4:$Y$11,Data!$Y$1,FALSE),FALSE)</f>
        <v>0.93658777239535762</v>
      </c>
      <c r="AC828" s="19">
        <f>$I828*AC$19^0.5/VLOOKUP($O828,AProperties!$AY$8:$BG$1007,VLOOKUP(Span,Data!$N$4:$Y$11,Data!$Y$1,FALSE),FALSE)</f>
        <v>1.32453513007432</v>
      </c>
      <c r="AD828" s="19">
        <f>$I828*AD$19^0.5/VLOOKUP($O828,AProperties!$AY$8:$BG$1007,VLOOKUP(Span,Data!$N$4:$Y$11,Data!$Y$1,FALSE),FALSE)</f>
        <v>1.6222176075365147</v>
      </c>
      <c r="AE828" s="19">
        <f>$I828*AE$19^0.5/VLOOKUP($O828,AProperties!$AY$8:$BG$1007,VLOOKUP(Span,Data!$N$4:$Y$11,Data!$Y$1,FALSE),FALSE)</f>
        <v>1.8731755447907152</v>
      </c>
      <c r="AF828" s="19">
        <f>$I828*AF$19^0.5/VLOOKUP($O828,AProperties!$AY$8:$BG$1007,VLOOKUP(Span,Data!$N$4:$Y$11,Data!$Y$1,FALSE),FALSE)</f>
        <v>2.0942739259711205</v>
      </c>
      <c r="AG828" s="19">
        <f>$I828*AG$19^0.5/VLOOKUP($O828,AProperties!$AY$8:$BG$1007,VLOOKUP(Span,Data!$N$4:$Y$11,Data!$Y$1,FALSE),FALSE)</f>
        <v>2.2941621416985742</v>
      </c>
      <c r="AH828" s="19">
        <f>$I828*AH$19^0.5/VLOOKUP($O828,AProperties!$AY$8:$BG$1007,VLOOKUP(Span,Data!$N$4:$Y$11,Data!$Y$1,FALSE),FALSE)</f>
        <v>2.4779783267420816</v>
      </c>
      <c r="AI828" s="19">
        <f>$I828*AI$19^0.5/VLOOKUP($O828,AProperties!$AY$8:$BG$1007,VLOOKUP(Span,Data!$N$4:$Y$11,Data!$Y$1,FALSE),FALSE)</f>
        <v>2.64907026014864</v>
      </c>
      <c r="AJ828" s="19">
        <f>$I828*AJ$19^0.5/VLOOKUP($O828,AProperties!$AY$8:$BG$1007,VLOOKUP(Span,Data!$N$4:$Y$11,Data!$Y$1,FALSE),FALSE)</f>
        <v>2.8097633171860728</v>
      </c>
      <c r="AK828" s="19">
        <f>$I828*AK$19^0.5/VLOOKUP($O828,AProperties!$AY$8:$BG$1007,VLOOKUP(Span,Data!$N$4:$Y$11,Data!$Y$1,FALSE),FALSE)</f>
        <v>2.9617505894327061</v>
      </c>
      <c r="AL828" s="47">
        <f t="shared" si="105"/>
        <v>0.80900000000000005</v>
      </c>
    </row>
    <row r="829" spans="1:38" x14ac:dyDescent="0.25">
      <c r="A829" s="15">
        <v>0.81</v>
      </c>
      <c r="B829" s="116">
        <f>VLOOKUP($A829,APropertiesDimless!$A$7:$I$1007,VLOOKUP(Span,Data!$N$4:$Y$11,Data!$Y$1,FALSE),FALSE)</f>
        <v>1.1970055320944875</v>
      </c>
      <c r="C829" s="6">
        <f t="shared" si="101"/>
        <v>1.4085027660472438</v>
      </c>
      <c r="D829" s="116">
        <f>VLOOKUP($A829,AProperties!$AE$8:$AM$1007,VLOOKUP(Span,Data!$N$4:$Y$11,Data!$Y$1,FALSE),FALSE)</f>
        <v>0.90241378113337356</v>
      </c>
      <c r="E829" s="116">
        <f t="shared" si="102"/>
        <v>2.109955846291883</v>
      </c>
      <c r="F829" s="6">
        <f t="shared" si="106"/>
        <v>3.0917170587063456</v>
      </c>
      <c r="G829" s="9"/>
      <c r="H829" s="15">
        <f t="shared" si="103"/>
        <v>0.81</v>
      </c>
      <c r="I829" s="6">
        <f>VLOOKUP(H829,AProperties!$AO$8:$AW$1007,VLOOKUP(Span,Data!$N$4:$Y$11,Data!$Y$1,FALSE),FALSE)^(2/3)</f>
        <v>0.43902697657758061</v>
      </c>
      <c r="J829" s="15">
        <f>$I829*(Slope^0.5)/VLOOKUP($H829,AProperties!$AY$8:$BG$1007,VLOOKUP(Span,Data!$N$4:$Y$11,Data!$Y$1,FALSE),FALSE)</f>
        <v>1.6225718972826524</v>
      </c>
      <c r="K829" s="15">
        <f>$J829*VLOOKUP($H829,AProperties!$A$8:$I$1007,VLOOKUP(Span,Data!$N$4:$Y$11,Data!$Y$1,FALSE),FALSE)</f>
        <v>1.4202409665484328</v>
      </c>
      <c r="L829" s="15">
        <f t="shared" si="107"/>
        <v>1.6225718972826524</v>
      </c>
      <c r="M829" s="15">
        <f t="shared" si="108"/>
        <v>0.81</v>
      </c>
      <c r="O829" s="28">
        <f t="shared" si="104"/>
        <v>0.81</v>
      </c>
      <c r="P829" s="19">
        <f>AA829*VLOOKUP($O829,AProperties!$A$8:$I$1007,VLOOKUP(Span,Data!$N$4:$Y$11,Data!$Y$1,FALSE),FALSE)</f>
        <v>0.5798109466401421</v>
      </c>
      <c r="Q829" s="19">
        <f>AB829*VLOOKUP($O829,AProperties!$A$8:$I$1007,VLOOKUP(Span,Data!$N$4:$Y$11,Data!$Y$1,FALSE),FALSE)</f>
        <v>0.81997650435087199</v>
      </c>
      <c r="R829" s="19">
        <f>AC829*VLOOKUP($O829,AProperties!$A$8:$I$1007,VLOOKUP(Span,Data!$N$4:$Y$11,Data!$Y$1,FALSE),FALSE)</f>
        <v>1.1596218932802842</v>
      </c>
      <c r="S829" s="19">
        <f>AD829*VLOOKUP($O829,AProperties!$A$8:$I$1007,VLOOKUP(Span,Data!$N$4:$Y$11,Data!$Y$1,FALSE),FALSE)</f>
        <v>1.4202409665484328</v>
      </c>
      <c r="T829" s="19">
        <f>AE829*VLOOKUP($O829,AProperties!$A$8:$I$1007,VLOOKUP(Span,Data!$N$4:$Y$11,Data!$Y$1,FALSE),FALSE)</f>
        <v>1.639953008701744</v>
      </c>
      <c r="U829" s="19">
        <f>AF829*VLOOKUP($O829,AProperties!$A$8:$I$1007,VLOOKUP(Span,Data!$N$4:$Y$11,Data!$Y$1,FALSE),FALSE)</f>
        <v>1.8335232036812017</v>
      </c>
      <c r="V829" s="19">
        <f>AG829*VLOOKUP($O829,AProperties!$A$8:$I$1007,VLOOKUP(Span,Data!$N$4:$Y$11,Data!$Y$1,FALSE),FALSE)</f>
        <v>2.0085240367306674</v>
      </c>
      <c r="W829" s="19">
        <f>AH829*VLOOKUP($O829,AProperties!$A$8:$I$1007,VLOOKUP(Span,Data!$N$4:$Y$11,Data!$Y$1,FALSE),FALSE)</f>
        <v>2.1694539114284801</v>
      </c>
      <c r="X829" s="19">
        <f>AI829*VLOOKUP($O829,AProperties!$A$8:$I$1007,VLOOKUP(Span,Data!$N$4:$Y$11,Data!$Y$1,FALSE),FALSE)</f>
        <v>2.3192437865605684</v>
      </c>
      <c r="Y829" s="19">
        <f>AJ829*VLOOKUP($O829,AProperties!$A$8:$I$1007,VLOOKUP(Span,Data!$N$4:$Y$11,Data!$Y$1,FALSE),FALSE)</f>
        <v>2.4599295130526162</v>
      </c>
      <c r="Z829" s="19">
        <f>AK829*VLOOKUP($O829,AProperties!$A$8:$I$1007,VLOOKUP(Span,Data!$N$4:$Y$11,Data!$Y$1,FALSE),FALSE)</f>
        <v>2.5929933815717225</v>
      </c>
      <c r="AA829" s="19">
        <f>$I829*AA$19^0.5/VLOOKUP($O829,AProperties!$AY$8:$BG$1007,VLOOKUP(Span,Data!$N$4:$Y$11,Data!$Y$1,FALSE),FALSE)</f>
        <v>0.66241220322034955</v>
      </c>
      <c r="AB829" s="19">
        <f>$I829*AB$19^0.5/VLOOKUP($O829,AProperties!$AY$8:$BG$1007,VLOOKUP(Span,Data!$N$4:$Y$11,Data!$Y$1,FALSE),FALSE)</f>
        <v>0.93679232167566118</v>
      </c>
      <c r="AC829" s="19">
        <f>$I829*AC$19^0.5/VLOOKUP($O829,AProperties!$AY$8:$BG$1007,VLOOKUP(Span,Data!$N$4:$Y$11,Data!$Y$1,FALSE),FALSE)</f>
        <v>1.3248244064406991</v>
      </c>
      <c r="AD829" s="19">
        <f>$I829*AD$19^0.5/VLOOKUP($O829,AProperties!$AY$8:$BG$1007,VLOOKUP(Span,Data!$N$4:$Y$11,Data!$Y$1,FALSE),FALSE)</f>
        <v>1.6225718972826524</v>
      </c>
      <c r="AE829" s="19">
        <f>$I829*AE$19^0.5/VLOOKUP($O829,AProperties!$AY$8:$BG$1007,VLOOKUP(Span,Data!$N$4:$Y$11,Data!$Y$1,FALSE),FALSE)</f>
        <v>1.8735846433513224</v>
      </c>
      <c r="AF829" s="19">
        <f>$I829*AF$19^0.5/VLOOKUP($O829,AProperties!$AY$8:$BG$1007,VLOOKUP(Span,Data!$N$4:$Y$11,Data!$Y$1,FALSE),FALSE)</f>
        <v>2.094731312066628</v>
      </c>
      <c r="AG829" s="19">
        <f>$I829*AG$19^0.5/VLOOKUP($O829,AProperties!$AY$8:$BG$1007,VLOOKUP(Span,Data!$N$4:$Y$11,Data!$Y$1,FALSE),FALSE)</f>
        <v>2.2946631830625721</v>
      </c>
      <c r="AH829" s="19">
        <f>$I829*AH$19^0.5/VLOOKUP($O829,AProperties!$AY$8:$BG$1007,VLOOKUP(Span,Data!$N$4:$Y$11,Data!$Y$1,FALSE),FALSE)</f>
        <v>2.4785195132686226</v>
      </c>
      <c r="AI829" s="19">
        <f>$I829*AI$19^0.5/VLOOKUP($O829,AProperties!$AY$8:$BG$1007,VLOOKUP(Span,Data!$N$4:$Y$11,Data!$Y$1,FALSE),FALSE)</f>
        <v>2.6496488128813982</v>
      </c>
      <c r="AJ829" s="19">
        <f>$I829*AJ$19^0.5/VLOOKUP($O829,AProperties!$AY$8:$BG$1007,VLOOKUP(Span,Data!$N$4:$Y$11,Data!$Y$1,FALSE),FALSE)</f>
        <v>2.8103769650269839</v>
      </c>
      <c r="AK829" s="19">
        <f>$I829*AK$19^0.5/VLOOKUP($O829,AProperties!$AY$8:$BG$1007,VLOOKUP(Span,Data!$N$4:$Y$11,Data!$Y$1,FALSE),FALSE)</f>
        <v>2.9623974310522136</v>
      </c>
      <c r="AL829" s="47">
        <f t="shared" si="105"/>
        <v>0.81</v>
      </c>
    </row>
    <row r="830" spans="1:38" x14ac:dyDescent="0.25">
      <c r="A830" s="15">
        <v>0.81100000000000005</v>
      </c>
      <c r="B830" s="116">
        <f>VLOOKUP($A830,APropertiesDimless!$A$7:$I$1007,VLOOKUP(Span,Data!$N$4:$Y$11,Data!$Y$1,FALSE),FALSE)</f>
        <v>1.2008178307708388</v>
      </c>
      <c r="C830" s="6">
        <f t="shared" si="101"/>
        <v>1.4114089153854195</v>
      </c>
      <c r="D830" s="116">
        <f>VLOOKUP($A830,AProperties!$AE$8:$AM$1007,VLOOKUP(Span,Data!$N$4:$Y$11,Data!$Y$1,FALSE),FALSE)</f>
        <v>0.90316679124252752</v>
      </c>
      <c r="E830" s="116">
        <f t="shared" si="102"/>
        <v>2.1175125532247066</v>
      </c>
      <c r="F830" s="6">
        <f t="shared" si="106"/>
        <v>3.0992204497783438</v>
      </c>
      <c r="G830" s="9"/>
      <c r="H830" s="15">
        <f t="shared" si="103"/>
        <v>0.81100000000000005</v>
      </c>
      <c r="I830" s="6">
        <f>VLOOKUP(H830,AProperties!$AO$8:$AW$1007,VLOOKUP(Span,Data!$N$4:$Y$11,Data!$Y$1,FALSE),FALSE)^(2/3)</f>
        <v>0.43901130260210791</v>
      </c>
      <c r="J830" s="15">
        <f>$I830*(Slope^0.5)/VLOOKUP($H830,AProperties!$AY$8:$BG$1007,VLOOKUP(Span,Data!$N$4:$Y$11,Data!$Y$1,FALSE),FALSE)</f>
        <v>1.6229223860757944</v>
      </c>
      <c r="K830" s="15">
        <f>$J830*VLOOKUP($H830,AProperties!$A$8:$I$1007,VLOOKUP(Span,Data!$N$4:$Y$11,Data!$Y$1,FALSE),FALSE)</f>
        <v>1.4217331119983108</v>
      </c>
      <c r="L830" s="15">
        <f t="shared" si="107"/>
        <v>1.6229223860757944</v>
      </c>
      <c r="M830" s="15">
        <f t="shared" si="108"/>
        <v>0.81100000000000005</v>
      </c>
      <c r="O830" s="28">
        <f t="shared" si="104"/>
        <v>0.81100000000000005</v>
      </c>
      <c r="P830" s="19">
        <f>AA830*VLOOKUP($O830,AProperties!$A$8:$I$1007,VLOOKUP(Span,Data!$N$4:$Y$11,Data!$Y$1,FALSE),FALSE)</f>
        <v>0.58042011246917824</v>
      </c>
      <c r="Q830" s="19">
        <f>AB830*VLOOKUP($O830,AProperties!$A$8:$I$1007,VLOOKUP(Span,Data!$N$4:$Y$11,Data!$Y$1,FALSE),FALSE)</f>
        <v>0.820837994928029</v>
      </c>
      <c r="R830" s="19">
        <f>AC830*VLOOKUP($O830,AProperties!$A$8:$I$1007,VLOOKUP(Span,Data!$N$4:$Y$11,Data!$Y$1,FALSE),FALSE)</f>
        <v>1.1608402249383565</v>
      </c>
      <c r="S830" s="19">
        <f>AD830*VLOOKUP($O830,AProperties!$A$8:$I$1007,VLOOKUP(Span,Data!$N$4:$Y$11,Data!$Y$1,FALSE),FALSE)</f>
        <v>1.4217331119983108</v>
      </c>
      <c r="T830" s="19">
        <f>AE830*VLOOKUP($O830,AProperties!$A$8:$I$1007,VLOOKUP(Span,Data!$N$4:$Y$11,Data!$Y$1,FALSE),FALSE)</f>
        <v>1.641675989856058</v>
      </c>
      <c r="U830" s="19">
        <f>AF830*VLOOKUP($O830,AProperties!$A$8:$I$1007,VLOOKUP(Span,Data!$N$4:$Y$11,Data!$Y$1,FALSE),FALSE)</f>
        <v>1.8354495551737002</v>
      </c>
      <c r="V830" s="19">
        <f>AG830*VLOOKUP($O830,AProperties!$A$8:$I$1007,VLOOKUP(Span,Data!$N$4:$Y$11,Data!$Y$1,FALSE),FALSE)</f>
        <v>2.0106342490629174</v>
      </c>
      <c r="W830" s="19">
        <f>AH830*VLOOKUP($O830,AProperties!$A$8:$I$1007,VLOOKUP(Span,Data!$N$4:$Y$11,Data!$Y$1,FALSE),FALSE)</f>
        <v>2.1717332012524624</v>
      </c>
      <c r="X830" s="19">
        <f>AI830*VLOOKUP($O830,AProperties!$A$8:$I$1007,VLOOKUP(Span,Data!$N$4:$Y$11,Data!$Y$1,FALSE),FALSE)</f>
        <v>2.321680449876713</v>
      </c>
      <c r="Y830" s="19">
        <f>AJ830*VLOOKUP($O830,AProperties!$A$8:$I$1007,VLOOKUP(Span,Data!$N$4:$Y$11,Data!$Y$1,FALSE),FALSE)</f>
        <v>2.4625139847840871</v>
      </c>
      <c r="Z830" s="19">
        <f>AK830*VLOOKUP($O830,AProperties!$A$8:$I$1007,VLOOKUP(Span,Data!$N$4:$Y$11,Data!$Y$1,FALSE),FALSE)</f>
        <v>2.595717653978312</v>
      </c>
      <c r="AA830" s="19">
        <f>$I830*AA$19^0.5/VLOOKUP($O830,AProperties!$AY$8:$BG$1007,VLOOKUP(Span,Data!$N$4:$Y$11,Data!$Y$1,FALSE),FALSE)</f>
        <v>0.66255528967097654</v>
      </c>
      <c r="AB830" s="19">
        <f>$I830*AB$19^0.5/VLOOKUP($O830,AProperties!$AY$8:$BG$1007,VLOOKUP(Span,Data!$N$4:$Y$11,Data!$Y$1,FALSE),FALSE)</f>
        <v>0.93699467647472967</v>
      </c>
      <c r="AC830" s="19">
        <f>$I830*AC$19^0.5/VLOOKUP($O830,AProperties!$AY$8:$BG$1007,VLOOKUP(Span,Data!$N$4:$Y$11,Data!$Y$1,FALSE),FALSE)</f>
        <v>1.3251105793419531</v>
      </c>
      <c r="AD830" s="19">
        <f>$I830*AD$19^0.5/VLOOKUP($O830,AProperties!$AY$8:$BG$1007,VLOOKUP(Span,Data!$N$4:$Y$11,Data!$Y$1,FALSE),FALSE)</f>
        <v>1.6229223860757944</v>
      </c>
      <c r="AE830" s="19">
        <f>$I830*AE$19^0.5/VLOOKUP($O830,AProperties!$AY$8:$BG$1007,VLOOKUP(Span,Data!$N$4:$Y$11,Data!$Y$1,FALSE),FALSE)</f>
        <v>1.8739893529494593</v>
      </c>
      <c r="AF830" s="19">
        <f>$I830*AF$19^0.5/VLOOKUP($O830,AProperties!$AY$8:$BG$1007,VLOOKUP(Span,Data!$N$4:$Y$11,Data!$Y$1,FALSE),FALSE)</f>
        <v>2.0951837911529183</v>
      </c>
      <c r="AG830" s="19">
        <f>$I830*AG$19^0.5/VLOOKUP($O830,AProperties!$AY$8:$BG$1007,VLOOKUP(Span,Data!$N$4:$Y$11,Data!$Y$1,FALSE),FALSE)</f>
        <v>2.2951588490672927</v>
      </c>
      <c r="AH830" s="19">
        <f>$I830*AH$19^0.5/VLOOKUP($O830,AProperties!$AY$8:$BG$1007,VLOOKUP(Span,Data!$N$4:$Y$11,Data!$Y$1,FALSE),FALSE)</f>
        <v>2.4790548937435579</v>
      </c>
      <c r="AI830" s="19">
        <f>$I830*AI$19^0.5/VLOOKUP($O830,AProperties!$AY$8:$BG$1007,VLOOKUP(Span,Data!$N$4:$Y$11,Data!$Y$1,FALSE),FALSE)</f>
        <v>2.6502211586839062</v>
      </c>
      <c r="AJ830" s="19">
        <f>$I830*AJ$19^0.5/VLOOKUP($O830,AProperties!$AY$8:$BG$1007,VLOOKUP(Span,Data!$N$4:$Y$11,Data!$Y$1,FALSE),FALSE)</f>
        <v>2.8109840294241888</v>
      </c>
      <c r="AK830" s="19">
        <f>$I830*AK$19^0.5/VLOOKUP($O830,AProperties!$AY$8:$BG$1007,VLOOKUP(Span,Data!$N$4:$Y$11,Data!$Y$1,FALSE),FALSE)</f>
        <v>2.963037333112736</v>
      </c>
      <c r="AL830" s="47">
        <f t="shared" si="105"/>
        <v>0.81100000000000005</v>
      </c>
    </row>
    <row r="831" spans="1:38" x14ac:dyDescent="0.25">
      <c r="A831" s="15">
        <v>0.81200000000000006</v>
      </c>
      <c r="B831" s="116">
        <f>VLOOKUP($A831,APropertiesDimless!$A$7:$I$1007,VLOOKUP(Span,Data!$N$4:$Y$11,Data!$Y$1,FALSE),FALSE)</f>
        <v>1.2046561440045516</v>
      </c>
      <c r="C831" s="6">
        <f t="shared" si="101"/>
        <v>1.4143280720022759</v>
      </c>
      <c r="D831" s="116">
        <f>VLOOKUP($A831,AProperties!$AE$8:$AM$1007,VLOOKUP(Span,Data!$N$4:$Y$11,Data!$Y$1,FALSE),FALSE)</f>
        <v>0.90391803176748697</v>
      </c>
      <c r="E831" s="116">
        <f t="shared" si="102"/>
        <v>2.1251157351180909</v>
      </c>
      <c r="F831" s="6">
        <f t="shared" si="106"/>
        <v>3.1067516983360695</v>
      </c>
      <c r="G831" s="9"/>
      <c r="H831" s="15">
        <f t="shared" si="103"/>
        <v>0.81200000000000006</v>
      </c>
      <c r="I831" s="6">
        <f>VLOOKUP(H831,AProperties!$AO$8:$AW$1007,VLOOKUP(Span,Data!$N$4:$Y$11,Data!$Y$1,FALSE),FALSE)^(2/3)</f>
        <v>0.43899447208035447</v>
      </c>
      <c r="J831" s="15">
        <f>$I831*(Slope^0.5)/VLOOKUP($H831,AProperties!$AY$8:$BG$1007,VLOOKUP(Span,Data!$N$4:$Y$11,Data!$Y$1,FALSE),FALSE)</f>
        <v>1.623269061090588</v>
      </c>
      <c r="K831" s="15">
        <f>$J831*VLOOKUP($H831,AProperties!$A$8:$I$1007,VLOOKUP(Span,Data!$N$4:$Y$11,Data!$Y$1,FALSE),FALSE)</f>
        <v>1.4232196394414323</v>
      </c>
      <c r="L831" s="15">
        <f t="shared" si="107"/>
        <v>1.623269061090588</v>
      </c>
      <c r="M831" s="15">
        <f t="shared" si="108"/>
        <v>0.81200000000000006</v>
      </c>
      <c r="O831" s="28">
        <f t="shared" si="104"/>
        <v>0.81200000000000006</v>
      </c>
      <c r="P831" s="19">
        <f>AA831*VLOOKUP($O831,AProperties!$A$8:$I$1007,VLOOKUP(Span,Data!$N$4:$Y$11,Data!$Y$1,FALSE),FALSE)</f>
        <v>0.58102698475656023</v>
      </c>
      <c r="Q831" s="19">
        <f>AB831*VLOOKUP($O831,AProperties!$A$8:$I$1007,VLOOKUP(Span,Data!$N$4:$Y$11,Data!$Y$1,FALSE),FALSE)</f>
        <v>0.82169624194747304</v>
      </c>
      <c r="R831" s="19">
        <f>AC831*VLOOKUP($O831,AProperties!$A$8:$I$1007,VLOOKUP(Span,Data!$N$4:$Y$11,Data!$Y$1,FALSE),FALSE)</f>
        <v>1.1620539695131205</v>
      </c>
      <c r="S831" s="19">
        <f>AD831*VLOOKUP($O831,AProperties!$A$8:$I$1007,VLOOKUP(Span,Data!$N$4:$Y$11,Data!$Y$1,FALSE),FALSE)</f>
        <v>1.4232196394414323</v>
      </c>
      <c r="T831" s="19">
        <f>AE831*VLOOKUP($O831,AProperties!$A$8:$I$1007,VLOOKUP(Span,Data!$N$4:$Y$11,Data!$Y$1,FALSE),FALSE)</f>
        <v>1.6433924838949461</v>
      </c>
      <c r="U831" s="19">
        <f>AF831*VLOOKUP($O831,AProperties!$A$8:$I$1007,VLOOKUP(Span,Data!$N$4:$Y$11,Data!$Y$1,FALSE),FALSE)</f>
        <v>1.8373686538506637</v>
      </c>
      <c r="V831" s="19">
        <f>AG831*VLOOKUP($O831,AProperties!$A$8:$I$1007,VLOOKUP(Span,Data!$N$4:$Y$11,Data!$Y$1,FALSE),FALSE)</f>
        <v>2.01273651633382</v>
      </c>
      <c r="W831" s="19">
        <f>AH831*VLOOKUP($O831,AProperties!$A$8:$I$1007,VLOOKUP(Span,Data!$N$4:$Y$11,Data!$Y$1,FALSE),FALSE)</f>
        <v>2.1740039094293739</v>
      </c>
      <c r="X831" s="19">
        <f>AI831*VLOOKUP($O831,AProperties!$A$8:$I$1007,VLOOKUP(Span,Data!$N$4:$Y$11,Data!$Y$1,FALSE),FALSE)</f>
        <v>2.3241079390262409</v>
      </c>
      <c r="Y831" s="19">
        <f>AJ831*VLOOKUP($O831,AProperties!$A$8:$I$1007,VLOOKUP(Span,Data!$N$4:$Y$11,Data!$Y$1,FALSE),FALSE)</f>
        <v>2.4650887258424192</v>
      </c>
      <c r="Z831" s="19">
        <f>AK831*VLOOKUP($O831,AProperties!$A$8:$I$1007,VLOOKUP(Span,Data!$N$4:$Y$11,Data!$Y$1,FALSE),FALSE)</f>
        <v>2.5984316693548055</v>
      </c>
      <c r="AA831" s="19">
        <f>$I831*AA$19^0.5/VLOOKUP($O831,AProperties!$AY$8:$BG$1007,VLOOKUP(Span,Data!$N$4:$Y$11,Data!$Y$1,FALSE),FALSE)</f>
        <v>0.66269681915311252</v>
      </c>
      <c r="AB831" s="19">
        <f>$I831*AB$19^0.5/VLOOKUP($O831,AProperties!$AY$8:$BG$1007,VLOOKUP(Span,Data!$N$4:$Y$11,Data!$Y$1,FALSE),FALSE)</f>
        <v>0.93719482938784204</v>
      </c>
      <c r="AC831" s="19">
        <f>$I831*AC$19^0.5/VLOOKUP($O831,AProperties!$AY$8:$BG$1007,VLOOKUP(Span,Data!$N$4:$Y$11,Data!$Y$1,FALSE),FALSE)</f>
        <v>1.325393638306225</v>
      </c>
      <c r="AD831" s="19">
        <f>$I831*AD$19^0.5/VLOOKUP($O831,AProperties!$AY$8:$BG$1007,VLOOKUP(Span,Data!$N$4:$Y$11,Data!$Y$1,FALSE),FALSE)</f>
        <v>1.623269061090588</v>
      </c>
      <c r="AE831" s="19">
        <f>$I831*AE$19^0.5/VLOOKUP($O831,AProperties!$AY$8:$BG$1007,VLOOKUP(Span,Data!$N$4:$Y$11,Data!$Y$1,FALSE),FALSE)</f>
        <v>1.8743896587756841</v>
      </c>
      <c r="AF831" s="19">
        <f>$I831*AF$19^0.5/VLOOKUP($O831,AProperties!$AY$8:$BG$1007,VLOOKUP(Span,Data!$N$4:$Y$11,Data!$Y$1,FALSE),FALSE)</f>
        <v>2.095631346672532</v>
      </c>
      <c r="AG831" s="19">
        <f>$I831*AG$19^0.5/VLOOKUP($O831,AProperties!$AY$8:$BG$1007,VLOOKUP(Span,Data!$N$4:$Y$11,Data!$Y$1,FALSE),FALSE)</f>
        <v>2.2956491215749497</v>
      </c>
      <c r="AH831" s="19">
        <f>$I831*AH$19^0.5/VLOOKUP($O831,AProperties!$AY$8:$BG$1007,VLOOKUP(Span,Data!$N$4:$Y$11,Data!$Y$1,FALSE),FALSE)</f>
        <v>2.4795844485758383</v>
      </c>
      <c r="AI831" s="19">
        <f>$I831*AI$19^0.5/VLOOKUP($O831,AProperties!$AY$8:$BG$1007,VLOOKUP(Span,Data!$N$4:$Y$11,Data!$Y$1,FALSE),FALSE)</f>
        <v>2.6507872766124501</v>
      </c>
      <c r="AJ831" s="19">
        <f>$I831*AJ$19^0.5/VLOOKUP($O831,AProperties!$AY$8:$BG$1007,VLOOKUP(Span,Data!$N$4:$Y$11,Data!$Y$1,FALSE),FALSE)</f>
        <v>2.8115844881635259</v>
      </c>
      <c r="AK831" s="19">
        <f>$I831*AK$19^0.5/VLOOKUP($O831,AProperties!$AY$8:$BG$1007,VLOOKUP(Span,Data!$N$4:$Y$11,Data!$Y$1,FALSE),FALSE)</f>
        <v>2.9636702721984882</v>
      </c>
      <c r="AL831" s="47">
        <f t="shared" si="105"/>
        <v>0.81200000000000006</v>
      </c>
    </row>
    <row r="832" spans="1:38" x14ac:dyDescent="0.25">
      <c r="A832" s="15">
        <v>0.81299999999999994</v>
      </c>
      <c r="B832" s="116">
        <f>VLOOKUP($A832,APropertiesDimless!$A$7:$I$1007,VLOOKUP(Span,Data!$N$4:$Y$11,Data!$Y$1,FALSE),FALSE)</f>
        <v>1.2085208222838748</v>
      </c>
      <c r="C832" s="6">
        <f t="shared" si="101"/>
        <v>1.4172604111419373</v>
      </c>
      <c r="D832" s="116">
        <f>VLOOKUP($A832,AProperties!$AE$8:$AM$1007,VLOOKUP(Span,Data!$N$4:$Y$11,Data!$Y$1,FALSE),FALSE)</f>
        <v>0.90466749619190756</v>
      </c>
      <c r="E832" s="116">
        <f t="shared" si="102"/>
        <v>2.1327659425156957</v>
      </c>
      <c r="F832" s="6">
        <f t="shared" si="106"/>
        <v>3.1143111456305888</v>
      </c>
      <c r="G832" s="9"/>
      <c r="H832" s="15">
        <f t="shared" si="103"/>
        <v>0.81299999999999994</v>
      </c>
      <c r="I832" s="6">
        <f>VLOOKUP(H832,AProperties!$AO$8:$AW$1007,VLOOKUP(Span,Data!$N$4:$Y$11,Data!$Y$1,FALSE),FALSE)^(2/3)</f>
        <v>0.43897648087530527</v>
      </c>
      <c r="J832" s="15">
        <f>$I832*(Slope^0.5)/VLOOKUP($H832,AProperties!$AY$8:$BG$1007,VLOOKUP(Span,Data!$N$4:$Y$11,Data!$Y$1,FALSE),FALSE)</f>
        <v>1.6236119093364758</v>
      </c>
      <c r="K832" s="15">
        <f>$J832*VLOOKUP($H832,AProperties!$A$8:$I$1007,VLOOKUP(Span,Data!$N$4:$Y$11,Data!$Y$1,FALSE),FALSE)</f>
        <v>1.4247005170944922</v>
      </c>
      <c r="L832" s="15">
        <f t="shared" si="107"/>
        <v>1.6236119093364758</v>
      </c>
      <c r="M832" s="15">
        <f t="shared" si="108"/>
        <v>0.81299999999999994</v>
      </c>
      <c r="O832" s="28">
        <f t="shared" si="104"/>
        <v>0.81299999999999994</v>
      </c>
      <c r="P832" s="19">
        <f>AA832*VLOOKUP($O832,AProperties!$A$8:$I$1007,VLOOKUP(Span,Data!$N$4:$Y$11,Data!$Y$1,FALSE),FALSE)</f>
        <v>0.58163155052680804</v>
      </c>
      <c r="Q832" s="19">
        <f>AB832*VLOOKUP($O832,AProperties!$A$8:$I$1007,VLOOKUP(Span,Data!$N$4:$Y$11,Data!$Y$1,FALSE),FALSE)</f>
        <v>0.822551227059104</v>
      </c>
      <c r="R832" s="19">
        <f>AC832*VLOOKUP($O832,AProperties!$A$8:$I$1007,VLOOKUP(Span,Data!$N$4:$Y$11,Data!$Y$1,FALSE),FALSE)</f>
        <v>1.1632631010536161</v>
      </c>
      <c r="S832" s="19">
        <f>AD832*VLOOKUP($O832,AProperties!$A$8:$I$1007,VLOOKUP(Span,Data!$N$4:$Y$11,Data!$Y$1,FALSE),FALSE)</f>
        <v>1.4247005170944922</v>
      </c>
      <c r="T832" s="19">
        <f>AE832*VLOOKUP($O832,AProperties!$A$8:$I$1007,VLOOKUP(Span,Data!$N$4:$Y$11,Data!$Y$1,FALSE),FALSE)</f>
        <v>1.645102454118208</v>
      </c>
      <c r="U832" s="19">
        <f>AF832*VLOOKUP($O832,AProperties!$A$8:$I$1007,VLOOKUP(Span,Data!$N$4:$Y$11,Data!$Y$1,FALSE),FALSE)</f>
        <v>1.8392804586800211</v>
      </c>
      <c r="V832" s="19">
        <f>AG832*VLOOKUP($O832,AProperties!$A$8:$I$1007,VLOOKUP(Span,Data!$N$4:$Y$11,Data!$Y$1,FALSE),FALSE)</f>
        <v>2.0148307935949923</v>
      </c>
      <c r="W832" s="19">
        <f>AH832*VLOOKUP($O832,AProperties!$A$8:$I$1007,VLOOKUP(Span,Data!$N$4:$Y$11,Data!$Y$1,FALSE),FALSE)</f>
        <v>2.1762659874094119</v>
      </c>
      <c r="X832" s="19">
        <f>AI832*VLOOKUP($O832,AProperties!$A$8:$I$1007,VLOOKUP(Span,Data!$N$4:$Y$11,Data!$Y$1,FALSE),FALSE)</f>
        <v>2.3265262021072322</v>
      </c>
      <c r="Y832" s="19">
        <f>AJ832*VLOOKUP($O832,AProperties!$A$8:$I$1007,VLOOKUP(Span,Data!$N$4:$Y$11,Data!$Y$1,FALSE),FALSE)</f>
        <v>2.4676536811773118</v>
      </c>
      <c r="Z832" s="19">
        <f>AK832*VLOOKUP($O832,AProperties!$A$8:$I$1007,VLOOKUP(Span,Data!$N$4:$Y$11,Data!$Y$1,FALSE),FALSE)</f>
        <v>2.6011353696730928</v>
      </c>
      <c r="AA832" s="19">
        <f>$I832*AA$19^0.5/VLOOKUP($O832,AProperties!$AY$8:$BG$1007,VLOOKUP(Span,Data!$N$4:$Y$11,Data!$Y$1,FALSE),FALSE)</f>
        <v>0.66283678636338472</v>
      </c>
      <c r="AB832" s="19">
        <f>$I832*AB$19^0.5/VLOOKUP($O832,AProperties!$AY$8:$BG$1007,VLOOKUP(Span,Data!$N$4:$Y$11,Data!$Y$1,FALSE),FALSE)</f>
        <v>0.93739277291489653</v>
      </c>
      <c r="AC832" s="19">
        <f>$I832*AC$19^0.5/VLOOKUP($O832,AProperties!$AY$8:$BG$1007,VLOOKUP(Span,Data!$N$4:$Y$11,Data!$Y$1,FALSE),FALSE)</f>
        <v>1.3256735727267694</v>
      </c>
      <c r="AD832" s="19">
        <f>$I832*AD$19^0.5/VLOOKUP($O832,AProperties!$AY$8:$BG$1007,VLOOKUP(Span,Data!$N$4:$Y$11,Data!$Y$1,FALSE),FALSE)</f>
        <v>1.6236119093364758</v>
      </c>
      <c r="AE832" s="19">
        <f>$I832*AE$19^0.5/VLOOKUP($O832,AProperties!$AY$8:$BG$1007,VLOOKUP(Span,Data!$N$4:$Y$11,Data!$Y$1,FALSE),FALSE)</f>
        <v>1.8747855458297931</v>
      </c>
      <c r="AF832" s="19">
        <f>$I832*AF$19^0.5/VLOOKUP($O832,AProperties!$AY$8:$BG$1007,VLOOKUP(Span,Data!$N$4:$Y$11,Data!$Y$1,FALSE),FALSE)</f>
        <v>2.0960739618547324</v>
      </c>
      <c r="AG832" s="19">
        <f>$I832*AG$19^0.5/VLOOKUP($O832,AProperties!$AY$8:$BG$1007,VLOOKUP(Span,Data!$N$4:$Y$11,Data!$Y$1,FALSE),FALSE)</f>
        <v>2.29613398221412</v>
      </c>
      <c r="AH832" s="19">
        <f>$I832*AH$19^0.5/VLOOKUP($O832,AProperties!$AY$8:$BG$1007,VLOOKUP(Span,Data!$N$4:$Y$11,Data!$Y$1,FALSE),FALSE)</f>
        <v>2.4801081579220594</v>
      </c>
      <c r="AI832" s="19">
        <f>$I832*AI$19^0.5/VLOOKUP($O832,AProperties!$AY$8:$BG$1007,VLOOKUP(Span,Data!$N$4:$Y$11,Data!$Y$1,FALSE),FALSE)</f>
        <v>2.6513471454535389</v>
      </c>
      <c r="AJ832" s="19">
        <f>$I832*AJ$19^0.5/VLOOKUP($O832,AProperties!$AY$8:$BG$1007,VLOOKUP(Span,Data!$N$4:$Y$11,Data!$Y$1,FALSE),FALSE)</f>
        <v>2.8121783187446892</v>
      </c>
      <c r="AK832" s="19">
        <f>$I832*AK$19^0.5/VLOOKUP($O832,AProperties!$AY$8:$BG$1007,VLOOKUP(Span,Data!$N$4:$Y$11,Data!$Y$1,FALSE),FALSE)</f>
        <v>2.9642962245920681</v>
      </c>
      <c r="AL832" s="47">
        <f t="shared" si="105"/>
        <v>0.81299999999999994</v>
      </c>
    </row>
    <row r="833" spans="1:38" x14ac:dyDescent="0.25">
      <c r="A833" s="15">
        <v>0.81399999999999995</v>
      </c>
      <c r="B833" s="116">
        <f>VLOOKUP($A833,APropertiesDimless!$A$7:$I$1007,VLOOKUP(Span,Data!$N$4:$Y$11,Data!$Y$1,FALSE),FALSE)</f>
        <v>1.2124122226976282</v>
      </c>
      <c r="C833" s="6">
        <f t="shared" si="101"/>
        <v>1.420206111348814</v>
      </c>
      <c r="D833" s="116">
        <f>VLOOKUP($A833,AProperties!$AE$8:$AM$1007,VLOOKUP(Span,Data!$N$4:$Y$11,Data!$Y$1,FALSE),FALSE)</f>
        <v>0.90541517795300619</v>
      </c>
      <c r="E833" s="116">
        <f t="shared" si="102"/>
        <v>2.1404637364128001</v>
      </c>
      <c r="F833" s="6">
        <f t="shared" si="106"/>
        <v>3.121899139139737</v>
      </c>
      <c r="G833" s="9"/>
      <c r="H833" s="15">
        <f t="shared" si="103"/>
        <v>0.81399999999999995</v>
      </c>
      <c r="I833" s="6">
        <f>VLOOKUP(H833,AProperties!$AO$8:$AW$1007,VLOOKUP(Span,Data!$N$4:$Y$11,Data!$Y$1,FALSE),FALSE)^(2/3)</f>
        <v>0.43895732479138949</v>
      </c>
      <c r="J833" s="15">
        <f>$I833*(Slope^0.5)/VLOOKUP($H833,AProperties!$AY$8:$BG$1007,VLOOKUP(Span,Data!$N$4:$Y$11,Data!$Y$1,FALSE),FALSE)</f>
        <v>1.6239509176549227</v>
      </c>
      <c r="K833" s="15">
        <f>$J833*VLOOKUP($H833,AProperties!$A$8:$I$1007,VLOOKUP(Span,Data!$N$4:$Y$11,Data!$Y$1,FALSE),FALSE)</f>
        <v>1.426175712946536</v>
      </c>
      <c r="L833" s="15">
        <f t="shared" si="107"/>
        <v>1.6239509176549227</v>
      </c>
      <c r="M833" s="15">
        <f t="shared" si="108"/>
        <v>0.81399999999999995</v>
      </c>
      <c r="O833" s="28">
        <f t="shared" si="104"/>
        <v>0.81399999999999995</v>
      </c>
      <c r="P833" s="19">
        <f>AA833*VLOOKUP($O833,AProperties!$A$8:$I$1007,VLOOKUP(Span,Data!$N$4:$Y$11,Data!$Y$1,FALSE),FALSE)</f>
        <v>0.58223379671150444</v>
      </c>
      <c r="Q833" s="19">
        <f>AB833*VLOOKUP($O833,AProperties!$A$8:$I$1007,VLOOKUP(Span,Data!$N$4:$Y$11,Data!$Y$1,FALSE),FALSE)</f>
        <v>0.82340293178138901</v>
      </c>
      <c r="R833" s="19">
        <f>AC833*VLOOKUP($O833,AProperties!$A$8:$I$1007,VLOOKUP(Span,Data!$N$4:$Y$11,Data!$Y$1,FALSE),FALSE)</f>
        <v>1.1644675934230089</v>
      </c>
      <c r="S833" s="19">
        <f>AD833*VLOOKUP($O833,AProperties!$A$8:$I$1007,VLOOKUP(Span,Data!$N$4:$Y$11,Data!$Y$1,FALSE),FALSE)</f>
        <v>1.426175712946536</v>
      </c>
      <c r="T833" s="19">
        <f>AE833*VLOOKUP($O833,AProperties!$A$8:$I$1007,VLOOKUP(Span,Data!$N$4:$Y$11,Data!$Y$1,FALSE),FALSE)</f>
        <v>1.646805863562778</v>
      </c>
      <c r="U833" s="19">
        <f>AF833*VLOOKUP($O833,AProperties!$A$8:$I$1007,VLOOKUP(Span,Data!$N$4:$Y$11,Data!$Y$1,FALSE),FALSE)</f>
        <v>1.8411849283358079</v>
      </c>
      <c r="V833" s="19">
        <f>AG833*VLOOKUP($O833,AProperties!$A$8:$I$1007,VLOOKUP(Span,Data!$N$4:$Y$11,Data!$Y$1,FALSE),FALSE)</f>
        <v>2.0169170355761095</v>
      </c>
      <c r="W833" s="19">
        <f>AH833*VLOOKUP($O833,AProperties!$A$8:$I$1007,VLOOKUP(Span,Data!$N$4:$Y$11,Data!$Y$1,FALSE),FALSE)</f>
        <v>2.1785193862950378</v>
      </c>
      <c r="X833" s="19">
        <f>AI833*VLOOKUP($O833,AProperties!$A$8:$I$1007,VLOOKUP(Span,Data!$N$4:$Y$11,Data!$Y$1,FALSE),FALSE)</f>
        <v>2.3289351868460177</v>
      </c>
      <c r="Y833" s="19">
        <f>AJ833*VLOOKUP($O833,AProperties!$A$8:$I$1007,VLOOKUP(Span,Data!$N$4:$Y$11,Data!$Y$1,FALSE),FALSE)</f>
        <v>2.4702087953441669</v>
      </c>
      <c r="Z833" s="19">
        <f>AK833*VLOOKUP($O833,AProperties!$A$8:$I$1007,VLOOKUP(Span,Data!$N$4:$Y$11,Data!$Y$1,FALSE),FALSE)</f>
        <v>2.6038286964894342</v>
      </c>
      <c r="AA833" s="19">
        <f>$I833*AA$19^0.5/VLOOKUP($O833,AProperties!$AY$8:$BG$1007,VLOOKUP(Span,Data!$N$4:$Y$11,Data!$Y$1,FALSE),FALSE)</f>
        <v>0.66297518592984384</v>
      </c>
      <c r="AB833" s="19">
        <f>$I833*AB$19^0.5/VLOOKUP($O833,AProperties!$AY$8:$BG$1007,VLOOKUP(Span,Data!$N$4:$Y$11,Data!$Y$1,FALSE),FALSE)</f>
        <v>0.9375884994588094</v>
      </c>
      <c r="AC833" s="19">
        <f>$I833*AC$19^0.5/VLOOKUP($O833,AProperties!$AY$8:$BG$1007,VLOOKUP(Span,Data!$N$4:$Y$11,Data!$Y$1,FALSE),FALSE)</f>
        <v>1.3259503718596877</v>
      </c>
      <c r="AD833" s="19">
        <f>$I833*AD$19^0.5/VLOOKUP($O833,AProperties!$AY$8:$BG$1007,VLOOKUP(Span,Data!$N$4:$Y$11,Data!$Y$1,FALSE),FALSE)</f>
        <v>1.6239509176549227</v>
      </c>
      <c r="AE833" s="19">
        <f>$I833*AE$19^0.5/VLOOKUP($O833,AProperties!$AY$8:$BG$1007,VLOOKUP(Span,Data!$N$4:$Y$11,Data!$Y$1,FALSE),FALSE)</f>
        <v>1.8751769989176188</v>
      </c>
      <c r="AF833" s="19">
        <f>$I833*AF$19^0.5/VLOOKUP($O833,AProperties!$AY$8:$BG$1007,VLOOKUP(Span,Data!$N$4:$Y$11,Data!$Y$1,FALSE),FALSE)</f>
        <v>2.0965116197119227</v>
      </c>
      <c r="AG833" s="19">
        <f>$I833*AG$19^0.5/VLOOKUP($O833,AProperties!$AY$8:$BG$1007,VLOOKUP(Span,Data!$N$4:$Y$11,Data!$Y$1,FALSE),FALSE)</f>
        <v>2.2966134123758253</v>
      </c>
      <c r="AH833" s="19">
        <f>$I833*AH$19^0.5/VLOOKUP($O833,AProperties!$AY$8:$BG$1007,VLOOKUP(Span,Data!$N$4:$Y$11,Data!$Y$1,FALSE),FALSE)</f>
        <v>2.4806260016822272</v>
      </c>
      <c r="AI833" s="19">
        <f>$I833*AI$19^0.5/VLOOKUP($O833,AProperties!$AY$8:$BG$1007,VLOOKUP(Span,Data!$N$4:$Y$11,Data!$Y$1,FALSE),FALSE)</f>
        <v>2.6519007437193753</v>
      </c>
      <c r="AJ833" s="19">
        <f>$I833*AJ$19^0.5/VLOOKUP($O833,AProperties!$AY$8:$BG$1007,VLOOKUP(Span,Data!$N$4:$Y$11,Data!$Y$1,FALSE),FALSE)</f>
        <v>2.8127654983764279</v>
      </c>
      <c r="AK833" s="19">
        <f>$I833*AK$19^0.5/VLOOKUP($O833,AProperties!$AY$8:$BG$1007,VLOOKUP(Span,Data!$N$4:$Y$11,Data!$Y$1,FALSE),FALSE)</f>
        <v>2.9649151662693853</v>
      </c>
      <c r="AL833" s="47">
        <f t="shared" si="105"/>
        <v>0.81399999999999995</v>
      </c>
    </row>
    <row r="834" spans="1:38" x14ac:dyDescent="0.25">
      <c r="A834" s="15">
        <v>0.81499999999999995</v>
      </c>
      <c r="B834" s="116">
        <f>VLOOKUP($A834,APropertiesDimless!$A$7:$I$1007,VLOOKUP(Span,Data!$N$4:$Y$11,Data!$Y$1,FALSE),FALSE)</f>
        <v>1.2163307090957878</v>
      </c>
      <c r="C834" s="6">
        <f t="shared" si="101"/>
        <v>1.4231653545478937</v>
      </c>
      <c r="D834" s="116">
        <f>VLOOKUP($A834,AProperties!$AE$8:$AM$1007,VLOOKUP(Span,Data!$N$4:$Y$11,Data!$Y$1,FALSE),FALSE)</f>
        <v>0.90616107044094496</v>
      </c>
      <c r="E834" s="116">
        <f t="shared" si="102"/>
        <v>2.1482096885120607</v>
      </c>
      <c r="F834" s="6">
        <f t="shared" si="106"/>
        <v>3.1295160327125986</v>
      </c>
      <c r="G834" s="9"/>
      <c r="H834" s="15">
        <f t="shared" si="103"/>
        <v>0.81499999999999995</v>
      </c>
      <c r="I834" s="6">
        <f>VLOOKUP(H834,AProperties!$AO$8:$AW$1007,VLOOKUP(Span,Data!$N$4:$Y$11,Data!$Y$1,FALSE),FALSE)^(2/3)</f>
        <v>0.43893699957347115</v>
      </c>
      <c r="J834" s="15">
        <f>$I834*(Slope^0.5)/VLOOKUP($H834,AProperties!$AY$8:$BG$1007,VLOOKUP(Span,Data!$N$4:$Y$11,Data!$Y$1,FALSE),FALSE)</f>
        <v>1.6242860727165924</v>
      </c>
      <c r="K834" s="15">
        <f>$J834*VLOOKUP($H834,AProperties!$A$8:$I$1007,VLOOKUP(Span,Data!$N$4:$Y$11,Data!$Y$1,FALSE),FALSE)</f>
        <v>1.4276451947552922</v>
      </c>
      <c r="L834" s="15">
        <f t="shared" si="107"/>
        <v>1.6242860727165924</v>
      </c>
      <c r="M834" s="15">
        <f t="shared" si="108"/>
        <v>0.81499999999999995</v>
      </c>
      <c r="O834" s="28">
        <f t="shared" si="104"/>
        <v>0.81499999999999995</v>
      </c>
      <c r="P834" s="19">
        <f>AA834*VLOOKUP($O834,AProperties!$A$8:$I$1007,VLOOKUP(Span,Data!$N$4:$Y$11,Data!$Y$1,FALSE),FALSE)</f>
        <v>0.58283371014779684</v>
      </c>
      <c r="Q834" s="19">
        <f>AB834*VLOOKUP($O834,AProperties!$A$8:$I$1007,VLOOKUP(Span,Data!$N$4:$Y$11,Data!$Y$1,FALSE),FALSE)</f>
        <v>0.82425133749924384</v>
      </c>
      <c r="R834" s="19">
        <f>AC834*VLOOKUP($O834,AProperties!$A$8:$I$1007,VLOOKUP(Span,Data!$N$4:$Y$11,Data!$Y$1,FALSE),FALSE)</f>
        <v>1.1656674202955937</v>
      </c>
      <c r="S834" s="19">
        <f>AD834*VLOOKUP($O834,AProperties!$A$8:$I$1007,VLOOKUP(Span,Data!$N$4:$Y$11,Data!$Y$1,FALSE),FALSE)</f>
        <v>1.4276451947552922</v>
      </c>
      <c r="T834" s="19">
        <f>AE834*VLOOKUP($O834,AProperties!$A$8:$I$1007,VLOOKUP(Span,Data!$N$4:$Y$11,Data!$Y$1,FALSE),FALSE)</f>
        <v>1.6485026749984877</v>
      </c>
      <c r="U834" s="19">
        <f>AF834*VLOOKUP($O834,AProperties!$A$8:$I$1007,VLOOKUP(Span,Data!$N$4:$Y$11,Data!$Y$1,FALSE),FALSE)</f>
        <v>1.8430820211934305</v>
      </c>
      <c r="V834" s="19">
        <f>AG834*VLOOKUP($O834,AProperties!$A$8:$I$1007,VLOOKUP(Span,Data!$N$4:$Y$11,Data!$Y$1,FALSE),FALSE)</f>
        <v>2.0189951966797128</v>
      </c>
      <c r="W834" s="19">
        <f>AH834*VLOOKUP($O834,AProperties!$A$8:$I$1007,VLOOKUP(Span,Data!$N$4:$Y$11,Data!$Y$1,FALSE),FALSE)</f>
        <v>2.1807640568353666</v>
      </c>
      <c r="X834" s="19">
        <f>AI834*VLOOKUP($O834,AProperties!$A$8:$I$1007,VLOOKUP(Span,Data!$N$4:$Y$11,Data!$Y$1,FALSE),FALSE)</f>
        <v>2.3313348405911873</v>
      </c>
      <c r="Y834" s="19">
        <f>AJ834*VLOOKUP($O834,AProperties!$A$8:$I$1007,VLOOKUP(Span,Data!$N$4:$Y$11,Data!$Y$1,FALSE),FALSE)</f>
        <v>2.4727540124977314</v>
      </c>
      <c r="Z834" s="19">
        <f>AK834*VLOOKUP($O834,AProperties!$A$8:$I$1007,VLOOKUP(Span,Data!$N$4:$Y$11,Data!$Y$1,FALSE),FALSE)</f>
        <v>2.6065115909377656</v>
      </c>
      <c r="AA834" s="19">
        <f>$I834*AA$19^0.5/VLOOKUP($O834,AProperties!$AY$8:$BG$1007,VLOOKUP(Span,Data!$N$4:$Y$11,Data!$Y$1,FALSE),FALSE)</f>
        <v>0.66311201241081075</v>
      </c>
      <c r="AB834" s="19">
        <f>$I834*AB$19^0.5/VLOOKUP($O834,AProperties!$AY$8:$BG$1007,VLOOKUP(Span,Data!$N$4:$Y$11,Data!$Y$1,FALSE),FALSE)</f>
        <v>0.9377820013238849</v>
      </c>
      <c r="AC834" s="19">
        <f>$I834*AC$19^0.5/VLOOKUP($O834,AProperties!$AY$8:$BG$1007,VLOOKUP(Span,Data!$N$4:$Y$11,Data!$Y$1,FALSE),FALSE)</f>
        <v>1.3262240248216215</v>
      </c>
      <c r="AD834" s="19">
        <f>$I834*AD$19^0.5/VLOOKUP($O834,AProperties!$AY$8:$BG$1007,VLOOKUP(Span,Data!$N$4:$Y$11,Data!$Y$1,FALSE),FALSE)</f>
        <v>1.6242860727165924</v>
      </c>
      <c r="AE834" s="19">
        <f>$I834*AE$19^0.5/VLOOKUP($O834,AProperties!$AY$8:$BG$1007,VLOOKUP(Span,Data!$N$4:$Y$11,Data!$Y$1,FALSE),FALSE)</f>
        <v>1.8755640026477698</v>
      </c>
      <c r="AF834" s="19">
        <f>$I834*AF$19^0.5/VLOOKUP($O834,AProperties!$AY$8:$BG$1007,VLOOKUP(Span,Data!$N$4:$Y$11,Data!$Y$1,FALSE),FALSE)</f>
        <v>2.096944303036004</v>
      </c>
      <c r="AG834" s="19">
        <f>$I834*AG$19^0.5/VLOOKUP($O834,AProperties!$AY$8:$BG$1007,VLOOKUP(Span,Data!$N$4:$Y$11,Data!$Y$1,FALSE),FALSE)</f>
        <v>2.2970873932095364</v>
      </c>
      <c r="AH834" s="19">
        <f>$I834*AH$19^0.5/VLOOKUP($O834,AProperties!$AY$8:$BG$1007,VLOOKUP(Span,Data!$N$4:$Y$11,Data!$Y$1,FALSE),FALSE)</f>
        <v>2.4811379594954439</v>
      </c>
      <c r="AI834" s="19">
        <f>$I834*AI$19^0.5/VLOOKUP($O834,AProperties!$AY$8:$BG$1007,VLOOKUP(Span,Data!$N$4:$Y$11,Data!$Y$1,FALSE),FALSE)</f>
        <v>2.652448049643243</v>
      </c>
      <c r="AJ834" s="19">
        <f>$I834*AJ$19^0.5/VLOOKUP($O834,AProperties!$AY$8:$BG$1007,VLOOKUP(Span,Data!$N$4:$Y$11,Data!$Y$1,FALSE),FALSE)</f>
        <v>2.8133460039716547</v>
      </c>
      <c r="AK834" s="19">
        <f>$I834*AK$19^0.5/VLOOKUP($O834,AProperties!$AY$8:$BG$1007,VLOOKUP(Span,Data!$N$4:$Y$11,Data!$Y$1,FALSE),FALSE)</f>
        <v>2.9655270728945142</v>
      </c>
      <c r="AL834" s="47">
        <f t="shared" si="105"/>
        <v>0.81499999999999995</v>
      </c>
    </row>
    <row r="835" spans="1:38" x14ac:dyDescent="0.25">
      <c r="A835" s="15">
        <v>0.81599999999999995</v>
      </c>
      <c r="B835" s="116">
        <f>VLOOKUP($A835,APropertiesDimless!$A$7:$I$1007,VLOOKUP(Span,Data!$N$4:$Y$11,Data!$Y$1,FALSE),FALSE)</f>
        <v>1.2202766522548647</v>
      </c>
      <c r="C835" s="6">
        <f t="shared" si="101"/>
        <v>1.4261383261274323</v>
      </c>
      <c r="D835" s="116">
        <f>VLOOKUP($A835,AProperties!$AE$8:$AM$1007,VLOOKUP(Span,Data!$N$4:$Y$11,Data!$Y$1,FALSE),FALSE)</f>
        <v>0.90690516699820289</v>
      </c>
      <c r="E835" s="116">
        <f t="shared" si="102"/>
        <v>2.1560043814868997</v>
      </c>
      <c r="F835" s="6">
        <f t="shared" si="106"/>
        <v>3.1371621867181059</v>
      </c>
      <c r="G835" s="9"/>
      <c r="H835" s="15">
        <f t="shared" si="103"/>
        <v>0.81599999999999995</v>
      </c>
      <c r="I835" s="6">
        <f>VLOOKUP(H835,AProperties!$AO$8:$AW$1007,VLOOKUP(Span,Data!$N$4:$Y$11,Data!$Y$1,FALSE),FALSE)^(2/3)</f>
        <v>0.43891550090581544</v>
      </c>
      <c r="J835" s="15">
        <f>$I835*(Slope^0.5)/VLOOKUP($H835,AProperties!$AY$8:$BG$1007,VLOOKUP(Span,Data!$N$4:$Y$11,Data!$Y$1,FALSE),FALSE)</f>
        <v>1.6246173610184425</v>
      </c>
      <c r="K835" s="15">
        <f>$J835*VLOOKUP($H835,AProperties!$A$8:$I$1007,VLOOKUP(Span,Data!$N$4:$Y$11,Data!$Y$1,FALSE),FALSE)</f>
        <v>1.429108930043407</v>
      </c>
      <c r="L835" s="15">
        <f t="shared" si="107"/>
        <v>1.6246173610184425</v>
      </c>
      <c r="M835" s="15">
        <f t="shared" si="108"/>
        <v>0.81599999999999995</v>
      </c>
      <c r="O835" s="28">
        <f t="shared" si="104"/>
        <v>0.81599999999999995</v>
      </c>
      <c r="P835" s="19">
        <f>AA835*VLOOKUP($O835,AProperties!$A$8:$I$1007,VLOOKUP(Span,Data!$N$4:$Y$11,Data!$Y$1,FALSE),FALSE)</f>
        <v>0.58343127757686131</v>
      </c>
      <c r="Q835" s="19">
        <f>AB835*VLOOKUP($O835,AProperties!$A$8:$I$1007,VLOOKUP(Span,Data!$N$4:$Y$11,Data!$Y$1,FALSE),FALSE)</f>
        <v>0.82509642546185913</v>
      </c>
      <c r="R835" s="19">
        <f>AC835*VLOOKUP($O835,AProperties!$A$8:$I$1007,VLOOKUP(Span,Data!$N$4:$Y$11,Data!$Y$1,FALSE),FALSE)</f>
        <v>1.1668625551537226</v>
      </c>
      <c r="S835" s="19">
        <f>AD835*VLOOKUP($O835,AProperties!$A$8:$I$1007,VLOOKUP(Span,Data!$N$4:$Y$11,Data!$Y$1,FALSE),FALSE)</f>
        <v>1.429108930043407</v>
      </c>
      <c r="T835" s="19">
        <f>AE835*VLOOKUP($O835,AProperties!$A$8:$I$1007,VLOOKUP(Span,Data!$N$4:$Y$11,Data!$Y$1,FALSE),FALSE)</f>
        <v>1.6501928509237183</v>
      </c>
      <c r="U835" s="19">
        <f>AF835*VLOOKUP($O835,AProperties!$A$8:$I$1007,VLOOKUP(Span,Data!$N$4:$Y$11,Data!$Y$1,FALSE),FALSE)</f>
        <v>1.8449716953248052</v>
      </c>
      <c r="V835" s="19">
        <f>AG835*VLOOKUP($O835,AProperties!$A$8:$I$1007,VLOOKUP(Span,Data!$N$4:$Y$11,Data!$Y$1,FALSE),FALSE)</f>
        <v>2.0210652309758892</v>
      </c>
      <c r="W835" s="19">
        <f>AH835*VLOOKUP($O835,AProperties!$A$8:$I$1007,VLOOKUP(Span,Data!$N$4:$Y$11,Data!$Y$1,FALSE),FALSE)</f>
        <v>2.1829999494204211</v>
      </c>
      <c r="X835" s="19">
        <f>AI835*VLOOKUP($O835,AProperties!$A$8:$I$1007,VLOOKUP(Span,Data!$N$4:$Y$11,Data!$Y$1,FALSE),FALSE)</f>
        <v>2.3337251103074452</v>
      </c>
      <c r="Y835" s="19">
        <f>AJ835*VLOOKUP($O835,AProperties!$A$8:$I$1007,VLOOKUP(Span,Data!$N$4:$Y$11,Data!$Y$1,FALSE),FALSE)</f>
        <v>2.4752892763855776</v>
      </c>
      <c r="Z835" s="19">
        <f>AK835*VLOOKUP($O835,AProperties!$A$8:$I$1007,VLOOKUP(Span,Data!$N$4:$Y$11,Data!$Y$1,FALSE),FALSE)</f>
        <v>2.6091839937228216</v>
      </c>
      <c r="AA835" s="19">
        <f>$I835*AA$19^0.5/VLOOKUP($O835,AProperties!$AY$8:$BG$1007,VLOOKUP(Span,Data!$N$4:$Y$11,Data!$Y$1,FALSE),FALSE)</f>
        <v>0.66324726029369174</v>
      </c>
      <c r="AB835" s="19">
        <f>$I835*AB$19^0.5/VLOOKUP($O835,AProperties!$AY$8:$BG$1007,VLOOKUP(Span,Data!$N$4:$Y$11,Data!$Y$1,FALSE),FALSE)</f>
        <v>0.93797327071413727</v>
      </c>
      <c r="AC835" s="19">
        <f>$I835*AC$19^0.5/VLOOKUP($O835,AProperties!$AY$8:$BG$1007,VLOOKUP(Span,Data!$N$4:$Y$11,Data!$Y$1,FALSE),FALSE)</f>
        <v>1.3264945205873835</v>
      </c>
      <c r="AD835" s="19">
        <f>$I835*AD$19^0.5/VLOOKUP($O835,AProperties!$AY$8:$BG$1007,VLOOKUP(Span,Data!$N$4:$Y$11,Data!$Y$1,FALSE),FALSE)</f>
        <v>1.6246173610184425</v>
      </c>
      <c r="AE835" s="19">
        <f>$I835*AE$19^0.5/VLOOKUP($O835,AProperties!$AY$8:$BG$1007,VLOOKUP(Span,Data!$N$4:$Y$11,Data!$Y$1,FALSE),FALSE)</f>
        <v>1.8759465414282745</v>
      </c>
      <c r="AF835" s="19">
        <f>$I835*AF$19^0.5/VLOOKUP($O835,AProperties!$AY$8:$BG$1007,VLOOKUP(Span,Data!$N$4:$Y$11,Data!$Y$1,FALSE),FALSE)</f>
        <v>2.0973719943946234</v>
      </c>
      <c r="AG835" s="19">
        <f>$I835*AG$19^0.5/VLOOKUP($O835,AProperties!$AY$8:$BG$1007,VLOOKUP(Span,Data!$N$4:$Y$11,Data!$Y$1,FALSE),FALSE)</f>
        <v>2.2975559056190686</v>
      </c>
      <c r="AH835" s="19">
        <f>$I835*AH$19^0.5/VLOOKUP($O835,AProperties!$AY$8:$BG$1007,VLOOKUP(Span,Data!$N$4:$Y$11,Data!$Y$1,FALSE),FALSE)</f>
        <v>2.4816440107354709</v>
      </c>
      <c r="AI835" s="19">
        <f>$I835*AI$19^0.5/VLOOKUP($O835,AProperties!$AY$8:$BG$1007,VLOOKUP(Span,Data!$N$4:$Y$11,Data!$Y$1,FALSE),FALSE)</f>
        <v>2.652989041174767</v>
      </c>
      <c r="AJ835" s="19">
        <f>$I835*AJ$19^0.5/VLOOKUP($O835,AProperties!$AY$8:$BG$1007,VLOOKUP(Span,Data!$N$4:$Y$11,Data!$Y$1,FALSE),FALSE)</f>
        <v>2.8139198121424118</v>
      </c>
      <c r="AK835" s="19">
        <f>$I835*AK$19^0.5/VLOOKUP($O835,AProperties!$AY$8:$BG$1007,VLOOKUP(Span,Data!$N$4:$Y$11,Data!$Y$1,FALSE),FALSE)</f>
        <v>2.9661319198143841</v>
      </c>
      <c r="AL835" s="47">
        <f t="shared" si="105"/>
        <v>0.81599999999999995</v>
      </c>
    </row>
    <row r="836" spans="1:38" x14ac:dyDescent="0.25">
      <c r="A836" s="15">
        <v>0.81699999999999995</v>
      </c>
      <c r="B836" s="116">
        <f>VLOOKUP($A836,APropertiesDimless!$A$7:$I$1007,VLOOKUP(Span,Data!$N$4:$Y$11,Data!$Y$1,FALSE),FALSE)</f>
        <v>1.2242504300482613</v>
      </c>
      <c r="C836" s="6">
        <f t="shared" si="101"/>
        <v>1.4291252150241305</v>
      </c>
      <c r="D836" s="116">
        <f>VLOOKUP($A836,AProperties!$AE$8:$AM$1007,VLOOKUP(Span,Data!$N$4:$Y$11,Data!$Y$1,FALSE),FALSE)</f>
        <v>0.90764746091893755</v>
      </c>
      <c r="E836" s="116">
        <f t="shared" si="102"/>
        <v>2.1638484092528381</v>
      </c>
      <c r="F836" s="6">
        <f t="shared" si="106"/>
        <v>3.1448379681979475</v>
      </c>
      <c r="G836" s="9"/>
      <c r="H836" s="15">
        <f t="shared" si="103"/>
        <v>0.81699999999999995</v>
      </c>
      <c r="I836" s="6">
        <f>VLOOKUP(H836,AProperties!$AO$8:$AW$1007,VLOOKUP(Span,Data!$N$4:$Y$11,Data!$Y$1,FALSE),FALSE)^(2/3)</f>
        <v>0.43889282441103034</v>
      </c>
      <c r="J836" s="15">
        <f>$I836*(Slope^0.5)/VLOOKUP($H836,AProperties!$AY$8:$BG$1007,VLOOKUP(Span,Data!$N$4:$Y$11,Data!$Y$1,FALSE),FALSE)</f>
        <v>1.624944768880763</v>
      </c>
      <c r="K836" s="15">
        <f>$J836*VLOOKUP($H836,AProperties!$A$8:$I$1007,VLOOKUP(Span,Data!$N$4:$Y$11,Data!$Y$1,FALSE),FALSE)</f>
        <v>1.4305668860946101</v>
      </c>
      <c r="L836" s="15">
        <f t="shared" si="107"/>
        <v>1.624944768880763</v>
      </c>
      <c r="M836" s="15">
        <f t="shared" si="108"/>
        <v>0.81699999999999995</v>
      </c>
      <c r="O836" s="28">
        <f t="shared" si="104"/>
        <v>0.81699999999999995</v>
      </c>
      <c r="P836" s="19">
        <f>AA836*VLOOKUP($O836,AProperties!$A$8:$I$1007,VLOOKUP(Span,Data!$N$4:$Y$11,Data!$Y$1,FALSE),FALSE)</f>
        <v>0.58402648564233639</v>
      </c>
      <c r="Q836" s="19">
        <f>AB836*VLOOKUP($O836,AProperties!$A$8:$I$1007,VLOOKUP(Span,Data!$N$4:$Y$11,Data!$Y$1,FALSE),FALSE)</f>
        <v>0.82593817678048786</v>
      </c>
      <c r="R836" s="19">
        <f>AC836*VLOOKUP($O836,AProperties!$A$8:$I$1007,VLOOKUP(Span,Data!$N$4:$Y$11,Data!$Y$1,FALSE),FALSE)</f>
        <v>1.1680529712846728</v>
      </c>
      <c r="S836" s="19">
        <f>AD836*VLOOKUP($O836,AProperties!$A$8:$I$1007,VLOOKUP(Span,Data!$N$4:$Y$11,Data!$Y$1,FALSE),FALSE)</f>
        <v>1.4305668860946101</v>
      </c>
      <c r="T836" s="19">
        <f>AE836*VLOOKUP($O836,AProperties!$A$8:$I$1007,VLOOKUP(Span,Data!$N$4:$Y$11,Data!$Y$1,FALSE),FALSE)</f>
        <v>1.6518763535609757</v>
      </c>
      <c r="U836" s="19">
        <f>AF836*VLOOKUP($O836,AProperties!$A$8:$I$1007,VLOOKUP(Span,Data!$N$4:$Y$11,Data!$Y$1,FALSE),FALSE)</f>
        <v>1.8468539084934092</v>
      </c>
      <c r="V836" s="19">
        <f>AG836*VLOOKUP($O836,AProperties!$A$8:$I$1007,VLOOKUP(Span,Data!$N$4:$Y$11,Data!$Y$1,FALSE),FALSE)</f>
        <v>2.0231270921968445</v>
      </c>
      <c r="W836" s="19">
        <f>AH836*VLOOKUP($O836,AProperties!$A$8:$I$1007,VLOOKUP(Span,Data!$N$4:$Y$11,Data!$Y$1,FALSE),FALSE)</f>
        <v>2.1852270140752732</v>
      </c>
      <c r="X836" s="19">
        <f>AI836*VLOOKUP($O836,AProperties!$A$8:$I$1007,VLOOKUP(Span,Data!$N$4:$Y$11,Data!$Y$1,FALSE),FALSE)</f>
        <v>2.3361059425693456</v>
      </c>
      <c r="Y836" s="19">
        <f>AJ836*VLOOKUP($O836,AProperties!$A$8:$I$1007,VLOOKUP(Span,Data!$N$4:$Y$11,Data!$Y$1,FALSE),FALSE)</f>
        <v>2.4778145303414636</v>
      </c>
      <c r="Z836" s="19">
        <f>AK836*VLOOKUP($O836,AProperties!$A$8:$I$1007,VLOOKUP(Span,Data!$N$4:$Y$11,Data!$Y$1,FALSE),FALSE)</f>
        <v>2.6118458451131383</v>
      </c>
      <c r="AA836" s="19">
        <f>$I836*AA$19^0.5/VLOOKUP($O836,AProperties!$AY$8:$BG$1007,VLOOKUP(Span,Data!$N$4:$Y$11,Data!$Y$1,FALSE),FALSE)</f>
        <v>0.66338092399376847</v>
      </c>
      <c r="AB836" s="19">
        <f>$I836*AB$19^0.5/VLOOKUP($O836,AProperties!$AY$8:$BG$1007,VLOOKUP(Span,Data!$N$4:$Y$11,Data!$Y$1,FALSE),FALSE)</f>
        <v>0.93816229973158283</v>
      </c>
      <c r="AC836" s="19">
        <f>$I836*AC$19^0.5/VLOOKUP($O836,AProperties!$AY$8:$BG$1007,VLOOKUP(Span,Data!$N$4:$Y$11,Data!$Y$1,FALSE),FALSE)</f>
        <v>1.3267618479875369</v>
      </c>
      <c r="AD836" s="19">
        <f>$I836*AD$19^0.5/VLOOKUP($O836,AProperties!$AY$8:$BG$1007,VLOOKUP(Span,Data!$N$4:$Y$11,Data!$Y$1,FALSE),FALSE)</f>
        <v>1.624944768880763</v>
      </c>
      <c r="AE836" s="19">
        <f>$I836*AE$19^0.5/VLOOKUP($O836,AProperties!$AY$8:$BG$1007,VLOOKUP(Span,Data!$N$4:$Y$11,Data!$Y$1,FALSE),FALSE)</f>
        <v>1.8763245994631657</v>
      </c>
      <c r="AF836" s="19">
        <f>$I836*AF$19^0.5/VLOOKUP($O836,AProperties!$AY$8:$BG$1007,VLOOKUP(Span,Data!$N$4:$Y$11,Data!$Y$1,FALSE),FALSE)</f>
        <v>2.0977946761273518</v>
      </c>
      <c r="AG836" s="19">
        <f>$I836*AG$19^0.5/VLOOKUP($O836,AProperties!$AY$8:$BG$1007,VLOOKUP(Span,Data!$N$4:$Y$11,Data!$Y$1,FALSE),FALSE)</f>
        <v>2.2980189302583898</v>
      </c>
      <c r="AH836" s="19">
        <f>$I836*AH$19^0.5/VLOOKUP($O836,AProperties!$AY$8:$BG$1007,VLOOKUP(Span,Data!$N$4:$Y$11,Data!$Y$1,FALSE),FALSE)</f>
        <v>2.4821441345062065</v>
      </c>
      <c r="AI836" s="19">
        <f>$I836*AI$19^0.5/VLOOKUP($O836,AProperties!$AY$8:$BG$1007,VLOOKUP(Span,Data!$N$4:$Y$11,Data!$Y$1,FALSE),FALSE)</f>
        <v>2.6535236959750739</v>
      </c>
      <c r="AJ836" s="19">
        <f>$I836*AJ$19^0.5/VLOOKUP($O836,AProperties!$AY$8:$BG$1007,VLOOKUP(Span,Data!$N$4:$Y$11,Data!$Y$1,FALSE),FALSE)</f>
        <v>2.8144868991947485</v>
      </c>
      <c r="AK836" s="19">
        <f>$I836*AK$19^0.5/VLOOKUP($O836,AProperties!$AY$8:$BG$1007,VLOOKUP(Span,Data!$N$4:$Y$11,Data!$Y$1,FALSE),FALSE)</f>
        <v>2.9667296820533755</v>
      </c>
      <c r="AL836" s="47">
        <f t="shared" si="105"/>
        <v>0.81699999999999995</v>
      </c>
    </row>
    <row r="837" spans="1:38" x14ac:dyDescent="0.25">
      <c r="A837" s="15">
        <v>0.81799999999999995</v>
      </c>
      <c r="B837" s="116">
        <f>VLOOKUP($A837,APropertiesDimless!$A$7:$I$1007,VLOOKUP(Span,Data!$N$4:$Y$11,Data!$Y$1,FALSE),FALSE)</f>
        <v>1.2282524276217517</v>
      </c>
      <c r="C837" s="6">
        <f t="shared" si="101"/>
        <v>1.4321262138108759</v>
      </c>
      <c r="D837" s="116">
        <f>VLOOKUP($A837,AProperties!$AE$8:$AM$1007,VLOOKUP(Span,Data!$N$4:$Y$11,Data!$Y$1,FALSE),FALSE)</f>
        <v>0.90838794544833035</v>
      </c>
      <c r="E837" s="116">
        <f t="shared" si="102"/>
        <v>2.1717423772469844</v>
      </c>
      <c r="F837" s="6">
        <f t="shared" si="106"/>
        <v>3.1525437510238552</v>
      </c>
      <c r="G837" s="9"/>
      <c r="H837" s="15">
        <f t="shared" si="103"/>
        <v>0.81799999999999995</v>
      </c>
      <c r="I837" s="6">
        <f>VLOOKUP(H837,AProperties!$AO$8:$AW$1007,VLOOKUP(Span,Data!$N$4:$Y$11,Data!$Y$1,FALSE),FALSE)^(2/3)</f>
        <v>0.4388689656489832</v>
      </c>
      <c r="J837" s="15">
        <f>$I837*(Slope^0.5)/VLOOKUP($H837,AProperties!$AY$8:$BG$1007,VLOOKUP(Span,Data!$N$4:$Y$11,Data!$Y$1,FALSE),FALSE)</f>
        <v>1.62526828244414</v>
      </c>
      <c r="K837" s="15">
        <f>$J837*VLOOKUP($H837,AProperties!$A$8:$I$1007,VLOOKUP(Span,Data!$N$4:$Y$11,Data!$Y$1,FALSE),FALSE)</f>
        <v>1.4320190299497819</v>
      </c>
      <c r="L837" s="15">
        <f t="shared" si="107"/>
        <v>1.62526828244414</v>
      </c>
      <c r="M837" s="15">
        <f t="shared" si="108"/>
        <v>0.81799999999999995</v>
      </c>
      <c r="O837" s="28">
        <f t="shared" si="104"/>
        <v>0.81799999999999995</v>
      </c>
      <c r="P837" s="19">
        <f>AA837*VLOOKUP($O837,AProperties!$A$8:$I$1007,VLOOKUP(Span,Data!$N$4:$Y$11,Data!$Y$1,FALSE),FALSE)</f>
        <v>0.58461932088871793</v>
      </c>
      <c r="Q837" s="19">
        <f>AB837*VLOOKUP($O837,AProperties!$A$8:$I$1007,VLOOKUP(Span,Data!$N$4:$Y$11,Data!$Y$1,FALSE),FALSE)</f>
        <v>0.82677657242617342</v>
      </c>
      <c r="R837" s="19">
        <f>AC837*VLOOKUP($O837,AProperties!$A$8:$I$1007,VLOOKUP(Span,Data!$N$4:$Y$11,Data!$Y$1,FALSE),FALSE)</f>
        <v>1.1692386417774359</v>
      </c>
      <c r="S837" s="19">
        <f>AD837*VLOOKUP($O837,AProperties!$A$8:$I$1007,VLOOKUP(Span,Data!$N$4:$Y$11,Data!$Y$1,FALSE),FALSE)</f>
        <v>1.4320190299497819</v>
      </c>
      <c r="T837" s="19">
        <f>AE837*VLOOKUP($O837,AProperties!$A$8:$I$1007,VLOOKUP(Span,Data!$N$4:$Y$11,Data!$Y$1,FALSE),FALSE)</f>
        <v>1.6535531448523468</v>
      </c>
      <c r="U837" s="19">
        <f>AF837*VLOOKUP($O837,AProperties!$A$8:$I$1007,VLOOKUP(Span,Data!$N$4:$Y$11,Data!$Y$1,FALSE),FALSE)</f>
        <v>1.8487286181492018</v>
      </c>
      <c r="V837" s="19">
        <f>AG837*VLOOKUP($O837,AProperties!$A$8:$I$1007,VLOOKUP(Span,Data!$N$4:$Y$11,Data!$Y$1,FALSE),FALSE)</f>
        <v>2.0251807337313452</v>
      </c>
      <c r="W837" s="19">
        <f>AH837*VLOOKUP($O837,AProperties!$A$8:$I$1007,VLOOKUP(Span,Data!$N$4:$Y$11,Data!$Y$1,FALSE),FALSE)</f>
        <v>2.1874452004540368</v>
      </c>
      <c r="X837" s="19">
        <f>AI837*VLOOKUP($O837,AProperties!$A$8:$I$1007,VLOOKUP(Span,Data!$N$4:$Y$11,Data!$Y$1,FALSE),FALSE)</f>
        <v>2.3384772835548717</v>
      </c>
      <c r="Y837" s="19">
        <f>AJ837*VLOOKUP($O837,AProperties!$A$8:$I$1007,VLOOKUP(Span,Data!$N$4:$Y$11,Data!$Y$1,FALSE),FALSE)</f>
        <v>2.4803297172785204</v>
      </c>
      <c r="Z837" s="19">
        <f>AK837*VLOOKUP($O837,AProperties!$A$8:$I$1007,VLOOKUP(Span,Data!$N$4:$Y$11,Data!$Y$1,FALSE),FALSE)</f>
        <v>2.614497084933872</v>
      </c>
      <c r="AA837" s="19">
        <f>$I837*AA$19^0.5/VLOOKUP($O837,AProperties!$AY$8:$BG$1007,VLOOKUP(Span,Data!$N$4:$Y$11,Data!$Y$1,FALSE),FALSE)</f>
        <v>0.66351299785295903</v>
      </c>
      <c r="AB837" s="19">
        <f>$I837*AB$19^0.5/VLOOKUP($O837,AProperties!$AY$8:$BG$1007,VLOOKUP(Span,Data!$N$4:$Y$11,Data!$Y$1,FALSE),FALSE)</f>
        <v>0.93834908037448506</v>
      </c>
      <c r="AC837" s="19">
        <f>$I837*AC$19^0.5/VLOOKUP($O837,AProperties!$AY$8:$BG$1007,VLOOKUP(Span,Data!$N$4:$Y$11,Data!$Y$1,FALSE),FALSE)</f>
        <v>1.3270259957059181</v>
      </c>
      <c r="AD837" s="19">
        <f>$I837*AD$19^0.5/VLOOKUP($O837,AProperties!$AY$8:$BG$1007,VLOOKUP(Span,Data!$N$4:$Y$11,Data!$Y$1,FALSE),FALSE)</f>
        <v>1.62526828244414</v>
      </c>
      <c r="AE837" s="19">
        <f>$I837*AE$19^0.5/VLOOKUP($O837,AProperties!$AY$8:$BG$1007,VLOOKUP(Span,Data!$N$4:$Y$11,Data!$Y$1,FALSE),FALSE)</f>
        <v>1.8766981607489701</v>
      </c>
      <c r="AF837" s="19">
        <f>$I837*AF$19^0.5/VLOOKUP($O837,AProperties!$AY$8:$BG$1007,VLOOKUP(Span,Data!$N$4:$Y$11,Data!$Y$1,FALSE),FALSE)</f>
        <v>2.0982123303417621</v>
      </c>
      <c r="AG837" s="19">
        <f>$I837*AG$19^0.5/VLOOKUP($O837,AProperties!$AY$8:$BG$1007,VLOOKUP(Span,Data!$N$4:$Y$11,Data!$Y$1,FALSE),FALSE)</f>
        <v>2.2984764475273294</v>
      </c>
      <c r="AH837" s="19">
        <f>$I837*AH$19^0.5/VLOOKUP($O837,AProperties!$AY$8:$BG$1007,VLOOKUP(Span,Data!$N$4:$Y$11,Data!$Y$1,FALSE),FALSE)</f>
        <v>2.4826383096370468</v>
      </c>
      <c r="AI837" s="19">
        <f>$I837*AI$19^0.5/VLOOKUP($O837,AProperties!$AY$8:$BG$1007,VLOOKUP(Span,Data!$N$4:$Y$11,Data!$Y$1,FALSE),FALSE)</f>
        <v>2.6540519914118361</v>
      </c>
      <c r="AJ837" s="19">
        <f>$I837*AJ$19^0.5/VLOOKUP($O837,AProperties!$AY$8:$BG$1007,VLOOKUP(Span,Data!$N$4:$Y$11,Data!$Y$1,FALSE),FALSE)</f>
        <v>2.8150472411234553</v>
      </c>
      <c r="AK837" s="19">
        <f>$I837*AK$19^0.5/VLOOKUP($O837,AProperties!$AY$8:$BG$1007,VLOOKUP(Span,Data!$N$4:$Y$11,Data!$Y$1,FALSE),FALSE)</f>
        <v>2.967320334307777</v>
      </c>
      <c r="AL837" s="47">
        <f t="shared" si="105"/>
        <v>0.81799999999999995</v>
      </c>
    </row>
    <row r="838" spans="1:38" x14ac:dyDescent="0.25">
      <c r="A838" s="15">
        <v>0.81899999999999995</v>
      </c>
      <c r="B838" s="116">
        <f>VLOOKUP($A838,APropertiesDimless!$A$7:$I$1007,VLOOKUP(Span,Data!$N$4:$Y$11,Data!$Y$1,FALSE),FALSE)</f>
        <v>1.232283037574325</v>
      </c>
      <c r="C838" s="6">
        <f t="shared" si="101"/>
        <v>1.4351415187871623</v>
      </c>
      <c r="D838" s="116">
        <f>VLOOKUP($A838,AProperties!$AE$8:$AM$1007,VLOOKUP(Span,Data!$N$4:$Y$11,Data!$Y$1,FALSE),FALSE)</f>
        <v>0.90912661378192594</v>
      </c>
      <c r="E838" s="116">
        <f t="shared" si="102"/>
        <v>2.1796869027160919</v>
      </c>
      <c r="F838" s="6">
        <f t="shared" si="106"/>
        <v>3.1602799160595425</v>
      </c>
      <c r="G838" s="9"/>
      <c r="H838" s="15">
        <f t="shared" si="103"/>
        <v>0.81899999999999995</v>
      </c>
      <c r="I838" s="6">
        <f>VLOOKUP(H838,AProperties!$AO$8:$AW$1007,VLOOKUP(Span,Data!$N$4:$Y$11,Data!$Y$1,FALSE),FALSE)^(2/3)</f>
        <v>0.43884392011569062</v>
      </c>
      <c r="J838" s="15">
        <f>$I838*(Slope^0.5)/VLOOKUP($H838,AProperties!$AY$8:$BG$1007,VLOOKUP(Span,Data!$N$4:$Y$11,Data!$Y$1,FALSE),FALSE)</f>
        <v>1.6255878876663481</v>
      </c>
      <c r="K838" s="15">
        <f>$J838*VLOOKUP($H838,AProperties!$A$8:$I$1007,VLOOKUP(Span,Data!$N$4:$Y$11,Data!$Y$1,FALSE),FALSE)</f>
        <v>1.4334653284029442</v>
      </c>
      <c r="L838" s="15">
        <f t="shared" si="107"/>
        <v>1.6255878876663481</v>
      </c>
      <c r="M838" s="15">
        <f t="shared" si="108"/>
        <v>0.81899999999999995</v>
      </c>
      <c r="O838" s="28">
        <f t="shared" si="104"/>
        <v>0.81899999999999995</v>
      </c>
      <c r="P838" s="19">
        <f>AA838*VLOOKUP($O838,AProperties!$A$8:$I$1007,VLOOKUP(Span,Data!$N$4:$Y$11,Data!$Y$1,FALSE),FALSE)</f>
        <v>0.58520976975972194</v>
      </c>
      <c r="Q838" s="19">
        <f>AB838*VLOOKUP($O838,AProperties!$A$8:$I$1007,VLOOKUP(Span,Data!$N$4:$Y$11,Data!$Y$1,FALSE),FALSE)</f>
        <v>0.82761159322743516</v>
      </c>
      <c r="R838" s="19">
        <f>AC838*VLOOKUP($O838,AProperties!$A$8:$I$1007,VLOOKUP(Span,Data!$N$4:$Y$11,Data!$Y$1,FALSE),FALSE)</f>
        <v>1.1704195395194439</v>
      </c>
      <c r="S838" s="19">
        <f>AD838*VLOOKUP($O838,AProperties!$A$8:$I$1007,VLOOKUP(Span,Data!$N$4:$Y$11,Data!$Y$1,FALSE),FALSE)</f>
        <v>1.4334653284029442</v>
      </c>
      <c r="T838" s="19">
        <f>AE838*VLOOKUP($O838,AProperties!$A$8:$I$1007,VLOOKUP(Span,Data!$N$4:$Y$11,Data!$Y$1,FALSE),FALSE)</f>
        <v>1.6552231864548703</v>
      </c>
      <c r="U838" s="19">
        <f>AF838*VLOOKUP($O838,AProperties!$A$8:$I$1007,VLOOKUP(Span,Data!$N$4:$Y$11,Data!$Y$1,FALSE),FALSE)</f>
        <v>1.8505957814234493</v>
      </c>
      <c r="V838" s="19">
        <f>AG838*VLOOKUP($O838,AProperties!$A$8:$I$1007,VLOOKUP(Span,Data!$N$4:$Y$11,Data!$Y$1,FALSE),FALSE)</f>
        <v>2.0272261086190464</v>
      </c>
      <c r="W838" s="19">
        <f>AH838*VLOOKUP($O838,AProperties!$A$8:$I$1007,VLOOKUP(Span,Data!$N$4:$Y$11,Data!$Y$1,FALSE),FALSE)</f>
        <v>2.1896544578337411</v>
      </c>
      <c r="X838" s="19">
        <f>AI838*VLOOKUP($O838,AProperties!$A$8:$I$1007,VLOOKUP(Span,Data!$N$4:$Y$11,Data!$Y$1,FALSE),FALSE)</f>
        <v>2.3408390790388878</v>
      </c>
      <c r="Y838" s="19">
        <f>AJ838*VLOOKUP($O838,AProperties!$A$8:$I$1007,VLOOKUP(Span,Data!$N$4:$Y$11,Data!$Y$1,FALSE),FALSE)</f>
        <v>2.4828347796823054</v>
      </c>
      <c r="Z838" s="19">
        <f>AK838*VLOOKUP($O838,AProperties!$A$8:$I$1007,VLOOKUP(Span,Data!$N$4:$Y$11,Data!$Y$1,FALSE),FALSE)</f>
        <v>2.6171376525594776</v>
      </c>
      <c r="AA838" s="19">
        <f>$I838*AA$19^0.5/VLOOKUP($O838,AProperties!$AY$8:$BG$1007,VLOOKUP(Span,Data!$N$4:$Y$11,Data!$Y$1,FALSE),FALSE)</f>
        <v>0.66364347613854879</v>
      </c>
      <c r="AB838" s="19">
        <f>$I838*AB$19^0.5/VLOOKUP($O838,AProperties!$AY$8:$BG$1007,VLOOKUP(Span,Data!$N$4:$Y$11,Data!$Y$1,FALSE),FALSE)</f>
        <v>0.93853360453556123</v>
      </c>
      <c r="AC838" s="19">
        <f>$I838*AC$19^0.5/VLOOKUP($O838,AProperties!$AY$8:$BG$1007,VLOOKUP(Span,Data!$N$4:$Y$11,Data!$Y$1,FALSE),FALSE)</f>
        <v>1.3272869522770976</v>
      </c>
      <c r="AD838" s="19">
        <f>$I838*AD$19^0.5/VLOOKUP($O838,AProperties!$AY$8:$BG$1007,VLOOKUP(Span,Data!$N$4:$Y$11,Data!$Y$1,FALSE),FALSE)</f>
        <v>1.6255878876663481</v>
      </c>
      <c r="AE838" s="19">
        <f>$I838*AE$19^0.5/VLOOKUP($O838,AProperties!$AY$8:$BG$1007,VLOOKUP(Span,Data!$N$4:$Y$11,Data!$Y$1,FALSE),FALSE)</f>
        <v>1.8770672090711225</v>
      </c>
      <c r="AF838" s="19">
        <f>$I838*AF$19^0.5/VLOOKUP($O838,AProperties!$AY$8:$BG$1007,VLOOKUP(Span,Data!$N$4:$Y$11,Data!$Y$1,FALSE),FALSE)</f>
        <v>2.0986249389094196</v>
      </c>
      <c r="AG838" s="19">
        <f>$I838*AG$19^0.5/VLOOKUP($O838,AProperties!$AY$8:$BG$1007,VLOOKUP(Span,Data!$N$4:$Y$11,Data!$Y$1,FALSE),FALSE)</f>
        <v>2.2989284375671808</v>
      </c>
      <c r="AH838" s="19">
        <f>$I838*AH$19^0.5/VLOOKUP($O838,AProperties!$AY$8:$BG$1007,VLOOKUP(Span,Data!$N$4:$Y$11,Data!$Y$1,FALSE),FALSE)</f>
        <v>2.4831265146781369</v>
      </c>
      <c r="AI838" s="19">
        <f>$I838*AI$19^0.5/VLOOKUP($O838,AProperties!$AY$8:$BG$1007,VLOOKUP(Span,Data!$N$4:$Y$11,Data!$Y$1,FALSE),FALSE)</f>
        <v>2.6545739045541952</v>
      </c>
      <c r="AJ838" s="19">
        <f>$I838*AJ$19^0.5/VLOOKUP($O838,AProperties!$AY$8:$BG$1007,VLOOKUP(Span,Data!$N$4:$Y$11,Data!$Y$1,FALSE),FALSE)</f>
        <v>2.8156008136066837</v>
      </c>
      <c r="AK838" s="19">
        <f>$I838*AK$19^0.5/VLOOKUP($O838,AProperties!$AY$8:$BG$1007,VLOOKUP(Span,Data!$N$4:$Y$11,Data!$Y$1,FALSE),FALSE)</f>
        <v>2.9679038509401092</v>
      </c>
      <c r="AL838" s="47">
        <f t="shared" si="105"/>
        <v>0.81899999999999995</v>
      </c>
    </row>
    <row r="839" spans="1:38" x14ac:dyDescent="0.25">
      <c r="A839" s="15">
        <v>0.82</v>
      </c>
      <c r="B839" s="116">
        <f>VLOOKUP($A839,APropertiesDimless!$A$7:$I$1007,VLOOKUP(Span,Data!$N$4:$Y$11,Data!$Y$1,FALSE),FALSE)</f>
        <v>1.2363426601445215</v>
      </c>
      <c r="C839" s="6">
        <f t="shared" si="101"/>
        <v>1.4381713300722607</v>
      </c>
      <c r="D839" s="116">
        <f>VLOOKUP($A839,AProperties!$AE$8:$AM$1007,VLOOKUP(Span,Data!$N$4:$Y$11,Data!$Y$1,FALSE),FALSE)</f>
        <v>0.9098634590649517</v>
      </c>
      <c r="E839" s="116">
        <f t="shared" si="102"/>
        <v>2.1876826150133528</v>
      </c>
      <c r="F839" s="6">
        <f t="shared" si="106"/>
        <v>3.1680468513273161</v>
      </c>
      <c r="G839" s="9"/>
      <c r="H839" s="15">
        <f t="shared" si="103"/>
        <v>0.82</v>
      </c>
      <c r="I839" s="6">
        <f>VLOOKUP(H839,AProperties!$AO$8:$AW$1007,VLOOKUP(Span,Data!$N$4:$Y$11,Data!$Y$1,FALSE),FALSE)^(2/3)</f>
        <v>0.43881768324218101</v>
      </c>
      <c r="J839" s="15">
        <f>$I839*(Slope^0.5)/VLOOKUP($H839,AProperties!$AY$8:$BG$1007,VLOOKUP(Span,Data!$N$4:$Y$11,Data!$Y$1,FALSE),FALSE)</f>
        <v>1.6259035703191664</v>
      </c>
      <c r="K839" s="15">
        <f>$J839*VLOOKUP($H839,AProperties!$A$8:$I$1007,VLOOKUP(Span,Data!$N$4:$Y$11,Data!$Y$1,FALSE),FALSE)</f>
        <v>1.4349057479971485</v>
      </c>
      <c r="L839" s="15">
        <f t="shared" si="107"/>
        <v>1.6259035703191664</v>
      </c>
      <c r="M839" s="15">
        <f t="shared" si="108"/>
        <v>0.82</v>
      </c>
      <c r="O839" s="28">
        <f t="shared" si="104"/>
        <v>0.82</v>
      </c>
      <c r="P839" s="19">
        <f>AA839*VLOOKUP($O839,AProperties!$A$8:$I$1007,VLOOKUP(Span,Data!$N$4:$Y$11,Data!$Y$1,FALSE),FALSE)</f>
        <v>0.58579781859660651</v>
      </c>
      <c r="Q839" s="19">
        <f>AB839*VLOOKUP($O839,AProperties!$A$8:$I$1007,VLOOKUP(Span,Data!$N$4:$Y$11,Data!$Y$1,FALSE),FALSE)</f>
        <v>0.82844321986789515</v>
      </c>
      <c r="R839" s="19">
        <f>AC839*VLOOKUP($O839,AProperties!$A$8:$I$1007,VLOOKUP(Span,Data!$N$4:$Y$11,Data!$Y$1,FALSE),FALSE)</f>
        <v>1.171595637193213</v>
      </c>
      <c r="S839" s="19">
        <f>AD839*VLOOKUP($O839,AProperties!$A$8:$I$1007,VLOOKUP(Span,Data!$N$4:$Y$11,Data!$Y$1,FALSE),FALSE)</f>
        <v>1.4349057479971485</v>
      </c>
      <c r="T839" s="19">
        <f>AE839*VLOOKUP($O839,AProperties!$A$8:$I$1007,VLOOKUP(Span,Data!$N$4:$Y$11,Data!$Y$1,FALSE),FALSE)</f>
        <v>1.6568864397357903</v>
      </c>
      <c r="U839" s="19">
        <f>AF839*VLOOKUP($O839,AProperties!$A$8:$I$1007,VLOOKUP(Span,Data!$N$4:$Y$11,Data!$Y$1,FALSE),FALSE)</f>
        <v>1.8524553551234175</v>
      </c>
      <c r="V839" s="19">
        <f>AG839*VLOOKUP($O839,AProperties!$A$8:$I$1007,VLOOKUP(Span,Data!$N$4:$Y$11,Data!$Y$1,FALSE),FALSE)</f>
        <v>2.0292631695446786</v>
      </c>
      <c r="W839" s="19">
        <f>AH839*VLOOKUP($O839,AProperties!$A$8:$I$1007,VLOOKUP(Span,Data!$N$4:$Y$11,Data!$Y$1,FALSE),FALSE)</f>
        <v>2.1918547351080546</v>
      </c>
      <c r="X839" s="19">
        <f>AI839*VLOOKUP($O839,AProperties!$A$8:$I$1007,VLOOKUP(Span,Data!$N$4:$Y$11,Data!$Y$1,FALSE),FALSE)</f>
        <v>2.343191274386426</v>
      </c>
      <c r="Y839" s="19">
        <f>AJ839*VLOOKUP($O839,AProperties!$A$8:$I$1007,VLOOKUP(Span,Data!$N$4:$Y$11,Data!$Y$1,FALSE),FALSE)</f>
        <v>2.4853296596036856</v>
      </c>
      <c r="Z839" s="19">
        <f>AK839*VLOOKUP($O839,AProperties!$A$8:$I$1007,VLOOKUP(Span,Data!$N$4:$Y$11,Data!$Y$1,FALSE),FALSE)</f>
        <v>2.6197674869062055</v>
      </c>
      <c r="AA839" s="19">
        <f>$I839*AA$19^0.5/VLOOKUP($O839,AProperties!$AY$8:$BG$1007,VLOOKUP(Span,Data!$N$4:$Y$11,Data!$Y$1,FALSE),FALSE)</f>
        <v>0.66377235304189097</v>
      </c>
      <c r="AB839" s="19">
        <f>$I839*AB$19^0.5/VLOOKUP($O839,AProperties!$AY$8:$BG$1007,VLOOKUP(Span,Data!$N$4:$Y$11,Data!$Y$1,FALSE),FALSE)</f>
        <v>0.93871586400014451</v>
      </c>
      <c r="AC839" s="19">
        <f>$I839*AC$19^0.5/VLOOKUP($O839,AProperties!$AY$8:$BG$1007,VLOOKUP(Span,Data!$N$4:$Y$11,Data!$Y$1,FALSE),FALSE)</f>
        <v>1.3275447060837819</v>
      </c>
      <c r="AD839" s="19">
        <f>$I839*AD$19^0.5/VLOOKUP($O839,AProperties!$AY$8:$BG$1007,VLOOKUP(Span,Data!$N$4:$Y$11,Data!$Y$1,FALSE),FALSE)</f>
        <v>1.6259035703191664</v>
      </c>
      <c r="AE839" s="19">
        <f>$I839*AE$19^0.5/VLOOKUP($O839,AProperties!$AY$8:$BG$1007,VLOOKUP(Span,Data!$N$4:$Y$11,Data!$Y$1,FALSE),FALSE)</f>
        <v>1.877431728000289</v>
      </c>
      <c r="AF839" s="19">
        <f>$I839*AF$19^0.5/VLOOKUP($O839,AProperties!$AY$8:$BG$1007,VLOOKUP(Span,Data!$N$4:$Y$11,Data!$Y$1,FALSE),FALSE)</f>
        <v>2.0990324834617704</v>
      </c>
      <c r="AG839" s="19">
        <f>$I839*AG$19^0.5/VLOOKUP($O839,AProperties!$AY$8:$BG$1007,VLOOKUP(Span,Data!$N$4:$Y$11,Data!$Y$1,FALSE),FALSE)</f>
        <v>2.2993748802562028</v>
      </c>
      <c r="AH839" s="19">
        <f>$I839*AH$19^0.5/VLOOKUP($O839,AProperties!$AY$8:$BG$1007,VLOOKUP(Span,Data!$N$4:$Y$11,Data!$Y$1,FALSE),FALSE)</f>
        <v>2.4836087278955121</v>
      </c>
      <c r="AI839" s="19">
        <f>$I839*AI$19^0.5/VLOOKUP($O839,AProperties!$AY$8:$BG$1007,VLOOKUP(Span,Data!$N$4:$Y$11,Data!$Y$1,FALSE),FALSE)</f>
        <v>2.6550894121675639</v>
      </c>
      <c r="AJ839" s="19">
        <f>$I839*AJ$19^0.5/VLOOKUP($O839,AProperties!$AY$8:$BG$1007,VLOOKUP(Span,Data!$N$4:$Y$11,Data!$Y$1,FALSE),FALSE)</f>
        <v>2.8161475920004335</v>
      </c>
      <c r="AK839" s="19">
        <f>$I839*AK$19^0.5/VLOOKUP($O839,AProperties!$AY$8:$BG$1007,VLOOKUP(Span,Data!$N$4:$Y$11,Data!$Y$1,FALSE),FALSE)</f>
        <v>2.9684802059733153</v>
      </c>
      <c r="AL839" s="47">
        <f t="shared" si="105"/>
        <v>0.82</v>
      </c>
    </row>
    <row r="840" spans="1:38" x14ac:dyDescent="0.25">
      <c r="A840" s="15">
        <v>0.82099999999999995</v>
      </c>
      <c r="B840" s="116">
        <f>VLOOKUP($A840,APropertiesDimless!$A$7:$I$1007,VLOOKUP(Span,Data!$N$4:$Y$11,Data!$Y$1,FALSE),FALSE)</f>
        <v>1.2404317034025105</v>
      </c>
      <c r="C840" s="6">
        <f t="shared" si="101"/>
        <v>1.4412158517012552</v>
      </c>
      <c r="D840" s="116">
        <f>VLOOKUP($A840,AProperties!$AE$8:$AM$1007,VLOOKUP(Span,Data!$N$4:$Y$11,Data!$Y$1,FALSE),FALSE)</f>
        <v>0.91059847439163066</v>
      </c>
      <c r="E840" s="116">
        <f t="shared" si="102"/>
        <v>2.1957301559043607</v>
      </c>
      <c r="F840" s="6">
        <f t="shared" si="106"/>
        <v>3.1758449521796441</v>
      </c>
      <c r="G840" s="9"/>
      <c r="H840" s="15">
        <f t="shared" si="103"/>
        <v>0.82099999999999995</v>
      </c>
      <c r="I840" s="6">
        <f>VLOOKUP(H840,AProperties!$AO$8:$AW$1007,VLOOKUP(Span,Data!$N$4:$Y$11,Data!$Y$1,FALSE),FALSE)^(2/3)</f>
        <v>0.43879025039333036</v>
      </c>
      <c r="J840" s="15">
        <f>$I840*(Slope^0.5)/VLOOKUP($H840,AProperties!$AY$8:$BG$1007,VLOOKUP(Span,Data!$N$4:$Y$11,Data!$Y$1,FALSE),FALSE)</f>
        <v>1.6262153159851245</v>
      </c>
      <c r="K840" s="15">
        <f>$J840*VLOOKUP($H840,AProperties!$A$8:$I$1007,VLOOKUP(Span,Data!$N$4:$Y$11,Data!$Y$1,FALSE),FALSE)</f>
        <v>1.4363402550202835</v>
      </c>
      <c r="L840" s="15">
        <f t="shared" si="107"/>
        <v>1.6262153159851245</v>
      </c>
      <c r="M840" s="15">
        <f t="shared" si="108"/>
        <v>0.82099999999999995</v>
      </c>
      <c r="O840" s="28">
        <f t="shared" si="104"/>
        <v>0.82099999999999995</v>
      </c>
      <c r="P840" s="19">
        <f>AA840*VLOOKUP($O840,AProperties!$A$8:$I$1007,VLOOKUP(Span,Data!$N$4:$Y$11,Data!$Y$1,FALSE),FALSE)</f>
        <v>0.58638345363645972</v>
      </c>
      <c r="Q840" s="19">
        <f>AB840*VLOOKUP($O840,AProperties!$A$8:$I$1007,VLOOKUP(Span,Data!$N$4:$Y$11,Data!$Y$1,FALSE),FALSE)</f>
        <v>0.82927143288385652</v>
      </c>
      <c r="R840" s="19">
        <f>AC840*VLOOKUP($O840,AProperties!$A$8:$I$1007,VLOOKUP(Span,Data!$N$4:$Y$11,Data!$Y$1,FALSE),FALSE)</f>
        <v>1.1727669072729194</v>
      </c>
      <c r="S840" s="19">
        <f>AD840*VLOOKUP($O840,AProperties!$A$8:$I$1007,VLOOKUP(Span,Data!$N$4:$Y$11,Data!$Y$1,FALSE),FALSE)</f>
        <v>1.4363402550202835</v>
      </c>
      <c r="T840" s="19">
        <f>AE840*VLOOKUP($O840,AProperties!$A$8:$I$1007,VLOOKUP(Span,Data!$N$4:$Y$11,Data!$Y$1,FALSE),FALSE)</f>
        <v>1.658542865767713</v>
      </c>
      <c r="U840" s="19">
        <f>AF840*VLOOKUP($O840,AProperties!$A$8:$I$1007,VLOOKUP(Span,Data!$N$4:$Y$11,Data!$Y$1,FALSE),FALSE)</f>
        <v>1.8543072957269575</v>
      </c>
      <c r="V840" s="19">
        <f>AG840*VLOOKUP($O840,AProperties!$A$8:$I$1007,VLOOKUP(Span,Data!$N$4:$Y$11,Data!$Y$1,FALSE),FALSE)</f>
        <v>2.0312918688321151</v>
      </c>
      <c r="W840" s="19">
        <f>AH840*VLOOKUP($O840,AProperties!$A$8:$I$1007,VLOOKUP(Span,Data!$N$4:$Y$11,Data!$Y$1,FALSE),FALSE)</f>
        <v>2.1940459807808748</v>
      </c>
      <c r="X840" s="19">
        <f>AI840*VLOOKUP($O840,AProperties!$A$8:$I$1007,VLOOKUP(Span,Data!$N$4:$Y$11,Data!$Y$1,FALSE),FALSE)</f>
        <v>2.3455338145458389</v>
      </c>
      <c r="Y840" s="19">
        <f>AJ840*VLOOKUP($O840,AProperties!$A$8:$I$1007,VLOOKUP(Span,Data!$N$4:$Y$11,Data!$Y$1,FALSE),FALSE)</f>
        <v>2.487814298651569</v>
      </c>
      <c r="Z840" s="19">
        <f>AK840*VLOOKUP($O840,AProperties!$A$8:$I$1007,VLOOKUP(Span,Data!$N$4:$Y$11,Data!$Y$1,FALSE),FALSE)</f>
        <v>2.6223865264244406</v>
      </c>
      <c r="AA840" s="19">
        <f>$I840*AA$19^0.5/VLOOKUP($O840,AProperties!$AY$8:$BG$1007,VLOOKUP(Span,Data!$N$4:$Y$11,Data!$Y$1,FALSE),FALSE)</f>
        <v>0.66389962267707781</v>
      </c>
      <c r="AB840" s="19">
        <f>$I840*AB$19^0.5/VLOOKUP($O840,AProperties!$AY$8:$BG$1007,VLOOKUP(Span,Data!$N$4:$Y$11,Data!$Y$1,FALSE),FALSE)</f>
        <v>0.93889585044430401</v>
      </c>
      <c r="AC840" s="19">
        <f>$I840*AC$19^0.5/VLOOKUP($O840,AProperties!$AY$8:$BG$1007,VLOOKUP(Span,Data!$N$4:$Y$11,Data!$Y$1,FALSE),FALSE)</f>
        <v>1.3277992453541556</v>
      </c>
      <c r="AD840" s="19">
        <f>$I840*AD$19^0.5/VLOOKUP($O840,AProperties!$AY$8:$BG$1007,VLOOKUP(Span,Data!$N$4:$Y$11,Data!$Y$1,FALSE),FALSE)</f>
        <v>1.6262153159851245</v>
      </c>
      <c r="AE840" s="19">
        <f>$I840*AE$19^0.5/VLOOKUP($O840,AProperties!$AY$8:$BG$1007,VLOOKUP(Span,Data!$N$4:$Y$11,Data!$Y$1,FALSE),FALSE)</f>
        <v>1.877791700888608</v>
      </c>
      <c r="AF840" s="19">
        <f>$I840*AF$19^0.5/VLOOKUP($O840,AProperties!$AY$8:$BG$1007,VLOOKUP(Span,Data!$N$4:$Y$11,Data!$Y$1,FALSE),FALSE)</f>
        <v>2.0994349453859398</v>
      </c>
      <c r="AG840" s="19">
        <f>$I840*AG$19^0.5/VLOOKUP($O840,AProperties!$AY$8:$BG$1007,VLOOKUP(Span,Data!$N$4:$Y$11,Data!$Y$1,FALSE),FALSE)</f>
        <v>2.2998157552050116</v>
      </c>
      <c r="AH840" s="19">
        <f>$I840*AH$19^0.5/VLOOKUP($O840,AProperties!$AY$8:$BG$1007,VLOOKUP(Span,Data!$N$4:$Y$11,Data!$Y$1,FALSE),FALSE)</f>
        <v>2.484084927266121</v>
      </c>
      <c r="AI840" s="19">
        <f>$I840*AI$19^0.5/VLOOKUP($O840,AProperties!$AY$8:$BG$1007,VLOOKUP(Span,Data!$N$4:$Y$11,Data!$Y$1,FALSE),FALSE)</f>
        <v>2.6555984907083112</v>
      </c>
      <c r="AJ840" s="19">
        <f>$I840*AJ$19^0.5/VLOOKUP($O840,AProperties!$AY$8:$BG$1007,VLOOKUP(Span,Data!$N$4:$Y$11,Data!$Y$1,FALSE),FALSE)</f>
        <v>2.8166875513329117</v>
      </c>
      <c r="AK840" s="19">
        <f>$I840*AK$19^0.5/VLOOKUP($O840,AProperties!$AY$8:$BG$1007,VLOOKUP(Span,Data!$N$4:$Y$11,Data!$Y$1,FALSE),FALSE)</f>
        <v>2.9690493730848138</v>
      </c>
      <c r="AL840" s="47">
        <f t="shared" si="105"/>
        <v>0.82099999999999995</v>
      </c>
    </row>
    <row r="841" spans="1:38" x14ac:dyDescent="0.25">
      <c r="A841" s="15">
        <v>0.82199999999999995</v>
      </c>
      <c r="B841" s="116">
        <f>VLOOKUP($A841,APropertiesDimless!$A$7:$I$1007,VLOOKUP(Span,Data!$N$4:$Y$11,Data!$Y$1,FALSE),FALSE)</f>
        <v>1.2445505834480877</v>
      </c>
      <c r="C841" s="6">
        <f t="shared" si="101"/>
        <v>1.4442752917240438</v>
      </c>
      <c r="D841" s="116">
        <f>VLOOKUP($A841,AProperties!$AE$8:$AM$1007,VLOOKUP(Span,Data!$N$4:$Y$11,Data!$Y$1,FALSE),FALSE)</f>
        <v>0.91133165280447548</v>
      </c>
      <c r="E841" s="116">
        <f t="shared" si="102"/>
        <v>2.2038301798825035</v>
      </c>
      <c r="F841" s="6">
        <f t="shared" si="106"/>
        <v>3.1836746214757654</v>
      </c>
      <c r="G841" s="9"/>
      <c r="H841" s="15">
        <f t="shared" si="103"/>
        <v>0.82199999999999995</v>
      </c>
      <c r="I841" s="6">
        <f>VLOOKUP(H841,AProperties!$AO$8:$AW$1007,VLOOKUP(Span,Data!$N$4:$Y$11,Data!$Y$1,FALSE),FALSE)^(2/3)</f>
        <v>0.43876161686666848</v>
      </c>
      <c r="J841" s="15">
        <f>$I841*(Slope^0.5)/VLOOKUP($H841,AProperties!$AY$8:$BG$1007,VLOOKUP(Span,Data!$N$4:$Y$11,Data!$Y$1,FALSE),FALSE)</f>
        <v>1.6265231100541622</v>
      </c>
      <c r="K841" s="15">
        <f>$J841*VLOOKUP($H841,AProperties!$A$8:$I$1007,VLOOKUP(Span,Data!$N$4:$Y$11,Data!$Y$1,FALSE),FALSE)</f>
        <v>1.4377688155007742</v>
      </c>
      <c r="L841" s="15">
        <f t="shared" si="107"/>
        <v>1.6265231100541622</v>
      </c>
      <c r="M841" s="15">
        <f t="shared" si="108"/>
        <v>0.82199999999999995</v>
      </c>
      <c r="O841" s="28">
        <f t="shared" si="104"/>
        <v>0.82199999999999995</v>
      </c>
      <c r="P841" s="19">
        <f>AA841*VLOOKUP($O841,AProperties!$A$8:$I$1007,VLOOKUP(Span,Data!$N$4:$Y$11,Data!$Y$1,FALSE),FALSE)</f>
        <v>0.58696666101044448</v>
      </c>
      <c r="Q841" s="19">
        <f>AB841*VLOOKUP($O841,AProperties!$A$8:$I$1007,VLOOKUP(Span,Data!$N$4:$Y$11,Data!$Y$1,FALSE),FALSE)</f>
        <v>0.83009621266182165</v>
      </c>
      <c r="R841" s="19">
        <f>AC841*VLOOKUP($O841,AProperties!$A$8:$I$1007,VLOOKUP(Span,Data!$N$4:$Y$11,Data!$Y$1,FALSE),FALSE)</f>
        <v>1.173933322020889</v>
      </c>
      <c r="S841" s="19">
        <f>AD841*VLOOKUP($O841,AProperties!$A$8:$I$1007,VLOOKUP(Span,Data!$N$4:$Y$11,Data!$Y$1,FALSE),FALSE)</f>
        <v>1.4377688155007742</v>
      </c>
      <c r="T841" s="19">
        <f>AE841*VLOOKUP($O841,AProperties!$A$8:$I$1007,VLOOKUP(Span,Data!$N$4:$Y$11,Data!$Y$1,FALSE),FALSE)</f>
        <v>1.6601924253236433</v>
      </c>
      <c r="U841" s="19">
        <f>AF841*VLOOKUP($O841,AProperties!$A$8:$I$1007,VLOOKUP(Span,Data!$N$4:$Y$11,Data!$Y$1,FALSE),FALSE)</f>
        <v>1.8561515593769546</v>
      </c>
      <c r="V841" s="19">
        <f>AG841*VLOOKUP($O841,AProperties!$A$8:$I$1007,VLOOKUP(Span,Data!$N$4:$Y$11,Data!$Y$1,FALSE),FALSE)</f>
        <v>2.0333121584382954</v>
      </c>
      <c r="W841" s="19">
        <f>AH841*VLOOKUP($O841,AProperties!$A$8:$I$1007,VLOOKUP(Span,Data!$N$4:$Y$11,Data!$Y$1,FALSE),FALSE)</f>
        <v>2.1962281429597654</v>
      </c>
      <c r="X841" s="19">
        <f>AI841*VLOOKUP($O841,AProperties!$A$8:$I$1007,VLOOKUP(Span,Data!$N$4:$Y$11,Data!$Y$1,FALSE),FALSE)</f>
        <v>2.3478666440417779</v>
      </c>
      <c r="Y841" s="19">
        <f>AJ841*VLOOKUP($O841,AProperties!$A$8:$I$1007,VLOOKUP(Span,Data!$N$4:$Y$11,Data!$Y$1,FALSE),FALSE)</f>
        <v>2.4902886379854645</v>
      </c>
      <c r="Z841" s="19">
        <f>AK841*VLOOKUP($O841,AProperties!$A$8:$I$1007,VLOOKUP(Span,Data!$N$4:$Y$11,Data!$Y$1,FALSE),FALSE)</f>
        <v>2.6249947090908581</v>
      </c>
      <c r="AA841" s="19">
        <f>$I841*AA$19^0.5/VLOOKUP($O841,AProperties!$AY$8:$BG$1007,VLOOKUP(Span,Data!$N$4:$Y$11,Data!$Y$1,FALSE),FALSE)</f>
        <v>0.66402527907957754</v>
      </c>
      <c r="AB841" s="19">
        <f>$I841*AB$19^0.5/VLOOKUP($O841,AProperties!$AY$8:$BG$1007,VLOOKUP(Span,Data!$N$4:$Y$11,Data!$Y$1,FALSE),FALSE)</f>
        <v>0.93907355543291804</v>
      </c>
      <c r="AC841" s="19">
        <f>$I841*AC$19^0.5/VLOOKUP($O841,AProperties!$AY$8:$BG$1007,VLOOKUP(Span,Data!$N$4:$Y$11,Data!$Y$1,FALSE),FALSE)</f>
        <v>1.3280505581591551</v>
      </c>
      <c r="AD841" s="19">
        <f>$I841*AD$19^0.5/VLOOKUP($O841,AProperties!$AY$8:$BG$1007,VLOOKUP(Span,Data!$N$4:$Y$11,Data!$Y$1,FALSE),FALSE)</f>
        <v>1.6265231100541622</v>
      </c>
      <c r="AE841" s="19">
        <f>$I841*AE$19^0.5/VLOOKUP($O841,AProperties!$AY$8:$BG$1007,VLOOKUP(Span,Data!$N$4:$Y$11,Data!$Y$1,FALSE),FALSE)</f>
        <v>1.8781471108658361</v>
      </c>
      <c r="AF841" s="19">
        <f>$I841*AF$19^0.5/VLOOKUP($O841,AProperties!$AY$8:$BG$1007,VLOOKUP(Span,Data!$N$4:$Y$11,Data!$Y$1,FALSE),FALSE)</f>
        <v>2.0998323058204216</v>
      </c>
      <c r="AG841" s="19">
        <f>$I841*AG$19^0.5/VLOOKUP($O841,AProperties!$AY$8:$BG$1007,VLOOKUP(Span,Data!$N$4:$Y$11,Data!$Y$1,FALSE),FALSE)</f>
        <v>2.3002510417518627</v>
      </c>
      <c r="AH841" s="19">
        <f>$I841*AH$19^0.5/VLOOKUP($O841,AProperties!$AY$8:$BG$1007,VLOOKUP(Span,Data!$N$4:$Y$11,Data!$Y$1,FALSE),FALSE)</f>
        <v>2.4845550904727292</v>
      </c>
      <c r="AI841" s="19">
        <f>$I841*AI$19^0.5/VLOOKUP($O841,AProperties!$AY$8:$BG$1007,VLOOKUP(Span,Data!$N$4:$Y$11,Data!$Y$1,FALSE),FALSE)</f>
        <v>2.6561011163183101</v>
      </c>
      <c r="AJ841" s="19">
        <f>$I841*AJ$19^0.5/VLOOKUP($O841,AProperties!$AY$8:$BG$1007,VLOOKUP(Span,Data!$N$4:$Y$11,Data!$Y$1,FALSE),FALSE)</f>
        <v>2.8172206662987538</v>
      </c>
      <c r="AK841" s="19">
        <f>$I841*AK$19^0.5/VLOOKUP($O841,AProperties!$AY$8:$BG$1007,VLOOKUP(Span,Data!$N$4:$Y$11,Data!$Y$1,FALSE),FALSE)</f>
        <v>2.9696113256004084</v>
      </c>
      <c r="AL841" s="47">
        <f t="shared" si="105"/>
        <v>0.82199999999999995</v>
      </c>
    </row>
    <row r="842" spans="1:38" x14ac:dyDescent="0.25">
      <c r="A842" s="15">
        <v>0.82299999999999995</v>
      </c>
      <c r="B842" s="116">
        <f>VLOOKUP($A842,APropertiesDimless!$A$7:$I$1007,VLOOKUP(Span,Data!$N$4:$Y$11,Data!$Y$1,FALSE),FALSE)</f>
        <v>1.2486997246148366</v>
      </c>
      <c r="C842" s="6">
        <f t="shared" si="101"/>
        <v>1.4473498623074184</v>
      </c>
      <c r="D842" s="116">
        <f>VLOOKUP($A842,AProperties!$AE$8:$AM$1007,VLOOKUP(Span,Data!$N$4:$Y$11,Data!$Y$1,FALSE),FALSE)</f>
        <v>0.91206298729357349</v>
      </c>
      <c r="E842" s="116">
        <f t="shared" si="102"/>
        <v>2.2119833544941829</v>
      </c>
      <c r="F842" s="6">
        <f t="shared" si="106"/>
        <v>3.1915362697635938</v>
      </c>
      <c r="G842" s="9"/>
      <c r="H842" s="15">
        <f t="shared" si="103"/>
        <v>0.82299999999999995</v>
      </c>
      <c r="I842" s="6">
        <f>VLOOKUP(H842,AProperties!$AO$8:$AW$1007,VLOOKUP(Span,Data!$N$4:$Y$11,Data!$Y$1,FALSE),FALSE)^(2/3)</f>
        <v>0.43873177789115564</v>
      </c>
      <c r="J842" s="15">
        <f>$I842*(Slope^0.5)/VLOOKUP($H842,AProperties!$AY$8:$BG$1007,VLOOKUP(Span,Data!$N$4:$Y$11,Data!$Y$1,FALSE),FALSE)</f>
        <v>1.6268269377202123</v>
      </c>
      <c r="K842" s="15">
        <f>$J842*VLOOKUP($H842,AProperties!$A$8:$I$1007,VLOOKUP(Span,Data!$N$4:$Y$11,Data!$Y$1,FALSE),FALSE)</f>
        <v>1.4391913952031912</v>
      </c>
      <c r="L842" s="15">
        <f t="shared" si="107"/>
        <v>1.6268269377202123</v>
      </c>
      <c r="M842" s="15">
        <f t="shared" si="108"/>
        <v>0.82299999999999995</v>
      </c>
      <c r="O842" s="28">
        <f t="shared" si="104"/>
        <v>0.82299999999999995</v>
      </c>
      <c r="P842" s="19">
        <f>AA842*VLOOKUP($O842,AProperties!$A$8:$I$1007,VLOOKUP(Span,Data!$N$4:$Y$11,Data!$Y$1,FALSE),FALSE)</f>
        <v>0.58754742674200466</v>
      </c>
      <c r="Q842" s="19">
        <f>AB842*VLOOKUP($O842,AProperties!$A$8:$I$1007,VLOOKUP(Span,Data!$N$4:$Y$11,Data!$Y$1,FALSE),FALSE)</f>
        <v>0.83091753943595548</v>
      </c>
      <c r="R842" s="19">
        <f>AC842*VLOOKUP($O842,AProperties!$A$8:$I$1007,VLOOKUP(Span,Data!$N$4:$Y$11,Data!$Y$1,FALSE),FALSE)</f>
        <v>1.1750948534840093</v>
      </c>
      <c r="S842" s="19">
        <f>AD842*VLOOKUP($O842,AProperties!$A$8:$I$1007,VLOOKUP(Span,Data!$N$4:$Y$11,Data!$Y$1,FALSE),FALSE)</f>
        <v>1.4391913952031912</v>
      </c>
      <c r="T842" s="19">
        <f>AE842*VLOOKUP($O842,AProperties!$A$8:$I$1007,VLOOKUP(Span,Data!$N$4:$Y$11,Data!$Y$1,FALSE),FALSE)</f>
        <v>1.661835078871911</v>
      </c>
      <c r="U842" s="19">
        <f>AF842*VLOOKUP($O842,AProperties!$A$8:$I$1007,VLOOKUP(Span,Data!$N$4:$Y$11,Data!$Y$1,FALSE),FALSE)</f>
        <v>1.8579881018756588</v>
      </c>
      <c r="V842" s="19">
        <f>AG842*VLOOKUP($O842,AProperties!$A$8:$I$1007,VLOOKUP(Span,Data!$N$4:$Y$11,Data!$Y$1,FALSE),FALSE)</f>
        <v>2.0353239899470101</v>
      </c>
      <c r="W842" s="19">
        <f>AH842*VLOOKUP($O842,AProperties!$A$8:$I$1007,VLOOKUP(Span,Data!$N$4:$Y$11,Data!$Y$1,FALSE),FALSE)</f>
        <v>2.1984011693492431</v>
      </c>
      <c r="X842" s="19">
        <f>AI842*VLOOKUP($O842,AProperties!$A$8:$I$1007,VLOOKUP(Span,Data!$N$4:$Y$11,Data!$Y$1,FALSE),FALSE)</f>
        <v>2.3501897069680187</v>
      </c>
      <c r="Y842" s="19">
        <f>AJ842*VLOOKUP($O842,AProperties!$A$8:$I$1007,VLOOKUP(Span,Data!$N$4:$Y$11,Data!$Y$1,FALSE),FALSE)</f>
        <v>2.4927526183078665</v>
      </c>
      <c r="Z842" s="19">
        <f>AK842*VLOOKUP($O842,AProperties!$A$8:$I$1007,VLOOKUP(Span,Data!$N$4:$Y$11,Data!$Y$1,FALSE),FALSE)</f>
        <v>2.6275919724004004</v>
      </c>
      <c r="AA842" s="19">
        <f>$I842*AA$19^0.5/VLOOKUP($O842,AProperties!$AY$8:$BG$1007,VLOOKUP(Span,Data!$N$4:$Y$11,Data!$Y$1,FALSE),FALSE)</f>
        <v>0.66414931620483797</v>
      </c>
      <c r="AB842" s="19">
        <f>$I842*AB$19^0.5/VLOOKUP($O842,AProperties!$AY$8:$BG$1007,VLOOKUP(Span,Data!$N$4:$Y$11,Data!$Y$1,FALSE),FALSE)</f>
        <v>0.93924897041769906</v>
      </c>
      <c r="AC842" s="19">
        <f>$I842*AC$19^0.5/VLOOKUP($O842,AProperties!$AY$8:$BG$1007,VLOOKUP(Span,Data!$N$4:$Y$11,Data!$Y$1,FALSE),FALSE)</f>
        <v>1.3282986324096759</v>
      </c>
      <c r="AD842" s="19">
        <f>$I842*AD$19^0.5/VLOOKUP($O842,AProperties!$AY$8:$BG$1007,VLOOKUP(Span,Data!$N$4:$Y$11,Data!$Y$1,FALSE),FALSE)</f>
        <v>1.6268269377202123</v>
      </c>
      <c r="AE842" s="19">
        <f>$I842*AE$19^0.5/VLOOKUP($O842,AProperties!$AY$8:$BG$1007,VLOOKUP(Span,Data!$N$4:$Y$11,Data!$Y$1,FALSE),FALSE)</f>
        <v>1.8784979408353981</v>
      </c>
      <c r="AF842" s="19">
        <f>$I842*AF$19^0.5/VLOOKUP($O842,AProperties!$AY$8:$BG$1007,VLOOKUP(Span,Data!$N$4:$Y$11,Data!$Y$1,FALSE),FALSE)</f>
        <v>2.1002245456506641</v>
      </c>
      <c r="AG842" s="19">
        <f>$I842*AG$19^0.5/VLOOKUP($O842,AProperties!$AY$8:$BG$1007,VLOOKUP(Span,Data!$N$4:$Y$11,Data!$Y$1,FALSE),FALSE)</f>
        <v>2.3006807189578149</v>
      </c>
      <c r="AH842" s="19">
        <f>$I842*AH$19^0.5/VLOOKUP($O842,AProperties!$AY$8:$BG$1007,VLOOKUP(Span,Data!$N$4:$Y$11,Data!$Y$1,FALSE),FALSE)</f>
        <v>2.4850191948986944</v>
      </c>
      <c r="AI842" s="19">
        <f>$I842*AI$19^0.5/VLOOKUP($O842,AProperties!$AY$8:$BG$1007,VLOOKUP(Span,Data!$N$4:$Y$11,Data!$Y$1,FALSE),FALSE)</f>
        <v>2.6565972648193519</v>
      </c>
      <c r="AJ842" s="19">
        <f>$I842*AJ$19^0.5/VLOOKUP($O842,AProperties!$AY$8:$BG$1007,VLOOKUP(Span,Data!$N$4:$Y$11,Data!$Y$1,FALSE),FALSE)</f>
        <v>2.8177469112530971</v>
      </c>
      <c r="AK842" s="19">
        <f>$I842*AK$19^0.5/VLOOKUP($O842,AProperties!$AY$8:$BG$1007,VLOOKUP(Span,Data!$N$4:$Y$11,Data!$Y$1,FALSE),FALSE)</f>
        <v>2.9701660364880405</v>
      </c>
      <c r="AL842" s="47">
        <f t="shared" si="105"/>
        <v>0.82299999999999995</v>
      </c>
    </row>
    <row r="843" spans="1:38" x14ac:dyDescent="0.25">
      <c r="A843" s="15">
        <v>0.82399999999999995</v>
      </c>
      <c r="B843" s="116">
        <f>VLOOKUP($A843,APropertiesDimless!$A$7:$I$1007,VLOOKUP(Span,Data!$N$4:$Y$11,Data!$Y$1,FALSE),FALSE)</f>
        <v>1.2528795596806512</v>
      </c>
      <c r="C843" s="6">
        <f t="shared" si="101"/>
        <v>1.4504397798403255</v>
      </c>
      <c r="D843" s="116">
        <f>VLOOKUP($A843,AProperties!$AE$8:$AM$1007,VLOOKUP(Span,Data!$N$4:$Y$11,Data!$Y$1,FALSE),FALSE)</f>
        <v>0.91279247079585402</v>
      </c>
      <c r="E843" s="116">
        <f t="shared" si="102"/>
        <v>2.2201903606741817</v>
      </c>
      <c r="F843" s="6">
        <f t="shared" si="106"/>
        <v>3.1994303154670383</v>
      </c>
      <c r="G843" s="9"/>
      <c r="H843" s="15">
        <f t="shared" si="103"/>
        <v>0.82399999999999995</v>
      </c>
      <c r="I843" s="6">
        <f>VLOOKUP(H843,AProperties!$AO$8:$AW$1007,VLOOKUP(Span,Data!$N$4:$Y$11,Data!$Y$1,FALSE),FALSE)^(2/3)</f>
        <v>0.43870072862592957</v>
      </c>
      <c r="J843" s="15">
        <f>$I843*(Slope^0.5)/VLOOKUP($H843,AProperties!$AY$8:$BG$1007,VLOOKUP(Span,Data!$N$4:$Y$11,Data!$Y$1,FALSE),FALSE)</f>
        <v>1.6271267839777013</v>
      </c>
      <c r="K843" s="15">
        <f>$J843*VLOOKUP($H843,AProperties!$A$8:$I$1007,VLOOKUP(Span,Data!$N$4:$Y$11,Data!$Y$1,FALSE),FALSE)</f>
        <v>1.4406079596237551</v>
      </c>
      <c r="L843" s="15">
        <f t="shared" si="107"/>
        <v>1.6271267839777013</v>
      </c>
      <c r="M843" s="15">
        <f t="shared" si="108"/>
        <v>0.82399999999999995</v>
      </c>
      <c r="O843" s="28">
        <f t="shared" si="104"/>
        <v>0.82399999999999995</v>
      </c>
      <c r="P843" s="19">
        <f>AA843*VLOOKUP($O843,AProperties!$A$8:$I$1007,VLOOKUP(Span,Data!$N$4:$Y$11,Data!$Y$1,FALSE),FALSE)</f>
        <v>0.58812573674503177</v>
      </c>
      <c r="Q843" s="19">
        <f>AB843*VLOOKUP($O843,AProperties!$A$8:$I$1007,VLOOKUP(Span,Data!$N$4:$Y$11,Data!$Y$1,FALSE),FALSE)</f>
        <v>0.83173539328549251</v>
      </c>
      <c r="R843" s="19">
        <f>AC843*VLOOKUP($O843,AProperties!$A$8:$I$1007,VLOOKUP(Span,Data!$N$4:$Y$11,Data!$Y$1,FALSE),FALSE)</f>
        <v>1.1762514734900635</v>
      </c>
      <c r="S843" s="19">
        <f>AD843*VLOOKUP($O843,AProperties!$A$8:$I$1007,VLOOKUP(Span,Data!$N$4:$Y$11,Data!$Y$1,FALSE),FALSE)</f>
        <v>1.4406079596237551</v>
      </c>
      <c r="T843" s="19">
        <f>AE843*VLOOKUP($O843,AProperties!$A$8:$I$1007,VLOOKUP(Span,Data!$N$4:$Y$11,Data!$Y$1,FALSE),FALSE)</f>
        <v>1.663470786570985</v>
      </c>
      <c r="U843" s="19">
        <f>AF843*VLOOKUP($O843,AProperties!$A$8:$I$1007,VLOOKUP(Span,Data!$N$4:$Y$11,Data!$Y$1,FALSE),FALSE)</f>
        <v>1.8598168786788836</v>
      </c>
      <c r="V843" s="19">
        <f>AG843*VLOOKUP($O843,AProperties!$A$8:$I$1007,VLOOKUP(Span,Data!$N$4:$Y$11,Data!$Y$1,FALSE),FALSE)</f>
        <v>2.0373273145625466</v>
      </c>
      <c r="W843" s="19">
        <f>AH843*VLOOKUP($O843,AProperties!$A$8:$I$1007,VLOOKUP(Span,Data!$N$4:$Y$11,Data!$Y$1,FALSE),FALSE)</f>
        <v>2.2005650072439149</v>
      </c>
      <c r="X843" s="19">
        <f>AI843*VLOOKUP($O843,AProperties!$A$8:$I$1007,VLOOKUP(Span,Data!$N$4:$Y$11,Data!$Y$1,FALSE),FALSE)</f>
        <v>2.3525029469801271</v>
      </c>
      <c r="Y843" s="19">
        <f>AJ843*VLOOKUP($O843,AProperties!$A$8:$I$1007,VLOOKUP(Span,Data!$N$4:$Y$11,Data!$Y$1,FALSE),FALSE)</f>
        <v>2.4952061798564769</v>
      </c>
      <c r="Z843" s="19">
        <f>AK843*VLOOKUP($O843,AProperties!$A$8:$I$1007,VLOOKUP(Span,Data!$N$4:$Y$11,Data!$Y$1,FALSE),FALSE)</f>
        <v>2.630178253358074</v>
      </c>
      <c r="AA843" s="19">
        <f>$I843*AA$19^0.5/VLOOKUP($O843,AProperties!$AY$8:$BG$1007,VLOOKUP(Span,Data!$N$4:$Y$11,Data!$Y$1,FALSE),FALSE)</f>
        <v>0.66427172792685985</v>
      </c>
      <c r="AB843" s="19">
        <f>$I843*AB$19^0.5/VLOOKUP($O843,AProperties!$AY$8:$BG$1007,VLOOKUP(Span,Data!$N$4:$Y$11,Data!$Y$1,FALSE),FALSE)</f>
        <v>0.9394220867351758</v>
      </c>
      <c r="AC843" s="19">
        <f>$I843*AC$19^0.5/VLOOKUP($O843,AProperties!$AY$8:$BG$1007,VLOOKUP(Span,Data!$N$4:$Y$11,Data!$Y$1,FALSE),FALSE)</f>
        <v>1.3285434558537197</v>
      </c>
      <c r="AD843" s="19">
        <f>$I843*AD$19^0.5/VLOOKUP($O843,AProperties!$AY$8:$BG$1007,VLOOKUP(Span,Data!$N$4:$Y$11,Data!$Y$1,FALSE),FALSE)</f>
        <v>1.6271267839777013</v>
      </c>
      <c r="AE843" s="19">
        <f>$I843*AE$19^0.5/VLOOKUP($O843,AProperties!$AY$8:$BG$1007,VLOOKUP(Span,Data!$N$4:$Y$11,Data!$Y$1,FALSE),FALSE)</f>
        <v>1.8788441734703516</v>
      </c>
      <c r="AF843" s="19">
        <f>$I843*AF$19^0.5/VLOOKUP($O843,AProperties!$AY$8:$BG$1007,VLOOKUP(Span,Data!$N$4:$Y$11,Data!$Y$1,FALSE),FALSE)</f>
        <v>2.1006116455045567</v>
      </c>
      <c r="AG843" s="19">
        <f>$I843*AG$19^0.5/VLOOKUP($O843,AProperties!$AY$8:$BG$1007,VLOOKUP(Span,Data!$N$4:$Y$11,Data!$Y$1,FALSE),FALSE)</f>
        <v>2.3011047656017825</v>
      </c>
      <c r="AH843" s="19">
        <f>$I843*AH$19^0.5/VLOOKUP($O843,AProperties!$AY$8:$BG$1007,VLOOKUP(Span,Data!$N$4:$Y$11,Data!$Y$1,FALSE),FALSE)</f>
        <v>2.4854772176226252</v>
      </c>
      <c r="AI843" s="19">
        <f>$I843*AI$19^0.5/VLOOKUP($O843,AProperties!$AY$8:$BG$1007,VLOOKUP(Span,Data!$N$4:$Y$11,Data!$Y$1,FALSE),FALSE)</f>
        <v>2.6570869117074394</v>
      </c>
      <c r="AJ843" s="19">
        <f>$I843*AJ$19^0.5/VLOOKUP($O843,AProperties!$AY$8:$BG$1007,VLOOKUP(Span,Data!$N$4:$Y$11,Data!$Y$1,FALSE),FALSE)</f>
        <v>2.8182662602055268</v>
      </c>
      <c r="AK843" s="19">
        <f>$I843*AK$19^0.5/VLOOKUP($O843,AProperties!$AY$8:$BG$1007,VLOOKUP(Span,Data!$N$4:$Y$11,Data!$Y$1,FALSE),FALSE)</f>
        <v>2.9707134783514082</v>
      </c>
      <c r="AL843" s="47">
        <f t="shared" si="105"/>
        <v>0.82399999999999995</v>
      </c>
    </row>
    <row r="844" spans="1:38" x14ac:dyDescent="0.25">
      <c r="A844" s="15">
        <v>0.82499999999999996</v>
      </c>
      <c r="B844" s="116">
        <f>VLOOKUP($A844,APropertiesDimless!$A$7:$I$1007,VLOOKUP(Span,Data!$N$4:$Y$11,Data!$Y$1,FALSE),FALSE)</f>
        <v>1.2570905300848867</v>
      </c>
      <c r="C844" s="6">
        <f t="shared" si="101"/>
        <v>1.4535452650424432</v>
      </c>
      <c r="D844" s="116">
        <f>VLOOKUP($A844,AProperties!$AE$8:$AM$1007,VLOOKUP(Span,Data!$N$4:$Y$11,Data!$Y$1,FALSE),FALSE)</f>
        <v>0.91352009619434449</v>
      </c>
      <c r="E844" s="116">
        <f t="shared" si="102"/>
        <v>2.2284518930915911</v>
      </c>
      <c r="F844" s="6">
        <f t="shared" si="106"/>
        <v>3.2073571850789873</v>
      </c>
      <c r="G844" s="9"/>
      <c r="H844" s="15">
        <f t="shared" si="103"/>
        <v>0.82499999999999996</v>
      </c>
      <c r="I844" s="6">
        <f>VLOOKUP(H844,AProperties!$AO$8:$AW$1007,VLOOKUP(Span,Data!$N$4:$Y$11,Data!$Y$1,FALSE),FALSE)^(2/3)</f>
        <v>0.43866846415902033</v>
      </c>
      <c r="J844" s="15">
        <f>$I844*(Slope^0.5)/VLOOKUP($H844,AProperties!$AY$8:$BG$1007,VLOOKUP(Span,Data!$N$4:$Y$11,Data!$Y$1,FALSE),FALSE)</f>
        <v>1.6274226336179556</v>
      </c>
      <c r="K844" s="15">
        <f>$J844*VLOOKUP($H844,AProperties!$A$8:$I$1007,VLOOKUP(Span,Data!$N$4:$Y$11,Data!$Y$1,FALSE),FALSE)</f>
        <v>1.4420184739857325</v>
      </c>
      <c r="L844" s="15">
        <f t="shared" si="107"/>
        <v>1.6274226336179556</v>
      </c>
      <c r="M844" s="15">
        <f t="shared" si="108"/>
        <v>0.82499999999999996</v>
      </c>
      <c r="O844" s="28">
        <f t="shared" si="104"/>
        <v>0.82499999999999996</v>
      </c>
      <c r="P844" s="19">
        <f>AA844*VLOOKUP($O844,AProperties!$A$8:$I$1007,VLOOKUP(Span,Data!$N$4:$Y$11,Data!$Y$1,FALSE),FALSE)</f>
        <v>0.58870157682198376</v>
      </c>
      <c r="Q844" s="19">
        <f>AB844*VLOOKUP($O844,AProperties!$A$8:$I$1007,VLOOKUP(Span,Data!$N$4:$Y$11,Data!$Y$1,FALSE),FALSE)</f>
        <v>0.8325497541320761</v>
      </c>
      <c r="R844" s="19">
        <f>AC844*VLOOKUP($O844,AProperties!$A$8:$I$1007,VLOOKUP(Span,Data!$N$4:$Y$11,Data!$Y$1,FALSE),FALSE)</f>
        <v>1.1774031536439675</v>
      </c>
      <c r="S844" s="19">
        <f>AD844*VLOOKUP($O844,AProperties!$A$8:$I$1007,VLOOKUP(Span,Data!$N$4:$Y$11,Data!$Y$1,FALSE),FALSE)</f>
        <v>1.4420184739857325</v>
      </c>
      <c r="T844" s="19">
        <f>AE844*VLOOKUP($O844,AProperties!$A$8:$I$1007,VLOOKUP(Span,Data!$N$4:$Y$11,Data!$Y$1,FALSE),FALSE)</f>
        <v>1.6650995082641522</v>
      </c>
      <c r="U844" s="19">
        <f>AF844*VLOOKUP($O844,AProperties!$A$8:$I$1007,VLOOKUP(Span,Data!$N$4:$Y$11,Data!$Y$1,FALSE),FALSE)</f>
        <v>1.8616378448900586</v>
      </c>
      <c r="V844" s="19">
        <f>AG844*VLOOKUP($O844,AProperties!$A$8:$I$1007,VLOOKUP(Span,Data!$N$4:$Y$11,Data!$Y$1,FALSE),FALSE)</f>
        <v>2.0393220831031771</v>
      </c>
      <c r="W844" s="19">
        <f>AH844*VLOOKUP($O844,AProperties!$A$8:$I$1007,VLOOKUP(Span,Data!$N$4:$Y$11,Data!$Y$1,FALSE),FALSE)</f>
        <v>2.2027196035214427</v>
      </c>
      <c r="X844" s="19">
        <f>AI844*VLOOKUP($O844,AProperties!$A$8:$I$1007,VLOOKUP(Span,Data!$N$4:$Y$11,Data!$Y$1,FALSE),FALSE)</f>
        <v>2.3548063072879351</v>
      </c>
      <c r="Y844" s="19">
        <f>AJ844*VLOOKUP($O844,AProperties!$A$8:$I$1007,VLOOKUP(Span,Data!$N$4:$Y$11,Data!$Y$1,FALSE),FALSE)</f>
        <v>2.4976492623962279</v>
      </c>
      <c r="Z844" s="19">
        <f>AK844*VLOOKUP($O844,AProperties!$A$8:$I$1007,VLOOKUP(Span,Data!$N$4:$Y$11,Data!$Y$1,FALSE),FALSE)</f>
        <v>2.632753488470541</v>
      </c>
      <c r="AA844" s="19">
        <f>$I844*AA$19^0.5/VLOOKUP($O844,AProperties!$AY$8:$BG$1007,VLOOKUP(Span,Data!$N$4:$Y$11,Data!$Y$1,FALSE),FALSE)</f>
        <v>0.664392508036728</v>
      </c>
      <c r="AB844" s="19">
        <f>$I844*AB$19^0.5/VLOOKUP($O844,AProperties!$AY$8:$BG$1007,VLOOKUP(Span,Data!$N$4:$Y$11,Data!$Y$1,FALSE),FALSE)</f>
        <v>0.93959289560461645</v>
      </c>
      <c r="AC844" s="19">
        <f>$I844*AC$19^0.5/VLOOKUP($O844,AProperties!$AY$8:$BG$1007,VLOOKUP(Span,Data!$N$4:$Y$11,Data!$Y$1,FALSE),FALSE)</f>
        <v>1.328785016073456</v>
      </c>
      <c r="AD844" s="19">
        <f>$I844*AD$19^0.5/VLOOKUP($O844,AProperties!$AY$8:$BG$1007,VLOOKUP(Span,Data!$N$4:$Y$11,Data!$Y$1,FALSE),FALSE)</f>
        <v>1.6274226336179556</v>
      </c>
      <c r="AE844" s="19">
        <f>$I844*AE$19^0.5/VLOOKUP($O844,AProperties!$AY$8:$BG$1007,VLOOKUP(Span,Data!$N$4:$Y$11,Data!$Y$1,FALSE),FALSE)</f>
        <v>1.8791857912092329</v>
      </c>
      <c r="AF844" s="19">
        <f>$I844*AF$19^0.5/VLOOKUP($O844,AProperties!$AY$8:$BG$1007,VLOOKUP(Span,Data!$N$4:$Y$11,Data!$Y$1,FALSE),FALSE)</f>
        <v>2.1009935857477857</v>
      </c>
      <c r="AG844" s="19">
        <f>$I844*AG$19^0.5/VLOOKUP($O844,AProperties!$AY$8:$BG$1007,VLOOKUP(Span,Data!$N$4:$Y$11,Data!$Y$1,FALSE),FALSE)</f>
        <v>2.3015231601754533</v>
      </c>
      <c r="AH844" s="19">
        <f>$I844*AH$19^0.5/VLOOKUP($O844,AProperties!$AY$8:$BG$1007,VLOOKUP(Span,Data!$N$4:$Y$11,Data!$Y$1,FALSE),FALSE)</f>
        <v>2.485929135412889</v>
      </c>
      <c r="AI844" s="19">
        <f>$I844*AI$19^0.5/VLOOKUP($O844,AProperties!$AY$8:$BG$1007,VLOOKUP(Span,Data!$N$4:$Y$11,Data!$Y$1,FALSE),FALSE)</f>
        <v>2.657570032146912</v>
      </c>
      <c r="AJ844" s="19">
        <f>$I844*AJ$19^0.5/VLOOKUP($O844,AProperties!$AY$8:$BG$1007,VLOOKUP(Span,Data!$N$4:$Y$11,Data!$Y$1,FALSE),FALSE)</f>
        <v>2.8187786868138489</v>
      </c>
      <c r="AK844" s="19">
        <f>$I844*AK$19^0.5/VLOOKUP($O844,AProperties!$AY$8:$BG$1007,VLOOKUP(Span,Data!$N$4:$Y$11,Data!$Y$1,FALSE),FALSE)</f>
        <v>2.9712536234233986</v>
      </c>
      <c r="AL844" s="47">
        <f t="shared" si="105"/>
        <v>0.82499999999999996</v>
      </c>
    </row>
    <row r="845" spans="1:38" x14ac:dyDescent="0.25">
      <c r="A845" s="15">
        <v>0.82599999999999996</v>
      </c>
      <c r="B845" s="116">
        <f>VLOOKUP($A845,APropertiesDimless!$A$7:$I$1007,VLOOKUP(Span,Data!$N$4:$Y$11,Data!$Y$1,FALSE),FALSE)</f>
        <v>1.2613330861523493</v>
      </c>
      <c r="C845" s="6">
        <f t="shared" si="101"/>
        <v>1.4566665430761745</v>
      </c>
      <c r="D845" s="116">
        <f>VLOOKUP($A845,AProperties!$AE$8:$AM$1007,VLOOKUP(Span,Data!$N$4:$Y$11,Data!$Y$1,FALSE),FALSE)</f>
        <v>0.91424585631740718</v>
      </c>
      <c r="E845" s="116">
        <f t="shared" si="102"/>
        <v>2.236768660506645</v>
      </c>
      <c r="F845" s="6">
        <f t="shared" si="106"/>
        <v>3.2153173133601025</v>
      </c>
      <c r="G845" s="9"/>
      <c r="H845" s="15">
        <f t="shared" si="103"/>
        <v>0.82599999999999996</v>
      </c>
      <c r="I845" s="6">
        <f>VLOOKUP(H845,AProperties!$AO$8:$AW$1007,VLOOKUP(Span,Data!$N$4:$Y$11,Data!$Y$1,FALSE),FALSE)^(2/3)</f>
        <v>0.43863497950603303</v>
      </c>
      <c r="J845" s="15">
        <f>$I845*(Slope^0.5)/VLOOKUP($H845,AProperties!$AY$8:$BG$1007,VLOOKUP(Span,Data!$N$4:$Y$11,Data!$Y$1,FALSE),FALSE)</f>
        <v>1.6277144712255347</v>
      </c>
      <c r="K845" s="15">
        <f>$J845*VLOOKUP($H845,AProperties!$A$8:$I$1007,VLOOKUP(Span,Data!$N$4:$Y$11,Data!$Y$1,FALSE),FALSE)</f>
        <v>1.4434229032347314</v>
      </c>
      <c r="L845" s="15">
        <f t="shared" si="107"/>
        <v>1.6277144712255347</v>
      </c>
      <c r="M845" s="15">
        <f t="shared" si="108"/>
        <v>0.82599999999999996</v>
      </c>
      <c r="O845" s="28">
        <f t="shared" si="104"/>
        <v>0.82599999999999996</v>
      </c>
      <c r="P845" s="19">
        <f>AA845*VLOOKUP($O845,AProperties!$A$8:$I$1007,VLOOKUP(Span,Data!$N$4:$Y$11,Data!$Y$1,FALSE),FALSE)</f>
        <v>0.58927493266196507</v>
      </c>
      <c r="Q845" s="19">
        <f>AB845*VLOOKUP($O845,AProperties!$A$8:$I$1007,VLOOKUP(Span,Data!$N$4:$Y$11,Data!$Y$1,FALSE),FALSE)</f>
        <v>0.83336060173704329</v>
      </c>
      <c r="R845" s="19">
        <f>AC845*VLOOKUP($O845,AProperties!$A$8:$I$1007,VLOOKUP(Span,Data!$N$4:$Y$11,Data!$Y$1,FALSE),FALSE)</f>
        <v>1.1785498653239301</v>
      </c>
      <c r="S845" s="19">
        <f>AD845*VLOOKUP($O845,AProperties!$A$8:$I$1007,VLOOKUP(Span,Data!$N$4:$Y$11,Data!$Y$1,FALSE),FALSE)</f>
        <v>1.4434229032347314</v>
      </c>
      <c r="T845" s="19">
        <f>AE845*VLOOKUP($O845,AProperties!$A$8:$I$1007,VLOOKUP(Span,Data!$N$4:$Y$11,Data!$Y$1,FALSE),FALSE)</f>
        <v>1.6667212034740866</v>
      </c>
      <c r="U845" s="19">
        <f>AF845*VLOOKUP($O845,AProperties!$A$8:$I$1007,VLOOKUP(Span,Data!$N$4:$Y$11,Data!$Y$1,FALSE),FALSE)</f>
        <v>1.863450955254158</v>
      </c>
      <c r="V845" s="19">
        <f>AG845*VLOOKUP($O845,AProperties!$A$8:$I$1007,VLOOKUP(Span,Data!$N$4:$Y$11,Data!$Y$1,FALSE),FALSE)</f>
        <v>2.0413082459945051</v>
      </c>
      <c r="W845" s="19">
        <f>AH845*VLOOKUP($O845,AProperties!$A$8:$I$1007,VLOOKUP(Span,Data!$N$4:$Y$11,Data!$Y$1,FALSE),FALSE)</f>
        <v>2.2048649046353588</v>
      </c>
      <c r="X845" s="19">
        <f>AI845*VLOOKUP($O845,AProperties!$A$8:$I$1007,VLOOKUP(Span,Data!$N$4:$Y$11,Data!$Y$1,FALSE),FALSE)</f>
        <v>2.3570997306478603</v>
      </c>
      <c r="Y845" s="19">
        <f>AJ845*VLOOKUP($O845,AProperties!$A$8:$I$1007,VLOOKUP(Span,Data!$N$4:$Y$11,Data!$Y$1,FALSE),FALSE)</f>
        <v>2.5000818052111295</v>
      </c>
      <c r="Z845" s="19">
        <f>AK845*VLOOKUP($O845,AProperties!$A$8:$I$1007,VLOOKUP(Span,Data!$N$4:$Y$11,Data!$Y$1,FALSE),FALSE)</f>
        <v>2.6353176137375298</v>
      </c>
      <c r="AA845" s="19">
        <f>$I845*AA$19^0.5/VLOOKUP($O845,AProperties!$AY$8:$BG$1007,VLOOKUP(Span,Data!$N$4:$Y$11,Data!$Y$1,FALSE),FALSE)</f>
        <v>0.66451165024111525</v>
      </c>
      <c r="AB845" s="19">
        <f>$I845*AB$19^0.5/VLOOKUP($O845,AProperties!$AY$8:$BG$1007,VLOOKUP(Span,Data!$N$4:$Y$11,Data!$Y$1,FALSE),FALSE)</f>
        <v>0.93976138812591181</v>
      </c>
      <c r="AC845" s="19">
        <f>$I845*AC$19^0.5/VLOOKUP($O845,AProperties!$AY$8:$BG$1007,VLOOKUP(Span,Data!$N$4:$Y$11,Data!$Y$1,FALSE),FALSE)</f>
        <v>1.3290233004822305</v>
      </c>
      <c r="AD845" s="19">
        <f>$I845*AD$19^0.5/VLOOKUP($O845,AProperties!$AY$8:$BG$1007,VLOOKUP(Span,Data!$N$4:$Y$11,Data!$Y$1,FALSE),FALSE)</f>
        <v>1.6277144712255347</v>
      </c>
      <c r="AE845" s="19">
        <f>$I845*AE$19^0.5/VLOOKUP($O845,AProperties!$AY$8:$BG$1007,VLOOKUP(Span,Data!$N$4:$Y$11,Data!$Y$1,FALSE),FALSE)</f>
        <v>1.8795227762518236</v>
      </c>
      <c r="AF845" s="19">
        <f>$I845*AF$19^0.5/VLOOKUP($O845,AProperties!$AY$8:$BG$1007,VLOOKUP(Span,Data!$N$4:$Y$11,Data!$Y$1,FALSE),FALSE)</f>
        <v>2.1013703464791025</v>
      </c>
      <c r="AG845" s="19">
        <f>$I845*AG$19^0.5/VLOOKUP($O845,AProperties!$AY$8:$BG$1007,VLOOKUP(Span,Data!$N$4:$Y$11,Data!$Y$1,FALSE),FALSE)</f>
        <v>2.3019358808781023</v>
      </c>
      <c r="AH845" s="19">
        <f>$I845*AH$19^0.5/VLOOKUP($O845,AProperties!$AY$8:$BG$1007,VLOOKUP(Span,Data!$N$4:$Y$11,Data!$Y$1,FALSE),FALSE)</f>
        <v>2.486374924722011</v>
      </c>
      <c r="AI845" s="19">
        <f>$I845*AI$19^0.5/VLOOKUP($O845,AProperties!$AY$8:$BG$1007,VLOOKUP(Span,Data!$N$4:$Y$11,Data!$Y$1,FALSE),FALSE)</f>
        <v>2.658046600964461</v>
      </c>
      <c r="AJ845" s="19">
        <f>$I845*AJ$19^0.5/VLOOKUP($O845,AProperties!$AY$8:$BG$1007,VLOOKUP(Span,Data!$N$4:$Y$11,Data!$Y$1,FALSE),FALSE)</f>
        <v>2.8192841643777351</v>
      </c>
      <c r="AK845" s="19">
        <f>$I845*AK$19^0.5/VLOOKUP($O845,AProperties!$AY$8:$BG$1007,VLOOKUP(Span,Data!$N$4:$Y$11,Data!$Y$1,FALSE),FALSE)</f>
        <v>2.9717864435593966</v>
      </c>
      <c r="AL845" s="47">
        <f t="shared" si="105"/>
        <v>0.82599999999999996</v>
      </c>
    </row>
    <row r="846" spans="1:38" x14ac:dyDescent="0.25">
      <c r="A846" s="15">
        <v>0.82699999999999996</v>
      </c>
      <c r="B846" s="116">
        <f>VLOOKUP($A846,APropertiesDimless!$A$7:$I$1007,VLOOKUP(Span,Data!$N$4:$Y$11,Data!$Y$1,FALSE),FALSE)</f>
        <v>1.2656076873244362</v>
      </c>
      <c r="C846" s="6">
        <f t="shared" si="101"/>
        <v>1.459803843662218</v>
      </c>
      <c r="D846" s="116">
        <f>VLOOKUP($A846,AProperties!$AE$8:$AM$1007,VLOOKUP(Span,Data!$N$4:$Y$11,Data!$Y$1,FALSE),FALSE)</f>
        <v>0.91496974393796759</v>
      </c>
      <c r="E846" s="116">
        <f t="shared" si="102"/>
        <v>2.2451413861389549</v>
      </c>
      <c r="F846" s="6">
        <f t="shared" si="106"/>
        <v>3.2233111435437225</v>
      </c>
      <c r="G846" s="9"/>
      <c r="H846" s="15">
        <f t="shared" si="103"/>
        <v>0.82699999999999996</v>
      </c>
      <c r="I846" s="6">
        <f>VLOOKUP(H846,AProperties!$AO$8:$AW$1007,VLOOKUP(Span,Data!$N$4:$Y$11,Data!$Y$1,FALSE),FALSE)^(2/3)</f>
        <v>0.43860026960879767</v>
      </c>
      <c r="J846" s="15">
        <f>$I846*(Slope^0.5)/VLOOKUP($H846,AProperties!$AY$8:$BG$1007,VLOOKUP(Span,Data!$N$4:$Y$11,Data!$Y$1,FALSE),FALSE)</f>
        <v>1.6280022811744583</v>
      </c>
      <c r="K846" s="15">
        <f>$J846*VLOOKUP($H846,AProperties!$A$8:$I$1007,VLOOKUP(Span,Data!$N$4:$Y$11,Data!$Y$1,FALSE),FALSE)</f>
        <v>1.4448212120338839</v>
      </c>
      <c r="L846" s="15">
        <f t="shared" si="107"/>
        <v>1.6280022811744583</v>
      </c>
      <c r="M846" s="15">
        <f t="shared" si="108"/>
        <v>0.82699999999999996</v>
      </c>
      <c r="O846" s="28">
        <f t="shared" si="104"/>
        <v>0.82699999999999996</v>
      </c>
      <c r="P846" s="19">
        <f>AA846*VLOOKUP($O846,AProperties!$A$8:$I$1007,VLOOKUP(Span,Data!$N$4:$Y$11,Data!$Y$1,FALSE),FALSE)</f>
        <v>0.58984578983875957</v>
      </c>
      <c r="Q846" s="19">
        <f>AB846*VLOOKUP($O846,AProperties!$A$8:$I$1007,VLOOKUP(Span,Data!$N$4:$Y$11,Data!$Y$1,FALSE),FALSE)</f>
        <v>0.83416791569864424</v>
      </c>
      <c r="R846" s="19">
        <f>AC846*VLOOKUP($O846,AProperties!$A$8:$I$1007,VLOOKUP(Span,Data!$N$4:$Y$11,Data!$Y$1,FALSE),FALSE)</f>
        <v>1.1796915796775191</v>
      </c>
      <c r="S846" s="19">
        <f>AD846*VLOOKUP($O846,AProperties!$A$8:$I$1007,VLOOKUP(Span,Data!$N$4:$Y$11,Data!$Y$1,FALSE),FALSE)</f>
        <v>1.4448212120338839</v>
      </c>
      <c r="T846" s="19">
        <f>AE846*VLOOKUP($O846,AProperties!$A$8:$I$1007,VLOOKUP(Span,Data!$N$4:$Y$11,Data!$Y$1,FALSE),FALSE)</f>
        <v>1.6683358313972885</v>
      </c>
      <c r="U846" s="19">
        <f>AF846*VLOOKUP($O846,AProperties!$A$8:$I$1007,VLOOKUP(Span,Data!$N$4:$Y$11,Data!$Y$1,FALSE),FALSE)</f>
        <v>1.8652561641514824</v>
      </c>
      <c r="V846" s="19">
        <f>AG846*VLOOKUP($O846,AProperties!$A$8:$I$1007,VLOOKUP(Span,Data!$N$4:$Y$11,Data!$Y$1,FALSE),FALSE)</f>
        <v>2.0432857532626518</v>
      </c>
      <c r="W846" s="19">
        <f>AH846*VLOOKUP($O846,AProperties!$A$8:$I$1007,VLOOKUP(Span,Data!$N$4:$Y$11,Data!$Y$1,FALSE),FALSE)</f>
        <v>2.2070008566077051</v>
      </c>
      <c r="X846" s="19">
        <f>AI846*VLOOKUP($O846,AProperties!$A$8:$I$1007,VLOOKUP(Span,Data!$N$4:$Y$11,Data!$Y$1,FALSE),FALSE)</f>
        <v>2.3593831593550383</v>
      </c>
      <c r="Y846" s="19">
        <f>AJ846*VLOOKUP($O846,AProperties!$A$8:$I$1007,VLOOKUP(Span,Data!$N$4:$Y$11,Data!$Y$1,FALSE),FALSE)</f>
        <v>2.5025037470959322</v>
      </c>
      <c r="Z846" s="19">
        <f>AK846*VLOOKUP($O846,AProperties!$A$8:$I$1007,VLOOKUP(Span,Data!$N$4:$Y$11,Data!$Y$1,FALSE),FALSE)</f>
        <v>2.6378705646430429</v>
      </c>
      <c r="AA846" s="19">
        <f>$I846*AA$19^0.5/VLOOKUP($O846,AProperties!$AY$8:$BG$1007,VLOOKUP(Span,Data!$N$4:$Y$11,Data!$Y$1,FALSE),FALSE)</f>
        <v>0.66462914816074181</v>
      </c>
      <c r="AB846" s="19">
        <f>$I846*AB$19^0.5/VLOOKUP($O846,AProperties!$AY$8:$BG$1007,VLOOKUP(Span,Data!$N$4:$Y$11,Data!$Y$1,FALSE),FALSE)</f>
        <v>0.93992755527739835</v>
      </c>
      <c r="AC846" s="19">
        <f>$I846*AC$19^0.5/VLOOKUP($O846,AProperties!$AY$8:$BG$1007,VLOOKUP(Span,Data!$N$4:$Y$11,Data!$Y$1,FALSE),FALSE)</f>
        <v>1.3292582963214836</v>
      </c>
      <c r="AD846" s="19">
        <f>$I846*AD$19^0.5/VLOOKUP($O846,AProperties!$AY$8:$BG$1007,VLOOKUP(Span,Data!$N$4:$Y$11,Data!$Y$1,FALSE),FALSE)</f>
        <v>1.6280022811744583</v>
      </c>
      <c r="AE846" s="19">
        <f>$I846*AE$19^0.5/VLOOKUP($O846,AProperties!$AY$8:$BG$1007,VLOOKUP(Span,Data!$N$4:$Y$11,Data!$Y$1,FALSE),FALSE)</f>
        <v>1.8798551105547967</v>
      </c>
      <c r="AF846" s="19">
        <f>$I846*AF$19^0.5/VLOOKUP($O846,AProperties!$AY$8:$BG$1007,VLOOKUP(Span,Data!$N$4:$Y$11,Data!$Y$1,FALSE),FALSE)</f>
        <v>2.101741907525454</v>
      </c>
      <c r="AG846" s="19">
        <f>$I846*AG$19^0.5/VLOOKUP($O846,AProperties!$AY$8:$BG$1007,VLOOKUP(Span,Data!$N$4:$Y$11,Data!$Y$1,FALSE),FALSE)</f>
        <v>2.3023429056112561</v>
      </c>
      <c r="AH846" s="19">
        <f>$I846*AH$19^0.5/VLOOKUP($O846,AProperties!$AY$8:$BG$1007,VLOOKUP(Span,Data!$N$4:$Y$11,Data!$Y$1,FALSE),FALSE)</f>
        <v>2.4868145616809123</v>
      </c>
      <c r="AI846" s="19">
        <f>$I846*AI$19^0.5/VLOOKUP($O846,AProperties!$AY$8:$BG$1007,VLOOKUP(Span,Data!$N$4:$Y$11,Data!$Y$1,FALSE),FALSE)</f>
        <v>2.6585165926429672</v>
      </c>
      <c r="AJ846" s="19">
        <f>$I846*AJ$19^0.5/VLOOKUP($O846,AProperties!$AY$8:$BG$1007,VLOOKUP(Span,Data!$N$4:$Y$11,Data!$Y$1,FALSE),FALSE)</f>
        <v>2.8197826658321947</v>
      </c>
      <c r="AK846" s="19">
        <f>$I846*AK$19^0.5/VLOOKUP($O846,AProperties!$AY$8:$BG$1007,VLOOKUP(Span,Data!$N$4:$Y$11,Data!$Y$1,FALSE),FALSE)</f>
        <v>2.9723119102303968</v>
      </c>
      <c r="AL846" s="47">
        <f t="shared" si="105"/>
        <v>0.82699999999999996</v>
      </c>
    </row>
    <row r="847" spans="1:38" x14ac:dyDescent="0.25">
      <c r="A847" s="15">
        <v>0.82799999999999996</v>
      </c>
      <c r="B847" s="116">
        <f>VLOOKUP($A847,APropertiesDimless!$A$7:$I$1007,VLOOKUP(Span,Data!$N$4:$Y$11,Data!$Y$1,FALSE),FALSE)</f>
        <v>1.2699148023976257</v>
      </c>
      <c r="C847" s="6">
        <f t="shared" si="101"/>
        <v>1.4629574011988127</v>
      </c>
      <c r="D847" s="116">
        <f>VLOOKUP($A847,AProperties!$AE$8:$AM$1007,VLOOKUP(Span,Data!$N$4:$Y$11,Data!$Y$1,FALSE),FALSE)</f>
        <v>0.91569175177272</v>
      </c>
      <c r="E847" s="116">
        <f t="shared" si="102"/>
        <v>2.2535708080474617</v>
      </c>
      <c r="F847" s="6">
        <f t="shared" si="106"/>
        <v>3.2313391275469807</v>
      </c>
      <c r="G847" s="9"/>
      <c r="H847" s="15">
        <f t="shared" si="103"/>
        <v>0.82799999999999996</v>
      </c>
      <c r="I847" s="6">
        <f>VLOOKUP(H847,AProperties!$AO$8:$AW$1007,VLOOKUP(Span,Data!$N$4:$Y$11,Data!$Y$1,FALSE),FALSE)^(2/3)</f>
        <v>0.43856432933398354</v>
      </c>
      <c r="J847" s="15">
        <f>$I847*(Slope^0.5)/VLOOKUP($H847,AProperties!$AY$8:$BG$1007,VLOOKUP(Span,Data!$N$4:$Y$11,Data!$Y$1,FALSE),FALSE)</f>
        <v>1.6282860476243446</v>
      </c>
      <c r="K847" s="15">
        <f>$J847*VLOOKUP($H847,AProperties!$A$8:$I$1007,VLOOKUP(Span,Data!$N$4:$Y$11,Data!$Y$1,FALSE),FALSE)</f>
        <v>1.4462133647589059</v>
      </c>
      <c r="L847" s="15">
        <f t="shared" si="107"/>
        <v>1.6282860476243446</v>
      </c>
      <c r="M847" s="15">
        <f t="shared" si="108"/>
        <v>0.82799999999999996</v>
      </c>
      <c r="O847" s="28">
        <f t="shared" si="104"/>
        <v>0.82799999999999996</v>
      </c>
      <c r="P847" s="19">
        <f>AA847*VLOOKUP($O847,AProperties!$A$8:$I$1007,VLOOKUP(Span,Data!$N$4:$Y$11,Data!$Y$1,FALSE),FALSE)</f>
        <v>0.59041413380881447</v>
      </c>
      <c r="Q847" s="19">
        <f>AB847*VLOOKUP($O847,AProperties!$A$8:$I$1007,VLOOKUP(Span,Data!$N$4:$Y$11,Data!$Y$1,FALSE),FALSE)</f>
        <v>0.83497167544918893</v>
      </c>
      <c r="R847" s="19">
        <f>AC847*VLOOKUP($O847,AProperties!$A$8:$I$1007,VLOOKUP(Span,Data!$N$4:$Y$11,Data!$Y$1,FALSE),FALSE)</f>
        <v>1.1808282676176289</v>
      </c>
      <c r="S847" s="19">
        <f>AD847*VLOOKUP($O847,AProperties!$A$8:$I$1007,VLOOKUP(Span,Data!$N$4:$Y$11,Data!$Y$1,FALSE),FALSE)</f>
        <v>1.4462133647589059</v>
      </c>
      <c r="T847" s="19">
        <f>AE847*VLOOKUP($O847,AProperties!$A$8:$I$1007,VLOOKUP(Span,Data!$N$4:$Y$11,Data!$Y$1,FALSE),FALSE)</f>
        <v>1.6699433508983779</v>
      </c>
      <c r="U847" s="19">
        <f>AF847*VLOOKUP($O847,AProperties!$A$8:$I$1007,VLOOKUP(Span,Data!$N$4:$Y$11,Data!$Y$1,FALSE),FALSE)</f>
        <v>1.8670534255912783</v>
      </c>
      <c r="V847" s="19">
        <f>AG847*VLOOKUP($O847,AProperties!$A$8:$I$1007,VLOOKUP(Span,Data!$N$4:$Y$11,Data!$Y$1,FALSE),FALSE)</f>
        <v>2.0452545545272729</v>
      </c>
      <c r="W847" s="19">
        <f>AH847*VLOOKUP($O847,AProperties!$A$8:$I$1007,VLOOKUP(Span,Data!$N$4:$Y$11,Data!$Y$1,FALSE),FALSE)</f>
        <v>2.2091274050214893</v>
      </c>
      <c r="X847" s="19">
        <f>AI847*VLOOKUP($O847,AProperties!$A$8:$I$1007,VLOOKUP(Span,Data!$N$4:$Y$11,Data!$Y$1,FALSE),FALSE)</f>
        <v>2.3616565352352579</v>
      </c>
      <c r="Y847" s="19">
        <f>AJ847*VLOOKUP($O847,AProperties!$A$8:$I$1007,VLOOKUP(Span,Data!$N$4:$Y$11,Data!$Y$1,FALSE),FALSE)</f>
        <v>2.5049150263475659</v>
      </c>
      <c r="Z847" s="19">
        <f>AK847*VLOOKUP($O847,AProperties!$A$8:$I$1007,VLOOKUP(Span,Data!$N$4:$Y$11,Data!$Y$1,FALSE),FALSE)</f>
        <v>2.640412276146332</v>
      </c>
      <c r="AA847" s="19">
        <f>$I847*AA$19^0.5/VLOOKUP($O847,AProperties!$AY$8:$BG$1007,VLOOKUP(Span,Data!$N$4:$Y$11,Data!$Y$1,FALSE),FALSE)</f>
        <v>0.66474499532879894</v>
      </c>
      <c r="AB847" s="19">
        <f>$I847*AB$19^0.5/VLOOKUP($O847,AProperties!$AY$8:$BG$1007,VLOOKUP(Span,Data!$N$4:$Y$11,Data!$Y$1,FALSE),FALSE)</f>
        <v>0.94009138791362734</v>
      </c>
      <c r="AC847" s="19">
        <f>$I847*AC$19^0.5/VLOOKUP($O847,AProperties!$AY$8:$BG$1007,VLOOKUP(Span,Data!$N$4:$Y$11,Data!$Y$1,FALSE),FALSE)</f>
        <v>1.3294899906575979</v>
      </c>
      <c r="AD847" s="19">
        <f>$I847*AD$19^0.5/VLOOKUP($O847,AProperties!$AY$8:$BG$1007,VLOOKUP(Span,Data!$N$4:$Y$11,Data!$Y$1,FALSE),FALSE)</f>
        <v>1.6282860476243446</v>
      </c>
      <c r="AE847" s="19">
        <f>$I847*AE$19^0.5/VLOOKUP($O847,AProperties!$AY$8:$BG$1007,VLOOKUP(Span,Data!$N$4:$Y$11,Data!$Y$1,FALSE),FALSE)</f>
        <v>1.8801827758272547</v>
      </c>
      <c r="AF847" s="19">
        <f>$I847*AF$19^0.5/VLOOKUP($O847,AProperties!$AY$8:$BG$1007,VLOOKUP(Span,Data!$N$4:$Y$11,Data!$Y$1,FALSE),FALSE)</f>
        <v>2.1021082484369944</v>
      </c>
      <c r="AG847" s="19">
        <f>$I847*AG$19^0.5/VLOOKUP($O847,AProperties!$AY$8:$BG$1007,VLOOKUP(Span,Data!$N$4:$Y$11,Data!$Y$1,FALSE),FALSE)</f>
        <v>2.302744211973232</v>
      </c>
      <c r="AH847" s="19">
        <f>$I847*AH$19^0.5/VLOOKUP($O847,AProperties!$AY$8:$BG$1007,VLOOKUP(Span,Data!$N$4:$Y$11,Data!$Y$1,FALSE),FALSE)</f>
        <v>2.4872480220930098</v>
      </c>
      <c r="AI847" s="19">
        <f>$I847*AI$19^0.5/VLOOKUP($O847,AProperties!$AY$8:$BG$1007,VLOOKUP(Span,Data!$N$4:$Y$11,Data!$Y$1,FALSE),FALSE)</f>
        <v>2.6589799813151958</v>
      </c>
      <c r="AJ847" s="19">
        <f>$I847*AJ$19^0.5/VLOOKUP($O847,AProperties!$AY$8:$BG$1007,VLOOKUP(Span,Data!$N$4:$Y$11,Data!$Y$1,FALSE),FALSE)</f>
        <v>2.8202741637408812</v>
      </c>
      <c r="AK847" s="19">
        <f>$I847*AK$19^0.5/VLOOKUP($O847,AProperties!$AY$8:$BG$1007,VLOOKUP(Span,Data!$N$4:$Y$11,Data!$Y$1,FALSE),FALSE)</f>
        <v>2.9728299945159491</v>
      </c>
      <c r="AL847" s="47">
        <f t="shared" si="105"/>
        <v>0.82799999999999996</v>
      </c>
    </row>
    <row r="848" spans="1:38" x14ac:dyDescent="0.25">
      <c r="A848" s="15">
        <v>0.82899999999999996</v>
      </c>
      <c r="B848" s="116">
        <f>VLOOKUP($A848,APropertiesDimless!$A$7:$I$1007,VLOOKUP(Span,Data!$N$4:$Y$11,Data!$Y$1,FALSE),FALSE)</f>
        <v>1.2742549097696629</v>
      </c>
      <c r="C848" s="6">
        <f t="shared" si="101"/>
        <v>1.4661274548848313</v>
      </c>
      <c r="D848" s="116">
        <f>VLOOKUP($A848,AProperties!$AE$8:$AM$1007,VLOOKUP(Span,Data!$N$4:$Y$11,Data!$Y$1,FALSE),FALSE)</f>
        <v>0.9164118724813225</v>
      </c>
      <c r="E848" s="116">
        <f t="shared" si="102"/>
        <v>2.2620576795226577</v>
      </c>
      <c r="F848" s="6">
        <f t="shared" si="106"/>
        <v>3.2394017261884747</v>
      </c>
      <c r="G848" s="9"/>
      <c r="H848" s="15">
        <f t="shared" si="103"/>
        <v>0.82899999999999996</v>
      </c>
      <c r="I848" s="6">
        <f>VLOOKUP(H848,AProperties!$AO$8:$AW$1007,VLOOKUP(Span,Data!$N$4:$Y$11,Data!$Y$1,FALSE),FALSE)^(2/3)</f>
        <v>0.43852715347167964</v>
      </c>
      <c r="J848" s="15">
        <f>$I848*(Slope^0.5)/VLOOKUP($H848,AProperties!$AY$8:$BG$1007,VLOOKUP(Span,Data!$N$4:$Y$11,Data!$Y$1,FALSE),FALSE)</f>
        <v>1.6285657545164518</v>
      </c>
      <c r="K848" s="15">
        <f>$J848*VLOOKUP($H848,AProperties!$A$8:$I$1007,VLOOKUP(Span,Data!$N$4:$Y$11,Data!$Y$1,FALSE),FALSE)</f>
        <v>1.4475993254930508</v>
      </c>
      <c r="L848" s="15">
        <f t="shared" si="107"/>
        <v>1.6285657545164518</v>
      </c>
      <c r="M848" s="15">
        <f t="shared" si="108"/>
        <v>0.82899999999999996</v>
      </c>
      <c r="O848" s="28">
        <f t="shared" si="104"/>
        <v>0.82899999999999996</v>
      </c>
      <c r="P848" s="19">
        <f>AA848*VLOOKUP($O848,AProperties!$A$8:$I$1007,VLOOKUP(Span,Data!$N$4:$Y$11,Data!$Y$1,FALSE),FALSE)</f>
        <v>0.59097994990917924</v>
      </c>
      <c r="Q848" s="19">
        <f>AB848*VLOOKUP($O848,AProperties!$A$8:$I$1007,VLOOKUP(Span,Data!$N$4:$Y$11,Data!$Y$1,FALSE),FALSE)</f>
        <v>0.83577186025213368</v>
      </c>
      <c r="R848" s="19">
        <f>AC848*VLOOKUP($O848,AProperties!$A$8:$I$1007,VLOOKUP(Span,Data!$N$4:$Y$11,Data!$Y$1,FALSE),FALSE)</f>
        <v>1.1819598998183585</v>
      </c>
      <c r="S848" s="19">
        <f>AD848*VLOOKUP($O848,AProperties!$A$8:$I$1007,VLOOKUP(Span,Data!$N$4:$Y$11,Data!$Y$1,FALSE),FALSE)</f>
        <v>1.4475993254930508</v>
      </c>
      <c r="T848" s="19">
        <f>AE848*VLOOKUP($O848,AProperties!$A$8:$I$1007,VLOOKUP(Span,Data!$N$4:$Y$11,Data!$Y$1,FALSE),FALSE)</f>
        <v>1.6715437205042674</v>
      </c>
      <c r="U848" s="19">
        <f>AF848*VLOOKUP($O848,AProperties!$A$8:$I$1007,VLOOKUP(Span,Data!$N$4:$Y$11,Data!$Y$1,FALSE),FALSE)</f>
        <v>1.8688426932052253</v>
      </c>
      <c r="V848" s="19">
        <f>AG848*VLOOKUP($O848,AProperties!$A$8:$I$1007,VLOOKUP(Span,Data!$N$4:$Y$11,Data!$Y$1,FALSE),FALSE)</f>
        <v>2.047214598994417</v>
      </c>
      <c r="W848" s="19">
        <f>AH848*VLOOKUP($O848,AProperties!$A$8:$I$1007,VLOOKUP(Span,Data!$N$4:$Y$11,Data!$Y$1,FALSE),FALSE)</f>
        <v>2.2112444950129748</v>
      </c>
      <c r="X848" s="19">
        <f>AI848*VLOOKUP($O848,AProperties!$A$8:$I$1007,VLOOKUP(Span,Data!$N$4:$Y$11,Data!$Y$1,FALSE),FALSE)</f>
        <v>2.3639197996367169</v>
      </c>
      <c r="Y848" s="19">
        <f>AJ848*VLOOKUP($O848,AProperties!$A$8:$I$1007,VLOOKUP(Span,Data!$N$4:$Y$11,Data!$Y$1,FALSE),FALSE)</f>
        <v>2.5073155807564009</v>
      </c>
      <c r="Z848" s="19">
        <f>AK848*VLOOKUP($O848,AProperties!$A$8:$I$1007,VLOOKUP(Span,Data!$N$4:$Y$11,Data!$Y$1,FALSE),FALSE)</f>
        <v>2.6429426826726909</v>
      </c>
      <c r="AA848" s="19">
        <f>$I848*AA$19^0.5/VLOOKUP($O848,AProperties!$AY$8:$BG$1007,VLOOKUP(Span,Data!$N$4:$Y$11,Data!$Y$1,FALSE),FALSE)</f>
        <v>0.66485918518933274</v>
      </c>
      <c r="AB848" s="19">
        <f>$I848*AB$19^0.5/VLOOKUP($O848,AProperties!$AY$8:$BG$1007,VLOOKUP(Span,Data!$N$4:$Y$11,Data!$Y$1,FALSE),FALSE)</f>
        <v>0.94025287676307956</v>
      </c>
      <c r="AC848" s="19">
        <f>$I848*AC$19^0.5/VLOOKUP($O848,AProperties!$AY$8:$BG$1007,VLOOKUP(Span,Data!$N$4:$Y$11,Data!$Y$1,FALSE),FALSE)</f>
        <v>1.3297183703786655</v>
      </c>
      <c r="AD848" s="19">
        <f>$I848*AD$19^0.5/VLOOKUP($O848,AProperties!$AY$8:$BG$1007,VLOOKUP(Span,Data!$N$4:$Y$11,Data!$Y$1,FALSE),FALSE)</f>
        <v>1.6285657545164518</v>
      </c>
      <c r="AE848" s="19">
        <f>$I848*AE$19^0.5/VLOOKUP($O848,AProperties!$AY$8:$BG$1007,VLOOKUP(Span,Data!$N$4:$Y$11,Data!$Y$1,FALSE),FALSE)</f>
        <v>1.8805057535261591</v>
      </c>
      <c r="AF848" s="19">
        <f>$I848*AF$19^0.5/VLOOKUP($O848,AProperties!$AY$8:$BG$1007,VLOOKUP(Span,Data!$N$4:$Y$11,Data!$Y$1,FALSE),FALSE)</f>
        <v>2.1024693484819781</v>
      </c>
      <c r="AG848" s="19">
        <f>$I848*AG$19^0.5/VLOOKUP($O848,AProperties!$AY$8:$BG$1007,VLOOKUP(Span,Data!$N$4:$Y$11,Data!$Y$1,FALSE),FALSE)</f>
        <v>2.3031397772535387</v>
      </c>
      <c r="AH848" s="19">
        <f>$I848*AH$19^0.5/VLOOKUP($O848,AProperties!$AY$8:$BG$1007,VLOOKUP(Span,Data!$N$4:$Y$11,Data!$Y$1,FALSE),FALSE)</f>
        <v>2.4876752814281708</v>
      </c>
      <c r="AI848" s="19">
        <f>$I848*AI$19^0.5/VLOOKUP($O848,AProperties!$AY$8:$BG$1007,VLOOKUP(Span,Data!$N$4:$Y$11,Data!$Y$1,FALSE),FALSE)</f>
        <v>2.6594367407573309</v>
      </c>
      <c r="AJ848" s="19">
        <f>$I848*AJ$19^0.5/VLOOKUP($O848,AProperties!$AY$8:$BG$1007,VLOOKUP(Span,Data!$N$4:$Y$11,Data!$Y$1,FALSE),FALSE)</f>
        <v>2.8207586302892387</v>
      </c>
      <c r="AK848" s="19">
        <f>$I848*AK$19^0.5/VLOOKUP($O848,AProperties!$AY$8:$BG$1007,VLOOKUP(Span,Data!$N$4:$Y$11,Data!$Y$1,FALSE),FALSE)</f>
        <v>2.9733406670969384</v>
      </c>
      <c r="AL848" s="47">
        <f t="shared" si="105"/>
        <v>0.82899999999999996</v>
      </c>
    </row>
    <row r="849" spans="1:38" x14ac:dyDescent="0.25">
      <c r="A849" s="15">
        <v>0.83</v>
      </c>
      <c r="B849" s="116">
        <f>VLOOKUP($A849,APropertiesDimless!$A$7:$I$1007,VLOOKUP(Span,Data!$N$4:$Y$11,Data!$Y$1,FALSE),FALSE)</f>
        <v>1.2786284976936915</v>
      </c>
      <c r="C849" s="6">
        <f t="shared" si="101"/>
        <v>1.4693142488468456</v>
      </c>
      <c r="D849" s="116">
        <f>VLOOKUP($A849,AProperties!$AE$8:$AM$1007,VLOOKUP(Span,Data!$N$4:$Y$11,Data!$Y$1,FALSE),FALSE)</f>
        <v>0.91713009866557305</v>
      </c>
      <c r="E849" s="116">
        <f t="shared" si="102"/>
        <v>2.270602769491477</v>
      </c>
      <c r="F849" s="6">
        <f t="shared" si="106"/>
        <v>3.247499409412657</v>
      </c>
      <c r="G849" s="9"/>
      <c r="H849" s="15">
        <f t="shared" si="103"/>
        <v>0.83</v>
      </c>
      <c r="I849" s="6">
        <f>VLOOKUP(H849,AProperties!$AO$8:$AW$1007,VLOOKUP(Span,Data!$N$4:$Y$11,Data!$Y$1,FALSE),FALSE)^(2/3)</f>
        <v>0.43848873673393701</v>
      </c>
      <c r="J849" s="15">
        <f>$I849*(Slope^0.5)/VLOOKUP($H849,AProperties!$AY$8:$BG$1007,VLOOKUP(Span,Data!$N$4:$Y$11,Data!$Y$1,FALSE),FALSE)</f>
        <v>1.6288413855696242</v>
      </c>
      <c r="K849" s="15">
        <f>$J849*VLOOKUP($H849,AProperties!$A$8:$I$1007,VLOOKUP(Span,Data!$N$4:$Y$11,Data!$Y$1,FALSE),FALSE)</f>
        <v>1.4489790580219388</v>
      </c>
      <c r="L849" s="15">
        <f t="shared" si="107"/>
        <v>1.6288413855696242</v>
      </c>
      <c r="M849" s="15">
        <f t="shared" si="108"/>
        <v>0.83</v>
      </c>
      <c r="O849" s="28">
        <f t="shared" si="104"/>
        <v>0.83</v>
      </c>
      <c r="P849" s="19">
        <f>AA849*VLOOKUP($O849,AProperties!$A$8:$I$1007,VLOOKUP(Span,Data!$N$4:$Y$11,Data!$Y$1,FALSE),FALSE)</f>
        <v>0.591543223355395</v>
      </c>
      <c r="Q849" s="19">
        <f>AB849*VLOOKUP($O849,AProperties!$A$8:$I$1007,VLOOKUP(Span,Data!$N$4:$Y$11,Data!$Y$1,FALSE),FALSE)</f>
        <v>0.83656844919909668</v>
      </c>
      <c r="R849" s="19">
        <f>AC849*VLOOKUP($O849,AProperties!$A$8:$I$1007,VLOOKUP(Span,Data!$N$4:$Y$11,Data!$Y$1,FALSE),FALSE)</f>
        <v>1.18308644671079</v>
      </c>
      <c r="S849" s="19">
        <f>AD849*VLOOKUP($O849,AProperties!$A$8:$I$1007,VLOOKUP(Span,Data!$N$4:$Y$11,Data!$Y$1,FALSE),FALSE)</f>
        <v>1.4489790580219388</v>
      </c>
      <c r="T849" s="19">
        <f>AE849*VLOOKUP($O849,AProperties!$A$8:$I$1007,VLOOKUP(Span,Data!$N$4:$Y$11,Data!$Y$1,FALSE),FALSE)</f>
        <v>1.6731368983981934</v>
      </c>
      <c r="U849" s="19">
        <f>AF849*VLOOKUP($O849,AProperties!$A$8:$I$1007,VLOOKUP(Span,Data!$N$4:$Y$11,Data!$Y$1,FALSE),FALSE)</f>
        <v>1.8706239202407593</v>
      </c>
      <c r="V849" s="19">
        <f>AG849*VLOOKUP($O849,AProperties!$A$8:$I$1007,VLOOKUP(Span,Data!$N$4:$Y$11,Data!$Y$1,FALSE),FALSE)</f>
        <v>2.0491658354492177</v>
      </c>
      <c r="W849" s="19">
        <f>AH849*VLOOKUP($O849,AProperties!$A$8:$I$1007,VLOOKUP(Span,Data!$N$4:$Y$11,Data!$Y$1,FALSE),FALSE)</f>
        <v>2.2133520712637811</v>
      </c>
      <c r="X849" s="19">
        <f>AI849*VLOOKUP($O849,AProperties!$A$8:$I$1007,VLOOKUP(Span,Data!$N$4:$Y$11,Data!$Y$1,FALSE),FALSE)</f>
        <v>2.36617289342158</v>
      </c>
      <c r="Y849" s="19">
        <f>AJ849*VLOOKUP($O849,AProperties!$A$8:$I$1007,VLOOKUP(Span,Data!$N$4:$Y$11,Data!$Y$1,FALSE),FALSE)</f>
        <v>2.5097053475972899</v>
      </c>
      <c r="Z849" s="19">
        <f>AK849*VLOOKUP($O849,AProperties!$A$8:$I$1007,VLOOKUP(Span,Data!$N$4:$Y$11,Data!$Y$1,FALSE),FALSE)</f>
        <v>2.6454617181040088</v>
      </c>
      <c r="AA849" s="19">
        <f>$I849*AA$19^0.5/VLOOKUP($O849,AProperties!$AY$8:$BG$1007,VLOOKUP(Span,Data!$N$4:$Y$11,Data!$Y$1,FALSE),FALSE)</f>
        <v>0.66497171109558895</v>
      </c>
      <c r="AB849" s="19">
        <f>$I849*AB$19^0.5/VLOOKUP($O849,AProperties!$AY$8:$BG$1007,VLOOKUP(Span,Data!$N$4:$Y$11,Data!$Y$1,FALSE),FALSE)</f>
        <v>0.94041201242582551</v>
      </c>
      <c r="AC849" s="19">
        <f>$I849*AC$19^0.5/VLOOKUP($O849,AProperties!$AY$8:$BG$1007,VLOOKUP(Span,Data!$N$4:$Y$11,Data!$Y$1,FALSE),FALSE)</f>
        <v>1.3299434221911779</v>
      </c>
      <c r="AD849" s="19">
        <f>$I849*AD$19^0.5/VLOOKUP($O849,AProperties!$AY$8:$BG$1007,VLOOKUP(Span,Data!$N$4:$Y$11,Data!$Y$1,FALSE),FALSE)</f>
        <v>1.6288413855696242</v>
      </c>
      <c r="AE849" s="19">
        <f>$I849*AE$19^0.5/VLOOKUP($O849,AProperties!$AY$8:$BG$1007,VLOOKUP(Span,Data!$N$4:$Y$11,Data!$Y$1,FALSE),FALSE)</f>
        <v>1.880824024851651</v>
      </c>
      <c r="AF849" s="19">
        <f>$I849*AF$19^0.5/VLOOKUP($O849,AProperties!$AY$8:$BG$1007,VLOOKUP(Span,Data!$N$4:$Y$11,Data!$Y$1,FALSE),FALSE)</f>
        <v>2.1028251866415224</v>
      </c>
      <c r="AG849" s="19">
        <f>$I849*AG$19^0.5/VLOOKUP($O849,AProperties!$AY$8:$BG$1007,VLOOKUP(Span,Data!$N$4:$Y$11,Data!$Y$1,FALSE),FALSE)</f>
        <v>2.3035295784271463</v>
      </c>
      <c r="AH849" s="19">
        <f>$I849*AH$19^0.5/VLOOKUP($O849,AProperties!$AY$8:$BG$1007,VLOOKUP(Span,Data!$N$4:$Y$11,Data!$Y$1,FALSE),FALSE)</f>
        <v>2.4880963148165178</v>
      </c>
      <c r="AI849" s="19">
        <f>$I849*AI$19^0.5/VLOOKUP($O849,AProperties!$AY$8:$BG$1007,VLOOKUP(Span,Data!$N$4:$Y$11,Data!$Y$1,FALSE),FALSE)</f>
        <v>2.6598868443823558</v>
      </c>
      <c r="AJ849" s="19">
        <f>$I849*AJ$19^0.5/VLOOKUP($O849,AProperties!$AY$8:$BG$1007,VLOOKUP(Span,Data!$N$4:$Y$11,Data!$Y$1,FALSE),FALSE)</f>
        <v>2.8212360372774765</v>
      </c>
      <c r="AK849" s="19">
        <f>$I849*AK$19^0.5/VLOOKUP($O849,AProperties!$AY$8:$BG$1007,VLOOKUP(Span,Data!$N$4:$Y$11,Data!$Y$1,FALSE),FALSE)</f>
        <v>2.9738438982481759</v>
      </c>
      <c r="AL849" s="47">
        <f t="shared" si="105"/>
        <v>0.83</v>
      </c>
    </row>
    <row r="850" spans="1:38" x14ac:dyDescent="0.25">
      <c r="A850" s="15">
        <v>0.83099999999999996</v>
      </c>
      <c r="B850" s="116">
        <f>VLOOKUP($A850,APropertiesDimless!$A$7:$I$1007,VLOOKUP(Span,Data!$N$4:$Y$11,Data!$Y$1,FALSE),FALSE)</f>
        <v>1.2830360645406436</v>
      </c>
      <c r="C850" s="6">
        <f t="shared" si="101"/>
        <v>1.4725180322703217</v>
      </c>
      <c r="D850" s="116">
        <f>VLOOKUP($A850,AProperties!$AE$8:$AM$1007,VLOOKUP(Span,Data!$N$4:$Y$11,Data!$Y$1,FALSE),FALSE)</f>
        <v>0.91784642286856843</v>
      </c>
      <c r="E850" s="116">
        <f t="shared" si="102"/>
        <v>2.2792068629353537</v>
      </c>
      <c r="F850" s="6">
        <f t="shared" si="106"/>
        <v>3.2556326565212079</v>
      </c>
      <c r="G850" s="9"/>
      <c r="H850" s="15">
        <f t="shared" si="103"/>
        <v>0.83099999999999996</v>
      </c>
      <c r="I850" s="6">
        <f>VLOOKUP(H850,AProperties!$AO$8:$AW$1007,VLOOKUP(Span,Data!$N$4:$Y$11,Data!$Y$1,FALSE),FALSE)^(2/3)</f>
        <v>0.43844907375327458</v>
      </c>
      <c r="J850" s="15">
        <f>$I850*(Slope^0.5)/VLOOKUP($H850,AProperties!$AY$8:$BG$1007,VLOOKUP(Span,Data!$N$4:$Y$11,Data!$Y$1,FALSE),FALSE)</f>
        <v>1.6291129242761222</v>
      </c>
      <c r="K850" s="15">
        <f>$J850*VLOOKUP($H850,AProperties!$A$8:$I$1007,VLOOKUP(Span,Data!$N$4:$Y$11,Data!$Y$1,FALSE),FALSE)</f>
        <v>1.4503525258282508</v>
      </c>
      <c r="L850" s="15">
        <f t="shared" si="107"/>
        <v>1.6291129242761222</v>
      </c>
      <c r="M850" s="15">
        <f t="shared" si="108"/>
        <v>0.83099999999999996</v>
      </c>
      <c r="O850" s="28">
        <f t="shared" si="104"/>
        <v>0.83099999999999996</v>
      </c>
      <c r="P850" s="19">
        <f>AA850*VLOOKUP($O850,AProperties!$A$8:$I$1007,VLOOKUP(Span,Data!$N$4:$Y$11,Data!$Y$1,FALSE),FALSE)</f>
        <v>0.59210393923932914</v>
      </c>
      <c r="Q850" s="19">
        <f>AB850*VLOOKUP($O850,AProperties!$A$8:$I$1007,VLOOKUP(Span,Data!$N$4:$Y$11,Data!$Y$1,FALSE),FALSE)</f>
        <v>0.83736142120679424</v>
      </c>
      <c r="R850" s="19">
        <f>AC850*VLOOKUP($O850,AProperties!$A$8:$I$1007,VLOOKUP(Span,Data!$N$4:$Y$11,Data!$Y$1,FALSE),FALSE)</f>
        <v>1.1842078784786583</v>
      </c>
      <c r="S850" s="19">
        <f>AD850*VLOOKUP($O850,AProperties!$A$8:$I$1007,VLOOKUP(Span,Data!$N$4:$Y$11,Data!$Y$1,FALSE),FALSE)</f>
        <v>1.4503525258282508</v>
      </c>
      <c r="T850" s="19">
        <f>AE850*VLOOKUP($O850,AProperties!$A$8:$I$1007,VLOOKUP(Span,Data!$N$4:$Y$11,Data!$Y$1,FALSE),FALSE)</f>
        <v>1.6747228424135885</v>
      </c>
      <c r="U850" s="19">
        <f>AF850*VLOOKUP($O850,AProperties!$A$8:$I$1007,VLOOKUP(Span,Data!$N$4:$Y$11,Data!$Y$1,FALSE),FALSE)</f>
        <v>1.8723970595542256</v>
      </c>
      <c r="V850" s="19">
        <f>AG850*VLOOKUP($O850,AProperties!$A$8:$I$1007,VLOOKUP(Span,Data!$N$4:$Y$11,Data!$Y$1,FALSE),FALSE)</f>
        <v>2.051108212248387</v>
      </c>
      <c r="W850" s="19">
        <f>AH850*VLOOKUP($O850,AProperties!$A$8:$I$1007,VLOOKUP(Span,Data!$N$4:$Y$11,Data!$Y$1,FALSE),FALSE)</f>
        <v>2.2154500779927848</v>
      </c>
      <c r="X850" s="19">
        <f>AI850*VLOOKUP($O850,AProperties!$A$8:$I$1007,VLOOKUP(Span,Data!$N$4:$Y$11,Data!$Y$1,FALSE),FALSE)</f>
        <v>2.3684157569573165</v>
      </c>
      <c r="Y850" s="19">
        <f>AJ850*VLOOKUP($O850,AProperties!$A$8:$I$1007,VLOOKUP(Span,Data!$N$4:$Y$11,Data!$Y$1,FALSE),FALSE)</f>
        <v>2.5120842636203822</v>
      </c>
      <c r="Z850" s="19">
        <f>AK850*VLOOKUP($O850,AProperties!$A$8:$I$1007,VLOOKUP(Span,Data!$N$4:$Y$11,Data!$Y$1,FALSE),FALSE)</f>
        <v>2.6479693157690902</v>
      </c>
      <c r="AA850" s="19">
        <f>$I850*AA$19^0.5/VLOOKUP($O850,AProperties!$AY$8:$BG$1007,VLOOKUP(Span,Data!$N$4:$Y$11,Data!$Y$1,FALSE),FALSE)</f>
        <v>0.66508256630831164</v>
      </c>
      <c r="AB850" s="19">
        <f>$I850*AB$19^0.5/VLOOKUP($O850,AProperties!$AY$8:$BG$1007,VLOOKUP(Span,Data!$N$4:$Y$11,Data!$Y$1,FALSE),FALSE)</f>
        <v>0.94056878537111765</v>
      </c>
      <c r="AC850" s="19">
        <f>$I850*AC$19^0.5/VLOOKUP($O850,AProperties!$AY$8:$BG$1007,VLOOKUP(Span,Data!$N$4:$Y$11,Data!$Y$1,FALSE),FALSE)</f>
        <v>1.3301651326166233</v>
      </c>
      <c r="AD850" s="19">
        <f>$I850*AD$19^0.5/VLOOKUP($O850,AProperties!$AY$8:$BG$1007,VLOOKUP(Span,Data!$N$4:$Y$11,Data!$Y$1,FALSE),FALSE)</f>
        <v>1.6291129242761222</v>
      </c>
      <c r="AE850" s="19">
        <f>$I850*AE$19^0.5/VLOOKUP($O850,AProperties!$AY$8:$BG$1007,VLOOKUP(Span,Data!$N$4:$Y$11,Data!$Y$1,FALSE),FALSE)</f>
        <v>1.8811375707422353</v>
      </c>
      <c r="AF850" s="19">
        <f>$I850*AF$19^0.5/VLOOKUP($O850,AProperties!$AY$8:$BG$1007,VLOOKUP(Span,Data!$N$4:$Y$11,Data!$Y$1,FALSE),FALSE)</f>
        <v>2.1031757416042285</v>
      </c>
      <c r="AG850" s="19">
        <f>$I850*AG$19^0.5/VLOOKUP($O850,AProperties!$AY$8:$BG$1007,VLOOKUP(Span,Data!$N$4:$Y$11,Data!$Y$1,FALSE),FALSE)</f>
        <v>2.3039135921485854</v>
      </c>
      <c r="AH850" s="19">
        <f>$I850*AH$19^0.5/VLOOKUP($O850,AProperties!$AY$8:$BG$1007,VLOOKUP(Span,Data!$N$4:$Y$11,Data!$Y$1,FALSE),FALSE)</f>
        <v>2.4885110970420641</v>
      </c>
      <c r="AI850" s="19">
        <f>$I850*AI$19^0.5/VLOOKUP($O850,AProperties!$AY$8:$BG$1007,VLOOKUP(Span,Data!$N$4:$Y$11,Data!$Y$1,FALSE),FALSE)</f>
        <v>2.6603302652332466</v>
      </c>
      <c r="AJ850" s="19">
        <f>$I850*AJ$19^0.5/VLOOKUP($O850,AProperties!$AY$8:$BG$1007,VLOOKUP(Span,Data!$N$4:$Y$11,Data!$Y$1,FALSE),FALSE)</f>
        <v>2.8217063561133524</v>
      </c>
      <c r="AK850" s="19">
        <f>$I850*AK$19^0.5/VLOOKUP($O850,AProperties!$AY$8:$BG$1007,VLOOKUP(Span,Data!$N$4:$Y$11,Data!$Y$1,FALSE),FALSE)</f>
        <v>2.9743396578307926</v>
      </c>
      <c r="AL850" s="47">
        <f t="shared" si="105"/>
        <v>0.83099999999999996</v>
      </c>
    </row>
    <row r="851" spans="1:38" x14ac:dyDescent="0.25">
      <c r="A851" s="15">
        <v>0.83199999999999996</v>
      </c>
      <c r="B851" s="116">
        <f>VLOOKUP($A851,APropertiesDimless!$A$7:$I$1007,VLOOKUP(Span,Data!$N$4:$Y$11,Data!$Y$1,FALSE),FALSE)</f>
        <v>1.2874781190702473</v>
      </c>
      <c r="C851" s="6">
        <f t="shared" si="101"/>
        <v>1.4757390595351236</v>
      </c>
      <c r="D851" s="116">
        <f>VLOOKUP($A851,AProperties!$AE$8:$AM$1007,VLOOKUP(Span,Data!$N$4:$Y$11,Data!$Y$1,FALSE),FALSE)</f>
        <v>0.91856083757384921</v>
      </c>
      <c r="E851" s="116">
        <f t="shared" si="102"/>
        <v>2.2878707613220217</v>
      </c>
      <c r="F851" s="6">
        <f t="shared" si="106"/>
        <v>3.2638019564117182</v>
      </c>
      <c r="G851" s="9"/>
      <c r="H851" s="15">
        <f t="shared" si="103"/>
        <v>0.83199999999999996</v>
      </c>
      <c r="I851" s="6">
        <f>VLOOKUP(H851,AProperties!$AO$8:$AW$1007,VLOOKUP(Span,Data!$N$4:$Y$11,Data!$Y$1,FALSE),FALSE)^(2/3)</f>
        <v>0.438408159081145</v>
      </c>
      <c r="J851" s="15">
        <f>$I851*(Slope^0.5)/VLOOKUP($H851,AProperties!$AY$8:$BG$1007,VLOOKUP(Span,Data!$N$4:$Y$11,Data!$Y$1,FALSE),FALSE)</f>
        <v>1.629380353897361</v>
      </c>
      <c r="K851" s="15">
        <f>$J851*VLOOKUP($H851,AProperties!$A$8:$I$1007,VLOOKUP(Span,Data!$N$4:$Y$11,Data!$Y$1,FALSE),FALSE)</f>
        <v>1.4517196920863131</v>
      </c>
      <c r="L851" s="15">
        <f t="shared" si="107"/>
        <v>1.629380353897361</v>
      </c>
      <c r="M851" s="15">
        <f t="shared" si="108"/>
        <v>0.83199999999999996</v>
      </c>
      <c r="O851" s="28">
        <f t="shared" si="104"/>
        <v>0.83199999999999996</v>
      </c>
      <c r="P851" s="19">
        <f>AA851*VLOOKUP($O851,AProperties!$A$8:$I$1007,VLOOKUP(Span,Data!$N$4:$Y$11,Data!$Y$1,FALSE),FALSE)</f>
        <v>0.59266208252696284</v>
      </c>
      <c r="Q851" s="19">
        <f>AB851*VLOOKUP($O851,AProperties!$A$8:$I$1007,VLOOKUP(Span,Data!$N$4:$Y$11,Data!$Y$1,FALSE),FALSE)</f>
        <v>0.83815075501391345</v>
      </c>
      <c r="R851" s="19">
        <f>AC851*VLOOKUP($O851,AProperties!$A$8:$I$1007,VLOOKUP(Span,Data!$N$4:$Y$11,Data!$Y$1,FALSE),FALSE)</f>
        <v>1.1853241650539257</v>
      </c>
      <c r="S851" s="19">
        <f>AD851*VLOOKUP($O851,AProperties!$A$8:$I$1007,VLOOKUP(Span,Data!$N$4:$Y$11,Data!$Y$1,FALSE),FALSE)</f>
        <v>1.4517196920863131</v>
      </c>
      <c r="T851" s="19">
        <f>AE851*VLOOKUP($O851,AProperties!$A$8:$I$1007,VLOOKUP(Span,Data!$N$4:$Y$11,Data!$Y$1,FALSE),FALSE)</f>
        <v>1.6763015100278269</v>
      </c>
      <c r="U851" s="19">
        <f>AF851*VLOOKUP($O851,AProperties!$A$8:$I$1007,VLOOKUP(Span,Data!$N$4:$Y$11,Data!$Y$1,FALSE),FALSE)</f>
        <v>1.8741620636038832</v>
      </c>
      <c r="V851" s="19">
        <f>AG851*VLOOKUP($O851,AProperties!$A$8:$I$1007,VLOOKUP(Span,Data!$N$4:$Y$11,Data!$Y$1,FALSE),FALSE)</f>
        <v>2.0530416773125575</v>
      </c>
      <c r="W851" s="19">
        <f>AH851*VLOOKUP($O851,AProperties!$A$8:$I$1007,VLOOKUP(Span,Data!$N$4:$Y$11,Data!$Y$1,FALSE),FALSE)</f>
        <v>2.2175384589478382</v>
      </c>
      <c r="X851" s="19">
        <f>AI851*VLOOKUP($O851,AProperties!$A$8:$I$1007,VLOOKUP(Span,Data!$N$4:$Y$11,Data!$Y$1,FALSE),FALSE)</f>
        <v>2.3706483301078514</v>
      </c>
      <c r="Y851" s="19">
        <f>AJ851*VLOOKUP($O851,AProperties!$A$8:$I$1007,VLOOKUP(Span,Data!$N$4:$Y$11,Data!$Y$1,FALSE),FALSE)</f>
        <v>2.51445226504174</v>
      </c>
      <c r="Z851" s="19">
        <f>AK851*VLOOKUP($O851,AProperties!$A$8:$I$1007,VLOOKUP(Span,Data!$N$4:$Y$11,Data!$Y$1,FALSE),FALSE)</f>
        <v>2.6504654084337589</v>
      </c>
      <c r="AA851" s="19">
        <f>$I851*AA$19^0.5/VLOOKUP($O851,AProperties!$AY$8:$BG$1007,VLOOKUP(Span,Data!$N$4:$Y$11,Data!$Y$1,FALSE),FALSE)</f>
        <v>0.66519174399400172</v>
      </c>
      <c r="AB851" s="19">
        <f>$I851*AB$19^0.5/VLOOKUP($O851,AProperties!$AY$8:$BG$1007,VLOOKUP(Span,Data!$N$4:$Y$11,Data!$Y$1,FALSE),FALSE)</f>
        <v>0.9407231859349291</v>
      </c>
      <c r="AC851" s="19">
        <f>$I851*AC$19^0.5/VLOOKUP($O851,AProperties!$AY$8:$BG$1007,VLOOKUP(Span,Data!$N$4:$Y$11,Data!$Y$1,FALSE),FALSE)</f>
        <v>1.3303834879880034</v>
      </c>
      <c r="AD851" s="19">
        <f>$I851*AD$19^0.5/VLOOKUP($O851,AProperties!$AY$8:$BG$1007,VLOOKUP(Span,Data!$N$4:$Y$11,Data!$Y$1,FALSE),FALSE)</f>
        <v>1.629380353897361</v>
      </c>
      <c r="AE851" s="19">
        <f>$I851*AE$19^0.5/VLOOKUP($O851,AProperties!$AY$8:$BG$1007,VLOOKUP(Span,Data!$N$4:$Y$11,Data!$Y$1,FALSE),FALSE)</f>
        <v>1.8814463718698582</v>
      </c>
      <c r="AF851" s="19">
        <f>$I851*AF$19^0.5/VLOOKUP($O851,AProperties!$AY$8:$BG$1007,VLOOKUP(Span,Data!$N$4:$Y$11,Data!$Y$1,FALSE),FALSE)</f>
        <v>2.1035209917606754</v>
      </c>
      <c r="AG851" s="19">
        <f>$I851*AG$19^0.5/VLOOKUP($O851,AProperties!$AY$8:$BG$1007,VLOOKUP(Span,Data!$N$4:$Y$11,Data!$Y$1,FALSE),FALSE)</f>
        <v>2.3042917947459212</v>
      </c>
      <c r="AH851" s="19">
        <f>$I851*AH$19^0.5/VLOOKUP($O851,AProperties!$AY$8:$BG$1007,VLOOKUP(Span,Data!$N$4:$Y$11,Data!$Y$1,FALSE),FALSE)</f>
        <v>2.4889196025361975</v>
      </c>
      <c r="AI851" s="19">
        <f>$I851*AI$19^0.5/VLOOKUP($O851,AProperties!$AY$8:$BG$1007,VLOOKUP(Span,Data!$N$4:$Y$11,Data!$Y$1,FALSE),FALSE)</f>
        <v>2.6607669759760069</v>
      </c>
      <c r="AJ851" s="19">
        <f>$I851*AJ$19^0.5/VLOOKUP($O851,AProperties!$AY$8:$BG$1007,VLOOKUP(Span,Data!$N$4:$Y$11,Data!$Y$1,FALSE),FALSE)</f>
        <v>2.822169557804787</v>
      </c>
      <c r="AK851" s="19">
        <f>$I851*AK$19^0.5/VLOOKUP($O851,AProperties!$AY$8:$BG$1007,VLOOKUP(Span,Data!$N$4:$Y$11,Data!$Y$1,FALSE),FALSE)</f>
        <v>2.9748279152844508</v>
      </c>
      <c r="AL851" s="47">
        <f t="shared" si="105"/>
        <v>0.83199999999999996</v>
      </c>
    </row>
    <row r="852" spans="1:38" x14ac:dyDescent="0.25">
      <c r="A852" s="15">
        <v>0.83299999999999996</v>
      </c>
      <c r="B852" s="116">
        <f>VLOOKUP($A852,APropertiesDimless!$A$7:$I$1007,VLOOKUP(Span,Data!$N$4:$Y$11,Data!$Y$1,FALSE),FALSE)</f>
        <v>1.291955180710908</v>
      </c>
      <c r="C852" s="6">
        <f t="shared" ref="C852:C915" si="109">A852+B852/2</f>
        <v>1.4789775903554538</v>
      </c>
      <c r="D852" s="116">
        <f>VLOOKUP($A852,AProperties!$AE$8:$AM$1007,VLOOKUP(Span,Data!$N$4:$Y$11,Data!$Y$1,FALSE),FALSE)</f>
        <v>0.9192733352045217</v>
      </c>
      <c r="E852" s="116">
        <f t="shared" ref="E852:E915" si="110">IF($F852&lt;=1.93,MAX($C852+K*(1.811*$F852)^M+SCor*Slope,0),IF($F852&gt;=2.21,cc*(1.811*$F852)^2+Y+SCor*Slope,p*$F852^3+q*$F852^2+rr*$F852+s+t*Slope))</f>
        <v>2.2965952830514573</v>
      </c>
      <c r="F852" s="6">
        <f t="shared" si="106"/>
        <v>3.272007807823814</v>
      </c>
      <c r="G852" s="9"/>
      <c r="H852" s="15">
        <f t="shared" ref="H852:H915" si="111">A852</f>
        <v>0.83299999999999996</v>
      </c>
      <c r="I852" s="6">
        <f>VLOOKUP(H852,AProperties!$AO$8:$AW$1007,VLOOKUP(Span,Data!$N$4:$Y$11,Data!$Y$1,FALSE),FALSE)^(2/3)</f>
        <v>0.43836598718636116</v>
      </c>
      <c r="J852" s="15">
        <f>$I852*(Slope^0.5)/VLOOKUP($H852,AProperties!$AY$8:$BG$1007,VLOOKUP(Span,Data!$N$4:$Y$11,Data!$Y$1,FALSE),FALSE)</f>
        <v>1.6296436574595279</v>
      </c>
      <c r="K852" s="15">
        <f>$J852*VLOOKUP($H852,AProperties!$A$8:$I$1007,VLOOKUP(Span,Data!$N$4:$Y$11,Data!$Y$1,FALSE),FALSE)</f>
        <v>1.4530805196565284</v>
      </c>
      <c r="L852" s="15">
        <f t="shared" si="107"/>
        <v>1.6296436574595279</v>
      </c>
      <c r="M852" s="15">
        <f t="shared" si="108"/>
        <v>0.83299999999999996</v>
      </c>
      <c r="O852" s="28">
        <f t="shared" ref="O852:O915" si="112">A852</f>
        <v>0.83299999999999996</v>
      </c>
      <c r="P852" s="19">
        <f>AA852*VLOOKUP($O852,AProperties!$A$8:$I$1007,VLOOKUP(Span,Data!$N$4:$Y$11,Data!$Y$1,FALSE),FALSE)</f>
        <v>0.5932176380561196</v>
      </c>
      <c r="Q852" s="19">
        <f>AB852*VLOOKUP($O852,AProperties!$A$8:$I$1007,VLOOKUP(Span,Data!$N$4:$Y$11,Data!$Y$1,FALSE),FALSE)</f>
        <v>0.83893642917789812</v>
      </c>
      <c r="R852" s="19">
        <f>AC852*VLOOKUP($O852,AProperties!$A$8:$I$1007,VLOOKUP(Span,Data!$N$4:$Y$11,Data!$Y$1,FALSE),FALSE)</f>
        <v>1.1864352761122392</v>
      </c>
      <c r="S852" s="19">
        <f>AD852*VLOOKUP($O852,AProperties!$A$8:$I$1007,VLOOKUP(Span,Data!$N$4:$Y$11,Data!$Y$1,FALSE),FALSE)</f>
        <v>1.4530805196565284</v>
      </c>
      <c r="T852" s="19">
        <f>AE852*VLOOKUP($O852,AProperties!$A$8:$I$1007,VLOOKUP(Span,Data!$N$4:$Y$11,Data!$Y$1,FALSE),FALSE)</f>
        <v>1.6778728583557962</v>
      </c>
      <c r="U852" s="19">
        <f>AF852*VLOOKUP($O852,AProperties!$A$8:$I$1007,VLOOKUP(Span,Data!$N$4:$Y$11,Data!$Y$1,FALSE),FALSE)</f>
        <v>1.8759188844427181</v>
      </c>
      <c r="V852" s="19">
        <f>AG852*VLOOKUP($O852,AProperties!$A$8:$I$1007,VLOOKUP(Span,Data!$N$4:$Y$11,Data!$Y$1,FALSE),FALSE)</f>
        <v>2.0549661781184079</v>
      </c>
      <c r="W852" s="19">
        <f>AH852*VLOOKUP($O852,AProperties!$A$8:$I$1007,VLOOKUP(Span,Data!$N$4:$Y$11,Data!$Y$1,FALSE),FALSE)</f>
        <v>2.2196171573972703</v>
      </c>
      <c r="X852" s="19">
        <f>AI852*VLOOKUP($O852,AProperties!$A$8:$I$1007,VLOOKUP(Span,Data!$N$4:$Y$11,Data!$Y$1,FALSE),FALSE)</f>
        <v>2.3728705522244784</v>
      </c>
      <c r="Y852" s="19">
        <f>AJ852*VLOOKUP($O852,AProperties!$A$8:$I$1007,VLOOKUP(Span,Data!$N$4:$Y$11,Data!$Y$1,FALSE),FALSE)</f>
        <v>2.5168092875336945</v>
      </c>
      <c r="Z852" s="19">
        <f>AK852*VLOOKUP($O852,AProperties!$A$8:$I$1007,VLOOKUP(Span,Data!$N$4:$Y$11,Data!$Y$1,FALSE),FALSE)</f>
        <v>2.6529499282906985</v>
      </c>
      <c r="AA852" s="19">
        <f>$I852*AA$19^0.5/VLOOKUP($O852,AProperties!$AY$8:$BG$1007,VLOOKUP(Span,Data!$N$4:$Y$11,Data!$Y$1,FALSE),FALSE)</f>
        <v>0.66529923722312956</v>
      </c>
      <c r="AB852" s="19">
        <f>$I852*AB$19^0.5/VLOOKUP($O852,AProperties!$AY$8:$BG$1007,VLOOKUP(Span,Data!$N$4:$Y$11,Data!$Y$1,FALSE),FALSE)</f>
        <v>0.94087520431742488</v>
      </c>
      <c r="AC852" s="19">
        <f>$I852*AC$19^0.5/VLOOKUP($O852,AProperties!$AY$8:$BG$1007,VLOOKUP(Span,Data!$N$4:$Y$11,Data!$Y$1,FALSE),FALSE)</f>
        <v>1.3305984744462591</v>
      </c>
      <c r="AD852" s="19">
        <f>$I852*AD$19^0.5/VLOOKUP($O852,AProperties!$AY$8:$BG$1007,VLOOKUP(Span,Data!$N$4:$Y$11,Data!$Y$1,FALSE),FALSE)</f>
        <v>1.6296436574595279</v>
      </c>
      <c r="AE852" s="19">
        <f>$I852*AE$19^0.5/VLOOKUP($O852,AProperties!$AY$8:$BG$1007,VLOOKUP(Span,Data!$N$4:$Y$11,Data!$Y$1,FALSE),FALSE)</f>
        <v>1.8817504086348498</v>
      </c>
      <c r="AF852" s="19">
        <f>$I852*AF$19^0.5/VLOOKUP($O852,AProperties!$AY$8:$BG$1007,VLOOKUP(Span,Data!$N$4:$Y$11,Data!$Y$1,FALSE),FALSE)</f>
        <v>2.1038609151977656</v>
      </c>
      <c r="AG852" s="19">
        <f>$I852*AG$19^0.5/VLOOKUP($O852,AProperties!$AY$8:$BG$1007,VLOOKUP(Span,Data!$N$4:$Y$11,Data!$Y$1,FALSE),FALSE)</f>
        <v>2.3046641622145594</v>
      </c>
      <c r="AH852" s="19">
        <f>$I852*AH$19^0.5/VLOOKUP($O852,AProperties!$AY$8:$BG$1007,VLOOKUP(Span,Data!$N$4:$Y$11,Data!$Y$1,FALSE),FALSE)</f>
        <v>2.4893218053709916</v>
      </c>
      <c r="AI852" s="19">
        <f>$I852*AI$19^0.5/VLOOKUP($O852,AProperties!$AY$8:$BG$1007,VLOOKUP(Span,Data!$N$4:$Y$11,Data!$Y$1,FALSE),FALSE)</f>
        <v>2.6611969488925182</v>
      </c>
      <c r="AJ852" s="19">
        <f>$I852*AJ$19^0.5/VLOOKUP($O852,AProperties!$AY$8:$BG$1007,VLOOKUP(Span,Data!$N$4:$Y$11,Data!$Y$1,FALSE),FALSE)</f>
        <v>2.8226256129522747</v>
      </c>
      <c r="AK852" s="19">
        <f>$I852*AK$19^0.5/VLOOKUP($O852,AProperties!$AY$8:$BG$1007,VLOOKUP(Span,Data!$N$4:$Y$11,Data!$Y$1,FALSE),FALSE)</f>
        <v>2.9753086396193518</v>
      </c>
      <c r="AL852" s="47">
        <f t="shared" ref="AL852:AL915" si="113">O852</f>
        <v>0.83299999999999996</v>
      </c>
    </row>
    <row r="853" spans="1:38" x14ac:dyDescent="0.25">
      <c r="A853" s="15">
        <v>0.83399999999999996</v>
      </c>
      <c r="B853" s="116">
        <f>VLOOKUP($A853,APropertiesDimless!$A$7:$I$1007,VLOOKUP(Span,Data!$N$4:$Y$11,Data!$Y$1,FALSE),FALSE)</f>
        <v>1.2964677798488971</v>
      </c>
      <c r="C853" s="6">
        <f t="shared" si="109"/>
        <v>1.4822338899244485</v>
      </c>
      <c r="D853" s="116">
        <f>VLOOKUP($A853,AProperties!$AE$8:$AM$1007,VLOOKUP(Span,Data!$N$4:$Y$11,Data!$Y$1,FALSE),FALSE)</f>
        <v>0.91998390812236697</v>
      </c>
      <c r="E853" s="116">
        <f t="shared" si="110"/>
        <v>2.3053812639166664</v>
      </c>
      <c r="F853" s="6">
        <f t="shared" ref="F853:F916" si="114">D853*(9.806*B853)^0.5</f>
        <v>3.2802507195931696</v>
      </c>
      <c r="G853" s="9"/>
      <c r="H853" s="15">
        <f t="shared" si="111"/>
        <v>0.83399999999999996</v>
      </c>
      <c r="I853" s="6">
        <f>VLOOKUP(H853,AProperties!$AO$8:$AW$1007,VLOOKUP(Span,Data!$N$4:$Y$11,Data!$Y$1,FALSE),FALSE)^(2/3)</f>
        <v>0.43832255245348062</v>
      </c>
      <c r="J853" s="15">
        <f>$I853*(Slope^0.5)/VLOOKUP($H853,AProperties!$AY$8:$BG$1007,VLOOKUP(Span,Data!$N$4:$Y$11,Data!$Y$1,FALSE),FALSE)</f>
        <v>1.6299028177490933</v>
      </c>
      <c r="K853" s="15">
        <f>$J853*VLOOKUP($H853,AProperties!$A$8:$I$1007,VLOOKUP(Span,Data!$N$4:$Y$11,Data!$Y$1,FALSE),FALSE)</f>
        <v>1.4544349710796869</v>
      </c>
      <c r="L853" s="15">
        <f t="shared" ref="L853:L916" si="115">J853</f>
        <v>1.6299028177490933</v>
      </c>
      <c r="M853" s="15">
        <f t="shared" ref="M853:M916" si="116">H853</f>
        <v>0.83399999999999996</v>
      </c>
      <c r="O853" s="28">
        <f t="shared" si="112"/>
        <v>0.83399999999999996</v>
      </c>
      <c r="P853" s="19">
        <f>AA853*VLOOKUP($O853,AProperties!$A$8:$I$1007,VLOOKUP(Span,Data!$N$4:$Y$11,Data!$Y$1,FALSE),FALSE)</f>
        <v>0.59377059053414016</v>
      </c>
      <c r="Q853" s="19">
        <f>AB853*VLOOKUP($O853,AProperties!$A$8:$I$1007,VLOOKUP(Span,Data!$N$4:$Y$11,Data!$Y$1,FALSE),FALSE)</f>
        <v>0.8397184220716627</v>
      </c>
      <c r="R853" s="19">
        <f>AC853*VLOOKUP($O853,AProperties!$A$8:$I$1007,VLOOKUP(Span,Data!$N$4:$Y$11,Data!$Y$1,FALSE),FALSE)</f>
        <v>1.1875411810682803</v>
      </c>
      <c r="S853" s="19">
        <f>AD853*VLOOKUP($O853,AProperties!$A$8:$I$1007,VLOOKUP(Span,Data!$N$4:$Y$11,Data!$Y$1,FALSE),FALSE)</f>
        <v>1.4544349710796869</v>
      </c>
      <c r="T853" s="19">
        <f>AE853*VLOOKUP($O853,AProperties!$A$8:$I$1007,VLOOKUP(Span,Data!$N$4:$Y$11,Data!$Y$1,FALSE),FALSE)</f>
        <v>1.6794368441433254</v>
      </c>
      <c r="U853" s="19">
        <f>AF853*VLOOKUP($O853,AProperties!$A$8:$I$1007,VLOOKUP(Span,Data!$N$4:$Y$11,Data!$Y$1,FALSE),FALSE)</f>
        <v>1.8776674737110979</v>
      </c>
      <c r="V853" s="19">
        <f>AG853*VLOOKUP($O853,AProperties!$A$8:$I$1007,VLOOKUP(Span,Data!$N$4:$Y$11,Data!$Y$1,FALSE),FALSE)</f>
        <v>2.0568816616906136</v>
      </c>
      <c r="W853" s="19">
        <f>AH853*VLOOKUP($O853,AProperties!$A$8:$I$1007,VLOOKUP(Span,Data!$N$4:$Y$11,Data!$Y$1,FALSE),FALSE)</f>
        <v>2.2216861161211914</v>
      </c>
      <c r="X853" s="19">
        <f>AI853*VLOOKUP($O853,AProperties!$A$8:$I$1007,VLOOKUP(Span,Data!$N$4:$Y$11,Data!$Y$1,FALSE),FALSE)</f>
        <v>2.3750823621365607</v>
      </c>
      <c r="Y853" s="19">
        <f>AJ853*VLOOKUP($O853,AProperties!$A$8:$I$1007,VLOOKUP(Span,Data!$N$4:$Y$11,Data!$Y$1,FALSE),FALSE)</f>
        <v>2.5191552662149883</v>
      </c>
      <c r="Z853" s="19">
        <f>AK853*VLOOKUP($O853,AProperties!$A$8:$I$1007,VLOOKUP(Span,Data!$N$4:$Y$11,Data!$Y$1,FALSE),FALSE)</f>
        <v>2.6554228069490615</v>
      </c>
      <c r="AA853" s="19">
        <f>$I853*AA$19^0.5/VLOOKUP($O853,AProperties!$AY$8:$BG$1007,VLOOKUP(Span,Data!$N$4:$Y$11,Data!$Y$1,FALSE),FALSE)</f>
        <v>0.6654050389683005</v>
      </c>
      <c r="AB853" s="19">
        <f>$I853*AB$19^0.5/VLOOKUP($O853,AProperties!$AY$8:$BG$1007,VLOOKUP(Span,Data!$N$4:$Y$11,Data!$Y$1,FALSE),FALSE)</f>
        <v>0.94102483058036845</v>
      </c>
      <c r="AC853" s="19">
        <f>$I853*AC$19^0.5/VLOOKUP($O853,AProperties!$AY$8:$BG$1007,VLOOKUP(Span,Data!$N$4:$Y$11,Data!$Y$1,FALSE),FALSE)</f>
        <v>1.330810077936601</v>
      </c>
      <c r="AD853" s="19">
        <f>$I853*AD$19^0.5/VLOOKUP($O853,AProperties!$AY$8:$BG$1007,VLOOKUP(Span,Data!$N$4:$Y$11,Data!$Y$1,FALSE),FALSE)</f>
        <v>1.6299028177490933</v>
      </c>
      <c r="AE853" s="19">
        <f>$I853*AE$19^0.5/VLOOKUP($O853,AProperties!$AY$8:$BG$1007,VLOOKUP(Span,Data!$N$4:$Y$11,Data!$Y$1,FALSE),FALSE)</f>
        <v>1.8820496611607369</v>
      </c>
      <c r="AF853" s="19">
        <f>$I853*AF$19^0.5/VLOOKUP($O853,AProperties!$AY$8:$BG$1007,VLOOKUP(Span,Data!$N$4:$Y$11,Data!$Y$1,FALSE),FALSE)</f>
        <v>2.1041954896929269</v>
      </c>
      <c r="AG853" s="19">
        <f>$I853*AG$19^0.5/VLOOKUP($O853,AProperties!$AY$8:$BG$1007,VLOOKUP(Span,Data!$N$4:$Y$11,Data!$Y$1,FALSE),FALSE)</f>
        <v>2.3050306702108907</v>
      </c>
      <c r="AH853" s="19">
        <f>$I853*AH$19^0.5/VLOOKUP($O853,AProperties!$AY$8:$BG$1007,VLOOKUP(Span,Data!$N$4:$Y$11,Data!$Y$1,FALSE),FALSE)</f>
        <v>2.4897176792523443</v>
      </c>
      <c r="AI853" s="19">
        <f>$I853*AI$19^0.5/VLOOKUP($O853,AProperties!$AY$8:$BG$1007,VLOOKUP(Span,Data!$N$4:$Y$11,Data!$Y$1,FALSE),FALSE)</f>
        <v>2.661620155873202</v>
      </c>
      <c r="AJ853" s="19">
        <f>$I853*AJ$19^0.5/VLOOKUP($O853,AProperties!$AY$8:$BG$1007,VLOOKUP(Span,Data!$N$4:$Y$11,Data!$Y$1,FALSE),FALSE)</f>
        <v>2.8230744917411057</v>
      </c>
      <c r="AK853" s="19">
        <f>$I853*AK$19^0.5/VLOOKUP($O853,AProperties!$AY$8:$BG$1007,VLOOKUP(Span,Data!$N$4:$Y$11,Data!$Y$1,FALSE),FALSE)</f>
        <v>2.9757817994080336</v>
      </c>
      <c r="AL853" s="47">
        <f t="shared" si="113"/>
        <v>0.83399999999999996</v>
      </c>
    </row>
    <row r="854" spans="1:38" x14ac:dyDescent="0.25">
      <c r="A854" s="15">
        <v>0.83499999999999996</v>
      </c>
      <c r="B854" s="116">
        <f>VLOOKUP($A854,APropertiesDimless!$A$7:$I$1007,VLOOKUP(Span,Data!$N$4:$Y$11,Data!$Y$1,FALSE),FALSE)</f>
        <v>1.3010164581271491</v>
      </c>
      <c r="C854" s="6">
        <f t="shared" si="109"/>
        <v>1.4855082290635746</v>
      </c>
      <c r="D854" s="116">
        <f>VLOOKUP($A854,AProperties!$AE$8:$AM$1007,VLOOKUP(Span,Data!$N$4:$Y$11,Data!$Y$1,FALSE),FALSE)</f>
        <v>0.92069254862692762</v>
      </c>
      <c r="E854" s="116">
        <f t="shared" si="110"/>
        <v>2.3142295575797944</v>
      </c>
      <c r="F854" s="6">
        <f t="shared" si="114"/>
        <v>3.2885312109135745</v>
      </c>
      <c r="G854" s="9"/>
      <c r="H854" s="15">
        <f t="shared" si="111"/>
        <v>0.83499999999999996</v>
      </c>
      <c r="I854" s="6">
        <f>VLOOKUP(H854,AProperties!$AO$8:$AW$1007,VLOOKUP(Span,Data!$N$4:$Y$11,Data!$Y$1,FALSE),FALSE)^(2/3)</f>
        <v>0.43827784918114759</v>
      </c>
      <c r="J854" s="15">
        <f>$I854*(Slope^0.5)/VLOOKUP($H854,AProperties!$AY$8:$BG$1007,VLOOKUP(Span,Data!$N$4:$Y$11,Data!$Y$1,FALSE),FALSE)</f>
        <v>1.6301578173081994</v>
      </c>
      <c r="K854" s="15">
        <f>$J854*VLOOKUP($H854,AProperties!$A$8:$I$1007,VLOOKUP(Span,Data!$N$4:$Y$11,Data!$Y$1,FALSE),FALSE)</f>
        <v>1.4557830085711239</v>
      </c>
      <c r="L854" s="15">
        <f t="shared" si="115"/>
        <v>1.6301578173081994</v>
      </c>
      <c r="M854" s="15">
        <f t="shared" si="116"/>
        <v>0.83499999999999996</v>
      </c>
      <c r="O854" s="28">
        <f t="shared" si="112"/>
        <v>0.83499999999999996</v>
      </c>
      <c r="P854" s="19">
        <f>AA854*VLOOKUP($O854,AProperties!$A$8:$I$1007,VLOOKUP(Span,Data!$N$4:$Y$11,Data!$Y$1,FALSE),FALSE)</f>
        <v>0.59432092453550045</v>
      </c>
      <c r="Q854" s="19">
        <f>AB854*VLOOKUP($O854,AProperties!$A$8:$I$1007,VLOOKUP(Span,Data!$N$4:$Y$11,Data!$Y$1,FALSE),FALSE)</f>
        <v>0.84049671188022157</v>
      </c>
      <c r="R854" s="19">
        <f>AC854*VLOOKUP($O854,AProperties!$A$8:$I$1007,VLOOKUP(Span,Data!$N$4:$Y$11,Data!$Y$1,FALSE),FALSE)</f>
        <v>1.1886418490710009</v>
      </c>
      <c r="S854" s="19">
        <f>AD854*VLOOKUP($O854,AProperties!$A$8:$I$1007,VLOOKUP(Span,Data!$N$4:$Y$11,Data!$Y$1,FALSE),FALSE)</f>
        <v>1.4557830085711239</v>
      </c>
      <c r="T854" s="19">
        <f>AE854*VLOOKUP($O854,AProperties!$A$8:$I$1007,VLOOKUP(Span,Data!$N$4:$Y$11,Data!$Y$1,FALSE),FALSE)</f>
        <v>1.6809934237604431</v>
      </c>
      <c r="U854" s="19">
        <f>AF854*VLOOKUP($O854,AProperties!$A$8:$I$1007,VLOOKUP(Span,Data!$N$4:$Y$11,Data!$Y$1,FALSE),FALSE)</f>
        <v>1.8794077826292304</v>
      </c>
      <c r="V854" s="19">
        <f>AG854*VLOOKUP($O854,AProperties!$A$8:$I$1007,VLOOKUP(Span,Data!$N$4:$Y$11,Data!$Y$1,FALSE),FALSE)</f>
        <v>2.0587880745935907</v>
      </c>
      <c r="W854" s="19">
        <f>AH854*VLOOKUP($O854,AProperties!$A$8:$I$1007,VLOOKUP(Span,Data!$N$4:$Y$11,Data!$Y$1,FALSE),FALSE)</f>
        <v>2.2237452774025734</v>
      </c>
      <c r="X854" s="19">
        <f>AI854*VLOOKUP($O854,AProperties!$A$8:$I$1007,VLOOKUP(Span,Data!$N$4:$Y$11,Data!$Y$1,FALSE),FALSE)</f>
        <v>2.3772836981420018</v>
      </c>
      <c r="Y854" s="19">
        <f>AJ854*VLOOKUP($O854,AProperties!$A$8:$I$1007,VLOOKUP(Span,Data!$N$4:$Y$11,Data!$Y$1,FALSE),FALSE)</f>
        <v>2.5214901356406645</v>
      </c>
      <c r="Z854" s="19">
        <f>AK854*VLOOKUP($O854,AProperties!$A$8:$I$1007,VLOOKUP(Span,Data!$N$4:$Y$11,Data!$Y$1,FALSE),FALSE)</f>
        <v>2.6578839754238035</v>
      </c>
      <c r="AA854" s="19">
        <f>$I854*AA$19^0.5/VLOOKUP($O854,AProperties!$AY$8:$BG$1007,VLOOKUP(Span,Data!$N$4:$Y$11,Data!$Y$1,FALSE),FALSE)</f>
        <v>0.66550914210237466</v>
      </c>
      <c r="AB854" s="19">
        <f>$I854*AB$19^0.5/VLOOKUP($O854,AProperties!$AY$8:$BG$1007,VLOOKUP(Span,Data!$N$4:$Y$11,Data!$Y$1,FALSE),FALSE)</f>
        <v>0.94117205464446163</v>
      </c>
      <c r="AC854" s="19">
        <f>$I854*AC$19^0.5/VLOOKUP($O854,AProperties!$AY$8:$BG$1007,VLOOKUP(Span,Data!$N$4:$Y$11,Data!$Y$1,FALSE),FALSE)</f>
        <v>1.3310182842047493</v>
      </c>
      <c r="AD854" s="19">
        <f>$I854*AD$19^0.5/VLOOKUP($O854,AProperties!$AY$8:$BG$1007,VLOOKUP(Span,Data!$N$4:$Y$11,Data!$Y$1,FALSE),FALSE)</f>
        <v>1.6301578173081994</v>
      </c>
      <c r="AE854" s="19">
        <f>$I854*AE$19^0.5/VLOOKUP($O854,AProperties!$AY$8:$BG$1007,VLOOKUP(Span,Data!$N$4:$Y$11,Data!$Y$1,FALSE),FALSE)</f>
        <v>1.8823441092889233</v>
      </c>
      <c r="AF854" s="19">
        <f>$I854*AF$19^0.5/VLOOKUP($O854,AProperties!$AY$8:$BG$1007,VLOOKUP(Span,Data!$N$4:$Y$11,Data!$Y$1,FALSE),FALSE)</f>
        <v>2.1045246927081629</v>
      </c>
      <c r="AG854" s="19">
        <f>$I854*AG$19^0.5/VLOOKUP($O854,AProperties!$AY$8:$BG$1007,VLOOKUP(Span,Data!$N$4:$Y$11,Data!$Y$1,FALSE),FALSE)</f>
        <v>2.3053912940457777</v>
      </c>
      <c r="AH854" s="19">
        <f>$I854*AH$19^0.5/VLOOKUP($O854,AProperties!$AY$8:$BG$1007,VLOOKUP(Span,Data!$N$4:$Y$11,Data!$Y$1,FALSE),FALSE)</f>
        <v>2.490107197512939</v>
      </c>
      <c r="AI854" s="19">
        <f>$I854*AI$19^0.5/VLOOKUP($O854,AProperties!$AY$8:$BG$1007,VLOOKUP(Span,Data!$N$4:$Y$11,Data!$Y$1,FALSE),FALSE)</f>
        <v>2.6620365684094986</v>
      </c>
      <c r="AJ854" s="19">
        <f>$I854*AJ$19^0.5/VLOOKUP($O854,AProperties!$AY$8:$BG$1007,VLOOKUP(Span,Data!$N$4:$Y$11,Data!$Y$1,FALSE),FALSE)</f>
        <v>2.8235161639333848</v>
      </c>
      <c r="AK854" s="19">
        <f>$I854*AK$19^0.5/VLOOKUP($O854,AProperties!$AY$8:$BG$1007,VLOOKUP(Span,Data!$N$4:$Y$11,Data!$Y$1,FALSE),FALSE)</f>
        <v>2.9762473627769541</v>
      </c>
      <c r="AL854" s="47">
        <f t="shared" si="113"/>
        <v>0.83499999999999996</v>
      </c>
    </row>
    <row r="855" spans="1:38" x14ac:dyDescent="0.25">
      <c r="A855" s="15">
        <v>0.83599999999999997</v>
      </c>
      <c r="B855" s="116">
        <f>VLOOKUP($A855,APropertiesDimless!$A$7:$I$1007,VLOOKUP(Span,Data!$N$4:$Y$11,Data!$Y$1,FALSE),FALSE)</f>
        <v>1.3056017687540868</v>
      </c>
      <c r="C855" s="6">
        <f t="shared" si="109"/>
        <v>1.4888008843770435</v>
      </c>
      <c r="D855" s="116">
        <f>VLOOKUP($A855,AProperties!$AE$8:$AM$1007,VLOOKUP(Span,Data!$N$4:$Y$11,Data!$Y$1,FALSE),FALSE)</f>
        <v>0.92139924895457725</v>
      </c>
      <c r="E855" s="116">
        <f t="shared" si="110"/>
        <v>2.3231410360642148</v>
      </c>
      <c r="F855" s="6">
        <f t="shared" si="114"/>
        <v>3.2968498116074425</v>
      </c>
      <c r="G855" s="9"/>
      <c r="H855" s="15">
        <f t="shared" si="111"/>
        <v>0.83599999999999997</v>
      </c>
      <c r="I855" s="6">
        <f>VLOOKUP(H855,AProperties!$AO$8:$AW$1007,VLOOKUP(Span,Data!$N$4:$Y$11,Data!$Y$1,FALSE),FALSE)^(2/3)</f>
        <v>0.4382318715803899</v>
      </c>
      <c r="J855" s="15">
        <f>$I855*(Slope^0.5)/VLOOKUP($H855,AProperties!$AY$8:$BG$1007,VLOOKUP(Span,Data!$N$4:$Y$11,Data!$Y$1,FALSE),FALSE)</f>
        <v>1.6304086384299294</v>
      </c>
      <c r="K855" s="15">
        <f>$J855*VLOOKUP($H855,AProperties!$A$8:$I$1007,VLOOKUP(Span,Data!$N$4:$Y$11,Data!$Y$1,FALSE),FALSE)</f>
        <v>1.4571245940147364</v>
      </c>
      <c r="L855" s="15">
        <f t="shared" si="115"/>
        <v>1.6304086384299294</v>
      </c>
      <c r="M855" s="15">
        <f t="shared" si="116"/>
        <v>0.83599999999999997</v>
      </c>
      <c r="O855" s="28">
        <f t="shared" si="112"/>
        <v>0.83599999999999997</v>
      </c>
      <c r="P855" s="19">
        <f>AA855*VLOOKUP($O855,AProperties!$A$8:$I$1007,VLOOKUP(Span,Data!$N$4:$Y$11,Data!$Y$1,FALSE),FALSE)</f>
        <v>0.59486862449936662</v>
      </c>
      <c r="Q855" s="19">
        <f>AB855*VLOOKUP($O855,AProperties!$A$8:$I$1007,VLOOKUP(Span,Data!$N$4:$Y$11,Data!$Y$1,FALSE),FALSE)</f>
        <v>0.84127127659723222</v>
      </c>
      <c r="R855" s="19">
        <f>AC855*VLOOKUP($O855,AProperties!$A$8:$I$1007,VLOOKUP(Span,Data!$N$4:$Y$11,Data!$Y$1,FALSE),FALSE)</f>
        <v>1.1897372489987332</v>
      </c>
      <c r="S855" s="19">
        <f>AD855*VLOOKUP($O855,AProperties!$A$8:$I$1007,VLOOKUP(Span,Data!$N$4:$Y$11,Data!$Y$1,FALSE),FALSE)</f>
        <v>1.4571245940147364</v>
      </c>
      <c r="T855" s="19">
        <f>AE855*VLOOKUP($O855,AProperties!$A$8:$I$1007,VLOOKUP(Span,Data!$N$4:$Y$11,Data!$Y$1,FALSE),FALSE)</f>
        <v>1.6825425531944644</v>
      </c>
      <c r="U855" s="19">
        <f>AF855*VLOOKUP($O855,AProperties!$A$8:$I$1007,VLOOKUP(Span,Data!$N$4:$Y$11,Data!$Y$1,FALSE),FALSE)</f>
        <v>1.8811397619894394</v>
      </c>
      <c r="V855" s="19">
        <f>AG855*VLOOKUP($O855,AProperties!$A$8:$I$1007,VLOOKUP(Span,Data!$N$4:$Y$11,Data!$Y$1,FALSE),FALSE)</f>
        <v>2.0606853629230306</v>
      </c>
      <c r="W855" s="19">
        <f>AH855*VLOOKUP($O855,AProperties!$A$8:$I$1007,VLOOKUP(Span,Data!$N$4:$Y$11,Data!$Y$1,FALSE),FALSE)</f>
        <v>2.2257945830181094</v>
      </c>
      <c r="X855" s="19">
        <f>AI855*VLOOKUP($O855,AProperties!$A$8:$I$1007,VLOOKUP(Span,Data!$N$4:$Y$11,Data!$Y$1,FALSE),FALSE)</f>
        <v>2.3794744979974665</v>
      </c>
      <c r="Y855" s="19">
        <f>AJ855*VLOOKUP($O855,AProperties!$A$8:$I$1007,VLOOKUP(Span,Data!$N$4:$Y$11,Data!$Y$1,FALSE),FALSE)</f>
        <v>2.5238138297916963</v>
      </c>
      <c r="Z855" s="19">
        <f>AK855*VLOOKUP($O855,AProperties!$A$8:$I$1007,VLOOKUP(Span,Data!$N$4:$Y$11,Data!$Y$1,FALSE),FALSE)</f>
        <v>2.6603333641247611</v>
      </c>
      <c r="AA855" s="19">
        <f>$I855*AA$19^0.5/VLOOKUP($O855,AProperties!$AY$8:$BG$1007,VLOOKUP(Span,Data!$N$4:$Y$11,Data!$Y$1,FALSE),FALSE)</f>
        <v>0.66561153939653328</v>
      </c>
      <c r="AB855" s="19">
        <f>$I855*AB$19^0.5/VLOOKUP($O855,AProperties!$AY$8:$BG$1007,VLOOKUP(Span,Data!$N$4:$Y$11,Data!$Y$1,FALSE),FALSE)</f>
        <v>0.94131686628661104</v>
      </c>
      <c r="AC855" s="19">
        <f>$I855*AC$19^0.5/VLOOKUP($O855,AProperties!$AY$8:$BG$1007,VLOOKUP(Span,Data!$N$4:$Y$11,Data!$Y$1,FALSE),FALSE)</f>
        <v>1.3312230787930666</v>
      </c>
      <c r="AD855" s="19">
        <f>$I855*AD$19^0.5/VLOOKUP($O855,AProperties!$AY$8:$BG$1007,VLOOKUP(Span,Data!$N$4:$Y$11,Data!$Y$1,FALSE),FALSE)</f>
        <v>1.6304086384299294</v>
      </c>
      <c r="AE855" s="19">
        <f>$I855*AE$19^0.5/VLOOKUP($O855,AProperties!$AY$8:$BG$1007,VLOOKUP(Span,Data!$N$4:$Y$11,Data!$Y$1,FALSE),FALSE)</f>
        <v>1.8826337325732221</v>
      </c>
      <c r="AF855" s="19">
        <f>$I855*AF$19^0.5/VLOOKUP($O855,AProperties!$AY$8:$BG$1007,VLOOKUP(Span,Data!$N$4:$Y$11,Data!$Y$1,FALSE),FALSE)</f>
        <v>2.1048485013839424</v>
      </c>
      <c r="AG855" s="19">
        <f>$I855*AG$19^0.5/VLOOKUP($O855,AProperties!$AY$8:$BG$1007,VLOOKUP(Span,Data!$N$4:$Y$11,Data!$Y$1,FALSE),FALSE)</f>
        <v>2.3057460086778585</v>
      </c>
      <c r="AH855" s="19">
        <f>$I855*AH$19^0.5/VLOOKUP($O855,AProperties!$AY$8:$BG$1007,VLOOKUP(Span,Data!$N$4:$Y$11,Data!$Y$1,FALSE),FALSE)</f>
        <v>2.4904903331050132</v>
      </c>
      <c r="AI855" s="19">
        <f>$I855*AI$19^0.5/VLOOKUP($O855,AProperties!$AY$8:$BG$1007,VLOOKUP(Span,Data!$N$4:$Y$11,Data!$Y$1,FALSE),FALSE)</f>
        <v>2.6624461575861331</v>
      </c>
      <c r="AJ855" s="19">
        <f>$I855*AJ$19^0.5/VLOOKUP($O855,AProperties!$AY$8:$BG$1007,VLOOKUP(Span,Data!$N$4:$Y$11,Data!$Y$1,FALSE),FALSE)</f>
        <v>2.8239505988598328</v>
      </c>
      <c r="AK855" s="19">
        <f>$I855*AK$19^0.5/VLOOKUP($O855,AProperties!$AY$8:$BG$1007,VLOOKUP(Span,Data!$N$4:$Y$11,Data!$Y$1,FALSE),FALSE)</f>
        <v>2.9767052973978556</v>
      </c>
      <c r="AL855" s="47">
        <f t="shared" si="113"/>
        <v>0.83599999999999997</v>
      </c>
    </row>
    <row r="856" spans="1:38" x14ac:dyDescent="0.25">
      <c r="A856" s="15">
        <v>0.83699999999999997</v>
      </c>
      <c r="B856" s="116">
        <f>VLOOKUP($A856,APropertiesDimless!$A$7:$I$1007,VLOOKUP(Span,Data!$N$4:$Y$11,Data!$Y$1,FALSE),FALSE)</f>
        <v>1.3102242768228534</v>
      </c>
      <c r="C856" s="6">
        <f t="shared" si="109"/>
        <v>1.4921121384114266</v>
      </c>
      <c r="D856" s="116">
        <f>VLOOKUP($A856,AProperties!$AE$8:$AM$1007,VLOOKUP(Span,Data!$N$4:$Y$11,Data!$Y$1,FALSE),FALSE)</f>
        <v>0.92210400127756975</v>
      </c>
      <c r="E856" s="116">
        <f t="shared" si="110"/>
        <v>2.3321165902632259</v>
      </c>
      <c r="F856" s="6">
        <f t="shared" si="114"/>
        <v>3.3052070624050498</v>
      </c>
      <c r="G856" s="9"/>
      <c r="H856" s="15">
        <f t="shared" si="111"/>
        <v>0.83699999999999997</v>
      </c>
      <c r="I856" s="6">
        <f>VLOOKUP(H856,AProperties!$AO$8:$AW$1007,VLOOKUP(Span,Data!$N$4:$Y$11,Data!$Y$1,FALSE),FALSE)^(2/3)</f>
        <v>0.43818461377287155</v>
      </c>
      <c r="J856" s="15">
        <f>$I856*(Slope^0.5)/VLOOKUP($H856,AProperties!$AY$8:$BG$1007,VLOOKUP(Span,Data!$N$4:$Y$11,Data!$Y$1,FALSE),FALSE)</f>
        <v>1.6306552631534621</v>
      </c>
      <c r="K856" s="15">
        <f>$J856*VLOOKUP($H856,AProperties!$A$8:$I$1007,VLOOKUP(Span,Data!$N$4:$Y$11,Data!$Y$1,FALSE),FALSE)</f>
        <v>1.4584596889568591</v>
      </c>
      <c r="L856" s="15">
        <f t="shared" si="115"/>
        <v>1.6306552631534621</v>
      </c>
      <c r="M856" s="15">
        <f t="shared" si="116"/>
        <v>0.83699999999999997</v>
      </c>
      <c r="O856" s="28">
        <f t="shared" si="112"/>
        <v>0.83699999999999997</v>
      </c>
      <c r="P856" s="19">
        <f>AA856*VLOOKUP($O856,AProperties!$A$8:$I$1007,VLOOKUP(Span,Data!$N$4:$Y$11,Data!$Y$1,FALSE),FALSE)</f>
        <v>0.59541367472709517</v>
      </c>
      <c r="Q856" s="19">
        <f>AB856*VLOOKUP($O856,AProperties!$A$8:$I$1007,VLOOKUP(Span,Data!$N$4:$Y$11,Data!$Y$1,FALSE),FALSE)</f>
        <v>0.84204209402146057</v>
      </c>
      <c r="R856" s="19">
        <f>AC856*VLOOKUP($O856,AProperties!$A$8:$I$1007,VLOOKUP(Span,Data!$N$4:$Y$11,Data!$Y$1,FALSE),FALSE)</f>
        <v>1.1908273494541903</v>
      </c>
      <c r="S856" s="19">
        <f>AD856*VLOOKUP($O856,AProperties!$A$8:$I$1007,VLOOKUP(Span,Data!$N$4:$Y$11,Data!$Y$1,FALSE),FALSE)</f>
        <v>1.4584596889568591</v>
      </c>
      <c r="T856" s="19">
        <f>AE856*VLOOKUP($O856,AProperties!$A$8:$I$1007,VLOOKUP(Span,Data!$N$4:$Y$11,Data!$Y$1,FALSE),FALSE)</f>
        <v>1.6840841880429211</v>
      </c>
      <c r="U856" s="19">
        <f>AF856*VLOOKUP($O856,AProperties!$A$8:$I$1007,VLOOKUP(Span,Data!$N$4:$Y$11,Data!$Y$1,FALSE),FALSE)</f>
        <v>1.8828633621482551</v>
      </c>
      <c r="V856" s="19">
        <f>AG856*VLOOKUP($O856,AProperties!$A$8:$I$1007,VLOOKUP(Span,Data!$N$4:$Y$11,Data!$Y$1,FALSE),FALSE)</f>
        <v>2.062573472297236</v>
      </c>
      <c r="W856" s="19">
        <f>AH856*VLOOKUP($O856,AProperties!$A$8:$I$1007,VLOOKUP(Span,Data!$N$4:$Y$11,Data!$Y$1,FALSE),FALSE)</f>
        <v>2.2278339742288527</v>
      </c>
      <c r="X856" s="19">
        <f>AI856*VLOOKUP($O856,AProperties!$A$8:$I$1007,VLOOKUP(Span,Data!$N$4:$Y$11,Data!$Y$1,FALSE),FALSE)</f>
        <v>2.3816546989083807</v>
      </c>
      <c r="Y856" s="19">
        <f>AJ856*VLOOKUP($O856,AProperties!$A$8:$I$1007,VLOOKUP(Span,Data!$N$4:$Y$11,Data!$Y$1,FALSE),FALSE)</f>
        <v>2.5261262820643813</v>
      </c>
      <c r="Z856" s="19">
        <f>AK856*VLOOKUP($O856,AProperties!$A$8:$I$1007,VLOOKUP(Span,Data!$N$4:$Y$11,Data!$Y$1,FALSE),FALSE)</f>
        <v>2.6627709028454669</v>
      </c>
      <c r="AA856" s="19">
        <f>$I856*AA$19^0.5/VLOOKUP($O856,AProperties!$AY$8:$BG$1007,VLOOKUP(Span,Data!$N$4:$Y$11,Data!$Y$1,FALSE),FALSE)</f>
        <v>0.66571222351830162</v>
      </c>
      <c r="AB856" s="19">
        <f>$I856*AB$19^0.5/VLOOKUP($O856,AProperties!$AY$8:$BG$1007,VLOOKUP(Span,Data!$N$4:$Y$11,Data!$Y$1,FALSE),FALSE)</f>
        <v>0.94145925513713147</v>
      </c>
      <c r="AC856" s="19">
        <f>$I856*AC$19^0.5/VLOOKUP($O856,AProperties!$AY$8:$BG$1007,VLOOKUP(Span,Data!$N$4:$Y$11,Data!$Y$1,FALSE),FALSE)</f>
        <v>1.3314244470366032</v>
      </c>
      <c r="AD856" s="19">
        <f>$I856*AD$19^0.5/VLOOKUP($O856,AProperties!$AY$8:$BG$1007,VLOOKUP(Span,Data!$N$4:$Y$11,Data!$Y$1,FALSE),FALSE)</f>
        <v>1.6306552631534621</v>
      </c>
      <c r="AE856" s="19">
        <f>$I856*AE$19^0.5/VLOOKUP($O856,AProperties!$AY$8:$BG$1007,VLOOKUP(Span,Data!$N$4:$Y$11,Data!$Y$1,FALSE),FALSE)</f>
        <v>1.8829185102742629</v>
      </c>
      <c r="AF856" s="19">
        <f>$I856*AF$19^0.5/VLOOKUP($O856,AProperties!$AY$8:$BG$1007,VLOOKUP(Span,Data!$N$4:$Y$11,Data!$Y$1,FALSE),FALSE)</f>
        <v>2.1051668925329441</v>
      </c>
      <c r="AG856" s="19">
        <f>$I856*AG$19^0.5/VLOOKUP($O856,AProperties!$AY$8:$BG$1007,VLOOKUP(Span,Data!$N$4:$Y$11,Data!$Y$1,FALSE),FALSE)</f>
        <v>2.3060947887066945</v>
      </c>
      <c r="AH856" s="19">
        <f>$I856*AH$19^0.5/VLOOKUP($O856,AProperties!$AY$8:$BG$1007,VLOOKUP(Span,Data!$N$4:$Y$11,Data!$Y$1,FALSE),FALSE)</f>
        <v>2.4908670585929586</v>
      </c>
      <c r="AI856" s="19">
        <f>$I856*AI$19^0.5/VLOOKUP($O856,AProperties!$AY$8:$BG$1007,VLOOKUP(Span,Data!$N$4:$Y$11,Data!$Y$1,FALSE),FALSE)</f>
        <v>2.6628488940732065</v>
      </c>
      <c r="AJ856" s="19">
        <f>$I856*AJ$19^0.5/VLOOKUP($O856,AProperties!$AY$8:$BG$1007,VLOOKUP(Span,Data!$N$4:$Y$11,Data!$Y$1,FALSE),FALSE)</f>
        <v>2.824377765411394</v>
      </c>
      <c r="AK856" s="19">
        <f>$I856*AK$19^0.5/VLOOKUP($O856,AProperties!$AY$8:$BG$1007,VLOOKUP(Span,Data!$N$4:$Y$11,Data!$Y$1,FALSE),FALSE)</f>
        <v>2.9771555704789137</v>
      </c>
      <c r="AL856" s="47">
        <f t="shared" si="113"/>
        <v>0.83699999999999997</v>
      </c>
    </row>
    <row r="857" spans="1:38" x14ac:dyDescent="0.25">
      <c r="A857" s="15">
        <v>0.83799999999999997</v>
      </c>
      <c r="B857" s="116">
        <f>VLOOKUP($A857,APropertiesDimless!$A$7:$I$1007,VLOOKUP(Span,Data!$N$4:$Y$11,Data!$Y$1,FALSE),FALSE)</f>
        <v>1.3148845596413725</v>
      </c>
      <c r="C857" s="6">
        <f t="shared" si="109"/>
        <v>1.4954422798206863</v>
      </c>
      <c r="D857" s="116">
        <f>VLOOKUP($A857,AProperties!$AE$8:$AM$1007,VLOOKUP(Span,Data!$N$4:$Y$11,Data!$Y$1,FALSE),FALSE)</f>
        <v>0.92280679770306717</v>
      </c>
      <c r="E857" s="116">
        <f t="shared" si="110"/>
        <v>2.341157130466001</v>
      </c>
      <c r="F857" s="6">
        <f t="shared" si="114"/>
        <v>3.3136035152328405</v>
      </c>
      <c r="G857" s="9"/>
      <c r="H857" s="15">
        <f t="shared" si="111"/>
        <v>0.83799999999999997</v>
      </c>
      <c r="I857" s="6">
        <f>VLOOKUP(H857,AProperties!$AO$8:$AW$1007,VLOOKUP(Span,Data!$N$4:$Y$11,Data!$Y$1,FALSE),FALSE)^(2/3)</f>
        <v>0.43813606978909675</v>
      </c>
      <c r="J857" s="15">
        <f>$I857*(Slope^0.5)/VLOOKUP($H857,AProperties!$AY$8:$BG$1007,VLOOKUP(Span,Data!$N$4:$Y$11,Data!$Y$1,FALSE),FALSE)</f>
        <v>1.6308976732590743</v>
      </c>
      <c r="K857" s="15">
        <f>$J857*VLOOKUP($H857,AProperties!$A$8:$I$1007,VLOOKUP(Span,Data!$N$4:$Y$11,Data!$Y$1,FALSE),FALSE)</f>
        <v>1.4597882545999616</v>
      </c>
      <c r="L857" s="15">
        <f t="shared" si="115"/>
        <v>1.6308976732590743</v>
      </c>
      <c r="M857" s="15">
        <f t="shared" si="116"/>
        <v>0.83799999999999997</v>
      </c>
      <c r="O857" s="28">
        <f t="shared" si="112"/>
        <v>0.83799999999999997</v>
      </c>
      <c r="P857" s="19">
        <f>AA857*VLOOKUP($O857,AProperties!$A$8:$I$1007,VLOOKUP(Span,Data!$N$4:$Y$11,Data!$Y$1,FALSE),FALSE)</f>
        <v>0.59595605937966079</v>
      </c>
      <c r="Q857" s="19">
        <f>AB857*VLOOKUP($O857,AProperties!$A$8:$I$1007,VLOOKUP(Span,Data!$N$4:$Y$11,Data!$Y$1,FALSE),FALSE)</f>
        <v>0.84280914175314192</v>
      </c>
      <c r="R857" s="19">
        <f>AC857*VLOOKUP($O857,AProperties!$A$8:$I$1007,VLOOKUP(Span,Data!$N$4:$Y$11,Data!$Y$1,FALSE),FALSE)</f>
        <v>1.1919121187593216</v>
      </c>
      <c r="S857" s="19">
        <f>AD857*VLOOKUP($O857,AProperties!$A$8:$I$1007,VLOOKUP(Span,Data!$N$4:$Y$11,Data!$Y$1,FALSE),FALSE)</f>
        <v>1.4597882545999616</v>
      </c>
      <c r="T857" s="19">
        <f>AE857*VLOOKUP($O857,AProperties!$A$8:$I$1007,VLOOKUP(Span,Data!$N$4:$Y$11,Data!$Y$1,FALSE),FALSE)</f>
        <v>1.6856182835062838</v>
      </c>
      <c r="U857" s="19">
        <f>AF857*VLOOKUP($O857,AProperties!$A$8:$I$1007,VLOOKUP(Span,Data!$N$4:$Y$11,Data!$Y$1,FALSE),FALSE)</f>
        <v>1.8845785330182814</v>
      </c>
      <c r="V857" s="19">
        <f>AG857*VLOOKUP($O857,AProperties!$A$8:$I$1007,VLOOKUP(Span,Data!$N$4:$Y$11,Data!$Y$1,FALSE),FALSE)</f>
        <v>2.0644523478482144</v>
      </c>
      <c r="W857" s="19">
        <f>AH857*VLOOKUP($O857,AProperties!$A$8:$I$1007,VLOOKUP(Span,Data!$N$4:$Y$11,Data!$Y$1,FALSE),FALSE)</f>
        <v>2.2298633917705977</v>
      </c>
      <c r="X857" s="19">
        <f>AI857*VLOOKUP($O857,AProperties!$A$8:$I$1007,VLOOKUP(Span,Data!$N$4:$Y$11,Data!$Y$1,FALSE),FALSE)</f>
        <v>2.3838242375186431</v>
      </c>
      <c r="Y857" s="19">
        <f>AJ857*VLOOKUP($O857,AProperties!$A$8:$I$1007,VLOOKUP(Span,Data!$N$4:$Y$11,Data!$Y$1,FALSE),FALSE)</f>
        <v>2.5284274252594252</v>
      </c>
      <c r="Z857" s="19">
        <f>AK857*VLOOKUP($O857,AProperties!$A$8:$I$1007,VLOOKUP(Span,Data!$N$4:$Y$11,Data!$Y$1,FALSE),FALSE)</f>
        <v>2.6651965207516453</v>
      </c>
      <c r="AA857" s="19">
        <f>$I857*AA$19^0.5/VLOOKUP($O857,AProperties!$AY$8:$BG$1007,VLOOKUP(Span,Data!$N$4:$Y$11,Data!$Y$1,FALSE),FALSE)</f>
        <v>0.66581118702950892</v>
      </c>
      <c r="AB857" s="19">
        <f>$I857*AB$19^0.5/VLOOKUP($O857,AProperties!$AY$8:$BG$1007,VLOOKUP(Span,Data!$N$4:$Y$11,Data!$Y$1,FALSE),FALSE)</f>
        <v>0.94159921067686103</v>
      </c>
      <c r="AC857" s="19">
        <f>$I857*AC$19^0.5/VLOOKUP($O857,AProperties!$AY$8:$BG$1007,VLOOKUP(Span,Data!$N$4:$Y$11,Data!$Y$1,FALSE),FALSE)</f>
        <v>1.3316223740590178</v>
      </c>
      <c r="AD857" s="19">
        <f>$I857*AD$19^0.5/VLOOKUP($O857,AProperties!$AY$8:$BG$1007,VLOOKUP(Span,Data!$N$4:$Y$11,Data!$Y$1,FALSE),FALSE)</f>
        <v>1.6308976732590743</v>
      </c>
      <c r="AE857" s="19">
        <f>$I857*AE$19^0.5/VLOOKUP($O857,AProperties!$AY$8:$BG$1007,VLOOKUP(Span,Data!$N$4:$Y$11,Data!$Y$1,FALSE),FALSE)</f>
        <v>1.8831984213537221</v>
      </c>
      <c r="AF857" s="19">
        <f>$I857*AF$19^0.5/VLOOKUP($O857,AProperties!$AY$8:$BG$1007,VLOOKUP(Span,Data!$N$4:$Y$11,Data!$Y$1,FALSE),FALSE)</f>
        <v>2.1054798426336068</v>
      </c>
      <c r="AG857" s="19">
        <f>$I857*AG$19^0.5/VLOOKUP($O857,AProperties!$AY$8:$BG$1007,VLOOKUP(Span,Data!$N$4:$Y$11,Data!$Y$1,FALSE),FALSE)</f>
        <v>2.3064376083657074</v>
      </c>
      <c r="AH857" s="19">
        <f>$I857*AH$19^0.5/VLOOKUP($O857,AProperties!$AY$8:$BG$1007,VLOOKUP(Span,Data!$N$4:$Y$11,Data!$Y$1,FALSE),FALSE)</f>
        <v>2.4912373461456885</v>
      </c>
      <c r="AI857" s="19">
        <f>$I857*AI$19^0.5/VLOOKUP($O857,AProperties!$AY$8:$BG$1007,VLOOKUP(Span,Data!$N$4:$Y$11,Data!$Y$1,FALSE),FALSE)</f>
        <v>2.6632447481180357</v>
      </c>
      <c r="AJ857" s="19">
        <f>$I857*AJ$19^0.5/VLOOKUP($O857,AProperties!$AY$8:$BG$1007,VLOOKUP(Span,Data!$N$4:$Y$11,Data!$Y$1,FALSE),FALSE)</f>
        <v>2.8247976320305823</v>
      </c>
      <c r="AK857" s="19">
        <f>$I857*AK$19^0.5/VLOOKUP($O857,AProperties!$AY$8:$BG$1007,VLOOKUP(Span,Data!$N$4:$Y$11,Data!$Y$1,FALSE),FALSE)</f>
        <v>2.9775981487556167</v>
      </c>
      <c r="AL857" s="47">
        <f t="shared" si="113"/>
        <v>0.83799999999999997</v>
      </c>
    </row>
    <row r="858" spans="1:38" x14ac:dyDescent="0.25">
      <c r="A858" s="15">
        <v>0.83899999999999997</v>
      </c>
      <c r="B858" s="116">
        <f>VLOOKUP($A858,APropertiesDimless!$A$7:$I$1007,VLOOKUP(Span,Data!$N$4:$Y$11,Data!$Y$1,FALSE),FALSE)</f>
        <v>1.3195832070736901</v>
      </c>
      <c r="C858" s="6">
        <f t="shared" si="109"/>
        <v>1.4987916035368452</v>
      </c>
      <c r="D858" s="116">
        <f>VLOOKUP($A858,AProperties!$AE$8:$AM$1007,VLOOKUP(Span,Data!$N$4:$Y$11,Data!$Y$1,FALSE),FALSE)</f>
        <v>0.92350763027214977</v>
      </c>
      <c r="E858" s="116">
        <f t="shared" si="110"/>
        <v>2.35026358690153</v>
      </c>
      <c r="F858" s="6">
        <f t="shared" si="114"/>
        <v>3.3220397335111835</v>
      </c>
      <c r="G858" s="9"/>
      <c r="H858" s="15">
        <f t="shared" si="111"/>
        <v>0.83899999999999997</v>
      </c>
      <c r="I858" s="6">
        <f>VLOOKUP(H858,AProperties!$AO$8:$AW$1007,VLOOKUP(Span,Data!$N$4:$Y$11,Data!$Y$1,FALSE),FALSE)^(2/3)</f>
        <v>0.43808623356656567</v>
      </c>
      <c r="J858" s="15">
        <f>$I858*(Slope^0.5)/VLOOKUP($H858,AProperties!$AY$8:$BG$1007,VLOOKUP(Span,Data!$N$4:$Y$11,Data!$Y$1,FALSE),FALSE)</f>
        <v>1.6311358502630344</v>
      </c>
      <c r="K858" s="15">
        <f>$J858*VLOOKUP($H858,AProperties!$A$8:$I$1007,VLOOKUP(Span,Data!$N$4:$Y$11,Data!$Y$1,FALSE),FALSE)</f>
        <v>1.4611102517962116</v>
      </c>
      <c r="L858" s="15">
        <f t="shared" si="115"/>
        <v>1.6311358502630344</v>
      </c>
      <c r="M858" s="15">
        <f t="shared" si="116"/>
        <v>0.83899999999999997</v>
      </c>
      <c r="O858" s="28">
        <f t="shared" si="112"/>
        <v>0.83899999999999997</v>
      </c>
      <c r="P858" s="19">
        <f>AA858*VLOOKUP($O858,AProperties!$A$8:$I$1007,VLOOKUP(Span,Data!$N$4:$Y$11,Data!$Y$1,FALSE),FALSE)</f>
        <v>0.59649576247502789</v>
      </c>
      <c r="Q858" s="19">
        <f>AB858*VLOOKUP($O858,AProperties!$A$8:$I$1007,VLOOKUP(Span,Data!$N$4:$Y$11,Data!$Y$1,FALSE),FALSE)</f>
        <v>0.84357239719026478</v>
      </c>
      <c r="R858" s="19">
        <f>AC858*VLOOKUP($O858,AProperties!$A$8:$I$1007,VLOOKUP(Span,Data!$N$4:$Y$11,Data!$Y$1,FALSE),FALSE)</f>
        <v>1.1929915249500558</v>
      </c>
      <c r="S858" s="19">
        <f>AD858*VLOOKUP($O858,AProperties!$A$8:$I$1007,VLOOKUP(Span,Data!$N$4:$Y$11,Data!$Y$1,FALSE),FALSE)</f>
        <v>1.4611102517962116</v>
      </c>
      <c r="T858" s="19">
        <f>AE858*VLOOKUP($O858,AProperties!$A$8:$I$1007,VLOOKUP(Span,Data!$N$4:$Y$11,Data!$Y$1,FALSE),FALSE)</f>
        <v>1.6871447943805296</v>
      </c>
      <c r="U858" s="19">
        <f>AF858*VLOOKUP($O858,AProperties!$A$8:$I$1007,VLOOKUP(Span,Data!$N$4:$Y$11,Data!$Y$1,FALSE),FALSE)</f>
        <v>1.8862852240598842</v>
      </c>
      <c r="V858" s="19">
        <f>AG858*VLOOKUP($O858,AProperties!$A$8:$I$1007,VLOOKUP(Span,Data!$N$4:$Y$11,Data!$Y$1,FALSE),FALSE)</f>
        <v>2.0663219342125707</v>
      </c>
      <c r="W858" s="19">
        <f>AH858*VLOOKUP($O858,AProperties!$A$8:$I$1007,VLOOKUP(Span,Data!$N$4:$Y$11,Data!$Y$1,FALSE),FALSE)</f>
        <v>2.2318827758440425</v>
      </c>
      <c r="X858" s="19">
        <f>AI858*VLOOKUP($O858,AProperties!$A$8:$I$1007,VLOOKUP(Span,Data!$N$4:$Y$11,Data!$Y$1,FALSE),FALSE)</f>
        <v>2.3859830499001116</v>
      </c>
      <c r="Y858" s="19">
        <f>AJ858*VLOOKUP($O858,AProperties!$A$8:$I$1007,VLOOKUP(Span,Data!$N$4:$Y$11,Data!$Y$1,FALSE),FALSE)</f>
        <v>2.530717191570794</v>
      </c>
      <c r="Z858" s="19">
        <f>AK858*VLOOKUP($O858,AProperties!$A$8:$I$1007,VLOOKUP(Span,Data!$N$4:$Y$11,Data!$Y$1,FALSE),FALSE)</f>
        <v>2.6676101463694608</v>
      </c>
      <c r="AA858" s="19">
        <f>$I858*AA$19^0.5/VLOOKUP($O858,AProperties!$AY$8:$BG$1007,VLOOKUP(Span,Data!$N$4:$Y$11,Data!$Y$1,FALSE),FALSE)</f>
        <v>0.66590842238420356</v>
      </c>
      <c r="AB858" s="19">
        <f>$I858*AB$19^0.5/VLOOKUP($O858,AProperties!$AY$8:$BG$1007,VLOOKUP(Span,Data!$N$4:$Y$11,Data!$Y$1,FALSE),FALSE)</f>
        <v>0.94173672223421223</v>
      </c>
      <c r="AC858" s="19">
        <f>$I858*AC$19^0.5/VLOOKUP($O858,AProperties!$AY$8:$BG$1007,VLOOKUP(Span,Data!$N$4:$Y$11,Data!$Y$1,FALSE),FALSE)</f>
        <v>1.3318168447684071</v>
      </c>
      <c r="AD858" s="19">
        <f>$I858*AD$19^0.5/VLOOKUP($O858,AProperties!$AY$8:$BG$1007,VLOOKUP(Span,Data!$N$4:$Y$11,Data!$Y$1,FALSE),FALSE)</f>
        <v>1.6311358502630344</v>
      </c>
      <c r="AE858" s="19">
        <f>$I858*AE$19^0.5/VLOOKUP($O858,AProperties!$AY$8:$BG$1007,VLOOKUP(Span,Data!$N$4:$Y$11,Data!$Y$1,FALSE),FALSE)</f>
        <v>1.8834734444684245</v>
      </c>
      <c r="AF858" s="19">
        <f>$I858*AF$19^0.5/VLOOKUP($O858,AProperties!$AY$8:$BG$1007,VLOOKUP(Span,Data!$N$4:$Y$11,Data!$Y$1,FALSE),FALSE)</f>
        <v>2.1057873278235357</v>
      </c>
      <c r="AG858" s="19">
        <f>$I858*AG$19^0.5/VLOOKUP($O858,AProperties!$AY$8:$BG$1007,VLOOKUP(Span,Data!$N$4:$Y$11,Data!$Y$1,FALSE),FALSE)</f>
        <v>2.3067744415149538</v>
      </c>
      <c r="AH858" s="19">
        <f>$I858*AH$19^0.5/VLOOKUP($O858,AProperties!$AY$8:$BG$1007,VLOOKUP(Span,Data!$N$4:$Y$11,Data!$Y$1,FALSE),FALSE)</f>
        <v>2.4916011675288372</v>
      </c>
      <c r="AI858" s="19">
        <f>$I858*AI$19^0.5/VLOOKUP($O858,AProperties!$AY$8:$BG$1007,VLOOKUP(Span,Data!$N$4:$Y$11,Data!$Y$1,FALSE),FALSE)</f>
        <v>2.6636336895368142</v>
      </c>
      <c r="AJ858" s="19">
        <f>$I858*AJ$19^0.5/VLOOKUP($O858,AProperties!$AY$8:$BG$1007,VLOOKUP(Span,Data!$N$4:$Y$11,Data!$Y$1,FALSE),FALSE)</f>
        <v>2.8252101667026364</v>
      </c>
      <c r="AK858" s="19">
        <f>$I858*AK$19^0.5/VLOOKUP($O858,AProperties!$AY$8:$BG$1007,VLOOKUP(Span,Data!$N$4:$Y$11,Data!$Y$1,FALSE),FALSE)</f>
        <v>2.9780329984814431</v>
      </c>
      <c r="AL858" s="47">
        <f t="shared" si="113"/>
        <v>0.83899999999999997</v>
      </c>
    </row>
    <row r="859" spans="1:38" x14ac:dyDescent="0.25">
      <c r="A859" s="15">
        <v>0.84</v>
      </c>
      <c r="B859" s="116">
        <f>VLOOKUP($A859,APropertiesDimless!$A$7:$I$1007,VLOOKUP(Span,Data!$N$4:$Y$11,Data!$Y$1,FALSE),FALSE)</f>
        <v>1.3243208218930174</v>
      </c>
      <c r="C859" s="6">
        <f t="shared" si="109"/>
        <v>1.5021604109465088</v>
      </c>
      <c r="D859" s="116">
        <f>VLOOKUP($A859,AProperties!$AE$8:$AM$1007,VLOOKUP(Span,Data!$N$4:$Y$11,Data!$Y$1,FALSE),FALSE)</f>
        <v>0.9242064909588007</v>
      </c>
      <c r="E859" s="116">
        <f t="shared" si="110"/>
        <v>2.3594369103012243</v>
      </c>
      <c r="F859" s="6">
        <f t="shared" si="114"/>
        <v>3.3305162924618905</v>
      </c>
      <c r="G859" s="9"/>
      <c r="H859" s="15">
        <f t="shared" si="111"/>
        <v>0.84</v>
      </c>
      <c r="I859" s="6">
        <f>VLOOKUP(H859,AProperties!$AO$8:$AW$1007,VLOOKUP(Span,Data!$N$4:$Y$11,Data!$Y$1,FALSE),FALSE)^(2/3)</f>
        <v>0.43803509894788029</v>
      </c>
      <c r="J859" s="15">
        <f>$I859*(Slope^0.5)/VLOOKUP($H859,AProperties!$AY$8:$BG$1007,VLOOKUP(Span,Data!$N$4:$Y$11,Data!$Y$1,FALSE),FALSE)</f>
        <v>1.6313697754123477</v>
      </c>
      <c r="K859" s="15">
        <f>$J859*VLOOKUP($H859,AProperties!$A$8:$I$1007,VLOOKUP(Span,Data!$N$4:$Y$11,Data!$Y$1,FALSE),FALSE)</f>
        <v>1.4624256410408578</v>
      </c>
      <c r="L859" s="15">
        <f t="shared" si="115"/>
        <v>1.6313697754123477</v>
      </c>
      <c r="M859" s="15">
        <f t="shared" si="116"/>
        <v>0.84</v>
      </c>
      <c r="O859" s="28">
        <f t="shared" si="112"/>
        <v>0.84</v>
      </c>
      <c r="P859" s="19">
        <f>AA859*VLOOKUP($O859,AProperties!$A$8:$I$1007,VLOOKUP(Span,Data!$N$4:$Y$11,Data!$Y$1,FALSE),FALSE)</f>
        <v>0.59703276788544923</v>
      </c>
      <c r="Q859" s="19">
        <f>AB859*VLOOKUP($O859,AProperties!$A$8:$I$1007,VLOOKUP(Span,Data!$N$4:$Y$11,Data!$Y$1,FALSE),FALSE)</f>
        <v>0.84433183752475038</v>
      </c>
      <c r="R859" s="19">
        <f>AC859*VLOOKUP($O859,AProperties!$A$8:$I$1007,VLOOKUP(Span,Data!$N$4:$Y$11,Data!$Y$1,FALSE),FALSE)</f>
        <v>1.1940655357708985</v>
      </c>
      <c r="S859" s="19">
        <f>AD859*VLOOKUP($O859,AProperties!$A$8:$I$1007,VLOOKUP(Span,Data!$N$4:$Y$11,Data!$Y$1,FALSE),FALSE)</f>
        <v>1.4624256410408578</v>
      </c>
      <c r="T859" s="19">
        <f>AE859*VLOOKUP($O859,AProperties!$A$8:$I$1007,VLOOKUP(Span,Data!$N$4:$Y$11,Data!$Y$1,FALSE),FALSE)</f>
        <v>1.6886636750495008</v>
      </c>
      <c r="U859" s="19">
        <f>AF859*VLOOKUP($O859,AProperties!$A$8:$I$1007,VLOOKUP(Span,Data!$N$4:$Y$11,Data!$Y$1,FALSE),FALSE)</f>
        <v>1.8879833842726492</v>
      </c>
      <c r="V859" s="19">
        <f>AG859*VLOOKUP($O859,AProperties!$A$8:$I$1007,VLOOKUP(Span,Data!$N$4:$Y$11,Data!$Y$1,FALSE),FALSE)</f>
        <v>2.0681821755221486</v>
      </c>
      <c r="W859" s="19">
        <f>AH859*VLOOKUP($O859,AProperties!$A$8:$I$1007,VLOOKUP(Span,Data!$N$4:$Y$11,Data!$Y$1,FALSE),FALSE)</f>
        <v>2.233892066104683</v>
      </c>
      <c r="X859" s="19">
        <f>AI859*VLOOKUP($O859,AProperties!$A$8:$I$1007,VLOOKUP(Span,Data!$N$4:$Y$11,Data!$Y$1,FALSE),FALSE)</f>
        <v>2.3881310715417969</v>
      </c>
      <c r="Y859" s="19">
        <f>AJ859*VLOOKUP($O859,AProperties!$A$8:$I$1007,VLOOKUP(Span,Data!$N$4:$Y$11,Data!$Y$1,FALSE),FALSE)</f>
        <v>2.5329955125742512</v>
      </c>
      <c r="Z859" s="19">
        <f>AK859*VLOOKUP($O859,AProperties!$A$8:$I$1007,VLOOKUP(Span,Data!$N$4:$Y$11,Data!$Y$1,FALSE),FALSE)</f>
        <v>2.670011707573436</v>
      </c>
      <c r="AA859" s="19">
        <f>$I859*AA$19^0.5/VLOOKUP($O859,AProperties!$AY$8:$BG$1007,VLOOKUP(Span,Data!$N$4:$Y$11,Data!$Y$1,FALSE),FALSE)</f>
        <v>0.66600392192650715</v>
      </c>
      <c r="AB859" s="19">
        <f>$I859*AB$19^0.5/VLOOKUP($O859,AProperties!$AY$8:$BG$1007,VLOOKUP(Span,Data!$N$4:$Y$11,Data!$Y$1,FALSE),FALSE)</f>
        <v>0.94187177898213847</v>
      </c>
      <c r="AC859" s="19">
        <f>$I859*AC$19^0.5/VLOOKUP($O859,AProperties!$AY$8:$BG$1007,VLOOKUP(Span,Data!$N$4:$Y$11,Data!$Y$1,FALSE),FALSE)</f>
        <v>1.3320078438530143</v>
      </c>
      <c r="AD859" s="19">
        <f>$I859*AD$19^0.5/VLOOKUP($O859,AProperties!$AY$8:$BG$1007,VLOOKUP(Span,Data!$N$4:$Y$11,Data!$Y$1,FALSE),FALSE)</f>
        <v>1.6313697754123477</v>
      </c>
      <c r="AE859" s="19">
        <f>$I859*AE$19^0.5/VLOOKUP($O859,AProperties!$AY$8:$BG$1007,VLOOKUP(Span,Data!$N$4:$Y$11,Data!$Y$1,FALSE),FALSE)</f>
        <v>1.8837435579642769</v>
      </c>
      <c r="AF859" s="19">
        <f>$I859*AF$19^0.5/VLOOKUP($O859,AProperties!$AY$8:$BG$1007,VLOOKUP(Span,Data!$N$4:$Y$11,Data!$Y$1,FALSE),FALSE)</f>
        <v>2.1060893238927187</v>
      </c>
      <c r="AG859" s="19">
        <f>$I859*AG$19^0.5/VLOOKUP($O859,AProperties!$AY$8:$BG$1007,VLOOKUP(Span,Data!$N$4:$Y$11,Data!$Y$1,FALSE),FALSE)</f>
        <v>2.3071052616336925</v>
      </c>
      <c r="AH859" s="19">
        <f>$I859*AH$19^0.5/VLOOKUP($O859,AProperties!$AY$8:$BG$1007,VLOOKUP(Span,Data!$N$4:$Y$11,Data!$Y$1,FALSE),FALSE)</f>
        <v>2.491958494096731</v>
      </c>
      <c r="AI859" s="19">
        <f>$I859*AI$19^0.5/VLOOKUP($O859,AProperties!$AY$8:$BG$1007,VLOOKUP(Span,Data!$N$4:$Y$11,Data!$Y$1,FALSE),FALSE)</f>
        <v>2.6640156877060286</v>
      </c>
      <c r="AJ859" s="19">
        <f>$I859*AJ$19^0.5/VLOOKUP($O859,AProperties!$AY$8:$BG$1007,VLOOKUP(Span,Data!$N$4:$Y$11,Data!$Y$1,FALSE),FALSE)</f>
        <v>2.8256153369464152</v>
      </c>
      <c r="AK859" s="19">
        <f>$I859*AK$19^0.5/VLOOKUP($O859,AProperties!$AY$8:$BG$1007,VLOOKUP(Span,Data!$N$4:$Y$11,Data!$Y$1,FALSE),FALSE)</f>
        <v>2.9784600854182659</v>
      </c>
      <c r="AL859" s="47">
        <f t="shared" si="113"/>
        <v>0.84</v>
      </c>
    </row>
    <row r="860" spans="1:38" x14ac:dyDescent="0.25">
      <c r="A860" s="15">
        <v>0.84099999999999997</v>
      </c>
      <c r="B860" s="116">
        <f>VLOOKUP($A860,APropertiesDimless!$A$7:$I$1007,VLOOKUP(Span,Data!$N$4:$Y$11,Data!$Y$1,FALSE),FALSE)</f>
        <v>1.3290980201470022</v>
      </c>
      <c r="C860" s="6">
        <f t="shared" si="109"/>
        <v>1.5055490100735009</v>
      </c>
      <c r="D860" s="116">
        <f>VLOOKUP($A860,AProperties!$AE$8:$AM$1007,VLOOKUP(Span,Data!$N$4:$Y$11,Data!$Y$1,FALSE),FALSE)</f>
        <v>0.92490337166887238</v>
      </c>
      <c r="E860" s="116">
        <f t="shared" si="110"/>
        <v>2.3686780724810106</v>
      </c>
      <c r="F860" s="6">
        <f t="shared" si="114"/>
        <v>3.3390337794259524</v>
      </c>
      <c r="G860" s="9"/>
      <c r="H860" s="15">
        <f t="shared" si="111"/>
        <v>0.84099999999999997</v>
      </c>
      <c r="I860" s="6">
        <f>VLOOKUP(H860,AProperties!$AO$8:$AW$1007,VLOOKUP(Span,Data!$N$4:$Y$11,Data!$Y$1,FALSE),FALSE)^(2/3)</f>
        <v>0.43798265967879685</v>
      </c>
      <c r="J860" s="15">
        <f>$I860*(Slope^0.5)/VLOOKUP($H860,AProperties!$AY$8:$BG$1007,VLOOKUP(Span,Data!$N$4:$Y$11,Data!$Y$1,FALSE),FALSE)</f>
        <v>1.6315994296793546</v>
      </c>
      <c r="K860" s="15">
        <f>$J860*VLOOKUP($H860,AProperties!$A$8:$I$1007,VLOOKUP(Span,Data!$N$4:$Y$11,Data!$Y$1,FALSE),FALSE)</f>
        <v>1.4637343824654441</v>
      </c>
      <c r="L860" s="15">
        <f t="shared" si="115"/>
        <v>1.6315994296793546</v>
      </c>
      <c r="M860" s="15">
        <f t="shared" si="116"/>
        <v>0.84099999999999997</v>
      </c>
      <c r="O860" s="28">
        <f t="shared" si="112"/>
        <v>0.84099999999999997</v>
      </c>
      <c r="P860" s="19">
        <f>AA860*VLOOKUP($O860,AProperties!$A$8:$I$1007,VLOOKUP(Span,Data!$N$4:$Y$11,Data!$Y$1,FALSE),FALSE)</f>
        <v>0.59756705933469567</v>
      </c>
      <c r="Q860" s="19">
        <f>AB860*VLOOKUP($O860,AProperties!$A$8:$I$1007,VLOOKUP(Span,Data!$N$4:$Y$11,Data!$Y$1,FALSE),FALSE)</f>
        <v>0.84508743973853484</v>
      </c>
      <c r="R860" s="19">
        <f>AC860*VLOOKUP($O860,AProperties!$A$8:$I$1007,VLOOKUP(Span,Data!$N$4:$Y$11,Data!$Y$1,FALSE),FALSE)</f>
        <v>1.1951341186693913</v>
      </c>
      <c r="S860" s="19">
        <f>AD860*VLOOKUP($O860,AProperties!$A$8:$I$1007,VLOOKUP(Span,Data!$N$4:$Y$11,Data!$Y$1,FALSE),FALSE)</f>
        <v>1.4637343824654441</v>
      </c>
      <c r="T860" s="19">
        <f>AE860*VLOOKUP($O860,AProperties!$A$8:$I$1007,VLOOKUP(Span,Data!$N$4:$Y$11,Data!$Y$1,FALSE),FALSE)</f>
        <v>1.6901748794770697</v>
      </c>
      <c r="U860" s="19">
        <f>AF860*VLOOKUP($O860,AProperties!$A$8:$I$1007,VLOOKUP(Span,Data!$N$4:$Y$11,Data!$Y$1,FALSE),FALSE)</f>
        <v>1.8896729621866206</v>
      </c>
      <c r="V860" s="19">
        <f>AG860*VLOOKUP($O860,AProperties!$A$8:$I$1007,VLOOKUP(Span,Data!$N$4:$Y$11,Data!$Y$1,FALSE),FALSE)</f>
        <v>2.0700330153944382</v>
      </c>
      <c r="W860" s="19">
        <f>AH860*VLOOKUP($O860,AProperties!$A$8:$I$1007,VLOOKUP(Span,Data!$N$4:$Y$11,Data!$Y$1,FALSE),FALSE)</f>
        <v>2.2358912016524468</v>
      </c>
      <c r="X860" s="19">
        <f>AI860*VLOOKUP($O860,AProperties!$A$8:$I$1007,VLOOKUP(Span,Data!$N$4:$Y$11,Data!$Y$1,FALSE),FALSE)</f>
        <v>2.3902682373387827</v>
      </c>
      <c r="Y860" s="19">
        <f>AJ860*VLOOKUP($O860,AProperties!$A$8:$I$1007,VLOOKUP(Span,Data!$N$4:$Y$11,Data!$Y$1,FALSE),FALSE)</f>
        <v>2.5352623192156045</v>
      </c>
      <c r="Z860" s="19">
        <f>AK860*VLOOKUP($O860,AProperties!$A$8:$I$1007,VLOOKUP(Span,Data!$N$4:$Y$11,Data!$Y$1,FALSE),FALSE)</f>
        <v>2.6724011315740599</v>
      </c>
      <c r="AA860" s="19">
        <f>$I860*AA$19^0.5/VLOOKUP($O860,AProperties!$AY$8:$BG$1007,VLOOKUP(Span,Data!$N$4:$Y$11,Data!$Y$1,FALSE),FALSE)</f>
        <v>0.66609767788841034</v>
      </c>
      <c r="AB860" s="19">
        <f>$I860*AB$19^0.5/VLOOKUP($O860,AProperties!$AY$8:$BG$1007,VLOOKUP(Span,Data!$N$4:$Y$11,Data!$Y$1,FALSE),FALSE)</f>
        <v>0.94200436993501535</v>
      </c>
      <c r="AC860" s="19">
        <f>$I860*AC$19^0.5/VLOOKUP($O860,AProperties!$AY$8:$BG$1007,VLOOKUP(Span,Data!$N$4:$Y$11,Data!$Y$1,FALSE),FALSE)</f>
        <v>1.3321953557768207</v>
      </c>
      <c r="AD860" s="19">
        <f>$I860*AD$19^0.5/VLOOKUP($O860,AProperties!$AY$8:$BG$1007,VLOOKUP(Span,Data!$N$4:$Y$11,Data!$Y$1,FALSE),FALSE)</f>
        <v>1.6315994296793546</v>
      </c>
      <c r="AE860" s="19">
        <f>$I860*AE$19^0.5/VLOOKUP($O860,AProperties!$AY$8:$BG$1007,VLOOKUP(Span,Data!$N$4:$Y$11,Data!$Y$1,FALSE),FALSE)</f>
        <v>1.8840087398700307</v>
      </c>
      <c r="AF860" s="19">
        <f>$I860*AF$19^0.5/VLOOKUP($O860,AProperties!$AY$8:$BG$1007,VLOOKUP(Span,Data!$N$4:$Y$11,Data!$Y$1,FALSE),FALSE)</f>
        <v>2.106385806276553</v>
      </c>
      <c r="AG860" s="19">
        <f>$I860*AG$19^0.5/VLOOKUP($O860,AProperties!$AY$8:$BG$1007,VLOOKUP(Span,Data!$N$4:$Y$11,Data!$Y$1,FALSE),FALSE)</f>
        <v>2.3074300418127507</v>
      </c>
      <c r="AH860" s="19">
        <f>$I860*AH$19^0.5/VLOOKUP($O860,AProperties!$AY$8:$BG$1007,VLOOKUP(Span,Data!$N$4:$Y$11,Data!$Y$1,FALSE),FALSE)</f>
        <v>2.4923092967841405</v>
      </c>
      <c r="AI860" s="19">
        <f>$I860*AI$19^0.5/VLOOKUP($O860,AProperties!$AY$8:$BG$1007,VLOOKUP(Span,Data!$N$4:$Y$11,Data!$Y$1,FALSE),FALSE)</f>
        <v>2.6643907115536414</v>
      </c>
      <c r="AJ860" s="19">
        <f>$I860*AJ$19^0.5/VLOOKUP($O860,AProperties!$AY$8:$BG$1007,VLOOKUP(Span,Data!$N$4:$Y$11,Data!$Y$1,FALSE),FALSE)</f>
        <v>2.8260131098050461</v>
      </c>
      <c r="AK860" s="19">
        <f>$I860*AK$19^0.5/VLOOKUP($O860,AProperties!$AY$8:$BG$1007,VLOOKUP(Span,Data!$N$4:$Y$11,Data!$Y$1,FALSE),FALSE)</f>
        <v>2.9788793748264886</v>
      </c>
      <c r="AL860" s="47">
        <f t="shared" si="113"/>
        <v>0.84099999999999997</v>
      </c>
    </row>
    <row r="861" spans="1:38" x14ac:dyDescent="0.25">
      <c r="A861" s="15">
        <v>0.84199999999999997</v>
      </c>
      <c r="B861" s="116">
        <f>VLOOKUP($A861,APropertiesDimless!$A$7:$I$1007,VLOOKUP(Span,Data!$N$4:$Y$11,Data!$Y$1,FALSE),FALSE)</f>
        <v>1.3339154315356958</v>
      </c>
      <c r="C861" s="6">
        <f t="shared" si="109"/>
        <v>1.5089577157678478</v>
      </c>
      <c r="D861" s="116">
        <f>VLOOKUP($A861,AProperties!$AE$8:$AM$1007,VLOOKUP(Span,Data!$N$4:$Y$11,Data!$Y$1,FALSE),FALSE)</f>
        <v>0.92559826423902802</v>
      </c>
      <c r="E861" s="116">
        <f t="shared" si="110"/>
        <v>2.3779880669436793</v>
      </c>
      <c r="F861" s="6">
        <f t="shared" si="114"/>
        <v>3.3475927941918426</v>
      </c>
      <c r="G861" s="9"/>
      <c r="H861" s="15">
        <f t="shared" si="111"/>
        <v>0.84199999999999997</v>
      </c>
      <c r="I861" s="6">
        <f>VLOOKUP(H861,AProperties!$AO$8:$AW$1007,VLOOKUP(Span,Data!$N$4:$Y$11,Data!$Y$1,FALSE),FALSE)^(2/3)</f>
        <v>0.43792890940622509</v>
      </c>
      <c r="J861" s="15">
        <f>$I861*(Slope^0.5)/VLOOKUP($H861,AProperties!$AY$8:$BG$1007,VLOOKUP(Span,Data!$N$4:$Y$11,Data!$Y$1,FALSE),FALSE)</f>
        <v>1.6318247937561923</v>
      </c>
      <c r="K861" s="15">
        <f>$J861*VLOOKUP($H861,AProperties!$A$8:$I$1007,VLOOKUP(Span,Data!$N$4:$Y$11,Data!$Y$1,FALSE),FALSE)</f>
        <v>1.465036435830853</v>
      </c>
      <c r="L861" s="15">
        <f t="shared" si="115"/>
        <v>1.6318247937561923</v>
      </c>
      <c r="M861" s="15">
        <f t="shared" si="116"/>
        <v>0.84199999999999997</v>
      </c>
      <c r="O861" s="28">
        <f t="shared" si="112"/>
        <v>0.84199999999999997</v>
      </c>
      <c r="P861" s="19">
        <f>AA861*VLOOKUP($O861,AProperties!$A$8:$I$1007,VLOOKUP(Span,Data!$N$4:$Y$11,Data!$Y$1,FALSE),FALSE)</f>
        <v>0.59809862039521666</v>
      </c>
      <c r="Q861" s="19">
        <f>AB861*VLOOKUP($O861,AProperties!$A$8:$I$1007,VLOOKUP(Span,Data!$N$4:$Y$11,Data!$Y$1,FALSE),FALSE)</f>
        <v>0.84583918059955288</v>
      </c>
      <c r="R861" s="19">
        <f>AC861*VLOOKUP($O861,AProperties!$A$8:$I$1007,VLOOKUP(Span,Data!$N$4:$Y$11,Data!$Y$1,FALSE),FALSE)</f>
        <v>1.1961972407904333</v>
      </c>
      <c r="S861" s="19">
        <f>AD861*VLOOKUP($O861,AProperties!$A$8:$I$1007,VLOOKUP(Span,Data!$N$4:$Y$11,Data!$Y$1,FALSE),FALSE)</f>
        <v>1.465036435830853</v>
      </c>
      <c r="T861" s="19">
        <f>AE861*VLOOKUP($O861,AProperties!$A$8:$I$1007,VLOOKUP(Span,Data!$N$4:$Y$11,Data!$Y$1,FALSE),FALSE)</f>
        <v>1.6916783611991058</v>
      </c>
      <c r="U861" s="19">
        <f>AF861*VLOOKUP($O861,AProperties!$A$8:$I$1007,VLOOKUP(Span,Data!$N$4:$Y$11,Data!$Y$1,FALSE),FALSE)</f>
        <v>1.8913539058533213</v>
      </c>
      <c r="V861" s="19">
        <f>AG861*VLOOKUP($O861,AProperties!$A$8:$I$1007,VLOOKUP(Span,Data!$N$4:$Y$11,Data!$Y$1,FALSE),FALSE)</f>
        <v>2.0718743969227327</v>
      </c>
      <c r="W861" s="19">
        <f>AH861*VLOOKUP($O861,AProperties!$A$8:$I$1007,VLOOKUP(Span,Data!$N$4:$Y$11,Data!$Y$1,FALSE),FALSE)</f>
        <v>2.2378801210210661</v>
      </c>
      <c r="X861" s="19">
        <f>AI861*VLOOKUP($O861,AProperties!$A$8:$I$1007,VLOOKUP(Span,Data!$N$4:$Y$11,Data!$Y$1,FALSE),FALSE)</f>
        <v>2.3923944815808666</v>
      </c>
      <c r="Y861" s="19">
        <f>AJ861*VLOOKUP($O861,AProperties!$A$8:$I$1007,VLOOKUP(Span,Data!$N$4:$Y$11,Data!$Y$1,FALSE),FALSE)</f>
        <v>2.5375175417986582</v>
      </c>
      <c r="Z861" s="19">
        <f>AK861*VLOOKUP($O861,AProperties!$A$8:$I$1007,VLOOKUP(Span,Data!$N$4:$Y$11,Data!$Y$1,FALSE),FALSE)</f>
        <v>2.6747783449050937</v>
      </c>
      <c r="AA861" s="19">
        <f>$I861*AA$19^0.5/VLOOKUP($O861,AProperties!$AY$8:$BG$1007,VLOOKUP(Span,Data!$N$4:$Y$11,Data!$Y$1,FALSE),FALSE)</f>
        <v>0.66618968238751131</v>
      </c>
      <c r="AB861" s="19">
        <f>$I861*AB$19^0.5/VLOOKUP($O861,AProperties!$AY$8:$BG$1007,VLOOKUP(Span,Data!$N$4:$Y$11,Data!$Y$1,FALSE),FALSE)</f>
        <v>0.94213448394544319</v>
      </c>
      <c r="AC861" s="19">
        <f>$I861*AC$19^0.5/VLOOKUP($O861,AProperties!$AY$8:$BG$1007,VLOOKUP(Span,Data!$N$4:$Y$11,Data!$Y$1,FALSE),FALSE)</f>
        <v>1.3323793647750226</v>
      </c>
      <c r="AD861" s="19">
        <f>$I861*AD$19^0.5/VLOOKUP($O861,AProperties!$AY$8:$BG$1007,VLOOKUP(Span,Data!$N$4:$Y$11,Data!$Y$1,FALSE),FALSE)</f>
        <v>1.6318247937561923</v>
      </c>
      <c r="AE861" s="19">
        <f>$I861*AE$19^0.5/VLOOKUP($O861,AProperties!$AY$8:$BG$1007,VLOOKUP(Span,Data!$N$4:$Y$11,Data!$Y$1,FALSE),FALSE)</f>
        <v>1.8842689678908864</v>
      </c>
      <c r="AF861" s="19">
        <f>$I861*AF$19^0.5/VLOOKUP($O861,AProperties!$AY$8:$BG$1007,VLOOKUP(Span,Data!$N$4:$Y$11,Data!$Y$1,FALSE),FALSE)</f>
        <v>2.1066767500486949</v>
      </c>
      <c r="AG861" s="19">
        <f>$I861*AG$19^0.5/VLOOKUP($O861,AProperties!$AY$8:$BG$1007,VLOOKUP(Span,Data!$N$4:$Y$11,Data!$Y$1,FALSE),FALSE)</f>
        <v>2.3077487547466857</v>
      </c>
      <c r="AH861" s="19">
        <f>$I861*AH$19^0.5/VLOOKUP($O861,AProperties!$AY$8:$BG$1007,VLOOKUP(Span,Data!$N$4:$Y$11,Data!$Y$1,FALSE),FALSE)</f>
        <v>2.4926535460978179</v>
      </c>
      <c r="AI861" s="19">
        <f>$I861*AI$19^0.5/VLOOKUP($O861,AProperties!$AY$8:$BG$1007,VLOOKUP(Span,Data!$N$4:$Y$11,Data!$Y$1,FALSE),FALSE)</f>
        <v>2.6647587295500452</v>
      </c>
      <c r="AJ861" s="19">
        <f>$I861*AJ$19^0.5/VLOOKUP($O861,AProperties!$AY$8:$BG$1007,VLOOKUP(Span,Data!$N$4:$Y$11,Data!$Y$1,FALSE),FALSE)</f>
        <v>2.8264034518363292</v>
      </c>
      <c r="AK861" s="19">
        <f>$I861*AK$19^0.5/VLOOKUP($O861,AProperties!$AY$8:$BG$1007,VLOOKUP(Span,Data!$N$4:$Y$11,Data!$Y$1,FALSE),FALSE)</f>
        <v>2.9792908314549398</v>
      </c>
      <c r="AL861" s="47">
        <f t="shared" si="113"/>
        <v>0.84199999999999997</v>
      </c>
    </row>
    <row r="862" spans="1:38" x14ac:dyDescent="0.25">
      <c r="A862" s="15">
        <v>0.84299999999999997</v>
      </c>
      <c r="B862" s="116">
        <f>VLOOKUP($A862,APropertiesDimless!$A$7:$I$1007,VLOOKUP(Span,Data!$N$4:$Y$11,Data!$Y$1,FALSE),FALSE)</f>
        <v>1.3387736998027391</v>
      </c>
      <c r="C862" s="6">
        <f t="shared" si="109"/>
        <v>1.5123868499013695</v>
      </c>
      <c r="D862" s="116">
        <f>VLOOKUP($A862,AProperties!$AE$8:$AM$1007,VLOOKUP(Span,Data!$N$4:$Y$11,Data!$Y$1,FALSE),FALSE)</f>
        <v>0.92629116043566062</v>
      </c>
      <c r="E862" s="116">
        <f t="shared" si="110"/>
        <v>2.3873679095022986</v>
      </c>
      <c r="F862" s="6">
        <f t="shared" si="114"/>
        <v>3.3561939493348163</v>
      </c>
      <c r="G862" s="9"/>
      <c r="H862" s="15">
        <f t="shared" si="111"/>
        <v>0.84299999999999997</v>
      </c>
      <c r="I862" s="6">
        <f>VLOOKUP(H862,AProperties!$AO$8:$AW$1007,VLOOKUP(Span,Data!$N$4:$Y$11,Data!$Y$1,FALSE),FALSE)^(2/3)</f>
        <v>0.43787384167617233</v>
      </c>
      <c r="J862" s="15">
        <f>$I862*(Slope^0.5)/VLOOKUP($H862,AProperties!$AY$8:$BG$1007,VLOOKUP(Span,Data!$N$4:$Y$11,Data!$Y$1,FALSE),FALSE)</f>
        <v>1.6320458480490967</v>
      </c>
      <c r="K862" s="15">
        <f>$J862*VLOOKUP($H862,AProperties!$A$8:$I$1007,VLOOKUP(Span,Data!$N$4:$Y$11,Data!$Y$1,FALSE),FALSE)</f>
        <v>1.4663317605201607</v>
      </c>
      <c r="L862" s="15">
        <f t="shared" si="115"/>
        <v>1.6320458480490967</v>
      </c>
      <c r="M862" s="15">
        <f t="shared" si="116"/>
        <v>0.84299999999999997</v>
      </c>
      <c r="O862" s="28">
        <f t="shared" si="112"/>
        <v>0.84299999999999997</v>
      </c>
      <c r="P862" s="19">
        <f>AA862*VLOOKUP($O862,AProperties!$A$8:$I$1007,VLOOKUP(Span,Data!$N$4:$Y$11,Data!$Y$1,FALSE),FALSE)</f>
        <v>0.59862743448522215</v>
      </c>
      <c r="Q862" s="19">
        <f>AB862*VLOOKUP($O862,AProperties!$A$8:$I$1007,VLOOKUP(Span,Data!$N$4:$Y$11,Data!$Y$1,FALSE),FALSE)</f>
        <v>0.84658703665761281</v>
      </c>
      <c r="R862" s="19">
        <f>AC862*VLOOKUP($O862,AProperties!$A$8:$I$1007,VLOOKUP(Span,Data!$N$4:$Y$11,Data!$Y$1,FALSE),FALSE)</f>
        <v>1.1972548689704443</v>
      </c>
      <c r="S862" s="19">
        <f>AD862*VLOOKUP($O862,AProperties!$A$8:$I$1007,VLOOKUP(Span,Data!$N$4:$Y$11,Data!$Y$1,FALSE),FALSE)</f>
        <v>1.4663317605201607</v>
      </c>
      <c r="T862" s="19">
        <f>AE862*VLOOKUP($O862,AProperties!$A$8:$I$1007,VLOOKUP(Span,Data!$N$4:$Y$11,Data!$Y$1,FALSE),FALSE)</f>
        <v>1.6931740733152256</v>
      </c>
      <c r="U862" s="19">
        <f>AF862*VLOOKUP($O862,AProperties!$A$8:$I$1007,VLOOKUP(Span,Data!$N$4:$Y$11,Data!$Y$1,FALSE),FALSE)</f>
        <v>1.8930261628365284</v>
      </c>
      <c r="V862" s="19">
        <f>AG862*VLOOKUP($O862,AProperties!$A$8:$I$1007,VLOOKUP(Span,Data!$N$4:$Y$11,Data!$Y$1,FALSE),FALSE)</f>
        <v>2.073706262666029</v>
      </c>
      <c r="W862" s="19">
        <f>AH862*VLOOKUP($O862,AProperties!$A$8:$I$1007,VLOOKUP(Span,Data!$N$4:$Y$11,Data!$Y$1,FALSE),FALSE)</f>
        <v>2.2398587621671657</v>
      </c>
      <c r="X862" s="19">
        <f>AI862*VLOOKUP($O862,AProperties!$A$8:$I$1007,VLOOKUP(Span,Data!$N$4:$Y$11,Data!$Y$1,FALSE),FALSE)</f>
        <v>2.3945097379408886</v>
      </c>
      <c r="Y862" s="19">
        <f>AJ862*VLOOKUP($O862,AProperties!$A$8:$I$1007,VLOOKUP(Span,Data!$N$4:$Y$11,Data!$Y$1,FALSE),FALSE)</f>
        <v>2.5397611099728379</v>
      </c>
      <c r="Z862" s="19">
        <f>AK862*VLOOKUP($O862,AProperties!$A$8:$I$1007,VLOOKUP(Span,Data!$N$4:$Y$11,Data!$Y$1,FALSE),FALSE)</f>
        <v>2.6771432734105178</v>
      </c>
      <c r="AA862" s="19">
        <f>$I862*AA$19^0.5/VLOOKUP($O862,AProperties!$AY$8:$BG$1007,VLOOKUP(Span,Data!$N$4:$Y$11,Data!$Y$1,FALSE),FALSE)</f>
        <v>0.66627992742468922</v>
      </c>
      <c r="AB862" s="19">
        <f>$I862*AB$19^0.5/VLOOKUP($O862,AProperties!$AY$8:$BG$1007,VLOOKUP(Span,Data!$N$4:$Y$11,Data!$Y$1,FALSE),FALSE)</f>
        <v>0.94226210970095714</v>
      </c>
      <c r="AC862" s="19">
        <f>$I862*AC$19^0.5/VLOOKUP($O862,AProperties!$AY$8:$BG$1007,VLOOKUP(Span,Data!$N$4:$Y$11,Data!$Y$1,FALSE),FALSE)</f>
        <v>1.3325598548493784</v>
      </c>
      <c r="AD862" s="19">
        <f>$I862*AD$19^0.5/VLOOKUP($O862,AProperties!$AY$8:$BG$1007,VLOOKUP(Span,Data!$N$4:$Y$11,Data!$Y$1,FALSE),FALSE)</f>
        <v>1.6320458480490967</v>
      </c>
      <c r="AE862" s="19">
        <f>$I862*AE$19^0.5/VLOOKUP($O862,AProperties!$AY$8:$BG$1007,VLOOKUP(Span,Data!$N$4:$Y$11,Data!$Y$1,FALSE),FALSE)</f>
        <v>1.8845242194019143</v>
      </c>
      <c r="AF862" s="19">
        <f>$I862*AF$19^0.5/VLOOKUP($O862,AProperties!$AY$8:$BG$1007,VLOOKUP(Span,Data!$N$4:$Y$11,Data!$Y$1,FALSE),FALSE)</f>
        <v>2.106962129913704</v>
      </c>
      <c r="AG862" s="19">
        <f>$I862*AG$19^0.5/VLOOKUP($O862,AProperties!$AY$8:$BG$1007,VLOOKUP(Span,Data!$N$4:$Y$11,Data!$Y$1,FALSE),FALSE)</f>
        <v>2.3080613727257324</v>
      </c>
      <c r="AH862" s="19">
        <f>$I862*AH$19^0.5/VLOOKUP($O862,AProperties!$AY$8:$BG$1007,VLOOKUP(Span,Data!$N$4:$Y$11,Data!$Y$1,FALSE),FALSE)</f>
        <v>2.4929912121077944</v>
      </c>
      <c r="AI862" s="19">
        <f>$I862*AI$19^0.5/VLOOKUP($O862,AProperties!$AY$8:$BG$1007,VLOOKUP(Span,Data!$N$4:$Y$11,Data!$Y$1,FALSE),FALSE)</f>
        <v>2.6651197096987569</v>
      </c>
      <c r="AJ862" s="19">
        <f>$I862*AJ$19^0.5/VLOOKUP($O862,AProperties!$AY$8:$BG$1007,VLOOKUP(Span,Data!$N$4:$Y$11,Data!$Y$1,FALSE),FALSE)</f>
        <v>2.826786329102871</v>
      </c>
      <c r="AK862" s="19">
        <f>$I862*AK$19^0.5/VLOOKUP($O862,AProperties!$AY$8:$BG$1007,VLOOKUP(Span,Data!$N$4:$Y$11,Data!$Y$1,FALSE),FALSE)</f>
        <v>2.9796944195304635</v>
      </c>
      <c r="AL862" s="47">
        <f t="shared" si="113"/>
        <v>0.84299999999999997</v>
      </c>
    </row>
    <row r="863" spans="1:38" x14ac:dyDescent="0.25">
      <c r="A863" s="15">
        <v>0.84399999999999997</v>
      </c>
      <c r="B863" s="116">
        <f>VLOOKUP($A863,APropertiesDimless!$A$7:$I$1007,VLOOKUP(Span,Data!$N$4:$Y$11,Data!$Y$1,FALSE),FALSE)</f>
        <v>1.3436734831403523</v>
      </c>
      <c r="C863" s="6">
        <f t="shared" si="109"/>
        <v>1.5158367415701761</v>
      </c>
      <c r="D863" s="116">
        <f>VLOOKUP($A863,AProperties!$AE$8:$AM$1007,VLOOKUP(Span,Data!$N$4:$Y$11,Data!$Y$1,FALSE),FALSE)</f>
        <v>0.92698205195378858</v>
      </c>
      <c r="E863" s="116">
        <f t="shared" si="110"/>
        <v>2.3968186389256516</v>
      </c>
      <c r="F863" s="6">
        <f t="shared" si="114"/>
        <v>3.364837870567682</v>
      </c>
      <c r="G863" s="9"/>
      <c r="H863" s="15">
        <f t="shared" si="111"/>
        <v>0.84399999999999997</v>
      </c>
      <c r="I863" s="6">
        <f>VLOOKUP(H863,AProperties!$AO$8:$AW$1007,VLOOKUP(Span,Data!$N$4:$Y$11,Data!$Y$1,FALSE),FALSE)^(2/3)</f>
        <v>0.43781744993162863</v>
      </c>
      <c r="J863" s="15">
        <f>$I863*(Slope^0.5)/VLOOKUP($H863,AProperties!$AY$8:$BG$1007,VLOOKUP(Span,Data!$N$4:$Y$11,Data!$Y$1,FALSE),FALSE)</f>
        <v>1.632262572672551</v>
      </c>
      <c r="K863" s="15">
        <f>$J863*VLOOKUP($H863,AProperties!$A$8:$I$1007,VLOOKUP(Span,Data!$N$4:$Y$11,Data!$Y$1,FALSE),FALSE)</f>
        <v>1.4676203155313099</v>
      </c>
      <c r="L863" s="15">
        <f t="shared" si="115"/>
        <v>1.632262572672551</v>
      </c>
      <c r="M863" s="15">
        <f t="shared" si="116"/>
        <v>0.84399999999999997</v>
      </c>
      <c r="O863" s="28">
        <f t="shared" si="112"/>
        <v>0.84399999999999997</v>
      </c>
      <c r="P863" s="19">
        <f>AA863*VLOOKUP($O863,AProperties!$A$8:$I$1007,VLOOKUP(Span,Data!$N$4:$Y$11,Data!$Y$1,FALSE),FALSE)</f>
        <v>0.59915348486569253</v>
      </c>
      <c r="Q863" s="19">
        <f>AB863*VLOOKUP($O863,AProperties!$A$8:$I$1007,VLOOKUP(Span,Data!$N$4:$Y$11,Data!$Y$1,FALSE),FALSE)</f>
        <v>0.8473309842401654</v>
      </c>
      <c r="R863" s="19">
        <f>AC863*VLOOKUP($O863,AProperties!$A$8:$I$1007,VLOOKUP(Span,Data!$N$4:$Y$11,Data!$Y$1,FALSE),FALSE)</f>
        <v>1.1983069697313851</v>
      </c>
      <c r="S863" s="19">
        <f>AD863*VLOOKUP($O863,AProperties!$A$8:$I$1007,VLOOKUP(Span,Data!$N$4:$Y$11,Data!$Y$1,FALSE),FALSE)</f>
        <v>1.4676203155313099</v>
      </c>
      <c r="T863" s="19">
        <f>AE863*VLOOKUP($O863,AProperties!$A$8:$I$1007,VLOOKUP(Span,Data!$N$4:$Y$11,Data!$Y$1,FALSE),FALSE)</f>
        <v>1.6946619684803308</v>
      </c>
      <c r="U863" s="19">
        <f>AF863*VLOOKUP($O863,AProperties!$A$8:$I$1007,VLOOKUP(Span,Data!$N$4:$Y$11,Data!$Y$1,FALSE),FALSE)</f>
        <v>1.8946896802028126</v>
      </c>
      <c r="V863" s="19">
        <f>AG863*VLOOKUP($O863,AProperties!$A$8:$I$1007,VLOOKUP(Span,Data!$N$4:$Y$11,Data!$Y$1,FALSE),FALSE)</f>
        <v>2.0755285546386597</v>
      </c>
      <c r="W863" s="19">
        <f>AH863*VLOOKUP($O863,AProperties!$A$8:$I$1007,VLOOKUP(Span,Data!$N$4:$Y$11,Data!$Y$1,FALSE),FALSE)</f>
        <v>2.2418270624590675</v>
      </c>
      <c r="X863" s="19">
        <f>AI863*VLOOKUP($O863,AProperties!$A$8:$I$1007,VLOOKUP(Span,Data!$N$4:$Y$11,Data!$Y$1,FALSE),FALSE)</f>
        <v>2.3966139394627701</v>
      </c>
      <c r="Y863" s="19">
        <f>AJ863*VLOOKUP($O863,AProperties!$A$8:$I$1007,VLOOKUP(Span,Data!$N$4:$Y$11,Data!$Y$1,FALSE),FALSE)</f>
        <v>2.5419929527204954</v>
      </c>
      <c r="Z863" s="19">
        <f>AK863*VLOOKUP($O863,AProperties!$A$8:$I$1007,VLOOKUP(Span,Data!$N$4:$Y$11,Data!$Y$1,FALSE),FALSE)</f>
        <v>2.6794958422311601</v>
      </c>
      <c r="AA863" s="19">
        <f>$I863*AA$19^0.5/VLOOKUP($O863,AProperties!$AY$8:$BG$1007,VLOOKUP(Span,Data!$N$4:$Y$11,Data!$Y$1,FALSE),FALSE)</f>
        <v>0.666368404881716</v>
      </c>
      <c r="AB863" s="19">
        <f>$I863*AB$19^0.5/VLOOKUP($O863,AProperties!$AY$8:$BG$1007,VLOOKUP(Span,Data!$N$4:$Y$11,Data!$Y$1,FALSE),FALSE)</f>
        <v>0.94238723572064853</v>
      </c>
      <c r="AC863" s="19">
        <f>$I863*AC$19^0.5/VLOOKUP($O863,AProperties!$AY$8:$BG$1007,VLOOKUP(Span,Data!$N$4:$Y$11,Data!$Y$1,FALSE),FALSE)</f>
        <v>1.332736809763432</v>
      </c>
      <c r="AD863" s="19">
        <f>$I863*AD$19^0.5/VLOOKUP($O863,AProperties!$AY$8:$BG$1007,VLOOKUP(Span,Data!$N$4:$Y$11,Data!$Y$1,FALSE),FALSE)</f>
        <v>1.632262572672551</v>
      </c>
      <c r="AE863" s="19">
        <f>$I863*AE$19^0.5/VLOOKUP($O863,AProperties!$AY$8:$BG$1007,VLOOKUP(Span,Data!$N$4:$Y$11,Data!$Y$1,FALSE),FALSE)</f>
        <v>1.8847744714412971</v>
      </c>
      <c r="AF863" s="19">
        <f>$I863*AF$19^0.5/VLOOKUP($O863,AProperties!$AY$8:$BG$1007,VLOOKUP(Span,Data!$N$4:$Y$11,Data!$Y$1,FALSE),FALSE)</f>
        <v>2.1072419201994879</v>
      </c>
      <c r="AG863" s="19">
        <f>$I863*AG$19^0.5/VLOOKUP($O863,AProperties!$AY$8:$BG$1007,VLOOKUP(Span,Data!$N$4:$Y$11,Data!$Y$1,FALSE),FALSE)</f>
        <v>2.3083678676275214</v>
      </c>
      <c r="AH863" s="19">
        <f>$I863*AH$19^0.5/VLOOKUP($O863,AProperties!$AY$8:$BG$1007,VLOOKUP(Span,Data!$N$4:$Y$11,Data!$Y$1,FALSE),FALSE)</f>
        <v>2.493322264438441</v>
      </c>
      <c r="AI863" s="19">
        <f>$I863*AI$19^0.5/VLOOKUP($O863,AProperties!$AY$8:$BG$1007,VLOOKUP(Span,Data!$N$4:$Y$11,Data!$Y$1,FALSE),FALSE)</f>
        <v>2.665473619526864</v>
      </c>
      <c r="AJ863" s="19">
        <f>$I863*AJ$19^0.5/VLOOKUP($O863,AProperties!$AY$8:$BG$1007,VLOOKUP(Span,Data!$N$4:$Y$11,Data!$Y$1,FALSE),FALSE)</f>
        <v>2.8271617071619448</v>
      </c>
      <c r="AK863" s="19">
        <f>$I863*AK$19^0.5/VLOOKUP($O863,AProperties!$AY$8:$BG$1007,VLOOKUP(Span,Data!$N$4:$Y$11,Data!$Y$1,FALSE),FALSE)</f>
        <v>2.9800901027472393</v>
      </c>
      <c r="AL863" s="47">
        <f t="shared" si="113"/>
        <v>0.84399999999999997</v>
      </c>
    </row>
    <row r="864" spans="1:38" x14ac:dyDescent="0.25">
      <c r="A864" s="15">
        <v>0.84499999999999997</v>
      </c>
      <c r="B864" s="116">
        <f>VLOOKUP($A864,APropertiesDimless!$A$7:$I$1007,VLOOKUP(Span,Data!$N$4:$Y$11,Data!$Y$1,FALSE),FALSE)</f>
        <v>1.3486154546086662</v>
      </c>
      <c r="C864" s="6">
        <f t="shared" si="109"/>
        <v>1.5193077273043332</v>
      </c>
      <c r="D864" s="116">
        <f>VLOOKUP($A864,AProperties!$AE$8:$AM$1007,VLOOKUP(Span,Data!$N$4:$Y$11,Data!$Y$1,FALSE),FALSE)</f>
        <v>0.92767093041592508</v>
      </c>
      <c r="E864" s="116">
        <f t="shared" si="110"/>
        <v>2.4063413176065347</v>
      </c>
      <c r="F864" s="6">
        <f t="shared" si="114"/>
        <v>3.3735251971034623</v>
      </c>
      <c r="G864" s="9"/>
      <c r="H864" s="15">
        <f t="shared" si="111"/>
        <v>0.84499999999999997</v>
      </c>
      <c r="I864" s="6">
        <f>VLOOKUP(H864,AProperties!$AO$8:$AW$1007,VLOOKUP(Span,Data!$N$4:$Y$11,Data!$Y$1,FALSE),FALSE)^(2/3)</f>
        <v>0.43775972751039283</v>
      </c>
      <c r="J864" s="15">
        <f>$I864*(Slope^0.5)/VLOOKUP($H864,AProperties!$AY$8:$BG$1007,VLOOKUP(Span,Data!$N$4:$Y$11,Data!$Y$1,FALSE),FALSE)</f>
        <v>1.6324749474432736</v>
      </c>
      <c r="K864" s="15">
        <f>$J864*VLOOKUP($H864,AProperties!$A$8:$I$1007,VLOOKUP(Span,Data!$N$4:$Y$11,Data!$Y$1,FALSE),FALSE)</f>
        <v>1.4689020594695861</v>
      </c>
      <c r="L864" s="15">
        <f t="shared" si="115"/>
        <v>1.6324749474432736</v>
      </c>
      <c r="M864" s="15">
        <f t="shared" si="116"/>
        <v>0.84499999999999997</v>
      </c>
      <c r="O864" s="28">
        <f t="shared" si="112"/>
        <v>0.84499999999999997</v>
      </c>
      <c r="P864" s="19">
        <f>AA864*VLOOKUP($O864,AProperties!$A$8:$I$1007,VLOOKUP(Span,Data!$N$4:$Y$11,Data!$Y$1,FALSE),FALSE)</f>
        <v>0.59967675463730619</v>
      </c>
      <c r="Q864" s="19">
        <f>AB864*VLOOKUP($O864,AProperties!$A$8:$I$1007,VLOOKUP(Span,Data!$N$4:$Y$11,Data!$Y$1,FALSE),FALSE)</f>
        <v>0.84807099944796127</v>
      </c>
      <c r="R864" s="19">
        <f>AC864*VLOOKUP($O864,AProperties!$A$8:$I$1007,VLOOKUP(Span,Data!$N$4:$Y$11,Data!$Y$1,FALSE),FALSE)</f>
        <v>1.1993535092746124</v>
      </c>
      <c r="S864" s="19">
        <f>AD864*VLOOKUP($O864,AProperties!$A$8:$I$1007,VLOOKUP(Span,Data!$N$4:$Y$11,Data!$Y$1,FALSE),FALSE)</f>
        <v>1.4689020594695861</v>
      </c>
      <c r="T864" s="19">
        <f>AE864*VLOOKUP($O864,AProperties!$A$8:$I$1007,VLOOKUP(Span,Data!$N$4:$Y$11,Data!$Y$1,FALSE),FALSE)</f>
        <v>1.6961419988959225</v>
      </c>
      <c r="U864" s="19">
        <f>AF864*VLOOKUP($O864,AProperties!$A$8:$I$1007,VLOOKUP(Span,Data!$N$4:$Y$11,Data!$Y$1,FALSE),FALSE)</f>
        <v>1.8963444045118281</v>
      </c>
      <c r="V864" s="19">
        <f>AG864*VLOOKUP($O864,AProperties!$A$8:$I$1007,VLOOKUP(Span,Data!$N$4:$Y$11,Data!$Y$1,FALSE),FALSE)</f>
        <v>2.0773412142996595</v>
      </c>
      <c r="W864" s="19">
        <f>AH864*VLOOKUP($O864,AProperties!$A$8:$I$1007,VLOOKUP(Span,Data!$N$4:$Y$11,Data!$Y$1,FALSE),FALSE)</f>
        <v>2.2437849586653016</v>
      </c>
      <c r="X864" s="19">
        <f>AI864*VLOOKUP($O864,AProperties!$A$8:$I$1007,VLOOKUP(Span,Data!$N$4:$Y$11,Data!$Y$1,FALSE),FALSE)</f>
        <v>2.3987070185492247</v>
      </c>
      <c r="Y864" s="19">
        <f>AJ864*VLOOKUP($O864,AProperties!$A$8:$I$1007,VLOOKUP(Span,Data!$N$4:$Y$11,Data!$Y$1,FALSE),FALSE)</f>
        <v>2.5442129983438839</v>
      </c>
      <c r="Z864" s="19">
        <f>AK864*VLOOKUP($O864,AProperties!$A$8:$I$1007,VLOOKUP(Span,Data!$N$4:$Y$11,Data!$Y$1,FALSE),FALSE)</f>
        <v>2.6818359757909582</v>
      </c>
      <c r="AA864" s="19">
        <f>$I864*AA$19^0.5/VLOOKUP($O864,AProperties!$AY$8:$BG$1007,VLOOKUP(Span,Data!$N$4:$Y$11,Data!$Y$1,FALSE),FALSE)</f>
        <v>0.66645510651880113</v>
      </c>
      <c r="AB864" s="19">
        <f>$I864*AB$19^0.5/VLOOKUP($O864,AProperties!$AY$8:$BG$1007,VLOOKUP(Span,Data!$N$4:$Y$11,Data!$Y$1,FALSE),FALSE)</f>
        <v>0.94250985035169432</v>
      </c>
      <c r="AC864" s="19">
        <f>$I864*AC$19^0.5/VLOOKUP($O864,AProperties!$AY$8:$BG$1007,VLOOKUP(Span,Data!$N$4:$Y$11,Data!$Y$1,FALSE),FALSE)</f>
        <v>1.3329102130376023</v>
      </c>
      <c r="AD864" s="19">
        <f>$I864*AD$19^0.5/VLOOKUP($O864,AProperties!$AY$8:$BG$1007,VLOOKUP(Span,Data!$N$4:$Y$11,Data!$Y$1,FALSE),FALSE)</f>
        <v>1.6324749474432736</v>
      </c>
      <c r="AE864" s="19">
        <f>$I864*AE$19^0.5/VLOOKUP($O864,AProperties!$AY$8:$BG$1007,VLOOKUP(Span,Data!$N$4:$Y$11,Data!$Y$1,FALSE),FALSE)</f>
        <v>1.8850197007033886</v>
      </c>
      <c r="AF864" s="19">
        <f>$I864*AF$19^0.5/VLOOKUP($O864,AProperties!$AY$8:$BG$1007,VLOOKUP(Span,Data!$N$4:$Y$11,Data!$Y$1,FALSE),FALSE)</f>
        <v>2.1075160948495424</v>
      </c>
      <c r="AG864" s="19">
        <f>$I864*AG$19^0.5/VLOOKUP($O864,AProperties!$AY$8:$BG$1007,VLOOKUP(Span,Data!$N$4:$Y$11,Data!$Y$1,FALSE),FALSE)</f>
        <v>2.3086682109085834</v>
      </c>
      <c r="AH864" s="19">
        <f>$I864*AH$19^0.5/VLOOKUP($O864,AProperties!$AY$8:$BG$1007,VLOOKUP(Span,Data!$N$4:$Y$11,Data!$Y$1,FALSE),FALSE)</f>
        <v>2.4936466722592865</v>
      </c>
      <c r="AI864" s="19">
        <f>$I864*AI$19^0.5/VLOOKUP($O864,AProperties!$AY$8:$BG$1007,VLOOKUP(Span,Data!$N$4:$Y$11,Data!$Y$1,FALSE),FALSE)</f>
        <v>2.6658204260752045</v>
      </c>
      <c r="AJ864" s="19">
        <f>$I864*AJ$19^0.5/VLOOKUP($O864,AProperties!$AY$8:$BG$1007,VLOOKUP(Span,Data!$N$4:$Y$11,Data!$Y$1,FALSE),FALSE)</f>
        <v>2.8275295510550831</v>
      </c>
      <c r="AK864" s="19">
        <f>$I864*AK$19^0.5/VLOOKUP($O864,AProperties!$AY$8:$BG$1007,VLOOKUP(Span,Data!$N$4:$Y$11,Data!$Y$1,FALSE),FALSE)</f>
        <v>2.9804778442558053</v>
      </c>
      <c r="AL864" s="47">
        <f t="shared" si="113"/>
        <v>0.84499999999999997</v>
      </c>
    </row>
    <row r="865" spans="1:38" x14ac:dyDescent="0.25">
      <c r="A865" s="15">
        <v>0.84599999999999997</v>
      </c>
      <c r="B865" s="116">
        <f>VLOOKUP($A865,APropertiesDimless!$A$7:$I$1007,VLOOKUP(Span,Data!$N$4:$Y$11,Data!$Y$1,FALSE),FALSE)</f>
        <v>1.3536003025700232</v>
      </c>
      <c r="C865" s="6">
        <f t="shared" si="109"/>
        <v>1.5228001512850116</v>
      </c>
      <c r="D865" s="116">
        <f>VLOOKUP($A865,AProperties!$AE$8:$AM$1007,VLOOKUP(Span,Data!$N$4:$Y$11,Data!$Y$1,FALSE),FALSE)</f>
        <v>0.92835778737092456</v>
      </c>
      <c r="E865" s="116">
        <f t="shared" si="110"/>
        <v>2.415937032253928</v>
      </c>
      <c r="F865" s="6">
        <f t="shared" si="114"/>
        <v>3.3822565820304553</v>
      </c>
      <c r="G865" s="9"/>
      <c r="H865" s="15">
        <f t="shared" si="111"/>
        <v>0.84599999999999997</v>
      </c>
      <c r="I865" s="6">
        <f>VLOOKUP(H865,AProperties!$AO$8:$AW$1007,VLOOKUP(Span,Data!$N$4:$Y$11,Data!$Y$1,FALSE),FALSE)^(2/3)</f>
        <v>0.43770066764283699</v>
      </c>
      <c r="J865" s="15">
        <f>$I865*(Slope^0.5)/VLOOKUP($H865,AProperties!$AY$8:$BG$1007,VLOOKUP(Span,Data!$N$4:$Y$11,Data!$Y$1,FALSE),FALSE)</f>
        <v>1.6326829518740325</v>
      </c>
      <c r="K865" s="15">
        <f>$J865*VLOOKUP($H865,AProperties!$A$8:$I$1007,VLOOKUP(Span,Data!$N$4:$Y$11,Data!$Y$1,FALSE),FALSE)</f>
        <v>1.4701769505398932</v>
      </c>
      <c r="L865" s="15">
        <f t="shared" si="115"/>
        <v>1.6326829518740325</v>
      </c>
      <c r="M865" s="15">
        <f t="shared" si="116"/>
        <v>0.84599999999999997</v>
      </c>
      <c r="O865" s="28">
        <f t="shared" si="112"/>
        <v>0.84599999999999997</v>
      </c>
      <c r="P865" s="19">
        <f>AA865*VLOOKUP($O865,AProperties!$A$8:$I$1007,VLOOKUP(Span,Data!$N$4:$Y$11,Data!$Y$1,FALSE),FALSE)</f>
        <v>0.60019722673728659</v>
      </c>
      <c r="Q865" s="19">
        <f>AB865*VLOOKUP($O865,AProperties!$A$8:$I$1007,VLOOKUP(Span,Data!$N$4:$Y$11,Data!$Y$1,FALSE),FALSE)</f>
        <v>0.84880705815059043</v>
      </c>
      <c r="R865" s="19">
        <f>AC865*VLOOKUP($O865,AProperties!$A$8:$I$1007,VLOOKUP(Span,Data!$N$4:$Y$11,Data!$Y$1,FALSE),FALSE)</f>
        <v>1.2003944534745732</v>
      </c>
      <c r="S865" s="19">
        <f>AD865*VLOOKUP($O865,AProperties!$A$8:$I$1007,VLOOKUP(Span,Data!$N$4:$Y$11,Data!$Y$1,FALSE),FALSE)</f>
        <v>1.4701769505398932</v>
      </c>
      <c r="T865" s="19">
        <f>AE865*VLOOKUP($O865,AProperties!$A$8:$I$1007,VLOOKUP(Span,Data!$N$4:$Y$11,Data!$Y$1,FALSE),FALSE)</f>
        <v>1.6976141163011809</v>
      </c>
      <c r="U865" s="19">
        <f>AF865*VLOOKUP($O865,AProperties!$A$8:$I$1007,VLOOKUP(Span,Data!$N$4:$Y$11,Data!$Y$1,FALSE),FALSE)</f>
        <v>1.8979902818063372</v>
      </c>
      <c r="V865" s="19">
        <f>AG865*VLOOKUP($O865,AProperties!$A$8:$I$1007,VLOOKUP(Span,Data!$N$4:$Y$11,Data!$Y$1,FALSE),FALSE)</f>
        <v>2.0791441825418358</v>
      </c>
      <c r="W865" s="19">
        <f>AH865*VLOOKUP($O865,AProperties!$A$8:$I$1007,VLOOKUP(Span,Data!$N$4:$Y$11,Data!$Y$1,FALSE),FALSE)</f>
        <v>2.245732386942803</v>
      </c>
      <c r="X865" s="19">
        <f>AI865*VLOOKUP($O865,AProperties!$A$8:$I$1007,VLOOKUP(Span,Data!$N$4:$Y$11,Data!$Y$1,FALSE),FALSE)</f>
        <v>2.4007889069491464</v>
      </c>
      <c r="Y865" s="19">
        <f>AJ865*VLOOKUP($O865,AProperties!$A$8:$I$1007,VLOOKUP(Span,Data!$N$4:$Y$11,Data!$Y$1,FALSE),FALSE)</f>
        <v>2.5464211744517713</v>
      </c>
      <c r="Z865" s="19">
        <f>AK865*VLOOKUP($O865,AProperties!$A$8:$I$1007,VLOOKUP(Span,Data!$N$4:$Y$11,Data!$Y$1,FALSE),FALSE)</f>
        <v>2.6841635977828551</v>
      </c>
      <c r="AA865" s="19">
        <f>$I865*AA$19^0.5/VLOOKUP($O865,AProperties!$AY$8:$BG$1007,VLOOKUP(Span,Data!$N$4:$Y$11,Data!$Y$1,FALSE),FALSE)</f>
        <v>0.66654002397206724</v>
      </c>
      <c r="AB865" s="19">
        <f>$I865*AB$19^0.5/VLOOKUP($O865,AProperties!$AY$8:$BG$1007,VLOOKUP(Span,Data!$N$4:$Y$11,Data!$Y$1,FALSE),FALSE)</f>
        <v>0.94262994176578552</v>
      </c>
      <c r="AC865" s="19">
        <f>$I865*AC$19^0.5/VLOOKUP($O865,AProperties!$AY$8:$BG$1007,VLOOKUP(Span,Data!$N$4:$Y$11,Data!$Y$1,FALSE),FALSE)</f>
        <v>1.3330800479441345</v>
      </c>
      <c r="AD865" s="19">
        <f>$I865*AD$19^0.5/VLOOKUP($O865,AProperties!$AY$8:$BG$1007,VLOOKUP(Span,Data!$N$4:$Y$11,Data!$Y$1,FALSE),FALSE)</f>
        <v>1.6326829518740325</v>
      </c>
      <c r="AE865" s="19">
        <f>$I865*AE$19^0.5/VLOOKUP($O865,AProperties!$AY$8:$BG$1007,VLOOKUP(Span,Data!$N$4:$Y$11,Data!$Y$1,FALSE),FALSE)</f>
        <v>1.885259883531571</v>
      </c>
      <c r="AF865" s="19">
        <f>$I865*AF$19^0.5/VLOOKUP($O865,AProperties!$AY$8:$BG$1007,VLOOKUP(Span,Data!$N$4:$Y$11,Data!$Y$1,FALSE),FALSE)</f>
        <v>2.1077846274149645</v>
      </c>
      <c r="AG865" s="19">
        <f>$I865*AG$19^0.5/VLOOKUP($O865,AProperties!$AY$8:$BG$1007,VLOOKUP(Span,Data!$N$4:$Y$11,Data!$Y$1,FALSE),FALSE)</f>
        <v>2.308962373595596</v>
      </c>
      <c r="AH865" s="19">
        <f>$I865*AH$19^0.5/VLOOKUP($O865,AProperties!$AY$8:$BG$1007,VLOOKUP(Span,Data!$N$4:$Y$11,Data!$Y$1,FALSE),FALSE)</f>
        <v>2.493964404275566</v>
      </c>
      <c r="AI865" s="19">
        <f>$I865*AI$19^0.5/VLOOKUP($O865,AProperties!$AY$8:$BG$1007,VLOOKUP(Span,Data!$N$4:$Y$11,Data!$Y$1,FALSE),FALSE)</f>
        <v>2.666160095888269</v>
      </c>
      <c r="AJ865" s="19">
        <f>$I865*AJ$19^0.5/VLOOKUP($O865,AProperties!$AY$8:$BG$1007,VLOOKUP(Span,Data!$N$4:$Y$11,Data!$Y$1,FALSE),FALSE)</f>
        <v>2.8278898252973566</v>
      </c>
      <c r="AK865" s="19">
        <f>$I865*AK$19^0.5/VLOOKUP($O865,AProperties!$AY$8:$BG$1007,VLOOKUP(Span,Data!$N$4:$Y$11,Data!$Y$1,FALSE),FALSE)</f>
        <v>2.9808576066517642</v>
      </c>
      <c r="AL865" s="47">
        <f t="shared" si="113"/>
        <v>0.84599999999999997</v>
      </c>
    </row>
    <row r="866" spans="1:38" x14ac:dyDescent="0.25">
      <c r="A866" s="15">
        <v>0.84699999999999998</v>
      </c>
      <c r="B866" s="116">
        <f>VLOOKUP($A866,APropertiesDimless!$A$7:$I$1007,VLOOKUP(Span,Data!$N$4:$Y$11,Data!$Y$1,FALSE),FALSE)</f>
        <v>1.3586287311388843</v>
      </c>
      <c r="C866" s="6">
        <f t="shared" si="109"/>
        <v>1.526314365569442</v>
      </c>
      <c r="D866" s="116">
        <f>VLOOKUP($A866,AProperties!$AE$8:$AM$1007,VLOOKUP(Span,Data!$N$4:$Y$11,Data!$Y$1,FALSE),FALSE)</f>
        <v>0.92904261429280122</v>
      </c>
      <c r="E866" s="116">
        <f t="shared" si="110"/>
        <v>2.4256068946100502</v>
      </c>
      <c r="F866" s="6">
        <f t="shared" si="114"/>
        <v>3.3910326927002004</v>
      </c>
      <c r="G866" s="9"/>
      <c r="H866" s="15">
        <f t="shared" si="111"/>
        <v>0.84699999999999998</v>
      </c>
      <c r="I866" s="6">
        <f>VLOOKUP(H866,AProperties!$AO$8:$AW$1007,VLOOKUP(Span,Data!$N$4:$Y$11,Data!$Y$1,FALSE),FALSE)^(2/3)</f>
        <v>0.43764026344960666</v>
      </c>
      <c r="J866" s="15">
        <f>$I866*(Slope^0.5)/VLOOKUP($H866,AProperties!$AY$8:$BG$1007,VLOOKUP(Span,Data!$N$4:$Y$11,Data!$Y$1,FALSE),FALSE)</f>
        <v>1.6328865651672848</v>
      </c>
      <c r="K866" s="15">
        <f>$J866*VLOOKUP($H866,AProperties!$A$8:$I$1007,VLOOKUP(Span,Data!$N$4:$Y$11,Data!$Y$1,FALSE),FALSE)</f>
        <v>1.4714449465388177</v>
      </c>
      <c r="L866" s="15">
        <f t="shared" si="115"/>
        <v>1.6328865651672848</v>
      </c>
      <c r="M866" s="15">
        <f t="shared" si="116"/>
        <v>0.84699999999999998</v>
      </c>
      <c r="O866" s="28">
        <f t="shared" si="112"/>
        <v>0.84699999999999998</v>
      </c>
      <c r="P866" s="19">
        <f>AA866*VLOOKUP($O866,AProperties!$A$8:$I$1007,VLOOKUP(Span,Data!$N$4:$Y$11,Data!$Y$1,FALSE),FALSE)</f>
        <v>0.60071488393616257</v>
      </c>
      <c r="Q866" s="19">
        <f>AB866*VLOOKUP($O866,AProperties!$A$8:$I$1007,VLOOKUP(Span,Data!$N$4:$Y$11,Data!$Y$1,FALSE),FALSE)</f>
        <v>0.84953913598190101</v>
      </c>
      <c r="R866" s="19">
        <f>AC866*VLOOKUP($O866,AProperties!$A$8:$I$1007,VLOOKUP(Span,Data!$N$4:$Y$11,Data!$Y$1,FALSE),FALSE)</f>
        <v>1.2014297678723251</v>
      </c>
      <c r="S866" s="19">
        <f>AD866*VLOOKUP($O866,AProperties!$A$8:$I$1007,VLOOKUP(Span,Data!$N$4:$Y$11,Data!$Y$1,FALSE),FALSE)</f>
        <v>1.4714449465388177</v>
      </c>
      <c r="T866" s="19">
        <f>AE866*VLOOKUP($O866,AProperties!$A$8:$I$1007,VLOOKUP(Span,Data!$N$4:$Y$11,Data!$Y$1,FALSE),FALSE)</f>
        <v>1.699078271963802</v>
      </c>
      <c r="U866" s="19">
        <f>AF866*VLOOKUP($O866,AProperties!$A$8:$I$1007,VLOOKUP(Span,Data!$N$4:$Y$11,Data!$Y$1,FALSE),FALSE)</f>
        <v>1.8996272576019679</v>
      </c>
      <c r="V866" s="19">
        <f>AG866*VLOOKUP($O866,AProperties!$A$8:$I$1007,VLOOKUP(Span,Data!$N$4:$Y$11,Data!$Y$1,FALSE),FALSE)</f>
        <v>2.08093739968055</v>
      </c>
      <c r="W866" s="19">
        <f>AH866*VLOOKUP($O866,AProperties!$A$8:$I$1007,VLOOKUP(Span,Data!$N$4:$Y$11,Data!$Y$1,FALSE),FALSE)</f>
        <v>2.2476692828247939</v>
      </c>
      <c r="X866" s="19">
        <f>AI866*VLOOKUP($O866,AProperties!$A$8:$I$1007,VLOOKUP(Span,Data!$N$4:$Y$11,Data!$Y$1,FALSE),FALSE)</f>
        <v>2.4028595357446503</v>
      </c>
      <c r="Y866" s="19">
        <f>AJ866*VLOOKUP($O866,AProperties!$A$8:$I$1007,VLOOKUP(Span,Data!$N$4:$Y$11,Data!$Y$1,FALSE),FALSE)</f>
        <v>2.5486174079457027</v>
      </c>
      <c r="Z866" s="19">
        <f>AK866*VLOOKUP($O866,AProperties!$A$8:$I$1007,VLOOKUP(Span,Data!$N$4:$Y$11,Data!$Y$1,FALSE),FALSE)</f>
        <v>2.6864786311543125</v>
      </c>
      <c r="AA866" s="19">
        <f>$I866*AA$19^0.5/VLOOKUP($O866,AProperties!$AY$8:$BG$1007,VLOOKUP(Span,Data!$N$4:$Y$11,Data!$Y$1,FALSE),FALSE)</f>
        <v>0.66662314875095319</v>
      </c>
      <c r="AB866" s="19">
        <f>$I866*AB$19^0.5/VLOOKUP($O866,AProperties!$AY$8:$BG$1007,VLOOKUP(Span,Data!$N$4:$Y$11,Data!$Y$1,FALSE),FALSE)</f>
        <v>0.94274749795545532</v>
      </c>
      <c r="AC866" s="19">
        <f>$I866*AC$19^0.5/VLOOKUP($O866,AProperties!$AY$8:$BG$1007,VLOOKUP(Span,Data!$N$4:$Y$11,Data!$Y$1,FALSE),FALSE)</f>
        <v>1.3332462975019064</v>
      </c>
      <c r="AD866" s="19">
        <f>$I866*AD$19^0.5/VLOOKUP($O866,AProperties!$AY$8:$BG$1007,VLOOKUP(Span,Data!$N$4:$Y$11,Data!$Y$1,FALSE),FALSE)</f>
        <v>1.6328865651672848</v>
      </c>
      <c r="AE866" s="19">
        <f>$I866*AE$19^0.5/VLOOKUP($O866,AProperties!$AY$8:$BG$1007,VLOOKUP(Span,Data!$N$4:$Y$11,Data!$Y$1,FALSE),FALSE)</f>
        <v>1.8854949959109106</v>
      </c>
      <c r="AF866" s="19">
        <f>$I866*AF$19^0.5/VLOOKUP($O866,AProperties!$AY$8:$BG$1007,VLOOKUP(Span,Data!$N$4:$Y$11,Data!$Y$1,FALSE),FALSE)</f>
        <v>2.1080474910462419</v>
      </c>
      <c r="AG866" s="19">
        <f>$I866*AG$19^0.5/VLOOKUP($O866,AProperties!$AY$8:$BG$1007,VLOOKUP(Span,Data!$N$4:$Y$11,Data!$Y$1,FALSE),FALSE)</f>
        <v>2.309250326276393</v>
      </c>
      <c r="AH866" s="19">
        <f>$I866*AH$19^0.5/VLOOKUP($O866,AProperties!$AY$8:$BG$1007,VLOOKUP(Span,Data!$N$4:$Y$11,Data!$Y$1,FALSE),FALSE)</f>
        <v>2.4942754287185083</v>
      </c>
      <c r="AI866" s="19">
        <f>$I866*AI$19^0.5/VLOOKUP($O866,AProperties!$AY$8:$BG$1007,VLOOKUP(Span,Data!$N$4:$Y$11,Data!$Y$1,FALSE),FALSE)</f>
        <v>2.6664925950038127</v>
      </c>
      <c r="AJ866" s="19">
        <f>$I866*AJ$19^0.5/VLOOKUP($O866,AProperties!$AY$8:$BG$1007,VLOOKUP(Span,Data!$N$4:$Y$11,Data!$Y$1,FALSE),FALSE)</f>
        <v>2.8282424938663655</v>
      </c>
      <c r="AK866" s="19">
        <f>$I866*AK$19^0.5/VLOOKUP($O866,AProperties!$AY$8:$BG$1007,VLOOKUP(Span,Data!$N$4:$Y$11,Data!$Y$1,FALSE),FALSE)</f>
        <v>2.981229351964171</v>
      </c>
      <c r="AL866" s="47">
        <f t="shared" si="113"/>
        <v>0.84699999999999998</v>
      </c>
    </row>
    <row r="867" spans="1:38" x14ac:dyDescent="0.25">
      <c r="A867" s="15">
        <v>0.84799999999999998</v>
      </c>
      <c r="B867" s="116">
        <f>VLOOKUP($A867,APropertiesDimless!$A$7:$I$1007,VLOOKUP(Span,Data!$N$4:$Y$11,Data!$Y$1,FALSE),FALSE)</f>
        <v>1.3637014606479909</v>
      </c>
      <c r="C867" s="6">
        <f t="shared" si="109"/>
        <v>1.5298507303239954</v>
      </c>
      <c r="D867" s="116">
        <f>VLOOKUP($A867,AProperties!$AE$8:$AM$1007,VLOOKUP(Span,Data!$N$4:$Y$11,Data!$Y$1,FALSE),FALSE)</f>
        <v>0.92972540257952163</v>
      </c>
      <c r="E867" s="116">
        <f t="shared" si="110"/>
        <v>2.435352042193339</v>
      </c>
      <c r="F867" s="6">
        <f t="shared" si="114"/>
        <v>3.3998542111288645</v>
      </c>
      <c r="G867" s="9"/>
      <c r="H867" s="15">
        <f t="shared" si="111"/>
        <v>0.84799999999999998</v>
      </c>
      <c r="I867" s="6">
        <f>VLOOKUP(H867,AProperties!$AO$8:$AW$1007,VLOOKUP(Span,Data!$N$4:$Y$11,Data!$Y$1,FALSE),FALSE)^(2/3)</f>
        <v>0.43757850793925457</v>
      </c>
      <c r="J867" s="15">
        <f>$I867*(Slope^0.5)/VLOOKUP($H867,AProperties!$AY$8:$BG$1007,VLOOKUP(Span,Data!$N$4:$Y$11,Data!$Y$1,FALSE),FALSE)</f>
        <v>1.6330857662086469</v>
      </c>
      <c r="K867" s="15">
        <f>$J867*VLOOKUP($H867,AProperties!$A$8:$I$1007,VLOOKUP(Span,Data!$N$4:$Y$11,Data!$Y$1,FALSE),FALSE)</f>
        <v>1.4727060048464897</v>
      </c>
      <c r="L867" s="15">
        <f t="shared" si="115"/>
        <v>1.6330857662086469</v>
      </c>
      <c r="M867" s="15">
        <f t="shared" si="116"/>
        <v>0.84799999999999998</v>
      </c>
      <c r="O867" s="28">
        <f t="shared" si="112"/>
        <v>0.84799999999999998</v>
      </c>
      <c r="P867" s="19">
        <f>AA867*VLOOKUP($O867,AProperties!$A$8:$I$1007,VLOOKUP(Span,Data!$N$4:$Y$11,Data!$Y$1,FALSE),FALSE)</f>
        <v>0.60122970883444504</v>
      </c>
      <c r="Q867" s="19">
        <f>AB867*VLOOKUP($O867,AProperties!$A$8:$I$1007,VLOOKUP(Span,Data!$N$4:$Y$11,Data!$Y$1,FALSE),FALSE)</f>
        <v>0.85026720833529923</v>
      </c>
      <c r="R867" s="19">
        <f>AC867*VLOOKUP($O867,AProperties!$A$8:$I$1007,VLOOKUP(Span,Data!$N$4:$Y$11,Data!$Y$1,FALSE),FALSE)</f>
        <v>1.2024594176688901</v>
      </c>
      <c r="S867" s="19">
        <f>AD867*VLOOKUP($O867,AProperties!$A$8:$I$1007,VLOOKUP(Span,Data!$N$4:$Y$11,Data!$Y$1,FALSE),FALSE)</f>
        <v>1.4727060048464897</v>
      </c>
      <c r="T867" s="19">
        <f>AE867*VLOOKUP($O867,AProperties!$A$8:$I$1007,VLOOKUP(Span,Data!$N$4:$Y$11,Data!$Y$1,FALSE),FALSE)</f>
        <v>1.7005344166705985</v>
      </c>
      <c r="U867" s="19">
        <f>AF867*VLOOKUP($O867,AProperties!$A$8:$I$1007,VLOOKUP(Span,Data!$N$4:$Y$11,Data!$Y$1,FALSE),FALSE)</f>
        <v>1.9012552768767046</v>
      </c>
      <c r="V867" s="19">
        <f>AG867*VLOOKUP($O867,AProperties!$A$8:$I$1007,VLOOKUP(Span,Data!$N$4:$Y$11,Data!$Y$1,FALSE),FALSE)</f>
        <v>2.0827208054422033</v>
      </c>
      <c r="W867" s="19">
        <f>AH867*VLOOKUP($O867,AProperties!$A$8:$I$1007,VLOOKUP(Span,Data!$N$4:$Y$11,Data!$Y$1,FALSE),FALSE)</f>
        <v>2.2495955812083475</v>
      </c>
      <c r="X867" s="19">
        <f>AI867*VLOOKUP($O867,AProperties!$A$8:$I$1007,VLOOKUP(Span,Data!$N$4:$Y$11,Data!$Y$1,FALSE),FALSE)</f>
        <v>2.4049188353377802</v>
      </c>
      <c r="Y867" s="19">
        <f>AJ867*VLOOKUP($O867,AProperties!$A$8:$I$1007,VLOOKUP(Span,Data!$N$4:$Y$11,Data!$Y$1,FALSE),FALSE)</f>
        <v>2.5508016250058976</v>
      </c>
      <c r="Z867" s="19">
        <f>AK867*VLOOKUP($O867,AProperties!$A$8:$I$1007,VLOOKUP(Span,Data!$N$4:$Y$11,Data!$Y$1,FALSE),FALSE)</f>
        <v>2.68878099809245</v>
      </c>
      <c r="AA867" s="19">
        <f>$I867*AA$19^0.5/VLOOKUP($O867,AProperties!$AY$8:$BG$1007,VLOOKUP(Span,Data!$N$4:$Y$11,Data!$Y$1,FALSE),FALSE)</f>
        <v>0.66670447223554796</v>
      </c>
      <c r="AB867" s="19">
        <f>$I867*AB$19^0.5/VLOOKUP($O867,AProperties!$AY$8:$BG$1007,VLOOKUP(Span,Data!$N$4:$Y$11,Data!$Y$1,FALSE),FALSE)</f>
        <v>0.94286250673030858</v>
      </c>
      <c r="AC867" s="19">
        <f>$I867*AC$19^0.5/VLOOKUP($O867,AProperties!$AY$8:$BG$1007,VLOOKUP(Span,Data!$N$4:$Y$11,Data!$Y$1,FALSE),FALSE)</f>
        <v>1.3334089444710959</v>
      </c>
      <c r="AD867" s="19">
        <f>$I867*AD$19^0.5/VLOOKUP($O867,AProperties!$AY$8:$BG$1007,VLOOKUP(Span,Data!$N$4:$Y$11,Data!$Y$1,FALSE),FALSE)</f>
        <v>1.6330857662086469</v>
      </c>
      <c r="AE867" s="19">
        <f>$I867*AE$19^0.5/VLOOKUP($O867,AProperties!$AY$8:$BG$1007,VLOOKUP(Span,Data!$N$4:$Y$11,Data!$Y$1,FALSE),FALSE)</f>
        <v>1.8857250134606172</v>
      </c>
      <c r="AF867" s="19">
        <f>$I867*AF$19^0.5/VLOOKUP($O867,AProperties!$AY$8:$BG$1007,VLOOKUP(Span,Data!$N$4:$Y$11,Data!$Y$1,FALSE),FALSE)</f>
        <v>2.1083046584848226</v>
      </c>
      <c r="AG867" s="19">
        <f>$I867*AG$19^0.5/VLOOKUP($O867,AProperties!$AY$8:$BG$1007,VLOOKUP(Span,Data!$N$4:$Y$11,Data!$Y$1,FALSE),FALSE)</f>
        <v>2.3095320390907261</v>
      </c>
      <c r="AH867" s="19">
        <f>$I867*AH$19^0.5/VLOOKUP($O867,AProperties!$AY$8:$BG$1007,VLOOKUP(Span,Data!$N$4:$Y$11,Data!$Y$1,FALSE),FALSE)</f>
        <v>2.4945797133353604</v>
      </c>
      <c r="AI867" s="19">
        <f>$I867*AI$19^0.5/VLOOKUP($O867,AProperties!$AY$8:$BG$1007,VLOOKUP(Span,Data!$N$4:$Y$11,Data!$Y$1,FALSE),FALSE)</f>
        <v>2.6668178889421918</v>
      </c>
      <c r="AJ867" s="19">
        <f>$I867*AJ$19^0.5/VLOOKUP($O867,AProperties!$AY$8:$BG$1007,VLOOKUP(Span,Data!$N$4:$Y$11,Data!$Y$1,FALSE),FALSE)</f>
        <v>2.8285875201909256</v>
      </c>
      <c r="AK867" s="19">
        <f>$I867*AK$19^0.5/VLOOKUP($O867,AProperties!$AY$8:$BG$1007,VLOOKUP(Span,Data!$N$4:$Y$11,Data!$Y$1,FALSE),FALSE)</f>
        <v>2.9815930416436132</v>
      </c>
      <c r="AL867" s="47">
        <f t="shared" si="113"/>
        <v>0.84799999999999998</v>
      </c>
    </row>
    <row r="868" spans="1:38" x14ac:dyDescent="0.25">
      <c r="A868" s="15">
        <v>0.84899999999999998</v>
      </c>
      <c r="B868" s="116">
        <f>VLOOKUP($A868,APropertiesDimless!$A$7:$I$1007,VLOOKUP(Span,Data!$N$4:$Y$11,Data!$Y$1,FALSE),FALSE)</f>
        <v>1.3688192281314959</v>
      </c>
      <c r="C868" s="6">
        <f t="shared" si="109"/>
        <v>1.5334096140657478</v>
      </c>
      <c r="D868" s="116">
        <f>VLOOKUP($A868,AProperties!$AE$8:$AM$1007,VLOOKUP(Span,Data!$N$4:$Y$11,Data!$Y$1,FALSE),FALSE)</f>
        <v>0.9304061435517692</v>
      </c>
      <c r="E868" s="116">
        <f t="shared" si="110"/>
        <v>2.4451736390684817</v>
      </c>
      <c r="F868" s="6">
        <f t="shared" si="114"/>
        <v>3.4087218344126167</v>
      </c>
      <c r="G868" s="9"/>
      <c r="H868" s="15">
        <f t="shared" si="111"/>
        <v>0.84899999999999998</v>
      </c>
      <c r="I868" s="6">
        <f>VLOOKUP(H868,AProperties!$AO$8:$AW$1007,VLOOKUP(Span,Data!$N$4:$Y$11,Data!$Y$1,FALSE),FALSE)^(2/3)</f>
        <v>0.43751539400580641</v>
      </c>
      <c r="J868" s="15">
        <f>$I868*(Slope^0.5)/VLOOKUP($H868,AProperties!$AY$8:$BG$1007,VLOOKUP(Span,Data!$N$4:$Y$11,Data!$Y$1,FALSE),FALSE)</f>
        <v>1.6332805335601666</v>
      </c>
      <c r="K868" s="15">
        <f>$J868*VLOOKUP($H868,AProperties!$A$8:$I$1007,VLOOKUP(Span,Data!$N$4:$Y$11,Data!$Y$1,FALSE),FALSE)</f>
        <v>1.4739600824182095</v>
      </c>
      <c r="L868" s="15">
        <f t="shared" si="115"/>
        <v>1.6332805335601666</v>
      </c>
      <c r="M868" s="15">
        <f t="shared" si="116"/>
        <v>0.84899999999999998</v>
      </c>
      <c r="O868" s="28">
        <f t="shared" si="112"/>
        <v>0.84899999999999998</v>
      </c>
      <c r="P868" s="19">
        <f>AA868*VLOOKUP($O868,AProperties!$A$8:$I$1007,VLOOKUP(Span,Data!$N$4:$Y$11,Data!$Y$1,FALSE),FALSE)</f>
        <v>0.60174168385920856</v>
      </c>
      <c r="Q868" s="19">
        <f>AB868*VLOOKUP($O868,AProperties!$A$8:$I$1007,VLOOKUP(Span,Data!$N$4:$Y$11,Data!$Y$1,FALSE),FALSE)</f>
        <v>0.85099125035891632</v>
      </c>
      <c r="R868" s="19">
        <f>AC868*VLOOKUP($O868,AProperties!$A$8:$I$1007,VLOOKUP(Span,Data!$N$4:$Y$11,Data!$Y$1,FALSE),FALSE)</f>
        <v>1.2034833677184171</v>
      </c>
      <c r="S868" s="19">
        <f>AD868*VLOOKUP($O868,AProperties!$A$8:$I$1007,VLOOKUP(Span,Data!$N$4:$Y$11,Data!$Y$1,FALSE),FALSE)</f>
        <v>1.4739600824182095</v>
      </c>
      <c r="T868" s="19">
        <f>AE868*VLOOKUP($O868,AProperties!$A$8:$I$1007,VLOOKUP(Span,Data!$N$4:$Y$11,Data!$Y$1,FALSE),FALSE)</f>
        <v>1.7019825007178326</v>
      </c>
      <c r="U868" s="19">
        <f>AF868*VLOOKUP($O868,AProperties!$A$8:$I$1007,VLOOKUP(Span,Data!$N$4:$Y$11,Data!$Y$1,FALSE),FALSE)</f>
        <v>1.9028742840600787</v>
      </c>
      <c r="V868" s="19">
        <f>AG868*VLOOKUP($O868,AProperties!$A$8:$I$1007,VLOOKUP(Span,Data!$N$4:$Y$11,Data!$Y$1,FALSE),FALSE)</f>
        <v>2.0844943389523971</v>
      </c>
      <c r="W868" s="19">
        <f>AH868*VLOOKUP($O868,AProperties!$A$8:$I$1007,VLOOKUP(Span,Data!$N$4:$Y$11,Data!$Y$1,FALSE),FALSE)</f>
        <v>2.2515112163415982</v>
      </c>
      <c r="X868" s="19">
        <f>AI868*VLOOKUP($O868,AProperties!$A$8:$I$1007,VLOOKUP(Span,Data!$N$4:$Y$11,Data!$Y$1,FALSE),FALSE)</f>
        <v>2.4069667354368343</v>
      </c>
      <c r="Y868" s="19">
        <f>AJ868*VLOOKUP($O868,AProperties!$A$8:$I$1007,VLOOKUP(Span,Data!$N$4:$Y$11,Data!$Y$1,FALSE),FALSE)</f>
        <v>2.5529737510767485</v>
      </c>
      <c r="Z868" s="19">
        <f>AK868*VLOOKUP($O868,AProperties!$A$8:$I$1007,VLOOKUP(Span,Data!$N$4:$Y$11,Data!$Y$1,FALSE),FALSE)</f>
        <v>2.6910706200087571</v>
      </c>
      <c r="AA868" s="19">
        <f>$I868*AA$19^0.5/VLOOKUP($O868,AProperties!$AY$8:$BG$1007,VLOOKUP(Span,Data!$N$4:$Y$11,Data!$Y$1,FALSE),FALSE)</f>
        <v>0.666783985673844</v>
      </c>
      <c r="AB868" s="19">
        <f>$I868*AB$19^0.5/VLOOKUP($O868,AProperties!$AY$8:$BG$1007,VLOOKUP(Span,Data!$N$4:$Y$11,Data!$Y$1,FALSE),FALSE)</f>
        <v>0.94297495571313783</v>
      </c>
      <c r="AC868" s="19">
        <f>$I868*AC$19^0.5/VLOOKUP($O868,AProperties!$AY$8:$BG$1007,VLOOKUP(Span,Data!$N$4:$Y$11,Data!$Y$1,FALSE),FALSE)</f>
        <v>1.333567971347688</v>
      </c>
      <c r="AD868" s="19">
        <f>$I868*AD$19^0.5/VLOOKUP($O868,AProperties!$AY$8:$BG$1007,VLOOKUP(Span,Data!$N$4:$Y$11,Data!$Y$1,FALSE),FALSE)</f>
        <v>1.6332805335601666</v>
      </c>
      <c r="AE868" s="19">
        <f>$I868*AE$19^0.5/VLOOKUP($O868,AProperties!$AY$8:$BG$1007,VLOOKUP(Span,Data!$N$4:$Y$11,Data!$Y$1,FALSE),FALSE)</f>
        <v>1.8859499114262757</v>
      </c>
      <c r="AF868" s="19">
        <f>$I868*AF$19^0.5/VLOOKUP($O868,AProperties!$AY$8:$BG$1007,VLOOKUP(Span,Data!$N$4:$Y$11,Data!$Y$1,FALSE),FALSE)</f>
        <v>2.1085561020544294</v>
      </c>
      <c r="AG868" s="19">
        <f>$I868*AG$19^0.5/VLOOKUP($O868,AProperties!$AY$8:$BG$1007,VLOOKUP(Span,Data!$N$4:$Y$11,Data!$Y$1,FALSE),FALSE)</f>
        <v>2.3098074817207528</v>
      </c>
      <c r="AH868" s="19">
        <f>$I868*AH$19^0.5/VLOOKUP($O868,AProperties!$AY$8:$BG$1007,VLOOKUP(Span,Data!$N$4:$Y$11,Data!$Y$1,FALSE),FALSE)</f>
        <v>2.4948772253791089</v>
      </c>
      <c r="AI868" s="19">
        <f>$I868*AI$19^0.5/VLOOKUP($O868,AProperties!$AY$8:$BG$1007,VLOOKUP(Span,Data!$N$4:$Y$11,Data!$Y$1,FALSE),FALSE)</f>
        <v>2.667135942695376</v>
      </c>
      <c r="AJ868" s="19">
        <f>$I868*AJ$19^0.5/VLOOKUP($O868,AProperties!$AY$8:$BG$1007,VLOOKUP(Span,Data!$N$4:$Y$11,Data!$Y$1,FALSE),FALSE)</f>
        <v>2.8289248671394129</v>
      </c>
      <c r="AK868" s="19">
        <f>$I868*AK$19^0.5/VLOOKUP($O868,AProperties!$AY$8:$BG$1007,VLOOKUP(Span,Data!$N$4:$Y$11,Data!$Y$1,FALSE),FALSE)</f>
        <v>2.9819486365499226</v>
      </c>
      <c r="AL868" s="47">
        <f t="shared" si="113"/>
        <v>0.84899999999999998</v>
      </c>
    </row>
    <row r="869" spans="1:38" x14ac:dyDescent="0.25">
      <c r="A869" s="15">
        <v>0.85</v>
      </c>
      <c r="B869" s="116">
        <f>VLOOKUP($A869,APropertiesDimless!$A$7:$I$1007,VLOOKUP(Span,Data!$N$4:$Y$11,Data!$Y$1,FALSE),FALSE)</f>
        <v>1.3739827878258017</v>
      </c>
      <c r="C869" s="6">
        <f t="shared" si="109"/>
        <v>1.536991393912901</v>
      </c>
      <c r="D869" s="116">
        <f>VLOOKUP($A869,AProperties!$AE$8:$AM$1007,VLOOKUP(Span,Data!$N$4:$Y$11,Data!$Y$1,FALSE),FALSE)</f>
        <v>0.93108482845168139</v>
      </c>
      <c r="E869" s="116">
        <f t="shared" si="110"/>
        <v>2.455072876644687</v>
      </c>
      <c r="F869" s="6">
        <f t="shared" si="114"/>
        <v>3.4176362751575811</v>
      </c>
      <c r="G869" s="9"/>
      <c r="H869" s="15">
        <f t="shared" si="111"/>
        <v>0.85</v>
      </c>
      <c r="I869" s="6">
        <f>VLOOKUP(H869,AProperties!$AO$8:$AW$1007,VLOOKUP(Span,Data!$N$4:$Y$11,Data!$Y$1,FALSE),FALSE)^(2/3)</f>
        <v>0.43745091442625555</v>
      </c>
      <c r="J869" s="15">
        <f>$I869*(Slope^0.5)/VLOOKUP($H869,AProperties!$AY$8:$BG$1007,VLOOKUP(Span,Data!$N$4:$Y$11,Data!$Y$1,FALSE),FALSE)</f>
        <v>1.6334708454534084</v>
      </c>
      <c r="K869" s="15">
        <f>$J869*VLOOKUP($H869,AProperties!$A$8:$I$1007,VLOOKUP(Span,Data!$N$4:$Y$11,Data!$Y$1,FALSE),FALSE)</f>
        <v>1.4752071357758536</v>
      </c>
      <c r="L869" s="15">
        <f t="shared" si="115"/>
        <v>1.6334708454534084</v>
      </c>
      <c r="M869" s="15">
        <f t="shared" si="116"/>
        <v>0.85</v>
      </c>
      <c r="O869" s="28">
        <f t="shared" si="112"/>
        <v>0.85</v>
      </c>
      <c r="P869" s="19">
        <f>AA869*VLOOKUP($O869,AProperties!$A$8:$I$1007,VLOOKUP(Span,Data!$N$4:$Y$11,Data!$Y$1,FALSE),FALSE)</f>
        <v>0.60225079126058412</v>
      </c>
      <c r="Q869" s="19">
        <f>AB869*VLOOKUP($O869,AProperties!$A$8:$I$1007,VLOOKUP(Span,Data!$N$4:$Y$11,Data!$Y$1,FALSE),FALSE)</f>
        <v>0.8517112369506461</v>
      </c>
      <c r="R869" s="19">
        <f>AC869*VLOOKUP($O869,AProperties!$A$8:$I$1007,VLOOKUP(Span,Data!$N$4:$Y$11,Data!$Y$1,FALSE),FALSE)</f>
        <v>1.2045015825211682</v>
      </c>
      <c r="S869" s="19">
        <f>AD869*VLOOKUP($O869,AProperties!$A$8:$I$1007,VLOOKUP(Span,Data!$N$4:$Y$11,Data!$Y$1,FALSE),FALSE)</f>
        <v>1.4752071357758536</v>
      </c>
      <c r="T869" s="19">
        <f>AE869*VLOOKUP($O869,AProperties!$A$8:$I$1007,VLOOKUP(Span,Data!$N$4:$Y$11,Data!$Y$1,FALSE),FALSE)</f>
        <v>1.7034224739012922</v>
      </c>
      <c r="U869" s="19">
        <f>AF869*VLOOKUP($O869,AProperties!$A$8:$I$1007,VLOOKUP(Span,Data!$N$4:$Y$11,Data!$Y$1,FALSE),FALSE)</f>
        <v>1.9044842230220751</v>
      </c>
      <c r="V869" s="19">
        <f>AG869*VLOOKUP($O869,AProperties!$A$8:$I$1007,VLOOKUP(Span,Data!$N$4:$Y$11,Data!$Y$1,FALSE),FALSE)</f>
        <v>2.0862579387237803</v>
      </c>
      <c r="W869" s="19">
        <f>AH869*VLOOKUP($O869,AProperties!$A$8:$I$1007,VLOOKUP(Span,Data!$N$4:$Y$11,Data!$Y$1,FALSE),FALSE)</f>
        <v>2.2534161218106159</v>
      </c>
      <c r="X869" s="19">
        <f>AI869*VLOOKUP($O869,AProperties!$A$8:$I$1007,VLOOKUP(Span,Data!$N$4:$Y$11,Data!$Y$1,FALSE),FALSE)</f>
        <v>2.4090031650423365</v>
      </c>
      <c r="Y869" s="19">
        <f>AJ869*VLOOKUP($O869,AProperties!$A$8:$I$1007,VLOOKUP(Span,Data!$N$4:$Y$11,Data!$Y$1,FALSE),FALSE)</f>
        <v>2.5551337108519379</v>
      </c>
      <c r="Z869" s="19">
        <f>AK869*VLOOKUP($O869,AProperties!$A$8:$I$1007,VLOOKUP(Span,Data!$N$4:$Y$11,Data!$Y$1,FALSE),FALSE)</f>
        <v>2.6933474175234049</v>
      </c>
      <c r="AA869" s="19">
        <f>$I869*AA$19^0.5/VLOOKUP($O869,AProperties!$AY$8:$BG$1007,VLOOKUP(Span,Data!$N$4:$Y$11,Data!$Y$1,FALSE),FALSE)</f>
        <v>0.66686168017891501</v>
      </c>
      <c r="AB869" s="19">
        <f>$I869*AB$19^0.5/VLOOKUP($O869,AProperties!$AY$8:$BG$1007,VLOOKUP(Span,Data!$N$4:$Y$11,Data!$Y$1,FALSE),FALSE)</f>
        <v>0.9430848323359311</v>
      </c>
      <c r="AC869" s="19">
        <f>$I869*AC$19^0.5/VLOOKUP($O869,AProperties!$AY$8:$BG$1007,VLOOKUP(Span,Data!$N$4:$Y$11,Data!$Y$1,FALSE),FALSE)</f>
        <v>1.33372336035783</v>
      </c>
      <c r="AD869" s="19">
        <f>$I869*AD$19^0.5/VLOOKUP($O869,AProperties!$AY$8:$BG$1007,VLOOKUP(Span,Data!$N$4:$Y$11,Data!$Y$1,FALSE),FALSE)</f>
        <v>1.6334708454534084</v>
      </c>
      <c r="AE869" s="19">
        <f>$I869*AE$19^0.5/VLOOKUP($O869,AProperties!$AY$8:$BG$1007,VLOOKUP(Span,Data!$N$4:$Y$11,Data!$Y$1,FALSE),FALSE)</f>
        <v>1.8861696646718622</v>
      </c>
      <c r="AF869" s="19">
        <f>$I869*AF$19^0.5/VLOOKUP($O869,AProperties!$AY$8:$BG$1007,VLOOKUP(Span,Data!$N$4:$Y$11,Data!$Y$1,FALSE),FALSE)</f>
        <v>2.1088017936521335</v>
      </c>
      <c r="AG869" s="19">
        <f>$I869*AG$19^0.5/VLOOKUP($O869,AProperties!$AY$8:$BG$1007,VLOOKUP(Span,Data!$N$4:$Y$11,Data!$Y$1,FALSE),FALSE)</f>
        <v>2.3100766233812564</v>
      </c>
      <c r="AH869" s="19">
        <f>$I869*AH$19^0.5/VLOOKUP($O869,AProperties!$AY$8:$BG$1007,VLOOKUP(Span,Data!$N$4:$Y$11,Data!$Y$1,FALSE),FALSE)</f>
        <v>2.4951679315979192</v>
      </c>
      <c r="AI869" s="19">
        <f>$I869*AI$19^0.5/VLOOKUP($O869,AProperties!$AY$8:$BG$1007,VLOOKUP(Span,Data!$N$4:$Y$11,Data!$Y$1,FALSE),FALSE)</f>
        <v>2.66744672071566</v>
      </c>
      <c r="AJ869" s="19">
        <f>$I869*AJ$19^0.5/VLOOKUP($O869,AProperties!$AY$8:$BG$1007,VLOOKUP(Span,Data!$N$4:$Y$11,Data!$Y$1,FALSE),FALSE)</f>
        <v>2.8292544970077929</v>
      </c>
      <c r="AK869" s="19">
        <f>$I869*AK$19^0.5/VLOOKUP($O869,AProperties!$AY$8:$BG$1007,VLOOKUP(Span,Data!$N$4:$Y$11,Data!$Y$1,FALSE),FALSE)</f>
        <v>2.9822960969395562</v>
      </c>
      <c r="AL869" s="47">
        <f t="shared" si="113"/>
        <v>0.85</v>
      </c>
    </row>
    <row r="870" spans="1:38" x14ac:dyDescent="0.25">
      <c r="A870" s="15">
        <v>0.85099999999999998</v>
      </c>
      <c r="B870" s="116">
        <f>VLOOKUP($A870,APropertiesDimless!$A$7:$I$1007,VLOOKUP(Span,Data!$N$4:$Y$11,Data!$Y$1,FALSE),FALSE)</f>
        <v>1.3791929116888573</v>
      </c>
      <c r="C870" s="6">
        <f t="shared" si="109"/>
        <v>1.5405964558444287</v>
      </c>
      <c r="D870" s="116">
        <f>VLOOKUP($A870,AProperties!$AE$8:$AM$1007,VLOOKUP(Span,Data!$N$4:$Y$11,Data!$Y$1,FALSE),FALSE)</f>
        <v>0.93176144844155606</v>
      </c>
      <c r="E870" s="116">
        <f t="shared" si="110"/>
        <v>2.4650509745033942</v>
      </c>
      <c r="F870" s="6">
        <f t="shared" si="114"/>
        <v>3.4265982619249562</v>
      </c>
      <c r="G870" s="9"/>
      <c r="H870" s="15">
        <f t="shared" si="111"/>
        <v>0.85099999999999998</v>
      </c>
      <c r="I870" s="6">
        <f>VLOOKUP(H870,AProperties!$AO$8:$AW$1007,VLOOKUP(Span,Data!$N$4:$Y$11,Data!$Y$1,FALSE),FALSE)^(2/3)</f>
        <v>0.43738506185798287</v>
      </c>
      <c r="J870" s="15">
        <f>$I870*(Slope^0.5)/VLOOKUP($H870,AProperties!$AY$8:$BG$1007,VLOOKUP(Span,Data!$N$4:$Y$11,Data!$Y$1,FALSE),FALSE)</f>
        <v>1.6336566797823358</v>
      </c>
      <c r="K870" s="15">
        <f>$J870*VLOOKUP($H870,AProperties!$A$8:$I$1007,VLOOKUP(Span,Data!$N$4:$Y$11,Data!$Y$1,FALSE),FALSE)</f>
        <v>1.4764471209990382</v>
      </c>
      <c r="L870" s="15">
        <f t="shared" si="115"/>
        <v>1.6336566797823358</v>
      </c>
      <c r="M870" s="15">
        <f t="shared" si="116"/>
        <v>0.85099999999999998</v>
      </c>
      <c r="O870" s="28">
        <f t="shared" si="112"/>
        <v>0.85099999999999998</v>
      </c>
      <c r="P870" s="19">
        <f>AA870*VLOOKUP($O870,AProperties!$A$8:$I$1007,VLOOKUP(Span,Data!$N$4:$Y$11,Data!$Y$1,FALSE),FALSE)</f>
        <v>0.60275701310814966</v>
      </c>
      <c r="Q870" s="19">
        <f>AB870*VLOOKUP($O870,AProperties!$A$8:$I$1007,VLOOKUP(Span,Data!$N$4:$Y$11,Data!$Y$1,FALSE),FALSE)</f>
        <v>0.85242714275304277</v>
      </c>
      <c r="R870" s="19">
        <f>AC870*VLOOKUP($O870,AProperties!$A$8:$I$1007,VLOOKUP(Span,Data!$N$4:$Y$11,Data!$Y$1,FALSE),FALSE)</f>
        <v>1.2055140262162993</v>
      </c>
      <c r="S870" s="19">
        <f>AD870*VLOOKUP($O870,AProperties!$A$8:$I$1007,VLOOKUP(Span,Data!$N$4:$Y$11,Data!$Y$1,FALSE),FALSE)</f>
        <v>1.4764471209990382</v>
      </c>
      <c r="T870" s="19">
        <f>AE870*VLOOKUP($O870,AProperties!$A$8:$I$1007,VLOOKUP(Span,Data!$N$4:$Y$11,Data!$Y$1,FALSE),FALSE)</f>
        <v>1.7048542855060855</v>
      </c>
      <c r="U870" s="19">
        <f>AF870*VLOOKUP($O870,AProperties!$A$8:$I$1007,VLOOKUP(Span,Data!$N$4:$Y$11,Data!$Y$1,FALSE),FALSE)</f>
        <v>1.9060850370617208</v>
      </c>
      <c r="V870" s="19">
        <f>AG870*VLOOKUP($O870,AProperties!$A$8:$I$1007,VLOOKUP(Span,Data!$N$4:$Y$11,Data!$Y$1,FALSE),FALSE)</f>
        <v>2.0880115426435504</v>
      </c>
      <c r="W870" s="19">
        <f>AH870*VLOOKUP($O870,AProperties!$A$8:$I$1007,VLOOKUP(Span,Data!$N$4:$Y$11,Data!$Y$1,FALSE),FALSE)</f>
        <v>2.2553102305259056</v>
      </c>
      <c r="X870" s="19">
        <f>AI870*VLOOKUP($O870,AProperties!$A$8:$I$1007,VLOOKUP(Span,Data!$N$4:$Y$11,Data!$Y$1,FALSE),FALSE)</f>
        <v>2.4110280524325987</v>
      </c>
      <c r="Y870" s="19">
        <f>AJ870*VLOOKUP($O870,AProperties!$A$8:$I$1007,VLOOKUP(Span,Data!$N$4:$Y$11,Data!$Y$1,FALSE),FALSE)</f>
        <v>2.5572814282591283</v>
      </c>
      <c r="Z870" s="19">
        <f>AK870*VLOOKUP($O870,AProperties!$A$8:$I$1007,VLOOKUP(Span,Data!$N$4:$Y$11,Data!$Y$1,FALSE),FALSE)</f>
        <v>2.6956113104491091</v>
      </c>
      <c r="AA870" s="19">
        <f>$I870*AA$19^0.5/VLOOKUP($O870,AProperties!$AY$8:$BG$1007,VLOOKUP(Span,Data!$N$4:$Y$11,Data!$Y$1,FALSE),FALSE)</f>
        <v>0.66693754672600913</v>
      </c>
      <c r="AB870" s="19">
        <f>$I870*AB$19^0.5/VLOOKUP($O870,AProperties!$AY$8:$BG$1007,VLOOKUP(Span,Data!$N$4:$Y$11,Data!$Y$1,FALSE),FALSE)</f>
        <v>0.9431921238357619</v>
      </c>
      <c r="AC870" s="19">
        <f>$I870*AC$19^0.5/VLOOKUP($O870,AProperties!$AY$8:$BG$1007,VLOOKUP(Span,Data!$N$4:$Y$11,Data!$Y$1,FALSE),FALSE)</f>
        <v>1.3338750934520183</v>
      </c>
      <c r="AD870" s="19">
        <f>$I870*AD$19^0.5/VLOOKUP($O870,AProperties!$AY$8:$BG$1007,VLOOKUP(Span,Data!$N$4:$Y$11,Data!$Y$1,FALSE),FALSE)</f>
        <v>1.6336566797823358</v>
      </c>
      <c r="AE870" s="19">
        <f>$I870*AE$19^0.5/VLOOKUP($O870,AProperties!$AY$8:$BG$1007,VLOOKUP(Span,Data!$N$4:$Y$11,Data!$Y$1,FALSE),FALSE)</f>
        <v>1.8863842476715238</v>
      </c>
      <c r="AF870" s="19">
        <f>$I870*AF$19^0.5/VLOOKUP($O870,AProperties!$AY$8:$BG$1007,VLOOKUP(Span,Data!$N$4:$Y$11,Data!$Y$1,FALSE),FALSE)</f>
        <v>2.1090417047391634</v>
      </c>
      <c r="AG870" s="19">
        <f>$I870*AG$19^0.5/VLOOKUP($O870,AProperties!$AY$8:$BG$1007,VLOOKUP(Span,Data!$N$4:$Y$11,Data!$Y$1,FALSE),FALSE)</f>
        <v>2.3103394328095801</v>
      </c>
      <c r="AH870" s="19">
        <f>$I870*AH$19^0.5/VLOOKUP($O870,AProperties!$AY$8:$BG$1007,VLOOKUP(Span,Data!$N$4:$Y$11,Data!$Y$1,FALSE),FALSE)</f>
        <v>2.4954517982242628</v>
      </c>
      <c r="AI870" s="19">
        <f>$I870*AI$19^0.5/VLOOKUP($O870,AProperties!$AY$8:$BG$1007,VLOOKUP(Span,Data!$N$4:$Y$11,Data!$Y$1,FALSE),FALSE)</f>
        <v>2.6677501869040365</v>
      </c>
      <c r="AJ870" s="19">
        <f>$I870*AJ$19^0.5/VLOOKUP($O870,AProperties!$AY$8:$BG$1007,VLOOKUP(Span,Data!$N$4:$Y$11,Data!$Y$1,FALSE),FALSE)</f>
        <v>2.8295763715072857</v>
      </c>
      <c r="AK870" s="19">
        <f>$I870*AK$19^0.5/VLOOKUP($O870,AProperties!$AY$8:$BG$1007,VLOOKUP(Span,Data!$N$4:$Y$11,Data!$Y$1,FALSE),FALSE)</f>
        <v>2.9826353824525973</v>
      </c>
      <c r="AL870" s="47">
        <f t="shared" si="113"/>
        <v>0.85099999999999998</v>
      </c>
    </row>
    <row r="871" spans="1:38" x14ac:dyDescent="0.25">
      <c r="A871" s="15">
        <v>0.85199999999999998</v>
      </c>
      <c r="B871" s="116">
        <f>VLOOKUP($A871,APropertiesDimless!$A$7:$I$1007,VLOOKUP(Span,Data!$N$4:$Y$11,Data!$Y$1,FALSE),FALSE)</f>
        <v>1.3844503899387433</v>
      </c>
      <c r="C871" s="6">
        <f t="shared" si="109"/>
        <v>1.5442251949693717</v>
      </c>
      <c r="D871" s="116">
        <f>VLOOKUP($A871,AProperties!$AE$8:$AM$1007,VLOOKUP(Span,Data!$N$4:$Y$11,Data!$Y$1,FALSE),FALSE)</f>
        <v>0.93243599460252935</v>
      </c>
      <c r="E871" s="116">
        <f t="shared" si="110"/>
        <v>2.4751091812567392</v>
      </c>
      <c r="F871" s="6">
        <f t="shared" si="114"/>
        <v>3.4356085396919678</v>
      </c>
      <c r="G871" s="9"/>
      <c r="H871" s="15">
        <f t="shared" si="111"/>
        <v>0.85199999999999998</v>
      </c>
      <c r="I871" s="6">
        <f>VLOOKUP(H871,AProperties!$AO$8:$AW$1007,VLOOKUP(Span,Data!$N$4:$Y$11,Data!$Y$1,FALSE),FALSE)^(2/3)</f>
        <v>0.43731782883610232</v>
      </c>
      <c r="J871" s="15">
        <f>$I871*(Slope^0.5)/VLOOKUP($H871,AProperties!$AY$8:$BG$1007,VLOOKUP(Span,Data!$N$4:$Y$11,Data!$Y$1,FALSE),FALSE)</f>
        <v>1.6338380140959912</v>
      </c>
      <c r="K871" s="15">
        <f>$J871*VLOOKUP($H871,AProperties!$A$8:$I$1007,VLOOKUP(Span,Data!$N$4:$Y$11,Data!$Y$1,FALSE),FALSE)</f>
        <v>1.4776799937160423</v>
      </c>
      <c r="L871" s="15">
        <f t="shared" si="115"/>
        <v>1.6338380140959912</v>
      </c>
      <c r="M871" s="15">
        <f t="shared" si="116"/>
        <v>0.85199999999999998</v>
      </c>
      <c r="O871" s="28">
        <f t="shared" si="112"/>
        <v>0.85199999999999998</v>
      </c>
      <c r="P871" s="19">
        <f>AA871*VLOOKUP($O871,AProperties!$A$8:$I$1007,VLOOKUP(Span,Data!$N$4:$Y$11,Data!$Y$1,FALSE),FALSE)</f>
        <v>0.60326033128722611</v>
      </c>
      <c r="Q871" s="19">
        <f>AB871*VLOOKUP($O871,AProperties!$A$8:$I$1007,VLOOKUP(Span,Data!$N$4:$Y$11,Data!$Y$1,FALSE),FALSE)</f>
        <v>0.85313894214808161</v>
      </c>
      <c r="R871" s="19">
        <f>AC871*VLOOKUP($O871,AProperties!$A$8:$I$1007,VLOOKUP(Span,Data!$N$4:$Y$11,Data!$Y$1,FALSE),FALSE)</f>
        <v>1.2065206625744522</v>
      </c>
      <c r="S871" s="19">
        <f>AD871*VLOOKUP($O871,AProperties!$A$8:$I$1007,VLOOKUP(Span,Data!$N$4:$Y$11,Data!$Y$1,FALSE),FALSE)</f>
        <v>1.4776799937160423</v>
      </c>
      <c r="T871" s="19">
        <f>AE871*VLOOKUP($O871,AProperties!$A$8:$I$1007,VLOOKUP(Span,Data!$N$4:$Y$11,Data!$Y$1,FALSE),FALSE)</f>
        <v>1.7062778842961632</v>
      </c>
      <c r="U871" s="19">
        <f>AF871*VLOOKUP($O871,AProperties!$A$8:$I$1007,VLOOKUP(Span,Data!$N$4:$Y$11,Data!$Y$1,FALSE),FALSE)</f>
        <v>1.9076766688953706</v>
      </c>
      <c r="V871" s="19">
        <f>AG871*VLOOKUP($O871,AProperties!$A$8:$I$1007,VLOOKUP(Span,Data!$N$4:$Y$11,Data!$Y$1,FALSE),FALSE)</f>
        <v>2.0897550879606173</v>
      </c>
      <c r="W871" s="19">
        <f>AH871*VLOOKUP($O871,AProperties!$A$8:$I$1007,VLOOKUP(Span,Data!$N$4:$Y$11,Data!$Y$1,FALSE),FALSE)</f>
        <v>2.2571934747085449</v>
      </c>
      <c r="X871" s="19">
        <f>AI871*VLOOKUP($O871,AProperties!$A$8:$I$1007,VLOOKUP(Span,Data!$N$4:$Y$11,Data!$Y$1,FALSE),FALSE)</f>
        <v>2.4130413251489045</v>
      </c>
      <c r="Y871" s="19">
        <f>AJ871*VLOOKUP($O871,AProperties!$A$8:$I$1007,VLOOKUP(Span,Data!$N$4:$Y$11,Data!$Y$1,FALSE),FALSE)</f>
        <v>2.5594168264442447</v>
      </c>
      <c r="Z871" s="19">
        <f>AK871*VLOOKUP($O871,AProperties!$A$8:$I$1007,VLOOKUP(Span,Data!$N$4:$Y$11,Data!$Y$1,FALSE),FALSE)</f>
        <v>2.6978622177745617</v>
      </c>
      <c r="AA871" s="19">
        <f>$I871*AA$19^0.5/VLOOKUP($O871,AProperties!$AY$8:$BG$1007,VLOOKUP(Span,Data!$N$4:$Y$11,Data!$Y$1,FALSE),FALSE)</f>
        <v>0.6670115761495613</v>
      </c>
      <c r="AB871" s="19">
        <f>$I871*AB$19^0.5/VLOOKUP($O871,AProperties!$AY$8:$BG$1007,VLOOKUP(Span,Data!$N$4:$Y$11,Data!$Y$1,FALSE),FALSE)</f>
        <v>0.94329681725056425</v>
      </c>
      <c r="AC871" s="19">
        <f>$I871*AC$19^0.5/VLOOKUP($O871,AProperties!$AY$8:$BG$1007,VLOOKUP(Span,Data!$N$4:$Y$11,Data!$Y$1,FALSE),FALSE)</f>
        <v>1.3340231522991226</v>
      </c>
      <c r="AD871" s="19">
        <f>$I871*AD$19^0.5/VLOOKUP($O871,AProperties!$AY$8:$BG$1007,VLOOKUP(Span,Data!$N$4:$Y$11,Data!$Y$1,FALSE),FALSE)</f>
        <v>1.6338380140959912</v>
      </c>
      <c r="AE871" s="19">
        <f>$I871*AE$19^0.5/VLOOKUP($O871,AProperties!$AY$8:$BG$1007,VLOOKUP(Span,Data!$N$4:$Y$11,Data!$Y$1,FALSE),FALSE)</f>
        <v>1.8865936345011285</v>
      </c>
      <c r="AF871" s="19">
        <f>$I871*AF$19^0.5/VLOOKUP($O871,AProperties!$AY$8:$BG$1007,VLOOKUP(Span,Data!$N$4:$Y$11,Data!$Y$1,FALSE),FALSE)</f>
        <v>2.1092758063314574</v>
      </c>
      <c r="AG871" s="19">
        <f>$I871*AG$19^0.5/VLOOKUP($O871,AProperties!$AY$8:$BG$1007,VLOOKUP(Span,Data!$N$4:$Y$11,Data!$Y$1,FALSE),FALSE)</f>
        <v>2.3105958782552753</v>
      </c>
      <c r="AH871" s="19">
        <f>$I871*AH$19^0.5/VLOOKUP($O871,AProperties!$AY$8:$BG$1007,VLOOKUP(Span,Data!$N$4:$Y$11,Data!$Y$1,FALSE),FALSE)</f>
        <v>2.495728790963736</v>
      </c>
      <c r="AI871" s="19">
        <f>$I871*AI$19^0.5/VLOOKUP($O871,AProperties!$AY$8:$BG$1007,VLOOKUP(Span,Data!$N$4:$Y$11,Data!$Y$1,FALSE),FALSE)</f>
        <v>2.6680463045982452</v>
      </c>
      <c r="AJ871" s="19">
        <f>$I871*AJ$19^0.5/VLOOKUP($O871,AProperties!$AY$8:$BG$1007,VLOOKUP(Span,Data!$N$4:$Y$11,Data!$Y$1,FALSE),FALSE)</f>
        <v>2.8298904517516923</v>
      </c>
      <c r="AK871" s="19">
        <f>$I871*AK$19^0.5/VLOOKUP($O871,AProperties!$AY$8:$BG$1007,VLOOKUP(Span,Data!$N$4:$Y$11,Data!$Y$1,FALSE),FALSE)</f>
        <v>2.9829664520993933</v>
      </c>
      <c r="AL871" s="47">
        <f t="shared" si="113"/>
        <v>0.85199999999999998</v>
      </c>
    </row>
    <row r="872" spans="1:38" x14ac:dyDescent="0.25">
      <c r="A872" s="15">
        <v>0.85299999999999998</v>
      </c>
      <c r="B872" s="116">
        <f>VLOOKUP($A872,APropertiesDimless!$A$7:$I$1007,VLOOKUP(Span,Data!$N$4:$Y$11,Data!$Y$1,FALSE),FALSE)</f>
        <v>1.3897560316123909</v>
      </c>
      <c r="C872" s="6">
        <f t="shared" si="109"/>
        <v>1.5478780158061953</v>
      </c>
      <c r="D872" s="116">
        <f>VLOOKUP($A872,AProperties!$AE$8:$AM$1007,VLOOKUP(Span,Data!$N$4:$Y$11,Data!$Y$1,FALSE),FALSE)</f>
        <v>0.93310845793322095</v>
      </c>
      <c r="E872" s="116">
        <f t="shared" si="110"/>
        <v>2.4852487754381185</v>
      </c>
      <c r="F872" s="6">
        <f t="shared" si="114"/>
        <v>3.4446678703293077</v>
      </c>
      <c r="G872" s="9"/>
      <c r="H872" s="15">
        <f t="shared" si="111"/>
        <v>0.85299999999999998</v>
      </c>
      <c r="I872" s="6">
        <f>VLOOKUP(H872,AProperties!$AO$8:$AW$1007,VLOOKUP(Span,Data!$N$4:$Y$11,Data!$Y$1,FALSE),FALSE)^(2/3)</f>
        <v>0.43724920777072579</v>
      </c>
      <c r="J872" s="15">
        <f>$I872*(Slope^0.5)/VLOOKUP($H872,AProperties!$AY$8:$BG$1007,VLOOKUP(Span,Data!$N$4:$Y$11,Data!$Y$1,FALSE),FALSE)</f>
        <v>1.6340148255909497</v>
      </c>
      <c r="K872" s="15">
        <f>$J872*VLOOKUP($H872,AProperties!$A$8:$I$1007,VLOOKUP(Span,Data!$N$4:$Y$11,Data!$Y$1,FALSE),FALSE)</f>
        <v>1.4789057090944653</v>
      </c>
      <c r="L872" s="15">
        <f t="shared" si="115"/>
        <v>1.6340148255909497</v>
      </c>
      <c r="M872" s="15">
        <f t="shared" si="116"/>
        <v>0.85299999999999998</v>
      </c>
      <c r="O872" s="28">
        <f t="shared" si="112"/>
        <v>0.85299999999999998</v>
      </c>
      <c r="P872" s="19">
        <f>AA872*VLOOKUP($O872,AProperties!$A$8:$I$1007,VLOOKUP(Span,Data!$N$4:$Y$11,Data!$Y$1,FALSE),FALSE)</f>
        <v>0.60376072749506249</v>
      </c>
      <c r="Q872" s="19">
        <f>AB872*VLOOKUP($O872,AProperties!$A$8:$I$1007,VLOOKUP(Span,Data!$N$4:$Y$11,Data!$Y$1,FALSE),FALSE)</f>
        <v>0.85384660925176392</v>
      </c>
      <c r="R872" s="19">
        <f>AC872*VLOOKUP($O872,AProperties!$A$8:$I$1007,VLOOKUP(Span,Data!$N$4:$Y$11,Data!$Y$1,FALSE),FALSE)</f>
        <v>1.207521454990125</v>
      </c>
      <c r="S872" s="19">
        <f>AD872*VLOOKUP($O872,AProperties!$A$8:$I$1007,VLOOKUP(Span,Data!$N$4:$Y$11,Data!$Y$1,FALSE),FALSE)</f>
        <v>1.4789057090944653</v>
      </c>
      <c r="T872" s="19">
        <f>AE872*VLOOKUP($O872,AProperties!$A$8:$I$1007,VLOOKUP(Span,Data!$N$4:$Y$11,Data!$Y$1,FALSE),FALSE)</f>
        <v>1.7076932185035278</v>
      </c>
      <c r="U872" s="19">
        <f>AF872*VLOOKUP($O872,AProperties!$A$8:$I$1007,VLOOKUP(Span,Data!$N$4:$Y$11,Data!$Y$1,FALSE),FALSE)</f>
        <v>1.9092590606446447</v>
      </c>
      <c r="V872" s="19">
        <f>AG872*VLOOKUP($O872,AProperties!$A$8:$I$1007,VLOOKUP(Span,Data!$N$4:$Y$11,Data!$Y$1,FALSE),FALSE)</f>
        <v>2.091488511272392</v>
      </c>
      <c r="W872" s="19">
        <f>AH872*VLOOKUP($O872,AProperties!$A$8:$I$1007,VLOOKUP(Span,Data!$N$4:$Y$11,Data!$Y$1,FALSE),FALSE)</f>
        <v>2.2590657858759098</v>
      </c>
      <c r="X872" s="19">
        <f>AI872*VLOOKUP($O872,AProperties!$A$8:$I$1007,VLOOKUP(Span,Data!$N$4:$Y$11,Data!$Y$1,FALSE),FALSE)</f>
        <v>2.41504290998025</v>
      </c>
      <c r="Y872" s="19">
        <f>AJ872*VLOOKUP($O872,AProperties!$A$8:$I$1007,VLOOKUP(Span,Data!$N$4:$Y$11,Data!$Y$1,FALSE),FALSE)</f>
        <v>2.5615398277552912</v>
      </c>
      <c r="Z872" s="19">
        <f>AK872*VLOOKUP($O872,AProperties!$A$8:$I$1007,VLOOKUP(Span,Data!$N$4:$Y$11,Data!$Y$1,FALSE),FALSE)</f>
        <v>2.7001000576473722</v>
      </c>
      <c r="AA872" s="19">
        <f>$I872*AA$19^0.5/VLOOKUP($O872,AProperties!$AY$8:$BG$1007,VLOOKUP(Span,Data!$N$4:$Y$11,Data!$Y$1,FALSE),FALSE)</f>
        <v>0.66708375914011242</v>
      </c>
      <c r="AB872" s="19">
        <f>$I872*AB$19^0.5/VLOOKUP($O872,AProperties!$AY$8:$BG$1007,VLOOKUP(Span,Data!$N$4:$Y$11,Data!$Y$1,FALSE),FALSE)</f>
        <v>0.94339889941477417</v>
      </c>
      <c r="AC872" s="19">
        <f>$I872*AC$19^0.5/VLOOKUP($O872,AProperties!$AY$8:$BG$1007,VLOOKUP(Span,Data!$N$4:$Y$11,Data!$Y$1,FALSE),FALSE)</f>
        <v>1.3341675182802248</v>
      </c>
      <c r="AD872" s="19">
        <f>$I872*AD$19^0.5/VLOOKUP($O872,AProperties!$AY$8:$BG$1007,VLOOKUP(Span,Data!$N$4:$Y$11,Data!$Y$1,FALSE),FALSE)</f>
        <v>1.6340148255909497</v>
      </c>
      <c r="AE872" s="19">
        <f>$I872*AE$19^0.5/VLOOKUP($O872,AProperties!$AY$8:$BG$1007,VLOOKUP(Span,Data!$N$4:$Y$11,Data!$Y$1,FALSE),FALSE)</f>
        <v>1.8867977988295483</v>
      </c>
      <c r="AF872" s="19">
        <f>$I872*AF$19^0.5/VLOOKUP($O872,AProperties!$AY$8:$BG$1007,VLOOKUP(Span,Data!$N$4:$Y$11,Data!$Y$1,FALSE),FALSE)</f>
        <v>2.1095040689899212</v>
      </c>
      <c r="AG872" s="19">
        <f>$I872*AG$19^0.5/VLOOKUP($O872,AProperties!$AY$8:$BG$1007,VLOOKUP(Span,Data!$N$4:$Y$11,Data!$Y$1,FALSE),FALSE)</f>
        <v>2.3108459274694284</v>
      </c>
      <c r="AH872" s="19">
        <f>$I872*AH$19^0.5/VLOOKUP($O872,AProperties!$AY$8:$BG$1007,VLOOKUP(Span,Data!$N$4:$Y$11,Data!$Y$1,FALSE),FALSE)</f>
        <v>2.4959988749835307</v>
      </c>
      <c r="AI872" s="19">
        <f>$I872*AI$19^0.5/VLOOKUP($O872,AProperties!$AY$8:$BG$1007,VLOOKUP(Span,Data!$N$4:$Y$11,Data!$Y$1,FALSE),FALSE)</f>
        <v>2.6683350365604497</v>
      </c>
      <c r="AJ872" s="19">
        <f>$I872*AJ$19^0.5/VLOOKUP($O872,AProperties!$AY$8:$BG$1007,VLOOKUP(Span,Data!$N$4:$Y$11,Data!$Y$1,FALSE),FALSE)</f>
        <v>2.8301966982443219</v>
      </c>
      <c r="AK872" s="19">
        <f>$I872*AK$19^0.5/VLOOKUP($O872,AProperties!$AY$8:$BG$1007,VLOOKUP(Span,Data!$N$4:$Y$11,Data!$Y$1,FALSE),FALSE)</f>
        <v>2.9832892642467761</v>
      </c>
      <c r="AL872" s="47">
        <f t="shared" si="113"/>
        <v>0.85299999999999998</v>
      </c>
    </row>
    <row r="873" spans="1:38" x14ac:dyDescent="0.25">
      <c r="A873" s="15">
        <v>0.85399999999999998</v>
      </c>
      <c r="B873" s="116">
        <f>VLOOKUP($A873,APropertiesDimless!$A$7:$I$1007,VLOOKUP(Span,Data!$N$4:$Y$11,Data!$Y$1,FALSE),FALSE)</f>
        <v>1.3951106651453236</v>
      </c>
      <c r="C873" s="6">
        <f t="shared" si="109"/>
        <v>1.5515553325726619</v>
      </c>
      <c r="D873" s="116">
        <f>VLOOKUP($A873,AProperties!$AE$8:$AM$1007,VLOOKUP(Span,Data!$N$4:$Y$11,Data!$Y$1,FALSE),FALSE)</f>
        <v>0.9337788293483491</v>
      </c>
      <c r="E873" s="116">
        <f t="shared" si="110"/>
        <v>2.4954710664262909</v>
      </c>
      <c r="F873" s="6">
        <f t="shared" si="114"/>
        <v>3.4537770330957764</v>
      </c>
      <c r="G873" s="9"/>
      <c r="H873" s="15">
        <f t="shared" si="111"/>
        <v>0.85399999999999998</v>
      </c>
      <c r="I873" s="6">
        <f>VLOOKUP(H873,AProperties!$AO$8:$AW$1007,VLOOKUP(Span,Data!$N$4:$Y$11,Data!$Y$1,FALSE),FALSE)^(2/3)</f>
        <v>0.43717919094414665</v>
      </c>
      <c r="J873" s="15">
        <f>$I873*(Slope^0.5)/VLOOKUP($H873,AProperties!$AY$8:$BG$1007,VLOOKUP(Span,Data!$N$4:$Y$11,Data!$Y$1,FALSE),FALSE)</f>
        <v>1.634187091103571</v>
      </c>
      <c r="K873" s="15">
        <f>$J873*VLOOKUP($H873,AProperties!$A$8:$I$1007,VLOOKUP(Span,Data!$N$4:$Y$11,Data!$Y$1,FALSE),FALSE)</f>
        <v>1.4801242218316422</v>
      </c>
      <c r="L873" s="15">
        <f t="shared" si="115"/>
        <v>1.634187091103571</v>
      </c>
      <c r="M873" s="15">
        <f t="shared" si="116"/>
        <v>0.85399999999999998</v>
      </c>
      <c r="O873" s="28">
        <f t="shared" si="112"/>
        <v>0.85399999999999998</v>
      </c>
      <c r="P873" s="19">
        <f>AA873*VLOOKUP($O873,AProperties!$A$8:$I$1007,VLOOKUP(Span,Data!$N$4:$Y$11,Data!$Y$1,FALSE),FALSE)</f>
        <v>0.60425818323692337</v>
      </c>
      <c r="Q873" s="19">
        <f>AB873*VLOOKUP($O873,AProperties!$A$8:$I$1007,VLOOKUP(Span,Data!$N$4:$Y$11,Data!$Y$1,FALSE),FALSE)</f>
        <v>0.85455011790858382</v>
      </c>
      <c r="R873" s="19">
        <f>AC873*VLOOKUP($O873,AProperties!$A$8:$I$1007,VLOOKUP(Span,Data!$N$4:$Y$11,Data!$Y$1,FALSE),FALSE)</f>
        <v>1.2085163664738467</v>
      </c>
      <c r="S873" s="19">
        <f>AD873*VLOOKUP($O873,AProperties!$A$8:$I$1007,VLOOKUP(Span,Data!$N$4:$Y$11,Data!$Y$1,FALSE),FALSE)</f>
        <v>1.4801242218316422</v>
      </c>
      <c r="T873" s="19">
        <f>AE873*VLOOKUP($O873,AProperties!$A$8:$I$1007,VLOOKUP(Span,Data!$N$4:$Y$11,Data!$Y$1,FALSE),FALSE)</f>
        <v>1.7091002358171676</v>
      </c>
      <c r="U873" s="19">
        <f>AF873*VLOOKUP($O873,AProperties!$A$8:$I$1007,VLOOKUP(Span,Data!$N$4:$Y$11,Data!$Y$1,FALSE),FALSE)</f>
        <v>1.9108321538240542</v>
      </c>
      <c r="V873" s="19">
        <f>AG873*VLOOKUP($O873,AProperties!$A$8:$I$1007,VLOOKUP(Span,Data!$N$4:$Y$11,Data!$Y$1,FALSE),FALSE)</f>
        <v>2.0932117485112318</v>
      </c>
      <c r="W873" s="19">
        <f>AH873*VLOOKUP($O873,AProperties!$A$8:$I$1007,VLOOKUP(Span,Data!$N$4:$Y$11,Data!$Y$1,FALSE),FALSE)</f>
        <v>2.2609270948270366</v>
      </c>
      <c r="X873" s="19">
        <f>AI873*VLOOKUP($O873,AProperties!$A$8:$I$1007,VLOOKUP(Span,Data!$N$4:$Y$11,Data!$Y$1,FALSE),FALSE)</f>
        <v>2.4170327329476935</v>
      </c>
      <c r="Y873" s="19">
        <f>AJ873*VLOOKUP($O873,AProperties!$A$8:$I$1007,VLOOKUP(Span,Data!$N$4:$Y$11,Data!$Y$1,FALSE),FALSE)</f>
        <v>2.5636503537257518</v>
      </c>
      <c r="Z873" s="19">
        <f>AK873*VLOOKUP($O873,AProperties!$A$8:$I$1007,VLOOKUP(Span,Data!$N$4:$Y$11,Data!$Y$1,FALSE),FALSE)</f>
        <v>2.7023247473565695</v>
      </c>
      <c r="AA873" s="19">
        <f>$I873*AA$19^0.5/VLOOKUP($O873,AProperties!$AY$8:$BG$1007,VLOOKUP(Span,Data!$N$4:$Y$11,Data!$Y$1,FALSE),FALSE)</f>
        <v>0.66715408624114592</v>
      </c>
      <c r="AB873" s="19">
        <f>$I873*AB$19^0.5/VLOOKUP($O873,AProperties!$AY$8:$BG$1007,VLOOKUP(Span,Data!$N$4:$Y$11,Data!$Y$1,FALSE),FALSE)</f>
        <v>0.94349835695485806</v>
      </c>
      <c r="AC873" s="19">
        <f>$I873*AC$19^0.5/VLOOKUP($O873,AProperties!$AY$8:$BG$1007,VLOOKUP(Span,Data!$N$4:$Y$11,Data!$Y$1,FALSE),FALSE)</f>
        <v>1.3343081724822918</v>
      </c>
      <c r="AD873" s="19">
        <f>$I873*AD$19^0.5/VLOOKUP($O873,AProperties!$AY$8:$BG$1007,VLOOKUP(Span,Data!$N$4:$Y$11,Data!$Y$1,FALSE),FALSE)</f>
        <v>1.634187091103571</v>
      </c>
      <c r="AE873" s="19">
        <f>$I873*AE$19^0.5/VLOOKUP($O873,AProperties!$AY$8:$BG$1007,VLOOKUP(Span,Data!$N$4:$Y$11,Data!$Y$1,FALSE),FALSE)</f>
        <v>1.8869967139097161</v>
      </c>
      <c r="AF873" s="19">
        <f>$I873*AF$19^0.5/VLOOKUP($O873,AProperties!$AY$8:$BG$1007,VLOOKUP(Span,Data!$N$4:$Y$11,Data!$Y$1,FALSE),FALSE)</f>
        <v>2.1097264628104244</v>
      </c>
      <c r="AG873" s="19">
        <f>$I873*AG$19^0.5/VLOOKUP($O873,AProperties!$AY$8:$BG$1007,VLOOKUP(Span,Data!$N$4:$Y$11,Data!$Y$1,FALSE),FALSE)</f>
        <v>2.3110895476937068</v>
      </c>
      <c r="AH873" s="19">
        <f>$I873*AH$19^0.5/VLOOKUP($O873,AProperties!$AY$8:$BG$1007,VLOOKUP(Span,Data!$N$4:$Y$11,Data!$Y$1,FALSE),FALSE)</f>
        <v>2.4962620149006032</v>
      </c>
      <c r="AI873" s="19">
        <f>$I873*AI$19^0.5/VLOOKUP($O873,AProperties!$AY$8:$BG$1007,VLOOKUP(Span,Data!$N$4:$Y$11,Data!$Y$1,FALSE),FALSE)</f>
        <v>2.6686163449645837</v>
      </c>
      <c r="AJ873" s="19">
        <f>$I873*AJ$19^0.5/VLOOKUP($O873,AProperties!$AY$8:$BG$1007,VLOOKUP(Span,Data!$N$4:$Y$11,Data!$Y$1,FALSE),FALSE)</f>
        <v>2.8304950708645742</v>
      </c>
      <c r="AK873" s="19">
        <f>$I873*AK$19^0.5/VLOOKUP($O873,AProperties!$AY$8:$BG$1007,VLOOKUP(Span,Data!$N$4:$Y$11,Data!$Y$1,FALSE),FALSE)</f>
        <v>2.983603776603919</v>
      </c>
      <c r="AL873" s="47">
        <f t="shared" si="113"/>
        <v>0.85399999999999998</v>
      </c>
    </row>
    <row r="874" spans="1:38" x14ac:dyDescent="0.25">
      <c r="A874" s="15">
        <v>0.85499999999999998</v>
      </c>
      <c r="B874" s="116">
        <f>VLOOKUP($A874,APropertiesDimless!$A$7:$I$1007,VLOOKUP(Span,Data!$N$4:$Y$11,Data!$Y$1,FALSE),FALSE)</f>
        <v>1.4005151389733725</v>
      </c>
      <c r="C874" s="6">
        <f t="shared" si="109"/>
        <v>1.5552575694866864</v>
      </c>
      <c r="D874" s="116">
        <f>VLOOKUP($A874,AProperties!$AE$8:$AM$1007,VLOOKUP(Span,Data!$N$4:$Y$11,Data!$Y$1,FALSE),FALSE)</f>
        <v>0.93444709967731066</v>
      </c>
      <c r="E874" s="116">
        <f t="shared" si="110"/>
        <v>2.5057773954045124</v>
      </c>
      <c r="F874" s="6">
        <f t="shared" si="114"/>
        <v>3.4629368251508694</v>
      </c>
      <c r="G874" s="9"/>
      <c r="H874" s="15">
        <f t="shared" si="111"/>
        <v>0.85499999999999998</v>
      </c>
      <c r="I874" s="6">
        <f>VLOOKUP(H874,AProperties!$AO$8:$AW$1007,VLOOKUP(Span,Data!$N$4:$Y$11,Data!$Y$1,FALSE),FALSE)^(2/3)</f>
        <v>0.4371077705079382</v>
      </c>
      <c r="J874" s="15">
        <f>$I874*(Slope^0.5)/VLOOKUP($H874,AProperties!$AY$8:$BG$1007,VLOOKUP(Span,Data!$N$4:$Y$11,Data!$Y$1,FALSE),FALSE)</f>
        <v>1.6343547871019948</v>
      </c>
      <c r="K874" s="15">
        <f>$J874*VLOOKUP($H874,AProperties!$A$8:$I$1007,VLOOKUP(Span,Data!$N$4:$Y$11,Data!$Y$1,FALSE),FALSE)</f>
        <v>1.4813354861447585</v>
      </c>
      <c r="L874" s="15">
        <f t="shared" si="115"/>
        <v>1.6343547871019948</v>
      </c>
      <c r="M874" s="15">
        <f t="shared" si="116"/>
        <v>0.85499999999999998</v>
      </c>
      <c r="O874" s="28">
        <f t="shared" si="112"/>
        <v>0.85499999999999998</v>
      </c>
      <c r="P874" s="19">
        <f>AA874*VLOOKUP($O874,AProperties!$A$8:$I$1007,VLOOKUP(Span,Data!$N$4:$Y$11,Data!$Y$1,FALSE),FALSE)</f>
        <v>0.60475267982205305</v>
      </c>
      <c r="Q874" s="19">
        <f>AB874*VLOOKUP($O874,AProperties!$A$8:$I$1007,VLOOKUP(Span,Data!$N$4:$Y$11,Data!$Y$1,FALSE),FALSE)</f>
        <v>0.8552494416858214</v>
      </c>
      <c r="R874" s="19">
        <f>AC874*VLOOKUP($O874,AProperties!$A$8:$I$1007,VLOOKUP(Span,Data!$N$4:$Y$11,Data!$Y$1,FALSE),FALSE)</f>
        <v>1.2095053596441061</v>
      </c>
      <c r="S874" s="19">
        <f>AD874*VLOOKUP($O874,AProperties!$A$8:$I$1007,VLOOKUP(Span,Data!$N$4:$Y$11,Data!$Y$1,FALSE),FALSE)</f>
        <v>1.4813354861447585</v>
      </c>
      <c r="T874" s="19">
        <f>AE874*VLOOKUP($O874,AProperties!$A$8:$I$1007,VLOOKUP(Span,Data!$N$4:$Y$11,Data!$Y$1,FALSE),FALSE)</f>
        <v>1.7104988833716428</v>
      </c>
      <c r="U874" s="19">
        <f>AF874*VLOOKUP($O874,AProperties!$A$8:$I$1007,VLOOKUP(Span,Data!$N$4:$Y$11,Data!$Y$1,FALSE),FALSE)</f>
        <v>1.9123958893282391</v>
      </c>
      <c r="V874" s="19">
        <f>AG874*VLOOKUP($O874,AProperties!$A$8:$I$1007,VLOOKUP(Span,Data!$N$4:$Y$11,Data!$Y$1,FALSE),FALSE)</f>
        <v>2.0949247349304598</v>
      </c>
      <c r="W874" s="19">
        <f>AH874*VLOOKUP($O874,AProperties!$A$8:$I$1007,VLOOKUP(Span,Data!$N$4:$Y$11,Data!$Y$1,FALSE),FALSE)</f>
        <v>2.2627773316275213</v>
      </c>
      <c r="X874" s="19">
        <f>AI874*VLOOKUP($O874,AProperties!$A$8:$I$1007,VLOOKUP(Span,Data!$N$4:$Y$11,Data!$Y$1,FALSE),FALSE)</f>
        <v>2.4190107192882122</v>
      </c>
      <c r="Y874" s="19">
        <f>AJ874*VLOOKUP($O874,AProperties!$A$8:$I$1007,VLOOKUP(Span,Data!$N$4:$Y$11,Data!$Y$1,FALSE),FALSE)</f>
        <v>2.5657483250574642</v>
      </c>
      <c r="Z874" s="19">
        <f>AK874*VLOOKUP($O874,AProperties!$A$8:$I$1007,VLOOKUP(Span,Data!$N$4:$Y$11,Data!$Y$1,FALSE),FALSE)</f>
        <v>2.7045362033145519</v>
      </c>
      <c r="AA874" s="19">
        <f>$I874*AA$19^0.5/VLOOKUP($O874,AProperties!$AY$8:$BG$1007,VLOOKUP(Span,Data!$N$4:$Y$11,Data!$Y$1,FALSE),FALSE)</f>
        <v>0.66722254784582014</v>
      </c>
      <c r="AB874" s="19">
        <f>$I874*AB$19^0.5/VLOOKUP($O874,AProperties!$AY$8:$BG$1007,VLOOKUP(Span,Data!$N$4:$Y$11,Data!$Y$1,FALSE),FALSE)</f>
        <v>0.94359517628469014</v>
      </c>
      <c r="AC874" s="19">
        <f>$I874*AC$19^0.5/VLOOKUP($O874,AProperties!$AY$8:$BG$1007,VLOOKUP(Span,Data!$N$4:$Y$11,Data!$Y$1,FALSE),FALSE)</f>
        <v>1.3344450956916403</v>
      </c>
      <c r="AD874" s="19">
        <f>$I874*AD$19^0.5/VLOOKUP($O874,AProperties!$AY$8:$BG$1007,VLOOKUP(Span,Data!$N$4:$Y$11,Data!$Y$1,FALSE),FALSE)</f>
        <v>1.6343547871019948</v>
      </c>
      <c r="AE874" s="19">
        <f>$I874*AE$19^0.5/VLOOKUP($O874,AProperties!$AY$8:$BG$1007,VLOOKUP(Span,Data!$N$4:$Y$11,Data!$Y$1,FALSE),FALSE)</f>
        <v>1.8871903525693803</v>
      </c>
      <c r="AF874" s="19">
        <f>$I874*AF$19^0.5/VLOOKUP($O874,AProperties!$AY$8:$BG$1007,VLOOKUP(Span,Data!$N$4:$Y$11,Data!$Y$1,FALSE),FALSE)</f>
        <v>2.1099429574134647</v>
      </c>
      <c r="AG874" s="19">
        <f>$I874*AG$19^0.5/VLOOKUP($O874,AProperties!$AY$8:$BG$1007,VLOOKUP(Span,Data!$N$4:$Y$11,Data!$Y$1,FALSE),FALSE)</f>
        <v>2.3113267056490336</v>
      </c>
      <c r="AH874" s="19">
        <f>$I874*AH$19^0.5/VLOOKUP($O874,AProperties!$AY$8:$BG$1007,VLOOKUP(Span,Data!$N$4:$Y$11,Data!$Y$1,FALSE),FALSE)</f>
        <v>2.4965181747694429</v>
      </c>
      <c r="AI874" s="19">
        <f>$I874*AI$19^0.5/VLOOKUP($O874,AProperties!$AY$8:$BG$1007,VLOOKUP(Span,Data!$N$4:$Y$11,Data!$Y$1,FALSE),FALSE)</f>
        <v>2.6688901913832805</v>
      </c>
      <c r="AJ874" s="19">
        <f>$I874*AJ$19^0.5/VLOOKUP($O874,AProperties!$AY$8:$BG$1007,VLOOKUP(Span,Data!$N$4:$Y$11,Data!$Y$1,FALSE),FALSE)</f>
        <v>2.8307855288540704</v>
      </c>
      <c r="AK874" s="19">
        <f>$I874*AK$19^0.5/VLOOKUP($O874,AProperties!$AY$8:$BG$1007,VLOOKUP(Span,Data!$N$4:$Y$11,Data!$Y$1,FALSE),FALSE)</f>
        <v>2.9839099462077194</v>
      </c>
      <c r="AL874" s="47">
        <f t="shared" si="113"/>
        <v>0.85499999999999998</v>
      </c>
    </row>
    <row r="875" spans="1:38" x14ac:dyDescent="0.25">
      <c r="A875" s="15">
        <v>0.85599999999999998</v>
      </c>
      <c r="B875" s="116">
        <f>VLOOKUP($A875,APropertiesDimless!$A$7:$I$1007,VLOOKUP(Span,Data!$N$4:$Y$11,Data!$Y$1,FALSE),FALSE)</f>
        <v>1.4059703221573507</v>
      </c>
      <c r="C875" s="6">
        <f t="shared" si="109"/>
        <v>1.5589851610786754</v>
      </c>
      <c r="D875" s="116">
        <f>VLOOKUP($A875,AProperties!$AE$8:$AM$1007,VLOOKUP(Span,Data!$N$4:$Y$11,Data!$Y$1,FALSE),FALSE)</f>
        <v>0.9351132596627294</v>
      </c>
      <c r="E875" s="116">
        <f t="shared" si="110"/>
        <v>2.5161691363562846</v>
      </c>
      <c r="F875" s="6">
        <f t="shared" si="114"/>
        <v>3.472148062086081</v>
      </c>
      <c r="G875" s="9"/>
      <c r="H875" s="15">
        <f t="shared" si="111"/>
        <v>0.85599999999999998</v>
      </c>
      <c r="I875" s="6">
        <f>VLOOKUP(H875,AProperties!$AO$8:$AW$1007,VLOOKUP(Span,Data!$N$4:$Y$11,Data!$Y$1,FALSE),FALSE)^(2/3)</f>
        <v>0.43703493847996389</v>
      </c>
      <c r="J875" s="15">
        <f>$I875*(Slope^0.5)/VLOOKUP($H875,AProperties!$AY$8:$BG$1007,VLOOKUP(Span,Data!$N$4:$Y$11,Data!$Y$1,FALSE),FALSE)</f>
        <v>1.6345178896779216</v>
      </c>
      <c r="K875" s="15">
        <f>$J875*VLOOKUP($H875,AProperties!$A$8:$I$1007,VLOOKUP(Span,Data!$N$4:$Y$11,Data!$Y$1,FALSE),FALSE)</f>
        <v>1.4825394557607097</v>
      </c>
      <c r="L875" s="15">
        <f t="shared" si="115"/>
        <v>1.6345178896779216</v>
      </c>
      <c r="M875" s="15">
        <f t="shared" si="116"/>
        <v>0.85599999999999998</v>
      </c>
      <c r="O875" s="28">
        <f t="shared" si="112"/>
        <v>0.85599999999999998</v>
      </c>
      <c r="P875" s="19">
        <f>AA875*VLOOKUP($O875,AProperties!$A$8:$I$1007,VLOOKUP(Span,Data!$N$4:$Y$11,Data!$Y$1,FALSE),FALSE)</f>
        <v>0.60524419835953569</v>
      </c>
      <c r="Q875" s="19">
        <f>AB875*VLOOKUP($O875,AProperties!$A$8:$I$1007,VLOOKUP(Span,Data!$N$4:$Y$11,Data!$Y$1,FALSE),FALSE)</f>
        <v>0.85594455386768709</v>
      </c>
      <c r="R875" s="19">
        <f>AC875*VLOOKUP($O875,AProperties!$A$8:$I$1007,VLOOKUP(Span,Data!$N$4:$Y$11,Data!$Y$1,FALSE),FALSE)</f>
        <v>1.2104883967190714</v>
      </c>
      <c r="S875" s="19">
        <f>AD875*VLOOKUP($O875,AProperties!$A$8:$I$1007,VLOOKUP(Span,Data!$N$4:$Y$11,Data!$Y$1,FALSE),FALSE)</f>
        <v>1.4825394557607097</v>
      </c>
      <c r="T875" s="19">
        <f>AE875*VLOOKUP($O875,AProperties!$A$8:$I$1007,VLOOKUP(Span,Data!$N$4:$Y$11,Data!$Y$1,FALSE),FALSE)</f>
        <v>1.7118891077353742</v>
      </c>
      <c r="U875" s="19">
        <f>AF875*VLOOKUP($O875,AProperties!$A$8:$I$1007,VLOOKUP(Span,Data!$N$4:$Y$11,Data!$Y$1,FALSE),FALSE)</f>
        <v>1.9139502074188788</v>
      </c>
      <c r="V875" s="19">
        <f>AG875*VLOOKUP($O875,AProperties!$A$8:$I$1007,VLOOKUP(Span,Data!$N$4:$Y$11,Data!$Y$1,FALSE),FALSE)</f>
        <v>2.0966274050900227</v>
      </c>
      <c r="W875" s="19">
        <f>AH875*VLOOKUP($O875,AProperties!$A$8:$I$1007,VLOOKUP(Span,Data!$N$4:$Y$11,Data!$Y$1,FALSE),FALSE)</f>
        <v>2.2646164255940286</v>
      </c>
      <c r="X875" s="19">
        <f>AI875*VLOOKUP($O875,AProperties!$A$8:$I$1007,VLOOKUP(Span,Data!$N$4:$Y$11,Data!$Y$1,FALSE),FALSE)</f>
        <v>2.4209767934381428</v>
      </c>
      <c r="Y875" s="19">
        <f>AJ875*VLOOKUP($O875,AProperties!$A$8:$I$1007,VLOOKUP(Span,Data!$N$4:$Y$11,Data!$Y$1,FALSE),FALSE)</f>
        <v>2.567833661603061</v>
      </c>
      <c r="Z875" s="19">
        <f>AK875*VLOOKUP($O875,AProperties!$A$8:$I$1007,VLOOKUP(Span,Data!$N$4:$Y$11,Data!$Y$1,FALSE),FALSE)</f>
        <v>2.7067343410385769</v>
      </c>
      <c r="AA875" s="19">
        <f>$I875*AA$19^0.5/VLOOKUP($O875,AProperties!$AY$8:$BG$1007,VLOOKUP(Span,Data!$N$4:$Y$11,Data!$Y$1,FALSE),FALSE)</f>
        <v>0.66728913419361258</v>
      </c>
      <c r="AB875" s="19">
        <f>$I875*AB$19^0.5/VLOOKUP($O875,AProperties!$AY$8:$BG$1007,VLOOKUP(Span,Data!$N$4:$Y$11,Data!$Y$1,FALSE),FALSE)</f>
        <v>0.94368934360080714</v>
      </c>
      <c r="AC875" s="19">
        <f>$I875*AC$19^0.5/VLOOKUP($O875,AProperties!$AY$8:$BG$1007,VLOOKUP(Span,Data!$N$4:$Y$11,Data!$Y$1,FALSE),FALSE)</f>
        <v>1.3345782683872252</v>
      </c>
      <c r="AD875" s="19">
        <f>$I875*AD$19^0.5/VLOOKUP($O875,AProperties!$AY$8:$BG$1007,VLOOKUP(Span,Data!$N$4:$Y$11,Data!$Y$1,FALSE),FALSE)</f>
        <v>1.6345178896779216</v>
      </c>
      <c r="AE875" s="19">
        <f>$I875*AE$19^0.5/VLOOKUP($O875,AProperties!$AY$8:$BG$1007,VLOOKUP(Span,Data!$N$4:$Y$11,Data!$Y$1,FALSE),FALSE)</f>
        <v>1.8873786872016143</v>
      </c>
      <c r="AF875" s="19">
        <f>$I875*AF$19^0.5/VLOOKUP($O875,AProperties!$AY$8:$BG$1007,VLOOKUP(Span,Data!$N$4:$Y$11,Data!$Y$1,FALSE),FALSE)</f>
        <v>2.1101535219335608</v>
      </c>
      <c r="AG875" s="19">
        <f>$I875*AG$19^0.5/VLOOKUP($O875,AProperties!$AY$8:$BG$1007,VLOOKUP(Span,Data!$N$4:$Y$11,Data!$Y$1,FALSE),FALSE)</f>
        <v>2.3115573675239669</v>
      </c>
      <c r="AH875" s="19">
        <f>$I875*AH$19^0.5/VLOOKUP($O875,AProperties!$AY$8:$BG$1007,VLOOKUP(Span,Data!$N$4:$Y$11,Data!$Y$1,FALSE),FALSE)</f>
        <v>2.496767318069518</v>
      </c>
      <c r="AI875" s="19">
        <f>$I875*AI$19^0.5/VLOOKUP($O875,AProperties!$AY$8:$BG$1007,VLOOKUP(Span,Data!$N$4:$Y$11,Data!$Y$1,FALSE),FALSE)</f>
        <v>2.6691565367744503</v>
      </c>
      <c r="AJ875" s="19">
        <f>$I875*AJ$19^0.5/VLOOKUP($O875,AProperties!$AY$8:$BG$1007,VLOOKUP(Span,Data!$N$4:$Y$11,Data!$Y$1,FALSE),FALSE)</f>
        <v>2.8310680308024212</v>
      </c>
      <c r="AK875" s="19">
        <f>$I875*AK$19^0.5/VLOOKUP($O875,AProperties!$AY$8:$BG$1007,VLOOKUP(Span,Data!$N$4:$Y$11,Data!$Y$1,FALSE),FALSE)</f>
        <v>2.9842077294077942</v>
      </c>
      <c r="AL875" s="47">
        <f t="shared" si="113"/>
        <v>0.85599999999999998</v>
      </c>
    </row>
    <row r="876" spans="1:38" x14ac:dyDescent="0.25">
      <c r="A876" s="15">
        <v>0.85699999999999998</v>
      </c>
      <c r="B876" s="116">
        <f>VLOOKUP($A876,APropertiesDimless!$A$7:$I$1007,VLOOKUP(Span,Data!$N$4:$Y$11,Data!$Y$1,FALSE),FALSE)</f>
        <v>1.4114771050317316</v>
      </c>
      <c r="C876" s="6">
        <f t="shared" si="109"/>
        <v>1.5627385525158659</v>
      </c>
      <c r="D876" s="116">
        <f>VLOOKUP($A876,AProperties!$AE$8:$AM$1007,VLOOKUP(Span,Data!$N$4:$Y$11,Data!$Y$1,FALSE),FALSE)</f>
        <v>0.93577729995896719</v>
      </c>
      <c r="E876" s="116">
        <f t="shared" si="110"/>
        <v>2.5266476970993819</v>
      </c>
      <c r="F876" s="6">
        <f t="shared" si="114"/>
        <v>3.4814115784757509</v>
      </c>
      <c r="G876" s="9"/>
      <c r="H876" s="15">
        <f t="shared" si="111"/>
        <v>0.85699999999999998</v>
      </c>
      <c r="I876" s="6">
        <f>VLOOKUP(H876,AProperties!$AO$8:$AW$1007,VLOOKUP(Span,Data!$N$4:$Y$11,Data!$Y$1,FALSE),FALSE)^(2/3)</f>
        <v>0.4369606867412959</v>
      </c>
      <c r="J876" s="15">
        <f>$I876*(Slope^0.5)/VLOOKUP($H876,AProperties!$AY$8:$BG$1007,VLOOKUP(Span,Data!$N$4:$Y$11,Data!$Y$1,FALSE),FALSE)</f>
        <v>1.6346763745381288</v>
      </c>
      <c r="K876" s="15">
        <f>$J876*VLOOKUP($H876,AProperties!$A$8:$I$1007,VLOOKUP(Span,Data!$N$4:$Y$11,Data!$Y$1,FALSE),FALSE)</f>
        <v>1.4837360839056497</v>
      </c>
      <c r="L876" s="15">
        <f t="shared" si="115"/>
        <v>1.6346763745381288</v>
      </c>
      <c r="M876" s="15">
        <f t="shared" si="116"/>
        <v>0.85699999999999998</v>
      </c>
      <c r="O876" s="28">
        <f t="shared" si="112"/>
        <v>0.85699999999999998</v>
      </c>
      <c r="P876" s="19">
        <f>AA876*VLOOKUP($O876,AProperties!$A$8:$I$1007,VLOOKUP(Span,Data!$N$4:$Y$11,Data!$Y$1,FALSE),FALSE)</f>
        <v>0.60573271975402831</v>
      </c>
      <c r="Q876" s="19">
        <f>AB876*VLOOKUP($O876,AProperties!$A$8:$I$1007,VLOOKUP(Span,Data!$N$4:$Y$11,Data!$Y$1,FALSE),FALSE)</f>
        <v>0.85663542744928811</v>
      </c>
      <c r="R876" s="19">
        <f>AC876*VLOOKUP($O876,AProperties!$A$8:$I$1007,VLOOKUP(Span,Data!$N$4:$Y$11,Data!$Y$1,FALSE),FALSE)</f>
        <v>1.2114654395080566</v>
      </c>
      <c r="S876" s="19">
        <f>AD876*VLOOKUP($O876,AProperties!$A$8:$I$1007,VLOOKUP(Span,Data!$N$4:$Y$11,Data!$Y$1,FALSE),FALSE)</f>
        <v>1.4837360839056497</v>
      </c>
      <c r="T876" s="19">
        <f>AE876*VLOOKUP($O876,AProperties!$A$8:$I$1007,VLOOKUP(Span,Data!$N$4:$Y$11,Data!$Y$1,FALSE),FALSE)</f>
        <v>1.7132708548985762</v>
      </c>
      <c r="U876" s="19">
        <f>AF876*VLOOKUP($O876,AProperties!$A$8:$I$1007,VLOOKUP(Span,Data!$N$4:$Y$11,Data!$Y$1,FALSE),FALSE)</f>
        <v>1.9154950477111976</v>
      </c>
      <c r="V876" s="19">
        <f>AG876*VLOOKUP($O876,AProperties!$A$8:$I$1007,VLOOKUP(Span,Data!$N$4:$Y$11,Data!$Y$1,FALSE),FALSE)</f>
        <v>2.0983196928417143</v>
      </c>
      <c r="W876" s="19">
        <f>AH876*VLOOKUP($O876,AProperties!$A$8:$I$1007,VLOOKUP(Span,Data!$N$4:$Y$11,Data!$Y$1,FALSE),FALSE)</f>
        <v>2.2664443052783301</v>
      </c>
      <c r="X876" s="19">
        <f>AI876*VLOOKUP($O876,AProperties!$A$8:$I$1007,VLOOKUP(Span,Data!$N$4:$Y$11,Data!$Y$1,FALSE),FALSE)</f>
        <v>2.4229308790161133</v>
      </c>
      <c r="Y876" s="19">
        <f>AJ876*VLOOKUP($O876,AProperties!$A$8:$I$1007,VLOOKUP(Span,Data!$N$4:$Y$11,Data!$Y$1,FALSE),FALSE)</f>
        <v>2.5699062823478642</v>
      </c>
      <c r="Z876" s="19">
        <f>AK876*VLOOKUP($O876,AProperties!$A$8:$I$1007,VLOOKUP(Span,Data!$N$4:$Y$11,Data!$Y$1,FALSE),FALSE)</f>
        <v>2.7089190751316741</v>
      </c>
      <c r="AA876" s="19">
        <f>$I876*AA$19^0.5/VLOOKUP($O876,AProperties!$AY$8:$BG$1007,VLOOKUP(Span,Data!$N$4:$Y$11,Data!$Y$1,FALSE),FALSE)</f>
        <v>0.66735383536685655</v>
      </c>
      <c r="AB876" s="19">
        <f>$I876*AB$19^0.5/VLOOKUP($O876,AProperties!$AY$8:$BG$1007,VLOOKUP(Span,Data!$N$4:$Y$11,Data!$Y$1,FALSE),FALSE)</f>
        <v>0.94378084487751024</v>
      </c>
      <c r="AC876" s="19">
        <f>$I876*AC$19^0.5/VLOOKUP($O876,AProperties!$AY$8:$BG$1007,VLOOKUP(Span,Data!$N$4:$Y$11,Data!$Y$1,FALSE),FALSE)</f>
        <v>1.3347076707337131</v>
      </c>
      <c r="AD876" s="19">
        <f>$I876*AD$19^0.5/VLOOKUP($O876,AProperties!$AY$8:$BG$1007,VLOOKUP(Span,Data!$N$4:$Y$11,Data!$Y$1,FALSE),FALSE)</f>
        <v>1.6346763745381288</v>
      </c>
      <c r="AE876" s="19">
        <f>$I876*AE$19^0.5/VLOOKUP($O876,AProperties!$AY$8:$BG$1007,VLOOKUP(Span,Data!$N$4:$Y$11,Data!$Y$1,FALSE),FALSE)</f>
        <v>1.8875616897550205</v>
      </c>
      <c r="AF876" s="19">
        <f>$I876*AF$19^0.5/VLOOKUP($O876,AProperties!$AY$8:$BG$1007,VLOOKUP(Span,Data!$N$4:$Y$11,Data!$Y$1,FALSE),FALSE)</f>
        <v>2.1103581250082972</v>
      </c>
      <c r="AG876" s="19">
        <f>$I876*AG$19^0.5/VLOOKUP($O876,AProperties!$AY$8:$BG$1007,VLOOKUP(Span,Data!$N$4:$Y$11,Data!$Y$1,FALSE),FALSE)</f>
        <v>2.311781498962703</v>
      </c>
      <c r="AH876" s="19">
        <f>$I876*AH$19^0.5/VLOOKUP($O876,AProperties!$AY$8:$BG$1007,VLOOKUP(Span,Data!$N$4:$Y$11,Data!$Y$1,FALSE),FALSE)</f>
        <v>2.4970094076923202</v>
      </c>
      <c r="AI876" s="19">
        <f>$I876*AI$19^0.5/VLOOKUP($O876,AProperties!$AY$8:$BG$1007,VLOOKUP(Span,Data!$N$4:$Y$11,Data!$Y$1,FALSE),FALSE)</f>
        <v>2.6694153414674262</v>
      </c>
      <c r="AJ876" s="19">
        <f>$I876*AJ$19^0.5/VLOOKUP($O876,AProperties!$AY$8:$BG$1007,VLOOKUP(Span,Data!$N$4:$Y$11,Data!$Y$1,FALSE),FALSE)</f>
        <v>2.8313425346325305</v>
      </c>
      <c r="AK876" s="19">
        <f>$I876*AK$19^0.5/VLOOKUP($O876,AProperties!$AY$8:$BG$1007,VLOOKUP(Span,Data!$N$4:$Y$11,Data!$Y$1,FALSE),FALSE)</f>
        <v>2.9844970818509893</v>
      </c>
      <c r="AL876" s="47">
        <f t="shared" si="113"/>
        <v>0.85699999999999998</v>
      </c>
    </row>
    <row r="877" spans="1:38" x14ac:dyDescent="0.25">
      <c r="A877" s="15">
        <v>0.85799999999999998</v>
      </c>
      <c r="B877" s="116">
        <f>VLOOKUP($A877,APropertiesDimless!$A$7:$I$1007,VLOOKUP(Span,Data!$N$4:$Y$11,Data!$Y$1,FALSE),FALSE)</f>
        <v>1.4170363998784197</v>
      </c>
      <c r="C877" s="6">
        <f t="shared" si="109"/>
        <v>1.5665181999392099</v>
      </c>
      <c r="D877" s="116">
        <f>VLOOKUP($A877,AProperties!$AE$8:$AM$1007,VLOOKUP(Span,Data!$N$4:$Y$11,Data!$Y$1,FALSE),FALSE)</f>
        <v>0.93643921113060025</v>
      </c>
      <c r="E877" s="116">
        <f t="shared" si="110"/>
        <v>2.5372145203598939</v>
      </c>
      <c r="F877" s="6">
        <f t="shared" si="114"/>
        <v>3.490728228448297</v>
      </c>
      <c r="G877" s="9"/>
      <c r="H877" s="15">
        <f t="shared" si="111"/>
        <v>0.85799999999999998</v>
      </c>
      <c r="I877" s="6">
        <f>VLOOKUP(H877,AProperties!$AO$8:$AW$1007,VLOOKUP(Span,Data!$N$4:$Y$11,Data!$Y$1,FALSE),FALSE)^(2/3)</f>
        <v>0.43688500703303901</v>
      </c>
      <c r="J877" s="15">
        <f>$I877*(Slope^0.5)/VLOOKUP($H877,AProperties!$AY$8:$BG$1007,VLOOKUP(Span,Data!$N$4:$Y$11,Data!$Y$1,FALSE),FALSE)</f>
        <v>1.6348302169957343</v>
      </c>
      <c r="K877" s="15">
        <f>$J877*VLOOKUP($H877,AProperties!$A$8:$I$1007,VLOOKUP(Span,Data!$N$4:$Y$11,Data!$Y$1,FALSE),FALSE)</f>
        <v>1.4849253232942414</v>
      </c>
      <c r="L877" s="15">
        <f t="shared" si="115"/>
        <v>1.6348302169957343</v>
      </c>
      <c r="M877" s="15">
        <f t="shared" si="116"/>
        <v>0.85799999999999998</v>
      </c>
      <c r="O877" s="28">
        <f t="shared" si="112"/>
        <v>0.85799999999999998</v>
      </c>
      <c r="P877" s="19">
        <f>AA877*VLOOKUP($O877,AProperties!$A$8:$I$1007,VLOOKUP(Span,Data!$N$4:$Y$11,Data!$Y$1,FALSE),FALSE)</f>
        <v>0.6062182247013731</v>
      </c>
      <c r="Q877" s="19">
        <f>AB877*VLOOKUP($O877,AProperties!$A$8:$I$1007,VLOOKUP(Span,Data!$N$4:$Y$11,Data!$Y$1,FALSE),FALSE)</f>
        <v>0.85732203513042238</v>
      </c>
      <c r="R877" s="19">
        <f>AC877*VLOOKUP($O877,AProperties!$A$8:$I$1007,VLOOKUP(Span,Data!$N$4:$Y$11,Data!$Y$1,FALSE),FALSE)</f>
        <v>1.2124364494027462</v>
      </c>
      <c r="S877" s="19">
        <f>AD877*VLOOKUP($O877,AProperties!$A$8:$I$1007,VLOOKUP(Span,Data!$N$4:$Y$11,Data!$Y$1,FALSE),FALSE)</f>
        <v>1.4849253232942414</v>
      </c>
      <c r="T877" s="19">
        <f>AE877*VLOOKUP($O877,AProperties!$A$8:$I$1007,VLOOKUP(Span,Data!$N$4:$Y$11,Data!$Y$1,FALSE),FALSE)</f>
        <v>1.7146440702608448</v>
      </c>
      <c r="U877" s="19">
        <f>AF877*VLOOKUP($O877,AProperties!$A$8:$I$1007,VLOOKUP(Span,Data!$N$4:$Y$11,Data!$Y$1,FALSE),FALSE)</f>
        <v>1.9170303491600869</v>
      </c>
      <c r="V877" s="19">
        <f>AG877*VLOOKUP($O877,AProperties!$A$8:$I$1007,VLOOKUP(Span,Data!$N$4:$Y$11,Data!$Y$1,FALSE),FALSE)</f>
        <v>2.100001531313969</v>
      </c>
      <c r="W877" s="19">
        <f>AH877*VLOOKUP($O877,AProperties!$A$8:$I$1007,VLOOKUP(Span,Data!$N$4:$Y$11,Data!$Y$1,FALSE),FALSE)</f>
        <v>2.2682608984508779</v>
      </c>
      <c r="X877" s="19">
        <f>AI877*VLOOKUP($O877,AProperties!$A$8:$I$1007,VLOOKUP(Span,Data!$N$4:$Y$11,Data!$Y$1,FALSE),FALSE)</f>
        <v>2.4248728988054924</v>
      </c>
      <c r="Y877" s="19">
        <f>AJ877*VLOOKUP($O877,AProperties!$A$8:$I$1007,VLOOKUP(Span,Data!$N$4:$Y$11,Data!$Y$1,FALSE),FALSE)</f>
        <v>2.5719661053912666</v>
      </c>
      <c r="Z877" s="19">
        <f>AK877*VLOOKUP($O877,AProperties!$A$8:$I$1007,VLOOKUP(Span,Data!$N$4:$Y$11,Data!$Y$1,FALSE),FALSE)</f>
        <v>2.7110903192630249</v>
      </c>
      <c r="AA877" s="19">
        <f>$I877*AA$19^0.5/VLOOKUP($O877,AProperties!$AY$8:$BG$1007,VLOOKUP(Span,Data!$N$4:$Y$11,Data!$Y$1,FALSE),FALSE)</f>
        <v>0.66741664128717471</v>
      </c>
      <c r="AB877" s="19">
        <f>$I877*AB$19^0.5/VLOOKUP($O877,AProperties!$AY$8:$BG$1007,VLOOKUP(Span,Data!$N$4:$Y$11,Data!$Y$1,FALSE),FALSE)</f>
        <v>0.94386966586182153</v>
      </c>
      <c r="AC877" s="19">
        <f>$I877*AC$19^0.5/VLOOKUP($O877,AProperties!$AY$8:$BG$1007,VLOOKUP(Span,Data!$N$4:$Y$11,Data!$Y$1,FALSE),FALSE)</f>
        <v>1.3348332825743494</v>
      </c>
      <c r="AD877" s="19">
        <f>$I877*AD$19^0.5/VLOOKUP($O877,AProperties!$AY$8:$BG$1007,VLOOKUP(Span,Data!$N$4:$Y$11,Data!$Y$1,FALSE),FALSE)</f>
        <v>1.6348302169957343</v>
      </c>
      <c r="AE877" s="19">
        <f>$I877*AE$19^0.5/VLOOKUP($O877,AProperties!$AY$8:$BG$1007,VLOOKUP(Span,Data!$N$4:$Y$11,Data!$Y$1,FALSE),FALSE)</f>
        <v>1.8877393317236431</v>
      </c>
      <c r="AF877" s="19">
        <f>$I877*AF$19^0.5/VLOOKUP($O877,AProperties!$AY$8:$BG$1007,VLOOKUP(Span,Data!$N$4:$Y$11,Data!$Y$1,FALSE),FALSE)</f>
        <v>2.1105567347670453</v>
      </c>
      <c r="AG877" s="19">
        <f>$I877*AG$19^0.5/VLOOKUP($O877,AProperties!$AY$8:$BG$1007,VLOOKUP(Span,Data!$N$4:$Y$11,Data!$Y$1,FALSE),FALSE)</f>
        <v>2.3119990650527176</v>
      </c>
      <c r="AH877" s="19">
        <f>$I877*AH$19^0.5/VLOOKUP($O877,AProperties!$AY$8:$BG$1007,VLOOKUP(Span,Data!$N$4:$Y$11,Data!$Y$1,FALSE),FALSE)</f>
        <v>2.4972444059280114</v>
      </c>
      <c r="AI877" s="19">
        <f>$I877*AI$19^0.5/VLOOKUP($O877,AProperties!$AY$8:$BG$1007,VLOOKUP(Span,Data!$N$4:$Y$11,Data!$Y$1,FALSE),FALSE)</f>
        <v>2.6696665651486988</v>
      </c>
      <c r="AJ877" s="19">
        <f>$I877*AJ$19^0.5/VLOOKUP($O877,AProperties!$AY$8:$BG$1007,VLOOKUP(Span,Data!$N$4:$Y$11,Data!$Y$1,FALSE),FALSE)</f>
        <v>2.8316089975854641</v>
      </c>
      <c r="AK877" s="19">
        <f>$I877*AK$19^0.5/VLOOKUP($O877,AProperties!$AY$8:$BG$1007,VLOOKUP(Span,Data!$N$4:$Y$11,Data!$Y$1,FALSE),FALSE)</f>
        <v>2.9847779584654308</v>
      </c>
      <c r="AL877" s="47">
        <f t="shared" si="113"/>
        <v>0.85799999999999998</v>
      </c>
    </row>
    <row r="878" spans="1:38" x14ac:dyDescent="0.25">
      <c r="A878" s="15">
        <v>0.85899999999999999</v>
      </c>
      <c r="B878" s="116">
        <f>VLOOKUP($A878,APropertiesDimless!$A$7:$I$1007,VLOOKUP(Span,Data!$N$4:$Y$11,Data!$Y$1,FALSE),FALSE)</f>
        <v>1.4226491416267937</v>
      </c>
      <c r="C878" s="6">
        <f t="shared" si="109"/>
        <v>1.5703245708133968</v>
      </c>
      <c r="D878" s="116">
        <f>VLOOKUP($A878,AProperties!$AE$8:$AM$1007,VLOOKUP(Span,Data!$N$4:$Y$11,Data!$Y$1,FALSE),FALSE)</f>
        <v>0.93709898365085864</v>
      </c>
      <c r="E878" s="116">
        <f t="shared" si="110"/>
        <v>2.54787108488817</v>
      </c>
      <c r="F878" s="6">
        <f t="shared" si="114"/>
        <v>3.5000988862787819</v>
      </c>
      <c r="G878" s="9"/>
      <c r="H878" s="15">
        <f t="shared" si="111"/>
        <v>0.85899999999999999</v>
      </c>
      <c r="I878" s="6">
        <f>VLOOKUP(H878,AProperties!$AO$8:$AW$1007,VLOOKUP(Span,Data!$N$4:$Y$11,Data!$Y$1,FALSE),FALSE)^(2/3)</f>
        <v>0.43680789095305517</v>
      </c>
      <c r="J878" s="15">
        <f>$I878*(Slope^0.5)/VLOOKUP($H878,AProperties!$AY$8:$BG$1007,VLOOKUP(Span,Data!$N$4:$Y$11,Data!$Y$1,FALSE),FALSE)</f>
        <v>1.6349793919611963</v>
      </c>
      <c r="K878" s="15">
        <f>$J878*VLOOKUP($H878,AProperties!$A$8:$I$1007,VLOOKUP(Span,Data!$N$4:$Y$11,Data!$Y$1,FALSE),FALSE)</f>
        <v>1.4861071261185963</v>
      </c>
      <c r="L878" s="15">
        <f t="shared" si="115"/>
        <v>1.6349793919611963</v>
      </c>
      <c r="M878" s="15">
        <f t="shared" si="116"/>
        <v>0.85899999999999999</v>
      </c>
      <c r="O878" s="28">
        <f t="shared" si="112"/>
        <v>0.85899999999999999</v>
      </c>
      <c r="P878" s="19">
        <f>AA878*VLOOKUP($O878,AProperties!$A$8:$I$1007,VLOOKUP(Span,Data!$N$4:$Y$11,Data!$Y$1,FALSE),FALSE)</f>
        <v>0.60670069368408142</v>
      </c>
      <c r="Q878" s="19">
        <f>AB878*VLOOKUP($O878,AProperties!$A$8:$I$1007,VLOOKUP(Span,Data!$N$4:$Y$11,Data!$Y$1,FALSE),FALSE)</f>
        <v>0.85800434930919278</v>
      </c>
      <c r="R878" s="19">
        <f>AC878*VLOOKUP($O878,AProperties!$A$8:$I$1007,VLOOKUP(Span,Data!$N$4:$Y$11,Data!$Y$1,FALSE),FALSE)</f>
        <v>1.2134013873681628</v>
      </c>
      <c r="S878" s="19">
        <f>AD878*VLOOKUP($O878,AProperties!$A$8:$I$1007,VLOOKUP(Span,Data!$N$4:$Y$11,Data!$Y$1,FALSE),FALSE)</f>
        <v>1.4861071261185963</v>
      </c>
      <c r="T878" s="19">
        <f>AE878*VLOOKUP($O878,AProperties!$A$8:$I$1007,VLOOKUP(Span,Data!$N$4:$Y$11,Data!$Y$1,FALSE),FALSE)</f>
        <v>1.7160086986183856</v>
      </c>
      <c r="U878" s="19">
        <f>AF878*VLOOKUP($O878,AProperties!$A$8:$I$1007,VLOOKUP(Span,Data!$N$4:$Y$11,Data!$Y$1,FALSE),FALSE)</f>
        <v>1.9185560500458299</v>
      </c>
      <c r="V878" s="19">
        <f>AG878*VLOOKUP($O878,AProperties!$A$8:$I$1007,VLOOKUP(Span,Data!$N$4:$Y$11,Data!$Y$1,FALSE),FALSE)</f>
        <v>2.1016728528962227</v>
      </c>
      <c r="W878" s="19">
        <f>AH878*VLOOKUP($O878,AProperties!$A$8:$I$1007,VLOOKUP(Span,Data!$N$4:$Y$11,Data!$Y$1,FALSE),FALSE)</f>
        <v>2.2700661320839179</v>
      </c>
      <c r="X878" s="19">
        <f>AI878*VLOOKUP($O878,AProperties!$A$8:$I$1007,VLOOKUP(Span,Data!$N$4:$Y$11,Data!$Y$1,FALSE),FALSE)</f>
        <v>2.4268027747363257</v>
      </c>
      <c r="Y878" s="19">
        <f>AJ878*VLOOKUP($O878,AProperties!$A$8:$I$1007,VLOOKUP(Span,Data!$N$4:$Y$11,Data!$Y$1,FALSE),FALSE)</f>
        <v>2.5740130479275778</v>
      </c>
      <c r="Z878" s="19">
        <f>AK878*VLOOKUP($O878,AProperties!$A$8:$I$1007,VLOOKUP(Span,Data!$N$4:$Y$11,Data!$Y$1,FALSE),FALSE)</f>
        <v>2.713247986147767</v>
      </c>
      <c r="AA878" s="19">
        <f>$I878*AA$19^0.5/VLOOKUP($O878,AProperties!$AY$8:$BG$1007,VLOOKUP(Span,Data!$N$4:$Y$11,Data!$Y$1,FALSE),FALSE)</f>
        <v>0.66747754171180462</v>
      </c>
      <c r="AB878" s="19">
        <f>$I878*AB$19^0.5/VLOOKUP($O878,AProperties!$AY$8:$BG$1007,VLOOKUP(Span,Data!$N$4:$Y$11,Data!$Y$1,FALSE),FALSE)</f>
        <v>0.94395579206828739</v>
      </c>
      <c r="AC878" s="19">
        <f>$I878*AC$19^0.5/VLOOKUP($O878,AProperties!$AY$8:$BG$1007,VLOOKUP(Span,Data!$N$4:$Y$11,Data!$Y$1,FALSE),FALSE)</f>
        <v>1.3349550834236092</v>
      </c>
      <c r="AD878" s="19">
        <f>$I878*AD$19^0.5/VLOOKUP($O878,AProperties!$AY$8:$BG$1007,VLOOKUP(Span,Data!$N$4:$Y$11,Data!$Y$1,FALSE),FALSE)</f>
        <v>1.6349793919611963</v>
      </c>
      <c r="AE878" s="19">
        <f>$I878*AE$19^0.5/VLOOKUP($O878,AProperties!$AY$8:$BG$1007,VLOOKUP(Span,Data!$N$4:$Y$11,Data!$Y$1,FALSE),FALSE)</f>
        <v>1.8879115841365748</v>
      </c>
      <c r="AF878" s="19">
        <f>$I878*AF$19^0.5/VLOOKUP($O878,AProperties!$AY$8:$BG$1007,VLOOKUP(Span,Data!$N$4:$Y$11,Data!$Y$1,FALSE),FALSE)</f>
        <v>2.1107493188193476</v>
      </c>
      <c r="AG878" s="19">
        <f>$I878*AG$19^0.5/VLOOKUP($O878,AProperties!$AY$8:$BG$1007,VLOOKUP(Span,Data!$N$4:$Y$11,Data!$Y$1,FALSE),FALSE)</f>
        <v>2.3122100303120408</v>
      </c>
      <c r="AH878" s="19">
        <f>$I878*AH$19^0.5/VLOOKUP($O878,AProperties!$AY$8:$BG$1007,VLOOKUP(Span,Data!$N$4:$Y$11,Data!$Y$1,FALSE),FALSE)</f>
        <v>2.4974722744516855</v>
      </c>
      <c r="AI878" s="19">
        <f>$I878*AI$19^0.5/VLOOKUP($O878,AProperties!$AY$8:$BG$1007,VLOOKUP(Span,Data!$N$4:$Y$11,Data!$Y$1,FALSE),FALSE)</f>
        <v>2.6699101668472185</v>
      </c>
      <c r="AJ878" s="19">
        <f>$I878*AJ$19^0.5/VLOOKUP($O878,AProperties!$AY$8:$BG$1007,VLOOKUP(Span,Data!$N$4:$Y$11,Data!$Y$1,FALSE),FALSE)</f>
        <v>2.8318673762048618</v>
      </c>
      <c r="AK878" s="19">
        <f>$I878*AK$19^0.5/VLOOKUP($O878,AProperties!$AY$8:$BG$1007,VLOOKUP(Span,Data!$N$4:$Y$11,Data!$Y$1,FALSE),FALSE)</f>
        <v>2.9850503134440931</v>
      </c>
      <c r="AL878" s="47">
        <f t="shared" si="113"/>
        <v>0.85899999999999999</v>
      </c>
    </row>
    <row r="879" spans="1:38" x14ac:dyDescent="0.25">
      <c r="A879" s="15">
        <v>0.86</v>
      </c>
      <c r="B879" s="116">
        <f>VLOOKUP($A879,APropertiesDimless!$A$7:$I$1007,VLOOKUP(Span,Data!$N$4:$Y$11,Data!$Y$1,FALSE),FALSE)</f>
        <v>1.4283162885812009</v>
      </c>
      <c r="C879" s="6">
        <f t="shared" si="109"/>
        <v>1.5741581442906005</v>
      </c>
      <c r="D879" s="116">
        <f>VLOOKUP($A879,AProperties!$AE$8:$AM$1007,VLOOKUP(Span,Data!$N$4:$Y$11,Data!$Y$1,FALSE),FALSE)</f>
        <v>0.93775660790002546</v>
      </c>
      <c r="E879" s="116">
        <f t="shared" si="110"/>
        <v>2.558618906618531</v>
      </c>
      <c r="F879" s="6">
        <f t="shared" si="114"/>
        <v>3.5095244470036908</v>
      </c>
      <c r="G879" s="9"/>
      <c r="H879" s="15">
        <f t="shared" si="111"/>
        <v>0.86</v>
      </c>
      <c r="I879" s="6">
        <f>VLOOKUP(H879,AProperties!$AO$8:$AW$1007,VLOOKUP(Span,Data!$N$4:$Y$11,Data!$Y$1,FALSE),FALSE)^(2/3)</f>
        <v>0.43672932995258668</v>
      </c>
      <c r="J879" s="15">
        <f>$I879*(Slope^0.5)/VLOOKUP($H879,AProperties!$AY$8:$BG$1007,VLOOKUP(Span,Data!$N$4:$Y$11,Data!$Y$1,FALSE),FALSE)</f>
        <v>1.6351238739330316</v>
      </c>
      <c r="K879" s="15">
        <f>$J879*VLOOKUP($H879,AProperties!$A$8:$I$1007,VLOOKUP(Span,Data!$N$4:$Y$11,Data!$Y$1,FALSE),FALSE)</f>
        <v>1.4872814440368829</v>
      </c>
      <c r="L879" s="15">
        <f t="shared" si="115"/>
        <v>1.6351238739330316</v>
      </c>
      <c r="M879" s="15">
        <f t="shared" si="116"/>
        <v>0.86</v>
      </c>
      <c r="O879" s="28">
        <f t="shared" si="112"/>
        <v>0.86</v>
      </c>
      <c r="P879" s="19">
        <f>AA879*VLOOKUP($O879,AProperties!$A$8:$I$1007,VLOOKUP(Span,Data!$N$4:$Y$11,Data!$Y$1,FALSE),FALSE)</f>
        <v>0.6071801069666829</v>
      </c>
      <c r="Q879" s="19">
        <f>AB879*VLOOKUP($O879,AProperties!$A$8:$I$1007,VLOOKUP(Span,Data!$N$4:$Y$11,Data!$Y$1,FALSE),FALSE)</f>
        <v>0.85868234207542971</v>
      </c>
      <c r="R879" s="19">
        <f>AC879*VLOOKUP($O879,AProperties!$A$8:$I$1007,VLOOKUP(Span,Data!$N$4:$Y$11,Data!$Y$1,FALSE),FALSE)</f>
        <v>1.2143602139333658</v>
      </c>
      <c r="S879" s="19">
        <f>AD879*VLOOKUP($O879,AProperties!$A$8:$I$1007,VLOOKUP(Span,Data!$N$4:$Y$11,Data!$Y$1,FALSE),FALSE)</f>
        <v>1.4872814440368829</v>
      </c>
      <c r="T879" s="19">
        <f>AE879*VLOOKUP($O879,AProperties!$A$8:$I$1007,VLOOKUP(Span,Data!$N$4:$Y$11,Data!$Y$1,FALSE),FALSE)</f>
        <v>1.7173646841508594</v>
      </c>
      <c r="U879" s="19">
        <f>AF879*VLOOKUP($O879,AProperties!$A$8:$I$1007,VLOOKUP(Span,Data!$N$4:$Y$11,Data!$Y$1,FALSE),FALSE)</f>
        <v>1.9200720879593882</v>
      </c>
      <c r="V879" s="19">
        <f>AG879*VLOOKUP($O879,AProperties!$A$8:$I$1007,VLOOKUP(Span,Data!$N$4:$Y$11,Data!$Y$1,FALSE),FALSE)</f>
        <v>2.1033335892228009</v>
      </c>
      <c r="W879" s="19">
        <f>AH879*VLOOKUP($O879,AProperties!$A$8:$I$1007,VLOOKUP(Span,Data!$N$4:$Y$11,Data!$Y$1,FALSE),FALSE)</f>
        <v>2.2718599323340816</v>
      </c>
      <c r="X879" s="19">
        <f>AI879*VLOOKUP($O879,AProperties!$A$8:$I$1007,VLOOKUP(Span,Data!$N$4:$Y$11,Data!$Y$1,FALSE),FALSE)</f>
        <v>2.4287204278667316</v>
      </c>
      <c r="Y879" s="19">
        <f>AJ879*VLOOKUP($O879,AProperties!$A$8:$I$1007,VLOOKUP(Span,Data!$N$4:$Y$11,Data!$Y$1,FALSE),FALSE)</f>
        <v>2.5760470262262887</v>
      </c>
      <c r="Z879" s="19">
        <f>AK879*VLOOKUP($O879,AProperties!$A$8:$I$1007,VLOOKUP(Span,Data!$N$4:$Y$11,Data!$Y$1,FALSE),FALSE)</f>
        <v>2.7153919875261932</v>
      </c>
      <c r="AA879" s="19">
        <f>$I879*AA$19^0.5/VLOOKUP($O879,AProperties!$AY$8:$BG$1007,VLOOKUP(Span,Data!$N$4:$Y$11,Data!$Y$1,FALSE),FALSE)</f>
        <v>0.66753652622980908</v>
      </c>
      <c r="AB879" s="19">
        <f>$I879*AB$19^0.5/VLOOKUP($O879,AProperties!$AY$8:$BG$1007,VLOOKUP(Span,Data!$N$4:$Y$11,Data!$Y$1,FALSE),FALSE)</f>
        <v>0.94403920877361946</v>
      </c>
      <c r="AC879" s="19">
        <f>$I879*AC$19^0.5/VLOOKUP($O879,AProperties!$AY$8:$BG$1007,VLOOKUP(Span,Data!$N$4:$Y$11,Data!$Y$1,FALSE),FALSE)</f>
        <v>1.3350730524596182</v>
      </c>
      <c r="AD879" s="19">
        <f>$I879*AD$19^0.5/VLOOKUP($O879,AProperties!$AY$8:$BG$1007,VLOOKUP(Span,Data!$N$4:$Y$11,Data!$Y$1,FALSE),FALSE)</f>
        <v>1.6351238739330316</v>
      </c>
      <c r="AE879" s="19">
        <f>$I879*AE$19^0.5/VLOOKUP($O879,AProperties!$AY$8:$BG$1007,VLOOKUP(Span,Data!$N$4:$Y$11,Data!$Y$1,FALSE),FALSE)</f>
        <v>1.8880784175472389</v>
      </c>
      <c r="AF879" s="19">
        <f>$I879*AF$19^0.5/VLOOKUP($O879,AProperties!$AY$8:$BG$1007,VLOOKUP(Span,Data!$N$4:$Y$11,Data!$Y$1,FALSE),FALSE)</f>
        <v>2.1109358442429285</v>
      </c>
      <c r="AG879" s="19">
        <f>$I879*AG$19^0.5/VLOOKUP($O879,AProperties!$AY$8:$BG$1007,VLOOKUP(Span,Data!$N$4:$Y$11,Data!$Y$1,FALSE),FALSE)</f>
        <v>2.3124143586761279</v>
      </c>
      <c r="AH879" s="19">
        <f>$I879*AH$19^0.5/VLOOKUP($O879,AProperties!$AY$8:$BG$1007,VLOOKUP(Span,Data!$N$4:$Y$11,Data!$Y$1,FALSE),FALSE)</f>
        <v>2.4976929743091825</v>
      </c>
      <c r="AI879" s="19">
        <f>$I879*AI$19^0.5/VLOOKUP($O879,AProperties!$AY$8:$BG$1007,VLOOKUP(Span,Data!$N$4:$Y$11,Data!$Y$1,FALSE),FALSE)</f>
        <v>2.6701461049192363</v>
      </c>
      <c r="AJ879" s="19">
        <f>$I879*AJ$19^0.5/VLOOKUP($O879,AProperties!$AY$8:$BG$1007,VLOOKUP(Span,Data!$N$4:$Y$11,Data!$Y$1,FALSE),FALSE)</f>
        <v>2.8321176263208581</v>
      </c>
      <c r="AK879" s="19">
        <f>$I879*AK$19^0.5/VLOOKUP($O879,AProperties!$AY$8:$BG$1007,VLOOKUP(Span,Data!$N$4:$Y$11,Data!$Y$1,FALSE),FALSE)</f>
        <v>2.9853141002278489</v>
      </c>
      <c r="AL879" s="47">
        <f t="shared" si="113"/>
        <v>0.86</v>
      </c>
    </row>
    <row r="880" spans="1:38" x14ac:dyDescent="0.25">
      <c r="A880" s="15">
        <v>0.86099999999999999</v>
      </c>
      <c r="B880" s="116">
        <f>VLOOKUP($A880,APropertiesDimless!$A$7:$I$1007,VLOOKUP(Span,Data!$N$4:$Y$11,Data!$Y$1,FALSE),FALSE)</f>
        <v>1.4340388231772256</v>
      </c>
      <c r="C880" s="6">
        <f t="shared" si="109"/>
        <v>1.5780194115886128</v>
      </c>
      <c r="D880" s="116">
        <f>VLOOKUP($A880,AProperties!$AE$8:$AM$1007,VLOOKUP(Span,Data!$N$4:$Y$11,Data!$Y$1,FALSE),FALSE)</f>
        <v>0.93841207416379857</v>
      </c>
      <c r="E880" s="116">
        <f t="shared" si="110"/>
        <v>2.5694595398748796</v>
      </c>
      <c r="F880" s="6">
        <f t="shared" si="114"/>
        <v>3.519005827059003</v>
      </c>
      <c r="G880" s="9"/>
      <c r="H880" s="15">
        <f t="shared" si="111"/>
        <v>0.86099999999999999</v>
      </c>
      <c r="I880" s="6">
        <f>VLOOKUP(H880,AProperties!$AO$8:$AW$1007,VLOOKUP(Span,Data!$N$4:$Y$11,Data!$Y$1,FALSE),FALSE)^(2/3)</f>
        <v>0.43664931533277168</v>
      </c>
      <c r="J880" s="15">
        <f>$I880*(Slope^0.5)/VLOOKUP($H880,AProperties!$AY$8:$BG$1007,VLOOKUP(Span,Data!$N$4:$Y$11,Data!$Y$1,FALSE),FALSE)</f>
        <v>1.6352636369882512</v>
      </c>
      <c r="K880" s="15">
        <f>$J880*VLOOKUP($H880,AProperties!$A$8:$I$1007,VLOOKUP(Span,Data!$N$4:$Y$11,Data!$Y$1,FALSE),FALSE)</f>
        <v>1.4884482281616036</v>
      </c>
      <c r="L880" s="15">
        <f t="shared" si="115"/>
        <v>1.6352636369882512</v>
      </c>
      <c r="M880" s="15">
        <f t="shared" si="116"/>
        <v>0.86099999999999999</v>
      </c>
      <c r="O880" s="28">
        <f t="shared" si="112"/>
        <v>0.86099999999999999</v>
      </c>
      <c r="P880" s="19">
        <f>AA880*VLOOKUP($O880,AProperties!$A$8:$I$1007,VLOOKUP(Span,Data!$N$4:$Y$11,Data!$Y$1,FALSE),FALSE)</f>
        <v>0.60765644459094059</v>
      </c>
      <c r="Q880" s="19">
        <f>AB880*VLOOKUP($O880,AProperties!$A$8:$I$1007,VLOOKUP(Span,Data!$N$4:$Y$11,Data!$Y$1,FALSE),FALSE)</f>
        <v>0.85935598520392342</v>
      </c>
      <c r="R880" s="19">
        <f>AC880*VLOOKUP($O880,AProperties!$A$8:$I$1007,VLOOKUP(Span,Data!$N$4:$Y$11,Data!$Y$1,FALSE),FALSE)</f>
        <v>1.2153128891818812</v>
      </c>
      <c r="S880" s="19">
        <f>AD880*VLOOKUP($O880,AProperties!$A$8:$I$1007,VLOOKUP(Span,Data!$N$4:$Y$11,Data!$Y$1,FALSE),FALSE)</f>
        <v>1.4884482281616036</v>
      </c>
      <c r="T880" s="19">
        <f>AE880*VLOOKUP($O880,AProperties!$A$8:$I$1007,VLOOKUP(Span,Data!$N$4:$Y$11,Data!$Y$1,FALSE),FALSE)</f>
        <v>1.7187119704078468</v>
      </c>
      <c r="U880" s="19">
        <f>AF880*VLOOKUP($O880,AProperties!$A$8:$I$1007,VLOOKUP(Span,Data!$N$4:$Y$11,Data!$Y$1,FALSE),FALSE)</f>
        <v>1.9215783997872762</v>
      </c>
      <c r="V880" s="19">
        <f>AG880*VLOOKUP($O880,AProperties!$A$8:$I$1007,VLOOKUP(Span,Data!$N$4:$Y$11,Data!$Y$1,FALSE),FALSE)</f>
        <v>2.1049836711563428</v>
      </c>
      <c r="W880" s="19">
        <f>AH880*VLOOKUP($O880,AProperties!$A$8:$I$1007,VLOOKUP(Span,Data!$N$4:$Y$11,Data!$Y$1,FALSE),FALSE)</f>
        <v>2.2736422245244836</v>
      </c>
      <c r="X880" s="19">
        <f>AI880*VLOOKUP($O880,AProperties!$A$8:$I$1007,VLOOKUP(Span,Data!$N$4:$Y$11,Data!$Y$1,FALSE),FALSE)</f>
        <v>2.4306257783637624</v>
      </c>
      <c r="Y880" s="19">
        <f>AJ880*VLOOKUP($O880,AProperties!$A$8:$I$1007,VLOOKUP(Span,Data!$N$4:$Y$11,Data!$Y$1,FALSE),FALSE)</f>
        <v>2.57806795561177</v>
      </c>
      <c r="Z880" s="19">
        <f>AK880*VLOOKUP($O880,AProperties!$A$8:$I$1007,VLOOKUP(Span,Data!$N$4:$Y$11,Data!$Y$1,FALSE),FALSE)</f>
        <v>2.7175222341423551</v>
      </c>
      <c r="AA880" s="19">
        <f>$I880*AA$19^0.5/VLOOKUP($O880,AProperties!$AY$8:$BG$1007,VLOOKUP(Span,Data!$N$4:$Y$11,Data!$Y$1,FALSE),FALSE)</f>
        <v>0.66759358425817261</v>
      </c>
      <c r="AB880" s="19">
        <f>$I880*AB$19^0.5/VLOOKUP($O880,AProperties!$AY$8:$BG$1007,VLOOKUP(Span,Data!$N$4:$Y$11,Data!$Y$1,FALSE),FALSE)</f>
        <v>0.94411990101117338</v>
      </c>
      <c r="AC880" s="19">
        <f>$I880*AC$19^0.5/VLOOKUP($O880,AProperties!$AY$8:$BG$1007,VLOOKUP(Span,Data!$N$4:$Y$11,Data!$Y$1,FALSE),FALSE)</f>
        <v>1.3351871685163452</v>
      </c>
      <c r="AD880" s="19">
        <f>$I880*AD$19^0.5/VLOOKUP($O880,AProperties!$AY$8:$BG$1007,VLOOKUP(Span,Data!$N$4:$Y$11,Data!$Y$1,FALSE),FALSE)</f>
        <v>1.6352636369882512</v>
      </c>
      <c r="AE880" s="19">
        <f>$I880*AE$19^0.5/VLOOKUP($O880,AProperties!$AY$8:$BG$1007,VLOOKUP(Span,Data!$N$4:$Y$11,Data!$Y$1,FALSE),FALSE)</f>
        <v>1.8882398020223468</v>
      </c>
      <c r="AF880" s="19">
        <f>$I880*AF$19^0.5/VLOOKUP($O880,AProperties!$AY$8:$BG$1007,VLOOKUP(Span,Data!$N$4:$Y$11,Data!$Y$1,FALSE),FALSE)</f>
        <v>2.1111162775713561</v>
      </c>
      <c r="AG880" s="19">
        <f>$I880*AG$19^0.5/VLOOKUP($O880,AProperties!$AY$8:$BG$1007,VLOOKUP(Span,Data!$N$4:$Y$11,Data!$Y$1,FALSE),FALSE)</f>
        <v>2.3126120134843386</v>
      </c>
      <c r="AH880" s="19">
        <f>$I880*AH$19^0.5/VLOOKUP($O880,AProperties!$AY$8:$BG$1007,VLOOKUP(Span,Data!$N$4:$Y$11,Data!$Y$1,FALSE),FALSE)</f>
        <v>2.4979064659024837</v>
      </c>
      <c r="AI880" s="19">
        <f>$I880*AI$19^0.5/VLOOKUP($O880,AProperties!$AY$8:$BG$1007,VLOOKUP(Span,Data!$N$4:$Y$11,Data!$Y$1,FALSE),FALSE)</f>
        <v>2.6703743370326904</v>
      </c>
      <c r="AJ880" s="19">
        <f>$I880*AJ$19^0.5/VLOOKUP($O880,AProperties!$AY$8:$BG$1007,VLOOKUP(Span,Data!$N$4:$Y$11,Data!$Y$1,FALSE),FALSE)</f>
        <v>2.8323597030335197</v>
      </c>
      <c r="AK880" s="19">
        <f>$I880*AK$19^0.5/VLOOKUP($O880,AProperties!$AY$8:$BG$1007,VLOOKUP(Span,Data!$N$4:$Y$11,Data!$Y$1,FALSE),FALSE)</f>
        <v>2.9855692714880151</v>
      </c>
      <c r="AL880" s="47">
        <f t="shared" si="113"/>
        <v>0.86099999999999999</v>
      </c>
    </row>
    <row r="881" spans="1:38" x14ac:dyDescent="0.25">
      <c r="A881" s="15">
        <v>0.86199999999999999</v>
      </c>
      <c r="B881" s="116">
        <f>VLOOKUP($A881,APropertiesDimless!$A$7:$I$1007,VLOOKUP(Span,Data!$N$4:$Y$11,Data!$Y$1,FALSE),FALSE)</f>
        <v>1.4398177527680562</v>
      </c>
      <c r="C881" s="6">
        <f t="shared" si="109"/>
        <v>1.5819088763840281</v>
      </c>
      <c r="D881" s="116">
        <f>VLOOKUP($A881,AProperties!$AE$8:$AM$1007,VLOOKUP(Span,Data!$N$4:$Y$11,Data!$Y$1,FALSE),FALSE)</f>
        <v>0.93906537263160894</v>
      </c>
      <c r="E881" s="116">
        <f t="shared" si="110"/>
        <v>2.5803945786242957</v>
      </c>
      <c r="F881" s="6">
        <f t="shared" si="114"/>
        <v>3.5285439649425392</v>
      </c>
      <c r="G881" s="9"/>
      <c r="H881" s="15">
        <f t="shared" si="111"/>
        <v>0.86199999999999999</v>
      </c>
      <c r="I881" s="6">
        <f>VLOOKUP(H881,AProperties!$AO$8:$AW$1007,VLOOKUP(Span,Data!$N$4:$Y$11,Data!$Y$1,FALSE),FALSE)^(2/3)</f>
        <v>0.43656783824105055</v>
      </c>
      <c r="J881" s="15">
        <f>$I881*(Slope^0.5)/VLOOKUP($H881,AProperties!$AY$8:$BG$1007,VLOOKUP(Span,Data!$N$4:$Y$11,Data!$Y$1,FALSE),FALSE)</f>
        <v>1.6353986547724846</v>
      </c>
      <c r="K881" s="15">
        <f>$J881*VLOOKUP($H881,AProperties!$A$8:$I$1007,VLOOKUP(Span,Data!$N$4:$Y$11,Data!$Y$1,FALSE),FALSE)</f>
        <v>1.4896074290475061</v>
      </c>
      <c r="L881" s="15">
        <f t="shared" si="115"/>
        <v>1.6353986547724846</v>
      </c>
      <c r="M881" s="15">
        <f t="shared" si="116"/>
        <v>0.86199999999999999</v>
      </c>
      <c r="O881" s="28">
        <f t="shared" si="112"/>
        <v>0.86199999999999999</v>
      </c>
      <c r="P881" s="19">
        <f>AA881*VLOOKUP($O881,AProperties!$A$8:$I$1007,VLOOKUP(Span,Data!$N$4:$Y$11,Data!$Y$1,FALSE),FALSE)</f>
        <v>0.60812968637091458</v>
      </c>
      <c r="Q881" s="19">
        <f>AB881*VLOOKUP($O881,AProperties!$A$8:$I$1007,VLOOKUP(Span,Data!$N$4:$Y$11,Data!$Y$1,FALSE),FALSE)</f>
        <v>0.86002525014744424</v>
      </c>
      <c r="R881" s="19">
        <f>AC881*VLOOKUP($O881,AProperties!$A$8:$I$1007,VLOOKUP(Span,Data!$N$4:$Y$11,Data!$Y$1,FALSE),FALSE)</f>
        <v>1.2162593727418292</v>
      </c>
      <c r="S881" s="19">
        <f>AD881*VLOOKUP($O881,AProperties!$A$8:$I$1007,VLOOKUP(Span,Data!$N$4:$Y$11,Data!$Y$1,FALSE),FALSE)</f>
        <v>1.4896074290475061</v>
      </c>
      <c r="T881" s="19">
        <f>AE881*VLOOKUP($O881,AProperties!$A$8:$I$1007,VLOOKUP(Span,Data!$N$4:$Y$11,Data!$Y$1,FALSE),FALSE)</f>
        <v>1.7200505002948885</v>
      </c>
      <c r="U881" s="19">
        <f>AF881*VLOOKUP($O881,AProperties!$A$8:$I$1007,VLOOKUP(Span,Data!$N$4:$Y$11,Data!$Y$1,FALSE),FALSE)</f>
        <v>1.923074921695946</v>
      </c>
      <c r="V881" s="19">
        <f>AG881*VLOOKUP($O881,AProperties!$A$8:$I$1007,VLOOKUP(Span,Data!$N$4:$Y$11,Data!$Y$1,FALSE),FALSE)</f>
        <v>2.1066230287707017</v>
      </c>
      <c r="W881" s="19">
        <f>AH881*VLOOKUP($O881,AProperties!$A$8:$I$1007,VLOOKUP(Span,Data!$N$4:$Y$11,Data!$Y$1,FALSE),FALSE)</f>
        <v>2.2754129331262529</v>
      </c>
      <c r="X881" s="19">
        <f>AI881*VLOOKUP($O881,AProperties!$A$8:$I$1007,VLOOKUP(Span,Data!$N$4:$Y$11,Data!$Y$1,FALSE),FALSE)</f>
        <v>2.4325187454836583</v>
      </c>
      <c r="Y881" s="19">
        <f>AJ881*VLOOKUP($O881,AProperties!$A$8:$I$1007,VLOOKUP(Span,Data!$N$4:$Y$11,Data!$Y$1,FALSE),FALSE)</f>
        <v>2.5800757504423326</v>
      </c>
      <c r="Z881" s="19">
        <f>AK881*VLOOKUP($O881,AProperties!$A$8:$I$1007,VLOOKUP(Span,Data!$N$4:$Y$11,Data!$Y$1,FALSE),FALSE)</f>
        <v>2.7196386357219846</v>
      </c>
      <c r="AA881" s="19">
        <f>$I881*AA$19^0.5/VLOOKUP($O881,AProperties!$AY$8:$BG$1007,VLOOKUP(Span,Data!$N$4:$Y$11,Data!$Y$1,FALSE),FALSE)</f>
        <v>0.66764870503776819</v>
      </c>
      <c r="AB881" s="19">
        <f>$I881*AB$19^0.5/VLOOKUP($O881,AProperties!$AY$8:$BG$1007,VLOOKUP(Span,Data!$N$4:$Y$11,Data!$Y$1,FALSE),FALSE)</f>
        <v>0.94419785356524599</v>
      </c>
      <c r="AC881" s="19">
        <f>$I881*AC$19^0.5/VLOOKUP($O881,AProperties!$AY$8:$BG$1007,VLOOKUP(Span,Data!$N$4:$Y$11,Data!$Y$1,FALSE),FALSE)</f>
        <v>1.3352974100755364</v>
      </c>
      <c r="AD881" s="19">
        <f>$I881*AD$19^0.5/VLOOKUP($O881,AProperties!$AY$8:$BG$1007,VLOOKUP(Span,Data!$N$4:$Y$11,Data!$Y$1,FALSE),FALSE)</f>
        <v>1.6353986547724846</v>
      </c>
      <c r="AE881" s="19">
        <f>$I881*AE$19^0.5/VLOOKUP($O881,AProperties!$AY$8:$BG$1007,VLOOKUP(Span,Data!$N$4:$Y$11,Data!$Y$1,FALSE),FALSE)</f>
        <v>1.888395707130492</v>
      </c>
      <c r="AF881" s="19">
        <f>$I881*AF$19^0.5/VLOOKUP($O881,AProperties!$AY$8:$BG$1007,VLOOKUP(Span,Data!$N$4:$Y$11,Data!$Y$1,FALSE),FALSE)</f>
        <v>2.111290584781282</v>
      </c>
      <c r="AG881" s="19">
        <f>$I881*AG$19^0.5/VLOOKUP($O881,AProperties!$AY$8:$BG$1007,VLOOKUP(Span,Data!$N$4:$Y$11,Data!$Y$1,FALSE),FALSE)</f>
        <v>2.3128029574659634</v>
      </c>
      <c r="AH881" s="19">
        <f>$I881*AH$19^0.5/VLOOKUP($O881,AProperties!$AY$8:$BG$1007,VLOOKUP(Span,Data!$N$4:$Y$11,Data!$Y$1,FALSE),FALSE)</f>
        <v>2.498112708974622</v>
      </c>
      <c r="AI881" s="19">
        <f>$I881*AI$19^0.5/VLOOKUP($O881,AProperties!$AY$8:$BG$1007,VLOOKUP(Span,Data!$N$4:$Y$11,Data!$Y$1,FALSE),FALSE)</f>
        <v>2.6705948201510727</v>
      </c>
      <c r="AJ881" s="19">
        <f>$I881*AJ$19^0.5/VLOOKUP($O881,AProperties!$AY$8:$BG$1007,VLOOKUP(Span,Data!$N$4:$Y$11,Data!$Y$1,FALSE),FALSE)</f>
        <v>2.832593560695738</v>
      </c>
      <c r="AK881" s="19">
        <f>$I881*AK$19^0.5/VLOOKUP($O881,AProperties!$AY$8:$BG$1007,VLOOKUP(Span,Data!$N$4:$Y$11,Data!$Y$1,FALSE),FALSE)</f>
        <v>2.9858157791083118</v>
      </c>
      <c r="AL881" s="47">
        <f t="shared" si="113"/>
        <v>0.86199999999999999</v>
      </c>
    </row>
    <row r="882" spans="1:38" x14ac:dyDescent="0.25">
      <c r="A882" s="15">
        <v>0.86299999999999999</v>
      </c>
      <c r="B882" s="116">
        <f>VLOOKUP($A882,APropertiesDimless!$A$7:$I$1007,VLOOKUP(Span,Data!$N$4:$Y$11,Data!$Y$1,FALSE),FALSE)</f>
        <v>1.4456541104423895</v>
      </c>
      <c r="C882" s="6">
        <f t="shared" si="109"/>
        <v>1.5858270552211948</v>
      </c>
      <c r="D882" s="116">
        <f>VLOOKUP($A882,AProperties!$AE$8:$AM$1007,VLOOKUP(Span,Data!$N$4:$Y$11,Data!$Y$1,FALSE),FALSE)</f>
        <v>0.93971649339489938</v>
      </c>
      <c r="E882" s="116">
        <f t="shared" si="110"/>
        <v>2.5914256577809462</v>
      </c>
      <c r="F882" s="6">
        <f t="shared" si="114"/>
        <v>3.5381398219017481</v>
      </c>
      <c r="G882" s="9"/>
      <c r="H882" s="15">
        <f t="shared" si="111"/>
        <v>0.86299999999999999</v>
      </c>
      <c r="I882" s="6">
        <f>VLOOKUP(H882,AProperties!$AO$8:$AW$1007,VLOOKUP(Span,Data!$N$4:$Y$11,Data!$Y$1,FALSE),FALSE)^(2/3)</f>
        <v>0.43648488966745608</v>
      </c>
      <c r="J882" s="15">
        <f>$I882*(Slope^0.5)/VLOOKUP($H882,AProperties!$AY$8:$BG$1007,VLOOKUP(Span,Data!$N$4:$Y$11,Data!$Y$1,FALSE),FALSE)</f>
        <v>1.6355289004898115</v>
      </c>
      <c r="K882" s="15">
        <f>$J882*VLOOKUP($H882,AProperties!$A$8:$I$1007,VLOOKUP(Span,Data!$N$4:$Y$11,Data!$Y$1,FALSE),FALSE)</f>
        <v>1.490758996679151</v>
      </c>
      <c r="L882" s="15">
        <f t="shared" si="115"/>
        <v>1.6355289004898115</v>
      </c>
      <c r="M882" s="15">
        <f t="shared" si="116"/>
        <v>0.86299999999999999</v>
      </c>
      <c r="O882" s="28">
        <f t="shared" si="112"/>
        <v>0.86299999999999999</v>
      </c>
      <c r="P882" s="19">
        <f>AA882*VLOOKUP($O882,AProperties!$A$8:$I$1007,VLOOKUP(Span,Data!$N$4:$Y$11,Data!$Y$1,FALSE),FALSE)</f>
        <v>0.60859981188788714</v>
      </c>
      <c r="Q882" s="19">
        <f>AB882*VLOOKUP($O882,AProperties!$A$8:$I$1007,VLOOKUP(Span,Data!$N$4:$Y$11,Data!$Y$1,FALSE),FALSE)</f>
        <v>0.86069010802956447</v>
      </c>
      <c r="R882" s="19">
        <f>AC882*VLOOKUP($O882,AProperties!$A$8:$I$1007,VLOOKUP(Span,Data!$N$4:$Y$11,Data!$Y$1,FALSE),FALSE)</f>
        <v>1.2171996237757743</v>
      </c>
      <c r="S882" s="19">
        <f>AD882*VLOOKUP($O882,AProperties!$A$8:$I$1007,VLOOKUP(Span,Data!$N$4:$Y$11,Data!$Y$1,FALSE),FALSE)</f>
        <v>1.490758996679151</v>
      </c>
      <c r="T882" s="19">
        <f>AE882*VLOOKUP($O882,AProperties!$A$8:$I$1007,VLOOKUP(Span,Data!$N$4:$Y$11,Data!$Y$1,FALSE),FALSE)</f>
        <v>1.7213802160591289</v>
      </c>
      <c r="U882" s="19">
        <f>AF882*VLOOKUP($O882,AProperties!$A$8:$I$1007,VLOOKUP(Span,Data!$N$4:$Y$11,Data!$Y$1,FALSE),FALSE)</f>
        <v>1.9245615891157433</v>
      </c>
      <c r="V882" s="19">
        <f>AG882*VLOOKUP($O882,AProperties!$A$8:$I$1007,VLOOKUP(Span,Data!$N$4:$Y$11,Data!$Y$1,FALSE),FALSE)</f>
        <v>2.1082515913333633</v>
      </c>
      <c r="W882" s="19">
        <f>AH882*VLOOKUP($O882,AProperties!$A$8:$I$1007,VLOOKUP(Span,Data!$N$4:$Y$11,Data!$Y$1,FALSE),FALSE)</f>
        <v>2.2771719817395439</v>
      </c>
      <c r="X882" s="19">
        <f>AI882*VLOOKUP($O882,AProperties!$A$8:$I$1007,VLOOKUP(Span,Data!$N$4:$Y$11,Data!$Y$1,FALSE),FALSE)</f>
        <v>2.4343992475515486</v>
      </c>
      <c r="Y882" s="19">
        <f>AJ882*VLOOKUP($O882,AProperties!$A$8:$I$1007,VLOOKUP(Span,Data!$N$4:$Y$11,Data!$Y$1,FALSE),FALSE)</f>
        <v>2.5820703240886926</v>
      </c>
      <c r="Z882" s="19">
        <f>AK882*VLOOKUP($O882,AProperties!$A$8:$I$1007,VLOOKUP(Span,Data!$N$4:$Y$11,Data!$Y$1,FALSE),FALSE)</f>
        <v>2.7217411009498003</v>
      </c>
      <c r="AA882" s="19">
        <f>$I882*AA$19^0.5/VLOOKUP($O882,AProperties!$AY$8:$BG$1007,VLOOKUP(Span,Data!$N$4:$Y$11,Data!$Y$1,FALSE),FALSE)</f>
        <v>0.66770187762920707</v>
      </c>
      <c r="AB882" s="19">
        <f>$I882*AB$19^0.5/VLOOKUP($O882,AProperties!$AY$8:$BG$1007,VLOOKUP(Span,Data!$N$4:$Y$11,Data!$Y$1,FALSE),FALSE)</f>
        <v>0.94427305096520542</v>
      </c>
      <c r="AC882" s="19">
        <f>$I882*AC$19^0.5/VLOOKUP($O882,AProperties!$AY$8:$BG$1007,VLOOKUP(Span,Data!$N$4:$Y$11,Data!$Y$1,FALSE),FALSE)</f>
        <v>1.3354037552584141</v>
      </c>
      <c r="AD882" s="19">
        <f>$I882*AD$19^0.5/VLOOKUP($O882,AProperties!$AY$8:$BG$1007,VLOOKUP(Span,Data!$N$4:$Y$11,Data!$Y$1,FALSE),FALSE)</f>
        <v>1.6355289004898115</v>
      </c>
      <c r="AE882" s="19">
        <f>$I882*AE$19^0.5/VLOOKUP($O882,AProperties!$AY$8:$BG$1007,VLOOKUP(Span,Data!$N$4:$Y$11,Data!$Y$1,FALSE),FALSE)</f>
        <v>1.8885461019304108</v>
      </c>
      <c r="AF882" s="19">
        <f>$I882*AF$19^0.5/VLOOKUP($O882,AProperties!$AY$8:$BG$1007,VLOOKUP(Span,Data!$N$4:$Y$11,Data!$Y$1,FALSE),FALSE)</f>
        <v>2.1114587312793223</v>
      </c>
      <c r="AG882" s="19">
        <f>$I882*AG$19^0.5/VLOOKUP($O882,AProperties!$AY$8:$BG$1007,VLOOKUP(Span,Data!$N$4:$Y$11,Data!$Y$1,FALSE),FALSE)</f>
        <v>2.3129871527258477</v>
      </c>
      <c r="AH882" s="19">
        <f>$I882*AH$19^0.5/VLOOKUP($O882,AProperties!$AY$8:$BG$1007,VLOOKUP(Span,Data!$N$4:$Y$11,Data!$Y$1,FALSE),FALSE)</f>
        <v>2.498311662594153</v>
      </c>
      <c r="AI882" s="19">
        <f>$I882*AI$19^0.5/VLOOKUP($O882,AProperties!$AY$8:$BG$1007,VLOOKUP(Span,Data!$N$4:$Y$11,Data!$Y$1,FALSE),FALSE)</f>
        <v>2.6708075105168283</v>
      </c>
      <c r="AJ882" s="19">
        <f>$I882*AJ$19^0.5/VLOOKUP($O882,AProperties!$AY$8:$BG$1007,VLOOKUP(Span,Data!$N$4:$Y$11,Data!$Y$1,FALSE),FALSE)</f>
        <v>2.8328191528956155</v>
      </c>
      <c r="AK882" s="19">
        <f>$I882*AK$19^0.5/VLOOKUP($O882,AProperties!$AY$8:$BG$1007,VLOOKUP(Span,Data!$N$4:$Y$11,Data!$Y$1,FALSE),FALSE)</f>
        <v>2.9860535741663061</v>
      </c>
      <c r="AL882" s="47">
        <f t="shared" si="113"/>
        <v>0.86299999999999999</v>
      </c>
    </row>
    <row r="883" spans="1:38" x14ac:dyDescent="0.25">
      <c r="A883" s="15">
        <v>0.86399999999999999</v>
      </c>
      <c r="B883" s="116">
        <f>VLOOKUP($A883,APropertiesDimless!$A$7:$I$1007,VLOOKUP(Span,Data!$N$4:$Y$11,Data!$Y$1,FALSE),FALSE)</f>
        <v>1.4515489558753834</v>
      </c>
      <c r="C883" s="6">
        <f t="shared" si="109"/>
        <v>1.5897744779376917</v>
      </c>
      <c r="D883" s="116">
        <f>VLOOKUP($A883,AProperties!$AE$8:$AM$1007,VLOOKUP(Span,Data!$N$4:$Y$11,Data!$Y$1,FALSE),FALSE)</f>
        <v>0.9403654264453577</v>
      </c>
      <c r="E883" s="116">
        <f t="shared" si="110"/>
        <v>2.6025544545626809</v>
      </c>
      <c r="F883" s="6">
        <f t="shared" si="114"/>
        <v>3.5477943826480685</v>
      </c>
      <c r="G883" s="9"/>
      <c r="H883" s="15">
        <f t="shared" si="111"/>
        <v>0.86399999999999999</v>
      </c>
      <c r="I883" s="6">
        <f>VLOOKUP(H883,AProperties!$AO$8:$AW$1007,VLOOKUP(Span,Data!$N$4:$Y$11,Data!$Y$1,FALSE),FALSE)^(2/3)</f>
        <v>0.43640046044078518</v>
      </c>
      <c r="J883" s="15">
        <f>$I883*(Slope^0.5)/VLOOKUP($H883,AProperties!$AY$8:$BG$1007,VLOOKUP(Span,Data!$N$4:$Y$11,Data!$Y$1,FALSE),FALSE)</f>
        <v>1.635654346892256</v>
      </c>
      <c r="K883" s="15">
        <f>$J883*VLOOKUP($H883,AProperties!$A$8:$I$1007,VLOOKUP(Span,Data!$N$4:$Y$11,Data!$Y$1,FALSE),FALSE)</f>
        <v>1.4919028804580858</v>
      </c>
      <c r="L883" s="15">
        <f t="shared" si="115"/>
        <v>1.635654346892256</v>
      </c>
      <c r="M883" s="15">
        <f t="shared" si="116"/>
        <v>0.86399999999999999</v>
      </c>
      <c r="O883" s="28">
        <f t="shared" si="112"/>
        <v>0.86399999999999999</v>
      </c>
      <c r="P883" s="19">
        <f>AA883*VLOOKUP($O883,AProperties!$A$8:$I$1007,VLOOKUP(Span,Data!$N$4:$Y$11,Data!$Y$1,FALSE),FALSE)</f>
        <v>0.60906680048512651</v>
      </c>
      <c r="Q883" s="19">
        <f>AB883*VLOOKUP($O883,AProperties!$A$8:$I$1007,VLOOKUP(Span,Data!$N$4:$Y$11,Data!$Y$1,FALSE),FALSE)</f>
        <v>0.861350529637254</v>
      </c>
      <c r="R883" s="19">
        <f>AC883*VLOOKUP($O883,AProperties!$A$8:$I$1007,VLOOKUP(Span,Data!$N$4:$Y$11,Data!$Y$1,FALSE),FALSE)</f>
        <v>1.218133600970253</v>
      </c>
      <c r="S883" s="19">
        <f>AD883*VLOOKUP($O883,AProperties!$A$8:$I$1007,VLOOKUP(Span,Data!$N$4:$Y$11,Data!$Y$1,FALSE),FALSE)</f>
        <v>1.4919028804580858</v>
      </c>
      <c r="T883" s="19">
        <f>AE883*VLOOKUP($O883,AProperties!$A$8:$I$1007,VLOOKUP(Span,Data!$N$4:$Y$11,Data!$Y$1,FALSE),FALSE)</f>
        <v>1.722701059274508</v>
      </c>
      <c r="U883" s="19">
        <f>AF883*VLOOKUP($O883,AProperties!$A$8:$I$1007,VLOOKUP(Span,Data!$N$4:$Y$11,Data!$Y$1,FALSE),FALSE)</f>
        <v>1.9260383367243472</v>
      </c>
      <c r="V883" s="19">
        <f>AG883*VLOOKUP($O883,AProperties!$A$8:$I$1007,VLOOKUP(Span,Data!$N$4:$Y$11,Data!$Y$1,FALSE),FALSE)</f>
        <v>2.1098692872873115</v>
      </c>
      <c r="W883" s="19">
        <f>AH883*VLOOKUP($O883,AProperties!$A$8:$I$1007,VLOOKUP(Span,Data!$N$4:$Y$11,Data!$Y$1,FALSE),FALSE)</f>
        <v>2.2789192930739444</v>
      </c>
      <c r="X883" s="19">
        <f>AI883*VLOOKUP($O883,AProperties!$A$8:$I$1007,VLOOKUP(Span,Data!$N$4:$Y$11,Data!$Y$1,FALSE),FALSE)</f>
        <v>2.4362672019405061</v>
      </c>
      <c r="Y883" s="19">
        <f>AJ883*VLOOKUP($O883,AProperties!$A$8:$I$1007,VLOOKUP(Span,Data!$N$4:$Y$11,Data!$Y$1,FALSE),FALSE)</f>
        <v>2.5840515889117621</v>
      </c>
      <c r="Z883" s="19">
        <f>AK883*VLOOKUP($O883,AProperties!$A$8:$I$1007,VLOOKUP(Span,Data!$N$4:$Y$11,Data!$Y$1,FALSE),FALSE)</f>
        <v>2.7238295374460897</v>
      </c>
      <c r="AA883" s="19">
        <f>$I883*AA$19^0.5/VLOOKUP($O883,AProperties!$AY$8:$BG$1007,VLOOKUP(Span,Data!$N$4:$Y$11,Data!$Y$1,FALSE),FALSE)</f>
        <v>0.66775309090854984</v>
      </c>
      <c r="AB883" s="19">
        <f>$I883*AB$19^0.5/VLOOKUP($O883,AProperties!$AY$8:$BG$1007,VLOOKUP(Span,Data!$N$4:$Y$11,Data!$Y$1,FALSE),FALSE)</f>
        <v>0.94434547747942554</v>
      </c>
      <c r="AC883" s="19">
        <f>$I883*AC$19^0.5/VLOOKUP($O883,AProperties!$AY$8:$BG$1007,VLOOKUP(Span,Data!$N$4:$Y$11,Data!$Y$1,FALSE),FALSE)</f>
        <v>1.3355061818170997</v>
      </c>
      <c r="AD883" s="19">
        <f>$I883*AD$19^0.5/VLOOKUP($O883,AProperties!$AY$8:$BG$1007,VLOOKUP(Span,Data!$N$4:$Y$11,Data!$Y$1,FALSE),FALSE)</f>
        <v>1.635654346892256</v>
      </c>
      <c r="AE883" s="19">
        <f>$I883*AE$19^0.5/VLOOKUP($O883,AProperties!$AY$8:$BG$1007,VLOOKUP(Span,Data!$N$4:$Y$11,Data!$Y$1,FALSE),FALSE)</f>
        <v>1.8886909549588511</v>
      </c>
      <c r="AF883" s="19">
        <f>$I883*AF$19^0.5/VLOOKUP($O883,AProperties!$AY$8:$BG$1007,VLOOKUP(Span,Data!$N$4:$Y$11,Data!$Y$1,FALSE),FALSE)</f>
        <v>2.1116206818884922</v>
      </c>
      <c r="AG883" s="19">
        <f>$I883*AG$19^0.5/VLOOKUP($O883,AProperties!$AY$8:$BG$1007,VLOOKUP(Span,Data!$N$4:$Y$11,Data!$Y$1,FALSE),FALSE)</f>
        <v>2.3131645607295357</v>
      </c>
      <c r="AH883" s="19">
        <f>$I883*AH$19^0.5/VLOOKUP($O883,AProperties!$AY$8:$BG$1007,VLOOKUP(Span,Data!$N$4:$Y$11,Data!$Y$1,FALSE),FALSE)</f>
        <v>2.4985032851391069</v>
      </c>
      <c r="AI883" s="19">
        <f>$I883*AI$19^0.5/VLOOKUP($O883,AProperties!$AY$8:$BG$1007,VLOOKUP(Span,Data!$N$4:$Y$11,Data!$Y$1,FALSE),FALSE)</f>
        <v>2.6710123636341994</v>
      </c>
      <c r="AJ883" s="19">
        <f>$I883*AJ$19^0.5/VLOOKUP($O883,AProperties!$AY$8:$BG$1007,VLOOKUP(Span,Data!$N$4:$Y$11,Data!$Y$1,FALSE),FALSE)</f>
        <v>2.8330364324382766</v>
      </c>
      <c r="AK883" s="19">
        <f>$I883*AK$19^0.5/VLOOKUP($O883,AProperties!$AY$8:$BG$1007,VLOOKUP(Span,Data!$N$4:$Y$11,Data!$Y$1,FALSE),FALSE)</f>
        <v>2.9862826069142288</v>
      </c>
      <c r="AL883" s="47">
        <f t="shared" si="113"/>
        <v>0.86399999999999999</v>
      </c>
    </row>
    <row r="884" spans="1:38" x14ac:dyDescent="0.25">
      <c r="A884" s="15">
        <v>0.86499999999999999</v>
      </c>
      <c r="B884" s="116">
        <f>VLOOKUP($A884,APropertiesDimless!$A$7:$I$1007,VLOOKUP(Span,Data!$N$4:$Y$11,Data!$Y$1,FALSE),FALSE)</f>
        <v>1.4575033762142262</v>
      </c>
      <c r="C884" s="6">
        <f t="shared" si="109"/>
        <v>1.5937516881071132</v>
      </c>
      <c r="D884" s="116">
        <f>VLOOKUP($A884,AProperties!$AE$8:$AM$1007,VLOOKUP(Span,Data!$N$4:$Y$11,Data!$Y$1,FALSE),FALSE)</f>
        <v>0.9410121616731052</v>
      </c>
      <c r="E884" s="116">
        <f t="shared" si="110"/>
        <v>2.6137826899028411</v>
      </c>
      <c r="F884" s="6">
        <f t="shared" si="114"/>
        <v>3.5575086560990954</v>
      </c>
      <c r="G884" s="9"/>
      <c r="H884" s="15">
        <f t="shared" si="111"/>
        <v>0.86499999999999999</v>
      </c>
      <c r="I884" s="6">
        <f>VLOOKUP(H884,AProperties!$AO$8:$AW$1007,VLOOKUP(Span,Data!$N$4:$Y$11,Data!$Y$1,FALSE),FALSE)^(2/3)</f>
        <v>0.43631454122464541</v>
      </c>
      <c r="J884" s="15">
        <f>$I884*(Slope^0.5)/VLOOKUP($H884,AProperties!$AY$8:$BG$1007,VLOOKUP(Span,Data!$N$4:$Y$11,Data!$Y$1,FALSE),FALSE)</f>
        <v>1.6357749662689514</v>
      </c>
      <c r="K884" s="15">
        <f>$J884*VLOOKUP($H884,AProperties!$A$8:$I$1007,VLOOKUP(Span,Data!$N$4:$Y$11,Data!$Y$1,FALSE),FALSE)</f>
        <v>1.4930390291896309</v>
      </c>
      <c r="L884" s="15">
        <f t="shared" si="115"/>
        <v>1.6357749662689514</v>
      </c>
      <c r="M884" s="15">
        <f t="shared" si="116"/>
        <v>0.86499999999999999</v>
      </c>
      <c r="O884" s="28">
        <f t="shared" si="112"/>
        <v>0.86499999999999999</v>
      </c>
      <c r="P884" s="19">
        <f>AA884*VLOOKUP($O884,AProperties!$A$8:$I$1007,VLOOKUP(Span,Data!$N$4:$Y$11,Data!$Y$1,FALSE),FALSE)</f>
        <v>0.60953063126249252</v>
      </c>
      <c r="Q884" s="19">
        <f>AB884*VLOOKUP($O884,AProperties!$A$8:$I$1007,VLOOKUP(Span,Data!$N$4:$Y$11,Data!$Y$1,FALSE),FALSE)</f>
        <v>0.86200648541325087</v>
      </c>
      <c r="R884" s="19">
        <f>AC884*VLOOKUP($O884,AProperties!$A$8:$I$1007,VLOOKUP(Span,Data!$N$4:$Y$11,Data!$Y$1,FALSE),FALSE)</f>
        <v>1.219061262524985</v>
      </c>
      <c r="S884" s="19">
        <f>AD884*VLOOKUP($O884,AProperties!$A$8:$I$1007,VLOOKUP(Span,Data!$N$4:$Y$11,Data!$Y$1,FALSE),FALSE)</f>
        <v>1.4930390291896309</v>
      </c>
      <c r="T884" s="19">
        <f>AE884*VLOOKUP($O884,AProperties!$A$8:$I$1007,VLOOKUP(Span,Data!$N$4:$Y$11,Data!$Y$1,FALSE),FALSE)</f>
        <v>1.7240129708265017</v>
      </c>
      <c r="U884" s="19">
        <f>AF884*VLOOKUP($O884,AProperties!$A$8:$I$1007,VLOOKUP(Span,Data!$N$4:$Y$11,Data!$Y$1,FALSE),FALSE)</f>
        <v>1.9275050984297097</v>
      </c>
      <c r="V884" s="19">
        <f>AG884*VLOOKUP($O884,AProperties!$A$8:$I$1007,VLOOKUP(Span,Data!$N$4:$Y$11,Data!$Y$1,FALSE),FALSE)</f>
        <v>2.1114760442323353</v>
      </c>
      <c r="W884" s="19">
        <f>AH884*VLOOKUP($O884,AProperties!$A$8:$I$1007,VLOOKUP(Span,Data!$N$4:$Y$11,Data!$Y$1,FALSE),FALSE)</f>
        <v>2.2806547889282882</v>
      </c>
      <c r="X884" s="19">
        <f>AI884*VLOOKUP($O884,AProperties!$A$8:$I$1007,VLOOKUP(Span,Data!$N$4:$Y$11,Data!$Y$1,FALSE),FALSE)</f>
        <v>2.4381225250499701</v>
      </c>
      <c r="Y884" s="19">
        <f>AJ884*VLOOKUP($O884,AProperties!$A$8:$I$1007,VLOOKUP(Span,Data!$N$4:$Y$11,Data!$Y$1,FALSE),FALSE)</f>
        <v>2.5860194562397525</v>
      </c>
      <c r="Z884" s="19">
        <f>AK884*VLOOKUP($O884,AProperties!$A$8:$I$1007,VLOOKUP(Span,Data!$N$4:$Y$11,Data!$Y$1,FALSE),FALSE)</f>
        <v>2.7259038517425829</v>
      </c>
      <c r="AA884" s="19">
        <f>$I884*AA$19^0.5/VLOOKUP($O884,AProperties!$AY$8:$BG$1007,VLOOKUP(Span,Data!$N$4:$Y$11,Data!$Y$1,FALSE),FALSE)</f>
        <v>0.66780233356288254</v>
      </c>
      <c r="AB884" s="19">
        <f>$I884*AB$19^0.5/VLOOKUP($O884,AProperties!$AY$8:$BG$1007,VLOOKUP(Span,Data!$N$4:$Y$11,Data!$Y$1,FALSE),FALSE)</f>
        <v>0.94441511710903003</v>
      </c>
      <c r="AC884" s="19">
        <f>$I884*AC$19^0.5/VLOOKUP($O884,AProperties!$AY$8:$BG$1007,VLOOKUP(Span,Data!$N$4:$Y$11,Data!$Y$1,FALSE),FALSE)</f>
        <v>1.3356046671257651</v>
      </c>
      <c r="AD884" s="19">
        <f>$I884*AD$19^0.5/VLOOKUP($O884,AProperties!$AY$8:$BG$1007,VLOOKUP(Span,Data!$N$4:$Y$11,Data!$Y$1,FALSE),FALSE)</f>
        <v>1.6357749662689514</v>
      </c>
      <c r="AE884" s="19">
        <f>$I884*AE$19^0.5/VLOOKUP($O884,AProperties!$AY$8:$BG$1007,VLOOKUP(Span,Data!$N$4:$Y$11,Data!$Y$1,FALSE),FALSE)</f>
        <v>1.8888302342180601</v>
      </c>
      <c r="AF884" s="19">
        <f>$I884*AF$19^0.5/VLOOKUP($O884,AProperties!$AY$8:$BG$1007,VLOOKUP(Span,Data!$N$4:$Y$11,Data!$Y$1,FALSE),FALSE)</f>
        <v>2.1117764008342155</v>
      </c>
      <c r="AG884" s="19">
        <f>$I884*AG$19^0.5/VLOOKUP($O884,AProperties!$AY$8:$BG$1007,VLOOKUP(Span,Data!$N$4:$Y$11,Data!$Y$1,FALSE),FALSE)</f>
        <v>2.3133351422879431</v>
      </c>
      <c r="AH884" s="19">
        <f>$I884*AH$19^0.5/VLOOKUP($O884,AProperties!$AY$8:$BG$1007,VLOOKUP(Span,Data!$N$4:$Y$11,Data!$Y$1,FALSE),FALSE)</f>
        <v>2.4986875342804349</v>
      </c>
      <c r="AI884" s="19">
        <f>$I884*AI$19^0.5/VLOOKUP($O884,AProperties!$AY$8:$BG$1007,VLOOKUP(Span,Data!$N$4:$Y$11,Data!$Y$1,FALSE),FALSE)</f>
        <v>2.6712093342515302</v>
      </c>
      <c r="AJ884" s="19">
        <f>$I884*AJ$19^0.5/VLOOKUP($O884,AProperties!$AY$8:$BG$1007,VLOOKUP(Span,Data!$N$4:$Y$11,Data!$Y$1,FALSE),FALSE)</f>
        <v>2.8332453513270899</v>
      </c>
      <c r="AK884" s="19">
        <f>$I884*AK$19^0.5/VLOOKUP($O884,AProperties!$AY$8:$BG$1007,VLOOKUP(Span,Data!$N$4:$Y$11,Data!$Y$1,FALSE),FALSE)</f>
        <v>2.9865028267591889</v>
      </c>
      <c r="AL884" s="47">
        <f t="shared" si="113"/>
        <v>0.86499999999999999</v>
      </c>
    </row>
    <row r="885" spans="1:38" x14ac:dyDescent="0.25">
      <c r="A885" s="15">
        <v>0.86599999999999999</v>
      </c>
      <c r="B885" s="116">
        <f>VLOOKUP($A885,APropertiesDimless!$A$7:$I$1007,VLOOKUP(Span,Data!$N$4:$Y$11,Data!$Y$1,FALSE),FALSE)</f>
        <v>1.4635184870000266</v>
      </c>
      <c r="C885" s="6">
        <f t="shared" si="109"/>
        <v>1.5977592435000134</v>
      </c>
      <c r="D885" s="116">
        <f>VLOOKUP($A885,AProperties!$AE$8:$AM$1007,VLOOKUP(Span,Data!$N$4:$Y$11,Data!$Y$1,FALSE),FALSE)</f>
        <v>0.94165668886483922</v>
      </c>
      <c r="E885" s="116">
        <f t="shared" si="110"/>
        <v>2.6251121299199949</v>
      </c>
      <c r="F885" s="6">
        <f t="shared" si="114"/>
        <v>3.5672836761498794</v>
      </c>
      <c r="G885" s="9"/>
      <c r="H885" s="15">
        <f t="shared" si="111"/>
        <v>0.86599999999999999</v>
      </c>
      <c r="I885" s="6">
        <f>VLOOKUP(H885,AProperties!$AO$8:$AW$1007,VLOOKUP(Span,Data!$N$4:$Y$11,Data!$Y$1,FALSE),FALSE)^(2/3)</f>
        <v>0.43622712251337348</v>
      </c>
      <c r="J885" s="15">
        <f>$I885*(Slope^0.5)/VLOOKUP($H885,AProperties!$AY$8:$BG$1007,VLOOKUP(Span,Data!$N$4:$Y$11,Data!$Y$1,FALSE),FALSE)</f>
        <v>1.6358907304349557</v>
      </c>
      <c r="K885" s="15">
        <f>$J885*VLOOKUP($H885,AProperties!$A$8:$I$1007,VLOOKUP(Span,Data!$N$4:$Y$11,Data!$Y$1,FALSE),FALSE)</f>
        <v>1.4941673910692606</v>
      </c>
      <c r="L885" s="15">
        <f t="shared" si="115"/>
        <v>1.6358907304349557</v>
      </c>
      <c r="M885" s="15">
        <f t="shared" si="116"/>
        <v>0.86599999999999999</v>
      </c>
      <c r="O885" s="28">
        <f t="shared" si="112"/>
        <v>0.86599999999999999</v>
      </c>
      <c r="P885" s="19">
        <f>AA885*VLOOKUP($O885,AProperties!$A$8:$I$1007,VLOOKUP(Span,Data!$N$4:$Y$11,Data!$Y$1,FALSE),FALSE)</f>
        <v>0.60999128307087602</v>
      </c>
      <c r="Q885" s="19">
        <f>AB885*VLOOKUP($O885,AProperties!$A$8:$I$1007,VLOOKUP(Span,Data!$N$4:$Y$11,Data!$Y$1,FALSE),FALSE)</f>
        <v>0.86265794544819852</v>
      </c>
      <c r="R885" s="19">
        <f>AC885*VLOOKUP($O885,AProperties!$A$8:$I$1007,VLOOKUP(Span,Data!$N$4:$Y$11,Data!$Y$1,FALSE),FALSE)</f>
        <v>1.219982566141752</v>
      </c>
      <c r="S885" s="19">
        <f>AD885*VLOOKUP($O885,AProperties!$A$8:$I$1007,VLOOKUP(Span,Data!$N$4:$Y$11,Data!$Y$1,FALSE),FALSE)</f>
        <v>1.4941673910692606</v>
      </c>
      <c r="T885" s="19">
        <f>AE885*VLOOKUP($O885,AProperties!$A$8:$I$1007,VLOOKUP(Span,Data!$N$4:$Y$11,Data!$Y$1,FALSE),FALSE)</f>
        <v>1.725315890896397</v>
      </c>
      <c r="U885" s="19">
        <f>AF885*VLOOKUP($O885,AProperties!$A$8:$I$1007,VLOOKUP(Span,Data!$N$4:$Y$11,Data!$Y$1,FALSE),FALSE)</f>
        <v>1.928961807352477</v>
      </c>
      <c r="V885" s="19">
        <f>AG885*VLOOKUP($O885,AProperties!$A$8:$I$1007,VLOOKUP(Span,Data!$N$4:$Y$11,Data!$Y$1,FALSE),FALSE)</f>
        <v>2.1130717889057729</v>
      </c>
      <c r="W885" s="19">
        <f>AH885*VLOOKUP($O885,AProperties!$A$8:$I$1007,VLOOKUP(Span,Data!$N$4:$Y$11,Data!$Y$1,FALSE),FALSE)</f>
        <v>2.2823783901698578</v>
      </c>
      <c r="X885" s="19">
        <f>AI885*VLOOKUP($O885,AProperties!$A$8:$I$1007,VLOOKUP(Span,Data!$N$4:$Y$11,Data!$Y$1,FALSE),FALSE)</f>
        <v>2.4399651322835041</v>
      </c>
      <c r="Y885" s="19">
        <f>AJ885*VLOOKUP($O885,AProperties!$A$8:$I$1007,VLOOKUP(Span,Data!$N$4:$Y$11,Data!$Y$1,FALSE),FALSE)</f>
        <v>2.5879738363445957</v>
      </c>
      <c r="Z885" s="19">
        <f>AK885*VLOOKUP($O885,AProperties!$A$8:$I$1007,VLOOKUP(Span,Data!$N$4:$Y$11,Data!$Y$1,FALSE),FALSE)</f>
        <v>2.7279639492575907</v>
      </c>
      <c r="AA885" s="19">
        <f>$I885*AA$19^0.5/VLOOKUP($O885,AProperties!$AY$8:$BG$1007,VLOOKUP(Span,Data!$N$4:$Y$11,Data!$Y$1,FALSE),FALSE)</f>
        <v>0.66784959408575095</v>
      </c>
      <c r="AB885" s="19">
        <f>$I885*AB$19^0.5/VLOOKUP($O885,AProperties!$AY$8:$BG$1007,VLOOKUP(Span,Data!$N$4:$Y$11,Data!$Y$1,FALSE),FALSE)</f>
        <v>0.94448195358143527</v>
      </c>
      <c r="AC885" s="19">
        <f>$I885*AC$19^0.5/VLOOKUP($O885,AProperties!$AY$8:$BG$1007,VLOOKUP(Span,Data!$N$4:$Y$11,Data!$Y$1,FALSE),FALSE)</f>
        <v>1.3356991881715019</v>
      </c>
      <c r="AD885" s="19">
        <f>$I885*AD$19^0.5/VLOOKUP($O885,AProperties!$AY$8:$BG$1007,VLOOKUP(Span,Data!$N$4:$Y$11,Data!$Y$1,FALSE),FALSE)</f>
        <v>1.6358907304349557</v>
      </c>
      <c r="AE885" s="19">
        <f>$I885*AE$19^0.5/VLOOKUP($O885,AProperties!$AY$8:$BG$1007,VLOOKUP(Span,Data!$N$4:$Y$11,Data!$Y$1,FALSE),FALSE)</f>
        <v>1.8889639071628705</v>
      </c>
      <c r="AF885" s="19">
        <f>$I885*AF$19^0.5/VLOOKUP($O885,AProperties!$AY$8:$BG$1007,VLOOKUP(Span,Data!$N$4:$Y$11,Data!$Y$1,FALSE),FALSE)</f>
        <v>2.11192585172989</v>
      </c>
      <c r="AG885" s="19">
        <f>$I885*AG$19^0.5/VLOOKUP($O885,AProperties!$AY$8:$BG$1007,VLOOKUP(Span,Data!$N$4:$Y$11,Data!$Y$1,FALSE),FALSE)</f>
        <v>2.3134988575415436</v>
      </c>
      <c r="AH885" s="19">
        <f>$I885*AH$19^0.5/VLOOKUP($O885,AProperties!$AY$8:$BG$1007,VLOOKUP(Span,Data!$N$4:$Y$11,Data!$Y$1,FALSE),FALSE)</f>
        <v>2.4988643669649284</v>
      </c>
      <c r="AI885" s="19">
        <f>$I885*AI$19^0.5/VLOOKUP($O885,AProperties!$AY$8:$BG$1007,VLOOKUP(Span,Data!$N$4:$Y$11,Data!$Y$1,FALSE),FALSE)</f>
        <v>2.6713983763430038</v>
      </c>
      <c r="AJ885" s="19">
        <f>$I885*AJ$19^0.5/VLOOKUP($O885,AProperties!$AY$8:$BG$1007,VLOOKUP(Span,Data!$N$4:$Y$11,Data!$Y$1,FALSE),FALSE)</f>
        <v>2.8334458607443058</v>
      </c>
      <c r="AK885" s="19">
        <f>$I885*AK$19^0.5/VLOOKUP($O885,AProperties!$AY$8:$BG$1007,VLOOKUP(Span,Data!$N$4:$Y$11,Data!$Y$1,FALSE),FALSE)</f>
        <v>2.986714182242761</v>
      </c>
      <c r="AL885" s="47">
        <f t="shared" si="113"/>
        <v>0.86599999999999999</v>
      </c>
    </row>
    <row r="886" spans="1:38" x14ac:dyDescent="0.25">
      <c r="A886" s="15">
        <v>0.86699999999999999</v>
      </c>
      <c r="B886" s="116">
        <f>VLOOKUP($A886,APropertiesDimless!$A$7:$I$1007,VLOOKUP(Span,Data!$N$4:$Y$11,Data!$Y$1,FALSE),FALSE)</f>
        <v>1.4695954331277659</v>
      </c>
      <c r="C886" s="6">
        <f t="shared" si="109"/>
        <v>1.6017977165638828</v>
      </c>
      <c r="D886" s="116">
        <f>VLOOKUP($A886,AProperties!$AE$8:$AM$1007,VLOOKUP(Span,Data!$N$4:$Y$11,Data!$Y$1,FALSE),FALSE)</f>
        <v>0.94229899770192604</v>
      </c>
      <c r="E886" s="116">
        <f t="shared" si="110"/>
        <v>2.6365445874483679</v>
      </c>
      <c r="F886" s="6">
        <f t="shared" si="114"/>
        <v>3.5771205024746702</v>
      </c>
      <c r="G886" s="9"/>
      <c r="H886" s="15">
        <f t="shared" si="111"/>
        <v>0.86699999999999999</v>
      </c>
      <c r="I886" s="6">
        <f>VLOOKUP(H886,AProperties!$AO$8:$AW$1007,VLOOKUP(Span,Data!$N$4:$Y$11,Data!$Y$1,FALSE),FALSE)^(2/3)</f>
        <v>0.43613819462781872</v>
      </c>
      <c r="J886" s="15">
        <f>$I886*(Slope^0.5)/VLOOKUP($H886,AProperties!$AY$8:$BG$1007,VLOOKUP(Span,Data!$N$4:$Y$11,Data!$Y$1,FALSE),FALSE)</f>
        <v>1.6360016107197024</v>
      </c>
      <c r="K886" s="15">
        <f>$J886*VLOOKUP($H886,AProperties!$A$8:$I$1007,VLOOKUP(Span,Data!$N$4:$Y$11,Data!$Y$1,FALSE),FALSE)</f>
        <v>1.4952879136685548</v>
      </c>
      <c r="L886" s="15">
        <f t="shared" si="115"/>
        <v>1.6360016107197024</v>
      </c>
      <c r="M886" s="15">
        <f t="shared" si="116"/>
        <v>0.86699999999999999</v>
      </c>
      <c r="O886" s="28">
        <f t="shared" si="112"/>
        <v>0.86699999999999999</v>
      </c>
      <c r="P886" s="19">
        <f>AA886*VLOOKUP($O886,AProperties!$A$8:$I$1007,VLOOKUP(Span,Data!$N$4:$Y$11,Data!$Y$1,FALSE),FALSE)</f>
        <v>0.61044873450646386</v>
      </c>
      <c r="Q886" s="19">
        <f>AB886*VLOOKUP($O886,AProperties!$A$8:$I$1007,VLOOKUP(Span,Data!$N$4:$Y$11,Data!$Y$1,FALSE),FALSE)</f>
        <v>0.86330487947253398</v>
      </c>
      <c r="R886" s="19">
        <f>AC886*VLOOKUP($O886,AProperties!$A$8:$I$1007,VLOOKUP(Span,Data!$N$4:$Y$11,Data!$Y$1,FALSE),FALSE)</f>
        <v>1.2208974690129277</v>
      </c>
      <c r="S886" s="19">
        <f>AD886*VLOOKUP($O886,AProperties!$A$8:$I$1007,VLOOKUP(Span,Data!$N$4:$Y$11,Data!$Y$1,FALSE),FALSE)</f>
        <v>1.4952879136685548</v>
      </c>
      <c r="T886" s="19">
        <f>AE886*VLOOKUP($O886,AProperties!$A$8:$I$1007,VLOOKUP(Span,Data!$N$4:$Y$11,Data!$Y$1,FALSE),FALSE)</f>
        <v>1.726609758945068</v>
      </c>
      <c r="U886" s="19">
        <f>AF886*VLOOKUP($O886,AProperties!$A$8:$I$1007,VLOOKUP(Span,Data!$N$4:$Y$11,Data!$Y$1,FALSE),FALSE)</f>
        <v>1.9304083958078486</v>
      </c>
      <c r="V886" s="19">
        <f>AG886*VLOOKUP($O886,AProperties!$A$8:$I$1007,VLOOKUP(Span,Data!$N$4:$Y$11,Data!$Y$1,FALSE),FALSE)</f>
        <v>2.1146564471626399</v>
      </c>
      <c r="W886" s="19">
        <f>AH886*VLOOKUP($O886,AProperties!$A$8:$I$1007,VLOOKUP(Span,Data!$N$4:$Y$11,Data!$Y$1,FALSE),FALSE)</f>
        <v>2.2840900167129154</v>
      </c>
      <c r="X886" s="19">
        <f>AI886*VLOOKUP($O886,AProperties!$A$8:$I$1007,VLOOKUP(Span,Data!$N$4:$Y$11,Data!$Y$1,FALSE),FALSE)</f>
        <v>2.4417949380258555</v>
      </c>
      <c r="Y886" s="19">
        <f>AJ886*VLOOKUP($O886,AProperties!$A$8:$I$1007,VLOOKUP(Span,Data!$N$4:$Y$11,Data!$Y$1,FALSE),FALSE)</f>
        <v>2.5899146384176013</v>
      </c>
      <c r="Z886" s="19">
        <f>AK886*VLOOKUP($O886,AProperties!$A$8:$I$1007,VLOOKUP(Span,Data!$N$4:$Y$11,Data!$Y$1,FALSE),FALSE)</f>
        <v>2.7300097342703493</v>
      </c>
      <c r="AA886" s="19">
        <f>$I886*AA$19^0.5/VLOOKUP($O886,AProperties!$AY$8:$BG$1007,VLOOKUP(Span,Data!$N$4:$Y$11,Data!$Y$1,FALSE),FALSE)</f>
        <v>0.66789486077244475</v>
      </c>
      <c r="AB886" s="19">
        <f>$I886*AB$19^0.5/VLOOKUP($O886,AProperties!$AY$8:$BG$1007,VLOOKUP(Span,Data!$N$4:$Y$11,Data!$Y$1,FALSE),FALSE)</f>
        <v>0.94454597034368148</v>
      </c>
      <c r="AC886" s="19">
        <f>$I886*AC$19^0.5/VLOOKUP($O886,AProperties!$AY$8:$BG$1007,VLOOKUP(Span,Data!$N$4:$Y$11,Data!$Y$1,FALSE),FALSE)</f>
        <v>1.3357897215448895</v>
      </c>
      <c r="AD886" s="19">
        <f>$I886*AD$19^0.5/VLOOKUP($O886,AProperties!$AY$8:$BG$1007,VLOOKUP(Span,Data!$N$4:$Y$11,Data!$Y$1,FALSE),FALSE)</f>
        <v>1.6360016107197024</v>
      </c>
      <c r="AE886" s="19">
        <f>$I886*AE$19^0.5/VLOOKUP($O886,AProperties!$AY$8:$BG$1007,VLOOKUP(Span,Data!$N$4:$Y$11,Data!$Y$1,FALSE),FALSE)</f>
        <v>1.889091940687363</v>
      </c>
      <c r="AF886" s="19">
        <f>$I886*AF$19^0.5/VLOOKUP($O886,AProperties!$AY$8:$BG$1007,VLOOKUP(Span,Data!$N$4:$Y$11,Data!$Y$1,FALSE),FALSE)</f>
        <v>2.112068997561972</v>
      </c>
      <c r="AG886" s="19">
        <f>$I886*AG$19^0.5/VLOOKUP($O886,AProperties!$AY$8:$BG$1007,VLOOKUP(Span,Data!$N$4:$Y$11,Data!$Y$1,FALSE),FALSE)</f>
        <v>2.3136556659440317</v>
      </c>
      <c r="AH886" s="19">
        <f>$I886*AH$19^0.5/VLOOKUP($O886,AProperties!$AY$8:$BG$1007,VLOOKUP(Span,Data!$N$4:$Y$11,Data!$Y$1,FALSE),FALSE)</f>
        <v>2.4990337393975715</v>
      </c>
      <c r="AI886" s="19">
        <f>$I886*AI$19^0.5/VLOOKUP($O886,AProperties!$AY$8:$BG$1007,VLOOKUP(Span,Data!$N$4:$Y$11,Data!$Y$1,FALSE),FALSE)</f>
        <v>2.671579443089779</v>
      </c>
      <c r="AJ886" s="19">
        <f>$I886*AJ$19^0.5/VLOOKUP($O886,AProperties!$AY$8:$BG$1007,VLOOKUP(Span,Data!$N$4:$Y$11,Data!$Y$1,FALSE),FALSE)</f>
        <v>2.8336379110310439</v>
      </c>
      <c r="AK886" s="19">
        <f>$I886*AK$19^0.5/VLOOKUP($O886,AProperties!$AY$8:$BG$1007,VLOOKUP(Span,Data!$N$4:$Y$11,Data!$Y$1,FALSE),FALSE)</f>
        <v>2.9869166210198883</v>
      </c>
      <c r="AL886" s="47">
        <f t="shared" si="113"/>
        <v>0.86699999999999999</v>
      </c>
    </row>
    <row r="887" spans="1:38" x14ac:dyDescent="0.25">
      <c r="A887" s="15">
        <v>0.86799999999999999</v>
      </c>
      <c r="B887" s="116">
        <f>VLOOKUP($A887,APropertiesDimless!$A$7:$I$1007,VLOOKUP(Span,Data!$N$4:$Y$11,Data!$Y$1,FALSE),FALSE)</f>
        <v>1.47573538984622</v>
      </c>
      <c r="C887" s="6">
        <f t="shared" si="109"/>
        <v>1.6058676949231101</v>
      </c>
      <c r="D887" s="116">
        <f>VLOOKUP($A887,AProperties!$AE$8:$AM$1007,VLOOKUP(Span,Data!$N$4:$Y$11,Data!$Y$1,FALSE),FALSE)</f>
        <v>0.94293907775844632</v>
      </c>
      <c r="E887" s="116">
        <f t="shared" si="110"/>
        <v>2.6480819236320241</v>
      </c>
      <c r="F887" s="6">
        <f t="shared" si="114"/>
        <v>3.5870202213606177</v>
      </c>
      <c r="G887" s="9"/>
      <c r="H887" s="15">
        <f t="shared" si="111"/>
        <v>0.86799999999999999</v>
      </c>
      <c r="I887" s="6">
        <f>VLOOKUP(H887,AProperties!$AO$8:$AW$1007,VLOOKUP(Span,Data!$N$4:$Y$11,Data!$Y$1,FALSE),FALSE)^(2/3)</f>
        <v>0.43604774771098592</v>
      </c>
      <c r="J887" s="15">
        <f>$I887*(Slope^0.5)/VLOOKUP($H887,AProperties!$AY$8:$BG$1007,VLOOKUP(Span,Data!$N$4:$Y$11,Data!$Y$1,FALSE),FALSE)</f>
        <v>1.6361075779550744</v>
      </c>
      <c r="K887" s="15">
        <f>$J887*VLOOKUP($H887,AProperties!$A$8:$I$1007,VLOOKUP(Span,Data!$N$4:$Y$11,Data!$Y$1,FALSE),FALSE)</f>
        <v>1.4964005439207153</v>
      </c>
      <c r="L887" s="15">
        <f t="shared" si="115"/>
        <v>1.6361075779550744</v>
      </c>
      <c r="M887" s="15">
        <f t="shared" si="116"/>
        <v>0.86799999999999999</v>
      </c>
      <c r="O887" s="28">
        <f t="shared" si="112"/>
        <v>0.86799999999999999</v>
      </c>
      <c r="P887" s="19">
        <f>AA887*VLOOKUP($O887,AProperties!$A$8:$I$1007,VLOOKUP(Span,Data!$N$4:$Y$11,Data!$Y$1,FALSE),FALSE)</f>
        <v>0.61090296390482679</v>
      </c>
      <c r="Q887" s="19">
        <f>AB887*VLOOKUP($O887,AProperties!$A$8:$I$1007,VLOOKUP(Span,Data!$N$4:$Y$11,Data!$Y$1,FALSE),FALSE)</f>
        <v>0.86394725684812734</v>
      </c>
      <c r="R887" s="19">
        <f>AC887*VLOOKUP($O887,AProperties!$A$8:$I$1007,VLOOKUP(Span,Data!$N$4:$Y$11,Data!$Y$1,FALSE),FALSE)</f>
        <v>1.2218059278096536</v>
      </c>
      <c r="S887" s="19">
        <f>AD887*VLOOKUP($O887,AProperties!$A$8:$I$1007,VLOOKUP(Span,Data!$N$4:$Y$11,Data!$Y$1,FALSE),FALSE)</f>
        <v>1.4964005439207153</v>
      </c>
      <c r="T887" s="19">
        <f>AE887*VLOOKUP($O887,AProperties!$A$8:$I$1007,VLOOKUP(Span,Data!$N$4:$Y$11,Data!$Y$1,FALSE),FALSE)</f>
        <v>1.7278945136962547</v>
      </c>
      <c r="U887" s="19">
        <f>AF887*VLOOKUP($O887,AProperties!$A$8:$I$1007,VLOOKUP(Span,Data!$N$4:$Y$11,Data!$Y$1,FALSE),FALSE)</f>
        <v>1.9318447952868836</v>
      </c>
      <c r="V887" s="19">
        <f>AG887*VLOOKUP($O887,AProperties!$A$8:$I$1007,VLOOKUP(Span,Data!$N$4:$Y$11,Data!$Y$1,FALSE),FALSE)</f>
        <v>2.1162299439551524</v>
      </c>
      <c r="W887" s="19">
        <f>AH887*VLOOKUP($O887,AProperties!$A$8:$I$1007,VLOOKUP(Span,Data!$N$4:$Y$11,Data!$Y$1,FALSE),FALSE)</f>
        <v>2.2857895874965894</v>
      </c>
      <c r="X887" s="19">
        <f>AI887*VLOOKUP($O887,AProperties!$A$8:$I$1007,VLOOKUP(Span,Data!$N$4:$Y$11,Data!$Y$1,FALSE),FALSE)</f>
        <v>2.4436118556193072</v>
      </c>
      <c r="Y887" s="19">
        <f>AJ887*VLOOKUP($O887,AProperties!$A$8:$I$1007,VLOOKUP(Span,Data!$N$4:$Y$11,Data!$Y$1,FALSE),FALSE)</f>
        <v>2.5918417705443817</v>
      </c>
      <c r="Z887" s="19">
        <f>AK887*VLOOKUP($O887,AProperties!$A$8:$I$1007,VLOOKUP(Span,Data!$N$4:$Y$11,Data!$Y$1,FALSE),FALSE)</f>
        <v>2.732041109894586</v>
      </c>
      <c r="AA887" s="19">
        <f>$I887*AA$19^0.5/VLOOKUP($O887,AProperties!$AY$8:$BG$1007,VLOOKUP(Span,Data!$N$4:$Y$11,Data!$Y$1,FALSE),FALSE)</f>
        <v>0.66793812171513067</v>
      </c>
      <c r="AB887" s="19">
        <f>$I887*AB$19^0.5/VLOOKUP($O887,AProperties!$AY$8:$BG$1007,VLOOKUP(Span,Data!$N$4:$Y$11,Data!$Y$1,FALSE),FALSE)</f>
        <v>0.94460715055554889</v>
      </c>
      <c r="AC887" s="19">
        <f>$I887*AC$19^0.5/VLOOKUP($O887,AProperties!$AY$8:$BG$1007,VLOOKUP(Span,Data!$N$4:$Y$11,Data!$Y$1,FALSE),FALSE)</f>
        <v>1.3358762434302613</v>
      </c>
      <c r="AD887" s="19">
        <f>$I887*AD$19^0.5/VLOOKUP($O887,AProperties!$AY$8:$BG$1007,VLOOKUP(Span,Data!$N$4:$Y$11,Data!$Y$1,FALSE),FALSE)</f>
        <v>1.6361075779550744</v>
      </c>
      <c r="AE887" s="19">
        <f>$I887*AE$19^0.5/VLOOKUP($O887,AProperties!$AY$8:$BG$1007,VLOOKUP(Span,Data!$N$4:$Y$11,Data!$Y$1,FALSE),FALSE)</f>
        <v>1.8892143011110978</v>
      </c>
      <c r="AF887" s="19">
        <f>$I887*AF$19^0.5/VLOOKUP($O887,AProperties!$AY$8:$BG$1007,VLOOKUP(Span,Data!$N$4:$Y$11,Data!$Y$1,FALSE),FALSE)</f>
        <v>2.1122058006745856</v>
      </c>
      <c r="AG887" s="19">
        <f>$I887*AG$19^0.5/VLOOKUP($O887,AProperties!$AY$8:$BG$1007,VLOOKUP(Span,Data!$N$4:$Y$11,Data!$Y$1,FALSE),FALSE)</f>
        <v>2.3138055262454627</v>
      </c>
      <c r="AH887" s="19">
        <f>$I887*AH$19^0.5/VLOOKUP($O887,AProperties!$AY$8:$BG$1007,VLOOKUP(Span,Data!$N$4:$Y$11,Data!$Y$1,FALSE),FALSE)</f>
        <v>2.4991956070233305</v>
      </c>
      <c r="AI887" s="19">
        <f>$I887*AI$19^0.5/VLOOKUP($O887,AProperties!$AY$8:$BG$1007,VLOOKUP(Span,Data!$N$4:$Y$11,Data!$Y$1,FALSE),FALSE)</f>
        <v>2.6717524868605227</v>
      </c>
      <c r="AJ887" s="19">
        <f>$I887*AJ$19^0.5/VLOOKUP($O887,AProperties!$AY$8:$BG$1007,VLOOKUP(Span,Data!$N$4:$Y$11,Data!$Y$1,FALSE),FALSE)</f>
        <v>2.8338214516666462</v>
      </c>
      <c r="AK887" s="19">
        <f>$I887*AK$19^0.5/VLOOKUP($O887,AProperties!$AY$8:$BG$1007,VLOOKUP(Span,Data!$N$4:$Y$11,Data!$Y$1,FALSE),FALSE)</f>
        <v>2.9871100898371212</v>
      </c>
      <c r="AL887" s="47">
        <f t="shared" si="113"/>
        <v>0.86799999999999999</v>
      </c>
    </row>
    <row r="888" spans="1:38" x14ac:dyDescent="0.25">
      <c r="A888" s="15">
        <v>0.86899999999999999</v>
      </c>
      <c r="B888" s="116">
        <f>VLOOKUP($A888,APropertiesDimless!$A$7:$I$1007,VLOOKUP(Span,Data!$N$4:$Y$11,Data!$Y$1,FALSE),FALSE)</f>
        <v>1.481939563799805</v>
      </c>
      <c r="C888" s="6">
        <f t="shared" si="109"/>
        <v>1.6099697818999026</v>
      </c>
      <c r="D888" s="116">
        <f>VLOOKUP($A888,AProperties!$AE$8:$AM$1007,VLOOKUP(Span,Data!$N$4:$Y$11,Data!$Y$1,FALSE),FALSE)</f>
        <v>0.94357691849918701</v>
      </c>
      <c r="E888" s="116">
        <f t="shared" si="110"/>
        <v>2.6597260495859008</v>
      </c>
      <c r="F888" s="6">
        <f t="shared" si="114"/>
        <v>3.5969839465748961</v>
      </c>
      <c r="G888" s="9"/>
      <c r="H888" s="15">
        <f t="shared" si="111"/>
        <v>0.86899999999999999</v>
      </c>
      <c r="I888" s="6">
        <f>VLOOKUP(H888,AProperties!$AO$8:$AW$1007,VLOOKUP(Span,Data!$N$4:$Y$11,Data!$Y$1,FALSE),FALSE)^(2/3)</f>
        <v>0.435955771723534</v>
      </c>
      <c r="J888" s="15">
        <f>$I888*(Slope^0.5)/VLOOKUP($H888,AProperties!$AY$8:$BG$1007,VLOOKUP(Span,Data!$N$4:$Y$11,Data!$Y$1,FALSE),FALSE)</f>
        <v>1.6362086024630875</v>
      </c>
      <c r="K888" s="15">
        <f>$J888*VLOOKUP($H888,AProperties!$A$8:$I$1007,VLOOKUP(Span,Data!$N$4:$Y$11,Data!$Y$1,FALSE),FALSE)</f>
        <v>1.4975052281056236</v>
      </c>
      <c r="L888" s="15">
        <f t="shared" si="115"/>
        <v>1.6362086024630875</v>
      </c>
      <c r="M888" s="15">
        <f t="shared" si="116"/>
        <v>0.86899999999999999</v>
      </c>
      <c r="O888" s="28">
        <f t="shared" si="112"/>
        <v>0.86899999999999999</v>
      </c>
      <c r="P888" s="19">
        <f>AA888*VLOOKUP($O888,AProperties!$A$8:$I$1007,VLOOKUP(Span,Data!$N$4:$Y$11,Data!$Y$1,FALSE),FALSE)</f>
        <v>0.61135394933481801</v>
      </c>
      <c r="Q888" s="19">
        <f>AB888*VLOOKUP($O888,AProperties!$A$8:$I$1007,VLOOKUP(Span,Data!$N$4:$Y$11,Data!$Y$1,FALSE),FALSE)</f>
        <v>0.86458504655965385</v>
      </c>
      <c r="R888" s="19">
        <f>AC888*VLOOKUP($O888,AProperties!$A$8:$I$1007,VLOOKUP(Span,Data!$N$4:$Y$11,Data!$Y$1,FALSE),FALSE)</f>
        <v>1.222707898669636</v>
      </c>
      <c r="S888" s="19">
        <f>AD888*VLOOKUP($O888,AProperties!$A$8:$I$1007,VLOOKUP(Span,Data!$N$4:$Y$11,Data!$Y$1,FALSE),FALSE)</f>
        <v>1.4975052281056236</v>
      </c>
      <c r="T888" s="19">
        <f>AE888*VLOOKUP($O888,AProperties!$A$8:$I$1007,VLOOKUP(Span,Data!$N$4:$Y$11,Data!$Y$1,FALSE),FALSE)</f>
        <v>1.7291700931193077</v>
      </c>
      <c r="U888" s="19">
        <f>AF888*VLOOKUP($O888,AProperties!$A$8:$I$1007,VLOOKUP(Span,Data!$N$4:$Y$11,Data!$Y$1,FALSE),FALSE)</f>
        <v>1.9332709364372065</v>
      </c>
      <c r="V888" s="19">
        <f>AG888*VLOOKUP($O888,AProperties!$A$8:$I$1007,VLOOKUP(Span,Data!$N$4:$Y$11,Data!$Y$1,FALSE),FALSE)</f>
        <v>2.1177922033115886</v>
      </c>
      <c r="W888" s="19">
        <f>AH888*VLOOKUP($O888,AProperties!$A$8:$I$1007,VLOOKUP(Span,Data!$N$4:$Y$11,Data!$Y$1,FALSE),FALSE)</f>
        <v>2.287477020462044</v>
      </c>
      <c r="X888" s="19">
        <f>AI888*VLOOKUP($O888,AProperties!$A$8:$I$1007,VLOOKUP(Span,Data!$N$4:$Y$11,Data!$Y$1,FALSE),FALSE)</f>
        <v>2.4454157973392721</v>
      </c>
      <c r="Y888" s="19">
        <f>AJ888*VLOOKUP($O888,AProperties!$A$8:$I$1007,VLOOKUP(Span,Data!$N$4:$Y$11,Data!$Y$1,FALSE),FALSE)</f>
        <v>2.5937551396789607</v>
      </c>
      <c r="Z888" s="19">
        <f>AK888*VLOOKUP($O888,AProperties!$A$8:$I$1007,VLOOKUP(Span,Data!$N$4:$Y$11,Data!$Y$1,FALSE),FALSE)</f>
        <v>2.7340579780512315</v>
      </c>
      <c r="AA888" s="19">
        <f>$I888*AA$19^0.5/VLOOKUP($O888,AProperties!$AY$8:$BG$1007,VLOOKUP(Span,Data!$N$4:$Y$11,Data!$Y$1,FALSE),FALSE)</f>
        <v>0.66797936479782194</v>
      </c>
      <c r="AB888" s="19">
        <f>$I888*AB$19^0.5/VLOOKUP($O888,AProperties!$AY$8:$BG$1007,VLOOKUP(Span,Data!$N$4:$Y$11,Data!$Y$1,FALSE),FALSE)</f>
        <v>0.94466547708244519</v>
      </c>
      <c r="AC888" s="19">
        <f>$I888*AC$19^0.5/VLOOKUP($O888,AProperties!$AY$8:$BG$1007,VLOOKUP(Span,Data!$N$4:$Y$11,Data!$Y$1,FALSE),FALSE)</f>
        <v>1.3359587295956439</v>
      </c>
      <c r="AD888" s="19">
        <f>$I888*AD$19^0.5/VLOOKUP($O888,AProperties!$AY$8:$BG$1007,VLOOKUP(Span,Data!$N$4:$Y$11,Data!$Y$1,FALSE),FALSE)</f>
        <v>1.6362086024630875</v>
      </c>
      <c r="AE888" s="19">
        <f>$I888*AE$19^0.5/VLOOKUP($O888,AProperties!$AY$8:$BG$1007,VLOOKUP(Span,Data!$N$4:$Y$11,Data!$Y$1,FALSE),FALSE)</f>
        <v>1.8893309541648904</v>
      </c>
      <c r="AF888" s="19">
        <f>$I888*AF$19^0.5/VLOOKUP($O888,AProperties!$AY$8:$BG$1007,VLOOKUP(Span,Data!$N$4:$Y$11,Data!$Y$1,FALSE),FALSE)</f>
        <v>2.1123362227536169</v>
      </c>
      <c r="AG888" s="19">
        <f>$I888*AG$19^0.5/VLOOKUP($O888,AProperties!$AY$8:$BG$1007,VLOOKUP(Span,Data!$N$4:$Y$11,Data!$Y$1,FALSE),FALSE)</f>
        <v>2.3139483964748266</v>
      </c>
      <c r="AH888" s="19">
        <f>$I888*AH$19^0.5/VLOOKUP($O888,AProperties!$AY$8:$BG$1007,VLOOKUP(Span,Data!$N$4:$Y$11,Data!$Y$1,FALSE),FALSE)</f>
        <v>2.4993499245083362</v>
      </c>
      <c r="AI888" s="19">
        <f>$I888*AI$19^0.5/VLOOKUP($O888,AProperties!$AY$8:$BG$1007,VLOOKUP(Span,Data!$N$4:$Y$11,Data!$Y$1,FALSE),FALSE)</f>
        <v>2.6719174591912878</v>
      </c>
      <c r="AJ888" s="19">
        <f>$I888*AJ$19^0.5/VLOOKUP($O888,AProperties!$AY$8:$BG$1007,VLOOKUP(Span,Data!$N$4:$Y$11,Data!$Y$1,FALSE),FALSE)</f>
        <v>2.8339964312473347</v>
      </c>
      <c r="AK888" s="19">
        <f>$I888*AK$19^0.5/VLOOKUP($O888,AProperties!$AY$8:$BG$1007,VLOOKUP(Span,Data!$N$4:$Y$11,Data!$Y$1,FALSE),FALSE)</f>
        <v>2.9872945345101205</v>
      </c>
      <c r="AL888" s="47">
        <f t="shared" si="113"/>
        <v>0.86899999999999999</v>
      </c>
    </row>
    <row r="889" spans="1:38" x14ac:dyDescent="0.25">
      <c r="A889" s="15">
        <v>0.87</v>
      </c>
      <c r="B889" s="116">
        <f>VLOOKUP($A889,APropertiesDimless!$A$7:$I$1007,VLOOKUP(Span,Data!$N$4:$Y$11,Data!$Y$1,FALSE),FALSE)</f>
        <v>1.4882091941144369</v>
      </c>
      <c r="C889" s="6">
        <f t="shared" si="109"/>
        <v>1.6141045970572185</v>
      </c>
      <c r="D889" s="116">
        <f>VLOOKUP($A889,AProperties!$AE$8:$AM$1007,VLOOKUP(Span,Data!$N$4:$Y$11,Data!$Y$1,FALSE),FALSE)</f>
        <v>0.94421250927758049</v>
      </c>
      <c r="E889" s="116">
        <f t="shared" si="110"/>
        <v>2.6714789281270415</v>
      </c>
      <c r="F889" s="6">
        <f t="shared" si="114"/>
        <v>3.6070128202668656</v>
      </c>
      <c r="G889" s="9"/>
      <c r="H889" s="15">
        <f t="shared" si="111"/>
        <v>0.87</v>
      </c>
      <c r="I889" s="6">
        <f>VLOOKUP(H889,AProperties!$AO$8:$AW$1007,VLOOKUP(Span,Data!$N$4:$Y$11,Data!$Y$1,FALSE),FALSE)^(2/3)</f>
        <v>0.43586225643912158</v>
      </c>
      <c r="J889" s="15">
        <f>$I889*(Slope^0.5)/VLOOKUP($H889,AProperties!$AY$8:$BG$1007,VLOOKUP(Span,Data!$N$4:$Y$11,Data!$Y$1,FALSE),FALSE)</f>
        <v>1.6363046540431598</v>
      </c>
      <c r="K889" s="15">
        <f>$J889*VLOOKUP($H889,AProperties!$A$8:$I$1007,VLOOKUP(Span,Data!$N$4:$Y$11,Data!$Y$1,FALSE),FALSE)</f>
        <v>1.4986019118344183</v>
      </c>
      <c r="L889" s="15">
        <f t="shared" si="115"/>
        <v>1.6363046540431598</v>
      </c>
      <c r="M889" s="15">
        <f t="shared" si="116"/>
        <v>0.87</v>
      </c>
      <c r="O889" s="28">
        <f t="shared" si="112"/>
        <v>0.87</v>
      </c>
      <c r="P889" s="19">
        <f>AA889*VLOOKUP($O889,AProperties!$A$8:$I$1007,VLOOKUP(Span,Data!$N$4:$Y$11,Data!$Y$1,FALSE),FALSE)</f>
        <v>0.61180166859227791</v>
      </c>
      <c r="Q889" s="19">
        <f>AB889*VLOOKUP($O889,AProperties!$A$8:$I$1007,VLOOKUP(Span,Data!$N$4:$Y$11,Data!$Y$1,FALSE),FALSE)</f>
        <v>0.86521821720568914</v>
      </c>
      <c r="R889" s="19">
        <f>AC889*VLOOKUP($O889,AProperties!$A$8:$I$1007,VLOOKUP(Span,Data!$N$4:$Y$11,Data!$Y$1,FALSE),FALSE)</f>
        <v>1.2236033371845558</v>
      </c>
      <c r="S889" s="19">
        <f>AD889*VLOOKUP($O889,AProperties!$A$8:$I$1007,VLOOKUP(Span,Data!$N$4:$Y$11,Data!$Y$1,FALSE),FALSE)</f>
        <v>1.4986019118344183</v>
      </c>
      <c r="T889" s="19">
        <f>AE889*VLOOKUP($O889,AProperties!$A$8:$I$1007,VLOOKUP(Span,Data!$N$4:$Y$11,Data!$Y$1,FALSE),FALSE)</f>
        <v>1.7304364344113783</v>
      </c>
      <c r="U889" s="19">
        <f>AF889*VLOOKUP($O889,AProperties!$A$8:$I$1007,VLOOKUP(Span,Data!$N$4:$Y$11,Data!$Y$1,FALSE),FALSE)</f>
        <v>1.9346867490430988</v>
      </c>
      <c r="V889" s="19">
        <f>AG889*VLOOKUP($O889,AProperties!$A$8:$I$1007,VLOOKUP(Span,Data!$N$4:$Y$11,Data!$Y$1,FALSE),FALSE)</f>
        <v>2.1193431483144831</v>
      </c>
      <c r="W889" s="19">
        <f>AH889*VLOOKUP($O889,AProperties!$A$8:$I$1007,VLOOKUP(Span,Data!$N$4:$Y$11,Data!$Y$1,FALSE),FALSE)</f>
        <v>2.2891522325289198</v>
      </c>
      <c r="X889" s="19">
        <f>AI889*VLOOKUP($O889,AProperties!$A$8:$I$1007,VLOOKUP(Span,Data!$N$4:$Y$11,Data!$Y$1,FALSE),FALSE)</f>
        <v>2.4472066743691117</v>
      </c>
      <c r="Y889" s="19">
        <f>AJ889*VLOOKUP($O889,AProperties!$A$8:$I$1007,VLOOKUP(Span,Data!$N$4:$Y$11,Data!$Y$1,FALSE),FALSE)</f>
        <v>2.5956546516170671</v>
      </c>
      <c r="Z889" s="19">
        <f>AK889*VLOOKUP($O889,AProperties!$A$8:$I$1007,VLOOKUP(Span,Data!$N$4:$Y$11,Data!$Y$1,FALSE),FALSE)</f>
        <v>2.7360602394402633</v>
      </c>
      <c r="AA889" s="19">
        <f>$I889*AA$19^0.5/VLOOKUP($O889,AProperties!$AY$8:$BG$1007,VLOOKUP(Span,Data!$N$4:$Y$11,Data!$Y$1,FALSE),FALSE)</f>
        <v>0.66801857769118278</v>
      </c>
      <c r="AB889" s="19">
        <f>$I889*AB$19^0.5/VLOOKUP($O889,AProperties!$AY$8:$BG$1007,VLOOKUP(Span,Data!$N$4:$Y$11,Data!$Y$1,FALSE),FALSE)</f>
        <v>0.94472093248805578</v>
      </c>
      <c r="AC889" s="19">
        <f>$I889*AC$19^0.5/VLOOKUP($O889,AProperties!$AY$8:$BG$1007,VLOOKUP(Span,Data!$N$4:$Y$11,Data!$Y$1,FALSE),FALSE)</f>
        <v>1.3360371553823656</v>
      </c>
      <c r="AD889" s="19">
        <f>$I889*AD$19^0.5/VLOOKUP($O889,AProperties!$AY$8:$BG$1007,VLOOKUP(Span,Data!$N$4:$Y$11,Data!$Y$1,FALSE),FALSE)</f>
        <v>1.6363046540431598</v>
      </c>
      <c r="AE889" s="19">
        <f>$I889*AE$19^0.5/VLOOKUP($O889,AProperties!$AY$8:$BG$1007,VLOOKUP(Span,Data!$N$4:$Y$11,Data!$Y$1,FALSE),FALSE)</f>
        <v>1.8894418649761116</v>
      </c>
      <c r="AF889" s="19">
        <f>$I889*AF$19^0.5/VLOOKUP($O889,AProperties!$AY$8:$BG$1007,VLOOKUP(Span,Data!$N$4:$Y$11,Data!$Y$1,FALSE),FALSE)</f>
        <v>2.112460224810282</v>
      </c>
      <c r="AG889" s="19">
        <f>$I889*AG$19^0.5/VLOOKUP($O889,AProperties!$AY$8:$BG$1007,VLOOKUP(Span,Data!$N$4:$Y$11,Data!$Y$1,FALSE),FALSE)</f>
        <v>2.3140842339220518</v>
      </c>
      <c r="AH889" s="19">
        <f>$I889*AH$19^0.5/VLOOKUP($O889,AProperties!$AY$8:$BG$1007,VLOOKUP(Span,Data!$N$4:$Y$11,Data!$Y$1,FALSE),FALSE)</f>
        <v>2.4994966457204364</v>
      </c>
      <c r="AI889" s="19">
        <f>$I889*AI$19^0.5/VLOOKUP($O889,AProperties!$AY$8:$BG$1007,VLOOKUP(Span,Data!$N$4:$Y$11,Data!$Y$1,FALSE),FALSE)</f>
        <v>2.6720743107647311</v>
      </c>
      <c r="AJ889" s="19">
        <f>$I889*AJ$19^0.5/VLOOKUP($O889,AProperties!$AY$8:$BG$1007,VLOOKUP(Span,Data!$N$4:$Y$11,Data!$Y$1,FALSE),FALSE)</f>
        <v>2.8341627974641668</v>
      </c>
      <c r="AK889" s="19">
        <f>$I889*AK$19^0.5/VLOOKUP($O889,AProperties!$AY$8:$BG$1007,VLOOKUP(Span,Data!$N$4:$Y$11,Data!$Y$1,FALSE),FALSE)</f>
        <v>2.9874698999004186</v>
      </c>
      <c r="AL889" s="47">
        <f t="shared" si="113"/>
        <v>0.87</v>
      </c>
    </row>
    <row r="890" spans="1:38" x14ac:dyDescent="0.25">
      <c r="A890" s="15">
        <v>0.871</v>
      </c>
      <c r="B890" s="116">
        <f>VLOOKUP($A890,APropertiesDimless!$A$7:$I$1007,VLOOKUP(Span,Data!$N$4:$Y$11,Data!$Y$1,FALSE),FALSE)</f>
        <v>1.494545553529655</v>
      </c>
      <c r="C890" s="6">
        <f t="shared" si="109"/>
        <v>1.6182727767648275</v>
      </c>
      <c r="D890" s="116">
        <f>VLOOKUP($A890,AProperties!$AE$8:$AM$1007,VLOOKUP(Span,Data!$N$4:$Y$11,Data!$Y$1,FALSE),FALSE)</f>
        <v>0.94484583933358968</v>
      </c>
      <c r="E890" s="116">
        <f t="shared" si="110"/>
        <v>2.6833425755796085</v>
      </c>
      <c r="F890" s="6">
        <f t="shared" si="114"/>
        <v>3.6171080139070151</v>
      </c>
      <c r="G890" s="9"/>
      <c r="H890" s="15">
        <f t="shared" si="111"/>
        <v>0.871</v>
      </c>
      <c r="I890" s="6">
        <f>VLOOKUP(H890,AProperties!$AO$8:$AW$1007,VLOOKUP(Span,Data!$N$4:$Y$11,Data!$Y$1,FALSE),FALSE)^(2/3)</f>
        <v>0.43576719143959508</v>
      </c>
      <c r="J890" s="15">
        <f>$I890*(Slope^0.5)/VLOOKUP($H890,AProperties!$AY$8:$BG$1007,VLOOKUP(Span,Data!$N$4:$Y$11,Data!$Y$1,FALSE),FALSE)</f>
        <v>1.6363957019589557</v>
      </c>
      <c r="K890" s="15">
        <f>$J890*VLOOKUP($H890,AProperties!$A$8:$I$1007,VLOOKUP(Span,Data!$N$4:$Y$11,Data!$Y$1,FALSE),FALSE)</f>
        <v>1.4996905400335796</v>
      </c>
      <c r="L890" s="15">
        <f t="shared" si="115"/>
        <v>1.6363957019589557</v>
      </c>
      <c r="M890" s="15">
        <f t="shared" si="116"/>
        <v>0.871</v>
      </c>
      <c r="O890" s="28">
        <f t="shared" si="112"/>
        <v>0.871</v>
      </c>
      <c r="P890" s="19">
        <f>AA890*VLOOKUP($O890,AProperties!$A$8:$I$1007,VLOOKUP(Span,Data!$N$4:$Y$11,Data!$Y$1,FALSE),FALSE)</f>
        <v>0.61224609919353634</v>
      </c>
      <c r="Q890" s="19">
        <f>AB890*VLOOKUP($O890,AProperties!$A$8:$I$1007,VLOOKUP(Span,Data!$N$4:$Y$11,Data!$Y$1,FALSE),FALSE)</f>
        <v>0.86584673698952253</v>
      </c>
      <c r="R890" s="19">
        <f>AC890*VLOOKUP($O890,AProperties!$A$8:$I$1007,VLOOKUP(Span,Data!$N$4:$Y$11,Data!$Y$1,FALSE),FALSE)</f>
        <v>1.2244921983870727</v>
      </c>
      <c r="S890" s="19">
        <f>AD890*VLOOKUP($O890,AProperties!$A$8:$I$1007,VLOOKUP(Span,Data!$N$4:$Y$11,Data!$Y$1,FALSE),FALSE)</f>
        <v>1.4996905400335796</v>
      </c>
      <c r="T890" s="19">
        <f>AE890*VLOOKUP($O890,AProperties!$A$8:$I$1007,VLOOKUP(Span,Data!$N$4:$Y$11,Data!$Y$1,FALSE),FALSE)</f>
        <v>1.7316934739790451</v>
      </c>
      <c r="U890" s="19">
        <f>AF890*VLOOKUP($O890,AProperties!$A$8:$I$1007,VLOOKUP(Span,Data!$N$4:$Y$11,Data!$Y$1,FALSE),FALSE)</f>
        <v>1.9360921620049538</v>
      </c>
      <c r="V890" s="19">
        <f>AG890*VLOOKUP($O890,AProperties!$A$8:$I$1007,VLOOKUP(Span,Data!$N$4:$Y$11,Data!$Y$1,FALSE),FALSE)</f>
        <v>2.1208827010781195</v>
      </c>
      <c r="W890" s="19">
        <f>AH890*VLOOKUP($O890,AProperties!$A$8:$I$1007,VLOOKUP(Span,Data!$N$4:$Y$11,Data!$Y$1,FALSE),FALSE)</f>
        <v>2.2908151395710266</v>
      </c>
      <c r="X890" s="19">
        <f>AI890*VLOOKUP($O890,AProperties!$A$8:$I$1007,VLOOKUP(Span,Data!$N$4:$Y$11,Data!$Y$1,FALSE),FALSE)</f>
        <v>2.4489843967741454</v>
      </c>
      <c r="Y890" s="19">
        <f>AJ890*VLOOKUP($O890,AProperties!$A$8:$I$1007,VLOOKUP(Span,Data!$N$4:$Y$11,Data!$Y$1,FALSE),FALSE)</f>
        <v>2.597540210968567</v>
      </c>
      <c r="Z890" s="19">
        <f>AK890*VLOOKUP($O890,AProperties!$A$8:$I$1007,VLOOKUP(Span,Data!$N$4:$Y$11,Data!$Y$1,FALSE),FALSE)</f>
        <v>2.7380477935116532</v>
      </c>
      <c r="AA890" s="19">
        <f>$I890*AA$19^0.5/VLOOKUP($O890,AProperties!$AY$8:$BG$1007,VLOOKUP(Span,Data!$N$4:$Y$11,Data!$Y$1,FALSE),FALSE)</f>
        <v>0.66805574784715671</v>
      </c>
      <c r="AB890" s="19">
        <f>$I890*AB$19^0.5/VLOOKUP($O890,AProperties!$AY$8:$BG$1007,VLOOKUP(Span,Data!$N$4:$Y$11,Data!$Y$1,FALSE),FALSE)</f>
        <v>0.94477349902674979</v>
      </c>
      <c r="AC890" s="19">
        <f>$I890*AC$19^0.5/VLOOKUP($O890,AProperties!$AY$8:$BG$1007,VLOOKUP(Span,Data!$N$4:$Y$11,Data!$Y$1,FALSE),FALSE)</f>
        <v>1.3361114956943134</v>
      </c>
      <c r="AD890" s="19">
        <f>$I890*AD$19^0.5/VLOOKUP($O890,AProperties!$AY$8:$BG$1007,VLOOKUP(Span,Data!$N$4:$Y$11,Data!$Y$1,FALSE),FALSE)</f>
        <v>1.6363957019589557</v>
      </c>
      <c r="AE890" s="19">
        <f>$I890*AE$19^0.5/VLOOKUP($O890,AProperties!$AY$8:$BG$1007,VLOOKUP(Span,Data!$N$4:$Y$11,Data!$Y$1,FALSE),FALSE)</f>
        <v>1.8895469980534996</v>
      </c>
      <c r="AF890" s="19">
        <f>$I890*AF$19^0.5/VLOOKUP($O890,AProperties!$AY$8:$BG$1007,VLOOKUP(Span,Data!$N$4:$Y$11,Data!$Y$1,FALSE),FALSE)</f>
        <v>2.1125777671641437</v>
      </c>
      <c r="AG890" s="19">
        <f>$I890*AG$19^0.5/VLOOKUP($O890,AProperties!$AY$8:$BG$1007,VLOOKUP(Span,Data!$N$4:$Y$11,Data!$Y$1,FALSE),FALSE)</f>
        <v>2.3142129951193966</v>
      </c>
      <c r="AH890" s="19">
        <f>$I890*AH$19^0.5/VLOOKUP($O890,AProperties!$AY$8:$BG$1007,VLOOKUP(Span,Data!$N$4:$Y$11,Data!$Y$1,FALSE),FALSE)</f>
        <v>2.4996357237091038</v>
      </c>
      <c r="AI890" s="19">
        <f>$I890*AI$19^0.5/VLOOKUP($O890,AProperties!$AY$8:$BG$1007,VLOOKUP(Span,Data!$N$4:$Y$11,Data!$Y$1,FALSE),FALSE)</f>
        <v>2.6722229913886268</v>
      </c>
      <c r="AJ890" s="19">
        <f>$I890*AJ$19^0.5/VLOOKUP($O890,AProperties!$AY$8:$BG$1007,VLOOKUP(Span,Data!$N$4:$Y$11,Data!$Y$1,FALSE),FALSE)</f>
        <v>2.8343204970802489</v>
      </c>
      <c r="AK890" s="19">
        <f>$I890*AK$19^0.5/VLOOKUP($O890,AProperties!$AY$8:$BG$1007,VLOOKUP(Span,Data!$N$4:$Y$11,Data!$Y$1,FALSE),FALSE)</f>
        <v>2.9876361298914027</v>
      </c>
      <c r="AL890" s="47">
        <f t="shared" si="113"/>
        <v>0.871</v>
      </c>
    </row>
    <row r="891" spans="1:38" x14ac:dyDescent="0.25">
      <c r="A891" s="15">
        <v>0.872</v>
      </c>
      <c r="B891" s="116">
        <f>VLOOKUP($A891,APropertiesDimless!$A$7:$I$1007,VLOOKUP(Span,Data!$N$4:$Y$11,Data!$Y$1,FALSE),FALSE)</f>
        <v>1.5009499495793031</v>
      </c>
      <c r="C891" s="6">
        <f t="shared" si="109"/>
        <v>1.6224749747896516</v>
      </c>
      <c r="D891" s="116">
        <f>VLOOKUP($A891,AProperties!$AE$8:$AM$1007,VLOOKUP(Span,Data!$N$4:$Y$11,Data!$Y$1,FALSE),FALSE)</f>
        <v>0.9454768977915351</v>
      </c>
      <c r="E891" s="116">
        <f t="shared" si="110"/>
        <v>2.6953190636573465</v>
      </c>
      <c r="F891" s="6">
        <f t="shared" si="114"/>
        <v>3.627270729264406</v>
      </c>
      <c r="G891" s="9"/>
      <c r="H891" s="15">
        <f t="shared" si="111"/>
        <v>0.872</v>
      </c>
      <c r="I891" s="6">
        <f>VLOOKUP(H891,AProperties!$AO$8:$AW$1007,VLOOKUP(Span,Data!$N$4:$Y$11,Data!$Y$1,FALSE),FALSE)^(2/3)</f>
        <v>0.4356705661100127</v>
      </c>
      <c r="J891" s="15">
        <f>$I891*(Slope^0.5)/VLOOKUP($H891,AProperties!$AY$8:$BG$1007,VLOOKUP(Span,Data!$N$4:$Y$11,Data!$Y$1,FALSE),FALSE)</f>
        <v>1.6364817149247963</v>
      </c>
      <c r="K891" s="15">
        <f>$J891*VLOOKUP($H891,AProperties!$A$8:$I$1007,VLOOKUP(Span,Data!$N$4:$Y$11,Data!$Y$1,FALSE),FALSE)</f>
        <v>1.5007710569285073</v>
      </c>
      <c r="L891" s="15">
        <f t="shared" si="115"/>
        <v>1.6364817149247963</v>
      </c>
      <c r="M891" s="15">
        <f t="shared" si="116"/>
        <v>0.872</v>
      </c>
      <c r="O891" s="28">
        <f t="shared" si="112"/>
        <v>0.872</v>
      </c>
      <c r="P891" s="19">
        <f>AA891*VLOOKUP($O891,AProperties!$A$8:$I$1007,VLOOKUP(Span,Data!$N$4:$Y$11,Data!$Y$1,FALSE),FALSE)</f>
        <v>0.61268721836870788</v>
      </c>
      <c r="Q891" s="19">
        <f>AB891*VLOOKUP($O891,AProperties!$A$8:$I$1007,VLOOKUP(Span,Data!$N$4:$Y$11,Data!$Y$1,FALSE),FALSE)</f>
        <v>0.86647057370967284</v>
      </c>
      <c r="R891" s="19">
        <f>AC891*VLOOKUP($O891,AProperties!$A$8:$I$1007,VLOOKUP(Span,Data!$N$4:$Y$11,Data!$Y$1,FALSE),FALSE)</f>
        <v>1.2253744367374158</v>
      </c>
      <c r="S891" s="19">
        <f>AD891*VLOOKUP($O891,AProperties!$A$8:$I$1007,VLOOKUP(Span,Data!$N$4:$Y$11,Data!$Y$1,FALSE),FALSE)</f>
        <v>1.5007710569285073</v>
      </c>
      <c r="T891" s="19">
        <f>AE891*VLOOKUP($O891,AProperties!$A$8:$I$1007,VLOOKUP(Span,Data!$N$4:$Y$11,Data!$Y$1,FALSE),FALSE)</f>
        <v>1.7329411474193457</v>
      </c>
      <c r="U891" s="19">
        <f>AF891*VLOOKUP($O891,AProperties!$A$8:$I$1007,VLOOKUP(Span,Data!$N$4:$Y$11,Data!$Y$1,FALSE),FALSE)</f>
        <v>1.9374871033180707</v>
      </c>
      <c r="V891" s="19">
        <f>AG891*VLOOKUP($O891,AProperties!$A$8:$I$1007,VLOOKUP(Span,Data!$N$4:$Y$11,Data!$Y$1,FALSE),FALSE)</f>
        <v>2.1224107827252996</v>
      </c>
      <c r="W891" s="19">
        <f>AH891*VLOOKUP($O891,AProperties!$A$8:$I$1007,VLOOKUP(Span,Data!$N$4:$Y$11,Data!$Y$1,FALSE),FALSE)</f>
        <v>2.2924656563912551</v>
      </c>
      <c r="X891" s="19">
        <f>AI891*VLOOKUP($O891,AProperties!$A$8:$I$1007,VLOOKUP(Span,Data!$N$4:$Y$11,Data!$Y$1,FALSE),FALSE)</f>
        <v>2.4507488734748315</v>
      </c>
      <c r="Y891" s="19">
        <f>AJ891*VLOOKUP($O891,AProperties!$A$8:$I$1007,VLOOKUP(Span,Data!$N$4:$Y$11,Data!$Y$1,FALSE),FALSE)</f>
        <v>2.5994117211290186</v>
      </c>
      <c r="Z891" s="19">
        <f>AK891*VLOOKUP($O891,AProperties!$A$8:$I$1007,VLOOKUP(Span,Data!$N$4:$Y$11,Data!$Y$1,FALSE),FALSE)</f>
        <v>2.7400205384353775</v>
      </c>
      <c r="AA891" s="19">
        <f>$I891*AA$19^0.5/VLOOKUP($O891,AProperties!$AY$8:$BG$1007,VLOOKUP(Span,Data!$N$4:$Y$11,Data!$Y$1,FALSE),FALSE)</f>
        <v>0.66809086249341887</v>
      </c>
      <c r="AB891" s="19">
        <f>$I891*AB$19^0.5/VLOOKUP($O891,AProperties!$AY$8:$BG$1007,VLOOKUP(Span,Data!$N$4:$Y$11,Data!$Y$1,FALSE),FALSE)</f>
        <v>0.94482315863573152</v>
      </c>
      <c r="AC891" s="19">
        <f>$I891*AC$19^0.5/VLOOKUP($O891,AProperties!$AY$8:$BG$1007,VLOOKUP(Span,Data!$N$4:$Y$11,Data!$Y$1,FALSE),FALSE)</f>
        <v>1.3361817249868377</v>
      </c>
      <c r="AD891" s="19">
        <f>$I891*AD$19^0.5/VLOOKUP($O891,AProperties!$AY$8:$BG$1007,VLOOKUP(Span,Data!$N$4:$Y$11,Data!$Y$1,FALSE),FALSE)</f>
        <v>1.6364817149247963</v>
      </c>
      <c r="AE891" s="19">
        <f>$I891*AE$19^0.5/VLOOKUP($O891,AProperties!$AY$8:$BG$1007,VLOOKUP(Span,Data!$N$4:$Y$11,Data!$Y$1,FALSE),FALSE)</f>
        <v>1.889646317271463</v>
      </c>
      <c r="AF891" s="19">
        <f>$I891*AF$19^0.5/VLOOKUP($O891,AProperties!$AY$8:$BG$1007,VLOOKUP(Span,Data!$N$4:$Y$11,Data!$Y$1,FALSE),FALSE)</f>
        <v>2.1126888094255634</v>
      </c>
      <c r="AG891" s="19">
        <f>$I891*AG$19^0.5/VLOOKUP($O891,AProperties!$AY$8:$BG$1007,VLOOKUP(Span,Data!$N$4:$Y$11,Data!$Y$1,FALSE),FALSE)</f>
        <v>2.3143346358222283</v>
      </c>
      <c r="AH891" s="19">
        <f>$I891*AH$19^0.5/VLOOKUP($O891,AProperties!$AY$8:$BG$1007,VLOOKUP(Span,Data!$N$4:$Y$11,Data!$Y$1,FALSE),FALSE)</f>
        <v>2.4997671106846746</v>
      </c>
      <c r="AI891" s="19">
        <f>$I891*AI$19^0.5/VLOOKUP($O891,AProperties!$AY$8:$BG$1007,VLOOKUP(Span,Data!$N$4:$Y$11,Data!$Y$1,FALSE),FALSE)</f>
        <v>2.6723634499736755</v>
      </c>
      <c r="AJ891" s="19">
        <f>$I891*AJ$19^0.5/VLOOKUP($O891,AProperties!$AY$8:$BG$1007,VLOOKUP(Span,Data!$N$4:$Y$11,Data!$Y$1,FALSE),FALSE)</f>
        <v>2.8344694759071949</v>
      </c>
      <c r="AK891" s="19">
        <f>$I891*AK$19^0.5/VLOOKUP($O891,AProperties!$AY$8:$BG$1007,VLOOKUP(Span,Data!$N$4:$Y$11,Data!$Y$1,FALSE),FALSE)</f>
        <v>2.9877931673634985</v>
      </c>
      <c r="AL891" s="47">
        <f t="shared" si="113"/>
        <v>0.872</v>
      </c>
    </row>
    <row r="892" spans="1:38" x14ac:dyDescent="0.25">
      <c r="A892" s="15">
        <v>0.873</v>
      </c>
      <c r="B892" s="116">
        <f>VLOOKUP($A892,APropertiesDimless!$A$7:$I$1007,VLOOKUP(Span,Data!$N$4:$Y$11,Data!$Y$1,FALSE),FALSE)</f>
        <v>1.5074237258232985</v>
      </c>
      <c r="C892" s="6">
        <f t="shared" si="109"/>
        <v>1.6267118629116493</v>
      </c>
      <c r="D892" s="116">
        <f>VLOOKUP($A892,AProperties!$AE$8:$AM$1007,VLOOKUP(Span,Data!$N$4:$Y$11,Data!$Y$1,FALSE),FALSE)</f>
        <v>0.94610567365786358</v>
      </c>
      <c r="E892" s="116">
        <f t="shared" si="110"/>
        <v>2.7074105214275077</v>
      </c>
      <c r="F892" s="6">
        <f t="shared" si="114"/>
        <v>3.6375021994245786</v>
      </c>
      <c r="G892" s="9"/>
      <c r="H892" s="15">
        <f t="shared" si="111"/>
        <v>0.873</v>
      </c>
      <c r="I892" s="6">
        <f>VLOOKUP(H892,AProperties!$AO$8:$AW$1007,VLOOKUP(Span,Data!$N$4:$Y$11,Data!$Y$1,FALSE),FALSE)^(2/3)</f>
        <v>0.43557236963349538</v>
      </c>
      <c r="J892" s="15">
        <f>$I892*(Slope^0.5)/VLOOKUP($H892,AProperties!$AY$8:$BG$1007,VLOOKUP(Span,Data!$N$4:$Y$11,Data!$Y$1,FALSE),FALSE)</f>
        <v>1.6365626610915867</v>
      </c>
      <c r="K892" s="15">
        <f>$J892*VLOOKUP($H892,AProperties!$A$8:$I$1007,VLOOKUP(Span,Data!$N$4:$Y$11,Data!$Y$1,FALSE),FALSE)</f>
        <v>1.5018434060265415</v>
      </c>
      <c r="L892" s="15">
        <f t="shared" si="115"/>
        <v>1.6365626610915867</v>
      </c>
      <c r="M892" s="15">
        <f t="shared" si="116"/>
        <v>0.873</v>
      </c>
      <c r="O892" s="28">
        <f t="shared" si="112"/>
        <v>0.873</v>
      </c>
      <c r="P892" s="19">
        <f>AA892*VLOOKUP($O892,AProperties!$A$8:$I$1007,VLOOKUP(Span,Data!$N$4:$Y$11,Data!$Y$1,FALSE),FALSE)</f>
        <v>0.61312500305476092</v>
      </c>
      <c r="Q892" s="19">
        <f>AB892*VLOOKUP($O892,AProperties!$A$8:$I$1007,VLOOKUP(Span,Data!$N$4:$Y$11,Data!$Y$1,FALSE),FALSE)</f>
        <v>0.86708969475008812</v>
      </c>
      <c r="R892" s="19">
        <f>AC892*VLOOKUP($O892,AProperties!$A$8:$I$1007,VLOOKUP(Span,Data!$N$4:$Y$11,Data!$Y$1,FALSE),FALSE)</f>
        <v>1.2262500061095218</v>
      </c>
      <c r="S892" s="19">
        <f>AD892*VLOOKUP($O892,AProperties!$A$8:$I$1007,VLOOKUP(Span,Data!$N$4:$Y$11,Data!$Y$1,FALSE),FALSE)</f>
        <v>1.5018434060265415</v>
      </c>
      <c r="T892" s="19">
        <f>AE892*VLOOKUP($O892,AProperties!$A$8:$I$1007,VLOOKUP(Span,Data!$N$4:$Y$11,Data!$Y$1,FALSE),FALSE)</f>
        <v>1.7341793895001762</v>
      </c>
      <c r="U892" s="19">
        <f>AF892*VLOOKUP($O892,AProperties!$A$8:$I$1007,VLOOKUP(Span,Data!$N$4:$Y$11,Data!$Y$1,FALSE),FALSE)</f>
        <v>1.9388715000507397</v>
      </c>
      <c r="V892" s="19">
        <f>AG892*VLOOKUP($O892,AProperties!$A$8:$I$1007,VLOOKUP(Span,Data!$N$4:$Y$11,Data!$Y$1,FALSE),FALSE)</f>
        <v>2.1239273133633381</v>
      </c>
      <c r="W892" s="19">
        <f>AH892*VLOOKUP($O892,AProperties!$A$8:$I$1007,VLOOKUP(Span,Data!$N$4:$Y$11,Data!$Y$1,FALSE),FALSE)</f>
        <v>2.2941036966956418</v>
      </c>
      <c r="X892" s="19">
        <f>AI892*VLOOKUP($O892,AProperties!$A$8:$I$1007,VLOOKUP(Span,Data!$N$4:$Y$11,Data!$Y$1,FALSE),FALSE)</f>
        <v>2.4525000122190437</v>
      </c>
      <c r="Y892" s="19">
        <f>AJ892*VLOOKUP($O892,AProperties!$A$8:$I$1007,VLOOKUP(Span,Data!$N$4:$Y$11,Data!$Y$1,FALSE),FALSE)</f>
        <v>2.6012690842502644</v>
      </c>
      <c r="Z892" s="19">
        <f>AK892*VLOOKUP($O892,AProperties!$A$8:$I$1007,VLOOKUP(Span,Data!$N$4:$Y$11,Data!$Y$1,FALSE),FALSE)</f>
        <v>2.7419783710704229</v>
      </c>
      <c r="AA892" s="19">
        <f>$I892*AA$19^0.5/VLOOKUP($O892,AProperties!$AY$8:$BG$1007,VLOOKUP(Span,Data!$N$4:$Y$11,Data!$Y$1,FALSE),FALSE)</f>
        <v>0.66812390862763071</v>
      </c>
      <c r="AB892" s="19">
        <f>$I892*AB$19^0.5/VLOOKUP($O892,AProperties!$AY$8:$BG$1007,VLOOKUP(Span,Data!$N$4:$Y$11,Data!$Y$1,FALSE),FALSE)</f>
        <v>0.94486989292691781</v>
      </c>
      <c r="AC892" s="19">
        <f>$I892*AC$19^0.5/VLOOKUP($O892,AProperties!$AY$8:$BG$1007,VLOOKUP(Span,Data!$N$4:$Y$11,Data!$Y$1,FALSE),FALSE)</f>
        <v>1.3362478172552614</v>
      </c>
      <c r="AD892" s="19">
        <f>$I892*AD$19^0.5/VLOOKUP($O892,AProperties!$AY$8:$BG$1007,VLOOKUP(Span,Data!$N$4:$Y$11,Data!$Y$1,FALSE),FALSE)</f>
        <v>1.6365626610915867</v>
      </c>
      <c r="AE892" s="19">
        <f>$I892*AE$19^0.5/VLOOKUP($O892,AProperties!$AY$8:$BG$1007,VLOOKUP(Span,Data!$N$4:$Y$11,Data!$Y$1,FALSE),FALSE)</f>
        <v>1.8897397858538356</v>
      </c>
      <c r="AF892" s="19">
        <f>$I892*AF$19^0.5/VLOOKUP($O892,AProperties!$AY$8:$BG$1007,VLOOKUP(Span,Data!$N$4:$Y$11,Data!$Y$1,FALSE),FALSE)</f>
        <v>2.112793310477536</v>
      </c>
      <c r="AG892" s="19">
        <f>$I892*AG$19^0.5/VLOOKUP($O892,AProperties!$AY$8:$BG$1007,VLOOKUP(Span,Data!$N$4:$Y$11,Data!$Y$1,FALSE),FALSE)</f>
        <v>2.3144491109891252</v>
      </c>
      <c r="AH892" s="19">
        <f>$I892*AH$19^0.5/VLOOKUP($O892,AProperties!$AY$8:$BG$1007,VLOOKUP(Span,Data!$N$4:$Y$11,Data!$Y$1,FALSE),FALSE)</f>
        <v>2.4998907579968526</v>
      </c>
      <c r="AI892" s="19">
        <f>$I892*AI$19^0.5/VLOOKUP($O892,AProperties!$AY$8:$BG$1007,VLOOKUP(Span,Data!$N$4:$Y$11,Data!$Y$1,FALSE),FALSE)</f>
        <v>2.6724956345105229</v>
      </c>
      <c r="AJ892" s="19">
        <f>$I892*AJ$19^0.5/VLOOKUP($O892,AProperties!$AY$8:$BG$1007,VLOOKUP(Span,Data!$N$4:$Y$11,Data!$Y$1,FALSE),FALSE)</f>
        <v>2.8346096787807533</v>
      </c>
      <c r="AK892" s="19">
        <f>$I892*AK$19^0.5/VLOOKUP($O892,AProperties!$AY$8:$BG$1007,VLOOKUP(Span,Data!$N$4:$Y$11,Data!$Y$1,FALSE),FALSE)</f>
        <v>2.9879409541684807</v>
      </c>
      <c r="AL892" s="47">
        <f t="shared" si="113"/>
        <v>0.873</v>
      </c>
    </row>
    <row r="893" spans="1:38" x14ac:dyDescent="0.25">
      <c r="A893" s="15">
        <v>0.874</v>
      </c>
      <c r="B893" s="116">
        <f>VLOOKUP($A893,APropertiesDimless!$A$7:$I$1007,VLOOKUP(Span,Data!$N$4:$Y$11,Data!$Y$1,FALSE),FALSE)</f>
        <v>1.5139682631330886</v>
      </c>
      <c r="C893" s="6">
        <f t="shared" si="109"/>
        <v>1.6309841315665443</v>
      </c>
      <c r="D893" s="116">
        <f>VLOOKUP($A893,AProperties!$AE$8:$AM$1007,VLOOKUP(Span,Data!$N$4:$Y$11,Data!$Y$1,FALSE),FALSE)</f>
        <v>0.94673215581885506</v>
      </c>
      <c r="E893" s="116">
        <f t="shared" si="110"/>
        <v>2.7196191373604117</v>
      </c>
      <c r="F893" s="6">
        <f t="shared" si="114"/>
        <v>3.6478036898498813</v>
      </c>
      <c r="G893" s="9"/>
      <c r="H893" s="15">
        <f t="shared" si="111"/>
        <v>0.874</v>
      </c>
      <c r="I893" s="6">
        <f>VLOOKUP(H893,AProperties!$AO$8:$AW$1007,VLOOKUP(Span,Data!$N$4:$Y$11,Data!$Y$1,FALSE),FALSE)^(2/3)</f>
        <v>0.43547259098589997</v>
      </c>
      <c r="J893" s="15">
        <f>$I893*(Slope^0.5)/VLOOKUP($H893,AProperties!$AY$8:$BG$1007,VLOOKUP(Span,Data!$N$4:$Y$11,Data!$Y$1,FALSE),FALSE)</f>
        <v>1.6366385080322845</v>
      </c>
      <c r="K893" s="15">
        <f>$J893*VLOOKUP($H893,AProperties!$A$8:$I$1007,VLOOKUP(Span,Data!$N$4:$Y$11,Data!$Y$1,FALSE),FALSE)</f>
        <v>1.5029075300994488</v>
      </c>
      <c r="L893" s="15">
        <f t="shared" si="115"/>
        <v>1.6366385080322845</v>
      </c>
      <c r="M893" s="15">
        <f t="shared" si="116"/>
        <v>0.874</v>
      </c>
      <c r="O893" s="28">
        <f t="shared" si="112"/>
        <v>0.874</v>
      </c>
      <c r="P893" s="19">
        <f>AA893*VLOOKUP($O893,AProperties!$A$8:$I$1007,VLOOKUP(Span,Data!$N$4:$Y$11,Data!$Y$1,FALSE),FALSE)</f>
        <v>0.61355942988836665</v>
      </c>
      <c r="Q893" s="19">
        <f>AB893*VLOOKUP($O893,AProperties!$A$8:$I$1007,VLOOKUP(Span,Data!$N$4:$Y$11,Data!$Y$1,FALSE),FALSE)</f>
        <v>0.86770406707003245</v>
      </c>
      <c r="R893" s="19">
        <f>AC893*VLOOKUP($O893,AProperties!$A$8:$I$1007,VLOOKUP(Span,Data!$N$4:$Y$11,Data!$Y$1,FALSE),FALSE)</f>
        <v>1.2271188597767333</v>
      </c>
      <c r="S893" s="19">
        <f>AD893*VLOOKUP($O893,AProperties!$A$8:$I$1007,VLOOKUP(Span,Data!$N$4:$Y$11,Data!$Y$1,FALSE),FALSE)</f>
        <v>1.5029075300994488</v>
      </c>
      <c r="T893" s="19">
        <f>AE893*VLOOKUP($O893,AProperties!$A$8:$I$1007,VLOOKUP(Span,Data!$N$4:$Y$11,Data!$Y$1,FALSE),FALSE)</f>
        <v>1.7354081341400649</v>
      </c>
      <c r="U893" s="19">
        <f>AF893*VLOOKUP($O893,AProperties!$A$8:$I$1007,VLOOKUP(Span,Data!$N$4:$Y$11,Data!$Y$1,FALSE),FALSE)</f>
        <v>1.9402452783216289</v>
      </c>
      <c r="V893" s="19">
        <f>AG893*VLOOKUP($O893,AProperties!$A$8:$I$1007,VLOOKUP(Span,Data!$N$4:$Y$11,Data!$Y$1,FALSE),FALSE)</f>
        <v>2.125432212059291</v>
      </c>
      <c r="W893" s="19">
        <f>AH893*VLOOKUP($O893,AProperties!$A$8:$I$1007,VLOOKUP(Span,Data!$N$4:$Y$11,Data!$Y$1,FALSE),FALSE)</f>
        <v>2.2957291730666158</v>
      </c>
      <c r="X893" s="19">
        <f>AI893*VLOOKUP($O893,AProperties!$A$8:$I$1007,VLOOKUP(Span,Data!$N$4:$Y$11,Data!$Y$1,FALSE),FALSE)</f>
        <v>2.4542377195534666</v>
      </c>
      <c r="Y893" s="19">
        <f>AJ893*VLOOKUP($O893,AProperties!$A$8:$I$1007,VLOOKUP(Span,Data!$N$4:$Y$11,Data!$Y$1,FALSE),FALSE)</f>
        <v>2.6031122012100969</v>
      </c>
      <c r="Z893" s="19">
        <f>AK893*VLOOKUP($O893,AProperties!$A$8:$I$1007,VLOOKUP(Span,Data!$N$4:$Y$11,Data!$Y$1,FALSE),FALSE)</f>
        <v>2.7439211869328086</v>
      </c>
      <c r="AA893" s="19">
        <f>$I893*AA$19^0.5/VLOOKUP($O893,AProperties!$AY$8:$BG$1007,VLOOKUP(Span,Data!$N$4:$Y$11,Data!$Y$1,FALSE),FALSE)</f>
        <v>0.66815487301150744</v>
      </c>
      <c r="AB893" s="19">
        <f>$I893*AB$19^0.5/VLOOKUP($O893,AProperties!$AY$8:$BG$1007,VLOOKUP(Span,Data!$N$4:$Y$11,Data!$Y$1,FALSE),FALSE)</f>
        <v>0.94491368317854707</v>
      </c>
      <c r="AC893" s="19">
        <f>$I893*AC$19^0.5/VLOOKUP($O893,AProperties!$AY$8:$BG$1007,VLOOKUP(Span,Data!$N$4:$Y$11,Data!$Y$1,FALSE),FALSE)</f>
        <v>1.3363097460230149</v>
      </c>
      <c r="AD893" s="19">
        <f>$I893*AD$19^0.5/VLOOKUP($O893,AProperties!$AY$8:$BG$1007,VLOOKUP(Span,Data!$N$4:$Y$11,Data!$Y$1,FALSE),FALSE)</f>
        <v>1.6366385080322845</v>
      </c>
      <c r="AE893" s="19">
        <f>$I893*AE$19^0.5/VLOOKUP($O893,AProperties!$AY$8:$BG$1007,VLOOKUP(Span,Data!$N$4:$Y$11,Data!$Y$1,FALSE),FALSE)</f>
        <v>1.8898273663570941</v>
      </c>
      <c r="AF893" s="19">
        <f>$I893*AF$19^0.5/VLOOKUP($O893,AProperties!$AY$8:$BG$1007,VLOOKUP(Span,Data!$N$4:$Y$11,Data!$Y$1,FALSE),FALSE)</f>
        <v>2.1128912284569301</v>
      </c>
      <c r="AG893" s="19">
        <f>$I893*AG$19^0.5/VLOOKUP($O893,AProperties!$AY$8:$BG$1007,VLOOKUP(Span,Data!$N$4:$Y$11,Data!$Y$1,FALSE),FALSE)</f>
        <v>2.3145563747613243</v>
      </c>
      <c r="AH893" s="19">
        <f>$I893*AH$19^0.5/VLOOKUP($O893,AProperties!$AY$8:$BG$1007,VLOOKUP(Span,Data!$N$4:$Y$11,Data!$Y$1,FALSE),FALSE)</f>
        <v>2.5000066161125121</v>
      </c>
      <c r="AI893" s="19">
        <f>$I893*AI$19^0.5/VLOOKUP($O893,AProperties!$AY$8:$BG$1007,VLOOKUP(Span,Data!$N$4:$Y$11,Data!$Y$1,FALSE),FALSE)</f>
        <v>2.6726194920460298</v>
      </c>
      <c r="AJ893" s="19">
        <f>$I893*AJ$19^0.5/VLOOKUP($O893,AProperties!$AY$8:$BG$1007,VLOOKUP(Span,Data!$N$4:$Y$11,Data!$Y$1,FALSE),FALSE)</f>
        <v>2.8347410495356407</v>
      </c>
      <c r="AK893" s="19">
        <f>$I893*AK$19^0.5/VLOOKUP($O893,AProperties!$AY$8:$BG$1007,VLOOKUP(Span,Data!$N$4:$Y$11,Data!$Y$1,FALSE),FALSE)</f>
        <v>2.9880794311029408</v>
      </c>
      <c r="AL893" s="47">
        <f t="shared" si="113"/>
        <v>0.874</v>
      </c>
    </row>
    <row r="894" spans="1:38" x14ac:dyDescent="0.25">
      <c r="A894" s="15">
        <v>0.875</v>
      </c>
      <c r="B894" s="116">
        <f>VLOOKUP($A894,APropertiesDimless!$A$7:$I$1007,VLOOKUP(Span,Data!$N$4:$Y$11,Data!$Y$1,FALSE),FALSE)</f>
        <v>1.5205849810335932</v>
      </c>
      <c r="C894" s="6">
        <f t="shared" si="109"/>
        <v>1.6352924905167967</v>
      </c>
      <c r="D894" s="116">
        <f>VLOOKUP($A894,AProperties!$AE$8:$AM$1007,VLOOKUP(Span,Data!$N$4:$Y$11,Data!$Y$1,FALSE),FALSE)</f>
        <v>0.94735633303826727</v>
      </c>
      <c r="E894" s="116">
        <f t="shared" si="110"/>
        <v>2.7319471614690913</v>
      </c>
      <c r="F894" s="6">
        <f t="shared" si="114"/>
        <v>3.6581764994843624</v>
      </c>
      <c r="G894" s="9"/>
      <c r="H894" s="15">
        <f t="shared" si="111"/>
        <v>0.875</v>
      </c>
      <c r="I894" s="6">
        <f>VLOOKUP(H894,AProperties!$AO$8:$AW$1007,VLOOKUP(Span,Data!$N$4:$Y$11,Data!$Y$1,FALSE),FALSE)^(2/3)</f>
        <v>0.4353712189303045</v>
      </c>
      <c r="J894" s="15">
        <f>$I894*(Slope^0.5)/VLOOKUP($H894,AProperties!$AY$8:$BG$1007,VLOOKUP(Span,Data!$N$4:$Y$11,Data!$Y$1,FALSE),FALSE)</f>
        <v>1.6367092227268458</v>
      </c>
      <c r="K894" s="15">
        <f>$J894*VLOOKUP($H894,AProperties!$A$8:$I$1007,VLOOKUP(Span,Data!$N$4:$Y$11,Data!$Y$1,FALSE),FALSE)</f>
        <v>1.5039633711653064</v>
      </c>
      <c r="L894" s="15">
        <f t="shared" si="115"/>
        <v>1.6367092227268458</v>
      </c>
      <c r="M894" s="15">
        <f t="shared" si="116"/>
        <v>0.875</v>
      </c>
      <c r="O894" s="28">
        <f t="shared" si="112"/>
        <v>0.875</v>
      </c>
      <c r="P894" s="19">
        <f>AA894*VLOOKUP($O894,AProperties!$A$8:$I$1007,VLOOKUP(Span,Data!$N$4:$Y$11,Data!$Y$1,FALSE),FALSE)</f>
        <v>0.61399047519850469</v>
      </c>
      <c r="Q894" s="19">
        <f>AB894*VLOOKUP($O894,AProperties!$A$8:$I$1007,VLOOKUP(Span,Data!$N$4:$Y$11,Data!$Y$1,FALSE),FALSE)</f>
        <v>0.86831365719362685</v>
      </c>
      <c r="R894" s="19">
        <f>AC894*VLOOKUP($O894,AProperties!$A$8:$I$1007,VLOOKUP(Span,Data!$N$4:$Y$11,Data!$Y$1,FALSE),FALSE)</f>
        <v>1.2279809503970094</v>
      </c>
      <c r="S894" s="19">
        <f>AD894*VLOOKUP($O894,AProperties!$A$8:$I$1007,VLOOKUP(Span,Data!$N$4:$Y$11,Data!$Y$1,FALSE),FALSE)</f>
        <v>1.5039633711653064</v>
      </c>
      <c r="T894" s="19">
        <f>AE894*VLOOKUP($O894,AProperties!$A$8:$I$1007,VLOOKUP(Span,Data!$N$4:$Y$11,Data!$Y$1,FALSE),FALSE)</f>
        <v>1.7366273143872537</v>
      </c>
      <c r="U894" s="19">
        <f>AF894*VLOOKUP($O894,AProperties!$A$8:$I$1007,VLOOKUP(Span,Data!$N$4:$Y$11,Data!$Y$1,FALSE),FALSE)</f>
        <v>1.9416083632763987</v>
      </c>
      <c r="V894" s="19">
        <f>AG894*VLOOKUP($O894,AProperties!$A$8:$I$1007,VLOOKUP(Span,Data!$N$4:$Y$11,Data!$Y$1,FALSE),FALSE)</f>
        <v>2.1269253968143378</v>
      </c>
      <c r="W894" s="19">
        <f>AH894*VLOOKUP($O894,AProperties!$A$8:$I$1007,VLOOKUP(Span,Data!$N$4:$Y$11,Data!$Y$1,FALSE),FALSE)</f>
        <v>2.2973419969353279</v>
      </c>
      <c r="X894" s="19">
        <f>AI894*VLOOKUP($O894,AProperties!$A$8:$I$1007,VLOOKUP(Span,Data!$N$4:$Y$11,Data!$Y$1,FALSE),FALSE)</f>
        <v>2.4559619007940188</v>
      </c>
      <c r="Y894" s="19">
        <f>AJ894*VLOOKUP($O894,AProperties!$A$8:$I$1007,VLOOKUP(Span,Data!$N$4:$Y$11,Data!$Y$1,FALSE),FALSE)</f>
        <v>2.6049409715808802</v>
      </c>
      <c r="Z894" s="19">
        <f>AK894*VLOOKUP($O894,AProperties!$A$8:$I$1007,VLOOKUP(Span,Data!$N$4:$Y$11,Data!$Y$1,FALSE),FALSE)</f>
        <v>2.7458488801625101</v>
      </c>
      <c r="AA894" s="19">
        <f>$I894*AA$19^0.5/VLOOKUP($O894,AProperties!$AY$8:$BG$1007,VLOOKUP(Span,Data!$N$4:$Y$11,Data!$Y$1,FALSE),FALSE)</f>
        <v>0.66818374216467291</v>
      </c>
      <c r="AB894" s="19">
        <f>$I894*AB$19^0.5/VLOOKUP($O894,AProperties!$AY$8:$BG$1007,VLOOKUP(Span,Data!$N$4:$Y$11,Data!$Y$1,FALSE),FALSE)</f>
        <v>0.9449545103264877</v>
      </c>
      <c r="AC894" s="19">
        <f>$I894*AC$19^0.5/VLOOKUP($O894,AProperties!$AY$8:$BG$1007,VLOOKUP(Span,Data!$N$4:$Y$11,Data!$Y$1,FALSE),FALSE)</f>
        <v>1.3363674843293458</v>
      </c>
      <c r="AD894" s="19">
        <f>$I894*AD$19^0.5/VLOOKUP($O894,AProperties!$AY$8:$BG$1007,VLOOKUP(Span,Data!$N$4:$Y$11,Data!$Y$1,FALSE),FALSE)</f>
        <v>1.6367092227268458</v>
      </c>
      <c r="AE894" s="19">
        <f>$I894*AE$19^0.5/VLOOKUP($O894,AProperties!$AY$8:$BG$1007,VLOOKUP(Span,Data!$N$4:$Y$11,Data!$Y$1,FALSE),FALSE)</f>
        <v>1.8899090206529754</v>
      </c>
      <c r="AF894" s="19">
        <f>$I894*AF$19^0.5/VLOOKUP($O894,AProperties!$AY$8:$BG$1007,VLOOKUP(Span,Data!$N$4:$Y$11,Data!$Y$1,FALSE),FALSE)</f>
        <v>2.1129825207350534</v>
      </c>
      <c r="AG894" s="19">
        <f>$I894*AG$19^0.5/VLOOKUP($O894,AProperties!$AY$8:$BG$1007,VLOOKUP(Span,Data!$N$4:$Y$11,Data!$Y$1,FALSE),FALSE)</f>
        <v>2.3146563804414324</v>
      </c>
      <c r="AH894" s="19">
        <f>$I894*AH$19^0.5/VLOOKUP($O894,AProperties!$AY$8:$BG$1007,VLOOKUP(Span,Data!$N$4:$Y$11,Data!$Y$1,FALSE),FALSE)</f>
        <v>2.5001146345927032</v>
      </c>
      <c r="AI894" s="19">
        <f>$I894*AI$19^0.5/VLOOKUP($O894,AProperties!$AY$8:$BG$1007,VLOOKUP(Span,Data!$N$4:$Y$11,Data!$Y$1,FALSE),FALSE)</f>
        <v>2.6727349686586916</v>
      </c>
      <c r="AJ894" s="19">
        <f>$I894*AJ$19^0.5/VLOOKUP($O894,AProperties!$AY$8:$BG$1007,VLOOKUP(Span,Data!$N$4:$Y$11,Data!$Y$1,FALSE),FALSE)</f>
        <v>2.834863530979463</v>
      </c>
      <c r="AK894" s="19">
        <f>$I894*AK$19^0.5/VLOOKUP($O894,AProperties!$AY$8:$BG$1007,VLOOKUP(Span,Data!$N$4:$Y$11,Data!$Y$1,FALSE),FALSE)</f>
        <v>2.9882085378808019</v>
      </c>
      <c r="AL894" s="47">
        <f t="shared" si="113"/>
        <v>0.875</v>
      </c>
    </row>
    <row r="895" spans="1:38" x14ac:dyDescent="0.25">
      <c r="A895" s="15">
        <v>0.876</v>
      </c>
      <c r="B895" s="116">
        <f>VLOOKUP($A895,APropertiesDimless!$A$7:$I$1007,VLOOKUP(Span,Data!$N$4:$Y$11,Data!$Y$1,FALSE),FALSE)</f>
        <v>1.5272753391045992</v>
      </c>
      <c r="C895" s="6">
        <f t="shared" si="109"/>
        <v>1.6396376695522996</v>
      </c>
      <c r="D895" s="116">
        <f>VLOOKUP($A895,AProperties!$AE$8:$AM$1007,VLOOKUP(Span,Data!$N$4:$Y$11,Data!$Y$1,FALSE),FALSE)</f>
        <v>0.94797819395491478</v>
      </c>
      <c r="E895" s="116">
        <f t="shared" si="110"/>
        <v>2.7443969075437531</v>
      </c>
      <c r="F895" s="6">
        <f t="shared" si="114"/>
        <v>3.6686219619054756</v>
      </c>
      <c r="G895" s="9"/>
      <c r="H895" s="15">
        <f t="shared" si="111"/>
        <v>0.876</v>
      </c>
      <c r="I895" s="6">
        <f>VLOOKUP(H895,AProperties!$AO$8:$AW$1007,VLOOKUP(Span,Data!$N$4:$Y$11,Data!$Y$1,FALSE),FALSE)^(2/3)</f>
        <v>0.43526824201129999</v>
      </c>
      <c r="J895" s="15">
        <f>$I895*(Slope^0.5)/VLOOKUP($H895,AProperties!$AY$8:$BG$1007,VLOOKUP(Span,Data!$N$4:$Y$11,Data!$Y$1,FALSE),FALSE)</f>
        <v>1.6367747715466612</v>
      </c>
      <c r="K895" s="15">
        <f>$J895*VLOOKUP($H895,AProperties!$A$8:$I$1007,VLOOKUP(Span,Data!$N$4:$Y$11,Data!$Y$1,FALSE),FALSE)</f>
        <v>1.505010870469796</v>
      </c>
      <c r="L895" s="15">
        <f t="shared" si="115"/>
        <v>1.6367747715466612</v>
      </c>
      <c r="M895" s="15">
        <f t="shared" si="116"/>
        <v>0.876</v>
      </c>
      <c r="O895" s="28">
        <f t="shared" si="112"/>
        <v>0.876</v>
      </c>
      <c r="P895" s="19">
        <f>AA895*VLOOKUP($O895,AProperties!$A$8:$I$1007,VLOOKUP(Span,Data!$N$4:$Y$11,Data!$Y$1,FALSE),FALSE)</f>
        <v>0.61441811499882459</v>
      </c>
      <c r="Q895" s="19">
        <f>AB895*VLOOKUP($O895,AProperties!$A$8:$I$1007,VLOOKUP(Span,Data!$N$4:$Y$11,Data!$Y$1,FALSE),FALSE)</f>
        <v>0.86891843119904977</v>
      </c>
      <c r="R895" s="19">
        <f>AC895*VLOOKUP($O895,AProperties!$A$8:$I$1007,VLOOKUP(Span,Data!$N$4:$Y$11,Data!$Y$1,FALSE),FALSE)</f>
        <v>1.2288362299976492</v>
      </c>
      <c r="S895" s="19">
        <f>AD895*VLOOKUP($O895,AProperties!$A$8:$I$1007,VLOOKUP(Span,Data!$N$4:$Y$11,Data!$Y$1,FALSE),FALSE)</f>
        <v>1.505010870469796</v>
      </c>
      <c r="T895" s="19">
        <f>AE895*VLOOKUP($O895,AProperties!$A$8:$I$1007,VLOOKUP(Span,Data!$N$4:$Y$11,Data!$Y$1,FALSE),FALSE)</f>
        <v>1.7378368623980995</v>
      </c>
      <c r="U895" s="19">
        <f>AF895*VLOOKUP($O895,AProperties!$A$8:$I$1007,VLOOKUP(Span,Data!$N$4:$Y$11,Data!$Y$1,FALSE),FALSE)</f>
        <v>1.9429606790635492</v>
      </c>
      <c r="V895" s="19">
        <f>AG895*VLOOKUP($O895,AProperties!$A$8:$I$1007,VLOOKUP(Span,Data!$N$4:$Y$11,Data!$Y$1,FALSE),FALSE)</f>
        <v>2.1284067845373227</v>
      </c>
      <c r="W895" s="19">
        <f>AH895*VLOOKUP($O895,AProperties!$A$8:$I$1007,VLOOKUP(Span,Data!$N$4:$Y$11,Data!$Y$1,FALSE),FALSE)</f>
        <v>2.2989420785530732</v>
      </c>
      <c r="X895" s="19">
        <f>AI895*VLOOKUP($O895,AProperties!$A$8:$I$1007,VLOOKUP(Span,Data!$N$4:$Y$11,Data!$Y$1,FALSE),FALSE)</f>
        <v>2.4576724599952984</v>
      </c>
      <c r="Y895" s="19">
        <f>AJ895*VLOOKUP($O895,AProperties!$A$8:$I$1007,VLOOKUP(Span,Data!$N$4:$Y$11,Data!$Y$1,FALSE),FALSE)</f>
        <v>2.6067552935971485</v>
      </c>
      <c r="Z895" s="19">
        <f>AK895*VLOOKUP($O895,AProperties!$A$8:$I$1007,VLOOKUP(Span,Data!$N$4:$Y$11,Data!$Y$1,FALSE),FALSE)</f>
        <v>2.74776134348931</v>
      </c>
      <c r="AA895" s="19">
        <f>$I895*AA$19^0.5/VLOOKUP($O895,AProperties!$AY$8:$BG$1007,VLOOKUP(Span,Data!$N$4:$Y$11,Data!$Y$1,FALSE),FALSE)</f>
        <v>0.66821050235830437</v>
      </c>
      <c r="AB895" s="19">
        <f>$I895*AB$19^0.5/VLOOKUP($O895,AProperties!$AY$8:$BG$1007,VLOOKUP(Span,Data!$N$4:$Y$11,Data!$Y$1,FALSE),FALSE)</f>
        <v>0.94499235495525313</v>
      </c>
      <c r="AC895" s="19">
        <f>$I895*AC$19^0.5/VLOOKUP($O895,AProperties!$AY$8:$BG$1007,VLOOKUP(Span,Data!$N$4:$Y$11,Data!$Y$1,FALSE),FALSE)</f>
        <v>1.3364210047166087</v>
      </c>
      <c r="AD895" s="19">
        <f>$I895*AD$19^0.5/VLOOKUP($O895,AProperties!$AY$8:$BG$1007,VLOOKUP(Span,Data!$N$4:$Y$11,Data!$Y$1,FALSE),FALSE)</f>
        <v>1.6367747715466612</v>
      </c>
      <c r="AE895" s="19">
        <f>$I895*AE$19^0.5/VLOOKUP($O895,AProperties!$AY$8:$BG$1007,VLOOKUP(Span,Data!$N$4:$Y$11,Data!$Y$1,FALSE),FALSE)</f>
        <v>1.8899847099105063</v>
      </c>
      <c r="AF895" s="19">
        <f>$I895*AF$19^0.5/VLOOKUP($O895,AProperties!$AY$8:$BG$1007,VLOOKUP(Span,Data!$N$4:$Y$11,Data!$Y$1,FALSE),FALSE)</f>
        <v>2.1130671438975561</v>
      </c>
      <c r="AG895" s="19">
        <f>$I895*AG$19^0.5/VLOOKUP($O895,AProperties!$AY$8:$BG$1007,VLOOKUP(Span,Data!$N$4:$Y$11,Data!$Y$1,FALSE),FALSE)</f>
        <v>2.3147490804714126</v>
      </c>
      <c r="AH895" s="19">
        <f>$I895*AH$19^0.5/VLOOKUP($O895,AProperties!$AY$8:$BG$1007,VLOOKUP(Span,Data!$N$4:$Y$11,Data!$Y$1,FALSE),FALSE)</f>
        <v>2.5002147620688762</v>
      </c>
      <c r="AI895" s="19">
        <f>$I895*AI$19^0.5/VLOOKUP($O895,AProperties!$AY$8:$BG$1007,VLOOKUP(Span,Data!$N$4:$Y$11,Data!$Y$1,FALSE),FALSE)</f>
        <v>2.6728420094332175</v>
      </c>
      <c r="AJ895" s="19">
        <f>$I895*AJ$19^0.5/VLOOKUP($O895,AProperties!$AY$8:$BG$1007,VLOOKUP(Span,Data!$N$4:$Y$11,Data!$Y$1,FALSE),FALSE)</f>
        <v>2.8349770648657588</v>
      </c>
      <c r="AK895" s="19">
        <f>$I895*AK$19^0.5/VLOOKUP($O895,AProperties!$AY$8:$BG$1007,VLOOKUP(Span,Data!$N$4:$Y$11,Data!$Y$1,FALSE),FALSE)</f>
        <v>2.9883282131049045</v>
      </c>
      <c r="AL895" s="47">
        <f t="shared" si="113"/>
        <v>0.876</v>
      </c>
    </row>
    <row r="896" spans="1:38" x14ac:dyDescent="0.25">
      <c r="A896" s="15">
        <v>0.877</v>
      </c>
      <c r="B896" s="116">
        <f>VLOOKUP($A896,APropertiesDimless!$A$7:$I$1007,VLOOKUP(Span,Data!$N$4:$Y$11,Data!$Y$1,FALSE),FALSE)</f>
        <v>1.5340408384447255</v>
      </c>
      <c r="C896" s="6">
        <f t="shared" si="109"/>
        <v>1.6440204192223629</v>
      </c>
      <c r="D896" s="116">
        <f>VLOOKUP($A896,AProperties!$AE$8:$AM$1007,VLOOKUP(Span,Data!$N$4:$Y$11,Data!$Y$1,FALSE),FALSE)</f>
        <v>0.94859772708017964</v>
      </c>
      <c r="E896" s="116">
        <f t="shared" si="110"/>
        <v>2.7569707554860292</v>
      </c>
      <c r="F896" s="6">
        <f t="shared" si="114"/>
        <v>3.6791414465249512</v>
      </c>
      <c r="G896" s="9"/>
      <c r="H896" s="15">
        <f t="shared" si="111"/>
        <v>0.877</v>
      </c>
      <c r="I896" s="6">
        <f>VLOOKUP(H896,AProperties!$AO$8:$AW$1007,VLOOKUP(Span,Data!$N$4:$Y$11,Data!$Y$1,FALSE),FALSE)^(2/3)</f>
        <v>0.43516364854907713</v>
      </c>
      <c r="J896" s="15">
        <f>$I896*(Slope^0.5)/VLOOKUP($H896,AProperties!$AY$8:$BG$1007,VLOOKUP(Span,Data!$N$4:$Y$11,Data!$Y$1,FALSE),FALSE)</f>
        <v>1.6368351202384341</v>
      </c>
      <c r="K896" s="15">
        <f>$J896*VLOOKUP($H896,AProperties!$A$8:$I$1007,VLOOKUP(Span,Data!$N$4:$Y$11,Data!$Y$1,FALSE),FALSE)</f>
        <v>1.5060499684668531</v>
      </c>
      <c r="L896" s="15">
        <f t="shared" si="115"/>
        <v>1.6368351202384341</v>
      </c>
      <c r="M896" s="15">
        <f t="shared" si="116"/>
        <v>0.877</v>
      </c>
      <c r="O896" s="28">
        <f t="shared" si="112"/>
        <v>0.877</v>
      </c>
      <c r="P896" s="19">
        <f>AA896*VLOOKUP($O896,AProperties!$A$8:$I$1007,VLOOKUP(Span,Data!$N$4:$Y$11,Data!$Y$1,FALSE),FALSE)</f>
        <v>0.61484232497974767</v>
      </c>
      <c r="Q896" s="19">
        <f>AB896*VLOOKUP($O896,AProperties!$A$8:$I$1007,VLOOKUP(Span,Data!$N$4:$Y$11,Data!$Y$1,FALSE),FALSE)</f>
        <v>0.86951835470736516</v>
      </c>
      <c r="R896" s="19">
        <f>AC896*VLOOKUP($O896,AProperties!$A$8:$I$1007,VLOOKUP(Span,Data!$N$4:$Y$11,Data!$Y$1,FALSE),FALSE)</f>
        <v>1.2296846499594953</v>
      </c>
      <c r="S896" s="19">
        <f>AD896*VLOOKUP($O896,AProperties!$A$8:$I$1007,VLOOKUP(Span,Data!$N$4:$Y$11,Data!$Y$1,FALSE),FALSE)</f>
        <v>1.5060499684668531</v>
      </c>
      <c r="T896" s="19">
        <f>AE896*VLOOKUP($O896,AProperties!$A$8:$I$1007,VLOOKUP(Span,Data!$N$4:$Y$11,Data!$Y$1,FALSE),FALSE)</f>
        <v>1.7390367094147303</v>
      </c>
      <c r="U896" s="19">
        <f>AF896*VLOOKUP($O896,AProperties!$A$8:$I$1007,VLOOKUP(Span,Data!$N$4:$Y$11,Data!$Y$1,FALSE),FALSE)</f>
        <v>1.9443021488094425</v>
      </c>
      <c r="V896" s="19">
        <f>AG896*VLOOKUP($O896,AProperties!$A$8:$I$1007,VLOOKUP(Span,Data!$N$4:$Y$11,Data!$Y$1,FALSE),FALSE)</f>
        <v>2.1298762910173963</v>
      </c>
      <c r="W896" s="19">
        <f>AH896*VLOOKUP($O896,AProperties!$A$8:$I$1007,VLOOKUP(Span,Data!$N$4:$Y$11,Data!$Y$1,FALSE),FALSE)</f>
        <v>2.3005293269617373</v>
      </c>
      <c r="X896" s="19">
        <f>AI896*VLOOKUP($O896,AProperties!$A$8:$I$1007,VLOOKUP(Span,Data!$N$4:$Y$11,Data!$Y$1,FALSE),FALSE)</f>
        <v>2.4593692999189907</v>
      </c>
      <c r="Y896" s="19">
        <f>AJ896*VLOOKUP($O896,AProperties!$A$8:$I$1007,VLOOKUP(Span,Data!$N$4:$Y$11,Data!$Y$1,FALSE),FALSE)</f>
        <v>2.6085550641220951</v>
      </c>
      <c r="Z896" s="19">
        <f>AK896*VLOOKUP($O896,AProperties!$A$8:$I$1007,VLOOKUP(Span,Data!$N$4:$Y$11,Data!$Y$1,FALSE),FALSE)</f>
        <v>2.7496584681974658</v>
      </c>
      <c r="AA896" s="19">
        <f>$I896*AA$19^0.5/VLOOKUP($O896,AProperties!$AY$8:$BG$1007,VLOOKUP(Span,Data!$N$4:$Y$11,Data!$Y$1,FALSE),FALSE)</f>
        <v>0.66823513960855252</v>
      </c>
      <c r="AB896" s="19">
        <f>$I896*AB$19^0.5/VLOOKUP($O896,AProperties!$AY$8:$BG$1007,VLOOKUP(Span,Data!$N$4:$Y$11,Data!$Y$1,FALSE),FALSE)</f>
        <v>0.94502719728869355</v>
      </c>
      <c r="AC896" s="19">
        <f>$I896*AC$19^0.5/VLOOKUP($O896,AProperties!$AY$8:$BG$1007,VLOOKUP(Span,Data!$N$4:$Y$11,Data!$Y$1,FALSE),FALSE)</f>
        <v>1.336470279217105</v>
      </c>
      <c r="AD896" s="19">
        <f>$I896*AD$19^0.5/VLOOKUP($O896,AProperties!$AY$8:$BG$1007,VLOOKUP(Span,Data!$N$4:$Y$11,Data!$Y$1,FALSE),FALSE)</f>
        <v>1.6368351202384341</v>
      </c>
      <c r="AE896" s="19">
        <f>$I896*AE$19^0.5/VLOOKUP($O896,AProperties!$AY$8:$BG$1007,VLOOKUP(Span,Data!$N$4:$Y$11,Data!$Y$1,FALSE),FALSE)</f>
        <v>1.8900543945773871</v>
      </c>
      <c r="AF896" s="19">
        <f>$I896*AF$19^0.5/VLOOKUP($O896,AProperties!$AY$8:$BG$1007,VLOOKUP(Span,Data!$N$4:$Y$11,Data!$Y$1,FALSE),FALSE)</f>
        <v>2.1131450537236236</v>
      </c>
      <c r="AG896" s="19">
        <f>$I896*AG$19^0.5/VLOOKUP($O896,AProperties!$AY$8:$BG$1007,VLOOKUP(Span,Data!$N$4:$Y$11,Data!$Y$1,FALSE),FALSE)</f>
        <v>2.31483442640979</v>
      </c>
      <c r="AH896" s="19">
        <f>$I896*AH$19^0.5/VLOOKUP($O896,AProperties!$AY$8:$BG$1007,VLOOKUP(Span,Data!$N$4:$Y$11,Data!$Y$1,FALSE),FALSE)</f>
        <v>2.5003069462182568</v>
      </c>
      <c r="AI896" s="19">
        <f>$I896*AI$19^0.5/VLOOKUP($O896,AProperties!$AY$8:$BG$1007,VLOOKUP(Span,Data!$N$4:$Y$11,Data!$Y$1,FALSE),FALSE)</f>
        <v>2.6729405584342101</v>
      </c>
      <c r="AJ896" s="19">
        <f>$I896*AJ$19^0.5/VLOOKUP($O896,AProperties!$AY$8:$BG$1007,VLOOKUP(Span,Data!$N$4:$Y$11,Data!$Y$1,FALSE),FALSE)</f>
        <v>2.8350815918660803</v>
      </c>
      <c r="AK896" s="19">
        <f>$I896*AK$19^0.5/VLOOKUP($O896,AProperties!$AY$8:$BG$1007,VLOOKUP(Span,Data!$N$4:$Y$11,Data!$Y$1,FALSE),FALSE)</f>
        <v>2.9884383942375714</v>
      </c>
      <c r="AL896" s="47">
        <f t="shared" si="113"/>
        <v>0.877</v>
      </c>
    </row>
    <row r="897" spans="1:38" x14ac:dyDescent="0.25">
      <c r="A897" s="15">
        <v>0.878</v>
      </c>
      <c r="B897" s="116">
        <f>VLOOKUP($A897,APropertiesDimless!$A$7:$I$1007,VLOOKUP(Span,Data!$N$4:$Y$11,Data!$Y$1,FALSE),FALSE)</f>
        <v>1.5408830232012933</v>
      </c>
      <c r="C897" s="6">
        <f t="shared" si="109"/>
        <v>1.6484415116006468</v>
      </c>
      <c r="D897" s="116">
        <f>VLOOKUP($A897,AProperties!$AE$8:$AM$1007,VLOOKUP(Span,Data!$N$4:$Y$11,Data!$Y$1,FALSE),FALSE)</f>
        <v>0.94921492079545167</v>
      </c>
      <c r="E897" s="116">
        <f t="shared" si="110"/>
        <v>2.7696711537483472</v>
      </c>
      <c r="F897" s="6">
        <f t="shared" si="114"/>
        <v>3.6897363598413637</v>
      </c>
      <c r="G897" s="9"/>
      <c r="H897" s="15">
        <f t="shared" si="111"/>
        <v>0.878</v>
      </c>
      <c r="I897" s="6">
        <f>VLOOKUP(H897,AProperties!$AO$8:$AW$1007,VLOOKUP(Span,Data!$N$4:$Y$11,Data!$Y$1,FALSE),FALSE)^(2/3)</f>
        <v>0.43505742663330232</v>
      </c>
      <c r="J897" s="15">
        <f>$I897*(Slope^0.5)/VLOOKUP($H897,AProperties!$AY$8:$BG$1007,VLOOKUP(Span,Data!$N$4:$Y$11,Data!$Y$1,FALSE),FALSE)</f>
        <v>1.6368902339074984</v>
      </c>
      <c r="K897" s="15">
        <f>$J897*VLOOKUP($H897,AProperties!$A$8:$I$1007,VLOOKUP(Span,Data!$N$4:$Y$11,Data!$Y$1,FALSE),FALSE)</f>
        <v>1.5070806047986696</v>
      </c>
      <c r="L897" s="15">
        <f t="shared" si="115"/>
        <v>1.6368902339074984</v>
      </c>
      <c r="M897" s="15">
        <f t="shared" si="116"/>
        <v>0.878</v>
      </c>
      <c r="O897" s="28">
        <f t="shared" si="112"/>
        <v>0.878</v>
      </c>
      <c r="P897" s="19">
        <f>AA897*VLOOKUP($O897,AProperties!$A$8:$I$1007,VLOOKUP(Span,Data!$N$4:$Y$11,Data!$Y$1,FALSE),FALSE)</f>
        <v>0.61526308050030154</v>
      </c>
      <c r="Q897" s="19">
        <f>AB897*VLOOKUP($O897,AProperties!$A$8:$I$1007,VLOOKUP(Span,Data!$N$4:$Y$11,Data!$Y$1,FALSE),FALSE)</f>
        <v>0.87011339287097589</v>
      </c>
      <c r="R897" s="19">
        <f>AC897*VLOOKUP($O897,AProperties!$A$8:$I$1007,VLOOKUP(Span,Data!$N$4:$Y$11,Data!$Y$1,FALSE),FALSE)</f>
        <v>1.2305261610006031</v>
      </c>
      <c r="S897" s="19">
        <f>AD897*VLOOKUP($O897,AProperties!$A$8:$I$1007,VLOOKUP(Span,Data!$N$4:$Y$11,Data!$Y$1,FALSE),FALSE)</f>
        <v>1.5070806047986696</v>
      </c>
      <c r="T897" s="19">
        <f>AE897*VLOOKUP($O897,AProperties!$A$8:$I$1007,VLOOKUP(Span,Data!$N$4:$Y$11,Data!$Y$1,FALSE),FALSE)</f>
        <v>1.7402267857419518</v>
      </c>
      <c r="U897" s="19">
        <f>AF897*VLOOKUP($O897,AProperties!$A$8:$I$1007,VLOOKUP(Span,Data!$N$4:$Y$11,Data!$Y$1,FALSE),FALSE)</f>
        <v>1.9456326945924829</v>
      </c>
      <c r="V897" s="19">
        <f>AG897*VLOOKUP($O897,AProperties!$A$8:$I$1007,VLOOKUP(Span,Data!$N$4:$Y$11,Data!$Y$1,FALSE),FALSE)</f>
        <v>2.1313338308957253</v>
      </c>
      <c r="W897" s="19">
        <f>AH897*VLOOKUP($O897,AProperties!$A$8:$I$1007,VLOOKUP(Span,Data!$N$4:$Y$11,Data!$Y$1,FALSE),FALSE)</f>
        <v>2.3021036499632439</v>
      </c>
      <c r="X897" s="19">
        <f>AI897*VLOOKUP($O897,AProperties!$A$8:$I$1007,VLOOKUP(Span,Data!$N$4:$Y$11,Data!$Y$1,FALSE),FALSE)</f>
        <v>2.4610523220012062</v>
      </c>
      <c r="Y897" s="19">
        <f>AJ897*VLOOKUP($O897,AProperties!$A$8:$I$1007,VLOOKUP(Span,Data!$N$4:$Y$11,Data!$Y$1,FALSE),FALSE)</f>
        <v>2.6103401786129274</v>
      </c>
      <c r="Z897" s="19">
        <f>AK897*VLOOKUP($O897,AProperties!$A$8:$I$1007,VLOOKUP(Span,Data!$N$4:$Y$11,Data!$Y$1,FALSE),FALSE)</f>
        <v>2.7515401440891991</v>
      </c>
      <c r="AA897" s="19">
        <f>$I897*AA$19^0.5/VLOOKUP($O897,AProperties!$AY$8:$BG$1007,VLOOKUP(Span,Data!$N$4:$Y$11,Data!$Y$1,FALSE),FALSE)</f>
        <v>0.66825763966972906</v>
      </c>
      <c r="AB897" s="19">
        <f>$I897*AB$19^0.5/VLOOKUP($O897,AProperties!$AY$8:$BG$1007,VLOOKUP(Span,Data!$N$4:$Y$11,Data!$Y$1,FALSE),FALSE)</f>
        <v>0.94505901718036378</v>
      </c>
      <c r="AC897" s="19">
        <f>$I897*AC$19^0.5/VLOOKUP($O897,AProperties!$AY$8:$BG$1007,VLOOKUP(Span,Data!$N$4:$Y$11,Data!$Y$1,FALSE),FALSE)</f>
        <v>1.3365152793394581</v>
      </c>
      <c r="AD897" s="19">
        <f>$I897*AD$19^0.5/VLOOKUP($O897,AProperties!$AY$8:$BG$1007,VLOOKUP(Span,Data!$N$4:$Y$11,Data!$Y$1,FALSE),FALSE)</f>
        <v>1.6368902339074984</v>
      </c>
      <c r="AE897" s="19">
        <f>$I897*AE$19^0.5/VLOOKUP($O897,AProperties!$AY$8:$BG$1007,VLOOKUP(Span,Data!$N$4:$Y$11,Data!$Y$1,FALSE),FALSE)</f>
        <v>1.8901180343607276</v>
      </c>
      <c r="AF897" s="19">
        <f>$I897*AF$19^0.5/VLOOKUP($O897,AProperties!$AY$8:$BG$1007,VLOOKUP(Span,Data!$N$4:$Y$11,Data!$Y$1,FALSE),FALSE)</f>
        <v>2.1132162051644348</v>
      </c>
      <c r="AG897" s="19">
        <f>$I897*AG$19^0.5/VLOOKUP($O897,AProperties!$AY$8:$BG$1007,VLOOKUP(Span,Data!$N$4:$Y$11,Data!$Y$1,FALSE),FALSE)</f>
        <v>2.3149123689080522</v>
      </c>
      <c r="AH897" s="19">
        <f>$I897*AH$19^0.5/VLOOKUP($O897,AProperties!$AY$8:$BG$1007,VLOOKUP(Span,Data!$N$4:$Y$11,Data!$Y$1,FALSE),FALSE)</f>
        <v>2.5003911337383609</v>
      </c>
      <c r="AI897" s="19">
        <f>$I897*AI$19^0.5/VLOOKUP($O897,AProperties!$AY$8:$BG$1007,VLOOKUP(Span,Data!$N$4:$Y$11,Data!$Y$1,FALSE),FALSE)</f>
        <v>2.6730305586789163</v>
      </c>
      <c r="AJ897" s="19">
        <f>$I897*AJ$19^0.5/VLOOKUP($O897,AProperties!$AY$8:$BG$1007,VLOOKUP(Span,Data!$N$4:$Y$11,Data!$Y$1,FALSE),FALSE)</f>
        <v>2.8351770515410908</v>
      </c>
      <c r="AK897" s="19">
        <f>$I897*AK$19^0.5/VLOOKUP($O897,AProperties!$AY$8:$BG$1007,VLOOKUP(Span,Data!$N$4:$Y$11,Data!$Y$1,FALSE),FALSE)</f>
        <v>2.9885390175701487</v>
      </c>
      <c r="AL897" s="47">
        <f t="shared" si="113"/>
        <v>0.878</v>
      </c>
    </row>
    <row r="898" spans="1:38" x14ac:dyDescent="0.25">
      <c r="A898" s="15">
        <v>0.879</v>
      </c>
      <c r="B898" s="116">
        <f>VLOOKUP($A898,APropertiesDimless!$A$7:$I$1007,VLOOKUP(Span,Data!$N$4:$Y$11,Data!$Y$1,FALSE),FALSE)</f>
        <v>1.5478034821696514</v>
      </c>
      <c r="C898" s="6">
        <f t="shared" si="109"/>
        <v>1.6529017410848257</v>
      </c>
      <c r="D898" s="116">
        <f>VLOOKUP($A898,AProperties!$AE$8:$AM$1007,VLOOKUP(Span,Data!$N$4:$Y$11,Data!$Y$1,FALSE),FALSE)</f>
        <v>0.94982976334949665</v>
      </c>
      <c r="E898" s="116">
        <f t="shared" si="110"/>
        <v>2.7825006218840613</v>
      </c>
      <c r="F898" s="6">
        <f t="shared" si="114"/>
        <v>3.7004081467470749</v>
      </c>
      <c r="G898" s="9"/>
      <c r="H898" s="15">
        <f t="shared" si="111"/>
        <v>0.879</v>
      </c>
      <c r="I898" s="6">
        <f>VLOOKUP(H898,AProperties!$AO$8:$AW$1007,VLOOKUP(Span,Data!$N$4:$Y$11,Data!$Y$1,FALSE),FALSE)^(2/3)</f>
        <v>0.43494956411677022</v>
      </c>
      <c r="J898" s="15">
        <f>$I898*(Slope^0.5)/VLOOKUP($H898,AProperties!$AY$8:$BG$1007,VLOOKUP(Span,Data!$N$4:$Y$11,Data!$Y$1,FALSE),FALSE)</f>
        <v>1.6369400770005265</v>
      </c>
      <c r="K898" s="15">
        <f>$J898*VLOOKUP($H898,AProperties!$A$8:$I$1007,VLOOKUP(Span,Data!$N$4:$Y$11,Data!$Y$1,FALSE),FALSE)</f>
        <v>1.5081027182749953</v>
      </c>
      <c r="L898" s="15">
        <f t="shared" si="115"/>
        <v>1.6369400770005265</v>
      </c>
      <c r="M898" s="15">
        <f t="shared" si="116"/>
        <v>0.879</v>
      </c>
      <c r="O898" s="28">
        <f t="shared" si="112"/>
        <v>0.879</v>
      </c>
      <c r="P898" s="19">
        <f>AA898*VLOOKUP($O898,AProperties!$A$8:$I$1007,VLOOKUP(Span,Data!$N$4:$Y$11,Data!$Y$1,FALSE),FALSE)</f>
        <v>0.61568035657967168</v>
      </c>
      <c r="Q898" s="19">
        <f>AB898*VLOOKUP($O898,AProperties!$A$8:$I$1007,VLOOKUP(Span,Data!$N$4:$Y$11,Data!$Y$1,FALSE),FALSE)</f>
        <v>0.87070351036167504</v>
      </c>
      <c r="R898" s="19">
        <f>AC898*VLOOKUP($O898,AProperties!$A$8:$I$1007,VLOOKUP(Span,Data!$N$4:$Y$11,Data!$Y$1,FALSE),FALSE)</f>
        <v>1.2313607131593434</v>
      </c>
      <c r="S898" s="19">
        <f>AD898*VLOOKUP($O898,AProperties!$A$8:$I$1007,VLOOKUP(Span,Data!$N$4:$Y$11,Data!$Y$1,FALSE),FALSE)</f>
        <v>1.5081027182749953</v>
      </c>
      <c r="T898" s="19">
        <f>AE898*VLOOKUP($O898,AProperties!$A$8:$I$1007,VLOOKUP(Span,Data!$N$4:$Y$11,Data!$Y$1,FALSE),FALSE)</f>
        <v>1.7414070207233501</v>
      </c>
      <c r="U898" s="19">
        <f>AF898*VLOOKUP($O898,AProperties!$A$8:$I$1007,VLOOKUP(Span,Data!$N$4:$Y$11,Data!$Y$1,FALSE),FALSE)</f>
        <v>1.9469522374163972</v>
      </c>
      <c r="V898" s="19">
        <f>AG898*VLOOKUP($O898,AProperties!$A$8:$I$1007,VLOOKUP(Span,Data!$N$4:$Y$11,Data!$Y$1,FALSE),FALSE)</f>
        <v>2.1327793176362295</v>
      </c>
      <c r="W898" s="19">
        <f>AH898*VLOOKUP($O898,AProperties!$A$8:$I$1007,VLOOKUP(Span,Data!$N$4:$Y$11,Data!$Y$1,FALSE),FALSE)</f>
        <v>2.3036649540879433</v>
      </c>
      <c r="X898" s="19">
        <f>AI898*VLOOKUP($O898,AProperties!$A$8:$I$1007,VLOOKUP(Span,Data!$N$4:$Y$11,Data!$Y$1,FALSE),FALSE)</f>
        <v>2.4627214263186867</v>
      </c>
      <c r="Y898" s="19">
        <f>AJ898*VLOOKUP($O898,AProperties!$A$8:$I$1007,VLOOKUP(Span,Data!$N$4:$Y$11,Data!$Y$1,FALSE),FALSE)</f>
        <v>2.6121105310850243</v>
      </c>
      <c r="Z898" s="19">
        <f>AK898*VLOOKUP($O898,AProperties!$A$8:$I$1007,VLOOKUP(Span,Data!$N$4:$Y$11,Data!$Y$1,FALSE),FALSE)</f>
        <v>2.753406259446912</v>
      </c>
      <c r="AA898" s="19">
        <f>$I898*AA$19^0.5/VLOOKUP($O898,AProperties!$AY$8:$BG$1007,VLOOKUP(Span,Data!$N$4:$Y$11,Data!$Y$1,FALSE),FALSE)</f>
        <v>0.66827798802724925</v>
      </c>
      <c r="AB898" s="19">
        <f>$I898*AB$19^0.5/VLOOKUP($O898,AProperties!$AY$8:$BG$1007,VLOOKUP(Span,Data!$N$4:$Y$11,Data!$Y$1,FALSE),FALSE)</f>
        <v>0.94508779410354082</v>
      </c>
      <c r="AC898" s="19">
        <f>$I898*AC$19^0.5/VLOOKUP($O898,AProperties!$AY$8:$BG$1007,VLOOKUP(Span,Data!$N$4:$Y$11,Data!$Y$1,FALSE),FALSE)</f>
        <v>1.3365559760544985</v>
      </c>
      <c r="AD898" s="19">
        <f>$I898*AD$19^0.5/VLOOKUP($O898,AProperties!$AY$8:$BG$1007,VLOOKUP(Span,Data!$N$4:$Y$11,Data!$Y$1,FALSE),FALSE)</f>
        <v>1.6369400770005265</v>
      </c>
      <c r="AE898" s="19">
        <f>$I898*AE$19^0.5/VLOOKUP($O898,AProperties!$AY$8:$BG$1007,VLOOKUP(Span,Data!$N$4:$Y$11,Data!$Y$1,FALSE),FALSE)</f>
        <v>1.8901755882070816</v>
      </c>
      <c r="AF898" s="19">
        <f>$I898*AF$19^0.5/VLOOKUP($O898,AProperties!$AY$8:$BG$1007,VLOOKUP(Span,Data!$N$4:$Y$11,Data!$Y$1,FALSE),FALSE)</f>
        <v>2.1132805523208416</v>
      </c>
      <c r="AG898" s="19">
        <f>$I898*AG$19^0.5/VLOOKUP($O898,AProperties!$AY$8:$BG$1007,VLOOKUP(Span,Data!$N$4:$Y$11,Data!$Y$1,FALSE),FALSE)</f>
        <v>2.3149828576862035</v>
      </c>
      <c r="AH898" s="19">
        <f>$I898*AH$19^0.5/VLOOKUP($O898,AProperties!$AY$8:$BG$1007,VLOOKUP(Span,Data!$N$4:$Y$11,Data!$Y$1,FALSE),FALSE)</f>
        <v>2.500467270320585</v>
      </c>
      <c r="AI898" s="19">
        <f>$I898*AI$19^0.5/VLOOKUP($O898,AProperties!$AY$8:$BG$1007,VLOOKUP(Span,Data!$N$4:$Y$11,Data!$Y$1,FALSE),FALSE)</f>
        <v>2.673111952108997</v>
      </c>
      <c r="AJ898" s="19">
        <f>$I898*AJ$19^0.5/VLOOKUP($O898,AProperties!$AY$8:$BG$1007,VLOOKUP(Span,Data!$N$4:$Y$11,Data!$Y$1,FALSE),FALSE)</f>
        <v>2.8352633823106217</v>
      </c>
      <c r="AK898" s="19">
        <f>$I898*AK$19^0.5/VLOOKUP($O898,AProperties!$AY$8:$BG$1007,VLOOKUP(Span,Data!$N$4:$Y$11,Data!$Y$1,FALSE),FALSE)</f>
        <v>2.98863001819144</v>
      </c>
      <c r="AL898" s="47">
        <f t="shared" si="113"/>
        <v>0.879</v>
      </c>
    </row>
    <row r="899" spans="1:38" x14ac:dyDescent="0.25">
      <c r="A899" s="15">
        <v>0.88</v>
      </c>
      <c r="B899" s="116">
        <f>VLOOKUP($A899,APropertiesDimless!$A$7:$I$1007,VLOOKUP(Span,Data!$N$4:$Y$11,Data!$Y$1,FALSE),FALSE)</f>
        <v>1.5548038504656803</v>
      </c>
      <c r="C899" s="6">
        <f t="shared" si="109"/>
        <v>1.6574019252328402</v>
      </c>
      <c r="D899" s="116">
        <f>VLOOKUP($A899,AProperties!$AE$8:$AM$1007,VLOOKUP(Span,Data!$N$4:$Y$11,Data!$Y$1,FALSE),FALSE)</f>
        <v>0.9504422428557483</v>
      </c>
      <c r="E899" s="116">
        <f t="shared" si="110"/>
        <v>2.7954617532143113</v>
      </c>
      <c r="F899" s="6">
        <f t="shared" si="114"/>
        <v>3.7111582918923496</v>
      </c>
      <c r="G899" s="9"/>
      <c r="H899" s="15">
        <f t="shared" si="111"/>
        <v>0.88</v>
      </c>
      <c r="I899" s="6">
        <f>VLOOKUP(H899,AProperties!$AO$8:$AW$1007,VLOOKUP(Span,Data!$N$4:$Y$11,Data!$Y$1,FALSE),FALSE)^(2/3)</f>
        <v>0.43484004860882564</v>
      </c>
      <c r="J899" s="15">
        <f>$I899*(Slope^0.5)/VLOOKUP($H899,AProperties!$AY$8:$BG$1007,VLOOKUP(Span,Data!$N$4:$Y$11,Data!$Y$1,FALSE),FALSE)</f>
        <v>1.636984613287628</v>
      </c>
      <c r="K899" s="15">
        <f>$J899*VLOOKUP($H899,AProperties!$A$8:$I$1007,VLOOKUP(Span,Data!$N$4:$Y$11,Data!$Y$1,FALSE),FALSE)</f>
        <v>1.509116246851737</v>
      </c>
      <c r="L899" s="15">
        <f t="shared" si="115"/>
        <v>1.636984613287628</v>
      </c>
      <c r="M899" s="15">
        <f t="shared" si="116"/>
        <v>0.88</v>
      </c>
      <c r="O899" s="28">
        <f t="shared" si="112"/>
        <v>0.88</v>
      </c>
      <c r="P899" s="19">
        <f>AA899*VLOOKUP($O899,AProperties!$A$8:$I$1007,VLOOKUP(Span,Data!$N$4:$Y$11,Data!$Y$1,FALSE),FALSE)</f>
        <v>0.61609412788846263</v>
      </c>
      <c r="Q899" s="19">
        <f>AB899*VLOOKUP($O899,AProperties!$A$8:$I$1007,VLOOKUP(Span,Data!$N$4:$Y$11,Data!$Y$1,FALSE),FALSE)</f>
        <v>0.87128867135828802</v>
      </c>
      <c r="R899" s="19">
        <f>AC899*VLOOKUP($O899,AProperties!$A$8:$I$1007,VLOOKUP(Span,Data!$N$4:$Y$11,Data!$Y$1,FALSE),FALSE)</f>
        <v>1.2321882557769253</v>
      </c>
      <c r="S899" s="19">
        <f>AD899*VLOOKUP($O899,AProperties!$A$8:$I$1007,VLOOKUP(Span,Data!$N$4:$Y$11,Data!$Y$1,FALSE),FALSE)</f>
        <v>1.509116246851737</v>
      </c>
      <c r="T899" s="19">
        <f>AE899*VLOOKUP($O899,AProperties!$A$8:$I$1007,VLOOKUP(Span,Data!$N$4:$Y$11,Data!$Y$1,FALSE),FALSE)</f>
        <v>1.742577342716576</v>
      </c>
      <c r="U899" s="19">
        <f>AF899*VLOOKUP($O899,AProperties!$A$8:$I$1007,VLOOKUP(Span,Data!$N$4:$Y$11,Data!$Y$1,FALSE),FALSE)</f>
        <v>1.9482606971826055</v>
      </c>
      <c r="V899" s="19">
        <f>AG899*VLOOKUP($O899,AProperties!$A$8:$I$1007,VLOOKUP(Span,Data!$N$4:$Y$11,Data!$Y$1,FALSE),FALSE)</f>
        <v>2.1342126634953105</v>
      </c>
      <c r="W899" s="19">
        <f>AH899*VLOOKUP($O899,AProperties!$A$8:$I$1007,VLOOKUP(Span,Data!$N$4:$Y$11,Data!$Y$1,FALSE),FALSE)</f>
        <v>2.3052131445619159</v>
      </c>
      <c r="X899" s="19">
        <f>AI899*VLOOKUP($O899,AProperties!$A$8:$I$1007,VLOOKUP(Span,Data!$N$4:$Y$11,Data!$Y$1,FALSE),FALSE)</f>
        <v>2.4643765115538505</v>
      </c>
      <c r="Y899" s="19">
        <f>AJ899*VLOOKUP($O899,AProperties!$A$8:$I$1007,VLOOKUP(Span,Data!$N$4:$Y$11,Data!$Y$1,FALSE),FALSE)</f>
        <v>2.6138660140748642</v>
      </c>
      <c r="Z899" s="19">
        <f>AK899*VLOOKUP($O899,AProperties!$A$8:$I$1007,VLOOKUP(Span,Data!$N$4:$Y$11,Data!$Y$1,FALSE),FALSE)</f>
        <v>2.7552567009941029</v>
      </c>
      <c r="AA899" s="19">
        <f>$I899*AA$19^0.5/VLOOKUP($O899,AProperties!$AY$8:$BG$1007,VLOOKUP(Span,Data!$N$4:$Y$11,Data!$Y$1,FALSE),FALSE)</f>
        <v>0.66829616989032203</v>
      </c>
      <c r="AB899" s="19">
        <f>$I899*AB$19^0.5/VLOOKUP($O899,AProperties!$AY$8:$BG$1007,VLOOKUP(Span,Data!$N$4:$Y$11,Data!$Y$1,FALSE),FALSE)</f>
        <v>0.94511350714088749</v>
      </c>
      <c r="AC899" s="19">
        <f>$I899*AC$19^0.5/VLOOKUP($O899,AProperties!$AY$8:$BG$1007,VLOOKUP(Span,Data!$N$4:$Y$11,Data!$Y$1,FALSE),FALSE)</f>
        <v>1.3365923397806441</v>
      </c>
      <c r="AD899" s="19">
        <f>$I899*AD$19^0.5/VLOOKUP($O899,AProperties!$AY$8:$BG$1007,VLOOKUP(Span,Data!$N$4:$Y$11,Data!$Y$1,FALSE),FALSE)</f>
        <v>1.636984613287628</v>
      </c>
      <c r="AE899" s="19">
        <f>$I899*AE$19^0.5/VLOOKUP($O899,AProperties!$AY$8:$BG$1007,VLOOKUP(Span,Data!$N$4:$Y$11,Data!$Y$1,FALSE),FALSE)</f>
        <v>1.890227014281775</v>
      </c>
      <c r="AF899" s="19">
        <f>$I899*AF$19^0.5/VLOOKUP($O899,AProperties!$AY$8:$BG$1007,VLOOKUP(Span,Data!$N$4:$Y$11,Data!$Y$1,FALSE),FALSE)</f>
        <v>2.1133380484202569</v>
      </c>
      <c r="AG899" s="19">
        <f>$I899*AG$19^0.5/VLOOKUP($O899,AProperties!$AY$8:$BG$1007,VLOOKUP(Span,Data!$N$4:$Y$11,Data!$Y$1,FALSE),FALSE)</f>
        <v>2.3150458415074402</v>
      </c>
      <c r="AH899" s="19">
        <f>$I899*AH$19^0.5/VLOOKUP($O899,AProperties!$AY$8:$BG$1007,VLOOKUP(Span,Data!$N$4:$Y$11,Data!$Y$1,FALSE),FALSE)</f>
        <v>2.5005353006228566</v>
      </c>
      <c r="AI899" s="19">
        <f>$I899*AI$19^0.5/VLOOKUP($O899,AProperties!$AY$8:$BG$1007,VLOOKUP(Span,Data!$N$4:$Y$11,Data!$Y$1,FALSE),FALSE)</f>
        <v>2.6731846795612881</v>
      </c>
      <c r="AJ899" s="19">
        <f>$I899*AJ$19^0.5/VLOOKUP($O899,AProperties!$AY$8:$BG$1007,VLOOKUP(Span,Data!$N$4:$Y$11,Data!$Y$1,FALSE),FALSE)</f>
        <v>2.8353405214226624</v>
      </c>
      <c r="AK899" s="19">
        <f>$I899*AK$19^0.5/VLOOKUP($O899,AProperties!$AY$8:$BG$1007,VLOOKUP(Span,Data!$N$4:$Y$11,Data!$Y$1,FALSE),FALSE)</f>
        <v>2.9887113299550165</v>
      </c>
      <c r="AL899" s="47">
        <f t="shared" si="113"/>
        <v>0.88</v>
      </c>
    </row>
    <row r="900" spans="1:38" x14ac:dyDescent="0.25">
      <c r="A900" s="15">
        <v>0.88100000000000001</v>
      </c>
      <c r="B900" s="116">
        <f>VLOOKUP($A900,APropertiesDimless!$A$7:$I$1007,VLOOKUP(Span,Data!$N$4:$Y$11,Data!$Y$1,FALSE),FALSE)</f>
        <v>1.5618858112755196</v>
      </c>
      <c r="C900" s="6">
        <f t="shared" si="109"/>
        <v>1.6619429056377597</v>
      </c>
      <c r="D900" s="116">
        <f>VLOOKUP($A900,AProperties!$AE$8:$AM$1007,VLOOKUP(Span,Data!$N$4:$Y$11,Data!$Y$1,FALSE),FALSE)</f>
        <v>0.95105234728952281</v>
      </c>
      <c r="E900" s="116">
        <f t="shared" si="110"/>
        <v>2.8085572176180302</v>
      </c>
      <c r="F900" s="6">
        <f t="shared" si="114"/>
        <v>3.7219883211097016</v>
      </c>
      <c r="G900" s="9"/>
      <c r="H900" s="15">
        <f t="shared" si="111"/>
        <v>0.88100000000000001</v>
      </c>
      <c r="I900" s="6">
        <f>VLOOKUP(H900,AProperties!$AO$8:$AW$1007,VLOOKUP(Span,Data!$N$4:$Y$11,Data!$Y$1,FALSE),FALSE)^(2/3)</f>
        <v>0.43472886746854217</v>
      </c>
      <c r="J900" s="15">
        <f>$I900*(Slope^0.5)/VLOOKUP($H900,AProperties!$AY$8:$BG$1007,VLOOKUP(Span,Data!$N$4:$Y$11,Data!$Y$1,FALSE),FALSE)</f>
        <v>1.6370238058437867</v>
      </c>
      <c r="K900" s="15">
        <f>$J900*VLOOKUP($H900,AProperties!$A$8:$I$1007,VLOOKUP(Span,Data!$N$4:$Y$11,Data!$Y$1,FALSE),FALSE)</f>
        <v>1.5101211276087982</v>
      </c>
      <c r="L900" s="15">
        <f t="shared" si="115"/>
        <v>1.6370238058437867</v>
      </c>
      <c r="M900" s="15">
        <f t="shared" si="116"/>
        <v>0.88100000000000001</v>
      </c>
      <c r="O900" s="28">
        <f t="shared" si="112"/>
        <v>0.88100000000000001</v>
      </c>
      <c r="P900" s="19">
        <f>AA900*VLOOKUP($O900,AProperties!$A$8:$I$1007,VLOOKUP(Span,Data!$N$4:$Y$11,Data!$Y$1,FALSE),FALSE)</f>
        <v>0.61650436873965297</v>
      </c>
      <c r="Q900" s="19">
        <f>AB900*VLOOKUP($O900,AProperties!$A$8:$I$1007,VLOOKUP(Span,Data!$N$4:$Y$11,Data!$Y$1,FALSE),FALSE)</f>
        <v>0.87186883953388084</v>
      </c>
      <c r="R900" s="19">
        <f>AC900*VLOOKUP($O900,AProperties!$A$8:$I$1007,VLOOKUP(Span,Data!$N$4:$Y$11,Data!$Y$1,FALSE),FALSE)</f>
        <v>1.2330087374793059</v>
      </c>
      <c r="S900" s="19">
        <f>AD900*VLOOKUP($O900,AProperties!$A$8:$I$1007,VLOOKUP(Span,Data!$N$4:$Y$11,Data!$Y$1,FALSE),FALSE)</f>
        <v>1.5101211276087982</v>
      </c>
      <c r="T900" s="19">
        <f>AE900*VLOOKUP($O900,AProperties!$A$8:$I$1007,VLOOKUP(Span,Data!$N$4:$Y$11,Data!$Y$1,FALSE),FALSE)</f>
        <v>1.7437376790677617</v>
      </c>
      <c r="U900" s="19">
        <f>AF900*VLOOKUP($O900,AProperties!$A$8:$I$1007,VLOOKUP(Span,Data!$N$4:$Y$11,Data!$Y$1,FALSE),FALSE)</f>
        <v>1.9495579926616133</v>
      </c>
      <c r="V900" s="19">
        <f>AG900*VLOOKUP($O900,AProperties!$A$8:$I$1007,VLOOKUP(Span,Data!$N$4:$Y$11,Data!$Y$1,FALSE),FALSE)</f>
        <v>2.1356337794905138</v>
      </c>
      <c r="W900" s="19">
        <f>AH900*VLOOKUP($O900,AProperties!$A$8:$I$1007,VLOOKUP(Span,Data!$N$4:$Y$11,Data!$Y$1,FALSE),FALSE)</f>
        <v>2.3067481252731286</v>
      </c>
      <c r="X900" s="19">
        <f>AI900*VLOOKUP($O900,AProperties!$A$8:$I$1007,VLOOKUP(Span,Data!$N$4:$Y$11,Data!$Y$1,FALSE),FALSE)</f>
        <v>2.4660174749586119</v>
      </c>
      <c r="Y900" s="19">
        <f>AJ900*VLOOKUP($O900,AProperties!$A$8:$I$1007,VLOOKUP(Span,Data!$N$4:$Y$11,Data!$Y$1,FALSE),FALSE)</f>
        <v>2.6156065186016426</v>
      </c>
      <c r="Z900" s="19">
        <f>AK900*VLOOKUP($O900,AProperties!$A$8:$I$1007,VLOOKUP(Span,Data!$N$4:$Y$11,Data!$Y$1,FALSE),FALSE)</f>
        <v>2.7570913538549209</v>
      </c>
      <c r="AA900" s="19">
        <f>$I900*AA$19^0.5/VLOOKUP($O900,AProperties!$AY$8:$BG$1007,VLOOKUP(Span,Data!$N$4:$Y$11,Data!$Y$1,FALSE),FALSE)</f>
        <v>0.66831217018437272</v>
      </c>
      <c r="AB900" s="19">
        <f>$I900*AB$19^0.5/VLOOKUP($O900,AProperties!$AY$8:$BG$1007,VLOOKUP(Span,Data!$N$4:$Y$11,Data!$Y$1,FALSE),FALSE)</f>
        <v>0.94513613497373594</v>
      </c>
      <c r="AC900" s="19">
        <f>$I900*AC$19^0.5/VLOOKUP($O900,AProperties!$AY$8:$BG$1007,VLOOKUP(Span,Data!$N$4:$Y$11,Data!$Y$1,FALSE),FALSE)</f>
        <v>1.3366243403687454</v>
      </c>
      <c r="AD900" s="19">
        <f>$I900*AD$19^0.5/VLOOKUP($O900,AProperties!$AY$8:$BG$1007,VLOOKUP(Span,Data!$N$4:$Y$11,Data!$Y$1,FALSE),FALSE)</f>
        <v>1.6370238058437867</v>
      </c>
      <c r="AE900" s="19">
        <f>$I900*AE$19^0.5/VLOOKUP($O900,AProperties!$AY$8:$BG$1007,VLOOKUP(Span,Data!$N$4:$Y$11,Data!$Y$1,FALSE),FALSE)</f>
        <v>1.8902722699474719</v>
      </c>
      <c r="AF900" s="19">
        <f>$I900*AF$19^0.5/VLOOKUP($O900,AProperties!$AY$8:$BG$1007,VLOOKUP(Span,Data!$N$4:$Y$11,Data!$Y$1,FALSE),FALSE)</f>
        <v>2.1133886457926896</v>
      </c>
      <c r="AG900" s="19">
        <f>$I900*AG$19^0.5/VLOOKUP($O900,AProperties!$AY$8:$BG$1007,VLOOKUP(Span,Data!$N$4:$Y$11,Data!$Y$1,FALSE),FALSE)</f>
        <v>2.3151012681519036</v>
      </c>
      <c r="AH900" s="19">
        <f>$I900*AH$19^0.5/VLOOKUP($O900,AProperties!$AY$8:$BG$1007,VLOOKUP(Span,Data!$N$4:$Y$11,Data!$Y$1,FALSE),FALSE)</f>
        <v>2.5005951682412819</v>
      </c>
      <c r="AI900" s="19">
        <f>$I900*AI$19^0.5/VLOOKUP($O900,AProperties!$AY$8:$BG$1007,VLOOKUP(Span,Data!$N$4:$Y$11,Data!$Y$1,FALSE),FALSE)</f>
        <v>2.6732486807374909</v>
      </c>
      <c r="AJ900" s="19">
        <f>$I900*AJ$19^0.5/VLOOKUP($O900,AProperties!$AY$8:$BG$1007,VLOOKUP(Span,Data!$N$4:$Y$11,Data!$Y$1,FALSE),FALSE)</f>
        <v>2.8354084049212078</v>
      </c>
      <c r="AK900" s="19">
        <f>$I900*AK$19^0.5/VLOOKUP($O900,AProperties!$AY$8:$BG$1007,VLOOKUP(Span,Data!$N$4:$Y$11,Data!$Y$1,FALSE),FALSE)</f>
        <v>2.9887828854453313</v>
      </c>
      <c r="AL900" s="47">
        <f t="shared" si="113"/>
        <v>0.88100000000000001</v>
      </c>
    </row>
    <row r="901" spans="1:38" x14ac:dyDescent="0.25">
      <c r="A901" s="15">
        <v>0.88200000000000001</v>
      </c>
      <c r="B901" s="116">
        <f>VLOOKUP($A901,APropertiesDimless!$A$7:$I$1007,VLOOKUP(Span,Data!$N$4:$Y$11,Data!$Y$1,FALSE),FALSE)</f>
        <v>1.5690510976866774</v>
      </c>
      <c r="C901" s="6">
        <f t="shared" si="109"/>
        <v>1.6665255488433388</v>
      </c>
      <c r="D901" s="116">
        <f>VLOOKUP($A901,AProperties!$AE$8:$AM$1007,VLOOKUP(Span,Data!$N$4:$Y$11,Data!$Y$1,FALSE),FALSE)</f>
        <v>0.9516600644851495</v>
      </c>
      <c r="E901" s="116">
        <f t="shared" si="110"/>
        <v>2.8217897644517556</v>
      </c>
      <c r="F901" s="6">
        <f t="shared" si="114"/>
        <v>3.7328998029015468</v>
      </c>
      <c r="G901" s="9"/>
      <c r="H901" s="15">
        <f t="shared" si="111"/>
        <v>0.88200000000000001</v>
      </c>
      <c r="I901" s="6">
        <f>VLOOKUP(H901,AProperties!$AO$8:$AW$1007,VLOOKUP(Span,Data!$N$4:$Y$11,Data!$Y$1,FALSE),FALSE)^(2/3)</f>
        <v>0.43461600779764875</v>
      </c>
      <c r="J901" s="15">
        <f>$I901*(Slope^0.5)/VLOOKUP($H901,AProperties!$AY$8:$BG$1007,VLOOKUP(Span,Data!$N$4:$Y$11,Data!$Y$1,FALSE),FALSE)</f>
        <v>1.6370576170296269</v>
      </c>
      <c r="K901" s="15">
        <f>$J901*VLOOKUP($H901,AProperties!$A$8:$I$1007,VLOOKUP(Span,Data!$N$4:$Y$11,Data!$Y$1,FALSE),FALSE)</f>
        <v>1.5111172967271453</v>
      </c>
      <c r="L901" s="15">
        <f t="shared" si="115"/>
        <v>1.6370576170296269</v>
      </c>
      <c r="M901" s="15">
        <f t="shared" si="116"/>
        <v>0.88200000000000001</v>
      </c>
      <c r="O901" s="28">
        <f t="shared" si="112"/>
        <v>0.88200000000000001</v>
      </c>
      <c r="P901" s="19">
        <f>AA901*VLOOKUP($O901,AProperties!$A$8:$I$1007,VLOOKUP(Span,Data!$N$4:$Y$11,Data!$Y$1,FALSE),FALSE)</f>
        <v>0.61691105307923111</v>
      </c>
      <c r="Q901" s="19">
        <f>AB901*VLOOKUP($O901,AProperties!$A$8:$I$1007,VLOOKUP(Span,Data!$N$4:$Y$11,Data!$Y$1,FALSE),FALSE)</f>
        <v>0.87244397804251694</v>
      </c>
      <c r="R901" s="19">
        <f>AC901*VLOOKUP($O901,AProperties!$A$8:$I$1007,VLOOKUP(Span,Data!$N$4:$Y$11,Data!$Y$1,FALSE),FALSE)</f>
        <v>1.2338221061584622</v>
      </c>
      <c r="S901" s="19">
        <f>AD901*VLOOKUP($O901,AProperties!$A$8:$I$1007,VLOOKUP(Span,Data!$N$4:$Y$11,Data!$Y$1,FALSE),FALSE)</f>
        <v>1.5111172967271453</v>
      </c>
      <c r="T901" s="19">
        <f>AE901*VLOOKUP($O901,AProperties!$A$8:$I$1007,VLOOKUP(Span,Data!$N$4:$Y$11,Data!$Y$1,FALSE),FALSE)</f>
        <v>1.7448879560850339</v>
      </c>
      <c r="U901" s="19">
        <f>AF901*VLOOKUP($O901,AProperties!$A$8:$I$1007,VLOOKUP(Span,Data!$N$4:$Y$11,Data!$Y$1,FALSE),FALSE)</f>
        <v>1.9508440414634016</v>
      </c>
      <c r="V901" s="19">
        <f>AG901*VLOOKUP($O901,AProperties!$A$8:$I$1007,VLOOKUP(Span,Data!$N$4:$Y$11,Data!$Y$1,FALSE),FALSE)</f>
        <v>2.1370425753680977</v>
      </c>
      <c r="W901" s="19">
        <f>AH901*VLOOKUP($O901,AProperties!$A$8:$I$1007,VLOOKUP(Span,Data!$N$4:$Y$11,Data!$Y$1,FALSE),FALSE)</f>
        <v>2.3082697987363963</v>
      </c>
      <c r="X901" s="19">
        <f>AI901*VLOOKUP($O901,AProperties!$A$8:$I$1007,VLOOKUP(Span,Data!$N$4:$Y$11,Data!$Y$1,FALSE),FALSE)</f>
        <v>2.4676442123169244</v>
      </c>
      <c r="Y901" s="19">
        <f>AJ901*VLOOKUP($O901,AProperties!$A$8:$I$1007,VLOOKUP(Span,Data!$N$4:$Y$11,Data!$Y$1,FALSE),FALSE)</f>
        <v>2.6173319341275505</v>
      </c>
      <c r="Z901" s="19">
        <f>AK901*VLOOKUP($O901,AProperties!$A$8:$I$1007,VLOOKUP(Span,Data!$N$4:$Y$11,Data!$Y$1,FALSE),FALSE)</f>
        <v>2.7589101015122832</v>
      </c>
      <c r="AA901" s="19">
        <f>$I901*AA$19^0.5/VLOOKUP($O901,AProperties!$AY$8:$BG$1007,VLOOKUP(Span,Data!$N$4:$Y$11,Data!$Y$1,FALSE),FALSE)</f>
        <v>0.66832597354319057</v>
      </c>
      <c r="AB901" s="19">
        <f>$I901*AB$19^0.5/VLOOKUP($O901,AProperties!$AY$8:$BG$1007,VLOOKUP(Span,Data!$N$4:$Y$11,Data!$Y$1,FALSE),FALSE)</f>
        <v>0.94515565587098249</v>
      </c>
      <c r="AC901" s="19">
        <f>$I901*AC$19^0.5/VLOOKUP($O901,AProperties!$AY$8:$BG$1007,VLOOKUP(Span,Data!$N$4:$Y$11,Data!$Y$1,FALSE),FALSE)</f>
        <v>1.3366519470863811</v>
      </c>
      <c r="AD901" s="19">
        <f>$I901*AD$19^0.5/VLOOKUP($O901,AProperties!$AY$8:$BG$1007,VLOOKUP(Span,Data!$N$4:$Y$11,Data!$Y$1,FALSE),FALSE)</f>
        <v>1.6370576170296269</v>
      </c>
      <c r="AE901" s="19">
        <f>$I901*AE$19^0.5/VLOOKUP($O901,AProperties!$AY$8:$BG$1007,VLOOKUP(Span,Data!$N$4:$Y$11,Data!$Y$1,FALSE),FALSE)</f>
        <v>1.890311311741965</v>
      </c>
      <c r="AF901" s="19">
        <f>$I901*AF$19^0.5/VLOOKUP($O901,AProperties!$AY$8:$BG$1007,VLOOKUP(Span,Data!$N$4:$Y$11,Data!$Y$1,FALSE),FALSE)</f>
        <v>2.1134322958459149</v>
      </c>
      <c r="AG901" s="19">
        <f>$I901*AG$19^0.5/VLOOKUP($O901,AProperties!$AY$8:$BG$1007,VLOOKUP(Span,Data!$N$4:$Y$11,Data!$Y$1,FALSE),FALSE)</f>
        <v>2.3151490843894789</v>
      </c>
      <c r="AH901" s="19">
        <f>$I901*AH$19^0.5/VLOOKUP($O901,AProperties!$AY$8:$BG$1007,VLOOKUP(Span,Data!$N$4:$Y$11,Data!$Y$1,FALSE),FALSE)</f>
        <v>2.5006468156807649</v>
      </c>
      <c r="AI901" s="19">
        <f>$I901*AI$19^0.5/VLOOKUP($O901,AProperties!$AY$8:$BG$1007,VLOOKUP(Span,Data!$N$4:$Y$11,Data!$Y$1,FALSE),FALSE)</f>
        <v>2.6733038941727623</v>
      </c>
      <c r="AJ901" s="19">
        <f>$I901*AJ$19^0.5/VLOOKUP($O901,AProperties!$AY$8:$BG$1007,VLOOKUP(Span,Data!$N$4:$Y$11,Data!$Y$1,FALSE),FALSE)</f>
        <v>2.8354669676129469</v>
      </c>
      <c r="AK901" s="19">
        <f>$I901*AK$19^0.5/VLOOKUP($O901,AProperties!$AY$8:$BG$1007,VLOOKUP(Span,Data!$N$4:$Y$11,Data!$Y$1,FALSE),FALSE)</f>
        <v>2.9888446159426003</v>
      </c>
      <c r="AL901" s="47">
        <f t="shared" si="113"/>
        <v>0.88200000000000001</v>
      </c>
    </row>
    <row r="902" spans="1:38" x14ac:dyDescent="0.25">
      <c r="A902" s="15">
        <v>0.88300000000000001</v>
      </c>
      <c r="B902" s="116">
        <f>VLOOKUP($A902,APropertiesDimless!$A$7:$I$1007,VLOOKUP(Span,Data!$N$4:$Y$11,Data!$Y$1,FALSE),FALSE)</f>
        <v>1.5763014946051555</v>
      </c>
      <c r="C902" s="6">
        <f t="shared" si="109"/>
        <v>1.6711507473025777</v>
      </c>
      <c r="D902" s="116">
        <f>VLOOKUP($A902,AProperties!$AE$8:$AM$1007,VLOOKUP(Span,Data!$N$4:$Y$11,Data!$Y$1,FALSE),FALSE)</f>
        <v>0.9522653821330207</v>
      </c>
      <c r="E902" s="116">
        <f t="shared" si="110"/>
        <v>2.8351622256066289</v>
      </c>
      <c r="F902" s="6">
        <f t="shared" si="114"/>
        <v>3.7438943499947057</v>
      </c>
      <c r="G902" s="9"/>
      <c r="H902" s="15">
        <f t="shared" si="111"/>
        <v>0.88300000000000001</v>
      </c>
      <c r="I902" s="6">
        <f>VLOOKUP(H902,AProperties!$AO$8:$AW$1007,VLOOKUP(Span,Data!$N$4:$Y$11,Data!$Y$1,FALSE),FALSE)^(2/3)</f>
        <v>0.4345014564331891</v>
      </c>
      <c r="J902" s="15">
        <f>$I902*(Slope^0.5)/VLOOKUP($H902,AProperties!$AY$8:$BG$1007,VLOOKUP(Span,Data!$N$4:$Y$11,Data!$Y$1,FALSE),FALSE)</f>
        <v>1.6370860084714589</v>
      </c>
      <c r="K902" s="15">
        <f>$J902*VLOOKUP($H902,AProperties!$A$8:$I$1007,VLOOKUP(Span,Data!$N$4:$Y$11,Data!$Y$1,FALSE),FALSE)</f>
        <v>1.5121046894650534</v>
      </c>
      <c r="L902" s="15">
        <f t="shared" si="115"/>
        <v>1.6370860084714589</v>
      </c>
      <c r="M902" s="15">
        <f t="shared" si="116"/>
        <v>0.88300000000000001</v>
      </c>
      <c r="O902" s="28">
        <f t="shared" si="112"/>
        <v>0.88300000000000001</v>
      </c>
      <c r="P902" s="19">
        <f>AA902*VLOOKUP($O902,AProperties!$A$8:$I$1007,VLOOKUP(Span,Data!$N$4:$Y$11,Data!$Y$1,FALSE),FALSE)</f>
        <v>0.61731415447649851</v>
      </c>
      <c r="Q902" s="19">
        <f>AB902*VLOOKUP($O902,AProperties!$A$8:$I$1007,VLOOKUP(Span,Data!$N$4:$Y$11,Data!$Y$1,FALSE),FALSE)</f>
        <v>0.87301404950554407</v>
      </c>
      <c r="R902" s="19">
        <f>AC902*VLOOKUP($O902,AProperties!$A$8:$I$1007,VLOOKUP(Span,Data!$N$4:$Y$11,Data!$Y$1,FALSE),FALSE)</f>
        <v>1.234628308952997</v>
      </c>
      <c r="S902" s="19">
        <f>AD902*VLOOKUP($O902,AProperties!$A$8:$I$1007,VLOOKUP(Span,Data!$N$4:$Y$11,Data!$Y$1,FALSE),FALSE)</f>
        <v>1.5121046894650534</v>
      </c>
      <c r="T902" s="19">
        <f>AE902*VLOOKUP($O902,AProperties!$A$8:$I$1007,VLOOKUP(Span,Data!$N$4:$Y$11,Data!$Y$1,FALSE),FALSE)</f>
        <v>1.7460280990110881</v>
      </c>
      <c r="U902" s="19">
        <f>AF902*VLOOKUP($O902,AProperties!$A$8:$I$1007,VLOOKUP(Span,Data!$N$4:$Y$11,Data!$Y$1,FALSE),FALSE)</f>
        <v>1.9521187600067629</v>
      </c>
      <c r="V902" s="19">
        <f>AG902*VLOOKUP($O902,AProperties!$A$8:$I$1007,VLOOKUP(Span,Data!$N$4:$Y$11,Data!$Y$1,FALSE),FALSE)</f>
        <v>2.1384389595694357</v>
      </c>
      <c r="W902" s="19">
        <f>AH902*VLOOKUP($O902,AProperties!$A$8:$I$1007,VLOOKUP(Span,Data!$N$4:$Y$11,Data!$Y$1,FALSE),FALSE)</f>
        <v>2.3097780660571003</v>
      </c>
      <c r="X902" s="19">
        <f>AI902*VLOOKUP($O902,AProperties!$A$8:$I$1007,VLOOKUP(Span,Data!$N$4:$Y$11,Data!$Y$1,FALSE),FALSE)</f>
        <v>2.469256617905994</v>
      </c>
      <c r="Y902" s="19">
        <f>AJ902*VLOOKUP($O902,AProperties!$A$8:$I$1007,VLOOKUP(Span,Data!$N$4:$Y$11,Data!$Y$1,FALSE),FALSE)</f>
        <v>2.6190421485166322</v>
      </c>
      <c r="Z902" s="19">
        <f>AK902*VLOOKUP($O902,AProperties!$A$8:$I$1007,VLOOKUP(Span,Data!$N$4:$Y$11,Data!$Y$1,FALSE),FALSE)</f>
        <v>2.7607128257645135</v>
      </c>
      <c r="AA902" s="19">
        <f>$I902*AA$19^0.5/VLOOKUP($O902,AProperties!$AY$8:$BG$1007,VLOOKUP(Span,Data!$N$4:$Y$11,Data!$Y$1,FALSE),FALSE)</f>
        <v>0.66833756430078228</v>
      </c>
      <c r="AB902" s="19">
        <f>$I902*AB$19^0.5/VLOOKUP($O902,AProperties!$AY$8:$BG$1007,VLOOKUP(Span,Data!$N$4:$Y$11,Data!$Y$1,FALSE),FALSE)</f>
        <v>0.9451720476775668</v>
      </c>
      <c r="AC902" s="19">
        <f>$I902*AC$19^0.5/VLOOKUP($O902,AProperties!$AY$8:$BG$1007,VLOOKUP(Span,Data!$N$4:$Y$11,Data!$Y$1,FALSE),FALSE)</f>
        <v>1.3366751286015646</v>
      </c>
      <c r="AD902" s="19">
        <f>$I902*AD$19^0.5/VLOOKUP($O902,AProperties!$AY$8:$BG$1007,VLOOKUP(Span,Data!$N$4:$Y$11,Data!$Y$1,FALSE),FALSE)</f>
        <v>1.6370860084714589</v>
      </c>
      <c r="AE902" s="19">
        <f>$I902*AE$19^0.5/VLOOKUP($O902,AProperties!$AY$8:$BG$1007,VLOOKUP(Span,Data!$N$4:$Y$11,Data!$Y$1,FALSE),FALSE)</f>
        <v>1.8903440953551336</v>
      </c>
      <c r="AF902" s="19">
        <f>$I902*AF$19^0.5/VLOOKUP($O902,AProperties!$AY$8:$BG$1007,VLOOKUP(Span,Data!$N$4:$Y$11,Data!$Y$1,FALSE),FALSE)</f>
        <v>2.1134689490397114</v>
      </c>
      <c r="AG902" s="19">
        <f>$I902*AG$19^0.5/VLOOKUP($O902,AProperties!$AY$8:$BG$1007,VLOOKUP(Span,Data!$N$4:$Y$11,Data!$Y$1,FALSE),FALSE)</f>
        <v>2.3151892359515727</v>
      </c>
      <c r="AH902" s="19">
        <f>$I902*AH$19^0.5/VLOOKUP($O902,AProperties!$AY$8:$BG$1007,VLOOKUP(Span,Data!$N$4:$Y$11,Data!$Y$1,FALSE),FALSE)</f>
        <v>2.5006901843245259</v>
      </c>
      <c r="AI902" s="19">
        <f>$I902*AI$19^0.5/VLOOKUP($O902,AProperties!$AY$8:$BG$1007,VLOOKUP(Span,Data!$N$4:$Y$11,Data!$Y$1,FALSE),FALSE)</f>
        <v>2.6733502572031291</v>
      </c>
      <c r="AJ902" s="19">
        <f>$I902*AJ$19^0.5/VLOOKUP($O902,AProperties!$AY$8:$BG$1007,VLOOKUP(Span,Data!$N$4:$Y$11,Data!$Y$1,FALSE),FALSE)</f>
        <v>2.8355161430327005</v>
      </c>
      <c r="AK902" s="19">
        <f>$I902*AK$19^0.5/VLOOKUP($O902,AProperties!$AY$8:$BG$1007,VLOOKUP(Span,Data!$N$4:$Y$11,Data!$Y$1,FALSE),FALSE)</f>
        <v>2.9888964513863718</v>
      </c>
      <c r="AL902" s="47">
        <f t="shared" si="113"/>
        <v>0.88300000000000001</v>
      </c>
    </row>
    <row r="903" spans="1:38" x14ac:dyDescent="0.25">
      <c r="A903" s="15">
        <v>0.88400000000000001</v>
      </c>
      <c r="B903" s="116">
        <f>VLOOKUP($A903,APropertiesDimless!$A$7:$I$1007,VLOOKUP(Span,Data!$N$4:$Y$11,Data!$Y$1,FALSE),FALSE)</f>
        <v>1.5836388407632771</v>
      </c>
      <c r="C903" s="6">
        <f t="shared" si="109"/>
        <v>1.6758194203816386</v>
      </c>
      <c r="D903" s="116">
        <f>VLOOKUP($A903,AProperties!$AE$8:$AM$1007,VLOOKUP(Span,Data!$N$4:$Y$11,Data!$Y$1,FALSE),FALSE)</f>
        <v>0.95286828777655097</v>
      </c>
      <c r="E903" s="116">
        <f t="shared" si="110"/>
        <v>2.8486775187100601</v>
      </c>
      <c r="F903" s="6">
        <f t="shared" si="114"/>
        <v>3.7549736209651767</v>
      </c>
      <c r="G903" s="9"/>
      <c r="H903" s="15">
        <f t="shared" si="111"/>
        <v>0.88400000000000001</v>
      </c>
      <c r="I903" s="6">
        <f>VLOOKUP(H903,AProperties!$AO$8:$AW$1007,VLOOKUP(Span,Data!$N$4:$Y$11,Data!$Y$1,FALSE),FALSE)^(2/3)</f>
        <v>0.4343851999399056</v>
      </c>
      <c r="J903" s="15">
        <f>$I903*(Slope^0.5)/VLOOKUP($H903,AProperties!$AY$8:$BG$1007,VLOOKUP(Span,Data!$N$4:$Y$11,Data!$Y$1,FALSE),FALSE)</f>
        <v>1.6371089410405866</v>
      </c>
      <c r="K903" s="15">
        <f>$J903*VLOOKUP($H903,AProperties!$A$8:$I$1007,VLOOKUP(Span,Data!$N$4:$Y$11,Data!$Y$1,FALSE),FALSE)</f>
        <v>1.5130832401334997</v>
      </c>
      <c r="L903" s="15">
        <f t="shared" si="115"/>
        <v>1.6371089410405866</v>
      </c>
      <c r="M903" s="15">
        <f t="shared" si="116"/>
        <v>0.88400000000000001</v>
      </c>
      <c r="O903" s="28">
        <f t="shared" si="112"/>
        <v>0.88400000000000001</v>
      </c>
      <c r="P903" s="19">
        <f>AA903*VLOOKUP($O903,AProperties!$A$8:$I$1007,VLOOKUP(Span,Data!$N$4:$Y$11,Data!$Y$1,FALSE),FALSE)</f>
        <v>0.61771364611402391</v>
      </c>
      <c r="Q903" s="19">
        <f>AB903*VLOOKUP($O903,AProperties!$A$8:$I$1007,VLOOKUP(Span,Data!$N$4:$Y$11,Data!$Y$1,FALSE),FALSE)</f>
        <v>0.8735790159973873</v>
      </c>
      <c r="R903" s="19">
        <f>AC903*VLOOKUP($O903,AProperties!$A$8:$I$1007,VLOOKUP(Span,Data!$N$4:$Y$11,Data!$Y$1,FALSE),FALSE)</f>
        <v>1.2354272922280478</v>
      </c>
      <c r="S903" s="19">
        <f>AD903*VLOOKUP($O903,AProperties!$A$8:$I$1007,VLOOKUP(Span,Data!$N$4:$Y$11,Data!$Y$1,FALSE),FALSE)</f>
        <v>1.5130832401334997</v>
      </c>
      <c r="T903" s="19">
        <f>AE903*VLOOKUP($O903,AProperties!$A$8:$I$1007,VLOOKUP(Span,Data!$N$4:$Y$11,Data!$Y$1,FALSE),FALSE)</f>
        <v>1.7471580319947746</v>
      </c>
      <c r="U903" s="19">
        <f>AF903*VLOOKUP($O903,AProperties!$A$8:$I$1007,VLOOKUP(Span,Data!$N$4:$Y$11,Data!$Y$1,FALSE),FALSE)</f>
        <v>1.9533820634875341</v>
      </c>
      <c r="V903" s="19">
        <f>AG903*VLOOKUP($O903,AProperties!$A$8:$I$1007,VLOOKUP(Span,Data!$N$4:$Y$11,Data!$Y$1,FALSE),FALSE)</f>
        <v>2.139822839196222</v>
      </c>
      <c r="W903" s="19">
        <f>AH903*VLOOKUP($O903,AProperties!$A$8:$I$1007,VLOOKUP(Span,Data!$N$4:$Y$11,Data!$Y$1,FALSE),FALSE)</f>
        <v>2.3112728268936027</v>
      </c>
      <c r="X903" s="19">
        <f>AI903*VLOOKUP($O903,AProperties!$A$8:$I$1007,VLOOKUP(Span,Data!$N$4:$Y$11,Data!$Y$1,FALSE),FALSE)</f>
        <v>2.4708545844560956</v>
      </c>
      <c r="Y903" s="19">
        <f>AJ903*VLOOKUP($O903,AProperties!$A$8:$I$1007,VLOOKUP(Span,Data!$N$4:$Y$11,Data!$Y$1,FALSE),FALSE)</f>
        <v>2.6207370479921615</v>
      </c>
      <c r="Z903" s="19">
        <f>AK903*VLOOKUP($O903,AProperties!$A$8:$I$1007,VLOOKUP(Span,Data!$N$4:$Y$11,Data!$Y$1,FALSE),FALSE)</f>
        <v>2.7624994066804129</v>
      </c>
      <c r="AA903" s="19">
        <f>$I903*AA$19^0.5/VLOOKUP($O903,AProperties!$AY$8:$BG$1007,VLOOKUP(Span,Data!$N$4:$Y$11,Data!$Y$1,FALSE),FALSE)</f>
        <v>0.66834692648292449</v>
      </c>
      <c r="AB903" s="19">
        <f>$I903*AB$19^0.5/VLOOKUP($O903,AProperties!$AY$8:$BG$1007,VLOOKUP(Span,Data!$N$4:$Y$11,Data!$Y$1,FALSE),FALSE)</f>
        <v>0.94518528780252586</v>
      </c>
      <c r="AC903" s="19">
        <f>$I903*AC$19^0.5/VLOOKUP($O903,AProperties!$AY$8:$BG$1007,VLOOKUP(Span,Data!$N$4:$Y$11,Data!$Y$1,FALSE),FALSE)</f>
        <v>1.336693852965849</v>
      </c>
      <c r="AD903" s="19">
        <f>$I903*AD$19^0.5/VLOOKUP($O903,AProperties!$AY$8:$BG$1007,VLOOKUP(Span,Data!$N$4:$Y$11,Data!$Y$1,FALSE),FALSE)</f>
        <v>1.6371089410405866</v>
      </c>
      <c r="AE903" s="19">
        <f>$I903*AE$19^0.5/VLOOKUP($O903,AProperties!$AY$8:$BG$1007,VLOOKUP(Span,Data!$N$4:$Y$11,Data!$Y$1,FALSE),FALSE)</f>
        <v>1.8903705756050517</v>
      </c>
      <c r="AF903" s="19">
        <f>$I903*AF$19^0.5/VLOOKUP($O903,AProperties!$AY$8:$BG$1007,VLOOKUP(Span,Data!$N$4:$Y$11,Data!$Y$1,FALSE),FALSE)</f>
        <v>2.1134985548591505</v>
      </c>
      <c r="AG903" s="19">
        <f>$I903*AG$19^0.5/VLOOKUP($O903,AProperties!$AY$8:$BG$1007,VLOOKUP(Span,Data!$N$4:$Y$11,Data!$Y$1,FALSE),FALSE)</f>
        <v>2.3152216675018531</v>
      </c>
      <c r="AH903" s="19">
        <f>$I903*AH$19^0.5/VLOOKUP($O903,AProperties!$AY$8:$BG$1007,VLOOKUP(Span,Data!$N$4:$Y$11,Data!$Y$1,FALSE),FALSE)</f>
        <v>2.5007252144024954</v>
      </c>
      <c r="AI903" s="19">
        <f>$I903*AI$19^0.5/VLOOKUP($O903,AProperties!$AY$8:$BG$1007,VLOOKUP(Span,Data!$N$4:$Y$11,Data!$Y$1,FALSE),FALSE)</f>
        <v>2.6733877059316979</v>
      </c>
      <c r="AJ903" s="19">
        <f>$I903*AJ$19^0.5/VLOOKUP($O903,AProperties!$AY$8:$BG$1007,VLOOKUP(Span,Data!$N$4:$Y$11,Data!$Y$1,FALSE),FALSE)</f>
        <v>2.8355558634075773</v>
      </c>
      <c r="AK903" s="19">
        <f>$I903*AK$19^0.5/VLOOKUP($O903,AProperties!$AY$8:$BG$1007,VLOOKUP(Span,Data!$N$4:$Y$11,Data!$Y$1,FALSE),FALSE)</f>
        <v>2.9889383203377475</v>
      </c>
      <c r="AL903" s="47">
        <f t="shared" si="113"/>
        <v>0.88400000000000001</v>
      </c>
    </row>
    <row r="904" spans="1:38" x14ac:dyDescent="0.25">
      <c r="A904" s="15">
        <v>0.88500000000000001</v>
      </c>
      <c r="B904" s="116">
        <f>VLOOKUP($A904,APropertiesDimless!$A$7:$I$1007,VLOOKUP(Span,Data!$N$4:$Y$11,Data!$Y$1,FALSE),FALSE)</f>
        <v>1.5910650308234295</v>
      </c>
      <c r="C904" s="6">
        <f t="shared" si="109"/>
        <v>1.6805325154117148</v>
      </c>
      <c r="D904" s="116">
        <f>VLOOKUP($A904,AProperties!$AE$8:$AM$1007,VLOOKUP(Span,Data!$N$4:$Y$11,Data!$Y$1,FALSE),FALSE)</f>
        <v>0.95346876880904652</v>
      </c>
      <c r="E904" s="116">
        <f t="shared" si="110"/>
        <v>2.8623386504803645</v>
      </c>
      <c r="F904" s="6">
        <f t="shared" si="114"/>
        <v>3.7661393219371222</v>
      </c>
      <c r="G904" s="9"/>
      <c r="H904" s="15">
        <f t="shared" si="111"/>
        <v>0.88500000000000001</v>
      </c>
      <c r="I904" s="6">
        <f>VLOOKUP(H904,AProperties!$AO$8:$AW$1007,VLOOKUP(Span,Data!$N$4:$Y$11,Data!$Y$1,FALSE),FALSE)^(2/3)</f>
        <v>0.43426722460233175</v>
      </c>
      <c r="J904" s="15">
        <f>$I904*(Slope^0.5)/VLOOKUP($H904,AProperties!$AY$8:$BG$1007,VLOOKUP(Span,Data!$N$4:$Y$11,Data!$Y$1,FALSE),FALSE)</f>
        <v>1.6371263748318308</v>
      </c>
      <c r="K904" s="15">
        <f>$J904*VLOOKUP($H904,AProperties!$A$8:$I$1007,VLOOKUP(Span,Data!$N$4:$Y$11,Data!$Y$1,FALSE),FALSE)</f>
        <v>1.5140528820706662</v>
      </c>
      <c r="L904" s="15">
        <f t="shared" si="115"/>
        <v>1.6371263748318308</v>
      </c>
      <c r="M904" s="15">
        <f t="shared" si="116"/>
        <v>0.88500000000000001</v>
      </c>
      <c r="O904" s="28">
        <f t="shared" si="112"/>
        <v>0.88500000000000001</v>
      </c>
      <c r="P904" s="19">
        <f>AA904*VLOOKUP($O904,AProperties!$A$8:$I$1007,VLOOKUP(Span,Data!$N$4:$Y$11,Data!$Y$1,FALSE),FALSE)</f>
        <v>0.61810950077723414</v>
      </c>
      <c r="Q904" s="19">
        <f>AB904*VLOOKUP($O904,AProperties!$A$8:$I$1007,VLOOKUP(Span,Data!$N$4:$Y$11,Data!$Y$1,FALSE),FALSE)</f>
        <v>0.87413883903082779</v>
      </c>
      <c r="R904" s="19">
        <f>AC904*VLOOKUP($O904,AProperties!$A$8:$I$1007,VLOOKUP(Span,Data!$N$4:$Y$11,Data!$Y$1,FALSE),FALSE)</f>
        <v>1.2362190015544683</v>
      </c>
      <c r="S904" s="19">
        <f>AD904*VLOOKUP($O904,AProperties!$A$8:$I$1007,VLOOKUP(Span,Data!$N$4:$Y$11,Data!$Y$1,FALSE),FALSE)</f>
        <v>1.5140528820706662</v>
      </c>
      <c r="T904" s="19">
        <f>AE904*VLOOKUP($O904,AProperties!$A$8:$I$1007,VLOOKUP(Span,Data!$N$4:$Y$11,Data!$Y$1,FALSE),FALSE)</f>
        <v>1.7482776780616556</v>
      </c>
      <c r="U904" s="19">
        <f>AF904*VLOOKUP($O904,AProperties!$A$8:$I$1007,VLOOKUP(Span,Data!$N$4:$Y$11,Data!$Y$1,FALSE),FALSE)</f>
        <v>1.9546338658456768</v>
      </c>
      <c r="V904" s="19">
        <f>AG904*VLOOKUP($O904,AProperties!$A$8:$I$1007,VLOOKUP(Span,Data!$N$4:$Y$11,Data!$Y$1,FALSE),FALSE)</f>
        <v>2.1411941199744082</v>
      </c>
      <c r="W904" s="19">
        <f>AH904*VLOOKUP($O904,AProperties!$A$8:$I$1007,VLOOKUP(Span,Data!$N$4:$Y$11,Data!$Y$1,FALSE),FALSE)</f>
        <v>2.3127539794182916</v>
      </c>
      <c r="X904" s="19">
        <f>AI904*VLOOKUP($O904,AProperties!$A$8:$I$1007,VLOOKUP(Span,Data!$N$4:$Y$11,Data!$Y$1,FALSE),FALSE)</f>
        <v>2.4724380031089366</v>
      </c>
      <c r="Y904" s="19">
        <f>AJ904*VLOOKUP($O904,AProperties!$A$8:$I$1007,VLOOKUP(Span,Data!$N$4:$Y$11,Data!$Y$1,FALSE),FALSE)</f>
        <v>2.6224165170924834</v>
      </c>
      <c r="Z904" s="19">
        <f>AK904*VLOOKUP($O904,AProperties!$A$8:$I$1007,VLOOKUP(Span,Data!$N$4:$Y$11,Data!$Y$1,FALSE),FALSE)</f>
        <v>2.7642697225527093</v>
      </c>
      <c r="AA904" s="19">
        <f>$I904*AA$19^0.5/VLOOKUP($O904,AProperties!$AY$8:$BG$1007,VLOOKUP(Span,Data!$N$4:$Y$11,Data!$Y$1,FALSE),FALSE)</f>
        <v>0.66835404379839625</v>
      </c>
      <c r="AB904" s="19">
        <f>$I904*AB$19^0.5/VLOOKUP($O904,AProperties!$AY$8:$BG$1007,VLOOKUP(Span,Data!$N$4:$Y$11,Data!$Y$1,FALSE),FALSE)</f>
        <v>0.94519535320659365</v>
      </c>
      <c r="AC904" s="19">
        <f>$I904*AC$19^0.5/VLOOKUP($O904,AProperties!$AY$8:$BG$1007,VLOOKUP(Span,Data!$N$4:$Y$11,Data!$Y$1,FALSE),FALSE)</f>
        <v>1.3367080875967925</v>
      </c>
      <c r="AD904" s="19">
        <f>$I904*AD$19^0.5/VLOOKUP($O904,AProperties!$AY$8:$BG$1007,VLOOKUP(Span,Data!$N$4:$Y$11,Data!$Y$1,FALSE),FALSE)</f>
        <v>1.6371263748318308</v>
      </c>
      <c r="AE904" s="19">
        <f>$I904*AE$19^0.5/VLOOKUP($O904,AProperties!$AY$8:$BG$1007,VLOOKUP(Span,Data!$N$4:$Y$11,Data!$Y$1,FALSE),FALSE)</f>
        <v>1.8903907064131873</v>
      </c>
      <c r="AF904" s="19">
        <f>$I904*AF$19^0.5/VLOOKUP($O904,AProperties!$AY$8:$BG$1007,VLOOKUP(Span,Data!$N$4:$Y$11,Data!$Y$1,FALSE),FALSE)</f>
        <v>2.1135210617868667</v>
      </c>
      <c r="AG904" s="19">
        <f>$I904*AG$19^0.5/VLOOKUP($O904,AProperties!$AY$8:$BG$1007,VLOOKUP(Span,Data!$N$4:$Y$11,Data!$Y$1,FALSE),FALSE)</f>
        <v>2.3152463226058742</v>
      </c>
      <c r="AH904" s="19">
        <f>$I904*AH$19^0.5/VLOOKUP($O904,AProperties!$AY$8:$BG$1007,VLOOKUP(Span,Data!$N$4:$Y$11,Data!$Y$1,FALSE),FALSE)</f>
        <v>2.5007518449585038</v>
      </c>
      <c r="AI904" s="19">
        <f>$I904*AI$19^0.5/VLOOKUP($O904,AProperties!$AY$8:$BG$1007,VLOOKUP(Span,Data!$N$4:$Y$11,Data!$Y$1,FALSE),FALSE)</f>
        <v>2.673416175193585</v>
      </c>
      <c r="AJ904" s="19">
        <f>$I904*AJ$19^0.5/VLOOKUP($O904,AProperties!$AY$8:$BG$1007,VLOOKUP(Span,Data!$N$4:$Y$11,Data!$Y$1,FALSE),FALSE)</f>
        <v>2.8355860596197808</v>
      </c>
      <c r="AK904" s="19">
        <f>$I904*AK$19^0.5/VLOOKUP($O904,AProperties!$AY$8:$BG$1007,VLOOKUP(Span,Data!$N$4:$Y$11,Data!$Y$1,FALSE),FALSE)</f>
        <v>2.9889701499401715</v>
      </c>
      <c r="AL904" s="47">
        <f t="shared" si="113"/>
        <v>0.88500000000000001</v>
      </c>
    </row>
    <row r="905" spans="1:38" x14ac:dyDescent="0.25">
      <c r="A905" s="15">
        <v>0.88600000000000001</v>
      </c>
      <c r="B905" s="116">
        <f>VLOOKUP($A905,APropertiesDimless!$A$7:$I$1007,VLOOKUP(Span,Data!$N$4:$Y$11,Data!$Y$1,FALSE),FALSE)</f>
        <v>1.5985820175831384</v>
      </c>
      <c r="C905" s="6">
        <f t="shared" si="109"/>
        <v>1.6852910087915691</v>
      </c>
      <c r="D905" s="116">
        <f>VLOOKUP($A905,AProperties!$AE$8:$AM$1007,VLOOKUP(Span,Data!$N$4:$Y$11,Data!$Y$1,FALSE),FALSE)</f>
        <v>0.95406681247048042</v>
      </c>
      <c r="E905" s="116">
        <f t="shared" si="110"/>
        <v>2.8761487202430209</v>
      </c>
      <c r="F905" s="6">
        <f t="shared" si="114"/>
        <v>3.7773932083600816</v>
      </c>
      <c r="G905" s="9"/>
      <c r="H905" s="15">
        <f t="shared" si="111"/>
        <v>0.88600000000000001</v>
      </c>
      <c r="I905" s="6">
        <f>VLOOKUP(H905,AProperties!$AO$8:$AW$1007,VLOOKUP(Span,Data!$N$4:$Y$11,Data!$Y$1,FALSE),FALSE)^(2/3)</f>
        <v>0.43414751641658078</v>
      </c>
      <c r="J905" s="15">
        <f>$I905*(Slope^0.5)/VLOOKUP($H905,AProperties!$AY$8:$BG$1007,VLOOKUP(Span,Data!$N$4:$Y$11,Data!$Y$1,FALSE),FALSE)</f>
        <v>1.6371382691412477</v>
      </c>
      <c r="K905" s="15">
        <f>$J905*VLOOKUP($H905,AProperties!$A$8:$I$1007,VLOOKUP(Span,Data!$N$4:$Y$11,Data!$Y$1,FALSE),FALSE)</f>
        <v>1.5150135476155158</v>
      </c>
      <c r="L905" s="15">
        <f t="shared" si="115"/>
        <v>1.6371382691412477</v>
      </c>
      <c r="M905" s="15">
        <f t="shared" si="116"/>
        <v>0.88600000000000001</v>
      </c>
      <c r="O905" s="28">
        <f t="shared" si="112"/>
        <v>0.88600000000000001</v>
      </c>
      <c r="P905" s="19">
        <f>AA905*VLOOKUP($O905,AProperties!$A$8:$I$1007,VLOOKUP(Span,Data!$N$4:$Y$11,Data!$Y$1,FALSE),FALSE)</f>
        <v>0.61850169084362661</v>
      </c>
      <c r="Q905" s="19">
        <f>AB905*VLOOKUP($O905,AProperties!$A$8:$I$1007,VLOOKUP(Span,Data!$N$4:$Y$11,Data!$Y$1,FALSE),FALSE)</f>
        <v>0.87469347954174803</v>
      </c>
      <c r="R905" s="19">
        <f>AC905*VLOOKUP($O905,AProperties!$A$8:$I$1007,VLOOKUP(Span,Data!$N$4:$Y$11,Data!$Y$1,FALSE),FALSE)</f>
        <v>1.2370033816872532</v>
      </c>
      <c r="S905" s="19">
        <f>AD905*VLOOKUP($O905,AProperties!$A$8:$I$1007,VLOOKUP(Span,Data!$N$4:$Y$11,Data!$Y$1,FALSE),FALSE)</f>
        <v>1.5150135476155158</v>
      </c>
      <c r="T905" s="19">
        <f>AE905*VLOOKUP($O905,AProperties!$A$8:$I$1007,VLOOKUP(Span,Data!$N$4:$Y$11,Data!$Y$1,FALSE),FALSE)</f>
        <v>1.7493869590834961</v>
      </c>
      <c r="U905" s="19">
        <f>AF905*VLOOKUP($O905,AProperties!$A$8:$I$1007,VLOOKUP(Span,Data!$N$4:$Y$11,Data!$Y$1,FALSE),FALSE)</f>
        <v>1.9558740797311698</v>
      </c>
      <c r="V905" s="19">
        <f>AG905*VLOOKUP($O905,AProperties!$A$8:$I$1007,VLOOKUP(Span,Data!$N$4:$Y$11,Data!$Y$1,FALSE),FALSE)</f>
        <v>2.142552706216839</v>
      </c>
      <c r="W905" s="19">
        <f>AH905*VLOOKUP($O905,AProperties!$A$8:$I$1007,VLOOKUP(Span,Data!$N$4:$Y$11,Data!$Y$1,FALSE),FALSE)</f>
        <v>2.3142214202772284</v>
      </c>
      <c r="X905" s="19">
        <f>AI905*VLOOKUP($O905,AProperties!$A$8:$I$1007,VLOOKUP(Span,Data!$N$4:$Y$11,Data!$Y$1,FALSE),FALSE)</f>
        <v>2.4740067633745064</v>
      </c>
      <c r="Y905" s="19">
        <f>AJ905*VLOOKUP($O905,AProperties!$A$8:$I$1007,VLOOKUP(Span,Data!$N$4:$Y$11,Data!$Y$1,FALSE),FALSE)</f>
        <v>2.6240804386252439</v>
      </c>
      <c r="Z905" s="19">
        <f>AK905*VLOOKUP($O905,AProperties!$A$8:$I$1007,VLOOKUP(Span,Data!$N$4:$Y$11,Data!$Y$1,FALSE),FALSE)</f>
        <v>2.7660236498498167</v>
      </c>
      <c r="AA905" s="19">
        <f>$I905*AA$19^0.5/VLOOKUP($O905,AProperties!$AY$8:$BG$1007,VLOOKUP(Span,Data!$N$4:$Y$11,Data!$Y$1,FALSE),FALSE)</f>
        <v>0.66835889962988204</v>
      </c>
      <c r="AB905" s="19">
        <f>$I905*AB$19^0.5/VLOOKUP($O905,AProperties!$AY$8:$BG$1007,VLOOKUP(Span,Data!$N$4:$Y$11,Data!$Y$1,FALSE),FALSE)</f>
        <v>0.94520222038933743</v>
      </c>
      <c r="AC905" s="19">
        <f>$I905*AC$19^0.5/VLOOKUP($O905,AProperties!$AY$8:$BG$1007,VLOOKUP(Span,Data!$N$4:$Y$11,Data!$Y$1,FALSE),FALSE)</f>
        <v>1.3367177992597641</v>
      </c>
      <c r="AD905" s="19">
        <f>$I905*AD$19^0.5/VLOOKUP($O905,AProperties!$AY$8:$BG$1007,VLOOKUP(Span,Data!$N$4:$Y$11,Data!$Y$1,FALSE),FALSE)</f>
        <v>1.6371382691412477</v>
      </c>
      <c r="AE905" s="19">
        <f>$I905*AE$19^0.5/VLOOKUP($O905,AProperties!$AY$8:$BG$1007,VLOOKUP(Span,Data!$N$4:$Y$11,Data!$Y$1,FALSE),FALSE)</f>
        <v>1.8904044407786749</v>
      </c>
      <c r="AF905" s="19">
        <f>$I905*AF$19^0.5/VLOOKUP($O905,AProperties!$AY$8:$BG$1007,VLOOKUP(Span,Data!$N$4:$Y$11,Data!$Y$1,FALSE),FALSE)</f>
        <v>2.1135364172742959</v>
      </c>
      <c r="AG905" s="19">
        <f>$I905*AG$19^0.5/VLOOKUP($O905,AProperties!$AY$8:$BG$1007,VLOOKUP(Span,Data!$N$4:$Y$11,Data!$Y$1,FALSE),FALSE)</f>
        <v>2.3152631436995668</v>
      </c>
      <c r="AH905" s="19">
        <f>$I905*AH$19^0.5/VLOOKUP($O905,AProperties!$AY$8:$BG$1007,VLOOKUP(Span,Data!$N$4:$Y$11,Data!$Y$1,FALSE),FALSE)</f>
        <v>2.5007700138162519</v>
      </c>
      <c r="AI905" s="19">
        <f>$I905*AI$19^0.5/VLOOKUP($O905,AProperties!$AY$8:$BG$1007,VLOOKUP(Span,Data!$N$4:$Y$11,Data!$Y$1,FALSE),FALSE)</f>
        <v>2.6734355985195282</v>
      </c>
      <c r="AJ905" s="19">
        <f>$I905*AJ$19^0.5/VLOOKUP($O905,AProperties!$AY$8:$BG$1007,VLOOKUP(Span,Data!$N$4:$Y$11,Data!$Y$1,FALSE),FALSE)</f>
        <v>2.8356066611680122</v>
      </c>
      <c r="AK905" s="19">
        <f>$I905*AK$19^0.5/VLOOKUP($O905,AProperties!$AY$8:$BG$1007,VLOOKUP(Span,Data!$N$4:$Y$11,Data!$Y$1,FALSE),FALSE)</f>
        <v>2.9889918658787504</v>
      </c>
      <c r="AL905" s="47">
        <f t="shared" si="113"/>
        <v>0.88600000000000001</v>
      </c>
    </row>
    <row r="906" spans="1:38" x14ac:dyDescent="0.25">
      <c r="A906" s="15">
        <v>0.88700000000000001</v>
      </c>
      <c r="B906" s="116">
        <f>VLOOKUP($A906,APropertiesDimless!$A$7:$I$1007,VLOOKUP(Span,Data!$N$4:$Y$11,Data!$Y$1,FALSE),FALSE)</f>
        <v>1.6061918142872913</v>
      </c>
      <c r="C906" s="6">
        <f t="shared" si="109"/>
        <v>1.6900959071436457</v>
      </c>
      <c r="D906" s="116">
        <f>VLOOKUP($A906,AProperties!$AE$8:$AM$1007,VLOOKUP(Span,Data!$N$4:$Y$11,Data!$Y$1,FALSE),FALSE)</f>
        <v>0.95466240584416862</v>
      </c>
      <c r="E906" s="116">
        <f t="shared" si="110"/>
        <v>2.8901109236178235</v>
      </c>
      <c r="F906" s="6">
        <f t="shared" si="114"/>
        <v>3.7887370868687182</v>
      </c>
      <c r="G906" s="9"/>
      <c r="H906" s="15">
        <f t="shared" si="111"/>
        <v>0.88700000000000001</v>
      </c>
      <c r="I906" s="6">
        <f>VLOOKUP(H906,AProperties!$AO$8:$AW$1007,VLOOKUP(Span,Data!$N$4:$Y$11,Data!$Y$1,FALSE),FALSE)^(2/3)</f>
        <v>0.4340260610818153</v>
      </c>
      <c r="J906" s="15">
        <f>$I906*(Slope^0.5)/VLOOKUP($H906,AProperties!$AY$8:$BG$1007,VLOOKUP(Span,Data!$N$4:$Y$11,Data!$Y$1,FALSE),FALSE)</f>
        <v>1.6371445824429784</v>
      </c>
      <c r="K906" s="15">
        <f>$J906*VLOOKUP($H906,AProperties!$A$8:$I$1007,VLOOKUP(Span,Data!$N$4:$Y$11,Data!$Y$1,FALSE),FALSE)</f>
        <v>1.5159651680803825</v>
      </c>
      <c r="L906" s="15">
        <f t="shared" si="115"/>
        <v>1.6371445824429784</v>
      </c>
      <c r="M906" s="15">
        <f t="shared" si="116"/>
        <v>0.88700000000000001</v>
      </c>
      <c r="O906" s="28">
        <f t="shared" si="112"/>
        <v>0.88700000000000001</v>
      </c>
      <c r="P906" s="19">
        <f>AA906*VLOOKUP($O906,AProperties!$A$8:$I$1007,VLOOKUP(Span,Data!$N$4:$Y$11,Data!$Y$1,FALSE),FALSE)</f>
        <v>0.61889018827157882</v>
      </c>
      <c r="Q906" s="19">
        <f>AB906*VLOOKUP($O906,AProperties!$A$8:$I$1007,VLOOKUP(Span,Data!$N$4:$Y$11,Data!$Y$1,FALSE),FALSE)</f>
        <v>0.875242897873305</v>
      </c>
      <c r="R906" s="19">
        <f>AC906*VLOOKUP($O906,AProperties!$A$8:$I$1007,VLOOKUP(Span,Data!$N$4:$Y$11,Data!$Y$1,FALSE),FALSE)</f>
        <v>1.2377803765431576</v>
      </c>
      <c r="S906" s="19">
        <f>AD906*VLOOKUP($O906,AProperties!$A$8:$I$1007,VLOOKUP(Span,Data!$N$4:$Y$11,Data!$Y$1,FALSE),FALSE)</f>
        <v>1.5159651680803825</v>
      </c>
      <c r="T906" s="19">
        <f>AE906*VLOOKUP($O906,AProperties!$A$8:$I$1007,VLOOKUP(Span,Data!$N$4:$Y$11,Data!$Y$1,FALSE),FALSE)</f>
        <v>1.75048579574661</v>
      </c>
      <c r="U906" s="19">
        <f>AF906*VLOOKUP($O906,AProperties!$A$8:$I$1007,VLOOKUP(Span,Data!$N$4:$Y$11,Data!$Y$1,FALSE),FALSE)</f>
        <v>1.9571026164686161</v>
      </c>
      <c r="V906" s="19">
        <f>AG906*VLOOKUP($O906,AProperties!$A$8:$I$1007,VLOOKUP(Span,Data!$N$4:$Y$11,Data!$Y$1,FALSE),FALSE)</f>
        <v>2.1438985007844855</v>
      </c>
      <c r="W906" s="19">
        <f>AH906*VLOOKUP($O906,AProperties!$A$8:$I$1007,VLOOKUP(Span,Data!$N$4:$Y$11,Data!$Y$1,FALSE),FALSE)</f>
        <v>2.3156750445482688</v>
      </c>
      <c r="X906" s="19">
        <f>AI906*VLOOKUP($O906,AProperties!$A$8:$I$1007,VLOOKUP(Span,Data!$N$4:$Y$11,Data!$Y$1,FALSE),FALSE)</f>
        <v>2.4755607530863153</v>
      </c>
      <c r="Y906" s="19">
        <f>AJ906*VLOOKUP($O906,AProperties!$A$8:$I$1007,VLOOKUP(Span,Data!$N$4:$Y$11,Data!$Y$1,FALSE),FALSE)</f>
        <v>2.6257286936199149</v>
      </c>
      <c r="Z906" s="19">
        <f>AK906*VLOOKUP($O906,AProperties!$A$8:$I$1007,VLOOKUP(Span,Data!$N$4:$Y$11,Data!$Y$1,FALSE),FALSE)</f>
        <v>2.767761063165787</v>
      </c>
      <c r="AA906" s="19">
        <f>$I906*AA$19^0.5/VLOOKUP($O906,AProperties!$AY$8:$BG$1007,VLOOKUP(Span,Data!$N$4:$Y$11,Data!$Y$1,FALSE),FALSE)</f>
        <v>0.66836147702452076</v>
      </c>
      <c r="AB906" s="19">
        <f>$I906*AB$19^0.5/VLOOKUP($O906,AProperties!$AY$8:$BG$1007,VLOOKUP(Span,Data!$N$4:$Y$11,Data!$Y$1,FALSE),FALSE)</f>
        <v>0.94520586537579099</v>
      </c>
      <c r="AC906" s="19">
        <f>$I906*AC$19^0.5/VLOOKUP($O906,AProperties!$AY$8:$BG$1007,VLOOKUP(Span,Data!$N$4:$Y$11,Data!$Y$1,FALSE),FALSE)</f>
        <v>1.3367229540490415</v>
      </c>
      <c r="AD906" s="19">
        <f>$I906*AD$19^0.5/VLOOKUP($O906,AProperties!$AY$8:$BG$1007,VLOOKUP(Span,Data!$N$4:$Y$11,Data!$Y$1,FALSE),FALSE)</f>
        <v>1.6371445824429784</v>
      </c>
      <c r="AE906" s="19">
        <f>$I906*AE$19^0.5/VLOOKUP($O906,AProperties!$AY$8:$BG$1007,VLOOKUP(Span,Data!$N$4:$Y$11,Data!$Y$1,FALSE),FALSE)</f>
        <v>1.890411730751582</v>
      </c>
      <c r="AF906" s="19">
        <f>$I906*AF$19^0.5/VLOOKUP($O906,AProperties!$AY$8:$BG$1007,VLOOKUP(Span,Data!$N$4:$Y$11,Data!$Y$1,FALSE),FALSE)</f>
        <v>2.1135445677117835</v>
      </c>
      <c r="AG906" s="19">
        <f>$I906*AG$19^0.5/VLOOKUP($O906,AProperties!$AY$8:$BG$1007,VLOOKUP(Span,Data!$N$4:$Y$11,Data!$Y$1,FALSE),FALSE)</f>
        <v>2.3152720720564979</v>
      </c>
      <c r="AH906" s="19">
        <f>$I906*AH$19^0.5/VLOOKUP($O906,AProperties!$AY$8:$BG$1007,VLOOKUP(Span,Data!$N$4:$Y$11,Data!$Y$1,FALSE),FALSE)</f>
        <v>2.5007796575439403</v>
      </c>
      <c r="AI906" s="19">
        <f>$I906*AI$19^0.5/VLOOKUP($O906,AProperties!$AY$8:$BG$1007,VLOOKUP(Span,Data!$N$4:$Y$11,Data!$Y$1,FALSE),FALSE)</f>
        <v>2.673445908098083</v>
      </c>
      <c r="AJ906" s="19">
        <f>$I906*AJ$19^0.5/VLOOKUP($O906,AProperties!$AY$8:$BG$1007,VLOOKUP(Span,Data!$N$4:$Y$11,Data!$Y$1,FALSE),FALSE)</f>
        <v>2.8356175961273729</v>
      </c>
      <c r="AK906" s="19">
        <f>$I906*AK$19^0.5/VLOOKUP($O906,AProperties!$AY$8:$BG$1007,VLOOKUP(Span,Data!$N$4:$Y$11,Data!$Y$1,FALSE),FALSE)</f>
        <v>2.9890033923379846</v>
      </c>
      <c r="AL906" s="47">
        <f t="shared" si="113"/>
        <v>0.88700000000000001</v>
      </c>
    </row>
    <row r="907" spans="1:38" x14ac:dyDescent="0.25">
      <c r="A907" s="15">
        <v>0.88800000000000001</v>
      </c>
      <c r="B907" s="116">
        <f>VLOOKUP($A907,APropertiesDimless!$A$7:$I$1007,VLOOKUP(Span,Data!$N$4:$Y$11,Data!$Y$1,FALSE),FALSE)</f>
        <v>1.6138964970537291</v>
      </c>
      <c r="C907" s="6">
        <f t="shared" si="109"/>
        <v>1.6949482485268645</v>
      </c>
      <c r="D907" s="116">
        <f>VLOOKUP($A907,AProperties!$AE$8:$AM$1007,VLOOKUP(Span,Data!$N$4:$Y$11,Data!$Y$1,FALSE),FALSE)</f>
        <v>0.955255535853344</v>
      </c>
      <c r="E907" s="116">
        <f t="shared" si="110"/>
        <v>2.9042285563868568</v>
      </c>
      <c r="F907" s="6">
        <f t="shared" si="114"/>
        <v>3.8001728172297264</v>
      </c>
      <c r="G907" s="9"/>
      <c r="H907" s="15">
        <f t="shared" si="111"/>
        <v>0.88800000000000001</v>
      </c>
      <c r="I907" s="6">
        <f>VLOOKUP(H907,AProperties!$AO$8:$AW$1007,VLOOKUP(Span,Data!$N$4:$Y$11,Data!$Y$1,FALSE),FALSE)^(2/3)</f>
        <v>0.43390284399138351</v>
      </c>
      <c r="J907" s="15">
        <f>$I907*(Slope^0.5)/VLOOKUP($H907,AProperties!$AY$8:$BG$1007,VLOOKUP(Span,Data!$N$4:$Y$11,Data!$Y$1,FALSE),FALSE)</f>
        <v>1.6371452723652169</v>
      </c>
      <c r="K907" s="15">
        <f>$J907*VLOOKUP($H907,AProperties!$A$8:$I$1007,VLOOKUP(Span,Data!$N$4:$Y$11,Data!$Y$1,FALSE),FALSE)</f>
        <v>1.5169076737225518</v>
      </c>
      <c r="L907" s="15">
        <f t="shared" si="115"/>
        <v>1.6371452723652169</v>
      </c>
      <c r="M907" s="15">
        <f t="shared" si="116"/>
        <v>0.88800000000000001</v>
      </c>
      <c r="O907" s="28">
        <f t="shared" si="112"/>
        <v>0.88800000000000001</v>
      </c>
      <c r="P907" s="19">
        <f>AA907*VLOOKUP($O907,AProperties!$A$8:$I$1007,VLOOKUP(Span,Data!$N$4:$Y$11,Data!$Y$1,FALSE),FALSE)</f>
        <v>0.61927496458874709</v>
      </c>
      <c r="Q907" s="19">
        <f>AB907*VLOOKUP($O907,AProperties!$A$8:$I$1007,VLOOKUP(Span,Data!$N$4:$Y$11,Data!$Y$1,FALSE),FALSE)</f>
        <v>0.87578705375952437</v>
      </c>
      <c r="R907" s="19">
        <f>AC907*VLOOKUP($O907,AProperties!$A$8:$I$1007,VLOOKUP(Span,Data!$N$4:$Y$11,Data!$Y$1,FALSE),FALSE)</f>
        <v>1.2385499291774942</v>
      </c>
      <c r="S907" s="19">
        <f>AD907*VLOOKUP($O907,AProperties!$A$8:$I$1007,VLOOKUP(Span,Data!$N$4:$Y$11,Data!$Y$1,FALSE),FALSE)</f>
        <v>1.5169076737225518</v>
      </c>
      <c r="T907" s="19">
        <f>AE907*VLOOKUP($O907,AProperties!$A$8:$I$1007,VLOOKUP(Span,Data!$N$4:$Y$11,Data!$Y$1,FALSE),FALSE)</f>
        <v>1.7515741075190487</v>
      </c>
      <c r="U907" s="19">
        <f>AF907*VLOOKUP($O907,AProperties!$A$8:$I$1007,VLOOKUP(Span,Data!$N$4:$Y$11,Data!$Y$1,FALSE),FALSE)</f>
        <v>1.9583193860205588</v>
      </c>
      <c r="V907" s="19">
        <f>AG907*VLOOKUP($O907,AProperties!$A$8:$I$1007,VLOOKUP(Span,Data!$N$4:$Y$11,Data!$Y$1,FALSE),FALSE)</f>
        <v>2.1452314050462546</v>
      </c>
      <c r="W907" s="19">
        <f>AH907*VLOOKUP($O907,AProperties!$A$8:$I$1007,VLOOKUP(Span,Data!$N$4:$Y$11,Data!$Y$1,FALSE),FALSE)</f>
        <v>2.3171147456976566</v>
      </c>
      <c r="X907" s="19">
        <f>AI907*VLOOKUP($O907,AProperties!$A$8:$I$1007,VLOOKUP(Span,Data!$N$4:$Y$11,Data!$Y$1,FALSE),FALSE)</f>
        <v>2.4770998583549884</v>
      </c>
      <c r="Y907" s="19">
        <f>AJ907*VLOOKUP($O907,AProperties!$A$8:$I$1007,VLOOKUP(Span,Data!$N$4:$Y$11,Data!$Y$1,FALSE),FALSE)</f>
        <v>2.6273611612785728</v>
      </c>
      <c r="Z907" s="19">
        <f>AK907*VLOOKUP($O907,AProperties!$A$8:$I$1007,VLOOKUP(Span,Data!$N$4:$Y$11,Data!$Y$1,FALSE),FALSE)</f>
        <v>2.7694818351684267</v>
      </c>
      <c r="AA907" s="19">
        <f>$I907*AA$19^0.5/VLOOKUP($O907,AProperties!$AY$8:$BG$1007,VLOOKUP(Span,Data!$N$4:$Y$11,Data!$Y$1,FALSE),FALSE)</f>
        <v>0.6683617586840952</v>
      </c>
      <c r="AB907" s="19">
        <f>$I907*AB$19^0.5/VLOOKUP($O907,AProperties!$AY$8:$BG$1007,VLOOKUP(Span,Data!$N$4:$Y$11,Data!$Y$1,FALSE),FALSE)</f>
        <v>0.94520626370258121</v>
      </c>
      <c r="AC907" s="19">
        <f>$I907*AC$19^0.5/VLOOKUP($O907,AProperties!$AY$8:$BG$1007,VLOOKUP(Span,Data!$N$4:$Y$11,Data!$Y$1,FALSE),FALSE)</f>
        <v>1.3367235173681904</v>
      </c>
      <c r="AD907" s="19">
        <f>$I907*AD$19^0.5/VLOOKUP($O907,AProperties!$AY$8:$BG$1007,VLOOKUP(Span,Data!$N$4:$Y$11,Data!$Y$1,FALSE),FALSE)</f>
        <v>1.6371452723652169</v>
      </c>
      <c r="AE907" s="19">
        <f>$I907*AE$19^0.5/VLOOKUP($O907,AProperties!$AY$8:$BG$1007,VLOOKUP(Span,Data!$N$4:$Y$11,Data!$Y$1,FALSE),FALSE)</f>
        <v>1.8904125274051624</v>
      </c>
      <c r="AF907" s="19">
        <f>$I907*AF$19^0.5/VLOOKUP($O907,AProperties!$AY$8:$BG$1007,VLOOKUP(Span,Data!$N$4:$Y$11,Data!$Y$1,FALSE),FALSE)</f>
        <v>2.1135454583975632</v>
      </c>
      <c r="AG907" s="19">
        <f>$I907*AG$19^0.5/VLOOKUP($O907,AProperties!$AY$8:$BG$1007,VLOOKUP(Span,Data!$N$4:$Y$11,Data!$Y$1,FALSE),FALSE)</f>
        <v>2.3152730477538843</v>
      </c>
      <c r="AH907" s="19">
        <f>$I907*AH$19^0.5/VLOOKUP($O907,AProperties!$AY$8:$BG$1007,VLOOKUP(Span,Data!$N$4:$Y$11,Data!$Y$1,FALSE),FALSE)</f>
        <v>2.5007807114175673</v>
      </c>
      <c r="AI907" s="19">
        <f>$I907*AI$19^0.5/VLOOKUP($O907,AProperties!$AY$8:$BG$1007,VLOOKUP(Span,Data!$N$4:$Y$11,Data!$Y$1,FALSE),FALSE)</f>
        <v>2.6734470347363808</v>
      </c>
      <c r="AJ907" s="19">
        <f>$I907*AJ$19^0.5/VLOOKUP($O907,AProperties!$AY$8:$BG$1007,VLOOKUP(Span,Data!$N$4:$Y$11,Data!$Y$1,FALSE),FALSE)</f>
        <v>2.8356187911077435</v>
      </c>
      <c r="AK907" s="19">
        <f>$I907*AK$19^0.5/VLOOKUP($O907,AProperties!$AY$8:$BG$1007,VLOOKUP(Span,Data!$N$4:$Y$11,Data!$Y$1,FALSE),FALSE)</f>
        <v>2.9890046519578943</v>
      </c>
      <c r="AL907" s="47">
        <f t="shared" si="113"/>
        <v>0.88800000000000001</v>
      </c>
    </row>
    <row r="908" spans="1:38" x14ac:dyDescent="0.25">
      <c r="A908" s="15">
        <v>0.88900000000000001</v>
      </c>
      <c r="B908" s="116">
        <f>VLOOKUP($A908,APropertiesDimless!$A$7:$I$1007,VLOOKUP(Span,Data!$N$4:$Y$11,Data!$Y$1,FALSE),FALSE)</f>
        <v>1.6216982074188362</v>
      </c>
      <c r="C908" s="6">
        <f t="shared" si="109"/>
        <v>1.6998491037094181</v>
      </c>
      <c r="D908" s="116">
        <f>VLOOKUP($A908,AProperties!$AE$8:$AM$1007,VLOOKUP(Span,Data!$N$4:$Y$11,Data!$Y$1,FALSE),FALSE)</f>
        <v>0.95584618925762443</v>
      </c>
      <c r="E908" s="116">
        <f t="shared" si="110"/>
        <v>2.9185050185538497</v>
      </c>
      <c r="F908" s="6">
        <f t="shared" si="114"/>
        <v>3.8117023143807947</v>
      </c>
      <c r="G908" s="9"/>
      <c r="H908" s="15">
        <f t="shared" si="111"/>
        <v>0.88900000000000001</v>
      </c>
      <c r="I908" s="6">
        <f>VLOOKUP(H908,AProperties!$AO$8:$AW$1007,VLOOKUP(Span,Data!$N$4:$Y$11,Data!$Y$1,FALSE),FALSE)^(2/3)</f>
        <v>0.43377785022360382</v>
      </c>
      <c r="J908" s="15">
        <f>$I908*(Slope^0.5)/VLOOKUP($H908,AProperties!$AY$8:$BG$1007,VLOOKUP(Span,Data!$N$4:$Y$11,Data!$Y$1,FALSE),FALSE)</f>
        <v>1.6371402956652312</v>
      </c>
      <c r="K908" s="15">
        <f>$J908*VLOOKUP($H908,AProperties!$A$8:$I$1007,VLOOKUP(Span,Data!$N$4:$Y$11,Data!$Y$1,FALSE),FALSE)</f>
        <v>1.5178409937147657</v>
      </c>
      <c r="L908" s="15">
        <f t="shared" si="115"/>
        <v>1.6371402956652312</v>
      </c>
      <c r="M908" s="15">
        <f t="shared" si="116"/>
        <v>0.88900000000000001</v>
      </c>
      <c r="O908" s="28">
        <f t="shared" si="112"/>
        <v>0.88900000000000001</v>
      </c>
      <c r="P908" s="19">
        <f>AA908*VLOOKUP($O908,AProperties!$A$8:$I$1007,VLOOKUP(Span,Data!$N$4:$Y$11,Data!$Y$1,FALSE),FALSE)</f>
        <v>0.6196559908800241</v>
      </c>
      <c r="Q908" s="19">
        <f>AB908*VLOOKUP($O908,AProperties!$A$8:$I$1007,VLOOKUP(Span,Data!$N$4:$Y$11,Data!$Y$1,FALSE),FALSE)</f>
        <v>0.87632590630826912</v>
      </c>
      <c r="R908" s="19">
        <f>AC908*VLOOKUP($O908,AProperties!$A$8:$I$1007,VLOOKUP(Span,Data!$N$4:$Y$11,Data!$Y$1,FALSE),FALSE)</f>
        <v>1.2393119817600482</v>
      </c>
      <c r="S908" s="19">
        <f>AD908*VLOOKUP($O908,AProperties!$A$8:$I$1007,VLOOKUP(Span,Data!$N$4:$Y$11,Data!$Y$1,FALSE),FALSE)</f>
        <v>1.5178409937147657</v>
      </c>
      <c r="T908" s="19">
        <f>AE908*VLOOKUP($O908,AProperties!$A$8:$I$1007,VLOOKUP(Span,Data!$N$4:$Y$11,Data!$Y$1,FALSE),FALSE)</f>
        <v>1.7526518126165382</v>
      </c>
      <c r="U908" s="19">
        <f>AF908*VLOOKUP($O908,AProperties!$A$8:$I$1007,VLOOKUP(Span,Data!$N$4:$Y$11,Data!$Y$1,FALSE),FALSE)</f>
        <v>1.9595242969494013</v>
      </c>
      <c r="V908" s="19">
        <f>AG908*VLOOKUP($O908,AProperties!$A$8:$I$1007,VLOOKUP(Span,Data!$N$4:$Y$11,Data!$Y$1,FALSE),FALSE)</f>
        <v>2.1465513188372771</v>
      </c>
      <c r="W908" s="19">
        <f>AH908*VLOOKUP($O908,AProperties!$A$8:$I$1007,VLOOKUP(Span,Data!$N$4:$Y$11,Data!$Y$1,FALSE),FALSE)</f>
        <v>2.3185404155349687</v>
      </c>
      <c r="X908" s="19">
        <f>AI908*VLOOKUP($O908,AProperties!$A$8:$I$1007,VLOOKUP(Span,Data!$N$4:$Y$11,Data!$Y$1,FALSE),FALSE)</f>
        <v>2.4786239635200964</v>
      </c>
      <c r="Y908" s="19">
        <f>AJ908*VLOOKUP($O908,AProperties!$A$8:$I$1007,VLOOKUP(Span,Data!$N$4:$Y$11,Data!$Y$1,FALSE),FALSE)</f>
        <v>2.6289777189248071</v>
      </c>
      <c r="Z908" s="19">
        <f>AK908*VLOOKUP($O908,AProperties!$A$8:$I$1007,VLOOKUP(Span,Data!$N$4:$Y$11,Data!$Y$1,FALSE),FALSE)</f>
        <v>2.7711858365454476</v>
      </c>
      <c r="AA908" s="19">
        <f>$I908*AA$19^0.5/VLOOKUP($O908,AProperties!$AY$8:$BG$1007,VLOOKUP(Span,Data!$N$4:$Y$11,Data!$Y$1,FALSE),FALSE)</f>
        <v>0.66835972695483381</v>
      </c>
      <c r="AB908" s="19">
        <f>$I908*AB$19^0.5/VLOOKUP($O908,AProperties!$AY$8:$BG$1007,VLOOKUP(Span,Data!$N$4:$Y$11,Data!$Y$1,FALSE),FALSE)</f>
        <v>0.94520339040350487</v>
      </c>
      <c r="AC908" s="19">
        <f>$I908*AC$19^0.5/VLOOKUP($O908,AProperties!$AY$8:$BG$1007,VLOOKUP(Span,Data!$N$4:$Y$11,Data!$Y$1,FALSE),FALSE)</f>
        <v>1.3367194539096676</v>
      </c>
      <c r="AD908" s="19">
        <f>$I908*AD$19^0.5/VLOOKUP($O908,AProperties!$AY$8:$BG$1007,VLOOKUP(Span,Data!$N$4:$Y$11,Data!$Y$1,FALSE),FALSE)</f>
        <v>1.6371402956652312</v>
      </c>
      <c r="AE908" s="19">
        <f>$I908*AE$19^0.5/VLOOKUP($O908,AProperties!$AY$8:$BG$1007,VLOOKUP(Span,Data!$N$4:$Y$11,Data!$Y$1,FALSE),FALSE)</f>
        <v>1.8904067808070097</v>
      </c>
      <c r="AF908" s="19">
        <f>$I908*AF$19^0.5/VLOOKUP($O908,AProperties!$AY$8:$BG$1007,VLOOKUP(Span,Data!$N$4:$Y$11,Data!$Y$1,FALSE),FALSE)</f>
        <v>2.1135390335055089</v>
      </c>
      <c r="AG908" s="19">
        <f>$I908*AG$19^0.5/VLOOKUP($O908,AProperties!$AY$8:$BG$1007,VLOOKUP(Span,Data!$N$4:$Y$11,Data!$Y$1,FALSE),FALSE)</f>
        <v>2.3152660096372686</v>
      </c>
      <c r="AH908" s="19">
        <f>$I908*AH$19^0.5/VLOOKUP($O908,AProperties!$AY$8:$BG$1007,VLOOKUP(Span,Data!$N$4:$Y$11,Data!$Y$1,FALSE),FALSE)</f>
        <v>2.5007731093827692</v>
      </c>
      <c r="AI908" s="19">
        <f>$I908*AI$19^0.5/VLOOKUP($O908,AProperties!$AY$8:$BG$1007,VLOOKUP(Span,Data!$N$4:$Y$11,Data!$Y$1,FALSE),FALSE)</f>
        <v>2.6734389078193352</v>
      </c>
      <c r="AJ908" s="19">
        <f>$I908*AJ$19^0.5/VLOOKUP($O908,AProperties!$AY$8:$BG$1007,VLOOKUP(Span,Data!$N$4:$Y$11,Data!$Y$1,FALSE),FALSE)</f>
        <v>2.8356101712105142</v>
      </c>
      <c r="AK908" s="19">
        <f>$I908*AK$19^0.5/VLOOKUP($O908,AProperties!$AY$8:$BG$1007,VLOOKUP(Span,Data!$N$4:$Y$11,Data!$Y$1,FALSE),FALSE)</f>
        <v>2.9889955657884144</v>
      </c>
      <c r="AL908" s="47">
        <f t="shared" si="113"/>
        <v>0.88900000000000001</v>
      </c>
    </row>
    <row r="909" spans="1:38" x14ac:dyDescent="0.25">
      <c r="A909" s="15">
        <v>0.89</v>
      </c>
      <c r="B909" s="116">
        <f>VLOOKUP($A909,APropertiesDimless!$A$7:$I$1007,VLOOKUP(Span,Data!$N$4:$Y$11,Data!$Y$1,FALSE),FALSE)</f>
        <v>1.6295991550101894</v>
      </c>
      <c r="C909" s="6">
        <f t="shared" si="109"/>
        <v>1.7047995775050948</v>
      </c>
      <c r="D909" s="116">
        <f>VLOOKUP($A909,AProperties!$AE$8:$AM$1007,VLOOKUP(Span,Data!$N$4:$Y$11,Data!$Y$1,FALSE),FALSE)</f>
        <v>0.9564343526493696</v>
      </c>
      <c r="E909" s="116">
        <f t="shared" si="110"/>
        <v>2.9329438186061969</v>
      </c>
      <c r="F909" s="6">
        <f t="shared" si="114"/>
        <v>3.8233275505668272</v>
      </c>
      <c r="G909" s="9"/>
      <c r="H909" s="15">
        <f t="shared" si="111"/>
        <v>0.89</v>
      </c>
      <c r="I909" s="6">
        <f>VLOOKUP(H909,AProperties!$AO$8:$AW$1007,VLOOKUP(Span,Data!$N$4:$Y$11,Data!$Y$1,FALSE),FALSE)^(2/3)</f>
        <v>0.43365106453218383</v>
      </c>
      <c r="J909" s="15">
        <f>$I909*(Slope^0.5)/VLOOKUP($H909,AProperties!$AY$8:$BG$1007,VLOOKUP(Span,Data!$N$4:$Y$11,Data!$Y$1,FALSE),FALSE)</f>
        <v>1.6371296082034046</v>
      </c>
      <c r="K909" s="15">
        <f>$J909*VLOOKUP($H909,AProperties!$A$8:$I$1007,VLOOKUP(Span,Data!$N$4:$Y$11,Data!$Y$1,FALSE),FALSE)</f>
        <v>1.5187650561146104</v>
      </c>
      <c r="L909" s="15">
        <f t="shared" si="115"/>
        <v>1.6371296082034046</v>
      </c>
      <c r="M909" s="15">
        <f t="shared" si="116"/>
        <v>0.89</v>
      </c>
      <c r="O909" s="28">
        <f t="shared" si="112"/>
        <v>0.89</v>
      </c>
      <c r="P909" s="19">
        <f>AA909*VLOOKUP($O909,AProperties!$A$8:$I$1007,VLOOKUP(Span,Data!$N$4:$Y$11,Data!$Y$1,FALSE),FALSE)</f>
        <v>0.62003323777504271</v>
      </c>
      <c r="Q909" s="19">
        <f>AB909*VLOOKUP($O909,AProperties!$A$8:$I$1007,VLOOKUP(Span,Data!$N$4:$Y$11,Data!$Y$1,FALSE),FALSE)</f>
        <v>0.87685941398356748</v>
      </c>
      <c r="R909" s="19">
        <f>AC909*VLOOKUP($O909,AProperties!$A$8:$I$1007,VLOOKUP(Span,Data!$N$4:$Y$11,Data!$Y$1,FALSE),FALSE)</f>
        <v>1.2400664755500854</v>
      </c>
      <c r="S909" s="19">
        <f>AD909*VLOOKUP($O909,AProperties!$A$8:$I$1007,VLOOKUP(Span,Data!$N$4:$Y$11,Data!$Y$1,FALSE),FALSE)</f>
        <v>1.5187650561146104</v>
      </c>
      <c r="T909" s="19">
        <f>AE909*VLOOKUP($O909,AProperties!$A$8:$I$1007,VLOOKUP(Span,Data!$N$4:$Y$11,Data!$Y$1,FALSE),FALSE)</f>
        <v>1.753718827967135</v>
      </c>
      <c r="U909" s="19">
        <f>AF909*VLOOKUP($O909,AProperties!$A$8:$I$1007,VLOOKUP(Span,Data!$N$4:$Y$11,Data!$Y$1,FALSE),FALSE)</f>
        <v>1.9607172563778863</v>
      </c>
      <c r="V909" s="19">
        <f>AG909*VLOOKUP($O909,AProperties!$A$8:$I$1007,VLOOKUP(Span,Data!$N$4:$Y$11,Data!$Y$1,FALSE),FALSE)</f>
        <v>2.1478581404156172</v>
      </c>
      <c r="W909" s="19">
        <f>AH909*VLOOKUP($O909,AProperties!$A$8:$I$1007,VLOOKUP(Span,Data!$N$4:$Y$11,Data!$Y$1,FALSE),FALSE)</f>
        <v>2.3199519441663523</v>
      </c>
      <c r="X909" s="19">
        <f>AI909*VLOOKUP($O909,AProperties!$A$8:$I$1007,VLOOKUP(Span,Data!$N$4:$Y$11,Data!$Y$1,FALSE),FALSE)</f>
        <v>2.4801329511001708</v>
      </c>
      <c r="Y909" s="19">
        <f>AJ909*VLOOKUP($O909,AProperties!$A$8:$I$1007,VLOOKUP(Span,Data!$N$4:$Y$11,Data!$Y$1,FALSE),FALSE)</f>
        <v>2.6305782419507024</v>
      </c>
      <c r="Z909" s="19">
        <f>AK909*VLOOKUP($O909,AProperties!$A$8:$I$1007,VLOOKUP(Span,Data!$N$4:$Y$11,Data!$Y$1,FALSE),FALSE)</f>
        <v>2.7728729359485715</v>
      </c>
      <c r="AA909" s="19">
        <f>$I909*AA$19^0.5/VLOOKUP($O909,AProperties!$AY$8:$BG$1007,VLOOKUP(Span,Data!$N$4:$Y$11,Data!$Y$1,FALSE),FALSE)</f>
        <v>0.66835536381681382</v>
      </c>
      <c r="AB909" s="19">
        <f>$I909*AB$19^0.5/VLOOKUP($O909,AProperties!$AY$8:$BG$1007,VLOOKUP(Span,Data!$N$4:$Y$11,Data!$Y$1,FALSE),FALSE)</f>
        <v>0.94519721999454231</v>
      </c>
      <c r="AC909" s="19">
        <f>$I909*AC$19^0.5/VLOOKUP($O909,AProperties!$AY$8:$BG$1007,VLOOKUP(Span,Data!$N$4:$Y$11,Data!$Y$1,FALSE),FALSE)</f>
        <v>1.3367107276336276</v>
      </c>
      <c r="AD909" s="19">
        <f>$I909*AD$19^0.5/VLOOKUP($O909,AProperties!$AY$8:$BG$1007,VLOOKUP(Span,Data!$N$4:$Y$11,Data!$Y$1,FALSE),FALSE)</f>
        <v>1.6371296082034046</v>
      </c>
      <c r="AE909" s="19">
        <f>$I909*AE$19^0.5/VLOOKUP($O909,AProperties!$AY$8:$BG$1007,VLOOKUP(Span,Data!$N$4:$Y$11,Data!$Y$1,FALSE),FALSE)</f>
        <v>1.8903944399890846</v>
      </c>
      <c r="AF909" s="19">
        <f>$I909*AF$19^0.5/VLOOKUP($O909,AProperties!$AY$8:$BG$1007,VLOOKUP(Span,Data!$N$4:$Y$11,Data!$Y$1,FALSE),FALSE)</f>
        <v>2.1135252360516197</v>
      </c>
      <c r="AG909" s="19">
        <f>$I909*AG$19^0.5/VLOOKUP($O909,AProperties!$AY$8:$BG$1007,VLOOKUP(Span,Data!$N$4:$Y$11,Data!$Y$1,FALSE),FALSE)</f>
        <v>2.3152508952838065</v>
      </c>
      <c r="AH909" s="19">
        <f>$I909*AH$19^0.5/VLOOKUP($O909,AProperties!$AY$8:$BG$1007,VLOOKUP(Span,Data!$N$4:$Y$11,Data!$Y$1,FALSE),FALSE)</f>
        <v>2.5007567840151665</v>
      </c>
      <c r="AI909" s="19">
        <f>$I909*AI$19^0.5/VLOOKUP($O909,AProperties!$AY$8:$BG$1007,VLOOKUP(Span,Data!$N$4:$Y$11,Data!$Y$1,FALSE),FALSE)</f>
        <v>2.6734214552672553</v>
      </c>
      <c r="AJ909" s="19">
        <f>$I909*AJ$19^0.5/VLOOKUP($O909,AProperties!$AY$8:$BG$1007,VLOOKUP(Span,Data!$N$4:$Y$11,Data!$Y$1,FALSE),FALSE)</f>
        <v>2.8355916599836268</v>
      </c>
      <c r="AK909" s="19">
        <f>$I909*AK$19^0.5/VLOOKUP($O909,AProperties!$AY$8:$BG$1007,VLOOKUP(Span,Data!$N$4:$Y$11,Data!$Y$1,FALSE),FALSE)</f>
        <v>2.9889760532419976</v>
      </c>
      <c r="AL909" s="47">
        <f t="shared" si="113"/>
        <v>0.89</v>
      </c>
    </row>
    <row r="910" spans="1:38" x14ac:dyDescent="0.25">
      <c r="A910" s="15">
        <v>0.89100000000000001</v>
      </c>
      <c r="B910" s="116">
        <f>VLOOKUP($A910,APropertiesDimless!$A$7:$I$1007,VLOOKUP(Span,Data!$N$4:$Y$11,Data!$Y$1,FALSE),FALSE)</f>
        <v>1.6376016203538517</v>
      </c>
      <c r="C910" s="6">
        <f t="shared" si="109"/>
        <v>1.709800810176926</v>
      </c>
      <c r="D910" s="116">
        <f>VLOOKUP($A910,AProperties!$AE$8:$AM$1007,VLOOKUP(Span,Data!$N$4:$Y$11,Data!$Y$1,FALSE),FALSE)</f>
        <v>0.95702001244992463</v>
      </c>
      <c r="E910" s="116">
        <f t="shared" si="110"/>
        <v>2.9475485779917281</v>
      </c>
      <c r="F910" s="6">
        <f t="shared" si="114"/>
        <v>3.8350505575790304</v>
      </c>
      <c r="G910" s="9"/>
      <c r="H910" s="15">
        <f t="shared" si="111"/>
        <v>0.89100000000000001</v>
      </c>
      <c r="I910" s="6">
        <f>VLOOKUP(H910,AProperties!$AO$8:$AW$1007,VLOOKUP(Span,Data!$N$4:$Y$11,Data!$Y$1,FALSE),FALSE)^(2/3)</f>
        <v>0.43352247133625221</v>
      </c>
      <c r="J910" s="15">
        <f>$I910*(Slope^0.5)/VLOOKUP($H910,AProperties!$AY$8:$BG$1007,VLOOKUP(Span,Data!$N$4:$Y$11,Data!$Y$1,FALSE),FALSE)</f>
        <v>1.6371131649162489</v>
      </c>
      <c r="K910" s="15">
        <f>$J910*VLOOKUP($H910,AProperties!$A$8:$I$1007,VLOOKUP(Span,Data!$N$4:$Y$11,Data!$Y$1,FALSE),FALSE)</f>
        <v>1.5196797878327386</v>
      </c>
      <c r="L910" s="15">
        <f t="shared" si="115"/>
        <v>1.6371131649162489</v>
      </c>
      <c r="M910" s="15">
        <f t="shared" si="116"/>
        <v>0.89100000000000001</v>
      </c>
      <c r="O910" s="28">
        <f t="shared" si="112"/>
        <v>0.89100000000000001</v>
      </c>
      <c r="P910" s="19">
        <f>AA910*VLOOKUP($O910,AProperties!$A$8:$I$1007,VLOOKUP(Span,Data!$N$4:$Y$11,Data!$Y$1,FALSE),FALSE)</f>
        <v>0.62040667543520156</v>
      </c>
      <c r="Q910" s="19">
        <f>AB910*VLOOKUP($O910,AProperties!$A$8:$I$1007,VLOOKUP(Span,Data!$N$4:$Y$11,Data!$Y$1,FALSE),FALSE)</f>
        <v>0.87738753458726515</v>
      </c>
      <c r="R910" s="19">
        <f>AC910*VLOOKUP($O910,AProperties!$A$8:$I$1007,VLOOKUP(Span,Data!$N$4:$Y$11,Data!$Y$1,FALSE),FALSE)</f>
        <v>1.2408133508704031</v>
      </c>
      <c r="S910" s="19">
        <f>AD910*VLOOKUP($O910,AProperties!$A$8:$I$1007,VLOOKUP(Span,Data!$N$4:$Y$11,Data!$Y$1,FALSE),FALSE)</f>
        <v>1.5196797878327386</v>
      </c>
      <c r="T910" s="19">
        <f>AE910*VLOOKUP($O910,AProperties!$A$8:$I$1007,VLOOKUP(Span,Data!$N$4:$Y$11,Data!$Y$1,FALSE),FALSE)</f>
        <v>1.7547750691745303</v>
      </c>
      <c r="U910" s="19">
        <f>AF910*VLOOKUP($O910,AProperties!$A$8:$I$1007,VLOOKUP(Span,Data!$N$4:$Y$11,Data!$Y$1,FALSE),FALSE)</f>
        <v>1.9618981699480726</v>
      </c>
      <c r="V910" s="19">
        <f>AG910*VLOOKUP($O910,AProperties!$A$8:$I$1007,VLOOKUP(Span,Data!$N$4:$Y$11,Data!$Y$1,FALSE),FALSE)</f>
        <v>2.1491517664173267</v>
      </c>
      <c r="W910" s="19">
        <f>AH910*VLOOKUP($O910,AProperties!$A$8:$I$1007,VLOOKUP(Span,Data!$N$4:$Y$11,Data!$Y$1,FALSE),FALSE)</f>
        <v>2.3213492199459855</v>
      </c>
      <c r="X910" s="19">
        <f>AI910*VLOOKUP($O910,AProperties!$A$8:$I$1007,VLOOKUP(Span,Data!$N$4:$Y$11,Data!$Y$1,FALSE),FALSE)</f>
        <v>2.4816267017408062</v>
      </c>
      <c r="Y910" s="19">
        <f>AJ910*VLOOKUP($O910,AProperties!$A$8:$I$1007,VLOOKUP(Span,Data!$N$4:$Y$11,Data!$Y$1,FALSE),FALSE)</f>
        <v>2.6321626037617953</v>
      </c>
      <c r="Z910" s="19">
        <f>AK910*VLOOKUP($O910,AProperties!$A$8:$I$1007,VLOOKUP(Span,Data!$N$4:$Y$11,Data!$Y$1,FALSE),FALSE)</f>
        <v>2.7745429999355196</v>
      </c>
      <c r="AA910" s="19">
        <f>$I910*AA$19^0.5/VLOOKUP($O910,AProperties!$AY$8:$BG$1007,VLOOKUP(Span,Data!$N$4:$Y$11,Data!$Y$1,FALSE),FALSE)</f>
        <v>0.66834865087294282</v>
      </c>
      <c r="AB910" s="19">
        <f>$I910*AB$19^0.5/VLOOKUP($O910,AProperties!$AY$8:$BG$1007,VLOOKUP(Span,Data!$N$4:$Y$11,Data!$Y$1,FALSE),FALSE)</f>
        <v>0.94518772645827664</v>
      </c>
      <c r="AC910" s="19">
        <f>$I910*AC$19^0.5/VLOOKUP($O910,AProperties!$AY$8:$BG$1007,VLOOKUP(Span,Data!$N$4:$Y$11,Data!$Y$1,FALSE),FALSE)</f>
        <v>1.3366973017458856</v>
      </c>
      <c r="AD910" s="19">
        <f>$I910*AD$19^0.5/VLOOKUP($O910,AProperties!$AY$8:$BG$1007,VLOOKUP(Span,Data!$N$4:$Y$11,Data!$Y$1,FALSE),FALSE)</f>
        <v>1.6371131649162489</v>
      </c>
      <c r="AE910" s="19">
        <f>$I910*AE$19^0.5/VLOOKUP($O910,AProperties!$AY$8:$BG$1007,VLOOKUP(Span,Data!$N$4:$Y$11,Data!$Y$1,FALSE),FALSE)</f>
        <v>1.8903754529165533</v>
      </c>
      <c r="AF910" s="19">
        <f>$I910*AF$19^0.5/VLOOKUP($O910,AProperties!$AY$8:$BG$1007,VLOOKUP(Span,Data!$N$4:$Y$11,Data!$Y$1,FALSE),FALSE)</f>
        <v>2.1135040078591829</v>
      </c>
      <c r="AG910" s="19">
        <f>$I910*AG$19^0.5/VLOOKUP($O910,AProperties!$AY$8:$BG$1007,VLOOKUP(Span,Data!$N$4:$Y$11,Data!$Y$1,FALSE),FALSE)</f>
        <v>2.3152276409641006</v>
      </c>
      <c r="AH910" s="19">
        <f>$I910*AH$19^0.5/VLOOKUP($O910,AProperties!$AY$8:$BG$1007,VLOOKUP(Span,Data!$N$4:$Y$11,Data!$Y$1,FALSE),FALSE)</f>
        <v>2.5007316664791448</v>
      </c>
      <c r="AI910" s="19">
        <f>$I910*AI$19^0.5/VLOOKUP($O910,AProperties!$AY$8:$BG$1007,VLOOKUP(Span,Data!$N$4:$Y$11,Data!$Y$1,FALSE),FALSE)</f>
        <v>2.6733946034917713</v>
      </c>
      <c r="AJ910" s="19">
        <f>$I910*AJ$19^0.5/VLOOKUP($O910,AProperties!$AY$8:$BG$1007,VLOOKUP(Span,Data!$N$4:$Y$11,Data!$Y$1,FALSE),FALSE)</f>
        <v>2.8355631793748297</v>
      </c>
      <c r="AK910" s="19">
        <f>$I910*AK$19^0.5/VLOOKUP($O910,AProperties!$AY$8:$BG$1007,VLOOKUP(Span,Data!$N$4:$Y$11,Data!$Y$1,FALSE),FALSE)</f>
        <v>2.9889460320443488</v>
      </c>
      <c r="AL910" s="47">
        <f t="shared" si="113"/>
        <v>0.89100000000000001</v>
      </c>
    </row>
    <row r="911" spans="1:38" x14ac:dyDescent="0.25">
      <c r="A911" s="15">
        <v>0.89200000000000002</v>
      </c>
      <c r="B911" s="116">
        <f>VLOOKUP($A911,APropertiesDimless!$A$7:$I$1007,VLOOKUP(Span,Data!$N$4:$Y$11,Data!$Y$1,FALSE),FALSE)</f>
        <v>1.6457079578243725</v>
      </c>
      <c r="C911" s="6">
        <f t="shared" si="109"/>
        <v>1.7148539789121862</v>
      </c>
      <c r="D911" s="116">
        <f>VLOOKUP($A911,AProperties!$AE$8:$AM$1007,VLOOKUP(Span,Data!$N$4:$Y$11,Data!$Y$1,FALSE),FALSE)</f>
        <v>0.95760315490574066</v>
      </c>
      <c r="E911" s="116">
        <f t="shared" si="110"/>
        <v>2.9623230358230854</v>
      </c>
      <c r="F911" s="6">
        <f t="shared" si="114"/>
        <v>3.8468734291027498</v>
      </c>
      <c r="G911" s="9"/>
      <c r="H911" s="15">
        <f t="shared" si="111"/>
        <v>0.89200000000000002</v>
      </c>
      <c r="I911" s="6">
        <f>VLOOKUP(H911,AProperties!$AO$8:$AW$1007,VLOOKUP(Span,Data!$N$4:$Y$11,Data!$Y$1,FALSE),FALSE)^(2/3)</f>
        <v>0.43339205470998621</v>
      </c>
      <c r="J911" s="15">
        <f>$I911*(Slope^0.5)/VLOOKUP($H911,AProperties!$AY$8:$BG$1007,VLOOKUP(Span,Data!$N$4:$Y$11,Data!$Y$1,FALSE),FALSE)</f>
        <v>1.6370909197883265</v>
      </c>
      <c r="K911" s="15">
        <f>$J911*VLOOKUP($H911,AProperties!$A$8:$I$1007,VLOOKUP(Span,Data!$N$4:$Y$11,Data!$Y$1,FALSE),FALSE)</f>
        <v>1.5205851145998504</v>
      </c>
      <c r="L911" s="15">
        <f t="shared" si="115"/>
        <v>1.6370909197883265</v>
      </c>
      <c r="M911" s="15">
        <f t="shared" si="116"/>
        <v>0.89200000000000002</v>
      </c>
      <c r="O911" s="28">
        <f t="shared" si="112"/>
        <v>0.89200000000000002</v>
      </c>
      <c r="P911" s="19">
        <f>AA911*VLOOKUP($O911,AProperties!$A$8:$I$1007,VLOOKUP(Span,Data!$N$4:$Y$11,Data!$Y$1,FALSE),FALSE)</f>
        <v>0.62077627354018605</v>
      </c>
      <c r="Q911" s="19">
        <f>AB911*VLOOKUP($O911,AProperties!$A$8:$I$1007,VLOOKUP(Span,Data!$N$4:$Y$11,Data!$Y$1,FALSE),FALSE)</f>
        <v>0.87791022523996154</v>
      </c>
      <c r="R911" s="19">
        <f>AC911*VLOOKUP($O911,AProperties!$A$8:$I$1007,VLOOKUP(Span,Data!$N$4:$Y$11,Data!$Y$1,FALSE),FALSE)</f>
        <v>1.2415525470803721</v>
      </c>
      <c r="S911" s="19">
        <f>AD911*VLOOKUP($O911,AProperties!$A$8:$I$1007,VLOOKUP(Span,Data!$N$4:$Y$11,Data!$Y$1,FALSE),FALSE)</f>
        <v>1.5205851145998504</v>
      </c>
      <c r="T911" s="19">
        <f>AE911*VLOOKUP($O911,AProperties!$A$8:$I$1007,VLOOKUP(Span,Data!$N$4:$Y$11,Data!$Y$1,FALSE),FALSE)</f>
        <v>1.7558204504799231</v>
      </c>
      <c r="U911" s="19">
        <f>AF911*VLOOKUP($O911,AProperties!$A$8:$I$1007,VLOOKUP(Span,Data!$N$4:$Y$11,Data!$Y$1,FALSE),FALSE)</f>
        <v>1.9630669417787054</v>
      </c>
      <c r="V911" s="19">
        <f>AG911*VLOOKUP($O911,AProperties!$A$8:$I$1007,VLOOKUP(Span,Data!$N$4:$Y$11,Data!$Y$1,FALSE),FALSE)</f>
        <v>2.1504320918097557</v>
      </c>
      <c r="W911" s="19">
        <f>AH911*VLOOKUP($O911,AProperties!$A$8:$I$1007,VLOOKUP(Span,Data!$N$4:$Y$11,Data!$Y$1,FALSE),FALSE)</f>
        <v>2.3227321294256384</v>
      </c>
      <c r="X911" s="19">
        <f>AI911*VLOOKUP($O911,AProperties!$A$8:$I$1007,VLOOKUP(Span,Data!$N$4:$Y$11,Data!$Y$1,FALSE),FALSE)</f>
        <v>2.4831050941607442</v>
      </c>
      <c r="Y911" s="19">
        <f>AJ911*VLOOKUP($O911,AProperties!$A$8:$I$1007,VLOOKUP(Span,Data!$N$4:$Y$11,Data!$Y$1,FALSE),FALSE)</f>
        <v>2.6337306757198848</v>
      </c>
      <c r="Z911" s="19">
        <f>AK911*VLOOKUP($O911,AProperties!$A$8:$I$1007,VLOOKUP(Span,Data!$N$4:$Y$11,Data!$Y$1,FALSE),FALSE)</f>
        <v>2.7761958929097208</v>
      </c>
      <c r="AA911" s="19">
        <f>$I911*AA$19^0.5/VLOOKUP($O911,AProperties!$AY$8:$BG$1007,VLOOKUP(Span,Data!$N$4:$Y$11,Data!$Y$1,FALSE),FALSE)</f>
        <v>0.66833956933749739</v>
      </c>
      <c r="AB911" s="19">
        <f>$I911*AB$19^0.5/VLOOKUP($O911,AProperties!$AY$8:$BG$1007,VLOOKUP(Span,Data!$N$4:$Y$11,Data!$Y$1,FALSE),FALSE)</f>
        <v>0.94517488322768239</v>
      </c>
      <c r="AC911" s="19">
        <f>$I911*AC$19^0.5/VLOOKUP($O911,AProperties!$AY$8:$BG$1007,VLOOKUP(Span,Data!$N$4:$Y$11,Data!$Y$1,FALSE),FALSE)</f>
        <v>1.3366791386749948</v>
      </c>
      <c r="AD911" s="19">
        <f>$I911*AD$19^0.5/VLOOKUP($O911,AProperties!$AY$8:$BG$1007,VLOOKUP(Span,Data!$N$4:$Y$11,Data!$Y$1,FALSE),FALSE)</f>
        <v>1.6370909197883265</v>
      </c>
      <c r="AE911" s="19">
        <f>$I911*AE$19^0.5/VLOOKUP($O911,AProperties!$AY$8:$BG$1007,VLOOKUP(Span,Data!$N$4:$Y$11,Data!$Y$1,FALSE),FALSE)</f>
        <v>1.8903497664553648</v>
      </c>
      <c r="AF911" s="19">
        <f>$I911*AF$19^0.5/VLOOKUP($O911,AProperties!$AY$8:$BG$1007,VLOOKUP(Span,Data!$N$4:$Y$11,Data!$Y$1,FALSE),FALSE)</f>
        <v>2.1134752895225235</v>
      </c>
      <c r="AG911" s="19">
        <f>$I911*AG$19^0.5/VLOOKUP($O911,AProperties!$AY$8:$BG$1007,VLOOKUP(Span,Data!$N$4:$Y$11,Data!$Y$1,FALSE),FALSE)</f>
        <v>2.3151961816024964</v>
      </c>
      <c r="AH911" s="19">
        <f>$I911*AH$19^0.5/VLOOKUP($O911,AProperties!$AY$8:$BG$1007,VLOOKUP(Span,Data!$N$4:$Y$11,Data!$Y$1,FALSE),FALSE)</f>
        <v>2.5006976864849624</v>
      </c>
      <c r="AI911" s="19">
        <f>$I911*AI$19^0.5/VLOOKUP($O911,AProperties!$AY$8:$BG$1007,VLOOKUP(Span,Data!$N$4:$Y$11,Data!$Y$1,FALSE),FALSE)</f>
        <v>2.6733582773499895</v>
      </c>
      <c r="AJ911" s="19">
        <f>$I911*AJ$19^0.5/VLOOKUP($O911,AProperties!$AY$8:$BG$1007,VLOOKUP(Span,Data!$N$4:$Y$11,Data!$Y$1,FALSE),FALSE)</f>
        <v>2.8355246496830473</v>
      </c>
      <c r="AK911" s="19">
        <f>$I911*AK$19^0.5/VLOOKUP($O911,AProperties!$AY$8:$BG$1007,VLOOKUP(Span,Data!$N$4:$Y$11,Data!$Y$1,FALSE),FALSE)</f>
        <v>2.9889054181831569</v>
      </c>
      <c r="AL911" s="47">
        <f t="shared" si="113"/>
        <v>0.89200000000000002</v>
      </c>
    </row>
    <row r="912" spans="1:38" x14ac:dyDescent="0.25">
      <c r="A912" s="15">
        <v>0.89300000000000002</v>
      </c>
      <c r="B912" s="116">
        <f>VLOOKUP($A912,APropertiesDimless!$A$7:$I$1007,VLOOKUP(Span,Data!$N$4:$Y$11,Data!$Y$1,FALSE),FALSE)</f>
        <v>1.6539205987461651</v>
      </c>
      <c r="C912" s="6">
        <f t="shared" si="109"/>
        <v>1.7199602993730827</v>
      </c>
      <c r="D912" s="116">
        <f>VLOOKUP($A912,AProperties!$AE$8:$AM$1007,VLOOKUP(Span,Data!$N$4:$Y$11,Data!$Y$1,FALSE),FALSE)</f>
        <v>0.95818376608437306</v>
      </c>
      <c r="E912" s="116">
        <f t="shared" si="110"/>
        <v>2.9772710538235541</v>
      </c>
      <c r="F912" s="6">
        <f t="shared" si="114"/>
        <v>3.8587983231804515</v>
      </c>
      <c r="G912" s="9"/>
      <c r="H912" s="15">
        <f t="shared" si="111"/>
        <v>0.89300000000000002</v>
      </c>
      <c r="I912" s="6">
        <f>VLOOKUP(H912,AProperties!$AO$8:$AW$1007,VLOOKUP(Span,Data!$N$4:$Y$11,Data!$Y$1,FALSE),FALSE)^(2/3)</f>
        <v>0.43325979837181411</v>
      </c>
      <c r="J912" s="15">
        <f>$I912*(Slope^0.5)/VLOOKUP($H912,AProperties!$AY$8:$BG$1007,VLOOKUP(Span,Data!$N$4:$Y$11,Data!$Y$1,FALSE),FALSE)</f>
        <v>1.6370628258230424</v>
      </c>
      <c r="K912" s="15">
        <f>$J912*VLOOKUP($H912,AProperties!$A$8:$I$1007,VLOOKUP(Span,Data!$N$4:$Y$11,Data!$Y$1,FALSE),FALSE)</f>
        <v>1.5214809609323932</v>
      </c>
      <c r="L912" s="15">
        <f t="shared" si="115"/>
        <v>1.6370628258230424</v>
      </c>
      <c r="M912" s="15">
        <f t="shared" si="116"/>
        <v>0.89300000000000002</v>
      </c>
      <c r="O912" s="28">
        <f t="shared" si="112"/>
        <v>0.89300000000000002</v>
      </c>
      <c r="P912" s="19">
        <f>AA912*VLOOKUP($O912,AProperties!$A$8:$I$1007,VLOOKUP(Span,Data!$N$4:$Y$11,Data!$Y$1,FALSE),FALSE)</f>
        <v>0.62114200127396502</v>
      </c>
      <c r="Q912" s="19">
        <f>AB912*VLOOKUP($O912,AProperties!$A$8:$I$1007,VLOOKUP(Span,Data!$N$4:$Y$11,Data!$Y$1,FALSE),FALSE)</f>
        <v>0.87842744236120773</v>
      </c>
      <c r="R912" s="19">
        <f>AC912*VLOOKUP($O912,AProperties!$A$8:$I$1007,VLOOKUP(Span,Data!$N$4:$Y$11,Data!$Y$1,FALSE),FALSE)</f>
        <v>1.24228400254793</v>
      </c>
      <c r="S912" s="19">
        <f>AD912*VLOOKUP($O912,AProperties!$A$8:$I$1007,VLOOKUP(Span,Data!$N$4:$Y$11,Data!$Y$1,FALSE),FALSE)</f>
        <v>1.5214809609323932</v>
      </c>
      <c r="T912" s="19">
        <f>AE912*VLOOKUP($O912,AProperties!$A$8:$I$1007,VLOOKUP(Span,Data!$N$4:$Y$11,Data!$Y$1,FALSE),FALSE)</f>
        <v>1.7568548847224155</v>
      </c>
      <c r="U912" s="19">
        <f>AF912*VLOOKUP($O912,AProperties!$A$8:$I$1007,VLOOKUP(Span,Data!$N$4:$Y$11,Data!$Y$1,FALSE),FALSE)</f>
        <v>1.9642234744209388</v>
      </c>
      <c r="V912" s="19">
        <f>AG912*VLOOKUP($O912,AProperties!$A$8:$I$1007,VLOOKUP(Span,Data!$N$4:$Y$11,Data!$Y$1,FALSE),FALSE)</f>
        <v>2.1516990098430395</v>
      </c>
      <c r="W912" s="19">
        <f>AH912*VLOOKUP($O912,AProperties!$A$8:$I$1007,VLOOKUP(Span,Data!$N$4:$Y$11,Data!$Y$1,FALSE),FALSE)</f>
        <v>2.3241005573022804</v>
      </c>
      <c r="X912" s="19">
        <f>AI912*VLOOKUP($O912,AProperties!$A$8:$I$1007,VLOOKUP(Span,Data!$N$4:$Y$11,Data!$Y$1,FALSE),FALSE)</f>
        <v>2.4845680050958601</v>
      </c>
      <c r="Y912" s="19">
        <f>AJ912*VLOOKUP($O912,AProperties!$A$8:$I$1007,VLOOKUP(Span,Data!$N$4:$Y$11,Data!$Y$1,FALSE),FALSE)</f>
        <v>2.635282327083623</v>
      </c>
      <c r="Z912" s="19">
        <f>AK912*VLOOKUP($O912,AProperties!$A$8:$I$1007,VLOOKUP(Span,Data!$N$4:$Y$11,Data!$Y$1,FALSE),FALSE)</f>
        <v>2.7778314770576942</v>
      </c>
      <c r="AA912" s="19">
        <f>$I912*AA$19^0.5/VLOOKUP($O912,AProperties!$AY$8:$BG$1007,VLOOKUP(Span,Data!$N$4:$Y$11,Data!$Y$1,FALSE),FALSE)</f>
        <v>0.66832810002419774</v>
      </c>
      <c r="AB912" s="19">
        <f>$I912*AB$19^0.5/VLOOKUP($O912,AProperties!$AY$8:$BG$1007,VLOOKUP(Span,Data!$N$4:$Y$11,Data!$Y$1,FALSE),FALSE)</f>
        <v>0.945158663169263</v>
      </c>
      <c r="AC912" s="19">
        <f>$I912*AC$19^0.5/VLOOKUP($O912,AProperties!$AY$8:$BG$1007,VLOOKUP(Span,Data!$N$4:$Y$11,Data!$Y$1,FALSE),FALSE)</f>
        <v>1.3366562000483955</v>
      </c>
      <c r="AD912" s="19">
        <f>$I912*AD$19^0.5/VLOOKUP($O912,AProperties!$AY$8:$BG$1007,VLOOKUP(Span,Data!$N$4:$Y$11,Data!$Y$1,FALSE),FALSE)</f>
        <v>1.6370628258230424</v>
      </c>
      <c r="AE912" s="19">
        <f>$I912*AE$19^0.5/VLOOKUP($O912,AProperties!$AY$8:$BG$1007,VLOOKUP(Span,Data!$N$4:$Y$11,Data!$Y$1,FALSE),FALSE)</f>
        <v>1.890317326338526</v>
      </c>
      <c r="AF912" s="19">
        <f>$I912*AF$19^0.5/VLOOKUP($O912,AProperties!$AY$8:$BG$1007,VLOOKUP(Span,Data!$N$4:$Y$11,Data!$Y$1,FALSE),FALSE)</f>
        <v>2.1134390203692988</v>
      </c>
      <c r="AG912" s="19">
        <f>$I912*AG$19^0.5/VLOOKUP($O912,AProperties!$AY$8:$BG$1007,VLOOKUP(Span,Data!$N$4:$Y$11,Data!$Y$1,FALSE),FALSE)</f>
        <v>2.3151564507357705</v>
      </c>
      <c r="AH912" s="19">
        <f>$I912*AH$19^0.5/VLOOKUP($O912,AProperties!$AY$8:$BG$1007,VLOOKUP(Span,Data!$N$4:$Y$11,Data!$Y$1,FALSE),FALSE)</f>
        <v>2.5006547722441335</v>
      </c>
      <c r="AI912" s="19">
        <f>$I912*AI$19^0.5/VLOOKUP($O912,AProperties!$AY$8:$BG$1007,VLOOKUP(Span,Data!$N$4:$Y$11,Data!$Y$1,FALSE),FALSE)</f>
        <v>2.6733124000967909</v>
      </c>
      <c r="AJ912" s="19">
        <f>$I912*AJ$19^0.5/VLOOKUP($O912,AProperties!$AY$8:$BG$1007,VLOOKUP(Span,Data!$N$4:$Y$11,Data!$Y$1,FALSE),FALSE)</f>
        <v>2.8354759895077888</v>
      </c>
      <c r="AK912" s="19">
        <f>$I912*AK$19^0.5/VLOOKUP($O912,AProperties!$AY$8:$BG$1007,VLOOKUP(Span,Data!$N$4:$Y$11,Data!$Y$1,FALSE),FALSE)</f>
        <v>2.9888541258547705</v>
      </c>
      <c r="AL912" s="47">
        <f t="shared" si="113"/>
        <v>0.89300000000000002</v>
      </c>
    </row>
    <row r="913" spans="1:38" x14ac:dyDescent="0.25">
      <c r="A913" s="15">
        <v>0.89400000000000002</v>
      </c>
      <c r="B913" s="116">
        <f>VLOOKUP($A913,APropertiesDimless!$A$7:$I$1007,VLOOKUP(Span,Data!$N$4:$Y$11,Data!$Y$1,FALSE),FALSE)</f>
        <v>1.6622420546555452</v>
      </c>
      <c r="C913" s="6">
        <f t="shared" si="109"/>
        <v>1.7251210273277726</v>
      </c>
      <c r="D913" s="116">
        <f>VLOOKUP($A913,AProperties!$AE$8:$AM$1007,VLOOKUP(Span,Data!$N$4:$Y$11,Data!$Y$1,FALSE),FALSE)</f>
        <v>0.95876183187035091</v>
      </c>
      <c r="E913" s="116">
        <f t="shared" si="110"/>
        <v>2.99239662152914</v>
      </c>
      <c r="F913" s="6">
        <f t="shared" si="114"/>
        <v>3.870827464796629</v>
      </c>
      <c r="G913" s="9"/>
      <c r="H913" s="15">
        <f t="shared" si="111"/>
        <v>0.89400000000000002</v>
      </c>
      <c r="I913" s="6">
        <f>VLOOKUP(H913,AProperties!$AO$8:$AW$1007,VLOOKUP(Span,Data!$N$4:$Y$11,Data!$Y$1,FALSE),FALSE)^(2/3)</f>
        <v>0.43312568567316995</v>
      </c>
      <c r="J913" s="15">
        <f>$I913*(Slope^0.5)/VLOOKUP($H913,AProperties!$AY$8:$BG$1007,VLOOKUP(Span,Data!$N$4:$Y$11,Data!$Y$1,FALSE),FALSE)</f>
        <v>1.6370288350122359</v>
      </c>
      <c r="K913" s="15">
        <f>$J913*VLOOKUP($H913,AProperties!$A$8:$I$1007,VLOOKUP(Span,Data!$N$4:$Y$11,Data!$Y$1,FALSE),FALSE)</f>
        <v>1.522367250096909</v>
      </c>
      <c r="L913" s="15">
        <f t="shared" si="115"/>
        <v>1.6370288350122359</v>
      </c>
      <c r="M913" s="15">
        <f t="shared" si="116"/>
        <v>0.89400000000000002</v>
      </c>
      <c r="O913" s="28">
        <f t="shared" si="112"/>
        <v>0.89400000000000002</v>
      </c>
      <c r="P913" s="19">
        <f>AA913*VLOOKUP($O913,AProperties!$A$8:$I$1007,VLOOKUP(Span,Data!$N$4:$Y$11,Data!$Y$1,FALSE),FALSE)</f>
        <v>0.62150382731023535</v>
      </c>
      <c r="Q913" s="19">
        <f>AB913*VLOOKUP($O913,AProperties!$A$8:$I$1007,VLOOKUP(Span,Data!$N$4:$Y$11,Data!$Y$1,FALSE),FALSE)</f>
        <v>0.87893914164892073</v>
      </c>
      <c r="R913" s="19">
        <f>AC913*VLOOKUP($O913,AProperties!$A$8:$I$1007,VLOOKUP(Span,Data!$N$4:$Y$11,Data!$Y$1,FALSE),FALSE)</f>
        <v>1.2430076546204707</v>
      </c>
      <c r="S913" s="19">
        <f>AD913*VLOOKUP($O913,AProperties!$A$8:$I$1007,VLOOKUP(Span,Data!$N$4:$Y$11,Data!$Y$1,FALSE),FALSE)</f>
        <v>1.522367250096909</v>
      </c>
      <c r="T913" s="19">
        <f>AE913*VLOOKUP($O913,AProperties!$A$8:$I$1007,VLOOKUP(Span,Data!$N$4:$Y$11,Data!$Y$1,FALSE),FALSE)</f>
        <v>1.7578782832978415</v>
      </c>
      <c r="U913" s="19">
        <f>AF913*VLOOKUP($O913,AProperties!$A$8:$I$1007,VLOOKUP(Span,Data!$N$4:$Y$11,Data!$Y$1,FALSE),FALSE)</f>
        <v>1.9653676688123036</v>
      </c>
      <c r="V913" s="19">
        <f>AG913*VLOOKUP($O913,AProperties!$A$8:$I$1007,VLOOKUP(Span,Data!$N$4:$Y$11,Data!$Y$1,FALSE),FALSE)</f>
        <v>2.1529524119996823</v>
      </c>
      <c r="W913" s="19">
        <f>AH913*VLOOKUP($O913,AProperties!$A$8:$I$1007,VLOOKUP(Span,Data!$N$4:$Y$11,Data!$Y$1,FALSE),FALSE)</f>
        <v>2.3254543863636181</v>
      </c>
      <c r="X913" s="19">
        <f>AI913*VLOOKUP($O913,AProperties!$A$8:$I$1007,VLOOKUP(Span,Data!$N$4:$Y$11,Data!$Y$1,FALSE),FALSE)</f>
        <v>2.4860153092409414</v>
      </c>
      <c r="Y913" s="19">
        <f>AJ913*VLOOKUP($O913,AProperties!$A$8:$I$1007,VLOOKUP(Span,Data!$N$4:$Y$11,Data!$Y$1,FALSE),FALSE)</f>
        <v>2.6368174249467624</v>
      </c>
      <c r="Z913" s="19">
        <f>AK913*VLOOKUP($O913,AProperties!$A$8:$I$1007,VLOOKUP(Span,Data!$N$4:$Y$11,Data!$Y$1,FALSE),FALSE)</f>
        <v>2.7794496122839534</v>
      </c>
      <c r="AA913" s="19">
        <f>$I913*AA$19^0.5/VLOOKUP($O913,AProperties!$AY$8:$BG$1007,VLOOKUP(Span,Data!$N$4:$Y$11,Data!$Y$1,FALSE),FALSE)</f>
        <v>0.66831422333379464</v>
      </c>
      <c r="AB913" s="19">
        <f>$I913*AB$19^0.5/VLOOKUP($O913,AProperties!$AY$8:$BG$1007,VLOOKUP(Span,Data!$N$4:$Y$11,Data!$Y$1,FALSE),FALSE)</f>
        <v>0.94513903856549397</v>
      </c>
      <c r="AC913" s="19">
        <f>$I913*AC$19^0.5/VLOOKUP($O913,AProperties!$AY$8:$BG$1007,VLOOKUP(Span,Data!$N$4:$Y$11,Data!$Y$1,FALSE),FALSE)</f>
        <v>1.3366284466675893</v>
      </c>
      <c r="AD913" s="19">
        <f>$I913*AD$19^0.5/VLOOKUP($O913,AProperties!$AY$8:$BG$1007,VLOOKUP(Span,Data!$N$4:$Y$11,Data!$Y$1,FALSE),FALSE)</f>
        <v>1.6370288350122359</v>
      </c>
      <c r="AE913" s="19">
        <f>$I913*AE$19^0.5/VLOOKUP($O913,AProperties!$AY$8:$BG$1007,VLOOKUP(Span,Data!$N$4:$Y$11,Data!$Y$1,FALSE),FALSE)</f>
        <v>1.8902780771309879</v>
      </c>
      <c r="AF913" s="19">
        <f>$I913*AF$19^0.5/VLOOKUP($O913,AProperties!$AY$8:$BG$1007,VLOOKUP(Span,Data!$N$4:$Y$11,Data!$Y$1,FALSE),FALSE)</f>
        <v>2.1133951384212399</v>
      </c>
      <c r="AG913" s="19">
        <f>$I913*AG$19^0.5/VLOOKUP($O913,AProperties!$AY$8:$BG$1007,VLOOKUP(Span,Data!$N$4:$Y$11,Data!$Y$1,FALSE),FALSE)</f>
        <v>2.3151083804701322</v>
      </c>
      <c r="AH913" s="19">
        <f>$I913*AH$19^0.5/VLOOKUP($O913,AProperties!$AY$8:$BG$1007,VLOOKUP(Span,Data!$N$4:$Y$11,Data!$Y$1,FALSE),FALSE)</f>
        <v>2.5006028504229825</v>
      </c>
      <c r="AI913" s="19">
        <f>$I913*AI$19^0.5/VLOOKUP($O913,AProperties!$AY$8:$BG$1007,VLOOKUP(Span,Data!$N$4:$Y$11,Data!$Y$1,FALSE),FALSE)</f>
        <v>2.6732568933351786</v>
      </c>
      <c r="AJ913" s="19">
        <f>$I913*AJ$19^0.5/VLOOKUP($O913,AProperties!$AY$8:$BG$1007,VLOOKUP(Span,Data!$N$4:$Y$11,Data!$Y$1,FALSE),FALSE)</f>
        <v>2.8354171156964818</v>
      </c>
      <c r="AK913" s="19">
        <f>$I913*AK$19^0.5/VLOOKUP($O913,AProperties!$AY$8:$BG$1007,VLOOKUP(Span,Data!$N$4:$Y$11,Data!$Y$1,FALSE),FALSE)</f>
        <v>2.9887920674086823</v>
      </c>
      <c r="AL913" s="47">
        <f t="shared" si="113"/>
        <v>0.89400000000000002</v>
      </c>
    </row>
    <row r="914" spans="1:38" x14ac:dyDescent="0.25">
      <c r="A914" s="15">
        <v>0.89500000000000002</v>
      </c>
      <c r="B914" s="116">
        <f>VLOOKUP($A914,APropertiesDimless!$A$7:$I$1007,VLOOKUP(Span,Data!$N$4:$Y$11,Data!$Y$1,FALSE),FALSE)</f>
        <v>1.6706749207332847</v>
      </c>
      <c r="C914" s="6">
        <f t="shared" si="109"/>
        <v>1.7303374603666424</v>
      </c>
      <c r="D914" s="116">
        <f>VLOOKUP($A914,AProperties!$AE$8:$AM$1007,VLOOKUP(Span,Data!$N$4:$Y$11,Data!$Y$1,FALSE),FALSE)</f>
        <v>0.95933733796090559</v>
      </c>
      <c r="E914" s="116">
        <f t="shared" si="110"/>
        <v>3.0077038617626082</v>
      </c>
      <c r="F914" s="6">
        <f t="shared" si="114"/>
        <v>3.8829631485917839</v>
      </c>
      <c r="G914" s="9"/>
      <c r="H914" s="15">
        <f t="shared" si="111"/>
        <v>0.89500000000000002</v>
      </c>
      <c r="I914" s="6">
        <f>VLOOKUP(H914,AProperties!$AO$8:$AW$1007,VLOOKUP(Span,Data!$N$4:$Y$11,Data!$Y$1,FALSE),FALSE)^(2/3)</f>
        <v>0.43298969958677913</v>
      </c>
      <c r="J914" s="15">
        <f>$I914*(Slope^0.5)/VLOOKUP($H914,AProperties!$AY$8:$BG$1007,VLOOKUP(Span,Data!$N$4:$Y$11,Data!$Y$1,FALSE),FALSE)</f>
        <v>1.6369888983045262</v>
      </c>
      <c r="K914" s="15">
        <f>$J914*VLOOKUP($H914,AProperties!$A$8:$I$1007,VLOOKUP(Span,Data!$N$4:$Y$11,Data!$Y$1,FALSE),FALSE)</f>
        <v>1.5232439040729588</v>
      </c>
      <c r="L914" s="15">
        <f t="shared" si="115"/>
        <v>1.6369888983045262</v>
      </c>
      <c r="M914" s="15">
        <f t="shared" si="116"/>
        <v>0.89500000000000002</v>
      </c>
      <c r="O914" s="28">
        <f t="shared" si="112"/>
        <v>0.89500000000000002</v>
      </c>
      <c r="P914" s="19">
        <f>AA914*VLOOKUP($O914,AProperties!$A$8:$I$1007,VLOOKUP(Span,Data!$N$4:$Y$11,Data!$Y$1,FALSE),FALSE)</f>
        <v>0.62186171979728611</v>
      </c>
      <c r="Q914" s="19">
        <f>AB914*VLOOKUP($O914,AProperties!$A$8:$I$1007,VLOOKUP(Span,Data!$N$4:$Y$11,Data!$Y$1,FALSE),FALSE)</f>
        <v>0.87944527805797934</v>
      </c>
      <c r="R914" s="19">
        <f>AC914*VLOOKUP($O914,AProperties!$A$8:$I$1007,VLOOKUP(Span,Data!$N$4:$Y$11,Data!$Y$1,FALSE),FALSE)</f>
        <v>1.2437234395945722</v>
      </c>
      <c r="S914" s="19">
        <f>AD914*VLOOKUP($O914,AProperties!$A$8:$I$1007,VLOOKUP(Span,Data!$N$4:$Y$11,Data!$Y$1,FALSE),FALSE)</f>
        <v>1.5232439040729588</v>
      </c>
      <c r="T914" s="19">
        <f>AE914*VLOOKUP($O914,AProperties!$A$8:$I$1007,VLOOKUP(Span,Data!$N$4:$Y$11,Data!$Y$1,FALSE),FALSE)</f>
        <v>1.7588905561159587</v>
      </c>
      <c r="U914" s="19">
        <f>AF914*VLOOKUP($O914,AProperties!$A$8:$I$1007,VLOOKUP(Span,Data!$N$4:$Y$11,Data!$Y$1,FALSE),FALSE)</f>
        <v>1.966499424228846</v>
      </c>
      <c r="V914" s="19">
        <f>AG914*VLOOKUP($O914,AProperties!$A$8:$I$1007,VLOOKUP(Span,Data!$N$4:$Y$11,Data!$Y$1,FALSE),FALSE)</f>
        <v>2.1541921879421202</v>
      </c>
      <c r="W914" s="19">
        <f>AH914*VLOOKUP($O914,AProperties!$A$8:$I$1007,VLOOKUP(Span,Data!$N$4:$Y$11,Data!$Y$1,FALSE),FALSE)</f>
        <v>2.3267934974314621</v>
      </c>
      <c r="X914" s="19">
        <f>AI914*VLOOKUP($O914,AProperties!$A$8:$I$1007,VLOOKUP(Span,Data!$N$4:$Y$11,Data!$Y$1,FALSE),FALSE)</f>
        <v>2.4874468791891444</v>
      </c>
      <c r="Y914" s="19">
        <f>AJ914*VLOOKUP($O914,AProperties!$A$8:$I$1007,VLOOKUP(Span,Data!$N$4:$Y$11,Data!$Y$1,FALSE),FALSE)</f>
        <v>2.6383358341739376</v>
      </c>
      <c r="Z914" s="19">
        <f>AK914*VLOOKUP($O914,AProperties!$A$8:$I$1007,VLOOKUP(Span,Data!$N$4:$Y$11,Data!$Y$1,FALSE),FALSE)</f>
        <v>2.7810501561433165</v>
      </c>
      <c r="AA914" s="19">
        <f>$I914*AA$19^0.5/VLOOKUP($O914,AProperties!$AY$8:$BG$1007,VLOOKUP(Span,Data!$N$4:$Y$11,Data!$Y$1,FALSE),FALSE)</f>
        <v>0.66829791924114545</v>
      </c>
      <c r="AB914" s="19">
        <f>$I914*AB$19^0.5/VLOOKUP($O914,AProperties!$AY$8:$BG$1007,VLOOKUP(Span,Data!$N$4:$Y$11,Data!$Y$1,FALSE),FALSE)</f>
        <v>0.94511598109654726</v>
      </c>
      <c r="AC914" s="19">
        <f>$I914*AC$19^0.5/VLOOKUP($O914,AProperties!$AY$8:$BG$1007,VLOOKUP(Span,Data!$N$4:$Y$11,Data!$Y$1,FALSE),FALSE)</f>
        <v>1.3365958384822909</v>
      </c>
      <c r="AD914" s="19">
        <f>$I914*AD$19^0.5/VLOOKUP($O914,AProperties!$AY$8:$BG$1007,VLOOKUP(Span,Data!$N$4:$Y$11,Data!$Y$1,FALSE),FALSE)</f>
        <v>1.6369888983045262</v>
      </c>
      <c r="AE914" s="19">
        <f>$I914*AE$19^0.5/VLOOKUP($O914,AProperties!$AY$8:$BG$1007,VLOOKUP(Span,Data!$N$4:$Y$11,Data!$Y$1,FALSE),FALSE)</f>
        <v>1.8902319621930945</v>
      </c>
      <c r="AF914" s="19">
        <f>$I914*AF$19^0.5/VLOOKUP($O914,AProperties!$AY$8:$BG$1007,VLOOKUP(Span,Data!$N$4:$Y$11,Data!$Y$1,FALSE),FALSE)</f>
        <v>2.1133435803532858</v>
      </c>
      <c r="AG914" s="19">
        <f>$I914*AG$19^0.5/VLOOKUP($O914,AProperties!$AY$8:$BG$1007,VLOOKUP(Span,Data!$N$4:$Y$11,Data!$Y$1,FALSE),FALSE)</f>
        <v>2.3150519014364526</v>
      </c>
      <c r="AH914" s="19">
        <f>$I914*AH$19^0.5/VLOOKUP($O914,AProperties!$AY$8:$BG$1007,VLOOKUP(Span,Data!$N$4:$Y$11,Data!$Y$1,FALSE),FALSE)</f>
        <v>2.5005418460942868</v>
      </c>
      <c r="AI914" s="19">
        <f>$I914*AI$19^0.5/VLOOKUP($O914,AProperties!$AY$8:$BG$1007,VLOOKUP(Span,Data!$N$4:$Y$11,Data!$Y$1,FALSE),FALSE)</f>
        <v>2.6731916769645818</v>
      </c>
      <c r="AJ914" s="19">
        <f>$I914*AJ$19^0.5/VLOOKUP($O914,AProperties!$AY$8:$BG$1007,VLOOKUP(Span,Data!$N$4:$Y$11,Data!$Y$1,FALSE),FALSE)</f>
        <v>2.8353479432896411</v>
      </c>
      <c r="AK914" s="19">
        <f>$I914*AK$19^0.5/VLOOKUP($O914,AProperties!$AY$8:$BG$1007,VLOOKUP(Span,Data!$N$4:$Y$11,Data!$Y$1,FALSE),FALSE)</f>
        <v>2.9887191532897317</v>
      </c>
      <c r="AL914" s="47">
        <f t="shared" si="113"/>
        <v>0.89500000000000002</v>
      </c>
    </row>
    <row r="915" spans="1:38" x14ac:dyDescent="0.25">
      <c r="A915" s="15">
        <v>0.89600000000000002</v>
      </c>
      <c r="B915" s="116">
        <f>VLOOKUP($A915,APropertiesDimless!$A$7:$I$1007,VLOOKUP(Span,Data!$N$4:$Y$11,Data!$Y$1,FALSE),FALSE)</f>
        <v>1.6792218794184206</v>
      </c>
      <c r="C915" s="6">
        <f t="shared" si="109"/>
        <v>1.7356109397092103</v>
      </c>
      <c r="D915" s="116">
        <f>VLOOKUP($A915,AProperties!$AE$8:$AM$1007,VLOOKUP(Span,Data!$N$4:$Y$11,Data!$Y$1,FALSE),FALSE)</f>
        <v>0.95991026986156502</v>
      </c>
      <c r="E915" s="116">
        <f t="shared" si="110"/>
        <v>3.0231970363966396</v>
      </c>
      <c r="F915" s="6">
        <f t="shared" si="114"/>
        <v>3.8952077417133855</v>
      </c>
      <c r="G915" s="9"/>
      <c r="H915" s="15">
        <f t="shared" si="111"/>
        <v>0.89600000000000002</v>
      </c>
      <c r="I915" s="6">
        <f>VLOOKUP(H915,AProperties!$AO$8:$AW$1007,VLOOKUP(Span,Data!$N$4:$Y$11,Data!$Y$1,FALSE),FALSE)^(2/3)</f>
        <v>0.43285182269444944</v>
      </c>
      <c r="J915" s="15">
        <f>$I915*(Slope^0.5)/VLOOKUP($H915,AProperties!$AY$8:$BG$1007,VLOOKUP(Span,Data!$N$4:$Y$11,Data!$Y$1,FALSE),FALSE)</f>
        <v>1.6369429655723267</v>
      </c>
      <c r="K915" s="15">
        <f>$J915*VLOOKUP($H915,AProperties!$A$8:$I$1007,VLOOKUP(Span,Data!$N$4:$Y$11,Data!$Y$1,FALSE),FALSE)</f>
        <v>1.5241108435145576</v>
      </c>
      <c r="L915" s="15">
        <f t="shared" si="115"/>
        <v>1.6369429655723267</v>
      </c>
      <c r="M915" s="15">
        <f t="shared" si="116"/>
        <v>0.89600000000000002</v>
      </c>
      <c r="O915" s="28">
        <f t="shared" si="112"/>
        <v>0.89600000000000002</v>
      </c>
      <c r="P915" s="19">
        <f>AA915*VLOOKUP($O915,AProperties!$A$8:$I$1007,VLOOKUP(Span,Data!$N$4:$Y$11,Data!$Y$1,FALSE),FALSE)</f>
        <v>0.62221564634225435</v>
      </c>
      <c r="Q915" s="19">
        <f>AB915*VLOOKUP($O915,AProperties!$A$8:$I$1007,VLOOKUP(Span,Data!$N$4:$Y$11,Data!$Y$1,FALSE),FALSE)</f>
        <v>0.87994580577795745</v>
      </c>
      <c r="R915" s="19">
        <f>AC915*VLOOKUP($O915,AProperties!$A$8:$I$1007,VLOOKUP(Span,Data!$N$4:$Y$11,Data!$Y$1,FALSE),FALSE)</f>
        <v>1.2444312926845087</v>
      </c>
      <c r="S915" s="19">
        <f>AD915*VLOOKUP($O915,AProperties!$A$8:$I$1007,VLOOKUP(Span,Data!$N$4:$Y$11,Data!$Y$1,FALSE),FALSE)</f>
        <v>1.5241108435145576</v>
      </c>
      <c r="T915" s="19">
        <f>AE915*VLOOKUP($O915,AProperties!$A$8:$I$1007,VLOOKUP(Span,Data!$N$4:$Y$11,Data!$Y$1,FALSE),FALSE)</f>
        <v>1.7598916115559149</v>
      </c>
      <c r="U915" s="19">
        <f>AF915*VLOOKUP($O915,AProperties!$A$8:$I$1007,VLOOKUP(Span,Data!$N$4:$Y$11,Data!$Y$1,FALSE),FALSE)</f>
        <v>1.9676186382353398</v>
      </c>
      <c r="V915" s="19">
        <f>AG915*VLOOKUP($O915,AProperties!$A$8:$I$1007,VLOOKUP(Span,Data!$N$4:$Y$11,Data!$Y$1,FALSE),FALSE)</f>
        <v>2.1554182254581855</v>
      </c>
      <c r="W915" s="19">
        <f>AH915*VLOOKUP($O915,AProperties!$A$8:$I$1007,VLOOKUP(Span,Data!$N$4:$Y$11,Data!$Y$1,FALSE),FALSE)</f>
        <v>2.3281177693028186</v>
      </c>
      <c r="X915" s="19">
        <f>AI915*VLOOKUP($O915,AProperties!$A$8:$I$1007,VLOOKUP(Span,Data!$N$4:$Y$11,Data!$Y$1,FALSE),FALSE)</f>
        <v>2.4888625853690174</v>
      </c>
      <c r="Y915" s="19">
        <f>AJ915*VLOOKUP($O915,AProperties!$A$8:$I$1007,VLOOKUP(Span,Data!$N$4:$Y$11,Data!$Y$1,FALSE),FALSE)</f>
        <v>2.6398374173338719</v>
      </c>
      <c r="Z915" s="19">
        <f>AK915*VLOOKUP($O915,AProperties!$A$8:$I$1007,VLOOKUP(Span,Data!$N$4:$Y$11,Data!$Y$1,FALSE),FALSE)</f>
        <v>2.7826329637704981</v>
      </c>
      <c r="AA915" s="19">
        <f>$I915*AA$19^0.5/VLOOKUP($O915,AProperties!$AY$8:$BG$1007,VLOOKUP(Span,Data!$N$4:$Y$11,Data!$Y$1,FALSE),FALSE)</f>
        <v>0.66827916728174852</v>
      </c>
      <c r="AB915" s="19">
        <f>$I915*AB$19^0.5/VLOOKUP($O915,AProperties!$AY$8:$BG$1007,VLOOKUP(Span,Data!$N$4:$Y$11,Data!$Y$1,FALSE),FALSE)</f>
        <v>0.94508946182124709</v>
      </c>
      <c r="AC915" s="19">
        <f>$I915*AC$19^0.5/VLOOKUP($O915,AProperties!$AY$8:$BG$1007,VLOOKUP(Span,Data!$N$4:$Y$11,Data!$Y$1,FALSE),FALSE)</f>
        <v>1.336558334563497</v>
      </c>
      <c r="AD915" s="19">
        <f>$I915*AD$19^0.5/VLOOKUP($O915,AProperties!$AY$8:$BG$1007,VLOOKUP(Span,Data!$N$4:$Y$11,Data!$Y$1,FALSE),FALSE)</f>
        <v>1.6369429655723267</v>
      </c>
      <c r="AE915" s="19">
        <f>$I915*AE$19^0.5/VLOOKUP($O915,AProperties!$AY$8:$BG$1007,VLOOKUP(Span,Data!$N$4:$Y$11,Data!$Y$1,FALSE),FALSE)</f>
        <v>1.8901789236424942</v>
      </c>
      <c r="AF915" s="19">
        <f>$I915*AF$19^0.5/VLOOKUP($O915,AProperties!$AY$8:$BG$1007,VLOOKUP(Span,Data!$N$4:$Y$11,Data!$Y$1,FALSE),FALSE)</f>
        <v>2.1132842814510004</v>
      </c>
      <c r="AG915" s="19">
        <f>$I915*AG$19^0.5/VLOOKUP($O915,AProperties!$AY$8:$BG$1007,VLOOKUP(Span,Data!$N$4:$Y$11,Data!$Y$1,FALSE),FALSE)</f>
        <v>2.3149869427436189</v>
      </c>
      <c r="AH915" s="19">
        <f>$I915*AH$19^0.5/VLOOKUP($O915,AProperties!$AY$8:$BG$1007,VLOOKUP(Span,Data!$N$4:$Y$11,Data!$Y$1,FALSE),FALSE)</f>
        <v>2.5004716826868929</v>
      </c>
      <c r="AI915" s="19">
        <f>$I915*AI$19^0.5/VLOOKUP($O915,AProperties!$AY$8:$BG$1007,VLOOKUP(Span,Data!$N$4:$Y$11,Data!$Y$1,FALSE),FALSE)</f>
        <v>2.6731166691269941</v>
      </c>
      <c r="AJ915" s="19">
        <f>$I915*AJ$19^0.5/VLOOKUP($O915,AProperties!$AY$8:$BG$1007,VLOOKUP(Span,Data!$N$4:$Y$11,Data!$Y$1,FALSE),FALSE)</f>
        <v>2.835268385463741</v>
      </c>
      <c r="AK915" s="19">
        <f>$I915*AK$19^0.5/VLOOKUP($O915,AProperties!$AY$8:$BG$1007,VLOOKUP(Span,Data!$N$4:$Y$11,Data!$Y$1,FALSE),FALSE)</f>
        <v>2.9886352919778858</v>
      </c>
      <c r="AL915" s="47">
        <f t="shared" si="113"/>
        <v>0.89600000000000002</v>
      </c>
    </row>
    <row r="916" spans="1:38" x14ac:dyDescent="0.25">
      <c r="A916" s="15">
        <v>0.89700000000000002</v>
      </c>
      <c r="B916" s="116">
        <f>VLOOKUP($A916,APropertiesDimless!$A$7:$I$1007,VLOOKUP(Span,Data!$N$4:$Y$11,Data!$Y$1,FALSE),FALSE)</f>
        <v>1.6878857042146411</v>
      </c>
      <c r="C916" s="6">
        <f t="shared" ref="C916:C979" si="117">A916+B916/2</f>
        <v>1.7409428521073207</v>
      </c>
      <c r="D916" s="116">
        <f>VLOOKUP($A916,AProperties!$AE$8:$AM$1007,VLOOKUP(Span,Data!$N$4:$Y$11,Data!$Y$1,FALSE),FALSE)</f>
        <v>0.96048061288159536</v>
      </c>
      <c r="E916" s="116">
        <f t="shared" ref="E916:E979" si="118">IF($F916&lt;=1.93,MAX($C916+K*(1.811*$F916)^M+SCor*Slope,0),IF($F916&gt;=2.21,cc*(1.811*$F916)^2+Y+SCor*Slope,p*$F916^3+q*$F916^2+rr*$F916+s+t*Slope))</f>
        <v>3.0388805524241369</v>
      </c>
      <c r="F916" s="6">
        <f t="shared" si="114"/>
        <v>3.9075636868119457</v>
      </c>
      <c r="G916" s="9"/>
      <c r="H916" s="15">
        <f t="shared" ref="H916:H979" si="119">A916</f>
        <v>0.89700000000000002</v>
      </c>
      <c r="I916" s="6">
        <f>VLOOKUP(H916,AProperties!$AO$8:$AW$1007,VLOOKUP(Span,Data!$N$4:$Y$11,Data!$Y$1,FALSE),FALSE)^(2/3)</f>
        <v>0.43271203717434092</v>
      </c>
      <c r="J916" s="15">
        <f>$I916*(Slope^0.5)/VLOOKUP($H916,AProperties!$AY$8:$BG$1007,VLOOKUP(Span,Data!$N$4:$Y$11,Data!$Y$1,FALSE),FALSE)</f>
        <v>1.6368909855774749</v>
      </c>
      <c r="K916" s="15">
        <f>$J916*VLOOKUP($H916,AProperties!$A$8:$I$1007,VLOOKUP(Span,Data!$N$4:$Y$11,Data!$Y$1,FALSE),FALSE)</f>
        <v>1.5249679877100391</v>
      </c>
      <c r="L916" s="15">
        <f t="shared" si="115"/>
        <v>1.6368909855774749</v>
      </c>
      <c r="M916" s="15">
        <f t="shared" si="116"/>
        <v>0.89700000000000002</v>
      </c>
      <c r="O916" s="28">
        <f t="shared" ref="O916:O979" si="120">A916</f>
        <v>0.89700000000000002</v>
      </c>
      <c r="P916" s="19">
        <f>AA916*VLOOKUP($O916,AProperties!$A$8:$I$1007,VLOOKUP(Span,Data!$N$4:$Y$11,Data!$Y$1,FALSE),FALSE)</f>
        <v>0.62256557399474066</v>
      </c>
      <c r="Q916" s="19">
        <f>AB916*VLOOKUP($O916,AProperties!$A$8:$I$1007,VLOOKUP(Span,Data!$N$4:$Y$11,Data!$Y$1,FALSE),FALSE)</f>
        <v>0.88044067820995286</v>
      </c>
      <c r="R916" s="19">
        <f>AC916*VLOOKUP($O916,AProperties!$A$8:$I$1007,VLOOKUP(Span,Data!$N$4:$Y$11,Data!$Y$1,FALSE),FALSE)</f>
        <v>1.2451311479894813</v>
      </c>
      <c r="S916" s="19">
        <f>AD916*VLOOKUP($O916,AProperties!$A$8:$I$1007,VLOOKUP(Span,Data!$N$4:$Y$11,Data!$Y$1,FALSE),FALSE)</f>
        <v>1.5249679877100391</v>
      </c>
      <c r="T916" s="19">
        <f>AE916*VLOOKUP($O916,AProperties!$A$8:$I$1007,VLOOKUP(Span,Data!$N$4:$Y$11,Data!$Y$1,FALSE),FALSE)</f>
        <v>1.7608813564199057</v>
      </c>
      <c r="U916" s="19">
        <f>AF916*VLOOKUP($O916,AProperties!$A$8:$I$1007,VLOOKUP(Span,Data!$N$4:$Y$11,Data!$Y$1,FALSE),FALSE)</f>
        <v>1.9687252066334726</v>
      </c>
      <c r="V916" s="19">
        <f>AG916*VLOOKUP($O916,AProperties!$A$8:$I$1007,VLOOKUP(Span,Data!$N$4:$Y$11,Data!$Y$1,FALSE),FALSE)</f>
        <v>2.1566304104043446</v>
      </c>
      <c r="W916" s="19">
        <f>AH916*VLOOKUP($O916,AProperties!$A$8:$I$1007,VLOOKUP(Span,Data!$N$4:$Y$11,Data!$Y$1,FALSE),FALSE)</f>
        <v>2.3294270786885805</v>
      </c>
      <c r="X916" s="19">
        <f>AI916*VLOOKUP($O916,AProperties!$A$8:$I$1007,VLOOKUP(Span,Data!$N$4:$Y$11,Data!$Y$1,FALSE),FALSE)</f>
        <v>2.4902622959789626</v>
      </c>
      <c r="Y916" s="19">
        <f>AJ916*VLOOKUP($O916,AProperties!$A$8:$I$1007,VLOOKUP(Span,Data!$N$4:$Y$11,Data!$Y$1,FALSE),FALSE)</f>
        <v>2.6413220346298587</v>
      </c>
      <c r="Z916" s="19">
        <f>AK916*VLOOKUP($O916,AProperties!$A$8:$I$1007,VLOOKUP(Span,Data!$N$4:$Y$11,Data!$Y$1,FALSE),FALSE)</f>
        <v>2.784197887806831</v>
      </c>
      <c r="AA916" s="19">
        <f>$I916*AA$19^0.5/VLOOKUP($O916,AProperties!$AY$8:$BG$1007,VLOOKUP(Span,Data!$N$4:$Y$11,Data!$Y$1,FALSE),FALSE)</f>
        <v>0.66825794653771198</v>
      </c>
      <c r="AB916" s="19">
        <f>$I916*AB$19^0.5/VLOOKUP($O916,AProperties!$AY$8:$BG$1007,VLOOKUP(Span,Data!$N$4:$Y$11,Data!$Y$1,FALSE),FALSE)</f>
        <v>0.94505945115722689</v>
      </c>
      <c r="AC916" s="19">
        <f>$I916*AC$19^0.5/VLOOKUP($O916,AProperties!$AY$8:$BG$1007,VLOOKUP(Span,Data!$N$4:$Y$11,Data!$Y$1,FALSE),FALSE)</f>
        <v>1.336515893075424</v>
      </c>
      <c r="AD916" s="19">
        <f>$I916*AD$19^0.5/VLOOKUP($O916,AProperties!$AY$8:$BG$1007,VLOOKUP(Span,Data!$N$4:$Y$11,Data!$Y$1,FALSE),FALSE)</f>
        <v>1.6368909855774749</v>
      </c>
      <c r="AE916" s="19">
        <f>$I916*AE$19^0.5/VLOOKUP($O916,AProperties!$AY$8:$BG$1007,VLOOKUP(Span,Data!$N$4:$Y$11,Data!$Y$1,FALSE),FALSE)</f>
        <v>1.8901189023144538</v>
      </c>
      <c r="AF916" s="19">
        <f>$I916*AF$19^0.5/VLOOKUP($O916,AProperties!$AY$8:$BG$1007,VLOOKUP(Span,Data!$N$4:$Y$11,Data!$Y$1,FALSE),FALSE)</f>
        <v>2.1132171755662017</v>
      </c>
      <c r="AG916" s="19">
        <f>$I916*AG$19^0.5/VLOOKUP($O916,AProperties!$AY$8:$BG$1007,VLOOKUP(Span,Data!$N$4:$Y$11,Data!$Y$1,FALSE),FALSE)</f>
        <v>2.3149134319299272</v>
      </c>
      <c r="AH916" s="19">
        <f>$I916*AH$19^0.5/VLOOKUP($O916,AProperties!$AY$8:$BG$1007,VLOOKUP(Span,Data!$N$4:$Y$11,Data!$Y$1,FALSE),FALSE)</f>
        <v>2.5003922819332156</v>
      </c>
      <c r="AI916" s="19">
        <f>$I916*AI$19^0.5/VLOOKUP($O916,AProperties!$AY$8:$BG$1007,VLOOKUP(Span,Data!$N$4:$Y$11,Data!$Y$1,FALSE),FALSE)</f>
        <v>2.6730317861508479</v>
      </c>
      <c r="AJ916" s="19">
        <f>$I916*AJ$19^0.5/VLOOKUP($O916,AProperties!$AY$8:$BG$1007,VLOOKUP(Span,Data!$N$4:$Y$11,Data!$Y$1,FALSE),FALSE)</f>
        <v>2.8351783534716808</v>
      </c>
      <c r="AK916" s="19">
        <f>$I916*AK$19^0.5/VLOOKUP($O916,AProperties!$AY$8:$BG$1007,VLOOKUP(Span,Data!$N$4:$Y$11,Data!$Y$1,FALSE),FALSE)</f>
        <v>2.9885403899254883</v>
      </c>
      <c r="AL916" s="47">
        <f t="shared" ref="AL916:AL979" si="121">O916</f>
        <v>0.89700000000000002</v>
      </c>
    </row>
    <row r="917" spans="1:38" x14ac:dyDescent="0.25">
      <c r="A917" s="15">
        <v>0.89800000000000002</v>
      </c>
      <c r="B917" s="116">
        <f>VLOOKUP($A917,APropertiesDimless!$A$7:$I$1007,VLOOKUP(Span,Data!$N$4:$Y$11,Data!$Y$1,FALSE),FALSE)</f>
        <v>1.6966692637015572</v>
      </c>
      <c r="C917" s="6">
        <f t="shared" si="117"/>
        <v>1.7463346318507786</v>
      </c>
      <c r="D917" s="116">
        <f>VLOOKUP($A917,AProperties!$AE$8:$AM$1007,VLOOKUP(Span,Data!$N$4:$Y$11,Data!$Y$1,FALSE),FALSE)</f>
        <v>0.96104835212929129</v>
      </c>
      <c r="E917" s="116">
        <f t="shared" si="118"/>
        <v>3.0547589683553209</v>
      </c>
      <c r="F917" s="6">
        <f t="shared" ref="F917:F980" si="122">D917*(9.806*B917)^0.5</f>
        <v>3.9200335051911877</v>
      </c>
      <c r="G917" s="9"/>
      <c r="H917" s="15">
        <f t="shared" si="119"/>
        <v>0.89800000000000002</v>
      </c>
      <c r="I917" s="6">
        <f>VLOOKUP(H917,AProperties!$AO$8:$AW$1007,VLOOKUP(Span,Data!$N$4:$Y$11,Data!$Y$1,FALSE),FALSE)^(2/3)</f>
        <v>0.43257032478769014</v>
      </c>
      <c r="J917" s="15">
        <f>$I917*(Slope^0.5)/VLOOKUP($H917,AProperties!$AY$8:$BG$1007,VLOOKUP(Span,Data!$N$4:$Y$11,Data!$Y$1,FALSE),FALSE)</f>
        <v>1.6368329059354054</v>
      </c>
      <c r="K917" s="15">
        <f>$J917*VLOOKUP($H917,AProperties!$A$8:$I$1007,VLOOKUP(Span,Data!$N$4:$Y$11,Data!$Y$1,FALSE),FALSE)</f>
        <v>1.5258152545402786</v>
      </c>
      <c r="L917" s="15">
        <f t="shared" ref="L917:L980" si="123">J917</f>
        <v>1.6368329059354054</v>
      </c>
      <c r="M917" s="15">
        <f t="shared" ref="M917:M980" si="124">H917</f>
        <v>0.89800000000000002</v>
      </c>
      <c r="O917" s="28">
        <f t="shared" si="120"/>
        <v>0.89800000000000002</v>
      </c>
      <c r="P917" s="19">
        <f>AA917*VLOOKUP($O917,AProperties!$A$8:$I$1007,VLOOKUP(Span,Data!$N$4:$Y$11,Data!$Y$1,FALSE),FALSE)</f>
        <v>0.6229114692297526</v>
      </c>
      <c r="Q917" s="19">
        <f>AB917*VLOOKUP($O917,AProperties!$A$8:$I$1007,VLOOKUP(Span,Data!$N$4:$Y$11,Data!$Y$1,FALSE),FALSE)</f>
        <v>0.8809298479424672</v>
      </c>
      <c r="R917" s="19">
        <f>AC917*VLOOKUP($O917,AProperties!$A$8:$I$1007,VLOOKUP(Span,Data!$N$4:$Y$11,Data!$Y$1,FALSE),FALSE)</f>
        <v>1.2458229384595052</v>
      </c>
      <c r="S917" s="19">
        <f>AD917*VLOOKUP($O917,AProperties!$A$8:$I$1007,VLOOKUP(Span,Data!$N$4:$Y$11,Data!$Y$1,FALSE),FALSE)</f>
        <v>1.5258152545402786</v>
      </c>
      <c r="T917" s="19">
        <f>AE917*VLOOKUP($O917,AProperties!$A$8:$I$1007,VLOOKUP(Span,Data!$N$4:$Y$11,Data!$Y$1,FALSE),FALSE)</f>
        <v>1.7618596958849344</v>
      </c>
      <c r="U917" s="19">
        <f>AF917*VLOOKUP($O917,AProperties!$A$8:$I$1007,VLOOKUP(Span,Data!$N$4:$Y$11,Data!$Y$1,FALSE),FALSE)</f>
        <v>1.9698190234079098</v>
      </c>
      <c r="V917" s="19">
        <f>AG917*VLOOKUP($O917,AProperties!$A$8:$I$1007,VLOOKUP(Span,Data!$N$4:$Y$11,Data!$Y$1,FALSE),FALSE)</f>
        <v>2.1578286266466185</v>
      </c>
      <c r="W917" s="19">
        <f>AH917*VLOOKUP($O917,AProperties!$A$8:$I$1007,VLOOKUP(Span,Data!$N$4:$Y$11,Data!$Y$1,FALSE),FALSE)</f>
        <v>2.3307213001497131</v>
      </c>
      <c r="X917" s="19">
        <f>AI917*VLOOKUP($O917,AProperties!$A$8:$I$1007,VLOOKUP(Span,Data!$N$4:$Y$11,Data!$Y$1,FALSE),FALSE)</f>
        <v>2.4916458769190104</v>
      </c>
      <c r="Y917" s="19">
        <f>AJ917*VLOOKUP($O917,AProperties!$A$8:$I$1007,VLOOKUP(Span,Data!$N$4:$Y$11,Data!$Y$1,FALSE),FALSE)</f>
        <v>2.6427895438274018</v>
      </c>
      <c r="Z917" s="19">
        <f>AK917*VLOOKUP($O917,AProperties!$A$8:$I$1007,VLOOKUP(Span,Data!$N$4:$Y$11,Data!$Y$1,FALSE),FALSE)</f>
        <v>2.7857447783239913</v>
      </c>
      <c r="AA917" s="19">
        <f>$I917*AA$19^0.5/VLOOKUP($O917,AProperties!$AY$8:$BG$1007,VLOOKUP(Span,Data!$N$4:$Y$11,Data!$Y$1,FALSE),FALSE)</f>
        <v>0.66823423562312634</v>
      </c>
      <c r="AB917" s="19">
        <f>$I917*AB$19^0.5/VLOOKUP($O917,AProperties!$AY$8:$BG$1007,VLOOKUP(Span,Data!$N$4:$Y$11,Data!$Y$1,FALSE),FALSE)</f>
        <v>0.94502591886024379</v>
      </c>
      <c r="AC917" s="19">
        <f>$I917*AC$19^0.5/VLOOKUP($O917,AProperties!$AY$8:$BG$1007,VLOOKUP(Span,Data!$N$4:$Y$11,Data!$Y$1,FALSE),FALSE)</f>
        <v>1.3364684712462527</v>
      </c>
      <c r="AD917" s="19">
        <f>$I917*AD$19^0.5/VLOOKUP($O917,AProperties!$AY$8:$BG$1007,VLOOKUP(Span,Data!$N$4:$Y$11,Data!$Y$1,FALSE),FALSE)</f>
        <v>1.6368329059354054</v>
      </c>
      <c r="AE917" s="19">
        <f>$I917*AE$19^0.5/VLOOKUP($O917,AProperties!$AY$8:$BG$1007,VLOOKUP(Span,Data!$N$4:$Y$11,Data!$Y$1,FALSE),FALSE)</f>
        <v>1.8900518377204876</v>
      </c>
      <c r="AF917" s="19">
        <f>$I917*AF$19^0.5/VLOOKUP($O917,AProperties!$AY$8:$BG$1007,VLOOKUP(Span,Data!$N$4:$Y$11,Data!$Y$1,FALSE),FALSE)</f>
        <v>2.1131421950707057</v>
      </c>
      <c r="AG917" s="19">
        <f>$I917*AG$19^0.5/VLOOKUP($O917,AProperties!$AY$8:$BG$1007,VLOOKUP(Span,Data!$N$4:$Y$11,Data!$Y$1,FALSE),FALSE)</f>
        <v>2.3148312949124152</v>
      </c>
      <c r="AH917" s="19">
        <f>$I917*AH$19^0.5/VLOOKUP($O917,AProperties!$AY$8:$BG$1007,VLOOKUP(Span,Data!$N$4:$Y$11,Data!$Y$1,FALSE),FALSE)</f>
        <v>2.5003035638145095</v>
      </c>
      <c r="AI917" s="19">
        <f>$I917*AI$19^0.5/VLOOKUP($O917,AProperties!$AY$8:$BG$1007,VLOOKUP(Span,Data!$N$4:$Y$11,Data!$Y$1,FALSE),FALSE)</f>
        <v>2.6729369424925054</v>
      </c>
      <c r="AJ917" s="19">
        <f>$I917*AJ$19^0.5/VLOOKUP($O917,AProperties!$AY$8:$BG$1007,VLOOKUP(Span,Data!$N$4:$Y$11,Data!$Y$1,FALSE),FALSE)</f>
        <v>2.8350777565807315</v>
      </c>
      <c r="AK917" s="19">
        <f>$I917*AK$19^0.5/VLOOKUP($O917,AProperties!$AY$8:$BG$1007,VLOOKUP(Span,Data!$N$4:$Y$11,Data!$Y$1,FALSE),FALSE)</f>
        <v>2.9884343514918443</v>
      </c>
      <c r="AL917" s="47">
        <f t="shared" si="121"/>
        <v>0.89800000000000002</v>
      </c>
    </row>
    <row r="918" spans="1:38" x14ac:dyDescent="0.25">
      <c r="A918" s="15">
        <v>0.89900000000000002</v>
      </c>
      <c r="B918" s="116">
        <f>VLOOKUP($A918,APropertiesDimless!$A$7:$I$1007,VLOOKUP(Span,Data!$N$4:$Y$11,Data!$Y$1,FALSE),FALSE)</f>
        <v>1.7055755257639809</v>
      </c>
      <c r="C918" s="6">
        <f t="shared" si="117"/>
        <v>1.7517877628819905</v>
      </c>
      <c r="D918" s="116">
        <f>VLOOKUP($A918,AProperties!$AE$8:$AM$1007,VLOOKUP(Span,Data!$N$4:$Y$11,Data!$Y$1,FALSE),FALSE)</f>
        <v>0.96161347250710516</v>
      </c>
      <c r="E918" s="116">
        <f t="shared" si="118"/>
        <v>3.0708370009625567</v>
      </c>
      <c r="F918" s="6">
        <f t="shared" si="122"/>
        <v>3.9326198001217687</v>
      </c>
      <c r="G918" s="9"/>
      <c r="H918" s="15">
        <f t="shared" si="119"/>
        <v>0.89900000000000002</v>
      </c>
      <c r="I918" s="6">
        <f>VLOOKUP(H918,AProperties!$AO$8:$AW$1007,VLOOKUP(Span,Data!$N$4:$Y$11,Data!$Y$1,FALSE),FALSE)^(2/3)</f>
        <v>0.43242666686495512</v>
      </c>
      <c r="J918" s="15">
        <f>$I918*(Slope^0.5)/VLOOKUP($H918,AProperties!$AY$8:$BG$1007,VLOOKUP(Span,Data!$N$4:$Y$11,Data!$Y$1,FALSE),FALSE)</f>
        <v>1.6367686730777842</v>
      </c>
      <c r="K918" s="15">
        <f>$J918*VLOOKUP($H918,AProperties!$A$8:$I$1007,VLOOKUP(Span,Data!$N$4:$Y$11,Data!$Y$1,FALSE),FALSE)</f>
        <v>1.5266525604351857</v>
      </c>
      <c r="L918" s="15">
        <f t="shared" si="123"/>
        <v>1.6367686730777842</v>
      </c>
      <c r="M918" s="15">
        <f t="shared" si="124"/>
        <v>0.89900000000000002</v>
      </c>
      <c r="O918" s="28">
        <f t="shared" si="120"/>
        <v>0.89900000000000002</v>
      </c>
      <c r="P918" s="19">
        <f>AA918*VLOOKUP($O918,AProperties!$A$8:$I$1007,VLOOKUP(Span,Data!$N$4:$Y$11,Data!$Y$1,FALSE),FALSE)</f>
        <v>0.62325329792994399</v>
      </c>
      <c r="Q918" s="19">
        <f>AB918*VLOOKUP($O918,AProperties!$A$8:$I$1007,VLOOKUP(Span,Data!$N$4:$Y$11,Data!$Y$1,FALSE),FALSE)</f>
        <v>0.88141326672628595</v>
      </c>
      <c r="R918" s="19">
        <f>AC918*VLOOKUP($O918,AProperties!$A$8:$I$1007,VLOOKUP(Span,Data!$N$4:$Y$11,Data!$Y$1,FALSE),FALSE)</f>
        <v>1.246506595859888</v>
      </c>
      <c r="S918" s="19">
        <f>AD918*VLOOKUP($O918,AProperties!$A$8:$I$1007,VLOOKUP(Span,Data!$N$4:$Y$11,Data!$Y$1,FALSE),FALSE)</f>
        <v>1.5266525604351857</v>
      </c>
      <c r="T918" s="19">
        <f>AE918*VLOOKUP($O918,AProperties!$A$8:$I$1007,VLOOKUP(Span,Data!$N$4:$Y$11,Data!$Y$1,FALSE),FALSE)</f>
        <v>1.7628265334525719</v>
      </c>
      <c r="U918" s="19">
        <f>AF918*VLOOKUP($O918,AProperties!$A$8:$I$1007,VLOOKUP(Span,Data!$N$4:$Y$11,Data!$Y$1,FALSE),FALSE)</f>
        <v>1.9708999806701288</v>
      </c>
      <c r="V918" s="19">
        <f>AG918*VLOOKUP($O918,AProperties!$A$8:$I$1007,VLOOKUP(Span,Data!$N$4:$Y$11,Data!$Y$1,FALSE),FALSE)</f>
        <v>2.1590127559990511</v>
      </c>
      <c r="W918" s="19">
        <f>AH918*VLOOKUP($O918,AProperties!$A$8:$I$1007,VLOOKUP(Span,Data!$N$4:$Y$11,Data!$Y$1,FALSE),FALSE)</f>
        <v>2.3320003060307948</v>
      </c>
      <c r="X918" s="19">
        <f>AI918*VLOOKUP($O918,AProperties!$A$8:$I$1007,VLOOKUP(Span,Data!$N$4:$Y$11,Data!$Y$1,FALSE),FALSE)</f>
        <v>2.493013191719776</v>
      </c>
      <c r="Y918" s="19">
        <f>AJ918*VLOOKUP($O918,AProperties!$A$8:$I$1007,VLOOKUP(Span,Data!$N$4:$Y$11,Data!$Y$1,FALSE),FALSE)</f>
        <v>2.6442398001788581</v>
      </c>
      <c r="Z918" s="19">
        <f>AK918*VLOOKUP($O918,AProperties!$A$8:$I$1007,VLOOKUP(Span,Data!$N$4:$Y$11,Data!$Y$1,FALSE),FALSE)</f>
        <v>2.7872734827445673</v>
      </c>
      <c r="AA918" s="19">
        <f>$I918*AA$19^0.5/VLOOKUP($O918,AProperties!$AY$8:$BG$1007,VLOOKUP(Span,Data!$N$4:$Y$11,Data!$Y$1,FALSE),FALSE)</f>
        <v>0.66820801266881091</v>
      </c>
      <c r="AB918" s="19">
        <f>$I918*AB$19^0.5/VLOOKUP($O918,AProperties!$AY$8:$BG$1007,VLOOKUP(Span,Data!$N$4:$Y$11,Data!$Y$1,FALSE),FALSE)</f>
        <v>0.94498883400260525</v>
      </c>
      <c r="AC918" s="19">
        <f>$I918*AC$19^0.5/VLOOKUP($O918,AProperties!$AY$8:$BG$1007,VLOOKUP(Span,Data!$N$4:$Y$11,Data!$Y$1,FALSE),FALSE)</f>
        <v>1.3364160253376218</v>
      </c>
      <c r="AD918" s="19">
        <f>$I918*AD$19^0.5/VLOOKUP($O918,AProperties!$AY$8:$BG$1007,VLOOKUP(Span,Data!$N$4:$Y$11,Data!$Y$1,FALSE),FALSE)</f>
        <v>1.6367686730777842</v>
      </c>
      <c r="AE918" s="19">
        <f>$I918*AE$19^0.5/VLOOKUP($O918,AProperties!$AY$8:$BG$1007,VLOOKUP(Span,Data!$N$4:$Y$11,Data!$Y$1,FALSE),FALSE)</f>
        <v>1.8899776680052105</v>
      </c>
      <c r="AF918" s="19">
        <f>$I918*AF$19^0.5/VLOOKUP($O918,AProperties!$AY$8:$BG$1007,VLOOKUP(Span,Data!$N$4:$Y$11,Data!$Y$1,FALSE),FALSE)</f>
        <v>2.11305927080809</v>
      </c>
      <c r="AG918" s="19">
        <f>$I918*AG$19^0.5/VLOOKUP($O918,AProperties!$AY$8:$BG$1007,VLOOKUP(Span,Data!$N$4:$Y$11,Data!$Y$1,FALSE),FALSE)</f>
        <v>2.3147404559340172</v>
      </c>
      <c r="AH918" s="19">
        <f>$I918*AH$19^0.5/VLOOKUP($O918,AProperties!$AY$8:$BG$1007,VLOOKUP(Span,Data!$N$4:$Y$11,Data!$Y$1,FALSE),FALSE)</f>
        <v>2.500205446503792</v>
      </c>
      <c r="AI918" s="19">
        <f>$I918*AI$19^0.5/VLOOKUP($O918,AProperties!$AY$8:$BG$1007,VLOOKUP(Span,Data!$N$4:$Y$11,Data!$Y$1,FALSE),FALSE)</f>
        <v>2.6728320506752437</v>
      </c>
      <c r="AJ918" s="19">
        <f>$I918*AJ$19^0.5/VLOOKUP($O918,AProperties!$AY$8:$BG$1007,VLOOKUP(Span,Data!$N$4:$Y$11,Data!$Y$1,FALSE),FALSE)</f>
        <v>2.8349665020078159</v>
      </c>
      <c r="AK918" s="19">
        <f>$I918*AK$19^0.5/VLOOKUP($O918,AProperties!$AY$8:$BG$1007,VLOOKUP(Span,Data!$N$4:$Y$11,Data!$Y$1,FALSE),FALSE)</f>
        <v>2.9883170788750038</v>
      </c>
      <c r="AL918" s="47">
        <f t="shared" si="121"/>
        <v>0.89900000000000002</v>
      </c>
    </row>
    <row r="919" spans="1:38" x14ac:dyDescent="0.25">
      <c r="A919" s="15">
        <v>0.9</v>
      </c>
      <c r="B919" s="116">
        <f>VLOOKUP($A919,APropertiesDimless!$A$7:$I$1007,VLOOKUP(Span,Data!$N$4:$Y$11,Data!$Y$1,FALSE),FALSE)</f>
        <v>1.7146075620533732</v>
      </c>
      <c r="C919" s="6">
        <f t="shared" si="117"/>
        <v>1.7573037810266867</v>
      </c>
      <c r="D919" s="116">
        <f>VLOOKUP($A919,AProperties!$AE$8:$AM$1007,VLOOKUP(Span,Data!$N$4:$Y$11,Data!$Y$1,FALSE),FALSE)</f>
        <v>0.96217595870660844</v>
      </c>
      <c r="E919" s="116">
        <f t="shared" si="118"/>
        <v>3.0871195323954961</v>
      </c>
      <c r="F919" s="6">
        <f t="shared" si="122"/>
        <v>3.9453252603287905</v>
      </c>
      <c r="G919" s="9"/>
      <c r="H919" s="15">
        <f t="shared" si="119"/>
        <v>0.9</v>
      </c>
      <c r="I919" s="6">
        <f>VLOOKUP(H919,AProperties!$AO$8:$AW$1007,VLOOKUP(Span,Data!$N$4:$Y$11,Data!$Y$1,FALSE),FALSE)^(2/3)</f>
        <v>0.43228104429135339</v>
      </c>
      <c r="J919" s="15">
        <f>$I919*(Slope^0.5)/VLOOKUP($H919,AProperties!$AY$8:$BG$1007,VLOOKUP(Span,Data!$N$4:$Y$11,Data!$Y$1,FALSE),FALSE)</f>
        <v>1.6366982322135051</v>
      </c>
      <c r="K919" s="15">
        <f>$J919*VLOOKUP($H919,AProperties!$A$8:$I$1007,VLOOKUP(Span,Data!$N$4:$Y$11,Data!$Y$1,FALSE),FALSE)</f>
        <v>1.5274798203283579</v>
      </c>
      <c r="L919" s="15">
        <f t="shared" si="123"/>
        <v>1.6366982322135051</v>
      </c>
      <c r="M919" s="15">
        <f t="shared" si="124"/>
        <v>0.9</v>
      </c>
      <c r="O919" s="28">
        <f t="shared" si="120"/>
        <v>0.9</v>
      </c>
      <c r="P919" s="19">
        <f>AA919*VLOOKUP($O919,AProperties!$A$8:$I$1007,VLOOKUP(Span,Data!$N$4:$Y$11,Data!$Y$1,FALSE),FALSE)</f>
        <v>0.62359102536710065</v>
      </c>
      <c r="Q919" s="19">
        <f>AB919*VLOOKUP($O919,AProperties!$A$8:$I$1007,VLOOKUP(Span,Data!$N$4:$Y$11,Data!$Y$1,FALSE),FALSE)</f>
        <v>0.88189088544829863</v>
      </c>
      <c r="R919" s="19">
        <f>AC919*VLOOKUP($O919,AProperties!$A$8:$I$1007,VLOOKUP(Span,Data!$N$4:$Y$11,Data!$Y$1,FALSE),FALSE)</f>
        <v>1.2471820507342013</v>
      </c>
      <c r="S919" s="19">
        <f>AD919*VLOOKUP($O919,AProperties!$A$8:$I$1007,VLOOKUP(Span,Data!$N$4:$Y$11,Data!$Y$1,FALSE),FALSE)</f>
        <v>1.5274798203283579</v>
      </c>
      <c r="T919" s="19">
        <f>AE919*VLOOKUP($O919,AProperties!$A$8:$I$1007,VLOOKUP(Span,Data!$N$4:$Y$11,Data!$Y$1,FALSE),FALSE)</f>
        <v>1.7637817708965973</v>
      </c>
      <c r="U919" s="19">
        <f>AF919*VLOOKUP($O919,AProperties!$A$8:$I$1007,VLOOKUP(Span,Data!$N$4:$Y$11,Data!$Y$1,FALSE),FALSE)</f>
        <v>1.9719679685998759</v>
      </c>
      <c r="V919" s="19">
        <f>AG919*VLOOKUP($O919,AProperties!$A$8:$I$1007,VLOOKUP(Span,Data!$N$4:$Y$11,Data!$Y$1,FALSE),FALSE)</f>
        <v>2.1601826781595825</v>
      </c>
      <c r="W919" s="19">
        <f>AH919*VLOOKUP($O919,AProperties!$A$8:$I$1007,VLOOKUP(Span,Data!$N$4:$Y$11,Data!$Y$1,FALSE),FALSE)</f>
        <v>2.3332639663907488</v>
      </c>
      <c r="X919" s="19">
        <f>AI919*VLOOKUP($O919,AProperties!$A$8:$I$1007,VLOOKUP(Span,Data!$N$4:$Y$11,Data!$Y$1,FALSE),FALSE)</f>
        <v>2.4943641014684026</v>
      </c>
      <c r="Y919" s="19">
        <f>AJ919*VLOOKUP($O919,AProperties!$A$8:$I$1007,VLOOKUP(Span,Data!$N$4:$Y$11,Data!$Y$1,FALSE),FALSE)</f>
        <v>2.645672656344896</v>
      </c>
      <c r="Z919" s="19">
        <f>AK919*VLOOKUP($O919,AProperties!$A$8:$I$1007,VLOOKUP(Span,Data!$N$4:$Y$11,Data!$Y$1,FALSE),FALSE)</f>
        <v>2.7887838457592657</v>
      </c>
      <c r="AA919" s="19">
        <f>$I919*AA$19^0.5/VLOOKUP($O919,AProperties!$AY$8:$BG$1007,VLOOKUP(Span,Data!$N$4:$Y$11,Data!$Y$1,FALSE),FALSE)</f>
        <v>0.66817925530639011</v>
      </c>
      <c r="AB919" s="19">
        <f>$I919*AB$19^0.5/VLOOKUP($O919,AProperties!$AY$8:$BG$1007,VLOOKUP(Span,Data!$N$4:$Y$11,Data!$Y$1,FALSE),FALSE)</f>
        <v>0.94494816495065181</v>
      </c>
      <c r="AC919" s="19">
        <f>$I919*AC$19^0.5/VLOOKUP($O919,AProperties!$AY$8:$BG$1007,VLOOKUP(Span,Data!$N$4:$Y$11,Data!$Y$1,FALSE),FALSE)</f>
        <v>1.3363585106127802</v>
      </c>
      <c r="AD919" s="19">
        <f>$I919*AD$19^0.5/VLOOKUP($O919,AProperties!$AY$8:$BG$1007,VLOOKUP(Span,Data!$N$4:$Y$11,Data!$Y$1,FALSE),FALSE)</f>
        <v>1.6366982322135051</v>
      </c>
      <c r="AE919" s="19">
        <f>$I919*AE$19^0.5/VLOOKUP($O919,AProperties!$AY$8:$BG$1007,VLOOKUP(Span,Data!$N$4:$Y$11,Data!$Y$1,FALSE),FALSE)</f>
        <v>1.8898963299013036</v>
      </c>
      <c r="AF919" s="19">
        <f>$I919*AF$19^0.5/VLOOKUP($O919,AProperties!$AY$8:$BG$1007,VLOOKUP(Span,Data!$N$4:$Y$11,Data!$Y$1,FALSE),FALSE)</f>
        <v>2.1129683320433417</v>
      </c>
      <c r="AG919" s="19">
        <f>$I919*AG$19^0.5/VLOOKUP($O919,AProperties!$AY$8:$BG$1007,VLOOKUP(Span,Data!$N$4:$Y$11,Data!$Y$1,FALSE),FALSE)</f>
        <v>2.3146408375084087</v>
      </c>
      <c r="AH919" s="19">
        <f>$I919*AH$19^0.5/VLOOKUP($O919,AProperties!$AY$8:$BG$1007,VLOOKUP(Span,Data!$N$4:$Y$11,Data!$Y$1,FALSE),FALSE)</f>
        <v>2.5000978463062662</v>
      </c>
      <c r="AI919" s="19">
        <f>$I919*AI$19^0.5/VLOOKUP($O919,AProperties!$AY$8:$BG$1007,VLOOKUP(Span,Data!$N$4:$Y$11,Data!$Y$1,FALSE),FALSE)</f>
        <v>2.6727170212255604</v>
      </c>
      <c r="AJ919" s="19">
        <f>$I919*AJ$19^0.5/VLOOKUP($O919,AProperties!$AY$8:$BG$1007,VLOOKUP(Span,Data!$N$4:$Y$11,Data!$Y$1,FALSE),FALSE)</f>
        <v>2.8348444948519553</v>
      </c>
      <c r="AK919" s="19">
        <f>$I919*AK$19^0.5/VLOOKUP($O919,AProperties!$AY$8:$BG$1007,VLOOKUP(Span,Data!$N$4:$Y$11,Data!$Y$1,FALSE),FALSE)</f>
        <v>2.9881884720405507</v>
      </c>
      <c r="AL919" s="47">
        <f t="shared" si="121"/>
        <v>0.9</v>
      </c>
    </row>
    <row r="920" spans="1:38" x14ac:dyDescent="0.25">
      <c r="A920" s="15">
        <v>0.90100000000000002</v>
      </c>
      <c r="B920" s="116">
        <f>VLOOKUP($A920,APropertiesDimless!$A$7:$I$1007,VLOOKUP(Span,Data!$N$4:$Y$11,Data!$Y$1,FALSE),FALSE)</f>
        <v>1.7237685526966817</v>
      </c>
      <c r="C920" s="6">
        <f t="shared" si="117"/>
        <v>1.7628842763483408</v>
      </c>
      <c r="D920" s="116">
        <f>VLOOKUP($A920,AProperties!$AE$8:$AM$1007,VLOOKUP(Span,Data!$N$4:$Y$11,Data!$Y$1,FALSE),FALSE)</f>
        <v>0.96273579520327945</v>
      </c>
      <c r="E920" s="116">
        <f t="shared" si="118"/>
        <v>3.1036116176908006</v>
      </c>
      <c r="F920" s="6">
        <f t="shared" si="122"/>
        <v>3.9581526636640443</v>
      </c>
      <c r="G920" s="9"/>
      <c r="H920" s="15">
        <f t="shared" si="119"/>
        <v>0.90100000000000002</v>
      </c>
      <c r="I920" s="6">
        <f>VLOOKUP(H920,AProperties!$AO$8:$AW$1007,VLOOKUP(Span,Data!$N$4:$Y$11,Data!$Y$1,FALSE),FALSE)^(2/3)</f>
        <v>0.43213343749175875</v>
      </c>
      <c r="J920" s="15">
        <f>$I920*(Slope^0.5)/VLOOKUP($H920,AProperties!$AY$8:$BG$1007,VLOOKUP(Span,Data!$N$4:$Y$11,Data!$Y$1,FALSE),FALSE)</f>
        <v>1.636621527288006</v>
      </c>
      <c r="K920" s="15">
        <f>$J920*VLOOKUP($H920,AProperties!$A$8:$I$1007,VLOOKUP(Span,Data!$N$4:$Y$11,Data!$Y$1,FALSE),FALSE)</f>
        <v>1.5282969476098414</v>
      </c>
      <c r="L920" s="15">
        <f t="shared" si="123"/>
        <v>1.636621527288006</v>
      </c>
      <c r="M920" s="15">
        <f t="shared" si="124"/>
        <v>0.90100000000000002</v>
      </c>
      <c r="O920" s="28">
        <f t="shared" si="120"/>
        <v>0.90100000000000002</v>
      </c>
      <c r="P920" s="19">
        <f>AA920*VLOOKUP($O920,AProperties!$A$8:$I$1007,VLOOKUP(Span,Data!$N$4:$Y$11,Data!$Y$1,FALSE),FALSE)</f>
        <v>0.62392461618285766</v>
      </c>
      <c r="Q920" s="19">
        <f>AB920*VLOOKUP($O920,AProperties!$A$8:$I$1007,VLOOKUP(Span,Data!$N$4:$Y$11,Data!$Y$1,FALSE),FALSE)</f>
        <v>0.88236265410422521</v>
      </c>
      <c r="R920" s="19">
        <f>AC920*VLOOKUP($O920,AProperties!$A$8:$I$1007,VLOOKUP(Span,Data!$N$4:$Y$11,Data!$Y$1,FALSE),FALSE)</f>
        <v>1.2478492323657153</v>
      </c>
      <c r="S920" s="19">
        <f>AD920*VLOOKUP($O920,AProperties!$A$8:$I$1007,VLOOKUP(Span,Data!$N$4:$Y$11,Data!$Y$1,FALSE),FALSE)</f>
        <v>1.5282969476098414</v>
      </c>
      <c r="T920" s="19">
        <f>AE920*VLOOKUP($O920,AProperties!$A$8:$I$1007,VLOOKUP(Span,Data!$N$4:$Y$11,Data!$Y$1,FALSE),FALSE)</f>
        <v>1.7647253082084504</v>
      </c>
      <c r="U920" s="19">
        <f>AF920*VLOOKUP($O920,AProperties!$A$8:$I$1007,VLOOKUP(Span,Data!$N$4:$Y$11,Data!$Y$1,FALSE),FALSE)</f>
        <v>1.9730228753841812</v>
      </c>
      <c r="V920" s="19">
        <f>AG920*VLOOKUP($O920,AProperties!$A$8:$I$1007,VLOOKUP(Span,Data!$N$4:$Y$11,Data!$Y$1,FALSE),FALSE)</f>
        <v>2.1613382706432409</v>
      </c>
      <c r="W920" s="19">
        <f>AH920*VLOOKUP($O920,AProperties!$A$8:$I$1007,VLOOKUP(Span,Data!$N$4:$Y$11,Data!$Y$1,FALSE),FALSE)</f>
        <v>2.3345121489306861</v>
      </c>
      <c r="X920" s="19">
        <f>AI920*VLOOKUP($O920,AProperties!$A$8:$I$1007,VLOOKUP(Span,Data!$N$4:$Y$11,Data!$Y$1,FALSE),FALSE)</f>
        <v>2.4956984647314306</v>
      </c>
      <c r="Y920" s="19">
        <f>AJ920*VLOOKUP($O920,AProperties!$A$8:$I$1007,VLOOKUP(Span,Data!$N$4:$Y$11,Data!$Y$1,FALSE),FALSE)</f>
        <v>2.6470879623126757</v>
      </c>
      <c r="Z920" s="19">
        <f>AK920*VLOOKUP($O920,AProperties!$A$8:$I$1007,VLOOKUP(Span,Data!$N$4:$Y$11,Data!$Y$1,FALSE),FALSE)</f>
        <v>2.7902757092406705</v>
      </c>
      <c r="AA920" s="19">
        <f>$I920*AA$19^0.5/VLOOKUP($O920,AProperties!$AY$8:$BG$1007,VLOOKUP(Span,Data!$N$4:$Y$11,Data!$Y$1,FALSE),FALSE)</f>
        <v>0.66814794065168492</v>
      </c>
      <c r="AB920" s="19">
        <f>$I920*AB$19^0.5/VLOOKUP($O920,AProperties!$AY$8:$BG$1007,VLOOKUP(Span,Data!$N$4:$Y$11,Data!$Y$1,FALSE),FALSE)</f>
        <v>0.94490387934126663</v>
      </c>
      <c r="AC920" s="19">
        <f>$I920*AC$19^0.5/VLOOKUP($O920,AProperties!$AY$8:$BG$1007,VLOOKUP(Span,Data!$N$4:$Y$11,Data!$Y$1,FALSE),FALSE)</f>
        <v>1.3362958813033698</v>
      </c>
      <c r="AD920" s="19">
        <f>$I920*AD$19^0.5/VLOOKUP($O920,AProperties!$AY$8:$BG$1007,VLOOKUP(Span,Data!$N$4:$Y$11,Data!$Y$1,FALSE),FALSE)</f>
        <v>1.636621527288006</v>
      </c>
      <c r="AE920" s="19">
        <f>$I920*AE$19^0.5/VLOOKUP($O920,AProperties!$AY$8:$BG$1007,VLOOKUP(Span,Data!$N$4:$Y$11,Data!$Y$1,FALSE),FALSE)</f>
        <v>1.8898077586825333</v>
      </c>
      <c r="AF920" s="19">
        <f>$I920*AF$19^0.5/VLOOKUP($O920,AProperties!$AY$8:$BG$1007,VLOOKUP(Span,Data!$N$4:$Y$11,Data!$Y$1,FALSE),FALSE)</f>
        <v>2.1128693064103312</v>
      </c>
      <c r="AG920" s="19">
        <f>$I920*AG$19^0.5/VLOOKUP($O920,AProperties!$AY$8:$BG$1007,VLOOKUP(Span,Data!$N$4:$Y$11,Data!$Y$1,FALSE),FALSE)</f>
        <v>2.3145323603624663</v>
      </c>
      <c r="AH920" s="19">
        <f>$I920*AH$19^0.5/VLOOKUP($O920,AProperties!$AY$8:$BG$1007,VLOOKUP(Span,Data!$N$4:$Y$11,Data!$Y$1,FALSE),FALSE)</f>
        <v>2.4999806775971742</v>
      </c>
      <c r="AI920" s="19">
        <f>$I920*AI$19^0.5/VLOOKUP($O920,AProperties!$AY$8:$BG$1007,VLOOKUP(Span,Data!$N$4:$Y$11,Data!$Y$1,FALSE),FALSE)</f>
        <v>2.6725917626067397</v>
      </c>
      <c r="AJ920" s="19">
        <f>$I920*AJ$19^0.5/VLOOKUP($O920,AProperties!$AY$8:$BG$1007,VLOOKUP(Span,Data!$N$4:$Y$11,Data!$Y$1,FALSE),FALSE)</f>
        <v>2.8347116380238</v>
      </c>
      <c r="AK920" s="19">
        <f>$I920*AK$19^0.5/VLOOKUP($O920,AProperties!$AY$8:$BG$1007,VLOOKUP(Span,Data!$N$4:$Y$11,Data!$Y$1,FALSE),FALSE)</f>
        <v>2.9880484286473257</v>
      </c>
      <c r="AL920" s="47">
        <f t="shared" si="121"/>
        <v>0.90100000000000002</v>
      </c>
    </row>
    <row r="921" spans="1:38" x14ac:dyDescent="0.25">
      <c r="A921" s="15">
        <v>0.90200000000000002</v>
      </c>
      <c r="B921" s="116">
        <f>VLOOKUP($A921,APropertiesDimless!$A$7:$I$1007,VLOOKUP(Span,Data!$N$4:$Y$11,Data!$Y$1,FALSE),FALSE)</f>
        <v>1.7330617912688875</v>
      </c>
      <c r="C921" s="6">
        <f t="shared" si="117"/>
        <v>1.7685308956344437</v>
      </c>
      <c r="D921" s="116">
        <f>VLOOKUP($A921,AProperties!$AE$8:$AM$1007,VLOOKUP(Span,Data!$N$4:$Y$11,Data!$Y$1,FALSE),FALSE)</f>
        <v>0.96329296625110494</v>
      </c>
      <c r="E921" s="116">
        <f t="shared" si="118"/>
        <v>3.1203184927024896</v>
      </c>
      <c r="F921" s="6">
        <f t="shared" si="122"/>
        <v>3.9711048809746825</v>
      </c>
      <c r="G921" s="9"/>
      <c r="H921" s="15">
        <f t="shared" si="119"/>
        <v>0.90200000000000002</v>
      </c>
      <c r="I921" s="6">
        <f>VLOOKUP(H921,AProperties!$AO$8:$AW$1007,VLOOKUP(Span,Data!$N$4:$Y$11,Data!$Y$1,FALSE),FALSE)^(2/3)</f>
        <v>0.43198382641492106</v>
      </c>
      <c r="J921" s="15">
        <f>$I921*(Slope^0.5)/VLOOKUP($H921,AProperties!$AY$8:$BG$1007,VLOOKUP(Span,Data!$N$4:$Y$11,Data!$Y$1,FALSE),FALSE)</f>
        <v>1.6365385009407509</v>
      </c>
      <c r="K921" s="15">
        <f>$J921*VLOOKUP($H921,AProperties!$A$8:$I$1007,VLOOKUP(Span,Data!$N$4:$Y$11,Data!$Y$1,FALSE),FALSE)</f>
        <v>1.5291038540768396</v>
      </c>
      <c r="L921" s="15">
        <f t="shared" si="123"/>
        <v>1.6365385009407509</v>
      </c>
      <c r="M921" s="15">
        <f t="shared" si="124"/>
        <v>0.90200000000000002</v>
      </c>
      <c r="O921" s="28">
        <f t="shared" si="120"/>
        <v>0.90200000000000002</v>
      </c>
      <c r="P921" s="19">
        <f>AA921*VLOOKUP($O921,AProperties!$A$8:$I$1007,VLOOKUP(Span,Data!$N$4:$Y$11,Data!$Y$1,FALSE),FALSE)</f>
        <v>0.62425403436857396</v>
      </c>
      <c r="Q921" s="19">
        <f>AB921*VLOOKUP($O921,AProperties!$A$8:$I$1007,VLOOKUP(Span,Data!$N$4:$Y$11,Data!$Y$1,FALSE),FALSE)</f>
        <v>0.88282852177015769</v>
      </c>
      <c r="R921" s="19">
        <f>AC921*VLOOKUP($O921,AProperties!$A$8:$I$1007,VLOOKUP(Span,Data!$N$4:$Y$11,Data!$Y$1,FALSE),FALSE)</f>
        <v>1.2485080687371479</v>
      </c>
      <c r="S921" s="19">
        <f>AD921*VLOOKUP($O921,AProperties!$A$8:$I$1007,VLOOKUP(Span,Data!$N$4:$Y$11,Data!$Y$1,FALSE),FALSE)</f>
        <v>1.5291038540768396</v>
      </c>
      <c r="T921" s="19">
        <f>AE921*VLOOKUP($O921,AProperties!$A$8:$I$1007,VLOOKUP(Span,Data!$N$4:$Y$11,Data!$Y$1,FALSE),FALSE)</f>
        <v>1.7656570435403154</v>
      </c>
      <c r="U921" s="19">
        <f>AF921*VLOOKUP($O921,AProperties!$A$8:$I$1007,VLOOKUP(Span,Data!$N$4:$Y$11,Data!$Y$1,FALSE),FALSE)</f>
        <v>1.9740645871537255</v>
      </c>
      <c r="V921" s="19">
        <f>AG921*VLOOKUP($O921,AProperties!$A$8:$I$1007,VLOOKUP(Span,Data!$N$4:$Y$11,Data!$Y$1,FALSE),FALSE)</f>
        <v>2.162479408712437</v>
      </c>
      <c r="W921" s="19">
        <f>AH921*VLOOKUP($O921,AProperties!$A$8:$I$1007,VLOOKUP(Span,Data!$N$4:$Y$11,Data!$Y$1,FALSE),FALSE)</f>
        <v>2.3357447189186091</v>
      </c>
      <c r="X921" s="19">
        <f>AI921*VLOOKUP($O921,AProperties!$A$8:$I$1007,VLOOKUP(Span,Data!$N$4:$Y$11,Data!$Y$1,FALSE),FALSE)</f>
        <v>2.4970161374742958</v>
      </c>
      <c r="Y921" s="19">
        <f>AJ921*VLOOKUP($O921,AProperties!$A$8:$I$1007,VLOOKUP(Span,Data!$N$4:$Y$11,Data!$Y$1,FALSE),FALSE)</f>
        <v>2.6484855653104726</v>
      </c>
      <c r="Z921" s="19">
        <f>AK921*VLOOKUP($O921,AProperties!$A$8:$I$1007,VLOOKUP(Span,Data!$N$4:$Y$11,Data!$Y$1,FALSE),FALSE)</f>
        <v>2.7917489121532433</v>
      </c>
      <c r="AA921" s="19">
        <f>$I921*AA$19^0.5/VLOOKUP($O921,AProperties!$AY$8:$BG$1007,VLOOKUP(Span,Data!$N$4:$Y$11,Data!$Y$1,FALSE),FALSE)</f>
        <v>0.66811404528735463</v>
      </c>
      <c r="AB921" s="19">
        <f>$I921*AB$19^0.5/VLOOKUP($O921,AProperties!$AY$8:$BG$1007,VLOOKUP(Span,Data!$N$4:$Y$11,Data!$Y$1,FALSE),FALSE)</f>
        <v>0.94485594405732931</v>
      </c>
      <c r="AC921" s="19">
        <f>$I921*AC$19^0.5/VLOOKUP($O921,AProperties!$AY$8:$BG$1007,VLOOKUP(Span,Data!$N$4:$Y$11,Data!$Y$1,FALSE),FALSE)</f>
        <v>1.3362280905747093</v>
      </c>
      <c r="AD921" s="19">
        <f>$I921*AD$19^0.5/VLOOKUP($O921,AProperties!$AY$8:$BG$1007,VLOOKUP(Span,Data!$N$4:$Y$11,Data!$Y$1,FALSE),FALSE)</f>
        <v>1.6365385009407509</v>
      </c>
      <c r="AE921" s="19">
        <f>$I921*AE$19^0.5/VLOOKUP($O921,AProperties!$AY$8:$BG$1007,VLOOKUP(Span,Data!$N$4:$Y$11,Data!$Y$1,FALSE),FALSE)</f>
        <v>1.8897118881146586</v>
      </c>
      <c r="AF921" s="19">
        <f>$I921*AF$19^0.5/VLOOKUP($O921,AProperties!$AY$8:$BG$1007,VLOOKUP(Span,Data!$N$4:$Y$11,Data!$Y$1,FALSE),FALSE)</f>
        <v>2.1127621198569266</v>
      </c>
      <c r="AG921" s="19">
        <f>$I921*AG$19^0.5/VLOOKUP($O921,AProperties!$AY$8:$BG$1007,VLOOKUP(Span,Data!$N$4:$Y$11,Data!$Y$1,FALSE),FALSE)</f>
        <v>2.3144149433761445</v>
      </c>
      <c r="AH921" s="19">
        <f>$I921*AH$19^0.5/VLOOKUP($O921,AProperties!$AY$8:$BG$1007,VLOOKUP(Span,Data!$N$4:$Y$11,Data!$Y$1,FALSE),FALSE)</f>
        <v>2.4998538527568503</v>
      </c>
      <c r="AI921" s="19">
        <f>$I921*AI$19^0.5/VLOOKUP($O921,AProperties!$AY$8:$BG$1007,VLOOKUP(Span,Data!$N$4:$Y$11,Data!$Y$1,FALSE),FALSE)</f>
        <v>2.6724561811494185</v>
      </c>
      <c r="AJ921" s="19">
        <f>$I921*AJ$19^0.5/VLOOKUP($O921,AProperties!$AY$8:$BG$1007,VLOOKUP(Span,Data!$N$4:$Y$11,Data!$Y$1,FALSE),FALSE)</f>
        <v>2.8345678321719876</v>
      </c>
      <c r="AK921" s="19">
        <f>$I921*AK$19^0.5/VLOOKUP($O921,AProperties!$AY$8:$BG$1007,VLOOKUP(Span,Data!$N$4:$Y$11,Data!$Y$1,FALSE),FALSE)</f>
        <v>2.9878968439697964</v>
      </c>
      <c r="AL921" s="47">
        <f t="shared" si="121"/>
        <v>0.90200000000000002</v>
      </c>
    </row>
    <row r="922" spans="1:38" x14ac:dyDescent="0.25">
      <c r="A922" s="15">
        <v>0.90300000000000002</v>
      </c>
      <c r="B922" s="116">
        <f>VLOOKUP($A922,APropertiesDimless!$A$7:$I$1007,VLOOKUP(Span,Data!$N$4:$Y$11,Data!$Y$1,FALSE),FALSE)</f>
        <v>1.7424906900469714</v>
      </c>
      <c r="C922" s="6">
        <f t="shared" si="117"/>
        <v>1.7742453450234859</v>
      </c>
      <c r="D922" s="116">
        <f>VLOOKUP($A922,AProperties!$AE$8:$AM$1007,VLOOKUP(Span,Data!$N$4:$Y$11,Data!$Y$1,FALSE),FALSE)</f>
        <v>0.96384745587699305</v>
      </c>
      <c r="E922" s="116">
        <f t="shared" si="118"/>
        <v>3.1372455824811731</v>
      </c>
      <c r="F922" s="6">
        <f t="shared" si="122"/>
        <v>3.9841848801810582</v>
      </c>
      <c r="G922" s="9"/>
      <c r="H922" s="15">
        <f t="shared" si="119"/>
        <v>0.90300000000000002</v>
      </c>
      <c r="I922" s="6">
        <f>VLOOKUP(H922,AProperties!$AO$8:$AW$1007,VLOOKUP(Span,Data!$N$4:$Y$11,Data!$Y$1,FALSE),FALSE)^(2/3)</f>
        <v>0.43183219051697186</v>
      </c>
      <c r="J922" s="15">
        <f>$I922*(Slope^0.5)/VLOOKUP($H922,AProperties!$AY$8:$BG$1007,VLOOKUP(Span,Data!$N$4:$Y$11,Data!$Y$1,FALSE),FALSE)</f>
        <v>1.6364490944608387</v>
      </c>
      <c r="K922" s="15">
        <f>$J922*VLOOKUP($H922,AProperties!$A$8:$I$1007,VLOOKUP(Span,Data!$N$4:$Y$11,Data!$Y$1,FALSE),FALSE)</f>
        <v>1.5299004498823203</v>
      </c>
      <c r="L922" s="15">
        <f t="shared" si="123"/>
        <v>1.6364490944608387</v>
      </c>
      <c r="M922" s="15">
        <f t="shared" si="124"/>
        <v>0.90300000000000002</v>
      </c>
      <c r="O922" s="28">
        <f t="shared" si="120"/>
        <v>0.90300000000000002</v>
      </c>
      <c r="P922" s="19">
        <f>AA922*VLOOKUP($O922,AProperties!$A$8:$I$1007,VLOOKUP(Span,Data!$N$4:$Y$11,Data!$Y$1,FALSE),FALSE)</f>
        <v>0.62457924324435232</v>
      </c>
      <c r="Q922" s="19">
        <f>AB922*VLOOKUP($O922,AProperties!$A$8:$I$1007,VLOOKUP(Span,Data!$N$4:$Y$11,Data!$Y$1,FALSE),FALSE)</f>
        <v>0.88328843657288736</v>
      </c>
      <c r="R922" s="19">
        <f>AC922*VLOOKUP($O922,AProperties!$A$8:$I$1007,VLOOKUP(Span,Data!$N$4:$Y$11,Data!$Y$1,FALSE),FALSE)</f>
        <v>1.2491584864887046</v>
      </c>
      <c r="S922" s="19">
        <f>AD922*VLOOKUP($O922,AProperties!$A$8:$I$1007,VLOOKUP(Span,Data!$N$4:$Y$11,Data!$Y$1,FALSE),FALSE)</f>
        <v>1.5299004498823203</v>
      </c>
      <c r="T922" s="19">
        <f>AE922*VLOOKUP($O922,AProperties!$A$8:$I$1007,VLOOKUP(Span,Data!$N$4:$Y$11,Data!$Y$1,FALSE),FALSE)</f>
        <v>1.7665768731457747</v>
      </c>
      <c r="U922" s="19">
        <f>AF922*VLOOKUP($O922,AProperties!$A$8:$I$1007,VLOOKUP(Span,Data!$N$4:$Y$11,Data!$Y$1,FALSE),FALSE)</f>
        <v>1.9750929879164874</v>
      </c>
      <c r="V922" s="19">
        <f>AG922*VLOOKUP($O922,AProperties!$A$8:$I$1007,VLOOKUP(Span,Data!$N$4:$Y$11,Data!$Y$1,FALSE),FALSE)</f>
        <v>2.1636059653042774</v>
      </c>
      <c r="W922" s="19">
        <f>AH922*VLOOKUP($O922,AProperties!$A$8:$I$1007,VLOOKUP(Span,Data!$N$4:$Y$11,Data!$Y$1,FALSE),FALSE)</f>
        <v>2.3369615391109089</v>
      </c>
      <c r="X922" s="19">
        <f>AI922*VLOOKUP($O922,AProperties!$A$8:$I$1007,VLOOKUP(Span,Data!$N$4:$Y$11,Data!$Y$1,FALSE),FALSE)</f>
        <v>2.4983169729774093</v>
      </c>
      <c r="Y922" s="19">
        <f>AJ922*VLOOKUP($O922,AProperties!$A$8:$I$1007,VLOOKUP(Span,Data!$N$4:$Y$11,Data!$Y$1,FALSE),FALSE)</f>
        <v>2.649865309718662</v>
      </c>
      <c r="Z922" s="19">
        <f>AK922*VLOOKUP($O922,AProperties!$A$8:$I$1007,VLOOKUP(Span,Data!$N$4:$Y$11,Data!$Y$1,FALSE),FALSE)</f>
        <v>2.7932032904594961</v>
      </c>
      <c r="AA922" s="19">
        <f>$I922*AA$19^0.5/VLOOKUP($O922,AProperties!$AY$8:$BG$1007,VLOOKUP(Span,Data!$N$4:$Y$11,Data!$Y$1,FALSE),FALSE)</f>
        <v>0.66807754524477414</v>
      </c>
      <c r="AB922" s="19">
        <f>$I922*AB$19^0.5/VLOOKUP($O922,AProperties!$AY$8:$BG$1007,VLOOKUP(Span,Data!$N$4:$Y$11,Data!$Y$1,FALSE),FALSE)</f>
        <v>0.94480432520208468</v>
      </c>
      <c r="AC922" s="19">
        <f>$I922*AC$19^0.5/VLOOKUP($O922,AProperties!$AY$8:$BG$1007,VLOOKUP(Span,Data!$N$4:$Y$11,Data!$Y$1,FALSE),FALSE)</f>
        <v>1.3361550904895483</v>
      </c>
      <c r="AD922" s="19">
        <f>$I922*AD$19^0.5/VLOOKUP($O922,AProperties!$AY$8:$BG$1007,VLOOKUP(Span,Data!$N$4:$Y$11,Data!$Y$1,FALSE),FALSE)</f>
        <v>1.6364490944608387</v>
      </c>
      <c r="AE922" s="19">
        <f>$I922*AE$19^0.5/VLOOKUP($O922,AProperties!$AY$8:$BG$1007,VLOOKUP(Span,Data!$N$4:$Y$11,Data!$Y$1,FALSE),FALSE)</f>
        <v>1.8896086504041694</v>
      </c>
      <c r="AF922" s="19">
        <f>$I922*AF$19^0.5/VLOOKUP($O922,AProperties!$AY$8:$BG$1007,VLOOKUP(Span,Data!$N$4:$Y$11,Data!$Y$1,FALSE),FALSE)</f>
        <v>2.1126466965876789</v>
      </c>
      <c r="AG922" s="19">
        <f>$I922*AG$19^0.5/VLOOKUP($O922,AProperties!$AY$8:$BG$1007,VLOOKUP(Span,Data!$N$4:$Y$11,Data!$Y$1,FALSE),FALSE)</f>
        <v>2.3142885035196885</v>
      </c>
      <c r="AH922" s="19">
        <f>$I922*AH$19^0.5/VLOOKUP($O922,AProperties!$AY$8:$BG$1007,VLOOKUP(Span,Data!$N$4:$Y$11,Data!$Y$1,FALSE),FALSE)</f>
        <v>2.4997172821029112</v>
      </c>
      <c r="AI922" s="19">
        <f>$I922*AI$19^0.5/VLOOKUP($O922,AProperties!$AY$8:$BG$1007,VLOOKUP(Span,Data!$N$4:$Y$11,Data!$Y$1,FALSE),FALSE)</f>
        <v>2.6723101809790966</v>
      </c>
      <c r="AJ922" s="19">
        <f>$I922*AJ$19^0.5/VLOOKUP($O922,AProperties!$AY$8:$BG$1007,VLOOKUP(Span,Data!$N$4:$Y$11,Data!$Y$1,FALSE),FALSE)</f>
        <v>2.8344129756062539</v>
      </c>
      <c r="AK922" s="19">
        <f>$I922*AK$19^0.5/VLOOKUP($O922,AProperties!$AY$8:$BG$1007,VLOOKUP(Span,Data!$N$4:$Y$11,Data!$Y$1,FALSE),FALSE)</f>
        <v>2.9877336108170129</v>
      </c>
      <c r="AL922" s="47">
        <f t="shared" si="121"/>
        <v>0.90300000000000002</v>
      </c>
    </row>
    <row r="923" spans="1:38" x14ac:dyDescent="0.25">
      <c r="A923" s="15">
        <v>0.90400000000000003</v>
      </c>
      <c r="B923" s="116">
        <f>VLOOKUP($A923,APropertiesDimless!$A$7:$I$1007,VLOOKUP(Span,Data!$N$4:$Y$11,Data!$Y$1,FALSE),FALSE)</f>
        <v>1.7520587855642651</v>
      </c>
      <c r="C923" s="6">
        <f t="shared" si="117"/>
        <v>1.7800293927821325</v>
      </c>
      <c r="D923" s="116">
        <f>VLOOKUP($A923,AProperties!$AE$8:$AM$1007,VLOOKUP(Span,Data!$N$4:$Y$11,Data!$Y$1,FALSE),FALSE)</f>
        <v>0.96439924787498599</v>
      </c>
      <c r="E923" s="116">
        <f t="shared" si="118"/>
        <v>3.1543985101323924</v>
      </c>
      <c r="F923" s="6">
        <f t="shared" si="122"/>
        <v>3.9973957305772325</v>
      </c>
      <c r="G923" s="9"/>
      <c r="H923" s="15">
        <f t="shared" si="119"/>
        <v>0.90400000000000003</v>
      </c>
      <c r="I923" s="6">
        <f>VLOOKUP(H923,AProperties!$AO$8:$AW$1007,VLOOKUP(Span,Data!$N$4:$Y$11,Data!$Y$1,FALSE),FALSE)^(2/3)</f>
        <v>0.4316785087441749</v>
      </c>
      <c r="J923" s="15">
        <f>$I923*(Slope^0.5)/VLOOKUP($H923,AProperties!$AY$8:$BG$1007,VLOOKUP(Span,Data!$N$4:$Y$11,Data!$Y$1,FALSE),FALSE)</f>
        <v>1.6363532477405807</v>
      </c>
      <c r="K923" s="15">
        <f>$J923*VLOOKUP($H923,AProperties!$A$8:$I$1007,VLOOKUP(Span,Data!$N$4:$Y$11,Data!$Y$1,FALSE),FALSE)</f>
        <v>1.5306866434813537</v>
      </c>
      <c r="L923" s="15">
        <f t="shared" si="123"/>
        <v>1.6363532477405807</v>
      </c>
      <c r="M923" s="15">
        <f t="shared" si="124"/>
        <v>0.90400000000000003</v>
      </c>
      <c r="O923" s="28">
        <f t="shared" si="120"/>
        <v>0.90400000000000003</v>
      </c>
      <c r="P923" s="19">
        <f>AA923*VLOOKUP($O923,AProperties!$A$8:$I$1007,VLOOKUP(Span,Data!$N$4:$Y$11,Data!$Y$1,FALSE),FALSE)</f>
        <v>0.62490020543713121</v>
      </c>
      <c r="Q923" s="19">
        <f>AB923*VLOOKUP($O923,AProperties!$A$8:$I$1007,VLOOKUP(Span,Data!$N$4:$Y$11,Data!$Y$1,FALSE),FALSE)</f>
        <v>0.88374234565892429</v>
      </c>
      <c r="R923" s="19">
        <f>AC923*VLOOKUP($O923,AProperties!$A$8:$I$1007,VLOOKUP(Span,Data!$N$4:$Y$11,Data!$Y$1,FALSE),FALSE)</f>
        <v>1.2498004108742624</v>
      </c>
      <c r="S923" s="19">
        <f>AD923*VLOOKUP($O923,AProperties!$A$8:$I$1007,VLOOKUP(Span,Data!$N$4:$Y$11,Data!$Y$1,FALSE),FALSE)</f>
        <v>1.5306866434813537</v>
      </c>
      <c r="T923" s="19">
        <f>AE923*VLOOKUP($O923,AProperties!$A$8:$I$1007,VLOOKUP(Span,Data!$N$4:$Y$11,Data!$Y$1,FALSE),FALSE)</f>
        <v>1.7674846913178486</v>
      </c>
      <c r="U923" s="19">
        <f>AF923*VLOOKUP($O923,AProperties!$A$8:$I$1007,VLOOKUP(Span,Data!$N$4:$Y$11,Data!$Y$1,FALSE),FALSE)</f>
        <v>1.976107959488471</v>
      </c>
      <c r="V923" s="19">
        <f>AG923*VLOOKUP($O923,AProperties!$A$8:$I$1007,VLOOKUP(Span,Data!$N$4:$Y$11,Data!$Y$1,FALSE),FALSE)</f>
        <v>2.1647178109546812</v>
      </c>
      <c r="W923" s="19">
        <f>AH923*VLOOKUP($O923,AProperties!$A$8:$I$1007,VLOOKUP(Span,Data!$N$4:$Y$11,Data!$Y$1,FALSE),FALSE)</f>
        <v>2.338162469670396</v>
      </c>
      <c r="X923" s="19">
        <f>AI923*VLOOKUP($O923,AProperties!$A$8:$I$1007,VLOOKUP(Span,Data!$N$4:$Y$11,Data!$Y$1,FALSE),FALSE)</f>
        <v>2.4996008217485248</v>
      </c>
      <c r="Y923" s="19">
        <f>AJ923*VLOOKUP($O923,AProperties!$A$8:$I$1007,VLOOKUP(Span,Data!$N$4:$Y$11,Data!$Y$1,FALSE),FALSE)</f>
        <v>2.6512270369767728</v>
      </c>
      <c r="Z923" s="19">
        <f>AK923*VLOOKUP($O923,AProperties!$A$8:$I$1007,VLOOKUP(Span,Data!$N$4:$Y$11,Data!$Y$1,FALSE),FALSE)</f>
        <v>2.794638677022018</v>
      </c>
      <c r="AA923" s="19">
        <f>$I923*AA$19^0.5/VLOOKUP($O923,AProperties!$AY$8:$BG$1007,VLOOKUP(Span,Data!$N$4:$Y$11,Data!$Y$1,FALSE),FALSE)</f>
        <v>0.66803841598508218</v>
      </c>
      <c r="AB923" s="19">
        <f>$I923*AB$19^0.5/VLOOKUP($O923,AProperties!$AY$8:$BG$1007,VLOOKUP(Span,Data!$N$4:$Y$11,Data!$Y$1,FALSE),FALSE)</f>
        <v>0.94474898807234264</v>
      </c>
      <c r="AC923" s="19">
        <f>$I923*AC$19^0.5/VLOOKUP($O923,AProperties!$AY$8:$BG$1007,VLOOKUP(Span,Data!$N$4:$Y$11,Data!$Y$1,FALSE),FALSE)</f>
        <v>1.3360768319701644</v>
      </c>
      <c r="AD923" s="19">
        <f>$I923*AD$19^0.5/VLOOKUP($O923,AProperties!$AY$8:$BG$1007,VLOOKUP(Span,Data!$N$4:$Y$11,Data!$Y$1,FALSE),FALSE)</f>
        <v>1.6363532477405807</v>
      </c>
      <c r="AE923" s="19">
        <f>$I923*AE$19^0.5/VLOOKUP($O923,AProperties!$AY$8:$BG$1007,VLOOKUP(Span,Data!$N$4:$Y$11,Data!$Y$1,FALSE),FALSE)</f>
        <v>1.8894979761446853</v>
      </c>
      <c r="AF923" s="19">
        <f>$I923*AF$19^0.5/VLOOKUP($O923,AProperties!$AY$8:$BG$1007,VLOOKUP(Span,Data!$N$4:$Y$11,Data!$Y$1,FALSE),FALSE)</f>
        <v>2.1125229590038961</v>
      </c>
      <c r="AG923" s="19">
        <f>$I923*AG$19^0.5/VLOOKUP($O923,AProperties!$AY$8:$BG$1007,VLOOKUP(Span,Data!$N$4:$Y$11,Data!$Y$1,FALSE),FALSE)</f>
        <v>2.3141529557879905</v>
      </c>
      <c r="AH923" s="19">
        <f>$I923*AH$19^0.5/VLOOKUP($O923,AProperties!$AY$8:$BG$1007,VLOOKUP(Span,Data!$N$4:$Y$11,Data!$Y$1,FALSE),FALSE)</f>
        <v>2.4995708738193461</v>
      </c>
      <c r="AI923" s="19">
        <f>$I923*AI$19^0.5/VLOOKUP($O923,AProperties!$AY$8:$BG$1007,VLOOKUP(Span,Data!$N$4:$Y$11,Data!$Y$1,FALSE),FALSE)</f>
        <v>2.6721536639403287</v>
      </c>
      <c r="AJ923" s="19">
        <f>$I923*AJ$19^0.5/VLOOKUP($O923,AProperties!$AY$8:$BG$1007,VLOOKUP(Span,Data!$N$4:$Y$11,Data!$Y$1,FALSE),FALSE)</f>
        <v>2.8342469642170278</v>
      </c>
      <c r="AK923" s="19">
        <f>$I923*AK$19^0.5/VLOOKUP($O923,AProperties!$AY$8:$BG$1007,VLOOKUP(Span,Data!$N$4:$Y$11,Data!$Y$1,FALSE),FALSE)</f>
        <v>2.9875586194478516</v>
      </c>
      <c r="AL923" s="47">
        <f t="shared" si="121"/>
        <v>0.90400000000000003</v>
      </c>
    </row>
    <row r="924" spans="1:38" x14ac:dyDescent="0.25">
      <c r="A924" s="15">
        <v>0.90500000000000003</v>
      </c>
      <c r="B924" s="116">
        <f>VLOOKUP($A924,APropertiesDimless!$A$7:$I$1007,VLOOKUP(Span,Data!$N$4:$Y$11,Data!$Y$1,FALSE),FALSE)</f>
        <v>1.7617697444856739</v>
      </c>
      <c r="C924" s="6">
        <f t="shared" si="117"/>
        <v>1.7858848722428369</v>
      </c>
      <c r="D924" s="116">
        <f>VLOOKUP($A924,AProperties!$AE$8:$AM$1007,VLOOKUP(Span,Data!$N$4:$Y$11,Data!$Y$1,FALSE),FALSE)</f>
        <v>0.96494832580026058</v>
      </c>
      <c r="E924" s="116">
        <f t="shared" si="118"/>
        <v>3.1717831061867692</v>
      </c>
      <c r="F924" s="6">
        <f t="shared" si="122"/>
        <v>4.0107406073687537</v>
      </c>
      <c r="G924" s="9"/>
      <c r="H924" s="15">
        <f t="shared" si="119"/>
        <v>0.90500000000000003</v>
      </c>
      <c r="I924" s="6">
        <f>VLOOKUP(H924,AProperties!$AO$8:$AW$1007,VLOOKUP(Span,Data!$N$4:$Y$11,Data!$Y$1,FALSE),FALSE)^(2/3)</f>
        <v>0.43152275951488184</v>
      </c>
      <c r="J924" s="15">
        <f>$I924*(Slope^0.5)/VLOOKUP($H924,AProperties!$AY$8:$BG$1007,VLOOKUP(Span,Data!$N$4:$Y$11,Data!$Y$1,FALSE),FALSE)</f>
        <v>1.6362508992269702</v>
      </c>
      <c r="K924" s="15">
        <f>$J924*VLOOKUP($H924,AProperties!$A$8:$I$1007,VLOOKUP(Span,Data!$N$4:$Y$11,Data!$Y$1,FALSE),FALSE)</f>
        <v>1.5314623415750896</v>
      </c>
      <c r="L924" s="15">
        <f t="shared" si="123"/>
        <v>1.6362508992269702</v>
      </c>
      <c r="M924" s="15">
        <f t="shared" si="124"/>
        <v>0.90500000000000003</v>
      </c>
      <c r="O924" s="28">
        <f t="shared" si="120"/>
        <v>0.90500000000000003</v>
      </c>
      <c r="P924" s="19">
        <f>AA924*VLOOKUP($O924,AProperties!$A$8:$I$1007,VLOOKUP(Span,Data!$N$4:$Y$11,Data!$Y$1,FALSE),FALSE)</f>
        <v>0.62521688285781496</v>
      </c>
      <c r="Q924" s="19">
        <f>AB924*VLOOKUP($O924,AProperties!$A$8:$I$1007,VLOOKUP(Span,Data!$N$4:$Y$11,Data!$Y$1,FALSE),FALSE)</f>
        <v>0.88419019516215258</v>
      </c>
      <c r="R924" s="19">
        <f>AC924*VLOOKUP($O924,AProperties!$A$8:$I$1007,VLOOKUP(Span,Data!$N$4:$Y$11,Data!$Y$1,FALSE),FALSE)</f>
        <v>1.2504337657156299</v>
      </c>
      <c r="S924" s="19">
        <f>AD924*VLOOKUP($O924,AProperties!$A$8:$I$1007,VLOOKUP(Span,Data!$N$4:$Y$11,Data!$Y$1,FALSE),FALSE)</f>
        <v>1.5314623415750896</v>
      </c>
      <c r="T924" s="19">
        <f>AE924*VLOOKUP($O924,AProperties!$A$8:$I$1007,VLOOKUP(Span,Data!$N$4:$Y$11,Data!$Y$1,FALSE),FALSE)</f>
        <v>1.7683803903243052</v>
      </c>
      <c r="U924" s="19">
        <f>AF924*VLOOKUP($O924,AProperties!$A$8:$I$1007,VLOOKUP(Span,Data!$N$4:$Y$11,Data!$Y$1,FALSE),FALSE)</f>
        <v>1.9771093814213787</v>
      </c>
      <c r="V924" s="19">
        <f>AG924*VLOOKUP($O924,AProperties!$A$8:$I$1007,VLOOKUP(Span,Data!$N$4:$Y$11,Data!$Y$1,FALSE),FALSE)</f>
        <v>2.1658148137191491</v>
      </c>
      <c r="W924" s="19">
        <f>AH924*VLOOKUP($O924,AProperties!$A$8:$I$1007,VLOOKUP(Span,Data!$N$4:$Y$11,Data!$Y$1,FALSE),FALSE)</f>
        <v>2.3393473680807215</v>
      </c>
      <c r="X924" s="19">
        <f>AI924*VLOOKUP($O924,AProperties!$A$8:$I$1007,VLOOKUP(Span,Data!$N$4:$Y$11,Data!$Y$1,FALSE),FALSE)</f>
        <v>2.5008675314312598</v>
      </c>
      <c r="Y924" s="19">
        <f>AJ924*VLOOKUP($O924,AProperties!$A$8:$I$1007,VLOOKUP(Span,Data!$N$4:$Y$11,Data!$Y$1,FALSE),FALSE)</f>
        <v>2.6525705854864574</v>
      </c>
      <c r="Z924" s="19">
        <f>AK924*VLOOKUP($O924,AProperties!$A$8:$I$1007,VLOOKUP(Span,Data!$N$4:$Y$11,Data!$Y$1,FALSE),FALSE)</f>
        <v>2.7960549015011944</v>
      </c>
      <c r="AA924" s="19">
        <f>$I924*AA$19^0.5/VLOOKUP($O924,AProperties!$AY$8:$BG$1007,VLOOKUP(Span,Data!$N$4:$Y$11,Data!$Y$1,FALSE),FALSE)</f>
        <v>0.66799663237936924</v>
      </c>
      <c r="AB924" s="19">
        <f>$I924*AB$19^0.5/VLOOKUP($O924,AProperties!$AY$8:$BG$1007,VLOOKUP(Span,Data!$N$4:$Y$11,Data!$Y$1,FALSE),FALSE)</f>
        <v>0.94468989713045848</v>
      </c>
      <c r="AC924" s="19">
        <f>$I924*AC$19^0.5/VLOOKUP($O924,AProperties!$AY$8:$BG$1007,VLOOKUP(Span,Data!$N$4:$Y$11,Data!$Y$1,FALSE),FALSE)</f>
        <v>1.3359932647587385</v>
      </c>
      <c r="AD924" s="19">
        <f>$I924*AD$19^0.5/VLOOKUP($O924,AProperties!$AY$8:$BG$1007,VLOOKUP(Span,Data!$N$4:$Y$11,Data!$Y$1,FALSE),FALSE)</f>
        <v>1.6362508992269702</v>
      </c>
      <c r="AE924" s="19">
        <f>$I924*AE$19^0.5/VLOOKUP($O924,AProperties!$AY$8:$BG$1007,VLOOKUP(Span,Data!$N$4:$Y$11,Data!$Y$1,FALSE),FALSE)</f>
        <v>1.889379794260917</v>
      </c>
      <c r="AF924" s="19">
        <f>$I924*AF$19^0.5/VLOOKUP($O924,AProperties!$AY$8:$BG$1007,VLOOKUP(Span,Data!$N$4:$Y$11,Data!$Y$1,FALSE),FALSE)</f>
        <v>2.1123908276409886</v>
      </c>
      <c r="AG924" s="19">
        <f>$I924*AG$19^0.5/VLOOKUP($O924,AProperties!$AY$8:$BG$1007,VLOOKUP(Span,Data!$N$4:$Y$11,Data!$Y$1,FALSE),FALSE)</f>
        <v>2.3140082131319537</v>
      </c>
      <c r="AH924" s="19">
        <f>$I924*AH$19^0.5/VLOOKUP($O924,AProperties!$AY$8:$BG$1007,VLOOKUP(Span,Data!$N$4:$Y$11,Data!$Y$1,FALSE),FALSE)</f>
        <v>2.4994145338823839</v>
      </c>
      <c r="AI924" s="19">
        <f>$I924*AI$19^0.5/VLOOKUP($O924,AProperties!$AY$8:$BG$1007,VLOOKUP(Span,Data!$N$4:$Y$11,Data!$Y$1,FALSE),FALSE)</f>
        <v>2.6719865295174769</v>
      </c>
      <c r="AJ924" s="19">
        <f>$I924*AJ$19^0.5/VLOOKUP($O924,AProperties!$AY$8:$BG$1007,VLOOKUP(Span,Data!$N$4:$Y$11,Data!$Y$1,FALSE),FALSE)</f>
        <v>2.8340696913913752</v>
      </c>
      <c r="AK924" s="19">
        <f>$I924*AK$19^0.5/VLOOKUP($O924,AProperties!$AY$8:$BG$1007,VLOOKUP(Span,Data!$N$4:$Y$11,Data!$Y$1,FALSE),FALSE)</f>
        <v>2.9873717574824132</v>
      </c>
      <c r="AL924" s="47">
        <f t="shared" si="121"/>
        <v>0.90500000000000003</v>
      </c>
    </row>
    <row r="925" spans="1:38" x14ac:dyDescent="0.25">
      <c r="A925" s="15">
        <v>0.90600000000000003</v>
      </c>
      <c r="B925" s="116">
        <f>VLOOKUP($A925,APropertiesDimless!$A$7:$I$1007,VLOOKUP(Span,Data!$N$4:$Y$11,Data!$Y$1,FALSE),FALSE)</f>
        <v>1.771627369825981</v>
      </c>
      <c r="C925" s="6">
        <f t="shared" si="117"/>
        <v>1.7918136849129906</v>
      </c>
      <c r="D925" s="116">
        <f>VLOOKUP($A925,AProperties!$AE$8:$AM$1007,VLOOKUP(Span,Data!$N$4:$Y$11,Data!$Y$1,FALSE),FALSE)</f>
        <v>0.96549467296291236</v>
      </c>
      <c r="E925" s="116">
        <f t="shared" si="118"/>
        <v>3.1894054185173868</v>
      </c>
      <c r="F925" s="6">
        <f t="shared" si="122"/>
        <v>4.0242227964635342</v>
      </c>
      <c r="G925" s="9"/>
      <c r="H925" s="15">
        <f t="shared" si="119"/>
        <v>0.90600000000000003</v>
      </c>
      <c r="I925" s="6">
        <f>VLOOKUP(H925,AProperties!$AO$8:$AW$1007,VLOOKUP(Span,Data!$N$4:$Y$11,Data!$Y$1,FALSE),FALSE)^(2/3)</f>
        <v>0.43136492070064131</v>
      </c>
      <c r="J925" s="15">
        <f>$I925*(Slope^0.5)/VLOOKUP($H925,AProperties!$AY$8:$BG$1007,VLOOKUP(Span,Data!$N$4:$Y$11,Data!$Y$1,FALSE),FALSE)</f>
        <v>1.6361419858709099</v>
      </c>
      <c r="K925" s="15">
        <f>$J925*VLOOKUP($H925,AProperties!$A$8:$I$1007,VLOOKUP(Span,Data!$N$4:$Y$11,Data!$Y$1,FALSE),FALSE)</f>
        <v>1.5322274490522352</v>
      </c>
      <c r="L925" s="15">
        <f t="shared" si="123"/>
        <v>1.6361419858709099</v>
      </c>
      <c r="M925" s="15">
        <f t="shared" si="124"/>
        <v>0.90600000000000003</v>
      </c>
      <c r="O925" s="28">
        <f t="shared" si="120"/>
        <v>0.90600000000000003</v>
      </c>
      <c r="P925" s="19">
        <f>AA925*VLOOKUP($O925,AProperties!$A$8:$I$1007,VLOOKUP(Span,Data!$N$4:$Y$11,Data!$Y$1,FALSE),FALSE)</f>
        <v>0.62552923667738081</v>
      </c>
      <c r="Q925" s="19">
        <f>AB925*VLOOKUP($O925,AProperties!$A$8:$I$1007,VLOOKUP(Span,Data!$N$4:$Y$11,Data!$Y$1,FALSE),FALSE)</f>
        <v>0.88463193017004171</v>
      </c>
      <c r="R925" s="19">
        <f>AC925*VLOOKUP($O925,AProperties!$A$8:$I$1007,VLOOKUP(Span,Data!$N$4:$Y$11,Data!$Y$1,FALSE),FALSE)</f>
        <v>1.2510584733547616</v>
      </c>
      <c r="S925" s="19">
        <f>AD925*VLOOKUP($O925,AProperties!$A$8:$I$1007,VLOOKUP(Span,Data!$N$4:$Y$11,Data!$Y$1,FALSE),FALSE)</f>
        <v>1.5322274490522352</v>
      </c>
      <c r="T925" s="19">
        <f>AE925*VLOOKUP($O925,AProperties!$A$8:$I$1007,VLOOKUP(Span,Data!$N$4:$Y$11,Data!$Y$1,FALSE),FALSE)</f>
        <v>1.7692638603400834</v>
      </c>
      <c r="U925" s="19">
        <f>AF925*VLOOKUP($O925,AProperties!$A$8:$I$1007,VLOOKUP(Span,Data!$N$4:$Y$11,Data!$Y$1,FALSE),FALSE)</f>
        <v>1.9780971309270601</v>
      </c>
      <c r="V925" s="19">
        <f>AG925*VLOOKUP($O925,AProperties!$A$8:$I$1007,VLOOKUP(Span,Data!$N$4:$Y$11,Data!$Y$1,FALSE),FALSE)</f>
        <v>2.1668968390900019</v>
      </c>
      <c r="W925" s="19">
        <f>AH925*VLOOKUP($O925,AProperties!$A$8:$I$1007,VLOOKUP(Span,Data!$N$4:$Y$11,Data!$Y$1,FALSE),FALSE)</f>
        <v>2.3405160890569872</v>
      </c>
      <c r="X925" s="19">
        <f>AI925*VLOOKUP($O925,AProperties!$A$8:$I$1007,VLOOKUP(Span,Data!$N$4:$Y$11,Data!$Y$1,FALSE),FALSE)</f>
        <v>2.5021169467095232</v>
      </c>
      <c r="Y925" s="19">
        <f>AJ925*VLOOKUP($O925,AProperties!$A$8:$I$1007,VLOOKUP(Span,Data!$N$4:$Y$11,Data!$Y$1,FALSE),FALSE)</f>
        <v>2.6538957905101248</v>
      </c>
      <c r="Z925" s="19">
        <f>AK925*VLOOKUP($O925,AProperties!$A$8:$I$1007,VLOOKUP(Span,Data!$N$4:$Y$11,Data!$Y$1,FALSE),FALSE)</f>
        <v>2.7974517902483562</v>
      </c>
      <c r="AA925" s="19">
        <f>$I925*AA$19^0.5/VLOOKUP($O925,AProperties!$AY$8:$BG$1007,VLOOKUP(Span,Data!$N$4:$Y$11,Data!$Y$1,FALSE),FALSE)</f>
        <v>0.66795216868794893</v>
      </c>
      <c r="AB925" s="19">
        <f>$I925*AB$19^0.5/VLOOKUP($O925,AProperties!$AY$8:$BG$1007,VLOOKUP(Span,Data!$N$4:$Y$11,Data!$Y$1,FALSE),FALSE)</f>
        <v>0.94462701597501886</v>
      </c>
      <c r="AC925" s="19">
        <f>$I925*AC$19^0.5/VLOOKUP($O925,AProperties!$AY$8:$BG$1007,VLOOKUP(Span,Data!$N$4:$Y$11,Data!$Y$1,FALSE),FALSE)</f>
        <v>1.3359043373758979</v>
      </c>
      <c r="AD925" s="19">
        <f>$I925*AD$19^0.5/VLOOKUP($O925,AProperties!$AY$8:$BG$1007,VLOOKUP(Span,Data!$N$4:$Y$11,Data!$Y$1,FALSE),FALSE)</f>
        <v>1.6361419858709099</v>
      </c>
      <c r="AE925" s="19">
        <f>$I925*AE$19^0.5/VLOOKUP($O925,AProperties!$AY$8:$BG$1007,VLOOKUP(Span,Data!$N$4:$Y$11,Data!$Y$1,FALSE),FALSE)</f>
        <v>1.8892540319500377</v>
      </c>
      <c r="AF925" s="19">
        <f>$I925*AF$19^0.5/VLOOKUP($O925,AProperties!$AY$8:$BG$1007,VLOOKUP(Span,Data!$N$4:$Y$11,Data!$Y$1,FALSE),FALSE)</f>
        <v>2.1122502211029217</v>
      </c>
      <c r="AG925" s="19">
        <f>$I925*AG$19^0.5/VLOOKUP($O925,AProperties!$AY$8:$BG$1007,VLOOKUP(Span,Data!$N$4:$Y$11,Data!$Y$1,FALSE),FALSE)</f>
        <v>2.3138541863866902</v>
      </c>
      <c r="AH925" s="19">
        <f>$I925*AH$19^0.5/VLOOKUP($O925,AProperties!$AY$8:$BG$1007,VLOOKUP(Span,Data!$N$4:$Y$11,Data!$Y$1,FALSE),FALSE)</f>
        <v>2.4992481659829382</v>
      </c>
      <c r="AI925" s="19">
        <f>$I925*AI$19^0.5/VLOOKUP($O925,AProperties!$AY$8:$BG$1007,VLOOKUP(Span,Data!$N$4:$Y$11,Data!$Y$1,FALSE),FALSE)</f>
        <v>2.6718086747517957</v>
      </c>
      <c r="AJ925" s="19">
        <f>$I925*AJ$19^0.5/VLOOKUP($O925,AProperties!$AY$8:$BG$1007,VLOOKUP(Span,Data!$N$4:$Y$11,Data!$Y$1,FALSE),FALSE)</f>
        <v>2.8338810479250562</v>
      </c>
      <c r="AK925" s="19">
        <f>$I925*AK$19^0.5/VLOOKUP($O925,AProperties!$AY$8:$BG$1007,VLOOKUP(Span,Data!$N$4:$Y$11,Data!$Y$1,FALSE),FALSE)</f>
        <v>2.9871729098093205</v>
      </c>
      <c r="AL925" s="47">
        <f t="shared" si="121"/>
        <v>0.90600000000000003</v>
      </c>
    </row>
    <row r="926" spans="1:38" x14ac:dyDescent="0.25">
      <c r="A926" s="15">
        <v>0.90700000000000003</v>
      </c>
      <c r="B926" s="116">
        <f>VLOOKUP($A926,APropertiesDimless!$A$7:$I$1007,VLOOKUP(Span,Data!$N$4:$Y$11,Data!$Y$1,FALSE),FALSE)</f>
        <v>1.7816356075350768</v>
      </c>
      <c r="C926" s="6">
        <f t="shared" si="117"/>
        <v>1.7978178037675385</v>
      </c>
      <c r="D926" s="116">
        <f>VLOOKUP($A926,AProperties!$AE$8:$AM$1007,VLOOKUP(Span,Data!$N$4:$Y$11,Data!$Y$1,FALSE),FALSE)</f>
        <v>0.96603827242150753</v>
      </c>
      <c r="E926" s="116">
        <f t="shared" si="118"/>
        <v>3.2072717228424268</v>
      </c>
      <c r="F926" s="6">
        <f t="shared" si="122"/>
        <v>4.0378456995326868</v>
      </c>
      <c r="G926" s="9"/>
      <c r="H926" s="15">
        <f t="shared" si="119"/>
        <v>0.90700000000000003</v>
      </c>
      <c r="I926" s="6">
        <f>VLOOKUP(H926,AProperties!$AO$8:$AW$1007,VLOOKUP(Span,Data!$N$4:$Y$11,Data!$Y$1,FALSE),FALSE)^(2/3)</f>
        <v>0.43120496960641874</v>
      </c>
      <c r="J926" s="15">
        <f>$I926*(Slope^0.5)/VLOOKUP($H926,AProperties!$AY$8:$BG$1007,VLOOKUP(Span,Data!$N$4:$Y$11,Data!$Y$1,FALSE),FALSE)</f>
        <v>1.6360264430740554</v>
      </c>
      <c r="K926" s="15">
        <f>$J926*VLOOKUP($H926,AProperties!$A$8:$I$1007,VLOOKUP(Span,Data!$N$4:$Y$11,Data!$Y$1,FALSE),FALSE)</f>
        <v>1.5329818689278751</v>
      </c>
      <c r="L926" s="15">
        <f t="shared" si="123"/>
        <v>1.6360264430740554</v>
      </c>
      <c r="M926" s="15">
        <f t="shared" si="124"/>
        <v>0.90700000000000003</v>
      </c>
      <c r="O926" s="28">
        <f t="shared" si="120"/>
        <v>0.90700000000000003</v>
      </c>
      <c r="P926" s="19">
        <f>AA926*VLOOKUP($O926,AProperties!$A$8:$I$1007,VLOOKUP(Span,Data!$N$4:$Y$11,Data!$Y$1,FALSE),FALSE)</f>
        <v>0.62583722730190272</v>
      </c>
      <c r="Q926" s="19">
        <f>AB926*VLOOKUP($O926,AProperties!$A$8:$I$1007,VLOOKUP(Span,Data!$N$4:$Y$11,Data!$Y$1,FALSE),FALSE)</f>
        <v>0.88506749468832435</v>
      </c>
      <c r="R926" s="19">
        <f>AC926*VLOOKUP($O926,AProperties!$A$8:$I$1007,VLOOKUP(Span,Data!$N$4:$Y$11,Data!$Y$1,FALSE),FALSE)</f>
        <v>1.2516744546038054</v>
      </c>
      <c r="S926" s="19">
        <f>AD926*VLOOKUP($O926,AProperties!$A$8:$I$1007,VLOOKUP(Span,Data!$N$4:$Y$11,Data!$Y$1,FALSE),FALSE)</f>
        <v>1.5329818689278751</v>
      </c>
      <c r="T926" s="19">
        <f>AE926*VLOOKUP($O926,AProperties!$A$8:$I$1007,VLOOKUP(Span,Data!$N$4:$Y$11,Data!$Y$1,FALSE),FALSE)</f>
        <v>1.7701349893766487</v>
      </c>
      <c r="U926" s="19">
        <f>AF926*VLOOKUP($O926,AProperties!$A$8:$I$1007,VLOOKUP(Span,Data!$N$4:$Y$11,Data!$Y$1,FALSE),FALSE)</f>
        <v>1.9790710827985269</v>
      </c>
      <c r="V926" s="19">
        <f>AG926*VLOOKUP($O926,AProperties!$A$8:$I$1007,VLOOKUP(Span,Data!$N$4:$Y$11,Data!$Y$1,FALSE),FALSE)</f>
        <v>2.1679637499098554</v>
      </c>
      <c r="W926" s="19">
        <f>AH926*VLOOKUP($O926,AProperties!$A$8:$I$1007,VLOOKUP(Span,Data!$N$4:$Y$11,Data!$Y$1,FALSE),FALSE)</f>
        <v>2.3416684844522866</v>
      </c>
      <c r="X926" s="19">
        <f>AI926*VLOOKUP($O926,AProperties!$A$8:$I$1007,VLOOKUP(Span,Data!$N$4:$Y$11,Data!$Y$1,FALSE),FALSE)</f>
        <v>2.5033489092076109</v>
      </c>
      <c r="Y926" s="19">
        <f>AJ926*VLOOKUP($O926,AProperties!$A$8:$I$1007,VLOOKUP(Span,Data!$N$4:$Y$11,Data!$Y$1,FALSE),FALSE)</f>
        <v>2.6552024840649722</v>
      </c>
      <c r="Z926" s="19">
        <f>AK926*VLOOKUP($O926,AProperties!$A$8:$I$1007,VLOOKUP(Span,Data!$N$4:$Y$11,Data!$Y$1,FALSE),FALSE)</f>
        <v>2.7988291661940838</v>
      </c>
      <c r="AA926" s="19">
        <f>$I926*AA$19^0.5/VLOOKUP($O926,AProperties!$AY$8:$BG$1007,VLOOKUP(Span,Data!$N$4:$Y$11,Data!$Y$1,FALSE),FALSE)</f>
        <v>0.66790499853865759</v>
      </c>
      <c r="AB926" s="19">
        <f>$I926*AB$19^0.5/VLOOKUP($O926,AProperties!$AY$8:$BG$1007,VLOOKUP(Span,Data!$N$4:$Y$11,Data!$Y$1,FALSE),FALSE)</f>
        <v>0.94456030731015184</v>
      </c>
      <c r="AC926" s="19">
        <f>$I926*AC$19^0.5/VLOOKUP($O926,AProperties!$AY$8:$BG$1007,VLOOKUP(Span,Data!$N$4:$Y$11,Data!$Y$1,FALSE),FALSE)</f>
        <v>1.3358099970773152</v>
      </c>
      <c r="AD926" s="19">
        <f>$I926*AD$19^0.5/VLOOKUP($O926,AProperties!$AY$8:$BG$1007,VLOOKUP(Span,Data!$N$4:$Y$11,Data!$Y$1,FALSE),FALSE)</f>
        <v>1.6360264430740554</v>
      </c>
      <c r="AE926" s="19">
        <f>$I926*AE$19^0.5/VLOOKUP($O926,AProperties!$AY$8:$BG$1007,VLOOKUP(Span,Data!$N$4:$Y$11,Data!$Y$1,FALSE),FALSE)</f>
        <v>1.8891206146203037</v>
      </c>
      <c r="AF926" s="19">
        <f>$I926*AF$19^0.5/VLOOKUP($O926,AProperties!$AY$8:$BG$1007,VLOOKUP(Span,Data!$N$4:$Y$11,Data!$Y$1,FALSE),FALSE)</f>
        <v>2.1121010559935907</v>
      </c>
      <c r="AG926" s="19">
        <f>$I926*AG$19^0.5/VLOOKUP($O926,AProperties!$AY$8:$BG$1007,VLOOKUP(Span,Data!$N$4:$Y$11,Data!$Y$1,FALSE),FALSE)</f>
        <v>2.3136907841963437</v>
      </c>
      <c r="AH926" s="19">
        <f>$I926*AH$19^0.5/VLOOKUP($O926,AProperties!$AY$8:$BG$1007,VLOOKUP(Span,Data!$N$4:$Y$11,Data!$Y$1,FALSE),FALSE)</f>
        <v>2.4990716714454067</v>
      </c>
      <c r="AI926" s="19">
        <f>$I926*AI$19^0.5/VLOOKUP($O926,AProperties!$AY$8:$BG$1007,VLOOKUP(Span,Data!$N$4:$Y$11,Data!$Y$1,FALSE),FALSE)</f>
        <v>2.6716199941546304</v>
      </c>
      <c r="AJ926" s="19">
        <f>$I926*AJ$19^0.5/VLOOKUP($O926,AProperties!$AY$8:$BG$1007,VLOOKUP(Span,Data!$N$4:$Y$11,Data!$Y$1,FALSE),FALSE)</f>
        <v>2.8336809219304548</v>
      </c>
      <c r="AK926" s="19">
        <f>$I926*AK$19^0.5/VLOOKUP($O926,AProperties!$AY$8:$BG$1007,VLOOKUP(Span,Data!$N$4:$Y$11,Data!$Y$1,FALSE),FALSE)</f>
        <v>2.9869619584886724</v>
      </c>
      <c r="AL926" s="47">
        <f t="shared" si="121"/>
        <v>0.90700000000000003</v>
      </c>
    </row>
    <row r="927" spans="1:38" x14ac:dyDescent="0.25">
      <c r="A927" s="15">
        <v>0.90800000000000003</v>
      </c>
      <c r="B927" s="116">
        <f>VLOOKUP($A927,APropertiesDimless!$A$7:$I$1007,VLOOKUP(Span,Data!$N$4:$Y$11,Data!$Y$1,FALSE),FALSE)</f>
        <v>1.7917985534760426</v>
      </c>
      <c r="C927" s="6">
        <f t="shared" si="117"/>
        <v>1.8038992767380213</v>
      </c>
      <c r="D927" s="116">
        <f>VLOOKUP($A927,AProperties!$AE$8:$AM$1007,VLOOKUP(Span,Data!$N$4:$Y$11,Data!$Y$1,FALSE),FALSE)</f>
        <v>0.96657910697639537</v>
      </c>
      <c r="E927" s="116">
        <f t="shared" si="118"/>
        <v>3.2253885338544386</v>
      </c>
      <c r="F927" s="6">
        <f t="shared" si="122"/>
        <v>4.051612839359704</v>
      </c>
      <c r="G927" s="9"/>
      <c r="H927" s="15">
        <f t="shared" si="119"/>
        <v>0.90800000000000003</v>
      </c>
      <c r="I927" s="6">
        <f>VLOOKUP(H927,AProperties!$AO$8:$AW$1007,VLOOKUP(Span,Data!$N$4:$Y$11,Data!$Y$1,FALSE),FALSE)^(2/3)</f>
        <v>0.43104288294987081</v>
      </c>
      <c r="J927" s="15">
        <f>$I927*(Slope^0.5)/VLOOKUP($H927,AProperties!$AY$8:$BG$1007,VLOOKUP(Span,Data!$N$4:$Y$11,Data!$Y$1,FALSE),FALSE)</f>
        <v>1.6359042046331642</v>
      </c>
      <c r="K927" s="15">
        <f>$J927*VLOOKUP($H927,AProperties!$A$8:$I$1007,VLOOKUP(Span,Data!$N$4:$Y$11,Data!$Y$1,FALSE),FALSE)</f>
        <v>1.5337255022795142</v>
      </c>
      <c r="L927" s="15">
        <f t="shared" si="123"/>
        <v>1.6359042046331642</v>
      </c>
      <c r="M927" s="15">
        <f t="shared" si="124"/>
        <v>0.90800000000000003</v>
      </c>
      <c r="O927" s="28">
        <f t="shared" si="120"/>
        <v>0.90800000000000003</v>
      </c>
      <c r="P927" s="19">
        <f>AA927*VLOOKUP($O927,AProperties!$A$8:$I$1007,VLOOKUP(Span,Data!$N$4:$Y$11,Data!$Y$1,FALSE),FALSE)</f>
        <v>0.6261408143464412</v>
      </c>
      <c r="Q927" s="19">
        <f>AB927*VLOOKUP($O927,AProperties!$A$8:$I$1007,VLOOKUP(Span,Data!$N$4:$Y$11,Data!$Y$1,FALSE),FALSE)</f>
        <v>0.88549683160407144</v>
      </c>
      <c r="R927" s="19">
        <f>AC927*VLOOKUP($O927,AProperties!$A$8:$I$1007,VLOOKUP(Span,Data!$N$4:$Y$11,Data!$Y$1,FALSE),FALSE)</f>
        <v>1.2522816286928824</v>
      </c>
      <c r="S927" s="19">
        <f>AD927*VLOOKUP($O927,AProperties!$A$8:$I$1007,VLOOKUP(Span,Data!$N$4:$Y$11,Data!$Y$1,FALSE),FALSE)</f>
        <v>1.5337255022795142</v>
      </c>
      <c r="T927" s="19">
        <f>AE927*VLOOKUP($O927,AProperties!$A$8:$I$1007,VLOOKUP(Span,Data!$N$4:$Y$11,Data!$Y$1,FALSE),FALSE)</f>
        <v>1.7709936632081429</v>
      </c>
      <c r="U927" s="19">
        <f>AF927*VLOOKUP($O927,AProperties!$A$8:$I$1007,VLOOKUP(Span,Data!$N$4:$Y$11,Data!$Y$1,FALSE),FALSE)</f>
        <v>1.9800311093273879</v>
      </c>
      <c r="V927" s="19">
        <f>AG927*VLOOKUP($O927,AProperties!$A$8:$I$1007,VLOOKUP(Span,Data!$N$4:$Y$11,Data!$Y$1,FALSE),FALSE)</f>
        <v>2.1690154062811762</v>
      </c>
      <c r="W927" s="19">
        <f>AH927*VLOOKUP($O927,AProperties!$A$8:$I$1007,VLOOKUP(Span,Data!$N$4:$Y$11,Data!$Y$1,FALSE),FALSE)</f>
        <v>2.3428044031600135</v>
      </c>
      <c r="X927" s="19">
        <f>AI927*VLOOKUP($O927,AProperties!$A$8:$I$1007,VLOOKUP(Span,Data!$N$4:$Y$11,Data!$Y$1,FALSE),FALSE)</f>
        <v>2.5045632573857648</v>
      </c>
      <c r="Y927" s="19">
        <f>AJ927*VLOOKUP($O927,AProperties!$A$8:$I$1007,VLOOKUP(Span,Data!$N$4:$Y$11,Data!$Y$1,FALSE),FALSE)</f>
        <v>2.6564904948122141</v>
      </c>
      <c r="Z927" s="19">
        <f>AK927*VLOOKUP($O927,AProperties!$A$8:$I$1007,VLOOKUP(Span,Data!$N$4:$Y$11,Data!$Y$1,FALSE),FALSE)</f>
        <v>2.8001868487314368</v>
      </c>
      <c r="AA927" s="19">
        <f>$I927*AA$19^0.5/VLOOKUP($O927,AProperties!$AY$8:$BG$1007,VLOOKUP(Span,Data!$N$4:$Y$11,Data!$Y$1,FALSE),FALSE)</f>
        <v>0.66785509490413475</v>
      </c>
      <c r="AB927" s="19">
        <f>$I927*AB$19^0.5/VLOOKUP($O927,AProperties!$AY$8:$BG$1007,VLOOKUP(Span,Data!$N$4:$Y$11,Data!$Y$1,FALSE),FALSE)</f>
        <v>0.94448973291339788</v>
      </c>
      <c r="AC927" s="19">
        <f>$I927*AC$19^0.5/VLOOKUP($O927,AProperties!$AY$8:$BG$1007,VLOOKUP(Span,Data!$N$4:$Y$11,Data!$Y$1,FALSE),FALSE)</f>
        <v>1.3357101898082695</v>
      </c>
      <c r="AD927" s="19">
        <f>$I927*AD$19^0.5/VLOOKUP($O927,AProperties!$AY$8:$BG$1007,VLOOKUP(Span,Data!$N$4:$Y$11,Data!$Y$1,FALSE),FALSE)</f>
        <v>1.6359042046331642</v>
      </c>
      <c r="AE927" s="19">
        <f>$I927*AE$19^0.5/VLOOKUP($O927,AProperties!$AY$8:$BG$1007,VLOOKUP(Span,Data!$N$4:$Y$11,Data!$Y$1,FALSE),FALSE)</f>
        <v>1.8889794658267958</v>
      </c>
      <c r="AF927" s="19">
        <f>$I927*AF$19^0.5/VLOOKUP($O927,AProperties!$AY$8:$BG$1007,VLOOKUP(Span,Data!$N$4:$Y$11,Data!$Y$1,FALSE),FALSE)</f>
        <v>2.1119432468449784</v>
      </c>
      <c r="AG927" s="19">
        <f>$I927*AG$19^0.5/VLOOKUP($O927,AProperties!$AY$8:$BG$1007,VLOOKUP(Span,Data!$N$4:$Y$11,Data!$Y$1,FALSE),FALSE)</f>
        <v>2.3135179129353918</v>
      </c>
      <c r="AH927" s="19">
        <f>$I927*AH$19^0.5/VLOOKUP($O927,AProperties!$AY$8:$BG$1007,VLOOKUP(Span,Data!$N$4:$Y$11,Data!$Y$1,FALSE),FALSE)</f>
        <v>2.4988849491426679</v>
      </c>
      <c r="AI927" s="19">
        <f>$I927*AI$19^0.5/VLOOKUP($O927,AProperties!$AY$8:$BG$1007,VLOOKUP(Span,Data!$N$4:$Y$11,Data!$Y$1,FALSE),FALSE)</f>
        <v>2.671420379616539</v>
      </c>
      <c r="AJ927" s="19">
        <f>$I927*AJ$19^0.5/VLOOKUP($O927,AProperties!$AY$8:$BG$1007,VLOOKUP(Span,Data!$N$4:$Y$11,Data!$Y$1,FALSE),FALSE)</f>
        <v>2.8334691987401937</v>
      </c>
      <c r="AK927" s="19">
        <f>$I927*AK$19^0.5/VLOOKUP($O927,AProperties!$AY$8:$BG$1007,VLOOKUP(Span,Data!$N$4:$Y$11,Data!$Y$1,FALSE),FALSE)</f>
        <v>2.9867387826504377</v>
      </c>
      <c r="AL927" s="47">
        <f t="shared" si="121"/>
        <v>0.90800000000000003</v>
      </c>
    </row>
    <row r="928" spans="1:38" x14ac:dyDescent="0.25">
      <c r="A928" s="15">
        <v>0.90900000000000003</v>
      </c>
      <c r="B928" s="116">
        <f>VLOOKUP($A928,APropertiesDimless!$A$7:$I$1007,VLOOKUP(Span,Data!$N$4:$Y$11,Data!$Y$1,FALSE),FALSE)</f>
        <v>1.8021204608240315</v>
      </c>
      <c r="C928" s="6">
        <f t="shared" si="117"/>
        <v>1.8100602304120157</v>
      </c>
      <c r="D928" s="116">
        <f>VLOOKUP($A928,AProperties!$AE$8:$AM$1007,VLOOKUP(Span,Data!$N$4:$Y$11,Data!$Y$1,FALSE),FALSE)</f>
        <v>0.96711715916276697</v>
      </c>
      <c r="E928" s="116">
        <f t="shared" si="118"/>
        <v>3.2437626170207916</v>
      </c>
      <c r="F928" s="6">
        <f t="shared" si="122"/>
        <v>4.0655278654976454</v>
      </c>
      <c r="G928" s="9"/>
      <c r="H928" s="15">
        <f t="shared" si="119"/>
        <v>0.90900000000000003</v>
      </c>
      <c r="I928" s="6">
        <f>VLOOKUP(H928,AProperties!$AO$8:$AW$1007,VLOOKUP(Span,Data!$N$4:$Y$11,Data!$Y$1,FALSE),FALSE)^(2/3)</f>
        <v>0.43087863683961958</v>
      </c>
      <c r="J928" s="15">
        <f>$I928*(Slope^0.5)/VLOOKUP($H928,AProperties!$AY$8:$BG$1007,VLOOKUP(Span,Data!$N$4:$Y$11,Data!$Y$1,FALSE),FALSE)</f>
        <v>1.6357752026817782</v>
      </c>
      <c r="K928" s="15">
        <f>$J928*VLOOKUP($H928,AProperties!$A$8:$I$1007,VLOOKUP(Span,Data!$N$4:$Y$11,Data!$Y$1,FALSE),FALSE)</f>
        <v>1.5344582481801532</v>
      </c>
      <c r="L928" s="15">
        <f t="shared" si="123"/>
        <v>1.6357752026817782</v>
      </c>
      <c r="M928" s="15">
        <f t="shared" si="124"/>
        <v>0.90900000000000003</v>
      </c>
      <c r="O928" s="28">
        <f t="shared" si="120"/>
        <v>0.90900000000000003</v>
      </c>
      <c r="P928" s="19">
        <f>AA928*VLOOKUP($O928,AProperties!$A$8:$I$1007,VLOOKUP(Span,Data!$N$4:$Y$11,Data!$Y$1,FALSE),FALSE)</f>
        <v>0.62643995660772156</v>
      </c>
      <c r="Q928" s="19">
        <f>AB928*VLOOKUP($O928,AProperties!$A$8:$I$1007,VLOOKUP(Span,Data!$N$4:$Y$11,Data!$Y$1,FALSE),FALSE)</f>
        <v>0.88591988264705313</v>
      </c>
      <c r="R928" s="19">
        <f>AC928*VLOOKUP($O928,AProperties!$A$8:$I$1007,VLOOKUP(Span,Data!$N$4:$Y$11,Data!$Y$1,FALSE),FALSE)</f>
        <v>1.2528799132154431</v>
      </c>
      <c r="S928" s="19">
        <f>AD928*VLOOKUP($O928,AProperties!$A$8:$I$1007,VLOOKUP(Span,Data!$N$4:$Y$11,Data!$Y$1,FALSE),FALSE)</f>
        <v>1.5344582481801532</v>
      </c>
      <c r="T928" s="19">
        <f>AE928*VLOOKUP($O928,AProperties!$A$8:$I$1007,VLOOKUP(Span,Data!$N$4:$Y$11,Data!$Y$1,FALSE),FALSE)</f>
        <v>1.7718397652941063</v>
      </c>
      <c r="U928" s="19">
        <f>AF928*VLOOKUP($O928,AProperties!$A$8:$I$1007,VLOOKUP(Span,Data!$N$4:$Y$11,Data!$Y$1,FALSE),FALSE)</f>
        <v>1.9809770802174471</v>
      </c>
      <c r="V928" s="19">
        <f>AG928*VLOOKUP($O928,AProperties!$A$8:$I$1007,VLOOKUP(Span,Data!$N$4:$Y$11,Data!$Y$1,FALSE),FALSE)</f>
        <v>2.1700516654716338</v>
      </c>
      <c r="W928" s="19">
        <f>AH928*VLOOKUP($O928,AProperties!$A$8:$I$1007,VLOOKUP(Span,Data!$N$4:$Y$11,Data!$Y$1,FALSE),FALSE)</f>
        <v>2.343923691011629</v>
      </c>
      <c r="X928" s="19">
        <f>AI928*VLOOKUP($O928,AProperties!$A$8:$I$1007,VLOOKUP(Span,Data!$N$4:$Y$11,Data!$Y$1,FALSE),FALSE)</f>
        <v>2.5057598264308862</v>
      </c>
      <c r="Y928" s="19">
        <f>AJ928*VLOOKUP($O928,AProperties!$A$8:$I$1007,VLOOKUP(Span,Data!$N$4:$Y$11,Data!$Y$1,FALSE),FALSE)</f>
        <v>2.6577596479411589</v>
      </c>
      <c r="Z928" s="19">
        <f>AK928*VLOOKUP($O928,AProperties!$A$8:$I$1007,VLOOKUP(Span,Data!$N$4:$Y$11,Data!$Y$1,FALSE),FALSE)</f>
        <v>2.8015246535937681</v>
      </c>
      <c r="AA928" s="19">
        <f>$I928*AA$19^0.5/VLOOKUP($O928,AProperties!$AY$8:$BG$1007,VLOOKUP(Span,Data!$N$4:$Y$11,Data!$Y$1,FALSE),FALSE)</f>
        <v>0.66780243007801499</v>
      </c>
      <c r="AB928" s="19">
        <f>$I928*AB$19^0.5/VLOOKUP($O928,AProperties!$AY$8:$BG$1007,VLOOKUP(Span,Data!$N$4:$Y$11,Data!$Y$1,FALSE),FALSE)</f>
        <v>0.94441525360203937</v>
      </c>
      <c r="AC928" s="19">
        <f>$I928*AC$19^0.5/VLOOKUP($O928,AProperties!$AY$8:$BG$1007,VLOOKUP(Span,Data!$N$4:$Y$11,Data!$Y$1,FALSE),FALSE)</f>
        <v>1.33560486015603</v>
      </c>
      <c r="AD928" s="19">
        <f>$I928*AD$19^0.5/VLOOKUP($O928,AProperties!$AY$8:$BG$1007,VLOOKUP(Span,Data!$N$4:$Y$11,Data!$Y$1,FALSE),FALSE)</f>
        <v>1.6357752026817782</v>
      </c>
      <c r="AE928" s="19">
        <f>$I928*AE$19^0.5/VLOOKUP($O928,AProperties!$AY$8:$BG$1007,VLOOKUP(Span,Data!$N$4:$Y$11,Data!$Y$1,FALSE),FALSE)</f>
        <v>1.8888305072040787</v>
      </c>
      <c r="AF928" s="19">
        <f>$I928*AF$19^0.5/VLOOKUP($O928,AProperties!$AY$8:$BG$1007,VLOOKUP(Span,Data!$N$4:$Y$11,Data!$Y$1,FALSE),FALSE)</f>
        <v>2.1117767060418631</v>
      </c>
      <c r="AG928" s="19">
        <f>$I928*AG$19^0.5/VLOOKUP($O928,AProperties!$AY$8:$BG$1007,VLOOKUP(Span,Data!$N$4:$Y$11,Data!$Y$1,FALSE),FALSE)</f>
        <v>2.3133354766261696</v>
      </c>
      <c r="AH928" s="19">
        <f>$I928*AH$19^0.5/VLOOKUP($O928,AProperties!$AY$8:$BG$1007,VLOOKUP(Span,Data!$N$4:$Y$11,Data!$Y$1,FALSE),FALSE)</f>
        <v>2.4986878954069933</v>
      </c>
      <c r="AI928" s="19">
        <f>$I928*AI$19^0.5/VLOOKUP($O928,AProperties!$AY$8:$BG$1007,VLOOKUP(Span,Data!$N$4:$Y$11,Data!$Y$1,FALSE),FALSE)</f>
        <v>2.6712097203120599</v>
      </c>
      <c r="AJ928" s="19">
        <f>$I928*AJ$19^0.5/VLOOKUP($O928,AProperties!$AY$8:$BG$1007,VLOOKUP(Span,Data!$N$4:$Y$11,Data!$Y$1,FALSE),FALSE)</f>
        <v>2.8332457608061179</v>
      </c>
      <c r="AK928" s="19">
        <f>$I928*AK$19^0.5/VLOOKUP($O928,AProperties!$AY$8:$BG$1007,VLOOKUP(Span,Data!$N$4:$Y$11,Data!$Y$1,FALSE),FALSE)</f>
        <v>2.9865032583879834</v>
      </c>
      <c r="AL928" s="47">
        <f t="shared" si="121"/>
        <v>0.90900000000000003</v>
      </c>
    </row>
    <row r="929" spans="1:38" x14ac:dyDescent="0.25">
      <c r="A929" s="15">
        <v>0.91</v>
      </c>
      <c r="B929" s="116">
        <f>VLOOKUP($A929,APropertiesDimless!$A$7:$I$1007,VLOOKUP(Span,Data!$N$4:$Y$11,Data!$Y$1,FALSE),FALSE)</f>
        <v>1.8126057479163058</v>
      </c>
      <c r="C929" s="6">
        <f t="shared" si="117"/>
        <v>1.8163028739581528</v>
      </c>
      <c r="D929" s="116">
        <f>VLOOKUP($A929,AProperties!$AE$8:$AM$1007,VLOOKUP(Span,Data!$N$4:$Y$11,Data!$Y$1,FALSE),FALSE)</f>
        <v>0.96765241124344936</v>
      </c>
      <c r="E929" s="116">
        <f t="shared" si="118"/>
        <v>3.2624010011037612</v>
      </c>
      <c r="F929" s="6">
        <f t="shared" si="122"/>
        <v>4.079594560255746</v>
      </c>
      <c r="G929" s="9"/>
      <c r="H929" s="15">
        <f t="shared" si="119"/>
        <v>0.91</v>
      </c>
      <c r="I929" s="6">
        <f>VLOOKUP(H929,AProperties!$AO$8:$AW$1007,VLOOKUP(Span,Data!$N$4:$Y$11,Data!$Y$1,FALSE),FALSE)^(2/3)</f>
        <v>0.43071220675246658</v>
      </c>
      <c r="J929" s="15">
        <f>$I929*(Slope^0.5)/VLOOKUP($H929,AProperties!$AY$8:$BG$1007,VLOOKUP(Span,Data!$N$4:$Y$11,Data!$Y$1,FALSE),FALSE)</f>
        <v>1.635639367629091</v>
      </c>
      <c r="K929" s="15">
        <f>$J929*VLOOKUP($H929,AProperties!$A$8:$I$1007,VLOOKUP(Span,Data!$N$4:$Y$11,Data!$Y$1,FALSE),FALSE)</f>
        <v>1.5351800036282393</v>
      </c>
      <c r="L929" s="15">
        <f t="shared" si="123"/>
        <v>1.635639367629091</v>
      </c>
      <c r="M929" s="15">
        <f t="shared" si="124"/>
        <v>0.91</v>
      </c>
      <c r="O929" s="28">
        <f t="shared" si="120"/>
        <v>0.91</v>
      </c>
      <c r="P929" s="19">
        <f>AA929*VLOOKUP($O929,AProperties!$A$8:$I$1007,VLOOKUP(Span,Data!$N$4:$Y$11,Data!$Y$1,FALSE),FALSE)</f>
        <v>0.62673461203553571</v>
      </c>
      <c r="Q929" s="19">
        <f>AB929*VLOOKUP($O929,AProperties!$A$8:$I$1007,VLOOKUP(Span,Data!$N$4:$Y$11,Data!$Y$1,FALSE),FALSE)</f>
        <v>0.88633658834929463</v>
      </c>
      <c r="R929" s="19">
        <f>AC929*VLOOKUP($O929,AProperties!$A$8:$I$1007,VLOOKUP(Span,Data!$N$4:$Y$11,Data!$Y$1,FALSE),FALSE)</f>
        <v>1.2534692240710714</v>
      </c>
      <c r="S929" s="19">
        <f>AD929*VLOOKUP($O929,AProperties!$A$8:$I$1007,VLOOKUP(Span,Data!$N$4:$Y$11,Data!$Y$1,FALSE),FALSE)</f>
        <v>1.5351800036282393</v>
      </c>
      <c r="T929" s="19">
        <f>AE929*VLOOKUP($O929,AProperties!$A$8:$I$1007,VLOOKUP(Span,Data!$N$4:$Y$11,Data!$Y$1,FALSE),FALSE)</f>
        <v>1.7726731766985893</v>
      </c>
      <c r="U929" s="19">
        <f>AF929*VLOOKUP($O929,AProperties!$A$8:$I$1007,VLOOKUP(Span,Data!$N$4:$Y$11,Data!$Y$1,FALSE),FALSE)</f>
        <v>1.9819088624942709</v>
      </c>
      <c r="V929" s="19">
        <f>AG929*VLOOKUP($O929,AProperties!$A$8:$I$1007,VLOOKUP(Span,Data!$N$4:$Y$11,Data!$Y$1,FALSE),FALSE)</f>
        <v>2.1710723818150339</v>
      </c>
      <c r="W929" s="19">
        <f>AH929*VLOOKUP($O929,AProperties!$A$8:$I$1007,VLOOKUP(Span,Data!$N$4:$Y$11,Data!$Y$1,FALSE),FALSE)</f>
        <v>2.3450261906696626</v>
      </c>
      <c r="X929" s="19">
        <f>AI929*VLOOKUP($O929,AProperties!$A$8:$I$1007,VLOOKUP(Span,Data!$N$4:$Y$11,Data!$Y$1,FALSE),FALSE)</f>
        <v>2.5069384481421428</v>
      </c>
      <c r="Y929" s="19">
        <f>AJ929*VLOOKUP($O929,AProperties!$A$8:$I$1007,VLOOKUP(Span,Data!$N$4:$Y$11,Data!$Y$1,FALSE),FALSE)</f>
        <v>2.6590097650478843</v>
      </c>
      <c r="Z929" s="19">
        <f>AK929*VLOOKUP($O929,AProperties!$A$8:$I$1007,VLOOKUP(Span,Data!$N$4:$Y$11,Data!$Y$1,FALSE),FALSE)</f>
        <v>2.8028423927268316</v>
      </c>
      <c r="AA929" s="19">
        <f>$I929*AA$19^0.5/VLOOKUP($O929,AProperties!$AY$8:$BG$1007,VLOOKUP(Span,Data!$N$4:$Y$11,Data!$Y$1,FALSE),FALSE)</f>
        <v>0.66774697564997043</v>
      </c>
      <c r="AB929" s="19">
        <f>$I929*AB$19^0.5/VLOOKUP($O929,AProperties!$AY$8:$BG$1007,VLOOKUP(Span,Data!$N$4:$Y$11,Data!$Y$1,FALSE),FALSE)</f>
        <v>0.94433682919780504</v>
      </c>
      <c r="AC929" s="19">
        <f>$I929*AC$19^0.5/VLOOKUP($O929,AProperties!$AY$8:$BG$1007,VLOOKUP(Span,Data!$N$4:$Y$11,Data!$Y$1,FALSE),FALSE)</f>
        <v>1.3354939512999409</v>
      </c>
      <c r="AD929" s="19">
        <f>$I929*AD$19^0.5/VLOOKUP($O929,AProperties!$AY$8:$BG$1007,VLOOKUP(Span,Data!$N$4:$Y$11,Data!$Y$1,FALSE),FALSE)</f>
        <v>1.635639367629091</v>
      </c>
      <c r="AE929" s="19">
        <f>$I929*AE$19^0.5/VLOOKUP($O929,AProperties!$AY$8:$BG$1007,VLOOKUP(Span,Data!$N$4:$Y$11,Data!$Y$1,FALSE),FALSE)</f>
        <v>1.8886736583956101</v>
      </c>
      <c r="AF929" s="19">
        <f>$I929*AF$19^0.5/VLOOKUP($O929,AProperties!$AY$8:$BG$1007,VLOOKUP(Span,Data!$N$4:$Y$11,Data!$Y$1,FALSE),FALSE)</f>
        <v>2.1116013437429002</v>
      </c>
      <c r="AG929" s="19">
        <f>$I929*AG$19^0.5/VLOOKUP($O929,AProperties!$AY$8:$BG$1007,VLOOKUP(Span,Data!$N$4:$Y$11,Data!$Y$1,FALSE),FALSE)</f>
        <v>2.3131433768524139</v>
      </c>
      <c r="AH929" s="19">
        <f>$I929*AH$19^0.5/VLOOKUP($O929,AProperties!$AY$8:$BG$1007,VLOOKUP(Span,Data!$N$4:$Y$11,Data!$Y$1,FALSE),FALSE)</f>
        <v>2.498480403936671</v>
      </c>
      <c r="AI929" s="19">
        <f>$I929*AI$19^0.5/VLOOKUP($O929,AProperties!$AY$8:$BG$1007,VLOOKUP(Span,Data!$N$4:$Y$11,Data!$Y$1,FALSE),FALSE)</f>
        <v>2.6709879025998817</v>
      </c>
      <c r="AJ929" s="19">
        <f>$I929*AJ$19^0.5/VLOOKUP($O929,AProperties!$AY$8:$BG$1007,VLOOKUP(Span,Data!$N$4:$Y$11,Data!$Y$1,FALSE),FALSE)</f>
        <v>2.8330104875934152</v>
      </c>
      <c r="AK929" s="19">
        <f>$I929*AK$19^0.5/VLOOKUP($O929,AProperties!$AY$8:$BG$1007,VLOOKUP(Span,Data!$N$4:$Y$11,Data!$Y$1,FALSE),FALSE)</f>
        <v>2.9862552586464615</v>
      </c>
      <c r="AL929" s="47">
        <f t="shared" si="121"/>
        <v>0.91</v>
      </c>
    </row>
    <row r="930" spans="1:38" x14ac:dyDescent="0.25">
      <c r="A930" s="15">
        <v>0.91100000000000003</v>
      </c>
      <c r="B930" s="116">
        <f>VLOOKUP($A930,APropertiesDimless!$A$7:$I$1007,VLOOKUP(Span,Data!$N$4:$Y$11,Data!$Y$1,FALSE),FALSE)</f>
        <v>1.8232590065862766</v>
      </c>
      <c r="C930" s="6">
        <f t="shared" si="117"/>
        <v>1.8226295032931383</v>
      </c>
      <c r="D930" s="116">
        <f>VLOOKUP($A930,AProperties!$AE$8:$AM$1007,VLOOKUP(Span,Data!$N$4:$Y$11,Data!$Y$1,FALSE),FALSE)</f>
        <v>0.9681848452014209</v>
      </c>
      <c r="E930" s="116">
        <f t="shared" si="118"/>
        <v>3.2813109914526097</v>
      </c>
      <c r="F930" s="6">
        <f t="shared" si="122"/>
        <v>4.0938168450384476</v>
      </c>
      <c r="G930" s="9"/>
      <c r="H930" s="15">
        <f t="shared" si="119"/>
        <v>0.91100000000000003</v>
      </c>
      <c r="I930" s="6">
        <f>VLOOKUP(H930,AProperties!$AO$8:$AW$1007,VLOOKUP(Span,Data!$N$4:$Y$11,Data!$Y$1,FALSE),FALSE)^(2/3)</f>
        <v>0.43054356750948197</v>
      </c>
      <c r="J930" s="15">
        <f>$I930*(Slope^0.5)/VLOOKUP($H930,AProperties!$AY$8:$BG$1007,VLOOKUP(Span,Data!$N$4:$Y$11,Data!$Y$1,FALSE),FALSE)</f>
        <v>1.6354966280958334</v>
      </c>
      <c r="K930" s="15">
        <f>$J930*VLOOKUP($H930,AProperties!$A$8:$I$1007,VLOOKUP(Span,Data!$N$4:$Y$11,Data!$Y$1,FALSE),FALSE)</f>
        <v>1.5358906634743084</v>
      </c>
      <c r="L930" s="15">
        <f t="shared" si="123"/>
        <v>1.6354966280958334</v>
      </c>
      <c r="M930" s="15">
        <f t="shared" si="124"/>
        <v>0.91100000000000003</v>
      </c>
      <c r="O930" s="28">
        <f t="shared" si="120"/>
        <v>0.91100000000000003</v>
      </c>
      <c r="P930" s="19">
        <f>AA930*VLOOKUP($O930,AProperties!$A$8:$I$1007,VLOOKUP(Span,Data!$N$4:$Y$11,Data!$Y$1,FALSE),FALSE)</f>
        <v>0.62702473770279465</v>
      </c>
      <c r="Q930" s="19">
        <f>AB930*VLOOKUP($O930,AProperties!$A$8:$I$1007,VLOOKUP(Span,Data!$N$4:$Y$11,Data!$Y$1,FALSE),FALSE)</f>
        <v>0.88674688800272494</v>
      </c>
      <c r="R930" s="19">
        <f>AC930*VLOOKUP($O930,AProperties!$A$8:$I$1007,VLOOKUP(Span,Data!$N$4:$Y$11,Data!$Y$1,FALSE),FALSE)</f>
        <v>1.2540494754055893</v>
      </c>
      <c r="S930" s="19">
        <f>AD930*VLOOKUP($O930,AProperties!$A$8:$I$1007,VLOOKUP(Span,Data!$N$4:$Y$11,Data!$Y$1,FALSE),FALSE)</f>
        <v>1.5358906634743084</v>
      </c>
      <c r="T930" s="19">
        <f>AE930*VLOOKUP($O930,AProperties!$A$8:$I$1007,VLOOKUP(Span,Data!$N$4:$Y$11,Data!$Y$1,FALSE),FALSE)</f>
        <v>1.7734937760054499</v>
      </c>
      <c r="U930" s="19">
        <f>AF930*VLOOKUP($O930,AProperties!$A$8:$I$1007,VLOOKUP(Span,Data!$N$4:$Y$11,Data!$Y$1,FALSE),FALSE)</f>
        <v>1.9828263204104857</v>
      </c>
      <c r="V930" s="19">
        <f>AG930*VLOOKUP($O930,AProperties!$A$8:$I$1007,VLOOKUP(Span,Data!$N$4:$Y$11,Data!$Y$1,FALSE),FALSE)</f>
        <v>2.1720774066075785</v>
      </c>
      <c r="W930" s="19">
        <f>AH930*VLOOKUP($O930,AProperties!$A$8:$I$1007,VLOOKUP(Span,Data!$N$4:$Y$11,Data!$Y$1,FALSE),FALSE)</f>
        <v>2.3461117415156552</v>
      </c>
      <c r="X930" s="19">
        <f>AI930*VLOOKUP($O930,AProperties!$A$8:$I$1007,VLOOKUP(Span,Data!$N$4:$Y$11,Data!$Y$1,FALSE),FALSE)</f>
        <v>2.5080989508111786</v>
      </c>
      <c r="Y930" s="19">
        <f>AJ930*VLOOKUP($O930,AProperties!$A$8:$I$1007,VLOOKUP(Span,Data!$N$4:$Y$11,Data!$Y$1,FALSE),FALSE)</f>
        <v>2.6602406640081746</v>
      </c>
      <c r="Z930" s="19">
        <f>AK930*VLOOKUP($O930,AProperties!$A$8:$I$1007,VLOOKUP(Span,Data!$N$4:$Y$11,Data!$Y$1,FALSE),FALSE)</f>
        <v>2.8041398741548487</v>
      </c>
      <c r="AA930" s="19">
        <f>$I930*AA$19^0.5/VLOOKUP($O930,AProperties!$AY$8:$BG$1007,VLOOKUP(Span,Data!$N$4:$Y$11,Data!$Y$1,FALSE),FALSE)</f>
        <v>0.66768870247953627</v>
      </c>
      <c r="AB930" s="19">
        <f>$I930*AB$19^0.5/VLOOKUP($O930,AProperties!$AY$8:$BG$1007,VLOOKUP(Span,Data!$N$4:$Y$11,Data!$Y$1,FALSE),FALSE)</f>
        <v>0.9442544184898547</v>
      </c>
      <c r="AC930" s="19">
        <f>$I930*AC$19^0.5/VLOOKUP($O930,AProperties!$AY$8:$BG$1007,VLOOKUP(Span,Data!$N$4:$Y$11,Data!$Y$1,FALSE),FALSE)</f>
        <v>1.3353774049590725</v>
      </c>
      <c r="AD930" s="19">
        <f>$I930*AD$19^0.5/VLOOKUP($O930,AProperties!$AY$8:$BG$1007,VLOOKUP(Span,Data!$N$4:$Y$11,Data!$Y$1,FALSE),FALSE)</f>
        <v>1.6354966280958334</v>
      </c>
      <c r="AE930" s="19">
        <f>$I930*AE$19^0.5/VLOOKUP($O930,AProperties!$AY$8:$BG$1007,VLOOKUP(Span,Data!$N$4:$Y$11,Data!$Y$1,FALSE),FALSE)</f>
        <v>1.8885088369797094</v>
      </c>
      <c r="AF930" s="19">
        <f>$I930*AF$19^0.5/VLOOKUP($O930,AProperties!$AY$8:$BG$1007,VLOOKUP(Span,Data!$N$4:$Y$11,Data!$Y$1,FALSE),FALSE)</f>
        <v>2.1114170677978494</v>
      </c>
      <c r="AG930" s="19">
        <f>$I930*AG$19^0.5/VLOOKUP($O930,AProperties!$AY$8:$BG$1007,VLOOKUP(Span,Data!$N$4:$Y$11,Data!$Y$1,FALSE),FALSE)</f>
        <v>2.3129415126685937</v>
      </c>
      <c r="AH930" s="19">
        <f>$I930*AH$19^0.5/VLOOKUP($O930,AProperties!$AY$8:$BG$1007,VLOOKUP(Span,Data!$N$4:$Y$11,Data!$Y$1,FALSE),FALSE)</f>
        <v>2.4982623656980656</v>
      </c>
      <c r="AI930" s="19">
        <f>$I930*AI$19^0.5/VLOOKUP($O930,AProperties!$AY$8:$BG$1007,VLOOKUP(Span,Data!$N$4:$Y$11,Data!$Y$1,FALSE),FALSE)</f>
        <v>2.6707548099181451</v>
      </c>
      <c r="AJ930" s="19">
        <f>$I930*AJ$19^0.5/VLOOKUP($O930,AProperties!$AY$8:$BG$1007,VLOOKUP(Span,Data!$N$4:$Y$11,Data!$Y$1,FALSE),FALSE)</f>
        <v>2.8327632554695641</v>
      </c>
      <c r="AK930" s="19">
        <f>$I930*AK$19^0.5/VLOOKUP($O930,AProperties!$AY$8:$BG$1007,VLOOKUP(Span,Data!$N$4:$Y$11,Data!$Y$1,FALSE),FALSE)</f>
        <v>2.9859946531057511</v>
      </c>
      <c r="AL930" s="47">
        <f t="shared" si="121"/>
        <v>0.91100000000000003</v>
      </c>
    </row>
    <row r="931" spans="1:38" x14ac:dyDescent="0.25">
      <c r="A931" s="15">
        <v>0.91200000000000003</v>
      </c>
      <c r="B931" s="116">
        <f>VLOOKUP($A931,APropertiesDimless!$A$7:$I$1007,VLOOKUP(Span,Data!$N$4:$Y$11,Data!$Y$1,FALSE),FALSE)</f>
        <v>1.8340850110172124</v>
      </c>
      <c r="C931" s="6">
        <f t="shared" si="117"/>
        <v>1.8290425055086064</v>
      </c>
      <c r="D931" s="116">
        <f>VLOOKUP($A931,AProperties!$AE$8:$AM$1007,VLOOKUP(Span,Data!$N$4:$Y$11,Data!$Y$1,FALSE),FALSE)</f>
        <v>0.96871444273203466</v>
      </c>
      <c r="E931" s="116">
        <f t="shared" si="118"/>
        <v>3.3005001841246031</v>
      </c>
      <c r="F931" s="6">
        <f t="shared" si="122"/>
        <v>4.1081987870618581</v>
      </c>
      <c r="G931" s="9"/>
      <c r="H931" s="15">
        <f t="shared" si="119"/>
        <v>0.91200000000000003</v>
      </c>
      <c r="I931" s="6">
        <f>VLOOKUP(H931,AProperties!$AO$8:$AW$1007,VLOOKUP(Span,Data!$N$4:$Y$11,Data!$Y$1,FALSE),FALSE)^(2/3)</f>
        <v>0.43037269325090033</v>
      </c>
      <c r="J931" s="15">
        <f>$I931*(Slope^0.5)/VLOOKUP($H931,AProperties!$AY$8:$BG$1007,VLOOKUP(Span,Data!$N$4:$Y$11,Data!$Y$1,FALSE),FALSE)</f>
        <v>1.6353469108469876</v>
      </c>
      <c r="K931" s="15">
        <f>$J931*VLOOKUP($H931,AProperties!$A$8:$I$1007,VLOOKUP(Span,Data!$N$4:$Y$11,Data!$Y$1,FALSE),FALSE)</f>
        <v>1.5365901203441144</v>
      </c>
      <c r="L931" s="15">
        <f t="shared" si="123"/>
        <v>1.6353469108469876</v>
      </c>
      <c r="M931" s="15">
        <f t="shared" si="124"/>
        <v>0.91200000000000003</v>
      </c>
      <c r="O931" s="28">
        <f t="shared" si="120"/>
        <v>0.91200000000000003</v>
      </c>
      <c r="P931" s="19">
        <f>AA931*VLOOKUP($O931,AProperties!$A$8:$I$1007,VLOOKUP(Span,Data!$N$4:$Y$11,Data!$Y$1,FALSE),FALSE)</f>
        <v>0.62731028977414616</v>
      </c>
      <c r="Q931" s="19">
        <f>AB931*VLOOKUP($O931,AProperties!$A$8:$I$1007,VLOOKUP(Span,Data!$N$4:$Y$11,Data!$Y$1,FALSE),FALSE)</f>
        <v>0.88715071961479386</v>
      </c>
      <c r="R931" s="19">
        <f>AC931*VLOOKUP($O931,AProperties!$A$8:$I$1007,VLOOKUP(Span,Data!$N$4:$Y$11,Data!$Y$1,FALSE),FALSE)</f>
        <v>1.2546205795482923</v>
      </c>
      <c r="S931" s="19">
        <f>AD931*VLOOKUP($O931,AProperties!$A$8:$I$1007,VLOOKUP(Span,Data!$N$4:$Y$11,Data!$Y$1,FALSE),FALSE)</f>
        <v>1.5365901203441144</v>
      </c>
      <c r="T931" s="19">
        <f>AE931*VLOOKUP($O931,AProperties!$A$8:$I$1007,VLOOKUP(Span,Data!$N$4:$Y$11,Data!$Y$1,FALSE),FALSE)</f>
        <v>1.7743014392295877</v>
      </c>
      <c r="U931" s="19">
        <f>AF931*VLOOKUP($O931,AProperties!$A$8:$I$1007,VLOOKUP(Span,Data!$N$4:$Y$11,Data!$Y$1,FALSE),FALSE)</f>
        <v>1.983729315346535</v>
      </c>
      <c r="V931" s="19">
        <f>AG931*VLOOKUP($O931,AProperties!$A$8:$I$1007,VLOOKUP(Span,Data!$N$4:$Y$11,Data!$Y$1,FALSE),FALSE)</f>
        <v>2.1730665879991529</v>
      </c>
      <c r="W931" s="19">
        <f>AH931*VLOOKUP($O931,AProperties!$A$8:$I$1007,VLOOKUP(Span,Data!$N$4:$Y$11,Data!$Y$1,FALSE),FALSE)</f>
        <v>2.3471801795327361</v>
      </c>
      <c r="X931" s="19">
        <f>AI931*VLOOKUP($O931,AProperties!$A$8:$I$1007,VLOOKUP(Span,Data!$N$4:$Y$11,Data!$Y$1,FALSE),FALSE)</f>
        <v>2.5092411590965846</v>
      </c>
      <c r="Y931" s="19">
        <f>AJ931*VLOOKUP($O931,AProperties!$A$8:$I$1007,VLOOKUP(Span,Data!$N$4:$Y$11,Data!$Y$1,FALSE),FALSE)</f>
        <v>2.6614521588443814</v>
      </c>
      <c r="Z931" s="19">
        <f>AK931*VLOOKUP($O931,AProperties!$A$8:$I$1007,VLOOKUP(Span,Data!$N$4:$Y$11,Data!$Y$1,FALSE),FALSE)</f>
        <v>2.805416901840164</v>
      </c>
      <c r="AA931" s="19">
        <f>$I931*AA$19^0.5/VLOOKUP($O931,AProperties!$AY$8:$BG$1007,VLOOKUP(Span,Data!$N$4:$Y$11,Data!$Y$1,FALSE),FALSE)</f>
        <v>0.66762758066864203</v>
      </c>
      <c r="AB931" s="19">
        <f>$I931*AB$19^0.5/VLOOKUP($O931,AProperties!$AY$8:$BG$1007,VLOOKUP(Span,Data!$N$4:$Y$11,Data!$Y$1,FALSE),FALSE)</f>
        <v>0.94416797919593121</v>
      </c>
      <c r="AC931" s="19">
        <f>$I931*AC$19^0.5/VLOOKUP($O931,AProperties!$AY$8:$BG$1007,VLOOKUP(Span,Data!$N$4:$Y$11,Data!$Y$1,FALSE),FALSE)</f>
        <v>1.3352551613372841</v>
      </c>
      <c r="AD931" s="19">
        <f>$I931*AD$19^0.5/VLOOKUP($O931,AProperties!$AY$8:$BG$1007,VLOOKUP(Span,Data!$N$4:$Y$11,Data!$Y$1,FALSE),FALSE)</f>
        <v>1.6353469108469876</v>
      </c>
      <c r="AE931" s="19">
        <f>$I931*AE$19^0.5/VLOOKUP($O931,AProperties!$AY$8:$BG$1007,VLOOKUP(Span,Data!$N$4:$Y$11,Data!$Y$1,FALSE),FALSE)</f>
        <v>1.8883359583918624</v>
      </c>
      <c r="AF931" s="19">
        <f>$I931*AF$19^0.5/VLOOKUP($O931,AProperties!$AY$8:$BG$1007,VLOOKUP(Span,Data!$N$4:$Y$11,Data!$Y$1,FALSE),FALSE)</f>
        <v>2.1112237836607091</v>
      </c>
      <c r="AG931" s="19">
        <f>$I931*AG$19^0.5/VLOOKUP($O931,AProperties!$AY$8:$BG$1007,VLOOKUP(Span,Data!$N$4:$Y$11,Data!$Y$1,FALSE),FALSE)</f>
        <v>2.3127297805047546</v>
      </c>
      <c r="AH931" s="19">
        <f>$I931*AH$19^0.5/VLOOKUP($O931,AProperties!$AY$8:$BG$1007,VLOOKUP(Span,Data!$N$4:$Y$11,Data!$Y$1,FALSE),FALSE)</f>
        <v>2.4980336688228402</v>
      </c>
      <c r="AI931" s="19">
        <f>$I931*AI$19^0.5/VLOOKUP($O931,AProperties!$AY$8:$BG$1007,VLOOKUP(Span,Data!$N$4:$Y$11,Data!$Y$1,FALSE),FALSE)</f>
        <v>2.6705103226745681</v>
      </c>
      <c r="AJ931" s="19">
        <f>$I931*AJ$19^0.5/VLOOKUP($O931,AProperties!$AY$8:$BG$1007,VLOOKUP(Span,Data!$N$4:$Y$11,Data!$Y$1,FALSE),FALSE)</f>
        <v>2.8325039375877932</v>
      </c>
      <c r="AK931" s="19">
        <f>$I931*AK$19^0.5/VLOOKUP($O931,AProperties!$AY$8:$BG$1007,VLOOKUP(Span,Data!$N$4:$Y$11,Data!$Y$1,FALSE),FALSE)</f>
        <v>2.9857213080576162</v>
      </c>
      <c r="AL931" s="47">
        <f t="shared" si="121"/>
        <v>0.91200000000000003</v>
      </c>
    </row>
    <row r="932" spans="1:38" x14ac:dyDescent="0.25">
      <c r="A932" s="15">
        <v>0.91300000000000003</v>
      </c>
      <c r="B932" s="116">
        <f>VLOOKUP($A932,APropertiesDimless!$A$7:$I$1007,VLOOKUP(Span,Data!$N$4:$Y$11,Data!$Y$1,FALSE),FALSE)</f>
        <v>1.845088727154361</v>
      </c>
      <c r="C932" s="6">
        <f t="shared" si="117"/>
        <v>1.8355443635771804</v>
      </c>
      <c r="D932" s="116">
        <f>VLOOKUP($A932,AProperties!$AE$8:$AM$1007,VLOOKUP(Span,Data!$N$4:$Y$11,Data!$Y$1,FALSE),FALSE)</f>
        <v>0.96924118523493452</v>
      </c>
      <c r="E932" s="116">
        <f t="shared" si="118"/>
        <v>3.3199764808967016</v>
      </c>
      <c r="F932" s="6">
        <f t="shared" si="122"/>
        <v>4.1227446064746527</v>
      </c>
      <c r="G932" s="9"/>
      <c r="H932" s="15">
        <f t="shared" si="119"/>
        <v>0.91300000000000003</v>
      </c>
      <c r="I932" s="6">
        <f>VLOOKUP(H932,AProperties!$AO$8:$AW$1007,VLOOKUP(Span,Data!$N$4:$Y$11,Data!$Y$1,FALSE),FALSE)^(2/3)</f>
        <v>0.43019955740974813</v>
      </c>
      <c r="J932" s="15">
        <f>$I932*(Slope^0.5)/VLOOKUP($H932,AProperties!$AY$8:$BG$1007,VLOOKUP(Span,Data!$N$4:$Y$11,Data!$Y$1,FALSE),FALSE)</f>
        <v>1.6351901407211444</v>
      </c>
      <c r="K932" s="15">
        <f>$J932*VLOOKUP($H932,AProperties!$A$8:$I$1007,VLOOKUP(Span,Data!$N$4:$Y$11,Data!$Y$1,FALSE),FALSE)</f>
        <v>1.5372782645580425</v>
      </c>
      <c r="L932" s="15">
        <f t="shared" si="123"/>
        <v>1.6351901407211444</v>
      </c>
      <c r="M932" s="15">
        <f t="shared" si="124"/>
        <v>0.91300000000000003</v>
      </c>
      <c r="O932" s="28">
        <f t="shared" si="120"/>
        <v>0.91300000000000003</v>
      </c>
      <c r="P932" s="19">
        <f>AA932*VLOOKUP($O932,AProperties!$A$8:$I$1007,VLOOKUP(Span,Data!$N$4:$Y$11,Data!$Y$1,FALSE),FALSE)</f>
        <v>0.62759122347307505</v>
      </c>
      <c r="Q932" s="19">
        <f>AB932*VLOOKUP($O932,AProperties!$A$8:$I$1007,VLOOKUP(Span,Data!$N$4:$Y$11,Data!$Y$1,FALSE),FALSE)</f>
        <v>0.88754801986194676</v>
      </c>
      <c r="R932" s="19">
        <f>AC932*VLOOKUP($O932,AProperties!$A$8:$I$1007,VLOOKUP(Span,Data!$N$4:$Y$11,Data!$Y$1,FALSE),FALSE)</f>
        <v>1.2551824469461501</v>
      </c>
      <c r="S932" s="19">
        <f>AD932*VLOOKUP($O932,AProperties!$A$8:$I$1007,VLOOKUP(Span,Data!$N$4:$Y$11,Data!$Y$1,FALSE),FALSE)</f>
        <v>1.5372782645580425</v>
      </c>
      <c r="T932" s="19">
        <f>AE932*VLOOKUP($O932,AProperties!$A$8:$I$1007,VLOOKUP(Span,Data!$N$4:$Y$11,Data!$Y$1,FALSE),FALSE)</f>
        <v>1.7750960397238935</v>
      </c>
      <c r="U932" s="19">
        <f>AF932*VLOOKUP($O932,AProperties!$A$8:$I$1007,VLOOKUP(Span,Data!$N$4:$Y$11,Data!$Y$1,FALSE),FALSE)</f>
        <v>1.9846177057066461</v>
      </c>
      <c r="V932" s="19">
        <f>AG932*VLOOKUP($O932,AProperties!$A$8:$I$1007,VLOOKUP(Span,Data!$N$4:$Y$11,Data!$Y$1,FALSE),FALSE)</f>
        <v>2.1740397708793591</v>
      </c>
      <c r="W932" s="19">
        <f>AH932*VLOOKUP($O932,AProperties!$A$8:$I$1007,VLOOKUP(Span,Data!$N$4:$Y$11,Data!$Y$1,FALSE),FALSE)</f>
        <v>2.3482313371825265</v>
      </c>
      <c r="X932" s="19">
        <f>AI932*VLOOKUP($O932,AProperties!$A$8:$I$1007,VLOOKUP(Span,Data!$N$4:$Y$11,Data!$Y$1,FALSE),FALSE)</f>
        <v>2.5103648938923002</v>
      </c>
      <c r="Y932" s="19">
        <f>AJ932*VLOOKUP($O932,AProperties!$A$8:$I$1007,VLOOKUP(Span,Data!$N$4:$Y$11,Data!$Y$1,FALSE),FALSE)</f>
        <v>2.6626440595858396</v>
      </c>
      <c r="Z932" s="19">
        <f>AK932*VLOOKUP($O932,AProperties!$A$8:$I$1007,VLOOKUP(Span,Data!$N$4:$Y$11,Data!$Y$1,FALSE),FALSE)</f>
        <v>2.8066732755361152</v>
      </c>
      <c r="AA932" s="19">
        <f>$I932*AA$19^0.5/VLOOKUP($O932,AProperties!$AY$8:$BG$1007,VLOOKUP(Span,Data!$N$4:$Y$11,Data!$Y$1,FALSE),FALSE)</f>
        <v>0.66756357953277079</v>
      </c>
      <c r="AB932" s="19">
        <f>$I932*AB$19^0.5/VLOOKUP($O932,AProperties!$AY$8:$BG$1007,VLOOKUP(Span,Data!$N$4:$Y$11,Data!$Y$1,FALSE),FALSE)</f>
        <v>0.94407746792157488</v>
      </c>
      <c r="AC932" s="19">
        <f>$I932*AC$19^0.5/VLOOKUP($O932,AProperties!$AY$8:$BG$1007,VLOOKUP(Span,Data!$N$4:$Y$11,Data!$Y$1,FALSE),FALSE)</f>
        <v>1.3351271590655416</v>
      </c>
      <c r="AD932" s="19">
        <f>$I932*AD$19^0.5/VLOOKUP($O932,AProperties!$AY$8:$BG$1007,VLOOKUP(Span,Data!$N$4:$Y$11,Data!$Y$1,FALSE),FALSE)</f>
        <v>1.6351901407211444</v>
      </c>
      <c r="AE932" s="19">
        <f>$I932*AE$19^0.5/VLOOKUP($O932,AProperties!$AY$8:$BG$1007,VLOOKUP(Span,Data!$N$4:$Y$11,Data!$Y$1,FALSE),FALSE)</f>
        <v>1.8881549358431498</v>
      </c>
      <c r="AF932" s="19">
        <f>$I932*AF$19^0.5/VLOOKUP($O932,AProperties!$AY$8:$BG$1007,VLOOKUP(Span,Data!$N$4:$Y$11,Data!$Y$1,FALSE),FALSE)</f>
        <v>2.1110213942985183</v>
      </c>
      <c r="AG932" s="19">
        <f>$I932*AG$19^0.5/VLOOKUP($O932,AProperties!$AY$8:$BG$1007,VLOOKUP(Span,Data!$N$4:$Y$11,Data!$Y$1,FALSE),FALSE)</f>
        <v>2.3125080740666126</v>
      </c>
      <c r="AH932" s="19">
        <f>$I932*AH$19^0.5/VLOOKUP($O932,AProperties!$AY$8:$BG$1007,VLOOKUP(Span,Data!$N$4:$Y$11,Data!$Y$1,FALSE),FALSE)</f>
        <v>2.4977941985000456</v>
      </c>
      <c r="AI932" s="19">
        <f>$I932*AI$19^0.5/VLOOKUP($O932,AProperties!$AY$8:$BG$1007,VLOOKUP(Span,Data!$N$4:$Y$11,Data!$Y$1,FALSE),FALSE)</f>
        <v>2.6702543181310832</v>
      </c>
      <c r="AJ932" s="19">
        <f>$I932*AJ$19^0.5/VLOOKUP($O932,AProperties!$AY$8:$BG$1007,VLOOKUP(Span,Data!$N$4:$Y$11,Data!$Y$1,FALSE),FALSE)</f>
        <v>2.8322324037647242</v>
      </c>
      <c r="AK932" s="19">
        <f>$I932*AK$19^0.5/VLOOKUP($O932,AProperties!$AY$8:$BG$1007,VLOOKUP(Span,Data!$N$4:$Y$11,Data!$Y$1,FALSE),FALSE)</f>
        <v>2.985435086276726</v>
      </c>
      <c r="AL932" s="47">
        <f t="shared" si="121"/>
        <v>0.91300000000000003</v>
      </c>
    </row>
    <row r="933" spans="1:38" x14ac:dyDescent="0.25">
      <c r="A933" s="15">
        <v>0.91400000000000003</v>
      </c>
      <c r="B933" s="116">
        <f>VLOOKUP($A933,APropertiesDimless!$A$7:$I$1007,VLOOKUP(Span,Data!$N$4:$Y$11,Data!$Y$1,FALSE),FALSE)</f>
        <v>1.856275322717557</v>
      </c>
      <c r="C933" s="6">
        <f t="shared" si="117"/>
        <v>1.8421376613587785</v>
      </c>
      <c r="D933" s="116">
        <f>VLOOKUP($A933,AProperties!$AE$8:$AM$1007,VLOOKUP(Span,Data!$N$4:$Y$11,Data!$Y$1,FALSE),FALSE)</f>
        <v>0.96976505380564793</v>
      </c>
      <c r="E933" s="116">
        <f t="shared" si="118"/>
        <v>3.3397481052351012</v>
      </c>
      <c r="F933" s="6">
        <f t="shared" si="122"/>
        <v>4.1374586839127172</v>
      </c>
      <c r="G933" s="9"/>
      <c r="H933" s="15">
        <f t="shared" si="119"/>
        <v>0.91400000000000003</v>
      </c>
      <c r="I933" s="6">
        <f>VLOOKUP(H933,AProperties!$AO$8:$AW$1007,VLOOKUP(Span,Data!$N$4:$Y$11,Data!$Y$1,FALSE),FALSE)^(2/3)</f>
        <v>0.43002413268412537</v>
      </c>
      <c r="J933" s="15">
        <f>$I933*(Slope^0.5)/VLOOKUP($H933,AProperties!$AY$8:$BG$1007,VLOOKUP(Span,Data!$N$4:$Y$11,Data!$Y$1,FALSE),FALSE)</f>
        <v>1.6350262405562801</v>
      </c>
      <c r="K933" s="15">
        <f>$J933*VLOOKUP($H933,AProperties!$A$8:$I$1007,VLOOKUP(Span,Data!$N$4:$Y$11,Data!$Y$1,FALSE),FALSE)</f>
        <v>1.5379549840465678</v>
      </c>
      <c r="L933" s="15">
        <f t="shared" si="123"/>
        <v>1.6350262405562801</v>
      </c>
      <c r="M933" s="15">
        <f t="shared" si="124"/>
        <v>0.91400000000000003</v>
      </c>
      <c r="O933" s="28">
        <f t="shared" si="120"/>
        <v>0.91400000000000003</v>
      </c>
      <c r="P933" s="19">
        <f>AA933*VLOOKUP($O933,AProperties!$A$8:$I$1007,VLOOKUP(Span,Data!$N$4:$Y$11,Data!$Y$1,FALSE),FALSE)</f>
        <v>0.62786749304738898</v>
      </c>
      <c r="Q933" s="19">
        <f>AB933*VLOOKUP($O933,AProperties!$A$8:$I$1007,VLOOKUP(Span,Data!$N$4:$Y$11,Data!$Y$1,FALSE),FALSE)</f>
        <v>0.88793872404081242</v>
      </c>
      <c r="R933" s="19">
        <f>AC933*VLOOKUP($O933,AProperties!$A$8:$I$1007,VLOOKUP(Span,Data!$N$4:$Y$11,Data!$Y$1,FALSE),FALSE)</f>
        <v>1.255734986094778</v>
      </c>
      <c r="S933" s="19">
        <f>AD933*VLOOKUP($O933,AProperties!$A$8:$I$1007,VLOOKUP(Span,Data!$N$4:$Y$11,Data!$Y$1,FALSE),FALSE)</f>
        <v>1.5379549840465678</v>
      </c>
      <c r="T933" s="19">
        <f>AE933*VLOOKUP($O933,AProperties!$A$8:$I$1007,VLOOKUP(Span,Data!$N$4:$Y$11,Data!$Y$1,FALSE),FALSE)</f>
        <v>1.7758774480816248</v>
      </c>
      <c r="U933" s="19">
        <f>AF933*VLOOKUP($O933,AProperties!$A$8:$I$1007,VLOOKUP(Span,Data!$N$4:$Y$11,Data!$Y$1,FALSE),FALSE)</f>
        <v>1.9854913468096833</v>
      </c>
      <c r="V933" s="19">
        <f>AG933*VLOOKUP($O933,AProperties!$A$8:$I$1007,VLOOKUP(Span,Data!$N$4:$Y$11,Data!$Y$1,FALSE),FALSE)</f>
        <v>2.1749967967579531</v>
      </c>
      <c r="W933" s="19">
        <f>AH933*VLOOKUP($O933,AProperties!$A$8:$I$1007,VLOOKUP(Span,Data!$N$4:$Y$11,Data!$Y$1,FALSE),FALSE)</f>
        <v>2.3492650432759992</v>
      </c>
      <c r="X933" s="19">
        <f>AI933*VLOOKUP($O933,AProperties!$A$8:$I$1007,VLOOKUP(Span,Data!$N$4:$Y$11,Data!$Y$1,FALSE),FALSE)</f>
        <v>2.5114699721895559</v>
      </c>
      <c r="Y933" s="19">
        <f>AJ933*VLOOKUP($O933,AProperties!$A$8:$I$1007,VLOOKUP(Span,Data!$N$4:$Y$11,Data!$Y$1,FALSE),FALSE)</f>
        <v>2.6638161721224369</v>
      </c>
      <c r="Z933" s="19">
        <f>AK933*VLOOKUP($O933,AProperties!$A$8:$I$1007,VLOOKUP(Span,Data!$N$4:$Y$11,Data!$Y$1,FALSE),FALSE)</f>
        <v>2.8079087906326765</v>
      </c>
      <c r="AA933" s="19">
        <f>$I933*AA$19^0.5/VLOOKUP($O933,AProperties!$AY$8:$BG$1007,VLOOKUP(Span,Data!$N$4:$Y$11,Data!$Y$1,FALSE),FALSE)</f>
        <v>0.66749666757065818</v>
      </c>
      <c r="AB933" s="19">
        <f>$I933*AB$19^0.5/VLOOKUP($O933,AProperties!$AY$8:$BG$1007,VLOOKUP(Span,Data!$N$4:$Y$11,Data!$Y$1,FALSE),FALSE)</f>
        <v>0.94398284011727007</v>
      </c>
      <c r="AC933" s="19">
        <f>$I933*AC$19^0.5/VLOOKUP($O933,AProperties!$AY$8:$BG$1007,VLOOKUP(Span,Data!$N$4:$Y$11,Data!$Y$1,FALSE),FALSE)</f>
        <v>1.3349933351413164</v>
      </c>
      <c r="AD933" s="19">
        <f>$I933*AD$19^0.5/VLOOKUP($O933,AProperties!$AY$8:$BG$1007,VLOOKUP(Span,Data!$N$4:$Y$11,Data!$Y$1,FALSE),FALSE)</f>
        <v>1.6350262405562801</v>
      </c>
      <c r="AE933" s="19">
        <f>$I933*AE$19^0.5/VLOOKUP($O933,AProperties!$AY$8:$BG$1007,VLOOKUP(Span,Data!$N$4:$Y$11,Data!$Y$1,FALSE),FALSE)</f>
        <v>1.8879656802345401</v>
      </c>
      <c r="AF933" s="19">
        <f>$I933*AF$19^0.5/VLOOKUP($O933,AProperties!$AY$8:$BG$1007,VLOOKUP(Span,Data!$N$4:$Y$11,Data!$Y$1,FALSE),FALSE)</f>
        <v>2.1108098000955313</v>
      </c>
      <c r="AG933" s="19">
        <f>$I933*AG$19^0.5/VLOOKUP($O933,AProperties!$AY$8:$BG$1007,VLOOKUP(Span,Data!$N$4:$Y$11,Data!$Y$1,FALSE),FALSE)</f>
        <v>2.312276284230586</v>
      </c>
      <c r="AH933" s="19">
        <f>$I933*AH$19^0.5/VLOOKUP($O933,AProperties!$AY$8:$BG$1007,VLOOKUP(Span,Data!$N$4:$Y$11,Data!$Y$1,FALSE),FALSE)</f>
        <v>2.4975438368627429</v>
      </c>
      <c r="AI933" s="19">
        <f>$I933*AI$19^0.5/VLOOKUP($O933,AProperties!$AY$8:$BG$1007,VLOOKUP(Span,Data!$N$4:$Y$11,Data!$Y$1,FALSE),FALSE)</f>
        <v>2.6699866702826327</v>
      </c>
      <c r="AJ933" s="19">
        <f>$I933*AJ$19^0.5/VLOOKUP($O933,AProperties!$AY$8:$BG$1007,VLOOKUP(Span,Data!$N$4:$Y$11,Data!$Y$1,FALSE),FALSE)</f>
        <v>2.8319485203518098</v>
      </c>
      <c r="AK933" s="19">
        <f>$I933*AK$19^0.5/VLOOKUP($O933,AProperties!$AY$8:$BG$1007,VLOOKUP(Span,Data!$N$4:$Y$11,Data!$Y$1,FALSE),FALSE)</f>
        <v>2.9851358468851421</v>
      </c>
      <c r="AL933" s="47">
        <f t="shared" si="121"/>
        <v>0.91400000000000003</v>
      </c>
    </row>
    <row r="934" spans="1:38" x14ac:dyDescent="0.25">
      <c r="A934" s="15">
        <v>0.91500000000000004</v>
      </c>
      <c r="B934" s="116">
        <f>VLOOKUP($A934,APropertiesDimless!$A$7:$I$1007,VLOOKUP(Span,Data!$N$4:$Y$11,Data!$Y$1,FALSE),FALSE)</f>
        <v>1.8676501778601333</v>
      </c>
      <c r="C934" s="6">
        <f t="shared" si="117"/>
        <v>1.8488250889300666</v>
      </c>
      <c r="D934" s="116">
        <f>VLOOKUP($A934,AProperties!$AE$8:$AM$1007,VLOOKUP(Span,Data!$N$4:$Y$11,Data!$Y$1,FALSE),FALSE)</f>
        <v>0.97028602922683882</v>
      </c>
      <c r="E934" s="116">
        <f t="shared" si="118"/>
        <v>3.3598236192956574</v>
      </c>
      <c r="F934" s="6">
        <f t="shared" si="122"/>
        <v>4.1523455685193378</v>
      </c>
      <c r="G934" s="9"/>
      <c r="H934" s="15">
        <f t="shared" si="119"/>
        <v>0.91500000000000004</v>
      </c>
      <c r="I934" s="6">
        <f>VLOOKUP(H934,AProperties!$AO$8:$AW$1007,VLOOKUP(Span,Data!$N$4:$Y$11,Data!$Y$1,FALSE),FALSE)^(2/3)</f>
        <v>0.42984639100805266</v>
      </c>
      <c r="J934" s="15">
        <f>$I934*(Slope^0.5)/VLOOKUP($H934,AProperties!$AY$8:$BG$1007,VLOOKUP(Span,Data!$N$4:$Y$11,Data!$Y$1,FALSE),FALSE)</f>
        <v>1.6348551311117416</v>
      </c>
      <c r="K934" s="15">
        <f>$J934*VLOOKUP($H934,AProperties!$A$8:$I$1007,VLOOKUP(Span,Data!$N$4:$Y$11,Data!$Y$1,FALSE),FALSE)</f>
        <v>1.5386201642615265</v>
      </c>
      <c r="L934" s="15">
        <f t="shared" si="123"/>
        <v>1.6348551311117416</v>
      </c>
      <c r="M934" s="15">
        <f t="shared" si="124"/>
        <v>0.91500000000000004</v>
      </c>
      <c r="O934" s="28">
        <f t="shared" si="120"/>
        <v>0.91500000000000004</v>
      </c>
      <c r="P934" s="19">
        <f>AA934*VLOOKUP($O934,AProperties!$A$8:$I$1007,VLOOKUP(Span,Data!$N$4:$Y$11,Data!$Y$1,FALSE),FALSE)</f>
        <v>0.62813905173299622</v>
      </c>
      <c r="Q934" s="19">
        <f>AB934*VLOOKUP($O934,AProperties!$A$8:$I$1007,VLOOKUP(Span,Data!$N$4:$Y$11,Data!$Y$1,FALSE),FALSE)</f>
        <v>0.88832276601697857</v>
      </c>
      <c r="R934" s="19">
        <f>AC934*VLOOKUP($O934,AProperties!$A$8:$I$1007,VLOOKUP(Span,Data!$N$4:$Y$11,Data!$Y$1,FALSE),FALSE)</f>
        <v>1.2562781034659924</v>
      </c>
      <c r="S934" s="19">
        <f>AD934*VLOOKUP($O934,AProperties!$A$8:$I$1007,VLOOKUP(Span,Data!$N$4:$Y$11,Data!$Y$1,FALSE),FALSE)</f>
        <v>1.5386201642615265</v>
      </c>
      <c r="T934" s="19">
        <f>AE934*VLOOKUP($O934,AProperties!$A$8:$I$1007,VLOOKUP(Span,Data!$N$4:$Y$11,Data!$Y$1,FALSE),FALSE)</f>
        <v>1.7766455320339571</v>
      </c>
      <c r="U934" s="19">
        <f>AF934*VLOOKUP($O934,AProperties!$A$8:$I$1007,VLOOKUP(Span,Data!$N$4:$Y$11,Data!$Y$1,FALSE),FALSE)</f>
        <v>1.9863500907746037</v>
      </c>
      <c r="V934" s="19">
        <f>AG934*VLOOKUP($O934,AProperties!$A$8:$I$1007,VLOOKUP(Span,Data!$N$4:$Y$11,Data!$Y$1,FALSE),FALSE)</f>
        <v>2.17593750363937</v>
      </c>
      <c r="W934" s="19">
        <f>AH934*VLOOKUP($O934,AProperties!$A$8:$I$1007,VLOOKUP(Span,Data!$N$4:$Y$11,Data!$Y$1,FALSE),FALSE)</f>
        <v>2.3502811228379445</v>
      </c>
      <c r="X934" s="19">
        <f>AI934*VLOOKUP($O934,AProperties!$A$8:$I$1007,VLOOKUP(Span,Data!$N$4:$Y$11,Data!$Y$1,FALSE),FALSE)</f>
        <v>2.5125562069319849</v>
      </c>
      <c r="Y934" s="19">
        <f>AJ934*VLOOKUP($O934,AProperties!$A$8:$I$1007,VLOOKUP(Span,Data!$N$4:$Y$11,Data!$Y$1,FALSE),FALSE)</f>
        <v>2.664968298050935</v>
      </c>
      <c r="Z934" s="19">
        <f>AK934*VLOOKUP($O934,AProperties!$A$8:$I$1007,VLOOKUP(Span,Data!$N$4:$Y$11,Data!$Y$1,FALSE),FALSE)</f>
        <v>2.8091232379944731</v>
      </c>
      <c r="AA934" s="19">
        <f>$I934*AA$19^0.5/VLOOKUP($O934,AProperties!$AY$8:$BG$1007,VLOOKUP(Span,Data!$N$4:$Y$11,Data!$Y$1,FALSE),FALSE)</f>
        <v>0.66742681243244306</v>
      </c>
      <c r="AB934" s="19">
        <f>$I934*AB$19^0.5/VLOOKUP($O934,AProperties!$AY$8:$BG$1007,VLOOKUP(Span,Data!$N$4:$Y$11,Data!$Y$1,FALSE),FALSE)</f>
        <v>0.94388405003340503</v>
      </c>
      <c r="AC934" s="19">
        <f>$I934*AC$19^0.5/VLOOKUP($O934,AProperties!$AY$8:$BG$1007,VLOOKUP(Span,Data!$N$4:$Y$11,Data!$Y$1,FALSE),FALSE)</f>
        <v>1.3348536248648861</v>
      </c>
      <c r="AD934" s="19">
        <f>$I934*AD$19^0.5/VLOOKUP($O934,AProperties!$AY$8:$BG$1007,VLOOKUP(Span,Data!$N$4:$Y$11,Data!$Y$1,FALSE),FALSE)</f>
        <v>1.6348551311117416</v>
      </c>
      <c r="AE934" s="19">
        <f>$I934*AE$19^0.5/VLOOKUP($O934,AProperties!$AY$8:$BG$1007,VLOOKUP(Span,Data!$N$4:$Y$11,Data!$Y$1,FALSE),FALSE)</f>
        <v>1.8877681000668101</v>
      </c>
      <c r="AF934" s="19">
        <f>$I934*AF$19^0.5/VLOOKUP($O934,AProperties!$AY$8:$BG$1007,VLOOKUP(Span,Data!$N$4:$Y$11,Data!$Y$1,FALSE),FALSE)</f>
        <v>2.1105888987525057</v>
      </c>
      <c r="AG934" s="19">
        <f>$I934*AG$19^0.5/VLOOKUP($O934,AProperties!$AY$8:$BG$1007,VLOOKUP(Span,Data!$N$4:$Y$11,Data!$Y$1,FALSE),FALSE)</f>
        <v>2.3120342989334697</v>
      </c>
      <c r="AH934" s="19">
        <f>$I934*AH$19^0.5/VLOOKUP($O934,AProperties!$AY$8:$BG$1007,VLOOKUP(Span,Data!$N$4:$Y$11,Data!$Y$1,FALSE),FALSE)</f>
        <v>2.4972824628688368</v>
      </c>
      <c r="AI934" s="19">
        <f>$I934*AI$19^0.5/VLOOKUP($O934,AProperties!$AY$8:$BG$1007,VLOOKUP(Span,Data!$N$4:$Y$11,Data!$Y$1,FALSE),FALSE)</f>
        <v>2.6697072497297722</v>
      </c>
      <c r="AJ934" s="19">
        <f>$I934*AJ$19^0.5/VLOOKUP($O934,AProperties!$AY$8:$BG$1007,VLOOKUP(Span,Data!$N$4:$Y$11,Data!$Y$1,FALSE),FALSE)</f>
        <v>2.8316521501002145</v>
      </c>
      <c r="AK934" s="19">
        <f>$I934*AK$19^0.5/VLOOKUP($O934,AProperties!$AY$8:$BG$1007,VLOOKUP(Span,Data!$N$4:$Y$11,Data!$Y$1,FALSE),FALSE)</f>
        <v>2.984823445209889</v>
      </c>
      <c r="AL934" s="47">
        <f t="shared" si="121"/>
        <v>0.91500000000000004</v>
      </c>
    </row>
    <row r="935" spans="1:38" x14ac:dyDescent="0.25">
      <c r="A935" s="15">
        <v>0.91600000000000004</v>
      </c>
      <c r="B935" s="116">
        <f>VLOOKUP($A935,APropertiesDimless!$A$7:$I$1007,VLOOKUP(Span,Data!$N$4:$Y$11,Data!$Y$1,FALSE),FALSE)</f>
        <v>1.8792188965240351</v>
      </c>
      <c r="C935" s="6">
        <f t="shared" si="117"/>
        <v>1.8556094482620176</v>
      </c>
      <c r="D935" s="116">
        <f>VLOOKUP($A935,AProperties!$AE$8:$AM$1007,VLOOKUP(Span,Data!$N$4:$Y$11,Data!$Y$1,FALSE),FALSE)</f>
        <v>0.97080409195920347</v>
      </c>
      <c r="E935" s="116">
        <f t="shared" si="118"/>
        <v>3.3802119420348173</v>
      </c>
      <c r="F935" s="6">
        <f t="shared" si="122"/>
        <v>4.1674099864654828</v>
      </c>
      <c r="G935" s="9"/>
      <c r="H935" s="15">
        <f t="shared" si="119"/>
        <v>0.91600000000000004</v>
      </c>
      <c r="I935" s="6">
        <f>VLOOKUP(H935,AProperties!$AO$8:$AW$1007,VLOOKUP(Span,Data!$N$4:$Y$11,Data!$Y$1,FALSE),FALSE)^(2/3)</f>
        <v>0.42966630352079427</v>
      </c>
      <c r="J935" s="15">
        <f>$I935*(Slope^0.5)/VLOOKUP($H935,AProperties!$AY$8:$BG$1007,VLOOKUP(Span,Data!$N$4:$Y$11,Data!$Y$1,FALSE),FALSE)</f>
        <v>1.6346767309861949</v>
      </c>
      <c r="K935" s="15">
        <f>$J935*VLOOKUP($H935,AProperties!$A$8:$I$1007,VLOOKUP(Span,Data!$N$4:$Y$11,Data!$Y$1,FALSE),FALSE)</f>
        <v>1.5392736880829387</v>
      </c>
      <c r="L935" s="15">
        <f t="shared" si="123"/>
        <v>1.6346767309861949</v>
      </c>
      <c r="M935" s="15">
        <f t="shared" si="124"/>
        <v>0.91600000000000004</v>
      </c>
      <c r="O935" s="28">
        <f t="shared" si="120"/>
        <v>0.91600000000000004</v>
      </c>
      <c r="P935" s="19">
        <f>AA935*VLOOKUP($O935,AProperties!$A$8:$I$1007,VLOOKUP(Span,Data!$N$4:$Y$11,Data!$Y$1,FALSE),FALSE)</f>
        <v>0.62840585171586527</v>
      </c>
      <c r="Q935" s="19">
        <f>AB935*VLOOKUP($O935,AProperties!$A$8:$I$1007,VLOOKUP(Span,Data!$N$4:$Y$11,Data!$Y$1,FALSE),FALSE)</f>
        <v>0.88870007817119279</v>
      </c>
      <c r="R935" s="19">
        <f>AC935*VLOOKUP($O935,AProperties!$A$8:$I$1007,VLOOKUP(Span,Data!$N$4:$Y$11,Data!$Y$1,FALSE),FALSE)</f>
        <v>1.2568117034317305</v>
      </c>
      <c r="S935" s="19">
        <f>AD935*VLOOKUP($O935,AProperties!$A$8:$I$1007,VLOOKUP(Span,Data!$N$4:$Y$11,Data!$Y$1,FALSE),FALSE)</f>
        <v>1.5392736880829387</v>
      </c>
      <c r="T935" s="19">
        <f>AE935*VLOOKUP($O935,AProperties!$A$8:$I$1007,VLOOKUP(Span,Data!$N$4:$Y$11,Data!$Y$1,FALSE),FALSE)</f>
        <v>1.7774001563423856</v>
      </c>
      <c r="U935" s="19">
        <f>AF935*VLOOKUP($O935,AProperties!$A$8:$I$1007,VLOOKUP(Span,Data!$N$4:$Y$11,Data!$Y$1,FALSE),FALSE)</f>
        <v>1.9871937864001641</v>
      </c>
      <c r="V935" s="19">
        <f>AG935*VLOOKUP($O935,AProperties!$A$8:$I$1007,VLOOKUP(Span,Data!$N$4:$Y$11,Data!$Y$1,FALSE),FALSE)</f>
        <v>2.1768617258909453</v>
      </c>
      <c r="W935" s="19">
        <f>AH935*VLOOKUP($O935,AProperties!$A$8:$I$1007,VLOOKUP(Span,Data!$N$4:$Y$11,Data!$Y$1,FALSE),FALSE)</f>
        <v>2.3512793969646375</v>
      </c>
      <c r="X935" s="19">
        <f>AI935*VLOOKUP($O935,AProperties!$A$8:$I$1007,VLOOKUP(Span,Data!$N$4:$Y$11,Data!$Y$1,FALSE),FALSE)</f>
        <v>2.5136234068634611</v>
      </c>
      <c r="Y935" s="19">
        <f>AJ935*VLOOKUP($O935,AProperties!$A$8:$I$1007,VLOOKUP(Span,Data!$N$4:$Y$11,Data!$Y$1,FALSE),FALSE)</f>
        <v>2.6661002345135785</v>
      </c>
      <c r="Z935" s="19">
        <f>AK935*VLOOKUP($O935,AProperties!$A$8:$I$1007,VLOOKUP(Span,Data!$N$4:$Y$11,Data!$Y$1,FALSE),FALSE)</f>
        <v>2.8103164037906549</v>
      </c>
      <c r="AA935" s="19">
        <f>$I935*AA$19^0.5/VLOOKUP($O935,AProperties!$AY$8:$BG$1007,VLOOKUP(Span,Data!$N$4:$Y$11,Data!$Y$1,FALSE),FALSE)</f>
        <v>0.66735398088617015</v>
      </c>
      <c r="AB935" s="19">
        <f>$I935*AB$19^0.5/VLOOKUP($O935,AProperties!$AY$8:$BG$1007,VLOOKUP(Span,Data!$N$4:$Y$11,Data!$Y$1,FALSE),FALSE)</f>
        <v>0.94378105067289708</v>
      </c>
      <c r="AC935" s="19">
        <f>$I935*AC$19^0.5/VLOOKUP($O935,AProperties!$AY$8:$BG$1007,VLOOKUP(Span,Data!$N$4:$Y$11,Data!$Y$1,FALSE),FALSE)</f>
        <v>1.3347079617723403</v>
      </c>
      <c r="AD935" s="19">
        <f>$I935*AD$19^0.5/VLOOKUP($O935,AProperties!$AY$8:$BG$1007,VLOOKUP(Span,Data!$N$4:$Y$11,Data!$Y$1,FALSE),FALSE)</f>
        <v>1.6346767309861949</v>
      </c>
      <c r="AE935" s="19">
        <f>$I935*AE$19^0.5/VLOOKUP($O935,AProperties!$AY$8:$BG$1007,VLOOKUP(Span,Data!$N$4:$Y$11,Data!$Y$1,FALSE),FALSE)</f>
        <v>1.8875621013457942</v>
      </c>
      <c r="AF935" s="19">
        <f>$I935*AF$19^0.5/VLOOKUP($O935,AProperties!$AY$8:$BG$1007,VLOOKUP(Span,Data!$N$4:$Y$11,Data!$Y$1,FALSE),FALSE)</f>
        <v>2.1103585851807716</v>
      </c>
      <c r="AG935" s="19">
        <f>$I935*AG$19^0.5/VLOOKUP($O935,AProperties!$AY$8:$BG$1007,VLOOKUP(Span,Data!$N$4:$Y$11,Data!$Y$1,FALSE),FALSE)</f>
        <v>2.3117820030563925</v>
      </c>
      <c r="AH935" s="19">
        <f>$I935*AH$19^0.5/VLOOKUP($O935,AProperties!$AY$8:$BG$1007,VLOOKUP(Span,Data!$N$4:$Y$11,Data!$Y$1,FALSE),FALSE)</f>
        <v>2.4970099521757345</v>
      </c>
      <c r="AI935" s="19">
        <f>$I935*AI$19^0.5/VLOOKUP($O935,AProperties!$AY$8:$BG$1007,VLOOKUP(Span,Data!$N$4:$Y$11,Data!$Y$1,FALSE),FALSE)</f>
        <v>2.6694159235446806</v>
      </c>
      <c r="AJ935" s="19">
        <f>$I935*AJ$19^0.5/VLOOKUP($O935,AProperties!$AY$8:$BG$1007,VLOOKUP(Span,Data!$N$4:$Y$11,Data!$Y$1,FALSE),FALSE)</f>
        <v>2.8313431520186914</v>
      </c>
      <c r="AK935" s="19">
        <f>$I935*AK$19^0.5/VLOOKUP($O935,AProperties!$AY$8:$BG$1007,VLOOKUP(Span,Data!$N$4:$Y$11,Data!$Y$1,FALSE),FALSE)</f>
        <v>2.9844977326331432</v>
      </c>
      <c r="AL935" s="47">
        <f t="shared" si="121"/>
        <v>0.91600000000000004</v>
      </c>
    </row>
    <row r="936" spans="1:38" x14ac:dyDescent="0.25">
      <c r="A936" s="15">
        <v>0.91700000000000004</v>
      </c>
      <c r="B936" s="116">
        <f>VLOOKUP($A936,APropertiesDimless!$A$7:$I$1007,VLOOKUP(Span,Data!$N$4:$Y$11,Data!$Y$1,FALSE),FALSE)</f>
        <v>1.8909873185454615</v>
      </c>
      <c r="C936" s="6">
        <f t="shared" si="117"/>
        <v>1.8624936592727308</v>
      </c>
      <c r="D936" s="116">
        <f>VLOOKUP($A936,AProperties!$AE$8:$AM$1007,VLOOKUP(Span,Data!$N$4:$Y$11,Data!$Y$1,FALSE),FALSE)</f>
        <v>0.97131922213198829</v>
      </c>
      <c r="E936" s="116">
        <f t="shared" si="118"/>
        <v>3.4009223685177119</v>
      </c>
      <c r="F936" s="6">
        <f t="shared" si="122"/>
        <v>4.182656850007664</v>
      </c>
      <c r="G936" s="9"/>
      <c r="H936" s="15">
        <f t="shared" si="119"/>
        <v>0.91700000000000004</v>
      </c>
      <c r="I936" s="6">
        <f>VLOOKUP(H936,AProperties!$AO$8:$AW$1007,VLOOKUP(Span,Data!$N$4:$Y$11,Data!$Y$1,FALSE),FALSE)^(2/3)</f>
        <v>0.42948384053455763</v>
      </c>
      <c r="J936" s="15">
        <f>$I936*(Slope^0.5)/VLOOKUP($H936,AProperties!$AY$8:$BG$1007,VLOOKUP(Span,Data!$N$4:$Y$11,Data!$Y$1,FALSE),FALSE)</f>
        <v>1.6344909565312635</v>
      </c>
      <c r="K936" s="15">
        <f>$J936*VLOOKUP($H936,AProperties!$A$8:$I$1007,VLOOKUP(Span,Data!$N$4:$Y$11,Data!$Y$1,FALSE),FALSE)</f>
        <v>1.5399154357210858</v>
      </c>
      <c r="L936" s="15">
        <f t="shared" si="123"/>
        <v>1.6344909565312635</v>
      </c>
      <c r="M936" s="15">
        <f t="shared" si="124"/>
        <v>0.91700000000000004</v>
      </c>
      <c r="O936" s="28">
        <f t="shared" si="120"/>
        <v>0.91700000000000004</v>
      </c>
      <c r="P936" s="19">
        <f>AA936*VLOOKUP($O936,AProperties!$A$8:$I$1007,VLOOKUP(Span,Data!$N$4:$Y$11,Data!$Y$1,FALSE),FALSE)</f>
        <v>0.6286678440920479</v>
      </c>
      <c r="Q936" s="19">
        <f>AB936*VLOOKUP($O936,AProperties!$A$8:$I$1007,VLOOKUP(Span,Data!$N$4:$Y$11,Data!$Y$1,FALSE),FALSE)</f>
        <v>0.88907059134282873</v>
      </c>
      <c r="R936" s="19">
        <f>AC936*VLOOKUP($O936,AProperties!$A$8:$I$1007,VLOOKUP(Span,Data!$N$4:$Y$11,Data!$Y$1,FALSE),FALSE)</f>
        <v>1.2573356881840958</v>
      </c>
      <c r="S936" s="19">
        <f>AD936*VLOOKUP($O936,AProperties!$A$8:$I$1007,VLOOKUP(Span,Data!$N$4:$Y$11,Data!$Y$1,FALSE),FALSE)</f>
        <v>1.5399154357210858</v>
      </c>
      <c r="T936" s="19">
        <f>AE936*VLOOKUP($O936,AProperties!$A$8:$I$1007,VLOOKUP(Span,Data!$N$4:$Y$11,Data!$Y$1,FALSE),FALSE)</f>
        <v>1.7781411826856575</v>
      </c>
      <c r="U936" s="19">
        <f>AF936*VLOOKUP($O936,AProperties!$A$8:$I$1007,VLOOKUP(Span,Data!$N$4:$Y$11,Data!$Y$1,FALSE),FALSE)</f>
        <v>1.9880222790385009</v>
      </c>
      <c r="V936" s="19">
        <f>AG936*VLOOKUP($O936,AProperties!$A$8:$I$1007,VLOOKUP(Span,Data!$N$4:$Y$11,Data!$Y$1,FALSE),FALSE)</f>
        <v>2.1777692941044338</v>
      </c>
      <c r="W936" s="19">
        <f>AH936*VLOOKUP($O936,AProperties!$A$8:$I$1007,VLOOKUP(Span,Data!$N$4:$Y$11,Data!$Y$1,FALSE),FALSE)</f>
        <v>2.3522596826742599</v>
      </c>
      <c r="X936" s="19">
        <f>AI936*VLOOKUP($O936,AProperties!$A$8:$I$1007,VLOOKUP(Span,Data!$N$4:$Y$11,Data!$Y$1,FALSE),FALSE)</f>
        <v>2.5146713763681916</v>
      </c>
      <c r="Y936" s="19">
        <f>AJ936*VLOOKUP($O936,AProperties!$A$8:$I$1007,VLOOKUP(Span,Data!$N$4:$Y$11,Data!$Y$1,FALSE),FALSE)</f>
        <v>2.6672117740284862</v>
      </c>
      <c r="Z936" s="19">
        <f>AK936*VLOOKUP($O936,AProperties!$A$8:$I$1007,VLOOKUP(Span,Data!$N$4:$Y$11,Data!$Y$1,FALSE),FALSE)</f>
        <v>2.8114880693161179</v>
      </c>
      <c r="AA936" s="19">
        <f>$I936*AA$19^0.5/VLOOKUP($O936,AProperties!$AY$8:$BG$1007,VLOOKUP(Span,Data!$N$4:$Y$11,Data!$Y$1,FALSE),FALSE)</f>
        <v>0.6672781387825325</v>
      </c>
      <c r="AB936" s="19">
        <f>$I936*AB$19^0.5/VLOOKUP($O936,AProperties!$AY$8:$BG$1007,VLOOKUP(Span,Data!$N$4:$Y$11,Data!$Y$1,FALSE),FALSE)</f>
        <v>0.94367379374133387</v>
      </c>
      <c r="AC936" s="19">
        <f>$I936*AC$19^0.5/VLOOKUP($O936,AProperties!$AY$8:$BG$1007,VLOOKUP(Span,Data!$N$4:$Y$11,Data!$Y$1,FALSE),FALSE)</f>
        <v>1.334556277565065</v>
      </c>
      <c r="AD936" s="19">
        <f>$I936*AD$19^0.5/VLOOKUP($O936,AProperties!$AY$8:$BG$1007,VLOOKUP(Span,Data!$N$4:$Y$11,Data!$Y$1,FALSE),FALSE)</f>
        <v>1.6344909565312635</v>
      </c>
      <c r="AE936" s="19">
        <f>$I936*AE$19^0.5/VLOOKUP($O936,AProperties!$AY$8:$BG$1007,VLOOKUP(Span,Data!$N$4:$Y$11,Data!$Y$1,FALSE),FALSE)</f>
        <v>1.8873475874826677</v>
      </c>
      <c r="AF936" s="19">
        <f>$I936*AF$19^0.5/VLOOKUP($O936,AProperties!$AY$8:$BG$1007,VLOOKUP(Span,Data!$N$4:$Y$11,Data!$Y$1,FALSE),FALSE)</f>
        <v>2.110118751390738</v>
      </c>
      <c r="AG936" s="19">
        <f>$I936*AG$19^0.5/VLOOKUP($O936,AProperties!$AY$8:$BG$1007,VLOOKUP(Span,Data!$N$4:$Y$11,Data!$Y$1,FALSE),FALSE)</f>
        <v>2.3115192783026859</v>
      </c>
      <c r="AH936" s="19">
        <f>$I936*AH$19^0.5/VLOOKUP($O936,AProperties!$AY$8:$BG$1007,VLOOKUP(Span,Data!$N$4:$Y$11,Data!$Y$1,FALSE),FALSE)</f>
        <v>2.4967261770084304</v>
      </c>
      <c r="AI936" s="19">
        <f>$I936*AI$19^0.5/VLOOKUP($O936,AProperties!$AY$8:$BG$1007,VLOOKUP(Span,Data!$N$4:$Y$11,Data!$Y$1,FALSE),FALSE)</f>
        <v>2.66911255513013</v>
      </c>
      <c r="AJ936" s="19">
        <f>$I936*AJ$19^0.5/VLOOKUP($O936,AProperties!$AY$8:$BG$1007,VLOOKUP(Span,Data!$N$4:$Y$11,Data!$Y$1,FALSE),FALSE)</f>
        <v>2.8310213812240015</v>
      </c>
      <c r="AK936" s="19">
        <f>$I936*AK$19^0.5/VLOOKUP($O936,AProperties!$AY$8:$BG$1007,VLOOKUP(Span,Data!$N$4:$Y$11,Data!$Y$1,FALSE),FALSE)</f>
        <v>2.9841585564345632</v>
      </c>
      <c r="AL936" s="47">
        <f t="shared" si="121"/>
        <v>0.91700000000000004</v>
      </c>
    </row>
    <row r="937" spans="1:38" x14ac:dyDescent="0.25">
      <c r="A937" s="15">
        <v>0.91800000000000004</v>
      </c>
      <c r="B937" s="116">
        <f>VLOOKUP($A937,APropertiesDimless!$A$7:$I$1007,VLOOKUP(Span,Data!$N$4:$Y$11,Data!$Y$1,FALSE),FALSE)</f>
        <v>1.9029615325704465</v>
      </c>
      <c r="C937" s="6">
        <f t="shared" si="117"/>
        <v>1.8694807662852233</v>
      </c>
      <c r="D937" s="116">
        <f>VLOOKUP($A937,AProperties!$AE$8:$AM$1007,VLOOKUP(Span,Data!$N$4:$Y$11,Data!$Y$1,FALSE),FALSE)</f>
        <v>0.97183139953311171</v>
      </c>
      <c r="E937" s="116">
        <f t="shared" si="118"/>
        <v>3.4219645905181628</v>
      </c>
      <c r="F937" s="6">
        <f t="shared" si="122"/>
        <v>4.1980912671242967</v>
      </c>
      <c r="G937" s="9"/>
      <c r="H937" s="15">
        <f t="shared" si="119"/>
        <v>0.91800000000000004</v>
      </c>
      <c r="I937" s="6">
        <f>VLOOKUP(H937,AProperties!$AO$8:$AW$1007,VLOOKUP(Span,Data!$N$4:$Y$11,Data!$Y$1,FALSE),FALSE)^(2/3)</f>
        <v>0.42929897150046054</v>
      </c>
      <c r="J937" s="15">
        <f>$I937*(Slope^0.5)/VLOOKUP($H937,AProperties!$AY$8:$BG$1007,VLOOKUP(Span,Data!$N$4:$Y$11,Data!$Y$1,FALSE),FALSE)</f>
        <v>1.6342977217605927</v>
      </c>
      <c r="K937" s="15">
        <f>$J937*VLOOKUP($H937,AProperties!$A$8:$I$1007,VLOOKUP(Span,Data!$N$4:$Y$11,Data!$Y$1,FALSE),FALSE)</f>
        <v>1.5405452846135577</v>
      </c>
      <c r="L937" s="15">
        <f t="shared" si="123"/>
        <v>1.6342977217605927</v>
      </c>
      <c r="M937" s="15">
        <f t="shared" si="124"/>
        <v>0.91800000000000004</v>
      </c>
      <c r="O937" s="28">
        <f t="shared" si="120"/>
        <v>0.91800000000000004</v>
      </c>
      <c r="P937" s="19">
        <f>AA937*VLOOKUP($O937,AProperties!$A$8:$I$1007,VLOOKUP(Span,Data!$N$4:$Y$11,Data!$Y$1,FALSE),FALSE)</f>
        <v>0.62892497882565035</v>
      </c>
      <c r="Q937" s="19">
        <f>AB937*VLOOKUP($O937,AProperties!$A$8:$I$1007,VLOOKUP(Span,Data!$N$4:$Y$11,Data!$Y$1,FALSE),FALSE)</f>
        <v>0.88943423477044625</v>
      </c>
      <c r="R937" s="19">
        <f>AC937*VLOOKUP($O937,AProperties!$A$8:$I$1007,VLOOKUP(Span,Data!$N$4:$Y$11,Data!$Y$1,FALSE),FALSE)</f>
        <v>1.2578499576513007</v>
      </c>
      <c r="S937" s="19">
        <f>AD937*VLOOKUP($O937,AProperties!$A$8:$I$1007,VLOOKUP(Span,Data!$N$4:$Y$11,Data!$Y$1,FALSE),FALSE)</f>
        <v>1.5405452846135577</v>
      </c>
      <c r="T937" s="19">
        <f>AE937*VLOOKUP($O937,AProperties!$A$8:$I$1007,VLOOKUP(Span,Data!$N$4:$Y$11,Data!$Y$1,FALSE),FALSE)</f>
        <v>1.7788684695408925</v>
      </c>
      <c r="U937" s="19">
        <f>AF937*VLOOKUP($O937,AProperties!$A$8:$I$1007,VLOOKUP(Span,Data!$N$4:$Y$11,Data!$Y$1,FALSE),FALSE)</f>
        <v>1.9888354104622248</v>
      </c>
      <c r="V937" s="19">
        <f>AG937*VLOOKUP($O937,AProperties!$A$8:$I$1007,VLOOKUP(Span,Data!$N$4:$Y$11,Data!$Y$1,FALSE),FALSE)</f>
        <v>2.1786600349504135</v>
      </c>
      <c r="W937" s="19">
        <f>AH937*VLOOKUP($O937,AProperties!$A$8:$I$1007,VLOOKUP(Span,Data!$N$4:$Y$11,Data!$Y$1,FALSE),FALSE)</f>
        <v>2.3532217927496393</v>
      </c>
      <c r="X937" s="19">
        <f>AI937*VLOOKUP($O937,AProperties!$A$8:$I$1007,VLOOKUP(Span,Data!$N$4:$Y$11,Data!$Y$1,FALSE),FALSE)</f>
        <v>2.5156999153026014</v>
      </c>
      <c r="Y937" s="19">
        <f>AJ937*VLOOKUP($O937,AProperties!$A$8:$I$1007,VLOOKUP(Span,Data!$N$4:$Y$11,Data!$Y$1,FALSE),FALSE)</f>
        <v>2.6683027043113388</v>
      </c>
      <c r="Z937" s="19">
        <f>AK937*VLOOKUP($O937,AProperties!$A$8:$I$1007,VLOOKUP(Span,Data!$N$4:$Y$11,Data!$Y$1,FALSE),FALSE)</f>
        <v>2.81263801080354</v>
      </c>
      <c r="AA937" s="19">
        <f>$I937*AA$19^0.5/VLOOKUP($O937,AProperties!$AY$8:$BG$1007,VLOOKUP(Span,Data!$N$4:$Y$11,Data!$Y$1,FALSE),FALSE)</f>
        <v>0.66719925101774813</v>
      </c>
      <c r="AB937" s="19">
        <f>$I937*AB$19^0.5/VLOOKUP($O937,AProperties!$AY$8:$BG$1007,VLOOKUP(Span,Data!$N$4:$Y$11,Data!$Y$1,FALSE),FALSE)</f>
        <v>0.94356222959447034</v>
      </c>
      <c r="AC937" s="19">
        <f>$I937*AC$19^0.5/VLOOKUP($O937,AProperties!$AY$8:$BG$1007,VLOOKUP(Span,Data!$N$4:$Y$11,Data!$Y$1,FALSE),FALSE)</f>
        <v>1.3343985020354963</v>
      </c>
      <c r="AD937" s="19">
        <f>$I937*AD$19^0.5/VLOOKUP($O937,AProperties!$AY$8:$BG$1007,VLOOKUP(Span,Data!$N$4:$Y$11,Data!$Y$1,FALSE),FALSE)</f>
        <v>1.6342977217605927</v>
      </c>
      <c r="AE937" s="19">
        <f>$I937*AE$19^0.5/VLOOKUP($O937,AProperties!$AY$8:$BG$1007,VLOOKUP(Span,Data!$N$4:$Y$11,Data!$Y$1,FALSE),FALSE)</f>
        <v>1.8871244591889407</v>
      </c>
      <c r="AF937" s="19">
        <f>$I937*AF$19^0.5/VLOOKUP($O937,AProperties!$AY$8:$BG$1007,VLOOKUP(Span,Data!$N$4:$Y$11,Data!$Y$1,FALSE),FALSE)</f>
        <v>2.1098692863744994</v>
      </c>
      <c r="AG937" s="19">
        <f>$I937*AG$19^0.5/VLOOKUP($O937,AProperties!$AY$8:$BG$1007,VLOOKUP(Span,Data!$N$4:$Y$11,Data!$Y$1,FALSE),FALSE)</f>
        <v>2.3112460030692814</v>
      </c>
      <c r="AH937" s="19">
        <f>$I937*AH$19^0.5/VLOOKUP($O937,AProperties!$AY$8:$BG$1007,VLOOKUP(Span,Data!$N$4:$Y$11,Data!$Y$1,FALSE),FALSE)</f>
        <v>2.4964310060205985</v>
      </c>
      <c r="AI937" s="19">
        <f>$I937*AI$19^0.5/VLOOKUP($O937,AProperties!$AY$8:$BG$1007,VLOOKUP(Span,Data!$N$4:$Y$11,Data!$Y$1,FALSE),FALSE)</f>
        <v>2.6687970040709925</v>
      </c>
      <c r="AJ937" s="19">
        <f>$I937*AJ$19^0.5/VLOOKUP($O937,AProperties!$AY$8:$BG$1007,VLOOKUP(Span,Data!$N$4:$Y$11,Data!$Y$1,FALSE),FALSE)</f>
        <v>2.8306866887834112</v>
      </c>
      <c r="AK937" s="19">
        <f>$I937*AK$19^0.5/VLOOKUP($O937,AProperties!$AY$8:$BG$1007,VLOOKUP(Span,Data!$N$4:$Y$11,Data!$Y$1,FALSE),FALSE)</f>
        <v>2.9838057596252612</v>
      </c>
      <c r="AL937" s="47">
        <f t="shared" si="121"/>
        <v>0.91800000000000004</v>
      </c>
    </row>
    <row r="938" spans="1:38" x14ac:dyDescent="0.25">
      <c r="A938" s="15">
        <v>0.91900000000000004</v>
      </c>
      <c r="B938" s="116">
        <f>VLOOKUP($A938,APropertiesDimless!$A$7:$I$1007,VLOOKUP(Span,Data!$N$4:$Y$11,Data!$Y$1,FALSE),FALSE)</f>
        <v>1.9151478898451051</v>
      </c>
      <c r="C938" s="6">
        <f t="shared" si="117"/>
        <v>1.8765739449225527</v>
      </c>
      <c r="D938" s="116">
        <f>VLOOKUP($A938,AProperties!$AE$8:$AM$1007,VLOOKUP(Span,Data!$N$4:$Y$11,Data!$Y$1,FALSE),FALSE)</f>
        <v>0.97234060359886598</v>
      </c>
      <c r="E938" s="116">
        <f t="shared" si="118"/>
        <v>3.4433487185138651</v>
      </c>
      <c r="F938" s="6">
        <f t="shared" si="122"/>
        <v>4.2137185517749414</v>
      </c>
      <c r="G938" s="9"/>
      <c r="H938" s="15">
        <f t="shared" si="119"/>
        <v>0.91900000000000004</v>
      </c>
      <c r="I938" s="6">
        <f>VLOOKUP(H938,AProperties!$AO$8:$AW$1007,VLOOKUP(Span,Data!$N$4:$Y$11,Data!$Y$1,FALSE),FALSE)^(2/3)</f>
        <v>0.42911166497265296</v>
      </c>
      <c r="J938" s="15">
        <f>$I938*(Slope^0.5)/VLOOKUP($H938,AProperties!$AY$8:$BG$1007,VLOOKUP(Span,Data!$N$4:$Y$11,Data!$Y$1,FALSE),FALSE)</f>
        <v>1.6340969382540216</v>
      </c>
      <c r="K938" s="15">
        <f>$J938*VLOOKUP($H938,AProperties!$A$8:$I$1007,VLOOKUP(Span,Data!$N$4:$Y$11,Data!$Y$1,FALSE),FALSE)</f>
        <v>1.5411631093169282</v>
      </c>
      <c r="L938" s="15">
        <f t="shared" si="123"/>
        <v>1.6340969382540216</v>
      </c>
      <c r="M938" s="15">
        <f t="shared" si="124"/>
        <v>0.91900000000000004</v>
      </c>
      <c r="O938" s="28">
        <f t="shared" si="120"/>
        <v>0.91900000000000004</v>
      </c>
      <c r="P938" s="19">
        <f>AA938*VLOOKUP($O938,AProperties!$A$8:$I$1007,VLOOKUP(Span,Data!$N$4:$Y$11,Data!$Y$1,FALSE),FALSE)</f>
        <v>0.62917720470460758</v>
      </c>
      <c r="Q938" s="19">
        <f>AB938*VLOOKUP($O938,AProperties!$A$8:$I$1007,VLOOKUP(Span,Data!$N$4:$Y$11,Data!$Y$1,FALSE),FALSE)</f>
        <v>0.88979093602924919</v>
      </c>
      <c r="R938" s="19">
        <f>AC938*VLOOKUP($O938,AProperties!$A$8:$I$1007,VLOOKUP(Span,Data!$N$4:$Y$11,Data!$Y$1,FALSE),FALSE)</f>
        <v>1.2583544094092152</v>
      </c>
      <c r="S938" s="19">
        <f>AD938*VLOOKUP($O938,AProperties!$A$8:$I$1007,VLOOKUP(Span,Data!$N$4:$Y$11,Data!$Y$1,FALSE),FALSE)</f>
        <v>1.5411631093169282</v>
      </c>
      <c r="T938" s="19">
        <f>AE938*VLOOKUP($O938,AProperties!$A$8:$I$1007,VLOOKUP(Span,Data!$N$4:$Y$11,Data!$Y$1,FALSE),FALSE)</f>
        <v>1.7795818720584984</v>
      </c>
      <c r="U938" s="19">
        <f>AF938*VLOOKUP($O938,AProperties!$A$8:$I$1007,VLOOKUP(Span,Data!$N$4:$Y$11,Data!$Y$1,FALSE),FALSE)</f>
        <v>1.9896330187245679</v>
      </c>
      <c r="V938" s="19">
        <f>AG938*VLOOKUP($O938,AProperties!$A$8:$I$1007,VLOOKUP(Span,Data!$N$4:$Y$11,Data!$Y$1,FALSE),FALSE)</f>
        <v>2.1795337710250893</v>
      </c>
      <c r="W938" s="19">
        <f>AH938*VLOOKUP($O938,AProperties!$A$8:$I$1007,VLOOKUP(Span,Data!$N$4:$Y$11,Data!$Y$1,FALSE),FALSE)</f>
        <v>2.3541655355727755</v>
      </c>
      <c r="X938" s="19">
        <f>AI938*VLOOKUP($O938,AProperties!$A$8:$I$1007,VLOOKUP(Span,Data!$N$4:$Y$11,Data!$Y$1,FALSE),FALSE)</f>
        <v>2.5167088188184303</v>
      </c>
      <c r="Y938" s="19">
        <f>AJ938*VLOOKUP($O938,AProperties!$A$8:$I$1007,VLOOKUP(Span,Data!$N$4:$Y$11,Data!$Y$1,FALSE),FALSE)</f>
        <v>2.6693728080877475</v>
      </c>
      <c r="Z938" s="19">
        <f>AK938*VLOOKUP($O938,AProperties!$A$8:$I$1007,VLOOKUP(Span,Data!$N$4:$Y$11,Data!$Y$1,FALSE),FALSE)</f>
        <v>2.8137659992256063</v>
      </c>
      <c r="AA938" s="19">
        <f>$I938*AA$19^0.5/VLOOKUP($O938,AProperties!$AY$8:$BG$1007,VLOOKUP(Span,Data!$N$4:$Y$11,Data!$Y$1,FALSE),FALSE)</f>
        <v>0.66711728149443705</v>
      </c>
      <c r="AB938" s="19">
        <f>$I938*AB$19^0.5/VLOOKUP($O938,AProperties!$AY$8:$BG$1007,VLOOKUP(Span,Data!$N$4:$Y$11,Data!$Y$1,FALSE),FALSE)</f>
        <v>0.94344630718290268</v>
      </c>
      <c r="AC938" s="19">
        <f>$I938*AC$19^0.5/VLOOKUP($O938,AProperties!$AY$8:$BG$1007,VLOOKUP(Span,Data!$N$4:$Y$11,Data!$Y$1,FALSE),FALSE)</f>
        <v>1.3342345629888741</v>
      </c>
      <c r="AD938" s="19">
        <f>$I938*AD$19^0.5/VLOOKUP($O938,AProperties!$AY$8:$BG$1007,VLOOKUP(Span,Data!$N$4:$Y$11,Data!$Y$1,FALSE),FALSE)</f>
        <v>1.6340969382540216</v>
      </c>
      <c r="AE938" s="19">
        <f>$I938*AE$19^0.5/VLOOKUP($O938,AProperties!$AY$8:$BG$1007,VLOOKUP(Span,Data!$N$4:$Y$11,Data!$Y$1,FALSE),FALSE)</f>
        <v>1.8868926143658054</v>
      </c>
      <c r="AF938" s="19">
        <f>$I938*AF$19^0.5/VLOOKUP($O938,AProperties!$AY$8:$BG$1007,VLOOKUP(Span,Data!$N$4:$Y$11,Data!$Y$1,FALSE),FALSE)</f>
        <v>2.1096100759821184</v>
      </c>
      <c r="AG938" s="19">
        <f>$I938*AG$19^0.5/VLOOKUP($O938,AProperties!$AY$8:$BG$1007,VLOOKUP(Span,Data!$N$4:$Y$11,Data!$Y$1,FALSE),FALSE)</f>
        <v>2.3109620523111878</v>
      </c>
      <c r="AH938" s="19">
        <f>$I938*AH$19^0.5/VLOOKUP($O938,AProperties!$AY$8:$BG$1007,VLOOKUP(Span,Data!$N$4:$Y$11,Data!$Y$1,FALSE),FALSE)</f>
        <v>2.4961243041482115</v>
      </c>
      <c r="AI938" s="19">
        <f>$I938*AI$19^0.5/VLOOKUP($O938,AProperties!$AY$8:$BG$1007,VLOOKUP(Span,Data!$N$4:$Y$11,Data!$Y$1,FALSE),FALSE)</f>
        <v>2.6684691259777482</v>
      </c>
      <c r="AJ938" s="19">
        <f>$I938*AJ$19^0.5/VLOOKUP($O938,AProperties!$AY$8:$BG$1007,VLOOKUP(Span,Data!$N$4:$Y$11,Data!$Y$1,FALSE),FALSE)</f>
        <v>2.8303389215487078</v>
      </c>
      <c r="AK938" s="19">
        <f>$I938*AK$19^0.5/VLOOKUP($O938,AProperties!$AY$8:$BG$1007,VLOOKUP(Span,Data!$N$4:$Y$11,Data!$Y$1,FALSE),FALSE)</f>
        <v>2.9834391807728475</v>
      </c>
      <c r="AL938" s="47">
        <f t="shared" si="121"/>
        <v>0.91900000000000004</v>
      </c>
    </row>
    <row r="939" spans="1:38" x14ac:dyDescent="0.25">
      <c r="A939" s="15">
        <v>0.92</v>
      </c>
      <c r="B939" s="116">
        <f>VLOOKUP($A939,APropertiesDimless!$A$7:$I$1007,VLOOKUP(Span,Data!$N$4:$Y$11,Data!$Y$1,FALSE),FALSE)</f>
        <v>1.9275530189515047</v>
      </c>
      <c r="C939" s="6">
        <f t="shared" si="117"/>
        <v>1.8837765094757524</v>
      </c>
      <c r="D939" s="116">
        <f>VLOOKUP($A939,AProperties!$AE$8:$AM$1007,VLOOKUP(Span,Data!$N$4:$Y$11,Data!$Y$1,FALSE),FALSE)</f>
        <v>0.97284681340317791</v>
      </c>
      <c r="E939" s="116">
        <f t="shared" si="118"/>
        <v>3.465085305189934</v>
      </c>
      <c r="F939" s="6">
        <f t="shared" si="122"/>
        <v>4.2295442348310326</v>
      </c>
      <c r="G939" s="9"/>
      <c r="H939" s="15">
        <f t="shared" si="119"/>
        <v>0.92</v>
      </c>
      <c r="I939" s="6">
        <f>VLOOKUP(H939,AProperties!$AO$8:$AW$1007,VLOOKUP(Span,Data!$N$4:$Y$11,Data!$Y$1,FALSE),FALSE)^(2/3)</f>
        <v>0.42892188857046792</v>
      </c>
      <c r="J939" s="15">
        <f>$I939*(Slope^0.5)/VLOOKUP($H939,AProperties!$AY$8:$BG$1007,VLOOKUP(Span,Data!$N$4:$Y$11,Data!$Y$1,FALSE),FALSE)</f>
        <v>1.6338885150565501</v>
      </c>
      <c r="K939" s="15">
        <f>$J939*VLOOKUP($H939,AProperties!$A$8:$I$1007,VLOOKUP(Span,Data!$N$4:$Y$11,Data!$Y$1,FALSE),FALSE)</f>
        <v>1.541768781392721</v>
      </c>
      <c r="L939" s="15">
        <f t="shared" si="123"/>
        <v>1.6338885150565501</v>
      </c>
      <c r="M939" s="15">
        <f t="shared" si="124"/>
        <v>0.92</v>
      </c>
      <c r="O939" s="28">
        <f t="shared" si="120"/>
        <v>0.92</v>
      </c>
      <c r="P939" s="19">
        <f>AA939*VLOOKUP($O939,AProperties!$A$8:$I$1007,VLOOKUP(Span,Data!$N$4:$Y$11,Data!$Y$1,FALSE),FALSE)</f>
        <v>0.62942446929413165</v>
      </c>
      <c r="Q939" s="19">
        <f>AB939*VLOOKUP($O939,AProperties!$A$8:$I$1007,VLOOKUP(Span,Data!$N$4:$Y$11,Data!$Y$1,FALSE),FALSE)</f>
        <v>0.89014062096524882</v>
      </c>
      <c r="R939" s="19">
        <f>AC939*VLOOKUP($O939,AProperties!$A$8:$I$1007,VLOOKUP(Span,Data!$N$4:$Y$11,Data!$Y$1,FALSE),FALSE)</f>
        <v>1.2588489385882633</v>
      </c>
      <c r="S939" s="19">
        <f>AD939*VLOOKUP($O939,AProperties!$A$8:$I$1007,VLOOKUP(Span,Data!$N$4:$Y$11,Data!$Y$1,FALSE),FALSE)</f>
        <v>1.541768781392721</v>
      </c>
      <c r="T939" s="19">
        <f>AE939*VLOOKUP($O939,AProperties!$A$8:$I$1007,VLOOKUP(Span,Data!$N$4:$Y$11,Data!$Y$1,FALSE),FALSE)</f>
        <v>1.7802812419304976</v>
      </c>
      <c r="U939" s="19">
        <f>AF939*VLOOKUP($O939,AProperties!$A$8:$I$1007,VLOOKUP(Span,Data!$N$4:$Y$11,Data!$Y$1,FALSE),FALSE)</f>
        <v>1.9904149380121705</v>
      </c>
      <c r="V939" s="19">
        <f>AG939*VLOOKUP($O939,AProperties!$A$8:$I$1007,VLOOKUP(Span,Data!$N$4:$Y$11,Data!$Y$1,FALSE),FALSE)</f>
        <v>2.1803903206890256</v>
      </c>
      <c r="W939" s="19">
        <f>AH939*VLOOKUP($O939,AProperties!$A$8:$I$1007,VLOOKUP(Span,Data!$N$4:$Y$11,Data!$Y$1,FALSE),FALSE)</f>
        <v>2.3550907149506561</v>
      </c>
      <c r="X939" s="19">
        <f>AI939*VLOOKUP($O939,AProperties!$A$8:$I$1007,VLOOKUP(Span,Data!$N$4:$Y$11,Data!$Y$1,FALSE),FALSE)</f>
        <v>2.5176978771765266</v>
      </c>
      <c r="Y939" s="19">
        <f>AJ939*VLOOKUP($O939,AProperties!$A$8:$I$1007,VLOOKUP(Span,Data!$N$4:$Y$11,Data!$Y$1,FALSE),FALSE)</f>
        <v>2.6704218628957461</v>
      </c>
      <c r="Z939" s="19">
        <f>AK939*VLOOKUP($O939,AProperties!$A$8:$I$1007,VLOOKUP(Span,Data!$N$4:$Y$11,Data!$Y$1,FALSE),FALSE)</f>
        <v>2.8148718000868151</v>
      </c>
      <c r="AA939" s="19">
        <f>$I939*AA$19^0.5/VLOOKUP($O939,AProperties!$AY$8:$BG$1007,VLOOKUP(Span,Data!$N$4:$Y$11,Data!$Y$1,FALSE),FALSE)</f>
        <v>0.66703219308037631</v>
      </c>
      <c r="AB939" s="19">
        <f>$I939*AB$19^0.5/VLOOKUP($O939,AProperties!$AY$8:$BG$1007,VLOOKUP(Span,Data!$N$4:$Y$11,Data!$Y$1,FALSE),FALSE)</f>
        <v>0.94332597399373719</v>
      </c>
      <c r="AC939" s="19">
        <f>$I939*AC$19^0.5/VLOOKUP($O939,AProperties!$AY$8:$BG$1007,VLOOKUP(Span,Data!$N$4:$Y$11,Data!$Y$1,FALSE),FALSE)</f>
        <v>1.3340643861607526</v>
      </c>
      <c r="AD939" s="19">
        <f>$I939*AD$19^0.5/VLOOKUP($O939,AProperties!$AY$8:$BG$1007,VLOOKUP(Span,Data!$N$4:$Y$11,Data!$Y$1,FALSE),FALSE)</f>
        <v>1.6338885150565501</v>
      </c>
      <c r="AE939" s="19">
        <f>$I939*AE$19^0.5/VLOOKUP($O939,AProperties!$AY$8:$BG$1007,VLOOKUP(Span,Data!$N$4:$Y$11,Data!$Y$1,FALSE),FALSE)</f>
        <v>1.8866519479874744</v>
      </c>
      <c r="AF939" s="19">
        <f>$I939*AF$19^0.5/VLOOKUP($O939,AProperties!$AY$8:$BG$1007,VLOOKUP(Span,Data!$N$4:$Y$11,Data!$Y$1,FALSE),FALSE)</f>
        <v>2.109341002791195</v>
      </c>
      <c r="AG939" s="19">
        <f>$I939*AG$19^0.5/VLOOKUP($O939,AProperties!$AY$8:$BG$1007,VLOOKUP(Span,Data!$N$4:$Y$11,Data!$Y$1,FALSE),FALSE)</f>
        <v>2.3106672973986102</v>
      </c>
      <c r="AH939" s="19">
        <f>$I939*AH$19^0.5/VLOOKUP($O939,AProperties!$AY$8:$BG$1007,VLOOKUP(Span,Data!$N$4:$Y$11,Data!$Y$1,FALSE),FALSE)</f>
        <v>2.4958059324552124</v>
      </c>
      <c r="AI939" s="19">
        <f>$I939*AI$19^0.5/VLOOKUP($O939,AProperties!$AY$8:$BG$1007,VLOOKUP(Span,Data!$N$4:$Y$11,Data!$Y$1,FALSE),FALSE)</f>
        <v>2.6681287723215052</v>
      </c>
      <c r="AJ939" s="19">
        <f>$I939*AJ$19^0.5/VLOOKUP($O939,AProperties!$AY$8:$BG$1007,VLOOKUP(Span,Data!$N$4:$Y$11,Data!$Y$1,FALSE),FALSE)</f>
        <v>2.8299779219812113</v>
      </c>
      <c r="AK939" s="19">
        <f>$I939*AK$19^0.5/VLOOKUP($O939,AProperties!$AY$8:$BG$1007,VLOOKUP(Span,Data!$N$4:$Y$11,Data!$Y$1,FALSE),FALSE)</f>
        <v>2.9830586538169728</v>
      </c>
      <c r="AL939" s="47">
        <f t="shared" si="121"/>
        <v>0.92</v>
      </c>
    </row>
    <row r="940" spans="1:38" x14ac:dyDescent="0.25">
      <c r="A940" s="15">
        <v>0.92100000000000004</v>
      </c>
      <c r="B940" s="116">
        <f>VLOOKUP($A940,APropertiesDimless!$A$7:$I$1007,VLOOKUP(Span,Data!$N$4:$Y$11,Data!$Y$1,FALSE),FALSE)</f>
        <v>1.9401838415667017</v>
      </c>
      <c r="C940" s="6">
        <f t="shared" si="117"/>
        <v>1.8910919207833508</v>
      </c>
      <c r="D940" s="116">
        <f>VLOOKUP($A940,AProperties!$AE$8:$AM$1007,VLOOKUP(Span,Data!$N$4:$Y$11,Data!$Y$1,FALSE),FALSE)</f>
        <v>0.97335000764640334</v>
      </c>
      <c r="E940" s="116">
        <f t="shared" si="118"/>
        <v>3.4871853705744988</v>
      </c>
      <c r="F940" s="6">
        <f t="shared" si="122"/>
        <v>4.2455740757309748</v>
      </c>
      <c r="G940" s="9"/>
      <c r="H940" s="15">
        <f t="shared" si="119"/>
        <v>0.92100000000000004</v>
      </c>
      <c r="I940" s="6">
        <f>VLOOKUP(H940,AProperties!$AO$8:$AW$1007,VLOOKUP(Span,Data!$N$4:$Y$11,Data!$Y$1,FALSE),FALSE)^(2/3)</f>
        <v>0.42872960893846601</v>
      </c>
      <c r="J940" s="15">
        <f>$I940*(Slope^0.5)/VLOOKUP($H940,AProperties!$AY$8:$BG$1007,VLOOKUP(Span,Data!$N$4:$Y$11,Data!$Y$1,FALSE),FALSE)</f>
        <v>1.6336723585717341</v>
      </c>
      <c r="K940" s="15">
        <f>$J940*VLOOKUP($H940,AProperties!$A$8:$I$1007,VLOOKUP(Span,Data!$N$4:$Y$11,Data!$Y$1,FALSE),FALSE)</f>
        <v>1.5423621692872735</v>
      </c>
      <c r="L940" s="15">
        <f t="shared" si="123"/>
        <v>1.6336723585717341</v>
      </c>
      <c r="M940" s="15">
        <f t="shared" si="124"/>
        <v>0.92100000000000004</v>
      </c>
      <c r="O940" s="28">
        <f t="shared" si="120"/>
        <v>0.92100000000000004</v>
      </c>
      <c r="P940" s="19">
        <f>AA940*VLOOKUP($O940,AProperties!$A$8:$I$1007,VLOOKUP(Span,Data!$N$4:$Y$11,Data!$Y$1,FALSE),FALSE)</f>
        <v>0.62966671888766457</v>
      </c>
      <c r="Q940" s="19">
        <f>AB940*VLOOKUP($O940,AProperties!$A$8:$I$1007,VLOOKUP(Span,Data!$N$4:$Y$11,Data!$Y$1,FALSE),FALSE)</f>
        <v>0.89048321362590244</v>
      </c>
      <c r="R940" s="19">
        <f>AC940*VLOOKUP($O940,AProperties!$A$8:$I$1007,VLOOKUP(Span,Data!$N$4:$Y$11,Data!$Y$1,FALSE),FALSE)</f>
        <v>1.2593334377753291</v>
      </c>
      <c r="S940" s="19">
        <f>AD940*VLOOKUP($O940,AProperties!$A$8:$I$1007,VLOOKUP(Span,Data!$N$4:$Y$11,Data!$Y$1,FALSE),FALSE)</f>
        <v>1.5423621692872735</v>
      </c>
      <c r="T940" s="19">
        <f>AE940*VLOOKUP($O940,AProperties!$A$8:$I$1007,VLOOKUP(Span,Data!$N$4:$Y$11,Data!$Y$1,FALSE),FALSE)</f>
        <v>1.7809664272518049</v>
      </c>
      <c r="U940" s="19">
        <f>AF940*VLOOKUP($O940,AProperties!$A$8:$I$1007,VLOOKUP(Span,Data!$N$4:$Y$11,Data!$Y$1,FALSE),FALSE)</f>
        <v>1.9911809984899846</v>
      </c>
      <c r="V940" s="19">
        <f>AG940*VLOOKUP($O940,AProperties!$A$8:$I$1007,VLOOKUP(Span,Data!$N$4:$Y$11,Data!$Y$1,FALSE),FALSE)</f>
        <v>2.1812294978972497</v>
      </c>
      <c r="W940" s="19">
        <f>AH940*VLOOKUP($O940,AProperties!$A$8:$I$1007,VLOOKUP(Span,Data!$N$4:$Y$11,Data!$Y$1,FALSE),FALSE)</f>
        <v>2.3559971299317413</v>
      </c>
      <c r="X940" s="19">
        <f>AI940*VLOOKUP($O940,AProperties!$A$8:$I$1007,VLOOKUP(Span,Data!$N$4:$Y$11,Data!$Y$1,FALSE),FALSE)</f>
        <v>2.5186668755506583</v>
      </c>
      <c r="Y940" s="19">
        <f>AJ940*VLOOKUP($O940,AProperties!$A$8:$I$1007,VLOOKUP(Span,Data!$N$4:$Y$11,Data!$Y$1,FALSE),FALSE)</f>
        <v>2.6714496408777069</v>
      </c>
      <c r="Z940" s="19">
        <f>AK940*VLOOKUP($O940,AProperties!$A$8:$I$1007,VLOOKUP(Span,Data!$N$4:$Y$11,Data!$Y$1,FALSE),FALSE)</f>
        <v>2.8159551732041375</v>
      </c>
      <c r="AA940" s="19">
        <f>$I940*AA$19^0.5/VLOOKUP($O940,AProperties!$AY$8:$BG$1007,VLOOKUP(Span,Data!$N$4:$Y$11,Data!$Y$1,FALSE),FALSE)</f>
        <v>0.66694394756497732</v>
      </c>
      <c r="AB940" s="19">
        <f>$I940*AB$19^0.5/VLOOKUP($O940,AProperties!$AY$8:$BG$1007,VLOOKUP(Span,Data!$N$4:$Y$11,Data!$Y$1,FALSE),FALSE)</f>
        <v>0.94320117598904141</v>
      </c>
      <c r="AC940" s="19">
        <f>$I940*AC$19^0.5/VLOOKUP($O940,AProperties!$AY$8:$BG$1007,VLOOKUP(Span,Data!$N$4:$Y$11,Data!$Y$1,FALSE),FALSE)</f>
        <v>1.3338878951299546</v>
      </c>
      <c r="AD940" s="19">
        <f>$I940*AD$19^0.5/VLOOKUP($O940,AProperties!$AY$8:$BG$1007,VLOOKUP(Span,Data!$N$4:$Y$11,Data!$Y$1,FALSE),FALSE)</f>
        <v>1.6336723585717341</v>
      </c>
      <c r="AE940" s="19">
        <f>$I940*AE$19^0.5/VLOOKUP($O940,AProperties!$AY$8:$BG$1007,VLOOKUP(Span,Data!$N$4:$Y$11,Data!$Y$1,FALSE),FALSE)</f>
        <v>1.8864023519780828</v>
      </c>
      <c r="AF940" s="19">
        <f>$I940*AF$19^0.5/VLOOKUP($O940,AProperties!$AY$8:$BG$1007,VLOOKUP(Span,Data!$N$4:$Y$11,Data!$Y$1,FALSE),FALSE)</f>
        <v>2.109061945969239</v>
      </c>
      <c r="AG940" s="19">
        <f>$I940*AG$19^0.5/VLOOKUP($O940,AProperties!$AY$8:$BG$1007,VLOOKUP(Span,Data!$N$4:$Y$11,Data!$Y$1,FALSE),FALSE)</f>
        <v>2.3103616059661882</v>
      </c>
      <c r="AH940" s="19">
        <f>$I940*AH$19^0.5/VLOOKUP($O940,AProperties!$AY$8:$BG$1007,VLOOKUP(Span,Data!$N$4:$Y$11,Data!$Y$1,FALSE),FALSE)</f>
        <v>2.4954757479706702</v>
      </c>
      <c r="AI940" s="19">
        <f>$I940*AI$19^0.5/VLOOKUP($O940,AProperties!$AY$8:$BG$1007,VLOOKUP(Span,Data!$N$4:$Y$11,Data!$Y$1,FALSE),FALSE)</f>
        <v>2.6677757902599093</v>
      </c>
      <c r="AJ940" s="19">
        <f>$I940*AJ$19^0.5/VLOOKUP($O940,AProperties!$AY$8:$BG$1007,VLOOKUP(Span,Data!$N$4:$Y$11,Data!$Y$1,FALSE),FALSE)</f>
        <v>2.8296035279671239</v>
      </c>
      <c r="AK940" s="19">
        <f>$I940*AK$19^0.5/VLOOKUP($O940,AProperties!$AY$8:$BG$1007,VLOOKUP(Span,Data!$N$4:$Y$11,Data!$Y$1,FALSE),FALSE)</f>
        <v>2.9826640078746895</v>
      </c>
      <c r="AL940" s="47">
        <f t="shared" si="121"/>
        <v>0.92100000000000004</v>
      </c>
    </row>
    <row r="941" spans="1:38" x14ac:dyDescent="0.25">
      <c r="A941" s="15">
        <v>0.92200000000000004</v>
      </c>
      <c r="B941" s="116">
        <f>VLOOKUP($A941,APropertiesDimless!$A$7:$I$1007,VLOOKUP(Span,Data!$N$4:$Y$11,Data!$Y$1,FALSE),FALSE)</f>
        <v>1.9530475893299459</v>
      </c>
      <c r="C941" s="6">
        <f t="shared" si="117"/>
        <v>1.8985237946649729</v>
      </c>
      <c r="D941" s="116">
        <f>VLOOKUP($A941,AProperties!$AE$8:$AM$1007,VLOOKUP(Span,Data!$N$4:$Y$11,Data!$Y$1,FALSE),FALSE)</f>
        <v>0.97385016464362562</v>
      </c>
      <c r="E941" s="116">
        <f t="shared" si="118"/>
        <v>3.5096604289419302</v>
      </c>
      <c r="F941" s="6">
        <f t="shared" si="122"/>
        <v>4.2618140749174067</v>
      </c>
      <c r="G941" s="9"/>
      <c r="H941" s="15">
        <f t="shared" si="119"/>
        <v>0.92200000000000004</v>
      </c>
      <c r="I941" s="6">
        <f>VLOOKUP(H941,AProperties!$AO$8:$AW$1007,VLOOKUP(Span,Data!$N$4:$Y$11,Data!$Y$1,FALSE),FALSE)^(2/3)</f>
        <v>0.42853479170422915</v>
      </c>
      <c r="J941" s="15">
        <f>$I941*(Slope^0.5)/VLOOKUP($H941,AProperties!$AY$8:$BG$1007,VLOOKUP(Span,Data!$N$4:$Y$11,Data!$Y$1,FALSE),FALSE)</f>
        <v>1.6334483724491227</v>
      </c>
      <c r="K941" s="15">
        <f>$J941*VLOOKUP($H941,AProperties!$A$8:$I$1007,VLOOKUP(Span,Data!$N$4:$Y$11,Data!$Y$1,FALSE),FALSE)</f>
        <v>1.5429431382050824</v>
      </c>
      <c r="L941" s="15">
        <f t="shared" si="123"/>
        <v>1.6334483724491227</v>
      </c>
      <c r="M941" s="15">
        <f t="shared" si="124"/>
        <v>0.92200000000000004</v>
      </c>
      <c r="O941" s="28">
        <f t="shared" si="120"/>
        <v>0.92200000000000004</v>
      </c>
      <c r="P941" s="19">
        <f>AA941*VLOOKUP($O941,AProperties!$A$8:$I$1007,VLOOKUP(Span,Data!$N$4:$Y$11,Data!$Y$1,FALSE),FALSE)</f>
        <v>0.62990389845517281</v>
      </c>
      <c r="Q941" s="19">
        <f>AB941*VLOOKUP($O941,AProperties!$A$8:$I$1007,VLOOKUP(Span,Data!$N$4:$Y$11,Data!$Y$1,FALSE),FALSE)</f>
        <v>0.89081863618699042</v>
      </c>
      <c r="R941" s="19">
        <f>AC941*VLOOKUP($O941,AProperties!$A$8:$I$1007,VLOOKUP(Span,Data!$N$4:$Y$11,Data!$Y$1,FALSE),FALSE)</f>
        <v>1.2598077969103456</v>
      </c>
      <c r="S941" s="19">
        <f>AD941*VLOOKUP($O941,AProperties!$A$8:$I$1007,VLOOKUP(Span,Data!$N$4:$Y$11,Data!$Y$1,FALSE),FALSE)</f>
        <v>1.5429431382050824</v>
      </c>
      <c r="T941" s="19">
        <f>AE941*VLOOKUP($O941,AProperties!$A$8:$I$1007,VLOOKUP(Span,Data!$N$4:$Y$11,Data!$Y$1,FALSE),FALSE)</f>
        <v>1.7816372723739808</v>
      </c>
      <c r="U941" s="19">
        <f>AF941*VLOOKUP($O941,AProperties!$A$8:$I$1007,VLOOKUP(Span,Data!$N$4:$Y$11,Data!$Y$1,FALSE),FALSE)</f>
        <v>1.9919310261377645</v>
      </c>
      <c r="V941" s="19">
        <f>AG941*VLOOKUP($O941,AProperties!$A$8:$I$1007,VLOOKUP(Span,Data!$N$4:$Y$11,Data!$Y$1,FALSE),FALSE)</f>
        <v>2.1820511120201327</v>
      </c>
      <c r="W941" s="19">
        <f>AH941*VLOOKUP($O941,AProperties!$A$8:$I$1007,VLOOKUP(Span,Data!$N$4:$Y$11,Data!$Y$1,FALSE),FALSE)</f>
        <v>2.3568845746125002</v>
      </c>
      <c r="X941" s="19">
        <f>AI941*VLOOKUP($O941,AProperties!$A$8:$I$1007,VLOOKUP(Span,Data!$N$4:$Y$11,Data!$Y$1,FALSE),FALSE)</f>
        <v>2.5196155938206912</v>
      </c>
      <c r="Y941" s="19">
        <f>AJ941*VLOOKUP($O941,AProperties!$A$8:$I$1007,VLOOKUP(Span,Data!$N$4:$Y$11,Data!$Y$1,FALSE),FALSE)</f>
        <v>2.6724559085609711</v>
      </c>
      <c r="Z941" s="19">
        <f>AK941*VLOOKUP($O941,AProperties!$A$8:$I$1007,VLOOKUP(Span,Data!$N$4:$Y$11,Data!$Y$1,FALSE),FALSE)</f>
        <v>2.8170158724757823</v>
      </c>
      <c r="AA941" s="19">
        <f>$I941*AA$19^0.5/VLOOKUP($O941,AProperties!$AY$8:$BG$1007,VLOOKUP(Span,Data!$N$4:$Y$11,Data!$Y$1,FALSE),FALSE)</f>
        <v>0.66685250561333365</v>
      </c>
      <c r="AB941" s="19">
        <f>$I941*AB$19^0.5/VLOOKUP($O941,AProperties!$AY$8:$BG$1007,VLOOKUP(Span,Data!$N$4:$Y$11,Data!$Y$1,FALSE),FALSE)</f>
        <v>0.94307185754085709</v>
      </c>
      <c r="AC941" s="19">
        <f>$I941*AC$19^0.5/VLOOKUP($O941,AProperties!$AY$8:$BG$1007,VLOOKUP(Span,Data!$N$4:$Y$11,Data!$Y$1,FALSE),FALSE)</f>
        <v>1.3337050112266673</v>
      </c>
      <c r="AD941" s="19">
        <f>$I941*AD$19^0.5/VLOOKUP($O941,AProperties!$AY$8:$BG$1007,VLOOKUP(Span,Data!$N$4:$Y$11,Data!$Y$1,FALSE),FALSE)</f>
        <v>1.6334483724491227</v>
      </c>
      <c r="AE941" s="19">
        <f>$I941*AE$19^0.5/VLOOKUP($O941,AProperties!$AY$8:$BG$1007,VLOOKUP(Span,Data!$N$4:$Y$11,Data!$Y$1,FALSE),FALSE)</f>
        <v>1.8861437150817142</v>
      </c>
      <c r="AF941" s="19">
        <f>$I941*AF$19^0.5/VLOOKUP($O941,AProperties!$AY$8:$BG$1007,VLOOKUP(Span,Data!$N$4:$Y$11,Data!$Y$1,FALSE),FALSE)</f>
        <v>2.1087727811283541</v>
      </c>
      <c r="AG941" s="19">
        <f>$I941*AG$19^0.5/VLOOKUP($O941,AProperties!$AY$8:$BG$1007,VLOOKUP(Span,Data!$N$4:$Y$11,Data!$Y$1,FALSE),FALSE)</f>
        <v>2.310044841753808</v>
      </c>
      <c r="AH941" s="19">
        <f>$I941*AH$19^0.5/VLOOKUP($O941,AProperties!$AY$8:$BG$1007,VLOOKUP(Span,Data!$N$4:$Y$11,Data!$Y$1,FALSE),FALSE)</f>
        <v>2.4951336035168414</v>
      </c>
      <c r="AI941" s="19">
        <f>$I941*AI$19^0.5/VLOOKUP($O941,AProperties!$AY$8:$BG$1007,VLOOKUP(Span,Data!$N$4:$Y$11,Data!$Y$1,FALSE),FALSE)</f>
        <v>2.6674100224533346</v>
      </c>
      <c r="AJ941" s="19">
        <f>$I941*AJ$19^0.5/VLOOKUP($O941,AProperties!$AY$8:$BG$1007,VLOOKUP(Span,Data!$N$4:$Y$11,Data!$Y$1,FALSE),FALSE)</f>
        <v>2.8292155726225712</v>
      </c>
      <c r="AK941" s="19">
        <f>$I941*AK$19^0.5/VLOOKUP($O941,AProperties!$AY$8:$BG$1007,VLOOKUP(Span,Data!$N$4:$Y$11,Data!$Y$1,FALSE),FALSE)</f>
        <v>2.9822550670349486</v>
      </c>
      <c r="AL941" s="47">
        <f t="shared" si="121"/>
        <v>0.92200000000000004</v>
      </c>
    </row>
    <row r="942" spans="1:38" x14ac:dyDescent="0.25">
      <c r="A942" s="15">
        <v>0.92300000000000004</v>
      </c>
      <c r="B942" s="116">
        <f>VLOOKUP($A942,APropertiesDimless!$A$7:$I$1007,VLOOKUP(Span,Data!$N$4:$Y$11,Data!$Y$1,FALSE),FALSE)</f>
        <v>1.9661518219113832</v>
      </c>
      <c r="C942" s="6">
        <f t="shared" si="117"/>
        <v>1.9060759109556917</v>
      </c>
      <c r="D942" s="116">
        <f>VLOOKUP($A942,AProperties!$AE$8:$AM$1007,VLOOKUP(Span,Data!$N$4:$Y$11,Data!$Y$1,FALSE),FALSE)</f>
        <v>0.97434726231243651</v>
      </c>
      <c r="E942" s="116">
        <f t="shared" si="118"/>
        <v>3.532522517632593</v>
      </c>
      <c r="F942" s="6">
        <f t="shared" si="122"/>
        <v>4.2782704871199755</v>
      </c>
      <c r="G942" s="9"/>
      <c r="H942" s="15">
        <f t="shared" si="119"/>
        <v>0.92300000000000004</v>
      </c>
      <c r="I942" s="6">
        <f>VLOOKUP(H942,AProperties!$AO$8:$AW$1007,VLOOKUP(Span,Data!$N$4:$Y$11,Data!$Y$1,FALSE),FALSE)^(2/3)</f>
        <v>0.42833740143374516</v>
      </c>
      <c r="J942" s="15">
        <f>$I942*(Slope^0.5)/VLOOKUP($H942,AProperties!$AY$8:$BG$1007,VLOOKUP(Span,Data!$N$4:$Y$11,Data!$Y$1,FALSE),FALSE)</f>
        <v>1.6332164574653512</v>
      </c>
      <c r="K942" s="15">
        <f>$J942*VLOOKUP($H942,AProperties!$A$8:$I$1007,VLOOKUP(Span,Data!$N$4:$Y$11,Data!$Y$1,FALSE),FALSE)</f>
        <v>1.5435115499752181</v>
      </c>
      <c r="L942" s="15">
        <f t="shared" si="123"/>
        <v>1.6332164574653512</v>
      </c>
      <c r="M942" s="15">
        <f t="shared" si="124"/>
        <v>0.92300000000000004</v>
      </c>
      <c r="O942" s="28">
        <f t="shared" si="120"/>
        <v>0.92300000000000004</v>
      </c>
      <c r="P942" s="19">
        <f>AA942*VLOOKUP($O942,AProperties!$A$8:$I$1007,VLOOKUP(Span,Data!$N$4:$Y$11,Data!$Y$1,FALSE),FALSE)</f>
        <v>0.63013595158861024</v>
      </c>
      <c r="Q942" s="19">
        <f>AB942*VLOOKUP($O942,AProperties!$A$8:$I$1007,VLOOKUP(Span,Data!$N$4:$Y$11,Data!$Y$1,FALSE),FALSE)</f>
        <v>0.89114680887548869</v>
      </c>
      <c r="R942" s="19">
        <f>AC942*VLOOKUP($O942,AProperties!$A$8:$I$1007,VLOOKUP(Span,Data!$N$4:$Y$11,Data!$Y$1,FALSE),FALSE)</f>
        <v>1.2602719031772205</v>
      </c>
      <c r="S942" s="19">
        <f>AD942*VLOOKUP($O942,AProperties!$A$8:$I$1007,VLOOKUP(Span,Data!$N$4:$Y$11,Data!$Y$1,FALSE),FALSE)</f>
        <v>1.5435115499752181</v>
      </c>
      <c r="T942" s="19">
        <f>AE942*VLOOKUP($O942,AProperties!$A$8:$I$1007,VLOOKUP(Span,Data!$N$4:$Y$11,Data!$Y$1,FALSE),FALSE)</f>
        <v>1.7822936177509774</v>
      </c>
      <c r="U942" s="19">
        <f>AF942*VLOOKUP($O942,AProperties!$A$8:$I$1007,VLOOKUP(Span,Data!$N$4:$Y$11,Data!$Y$1,FALSE),FALSE)</f>
        <v>1.9926648425776059</v>
      </c>
      <c r="V942" s="19">
        <f>AG942*VLOOKUP($O942,AProperties!$A$8:$I$1007,VLOOKUP(Span,Data!$N$4:$Y$11,Data!$Y$1,FALSE),FALSE)</f>
        <v>2.1828549676544711</v>
      </c>
      <c r="W942" s="19">
        <f>AH942*VLOOKUP($O942,AProperties!$A$8:$I$1007,VLOOKUP(Span,Data!$N$4:$Y$11,Data!$Y$1,FALSE),FALSE)</f>
        <v>2.3577528379333503</v>
      </c>
      <c r="X942" s="19">
        <f>AI942*VLOOKUP($O942,AProperties!$A$8:$I$1007,VLOOKUP(Span,Data!$N$4:$Y$11,Data!$Y$1,FALSE),FALSE)</f>
        <v>2.520543806354441</v>
      </c>
      <c r="Y942" s="19">
        <f>AJ942*VLOOKUP($O942,AProperties!$A$8:$I$1007,VLOOKUP(Span,Data!$N$4:$Y$11,Data!$Y$1,FALSE),FALSE)</f>
        <v>2.673440426626466</v>
      </c>
      <c r="Z942" s="19">
        <f>AK942*VLOOKUP($O942,AProperties!$A$8:$I$1007,VLOOKUP(Span,Data!$N$4:$Y$11,Data!$Y$1,FALSE),FALSE)</f>
        <v>2.8180536456372982</v>
      </c>
      <c r="AA942" s="19">
        <f>$I942*AA$19^0.5/VLOOKUP($O942,AProperties!$AY$8:$BG$1007,VLOOKUP(Span,Data!$N$4:$Y$11,Data!$Y$1,FALSE),FALSE)</f>
        <v>0.66675782671767603</v>
      </c>
      <c r="AB942" s="19">
        <f>$I942*AB$19^0.5/VLOOKUP($O942,AProperties!$AY$8:$BG$1007,VLOOKUP(Span,Data!$N$4:$Y$11,Data!$Y$1,FALSE),FALSE)</f>
        <v>0.94293796136254748</v>
      </c>
      <c r="AC942" s="19">
        <f>$I942*AC$19^0.5/VLOOKUP($O942,AProperties!$AY$8:$BG$1007,VLOOKUP(Span,Data!$N$4:$Y$11,Data!$Y$1,FALSE),FALSE)</f>
        <v>1.3335156534353521</v>
      </c>
      <c r="AD942" s="19">
        <f>$I942*AD$19^0.5/VLOOKUP($O942,AProperties!$AY$8:$BG$1007,VLOOKUP(Span,Data!$N$4:$Y$11,Data!$Y$1,FALSE),FALSE)</f>
        <v>1.6332164574653512</v>
      </c>
      <c r="AE942" s="19">
        <f>$I942*AE$19^0.5/VLOOKUP($O942,AProperties!$AY$8:$BG$1007,VLOOKUP(Span,Data!$N$4:$Y$11,Data!$Y$1,FALSE),FALSE)</f>
        <v>1.885875922725095</v>
      </c>
      <c r="AF942" s="19">
        <f>$I942*AF$19^0.5/VLOOKUP($O942,AProperties!$AY$8:$BG$1007,VLOOKUP(Span,Data!$N$4:$Y$11,Data!$Y$1,FALSE),FALSE)</f>
        <v>2.1084733801717266</v>
      </c>
      <c r="AG942" s="19">
        <f>$I942*AG$19^0.5/VLOOKUP($O942,AProperties!$AY$8:$BG$1007,VLOOKUP(Span,Data!$N$4:$Y$11,Data!$Y$1,FALSE),FALSE)</f>
        <v>2.3097168644384412</v>
      </c>
      <c r="AH942" s="19">
        <f>$I942*AH$19^0.5/VLOOKUP($O942,AProperties!$AY$8:$BG$1007,VLOOKUP(Span,Data!$N$4:$Y$11,Data!$Y$1,FALSE),FALSE)</f>
        <v>2.4947793475275324</v>
      </c>
      <c r="AI942" s="19">
        <f>$I942*AI$19^0.5/VLOOKUP($O942,AProperties!$AY$8:$BG$1007,VLOOKUP(Span,Data!$N$4:$Y$11,Data!$Y$1,FALSE),FALSE)</f>
        <v>2.6670313068707041</v>
      </c>
      <c r="AJ942" s="19">
        <f>$I942*AJ$19^0.5/VLOOKUP($O942,AProperties!$AY$8:$BG$1007,VLOOKUP(Span,Data!$N$4:$Y$11,Data!$Y$1,FALSE),FALSE)</f>
        <v>2.8288138840876424</v>
      </c>
      <c r="AK942" s="19">
        <f>$I942*AK$19^0.5/VLOOKUP($O942,AProperties!$AY$8:$BG$1007,VLOOKUP(Span,Data!$N$4:$Y$11,Data!$Y$1,FALSE),FALSE)</f>
        <v>2.9818316501414981</v>
      </c>
      <c r="AL942" s="47">
        <f t="shared" si="121"/>
        <v>0.92300000000000004</v>
      </c>
    </row>
    <row r="943" spans="1:38" x14ac:dyDescent="0.25">
      <c r="A943" s="15">
        <v>0.92400000000000004</v>
      </c>
      <c r="B943" s="116">
        <f>VLOOKUP($A943,APropertiesDimless!$A$7:$I$1007,VLOOKUP(Span,Data!$N$4:$Y$11,Data!$Y$1,FALSE),FALSE)</f>
        <v>1.9795044463846831</v>
      </c>
      <c r="C943" s="6">
        <f t="shared" si="117"/>
        <v>1.9137522231923416</v>
      </c>
      <c r="D943" s="116">
        <f>VLOOKUP($A943,AProperties!$AE$8:$AM$1007,VLOOKUP(Span,Data!$N$4:$Y$11,Data!$Y$1,FALSE),FALSE)</f>
        <v>0.97484127816016264</v>
      </c>
      <c r="E943" s="116">
        <f t="shared" si="118"/>
        <v>3.5557842279524907</v>
      </c>
      <c r="F943" s="6">
        <f t="shared" si="122"/>
        <v>4.2949498355528357</v>
      </c>
      <c r="G943" s="9"/>
      <c r="H943" s="15">
        <f t="shared" si="119"/>
        <v>0.92400000000000004</v>
      </c>
      <c r="I943" s="6">
        <f>VLOOKUP(H943,AProperties!$AO$8:$AW$1007,VLOOKUP(Span,Data!$N$4:$Y$11,Data!$Y$1,FALSE),FALSE)^(2/3)</f>
        <v>0.42813740158421204</v>
      </c>
      <c r="J943" s="15">
        <f>$I943*(Slope^0.5)/VLOOKUP($H943,AProperties!$AY$8:$BG$1007,VLOOKUP(Span,Data!$N$4:$Y$11,Data!$Y$1,FALSE),FALSE)</f>
        <v>1.6329765113984021</v>
      </c>
      <c r="K943" s="15">
        <f>$J943*VLOOKUP($H943,AProperties!$A$8:$I$1007,VLOOKUP(Span,Data!$N$4:$Y$11,Data!$Y$1,FALSE),FALSE)</f>
        <v>1.5440672629102838</v>
      </c>
      <c r="L943" s="15">
        <f t="shared" si="123"/>
        <v>1.6329765113984021</v>
      </c>
      <c r="M943" s="15">
        <f t="shared" si="124"/>
        <v>0.92400000000000004</v>
      </c>
      <c r="O943" s="28">
        <f t="shared" si="120"/>
        <v>0.92400000000000004</v>
      </c>
      <c r="P943" s="19">
        <f>AA943*VLOOKUP($O943,AProperties!$A$8:$I$1007,VLOOKUP(Span,Data!$N$4:$Y$11,Data!$Y$1,FALSE),FALSE)</f>
        <v>0.63036282044433956</v>
      </c>
      <c r="Q943" s="19">
        <f>AB943*VLOOKUP($O943,AProperties!$A$8:$I$1007,VLOOKUP(Span,Data!$N$4:$Y$11,Data!$Y$1,FALSE),FALSE)</f>
        <v>0.89146764988814109</v>
      </c>
      <c r="R943" s="19">
        <f>AC943*VLOOKUP($O943,AProperties!$A$8:$I$1007,VLOOKUP(Span,Data!$N$4:$Y$11,Data!$Y$1,FALSE),FALSE)</f>
        <v>1.2607256408886791</v>
      </c>
      <c r="S943" s="19">
        <f>AD943*VLOOKUP($O943,AProperties!$A$8:$I$1007,VLOOKUP(Span,Data!$N$4:$Y$11,Data!$Y$1,FALSE),FALSE)</f>
        <v>1.5440672629102838</v>
      </c>
      <c r="T943" s="19">
        <f>AE943*VLOOKUP($O943,AProperties!$A$8:$I$1007,VLOOKUP(Span,Data!$N$4:$Y$11,Data!$Y$1,FALSE),FALSE)</f>
        <v>1.7829352997762822</v>
      </c>
      <c r="U943" s="19">
        <f>AF943*VLOOKUP($O943,AProperties!$A$8:$I$1007,VLOOKUP(Span,Data!$N$4:$Y$11,Data!$Y$1,FALSE),FALSE)</f>
        <v>1.9933822648918664</v>
      </c>
      <c r="V943" s="19">
        <f>AG943*VLOOKUP($O943,AProperties!$A$8:$I$1007,VLOOKUP(Span,Data!$N$4:$Y$11,Data!$Y$1,FALSE),FALSE)</f>
        <v>2.1836408644240271</v>
      </c>
      <c r="W943" s="19">
        <f>AH943*VLOOKUP($O943,AProperties!$A$8:$I$1007,VLOOKUP(Span,Data!$N$4:$Y$11,Data!$Y$1,FALSE),FALSE)</f>
        <v>2.358601703463219</v>
      </c>
      <c r="X943" s="19">
        <f>AI943*VLOOKUP($O943,AProperties!$A$8:$I$1007,VLOOKUP(Span,Data!$N$4:$Y$11,Data!$Y$1,FALSE),FALSE)</f>
        <v>2.5214512817773582</v>
      </c>
      <c r="Y943" s="19">
        <f>AJ943*VLOOKUP($O943,AProperties!$A$8:$I$1007,VLOOKUP(Span,Data!$N$4:$Y$11,Data!$Y$1,FALSE),FALSE)</f>
        <v>2.6744029496644233</v>
      </c>
      <c r="Z943" s="19">
        <f>AK943*VLOOKUP($O943,AProperties!$A$8:$I$1007,VLOOKUP(Span,Data!$N$4:$Y$11,Data!$Y$1,FALSE),FALSE)</f>
        <v>2.8190682340040745</v>
      </c>
      <c r="AA943" s="19">
        <f>$I943*AA$19^0.5/VLOOKUP($O943,AProperties!$AY$8:$BG$1007,VLOOKUP(Span,Data!$N$4:$Y$11,Data!$Y$1,FALSE),FALSE)</f>
        <v>0.66665986914604058</v>
      </c>
      <c r="AB943" s="19">
        <f>$I943*AB$19^0.5/VLOOKUP($O943,AProperties!$AY$8:$BG$1007,VLOOKUP(Span,Data!$N$4:$Y$11,Data!$Y$1,FALSE),FALSE)</f>
        <v>0.94279942843620346</v>
      </c>
      <c r="AC943" s="19">
        <f>$I943*AC$19^0.5/VLOOKUP($O943,AProperties!$AY$8:$BG$1007,VLOOKUP(Span,Data!$N$4:$Y$11,Data!$Y$1,FALSE),FALSE)</f>
        <v>1.3333197382920812</v>
      </c>
      <c r="AD943" s="19">
        <f>$I943*AD$19^0.5/VLOOKUP($O943,AProperties!$AY$8:$BG$1007,VLOOKUP(Span,Data!$N$4:$Y$11,Data!$Y$1,FALSE),FALSE)</f>
        <v>1.6329765113984021</v>
      </c>
      <c r="AE943" s="19">
        <f>$I943*AE$19^0.5/VLOOKUP($O943,AProperties!$AY$8:$BG$1007,VLOOKUP(Span,Data!$N$4:$Y$11,Data!$Y$1,FALSE),FALSE)</f>
        <v>1.8855988568724069</v>
      </c>
      <c r="AF943" s="19">
        <f>$I943*AF$19^0.5/VLOOKUP($O943,AProperties!$AY$8:$BG$1007,VLOOKUP(Span,Data!$N$4:$Y$11,Data!$Y$1,FALSE),FALSE)</f>
        <v>2.1081636111312991</v>
      </c>
      <c r="AG943" s="19">
        <f>$I943*AG$19^0.5/VLOOKUP($O943,AProperties!$AY$8:$BG$1007,VLOOKUP(Span,Data!$N$4:$Y$11,Data!$Y$1,FALSE),FALSE)</f>
        <v>2.3093775294563232</v>
      </c>
      <c r="AH943" s="19">
        <f>$I943*AH$19^0.5/VLOOKUP($O943,AProperties!$AY$8:$BG$1007,VLOOKUP(Span,Data!$N$4:$Y$11,Data!$Y$1,FALSE),FALSE)</f>
        <v>2.4944128238560319</v>
      </c>
      <c r="AI943" s="19">
        <f>$I943*AI$19^0.5/VLOOKUP($O943,AProperties!$AY$8:$BG$1007,VLOOKUP(Span,Data!$N$4:$Y$11,Data!$Y$1,FALSE),FALSE)</f>
        <v>2.6666394765841623</v>
      </c>
      <c r="AJ943" s="19">
        <f>$I943*AJ$19^0.5/VLOOKUP($O943,AProperties!$AY$8:$BG$1007,VLOOKUP(Span,Data!$N$4:$Y$11,Data!$Y$1,FALSE),FALSE)</f>
        <v>2.82839828530861</v>
      </c>
      <c r="AK943" s="19">
        <f>$I943*AK$19^0.5/VLOOKUP($O943,AProperties!$AY$8:$BG$1007,VLOOKUP(Span,Data!$N$4:$Y$11,Data!$Y$1,FALSE),FALSE)</f>
        <v>2.9813935705633225</v>
      </c>
      <c r="AL943" s="47">
        <f t="shared" si="121"/>
        <v>0.92400000000000004</v>
      </c>
    </row>
    <row r="944" spans="1:38" x14ac:dyDescent="0.25">
      <c r="A944" s="15">
        <v>0.92500000000000004</v>
      </c>
      <c r="B944" s="116">
        <f>VLOOKUP($A944,APropertiesDimless!$A$7:$I$1007,VLOOKUP(Span,Data!$N$4:$Y$11,Data!$Y$1,FALSE),FALSE)</f>
        <v>1.9931137380162494</v>
      </c>
      <c r="C944" s="6">
        <f t="shared" si="117"/>
        <v>1.9215568690081248</v>
      </c>
      <c r="D944" s="116">
        <f>VLOOKUP($A944,AProperties!$AE$8:$AM$1007,VLOOKUP(Span,Data!$N$4:$Y$11,Data!$Y$1,FALSE),FALSE)</f>
        <v>0.97533218927050747</v>
      </c>
      <c r="E944" s="116">
        <f t="shared" si="118"/>
        <v>3.5794587383325136</v>
      </c>
      <c r="F944" s="6">
        <f t="shared" si="122"/>
        <v>4.3118589271027989</v>
      </c>
      <c r="G944" s="9"/>
      <c r="H944" s="15">
        <f t="shared" si="119"/>
        <v>0.92500000000000004</v>
      </c>
      <c r="I944" s="6">
        <f>VLOOKUP(H944,AProperties!$AO$8:$AW$1007,VLOOKUP(Span,Data!$N$4:$Y$11,Data!$Y$1,FALSE),FALSE)^(2/3)</f>
        <v>0.42793475445407586</v>
      </c>
      <c r="J944" s="15">
        <f>$I944*(Slope^0.5)/VLOOKUP($H944,AProperties!$AY$8:$BG$1007,VLOOKUP(Span,Data!$N$4:$Y$11,Data!$Y$1,FALSE),FALSE)</f>
        <v>1.6327284288945672</v>
      </c>
      <c r="K944" s="15">
        <f>$J944*VLOOKUP($H944,AProperties!$A$8:$I$1007,VLOOKUP(Span,Data!$N$4:$Y$11,Data!$Y$1,FALSE),FALSE)</f>
        <v>1.5446101316574232</v>
      </c>
      <c r="L944" s="15">
        <f t="shared" si="123"/>
        <v>1.6327284288945672</v>
      </c>
      <c r="M944" s="15">
        <f t="shared" si="124"/>
        <v>0.92500000000000004</v>
      </c>
      <c r="O944" s="28">
        <f t="shared" si="120"/>
        <v>0.92500000000000004</v>
      </c>
      <c r="P944" s="19">
        <f>AA944*VLOOKUP($O944,AProperties!$A$8:$I$1007,VLOOKUP(Span,Data!$N$4:$Y$11,Data!$Y$1,FALSE),FALSE)</f>
        <v>0.63058444568230543</v>
      </c>
      <c r="Q944" s="19">
        <f>AB944*VLOOKUP($O944,AProperties!$A$8:$I$1007,VLOOKUP(Span,Data!$N$4:$Y$11,Data!$Y$1,FALSE),FALSE)</f>
        <v>0.89178107530543682</v>
      </c>
      <c r="R944" s="19">
        <f>AC944*VLOOKUP($O944,AProperties!$A$8:$I$1007,VLOOKUP(Span,Data!$N$4:$Y$11,Data!$Y$1,FALSE),FALSE)</f>
        <v>1.2611688913646109</v>
      </c>
      <c r="S944" s="19">
        <f>AD944*VLOOKUP($O944,AProperties!$A$8:$I$1007,VLOOKUP(Span,Data!$N$4:$Y$11,Data!$Y$1,FALSE),FALSE)</f>
        <v>1.5446101316574232</v>
      </c>
      <c r="T944" s="19">
        <f>AE944*VLOOKUP($O944,AProperties!$A$8:$I$1007,VLOOKUP(Span,Data!$N$4:$Y$11,Data!$Y$1,FALSE),FALSE)</f>
        <v>1.7835621506108736</v>
      </c>
      <c r="U944" s="19">
        <f>AF944*VLOOKUP($O944,AProperties!$A$8:$I$1007,VLOOKUP(Span,Data!$N$4:$Y$11,Data!$Y$1,FALSE),FALSE)</f>
        <v>1.9940831054308155</v>
      </c>
      <c r="V944" s="19">
        <f>AG944*VLOOKUP($O944,AProperties!$A$8:$I$1007,VLOOKUP(Span,Data!$N$4:$Y$11,Data!$Y$1,FALSE),FALSE)</f>
        <v>2.1844085967688205</v>
      </c>
      <c r="W944" s="19">
        <f>AH944*VLOOKUP($O944,AProperties!$A$8:$I$1007,VLOOKUP(Span,Data!$N$4:$Y$11,Data!$Y$1,FALSE),FALSE)</f>
        <v>2.3594309491719496</v>
      </c>
      <c r="X944" s="19">
        <f>AI944*VLOOKUP($O944,AProperties!$A$8:$I$1007,VLOOKUP(Span,Data!$N$4:$Y$11,Data!$Y$1,FALSE),FALSE)</f>
        <v>2.5223377827292217</v>
      </c>
      <c r="Y944" s="19">
        <f>AJ944*VLOOKUP($O944,AProperties!$A$8:$I$1007,VLOOKUP(Span,Data!$N$4:$Y$11,Data!$Y$1,FALSE),FALSE)</f>
        <v>2.6753432259163104</v>
      </c>
      <c r="Z944" s="19">
        <f>AK944*VLOOKUP($O944,AProperties!$A$8:$I$1007,VLOOKUP(Span,Data!$N$4:$Y$11,Data!$Y$1,FALSE),FALSE)</f>
        <v>2.8200593721993177</v>
      </c>
      <c r="AA944" s="19">
        <f>$I944*AA$19^0.5/VLOOKUP($O944,AProperties!$AY$8:$BG$1007,VLOOKUP(Span,Data!$N$4:$Y$11,Data!$Y$1,FALSE),FALSE)</f>
        <v>0.66655858988795602</v>
      </c>
      <c r="AB944" s="19">
        <f>$I944*AB$19^0.5/VLOOKUP($O944,AProperties!$AY$8:$BG$1007,VLOOKUP(Span,Data!$N$4:$Y$11,Data!$Y$1,FALSE),FALSE)</f>
        <v>0.94265619793583333</v>
      </c>
      <c r="AC944" s="19">
        <f>$I944*AC$19^0.5/VLOOKUP($O944,AProperties!$AY$8:$BG$1007,VLOOKUP(Span,Data!$N$4:$Y$11,Data!$Y$1,FALSE),FALSE)</f>
        <v>1.333117179775912</v>
      </c>
      <c r="AD944" s="19">
        <f>$I944*AD$19^0.5/VLOOKUP($O944,AProperties!$AY$8:$BG$1007,VLOOKUP(Span,Data!$N$4:$Y$11,Data!$Y$1,FALSE),FALSE)</f>
        <v>1.6327284288945672</v>
      </c>
      <c r="AE944" s="19">
        <f>$I944*AE$19^0.5/VLOOKUP($O944,AProperties!$AY$8:$BG$1007,VLOOKUP(Span,Data!$N$4:$Y$11,Data!$Y$1,FALSE),FALSE)</f>
        <v>1.8853123958716667</v>
      </c>
      <c r="AF944" s="19">
        <f>$I944*AF$19^0.5/VLOOKUP($O944,AProperties!$AY$8:$BG$1007,VLOOKUP(Span,Data!$N$4:$Y$11,Data!$Y$1,FALSE),FALSE)</f>
        <v>2.10784333799602</v>
      </c>
      <c r="AG944" s="19">
        <f>$I944*AG$19^0.5/VLOOKUP($O944,AProperties!$AY$8:$BG$1007,VLOOKUP(Span,Data!$N$4:$Y$11,Data!$Y$1,FALSE),FALSE)</f>
        <v>2.3090266878148129</v>
      </c>
      <c r="AH944" s="19">
        <f>$I944*AH$19^0.5/VLOOKUP($O944,AProperties!$AY$8:$BG$1007,VLOOKUP(Span,Data!$N$4:$Y$11,Data!$Y$1,FALSE),FALSE)</f>
        <v>2.4940338715718928</v>
      </c>
      <c r="AI944" s="19">
        <f>$I944*AI$19^0.5/VLOOKUP($O944,AProperties!$AY$8:$BG$1007,VLOOKUP(Span,Data!$N$4:$Y$11,Data!$Y$1,FALSE),FALSE)</f>
        <v>2.6662343595518241</v>
      </c>
      <c r="AJ944" s="19">
        <f>$I944*AJ$19^0.5/VLOOKUP($O944,AProperties!$AY$8:$BG$1007,VLOOKUP(Span,Data!$N$4:$Y$11,Data!$Y$1,FALSE),FALSE)</f>
        <v>2.8279685938074999</v>
      </c>
      <c r="AK944" s="19">
        <f>$I944*AK$19^0.5/VLOOKUP($O944,AProperties!$AY$8:$BG$1007,VLOOKUP(Span,Data!$N$4:$Y$11,Data!$Y$1,FALSE),FALSE)</f>
        <v>2.9809406359517472</v>
      </c>
      <c r="AL944" s="47">
        <f t="shared" si="121"/>
        <v>0.92500000000000004</v>
      </c>
    </row>
    <row r="945" spans="1:38" x14ac:dyDescent="0.25">
      <c r="A945" s="15">
        <v>0.92600000000000005</v>
      </c>
      <c r="B945" s="116">
        <f>VLOOKUP($A945,APropertiesDimless!$A$7:$I$1007,VLOOKUP(Span,Data!$N$4:$Y$11,Data!$Y$1,FALSE),FALSE)</f>
        <v>2.0069883625951035</v>
      </c>
      <c r="C945" s="6">
        <f t="shared" si="117"/>
        <v>1.9294941812975517</v>
      </c>
      <c r="D945" s="116">
        <f>VLOOKUP($A945,AProperties!$AE$8:$AM$1007,VLOOKUP(Span,Data!$N$4:$Y$11,Data!$Y$1,FALSE),FALSE)</f>
        <v>0.97581997228957573</v>
      </c>
      <c r="E945" s="116">
        <f t="shared" si="118"/>
        <v>3.6035598499452433</v>
      </c>
      <c r="F945" s="6">
        <f t="shared" si="122"/>
        <v>4.3290048685915288</v>
      </c>
      <c r="G945" s="9"/>
      <c r="H945" s="15">
        <f t="shared" si="119"/>
        <v>0.92600000000000005</v>
      </c>
      <c r="I945" s="6">
        <f>VLOOKUP(H945,AProperties!$AO$8:$AW$1007,VLOOKUP(Span,Data!$N$4:$Y$11,Data!$Y$1,FALSE),FALSE)^(2/3)</f>
        <v>0.42772942113010148</v>
      </c>
      <c r="J945" s="15">
        <f>$I945*(Slope^0.5)/VLOOKUP($H945,AProperties!$AY$8:$BG$1007,VLOOKUP(Span,Data!$N$4:$Y$11,Data!$Y$1,FALSE),FALSE)</f>
        <v>1.6324721013275891</v>
      </c>
      <c r="K945" s="15">
        <f>$J945*VLOOKUP($H945,AProperties!$A$8:$I$1007,VLOOKUP(Span,Data!$N$4:$Y$11,Data!$Y$1,FALSE),FALSE)</f>
        <v>1.5451400070408148</v>
      </c>
      <c r="L945" s="15">
        <f t="shared" si="123"/>
        <v>1.6324721013275891</v>
      </c>
      <c r="M945" s="15">
        <f t="shared" si="124"/>
        <v>0.92600000000000005</v>
      </c>
      <c r="O945" s="28">
        <f t="shared" si="120"/>
        <v>0.92600000000000005</v>
      </c>
      <c r="P945" s="19">
        <f>AA945*VLOOKUP($O945,AProperties!$A$8:$I$1007,VLOOKUP(Span,Data!$N$4:$Y$11,Data!$Y$1,FALSE),FALSE)</f>
        <v>0.63080076640173388</v>
      </c>
      <c r="Q945" s="19">
        <f>AB945*VLOOKUP($O945,AProperties!$A$8:$I$1007,VLOOKUP(Span,Data!$N$4:$Y$11,Data!$Y$1,FALSE),FALSE)</f>
        <v>0.89208699900067467</v>
      </c>
      <c r="R945" s="19">
        <f>AC945*VLOOKUP($O945,AProperties!$A$8:$I$1007,VLOOKUP(Span,Data!$N$4:$Y$11,Data!$Y$1,FALSE),FALSE)</f>
        <v>1.2616015328034678</v>
      </c>
      <c r="S945" s="19">
        <f>AD945*VLOOKUP($O945,AProperties!$A$8:$I$1007,VLOOKUP(Span,Data!$N$4:$Y$11,Data!$Y$1,FALSE),FALSE)</f>
        <v>1.5451400070408148</v>
      </c>
      <c r="T945" s="19">
        <f>AE945*VLOOKUP($O945,AProperties!$A$8:$I$1007,VLOOKUP(Span,Data!$N$4:$Y$11,Data!$Y$1,FALSE),FALSE)</f>
        <v>1.7841739980013493</v>
      </c>
      <c r="U945" s="19">
        <f>AF945*VLOOKUP($O945,AProperties!$A$8:$I$1007,VLOOKUP(Span,Data!$N$4:$Y$11,Data!$Y$1,FALSE),FALSE)</f>
        <v>1.9947671716092952</v>
      </c>
      <c r="V945" s="19">
        <f>AG945*VLOOKUP($O945,AProperties!$A$8:$I$1007,VLOOKUP(Span,Data!$N$4:$Y$11,Data!$Y$1,FALSE),FALSE)</f>
        <v>2.1851579537223795</v>
      </c>
      <c r="W945" s="19">
        <f>AH945*VLOOKUP($O945,AProperties!$A$8:$I$1007,VLOOKUP(Span,Data!$N$4:$Y$11,Data!$Y$1,FALSE),FALSE)</f>
        <v>2.3602403471897109</v>
      </c>
      <c r="X945" s="19">
        <f>AI945*VLOOKUP($O945,AProperties!$A$8:$I$1007,VLOOKUP(Span,Data!$N$4:$Y$11,Data!$Y$1,FALSE),FALSE)</f>
        <v>2.5232030656069355</v>
      </c>
      <c r="Y945" s="19">
        <f>AJ945*VLOOKUP($O945,AProperties!$A$8:$I$1007,VLOOKUP(Span,Data!$N$4:$Y$11,Data!$Y$1,FALSE),FALSE)</f>
        <v>2.6762609970020232</v>
      </c>
      <c r="Z945" s="19">
        <f>AK945*VLOOKUP($O945,AProperties!$A$8:$I$1007,VLOOKUP(Span,Data!$N$4:$Y$11,Data!$Y$1,FALSE),FALSE)</f>
        <v>2.8210267878664852</v>
      </c>
      <c r="AA945" s="19">
        <f>$I945*AA$19^0.5/VLOOKUP($O945,AProperties!$AY$8:$BG$1007,VLOOKUP(Span,Data!$N$4:$Y$11,Data!$Y$1,FALSE),FALSE)</f>
        <v>0.66645394459693841</v>
      </c>
      <c r="AB945" s="19">
        <f>$I945*AB$19^0.5/VLOOKUP($O945,AProperties!$AY$8:$BG$1007,VLOOKUP(Span,Data!$N$4:$Y$11,Data!$Y$1,FALSE),FALSE)</f>
        <v>0.94250820714603767</v>
      </c>
      <c r="AC945" s="19">
        <f>$I945*AC$19^0.5/VLOOKUP($O945,AProperties!$AY$8:$BG$1007,VLOOKUP(Span,Data!$N$4:$Y$11,Data!$Y$1,FALSE),FALSE)</f>
        <v>1.3329078891938768</v>
      </c>
      <c r="AD945" s="19">
        <f>$I945*AD$19^0.5/VLOOKUP($O945,AProperties!$AY$8:$BG$1007,VLOOKUP(Span,Data!$N$4:$Y$11,Data!$Y$1,FALSE),FALSE)</f>
        <v>1.6324721013275891</v>
      </c>
      <c r="AE945" s="19">
        <f>$I945*AE$19^0.5/VLOOKUP($O945,AProperties!$AY$8:$BG$1007,VLOOKUP(Span,Data!$N$4:$Y$11,Data!$Y$1,FALSE),FALSE)</f>
        <v>1.8850164142920753</v>
      </c>
      <c r="AF945" s="19">
        <f>$I945*AF$19^0.5/VLOOKUP($O945,AProperties!$AY$8:$BG$1007,VLOOKUP(Span,Data!$N$4:$Y$11,Data!$Y$1,FALSE),FALSE)</f>
        <v>2.1075124205299929</v>
      </c>
      <c r="AG945" s="19">
        <f>$I945*AG$19^0.5/VLOOKUP($O945,AProperties!$AY$8:$BG$1007,VLOOKUP(Span,Data!$N$4:$Y$11,Data!$Y$1,FALSE),FALSE)</f>
        <v>2.308664185893182</v>
      </c>
      <c r="AH945" s="19">
        <f>$I945*AH$19^0.5/VLOOKUP($O945,AProperties!$AY$8:$BG$1007,VLOOKUP(Span,Data!$N$4:$Y$11,Data!$Y$1,FALSE),FALSE)</f>
        <v>2.4936423247457657</v>
      </c>
      <c r="AI945" s="19">
        <f>$I945*AI$19^0.5/VLOOKUP($O945,AProperties!$AY$8:$BG$1007,VLOOKUP(Span,Data!$N$4:$Y$11,Data!$Y$1,FALSE),FALSE)</f>
        <v>2.6658157783877536</v>
      </c>
      <c r="AJ945" s="19">
        <f>$I945*AJ$19^0.5/VLOOKUP($O945,AProperties!$AY$8:$BG$1007,VLOOKUP(Span,Data!$N$4:$Y$11,Data!$Y$1,FALSE),FALSE)</f>
        <v>2.8275246214381125</v>
      </c>
      <c r="AK945" s="19">
        <f>$I945*AK$19^0.5/VLOOKUP($O945,AProperties!$AY$8:$BG$1007,VLOOKUP(Span,Data!$N$4:$Y$11,Data!$Y$1,FALSE),FALSE)</f>
        <v>2.9804726479832664</v>
      </c>
      <c r="AL945" s="47">
        <f t="shared" si="121"/>
        <v>0.92600000000000005</v>
      </c>
    </row>
    <row r="946" spans="1:38" x14ac:dyDescent="0.25">
      <c r="A946" s="15">
        <v>0.92700000000000005</v>
      </c>
      <c r="B946" s="116">
        <f>VLOOKUP($A946,APropertiesDimless!$A$7:$I$1007,VLOOKUP(Span,Data!$N$4:$Y$11,Data!$Y$1,FALSE),FALSE)</f>
        <v>2.0211374004401721</v>
      </c>
      <c r="C946" s="6">
        <f t="shared" si="117"/>
        <v>1.9375687002200861</v>
      </c>
      <c r="D946" s="116">
        <f>VLOOKUP($A946,AProperties!$AE$8:$AM$1007,VLOOKUP(Span,Data!$N$4:$Y$11,Data!$Y$1,FALSE),FALSE)</f>
        <v>0.97630460341123981</v>
      </c>
      <c r="E946" s="116">
        <f t="shared" si="118"/>
        <v>3.6281020249974025</v>
      </c>
      <c r="F946" s="6">
        <f t="shared" si="122"/>
        <v>4.3463950842033228</v>
      </c>
      <c r="G946" s="9"/>
      <c r="H946" s="15">
        <f t="shared" si="119"/>
        <v>0.92700000000000005</v>
      </c>
      <c r="I946" s="6">
        <f>VLOOKUP(H946,AProperties!$AO$8:$AW$1007,VLOOKUP(Span,Data!$N$4:$Y$11,Data!$Y$1,FALSE),FALSE)^(2/3)</f>
        <v>0.42752136143125546</v>
      </c>
      <c r="J946" s="15">
        <f>$I946*(Slope^0.5)/VLOOKUP($H946,AProperties!$AY$8:$BG$1007,VLOOKUP(Span,Data!$N$4:$Y$11,Data!$Y$1,FALSE),FALSE)</f>
        <v>1.6322074166493898</v>
      </c>
      <c r="K946" s="15">
        <f>$J946*VLOOKUP($H946,AProperties!$A$8:$I$1007,VLOOKUP(Span,Data!$N$4:$Y$11,Data!$Y$1,FALSE),FALSE)</f>
        <v>1.5456567358950226</v>
      </c>
      <c r="L946" s="15">
        <f t="shared" si="123"/>
        <v>1.6322074166493898</v>
      </c>
      <c r="M946" s="15">
        <f t="shared" si="124"/>
        <v>0.92700000000000005</v>
      </c>
      <c r="O946" s="28">
        <f t="shared" si="120"/>
        <v>0.92700000000000005</v>
      </c>
      <c r="P946" s="19">
        <f>AA946*VLOOKUP($O946,AProperties!$A$8:$I$1007,VLOOKUP(Span,Data!$N$4:$Y$11,Data!$Y$1,FALSE),FALSE)</f>
        <v>0.63101172007309758</v>
      </c>
      <c r="Q946" s="19">
        <f>AB946*VLOOKUP($O946,AProperties!$A$8:$I$1007,VLOOKUP(Span,Data!$N$4:$Y$11,Data!$Y$1,FALSE),FALSE)</f>
        <v>0.89238533254374963</v>
      </c>
      <c r="R946" s="19">
        <f>AC946*VLOOKUP($O946,AProperties!$A$8:$I$1007,VLOOKUP(Span,Data!$N$4:$Y$11,Data!$Y$1,FALSE),FALSE)</f>
        <v>1.2620234401461952</v>
      </c>
      <c r="S946" s="19">
        <f>AD946*VLOOKUP($O946,AProperties!$A$8:$I$1007,VLOOKUP(Span,Data!$N$4:$Y$11,Data!$Y$1,FALSE),FALSE)</f>
        <v>1.5456567358950226</v>
      </c>
      <c r="T946" s="19">
        <f>AE946*VLOOKUP($O946,AProperties!$A$8:$I$1007,VLOOKUP(Span,Data!$N$4:$Y$11,Data!$Y$1,FALSE),FALSE)</f>
        <v>1.7847706650874993</v>
      </c>
      <c r="U946" s="19">
        <f>AF946*VLOOKUP($O946,AProperties!$A$8:$I$1007,VLOOKUP(Span,Data!$N$4:$Y$11,Data!$Y$1,FALSE),FALSE)</f>
        <v>1.9954342656915796</v>
      </c>
      <c r="V946" s="19">
        <f>AG946*VLOOKUP($O946,AProperties!$A$8:$I$1007,VLOOKUP(Span,Data!$N$4:$Y$11,Data!$Y$1,FALSE),FALSE)</f>
        <v>2.1858887186760705</v>
      </c>
      <c r="W946" s="19">
        <f>AH946*VLOOKUP($O946,AProperties!$A$8:$I$1007,VLOOKUP(Span,Data!$N$4:$Y$11,Data!$Y$1,FALSE),FALSE)</f>
        <v>2.3610296635524364</v>
      </c>
      <c r="X946" s="19">
        <f>AI946*VLOOKUP($O946,AProperties!$A$8:$I$1007,VLOOKUP(Span,Data!$N$4:$Y$11,Data!$Y$1,FALSE),FALSE)</f>
        <v>2.5240468802923903</v>
      </c>
      <c r="Y946" s="19">
        <f>AJ946*VLOOKUP($O946,AProperties!$A$8:$I$1007,VLOOKUP(Span,Data!$N$4:$Y$11,Data!$Y$1,FALSE),FALSE)</f>
        <v>2.6771559976312487</v>
      </c>
      <c r="Z946" s="19">
        <f>AK946*VLOOKUP($O946,AProperties!$A$8:$I$1007,VLOOKUP(Span,Data!$N$4:$Y$11,Data!$Y$1,FALSE),FALSE)</f>
        <v>2.8219702013650299</v>
      </c>
      <c r="AA946" s="19">
        <f>$I946*AA$19^0.5/VLOOKUP($O946,AProperties!$AY$8:$BG$1007,VLOOKUP(Span,Data!$N$4:$Y$11,Data!$Y$1,FALSE),FALSE)</f>
        <v>0.66634588752955159</v>
      </c>
      <c r="AB946" s="19">
        <f>$I946*AB$19^0.5/VLOOKUP($O946,AProperties!$AY$8:$BG$1007,VLOOKUP(Span,Data!$N$4:$Y$11,Data!$Y$1,FALSE),FALSE)</f>
        <v>0.94235539137582891</v>
      </c>
      <c r="AC946" s="19">
        <f>$I946*AC$19^0.5/VLOOKUP($O946,AProperties!$AY$8:$BG$1007,VLOOKUP(Span,Data!$N$4:$Y$11,Data!$Y$1,FALSE),FALSE)</f>
        <v>1.3326917750591032</v>
      </c>
      <c r="AD946" s="19">
        <f>$I946*AD$19^0.5/VLOOKUP($O946,AProperties!$AY$8:$BG$1007,VLOOKUP(Span,Data!$N$4:$Y$11,Data!$Y$1,FALSE),FALSE)</f>
        <v>1.6322074166493898</v>
      </c>
      <c r="AE946" s="19">
        <f>$I946*AE$19^0.5/VLOOKUP($O946,AProperties!$AY$8:$BG$1007,VLOOKUP(Span,Data!$N$4:$Y$11,Data!$Y$1,FALSE),FALSE)</f>
        <v>1.8847107827516578</v>
      </c>
      <c r="AF946" s="19">
        <f>$I946*AF$19^0.5/VLOOKUP($O946,AProperties!$AY$8:$BG$1007,VLOOKUP(Span,Data!$N$4:$Y$11,Data!$Y$1,FALSE),FALSE)</f>
        <v>2.1071707140797726</v>
      </c>
      <c r="AG946" s="19">
        <f>$I946*AG$19^0.5/VLOOKUP($O946,AProperties!$AY$8:$BG$1007,VLOOKUP(Span,Data!$N$4:$Y$11,Data!$Y$1,FALSE),FALSE)</f>
        <v>2.3082898652315205</v>
      </c>
      <c r="AH946" s="19">
        <f>$I946*AH$19^0.5/VLOOKUP($O946,AProperties!$AY$8:$BG$1007,VLOOKUP(Span,Data!$N$4:$Y$11,Data!$Y$1,FALSE),FALSE)</f>
        <v>2.4932380122213851</v>
      </c>
      <c r="AI946" s="19">
        <f>$I946*AI$19^0.5/VLOOKUP($O946,AProperties!$AY$8:$BG$1007,VLOOKUP(Span,Data!$N$4:$Y$11,Data!$Y$1,FALSE),FALSE)</f>
        <v>2.6653835501182064</v>
      </c>
      <c r="AJ946" s="19">
        <f>$I946*AJ$19^0.5/VLOOKUP($O946,AProperties!$AY$8:$BG$1007,VLOOKUP(Span,Data!$N$4:$Y$11,Data!$Y$1,FALSE),FALSE)</f>
        <v>2.8270661741274865</v>
      </c>
      <c r="AK946" s="19">
        <f>$I946*AK$19^0.5/VLOOKUP($O946,AProperties!$AY$8:$BG$1007,VLOOKUP(Span,Data!$N$4:$Y$11,Data!$Y$1,FALSE),FALSE)</f>
        <v>2.9799894020870137</v>
      </c>
      <c r="AL946" s="47">
        <f t="shared" si="121"/>
        <v>0.92700000000000005</v>
      </c>
    </row>
    <row r="947" spans="1:38" x14ac:dyDescent="0.25">
      <c r="A947" s="15">
        <v>0.92800000000000005</v>
      </c>
      <c r="B947" s="116">
        <f>VLOOKUP($A947,APropertiesDimless!$A$7:$I$1007,VLOOKUP(Span,Data!$N$4:$Y$11,Data!$Y$1,FALSE),FALSE)</f>
        <v>2.0355703722359655</v>
      </c>
      <c r="C947" s="6">
        <f t="shared" si="117"/>
        <v>1.9457851861179827</v>
      </c>
      <c r="D947" s="116">
        <f>VLOOKUP($A947,AProperties!$AE$8:$AM$1007,VLOOKUP(Span,Data!$N$4:$Y$11,Data!$Y$1,FALSE),FALSE)</f>
        <v>0.97678605836181009</v>
      </c>
      <c r="E947" s="116">
        <f t="shared" si="118"/>
        <v>3.6531004279388051</v>
      </c>
      <c r="F947" s="6">
        <f t="shared" si="122"/>
        <v>4.3640373341792849</v>
      </c>
      <c r="G947" s="9"/>
      <c r="H947" s="15">
        <f t="shared" si="119"/>
        <v>0.92800000000000005</v>
      </c>
      <c r="I947" s="6">
        <f>VLOOKUP(H947,AProperties!$AO$8:$AW$1007,VLOOKUP(Span,Data!$N$4:$Y$11,Data!$Y$1,FALSE),FALSE)^(2/3)</f>
        <v>0.42731053384916379</v>
      </c>
      <c r="J947" s="15">
        <f>$I947*(Slope^0.5)/VLOOKUP($H947,AProperties!$AY$8:$BG$1007,VLOOKUP(Span,Data!$N$4:$Y$11,Data!$Y$1,FALSE),FALSE)</f>
        <v>1.6319342592317616</v>
      </c>
      <c r="K947" s="15">
        <f>$J947*VLOOKUP($H947,AProperties!$A$8:$I$1007,VLOOKUP(Span,Data!$N$4:$Y$11,Data!$Y$1,FALSE),FALSE)</f>
        <v>1.546160160888542</v>
      </c>
      <c r="L947" s="15">
        <f t="shared" si="123"/>
        <v>1.6319342592317616</v>
      </c>
      <c r="M947" s="15">
        <f t="shared" si="124"/>
        <v>0.92800000000000005</v>
      </c>
      <c r="O947" s="28">
        <f t="shared" si="120"/>
        <v>0.92800000000000005</v>
      </c>
      <c r="P947" s="19">
        <f>AA947*VLOOKUP($O947,AProperties!$A$8:$I$1007,VLOOKUP(Span,Data!$N$4:$Y$11,Data!$Y$1,FALSE),FALSE)</f>
        <v>0.63121724246607858</v>
      </c>
      <c r="Q947" s="19">
        <f>AB947*VLOOKUP($O947,AProperties!$A$8:$I$1007,VLOOKUP(Span,Data!$N$4:$Y$11,Data!$Y$1,FALSE),FALSE)</f>
        <v>0.89267598509927482</v>
      </c>
      <c r="R947" s="19">
        <f>AC947*VLOOKUP($O947,AProperties!$A$8:$I$1007,VLOOKUP(Span,Data!$N$4:$Y$11,Data!$Y$1,FALSE),FALSE)</f>
        <v>1.2624344849321572</v>
      </c>
      <c r="S947" s="19">
        <f>AD947*VLOOKUP($O947,AProperties!$A$8:$I$1007,VLOOKUP(Span,Data!$N$4:$Y$11,Data!$Y$1,FALSE),FALSE)</f>
        <v>1.546160160888542</v>
      </c>
      <c r="T947" s="19">
        <f>AE947*VLOOKUP($O947,AProperties!$A$8:$I$1007,VLOOKUP(Span,Data!$N$4:$Y$11,Data!$Y$1,FALSE),FALSE)</f>
        <v>1.7853519701985496</v>
      </c>
      <c r="U947" s="19">
        <f>AF947*VLOOKUP($O947,AProperties!$A$8:$I$1007,VLOOKUP(Span,Data!$N$4:$Y$11,Data!$Y$1,FALSE),FALSE)</f>
        <v>1.9960841845635677</v>
      </c>
      <c r="V947" s="19">
        <f>AG947*VLOOKUP($O947,AProperties!$A$8:$I$1007,VLOOKUP(Span,Data!$N$4:$Y$11,Data!$Y$1,FALSE),FALSE)</f>
        <v>2.1866006691295432</v>
      </c>
      <c r="W947" s="19">
        <f>AH947*VLOOKUP($O947,AProperties!$A$8:$I$1007,VLOOKUP(Span,Data!$N$4:$Y$11,Data!$Y$1,FALSE),FALSE)</f>
        <v>2.3617986579322814</v>
      </c>
      <c r="X947" s="19">
        <f>AI947*VLOOKUP($O947,AProperties!$A$8:$I$1007,VLOOKUP(Span,Data!$N$4:$Y$11,Data!$Y$1,FALSE),FALSE)</f>
        <v>2.5248689698643143</v>
      </c>
      <c r="Y947" s="19">
        <f>AJ947*VLOOKUP($O947,AProperties!$A$8:$I$1007,VLOOKUP(Span,Data!$N$4:$Y$11,Data!$Y$1,FALSE),FALSE)</f>
        <v>2.6780279552978241</v>
      </c>
      <c r="Z947" s="19">
        <f>AK947*VLOOKUP($O947,AProperties!$A$8:$I$1007,VLOOKUP(Span,Data!$N$4:$Y$11,Data!$Y$1,FALSE),FALSE)</f>
        <v>2.8228893254482377</v>
      </c>
      <c r="AA947" s="19">
        <f>$I947*AA$19^0.5/VLOOKUP($O947,AProperties!$AY$8:$BG$1007,VLOOKUP(Span,Data!$N$4:$Y$11,Data!$Y$1,FALSE),FALSE)</f>
        <v>0.66623437148077724</v>
      </c>
      <c r="AB947" s="19">
        <f>$I947*AB$19^0.5/VLOOKUP($O947,AProperties!$AY$8:$BG$1007,VLOOKUP(Span,Data!$N$4:$Y$11,Data!$Y$1,FALSE),FALSE)</f>
        <v>0.94219768386723002</v>
      </c>
      <c r="AC947" s="19">
        <f>$I947*AC$19^0.5/VLOOKUP($O947,AProperties!$AY$8:$BG$1007,VLOOKUP(Span,Data!$N$4:$Y$11,Data!$Y$1,FALSE),FALSE)</f>
        <v>1.3324687429615545</v>
      </c>
      <c r="AD947" s="19">
        <f>$I947*AD$19^0.5/VLOOKUP($O947,AProperties!$AY$8:$BG$1007,VLOOKUP(Span,Data!$N$4:$Y$11,Data!$Y$1,FALSE),FALSE)</f>
        <v>1.6319342592317616</v>
      </c>
      <c r="AE947" s="19">
        <f>$I947*AE$19^0.5/VLOOKUP($O947,AProperties!$AY$8:$BG$1007,VLOOKUP(Span,Data!$N$4:$Y$11,Data!$Y$1,FALSE),FALSE)</f>
        <v>1.88439536773446</v>
      </c>
      <c r="AF947" s="19">
        <f>$I947*AF$19^0.5/VLOOKUP($O947,AProperties!$AY$8:$BG$1007,VLOOKUP(Span,Data!$N$4:$Y$11,Data!$Y$1,FALSE),FALSE)</f>
        <v>2.1068180693699832</v>
      </c>
      <c r="AG947" s="19">
        <f>$I947*AG$19^0.5/VLOOKUP($O947,AProperties!$AY$8:$BG$1007,VLOOKUP(Span,Data!$N$4:$Y$11,Data!$Y$1,FALSE),FALSE)</f>
        <v>2.3079035623068478</v>
      </c>
      <c r="AH947" s="19">
        <f>$I947*AH$19^0.5/VLOOKUP($O947,AProperties!$AY$8:$BG$1007,VLOOKUP(Span,Data!$N$4:$Y$11,Data!$Y$1,FALSE),FALSE)</f>
        <v>2.4928207573737446</v>
      </c>
      <c r="AI947" s="19">
        <f>$I947*AI$19^0.5/VLOOKUP($O947,AProperties!$AY$8:$BG$1007,VLOOKUP(Span,Data!$N$4:$Y$11,Data!$Y$1,FALSE),FALSE)</f>
        <v>2.664937485923109</v>
      </c>
      <c r="AJ947" s="19">
        <f>$I947*AJ$19^0.5/VLOOKUP($O947,AProperties!$AY$8:$BG$1007,VLOOKUP(Span,Data!$N$4:$Y$11,Data!$Y$1,FALSE),FALSE)</f>
        <v>2.8265930516016899</v>
      </c>
      <c r="AK947" s="19">
        <f>$I947*AK$19^0.5/VLOOKUP($O947,AProperties!$AY$8:$BG$1007,VLOOKUP(Span,Data!$N$4:$Y$11,Data!$Y$1,FALSE),FALSE)</f>
        <v>2.9794906871557303</v>
      </c>
      <c r="AL947" s="47">
        <f t="shared" si="121"/>
        <v>0.92800000000000005</v>
      </c>
    </row>
    <row r="948" spans="1:38" x14ac:dyDescent="0.25">
      <c r="A948" s="15">
        <v>0.92900000000000005</v>
      </c>
      <c r="B948" s="116">
        <f>VLOOKUP($A948,APropertiesDimless!$A$7:$I$1007,VLOOKUP(Span,Data!$N$4:$Y$11,Data!$Y$1,FALSE),FALSE)</f>
        <v>2.050297266863466</v>
      </c>
      <c r="C948" s="6">
        <f t="shared" si="117"/>
        <v>1.9541486334317331</v>
      </c>
      <c r="D948" s="116">
        <f>VLOOKUP($A948,AProperties!$AE$8:$AM$1007,VLOOKUP(Span,Data!$N$4:$Y$11,Data!$Y$1,FALSE),FALSE)</f>
        <v>0.97726431238396361</v>
      </c>
      <c r="E948" s="116">
        <f t="shared" si="118"/>
        <v>3.678570969853904</v>
      </c>
      <c r="F948" s="6">
        <f t="shared" si="122"/>
        <v>4.3819397348888538</v>
      </c>
      <c r="G948" s="9"/>
      <c r="H948" s="15">
        <f t="shared" si="119"/>
        <v>0.92900000000000005</v>
      </c>
      <c r="I948" s="6">
        <f>VLOOKUP(H948,AProperties!$AO$8:$AW$1007,VLOOKUP(Span,Data!$N$4:$Y$11,Data!$Y$1,FALSE),FALSE)^(2/3)</f>
        <v>0.42709689548488167</v>
      </c>
      <c r="J948" s="15">
        <f>$I948*(Slope^0.5)/VLOOKUP($H948,AProperties!$AY$8:$BG$1007,VLOOKUP(Span,Data!$N$4:$Y$11,Data!$Y$1,FALSE),FALSE)</f>
        <v>1.6316525096983521</v>
      </c>
      <c r="K948" s="15">
        <f>$J948*VLOOKUP($H948,AProperties!$A$8:$I$1007,VLOOKUP(Span,Data!$N$4:$Y$11,Data!$Y$1,FALSE),FALSE)</f>
        <v>1.5466501203368166</v>
      </c>
      <c r="L948" s="15">
        <f t="shared" si="123"/>
        <v>1.6316525096983521</v>
      </c>
      <c r="M948" s="15">
        <f t="shared" si="124"/>
        <v>0.92900000000000005</v>
      </c>
      <c r="O948" s="28">
        <f t="shared" si="120"/>
        <v>0.92900000000000005</v>
      </c>
      <c r="P948" s="19">
        <f>AA948*VLOOKUP($O948,AProperties!$A$8:$I$1007,VLOOKUP(Span,Data!$N$4:$Y$11,Data!$Y$1,FALSE),FALSE)</f>
        <v>0.63141726757323324</v>
      </c>
      <c r="Q948" s="19">
        <f>AB948*VLOOKUP($O948,AProperties!$A$8:$I$1007,VLOOKUP(Span,Data!$N$4:$Y$11,Data!$Y$1,FALSE),FALSE)</f>
        <v>0.89295886331862806</v>
      </c>
      <c r="R948" s="19">
        <f>AC948*VLOOKUP($O948,AProperties!$A$8:$I$1007,VLOOKUP(Span,Data!$N$4:$Y$11,Data!$Y$1,FALSE),FALSE)</f>
        <v>1.2628345351464665</v>
      </c>
      <c r="S948" s="19">
        <f>AD948*VLOOKUP($O948,AProperties!$A$8:$I$1007,VLOOKUP(Span,Data!$N$4:$Y$11,Data!$Y$1,FALSE),FALSE)</f>
        <v>1.5466501203368166</v>
      </c>
      <c r="T948" s="19">
        <f>AE948*VLOOKUP($O948,AProperties!$A$8:$I$1007,VLOOKUP(Span,Data!$N$4:$Y$11,Data!$Y$1,FALSE),FALSE)</f>
        <v>1.7859177266372561</v>
      </c>
      <c r="U948" s="19">
        <f>AF948*VLOOKUP($O948,AProperties!$A$8:$I$1007,VLOOKUP(Span,Data!$N$4:$Y$11,Data!$Y$1,FALSE),FALSE)</f>
        <v>1.996716719491396</v>
      </c>
      <c r="V948" s="19">
        <f>AG948*VLOOKUP($O948,AProperties!$A$8:$I$1007,VLOOKUP(Span,Data!$N$4:$Y$11,Data!$Y$1,FALSE),FALSE)</f>
        <v>2.1872935764263057</v>
      </c>
      <c r="W948" s="19">
        <f>AH948*VLOOKUP($O948,AProperties!$A$8:$I$1007,VLOOKUP(Span,Data!$N$4:$Y$11,Data!$Y$1,FALSE),FALSE)</f>
        <v>2.3625470833520068</v>
      </c>
      <c r="X948" s="19">
        <f>AI948*VLOOKUP($O948,AProperties!$A$8:$I$1007,VLOOKUP(Span,Data!$N$4:$Y$11,Data!$Y$1,FALSE),FALSE)</f>
        <v>2.525669070292933</v>
      </c>
      <c r="Y948" s="19">
        <f>AJ948*VLOOKUP($O948,AProperties!$A$8:$I$1007,VLOOKUP(Span,Data!$N$4:$Y$11,Data!$Y$1,FALSE),FALSE)</f>
        <v>2.678876589955884</v>
      </c>
      <c r="Z948" s="19">
        <f>AK948*VLOOKUP($O948,AProperties!$A$8:$I$1007,VLOOKUP(Span,Data!$N$4:$Y$11,Data!$Y$1,FALSE),FALSE)</f>
        <v>2.8237838649218467</v>
      </c>
      <c r="AA948" s="19">
        <f>$I948*AA$19^0.5/VLOOKUP($O948,AProperties!$AY$8:$BG$1007,VLOOKUP(Span,Data!$N$4:$Y$11,Data!$Y$1,FALSE),FALSE)</f>
        <v>0.6661193477154238</v>
      </c>
      <c r="AB948" s="19">
        <f>$I948*AB$19^0.5/VLOOKUP($O948,AProperties!$AY$8:$BG$1007,VLOOKUP(Span,Data!$N$4:$Y$11,Data!$Y$1,FALSE),FALSE)</f>
        <v>0.94203501569827197</v>
      </c>
      <c r="AC948" s="19">
        <f>$I948*AC$19^0.5/VLOOKUP($O948,AProperties!$AY$8:$BG$1007,VLOOKUP(Span,Data!$N$4:$Y$11,Data!$Y$1,FALSE),FALSE)</f>
        <v>1.3322386954308476</v>
      </c>
      <c r="AD948" s="19">
        <f>$I948*AD$19^0.5/VLOOKUP($O948,AProperties!$AY$8:$BG$1007,VLOOKUP(Span,Data!$N$4:$Y$11,Data!$Y$1,FALSE),FALSE)</f>
        <v>1.6316525096983521</v>
      </c>
      <c r="AE948" s="19">
        <f>$I948*AE$19^0.5/VLOOKUP($O948,AProperties!$AY$8:$BG$1007,VLOOKUP(Span,Data!$N$4:$Y$11,Data!$Y$1,FALSE),FALSE)</f>
        <v>1.8840700313965439</v>
      </c>
      <c r="AF948" s="19">
        <f>$I948*AF$19^0.5/VLOOKUP($O948,AProperties!$AY$8:$BG$1007,VLOOKUP(Span,Data!$N$4:$Y$11,Data!$Y$1,FALSE),FALSE)</f>
        <v>2.1064543322864178</v>
      </c>
      <c r="AG948" s="19">
        <f>$I948*AG$19^0.5/VLOOKUP($O948,AProperties!$AY$8:$BG$1007,VLOOKUP(Span,Data!$N$4:$Y$11,Data!$Y$1,FALSE),FALSE)</f>
        <v>2.3075051082955076</v>
      </c>
      <c r="AH948" s="19">
        <f>$I948*AH$19^0.5/VLOOKUP($O948,AProperties!$AY$8:$BG$1007,VLOOKUP(Span,Data!$N$4:$Y$11,Data!$Y$1,FALSE),FALSE)</f>
        <v>2.4923903778524554</v>
      </c>
      <c r="AI948" s="19">
        <f>$I948*AI$19^0.5/VLOOKUP($O948,AProperties!$AY$8:$BG$1007,VLOOKUP(Span,Data!$N$4:$Y$11,Data!$Y$1,FALSE),FALSE)</f>
        <v>2.6644773908616952</v>
      </c>
      <c r="AJ948" s="19">
        <f>$I948*AJ$19^0.5/VLOOKUP($O948,AProperties!$AY$8:$BG$1007,VLOOKUP(Span,Data!$N$4:$Y$11,Data!$Y$1,FALSE),FALSE)</f>
        <v>2.8261050470948157</v>
      </c>
      <c r="AK948" s="19">
        <f>$I948*AK$19^0.5/VLOOKUP($O948,AProperties!$AY$8:$BG$1007,VLOOKUP(Span,Data!$N$4:$Y$11,Data!$Y$1,FALSE),FALSE)</f>
        <v>2.978976285239014</v>
      </c>
      <c r="AL948" s="47">
        <f t="shared" si="121"/>
        <v>0.92900000000000005</v>
      </c>
    </row>
    <row r="949" spans="1:38" x14ac:dyDescent="0.25">
      <c r="A949" s="15">
        <v>0.93</v>
      </c>
      <c r="B949" s="116">
        <f>VLOOKUP($A949,APropertiesDimless!$A$7:$I$1007,VLOOKUP(Span,Data!$N$4:$Y$11,Data!$Y$1,FALSE),FALSE)</f>
        <v>2.0653285714109315</v>
      </c>
      <c r="C949" s="6">
        <f t="shared" si="117"/>
        <v>1.9626642857054657</v>
      </c>
      <c r="D949" s="116">
        <f>VLOOKUP($A949,AProperties!$AE$8:$AM$1007,VLOOKUP(Span,Data!$N$4:$Y$11,Data!$Y$1,FALSE),FALSE)</f>
        <v>0.97773934021988673</v>
      </c>
      <c r="E949" s="116">
        <f t="shared" si="118"/>
        <v>3.7045303563305749</v>
      </c>
      <c r="F949" s="6">
        <f t="shared" si="122"/>
        <v>4.4001107804011896</v>
      </c>
      <c r="G949" s="9"/>
      <c r="H949" s="15">
        <f t="shared" si="119"/>
        <v>0.93</v>
      </c>
      <c r="I949" s="6">
        <f>VLOOKUP(H949,AProperties!$AO$8:$AW$1007,VLOOKUP(Span,Data!$N$4:$Y$11,Data!$Y$1,FALSE),FALSE)^(2/3)</f>
        <v>0.42688040198169458</v>
      </c>
      <c r="J949" s="15">
        <f>$I949*(Slope^0.5)/VLOOKUP($H949,AProperties!$AY$8:$BG$1007,VLOOKUP(Span,Data!$N$4:$Y$11,Data!$Y$1,FALSE),FALSE)</f>
        <v>1.6313620447461856</v>
      </c>
      <c r="K949" s="15">
        <f>$J949*VLOOKUP($H949,AProperties!$A$8:$I$1007,VLOOKUP(Span,Data!$N$4:$Y$11,Data!$Y$1,FALSE),FALSE)</f>
        <v>1.5471264480039331</v>
      </c>
      <c r="L949" s="15">
        <f t="shared" si="123"/>
        <v>1.6313620447461856</v>
      </c>
      <c r="M949" s="15">
        <f t="shared" si="124"/>
        <v>0.93</v>
      </c>
      <c r="O949" s="28">
        <f t="shared" si="120"/>
        <v>0.93</v>
      </c>
      <c r="P949" s="19">
        <f>AA949*VLOOKUP($O949,AProperties!$A$8:$I$1007,VLOOKUP(Span,Data!$N$4:$Y$11,Data!$Y$1,FALSE),FALSE)</f>
        <v>0.63161172752903427</v>
      </c>
      <c r="Q949" s="19">
        <f>AB949*VLOOKUP($O949,AProperties!$A$8:$I$1007,VLOOKUP(Span,Data!$N$4:$Y$11,Data!$Y$1,FALSE),FALSE)</f>
        <v>0.8932338712254605</v>
      </c>
      <c r="R949" s="19">
        <f>AC949*VLOOKUP($O949,AProperties!$A$8:$I$1007,VLOOKUP(Span,Data!$N$4:$Y$11,Data!$Y$1,FALSE),FALSE)</f>
        <v>1.2632234550580685</v>
      </c>
      <c r="S949" s="19">
        <f>AD949*VLOOKUP($O949,AProperties!$A$8:$I$1007,VLOOKUP(Span,Data!$N$4:$Y$11,Data!$Y$1,FALSE),FALSE)</f>
        <v>1.5471264480039331</v>
      </c>
      <c r="T949" s="19">
        <f>AE949*VLOOKUP($O949,AProperties!$A$8:$I$1007,VLOOKUP(Span,Data!$N$4:$Y$11,Data!$Y$1,FALSE),FALSE)</f>
        <v>1.786467742450921</v>
      </c>
      <c r="U949" s="19">
        <f>AF949*VLOOKUP($O949,AProperties!$A$8:$I$1007,VLOOKUP(Span,Data!$N$4:$Y$11,Data!$Y$1,FALSE),FALSE)</f>
        <v>1.9973316558654226</v>
      </c>
      <c r="V949" s="19">
        <f>AG949*VLOOKUP($O949,AProperties!$A$8:$I$1007,VLOOKUP(Span,Data!$N$4:$Y$11,Data!$Y$1,FALSE),FALSE)</f>
        <v>2.1879672054732753</v>
      </c>
      <c r="W949" s="19">
        <f>AH949*VLOOKUP($O949,AProperties!$A$8:$I$1007,VLOOKUP(Span,Data!$N$4:$Y$11,Data!$Y$1,FALSE),FALSE)</f>
        <v>2.3632746858820615</v>
      </c>
      <c r="X949" s="19">
        <f>AI949*VLOOKUP($O949,AProperties!$A$8:$I$1007,VLOOKUP(Span,Data!$N$4:$Y$11,Data!$Y$1,FALSE),FALSE)</f>
        <v>2.5264469101161371</v>
      </c>
      <c r="Y949" s="19">
        <f>AJ949*VLOOKUP($O949,AProperties!$A$8:$I$1007,VLOOKUP(Span,Data!$N$4:$Y$11,Data!$Y$1,FALSE),FALSE)</f>
        <v>2.6797016136763805</v>
      </c>
      <c r="Z949" s="19">
        <f>AK949*VLOOKUP($O949,AProperties!$A$8:$I$1007,VLOOKUP(Span,Data!$N$4:$Y$11,Data!$Y$1,FALSE),FALSE)</f>
        <v>2.8246535162819919</v>
      </c>
      <c r="AA949" s="19">
        <f>$I949*AA$19^0.5/VLOOKUP($O949,AProperties!$AY$8:$BG$1007,VLOOKUP(Span,Data!$N$4:$Y$11,Data!$Y$1,FALSE),FALSE)</f>
        <v>0.66600076589526225</v>
      </c>
      <c r="AB949" s="19">
        <f>$I949*AB$19^0.5/VLOOKUP($O949,AProperties!$AY$8:$BG$1007,VLOOKUP(Span,Data!$N$4:$Y$11,Data!$Y$1,FALSE),FALSE)</f>
        <v>0.94186731567994875</v>
      </c>
      <c r="AC949" s="19">
        <f>$I949*AC$19^0.5/VLOOKUP($O949,AProperties!$AY$8:$BG$1007,VLOOKUP(Span,Data!$N$4:$Y$11,Data!$Y$1,FALSE),FALSE)</f>
        <v>1.3320015317905245</v>
      </c>
      <c r="AD949" s="19">
        <f>$I949*AD$19^0.5/VLOOKUP($O949,AProperties!$AY$8:$BG$1007,VLOOKUP(Span,Data!$N$4:$Y$11,Data!$Y$1,FALSE),FALSE)</f>
        <v>1.6313620447461856</v>
      </c>
      <c r="AE949" s="19">
        <f>$I949*AE$19^0.5/VLOOKUP($O949,AProperties!$AY$8:$BG$1007,VLOOKUP(Span,Data!$N$4:$Y$11,Data!$Y$1,FALSE),FALSE)</f>
        <v>1.8837346313598975</v>
      </c>
      <c r="AF949" s="19">
        <f>$I949*AF$19^0.5/VLOOKUP($O949,AProperties!$AY$8:$BG$1007,VLOOKUP(Span,Data!$N$4:$Y$11,Data!$Y$1,FALSE),FALSE)</f>
        <v>2.1060793436456184</v>
      </c>
      <c r="AG949" s="19">
        <f>$I949*AG$19^0.5/VLOOKUP($O949,AProperties!$AY$8:$BG$1007,VLOOKUP(Span,Data!$N$4:$Y$11,Data!$Y$1,FALSE),FALSE)</f>
        <v>2.3070943288207597</v>
      </c>
      <c r="AH949" s="19">
        <f>$I949*AH$19^0.5/VLOOKUP($O949,AProperties!$AY$8:$BG$1007,VLOOKUP(Span,Data!$N$4:$Y$11,Data!$Y$1,FALSE),FALSE)</f>
        <v>2.4919466853091108</v>
      </c>
      <c r="AI949" s="19">
        <f>$I949*AI$19^0.5/VLOOKUP($O949,AProperties!$AY$8:$BG$1007,VLOOKUP(Span,Data!$N$4:$Y$11,Data!$Y$1,FALSE),FALSE)</f>
        <v>2.664003063581049</v>
      </c>
      <c r="AJ949" s="19">
        <f>$I949*AJ$19^0.5/VLOOKUP($O949,AProperties!$AY$8:$BG$1007,VLOOKUP(Span,Data!$N$4:$Y$11,Data!$Y$1,FALSE),FALSE)</f>
        <v>2.8256019470398455</v>
      </c>
      <c r="AK949" s="19">
        <f>$I949*AK$19^0.5/VLOOKUP($O949,AProperties!$AY$8:$BG$1007,VLOOKUP(Span,Data!$N$4:$Y$11,Data!$Y$1,FALSE),FALSE)</f>
        <v>2.97844597121746</v>
      </c>
      <c r="AL949" s="47">
        <f t="shared" si="121"/>
        <v>0.93</v>
      </c>
    </row>
    <row r="950" spans="1:38" x14ac:dyDescent="0.25">
      <c r="A950" s="15">
        <v>0.93100000000000005</v>
      </c>
      <c r="B950" s="116">
        <f>VLOOKUP($A950,APropertiesDimless!$A$7:$I$1007,VLOOKUP(Span,Data!$N$4:$Y$11,Data!$Y$1,FALSE),FALSE)</f>
        <v>2.0806753035693193</v>
      </c>
      <c r="C950" s="6">
        <f t="shared" si="117"/>
        <v>1.9713376517846597</v>
      </c>
      <c r="D950" s="116">
        <f>VLOOKUP($A950,AProperties!$AE$8:$AM$1007,VLOOKUP(Span,Data!$N$4:$Y$11,Data!$Y$1,FALSE),FALSE)</f>
        <v>0.97821111609358158</v>
      </c>
      <c r="E950" s="116">
        <f t="shared" si="118"/>
        <v>3.7309961391326754</v>
      </c>
      <c r="F950" s="6">
        <f t="shared" si="122"/>
        <v>4.4185593656917037</v>
      </c>
      <c r="G950" s="9"/>
      <c r="H950" s="15">
        <f t="shared" si="119"/>
        <v>0.93100000000000005</v>
      </c>
      <c r="I950" s="6">
        <f>VLOOKUP(H950,AProperties!$AO$8:$AW$1007,VLOOKUP(Span,Data!$N$4:$Y$11,Data!$Y$1,FALSE),FALSE)^(2/3)</f>
        <v>0.4266610074536355</v>
      </c>
      <c r="J950" s="15">
        <f>$I950*(Slope^0.5)/VLOOKUP($H950,AProperties!$AY$8:$BG$1007,VLOOKUP(Span,Data!$N$4:$Y$11,Data!$Y$1,FALSE),FALSE)</f>
        <v>1.631062736955911</v>
      </c>
      <c r="K950" s="15">
        <f>$J950*VLOOKUP($H950,AProperties!$A$8:$I$1007,VLOOKUP(Span,Data!$N$4:$Y$11,Data!$Y$1,FALSE),FALSE)</f>
        <v>1.5475889728921273</v>
      </c>
      <c r="L950" s="15">
        <f t="shared" si="123"/>
        <v>1.631062736955911</v>
      </c>
      <c r="M950" s="15">
        <f t="shared" si="124"/>
        <v>0.93100000000000005</v>
      </c>
      <c r="O950" s="28">
        <f t="shared" si="120"/>
        <v>0.93100000000000005</v>
      </c>
      <c r="P950" s="19">
        <f>AA950*VLOOKUP($O950,AProperties!$A$8:$I$1007,VLOOKUP(Span,Data!$N$4:$Y$11,Data!$Y$1,FALSE),FALSE)</f>
        <v>0.63180055252393663</v>
      </c>
      <c r="Q950" s="19">
        <f>AB950*VLOOKUP($O950,AProperties!$A$8:$I$1007,VLOOKUP(Span,Data!$N$4:$Y$11,Data!$Y$1,FALSE),FALSE)</f>
        <v>0.89350091009416632</v>
      </c>
      <c r="R950" s="19">
        <f>AC950*VLOOKUP($O950,AProperties!$A$8:$I$1007,VLOOKUP(Span,Data!$N$4:$Y$11,Data!$Y$1,FALSE),FALSE)</f>
        <v>1.2636011050478733</v>
      </c>
      <c r="S950" s="19">
        <f>AD950*VLOOKUP($O950,AProperties!$A$8:$I$1007,VLOOKUP(Span,Data!$N$4:$Y$11,Data!$Y$1,FALSE),FALSE)</f>
        <v>1.5475889728921273</v>
      </c>
      <c r="T950" s="19">
        <f>AE950*VLOOKUP($O950,AProperties!$A$8:$I$1007,VLOOKUP(Span,Data!$N$4:$Y$11,Data!$Y$1,FALSE),FALSE)</f>
        <v>1.7870018201883326</v>
      </c>
      <c r="U950" s="19">
        <f>AF950*VLOOKUP($O950,AProperties!$A$8:$I$1007,VLOOKUP(Span,Data!$N$4:$Y$11,Data!$Y$1,FALSE),FALSE)</f>
        <v>1.9979287729284836</v>
      </c>
      <c r="V950" s="19">
        <f>AG950*VLOOKUP($O950,AProperties!$A$8:$I$1007,VLOOKUP(Span,Data!$N$4:$Y$11,Data!$Y$1,FALSE),FALSE)</f>
        <v>2.188621314443095</v>
      </c>
      <c r="W950" s="19">
        <f>AH950*VLOOKUP($O950,AProperties!$A$8:$I$1007,VLOOKUP(Span,Data!$N$4:$Y$11,Data!$Y$1,FALSE),FALSE)</f>
        <v>2.3639812043190456</v>
      </c>
      <c r="X950" s="19">
        <f>AI950*VLOOKUP($O950,AProperties!$A$8:$I$1007,VLOOKUP(Span,Data!$N$4:$Y$11,Data!$Y$1,FALSE),FALSE)</f>
        <v>2.5272022100957465</v>
      </c>
      <c r="Y950" s="19">
        <f>AJ950*VLOOKUP($O950,AProperties!$A$8:$I$1007,VLOOKUP(Span,Data!$N$4:$Y$11,Data!$Y$1,FALSE),FALSE)</f>
        <v>2.6805027302824986</v>
      </c>
      <c r="Z950" s="19">
        <f>AK950*VLOOKUP($O950,AProperties!$A$8:$I$1007,VLOOKUP(Span,Data!$N$4:$Y$11,Data!$Y$1,FALSE),FALSE)</f>
        <v>2.825497967330898</v>
      </c>
      <c r="AA950" s="19">
        <f>$I950*AA$19^0.5/VLOOKUP($O950,AProperties!$AY$8:$BG$1007,VLOOKUP(Span,Data!$N$4:$Y$11,Data!$Y$1,FALSE),FALSE)</f>
        <v>0.66587857400156014</v>
      </c>
      <c r="AB950" s="19">
        <f>$I950*AB$19^0.5/VLOOKUP($O950,AProperties!$AY$8:$BG$1007,VLOOKUP(Span,Data!$N$4:$Y$11,Data!$Y$1,FALSE),FALSE)</f>
        <v>0.94169451024666306</v>
      </c>
      <c r="AC950" s="19">
        <f>$I950*AC$19^0.5/VLOOKUP($O950,AProperties!$AY$8:$BG$1007,VLOOKUP(Span,Data!$N$4:$Y$11,Data!$Y$1,FALSE),FALSE)</f>
        <v>1.3317571480031203</v>
      </c>
      <c r="AD950" s="19">
        <f>$I950*AD$19^0.5/VLOOKUP($O950,AProperties!$AY$8:$BG$1007,VLOOKUP(Span,Data!$N$4:$Y$11,Data!$Y$1,FALSE),FALSE)</f>
        <v>1.631062736955911</v>
      </c>
      <c r="AE950" s="19">
        <f>$I950*AE$19^0.5/VLOOKUP($O950,AProperties!$AY$8:$BG$1007,VLOOKUP(Span,Data!$N$4:$Y$11,Data!$Y$1,FALSE),FALSE)</f>
        <v>1.8833890204933261</v>
      </c>
      <c r="AF950" s="19">
        <f>$I950*AF$19^0.5/VLOOKUP($O950,AProperties!$AY$8:$BG$1007,VLOOKUP(Span,Data!$N$4:$Y$11,Data!$Y$1,FALSE),FALSE)</f>
        <v>2.1056929389499106</v>
      </c>
      <c r="AG950" s="19">
        <f>$I950*AG$19^0.5/VLOOKUP($O950,AProperties!$AY$8:$BG$1007,VLOOKUP(Span,Data!$N$4:$Y$11,Data!$Y$1,FALSE),FALSE)</f>
        <v>2.3066710436844295</v>
      </c>
      <c r="AH950" s="19">
        <f>$I950*AH$19^0.5/VLOOKUP($O950,AProperties!$AY$8:$BG$1007,VLOOKUP(Span,Data!$N$4:$Y$11,Data!$Y$1,FALSE),FALSE)</f>
        <v>2.4914894851074365</v>
      </c>
      <c r="AI950" s="19">
        <f>$I950*AI$19^0.5/VLOOKUP($O950,AProperties!$AY$8:$BG$1007,VLOOKUP(Span,Data!$N$4:$Y$11,Data!$Y$1,FALSE),FALSE)</f>
        <v>2.6635142960062406</v>
      </c>
      <c r="AJ950" s="19">
        <f>$I950*AJ$19^0.5/VLOOKUP($O950,AProperties!$AY$8:$BG$1007,VLOOKUP(Span,Data!$N$4:$Y$11,Data!$Y$1,FALSE),FALSE)</f>
        <v>2.8250835307399891</v>
      </c>
      <c r="AK950" s="19">
        <f>$I950*AK$19^0.5/VLOOKUP($O950,AProperties!$AY$8:$BG$1007,VLOOKUP(Span,Data!$N$4:$Y$11,Data!$Y$1,FALSE),FALSE)</f>
        <v>2.9778995124562258</v>
      </c>
      <c r="AL950" s="47">
        <f t="shared" si="121"/>
        <v>0.93100000000000005</v>
      </c>
    </row>
    <row r="951" spans="1:38" x14ac:dyDescent="0.25">
      <c r="A951" s="15">
        <v>0.93200000000000005</v>
      </c>
      <c r="B951" s="116">
        <f>VLOOKUP($A951,APropertiesDimless!$A$7:$I$1007,VLOOKUP(Span,Data!$N$4:$Y$11,Data!$Y$1,FALSE),FALSE)</f>
        <v>2.0963490466394066</v>
      </c>
      <c r="C951" s="6">
        <f t="shared" si="117"/>
        <v>1.9801745233197035</v>
      </c>
      <c r="D951" s="116">
        <f>VLOOKUP($A951,AProperties!$AE$8:$AM$1007,VLOOKUP(Span,Data!$N$4:$Y$11,Data!$Y$1,FALSE),FALSE)</f>
        <v>0.97867961369227785</v>
      </c>
      <c r="E951" s="116">
        <f t="shared" si="118"/>
        <v>3.7579867720385769</v>
      </c>
      <c r="F951" s="6">
        <f t="shared" si="122"/>
        <v>4.437294811633226</v>
      </c>
      <c r="G951" s="9"/>
      <c r="H951" s="15">
        <f t="shared" si="119"/>
        <v>0.93200000000000005</v>
      </c>
      <c r="I951" s="6">
        <f>VLOOKUP(H951,AProperties!$AO$8:$AW$1007,VLOOKUP(Span,Data!$N$4:$Y$11,Data!$Y$1,FALSE),FALSE)^(2/3)</f>
        <v>0.42643866440938355</v>
      </c>
      <c r="J951" s="15">
        <f>$I951*(Slope^0.5)/VLOOKUP($H951,AProperties!$AY$8:$BG$1007,VLOOKUP(Span,Data!$N$4:$Y$11,Data!$Y$1,FALSE),FALSE)</f>
        <v>1.6307544545898802</v>
      </c>
      <c r="K951" s="15">
        <f>$J951*VLOOKUP($H951,AProperties!$A$8:$I$1007,VLOOKUP(Span,Data!$N$4:$Y$11,Data!$Y$1,FALSE),FALSE)</f>
        <v>1.5480375190181501</v>
      </c>
      <c r="L951" s="15">
        <f t="shared" si="123"/>
        <v>1.6307544545898802</v>
      </c>
      <c r="M951" s="15">
        <f t="shared" si="124"/>
        <v>0.93200000000000005</v>
      </c>
      <c r="O951" s="28">
        <f t="shared" si="120"/>
        <v>0.93200000000000005</v>
      </c>
      <c r="P951" s="19">
        <f>AA951*VLOOKUP($O951,AProperties!$A$8:$I$1007,VLOOKUP(Span,Data!$N$4:$Y$11,Data!$Y$1,FALSE),FALSE)</f>
        <v>0.63198367071307959</v>
      </c>
      <c r="Q951" s="19">
        <f>AB951*VLOOKUP($O951,AProperties!$A$8:$I$1007,VLOOKUP(Span,Data!$N$4:$Y$11,Data!$Y$1,FALSE),FALSE)</f>
        <v>0.89375987832076942</v>
      </c>
      <c r="R951" s="19">
        <f>AC951*VLOOKUP($O951,AProperties!$A$8:$I$1007,VLOOKUP(Span,Data!$N$4:$Y$11,Data!$Y$1,FALSE),FALSE)</f>
        <v>1.2639673414261592</v>
      </c>
      <c r="S951" s="19">
        <f>AD951*VLOOKUP($O951,AProperties!$A$8:$I$1007,VLOOKUP(Span,Data!$N$4:$Y$11,Data!$Y$1,FALSE),FALSE)</f>
        <v>1.5480375190181501</v>
      </c>
      <c r="T951" s="19">
        <f>AE951*VLOOKUP($O951,AProperties!$A$8:$I$1007,VLOOKUP(Span,Data!$N$4:$Y$11,Data!$Y$1,FALSE),FALSE)</f>
        <v>1.7875197566415388</v>
      </c>
      <c r="U951" s="19">
        <f>AF951*VLOOKUP($O951,AProperties!$A$8:$I$1007,VLOOKUP(Span,Data!$N$4:$Y$11,Data!$Y$1,FALSE),FALSE)</f>
        <v>1.9985078434871808</v>
      </c>
      <c r="V951" s="19">
        <f>AG951*VLOOKUP($O951,AProperties!$A$8:$I$1007,VLOOKUP(Span,Data!$N$4:$Y$11,Data!$Y$1,FALSE),FALSE)</f>
        <v>2.1892556544578663</v>
      </c>
      <c r="W951" s="19">
        <f>AH951*VLOOKUP($O951,AProperties!$A$8:$I$1007,VLOOKUP(Span,Data!$N$4:$Y$11,Data!$Y$1,FALSE),FALSE)</f>
        <v>2.3646663698441044</v>
      </c>
      <c r="X951" s="19">
        <f>AI951*VLOOKUP($O951,AProperties!$A$8:$I$1007,VLOOKUP(Span,Data!$N$4:$Y$11,Data!$Y$1,FALSE),FALSE)</f>
        <v>2.5279346828523184</v>
      </c>
      <c r="Y951" s="19">
        <f>AJ951*VLOOKUP($O951,AProperties!$A$8:$I$1007,VLOOKUP(Span,Data!$N$4:$Y$11,Data!$Y$1,FALSE),FALSE)</f>
        <v>2.681279634962308</v>
      </c>
      <c r="Z951" s="19">
        <f>AK951*VLOOKUP($O951,AProperties!$A$8:$I$1007,VLOOKUP(Span,Data!$N$4:$Y$11,Data!$Y$1,FALSE),FALSE)</f>
        <v>2.8263168967685779</v>
      </c>
      <c r="AA951" s="19">
        <f>$I951*AA$19^0.5/VLOOKUP($O951,AProperties!$AY$8:$BG$1007,VLOOKUP(Span,Data!$N$4:$Y$11,Data!$Y$1,FALSE),FALSE)</f>
        <v>0.66575271825264792</v>
      </c>
      <c r="AB951" s="19">
        <f>$I951*AB$19^0.5/VLOOKUP($O951,AProperties!$AY$8:$BG$1007,VLOOKUP(Span,Data!$N$4:$Y$11,Data!$Y$1,FALSE),FALSE)</f>
        <v>0.94151652333964875</v>
      </c>
      <c r="AC951" s="19">
        <f>$I951*AC$19^0.5/VLOOKUP($O951,AProperties!$AY$8:$BG$1007,VLOOKUP(Span,Data!$N$4:$Y$11,Data!$Y$1,FALSE),FALSE)</f>
        <v>1.3315054365052958</v>
      </c>
      <c r="AD951" s="19">
        <f>$I951*AD$19^0.5/VLOOKUP($O951,AProperties!$AY$8:$BG$1007,VLOOKUP(Span,Data!$N$4:$Y$11,Data!$Y$1,FALSE),FALSE)</f>
        <v>1.6307544545898802</v>
      </c>
      <c r="AE951" s="19">
        <f>$I951*AE$19^0.5/VLOOKUP($O951,AProperties!$AY$8:$BG$1007,VLOOKUP(Span,Data!$N$4:$Y$11,Data!$Y$1,FALSE),FALSE)</f>
        <v>1.8830330466792975</v>
      </c>
      <c r="AF951" s="19">
        <f>$I951*AF$19^0.5/VLOOKUP($O951,AProperties!$AY$8:$BG$1007,VLOOKUP(Span,Data!$N$4:$Y$11,Data!$Y$1,FALSE),FALSE)</f>
        <v>2.1052949481267218</v>
      </c>
      <c r="AG951" s="19">
        <f>$I951*AG$19^0.5/VLOOKUP($O951,AProperties!$AY$8:$BG$1007,VLOOKUP(Span,Data!$N$4:$Y$11,Data!$Y$1,FALSE),FALSE)</f>
        <v>2.3062350665813485</v>
      </c>
      <c r="AH951" s="19">
        <f>$I951*AH$19^0.5/VLOOKUP($O951,AProperties!$AY$8:$BG$1007,VLOOKUP(Span,Data!$N$4:$Y$11,Data!$Y$1,FALSE),FALSE)</f>
        <v>2.4910185760148509</v>
      </c>
      <c r="AI951" s="19">
        <f>$I951*AI$19^0.5/VLOOKUP($O951,AProperties!$AY$8:$BG$1007,VLOOKUP(Span,Data!$N$4:$Y$11,Data!$Y$1,FALSE),FALSE)</f>
        <v>2.6630108730105917</v>
      </c>
      <c r="AJ951" s="19">
        <f>$I951*AJ$19^0.5/VLOOKUP($O951,AProperties!$AY$8:$BG$1007,VLOOKUP(Span,Data!$N$4:$Y$11,Data!$Y$1,FALSE),FALSE)</f>
        <v>2.824549570018946</v>
      </c>
      <c r="AK951" s="19">
        <f>$I951*AK$19^0.5/VLOOKUP($O951,AProperties!$AY$8:$BG$1007,VLOOKUP(Span,Data!$N$4:$Y$11,Data!$Y$1,FALSE),FALSE)</f>
        <v>2.9773366684363718</v>
      </c>
      <c r="AL951" s="47">
        <f t="shared" si="121"/>
        <v>0.93200000000000005</v>
      </c>
    </row>
    <row r="952" spans="1:38" x14ac:dyDescent="0.25">
      <c r="A952" s="15">
        <v>0.93300000000000005</v>
      </c>
      <c r="B952" s="116">
        <f>VLOOKUP($A952,APropertiesDimless!$A$7:$I$1007,VLOOKUP(Span,Data!$N$4:$Y$11,Data!$Y$1,FALSE),FALSE)</f>
        <v>2.1123619874032844</v>
      </c>
      <c r="C952" s="6">
        <f t="shared" si="117"/>
        <v>1.9891809937016423</v>
      </c>
      <c r="D952" s="116">
        <f>VLOOKUP($A952,AProperties!$AE$8:$AM$1007,VLOOKUP(Span,Data!$N$4:$Y$11,Data!$Y$1,FALSE),FALSE)</f>
        <v>0.97914480614689714</v>
      </c>
      <c r="E952" s="116">
        <f t="shared" si="118"/>
        <v>3.7855216712487603</v>
      </c>
      <c r="F952" s="6">
        <f t="shared" si="122"/>
        <v>4.4563268919377323</v>
      </c>
      <c r="G952" s="9"/>
      <c r="H952" s="15">
        <f t="shared" si="119"/>
        <v>0.93300000000000005</v>
      </c>
      <c r="I952" s="6">
        <f>VLOOKUP(H952,AProperties!$AO$8:$AW$1007,VLOOKUP(Span,Data!$N$4:$Y$11,Data!$Y$1,FALSE),FALSE)^(2/3)</f>
        <v>0.42621332367116721</v>
      </c>
      <c r="J952" s="15">
        <f>$I952*(Slope^0.5)/VLOOKUP($H952,AProperties!$AY$8:$BG$1007,VLOOKUP(Span,Data!$N$4:$Y$11,Data!$Y$1,FALSE),FALSE)</f>
        <v>1.6304370613771018</v>
      </c>
      <c r="K952" s="15">
        <f>$J952*VLOOKUP($H952,AProperties!$A$8:$I$1007,VLOOKUP(Span,Data!$N$4:$Y$11,Data!$Y$1,FALSE),FALSE)</f>
        <v>1.5484719051754803</v>
      </c>
      <c r="L952" s="15">
        <f t="shared" si="123"/>
        <v>1.6304370613771018</v>
      </c>
      <c r="M952" s="15">
        <f t="shared" si="124"/>
        <v>0.93300000000000005</v>
      </c>
      <c r="O952" s="28">
        <f t="shared" si="120"/>
        <v>0.93300000000000005</v>
      </c>
      <c r="P952" s="19">
        <f>AA952*VLOOKUP($O952,AProperties!$A$8:$I$1007,VLOOKUP(Span,Data!$N$4:$Y$11,Data!$Y$1,FALSE),FALSE)</f>
        <v>0.63216100811921083</v>
      </c>
      <c r="Q952" s="19">
        <f>AB952*VLOOKUP($O952,AProperties!$A$8:$I$1007,VLOOKUP(Span,Data!$N$4:$Y$11,Data!$Y$1,FALSE),FALSE)</f>
        <v>0.89401067128563638</v>
      </c>
      <c r="R952" s="19">
        <f>AC952*VLOOKUP($O952,AProperties!$A$8:$I$1007,VLOOKUP(Span,Data!$N$4:$Y$11,Data!$Y$1,FALSE),FALSE)</f>
        <v>1.2643220162384217</v>
      </c>
      <c r="S952" s="19">
        <f>AD952*VLOOKUP($O952,AProperties!$A$8:$I$1007,VLOOKUP(Span,Data!$N$4:$Y$11,Data!$Y$1,FALSE),FALSE)</f>
        <v>1.5484719051754803</v>
      </c>
      <c r="T952" s="19">
        <f>AE952*VLOOKUP($O952,AProperties!$A$8:$I$1007,VLOOKUP(Span,Data!$N$4:$Y$11,Data!$Y$1,FALSE),FALSE)</f>
        <v>1.7880213425712728</v>
      </c>
      <c r="U952" s="19">
        <f>AF952*VLOOKUP($O952,AProperties!$A$8:$I$1007,VLOOKUP(Span,Data!$N$4:$Y$11,Data!$Y$1,FALSE),FALSE)</f>
        <v>1.9990686336049024</v>
      </c>
      <c r="V952" s="19">
        <f>AG952*VLOOKUP($O952,AProperties!$A$8:$I$1007,VLOOKUP(Span,Data!$N$4:$Y$11,Data!$Y$1,FALSE),FALSE)</f>
        <v>2.1898699692528698</v>
      </c>
      <c r="W952" s="19">
        <f>AH952*VLOOKUP($O952,AProperties!$A$8:$I$1007,VLOOKUP(Span,Data!$N$4:$Y$11,Data!$Y$1,FALSE),FALSE)</f>
        <v>2.3653299056597068</v>
      </c>
      <c r="X952" s="19">
        <f>AI952*VLOOKUP($O952,AProperties!$A$8:$I$1007,VLOOKUP(Span,Data!$N$4:$Y$11,Data!$Y$1,FALSE),FALSE)</f>
        <v>2.5286440324768433</v>
      </c>
      <c r="Y952" s="19">
        <f>AJ952*VLOOKUP($O952,AProperties!$A$8:$I$1007,VLOOKUP(Span,Data!$N$4:$Y$11,Data!$Y$1,FALSE),FALSE)</f>
        <v>2.6820320138569085</v>
      </c>
      <c r="Z952" s="19">
        <f>AK952*VLOOKUP($O952,AProperties!$A$8:$I$1007,VLOOKUP(Span,Data!$N$4:$Y$11,Data!$Y$1,FALSE),FALSE)</f>
        <v>2.8271099737587044</v>
      </c>
      <c r="AA952" s="19">
        <f>$I952*AA$19^0.5/VLOOKUP($O952,AProperties!$AY$8:$BG$1007,VLOOKUP(Span,Data!$N$4:$Y$11,Data!$Y$1,FALSE),FALSE)</f>
        <v>0.66562314301612635</v>
      </c>
      <c r="AB952" s="19">
        <f>$I952*AB$19^0.5/VLOOKUP($O952,AProperties!$AY$8:$BG$1007,VLOOKUP(Span,Data!$N$4:$Y$11,Data!$Y$1,FALSE),FALSE)</f>
        <v>0.94133327628281227</v>
      </c>
      <c r="AC952" s="19">
        <f>$I952*AC$19^0.5/VLOOKUP($O952,AProperties!$AY$8:$BG$1007,VLOOKUP(Span,Data!$N$4:$Y$11,Data!$Y$1,FALSE),FALSE)</f>
        <v>1.3312462860322527</v>
      </c>
      <c r="AD952" s="19">
        <f>$I952*AD$19^0.5/VLOOKUP($O952,AProperties!$AY$8:$BG$1007,VLOOKUP(Span,Data!$N$4:$Y$11,Data!$Y$1,FALSE),FALSE)</f>
        <v>1.6304370613771018</v>
      </c>
      <c r="AE952" s="19">
        <f>$I952*AE$19^0.5/VLOOKUP($O952,AProperties!$AY$8:$BG$1007,VLOOKUP(Span,Data!$N$4:$Y$11,Data!$Y$1,FALSE),FALSE)</f>
        <v>1.8826665525656245</v>
      </c>
      <c r="AF952" s="19">
        <f>$I952*AF$19^0.5/VLOOKUP($O952,AProperties!$AY$8:$BG$1007,VLOOKUP(Span,Data!$N$4:$Y$11,Data!$Y$1,FALSE),FALSE)</f>
        <v>2.1048851952509589</v>
      </c>
      <c r="AG952" s="19">
        <f>$I952*AG$19^0.5/VLOOKUP($O952,AProperties!$AY$8:$BG$1007,VLOOKUP(Span,Data!$N$4:$Y$11,Data!$Y$1,FALSE),FALSE)</f>
        <v>2.3057862047952322</v>
      </c>
      <c r="AH952" s="19">
        <f>$I952*AH$19^0.5/VLOOKUP($O952,AProperties!$AY$8:$BG$1007,VLOOKUP(Span,Data!$N$4:$Y$11,Data!$Y$1,FALSE),FALSE)</f>
        <v>2.4905337498739768</v>
      </c>
      <c r="AI952" s="19">
        <f>$I952*AI$19^0.5/VLOOKUP($O952,AProperties!$AY$8:$BG$1007,VLOOKUP(Span,Data!$N$4:$Y$11,Data!$Y$1,FALSE),FALSE)</f>
        <v>2.6624925720645054</v>
      </c>
      <c r="AJ952" s="19">
        <f>$I952*AJ$19^0.5/VLOOKUP($O952,AProperties!$AY$8:$BG$1007,VLOOKUP(Span,Data!$N$4:$Y$11,Data!$Y$1,FALSE),FALSE)</f>
        <v>2.8239998288484363</v>
      </c>
      <c r="AK952" s="19">
        <f>$I952*AK$19^0.5/VLOOKUP($O952,AProperties!$AY$8:$BG$1007,VLOOKUP(Span,Data!$N$4:$Y$11,Data!$Y$1,FALSE),FALSE)</f>
        <v>2.9767571903622461</v>
      </c>
      <c r="AL952" s="47">
        <f t="shared" si="121"/>
        <v>0.93300000000000005</v>
      </c>
    </row>
    <row r="953" spans="1:38" x14ac:dyDescent="0.25">
      <c r="A953" s="15">
        <v>0.93400000000000005</v>
      </c>
      <c r="B953" s="116">
        <f>VLOOKUP($A953,APropertiesDimless!$A$7:$I$1007,VLOOKUP(Span,Data!$N$4:$Y$11,Data!$Y$1,FALSE),FALSE)</f>
        <v>2.1287269571411964</v>
      </c>
      <c r="C953" s="6">
        <f t="shared" si="117"/>
        <v>1.9983634785705982</v>
      </c>
      <c r="D953" s="116">
        <f>VLOOKUP($A953,AProperties!$AE$8:$AM$1007,VLOOKUP(Span,Data!$N$4:$Y$11,Data!$Y$1,FALSE),FALSE)</f>
        <v>0.97960666601150148</v>
      </c>
      <c r="E953" s="116">
        <f t="shared" si="118"/>
        <v>3.8136212808106396</v>
      </c>
      <c r="F953" s="6">
        <f t="shared" si="122"/>
        <v>4.4756658622322876</v>
      </c>
      <c r="G953" s="9"/>
      <c r="H953" s="15">
        <f t="shared" si="119"/>
        <v>0.93400000000000005</v>
      </c>
      <c r="I953" s="6">
        <f>VLOOKUP(H953,AProperties!$AO$8:$AW$1007,VLOOKUP(Span,Data!$N$4:$Y$11,Data!$Y$1,FALSE),FALSE)^(2/3)</f>
        <v>0.4259849342882675</v>
      </c>
      <c r="J953" s="15">
        <f>$I953*(Slope^0.5)/VLOOKUP($H953,AProperties!$AY$8:$BG$1007,VLOOKUP(Span,Data!$N$4:$Y$11,Data!$Y$1,FALSE),FALSE)</f>
        <v>1.6301104162839777</v>
      </c>
      <c r="K953" s="15">
        <f>$J953*VLOOKUP($H953,AProperties!$A$8:$I$1007,VLOOKUP(Span,Data!$N$4:$Y$11,Data!$Y$1,FALSE),FALSE)</f>
        <v>1.5488919446812324</v>
      </c>
      <c r="L953" s="15">
        <f t="shared" si="123"/>
        <v>1.6301104162839777</v>
      </c>
      <c r="M953" s="15">
        <f t="shared" si="124"/>
        <v>0.93400000000000005</v>
      </c>
      <c r="O953" s="28">
        <f t="shared" si="120"/>
        <v>0.93400000000000005</v>
      </c>
      <c r="P953" s="19">
        <f>AA953*VLOOKUP($O953,AProperties!$A$8:$I$1007,VLOOKUP(Span,Data!$N$4:$Y$11,Data!$Y$1,FALSE),FALSE)</f>
        <v>0.6323324885293613</v>
      </c>
      <c r="Q953" s="19">
        <f>AB953*VLOOKUP($O953,AProperties!$A$8:$I$1007,VLOOKUP(Span,Data!$N$4:$Y$11,Data!$Y$1,FALSE),FALSE)</f>
        <v>0.89425318120735242</v>
      </c>
      <c r="R953" s="19">
        <f>AC953*VLOOKUP($O953,AProperties!$A$8:$I$1007,VLOOKUP(Span,Data!$N$4:$Y$11,Data!$Y$1,FALSE),FALSE)</f>
        <v>1.2646649770587226</v>
      </c>
      <c r="S953" s="19">
        <f>AD953*VLOOKUP($O953,AProperties!$A$8:$I$1007,VLOOKUP(Span,Data!$N$4:$Y$11,Data!$Y$1,FALSE),FALSE)</f>
        <v>1.5488919446812324</v>
      </c>
      <c r="T953" s="19">
        <f>AE953*VLOOKUP($O953,AProperties!$A$8:$I$1007,VLOOKUP(Span,Data!$N$4:$Y$11,Data!$Y$1,FALSE),FALSE)</f>
        <v>1.7885063624147048</v>
      </c>
      <c r="U953" s="19">
        <f>AF953*VLOOKUP($O953,AProperties!$A$8:$I$1007,VLOOKUP(Span,Data!$N$4:$Y$11,Data!$Y$1,FALSE),FALSE)</f>
        <v>1.9996109022750772</v>
      </c>
      <c r="V953" s="19">
        <f>AG953*VLOOKUP($O953,AProperties!$A$8:$I$1007,VLOOKUP(Span,Data!$N$4:$Y$11,Data!$Y$1,FALSE),FALSE)</f>
        <v>2.1904639948186366</v>
      </c>
      <c r="W953" s="19">
        <f>AH953*VLOOKUP($O953,AProperties!$A$8:$I$1007,VLOOKUP(Span,Data!$N$4:$Y$11,Data!$Y$1,FALSE),FALSE)</f>
        <v>2.3659715266030337</v>
      </c>
      <c r="X953" s="19">
        <f>AI953*VLOOKUP($O953,AProperties!$A$8:$I$1007,VLOOKUP(Span,Data!$N$4:$Y$11,Data!$Y$1,FALSE),FALSE)</f>
        <v>2.5293299541174452</v>
      </c>
      <c r="Y953" s="19">
        <f>AJ953*VLOOKUP($O953,AProperties!$A$8:$I$1007,VLOOKUP(Span,Data!$N$4:$Y$11,Data!$Y$1,FALSE),FALSE)</f>
        <v>2.682759543622057</v>
      </c>
      <c r="Z953" s="19">
        <f>AK953*VLOOKUP($O953,AProperties!$A$8:$I$1007,VLOOKUP(Span,Data!$N$4:$Y$11,Data!$Y$1,FALSE),FALSE)</f>
        <v>2.8278768574665158</v>
      </c>
      <c r="AA953" s="19">
        <f>$I953*AA$19^0.5/VLOOKUP($O953,AProperties!$AY$8:$BG$1007,VLOOKUP(Span,Data!$N$4:$Y$11,Data!$Y$1,FALSE),FALSE)</f>
        <v>0.66548979071526992</v>
      </c>
      <c r="AB953" s="19">
        <f>$I953*AB$19^0.5/VLOOKUP($O953,AProperties!$AY$8:$BG$1007,VLOOKUP(Span,Data!$N$4:$Y$11,Data!$Y$1,FALSE),FALSE)</f>
        <v>0.94114468765036741</v>
      </c>
      <c r="AC953" s="19">
        <f>$I953*AC$19^0.5/VLOOKUP($O953,AProperties!$AY$8:$BG$1007,VLOOKUP(Span,Data!$N$4:$Y$11,Data!$Y$1,FALSE),FALSE)</f>
        <v>1.3309795814305398</v>
      </c>
      <c r="AD953" s="19">
        <f>$I953*AD$19^0.5/VLOOKUP($O953,AProperties!$AY$8:$BG$1007,VLOOKUP(Span,Data!$N$4:$Y$11,Data!$Y$1,FALSE),FALSE)</f>
        <v>1.6301104162839777</v>
      </c>
      <c r="AE953" s="19">
        <f>$I953*AE$19^0.5/VLOOKUP($O953,AProperties!$AY$8:$BG$1007,VLOOKUP(Span,Data!$N$4:$Y$11,Data!$Y$1,FALSE),FALSE)</f>
        <v>1.8822893753007348</v>
      </c>
      <c r="AF953" s="19">
        <f>$I953*AF$19^0.5/VLOOKUP($O953,AProperties!$AY$8:$BG$1007,VLOOKUP(Span,Data!$N$4:$Y$11,Data!$Y$1,FALSE),FALSE)</f>
        <v>2.1044634982490282</v>
      </c>
      <c r="AG953" s="19">
        <f>$I953*AG$19^0.5/VLOOKUP($O953,AProperties!$AY$8:$BG$1007,VLOOKUP(Span,Data!$N$4:$Y$11,Data!$Y$1,FALSE),FALSE)</f>
        <v>2.3053242588744531</v>
      </c>
      <c r="AH953" s="19">
        <f>$I953*AH$19^0.5/VLOOKUP($O953,AProperties!$AY$8:$BG$1007,VLOOKUP(Span,Data!$N$4:$Y$11,Data!$Y$1,FALSE),FALSE)</f>
        <v>2.4900347912524343</v>
      </c>
      <c r="AI953" s="19">
        <f>$I953*AI$19^0.5/VLOOKUP($O953,AProperties!$AY$8:$BG$1007,VLOOKUP(Span,Data!$N$4:$Y$11,Data!$Y$1,FALSE),FALSE)</f>
        <v>2.6619591628610797</v>
      </c>
      <c r="AJ953" s="19">
        <f>$I953*AJ$19^0.5/VLOOKUP($O953,AProperties!$AY$8:$BG$1007,VLOOKUP(Span,Data!$N$4:$Y$11,Data!$Y$1,FALSE),FALSE)</f>
        <v>2.8234340629511019</v>
      </c>
      <c r="AK953" s="19">
        <f>$I953*AK$19^0.5/VLOOKUP($O953,AProperties!$AY$8:$BG$1007,VLOOKUP(Span,Data!$N$4:$Y$11,Data!$Y$1,FALSE),FALSE)</f>
        <v>2.976160820742904</v>
      </c>
      <c r="AL953" s="47">
        <f t="shared" si="121"/>
        <v>0.93400000000000005</v>
      </c>
    </row>
    <row r="954" spans="1:38" x14ac:dyDescent="0.25">
      <c r="A954" s="15">
        <v>0.93500000000000005</v>
      </c>
      <c r="B954" s="116">
        <f>VLOOKUP($A954,APropertiesDimless!$A$7:$I$1007,VLOOKUP(Span,Data!$N$4:$Y$11,Data!$Y$1,FALSE),FALSE)</f>
        <v>2.1454574761072585</v>
      </c>
      <c r="C954" s="6">
        <f t="shared" si="117"/>
        <v>2.0077287380536291</v>
      </c>
      <c r="D954" s="116">
        <f>VLOOKUP($A954,AProperties!$AE$8:$AM$1007,VLOOKUP(Span,Data!$N$4:$Y$11,Data!$Y$1,FALSE),FALSE)</f>
        <v>0.9800651652416611</v>
      </c>
      <c r="E954" s="116">
        <f t="shared" si="118"/>
        <v>3.8423071435607814</v>
      </c>
      <c r="F954" s="6">
        <f t="shared" si="122"/>
        <v>4.4953224914735923</v>
      </c>
      <c r="G954" s="9"/>
      <c r="H954" s="15">
        <f t="shared" si="119"/>
        <v>0.93500000000000005</v>
      </c>
      <c r="I954" s="6">
        <f>VLOOKUP(H954,AProperties!$AO$8:$AW$1007,VLOOKUP(Span,Data!$N$4:$Y$11,Data!$Y$1,FALSE),FALSE)^(2/3)</f>
        <v>0.42575344344467031</v>
      </c>
      <c r="J954" s="15">
        <f>$I954*(Slope^0.5)/VLOOKUP($H954,AProperties!$AY$8:$BG$1007,VLOOKUP(Span,Data!$N$4:$Y$11,Data!$Y$1,FALSE),FALSE)</f>
        <v>1.6297743732696635</v>
      </c>
      <c r="K954" s="15">
        <f>$J954*VLOOKUP($H954,AProperties!$A$8:$I$1007,VLOOKUP(Span,Data!$N$4:$Y$11,Data!$Y$1,FALSE),FALSE)</f>
        <v>1.5492974451065258</v>
      </c>
      <c r="L954" s="15">
        <f t="shared" si="123"/>
        <v>1.6297743732696635</v>
      </c>
      <c r="M954" s="15">
        <f t="shared" si="124"/>
        <v>0.93500000000000005</v>
      </c>
      <c r="O954" s="28">
        <f t="shared" si="120"/>
        <v>0.93500000000000005</v>
      </c>
      <c r="P954" s="19">
        <f>AA954*VLOOKUP($O954,AProperties!$A$8:$I$1007,VLOOKUP(Span,Data!$N$4:$Y$11,Data!$Y$1,FALSE),FALSE)</f>
        <v>0.63249803338476973</v>
      </c>
      <c r="Q954" s="19">
        <f>AB954*VLOOKUP($O954,AProperties!$A$8:$I$1007,VLOOKUP(Span,Data!$N$4:$Y$11,Data!$Y$1,FALSE),FALSE)</f>
        <v>0.89448729698705209</v>
      </c>
      <c r="R954" s="19">
        <f>AC954*VLOOKUP($O954,AProperties!$A$8:$I$1007,VLOOKUP(Span,Data!$N$4:$Y$11,Data!$Y$1,FALSE),FALSE)</f>
        <v>1.2649960667695395</v>
      </c>
      <c r="S954" s="19">
        <f>AD954*VLOOKUP($O954,AProperties!$A$8:$I$1007,VLOOKUP(Span,Data!$N$4:$Y$11,Data!$Y$1,FALSE),FALSE)</f>
        <v>1.5492974451065258</v>
      </c>
      <c r="T954" s="19">
        <f>AE954*VLOOKUP($O954,AProperties!$A$8:$I$1007,VLOOKUP(Span,Data!$N$4:$Y$11,Data!$Y$1,FALSE),FALSE)</f>
        <v>1.7889745939741042</v>
      </c>
      <c r="U954" s="19">
        <f>AF954*VLOOKUP($O954,AProperties!$A$8:$I$1007,VLOOKUP(Span,Data!$N$4:$Y$11,Data!$Y$1,FALSE),FALSE)</f>
        <v>2.0001344010730913</v>
      </c>
      <c r="V954" s="19">
        <f>AG954*VLOOKUP($O954,AProperties!$A$8:$I$1007,VLOOKUP(Span,Data!$N$4:$Y$11,Data!$Y$1,FALSE),FALSE)</f>
        <v>2.1910374590196344</v>
      </c>
      <c r="W954" s="19">
        <f>AH954*VLOOKUP($O954,AProperties!$A$8:$I$1007,VLOOKUP(Span,Data!$N$4:$Y$11,Data!$Y$1,FALSE),FALSE)</f>
        <v>2.3665909387341153</v>
      </c>
      <c r="X954" s="19">
        <f>AI954*VLOOKUP($O954,AProperties!$A$8:$I$1007,VLOOKUP(Span,Data!$N$4:$Y$11,Data!$Y$1,FALSE),FALSE)</f>
        <v>2.5299921335390789</v>
      </c>
      <c r="Y954" s="19">
        <f>AJ954*VLOOKUP($O954,AProperties!$A$8:$I$1007,VLOOKUP(Span,Data!$N$4:$Y$11,Data!$Y$1,FALSE),FALSE)</f>
        <v>2.6834618909611558</v>
      </c>
      <c r="Z954" s="19">
        <f>AK954*VLOOKUP($O954,AProperties!$A$8:$I$1007,VLOOKUP(Span,Data!$N$4:$Y$11,Data!$Y$1,FALSE),FALSE)</f>
        <v>2.8286171965665532</v>
      </c>
      <c r="AA954" s="19">
        <f>$I954*AA$19^0.5/VLOOKUP($O954,AProperties!$AY$8:$BG$1007,VLOOKUP(Span,Data!$N$4:$Y$11,Data!$Y$1,FALSE),FALSE)</f>
        <v>0.66535260172915378</v>
      </c>
      <c r="AB954" s="19">
        <f>$I954*AB$19^0.5/VLOOKUP($O954,AProperties!$AY$8:$BG$1007,VLOOKUP(Span,Data!$N$4:$Y$11,Data!$Y$1,FALSE),FALSE)</f>
        <v>0.94095067312559377</v>
      </c>
      <c r="AC954" s="19">
        <f>$I954*AC$19^0.5/VLOOKUP($O954,AProperties!$AY$8:$BG$1007,VLOOKUP(Span,Data!$N$4:$Y$11,Data!$Y$1,FALSE),FALSE)</f>
        <v>1.3307052034583076</v>
      </c>
      <c r="AD954" s="19">
        <f>$I954*AD$19^0.5/VLOOKUP($O954,AProperties!$AY$8:$BG$1007,VLOOKUP(Span,Data!$N$4:$Y$11,Data!$Y$1,FALSE),FALSE)</f>
        <v>1.6297743732696635</v>
      </c>
      <c r="AE954" s="19">
        <f>$I954*AE$19^0.5/VLOOKUP($O954,AProperties!$AY$8:$BG$1007,VLOOKUP(Span,Data!$N$4:$Y$11,Data!$Y$1,FALSE),FALSE)</f>
        <v>1.8819013462511875</v>
      </c>
      <c r="AF954" s="19">
        <f>$I954*AF$19^0.5/VLOOKUP($O954,AProperties!$AY$8:$BG$1007,VLOOKUP(Span,Data!$N$4:$Y$11,Data!$Y$1,FALSE),FALSE)</f>
        <v>2.1040296685830122</v>
      </c>
      <c r="AG954" s="19">
        <f>$I954*AG$19^0.5/VLOOKUP($O954,AProperties!$AY$8:$BG$1007,VLOOKUP(Span,Data!$N$4:$Y$11,Data!$Y$1,FALSE),FALSE)</f>
        <v>2.3048490222860689</v>
      </c>
      <c r="AH954" s="19">
        <f>$I954*AH$19^0.5/VLOOKUP($O954,AProperties!$AY$8:$BG$1007,VLOOKUP(Span,Data!$N$4:$Y$11,Data!$Y$1,FALSE),FALSE)</f>
        <v>2.4895214770691489</v>
      </c>
      <c r="AI954" s="19">
        <f>$I954*AI$19^0.5/VLOOKUP($O954,AProperties!$AY$8:$BG$1007,VLOOKUP(Span,Data!$N$4:$Y$11,Data!$Y$1,FALSE),FALSE)</f>
        <v>2.6614104069166151</v>
      </c>
      <c r="AJ954" s="19">
        <f>$I954*AJ$19^0.5/VLOOKUP($O954,AProperties!$AY$8:$BG$1007,VLOOKUP(Span,Data!$N$4:$Y$11,Data!$Y$1,FALSE),FALSE)</f>
        <v>2.8228520193767808</v>
      </c>
      <c r="AK954" s="19">
        <f>$I954*AK$19^0.5/VLOOKUP($O954,AProperties!$AY$8:$BG$1007,VLOOKUP(Span,Data!$N$4:$Y$11,Data!$Y$1,FALSE),FALSE)</f>
        <v>2.9755472929454641</v>
      </c>
      <c r="AL954" s="47">
        <f t="shared" si="121"/>
        <v>0.93500000000000005</v>
      </c>
    </row>
    <row r="955" spans="1:38" x14ac:dyDescent="0.25">
      <c r="A955" s="15">
        <v>0.93600000000000005</v>
      </c>
      <c r="B955" s="116">
        <f>VLOOKUP($A955,APropertiesDimless!$A$7:$I$1007,VLOOKUP(Span,Data!$N$4:$Y$11,Data!$Y$1,FALSE),FALSE)</f>
        <v>2.1625678018140579</v>
      </c>
      <c r="C955" s="6">
        <f t="shared" si="117"/>
        <v>2.0172839009070289</v>
      </c>
      <c r="D955" s="116">
        <f>VLOOKUP($A955,AProperties!$AE$8:$AM$1007,VLOOKUP(Span,Data!$N$4:$Y$11,Data!$Y$1,FALSE),FALSE)</f>
        <v>0.98052027517166296</v>
      </c>
      <c r="E955" s="116">
        <f t="shared" si="118"/>
        <v>3.8716019781427966</v>
      </c>
      <c r="F955" s="6">
        <f t="shared" si="122"/>
        <v>4.5153080959283267</v>
      </c>
      <c r="G955" s="9"/>
      <c r="H955" s="15">
        <f t="shared" si="119"/>
        <v>0.93600000000000005</v>
      </c>
      <c r="I955" s="6">
        <f>VLOOKUP(H955,AProperties!$AO$8:$AW$1007,VLOOKUP(Span,Data!$N$4:$Y$11,Data!$Y$1,FALSE),FALSE)^(2/3)</f>
        <v>0.42551879636037665</v>
      </c>
      <c r="J955" s="15">
        <f>$I955*(Slope^0.5)/VLOOKUP($H955,AProperties!$AY$8:$BG$1007,VLOOKUP(Span,Data!$N$4:$Y$11,Data!$Y$1,FALSE),FALSE)</f>
        <v>1.6294287810247658</v>
      </c>
      <c r="K955" s="15">
        <f>$J955*VLOOKUP($H955,AProperties!$A$8:$I$1007,VLOOKUP(Span,Data!$N$4:$Y$11,Data!$Y$1,FALSE),FALSE)</f>
        <v>1.549688207988962</v>
      </c>
      <c r="L955" s="15">
        <f t="shared" si="123"/>
        <v>1.6294287810247658</v>
      </c>
      <c r="M955" s="15">
        <f t="shared" si="124"/>
        <v>0.93600000000000005</v>
      </c>
      <c r="O955" s="28">
        <f t="shared" si="120"/>
        <v>0.93600000000000005</v>
      </c>
      <c r="P955" s="19">
        <f>AA955*VLOOKUP($O955,AProperties!$A$8:$I$1007,VLOOKUP(Span,Data!$N$4:$Y$11,Data!$Y$1,FALSE),FALSE)</f>
        <v>0.63265756166350118</v>
      </c>
      <c r="Q955" s="19">
        <f>AB955*VLOOKUP($O955,AProperties!$A$8:$I$1007,VLOOKUP(Span,Data!$N$4:$Y$11,Data!$Y$1,FALSE),FALSE)</f>
        <v>0.8947129040424161</v>
      </c>
      <c r="R955" s="19">
        <f>AC955*VLOOKUP($O955,AProperties!$A$8:$I$1007,VLOOKUP(Span,Data!$N$4:$Y$11,Data!$Y$1,FALSE),FALSE)</f>
        <v>1.2653151233270024</v>
      </c>
      <c r="S955" s="19">
        <f>AD955*VLOOKUP($O955,AProperties!$A$8:$I$1007,VLOOKUP(Span,Data!$N$4:$Y$11,Data!$Y$1,FALSE),FALSE)</f>
        <v>1.549688207988962</v>
      </c>
      <c r="T955" s="19">
        <f>AE955*VLOOKUP($O955,AProperties!$A$8:$I$1007,VLOOKUP(Span,Data!$N$4:$Y$11,Data!$Y$1,FALSE),FALSE)</f>
        <v>1.7894258080848322</v>
      </c>
      <c r="U955" s="19">
        <f>AF955*VLOOKUP($O955,AProperties!$A$8:$I$1007,VLOOKUP(Span,Data!$N$4:$Y$11,Data!$Y$1,FALSE),FALSE)</f>
        <v>2.0006388737850886</v>
      </c>
      <c r="V955" s="19">
        <f>AG955*VLOOKUP($O955,AProperties!$A$8:$I$1007,VLOOKUP(Span,Data!$N$4:$Y$11,Data!$Y$1,FALSE),FALSE)</f>
        <v>2.1915900811876479</v>
      </c>
      <c r="W955" s="19">
        <f>AH955*VLOOKUP($O955,AProperties!$A$8:$I$1007,VLOOKUP(Span,Data!$N$4:$Y$11,Data!$Y$1,FALSE),FALSE)</f>
        <v>2.3671878388966294</v>
      </c>
      <c r="X955" s="19">
        <f>AI955*VLOOKUP($O955,AProperties!$A$8:$I$1007,VLOOKUP(Span,Data!$N$4:$Y$11,Data!$Y$1,FALSE),FALSE)</f>
        <v>2.5306302466540047</v>
      </c>
      <c r="Y955" s="19">
        <f>AJ955*VLOOKUP($O955,AProperties!$A$8:$I$1007,VLOOKUP(Span,Data!$N$4:$Y$11,Data!$Y$1,FALSE),FALSE)</f>
        <v>2.6841387121272482</v>
      </c>
      <c r="Z955" s="19">
        <f>AK955*VLOOKUP($O955,AProperties!$A$8:$I$1007,VLOOKUP(Span,Data!$N$4:$Y$11,Data!$Y$1,FALSE),FALSE)</f>
        <v>2.8293306287177074</v>
      </c>
      <c r="AA955" s="19">
        <f>$I955*AA$19^0.5/VLOOKUP($O955,AProperties!$AY$8:$BG$1007,VLOOKUP(Span,Data!$N$4:$Y$11,Data!$Y$1,FALSE),FALSE)</f>
        <v>0.66521151428597691</v>
      </c>
      <c r="AB955" s="19">
        <f>$I955*AB$19^0.5/VLOOKUP($O955,AProperties!$AY$8:$BG$1007,VLOOKUP(Span,Data!$N$4:$Y$11,Data!$Y$1,FALSE),FALSE)</f>
        <v>0.9407511453499724</v>
      </c>
      <c r="AC955" s="19">
        <f>$I955*AC$19^0.5/VLOOKUP($O955,AProperties!$AY$8:$BG$1007,VLOOKUP(Span,Data!$N$4:$Y$11,Data!$Y$1,FALSE),FALSE)</f>
        <v>1.3304230285719538</v>
      </c>
      <c r="AD955" s="19">
        <f>$I955*AD$19^0.5/VLOOKUP($O955,AProperties!$AY$8:$BG$1007,VLOOKUP(Span,Data!$N$4:$Y$11,Data!$Y$1,FALSE),FALSE)</f>
        <v>1.6294287810247658</v>
      </c>
      <c r="AE955" s="19">
        <f>$I955*AE$19^0.5/VLOOKUP($O955,AProperties!$AY$8:$BG$1007,VLOOKUP(Span,Data!$N$4:$Y$11,Data!$Y$1,FALSE),FALSE)</f>
        <v>1.8815022906999448</v>
      </c>
      <c r="AF955" s="19">
        <f>$I955*AF$19^0.5/VLOOKUP($O955,AProperties!$AY$8:$BG$1007,VLOOKUP(Span,Data!$N$4:$Y$11,Data!$Y$1,FALSE),FALSE)</f>
        <v>2.1035835109133232</v>
      </c>
      <c r="AG955" s="19">
        <f>$I955*AG$19^0.5/VLOOKUP($O955,AProperties!$AY$8:$BG$1007,VLOOKUP(Span,Data!$N$4:$Y$11,Data!$Y$1,FALSE),FALSE)</f>
        <v>2.304360281046284</v>
      </c>
      <c r="AH955" s="19">
        <f>$I955*AH$19^0.5/VLOOKUP($O955,AProperties!$AY$8:$BG$1007,VLOOKUP(Span,Data!$N$4:$Y$11,Data!$Y$1,FALSE),FALSE)</f>
        <v>2.4889935761952047</v>
      </c>
      <c r="AI955" s="19">
        <f>$I955*AI$19^0.5/VLOOKUP($O955,AProperties!$AY$8:$BG$1007,VLOOKUP(Span,Data!$N$4:$Y$11,Data!$Y$1,FALSE),FALSE)</f>
        <v>2.6608460571439077</v>
      </c>
      <c r="AJ955" s="19">
        <f>$I955*AJ$19^0.5/VLOOKUP($O955,AProperties!$AY$8:$BG$1007,VLOOKUP(Span,Data!$N$4:$Y$11,Data!$Y$1,FALSE),FALSE)</f>
        <v>2.822253436049917</v>
      </c>
      <c r="AK955" s="19">
        <f>$I955*AK$19^0.5/VLOOKUP($O955,AProperties!$AY$8:$BG$1007,VLOOKUP(Span,Data!$N$4:$Y$11,Data!$Y$1,FALSE),FALSE)</f>
        <v>2.9749163307180337</v>
      </c>
      <c r="AL955" s="47">
        <f t="shared" si="121"/>
        <v>0.93600000000000005</v>
      </c>
    </row>
    <row r="956" spans="1:38" x14ac:dyDescent="0.25">
      <c r="A956" s="15">
        <v>0.93700000000000006</v>
      </c>
      <c r="B956" s="116">
        <f>VLOOKUP($A956,APropertiesDimless!$A$7:$I$1007,VLOOKUP(Span,Data!$N$4:$Y$11,Data!$Y$1,FALSE),FALSE)</f>
        <v>2.1800729815176783</v>
      </c>
      <c r="C956" s="6">
        <f t="shared" si="117"/>
        <v>2.0270364907588392</v>
      </c>
      <c r="D956" s="116">
        <f>VLOOKUP($A956,AProperties!$AE$8:$AM$1007,VLOOKUP(Span,Data!$N$4:$Y$11,Data!$Y$1,FALSE),FALSE)</f>
        <v>0.98097196649048235</v>
      </c>
      <c r="E956" s="116">
        <f t="shared" si="118"/>
        <v>3.901529762725485</v>
      </c>
      <c r="F956" s="6">
        <f t="shared" si="122"/>
        <v>4.5356345759725869</v>
      </c>
      <c r="G956" s="9"/>
      <c r="H956" s="15">
        <f t="shared" si="119"/>
        <v>0.93700000000000006</v>
      </c>
      <c r="I956" s="6">
        <f>VLOOKUP(H956,AProperties!$AO$8:$AW$1007,VLOOKUP(Span,Data!$N$4:$Y$11,Data!$Y$1,FALSE),FALSE)^(2/3)</f>
        <v>0.42528093618582574</v>
      </c>
      <c r="J956" s="15">
        <f>$I956*(Slope^0.5)/VLOOKUP($H956,AProperties!$AY$8:$BG$1007,VLOOKUP(Span,Data!$N$4:$Y$11,Data!$Y$1,FALSE),FALSE)</f>
        <v>1.6290734826919502</v>
      </c>
      <c r="K956" s="15">
        <f>$J956*VLOOKUP($H956,AProperties!$A$8:$I$1007,VLOOKUP(Span,Data!$N$4:$Y$11,Data!$Y$1,FALSE),FALSE)</f>
        <v>1.5500640285256981</v>
      </c>
      <c r="L956" s="15">
        <f t="shared" si="123"/>
        <v>1.6290734826919502</v>
      </c>
      <c r="M956" s="15">
        <f t="shared" si="124"/>
        <v>0.93700000000000006</v>
      </c>
      <c r="O956" s="28">
        <f t="shared" si="120"/>
        <v>0.93700000000000006</v>
      </c>
      <c r="P956" s="19">
        <f>AA956*VLOOKUP($O956,AProperties!$A$8:$I$1007,VLOOKUP(Span,Data!$N$4:$Y$11,Data!$Y$1,FALSE),FALSE)</f>
        <v>0.63281098975514471</v>
      </c>
      <c r="Q956" s="19">
        <f>AB956*VLOOKUP($O956,AProperties!$A$8:$I$1007,VLOOKUP(Span,Data!$N$4:$Y$11,Data!$Y$1,FALSE),FALSE)</f>
        <v>0.89492988413046759</v>
      </c>
      <c r="R956" s="19">
        <f>AC956*VLOOKUP($O956,AProperties!$A$8:$I$1007,VLOOKUP(Span,Data!$N$4:$Y$11,Data!$Y$1,FALSE),FALSE)</f>
        <v>1.2656219795102894</v>
      </c>
      <c r="S956" s="19">
        <f>AD956*VLOOKUP($O956,AProperties!$A$8:$I$1007,VLOOKUP(Span,Data!$N$4:$Y$11,Data!$Y$1,FALSE),FALSE)</f>
        <v>1.5500640285256981</v>
      </c>
      <c r="T956" s="19">
        <f>AE956*VLOOKUP($O956,AProperties!$A$8:$I$1007,VLOOKUP(Span,Data!$N$4:$Y$11,Data!$Y$1,FALSE),FALSE)</f>
        <v>1.7898597682609352</v>
      </c>
      <c r="U956" s="19">
        <f>AF956*VLOOKUP($O956,AProperties!$A$8:$I$1007,VLOOKUP(Span,Data!$N$4:$Y$11,Data!$Y$1,FALSE),FALSE)</f>
        <v>2.0011240560117356</v>
      </c>
      <c r="V956" s="19">
        <f>AG956*VLOOKUP($O956,AProperties!$A$8:$I$1007,VLOOKUP(Span,Data!$N$4:$Y$11,Data!$Y$1,FALSE),FALSE)</f>
        <v>2.1921215716877183</v>
      </c>
      <c r="W956" s="19">
        <f>AH956*VLOOKUP($O956,AProperties!$A$8:$I$1007,VLOOKUP(Span,Data!$N$4:$Y$11,Data!$Y$1,FALSE),FALSE)</f>
        <v>2.3677619142490665</v>
      </c>
      <c r="X956" s="19">
        <f>AI956*VLOOKUP($O956,AProperties!$A$8:$I$1007,VLOOKUP(Span,Data!$N$4:$Y$11,Data!$Y$1,FALSE),FALSE)</f>
        <v>2.5312439590205789</v>
      </c>
      <c r="Y956" s="19">
        <f>AJ956*VLOOKUP($O956,AProperties!$A$8:$I$1007,VLOOKUP(Span,Data!$N$4:$Y$11,Data!$Y$1,FALSE),FALSE)</f>
        <v>2.6847896523914025</v>
      </c>
      <c r="Z956" s="19">
        <f>AK956*VLOOKUP($O956,AProperties!$A$8:$I$1007,VLOOKUP(Span,Data!$N$4:$Y$11,Data!$Y$1,FALSE),FALSE)</f>
        <v>2.8300167800028539</v>
      </c>
      <c r="AA956" s="19">
        <f>$I956*AA$19^0.5/VLOOKUP($O956,AProperties!$AY$8:$BG$1007,VLOOKUP(Span,Data!$N$4:$Y$11,Data!$Y$1,FALSE),FALSE)</f>
        <v>0.66506646434900007</v>
      </c>
      <c r="AB956" s="19">
        <f>$I956*AB$19^0.5/VLOOKUP($O956,AProperties!$AY$8:$BG$1007,VLOOKUP(Span,Data!$N$4:$Y$11,Data!$Y$1,FALSE),FALSE)</f>
        <v>0.94054601376187852</v>
      </c>
      <c r="AC956" s="19">
        <f>$I956*AC$19^0.5/VLOOKUP($O956,AProperties!$AY$8:$BG$1007,VLOOKUP(Span,Data!$N$4:$Y$11,Data!$Y$1,FALSE),FALSE)</f>
        <v>1.3301329286980001</v>
      </c>
      <c r="AD956" s="19">
        <f>$I956*AD$19^0.5/VLOOKUP($O956,AProperties!$AY$8:$BG$1007,VLOOKUP(Span,Data!$N$4:$Y$11,Data!$Y$1,FALSE),FALSE)</f>
        <v>1.6290734826919502</v>
      </c>
      <c r="AE956" s="19">
        <f>$I956*AE$19^0.5/VLOOKUP($O956,AProperties!$AY$8:$BG$1007,VLOOKUP(Span,Data!$N$4:$Y$11,Data!$Y$1,FALSE),FALSE)</f>
        <v>1.881092027523757</v>
      </c>
      <c r="AF956" s="19">
        <f>$I956*AF$19^0.5/VLOOKUP($O956,AProperties!$AY$8:$BG$1007,VLOOKUP(Span,Data!$N$4:$Y$11,Data!$Y$1,FALSE),FALSE)</f>
        <v>2.103124822738013</v>
      </c>
      <c r="AG956" s="19">
        <f>$I956*AG$19^0.5/VLOOKUP($O956,AProperties!$AY$8:$BG$1007,VLOOKUP(Span,Data!$N$4:$Y$11,Data!$Y$1,FALSE),FALSE)</f>
        <v>2.3038578133253274</v>
      </c>
      <c r="AH956" s="19">
        <f>$I956*AH$19^0.5/VLOOKUP($O956,AProperties!$AY$8:$BG$1007,VLOOKUP(Span,Data!$N$4:$Y$11,Data!$Y$1,FALSE),FALSE)</f>
        <v>2.4884508490270645</v>
      </c>
      <c r="AI956" s="19">
        <f>$I956*AI$19^0.5/VLOOKUP($O956,AProperties!$AY$8:$BG$1007,VLOOKUP(Span,Data!$N$4:$Y$11,Data!$Y$1,FALSE),FALSE)</f>
        <v>2.6602658573960003</v>
      </c>
      <c r="AJ956" s="19">
        <f>$I956*AJ$19^0.5/VLOOKUP($O956,AProperties!$AY$8:$BG$1007,VLOOKUP(Span,Data!$N$4:$Y$11,Data!$Y$1,FALSE),FALSE)</f>
        <v>2.8216380412856354</v>
      </c>
      <c r="AK956" s="19">
        <f>$I956*AK$19^0.5/VLOOKUP($O956,AProperties!$AY$8:$BG$1007,VLOOKUP(Span,Data!$N$4:$Y$11,Data!$Y$1,FALSE),FALSE)</f>
        <v>2.9742676476796097</v>
      </c>
      <c r="AL956" s="47">
        <f t="shared" si="121"/>
        <v>0.93700000000000006</v>
      </c>
    </row>
    <row r="957" spans="1:38" x14ac:dyDescent="0.25">
      <c r="A957" s="15">
        <v>0.93799999999999994</v>
      </c>
      <c r="B957" s="116">
        <f>VLOOKUP($A957,APropertiesDimless!$A$7:$I$1007,VLOOKUP(Span,Data!$N$4:$Y$11,Data!$Y$1,FALSE),FALSE)</f>
        <v>2.1979889093419387</v>
      </c>
      <c r="C957" s="6">
        <f t="shared" si="117"/>
        <v>2.0369944546709693</v>
      </c>
      <c r="D957" s="116">
        <f>VLOOKUP($A957,AProperties!$AE$8:$AM$1007,VLOOKUP(Span,Data!$N$4:$Y$11,Data!$Y$1,FALSE),FALSE)</f>
        <v>0.98142020921642925</v>
      </c>
      <c r="E957" s="116">
        <f t="shared" si="118"/>
        <v>3.9321158261212097</v>
      </c>
      <c r="F957" s="6">
        <f t="shared" si="122"/>
        <v>4.5563144559932152</v>
      </c>
      <c r="G957" s="9"/>
      <c r="H957" s="15">
        <f t="shared" si="119"/>
        <v>0.93799999999999994</v>
      </c>
      <c r="I957" s="6">
        <f>VLOOKUP(H957,AProperties!$AO$8:$AW$1007,VLOOKUP(Span,Data!$N$4:$Y$11,Data!$Y$1,FALSE),FALSE)^(2/3)</f>
        <v>0.42503980388883339</v>
      </c>
      <c r="J957" s="15">
        <f>$I957*(Slope^0.5)/VLOOKUP($H957,AProperties!$AY$8:$BG$1007,VLOOKUP(Span,Data!$N$4:$Y$11,Data!$Y$1,FALSE),FALSE)</f>
        <v>1.628708315566886</v>
      </c>
      <c r="K957" s="15">
        <f>$J957*VLOOKUP($H957,AProperties!$A$8:$I$1007,VLOOKUP(Span,Data!$N$4:$Y$11,Data!$Y$1,FALSE),FALSE)</f>
        <v>1.5504246952454679</v>
      </c>
      <c r="L957" s="15">
        <f t="shared" si="123"/>
        <v>1.628708315566886</v>
      </c>
      <c r="M957" s="15">
        <f t="shared" si="124"/>
        <v>0.93799999999999994</v>
      </c>
      <c r="O957" s="28">
        <f t="shared" si="120"/>
        <v>0.93799999999999994</v>
      </c>
      <c r="P957" s="19">
        <f>AA957*VLOOKUP($O957,AProperties!$A$8:$I$1007,VLOOKUP(Span,Data!$N$4:$Y$11,Data!$Y$1,FALSE),FALSE)</f>
        <v>0.63295823132691797</v>
      </c>
      <c r="Q957" s="19">
        <f>AB957*VLOOKUP($O957,AProperties!$A$8:$I$1007,VLOOKUP(Span,Data!$N$4:$Y$11,Data!$Y$1,FALSE),FALSE)</f>
        <v>0.8951381151582144</v>
      </c>
      <c r="R957" s="19">
        <f>AC957*VLOOKUP($O957,AProperties!$A$8:$I$1007,VLOOKUP(Span,Data!$N$4:$Y$11,Data!$Y$1,FALSE),FALSE)</f>
        <v>1.2659164626538359</v>
      </c>
      <c r="S957" s="19">
        <f>AD957*VLOOKUP($O957,AProperties!$A$8:$I$1007,VLOOKUP(Span,Data!$N$4:$Y$11,Data!$Y$1,FALSE),FALSE)</f>
        <v>1.5504246952454679</v>
      </c>
      <c r="T957" s="19">
        <f>AE957*VLOOKUP($O957,AProperties!$A$8:$I$1007,VLOOKUP(Span,Data!$N$4:$Y$11,Data!$Y$1,FALSE),FALSE)</f>
        <v>1.7902762303164288</v>
      </c>
      <c r="U957" s="19">
        <f>AF957*VLOOKUP($O957,AProperties!$A$8:$I$1007,VLOOKUP(Span,Data!$N$4:$Y$11,Data!$Y$1,FALSE),FALSE)</f>
        <v>2.0015896747448023</v>
      </c>
      <c r="V957" s="19">
        <f>AG957*VLOOKUP($O957,AProperties!$A$8:$I$1007,VLOOKUP(Span,Data!$N$4:$Y$11,Data!$Y$1,FALSE),FALSE)</f>
        <v>2.1926316314543133</v>
      </c>
      <c r="W957" s="19">
        <f>AH957*VLOOKUP($O957,AProperties!$A$8:$I$1007,VLOOKUP(Span,Data!$N$4:$Y$11,Data!$Y$1,FALSE),FALSE)</f>
        <v>2.368312841763732</v>
      </c>
      <c r="X957" s="19">
        <f>AI957*VLOOKUP($O957,AProperties!$A$8:$I$1007,VLOOKUP(Span,Data!$N$4:$Y$11,Data!$Y$1,FALSE),FALSE)</f>
        <v>2.5318329253076719</v>
      </c>
      <c r="Y957" s="19">
        <f>AJ957*VLOOKUP($O957,AProperties!$A$8:$I$1007,VLOOKUP(Span,Data!$N$4:$Y$11,Data!$Y$1,FALSE),FALSE)</f>
        <v>2.6854143454746429</v>
      </c>
      <c r="Z957" s="19">
        <f>AK957*VLOOKUP($O957,AProperties!$A$8:$I$1007,VLOOKUP(Span,Data!$N$4:$Y$11,Data!$Y$1,FALSE),FALSE)</f>
        <v>2.8306752643300515</v>
      </c>
      <c r="AA957" s="19">
        <f>$I957*AA$19^0.5/VLOOKUP($O957,AProperties!$AY$8:$BG$1007,VLOOKUP(Span,Data!$N$4:$Y$11,Data!$Y$1,FALSE),FALSE)</f>
        <v>0.66491738549445911</v>
      </c>
      <c r="AB957" s="19">
        <f>$I957*AB$19^0.5/VLOOKUP($O957,AProperties!$AY$8:$BG$1007,VLOOKUP(Span,Data!$N$4:$Y$11,Data!$Y$1,FALSE),FALSE)</f>
        <v>0.94033518442392361</v>
      </c>
      <c r="AC957" s="19">
        <f>$I957*AC$19^0.5/VLOOKUP($O957,AProperties!$AY$8:$BG$1007,VLOOKUP(Span,Data!$N$4:$Y$11,Data!$Y$1,FALSE),FALSE)</f>
        <v>1.3298347709889182</v>
      </c>
      <c r="AD957" s="19">
        <f>$I957*AD$19^0.5/VLOOKUP($O957,AProperties!$AY$8:$BG$1007,VLOOKUP(Span,Data!$N$4:$Y$11,Data!$Y$1,FALSE),FALSE)</f>
        <v>1.628708315566886</v>
      </c>
      <c r="AE957" s="19">
        <f>$I957*AE$19^0.5/VLOOKUP($O957,AProperties!$AY$8:$BG$1007,VLOOKUP(Span,Data!$N$4:$Y$11,Data!$Y$1,FALSE),FALSE)</f>
        <v>1.8806703688478472</v>
      </c>
      <c r="AF957" s="19">
        <f>$I957*AF$19^0.5/VLOOKUP($O957,AProperties!$AY$8:$BG$1007,VLOOKUP(Span,Data!$N$4:$Y$11,Data!$Y$1,FALSE),FALSE)</f>
        <v>2.1026533940066945</v>
      </c>
      <c r="AG957" s="19">
        <f>$I957*AG$19^0.5/VLOOKUP($O957,AProperties!$AY$8:$BG$1007,VLOOKUP(Span,Data!$N$4:$Y$11,Data!$Y$1,FALSE),FALSE)</f>
        <v>2.3033413890245291</v>
      </c>
      <c r="AH957" s="19">
        <f>$I957*AH$19^0.5/VLOOKUP($O957,AProperties!$AY$8:$BG$1007,VLOOKUP(Span,Data!$N$4:$Y$11,Data!$Y$1,FALSE),FALSE)</f>
        <v>2.4878930470297593</v>
      </c>
      <c r="AI957" s="19">
        <f>$I957*AI$19^0.5/VLOOKUP($O957,AProperties!$AY$8:$BG$1007,VLOOKUP(Span,Data!$N$4:$Y$11,Data!$Y$1,FALSE),FALSE)</f>
        <v>2.6596695419778364</v>
      </c>
      <c r="AJ957" s="19">
        <f>$I957*AJ$19^0.5/VLOOKUP($O957,AProperties!$AY$8:$BG$1007,VLOOKUP(Span,Data!$N$4:$Y$11,Data!$Y$1,FALSE),FALSE)</f>
        <v>2.8210055532717706</v>
      </c>
      <c r="AK957" s="19">
        <f>$I957*AK$19^0.5/VLOOKUP($O957,AProperties!$AY$8:$BG$1007,VLOOKUP(Span,Data!$N$4:$Y$11,Data!$Y$1,FALSE),FALSE)</f>
        <v>2.9736009467740865</v>
      </c>
      <c r="AL957" s="47">
        <f t="shared" si="121"/>
        <v>0.93799999999999994</v>
      </c>
    </row>
    <row r="958" spans="1:38" x14ac:dyDescent="0.25">
      <c r="A958" s="15">
        <v>0.93899999999999995</v>
      </c>
      <c r="B958" s="116">
        <f>VLOOKUP($A958,APropertiesDimless!$A$7:$I$1007,VLOOKUP(Span,Data!$N$4:$Y$11,Data!$Y$1,FALSE),FALSE)</f>
        <v>2.2163323885342709</v>
      </c>
      <c r="C958" s="6">
        <f t="shared" si="117"/>
        <v>2.0471661942671355</v>
      </c>
      <c r="D958" s="116">
        <f>VLOOKUP($A958,AProperties!$AE$8:$AM$1007,VLOOKUP(Span,Data!$N$4:$Y$11,Data!$Y$1,FALSE),FALSE)</f>
        <v>0.98186497267037065</v>
      </c>
      <c r="E958" s="116">
        <f t="shared" si="118"/>
        <v>3.963386947089925</v>
      </c>
      <c r="F958" s="6">
        <f t="shared" si="122"/>
        <v>4.5773609277071019</v>
      </c>
      <c r="G958" s="9"/>
      <c r="H958" s="15">
        <f t="shared" si="119"/>
        <v>0.93899999999999995</v>
      </c>
      <c r="I958" s="6">
        <f>VLOOKUP(H958,AProperties!$AO$8:$AW$1007,VLOOKUP(Span,Data!$N$4:$Y$11,Data!$Y$1,FALSE),FALSE)^(2/3)</f>
        <v>0.42479533813338233</v>
      </c>
      <c r="J958" s="15">
        <f>$I958*(Slope^0.5)/VLOOKUP($H958,AProperties!$AY$8:$BG$1007,VLOOKUP(Span,Data!$N$4:$Y$11,Data!$Y$1,FALSE),FALSE)</f>
        <v>1.6283331107778181</v>
      </c>
      <c r="K958" s="15">
        <f>$J958*VLOOKUP($H958,AProperties!$A$8:$I$1007,VLOOKUP(Span,Data!$N$4:$Y$11,Data!$Y$1,FALSE),FALSE)</f>
        <v>1.550769989657736</v>
      </c>
      <c r="L958" s="15">
        <f t="shared" si="123"/>
        <v>1.6283331107778181</v>
      </c>
      <c r="M958" s="15">
        <f t="shared" si="124"/>
        <v>0.93899999999999995</v>
      </c>
      <c r="O958" s="28">
        <f t="shared" si="120"/>
        <v>0.93899999999999995</v>
      </c>
      <c r="P958" s="19">
        <f>AA958*VLOOKUP($O958,AProperties!$A$8:$I$1007,VLOOKUP(Span,Data!$N$4:$Y$11,Data!$Y$1,FALSE),FALSE)</f>
        <v>0.63309919718043339</v>
      </c>
      <c r="Q958" s="19">
        <f>AB958*VLOOKUP($O958,AProperties!$A$8:$I$1007,VLOOKUP(Span,Data!$N$4:$Y$11,Data!$Y$1,FALSE),FALSE)</f>
        <v>0.89533747098008731</v>
      </c>
      <c r="R958" s="19">
        <f>AC958*VLOOKUP($O958,AProperties!$A$8:$I$1007,VLOOKUP(Span,Data!$N$4:$Y$11,Data!$Y$1,FALSE),FALSE)</f>
        <v>1.2661983943608668</v>
      </c>
      <c r="S958" s="19">
        <f>AD958*VLOOKUP($O958,AProperties!$A$8:$I$1007,VLOOKUP(Span,Data!$N$4:$Y$11,Data!$Y$1,FALSE),FALSE)</f>
        <v>1.550769989657736</v>
      </c>
      <c r="T958" s="19">
        <f>AE958*VLOOKUP($O958,AProperties!$A$8:$I$1007,VLOOKUP(Span,Data!$N$4:$Y$11,Data!$Y$1,FALSE),FALSE)</f>
        <v>1.7906749419601746</v>
      </c>
      <c r="U958" s="19">
        <f>AF958*VLOOKUP($O958,AProperties!$A$8:$I$1007,VLOOKUP(Span,Data!$N$4:$Y$11,Data!$Y$1,FALSE),FALSE)</f>
        <v>2.0020354479142202</v>
      </c>
      <c r="V958" s="19">
        <f>AG958*VLOOKUP($O958,AProperties!$A$8:$I$1007,VLOOKUP(Span,Data!$N$4:$Y$11,Data!$Y$1,FALSE),FALSE)</f>
        <v>2.1931199514951554</v>
      </c>
      <c r="W958" s="19">
        <f>AH958*VLOOKUP($O958,AProperties!$A$8:$I$1007,VLOOKUP(Span,Data!$N$4:$Y$11,Data!$Y$1,FALSE),FALSE)</f>
        <v>2.3688402876908206</v>
      </c>
      <c r="X958" s="19">
        <f>AI958*VLOOKUP($O958,AProperties!$A$8:$I$1007,VLOOKUP(Span,Data!$N$4:$Y$11,Data!$Y$1,FALSE),FALSE)</f>
        <v>2.5323967887217336</v>
      </c>
      <c r="Y958" s="19">
        <f>AJ958*VLOOKUP($O958,AProperties!$A$8:$I$1007,VLOOKUP(Span,Data!$N$4:$Y$11,Data!$Y$1,FALSE),FALSE)</f>
        <v>2.6860124129402618</v>
      </c>
      <c r="Z958" s="19">
        <f>AK958*VLOOKUP($O958,AProperties!$A$8:$I$1007,VLOOKUP(Span,Data!$N$4:$Y$11,Data!$Y$1,FALSE),FALSE)</f>
        <v>2.8313056827919847</v>
      </c>
      <c r="AA958" s="19">
        <f>$I958*AA$19^0.5/VLOOKUP($O958,AProperties!$AY$8:$BG$1007,VLOOKUP(Span,Data!$N$4:$Y$11,Data!$Y$1,FALSE),FALSE)</f>
        <v>0.66476420878074838</v>
      </c>
      <c r="AB958" s="19">
        <f>$I958*AB$19^0.5/VLOOKUP($O958,AProperties!$AY$8:$BG$1007,VLOOKUP(Span,Data!$N$4:$Y$11,Data!$Y$1,FALSE),FALSE)</f>
        <v>0.94011855983795412</v>
      </c>
      <c r="AC958" s="19">
        <f>$I958*AC$19^0.5/VLOOKUP($O958,AProperties!$AY$8:$BG$1007,VLOOKUP(Span,Data!$N$4:$Y$11,Data!$Y$1,FALSE),FALSE)</f>
        <v>1.3295284175614968</v>
      </c>
      <c r="AD958" s="19">
        <f>$I958*AD$19^0.5/VLOOKUP($O958,AProperties!$AY$8:$BG$1007,VLOOKUP(Span,Data!$N$4:$Y$11,Data!$Y$1,FALSE),FALSE)</f>
        <v>1.6283331107778181</v>
      </c>
      <c r="AE958" s="19">
        <f>$I958*AE$19^0.5/VLOOKUP($O958,AProperties!$AY$8:$BG$1007,VLOOKUP(Span,Data!$N$4:$Y$11,Data!$Y$1,FALSE),FALSE)</f>
        <v>1.8802371196759082</v>
      </c>
      <c r="AF958" s="19">
        <f>$I958*AF$19^0.5/VLOOKUP($O958,AProperties!$AY$8:$BG$1007,VLOOKUP(Span,Data!$N$4:$Y$11,Data!$Y$1,FALSE),FALSE)</f>
        <v>2.1021690067068688</v>
      </c>
      <c r="AG958" s="19">
        <f>$I958*AG$19^0.5/VLOOKUP($O958,AProperties!$AY$8:$BG$1007,VLOOKUP(Span,Data!$N$4:$Y$11,Data!$Y$1,FALSE),FALSE)</f>
        <v>2.3028107693231621</v>
      </c>
      <c r="AH958" s="19">
        <f>$I958*AH$19^0.5/VLOOKUP($O958,AProperties!$AY$8:$BG$1007,VLOOKUP(Span,Data!$N$4:$Y$11,Data!$Y$1,FALSE),FALSE)</f>
        <v>2.4873199122474219</v>
      </c>
      <c r="AI958" s="19">
        <f>$I958*AI$19^0.5/VLOOKUP($O958,AProperties!$AY$8:$BG$1007,VLOOKUP(Span,Data!$N$4:$Y$11,Data!$Y$1,FALSE),FALSE)</f>
        <v>2.6590568351229935</v>
      </c>
      <c r="AJ958" s="19">
        <f>$I958*AJ$19^0.5/VLOOKUP($O958,AProperties!$AY$8:$BG$1007,VLOOKUP(Span,Data!$N$4:$Y$11,Data!$Y$1,FALSE),FALSE)</f>
        <v>2.8203556795138622</v>
      </c>
      <c r="AK958" s="19">
        <f>$I958*AK$19^0.5/VLOOKUP($O958,AProperties!$AY$8:$BG$1007,VLOOKUP(Span,Data!$N$4:$Y$11,Data!$Y$1,FALSE),FALSE)</f>
        <v>2.9729159196852319</v>
      </c>
      <c r="AL958" s="47">
        <f t="shared" si="121"/>
        <v>0.93899999999999995</v>
      </c>
    </row>
    <row r="959" spans="1:38" x14ac:dyDescent="0.25">
      <c r="A959" s="15">
        <v>0.94</v>
      </c>
      <c r="B959" s="116">
        <f>VLOOKUP($A959,APropertiesDimless!$A$7:$I$1007,VLOOKUP(Span,Data!$N$4:$Y$11,Data!$Y$1,FALSE),FALSE)</f>
        <v>2.2351211994070939</v>
      </c>
      <c r="C959" s="6">
        <f t="shared" si="117"/>
        <v>2.0575605997035469</v>
      </c>
      <c r="D959" s="116">
        <f>VLOOKUP($A959,AProperties!$AE$8:$AM$1007,VLOOKUP(Span,Data!$N$4:$Y$11,Data!$Y$1,FALSE),FALSE)</f>
        <v>0.98230622544742952</v>
      </c>
      <c r="E959" s="116">
        <f t="shared" si="118"/>
        <v>3.995371462712431</v>
      </c>
      <c r="F959" s="6">
        <f t="shared" si="122"/>
        <v>4.598787897252719</v>
      </c>
      <c r="G959" s="9"/>
      <c r="H959" s="15">
        <f t="shared" si="119"/>
        <v>0.94</v>
      </c>
      <c r="I959" s="6">
        <f>VLOOKUP(H959,AProperties!$AO$8:$AW$1007,VLOOKUP(Span,Data!$N$4:$Y$11,Data!$Y$1,FALSE),FALSE)^(2/3)</f>
        <v>0.42454747514953406</v>
      </c>
      <c r="J959" s="15">
        <f>$I959*(Slope^0.5)/VLOOKUP($H959,AProperties!$AY$8:$BG$1007,VLOOKUP(Span,Data!$N$4:$Y$11,Data!$Y$1,FALSE),FALSE)</f>
        <v>1.6279476929418453</v>
      </c>
      <c r="K959" s="15">
        <f>$J959*VLOOKUP($H959,AProperties!$A$8:$I$1007,VLOOKUP(Span,Data!$N$4:$Y$11,Data!$Y$1,FALSE),FALSE)</f>
        <v>1.5510996858769803</v>
      </c>
      <c r="L959" s="15">
        <f t="shared" si="123"/>
        <v>1.6279476929418453</v>
      </c>
      <c r="M959" s="15">
        <f t="shared" si="124"/>
        <v>0.94</v>
      </c>
      <c r="O959" s="28">
        <f t="shared" si="120"/>
        <v>0.94</v>
      </c>
      <c r="P959" s="19">
        <f>AA959*VLOOKUP($O959,AProperties!$A$8:$I$1007,VLOOKUP(Span,Data!$N$4:$Y$11,Data!$Y$1,FALSE),FALSE)</f>
        <v>0.63323379509831224</v>
      </c>
      <c r="Q959" s="19">
        <f>AB959*VLOOKUP($O959,AProperties!$A$8:$I$1007,VLOOKUP(Span,Data!$N$4:$Y$11,Data!$Y$1,FALSE),FALSE)</f>
        <v>0.8955278211810187</v>
      </c>
      <c r="R959" s="19">
        <f>AC959*VLOOKUP($O959,AProperties!$A$8:$I$1007,VLOOKUP(Span,Data!$N$4:$Y$11,Data!$Y$1,FALSE),FALSE)</f>
        <v>1.2664675901966245</v>
      </c>
      <c r="S959" s="19">
        <f>AD959*VLOOKUP($O959,AProperties!$A$8:$I$1007,VLOOKUP(Span,Data!$N$4:$Y$11,Data!$Y$1,FALSE),FALSE)</f>
        <v>1.5510996858769803</v>
      </c>
      <c r="T959" s="19">
        <f>AE959*VLOOKUP($O959,AProperties!$A$8:$I$1007,VLOOKUP(Span,Data!$N$4:$Y$11,Data!$Y$1,FALSE),FALSE)</f>
        <v>1.7910556423620374</v>
      </c>
      <c r="U959" s="19">
        <f>AF959*VLOOKUP($O959,AProperties!$A$8:$I$1007,VLOOKUP(Span,Data!$N$4:$Y$11,Data!$Y$1,FALSE),FALSE)</f>
        <v>2.0024610839030337</v>
      </c>
      <c r="V959" s="19">
        <f>AG959*VLOOKUP($O959,AProperties!$A$8:$I$1007,VLOOKUP(Span,Data!$N$4:$Y$11,Data!$Y$1,FALSE),FALSE)</f>
        <v>2.1935862123598731</v>
      </c>
      <c r="W959" s="19">
        <f>AH959*VLOOKUP($O959,AProperties!$A$8:$I$1007,VLOOKUP(Span,Data!$N$4:$Y$11,Data!$Y$1,FALSE),FALSE)</f>
        <v>2.3693439069844962</v>
      </c>
      <c r="X959" s="19">
        <f>AI959*VLOOKUP($O959,AProperties!$A$8:$I$1007,VLOOKUP(Span,Data!$N$4:$Y$11,Data!$Y$1,FALSE),FALSE)</f>
        <v>2.5329351803932489</v>
      </c>
      <c r="Y959" s="19">
        <f>AJ959*VLOOKUP($O959,AProperties!$A$8:$I$1007,VLOOKUP(Span,Data!$N$4:$Y$11,Data!$Y$1,FALSE),FALSE)</f>
        <v>2.6865834635430557</v>
      </c>
      <c r="Z959" s="19">
        <f>AK959*VLOOKUP($O959,AProperties!$A$8:$I$1007,VLOOKUP(Span,Data!$N$4:$Y$11,Data!$Y$1,FALSE),FALSE)</f>
        <v>2.8319076229799984</v>
      </c>
      <c r="AA959" s="19">
        <f>$I959*AA$19^0.5/VLOOKUP($O959,AProperties!$AY$8:$BG$1007,VLOOKUP(Span,Data!$N$4:$Y$11,Data!$Y$1,FALSE),FALSE)</f>
        <v>0.6646068626080982</v>
      </c>
      <c r="AB959" s="19">
        <f>$I959*AB$19^0.5/VLOOKUP($O959,AProperties!$AY$8:$BG$1007,VLOOKUP(Span,Data!$N$4:$Y$11,Data!$Y$1,FALSE),FALSE)</f>
        <v>0.93989603874660477</v>
      </c>
      <c r="AC959" s="19">
        <f>$I959*AC$19^0.5/VLOOKUP($O959,AProperties!$AY$8:$BG$1007,VLOOKUP(Span,Data!$N$4:$Y$11,Data!$Y$1,FALSE),FALSE)</f>
        <v>1.3292137252161964</v>
      </c>
      <c r="AD959" s="19">
        <f>$I959*AD$19^0.5/VLOOKUP($O959,AProperties!$AY$8:$BG$1007,VLOOKUP(Span,Data!$N$4:$Y$11,Data!$Y$1,FALSE),FALSE)</f>
        <v>1.6279476929418453</v>
      </c>
      <c r="AE959" s="19">
        <f>$I959*AE$19^0.5/VLOOKUP($O959,AProperties!$AY$8:$BG$1007,VLOOKUP(Span,Data!$N$4:$Y$11,Data!$Y$1,FALSE),FALSE)</f>
        <v>1.8797920774932095</v>
      </c>
      <c r="AF959" s="19">
        <f>$I959*AF$19^0.5/VLOOKUP($O959,AProperties!$AY$8:$BG$1007,VLOOKUP(Span,Data!$N$4:$Y$11,Data!$Y$1,FALSE),FALSE)</f>
        <v>2.1016714344201843</v>
      </c>
      <c r="AG959" s="19">
        <f>$I959*AG$19^0.5/VLOOKUP($O959,AProperties!$AY$8:$BG$1007,VLOOKUP(Span,Data!$N$4:$Y$11,Data!$Y$1,FALSE),FALSE)</f>
        <v>2.3022657061923488</v>
      </c>
      <c r="AH959" s="19">
        <f>$I959*AH$19^0.5/VLOOKUP($O959,AProperties!$AY$8:$BG$1007,VLOOKUP(Span,Data!$N$4:$Y$11,Data!$Y$1,FALSE),FALSE)</f>
        <v>2.4867311767782447</v>
      </c>
      <c r="AI959" s="19">
        <f>$I959*AI$19^0.5/VLOOKUP($O959,AProperties!$AY$8:$BG$1007,VLOOKUP(Span,Data!$N$4:$Y$11,Data!$Y$1,FALSE),FALSE)</f>
        <v>2.6584274504323928</v>
      </c>
      <c r="AJ959" s="19">
        <f>$I959*AJ$19^0.5/VLOOKUP($O959,AProperties!$AY$8:$BG$1007,VLOOKUP(Span,Data!$N$4:$Y$11,Data!$Y$1,FALSE),FALSE)</f>
        <v>2.819688116239814</v>
      </c>
      <c r="AK959" s="19">
        <f>$I959*AK$19^0.5/VLOOKUP($O959,AProperties!$AY$8:$BG$1007,VLOOKUP(Span,Data!$N$4:$Y$11,Data!$Y$1,FALSE),FALSE)</f>
        <v>2.9722122462091418</v>
      </c>
      <c r="AL959" s="47">
        <f t="shared" si="121"/>
        <v>0.94</v>
      </c>
    </row>
    <row r="960" spans="1:38" x14ac:dyDescent="0.25">
      <c r="A960" s="15">
        <v>0.94099999999999995</v>
      </c>
      <c r="B960" s="116">
        <f>VLOOKUP($A960,APropertiesDimless!$A$7:$I$1007,VLOOKUP(Span,Data!$N$4:$Y$11,Data!$Y$1,FALSE),FALSE)</f>
        <v>2.2543741735885217</v>
      </c>
      <c r="C960" s="6">
        <f t="shared" si="117"/>
        <v>2.0681870867942607</v>
      </c>
      <c r="D960" s="116">
        <f>VLOOKUP($A960,AProperties!$AE$8:$AM$1007,VLOOKUP(Span,Data!$N$4:$Y$11,Data!$Y$1,FALSE),FALSE)</f>
        <v>0.98274393538704008</v>
      </c>
      <c r="E960" s="116">
        <f t="shared" si="118"/>
        <v>4.0280993868278996</v>
      </c>
      <c r="F960" s="6">
        <f t="shared" si="122"/>
        <v>4.6206100364511942</v>
      </c>
      <c r="G960" s="9"/>
      <c r="H960" s="15">
        <f t="shared" si="119"/>
        <v>0.94099999999999995</v>
      </c>
      <c r="I960" s="6">
        <f>VLOOKUP(H960,AProperties!$AO$8:$AW$1007,VLOOKUP(Span,Data!$N$4:$Y$11,Data!$Y$1,FALSE),FALSE)^(2/3)</f>
        <v>0.42429614859364867</v>
      </c>
      <c r="J960" s="15">
        <f>$I960*(Slope^0.5)/VLOOKUP($H960,AProperties!$AY$8:$BG$1007,VLOOKUP(Span,Data!$N$4:$Y$11,Data!$Y$1,FALSE),FALSE)</f>
        <v>1.6275518797957733</v>
      </c>
      <c r="K960" s="15">
        <f>$J960*VLOOKUP($H960,AProperties!$A$8:$I$1007,VLOOKUP(Span,Data!$N$4:$Y$11,Data!$Y$1,FALSE),FALSE)</f>
        <v>1.5514135502198469</v>
      </c>
      <c r="L960" s="15">
        <f t="shared" si="123"/>
        <v>1.6275518797957733</v>
      </c>
      <c r="M960" s="15">
        <f t="shared" si="124"/>
        <v>0.94099999999999995</v>
      </c>
      <c r="O960" s="28">
        <f t="shared" si="120"/>
        <v>0.94099999999999995</v>
      </c>
      <c r="P960" s="19">
        <f>AA960*VLOOKUP($O960,AProperties!$A$8:$I$1007,VLOOKUP(Span,Data!$N$4:$Y$11,Data!$Y$1,FALSE),FALSE)</f>
        <v>0.63336192967972504</v>
      </c>
      <c r="Q960" s="19">
        <f>AB960*VLOOKUP($O960,AProperties!$A$8:$I$1007,VLOOKUP(Span,Data!$N$4:$Y$11,Data!$Y$1,FALSE),FALSE)</f>
        <v>0.89570903084386178</v>
      </c>
      <c r="R960" s="19">
        <f>AC960*VLOOKUP($O960,AProperties!$A$8:$I$1007,VLOOKUP(Span,Data!$N$4:$Y$11,Data!$Y$1,FALSE),FALSE)</f>
        <v>1.2667238593594501</v>
      </c>
      <c r="S960" s="19">
        <f>AD960*VLOOKUP($O960,AProperties!$A$8:$I$1007,VLOOKUP(Span,Data!$N$4:$Y$11,Data!$Y$1,FALSE),FALSE)</f>
        <v>1.5514135502198469</v>
      </c>
      <c r="T960" s="19">
        <f>AE960*VLOOKUP($O960,AProperties!$A$8:$I$1007,VLOOKUP(Span,Data!$N$4:$Y$11,Data!$Y$1,FALSE),FALSE)</f>
        <v>1.7914180616877236</v>
      </c>
      <c r="U960" s="19">
        <f>AF960*VLOOKUP($O960,AProperties!$A$8:$I$1007,VLOOKUP(Span,Data!$N$4:$Y$11,Data!$Y$1,FALSE),FALSE)</f>
        <v>2.0028662810273303</v>
      </c>
      <c r="V960" s="19">
        <f>AG960*VLOOKUP($O960,AProperties!$A$8:$I$1007,VLOOKUP(Span,Data!$N$4:$Y$11,Data!$Y$1,FALSE),FALSE)</f>
        <v>2.194030083570301</v>
      </c>
      <c r="W960" s="19">
        <f>AH960*VLOOKUP($O960,AProperties!$A$8:$I$1007,VLOOKUP(Span,Data!$N$4:$Y$11,Data!$Y$1,FALSE),FALSE)</f>
        <v>2.3698233426875412</v>
      </c>
      <c r="X960" s="19">
        <f>AI960*VLOOKUP($O960,AProperties!$A$8:$I$1007,VLOOKUP(Span,Data!$N$4:$Y$11,Data!$Y$1,FALSE),FALSE)</f>
        <v>2.5334477187189002</v>
      </c>
      <c r="Y960" s="19">
        <f>AJ960*VLOOKUP($O960,AProperties!$A$8:$I$1007,VLOOKUP(Span,Data!$N$4:$Y$11,Data!$Y$1,FALSE),FALSE)</f>
        <v>2.6871270925315844</v>
      </c>
      <c r="Z960" s="19">
        <f>AK960*VLOOKUP($O960,AProperties!$A$8:$I$1007,VLOOKUP(Span,Data!$N$4:$Y$11,Data!$Y$1,FALSE),FALSE)</f>
        <v>2.8324806582486133</v>
      </c>
      <c r="AA960" s="19">
        <f>$I960*AA$19^0.5/VLOOKUP($O960,AProperties!$AY$8:$BG$1007,VLOOKUP(Span,Data!$N$4:$Y$11,Data!$Y$1,FALSE),FALSE)</f>
        <v>0.66444527256787123</v>
      </c>
      <c r="AB960" s="19">
        <f>$I960*AB$19^0.5/VLOOKUP($O960,AProperties!$AY$8:$BG$1007,VLOOKUP(Span,Data!$N$4:$Y$11,Data!$Y$1,FALSE),FALSE)</f>
        <v>0.93966751592017128</v>
      </c>
      <c r="AC960" s="19">
        <f>$I960*AC$19^0.5/VLOOKUP($O960,AProperties!$AY$8:$BG$1007,VLOOKUP(Span,Data!$N$4:$Y$11,Data!$Y$1,FALSE),FALSE)</f>
        <v>1.3288905451357425</v>
      </c>
      <c r="AD960" s="19">
        <f>$I960*AD$19^0.5/VLOOKUP($O960,AProperties!$AY$8:$BG$1007,VLOOKUP(Span,Data!$N$4:$Y$11,Data!$Y$1,FALSE),FALSE)</f>
        <v>1.6275518797957733</v>
      </c>
      <c r="AE960" s="19">
        <f>$I960*AE$19^0.5/VLOOKUP($O960,AProperties!$AY$8:$BG$1007,VLOOKUP(Span,Data!$N$4:$Y$11,Data!$Y$1,FALSE),FALSE)</f>
        <v>1.8793350318403426</v>
      </c>
      <c r="AF960" s="19">
        <f>$I960*AF$19^0.5/VLOOKUP($O960,AProperties!$AY$8:$BG$1007,VLOOKUP(Span,Data!$N$4:$Y$11,Data!$Y$1,FALSE),FALSE)</f>
        <v>2.1011604418458685</v>
      </c>
      <c r="AG960" s="19">
        <f>$I960*AG$19^0.5/VLOOKUP($O960,AProperties!$AY$8:$BG$1007,VLOOKUP(Span,Data!$N$4:$Y$11,Data!$Y$1,FALSE),FALSE)</f>
        <v>2.3017059418730086</v>
      </c>
      <c r="AH960" s="19">
        <f>$I960*AH$19^0.5/VLOOKUP($O960,AProperties!$AY$8:$BG$1007,VLOOKUP(Span,Data!$N$4:$Y$11,Data!$Y$1,FALSE),FALSE)</f>
        <v>2.4861265622106004</v>
      </c>
      <c r="AI960" s="19">
        <f>$I960*AI$19^0.5/VLOOKUP($O960,AProperties!$AY$8:$BG$1007,VLOOKUP(Span,Data!$N$4:$Y$11,Data!$Y$1,FALSE),FALSE)</f>
        <v>2.6577810902714849</v>
      </c>
      <c r="AJ960" s="19">
        <f>$I960*AJ$19^0.5/VLOOKUP($O960,AProperties!$AY$8:$BG$1007,VLOOKUP(Span,Data!$N$4:$Y$11,Data!$Y$1,FALSE),FALSE)</f>
        <v>2.8190025477605132</v>
      </c>
      <c r="AK960" s="19">
        <f>$I960*AK$19^0.5/VLOOKUP($O960,AProperties!$AY$8:$BG$1007,VLOOKUP(Span,Data!$N$4:$Y$11,Data!$Y$1,FALSE),FALSE)</f>
        <v>2.9714895935802721</v>
      </c>
      <c r="AL960" s="47">
        <f t="shared" si="121"/>
        <v>0.94099999999999995</v>
      </c>
    </row>
    <row r="961" spans="1:38" x14ac:dyDescent="0.25">
      <c r="A961" s="15">
        <v>0.94199999999999995</v>
      </c>
      <c r="B961" s="116">
        <f>VLOOKUP($A961,APropertiesDimless!$A$7:$I$1007,VLOOKUP(Span,Data!$N$4:$Y$11,Data!$Y$1,FALSE),FALSE)</f>
        <v>2.2741112752868395</v>
      </c>
      <c r="C961" s="6">
        <f t="shared" si="117"/>
        <v>2.0790556376434197</v>
      </c>
      <c r="D961" s="116">
        <f>VLOOKUP($A961,AProperties!$AE$8:$AM$1007,VLOOKUP(Span,Data!$N$4:$Y$11,Data!$Y$1,FALSE),FALSE)</f>
        <v>0.98317806954124365</v>
      </c>
      <c r="E961" s="116">
        <f t="shared" si="118"/>
        <v>4.0616025396594413</v>
      </c>
      <c r="F961" s="6">
        <f t="shared" si="122"/>
        <v>4.6428428386839533</v>
      </c>
      <c r="G961" s="9"/>
      <c r="H961" s="15">
        <f t="shared" si="119"/>
        <v>0.94199999999999995</v>
      </c>
      <c r="I961" s="6">
        <f>VLOOKUP(H961,AProperties!$AO$8:$AW$1007,VLOOKUP(Span,Data!$N$4:$Y$11,Data!$Y$1,FALSE),FALSE)^(2/3)</f>
        <v>0.4240412893980125</v>
      </c>
      <c r="J961" s="15">
        <f>$I961*(Slope^0.5)/VLOOKUP($H961,AProperties!$AY$8:$BG$1007,VLOOKUP(Span,Data!$N$4:$Y$11,Data!$Y$1,FALSE),FALSE)</f>
        <v>1.6271454817992146</v>
      </c>
      <c r="K961" s="15">
        <f>$J961*VLOOKUP($H961,AProperties!$A$8:$I$1007,VLOOKUP(Span,Data!$N$4:$Y$11,Data!$Y$1,FALSE),FALSE)</f>
        <v>1.5517113407727536</v>
      </c>
      <c r="L961" s="15">
        <f t="shared" si="123"/>
        <v>1.6271454817992146</v>
      </c>
      <c r="M961" s="15">
        <f t="shared" si="124"/>
        <v>0.94199999999999995</v>
      </c>
      <c r="O961" s="28">
        <f t="shared" si="120"/>
        <v>0.94199999999999995</v>
      </c>
      <c r="P961" s="19">
        <f>AA961*VLOOKUP($O961,AProperties!$A$8:$I$1007,VLOOKUP(Span,Data!$N$4:$Y$11,Data!$Y$1,FALSE),FALSE)</f>
        <v>0.63348350216386551</v>
      </c>
      <c r="Q961" s="19">
        <f>AB961*VLOOKUP($O961,AProperties!$A$8:$I$1007,VLOOKUP(Span,Data!$N$4:$Y$11,Data!$Y$1,FALSE),FALSE)</f>
        <v>0.89588096029974451</v>
      </c>
      <c r="R961" s="19">
        <f>AC961*VLOOKUP($O961,AProperties!$A$8:$I$1007,VLOOKUP(Span,Data!$N$4:$Y$11,Data!$Y$1,FALSE),FALSE)</f>
        <v>1.266967004327731</v>
      </c>
      <c r="S961" s="19">
        <f>AD961*VLOOKUP($O961,AProperties!$A$8:$I$1007,VLOOKUP(Span,Data!$N$4:$Y$11,Data!$Y$1,FALSE),FALSE)</f>
        <v>1.5517113407727536</v>
      </c>
      <c r="T961" s="19">
        <f>AE961*VLOOKUP($O961,AProperties!$A$8:$I$1007,VLOOKUP(Span,Data!$N$4:$Y$11,Data!$Y$1,FALSE),FALSE)</f>
        <v>1.791761920599489</v>
      </c>
      <c r="U961" s="19">
        <f>AF961*VLOOKUP($O961,AProperties!$A$8:$I$1007,VLOOKUP(Span,Data!$N$4:$Y$11,Data!$Y$1,FALSE),FALSE)</f>
        <v>2.0032507269780191</v>
      </c>
      <c r="V961" s="19">
        <f>AG961*VLOOKUP($O961,AProperties!$A$8:$I$1007,VLOOKUP(Span,Data!$N$4:$Y$11,Data!$Y$1,FALSE),FALSE)</f>
        <v>2.1944512230089681</v>
      </c>
      <c r="W961" s="19">
        <f>AH961*VLOOKUP($O961,AProperties!$A$8:$I$1007,VLOOKUP(Span,Data!$N$4:$Y$11,Data!$Y$1,FALSE),FALSE)</f>
        <v>2.3702782252708534</v>
      </c>
      <c r="X961" s="19">
        <f>AI961*VLOOKUP($O961,AProperties!$A$8:$I$1007,VLOOKUP(Span,Data!$N$4:$Y$11,Data!$Y$1,FALSE),FALSE)</f>
        <v>2.533934008655462</v>
      </c>
      <c r="Y961" s="19">
        <f>AJ961*VLOOKUP($O961,AProperties!$A$8:$I$1007,VLOOKUP(Span,Data!$N$4:$Y$11,Data!$Y$1,FALSE),FALSE)</f>
        <v>2.6876428808992334</v>
      </c>
      <c r="Z961" s="19">
        <f>AK961*VLOOKUP($O961,AProperties!$A$8:$I$1007,VLOOKUP(Span,Data!$N$4:$Y$11,Data!$Y$1,FALSE),FALSE)</f>
        <v>2.8330243469260767</v>
      </c>
      <c r="AA961" s="19">
        <f>$I961*AA$19^0.5/VLOOKUP($O961,AProperties!$AY$8:$BG$1007,VLOOKUP(Span,Data!$N$4:$Y$11,Data!$Y$1,FALSE),FALSE)</f>
        <v>0.66427936128052811</v>
      </c>
      <c r="AB961" s="19">
        <f>$I961*AB$19^0.5/VLOOKUP($O961,AProperties!$AY$8:$BG$1007,VLOOKUP(Span,Data!$N$4:$Y$11,Data!$Y$1,FALSE),FALSE)</f>
        <v>0.93943288192745988</v>
      </c>
      <c r="AC961" s="19">
        <f>$I961*AC$19^0.5/VLOOKUP($O961,AProperties!$AY$8:$BG$1007,VLOOKUP(Span,Data!$N$4:$Y$11,Data!$Y$1,FALSE),FALSE)</f>
        <v>1.3285587225610562</v>
      </c>
      <c r="AD961" s="19">
        <f>$I961*AD$19^0.5/VLOOKUP($O961,AProperties!$AY$8:$BG$1007,VLOOKUP(Span,Data!$N$4:$Y$11,Data!$Y$1,FALSE),FALSE)</f>
        <v>1.6271454817992146</v>
      </c>
      <c r="AE961" s="19">
        <f>$I961*AE$19^0.5/VLOOKUP($O961,AProperties!$AY$8:$BG$1007,VLOOKUP(Span,Data!$N$4:$Y$11,Data!$Y$1,FALSE),FALSE)</f>
        <v>1.8788657638549198</v>
      </c>
      <c r="AF961" s="19">
        <f>$I961*AF$19^0.5/VLOOKUP($O961,AProperties!$AY$8:$BG$1007,VLOOKUP(Span,Data!$N$4:$Y$11,Data!$Y$1,FALSE),FALSE)</f>
        <v>2.1006357842883339</v>
      </c>
      <c r="AG961" s="19">
        <f>$I961*AG$19^0.5/VLOOKUP($O961,AProperties!$AY$8:$BG$1007,VLOOKUP(Span,Data!$N$4:$Y$11,Data!$Y$1,FALSE),FALSE)</f>
        <v>2.3011312083145539</v>
      </c>
      <c r="AH961" s="19">
        <f>$I961*AH$19^0.5/VLOOKUP($O961,AProperties!$AY$8:$BG$1007,VLOOKUP(Span,Data!$N$4:$Y$11,Data!$Y$1,FALSE),FALSE)</f>
        <v>2.4855057790167638</v>
      </c>
      <c r="AI961" s="19">
        <f>$I961*AI$19^0.5/VLOOKUP($O961,AProperties!$AY$8:$BG$1007,VLOOKUP(Span,Data!$N$4:$Y$11,Data!$Y$1,FALSE),FALSE)</f>
        <v>2.6571174451221125</v>
      </c>
      <c r="AJ961" s="19">
        <f>$I961*AJ$19^0.5/VLOOKUP($O961,AProperties!$AY$8:$BG$1007,VLOOKUP(Span,Data!$N$4:$Y$11,Data!$Y$1,FALSE),FALSE)</f>
        <v>2.8182986457823795</v>
      </c>
      <c r="AK961" s="19">
        <f>$I961*AK$19^0.5/VLOOKUP($O961,AProperties!$AY$8:$BG$1007,VLOOKUP(Span,Data!$N$4:$Y$11,Data!$Y$1,FALSE),FALSE)</f>
        <v>2.9707476157468053</v>
      </c>
      <c r="AL961" s="47">
        <f t="shared" si="121"/>
        <v>0.94199999999999995</v>
      </c>
    </row>
    <row r="962" spans="1:38" x14ac:dyDescent="0.25">
      <c r="A962" s="15">
        <v>0.94299999999999995</v>
      </c>
      <c r="B962" s="116">
        <f>VLOOKUP($A962,APropertiesDimless!$A$7:$I$1007,VLOOKUP(Span,Data!$N$4:$Y$11,Data!$Y$1,FALSE),FALSE)</f>
        <v>2.2943536903651474</v>
      </c>
      <c r="C962" s="6">
        <f t="shared" si="117"/>
        <v>2.0901768451825737</v>
      </c>
      <c r="D962" s="116">
        <f>VLOOKUP($A962,AProperties!$AE$8:$AM$1007,VLOOKUP(Span,Data!$N$4:$Y$11,Data!$Y$1,FALSE),FALSE)</f>
        <v>0.9836085941410796</v>
      </c>
      <c r="E962" s="116">
        <f t="shared" si="118"/>
        <v>4.0959146898980254</v>
      </c>
      <c r="F962" s="6">
        <f t="shared" si="122"/>
        <v>4.665502679890059</v>
      </c>
      <c r="G962" s="9"/>
      <c r="H962" s="15">
        <f t="shared" si="119"/>
        <v>0.94299999999999995</v>
      </c>
      <c r="I962" s="6">
        <f>VLOOKUP(H962,AProperties!$AO$8:$AW$1007,VLOOKUP(Span,Data!$N$4:$Y$11,Data!$Y$1,FALSE),FALSE)^(2/3)</f>
        <v>0.42378282560887076</v>
      </c>
      <c r="J962" s="15">
        <f>$I962*(Slope^0.5)/VLOOKUP($H962,AProperties!$AY$8:$BG$1007,VLOOKUP(Span,Data!$N$4:$Y$11,Data!$Y$1,FALSE),FALSE)</f>
        <v>1.6267283017072987</v>
      </c>
      <c r="K962" s="15">
        <f>$J962*VLOOKUP($H962,AProperties!$A$8:$I$1007,VLOOKUP(Span,Data!$N$4:$Y$11,Data!$Y$1,FALSE),FALSE)</f>
        <v>1.5519928069271627</v>
      </c>
      <c r="L962" s="15">
        <f t="shared" si="123"/>
        <v>1.6267283017072987</v>
      </c>
      <c r="M962" s="15">
        <f t="shared" si="124"/>
        <v>0.94299999999999995</v>
      </c>
      <c r="O962" s="28">
        <f t="shared" si="120"/>
        <v>0.94299999999999995</v>
      </c>
      <c r="P962" s="19">
        <f>AA962*VLOOKUP($O962,AProperties!$A$8:$I$1007,VLOOKUP(Span,Data!$N$4:$Y$11,Data!$Y$1,FALSE),FALSE)</f>
        <v>0.63359841024022634</v>
      </c>
      <c r="Q962" s="19">
        <f>AB962*VLOOKUP($O962,AProperties!$A$8:$I$1007,VLOOKUP(Span,Data!$N$4:$Y$11,Data!$Y$1,FALSE),FALSE)</f>
        <v>0.89604346485976016</v>
      </c>
      <c r="R962" s="19">
        <f>AC962*VLOOKUP($O962,AProperties!$A$8:$I$1007,VLOOKUP(Span,Data!$N$4:$Y$11,Data!$Y$1,FALSE),FALSE)</f>
        <v>1.2671968204804527</v>
      </c>
      <c r="S962" s="19">
        <f>AD962*VLOOKUP($O962,AProperties!$A$8:$I$1007,VLOOKUP(Span,Data!$N$4:$Y$11,Data!$Y$1,FALSE),FALSE)</f>
        <v>1.5519928069271627</v>
      </c>
      <c r="T962" s="19">
        <f>AE962*VLOOKUP($O962,AProperties!$A$8:$I$1007,VLOOKUP(Span,Data!$N$4:$Y$11,Data!$Y$1,FALSE),FALSE)</f>
        <v>1.7920869297195203</v>
      </c>
      <c r="U962" s="19">
        <f>AF962*VLOOKUP($O962,AProperties!$A$8:$I$1007,VLOOKUP(Span,Data!$N$4:$Y$11,Data!$Y$1,FALSE),FALSE)</f>
        <v>2.0036140982208677</v>
      </c>
      <c r="V962" s="19">
        <f>AG962*VLOOKUP($O962,AProperties!$A$8:$I$1007,VLOOKUP(Span,Data!$N$4:$Y$11,Data!$Y$1,FALSE),FALSE)</f>
        <v>2.1948492762618819</v>
      </c>
      <c r="W962" s="19">
        <f>AH962*VLOOKUP($O962,AProperties!$A$8:$I$1007,VLOOKUP(Span,Data!$N$4:$Y$11,Data!$Y$1,FALSE),FALSE)</f>
        <v>2.3707081719235688</v>
      </c>
      <c r="X962" s="19">
        <f>AI962*VLOOKUP($O962,AProperties!$A$8:$I$1007,VLOOKUP(Span,Data!$N$4:$Y$11,Data!$Y$1,FALSE),FALSE)</f>
        <v>2.5343936409609054</v>
      </c>
      <c r="Y962" s="19">
        <f>AJ962*VLOOKUP($O962,AProperties!$A$8:$I$1007,VLOOKUP(Span,Data!$N$4:$Y$11,Data!$Y$1,FALSE),FALSE)</f>
        <v>2.6881303945792805</v>
      </c>
      <c r="Z962" s="19">
        <f>AK962*VLOOKUP($O962,AProperties!$A$8:$I$1007,VLOOKUP(Span,Data!$N$4:$Y$11,Data!$Y$1,FALSE),FALSE)</f>
        <v>2.8335382314658895</v>
      </c>
      <c r="AA962" s="19">
        <f>$I962*AA$19^0.5/VLOOKUP($O962,AProperties!$AY$8:$BG$1007,VLOOKUP(Span,Data!$N$4:$Y$11,Data!$Y$1,FALSE),FALSE)</f>
        <v>0.66410904822118788</v>
      </c>
      <c r="AB962" s="19">
        <f>$I962*AB$19^0.5/VLOOKUP($O962,AProperties!$AY$8:$BG$1007,VLOOKUP(Span,Data!$N$4:$Y$11,Data!$Y$1,FALSE),FALSE)</f>
        <v>0.93919202288909154</v>
      </c>
      <c r="AC962" s="19">
        <f>$I962*AC$19^0.5/VLOOKUP($O962,AProperties!$AY$8:$BG$1007,VLOOKUP(Span,Data!$N$4:$Y$11,Data!$Y$1,FALSE),FALSE)</f>
        <v>1.3282180964423758</v>
      </c>
      <c r="AD962" s="19">
        <f>$I962*AD$19^0.5/VLOOKUP($O962,AProperties!$AY$8:$BG$1007,VLOOKUP(Span,Data!$N$4:$Y$11,Data!$Y$1,FALSE),FALSE)</f>
        <v>1.6267283017072987</v>
      </c>
      <c r="AE962" s="19">
        <f>$I962*AE$19^0.5/VLOOKUP($O962,AProperties!$AY$8:$BG$1007,VLOOKUP(Span,Data!$N$4:$Y$11,Data!$Y$1,FALSE),FALSE)</f>
        <v>1.8783840457781831</v>
      </c>
      <c r="AF962" s="19">
        <f>$I962*AF$19^0.5/VLOOKUP($O962,AProperties!$AY$8:$BG$1007,VLOOKUP(Span,Data!$N$4:$Y$11,Data!$Y$1,FALSE),FALSE)</f>
        <v>2.1000972071055473</v>
      </c>
      <c r="AG962" s="19">
        <f>$I962*AG$19^0.5/VLOOKUP($O962,AProperties!$AY$8:$BG$1007,VLOOKUP(Span,Data!$N$4:$Y$11,Data!$Y$1,FALSE),FALSE)</f>
        <v>2.3005412265706138</v>
      </c>
      <c r="AH962" s="19">
        <f>$I962*AH$19^0.5/VLOOKUP($O962,AProperties!$AY$8:$BG$1007,VLOOKUP(Span,Data!$N$4:$Y$11,Data!$Y$1,FALSE),FALSE)</f>
        <v>2.484868525900219</v>
      </c>
      <c r="AI962" s="19">
        <f>$I962*AI$19^0.5/VLOOKUP($O962,AProperties!$AY$8:$BG$1007,VLOOKUP(Span,Data!$N$4:$Y$11,Data!$Y$1,FALSE),FALSE)</f>
        <v>2.6564361928847515</v>
      </c>
      <c r="AJ962" s="19">
        <f>$I962*AJ$19^0.5/VLOOKUP($O962,AProperties!$AY$8:$BG$1007,VLOOKUP(Span,Data!$N$4:$Y$11,Data!$Y$1,FALSE),FALSE)</f>
        <v>2.8175760686672748</v>
      </c>
      <c r="AK962" s="19">
        <f>$I962*AK$19^0.5/VLOOKUP($O962,AProperties!$AY$8:$BG$1007,VLOOKUP(Span,Data!$N$4:$Y$11,Data!$Y$1,FALSE),FALSE)</f>
        <v>2.9699859525905232</v>
      </c>
      <c r="AL962" s="47">
        <f t="shared" si="121"/>
        <v>0.94299999999999995</v>
      </c>
    </row>
    <row r="963" spans="1:38" x14ac:dyDescent="0.25">
      <c r="A963" s="15">
        <v>0.94399999999999995</v>
      </c>
      <c r="B963" s="116">
        <f>VLOOKUP($A963,APropertiesDimless!$A$7:$I$1007,VLOOKUP(Span,Data!$N$4:$Y$11,Data!$Y$1,FALSE),FALSE)</f>
        <v>2.3151239241290558</v>
      </c>
      <c r="C963" s="6">
        <f t="shared" si="117"/>
        <v>2.1015619620645278</v>
      </c>
      <c r="D963" s="116">
        <f>VLOOKUP($A963,AProperties!$AE$8:$AM$1007,VLOOKUP(Span,Data!$N$4:$Y$11,Data!$Y$1,FALSE),FALSE)</f>
        <v>0.98403547456092866</v>
      </c>
      <c r="E963" s="116">
        <f t="shared" si="118"/>
        <v>4.1310717106850436</v>
      </c>
      <c r="F963" s="6">
        <f t="shared" si="122"/>
        <v>4.6886068852514349</v>
      </c>
      <c r="G963" s="9"/>
      <c r="H963" s="15">
        <f t="shared" si="119"/>
        <v>0.94399999999999995</v>
      </c>
      <c r="I963" s="6">
        <f>VLOOKUP(H963,AProperties!$AO$8:$AW$1007,VLOOKUP(Span,Data!$N$4:$Y$11,Data!$Y$1,FALSE),FALSE)^(2/3)</f>
        <v>0.42352068221175165</v>
      </c>
      <c r="J963" s="15">
        <f>$I963*(Slope^0.5)/VLOOKUP($H963,AProperties!$AY$8:$BG$1007,VLOOKUP(Span,Data!$N$4:$Y$11,Data!$Y$1,FALSE),FALSE)</f>
        <v>1.6263001341101024</v>
      </c>
      <c r="K963" s="15">
        <f>$J963*VLOOKUP($H963,AProperties!$A$8:$I$1007,VLOOKUP(Span,Data!$N$4:$Y$11,Data!$Y$1,FALSE),FALSE)</f>
        <v>1.5522576888795037</v>
      </c>
      <c r="L963" s="15">
        <f t="shared" si="123"/>
        <v>1.6263001341101024</v>
      </c>
      <c r="M963" s="15">
        <f t="shared" si="124"/>
        <v>0.94399999999999995</v>
      </c>
      <c r="O963" s="28">
        <f t="shared" si="120"/>
        <v>0.94399999999999995</v>
      </c>
      <c r="P963" s="19">
        <f>AA963*VLOOKUP($O963,AProperties!$A$8:$I$1007,VLOOKUP(Span,Data!$N$4:$Y$11,Data!$Y$1,FALSE),FALSE)</f>
        <v>0.63370654784444436</v>
      </c>
      <c r="Q963" s="19">
        <f>AB963*VLOOKUP($O963,AProperties!$A$8:$I$1007,VLOOKUP(Span,Data!$N$4:$Y$11,Data!$Y$1,FALSE),FALSE)</f>
        <v>0.89619639452624789</v>
      </c>
      <c r="R963" s="19">
        <f>AC963*VLOOKUP($O963,AProperties!$A$8:$I$1007,VLOOKUP(Span,Data!$N$4:$Y$11,Data!$Y$1,FALSE),FALSE)</f>
        <v>1.2674130956888887</v>
      </c>
      <c r="S963" s="19">
        <f>AD963*VLOOKUP($O963,AProperties!$A$8:$I$1007,VLOOKUP(Span,Data!$N$4:$Y$11,Data!$Y$1,FALSE),FALSE)</f>
        <v>1.5522576888795037</v>
      </c>
      <c r="T963" s="19">
        <f>AE963*VLOOKUP($O963,AProperties!$A$8:$I$1007,VLOOKUP(Span,Data!$N$4:$Y$11,Data!$Y$1,FALSE),FALSE)</f>
        <v>1.7923927890524958</v>
      </c>
      <c r="U963" s="19">
        <f>AF963*VLOOKUP($O963,AProperties!$A$8:$I$1007,VLOOKUP(Span,Data!$N$4:$Y$11,Data!$Y$1,FALSE),FALSE)</f>
        <v>2.0039560593509105</v>
      </c>
      <c r="V963" s="19">
        <f>AG963*VLOOKUP($O963,AProperties!$A$8:$I$1007,VLOOKUP(Span,Data!$N$4:$Y$11,Data!$Y$1,FALSE),FALSE)</f>
        <v>2.1952238759113101</v>
      </c>
      <c r="W963" s="19">
        <f>AH963*VLOOKUP($O963,AProperties!$A$8:$I$1007,VLOOKUP(Span,Data!$N$4:$Y$11,Data!$Y$1,FALSE),FALSE)</f>
        <v>2.3711127857891796</v>
      </c>
      <c r="X963" s="19">
        <f>AI963*VLOOKUP($O963,AProperties!$A$8:$I$1007,VLOOKUP(Span,Data!$N$4:$Y$11,Data!$Y$1,FALSE),FALSE)</f>
        <v>2.5348261913777774</v>
      </c>
      <c r="Y963" s="19">
        <f>AJ963*VLOOKUP($O963,AProperties!$A$8:$I$1007,VLOOKUP(Span,Data!$N$4:$Y$11,Data!$Y$1,FALSE),FALSE)</f>
        <v>2.6885891835787437</v>
      </c>
      <c r="Z963" s="19">
        <f>AK963*VLOOKUP($O963,AProperties!$A$8:$I$1007,VLOOKUP(Span,Data!$N$4:$Y$11,Data!$Y$1,FALSE),FALSE)</f>
        <v>2.8340218375338013</v>
      </c>
      <c r="AA963" s="19">
        <f>$I963*AA$19^0.5/VLOOKUP($O963,AProperties!$AY$8:$BG$1007,VLOOKUP(Span,Data!$N$4:$Y$11,Data!$Y$1,FALSE),FALSE)</f>
        <v>0.66393424953160052</v>
      </c>
      <c r="AB963" s="19">
        <f>$I963*AB$19^0.5/VLOOKUP($O963,AProperties!$AY$8:$BG$1007,VLOOKUP(Span,Data!$N$4:$Y$11,Data!$Y$1,FALSE),FALSE)</f>
        <v>0.9389448202115922</v>
      </c>
      <c r="AC963" s="19">
        <f>$I963*AC$19^0.5/VLOOKUP($O963,AProperties!$AY$8:$BG$1007,VLOOKUP(Span,Data!$N$4:$Y$11,Data!$Y$1,FALSE),FALSE)</f>
        <v>1.327868499063201</v>
      </c>
      <c r="AD963" s="19">
        <f>$I963*AD$19^0.5/VLOOKUP($O963,AProperties!$AY$8:$BG$1007,VLOOKUP(Span,Data!$N$4:$Y$11,Data!$Y$1,FALSE),FALSE)</f>
        <v>1.6263001341101024</v>
      </c>
      <c r="AE963" s="19">
        <f>$I963*AE$19^0.5/VLOOKUP($O963,AProperties!$AY$8:$BG$1007,VLOOKUP(Span,Data!$N$4:$Y$11,Data!$Y$1,FALSE),FALSE)</f>
        <v>1.8778896404231844</v>
      </c>
      <c r="AF963" s="19">
        <f>$I963*AF$19^0.5/VLOOKUP($O963,AProperties!$AY$8:$BG$1007,VLOOKUP(Span,Data!$N$4:$Y$11,Data!$Y$1,FALSE),FALSE)</f>
        <v>2.0995444451144385</v>
      </c>
      <c r="AG963" s="19">
        <f>$I963*AG$19^0.5/VLOOKUP($O963,AProperties!$AY$8:$BG$1007,VLOOKUP(Span,Data!$N$4:$Y$11,Data!$Y$1,FALSE),FALSE)</f>
        <v>2.2999357061476902</v>
      </c>
      <c r="AH963" s="19">
        <f>$I963*AH$19^0.5/VLOOKUP($O963,AProperties!$AY$8:$BG$1007,VLOOKUP(Span,Data!$N$4:$Y$11,Data!$Y$1,FALSE),FALSE)</f>
        <v>2.4842144890921265</v>
      </c>
      <c r="AI963" s="19">
        <f>$I963*AI$19^0.5/VLOOKUP($O963,AProperties!$AY$8:$BG$1007,VLOOKUP(Span,Data!$N$4:$Y$11,Data!$Y$1,FALSE),FALSE)</f>
        <v>2.6557369981264021</v>
      </c>
      <c r="AJ963" s="19">
        <f>$I963*AJ$19^0.5/VLOOKUP($O963,AProperties!$AY$8:$BG$1007,VLOOKUP(Span,Data!$N$4:$Y$11,Data!$Y$1,FALSE),FALSE)</f>
        <v>2.8168344606347766</v>
      </c>
      <c r="AK963" s="19">
        <f>$I963*AK$19^0.5/VLOOKUP($O963,AProperties!$AY$8:$BG$1007,VLOOKUP(Span,Data!$N$4:$Y$11,Data!$Y$1,FALSE),FALSE)</f>
        <v>2.9692042290859337</v>
      </c>
      <c r="AL963" s="47">
        <f t="shared" si="121"/>
        <v>0.94399999999999995</v>
      </c>
    </row>
    <row r="964" spans="1:38" x14ac:dyDescent="0.25">
      <c r="A964" s="15">
        <v>0.94499999999999995</v>
      </c>
      <c r="B964" s="116">
        <f>VLOOKUP($A964,APropertiesDimless!$A$7:$I$1007,VLOOKUP(Span,Data!$N$4:$Y$11,Data!$Y$1,FALSE),FALSE)</f>
        <v>2.3364459088528839</v>
      </c>
      <c r="C964" s="6">
        <f t="shared" si="117"/>
        <v>2.1132229544264418</v>
      </c>
      <c r="D964" s="116">
        <f>VLOOKUP($A964,AProperties!$AE$8:$AM$1007,VLOOKUP(Span,Data!$N$4:$Y$11,Data!$Y$1,FALSE),FALSE)</f>
        <v>0.98445867528064301</v>
      </c>
      <c r="E964" s="116">
        <f t="shared" si="118"/>
        <v>4.1671117511292799</v>
      </c>
      <c r="F964" s="6">
        <f t="shared" si="122"/>
        <v>4.7121738022085813</v>
      </c>
      <c r="G964" s="9"/>
      <c r="H964" s="15">
        <f t="shared" si="119"/>
        <v>0.94499999999999995</v>
      </c>
      <c r="I964" s="6">
        <f>VLOOKUP(H964,AProperties!$AO$8:$AW$1007,VLOOKUP(Span,Data!$N$4:$Y$11,Data!$Y$1,FALSE),FALSE)^(2/3)</f>
        <v>0.42325478094283192</v>
      </c>
      <c r="J964" s="15">
        <f>$I964*(Slope^0.5)/VLOOKUP($H964,AProperties!$AY$8:$BG$1007,VLOOKUP(Span,Data!$N$4:$Y$11,Data!$Y$1,FALSE),FALSE)</f>
        <v>1.6258607649355321</v>
      </c>
      <c r="K964" s="15">
        <f>$J964*VLOOKUP($H964,AProperties!$A$8:$I$1007,VLOOKUP(Span,Data!$N$4:$Y$11,Data!$Y$1,FALSE),FALSE)</f>
        <v>1.5525057170923326</v>
      </c>
      <c r="L964" s="15">
        <f t="shared" si="123"/>
        <v>1.6258607649355321</v>
      </c>
      <c r="M964" s="15">
        <f t="shared" si="124"/>
        <v>0.94499999999999995</v>
      </c>
      <c r="O964" s="28">
        <f t="shared" si="120"/>
        <v>0.94499999999999995</v>
      </c>
      <c r="P964" s="19">
        <f>AA964*VLOOKUP($O964,AProperties!$A$8:$I$1007,VLOOKUP(Span,Data!$N$4:$Y$11,Data!$Y$1,FALSE),FALSE)</f>
        <v>0.63380780493831856</v>
      </c>
      <c r="Q964" s="19">
        <f>AB964*VLOOKUP($O964,AProperties!$A$8:$I$1007,VLOOKUP(Span,Data!$N$4:$Y$11,Data!$Y$1,FALSE),FALSE)</f>
        <v>0.89633959368169114</v>
      </c>
      <c r="R964" s="19">
        <f>AC964*VLOOKUP($O964,AProperties!$A$8:$I$1007,VLOOKUP(Span,Data!$N$4:$Y$11,Data!$Y$1,FALSE),FALSE)</f>
        <v>1.2676156098766371</v>
      </c>
      <c r="S964" s="19">
        <f>AD964*VLOOKUP($O964,AProperties!$A$8:$I$1007,VLOOKUP(Span,Data!$N$4:$Y$11,Data!$Y$1,FALSE),FALSE)</f>
        <v>1.5525057170923326</v>
      </c>
      <c r="T964" s="19">
        <f>AE964*VLOOKUP($O964,AProperties!$A$8:$I$1007,VLOOKUP(Span,Data!$N$4:$Y$11,Data!$Y$1,FALSE),FALSE)</f>
        <v>1.7926791873633823</v>
      </c>
      <c r="U964" s="19">
        <f>AF964*VLOOKUP($O964,AProperties!$A$8:$I$1007,VLOOKUP(Span,Data!$N$4:$Y$11,Data!$Y$1,FALSE),FALSE)</f>
        <v>2.0042762623968029</v>
      </c>
      <c r="V964" s="19">
        <f>AG964*VLOOKUP($O964,AProperties!$A$8:$I$1007,VLOOKUP(Span,Data!$N$4:$Y$11,Data!$Y$1,FALSE),FALSE)</f>
        <v>2.1955746407737444</v>
      </c>
      <c r="W964" s="19">
        <f>AH964*VLOOKUP($O964,AProperties!$A$8:$I$1007,VLOOKUP(Span,Data!$N$4:$Y$11,Data!$Y$1,FALSE),FALSE)</f>
        <v>2.371491655142437</v>
      </c>
      <c r="X964" s="19">
        <f>AI964*VLOOKUP($O964,AProperties!$A$8:$I$1007,VLOOKUP(Span,Data!$N$4:$Y$11,Data!$Y$1,FALSE),FALSE)</f>
        <v>2.5352312197532743</v>
      </c>
      <c r="Y964" s="19">
        <f>AJ964*VLOOKUP($O964,AProperties!$A$8:$I$1007,VLOOKUP(Span,Data!$N$4:$Y$11,Data!$Y$1,FALSE),FALSE)</f>
        <v>2.6890187810450739</v>
      </c>
      <c r="Z964" s="19">
        <f>AK964*VLOOKUP($O964,AProperties!$A$8:$I$1007,VLOOKUP(Span,Data!$N$4:$Y$11,Data!$Y$1,FALSE),FALSE)</f>
        <v>2.8344746730240145</v>
      </c>
      <c r="AA964" s="19">
        <f>$I964*AA$19^0.5/VLOOKUP($O964,AProperties!$AY$8:$BG$1007,VLOOKUP(Span,Data!$N$4:$Y$11,Data!$Y$1,FALSE),FALSE)</f>
        <v>0.66375487781719966</v>
      </c>
      <c r="AB964" s="19">
        <f>$I964*AB$19^0.5/VLOOKUP($O964,AProperties!$AY$8:$BG$1007,VLOOKUP(Span,Data!$N$4:$Y$11,Data!$Y$1,FALSE),FALSE)</f>
        <v>0.93869115030038031</v>
      </c>
      <c r="AC964" s="19">
        <f>$I964*AC$19^0.5/VLOOKUP($O964,AProperties!$AY$8:$BG$1007,VLOOKUP(Span,Data!$N$4:$Y$11,Data!$Y$1,FALSE),FALSE)</f>
        <v>1.3275097556343993</v>
      </c>
      <c r="AD964" s="19">
        <f>$I964*AD$19^0.5/VLOOKUP($O964,AProperties!$AY$8:$BG$1007,VLOOKUP(Span,Data!$N$4:$Y$11,Data!$Y$1,FALSE),FALSE)</f>
        <v>1.6258607649355321</v>
      </c>
      <c r="AE964" s="19">
        <f>$I964*AE$19^0.5/VLOOKUP($O964,AProperties!$AY$8:$BG$1007,VLOOKUP(Span,Data!$N$4:$Y$11,Data!$Y$1,FALSE),FALSE)</f>
        <v>1.8773823006007606</v>
      </c>
      <c r="AF964" s="19">
        <f>$I964*AF$19^0.5/VLOOKUP($O964,AProperties!$AY$8:$BG$1007,VLOOKUP(Span,Data!$N$4:$Y$11,Data!$Y$1,FALSE),FALSE)</f>
        <v>2.0989772219491227</v>
      </c>
      <c r="AG964" s="19">
        <f>$I964*AG$19^0.5/VLOOKUP($O964,AProperties!$AY$8:$BG$1007,VLOOKUP(Span,Data!$N$4:$Y$11,Data!$Y$1,FALSE),FALSE)</f>
        <v>2.2993143443021244</v>
      </c>
      <c r="AH964" s="19">
        <f>$I964*AH$19^0.5/VLOOKUP($O964,AProperties!$AY$8:$BG$1007,VLOOKUP(Span,Data!$N$4:$Y$11,Data!$Y$1,FALSE),FALSE)</f>
        <v>2.4835433415919601</v>
      </c>
      <c r="AI964" s="19">
        <f>$I964*AI$19^0.5/VLOOKUP($O964,AProperties!$AY$8:$BG$1007,VLOOKUP(Span,Data!$N$4:$Y$11,Data!$Y$1,FALSE),FALSE)</f>
        <v>2.6550195112687986</v>
      </c>
      <c r="AJ964" s="19">
        <f>$I964*AJ$19^0.5/VLOOKUP($O964,AProperties!$AY$8:$BG$1007,VLOOKUP(Span,Data!$N$4:$Y$11,Data!$Y$1,FALSE),FALSE)</f>
        <v>2.8160734509011411</v>
      </c>
      <c r="AK964" s="19">
        <f>$I964*AK$19^0.5/VLOOKUP($O964,AProperties!$AY$8:$BG$1007,VLOOKUP(Span,Data!$N$4:$Y$11,Data!$Y$1,FALSE),FALSE)</f>
        <v>2.9684020543926515</v>
      </c>
      <c r="AL964" s="47">
        <f t="shared" si="121"/>
        <v>0.94499999999999995</v>
      </c>
    </row>
    <row r="965" spans="1:38" x14ac:dyDescent="0.25">
      <c r="A965" s="15">
        <v>0.94599999999999995</v>
      </c>
      <c r="B965" s="116">
        <f>VLOOKUP($A965,APropertiesDimless!$A$7:$I$1007,VLOOKUP(Span,Data!$N$4:$Y$11,Data!$Y$1,FALSE),FALSE)</f>
        <v>2.3583451222114347</v>
      </c>
      <c r="C965" s="6">
        <f t="shared" si="117"/>
        <v>2.1251725611057175</v>
      </c>
      <c r="D965" s="116">
        <f>VLOOKUP($A965,AProperties!$AE$8:$AM$1007,VLOOKUP(Span,Data!$N$4:$Y$11,Data!$Y$1,FALSE),FALSE)</f>
        <v>0.98487815984528215</v>
      </c>
      <c r="E965" s="116">
        <f t="shared" si="118"/>
        <v>4.2040754252199699</v>
      </c>
      <c r="F965" s="6">
        <f t="shared" si="122"/>
        <v>4.7362228805349078</v>
      </c>
      <c r="G965" s="9"/>
      <c r="H965" s="15">
        <f t="shared" si="119"/>
        <v>0.94599999999999995</v>
      </c>
      <c r="I965" s="6">
        <f>VLOOKUP(H965,AProperties!$AO$8:$AW$1007,VLOOKUP(Span,Data!$N$4:$Y$11,Data!$Y$1,FALSE),FALSE)^(2/3)</f>
        <v>0.42298504008495424</v>
      </c>
      <c r="J965" s="15">
        <f>$I965*(Slope^0.5)/VLOOKUP($H965,AProperties!$AY$8:$BG$1007,VLOOKUP(Span,Data!$N$4:$Y$11,Data!$Y$1,FALSE),FALSE)</f>
        <v>1.6254099709120473</v>
      </c>
      <c r="K965" s="15">
        <f>$J965*VLOOKUP($H965,AProperties!$A$8:$I$1007,VLOOKUP(Span,Data!$N$4:$Y$11,Data!$Y$1,FALSE),FALSE)</f>
        <v>1.5527366117129517</v>
      </c>
      <c r="L965" s="15">
        <f t="shared" si="123"/>
        <v>1.6254099709120473</v>
      </c>
      <c r="M965" s="15">
        <f t="shared" si="124"/>
        <v>0.94599999999999995</v>
      </c>
      <c r="O965" s="28">
        <f t="shared" si="120"/>
        <v>0.94599999999999995</v>
      </c>
      <c r="P965" s="19">
        <f>AA965*VLOOKUP($O965,AProperties!$A$8:$I$1007,VLOOKUP(Span,Data!$N$4:$Y$11,Data!$Y$1,FALSE),FALSE)</f>
        <v>0.63390206727246357</v>
      </c>
      <c r="Q965" s="19">
        <f>AB965*VLOOKUP($O965,AProperties!$A$8:$I$1007,VLOOKUP(Span,Data!$N$4:$Y$11,Data!$Y$1,FALSE),FALSE)</f>
        <v>0.89647290075306019</v>
      </c>
      <c r="R965" s="19">
        <f>AC965*VLOOKUP($O965,AProperties!$A$8:$I$1007,VLOOKUP(Span,Data!$N$4:$Y$11,Data!$Y$1,FALSE),FALSE)</f>
        <v>1.2678041345449271</v>
      </c>
      <c r="S965" s="19">
        <f>AD965*VLOOKUP($O965,AProperties!$A$8:$I$1007,VLOOKUP(Span,Data!$N$4:$Y$11,Data!$Y$1,FALSE),FALSE)</f>
        <v>1.5527366117129517</v>
      </c>
      <c r="T965" s="19">
        <f>AE965*VLOOKUP($O965,AProperties!$A$8:$I$1007,VLOOKUP(Span,Data!$N$4:$Y$11,Data!$Y$1,FALSE),FALSE)</f>
        <v>1.7929458015061204</v>
      </c>
      <c r="U965" s="19">
        <f>AF965*VLOOKUP($O965,AProperties!$A$8:$I$1007,VLOOKUP(Span,Data!$N$4:$Y$11,Data!$Y$1,FALSE),FALSE)</f>
        <v>2.0045743460702647</v>
      </c>
      <c r="V965" s="19">
        <f>AG965*VLOOKUP($O965,AProperties!$A$8:$I$1007,VLOOKUP(Span,Data!$N$4:$Y$11,Data!$Y$1,FALSE),FALSE)</f>
        <v>2.1959011750777027</v>
      </c>
      <c r="W965" s="19">
        <f>AH965*VLOOKUP($O965,AProperties!$A$8:$I$1007,VLOOKUP(Span,Data!$N$4:$Y$11,Data!$Y$1,FALSE),FALSE)</f>
        <v>2.3718443525012858</v>
      </c>
      <c r="X965" s="19">
        <f>AI965*VLOOKUP($O965,AProperties!$A$8:$I$1007,VLOOKUP(Span,Data!$N$4:$Y$11,Data!$Y$1,FALSE),FALSE)</f>
        <v>2.5356082690898543</v>
      </c>
      <c r="Y965" s="19">
        <f>AJ965*VLOOKUP($O965,AProperties!$A$8:$I$1007,VLOOKUP(Span,Data!$N$4:$Y$11,Data!$Y$1,FALSE),FALSE)</f>
        <v>2.6894187022591804</v>
      </c>
      <c r="Z965" s="19">
        <f>AK965*VLOOKUP($O965,AProperties!$A$8:$I$1007,VLOOKUP(Span,Data!$N$4:$Y$11,Data!$Y$1,FALSE),FALSE)</f>
        <v>2.8348962269977465</v>
      </c>
      <c r="AA965" s="19">
        <f>$I965*AA$19^0.5/VLOOKUP($O965,AProperties!$AY$8:$BG$1007,VLOOKUP(Span,Data!$N$4:$Y$11,Data!$Y$1,FALSE),FALSE)</f>
        <v>0.66357084192776061</v>
      </c>
      <c r="AB965" s="19">
        <f>$I965*AB$19^0.5/VLOOKUP($O965,AProperties!$AY$8:$BG$1007,VLOOKUP(Span,Data!$N$4:$Y$11,Data!$Y$1,FALSE),FALSE)</f>
        <v>0.93843088424957233</v>
      </c>
      <c r="AC965" s="19">
        <f>$I965*AC$19^0.5/VLOOKUP($O965,AProperties!$AY$8:$BG$1007,VLOOKUP(Span,Data!$N$4:$Y$11,Data!$Y$1,FALSE),FALSE)</f>
        <v>1.3271416838555212</v>
      </c>
      <c r="AD965" s="19">
        <f>$I965*AD$19^0.5/VLOOKUP($O965,AProperties!$AY$8:$BG$1007,VLOOKUP(Span,Data!$N$4:$Y$11,Data!$Y$1,FALSE),FALSE)</f>
        <v>1.6254099709120473</v>
      </c>
      <c r="AE965" s="19">
        <f>$I965*AE$19^0.5/VLOOKUP($O965,AProperties!$AY$8:$BG$1007,VLOOKUP(Span,Data!$N$4:$Y$11,Data!$Y$1,FALSE),FALSE)</f>
        <v>1.8768617684991447</v>
      </c>
      <c r="AF965" s="19">
        <f>$I965*AF$19^0.5/VLOOKUP($O965,AProperties!$AY$8:$BG$1007,VLOOKUP(Span,Data!$N$4:$Y$11,Data!$Y$1,FALSE),FALSE)</f>
        <v>2.0983952493672802</v>
      </c>
      <c r="AG965" s="19">
        <f>$I965*AG$19^0.5/VLOOKUP($O965,AProperties!$AY$8:$BG$1007,VLOOKUP(Span,Data!$N$4:$Y$11,Data!$Y$1,FALSE),FALSE)</f>
        <v>2.2986768252802752</v>
      </c>
      <c r="AH965" s="19">
        <f>$I965*AH$19^0.5/VLOOKUP($O965,AProperties!$AY$8:$BG$1007,VLOOKUP(Span,Data!$N$4:$Y$11,Data!$Y$1,FALSE),FALSE)</f>
        <v>2.4828547423468095</v>
      </c>
      <c r="AI965" s="19">
        <f>$I965*AI$19^0.5/VLOOKUP($O965,AProperties!$AY$8:$BG$1007,VLOOKUP(Span,Data!$N$4:$Y$11,Data!$Y$1,FALSE),FALSE)</f>
        <v>2.6542833677110425</v>
      </c>
      <c r="AJ965" s="19">
        <f>$I965*AJ$19^0.5/VLOOKUP($O965,AProperties!$AY$8:$BG$1007,VLOOKUP(Span,Data!$N$4:$Y$11,Data!$Y$1,FALSE),FALSE)</f>
        <v>2.8152926527487168</v>
      </c>
      <c r="AK965" s="19">
        <f>$I965*AK$19^0.5/VLOOKUP($O965,AProperties!$AY$8:$BG$1007,VLOOKUP(Span,Data!$N$4:$Y$11,Data!$Y$1,FALSE),FALSE)</f>
        <v>2.9675790208744806</v>
      </c>
      <c r="AL965" s="47">
        <f t="shared" si="121"/>
        <v>0.94599999999999995</v>
      </c>
    </row>
    <row r="966" spans="1:38" x14ac:dyDescent="0.25">
      <c r="A966" s="15">
        <v>0.94699999999999995</v>
      </c>
      <c r="B966" s="116">
        <f>VLOOKUP($A966,APropertiesDimless!$A$7:$I$1007,VLOOKUP(Span,Data!$N$4:$Y$11,Data!$Y$1,FALSE),FALSE)</f>
        <v>2.3808487179490578</v>
      </c>
      <c r="C966" s="6">
        <f t="shared" si="117"/>
        <v>2.137424358974529</v>
      </c>
      <c r="D966" s="116">
        <f>VLOOKUP($A966,AProperties!$AE$8:$AM$1007,VLOOKUP(Span,Data!$N$4:$Y$11,Data!$Y$1,FALSE),FALSE)</f>
        <v>0.98529389082225616</v>
      </c>
      <c r="E966" s="116">
        <f t="shared" si="118"/>
        <v>4.242006020260197</v>
      </c>
      <c r="F966" s="6">
        <f t="shared" si="122"/>
        <v>4.7607747602969921</v>
      </c>
      <c r="G966" s="9"/>
      <c r="H966" s="15">
        <f t="shared" si="119"/>
        <v>0.94699999999999995</v>
      </c>
      <c r="I966" s="6">
        <f>VLOOKUP(H966,AProperties!$AO$8:$AW$1007,VLOOKUP(Span,Data!$N$4:$Y$11,Data!$Y$1,FALSE),FALSE)^(2/3)</f>
        <v>0.42271137424673488</v>
      </c>
      <c r="J966" s="15">
        <f>$I966*(Slope^0.5)/VLOOKUP($H966,AProperties!$AY$8:$BG$1007,VLOOKUP(Span,Data!$N$4:$Y$11,Data!$Y$1,FALSE),FALSE)</f>
        <v>1.6249475189871454</v>
      </c>
      <c r="K966" s="15">
        <f>$J966*VLOOKUP($H966,AProperties!$A$8:$I$1007,VLOOKUP(Span,Data!$N$4:$Y$11,Data!$Y$1,FALSE),FALSE)</f>
        <v>1.552950081945234</v>
      </c>
      <c r="L966" s="15">
        <f t="shared" si="123"/>
        <v>1.6249475189871454</v>
      </c>
      <c r="M966" s="15">
        <f t="shared" si="124"/>
        <v>0.94699999999999995</v>
      </c>
      <c r="O966" s="28">
        <f t="shared" si="120"/>
        <v>0.94699999999999995</v>
      </c>
      <c r="P966" s="19">
        <f>AA966*VLOOKUP($O966,AProperties!$A$8:$I$1007,VLOOKUP(Span,Data!$N$4:$Y$11,Data!$Y$1,FALSE),FALSE)</f>
        <v>0.63398921612985781</v>
      </c>
      <c r="Q966" s="19">
        <f>AB966*VLOOKUP($O966,AProperties!$A$8:$I$1007,VLOOKUP(Span,Data!$N$4:$Y$11,Data!$Y$1,FALSE),FALSE)</f>
        <v>0.89659614784913233</v>
      </c>
      <c r="R966" s="19">
        <f>AC966*VLOOKUP($O966,AProperties!$A$8:$I$1007,VLOOKUP(Span,Data!$N$4:$Y$11,Data!$Y$1,FALSE),FALSE)</f>
        <v>1.2679784322597156</v>
      </c>
      <c r="S966" s="19">
        <f>AD966*VLOOKUP($O966,AProperties!$A$8:$I$1007,VLOOKUP(Span,Data!$N$4:$Y$11,Data!$Y$1,FALSE),FALSE)</f>
        <v>1.552950081945234</v>
      </c>
      <c r="T966" s="19">
        <f>AE966*VLOOKUP($O966,AProperties!$A$8:$I$1007,VLOOKUP(Span,Data!$N$4:$Y$11,Data!$Y$1,FALSE),FALSE)</f>
        <v>1.7931922956982647</v>
      </c>
      <c r="U966" s="19">
        <f>AF966*VLOOKUP($O966,AProperties!$A$8:$I$1007,VLOOKUP(Span,Data!$N$4:$Y$11,Data!$Y$1,FALSE),FALSE)</f>
        <v>2.0048499349551112</v>
      </c>
      <c r="V966" s="19">
        <f>AG966*VLOOKUP($O966,AProperties!$A$8:$I$1007,VLOOKUP(Span,Data!$N$4:$Y$11,Data!$Y$1,FALSE),FALSE)</f>
        <v>2.1962030675753592</v>
      </c>
      <c r="W966" s="19">
        <f>AH966*VLOOKUP($O966,AProperties!$A$8:$I$1007,VLOOKUP(Span,Data!$N$4:$Y$11,Data!$Y$1,FALSE),FALSE)</f>
        <v>2.3721704336673035</v>
      </c>
      <c r="X966" s="19">
        <f>AI966*VLOOKUP($O966,AProperties!$A$8:$I$1007,VLOOKUP(Span,Data!$N$4:$Y$11,Data!$Y$1,FALSE),FALSE)</f>
        <v>2.5359568645194313</v>
      </c>
      <c r="Y966" s="19">
        <f>AJ966*VLOOKUP($O966,AProperties!$A$8:$I$1007,VLOOKUP(Span,Data!$N$4:$Y$11,Data!$Y$1,FALSE),FALSE)</f>
        <v>2.6897884435473967</v>
      </c>
      <c r="Z966" s="19">
        <f>AK966*VLOOKUP($O966,AProperties!$A$8:$I$1007,VLOOKUP(Span,Data!$N$4:$Y$11,Data!$Y$1,FALSE),FALSE)</f>
        <v>2.8352859685363363</v>
      </c>
      <c r="AA966" s="19">
        <f>$I966*AA$19^0.5/VLOOKUP($O966,AProperties!$AY$8:$BG$1007,VLOOKUP(Span,Data!$N$4:$Y$11,Data!$Y$1,FALSE),FALSE)</f>
        <v>0.66338204671999779</v>
      </c>
      <c r="AB966" s="19">
        <f>$I966*AB$19^0.5/VLOOKUP($O966,AProperties!$AY$8:$BG$1007,VLOOKUP(Span,Data!$N$4:$Y$11,Data!$Y$1,FALSE),FALSE)</f>
        <v>0.93816388750624302</v>
      </c>
      <c r="AC966" s="19">
        <f>$I966*AC$19^0.5/VLOOKUP($O966,AProperties!$AY$8:$BG$1007,VLOOKUP(Span,Data!$N$4:$Y$11,Data!$Y$1,FALSE),FALSE)</f>
        <v>1.3267640934399956</v>
      </c>
      <c r="AD966" s="19">
        <f>$I966*AD$19^0.5/VLOOKUP($O966,AProperties!$AY$8:$BG$1007,VLOOKUP(Span,Data!$N$4:$Y$11,Data!$Y$1,FALSE),FALSE)</f>
        <v>1.6249475189871454</v>
      </c>
      <c r="AE966" s="19">
        <f>$I966*AE$19^0.5/VLOOKUP($O966,AProperties!$AY$8:$BG$1007,VLOOKUP(Span,Data!$N$4:$Y$11,Data!$Y$1,FALSE),FALSE)</f>
        <v>1.876327775012486</v>
      </c>
      <c r="AF966" s="19">
        <f>$I966*AF$19^0.5/VLOOKUP($O966,AProperties!$AY$8:$BG$1007,VLOOKUP(Span,Data!$N$4:$Y$11,Data!$Y$1,FALSE),FALSE)</f>
        <v>2.0977982264994246</v>
      </c>
      <c r="AG966" s="19">
        <f>$I966*AG$19^0.5/VLOOKUP($O966,AProperties!$AY$8:$BG$1007,VLOOKUP(Span,Data!$N$4:$Y$11,Data!$Y$1,FALSE),FALSE)</f>
        <v>2.2980228194961336</v>
      </c>
      <c r="AH966" s="19">
        <f>$I966*AH$19^0.5/VLOOKUP($O966,AProperties!$AY$8:$BG$1007,VLOOKUP(Span,Data!$N$4:$Y$11,Data!$Y$1,FALSE),FALSE)</f>
        <v>2.4821483353630955</v>
      </c>
      <c r="AI966" s="19">
        <f>$I966*AI$19^0.5/VLOOKUP($O966,AProperties!$AY$8:$BG$1007,VLOOKUP(Span,Data!$N$4:$Y$11,Data!$Y$1,FALSE),FALSE)</f>
        <v>2.6535281868799911</v>
      </c>
      <c r="AJ966" s="19">
        <f>$I966*AJ$19^0.5/VLOOKUP($O966,AProperties!$AY$8:$BG$1007,VLOOKUP(Span,Data!$N$4:$Y$11,Data!$Y$1,FALSE),FALSE)</f>
        <v>2.8144916625187286</v>
      </c>
      <c r="AK966" s="19">
        <f>$I966*AK$19^0.5/VLOOKUP($O966,AProperties!$AY$8:$BG$1007,VLOOKUP(Span,Data!$N$4:$Y$11,Data!$Y$1,FALSE),FALSE)</f>
        <v>2.9667347030377127</v>
      </c>
      <c r="AL966" s="47">
        <f t="shared" si="121"/>
        <v>0.94699999999999995</v>
      </c>
    </row>
    <row r="967" spans="1:38" x14ac:dyDescent="0.25">
      <c r="A967" s="15">
        <v>0.94799999999999995</v>
      </c>
      <c r="B967" s="116">
        <f>VLOOKUP($A967,APropertiesDimless!$A$7:$I$1007,VLOOKUP(Span,Data!$N$4:$Y$11,Data!$Y$1,FALSE),FALSE)</f>
        <v>2.4039856703088365</v>
      </c>
      <c r="C967" s="6">
        <f t="shared" si="117"/>
        <v>2.1499928351544182</v>
      </c>
      <c r="D967" s="116">
        <f>VLOOKUP($A967,AProperties!$AE$8:$AM$1007,VLOOKUP(Span,Data!$N$4:$Y$11,Data!$Y$1,FALSE),FALSE)</f>
        <v>0.98570582975566012</v>
      </c>
      <c r="E967" s="116">
        <f t="shared" si="118"/>
        <v>4.280949727249916</v>
      </c>
      <c r="F967" s="6">
        <f t="shared" si="122"/>
        <v>4.7858513686426418</v>
      </c>
      <c r="G967" s="9"/>
      <c r="H967" s="15">
        <f t="shared" si="119"/>
        <v>0.94799999999999995</v>
      </c>
      <c r="I967" s="6">
        <f>VLOOKUP(H967,AProperties!$AO$8:$AW$1007,VLOOKUP(Span,Data!$N$4:$Y$11,Data!$Y$1,FALSE),FALSE)^(2/3)</f>
        <v>0.42243369412300852</v>
      </c>
      <c r="J967" s="15">
        <f>$I967*(Slope^0.5)/VLOOKUP($H967,AProperties!$AY$8:$BG$1007,VLOOKUP(Span,Data!$N$4:$Y$11,Data!$Y$1,FALSE),FALSE)</f>
        <v>1.6244731656970541</v>
      </c>
      <c r="K967" s="15">
        <f>$J967*VLOOKUP($H967,AProperties!$A$8:$I$1007,VLOOKUP(Span,Data!$N$4:$Y$11,Data!$Y$1,FALSE),FALSE)</f>
        <v>1.5531458253699106</v>
      </c>
      <c r="L967" s="15">
        <f t="shared" si="123"/>
        <v>1.6244731656970541</v>
      </c>
      <c r="M967" s="15">
        <f t="shared" si="124"/>
        <v>0.94799999999999995</v>
      </c>
      <c r="O967" s="28">
        <f t="shared" si="120"/>
        <v>0.94799999999999995</v>
      </c>
      <c r="P967" s="19">
        <f>AA967*VLOOKUP($O967,AProperties!$A$8:$I$1007,VLOOKUP(Span,Data!$N$4:$Y$11,Data!$Y$1,FALSE),FALSE)</f>
        <v>0.63406912804835158</v>
      </c>
      <c r="Q967" s="19">
        <f>AB967*VLOOKUP($O967,AProperties!$A$8:$I$1007,VLOOKUP(Span,Data!$N$4:$Y$11,Data!$Y$1,FALSE),FALSE)</f>
        <v>0.89670916036806148</v>
      </c>
      <c r="R967" s="19">
        <f>AC967*VLOOKUP($O967,AProperties!$A$8:$I$1007,VLOOKUP(Span,Data!$N$4:$Y$11,Data!$Y$1,FALSE),FALSE)</f>
        <v>1.2681382560967032</v>
      </c>
      <c r="S967" s="19">
        <f>AD967*VLOOKUP($O967,AProperties!$A$8:$I$1007,VLOOKUP(Span,Data!$N$4:$Y$11,Data!$Y$1,FALSE),FALSE)</f>
        <v>1.5531458253699106</v>
      </c>
      <c r="T967" s="19">
        <f>AE967*VLOOKUP($O967,AProperties!$A$8:$I$1007,VLOOKUP(Span,Data!$N$4:$Y$11,Data!$Y$1,FALSE),FALSE)</f>
        <v>1.793418320736123</v>
      </c>
      <c r="U967" s="19">
        <f>AF967*VLOOKUP($O967,AProperties!$A$8:$I$1007,VLOOKUP(Span,Data!$N$4:$Y$11,Data!$Y$1,FALSE),FALSE)</f>
        <v>2.0051026386297455</v>
      </c>
      <c r="V967" s="19">
        <f>AG967*VLOOKUP($O967,AProperties!$A$8:$I$1007,VLOOKUP(Span,Data!$N$4:$Y$11,Data!$Y$1,FALSE),FALSE)</f>
        <v>2.196479890581283</v>
      </c>
      <c r="W967" s="19">
        <f>AH967*VLOOKUP($O967,AProperties!$A$8:$I$1007,VLOOKUP(Span,Data!$N$4:$Y$11,Data!$Y$1,FALSE),FALSE)</f>
        <v>2.3724694366874273</v>
      </c>
      <c r="X967" s="19">
        <f>AI967*VLOOKUP($O967,AProperties!$A$8:$I$1007,VLOOKUP(Span,Data!$N$4:$Y$11,Data!$Y$1,FALSE),FALSE)</f>
        <v>2.5362765121934063</v>
      </c>
      <c r="Y967" s="19">
        <f>AJ967*VLOOKUP($O967,AProperties!$A$8:$I$1007,VLOOKUP(Span,Data!$N$4:$Y$11,Data!$Y$1,FALSE),FALSE)</f>
        <v>2.6901274811041844</v>
      </c>
      <c r="Z967" s="19">
        <f>AK967*VLOOKUP($O967,AProperties!$A$8:$I$1007,VLOOKUP(Span,Data!$N$4:$Y$11,Data!$Y$1,FALSE),FALSE)</f>
        <v>2.8356433455002654</v>
      </c>
      <c r="AA967" s="19">
        <f>$I967*AA$19^0.5/VLOOKUP($O967,AProperties!$AY$8:$BG$1007,VLOOKUP(Span,Data!$N$4:$Y$11,Data!$Y$1,FALSE),FALSE)</f>
        <v>0.66318839280024211</v>
      </c>
      <c r="AB967" s="19">
        <f>$I967*AB$19^0.5/VLOOKUP($O967,AProperties!$AY$8:$BG$1007,VLOOKUP(Span,Data!$N$4:$Y$11,Data!$Y$1,FALSE),FALSE)</f>
        <v>0.93789001950651785</v>
      </c>
      <c r="AC967" s="19">
        <f>$I967*AC$19^0.5/VLOOKUP($O967,AProperties!$AY$8:$BG$1007,VLOOKUP(Span,Data!$N$4:$Y$11,Data!$Y$1,FALSE),FALSE)</f>
        <v>1.3263767856004842</v>
      </c>
      <c r="AD967" s="19">
        <f>$I967*AD$19^0.5/VLOOKUP($O967,AProperties!$AY$8:$BG$1007,VLOOKUP(Span,Data!$N$4:$Y$11,Data!$Y$1,FALSE),FALSE)</f>
        <v>1.6244731656970541</v>
      </c>
      <c r="AE967" s="19">
        <f>$I967*AE$19^0.5/VLOOKUP($O967,AProperties!$AY$8:$BG$1007,VLOOKUP(Span,Data!$N$4:$Y$11,Data!$Y$1,FALSE),FALSE)</f>
        <v>1.8757800390130357</v>
      </c>
      <c r="AF967" s="19">
        <f>$I967*AF$19^0.5/VLOOKUP($O967,AProperties!$AY$8:$BG$1007,VLOOKUP(Span,Data!$N$4:$Y$11,Data!$Y$1,FALSE),FALSE)</f>
        <v>2.0971858390351774</v>
      </c>
      <c r="AG967" s="19">
        <f>$I967*AG$19^0.5/VLOOKUP($O967,AProperties!$AY$8:$BG$1007,VLOOKUP(Span,Data!$N$4:$Y$11,Data!$Y$1,FALSE),FALSE)</f>
        <v>2.2973519826399307</v>
      </c>
      <c r="AH967" s="19">
        <f>$I967*AH$19^0.5/VLOOKUP($O967,AProperties!$AY$8:$BG$1007,VLOOKUP(Span,Data!$N$4:$Y$11,Data!$Y$1,FALSE),FALSE)</f>
        <v>2.4814237487437643</v>
      </c>
      <c r="AI967" s="19">
        <f>$I967*AI$19^0.5/VLOOKUP($O967,AProperties!$AY$8:$BG$1007,VLOOKUP(Span,Data!$N$4:$Y$11,Data!$Y$1,FALSE),FALSE)</f>
        <v>2.6527535712009684</v>
      </c>
      <c r="AJ967" s="19">
        <f>$I967*AJ$19^0.5/VLOOKUP($O967,AProperties!$AY$8:$BG$1007,VLOOKUP(Span,Data!$N$4:$Y$11,Data!$Y$1,FALSE),FALSE)</f>
        <v>2.8136700585195533</v>
      </c>
      <c r="AK967" s="19">
        <f>$I967*AK$19^0.5/VLOOKUP($O967,AProperties!$AY$8:$BG$1007,VLOOKUP(Span,Data!$N$4:$Y$11,Data!$Y$1,FALSE),FALSE)</f>
        <v>2.9658686563803469</v>
      </c>
      <c r="AL967" s="47">
        <f t="shared" si="121"/>
        <v>0.94799999999999995</v>
      </c>
    </row>
    <row r="968" spans="1:38" x14ac:dyDescent="0.25">
      <c r="A968" s="15">
        <v>0.94899999999999995</v>
      </c>
      <c r="B968" s="116">
        <f>VLOOKUP($A968,APropertiesDimless!$A$7:$I$1007,VLOOKUP(Span,Data!$N$4:$Y$11,Data!$Y$1,FALSE),FALSE)</f>
        <v>2.4277869339675551</v>
      </c>
      <c r="C968" s="6">
        <f t="shared" si="117"/>
        <v>2.1628934669837774</v>
      </c>
      <c r="D968" s="116">
        <f>VLOOKUP($A968,AProperties!$AE$8:$AM$1007,VLOOKUP(Span,Data!$N$4:$Y$11,Data!$Y$1,FALSE),FALSE)</f>
        <v>0.98611393711755468</v>
      </c>
      <c r="E968" s="116">
        <f t="shared" si="118"/>
        <v>4.3209558960031051</v>
      </c>
      <c r="F968" s="6">
        <f t="shared" si="122"/>
        <v>4.8114760264914489</v>
      </c>
      <c r="G968" s="9"/>
      <c r="H968" s="15">
        <f t="shared" si="119"/>
        <v>0.94899999999999995</v>
      </c>
      <c r="I968" s="6">
        <f>VLOOKUP(H968,AProperties!$AO$8:$AW$1007,VLOOKUP(Span,Data!$N$4:$Y$11,Data!$Y$1,FALSE),FALSE)^(2/3)</f>
        <v>0.42215190623463955</v>
      </c>
      <c r="J968" s="15">
        <f>$I968*(Slope^0.5)/VLOOKUP($H968,AProperties!$AY$8:$BG$1007,VLOOKUP(Span,Data!$N$4:$Y$11,Data!$Y$1,FALSE),FALSE)</f>
        <v>1.6239866564824899</v>
      </c>
      <c r="K968" s="15">
        <f>$J968*VLOOKUP($H968,AProperties!$A$8:$I$1007,VLOOKUP(Span,Data!$N$4:$Y$11,Data!$Y$1,FALSE),FALSE)</f>
        <v>1.5533235272079715</v>
      </c>
      <c r="L968" s="15">
        <f t="shared" si="123"/>
        <v>1.6239866564824899</v>
      </c>
      <c r="M968" s="15">
        <f t="shared" si="124"/>
        <v>0.94899999999999995</v>
      </c>
      <c r="O968" s="28">
        <f t="shared" si="120"/>
        <v>0.94899999999999995</v>
      </c>
      <c r="P968" s="19">
        <f>AA968*VLOOKUP($O968,AProperties!$A$8:$I$1007,VLOOKUP(Span,Data!$N$4:$Y$11,Data!$Y$1,FALSE),FALSE)</f>
        <v>0.63414167451995207</v>
      </c>
      <c r="Q968" s="19">
        <f>AB968*VLOOKUP($O968,AProperties!$A$8:$I$1007,VLOOKUP(Span,Data!$N$4:$Y$11,Data!$Y$1,FALSE),FALSE)</f>
        <v>0.89681175657210144</v>
      </c>
      <c r="R968" s="19">
        <f>AC968*VLOOKUP($O968,AProperties!$A$8:$I$1007,VLOOKUP(Span,Data!$N$4:$Y$11,Data!$Y$1,FALSE),FALSE)</f>
        <v>1.2682833490399041</v>
      </c>
      <c r="S968" s="19">
        <f>AD968*VLOOKUP($O968,AProperties!$A$8:$I$1007,VLOOKUP(Span,Data!$N$4:$Y$11,Data!$Y$1,FALSE),FALSE)</f>
        <v>1.5533235272079715</v>
      </c>
      <c r="T968" s="19">
        <f>AE968*VLOOKUP($O968,AProperties!$A$8:$I$1007,VLOOKUP(Span,Data!$N$4:$Y$11,Data!$Y$1,FALSE),FALSE)</f>
        <v>1.7936235131442029</v>
      </c>
      <c r="U968" s="19">
        <f>AF968*VLOOKUP($O968,AProperties!$A$8:$I$1007,VLOOKUP(Span,Data!$N$4:$Y$11,Data!$Y$1,FALSE),FALSE)</f>
        <v>2.0053320507162122</v>
      </c>
      <c r="V968" s="19">
        <f>AG968*VLOOKUP($O968,AProperties!$A$8:$I$1007,VLOOKUP(Span,Data!$N$4:$Y$11,Data!$Y$1,FALSE),FALSE)</f>
        <v>2.1967311989307268</v>
      </c>
      <c r="W968" s="19">
        <f>AH968*VLOOKUP($O968,AProperties!$A$8:$I$1007,VLOOKUP(Span,Data!$N$4:$Y$11,Data!$Y$1,FALSE),FALSE)</f>
        <v>2.372740880728776</v>
      </c>
      <c r="X968" s="19">
        <f>AI968*VLOOKUP($O968,AProperties!$A$8:$I$1007,VLOOKUP(Span,Data!$N$4:$Y$11,Data!$Y$1,FALSE),FALSE)</f>
        <v>2.5365666980798083</v>
      </c>
      <c r="Y968" s="19">
        <f>AJ968*VLOOKUP($O968,AProperties!$A$8:$I$1007,VLOOKUP(Span,Data!$N$4:$Y$11,Data!$Y$1,FALSE),FALSE)</f>
        <v>2.6904352697163039</v>
      </c>
      <c r="Z968" s="19">
        <f>AK968*VLOOKUP($O968,AProperties!$A$8:$I$1007,VLOOKUP(Span,Data!$N$4:$Y$11,Data!$Y$1,FALSE),FALSE)</f>
        <v>2.8359677831843189</v>
      </c>
      <c r="AA968" s="19">
        <f>$I968*AA$19^0.5/VLOOKUP($O968,AProperties!$AY$8:$BG$1007,VLOOKUP(Span,Data!$N$4:$Y$11,Data!$Y$1,FALSE),FALSE)</f>
        <v>0.66298977624510114</v>
      </c>
      <c r="AB968" s="19">
        <f>$I968*AB$19^0.5/VLOOKUP($O968,AProperties!$AY$8:$BG$1007,VLOOKUP(Span,Data!$N$4:$Y$11,Data!$Y$1,FALSE),FALSE)</f>
        <v>0.93760913328052586</v>
      </c>
      <c r="AC968" s="19">
        <f>$I968*AC$19^0.5/VLOOKUP($O968,AProperties!$AY$8:$BG$1007,VLOOKUP(Span,Data!$N$4:$Y$11,Data!$Y$1,FALSE),FALSE)</f>
        <v>1.3259795524902023</v>
      </c>
      <c r="AD968" s="19">
        <f>$I968*AD$19^0.5/VLOOKUP($O968,AProperties!$AY$8:$BG$1007,VLOOKUP(Span,Data!$N$4:$Y$11,Data!$Y$1,FALSE),FALSE)</f>
        <v>1.6239866564824899</v>
      </c>
      <c r="AE968" s="19">
        <f>$I968*AE$19^0.5/VLOOKUP($O968,AProperties!$AY$8:$BG$1007,VLOOKUP(Span,Data!$N$4:$Y$11,Data!$Y$1,FALSE),FALSE)</f>
        <v>1.8752182665610517</v>
      </c>
      <c r="AF968" s="19">
        <f>$I968*AF$19^0.5/VLOOKUP($O968,AProperties!$AY$8:$BG$1007,VLOOKUP(Span,Data!$N$4:$Y$11,Data!$Y$1,FALSE),FALSE)</f>
        <v>2.096557758339916</v>
      </c>
      <c r="AG968" s="19">
        <f>$I968*AG$19^0.5/VLOOKUP($O968,AProperties!$AY$8:$BG$1007,VLOOKUP(Span,Data!$N$4:$Y$11,Data!$Y$1,FALSE),FALSE)</f>
        <v>2.2966639547104739</v>
      </c>
      <c r="AH968" s="19">
        <f>$I968*AH$19^0.5/VLOOKUP($O968,AProperties!$AY$8:$BG$1007,VLOOKUP(Span,Data!$N$4:$Y$11,Data!$Y$1,FALSE),FALSE)</f>
        <v>2.4806805936430858</v>
      </c>
      <c r="AI968" s="19">
        <f>$I968*AI$19^0.5/VLOOKUP($O968,AProperties!$AY$8:$BG$1007,VLOOKUP(Span,Data!$N$4:$Y$11,Data!$Y$1,FALSE),FALSE)</f>
        <v>2.6519591049804045</v>
      </c>
      <c r="AJ968" s="19">
        <f>$I968*AJ$19^0.5/VLOOKUP($O968,AProperties!$AY$8:$BG$1007,VLOOKUP(Span,Data!$N$4:$Y$11,Data!$Y$1,FALSE),FALSE)</f>
        <v>2.8128273998415771</v>
      </c>
      <c r="AK968" s="19">
        <f>$I968*AK$19^0.5/VLOOKUP($O968,AProperties!$AY$8:$BG$1007,VLOOKUP(Span,Data!$N$4:$Y$11,Data!$Y$1,FALSE),FALSE)</f>
        <v>2.964980416142843</v>
      </c>
      <c r="AL968" s="47">
        <f t="shared" si="121"/>
        <v>0.94899999999999995</v>
      </c>
    </row>
    <row r="969" spans="1:38" x14ac:dyDescent="0.25">
      <c r="A969" s="15">
        <v>0.95</v>
      </c>
      <c r="B969" s="116">
        <f>VLOOKUP($A969,APropertiesDimless!$A$7:$I$1007,VLOOKUP(Span,Data!$N$4:$Y$11,Data!$Y$1,FALSE),FALSE)</f>
        <v>2.4522856214829991</v>
      </c>
      <c r="C969" s="6">
        <f t="shared" si="117"/>
        <v>2.1761428107414993</v>
      </c>
      <c r="D969" s="116">
        <f>VLOOKUP($A969,AProperties!$AE$8:$AM$1007,VLOOKUP(Span,Data!$N$4:$Y$11,Data!$Y$1,FALSE),FALSE)</f>
        <v>0.98651817225592631</v>
      </c>
      <c r="E969" s="116">
        <f t="shared" si="118"/>
        <v>4.3620773181999084</v>
      </c>
      <c r="F969" s="6">
        <f t="shared" si="122"/>
        <v>4.8376735663576396</v>
      </c>
      <c r="G969" s="9"/>
      <c r="H969" s="15">
        <f t="shared" si="119"/>
        <v>0.95</v>
      </c>
      <c r="I969" s="6">
        <f>VLOOKUP(H969,AProperties!$AO$8:$AW$1007,VLOOKUP(Span,Data!$N$4:$Y$11,Data!$Y$1,FALSE),FALSE)^(2/3)</f>
        <v>0.4218659126454769</v>
      </c>
      <c r="J969" s="15">
        <f>$I969*(Slope^0.5)/VLOOKUP($H969,AProperties!$AY$8:$BG$1007,VLOOKUP(Span,Data!$N$4:$Y$11,Data!$Y$1,FALSE),FALSE)</f>
        <v>1.6234877249447093</v>
      </c>
      <c r="K969" s="15">
        <f>$J969*VLOOKUP($H969,AProperties!$A$8:$I$1007,VLOOKUP(Span,Data!$N$4:$Y$11,Data!$Y$1,FALSE),FALSE)</f>
        <v>1.5534828595211745</v>
      </c>
      <c r="L969" s="15">
        <f t="shared" si="123"/>
        <v>1.6234877249447093</v>
      </c>
      <c r="M969" s="15">
        <f t="shared" si="124"/>
        <v>0.95</v>
      </c>
      <c r="O969" s="28">
        <f t="shared" si="120"/>
        <v>0.95</v>
      </c>
      <c r="P969" s="19">
        <f>AA969*VLOOKUP($O969,AProperties!$A$8:$I$1007,VLOOKUP(Span,Data!$N$4:$Y$11,Data!$Y$1,FALSE),FALSE)</f>
        <v>0.63420672166443282</v>
      </c>
      <c r="Q969" s="19">
        <f>AB969*VLOOKUP($O969,AProperties!$A$8:$I$1007,VLOOKUP(Span,Data!$N$4:$Y$11,Data!$Y$1,FALSE),FALSE)</f>
        <v>0.89690374712601961</v>
      </c>
      <c r="R969" s="19">
        <f>AC969*VLOOKUP($O969,AProperties!$A$8:$I$1007,VLOOKUP(Span,Data!$N$4:$Y$11,Data!$Y$1,FALSE),FALSE)</f>
        <v>1.2684134433288656</v>
      </c>
      <c r="S969" s="19">
        <f>AD969*VLOOKUP($O969,AProperties!$A$8:$I$1007,VLOOKUP(Span,Data!$N$4:$Y$11,Data!$Y$1,FALSE),FALSE)</f>
        <v>1.5534828595211745</v>
      </c>
      <c r="T969" s="19">
        <f>AE969*VLOOKUP($O969,AProperties!$A$8:$I$1007,VLOOKUP(Span,Data!$N$4:$Y$11,Data!$Y$1,FALSE),FALSE)</f>
        <v>1.7938074942520392</v>
      </c>
      <c r="U969" s="19">
        <f>AF969*VLOOKUP($O969,AProperties!$A$8:$I$1007,VLOOKUP(Span,Data!$N$4:$Y$11,Data!$Y$1,FALSE),FALSE)</f>
        <v>2.0055377478480612</v>
      </c>
      <c r="V969" s="19">
        <f>AG969*VLOOKUP($O969,AProperties!$A$8:$I$1007,VLOOKUP(Span,Data!$N$4:$Y$11,Data!$Y$1,FALSE),FALSE)</f>
        <v>2.1969565288489825</v>
      </c>
      <c r="W969" s="19">
        <f>AH969*VLOOKUP($O969,AProperties!$A$8:$I$1007,VLOOKUP(Span,Data!$N$4:$Y$11,Data!$Y$1,FALSE),FALSE)</f>
        <v>2.3729842648574104</v>
      </c>
      <c r="X969" s="19">
        <f>AI969*VLOOKUP($O969,AProperties!$A$8:$I$1007,VLOOKUP(Span,Data!$N$4:$Y$11,Data!$Y$1,FALSE),FALSE)</f>
        <v>2.5368268866577313</v>
      </c>
      <c r="Y969" s="19">
        <f>AJ969*VLOOKUP($O969,AProperties!$A$8:$I$1007,VLOOKUP(Span,Data!$N$4:$Y$11,Data!$Y$1,FALSE),FALSE)</f>
        <v>2.6907112413780583</v>
      </c>
      <c r="Z969" s="19">
        <f>AK969*VLOOKUP($O969,AProperties!$A$8:$I$1007,VLOOKUP(Span,Data!$N$4:$Y$11,Data!$Y$1,FALSE),FALSE)</f>
        <v>2.8362586828579208</v>
      </c>
      <c r="AA969" s="19">
        <f>$I969*AA$19^0.5/VLOOKUP($O969,AProperties!$AY$8:$BG$1007,VLOOKUP(Span,Data!$N$4:$Y$11,Data!$Y$1,FALSE),FALSE)</f>
        <v>0.66278608829774377</v>
      </c>
      <c r="AB969" s="19">
        <f>$I969*AB$19^0.5/VLOOKUP($O969,AProperties!$AY$8:$BG$1007,VLOOKUP(Span,Data!$N$4:$Y$11,Data!$Y$1,FALSE),FALSE)</f>
        <v>0.93732107502288098</v>
      </c>
      <c r="AC969" s="19">
        <f>$I969*AC$19^0.5/VLOOKUP($O969,AProperties!$AY$8:$BG$1007,VLOOKUP(Span,Data!$N$4:$Y$11,Data!$Y$1,FALSE),FALSE)</f>
        <v>1.3255721765954875</v>
      </c>
      <c r="AD969" s="19">
        <f>$I969*AD$19^0.5/VLOOKUP($O969,AProperties!$AY$8:$BG$1007,VLOOKUP(Span,Data!$N$4:$Y$11,Data!$Y$1,FALSE),FALSE)</f>
        <v>1.6234877249447093</v>
      </c>
      <c r="AE969" s="19">
        <f>$I969*AE$19^0.5/VLOOKUP($O969,AProperties!$AY$8:$BG$1007,VLOOKUP(Span,Data!$N$4:$Y$11,Data!$Y$1,FALSE),FALSE)</f>
        <v>1.874642150045762</v>
      </c>
      <c r="AF969" s="19">
        <f>$I969*AF$19^0.5/VLOOKUP($O969,AProperties!$AY$8:$BG$1007,VLOOKUP(Span,Data!$N$4:$Y$11,Data!$Y$1,FALSE),FALSE)</f>
        <v>2.0959136404943419</v>
      </c>
      <c r="AG969" s="19">
        <f>$I969*AG$19^0.5/VLOOKUP($O969,AProperties!$AY$8:$BG$1007,VLOOKUP(Span,Data!$N$4:$Y$11,Data!$Y$1,FALSE),FALSE)</f>
        <v>2.2959583589630488</v>
      </c>
      <c r="AH969" s="19">
        <f>$I969*AH$19^0.5/VLOOKUP($O969,AProperties!$AY$8:$BG$1007,VLOOKUP(Span,Data!$N$4:$Y$11,Data!$Y$1,FALSE),FALSE)</f>
        <v>2.4799184631302587</v>
      </c>
      <c r="AI969" s="19">
        <f>$I969*AI$19^0.5/VLOOKUP($O969,AProperties!$AY$8:$BG$1007,VLOOKUP(Span,Data!$N$4:$Y$11,Data!$Y$1,FALSE),FALSE)</f>
        <v>2.6511443531909751</v>
      </c>
      <c r="AJ969" s="19">
        <f>$I969*AJ$19^0.5/VLOOKUP($O969,AProperties!$AY$8:$BG$1007,VLOOKUP(Span,Data!$N$4:$Y$11,Data!$Y$1,FALSE),FALSE)</f>
        <v>2.8119632250686424</v>
      </c>
      <c r="AK969" s="19">
        <f>$I969*AK$19^0.5/VLOOKUP($O969,AProperties!$AY$8:$BG$1007,VLOOKUP(Span,Data!$N$4:$Y$11,Data!$Y$1,FALSE),FALSE)</f>
        <v>2.9640694959498659</v>
      </c>
      <c r="AL969" s="47">
        <f t="shared" si="121"/>
        <v>0.95</v>
      </c>
    </row>
    <row r="970" spans="1:38" x14ac:dyDescent="0.25">
      <c r="A970" s="15">
        <v>0.95099999999999996</v>
      </c>
      <c r="B970" s="116">
        <f>VLOOKUP($A970,APropertiesDimless!$A$7:$I$1007,VLOOKUP(Span,Data!$N$4:$Y$11,Data!$Y$1,FALSE),FALSE)</f>
        <v>2.4775172005653534</v>
      </c>
      <c r="C970" s="6">
        <f t="shared" si="117"/>
        <v>2.1897586002826768</v>
      </c>
      <c r="D970" s="116">
        <f>VLOOKUP($A970,AProperties!$AE$8:$AM$1007,VLOOKUP(Span,Data!$N$4:$Y$11,Data!$Y$1,FALSE),FALSE)</f>
        <v>0.98691849333903037</v>
      </c>
      <c r="E970" s="116">
        <f t="shared" si="118"/>
        <v>4.4043705420614119</v>
      </c>
      <c r="F970" s="6">
        <f t="shared" si="122"/>
        <v>4.8644704627152651</v>
      </c>
      <c r="G970" s="9"/>
      <c r="H970" s="15">
        <f t="shared" si="119"/>
        <v>0.95099999999999996</v>
      </c>
      <c r="I970" s="6">
        <f>VLOOKUP(H970,AProperties!$AO$8:$AW$1007,VLOOKUP(Span,Data!$N$4:$Y$11,Data!$Y$1,FALSE),FALSE)^(2/3)</f>
        <v>0.42157561065394034</v>
      </c>
      <c r="J970" s="15">
        <f>$I970*(Slope^0.5)/VLOOKUP($H970,AProperties!$AY$8:$BG$1007,VLOOKUP(Span,Data!$N$4:$Y$11,Data!$Y$1,FALSE),FALSE)</f>
        <v>1.6229760920353058</v>
      </c>
      <c r="K970" s="15">
        <f>$J970*VLOOKUP($H970,AProperties!$A$8:$I$1007,VLOOKUP(Span,Data!$N$4:$Y$11,Data!$Y$1,FALSE),FALSE)</f>
        <v>1.5536234803428681</v>
      </c>
      <c r="L970" s="15">
        <f t="shared" si="123"/>
        <v>1.6229760920353058</v>
      </c>
      <c r="M970" s="15">
        <f t="shared" si="124"/>
        <v>0.95099999999999996</v>
      </c>
      <c r="O970" s="28">
        <f t="shared" si="120"/>
        <v>0.95099999999999996</v>
      </c>
      <c r="P970" s="19">
        <f>AA970*VLOOKUP($O970,AProperties!$A$8:$I$1007,VLOOKUP(Span,Data!$N$4:$Y$11,Data!$Y$1,FALSE),FALSE)</f>
        <v>0.63426412987449288</v>
      </c>
      <c r="Q970" s="19">
        <f>AB970*VLOOKUP($O970,AProperties!$A$8:$I$1007,VLOOKUP(Span,Data!$N$4:$Y$11,Data!$Y$1,FALSE),FALSE)</f>
        <v>0.89698493459527806</v>
      </c>
      <c r="R970" s="19">
        <f>AC970*VLOOKUP($O970,AProperties!$A$8:$I$1007,VLOOKUP(Span,Data!$N$4:$Y$11,Data!$Y$1,FALSE),FALSE)</f>
        <v>1.2685282597489858</v>
      </c>
      <c r="S970" s="19">
        <f>AD970*VLOOKUP($O970,AProperties!$A$8:$I$1007,VLOOKUP(Span,Data!$N$4:$Y$11,Data!$Y$1,FALSE),FALSE)</f>
        <v>1.5536234803428681</v>
      </c>
      <c r="T970" s="19">
        <f>AE970*VLOOKUP($O970,AProperties!$A$8:$I$1007,VLOOKUP(Span,Data!$N$4:$Y$11,Data!$Y$1,FALSE),FALSE)</f>
        <v>1.7939698691905561</v>
      </c>
      <c r="U970" s="19">
        <f>AF970*VLOOKUP($O970,AProperties!$A$8:$I$1007,VLOOKUP(Span,Data!$N$4:$Y$11,Data!$Y$1,FALSE),FALSE)</f>
        <v>2.0057192885482444</v>
      </c>
      <c r="V970" s="19">
        <f>AG970*VLOOKUP($O970,AProperties!$A$8:$I$1007,VLOOKUP(Span,Data!$N$4:$Y$11,Data!$Y$1,FALSE),FALSE)</f>
        <v>2.1971553967221737</v>
      </c>
      <c r="W970" s="19">
        <f>AH970*VLOOKUP($O970,AProperties!$A$8:$I$1007,VLOOKUP(Span,Data!$N$4:$Y$11,Data!$Y$1,FALSE),FALSE)</f>
        <v>2.3731990667106428</v>
      </c>
      <c r="X970" s="19">
        <f>AI970*VLOOKUP($O970,AProperties!$A$8:$I$1007,VLOOKUP(Span,Data!$N$4:$Y$11,Data!$Y$1,FALSE),FALSE)</f>
        <v>2.5370565194979715</v>
      </c>
      <c r="Y970" s="19">
        <f>AJ970*VLOOKUP($O970,AProperties!$A$8:$I$1007,VLOOKUP(Span,Data!$N$4:$Y$11,Data!$Y$1,FALSE),FALSE)</f>
        <v>2.690954803785834</v>
      </c>
      <c r="Z970" s="19">
        <f>AK970*VLOOKUP($O970,AProperties!$A$8:$I$1007,VLOOKUP(Span,Data!$N$4:$Y$11,Data!$Y$1,FALSE),FALSE)</f>
        <v>2.8365154201782432</v>
      </c>
      <c r="AA970" s="19">
        <f>$I970*AA$19^0.5/VLOOKUP($O970,AProperties!$AY$8:$BG$1007,VLOOKUP(Span,Data!$N$4:$Y$11,Data!$Y$1,FALSE),FALSE)</f>
        <v>0.66257721503713474</v>
      </c>
      <c r="AB970" s="19">
        <f>$I970*AB$19^0.5/VLOOKUP($O970,AProperties!$AY$8:$BG$1007,VLOOKUP(Span,Data!$N$4:$Y$11,Data!$Y$1,FALSE),FALSE)</f>
        <v>0.93702568362491057</v>
      </c>
      <c r="AC970" s="19">
        <f>$I970*AC$19^0.5/VLOOKUP($O970,AProperties!$AY$8:$BG$1007,VLOOKUP(Span,Data!$N$4:$Y$11,Data!$Y$1,FALSE),FALSE)</f>
        <v>1.3251544300742695</v>
      </c>
      <c r="AD970" s="19">
        <f>$I970*AD$19^0.5/VLOOKUP($O970,AProperties!$AY$8:$BG$1007,VLOOKUP(Span,Data!$N$4:$Y$11,Data!$Y$1,FALSE),FALSE)</f>
        <v>1.6229760920353058</v>
      </c>
      <c r="AE970" s="19">
        <f>$I970*AE$19^0.5/VLOOKUP($O970,AProperties!$AY$8:$BG$1007,VLOOKUP(Span,Data!$N$4:$Y$11,Data!$Y$1,FALSE),FALSE)</f>
        <v>1.8740513672498211</v>
      </c>
      <c r="AF970" s="19">
        <f>$I970*AF$19^0.5/VLOOKUP($O970,AProperties!$AY$8:$BG$1007,VLOOKUP(Span,Data!$N$4:$Y$11,Data!$Y$1,FALSE),FALSE)</f>
        <v>2.0952531252485116</v>
      </c>
      <c r="AG970" s="19">
        <f>$I970*AG$19^0.5/VLOOKUP($O970,AProperties!$AY$8:$BG$1007,VLOOKUP(Span,Data!$N$4:$Y$11,Data!$Y$1,FALSE),FALSE)</f>
        <v>2.2952348007636139</v>
      </c>
      <c r="AH970" s="19">
        <f>$I970*AH$19^0.5/VLOOKUP($O970,AProperties!$AY$8:$BG$1007,VLOOKUP(Span,Data!$N$4:$Y$11,Data!$Y$1,FALSE),FALSE)</f>
        <v>2.4791369309518014</v>
      </c>
      <c r="AI970" s="19">
        <f>$I970*AI$19^0.5/VLOOKUP($O970,AProperties!$AY$8:$BG$1007,VLOOKUP(Span,Data!$N$4:$Y$11,Data!$Y$1,FALSE),FALSE)</f>
        <v>2.6503088601485389</v>
      </c>
      <c r="AJ970" s="19">
        <f>$I970*AJ$19^0.5/VLOOKUP($O970,AProperties!$AY$8:$BG$1007,VLOOKUP(Span,Data!$N$4:$Y$11,Data!$Y$1,FALSE),FALSE)</f>
        <v>2.8110770508747316</v>
      </c>
      <c r="AK970" s="19">
        <f>$I970*AK$19^0.5/VLOOKUP($O970,AProperties!$AY$8:$BG$1007,VLOOKUP(Span,Data!$N$4:$Y$11,Data!$Y$1,FALSE),FALSE)</f>
        <v>2.9631353863310586</v>
      </c>
      <c r="AL970" s="47">
        <f t="shared" si="121"/>
        <v>0.95099999999999996</v>
      </c>
    </row>
    <row r="971" spans="1:38" x14ac:dyDescent="0.25">
      <c r="A971" s="15">
        <v>0.95199999999999996</v>
      </c>
      <c r="B971" s="116">
        <f>VLOOKUP($A971,APropertiesDimless!$A$7:$I$1007,VLOOKUP(Span,Data!$N$4:$Y$11,Data!$Y$1,FALSE),FALSE)</f>
        <v>2.5035197138444643</v>
      </c>
      <c r="C971" s="6">
        <f t="shared" si="117"/>
        <v>2.2037598569222321</v>
      </c>
      <c r="D971" s="116">
        <f>VLOOKUP($A971,AProperties!$AE$8:$AM$1007,VLOOKUP(Span,Data!$N$4:$Y$11,Data!$Y$1,FALSE),FALSE)</f>
        <v>0.98731485729578816</v>
      </c>
      <c r="E971" s="116">
        <f t="shared" si="118"/>
        <v>4.44789622290899</v>
      </c>
      <c r="F971" s="6">
        <f t="shared" si="122"/>
        <v>4.8918949765277651</v>
      </c>
      <c r="G971" s="9"/>
      <c r="H971" s="15">
        <f t="shared" si="119"/>
        <v>0.95199999999999996</v>
      </c>
      <c r="I971" s="6">
        <f>VLOOKUP(H971,AProperties!$AO$8:$AW$1007,VLOOKUP(Span,Data!$N$4:$Y$11,Data!$Y$1,FALSE),FALSE)^(2/3)</f>
        <v>0.42128089245639239</v>
      </c>
      <c r="J971" s="15">
        <f>$I971*(Slope^0.5)/VLOOKUP($H971,AProperties!$AY$8:$BG$1007,VLOOKUP(Span,Data!$N$4:$Y$11,Data!$Y$1,FALSE),FALSE)</f>
        <v>1.6224514651723663</v>
      </c>
      <c r="K971" s="15">
        <f>$J971*VLOOKUP($H971,AProperties!$A$8:$I$1007,VLOOKUP(Span,Data!$N$4:$Y$11,Data!$Y$1,FALSE),FALSE)</f>
        <v>1.5537450327314739</v>
      </c>
      <c r="L971" s="15">
        <f t="shared" si="123"/>
        <v>1.6224514651723663</v>
      </c>
      <c r="M971" s="15">
        <f t="shared" si="124"/>
        <v>0.95199999999999996</v>
      </c>
      <c r="O971" s="28">
        <f t="shared" si="120"/>
        <v>0.95199999999999996</v>
      </c>
      <c r="P971" s="19">
        <f>AA971*VLOOKUP($O971,AProperties!$A$8:$I$1007,VLOOKUP(Span,Data!$N$4:$Y$11,Data!$Y$1,FALSE),FALSE)</f>
        <v>0.63431375342934293</v>
      </c>
      <c r="Q971" s="19">
        <f>AB971*VLOOKUP($O971,AProperties!$A$8:$I$1007,VLOOKUP(Span,Data!$N$4:$Y$11,Data!$Y$1,FALSE),FALSE)</f>
        <v>0.89705511289956019</v>
      </c>
      <c r="R971" s="19">
        <f>AC971*VLOOKUP($O971,AProperties!$A$8:$I$1007,VLOOKUP(Span,Data!$N$4:$Y$11,Data!$Y$1,FALSE),FALSE)</f>
        <v>1.2686275068586859</v>
      </c>
      <c r="S971" s="19">
        <f>AD971*VLOOKUP($O971,AProperties!$A$8:$I$1007,VLOOKUP(Span,Data!$N$4:$Y$11,Data!$Y$1,FALSE),FALSE)</f>
        <v>1.5537450327314739</v>
      </c>
      <c r="T971" s="19">
        <f>AE971*VLOOKUP($O971,AProperties!$A$8:$I$1007,VLOOKUP(Span,Data!$N$4:$Y$11,Data!$Y$1,FALSE),FALSE)</f>
        <v>1.7941102257991204</v>
      </c>
      <c r="U971" s="19">
        <f>AF971*VLOOKUP($O971,AProperties!$A$8:$I$1007,VLOOKUP(Span,Data!$N$4:$Y$11,Data!$Y$1,FALSE),FALSE)</f>
        <v>2.0058762120071654</v>
      </c>
      <c r="V971" s="19">
        <f>AG971*VLOOKUP($O971,AProperties!$A$8:$I$1007,VLOOKUP(Span,Data!$N$4:$Y$11,Data!$Y$1,FALSE),FALSE)</f>
        <v>2.1973272977586786</v>
      </c>
      <c r="W971" s="19">
        <f>AH971*VLOOKUP($O971,AProperties!$A$8:$I$1007,VLOOKUP(Span,Data!$N$4:$Y$11,Data!$Y$1,FALSE),FALSE)</f>
        <v>2.3733847410512059</v>
      </c>
      <c r="X971" s="19">
        <f>AI971*VLOOKUP($O971,AProperties!$A$8:$I$1007,VLOOKUP(Span,Data!$N$4:$Y$11,Data!$Y$1,FALSE),FALSE)</f>
        <v>2.5372550137173717</v>
      </c>
      <c r="Y971" s="19">
        <f>AJ971*VLOOKUP($O971,AProperties!$A$8:$I$1007,VLOOKUP(Span,Data!$N$4:$Y$11,Data!$Y$1,FALSE),FALSE)</f>
        <v>2.6911653386986809</v>
      </c>
      <c r="Z971" s="19">
        <f>AK971*VLOOKUP($O971,AProperties!$A$8:$I$1007,VLOOKUP(Span,Data!$N$4:$Y$11,Data!$Y$1,FALSE),FALSE)</f>
        <v>2.8367373434621026</v>
      </c>
      <c r="AA971" s="19">
        <f>$I971*AA$19^0.5/VLOOKUP($O971,AProperties!$AY$8:$BG$1007,VLOOKUP(Span,Data!$N$4:$Y$11,Data!$Y$1,FALSE),FALSE)</f>
        <v>0.66236303701720822</v>
      </c>
      <c r="AB971" s="19">
        <f>$I971*AB$19^0.5/VLOOKUP($O971,AProperties!$AY$8:$BG$1007,VLOOKUP(Span,Data!$N$4:$Y$11,Data!$Y$1,FALSE),FALSE)</f>
        <v>0.93672279016436832</v>
      </c>
      <c r="AC971" s="19">
        <f>$I971*AC$19^0.5/VLOOKUP($O971,AProperties!$AY$8:$BG$1007,VLOOKUP(Span,Data!$N$4:$Y$11,Data!$Y$1,FALSE),FALSE)</f>
        <v>1.3247260740344164</v>
      </c>
      <c r="AD971" s="19">
        <f>$I971*AD$19^0.5/VLOOKUP($O971,AProperties!$AY$8:$BG$1007,VLOOKUP(Span,Data!$N$4:$Y$11,Data!$Y$1,FALSE),FALSE)</f>
        <v>1.6224514651723663</v>
      </c>
      <c r="AE971" s="19">
        <f>$I971*AE$19^0.5/VLOOKUP($O971,AProperties!$AY$8:$BG$1007,VLOOKUP(Span,Data!$N$4:$Y$11,Data!$Y$1,FALSE),FALSE)</f>
        <v>1.8734455803287366</v>
      </c>
      <c r="AF971" s="19">
        <f>$I971*AF$19^0.5/VLOOKUP($O971,AProperties!$AY$8:$BG$1007,VLOOKUP(Span,Data!$N$4:$Y$11,Data!$Y$1,FALSE),FALSE)</f>
        <v>2.094575834880799</v>
      </c>
      <c r="AG971" s="19">
        <f>$I971*AG$19^0.5/VLOOKUP($O971,AProperties!$AY$8:$BG$1007,VLOOKUP(Span,Data!$N$4:$Y$11,Data!$Y$1,FALSE),FALSE)</f>
        <v>2.2944928663388597</v>
      </c>
      <c r="AH971" s="19">
        <f>$I971*AH$19^0.5/VLOOKUP($O971,AProperties!$AY$8:$BG$1007,VLOOKUP(Span,Data!$N$4:$Y$11,Data!$Y$1,FALSE),FALSE)</f>
        <v>2.478335550181459</v>
      </c>
      <c r="AI971" s="19">
        <f>$I971*AI$19^0.5/VLOOKUP($O971,AProperties!$AY$8:$BG$1007,VLOOKUP(Span,Data!$N$4:$Y$11,Data!$Y$1,FALSE),FALSE)</f>
        <v>2.6494521480688329</v>
      </c>
      <c r="AJ971" s="19">
        <f>$I971*AJ$19^0.5/VLOOKUP($O971,AProperties!$AY$8:$BG$1007,VLOOKUP(Span,Data!$N$4:$Y$11,Data!$Y$1,FALSE),FALSE)</f>
        <v>2.8101683704931051</v>
      </c>
      <c r="AK971" s="19">
        <f>$I971*AK$19^0.5/VLOOKUP($O971,AProperties!$AY$8:$BG$1007,VLOOKUP(Span,Data!$N$4:$Y$11,Data!$Y$1,FALSE),FALSE)</f>
        <v>2.9621775531073742</v>
      </c>
      <c r="AL971" s="47">
        <f t="shared" si="121"/>
        <v>0.95199999999999996</v>
      </c>
    </row>
    <row r="972" spans="1:38" x14ac:dyDescent="0.25">
      <c r="A972" s="15">
        <v>0.95299999999999996</v>
      </c>
      <c r="B972" s="116">
        <f>VLOOKUP($A972,APropertiesDimless!$A$7:$I$1007,VLOOKUP(Span,Data!$N$4:$Y$11,Data!$Y$1,FALSE),FALSE)</f>
        <v>2.530334024228349</v>
      </c>
      <c r="C972" s="6">
        <f t="shared" si="117"/>
        <v>2.2181670121141743</v>
      </c>
      <c r="D972" s="116">
        <f>VLOOKUP($A972,AProperties!$AE$8:$AM$1007,VLOOKUP(Span,Data!$N$4:$Y$11,Data!$Y$1,FALSE),FALSE)</f>
        <v>0.98770721975186471</v>
      </c>
      <c r="E972" s="116">
        <f t="shared" si="118"/>
        <v>4.4927195145458505</v>
      </c>
      <c r="F972" s="6">
        <f t="shared" si="122"/>
        <v>4.9199773158117157</v>
      </c>
      <c r="G972" s="9"/>
      <c r="H972" s="15">
        <f t="shared" si="119"/>
        <v>0.95299999999999996</v>
      </c>
      <c r="I972" s="6">
        <f>VLOOKUP(H972,AProperties!$AO$8:$AW$1007,VLOOKUP(Span,Data!$N$4:$Y$11,Data!$Y$1,FALSE),FALSE)^(2/3)</f>
        <v>0.42098164477906352</v>
      </c>
      <c r="J972" s="15">
        <f>$I972*(Slope^0.5)/VLOOKUP($H972,AProperties!$AY$8:$BG$1007,VLOOKUP(Span,Data!$N$4:$Y$11,Data!$Y$1,FALSE),FALSE)</f>
        <v>1.6219135372745701</v>
      </c>
      <c r="K972" s="15">
        <f>$J972*VLOOKUP($H972,AProperties!$A$8:$I$1007,VLOOKUP(Span,Data!$N$4:$Y$11,Data!$Y$1,FALSE),FALSE)</f>
        <v>1.5538471437379004</v>
      </c>
      <c r="L972" s="15">
        <f t="shared" si="123"/>
        <v>1.6219135372745701</v>
      </c>
      <c r="M972" s="15">
        <f t="shared" si="124"/>
        <v>0.95299999999999996</v>
      </c>
      <c r="O972" s="28">
        <f t="shared" si="120"/>
        <v>0.95299999999999996</v>
      </c>
      <c r="P972" s="19">
        <f>AA972*VLOOKUP($O972,AProperties!$A$8:$I$1007,VLOOKUP(Span,Data!$N$4:$Y$11,Data!$Y$1,FALSE),FALSE)</f>
        <v>0.63435544007315436</v>
      </c>
      <c r="Q972" s="19">
        <f>AB972*VLOOKUP($O972,AProperties!$A$8:$I$1007,VLOOKUP(Span,Data!$N$4:$Y$11,Data!$Y$1,FALSE),FALSE)</f>
        <v>0.89711406671660798</v>
      </c>
      <c r="R972" s="19">
        <f>AC972*VLOOKUP($O972,AProperties!$A$8:$I$1007,VLOOKUP(Span,Data!$N$4:$Y$11,Data!$Y$1,FALSE),FALSE)</f>
        <v>1.2687108801463087</v>
      </c>
      <c r="S972" s="19">
        <f>AD972*VLOOKUP($O972,AProperties!$A$8:$I$1007,VLOOKUP(Span,Data!$N$4:$Y$11,Data!$Y$1,FALSE),FALSE)</f>
        <v>1.5538471437379004</v>
      </c>
      <c r="T972" s="19">
        <f>AE972*VLOOKUP($O972,AProperties!$A$8:$I$1007,VLOOKUP(Span,Data!$N$4:$Y$11,Data!$Y$1,FALSE),FALSE)</f>
        <v>1.794228133433216</v>
      </c>
      <c r="U972" s="19">
        <f>AF972*VLOOKUP($O972,AProperties!$A$8:$I$1007,VLOOKUP(Span,Data!$N$4:$Y$11,Data!$Y$1,FALSE),FALSE)</f>
        <v>2.0060080367496171</v>
      </c>
      <c r="V972" s="19">
        <f>AG972*VLOOKUP($O972,AProperties!$A$8:$I$1007,VLOOKUP(Span,Data!$N$4:$Y$11,Data!$Y$1,FALSE),FALSE)</f>
        <v>2.197471704528835</v>
      </c>
      <c r="W972" s="19">
        <f>AH972*VLOOKUP($O972,AProperties!$A$8:$I$1007,VLOOKUP(Span,Data!$N$4:$Y$11,Data!$Y$1,FALSE),FALSE)</f>
        <v>2.3735407181899526</v>
      </c>
      <c r="X972" s="19">
        <f>AI972*VLOOKUP($O972,AProperties!$A$8:$I$1007,VLOOKUP(Span,Data!$N$4:$Y$11,Data!$Y$1,FALSE),FALSE)</f>
        <v>2.5374217602926175</v>
      </c>
      <c r="Y972" s="19">
        <f>AJ972*VLOOKUP($O972,AProperties!$A$8:$I$1007,VLOOKUP(Span,Data!$N$4:$Y$11,Data!$Y$1,FALSE),FALSE)</f>
        <v>2.6913422001498239</v>
      </c>
      <c r="Z972" s="19">
        <f>AK972*VLOOKUP($O972,AProperties!$A$8:$I$1007,VLOOKUP(Span,Data!$N$4:$Y$11,Data!$Y$1,FALSE),FALSE)</f>
        <v>2.8369237718007345</v>
      </c>
      <c r="AA972" s="19">
        <f>$I972*AA$19^0.5/VLOOKUP($O972,AProperties!$AY$8:$BG$1007,VLOOKUP(Span,Data!$N$4:$Y$11,Data!$Y$1,FALSE),FALSE)</f>
        <v>0.6621434288725403</v>
      </c>
      <c r="AB972" s="19">
        <f>$I972*AB$19^0.5/VLOOKUP($O972,AProperties!$AY$8:$BG$1007,VLOOKUP(Span,Data!$N$4:$Y$11,Data!$Y$1,FALSE),FALSE)</f>
        <v>0.93641221734777125</v>
      </c>
      <c r="AC972" s="19">
        <f>$I972*AC$19^0.5/VLOOKUP($O972,AProperties!$AY$8:$BG$1007,VLOOKUP(Span,Data!$N$4:$Y$11,Data!$Y$1,FALSE),FALSE)</f>
        <v>1.3242868577450806</v>
      </c>
      <c r="AD972" s="19">
        <f>$I972*AD$19^0.5/VLOOKUP($O972,AProperties!$AY$8:$BG$1007,VLOOKUP(Span,Data!$N$4:$Y$11,Data!$Y$1,FALSE),FALSE)</f>
        <v>1.6219135372745701</v>
      </c>
      <c r="AE972" s="19">
        <f>$I972*AE$19^0.5/VLOOKUP($O972,AProperties!$AY$8:$BG$1007,VLOOKUP(Span,Data!$N$4:$Y$11,Data!$Y$1,FALSE),FALSE)</f>
        <v>1.8728244346955425</v>
      </c>
      <c r="AF972" s="19">
        <f>$I972*AF$19^0.5/VLOOKUP($O972,AProperties!$AY$8:$BG$1007,VLOOKUP(Span,Data!$N$4:$Y$11,Data!$Y$1,FALSE),FALSE)</f>
        <v>2.0938813729509245</v>
      </c>
      <c r="AG972" s="19">
        <f>$I972*AG$19^0.5/VLOOKUP($O972,AProperties!$AY$8:$BG$1007,VLOOKUP(Span,Data!$N$4:$Y$11,Data!$Y$1,FALSE),FALSE)</f>
        <v>2.2937321214102178</v>
      </c>
      <c r="AH972" s="19">
        <f>$I972*AH$19^0.5/VLOOKUP($O972,AProperties!$AY$8:$BG$1007,VLOOKUP(Span,Data!$N$4:$Y$11,Data!$Y$1,FALSE),FALSE)</f>
        <v>2.4775138517447663</v>
      </c>
      <c r="AI972" s="19">
        <f>$I972*AI$19^0.5/VLOOKUP($O972,AProperties!$AY$8:$BG$1007,VLOOKUP(Span,Data!$N$4:$Y$11,Data!$Y$1,FALSE),FALSE)</f>
        <v>2.6485737154901612</v>
      </c>
      <c r="AJ972" s="19">
        <f>$I972*AJ$19^0.5/VLOOKUP($O972,AProperties!$AY$8:$BG$1007,VLOOKUP(Span,Data!$N$4:$Y$11,Data!$Y$1,FALSE),FALSE)</f>
        <v>2.8092366520433134</v>
      </c>
      <c r="AK972" s="19">
        <f>$I972*AK$19^0.5/VLOOKUP($O972,AProperties!$AY$8:$BG$1007,VLOOKUP(Span,Data!$N$4:$Y$11,Data!$Y$1,FALSE),FALSE)</f>
        <v>2.961195435627594</v>
      </c>
      <c r="AL972" s="47">
        <f t="shared" si="121"/>
        <v>0.95299999999999996</v>
      </c>
    </row>
    <row r="973" spans="1:38" x14ac:dyDescent="0.25">
      <c r="A973" s="15">
        <v>0.95399999999999996</v>
      </c>
      <c r="B973" s="116">
        <f>VLOOKUP($A973,APropertiesDimless!$A$7:$I$1007,VLOOKUP(Span,Data!$N$4:$Y$11,Data!$Y$1,FALSE),FALSE)</f>
        <v>2.5580040894510163</v>
      </c>
      <c r="C973" s="6">
        <f t="shared" si="117"/>
        <v>2.2330020447255081</v>
      </c>
      <c r="D973" s="116">
        <f>VLOOKUP($A973,AProperties!$AE$8:$AM$1007,VLOOKUP(Span,Data!$N$4:$Y$11,Data!$Y$1,FALSE),FALSE)</f>
        <v>0.98809553496102465</v>
      </c>
      <c r="E973" s="116">
        <f t="shared" si="118"/>
        <v>4.5389105072003639</v>
      </c>
      <c r="F973" s="6">
        <f t="shared" si="122"/>
        <v>4.9487498143977087</v>
      </c>
      <c r="G973" s="9"/>
      <c r="H973" s="15">
        <f t="shared" si="119"/>
        <v>0.95399999999999996</v>
      </c>
      <c r="I973" s="6">
        <f>VLOOKUP(H973,AProperties!$AO$8:$AW$1007,VLOOKUP(Span,Data!$N$4:$Y$11,Data!$Y$1,FALSE),FALSE)^(2/3)</f>
        <v>0.42067774847485268</v>
      </c>
      <c r="J973" s="15">
        <f>$I973*(Slope^0.5)/VLOOKUP($H973,AProperties!$AY$8:$BG$1007,VLOOKUP(Span,Data!$N$4:$Y$11,Data!$Y$1,FALSE),FALSE)</f>
        <v>1.6213619857036803</v>
      </c>
      <c r="K973" s="15">
        <f>$J973*VLOOKUP($H973,AProperties!$A$8:$I$1007,VLOOKUP(Span,Data!$N$4:$Y$11,Data!$Y$1,FALSE),FALSE)</f>
        <v>1.5539294232770238</v>
      </c>
      <c r="L973" s="15">
        <f t="shared" si="123"/>
        <v>1.6213619857036803</v>
      </c>
      <c r="M973" s="15">
        <f t="shared" si="124"/>
        <v>0.95399999999999996</v>
      </c>
      <c r="O973" s="28">
        <f t="shared" si="120"/>
        <v>0.95399999999999996</v>
      </c>
      <c r="P973" s="19">
        <f>AA973*VLOOKUP($O973,AProperties!$A$8:$I$1007,VLOOKUP(Span,Data!$N$4:$Y$11,Data!$Y$1,FALSE),FALSE)</f>
        <v>0.63438903055434148</v>
      </c>
      <c r="Q973" s="19">
        <f>AB973*VLOOKUP($O973,AProperties!$A$8:$I$1007,VLOOKUP(Span,Data!$N$4:$Y$11,Data!$Y$1,FALSE),FALSE)</f>
        <v>0.89716157083066961</v>
      </c>
      <c r="R973" s="19">
        <f>AC973*VLOOKUP($O973,AProperties!$A$8:$I$1007,VLOOKUP(Span,Data!$N$4:$Y$11,Data!$Y$1,FALSE),FALSE)</f>
        <v>1.268778061108683</v>
      </c>
      <c r="S973" s="19">
        <f>AD973*VLOOKUP($O973,AProperties!$A$8:$I$1007,VLOOKUP(Span,Data!$N$4:$Y$11,Data!$Y$1,FALSE),FALSE)</f>
        <v>1.5539294232770238</v>
      </c>
      <c r="T973" s="19">
        <f>AE973*VLOOKUP($O973,AProperties!$A$8:$I$1007,VLOOKUP(Span,Data!$N$4:$Y$11,Data!$Y$1,FALSE),FALSE)</f>
        <v>1.7943231416613392</v>
      </c>
      <c r="U973" s="19">
        <f>AF973*VLOOKUP($O973,AProperties!$A$8:$I$1007,VLOOKUP(Span,Data!$N$4:$Y$11,Data!$Y$1,FALSE),FALSE)</f>
        <v>2.0061142591778696</v>
      </c>
      <c r="V973" s="19">
        <f>AG973*VLOOKUP($O973,AProperties!$A$8:$I$1007,VLOOKUP(Span,Data!$N$4:$Y$11,Data!$Y$1,FALSE),FALSE)</f>
        <v>2.197588065368969</v>
      </c>
      <c r="W973" s="19">
        <f>AH973*VLOOKUP($O973,AProperties!$A$8:$I$1007,VLOOKUP(Span,Data!$N$4:$Y$11,Data!$Y$1,FALSE),FALSE)</f>
        <v>2.3736664022620118</v>
      </c>
      <c r="X973" s="19">
        <f>AI973*VLOOKUP($O973,AProperties!$A$8:$I$1007,VLOOKUP(Span,Data!$N$4:$Y$11,Data!$Y$1,FALSE),FALSE)</f>
        <v>2.5375561222173659</v>
      </c>
      <c r="Y973" s="19">
        <f>AJ973*VLOOKUP($O973,AProperties!$A$8:$I$1007,VLOOKUP(Span,Data!$N$4:$Y$11,Data!$Y$1,FALSE),FALSE)</f>
        <v>2.6914847124920085</v>
      </c>
      <c r="Z973" s="19">
        <f>AK973*VLOOKUP($O973,AProperties!$A$8:$I$1007,VLOOKUP(Span,Data!$N$4:$Y$11,Data!$Y$1,FALSE),FALSE)</f>
        <v>2.8370739929993976</v>
      </c>
      <c r="AA973" s="19">
        <f>$I973*AA$19^0.5/VLOOKUP($O973,AProperties!$AY$8:$BG$1007,VLOOKUP(Span,Data!$N$4:$Y$11,Data!$Y$1,FALSE),FALSE)</f>
        <v>0.6619182588866217</v>
      </c>
      <c r="AB973" s="19">
        <f>$I973*AB$19^0.5/VLOOKUP($O973,AProperties!$AY$8:$BG$1007,VLOOKUP(Span,Data!$N$4:$Y$11,Data!$Y$1,FALSE),FALSE)</f>
        <v>0.93609377889984591</v>
      </c>
      <c r="AC973" s="19">
        <f>$I973*AC$19^0.5/VLOOKUP($O973,AProperties!$AY$8:$BG$1007,VLOOKUP(Span,Data!$N$4:$Y$11,Data!$Y$1,FALSE),FALSE)</f>
        <v>1.3238365177732434</v>
      </c>
      <c r="AD973" s="19">
        <f>$I973*AD$19^0.5/VLOOKUP($O973,AProperties!$AY$8:$BG$1007,VLOOKUP(Span,Data!$N$4:$Y$11,Data!$Y$1,FALSE),FALSE)</f>
        <v>1.6213619857036803</v>
      </c>
      <c r="AE973" s="19">
        <f>$I973*AE$19^0.5/VLOOKUP($O973,AProperties!$AY$8:$BG$1007,VLOOKUP(Span,Data!$N$4:$Y$11,Data!$Y$1,FALSE),FALSE)</f>
        <v>1.8721875577996918</v>
      </c>
      <c r="AF973" s="19">
        <f>$I973*AF$19^0.5/VLOOKUP($O973,AProperties!$AY$8:$BG$1007,VLOOKUP(Span,Data!$N$4:$Y$11,Data!$Y$1,FALSE),FALSE)</f>
        <v>2.0931693229347137</v>
      </c>
      <c r="AG973" s="19">
        <f>$I973*AG$19^0.5/VLOOKUP($O973,AProperties!$AY$8:$BG$1007,VLOOKUP(Span,Data!$N$4:$Y$11,Data!$Y$1,FALSE),FALSE)</f>
        <v>2.2929521096983168</v>
      </c>
      <c r="AH973" s="19">
        <f>$I973*AH$19^0.5/VLOOKUP($O973,AProperties!$AY$8:$BG$1007,VLOOKUP(Span,Data!$N$4:$Y$11,Data!$Y$1,FALSE),FALSE)</f>
        <v>2.4766713428036744</v>
      </c>
      <c r="AI973" s="19">
        <f>$I973*AI$19^0.5/VLOOKUP($O973,AProperties!$AY$8:$BG$1007,VLOOKUP(Span,Data!$N$4:$Y$11,Data!$Y$1,FALSE),FALSE)</f>
        <v>2.6476730355464868</v>
      </c>
      <c r="AJ973" s="19">
        <f>$I973*AJ$19^0.5/VLOOKUP($O973,AProperties!$AY$8:$BG$1007,VLOOKUP(Span,Data!$N$4:$Y$11,Data!$Y$1,FALSE),FALSE)</f>
        <v>2.8082813366995376</v>
      </c>
      <c r="AK973" s="19">
        <f>$I973*AK$19^0.5/VLOOKUP($O973,AProperties!$AY$8:$BG$1007,VLOOKUP(Span,Data!$N$4:$Y$11,Data!$Y$1,FALSE),FALSE)</f>
        <v>2.960188444837581</v>
      </c>
      <c r="AL973" s="47">
        <f t="shared" si="121"/>
        <v>0.95399999999999996</v>
      </c>
    </row>
    <row r="974" spans="1:38" x14ac:dyDescent="0.25">
      <c r="A974" s="15">
        <v>0.95499999999999996</v>
      </c>
      <c r="B974" s="116">
        <f>VLOOKUP($A974,APropertiesDimless!$A$7:$I$1007,VLOOKUP(Span,Data!$N$4:$Y$11,Data!$Y$1,FALSE),FALSE)</f>
        <v>2.5865772700037661</v>
      </c>
      <c r="C974" s="6">
        <f t="shared" si="117"/>
        <v>2.2482886350018831</v>
      </c>
      <c r="D974" s="116">
        <f>VLOOKUP($A974,AProperties!$AE$8:$AM$1007,VLOOKUP(Span,Data!$N$4:$Y$11,Data!$Y$1,FALSE),FALSE)</f>
        <v>0.98847975573129976</v>
      </c>
      <c r="E974" s="116">
        <f t="shared" si="118"/>
        <v>4.5865447187215782</v>
      </c>
      <c r="F974" s="6">
        <f t="shared" si="122"/>
        <v>4.9782471313966159</v>
      </c>
      <c r="G974" s="9"/>
      <c r="H974" s="15">
        <f t="shared" si="119"/>
        <v>0.95499999999999996</v>
      </c>
      <c r="I974" s="6">
        <f>VLOOKUP(H974,AProperties!$AO$8:$AW$1007,VLOOKUP(Span,Data!$N$4:$Y$11,Data!$Y$1,FALSE),FALSE)^(2/3)</f>
        <v>0.42036907808080143</v>
      </c>
      <c r="J974" s="15">
        <f>$I974*(Slope^0.5)/VLOOKUP($H974,AProperties!$AY$8:$BG$1007,VLOOKUP(Span,Data!$N$4:$Y$11,Data!$Y$1,FALSE),FALSE)</f>
        <v>1.6207964711045093</v>
      </c>
      <c r="K974" s="15">
        <f>$J974*VLOOKUP($H974,AProperties!$A$8:$I$1007,VLOOKUP(Span,Data!$N$4:$Y$11,Data!$Y$1,FALSE),FALSE)</f>
        <v>1.553991462891944</v>
      </c>
      <c r="L974" s="15">
        <f t="shared" si="123"/>
        <v>1.6207964711045093</v>
      </c>
      <c r="M974" s="15">
        <f t="shared" si="124"/>
        <v>0.95499999999999996</v>
      </c>
      <c r="O974" s="28">
        <f t="shared" si="120"/>
        <v>0.95499999999999996</v>
      </c>
      <c r="P974" s="19">
        <f>AA974*VLOOKUP($O974,AProperties!$A$8:$I$1007,VLOOKUP(Span,Data!$N$4:$Y$11,Data!$Y$1,FALSE),FALSE)</f>
        <v>0.63441435812107372</v>
      </c>
      <c r="Q974" s="19">
        <f>AB974*VLOOKUP($O974,AProperties!$A$8:$I$1007,VLOOKUP(Span,Data!$N$4:$Y$11,Data!$Y$1,FALSE),FALSE)</f>
        <v>0.89719738941904414</v>
      </c>
      <c r="R974" s="19">
        <f>AC974*VLOOKUP($O974,AProperties!$A$8:$I$1007,VLOOKUP(Span,Data!$N$4:$Y$11,Data!$Y$1,FALSE),FALSE)</f>
        <v>1.2688287162421474</v>
      </c>
      <c r="S974" s="19">
        <f>AD974*VLOOKUP($O974,AProperties!$A$8:$I$1007,VLOOKUP(Span,Data!$N$4:$Y$11,Data!$Y$1,FALSE),FALSE)</f>
        <v>1.553991462891944</v>
      </c>
      <c r="T974" s="19">
        <f>AE974*VLOOKUP($O974,AProperties!$A$8:$I$1007,VLOOKUP(Span,Data!$N$4:$Y$11,Data!$Y$1,FALSE),FALSE)</f>
        <v>1.7943947788380883</v>
      </c>
      <c r="U974" s="19">
        <f>AF974*VLOOKUP($O974,AProperties!$A$8:$I$1007,VLOOKUP(Span,Data!$N$4:$Y$11,Data!$Y$1,FALSE),FALSE)</f>
        <v>2.0061943519763332</v>
      </c>
      <c r="V974" s="19">
        <f>AG974*VLOOKUP($O974,AProperties!$A$8:$I$1007,VLOOKUP(Span,Data!$N$4:$Y$11,Data!$Y$1,FALSE),FALSE)</f>
        <v>2.1976758026337939</v>
      </c>
      <c r="W974" s="19">
        <f>AH974*VLOOKUP($O974,AProperties!$A$8:$I$1007,VLOOKUP(Span,Data!$N$4:$Y$11,Data!$Y$1,FALSE),FALSE)</f>
        <v>2.3737611693391645</v>
      </c>
      <c r="X974" s="19">
        <f>AI974*VLOOKUP($O974,AProperties!$A$8:$I$1007,VLOOKUP(Span,Data!$N$4:$Y$11,Data!$Y$1,FALSE),FALSE)</f>
        <v>2.5376574324842949</v>
      </c>
      <c r="Y974" s="19">
        <f>AJ974*VLOOKUP($O974,AProperties!$A$8:$I$1007,VLOOKUP(Span,Data!$N$4:$Y$11,Data!$Y$1,FALSE),FALSE)</f>
        <v>2.6915921682571327</v>
      </c>
      <c r="Z974" s="19">
        <f>AK974*VLOOKUP($O974,AProperties!$A$8:$I$1007,VLOOKUP(Span,Data!$N$4:$Y$11,Data!$Y$1,FALSE),FALSE)</f>
        <v>2.8371872613212332</v>
      </c>
      <c r="AA974" s="19">
        <f>$I974*AA$19^0.5/VLOOKUP($O974,AProperties!$AY$8:$BG$1007,VLOOKUP(Span,Data!$N$4:$Y$11,Data!$Y$1,FALSE),FALSE)</f>
        <v>0.6616873885182778</v>
      </c>
      <c r="AB974" s="19">
        <f>$I974*AB$19^0.5/VLOOKUP($O974,AProperties!$AY$8:$BG$1007,VLOOKUP(Span,Data!$N$4:$Y$11,Data!$Y$1,FALSE),FALSE)</f>
        <v>0.93576727889378386</v>
      </c>
      <c r="AC974" s="19">
        <f>$I974*AC$19^0.5/VLOOKUP($O974,AProperties!$AY$8:$BG$1007,VLOOKUP(Span,Data!$N$4:$Y$11,Data!$Y$1,FALSE),FALSE)</f>
        <v>1.3233747770365556</v>
      </c>
      <c r="AD974" s="19">
        <f>$I974*AD$19^0.5/VLOOKUP($O974,AProperties!$AY$8:$BG$1007,VLOOKUP(Span,Data!$N$4:$Y$11,Data!$Y$1,FALSE),FALSE)</f>
        <v>1.6207964711045093</v>
      </c>
      <c r="AE974" s="19">
        <f>$I974*AE$19^0.5/VLOOKUP($O974,AProperties!$AY$8:$BG$1007,VLOOKUP(Span,Data!$N$4:$Y$11,Data!$Y$1,FALSE),FALSE)</f>
        <v>1.8715345577875677</v>
      </c>
      <c r="AF974" s="19">
        <f>$I974*AF$19^0.5/VLOOKUP($O974,AProperties!$AY$8:$BG$1007,VLOOKUP(Span,Data!$N$4:$Y$11,Data!$Y$1,FALSE),FALSE)</f>
        <v>2.0924392467265047</v>
      </c>
      <c r="AG974" s="19">
        <f>$I974*AG$19^0.5/VLOOKUP($O974,AProperties!$AY$8:$BG$1007,VLOOKUP(Span,Data!$N$4:$Y$11,Data!$Y$1,FALSE),FALSE)</f>
        <v>2.2921523512824495</v>
      </c>
      <c r="AH974" s="19">
        <f>$I974*AH$19^0.5/VLOOKUP($O974,AProperties!$AY$8:$BG$1007,VLOOKUP(Span,Data!$N$4:$Y$11,Data!$Y$1,FALSE),FALSE)</f>
        <v>2.4758075049845734</v>
      </c>
      <c r="AI974" s="19">
        <f>$I974*AI$19^0.5/VLOOKUP($O974,AProperties!$AY$8:$BG$1007,VLOOKUP(Span,Data!$N$4:$Y$11,Data!$Y$1,FALSE),FALSE)</f>
        <v>2.6467495540731112</v>
      </c>
      <c r="AJ974" s="19">
        <f>$I974*AJ$19^0.5/VLOOKUP($O974,AProperties!$AY$8:$BG$1007,VLOOKUP(Span,Data!$N$4:$Y$11,Data!$Y$1,FALSE),FALSE)</f>
        <v>2.8073018366813516</v>
      </c>
      <c r="AK974" s="19">
        <f>$I974*AK$19^0.5/VLOOKUP($O974,AProperties!$AY$8:$BG$1007,VLOOKUP(Span,Data!$N$4:$Y$11,Data!$Y$1,FALSE),FALSE)</f>
        <v>2.9591559611623661</v>
      </c>
      <c r="AL974" s="47">
        <f t="shared" si="121"/>
        <v>0.95499999999999996</v>
      </c>
    </row>
    <row r="975" spans="1:38" x14ac:dyDescent="0.25">
      <c r="A975" s="15">
        <v>0.95599999999999996</v>
      </c>
      <c r="B975" s="116">
        <f>VLOOKUP($A975,APropertiesDimless!$A$7:$I$1007,VLOOKUP(Span,Data!$N$4:$Y$11,Data!$Y$1,FALSE),FALSE)</f>
        <v>2.6161046753553685</v>
      </c>
      <c r="C975" s="6">
        <f t="shared" si="117"/>
        <v>2.2640523376776844</v>
      </c>
      <c r="D975" s="116">
        <f>VLOOKUP($A975,AProperties!$AE$8:$AM$1007,VLOOKUP(Span,Data!$N$4:$Y$11,Data!$Y$1,FALSE),FALSE)</f>
        <v>0.98885983334545668</v>
      </c>
      <c r="E975" s="116">
        <f t="shared" si="118"/>
        <v>4.6357036468518826</v>
      </c>
      <c r="F975" s="6">
        <f t="shared" si="122"/>
        <v>5.0085064742897032</v>
      </c>
      <c r="G975" s="9"/>
      <c r="H975" s="15">
        <f t="shared" si="119"/>
        <v>0.95599999999999996</v>
      </c>
      <c r="I975" s="6">
        <f>VLOOKUP(H975,AProperties!$AO$8:$AW$1007,VLOOKUP(Span,Data!$N$4:$Y$11,Data!$Y$1,FALSE),FALSE)^(2/3)</f>
        <v>0.42005550133143493</v>
      </c>
      <c r="J975" s="15">
        <f>$I975*(Slope^0.5)/VLOOKUP($H975,AProperties!$AY$8:$BG$1007,VLOOKUP(Span,Data!$N$4:$Y$11,Data!$Y$1,FALSE),FALSE)</f>
        <v>1.6202166361298813</v>
      </c>
      <c r="K975" s="15">
        <f>$J975*VLOOKUP($H975,AProperties!$A$8:$I$1007,VLOOKUP(Span,Data!$N$4:$Y$11,Data!$Y$1,FALSE),FALSE)</f>
        <v>1.5540328343981473</v>
      </c>
      <c r="L975" s="15">
        <f t="shared" si="123"/>
        <v>1.6202166361298813</v>
      </c>
      <c r="M975" s="15">
        <f t="shared" si="124"/>
        <v>0.95599999999999996</v>
      </c>
      <c r="O975" s="28">
        <f t="shared" si="120"/>
        <v>0.95599999999999996</v>
      </c>
      <c r="P975" s="19">
        <f>AA975*VLOOKUP($O975,AProperties!$A$8:$I$1007,VLOOKUP(Span,Data!$N$4:$Y$11,Data!$Y$1,FALSE),FALSE)</f>
        <v>0.63443124796775519</v>
      </c>
      <c r="Q975" s="19">
        <f>AB975*VLOOKUP($O975,AProperties!$A$8:$I$1007,VLOOKUP(Span,Data!$N$4:$Y$11,Data!$Y$1,FALSE),FALSE)</f>
        <v>0.89722127526928763</v>
      </c>
      <c r="R975" s="19">
        <f>AC975*VLOOKUP($O975,AProperties!$A$8:$I$1007,VLOOKUP(Span,Data!$N$4:$Y$11,Data!$Y$1,FALSE),FALSE)</f>
        <v>1.2688624959355104</v>
      </c>
      <c r="S975" s="19">
        <f>AD975*VLOOKUP($O975,AProperties!$A$8:$I$1007,VLOOKUP(Span,Data!$N$4:$Y$11,Data!$Y$1,FALSE),FALSE)</f>
        <v>1.5540328343981473</v>
      </c>
      <c r="T975" s="19">
        <f>AE975*VLOOKUP($O975,AProperties!$A$8:$I$1007,VLOOKUP(Span,Data!$N$4:$Y$11,Data!$Y$1,FALSE),FALSE)</f>
        <v>1.7944425505385753</v>
      </c>
      <c r="U975" s="19">
        <f>AF975*VLOOKUP($O975,AProperties!$A$8:$I$1007,VLOOKUP(Span,Data!$N$4:$Y$11,Data!$Y$1,FALSE),FALSE)</f>
        <v>2.0062477623611779</v>
      </c>
      <c r="V975" s="19">
        <f>AG975*VLOOKUP($O975,AProperties!$A$8:$I$1007,VLOOKUP(Span,Data!$N$4:$Y$11,Data!$Y$1,FALSE),FALSE)</f>
        <v>2.1977343107789626</v>
      </c>
      <c r="W975" s="19">
        <f>AH975*VLOOKUP($O975,AProperties!$A$8:$I$1007,VLOOKUP(Span,Data!$N$4:$Y$11,Data!$Y$1,FALSE),FALSE)</f>
        <v>2.3738243653587614</v>
      </c>
      <c r="X975" s="19">
        <f>AI975*VLOOKUP($O975,AProperties!$A$8:$I$1007,VLOOKUP(Span,Data!$N$4:$Y$11,Data!$Y$1,FALSE),FALSE)</f>
        <v>2.5377249918710207</v>
      </c>
      <c r="Y975" s="19">
        <f>AJ975*VLOOKUP($O975,AProperties!$A$8:$I$1007,VLOOKUP(Span,Data!$N$4:$Y$11,Data!$Y$1,FALSE),FALSE)</f>
        <v>2.6916638258078622</v>
      </c>
      <c r="Z975" s="19">
        <f>AK975*VLOOKUP($O975,AProperties!$A$8:$I$1007,VLOOKUP(Span,Data!$N$4:$Y$11,Data!$Y$1,FALSE),FALSE)</f>
        <v>2.8372627950118519</v>
      </c>
      <c r="AA975" s="19">
        <f>$I975*AA$19^0.5/VLOOKUP($O975,AProperties!$AY$8:$BG$1007,VLOOKUP(Span,Data!$N$4:$Y$11,Data!$Y$1,FALSE),FALSE)</f>
        <v>0.66145067188113482</v>
      </c>
      <c r="AB975" s="19">
        <f>$I975*AB$19^0.5/VLOOKUP($O975,AProperties!$AY$8:$BG$1007,VLOOKUP(Span,Data!$N$4:$Y$11,Data!$Y$1,FALSE),FALSE)</f>
        <v>0.93543251101509706</v>
      </c>
      <c r="AC975" s="19">
        <f>$I975*AC$19^0.5/VLOOKUP($O975,AProperties!$AY$8:$BG$1007,VLOOKUP(Span,Data!$N$4:$Y$11,Data!$Y$1,FALSE),FALSE)</f>
        <v>1.3229013437622696</v>
      </c>
      <c r="AD975" s="19">
        <f>$I975*AD$19^0.5/VLOOKUP($O975,AProperties!$AY$8:$BG$1007,VLOOKUP(Span,Data!$N$4:$Y$11,Data!$Y$1,FALSE),FALSE)</f>
        <v>1.6202166361298813</v>
      </c>
      <c r="AE975" s="19">
        <f>$I975*AE$19^0.5/VLOOKUP($O975,AProperties!$AY$8:$BG$1007,VLOOKUP(Span,Data!$N$4:$Y$11,Data!$Y$1,FALSE),FALSE)</f>
        <v>1.8708650220301941</v>
      </c>
      <c r="AF975" s="19">
        <f>$I975*AF$19^0.5/VLOOKUP($O975,AProperties!$AY$8:$BG$1007,VLOOKUP(Span,Data!$N$4:$Y$11,Data!$Y$1,FALSE),FALSE)</f>
        <v>2.0916906829930775</v>
      </c>
      <c r="AG975" s="19">
        <f>$I975*AG$19^0.5/VLOOKUP($O975,AProperties!$AY$8:$BG$1007,VLOOKUP(Span,Data!$N$4:$Y$11,Data!$Y$1,FALSE),FALSE)</f>
        <v>2.2913323407973927</v>
      </c>
      <c r="AH975" s="19">
        <f>$I975*AH$19^0.5/VLOOKUP($O975,AProperties!$AY$8:$BG$1007,VLOOKUP(Span,Data!$N$4:$Y$11,Data!$Y$1,FALSE),FALSE)</f>
        <v>2.474921792430635</v>
      </c>
      <c r="AI975" s="19">
        <f>$I975*AI$19^0.5/VLOOKUP($O975,AProperties!$AY$8:$BG$1007,VLOOKUP(Span,Data!$N$4:$Y$11,Data!$Y$1,FALSE),FALSE)</f>
        <v>2.6458026875245393</v>
      </c>
      <c r="AJ975" s="19">
        <f>$I975*AJ$19^0.5/VLOOKUP($O975,AProperties!$AY$8:$BG$1007,VLOOKUP(Span,Data!$N$4:$Y$11,Data!$Y$1,FALSE),FALSE)</f>
        <v>2.8062975330452904</v>
      </c>
      <c r="AK975" s="19">
        <f>$I975*AK$19^0.5/VLOOKUP($O975,AProperties!$AY$8:$BG$1007,VLOOKUP(Span,Data!$N$4:$Y$11,Data!$Y$1,FALSE),FALSE)</f>
        <v>2.9580973321782524</v>
      </c>
      <c r="AL975" s="47">
        <f t="shared" si="121"/>
        <v>0.95599999999999996</v>
      </c>
    </row>
    <row r="976" spans="1:38" x14ac:dyDescent="0.25">
      <c r="A976" s="15">
        <v>0.95699999999999996</v>
      </c>
      <c r="B976" s="116">
        <f>VLOOKUP($A976,APropertiesDimless!$A$7:$I$1007,VLOOKUP(Span,Data!$N$4:$Y$11,Data!$Y$1,FALSE),FALSE)</f>
        <v>2.6466415542176525</v>
      </c>
      <c r="C976" s="6">
        <f t="shared" si="117"/>
        <v>2.2803207771088263</v>
      </c>
      <c r="D976" s="116">
        <f>VLOOKUP($A976,AProperties!$AE$8:$AM$1007,VLOOKUP(Span,Data!$N$4:$Y$11,Data!$Y$1,FALSE),FALSE)</f>
        <v>0.98923571747518402</v>
      </c>
      <c r="E976" s="116">
        <f t="shared" si="118"/>
        <v>4.6864753917594921</v>
      </c>
      <c r="F976" s="6">
        <f t="shared" si="122"/>
        <v>5.0395678490494182</v>
      </c>
      <c r="G976" s="9"/>
      <c r="H976" s="15">
        <f t="shared" si="119"/>
        <v>0.95699999999999996</v>
      </c>
      <c r="I976" s="6">
        <f>VLOOKUP(H976,AProperties!$AO$8:$AW$1007,VLOOKUP(Span,Data!$N$4:$Y$11,Data!$Y$1,FALSE),FALSE)^(2/3)</f>
        <v>0.41973687862244824</v>
      </c>
      <c r="J976" s="15">
        <f>$I976*(Slope^0.5)/VLOOKUP($H976,AProperties!$AY$8:$BG$1007,VLOOKUP(Span,Data!$N$4:$Y$11,Data!$Y$1,FALSE),FALSE)</f>
        <v>1.6196221040362542</v>
      </c>
      <c r="K976" s="15">
        <f>$J976*VLOOKUP($H976,AProperties!$A$8:$I$1007,VLOOKUP(Span,Data!$N$4:$Y$11,Data!$Y$1,FALSE),FALSE)</f>
        <v>1.554053088392797</v>
      </c>
      <c r="L976" s="15">
        <f t="shared" si="123"/>
        <v>1.6196221040362542</v>
      </c>
      <c r="M976" s="15">
        <f t="shared" si="124"/>
        <v>0.95699999999999996</v>
      </c>
      <c r="O976" s="28">
        <f t="shared" si="120"/>
        <v>0.95699999999999996</v>
      </c>
      <c r="P976" s="19">
        <f>AA976*VLOOKUP($O976,AProperties!$A$8:$I$1007,VLOOKUP(Span,Data!$N$4:$Y$11,Data!$Y$1,FALSE),FALSE)</f>
        <v>0.63443951662644593</v>
      </c>
      <c r="Q976" s="19">
        <f>AB976*VLOOKUP($O976,AProperties!$A$8:$I$1007,VLOOKUP(Span,Data!$N$4:$Y$11,Data!$Y$1,FALSE),FALSE)</f>
        <v>0.89723296891855064</v>
      </c>
      <c r="R976" s="19">
        <f>AC976*VLOOKUP($O976,AProperties!$A$8:$I$1007,VLOOKUP(Span,Data!$N$4:$Y$11,Data!$Y$1,FALSE),FALSE)</f>
        <v>1.2688790332528919</v>
      </c>
      <c r="S976" s="19">
        <f>AD976*VLOOKUP($O976,AProperties!$A$8:$I$1007,VLOOKUP(Span,Data!$N$4:$Y$11,Data!$Y$1,FALSE),FALSE)</f>
        <v>1.554053088392797</v>
      </c>
      <c r="T976" s="19">
        <f>AE976*VLOOKUP($O976,AProperties!$A$8:$I$1007,VLOOKUP(Span,Data!$N$4:$Y$11,Data!$Y$1,FALSE),FALSE)</f>
        <v>1.7944659378371013</v>
      </c>
      <c r="U976" s="19">
        <f>AF976*VLOOKUP($O976,AProperties!$A$8:$I$1007,VLOOKUP(Span,Data!$N$4:$Y$11,Data!$Y$1,FALSE),FALSE)</f>
        <v>2.0062739101558349</v>
      </c>
      <c r="V976" s="19">
        <f>AG976*VLOOKUP($O976,AProperties!$A$8:$I$1007,VLOOKUP(Span,Data!$N$4:$Y$11,Data!$Y$1,FALSE),FALSE)</f>
        <v>2.1977629542528878</v>
      </c>
      <c r="W976" s="19">
        <f>AH976*VLOOKUP($O976,AProperties!$A$8:$I$1007,VLOOKUP(Span,Data!$N$4:$Y$11,Data!$Y$1,FALSE),FALSE)</f>
        <v>2.3738553038466303</v>
      </c>
      <c r="X976" s="19">
        <f>AI976*VLOOKUP($O976,AProperties!$A$8:$I$1007,VLOOKUP(Span,Data!$N$4:$Y$11,Data!$Y$1,FALSE),FALSE)</f>
        <v>2.5377580665057837</v>
      </c>
      <c r="Y976" s="19">
        <f>AJ976*VLOOKUP($O976,AProperties!$A$8:$I$1007,VLOOKUP(Span,Data!$N$4:$Y$11,Data!$Y$1,FALSE),FALSE)</f>
        <v>2.6916989067556516</v>
      </c>
      <c r="Z976" s="19">
        <f>AK976*VLOOKUP($O976,AProperties!$A$8:$I$1007,VLOOKUP(Span,Data!$N$4:$Y$11,Data!$Y$1,FALSE),FALSE)</f>
        <v>2.8372997735776821</v>
      </c>
      <c r="AA976" s="19">
        <f>$I976*AA$19^0.5/VLOOKUP($O976,AProperties!$AY$8:$BG$1007,VLOOKUP(Span,Data!$N$4:$Y$11,Data!$Y$1,FALSE),FALSE)</f>
        <v>0.66120795517028563</v>
      </c>
      <c r="AB976" s="19">
        <f>$I976*AB$19^0.5/VLOOKUP($O976,AProperties!$AY$8:$BG$1007,VLOOKUP(Span,Data!$N$4:$Y$11,Data!$Y$1,FALSE),FALSE)</f>
        <v>0.93508925775079943</v>
      </c>
      <c r="AC976" s="19">
        <f>$I976*AC$19^0.5/VLOOKUP($O976,AProperties!$AY$8:$BG$1007,VLOOKUP(Span,Data!$N$4:$Y$11,Data!$Y$1,FALSE),FALSE)</f>
        <v>1.3224159103405713</v>
      </c>
      <c r="AD976" s="19">
        <f>$I976*AD$19^0.5/VLOOKUP($O976,AProperties!$AY$8:$BG$1007,VLOOKUP(Span,Data!$N$4:$Y$11,Data!$Y$1,FALSE),FALSE)</f>
        <v>1.6196221040362542</v>
      </c>
      <c r="AE976" s="19">
        <f>$I976*AE$19^0.5/VLOOKUP($O976,AProperties!$AY$8:$BG$1007,VLOOKUP(Span,Data!$N$4:$Y$11,Data!$Y$1,FALSE),FALSE)</f>
        <v>1.8701785155015989</v>
      </c>
      <c r="AF976" s="19">
        <f>$I976*AF$19^0.5/VLOOKUP($O976,AProperties!$AY$8:$BG$1007,VLOOKUP(Span,Data!$N$4:$Y$11,Data!$Y$1,FALSE),FALSE)</f>
        <v>2.0909231453606094</v>
      </c>
      <c r="AG976" s="19">
        <f>$I976*AG$19^0.5/VLOOKUP($O976,AProperties!$AY$8:$BG$1007,VLOOKUP(Span,Data!$N$4:$Y$11,Data!$Y$1,FALSE),FALSE)</f>
        <v>2.2904915454473187</v>
      </c>
      <c r="AH976" s="19">
        <f>$I976*AH$19^0.5/VLOOKUP($O976,AProperties!$AY$8:$BG$1007,VLOOKUP(Span,Data!$N$4:$Y$11,Data!$Y$1,FALSE),FALSE)</f>
        <v>2.4740136296565924</v>
      </c>
      <c r="AI976" s="19">
        <f>$I976*AI$19^0.5/VLOOKUP($O976,AProperties!$AY$8:$BG$1007,VLOOKUP(Span,Data!$N$4:$Y$11,Data!$Y$1,FALSE),FALSE)</f>
        <v>2.6448318206811425</v>
      </c>
      <c r="AJ976" s="19">
        <f>$I976*AJ$19^0.5/VLOOKUP($O976,AProperties!$AY$8:$BG$1007,VLOOKUP(Span,Data!$N$4:$Y$11,Data!$Y$1,FALSE),FALSE)</f>
        <v>2.8052677732523978</v>
      </c>
      <c r="AK976" s="19">
        <f>$I976*AK$19^0.5/VLOOKUP($O976,AProperties!$AY$8:$BG$1007,VLOOKUP(Span,Data!$N$4:$Y$11,Data!$Y$1,FALSE),FALSE)</f>
        <v>2.9570118700487842</v>
      </c>
      <c r="AL976" s="47">
        <f t="shared" si="121"/>
        <v>0.95699999999999996</v>
      </c>
    </row>
    <row r="977" spans="1:38" x14ac:dyDescent="0.25">
      <c r="A977" s="15">
        <v>0.95799999999999996</v>
      </c>
      <c r="B977" s="116">
        <f>VLOOKUP($A977,APropertiesDimless!$A$7:$I$1007,VLOOKUP(Span,Data!$N$4:$Y$11,Data!$Y$1,FALSE),FALSE)</f>
        <v>2.6782477356347512</v>
      </c>
      <c r="C977" s="6">
        <f t="shared" si="117"/>
        <v>2.2971238678173753</v>
      </c>
      <c r="D977" s="116">
        <f>VLOOKUP($A977,AProperties!$AE$8:$AM$1007,VLOOKUP(Span,Data!$N$4:$Y$11,Data!$Y$1,FALSE),FALSE)</f>
        <v>0.98960735608834483</v>
      </c>
      <c r="E977" s="116">
        <f t="shared" si="118"/>
        <v>4.7389553596432421</v>
      </c>
      <c r="F977" s="6">
        <f t="shared" si="122"/>
        <v>5.0714743412804122</v>
      </c>
      <c r="G977" s="9"/>
      <c r="H977" s="15">
        <f t="shared" si="119"/>
        <v>0.95799999999999996</v>
      </c>
      <c r="I977" s="6">
        <f>VLOOKUP(H977,AProperties!$AO$8:$AW$1007,VLOOKUP(Span,Data!$N$4:$Y$11,Data!$Y$1,FALSE),FALSE)^(2/3)</f>
        <v>0.41941306241838333</v>
      </c>
      <c r="J977" s="15">
        <f>$I977*(Slope^0.5)/VLOOKUP($H977,AProperties!$AY$8:$BG$1007,VLOOKUP(Span,Data!$N$4:$Y$11,Data!$Y$1,FALSE),FALSE)</f>
        <v>1.6190124771335059</v>
      </c>
      <c r="K977" s="15">
        <f>$J977*VLOOKUP($H977,AProperties!$A$8:$I$1007,VLOOKUP(Span,Data!$N$4:$Y$11,Data!$Y$1,FALSE),FALSE)</f>
        <v>1.5540517526121724</v>
      </c>
      <c r="L977" s="15">
        <f t="shared" si="123"/>
        <v>1.6190124771335059</v>
      </c>
      <c r="M977" s="15">
        <f t="shared" si="124"/>
        <v>0.95799999999999996</v>
      </c>
      <c r="O977" s="28">
        <f t="shared" si="120"/>
        <v>0.95799999999999996</v>
      </c>
      <c r="P977" s="19">
        <f>AA977*VLOOKUP($O977,AProperties!$A$8:$I$1007,VLOOKUP(Span,Data!$N$4:$Y$11,Data!$Y$1,FALSE),FALSE)</f>
        <v>0.63443897129628968</v>
      </c>
      <c r="Q977" s="19">
        <f>AB977*VLOOKUP($O977,AProperties!$A$8:$I$1007,VLOOKUP(Span,Data!$N$4:$Y$11,Data!$Y$1,FALSE),FALSE)</f>
        <v>0.89723219770524765</v>
      </c>
      <c r="R977" s="19">
        <f>AC977*VLOOKUP($O977,AProperties!$A$8:$I$1007,VLOOKUP(Span,Data!$N$4:$Y$11,Data!$Y$1,FALSE),FALSE)</f>
        <v>1.2688779425925794</v>
      </c>
      <c r="S977" s="19">
        <f>AD977*VLOOKUP($O977,AProperties!$A$8:$I$1007,VLOOKUP(Span,Data!$N$4:$Y$11,Data!$Y$1,FALSE),FALSE)</f>
        <v>1.5540517526121724</v>
      </c>
      <c r="T977" s="19">
        <f>AE977*VLOOKUP($O977,AProperties!$A$8:$I$1007,VLOOKUP(Span,Data!$N$4:$Y$11,Data!$Y$1,FALSE),FALSE)</f>
        <v>1.7944643954104953</v>
      </c>
      <c r="U977" s="19">
        <f>AF977*VLOOKUP($O977,AProperties!$A$8:$I$1007,VLOOKUP(Span,Data!$N$4:$Y$11,Data!$Y$1,FALSE),FALSE)</f>
        <v>2.0062721856704639</v>
      </c>
      <c r="V977" s="19">
        <f>AG977*VLOOKUP($O977,AProperties!$A$8:$I$1007,VLOOKUP(Span,Data!$N$4:$Y$11,Data!$Y$1,FALSE),FALSE)</f>
        <v>2.1977610651738124</v>
      </c>
      <c r="W977" s="19">
        <f>AH977*VLOOKUP($O977,AProperties!$A$8:$I$1007,VLOOKUP(Span,Data!$N$4:$Y$11,Data!$Y$1,FALSE),FALSE)</f>
        <v>2.3738532634080225</v>
      </c>
      <c r="X977" s="19">
        <f>AI977*VLOOKUP($O977,AProperties!$A$8:$I$1007,VLOOKUP(Span,Data!$N$4:$Y$11,Data!$Y$1,FALSE),FALSE)</f>
        <v>2.5377558851851587</v>
      </c>
      <c r="Y977" s="19">
        <f>AJ977*VLOOKUP($O977,AProperties!$A$8:$I$1007,VLOOKUP(Span,Data!$N$4:$Y$11,Data!$Y$1,FALSE),FALSE)</f>
        <v>2.6916965931157426</v>
      </c>
      <c r="Z977" s="19">
        <f>AK977*VLOOKUP($O977,AProperties!$A$8:$I$1007,VLOOKUP(Span,Data!$N$4:$Y$11,Data!$Y$1,FALSE),FALSE)</f>
        <v>2.8372973347870829</v>
      </c>
      <c r="AA977" s="19">
        <f>$I977*AA$19^0.5/VLOOKUP($O977,AProperties!$AY$8:$BG$1007,VLOOKUP(Span,Data!$N$4:$Y$11,Data!$Y$1,FALSE),FALSE)</f>
        <v>0.66095907602941795</v>
      </c>
      <c r="AB977" s="19">
        <f>$I977*AB$19^0.5/VLOOKUP($O977,AProperties!$AY$8:$BG$1007,VLOOKUP(Span,Data!$N$4:$Y$11,Data!$Y$1,FALSE),FALSE)</f>
        <v>0.93473728949439261</v>
      </c>
      <c r="AC977" s="19">
        <f>$I977*AC$19^0.5/VLOOKUP($O977,AProperties!$AY$8:$BG$1007,VLOOKUP(Span,Data!$N$4:$Y$11,Data!$Y$1,FALSE),FALSE)</f>
        <v>1.3219181520588359</v>
      </c>
      <c r="AD977" s="19">
        <f>$I977*AD$19^0.5/VLOOKUP($O977,AProperties!$AY$8:$BG$1007,VLOOKUP(Span,Data!$N$4:$Y$11,Data!$Y$1,FALSE),FALSE)</f>
        <v>1.6190124771335059</v>
      </c>
      <c r="AE977" s="19">
        <f>$I977*AE$19^0.5/VLOOKUP($O977,AProperties!$AY$8:$BG$1007,VLOOKUP(Span,Data!$N$4:$Y$11,Data!$Y$1,FALSE),FALSE)</f>
        <v>1.8694745789887852</v>
      </c>
      <c r="AF977" s="19">
        <f>$I977*AF$19^0.5/VLOOKUP($O977,AProperties!$AY$8:$BG$1007,VLOOKUP(Span,Data!$N$4:$Y$11,Data!$Y$1,FALSE),FALSE)</f>
        <v>2.0901361204133613</v>
      </c>
      <c r="AG977" s="19">
        <f>$I977*AG$19^0.5/VLOOKUP($O977,AProperties!$AY$8:$BG$1007,VLOOKUP(Span,Data!$N$4:$Y$11,Data!$Y$1,FALSE),FALSE)</f>
        <v>2.2896294028134645</v>
      </c>
      <c r="AH977" s="19">
        <f>$I977*AH$19^0.5/VLOOKUP($O977,AProperties!$AY$8:$BG$1007,VLOOKUP(Span,Data!$N$4:$Y$11,Data!$Y$1,FALSE),FALSE)</f>
        <v>2.4730824091807508</v>
      </c>
      <c r="AI977" s="19">
        <f>$I977*AI$19^0.5/VLOOKUP($O977,AProperties!$AY$8:$BG$1007,VLOOKUP(Span,Data!$N$4:$Y$11,Data!$Y$1,FALSE),FALSE)</f>
        <v>2.6438363041176718</v>
      </c>
      <c r="AJ977" s="19">
        <f>$I977*AJ$19^0.5/VLOOKUP($O977,AProperties!$AY$8:$BG$1007,VLOOKUP(Span,Data!$N$4:$Y$11,Data!$Y$1,FALSE),FALSE)</f>
        <v>2.8042118684831774</v>
      </c>
      <c r="AK977" s="19">
        <f>$I977*AK$19^0.5/VLOOKUP($O977,AProperties!$AY$8:$BG$1007,VLOOKUP(Span,Data!$N$4:$Y$11,Data!$Y$1,FALSE),FALSE)</f>
        <v>2.9558988486944604</v>
      </c>
      <c r="AL977" s="47">
        <f t="shared" si="121"/>
        <v>0.95799999999999996</v>
      </c>
    </row>
    <row r="978" spans="1:38" x14ac:dyDescent="0.25">
      <c r="A978" s="15">
        <v>0.95899999999999996</v>
      </c>
      <c r="B978" s="116">
        <f>VLOOKUP($A978,APropertiesDimless!$A$7:$I$1007,VLOOKUP(Span,Data!$N$4:$Y$11,Data!$Y$1,FALSE),FALSE)</f>
        <v>2.7109881289076401</v>
      </c>
      <c r="C978" s="6">
        <f t="shared" si="117"/>
        <v>2.3144940644538199</v>
      </c>
      <c r="D978" s="116">
        <f>VLOOKUP($A978,AProperties!$AE$8:$AM$1007,VLOOKUP(Span,Data!$N$4:$Y$11,Data!$Y$1,FALSE),FALSE)</f>
        <v>0.98997469534856031</v>
      </c>
      <c r="E978" s="116">
        <f t="shared" si="118"/>
        <v>4.7932470601897048</v>
      </c>
      <c r="F978" s="6">
        <f t="shared" si="122"/>
        <v>5.104272433070502</v>
      </c>
      <c r="G978" s="9"/>
      <c r="H978" s="15">
        <f t="shared" si="119"/>
        <v>0.95899999999999996</v>
      </c>
      <c r="I978" s="6">
        <f>VLOOKUP(H978,AProperties!$AO$8:$AW$1007,VLOOKUP(Span,Data!$N$4:$Y$11,Data!$Y$1,FALSE),FALSE)^(2/3)</f>
        <v>0.419083896596952</v>
      </c>
      <c r="J978" s="15">
        <f>$I978*(Slope^0.5)/VLOOKUP($H978,AProperties!$AY$8:$BG$1007,VLOOKUP(Span,Data!$N$4:$Y$11,Data!$Y$1,FALSE),FALSE)</f>
        <v>1.6183873350698399</v>
      </c>
      <c r="K978" s="15">
        <f>$J978*VLOOKUP($H978,AProperties!$A$8:$I$1007,VLOOKUP(Span,Data!$N$4:$Y$11,Data!$Y$1,FALSE),FALSE)</f>
        <v>1.5540283301176789</v>
      </c>
      <c r="L978" s="15">
        <f t="shared" si="123"/>
        <v>1.6183873350698399</v>
      </c>
      <c r="M978" s="15">
        <f t="shared" si="124"/>
        <v>0.95899999999999996</v>
      </c>
      <c r="O978" s="28">
        <f t="shared" si="120"/>
        <v>0.95899999999999996</v>
      </c>
      <c r="P978" s="19">
        <f>AA978*VLOOKUP($O978,AProperties!$A$8:$I$1007,VLOOKUP(Span,Data!$N$4:$Y$11,Data!$Y$1,FALSE),FALSE)</f>
        <v>0.6344294091029542</v>
      </c>
      <c r="Q978" s="19">
        <f>AB978*VLOOKUP($O978,AProperties!$A$8:$I$1007,VLOOKUP(Span,Data!$N$4:$Y$11,Data!$Y$1,FALSE),FALSE)</f>
        <v>0.89721867472174666</v>
      </c>
      <c r="R978" s="19">
        <f>AC978*VLOOKUP($O978,AProperties!$A$8:$I$1007,VLOOKUP(Span,Data!$N$4:$Y$11,Data!$Y$1,FALSE),FALSE)</f>
        <v>1.2688588182059084</v>
      </c>
      <c r="S978" s="19">
        <f>AD978*VLOOKUP($O978,AProperties!$A$8:$I$1007,VLOOKUP(Span,Data!$N$4:$Y$11,Data!$Y$1,FALSE),FALSE)</f>
        <v>1.5540283301176789</v>
      </c>
      <c r="T978" s="19">
        <f>AE978*VLOOKUP($O978,AProperties!$A$8:$I$1007,VLOOKUP(Span,Data!$N$4:$Y$11,Data!$Y$1,FALSE),FALSE)</f>
        <v>1.7944373494434933</v>
      </c>
      <c r="U978" s="19">
        <f>AF978*VLOOKUP($O978,AProperties!$A$8:$I$1007,VLOOKUP(Span,Data!$N$4:$Y$11,Data!$Y$1,FALSE),FALSE)</f>
        <v>2.0062419473600976</v>
      </c>
      <c r="V978" s="19">
        <f>AG978*VLOOKUP($O978,AProperties!$A$8:$I$1007,VLOOKUP(Span,Data!$N$4:$Y$11,Data!$Y$1,FALSE),FALSE)</f>
        <v>2.1977279407644348</v>
      </c>
      <c r="W978" s="19">
        <f>AH978*VLOOKUP($O978,AProperties!$A$8:$I$1007,VLOOKUP(Span,Data!$N$4:$Y$11,Data!$Y$1,FALSE),FALSE)</f>
        <v>2.3738174849566955</v>
      </c>
      <c r="X978" s="19">
        <f>AI978*VLOOKUP($O978,AProperties!$A$8:$I$1007,VLOOKUP(Span,Data!$N$4:$Y$11,Data!$Y$1,FALSE),FALSE)</f>
        <v>2.5377176364118168</v>
      </c>
      <c r="Y978" s="19">
        <f>AJ978*VLOOKUP($O978,AProperties!$A$8:$I$1007,VLOOKUP(Span,Data!$N$4:$Y$11,Data!$Y$1,FALSE),FALSE)</f>
        <v>2.6916560241652392</v>
      </c>
      <c r="Z978" s="19">
        <f>AK978*VLOOKUP($O978,AProperties!$A$8:$I$1007,VLOOKUP(Span,Data!$N$4:$Y$11,Data!$Y$1,FALSE),FALSE)</f>
        <v>2.8372545713584585</v>
      </c>
      <c r="AA978" s="19">
        <f>$I978*AA$19^0.5/VLOOKUP($O978,AProperties!$AY$8:$BG$1007,VLOOKUP(Span,Data!$N$4:$Y$11,Data!$Y$1,FALSE),FALSE)</f>
        <v>0.66070386285062921</v>
      </c>
      <c r="AB978" s="19">
        <f>$I978*AB$19^0.5/VLOOKUP($O978,AProperties!$AY$8:$BG$1007,VLOOKUP(Span,Data!$N$4:$Y$11,Data!$Y$1,FALSE),FALSE)</f>
        <v>0.93437636355565323</v>
      </c>
      <c r="AC978" s="19">
        <f>$I978*AC$19^0.5/VLOOKUP($O978,AProperties!$AY$8:$BG$1007,VLOOKUP(Span,Data!$N$4:$Y$11,Data!$Y$1,FALSE),FALSE)</f>
        <v>1.3214077257012584</v>
      </c>
      <c r="AD978" s="19">
        <f>$I978*AD$19^0.5/VLOOKUP($O978,AProperties!$AY$8:$BG$1007,VLOOKUP(Span,Data!$N$4:$Y$11,Data!$Y$1,FALSE),FALSE)</f>
        <v>1.6183873350698399</v>
      </c>
      <c r="AE978" s="19">
        <f>$I978*AE$19^0.5/VLOOKUP($O978,AProperties!$AY$8:$BG$1007,VLOOKUP(Span,Data!$N$4:$Y$11,Data!$Y$1,FALSE),FALSE)</f>
        <v>1.8687527271113065</v>
      </c>
      <c r="AF978" s="19">
        <f>$I978*AF$19^0.5/VLOOKUP($O978,AProperties!$AY$8:$BG$1007,VLOOKUP(Span,Data!$N$4:$Y$11,Data!$Y$1,FALSE),FALSE)</f>
        <v>2.0893290654794976</v>
      </c>
      <c r="AG978" s="19">
        <f>$I978*AG$19^0.5/VLOOKUP($O978,AProperties!$AY$8:$BG$1007,VLOOKUP(Span,Data!$N$4:$Y$11,Data!$Y$1,FALSE),FALSE)</f>
        <v>2.2887453184286182</v>
      </c>
      <c r="AH978" s="19">
        <f>$I978*AH$19^0.5/VLOOKUP($O978,AProperties!$AY$8:$BG$1007,VLOOKUP(Span,Data!$N$4:$Y$11,Data!$Y$1,FALSE),FALSE)</f>
        <v>2.4721274889051341</v>
      </c>
      <c r="AI978" s="19">
        <f>$I978*AI$19^0.5/VLOOKUP($O978,AProperties!$AY$8:$BG$1007,VLOOKUP(Span,Data!$N$4:$Y$11,Data!$Y$1,FALSE),FALSE)</f>
        <v>2.6428154514025168</v>
      </c>
      <c r="AJ978" s="19">
        <f>$I978*AJ$19^0.5/VLOOKUP($O978,AProperties!$AY$8:$BG$1007,VLOOKUP(Span,Data!$N$4:$Y$11,Data!$Y$1,FALSE),FALSE)</f>
        <v>2.803129090666959</v>
      </c>
      <c r="AK978" s="19">
        <f>$I978*AK$19^0.5/VLOOKUP($O978,AProperties!$AY$8:$BG$1007,VLOOKUP(Span,Data!$N$4:$Y$11,Data!$Y$1,FALSE),FALSE)</f>
        <v>2.9547575006614095</v>
      </c>
      <c r="AL978" s="47">
        <f t="shared" si="121"/>
        <v>0.95899999999999996</v>
      </c>
    </row>
    <row r="979" spans="1:38" x14ac:dyDescent="0.25">
      <c r="A979" s="15">
        <v>0.96</v>
      </c>
      <c r="B979" s="116">
        <f>VLOOKUP($A979,APropertiesDimless!$A$7:$I$1007,VLOOKUP(Span,Data!$N$4:$Y$11,Data!$Y$1,FALSE),FALSE)</f>
        <v>2.7449332918584672</v>
      </c>
      <c r="C979" s="6">
        <f t="shared" si="117"/>
        <v>2.3324666459292338</v>
      </c>
      <c r="D979" s="116">
        <f>VLOOKUP($A979,AProperties!$AE$8:$AM$1007,VLOOKUP(Span,Data!$N$4:$Y$11,Data!$Y$1,FALSE),FALSE)</f>
        <v>0.99033767950628326</v>
      </c>
      <c r="E979" s="116">
        <f t="shared" si="118"/>
        <v>4.849463013043871</v>
      </c>
      <c r="F979" s="6">
        <f t="shared" si="122"/>
        <v>5.1380123610833692</v>
      </c>
      <c r="G979" s="9"/>
      <c r="H979" s="15">
        <f t="shared" si="119"/>
        <v>0.96</v>
      </c>
      <c r="I979" s="6">
        <f>VLOOKUP(H979,AProperties!$AO$8:$AW$1007,VLOOKUP(Span,Data!$N$4:$Y$11,Data!$Y$1,FALSE),FALSE)^(2/3)</f>
        <v>0.41874921572149398</v>
      </c>
      <c r="J979" s="15">
        <f>$I979*(Slope^0.5)/VLOOKUP($H979,AProperties!$AY$8:$BG$1007,VLOOKUP(Span,Data!$N$4:$Y$11,Data!$Y$1,FALSE),FALSE)</f>
        <v>1.617746232929735</v>
      </c>
      <c r="K979" s="15">
        <f>$J979*VLOOKUP($H979,AProperties!$A$8:$I$1007,VLOOKUP(Span,Data!$N$4:$Y$11,Data!$Y$1,FALSE),FALSE)</f>
        <v>1.5539822972877575</v>
      </c>
      <c r="L979" s="15">
        <f t="shared" si="123"/>
        <v>1.617746232929735</v>
      </c>
      <c r="M979" s="15">
        <f t="shared" si="124"/>
        <v>0.96</v>
      </c>
      <c r="O979" s="28">
        <f t="shared" si="120"/>
        <v>0.96</v>
      </c>
      <c r="P979" s="19">
        <f>AA979*VLOOKUP($O979,AProperties!$A$8:$I$1007,VLOOKUP(Span,Data!$N$4:$Y$11,Data!$Y$1,FALSE),FALSE)</f>
        <v>0.63441061627883366</v>
      </c>
      <c r="Q979" s="19">
        <f>AB979*VLOOKUP($O979,AProperties!$A$8:$I$1007,VLOOKUP(Span,Data!$N$4:$Y$11,Data!$Y$1,FALSE),FALSE)</f>
        <v>0.89719209765499985</v>
      </c>
      <c r="R979" s="19">
        <f>AC979*VLOOKUP($O979,AProperties!$A$8:$I$1007,VLOOKUP(Span,Data!$N$4:$Y$11,Data!$Y$1,FALSE),FALSE)</f>
        <v>1.2688212325576673</v>
      </c>
      <c r="S979" s="19">
        <f>AD979*VLOOKUP($O979,AProperties!$A$8:$I$1007,VLOOKUP(Span,Data!$N$4:$Y$11,Data!$Y$1,FALSE),FALSE)</f>
        <v>1.5539822972877575</v>
      </c>
      <c r="T979" s="19">
        <f>AE979*VLOOKUP($O979,AProperties!$A$8:$I$1007,VLOOKUP(Span,Data!$N$4:$Y$11,Data!$Y$1,FALSE),FALSE)</f>
        <v>1.7943841953099997</v>
      </c>
      <c r="U979" s="19">
        <f>AF979*VLOOKUP($O979,AProperties!$A$8:$I$1007,VLOOKUP(Span,Data!$N$4:$Y$11,Data!$Y$1,FALSE),FALSE)</f>
        <v>2.0061825192322096</v>
      </c>
      <c r="V979" s="19">
        <f>AG979*VLOOKUP($O979,AProperties!$A$8:$I$1007,VLOOKUP(Span,Data!$N$4:$Y$11,Data!$Y$1,FALSE),FALSE)</f>
        <v>2.197662840512046</v>
      </c>
      <c r="W979" s="19">
        <f>AH979*VLOOKUP($O979,AProperties!$A$8:$I$1007,VLOOKUP(Span,Data!$N$4:$Y$11,Data!$Y$1,FALSE),FALSE)</f>
        <v>2.373747168647506</v>
      </c>
      <c r="X979" s="19">
        <f>AI979*VLOOKUP($O979,AProperties!$A$8:$I$1007,VLOOKUP(Span,Data!$N$4:$Y$11,Data!$Y$1,FALSE),FALSE)</f>
        <v>2.5376424651153346</v>
      </c>
      <c r="Y979" s="19">
        <f>AJ979*VLOOKUP($O979,AProperties!$A$8:$I$1007,VLOOKUP(Span,Data!$N$4:$Y$11,Data!$Y$1,FALSE),FALSE)</f>
        <v>2.6915762929649993</v>
      </c>
      <c r="Z979" s="19">
        <f>AK979*VLOOKUP($O979,AProperties!$A$8:$I$1007,VLOOKUP(Span,Data!$N$4:$Y$11,Data!$Y$1,FALSE),FALSE)</f>
        <v>2.8371705272940133</v>
      </c>
      <c r="AA979" s="19">
        <f>$I979*AA$19^0.5/VLOOKUP($O979,AProperties!$AY$8:$BG$1007,VLOOKUP(Span,Data!$N$4:$Y$11,Data!$Y$1,FALSE),FALSE)</f>
        <v>0.66044213399791873</v>
      </c>
      <c r="AB979" s="19">
        <f>$I979*AB$19^0.5/VLOOKUP($O979,AProperties!$AY$8:$BG$1007,VLOOKUP(Span,Data!$N$4:$Y$11,Data!$Y$1,FALSE),FALSE)</f>
        <v>0.9340062230624856</v>
      </c>
      <c r="AC979" s="19">
        <f>$I979*AC$19^0.5/VLOOKUP($O979,AProperties!$AY$8:$BG$1007,VLOOKUP(Span,Data!$N$4:$Y$11,Data!$Y$1,FALSE),FALSE)</f>
        <v>1.3208842679958375</v>
      </c>
      <c r="AD979" s="19">
        <f>$I979*AD$19^0.5/VLOOKUP($O979,AProperties!$AY$8:$BG$1007,VLOOKUP(Span,Data!$N$4:$Y$11,Data!$Y$1,FALSE),FALSE)</f>
        <v>1.617746232929735</v>
      </c>
      <c r="AE979" s="19">
        <f>$I979*AE$19^0.5/VLOOKUP($O979,AProperties!$AY$8:$BG$1007,VLOOKUP(Span,Data!$N$4:$Y$11,Data!$Y$1,FALSE),FALSE)</f>
        <v>1.8680124461249712</v>
      </c>
      <c r="AF979" s="19">
        <f>$I979*AF$19^0.5/VLOOKUP($O979,AProperties!$AY$8:$BG$1007,VLOOKUP(Span,Data!$N$4:$Y$11,Data!$Y$1,FALSE),FALSE)</f>
        <v>2.0885014061755496</v>
      </c>
      <c r="AG979" s="19">
        <f>$I979*AG$19^0.5/VLOOKUP($O979,AProperties!$AY$8:$BG$1007,VLOOKUP(Span,Data!$N$4:$Y$11,Data!$Y$1,FALSE),FALSE)</f>
        <v>2.2878386630872156</v>
      </c>
      <c r="AH979" s="19">
        <f>$I979*AH$19^0.5/VLOOKUP($O979,AProperties!$AY$8:$BG$1007,VLOOKUP(Span,Data!$N$4:$Y$11,Data!$Y$1,FALSE),FALSE)</f>
        <v>2.4711481892100577</v>
      </c>
      <c r="AI979" s="19">
        <f>$I979*AI$19^0.5/VLOOKUP($O979,AProperties!$AY$8:$BG$1007,VLOOKUP(Span,Data!$N$4:$Y$11,Data!$Y$1,FALSE),FALSE)</f>
        <v>2.6417685359916749</v>
      </c>
      <c r="AJ979" s="19">
        <f>$I979*AJ$19^0.5/VLOOKUP($O979,AProperties!$AY$8:$BG$1007,VLOOKUP(Span,Data!$N$4:$Y$11,Data!$Y$1,FALSE),FALSE)</f>
        <v>2.8020186691874565</v>
      </c>
      <c r="AK979" s="19">
        <f>$I979*AK$19^0.5/VLOOKUP($O979,AProperties!$AY$8:$BG$1007,VLOOKUP(Span,Data!$N$4:$Y$11,Data!$Y$1,FALSE),FALSE)</f>
        <v>2.9535870136487423</v>
      </c>
      <c r="AL979" s="47">
        <f t="shared" si="121"/>
        <v>0.96</v>
      </c>
    </row>
    <row r="980" spans="1:38" x14ac:dyDescent="0.25">
      <c r="A980" s="15">
        <v>0.96099999999999997</v>
      </c>
      <c r="B980" s="116">
        <f>VLOOKUP($A980,APropertiesDimless!$A$7:$I$1007,VLOOKUP(Span,Data!$N$4:$Y$11,Data!$Y$1,FALSE),FALSE)</f>
        <v>2.7801600787560186</v>
      </c>
      <c r="C980" s="6">
        <f t="shared" ref="C980:C1018" si="125">A980+B980/2</f>
        <v>2.3510800393780094</v>
      </c>
      <c r="D980" s="116">
        <f>VLOOKUP($A980,AProperties!$AE$8:$AM$1007,VLOOKUP(Span,Data!$N$4:$Y$11,Data!$Y$1,FALSE),FALSE)</f>
        <v>0.99069625078041312</v>
      </c>
      <c r="E980" s="116">
        <f t="shared" ref="E980:E1018" si="126">IF($F980&lt;=1.93,MAX($C980+K*(1.811*$F980)^M+SCor*Slope,0),IF($F980&gt;=2.21,cc*(1.811*$F980)^2+Y+SCor*Slope,p*$F980^3+q*$F980^2+rr*$F980+s+t*Slope))</f>
        <v>4.9077257813530659</v>
      </c>
      <c r="F980" s="6">
        <f t="shared" si="122"/>
        <v>5.1727485224441825</v>
      </c>
      <c r="G980" s="9"/>
      <c r="H980" s="15">
        <f t="shared" ref="H980:H1019" si="127">A980</f>
        <v>0.96099999999999997</v>
      </c>
      <c r="I980" s="6">
        <f>VLOOKUP(H980,AProperties!$AO$8:$AW$1007,VLOOKUP(Span,Data!$N$4:$Y$11,Data!$Y$1,FALSE),FALSE)^(2/3)</f>
        <v>0.41840884423167607</v>
      </c>
      <c r="J980" s="15">
        <f>$I980*(Slope^0.5)/VLOOKUP($H980,AProperties!$AY$8:$BG$1007,VLOOKUP(Span,Data!$N$4:$Y$11,Data!$Y$1,FALSE),FALSE)</f>
        <v>1.6170886991192972</v>
      </c>
      <c r="K980" s="15">
        <f>$J980*VLOOKUP($H980,AProperties!$A$8:$I$1007,VLOOKUP(Span,Data!$N$4:$Y$11,Data!$Y$1,FALSE),FALSE)</f>
        <v>1.5539131015893981</v>
      </c>
      <c r="L980" s="15">
        <f t="shared" si="123"/>
        <v>1.6170886991192972</v>
      </c>
      <c r="M980" s="15">
        <f t="shared" si="124"/>
        <v>0.96099999999999997</v>
      </c>
      <c r="O980" s="28">
        <f t="shared" ref="O980:O1019" si="128">A980</f>
        <v>0.96099999999999997</v>
      </c>
      <c r="P980" s="19">
        <f>AA980*VLOOKUP($O980,AProperties!$A$8:$I$1007,VLOOKUP(Span,Data!$N$4:$Y$11,Data!$Y$1,FALSE),FALSE)</f>
        <v>0.6343823672532708</v>
      </c>
      <c r="Q980" s="19">
        <f>AB980*VLOOKUP($O980,AProperties!$A$8:$I$1007,VLOOKUP(Span,Data!$N$4:$Y$11,Data!$Y$1,FALSE),FALSE)</f>
        <v>0.89715214749992522</v>
      </c>
      <c r="R980" s="19">
        <f>AC980*VLOOKUP($O980,AProperties!$A$8:$I$1007,VLOOKUP(Span,Data!$N$4:$Y$11,Data!$Y$1,FALSE),FALSE)</f>
        <v>1.2687647345065416</v>
      </c>
      <c r="S980" s="19">
        <f>AD980*VLOOKUP($O980,AProperties!$A$8:$I$1007,VLOOKUP(Span,Data!$N$4:$Y$11,Data!$Y$1,FALSE),FALSE)</f>
        <v>1.5539131015893981</v>
      </c>
      <c r="T980" s="19">
        <f>AE980*VLOOKUP($O980,AProperties!$A$8:$I$1007,VLOOKUP(Span,Data!$N$4:$Y$11,Data!$Y$1,FALSE),FALSE)</f>
        <v>1.7943042949998504</v>
      </c>
      <c r="U980" s="19">
        <f>AF980*VLOOKUP($O980,AProperties!$A$8:$I$1007,VLOOKUP(Span,Data!$N$4:$Y$11,Data!$Y$1,FALSE),FALSE)</f>
        <v>2.0060931879697508</v>
      </c>
      <c r="V980" s="19">
        <f>AG980*VLOOKUP($O980,AProperties!$A$8:$I$1007,VLOOKUP(Span,Data!$N$4:$Y$11,Data!$Y$1,FALSE),FALSE)</f>
        <v>2.1975649830169681</v>
      </c>
      <c r="W980" s="19">
        <f>AH980*VLOOKUP($O980,AProperties!$A$8:$I$1007,VLOOKUP(Span,Data!$N$4:$Y$11,Data!$Y$1,FALSE),FALSE)</f>
        <v>2.3736414704723403</v>
      </c>
      <c r="X980" s="19">
        <f>AI980*VLOOKUP($O980,AProperties!$A$8:$I$1007,VLOOKUP(Span,Data!$N$4:$Y$11,Data!$Y$1,FALSE),FALSE)</f>
        <v>2.5375294690130832</v>
      </c>
      <c r="Y980" s="19">
        <f>AJ980*VLOOKUP($O980,AProperties!$A$8:$I$1007,VLOOKUP(Span,Data!$N$4:$Y$11,Data!$Y$1,FALSE),FALSE)</f>
        <v>2.691456442499776</v>
      </c>
      <c r="Z980" s="19">
        <f>AK980*VLOOKUP($O980,AProperties!$A$8:$I$1007,VLOOKUP(Span,Data!$N$4:$Y$11,Data!$Y$1,FALSE),FALSE)</f>
        <v>2.8370441938111006</v>
      </c>
      <c r="AA980" s="19">
        <f>$I980*AA$19^0.5/VLOOKUP($O980,AProperties!$AY$8:$BG$1007,VLOOKUP(Span,Data!$N$4:$Y$11,Data!$Y$1,FALSE),FALSE)</f>
        <v>0.66017369694388517</v>
      </c>
      <c r="AB980" s="19">
        <f>$I980*AB$19^0.5/VLOOKUP($O980,AProperties!$AY$8:$BG$1007,VLOOKUP(Span,Data!$N$4:$Y$11,Data!$Y$1,FALSE),FALSE)</f>
        <v>0.93362659574002793</v>
      </c>
      <c r="AC980" s="19">
        <f>$I980*AC$19^0.5/VLOOKUP($O980,AProperties!$AY$8:$BG$1007,VLOOKUP(Span,Data!$N$4:$Y$11,Data!$Y$1,FALSE),FALSE)</f>
        <v>1.3203473938877703</v>
      </c>
      <c r="AD980" s="19">
        <f>$I980*AD$19^0.5/VLOOKUP($O980,AProperties!$AY$8:$BG$1007,VLOOKUP(Span,Data!$N$4:$Y$11,Data!$Y$1,FALSE),FALSE)</f>
        <v>1.6170886991192972</v>
      </c>
      <c r="AE980" s="19">
        <f>$I980*AE$19^0.5/VLOOKUP($O980,AProperties!$AY$8:$BG$1007,VLOOKUP(Span,Data!$N$4:$Y$11,Data!$Y$1,FALSE),FALSE)</f>
        <v>1.8672531914800559</v>
      </c>
      <c r="AF980" s="19">
        <f>$I980*AF$19^0.5/VLOOKUP($O980,AProperties!$AY$8:$BG$1007,VLOOKUP(Span,Data!$N$4:$Y$11,Data!$Y$1,FALSE),FALSE)</f>
        <v>2.087652533676418</v>
      </c>
      <c r="AG980" s="19">
        <f>$I980*AG$19^0.5/VLOOKUP($O980,AProperties!$AY$8:$BG$1007,VLOOKUP(Span,Data!$N$4:$Y$11,Data!$Y$1,FALSE),FALSE)</f>
        <v>2.2869087698547754</v>
      </c>
      <c r="AH980" s="19">
        <f>$I980*AH$19^0.5/VLOOKUP($O980,AProperties!$AY$8:$BG$1007,VLOOKUP(Span,Data!$N$4:$Y$11,Data!$Y$1,FALSE),FALSE)</f>
        <v>2.4701437897239495</v>
      </c>
      <c r="AI980" s="19">
        <f>$I980*AI$19^0.5/VLOOKUP($O980,AProperties!$AY$8:$BG$1007,VLOOKUP(Span,Data!$N$4:$Y$11,Data!$Y$1,FALSE),FALSE)</f>
        <v>2.6406947877755407</v>
      </c>
      <c r="AJ980" s="19">
        <f>$I980*AJ$19^0.5/VLOOKUP($O980,AProperties!$AY$8:$BG$1007,VLOOKUP(Span,Data!$N$4:$Y$11,Data!$Y$1,FALSE),FALSE)</f>
        <v>2.8008797872200839</v>
      </c>
      <c r="AK980" s="19">
        <f>$I980*AK$19^0.5/VLOOKUP($O980,AProperties!$AY$8:$BG$1007,VLOOKUP(Span,Data!$N$4:$Y$11,Data!$Y$1,FALSE),FALSE)</f>
        <v>2.9523865266477451</v>
      </c>
      <c r="AL980" s="47">
        <f t="shared" ref="AL980:AL1018" si="129">O980</f>
        <v>0.96099999999999997</v>
      </c>
    </row>
    <row r="981" spans="1:38" x14ac:dyDescent="0.25">
      <c r="A981" s="15">
        <v>0.96199999999999997</v>
      </c>
      <c r="B981" s="116">
        <f>VLOOKUP($A981,APropertiesDimless!$A$7:$I$1007,VLOOKUP(Span,Data!$N$4:$Y$11,Data!$Y$1,FALSE),FALSE)</f>
        <v>2.8167523814446915</v>
      </c>
      <c r="C981" s="6">
        <f t="shared" si="125"/>
        <v>2.3703761907223457</v>
      </c>
      <c r="D981" s="116">
        <f>VLOOKUP($A981,AProperties!$AE$8:$AM$1007,VLOOKUP(Span,Data!$N$4:$Y$11,Data!$Y$1,FALSE),FALSE)</f>
        <v>0.99105034922936885</v>
      </c>
      <c r="E981" s="116">
        <f t="shared" si="126"/>
        <v>4.9681691539864765</v>
      </c>
      <c r="F981" s="6">
        <f t="shared" ref="F981:F1018" si="130">D981*(9.806*B981)^0.5</f>
        <v>5.2085399362081155</v>
      </c>
      <c r="G981" s="9"/>
      <c r="H981" s="15">
        <f t="shared" si="127"/>
        <v>0.96199999999999997</v>
      </c>
      <c r="I981" s="6">
        <f>VLOOKUP(H981,AProperties!$AO$8:$AW$1007,VLOOKUP(Span,Data!$N$4:$Y$11,Data!$Y$1,FALSE),FALSE)^(2/3)</f>
        <v>0.41806259554087283</v>
      </c>
      <c r="J981" s="15">
        <f>$I981*(Slope^0.5)/VLOOKUP($H981,AProperties!$AY$8:$BG$1007,VLOOKUP(Span,Data!$N$4:$Y$11,Data!$Y$1,FALSE),FALSE)</f>
        <v>1.6164142330090447</v>
      </c>
      <c r="K981" s="15">
        <f>$J981*VLOOKUP($H981,AProperties!$A$8:$I$1007,VLOOKUP(Span,Data!$N$4:$Y$11,Data!$Y$1,FALSE),FALSE)</f>
        <v>1.5538201590985616</v>
      </c>
      <c r="L981" s="15">
        <f t="shared" ref="L981:L1019" si="131">J981</f>
        <v>1.6164142330090447</v>
      </c>
      <c r="M981" s="15">
        <f t="shared" ref="M981:M1019" si="132">H981</f>
        <v>0.96199999999999997</v>
      </c>
      <c r="O981" s="28">
        <f t="shared" si="128"/>
        <v>0.96199999999999997</v>
      </c>
      <c r="P981" s="19">
        <f>AA981*VLOOKUP($O981,AProperties!$A$8:$I$1007,VLOOKUP(Span,Data!$N$4:$Y$11,Data!$Y$1,FALSE),FALSE)</f>
        <v>0.63434442364027543</v>
      </c>
      <c r="Q981" s="19">
        <f>AB981*VLOOKUP($O981,AProperties!$A$8:$I$1007,VLOOKUP(Span,Data!$N$4:$Y$11,Data!$Y$1,FALSE),FALSE)</f>
        <v>0.8970984871278217</v>
      </c>
      <c r="R981" s="19">
        <f>AC981*VLOOKUP($O981,AProperties!$A$8:$I$1007,VLOOKUP(Span,Data!$N$4:$Y$11,Data!$Y$1,FALSE),FALSE)</f>
        <v>1.2686888472805509</v>
      </c>
      <c r="S981" s="19">
        <f>AD981*VLOOKUP($O981,AProperties!$A$8:$I$1007,VLOOKUP(Span,Data!$N$4:$Y$11,Data!$Y$1,FALSE),FALSE)</f>
        <v>1.5538201590985616</v>
      </c>
      <c r="T981" s="19">
        <f>AE981*VLOOKUP($O981,AProperties!$A$8:$I$1007,VLOOKUP(Span,Data!$N$4:$Y$11,Data!$Y$1,FALSE),FALSE)</f>
        <v>1.7941969742556434</v>
      </c>
      <c r="U981" s="19">
        <f>AF981*VLOOKUP($O981,AProperties!$A$8:$I$1007,VLOOKUP(Span,Data!$N$4:$Y$11,Data!$Y$1,FALSE),FALSE)</f>
        <v>2.0059731997300294</v>
      </c>
      <c r="V981" s="19">
        <f>AG981*VLOOKUP($O981,AProperties!$A$8:$I$1007,VLOOKUP(Span,Data!$N$4:$Y$11,Data!$Y$1,FALSE),FALSE)</f>
        <v>2.1974335424859062</v>
      </c>
      <c r="W981" s="19">
        <f>AH981*VLOOKUP($O981,AProperties!$A$8:$I$1007,VLOOKUP(Span,Data!$N$4:$Y$11,Data!$Y$1,FALSE),FALSE)</f>
        <v>2.3734994984724951</v>
      </c>
      <c r="X981" s="19">
        <f>AI981*VLOOKUP($O981,AProperties!$A$8:$I$1007,VLOOKUP(Span,Data!$N$4:$Y$11,Data!$Y$1,FALSE),FALSE)</f>
        <v>2.5373776945611017</v>
      </c>
      <c r="Y981" s="19">
        <f>AJ981*VLOOKUP($O981,AProperties!$A$8:$I$1007,VLOOKUP(Span,Data!$N$4:$Y$11,Data!$Y$1,FALSE),FALSE)</f>
        <v>2.6912954613834645</v>
      </c>
      <c r="Z981" s="19">
        <f>AK981*VLOOKUP($O981,AProperties!$A$8:$I$1007,VLOOKUP(Span,Data!$N$4:$Y$11,Data!$Y$1,FALSE),FALSE)</f>
        <v>2.8368745048151611</v>
      </c>
      <c r="AA981" s="19">
        <f>$I981*AA$19^0.5/VLOOKUP($O981,AProperties!$AY$8:$BG$1007,VLOOKUP(Span,Data!$N$4:$Y$11,Data!$Y$1,FALSE),FALSE)</f>
        <v>0.65989834730739882</v>
      </c>
      <c r="AB981" s="19">
        <f>$I981*AB$19^0.5/VLOOKUP($O981,AProperties!$AY$8:$BG$1007,VLOOKUP(Span,Data!$N$4:$Y$11,Data!$Y$1,FALSE),FALSE)</f>
        <v>0.93323719254971449</v>
      </c>
      <c r="AC981" s="19">
        <f>$I981*AC$19^0.5/VLOOKUP($O981,AProperties!$AY$8:$BG$1007,VLOOKUP(Span,Data!$N$4:$Y$11,Data!$Y$1,FALSE),FALSE)</f>
        <v>1.3197966946147976</v>
      </c>
      <c r="AD981" s="19">
        <f>$I981*AD$19^0.5/VLOOKUP($O981,AProperties!$AY$8:$BG$1007,VLOOKUP(Span,Data!$N$4:$Y$11,Data!$Y$1,FALSE),FALSE)</f>
        <v>1.6164142330090447</v>
      </c>
      <c r="AE981" s="19">
        <f>$I981*AE$19^0.5/VLOOKUP($O981,AProperties!$AY$8:$BG$1007,VLOOKUP(Span,Data!$N$4:$Y$11,Data!$Y$1,FALSE),FALSE)</f>
        <v>1.866474385099429</v>
      </c>
      <c r="AF981" s="19">
        <f>$I981*AF$19^0.5/VLOOKUP($O981,AProperties!$AY$8:$BG$1007,VLOOKUP(Span,Data!$N$4:$Y$11,Data!$Y$1,FALSE),FALSE)</f>
        <v>2.0867818016722217</v>
      </c>
      <c r="AG981" s="19">
        <f>$I981*AG$19^0.5/VLOOKUP($O981,AProperties!$AY$8:$BG$1007,VLOOKUP(Span,Data!$N$4:$Y$11,Data!$Y$1,FALSE),FALSE)</f>
        <v>2.2859549307342952</v>
      </c>
      <c r="AH981" s="19">
        <f>$I981*AH$19^0.5/VLOOKUP($O981,AProperties!$AY$8:$BG$1007,VLOOKUP(Span,Data!$N$4:$Y$11,Data!$Y$1,FALSE),FALSE)</f>
        <v>2.4691135257226451</v>
      </c>
      <c r="AI981" s="19">
        <f>$I981*AI$19^0.5/VLOOKUP($O981,AProperties!$AY$8:$BG$1007,VLOOKUP(Span,Data!$N$4:$Y$11,Data!$Y$1,FALSE),FALSE)</f>
        <v>2.6395933892295953</v>
      </c>
      <c r="AJ981" s="19">
        <f>$I981*AJ$19^0.5/VLOOKUP($O981,AProperties!$AY$8:$BG$1007,VLOOKUP(Span,Data!$N$4:$Y$11,Data!$Y$1,FALSE),FALSE)</f>
        <v>2.799711577649143</v>
      </c>
      <c r="AK981" s="19">
        <f>$I981*AK$19^0.5/VLOOKUP($O981,AProperties!$AY$8:$BG$1007,VLOOKUP(Span,Data!$N$4:$Y$11,Data!$Y$1,FALSE),FALSE)</f>
        <v>2.9511551256382185</v>
      </c>
      <c r="AL981" s="47">
        <f t="shared" si="129"/>
        <v>0.96199999999999997</v>
      </c>
    </row>
    <row r="982" spans="1:38" x14ac:dyDescent="0.25">
      <c r="A982" s="15">
        <v>0.96299999999999997</v>
      </c>
      <c r="B982" s="116">
        <f>VLOOKUP($A982,APropertiesDimless!$A$7:$I$1007,VLOOKUP(Span,Data!$N$4:$Y$11,Data!$Y$1,FALSE),FALSE)</f>
        <v>2.8548019799464353</v>
      </c>
      <c r="C982" s="6">
        <f t="shared" si="125"/>
        <v>2.3904009899732177</v>
      </c>
      <c r="D982" s="116">
        <f>VLOOKUP($A982,AProperties!$AE$8:$AM$1007,VLOOKUP(Span,Data!$N$4:$Y$11,Data!$Y$1,FALSE),FALSE)</f>
        <v>0.99139991261037919</v>
      </c>
      <c r="E982" s="116">
        <f t="shared" si="126"/>
        <v>5.0309395023830312</v>
      </c>
      <c r="F982" s="6">
        <f t="shared" si="130"/>
        <v>5.2454507697133508</v>
      </c>
      <c r="G982" s="9"/>
      <c r="H982" s="15">
        <f t="shared" si="127"/>
        <v>0.96299999999999997</v>
      </c>
      <c r="I982" s="6">
        <f>VLOOKUP(H982,AProperties!$AO$8:$AW$1007,VLOOKUP(Span,Data!$N$4:$Y$11,Data!$Y$1,FALSE),FALSE)^(2/3)</f>
        <v>0.41771027102669606</v>
      </c>
      <c r="J982" s="15">
        <f>$I982*(Slope^0.5)/VLOOKUP($H982,AProperties!$AY$8:$BG$1007,VLOOKUP(Span,Data!$N$4:$Y$11,Data!$Y$1,FALSE),FALSE)</f>
        <v>1.6157223022990859</v>
      </c>
      <c r="K982" s="15">
        <f>$J982*VLOOKUP($H982,AProperties!$A$8:$I$1007,VLOOKUP(Span,Data!$N$4:$Y$11,Data!$Y$1,FALSE),FALSE)</f>
        <v>1.5537028517336602</v>
      </c>
      <c r="L982" s="15">
        <f t="shared" si="131"/>
        <v>1.6157223022990859</v>
      </c>
      <c r="M982" s="15">
        <f t="shared" si="132"/>
        <v>0.96299999999999997</v>
      </c>
      <c r="O982" s="28">
        <f t="shared" si="128"/>
        <v>0.96299999999999997</v>
      </c>
      <c r="P982" s="19">
        <f>AA982*VLOOKUP($O982,AProperties!$A$8:$I$1007,VLOOKUP(Span,Data!$N$4:$Y$11,Data!$Y$1,FALSE),FALSE)</f>
        <v>0.63429653310909551</v>
      </c>
      <c r="Q982" s="19">
        <f>AB982*VLOOKUP($O982,AProperties!$A$8:$I$1007,VLOOKUP(Span,Data!$N$4:$Y$11,Data!$Y$1,FALSE),FALSE)</f>
        <v>0.89703075968911794</v>
      </c>
      <c r="R982" s="19">
        <f>AC982*VLOOKUP($O982,AProperties!$A$8:$I$1007,VLOOKUP(Span,Data!$N$4:$Y$11,Data!$Y$1,FALSE),FALSE)</f>
        <v>1.268593066218191</v>
      </c>
      <c r="S982" s="19">
        <f>AD982*VLOOKUP($O982,AProperties!$A$8:$I$1007,VLOOKUP(Span,Data!$N$4:$Y$11,Data!$Y$1,FALSE),FALSE)</f>
        <v>1.5537028517336602</v>
      </c>
      <c r="T982" s="19">
        <f>AE982*VLOOKUP($O982,AProperties!$A$8:$I$1007,VLOOKUP(Span,Data!$N$4:$Y$11,Data!$Y$1,FALSE),FALSE)</f>
        <v>1.7940615193782359</v>
      </c>
      <c r="U982" s="19">
        <f>AF982*VLOOKUP($O982,AProperties!$A$8:$I$1007,VLOOKUP(Span,Data!$N$4:$Y$11,Data!$Y$1,FALSE),FALSE)</f>
        <v>2.0058217565731455</v>
      </c>
      <c r="V982" s="19">
        <f>AG982*VLOOKUP($O982,AProperties!$A$8:$I$1007,VLOOKUP(Span,Data!$N$4:$Y$11,Data!$Y$1,FALSE),FALSE)</f>
        <v>2.1972676448194961</v>
      </c>
      <c r="W982" s="19">
        <f>AH982*VLOOKUP($O982,AProperties!$A$8:$I$1007,VLOOKUP(Span,Data!$N$4:$Y$11,Data!$Y$1,FALSE),FALSE)</f>
        <v>2.3733203085127492</v>
      </c>
      <c r="X982" s="19">
        <f>AI982*VLOOKUP($O982,AProperties!$A$8:$I$1007,VLOOKUP(Span,Data!$N$4:$Y$11,Data!$Y$1,FALSE),FALSE)</f>
        <v>2.537186132436382</v>
      </c>
      <c r="Y982" s="19">
        <f>AJ982*VLOOKUP($O982,AProperties!$A$8:$I$1007,VLOOKUP(Span,Data!$N$4:$Y$11,Data!$Y$1,FALSE),FALSE)</f>
        <v>2.691092279067353</v>
      </c>
      <c r="Z982" s="19">
        <f>AK982*VLOOKUP($O982,AProperties!$A$8:$I$1007,VLOOKUP(Span,Data!$N$4:$Y$11,Data!$Y$1,FALSE),FALSE)</f>
        <v>2.8366603318487673</v>
      </c>
      <c r="AA982" s="19">
        <f>$I982*AA$19^0.5/VLOOKUP($O982,AProperties!$AY$8:$BG$1007,VLOOKUP(Span,Data!$N$4:$Y$11,Data!$Y$1,FALSE),FALSE)</f>
        <v>0.65961586777793857</v>
      </c>
      <c r="AB982" s="19">
        <f>$I982*AB$19^0.5/VLOOKUP($O982,AProperties!$AY$8:$BG$1007,VLOOKUP(Span,Data!$N$4:$Y$11,Data!$Y$1,FALSE),FALSE)</f>
        <v>0.93283770616805906</v>
      </c>
      <c r="AC982" s="19">
        <f>$I982*AC$19^0.5/VLOOKUP($O982,AProperties!$AY$8:$BG$1007,VLOOKUP(Span,Data!$N$4:$Y$11,Data!$Y$1,FALSE),FALSE)</f>
        <v>1.3192317355558771</v>
      </c>
      <c r="AD982" s="19">
        <f>$I982*AD$19^0.5/VLOOKUP($O982,AProperties!$AY$8:$BG$1007,VLOOKUP(Span,Data!$N$4:$Y$11,Data!$Y$1,FALSE),FALSE)</f>
        <v>1.6157223022990859</v>
      </c>
      <c r="AE982" s="19">
        <f>$I982*AE$19^0.5/VLOOKUP($O982,AProperties!$AY$8:$BG$1007,VLOOKUP(Span,Data!$N$4:$Y$11,Data!$Y$1,FALSE),FALSE)</f>
        <v>1.8656754123361181</v>
      </c>
      <c r="AF982" s="19">
        <f>$I982*AF$19^0.5/VLOOKUP($O982,AProperties!$AY$8:$BG$1007,VLOOKUP(Span,Data!$N$4:$Y$11,Data!$Y$1,FALSE),FALSE)</f>
        <v>2.0858885229667545</v>
      </c>
      <c r="AG982" s="19">
        <f>$I982*AG$19^0.5/VLOOKUP($O982,AProperties!$AY$8:$BG$1007,VLOOKUP(Span,Data!$N$4:$Y$11,Data!$Y$1,FALSE),FALSE)</f>
        <v>2.2849763929400488</v>
      </c>
      <c r="AH982" s="19">
        <f>$I982*AH$19^0.5/VLOOKUP($O982,AProperties!$AY$8:$BG$1007,VLOOKUP(Span,Data!$N$4:$Y$11,Data!$Y$1,FALSE),FALSE)</f>
        <v>2.4680565841046276</v>
      </c>
      <c r="AI982" s="19">
        <f>$I982*AI$19^0.5/VLOOKUP($O982,AProperties!$AY$8:$BG$1007,VLOOKUP(Span,Data!$N$4:$Y$11,Data!$Y$1,FALSE),FALSE)</f>
        <v>2.6384634711117543</v>
      </c>
      <c r="AJ982" s="19">
        <f>$I982*AJ$19^0.5/VLOOKUP($O982,AProperties!$AY$8:$BG$1007,VLOOKUP(Span,Data!$N$4:$Y$11,Data!$Y$1,FALSE),FALSE)</f>
        <v>2.7985131185041765</v>
      </c>
      <c r="AK982" s="19">
        <f>$I982*AK$19^0.5/VLOOKUP($O982,AProperties!$AY$8:$BG$1007,VLOOKUP(Span,Data!$N$4:$Y$11,Data!$Y$1,FALSE),FALSE)</f>
        <v>2.9498918387779676</v>
      </c>
      <c r="AL982" s="47">
        <f t="shared" si="129"/>
        <v>0.96299999999999997</v>
      </c>
    </row>
    <row r="983" spans="1:38" x14ac:dyDescent="0.25">
      <c r="A983" s="15">
        <v>0.96399999999999997</v>
      </c>
      <c r="B983" s="116">
        <f>VLOOKUP($A983,APropertiesDimless!$A$7:$I$1007,VLOOKUP(Span,Data!$N$4:$Y$11,Data!$Y$1,FALSE),FALSE)</f>
        <v>2.894409522172563</v>
      </c>
      <c r="C983" s="6">
        <f t="shared" si="125"/>
        <v>2.4112047610862817</v>
      </c>
      <c r="D983" s="116">
        <f>VLOOKUP($A983,AProperties!$AE$8:$AM$1007,VLOOKUP(Span,Data!$N$4:$Y$11,Data!$Y$1,FALSE),FALSE)</f>
        <v>0.99174487622556573</v>
      </c>
      <c r="E983" s="116">
        <f t="shared" si="126"/>
        <v>5.0961973433519336</v>
      </c>
      <c r="F983" s="6">
        <f t="shared" si="130"/>
        <v>5.2835509409753856</v>
      </c>
      <c r="G983" s="9"/>
      <c r="H983" s="15">
        <f t="shared" si="127"/>
        <v>0.96399999999999997</v>
      </c>
      <c r="I983" s="6">
        <f>VLOOKUP(H983,AProperties!$AO$8:$AW$1007,VLOOKUP(Span,Data!$N$4:$Y$11,Data!$Y$1,FALSE),FALSE)^(2/3)</f>
        <v>0.4173516588987477</v>
      </c>
      <c r="J983" s="15">
        <f>$I983*(Slope^0.5)/VLOOKUP($H983,AProperties!$AY$8:$BG$1007,VLOOKUP(Span,Data!$N$4:$Y$11,Data!$Y$1,FALSE),FALSE)</f>
        <v>1.6150123400654444</v>
      </c>
      <c r="K983" s="15">
        <f>$J983*VLOOKUP($H983,AProperties!$A$8:$I$1007,VLOOKUP(Span,Data!$N$4:$Y$11,Data!$Y$1,FALSE),FALSE)</f>
        <v>1.5535605241599557</v>
      </c>
      <c r="L983" s="15">
        <f t="shared" si="131"/>
        <v>1.6150123400654444</v>
      </c>
      <c r="M983" s="15">
        <f t="shared" si="132"/>
        <v>0.96399999999999997</v>
      </c>
      <c r="O983" s="28">
        <f t="shared" si="128"/>
        <v>0.96399999999999997</v>
      </c>
      <c r="P983" s="19">
        <f>AA983*VLOOKUP($O983,AProperties!$A$8:$I$1007,VLOOKUP(Span,Data!$N$4:$Y$11,Data!$Y$1,FALSE),FALSE)</f>
        <v>0.63423842812044473</v>
      </c>
      <c r="Q983" s="19">
        <f>AB983*VLOOKUP($O983,AProperties!$A$8:$I$1007,VLOOKUP(Span,Data!$N$4:$Y$11,Data!$Y$1,FALSE),FALSE)</f>
        <v>0.89694858682612655</v>
      </c>
      <c r="R983" s="19">
        <f>AC983*VLOOKUP($O983,AProperties!$A$8:$I$1007,VLOOKUP(Span,Data!$N$4:$Y$11,Data!$Y$1,FALSE),FALSE)</f>
        <v>1.2684768562408895</v>
      </c>
      <c r="S983" s="19">
        <f>AD983*VLOOKUP($O983,AProperties!$A$8:$I$1007,VLOOKUP(Span,Data!$N$4:$Y$11,Data!$Y$1,FALSE),FALSE)</f>
        <v>1.5535605241599557</v>
      </c>
      <c r="T983" s="19">
        <f>AE983*VLOOKUP($O983,AProperties!$A$8:$I$1007,VLOOKUP(Span,Data!$N$4:$Y$11,Data!$Y$1,FALSE),FALSE)</f>
        <v>1.7938971736522531</v>
      </c>
      <c r="U983" s="19">
        <f>AF983*VLOOKUP($O983,AProperties!$A$8:$I$1007,VLOOKUP(Span,Data!$N$4:$Y$11,Data!$Y$1,FALSE),FALSE)</f>
        <v>2.005638012465591</v>
      </c>
      <c r="V983" s="19">
        <f>AG983*VLOOKUP($O983,AProperties!$A$8:$I$1007,VLOOKUP(Span,Data!$N$4:$Y$11,Data!$Y$1,FALSE),FALSE)</f>
        <v>2.1970663632344638</v>
      </c>
      <c r="W983" s="19">
        <f>AH983*VLOOKUP($O983,AProperties!$A$8:$I$1007,VLOOKUP(Span,Data!$N$4:$Y$11,Data!$Y$1,FALSE),FALSE)</f>
        <v>2.3731028995527557</v>
      </c>
      <c r="X983" s="19">
        <f>AI983*VLOOKUP($O983,AProperties!$A$8:$I$1007,VLOOKUP(Span,Data!$N$4:$Y$11,Data!$Y$1,FALSE),FALSE)</f>
        <v>2.5369537124817789</v>
      </c>
      <c r="Y983" s="19">
        <f>AJ983*VLOOKUP($O983,AProperties!$A$8:$I$1007,VLOOKUP(Span,Data!$N$4:$Y$11,Data!$Y$1,FALSE),FALSE)</f>
        <v>2.6908457604783793</v>
      </c>
      <c r="Z983" s="19">
        <f>AK983*VLOOKUP($O983,AProperties!$A$8:$I$1007,VLOOKUP(Span,Data!$N$4:$Y$11,Data!$Y$1,FALSE),FALSE)</f>
        <v>2.8364004784398573</v>
      </c>
      <c r="AA983" s="19">
        <f>$I983*AA$19^0.5/VLOOKUP($O983,AProperties!$AY$8:$BG$1007,VLOOKUP(Span,Data!$N$4:$Y$11,Data!$Y$1,FALSE),FALSE)</f>
        <v>0.6593260269097605</v>
      </c>
      <c r="AB983" s="19">
        <f>$I983*AB$19^0.5/VLOOKUP($O983,AProperties!$AY$8:$BG$1007,VLOOKUP(Span,Data!$N$4:$Y$11,Data!$Y$1,FALSE),FALSE)</f>
        <v>0.93242780928135172</v>
      </c>
      <c r="AC983" s="19">
        <f>$I983*AC$19^0.5/VLOOKUP($O983,AProperties!$AY$8:$BG$1007,VLOOKUP(Span,Data!$N$4:$Y$11,Data!$Y$1,FALSE),FALSE)</f>
        <v>1.318652053819521</v>
      </c>
      <c r="AD983" s="19">
        <f>$I983*AD$19^0.5/VLOOKUP($O983,AProperties!$AY$8:$BG$1007,VLOOKUP(Span,Data!$N$4:$Y$11,Data!$Y$1,FALSE),FALSE)</f>
        <v>1.6150123400654444</v>
      </c>
      <c r="AE983" s="19">
        <f>$I983*AE$19^0.5/VLOOKUP($O983,AProperties!$AY$8:$BG$1007,VLOOKUP(Span,Data!$N$4:$Y$11,Data!$Y$1,FALSE),FALSE)</f>
        <v>1.8648556185627034</v>
      </c>
      <c r="AF983" s="19">
        <f>$I983*AF$19^0.5/VLOOKUP($O983,AProperties!$AY$8:$BG$1007,VLOOKUP(Span,Data!$N$4:$Y$11,Data!$Y$1,FALSE),FALSE)</f>
        <v>2.0849719656643115</v>
      </c>
      <c r="AG983" s="19">
        <f>$I983*AG$19^0.5/VLOOKUP($O983,AProperties!$AY$8:$BG$1007,VLOOKUP(Span,Data!$N$4:$Y$11,Data!$Y$1,FALSE),FALSE)</f>
        <v>2.2839723547204605</v>
      </c>
      <c r="AH983" s="19">
        <f>$I983*AH$19^0.5/VLOOKUP($O983,AProperties!$AY$8:$BG$1007,VLOOKUP(Span,Data!$N$4:$Y$11,Data!$Y$1,FALSE),FALSE)</f>
        <v>2.4669720988792201</v>
      </c>
      <c r="AI983" s="19">
        <f>$I983*AI$19^0.5/VLOOKUP($O983,AProperties!$AY$8:$BG$1007,VLOOKUP(Span,Data!$N$4:$Y$11,Data!$Y$1,FALSE),FALSE)</f>
        <v>2.637304107639042</v>
      </c>
      <c r="AJ983" s="19">
        <f>$I983*AJ$19^0.5/VLOOKUP($O983,AProperties!$AY$8:$BG$1007,VLOOKUP(Span,Data!$N$4:$Y$11,Data!$Y$1,FALSE),FALSE)</f>
        <v>2.7972834278440546</v>
      </c>
      <c r="AK983" s="19">
        <f>$I983*AK$19^0.5/VLOOKUP($O983,AProperties!$AY$8:$BG$1007,VLOOKUP(Span,Data!$N$4:$Y$11,Data!$Y$1,FALSE),FALSE)</f>
        <v>2.9485956310101602</v>
      </c>
      <c r="AL983" s="47">
        <f t="shared" si="129"/>
        <v>0.96399999999999997</v>
      </c>
    </row>
    <row r="984" spans="1:38" x14ac:dyDescent="0.25">
      <c r="A984" s="15">
        <v>0.96499999999999997</v>
      </c>
      <c r="B984" s="116">
        <f>VLOOKUP($A984,APropertiesDimless!$A$7:$I$1007,VLOOKUP(Span,Data!$N$4:$Y$11,Data!$Y$1,FALSE),FALSE)</f>
        <v>2.9356856565624634</v>
      </c>
      <c r="C984" s="6">
        <f t="shared" si="125"/>
        <v>2.4328428282812316</v>
      </c>
      <c r="D984" s="116">
        <f>VLOOKUP($A984,AProperties!$AE$8:$AM$1007,VLOOKUP(Span,Data!$N$4:$Y$11,Data!$Y$1,FALSE),FALSE)</f>
        <v>0.99208517275318331</v>
      </c>
      <c r="E984" s="116">
        <f t="shared" si="126"/>
        <v>5.1641191458183133</v>
      </c>
      <c r="F984" s="6">
        <f t="shared" si="130"/>
        <v>5.3229168105680822</v>
      </c>
      <c r="G984" s="9"/>
      <c r="H984" s="15">
        <f t="shared" si="127"/>
        <v>0.96499999999999997</v>
      </c>
      <c r="I984" s="6">
        <f>VLOOKUP(H984,AProperties!$AO$8:$AW$1007,VLOOKUP(Span,Data!$N$4:$Y$11,Data!$Y$1,FALSE),FALSE)^(2/3)</f>
        <v>0.41698653292478138</v>
      </c>
      <c r="J984" s="15">
        <f>$I984*(Slope^0.5)/VLOOKUP($H984,AProperties!$AY$8:$BG$1007,VLOOKUP(Span,Data!$N$4:$Y$11,Data!$Y$1,FALSE),FALSE)</f>
        <v>1.6142837414388176</v>
      </c>
      <c r="K984" s="15">
        <f>$J984*VLOOKUP($H984,AProperties!$A$8:$I$1007,VLOOKUP(Span,Data!$N$4:$Y$11,Data!$Y$1,FALSE),FALSE)</f>
        <v>1.5533924803151646</v>
      </c>
      <c r="L984" s="15">
        <f t="shared" si="131"/>
        <v>1.6142837414388176</v>
      </c>
      <c r="M984" s="15">
        <f t="shared" si="132"/>
        <v>0.96499999999999997</v>
      </c>
      <c r="O984" s="28">
        <f t="shared" si="128"/>
        <v>0.96499999999999997</v>
      </c>
      <c r="P984" s="19">
        <f>AA984*VLOOKUP($O984,AProperties!$A$8:$I$1007,VLOOKUP(Span,Data!$N$4:$Y$11,Data!$Y$1,FALSE),FALSE)</f>
        <v>0.63416982450808601</v>
      </c>
      <c r="Q984" s="19">
        <f>AB984*VLOOKUP($O984,AProperties!$A$8:$I$1007,VLOOKUP(Span,Data!$N$4:$Y$11,Data!$Y$1,FALSE),FALSE)</f>
        <v>0.89685156666710075</v>
      </c>
      <c r="R984" s="19">
        <f>AC984*VLOOKUP($O984,AProperties!$A$8:$I$1007,VLOOKUP(Span,Data!$N$4:$Y$11,Data!$Y$1,FALSE),FALSE)</f>
        <v>1.268339649016172</v>
      </c>
      <c r="S984" s="19">
        <f>AD984*VLOOKUP($O984,AProperties!$A$8:$I$1007,VLOOKUP(Span,Data!$N$4:$Y$11,Data!$Y$1,FALSE),FALSE)</f>
        <v>1.5533924803151646</v>
      </c>
      <c r="T984" s="19">
        <f>AE984*VLOOKUP($O984,AProperties!$A$8:$I$1007,VLOOKUP(Span,Data!$N$4:$Y$11,Data!$Y$1,FALSE),FALSE)</f>
        <v>1.7937031333342015</v>
      </c>
      <c r="U984" s="19">
        <f>AF984*VLOOKUP($O984,AProperties!$A$8:$I$1007,VLOOKUP(Span,Data!$N$4:$Y$11,Data!$Y$1,FALSE),FALSE)</f>
        <v>2.005421068794822</v>
      </c>
      <c r="V984" s="19">
        <f>AG984*VLOOKUP($O984,AProperties!$A$8:$I$1007,VLOOKUP(Span,Data!$N$4:$Y$11,Data!$Y$1,FALSE),FALSE)</f>
        <v>2.196828713350087</v>
      </c>
      <c r="W984" s="19">
        <f>AH984*VLOOKUP($O984,AProperties!$A$8:$I$1007,VLOOKUP(Span,Data!$N$4:$Y$11,Data!$Y$1,FALSE),FALSE)</f>
        <v>2.3728462083398143</v>
      </c>
      <c r="X984" s="19">
        <f>AI984*VLOOKUP($O984,AProperties!$A$8:$I$1007,VLOOKUP(Span,Data!$N$4:$Y$11,Data!$Y$1,FALSE),FALSE)</f>
        <v>2.536679298032344</v>
      </c>
      <c r="Y984" s="19">
        <f>AJ984*VLOOKUP($O984,AProperties!$A$8:$I$1007,VLOOKUP(Span,Data!$N$4:$Y$11,Data!$Y$1,FALSE),FALSE)</f>
        <v>2.6905547000013019</v>
      </c>
      <c r="Z984" s="19">
        <f>AK984*VLOOKUP($O984,AProperties!$A$8:$I$1007,VLOOKUP(Span,Data!$N$4:$Y$11,Data!$Y$1,FALSE),FALSE)</f>
        <v>2.8360936737583851</v>
      </c>
      <c r="AA984" s="19">
        <f>$I984*AA$19^0.5/VLOOKUP($O984,AProperties!$AY$8:$BG$1007,VLOOKUP(Span,Data!$N$4:$Y$11,Data!$Y$1,FALSE),FALSE)</f>
        <v>0.65902857776600599</v>
      </c>
      <c r="AB984" s="19">
        <f>$I984*AB$19^0.5/VLOOKUP($O984,AProperties!$AY$8:$BG$1007,VLOOKUP(Span,Data!$N$4:$Y$11,Data!$Y$1,FALSE),FALSE)</f>
        <v>0.93200715266813761</v>
      </c>
      <c r="AC984" s="19">
        <f>$I984*AC$19^0.5/VLOOKUP($O984,AProperties!$AY$8:$BG$1007,VLOOKUP(Span,Data!$N$4:$Y$11,Data!$Y$1,FALSE),FALSE)</f>
        <v>1.318057155532012</v>
      </c>
      <c r="AD984" s="19">
        <f>$I984*AD$19^0.5/VLOOKUP($O984,AProperties!$AY$8:$BG$1007,VLOOKUP(Span,Data!$N$4:$Y$11,Data!$Y$1,FALSE),FALSE)</f>
        <v>1.6142837414388176</v>
      </c>
      <c r="AE984" s="19">
        <f>$I984*AE$19^0.5/VLOOKUP($O984,AProperties!$AY$8:$BG$1007,VLOOKUP(Span,Data!$N$4:$Y$11,Data!$Y$1,FALSE),FALSE)</f>
        <v>1.8640143053362752</v>
      </c>
      <c r="AF984" s="19">
        <f>$I984*AF$19^0.5/VLOOKUP($O984,AProperties!$AY$8:$BG$1007,VLOOKUP(Span,Data!$N$4:$Y$11,Data!$Y$1,FALSE),FALSE)</f>
        <v>2.0840313488819802</v>
      </c>
      <c r="AG984" s="19">
        <f>$I984*AG$19^0.5/VLOOKUP($O984,AProperties!$AY$8:$BG$1007,VLOOKUP(Span,Data!$N$4:$Y$11,Data!$Y$1,FALSE),FALSE)</f>
        <v>2.2829419606611587</v>
      </c>
      <c r="AH984" s="19">
        <f>$I984*AH$19^0.5/VLOOKUP($O984,AProperties!$AY$8:$BG$1007,VLOOKUP(Span,Data!$N$4:$Y$11,Data!$Y$1,FALSE),FALSE)</f>
        <v>2.4658591460933015</v>
      </c>
      <c r="AI984" s="19">
        <f>$I984*AI$19^0.5/VLOOKUP($O984,AProperties!$AY$8:$BG$1007,VLOOKUP(Span,Data!$N$4:$Y$11,Data!$Y$1,FALSE),FALSE)</f>
        <v>2.6361143110640239</v>
      </c>
      <c r="AJ984" s="19">
        <f>$I984*AJ$19^0.5/VLOOKUP($O984,AProperties!$AY$8:$BG$1007,VLOOKUP(Span,Data!$N$4:$Y$11,Data!$Y$1,FALSE),FALSE)</f>
        <v>2.7960214580044127</v>
      </c>
      <c r="AK984" s="19">
        <f>$I984*AK$19^0.5/VLOOKUP($O984,AProperties!$AY$8:$BG$1007,VLOOKUP(Span,Data!$N$4:$Y$11,Data!$Y$1,FALSE),FALSE)</f>
        <v>2.9472653979995922</v>
      </c>
      <c r="AL984" s="47">
        <f t="shared" si="129"/>
        <v>0.96499999999999997</v>
      </c>
    </row>
    <row r="985" spans="1:38" x14ac:dyDescent="0.25">
      <c r="A985" s="15">
        <v>0.96599999999999997</v>
      </c>
      <c r="B985" s="116">
        <f>VLOOKUP($A985,APropertiesDimless!$A$7:$I$1007,VLOOKUP(Span,Data!$N$4:$Y$11,Data!$Y$1,FALSE),FALSE)</f>
        <v>2.9787523466827275</v>
      </c>
      <c r="C985" s="6">
        <f t="shared" si="125"/>
        <v>2.4553761733413637</v>
      </c>
      <c r="D985" s="116">
        <f>VLOOKUP($A985,AProperties!$AE$8:$AM$1007,VLOOKUP(Span,Data!$N$4:$Y$11,Data!$Y$1,FALSE),FALSE)</f>
        <v>0.99242073206211889</v>
      </c>
      <c r="E985" s="116">
        <f t="shared" si="126"/>
        <v>5.2348994278275711</v>
      </c>
      <c r="F985" s="6">
        <f t="shared" si="130"/>
        <v>5.3636319792736487</v>
      </c>
      <c r="G985" s="9"/>
      <c r="H985" s="15">
        <f t="shared" si="127"/>
        <v>0.96599999999999997</v>
      </c>
      <c r="I985" s="6">
        <f>VLOOKUP(H985,AProperties!$AO$8:$AW$1007,VLOOKUP(Span,Data!$N$4:$Y$11,Data!$Y$1,FALSE),FALSE)^(2/3)</f>
        <v>0.41661465099295164</v>
      </c>
      <c r="J985" s="15">
        <f>$I985*(Slope^0.5)/VLOOKUP($H985,AProperties!$AY$8:$BG$1007,VLOOKUP(Span,Data!$N$4:$Y$11,Data!$Y$1,FALSE),FALSE)</f>
        <v>1.6135358598580301</v>
      </c>
      <c r="K985" s="15">
        <f>$J985*VLOOKUP($H985,AProperties!$A$8:$I$1007,VLOOKUP(Span,Data!$N$4:$Y$11,Data!$Y$1,FALSE),FALSE)</f>
        <v>1.5531979794974209</v>
      </c>
      <c r="L985" s="15">
        <f t="shared" si="131"/>
        <v>1.6135358598580301</v>
      </c>
      <c r="M985" s="15">
        <f t="shared" si="132"/>
        <v>0.96599999999999997</v>
      </c>
      <c r="O985" s="28">
        <f t="shared" si="128"/>
        <v>0.96599999999999997</v>
      </c>
      <c r="P985" s="19">
        <f>AA985*VLOOKUP($O985,AProperties!$A$8:$I$1007,VLOOKUP(Span,Data!$N$4:$Y$11,Data!$Y$1,FALSE),FALSE)</f>
        <v>0.6340904198817483</v>
      </c>
      <c r="Q985" s="19">
        <f>AB985*VLOOKUP($O985,AProperties!$A$8:$I$1007,VLOOKUP(Span,Data!$N$4:$Y$11,Data!$Y$1,FALSE),FALSE)</f>
        <v>0.89673927156761879</v>
      </c>
      <c r="R985" s="19">
        <f>AC985*VLOOKUP($O985,AProperties!$A$8:$I$1007,VLOOKUP(Span,Data!$N$4:$Y$11,Data!$Y$1,FALSE),FALSE)</f>
        <v>1.2681808397634966</v>
      </c>
      <c r="S985" s="19">
        <f>AD985*VLOOKUP($O985,AProperties!$A$8:$I$1007,VLOOKUP(Span,Data!$N$4:$Y$11,Data!$Y$1,FALSE),FALSE)</f>
        <v>1.5531979794974209</v>
      </c>
      <c r="T985" s="19">
        <f>AE985*VLOOKUP($O985,AProperties!$A$8:$I$1007,VLOOKUP(Span,Data!$N$4:$Y$11,Data!$Y$1,FALSE),FALSE)</f>
        <v>1.7934785431352376</v>
      </c>
      <c r="U985" s="19">
        <f>AF985*VLOOKUP($O985,AProperties!$A$8:$I$1007,VLOOKUP(Span,Data!$N$4:$Y$11,Data!$Y$1,FALSE),FALSE)</f>
        <v>2.0051699693188403</v>
      </c>
      <c r="V985" s="19">
        <f>AG985*VLOOKUP($O985,AProperties!$A$8:$I$1007,VLOOKUP(Span,Data!$N$4:$Y$11,Data!$Y$1,FALSE),FALSE)</f>
        <v>2.1965536476557412</v>
      </c>
      <c r="W985" s="19">
        <f>AH985*VLOOKUP($O985,AProperties!$A$8:$I$1007,VLOOKUP(Span,Data!$N$4:$Y$11,Data!$Y$1,FALSE),FALSE)</f>
        <v>2.3725491034331339</v>
      </c>
      <c r="X985" s="19">
        <f>AI985*VLOOKUP($O985,AProperties!$A$8:$I$1007,VLOOKUP(Span,Data!$N$4:$Y$11,Data!$Y$1,FALSE),FALSE)</f>
        <v>2.5363616795269932</v>
      </c>
      <c r="Y985" s="19">
        <f>AJ985*VLOOKUP($O985,AProperties!$A$8:$I$1007,VLOOKUP(Span,Data!$N$4:$Y$11,Data!$Y$1,FALSE),FALSE)</f>
        <v>2.6902178147028564</v>
      </c>
      <c r="Z985" s="19">
        <f>AK985*VLOOKUP($O985,AProperties!$A$8:$I$1007,VLOOKUP(Span,Data!$N$4:$Y$11,Data!$Y$1,FALSE),FALSE)</f>
        <v>2.8357385654739464</v>
      </c>
      <c r="AA985" s="19">
        <f>$I985*AA$19^0.5/VLOOKUP($O985,AProperties!$AY$8:$BG$1007,VLOOKUP(Span,Data!$N$4:$Y$11,Data!$Y$1,FALSE),FALSE)</f>
        <v>0.65872325638918006</v>
      </c>
      <c r="AB985" s="19">
        <f>$I985*AB$19^0.5/VLOOKUP($O985,AProperties!$AY$8:$BG$1007,VLOOKUP(Span,Data!$N$4:$Y$11,Data!$Y$1,FALSE),FALSE)</f>
        <v>0.93157536303614796</v>
      </c>
      <c r="AC985" s="19">
        <f>$I985*AC$19^0.5/VLOOKUP($O985,AProperties!$AY$8:$BG$1007,VLOOKUP(Span,Data!$N$4:$Y$11,Data!$Y$1,FALSE),FALSE)</f>
        <v>1.3174465127783601</v>
      </c>
      <c r="AD985" s="19">
        <f>$I985*AD$19^0.5/VLOOKUP($O985,AProperties!$AY$8:$BG$1007,VLOOKUP(Span,Data!$N$4:$Y$11,Data!$Y$1,FALSE),FALSE)</f>
        <v>1.6135358598580301</v>
      </c>
      <c r="AE985" s="19">
        <f>$I985*AE$19^0.5/VLOOKUP($O985,AProperties!$AY$8:$BG$1007,VLOOKUP(Span,Data!$N$4:$Y$11,Data!$Y$1,FALSE),FALSE)</f>
        <v>1.8631507260722959</v>
      </c>
      <c r="AF985" s="19">
        <f>$I985*AF$19^0.5/VLOOKUP($O985,AProperties!$AY$8:$BG$1007,VLOOKUP(Span,Data!$N$4:$Y$11,Data!$Y$1,FALSE),FALSE)</f>
        <v>2.0830658379128719</v>
      </c>
      <c r="AG985" s="19">
        <f>$I985*AG$19^0.5/VLOOKUP($O985,AProperties!$AY$8:$BG$1007,VLOOKUP(Span,Data!$N$4:$Y$11,Data!$Y$1,FALSE),FALSE)</f>
        <v>2.28188429638656</v>
      </c>
      <c r="AH985" s="19">
        <f>$I985*AH$19^0.5/VLOOKUP($O985,AProperties!$AY$8:$BG$1007,VLOOKUP(Span,Data!$N$4:$Y$11,Data!$Y$1,FALSE),FALSE)</f>
        <v>2.4647167381083608</v>
      </c>
      <c r="AI985" s="19">
        <f>$I985*AI$19^0.5/VLOOKUP($O985,AProperties!$AY$8:$BG$1007,VLOOKUP(Span,Data!$N$4:$Y$11,Data!$Y$1,FALSE),FALSE)</f>
        <v>2.6348930255567202</v>
      </c>
      <c r="AJ985" s="19">
        <f>$I985*AJ$19^0.5/VLOOKUP($O985,AProperties!$AY$8:$BG$1007,VLOOKUP(Span,Data!$N$4:$Y$11,Data!$Y$1,FALSE),FALSE)</f>
        <v>2.794726089108444</v>
      </c>
      <c r="AK985" s="19">
        <f>$I985*AK$19^0.5/VLOOKUP($O985,AProperties!$AY$8:$BG$1007,VLOOKUP(Span,Data!$N$4:$Y$11,Data!$Y$1,FALSE),FALSE)</f>
        <v>2.9458999592924586</v>
      </c>
      <c r="AL985" s="47">
        <f t="shared" si="129"/>
        <v>0.96599999999999997</v>
      </c>
    </row>
    <row r="986" spans="1:38" x14ac:dyDescent="0.25">
      <c r="A986" s="15">
        <v>0.96699999999999997</v>
      </c>
      <c r="B986" s="116">
        <f>VLOOKUP($A986,APropertiesDimless!$A$7:$I$1007,VLOOKUP(Span,Data!$N$4:$Y$11,Data!$Y$1,FALSE),FALSE)</f>
        <v>3.0237444033727923</v>
      </c>
      <c r="C986" s="6">
        <f t="shared" si="125"/>
        <v>2.478872201686396</v>
      </c>
      <c r="D986" s="116">
        <f>VLOOKUP($A986,AProperties!$AE$8:$AM$1007,VLOOKUP(Span,Data!$N$4:$Y$11,Data!$Y$1,FALSE),FALSE)</f>
        <v>0.99275148100745259</v>
      </c>
      <c r="E986" s="116">
        <f t="shared" si="126"/>
        <v>5.3087532005746425</v>
      </c>
      <c r="F986" s="6">
        <f t="shared" si="130"/>
        <v>5.4057882113241824</v>
      </c>
      <c r="G986" s="9"/>
      <c r="H986" s="15">
        <f t="shared" si="127"/>
        <v>0.96699999999999997</v>
      </c>
      <c r="I986" s="6">
        <f>VLOOKUP(H986,AProperties!$AO$8:$AW$1007,VLOOKUP(Span,Data!$N$4:$Y$11,Data!$Y$1,FALSE),FALSE)^(2/3)</f>
        <v>0.41623575348353753</v>
      </c>
      <c r="J986" s="15">
        <f>$I986*(Slope^0.5)/VLOOKUP($H986,AProperties!$AY$8:$BG$1007,VLOOKUP(Span,Data!$N$4:$Y$11,Data!$Y$1,FALSE),FALSE)</f>
        <v>1.6127680028293201</v>
      </c>
      <c r="K986" s="15">
        <f>$J986*VLOOKUP($H986,AProperties!$A$8:$I$1007,VLOOKUP(Span,Data!$N$4:$Y$11,Data!$Y$1,FALSE),FALSE)</f>
        <v>1.5529762319455056</v>
      </c>
      <c r="L986" s="15">
        <f t="shared" si="131"/>
        <v>1.6127680028293201</v>
      </c>
      <c r="M986" s="15">
        <f t="shared" si="132"/>
        <v>0.96699999999999997</v>
      </c>
      <c r="O986" s="28">
        <f t="shared" si="128"/>
        <v>0.96699999999999997</v>
      </c>
      <c r="P986" s="19">
        <f>AA986*VLOOKUP($O986,AProperties!$A$8:$I$1007,VLOOKUP(Span,Data!$N$4:$Y$11,Data!$Y$1,FALSE),FALSE)</f>
        <v>0.63399989182276417</v>
      </c>
      <c r="Q986" s="19">
        <f>AB986*VLOOKUP($O986,AProperties!$A$8:$I$1007,VLOOKUP(Span,Data!$N$4:$Y$11,Data!$Y$1,FALSE),FALSE)</f>
        <v>0.89661124555882843</v>
      </c>
      <c r="R986" s="19">
        <f>AC986*VLOOKUP($O986,AProperties!$A$8:$I$1007,VLOOKUP(Span,Data!$N$4:$Y$11,Data!$Y$1,FALSE),FALSE)</f>
        <v>1.2679997836455283</v>
      </c>
      <c r="S986" s="19">
        <f>AD986*VLOOKUP($O986,AProperties!$A$8:$I$1007,VLOOKUP(Span,Data!$N$4:$Y$11,Data!$Y$1,FALSE),FALSE)</f>
        <v>1.5529762319455056</v>
      </c>
      <c r="T986" s="19">
        <f>AE986*VLOOKUP($O986,AProperties!$A$8:$I$1007,VLOOKUP(Span,Data!$N$4:$Y$11,Data!$Y$1,FALSE),FALSE)</f>
        <v>1.7932224911176569</v>
      </c>
      <c r="U986" s="19">
        <f>AF986*VLOOKUP($O986,AProperties!$A$8:$I$1007,VLOOKUP(Span,Data!$N$4:$Y$11,Data!$Y$1,FALSE),FALSE)</f>
        <v>2.0048836944602964</v>
      </c>
      <c r="V986" s="19">
        <f>AG986*VLOOKUP($O986,AProperties!$A$8:$I$1007,VLOOKUP(Span,Data!$N$4:$Y$11,Data!$Y$1,FALSE),FALSE)</f>
        <v>2.1962400492603993</v>
      </c>
      <c r="W986" s="19">
        <f>AH986*VLOOKUP($O986,AProperties!$A$8:$I$1007,VLOOKUP(Span,Data!$N$4:$Y$11,Data!$Y$1,FALSE),FALSE)</f>
        <v>2.3722103784525257</v>
      </c>
      <c r="X986" s="19">
        <f>AI986*VLOOKUP($O986,AProperties!$A$8:$I$1007,VLOOKUP(Span,Data!$N$4:$Y$11,Data!$Y$1,FALSE),FALSE)</f>
        <v>2.5359995672910567</v>
      </c>
      <c r="Y986" s="19">
        <f>AJ986*VLOOKUP($O986,AProperties!$A$8:$I$1007,VLOOKUP(Span,Data!$N$4:$Y$11,Data!$Y$1,FALSE),FALSE)</f>
        <v>2.6898337366764848</v>
      </c>
      <c r="Z986" s="19">
        <f>AK986*VLOOKUP($O986,AProperties!$A$8:$I$1007,VLOOKUP(Span,Data!$N$4:$Y$11,Data!$Y$1,FALSE),FALSE)</f>
        <v>2.8353337116864279</v>
      </c>
      <c r="AA986" s="19">
        <f>$I986*AA$19^0.5/VLOOKUP($O986,AProperties!$AY$8:$BG$1007,VLOOKUP(Span,Data!$N$4:$Y$11,Data!$Y$1,FALSE),FALSE)</f>
        <v>0.65840978006988837</v>
      </c>
      <c r="AB986" s="19">
        <f>$I986*AB$19^0.5/VLOOKUP($O986,AProperties!$AY$8:$BG$1007,VLOOKUP(Span,Data!$N$4:$Y$11,Data!$Y$1,FALSE),FALSE)</f>
        <v>0.93113204057392307</v>
      </c>
      <c r="AC986" s="19">
        <f>$I986*AC$19^0.5/VLOOKUP($O986,AProperties!$AY$8:$BG$1007,VLOOKUP(Span,Data!$N$4:$Y$11,Data!$Y$1,FALSE),FALSE)</f>
        <v>1.3168195601397767</v>
      </c>
      <c r="AD986" s="19">
        <f>$I986*AD$19^0.5/VLOOKUP($O986,AProperties!$AY$8:$BG$1007,VLOOKUP(Span,Data!$N$4:$Y$11,Data!$Y$1,FALSE),FALSE)</f>
        <v>1.6127680028293201</v>
      </c>
      <c r="AE986" s="19">
        <f>$I986*AE$19^0.5/VLOOKUP($O986,AProperties!$AY$8:$BG$1007,VLOOKUP(Span,Data!$N$4:$Y$11,Data!$Y$1,FALSE),FALSE)</f>
        <v>1.8622640811478461</v>
      </c>
      <c r="AF986" s="19">
        <f>$I986*AF$19^0.5/VLOOKUP($O986,AProperties!$AY$8:$BG$1007,VLOOKUP(Span,Data!$N$4:$Y$11,Data!$Y$1,FALSE),FALSE)</f>
        <v>2.0820745387513839</v>
      </c>
      <c r="AG986" s="19">
        <f>$I986*AG$19^0.5/VLOOKUP($O986,AProperties!$AY$8:$BG$1007,VLOOKUP(Span,Data!$N$4:$Y$11,Data!$Y$1,FALSE),FALSE)</f>
        <v>2.2807983825625944</v>
      </c>
      <c r="AH986" s="19">
        <f>$I986*AH$19^0.5/VLOOKUP($O986,AProperties!$AY$8:$BG$1007,VLOOKUP(Span,Data!$N$4:$Y$11,Data!$Y$1,FALSE),FALSE)</f>
        <v>2.4635438171227042</v>
      </c>
      <c r="AI986" s="19">
        <f>$I986*AI$19^0.5/VLOOKUP($O986,AProperties!$AY$8:$BG$1007,VLOOKUP(Span,Data!$N$4:$Y$11,Data!$Y$1,FALSE),FALSE)</f>
        <v>2.6336391202795535</v>
      </c>
      <c r="AJ986" s="19">
        <f>$I986*AJ$19^0.5/VLOOKUP($O986,AProperties!$AY$8:$BG$1007,VLOOKUP(Span,Data!$N$4:$Y$11,Data!$Y$1,FALSE),FALSE)</f>
        <v>2.7933961217217687</v>
      </c>
      <c r="AK986" s="19">
        <f>$I986*AK$19^0.5/VLOOKUP($O986,AProperties!$AY$8:$BG$1007,VLOOKUP(Span,Data!$N$4:$Y$11,Data!$Y$1,FALSE),FALSE)</f>
        <v>2.9444980505739138</v>
      </c>
      <c r="AL986" s="47">
        <f t="shared" si="129"/>
        <v>0.96699999999999997</v>
      </c>
    </row>
    <row r="987" spans="1:38" x14ac:dyDescent="0.25">
      <c r="A987" s="15">
        <v>0.96799999999999997</v>
      </c>
      <c r="B987" s="116">
        <f>VLOOKUP($A987,APropertiesDimless!$A$7:$I$1007,VLOOKUP(Span,Data!$N$4:$Y$11,Data!$Y$1,FALSE),FALSE)</f>
        <v>3.0708112783013721</v>
      </c>
      <c r="C987" s="6">
        <f t="shared" si="125"/>
        <v>2.503405639150686</v>
      </c>
      <c r="D987" s="116">
        <f>VLOOKUP($A987,AProperties!$AE$8:$AM$1007,VLOOKUP(Span,Data!$N$4:$Y$11,Data!$Y$1,FALSE),FALSE)</f>
        <v>0.99307734320451535</v>
      </c>
      <c r="E987" s="116">
        <f t="shared" si="126"/>
        <v>5.3859188294295803</v>
      </c>
      <c r="F987" s="6">
        <f t="shared" si="130"/>
        <v>5.449486507498607</v>
      </c>
      <c r="G987" s="9"/>
      <c r="H987" s="15">
        <f t="shared" si="127"/>
        <v>0.96799999999999997</v>
      </c>
      <c r="I987" s="6">
        <f>VLOOKUP(H987,AProperties!$AO$8:$AW$1007,VLOOKUP(Span,Data!$N$4:$Y$11,Data!$Y$1,FALSE),FALSE)^(2/3)</f>
        <v>0.4158495614182604</v>
      </c>
      <c r="J987" s="15">
        <f>$I987*(Slope^0.5)/VLOOKUP($H987,AProperties!$AY$8:$BG$1007,VLOOKUP(Span,Data!$N$4:$Y$11,Data!$Y$1,FALSE),FALSE)</f>
        <v>1.61197942710902</v>
      </c>
      <c r="K987" s="15">
        <f>$J987*VLOOKUP($H987,AProperties!$A$8:$I$1007,VLOOKUP(Span,Data!$N$4:$Y$11,Data!$Y$1,FALSE),FALSE)</f>
        <v>1.5527263938275293</v>
      </c>
      <c r="L987" s="15">
        <f t="shared" si="131"/>
        <v>1.61197942710902</v>
      </c>
      <c r="M987" s="15">
        <f t="shared" si="132"/>
        <v>0.96799999999999997</v>
      </c>
      <c r="O987" s="28">
        <f t="shared" si="128"/>
        <v>0.96799999999999997</v>
      </c>
      <c r="P987" s="19">
        <f>AA987*VLOOKUP($O987,AProperties!$A$8:$I$1007,VLOOKUP(Span,Data!$N$4:$Y$11,Data!$Y$1,FALSE),FALSE)</f>
        <v>0.63389789583820777</v>
      </c>
      <c r="Q987" s="19">
        <f>AB987*VLOOKUP($O987,AProperties!$A$8:$I$1007,VLOOKUP(Span,Data!$N$4:$Y$11,Data!$Y$1,FALSE),FALSE)</f>
        <v>0.89646700145416103</v>
      </c>
      <c r="R987" s="19">
        <f>AC987*VLOOKUP($O987,AProperties!$A$8:$I$1007,VLOOKUP(Span,Data!$N$4:$Y$11,Data!$Y$1,FALSE),FALSE)</f>
        <v>1.2677957916764155</v>
      </c>
      <c r="S987" s="19">
        <f>AD987*VLOOKUP($O987,AProperties!$A$8:$I$1007,VLOOKUP(Span,Data!$N$4:$Y$11,Data!$Y$1,FALSE),FALSE)</f>
        <v>1.5527263938275293</v>
      </c>
      <c r="T987" s="19">
        <f>AE987*VLOOKUP($O987,AProperties!$A$8:$I$1007,VLOOKUP(Span,Data!$N$4:$Y$11,Data!$Y$1,FALSE),FALSE)</f>
        <v>1.7929340029083221</v>
      </c>
      <c r="U987" s="19">
        <f>AF987*VLOOKUP($O987,AProperties!$A$8:$I$1007,VLOOKUP(Span,Data!$N$4:$Y$11,Data!$Y$1,FALSE),FALSE)</f>
        <v>2.0045611548369067</v>
      </c>
      <c r="V987" s="19">
        <f>AG987*VLOOKUP($O987,AProperties!$A$8:$I$1007,VLOOKUP(Span,Data!$N$4:$Y$11,Data!$Y$1,FALSE),FALSE)</f>
        <v>2.1958867248055598</v>
      </c>
      <c r="W987" s="19">
        <f>AH987*VLOOKUP($O987,AProperties!$A$8:$I$1007,VLOOKUP(Span,Data!$N$4:$Y$11,Data!$Y$1,FALSE),FALSE)</f>
        <v>2.3718287444234893</v>
      </c>
      <c r="X987" s="19">
        <f>AI987*VLOOKUP($O987,AProperties!$A$8:$I$1007,VLOOKUP(Span,Data!$N$4:$Y$11,Data!$Y$1,FALSE),FALSE)</f>
        <v>2.5355915833528311</v>
      </c>
      <c r="Y987" s="19">
        <f>AJ987*VLOOKUP($O987,AProperties!$A$8:$I$1007,VLOOKUP(Span,Data!$N$4:$Y$11,Data!$Y$1,FALSE),FALSE)</f>
        <v>2.689401004362483</v>
      </c>
      <c r="Z987" s="19">
        <f>AK987*VLOOKUP($O987,AProperties!$A$8:$I$1007,VLOOKUP(Span,Data!$N$4:$Y$11,Data!$Y$1,FALSE),FALSE)</f>
        <v>2.834877571776627</v>
      </c>
      <c r="AA987" s="19">
        <f>$I987*AA$19^0.5/VLOOKUP($O987,AProperties!$AY$8:$BG$1007,VLOOKUP(Span,Data!$N$4:$Y$11,Data!$Y$1,FALSE),FALSE)</f>
        <v>0.65808784538017473</v>
      </c>
      <c r="AB987" s="19">
        <f>$I987*AB$19^0.5/VLOOKUP($O987,AProperties!$AY$8:$BG$1007,VLOOKUP(Span,Data!$N$4:$Y$11,Data!$Y$1,FALSE),FALSE)</f>
        <v>0.93067675616953149</v>
      </c>
      <c r="AC987" s="19">
        <f>$I987*AC$19^0.5/VLOOKUP($O987,AProperties!$AY$8:$BG$1007,VLOOKUP(Span,Data!$N$4:$Y$11,Data!$Y$1,FALSE),FALSE)</f>
        <v>1.3161756907603495</v>
      </c>
      <c r="AD987" s="19">
        <f>$I987*AD$19^0.5/VLOOKUP($O987,AProperties!$AY$8:$BG$1007,VLOOKUP(Span,Data!$N$4:$Y$11,Data!$Y$1,FALSE),FALSE)</f>
        <v>1.61197942710902</v>
      </c>
      <c r="AE987" s="19">
        <f>$I987*AE$19^0.5/VLOOKUP($O987,AProperties!$AY$8:$BG$1007,VLOOKUP(Span,Data!$N$4:$Y$11,Data!$Y$1,FALSE),FALSE)</f>
        <v>1.861353512339063</v>
      </c>
      <c r="AF987" s="19">
        <f>$I987*AF$19^0.5/VLOOKUP($O987,AProperties!$AY$8:$BG$1007,VLOOKUP(Span,Data!$N$4:$Y$11,Data!$Y$1,FALSE),FALSE)</f>
        <v>2.0810564918740688</v>
      </c>
      <c r="AG987" s="19">
        <f>$I987*AG$19^0.5/VLOOKUP($O987,AProperties!$AY$8:$BG$1007,VLOOKUP(Span,Data!$N$4:$Y$11,Data!$Y$1,FALSE),FALSE)</f>
        <v>2.2796831680839884</v>
      </c>
      <c r="AH987" s="19">
        <f>$I987*AH$19^0.5/VLOOKUP($O987,AProperties!$AY$8:$BG$1007,VLOOKUP(Span,Data!$N$4:$Y$11,Data!$Y$1,FALSE),FALSE)</f>
        <v>2.4623392478128787</v>
      </c>
      <c r="AI987" s="19">
        <f>$I987*AI$19^0.5/VLOOKUP($O987,AProperties!$AY$8:$BG$1007,VLOOKUP(Span,Data!$N$4:$Y$11,Data!$Y$1,FALSE),FALSE)</f>
        <v>2.6323513815206989</v>
      </c>
      <c r="AJ987" s="19">
        <f>$I987*AJ$19^0.5/VLOOKUP($O987,AProperties!$AY$8:$BG$1007,VLOOKUP(Span,Data!$N$4:$Y$11,Data!$Y$1,FALSE),FALSE)</f>
        <v>2.7920302685085945</v>
      </c>
      <c r="AK987" s="19">
        <f>$I987*AK$19^0.5/VLOOKUP($O987,AProperties!$AY$8:$BG$1007,VLOOKUP(Span,Data!$N$4:$Y$11,Data!$Y$1,FALSE),FALSE)</f>
        <v>2.9430583148728831</v>
      </c>
      <c r="AL987" s="47">
        <f t="shared" si="129"/>
        <v>0.96799999999999997</v>
      </c>
    </row>
    <row r="988" spans="1:38" x14ac:dyDescent="0.25">
      <c r="A988" s="15">
        <v>0.96899999999999997</v>
      </c>
      <c r="B988" s="116">
        <f>VLOOKUP($A988,APropertiesDimless!$A$7:$I$1007,VLOOKUP(Span,Data!$N$4:$Y$11,Data!$Y$1,FALSE),FALSE)</f>
        <v>3.1201191733310876</v>
      </c>
      <c r="C988" s="6">
        <f t="shared" si="125"/>
        <v>2.5290595866655439</v>
      </c>
      <c r="D988" s="116">
        <f>VLOOKUP($A988,AProperties!$AE$8:$AM$1007,VLOOKUP(Span,Data!$N$4:$Y$11,Data!$Y$1,FALSE),FALSE)</f>
        <v>0.99339823877844602</v>
      </c>
      <c r="E988" s="116">
        <f t="shared" si="126"/>
        <v>5.4666613987330264</v>
      </c>
      <c r="F988" s="6">
        <f t="shared" si="130"/>
        <v>5.4948383579507576</v>
      </c>
      <c r="G988" s="9"/>
      <c r="H988" s="15">
        <f t="shared" si="127"/>
        <v>0.96899999999999997</v>
      </c>
      <c r="I988" s="6">
        <f>VLOOKUP(H988,AProperties!$AO$8:$AW$1007,VLOOKUP(Span,Data!$N$4:$Y$11,Data!$Y$1,FALSE),FALSE)^(2/3)</f>
        <v>0.41545577434879855</v>
      </c>
      <c r="J988" s="15">
        <f>$I988*(Slope^0.5)/VLOOKUP($H988,AProperties!$AY$8:$BG$1007,VLOOKUP(Span,Data!$N$4:$Y$11,Data!$Y$1,FALSE),FALSE)</f>
        <v>1.6111693332104018</v>
      </c>
      <c r="K988" s="15">
        <f>$J988*VLOOKUP($H988,AProperties!$A$8:$I$1007,VLOOKUP(Span,Data!$N$4:$Y$11,Data!$Y$1,FALSE),FALSE)</f>
        <v>1.5524475615373174</v>
      </c>
      <c r="L988" s="15">
        <f t="shared" si="131"/>
        <v>1.6111693332104018</v>
      </c>
      <c r="M988" s="15">
        <f t="shared" si="132"/>
        <v>0.96899999999999997</v>
      </c>
      <c r="O988" s="28">
        <f t="shared" si="128"/>
        <v>0.96899999999999997</v>
      </c>
      <c r="P988" s="19">
        <f>AA988*VLOOKUP($O988,AProperties!$A$8:$I$1007,VLOOKUP(Span,Data!$N$4:$Y$11,Data!$Y$1,FALSE),FALSE)</f>
        <v>0.63378406303240264</v>
      </c>
      <c r="Q988" s="19">
        <f>AB988*VLOOKUP($O988,AProperties!$A$8:$I$1007,VLOOKUP(Span,Data!$N$4:$Y$11,Data!$Y$1,FALSE),FALSE)</f>
        <v>0.89630601755634842</v>
      </c>
      <c r="R988" s="19">
        <f>AC988*VLOOKUP($O988,AProperties!$A$8:$I$1007,VLOOKUP(Span,Data!$N$4:$Y$11,Data!$Y$1,FALSE),FALSE)</f>
        <v>1.2675681260648053</v>
      </c>
      <c r="S988" s="19">
        <f>AD988*VLOOKUP($O988,AProperties!$A$8:$I$1007,VLOOKUP(Span,Data!$N$4:$Y$11,Data!$Y$1,FALSE),FALSE)</f>
        <v>1.5524475615373174</v>
      </c>
      <c r="T988" s="19">
        <f>AE988*VLOOKUP($O988,AProperties!$A$8:$I$1007,VLOOKUP(Span,Data!$N$4:$Y$11,Data!$Y$1,FALSE),FALSE)</f>
        <v>1.7926120351126968</v>
      </c>
      <c r="U988" s="19">
        <f>AF988*VLOOKUP($O988,AProperties!$A$8:$I$1007,VLOOKUP(Span,Data!$N$4:$Y$11,Data!$Y$1,FALSE),FALSE)</f>
        <v>2.0042011838981151</v>
      </c>
      <c r="V988" s="19">
        <f>AG988*VLOOKUP($O988,AProperties!$A$8:$I$1007,VLOOKUP(Span,Data!$N$4:$Y$11,Data!$Y$1,FALSE),FALSE)</f>
        <v>2.1954923963991146</v>
      </c>
      <c r="W988" s="19">
        <f>AH988*VLOOKUP($O988,AProperties!$A$8:$I$1007,VLOOKUP(Span,Data!$N$4:$Y$11,Data!$Y$1,FALSE),FALSE)</f>
        <v>2.3714028210647911</v>
      </c>
      <c r="X988" s="19">
        <f>AI988*VLOOKUP($O988,AProperties!$A$8:$I$1007,VLOOKUP(Span,Data!$N$4:$Y$11,Data!$Y$1,FALSE),FALSE)</f>
        <v>2.5351362521296106</v>
      </c>
      <c r="Y988" s="19">
        <f>AJ988*VLOOKUP($O988,AProperties!$A$8:$I$1007,VLOOKUP(Span,Data!$N$4:$Y$11,Data!$Y$1,FALSE),FALSE)</f>
        <v>2.6889180526690453</v>
      </c>
      <c r="Z988" s="19">
        <f>AK988*VLOOKUP($O988,AProperties!$A$8:$I$1007,VLOOKUP(Span,Data!$N$4:$Y$11,Data!$Y$1,FALSE),FALSE)</f>
        <v>2.8343684959929281</v>
      </c>
      <c r="AA988" s="19">
        <f>$I988*AA$19^0.5/VLOOKUP($O988,AProperties!$AY$8:$BG$1007,VLOOKUP(Span,Data!$N$4:$Y$11,Data!$Y$1,FALSE),FALSE)</f>
        <v>0.65775712593094859</v>
      </c>
      <c r="AB988" s="19">
        <f>$I988*AB$19^0.5/VLOOKUP($O988,AProperties!$AY$8:$BG$1007,VLOOKUP(Span,Data!$N$4:$Y$11,Data!$Y$1,FALSE),FALSE)</f>
        <v>0.93020904823909534</v>
      </c>
      <c r="AC988" s="19">
        <f>$I988*AC$19^0.5/VLOOKUP($O988,AProperties!$AY$8:$BG$1007,VLOOKUP(Span,Data!$N$4:$Y$11,Data!$Y$1,FALSE),FALSE)</f>
        <v>1.3155142518618972</v>
      </c>
      <c r="AD988" s="19">
        <f>$I988*AD$19^0.5/VLOOKUP($O988,AProperties!$AY$8:$BG$1007,VLOOKUP(Span,Data!$N$4:$Y$11,Data!$Y$1,FALSE),FALSE)</f>
        <v>1.6111693332104018</v>
      </c>
      <c r="AE988" s="19">
        <f>$I988*AE$19^0.5/VLOOKUP($O988,AProperties!$AY$8:$BG$1007,VLOOKUP(Span,Data!$N$4:$Y$11,Data!$Y$1,FALSE),FALSE)</f>
        <v>1.8604180964781907</v>
      </c>
      <c r="AF988" s="19">
        <f>$I988*AF$19^0.5/VLOOKUP($O988,AProperties!$AY$8:$BG$1007,VLOOKUP(Span,Data!$N$4:$Y$11,Data!$Y$1,FALSE),FALSE)</f>
        <v>2.0800106651479986</v>
      </c>
      <c r="AG988" s="19">
        <f>$I988*AG$19^0.5/VLOOKUP($O988,AProperties!$AY$8:$BG$1007,VLOOKUP(Span,Data!$N$4:$Y$11,Data!$Y$1,FALSE),FALSE)</f>
        <v>2.2785375223057667</v>
      </c>
      <c r="AH988" s="19">
        <f>$I988*AH$19^0.5/VLOOKUP($O988,AProperties!$AY$8:$BG$1007,VLOOKUP(Span,Data!$N$4:$Y$11,Data!$Y$1,FALSE),FALSE)</f>
        <v>2.4611018089427317</v>
      </c>
      <c r="AI988" s="19">
        <f>$I988*AI$19^0.5/VLOOKUP($O988,AProperties!$AY$8:$BG$1007,VLOOKUP(Span,Data!$N$4:$Y$11,Data!$Y$1,FALSE),FALSE)</f>
        <v>2.6310285037237944</v>
      </c>
      <c r="AJ988" s="19">
        <f>$I988*AJ$19^0.5/VLOOKUP($O988,AProperties!$AY$8:$BG$1007,VLOOKUP(Span,Data!$N$4:$Y$11,Data!$Y$1,FALSE),FALSE)</f>
        <v>2.7906271447172863</v>
      </c>
      <c r="AK988" s="19">
        <f>$I988*AK$19^0.5/VLOOKUP($O988,AProperties!$AY$8:$BG$1007,VLOOKUP(Span,Data!$N$4:$Y$11,Data!$Y$1,FALSE),FALSE)</f>
        <v>2.9415792925329818</v>
      </c>
      <c r="AL988" s="47">
        <f t="shared" si="129"/>
        <v>0.96899999999999997</v>
      </c>
    </row>
    <row r="989" spans="1:38" x14ac:dyDescent="0.25">
      <c r="A989" s="15">
        <v>0.97</v>
      </c>
      <c r="B989" s="116">
        <f>VLOOKUP($A989,APropertiesDimless!$A$7:$I$1007,VLOOKUP(Span,Data!$N$4:$Y$11,Data!$Y$1,FALSE),FALSE)</f>
        <v>3.1718535335803613</v>
      </c>
      <c r="C989" s="6">
        <f t="shared" si="125"/>
        <v>2.5559267667901806</v>
      </c>
      <c r="D989" s="116">
        <f>VLOOKUP($A989,AProperties!$AE$8:$AM$1007,VLOOKUP(Span,Data!$N$4:$Y$11,Data!$Y$1,FALSE),FALSE)</f>
        <v>0.99371408408571271</v>
      </c>
      <c r="E989" s="116">
        <f t="shared" si="126"/>
        <v>5.5512766886568814</v>
      </c>
      <c r="F989" s="6">
        <f t="shared" si="130"/>
        <v>5.541967211779335</v>
      </c>
      <c r="G989" s="9"/>
      <c r="H989" s="15">
        <f t="shared" si="127"/>
        <v>0.97</v>
      </c>
      <c r="I989" s="6">
        <f>VLOOKUP(H989,AProperties!$AO$8:$AW$1007,VLOOKUP(Span,Data!$N$4:$Y$11,Data!$Y$1,FALSE),FALSE)^(2/3)</f>
        <v>0.4150540679380072</v>
      </c>
      <c r="J989" s="15">
        <f>$I989*(Slope^0.5)/VLOOKUP($H989,AProperties!$AY$8:$BG$1007,VLOOKUP(Span,Data!$N$4:$Y$11,Data!$Y$1,FALSE),FALSE)</f>
        <v>1.6103368591145157</v>
      </c>
      <c r="K989" s="15">
        <f>$J989*VLOOKUP($H989,AProperties!$A$8:$I$1007,VLOOKUP(Span,Data!$N$4:$Y$11,Data!$Y$1,FALSE),FALSE)</f>
        <v>1.5521387651766376</v>
      </c>
      <c r="L989" s="15">
        <f t="shared" si="131"/>
        <v>1.6103368591145157</v>
      </c>
      <c r="M989" s="15">
        <f t="shared" si="132"/>
        <v>0.97</v>
      </c>
      <c r="O989" s="28">
        <f t="shared" si="128"/>
        <v>0.97</v>
      </c>
      <c r="P989" s="19">
        <f>AA989*VLOOKUP($O989,AProperties!$A$8:$I$1007,VLOOKUP(Span,Data!$N$4:$Y$11,Data!$Y$1,FALSE),FALSE)</f>
        <v>0.63365799744605356</v>
      </c>
      <c r="Q989" s="19">
        <f>AB989*VLOOKUP($O989,AProperties!$A$8:$I$1007,VLOOKUP(Span,Data!$N$4:$Y$11,Data!$Y$1,FALSE),FALSE)</f>
        <v>0.89612773389438494</v>
      </c>
      <c r="R989" s="19">
        <f>AC989*VLOOKUP($O989,AProperties!$A$8:$I$1007,VLOOKUP(Span,Data!$N$4:$Y$11,Data!$Y$1,FALSE),FALSE)</f>
        <v>1.2673159948921071</v>
      </c>
      <c r="S989" s="19">
        <f>AD989*VLOOKUP($O989,AProperties!$A$8:$I$1007,VLOOKUP(Span,Data!$N$4:$Y$11,Data!$Y$1,FALSE),FALSE)</f>
        <v>1.5521387651766376</v>
      </c>
      <c r="T989" s="19">
        <f>AE989*VLOOKUP($O989,AProperties!$A$8:$I$1007,VLOOKUP(Span,Data!$N$4:$Y$11,Data!$Y$1,FALSE),FALSE)</f>
        <v>1.7922554677887699</v>
      </c>
      <c r="U989" s="19">
        <f>AF989*VLOOKUP($O989,AProperties!$A$8:$I$1007,VLOOKUP(Span,Data!$N$4:$Y$11,Data!$Y$1,FALSE),FALSE)</f>
        <v>2.0038025295106867</v>
      </c>
      <c r="V989" s="19">
        <f>AG989*VLOOKUP($O989,AProperties!$A$8:$I$1007,VLOOKUP(Span,Data!$N$4:$Y$11,Data!$Y$1,FALSE),FALSE)</f>
        <v>2.1950556923978293</v>
      </c>
      <c r="W989" s="19">
        <f>AH989*VLOOKUP($O989,AProperties!$A$8:$I$1007,VLOOKUP(Span,Data!$N$4:$Y$11,Data!$Y$1,FALSE),FALSE)</f>
        <v>2.37093112683241</v>
      </c>
      <c r="X989" s="19">
        <f>AI989*VLOOKUP($O989,AProperties!$A$8:$I$1007,VLOOKUP(Span,Data!$N$4:$Y$11,Data!$Y$1,FALSE),FALSE)</f>
        <v>2.5346319897842142</v>
      </c>
      <c r="Y989" s="19">
        <f>AJ989*VLOOKUP($O989,AProperties!$A$8:$I$1007,VLOOKUP(Span,Data!$N$4:$Y$11,Data!$Y$1,FALSE),FALSE)</f>
        <v>2.688383201683155</v>
      </c>
      <c r="Z989" s="19">
        <f>AK989*VLOOKUP($O989,AProperties!$A$8:$I$1007,VLOOKUP(Span,Data!$N$4:$Y$11,Data!$Y$1,FALSE),FALSE)</f>
        <v>2.8338047135515283</v>
      </c>
      <c r="AA989" s="19">
        <f>$I989*AA$19^0.5/VLOOKUP($O989,AProperties!$AY$8:$BG$1007,VLOOKUP(Span,Data!$N$4:$Y$11,Data!$Y$1,FALSE),FALSE)</f>
        <v>0.6574172698044477</v>
      </c>
      <c r="AB989" s="19">
        <f>$I989*AB$19^0.5/VLOOKUP($O989,AProperties!$AY$8:$BG$1007,VLOOKUP(Span,Data!$N$4:$Y$11,Data!$Y$1,FALSE),FALSE)</f>
        <v>0.92972841909574211</v>
      </c>
      <c r="AC989" s="19">
        <f>$I989*AC$19^0.5/VLOOKUP($O989,AProperties!$AY$8:$BG$1007,VLOOKUP(Span,Data!$N$4:$Y$11,Data!$Y$1,FALSE),FALSE)</f>
        <v>1.3148345396088954</v>
      </c>
      <c r="AD989" s="19">
        <f>$I989*AD$19^0.5/VLOOKUP($O989,AProperties!$AY$8:$BG$1007,VLOOKUP(Span,Data!$N$4:$Y$11,Data!$Y$1,FALSE),FALSE)</f>
        <v>1.6103368591145157</v>
      </c>
      <c r="AE989" s="19">
        <f>$I989*AE$19^0.5/VLOOKUP($O989,AProperties!$AY$8:$BG$1007,VLOOKUP(Span,Data!$N$4:$Y$11,Data!$Y$1,FALSE),FALSE)</f>
        <v>1.8594568381914842</v>
      </c>
      <c r="AF989" s="19">
        <f>$I989*AF$19^0.5/VLOOKUP($O989,AProperties!$AY$8:$BG$1007,VLOOKUP(Span,Data!$N$4:$Y$11,Data!$Y$1,FALSE),FALSE)</f>
        <v>2.0789359457114926</v>
      </c>
      <c r="AG989" s="19">
        <f>$I989*AG$19^0.5/VLOOKUP($O989,AProperties!$AY$8:$BG$1007,VLOOKUP(Span,Data!$N$4:$Y$11,Data!$Y$1,FALSE),FALSE)</f>
        <v>2.2773602261490402</v>
      </c>
      <c r="AH989" s="19">
        <f>$I989*AH$19^0.5/VLOOKUP($O989,AProperties!$AY$8:$BG$1007,VLOOKUP(Span,Data!$N$4:$Y$11,Data!$Y$1,FALSE),FALSE)</f>
        <v>2.4598301837565693</v>
      </c>
      <c r="AI989" s="19">
        <f>$I989*AI$19^0.5/VLOOKUP($O989,AProperties!$AY$8:$BG$1007,VLOOKUP(Span,Data!$N$4:$Y$11,Data!$Y$1,FALSE),FALSE)</f>
        <v>2.6296690792177908</v>
      </c>
      <c r="AJ989" s="19">
        <f>$I989*AJ$19^0.5/VLOOKUP($O989,AProperties!$AY$8:$BG$1007,VLOOKUP(Span,Data!$N$4:$Y$11,Data!$Y$1,FALSE),FALSE)</f>
        <v>2.7891852572872264</v>
      </c>
      <c r="AK989" s="19">
        <f>$I989*AK$19^0.5/VLOOKUP($O989,AProperties!$AY$8:$BG$1007,VLOOKUP(Span,Data!$N$4:$Y$11,Data!$Y$1,FALSE),FALSE)</f>
        <v>2.94005940973013</v>
      </c>
      <c r="AL989" s="47">
        <f t="shared" si="129"/>
        <v>0.97</v>
      </c>
    </row>
    <row r="990" spans="1:38" x14ac:dyDescent="0.25">
      <c r="A990" s="15">
        <v>0.97099999999999997</v>
      </c>
      <c r="B990" s="116">
        <f>VLOOKUP($A990,APropertiesDimless!$A$7:$I$1007,VLOOKUP(Span,Data!$N$4:$Y$11,Data!$Y$1,FALSE),FALSE)</f>
        <v>3.2262220094885619</v>
      </c>
      <c r="C990" s="6">
        <f t="shared" si="125"/>
        <v>2.584111004744281</v>
      </c>
      <c r="D990" s="116">
        <f>VLOOKUP($A990,AProperties!$AE$8:$AM$1007,VLOOKUP(Span,Data!$N$4:$Y$11,Data!$Y$1,FALSE),FALSE)</f>
        <v>0.99402479140343458</v>
      </c>
      <c r="E990" s="116">
        <f t="shared" si="126"/>
        <v>5.6400959002085855</v>
      </c>
      <c r="F990" s="6">
        <f t="shared" si="130"/>
        <v>5.5910102094933265</v>
      </c>
      <c r="G990" s="9"/>
      <c r="H990" s="15">
        <f t="shared" si="127"/>
        <v>0.97099999999999997</v>
      </c>
      <c r="I990" s="6">
        <f>VLOOKUP(H990,AProperties!$AO$8:$AW$1007,VLOOKUP(Span,Data!$N$4:$Y$11,Data!$Y$1,FALSE),FALSE)^(2/3)</f>
        <v>0.41464409117720868</v>
      </c>
      <c r="J990" s="15">
        <f>$I990*(Slope^0.5)/VLOOKUP($H990,AProperties!$AY$8:$BG$1007,VLOOKUP(Span,Data!$N$4:$Y$11,Data!$Y$1,FALSE),FALSE)</f>
        <v>1.6094810730387614</v>
      </c>
      <c r="K990" s="15">
        <f>$J990*VLOOKUP($H990,AProperties!$A$8:$I$1007,VLOOKUP(Span,Data!$N$4:$Y$11,Data!$Y$1,FALSE),FALSE)</f>
        <v>1.5517989610751415</v>
      </c>
      <c r="L990" s="15">
        <f t="shared" si="131"/>
        <v>1.6094810730387614</v>
      </c>
      <c r="M990" s="15">
        <f t="shared" si="132"/>
        <v>0.97099999999999997</v>
      </c>
      <c r="O990" s="28">
        <f t="shared" si="128"/>
        <v>0.97099999999999997</v>
      </c>
      <c r="P990" s="19">
        <f>AA990*VLOOKUP($O990,AProperties!$A$8:$I$1007,VLOOKUP(Span,Data!$N$4:$Y$11,Data!$Y$1,FALSE),FALSE)</f>
        <v>0.63351927300252531</v>
      </c>
      <c r="Q990" s="19">
        <f>AB990*VLOOKUP($O990,AProperties!$A$8:$I$1007,VLOOKUP(Span,Data!$N$4:$Y$11,Data!$Y$1,FALSE),FALSE)</f>
        <v>0.89593154790491458</v>
      </c>
      <c r="R990" s="19">
        <f>AC990*VLOOKUP($O990,AProperties!$A$8:$I$1007,VLOOKUP(Span,Data!$N$4:$Y$11,Data!$Y$1,FALSE),FALSE)</f>
        <v>1.2670385460050506</v>
      </c>
      <c r="S990" s="19">
        <f>AD990*VLOOKUP($O990,AProperties!$A$8:$I$1007,VLOOKUP(Span,Data!$N$4:$Y$11,Data!$Y$1,FALSE),FALSE)</f>
        <v>1.5517989610751415</v>
      </c>
      <c r="T990" s="19">
        <f>AE990*VLOOKUP($O990,AProperties!$A$8:$I$1007,VLOOKUP(Span,Data!$N$4:$Y$11,Data!$Y$1,FALSE),FALSE)</f>
        <v>1.7918630958098292</v>
      </c>
      <c r="U990" s="19">
        <f>AF990*VLOOKUP($O990,AProperties!$A$8:$I$1007,VLOOKUP(Span,Data!$N$4:$Y$11,Data!$Y$1,FALSE),FALSE)</f>
        <v>2.0033638443019983</v>
      </c>
      <c r="V990" s="19">
        <f>AG990*VLOOKUP($O990,AProperties!$A$8:$I$1007,VLOOKUP(Span,Data!$N$4:$Y$11,Data!$Y$1,FALSE),FALSE)</f>
        <v>2.1945751368289437</v>
      </c>
      <c r="W990" s="19">
        <f>AH990*VLOOKUP($O990,AProperties!$A$8:$I$1007,VLOOKUP(Span,Data!$N$4:$Y$11,Data!$Y$1,FALSE),FALSE)</f>
        <v>2.370412067493556</v>
      </c>
      <c r="X990" s="19">
        <f>AI990*VLOOKUP($O990,AProperties!$A$8:$I$1007,VLOOKUP(Span,Data!$N$4:$Y$11,Data!$Y$1,FALSE),FALSE)</f>
        <v>2.5340770920101012</v>
      </c>
      <c r="Y990" s="19">
        <f>AJ990*VLOOKUP($O990,AProperties!$A$8:$I$1007,VLOOKUP(Span,Data!$N$4:$Y$11,Data!$Y$1,FALSE),FALSE)</f>
        <v>2.6877946437147435</v>
      </c>
      <c r="Z990" s="19">
        <f>AK990*VLOOKUP($O990,AProperties!$A$8:$I$1007,VLOOKUP(Span,Data!$N$4:$Y$11,Data!$Y$1,FALSE),FALSE)</f>
        <v>2.8331843189797872</v>
      </c>
      <c r="AA990" s="19">
        <f>$I990*AA$19^0.5/VLOOKUP($O990,AProperties!$AY$8:$BG$1007,VLOOKUP(Span,Data!$N$4:$Y$11,Data!$Y$1,FALSE),FALSE)</f>
        <v>0.65706789660201825</v>
      </c>
      <c r="AB990" s="19">
        <f>$I990*AB$19^0.5/VLOOKUP($O990,AProperties!$AY$8:$BG$1007,VLOOKUP(Span,Data!$N$4:$Y$11,Data!$Y$1,FALSE),FALSE)</f>
        <v>0.92923433077453665</v>
      </c>
      <c r="AC990" s="19">
        <f>$I990*AC$19^0.5/VLOOKUP($O990,AProperties!$AY$8:$BG$1007,VLOOKUP(Span,Data!$N$4:$Y$11,Data!$Y$1,FALSE),FALSE)</f>
        <v>1.3141357932040365</v>
      </c>
      <c r="AD990" s="19">
        <f>$I990*AD$19^0.5/VLOOKUP($O990,AProperties!$AY$8:$BG$1007,VLOOKUP(Span,Data!$N$4:$Y$11,Data!$Y$1,FALSE),FALSE)</f>
        <v>1.6094810730387614</v>
      </c>
      <c r="AE990" s="19">
        <f>$I990*AE$19^0.5/VLOOKUP($O990,AProperties!$AY$8:$BG$1007,VLOOKUP(Span,Data!$N$4:$Y$11,Data!$Y$1,FALSE),FALSE)</f>
        <v>1.8584686615490733</v>
      </c>
      <c r="AF990" s="19">
        <f>$I990*AF$19^0.5/VLOOKUP($O990,AProperties!$AY$8:$BG$1007,VLOOKUP(Span,Data!$N$4:$Y$11,Data!$Y$1,FALSE),FALSE)</f>
        <v>2.0778311306383888</v>
      </c>
      <c r="AG990" s="19">
        <f>$I990*AG$19^0.5/VLOOKUP($O990,AProperties!$AY$8:$BG$1007,VLOOKUP(Span,Data!$N$4:$Y$11,Data!$Y$1,FALSE),FALSE)</f>
        <v>2.2761499618742183</v>
      </c>
      <c r="AH990" s="19">
        <f>$I990*AH$19^0.5/VLOOKUP($O990,AProperties!$AY$8:$BG$1007,VLOOKUP(Span,Data!$N$4:$Y$11,Data!$Y$1,FALSE),FALSE)</f>
        <v>2.4585229489329579</v>
      </c>
      <c r="AI990" s="19">
        <f>$I990*AI$19^0.5/VLOOKUP($O990,AProperties!$AY$8:$BG$1007,VLOOKUP(Span,Data!$N$4:$Y$11,Data!$Y$1,FALSE),FALSE)</f>
        <v>2.628271586408073</v>
      </c>
      <c r="AJ990" s="19">
        <f>$I990*AJ$19^0.5/VLOOKUP($O990,AProperties!$AY$8:$BG$1007,VLOOKUP(Span,Data!$N$4:$Y$11,Data!$Y$1,FALSE),FALSE)</f>
        <v>2.7877029923236099</v>
      </c>
      <c r="AK990" s="19">
        <f>$I990*AK$19^0.5/VLOOKUP($O990,AProperties!$AY$8:$BG$1007,VLOOKUP(Span,Data!$N$4:$Y$11,Data!$Y$1,FALSE),FALSE)</f>
        <v>2.9384969652698314</v>
      </c>
      <c r="AL990" s="47">
        <f t="shared" si="129"/>
        <v>0.97099999999999997</v>
      </c>
    </row>
    <row r="991" spans="1:38" x14ac:dyDescent="0.25">
      <c r="A991" s="15">
        <v>0.97199999999999998</v>
      </c>
      <c r="B991" s="116">
        <f>VLOOKUP($A991,APropertiesDimless!$A$7:$I$1007,VLOOKUP(Span,Data!$N$4:$Y$11,Data!$Y$1,FALSE),FALSE)</f>
        <v>3.2834579958482069</v>
      </c>
      <c r="C991" s="6">
        <f t="shared" si="125"/>
        <v>2.6137289979241034</v>
      </c>
      <c r="D991" s="116">
        <f>VLOOKUP($A991,AProperties!$AE$8:$AM$1007,VLOOKUP(Span,Data!$N$4:$Y$11,Data!$Y$1,FALSE),FALSE)</f>
        <v>0.99433026858154161</v>
      </c>
      <c r="E991" s="116">
        <f t="shared" si="126"/>
        <v>5.7334913006006989</v>
      </c>
      <c r="F991" s="6">
        <f t="shared" si="130"/>
        <v>5.6421202363275826</v>
      </c>
      <c r="G991" s="9"/>
      <c r="H991" s="15">
        <f t="shared" si="127"/>
        <v>0.97199999999999998</v>
      </c>
      <c r="I991" s="6">
        <f>VLOOKUP(H991,AProperties!$AO$8:$AW$1007,VLOOKUP(Span,Data!$N$4:$Y$11,Data!$Y$1,FALSE),FALSE)^(2/3)</f>
        <v>0.41422546317013353</v>
      </c>
      <c r="J991" s="15">
        <f>$I991*(Slope^0.5)/VLOOKUP($H991,AProperties!$AY$8:$BG$1007,VLOOKUP(Span,Data!$N$4:$Y$11,Data!$Y$1,FALSE),FALSE)</f>
        <v>1.6086009650839201</v>
      </c>
      <c r="K991" s="15">
        <f>$J991*VLOOKUP($H991,AProperties!$A$8:$I$1007,VLOOKUP(Span,Data!$N$4:$Y$11,Data!$Y$1,FALSE),FALSE)</f>
        <v>1.5514270231666938</v>
      </c>
      <c r="L991" s="15">
        <f t="shared" si="131"/>
        <v>1.6086009650839201</v>
      </c>
      <c r="M991" s="15">
        <f t="shared" si="132"/>
        <v>0.97199999999999998</v>
      </c>
      <c r="O991" s="28">
        <f t="shared" si="128"/>
        <v>0.97199999999999998</v>
      </c>
      <c r="P991" s="19">
        <f>AA991*VLOOKUP($O991,AProperties!$A$8:$I$1007,VLOOKUP(Span,Data!$N$4:$Y$11,Data!$Y$1,FALSE),FALSE)</f>
        <v>0.63336742998724282</v>
      </c>
      <c r="Q991" s="19">
        <f>AB991*VLOOKUP($O991,AProperties!$A$8:$I$1007,VLOOKUP(Span,Data!$N$4:$Y$11,Data!$Y$1,FALSE),FALSE)</f>
        <v>0.89571680945335053</v>
      </c>
      <c r="R991" s="19">
        <f>AC991*VLOOKUP($O991,AProperties!$A$8:$I$1007,VLOOKUP(Span,Data!$N$4:$Y$11,Data!$Y$1,FALSE),FALSE)</f>
        <v>1.2667348599744856</v>
      </c>
      <c r="S991" s="19">
        <f>AD991*VLOOKUP($O991,AProperties!$A$8:$I$1007,VLOOKUP(Span,Data!$N$4:$Y$11,Data!$Y$1,FALSE),FALSE)</f>
        <v>1.5514270231666938</v>
      </c>
      <c r="T991" s="19">
        <f>AE991*VLOOKUP($O991,AProperties!$A$8:$I$1007,VLOOKUP(Span,Data!$N$4:$Y$11,Data!$Y$1,FALSE),FALSE)</f>
        <v>1.7914336189067011</v>
      </c>
      <c r="U991" s="19">
        <f>AF991*VLOOKUP($O991,AProperties!$A$8:$I$1007,VLOOKUP(Span,Data!$N$4:$Y$11,Data!$Y$1,FALSE),FALSE)</f>
        <v>2.0028836745269181</v>
      </c>
      <c r="V991" s="19">
        <f>AG991*VLOOKUP($O991,AProperties!$A$8:$I$1007,VLOOKUP(Span,Data!$N$4:$Y$11,Data!$Y$1,FALSE),FALSE)</f>
        <v>2.1940491371944564</v>
      </c>
      <c r="W991" s="19">
        <f>AH991*VLOOKUP($O991,AProperties!$A$8:$I$1007,VLOOKUP(Span,Data!$N$4:$Y$11,Data!$Y$1,FALSE),FALSE)</f>
        <v>2.3698439229537946</v>
      </c>
      <c r="X991" s="19">
        <f>AI991*VLOOKUP($O991,AProperties!$A$8:$I$1007,VLOOKUP(Span,Data!$N$4:$Y$11,Data!$Y$1,FALSE),FALSE)</f>
        <v>2.5334697199489713</v>
      </c>
      <c r="Y991" s="19">
        <f>AJ991*VLOOKUP($O991,AProperties!$A$8:$I$1007,VLOOKUP(Span,Data!$N$4:$Y$11,Data!$Y$1,FALSE),FALSE)</f>
        <v>2.6871504283600514</v>
      </c>
      <c r="Z991" s="19">
        <f>AK991*VLOOKUP($O991,AProperties!$A$8:$I$1007,VLOOKUP(Span,Data!$N$4:$Y$11,Data!$Y$1,FALSE),FALSE)</f>
        <v>2.8325052563716278</v>
      </c>
      <c r="AA991" s="19">
        <f>$I991*AA$19^0.5/VLOOKUP($O991,AProperties!$AY$8:$BG$1007,VLOOKUP(Span,Data!$N$4:$Y$11,Data!$Y$1,FALSE),FALSE)</f>
        <v>0.6567085940340307</v>
      </c>
      <c r="AB991" s="19">
        <f>$I991*AB$19^0.5/VLOOKUP($O991,AProperties!$AY$8:$BG$1007,VLOOKUP(Span,Data!$N$4:$Y$11,Data!$Y$1,FALSE),FALSE)</f>
        <v>0.92872620020989327</v>
      </c>
      <c r="AC991" s="19">
        <f>$I991*AC$19^0.5/VLOOKUP($O991,AProperties!$AY$8:$BG$1007,VLOOKUP(Span,Data!$N$4:$Y$11,Data!$Y$1,FALSE),FALSE)</f>
        <v>1.3134171880680614</v>
      </c>
      <c r="AD991" s="19">
        <f>$I991*AD$19^0.5/VLOOKUP($O991,AProperties!$AY$8:$BG$1007,VLOOKUP(Span,Data!$N$4:$Y$11,Data!$Y$1,FALSE),FALSE)</f>
        <v>1.6086009650839201</v>
      </c>
      <c r="AE991" s="19">
        <f>$I991*AE$19^0.5/VLOOKUP($O991,AProperties!$AY$8:$BG$1007,VLOOKUP(Span,Data!$N$4:$Y$11,Data!$Y$1,FALSE),FALSE)</f>
        <v>1.8574524004197865</v>
      </c>
      <c r="AF991" s="19">
        <f>$I991*AF$19^0.5/VLOOKUP($O991,AProperties!$AY$8:$BG$1007,VLOOKUP(Span,Data!$N$4:$Y$11,Data!$Y$1,FALSE),FALSE)</f>
        <v>2.0766949161544006</v>
      </c>
      <c r="AG991" s="19">
        <f>$I991*AG$19^0.5/VLOOKUP($O991,AProperties!$AY$8:$BG$1007,VLOOKUP(Span,Data!$N$4:$Y$11,Data!$Y$1,FALSE),FALSE)</f>
        <v>2.2749053012681295</v>
      </c>
      <c r="AH991" s="19">
        <f>$I991*AH$19^0.5/VLOOKUP($O991,AProperties!$AY$8:$BG$1007,VLOOKUP(Span,Data!$N$4:$Y$11,Data!$Y$1,FALSE),FALSE)</f>
        <v>2.4571785618253608</v>
      </c>
      <c r="AI991" s="19">
        <f>$I991*AI$19^0.5/VLOOKUP($O991,AProperties!$AY$8:$BG$1007,VLOOKUP(Span,Data!$N$4:$Y$11,Data!$Y$1,FALSE),FALSE)</f>
        <v>2.6268343761361228</v>
      </c>
      <c r="AJ991" s="19">
        <f>$I991*AJ$19^0.5/VLOOKUP($O991,AProperties!$AY$8:$BG$1007,VLOOKUP(Span,Data!$N$4:$Y$11,Data!$Y$1,FALSE),FALSE)</f>
        <v>2.7861786006296794</v>
      </c>
      <c r="AK991" s="19">
        <f>$I991*AK$19^0.5/VLOOKUP($O991,AProperties!$AY$8:$BG$1007,VLOOKUP(Span,Data!$N$4:$Y$11,Data!$Y$1,FALSE),FALSE)</f>
        <v>2.9368901153368112</v>
      </c>
      <c r="AL991" s="47">
        <f t="shared" si="129"/>
        <v>0.97199999999999998</v>
      </c>
    </row>
    <row r="992" spans="1:38" x14ac:dyDescent="0.25">
      <c r="A992" s="15">
        <v>0.97299999999999998</v>
      </c>
      <c r="B992" s="116">
        <f>VLOOKUP($A992,APropertiesDimless!$A$7:$I$1007,VLOOKUP(Span,Data!$N$4:$Y$11,Data!$Y$1,FALSE),FALSE)</f>
        <v>3.3438248854982371</v>
      </c>
      <c r="C992" s="6">
        <f t="shared" si="125"/>
        <v>2.6449124427491184</v>
      </c>
      <c r="D992" s="116">
        <f>VLOOKUP($A992,AProperties!$AE$8:$AM$1007,VLOOKUP(Span,Data!$N$4:$Y$11,Data!$Y$1,FALSE),FALSE)</f>
        <v>0.99463041865185264</v>
      </c>
      <c r="E992" s="116">
        <f t="shared" si="126"/>
        <v>5.8318830086326248</v>
      </c>
      <c r="F992" s="6">
        <f t="shared" si="130"/>
        <v>5.6954683697249173</v>
      </c>
      <c r="G992" s="9"/>
      <c r="H992" s="15">
        <f t="shared" si="127"/>
        <v>0.97299999999999998</v>
      </c>
      <c r="I992" s="6">
        <f>VLOOKUP(H992,AProperties!$AO$8:$AW$1007,VLOOKUP(Span,Data!$N$4:$Y$11,Data!$Y$1,FALSE),FALSE)^(2/3)</f>
        <v>0.4137977693978705</v>
      </c>
      <c r="J992" s="15">
        <f>$I992*(Slope^0.5)/VLOOKUP($H992,AProperties!$AY$8:$BG$1007,VLOOKUP(Span,Data!$N$4:$Y$11,Data!$Y$1,FALSE),FALSE)</f>
        <v>1.6076954375385886</v>
      </c>
      <c r="K992" s="15">
        <f>$J992*VLOOKUP($H992,AProperties!$A$8:$I$1007,VLOOKUP(Span,Data!$N$4:$Y$11,Data!$Y$1,FALSE),FALSE)</f>
        <v>1.5510217329987757</v>
      </c>
      <c r="L992" s="15">
        <f t="shared" si="131"/>
        <v>1.6076954375385886</v>
      </c>
      <c r="M992" s="15">
        <f t="shared" si="132"/>
        <v>0.97299999999999998</v>
      </c>
      <c r="O992" s="28">
        <f t="shared" si="128"/>
        <v>0.97299999999999998</v>
      </c>
      <c r="P992" s="19">
        <f>AA992*VLOOKUP($O992,AProperties!$A$8:$I$1007,VLOOKUP(Span,Data!$N$4:$Y$11,Data!$Y$1,FALSE),FALSE)</f>
        <v>0.63320197096904829</v>
      </c>
      <c r="Q992" s="19">
        <f>AB992*VLOOKUP($O992,AProperties!$A$8:$I$1007,VLOOKUP(Span,Data!$N$4:$Y$11,Data!$Y$1,FALSE),FALSE)</f>
        <v>0.89548281506580307</v>
      </c>
      <c r="R992" s="19">
        <f>AC992*VLOOKUP($O992,AProperties!$A$8:$I$1007,VLOOKUP(Span,Data!$N$4:$Y$11,Data!$Y$1,FALSE),FALSE)</f>
        <v>1.2664039419380966</v>
      </c>
      <c r="S992" s="19">
        <f>AD992*VLOOKUP($O992,AProperties!$A$8:$I$1007,VLOOKUP(Span,Data!$N$4:$Y$11,Data!$Y$1,FALSE),FALSE)</f>
        <v>1.5510217329987757</v>
      </c>
      <c r="T992" s="19">
        <f>AE992*VLOOKUP($O992,AProperties!$A$8:$I$1007,VLOOKUP(Span,Data!$N$4:$Y$11,Data!$Y$1,FALSE),FALSE)</f>
        <v>1.7909656301316061</v>
      </c>
      <c r="U992" s="19">
        <f>AF992*VLOOKUP($O992,AProperties!$A$8:$I$1007,VLOOKUP(Span,Data!$N$4:$Y$11,Data!$Y$1,FALSE),FALSE)</f>
        <v>2.0023604471700081</v>
      </c>
      <c r="V992" s="19">
        <f>AG992*VLOOKUP($O992,AProperties!$A$8:$I$1007,VLOOKUP(Span,Data!$N$4:$Y$11,Data!$Y$1,FALSE),FALSE)</f>
        <v>2.1934759703422904</v>
      </c>
      <c r="W992" s="19">
        <f>AH992*VLOOKUP($O992,AProperties!$A$8:$I$1007,VLOOKUP(Span,Data!$N$4:$Y$11,Data!$Y$1,FALSE),FALSE)</f>
        <v>2.3692248319961586</v>
      </c>
      <c r="X992" s="19">
        <f>AI992*VLOOKUP($O992,AProperties!$A$8:$I$1007,VLOOKUP(Span,Data!$N$4:$Y$11,Data!$Y$1,FALSE),FALSE)</f>
        <v>2.5328078838761932</v>
      </c>
      <c r="Y992" s="19">
        <f>AJ992*VLOOKUP($O992,AProperties!$A$8:$I$1007,VLOOKUP(Span,Data!$N$4:$Y$11,Data!$Y$1,FALSE),FALSE)</f>
        <v>2.6864484451974087</v>
      </c>
      <c r="Z992" s="19">
        <f>AK992*VLOOKUP($O992,AProperties!$A$8:$I$1007,VLOOKUP(Span,Data!$N$4:$Y$11,Data!$Y$1,FALSE),FALSE)</f>
        <v>2.8317653011472812</v>
      </c>
      <c r="AA992" s="19">
        <f>$I992*AA$19^0.5/VLOOKUP($O992,AProperties!$AY$8:$BG$1007,VLOOKUP(Span,Data!$N$4:$Y$11,Data!$Y$1,FALSE),FALSE)</f>
        <v>0.65633891396168098</v>
      </c>
      <c r="AB992" s="19">
        <f>$I992*AB$19^0.5/VLOOKUP($O992,AProperties!$AY$8:$BG$1007,VLOOKUP(Span,Data!$N$4:$Y$11,Data!$Y$1,FALSE),FALSE)</f>
        <v>0.92820339363783733</v>
      </c>
      <c r="AC992" s="19">
        <f>$I992*AC$19^0.5/VLOOKUP($O992,AProperties!$AY$8:$BG$1007,VLOOKUP(Span,Data!$N$4:$Y$11,Data!$Y$1,FALSE),FALSE)</f>
        <v>1.312677827923362</v>
      </c>
      <c r="AD992" s="19">
        <f>$I992*AD$19^0.5/VLOOKUP($O992,AProperties!$AY$8:$BG$1007,VLOOKUP(Span,Data!$N$4:$Y$11,Data!$Y$1,FALSE),FALSE)</f>
        <v>1.6076954375385886</v>
      </c>
      <c r="AE992" s="19">
        <f>$I992*AE$19^0.5/VLOOKUP($O992,AProperties!$AY$8:$BG$1007,VLOOKUP(Span,Data!$N$4:$Y$11,Data!$Y$1,FALSE),FALSE)</f>
        <v>1.8564067872756747</v>
      </c>
      <c r="AF992" s="19">
        <f>$I992*AF$19^0.5/VLOOKUP($O992,AProperties!$AY$8:$BG$1007,VLOOKUP(Span,Data!$N$4:$Y$11,Data!$Y$1,FALSE),FALSE)</f>
        <v>2.0755258851201996</v>
      </c>
      <c r="AG992" s="19">
        <f>$I992*AG$19^0.5/VLOOKUP($O992,AProperties!$AY$8:$BG$1007,VLOOKUP(Span,Data!$N$4:$Y$11,Data!$Y$1,FALSE),FALSE)</f>
        <v>2.2736246919324192</v>
      </c>
      <c r="AH992" s="19">
        <f>$I992*AH$19^0.5/VLOOKUP($O992,AProperties!$AY$8:$BG$1007,VLOOKUP(Span,Data!$N$4:$Y$11,Data!$Y$1,FALSE),FALSE)</f>
        <v>2.4557953456519104</v>
      </c>
      <c r="AI992" s="19">
        <f>$I992*AI$19^0.5/VLOOKUP($O992,AProperties!$AY$8:$BG$1007,VLOOKUP(Span,Data!$N$4:$Y$11,Data!$Y$1,FALSE),FALSE)</f>
        <v>2.6253556558467239</v>
      </c>
      <c r="AJ992" s="19">
        <f>$I992*AJ$19^0.5/VLOOKUP($O992,AProperties!$AY$8:$BG$1007,VLOOKUP(Span,Data!$N$4:$Y$11,Data!$Y$1,FALSE),FALSE)</f>
        <v>2.7846101809135115</v>
      </c>
      <c r="AK992" s="19">
        <f>$I992*AK$19^0.5/VLOOKUP($O992,AProperties!$AY$8:$BG$1007,VLOOKUP(Span,Data!$N$4:$Y$11,Data!$Y$1,FALSE),FALSE)</f>
        <v>2.9352368557934092</v>
      </c>
      <c r="AL992" s="47">
        <f t="shared" si="129"/>
        <v>0.97299999999999998</v>
      </c>
    </row>
    <row r="993" spans="1:38" x14ac:dyDescent="0.25">
      <c r="A993" s="15">
        <v>0.97399999999999998</v>
      </c>
      <c r="B993" s="116">
        <f>VLOOKUP($A993,APropertiesDimless!$A$7:$I$1007,VLOOKUP(Span,Data!$N$4:$Y$11,Data!$Y$1,FALSE),FALSE)</f>
        <v>3.4076212147354621</v>
      </c>
      <c r="C993" s="6">
        <f t="shared" si="125"/>
        <v>2.6778106073677312</v>
      </c>
      <c r="D993" s="116">
        <f>VLOOKUP($A993,AProperties!$AE$8:$AM$1007,VLOOKUP(Span,Data!$N$4:$Y$11,Data!$Y$1,FALSE),FALSE)</f>
        <v>0.99492513938695226</v>
      </c>
      <c r="E993" s="116">
        <f t="shared" si="126"/>
        <v>5.9357472025225562</v>
      </c>
      <c r="F993" s="6">
        <f t="shared" si="130"/>
        <v>5.7512468144723456</v>
      </c>
      <c r="G993" s="9"/>
      <c r="H993" s="15">
        <f t="shared" si="127"/>
        <v>0.97399999999999998</v>
      </c>
      <c r="I993" s="6">
        <f>VLOOKUP(H993,AProperties!$AO$8:$AW$1007,VLOOKUP(Span,Data!$N$4:$Y$11,Data!$Y$1,FALSE),FALSE)^(2/3)</f>
        <v>0.41336055735838395</v>
      </c>
      <c r="J993" s="15">
        <f>$I993*(Slope^0.5)/VLOOKUP($H993,AProperties!$AY$8:$BG$1007,VLOOKUP(Span,Data!$N$4:$Y$11,Data!$Y$1,FALSE),FALSE)</f>
        <v>1.6067632935663696</v>
      </c>
      <c r="K993" s="15">
        <f>$J993*VLOOKUP($H993,AProperties!$A$8:$I$1007,VLOOKUP(Span,Data!$N$4:$Y$11,Data!$Y$1,FALSE),FALSE)</f>
        <v>1.5505817680978835</v>
      </c>
      <c r="L993" s="15">
        <f t="shared" si="131"/>
        <v>1.6067632935663696</v>
      </c>
      <c r="M993" s="15">
        <f t="shared" si="132"/>
        <v>0.97399999999999998</v>
      </c>
      <c r="O993" s="28">
        <f t="shared" si="128"/>
        <v>0.97399999999999998</v>
      </c>
      <c r="P993" s="19">
        <f>AA993*VLOOKUP($O993,AProperties!$A$8:$I$1007,VLOOKUP(Span,Data!$N$4:$Y$11,Data!$Y$1,FALSE),FALSE)</f>
        <v>0.63302235605039492</v>
      </c>
      <c r="Q993" s="19">
        <f>AB993*VLOOKUP($O993,AProperties!$A$8:$I$1007,VLOOKUP(Span,Data!$N$4:$Y$11,Data!$Y$1,FALSE),FALSE)</f>
        <v>0.8952288012118389</v>
      </c>
      <c r="R993" s="19">
        <f>AC993*VLOOKUP($O993,AProperties!$A$8:$I$1007,VLOOKUP(Span,Data!$N$4:$Y$11,Data!$Y$1,FALSE),FALSE)</f>
        <v>1.2660447121007898</v>
      </c>
      <c r="S993" s="19">
        <f>AD993*VLOOKUP($O993,AProperties!$A$8:$I$1007,VLOOKUP(Span,Data!$N$4:$Y$11,Data!$Y$1,FALSE),FALSE)</f>
        <v>1.5505817680978835</v>
      </c>
      <c r="T993" s="19">
        <f>AE993*VLOOKUP($O993,AProperties!$A$8:$I$1007,VLOOKUP(Span,Data!$N$4:$Y$11,Data!$Y$1,FALSE),FALSE)</f>
        <v>1.7904576024236778</v>
      </c>
      <c r="U993" s="19">
        <f>AF993*VLOOKUP($O993,AProperties!$A$8:$I$1007,VLOOKUP(Span,Data!$N$4:$Y$11,Data!$Y$1,FALSE),FALSE)</f>
        <v>2.0017924549253174</v>
      </c>
      <c r="V993" s="19">
        <f>AG993*VLOOKUP($O993,AProperties!$A$8:$I$1007,VLOOKUP(Span,Data!$N$4:$Y$11,Data!$Y$1,FALSE),FALSE)</f>
        <v>2.1928537660124801</v>
      </c>
      <c r="W993" s="19">
        <f>AH993*VLOOKUP($O993,AProperties!$A$8:$I$1007,VLOOKUP(Span,Data!$N$4:$Y$11,Data!$Y$1,FALSE),FALSE)</f>
        <v>2.3685527745090043</v>
      </c>
      <c r="X993" s="19">
        <f>AI993*VLOOKUP($O993,AProperties!$A$8:$I$1007,VLOOKUP(Span,Data!$N$4:$Y$11,Data!$Y$1,FALSE),FALSE)</f>
        <v>2.5320894242015797</v>
      </c>
      <c r="Y993" s="19">
        <f>AJ993*VLOOKUP($O993,AProperties!$A$8:$I$1007,VLOOKUP(Span,Data!$N$4:$Y$11,Data!$Y$1,FALSE),FALSE)</f>
        <v>2.6856864036355161</v>
      </c>
      <c r="Z993" s="19">
        <f>AK993*VLOOKUP($O993,AProperties!$A$8:$I$1007,VLOOKUP(Span,Data!$N$4:$Y$11,Data!$Y$1,FALSE),FALSE)</f>
        <v>2.8309620388115171</v>
      </c>
      <c r="AA993" s="19">
        <f>$I993*AA$19^0.5/VLOOKUP($O993,AProperties!$AY$8:$BG$1007,VLOOKUP(Span,Data!$N$4:$Y$11,Data!$Y$1,FALSE),FALSE)</f>
        <v>0.65595836777855643</v>
      </c>
      <c r="AB993" s="19">
        <f>$I993*AB$19^0.5/VLOOKUP($O993,AProperties!$AY$8:$BG$1007,VLOOKUP(Span,Data!$N$4:$Y$11,Data!$Y$1,FALSE),FALSE)</f>
        <v>0.92766522006455321</v>
      </c>
      <c r="AC993" s="19">
        <f>$I993*AC$19^0.5/VLOOKUP($O993,AProperties!$AY$8:$BG$1007,VLOOKUP(Span,Data!$N$4:$Y$11,Data!$Y$1,FALSE),FALSE)</f>
        <v>1.3119167355571129</v>
      </c>
      <c r="AD993" s="19">
        <f>$I993*AD$19^0.5/VLOOKUP($O993,AProperties!$AY$8:$BG$1007,VLOOKUP(Span,Data!$N$4:$Y$11,Data!$Y$1,FALSE),FALSE)</f>
        <v>1.6067632935663696</v>
      </c>
      <c r="AE993" s="19">
        <f>$I993*AE$19^0.5/VLOOKUP($O993,AProperties!$AY$8:$BG$1007,VLOOKUP(Span,Data!$N$4:$Y$11,Data!$Y$1,FALSE),FALSE)</f>
        <v>1.8553304401291064</v>
      </c>
      <c r="AF993" s="19">
        <f>$I993*AF$19^0.5/VLOOKUP($O993,AProperties!$AY$8:$BG$1007,VLOOKUP(Span,Data!$N$4:$Y$11,Data!$Y$1,FALSE),FALSE)</f>
        <v>2.0743224924266426</v>
      </c>
      <c r="AG993" s="19">
        <f>$I993*AG$19^0.5/VLOOKUP($O993,AProperties!$AY$8:$BG$1007,VLOOKUP(Span,Data!$N$4:$Y$11,Data!$Y$1,FALSE),FALSE)</f>
        <v>2.2723064412848228</v>
      </c>
      <c r="AH993" s="19">
        <f>$I993*AH$19^0.5/VLOOKUP($O993,AProperties!$AY$8:$BG$1007,VLOOKUP(Span,Data!$N$4:$Y$11,Data!$Y$1,FALSE),FALSE)</f>
        <v>2.4543714722148136</v>
      </c>
      <c r="AI993" s="19">
        <f>$I993*AI$19^0.5/VLOOKUP($O993,AProperties!$AY$8:$BG$1007,VLOOKUP(Span,Data!$N$4:$Y$11,Data!$Y$1,FALSE),FALSE)</f>
        <v>2.6238334711142257</v>
      </c>
      <c r="AJ993" s="19">
        <f>$I993*AJ$19^0.5/VLOOKUP($O993,AProperties!$AY$8:$BG$1007,VLOOKUP(Span,Data!$N$4:$Y$11,Data!$Y$1,FALSE),FALSE)</f>
        <v>2.782995660193659</v>
      </c>
      <c r="AK993" s="19">
        <f>$I993*AK$19^0.5/VLOOKUP($O993,AProperties!$AY$8:$BG$1007,VLOOKUP(Span,Data!$N$4:$Y$11,Data!$Y$1,FALSE),FALSE)</f>
        <v>2.9335350015253199</v>
      </c>
      <c r="AL993" s="47">
        <f t="shared" si="129"/>
        <v>0.97399999999999998</v>
      </c>
    </row>
    <row r="994" spans="1:38" x14ac:dyDescent="0.25">
      <c r="A994" s="15">
        <v>0.97499999999999998</v>
      </c>
      <c r="B994" s="116">
        <f>VLOOKUP($A994,APropertiesDimless!$A$7:$I$1007,VLOOKUP(Span,Data!$N$4:$Y$11,Data!$Y$1,FALSE),FALSE)</f>
        <v>3.4751869301222547</v>
      </c>
      <c r="C994" s="6">
        <f t="shared" si="125"/>
        <v>2.7125934650611274</v>
      </c>
      <c r="D994" s="116">
        <f>VLOOKUP($A994,AProperties!$AE$8:$AM$1007,VLOOKUP(Span,Data!$N$4:$Y$11,Data!$Y$1,FALSE),FALSE)</f>
        <v>0.99521432280025479</v>
      </c>
      <c r="E994" s="116">
        <f t="shared" si="126"/>
        <v>6.0456261165677088</v>
      </c>
      <c r="F994" s="6">
        <f t="shared" si="130"/>
        <v>5.8096724457136935</v>
      </c>
      <c r="G994" s="9"/>
      <c r="H994" s="15">
        <f t="shared" si="127"/>
        <v>0.97499999999999998</v>
      </c>
      <c r="I994" s="6">
        <f>VLOOKUP(H994,AProperties!$AO$8:$AW$1007,VLOOKUP(Span,Data!$N$4:$Y$11,Data!$Y$1,FALSE),FALSE)^(2/3)</f>
        <v>0.41291333144733999</v>
      </c>
      <c r="J994" s="15">
        <f>$I994*(Slope^0.5)/VLOOKUP($H994,AProperties!$AY$8:$BG$1007,VLOOKUP(Span,Data!$N$4:$Y$11,Data!$Y$1,FALSE),FALSE)</f>
        <v>1.605803223932087</v>
      </c>
      <c r="K994" s="15">
        <f>$J994*VLOOKUP($H994,AProperties!$A$8:$I$1007,VLOOKUP(Span,Data!$N$4:$Y$11,Data!$Y$1,FALSE),FALSE)</f>
        <v>1.550105688344583</v>
      </c>
      <c r="L994" s="15">
        <f t="shared" si="131"/>
        <v>1.605803223932087</v>
      </c>
      <c r="M994" s="15">
        <f t="shared" si="132"/>
        <v>0.97499999999999998</v>
      </c>
      <c r="O994" s="28">
        <f t="shared" si="128"/>
        <v>0.97499999999999998</v>
      </c>
      <c r="P994" s="19">
        <f>AA994*VLOOKUP($O994,AProperties!$A$8:$I$1007,VLOOKUP(Span,Data!$N$4:$Y$11,Data!$Y$1,FALSE),FALSE)</f>
        <v>0.63282799730498562</v>
      </c>
      <c r="Q994" s="19">
        <f>AB994*VLOOKUP($O994,AProperties!$A$8:$I$1007,VLOOKUP(Span,Data!$N$4:$Y$11,Data!$Y$1,FALSE),FALSE)</f>
        <v>0.89495393643811516</v>
      </c>
      <c r="R994" s="19">
        <f>AC994*VLOOKUP($O994,AProperties!$A$8:$I$1007,VLOOKUP(Span,Data!$N$4:$Y$11,Data!$Y$1,FALSE),FALSE)</f>
        <v>1.2656559946099712</v>
      </c>
      <c r="S994" s="19">
        <f>AD994*VLOOKUP($O994,AProperties!$A$8:$I$1007,VLOOKUP(Span,Data!$N$4:$Y$11,Data!$Y$1,FALSE),FALSE)</f>
        <v>1.550105688344583</v>
      </c>
      <c r="T994" s="19">
        <f>AE994*VLOOKUP($O994,AProperties!$A$8:$I$1007,VLOOKUP(Span,Data!$N$4:$Y$11,Data!$Y$1,FALSE),FALSE)</f>
        <v>1.7899078728762303</v>
      </c>
      <c r="U994" s="19">
        <f>AF994*VLOOKUP($O994,AProperties!$A$8:$I$1007,VLOOKUP(Span,Data!$N$4:$Y$11,Data!$Y$1,FALSE),FALSE)</f>
        <v>2.001177838606651</v>
      </c>
      <c r="V994" s="19">
        <f>AG994*VLOOKUP($O994,AProperties!$A$8:$I$1007,VLOOKUP(Span,Data!$N$4:$Y$11,Data!$Y$1,FALSE),FALSE)</f>
        <v>2.1921804875685917</v>
      </c>
      <c r="W994" s="19">
        <f>AH994*VLOOKUP($O994,AProperties!$A$8:$I$1007,VLOOKUP(Span,Data!$N$4:$Y$11,Data!$Y$1,FALSE),FALSE)</f>
        <v>2.3678255506735595</v>
      </c>
      <c r="X994" s="19">
        <f>AI994*VLOOKUP($O994,AProperties!$A$8:$I$1007,VLOOKUP(Span,Data!$N$4:$Y$11,Data!$Y$1,FALSE),FALSE)</f>
        <v>2.5313119892199425</v>
      </c>
      <c r="Y994" s="19">
        <f>AJ994*VLOOKUP($O994,AProperties!$A$8:$I$1007,VLOOKUP(Span,Data!$N$4:$Y$11,Data!$Y$1,FALSE),FALSE)</f>
        <v>2.6848618093143455</v>
      </c>
      <c r="Z994" s="19">
        <f>AK994*VLOOKUP($O994,AProperties!$A$8:$I$1007,VLOOKUP(Span,Data!$N$4:$Y$11,Data!$Y$1,FALSE),FALSE)</f>
        <v>2.8300928400780032</v>
      </c>
      <c r="AA994" s="19">
        <f>$I994*AA$19^0.5/VLOOKUP($O994,AProperties!$AY$8:$BG$1007,VLOOKUP(Span,Data!$N$4:$Y$11,Data!$Y$1,FALSE),FALSE)</f>
        <v>0.65556642099163431</v>
      </c>
      <c r="AB994" s="19">
        <f>$I994*AB$19^0.5/VLOOKUP($O994,AProperties!$AY$8:$BG$1007,VLOOKUP(Span,Data!$N$4:$Y$11,Data!$Y$1,FALSE),FALSE)</f>
        <v>0.92711092360275937</v>
      </c>
      <c r="AC994" s="19">
        <f>$I994*AC$19^0.5/VLOOKUP($O994,AProperties!$AY$8:$BG$1007,VLOOKUP(Span,Data!$N$4:$Y$11,Data!$Y$1,FALSE),FALSE)</f>
        <v>1.3111328419832686</v>
      </c>
      <c r="AD994" s="19">
        <f>$I994*AD$19^0.5/VLOOKUP($O994,AProperties!$AY$8:$BG$1007,VLOOKUP(Span,Data!$N$4:$Y$11,Data!$Y$1,FALSE),FALSE)</f>
        <v>1.605803223932087</v>
      </c>
      <c r="AE994" s="19">
        <f>$I994*AE$19^0.5/VLOOKUP($O994,AProperties!$AY$8:$BG$1007,VLOOKUP(Span,Data!$N$4:$Y$11,Data!$Y$1,FALSE),FALSE)</f>
        <v>1.8542218472055187</v>
      </c>
      <c r="AF994" s="19">
        <f>$I994*AF$19^0.5/VLOOKUP($O994,AProperties!$AY$8:$BG$1007,VLOOKUP(Span,Data!$N$4:$Y$11,Data!$Y$1,FALSE),FALSE)</f>
        <v>2.0730830478583839</v>
      </c>
      <c r="AG994" s="19">
        <f>$I994*AG$19^0.5/VLOOKUP($O994,AProperties!$AY$8:$BG$1007,VLOOKUP(Span,Data!$N$4:$Y$11,Data!$Y$1,FALSE),FALSE)</f>
        <v>2.270948697787198</v>
      </c>
      <c r="AH994" s="19">
        <f>$I994*AH$19^0.5/VLOOKUP($O994,AProperties!$AY$8:$BG$1007,VLOOKUP(Span,Data!$N$4:$Y$11,Data!$Y$1,FALSE),FALSE)</f>
        <v>2.4529049416243041</v>
      </c>
      <c r="AI994" s="19">
        <f>$I994*AI$19^0.5/VLOOKUP($O994,AProperties!$AY$8:$BG$1007,VLOOKUP(Span,Data!$N$4:$Y$11,Data!$Y$1,FALSE),FALSE)</f>
        <v>2.6222656839665373</v>
      </c>
      <c r="AJ994" s="19">
        <f>$I994*AJ$19^0.5/VLOOKUP($O994,AProperties!$AY$8:$BG$1007,VLOOKUP(Span,Data!$N$4:$Y$11,Data!$Y$1,FALSE),FALSE)</f>
        <v>2.781332770808278</v>
      </c>
      <c r="AK994" s="19">
        <f>$I994*AK$19^0.5/VLOOKUP($O994,AProperties!$AY$8:$BG$1007,VLOOKUP(Span,Data!$N$4:$Y$11,Data!$Y$1,FALSE),FALSE)</f>
        <v>2.931782162207079</v>
      </c>
      <c r="AL994" s="47">
        <f t="shared" si="129"/>
        <v>0.97499999999999998</v>
      </c>
    </row>
    <row r="995" spans="1:38" x14ac:dyDescent="0.25">
      <c r="A995" s="15">
        <v>0.97599999999999998</v>
      </c>
      <c r="B995" s="116">
        <f>VLOOKUP($A995,APropertiesDimless!$A$7:$I$1007,VLOOKUP(Span,Data!$N$4:$Y$11,Data!$Y$1,FALSE),FALSE)</f>
        <v>3.5469110774461545</v>
      </c>
      <c r="C995" s="6">
        <f t="shared" si="125"/>
        <v>2.749455538723077</v>
      </c>
      <c r="D995" s="116">
        <f>VLOOKUP($A995,AProperties!$AE$8:$AM$1007,VLOOKUP(Span,Data!$N$4:$Y$11,Data!$Y$1,FALSE),FALSE)</f>
        <v>0.99549785457676154</v>
      </c>
      <c r="E995" s="116">
        <f t="shared" si="126"/>
        <v>6.1621403063926135</v>
      </c>
      <c r="F995" s="6">
        <f t="shared" si="130"/>
        <v>5.8709911158531591</v>
      </c>
      <c r="G995" s="9"/>
      <c r="H995" s="15">
        <f t="shared" si="127"/>
        <v>0.97599999999999998</v>
      </c>
      <c r="I995" s="6">
        <f>VLOOKUP(H995,AProperties!$AO$8:$AW$1007,VLOOKUP(Span,Data!$N$4:$Y$11,Data!$Y$1,FALSE),FALSE)^(2/3)</f>
        <v>0.41245554691201453</v>
      </c>
      <c r="J995" s="15">
        <f>$I995*(Slope^0.5)/VLOOKUP($H995,AProperties!$AY$8:$BG$1007,VLOOKUP(Span,Data!$N$4:$Y$11,Data!$Y$1,FALSE),FALSE)</f>
        <v>1.6048137913332665</v>
      </c>
      <c r="K995" s="15">
        <f>$J995*VLOOKUP($H995,AProperties!$A$8:$I$1007,VLOOKUP(Span,Data!$N$4:$Y$11,Data!$Y$1,FALSE),FALSE)</f>
        <v>1.5495919199217361</v>
      </c>
      <c r="L995" s="15">
        <f t="shared" si="131"/>
        <v>1.6048137913332665</v>
      </c>
      <c r="M995" s="15">
        <f t="shared" si="132"/>
        <v>0.97599999999999998</v>
      </c>
      <c r="O995" s="28">
        <f t="shared" si="128"/>
        <v>0.97599999999999998</v>
      </c>
      <c r="P995" s="19">
        <f>AA995*VLOOKUP($O995,AProperties!$A$8:$I$1007,VLOOKUP(Span,Data!$N$4:$Y$11,Data!$Y$1,FALSE),FALSE)</f>
        <v>0.63261825222466417</v>
      </c>
      <c r="Q995" s="19">
        <f>AB995*VLOOKUP($O995,AProperties!$A$8:$I$1007,VLOOKUP(Span,Data!$N$4:$Y$11,Data!$Y$1,FALSE),FALSE)</f>
        <v>0.89465731210088351</v>
      </c>
      <c r="R995" s="19">
        <f>AC995*VLOOKUP($O995,AProperties!$A$8:$I$1007,VLOOKUP(Span,Data!$N$4:$Y$11,Data!$Y$1,FALSE),FALSE)</f>
        <v>1.2652365044493283</v>
      </c>
      <c r="S995" s="19">
        <f>AD995*VLOOKUP($O995,AProperties!$A$8:$I$1007,VLOOKUP(Span,Data!$N$4:$Y$11,Data!$Y$1,FALSE),FALSE)</f>
        <v>1.5495919199217361</v>
      </c>
      <c r="T995" s="19">
        <f>AE995*VLOOKUP($O995,AProperties!$A$8:$I$1007,VLOOKUP(Span,Data!$N$4:$Y$11,Data!$Y$1,FALSE),FALSE)</f>
        <v>1.789314624201767</v>
      </c>
      <c r="U995" s="19">
        <f>AF995*VLOOKUP($O995,AProperties!$A$8:$I$1007,VLOOKUP(Span,Data!$N$4:$Y$11,Data!$Y$1,FALSE),FALSE)</f>
        <v>2.0005145664248207</v>
      </c>
      <c r="V995" s="19">
        <f>AG995*VLOOKUP($O995,AProperties!$A$8:$I$1007,VLOOKUP(Span,Data!$N$4:$Y$11,Data!$Y$1,FALSE),FALSE)</f>
        <v>2.1914539092970826</v>
      </c>
      <c r="W995" s="19">
        <f>AH995*VLOOKUP($O995,AProperties!$A$8:$I$1007,VLOOKUP(Span,Data!$N$4:$Y$11,Data!$Y$1,FALSE),FALSE)</f>
        <v>2.3670407564444349</v>
      </c>
      <c r="X995" s="19">
        <f>AI995*VLOOKUP($O995,AProperties!$A$8:$I$1007,VLOOKUP(Span,Data!$N$4:$Y$11,Data!$Y$1,FALSE),FALSE)</f>
        <v>2.5304730088986567</v>
      </c>
      <c r="Y995" s="19">
        <f>AJ995*VLOOKUP($O995,AProperties!$A$8:$I$1007,VLOOKUP(Span,Data!$N$4:$Y$11,Data!$Y$1,FALSE),FALSE)</f>
        <v>2.6839719363026502</v>
      </c>
      <c r="Z995" s="19">
        <f>AK995*VLOOKUP($O995,AProperties!$A$8:$I$1007,VLOOKUP(Span,Data!$N$4:$Y$11,Data!$Y$1,FALSE),FALSE)</f>
        <v>2.8291548315629136</v>
      </c>
      <c r="AA995" s="19">
        <f>$I995*AA$19^0.5/VLOOKUP($O995,AProperties!$AY$8:$BG$1007,VLOOKUP(Span,Data!$N$4:$Y$11,Data!$Y$1,FALSE),FALSE)</f>
        <v>0.65516248682463674</v>
      </c>
      <c r="AB995" s="19">
        <f>$I995*AB$19^0.5/VLOOKUP($O995,AProperties!$AY$8:$BG$1007,VLOOKUP(Span,Data!$N$4:$Y$11,Data!$Y$1,FALSE),FALSE)</f>
        <v>0.92653967442548546</v>
      </c>
      <c r="AC995" s="19">
        <f>$I995*AC$19^0.5/VLOOKUP($O995,AProperties!$AY$8:$BG$1007,VLOOKUP(Span,Data!$N$4:$Y$11,Data!$Y$1,FALSE),FALSE)</f>
        <v>1.3103249736492735</v>
      </c>
      <c r="AD995" s="19">
        <f>$I995*AD$19^0.5/VLOOKUP($O995,AProperties!$AY$8:$BG$1007,VLOOKUP(Span,Data!$N$4:$Y$11,Data!$Y$1,FALSE),FALSE)</f>
        <v>1.6048137913332665</v>
      </c>
      <c r="AE995" s="19">
        <f>$I995*AE$19^0.5/VLOOKUP($O995,AProperties!$AY$8:$BG$1007,VLOOKUP(Span,Data!$N$4:$Y$11,Data!$Y$1,FALSE),FALSE)</f>
        <v>1.8530793488509709</v>
      </c>
      <c r="AF995" s="19">
        <f>$I995*AF$19^0.5/VLOOKUP($O995,AProperties!$AY$8:$BG$1007,VLOOKUP(Span,Data!$N$4:$Y$11,Data!$Y$1,FALSE),FALSE)</f>
        <v>2.0718056958659088</v>
      </c>
      <c r="AG995" s="19">
        <f>$I995*AG$19^0.5/VLOOKUP($O995,AProperties!$AY$8:$BG$1007,VLOOKUP(Span,Data!$N$4:$Y$11,Data!$Y$1,FALSE),FALSE)</f>
        <v>2.2695494287868918</v>
      </c>
      <c r="AH995" s="19">
        <f>$I995*AH$19^0.5/VLOOKUP($O995,AProperties!$AY$8:$BG$1007,VLOOKUP(Span,Data!$N$4:$Y$11,Data!$Y$1,FALSE),FALSE)</f>
        <v>2.4513935583645869</v>
      </c>
      <c r="AI995" s="19">
        <f>$I995*AI$19^0.5/VLOOKUP($O995,AProperties!$AY$8:$BG$1007,VLOOKUP(Span,Data!$N$4:$Y$11,Data!$Y$1,FALSE),FALSE)</f>
        <v>2.6206499472985469</v>
      </c>
      <c r="AJ995" s="19">
        <f>$I995*AJ$19^0.5/VLOOKUP($O995,AProperties!$AY$8:$BG$1007,VLOOKUP(Span,Data!$N$4:$Y$11,Data!$Y$1,FALSE),FALSE)</f>
        <v>2.7796190232764562</v>
      </c>
      <c r="AK995" s="19">
        <f>$I995*AK$19^0.5/VLOOKUP($O995,AProperties!$AY$8:$BG$1007,VLOOKUP(Span,Data!$N$4:$Y$11,Data!$Y$1,FALSE),FALSE)</f>
        <v>2.9299757136953963</v>
      </c>
      <c r="AL995" s="47">
        <f t="shared" si="129"/>
        <v>0.97599999999999998</v>
      </c>
    </row>
    <row r="996" spans="1:38" x14ac:dyDescent="0.25">
      <c r="A996" s="15">
        <v>0.97699999999999998</v>
      </c>
      <c r="B996" s="116">
        <f>VLOOKUP($A996,APropertiesDimless!$A$7:$I$1007,VLOOKUP(Span,Data!$N$4:$Y$11,Data!$Y$1,FALSE),FALSE)</f>
        <v>3.6232413106693651</v>
      </c>
      <c r="C996" s="6">
        <f t="shared" si="125"/>
        <v>2.7886206553346824</v>
      </c>
      <c r="D996" s="116">
        <f>VLOOKUP($A996,AProperties!$AE$8:$AM$1007,VLOOKUP(Span,Data!$N$4:$Y$11,Data!$Y$1,FALSE),FALSE)</f>
        <v>0.99577561342164067</v>
      </c>
      <c r="E996" s="116">
        <f t="shared" si="126"/>
        <v>6.2860038174091963</v>
      </c>
      <c r="F996" s="6">
        <f t="shared" si="130"/>
        <v>5.9354829298038823</v>
      </c>
      <c r="G996" s="9"/>
      <c r="H996" s="15">
        <f t="shared" si="127"/>
        <v>0.97699999999999998</v>
      </c>
      <c r="I996" s="6">
        <f>VLOOKUP(H996,AProperties!$AO$8:$AW$1007,VLOOKUP(Span,Data!$N$4:$Y$11,Data!$Y$1,FALSE),FALSE)^(2/3)</f>
        <v>0.41198660266405507</v>
      </c>
      <c r="J996" s="15">
        <f>$I996*(Slope^0.5)/VLOOKUP($H996,AProperties!$AY$8:$BG$1007,VLOOKUP(Span,Data!$N$4:$Y$11,Data!$Y$1,FALSE),FALSE)</f>
        <v>1.603793411784699</v>
      </c>
      <c r="K996" s="15">
        <f>$J996*VLOOKUP($H996,AProperties!$A$8:$I$1007,VLOOKUP(Span,Data!$N$4:$Y$11,Data!$Y$1,FALSE),FALSE)</f>
        <v>1.5490387362809779</v>
      </c>
      <c r="L996" s="15">
        <f t="shared" si="131"/>
        <v>1.603793411784699</v>
      </c>
      <c r="M996" s="15">
        <f t="shared" si="132"/>
        <v>0.97699999999999998</v>
      </c>
      <c r="O996" s="28">
        <f t="shared" si="128"/>
        <v>0.97699999999999998</v>
      </c>
      <c r="P996" s="19">
        <f>AA996*VLOOKUP($O996,AProperties!$A$8:$I$1007,VLOOKUP(Span,Data!$N$4:$Y$11,Data!$Y$1,FALSE),FALSE)</f>
        <v>0.63239241594901208</v>
      </c>
      <c r="Q996" s="19">
        <f>AB996*VLOOKUP($O996,AProperties!$A$8:$I$1007,VLOOKUP(Span,Data!$N$4:$Y$11,Data!$Y$1,FALSE),FALSE)</f>
        <v>0.89433793137698026</v>
      </c>
      <c r="R996" s="19">
        <f>AC996*VLOOKUP($O996,AProperties!$A$8:$I$1007,VLOOKUP(Span,Data!$N$4:$Y$11,Data!$Y$1,FALSE),FALSE)</f>
        <v>1.2647848318980242</v>
      </c>
      <c r="S996" s="19">
        <f>AD996*VLOOKUP($O996,AProperties!$A$8:$I$1007,VLOOKUP(Span,Data!$N$4:$Y$11,Data!$Y$1,FALSE),FALSE)</f>
        <v>1.5490387362809779</v>
      </c>
      <c r="T996" s="19">
        <f>AE996*VLOOKUP($O996,AProperties!$A$8:$I$1007,VLOOKUP(Span,Data!$N$4:$Y$11,Data!$Y$1,FALSE),FALSE)</f>
        <v>1.7886758627539605</v>
      </c>
      <c r="U996" s="19">
        <f>AF996*VLOOKUP($O996,AProperties!$A$8:$I$1007,VLOOKUP(Span,Data!$N$4:$Y$11,Data!$Y$1,FALSE),FALSE)</f>
        <v>1.9998004094154702</v>
      </c>
      <c r="V996" s="19">
        <f>AG996*VLOOKUP($O996,AProperties!$A$8:$I$1007,VLOOKUP(Span,Data!$N$4:$Y$11,Data!$Y$1,FALSE),FALSE)</f>
        <v>2.1906715894898392</v>
      </c>
      <c r="W996" s="19">
        <f>AH996*VLOOKUP($O996,AProperties!$A$8:$I$1007,VLOOKUP(Span,Data!$N$4:$Y$11,Data!$Y$1,FALSE),FALSE)</f>
        <v>2.3661957544754397</v>
      </c>
      <c r="X996" s="19">
        <f>AI996*VLOOKUP($O996,AProperties!$A$8:$I$1007,VLOOKUP(Span,Data!$N$4:$Y$11,Data!$Y$1,FALSE),FALSE)</f>
        <v>2.5295696637960483</v>
      </c>
      <c r="Y996" s="19">
        <f>AJ996*VLOOKUP($O996,AProperties!$A$8:$I$1007,VLOOKUP(Span,Data!$N$4:$Y$11,Data!$Y$1,FALSE),FALSE)</f>
        <v>2.6830137941309409</v>
      </c>
      <c r="Z996" s="19">
        <f>AK996*VLOOKUP($O996,AProperties!$A$8:$I$1007,VLOOKUP(Span,Data!$N$4:$Y$11,Data!$Y$1,FALSE),FALSE)</f>
        <v>2.8281448610346258</v>
      </c>
      <c r="AA996" s="19">
        <f>$I996*AA$19^0.5/VLOOKUP($O996,AProperties!$AY$8:$BG$1007,VLOOKUP(Span,Data!$N$4:$Y$11,Data!$Y$1,FALSE),FALSE)</f>
        <v>0.65474591861830977</v>
      </c>
      <c r="AB996" s="19">
        <f>$I996*AB$19^0.5/VLOOKUP($O996,AProperties!$AY$8:$BG$1007,VLOOKUP(Span,Data!$N$4:$Y$11,Data!$Y$1,FALSE),FALSE)</f>
        <v>0.92595055801844428</v>
      </c>
      <c r="AC996" s="19">
        <f>$I996*AC$19^0.5/VLOOKUP($O996,AProperties!$AY$8:$BG$1007,VLOOKUP(Span,Data!$N$4:$Y$11,Data!$Y$1,FALSE),FALSE)</f>
        <v>1.3094918372366195</v>
      </c>
      <c r="AD996" s="19">
        <f>$I996*AD$19^0.5/VLOOKUP($O996,AProperties!$AY$8:$BG$1007,VLOOKUP(Span,Data!$N$4:$Y$11,Data!$Y$1,FALSE),FALSE)</f>
        <v>1.603793411784699</v>
      </c>
      <c r="AE996" s="19">
        <f>$I996*AE$19^0.5/VLOOKUP($O996,AProperties!$AY$8:$BG$1007,VLOOKUP(Span,Data!$N$4:$Y$11,Data!$Y$1,FALSE),FALSE)</f>
        <v>1.8519011160368886</v>
      </c>
      <c r="AF996" s="19">
        <f>$I996*AF$19^0.5/VLOOKUP($O996,AProperties!$AY$8:$BG$1007,VLOOKUP(Span,Data!$N$4:$Y$11,Data!$Y$1,FALSE),FALSE)</f>
        <v>2.0704883915331047</v>
      </c>
      <c r="AG996" s="19">
        <f>$I996*AG$19^0.5/VLOOKUP($O996,AProperties!$AY$8:$BG$1007,VLOOKUP(Span,Data!$N$4:$Y$11,Data!$Y$1,FALSE),FALSE)</f>
        <v>2.2681063941905397</v>
      </c>
      <c r="AH996" s="19">
        <f>$I996*AH$19^0.5/VLOOKUP($O996,AProperties!$AY$8:$BG$1007,VLOOKUP(Span,Data!$N$4:$Y$11,Data!$Y$1,FALSE),FALSE)</f>
        <v>2.4498349028582886</v>
      </c>
      <c r="AI996" s="19">
        <f>$I996*AI$19^0.5/VLOOKUP($O996,AProperties!$AY$8:$BG$1007,VLOOKUP(Span,Data!$N$4:$Y$11,Data!$Y$1,FALSE),FALSE)</f>
        <v>2.6189836744732391</v>
      </c>
      <c r="AJ996" s="19">
        <f>$I996*AJ$19^0.5/VLOOKUP($O996,AProperties!$AY$8:$BG$1007,VLOOKUP(Span,Data!$N$4:$Y$11,Data!$Y$1,FALSE),FALSE)</f>
        <v>2.777851674055333</v>
      </c>
      <c r="AK996" s="19">
        <f>$I996*AK$19^0.5/VLOOKUP($O996,AProperties!$AY$8:$BG$1007,VLOOKUP(Span,Data!$N$4:$Y$11,Data!$Y$1,FALSE),FALSE)</f>
        <v>2.9281127640421714</v>
      </c>
      <c r="AL996" s="47">
        <f t="shared" si="129"/>
        <v>0.97699999999999998</v>
      </c>
    </row>
    <row r="997" spans="1:38" x14ac:dyDescent="0.25">
      <c r="A997" s="15">
        <v>0.97799999999999998</v>
      </c>
      <c r="B997" s="116">
        <f>VLOOKUP($A997,APropertiesDimless!$A$7:$I$1007,VLOOKUP(Span,Data!$N$4:$Y$11,Data!$Y$1,FALSE),FALSE)</f>
        <v>3.7046957529005415</v>
      </c>
      <c r="C997" s="6">
        <f t="shared" si="125"/>
        <v>2.8303478764502707</v>
      </c>
      <c r="D997" s="116">
        <f>VLOOKUP($A997,AProperties!$AE$8:$AM$1007,VLOOKUP(Span,Data!$N$4:$Y$11,Data!$Y$1,FALSE),FALSE)</f>
        <v>0.99604747031069918</v>
      </c>
      <c r="E997" s="116">
        <f t="shared" si="126"/>
        <v>6.4180431051768654</v>
      </c>
      <c r="F997" s="6">
        <f t="shared" si="130"/>
        <v>6.0034687593527156</v>
      </c>
      <c r="G997" s="9"/>
      <c r="H997" s="15">
        <f t="shared" si="127"/>
        <v>0.97799999999999998</v>
      </c>
      <c r="I997" s="6">
        <f>VLOOKUP(H997,AProperties!$AO$8:$AW$1007,VLOOKUP(Span,Data!$N$4:$Y$11,Data!$Y$1,FALSE),FALSE)^(2/3)</f>
        <v>0.41150583267571272</v>
      </c>
      <c r="J997" s="15">
        <f>$I997*(Slope^0.5)/VLOOKUP($H997,AProperties!$AY$8:$BG$1007,VLOOKUP(Span,Data!$N$4:$Y$11,Data!$Y$1,FALSE),FALSE)</f>
        <v>1.6027403323465303</v>
      </c>
      <c r="K997" s="15">
        <f>$J997*VLOOKUP($H997,AProperties!$A$8:$I$1007,VLOOKUP(Span,Data!$N$4:$Y$11,Data!$Y$1,FALSE),FALSE)</f>
        <v>1.548444235415279</v>
      </c>
      <c r="L997" s="15">
        <f t="shared" si="131"/>
        <v>1.6027403323465303</v>
      </c>
      <c r="M997" s="15">
        <f t="shared" si="132"/>
        <v>0.97799999999999998</v>
      </c>
      <c r="O997" s="28">
        <f t="shared" si="128"/>
        <v>0.97799999999999998</v>
      </c>
      <c r="P997" s="19">
        <f>AA997*VLOOKUP($O997,AProperties!$A$8:$I$1007,VLOOKUP(Span,Data!$N$4:$Y$11,Data!$Y$1,FALSE),FALSE)</f>
        <v>0.63214971198691117</v>
      </c>
      <c r="Q997" s="19">
        <f>AB997*VLOOKUP($O997,AProperties!$A$8:$I$1007,VLOOKUP(Span,Data!$N$4:$Y$11,Data!$Y$1,FALSE),FALSE)</f>
        <v>0.89399469614213567</v>
      </c>
      <c r="R997" s="19">
        <f>AC997*VLOOKUP($O997,AProperties!$A$8:$I$1007,VLOOKUP(Span,Data!$N$4:$Y$11,Data!$Y$1,FALSE),FALSE)</f>
        <v>1.2642994239738223</v>
      </c>
      <c r="S997" s="19">
        <f>AD997*VLOOKUP($O997,AProperties!$A$8:$I$1007,VLOOKUP(Span,Data!$N$4:$Y$11,Data!$Y$1,FALSE),FALSE)</f>
        <v>1.548444235415279</v>
      </c>
      <c r="T997" s="19">
        <f>AE997*VLOOKUP($O997,AProperties!$A$8:$I$1007,VLOOKUP(Span,Data!$N$4:$Y$11,Data!$Y$1,FALSE),FALSE)</f>
        <v>1.7879893922842713</v>
      </c>
      <c r="U997" s="19">
        <f>AF997*VLOOKUP($O997,AProperties!$A$8:$I$1007,VLOOKUP(Span,Data!$N$4:$Y$11,Data!$Y$1,FALSE),FALSE)</f>
        <v>1.9990329120980843</v>
      </c>
      <c r="V997" s="19">
        <f>AG997*VLOOKUP($O997,AProperties!$A$8:$I$1007,VLOOKUP(Span,Data!$N$4:$Y$11,Data!$Y$1,FALSE),FALSE)</f>
        <v>2.1898308383027256</v>
      </c>
      <c r="W997" s="19">
        <f>AH997*VLOOKUP($O997,AProperties!$A$8:$I$1007,VLOOKUP(Span,Data!$N$4:$Y$11,Data!$Y$1,FALSE),FALSE)</f>
        <v>2.3652876394028457</v>
      </c>
      <c r="X997" s="19">
        <f>AI997*VLOOKUP($O997,AProperties!$A$8:$I$1007,VLOOKUP(Span,Data!$N$4:$Y$11,Data!$Y$1,FALSE),FALSE)</f>
        <v>2.5285988479476447</v>
      </c>
      <c r="Y997" s="19">
        <f>AJ997*VLOOKUP($O997,AProperties!$A$8:$I$1007,VLOOKUP(Span,Data!$N$4:$Y$11,Data!$Y$1,FALSE),FALSE)</f>
        <v>2.6819840884264066</v>
      </c>
      <c r="Z997" s="19">
        <f>AK997*VLOOKUP($O997,AProperties!$A$8:$I$1007,VLOOKUP(Span,Data!$N$4:$Y$11,Data!$Y$1,FALSE),FALSE)</f>
        <v>2.8270594559192941</v>
      </c>
      <c r="AA997" s="19">
        <f>$I997*AA$19^0.5/VLOOKUP($O997,AProperties!$AY$8:$BG$1007,VLOOKUP(Span,Data!$N$4:$Y$11,Data!$Y$1,FALSE),FALSE)</f>
        <v>0.65431600073795471</v>
      </c>
      <c r="AB997" s="19">
        <f>$I997*AB$19^0.5/VLOOKUP($O997,AProperties!$AY$8:$BG$1007,VLOOKUP(Span,Data!$N$4:$Y$11,Data!$Y$1,FALSE),FALSE)</f>
        <v>0.92534256232133971</v>
      </c>
      <c r="AC997" s="19">
        <f>$I997*AC$19^0.5/VLOOKUP($O997,AProperties!$AY$8:$BG$1007,VLOOKUP(Span,Data!$N$4:$Y$11,Data!$Y$1,FALSE),FALSE)</f>
        <v>1.3086320014759094</v>
      </c>
      <c r="AD997" s="19">
        <f>$I997*AD$19^0.5/VLOOKUP($O997,AProperties!$AY$8:$BG$1007,VLOOKUP(Span,Data!$N$4:$Y$11,Data!$Y$1,FALSE),FALSE)</f>
        <v>1.6027403323465303</v>
      </c>
      <c r="AE997" s="19">
        <f>$I997*AE$19^0.5/VLOOKUP($O997,AProperties!$AY$8:$BG$1007,VLOOKUP(Span,Data!$N$4:$Y$11,Data!$Y$1,FALSE),FALSE)</f>
        <v>1.8506851246426794</v>
      </c>
      <c r="AF997" s="19">
        <f>$I997*AF$19^0.5/VLOOKUP($O997,AProperties!$AY$8:$BG$1007,VLOOKUP(Span,Data!$N$4:$Y$11,Data!$Y$1,FALSE),FALSE)</f>
        <v>2.069128871824351</v>
      </c>
      <c r="AG997" s="19">
        <f>$I997*AG$19^0.5/VLOOKUP($O997,AProperties!$AY$8:$BG$1007,VLOOKUP(Span,Data!$N$4:$Y$11,Data!$Y$1,FALSE),FALSE)</f>
        <v>2.2666171149668255</v>
      </c>
      <c r="AH997" s="19">
        <f>$I997*AH$19^0.5/VLOOKUP($O997,AProperties!$AY$8:$BG$1007,VLOOKUP(Span,Data!$N$4:$Y$11,Data!$Y$1,FALSE),FALSE)</f>
        <v>2.4482262974455522</v>
      </c>
      <c r="AI997" s="19">
        <f>$I997*AI$19^0.5/VLOOKUP($O997,AProperties!$AY$8:$BG$1007,VLOOKUP(Span,Data!$N$4:$Y$11,Data!$Y$1,FALSE),FALSE)</f>
        <v>2.6172640029518188</v>
      </c>
      <c r="AJ997" s="19">
        <f>$I997*AJ$19^0.5/VLOOKUP($O997,AProperties!$AY$8:$BG$1007,VLOOKUP(Span,Data!$N$4:$Y$11,Data!$Y$1,FALSE),FALSE)</f>
        <v>2.7760276869640186</v>
      </c>
      <c r="AK997" s="19">
        <f>$I997*AK$19^0.5/VLOOKUP($O997,AProperties!$AY$8:$BG$1007,VLOOKUP(Span,Data!$N$4:$Y$11,Data!$Y$1,FALSE),FALSE)</f>
        <v>2.9261901128317387</v>
      </c>
      <c r="AL997" s="47">
        <f t="shared" si="129"/>
        <v>0.97799999999999998</v>
      </c>
    </row>
    <row r="998" spans="1:38" x14ac:dyDescent="0.25">
      <c r="A998" s="15">
        <v>0.97899999999999998</v>
      </c>
      <c r="B998" s="116">
        <f>VLOOKUP($A998,APropertiesDimless!$A$7:$I$1007,VLOOKUP(Span,Data!$N$4:$Y$11,Data!$Y$1,FALSE),FALSE)</f>
        <v>3.7918779293402198</v>
      </c>
      <c r="C998" s="6">
        <f t="shared" si="125"/>
        <v>2.8749389646701098</v>
      </c>
      <c r="D998" s="116">
        <f>VLOOKUP($A998,AProperties!$AE$8:$AM$1007,VLOOKUP(Span,Data!$N$4:$Y$11,Data!$Y$1,FALSE),FALSE)</f>
        <v>0.99631328762288229</v>
      </c>
      <c r="E998" s="116">
        <f t="shared" si="126"/>
        <v>6.5592208561157612</v>
      </c>
      <c r="F998" s="6">
        <f t="shared" si="130"/>
        <v>6.0753183593596436</v>
      </c>
      <c r="G998" s="9"/>
      <c r="H998" s="15">
        <f t="shared" si="127"/>
        <v>0.97899999999999998</v>
      </c>
      <c r="I998" s="6">
        <f>VLOOKUP(H998,AProperties!$AO$8:$AW$1007,VLOOKUP(Span,Data!$N$4:$Y$11,Data!$Y$1,FALSE),FALSE)^(2/3)</f>
        <v>0.41101249560188824</v>
      </c>
      <c r="J998" s="15">
        <f>$I998*(Slope^0.5)/VLOOKUP($H998,AProperties!$AY$8:$BG$1007,VLOOKUP(Span,Data!$N$4:$Y$11,Data!$Y$1,FALSE),FALSE)</f>
        <v>1.6016526042747077</v>
      </c>
      <c r="K998" s="15">
        <f>$J998*VLOOKUP($H998,AProperties!$A$8:$I$1007,VLOOKUP(Span,Data!$N$4:$Y$11,Data!$Y$1,FALSE),FALSE)</f>
        <v>1.5478063125142676</v>
      </c>
      <c r="L998" s="15">
        <f t="shared" si="131"/>
        <v>1.6016526042747077</v>
      </c>
      <c r="M998" s="15">
        <f t="shared" si="132"/>
        <v>0.97899999999999998</v>
      </c>
      <c r="O998" s="28">
        <f t="shared" si="128"/>
        <v>0.97899999999999998</v>
      </c>
      <c r="P998" s="19">
        <f>AA998*VLOOKUP($O998,AProperties!$A$8:$I$1007,VLOOKUP(Span,Data!$N$4:$Y$11,Data!$Y$1,FALSE),FALSE)</f>
        <v>0.63188928105312547</v>
      </c>
      <c r="Q998" s="19">
        <f>AB998*VLOOKUP($O998,AProperties!$A$8:$I$1007,VLOOKUP(Span,Data!$N$4:$Y$11,Data!$Y$1,FALSE),FALSE)</f>
        <v>0.8936263911835145</v>
      </c>
      <c r="R998" s="19">
        <f>AC998*VLOOKUP($O998,AProperties!$A$8:$I$1007,VLOOKUP(Span,Data!$N$4:$Y$11,Data!$Y$1,FALSE),FALSE)</f>
        <v>1.2637785621062509</v>
      </c>
      <c r="S998" s="19">
        <f>AD998*VLOOKUP($O998,AProperties!$A$8:$I$1007,VLOOKUP(Span,Data!$N$4:$Y$11,Data!$Y$1,FALSE),FALSE)</f>
        <v>1.5478063125142676</v>
      </c>
      <c r="T998" s="19">
        <f>AE998*VLOOKUP($O998,AProperties!$A$8:$I$1007,VLOOKUP(Span,Data!$N$4:$Y$11,Data!$Y$1,FALSE),FALSE)</f>
        <v>1.787252782367029</v>
      </c>
      <c r="U998" s="19">
        <f>AF998*VLOOKUP($O998,AProperties!$A$8:$I$1007,VLOOKUP(Span,Data!$N$4:$Y$11,Data!$Y$1,FALSE),FALSE)</f>
        <v>1.9982093571741568</v>
      </c>
      <c r="V998" s="19">
        <f>AG998*VLOOKUP($O998,AProperties!$A$8:$I$1007,VLOOKUP(Span,Data!$N$4:$Y$11,Data!$Y$1,FALSE),FALSE)</f>
        <v>2.1889286790843667</v>
      </c>
      <c r="W998" s="19">
        <f>AH998*VLOOKUP($O998,AProperties!$A$8:$I$1007,VLOOKUP(Span,Data!$N$4:$Y$11,Data!$Y$1,FALSE),FALSE)</f>
        <v>2.3643131960757025</v>
      </c>
      <c r="X998" s="19">
        <f>AI998*VLOOKUP($O998,AProperties!$A$8:$I$1007,VLOOKUP(Span,Data!$N$4:$Y$11,Data!$Y$1,FALSE),FALSE)</f>
        <v>2.5275571242125019</v>
      </c>
      <c r="Y998" s="19">
        <f>AJ998*VLOOKUP($O998,AProperties!$A$8:$I$1007,VLOOKUP(Span,Data!$N$4:$Y$11,Data!$Y$1,FALSE),FALSE)</f>
        <v>2.6808791735505433</v>
      </c>
      <c r="Z998" s="19">
        <f>AK998*VLOOKUP($O998,AProperties!$A$8:$I$1007,VLOOKUP(Span,Data!$N$4:$Y$11,Data!$Y$1,FALSE),FALSE)</f>
        <v>2.825894773376517</v>
      </c>
      <c r="AA998" s="19">
        <f>$I998*AA$19^0.5/VLOOKUP($O998,AProperties!$AY$8:$BG$1007,VLOOKUP(Span,Data!$N$4:$Y$11,Data!$Y$1,FALSE),FALSE)</f>
        <v>0.65387193761214357</v>
      </c>
      <c r="AB998" s="19">
        <f>$I998*AB$19^0.5/VLOOKUP($O998,AProperties!$AY$8:$BG$1007,VLOOKUP(Span,Data!$N$4:$Y$11,Data!$Y$1,FALSE),FALSE)</f>
        <v>0.92471456222626769</v>
      </c>
      <c r="AC998" s="19">
        <f>$I998*AC$19^0.5/VLOOKUP($O998,AProperties!$AY$8:$BG$1007,VLOOKUP(Span,Data!$N$4:$Y$11,Data!$Y$1,FALSE),FALSE)</f>
        <v>1.3077438752242871</v>
      </c>
      <c r="AD998" s="19">
        <f>$I998*AD$19^0.5/VLOOKUP($O998,AProperties!$AY$8:$BG$1007,VLOOKUP(Span,Data!$N$4:$Y$11,Data!$Y$1,FALSE),FALSE)</f>
        <v>1.6016526042747077</v>
      </c>
      <c r="AE998" s="19">
        <f>$I998*AE$19^0.5/VLOOKUP($O998,AProperties!$AY$8:$BG$1007,VLOOKUP(Span,Data!$N$4:$Y$11,Data!$Y$1,FALSE),FALSE)</f>
        <v>1.8494291244525354</v>
      </c>
      <c r="AF998" s="19">
        <f>$I998*AF$19^0.5/VLOOKUP($O998,AProperties!$AY$8:$BG$1007,VLOOKUP(Span,Data!$N$4:$Y$11,Data!$Y$1,FALSE),FALSE)</f>
        <v>2.0677246209218936</v>
      </c>
      <c r="AG998" s="19">
        <f>$I998*AG$19^0.5/VLOOKUP($O998,AProperties!$AY$8:$BG$1007,VLOOKUP(Span,Data!$N$4:$Y$11,Data!$Y$1,FALSE),FALSE)</f>
        <v>2.2650788351754798</v>
      </c>
      <c r="AH998" s="19">
        <f>$I998*AH$19^0.5/VLOOKUP($O998,AProperties!$AY$8:$BG$1007,VLOOKUP(Span,Data!$N$4:$Y$11,Data!$Y$1,FALSE),FALSE)</f>
        <v>2.4465647653706668</v>
      </c>
      <c r="AI998" s="19">
        <f>$I998*AI$19^0.5/VLOOKUP($O998,AProperties!$AY$8:$BG$1007,VLOOKUP(Span,Data!$N$4:$Y$11,Data!$Y$1,FALSE),FALSE)</f>
        <v>2.6154877504485743</v>
      </c>
      <c r="AJ998" s="19">
        <f>$I998*AJ$19^0.5/VLOOKUP($O998,AProperties!$AY$8:$BG$1007,VLOOKUP(Span,Data!$N$4:$Y$11,Data!$Y$1,FALSE),FALSE)</f>
        <v>2.7741436866788027</v>
      </c>
      <c r="AK998" s="19">
        <f>$I998*AK$19^0.5/VLOOKUP($O998,AProperties!$AY$8:$BG$1007,VLOOKUP(Span,Data!$N$4:$Y$11,Data!$Y$1,FALSE),FALSE)</f>
        <v>2.9242042021605088</v>
      </c>
      <c r="AL998" s="47">
        <f t="shared" si="129"/>
        <v>0.97899999999999998</v>
      </c>
    </row>
    <row r="999" spans="1:38" x14ac:dyDescent="0.25">
      <c r="A999" s="15">
        <v>0.98</v>
      </c>
      <c r="B999" s="116">
        <f>VLOOKUP($A999,APropertiesDimless!$A$7:$I$1007,VLOOKUP(Span,Data!$N$4:$Y$11,Data!$Y$1,FALSE),FALSE)</f>
        <v>3.8854957590146819</v>
      </c>
      <c r="C999" s="6">
        <f t="shared" si="125"/>
        <v>2.9227478795073409</v>
      </c>
      <c r="D999" s="116">
        <f>VLOOKUP($A999,AProperties!$AE$8:$AM$1007,VLOOKUP(Span,Data!$N$4:$Y$11,Data!$Y$1,FALSE),FALSE)</f>
        <v>0.99657291812977056</v>
      </c>
      <c r="E999" s="116">
        <f t="shared" si="126"/>
        <v>6.7106662827222028</v>
      </c>
      <c r="F999" s="6">
        <f t="shared" si="130"/>
        <v>6.1514605777330091</v>
      </c>
      <c r="G999" s="9"/>
      <c r="H999" s="15">
        <f t="shared" si="127"/>
        <v>0.98</v>
      </c>
      <c r="I999" s="6">
        <f>VLOOKUP(H999,AProperties!$AO$8:$AW$1007,VLOOKUP(Span,Data!$N$4:$Y$11,Data!$Y$1,FALSE),FALSE)^(2/3)</f>
        <v>0.41050576215833762</v>
      </c>
      <c r="J999" s="15">
        <f>$I999*(Slope^0.5)/VLOOKUP($H999,AProperties!$AY$8:$BG$1007,VLOOKUP(Span,Data!$N$4:$Y$11,Data!$Y$1,FALSE),FALSE)</f>
        <v>1.6005280503845063</v>
      </c>
      <c r="K999" s="15">
        <f>$J999*VLOOKUP($H999,AProperties!$A$8:$I$1007,VLOOKUP(Span,Data!$N$4:$Y$11,Data!$Y$1,FALSE),FALSE)</f>
        <v>1.547122626791773</v>
      </c>
      <c r="L999" s="15">
        <f t="shared" si="131"/>
        <v>1.6005280503845063</v>
      </c>
      <c r="M999" s="15">
        <f t="shared" si="132"/>
        <v>0.98</v>
      </c>
      <c r="O999" s="28">
        <f t="shared" si="128"/>
        <v>0.98</v>
      </c>
      <c r="P999" s="19">
        <f>AA999*VLOOKUP($O999,AProperties!$A$8:$I$1007,VLOOKUP(Span,Data!$N$4:$Y$11,Data!$Y$1,FALSE),FALSE)</f>
        <v>0.63161016752570254</v>
      </c>
      <c r="Q999" s="19">
        <f>AB999*VLOOKUP($O999,AProperties!$A$8:$I$1007,VLOOKUP(Span,Data!$N$4:$Y$11,Data!$Y$1,FALSE),FALSE)</f>
        <v>0.89323166504759122</v>
      </c>
      <c r="R999" s="19">
        <f>AC999*VLOOKUP($O999,AProperties!$A$8:$I$1007,VLOOKUP(Span,Data!$N$4:$Y$11,Data!$Y$1,FALSE),FALSE)</f>
        <v>1.2632203350514051</v>
      </c>
      <c r="S999" s="19">
        <f>AD999*VLOOKUP($O999,AProperties!$A$8:$I$1007,VLOOKUP(Span,Data!$N$4:$Y$11,Data!$Y$1,FALSE),FALSE)</f>
        <v>1.547122626791773</v>
      </c>
      <c r="T999" s="19">
        <f>AE999*VLOOKUP($O999,AProperties!$A$8:$I$1007,VLOOKUP(Span,Data!$N$4:$Y$11,Data!$Y$1,FALSE),FALSE)</f>
        <v>1.7864633300951824</v>
      </c>
      <c r="U999" s="19">
        <f>AF999*VLOOKUP($O999,AProperties!$A$8:$I$1007,VLOOKUP(Span,Data!$N$4:$Y$11,Data!$Y$1,FALSE),FALSE)</f>
        <v>1.9973267227017368</v>
      </c>
      <c r="V999" s="19">
        <f>AG999*VLOOKUP($O999,AProperties!$A$8:$I$1007,VLOOKUP(Span,Data!$N$4:$Y$11,Data!$Y$1,FALSE),FALSE)</f>
        <v>2.1879618014632141</v>
      </c>
      <c r="W999" s="19">
        <f>AH999*VLOOKUP($O999,AProperties!$A$8:$I$1007,VLOOKUP(Span,Data!$N$4:$Y$11,Data!$Y$1,FALSE),FALSE)</f>
        <v>2.3632688488840716</v>
      </c>
      <c r="X999" s="19">
        <f>AI999*VLOOKUP($O999,AProperties!$A$8:$I$1007,VLOOKUP(Span,Data!$N$4:$Y$11,Data!$Y$1,FALSE),FALSE)</f>
        <v>2.5264406701028101</v>
      </c>
      <c r="Y999" s="19">
        <f>AJ999*VLOOKUP($O999,AProperties!$A$8:$I$1007,VLOOKUP(Span,Data!$N$4:$Y$11,Data!$Y$1,FALSE),FALSE)</f>
        <v>2.6796949951427731</v>
      </c>
      <c r="Z999" s="19">
        <f>AK999*VLOOKUP($O999,AProperties!$A$8:$I$1007,VLOOKUP(Span,Data!$N$4:$Y$11,Data!$Y$1,FALSE),FALSE)</f>
        <v>2.824646539735002</v>
      </c>
      <c r="AA999" s="19">
        <f>$I999*AA$19^0.5/VLOOKUP($O999,AProperties!$AY$8:$BG$1007,VLOOKUP(Span,Data!$N$4:$Y$11,Data!$Y$1,FALSE),FALSE)</f>
        <v>0.65341284040893433</v>
      </c>
      <c r="AB999" s="19">
        <f>$I999*AB$19^0.5/VLOOKUP($O999,AProperties!$AY$8:$BG$1007,VLOOKUP(Span,Data!$N$4:$Y$11,Data!$Y$1,FALSE),FALSE)</f>
        <v>0.92406530073504178</v>
      </c>
      <c r="AC999" s="19">
        <f>$I999*AC$19^0.5/VLOOKUP($O999,AProperties!$AY$8:$BG$1007,VLOOKUP(Span,Data!$N$4:$Y$11,Data!$Y$1,FALSE),FALSE)</f>
        <v>1.3068256808178687</v>
      </c>
      <c r="AD999" s="19">
        <f>$I999*AD$19^0.5/VLOOKUP($O999,AProperties!$AY$8:$BG$1007,VLOOKUP(Span,Data!$N$4:$Y$11,Data!$Y$1,FALSE),FALSE)</f>
        <v>1.6005280503845063</v>
      </c>
      <c r="AE999" s="19">
        <f>$I999*AE$19^0.5/VLOOKUP($O999,AProperties!$AY$8:$BG$1007,VLOOKUP(Span,Data!$N$4:$Y$11,Data!$Y$1,FALSE),FALSE)</f>
        <v>1.8481306014700836</v>
      </c>
      <c r="AF999" s="19">
        <f>$I999*AF$19^0.5/VLOOKUP($O999,AProperties!$AY$8:$BG$1007,VLOOKUP(Span,Data!$N$4:$Y$11,Data!$Y$1,FALSE),FALSE)</f>
        <v>2.0662728280923397</v>
      </c>
      <c r="AG999" s="19">
        <f>$I999*AG$19^0.5/VLOOKUP($O999,AProperties!$AY$8:$BG$1007,VLOOKUP(Span,Data!$N$4:$Y$11,Data!$Y$1,FALSE),FALSE)</f>
        <v>2.2634884758123377</v>
      </c>
      <c r="AH999" s="19">
        <f>$I999*AH$19^0.5/VLOOKUP($O999,AProperties!$AY$8:$BG$1007,VLOOKUP(Span,Data!$N$4:$Y$11,Data!$Y$1,FALSE),FALSE)</f>
        <v>2.4448469809290319</v>
      </c>
      <c r="AI999" s="19">
        <f>$I999*AI$19^0.5/VLOOKUP($O999,AProperties!$AY$8:$BG$1007,VLOOKUP(Span,Data!$N$4:$Y$11,Data!$Y$1,FALSE),FALSE)</f>
        <v>2.6136513616357373</v>
      </c>
      <c r="AJ999" s="19">
        <f>$I999*AJ$19^0.5/VLOOKUP($O999,AProperties!$AY$8:$BG$1007,VLOOKUP(Span,Data!$N$4:$Y$11,Data!$Y$1,FALSE),FALSE)</f>
        <v>2.7721959022051248</v>
      </c>
      <c r="AK999" s="19">
        <f>$I999*AK$19^0.5/VLOOKUP($O999,AProperties!$AY$8:$BG$1007,VLOOKUP(Span,Data!$N$4:$Y$11,Data!$Y$1,FALSE),FALSE)</f>
        <v>2.9221510570511975</v>
      </c>
      <c r="AL999" s="47">
        <f t="shared" si="129"/>
        <v>0.98</v>
      </c>
    </row>
    <row r="1000" spans="1:38" x14ac:dyDescent="0.25">
      <c r="A1000" s="15">
        <v>0.98099999999999998</v>
      </c>
      <c r="B1000" s="116">
        <f>VLOOKUP($A1000,APropertiesDimless!$A$7:$I$1007,VLOOKUP(Span,Data!$N$4:$Y$11,Data!$Y$1,FALSE),FALSE)</f>
        <v>3.9863859769246348</v>
      </c>
      <c r="C1000" s="6">
        <f t="shared" si="125"/>
        <v>2.9741929884623173</v>
      </c>
      <c r="D1000" s="116">
        <f>VLOOKUP($A1000,AProperties!$AE$8:$AM$1007,VLOOKUP(Span,Data!$N$4:$Y$11,Data!$Y$1,FALSE),FALSE)</f>
        <v>0.99682620381023768</v>
      </c>
      <c r="E1000" s="116">
        <f t="shared" si="126"/>
        <v>6.8737140812798252</v>
      </c>
      <c r="F1000" s="6">
        <f t="shared" si="130"/>
        <v>6.232396335446369</v>
      </c>
      <c r="G1000" s="9"/>
      <c r="H1000" s="15">
        <f t="shared" si="127"/>
        <v>0.98099999999999998</v>
      </c>
      <c r="I1000" s="6">
        <f>VLOOKUP(H1000,AProperties!$AO$8:$AW$1007,VLOOKUP(Span,Data!$N$4:$Y$11,Data!$Y$1,FALSE),FALSE)^(2/3)</f>
        <v>0.40998469963180678</v>
      </c>
      <c r="J1000" s="15">
        <f>$I1000*(Slope^0.5)/VLOOKUP($H1000,AProperties!$AY$8:$BG$1007,VLOOKUP(Span,Data!$N$4:$Y$11,Data!$Y$1,FALSE),FALSE)</f>
        <v>1.5993642250205475</v>
      </c>
      <c r="K1000" s="15">
        <f>$J1000*VLOOKUP($H1000,AProperties!$A$8:$I$1007,VLOOKUP(Span,Data!$N$4:$Y$11,Data!$Y$1,FALSE),FALSE)</f>
        <v>1.5463905608794468</v>
      </c>
      <c r="L1000" s="15">
        <f t="shared" si="131"/>
        <v>1.5993642250205475</v>
      </c>
      <c r="M1000" s="15">
        <f t="shared" si="132"/>
        <v>0.98099999999999998</v>
      </c>
      <c r="O1000" s="28">
        <f t="shared" si="128"/>
        <v>0.98099999999999998</v>
      </c>
      <c r="P1000" s="19">
        <f>AA1000*VLOOKUP($O1000,AProperties!$A$8:$I$1007,VLOOKUP(Span,Data!$N$4:$Y$11,Data!$Y$1,FALSE),FALSE)</f>
        <v>0.63131130286848836</v>
      </c>
      <c r="Q1000" s="19">
        <f>AB1000*VLOOKUP($O1000,AProperties!$A$8:$I$1007,VLOOKUP(Span,Data!$N$4:$Y$11,Data!$Y$1,FALSE),FALSE)</f>
        <v>0.89280900659604523</v>
      </c>
      <c r="R1000" s="19">
        <f>AC1000*VLOOKUP($O1000,AProperties!$A$8:$I$1007,VLOOKUP(Span,Data!$N$4:$Y$11,Data!$Y$1,FALSE),FALSE)</f>
        <v>1.2626226057369767</v>
      </c>
      <c r="S1000" s="19">
        <f>AD1000*VLOOKUP($O1000,AProperties!$A$8:$I$1007,VLOOKUP(Span,Data!$N$4:$Y$11,Data!$Y$1,FALSE),FALSE)</f>
        <v>1.5463905608794468</v>
      </c>
      <c r="T1000" s="19">
        <f>AE1000*VLOOKUP($O1000,AProperties!$A$8:$I$1007,VLOOKUP(Span,Data!$N$4:$Y$11,Data!$Y$1,FALSE),FALSE)</f>
        <v>1.7856180131920905</v>
      </c>
      <c r="U1000" s="19">
        <f>AF1000*VLOOKUP($O1000,AProperties!$A$8:$I$1007,VLOOKUP(Span,Data!$N$4:$Y$11,Data!$Y$1,FALSE),FALSE)</f>
        <v>1.9963816296728147</v>
      </c>
      <c r="V1000" s="19">
        <f>AG1000*VLOOKUP($O1000,AProperties!$A$8:$I$1007,VLOOKUP(Span,Data!$N$4:$Y$11,Data!$Y$1,FALSE),FALSE)</f>
        <v>2.1869265039214514</v>
      </c>
      <c r="W1000" s="19">
        <f>AH1000*VLOOKUP($O1000,AProperties!$A$8:$I$1007,VLOOKUP(Span,Data!$N$4:$Y$11,Data!$Y$1,FALSE),FALSE)</f>
        <v>2.3621505997317609</v>
      </c>
      <c r="X1000" s="19">
        <f>AI1000*VLOOKUP($O1000,AProperties!$A$8:$I$1007,VLOOKUP(Span,Data!$N$4:$Y$11,Data!$Y$1,FALSE),FALSE)</f>
        <v>2.5252452114739534</v>
      </c>
      <c r="Y1000" s="19">
        <f>AJ1000*VLOOKUP($O1000,AProperties!$A$8:$I$1007,VLOOKUP(Span,Data!$N$4:$Y$11,Data!$Y$1,FALSE),FALSE)</f>
        <v>2.6784270197881352</v>
      </c>
      <c r="Z1000" s="19">
        <f>AK1000*VLOOKUP($O1000,AProperties!$A$8:$I$1007,VLOOKUP(Span,Data!$N$4:$Y$11,Data!$Y$1,FALSE),FALSE)</f>
        <v>2.8233099763557963</v>
      </c>
      <c r="AA1000" s="19">
        <f>$I1000*AA$19^0.5/VLOOKUP($O1000,AProperties!$AY$8:$BG$1007,VLOOKUP(Span,Data!$N$4:$Y$11,Data!$Y$1,FALSE),FALSE)</f>
        <v>0.65293771069369966</v>
      </c>
      <c r="AB1000" s="19">
        <f>$I1000*AB$19^0.5/VLOOKUP($O1000,AProperties!$AY$8:$BG$1007,VLOOKUP(Span,Data!$N$4:$Y$11,Data!$Y$1,FALSE),FALSE)</f>
        <v>0.92339336584787057</v>
      </c>
      <c r="AC1000" s="19">
        <f>$I1000*AC$19^0.5/VLOOKUP($O1000,AProperties!$AY$8:$BG$1007,VLOOKUP(Span,Data!$N$4:$Y$11,Data!$Y$1,FALSE),FALSE)</f>
        <v>1.3058754213873993</v>
      </c>
      <c r="AD1000" s="19">
        <f>$I1000*AD$19^0.5/VLOOKUP($O1000,AProperties!$AY$8:$BG$1007,VLOOKUP(Span,Data!$N$4:$Y$11,Data!$Y$1,FALSE),FALSE)</f>
        <v>1.5993642250205475</v>
      </c>
      <c r="AE1000" s="19">
        <f>$I1000*AE$19^0.5/VLOOKUP($O1000,AProperties!$AY$8:$BG$1007,VLOOKUP(Span,Data!$N$4:$Y$11,Data!$Y$1,FALSE),FALSE)</f>
        <v>1.8467867316957411</v>
      </c>
      <c r="AF1000" s="19">
        <f>$I1000*AF$19^0.5/VLOOKUP($O1000,AProperties!$AY$8:$BG$1007,VLOOKUP(Span,Data!$N$4:$Y$11,Data!$Y$1,FALSE),FALSE)</f>
        <v>2.0647703360081708</v>
      </c>
      <c r="AG1000" s="19">
        <f>$I1000*AG$19^0.5/VLOOKUP($O1000,AProperties!$AY$8:$BG$1007,VLOOKUP(Span,Data!$N$4:$Y$11,Data!$Y$1,FALSE),FALSE)</f>
        <v>2.2618425781983933</v>
      </c>
      <c r="AH1000" s="19">
        <f>$I1000*AH$19^0.5/VLOOKUP($O1000,AProperties!$AY$8:$BG$1007,VLOOKUP(Span,Data!$N$4:$Y$11,Data!$Y$1,FALSE),FALSE)</f>
        <v>2.4430692083203485</v>
      </c>
      <c r="AI1000" s="19">
        <f>$I1000*AI$19^0.5/VLOOKUP($O1000,AProperties!$AY$8:$BG$1007,VLOOKUP(Span,Data!$N$4:$Y$11,Data!$Y$1,FALSE),FALSE)</f>
        <v>2.6117508427747986</v>
      </c>
      <c r="AJ1000" s="19">
        <f>$I1000*AJ$19^0.5/VLOOKUP($O1000,AProperties!$AY$8:$BG$1007,VLOOKUP(Span,Data!$N$4:$Y$11,Data!$Y$1,FALSE),FALSE)</f>
        <v>2.7701800975436113</v>
      </c>
      <c r="AK1000" s="19">
        <f>$I1000*AK$19^0.5/VLOOKUP($O1000,AProperties!$AY$8:$BG$1007,VLOOKUP(Span,Data!$N$4:$Y$11,Data!$Y$1,FALSE),FALSE)</f>
        <v>2.9200262123684078</v>
      </c>
      <c r="AL1000" s="47">
        <f t="shared" si="129"/>
        <v>0.98099999999999998</v>
      </c>
    </row>
    <row r="1001" spans="1:38" x14ac:dyDescent="0.25">
      <c r="A1001" s="15">
        <v>0.98199999999999998</v>
      </c>
      <c r="B1001" s="116">
        <f>VLOOKUP($A1001,APropertiesDimless!$A$7:$I$1007,VLOOKUP(Span,Data!$N$4:$Y$11,Data!$Y$1,FALSE),FALSE)</f>
        <v>4.0955459224611364</v>
      </c>
      <c r="C1001" s="6">
        <f t="shared" si="125"/>
        <v>3.0297729612305684</v>
      </c>
      <c r="D1001" s="116">
        <f>VLOOKUP($A1001,AProperties!$AE$8:$AM$1007,VLOOKUP(Span,Data!$N$4:$Y$11,Data!$Y$1,FALSE),FALSE)</f>
        <v>0.99707297444931076</v>
      </c>
      <c r="E1001" s="116">
        <f t="shared" si="126"/>
        <v>7.0499551401035445</v>
      </c>
      <c r="F1001" s="6">
        <f t="shared" si="130"/>
        <v>6.3187153200738164</v>
      </c>
      <c r="G1001" s="9"/>
      <c r="H1001" s="15">
        <f t="shared" si="127"/>
        <v>0.98199999999999998</v>
      </c>
      <c r="I1001" s="6">
        <f>VLOOKUP(H1001,AProperties!$AO$8:$AW$1007,VLOOKUP(Span,Data!$N$4:$Y$11,Data!$Y$1,FALSE),FALSE)^(2/3)</f>
        <v>0.40944825268139301</v>
      </c>
      <c r="J1001" s="15">
        <f>$I1001*(Slope^0.5)/VLOOKUP($H1001,AProperties!$AY$8:$BG$1007,VLOOKUP(Span,Data!$N$4:$Y$11,Data!$Y$1,FALSE),FALSE)</f>
        <v>1.5981583644702699</v>
      </c>
      <c r="K1001" s="15">
        <f>$J1001*VLOOKUP($H1001,AProperties!$A$8:$I$1007,VLOOKUP(Span,Data!$N$4:$Y$11,Data!$Y$1,FALSE),FALSE)</f>
        <v>1.5456071706268917</v>
      </c>
      <c r="L1001" s="15">
        <f t="shared" si="131"/>
        <v>1.5981583644702699</v>
      </c>
      <c r="M1001" s="15">
        <f t="shared" si="132"/>
        <v>0.98199999999999998</v>
      </c>
      <c r="O1001" s="28">
        <f t="shared" si="128"/>
        <v>0.98199999999999998</v>
      </c>
      <c r="P1001" s="19">
        <f>AA1001*VLOOKUP($O1001,AProperties!$A$8:$I$1007,VLOOKUP(Span,Data!$N$4:$Y$11,Data!$Y$1,FALSE),FALSE)</f>
        <v>0.63099148513711689</v>
      </c>
      <c r="Q1001" s="19">
        <f>AB1001*VLOOKUP($O1001,AProperties!$A$8:$I$1007,VLOOKUP(Span,Data!$N$4:$Y$11,Data!$Y$1,FALSE),FALSE)</f>
        <v>0.89235671602285205</v>
      </c>
      <c r="R1001" s="19">
        <f>AC1001*VLOOKUP($O1001,AProperties!$A$8:$I$1007,VLOOKUP(Span,Data!$N$4:$Y$11,Data!$Y$1,FALSE),FALSE)</f>
        <v>1.2619829702742338</v>
      </c>
      <c r="S1001" s="19">
        <f>AD1001*VLOOKUP($O1001,AProperties!$A$8:$I$1007,VLOOKUP(Span,Data!$N$4:$Y$11,Data!$Y$1,FALSE),FALSE)</f>
        <v>1.5456071706268917</v>
      </c>
      <c r="T1001" s="19">
        <f>AE1001*VLOOKUP($O1001,AProperties!$A$8:$I$1007,VLOOKUP(Span,Data!$N$4:$Y$11,Data!$Y$1,FALSE),FALSE)</f>
        <v>1.7847134320457041</v>
      </c>
      <c r="U1001" s="19">
        <f>AF1001*VLOOKUP($O1001,AProperties!$A$8:$I$1007,VLOOKUP(Span,Data!$N$4:$Y$11,Data!$Y$1,FALSE),FALSE)</f>
        <v>1.9953702772055721</v>
      </c>
      <c r="V1001" s="19">
        <f>AG1001*VLOOKUP($O1001,AProperties!$A$8:$I$1007,VLOOKUP(Span,Data!$N$4:$Y$11,Data!$Y$1,FALSE),FALSE)</f>
        <v>2.1858186228016572</v>
      </c>
      <c r="W1001" s="19">
        <f>AH1001*VLOOKUP($O1001,AProperties!$A$8:$I$1007,VLOOKUP(Span,Data!$N$4:$Y$11,Data!$Y$1,FALSE),FALSE)</f>
        <v>2.3609539513547531</v>
      </c>
      <c r="X1001" s="19">
        <f>AI1001*VLOOKUP($O1001,AProperties!$A$8:$I$1007,VLOOKUP(Span,Data!$N$4:$Y$11,Data!$Y$1,FALSE),FALSE)</f>
        <v>2.5239659405484676</v>
      </c>
      <c r="Y1001" s="19">
        <f>AJ1001*VLOOKUP($O1001,AProperties!$A$8:$I$1007,VLOOKUP(Span,Data!$N$4:$Y$11,Data!$Y$1,FALSE),FALSE)</f>
        <v>2.6770701480685553</v>
      </c>
      <c r="Z1001" s="19">
        <f>AK1001*VLOOKUP($O1001,AProperties!$A$8:$I$1007,VLOOKUP(Span,Data!$N$4:$Y$11,Data!$Y$1,FALSE),FALSE)</f>
        <v>2.8218797079802829</v>
      </c>
      <c r="AA1001" s="19">
        <f>$I1001*AA$19^0.5/VLOOKUP($O1001,AProperties!$AY$8:$BG$1007,VLOOKUP(Span,Data!$N$4:$Y$11,Data!$Y$1,FALSE),FALSE)</f>
        <v>0.6524454201855111</v>
      </c>
      <c r="AB1001" s="19">
        <f>$I1001*AB$19^0.5/VLOOKUP($O1001,AProperties!$AY$8:$BG$1007,VLOOKUP(Span,Data!$N$4:$Y$11,Data!$Y$1,FALSE),FALSE)</f>
        <v>0.92269716193456264</v>
      </c>
      <c r="AC1001" s="19">
        <f>$I1001*AC$19^0.5/VLOOKUP($O1001,AProperties!$AY$8:$BG$1007,VLOOKUP(Span,Data!$N$4:$Y$11,Data!$Y$1,FALSE),FALSE)</f>
        <v>1.3048908403710222</v>
      </c>
      <c r="AD1001" s="19">
        <f>$I1001*AD$19^0.5/VLOOKUP($O1001,AProperties!$AY$8:$BG$1007,VLOOKUP(Span,Data!$N$4:$Y$11,Data!$Y$1,FALSE),FALSE)</f>
        <v>1.5981583644702699</v>
      </c>
      <c r="AE1001" s="19">
        <f>$I1001*AE$19^0.5/VLOOKUP($O1001,AProperties!$AY$8:$BG$1007,VLOOKUP(Span,Data!$N$4:$Y$11,Data!$Y$1,FALSE),FALSE)</f>
        <v>1.8453943238691253</v>
      </c>
      <c r="AF1001" s="19">
        <f>$I1001*AF$19^0.5/VLOOKUP($O1001,AProperties!$AY$8:$BG$1007,VLOOKUP(Span,Data!$N$4:$Y$11,Data!$Y$1,FALSE),FALSE)</f>
        <v>2.0632135767318127</v>
      </c>
      <c r="AG1001" s="19">
        <f>$I1001*AG$19^0.5/VLOOKUP($O1001,AProperties!$AY$8:$BG$1007,VLOOKUP(Span,Data!$N$4:$Y$11,Data!$Y$1,FALSE),FALSE)</f>
        <v>2.2601372338538601</v>
      </c>
      <c r="AH1001" s="19">
        <f>$I1001*AH$19^0.5/VLOOKUP($O1001,AProperties!$AY$8:$BG$1007,VLOOKUP(Span,Data!$N$4:$Y$11,Data!$Y$1,FALSE),FALSE)</f>
        <v>2.4412272259039458</v>
      </c>
      <c r="AI1001" s="19">
        <f>$I1001*AI$19^0.5/VLOOKUP($O1001,AProperties!$AY$8:$BG$1007,VLOOKUP(Span,Data!$N$4:$Y$11,Data!$Y$1,FALSE),FALSE)</f>
        <v>2.6097816807420444</v>
      </c>
      <c r="AJ1001" s="19">
        <f>$I1001*AJ$19^0.5/VLOOKUP($O1001,AProperties!$AY$8:$BG$1007,VLOOKUP(Span,Data!$N$4:$Y$11,Data!$Y$1,FALSE),FALSE)</f>
        <v>2.7680914858036871</v>
      </c>
      <c r="AK1001" s="19">
        <f>$I1001*AK$19^0.5/VLOOKUP($O1001,AProperties!$AY$8:$BG$1007,VLOOKUP(Span,Data!$N$4:$Y$11,Data!$Y$1,FALSE),FALSE)</f>
        <v>2.9178246222864326</v>
      </c>
      <c r="AL1001" s="47">
        <f t="shared" si="129"/>
        <v>0.98199999999999998</v>
      </c>
    </row>
    <row r="1002" spans="1:38" x14ac:dyDescent="0.25">
      <c r="A1002" s="15">
        <v>0.98299999999999998</v>
      </c>
      <c r="B1002" s="116">
        <f>VLOOKUP($A1002,APropertiesDimless!$A$7:$I$1007,VLOOKUP(Span,Data!$N$4:$Y$11,Data!$Y$1,FALSE),FALSE)</f>
        <v>4.2141754725024612</v>
      </c>
      <c r="C1002" s="6">
        <f t="shared" si="125"/>
        <v>3.0900877362512307</v>
      </c>
      <c r="D1002" s="116">
        <f>VLOOKUP($A1002,AProperties!$AE$8:$AM$1007,VLOOKUP(Span,Data!$N$4:$Y$11,Data!$Y$1,FALSE),FALSE)</f>
        <v>0.99731304596788128</v>
      </c>
      <c r="E1002" s="116">
        <f t="shared" si="126"/>
        <v>7.2413034303921133</v>
      </c>
      <c r="F1002" s="6">
        <f t="shared" si="130"/>
        <v>6.4111177306169873</v>
      </c>
      <c r="G1002" s="9"/>
      <c r="H1002" s="15">
        <f t="shared" si="127"/>
        <v>0.98299999999999998</v>
      </c>
      <c r="I1002" s="6">
        <f>VLOOKUP(H1002,AProperties!$AO$8:$AW$1007,VLOOKUP(Span,Data!$N$4:$Y$11,Data!$Y$1,FALSE),FALSE)^(2/3)</f>
        <v>0.40889521928238232</v>
      </c>
      <c r="J1002" s="15">
        <f>$I1002*(Slope^0.5)/VLOOKUP($H1002,AProperties!$AY$8:$BG$1007,VLOOKUP(Span,Data!$N$4:$Y$11,Data!$Y$1,FALSE),FALSE)</f>
        <v>1.5969073248664041</v>
      </c>
      <c r="K1002" s="15">
        <f>$J1002*VLOOKUP($H1002,AProperties!$A$8:$I$1007,VLOOKUP(Span,Data!$N$4:$Y$11,Data!$Y$1,FALSE),FALSE)</f>
        <v>1.5447691223624678</v>
      </c>
      <c r="L1002" s="15">
        <f t="shared" si="131"/>
        <v>1.5969073248664041</v>
      </c>
      <c r="M1002" s="15">
        <f t="shared" si="132"/>
        <v>0.98299999999999998</v>
      </c>
      <c r="O1002" s="28">
        <f t="shared" si="128"/>
        <v>0.98299999999999998</v>
      </c>
      <c r="P1002" s="19">
        <f>AA1002*VLOOKUP($O1002,AProperties!$A$8:$I$1007,VLOOKUP(Span,Data!$N$4:$Y$11,Data!$Y$1,FALSE),FALSE)</f>
        <v>0.6306493533658396</v>
      </c>
      <c r="Q1002" s="19">
        <f>AB1002*VLOOKUP($O1002,AProperties!$A$8:$I$1007,VLOOKUP(Span,Data!$N$4:$Y$11,Data!$Y$1,FALSE),FALSE)</f>
        <v>0.89187286863179283</v>
      </c>
      <c r="R1002" s="19">
        <f>AC1002*VLOOKUP($O1002,AProperties!$A$8:$I$1007,VLOOKUP(Span,Data!$N$4:$Y$11,Data!$Y$1,FALSE),FALSE)</f>
        <v>1.2612987067316792</v>
      </c>
      <c r="S1002" s="19">
        <f>AD1002*VLOOKUP($O1002,AProperties!$A$8:$I$1007,VLOOKUP(Span,Data!$N$4:$Y$11,Data!$Y$1,FALSE),FALSE)</f>
        <v>1.5447691223624678</v>
      </c>
      <c r="T1002" s="19">
        <f>AE1002*VLOOKUP($O1002,AProperties!$A$8:$I$1007,VLOOKUP(Span,Data!$N$4:$Y$11,Data!$Y$1,FALSE),FALSE)</f>
        <v>1.7837457372635857</v>
      </c>
      <c r="U1002" s="19">
        <f>AF1002*VLOOKUP($O1002,AProperties!$A$8:$I$1007,VLOOKUP(Span,Data!$N$4:$Y$11,Data!$Y$1,FALSE),FALSE)</f>
        <v>1.9942883615484284</v>
      </c>
      <c r="V1002" s="19">
        <f>AG1002*VLOOKUP($O1002,AProperties!$A$8:$I$1007,VLOOKUP(Span,Data!$N$4:$Y$11,Data!$Y$1,FALSE),FALSE)</f>
        <v>2.1846334435801857</v>
      </c>
      <c r="W1002" s="19">
        <f>AH1002*VLOOKUP($O1002,AProperties!$A$8:$I$1007,VLOOKUP(Span,Data!$N$4:$Y$11,Data!$Y$1,FALSE),FALSE)</f>
        <v>2.3596738114855036</v>
      </c>
      <c r="X1002" s="19">
        <f>AI1002*VLOOKUP($O1002,AProperties!$A$8:$I$1007,VLOOKUP(Span,Data!$N$4:$Y$11,Data!$Y$1,FALSE),FALSE)</f>
        <v>2.5225974134633584</v>
      </c>
      <c r="Y1002" s="19">
        <f>AJ1002*VLOOKUP($O1002,AProperties!$A$8:$I$1007,VLOOKUP(Span,Data!$N$4:$Y$11,Data!$Y$1,FALSE),FALSE)</f>
        <v>2.6756186058953784</v>
      </c>
      <c r="Z1002" s="19">
        <f>AK1002*VLOOKUP($O1002,AProperties!$A$8:$I$1007,VLOOKUP(Span,Data!$N$4:$Y$11,Data!$Y$1,FALSE),FALSE)</f>
        <v>2.8203496481846062</v>
      </c>
      <c r="AA1002" s="19">
        <f>$I1002*AA$19^0.5/VLOOKUP($O1002,AProperties!$AY$8:$BG$1007,VLOOKUP(Span,Data!$N$4:$Y$11,Data!$Y$1,FALSE),FALSE)</f>
        <v>0.65193468540593025</v>
      </c>
      <c r="AB1002" s="19">
        <f>$I1002*AB$19^0.5/VLOOKUP($O1002,AProperties!$AY$8:$BG$1007,VLOOKUP(Span,Data!$N$4:$Y$11,Data!$Y$1,FALSE),FALSE)</f>
        <v>0.92197487388250365</v>
      </c>
      <c r="AC1002" s="19">
        <f>$I1002*AC$19^0.5/VLOOKUP($O1002,AProperties!$AY$8:$BG$1007,VLOOKUP(Span,Data!$N$4:$Y$11,Data!$Y$1,FALSE),FALSE)</f>
        <v>1.3038693708118605</v>
      </c>
      <c r="AD1002" s="19">
        <f>$I1002*AD$19^0.5/VLOOKUP($O1002,AProperties!$AY$8:$BG$1007,VLOOKUP(Span,Data!$N$4:$Y$11,Data!$Y$1,FALSE),FALSE)</f>
        <v>1.5969073248664041</v>
      </c>
      <c r="AE1002" s="19">
        <f>$I1002*AE$19^0.5/VLOOKUP($O1002,AProperties!$AY$8:$BG$1007,VLOOKUP(Span,Data!$N$4:$Y$11,Data!$Y$1,FALSE),FALSE)</f>
        <v>1.8439497477650073</v>
      </c>
      <c r="AF1002" s="19">
        <f>$I1002*AF$19^0.5/VLOOKUP($O1002,AProperties!$AY$8:$BG$1007,VLOOKUP(Span,Data!$N$4:$Y$11,Data!$Y$1,FALSE),FALSE)</f>
        <v>2.0615984915480734</v>
      </c>
      <c r="AG1002" s="19">
        <f>$I1002*AG$19^0.5/VLOOKUP($O1002,AProperties!$AY$8:$BG$1007,VLOOKUP(Span,Data!$N$4:$Y$11,Data!$Y$1,FALSE),FALSE)</f>
        <v>2.2583679966790071</v>
      </c>
      <c r="AH1002" s="19">
        <f>$I1002*AH$19^0.5/VLOOKUP($O1002,AProperties!$AY$8:$BG$1007,VLOOKUP(Span,Data!$N$4:$Y$11,Data!$Y$1,FALSE),FALSE)</f>
        <v>2.4393162313432448</v>
      </c>
      <c r="AI1002" s="19">
        <f>$I1002*AI$19^0.5/VLOOKUP($O1002,AProperties!$AY$8:$BG$1007,VLOOKUP(Span,Data!$N$4:$Y$11,Data!$Y$1,FALSE),FALSE)</f>
        <v>2.607738741623721</v>
      </c>
      <c r="AJ1002" s="19">
        <f>$I1002*AJ$19^0.5/VLOOKUP($O1002,AProperties!$AY$8:$BG$1007,VLOOKUP(Span,Data!$N$4:$Y$11,Data!$Y$1,FALSE),FALSE)</f>
        <v>2.7659246216475109</v>
      </c>
      <c r="AK1002" s="19">
        <f>$I1002*AK$19^0.5/VLOOKUP($O1002,AProperties!$AY$8:$BG$1007,VLOOKUP(Span,Data!$N$4:$Y$11,Data!$Y$1,FALSE),FALSE)</f>
        <v>2.9155405469152003</v>
      </c>
      <c r="AL1002" s="47">
        <f t="shared" si="129"/>
        <v>0.98299999999999998</v>
      </c>
    </row>
    <row r="1003" spans="1:38" x14ac:dyDescent="0.25">
      <c r="A1003" s="15">
        <v>0.98399999999999999</v>
      </c>
      <c r="B1003" s="116">
        <f>VLOOKUP($A1003,APropertiesDimless!$A$7:$I$1007,VLOOKUP(Span,Data!$N$4:$Y$11,Data!$Y$1,FALSE),FALSE)</f>
        <v>4.343733181451868</v>
      </c>
      <c r="C1003" s="6">
        <f t="shared" si="125"/>
        <v>3.155866590725934</v>
      </c>
      <c r="D1003" s="116">
        <f>VLOOKUP($A1003,AProperties!$AE$8:$AM$1007,VLOOKUP(Span,Data!$N$4:$Y$11,Data!$Y$1,FALSE),FALSE)</f>
        <v>0.99754621841285729</v>
      </c>
      <c r="E1003" s="116">
        <f t="shared" si="126"/>
        <v>7.4500855597342746</v>
      </c>
      <c r="F1003" s="6">
        <f t="shared" si="130"/>
        <v>6.5104430047190665</v>
      </c>
      <c r="G1003" s="9"/>
      <c r="H1003" s="15">
        <f t="shared" si="127"/>
        <v>0.98399999999999999</v>
      </c>
      <c r="I1003" s="6">
        <f>VLOOKUP(H1003,AProperties!$AO$8:$AW$1007,VLOOKUP(Span,Data!$N$4:$Y$11,Data!$Y$1,FALSE),FALSE)^(2/3)</f>
        <v>0.40832422021757481</v>
      </c>
      <c r="J1003" s="15">
        <f>$I1003*(Slope^0.5)/VLOOKUP($H1003,AProperties!$AY$8:$BG$1007,VLOOKUP(Span,Data!$N$4:$Y$11,Data!$Y$1,FALSE),FALSE)</f>
        <v>1.5956075034777497</v>
      </c>
      <c r="K1003" s="15">
        <f>$J1003*VLOOKUP($H1003,AProperties!$A$8:$I$1007,VLOOKUP(Span,Data!$N$4:$Y$11,Data!$Y$1,FALSE),FALSE)</f>
        <v>1.5438726135315068</v>
      </c>
      <c r="L1003" s="15">
        <f t="shared" si="131"/>
        <v>1.5956075034777497</v>
      </c>
      <c r="M1003" s="15">
        <f t="shared" si="132"/>
        <v>0.98399999999999999</v>
      </c>
      <c r="O1003" s="28">
        <f t="shared" si="128"/>
        <v>0.98399999999999999</v>
      </c>
      <c r="P1003" s="19">
        <f>AA1003*VLOOKUP($O1003,AProperties!$A$8:$I$1007,VLOOKUP(Span,Data!$N$4:$Y$11,Data!$Y$1,FALSE),FALSE)</f>
        <v>0.63028335516821388</v>
      </c>
      <c r="Q1003" s="19">
        <f>AB1003*VLOOKUP($O1003,AProperties!$A$8:$I$1007,VLOOKUP(Span,Data!$N$4:$Y$11,Data!$Y$1,FALSE),FALSE)</f>
        <v>0.89135526901690665</v>
      </c>
      <c r="R1003" s="19">
        <f>AC1003*VLOOKUP($O1003,AProperties!$A$8:$I$1007,VLOOKUP(Span,Data!$N$4:$Y$11,Data!$Y$1,FALSE),FALSE)</f>
        <v>1.2605667103364278</v>
      </c>
      <c r="S1003" s="19">
        <f>AD1003*VLOOKUP($O1003,AProperties!$A$8:$I$1007,VLOOKUP(Span,Data!$N$4:$Y$11,Data!$Y$1,FALSE),FALSE)</f>
        <v>1.5438726135315068</v>
      </c>
      <c r="T1003" s="19">
        <f>AE1003*VLOOKUP($O1003,AProperties!$A$8:$I$1007,VLOOKUP(Span,Data!$N$4:$Y$11,Data!$Y$1,FALSE),FALSE)</f>
        <v>1.7827105380338133</v>
      </c>
      <c r="U1003" s="19">
        <f>AF1003*VLOOKUP($O1003,AProperties!$A$8:$I$1007,VLOOKUP(Span,Data!$N$4:$Y$11,Data!$Y$1,FALSE),FALSE)</f>
        <v>1.9931309736244152</v>
      </c>
      <c r="V1003" s="19">
        <f>AG1003*VLOOKUP($O1003,AProperties!$A$8:$I$1007,VLOOKUP(Span,Data!$N$4:$Y$11,Data!$Y$1,FALSE),FALSE)</f>
        <v>2.1833655886326526</v>
      </c>
      <c r="W1003" s="19">
        <f>AH1003*VLOOKUP($O1003,AProperties!$A$8:$I$1007,VLOOKUP(Span,Data!$N$4:$Y$11,Data!$Y$1,FALSE),FALSE)</f>
        <v>2.3583043716258114</v>
      </c>
      <c r="X1003" s="19">
        <f>AI1003*VLOOKUP($O1003,AProperties!$A$8:$I$1007,VLOOKUP(Span,Data!$N$4:$Y$11,Data!$Y$1,FALSE),FALSE)</f>
        <v>2.5211334206728555</v>
      </c>
      <c r="Y1003" s="19">
        <f>AJ1003*VLOOKUP($O1003,AProperties!$A$8:$I$1007,VLOOKUP(Span,Data!$N$4:$Y$11,Data!$Y$1,FALSE),FALSE)</f>
        <v>2.6740658070507193</v>
      </c>
      <c r="Z1003" s="19">
        <f>AK1003*VLOOKUP($O1003,AProperties!$A$8:$I$1007,VLOOKUP(Span,Data!$N$4:$Y$11,Data!$Y$1,FALSE),FALSE)</f>
        <v>2.8187128544855393</v>
      </c>
      <c r="AA1003" s="19">
        <f>$I1003*AA$19^0.5/VLOOKUP($O1003,AProperties!$AY$8:$BG$1007,VLOOKUP(Span,Data!$N$4:$Y$11,Data!$Y$1,FALSE),FALSE)</f>
        <v>0.6514040355461036</v>
      </c>
      <c r="AB1003" s="19">
        <f>$I1003*AB$19^0.5/VLOOKUP($O1003,AProperties!$AY$8:$BG$1007,VLOOKUP(Span,Data!$N$4:$Y$11,Data!$Y$1,FALSE),FALSE)</f>
        <v>0.92122442165386564</v>
      </c>
      <c r="AC1003" s="19">
        <f>$I1003*AC$19^0.5/VLOOKUP($O1003,AProperties!$AY$8:$BG$1007,VLOOKUP(Span,Data!$N$4:$Y$11,Data!$Y$1,FALSE),FALSE)</f>
        <v>1.3028080710922072</v>
      </c>
      <c r="AD1003" s="19">
        <f>$I1003*AD$19^0.5/VLOOKUP($O1003,AProperties!$AY$8:$BG$1007,VLOOKUP(Span,Data!$N$4:$Y$11,Data!$Y$1,FALSE),FALSE)</f>
        <v>1.5956075034777497</v>
      </c>
      <c r="AE1003" s="19">
        <f>$I1003*AE$19^0.5/VLOOKUP($O1003,AProperties!$AY$8:$BG$1007,VLOOKUP(Span,Data!$N$4:$Y$11,Data!$Y$1,FALSE),FALSE)</f>
        <v>1.8424488433077313</v>
      </c>
      <c r="AF1003" s="19">
        <f>$I1003*AF$19^0.5/VLOOKUP($O1003,AProperties!$AY$8:$BG$1007,VLOOKUP(Span,Data!$N$4:$Y$11,Data!$Y$1,FALSE),FALSE)</f>
        <v>2.0599204293509725</v>
      </c>
      <c r="AG1003" s="19">
        <f>$I1003*AG$19^0.5/VLOOKUP($O1003,AProperties!$AY$8:$BG$1007,VLOOKUP(Span,Data!$N$4:$Y$11,Data!$Y$1,FALSE),FALSE)</f>
        <v>2.256529771642509</v>
      </c>
      <c r="AH1003" s="19">
        <f>$I1003*AH$19^0.5/VLOOKUP($O1003,AProperties!$AY$8:$BG$1007,VLOOKUP(Span,Data!$N$4:$Y$11,Data!$Y$1,FALSE),FALSE)</f>
        <v>2.4373307213754343</v>
      </c>
      <c r="AI1003" s="19">
        <f>$I1003*AI$19^0.5/VLOOKUP($O1003,AProperties!$AY$8:$BG$1007,VLOOKUP(Span,Data!$N$4:$Y$11,Data!$Y$1,FALSE),FALSE)</f>
        <v>2.6056161421844144</v>
      </c>
      <c r="AJ1003" s="19">
        <f>$I1003*AJ$19^0.5/VLOOKUP($O1003,AProperties!$AY$8:$BG$1007,VLOOKUP(Span,Data!$N$4:$Y$11,Data!$Y$1,FALSE),FALSE)</f>
        <v>2.7636732649615965</v>
      </c>
      <c r="AK1003" s="19">
        <f>$I1003*AK$19^0.5/VLOOKUP($O1003,AProperties!$AY$8:$BG$1007,VLOOKUP(Span,Data!$N$4:$Y$11,Data!$Y$1,FALSE),FALSE)</f>
        <v>2.9131674085975541</v>
      </c>
      <c r="AL1003" s="47">
        <f t="shared" si="129"/>
        <v>0.98399999999999999</v>
      </c>
    </row>
    <row r="1004" spans="1:38" x14ac:dyDescent="0.25">
      <c r="A1004" s="15">
        <v>0.98499999999999999</v>
      </c>
      <c r="B1004" s="116">
        <f>VLOOKUP($A1004,APropertiesDimless!$A$7:$I$1007,VLOOKUP(Span,Data!$N$4:$Y$11,Data!$Y$1,FALSE),FALSE)</f>
        <v>4.4860126909089457</v>
      </c>
      <c r="C1004" s="6">
        <f t="shared" si="125"/>
        <v>3.2280063454544727</v>
      </c>
      <c r="D1004" s="116">
        <f>VLOOKUP($A1004,AProperties!$AE$8:$AM$1007,VLOOKUP(Span,Data!$N$4:$Y$11,Data!$Y$1,FALSE),FALSE)</f>
        <v>0.99777227351340747</v>
      </c>
      <c r="E1004" s="116">
        <f t="shared" si="126"/>
        <v>7.679162659368691</v>
      </c>
      <c r="F1004" s="6">
        <f t="shared" si="130"/>
        <v>6.6177083717021743</v>
      </c>
      <c r="G1004" s="9"/>
      <c r="H1004" s="15">
        <f t="shared" si="127"/>
        <v>0.98499999999999999</v>
      </c>
      <c r="I1004" s="6">
        <f>VLOOKUP(H1004,AProperties!$AO$8:$AW$1007,VLOOKUP(Span,Data!$N$4:$Y$11,Data!$Y$1,FALSE),FALSE)^(2/3)</f>
        <v>0.40773365986193061</v>
      </c>
      <c r="J1004" s="15">
        <f>$I1004*(Slope^0.5)/VLOOKUP($H1004,AProperties!$AY$8:$BG$1007,VLOOKUP(Span,Data!$N$4:$Y$11,Data!$Y$1,FALSE),FALSE)</f>
        <v>1.5942547375950178</v>
      </c>
      <c r="K1004" s="15">
        <f>$J1004*VLOOKUP($H1004,AProperties!$A$8:$I$1007,VLOOKUP(Span,Data!$N$4:$Y$11,Data!$Y$1,FALSE),FALSE)</f>
        <v>1.5429132709510092</v>
      </c>
      <c r="L1004" s="15">
        <f t="shared" si="131"/>
        <v>1.5942547375950178</v>
      </c>
      <c r="M1004" s="15">
        <f t="shared" si="132"/>
        <v>0.98499999999999999</v>
      </c>
      <c r="O1004" s="28">
        <f t="shared" si="128"/>
        <v>0.98499999999999999</v>
      </c>
      <c r="P1004" s="19">
        <f>AA1004*VLOOKUP($O1004,AProperties!$A$8:$I$1007,VLOOKUP(Span,Data!$N$4:$Y$11,Data!$Y$1,FALSE),FALSE)</f>
        <v>0.62989170519975646</v>
      </c>
      <c r="Q1004" s="19">
        <f>AB1004*VLOOKUP($O1004,AProperties!$A$8:$I$1007,VLOOKUP(Span,Data!$N$4:$Y$11,Data!$Y$1,FALSE),FALSE)</f>
        <v>0.89080139231981104</v>
      </c>
      <c r="R1004" s="19">
        <f>AC1004*VLOOKUP($O1004,AProperties!$A$8:$I$1007,VLOOKUP(Span,Data!$N$4:$Y$11,Data!$Y$1,FALSE),FALSE)</f>
        <v>1.2597834103995129</v>
      </c>
      <c r="S1004" s="19">
        <f>AD1004*VLOOKUP($O1004,AProperties!$A$8:$I$1007,VLOOKUP(Span,Data!$N$4:$Y$11,Data!$Y$1,FALSE),FALSE)</f>
        <v>1.5429132709510092</v>
      </c>
      <c r="T1004" s="19">
        <f>AE1004*VLOOKUP($O1004,AProperties!$A$8:$I$1007,VLOOKUP(Span,Data!$N$4:$Y$11,Data!$Y$1,FALSE),FALSE)</f>
        <v>1.7816027846396221</v>
      </c>
      <c r="U1004" s="19">
        <f>AF1004*VLOOKUP($O1004,AProperties!$A$8:$I$1007,VLOOKUP(Span,Data!$N$4:$Y$11,Data!$Y$1,FALSE),FALSE)</f>
        <v>1.9918924676785563</v>
      </c>
      <c r="V1004" s="19">
        <f>AG1004*VLOOKUP($O1004,AProperties!$A$8:$I$1007,VLOOKUP(Span,Data!$N$4:$Y$11,Data!$Y$1,FALSE),FALSE)</f>
        <v>2.1820088733443508</v>
      </c>
      <c r="W1004" s="19">
        <f>AH1004*VLOOKUP($O1004,AProperties!$A$8:$I$1007,VLOOKUP(Span,Data!$N$4:$Y$11,Data!$Y$1,FALSE),FALSE)</f>
        <v>2.356838951628303</v>
      </c>
      <c r="X1004" s="19">
        <f>AI1004*VLOOKUP($O1004,AProperties!$A$8:$I$1007,VLOOKUP(Span,Data!$N$4:$Y$11,Data!$Y$1,FALSE),FALSE)</f>
        <v>2.5195668207990258</v>
      </c>
      <c r="Y1004" s="19">
        <f>AJ1004*VLOOKUP($O1004,AProperties!$A$8:$I$1007,VLOOKUP(Span,Data!$N$4:$Y$11,Data!$Y$1,FALSE),FALSE)</f>
        <v>2.6724041769594327</v>
      </c>
      <c r="Z1004" s="19">
        <f>AK1004*VLOOKUP($O1004,AProperties!$A$8:$I$1007,VLOOKUP(Span,Data!$N$4:$Y$11,Data!$Y$1,FALSE),FALSE)</f>
        <v>2.8169613425798263</v>
      </c>
      <c r="AA1004" s="19">
        <f>$I1004*AA$19^0.5/VLOOKUP($O1004,AProperties!$AY$8:$BG$1007,VLOOKUP(Span,Data!$N$4:$Y$11,Data!$Y$1,FALSE),FALSE)</f>
        <v>0.65085177118708049</v>
      </c>
      <c r="AB1004" s="19">
        <f>$I1004*AB$19^0.5/VLOOKUP($O1004,AProperties!$AY$8:$BG$1007,VLOOKUP(Span,Data!$N$4:$Y$11,Data!$Y$1,FALSE),FALSE)</f>
        <v>0.92044340190731966</v>
      </c>
      <c r="AC1004" s="19">
        <f>$I1004*AC$19^0.5/VLOOKUP($O1004,AProperties!$AY$8:$BG$1007,VLOOKUP(Span,Data!$N$4:$Y$11,Data!$Y$1,FALSE),FALSE)</f>
        <v>1.301703542374161</v>
      </c>
      <c r="AD1004" s="19">
        <f>$I1004*AD$19^0.5/VLOOKUP($O1004,AProperties!$AY$8:$BG$1007,VLOOKUP(Span,Data!$N$4:$Y$11,Data!$Y$1,FALSE),FALSE)</f>
        <v>1.5942547375950178</v>
      </c>
      <c r="AE1004" s="19">
        <f>$I1004*AE$19^0.5/VLOOKUP($O1004,AProperties!$AY$8:$BG$1007,VLOOKUP(Span,Data!$N$4:$Y$11,Data!$Y$1,FALSE),FALSE)</f>
        <v>1.8408868038146393</v>
      </c>
      <c r="AF1004" s="19">
        <f>$I1004*AF$19^0.5/VLOOKUP($O1004,AProperties!$AY$8:$BG$1007,VLOOKUP(Span,Data!$N$4:$Y$11,Data!$Y$1,FALSE),FALSE)</f>
        <v>2.0581740161059261</v>
      </c>
      <c r="AG1004" s="19">
        <f>$I1004*AG$19^0.5/VLOOKUP($O1004,AProperties!$AY$8:$BG$1007,VLOOKUP(Span,Data!$N$4:$Y$11,Data!$Y$1,FALSE),FALSE)</f>
        <v>2.2546166717844338</v>
      </c>
      <c r="AH1004" s="19">
        <f>$I1004*AH$19^0.5/VLOOKUP($O1004,AProperties!$AY$8:$BG$1007,VLOOKUP(Span,Data!$N$4:$Y$11,Data!$Y$1,FALSE),FALSE)</f>
        <v>2.4352643373570433</v>
      </c>
      <c r="AI1004" s="19">
        <f>$I1004*AI$19^0.5/VLOOKUP($O1004,AProperties!$AY$8:$BG$1007,VLOOKUP(Span,Data!$N$4:$Y$11,Data!$Y$1,FALSE),FALSE)</f>
        <v>2.6034070847483219</v>
      </c>
      <c r="AJ1004" s="19">
        <f>$I1004*AJ$19^0.5/VLOOKUP($O1004,AProperties!$AY$8:$BG$1007,VLOOKUP(Span,Data!$N$4:$Y$11,Data!$Y$1,FALSE),FALSE)</f>
        <v>2.7613302057219586</v>
      </c>
      <c r="AK1004" s="19">
        <f>$I1004*AK$19^0.5/VLOOKUP($O1004,AProperties!$AY$8:$BG$1007,VLOOKUP(Span,Data!$N$4:$Y$11,Data!$Y$1,FALSE),FALSE)</f>
        <v>2.9106976073009019</v>
      </c>
      <c r="AL1004" s="47">
        <f t="shared" si="129"/>
        <v>0.98499999999999999</v>
      </c>
    </row>
    <row r="1005" spans="1:38" x14ac:dyDescent="0.25">
      <c r="A1005" s="15">
        <v>0.98599999999999999</v>
      </c>
      <c r="B1005" s="116">
        <f>VLOOKUP($A1005,APropertiesDimless!$A$7:$I$1007,VLOOKUP(Span,Data!$N$4:$Y$11,Data!$Y$1,FALSE),FALSE)</f>
        <v>4.6432486672246958</v>
      </c>
      <c r="C1005" s="6">
        <f t="shared" si="125"/>
        <v>3.3076243336123481</v>
      </c>
      <c r="D1005" s="116">
        <f>VLOOKUP($A1005,AProperties!$AE$8:$AM$1007,VLOOKUP(Span,Data!$N$4:$Y$11,Data!$Y$1,FALSE),FALSE)</f>
        <v>0.9979909716747648</v>
      </c>
      <c r="E1005" s="116">
        <f t="shared" si="126"/>
        <v>7.9320993737953431</v>
      </c>
      <c r="F1005" s="6">
        <f t="shared" si="130"/>
        <v>6.7341615120184972</v>
      </c>
      <c r="G1005" s="9"/>
      <c r="H1005" s="15">
        <f t="shared" si="127"/>
        <v>0.98599999999999999</v>
      </c>
      <c r="I1005" s="6">
        <f>VLOOKUP(H1005,AProperties!$AO$8:$AW$1007,VLOOKUP(Span,Data!$N$4:$Y$11,Data!$Y$1,FALSE),FALSE)^(2/3)</f>
        <v>0.40712167501111568</v>
      </c>
      <c r="J1005" s="15">
        <f>$I1005*(Slope^0.5)/VLOOKUP($H1005,AProperties!$AY$8:$BG$1007,VLOOKUP(Span,Data!$N$4:$Y$11,Data!$Y$1,FALSE),FALSE)</f>
        <v>1.5928441726636788</v>
      </c>
      <c r="K1005" s="15">
        <f>$J1005*VLOOKUP($H1005,AProperties!$A$8:$I$1007,VLOOKUP(Span,Data!$N$4:$Y$11,Data!$Y$1,FALSE),FALSE)</f>
        <v>1.5418860183904757</v>
      </c>
      <c r="L1005" s="15">
        <f t="shared" si="131"/>
        <v>1.5928441726636788</v>
      </c>
      <c r="M1005" s="15">
        <f t="shared" si="132"/>
        <v>0.98599999999999999</v>
      </c>
      <c r="O1005" s="28">
        <f t="shared" si="128"/>
        <v>0.98599999999999999</v>
      </c>
      <c r="P1005" s="19">
        <f>AA1005*VLOOKUP($O1005,AProperties!$A$8:$I$1007,VLOOKUP(Span,Data!$N$4:$Y$11,Data!$Y$1,FALSE),FALSE)</f>
        <v>0.62947233109804424</v>
      </c>
      <c r="Q1005" s="19">
        <f>AB1005*VLOOKUP($O1005,AProperties!$A$8:$I$1007,VLOOKUP(Span,Data!$N$4:$Y$11,Data!$Y$1,FALSE),FALSE)</f>
        <v>0.89020830777746152</v>
      </c>
      <c r="R1005" s="19">
        <f>AC1005*VLOOKUP($O1005,AProperties!$A$8:$I$1007,VLOOKUP(Span,Data!$N$4:$Y$11,Data!$Y$1,FALSE),FALSE)</f>
        <v>1.2589446621960885</v>
      </c>
      <c r="S1005" s="19">
        <f>AD1005*VLOOKUP($O1005,AProperties!$A$8:$I$1007,VLOOKUP(Span,Data!$N$4:$Y$11,Data!$Y$1,FALSE),FALSE)</f>
        <v>1.5418860183904757</v>
      </c>
      <c r="T1005" s="19">
        <f>AE1005*VLOOKUP($O1005,AProperties!$A$8:$I$1007,VLOOKUP(Span,Data!$N$4:$Y$11,Data!$Y$1,FALSE),FALSE)</f>
        <v>1.780416615554923</v>
      </c>
      <c r="U1005" s="19">
        <f>AF1005*VLOOKUP($O1005,AProperties!$A$8:$I$1007,VLOOKUP(Span,Data!$N$4:$Y$11,Data!$Y$1,FALSE),FALSE)</f>
        <v>1.9905662903254582</v>
      </c>
      <c r="V1005" s="19">
        <f>AG1005*VLOOKUP($O1005,AProperties!$A$8:$I$1007,VLOOKUP(Span,Data!$N$4:$Y$11,Data!$Y$1,FALSE),FALSE)</f>
        <v>2.1805561188412623</v>
      </c>
      <c r="W1005" s="19">
        <f>AH1005*VLOOKUP($O1005,AProperties!$A$8:$I$1007,VLOOKUP(Span,Data!$N$4:$Y$11,Data!$Y$1,FALSE),FALSE)</f>
        <v>2.3552697974228094</v>
      </c>
      <c r="X1005" s="19">
        <f>AI1005*VLOOKUP($O1005,AProperties!$A$8:$I$1007,VLOOKUP(Span,Data!$N$4:$Y$11,Data!$Y$1,FALSE),FALSE)</f>
        <v>2.5178893243921769</v>
      </c>
      <c r="Y1005" s="19">
        <f>AJ1005*VLOOKUP($O1005,AProperties!$A$8:$I$1007,VLOOKUP(Span,Data!$N$4:$Y$11,Data!$Y$1,FALSE),FALSE)</f>
        <v>2.6706249233323844</v>
      </c>
      <c r="Z1005" s="19">
        <f>AK1005*VLOOKUP($O1005,AProperties!$A$8:$I$1007,VLOOKUP(Span,Data!$N$4:$Y$11,Data!$Y$1,FALSE),FALSE)</f>
        <v>2.8150858445809632</v>
      </c>
      <c r="AA1005" s="19">
        <f>$I1005*AA$19^0.5/VLOOKUP($O1005,AProperties!$AY$8:$BG$1007,VLOOKUP(Span,Data!$N$4:$Y$11,Data!$Y$1,FALSE),FALSE)</f>
        <v>0.65027591046527322</v>
      </c>
      <c r="AB1005" s="19">
        <f>$I1005*AB$19^0.5/VLOOKUP($O1005,AProperties!$AY$8:$BG$1007,VLOOKUP(Span,Data!$N$4:$Y$11,Data!$Y$1,FALSE),FALSE)</f>
        <v>0.91962901186450186</v>
      </c>
      <c r="AC1005" s="19">
        <f>$I1005*AC$19^0.5/VLOOKUP($O1005,AProperties!$AY$8:$BG$1007,VLOOKUP(Span,Data!$N$4:$Y$11,Data!$Y$1,FALSE),FALSE)</f>
        <v>1.3005518209305464</v>
      </c>
      <c r="AD1005" s="19">
        <f>$I1005*AD$19^0.5/VLOOKUP($O1005,AProperties!$AY$8:$BG$1007,VLOOKUP(Span,Data!$N$4:$Y$11,Data!$Y$1,FALSE),FALSE)</f>
        <v>1.5928441726636788</v>
      </c>
      <c r="AE1005" s="19">
        <f>$I1005*AE$19^0.5/VLOOKUP($O1005,AProperties!$AY$8:$BG$1007,VLOOKUP(Span,Data!$N$4:$Y$11,Data!$Y$1,FALSE),FALSE)</f>
        <v>1.8392580237290037</v>
      </c>
      <c r="AF1005" s="19">
        <f>$I1005*AF$19^0.5/VLOOKUP($O1005,AProperties!$AY$8:$BG$1007,VLOOKUP(Span,Data!$N$4:$Y$11,Data!$Y$1,FALSE),FALSE)</f>
        <v>2.0563529846099864</v>
      </c>
      <c r="AG1005" s="19">
        <f>$I1005*AG$19^0.5/VLOOKUP($O1005,AProperties!$AY$8:$BG$1007,VLOOKUP(Span,Data!$N$4:$Y$11,Data!$Y$1,FALSE),FALSE)</f>
        <v>2.252621831727927</v>
      </c>
      <c r="AH1005" s="19">
        <f>$I1005*AH$19^0.5/VLOOKUP($O1005,AProperties!$AY$8:$BG$1007,VLOOKUP(Span,Data!$N$4:$Y$11,Data!$Y$1,FALSE),FALSE)</f>
        <v>2.4331096638335397</v>
      </c>
      <c r="AI1005" s="19">
        <f>$I1005*AI$19^0.5/VLOOKUP($O1005,AProperties!$AY$8:$BG$1007,VLOOKUP(Span,Data!$N$4:$Y$11,Data!$Y$1,FALSE),FALSE)</f>
        <v>2.6011036418610929</v>
      </c>
      <c r="AJ1005" s="19">
        <f>$I1005*AJ$19^0.5/VLOOKUP($O1005,AProperties!$AY$8:$BG$1007,VLOOKUP(Span,Data!$N$4:$Y$11,Data!$Y$1,FALSE),FALSE)</f>
        <v>2.7588870355935056</v>
      </c>
      <c r="AK1005" s="19">
        <f>$I1005*AK$19^0.5/VLOOKUP($O1005,AProperties!$AY$8:$BG$1007,VLOOKUP(Span,Data!$N$4:$Y$11,Data!$Y$1,FALSE),FALSE)</f>
        <v>2.9081222798618356</v>
      </c>
      <c r="AL1005" s="47">
        <f t="shared" si="129"/>
        <v>0.98599999999999999</v>
      </c>
    </row>
    <row r="1006" spans="1:38" x14ac:dyDescent="0.25">
      <c r="A1006" s="15">
        <v>0.98699999999999999</v>
      </c>
      <c r="B1006" s="116">
        <f>VLOOKUP($A1006,APropertiesDimless!$A$7:$I$1007,VLOOKUP(Span,Data!$N$4:$Y$11,Data!$Y$1,FALSE),FALSE)</f>
        <v>4.8182667744008256</v>
      </c>
      <c r="C1006" s="6">
        <f t="shared" si="125"/>
        <v>3.3961333872004129</v>
      </c>
      <c r="D1006" s="116">
        <f>VLOOKUP($A1006,AProperties!$AE$8:$AM$1007,VLOOKUP(Span,Data!$N$4:$Y$11,Data!$Y$1,FALSE),FALSE)</f>
        <v>0.99820204823118275</v>
      </c>
      <c r="E1006" s="116">
        <f t="shared" si="126"/>
        <v>8.2134030947851446</v>
      </c>
      <c r="F1006" s="6">
        <f t="shared" si="130"/>
        <v>6.8613539296436903</v>
      </c>
      <c r="G1006" s="9"/>
      <c r="H1006" s="15">
        <f t="shared" si="127"/>
        <v>0.98699999999999999</v>
      </c>
      <c r="I1006" s="6">
        <f>VLOOKUP(H1006,AProperties!$AO$8:$AW$1007,VLOOKUP(Span,Data!$N$4:$Y$11,Data!$Y$1,FALSE),FALSE)^(2/3)</f>
        <v>0.4064860669646182</v>
      </c>
      <c r="J1006" s="15">
        <f>$I1006*(Slope^0.5)/VLOOKUP($H1006,AProperties!$AY$8:$BG$1007,VLOOKUP(Span,Data!$N$4:$Y$11,Data!$Y$1,FALSE),FALSE)</f>
        <v>1.5913700873641694</v>
      </c>
      <c r="K1006" s="15">
        <f>$J1006*VLOOKUP($H1006,AProperties!$A$8:$I$1007,VLOOKUP(Span,Data!$N$4:$Y$11,Data!$Y$1,FALSE),FALSE)</f>
        <v>1.5407849012807147</v>
      </c>
      <c r="L1006" s="15">
        <f t="shared" si="131"/>
        <v>1.5913700873641694</v>
      </c>
      <c r="M1006" s="15">
        <f t="shared" si="132"/>
        <v>0.98699999999999999</v>
      </c>
      <c r="O1006" s="28">
        <f t="shared" si="128"/>
        <v>0.98699999999999999</v>
      </c>
      <c r="P1006" s="19">
        <f>AA1006*VLOOKUP($O1006,AProperties!$A$8:$I$1007,VLOOKUP(Span,Data!$N$4:$Y$11,Data!$Y$1,FALSE),FALSE)</f>
        <v>0.62902280192038362</v>
      </c>
      <c r="Q1006" s="19">
        <f>AB1006*VLOOKUP($O1006,AProperties!$A$8:$I$1007,VLOOKUP(Span,Data!$N$4:$Y$11,Data!$Y$1,FALSE),FALSE)</f>
        <v>0.88957257751773156</v>
      </c>
      <c r="R1006" s="19">
        <f>AC1006*VLOOKUP($O1006,AProperties!$A$8:$I$1007,VLOOKUP(Span,Data!$N$4:$Y$11,Data!$Y$1,FALSE),FALSE)</f>
        <v>1.2580456038407672</v>
      </c>
      <c r="S1006" s="19">
        <f>AD1006*VLOOKUP($O1006,AProperties!$A$8:$I$1007,VLOOKUP(Span,Data!$N$4:$Y$11,Data!$Y$1,FALSE),FALSE)</f>
        <v>1.5407849012807147</v>
      </c>
      <c r="T1006" s="19">
        <f>AE1006*VLOOKUP($O1006,AProperties!$A$8:$I$1007,VLOOKUP(Span,Data!$N$4:$Y$11,Data!$Y$1,FALSE),FALSE)</f>
        <v>1.7791451550354631</v>
      </c>
      <c r="U1006" s="19">
        <f>AF1006*VLOOKUP($O1006,AProperties!$A$8:$I$1007,VLOOKUP(Span,Data!$N$4:$Y$11,Data!$Y$1,FALSE),FALSE)</f>
        <v>1.9891447542493488</v>
      </c>
      <c r="V1006" s="19">
        <f>AG1006*VLOOKUP($O1006,AProperties!$A$8:$I$1007,VLOOKUP(Span,Data!$N$4:$Y$11,Data!$Y$1,FALSE),FALSE)</f>
        <v>2.1789989040908773</v>
      </c>
      <c r="W1006" s="19">
        <f>AH1006*VLOOKUP($O1006,AProperties!$A$8:$I$1007,VLOOKUP(Span,Data!$N$4:$Y$11,Data!$Y$1,FALSE),FALSE)</f>
        <v>2.3535878132546459</v>
      </c>
      <c r="X1006" s="19">
        <f>AI1006*VLOOKUP($O1006,AProperties!$A$8:$I$1007,VLOOKUP(Span,Data!$N$4:$Y$11,Data!$Y$1,FALSE),FALSE)</f>
        <v>2.5160912076815345</v>
      </c>
      <c r="Y1006" s="19">
        <f>AJ1006*VLOOKUP($O1006,AProperties!$A$8:$I$1007,VLOOKUP(Span,Data!$N$4:$Y$11,Data!$Y$1,FALSE),FALSE)</f>
        <v>2.6687177325531941</v>
      </c>
      <c r="Z1006" s="19">
        <f>AK1006*VLOOKUP($O1006,AProperties!$A$8:$I$1007,VLOOKUP(Span,Data!$N$4:$Y$11,Data!$Y$1,FALSE),FALSE)</f>
        <v>2.8130754889827263</v>
      </c>
      <c r="AA1006" s="19">
        <f>$I1006*AA$19^0.5/VLOOKUP($O1006,AProperties!$AY$8:$BG$1007,VLOOKUP(Span,Data!$N$4:$Y$11,Data!$Y$1,FALSE),FALSE)</f>
        <v>0.64967411766175043</v>
      </c>
      <c r="AB1006" s="19">
        <f>$I1006*AB$19^0.5/VLOOKUP($O1006,AProperties!$AY$8:$BG$1007,VLOOKUP(Span,Data!$N$4:$Y$11,Data!$Y$1,FALSE),FALSE)</f>
        <v>0.91877794832002146</v>
      </c>
      <c r="AC1006" s="19">
        <f>$I1006*AC$19^0.5/VLOOKUP($O1006,AProperties!$AY$8:$BG$1007,VLOOKUP(Span,Data!$N$4:$Y$11,Data!$Y$1,FALSE),FALSE)</f>
        <v>1.2993482353235009</v>
      </c>
      <c r="AD1006" s="19">
        <f>$I1006*AD$19^0.5/VLOOKUP($O1006,AProperties!$AY$8:$BG$1007,VLOOKUP(Span,Data!$N$4:$Y$11,Data!$Y$1,FALSE),FALSE)</f>
        <v>1.5913700873641694</v>
      </c>
      <c r="AE1006" s="19">
        <f>$I1006*AE$19^0.5/VLOOKUP($O1006,AProperties!$AY$8:$BG$1007,VLOOKUP(Span,Data!$N$4:$Y$11,Data!$Y$1,FALSE),FALSE)</f>
        <v>1.8375558966400429</v>
      </c>
      <c r="AF1006" s="19">
        <f>$I1006*AF$19^0.5/VLOOKUP($O1006,AProperties!$AY$8:$BG$1007,VLOOKUP(Span,Data!$N$4:$Y$11,Data!$Y$1,FALSE),FALSE)</f>
        <v>2.0544499486713566</v>
      </c>
      <c r="AG1006" s="19">
        <f>$I1006*AG$19^0.5/VLOOKUP($O1006,AProperties!$AY$8:$BG$1007,VLOOKUP(Span,Data!$N$4:$Y$11,Data!$Y$1,FALSE),FALSE)</f>
        <v>2.2505371603052655</v>
      </c>
      <c r="AH1006" s="19">
        <f>$I1006*AH$19^0.5/VLOOKUP($O1006,AProperties!$AY$8:$BG$1007,VLOOKUP(Span,Data!$N$4:$Y$11,Data!$Y$1,FALSE),FALSE)</f>
        <v>2.4308579613449317</v>
      </c>
      <c r="AI1006" s="19">
        <f>$I1006*AI$19^0.5/VLOOKUP($O1006,AProperties!$AY$8:$BG$1007,VLOOKUP(Span,Data!$N$4:$Y$11,Data!$Y$1,FALSE),FALSE)</f>
        <v>2.5986964706470017</v>
      </c>
      <c r="AJ1006" s="19">
        <f>$I1006*AJ$19^0.5/VLOOKUP($O1006,AProperties!$AY$8:$BG$1007,VLOOKUP(Span,Data!$N$4:$Y$11,Data!$Y$1,FALSE),FALSE)</f>
        <v>2.7563338449600638</v>
      </c>
      <c r="AK1006" s="19">
        <f>$I1006*AK$19^0.5/VLOOKUP($O1006,AProperties!$AY$8:$BG$1007,VLOOKUP(Span,Data!$N$4:$Y$11,Data!$Y$1,FALSE),FALSE)</f>
        <v>2.9054309806277412</v>
      </c>
      <c r="AL1006" s="47">
        <f t="shared" si="129"/>
        <v>0.98699999999999999</v>
      </c>
    </row>
    <row r="1007" spans="1:38" x14ac:dyDescent="0.25">
      <c r="A1007" s="15">
        <v>0.98799999999999999</v>
      </c>
      <c r="B1007" s="116">
        <f>VLOOKUP($A1007,APropertiesDimless!$A$7:$I$1007,VLOOKUP(Span,Data!$N$4:$Y$11,Data!$Y$1,FALSE),FALSE)</f>
        <v>5.0147010887731627</v>
      </c>
      <c r="C1007" s="6">
        <f t="shared" si="125"/>
        <v>3.4953505443865813</v>
      </c>
      <c r="D1007" s="116">
        <f>VLOOKUP($A1007,AProperties!$AE$8:$AM$1007,VLOOKUP(Span,Data!$N$4:$Y$11,Data!$Y$1,FALSE),FALSE)</f>
        <v>0.99840520870511751</v>
      </c>
      <c r="E1007" s="116">
        <f t="shared" si="126"/>
        <v>8.5288707773318748</v>
      </c>
      <c r="F1007" s="6">
        <f t="shared" si="130"/>
        <v>7.0012455251222132</v>
      </c>
      <c r="G1007" s="9"/>
      <c r="H1007" s="15">
        <f t="shared" si="127"/>
        <v>0.98799999999999999</v>
      </c>
      <c r="I1007" s="6">
        <f>VLOOKUP(H1007,AProperties!$AO$8:$AW$1007,VLOOKUP(Span,Data!$N$4:$Y$11,Data!$Y$1,FALSE),FALSE)^(2/3)</f>
        <v>0.40582420962478144</v>
      </c>
      <c r="J1007" s="15">
        <f>$I1007*(Slope^0.5)/VLOOKUP($H1007,AProperties!$AY$8:$BG$1007,VLOOKUP(Span,Data!$N$4:$Y$11,Data!$Y$1,FALSE),FALSE)</f>
        <v>1.5898256570564717</v>
      </c>
      <c r="K1007" s="15">
        <f>$J1007*VLOOKUP($H1007,AProperties!$A$8:$I$1007,VLOOKUP(Span,Data!$N$4:$Y$11,Data!$Y$1,FALSE),FALSE)</f>
        <v>1.5396028501459296</v>
      </c>
      <c r="L1007" s="15">
        <f t="shared" si="131"/>
        <v>1.5898256570564717</v>
      </c>
      <c r="M1007" s="15">
        <f t="shared" si="132"/>
        <v>0.98799999999999999</v>
      </c>
      <c r="O1007" s="28">
        <f t="shared" si="128"/>
        <v>0.98799999999999999</v>
      </c>
      <c r="P1007" s="19">
        <f>AA1007*VLOOKUP($O1007,AProperties!$A$8:$I$1007,VLOOKUP(Span,Data!$N$4:$Y$11,Data!$Y$1,FALSE),FALSE)</f>
        <v>0.62854023156536698</v>
      </c>
      <c r="Q1007" s="19">
        <f>AB1007*VLOOKUP($O1007,AProperties!$A$8:$I$1007,VLOOKUP(Span,Data!$N$4:$Y$11,Data!$Y$1,FALSE),FALSE)</f>
        <v>0.88889011997686762</v>
      </c>
      <c r="R1007" s="19">
        <f>AC1007*VLOOKUP($O1007,AProperties!$A$8:$I$1007,VLOOKUP(Span,Data!$N$4:$Y$11,Data!$Y$1,FALSE),FALSE)</f>
        <v>1.257080463130734</v>
      </c>
      <c r="S1007" s="19">
        <f>AD1007*VLOOKUP($O1007,AProperties!$A$8:$I$1007,VLOOKUP(Span,Data!$N$4:$Y$11,Data!$Y$1,FALSE),FALSE)</f>
        <v>1.5396028501459296</v>
      </c>
      <c r="T1007" s="19">
        <f>AE1007*VLOOKUP($O1007,AProperties!$A$8:$I$1007,VLOOKUP(Span,Data!$N$4:$Y$11,Data!$Y$1,FALSE),FALSE)</f>
        <v>1.7777802399537352</v>
      </c>
      <c r="U1007" s="19">
        <f>AF1007*VLOOKUP($O1007,AProperties!$A$8:$I$1007,VLOOKUP(Span,Data!$N$4:$Y$11,Data!$Y$1,FALSE),FALSE)</f>
        <v>1.9876187327962198</v>
      </c>
      <c r="V1007" s="19">
        <f>AG1007*VLOOKUP($O1007,AProperties!$A$8:$I$1007,VLOOKUP(Span,Data!$N$4:$Y$11,Data!$Y$1,FALSE),FALSE)</f>
        <v>2.1773272313446457</v>
      </c>
      <c r="W1007" s="19">
        <f>AH1007*VLOOKUP($O1007,AProperties!$A$8:$I$1007,VLOOKUP(Span,Data!$N$4:$Y$11,Data!$Y$1,FALSE),FALSE)</f>
        <v>2.3517822003211588</v>
      </c>
      <c r="X1007" s="19">
        <f>AI1007*VLOOKUP($O1007,AProperties!$A$8:$I$1007,VLOOKUP(Span,Data!$N$4:$Y$11,Data!$Y$1,FALSE),FALSE)</f>
        <v>2.5141609262614679</v>
      </c>
      <c r="Y1007" s="19">
        <f>AJ1007*VLOOKUP($O1007,AProperties!$A$8:$I$1007,VLOOKUP(Span,Data!$N$4:$Y$11,Data!$Y$1,FALSE),FALSE)</f>
        <v>2.6666703599306025</v>
      </c>
      <c r="Z1007" s="19">
        <f>AK1007*VLOOKUP($O1007,AProperties!$A$8:$I$1007,VLOOKUP(Span,Data!$N$4:$Y$11,Data!$Y$1,FALSE),FALSE)</f>
        <v>2.8109173687472389</v>
      </c>
      <c r="AA1007" s="19">
        <f>$I1007*AA$19^0.5/VLOOKUP($O1007,AProperties!$AY$8:$BG$1007,VLOOKUP(Span,Data!$N$4:$Y$11,Data!$Y$1,FALSE),FALSE)</f>
        <v>0.64904360662889249</v>
      </c>
      <c r="AB1007" s="19">
        <f>$I1007*AB$19^0.5/VLOOKUP($O1007,AProperties!$AY$8:$BG$1007,VLOOKUP(Span,Data!$N$4:$Y$11,Data!$Y$1,FALSE),FALSE)</f>
        <v>0.91788627106612775</v>
      </c>
      <c r="AC1007" s="19">
        <f>$I1007*AC$19^0.5/VLOOKUP($O1007,AProperties!$AY$8:$BG$1007,VLOOKUP(Span,Data!$N$4:$Y$11,Data!$Y$1,FALSE),FALSE)</f>
        <v>1.298087213257785</v>
      </c>
      <c r="AD1007" s="19">
        <f>$I1007*AD$19^0.5/VLOOKUP($O1007,AProperties!$AY$8:$BG$1007,VLOOKUP(Span,Data!$N$4:$Y$11,Data!$Y$1,FALSE),FALSE)</f>
        <v>1.5898256570564717</v>
      </c>
      <c r="AE1007" s="19">
        <f>$I1007*AE$19^0.5/VLOOKUP($O1007,AProperties!$AY$8:$BG$1007,VLOOKUP(Span,Data!$N$4:$Y$11,Data!$Y$1,FALSE),FALSE)</f>
        <v>1.8357725421322555</v>
      </c>
      <c r="AF1007" s="19">
        <f>$I1007*AF$19^0.5/VLOOKUP($O1007,AProperties!$AY$8:$BG$1007,VLOOKUP(Span,Data!$N$4:$Y$11,Data!$Y$1,FALSE),FALSE)</f>
        <v>2.05245609771766</v>
      </c>
      <c r="AG1007" s="19">
        <f>$I1007*AG$19^0.5/VLOOKUP($O1007,AProperties!$AY$8:$BG$1007,VLOOKUP(Span,Data!$N$4:$Y$11,Data!$Y$1,FALSE),FALSE)</f>
        <v>2.2483530060179797</v>
      </c>
      <c r="AH1007" s="19">
        <f>$I1007*AH$19^0.5/VLOOKUP($O1007,AProperties!$AY$8:$BG$1007,VLOOKUP(Span,Data!$N$4:$Y$11,Data!$Y$1,FALSE),FALSE)</f>
        <v>2.4284988050813956</v>
      </c>
      <c r="AI1007" s="19">
        <f>$I1007*AI$19^0.5/VLOOKUP($O1007,AProperties!$AY$8:$BG$1007,VLOOKUP(Span,Data!$N$4:$Y$11,Data!$Y$1,FALSE),FALSE)</f>
        <v>2.59617442651557</v>
      </c>
      <c r="AJ1007" s="19">
        <f>$I1007*AJ$19^0.5/VLOOKUP($O1007,AProperties!$AY$8:$BG$1007,VLOOKUP(Span,Data!$N$4:$Y$11,Data!$Y$1,FALSE),FALSE)</f>
        <v>2.753658813198383</v>
      </c>
      <c r="AK1007" s="19">
        <f>$I1007*AK$19^0.5/VLOOKUP($O1007,AProperties!$AY$8:$BG$1007,VLOOKUP(Span,Data!$N$4:$Y$11,Data!$Y$1,FALSE),FALSE)</f>
        <v>2.902611249567673</v>
      </c>
      <c r="AL1007" s="47">
        <f t="shared" si="129"/>
        <v>0.98799999999999999</v>
      </c>
    </row>
    <row r="1008" spans="1:38" x14ac:dyDescent="0.25">
      <c r="A1008" s="15">
        <v>0.98899999999999999</v>
      </c>
      <c r="B1008" s="116">
        <f>VLOOKUP($A1008,APropertiesDimless!$A$7:$I$1007,VLOOKUP(Span,Data!$N$4:$Y$11,Data!$Y$1,FALSE),FALSE)</f>
        <v>5.2373180005530582</v>
      </c>
      <c r="C1008" s="6">
        <f t="shared" si="125"/>
        <v>3.607659000276529</v>
      </c>
      <c r="D1008" s="116">
        <f>VLOOKUP($A1008,AProperties!$AE$8:$AM$1007,VLOOKUP(Span,Data!$N$4:$Y$11,Data!$Y$1,FALSE),FALSE)</f>
        <v>0.99860012270532583</v>
      </c>
      <c r="E1008" s="116">
        <f t="shared" si="126"/>
        <v>8.8861056215685945</v>
      </c>
      <c r="F1008" s="6">
        <f t="shared" si="130"/>
        <v>7.1563575627888891</v>
      </c>
      <c r="G1008" s="9"/>
      <c r="H1008" s="15">
        <f t="shared" si="127"/>
        <v>0.98899999999999999</v>
      </c>
      <c r="I1008" s="6">
        <f>VLOOKUP(H1008,AProperties!$AO$8:$AW$1007,VLOOKUP(Span,Data!$N$4:$Y$11,Data!$Y$1,FALSE),FALSE)^(2/3)</f>
        <v>0.40513292235271586</v>
      </c>
      <c r="J1008" s="15">
        <f>$I1008*(Slope^0.5)/VLOOKUP($H1008,AProperties!$AY$8:$BG$1007,VLOOKUP(Span,Data!$N$4:$Y$11,Data!$Y$1,FALSE),FALSE)</f>
        <v>1.5882026266957103</v>
      </c>
      <c r="K1008" s="15">
        <f>$J1008*VLOOKUP($H1008,AProperties!$A$8:$I$1007,VLOOKUP(Span,Data!$N$4:$Y$11,Data!$Y$1,FALSE),FALSE)</f>
        <v>1.5383313541819006</v>
      </c>
      <c r="L1008" s="15">
        <f t="shared" si="131"/>
        <v>1.5882026266957103</v>
      </c>
      <c r="M1008" s="15">
        <f t="shared" si="132"/>
        <v>0.98899999999999999</v>
      </c>
      <c r="O1008" s="28">
        <f t="shared" si="128"/>
        <v>0.98899999999999999</v>
      </c>
      <c r="P1008" s="19">
        <f>AA1008*VLOOKUP($O1008,AProperties!$A$8:$I$1007,VLOOKUP(Span,Data!$N$4:$Y$11,Data!$Y$1,FALSE),FALSE)</f>
        <v>0.62802114551172028</v>
      </c>
      <c r="Q1008" s="19">
        <f>AB1008*VLOOKUP($O1008,AProperties!$A$8:$I$1007,VLOOKUP(Span,Data!$N$4:$Y$11,Data!$Y$1,FALSE),FALSE)</f>
        <v>0.88815602143976191</v>
      </c>
      <c r="R1008" s="19">
        <f>AC1008*VLOOKUP($O1008,AProperties!$A$8:$I$1007,VLOOKUP(Span,Data!$N$4:$Y$11,Data!$Y$1,FALSE),FALSE)</f>
        <v>1.2560422910234406</v>
      </c>
      <c r="S1008" s="19">
        <f>AD1008*VLOOKUP($O1008,AProperties!$A$8:$I$1007,VLOOKUP(Span,Data!$N$4:$Y$11,Data!$Y$1,FALSE),FALSE)</f>
        <v>1.5383313541819006</v>
      </c>
      <c r="T1008" s="19">
        <f>AE1008*VLOOKUP($O1008,AProperties!$A$8:$I$1007,VLOOKUP(Span,Data!$N$4:$Y$11,Data!$Y$1,FALSE),FALSE)</f>
        <v>1.7763120428795238</v>
      </c>
      <c r="U1008" s="19">
        <f>AF1008*VLOOKUP($O1008,AProperties!$A$8:$I$1007,VLOOKUP(Span,Data!$N$4:$Y$11,Data!$Y$1,FALSE),FALSE)</f>
        <v>1.9859772385650682</v>
      </c>
      <c r="V1008" s="19">
        <f>AG1008*VLOOKUP($O1008,AProperties!$A$8:$I$1007,VLOOKUP(Span,Data!$N$4:$Y$11,Data!$Y$1,FALSE),FALSE)</f>
        <v>2.1755290645078134</v>
      </c>
      <c r="W1008" s="19">
        <f>AH1008*VLOOKUP($O1008,AProperties!$A$8:$I$1007,VLOOKUP(Span,Data!$N$4:$Y$11,Data!$Y$1,FALSE),FALSE)</f>
        <v>2.3498399581541611</v>
      </c>
      <c r="X1008" s="19">
        <f>AI1008*VLOOKUP($O1008,AProperties!$A$8:$I$1007,VLOOKUP(Span,Data!$N$4:$Y$11,Data!$Y$1,FALSE),FALSE)</f>
        <v>2.5120845820468811</v>
      </c>
      <c r="Y1008" s="19">
        <f>AJ1008*VLOOKUP($O1008,AProperties!$A$8:$I$1007,VLOOKUP(Span,Data!$N$4:$Y$11,Data!$Y$1,FALSE),FALSE)</f>
        <v>2.6644680643192857</v>
      </c>
      <c r="Z1008" s="19">
        <f>AK1008*VLOOKUP($O1008,AProperties!$A$8:$I$1007,VLOOKUP(Span,Data!$N$4:$Y$11,Data!$Y$1,FALSE),FALSE)</f>
        <v>2.8085959453429874</v>
      </c>
      <c r="AA1008" s="19">
        <f>$I1008*AA$19^0.5/VLOOKUP($O1008,AProperties!$AY$8:$BG$1007,VLOOKUP(Span,Data!$N$4:$Y$11,Data!$Y$1,FALSE),FALSE)</f>
        <v>0.64838100725874059</v>
      </c>
      <c r="AB1008" s="19">
        <f>$I1008*AB$19^0.5/VLOOKUP($O1008,AProperties!$AY$8:$BG$1007,VLOOKUP(Span,Data!$N$4:$Y$11,Data!$Y$1,FALSE),FALSE)</f>
        <v>0.91694921405043917</v>
      </c>
      <c r="AC1008" s="19">
        <f>$I1008*AC$19^0.5/VLOOKUP($O1008,AProperties!$AY$8:$BG$1007,VLOOKUP(Span,Data!$N$4:$Y$11,Data!$Y$1,FALSE),FALSE)</f>
        <v>1.2967620145174812</v>
      </c>
      <c r="AD1008" s="19">
        <f>$I1008*AD$19^0.5/VLOOKUP($O1008,AProperties!$AY$8:$BG$1007,VLOOKUP(Span,Data!$N$4:$Y$11,Data!$Y$1,FALSE),FALSE)</f>
        <v>1.5882026266957103</v>
      </c>
      <c r="AE1008" s="19">
        <f>$I1008*AE$19^0.5/VLOOKUP($O1008,AProperties!$AY$8:$BG$1007,VLOOKUP(Span,Data!$N$4:$Y$11,Data!$Y$1,FALSE),FALSE)</f>
        <v>1.8338984281008783</v>
      </c>
      <c r="AF1008" s="19">
        <f>$I1008*AF$19^0.5/VLOOKUP($O1008,AProperties!$AY$8:$BG$1007,VLOOKUP(Span,Data!$N$4:$Y$11,Data!$Y$1,FALSE),FALSE)</f>
        <v>2.0503607745317871</v>
      </c>
      <c r="AG1008" s="19">
        <f>$I1008*AG$19^0.5/VLOOKUP($O1008,AProperties!$AY$8:$BG$1007,VLOOKUP(Span,Data!$N$4:$Y$11,Data!$Y$1,FALSE),FALSE)</f>
        <v>2.2460576944696475</v>
      </c>
      <c r="AH1008" s="19">
        <f>$I1008*AH$19^0.5/VLOOKUP($O1008,AProperties!$AY$8:$BG$1007,VLOOKUP(Span,Data!$N$4:$Y$11,Data!$Y$1,FALSE),FALSE)</f>
        <v>2.4260195852535955</v>
      </c>
      <c r="AI1008" s="19">
        <f>$I1008*AI$19^0.5/VLOOKUP($O1008,AProperties!$AY$8:$BG$1007,VLOOKUP(Span,Data!$N$4:$Y$11,Data!$Y$1,FALSE),FALSE)</f>
        <v>2.5935240290349624</v>
      </c>
      <c r="AJ1008" s="19">
        <f>$I1008*AJ$19^0.5/VLOOKUP($O1008,AProperties!$AY$8:$BG$1007,VLOOKUP(Span,Data!$N$4:$Y$11,Data!$Y$1,FALSE),FALSE)</f>
        <v>2.7508476421513173</v>
      </c>
      <c r="AK1008" s="19">
        <f>$I1008*AK$19^0.5/VLOOKUP($O1008,AProperties!$AY$8:$BG$1007,VLOOKUP(Span,Data!$N$4:$Y$11,Data!$Y$1,FALSE),FALSE)</f>
        <v>2.8996480151006572</v>
      </c>
      <c r="AL1008" s="47">
        <f t="shared" si="129"/>
        <v>0.98899999999999999</v>
      </c>
    </row>
    <row r="1009" spans="1:38" x14ac:dyDescent="0.25">
      <c r="A1009" s="15">
        <v>0.99</v>
      </c>
      <c r="B1009" s="116">
        <f>VLOOKUP($A1009,APropertiesDimless!$A$7:$I$1007,VLOOKUP(Span,Data!$N$4:$Y$11,Data!$Y$1,FALSE),FALSE)</f>
        <v>5.4925142907224469</v>
      </c>
      <c r="C1009" s="6">
        <f t="shared" si="125"/>
        <v>3.7362571453612237</v>
      </c>
      <c r="D1009" s="116">
        <f>VLOOKUP($A1009,AProperties!$AE$8:$AM$1007,VLOOKUP(Span,Data!$N$4:$Y$11,Data!$Y$1,FALSE),FALSE)</f>
        <v>0.99878641591545358</v>
      </c>
      <c r="E1009" s="116">
        <f t="shared" si="126"/>
        <v>9.2953115961615858</v>
      </c>
      <c r="F1009" s="6">
        <f t="shared" si="130"/>
        <v>7.3300032853736363</v>
      </c>
      <c r="G1009" s="9"/>
      <c r="H1009" s="15">
        <f t="shared" si="127"/>
        <v>0.99</v>
      </c>
      <c r="I1009" s="6">
        <f>VLOOKUP(H1009,AProperties!$AO$8:$AW$1007,VLOOKUP(Span,Data!$N$4:$Y$11,Data!$Y$1,FALSE),FALSE)^(2/3)</f>
        <v>0.40440828948003593</v>
      </c>
      <c r="J1009" s="15">
        <f>$I1009*(Slope^0.5)/VLOOKUP($H1009,AProperties!$AY$8:$BG$1007,VLOOKUP(Span,Data!$N$4:$Y$11,Data!$Y$1,FALSE),FALSE)</f>
        <v>1.5864908467844498</v>
      </c>
      <c r="K1009" s="15">
        <f>$J1009*VLOOKUP($H1009,AProperties!$A$8:$I$1007,VLOOKUP(Span,Data!$N$4:$Y$11,Data!$Y$1,FALSE),FALSE)</f>
        <v>1.5369599991169485</v>
      </c>
      <c r="L1009" s="15">
        <f t="shared" si="131"/>
        <v>1.5864908467844498</v>
      </c>
      <c r="M1009" s="15">
        <f t="shared" si="132"/>
        <v>0.99</v>
      </c>
      <c r="O1009" s="28">
        <f t="shared" si="128"/>
        <v>0.99</v>
      </c>
      <c r="P1009" s="19">
        <f>AA1009*VLOOKUP($O1009,AProperties!$A$8:$I$1007,VLOOKUP(Span,Data!$N$4:$Y$11,Data!$Y$1,FALSE),FALSE)</f>
        <v>0.62746129215083457</v>
      </c>
      <c r="Q1009" s="19">
        <f>AB1009*VLOOKUP($O1009,AProperties!$A$8:$I$1007,VLOOKUP(Span,Data!$N$4:$Y$11,Data!$Y$1,FALSE),FALSE)</f>
        <v>0.88736426922385714</v>
      </c>
      <c r="R1009" s="19">
        <f>AC1009*VLOOKUP($O1009,AProperties!$A$8:$I$1007,VLOOKUP(Span,Data!$N$4:$Y$11,Data!$Y$1,FALSE),FALSE)</f>
        <v>1.2549225843016691</v>
      </c>
      <c r="S1009" s="19">
        <f>AD1009*VLOOKUP($O1009,AProperties!$A$8:$I$1007,VLOOKUP(Span,Data!$N$4:$Y$11,Data!$Y$1,FALSE),FALSE)</f>
        <v>1.5369599991169485</v>
      </c>
      <c r="T1009" s="19">
        <f>AE1009*VLOOKUP($O1009,AProperties!$A$8:$I$1007,VLOOKUP(Span,Data!$N$4:$Y$11,Data!$Y$1,FALSE),FALSE)</f>
        <v>1.7747285384477143</v>
      </c>
      <c r="U1009" s="19">
        <f>AF1009*VLOOKUP($O1009,AProperties!$A$8:$I$1007,VLOOKUP(Span,Data!$N$4:$Y$11,Data!$Y$1,FALSE),FALSE)</f>
        <v>1.984206826788969</v>
      </c>
      <c r="V1009" s="19">
        <f>AG1009*VLOOKUP($O1009,AProperties!$A$8:$I$1007,VLOOKUP(Span,Data!$N$4:$Y$11,Data!$Y$1,FALSE),FALSE)</f>
        <v>2.1735896755761286</v>
      </c>
      <c r="W1009" s="19">
        <f>AH1009*VLOOKUP($O1009,AProperties!$A$8:$I$1007,VLOOKUP(Span,Data!$N$4:$Y$11,Data!$Y$1,FALSE),FALSE)</f>
        <v>2.3477451786908921</v>
      </c>
      <c r="X1009" s="19">
        <f>AI1009*VLOOKUP($O1009,AProperties!$A$8:$I$1007,VLOOKUP(Span,Data!$N$4:$Y$11,Data!$Y$1,FALSE),FALSE)</f>
        <v>2.5098451686033383</v>
      </c>
      <c r="Y1009" s="19">
        <f>AJ1009*VLOOKUP($O1009,AProperties!$A$8:$I$1007,VLOOKUP(Span,Data!$N$4:$Y$11,Data!$Y$1,FALSE),FALSE)</f>
        <v>2.6620928076715713</v>
      </c>
      <c r="Z1009" s="19">
        <f>AK1009*VLOOKUP($O1009,AProperties!$A$8:$I$1007,VLOOKUP(Span,Data!$N$4:$Y$11,Data!$Y$1,FALSE),FALSE)</f>
        <v>2.8060922049982429</v>
      </c>
      <c r="AA1009" s="19">
        <f>$I1009*AA$19^0.5/VLOOKUP($O1009,AProperties!$AY$8:$BG$1007,VLOOKUP(Span,Data!$N$4:$Y$11,Data!$Y$1,FALSE),FALSE)</f>
        <v>0.64768217603631806</v>
      </c>
      <c r="AB1009" s="19">
        <f>$I1009*AB$19^0.5/VLOOKUP($O1009,AProperties!$AY$8:$BG$1007,VLOOKUP(Span,Data!$N$4:$Y$11,Data!$Y$1,FALSE),FALSE)</f>
        <v>0.91596091745787944</v>
      </c>
      <c r="AC1009" s="19">
        <f>$I1009*AC$19^0.5/VLOOKUP($O1009,AProperties!$AY$8:$BG$1007,VLOOKUP(Span,Data!$N$4:$Y$11,Data!$Y$1,FALSE),FALSE)</f>
        <v>1.2953643520726361</v>
      </c>
      <c r="AD1009" s="19">
        <f>$I1009*AD$19^0.5/VLOOKUP($O1009,AProperties!$AY$8:$BG$1007,VLOOKUP(Span,Data!$N$4:$Y$11,Data!$Y$1,FALSE),FALSE)</f>
        <v>1.5864908467844498</v>
      </c>
      <c r="AE1009" s="19">
        <f>$I1009*AE$19^0.5/VLOOKUP($O1009,AProperties!$AY$8:$BG$1007,VLOOKUP(Span,Data!$N$4:$Y$11,Data!$Y$1,FALSE),FALSE)</f>
        <v>1.8319218349157589</v>
      </c>
      <c r="AF1009" s="19">
        <f>$I1009*AF$19^0.5/VLOOKUP($O1009,AProperties!$AY$8:$BG$1007,VLOOKUP(Span,Data!$N$4:$Y$11,Data!$Y$1,FALSE),FALSE)</f>
        <v>2.0481508761688922</v>
      </c>
      <c r="AG1009" s="19">
        <f>$I1009*AG$19^0.5/VLOOKUP($O1009,AProperties!$AY$8:$BG$1007,VLOOKUP(Span,Data!$N$4:$Y$11,Data!$Y$1,FALSE),FALSE)</f>
        <v>2.2436368721033451</v>
      </c>
      <c r="AH1009" s="19">
        <f>$I1009*AH$19^0.5/VLOOKUP($O1009,AProperties!$AY$8:$BG$1007,VLOOKUP(Span,Data!$N$4:$Y$11,Data!$Y$1,FALSE),FALSE)</f>
        <v>2.4234047982481095</v>
      </c>
      <c r="AI1009" s="19">
        <f>$I1009*AI$19^0.5/VLOOKUP($O1009,AProperties!$AY$8:$BG$1007,VLOOKUP(Span,Data!$N$4:$Y$11,Data!$Y$1,FALSE),FALSE)</f>
        <v>2.5907287041452722</v>
      </c>
      <c r="AJ1009" s="19">
        <f>$I1009*AJ$19^0.5/VLOOKUP($O1009,AProperties!$AY$8:$BG$1007,VLOOKUP(Span,Data!$N$4:$Y$11,Data!$Y$1,FALSE),FALSE)</f>
        <v>2.7478827523736382</v>
      </c>
      <c r="AK1009" s="19">
        <f>$I1009*AK$19^0.5/VLOOKUP($O1009,AProperties!$AY$8:$BG$1007,VLOOKUP(Span,Data!$N$4:$Y$11,Data!$Y$1,FALSE),FALSE)</f>
        <v>2.896522746864385</v>
      </c>
      <c r="AL1009" s="47">
        <f t="shared" si="129"/>
        <v>0.99</v>
      </c>
    </row>
    <row r="1010" spans="1:38" x14ac:dyDescent="0.25">
      <c r="A1010" s="15">
        <v>0.99099999999999999</v>
      </c>
      <c r="B1010" s="116">
        <f>VLOOKUP($A1010,APropertiesDimless!$A$7:$I$1007,VLOOKUP(Span,Data!$N$4:$Y$11,Data!$Y$1,FALSE),FALSE)</f>
        <v>5.7891121237668948</v>
      </c>
      <c r="C1010" s="6">
        <f t="shared" si="125"/>
        <v>3.8855560618834475</v>
      </c>
      <c r="D1010" s="116">
        <f>VLOOKUP($A1010,AProperties!$AE$8:$AM$1007,VLOOKUP(Span,Data!$N$4:$Y$11,Data!$Y$1,FALSE),FALSE)</f>
        <v>0.9989636593273914</v>
      </c>
      <c r="E1010" s="116">
        <f t="shared" si="126"/>
        <v>9.7705615966764867</v>
      </c>
      <c r="F1010" s="6">
        <f t="shared" si="130"/>
        <v>7.5266481524400151</v>
      </c>
      <c r="G1010" s="9"/>
      <c r="H1010" s="15">
        <f t="shared" si="127"/>
        <v>0.99099999999999999</v>
      </c>
      <c r="I1010" s="6">
        <f>VLOOKUP(H1010,AProperties!$AO$8:$AW$1007,VLOOKUP(Span,Data!$N$4:$Y$11,Data!$Y$1,FALSE),FALSE)^(2/3)</f>
        <v>0.40364539623144119</v>
      </c>
      <c r="J1010" s="15">
        <f>$I1010*(Slope^0.5)/VLOOKUP($H1010,AProperties!$AY$8:$BG$1007,VLOOKUP(Span,Data!$N$4:$Y$11,Data!$Y$1,FALSE),FALSE)</f>
        <v>1.5846775948038043</v>
      </c>
      <c r="K1010" s="15">
        <f>$J1010*VLOOKUP($H1010,AProperties!$A$8:$I$1007,VLOOKUP(Span,Data!$N$4:$Y$11,Data!$Y$1,FALSE),FALSE)</f>
        <v>1.5354757928570799</v>
      </c>
      <c r="L1010" s="15">
        <f t="shared" si="131"/>
        <v>1.5846775948038043</v>
      </c>
      <c r="M1010" s="15">
        <f t="shared" si="132"/>
        <v>0.99099999999999999</v>
      </c>
      <c r="O1010" s="28">
        <f t="shared" si="128"/>
        <v>0.99099999999999999</v>
      </c>
      <c r="P1010" s="19">
        <f>AA1010*VLOOKUP($O1010,AProperties!$A$8:$I$1007,VLOOKUP(Span,Data!$N$4:$Y$11,Data!$Y$1,FALSE),FALSE)</f>
        <v>0.62685536748254744</v>
      </c>
      <c r="Q1010" s="19">
        <f>AB1010*VLOOKUP($O1010,AProperties!$A$8:$I$1007,VLOOKUP(Span,Data!$N$4:$Y$11,Data!$Y$1,FALSE),FALSE)</f>
        <v>0.88650736234018912</v>
      </c>
      <c r="R1010" s="19">
        <f>AC1010*VLOOKUP($O1010,AProperties!$A$8:$I$1007,VLOOKUP(Span,Data!$N$4:$Y$11,Data!$Y$1,FALSE),FALSE)</f>
        <v>1.2537107349650949</v>
      </c>
      <c r="S1010" s="19">
        <f>AD1010*VLOOKUP($O1010,AProperties!$A$8:$I$1007,VLOOKUP(Span,Data!$N$4:$Y$11,Data!$Y$1,FALSE),FALSE)</f>
        <v>1.5354757928570799</v>
      </c>
      <c r="T1010" s="19">
        <f>AE1010*VLOOKUP($O1010,AProperties!$A$8:$I$1007,VLOOKUP(Span,Data!$N$4:$Y$11,Data!$Y$1,FALSE),FALSE)</f>
        <v>1.7730147246803782</v>
      </c>
      <c r="U1010" s="19">
        <f>AF1010*VLOOKUP($O1010,AProperties!$A$8:$I$1007,VLOOKUP(Span,Data!$N$4:$Y$11,Data!$Y$1,FALSE),FALSE)</f>
        <v>1.9822907247466997</v>
      </c>
      <c r="V1010" s="19">
        <f>AG1010*VLOOKUP($O1010,AProperties!$A$8:$I$1007,VLOOKUP(Span,Data!$N$4:$Y$11,Data!$Y$1,FALSE),FALSE)</f>
        <v>2.1714906909540632</v>
      </c>
      <c r="W1010" s="19">
        <f>AH1010*VLOOKUP($O1010,AProperties!$A$8:$I$1007,VLOOKUP(Span,Data!$N$4:$Y$11,Data!$Y$1,FALSE),FALSE)</f>
        <v>2.3454780161799671</v>
      </c>
      <c r="X1010" s="19">
        <f>AI1010*VLOOKUP($O1010,AProperties!$A$8:$I$1007,VLOOKUP(Span,Data!$N$4:$Y$11,Data!$Y$1,FALSE),FALSE)</f>
        <v>2.5074214699301898</v>
      </c>
      <c r="Y1010" s="19">
        <f>AJ1010*VLOOKUP($O1010,AProperties!$A$8:$I$1007,VLOOKUP(Span,Data!$N$4:$Y$11,Data!$Y$1,FALSE),FALSE)</f>
        <v>2.6595220870205671</v>
      </c>
      <c r="Z1010" s="19">
        <f>AK1010*VLOOKUP($O1010,AProperties!$A$8:$I$1007,VLOOKUP(Span,Data!$N$4:$Y$11,Data!$Y$1,FALSE),FALSE)</f>
        <v>2.8033824275031747</v>
      </c>
      <c r="AA1010" s="19">
        <f>$I1010*AA$19^0.5/VLOOKUP($O1010,AProperties!$AY$8:$BG$1007,VLOOKUP(Span,Data!$N$4:$Y$11,Data!$Y$1,FALSE),FALSE)</f>
        <v>0.64694191901503928</v>
      </c>
      <c r="AB1010" s="19">
        <f>$I1010*AB$19^0.5/VLOOKUP($O1010,AProperties!$AY$8:$BG$1007,VLOOKUP(Span,Data!$N$4:$Y$11,Data!$Y$1,FALSE),FALSE)</f>
        <v>0.91491403593874521</v>
      </c>
      <c r="AC1010" s="19">
        <f>$I1010*AC$19^0.5/VLOOKUP($O1010,AProperties!$AY$8:$BG$1007,VLOOKUP(Span,Data!$N$4:$Y$11,Data!$Y$1,FALSE),FALSE)</f>
        <v>1.2938838380300786</v>
      </c>
      <c r="AD1010" s="19">
        <f>$I1010*AD$19^0.5/VLOOKUP($O1010,AProperties!$AY$8:$BG$1007,VLOOKUP(Span,Data!$N$4:$Y$11,Data!$Y$1,FALSE),FALSE)</f>
        <v>1.5846775948038043</v>
      </c>
      <c r="AE1010" s="19">
        <f>$I1010*AE$19^0.5/VLOOKUP($O1010,AProperties!$AY$8:$BG$1007,VLOOKUP(Span,Data!$N$4:$Y$11,Data!$Y$1,FALSE),FALSE)</f>
        <v>1.8298280718774904</v>
      </c>
      <c r="AF1010" s="19">
        <f>$I1010*AF$19^0.5/VLOOKUP($O1010,AProperties!$AY$8:$BG$1007,VLOOKUP(Span,Data!$N$4:$Y$11,Data!$Y$1,FALSE),FALSE)</f>
        <v>2.0458099779277195</v>
      </c>
      <c r="AG1010" s="19">
        <f>$I1010*AG$19^0.5/VLOOKUP($O1010,AProperties!$AY$8:$BG$1007,VLOOKUP(Span,Data!$N$4:$Y$11,Data!$Y$1,FALSE),FALSE)</f>
        <v>2.2410725465603161</v>
      </c>
      <c r="AH1010" s="19">
        <f>$I1010*AH$19^0.5/VLOOKUP($O1010,AProperties!$AY$8:$BG$1007,VLOOKUP(Span,Data!$N$4:$Y$11,Data!$Y$1,FALSE),FALSE)</f>
        <v>2.4206350100963308</v>
      </c>
      <c r="AI1010" s="19">
        <f>$I1010*AI$19^0.5/VLOOKUP($O1010,AProperties!$AY$8:$BG$1007,VLOOKUP(Span,Data!$N$4:$Y$11,Data!$Y$1,FALSE),FALSE)</f>
        <v>2.5877676760601571</v>
      </c>
      <c r="AJ1010" s="19">
        <f>$I1010*AJ$19^0.5/VLOOKUP($O1010,AProperties!$AY$8:$BG$1007,VLOOKUP(Span,Data!$N$4:$Y$11,Data!$Y$1,FALSE),FALSE)</f>
        <v>2.7447421078162351</v>
      </c>
      <c r="AK1010" s="19">
        <f>$I1010*AK$19^0.5/VLOOKUP($O1010,AProperties!$AY$8:$BG$1007,VLOOKUP(Span,Data!$N$4:$Y$11,Data!$Y$1,FALSE),FALSE)</f>
        <v>2.8932122168235832</v>
      </c>
      <c r="AL1010" s="47">
        <f t="shared" si="129"/>
        <v>0.99099999999999999</v>
      </c>
    </row>
    <row r="1011" spans="1:38" x14ac:dyDescent="0.25">
      <c r="A1011" s="15">
        <v>0.99199999999999999</v>
      </c>
      <c r="B1011" s="116">
        <f>VLOOKUP($A1011,APropertiesDimless!$A$7:$I$1007,VLOOKUP(Span,Data!$N$4:$Y$11,Data!$Y$1,FALSE),FALSE)</f>
        <v>6.1396856984476589</v>
      </c>
      <c r="C1011" s="6">
        <f t="shared" si="125"/>
        <v>4.0618428492238294</v>
      </c>
      <c r="D1011" s="116">
        <f>VLOOKUP($A1011,AProperties!$AE$8:$AM$1007,VLOOKUP(Span,Data!$N$4:$Y$11,Data!$Y$1,FALSE),FALSE)</f>
        <v>0.99913135436454081</v>
      </c>
      <c r="E1011" s="116">
        <f t="shared" si="126"/>
        <v>10.331913695617951</v>
      </c>
      <c r="F1011" s="6">
        <f t="shared" si="130"/>
        <v>7.7524969170703102</v>
      </c>
      <c r="G1011" s="9"/>
      <c r="H1011" s="15">
        <f t="shared" si="127"/>
        <v>0.99199999999999999</v>
      </c>
      <c r="I1011" s="6">
        <f>VLOOKUP(H1011,AProperties!$AO$8:$AW$1007,VLOOKUP(Span,Data!$N$4:$Y$11,Data!$Y$1,FALSE),FALSE)^(2/3)</f>
        <v>0.40283792816428166</v>
      </c>
      <c r="J1011" s="15">
        <f>$I1011*(Slope^0.5)/VLOOKUP($H1011,AProperties!$AY$8:$BG$1007,VLOOKUP(Span,Data!$N$4:$Y$11,Data!$Y$1,FALSE),FALSE)</f>
        <v>1.5827465465374357</v>
      </c>
      <c r="K1011" s="15">
        <f>$J1011*VLOOKUP($H1011,AProperties!$A$8:$I$1007,VLOOKUP(Span,Data!$N$4:$Y$11,Data!$Y$1,FALSE),FALSE)</f>
        <v>1.5338621453669243</v>
      </c>
      <c r="L1011" s="15">
        <f t="shared" si="131"/>
        <v>1.5827465465374357</v>
      </c>
      <c r="M1011" s="15">
        <f t="shared" si="132"/>
        <v>0.99199999999999999</v>
      </c>
      <c r="O1011" s="28">
        <f t="shared" si="128"/>
        <v>0.99199999999999999</v>
      </c>
      <c r="P1011" s="19">
        <f>AA1011*VLOOKUP($O1011,AProperties!$A$8:$I$1007,VLOOKUP(Span,Data!$N$4:$Y$11,Data!$Y$1,FALSE),FALSE)</f>
        <v>0.62619659865328015</v>
      </c>
      <c r="Q1011" s="19">
        <f>AB1011*VLOOKUP($O1011,AProperties!$A$8:$I$1007,VLOOKUP(Span,Data!$N$4:$Y$11,Data!$Y$1,FALSE),FALSE)</f>
        <v>0.8855757225273706</v>
      </c>
      <c r="R1011" s="19">
        <f>AC1011*VLOOKUP($O1011,AProperties!$A$8:$I$1007,VLOOKUP(Span,Data!$N$4:$Y$11,Data!$Y$1,FALSE),FALSE)</f>
        <v>1.2523931973065603</v>
      </c>
      <c r="S1011" s="19">
        <f>AD1011*VLOOKUP($O1011,AProperties!$A$8:$I$1007,VLOOKUP(Span,Data!$N$4:$Y$11,Data!$Y$1,FALSE),FALSE)</f>
        <v>1.5338621453669243</v>
      </c>
      <c r="T1011" s="19">
        <f>AE1011*VLOOKUP($O1011,AProperties!$A$8:$I$1007,VLOOKUP(Span,Data!$N$4:$Y$11,Data!$Y$1,FALSE),FALSE)</f>
        <v>1.7711514450547412</v>
      </c>
      <c r="U1011" s="19">
        <f>AF1011*VLOOKUP($O1011,AProperties!$A$8:$I$1007,VLOOKUP(Span,Data!$N$4:$Y$11,Data!$Y$1,FALSE),FALSE)</f>
        <v>1.9802075147946925</v>
      </c>
      <c r="V1011" s="19">
        <f>AG1011*VLOOKUP($O1011,AProperties!$A$8:$I$1007,VLOOKUP(Span,Data!$N$4:$Y$11,Data!$Y$1,FALSE),FALSE)</f>
        <v>2.1692086487885964</v>
      </c>
      <c r="W1011" s="19">
        <f>AH1011*VLOOKUP($O1011,AProperties!$A$8:$I$1007,VLOOKUP(Span,Data!$N$4:$Y$11,Data!$Y$1,FALSE),FALSE)</f>
        <v>2.3430131289237632</v>
      </c>
      <c r="X1011" s="19">
        <f>AI1011*VLOOKUP($O1011,AProperties!$A$8:$I$1007,VLOOKUP(Span,Data!$N$4:$Y$11,Data!$Y$1,FALSE),FALSE)</f>
        <v>2.5047863946131206</v>
      </c>
      <c r="Y1011" s="19">
        <f>AJ1011*VLOOKUP($O1011,AProperties!$A$8:$I$1007,VLOOKUP(Span,Data!$N$4:$Y$11,Data!$Y$1,FALSE),FALSE)</f>
        <v>2.6567271675821118</v>
      </c>
      <c r="Z1011" s="19">
        <f>AK1011*VLOOKUP($O1011,AProperties!$A$8:$I$1007,VLOOKUP(Span,Data!$N$4:$Y$11,Data!$Y$1,FALSE),FALSE)</f>
        <v>2.8004363237357754</v>
      </c>
      <c r="AA1011" s="19">
        <f>$I1011*AA$19^0.5/VLOOKUP($O1011,AProperties!$AY$8:$BG$1007,VLOOKUP(Span,Data!$N$4:$Y$11,Data!$Y$1,FALSE),FALSE)</f>
        <v>0.64615357186149114</v>
      </c>
      <c r="AB1011" s="19">
        <f>$I1011*AB$19^0.5/VLOOKUP($O1011,AProperties!$AY$8:$BG$1007,VLOOKUP(Span,Data!$N$4:$Y$11,Data!$Y$1,FALSE),FALSE)</f>
        <v>0.91379914470233903</v>
      </c>
      <c r="AC1011" s="19">
        <f>$I1011*AC$19^0.5/VLOOKUP($O1011,AProperties!$AY$8:$BG$1007,VLOOKUP(Span,Data!$N$4:$Y$11,Data!$Y$1,FALSE),FALSE)</f>
        <v>1.2923071437229823</v>
      </c>
      <c r="AD1011" s="19">
        <f>$I1011*AD$19^0.5/VLOOKUP($O1011,AProperties!$AY$8:$BG$1007,VLOOKUP(Span,Data!$N$4:$Y$11,Data!$Y$1,FALSE),FALSE)</f>
        <v>1.5827465465374357</v>
      </c>
      <c r="AE1011" s="19">
        <f>$I1011*AE$19^0.5/VLOOKUP($O1011,AProperties!$AY$8:$BG$1007,VLOOKUP(Span,Data!$N$4:$Y$11,Data!$Y$1,FALSE),FALSE)</f>
        <v>1.8275982894046781</v>
      </c>
      <c r="AF1011" s="19">
        <f>$I1011*AF$19^0.5/VLOOKUP($O1011,AProperties!$AY$8:$BG$1007,VLOOKUP(Span,Data!$N$4:$Y$11,Data!$Y$1,FALSE),FALSE)</f>
        <v>2.0433170053355969</v>
      </c>
      <c r="AG1011" s="19">
        <f>$I1011*AG$19^0.5/VLOOKUP($O1011,AProperties!$AY$8:$BG$1007,VLOOKUP(Span,Data!$N$4:$Y$11,Data!$Y$1,FALSE),FALSE)</f>
        <v>2.2383416319124207</v>
      </c>
      <c r="AH1011" s="19">
        <f>$I1011*AH$19^0.5/VLOOKUP($O1011,AProperties!$AY$8:$BG$1007,VLOOKUP(Span,Data!$N$4:$Y$11,Data!$Y$1,FALSE),FALSE)</f>
        <v>2.4176852851459154</v>
      </c>
      <c r="AI1011" s="19">
        <f>$I1011*AI$19^0.5/VLOOKUP($O1011,AProperties!$AY$8:$BG$1007,VLOOKUP(Span,Data!$N$4:$Y$11,Data!$Y$1,FALSE),FALSE)</f>
        <v>2.5846142874459646</v>
      </c>
      <c r="AJ1011" s="19">
        <f>$I1011*AJ$19^0.5/VLOOKUP($O1011,AProperties!$AY$8:$BG$1007,VLOOKUP(Span,Data!$N$4:$Y$11,Data!$Y$1,FALSE),FALSE)</f>
        <v>2.7413974341070171</v>
      </c>
      <c r="AK1011" s="19">
        <f>$I1011*AK$19^0.5/VLOOKUP($O1011,AProperties!$AY$8:$BG$1007,VLOOKUP(Span,Data!$N$4:$Y$11,Data!$Y$1,FALSE),FALSE)</f>
        <v>2.8896866211731789</v>
      </c>
      <c r="AL1011" s="47">
        <f t="shared" si="129"/>
        <v>0.99199999999999999</v>
      </c>
    </row>
    <row r="1012" spans="1:38" x14ac:dyDescent="0.25">
      <c r="A1012" s="15">
        <v>0.99299999999999999</v>
      </c>
      <c r="B1012" s="116">
        <f>VLOOKUP($A1012,APropertiesDimless!$A$7:$I$1007,VLOOKUP(Span,Data!$N$4:$Y$11,Data!$Y$1,FALSE),FALSE)</f>
        <v>6.5628982743647821</v>
      </c>
      <c r="C1012" s="6">
        <f t="shared" si="125"/>
        <v>4.2744491371823914</v>
      </c>
      <c r="D1012" s="116">
        <f>VLOOKUP($A1012,AProperties!$AE$8:$AM$1007,VLOOKUP(Span,Data!$N$4:$Y$11,Data!$Y$1,FALSE),FALSE)</f>
        <v>0.99928891162293543</v>
      </c>
      <c r="E1012" s="116">
        <f t="shared" si="126"/>
        <v>11.009139126439598</v>
      </c>
      <c r="F1012" s="6">
        <f t="shared" si="130"/>
        <v>8.016500965179107</v>
      </c>
      <c r="G1012" s="9"/>
      <c r="H1012" s="15">
        <f t="shared" si="127"/>
        <v>0.99299999999999999</v>
      </c>
      <c r="I1012" s="6">
        <f>VLOOKUP(H1012,AProperties!$AO$8:$AW$1007,VLOOKUP(Span,Data!$N$4:$Y$11,Data!$Y$1,FALSE),FALSE)^(2/3)</f>
        <v>0.4019775364078374</v>
      </c>
      <c r="J1012" s="15">
        <f>$I1012*(Slope^0.5)/VLOOKUP($H1012,AProperties!$AY$8:$BG$1007,VLOOKUP(Span,Data!$N$4:$Y$11,Data!$Y$1,FALSE),FALSE)</f>
        <v>1.5806761468988386</v>
      </c>
      <c r="K1012" s="15">
        <f>$J1012*VLOOKUP($H1012,AProperties!$A$8:$I$1007,VLOOKUP(Span,Data!$N$4:$Y$11,Data!$Y$1,FALSE),FALSE)</f>
        <v>1.5320972565050599</v>
      </c>
      <c r="L1012" s="15">
        <f t="shared" si="131"/>
        <v>1.5806761468988386</v>
      </c>
      <c r="M1012" s="15">
        <f t="shared" si="132"/>
        <v>0.99299999999999999</v>
      </c>
      <c r="O1012" s="28">
        <f t="shared" si="128"/>
        <v>0.99299999999999999</v>
      </c>
      <c r="P1012" s="19">
        <f>AA1012*VLOOKUP($O1012,AProperties!$A$8:$I$1007,VLOOKUP(Span,Data!$N$4:$Y$11,Data!$Y$1,FALSE),FALSE)</f>
        <v>0.62547608579256531</v>
      </c>
      <c r="Q1012" s="19">
        <f>AB1012*VLOOKUP($O1012,AProperties!$A$8:$I$1007,VLOOKUP(Span,Data!$N$4:$Y$11,Data!$Y$1,FALSE),FALSE)</f>
        <v>0.88455676346788348</v>
      </c>
      <c r="R1012" s="19">
        <f>AC1012*VLOOKUP($O1012,AProperties!$A$8:$I$1007,VLOOKUP(Span,Data!$N$4:$Y$11,Data!$Y$1,FALSE),FALSE)</f>
        <v>1.2509521715851306</v>
      </c>
      <c r="S1012" s="19">
        <f>AD1012*VLOOKUP($O1012,AProperties!$A$8:$I$1007,VLOOKUP(Span,Data!$N$4:$Y$11,Data!$Y$1,FALSE),FALSE)</f>
        <v>1.5320972565050599</v>
      </c>
      <c r="T1012" s="19">
        <f>AE1012*VLOOKUP($O1012,AProperties!$A$8:$I$1007,VLOOKUP(Span,Data!$N$4:$Y$11,Data!$Y$1,FALSE),FALSE)</f>
        <v>1.769113526935767</v>
      </c>
      <c r="U1012" s="19">
        <f>AF1012*VLOOKUP($O1012,AProperties!$A$8:$I$1007,VLOOKUP(Span,Data!$N$4:$Y$11,Data!$Y$1,FALSE),FALSE)</f>
        <v>1.9779290530713902</v>
      </c>
      <c r="V1012" s="19">
        <f>AG1012*VLOOKUP($O1012,AProperties!$A$8:$I$1007,VLOOKUP(Span,Data!$N$4:$Y$11,Data!$Y$1,FALSE),FALSE)</f>
        <v>2.1667127190240665</v>
      </c>
      <c r="W1012" s="19">
        <f>AH1012*VLOOKUP($O1012,AProperties!$A$8:$I$1007,VLOOKUP(Span,Data!$N$4:$Y$11,Data!$Y$1,FALSE),FALSE)</f>
        <v>2.3403172166562038</v>
      </c>
      <c r="X1012" s="19">
        <f>AI1012*VLOOKUP($O1012,AProperties!$A$8:$I$1007,VLOOKUP(Span,Data!$N$4:$Y$11,Data!$Y$1,FALSE),FALSE)</f>
        <v>2.5019043431702612</v>
      </c>
      <c r="Y1012" s="19">
        <f>AJ1012*VLOOKUP($O1012,AProperties!$A$8:$I$1007,VLOOKUP(Span,Data!$N$4:$Y$11,Data!$Y$1,FALSE),FALSE)</f>
        <v>2.6536702904036504</v>
      </c>
      <c r="Z1012" s="19">
        <f>AK1012*VLOOKUP($O1012,AProperties!$A$8:$I$1007,VLOOKUP(Span,Data!$N$4:$Y$11,Data!$Y$1,FALSE),FALSE)</f>
        <v>2.797214092265333</v>
      </c>
      <c r="AA1012" s="19">
        <f>$I1012*AA$19^0.5/VLOOKUP($O1012,AProperties!$AY$8:$BG$1007,VLOOKUP(Span,Data!$N$4:$Y$11,Data!$Y$1,FALSE),FALSE)</f>
        <v>0.64530833474845684</v>
      </c>
      <c r="AB1012" s="19">
        <f>$I1012*AB$19^0.5/VLOOKUP($O1012,AProperties!$AY$8:$BG$1007,VLOOKUP(Span,Data!$N$4:$Y$11,Data!$Y$1,FALSE),FALSE)</f>
        <v>0.91260379891366494</v>
      </c>
      <c r="AC1012" s="19">
        <f>$I1012*AC$19^0.5/VLOOKUP($O1012,AProperties!$AY$8:$BG$1007,VLOOKUP(Span,Data!$N$4:$Y$11,Data!$Y$1,FALSE),FALSE)</f>
        <v>1.2906166694969137</v>
      </c>
      <c r="AD1012" s="19">
        <f>$I1012*AD$19^0.5/VLOOKUP($O1012,AProperties!$AY$8:$BG$1007,VLOOKUP(Span,Data!$N$4:$Y$11,Data!$Y$1,FALSE),FALSE)</f>
        <v>1.5806761468988386</v>
      </c>
      <c r="AE1012" s="19">
        <f>$I1012*AE$19^0.5/VLOOKUP($O1012,AProperties!$AY$8:$BG$1007,VLOOKUP(Span,Data!$N$4:$Y$11,Data!$Y$1,FALSE),FALSE)</f>
        <v>1.8252075978273299</v>
      </c>
      <c r="AF1012" s="19">
        <f>$I1012*AF$19^0.5/VLOOKUP($O1012,AProperties!$AY$8:$BG$1007,VLOOKUP(Span,Data!$N$4:$Y$11,Data!$Y$1,FALSE),FALSE)</f>
        <v>2.0406441308955037</v>
      </c>
      <c r="AG1012" s="19">
        <f>$I1012*AG$19^0.5/VLOOKUP($O1012,AProperties!$AY$8:$BG$1007,VLOOKUP(Span,Data!$N$4:$Y$11,Data!$Y$1,FALSE),FALSE)</f>
        <v>2.2354136446639843</v>
      </c>
      <c r="AH1012" s="19">
        <f>$I1012*AH$19^0.5/VLOOKUP($O1012,AProperties!$AY$8:$BG$1007,VLOOKUP(Span,Data!$N$4:$Y$11,Data!$Y$1,FALSE),FALSE)</f>
        <v>2.4145226974583549</v>
      </c>
      <c r="AI1012" s="19">
        <f>$I1012*AI$19^0.5/VLOOKUP($O1012,AProperties!$AY$8:$BG$1007,VLOOKUP(Span,Data!$N$4:$Y$11,Data!$Y$1,FALSE),FALSE)</f>
        <v>2.5812333389938273</v>
      </c>
      <c r="AJ1012" s="19">
        <f>$I1012*AJ$19^0.5/VLOOKUP($O1012,AProperties!$AY$8:$BG$1007,VLOOKUP(Span,Data!$N$4:$Y$11,Data!$Y$1,FALSE),FALSE)</f>
        <v>2.7378113967409945</v>
      </c>
      <c r="AK1012" s="19">
        <f>$I1012*AK$19^0.5/VLOOKUP($O1012,AProperties!$AY$8:$BG$1007,VLOOKUP(Span,Data!$N$4:$Y$11,Data!$Y$1,FALSE),FALSE)</f>
        <v>2.8859066058894784</v>
      </c>
      <c r="AL1012" s="47">
        <f t="shared" si="129"/>
        <v>0.99299999999999999</v>
      </c>
    </row>
    <row r="1013" spans="1:38" x14ac:dyDescent="0.25">
      <c r="A1013" s="15">
        <v>0.99399999999999999</v>
      </c>
      <c r="B1013" s="116">
        <f>VLOOKUP($A1013,APropertiesDimless!$A$7:$I$1007,VLOOKUP(Span,Data!$N$4:$Y$11,Data!$Y$1,FALSE),FALSE)</f>
        <v>7.0879062192450215</v>
      </c>
      <c r="C1013" s="6">
        <f t="shared" si="125"/>
        <v>4.537953109622511</v>
      </c>
      <c r="D1013" s="116">
        <f>VLOOKUP($A1013,AProperties!$AE$8:$AM$1007,VLOOKUP(Span,Data!$N$4:$Y$11,Data!$Y$1,FALSE),FALSE)</f>
        <v>0.9994356192006566</v>
      </c>
      <c r="E1013" s="116">
        <f t="shared" si="126"/>
        <v>11.848747543313303</v>
      </c>
      <c r="F1013" s="6">
        <f t="shared" si="130"/>
        <v>8.3322012139114747</v>
      </c>
      <c r="G1013" s="9"/>
      <c r="H1013" s="15">
        <f t="shared" si="127"/>
        <v>0.99399999999999999</v>
      </c>
      <c r="I1013" s="6">
        <f>VLOOKUP(H1013,AProperties!$AO$8:$AW$1007,VLOOKUP(Span,Data!$N$4:$Y$11,Data!$Y$1,FALSE),FALSE)^(2/3)</f>
        <v>0.4010527756007552</v>
      </c>
      <c r="J1013" s="15">
        <f>$I1013*(Slope^0.5)/VLOOKUP($H1013,AProperties!$AY$8:$BG$1007,VLOOKUP(Span,Data!$N$4:$Y$11,Data!$Y$1,FALSE),FALSE)</f>
        <v>1.5784368856497588</v>
      </c>
      <c r="K1013" s="15">
        <f>$J1013*VLOOKUP($H1013,AProperties!$A$8:$I$1007,VLOOKUP(Span,Data!$N$4:$Y$11,Data!$Y$1,FALSE),FALSE)</f>
        <v>1.5301514260056912</v>
      </c>
      <c r="L1013" s="15">
        <f t="shared" si="131"/>
        <v>1.5784368856497588</v>
      </c>
      <c r="M1013" s="15">
        <f t="shared" si="132"/>
        <v>0.99399999999999999</v>
      </c>
      <c r="O1013" s="28">
        <f t="shared" si="128"/>
        <v>0.99399999999999999</v>
      </c>
      <c r="P1013" s="19">
        <f>AA1013*VLOOKUP($O1013,AProperties!$A$8:$I$1007,VLOOKUP(Span,Data!$N$4:$Y$11,Data!$Y$1,FALSE),FALSE)</f>
        <v>0.62468170381766552</v>
      </c>
      <c r="Q1013" s="19">
        <f>AB1013*VLOOKUP($O1013,AProperties!$A$8:$I$1007,VLOOKUP(Span,Data!$N$4:$Y$11,Data!$Y$1,FALSE),FALSE)</f>
        <v>0.88343333770527543</v>
      </c>
      <c r="R1013" s="19">
        <f>AC1013*VLOOKUP($O1013,AProperties!$A$8:$I$1007,VLOOKUP(Span,Data!$N$4:$Y$11,Data!$Y$1,FALSE),FALSE)</f>
        <v>1.249363407635331</v>
      </c>
      <c r="S1013" s="19">
        <f>AD1013*VLOOKUP($O1013,AProperties!$A$8:$I$1007,VLOOKUP(Span,Data!$N$4:$Y$11,Data!$Y$1,FALSE),FALSE)</f>
        <v>1.5301514260056912</v>
      </c>
      <c r="T1013" s="19">
        <f>AE1013*VLOOKUP($O1013,AProperties!$A$8:$I$1007,VLOOKUP(Span,Data!$N$4:$Y$11,Data!$Y$1,FALSE),FALSE)</f>
        <v>1.7668666754105509</v>
      </c>
      <c r="U1013" s="19">
        <f>AF1013*VLOOKUP($O1013,AProperties!$A$8:$I$1007,VLOOKUP(Span,Data!$N$4:$Y$11,Data!$Y$1,FALSE),FALSE)</f>
        <v>1.9754169966985238</v>
      </c>
      <c r="V1013" s="19">
        <f>AG1013*VLOOKUP($O1013,AProperties!$A$8:$I$1007,VLOOKUP(Span,Data!$N$4:$Y$11,Data!$Y$1,FALSE),FALSE)</f>
        <v>2.1639608991417796</v>
      </c>
      <c r="W1013" s="19">
        <f>AH1013*VLOOKUP($O1013,AProperties!$A$8:$I$1007,VLOOKUP(Span,Data!$N$4:$Y$11,Data!$Y$1,FALSE),FALSE)</f>
        <v>2.3373449114719</v>
      </c>
      <c r="X1013" s="19">
        <f>AI1013*VLOOKUP($O1013,AProperties!$A$8:$I$1007,VLOOKUP(Span,Data!$N$4:$Y$11,Data!$Y$1,FALSE),FALSE)</f>
        <v>2.4987268152706621</v>
      </c>
      <c r="Y1013" s="19">
        <f>AJ1013*VLOOKUP($O1013,AProperties!$A$8:$I$1007,VLOOKUP(Span,Data!$N$4:$Y$11,Data!$Y$1,FALSE),FALSE)</f>
        <v>2.6503000131158259</v>
      </c>
      <c r="Z1013" s="19">
        <f>AK1013*VLOOKUP($O1013,AProperties!$A$8:$I$1007,VLOOKUP(Span,Data!$N$4:$Y$11,Data!$Y$1,FALSE),FALSE)</f>
        <v>2.7936615080733804</v>
      </c>
      <c r="AA1013" s="19">
        <f>$I1013*AA$19^0.5/VLOOKUP($O1013,AProperties!$AY$8:$BG$1007,VLOOKUP(Span,Data!$N$4:$Y$11,Data!$Y$1,FALSE),FALSE)</f>
        <v>0.64439416017161799</v>
      </c>
      <c r="AB1013" s="19">
        <f>$I1013*AB$19^0.5/VLOOKUP($O1013,AProperties!$AY$8:$BG$1007,VLOOKUP(Span,Data!$N$4:$Y$11,Data!$Y$1,FALSE),FALSE)</f>
        <v>0.91131096082872276</v>
      </c>
      <c r="AC1013" s="19">
        <f>$I1013*AC$19^0.5/VLOOKUP($O1013,AProperties!$AY$8:$BG$1007,VLOOKUP(Span,Data!$N$4:$Y$11,Data!$Y$1,FALSE),FALSE)</f>
        <v>1.288788320343236</v>
      </c>
      <c r="AD1013" s="19">
        <f>$I1013*AD$19^0.5/VLOOKUP($O1013,AProperties!$AY$8:$BG$1007,VLOOKUP(Span,Data!$N$4:$Y$11,Data!$Y$1,FALSE),FALSE)</f>
        <v>1.5784368856497588</v>
      </c>
      <c r="AE1013" s="19">
        <f>$I1013*AE$19^0.5/VLOOKUP($O1013,AProperties!$AY$8:$BG$1007,VLOOKUP(Span,Data!$N$4:$Y$11,Data!$Y$1,FALSE),FALSE)</f>
        <v>1.8226219216574455</v>
      </c>
      <c r="AF1013" s="19">
        <f>$I1013*AF$19^0.5/VLOOKUP($O1013,AProperties!$AY$8:$BG$1007,VLOOKUP(Span,Data!$N$4:$Y$11,Data!$Y$1,FALSE),FALSE)</f>
        <v>2.0377532570536721</v>
      </c>
      <c r="AG1013" s="19">
        <f>$I1013*AG$19^0.5/VLOOKUP($O1013,AProperties!$AY$8:$BG$1007,VLOOKUP(Span,Data!$N$4:$Y$11,Data!$Y$1,FALSE),FALSE)</f>
        <v>2.2322468510358391</v>
      </c>
      <c r="AH1013" s="19">
        <f>$I1013*AH$19^0.5/VLOOKUP($O1013,AProperties!$AY$8:$BG$1007,VLOOKUP(Span,Data!$N$4:$Y$11,Data!$Y$1,FALSE),FALSE)</f>
        <v>2.4111021694001251</v>
      </c>
      <c r="AI1013" s="19">
        <f>$I1013*AI$19^0.5/VLOOKUP($O1013,AProperties!$AY$8:$BG$1007,VLOOKUP(Span,Data!$N$4:$Y$11,Data!$Y$1,FALSE),FALSE)</f>
        <v>2.577576640686472</v>
      </c>
      <c r="AJ1013" s="19">
        <f>$I1013*AJ$19^0.5/VLOOKUP($O1013,AProperties!$AY$8:$BG$1007,VLOOKUP(Span,Data!$N$4:$Y$11,Data!$Y$1,FALSE),FALSE)</f>
        <v>2.7339328824861679</v>
      </c>
      <c r="AK1013" s="19">
        <f>$I1013*AK$19^0.5/VLOOKUP($O1013,AProperties!$AY$8:$BG$1007,VLOOKUP(Span,Data!$N$4:$Y$11,Data!$Y$1,FALSE),FALSE)</f>
        <v>2.8818182928952512</v>
      </c>
      <c r="AL1013" s="47">
        <f t="shared" si="129"/>
        <v>0.99399999999999999</v>
      </c>
    </row>
    <row r="1014" spans="1:38" x14ac:dyDescent="0.25">
      <c r="A1014" s="15">
        <v>0.995</v>
      </c>
      <c r="B1014" s="116">
        <f>VLOOKUP($A1014,APropertiesDimless!$A$7:$I$1007,VLOOKUP(Span,Data!$N$4:$Y$11,Data!$Y$1,FALSE),FALSE)</f>
        <v>7.7634084192143495</v>
      </c>
      <c r="C1014" s="6">
        <f t="shared" si="125"/>
        <v>4.8767042096071744</v>
      </c>
      <c r="D1014" s="116">
        <f>VLOOKUP($A1014,AProperties!$AE$8:$AM$1007,VLOOKUP(Span,Data!$N$4:$Y$11,Data!$Y$1,FALSE),FALSE)</f>
        <v>0.99957059294835515</v>
      </c>
      <c r="E1014" s="116">
        <f t="shared" si="126"/>
        <v>12.928422483846875</v>
      </c>
      <c r="F1014" s="6">
        <f t="shared" si="130"/>
        <v>8.7213884909838946</v>
      </c>
      <c r="G1014" s="9"/>
      <c r="H1014" s="15">
        <f t="shared" si="127"/>
        <v>0.995</v>
      </c>
      <c r="I1014" s="6">
        <f>VLOOKUP(H1014,AProperties!$AO$8:$AW$1007,VLOOKUP(Span,Data!$N$4:$Y$11,Data!$Y$1,FALSE),FALSE)^(2/3)</f>
        <v>0.40004719908712139</v>
      </c>
      <c r="J1014" s="15">
        <f>$I1014*(Slope^0.5)/VLOOKUP($H1014,AProperties!$AY$8:$BG$1007,VLOOKUP(Span,Data!$N$4:$Y$11,Data!$Y$1,FALSE),FALSE)</f>
        <v>1.5759864143104763</v>
      </c>
      <c r="K1014" s="15">
        <f>$J1014*VLOOKUP($H1014,AProperties!$A$8:$I$1007,VLOOKUP(Span,Data!$N$4:$Y$11,Data!$Y$1,FALSE),FALSE)</f>
        <v>1.5279822423416063</v>
      </c>
      <c r="L1014" s="15">
        <f t="shared" si="131"/>
        <v>1.5759864143104763</v>
      </c>
      <c r="M1014" s="15">
        <f t="shared" si="132"/>
        <v>0.995</v>
      </c>
      <c r="O1014" s="28">
        <f t="shared" si="128"/>
        <v>0.995</v>
      </c>
      <c r="P1014" s="19">
        <f>AA1014*VLOOKUP($O1014,AProperties!$A$8:$I$1007,VLOOKUP(Span,Data!$N$4:$Y$11,Data!$Y$1,FALSE),FALSE)</f>
        <v>0.62379613829510083</v>
      </c>
      <c r="Q1014" s="19">
        <f>AB1014*VLOOKUP($O1014,AProperties!$A$8:$I$1007,VLOOKUP(Span,Data!$N$4:$Y$11,Data!$Y$1,FALSE),FALSE)</f>
        <v>0.88218095893289439</v>
      </c>
      <c r="R1014" s="19">
        <f>AC1014*VLOOKUP($O1014,AProperties!$A$8:$I$1007,VLOOKUP(Span,Data!$N$4:$Y$11,Data!$Y$1,FALSE),FALSE)</f>
        <v>1.2475922765902017</v>
      </c>
      <c r="S1014" s="19">
        <f>AD1014*VLOOKUP($O1014,AProperties!$A$8:$I$1007,VLOOKUP(Span,Data!$N$4:$Y$11,Data!$Y$1,FALSE),FALSE)</f>
        <v>1.5279822423416063</v>
      </c>
      <c r="T1014" s="19">
        <f>AE1014*VLOOKUP($O1014,AProperties!$A$8:$I$1007,VLOOKUP(Span,Data!$N$4:$Y$11,Data!$Y$1,FALSE),FALSE)</f>
        <v>1.7643619178657888</v>
      </c>
      <c r="U1014" s="19">
        <f>AF1014*VLOOKUP($O1014,AProperties!$A$8:$I$1007,VLOOKUP(Span,Data!$N$4:$Y$11,Data!$Y$1,FALSE),FALSE)</f>
        <v>1.9726165926299022</v>
      </c>
      <c r="V1014" s="19">
        <f>AG1014*VLOOKUP($O1014,AProperties!$A$8:$I$1007,VLOOKUP(Span,Data!$N$4:$Y$11,Data!$Y$1,FALSE),FALSE)</f>
        <v>2.1608932101847529</v>
      </c>
      <c r="W1014" s="19">
        <f>AH1014*VLOOKUP($O1014,AProperties!$A$8:$I$1007,VLOOKUP(Span,Data!$N$4:$Y$11,Data!$Y$1,FALSE),FALSE)</f>
        <v>2.3340314286929233</v>
      </c>
      <c r="X1014" s="19">
        <f>AI1014*VLOOKUP($O1014,AProperties!$A$8:$I$1007,VLOOKUP(Span,Data!$N$4:$Y$11,Data!$Y$1,FALSE),FALSE)</f>
        <v>2.4951845531804033</v>
      </c>
      <c r="Y1014" s="19">
        <f>AJ1014*VLOOKUP($O1014,AProperties!$A$8:$I$1007,VLOOKUP(Span,Data!$N$4:$Y$11,Data!$Y$1,FALSE),FALSE)</f>
        <v>2.6465428767986832</v>
      </c>
      <c r="Z1014" s="19">
        <f>AK1014*VLOOKUP($O1014,AProperties!$A$8:$I$1007,VLOOKUP(Span,Data!$N$4:$Y$11,Data!$Y$1,FALSE),FALSE)</f>
        <v>2.7897011386594106</v>
      </c>
      <c r="AA1014" s="19">
        <f>$I1014*AA$19^0.5/VLOOKUP($O1014,AProperties!$AY$8:$BG$1007,VLOOKUP(Span,Data!$N$4:$Y$11,Data!$Y$1,FALSE),FALSE)</f>
        <v>0.64339375943652533</v>
      </c>
      <c r="AB1014" s="19">
        <f>$I1014*AB$19^0.5/VLOOKUP($O1014,AProperties!$AY$8:$BG$1007,VLOOKUP(Span,Data!$N$4:$Y$11,Data!$Y$1,FALSE),FALSE)</f>
        <v>0.90989618054134658</v>
      </c>
      <c r="AC1014" s="19">
        <f>$I1014*AC$19^0.5/VLOOKUP($O1014,AProperties!$AY$8:$BG$1007,VLOOKUP(Span,Data!$N$4:$Y$11,Data!$Y$1,FALSE),FALSE)</f>
        <v>1.2867875188730507</v>
      </c>
      <c r="AD1014" s="19">
        <f>$I1014*AD$19^0.5/VLOOKUP($O1014,AProperties!$AY$8:$BG$1007,VLOOKUP(Span,Data!$N$4:$Y$11,Data!$Y$1,FALSE),FALSE)</f>
        <v>1.5759864143104763</v>
      </c>
      <c r="AE1014" s="19">
        <f>$I1014*AE$19^0.5/VLOOKUP($O1014,AProperties!$AY$8:$BG$1007,VLOOKUP(Span,Data!$N$4:$Y$11,Data!$Y$1,FALSE),FALSE)</f>
        <v>1.8197923610826932</v>
      </c>
      <c r="AF1014" s="19">
        <f>$I1014*AF$19^0.5/VLOOKUP($O1014,AProperties!$AY$8:$BG$1007,VLOOKUP(Span,Data!$N$4:$Y$11,Data!$Y$1,FALSE),FALSE)</f>
        <v>2.0345897121578722</v>
      </c>
      <c r="AG1014" s="19">
        <f>$I1014*AG$19^0.5/VLOOKUP($O1014,AProperties!$AY$8:$BG$1007,VLOOKUP(Span,Data!$N$4:$Y$11,Data!$Y$1,FALSE),FALSE)</f>
        <v>2.2287813612336191</v>
      </c>
      <c r="AH1014" s="19">
        <f>$I1014*AH$19^0.5/VLOOKUP($O1014,AProperties!$AY$8:$BG$1007,VLOOKUP(Span,Data!$N$4:$Y$11,Data!$Y$1,FALSE),FALSE)</f>
        <v>2.4073590125999313</v>
      </c>
      <c r="AI1014" s="19">
        <f>$I1014*AI$19^0.5/VLOOKUP($O1014,AProperties!$AY$8:$BG$1007,VLOOKUP(Span,Data!$N$4:$Y$11,Data!$Y$1,FALSE),FALSE)</f>
        <v>2.5735750377461013</v>
      </c>
      <c r="AJ1014" s="19">
        <f>$I1014*AJ$19^0.5/VLOOKUP($O1014,AProperties!$AY$8:$BG$1007,VLOOKUP(Span,Data!$N$4:$Y$11,Data!$Y$1,FALSE),FALSE)</f>
        <v>2.7296885416240397</v>
      </c>
      <c r="AK1014" s="19">
        <f>$I1014*AK$19^0.5/VLOOKUP($O1014,AProperties!$AY$8:$BG$1007,VLOOKUP(Span,Data!$N$4:$Y$11,Data!$Y$1,FALSE),FALSE)</f>
        <v>2.8773443647984349</v>
      </c>
      <c r="AL1014" s="47">
        <f t="shared" si="129"/>
        <v>0.995</v>
      </c>
    </row>
    <row r="1015" spans="1:38" x14ac:dyDescent="0.25">
      <c r="A1015" s="15">
        <v>0.996</v>
      </c>
      <c r="B1015" s="116">
        <f>VLOOKUP($A1015,APropertiesDimless!$A$7:$I$1007,VLOOKUP(Span,Data!$N$4:$Y$11,Data!$Y$1,FALSE),FALSE)</f>
        <v>8.678521608564159</v>
      </c>
      <c r="C1015" s="6">
        <f t="shared" si="125"/>
        <v>5.3352608042820791</v>
      </c>
      <c r="D1015" s="116">
        <f>VLOOKUP($A1015,AProperties!$AE$8:$AM$1007,VLOOKUP(Span,Data!$N$4:$Y$11,Data!$Y$1,FALSE),FALSE)</f>
        <v>0.99969269265572269</v>
      </c>
      <c r="E1015" s="116">
        <f t="shared" si="126"/>
        <v>14.390321334993903</v>
      </c>
      <c r="F1015" s="6">
        <f t="shared" si="130"/>
        <v>9.2222169919993249</v>
      </c>
      <c r="G1015" s="9"/>
      <c r="H1015" s="15">
        <f t="shared" si="127"/>
        <v>0.996</v>
      </c>
      <c r="I1015" s="6">
        <f>VLOOKUP(H1015,AProperties!$AO$8:$AW$1007,VLOOKUP(Span,Data!$N$4:$Y$11,Data!$Y$1,FALSE),FALSE)^(2/3)</f>
        <v>0.39893561244506137</v>
      </c>
      <c r="J1015" s="15">
        <f>$I1015*(Slope^0.5)/VLOOKUP($H1015,AProperties!$AY$8:$BG$1007,VLOOKUP(Span,Data!$N$4:$Y$11,Data!$Y$1,FALSE),FALSE)</f>
        <v>1.573259947598671</v>
      </c>
      <c r="K1015" s="15">
        <f>$J1015*VLOOKUP($H1015,AProperties!$A$8:$I$1007,VLOOKUP(Span,Data!$N$4:$Y$11,Data!$Y$1,FALSE),FALSE)</f>
        <v>1.5255251465909949</v>
      </c>
      <c r="L1015" s="15">
        <f t="shared" si="131"/>
        <v>1.573259947598671</v>
      </c>
      <c r="M1015" s="15">
        <f t="shared" si="132"/>
        <v>0.996</v>
      </c>
      <c r="O1015" s="28">
        <f t="shared" si="128"/>
        <v>0.996</v>
      </c>
      <c r="P1015" s="19">
        <f>AA1015*VLOOKUP($O1015,AProperties!$A$8:$I$1007,VLOOKUP(Span,Data!$N$4:$Y$11,Data!$Y$1,FALSE),FALSE)</f>
        <v>0.62279303315540779</v>
      </c>
      <c r="Q1015" s="19">
        <f>AB1015*VLOOKUP($O1015,AProperties!$A$8:$I$1007,VLOOKUP(Span,Data!$N$4:$Y$11,Data!$Y$1,FALSE),FALSE)</f>
        <v>0.88076235403985437</v>
      </c>
      <c r="R1015" s="19">
        <f>AC1015*VLOOKUP($O1015,AProperties!$A$8:$I$1007,VLOOKUP(Span,Data!$N$4:$Y$11,Data!$Y$1,FALSE),FALSE)</f>
        <v>1.2455860663108156</v>
      </c>
      <c r="S1015" s="19">
        <f>AD1015*VLOOKUP($O1015,AProperties!$A$8:$I$1007,VLOOKUP(Span,Data!$N$4:$Y$11,Data!$Y$1,FALSE),FALSE)</f>
        <v>1.5255251465909949</v>
      </c>
      <c r="T1015" s="19">
        <f>AE1015*VLOOKUP($O1015,AProperties!$A$8:$I$1007,VLOOKUP(Span,Data!$N$4:$Y$11,Data!$Y$1,FALSE),FALSE)</f>
        <v>1.7615247080797087</v>
      </c>
      <c r="U1015" s="19">
        <f>AF1015*VLOOKUP($O1015,AProperties!$A$8:$I$1007,VLOOKUP(Span,Data!$N$4:$Y$11,Data!$Y$1,FALSE),FALSE)</f>
        <v>1.9694444956558508</v>
      </c>
      <c r="V1015" s="19">
        <f>AG1015*VLOOKUP($O1015,AProperties!$A$8:$I$1007,VLOOKUP(Span,Data!$N$4:$Y$11,Data!$Y$1,FALSE),FALSE)</f>
        <v>2.1574183520501897</v>
      </c>
      <c r="W1015" s="19">
        <f>AH1015*VLOOKUP($O1015,AProperties!$A$8:$I$1007,VLOOKUP(Span,Data!$N$4:$Y$11,Data!$Y$1,FALSE),FALSE)</f>
        <v>2.33027815293728</v>
      </c>
      <c r="X1015" s="19">
        <f>AI1015*VLOOKUP($O1015,AProperties!$A$8:$I$1007,VLOOKUP(Span,Data!$N$4:$Y$11,Data!$Y$1,FALSE),FALSE)</f>
        <v>2.4911721326216312</v>
      </c>
      <c r="Y1015" s="19">
        <f>AJ1015*VLOOKUP($O1015,AProperties!$A$8:$I$1007,VLOOKUP(Span,Data!$N$4:$Y$11,Data!$Y$1,FALSE),FALSE)</f>
        <v>2.6422870621195633</v>
      </c>
      <c r="Z1015" s="19">
        <f>AK1015*VLOOKUP($O1015,AProperties!$A$8:$I$1007,VLOOKUP(Span,Data!$N$4:$Y$11,Data!$Y$1,FALSE),FALSE)</f>
        <v>2.785215116097544</v>
      </c>
      <c r="AA1015" s="19">
        <f>$I1015*AA$19^0.5/VLOOKUP($O1015,AProperties!$AY$8:$BG$1007,VLOOKUP(Span,Data!$N$4:$Y$11,Data!$Y$1,FALSE),FALSE)</f>
        <v>0.64228068406242422</v>
      </c>
      <c r="AB1015" s="19">
        <f>$I1015*AB$19^0.5/VLOOKUP($O1015,AProperties!$AY$8:$BG$1007,VLOOKUP(Span,Data!$N$4:$Y$11,Data!$Y$1,FALSE),FALSE)</f>
        <v>0.90832205425134938</v>
      </c>
      <c r="AC1015" s="19">
        <f>$I1015*AC$19^0.5/VLOOKUP($O1015,AProperties!$AY$8:$BG$1007,VLOOKUP(Span,Data!$N$4:$Y$11,Data!$Y$1,FALSE),FALSE)</f>
        <v>1.2845613681248484</v>
      </c>
      <c r="AD1015" s="19">
        <f>$I1015*AD$19^0.5/VLOOKUP($O1015,AProperties!$AY$8:$BG$1007,VLOOKUP(Span,Data!$N$4:$Y$11,Data!$Y$1,FALSE),FALSE)</f>
        <v>1.573259947598671</v>
      </c>
      <c r="AE1015" s="19">
        <f>$I1015*AE$19^0.5/VLOOKUP($O1015,AProperties!$AY$8:$BG$1007,VLOOKUP(Span,Data!$N$4:$Y$11,Data!$Y$1,FALSE),FALSE)</f>
        <v>1.8166441085026988</v>
      </c>
      <c r="AF1015" s="19">
        <f>$I1015*AF$19^0.5/VLOOKUP($O1015,AProperties!$AY$8:$BG$1007,VLOOKUP(Span,Data!$N$4:$Y$11,Data!$Y$1,FALSE),FALSE)</f>
        <v>2.031069858768269</v>
      </c>
      <c r="AG1015" s="19">
        <f>$I1015*AG$19^0.5/VLOOKUP($O1015,AProperties!$AY$8:$BG$1007,VLOOKUP(Span,Data!$N$4:$Y$11,Data!$Y$1,FALSE),FALSE)</f>
        <v>2.2249255550324261</v>
      </c>
      <c r="AH1015" s="19">
        <f>$I1015*AH$19^0.5/VLOOKUP($O1015,AProperties!$AY$8:$BG$1007,VLOOKUP(Span,Data!$N$4:$Y$11,Data!$Y$1,FALSE),FALSE)</f>
        <v>2.4031942659043901</v>
      </c>
      <c r="AI1015" s="19">
        <f>$I1015*AI$19^0.5/VLOOKUP($O1015,AProperties!$AY$8:$BG$1007,VLOOKUP(Span,Data!$N$4:$Y$11,Data!$Y$1,FALSE),FALSE)</f>
        <v>2.5691227362496969</v>
      </c>
      <c r="AJ1015" s="19">
        <f>$I1015*AJ$19^0.5/VLOOKUP($O1015,AProperties!$AY$8:$BG$1007,VLOOKUP(Span,Data!$N$4:$Y$11,Data!$Y$1,FALSE),FALSE)</f>
        <v>2.7249661627540482</v>
      </c>
      <c r="AK1015" s="19">
        <f>$I1015*AK$19^0.5/VLOOKUP($O1015,AProperties!$AY$8:$BG$1007,VLOOKUP(Span,Data!$N$4:$Y$11,Data!$Y$1,FALSE),FALSE)</f>
        <v>2.8723665403972927</v>
      </c>
      <c r="AL1015" s="47">
        <f t="shared" si="129"/>
        <v>0.996</v>
      </c>
    </row>
    <row r="1016" spans="1:38" x14ac:dyDescent="0.25">
      <c r="A1016" s="15">
        <v>0.997</v>
      </c>
      <c r="B1016" s="116">
        <f>VLOOKUP($A1016,APropertiesDimless!$A$7:$I$1007,VLOOKUP(Span,Data!$N$4:$Y$11,Data!$Y$1,FALSE),FALSE)</f>
        <v>10.019526855743251</v>
      </c>
      <c r="C1016" s="6">
        <f t="shared" si="125"/>
        <v>6.0067634278716255</v>
      </c>
      <c r="D1016" s="116">
        <f>VLOOKUP($A1016,AProperties!$AE$8:$AM$1007,VLOOKUP(Span,Data!$N$4:$Y$11,Data!$Y$1,FALSE),FALSE)</f>
        <v>0.99980036641876213</v>
      </c>
      <c r="E1016" s="116">
        <f t="shared" si="126"/>
        <v>16.531596350502642</v>
      </c>
      <c r="F1016" s="6">
        <f t="shared" si="130"/>
        <v>9.9102096684844607</v>
      </c>
      <c r="G1016" s="9"/>
      <c r="H1016" s="15">
        <f t="shared" si="127"/>
        <v>0.997</v>
      </c>
      <c r="I1016" s="6">
        <f>VLOOKUP(H1016,AProperties!$AO$8:$AW$1007,VLOOKUP(Span,Data!$N$4:$Y$11,Data!$Y$1,FALSE),FALSE)^(2/3)</f>
        <v>0.39767568518988872</v>
      </c>
      <c r="J1016" s="15">
        <f>$I1016*(Slope^0.5)/VLOOKUP($H1016,AProperties!$AY$8:$BG$1007,VLOOKUP(Span,Data!$N$4:$Y$11,Data!$Y$1,FALSE),FALSE)</f>
        <v>1.5701487855357477</v>
      </c>
      <c r="K1016" s="15">
        <f>$J1016*VLOOKUP($H1016,AProperties!$A$8:$I$1007,VLOOKUP(Span,Data!$N$4:$Y$11,Data!$Y$1,FALSE),FALSE)</f>
        <v>1.5226723659267389</v>
      </c>
      <c r="L1016" s="15">
        <f t="shared" si="131"/>
        <v>1.5701487855357477</v>
      </c>
      <c r="M1016" s="15">
        <f t="shared" si="132"/>
        <v>0.997</v>
      </c>
      <c r="O1016" s="28">
        <f t="shared" si="128"/>
        <v>0.997</v>
      </c>
      <c r="P1016" s="19">
        <f>AA1016*VLOOKUP($O1016,AProperties!$A$8:$I$1007,VLOOKUP(Span,Data!$N$4:$Y$11,Data!$Y$1,FALSE),FALSE)</f>
        <v>0.6216283903261568</v>
      </c>
      <c r="Q1016" s="19">
        <f>AB1016*VLOOKUP($O1016,AProperties!$A$8:$I$1007,VLOOKUP(Span,Data!$N$4:$Y$11,Data!$Y$1,FALSE),FALSE)</f>
        <v>0.87911530035540719</v>
      </c>
      <c r="R1016" s="19">
        <f>AC1016*VLOOKUP($O1016,AProperties!$A$8:$I$1007,VLOOKUP(Span,Data!$N$4:$Y$11,Data!$Y$1,FALSE),FALSE)</f>
        <v>1.2432567806523136</v>
      </c>
      <c r="S1016" s="19">
        <f>AD1016*VLOOKUP($O1016,AProperties!$A$8:$I$1007,VLOOKUP(Span,Data!$N$4:$Y$11,Data!$Y$1,FALSE),FALSE)</f>
        <v>1.5226723659267389</v>
      </c>
      <c r="T1016" s="19">
        <f>AE1016*VLOOKUP($O1016,AProperties!$A$8:$I$1007,VLOOKUP(Span,Data!$N$4:$Y$11,Data!$Y$1,FALSE),FALSE)</f>
        <v>1.7582306007108144</v>
      </c>
      <c r="U1016" s="19">
        <f>AF1016*VLOOKUP($O1016,AProperties!$A$8:$I$1007,VLOOKUP(Span,Data!$N$4:$Y$11,Data!$Y$1,FALSE),FALSE)</f>
        <v>1.9657615716548353</v>
      </c>
      <c r="V1016" s="19">
        <f>AG1016*VLOOKUP($O1016,AProperties!$A$8:$I$1007,VLOOKUP(Span,Data!$N$4:$Y$11,Data!$Y$1,FALSE),FALSE)</f>
        <v>2.1533839109443225</v>
      </c>
      <c r="W1016" s="19">
        <f>AH1016*VLOOKUP($O1016,AProperties!$A$8:$I$1007,VLOOKUP(Span,Data!$N$4:$Y$11,Data!$Y$1,FALSE),FALSE)</f>
        <v>2.3259204584922597</v>
      </c>
      <c r="X1016" s="19">
        <f>AI1016*VLOOKUP($O1016,AProperties!$A$8:$I$1007,VLOOKUP(Span,Data!$N$4:$Y$11,Data!$Y$1,FALSE),FALSE)</f>
        <v>2.4865135613046272</v>
      </c>
      <c r="Y1016" s="19">
        <f>AJ1016*VLOOKUP($O1016,AProperties!$A$8:$I$1007,VLOOKUP(Span,Data!$N$4:$Y$11,Data!$Y$1,FALSE),FALSE)</f>
        <v>2.637345901066221</v>
      </c>
      <c r="Z1016" s="19">
        <f>AK1016*VLOOKUP($O1016,AProperties!$A$8:$I$1007,VLOOKUP(Span,Data!$N$4:$Y$11,Data!$Y$1,FALSE),FALSE)</f>
        <v>2.7800066750261183</v>
      </c>
      <c r="AA1016" s="19">
        <f>$I1016*AA$19^0.5/VLOOKUP($O1016,AProperties!$AY$8:$BG$1007,VLOOKUP(Span,Data!$N$4:$Y$11,Data!$Y$1,FALSE),FALSE)</f>
        <v>0.64101055746887969</v>
      </c>
      <c r="AB1016" s="19">
        <f>$I1016*AB$19^0.5/VLOOKUP($O1016,AProperties!$AY$8:$BG$1007,VLOOKUP(Span,Data!$N$4:$Y$11,Data!$Y$1,FALSE),FALSE)</f>
        <v>0.90652582399682802</v>
      </c>
      <c r="AC1016" s="19">
        <f>$I1016*AC$19^0.5/VLOOKUP($O1016,AProperties!$AY$8:$BG$1007,VLOOKUP(Span,Data!$N$4:$Y$11,Data!$Y$1,FALSE),FALSE)</f>
        <v>1.2820211149377594</v>
      </c>
      <c r="AD1016" s="19">
        <f>$I1016*AD$19^0.5/VLOOKUP($O1016,AProperties!$AY$8:$BG$1007,VLOOKUP(Span,Data!$N$4:$Y$11,Data!$Y$1,FALSE),FALSE)</f>
        <v>1.5701487855357477</v>
      </c>
      <c r="AE1016" s="19">
        <f>$I1016*AE$19^0.5/VLOOKUP($O1016,AProperties!$AY$8:$BG$1007,VLOOKUP(Span,Data!$N$4:$Y$11,Data!$Y$1,FALSE),FALSE)</f>
        <v>1.813051647993656</v>
      </c>
      <c r="AF1016" s="19">
        <f>$I1016*AF$19^0.5/VLOOKUP($O1016,AProperties!$AY$8:$BG$1007,VLOOKUP(Span,Data!$N$4:$Y$11,Data!$Y$1,FALSE),FALSE)</f>
        <v>2.0270533658159176</v>
      </c>
      <c r="AG1016" s="19">
        <f>$I1016*AG$19^0.5/VLOOKUP($O1016,AProperties!$AY$8:$BG$1007,VLOOKUP(Span,Data!$N$4:$Y$11,Data!$Y$1,FALSE),FALSE)</f>
        <v>2.2205257074482985</v>
      </c>
      <c r="AH1016" s="19">
        <f>$I1016*AH$19^0.5/VLOOKUP($O1016,AProperties!$AY$8:$BG$1007,VLOOKUP(Span,Data!$N$4:$Y$11,Data!$Y$1,FALSE),FALSE)</f>
        <v>2.398441887353516</v>
      </c>
      <c r="AI1016" s="19">
        <f>$I1016*AI$19^0.5/VLOOKUP($O1016,AProperties!$AY$8:$BG$1007,VLOOKUP(Span,Data!$N$4:$Y$11,Data!$Y$1,FALSE),FALSE)</f>
        <v>2.5640422298755188</v>
      </c>
      <c r="AJ1016" s="19">
        <f>$I1016*AJ$19^0.5/VLOOKUP($O1016,AProperties!$AY$8:$BG$1007,VLOOKUP(Span,Data!$N$4:$Y$11,Data!$Y$1,FALSE),FALSE)</f>
        <v>2.7195774719904837</v>
      </c>
      <c r="AK1016" s="19">
        <f>$I1016*AK$19^0.5/VLOOKUP($O1016,AProperties!$AY$8:$BG$1007,VLOOKUP(Span,Data!$N$4:$Y$11,Data!$Y$1,FALSE),FALSE)</f>
        <v>2.8666863615909008</v>
      </c>
      <c r="AL1016" s="47">
        <f t="shared" si="129"/>
        <v>0.997</v>
      </c>
    </row>
    <row r="1017" spans="1:38" x14ac:dyDescent="0.25">
      <c r="A1017" s="15">
        <v>0.998</v>
      </c>
      <c r="B1017" s="116">
        <f>VLOOKUP($A1017,APropertiesDimless!$A$7:$I$1007,VLOOKUP(Span,Data!$N$4:$Y$11,Data!$Y$1,FALSE),FALSE)</f>
        <v>12.269241953441611</v>
      </c>
      <c r="C1017" s="6">
        <f t="shared" si="125"/>
        <v>7.1326209767208057</v>
      </c>
      <c r="D1017" s="116">
        <f>VLOOKUP($A1017,AProperties!$AE$8:$AM$1007,VLOOKUP(Span,Data!$N$4:$Y$11,Data!$Y$1,FALSE),FALSE)</f>
        <v>0.99989131604140746</v>
      </c>
      <c r="E1017" s="116">
        <f t="shared" si="126"/>
        <v>20.12243005965674</v>
      </c>
      <c r="F1017" s="6">
        <f t="shared" si="130"/>
        <v>10.967499077145535</v>
      </c>
      <c r="G1017" s="9"/>
      <c r="H1017" s="15">
        <f t="shared" si="127"/>
        <v>0.998</v>
      </c>
      <c r="I1017" s="6">
        <f>VLOOKUP(H1017,AProperties!$AO$8:$AW$1007,VLOOKUP(Span,Data!$N$4:$Y$11,Data!$Y$1,FALSE),FALSE)^(2/3)</f>
        <v>0.39618504030997648</v>
      </c>
      <c r="J1017" s="15">
        <f>$I1017*(Slope^0.5)/VLOOKUP($H1017,AProperties!$AY$8:$BG$1007,VLOOKUP(Span,Data!$N$4:$Y$11,Data!$Y$1,FALSE),FALSE)</f>
        <v>1.5664416892811961</v>
      </c>
      <c r="K1017" s="15">
        <f>$J1017*VLOOKUP($H1017,AProperties!$A$8:$I$1007,VLOOKUP(Span,Data!$N$4:$Y$11,Data!$Y$1,FALSE),FALSE)</f>
        <v>1.5192155478416263</v>
      </c>
      <c r="L1017" s="15">
        <f t="shared" si="131"/>
        <v>1.5664416892811961</v>
      </c>
      <c r="M1017" s="15">
        <f t="shared" si="132"/>
        <v>0.998</v>
      </c>
      <c r="O1017" s="28">
        <f t="shared" si="128"/>
        <v>0.998</v>
      </c>
      <c r="P1017" s="19">
        <f>AA1017*VLOOKUP($O1017,AProperties!$A$8:$I$1007,VLOOKUP(Span,Data!$N$4:$Y$11,Data!$Y$1,FALSE),FALSE)</f>
        <v>0.62021715025246504</v>
      </c>
      <c r="Q1017" s="19">
        <f>AB1017*VLOOKUP($O1017,AProperties!$A$8:$I$1007,VLOOKUP(Span,Data!$N$4:$Y$11,Data!$Y$1,FALSE),FALSE)</f>
        <v>0.87711950550342765</v>
      </c>
      <c r="R1017" s="19">
        <f>AC1017*VLOOKUP($O1017,AProperties!$A$8:$I$1007,VLOOKUP(Span,Data!$N$4:$Y$11,Data!$Y$1,FALSE),FALSE)</f>
        <v>1.2404343005049301</v>
      </c>
      <c r="S1017" s="19">
        <f>AD1017*VLOOKUP($O1017,AProperties!$A$8:$I$1007,VLOOKUP(Span,Data!$N$4:$Y$11,Data!$Y$1,FALSE),FALSE)</f>
        <v>1.5192155478416263</v>
      </c>
      <c r="T1017" s="19">
        <f>AE1017*VLOOKUP($O1017,AProperties!$A$8:$I$1007,VLOOKUP(Span,Data!$N$4:$Y$11,Data!$Y$1,FALSE),FALSE)</f>
        <v>1.7542390110068553</v>
      </c>
      <c r="U1017" s="19">
        <f>AF1017*VLOOKUP($O1017,AProperties!$A$8:$I$1007,VLOOKUP(Span,Data!$N$4:$Y$11,Data!$Y$1,FALSE),FALSE)</f>
        <v>1.961298838696665</v>
      </c>
      <c r="V1017" s="19">
        <f>AG1017*VLOOKUP($O1017,AProperties!$A$8:$I$1007,VLOOKUP(Span,Data!$N$4:$Y$11,Data!$Y$1,FALSE),FALSE)</f>
        <v>2.1484952319256996</v>
      </c>
      <c r="W1017" s="19">
        <f>AH1017*VLOOKUP($O1017,AProperties!$A$8:$I$1007,VLOOKUP(Span,Data!$N$4:$Y$11,Data!$Y$1,FALSE),FALSE)</f>
        <v>2.3206400816460193</v>
      </c>
      <c r="X1017" s="19">
        <f>AI1017*VLOOKUP($O1017,AProperties!$A$8:$I$1007,VLOOKUP(Span,Data!$N$4:$Y$11,Data!$Y$1,FALSE),FALSE)</f>
        <v>2.4808686010098602</v>
      </c>
      <c r="Y1017" s="19">
        <f>AJ1017*VLOOKUP($O1017,AProperties!$A$8:$I$1007,VLOOKUP(Span,Data!$N$4:$Y$11,Data!$Y$1,FALSE),FALSE)</f>
        <v>2.6313585165102831</v>
      </c>
      <c r="Z1017" s="19">
        <f>AK1017*VLOOKUP($O1017,AProperties!$A$8:$I$1007,VLOOKUP(Span,Data!$N$4:$Y$11,Data!$Y$1,FALSE),FALSE)</f>
        <v>2.773695417551425</v>
      </c>
      <c r="AA1017" s="19">
        <f>$I1017*AA$19^0.5/VLOOKUP($O1017,AProperties!$AY$8:$BG$1007,VLOOKUP(Span,Data!$N$4:$Y$11,Data!$Y$1,FALSE),FALSE)</f>
        <v>0.63949714176037398</v>
      </c>
      <c r="AB1017" s="19">
        <f>$I1017*AB$19^0.5/VLOOKUP($O1017,AProperties!$AY$8:$BG$1007,VLOOKUP(Span,Data!$N$4:$Y$11,Data!$Y$1,FALSE),FALSE)</f>
        <v>0.90438553097635066</v>
      </c>
      <c r="AC1017" s="19">
        <f>$I1017*AC$19^0.5/VLOOKUP($O1017,AProperties!$AY$8:$BG$1007,VLOOKUP(Span,Data!$N$4:$Y$11,Data!$Y$1,FALSE),FALSE)</f>
        <v>1.278994283520748</v>
      </c>
      <c r="AD1017" s="19">
        <f>$I1017*AD$19^0.5/VLOOKUP($O1017,AProperties!$AY$8:$BG$1007,VLOOKUP(Span,Data!$N$4:$Y$11,Data!$Y$1,FALSE),FALSE)</f>
        <v>1.5664416892811961</v>
      </c>
      <c r="AE1017" s="19">
        <f>$I1017*AE$19^0.5/VLOOKUP($O1017,AProperties!$AY$8:$BG$1007,VLOOKUP(Span,Data!$N$4:$Y$11,Data!$Y$1,FALSE),FALSE)</f>
        <v>1.8087710619527013</v>
      </c>
      <c r="AF1017" s="19">
        <f>$I1017*AF$19^0.5/VLOOKUP($O1017,AProperties!$AY$8:$BG$1007,VLOOKUP(Span,Data!$N$4:$Y$11,Data!$Y$1,FALSE),FALSE)</f>
        <v>2.0222675251303617</v>
      </c>
      <c r="AG1017" s="19">
        <f>$I1017*AG$19^0.5/VLOOKUP($O1017,AProperties!$AY$8:$BG$1007,VLOOKUP(Span,Data!$N$4:$Y$11,Data!$Y$1,FALSE),FALSE)</f>
        <v>2.2152830816480891</v>
      </c>
      <c r="AH1017" s="19">
        <f>$I1017*AH$19^0.5/VLOOKUP($O1017,AProperties!$AY$8:$BG$1007,VLOOKUP(Span,Data!$N$4:$Y$11,Data!$Y$1,FALSE),FALSE)</f>
        <v>2.3927792042885256</v>
      </c>
      <c r="AI1017" s="19">
        <f>$I1017*AI$19^0.5/VLOOKUP($O1017,AProperties!$AY$8:$BG$1007,VLOOKUP(Span,Data!$N$4:$Y$11,Data!$Y$1,FALSE),FALSE)</f>
        <v>2.5579885670414959</v>
      </c>
      <c r="AJ1017" s="19">
        <f>$I1017*AJ$19^0.5/VLOOKUP($O1017,AProperties!$AY$8:$BG$1007,VLOOKUP(Span,Data!$N$4:$Y$11,Data!$Y$1,FALSE),FALSE)</f>
        <v>2.7131565929290518</v>
      </c>
      <c r="AK1017" s="19">
        <f>$I1017*AK$19^0.5/VLOOKUP($O1017,AProperties!$AY$8:$BG$1007,VLOOKUP(Span,Data!$N$4:$Y$11,Data!$Y$1,FALSE),FALSE)</f>
        <v>2.8599181607860311</v>
      </c>
      <c r="AL1017" s="47">
        <f t="shared" si="129"/>
        <v>0.998</v>
      </c>
    </row>
    <row r="1018" spans="1:38" x14ac:dyDescent="0.25">
      <c r="A1018" s="15">
        <v>0.999</v>
      </c>
      <c r="B1018" s="116">
        <f>VLOOKUP($A1018,APropertiesDimless!$A$7:$I$1007,VLOOKUP(Span,Data!$N$4:$Y$11,Data!$Y$1,FALSE),FALSE)</f>
        <v>17.347970879713202</v>
      </c>
      <c r="C1018" s="6">
        <f t="shared" si="125"/>
        <v>9.6729854398566015</v>
      </c>
      <c r="D1018" s="116">
        <f>VLOOKUP($A1018,AProperties!$AE$8:$AM$1007,VLOOKUP(Span,Data!$N$4:$Y$11,Data!$Y$1,FALSE),FALSE)</f>
        <v>0.99996156833764105</v>
      </c>
      <c r="E1018" s="116">
        <f t="shared" si="126"/>
        <v>28.226058247080321</v>
      </c>
      <c r="F1018" s="6">
        <f t="shared" si="130"/>
        <v>13.042282283195043</v>
      </c>
      <c r="G1018" s="9"/>
      <c r="H1018" s="15">
        <f t="shared" si="127"/>
        <v>0.999</v>
      </c>
      <c r="I1018" s="6">
        <f>VLOOKUP(H1018,AProperties!$AO$8:$AW$1007,VLOOKUP(Span,Data!$N$4:$Y$11,Data!$Y$1,FALSE),FALSE)^(2/3)</f>
        <v>0.3942514393458319</v>
      </c>
      <c r="J1018" s="15">
        <f>$I1018*(Slope^0.5)/VLOOKUP($H1018,AProperties!$AY$8:$BG$1007,VLOOKUP(Span,Data!$N$4:$Y$11,Data!$Y$1,FALSE),FALSE)</f>
        <v>1.5615952165610236</v>
      </c>
      <c r="K1018" s="15">
        <f>$J1018*VLOOKUP($H1018,AProperties!$A$8:$I$1007,VLOOKUP(Span,Data!$N$4:$Y$11,Data!$Y$1,FALSE),FALSE)</f>
        <v>1.5146215995873227</v>
      </c>
      <c r="L1018" s="15">
        <f t="shared" si="131"/>
        <v>1.5615952165610236</v>
      </c>
      <c r="M1018" s="15">
        <f t="shared" si="132"/>
        <v>0.999</v>
      </c>
      <c r="O1018" s="28">
        <f t="shared" si="128"/>
        <v>0.999</v>
      </c>
      <c r="P1018" s="19">
        <f>AA1018*VLOOKUP($O1018,AProperties!$A$8:$I$1007,VLOOKUP(Span,Data!$N$4:$Y$11,Data!$Y$1,FALSE),FALSE)</f>
        <v>0.61834167873116608</v>
      </c>
      <c r="Q1018" s="19">
        <f>AB1018*VLOOKUP($O1018,AProperties!$A$8:$I$1007,VLOOKUP(Span,Data!$N$4:$Y$11,Data!$Y$1,FALSE),FALSE)</f>
        <v>0.87446718824216241</v>
      </c>
      <c r="R1018" s="19">
        <f>AC1018*VLOOKUP($O1018,AProperties!$A$8:$I$1007,VLOOKUP(Span,Data!$N$4:$Y$11,Data!$Y$1,FALSE),FALSE)</f>
        <v>1.2366833574623322</v>
      </c>
      <c r="S1018" s="19">
        <f>AD1018*VLOOKUP($O1018,AProperties!$A$8:$I$1007,VLOOKUP(Span,Data!$N$4:$Y$11,Data!$Y$1,FALSE),FALSE)</f>
        <v>1.5146215995873227</v>
      </c>
      <c r="T1018" s="19">
        <f>AE1018*VLOOKUP($O1018,AProperties!$A$8:$I$1007,VLOOKUP(Span,Data!$N$4:$Y$11,Data!$Y$1,FALSE),FALSE)</f>
        <v>1.7489343764843248</v>
      </c>
      <c r="U1018" s="19">
        <f>AF1018*VLOOKUP($O1018,AProperties!$A$8:$I$1007,VLOOKUP(Span,Data!$N$4:$Y$11,Data!$Y$1,FALSE),FALSE)</f>
        <v>1.9553680770025794</v>
      </c>
      <c r="V1018" s="19">
        <f>AG1018*VLOOKUP($O1018,AProperties!$A$8:$I$1007,VLOOKUP(Span,Data!$N$4:$Y$11,Data!$Y$1,FALSE),FALSE)</f>
        <v>2.1419984079996235</v>
      </c>
      <c r="W1018" s="19">
        <f>AH1018*VLOOKUP($O1018,AProperties!$A$8:$I$1007,VLOOKUP(Span,Data!$N$4:$Y$11,Data!$Y$1,FALSE),FALSE)</f>
        <v>2.3136227097746671</v>
      </c>
      <c r="X1018" s="19">
        <f>AI1018*VLOOKUP($O1018,AProperties!$A$8:$I$1007,VLOOKUP(Span,Data!$N$4:$Y$11,Data!$Y$1,FALSE),FALSE)</f>
        <v>2.4733667149246643</v>
      </c>
      <c r="Y1018" s="19">
        <f>AJ1018*VLOOKUP($O1018,AProperties!$A$8:$I$1007,VLOOKUP(Span,Data!$N$4:$Y$11,Data!$Y$1,FALSE),FALSE)</f>
        <v>2.6234015647264868</v>
      </c>
      <c r="Z1018" s="19">
        <f>AK1018*VLOOKUP($O1018,AProperties!$A$8:$I$1007,VLOOKUP(Span,Data!$N$4:$Y$11,Data!$Y$1,FALSE),FALSE)</f>
        <v>2.7653080539284467</v>
      </c>
      <c r="AA1018" s="19">
        <f>$I1018*AA$19^0.5/VLOOKUP($O1018,AProperties!$AY$8:$BG$1007,VLOOKUP(Span,Data!$N$4:$Y$11,Data!$Y$1,FALSE),FALSE)</f>
        <v>0.63751857755758379</v>
      </c>
      <c r="AB1018" s="19">
        <f>$I1018*AB$19^0.5/VLOOKUP($O1018,AProperties!$AY$8:$BG$1007,VLOOKUP(Span,Data!$N$4:$Y$11,Data!$Y$1,FALSE),FALSE)</f>
        <v>0.90158741864673897</v>
      </c>
      <c r="AC1018" s="19">
        <f>$I1018*AC$19^0.5/VLOOKUP($O1018,AProperties!$AY$8:$BG$1007,VLOOKUP(Span,Data!$N$4:$Y$11,Data!$Y$1,FALSE),FALSE)</f>
        <v>1.2750371551151676</v>
      </c>
      <c r="AD1018" s="19">
        <f>$I1018*AD$19^0.5/VLOOKUP($O1018,AProperties!$AY$8:$BG$1007,VLOOKUP(Span,Data!$N$4:$Y$11,Data!$Y$1,FALSE),FALSE)</f>
        <v>1.5615952165610236</v>
      </c>
      <c r="AE1018" s="19">
        <f>$I1018*AE$19^0.5/VLOOKUP($O1018,AProperties!$AY$8:$BG$1007,VLOOKUP(Span,Data!$N$4:$Y$11,Data!$Y$1,FALSE),FALSE)</f>
        <v>1.8031748372934779</v>
      </c>
      <c r="AF1018" s="19">
        <f>$I1018*AF$19^0.5/VLOOKUP($O1018,AProperties!$AY$8:$BG$1007,VLOOKUP(Span,Data!$N$4:$Y$11,Data!$Y$1,FALSE),FALSE)</f>
        <v>2.0160107557526694</v>
      </c>
      <c r="AG1018" s="19">
        <f>$I1018*AG$19^0.5/VLOOKUP($O1018,AProperties!$AY$8:$BG$1007,VLOOKUP(Span,Data!$N$4:$Y$11,Data!$Y$1,FALSE),FALSE)</f>
        <v>2.2084291341975502</v>
      </c>
      <c r="AH1018" s="19">
        <f>$I1018*AH$19^0.5/VLOOKUP($O1018,AProperties!$AY$8:$BG$1007,VLOOKUP(Span,Data!$N$4:$Y$11,Data!$Y$1,FALSE),FALSE)</f>
        <v>2.3853760949239495</v>
      </c>
      <c r="AI1018" s="19">
        <f>$I1018*AI$19^0.5/VLOOKUP($O1018,AProperties!$AY$8:$BG$1007,VLOOKUP(Span,Data!$N$4:$Y$11,Data!$Y$1,FALSE),FALSE)</f>
        <v>2.5500743102303352</v>
      </c>
      <c r="AJ1018" s="19">
        <f>$I1018*AJ$19^0.5/VLOOKUP($O1018,AProperties!$AY$8:$BG$1007,VLOOKUP(Span,Data!$N$4:$Y$11,Data!$Y$1,FALSE),FALSE)</f>
        <v>2.7047622559402167</v>
      </c>
      <c r="AK1018" s="19">
        <f>$I1018*AK$19^0.5/VLOOKUP($O1018,AProperties!$AY$8:$BG$1007,VLOOKUP(Span,Data!$N$4:$Y$11,Data!$Y$1,FALSE),FALSE)</f>
        <v>2.8510697526754587</v>
      </c>
      <c r="AL1018" s="47">
        <f t="shared" si="129"/>
        <v>0.999</v>
      </c>
    </row>
    <row r="1019" spans="1:38" x14ac:dyDescent="0.25">
      <c r="A1019" s="15">
        <v>1</v>
      </c>
      <c r="B1019" s="116"/>
      <c r="C1019" s="6"/>
      <c r="D1019" s="116">
        <f>VLOOKUP($A1019,AProperties!$AE$8:$AM$1007,VLOOKUP(Span,Data!$N$4:$Y$11,Data!$Y$1,FALSE),FALSE)</f>
        <v>1</v>
      </c>
      <c r="E1019" s="116"/>
      <c r="F1019" s="6"/>
      <c r="G1019" s="9"/>
      <c r="H1019" s="15">
        <f t="shared" si="127"/>
        <v>1</v>
      </c>
      <c r="I1019" s="6">
        <f>VLOOKUP(H1019,AProperties!$AO$8:$AW$1007,VLOOKUP(Span,Data!$N$4:$Y$11,Data!$Y$1,FALSE),FALSE)^(2/3)</f>
        <v>0.38964733900647552</v>
      </c>
      <c r="J1019" s="15">
        <f>$I1019*(Slope^0.5)/VLOOKUP($H1019,AProperties!$AY$8:$BG$1007,VLOOKUP(Span,Data!$N$4:$Y$11,Data!$Y$1,FALSE),FALSE)</f>
        <v>1.5499182350250496</v>
      </c>
      <c r="K1019" s="15">
        <f>$J1019*VLOOKUP($H1019,AProperties!$A$8:$I$1007,VLOOKUP(Span,Data!$N$4:$Y$11,Data!$Y$1,FALSE),FALSE)</f>
        <v>1.5033536442634021</v>
      </c>
      <c r="L1019" s="15">
        <f t="shared" si="131"/>
        <v>1.5499182350250496</v>
      </c>
      <c r="M1019" s="15">
        <f t="shared" si="132"/>
        <v>1</v>
      </c>
      <c r="O1019" s="28">
        <f t="shared" si="128"/>
        <v>1</v>
      </c>
      <c r="P1019" s="19">
        <f>AA1019*VLOOKUP($O1019,AProperties!$A$8:$I$1007,VLOOKUP(Span,Data!$N$4:$Y$11,Data!$Y$1,FALSE),FALSE)</f>
        <v>0.61374155523315232</v>
      </c>
      <c r="Q1019" s="19">
        <f>AB1019*VLOOKUP($O1019,AProperties!$A$8:$I$1007,VLOOKUP(Span,Data!$N$4:$Y$11,Data!$Y$1,FALSE),FALSE)</f>
        <v>0.86796163120268022</v>
      </c>
      <c r="R1019" s="19">
        <f>AC1019*VLOOKUP($O1019,AProperties!$A$8:$I$1007,VLOOKUP(Span,Data!$N$4:$Y$11,Data!$Y$1,FALSE),FALSE)</f>
        <v>1.2274831104663046</v>
      </c>
      <c r="S1019" s="19">
        <f>AD1019*VLOOKUP($O1019,AProperties!$A$8:$I$1007,VLOOKUP(Span,Data!$N$4:$Y$11,Data!$Y$1,FALSE),FALSE)</f>
        <v>1.5033536442634021</v>
      </c>
      <c r="T1019" s="19">
        <f>AE1019*VLOOKUP($O1019,AProperties!$A$8:$I$1007,VLOOKUP(Span,Data!$N$4:$Y$11,Data!$Y$1,FALSE),FALSE)</f>
        <v>1.7359232624053604</v>
      </c>
      <c r="U1019" s="19">
        <f>AF1019*VLOOKUP($O1019,AProperties!$A$8:$I$1007,VLOOKUP(Span,Data!$N$4:$Y$11,Data!$Y$1,FALSE),FALSE)</f>
        <v>1.9408212092307955</v>
      </c>
      <c r="V1019" s="19">
        <f>AG1019*VLOOKUP($O1019,AProperties!$A$8:$I$1007,VLOOKUP(Span,Data!$N$4:$Y$11,Data!$Y$1,FALSE),FALSE)</f>
        <v>2.1260631127603209</v>
      </c>
      <c r="W1019" s="19">
        <f>AH1019*VLOOKUP($O1019,AProperties!$A$8:$I$1007,VLOOKUP(Span,Data!$N$4:$Y$11,Data!$Y$1,FALSE),FALSE)</f>
        <v>2.2964106237082516</v>
      </c>
      <c r="X1019" s="19">
        <f>AI1019*VLOOKUP($O1019,AProperties!$A$8:$I$1007,VLOOKUP(Span,Data!$N$4:$Y$11,Data!$Y$1,FALSE),FALSE)</f>
        <v>2.4549662209326093</v>
      </c>
      <c r="Y1019" s="19">
        <f>AJ1019*VLOOKUP($O1019,AProperties!$A$8:$I$1007,VLOOKUP(Span,Data!$N$4:$Y$11,Data!$Y$1,FALSE),FALSE)</f>
        <v>2.6038848936080403</v>
      </c>
      <c r="Z1019" s="19">
        <f>AK1019*VLOOKUP($O1019,AProperties!$A$8:$I$1007,VLOOKUP(Span,Data!$N$4:$Y$11,Data!$Y$1,FALSE),FALSE)</f>
        <v>2.7447356762355413</v>
      </c>
      <c r="AA1019" s="19">
        <f>$I1019*AA$19^0.5/VLOOKUP($O1019,AProperties!$AY$8:$BG$1007,VLOOKUP(Span,Data!$N$4:$Y$11,Data!$Y$1,FALSE),FALSE)</f>
        <v>0.63275146980774433</v>
      </c>
      <c r="AB1019" s="19">
        <f>$I1019*AB$19^0.5/VLOOKUP($O1019,AProperties!$AY$8:$BG$1007,VLOOKUP(Span,Data!$N$4:$Y$11,Data!$Y$1,FALSE),FALSE)</f>
        <v>0.89484571021362214</v>
      </c>
      <c r="AC1019" s="19">
        <f>$I1019*AC$19^0.5/VLOOKUP($O1019,AProperties!$AY$8:$BG$1007,VLOOKUP(Span,Data!$N$4:$Y$11,Data!$Y$1,FALSE),FALSE)</f>
        <v>1.2655029396154887</v>
      </c>
      <c r="AD1019" s="19">
        <f>$I1019*AD$19^0.5/VLOOKUP($O1019,AProperties!$AY$8:$BG$1007,VLOOKUP(Span,Data!$N$4:$Y$11,Data!$Y$1,FALSE),FALSE)</f>
        <v>1.5499182350250496</v>
      </c>
      <c r="AE1019" s="19">
        <f>$I1019*AE$19^0.5/VLOOKUP($O1019,AProperties!$AY$8:$BG$1007,VLOOKUP(Span,Data!$N$4:$Y$11,Data!$Y$1,FALSE),FALSE)</f>
        <v>1.7896914204272443</v>
      </c>
      <c r="AF1019" s="19">
        <f>$I1019*AF$19^0.5/VLOOKUP($O1019,AProperties!$AY$8:$BG$1007,VLOOKUP(Span,Data!$N$4:$Y$11,Data!$Y$1,FALSE),FALSE)</f>
        <v>2.000935837411737</v>
      </c>
      <c r="AG1019" s="19">
        <f>$I1019*AG$19^0.5/VLOOKUP($O1019,AProperties!$AY$8:$BG$1007,VLOOKUP(Span,Data!$N$4:$Y$11,Data!$Y$1,FALSE),FALSE)</f>
        <v>2.1919153885417955</v>
      </c>
      <c r="AH1019" s="19">
        <f>$I1019*AH$19^0.5/VLOOKUP($O1019,AProperties!$AY$8:$BG$1007,VLOOKUP(Span,Data!$N$4:$Y$11,Data!$Y$1,FALSE),FALSE)</f>
        <v>2.3675392109982152</v>
      </c>
      <c r="AI1019" s="19">
        <f>$I1019*AI$19^0.5/VLOOKUP($O1019,AProperties!$AY$8:$BG$1007,VLOOKUP(Span,Data!$N$4:$Y$11,Data!$Y$1,FALSE),FALSE)</f>
        <v>2.5310058792309773</v>
      </c>
      <c r="AJ1019" s="19">
        <f>$I1019*AJ$19^0.5/VLOOKUP($O1019,AProperties!$AY$8:$BG$1007,VLOOKUP(Span,Data!$N$4:$Y$11,Data!$Y$1,FALSE),FALSE)</f>
        <v>2.6845371306408659</v>
      </c>
      <c r="AK1019" s="19">
        <f>$I1019*AK$19^0.5/VLOOKUP($O1019,AProperties!$AY$8:$BG$1007,VLOOKUP(Span,Data!$N$4:$Y$11,Data!$Y$1,FALSE),FALSE)</f>
        <v>2.8297505987060445</v>
      </c>
      <c r="AL1019" s="47">
        <v>1</v>
      </c>
    </row>
  </sheetData>
  <mergeCells count="10">
    <mergeCell ref="AR17:BB17"/>
    <mergeCell ref="BC17:BM17"/>
    <mergeCell ref="AR18:BB18"/>
    <mergeCell ref="BC18:BM18"/>
    <mergeCell ref="A15:F15"/>
    <mergeCell ref="H15:M15"/>
    <mergeCell ref="P17:Z17"/>
    <mergeCell ref="AA17:AK17"/>
    <mergeCell ref="P18:Z18"/>
    <mergeCell ref="AA18:AK18"/>
  </mergeCell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G1007"/>
  <sheetViews>
    <sheetView topLeftCell="AP970" workbookViewId="0">
      <selection activeCell="B4" sqref="B4:V4"/>
    </sheetView>
  </sheetViews>
  <sheetFormatPr defaultRowHeight="15" x14ac:dyDescent="0.25"/>
  <cols>
    <col min="2" max="9" width="6.5703125" style="2" bestFit="1" customWidth="1"/>
    <col min="11" max="11" width="9.140625" style="2"/>
    <col min="12" max="19" width="6.5703125" style="2" bestFit="1" customWidth="1"/>
    <col min="21" max="21" width="9.140625" style="2"/>
    <col min="22" max="29" width="6.5703125" style="2" bestFit="1" customWidth="1"/>
    <col min="31" max="31" width="9.140625" style="2"/>
    <col min="32" max="39" width="6.5703125" style="2" bestFit="1" customWidth="1"/>
    <col min="41" max="41" width="9.140625" style="2"/>
    <col min="42" max="49" width="6.5703125" style="2" bestFit="1" customWidth="1"/>
    <col min="51" max="51" width="9.140625" style="2"/>
    <col min="52" max="59" width="6.5703125" style="2" bestFit="1" customWidth="1"/>
  </cols>
  <sheetData>
    <row r="1" spans="1:59" s="8" customFormat="1" ht="18.75" x14ac:dyDescent="0.3">
      <c r="A1" s="8" t="s">
        <v>7</v>
      </c>
      <c r="B1" s="22"/>
      <c r="C1" s="22"/>
      <c r="D1" s="22"/>
      <c r="E1" s="22"/>
      <c r="F1" s="22"/>
      <c r="G1" s="22"/>
      <c r="H1" s="22"/>
      <c r="I1" s="22"/>
      <c r="K1" s="93"/>
      <c r="L1" s="22"/>
      <c r="M1" s="22"/>
      <c r="N1" s="22"/>
      <c r="O1" s="22"/>
      <c r="P1" s="22"/>
      <c r="Q1" s="22"/>
      <c r="R1" s="22"/>
      <c r="S1" s="22"/>
      <c r="U1" s="93"/>
      <c r="V1" s="22"/>
      <c r="W1" s="22"/>
      <c r="X1" s="22"/>
      <c r="Y1" s="22"/>
      <c r="Z1" s="22"/>
      <c r="AA1" s="22"/>
      <c r="AB1" s="22"/>
      <c r="AC1" s="22"/>
      <c r="AE1" s="93"/>
      <c r="AF1" s="22"/>
      <c r="AG1" s="22"/>
      <c r="AH1" s="22"/>
      <c r="AI1" s="22"/>
      <c r="AJ1" s="22"/>
      <c r="AK1" s="22"/>
      <c r="AL1" s="22"/>
      <c r="AM1" s="22"/>
      <c r="AO1" s="93"/>
      <c r="AP1" s="22"/>
      <c r="AQ1" s="22"/>
      <c r="AR1" s="22"/>
      <c r="AS1" s="22"/>
      <c r="AT1" s="22"/>
      <c r="AU1" s="22"/>
      <c r="AV1" s="22"/>
      <c r="AW1" s="22"/>
      <c r="AY1" s="93"/>
      <c r="AZ1" s="22"/>
      <c r="BA1" s="22"/>
      <c r="BB1" s="22"/>
      <c r="BC1" s="22"/>
      <c r="BD1" s="22"/>
      <c r="BE1" s="22"/>
      <c r="BF1" s="22"/>
      <c r="BG1" s="22"/>
    </row>
    <row r="2" spans="1:59" s="8" customFormat="1" ht="18.75" x14ac:dyDescent="0.3">
      <c r="B2" s="22"/>
      <c r="C2" s="22"/>
      <c r="D2" s="22"/>
      <c r="E2" s="22"/>
      <c r="F2" s="22"/>
      <c r="G2" s="22"/>
      <c r="H2" s="22"/>
      <c r="I2" s="22"/>
      <c r="K2" s="93"/>
      <c r="L2" s="22"/>
      <c r="M2" s="22"/>
      <c r="N2" s="22"/>
      <c r="O2" s="22"/>
      <c r="P2" s="22"/>
      <c r="Q2" s="22"/>
      <c r="R2" s="22"/>
      <c r="S2" s="22"/>
      <c r="U2" s="93"/>
      <c r="V2" s="22"/>
      <c r="W2" s="22"/>
      <c r="X2" s="22"/>
      <c r="Y2" s="22"/>
      <c r="Z2" s="22"/>
      <c r="AA2" s="22"/>
      <c r="AB2" s="22"/>
      <c r="AC2" s="22"/>
      <c r="AE2" s="93"/>
      <c r="AF2" s="22"/>
      <c r="AG2" s="22"/>
      <c r="AH2" s="22"/>
      <c r="AI2" s="22"/>
      <c r="AJ2" s="22"/>
      <c r="AK2" s="22"/>
      <c r="AL2" s="22"/>
      <c r="AM2" s="22"/>
      <c r="AO2" s="93"/>
      <c r="AP2" s="22"/>
      <c r="AQ2" s="22"/>
      <c r="AR2" s="22"/>
      <c r="AS2" s="22"/>
      <c r="AT2" s="22"/>
      <c r="AU2" s="22"/>
      <c r="AV2" s="22"/>
      <c r="AW2" s="22"/>
      <c r="AY2" s="93"/>
      <c r="AZ2" s="22"/>
      <c r="BA2" s="22"/>
      <c r="BB2" s="22"/>
      <c r="BC2" s="22"/>
      <c r="BD2" s="22"/>
      <c r="BE2" s="22"/>
      <c r="BF2" s="22"/>
      <c r="BG2" s="22"/>
    </row>
    <row r="3" spans="1:59" s="8" customFormat="1" ht="18.75" x14ac:dyDescent="0.3">
      <c r="A3" s="8" t="s">
        <v>76</v>
      </c>
      <c r="B3" s="22"/>
      <c r="C3" s="22"/>
      <c r="D3" s="22"/>
      <c r="E3" s="22"/>
      <c r="F3" s="22"/>
      <c r="G3" s="22"/>
      <c r="H3" s="22"/>
      <c r="I3" s="22"/>
      <c r="K3" s="93" t="s">
        <v>77</v>
      </c>
      <c r="L3" s="22"/>
      <c r="M3" s="22"/>
      <c r="N3" s="22"/>
      <c r="O3" s="22"/>
      <c r="P3" s="22"/>
      <c r="Q3" s="22"/>
      <c r="R3" s="22"/>
      <c r="S3" s="22"/>
      <c r="U3" s="93" t="s">
        <v>80</v>
      </c>
      <c r="V3" s="22"/>
      <c r="W3" s="22"/>
      <c r="X3" s="22"/>
      <c r="Y3" s="22"/>
      <c r="Z3" s="22"/>
      <c r="AA3" s="22"/>
      <c r="AB3" s="22"/>
      <c r="AC3" s="22"/>
      <c r="AE3" s="93" t="s">
        <v>92</v>
      </c>
      <c r="AF3" s="22"/>
      <c r="AG3" s="22"/>
      <c r="AH3" s="22"/>
      <c r="AI3" s="22"/>
      <c r="AJ3" s="22"/>
      <c r="AK3" s="22"/>
      <c r="AL3" s="22"/>
      <c r="AM3" s="22"/>
      <c r="AO3" s="93" t="s">
        <v>93</v>
      </c>
      <c r="AP3" s="22"/>
      <c r="AQ3" s="22"/>
      <c r="AR3" s="22"/>
      <c r="AS3" s="22"/>
      <c r="AT3" s="22"/>
      <c r="AU3" s="22"/>
      <c r="AV3" s="22"/>
      <c r="AW3" s="22"/>
      <c r="AY3" s="93" t="s">
        <v>104</v>
      </c>
      <c r="AZ3" s="22"/>
      <c r="BA3" s="22"/>
      <c r="BB3" s="22"/>
      <c r="BC3" s="22"/>
      <c r="BD3" s="22"/>
      <c r="BE3" s="22"/>
      <c r="BF3" s="22"/>
      <c r="BG3" s="22"/>
    </row>
    <row r="4" spans="1:59" x14ac:dyDescent="0.25">
      <c r="A4">
        <v>1</v>
      </c>
      <c r="B4" s="2">
        <v>2</v>
      </c>
      <c r="C4" s="2">
        <v>3</v>
      </c>
      <c r="D4" s="2">
        <v>4</v>
      </c>
      <c r="E4" s="2">
        <v>5</v>
      </c>
      <c r="F4" s="2">
        <v>6</v>
      </c>
      <c r="G4" s="2">
        <v>7</v>
      </c>
      <c r="H4" s="2">
        <v>8</v>
      </c>
      <c r="I4" s="2">
        <v>9</v>
      </c>
      <c r="K4" s="2">
        <v>1</v>
      </c>
      <c r="L4" s="2">
        <v>2</v>
      </c>
      <c r="M4" s="2">
        <v>3</v>
      </c>
      <c r="N4" s="2">
        <v>4</v>
      </c>
      <c r="O4" s="2">
        <v>5</v>
      </c>
      <c r="P4" s="2">
        <v>6</v>
      </c>
      <c r="Q4" s="2">
        <v>7</v>
      </c>
      <c r="R4" s="2">
        <v>8</v>
      </c>
      <c r="S4" s="2">
        <v>9</v>
      </c>
      <c r="U4" s="2">
        <v>1</v>
      </c>
      <c r="V4" s="2">
        <v>2</v>
      </c>
      <c r="W4" s="2">
        <v>3</v>
      </c>
      <c r="X4" s="2">
        <v>4</v>
      </c>
      <c r="Y4" s="2">
        <v>5</v>
      </c>
      <c r="Z4" s="2">
        <v>6</v>
      </c>
      <c r="AA4" s="2">
        <v>7</v>
      </c>
      <c r="AB4" s="2">
        <v>8</v>
      </c>
      <c r="AC4" s="2">
        <v>9</v>
      </c>
      <c r="AE4" s="2">
        <v>1</v>
      </c>
      <c r="AF4" s="2">
        <v>2</v>
      </c>
      <c r="AG4" s="2">
        <v>3</v>
      </c>
      <c r="AH4" s="2">
        <v>4</v>
      </c>
      <c r="AI4" s="2">
        <v>5</v>
      </c>
      <c r="AJ4" s="2">
        <v>6</v>
      </c>
      <c r="AK4" s="2">
        <v>7</v>
      </c>
      <c r="AL4" s="2">
        <v>8</v>
      </c>
      <c r="AM4" s="2">
        <v>9</v>
      </c>
      <c r="AO4" s="2">
        <v>1</v>
      </c>
      <c r="AP4" s="2">
        <v>2</v>
      </c>
      <c r="AQ4" s="2">
        <v>3</v>
      </c>
      <c r="AR4" s="2">
        <v>4</v>
      </c>
      <c r="AS4" s="2">
        <v>5</v>
      </c>
      <c r="AT4" s="2">
        <v>6</v>
      </c>
      <c r="AU4" s="2">
        <v>7</v>
      </c>
      <c r="AV4" s="2">
        <v>8</v>
      </c>
      <c r="AW4" s="2">
        <v>9</v>
      </c>
      <c r="AY4" s="2">
        <v>1</v>
      </c>
      <c r="AZ4" s="2">
        <v>2</v>
      </c>
      <c r="BA4" s="2">
        <v>3</v>
      </c>
      <c r="BB4" s="2">
        <v>4</v>
      </c>
      <c r="BC4" s="2">
        <v>5</v>
      </c>
      <c r="BD4" s="2">
        <v>6</v>
      </c>
      <c r="BE4" s="2">
        <v>7</v>
      </c>
      <c r="BF4" s="2">
        <v>8</v>
      </c>
      <c r="BG4" s="2">
        <v>9</v>
      </c>
    </row>
    <row r="5" spans="1:59" x14ac:dyDescent="0.25">
      <c r="A5" s="2" t="s">
        <v>4</v>
      </c>
      <c r="K5" s="2" t="s">
        <v>4</v>
      </c>
      <c r="U5" s="2" t="s">
        <v>4</v>
      </c>
      <c r="AE5" s="2" t="s">
        <v>4</v>
      </c>
      <c r="AO5" s="2" t="s">
        <v>4</v>
      </c>
      <c r="AY5" s="2" t="s">
        <v>4</v>
      </c>
    </row>
    <row r="6" spans="1:59" x14ac:dyDescent="0.25">
      <c r="A6" s="67" t="s">
        <v>78</v>
      </c>
      <c r="B6" s="67">
        <v>1520</v>
      </c>
      <c r="C6" s="67">
        <v>1830</v>
      </c>
      <c r="D6" s="67">
        <v>2130</v>
      </c>
      <c r="E6" s="67">
        <v>2440</v>
      </c>
      <c r="F6" s="67">
        <v>2740</v>
      </c>
      <c r="G6" s="67">
        <v>3050</v>
      </c>
      <c r="H6" s="67">
        <v>3350</v>
      </c>
      <c r="I6" s="67">
        <v>3660</v>
      </c>
      <c r="K6" s="67" t="s">
        <v>78</v>
      </c>
      <c r="L6" s="67">
        <v>1520</v>
      </c>
      <c r="M6" s="67">
        <v>1830</v>
      </c>
      <c r="N6" s="67">
        <v>2130</v>
      </c>
      <c r="O6" s="67">
        <v>2440</v>
      </c>
      <c r="P6" s="67">
        <v>2740</v>
      </c>
      <c r="Q6" s="67">
        <v>3050</v>
      </c>
      <c r="R6" s="67">
        <v>3350</v>
      </c>
      <c r="S6" s="67">
        <v>3660</v>
      </c>
      <c r="U6" s="67" t="s">
        <v>78</v>
      </c>
      <c r="V6" s="67">
        <v>1520</v>
      </c>
      <c r="W6" s="67">
        <v>1830</v>
      </c>
      <c r="X6" s="67">
        <v>2130</v>
      </c>
      <c r="Y6" s="67">
        <v>2440</v>
      </c>
      <c r="Z6" s="67">
        <v>2740</v>
      </c>
      <c r="AA6" s="67">
        <v>3050</v>
      </c>
      <c r="AB6" s="67">
        <v>3350</v>
      </c>
      <c r="AC6" s="67">
        <v>3660</v>
      </c>
      <c r="AE6" s="105" t="s">
        <v>78</v>
      </c>
      <c r="AF6" s="105">
        <v>1520</v>
      </c>
      <c r="AG6" s="105">
        <v>1830</v>
      </c>
      <c r="AH6" s="105">
        <v>2130</v>
      </c>
      <c r="AI6" s="105">
        <v>2440</v>
      </c>
      <c r="AJ6" s="105">
        <v>2740</v>
      </c>
      <c r="AK6" s="105">
        <v>3050</v>
      </c>
      <c r="AL6" s="105">
        <v>3350</v>
      </c>
      <c r="AM6" s="105">
        <v>3660</v>
      </c>
      <c r="AO6" s="105" t="s">
        <v>78</v>
      </c>
      <c r="AP6" s="105">
        <v>1520</v>
      </c>
      <c r="AQ6" s="105">
        <v>1830</v>
      </c>
      <c r="AR6" s="105">
        <v>2130</v>
      </c>
      <c r="AS6" s="105">
        <v>2440</v>
      </c>
      <c r="AT6" s="105">
        <v>2740</v>
      </c>
      <c r="AU6" s="105">
        <v>3050</v>
      </c>
      <c r="AV6" s="105">
        <v>3350</v>
      </c>
      <c r="AW6" s="105">
        <v>3660</v>
      </c>
      <c r="AY6" s="108" t="s">
        <v>78</v>
      </c>
      <c r="AZ6" s="108">
        <v>1520</v>
      </c>
      <c r="BA6" s="108">
        <v>1830</v>
      </c>
      <c r="BB6" s="108">
        <v>2130</v>
      </c>
      <c r="BC6" s="108">
        <v>2440</v>
      </c>
      <c r="BD6" s="108">
        <v>2740</v>
      </c>
      <c r="BE6" s="108">
        <v>3050</v>
      </c>
      <c r="BF6" s="108">
        <v>3350</v>
      </c>
      <c r="BG6" s="108">
        <v>3660</v>
      </c>
    </row>
    <row r="7" spans="1:59" x14ac:dyDescent="0.25">
      <c r="A7" s="28">
        <v>0</v>
      </c>
      <c r="B7" s="94"/>
      <c r="C7" s="94"/>
      <c r="D7" s="94"/>
      <c r="E7" s="94"/>
      <c r="F7" s="94"/>
      <c r="G7" s="94"/>
      <c r="H7" s="94"/>
      <c r="I7" s="94"/>
      <c r="K7" s="28">
        <v>0</v>
      </c>
      <c r="L7" s="94"/>
      <c r="M7" s="94"/>
      <c r="N7" s="94"/>
      <c r="O7" s="94"/>
      <c r="P7" s="94"/>
      <c r="Q7" s="94"/>
      <c r="R7" s="94"/>
      <c r="S7" s="94"/>
      <c r="U7" s="28">
        <v>0</v>
      </c>
      <c r="V7" s="94"/>
      <c r="W7" s="94"/>
      <c r="X7" s="94"/>
      <c r="Y7" s="94"/>
      <c r="Z7" s="94"/>
      <c r="AA7" s="94"/>
      <c r="AB7" s="94"/>
      <c r="AC7" s="94"/>
      <c r="AE7" s="28">
        <v>0</v>
      </c>
      <c r="AF7" s="94"/>
      <c r="AG7" s="94"/>
      <c r="AH7" s="94"/>
      <c r="AI7" s="94"/>
      <c r="AJ7" s="94"/>
      <c r="AK7" s="94"/>
      <c r="AL7" s="94"/>
      <c r="AM7" s="94"/>
      <c r="AO7" s="28">
        <v>0</v>
      </c>
      <c r="AP7" s="94"/>
      <c r="AQ7" s="94"/>
      <c r="AR7" s="94"/>
      <c r="AS7" s="94"/>
      <c r="AT7" s="94"/>
      <c r="AU7" s="94"/>
      <c r="AV7" s="94"/>
      <c r="AW7" s="94"/>
      <c r="AY7" s="28">
        <v>0</v>
      </c>
      <c r="AZ7" s="94"/>
      <c r="BA7" s="94"/>
      <c r="BB7" s="94"/>
      <c r="BC7" s="94"/>
      <c r="BD7" s="94"/>
      <c r="BE7" s="94"/>
      <c r="BF7" s="94"/>
      <c r="BG7" s="94"/>
    </row>
    <row r="8" spans="1:59" x14ac:dyDescent="0.25">
      <c r="A8" s="28">
        <v>1E-3</v>
      </c>
      <c r="B8" s="94">
        <v>1.2161352646771206E-3</v>
      </c>
      <c r="C8" s="94">
        <v>1.7492215670342759E-3</v>
      </c>
      <c r="D8" s="94">
        <v>2.3724333617929361E-3</v>
      </c>
      <c r="E8" s="94">
        <v>3.0975073243628692E-3</v>
      </c>
      <c r="F8" s="94">
        <v>3.9111662697499661E-3</v>
      </c>
      <c r="G8" s="94">
        <v>4.8282249557876078E-3</v>
      </c>
      <c r="H8" s="94">
        <v>5.8323307164300786E-3</v>
      </c>
      <c r="I8" s="94">
        <v>6.9413729203384733E-3</v>
      </c>
      <c r="K8" s="28">
        <v>1E-3</v>
      </c>
      <c r="L8" s="94">
        <v>1.5193645806796532</v>
      </c>
      <c r="M8" s="94">
        <v>1.8300017179636183</v>
      </c>
      <c r="N8" s="94">
        <v>2.1298816879633309</v>
      </c>
      <c r="O8" s="94">
        <v>2.4404491612597243</v>
      </c>
      <c r="P8" s="94">
        <v>2.7403425404848765</v>
      </c>
      <c r="Q8" s="94">
        <v>3.0508727589343385</v>
      </c>
      <c r="R8" s="94">
        <v>3.3507768761818033</v>
      </c>
      <c r="S8" s="94">
        <v>3.6612840800462805</v>
      </c>
      <c r="U8" s="28">
        <v>1E-3</v>
      </c>
      <c r="V8" s="94">
        <v>1.5178460182306386</v>
      </c>
      <c r="W8" s="94">
        <v>1.8281726737344184</v>
      </c>
      <c r="X8" s="94">
        <v>2.1277529221205151</v>
      </c>
      <c r="Y8" s="94">
        <v>2.4380099832628277</v>
      </c>
      <c r="Z8" s="94">
        <v>2.7376036274529891</v>
      </c>
      <c r="AA8" s="94">
        <v>3.0478234709853709</v>
      </c>
      <c r="AB8" s="94">
        <v>3.3474278424546946</v>
      </c>
      <c r="AC8" s="94">
        <v>3.6576246944066604</v>
      </c>
      <c r="AE8" s="28">
        <v>1E-3</v>
      </c>
      <c r="AF8" s="94">
        <f>B8/B$1007</f>
        <v>1.2538036078022304E-3</v>
      </c>
      <c r="AG8" s="94">
        <f t="shared" ref="AG8:AG71" si="0">C8/C$1007</f>
        <v>1.2569456484819639E-3</v>
      </c>
      <c r="AH8" s="94">
        <f t="shared" ref="AH8:AH71" si="1">D8/D$1007</f>
        <v>1.2564897877393477E-3</v>
      </c>
      <c r="AI8" s="94">
        <f t="shared" ref="AI8:AI71" si="2">E8/E$1007</f>
        <v>1.2585152058809236E-3</v>
      </c>
      <c r="AJ8" s="94">
        <f t="shared" ref="AJ8:AJ71" si="3">F8/F$1007</f>
        <v>1.2579921855211717E-3</v>
      </c>
      <c r="AK8" s="94">
        <f t="shared" ref="AK8:AK71" si="4">G8/G$1007</f>
        <v>1.25946359101427E-3</v>
      </c>
      <c r="AL8" s="94">
        <f t="shared" ref="AL8:AL71" si="5">H8/H$1007</f>
        <v>1.2589520233271675E-3</v>
      </c>
      <c r="AM8" s="94">
        <f t="shared" ref="AM8:AM71" si="6">I8/I$1007</f>
        <v>1.2600986402974061E-3</v>
      </c>
      <c r="AO8" s="28">
        <v>1E-3</v>
      </c>
      <c r="AP8" s="94">
        <f>B8/L8</f>
        <v>8.0042359822098141E-4</v>
      </c>
      <c r="AQ8" s="94">
        <f t="shared" ref="AQ8:AQ71" si="7">C8/M8</f>
        <v>9.5585788246186308E-4</v>
      </c>
      <c r="AR8" s="94">
        <f t="shared" ref="AR8:AR71" si="8">D8/N8</f>
        <v>1.1138803508196466E-3</v>
      </c>
      <c r="AS8" s="94">
        <f t="shared" ref="AS8:AS71" si="9">E8/O8</f>
        <v>1.269236570682743E-3</v>
      </c>
      <c r="AT8" s="94">
        <f t="shared" ref="AT8:AT71" si="10">F8/P8</f>
        <v>1.427254517261161E-3</v>
      </c>
      <c r="AU8" s="94">
        <f t="shared" ref="AU8:AU71" si="11">G8/Q8</f>
        <v>1.5825717220255668E-3</v>
      </c>
      <c r="AV8" s="94">
        <f t="shared" ref="AV8:AV71" si="12">H8/R8</f>
        <v>1.740590594941671E-3</v>
      </c>
      <c r="AW8" s="94">
        <f t="shared" ref="AW8:AW71" si="13">I8/S8</f>
        <v>1.8958848230784459E-3</v>
      </c>
      <c r="AY8" s="28">
        <v>1E-3</v>
      </c>
      <c r="AZ8" s="34">
        <f>(((L8-VLOOKUP(AZ$6,Data!$N$4:$Y$11,Data!$W$1,FALSE)/1000)*VLOOKUP(AZ$6,Data!$N$4:$Y$11,Data!$P$1,FALSE)^1.5+VLOOKUP(AZ$6,Data!$N$4:$Y$11,Data!$W$1,FALSE)/1000*(Mannings_n_bot)^1.5)/L8)^0.67</f>
        <v>5.9137067643224024E-2</v>
      </c>
      <c r="BA8" s="34">
        <f>(((M8-VLOOKUP(BA$6,Data!$N$4:$Y$11,Data!$W$1,FALSE)/1000)*VLOOKUP(BA$6,Data!$N$4:$Y$11,Data!$P$1,FALSE)^1.5+VLOOKUP(BA$6,Data!$N$4:$Y$11,Data!$W$1,FALSE)/1000*(Mannings_n_bot)^1.5)/M8)^0.67</f>
        <v>5.9136906574850615E-2</v>
      </c>
      <c r="BB8" s="34">
        <f>(((N8-VLOOKUP(BB$6,Data!$N$4:$Y$11,Data!$W$1,FALSE)/1000)*VLOOKUP(BB$6,Data!$N$4:$Y$11,Data!$P$1,FALSE)^1.5+VLOOKUP(BB$6,Data!$N$4:$Y$11,Data!$W$1,FALSE)/1000*(Mannings_n_bot)^1.5)/N8)^0.67</f>
        <v>5.9136501489066372E-2</v>
      </c>
      <c r="BC8" s="34">
        <f>(((O8-VLOOKUP(BC$6,Data!$N$4:$Y$11,Data!$W$1,FALSE)/1000)*VLOOKUP(BC$6,Data!$N$4:$Y$11,Data!$P$1,FALSE)^1.5+VLOOKUP(BC$6,Data!$N$4:$Y$11,Data!$W$1,FALSE)/1000*(Mannings_n_bot)^1.5)/O8)^0.67</f>
        <v>5.9136148106770849E-2</v>
      </c>
      <c r="BD8" s="34">
        <f>(((P8-VLOOKUP(BD$6,Data!$N$4:$Y$11,Data!$W$1,FALSE)/1000)*VLOOKUP(BD$6,Data!$N$4:$Y$11,Data!$P$1,FALSE)^1.5+VLOOKUP(BD$6,Data!$N$4:$Y$11,Data!$W$1,FALSE)/1000*(Mannings_n_bot)^1.5)/P8)^0.67</f>
        <v>5.9135629917031043E-2</v>
      </c>
      <c r="BE8" s="34">
        <f>(((Q8-VLOOKUP(BE$6,Data!$N$4:$Y$11,Data!$W$1,FALSE)/1000)*VLOOKUP(BE$6,Data!$N$4:$Y$11,Data!$P$1,FALSE)^1.5+VLOOKUP(BE$6,Data!$N$4:$Y$11,Data!$W$1,FALSE)/1000*(Mannings_n_bot)^1.5)/Q8)^0.67</f>
        <v>5.9135251992613762E-2</v>
      </c>
      <c r="BF8" s="34">
        <f>(((R8-VLOOKUP(BF$6,Data!$N$4:$Y$11,Data!$W$1,FALSE)/1000)*VLOOKUP(BF$6,Data!$N$4:$Y$11,Data!$P$1,FALSE)^1.5+VLOOKUP(BF$6,Data!$N$4:$Y$11,Data!$W$1,FALSE)/1000*(Mannings_n_bot)^1.5)/R8)^0.67</f>
        <v>5.9134933291424566E-2</v>
      </c>
      <c r="BG8" s="34">
        <f>(((S8-VLOOKUP(BG$6,Data!$N$4:$Y$11,Data!$W$1,FALSE)/1000)*VLOOKUP(BG$6,Data!$N$4:$Y$11,Data!$P$1,FALSE)^1.5+VLOOKUP(BG$6,Data!$N$4:$Y$11,Data!$W$1,FALSE)/1000*(Mannings_n_bot)^1.5)/S8)^0.67</f>
        <v>5.9134735493223109E-2</v>
      </c>
    </row>
    <row r="9" spans="1:59" x14ac:dyDescent="0.25">
      <c r="A9" s="28">
        <v>2E-3</v>
      </c>
      <c r="B9" s="94">
        <v>2.4323389582013855E-3</v>
      </c>
      <c r="C9" s="94">
        <v>3.498525023670318E-3</v>
      </c>
      <c r="D9" s="94">
        <v>4.7449810311441798E-3</v>
      </c>
      <c r="E9" s="94">
        <v>6.1951451204844687E-3</v>
      </c>
      <c r="F9" s="94">
        <v>7.8225033924836929E-3</v>
      </c>
      <c r="G9" s="94">
        <v>9.6566396357005146E-3</v>
      </c>
      <c r="H9" s="94">
        <v>1.1664899501074188E-2</v>
      </c>
      <c r="I9" s="94">
        <v>1.3883005488486866E-2</v>
      </c>
      <c r="K9" s="28">
        <v>2E-3</v>
      </c>
      <c r="L9" s="94">
        <v>1.5209693041204493</v>
      </c>
      <c r="M9" s="94">
        <v>1.8319172598005355</v>
      </c>
      <c r="N9" s="94">
        <v>2.1321140333549637</v>
      </c>
      <c r="O9" s="94">
        <v>2.4429922491066849</v>
      </c>
      <c r="P9" s="94">
        <v>2.7432024076420216</v>
      </c>
      <c r="Q9" s="94">
        <v>3.0540433327596688</v>
      </c>
      <c r="R9" s="94">
        <v>3.3542642190961507</v>
      </c>
      <c r="S9" s="94">
        <v>3.6650821095390445</v>
      </c>
      <c r="U9" s="28">
        <v>2E-3</v>
      </c>
      <c r="V9" s="94">
        <v>1.5179305728473544</v>
      </c>
      <c r="W9" s="94">
        <v>1.8282572538378279</v>
      </c>
      <c r="X9" s="94">
        <v>2.1278542670353779</v>
      </c>
      <c r="Y9" s="94">
        <v>2.4381113474256222</v>
      </c>
      <c r="Z9" s="94">
        <v>2.7377217187856377</v>
      </c>
      <c r="AA9" s="94">
        <v>3.0479415830515819</v>
      </c>
      <c r="AB9" s="94">
        <v>3.3475626607366968</v>
      </c>
      <c r="AC9" s="94">
        <v>3.6577595363571045</v>
      </c>
      <c r="AE9" s="28">
        <v>2E-3</v>
      </c>
      <c r="AF9" s="94">
        <f t="shared" ref="AF9:AF72" si="14">B9/B$1007</f>
        <v>2.507677763953743E-3</v>
      </c>
      <c r="AG9" s="94">
        <f t="shared" si="0"/>
        <v>2.5139501407265112E-3</v>
      </c>
      <c r="AH9" s="94">
        <f t="shared" si="1"/>
        <v>2.5130401151262942E-3</v>
      </c>
      <c r="AI9" s="94">
        <f t="shared" si="2"/>
        <v>2.5170834223523339E-3</v>
      </c>
      <c r="AJ9" s="94">
        <f t="shared" si="3"/>
        <v>2.5160393243998896E-3</v>
      </c>
      <c r="AK9" s="94">
        <f t="shared" si="4"/>
        <v>2.5189766723961882E-3</v>
      </c>
      <c r="AL9" s="94">
        <f t="shared" si="5"/>
        <v>2.5179554354514242E-3</v>
      </c>
      <c r="AM9" s="94">
        <f t="shared" si="6"/>
        <v>2.5202444156293348E-3</v>
      </c>
      <c r="AO9" s="28">
        <v>2E-3</v>
      </c>
      <c r="AP9" s="94">
        <f t="shared" ref="AP9:AP72" si="15">B9/L9</f>
        <v>1.5992031868177416E-3</v>
      </c>
      <c r="AQ9" s="94">
        <f t="shared" si="7"/>
        <v>1.909761483469645E-3</v>
      </c>
      <c r="AR9" s="94">
        <f t="shared" si="8"/>
        <v>2.2254818255090084E-3</v>
      </c>
      <c r="AS9" s="94">
        <f t="shared" si="9"/>
        <v>2.5358840670697226E-3</v>
      </c>
      <c r="AT9" s="94">
        <f t="shared" si="10"/>
        <v>2.8515954093258811E-3</v>
      </c>
      <c r="AU9" s="94">
        <f t="shared" si="11"/>
        <v>3.1619196532403698E-3</v>
      </c>
      <c r="AV9" s="94">
        <f t="shared" si="12"/>
        <v>3.4776328694277533E-3</v>
      </c>
      <c r="AW9" s="94">
        <f t="shared" si="13"/>
        <v>3.7879111773113658E-3</v>
      </c>
      <c r="AY9" s="28">
        <v>2E-3</v>
      </c>
      <c r="AZ9" s="34">
        <f>(((L9-VLOOKUP(AZ$6,Data!$N$4:$Y$11,Data!$W$1,FALSE)/1000)*VLOOKUP(AZ$6,Data!$N$4:$Y$11,Data!$P$1,FALSE)^1.5+VLOOKUP(AZ$6,Data!$N$4:$Y$11,Data!$W$1,FALSE)/1000*(Mannings_n_bot)^1.5)/L9)^0.67</f>
        <v>5.9112298429708818E-2</v>
      </c>
      <c r="BA9" s="34">
        <f>(((M9-VLOOKUP(BA$6,Data!$N$4:$Y$11,Data!$W$1,FALSE)/1000)*VLOOKUP(BA$6,Data!$N$4:$Y$11,Data!$P$1,FALSE)^1.5+VLOOKUP(BA$6,Data!$N$4:$Y$11,Data!$W$1,FALSE)/1000*(Mannings_n_bot)^1.5)/M9)^0.67</f>
        <v>5.9111975868734824E-2</v>
      </c>
      <c r="BB9" s="34">
        <f>(((N9-VLOOKUP(BB$6,Data!$N$4:$Y$11,Data!$W$1,FALSE)/1000)*VLOOKUP(BB$6,Data!$N$4:$Y$11,Data!$P$1,FALSE)^1.5+VLOOKUP(BB$6,Data!$N$4:$Y$11,Data!$W$1,FALSE)/1000*(Mannings_n_bot)^1.5)/N9)^0.67</f>
        <v>5.9111166497613429E-2</v>
      </c>
      <c r="BC9" s="34">
        <f>(((O9-VLOOKUP(BC$6,Data!$N$4:$Y$11,Data!$W$1,FALSE)/1000)*VLOOKUP(BC$6,Data!$N$4:$Y$11,Data!$P$1,FALSE)^1.5+VLOOKUP(BC$6,Data!$N$4:$Y$11,Data!$W$1,FALSE)/1000*(Mannings_n_bot)^1.5)/O9)^0.67</f>
        <v>5.9110459873230208E-2</v>
      </c>
      <c r="BD9" s="34">
        <f>(((P9-VLOOKUP(BD$6,Data!$N$4:$Y$11,Data!$W$1,FALSE)/1000)*VLOOKUP(BD$6,Data!$N$4:$Y$11,Data!$P$1,FALSE)^1.5+VLOOKUP(BD$6,Data!$N$4:$Y$11,Data!$W$1,FALSE)/1000*(Mannings_n_bot)^1.5)/P9)^0.67</f>
        <v>5.91094244933036E-2</v>
      </c>
      <c r="BE9" s="34">
        <f>(((Q9-VLOOKUP(BE$6,Data!$N$4:$Y$11,Data!$W$1,FALSE)/1000)*VLOOKUP(BE$6,Data!$N$4:$Y$11,Data!$P$1,FALSE)^1.5+VLOOKUP(BE$6,Data!$N$4:$Y$11,Data!$W$1,FALSE)/1000*(Mannings_n_bot)^1.5)/Q9)^0.67</f>
        <v>5.9108668933137952E-2</v>
      </c>
      <c r="BF9" s="34">
        <f>(((R9-VLOOKUP(BF$6,Data!$N$4:$Y$11,Data!$W$1,FALSE)/1000)*VLOOKUP(BF$6,Data!$N$4:$Y$11,Data!$P$1,FALSE)^1.5+VLOOKUP(BF$6,Data!$N$4:$Y$11,Data!$W$1,FALSE)/1000*(Mannings_n_bot)^1.5)/R9)^0.67</f>
        <v>5.9108032186034595E-2</v>
      </c>
      <c r="BG9" s="34">
        <f>(((S9-VLOOKUP(BG$6,Data!$N$4:$Y$11,Data!$W$1,FALSE)/1000)*VLOOKUP(BG$6,Data!$N$4:$Y$11,Data!$P$1,FALSE)^1.5+VLOOKUP(BG$6,Data!$N$4:$Y$11,Data!$W$1,FALSE)/1000*(Mannings_n_bot)^1.5)/S9)^0.67</f>
        <v>5.9107636642799312E-2</v>
      </c>
    </row>
    <row r="10" spans="1:59" x14ac:dyDescent="0.25">
      <c r="A10" s="28">
        <v>3.0000000000000001E-3</v>
      </c>
      <c r="B10" s="94">
        <v>3.6486097212355961E-3</v>
      </c>
      <c r="C10" s="94">
        <v>5.2479084494991834E-3</v>
      </c>
      <c r="D10" s="94">
        <v>7.1176403966459745E-3</v>
      </c>
      <c r="E10" s="94">
        <v>9.2929100180976221E-3</v>
      </c>
      <c r="F10" s="94">
        <v>1.1734007099878596E-2</v>
      </c>
      <c r="G10" s="94">
        <v>1.4485238814764045E-2</v>
      </c>
      <c r="H10" s="94">
        <v>1.749770002385187E-2</v>
      </c>
      <c r="I10" s="94">
        <v>2.0824890219917513E-2</v>
      </c>
      <c r="K10" s="28">
        <v>3.0000000000000001E-3</v>
      </c>
      <c r="L10" s="94">
        <v>1.5225739390710518</v>
      </c>
      <c r="M10" s="94">
        <v>1.8338327140726809</v>
      </c>
      <c r="N10" s="94">
        <v>2.1343462736558974</v>
      </c>
      <c r="O10" s="94">
        <v>2.4455352326105704</v>
      </c>
      <c r="P10" s="94">
        <v>2.7460621530019944</v>
      </c>
      <c r="Q10" s="94">
        <v>3.0572137854384152</v>
      </c>
      <c r="R10" s="94">
        <v>3.3577514234577603</v>
      </c>
      <c r="S10" s="94">
        <v>3.6688800010687319</v>
      </c>
      <c r="U10" s="28">
        <v>3.0000000000000001E-3</v>
      </c>
      <c r="V10" s="94">
        <v>1.5180134310787874</v>
      </c>
      <c r="W10" s="94">
        <v>1.8283398270396065</v>
      </c>
      <c r="X10" s="94">
        <v>2.1279532700930117</v>
      </c>
      <c r="Y10" s="94">
        <v>2.4382100591132247</v>
      </c>
      <c r="Z10" s="94">
        <v>2.7378368227835828</v>
      </c>
      <c r="AA10" s="94">
        <v>3.0480563971040002</v>
      </c>
      <c r="AB10" s="94">
        <v>3.347693846203553</v>
      </c>
      <c r="AC10" s="94">
        <v>3.6578904347725478</v>
      </c>
      <c r="AE10" s="28">
        <v>3.0000000000000001E-3</v>
      </c>
      <c r="AF10" s="94">
        <f t="shared" si="14"/>
        <v>3.7616210670134874E-3</v>
      </c>
      <c r="AG10" s="94">
        <f t="shared" si="0"/>
        <v>3.7710120967771456E-3</v>
      </c>
      <c r="AH10" s="94">
        <f t="shared" si="1"/>
        <v>3.7696495991052688E-3</v>
      </c>
      <c r="AI10" s="94">
        <f t="shared" si="2"/>
        <v>3.7757032800768741E-3</v>
      </c>
      <c r="AJ10" s="94">
        <f t="shared" si="3"/>
        <v>3.774140043767785E-3</v>
      </c>
      <c r="AK10" s="94">
        <f t="shared" si="4"/>
        <v>3.7785378811882649E-3</v>
      </c>
      <c r="AL10" s="94">
        <f t="shared" si="5"/>
        <v>3.7770088699777579E-3</v>
      </c>
      <c r="AM10" s="94">
        <f t="shared" si="6"/>
        <v>3.7804359672958233E-3</v>
      </c>
      <c r="AO10" s="28">
        <v>3.0000000000000001E-3</v>
      </c>
      <c r="AP10" s="94">
        <f t="shared" si="15"/>
        <v>2.3963432104070264E-3</v>
      </c>
      <c r="AQ10" s="94">
        <f t="shared" si="7"/>
        <v>2.8617160165303884E-3</v>
      </c>
      <c r="AR10" s="94">
        <f t="shared" si="8"/>
        <v>3.3348105152844996E-3</v>
      </c>
      <c r="AS10" s="94">
        <f t="shared" si="9"/>
        <v>3.7999493502195781E-3</v>
      </c>
      <c r="AT10" s="94">
        <f t="shared" si="10"/>
        <v>4.2730304144977136E-3</v>
      </c>
      <c r="AU10" s="94">
        <f t="shared" si="11"/>
        <v>4.7380523023144785E-3</v>
      </c>
      <c r="AV10" s="94">
        <f t="shared" si="12"/>
        <v>5.2111362090744079E-3</v>
      </c>
      <c r="AW10" s="94">
        <f t="shared" si="13"/>
        <v>5.6760892190126947E-3</v>
      </c>
      <c r="AY10" s="28">
        <v>3.0000000000000001E-3</v>
      </c>
      <c r="AZ10" s="34">
        <f>(((L10-VLOOKUP(AZ$6,Data!$N$4:$Y$11,Data!$W$1,FALSE)/1000)*VLOOKUP(AZ$6,Data!$N$4:$Y$11,Data!$P$1,FALSE)^1.5+VLOOKUP(AZ$6,Data!$N$4:$Y$11,Data!$W$1,FALSE)/1000*(Mannings_n_bot)^1.5)/L10)^0.67</f>
        <v>5.9087577692563238E-2</v>
      </c>
      <c r="BA10" s="34">
        <f>(((M10-VLOOKUP(BA$6,Data!$N$4:$Y$11,Data!$W$1,FALSE)/1000)*VLOOKUP(BA$6,Data!$N$4:$Y$11,Data!$P$1,FALSE)^1.5+VLOOKUP(BA$6,Data!$N$4:$Y$11,Data!$W$1,FALSE)/1000*(Mannings_n_bot)^1.5)/M10)^0.67</f>
        <v>5.9087093218418339E-2</v>
      </c>
      <c r="BB10" s="34">
        <f>(((N10-VLOOKUP(BB$6,Data!$N$4:$Y$11,Data!$W$1,FALSE)/1000)*VLOOKUP(BB$6,Data!$N$4:$Y$11,Data!$P$1,FALSE)^1.5+VLOOKUP(BB$6,Data!$N$4:$Y$11,Data!$W$1,FALSE)/1000*(Mannings_n_bot)^1.5)/N10)^0.67</f>
        <v>5.9085880359387076E-2</v>
      </c>
      <c r="BC10" s="34">
        <f>(((O10-VLOOKUP(BC$6,Data!$N$4:$Y$11,Data!$W$1,FALSE)/1000)*VLOOKUP(BC$6,Data!$N$4:$Y$11,Data!$P$1,FALSE)^1.5+VLOOKUP(BC$6,Data!$N$4:$Y$11,Data!$W$1,FALSE)/1000*(Mannings_n_bot)^1.5)/O10)^0.67</f>
        <v>5.9084820634090415E-2</v>
      </c>
      <c r="BD10" s="34">
        <f>(((P10-VLOOKUP(BD$6,Data!$N$4:$Y$11,Data!$W$1,FALSE)/1000)*VLOOKUP(BD$6,Data!$N$4:$Y$11,Data!$P$1,FALSE)^1.5+VLOOKUP(BD$6,Data!$N$4:$Y$11,Data!$W$1,FALSE)/1000*(Mannings_n_bot)^1.5)/P10)^0.67</f>
        <v>5.9083269059809734E-2</v>
      </c>
      <c r="BE10" s="34">
        <f>(((Q10-VLOOKUP(BE$6,Data!$N$4:$Y$11,Data!$W$1,FALSE)/1000)*VLOOKUP(BE$6,Data!$N$4:$Y$11,Data!$P$1,FALSE)^1.5+VLOOKUP(BE$6,Data!$N$4:$Y$11,Data!$W$1,FALSE)/1000*(Mannings_n_bot)^1.5)/Q10)^0.67</f>
        <v>5.9082136152663958E-2</v>
      </c>
      <c r="BF10" s="34">
        <f>(((R10-VLOOKUP(BF$6,Data!$N$4:$Y$11,Data!$W$1,FALSE)/1000)*VLOOKUP(BF$6,Data!$N$4:$Y$11,Data!$P$1,FALSE)^1.5+VLOOKUP(BF$6,Data!$N$4:$Y$11,Data!$W$1,FALSE)/1000*(Mannings_n_bot)^1.5)/R10)^0.67</f>
        <v>5.9081182012365452E-2</v>
      </c>
      <c r="BG10" s="34">
        <f>(((S10-VLOOKUP(BG$6,Data!$N$4:$Y$11,Data!$W$1,FALSE)/1000)*VLOOKUP(BG$6,Data!$N$4:$Y$11,Data!$P$1,FALSE)^1.5+VLOOKUP(BG$6,Data!$N$4:$Y$11,Data!$W$1,FALSE)/1000*(Mannings_n_bot)^1.5)/S10)^0.67</f>
        <v>5.9080588777925741E-2</v>
      </c>
    </row>
    <row r="11" spans="1:59" x14ac:dyDescent="0.25">
      <c r="A11" s="28">
        <v>4.0000000000000001E-3</v>
      </c>
      <c r="B11" s="94">
        <v>4.8649461946678185E-3</v>
      </c>
      <c r="C11" s="94">
        <v>6.9973699243730536E-3</v>
      </c>
      <c r="D11" s="94">
        <v>9.4904088472596015E-3</v>
      </c>
      <c r="E11" s="94">
        <v>1.2390798647349044E-2</v>
      </c>
      <c r="F11" s="94">
        <v>1.5645673124160098E-2</v>
      </c>
      <c r="G11" s="94">
        <v>1.9314017268608819E-2</v>
      </c>
      <c r="H11" s="94">
        <v>2.3330725955436726E-2</v>
      </c>
      <c r="I11" s="94">
        <v>2.7767019630926981E-2</v>
      </c>
      <c r="K11" s="28">
        <v>4.0000000000000001E-3</v>
      </c>
      <c r="L11" s="94">
        <v>1.5241784873341109</v>
      </c>
      <c r="M11" s="94">
        <v>1.8357480828902975</v>
      </c>
      <c r="N11" s="94">
        <v>2.1365784113323092</v>
      </c>
      <c r="O11" s="94">
        <v>2.4480781145460622</v>
      </c>
      <c r="P11" s="94">
        <v>2.7489217796951282</v>
      </c>
      <c r="Q11" s="94">
        <v>3.0603841204098972</v>
      </c>
      <c r="R11" s="94">
        <v>3.3612384930614025</v>
      </c>
      <c r="S11" s="94">
        <v>3.6726777587393968</v>
      </c>
      <c r="U11" s="28">
        <v>4.0000000000000001E-3</v>
      </c>
      <c r="V11" s="94">
        <v>1.5180945932027061</v>
      </c>
      <c r="W11" s="94">
        <v>1.8284203936116554</v>
      </c>
      <c r="X11" s="94">
        <v>2.1280499316202657</v>
      </c>
      <c r="Y11" s="94">
        <v>2.4383061186477821</v>
      </c>
      <c r="Z11" s="94">
        <v>2.7379489398235899</v>
      </c>
      <c r="AA11" s="94">
        <v>3.0481679135153006</v>
      </c>
      <c r="AB11" s="94">
        <v>3.3478213992823247</v>
      </c>
      <c r="AC11" s="94">
        <v>3.6580173900763366</v>
      </c>
      <c r="AE11" s="28">
        <v>4.0000000000000001E-3</v>
      </c>
      <c r="AF11" s="94">
        <f t="shared" si="14"/>
        <v>5.0156321157726535E-3</v>
      </c>
      <c r="AG11" s="94">
        <f t="shared" si="0"/>
        <v>5.0281301368650085E-3</v>
      </c>
      <c r="AH11" s="94">
        <f t="shared" si="1"/>
        <v>5.0263168568161504E-3</v>
      </c>
      <c r="AI11" s="94">
        <f t="shared" si="2"/>
        <v>5.0343734098853531E-3</v>
      </c>
      <c r="AJ11" s="94">
        <f t="shared" si="3"/>
        <v>5.0322929709327507E-3</v>
      </c>
      <c r="AK11" s="94">
        <f t="shared" si="4"/>
        <v>5.0381458545909032E-3</v>
      </c>
      <c r="AL11" s="94">
        <f t="shared" si="5"/>
        <v>5.0361109606739257E-3</v>
      </c>
      <c r="AM11" s="94">
        <f t="shared" si="6"/>
        <v>5.0406719367465328E-3</v>
      </c>
      <c r="AO11" s="28">
        <v>4.0000000000000001E-3</v>
      </c>
      <c r="AP11" s="94">
        <f t="shared" si="15"/>
        <v>3.1918480906897796E-3</v>
      </c>
      <c r="AQ11" s="94">
        <f t="shared" si="7"/>
        <v>3.81172666859389E-3</v>
      </c>
      <c r="AR11" s="94">
        <f t="shared" si="8"/>
        <v>4.4418724802810557E-3</v>
      </c>
      <c r="AS11" s="94">
        <f t="shared" si="9"/>
        <v>5.0614392464542017E-3</v>
      </c>
      <c r="AT11" s="94">
        <f t="shared" si="10"/>
        <v>5.6915672318239973E-3</v>
      </c>
      <c r="AU11" s="94">
        <f t="shared" si="11"/>
        <v>6.3109781350002454E-3</v>
      </c>
      <c r="AV11" s="94">
        <f t="shared" si="12"/>
        <v>6.9411099520603177E-3</v>
      </c>
      <c r="AW11" s="94">
        <f t="shared" si="13"/>
        <v>7.5604290533939147E-3</v>
      </c>
      <c r="AY11" s="28">
        <v>4.0000000000000001E-3</v>
      </c>
      <c r="AZ11" s="34">
        <f>(((L11-VLOOKUP(AZ$6,Data!$N$4:$Y$11,Data!$W$1,FALSE)/1000)*VLOOKUP(AZ$6,Data!$N$4:$Y$11,Data!$P$1,FALSE)^1.5+VLOOKUP(AZ$6,Data!$N$4:$Y$11,Data!$W$1,FALSE)/1000*(Mannings_n_bot)^1.5)/L11)^0.67</f>
        <v>5.9062905259388218E-2</v>
      </c>
      <c r="BA11" s="34">
        <f>(((M11-VLOOKUP(BA$6,Data!$N$4:$Y$11,Data!$W$1,FALSE)/1000)*VLOOKUP(BA$6,Data!$N$4:$Y$11,Data!$P$1,FALSE)^1.5+VLOOKUP(BA$6,Data!$N$4:$Y$11,Data!$W$1,FALSE)/1000*(Mannings_n_bot)^1.5)/M11)^0.67</f>
        <v>5.9062258455130613E-2</v>
      </c>
      <c r="BB11" s="34">
        <f>(((N11-VLOOKUP(BB$6,Data!$N$4:$Y$11,Data!$W$1,FALSE)/1000)*VLOOKUP(BB$6,Data!$N$4:$Y$11,Data!$P$1,FALSE)^1.5+VLOOKUP(BB$6,Data!$N$4:$Y$11,Data!$W$1,FALSE)/1000*(Mannings_n_bot)^1.5)/N11)^0.67</f>
        <v>5.906064290261169E-2</v>
      </c>
      <c r="BC11" s="34">
        <f>(((O11-VLOOKUP(BC$6,Data!$N$4:$Y$11,Data!$W$1,FALSE)/1000)*VLOOKUP(BC$6,Data!$N$4:$Y$11,Data!$P$1,FALSE)^1.5+VLOOKUP(BC$6,Data!$N$4:$Y$11,Data!$W$1,FALSE)/1000*(Mannings_n_bot)^1.5)/O11)^0.67</f>
        <v>5.9059230218530337E-2</v>
      </c>
      <c r="BD11" s="34">
        <f>(((P11-VLOOKUP(BD$6,Data!$N$4:$Y$11,Data!$W$1,FALSE)/1000)*VLOOKUP(BD$6,Data!$N$4:$Y$11,Data!$P$1,FALSE)^1.5+VLOOKUP(BD$6,Data!$N$4:$Y$11,Data!$W$1,FALSE)/1000*(Mannings_n_bot)^1.5)/P11)^0.67</f>
        <v>5.9057163442026134E-2</v>
      </c>
      <c r="BE11" s="34">
        <f>(((Q11-VLOOKUP(BE$6,Data!$N$4:$Y$11,Data!$W$1,FALSE)/1000)*VLOOKUP(BE$6,Data!$N$4:$Y$11,Data!$P$1,FALSE)^1.5+VLOOKUP(BE$6,Data!$N$4:$Y$11,Data!$W$1,FALSE)/1000*(Mannings_n_bot)^1.5)/Q11)^0.67</f>
        <v>5.9055653476761623E-2</v>
      </c>
      <c r="BF11" s="34">
        <f>(((R11-VLOOKUP(BF$6,Data!$N$4:$Y$11,Data!$W$1,FALSE)/1000)*VLOOKUP(BF$6,Data!$N$4:$Y$11,Data!$P$1,FALSE)^1.5+VLOOKUP(BF$6,Data!$N$4:$Y$11,Data!$W$1,FALSE)/1000*(Mannings_n_bot)^1.5)/R11)^0.67</f>
        <v>5.905438259344413E-2</v>
      </c>
      <c r="BG11" s="34">
        <f>(((S11-VLOOKUP(BG$6,Data!$N$4:$Y$11,Data!$W$1,FALSE)/1000)*VLOOKUP(BG$6,Data!$N$4:$Y$11,Data!$P$1,FALSE)^1.5+VLOOKUP(BG$6,Data!$N$4:$Y$11,Data!$W$1,FALSE)/1000*(Mannings_n_bot)^1.5)/S11)^0.67</f>
        <v>5.905359172228377E-2</v>
      </c>
    </row>
    <row r="12" spans="1:59" x14ac:dyDescent="0.25">
      <c r="A12" s="28">
        <v>5.0000000000000001E-3</v>
      </c>
      <c r="B12" s="94">
        <v>6.0813470196060537E-3</v>
      </c>
      <c r="C12" s="94">
        <v>8.746907528402792E-3</v>
      </c>
      <c r="D12" s="94">
        <v>1.1863283772304722E-2</v>
      </c>
      <c r="E12" s="94">
        <v>1.548880763878957E-2</v>
      </c>
      <c r="F12" s="94">
        <v>1.9557497198080753E-2</v>
      </c>
      <c r="G12" s="94">
        <v>2.4142969773442324E-2</v>
      </c>
      <c r="H12" s="94">
        <v>2.9163970967233332E-2</v>
      </c>
      <c r="I12" s="94">
        <v>3.4709386238599649E-2</v>
      </c>
      <c r="K12" s="28">
        <v>5.0000000000000001E-3</v>
      </c>
      <c r="L12" s="94">
        <v>1.5257829507114036</v>
      </c>
      <c r="M12" s="94">
        <v>1.8376633683627845</v>
      </c>
      <c r="N12" s="94">
        <v>2.1388104488493598</v>
      </c>
      <c r="O12" s="94">
        <v>2.4506208976868464</v>
      </c>
      <c r="P12" s="94">
        <v>2.7517812908505874</v>
      </c>
      <c r="Q12" s="94">
        <v>3.0635543411122819</v>
      </c>
      <c r="R12" s="94">
        <v>3.3647254317005317</v>
      </c>
      <c r="S12" s="94">
        <v>3.6764753866537876</v>
      </c>
      <c r="U12" s="28">
        <v>5.0000000000000001E-3</v>
      </c>
      <c r="V12" s="94">
        <v>1.5181740594911337</v>
      </c>
      <c r="W12" s="94">
        <v>1.8284989538192202</v>
      </c>
      <c r="X12" s="94">
        <v>2.1281442519362019</v>
      </c>
      <c r="Y12" s="94">
        <v>2.4383995263427347</v>
      </c>
      <c r="Z12" s="94">
        <v>2.7380580702725856</v>
      </c>
      <c r="AA12" s="94">
        <v>3.0482761326473997</v>
      </c>
      <c r="AB12" s="94">
        <v>3.3479453203881797</v>
      </c>
      <c r="AC12" s="94">
        <v>3.658140402679007</v>
      </c>
      <c r="AE12" s="28">
        <v>5.0000000000000001E-3</v>
      </c>
      <c r="AF12" s="94">
        <f t="shared" si="14"/>
        <v>6.2697095092491793E-3</v>
      </c>
      <c r="AG12" s="94">
        <f t="shared" si="0"/>
        <v>6.2853028814071239E-3</v>
      </c>
      <c r="AH12" s="94">
        <f t="shared" si="1"/>
        <v>6.2830405055886241E-3</v>
      </c>
      <c r="AI12" s="94">
        <f t="shared" si="2"/>
        <v>6.2930924427727717E-3</v>
      </c>
      <c r="AJ12" s="94">
        <f t="shared" si="3"/>
        <v>6.2904967333722271E-3</v>
      </c>
      <c r="AK12" s="94">
        <f t="shared" si="4"/>
        <v>6.2977992299549862E-3</v>
      </c>
      <c r="AL12" s="94">
        <f t="shared" si="5"/>
        <v>6.2952603414654709E-3</v>
      </c>
      <c r="AM12" s="94">
        <f t="shared" si="6"/>
        <v>6.3009509655741437E-3</v>
      </c>
      <c r="AO12" s="28">
        <v>5.0000000000000001E-3</v>
      </c>
      <c r="AP12" s="94">
        <f t="shared" si="15"/>
        <v>3.9857222265923193E-3</v>
      </c>
      <c r="AQ12" s="94">
        <f t="shared" si="7"/>
        <v>4.7597986002167565E-3</v>
      </c>
      <c r="AR12" s="94">
        <f t="shared" si="8"/>
        <v>5.5466737497410993E-3</v>
      </c>
      <c r="AS12" s="94">
        <f t="shared" si="9"/>
        <v>6.3203605475696117E-3</v>
      </c>
      <c r="AT12" s="94">
        <f t="shared" si="10"/>
        <v>7.1072135213316491E-3</v>
      </c>
      <c r="AU12" s="94">
        <f t="shared" si="11"/>
        <v>7.8807055743874144E-3</v>
      </c>
      <c r="AV12" s="94">
        <f t="shared" si="12"/>
        <v>8.6675633894126893E-3</v>
      </c>
      <c r="AW12" s="94">
        <f t="shared" si="13"/>
        <v>9.4409407348680884E-3</v>
      </c>
      <c r="AY12" s="28">
        <v>5.0000000000000001E-3</v>
      </c>
      <c r="AZ12" s="34">
        <f>(((L12-VLOOKUP(AZ$6,Data!$N$4:$Y$11,Data!$W$1,FALSE)/1000)*VLOOKUP(AZ$6,Data!$N$4:$Y$11,Data!$P$1,FALSE)^1.5+VLOOKUP(AZ$6,Data!$N$4:$Y$11,Data!$W$1,FALSE)/1000*(Mannings_n_bot)^1.5)/L12)^0.67</f>
        <v>5.9038280958591496E-2</v>
      </c>
      <c r="BA12" s="34">
        <f>(((M12-VLOOKUP(BA$6,Data!$N$4:$Y$11,Data!$W$1,FALSE)/1000)*VLOOKUP(BA$6,Data!$N$4:$Y$11,Data!$P$1,FALSE)^1.5+VLOOKUP(BA$6,Data!$N$4:$Y$11,Data!$W$1,FALSE)/1000*(Mannings_n_bot)^1.5)/M12)^0.67</f>
        <v>5.9037471410879463E-2</v>
      </c>
      <c r="BB12" s="34">
        <f>(((N12-VLOOKUP(BB$6,Data!$N$4:$Y$11,Data!$W$1,FALSE)/1000)*VLOOKUP(BB$6,Data!$N$4:$Y$11,Data!$P$1,FALSE)^1.5+VLOOKUP(BB$6,Data!$N$4:$Y$11,Data!$W$1,FALSE)/1000*(Mannings_n_bot)^1.5)/N12)^0.67</f>
        <v>5.9035453956305266E-2</v>
      </c>
      <c r="BC12" s="34">
        <f>(((O12-VLOOKUP(BC$6,Data!$N$4:$Y$11,Data!$W$1,FALSE)/1000)*VLOOKUP(BC$6,Data!$N$4:$Y$11,Data!$P$1,FALSE)^1.5+VLOOKUP(BC$6,Data!$N$4:$Y$11,Data!$W$1,FALSE)/1000*(Mannings_n_bot)^1.5)/O12)^0.67</f>
        <v>5.9033688456510337E-2</v>
      </c>
      <c r="BD12" s="34">
        <f>(((P12-VLOOKUP(BD$6,Data!$N$4:$Y$11,Data!$W$1,FALSE)/1000)*VLOOKUP(BD$6,Data!$N$4:$Y$11,Data!$P$1,FALSE)^1.5+VLOOKUP(BD$6,Data!$N$4:$Y$11,Data!$W$1,FALSE)/1000*(Mannings_n_bot)^1.5)/P12)^0.67</f>
        <v>5.9031107466229325E-2</v>
      </c>
      <c r="BE12" s="34">
        <f>(((Q12-VLOOKUP(BE$6,Data!$N$4:$Y$11,Data!$W$1,FALSE)/1000)*VLOOKUP(BE$6,Data!$N$4:$Y$11,Data!$P$1,FALSE)^1.5+VLOOKUP(BE$6,Data!$N$4:$Y$11,Data!$W$1,FALSE)/1000*(Mannings_n_bot)^1.5)/Q12)^0.67</f>
        <v>5.9029220731794459E-2</v>
      </c>
      <c r="BF12" s="34">
        <f>(((R12-VLOOKUP(BF$6,Data!$N$4:$Y$11,Data!$W$1,FALSE)/1000)*VLOOKUP(BF$6,Data!$N$4:$Y$11,Data!$P$1,FALSE)^1.5+VLOOKUP(BF$6,Data!$N$4:$Y$11,Data!$W$1,FALSE)/1000*(Mannings_n_bot)^1.5)/R12)^0.67</f>
        <v>5.9027633753104214E-2</v>
      </c>
      <c r="BG12" s="34">
        <f>(((S12-VLOOKUP(BG$6,Data!$N$4:$Y$11,Data!$W$1,FALSE)/1000)*VLOOKUP(BG$6,Data!$N$4:$Y$11,Data!$P$1,FALSE)^1.5+VLOOKUP(BG$6,Data!$N$4:$Y$11,Data!$W$1,FALSE)/1000*(Mannings_n_bot)^1.5)/S12)^0.67</f>
        <v>5.9026645300353897E-2</v>
      </c>
    </row>
    <row r="13" spans="1:59" x14ac:dyDescent="0.25">
      <c r="A13" s="28">
        <v>6.0000000000000001E-3</v>
      </c>
      <c r="B13" s="94">
        <v>7.2978108373740191E-3</v>
      </c>
      <c r="C13" s="94">
        <v>1.0496519341949728E-2</v>
      </c>
      <c r="D13" s="94">
        <v>1.4236262561456048E-2</v>
      </c>
      <c r="E13" s="94">
        <v>1.8586933623362611E-2</v>
      </c>
      <c r="F13" s="94">
        <v>2.3469475054915367E-2</v>
      </c>
      <c r="G13" s="94">
        <v>2.8972091106041375E-2</v>
      </c>
      <c r="H13" s="94">
        <v>3.4997428731364799E-2</v>
      </c>
      <c r="I13" s="94">
        <v>4.1651982560791723E-2</v>
      </c>
      <c r="K13" s="28">
        <v>6.0000000000000001E-3</v>
      </c>
      <c r="L13" s="94">
        <v>1.5273873310038517</v>
      </c>
      <c r="M13" s="94">
        <v>1.8395785725987175</v>
      </c>
      <c r="N13" s="94">
        <v>2.1410423886712175</v>
      </c>
      <c r="O13" s="94">
        <v>2.4531635848056408</v>
      </c>
      <c r="P13" s="94">
        <v>2.7546406895964046</v>
      </c>
      <c r="Q13" s="94">
        <v>3.0667244509826266</v>
      </c>
      <c r="R13" s="94">
        <v>3.3682122431673229</v>
      </c>
      <c r="S13" s="94">
        <v>3.6802728889133998</v>
      </c>
      <c r="U13" s="28">
        <v>6.0000000000000001E-3</v>
      </c>
      <c r="V13" s="94">
        <v>1.5182518302103538</v>
      </c>
      <c r="W13" s="94">
        <v>1.828575507920897</v>
      </c>
      <c r="X13" s="94">
        <v>2.1282362313520964</v>
      </c>
      <c r="Y13" s="94">
        <v>2.4384902825028223</v>
      </c>
      <c r="Z13" s="94">
        <v>2.7381642144876643</v>
      </c>
      <c r="AA13" s="94">
        <v>3.0483810548514638</v>
      </c>
      <c r="AB13" s="94">
        <v>3.3480656099244075</v>
      </c>
      <c r="AC13" s="94">
        <v>3.65825947297829</v>
      </c>
      <c r="AE13" s="28">
        <v>6.0000000000000001E-3</v>
      </c>
      <c r="AF13" s="94">
        <f t="shared" si="14"/>
        <v>7.5238518466834011E-3</v>
      </c>
      <c r="AG13" s="94">
        <f t="shared" si="0"/>
        <v>7.5425289510004942E-3</v>
      </c>
      <c r="AH13" s="94">
        <f t="shared" si="1"/>
        <v>7.5398191629404152E-3</v>
      </c>
      <c r="AI13" s="94">
        <f t="shared" si="2"/>
        <v>7.5518590098936347E-3</v>
      </c>
      <c r="AJ13" s="94">
        <f t="shared" si="3"/>
        <v>7.548749958731631E-3</v>
      </c>
      <c r="AK13" s="94">
        <f t="shared" si="4"/>
        <v>7.5574966447799069E-3</v>
      </c>
      <c r="AL13" s="94">
        <f t="shared" si="5"/>
        <v>7.5544556464330389E-3</v>
      </c>
      <c r="AM13" s="94">
        <f t="shared" si="6"/>
        <v>7.5612716955114449E-3</v>
      </c>
      <c r="AO13" s="28">
        <v>6.0000000000000001E-3</v>
      </c>
      <c r="AP13" s="94">
        <f t="shared" si="15"/>
        <v>4.777969994407146E-3</v>
      </c>
      <c r="AQ13" s="94">
        <f t="shared" si="7"/>
        <v>5.70593694572209E-3</v>
      </c>
      <c r="AR13" s="94">
        <f t="shared" si="8"/>
        <v>6.6492203222054914E-3</v>
      </c>
      <c r="AS13" s="94">
        <f t="shared" si="9"/>
        <v>7.5767200110445207E-3</v>
      </c>
      <c r="AT13" s="94">
        <f t="shared" si="10"/>
        <v>8.519976904266955E-3</v>
      </c>
      <c r="AU13" s="94">
        <f t="shared" si="11"/>
        <v>9.4472430011631019E-3</v>
      </c>
      <c r="AV13" s="94">
        <f t="shared" si="12"/>
        <v>1.0390505765294265E-2</v>
      </c>
      <c r="AW13" s="94">
        <f t="shared" si="13"/>
        <v>1.1317634267357133E-2</v>
      </c>
      <c r="AY13" s="28">
        <v>6.0000000000000001E-3</v>
      </c>
      <c r="AZ13" s="34">
        <f>(((L13-VLOOKUP(AZ$6,Data!$N$4:$Y$11,Data!$W$1,FALSE)/1000)*VLOOKUP(AZ$6,Data!$N$4:$Y$11,Data!$P$1,FALSE)^1.5+VLOOKUP(AZ$6,Data!$N$4:$Y$11,Data!$W$1,FALSE)/1000*(Mannings_n_bot)^1.5)/L13)^0.67</f>
        <v>5.9013704619382747E-2</v>
      </c>
      <c r="BA13" s="34">
        <f>(((M13-VLOOKUP(BA$6,Data!$N$4:$Y$11,Data!$W$1,FALSE)/1000)*VLOOKUP(BA$6,Data!$N$4:$Y$11,Data!$P$1,FALSE)^1.5+VLOOKUP(BA$6,Data!$N$4:$Y$11,Data!$W$1,FALSE)/1000*(Mannings_n_bot)^1.5)/M13)^0.67</f>
        <v>5.9012731918446665E-2</v>
      </c>
      <c r="BB13" s="34">
        <f>(((N13-VLOOKUP(BB$6,Data!$N$4:$Y$11,Data!$W$1,FALSE)/1000)*VLOOKUP(BB$6,Data!$N$4:$Y$11,Data!$P$1,FALSE)^1.5+VLOOKUP(BB$6,Data!$N$4:$Y$11,Data!$W$1,FALSE)/1000*(Mannings_n_bot)^1.5)/N13)^0.67</f>
        <v>5.9010313350274506E-2</v>
      </c>
      <c r="BC13" s="34">
        <f>(((O13-VLOOKUP(BC$6,Data!$N$4:$Y$11,Data!$W$1,FALSE)/1000)*VLOOKUP(BC$6,Data!$N$4:$Y$11,Data!$P$1,FALSE)^1.5+VLOOKUP(BC$6,Data!$N$4:$Y$11,Data!$W$1,FALSE)/1000*(Mannings_n_bot)^1.5)/O13)^0.67</f>
        <v>5.9008195178767701E-2</v>
      </c>
      <c r="BD13" s="34">
        <f>(((P13-VLOOKUP(BD$6,Data!$N$4:$Y$11,Data!$W$1,FALSE)/1000)*VLOOKUP(BD$6,Data!$N$4:$Y$11,Data!$P$1,FALSE)^1.5+VLOOKUP(BD$6,Data!$N$4:$Y$11,Data!$W$1,FALSE)/1000*(Mannings_n_bot)^1.5)/P13)^0.67</f>
        <v>5.9005100959490832E-2</v>
      </c>
      <c r="BE13" s="34">
        <f>(((Q13-VLOOKUP(BE$6,Data!$N$4:$Y$11,Data!$W$1,FALSE)/1000)*VLOOKUP(BE$6,Data!$N$4:$Y$11,Data!$P$1,FALSE)^1.5+VLOOKUP(BE$6,Data!$N$4:$Y$11,Data!$W$1,FALSE)/1000*(Mannings_n_bot)^1.5)/Q13)^0.67</f>
        <v>5.9002837744914743E-2</v>
      </c>
      <c r="BF13" s="34">
        <f>(((R13-VLOOKUP(BF$6,Data!$N$4:$Y$11,Data!$W$1,FALSE)/1000)*VLOOKUP(BF$6,Data!$N$4:$Y$11,Data!$P$1,FALSE)^1.5+VLOOKUP(BF$6,Data!$N$4:$Y$11,Data!$W$1,FALSE)/1000*(Mannings_n_bot)^1.5)/R13)^0.67</f>
        <v>5.9000935315981155E-2</v>
      </c>
      <c r="BG13" s="34">
        <f>(((S13-VLOOKUP(BG$6,Data!$N$4:$Y$11,Data!$W$1,FALSE)/1000)*VLOOKUP(BG$6,Data!$N$4:$Y$11,Data!$P$1,FALSE)^1.5+VLOOKUP(BG$6,Data!$N$4:$Y$11,Data!$W$1,FALSE)/1000*(Mannings_n_bot)^1.5)/S13)^0.67</f>
        <v>5.8999749337411103E-2</v>
      </c>
    </row>
    <row r="14" spans="1:59" x14ac:dyDescent="0.25">
      <c r="A14" s="28">
        <v>7.0000000000000001E-3</v>
      </c>
      <c r="B14" s="94">
        <v>8.5143362895067076E-3</v>
      </c>
      <c r="C14" s="94">
        <v>1.2246203445618109E-2</v>
      </c>
      <c r="D14" s="94">
        <v>1.6609342604727129E-2</v>
      </c>
      <c r="E14" s="94">
        <v>2.1685173232394384E-2</v>
      </c>
      <c r="F14" s="94">
        <v>2.7381602428437013E-2</v>
      </c>
      <c r="G14" s="94">
        <v>3.3801376043725462E-2</v>
      </c>
      <c r="H14" s="94">
        <v>4.0831092920641687E-2</v>
      </c>
      <c r="I14" s="94">
        <v>4.8594801116093933E-2</v>
      </c>
      <c r="K14" s="28">
        <v>7.0000000000000001E-3</v>
      </c>
      <c r="L14" s="94">
        <v>1.52899163001154</v>
      </c>
      <c r="M14" s="94">
        <v>1.8414936977058676</v>
      </c>
      <c r="N14" s="94">
        <v>2.1432742332610806</v>
      </c>
      <c r="O14" s="94">
        <v>2.455706178674224</v>
      </c>
      <c r="P14" s="94">
        <v>2.7574999790595052</v>
      </c>
      <c r="Q14" s="94">
        <v>3.0698944534569073</v>
      </c>
      <c r="R14" s="94">
        <v>3.3716989312527064</v>
      </c>
      <c r="S14" s="94">
        <v>3.6840702696185024</v>
      </c>
      <c r="U14" s="28">
        <v>7.0000000000000001E-3</v>
      </c>
      <c r="V14" s="94">
        <v>1.5183279056209142</v>
      </c>
      <c r="W14" s="94">
        <v>1.8286500561686341</v>
      </c>
      <c r="X14" s="94">
        <v>2.1283258701714485</v>
      </c>
      <c r="Y14" s="94">
        <v>2.4385783874240912</v>
      </c>
      <c r="Z14" s="94">
        <v>2.738267372816094</v>
      </c>
      <c r="AA14" s="94">
        <v>3.0484826804679122</v>
      </c>
      <c r="AB14" s="94">
        <v>3.3481822682824194</v>
      </c>
      <c r="AC14" s="94">
        <v>3.6583746013591205</v>
      </c>
      <c r="AE14" s="28">
        <v>7.0000000000000001E-3</v>
      </c>
      <c r="AF14" s="94">
        <f t="shared" si="14"/>
        <v>8.7780577275334733E-3</v>
      </c>
      <c r="AG14" s="94">
        <f t="shared" si="0"/>
        <v>8.7998069664166761E-3</v>
      </c>
      <c r="AH14" s="94">
        <f t="shared" si="1"/>
        <v>8.7966514465687082E-3</v>
      </c>
      <c r="AI14" s="94">
        <f t="shared" si="2"/>
        <v>8.8106717425579812E-3</v>
      </c>
      <c r="AJ14" s="94">
        <f t="shared" si="3"/>
        <v>8.8070512748166449E-3</v>
      </c>
      <c r="AK14" s="94">
        <f t="shared" si="4"/>
        <v>8.8172367367066184E-3</v>
      </c>
      <c r="AL14" s="94">
        <f t="shared" si="5"/>
        <v>8.8136955098056646E-3</v>
      </c>
      <c r="AM14" s="94">
        <f t="shared" si="6"/>
        <v>8.8216327684245716E-3</v>
      </c>
      <c r="AO14" s="28">
        <v>7.0000000000000001E-3</v>
      </c>
      <c r="AP14" s="94">
        <f t="shared" si="15"/>
        <v>5.5685957479325414E-3</v>
      </c>
      <c r="AQ14" s="94">
        <f t="shared" si="7"/>
        <v>6.6501468133583225E-3</v>
      </c>
      <c r="AR14" s="94">
        <f t="shared" si="8"/>
        <v>7.7495181656970355E-3</v>
      </c>
      <c r="AS14" s="94">
        <f t="shared" si="9"/>
        <v>8.8305243602480495E-3</v>
      </c>
      <c r="AT14" s="94">
        <f t="shared" si="10"/>
        <v>9.929864963326672E-3</v>
      </c>
      <c r="AU14" s="94">
        <f t="shared" si="11"/>
        <v>1.1010598753863621E-2</v>
      </c>
      <c r="AV14" s="94">
        <f t="shared" si="12"/>
        <v>1.2109946277282676E-2</v>
      </c>
      <c r="AW14" s="94">
        <f t="shared" si="13"/>
        <v>1.3190519604591061E-2</v>
      </c>
      <c r="AY14" s="28">
        <v>7.0000000000000001E-3</v>
      </c>
      <c r="AZ14" s="34">
        <f>(((L14-VLOOKUP(AZ$6,Data!$N$4:$Y$11,Data!$W$1,FALSE)/1000)*VLOOKUP(AZ$6,Data!$N$4:$Y$11,Data!$P$1,FALSE)^1.5+VLOOKUP(AZ$6,Data!$N$4:$Y$11,Data!$W$1,FALSE)/1000*(Mannings_n_bot)^1.5)/L14)^0.67</f>
        <v>5.8989176071768699E-2</v>
      </c>
      <c r="BA14" s="34">
        <f>(((M14-VLOOKUP(BA$6,Data!$N$4:$Y$11,Data!$W$1,FALSE)/1000)*VLOOKUP(BA$6,Data!$N$4:$Y$11,Data!$P$1,FALSE)^1.5+VLOOKUP(BA$6,Data!$N$4:$Y$11,Data!$W$1,FALSE)/1000*(Mannings_n_bot)^1.5)/M14)^0.67</f>
        <v>5.8988039811383224E-2</v>
      </c>
      <c r="BB14" s="34">
        <f>(((N14-VLOOKUP(BB$6,Data!$N$4:$Y$11,Data!$W$1,FALSE)/1000)*VLOOKUP(BB$6,Data!$N$4:$Y$11,Data!$P$1,FALSE)^1.5+VLOOKUP(BB$6,Data!$N$4:$Y$11,Data!$W$1,FALSE)/1000*(Mannings_n_bot)^1.5)/N14)^0.67</f>
        <v>5.8985220915110312E-2</v>
      </c>
      <c r="BC14" s="34">
        <f>(((O14-VLOOKUP(BC$6,Data!$N$4:$Y$11,Data!$W$1,FALSE)/1000)*VLOOKUP(BC$6,Data!$N$4:$Y$11,Data!$P$1,FALSE)^1.5+VLOOKUP(BC$6,Data!$N$4:$Y$11,Data!$W$1,FALSE)/1000*(Mannings_n_bot)^1.5)/O14)^0.67</f>
        <v>5.8982750216811777E-2</v>
      </c>
      <c r="BD14" s="34">
        <f>(((P14-VLOOKUP(BD$6,Data!$N$4:$Y$11,Data!$W$1,FALSE)/1000)*VLOOKUP(BD$6,Data!$N$4:$Y$11,Data!$P$1,FALSE)^1.5+VLOOKUP(BD$6,Data!$N$4:$Y$11,Data!$W$1,FALSE)/1000*(Mannings_n_bot)^1.5)/P14)^0.67</f>
        <v>5.8979143749672253E-2</v>
      </c>
      <c r="BE14" s="34">
        <f>(((Q14-VLOOKUP(BE$6,Data!$N$4:$Y$11,Data!$W$1,FALSE)/1000)*VLOOKUP(BE$6,Data!$N$4:$Y$11,Data!$P$1,FALSE)^1.5+VLOOKUP(BE$6,Data!$N$4:$Y$11,Data!$W$1,FALSE)/1000*(Mannings_n_bot)^1.5)/Q14)^0.67</f>
        <v>5.8976504344058794E-2</v>
      </c>
      <c r="BF14" s="34">
        <f>(((R14-VLOOKUP(BF$6,Data!$N$4:$Y$11,Data!$W$1,FALSE)/1000)*VLOOKUP(BF$6,Data!$N$4:$Y$11,Data!$P$1,FALSE)^1.5+VLOOKUP(BF$6,Data!$N$4:$Y$11,Data!$W$1,FALSE)/1000*(Mannings_n_bot)^1.5)/R14)^0.67</f>
        <v>5.8974287107507371E-2</v>
      </c>
      <c r="BG14" s="34">
        <f>(((S14-VLOOKUP(BG$6,Data!$N$4:$Y$11,Data!$W$1,FALSE)/1000)*VLOOKUP(BG$6,Data!$N$4:$Y$11,Data!$P$1,FALSE)^1.5+VLOOKUP(BG$6,Data!$N$4:$Y$11,Data!$W$1,FALSE)/1000*(Mannings_n_bot)^1.5)/S14)^0.67</f>
        <v>5.8972903659520182E-2</v>
      </c>
    </row>
    <row r="15" spans="1:59" x14ac:dyDescent="0.25">
      <c r="A15" s="28">
        <v>8.0000000000000002E-3</v>
      </c>
      <c r="B15" s="94">
        <v>9.7309220177455025E-3</v>
      </c>
      <c r="C15" s="94">
        <v>1.3995957920252211E-2</v>
      </c>
      <c r="D15" s="94">
        <v>1.8982521292468135E-2</v>
      </c>
      <c r="E15" s="94">
        <v>2.4783523097581028E-2</v>
      </c>
      <c r="F15" s="94">
        <v>3.1293875052911257E-2</v>
      </c>
      <c r="G15" s="94">
        <v>3.8630819364350089E-2</v>
      </c>
      <c r="H15" s="94">
        <v>4.6664957208549573E-2</v>
      </c>
      <c r="I15" s="94">
        <v>5.5537834423820875E-2</v>
      </c>
      <c r="K15" s="28">
        <v>8.0000000000000002E-3</v>
      </c>
      <c r="L15" s="94">
        <v>1.5305958495337368</v>
      </c>
      <c r="M15" s="94">
        <v>1.8434087457912252</v>
      </c>
      <c r="N15" s="94">
        <v>2.145505985081205</v>
      </c>
      <c r="O15" s="94">
        <v>2.4582486820634601</v>
      </c>
      <c r="P15" s="94">
        <v>2.7603591623657415</v>
      </c>
      <c r="Q15" s="94">
        <v>3.0730643519700549</v>
      </c>
      <c r="R15" s="94">
        <v>3.3751854997464092</v>
      </c>
      <c r="S15" s="94">
        <v>3.6878675328681894</v>
      </c>
      <c r="U15" s="28">
        <v>8.0000000000000002E-3</v>
      </c>
      <c r="V15" s="94">
        <v>1.5184022859776312</v>
      </c>
      <c r="W15" s="94">
        <v>1.8287225988077389</v>
      </c>
      <c r="X15" s="94">
        <v>2.1284131686899825</v>
      </c>
      <c r="Y15" s="94">
        <v>2.438663841393895</v>
      </c>
      <c r="Z15" s="94">
        <v>2.7383675455953242</v>
      </c>
      <c r="AA15" s="94">
        <v>3.0485810098264237</v>
      </c>
      <c r="AB15" s="94">
        <v>3.3482952958417584</v>
      </c>
      <c r="AC15" s="94">
        <v>3.6584857881936403</v>
      </c>
      <c r="AE15" s="28">
        <v>8.0000000000000002E-3</v>
      </c>
      <c r="AF15" s="94">
        <f t="shared" si="14"/>
        <v>1.0032325751470336E-2</v>
      </c>
      <c r="AG15" s="94">
        <f t="shared" si="0"/>
        <v>1.0057135548599702E-2</v>
      </c>
      <c r="AH15" s="94">
        <f t="shared" si="1"/>
        <v>1.0053535974348965E-2</v>
      </c>
      <c r="AI15" s="94">
        <f t="shared" si="2"/>
        <v>1.0069529272226152E-2</v>
      </c>
      <c r="AJ15" s="94">
        <f t="shared" si="3"/>
        <v>1.0065399309591355E-2</v>
      </c>
      <c r="AK15" s="94">
        <f t="shared" si="4"/>
        <v>1.0077018143515895E-2</v>
      </c>
      <c r="AL15" s="94">
        <f t="shared" si="5"/>
        <v>1.0072978565958091E-2</v>
      </c>
      <c r="AM15" s="94">
        <f t="shared" si="6"/>
        <v>1.0082032826311061E-2</v>
      </c>
      <c r="AO15" s="28">
        <v>8.0000000000000002E-3</v>
      </c>
      <c r="AP15" s="94">
        <f t="shared" si="15"/>
        <v>6.3576038186107841E-3</v>
      </c>
      <c r="AQ15" s="94">
        <f t="shared" si="7"/>
        <v>7.5924332854593714E-3</v>
      </c>
      <c r="AR15" s="94">
        <f t="shared" si="8"/>
        <v>8.8475732179090927E-3</v>
      </c>
      <c r="AS15" s="94">
        <f t="shared" si="9"/>
        <v>1.0081780284644626E-2</v>
      </c>
      <c r="AT15" s="94">
        <f t="shared" si="10"/>
        <v>1.1336885242893942E-2</v>
      </c>
      <c r="AU15" s="94">
        <f t="shared" si="11"/>
        <v>1.2570781129130914E-2</v>
      </c>
      <c r="AV15" s="94">
        <f t="shared" si="12"/>
        <v>1.3825894076653177E-2</v>
      </c>
      <c r="AW15" s="94">
        <f t="shared" si="13"/>
        <v>1.5059606650412161E-2</v>
      </c>
      <c r="AY15" s="28">
        <v>8.0000000000000002E-3</v>
      </c>
      <c r="AZ15" s="34">
        <f>(((L15-VLOOKUP(AZ$6,Data!$N$4:$Y$11,Data!$W$1,FALSE)/1000)*VLOOKUP(AZ$6,Data!$N$4:$Y$11,Data!$P$1,FALSE)^1.5+VLOOKUP(AZ$6,Data!$N$4:$Y$11,Data!$W$1,FALSE)/1000*(Mannings_n_bot)^1.5)/L15)^0.67</f>
        <v>5.8964695146548229E-2</v>
      </c>
      <c r="BA15" s="34">
        <f>(((M15-VLOOKUP(BA$6,Data!$N$4:$Y$11,Data!$W$1,FALSE)/1000)*VLOOKUP(BA$6,Data!$N$4:$Y$11,Data!$P$1,FALSE)^1.5+VLOOKUP(BA$6,Data!$N$4:$Y$11,Data!$W$1,FALSE)/1000*(Mannings_n_bot)^1.5)/M15)^0.67</f>
        <v>5.8963394924004688E-2</v>
      </c>
      <c r="BB15" s="34">
        <f>(((N15-VLOOKUP(BB$6,Data!$N$4:$Y$11,Data!$W$1,FALSE)/1000)*VLOOKUP(BB$6,Data!$N$4:$Y$11,Data!$P$1,FALSE)^1.5+VLOOKUP(BB$6,Data!$N$4:$Y$11,Data!$W$1,FALSE)/1000*(Mannings_n_bot)^1.5)/N15)^0.67</f>
        <v>5.8960176482182727E-2</v>
      </c>
      <c r="BC15" s="34">
        <f>(((O15-VLOOKUP(BC$6,Data!$N$4:$Y$11,Data!$W$1,FALSE)/1000)*VLOOKUP(BC$6,Data!$N$4:$Y$11,Data!$P$1,FALSE)^1.5+VLOOKUP(BC$6,Data!$N$4:$Y$11,Data!$W$1,FALSE)/1000*(Mannings_n_bot)^1.5)/O15)^0.67</f>
        <v>5.8957353402919604E-2</v>
      </c>
      <c r="BD15" s="34">
        <f>(((P15-VLOOKUP(BD$6,Data!$N$4:$Y$11,Data!$W$1,FALSE)/1000)*VLOOKUP(BD$6,Data!$N$4:$Y$11,Data!$P$1,FALSE)^1.5+VLOOKUP(BD$6,Data!$N$4:$Y$11,Data!$W$1,FALSE)/1000*(Mannings_n_bot)^1.5)/P15)^0.67</f>
        <v>5.8953235665420829E-2</v>
      </c>
      <c r="BE15" s="34">
        <f>(((Q15-VLOOKUP(BE$6,Data!$N$4:$Y$11,Data!$W$1,FALSE)/1000)*VLOOKUP(BE$6,Data!$N$4:$Y$11,Data!$P$1,FALSE)^1.5+VLOOKUP(BE$6,Data!$N$4:$Y$11,Data!$W$1,FALSE)/1000*(Mannings_n_bot)^1.5)/Q15)^0.67</f>
        <v>5.89502203579425E-2</v>
      </c>
      <c r="BF15" s="34">
        <f>(((R15-VLOOKUP(BF$6,Data!$N$4:$Y$11,Data!$W$1,FALSE)/1000)*VLOOKUP(BF$6,Data!$N$4:$Y$11,Data!$P$1,FALSE)^1.5+VLOOKUP(BF$6,Data!$N$4:$Y$11,Data!$W$1,FALSE)/1000*(Mannings_n_bot)^1.5)/R15)^0.67</f>
        <v>5.8947688953907652E-2</v>
      </c>
      <c r="BG15" s="34">
        <f>(((S15-VLOOKUP(BG$6,Data!$N$4:$Y$11,Data!$W$1,FALSE)/1000)*VLOOKUP(BG$6,Data!$N$4:$Y$11,Data!$P$1,FALSE)^1.5+VLOOKUP(BG$6,Data!$N$4:$Y$11,Data!$W$1,FALSE)/1000*(Mannings_n_bot)^1.5)/S15)^0.67</f>
        <v>5.894610809353102E-2</v>
      </c>
    </row>
    <row r="16" spans="1:59" x14ac:dyDescent="0.25">
      <c r="A16" s="28">
        <v>8.9999999999999993E-3</v>
      </c>
      <c r="B16" s="94">
        <v>1.0947566664033626E-2</v>
      </c>
      <c r="C16" s="94">
        <v>1.5745780846925239E-2</v>
      </c>
      <c r="D16" s="94">
        <v>2.1355796015354089E-2</v>
      </c>
      <c r="E16" s="94">
        <v>2.7881979850976624E-2</v>
      </c>
      <c r="F16" s="94">
        <v>3.5206288663076624E-2</v>
      </c>
      <c r="G16" s="94">
        <v>4.3460415846280576E-2</v>
      </c>
      <c r="H16" s="94">
        <v>5.2499015269222404E-2</v>
      </c>
      <c r="I16" s="94">
        <v>6.2481075003982589E-2</v>
      </c>
      <c r="K16" s="28">
        <v>8.9999999999999993E-3</v>
      </c>
      <c r="L16" s="94">
        <v>1.5321999913689091</v>
      </c>
      <c r="M16" s="94">
        <v>1.8453237189610183</v>
      </c>
      <c r="N16" s="94">
        <v>2.1477376465929274</v>
      </c>
      <c r="O16" s="94">
        <v>2.460791097743328</v>
      </c>
      <c r="P16" s="94">
        <v>2.7632182426399239</v>
      </c>
      <c r="Q16" s="94">
        <v>3.0762341499559867</v>
      </c>
      <c r="R16" s="94">
        <v>3.3786719524369899</v>
      </c>
      <c r="S16" s="94">
        <v>3.6916646827604152</v>
      </c>
      <c r="U16" s="28">
        <v>8.9999999999999993E-3</v>
      </c>
      <c r="V16" s="94">
        <v>1.5184749715295944</v>
      </c>
      <c r="W16" s="94">
        <v>1.8287931360768808</v>
      </c>
      <c r="X16" s="94">
        <v>2.1284981271956553</v>
      </c>
      <c r="Y16" s="94">
        <v>2.4387466446909039</v>
      </c>
      <c r="Z16" s="94">
        <v>2.7384647331529881</v>
      </c>
      <c r="AA16" s="94">
        <v>3.0486760432459423</v>
      </c>
      <c r="AB16" s="94">
        <v>3.3484046929701048</v>
      </c>
      <c r="AC16" s="94">
        <v>3.6585930338412087</v>
      </c>
      <c r="AE16" s="28">
        <v>8.9999999999999993E-3</v>
      </c>
      <c r="AF16" s="94">
        <f t="shared" si="14"/>
        <v>1.1286654518373015E-2</v>
      </c>
      <c r="AG16" s="94">
        <f t="shared" si="0"/>
        <v>1.1314513318658114E-2</v>
      </c>
      <c r="AH16" s="94">
        <f t="shared" si="1"/>
        <v>1.1310471364328696E-2</v>
      </c>
      <c r="AI16" s="94">
        <f t="shared" si="2"/>
        <v>1.1328430230503912E-2</v>
      </c>
      <c r="AJ16" s="94">
        <f t="shared" si="3"/>
        <v>1.1323792691171973E-2</v>
      </c>
      <c r="AK16" s="94">
        <f t="shared" si="4"/>
        <v>1.1336839503121501E-2</v>
      </c>
      <c r="AL16" s="94">
        <f t="shared" si="5"/>
        <v>1.1332303449405015E-2</v>
      </c>
      <c r="AM16" s="94">
        <f t="shared" si="6"/>
        <v>1.13424705112947E-2</v>
      </c>
      <c r="AO16" s="28">
        <v>8.9999999999999993E-3</v>
      </c>
      <c r="AP16" s="94">
        <f t="shared" si="15"/>
        <v>7.1449985156655516E-3</v>
      </c>
      <c r="AQ16" s="94">
        <f t="shared" si="7"/>
        <v>8.5328014185991514E-3</v>
      </c>
      <c r="AR16" s="94">
        <f t="shared" si="8"/>
        <v>9.9433913863883443E-3</v>
      </c>
      <c r="AS16" s="94">
        <f t="shared" si="9"/>
        <v>1.1330494439997703E-2</v>
      </c>
      <c r="AT16" s="94">
        <f t="shared" si="10"/>
        <v>1.2741045249267476E-2</v>
      </c>
      <c r="AU16" s="94">
        <f t="shared" si="11"/>
        <v>1.4127798381960745E-2</v>
      </c>
      <c r="AV16" s="94">
        <f t="shared" si="12"/>
        <v>1.5538358268655109E-2</v>
      </c>
      <c r="AW16" s="94">
        <f t="shared" si="13"/>
        <v>1.6924905259072129E-2</v>
      </c>
      <c r="AY16" s="28">
        <v>8.9999999999999993E-3</v>
      </c>
      <c r="AZ16" s="34">
        <f>(((L16-VLOOKUP(AZ$6,Data!$N$4:$Y$11,Data!$W$1,FALSE)/1000)*VLOOKUP(AZ$6,Data!$N$4:$Y$11,Data!$P$1,FALSE)^1.5+VLOOKUP(AZ$6,Data!$N$4:$Y$11,Data!$W$1,FALSE)/1000*(Mannings_n_bot)^1.5)/L16)^0.67</f>
        <v>5.8940261675307686E-2</v>
      </c>
      <c r="BA16" s="34">
        <f>(((M16-VLOOKUP(BA$6,Data!$N$4:$Y$11,Data!$W$1,FALSE)/1000)*VLOOKUP(BA$6,Data!$N$4:$Y$11,Data!$P$1,FALSE)^1.5+VLOOKUP(BA$6,Data!$N$4:$Y$11,Data!$W$1,FALSE)/1000*(Mannings_n_bot)^1.5)/M16)^0.67</f>
        <v>5.8938797091386642E-2</v>
      </c>
      <c r="BB16" s="34">
        <f>(((N16-VLOOKUP(BB$6,Data!$N$4:$Y$11,Data!$W$1,FALSE)/1000)*VLOOKUP(BB$6,Data!$N$4:$Y$11,Data!$P$1,FALSE)^1.5+VLOOKUP(BB$6,Data!$N$4:$Y$11,Data!$W$1,FALSE)/1000*(Mannings_n_bot)^1.5)/N16)^0.67</f>
        <v>5.8935179883636536E-2</v>
      </c>
      <c r="BC16" s="34">
        <f>(((O16-VLOOKUP(BC$6,Data!$N$4:$Y$11,Data!$W$1,FALSE)/1000)*VLOOKUP(BC$6,Data!$N$4:$Y$11,Data!$P$1,FALSE)^1.5+VLOOKUP(BC$6,Data!$N$4:$Y$11,Data!$W$1,FALSE)/1000*(Mannings_n_bot)^1.5)/O16)^0.67</f>
        <v>5.8932004570131272E-2</v>
      </c>
      <c r="BD16" s="34">
        <f>(((P16-VLOOKUP(BD$6,Data!$N$4:$Y$11,Data!$W$1,FALSE)/1000)*VLOOKUP(BD$6,Data!$N$4:$Y$11,Data!$P$1,FALSE)^1.5+VLOOKUP(BD$6,Data!$N$4:$Y$11,Data!$W$1,FALSE)/1000*(Mannings_n_bot)^1.5)/P16)^0.67</f>
        <v>5.892737653616438E-2</v>
      </c>
      <c r="BE16" s="34">
        <f>(((Q16-VLOOKUP(BE$6,Data!$N$4:$Y$11,Data!$W$1,FALSE)/1000)*VLOOKUP(BE$6,Data!$N$4:$Y$11,Data!$P$1,FALSE)^1.5+VLOOKUP(BE$6,Data!$N$4:$Y$11,Data!$W$1,FALSE)/1000*(Mannings_n_bot)^1.5)/Q16)^0.67</f>
        <v>5.89239856160566E-2</v>
      </c>
      <c r="BF16" s="34">
        <f>(((R16-VLOOKUP(BF$6,Data!$N$4:$Y$11,Data!$W$1,FALSE)/1000)*VLOOKUP(BF$6,Data!$N$4:$Y$11,Data!$P$1,FALSE)^1.5+VLOOKUP(BF$6,Data!$N$4:$Y$11,Data!$W$1,FALSE)/1000*(Mannings_n_bot)^1.5)/R16)^0.67</f>
        <v>5.8921140682194229E-2</v>
      </c>
      <c r="BG16" s="34">
        <f>(((S16-VLOOKUP(BG$6,Data!$N$4:$Y$11,Data!$W$1,FALSE)/1000)*VLOOKUP(BG$6,Data!$N$4:$Y$11,Data!$P$1,FALSE)^1.5+VLOOKUP(BG$6,Data!$N$4:$Y$11,Data!$W$1,FALSE)/1000*(Mannings_n_bot)^1.5)/S16)^0.67</f>
        <v>5.8919362467073737E-2</v>
      </c>
    </row>
    <row r="17" spans="1:59" x14ac:dyDescent="0.25">
      <c r="A17" s="28">
        <v>0.01</v>
      </c>
      <c r="B17" s="94">
        <v>1.2164268870511696E-2</v>
      </c>
      <c r="C17" s="94">
        <v>1.7495670306938438E-2</v>
      </c>
      <c r="D17" s="94">
        <v>2.372916416437576E-2</v>
      </c>
      <c r="E17" s="94">
        <v>3.0980540124986522E-2</v>
      </c>
      <c r="F17" s="94">
        <v>3.9118838994135263E-2</v>
      </c>
      <c r="G17" s="94">
        <v>4.8290160268381399E-2</v>
      </c>
      <c r="H17" s="94">
        <v>5.8333260777424734E-2</v>
      </c>
      <c r="I17" s="94">
        <v>6.9424515377253471E-2</v>
      </c>
      <c r="K17" s="28">
        <v>0.01</v>
      </c>
      <c r="L17" s="94">
        <v>1.5338040573147427</v>
      </c>
      <c r="M17" s="94">
        <v>1.8472386193207364</v>
      </c>
      <c r="N17" s="94">
        <v>2.1499692202566898</v>
      </c>
      <c r="O17" s="94">
        <v>2.4633334284829469</v>
      </c>
      <c r="P17" s="94">
        <v>2.7660772230058508</v>
      </c>
      <c r="Q17" s="94">
        <v>3.0794038508476427</v>
      </c>
      <c r="R17" s="94">
        <v>3.3821582931118761</v>
      </c>
      <c r="S17" s="94">
        <v>3.6954617233920302</v>
      </c>
      <c r="U17" s="28">
        <v>0.01</v>
      </c>
      <c r="V17" s="94">
        <v>1.5185459625201707</v>
      </c>
      <c r="W17" s="94">
        <v>1.8288616682080947</v>
      </c>
      <c r="X17" s="94">
        <v>2.1285807459686588</v>
      </c>
      <c r="Y17" s="94">
        <v>2.4388267975851043</v>
      </c>
      <c r="Z17" s="94">
        <v>2.7385589358069087</v>
      </c>
      <c r="AA17" s="94">
        <v>3.048767781034682</v>
      </c>
      <c r="AB17" s="94">
        <v>3.3485104600232813</v>
      </c>
      <c r="AC17" s="94">
        <v>3.6586963386484035</v>
      </c>
      <c r="AE17" s="28">
        <v>0.01</v>
      </c>
      <c r="AF17" s="94">
        <f t="shared" si="14"/>
        <v>1.2541042628324055E-2</v>
      </c>
      <c r="AG17" s="94">
        <f t="shared" si="0"/>
        <v>1.257193889786431E-2</v>
      </c>
      <c r="AH17" s="94">
        <f t="shared" si="1"/>
        <v>1.2567456234722644E-2</v>
      </c>
      <c r="AI17" s="94">
        <f t="shared" si="2"/>
        <v>1.2587373249139753E-2</v>
      </c>
      <c r="AJ17" s="94">
        <f t="shared" si="3"/>
        <v>1.2582230047823826E-2</v>
      </c>
      <c r="AK17" s="94">
        <f t="shared" si="4"/>
        <v>1.2596699453567404E-2</v>
      </c>
      <c r="AL17" s="94">
        <f t="shared" si="5"/>
        <v>1.259166879479726E-2</v>
      </c>
      <c r="AM17" s="94">
        <f t="shared" si="6"/>
        <v>1.2602944465619879E-2</v>
      </c>
      <c r="AO17" s="28">
        <v>0.01</v>
      </c>
      <c r="AP17" s="94">
        <f t="shared" si="15"/>
        <v>7.9307841262383234E-3</v>
      </c>
      <c r="AQ17" s="94">
        <f t="shared" si="7"/>
        <v>9.4712562437504234E-3</v>
      </c>
      <c r="AR17" s="94">
        <f t="shared" si="8"/>
        <v>1.1036978548717401E-2</v>
      </c>
      <c r="AS17" s="94">
        <f t="shared" si="9"/>
        <v>1.2576673448574115E-2</v>
      </c>
      <c r="AT17" s="94">
        <f t="shared" si="10"/>
        <v>1.4142352450892699E-2</v>
      </c>
      <c r="AU17" s="94">
        <f t="shared" si="11"/>
        <v>1.5681658725954038E-2</v>
      </c>
      <c r="AV17" s="94">
        <f t="shared" si="12"/>
        <v>1.7247347912788886E-2</v>
      </c>
      <c r="AW17" s="94">
        <f t="shared" si="13"/>
        <v>1.8786425235526278E-2</v>
      </c>
      <c r="AY17" s="28">
        <v>0.01</v>
      </c>
      <c r="AZ17" s="34">
        <f>(((L17-VLOOKUP(AZ$6,Data!$N$4:$Y$11,Data!$W$1,FALSE)/1000)*VLOOKUP(AZ$6,Data!$N$4:$Y$11,Data!$P$1,FALSE)^1.5+VLOOKUP(AZ$6,Data!$N$4:$Y$11,Data!$W$1,FALSE)/1000*(Mannings_n_bot)^1.5)/L17)^0.67</f>
        <v>5.8915875490415916E-2</v>
      </c>
      <c r="BA17" s="34">
        <f>(((M17-VLOOKUP(BA$6,Data!$N$4:$Y$11,Data!$W$1,FALSE)/1000)*VLOOKUP(BA$6,Data!$N$4:$Y$11,Data!$P$1,FALSE)^1.5+VLOOKUP(BA$6,Data!$N$4:$Y$11,Data!$W$1,FALSE)/1000*(Mannings_n_bot)^1.5)/M17)^0.67</f>
        <v>5.8914246149360097E-2</v>
      </c>
      <c r="BB17" s="34">
        <f>(((N17-VLOOKUP(BB$6,Data!$N$4:$Y$11,Data!$W$1,FALSE)/1000)*VLOOKUP(BB$6,Data!$N$4:$Y$11,Data!$P$1,FALSE)^1.5+VLOOKUP(BB$6,Data!$N$4:$Y$11,Data!$W$1,FALSE)/1000*(Mannings_n_bot)^1.5)/N17)^0.67</f>
        <v>5.8910230952386421E-2</v>
      </c>
      <c r="BC17" s="34">
        <f>(((O17-VLOOKUP(BC$6,Data!$N$4:$Y$11,Data!$W$1,FALSE)/1000)*VLOOKUP(BC$6,Data!$N$4:$Y$11,Data!$P$1,FALSE)^1.5+VLOOKUP(BC$6,Data!$N$4:$Y$11,Data!$W$1,FALSE)/1000*(Mannings_n_bot)^1.5)/O17)^0.67</f>
        <v>5.8906703552245365E-2</v>
      </c>
      <c r="BD17" s="34">
        <f>(((P17-VLOOKUP(BD$6,Data!$N$4:$Y$11,Data!$W$1,FALSE)/1000)*VLOOKUP(BD$6,Data!$N$4:$Y$11,Data!$P$1,FALSE)^1.5+VLOOKUP(BD$6,Data!$N$4:$Y$11,Data!$W$1,FALSE)/1000*(Mannings_n_bot)^1.5)/P17)^0.67</f>
        <v>5.8901566192107076E-2</v>
      </c>
      <c r="BE17" s="34">
        <f>(((Q17-VLOOKUP(BE$6,Data!$N$4:$Y$11,Data!$W$1,FALSE)/1000)*VLOOKUP(BE$6,Data!$N$4:$Y$11,Data!$P$1,FALSE)^1.5+VLOOKUP(BE$6,Data!$N$4:$Y$11,Data!$W$1,FALSE)/1000*(Mannings_n_bot)^1.5)/Q17)^0.67</f>
        <v>5.88977999486619E-2</v>
      </c>
      <c r="BF17" s="34">
        <f>(((R17-VLOOKUP(BF$6,Data!$N$4:$Y$11,Data!$W$1,FALSE)/1000)*VLOOKUP(BF$6,Data!$N$4:$Y$11,Data!$P$1,FALSE)^1.5+VLOOKUP(BF$6,Data!$N$4:$Y$11,Data!$W$1,FALSE)/1000*(Mannings_n_bot)^1.5)/R17)^0.67</f>
        <v>5.8894642120162356E-2</v>
      </c>
      <c r="BG17" s="34">
        <f>(((S17-VLOOKUP(BG$6,Data!$N$4:$Y$11,Data!$W$1,FALSE)/1000)*VLOOKUP(BG$6,Data!$N$4:$Y$11,Data!$P$1,FALSE)^1.5+VLOOKUP(BG$6,Data!$N$4:$Y$11,Data!$W$1,FALSE)/1000*(Mannings_n_bot)^1.5)/S17)^0.67</f>
        <v>5.8892666608554502E-2</v>
      </c>
    </row>
    <row r="18" spans="1:59" x14ac:dyDescent="0.25">
      <c r="A18" s="28">
        <v>1.0999999999999999E-2</v>
      </c>
      <c r="B18" s="94">
        <v>1.3381027279512403E-2</v>
      </c>
      <c r="C18" s="94">
        <v>1.9245624381809101E-2</v>
      </c>
      <c r="D18" s="94">
        <v>2.6102623130832781E-2</v>
      </c>
      <c r="E18" s="94">
        <v>3.4079200552351807E-2</v>
      </c>
      <c r="F18" s="94">
        <v>4.3031521781733417E-2</v>
      </c>
      <c r="G18" s="94">
        <v>5.3120047409996207E-2</v>
      </c>
      <c r="H18" s="94">
        <v>6.4167687408532181E-2</v>
      </c>
      <c r="I18" s="94">
        <v>7.6368148064957175E-2</v>
      </c>
      <c r="K18" s="28">
        <v>1.0999999999999999E-2</v>
      </c>
      <c r="L18" s="94">
        <v>1.5354080491681605</v>
      </c>
      <c r="M18" s="94">
        <v>1.8491534489751484</v>
      </c>
      <c r="N18" s="94">
        <v>2.1522007085320642</v>
      </c>
      <c r="O18" s="94">
        <v>2.4658756770506058</v>
      </c>
      <c r="P18" s="94">
        <v>2.7689361065863403</v>
      </c>
      <c r="Q18" s="94">
        <v>3.0825734580770177</v>
      </c>
      <c r="R18" s="94">
        <v>3.3856445255574004</v>
      </c>
      <c r="S18" s="94">
        <v>3.6992586588588305</v>
      </c>
      <c r="U18" s="28">
        <v>1.0999999999999999E-2</v>
      </c>
      <c r="V18" s="94">
        <v>1.5186152591870075</v>
      </c>
      <c r="W18" s="94">
        <v>1.8289281954267853</v>
      </c>
      <c r="X18" s="94">
        <v>2.1286610252814269</v>
      </c>
      <c r="Y18" s="94">
        <v>2.4389043003378084</v>
      </c>
      <c r="Z18" s="94">
        <v>2.7386501538651058</v>
      </c>
      <c r="AA18" s="94">
        <v>3.0488562234901324</v>
      </c>
      <c r="AB18" s="94">
        <v>3.3486125973452587</v>
      </c>
      <c r="AC18" s="94">
        <v>3.6587957029490297</v>
      </c>
      <c r="AE18" s="28">
        <v>1.0999999999999999E-2</v>
      </c>
      <c r="AF18" s="94">
        <f t="shared" si="14"/>
        <v>1.3795488681604009E-2</v>
      </c>
      <c r="AG18" s="94">
        <f t="shared" si="0"/>
        <v>1.3829410907645938E-2</v>
      </c>
      <c r="AH18" s="94">
        <f t="shared" si="1"/>
        <v>1.3824489203909121E-2</v>
      </c>
      <c r="AI18" s="94">
        <f t="shared" si="2"/>
        <v>1.3846356960018574E-2</v>
      </c>
      <c r="AJ18" s="94">
        <f t="shared" si="3"/>
        <v>1.3840710007955089E-2</v>
      </c>
      <c r="AK18" s="94">
        <f t="shared" si="4"/>
        <v>1.3856596633022565E-2</v>
      </c>
      <c r="AL18" s="94">
        <f t="shared" si="5"/>
        <v>1.3851073236917547E-2</v>
      </c>
      <c r="AM18" s="94">
        <f t="shared" si="6"/>
        <v>1.386345333164885E-2</v>
      </c>
      <c r="AO18" s="28">
        <v>1.0999999999999999E-2</v>
      </c>
      <c r="AP18" s="94">
        <f t="shared" si="15"/>
        <v>8.7149649155231768E-3</v>
      </c>
      <c r="AQ18" s="94">
        <f t="shared" si="7"/>
        <v>1.0407802766436476E-2</v>
      </c>
      <c r="AR18" s="94">
        <f t="shared" si="8"/>
        <v>1.212834055269706E-2</v>
      </c>
      <c r="AS18" s="94">
        <f t="shared" si="9"/>
        <v>1.3820323899343291E-2</v>
      </c>
      <c r="AT18" s="94">
        <f t="shared" si="10"/>
        <v>1.5540814278587478E-2</v>
      </c>
      <c r="AU18" s="94">
        <f t="shared" si="11"/>
        <v>1.7232370333563358E-2</v>
      </c>
      <c r="AV18" s="94">
        <f t="shared" si="12"/>
        <v>1.8952872023080405E-2</v>
      </c>
      <c r="AW18" s="94">
        <f t="shared" si="13"/>
        <v>2.064417633572984E-2</v>
      </c>
      <c r="AY18" s="28">
        <v>1.0999999999999999E-2</v>
      </c>
      <c r="AZ18" s="34">
        <f>(((L18-VLOOKUP(AZ$6,Data!$N$4:$Y$11,Data!$W$1,FALSE)/1000)*VLOOKUP(AZ$6,Data!$N$4:$Y$11,Data!$P$1,FALSE)^1.5+VLOOKUP(AZ$6,Data!$N$4:$Y$11,Data!$W$1,FALSE)/1000*(Mannings_n_bot)^1.5)/L18)^0.67</f>
        <v>5.8891536425019611E-2</v>
      </c>
      <c r="BA18" s="34">
        <f>(((M18-VLOOKUP(BA$6,Data!$N$4:$Y$11,Data!$W$1,FALSE)/1000)*VLOOKUP(BA$6,Data!$N$4:$Y$11,Data!$P$1,FALSE)^1.5+VLOOKUP(BA$6,Data!$N$4:$Y$11,Data!$W$1,FALSE)/1000*(Mannings_n_bot)^1.5)/M18)^0.67</f>
        <v>5.8889741934507002E-2</v>
      </c>
      <c r="BB18" s="34">
        <f>(((N18-VLOOKUP(BB$6,Data!$N$4:$Y$11,Data!$W$1,FALSE)/1000)*VLOOKUP(BB$6,Data!$N$4:$Y$11,Data!$P$1,FALSE)^1.5+VLOOKUP(BB$6,Data!$N$4:$Y$11,Data!$W$1,FALSE)/1000*(Mannings_n_bot)^1.5)/N18)^0.67</f>
        <v>5.8885329522112451E-2</v>
      </c>
      <c r="BC18" s="34">
        <f>(((O18-VLOOKUP(BC$6,Data!$N$4:$Y$11,Data!$W$1,FALSE)/1000)*VLOOKUP(BC$6,Data!$N$4:$Y$11,Data!$P$1,FALSE)^1.5+VLOOKUP(BC$6,Data!$N$4:$Y$11,Data!$W$1,FALSE)/1000*(Mannings_n_bot)^1.5)/O18)^0.67</f>
        <v>5.8881450183814285E-2</v>
      </c>
      <c r="BD18" s="34">
        <f>(((P18-VLOOKUP(BD$6,Data!$N$4:$Y$11,Data!$W$1,FALSE)/1000)*VLOOKUP(BD$6,Data!$N$4:$Y$11,Data!$P$1,FALSE)^1.5+VLOOKUP(BD$6,Data!$N$4:$Y$11,Data!$W$1,FALSE)/1000*(Mannings_n_bot)^1.5)/P18)^0.67</f>
        <v>5.8875804464224364E-2</v>
      </c>
      <c r="BE18" s="34">
        <f>(((Q18-VLOOKUP(BE$6,Data!$N$4:$Y$11,Data!$W$1,FALSE)/1000)*VLOOKUP(BE$6,Data!$N$4:$Y$11,Data!$P$1,FALSE)^1.5+VLOOKUP(BE$6,Data!$N$4:$Y$11,Data!$W$1,FALSE)/1000*(Mannings_n_bot)^1.5)/Q18)^0.67</f>
        <v>5.8871663186785154E-2</v>
      </c>
      <c r="BF18" s="34">
        <f>(((R18-VLOOKUP(BF$6,Data!$N$4:$Y$11,Data!$W$1,FALSE)/1000)*VLOOKUP(BF$6,Data!$N$4:$Y$11,Data!$P$1,FALSE)^1.5+VLOOKUP(BF$6,Data!$N$4:$Y$11,Data!$W$1,FALSE)/1000*(Mannings_n_bot)^1.5)/R18)^0.67</f>
        <v>5.8868193096385413E-2</v>
      </c>
      <c r="BG18" s="34">
        <f>(((S18-VLOOKUP(BG$6,Data!$N$4:$Y$11,Data!$W$1,FALSE)/1000)*VLOOKUP(BG$6,Data!$N$4:$Y$11,Data!$P$1,FALSE)^1.5+VLOOKUP(BG$6,Data!$N$4:$Y$11,Data!$W$1,FALSE)/1000*(Mannings_n_bot)^1.5)/S18)^0.67</f>
        <v>5.8866020347150584E-2</v>
      </c>
    </row>
    <row r="19" spans="1:59" x14ac:dyDescent="0.25">
      <c r="A19" s="28">
        <v>1.2E-2</v>
      </c>
      <c r="B19" s="94">
        <v>1.4597840533557394E-2</v>
      </c>
      <c r="C19" s="94">
        <v>2.0995641153269906E-2</v>
      </c>
      <c r="D19" s="94">
        <v>2.8476170306325432E-2</v>
      </c>
      <c r="E19" s="94">
        <v>3.7177957766141745E-2</v>
      </c>
      <c r="F19" s="94">
        <v>4.6944332761952534E-2</v>
      </c>
      <c r="G19" s="94">
        <v>5.7950072050930501E-2</v>
      </c>
      <c r="H19" s="94">
        <v>7.0002288838510118E-2</v>
      </c>
      <c r="I19" s="94">
        <v>8.3311965589039971E-2</v>
      </c>
      <c r="K19" s="28">
        <v>1.2E-2</v>
      </c>
      <c r="L19" s="94">
        <v>1.5370119687253401</v>
      </c>
      <c r="M19" s="94">
        <v>1.8510682100283264</v>
      </c>
      <c r="N19" s="94">
        <v>2.1544321138777782</v>
      </c>
      <c r="O19" s="94">
        <v>2.4684178462137893</v>
      </c>
      <c r="P19" s="94">
        <v>2.7717948965032595</v>
      </c>
      <c r="Q19" s="94">
        <v>3.0857429750751932</v>
      </c>
      <c r="R19" s="94">
        <v>3.3891306535588419</v>
      </c>
      <c r="S19" s="94">
        <v>3.7030554932555901</v>
      </c>
      <c r="U19" s="28">
        <v>1.2E-2</v>
      </c>
      <c r="V19" s="94">
        <v>1.5186828617620383</v>
      </c>
      <c r="W19" s="94">
        <v>1.8289927179517307</v>
      </c>
      <c r="X19" s="94">
        <v>2.1287389653986364</v>
      </c>
      <c r="Y19" s="94">
        <v>2.4389791532016538</v>
      </c>
      <c r="Z19" s="94">
        <v>2.7387383876258</v>
      </c>
      <c r="AA19" s="94">
        <v>3.0489413708990618</v>
      </c>
      <c r="AB19" s="94">
        <v>3.3487111052681628</v>
      </c>
      <c r="AC19" s="94">
        <v>3.6588911270641238</v>
      </c>
      <c r="AE19" s="28">
        <v>1.2E-2</v>
      </c>
      <c r="AF19" s="94">
        <f t="shared" si="14"/>
        <v>1.5049991278688252E-2</v>
      </c>
      <c r="AG19" s="94">
        <f t="shared" si="0"/>
        <v>1.5086927969585417E-2</v>
      </c>
      <c r="AH19" s="94">
        <f t="shared" si="1"/>
        <v>1.5081568890425679E-2</v>
      </c>
      <c r="AI19" s="94">
        <f t="shared" si="2"/>
        <v>1.5105379995158612E-2</v>
      </c>
      <c r="AJ19" s="94">
        <f t="shared" si="3"/>
        <v>1.5099231200113908E-2</v>
      </c>
      <c r="AK19" s="94">
        <f t="shared" si="4"/>
        <v>1.5116529679776428E-2</v>
      </c>
      <c r="AL19" s="94">
        <f t="shared" si="5"/>
        <v>1.5110515410675899E-2</v>
      </c>
      <c r="AM19" s="94">
        <f t="shared" si="6"/>
        <v>1.5123995751856894E-2</v>
      </c>
      <c r="AO19" s="28">
        <v>1.2E-2</v>
      </c>
      <c r="AP19" s="94">
        <f t="shared" si="15"/>
        <v>9.4975451269019937E-3</v>
      </c>
      <c r="AQ19" s="94">
        <f t="shared" si="7"/>
        <v>1.1342445966887743E-2</v>
      </c>
      <c r="AR19" s="94">
        <f t="shared" si="8"/>
        <v>1.3217483216526589E-2</v>
      </c>
      <c r="AS19" s="94">
        <f t="shared" si="9"/>
        <v>1.5061452348178237E-2</v>
      </c>
      <c r="AT19" s="94">
        <f t="shared" si="10"/>
        <v>1.6936438125770007E-2</v>
      </c>
      <c r="AU19" s="94">
        <f t="shared" si="11"/>
        <v>1.8779941336338413E-2</v>
      </c>
      <c r="AV19" s="94">
        <f t="shared" si="12"/>
        <v>2.0654939568352862E-2</v>
      </c>
      <c r="AW19" s="94">
        <f t="shared" si="13"/>
        <v>2.2498168266928985E-2</v>
      </c>
      <c r="AY19" s="28">
        <v>1.2E-2</v>
      </c>
      <c r="AZ19" s="34">
        <f>(((L19-VLOOKUP(AZ$6,Data!$N$4:$Y$11,Data!$W$1,FALSE)/1000)*VLOOKUP(AZ$6,Data!$N$4:$Y$11,Data!$P$1,FALSE)^1.5+VLOOKUP(AZ$6,Data!$N$4:$Y$11,Data!$W$1,FALSE)/1000*(Mannings_n_bot)^1.5)/L19)^0.67</f>
        <v>5.8867244313038629E-2</v>
      </c>
      <c r="BA19" s="34">
        <f>(((M19-VLOOKUP(BA$6,Data!$N$4:$Y$11,Data!$W$1,FALSE)/1000)*VLOOKUP(BA$6,Data!$N$4:$Y$11,Data!$P$1,FALSE)^1.5+VLOOKUP(BA$6,Data!$N$4:$Y$11,Data!$W$1,FALSE)/1000*(Mannings_n_bot)^1.5)/M19)^0.67</f>
        <v>5.8865284284155668E-2</v>
      </c>
      <c r="BB19" s="34">
        <f>(((N19-VLOOKUP(BB$6,Data!$N$4:$Y$11,Data!$W$1,FALSE)/1000)*VLOOKUP(BB$6,Data!$N$4:$Y$11,Data!$P$1,FALSE)^1.5+VLOOKUP(BB$6,Data!$N$4:$Y$11,Data!$W$1,FALSE)/1000*(Mannings_n_bot)^1.5)/N19)^0.67</f>
        <v>5.8860475427255463E-2</v>
      </c>
      <c r="BC19" s="34">
        <f>(((O19-VLOOKUP(BC$6,Data!$N$4:$Y$11,Data!$W$1,FALSE)/1000)*VLOOKUP(BC$6,Data!$N$4:$Y$11,Data!$P$1,FALSE)^1.5+VLOOKUP(BC$6,Data!$N$4:$Y$11,Data!$W$1,FALSE)/1000*(Mannings_n_bot)^1.5)/O19)^0.67</f>
        <v>5.8856244300140095E-2</v>
      </c>
      <c r="BD19" s="34">
        <f>(((P19-VLOOKUP(BD$6,Data!$N$4:$Y$11,Data!$W$1,FALSE)/1000)*VLOOKUP(BD$6,Data!$N$4:$Y$11,Data!$P$1,FALSE)^1.5+VLOOKUP(BD$6,Data!$N$4:$Y$11,Data!$W$1,FALSE)/1000*(Mannings_n_bot)^1.5)/P19)^0.67</f>
        <v>5.8850091184258817E-2</v>
      </c>
      <c r="BE19" s="34">
        <f>(((Q19-VLOOKUP(BE$6,Data!$N$4:$Y$11,Data!$W$1,FALSE)/1000)*VLOOKUP(BE$6,Data!$N$4:$Y$11,Data!$P$1,FALSE)^1.5+VLOOKUP(BE$6,Data!$N$4:$Y$11,Data!$W$1,FALSE)/1000*(Mannings_n_bot)^1.5)/Q19)^0.67</f>
        <v>5.8845575162214003E-2</v>
      </c>
      <c r="BF19" s="34">
        <f>(((R19-VLOOKUP(BF$6,Data!$N$4:$Y$11,Data!$W$1,FALSE)/1000)*VLOOKUP(BF$6,Data!$N$4:$Y$11,Data!$P$1,FALSE)^1.5+VLOOKUP(BF$6,Data!$N$4:$Y$11,Data!$W$1,FALSE)/1000*(Mannings_n_bot)^1.5)/R19)^0.67</f>
        <v>5.8841793440210503E-2</v>
      </c>
      <c r="BG19" s="34">
        <f>(((S19-VLOOKUP(BG$6,Data!$N$4:$Y$11,Data!$W$1,FALSE)/1000)*VLOOKUP(BG$6,Data!$N$4:$Y$11,Data!$P$1,FALSE)^1.5+VLOOKUP(BG$6,Data!$N$4:$Y$11,Data!$W$1,FALSE)/1000*(Mannings_n_bot)^1.5)/S19)^0.67</f>
        <v>5.8839423512805959E-2</v>
      </c>
    </row>
    <row r="20" spans="1:59" x14ac:dyDescent="0.25">
      <c r="A20" s="28">
        <v>1.2999999999999999E-2</v>
      </c>
      <c r="B20" s="94">
        <v>1.5814707275351725E-2</v>
      </c>
      <c r="C20" s="94">
        <v>2.2745718703257145E-2</v>
      </c>
      <c r="D20" s="94">
        <v>3.0849803082742211E-2</v>
      </c>
      <c r="E20" s="94">
        <v>4.0276808399738684E-2</v>
      </c>
      <c r="F20" s="94">
        <v>5.085726767129195E-2</v>
      </c>
      <c r="G20" s="94">
        <v>6.2780228971435648E-2</v>
      </c>
      <c r="H20" s="94">
        <v>7.583705874388702E-2</v>
      </c>
      <c r="I20" s="94">
        <v>9.025596047204143E-2</v>
      </c>
      <c r="K20" s="28">
        <v>1.2999999999999999E-2</v>
      </c>
      <c r="L20" s="94">
        <v>1.5386158177817328</v>
      </c>
      <c r="M20" s="94">
        <v>1.8529829045836643</v>
      </c>
      <c r="N20" s="94">
        <v>2.1566634387517367</v>
      </c>
      <c r="O20" s="94">
        <v>2.4709599387392047</v>
      </c>
      <c r="P20" s="94">
        <v>2.7746535958775569</v>
      </c>
      <c r="Q20" s="94">
        <v>3.0889124052723727</v>
      </c>
      <c r="R20" s="94">
        <v>3.3926166809004576</v>
      </c>
      <c r="S20" s="94">
        <v>3.7068522306761014</v>
      </c>
      <c r="U20" s="28">
        <v>1.2999999999999999E-2</v>
      </c>
      <c r="V20" s="94">
        <v>1.5187487704714855</v>
      </c>
      <c r="W20" s="94">
        <v>1.8290552359950862</v>
      </c>
      <c r="X20" s="94">
        <v>2.1288145665772165</v>
      </c>
      <c r="Y20" s="94">
        <v>2.4390513564206109</v>
      </c>
      <c r="Z20" s="94">
        <v>2.7388236373774162</v>
      </c>
      <c r="AA20" s="94">
        <v>3.0490232235375241</v>
      </c>
      <c r="AB20" s="94">
        <v>3.3488059841122801</v>
      </c>
      <c r="AC20" s="94">
        <v>3.6589826113019579</v>
      </c>
      <c r="AE20" s="28">
        <v>1.2999999999999999E-2</v>
      </c>
      <c r="AF20" s="94">
        <f t="shared" si="14"/>
        <v>1.6304549020241244E-2</v>
      </c>
      <c r="AG20" s="94">
        <f t="shared" si="0"/>
        <v>1.6344488705411477E-2</v>
      </c>
      <c r="AH20" s="94">
        <f t="shared" si="1"/>
        <v>1.6338693912962513E-2</v>
      </c>
      <c r="AI20" s="94">
        <f t="shared" si="2"/>
        <v>1.6364440986705312E-2</v>
      </c>
      <c r="AJ20" s="94">
        <f t="shared" si="3"/>
        <v>1.6357792252982842E-2</v>
      </c>
      <c r="AK20" s="94">
        <f t="shared" si="4"/>
        <v>1.6376497232234739E-2</v>
      </c>
      <c r="AL20" s="94">
        <f t="shared" si="5"/>
        <v>1.6369993951103893E-2</v>
      </c>
      <c r="AM20" s="94">
        <f t="shared" si="6"/>
        <v>1.6384570368826991E-2</v>
      </c>
      <c r="AO20" s="28">
        <v>1.2999999999999999E-2</v>
      </c>
      <c r="AP20" s="94">
        <f t="shared" si="15"/>
        <v>1.0278528982077052E-2</v>
      </c>
      <c r="AQ20" s="94">
        <f t="shared" si="7"/>
        <v>1.2275190800191297E-2</v>
      </c>
      <c r="AR20" s="94">
        <f t="shared" si="8"/>
        <v>1.430441232898068E-2</v>
      </c>
      <c r="AS20" s="94">
        <f t="shared" si="9"/>
        <v>1.6300065318051952E-2</v>
      </c>
      <c r="AT20" s="94">
        <f t="shared" si="10"/>
        <v>1.8329231348681928E-2</v>
      </c>
      <c r="AU20" s="94">
        <f t="shared" si="11"/>
        <v>2.0324379825170161E-2</v>
      </c>
      <c r="AV20" s="94">
        <f t="shared" si="12"/>
        <v>2.2353559472495014E-2</v>
      </c>
      <c r="AW20" s="94">
        <f t="shared" si="13"/>
        <v>2.4348410687948959E-2</v>
      </c>
      <c r="AY20" s="28">
        <v>1.2999999999999999E-2</v>
      </c>
      <c r="AZ20" s="34">
        <f>(((L20-VLOOKUP(AZ$6,Data!$N$4:$Y$11,Data!$W$1,FALSE)/1000)*VLOOKUP(AZ$6,Data!$N$4:$Y$11,Data!$P$1,FALSE)^1.5+VLOOKUP(AZ$6,Data!$N$4:$Y$11,Data!$W$1,FALSE)/1000*(Mannings_n_bot)^1.5)/L20)^0.67</f>
        <v>5.8842998989161177E-2</v>
      </c>
      <c r="BA20" s="34">
        <f>(((M20-VLOOKUP(BA$6,Data!$N$4:$Y$11,Data!$W$1,FALSE)/1000)*VLOOKUP(BA$6,Data!$N$4:$Y$11,Data!$P$1,FALSE)^1.5+VLOOKUP(BA$6,Data!$N$4:$Y$11,Data!$W$1,FALSE)/1000*(Mannings_n_bot)^1.5)/M20)^0.67</f>
        <v>5.8840873036376452E-2</v>
      </c>
      <c r="BB20" s="34">
        <f>(((N20-VLOOKUP(BB$6,Data!$N$4:$Y$11,Data!$W$1,FALSE)/1000)*VLOOKUP(BB$6,Data!$N$4:$Y$11,Data!$P$1,FALSE)^1.5+VLOOKUP(BB$6,Data!$N$4:$Y$11,Data!$W$1,FALSE)/1000*(Mannings_n_bot)^1.5)/N20)^0.67</f>
        <v>5.8835668503012487E-2</v>
      </c>
      <c r="BC20" s="34">
        <f>(((O20-VLOOKUP(BC$6,Data!$N$4:$Y$11,Data!$W$1,FALSE)/1000)*VLOOKUP(BC$6,Data!$N$4:$Y$11,Data!$P$1,FALSE)^1.5+VLOOKUP(BC$6,Data!$N$4:$Y$11,Data!$W$1,FALSE)/1000*(Mannings_n_bot)^1.5)/O20)^0.67</f>
        <v>5.8831085737269875E-2</v>
      </c>
      <c r="BD20" s="34">
        <f>(((P20-VLOOKUP(BD$6,Data!$N$4:$Y$11,Data!$W$1,FALSE)/1000)*VLOOKUP(BD$6,Data!$N$4:$Y$11,Data!$P$1,FALSE)^1.5+VLOOKUP(BD$6,Data!$N$4:$Y$11,Data!$W$1,FALSE)/1000*(Mannings_n_bot)^1.5)/P20)^0.67</f>
        <v>5.8824426184715124E-2</v>
      </c>
      <c r="BE20" s="34">
        <f>(((Q20-VLOOKUP(BE$6,Data!$N$4:$Y$11,Data!$W$1,FALSE)/1000)*VLOOKUP(BE$6,Data!$N$4:$Y$11,Data!$P$1,FALSE)^1.5+VLOOKUP(BE$6,Data!$N$4:$Y$11,Data!$W$1,FALSE)/1000*(Mannings_n_bot)^1.5)/Q20)^0.67</f>
        <v>5.8819535707492987E-2</v>
      </c>
      <c r="BF20" s="34">
        <f>(((R20-VLOOKUP(BF$6,Data!$N$4:$Y$11,Data!$W$1,FALSE)/1000)*VLOOKUP(BF$6,Data!$N$4:$Y$11,Data!$P$1,FALSE)^1.5+VLOOKUP(BF$6,Data!$N$4:$Y$11,Data!$W$1,FALSE)/1000*(Mannings_n_bot)^1.5)/R20)^0.67</f>
        <v>5.8815442981753716E-2</v>
      </c>
      <c r="BG20" s="34">
        <f>(((S20-VLOOKUP(BG$6,Data!$N$4:$Y$11,Data!$W$1,FALSE)/1000)*VLOOKUP(BG$6,Data!$N$4:$Y$11,Data!$P$1,FALSE)^1.5+VLOOKUP(BG$6,Data!$N$4:$Y$11,Data!$W$1,FALSE)/1000*(Mannings_n_bot)^1.5)/S20)^0.67</f>
        <v>5.8812875936226715E-2</v>
      </c>
    </row>
    <row r="21" spans="1:59" x14ac:dyDescent="0.25">
      <c r="A21" s="28">
        <v>1.4E-2</v>
      </c>
      <c r="B21" s="94">
        <v>1.7031626147778978E-2</v>
      </c>
      <c r="C21" s="94">
        <v>2.4495855113908283E-2</v>
      </c>
      <c r="D21" s="94">
        <v>3.3223518852254941E-2</v>
      </c>
      <c r="E21" s="94">
        <v>4.3375749086830062E-2</v>
      </c>
      <c r="F21" s="94">
        <v>5.4770322246657788E-2</v>
      </c>
      <c r="G21" s="94">
        <v>6.761051295219378E-2</v>
      </c>
      <c r="H21" s="94">
        <v>8.1671990801747363E-2</v>
      </c>
      <c r="I21" s="94">
        <v>9.7200125237078439E-2</v>
      </c>
      <c r="K21" s="28">
        <v>1.4E-2</v>
      </c>
      <c r="L21" s="94">
        <v>1.540219598132081</v>
      </c>
      <c r="M21" s="94">
        <v>1.8548975347439001</v>
      </c>
      <c r="N21" s="94">
        <v>2.1588946856110489</v>
      </c>
      <c r="O21" s="94">
        <v>2.4735019573928088</v>
      </c>
      <c r="P21" s="94">
        <v>2.7775122078292935</v>
      </c>
      <c r="Q21" s="94">
        <v>3.0920817520979185</v>
      </c>
      <c r="R21" s="94">
        <v>3.3961026113655235</v>
      </c>
      <c r="S21" s="94">
        <v>3.7106488752132187</v>
      </c>
      <c r="U21" s="28">
        <v>1.4E-2</v>
      </c>
      <c r="V21" s="94">
        <v>1.5188129855358639</v>
      </c>
      <c r="W21" s="94">
        <v>1.8291157497623878</v>
      </c>
      <c r="X21" s="94">
        <v>2.1288878290663473</v>
      </c>
      <c r="Y21" s="94">
        <v>2.4391209102299847</v>
      </c>
      <c r="Z21" s="94">
        <v>2.7389059033985914</v>
      </c>
      <c r="AA21" s="94">
        <v>3.0491017816708625</v>
      </c>
      <c r="AB21" s="94">
        <v>3.3488972341860594</v>
      </c>
      <c r="AC21" s="94">
        <v>3.6590701559580485</v>
      </c>
      <c r="AE21" s="28">
        <v>1.4E-2</v>
      </c>
      <c r="AF21" s="94">
        <f t="shared" si="14"/>
        <v>1.7559160507111496E-2</v>
      </c>
      <c r="AG21" s="94">
        <f t="shared" si="0"/>
        <v>1.7602091736997404E-2</v>
      </c>
      <c r="AH21" s="94">
        <f t="shared" si="1"/>
        <v>1.7595862890359866E-2</v>
      </c>
      <c r="AI21" s="94">
        <f t="shared" si="2"/>
        <v>1.7623538566928078E-2</v>
      </c>
      <c r="AJ21" s="94">
        <f t="shared" si="3"/>
        <v>1.7616391795375292E-2</v>
      </c>
      <c r="AK21" s="94">
        <f t="shared" si="4"/>
        <v>1.7636497928915605E-2</v>
      </c>
      <c r="AL21" s="94">
        <f t="shared" si="5"/>
        <v>1.7629507493353121E-2</v>
      </c>
      <c r="AM21" s="94">
        <f t="shared" si="6"/>
        <v>1.7645175825246932E-2</v>
      </c>
      <c r="AO21" s="28">
        <v>1.4E-2</v>
      </c>
      <c r="AP21" s="94">
        <f t="shared" si="15"/>
        <v>1.1057920681203042E-2</v>
      </c>
      <c r="AQ21" s="94">
        <f t="shared" si="7"/>
        <v>1.3206042196444209E-2</v>
      </c>
      <c r="AR21" s="94">
        <f t="shared" si="8"/>
        <v>1.5389133649588575E-2</v>
      </c>
      <c r="AS21" s="94">
        <f t="shared" si="9"/>
        <v>1.7536169299235245E-2</v>
      </c>
      <c r="AT21" s="94">
        <f t="shared" si="10"/>
        <v>1.9719201266612033E-2</v>
      </c>
      <c r="AU21" s="94">
        <f t="shared" si="11"/>
        <v>2.186569385053333E-2</v>
      </c>
      <c r="AV21" s="94">
        <f t="shared" si="12"/>
        <v>2.4048740614733145E-2</v>
      </c>
      <c r="AW21" s="94">
        <f t="shared" si="13"/>
        <v>2.6194913209483663E-2</v>
      </c>
      <c r="AY21" s="28">
        <v>1.4E-2</v>
      </c>
      <c r="AZ21" s="34">
        <f>(((L21-VLOOKUP(AZ$6,Data!$N$4:$Y$11,Data!$W$1,FALSE)/1000)*VLOOKUP(AZ$6,Data!$N$4:$Y$11,Data!$P$1,FALSE)^1.5+VLOOKUP(AZ$6,Data!$N$4:$Y$11,Data!$W$1,FALSE)/1000*(Mannings_n_bot)^1.5)/L21)^0.67</f>
        <v>5.8818800288839367E-2</v>
      </c>
      <c r="BA21" s="34">
        <f>(((M21-VLOOKUP(BA$6,Data!$N$4:$Y$11,Data!$W$1,FALSE)/1000)*VLOOKUP(BA$6,Data!$N$4:$Y$11,Data!$P$1,FALSE)^1.5+VLOOKUP(BA$6,Data!$N$4:$Y$11,Data!$W$1,FALSE)/1000*(Mannings_n_bot)^1.5)/M21)^0.67</f>
        <v>5.8816508029977198E-2</v>
      </c>
      <c r="BB21" s="34">
        <f>(((N21-VLOOKUP(BB$6,Data!$N$4:$Y$11,Data!$W$1,FALSE)/1000)*VLOOKUP(BB$6,Data!$N$4:$Y$11,Data!$P$1,FALSE)^1.5+VLOOKUP(BB$6,Data!$N$4:$Y$11,Data!$W$1,FALSE)/1000*(Mannings_n_bot)^1.5)/N21)^0.67</f>
        <v>5.881090858533225E-2</v>
      </c>
      <c r="BC21" s="34">
        <f>(((O21-VLOOKUP(BC$6,Data!$N$4:$Y$11,Data!$W$1,FALSE)/1000)*VLOOKUP(BC$6,Data!$N$4:$Y$11,Data!$P$1,FALSE)^1.5+VLOOKUP(BC$6,Data!$N$4:$Y$11,Data!$W$1,FALSE)/1000*(Mannings_n_bot)^1.5)/O21)^0.67</f>
        <v>5.8805974331991182E-2</v>
      </c>
      <c r="BD21" s="34">
        <f>(((P21-VLOOKUP(BD$6,Data!$N$4:$Y$11,Data!$W$1,FALSE)/1000)*VLOOKUP(BD$6,Data!$N$4:$Y$11,Data!$P$1,FALSE)^1.5+VLOOKUP(BD$6,Data!$N$4:$Y$11,Data!$W$1,FALSE)/1000*(Mannings_n_bot)^1.5)/P21)^0.67</f>
        <v>5.879880929885592E-2</v>
      </c>
      <c r="BE21" s="34">
        <f>(((Q21-VLOOKUP(BE$6,Data!$N$4:$Y$11,Data!$W$1,FALSE)/1000)*VLOOKUP(BE$6,Data!$N$4:$Y$11,Data!$P$1,FALSE)^1.5+VLOOKUP(BE$6,Data!$N$4:$Y$11,Data!$W$1,FALSE)/1000*(Mannings_n_bot)^1.5)/Q21)^0.67</f>
        <v>5.8793544655918635E-2</v>
      </c>
      <c r="BF21" s="34">
        <f>(((R21-VLOOKUP(BF$6,Data!$N$4:$Y$11,Data!$W$1,FALSE)/1000)*VLOOKUP(BF$6,Data!$N$4:$Y$11,Data!$P$1,FALSE)^1.5+VLOOKUP(BF$6,Data!$N$4:$Y$11,Data!$W$1,FALSE)/1000*(Mannings_n_bot)^1.5)/R21)^0.67</f>
        <v>5.8789141551895754E-2</v>
      </c>
      <c r="BG21" s="34">
        <f>(((S21-VLOOKUP(BG$6,Data!$N$4:$Y$11,Data!$W$1,FALSE)/1000)*VLOOKUP(BG$6,Data!$N$4:$Y$11,Data!$P$1,FALSE)^1.5+VLOOKUP(BG$6,Data!$N$4:$Y$11,Data!$W$1,FALSE)/1000*(Mannings_n_bot)^1.5)/S21)^0.67</f>
        <v>5.8786377448876791E-2</v>
      </c>
    </row>
    <row r="22" spans="1:59" x14ac:dyDescent="0.25">
      <c r="A22" s="28">
        <v>1.4999999999999999E-2</v>
      </c>
      <c r="B22" s="94">
        <v>1.8248595793897815E-2</v>
      </c>
      <c r="C22" s="94">
        <v>2.624604846755374E-2</v>
      </c>
      <c r="D22" s="94">
        <v>3.5597315007310337E-2</v>
      </c>
      <c r="E22" s="94">
        <v>4.6474776461399081E-2</v>
      </c>
      <c r="F22" s="94">
        <v>5.8683492225344303E-2</v>
      </c>
      <c r="G22" s="94">
        <v>7.2440918774296925E-2</v>
      </c>
      <c r="H22" s="94">
        <v>8.7507078689696094E-2</v>
      </c>
      <c r="I22" s="94">
        <v>0.10414445240781145</v>
      </c>
      <c r="K22" s="28">
        <v>1.4999999999999999E-2</v>
      </c>
      <c r="L22" s="94">
        <v>1.5418233115704369</v>
      </c>
      <c r="M22" s="94">
        <v>1.8568121026111351</v>
      </c>
      <c r="N22" s="94">
        <v>2.1611258569120531</v>
      </c>
      <c r="O22" s="94">
        <v>2.4760439049398388</v>
      </c>
      <c r="P22" s="94">
        <v>2.7803707354776708</v>
      </c>
      <c r="Q22" s="94">
        <v>3.0952510189803775</v>
      </c>
      <c r="R22" s="94">
        <v>3.3995884487363695</v>
      </c>
      <c r="S22" s="94">
        <v>3.7144454309588952</v>
      </c>
      <c r="U22" s="28">
        <v>1.4999999999999999E-2</v>
      </c>
      <c r="V22" s="94">
        <v>1.5188755071699862</v>
      </c>
      <c r="W22" s="94">
        <v>1.8291742594525551</v>
      </c>
      <c r="X22" s="94">
        <v>2.1289587531074692</v>
      </c>
      <c r="Y22" s="94">
        <v>2.4391878148564206</v>
      </c>
      <c r="Z22" s="94">
        <v>2.738985185958176</v>
      </c>
      <c r="AA22" s="94">
        <v>3.0491770455537131</v>
      </c>
      <c r="AB22" s="94">
        <v>3.3489848557861222</v>
      </c>
      <c r="AC22" s="94">
        <v>3.6591537613151557</v>
      </c>
      <c r="AE22" s="28">
        <v>1.4999999999999999E-2</v>
      </c>
      <c r="AF22" s="94">
        <f t="shared" si="14"/>
        <v>1.8813824340328033E-2</v>
      </c>
      <c r="AG22" s="94">
        <f t="shared" si="0"/>
        <v>1.8859735686355138E-2</v>
      </c>
      <c r="AH22" s="94">
        <f t="shared" si="1"/>
        <v>1.8853074441603578E-2</v>
      </c>
      <c r="AI22" s="94">
        <f t="shared" si="2"/>
        <v>1.8882671368216475E-2</v>
      </c>
      <c r="AJ22" s="94">
        <f t="shared" si="3"/>
        <v>1.8875028456229494E-2</v>
      </c>
      <c r="AK22" s="94">
        <f t="shared" si="4"/>
        <v>1.8896530408444068E-2</v>
      </c>
      <c r="AL22" s="94">
        <f t="shared" si="5"/>
        <v>1.8889054672687526E-2</v>
      </c>
      <c r="AM22" s="94">
        <f t="shared" si="6"/>
        <v>1.8905810763903175E-2</v>
      </c>
      <c r="AO22" s="28">
        <v>1.4999999999999999E-2</v>
      </c>
      <c r="AP22" s="94">
        <f t="shared" si="15"/>
        <v>1.1835724403019018E-2</v>
      </c>
      <c r="AQ22" s="94">
        <f t="shared" si="7"/>
        <v>1.413500506090268E-2</v>
      </c>
      <c r="AR22" s="94">
        <f t="shared" si="8"/>
        <v>1.6471652908810194E-2</v>
      </c>
      <c r="AS22" s="94">
        <f t="shared" si="9"/>
        <v>1.8769770749492543E-2</v>
      </c>
      <c r="AT22" s="94">
        <f t="shared" si="10"/>
        <v>2.1106355162115606E-2</v>
      </c>
      <c r="AU22" s="94">
        <f t="shared" si="11"/>
        <v>2.3403891422725406E-2</v>
      </c>
      <c r="AV22" s="94">
        <f t="shared" si="12"/>
        <v>2.5740491829892694E-2</v>
      </c>
      <c r="AW22" s="94">
        <f t="shared" si="13"/>
        <v>2.8037685394378307E-2</v>
      </c>
      <c r="AY22" s="28">
        <v>1.4999999999999999E-2</v>
      </c>
      <c r="AZ22" s="34">
        <f>(((L22-VLOOKUP(AZ$6,Data!$N$4:$Y$11,Data!$W$1,FALSE)/1000)*VLOOKUP(AZ$6,Data!$N$4:$Y$11,Data!$P$1,FALSE)^1.5+VLOOKUP(AZ$6,Data!$N$4:$Y$11,Data!$W$1,FALSE)/1000*(Mannings_n_bot)^1.5)/L22)^0.67</f>
        <v>5.8794648048284381E-2</v>
      </c>
      <c r="BA22" s="34">
        <f>(((M22-VLOOKUP(BA$6,Data!$N$4:$Y$11,Data!$W$1,FALSE)/1000)*VLOOKUP(BA$6,Data!$N$4:$Y$11,Data!$P$1,FALSE)^1.5+VLOOKUP(BA$6,Data!$N$4:$Y$11,Data!$W$1,FALSE)/1000*(Mannings_n_bot)^1.5)/M22)^0.67</f>
        <v>5.879218910449887E-2</v>
      </c>
      <c r="BB22" s="34">
        <f>(((N22-VLOOKUP(BB$6,Data!$N$4:$Y$11,Data!$W$1,FALSE)/1000)*VLOOKUP(BB$6,Data!$N$4:$Y$11,Data!$P$1,FALSE)^1.5+VLOOKUP(BB$6,Data!$N$4:$Y$11,Data!$W$1,FALSE)/1000*(Mannings_n_bot)^1.5)/N22)^0.67</f>
        <v>5.878619551091066E-2</v>
      </c>
      <c r="BC22" s="34">
        <f>(((O22-VLOOKUP(BC$6,Data!$N$4:$Y$11,Data!$W$1,FALSE)/1000)*VLOOKUP(BC$6,Data!$N$4:$Y$11,Data!$P$1,FALSE)^1.5+VLOOKUP(BC$6,Data!$N$4:$Y$11,Data!$W$1,FALSE)/1000*(Mannings_n_bot)^1.5)/O22)^0.67</f>
        <v>5.878090992182794E-2</v>
      </c>
      <c r="BD22" s="34">
        <f>(((P22-VLOOKUP(BD$6,Data!$N$4:$Y$11,Data!$W$1,FALSE)/1000)*VLOOKUP(BD$6,Data!$N$4:$Y$11,Data!$P$1,FALSE)^1.5+VLOOKUP(BD$6,Data!$N$4:$Y$11,Data!$W$1,FALSE)/1000*(Mannings_n_bot)^1.5)/P22)^0.67</f>
        <v>5.8773240360697185E-2</v>
      </c>
      <c r="BE22" s="34">
        <f>(((Q22-VLOOKUP(BE$6,Data!$N$4:$Y$11,Data!$W$1,FALSE)/1000)*VLOOKUP(BE$6,Data!$N$4:$Y$11,Data!$P$1,FALSE)^1.5+VLOOKUP(BE$6,Data!$N$4:$Y$11,Data!$W$1,FALSE)/1000*(Mannings_n_bot)^1.5)/Q22)^0.67</f>
        <v>5.8767601841535337E-2</v>
      </c>
      <c r="BF22" s="34">
        <f>(((R22-VLOOKUP(BF$6,Data!$N$4:$Y$11,Data!$W$1,FALSE)/1000)*VLOOKUP(BF$6,Data!$N$4:$Y$11,Data!$P$1,FALSE)^1.5+VLOOKUP(BF$6,Data!$N$4:$Y$11,Data!$W$1,FALSE)/1000*(Mannings_n_bot)^1.5)/R22)^0.67</f>
        <v>5.8762888982277113E-2</v>
      </c>
      <c r="BG22" s="34">
        <f>(((S22-VLOOKUP(BG$6,Data!$N$4:$Y$11,Data!$W$1,FALSE)/1000)*VLOOKUP(BG$6,Data!$N$4:$Y$11,Data!$P$1,FALSE)^1.5+VLOOKUP(BG$6,Data!$N$4:$Y$11,Data!$W$1,FALSE)/1000*(Mannings_n_bot)^1.5)/S22)^0.67</f>
        <v>5.8759927882973045E-2</v>
      </c>
    </row>
    <row r="23" spans="1:59" x14ac:dyDescent="0.25">
      <c r="A23" s="28">
        <v>1.6E-2</v>
      </c>
      <c r="B23" s="94">
        <v>1.9465614856935987E-2</v>
      </c>
      <c r="C23" s="94">
        <v>2.7996296846711788E-2</v>
      </c>
      <c r="D23" s="94">
        <v>3.7971188940618461E-2</v>
      </c>
      <c r="E23" s="94">
        <v>4.9573887157708718E-2</v>
      </c>
      <c r="F23" s="94">
        <v>6.2596773345026335E-2</v>
      </c>
      <c r="G23" s="94">
        <v>7.7271441219231907E-2</v>
      </c>
      <c r="H23" s="94">
        <v>9.3342316085847088E-2</v>
      </c>
      <c r="I23" s="94">
        <v>0.11108893450843027</v>
      </c>
      <c r="K23" s="28">
        <v>1.6E-2</v>
      </c>
      <c r="L23" s="94">
        <v>1.5434269598901809</v>
      </c>
      <c r="M23" s="94">
        <v>1.858726610286858</v>
      </c>
      <c r="N23" s="94">
        <v>2.1633569551103395</v>
      </c>
      <c r="O23" s="94">
        <v>2.4785857841448329</v>
      </c>
      <c r="P23" s="94">
        <v>2.7832291819410639</v>
      </c>
      <c r="Q23" s="94">
        <v>3.0984202093475206</v>
      </c>
      <c r="R23" s="94">
        <v>3.4030741967944187</v>
      </c>
      <c r="S23" s="94">
        <v>3.7182419020042228</v>
      </c>
      <c r="U23" s="28">
        <v>1.6E-2</v>
      </c>
      <c r="V23" s="94">
        <v>1.5189363355829639</v>
      </c>
      <c r="W23" s="94">
        <v>1.829230765257895</v>
      </c>
      <c r="X23" s="94">
        <v>2.1290273389342826</v>
      </c>
      <c r="Y23" s="94">
        <v>2.4392520705179068</v>
      </c>
      <c r="Z23" s="94">
        <v>2.7390614853152404</v>
      </c>
      <c r="AA23" s="94">
        <v>3.0492490154300085</v>
      </c>
      <c r="AB23" s="94">
        <v>3.3490688491972627</v>
      </c>
      <c r="AC23" s="94">
        <v>3.6592334276432932</v>
      </c>
      <c r="AE23" s="28">
        <v>1.6E-2</v>
      </c>
      <c r="AF23" s="94">
        <f t="shared" si="14"/>
        <v>2.0068539121094194E-2</v>
      </c>
      <c r="AG23" s="94">
        <f t="shared" si="0"/>
        <v>2.0117419175631607E-2</v>
      </c>
      <c r="AH23" s="94">
        <f t="shared" si="1"/>
        <v>2.0110327185818962E-2</v>
      </c>
      <c r="AI23" s="94">
        <f t="shared" si="2"/>
        <v>2.0141838023073746E-2</v>
      </c>
      <c r="AJ23" s="94">
        <f t="shared" si="3"/>
        <v>2.0133700864606099E-2</v>
      </c>
      <c r="AK23" s="94">
        <f t="shared" si="4"/>
        <v>2.0156593309548148E-2</v>
      </c>
      <c r="AL23" s="94">
        <f t="shared" si="5"/>
        <v>2.0148634124480896E-2</v>
      </c>
      <c r="AM23" s="94">
        <f t="shared" si="6"/>
        <v>2.0166473827678281E-2</v>
      </c>
      <c r="AO23" s="28">
        <v>1.6E-2</v>
      </c>
      <c r="AP23" s="94">
        <f t="shared" si="15"/>
        <v>1.2611944304977684E-2</v>
      </c>
      <c r="AQ23" s="94">
        <f t="shared" si="7"/>
        <v>1.5062084274131691E-2</v>
      </c>
      <c r="AR23" s="94">
        <f t="shared" si="8"/>
        <v>1.7551975808209507E-2</v>
      </c>
      <c r="AS23" s="94">
        <f t="shared" si="9"/>
        <v>2.0000876094273579E-2</v>
      </c>
      <c r="AT23" s="94">
        <f t="shared" si="10"/>
        <v>2.2490700281236075E-2</v>
      </c>
      <c r="AU23" s="94">
        <f t="shared" si="11"/>
        <v>2.493898051210558E-2</v>
      </c>
      <c r="AV23" s="94">
        <f t="shared" si="12"/>
        <v>2.7428821908664937E-2</v>
      </c>
      <c r="AW23" s="94">
        <f t="shared" si="13"/>
        <v>2.9876736757915249E-2</v>
      </c>
      <c r="AY23" s="28">
        <v>1.6E-2</v>
      </c>
      <c r="AZ23" s="34">
        <f>(((L23-VLOOKUP(AZ$6,Data!$N$4:$Y$11,Data!$W$1,FALSE)/1000)*VLOOKUP(AZ$6,Data!$N$4:$Y$11,Data!$P$1,FALSE)^1.5+VLOOKUP(AZ$6,Data!$N$4:$Y$11,Data!$W$1,FALSE)/1000*(Mannings_n_bot)^1.5)/L23)^0.67</f>
        <v>5.8770542104462115E-2</v>
      </c>
      <c r="BA23" s="34">
        <f>(((M23-VLOOKUP(BA$6,Data!$N$4:$Y$11,Data!$W$1,FALSE)/1000)*VLOOKUP(BA$6,Data!$N$4:$Y$11,Data!$P$1,FALSE)^1.5+VLOOKUP(BA$6,Data!$N$4:$Y$11,Data!$W$1,FALSE)/1000*(Mannings_n_bot)^1.5)/M23)^0.67</f>
        <v>5.8767916100211232E-2</v>
      </c>
      <c r="BB23" s="34">
        <f>(((N23-VLOOKUP(BB$6,Data!$N$4:$Y$11,Data!$W$1,FALSE)/1000)*VLOOKUP(BB$6,Data!$N$4:$Y$11,Data!$P$1,FALSE)^1.5+VLOOKUP(BB$6,Data!$N$4:$Y$11,Data!$W$1,FALSE)/1000*(Mannings_n_bot)^1.5)/N23)^0.67</f>
        <v>5.8761529117186413E-2</v>
      </c>
      <c r="BC23" s="34">
        <f>(((O23-VLOOKUP(BC$6,Data!$N$4:$Y$11,Data!$W$1,FALSE)/1000)*VLOOKUP(BC$6,Data!$N$4:$Y$11,Data!$P$1,FALSE)^1.5+VLOOKUP(BC$6,Data!$N$4:$Y$11,Data!$W$1,FALSE)/1000*(Mannings_n_bot)^1.5)/O23)^0.67</f>
        <v>5.8755892345035886E-2</v>
      </c>
      <c r="BD23" s="34">
        <f>(((P23-VLOOKUP(BD$6,Data!$N$4:$Y$11,Data!$W$1,FALSE)/1000)*VLOOKUP(BD$6,Data!$N$4:$Y$11,Data!$P$1,FALSE)^1.5+VLOOKUP(BD$6,Data!$N$4:$Y$11,Data!$W$1,FALSE)/1000*(Mannings_n_bot)^1.5)/P23)^0.67</f>
        <v>5.8747719205003684E-2</v>
      </c>
      <c r="BE23" s="34">
        <f>(((Q23-VLOOKUP(BE$6,Data!$N$4:$Y$11,Data!$W$1,FALSE)/1000)*VLOOKUP(BE$6,Data!$N$4:$Y$11,Data!$P$1,FALSE)^1.5+VLOOKUP(BE$6,Data!$N$4:$Y$11,Data!$W$1,FALSE)/1000*(Mannings_n_bot)^1.5)/Q23)^0.67</f>
        <v>5.8741707099130798E-2</v>
      </c>
      <c r="BF23" s="34">
        <f>(((R23-VLOOKUP(BF$6,Data!$N$4:$Y$11,Data!$W$1,FALSE)/1000)*VLOOKUP(BF$6,Data!$N$4:$Y$11,Data!$P$1,FALSE)^1.5+VLOOKUP(BF$6,Data!$N$4:$Y$11,Data!$W$1,FALSE)/1000*(Mannings_n_bot)^1.5)/R23)^0.67</f>
        <v>5.8736685105293979E-2</v>
      </c>
      <c r="BG23" s="34">
        <f>(((S23-VLOOKUP(BG$6,Data!$N$4:$Y$11,Data!$W$1,FALSE)/1000)*VLOOKUP(BG$6,Data!$N$4:$Y$11,Data!$P$1,FALSE)^1.5+VLOOKUP(BG$6,Data!$N$4:$Y$11,Data!$W$1,FALSE)/1000*(Mannings_n_bot)^1.5)/S23)^0.67</f>
        <v>5.8733527071481467E-2</v>
      </c>
    </row>
    <row r="24" spans="1:59" x14ac:dyDescent="0.25">
      <c r="A24" s="28">
        <v>1.7000000000000001E-2</v>
      </c>
      <c r="B24" s="94">
        <v>2.0682681980286777E-2</v>
      </c>
      <c r="C24" s="94">
        <v>2.9746598334080998E-2</v>
      </c>
      <c r="D24" s="94">
        <v>4.0345138045145612E-2</v>
      </c>
      <c r="E24" s="94">
        <v>5.267307781029551E-2</v>
      </c>
      <c r="F24" s="94">
        <v>6.6510161343738883E-2</v>
      </c>
      <c r="G24" s="94">
        <v>8.2102075068866132E-2</v>
      </c>
      <c r="H24" s="94">
        <v>9.9177696668801829E-2</v>
      </c>
      <c r="I24" s="94">
        <v>0.11803356406362298</v>
      </c>
      <c r="K24" s="28">
        <v>1.7000000000000001E-2</v>
      </c>
      <c r="L24" s="94">
        <v>1.5450305448840385</v>
      </c>
      <c r="M24" s="94">
        <v>1.8606410598719625</v>
      </c>
      <c r="N24" s="94">
        <v>2.1655879826607753</v>
      </c>
      <c r="O24" s="94">
        <v>2.4811275977716627</v>
      </c>
      <c r="P24" s="94">
        <v>2.7860875503370526</v>
      </c>
      <c r="Q24" s="94">
        <v>3.1015893266263759</v>
      </c>
      <c r="R24" s="94">
        <v>3.4065598593202222</v>
      </c>
      <c r="S24" s="94">
        <v>3.7220382924394744</v>
      </c>
      <c r="U24" s="28">
        <v>1.7000000000000001E-2</v>
      </c>
      <c r="V24" s="94">
        <v>1.5189954709782132</v>
      </c>
      <c r="W24" s="94">
        <v>1.8292852673641051</v>
      </c>
      <c r="X24" s="94">
        <v>2.1290935867727563</v>
      </c>
      <c r="Y24" s="94">
        <v>2.4393136774237774</v>
      </c>
      <c r="Z24" s="94">
        <v>2.7391348017190791</v>
      </c>
      <c r="AA24" s="94">
        <v>3.0493176915329849</v>
      </c>
      <c r="AB24" s="94">
        <v>3.349149214692456</v>
      </c>
      <c r="AC24" s="94">
        <v>3.6593091551997285</v>
      </c>
      <c r="AE24" s="28">
        <v>1.7000000000000001E-2</v>
      </c>
      <c r="AF24" s="94">
        <f t="shared" si="14"/>
        <v>2.1323303450783981E-2</v>
      </c>
      <c r="AG24" s="94">
        <f t="shared" si="0"/>
        <v>2.1375140827103293E-2</v>
      </c>
      <c r="AH24" s="94">
        <f t="shared" si="1"/>
        <v>2.1367619742267033E-2</v>
      </c>
      <c r="AI24" s="94">
        <f t="shared" si="2"/>
        <v>2.1401037164114286E-2</v>
      </c>
      <c r="AJ24" s="94">
        <f t="shared" si="3"/>
        <v>2.1392407649681602E-2</v>
      </c>
      <c r="AK24" s="94">
        <f t="shared" si="4"/>
        <v>2.1416685271055138E-2</v>
      </c>
      <c r="AL24" s="94">
        <f t="shared" si="5"/>
        <v>2.1408244484212288E-2</v>
      </c>
      <c r="AM24" s="94">
        <f t="shared" si="6"/>
        <v>2.1427163659545258E-2</v>
      </c>
      <c r="AO24" s="28">
        <v>1.7000000000000001E-2</v>
      </c>
      <c r="AP24" s="94">
        <f t="shared" si="15"/>
        <v>1.33865845233753E-2</v>
      </c>
      <c r="AQ24" s="94">
        <f t="shared" si="7"/>
        <v>1.5987284692152267E-2</v>
      </c>
      <c r="AR24" s="94">
        <f t="shared" si="8"/>
        <v>1.8630108020628689E-2</v>
      </c>
      <c r="AS24" s="94">
        <f t="shared" si="9"/>
        <v>2.1229491726907548E-2</v>
      </c>
      <c r="AT24" s="94">
        <f t="shared" si="10"/>
        <v>2.3872243833720403E-2</v>
      </c>
      <c r="AU24" s="94">
        <f t="shared" si="11"/>
        <v>2.6470969049332275E-2</v>
      </c>
      <c r="AV24" s="94">
        <f t="shared" si="12"/>
        <v>2.9113739597868889E-2</v>
      </c>
      <c r="AW24" s="94">
        <f t="shared" si="13"/>
        <v>3.1712076768093157E-2</v>
      </c>
      <c r="AY24" s="28">
        <v>1.7000000000000001E-2</v>
      </c>
      <c r="AZ24" s="34">
        <f>(((L24-VLOOKUP(AZ$6,Data!$N$4:$Y$11,Data!$W$1,FALSE)/1000)*VLOOKUP(AZ$6,Data!$N$4:$Y$11,Data!$P$1,FALSE)^1.5+VLOOKUP(AZ$6,Data!$N$4:$Y$11,Data!$W$1,FALSE)/1000*(Mannings_n_bot)^1.5)/L24)^0.67</f>
        <v>5.8746482295088442E-2</v>
      </c>
      <c r="BA24" s="34">
        <f>(((M24-VLOOKUP(BA$6,Data!$N$4:$Y$11,Data!$W$1,FALSE)/1000)*VLOOKUP(BA$6,Data!$N$4:$Y$11,Data!$P$1,FALSE)^1.5+VLOOKUP(BA$6,Data!$N$4:$Y$11,Data!$W$1,FALSE)/1000*(Mannings_n_bot)^1.5)/M24)^0.67</f>
        <v>5.8743688858108441E-2</v>
      </c>
      <c r="BB24" s="34">
        <f>(((N24-VLOOKUP(BB$6,Data!$N$4:$Y$11,Data!$W$1,FALSE)/1000)*VLOOKUP(BB$6,Data!$N$4:$Y$11,Data!$P$1,FALSE)^1.5+VLOOKUP(BB$6,Data!$N$4:$Y$11,Data!$W$1,FALSE)/1000*(Mannings_n_bot)^1.5)/N24)^0.67</f>
        <v>5.8736909242336474E-2</v>
      </c>
      <c r="BC24" s="34">
        <f>(((O24-VLOOKUP(BC$6,Data!$N$4:$Y$11,Data!$W$1,FALSE)/1000)*VLOOKUP(BC$6,Data!$N$4:$Y$11,Data!$P$1,FALSE)^1.5+VLOOKUP(BC$6,Data!$N$4:$Y$11,Data!$W$1,FALSE)/1000*(Mannings_n_bot)^1.5)/O24)^0.67</f>
        <v>5.873092144059841E-2</v>
      </c>
      <c r="BD24" s="34">
        <f>(((P24-VLOOKUP(BD$6,Data!$N$4:$Y$11,Data!$W$1,FALSE)/1000)*VLOOKUP(BD$6,Data!$N$4:$Y$11,Data!$P$1,FALSE)^1.5+VLOOKUP(BD$6,Data!$N$4:$Y$11,Data!$W$1,FALSE)/1000*(Mannings_n_bot)^1.5)/P24)^0.67</f>
        <v>5.8722245667284637E-2</v>
      </c>
      <c r="BE24" s="34">
        <f>(((Q24-VLOOKUP(BE$6,Data!$N$4:$Y$11,Data!$W$1,FALSE)/1000)*VLOOKUP(BE$6,Data!$N$4:$Y$11,Data!$P$1,FALSE)^1.5+VLOOKUP(BE$6,Data!$N$4:$Y$11,Data!$W$1,FALSE)/1000*(Mannings_n_bot)^1.5)/Q24)^0.67</f>
        <v>5.871586026423168E-2</v>
      </c>
      <c r="BF24" s="34">
        <f>(((R24-VLOOKUP(BF$6,Data!$N$4:$Y$11,Data!$W$1,FALSE)/1000)*VLOOKUP(BF$6,Data!$N$4:$Y$11,Data!$P$1,FALSE)^1.5+VLOOKUP(BF$6,Data!$N$4:$Y$11,Data!$W$1,FALSE)/1000*(Mannings_n_bot)^1.5)/R24)^0.67</f>
        <v>5.8710529754093452E-2</v>
      </c>
      <c r="BG24" s="34">
        <f>(((S24-VLOOKUP(BG$6,Data!$N$4:$Y$11,Data!$W$1,FALSE)/1000)*VLOOKUP(BG$6,Data!$N$4:$Y$11,Data!$P$1,FALSE)^1.5+VLOOKUP(BG$6,Data!$N$4:$Y$11,Data!$W$1,FALSE)/1000*(Mannings_n_bot)^1.5)/S24)^0.67</f>
        <v>5.870717484811222E-2</v>
      </c>
    </row>
    <row r="25" spans="1:59" x14ac:dyDescent="0.25">
      <c r="A25" s="28">
        <v>1.7999999999999999E-2</v>
      </c>
      <c r="B25" s="94">
        <v>2.1899795807504452E-2</v>
      </c>
      <c r="C25" s="94">
        <v>3.1496951012534469E-2</v>
      </c>
      <c r="D25" s="94">
        <v>4.2719159714106558E-2</v>
      </c>
      <c r="E25" s="94">
        <v>5.5772345053953565E-2</v>
      </c>
      <c r="F25" s="94">
        <v>7.0423651959867328E-2</v>
      </c>
      <c r="G25" s="94">
        <v>8.6932815105424943E-2</v>
      </c>
      <c r="H25" s="94">
        <v>0.10501321411762099</v>
      </c>
      <c r="I25" s="94">
        <v>0.12497833359855459</v>
      </c>
      <c r="K25" s="28">
        <v>1.7999999999999999E-2</v>
      </c>
      <c r="L25" s="94">
        <v>1.5466340683441002</v>
      </c>
      <c r="M25" s="94">
        <v>1.8625554534667688</v>
      </c>
      <c r="N25" s="94">
        <v>2.167818942017528</v>
      </c>
      <c r="O25" s="94">
        <v>2.4836693485835588</v>
      </c>
      <c r="P25" s="94">
        <v>2.7889458437824506</v>
      </c>
      <c r="Q25" s="94">
        <v>3.104758374243259</v>
      </c>
      <c r="R25" s="94">
        <v>3.4100454400934965</v>
      </c>
      <c r="S25" s="94">
        <v>3.7258346063541405</v>
      </c>
      <c r="U25" s="28">
        <v>1.7999999999999999E-2</v>
      </c>
      <c r="V25" s="94">
        <v>1.5190529135534574</v>
      </c>
      <c r="W25" s="94">
        <v>1.8293377659502761</v>
      </c>
      <c r="X25" s="94">
        <v>2.1291574968411253</v>
      </c>
      <c r="Y25" s="94">
        <v>2.4393726357747179</v>
      </c>
      <c r="Z25" s="94">
        <v>2.7392051354092124</v>
      </c>
      <c r="AA25" s="94">
        <v>3.0493830740851817</v>
      </c>
      <c r="AB25" s="94">
        <v>3.3492259525328598</v>
      </c>
      <c r="AC25" s="94">
        <v>3.6593809442289902</v>
      </c>
      <c r="AE25" s="28">
        <v>1.7999999999999999E-2</v>
      </c>
      <c r="AF25" s="94">
        <f t="shared" si="14"/>
        <v>2.2578115930937375E-2</v>
      </c>
      <c r="AG25" s="94">
        <f t="shared" si="0"/>
        <v>2.2632899263172086E-2</v>
      </c>
      <c r="AH25" s="94">
        <f t="shared" si="1"/>
        <v>2.2624950730340408E-2</v>
      </c>
      <c r="AI25" s="94">
        <f t="shared" si="2"/>
        <v>2.2660267424057131E-2</v>
      </c>
      <c r="AJ25" s="94">
        <f t="shared" si="3"/>
        <v>2.2651147440745187E-2</v>
      </c>
      <c r="AK25" s="94">
        <f t="shared" si="4"/>
        <v>2.2676804931885706E-2</v>
      </c>
      <c r="AL25" s="94">
        <f t="shared" si="5"/>
        <v>2.2667884387459869E-2</v>
      </c>
      <c r="AM25" s="94">
        <f t="shared" si="6"/>
        <v>2.2687878902563706E-2</v>
      </c>
      <c r="AO25" s="28">
        <v>1.7999999999999999E-2</v>
      </c>
      <c r="AP25" s="94">
        <f t="shared" si="15"/>
        <v>1.4159649173479937E-2</v>
      </c>
      <c r="AQ25" s="94">
        <f t="shared" si="7"/>
        <v>1.691061114658857E-2</v>
      </c>
      <c r="AR25" s="94">
        <f t="shared" si="8"/>
        <v>1.9706055190360613E-2</v>
      </c>
      <c r="AS25" s="94">
        <f t="shared" si="9"/>
        <v>2.2455624008791926E-2</v>
      </c>
      <c r="AT25" s="94">
        <f t="shared" si="10"/>
        <v>2.5250992993236718E-2</v>
      </c>
      <c r="AU25" s="94">
        <f t="shared" si="11"/>
        <v>2.799986492559621E-2</v>
      </c>
      <c r="AV25" s="94">
        <f t="shared" si="12"/>
        <v>3.0795253600709126E-2</v>
      </c>
      <c r="AW25" s="94">
        <f t="shared" si="13"/>
        <v>3.354371484590677E-2</v>
      </c>
      <c r="AY25" s="28">
        <v>1.7999999999999999E-2</v>
      </c>
      <c r="AZ25" s="34">
        <f>(((L25-VLOOKUP(AZ$6,Data!$N$4:$Y$11,Data!$W$1,FALSE)/1000)*VLOOKUP(AZ$6,Data!$N$4:$Y$11,Data!$P$1,FALSE)^1.5+VLOOKUP(AZ$6,Data!$N$4:$Y$11,Data!$W$1,FALSE)/1000*(Mannings_n_bot)^1.5)/L25)^0.67</f>
        <v>5.8722468458624714E-2</v>
      </c>
      <c r="BA25" s="34">
        <f>(((M25-VLOOKUP(BA$6,Data!$N$4:$Y$11,Data!$W$1,FALSE)/1000)*VLOOKUP(BA$6,Data!$N$4:$Y$11,Data!$P$1,FALSE)^1.5+VLOOKUP(BA$6,Data!$N$4:$Y$11,Data!$W$1,FALSE)/1000*(Mannings_n_bot)^1.5)/M25)^0.67</f>
        <v>5.8719507219904807E-2</v>
      </c>
      <c r="BB25" s="34">
        <f>(((N25-VLOOKUP(BB$6,Data!$N$4:$Y$11,Data!$W$1,FALSE)/1000)*VLOOKUP(BB$6,Data!$N$4:$Y$11,Data!$P$1,FALSE)^1.5+VLOOKUP(BB$6,Data!$N$4:$Y$11,Data!$W$1,FALSE)/1000*(Mannings_n_bot)^1.5)/N25)^0.67</f>
        <v>5.8712335725271715E-2</v>
      </c>
      <c r="BC25" s="34">
        <f>(((O25-VLOOKUP(BC$6,Data!$N$4:$Y$11,Data!$W$1,FALSE)/1000)*VLOOKUP(BC$6,Data!$N$4:$Y$11,Data!$P$1,FALSE)^1.5+VLOOKUP(BC$6,Data!$N$4:$Y$11,Data!$W$1,FALSE)/1000*(Mannings_n_bot)^1.5)/O25)^0.67</f>
        <v>5.8705997048222089E-2</v>
      </c>
      <c r="BD25" s="34">
        <f>(((P25-VLOOKUP(BD$6,Data!$N$4:$Y$11,Data!$W$1,FALSE)/1000)*VLOOKUP(BD$6,Data!$N$4:$Y$11,Data!$P$1,FALSE)^1.5+VLOOKUP(BD$6,Data!$N$4:$Y$11,Data!$W$1,FALSE)/1000*(Mannings_n_bot)^1.5)/P25)^0.67</f>
        <v>5.8696819583789285E-2</v>
      </c>
      <c r="BE25" s="34">
        <f>(((Q25-VLOOKUP(BE$6,Data!$N$4:$Y$11,Data!$W$1,FALSE)/1000)*VLOOKUP(BE$6,Data!$N$4:$Y$11,Data!$P$1,FALSE)^1.5+VLOOKUP(BE$6,Data!$N$4:$Y$11,Data!$W$1,FALSE)/1000*(Mannings_n_bot)^1.5)/Q25)^0.67</f>
        <v>5.8690061173099342E-2</v>
      </c>
      <c r="BF25" s="34">
        <f>(((R25-VLOOKUP(BF$6,Data!$N$4:$Y$11,Data!$W$1,FALSE)/1000)*VLOOKUP(BF$6,Data!$N$4:$Y$11,Data!$P$1,FALSE)^1.5+VLOOKUP(BF$6,Data!$N$4:$Y$11,Data!$W$1,FALSE)/1000*(Mannings_n_bot)^1.5)/R25)^0.67</f>
        <v>5.8684422762569424E-2</v>
      </c>
      <c r="BG25" s="34">
        <f>(((S25-VLOOKUP(BG$6,Data!$N$4:$Y$11,Data!$W$1,FALSE)/1000)*VLOOKUP(BG$6,Data!$N$4:$Y$11,Data!$P$1,FALSE)^1.5+VLOOKUP(BG$6,Data!$N$4:$Y$11,Data!$W$1,FALSE)/1000*(Mannings_n_bot)^1.5)/S25)^0.67</f>
        <v>5.8680871047315654E-2</v>
      </c>
    </row>
    <row r="26" spans="1:59" x14ac:dyDescent="0.25">
      <c r="A26" s="28">
        <v>1.9E-2</v>
      </c>
      <c r="B26" s="94">
        <v>2.3116954982298932E-2</v>
      </c>
      <c r="C26" s="94">
        <v>3.3247352965114052E-2</v>
      </c>
      <c r="D26" s="94">
        <v>4.5093251340954765E-2</v>
      </c>
      <c r="E26" s="94">
        <v>5.8871685523729678E-2</v>
      </c>
      <c r="F26" s="94">
        <v>7.4337240932133675E-2</v>
      </c>
      <c r="G26" s="94">
        <v>9.1763656111478742E-2</v>
      </c>
      <c r="H26" s="94">
        <v>0.11084886211181821</v>
      </c>
      <c r="I26" s="94">
        <v>0.13192323563883956</v>
      </c>
      <c r="K26" s="28">
        <v>1.9E-2</v>
      </c>
      <c r="L26" s="94">
        <v>1.5482375320618378</v>
      </c>
      <c r="M26" s="94">
        <v>1.8644697931710454</v>
      </c>
      <c r="N26" s="94">
        <v>2.1700498356340927</v>
      </c>
      <c r="O26" s="94">
        <v>2.4862110393431376</v>
      </c>
      <c r="P26" s="94">
        <v>2.7918040653933374</v>
      </c>
      <c r="Q26" s="94">
        <v>3.1079273556238078</v>
      </c>
      <c r="R26" s="94">
        <v>3.4135309428931615</v>
      </c>
      <c r="S26" s="94">
        <v>3.7296308478369697</v>
      </c>
      <c r="U26" s="28">
        <v>1.9E-2</v>
      </c>
      <c r="V26" s="94">
        <v>1.5191086635007298</v>
      </c>
      <c r="W26" s="94">
        <v>1.8293882611888947</v>
      </c>
      <c r="X26" s="94">
        <v>2.1292190693499</v>
      </c>
      <c r="Y26" s="94">
        <v>2.4394289457627654</v>
      </c>
      <c r="Z26" s="94">
        <v>2.7392724866153939</v>
      </c>
      <c r="AA26" s="94">
        <v>3.0494451632984489</v>
      </c>
      <c r="AB26" s="94">
        <v>3.3492990629678201</v>
      </c>
      <c r="AC26" s="94">
        <v>3.6594487949628696</v>
      </c>
      <c r="AE26" s="28">
        <v>1.9E-2</v>
      </c>
      <c r="AF26" s="94">
        <f t="shared" si="14"/>
        <v>2.3832975163254822E-2</v>
      </c>
      <c r="AG26" s="94">
        <f t="shared" si="0"/>
        <v>2.3890693106361154E-2</v>
      </c>
      <c r="AH26" s="94">
        <f t="shared" si="1"/>
        <v>2.3882318769558118E-2</v>
      </c>
      <c r="AI26" s="94">
        <f t="shared" si="2"/>
        <v>2.3919527435723988E-2</v>
      </c>
      <c r="AJ26" s="94">
        <f t="shared" si="3"/>
        <v>2.3909918867194322E-2</v>
      </c>
      <c r="AK26" s="94">
        <f t="shared" si="4"/>
        <v>2.3936950931050527E-2</v>
      </c>
      <c r="AL26" s="94">
        <f t="shared" si="5"/>
        <v>2.3927552469899582E-2</v>
      </c>
      <c r="AM26" s="94">
        <f t="shared" si="6"/>
        <v>2.3948618199874799E-2</v>
      </c>
      <c r="AO26" s="28">
        <v>1.9E-2</v>
      </c>
      <c r="AP26" s="94">
        <f t="shared" si="15"/>
        <v>1.4931142349658285E-2</v>
      </c>
      <c r="AQ26" s="94">
        <f t="shared" si="7"/>
        <v>1.7832068444813876E-2</v>
      </c>
      <c r="AR26" s="94">
        <f t="shared" si="8"/>
        <v>2.0779822933319148E-2</v>
      </c>
      <c r="AS26" s="94">
        <f t="shared" si="9"/>
        <v>2.3679279269584335E-2</v>
      </c>
      <c r="AT26" s="94">
        <f t="shared" si="10"/>
        <v>2.6626954897588883E-2</v>
      </c>
      <c r="AU26" s="94">
        <f t="shared" si="11"/>
        <v>2.9525675992854855E-2</v>
      </c>
      <c r="AV26" s="94">
        <f t="shared" si="12"/>
        <v>3.2473372577038223E-2</v>
      </c>
      <c r="AW26" s="94">
        <f t="shared" si="13"/>
        <v>3.5371660365622927E-2</v>
      </c>
      <c r="AY26" s="28">
        <v>1.9E-2</v>
      </c>
      <c r="AZ26" s="34">
        <f>(((L26-VLOOKUP(AZ$6,Data!$N$4:$Y$11,Data!$W$1,FALSE)/1000)*VLOOKUP(AZ$6,Data!$N$4:$Y$11,Data!$P$1,FALSE)^1.5+VLOOKUP(AZ$6,Data!$N$4:$Y$11,Data!$W$1,FALSE)/1000*(Mannings_n_bot)^1.5)/L26)^0.67</f>
        <v>5.8698500434273514E-2</v>
      </c>
      <c r="BA26" s="34">
        <f>(((M26-VLOOKUP(BA$6,Data!$N$4:$Y$11,Data!$W$1,FALSE)/1000)*VLOOKUP(BA$6,Data!$N$4:$Y$11,Data!$P$1,FALSE)^1.5+VLOOKUP(BA$6,Data!$N$4:$Y$11,Data!$W$1,FALSE)/1000*(Mannings_n_bot)^1.5)/M26)^0.67</f>
        <v>5.8695371028030567E-2</v>
      </c>
      <c r="BB26" s="34">
        <f>(((N26-VLOOKUP(BB$6,Data!$N$4:$Y$11,Data!$W$1,FALSE)/1000)*VLOOKUP(BB$6,Data!$N$4:$Y$11,Data!$P$1,FALSE)^1.5+VLOOKUP(BB$6,Data!$N$4:$Y$11,Data!$W$1,FALSE)/1000*(Mannings_n_bot)^1.5)/N26)^0.67</f>
        <v>5.8687808405632619E-2</v>
      </c>
      <c r="BC26" s="34">
        <f>(((O26-VLOOKUP(BC$6,Data!$N$4:$Y$11,Data!$W$1,FALSE)/1000)*VLOOKUP(BC$6,Data!$N$4:$Y$11,Data!$P$1,FALSE)^1.5+VLOOKUP(BC$6,Data!$N$4:$Y$11,Data!$W$1,FALSE)/1000*(Mannings_n_bot)^1.5)/O26)^0.67</f>
        <v>5.8681119008332415E-2</v>
      </c>
      <c r="BD26" s="34">
        <f>(((P26-VLOOKUP(BD$6,Data!$N$4:$Y$11,Data!$W$1,FALSE)/1000)*VLOOKUP(BD$6,Data!$N$4:$Y$11,Data!$P$1,FALSE)^1.5+VLOOKUP(BD$6,Data!$N$4:$Y$11,Data!$W$1,FALSE)/1000*(Mannings_n_bot)^1.5)/P26)^0.67</f>
        <v>5.8671440791502473E-2</v>
      </c>
      <c r="BE26" s="34">
        <f>(((Q26-VLOOKUP(BE$6,Data!$N$4:$Y$11,Data!$W$1,FALSE)/1000)*VLOOKUP(BE$6,Data!$N$4:$Y$11,Data!$P$1,FALSE)^1.5+VLOOKUP(BE$6,Data!$N$4:$Y$11,Data!$W$1,FALSE)/1000*(Mannings_n_bot)^1.5)/Q26)^0.67</f>
        <v>5.8664309662725372E-2</v>
      </c>
      <c r="BF26" s="34">
        <f>(((R26-VLOOKUP(BF$6,Data!$N$4:$Y$11,Data!$W$1,FALSE)/1000)*VLOOKUP(BF$6,Data!$N$4:$Y$11,Data!$P$1,FALSE)^1.5+VLOOKUP(BF$6,Data!$N$4:$Y$11,Data!$W$1,FALSE)/1000*(Mannings_n_bot)^1.5)/R26)^0.67</f>
        <v>5.8658363965357833E-2</v>
      </c>
      <c r="BG26" s="34">
        <f>(((S26-VLOOKUP(BG$6,Data!$N$4:$Y$11,Data!$W$1,FALSE)/1000)*VLOOKUP(BG$6,Data!$N$4:$Y$11,Data!$P$1,FALSE)^1.5+VLOOKUP(BG$6,Data!$N$4:$Y$11,Data!$W$1,FALSE)/1000*(Mannings_n_bot)^1.5)/S26)^0.67</f>
        <v>5.8654615504277668E-2</v>
      </c>
    </row>
    <row r="27" spans="1:59" x14ac:dyDescent="0.25">
      <c r="A27" s="28">
        <v>0.02</v>
      </c>
      <c r="B27" s="94">
        <v>2.4334158148532348E-2</v>
      </c>
      <c r="C27" s="94">
        <v>3.4997802275021916E-2</v>
      </c>
      <c r="D27" s="94">
        <v>4.7467410319372849E-2</v>
      </c>
      <c r="E27" s="94">
        <v>6.1971095854907787E-2</v>
      </c>
      <c r="F27" s="94">
        <v>7.8250923999579225E-2</v>
      </c>
      <c r="G27" s="94">
        <v>9.659459286992611E-2</v>
      </c>
      <c r="H27" s="94">
        <v>0.11668463433132636</v>
      </c>
      <c r="I27" s="94">
        <v>0.1388682627105231</v>
      </c>
      <c r="K27" s="28">
        <v>0.02</v>
      </c>
      <c r="L27" s="94">
        <v>1.5498409378281253</v>
      </c>
      <c r="M27" s="94">
        <v>1.8663840810840298</v>
      </c>
      <c r="N27" s="94">
        <v>2.1722806659633123</v>
      </c>
      <c r="O27" s="94">
        <v>2.4887526728124283</v>
      </c>
      <c r="P27" s="94">
        <v>2.7946622182850867</v>
      </c>
      <c r="Q27" s="94">
        <v>3.1110962741930179</v>
      </c>
      <c r="R27" s="94">
        <v>3.4170163714973758</v>
      </c>
      <c r="S27" s="94">
        <v>3.7334270209760088</v>
      </c>
      <c r="U27" s="28">
        <v>0.02</v>
      </c>
      <c r="V27" s="94">
        <v>1.5191627210063776</v>
      </c>
      <c r="W27" s="94">
        <v>1.8294367532458478</v>
      </c>
      <c r="X27" s="94">
        <v>2.1292783045018671</v>
      </c>
      <c r="Y27" s="94">
        <v>2.4394826075713154</v>
      </c>
      <c r="Z27" s="94">
        <v>2.7393368555576112</v>
      </c>
      <c r="AA27" s="94">
        <v>3.0495039593739466</v>
      </c>
      <c r="AB27" s="94">
        <v>3.3493685462348752</v>
      </c>
      <c r="AC27" s="94">
        <v>3.6595127076204252</v>
      </c>
      <c r="AE27" s="28">
        <v>0.02</v>
      </c>
      <c r="AF27" s="94">
        <f t="shared" si="14"/>
        <v>2.508787974959369E-2</v>
      </c>
      <c r="AG27" s="94">
        <f t="shared" si="0"/>
        <v>2.5148520979308843E-2</v>
      </c>
      <c r="AH27" s="94">
        <f t="shared" si="1"/>
        <v>2.5139722479560561E-2</v>
      </c>
      <c r="AI27" s="94">
        <f t="shared" si="2"/>
        <v>2.5178815832032918E-2</v>
      </c>
      <c r="AJ27" s="94">
        <f t="shared" si="3"/>
        <v>2.5168720558529159E-2</v>
      </c>
      <c r="AK27" s="94">
        <f t="shared" si="4"/>
        <v>2.5197121907645888E-2</v>
      </c>
      <c r="AL27" s="94">
        <f t="shared" si="5"/>
        <v>2.5187247367297869E-2</v>
      </c>
      <c r="AM27" s="94">
        <f t="shared" si="6"/>
        <v>2.5209380194697917E-2</v>
      </c>
      <c r="AO27" s="28">
        <v>0.02</v>
      </c>
      <c r="AP27" s="94">
        <f t="shared" si="15"/>
        <v>1.5701068125502673E-2</v>
      </c>
      <c r="AQ27" s="94">
        <f t="shared" si="7"/>
        <v>1.8751661370094069E-2</v>
      </c>
      <c r="AR27" s="94">
        <f t="shared" si="8"/>
        <v>2.1851416837208332E-2</v>
      </c>
      <c r="AS27" s="94">
        <f t="shared" si="9"/>
        <v>2.4900463807388709E-2</v>
      </c>
      <c r="AT27" s="94">
        <f t="shared" si="10"/>
        <v>2.8000136648928198E-2</v>
      </c>
      <c r="AU27" s="94">
        <f t="shared" si="11"/>
        <v>3.1048410064063871E-2</v>
      </c>
      <c r="AV27" s="94">
        <f t="shared" si="12"/>
        <v>3.4148105143609192E-2</v>
      </c>
      <c r="AW27" s="94">
        <f t="shared" si="13"/>
        <v>3.7195922655056897E-2</v>
      </c>
      <c r="AY27" s="28">
        <v>0.02</v>
      </c>
      <c r="AZ27" s="34">
        <f>(((L27-VLOOKUP(AZ$6,Data!$N$4:$Y$11,Data!$W$1,FALSE)/1000)*VLOOKUP(AZ$6,Data!$N$4:$Y$11,Data!$P$1,FALSE)^1.5+VLOOKUP(AZ$6,Data!$N$4:$Y$11,Data!$W$1,FALSE)/1000*(Mannings_n_bot)^1.5)/L27)^0.67</f>
        <v>5.867457806197382E-2</v>
      </c>
      <c r="BA27" s="34">
        <f>(((M27-VLOOKUP(BA$6,Data!$N$4:$Y$11,Data!$W$1,FALSE)/1000)*VLOOKUP(BA$6,Data!$N$4:$Y$11,Data!$P$1,FALSE)^1.5+VLOOKUP(BA$6,Data!$N$4:$Y$11,Data!$W$1,FALSE)/1000*(Mannings_n_bot)^1.5)/M27)^0.67</f>
        <v>5.8671280125627362E-2</v>
      </c>
      <c r="BB27" s="34">
        <f>(((N27-VLOOKUP(BB$6,Data!$N$4:$Y$11,Data!$W$1,FALSE)/1000)*VLOOKUP(BB$6,Data!$N$4:$Y$11,Data!$P$1,FALSE)^1.5+VLOOKUP(BB$6,Data!$N$4:$Y$11,Data!$W$1,FALSE)/1000*(Mannings_n_bot)^1.5)/N27)^0.67</f>
        <v>5.8663327123784845E-2</v>
      </c>
      <c r="BC27" s="34">
        <f>(((O27-VLOOKUP(BC$6,Data!$N$4:$Y$11,Data!$W$1,FALSE)/1000)*VLOOKUP(BC$6,Data!$N$4:$Y$11,Data!$P$1,FALSE)^1.5+VLOOKUP(BC$6,Data!$N$4:$Y$11,Data!$W$1,FALSE)/1000*(Mannings_n_bot)^1.5)/O27)^0.67</f>
        <v>5.8656287162069796E-2</v>
      </c>
      <c r="BD27" s="34">
        <f>(((P27-VLOOKUP(BD$6,Data!$N$4:$Y$11,Data!$W$1,FALSE)/1000)*VLOOKUP(BD$6,Data!$N$4:$Y$11,Data!$P$1,FALSE)^1.5+VLOOKUP(BD$6,Data!$N$4:$Y$11,Data!$W$1,FALSE)/1000*(Mannings_n_bot)^1.5)/P27)^0.67</f>
        <v>5.8646109128140479E-2</v>
      </c>
      <c r="BE27" s="34">
        <f>(((Q27-VLOOKUP(BE$6,Data!$N$4:$Y$11,Data!$W$1,FALSE)/1000)*VLOOKUP(BE$6,Data!$N$4:$Y$11,Data!$P$1,FALSE)^1.5+VLOOKUP(BE$6,Data!$N$4:$Y$11,Data!$W$1,FALSE)/1000*(Mannings_n_bot)^1.5)/Q27)^0.67</f>
        <v>5.86386055708275E-2</v>
      </c>
      <c r="BF27" s="34">
        <f>(((R27-VLOOKUP(BF$6,Data!$N$4:$Y$11,Data!$W$1,FALSE)/1000)*VLOOKUP(BF$6,Data!$N$4:$Y$11,Data!$P$1,FALSE)^1.5+VLOOKUP(BF$6,Data!$N$4:$Y$11,Data!$W$1,FALSE)/1000*(Mannings_n_bot)^1.5)/R27)^0.67</f>
        <v>5.8632353197832665E-2</v>
      </c>
      <c r="BG27" s="34">
        <f>(((S27-VLOOKUP(BG$6,Data!$N$4:$Y$11,Data!$W$1,FALSE)/1000)*VLOOKUP(BG$6,Data!$N$4:$Y$11,Data!$P$1,FALSE)^1.5+VLOOKUP(BG$6,Data!$N$4:$Y$11,Data!$W$1,FALSE)/1000*(Mannings_n_bot)^1.5)/S27)^0.67</f>
        <v>5.8628408054915766E-2</v>
      </c>
    </row>
    <row r="28" spans="1:59" x14ac:dyDescent="0.25">
      <c r="A28" s="28">
        <v>2.1000000000000001E-2</v>
      </c>
      <c r="B28" s="94">
        <v>2.5551403950213603E-2</v>
      </c>
      <c r="C28" s="94">
        <v>3.6748297025618104E-2</v>
      </c>
      <c r="D28" s="94">
        <v>4.9841634043267913E-2</v>
      </c>
      <c r="E28" s="94">
        <v>6.5070572682997874E-2</v>
      </c>
      <c r="F28" s="94">
        <v>8.2164696901552592E-2</v>
      </c>
      <c r="G28" s="94">
        <v>0.10142562016397516</v>
      </c>
      <c r="H28" s="94">
        <v>0.12252052445648154</v>
      </c>
      <c r="I28" s="94">
        <v>0.14581340734005366</v>
      </c>
      <c r="K28" s="28">
        <v>2.1000000000000001E-2</v>
      </c>
      <c r="L28" s="94">
        <v>1.5514442874332537</v>
      </c>
      <c r="M28" s="94">
        <v>1.8682983193044491</v>
      </c>
      <c r="N28" s="94">
        <v>2.174511435457406</v>
      </c>
      <c r="O28" s="94">
        <v>2.4912942517529006</v>
      </c>
      <c r="P28" s="94">
        <v>2.7975203055723998</v>
      </c>
      <c r="Q28" s="94">
        <v>3.1142651333752736</v>
      </c>
      <c r="R28" s="94">
        <v>3.4205017296835765</v>
      </c>
      <c r="S28" s="94">
        <v>3.7372231298586449</v>
      </c>
      <c r="U28" s="28">
        <v>2.1000000000000001E-2</v>
      </c>
      <c r="V28" s="94">
        <v>1.5192150862510647</v>
      </c>
      <c r="W28" s="94">
        <v>1.8294832422804232</v>
      </c>
      <c r="X28" s="94">
        <v>2.1293352024920904</v>
      </c>
      <c r="Y28" s="94">
        <v>2.4395336213751211</v>
      </c>
      <c r="Z28" s="94">
        <v>2.7393982424460921</v>
      </c>
      <c r="AA28" s="94">
        <v>3.0495594625021534</v>
      </c>
      <c r="AB28" s="94">
        <v>3.3494344025597607</v>
      </c>
      <c r="AC28" s="94">
        <v>3.6595726824079868</v>
      </c>
      <c r="AE28" s="28">
        <v>2.1000000000000001E-2</v>
      </c>
      <c r="AF28" s="94">
        <f t="shared" si="14"/>
        <v>2.6342828291962678E-2</v>
      </c>
      <c r="AG28" s="94">
        <f t="shared" si="0"/>
        <v>2.6406381504766954E-2</v>
      </c>
      <c r="AH28" s="94">
        <f t="shared" si="1"/>
        <v>2.6397160480107026E-2</v>
      </c>
      <c r="AI28" s="94">
        <f t="shared" si="2"/>
        <v>2.6438131245993816E-2</v>
      </c>
      <c r="AJ28" s="94">
        <f t="shared" si="3"/>
        <v>2.6427551144348711E-2</v>
      </c>
      <c r="AK28" s="94">
        <f t="shared" si="4"/>
        <v>2.6457316500848812E-2</v>
      </c>
      <c r="AL28" s="94">
        <f t="shared" si="5"/>
        <v>2.6446967715508207E-2</v>
      </c>
      <c r="AM28" s="94">
        <f t="shared" si="6"/>
        <v>2.6470163530325639E-2</v>
      </c>
      <c r="AO28" s="28">
        <v>2.1000000000000001E-2</v>
      </c>
      <c r="AP28" s="94">
        <f t="shared" si="15"/>
        <v>1.6469430553955923E-2</v>
      </c>
      <c r="AQ28" s="94">
        <f t="shared" si="7"/>
        <v>1.9669394681733253E-2</v>
      </c>
      <c r="AR28" s="94">
        <f t="shared" si="8"/>
        <v>2.2920842461692448E-2</v>
      </c>
      <c r="AS28" s="94">
        <f t="shared" si="9"/>
        <v>2.6119183888941879E-2</v>
      </c>
      <c r="AT28" s="94">
        <f t="shared" si="10"/>
        <v>2.9370545313965431E-2</v>
      </c>
      <c r="AU28" s="94">
        <f t="shared" si="11"/>
        <v>3.2568074913406297E-2</v>
      </c>
      <c r="AV28" s="94">
        <f t="shared" si="12"/>
        <v>3.5819459874331258E-2</v>
      </c>
      <c r="AW28" s="94">
        <f t="shared" si="13"/>
        <v>3.9016510995844349E-2</v>
      </c>
      <c r="AY28" s="28">
        <v>2.1000000000000001E-2</v>
      </c>
      <c r="AZ28" s="34">
        <f>(((L28-VLOOKUP(AZ$6,Data!$N$4:$Y$11,Data!$W$1,FALSE)/1000)*VLOOKUP(AZ$6,Data!$N$4:$Y$11,Data!$P$1,FALSE)^1.5+VLOOKUP(AZ$6,Data!$N$4:$Y$11,Data!$W$1,FALSE)/1000*(Mannings_n_bot)^1.5)/L28)^0.67</f>
        <v>5.8650701182396993E-2</v>
      </c>
      <c r="BA28" s="34">
        <f>(((M28-VLOOKUP(BA$6,Data!$N$4:$Y$11,Data!$W$1,FALSE)/1000)*VLOOKUP(BA$6,Data!$N$4:$Y$11,Data!$P$1,FALSE)^1.5+VLOOKUP(BA$6,Data!$N$4:$Y$11,Data!$W$1,FALSE)/1000*(Mannings_n_bot)^1.5)/M28)^0.67</f>
        <v>5.8647234356544384E-2</v>
      </c>
      <c r="BB28" s="34">
        <f>(((N28-VLOOKUP(BB$6,Data!$N$4:$Y$11,Data!$W$1,FALSE)/1000)*VLOOKUP(BB$6,Data!$N$4:$Y$11,Data!$P$1,FALSE)^1.5+VLOOKUP(BB$6,Data!$N$4:$Y$11,Data!$W$1,FALSE)/1000*(Mannings_n_bot)^1.5)/N28)^0.67</f>
        <v>5.863889172081508E-2</v>
      </c>
      <c r="BC28" s="34">
        <f>(((O28-VLOOKUP(BC$6,Data!$N$4:$Y$11,Data!$W$1,FALSE)/1000)*VLOOKUP(BC$6,Data!$N$4:$Y$11,Data!$P$1,FALSE)^1.5+VLOOKUP(BC$6,Data!$N$4:$Y$11,Data!$W$1,FALSE)/1000*(Mannings_n_bot)^1.5)/O28)^0.67</f>
        <v>5.8631501351285129E-2</v>
      </c>
      <c r="BD28" s="34">
        <f>(((P28-VLOOKUP(BD$6,Data!$N$4:$Y$11,Data!$W$1,FALSE)/1000)*VLOOKUP(BD$6,Data!$N$4:$Y$11,Data!$P$1,FALSE)^1.5+VLOOKUP(BD$6,Data!$N$4:$Y$11,Data!$W$1,FALSE)/1000*(Mannings_n_bot)^1.5)/P28)^0.67</f>
        <v>5.8620824432146439E-2</v>
      </c>
      <c r="BE28" s="34">
        <f>(((Q28-VLOOKUP(BE$6,Data!$N$4:$Y$11,Data!$W$1,FALSE)/1000)*VLOOKUP(BE$6,Data!$N$4:$Y$11,Data!$P$1,FALSE)^1.5+VLOOKUP(BE$6,Data!$N$4:$Y$11,Data!$W$1,FALSE)/1000*(Mannings_n_bot)^1.5)/Q28)^0.67</f>
        <v>5.8612948735845161E-2</v>
      </c>
      <c r="BF28" s="34">
        <f>(((R28-VLOOKUP(BF$6,Data!$N$4:$Y$11,Data!$W$1,FALSE)/1000)*VLOOKUP(BF$6,Data!$N$4:$Y$11,Data!$P$1,FALSE)^1.5+VLOOKUP(BF$6,Data!$N$4:$Y$11,Data!$W$1,FALSE)/1000*(Mannings_n_bot)^1.5)/R28)^0.67</f>
        <v>5.8606390296101318E-2</v>
      </c>
      <c r="BG28" s="34">
        <f>(((S28-VLOOKUP(BG$6,Data!$N$4:$Y$11,Data!$W$1,FALSE)/1000)*VLOOKUP(BG$6,Data!$N$4:$Y$11,Data!$P$1,FALSE)^1.5+VLOOKUP(BG$6,Data!$N$4:$Y$11,Data!$W$1,FALSE)/1000*(Mannings_n_bot)^1.5)/S28)^0.67</f>
        <v>5.8602248535874472E-2</v>
      </c>
    </row>
    <row r="29" spans="1:59" x14ac:dyDescent="0.25">
      <c r="A29" s="28">
        <v>2.1999999999999999E-2</v>
      </c>
      <c r="B29" s="94">
        <v>2.6768691031493819E-2</v>
      </c>
      <c r="C29" s="94">
        <v>3.8498835300410095E-2</v>
      </c>
      <c r="D29" s="94">
        <v>5.2215919906758668E-2</v>
      </c>
      <c r="E29" s="94">
        <v>6.8170112643729297E-2</v>
      </c>
      <c r="F29" s="94">
        <v>8.6078555377696819E-2</v>
      </c>
      <c r="G29" s="94">
        <v>0.10625673277712577</v>
      </c>
      <c r="H29" s="94">
        <v>0.12835652616800619</v>
      </c>
      <c r="I29" s="94">
        <v>0.15275866205425803</v>
      </c>
      <c r="K29" s="28">
        <v>2.1999999999999999E-2</v>
      </c>
      <c r="L29" s="94">
        <v>1.5530475826669505</v>
      </c>
      <c r="M29" s="94">
        <v>1.8702125099305387</v>
      </c>
      <c r="N29" s="94">
        <v>2.1767421465679924</v>
      </c>
      <c r="O29" s="94">
        <v>2.4938357789254901</v>
      </c>
      <c r="P29" s="94">
        <v>2.8003783303693348</v>
      </c>
      <c r="Q29" s="94">
        <v>3.1174339365943804</v>
      </c>
      <c r="R29" s="94">
        <v>3.4239870212285126</v>
      </c>
      <c r="S29" s="94">
        <v>3.7410191785716398</v>
      </c>
      <c r="U29" s="28">
        <v>2.1999999999999999E-2</v>
      </c>
      <c r="V29" s="94">
        <v>1.5192657594097754</v>
      </c>
      <c r="W29" s="94">
        <v>1.829527728445314</v>
      </c>
      <c r="X29" s="94">
        <v>2.1293897635079215</v>
      </c>
      <c r="Y29" s="94">
        <v>2.4395819873403002</v>
      </c>
      <c r="Z29" s="94">
        <v>2.7394566474813056</v>
      </c>
      <c r="AA29" s="94">
        <v>3.0496116728628637</v>
      </c>
      <c r="AB29" s="94">
        <v>3.3494966321564092</v>
      </c>
      <c r="AC29" s="94">
        <v>3.659628719519159</v>
      </c>
      <c r="AE29" s="28">
        <v>2.1999999999999999E-2</v>
      </c>
      <c r="AF29" s="94">
        <f t="shared" si="14"/>
        <v>2.7597819392517101E-2</v>
      </c>
      <c r="AG29" s="94">
        <f t="shared" si="0"/>
        <v>2.7664273305593238E-2</v>
      </c>
      <c r="AH29" s="94">
        <f t="shared" si="1"/>
        <v>2.7654631391068867E-2</v>
      </c>
      <c r="AI29" s="94">
        <f t="shared" si="2"/>
        <v>2.7697472310705722E-2</v>
      </c>
      <c r="AJ29" s="94">
        <f t="shared" si="3"/>
        <v>2.7686409254346678E-2</v>
      </c>
      <c r="AK29" s="94">
        <f t="shared" si="4"/>
        <v>2.7717533349912435E-2</v>
      </c>
      <c r="AL29" s="94">
        <f t="shared" si="5"/>
        <v>2.7706712150467473E-2</v>
      </c>
      <c r="AM29" s="94">
        <f t="shared" si="6"/>
        <v>2.7730966850119228E-2</v>
      </c>
      <c r="AO29" s="28">
        <v>2.1999999999999999E-2</v>
      </c>
      <c r="AP29" s="94">
        <f t="shared" si="15"/>
        <v>1.7236233667435763E-2</v>
      </c>
      <c r="AQ29" s="94">
        <f t="shared" si="7"/>
        <v>2.0585273115214044E-2</v>
      </c>
      <c r="AR29" s="94">
        <f t="shared" si="8"/>
        <v>2.398810533856113E-2</v>
      </c>
      <c r="AS29" s="94">
        <f t="shared" si="9"/>
        <v>2.7335445749800534E-2</v>
      </c>
      <c r="AT29" s="94">
        <f t="shared" si="10"/>
        <v>3.0738187924180992E-2</v>
      </c>
      <c r="AU29" s="94">
        <f t="shared" si="11"/>
        <v>3.4084678276520342E-2</v>
      </c>
      <c r="AV29" s="94">
        <f t="shared" si="12"/>
        <v>3.7487445300523482E-2</v>
      </c>
      <c r="AW29" s="94">
        <f t="shared" si="13"/>
        <v>4.0833434623712056E-2</v>
      </c>
      <c r="AY29" s="28">
        <v>2.1999999999999999E-2</v>
      </c>
      <c r="AZ29" s="34">
        <f>(((L29-VLOOKUP(AZ$6,Data!$N$4:$Y$11,Data!$W$1,FALSE)/1000)*VLOOKUP(AZ$6,Data!$N$4:$Y$11,Data!$P$1,FALSE)^1.5+VLOOKUP(AZ$6,Data!$N$4:$Y$11,Data!$W$1,FALSE)/1000*(Mannings_n_bot)^1.5)/L29)^0.67</f>
        <v>5.8626869636942025E-2</v>
      </c>
      <c r="BA29" s="34">
        <f>(((M29-VLOOKUP(BA$6,Data!$N$4:$Y$11,Data!$W$1,FALSE)/1000)*VLOOKUP(BA$6,Data!$N$4:$Y$11,Data!$P$1,FALSE)^1.5+VLOOKUP(BA$6,Data!$N$4:$Y$11,Data!$W$1,FALSE)/1000*(Mannings_n_bot)^1.5)/M29)^0.67</f>
        <v>5.8623233565333999E-2</v>
      </c>
      <c r="BB29" s="34">
        <f>(((N29-VLOOKUP(BB$6,Data!$N$4:$Y$11,Data!$W$1,FALSE)/1000)*VLOOKUP(BB$6,Data!$N$4:$Y$11,Data!$P$1,FALSE)^1.5+VLOOKUP(BB$6,Data!$N$4:$Y$11,Data!$W$1,FALSE)/1000*(Mannings_n_bot)^1.5)/N29)^0.67</f>
        <v>5.8614502038526473E-2</v>
      </c>
      <c r="BC29" s="34">
        <f>(((O29-VLOOKUP(BC$6,Data!$N$4:$Y$11,Data!$W$1,FALSE)/1000)*VLOOKUP(BC$6,Data!$N$4:$Y$11,Data!$P$1,FALSE)^1.5+VLOOKUP(BC$6,Data!$N$4:$Y$11,Data!$W$1,FALSE)/1000*(Mannings_n_bot)^1.5)/O29)^0.67</f>
        <v>5.8606761418535706E-2</v>
      </c>
      <c r="BD29" s="34">
        <f>(((P29-VLOOKUP(BD$6,Data!$N$4:$Y$11,Data!$W$1,FALSE)/1000)*VLOOKUP(BD$6,Data!$N$4:$Y$11,Data!$P$1,FALSE)^1.5+VLOOKUP(BD$6,Data!$N$4:$Y$11,Data!$W$1,FALSE)/1000*(Mannings_n_bot)^1.5)/P29)^0.67</f>
        <v>5.8595586542686283E-2</v>
      </c>
      <c r="BE29" s="34">
        <f>(((Q29-VLOOKUP(BE$6,Data!$N$4:$Y$11,Data!$W$1,FALSE)/1000)*VLOOKUP(BE$6,Data!$N$4:$Y$11,Data!$P$1,FALSE)^1.5+VLOOKUP(BE$6,Data!$N$4:$Y$11,Data!$W$1,FALSE)/1000*(Mannings_n_bot)^1.5)/Q29)^0.67</f>
        <v>5.858733899693537E-2</v>
      </c>
      <c r="BF29" s="34">
        <f>(((R29-VLOOKUP(BF$6,Data!$N$4:$Y$11,Data!$W$1,FALSE)/1000)*VLOOKUP(BF$6,Data!$N$4:$Y$11,Data!$P$1,FALSE)^1.5+VLOOKUP(BF$6,Data!$N$4:$Y$11,Data!$W$1,FALSE)/1000*(Mannings_n_bot)^1.5)/R29)^0.67</f>
        <v>5.8580475097000484E-2</v>
      </c>
      <c r="BG29" s="34">
        <f>(((S29-VLOOKUP(BG$6,Data!$N$4:$Y$11,Data!$W$1,FALSE)/1000)*VLOOKUP(BG$6,Data!$N$4:$Y$11,Data!$P$1,FALSE)^1.5+VLOOKUP(BG$6,Data!$N$4:$Y$11,Data!$W$1,FALSE)/1000*(Mannings_n_bot)^1.5)/S29)^0.67</f>
        <v>5.8576136784521234E-2</v>
      </c>
    </row>
    <row r="30" spans="1:59" x14ac:dyDescent="0.25">
      <c r="A30" s="28">
        <v>2.3E-2</v>
      </c>
      <c r="B30" s="94">
        <v>2.7986018036662119E-2</v>
      </c>
      <c r="C30" s="94">
        <v>4.0249415183049031E-2</v>
      </c>
      <c r="D30" s="94">
        <v>5.4590265304167662E-2</v>
      </c>
      <c r="E30" s="94">
        <v>7.1269712373035699E-2</v>
      </c>
      <c r="F30" s="94">
        <v>8.9992495167935171E-2</v>
      </c>
      <c r="G30" s="94">
        <v>0.1110879254931576</v>
      </c>
      <c r="H30" s="94">
        <v>0.13419263314698338</v>
      </c>
      <c r="I30" s="94">
        <v>0.15970401938031742</v>
      </c>
      <c r="K30" s="28">
        <v>2.3E-2</v>
      </c>
      <c r="L30" s="94">
        <v>1.5546508253183988</v>
      </c>
      <c r="M30" s="94">
        <v>1.8721266550600668</v>
      </c>
      <c r="N30" s="94">
        <v>2.1789728017461099</v>
      </c>
      <c r="O30" s="94">
        <v>2.4963772570906286</v>
      </c>
      <c r="P30" s="94">
        <v>2.8032362957893389</v>
      </c>
      <c r="Q30" s="94">
        <v>3.1206026872736032</v>
      </c>
      <c r="R30" s="94">
        <v>3.4274722499082855</v>
      </c>
      <c r="S30" s="94">
        <v>3.7448151712011737</v>
      </c>
      <c r="U30" s="28">
        <v>2.3E-2</v>
      </c>
      <c r="V30" s="94">
        <v>1.5193147406518159</v>
      </c>
      <c r="W30" s="94">
        <v>1.8295702118866197</v>
      </c>
      <c r="X30" s="94">
        <v>2.129441987728995</v>
      </c>
      <c r="Y30" s="94">
        <v>2.4396277056243325</v>
      </c>
      <c r="Z30" s="94">
        <v>2.7395120708539662</v>
      </c>
      <c r="AA30" s="94">
        <v>3.0496605906251943</v>
      </c>
      <c r="AB30" s="94">
        <v>3.3495552352269589</v>
      </c>
      <c r="AC30" s="94">
        <v>3.6596808191348229</v>
      </c>
      <c r="AE30" s="28">
        <v>2.3E-2</v>
      </c>
      <c r="AF30" s="94">
        <f t="shared" si="14"/>
        <v>2.8852851653554546E-2</v>
      </c>
      <c r="AG30" s="94">
        <f t="shared" si="0"/>
        <v>2.8922195004748665E-2</v>
      </c>
      <c r="AH30" s="94">
        <f t="shared" si="1"/>
        <v>2.8912133832425409E-2</v>
      </c>
      <c r="AI30" s="94">
        <f t="shared" si="2"/>
        <v>2.8956837659350664E-2</v>
      </c>
      <c r="AJ30" s="94">
        <f t="shared" si="3"/>
        <v>2.8945293518306894E-2</v>
      </c>
      <c r="AK30" s="94">
        <f t="shared" si="4"/>
        <v>2.8977771094162868E-2</v>
      </c>
      <c r="AL30" s="94">
        <f t="shared" si="5"/>
        <v>2.8966479308190379E-2</v>
      </c>
      <c r="AM30" s="94">
        <f t="shared" si="6"/>
        <v>2.8991788797504286E-2</v>
      </c>
      <c r="AO30" s="28">
        <v>2.3E-2</v>
      </c>
      <c r="AP30" s="94">
        <f t="shared" si="15"/>
        <v>1.8001481477958544E-2</v>
      </c>
      <c r="AQ30" s="94">
        <f t="shared" si="7"/>
        <v>2.1499301382340307E-2</v>
      </c>
      <c r="AR30" s="94">
        <f t="shared" si="8"/>
        <v>2.5053210971895567E-2</v>
      </c>
      <c r="AS30" s="94">
        <f t="shared" si="9"/>
        <v>2.8549255594523437E-2</v>
      </c>
      <c r="AT30" s="94">
        <f t="shared" si="10"/>
        <v>3.2103071476033015E-2</v>
      </c>
      <c r="AU30" s="94">
        <f t="shared" si="11"/>
        <v>3.559822785072729E-2</v>
      </c>
      <c r="AV30" s="94">
        <f t="shared" si="12"/>
        <v>3.9152069911163885E-2</v>
      </c>
      <c r="AW30" s="94">
        <f t="shared" si="13"/>
        <v>4.2646702728746773E-2</v>
      </c>
      <c r="AY30" s="28">
        <v>2.3E-2</v>
      </c>
      <c r="AZ30" s="34">
        <f>(((L30-VLOOKUP(AZ$6,Data!$N$4:$Y$11,Data!$W$1,FALSE)/1000)*VLOOKUP(AZ$6,Data!$N$4:$Y$11,Data!$P$1,FALSE)^1.5+VLOOKUP(AZ$6,Data!$N$4:$Y$11,Data!$W$1,FALSE)/1000*(Mannings_n_bot)^1.5)/L30)^0.67</f>
        <v>5.8603083267731504E-2</v>
      </c>
      <c r="BA30" s="34">
        <f>(((M30-VLOOKUP(BA$6,Data!$N$4:$Y$11,Data!$W$1,FALSE)/1000)*VLOOKUP(BA$6,Data!$N$4:$Y$11,Data!$P$1,FALSE)^1.5+VLOOKUP(BA$6,Data!$N$4:$Y$11,Data!$W$1,FALSE)/1000*(Mannings_n_bot)^1.5)/M30)^0.67</f>
        <v>5.8599277597247666E-2</v>
      </c>
      <c r="BB30" s="34">
        <f>(((N30-VLOOKUP(BB$6,Data!$N$4:$Y$11,Data!$W$1,FALSE)/1000)*VLOOKUP(BB$6,Data!$N$4:$Y$11,Data!$P$1,FALSE)^1.5+VLOOKUP(BB$6,Data!$N$4:$Y$11,Data!$W$1,FALSE)/1000*(Mannings_n_bot)^1.5)/N30)^0.67</f>
        <v>5.8590157919434727E-2</v>
      </c>
      <c r="BC30" s="34">
        <f>(((O30-VLOOKUP(BC$6,Data!$N$4:$Y$11,Data!$W$1,FALSE)/1000)*VLOOKUP(BC$6,Data!$N$4:$Y$11,Data!$P$1,FALSE)^1.5+VLOOKUP(BC$6,Data!$N$4:$Y$11,Data!$W$1,FALSE)/1000*(Mannings_n_bot)^1.5)/O30)^0.67</f>
        <v>5.8582067207080986E-2</v>
      </c>
      <c r="BD30" s="34">
        <f>(((P30-VLOOKUP(BD$6,Data!$N$4:$Y$11,Data!$W$1,FALSE)/1000)*VLOOKUP(BD$6,Data!$N$4:$Y$11,Data!$P$1,FALSE)^1.5+VLOOKUP(BD$6,Data!$N$4:$Y$11,Data!$W$1,FALSE)/1000*(Mannings_n_bot)^1.5)/P30)^0.67</f>
        <v>5.8570395299644439E-2</v>
      </c>
      <c r="BE30" s="34">
        <f>(((Q30-VLOOKUP(BE$6,Data!$N$4:$Y$11,Data!$W$1,FALSE)/1000)*VLOOKUP(BE$6,Data!$N$4:$Y$11,Data!$P$1,FALSE)^1.5+VLOOKUP(BE$6,Data!$N$4:$Y$11,Data!$W$1,FALSE)/1000*(Mannings_n_bot)^1.5)/Q30)^0.67</f>
        <v>5.8561776193968539E-2</v>
      </c>
      <c r="BF30" s="34">
        <f>(((R30-VLOOKUP(BF$6,Data!$N$4:$Y$11,Data!$W$1,FALSE)/1000)*VLOOKUP(BF$6,Data!$N$4:$Y$11,Data!$P$1,FALSE)^1.5+VLOOKUP(BF$6,Data!$N$4:$Y$11,Data!$W$1,FALSE)/1000*(Mannings_n_bot)^1.5)/R30)^0.67</f>
        <v>5.8554607438091932E-2</v>
      </c>
      <c r="BG30" s="34">
        <f>(((S30-VLOOKUP(BG$6,Data!$N$4:$Y$11,Data!$W$1,FALSE)/1000)*VLOOKUP(BG$6,Data!$N$4:$Y$11,Data!$P$1,FALSE)^1.5+VLOOKUP(BG$6,Data!$N$4:$Y$11,Data!$W$1,FALSE)/1000*(Mannings_n_bot)^1.5)/S30)^0.67</f>
        <v>5.8550072638942213E-2</v>
      </c>
    </row>
    <row r="31" spans="1:59" x14ac:dyDescent="0.25">
      <c r="A31" s="28">
        <v>2.4E-2</v>
      </c>
      <c r="B31" s="94">
        <v>2.9203383610141187E-2</v>
      </c>
      <c r="C31" s="94">
        <v>4.2000034757322835E-2</v>
      </c>
      <c r="D31" s="94">
        <v>5.696466763001462E-2</v>
      </c>
      <c r="E31" s="94">
        <v>7.4369368507044342E-2</v>
      </c>
      <c r="F31" s="94">
        <v>9.3906512012454257E-2</v>
      </c>
      <c r="G31" s="94">
        <v>0.1159191930961061</v>
      </c>
      <c r="H31" s="94">
        <v>0.14002883907483543</v>
      </c>
      <c r="I31" s="94">
        <v>0.16664947184574963</v>
      </c>
      <c r="K31" s="28">
        <v>2.4E-2</v>
      </c>
      <c r="L31" s="94">
        <v>1.5562540171762527</v>
      </c>
      <c r="M31" s="94">
        <v>1.8740407567903528</v>
      </c>
      <c r="N31" s="94">
        <v>2.1812034034422472</v>
      </c>
      <c r="O31" s="94">
        <v>2.4989186890082666</v>
      </c>
      <c r="P31" s="94">
        <v>2.8060942049452744</v>
      </c>
      <c r="Q31" s="94">
        <v>3.1237713888356926</v>
      </c>
      <c r="R31" s="94">
        <v>3.4309574194983798</v>
      </c>
      <c r="S31" s="94">
        <v>3.7486111118328846</v>
      </c>
      <c r="U31" s="28">
        <v>2.4E-2</v>
      </c>
      <c r="V31" s="94">
        <v>1.5193620301408186</v>
      </c>
      <c r="W31" s="94">
        <v>1.82961069274385</v>
      </c>
      <c r="X31" s="94">
        <v>2.1294918753272354</v>
      </c>
      <c r="Y31" s="94">
        <v>2.4396707763760674</v>
      </c>
      <c r="Z31" s="94">
        <v>2.7395645127450376</v>
      </c>
      <c r="AA31" s="94">
        <v>3.0497062159475878</v>
      </c>
      <c r="AB31" s="94">
        <v>3.3496102119617523</v>
      </c>
      <c r="AC31" s="94">
        <v>3.6597289814231395</v>
      </c>
      <c r="AE31" s="28">
        <v>2.4E-2</v>
      </c>
      <c r="AF31" s="94">
        <f t="shared" si="14"/>
        <v>3.0107923677510303E-2</v>
      </c>
      <c r="AG31" s="94">
        <f t="shared" si="0"/>
        <v>3.0180145225292505E-2</v>
      </c>
      <c r="AH31" s="94">
        <f t="shared" si="1"/>
        <v>3.0169666424260395E-2</v>
      </c>
      <c r="AI31" s="94">
        <f t="shared" si="2"/>
        <v>3.0216225925189341E-2</v>
      </c>
      <c r="AJ31" s="94">
        <f t="shared" si="3"/>
        <v>3.0204202566097904E-2</v>
      </c>
      <c r="AK31" s="94">
        <f t="shared" si="4"/>
        <v>3.023802837299296E-2</v>
      </c>
      <c r="AL31" s="94">
        <f t="shared" si="5"/>
        <v>3.0226267824764882E-2</v>
      </c>
      <c r="AM31" s="94">
        <f t="shared" si="6"/>
        <v>3.0252628015967519E-2</v>
      </c>
      <c r="AO31" s="28">
        <v>2.4E-2</v>
      </c>
      <c r="AP31" s="94">
        <f t="shared" si="15"/>
        <v>1.8765177977261904E-2</v>
      </c>
      <c r="AQ31" s="94">
        <f t="shared" si="7"/>
        <v>2.2411484171377252E-2</v>
      </c>
      <c r="AR31" s="94">
        <f t="shared" si="8"/>
        <v>2.6116164838233941E-2</v>
      </c>
      <c r="AS31" s="94">
        <f t="shared" si="9"/>
        <v>2.9760619596854086E-2</v>
      </c>
      <c r="AT31" s="94">
        <f t="shared" si="10"/>
        <v>3.3465202931163056E-2</v>
      </c>
      <c r="AU31" s="94">
        <f t="shared" si="11"/>
        <v>3.7108731295253994E-2</v>
      </c>
      <c r="AV31" s="94">
        <f t="shared" si="12"/>
        <v>4.0813342153138185E-2</v>
      </c>
      <c r="AW31" s="94">
        <f t="shared" si="13"/>
        <v>4.445632445566388E-2</v>
      </c>
      <c r="AY31" s="28">
        <v>2.4E-2</v>
      </c>
      <c r="AZ31" s="34">
        <f>(((L31-VLOOKUP(AZ$6,Data!$N$4:$Y$11,Data!$W$1,FALSE)/1000)*VLOOKUP(AZ$6,Data!$N$4:$Y$11,Data!$P$1,FALSE)^1.5+VLOOKUP(AZ$6,Data!$N$4:$Y$11,Data!$W$1,FALSE)/1000*(Mannings_n_bot)^1.5)/L31)^0.67</f>
        <v>5.8579341917606935E-2</v>
      </c>
      <c r="BA31" s="34">
        <f>(((M31-VLOOKUP(BA$6,Data!$N$4:$Y$11,Data!$W$1,FALSE)/1000)*VLOOKUP(BA$6,Data!$N$4:$Y$11,Data!$P$1,FALSE)^1.5+VLOOKUP(BA$6,Data!$N$4:$Y$11,Data!$W$1,FALSE)/1000*(Mannings_n_bot)^1.5)/M31)^0.67</f>
        <v>5.8575366298231672E-2</v>
      </c>
      <c r="BB31" s="34">
        <f>(((N31-VLOOKUP(BB$6,Data!$N$4:$Y$11,Data!$W$1,FALSE)/1000)*VLOOKUP(BB$6,Data!$N$4:$Y$11,Data!$P$1,FALSE)^1.5+VLOOKUP(BB$6,Data!$N$4:$Y$11,Data!$W$1,FALSE)/1000*(Mannings_n_bot)^1.5)/N31)^0.67</f>
        <v>5.8565859206763743E-2</v>
      </c>
      <c r="BC31" s="34">
        <f>(((O31-VLOOKUP(BC$6,Data!$N$4:$Y$11,Data!$W$1,FALSE)/1000)*VLOOKUP(BC$6,Data!$N$4:$Y$11,Data!$P$1,FALSE)^1.5+VLOOKUP(BC$6,Data!$N$4:$Y$11,Data!$W$1,FALSE)/1000*(Mannings_n_bot)^1.5)/O31)^0.67</f>
        <v>5.8557418560878677E-2</v>
      </c>
      <c r="BD31" s="34">
        <f>(((P31-VLOOKUP(BD$6,Data!$N$4:$Y$11,Data!$W$1,FALSE)/1000)*VLOOKUP(BD$6,Data!$N$4:$Y$11,Data!$P$1,FALSE)^1.5+VLOOKUP(BD$6,Data!$N$4:$Y$11,Data!$W$1,FALSE)/1000*(Mannings_n_bot)^1.5)/P31)^0.67</f>
        <v>5.8545250543619601E-2</v>
      </c>
      <c r="BE31" s="34">
        <f>(((Q31-VLOOKUP(BE$6,Data!$N$4:$Y$11,Data!$W$1,FALSE)/1000)*VLOOKUP(BE$6,Data!$N$4:$Y$11,Data!$P$1,FALSE)^1.5+VLOOKUP(BE$6,Data!$N$4:$Y$11,Data!$W$1,FALSE)/1000*(Mannings_n_bot)^1.5)/Q31)^0.67</f>
        <v>5.8536260167524272E-2</v>
      </c>
      <c r="BF31" s="34">
        <f>(((R31-VLOOKUP(BF$6,Data!$N$4:$Y$11,Data!$W$1,FALSE)/1000)*VLOOKUP(BF$6,Data!$N$4:$Y$11,Data!$P$1,FALSE)^1.5+VLOOKUP(BF$6,Data!$N$4:$Y$11,Data!$W$1,FALSE)/1000*(Mannings_n_bot)^1.5)/R31)^0.67</f>
        <v>5.8528787157658045E-2</v>
      </c>
      <c r="BG31" s="34">
        <f>(((S31-VLOOKUP(BG$6,Data!$N$4:$Y$11,Data!$W$1,FALSE)/1000)*VLOOKUP(BG$6,Data!$N$4:$Y$11,Data!$P$1,FALSE)^1.5+VLOOKUP(BG$6,Data!$N$4:$Y$11,Data!$W$1,FALSE)/1000*(Mannings_n_bot)^1.5)/S31)^0.67</f>
        <v>5.8524055937938031E-2</v>
      </c>
    </row>
    <row r="32" spans="1:59" x14ac:dyDescent="0.25">
      <c r="A32" s="28">
        <v>2.5000000000000001E-2</v>
      </c>
      <c r="B32" s="94">
        <v>3.0420786396482491E-2</v>
      </c>
      <c r="C32" s="94">
        <v>4.3750692107149769E-2</v>
      </c>
      <c r="D32" s="94">
        <v>5.9339124279006006E-2</v>
      </c>
      <c r="E32" s="94">
        <v>7.7469077682067233E-2</v>
      </c>
      <c r="F32" s="94">
        <v>9.7820601651692485E-2</v>
      </c>
      <c r="G32" s="94">
        <v>0.12075053037025274</v>
      </c>
      <c r="H32" s="94">
        <v>0.14586513763330888</v>
      </c>
      <c r="I32" s="94">
        <v>0.17359501197836913</v>
      </c>
      <c r="K32" s="28">
        <v>2.5000000000000001E-2</v>
      </c>
      <c r="L32" s="94">
        <v>1.5578571600286588</v>
      </c>
      <c r="M32" s="94">
        <v>1.8759548172182881</v>
      </c>
      <c r="N32" s="94">
        <v>2.1834339541063632</v>
      </c>
      <c r="O32" s="94">
        <v>2.5014600774379057</v>
      </c>
      <c r="P32" s="94">
        <v>2.808952060949454</v>
      </c>
      <c r="Q32" s="94">
        <v>3.1269400447029243</v>
      </c>
      <c r="R32" s="94">
        <v>3.4344425337737081</v>
      </c>
      <c r="S32" s="94">
        <v>3.7524070045519045</v>
      </c>
      <c r="U32" s="28">
        <v>2.5000000000000001E-2</v>
      </c>
      <c r="V32" s="94">
        <v>1.5194076280347439</v>
      </c>
      <c r="W32" s="94">
        <v>1.8296491711499261</v>
      </c>
      <c r="X32" s="94">
        <v>2.1295394264668586</v>
      </c>
      <c r="Y32" s="94">
        <v>2.4397111997357244</v>
      </c>
      <c r="Z32" s="94">
        <v>2.739613973325735</v>
      </c>
      <c r="AA32" s="94">
        <v>3.0497485489778113</v>
      </c>
      <c r="AB32" s="94">
        <v>3.3496615625393429</v>
      </c>
      <c r="AC32" s="94">
        <v>3.6597732065395538</v>
      </c>
      <c r="AE32" s="28">
        <v>2.5000000000000001E-2</v>
      </c>
      <c r="AF32" s="94">
        <f t="shared" si="14"/>
        <v>3.1363034066952442E-2</v>
      </c>
      <c r="AG32" s="94">
        <f t="shared" si="0"/>
        <v>3.1438122590377676E-2</v>
      </c>
      <c r="AH32" s="94">
        <f t="shared" si="1"/>
        <v>3.1427227786756468E-2</v>
      </c>
      <c r="AI32" s="94">
        <f t="shared" si="2"/>
        <v>3.1475635741557519E-2</v>
      </c>
      <c r="AJ32" s="94">
        <f t="shared" si="3"/>
        <v>3.1463135027669231E-2</v>
      </c>
      <c r="AK32" s="94">
        <f t="shared" si="4"/>
        <v>3.1498303825859719E-2</v>
      </c>
      <c r="AL32" s="94">
        <f t="shared" si="5"/>
        <v>3.1486076336348909E-2</v>
      </c>
      <c r="AM32" s="94">
        <f t="shared" si="6"/>
        <v>3.1513483149049483E-2</v>
      </c>
      <c r="AO32" s="28">
        <v>2.5000000000000001E-2</v>
      </c>
      <c r="AP32" s="94">
        <f t="shared" si="15"/>
        <v>1.9527327136926252E-2</v>
      </c>
      <c r="AQ32" s="94">
        <f t="shared" si="7"/>
        <v>2.3321826147190673E-2</v>
      </c>
      <c r="AR32" s="94">
        <f t="shared" si="8"/>
        <v>2.7176972386733972E-2</v>
      </c>
      <c r="AS32" s="94">
        <f t="shared" si="9"/>
        <v>3.0969543899902703E-2</v>
      </c>
      <c r="AT32" s="94">
        <f t="shared" si="10"/>
        <v>3.4824589216602059E-2</v>
      </c>
      <c r="AU32" s="94">
        <f t="shared" si="11"/>
        <v>3.8616196231458177E-2</v>
      </c>
      <c r="AV32" s="94">
        <f t="shared" si="12"/>
        <v>4.2471270431488253E-2</v>
      </c>
      <c r="AW32" s="94">
        <f t="shared" si="13"/>
        <v>4.6262308904068114E-2</v>
      </c>
      <c r="AY32" s="28">
        <v>2.5000000000000001E-2</v>
      </c>
      <c r="AZ32" s="34">
        <f>(((L32-VLOOKUP(AZ$6,Data!$N$4:$Y$11,Data!$W$1,FALSE)/1000)*VLOOKUP(AZ$6,Data!$N$4:$Y$11,Data!$P$1,FALSE)^1.5+VLOOKUP(AZ$6,Data!$N$4:$Y$11,Data!$W$1,FALSE)/1000*(Mannings_n_bot)^1.5)/L32)^0.67</f>
        <v>5.8555645430124884E-2</v>
      </c>
      <c r="BA32" s="34">
        <f>(((M32-VLOOKUP(BA$6,Data!$N$4:$Y$11,Data!$W$1,FALSE)/1000)*VLOOKUP(BA$6,Data!$N$4:$Y$11,Data!$P$1,FALSE)^1.5+VLOOKUP(BA$6,Data!$N$4:$Y$11,Data!$W$1,FALSE)/1000*(Mannings_n_bot)^1.5)/M32)^0.67</f>
        <v>5.8551499514923153E-2</v>
      </c>
      <c r="BB32" s="34">
        <f>(((N32-VLOOKUP(BB$6,Data!$N$4:$Y$11,Data!$W$1,FALSE)/1000)*VLOOKUP(BB$6,Data!$N$4:$Y$11,Data!$P$1,FALSE)^1.5+VLOOKUP(BB$6,Data!$N$4:$Y$11,Data!$W$1,FALSE)/1000*(Mannings_n_bot)^1.5)/N32)^0.67</f>
        <v>5.8541605744441318E-2</v>
      </c>
      <c r="BC32" s="34">
        <f>(((O32-VLOOKUP(BC$6,Data!$N$4:$Y$11,Data!$W$1,FALSE)/1000)*VLOOKUP(BC$6,Data!$N$4:$Y$11,Data!$P$1,FALSE)^1.5+VLOOKUP(BC$6,Data!$N$4:$Y$11,Data!$W$1,FALSE)/1000*(Mannings_n_bot)^1.5)/O32)^0.67</f>
        <v>5.8532815324580378E-2</v>
      </c>
      <c r="BD32" s="34">
        <f>(((P32-VLOOKUP(BD$6,Data!$N$4:$Y$11,Data!$W$1,FALSE)/1000)*VLOOKUP(BD$6,Data!$N$4:$Y$11,Data!$P$1,FALSE)^1.5+VLOOKUP(BD$6,Data!$N$4:$Y$11,Data!$W$1,FALSE)/1000*(Mannings_n_bot)^1.5)/P32)^0.67</f>
        <v>5.8520152115920383E-2</v>
      </c>
      <c r="BE32" s="34">
        <f>(((Q32-VLOOKUP(BE$6,Data!$N$4:$Y$11,Data!$W$1,FALSE)/1000)*VLOOKUP(BE$6,Data!$N$4:$Y$11,Data!$P$1,FALSE)^1.5+VLOOKUP(BE$6,Data!$N$4:$Y$11,Data!$W$1,FALSE)/1000*(Mannings_n_bot)^1.5)/Q32)^0.67</f>
        <v>5.8510790758887252E-2</v>
      </c>
      <c r="BF32" s="34">
        <f>(((R32-VLOOKUP(BF$6,Data!$N$4:$Y$11,Data!$W$1,FALSE)/1000)*VLOOKUP(BF$6,Data!$N$4:$Y$11,Data!$P$1,FALSE)^1.5+VLOOKUP(BF$6,Data!$N$4:$Y$11,Data!$W$1,FALSE)/1000*(Mannings_n_bot)^1.5)/R32)^0.67</f>
        <v>5.8503014094697783E-2</v>
      </c>
      <c r="BG32" s="34">
        <f>(((S32-VLOOKUP(BG$6,Data!$N$4:$Y$11,Data!$W$1,FALSE)/1000)*VLOOKUP(BG$6,Data!$N$4:$Y$11,Data!$P$1,FALSE)^1.5+VLOOKUP(BG$6,Data!$N$4:$Y$11,Data!$W$1,FALSE)/1000*(Mannings_n_bot)^1.5)/S32)^0.67</f>
        <v>5.849808652101969E-2</v>
      </c>
    </row>
    <row r="33" spans="1:59" x14ac:dyDescent="0.25">
      <c r="A33" s="28">
        <v>2.5999999999999999E-2</v>
      </c>
      <c r="B33" s="94">
        <v>3.1638225040362178E-2</v>
      </c>
      <c r="C33" s="94">
        <v>4.550138531657133E-2</v>
      </c>
      <c r="D33" s="94">
        <v>6.1713632646028804E-2</v>
      </c>
      <c r="E33" s="94">
        <v>8.0568836534589128E-2</v>
      </c>
      <c r="F33" s="94">
        <v>0.10173475982632851</v>
      </c>
      <c r="G33" s="94">
        <v>0.1255819321001006</v>
      </c>
      <c r="H33" s="94">
        <v>0.1517015225044549</v>
      </c>
      <c r="I33" s="94">
        <v>0.18054063230628614</v>
      </c>
      <c r="K33" s="28">
        <v>2.5999999999999999E-2</v>
      </c>
      <c r="L33" s="94">
        <v>1.559460255663272</v>
      </c>
      <c r="M33" s="94">
        <v>1.8778688384403566</v>
      </c>
      <c r="N33" s="94">
        <v>2.1856644561879142</v>
      </c>
      <c r="O33" s="94">
        <v>2.5040014251386205</v>
      </c>
      <c r="P33" s="94">
        <v>2.8118098669136709</v>
      </c>
      <c r="Q33" s="94">
        <v>3.1301086582971283</v>
      </c>
      <c r="R33" s="94">
        <v>3.437927596508644</v>
      </c>
      <c r="S33" s="94">
        <v>3.7562028534429035</v>
      </c>
      <c r="U33" s="28">
        <v>2.5999999999999999E-2</v>
      </c>
      <c r="V33" s="94">
        <v>1.5194515344858834</v>
      </c>
      <c r="W33" s="94">
        <v>1.8296856472311827</v>
      </c>
      <c r="X33" s="94">
        <v>2.1295846413043766</v>
      </c>
      <c r="Y33" s="94">
        <v>2.439748975834894</v>
      </c>
      <c r="Z33" s="94">
        <v>2.7396604527575286</v>
      </c>
      <c r="AA33" s="94">
        <v>3.0497875898529632</v>
      </c>
      <c r="AB33" s="94">
        <v>3.3497092871264962</v>
      </c>
      <c r="AC33" s="94">
        <v>3.6598134946267966</v>
      </c>
      <c r="AE33" s="28">
        <v>2.5999999999999999E-2</v>
      </c>
      <c r="AF33" s="94">
        <f t="shared" si="14"/>
        <v>3.261818142457755E-2</v>
      </c>
      <c r="AG33" s="94">
        <f t="shared" si="0"/>
        <v>3.2696125723245657E-2</v>
      </c>
      <c r="AH33" s="94">
        <f t="shared" si="1"/>
        <v>3.268481654019189E-2</v>
      </c>
      <c r="AI33" s="94">
        <f t="shared" si="2"/>
        <v>3.2735065741861143E-2</v>
      </c>
      <c r="AJ33" s="94">
        <f t="shared" si="3"/>
        <v>3.2722089533047678E-2</v>
      </c>
      <c r="AK33" s="94">
        <f t="shared" si="4"/>
        <v>3.2758596092277971E-2</v>
      </c>
      <c r="AL33" s="94">
        <f t="shared" si="5"/>
        <v>3.2745903479166151E-2</v>
      </c>
      <c r="AM33" s="94">
        <f t="shared" si="6"/>
        <v>3.2774352840344426E-2</v>
      </c>
      <c r="AO33" s="28">
        <v>2.5999999999999999E-2</v>
      </c>
      <c r="AP33" s="94">
        <f t="shared" si="15"/>
        <v>2.0287932908495804E-2</v>
      </c>
      <c r="AQ33" s="94">
        <f t="shared" si="7"/>
        <v>2.423033195138485E-2</v>
      </c>
      <c r="AR33" s="94">
        <f t="shared" si="8"/>
        <v>2.8235639039336114E-2</v>
      </c>
      <c r="AS33" s="94">
        <f t="shared" si="9"/>
        <v>3.2176034616325698E-2</v>
      </c>
      <c r="AT33" s="94">
        <f t="shared" si="10"/>
        <v>3.6181237224974856E-2</v>
      </c>
      <c r="AU33" s="94">
        <f t="shared" si="11"/>
        <v>4.0120630243047503E-2</v>
      </c>
      <c r="AV33" s="94">
        <f t="shared" si="12"/>
        <v>4.4125863109657687E-2</v>
      </c>
      <c r="AW33" s="94">
        <f t="shared" si="13"/>
        <v>4.8064665128722782E-2</v>
      </c>
      <c r="AY33" s="28">
        <v>2.5999999999999999E-2</v>
      </c>
      <c r="AZ33" s="34">
        <f>(((L33-VLOOKUP(AZ$6,Data!$N$4:$Y$11,Data!$W$1,FALSE)/1000)*VLOOKUP(AZ$6,Data!$N$4:$Y$11,Data!$P$1,FALSE)^1.5+VLOOKUP(AZ$6,Data!$N$4:$Y$11,Data!$W$1,FALSE)/1000*(Mannings_n_bot)^1.5)/L33)^0.67</f>
        <v>5.8531993649552298E-2</v>
      </c>
      <c r="BA33" s="34">
        <f>(((M33-VLOOKUP(BA$6,Data!$N$4:$Y$11,Data!$W$1,FALSE)/1000)*VLOOKUP(BA$6,Data!$N$4:$Y$11,Data!$P$1,FALSE)^1.5+VLOOKUP(BA$6,Data!$N$4:$Y$11,Data!$W$1,FALSE)/1000*(Mannings_n_bot)^1.5)/M33)^0.67</f>
        <v>5.8527677094646104E-2</v>
      </c>
      <c r="BB33" s="34">
        <f>(((N33-VLOOKUP(BB$6,Data!$N$4:$Y$11,Data!$W$1,FALSE)/1000)*VLOOKUP(BB$6,Data!$N$4:$Y$11,Data!$P$1,FALSE)^1.5+VLOOKUP(BB$6,Data!$N$4:$Y$11,Data!$W$1,FALSE)/1000*(Mannings_n_bot)^1.5)/N33)^0.67</f>
        <v>5.851739737709527E-2</v>
      </c>
      <c r="BC33" s="34">
        <f>(((O33-VLOOKUP(BC$6,Data!$N$4:$Y$11,Data!$W$1,FALSE)/1000)*VLOOKUP(BC$6,Data!$N$4:$Y$11,Data!$P$1,FALSE)^1.5+VLOOKUP(BC$6,Data!$N$4:$Y$11,Data!$W$1,FALSE)/1000*(Mannings_n_bot)^1.5)/O33)^0.67</f>
        <v>5.8508257343527791E-2</v>
      </c>
      <c r="BD33" s="34">
        <f>(((P33-VLOOKUP(BD$6,Data!$N$4:$Y$11,Data!$W$1,FALSE)/1000)*VLOOKUP(BD$6,Data!$N$4:$Y$11,Data!$P$1,FALSE)^1.5+VLOOKUP(BD$6,Data!$N$4:$Y$11,Data!$W$1,FALSE)/1000*(Mannings_n_bot)^1.5)/P33)^0.67</f>
        <v>5.8495099858561432E-2</v>
      </c>
      <c r="BE33" s="34">
        <f>(((Q33-VLOOKUP(BE$6,Data!$N$4:$Y$11,Data!$W$1,FALSE)/1000)*VLOOKUP(BE$6,Data!$N$4:$Y$11,Data!$P$1,FALSE)^1.5+VLOOKUP(BE$6,Data!$N$4:$Y$11,Data!$W$1,FALSE)/1000*(Mannings_n_bot)^1.5)/Q33)^0.67</f>
        <v>5.8485367810043092E-2</v>
      </c>
      <c r="BF33" s="34">
        <f>(((R33-VLOOKUP(BF$6,Data!$N$4:$Y$11,Data!$W$1,FALSE)/1000)*VLOOKUP(BF$6,Data!$N$4:$Y$11,Data!$P$1,FALSE)^1.5+VLOOKUP(BF$6,Data!$N$4:$Y$11,Data!$W$1,FALSE)/1000*(Mannings_n_bot)^1.5)/R33)^0.67</f>
        <v>5.8477288088922476E-2</v>
      </c>
      <c r="BG33" s="34">
        <f>(((S33-VLOOKUP(BG$6,Data!$N$4:$Y$11,Data!$W$1,FALSE)/1000)*VLOOKUP(BG$6,Data!$N$4:$Y$11,Data!$P$1,FALSE)^1.5+VLOOKUP(BG$6,Data!$N$4:$Y$11,Data!$W$1,FALSE)/1000*(Mannings_n_bot)^1.5)/S33)^0.67</f>
        <v>5.8472164228404441E-2</v>
      </c>
    </row>
    <row r="34" spans="1:59" x14ac:dyDescent="0.25">
      <c r="A34" s="28">
        <v>2.7E-2</v>
      </c>
      <c r="B34" s="94">
        <v>3.2855698186575188E-2</v>
      </c>
      <c r="C34" s="94">
        <v>4.7252112469747143E-2</v>
      </c>
      <c r="D34" s="94">
        <v>6.4088190126137201E-2</v>
      </c>
      <c r="E34" s="94">
        <v>8.3668641701255986E-2</v>
      </c>
      <c r="F34" s="94">
        <v>0.10564898227726172</v>
      </c>
      <c r="G34" s="94">
        <v>0.13041339307036504</v>
      </c>
      <c r="H34" s="94">
        <v>0.15753798737059732</v>
      </c>
      <c r="I34" s="94">
        <v>0.18748632535786136</v>
      </c>
      <c r="K34" s="28">
        <v>2.7E-2</v>
      </c>
      <c r="L34" s="94">
        <v>1.5610633058672725</v>
      </c>
      <c r="M34" s="94">
        <v>1.8797828225526569</v>
      </c>
      <c r="N34" s="94">
        <v>2.1878949121358753</v>
      </c>
      <c r="O34" s="94">
        <v>2.5065427348690883</v>
      </c>
      <c r="P34" s="94">
        <v>2.8146676259492258</v>
      </c>
      <c r="Q34" s="94">
        <v>3.1332772330397258</v>
      </c>
      <c r="R34" s="94">
        <v>3.4414126114770567</v>
      </c>
      <c r="S34" s="94">
        <v>3.7599986625901289</v>
      </c>
      <c r="U34" s="28">
        <v>2.7E-2</v>
      </c>
      <c r="V34" s="94">
        <v>1.5194937496408618</v>
      </c>
      <c r="W34" s="94">
        <v>1.8297201211073708</v>
      </c>
      <c r="X34" s="94">
        <v>2.1296275199885972</v>
      </c>
      <c r="Y34" s="94">
        <v>2.4397841047965416</v>
      </c>
      <c r="Z34" s="94">
        <v>2.7397039511921446</v>
      </c>
      <c r="AA34" s="94">
        <v>3.0498233386994715</v>
      </c>
      <c r="AB34" s="94">
        <v>3.3497533858781936</v>
      </c>
      <c r="AC34" s="94">
        <v>3.6598498458148847</v>
      </c>
      <c r="AE34" s="28">
        <v>2.7E-2</v>
      </c>
      <c r="AF34" s="94">
        <f t="shared" si="14"/>
        <v>3.3873364353204719E-2</v>
      </c>
      <c r="AG34" s="94">
        <f t="shared" si="0"/>
        <v>3.3954153247222799E-2</v>
      </c>
      <c r="AH34" s="94">
        <f t="shared" si="1"/>
        <v>3.3942431304933462E-2</v>
      </c>
      <c r="AI34" s="94">
        <f t="shared" si="2"/>
        <v>3.3994514559571663E-2</v>
      </c>
      <c r="AJ34" s="94">
        <f t="shared" si="3"/>
        <v>3.398106471233104E-2</v>
      </c>
      <c r="AK34" s="94">
        <f t="shared" si="4"/>
        <v>3.4018903811817922E-2</v>
      </c>
      <c r="AL34" s="94">
        <f t="shared" si="5"/>
        <v>3.4005747889499158E-2</v>
      </c>
      <c r="AM34" s="94">
        <f t="shared" si="6"/>
        <v>3.403523573349207E-2</v>
      </c>
      <c r="AO34" s="28">
        <v>2.7E-2</v>
      </c>
      <c r="AP34" s="94">
        <f t="shared" si="15"/>
        <v>2.1046999223597603E-2</v>
      </c>
      <c r="AQ34" s="94">
        <f t="shared" si="7"/>
        <v>2.5137006202440443E-2</v>
      </c>
      <c r="AR34" s="94">
        <f t="shared" si="8"/>
        <v>2.9292170190922368E-2</v>
      </c>
      <c r="AS34" s="94">
        <f t="shared" si="9"/>
        <v>3.3380097828503943E-2</v>
      </c>
      <c r="AT34" s="94">
        <f t="shared" si="10"/>
        <v>3.7535153814700371E-2</v>
      </c>
      <c r="AU34" s="94">
        <f t="shared" si="11"/>
        <v>4.1622040876301725E-2</v>
      </c>
      <c r="AV34" s="94">
        <f t="shared" si="12"/>
        <v>4.577712850973191E-2</v>
      </c>
      <c r="AW34" s="94">
        <f t="shared" si="13"/>
        <v>4.986340213980521E-2</v>
      </c>
      <c r="AY34" s="28">
        <v>2.7E-2</v>
      </c>
      <c r="AZ34" s="34">
        <f>(((L34-VLOOKUP(AZ$6,Data!$N$4:$Y$11,Data!$W$1,FALSE)/1000)*VLOOKUP(AZ$6,Data!$N$4:$Y$11,Data!$P$1,FALSE)^1.5+VLOOKUP(AZ$6,Data!$N$4:$Y$11,Data!$W$1,FALSE)/1000*(Mannings_n_bot)^1.5)/L34)^0.67</f>
        <v>5.850838642086257E-2</v>
      </c>
      <c r="BA34" s="34">
        <f>(((M34-VLOOKUP(BA$6,Data!$N$4:$Y$11,Data!$W$1,FALSE)/1000)*VLOOKUP(BA$6,Data!$N$4:$Y$11,Data!$P$1,FALSE)^1.5+VLOOKUP(BA$6,Data!$N$4:$Y$11,Data!$W$1,FALSE)/1000*(Mannings_n_bot)^1.5)/M34)^0.67</f>
        <v>5.8503898885407114E-2</v>
      </c>
      <c r="BB34" s="34">
        <f>(((N34-VLOOKUP(BB$6,Data!$N$4:$Y$11,Data!$W$1,FALSE)/1000)*VLOOKUP(BB$6,Data!$N$4:$Y$11,Data!$P$1,FALSE)^1.5+VLOOKUP(BB$6,Data!$N$4:$Y$11,Data!$W$1,FALSE)/1000*(Mannings_n_bot)^1.5)/N34)^0.67</f>
        <v>5.8493233950049121E-2</v>
      </c>
      <c r="BC34" s="34">
        <f>(((O34-VLOOKUP(BC$6,Data!$N$4:$Y$11,Data!$W$1,FALSE)/1000)*VLOOKUP(BC$6,Data!$N$4:$Y$11,Data!$P$1,FALSE)^1.5+VLOOKUP(BC$6,Data!$N$4:$Y$11,Data!$W$1,FALSE)/1000*(Mannings_n_bot)^1.5)/O34)^0.67</f>
        <v>5.8483744463748481E-2</v>
      </c>
      <c r="BD34" s="34">
        <f>(((P34-VLOOKUP(BD$6,Data!$N$4:$Y$11,Data!$W$1,FALSE)/1000)*VLOOKUP(BD$6,Data!$N$4:$Y$11,Data!$P$1,FALSE)^1.5+VLOOKUP(BD$6,Data!$N$4:$Y$11,Data!$W$1,FALSE)/1000*(Mannings_n_bot)^1.5)/P34)^0.67</f>
        <v>5.8470093614259214E-2</v>
      </c>
      <c r="BE34" s="34">
        <f>(((Q34-VLOOKUP(BE$6,Data!$N$4:$Y$11,Data!$W$1,FALSE)/1000)*VLOOKUP(BE$6,Data!$N$4:$Y$11,Data!$P$1,FALSE)^1.5+VLOOKUP(BE$6,Data!$N$4:$Y$11,Data!$W$1,FALSE)/1000*(Mannings_n_bot)^1.5)/Q34)^0.67</f>
        <v>5.8459991163674403E-2</v>
      </c>
      <c r="BF34" s="34">
        <f>(((R34-VLOOKUP(BF$6,Data!$N$4:$Y$11,Data!$W$1,FALSE)/1000)*VLOOKUP(BF$6,Data!$N$4:$Y$11,Data!$P$1,FALSE)^1.5+VLOOKUP(BF$6,Data!$N$4:$Y$11,Data!$W$1,FALSE)/1000*(Mannings_n_bot)^1.5)/R34)^0.67</f>
        <v>5.8451608980751593E-2</v>
      </c>
      <c r="BG34" s="34">
        <f>(((S34-VLOOKUP(BG$6,Data!$N$4:$Y$11,Data!$W$1,FALSE)/1000)*VLOOKUP(BG$6,Data!$N$4:$Y$11,Data!$P$1,FALSE)^1.5+VLOOKUP(BG$6,Data!$N$4:$Y$11,Data!$W$1,FALSE)/1000*(Mannings_n_bot)^1.5)/S34)^0.67</f>
        <v>5.8446288901011605E-2</v>
      </c>
    </row>
    <row r="35" spans="1:59" x14ac:dyDescent="0.25">
      <c r="A35" s="28">
        <v>2.8000000000000001E-2</v>
      </c>
      <c r="B35" s="94">
        <v>3.4073204480032149E-2</v>
      </c>
      <c r="C35" s="94">
        <v>4.9002871650949853E-2</v>
      </c>
      <c r="D35" s="94">
        <v>6.6462794114549695E-2</v>
      </c>
      <c r="E35" s="94">
        <v>8.676848981886387E-2</v>
      </c>
      <c r="F35" s="94">
        <v>0.10956326474560418</v>
      </c>
      <c r="G35" s="94">
        <v>0.13524490806595235</v>
      </c>
      <c r="H35" s="94">
        <v>0.16337452591432289</v>
      </c>
      <c r="I35" s="94">
        <v>0.19443208366168907</v>
      </c>
      <c r="K35" s="28">
        <v>2.8000000000000001E-2</v>
      </c>
      <c r="L35" s="94">
        <v>1.5626663124273856</v>
      </c>
      <c r="M35" s="94">
        <v>1.8816967716509223</v>
      </c>
      <c r="N35" s="94">
        <v>2.1901253243987657</v>
      </c>
      <c r="O35" s="94">
        <v>2.5090840093876157</v>
      </c>
      <c r="P35" s="94">
        <v>2.817525341166963</v>
      </c>
      <c r="Q35" s="94">
        <v>3.1364457723517591</v>
      </c>
      <c r="R35" s="94">
        <v>3.4448975824523504</v>
      </c>
      <c r="S35" s="94">
        <v>3.7637944360774371</v>
      </c>
      <c r="U35" s="28">
        <v>2.8000000000000001E-2</v>
      </c>
      <c r="V35" s="94">
        <v>1.5195342736406405</v>
      </c>
      <c r="W35" s="94">
        <v>1.8297525928916598</v>
      </c>
      <c r="X35" s="94">
        <v>2.1296680626606292</v>
      </c>
      <c r="Y35" s="94">
        <v>2.4398165867350099</v>
      </c>
      <c r="Z35" s="94">
        <v>2.7397444687715691</v>
      </c>
      <c r="AA35" s="94">
        <v>3.0498557956330994</v>
      </c>
      <c r="AB35" s="94">
        <v>3.3497938589376317</v>
      </c>
      <c r="AC35" s="94">
        <v>3.6598822602211265</v>
      </c>
      <c r="AE35" s="28">
        <v>2.8000000000000001E-2</v>
      </c>
      <c r="AF35" s="94">
        <f t="shared" si="14"/>
        <v>3.5128581455772287E-2</v>
      </c>
      <c r="AG35" s="94">
        <f t="shared" si="0"/>
        <v>3.5212203785716691E-2</v>
      </c>
      <c r="AH35" s="94">
        <f t="shared" si="1"/>
        <v>3.5200070701435014E-2</v>
      </c>
      <c r="AI35" s="94">
        <f t="shared" si="2"/>
        <v>3.5253980828221509E-2</v>
      </c>
      <c r="AJ35" s="94">
        <f t="shared" si="3"/>
        <v>3.5240059195685527E-2</v>
      </c>
      <c r="AK35" s="94">
        <f t="shared" si="4"/>
        <v>3.5279225624099561E-2</v>
      </c>
      <c r="AL35" s="94">
        <f t="shared" si="5"/>
        <v>3.5265608203687224E-2</v>
      </c>
      <c r="AM35" s="94">
        <f t="shared" si="6"/>
        <v>3.5296130472174531E-2</v>
      </c>
      <c r="AO35" s="28">
        <v>2.8000000000000001E-2</v>
      </c>
      <c r="AP35" s="94">
        <f t="shared" si="15"/>
        <v>2.1804529994061333E-2</v>
      </c>
      <c r="AQ35" s="94">
        <f t="shared" si="7"/>
        <v>2.6041853495851395E-2</v>
      </c>
      <c r="AR35" s="94">
        <f t="shared" si="8"/>
        <v>3.0346571209478659E-2</v>
      </c>
      <c r="AS35" s="94">
        <f t="shared" si="9"/>
        <v>3.4581739588719941E-2</v>
      </c>
      <c r="AT35" s="94">
        <f t="shared" si="10"/>
        <v>3.8886345810194296E-2</v>
      </c>
      <c r="AU35" s="94">
        <f t="shared" si="11"/>
        <v>4.312043564028957E-2</v>
      </c>
      <c r="AV35" s="94">
        <f t="shared" si="12"/>
        <v>4.7425074912682885E-2</v>
      </c>
      <c r="AW35" s="94">
        <f t="shared" si="13"/>
        <v>5.1658528903167966E-2</v>
      </c>
      <c r="AY35" s="28">
        <v>2.8000000000000001E-2</v>
      </c>
      <c r="AZ35" s="34">
        <f>(((L35-VLOOKUP(AZ$6,Data!$N$4:$Y$11,Data!$W$1,FALSE)/1000)*VLOOKUP(AZ$6,Data!$N$4:$Y$11,Data!$P$1,FALSE)^1.5+VLOOKUP(AZ$6,Data!$N$4:$Y$11,Data!$W$1,FALSE)/1000*(Mannings_n_bot)^1.5)/L35)^0.67</f>
        <v>5.8484823589731123E-2</v>
      </c>
      <c r="BA35" s="34">
        <f>(((M35-VLOOKUP(BA$6,Data!$N$4:$Y$11,Data!$W$1,FALSE)/1000)*VLOOKUP(BA$6,Data!$N$4:$Y$11,Data!$P$1,FALSE)^1.5+VLOOKUP(BA$6,Data!$N$4:$Y$11,Data!$W$1,FALSE)/1000*(Mannings_n_bot)^1.5)/M35)^0.67</f>
        <v>5.8480164735891529E-2</v>
      </c>
      <c r="BB35" s="34">
        <f>(((N35-VLOOKUP(BB$6,Data!$N$4:$Y$11,Data!$W$1,FALSE)/1000)*VLOOKUP(BB$6,Data!$N$4:$Y$11,Data!$P$1,FALSE)^1.5+VLOOKUP(BB$6,Data!$N$4:$Y$11,Data!$W$1,FALSE)/1000*(Mannings_n_bot)^1.5)/N35)^0.67</f>
        <v>5.8469115309317927E-2</v>
      </c>
      <c r="BC35" s="34">
        <f>(((O35-VLOOKUP(BC$6,Data!$N$4:$Y$11,Data!$W$1,FALSE)/1000)*VLOOKUP(BC$6,Data!$N$4:$Y$11,Data!$P$1,FALSE)^1.5+VLOOKUP(BC$6,Data!$N$4:$Y$11,Data!$W$1,FALSE)/1000*(Mannings_n_bot)^1.5)/O35)^0.67</f>
        <v>5.8459276531951918E-2</v>
      </c>
      <c r="BD35" s="34">
        <f>(((P35-VLOOKUP(BD$6,Data!$N$4:$Y$11,Data!$W$1,FALSE)/1000)*VLOOKUP(BD$6,Data!$N$4:$Y$11,Data!$P$1,FALSE)^1.5+VLOOKUP(BD$6,Data!$N$4:$Y$11,Data!$W$1,FALSE)/1000*(Mannings_n_bot)^1.5)/P35)^0.67</f>
        <v>5.8445133226427706E-2</v>
      </c>
      <c r="BE35" s="34">
        <f>(((Q35-VLOOKUP(BE$6,Data!$N$4:$Y$11,Data!$W$1,FALSE)/1000)*VLOOKUP(BE$6,Data!$N$4:$Y$11,Data!$P$1,FALSE)^1.5+VLOOKUP(BE$6,Data!$N$4:$Y$11,Data!$W$1,FALSE)/1000*(Mannings_n_bot)^1.5)/Q35)^0.67</f>
        <v>5.8434660663156487E-2</v>
      </c>
      <c r="BF35" s="34">
        <f>(((R35-VLOOKUP(BF$6,Data!$N$4:$Y$11,Data!$W$1,FALSE)/1000)*VLOOKUP(BF$6,Data!$N$4:$Y$11,Data!$P$1,FALSE)^1.5+VLOOKUP(BF$6,Data!$N$4:$Y$11,Data!$W$1,FALSE)/1000*(Mannings_n_bot)^1.5)/R35)^0.67</f>
        <v>5.8425976611308744E-2</v>
      </c>
      <c r="BG35" s="34">
        <f>(((S35-VLOOKUP(BG$6,Data!$N$4:$Y$11,Data!$W$1,FALSE)/1000)*VLOOKUP(BG$6,Data!$N$4:$Y$11,Data!$P$1,FALSE)^1.5+VLOOKUP(BG$6,Data!$N$4:$Y$11,Data!$W$1,FALSE)/1000*(Mannings_n_bot)^1.5)/S35)^0.67</f>
        <v>5.8420460380458561E-2</v>
      </c>
    </row>
    <row r="36" spans="1:59" x14ac:dyDescent="0.25">
      <c r="A36" s="28">
        <v>2.9000000000000001E-2</v>
      </c>
      <c r="B36" s="94">
        <v>3.5290742565755373E-2</v>
      </c>
      <c r="C36" s="94">
        <v>5.0753660944554246E-2</v>
      </c>
      <c r="D36" s="94">
        <v>6.883744200663644E-2</v>
      </c>
      <c r="E36" s="94">
        <v>8.9868377524351839E-2</v>
      </c>
      <c r="F36" s="94">
        <v>0.11347760297265941</v>
      </c>
      <c r="G36" s="94">
        <v>0.14007647187194205</v>
      </c>
      <c r="H36" s="94">
        <v>0.16921113181845993</v>
      </c>
      <c r="I36" s="94">
        <v>0.20137789974658293</v>
      </c>
      <c r="K36" s="28">
        <v>2.9000000000000001E-2</v>
      </c>
      <c r="L36" s="94">
        <v>1.5642692771299014</v>
      </c>
      <c r="M36" s="94">
        <v>1.8836106878305396</v>
      </c>
      <c r="N36" s="94">
        <v>2.1923556954246748</v>
      </c>
      <c r="O36" s="94">
        <v>2.5116252514521666</v>
      </c>
      <c r="P36" s="94">
        <v>2.8203830156772924</v>
      </c>
      <c r="Q36" s="94">
        <v>3.1396142796539266</v>
      </c>
      <c r="R36" s="94">
        <v>3.4483825132075028</v>
      </c>
      <c r="S36" s="94">
        <v>3.7675901779883469</v>
      </c>
      <c r="U36" s="28">
        <v>2.9000000000000001E-2</v>
      </c>
      <c r="V36" s="94">
        <v>1.5195731066205185</v>
      </c>
      <c r="W36" s="94">
        <v>1.8297830626906382</v>
      </c>
      <c r="X36" s="94">
        <v>2.1297062694538824</v>
      </c>
      <c r="Y36" s="94">
        <v>2.4398464217560192</v>
      </c>
      <c r="Z36" s="94">
        <v>2.7397820056280513</v>
      </c>
      <c r="AA36" s="94">
        <v>3.049884960758944</v>
      </c>
      <c r="AB36" s="94">
        <v>3.3498307064362298</v>
      </c>
      <c r="AC36" s="94">
        <v>3.6599107379501223</v>
      </c>
      <c r="AE36" s="28">
        <v>2.9000000000000001E-2</v>
      </c>
      <c r="AF36" s="94">
        <f t="shared" si="14"/>
        <v>3.6383831335333752E-2</v>
      </c>
      <c r="AG36" s="94">
        <f t="shared" si="0"/>
        <v>3.6470275962208289E-2</v>
      </c>
      <c r="AH36" s="94">
        <f t="shared" si="1"/>
        <v>3.6457733350230705E-2</v>
      </c>
      <c r="AI36" s="94">
        <f t="shared" si="2"/>
        <v>3.6513463181401223E-2</v>
      </c>
      <c r="AJ36" s="94">
        <f t="shared" si="3"/>
        <v>3.6499071613338908E-2</v>
      </c>
      <c r="AK36" s="94">
        <f t="shared" si="4"/>
        <v>3.6539560168788093E-2</v>
      </c>
      <c r="AL36" s="94">
        <f t="shared" si="5"/>
        <v>3.652548305812179E-2</v>
      </c>
      <c r="AM36" s="94">
        <f t="shared" si="6"/>
        <v>3.6557035700113767E-2</v>
      </c>
      <c r="AO36" s="28">
        <v>2.9000000000000001E-2</v>
      </c>
      <c r="AP36" s="94">
        <f t="shared" si="15"/>
        <v>2.256052911203774E-2</v>
      </c>
      <c r="AQ36" s="94">
        <f t="shared" si="7"/>
        <v>2.6944878404257779E-2</v>
      </c>
      <c r="AR36" s="94">
        <f t="shared" si="8"/>
        <v>3.1398847436251508E-2</v>
      </c>
      <c r="AS36" s="94">
        <f t="shared" si="9"/>
        <v>3.5780965919335266E-2</v>
      </c>
      <c r="AT36" s="94">
        <f t="shared" si="10"/>
        <v>4.023482000206581E-2</v>
      </c>
      <c r="AU36" s="94">
        <f t="shared" si="11"/>
        <v>4.4615822007085026E-2</v>
      </c>
      <c r="AV36" s="94">
        <f t="shared" si="12"/>
        <v>4.9069710558608738E-2</v>
      </c>
      <c r="AW36" s="94">
        <f t="shared" si="13"/>
        <v>5.3450054340598664E-2</v>
      </c>
      <c r="AY36" s="28">
        <v>2.9000000000000001E-2</v>
      </c>
      <c r="AZ36" s="34">
        <f>(((L36-VLOOKUP(AZ$6,Data!$N$4:$Y$11,Data!$W$1,FALSE)/1000)*VLOOKUP(AZ$6,Data!$N$4:$Y$11,Data!$P$1,FALSE)^1.5+VLOOKUP(AZ$6,Data!$N$4:$Y$11,Data!$W$1,FALSE)/1000*(Mannings_n_bot)^1.5)/L36)^0.67</f>
        <v>5.846130500253139E-2</v>
      </c>
      <c r="BA36" s="34">
        <f>(((M36-VLOOKUP(BA$6,Data!$N$4:$Y$11,Data!$W$1,FALSE)/1000)*VLOOKUP(BA$6,Data!$N$4:$Y$11,Data!$P$1,FALSE)^1.5+VLOOKUP(BA$6,Data!$N$4:$Y$11,Data!$W$1,FALSE)/1000*(Mannings_n_bot)^1.5)/M36)^0.67</f>
        <v>5.8456474495459487E-2</v>
      </c>
      <c r="BB36" s="34">
        <f>(((N36-VLOOKUP(BB$6,Data!$N$4:$Y$11,Data!$W$1,FALSE)/1000)*VLOOKUP(BB$6,Data!$N$4:$Y$11,Data!$P$1,FALSE)^1.5+VLOOKUP(BB$6,Data!$N$4:$Y$11,Data!$W$1,FALSE)/1000*(Mannings_n_bot)^1.5)/N36)^0.67</f>
        <v>5.8445041301604383E-2</v>
      </c>
      <c r="BC36" s="34">
        <f>(((O36-VLOOKUP(BC$6,Data!$N$4:$Y$11,Data!$W$1,FALSE)/1000)*VLOOKUP(BC$6,Data!$N$4:$Y$11,Data!$P$1,FALSE)^1.5+VLOOKUP(BC$6,Data!$N$4:$Y$11,Data!$W$1,FALSE)/1000*(Mannings_n_bot)^1.5)/O36)^0.67</f>
        <v>5.8434853395525621E-2</v>
      </c>
      <c r="BD36" s="34">
        <f>(((P36-VLOOKUP(BD$6,Data!$N$4:$Y$11,Data!$W$1,FALSE)/1000)*VLOOKUP(BD$6,Data!$N$4:$Y$11,Data!$P$1,FALSE)^1.5+VLOOKUP(BD$6,Data!$N$4:$Y$11,Data!$W$1,FALSE)/1000*(Mannings_n_bot)^1.5)/P36)^0.67</f>
        <v>5.8420218539174604E-2</v>
      </c>
      <c r="BE36" s="34">
        <f>(((Q36-VLOOKUP(BE$6,Data!$N$4:$Y$11,Data!$W$1,FALSE)/1000)*VLOOKUP(BE$6,Data!$N$4:$Y$11,Data!$P$1,FALSE)^1.5+VLOOKUP(BE$6,Data!$N$4:$Y$11,Data!$W$1,FALSE)/1000*(Mannings_n_bot)^1.5)/Q36)^0.67</f>
        <v>5.8409376152553538E-2</v>
      </c>
      <c r="BF36" s="34">
        <f>(((R36-VLOOKUP(BF$6,Data!$N$4:$Y$11,Data!$W$1,FALSE)/1000)*VLOOKUP(BF$6,Data!$N$4:$Y$11,Data!$P$1,FALSE)^1.5+VLOOKUP(BF$6,Data!$N$4:$Y$11,Data!$W$1,FALSE)/1000*(Mannings_n_bot)^1.5)/R36)^0.67</f>
        <v>5.8400390822417519E-2</v>
      </c>
      <c r="BG36" s="34">
        <f>(((S36-VLOOKUP(BG$6,Data!$N$4:$Y$11,Data!$W$1,FALSE)/1000)*VLOOKUP(BG$6,Data!$N$4:$Y$11,Data!$P$1,FALSE)^1.5+VLOOKUP(BG$6,Data!$N$4:$Y$11,Data!$W$1,FALSE)/1000*(Mannings_n_bot)^1.5)/S36)^0.67</f>
        <v>5.8394678509056781E-2</v>
      </c>
    </row>
    <row r="37" spans="1:59" x14ac:dyDescent="0.25">
      <c r="A37" s="28">
        <v>0.03</v>
      </c>
      <c r="B37" s="94">
        <v>3.6508311088871537E-2</v>
      </c>
      <c r="C37" s="94">
        <v>5.2504478435036139E-2</v>
      </c>
      <c r="D37" s="94">
        <v>7.1212131197912587E-2</v>
      </c>
      <c r="E37" s="94">
        <v>9.2968301454783298E-2</v>
      </c>
      <c r="F37" s="94">
        <v>0.11739199269991829</v>
      </c>
      <c r="G37" s="94">
        <v>0.14490807927357396</v>
      </c>
      <c r="H37" s="94">
        <v>0.17504779876605348</v>
      </c>
      <c r="I37" s="94">
        <v>0.20832376614153159</v>
      </c>
      <c r="K37" s="28">
        <v>0.03</v>
      </c>
      <c r="L37" s="94">
        <v>1.5658722017606883</v>
      </c>
      <c r="M37" s="94">
        <v>1.8855245731865733</v>
      </c>
      <c r="N37" s="94">
        <v>2.1945860276612841</v>
      </c>
      <c r="O37" s="94">
        <v>2.5141664638203856</v>
      </c>
      <c r="P37" s="94">
        <v>2.8232406525902314</v>
      </c>
      <c r="Q37" s="94">
        <v>3.1427827583666157</v>
      </c>
      <c r="R37" s="94">
        <v>3.4518674075150972</v>
      </c>
      <c r="S37" s="94">
        <v>3.7713858924060655</v>
      </c>
      <c r="U37" s="28">
        <v>0.03</v>
      </c>
      <c r="V37" s="94">
        <v>1.5196102487101357</v>
      </c>
      <c r="W37" s="94">
        <v>1.8298115306043163</v>
      </c>
      <c r="X37" s="94">
        <v>2.1297421404940713</v>
      </c>
      <c r="Y37" s="94">
        <v>2.4398736099566691</v>
      </c>
      <c r="Z37" s="94">
        <v>2.7398165618841026</v>
      </c>
      <c r="AA37" s="94">
        <v>3.0499108341714409</v>
      </c>
      <c r="AB37" s="94">
        <v>3.3498639284936274</v>
      </c>
      <c r="AC37" s="94">
        <v>3.6599352790937636</v>
      </c>
      <c r="AE37" s="28">
        <v>0.03</v>
      </c>
      <c r="AF37" s="94">
        <f t="shared" si="14"/>
        <v>3.7639112595050185E-2</v>
      </c>
      <c r="AG37" s="94">
        <f t="shared" si="0"/>
        <v>3.7728368400251157E-2</v>
      </c>
      <c r="AH37" s="94">
        <f t="shared" si="1"/>
        <v>3.7715417871931473E-2</v>
      </c>
      <c r="AI37" s="94">
        <f t="shared" si="2"/>
        <v>3.7772960252751848E-2</v>
      </c>
      <c r="AJ37" s="94">
        <f t="shared" si="3"/>
        <v>3.7758100595579241E-2</v>
      </c>
      <c r="AK37" s="94">
        <f t="shared" si="4"/>
        <v>3.7799906085590508E-2</v>
      </c>
      <c r="AL37" s="94">
        <f t="shared" si="5"/>
        <v>3.7785371089241092E-2</v>
      </c>
      <c r="AM37" s="94">
        <f t="shared" si="6"/>
        <v>3.7817950061063477E-2</v>
      </c>
      <c r="AO37" s="28">
        <v>0.03</v>
      </c>
      <c r="AP37" s="94">
        <f t="shared" si="15"/>
        <v>2.3315000450114056E-2</v>
      </c>
      <c r="AQ37" s="94">
        <f t="shared" si="7"/>
        <v>2.7846085477582796E-2</v>
      </c>
      <c r="AR37" s="94">
        <f t="shared" si="8"/>
        <v>3.2449004185906349E-2</v>
      </c>
      <c r="AS37" s="94">
        <f t="shared" si="9"/>
        <v>3.6977782812962157E-2</v>
      </c>
      <c r="AT37" s="94">
        <f t="shared" si="10"/>
        <v>4.1580583147318655E-2</v>
      </c>
      <c r="AU37" s="94">
        <f t="shared" si="11"/>
        <v>4.6108207411983633E-2</v>
      </c>
      <c r="AV37" s="94">
        <f t="shared" si="12"/>
        <v>5.0711043646970634E-2</v>
      </c>
      <c r="AW37" s="94">
        <f t="shared" si="13"/>
        <v>5.5237987330070161E-2</v>
      </c>
      <c r="AY37" s="28">
        <v>0.03</v>
      </c>
      <c r="AZ37" s="34">
        <f>(((L37-VLOOKUP(AZ$6,Data!$N$4:$Y$11,Data!$W$1,FALSE)/1000)*VLOOKUP(AZ$6,Data!$N$4:$Y$11,Data!$P$1,FALSE)^1.5+VLOOKUP(AZ$6,Data!$N$4:$Y$11,Data!$W$1,FALSE)/1000*(Mannings_n_bot)^1.5)/L37)^0.67</f>
        <v>5.8437830506330592E-2</v>
      </c>
      <c r="BA37" s="34">
        <f>(((M37-VLOOKUP(BA$6,Data!$N$4:$Y$11,Data!$W$1,FALSE)/1000)*VLOOKUP(BA$6,Data!$N$4:$Y$11,Data!$P$1,FALSE)^1.5+VLOOKUP(BA$6,Data!$N$4:$Y$11,Data!$W$1,FALSE)/1000*(Mannings_n_bot)^1.5)/M37)^0.67</f>
        <v>5.843282801414177E-2</v>
      </c>
      <c r="BB37" s="34">
        <f>(((N37-VLOOKUP(BB$6,Data!$N$4:$Y$11,Data!$W$1,FALSE)/1000)*VLOOKUP(BB$6,Data!$N$4:$Y$11,Data!$P$1,FALSE)^1.5+VLOOKUP(BB$6,Data!$N$4:$Y$11,Data!$W$1,FALSE)/1000*(Mannings_n_bot)^1.5)/N37)^0.67</f>
        <v>5.842101177429479E-2</v>
      </c>
      <c r="BC37" s="34">
        <f>(((O37-VLOOKUP(BC$6,Data!$N$4:$Y$11,Data!$W$1,FALSE)/1000)*VLOOKUP(BC$6,Data!$N$4:$Y$11,Data!$P$1,FALSE)^1.5+VLOOKUP(BC$6,Data!$N$4:$Y$11,Data!$W$1,FALSE)/1000*(Mannings_n_bot)^1.5)/O37)^0.67</f>
        <v>5.8410474902531095E-2</v>
      </c>
      <c r="BD37" s="34">
        <f>(((P37-VLOOKUP(BD$6,Data!$N$4:$Y$11,Data!$W$1,FALSE)/1000)*VLOOKUP(BD$6,Data!$N$4:$Y$11,Data!$P$1,FALSE)^1.5+VLOOKUP(BD$6,Data!$N$4:$Y$11,Data!$W$1,FALSE)/1000*(Mannings_n_bot)^1.5)/P37)^0.67</f>
        <v>5.8395349397297104E-2</v>
      </c>
      <c r="BE37" s="34">
        <f>(((Q37-VLOOKUP(BE$6,Data!$N$4:$Y$11,Data!$W$1,FALSE)/1000)*VLOOKUP(BE$6,Data!$N$4:$Y$11,Data!$P$1,FALSE)^1.5+VLOOKUP(BE$6,Data!$N$4:$Y$11,Data!$W$1,FALSE)/1000*(Mannings_n_bot)^1.5)/Q37)^0.67</f>
        <v>5.8384137476614598E-2</v>
      </c>
      <c r="BF37" s="34">
        <f>(((R37-VLOOKUP(BF$6,Data!$N$4:$Y$11,Data!$W$1,FALSE)/1000)*VLOOKUP(BF$6,Data!$N$4:$Y$11,Data!$P$1,FALSE)^1.5+VLOOKUP(BF$6,Data!$N$4:$Y$11,Data!$W$1,FALSE)/1000*(Mannings_n_bot)^1.5)/R37)^0.67</f>
        <v>5.8374851456597349E-2</v>
      </c>
      <c r="BG37" s="34">
        <f>(((S37-VLOOKUP(BG$6,Data!$N$4:$Y$11,Data!$W$1,FALSE)/1000)*VLOOKUP(BG$6,Data!$N$4:$Y$11,Data!$P$1,FALSE)^1.5+VLOOKUP(BG$6,Data!$N$4:$Y$11,Data!$W$1,FALSE)/1000*(Mannings_n_bot)^1.5)/S37)^0.67</f>
        <v>5.8368943129807699E-2</v>
      </c>
    </row>
    <row r="38" spans="1:59" x14ac:dyDescent="0.25">
      <c r="A38" s="28">
        <v>3.1E-2</v>
      </c>
      <c r="B38" s="94">
        <v>3.7725908694610122E-2</v>
      </c>
      <c r="C38" s="94">
        <v>5.4255322206963053E-2</v>
      </c>
      <c r="D38" s="94">
        <v>7.3586859084028955E-2</v>
      </c>
      <c r="E38" s="94">
        <v>9.6068258247342442E-2</v>
      </c>
      <c r="F38" s="94">
        <v>0.1213064296690356</v>
      </c>
      <c r="G38" s="94">
        <v>0.14973972505622823</v>
      </c>
      <c r="H38" s="94">
        <v>0.18088452044034486</v>
      </c>
      <c r="I38" s="94">
        <v>0.21526967537569597</v>
      </c>
      <c r="K38" s="28">
        <v>3.1E-2</v>
      </c>
      <c r="L38" s="94">
        <v>1.5674750881052133</v>
      </c>
      <c r="M38" s="94">
        <v>1.8874384298137827</v>
      </c>
      <c r="N38" s="94">
        <v>2.1968163235558911</v>
      </c>
      <c r="O38" s="94">
        <v>2.5167076492496294</v>
      </c>
      <c r="P38" s="94">
        <v>2.8260982550154248</v>
      </c>
      <c r="Q38" s="94">
        <v>3.1459512119099364</v>
      </c>
      <c r="R38" s="94">
        <v>3.4553522691473626</v>
      </c>
      <c r="S38" s="94">
        <v>3.7751815834135374</v>
      </c>
      <c r="U38" s="28">
        <v>3.1E-2</v>
      </c>
      <c r="V38" s="94">
        <v>1.5196457000334744</v>
      </c>
      <c r="W38" s="94">
        <v>1.8298379967261285</v>
      </c>
      <c r="X38" s="94">
        <v>2.129775675899217</v>
      </c>
      <c r="Y38" s="94">
        <v>2.4398981514254423</v>
      </c>
      <c r="Z38" s="94">
        <v>2.7398481376525003</v>
      </c>
      <c r="AA38" s="94">
        <v>3.0499334159543623</v>
      </c>
      <c r="AB38" s="94">
        <v>3.3498935252176891</v>
      </c>
      <c r="AC38" s="94">
        <v>3.6599558837312403</v>
      </c>
      <c r="AE38" s="28">
        <v>3.1E-2</v>
      </c>
      <c r="AF38" s="94">
        <f t="shared" si="14"/>
        <v>3.8894423838188683E-2</v>
      </c>
      <c r="AG38" s="94">
        <f t="shared" si="0"/>
        <v>3.8986479723464772E-2</v>
      </c>
      <c r="AH38" s="94">
        <f t="shared" si="1"/>
        <v>3.8973122887220109E-2</v>
      </c>
      <c r="AI38" s="94">
        <f t="shared" si="2"/>
        <v>3.9032470675963521E-2</v>
      </c>
      <c r="AJ38" s="94">
        <f t="shared" si="3"/>
        <v>3.9017144772747286E-2</v>
      </c>
      <c r="AK38" s="94">
        <f t="shared" si="4"/>
        <v>3.9060262014250433E-2</v>
      </c>
      <c r="AL38" s="94">
        <f t="shared" si="5"/>
        <v>3.9045270933525715E-2</v>
      </c>
      <c r="AM38" s="94">
        <f t="shared" si="6"/>
        <v>3.9078872198808665E-2</v>
      </c>
      <c r="AO38" s="28">
        <v>3.1E-2</v>
      </c>
      <c r="AP38" s="94">
        <f t="shared" si="15"/>
        <v>2.4067947861432203E-2</v>
      </c>
      <c r="AQ38" s="94">
        <f t="shared" si="7"/>
        <v>2.8745479243164482E-2</v>
      </c>
      <c r="AR38" s="94">
        <f t="shared" si="8"/>
        <v>3.3497046746683447E-2</v>
      </c>
      <c r="AS38" s="94">
        <f t="shared" si="9"/>
        <v>3.8172196232639788E-2</v>
      </c>
      <c r="AT38" s="94">
        <f t="shared" si="10"/>
        <v>4.2923641969544159E-2</v>
      </c>
      <c r="AU38" s="94">
        <f t="shared" si="11"/>
        <v>4.7597599253715012E-2</v>
      </c>
      <c r="AV38" s="94">
        <f t="shared" si="12"/>
        <v>5.2349082336829188E-2</v>
      </c>
      <c r="AW38" s="94">
        <f t="shared" si="13"/>
        <v>5.7022336705999738E-2</v>
      </c>
      <c r="AY38" s="28">
        <v>3.1E-2</v>
      </c>
      <c r="AZ38" s="34">
        <f>(((L38-VLOOKUP(AZ$6,Data!$N$4:$Y$11,Data!$W$1,FALSE)/1000)*VLOOKUP(AZ$6,Data!$N$4:$Y$11,Data!$P$1,FALSE)^1.5+VLOOKUP(AZ$6,Data!$N$4:$Y$11,Data!$W$1,FALSE)/1000*(Mannings_n_bot)^1.5)/L38)^0.67</f>
        <v>5.8414399948885684E-2</v>
      </c>
      <c r="BA38" s="34">
        <f>(((M38-VLOOKUP(BA$6,Data!$N$4:$Y$11,Data!$W$1,FALSE)/1000)*VLOOKUP(BA$6,Data!$N$4:$Y$11,Data!$P$1,FALSE)^1.5+VLOOKUP(BA$6,Data!$N$4:$Y$11,Data!$W$1,FALSE)/1000*(Mannings_n_bot)^1.5)/M38)^0.67</f>
        <v>5.8409225142636051E-2</v>
      </c>
      <c r="BB38" s="34">
        <f>(((N38-VLOOKUP(BB$6,Data!$N$4:$Y$11,Data!$W$1,FALSE)/1000)*VLOOKUP(BB$6,Data!$N$4:$Y$11,Data!$P$1,FALSE)^1.5+VLOOKUP(BB$6,Data!$N$4:$Y$11,Data!$W$1,FALSE)/1000*(Mannings_n_bot)^1.5)/N38)^0.67</f>
        <v>5.8397026575454931E-2</v>
      </c>
      <c r="BC38" s="34">
        <f>(((O38-VLOOKUP(BC$6,Data!$N$4:$Y$11,Data!$W$1,FALSE)/1000)*VLOOKUP(BC$6,Data!$N$4:$Y$11,Data!$P$1,FALSE)^1.5+VLOOKUP(BC$6,Data!$N$4:$Y$11,Data!$W$1,FALSE)/1000*(Mannings_n_bot)^1.5)/O38)^0.67</f>
        <v>5.8386140901699884E-2</v>
      </c>
      <c r="BD38" s="34">
        <f>(((P38-VLOOKUP(BD$6,Data!$N$4:$Y$11,Data!$W$1,FALSE)/1000)*VLOOKUP(BD$6,Data!$N$4:$Y$11,Data!$P$1,FALSE)^1.5+VLOOKUP(BD$6,Data!$N$4:$Y$11,Data!$W$1,FALSE)/1000*(Mannings_n_bot)^1.5)/P38)^0.67</f>
        <v>5.837052564627792E-2</v>
      </c>
      <c r="BE38" s="34">
        <f>(((Q38-VLOOKUP(BE$6,Data!$N$4:$Y$11,Data!$W$1,FALSE)/1000)*VLOOKUP(BE$6,Data!$N$4:$Y$11,Data!$P$1,FALSE)^1.5+VLOOKUP(BE$6,Data!$N$4:$Y$11,Data!$W$1,FALSE)/1000*(Mannings_n_bot)^1.5)/Q38)^0.67</f>
        <v>5.8358944480769462E-2</v>
      </c>
      <c r="BF38" s="34">
        <f>(((R38-VLOOKUP(BF$6,Data!$N$4:$Y$11,Data!$W$1,FALSE)/1000)*VLOOKUP(BF$6,Data!$N$4:$Y$11,Data!$P$1,FALSE)^1.5+VLOOKUP(BF$6,Data!$N$4:$Y$11,Data!$W$1,FALSE)/1000*(Mannings_n_bot)^1.5)/R38)^0.67</f>
        <v>5.8349358357059601E-2</v>
      </c>
      <c r="BG38" s="34">
        <f>(((S38-VLOOKUP(BG$6,Data!$N$4:$Y$11,Data!$W$1,FALSE)/1000)*VLOOKUP(BG$6,Data!$N$4:$Y$11,Data!$P$1,FALSE)^1.5+VLOOKUP(BG$6,Data!$N$4:$Y$11,Data!$W$1,FALSE)/1000*(Mannings_n_bot)^1.5)/S38)^0.67</f>
        <v>5.8343254086398691E-2</v>
      </c>
    </row>
    <row r="39" spans="1:59" x14ac:dyDescent="0.25">
      <c r="A39" s="28">
        <v>3.2000000000000001E-2</v>
      </c>
      <c r="B39" s="94">
        <v>3.8943534028297422E-2</v>
      </c>
      <c r="C39" s="94">
        <v>5.600619034498977E-2</v>
      </c>
      <c r="D39" s="94">
        <v>7.5961623060763372E-2</v>
      </c>
      <c r="E39" s="94">
        <v>9.9168244539319161E-2</v>
      </c>
      <c r="F39" s="94">
        <v>0.12522090962182331</v>
      </c>
      <c r="G39" s="94">
        <v>0.15457140400540759</v>
      </c>
      <c r="H39" s="94">
        <v>0.18672129052475928</v>
      </c>
      <c r="I39" s="94">
        <v>0.22221561997836936</v>
      </c>
      <c r="K39" s="28">
        <v>3.2000000000000001E-2</v>
      </c>
      <c r="L39" s="94">
        <v>1.5690779379485609</v>
      </c>
      <c r="M39" s="94">
        <v>1.8893522598066455</v>
      </c>
      <c r="N39" s="94">
        <v>2.1990465855554358</v>
      </c>
      <c r="O39" s="94">
        <v>2.5192488104969901</v>
      </c>
      <c r="P39" s="94">
        <v>2.8289558260621819</v>
      </c>
      <c r="Q39" s="94">
        <v>3.1491196437037536</v>
      </c>
      <c r="R39" s="94">
        <v>3.4588371018762119</v>
      </c>
      <c r="S39" s="94">
        <v>3.7789772550934781</v>
      </c>
      <c r="U39" s="28">
        <v>3.2000000000000001E-2</v>
      </c>
      <c r="V39" s="94">
        <v>1.5196794607088626</v>
      </c>
      <c r="W39" s="94">
        <v>1.8298624611429324</v>
      </c>
      <c r="X39" s="94">
        <v>2.1298068757796473</v>
      </c>
      <c r="Y39" s="94">
        <v>2.4399200462422033</v>
      </c>
      <c r="Z39" s="94">
        <v>2.7398767330362928</v>
      </c>
      <c r="AA39" s="94">
        <v>3.0499527061808234</v>
      </c>
      <c r="AB39" s="94">
        <v>3.3499194967045058</v>
      </c>
      <c r="AC39" s="94">
        <v>3.659972551929036</v>
      </c>
      <c r="AE39" s="28">
        <v>3.2000000000000001E-2</v>
      </c>
      <c r="AF39" s="94">
        <f t="shared" si="14"/>
        <v>4.0149763668116116E-2</v>
      </c>
      <c r="AG39" s="94">
        <f t="shared" si="0"/>
        <v>4.0244608555531289E-2</v>
      </c>
      <c r="AH39" s="94">
        <f t="shared" si="1"/>
        <v>4.0230847016846691E-2</v>
      </c>
      <c r="AI39" s="94">
        <f t="shared" si="2"/>
        <v>4.0291993084769322E-2</v>
      </c>
      <c r="AJ39" s="94">
        <f t="shared" si="3"/>
        <v>4.0276202775234367E-2</v>
      </c>
      <c r="AK39" s="94">
        <f t="shared" si="4"/>
        <v>4.0320626594543441E-2</v>
      </c>
      <c r="AL39" s="94">
        <f t="shared" si="5"/>
        <v>4.0305181227495941E-2</v>
      </c>
      <c r="AM39" s="94">
        <f t="shared" si="6"/>
        <v>4.0339800757158338E-2</v>
      </c>
      <c r="AO39" s="28">
        <v>3.2000000000000001E-2</v>
      </c>
      <c r="AP39" s="94">
        <f t="shared" si="15"/>
        <v>2.4819375179803281E-2</v>
      </c>
      <c r="AQ39" s="94">
        <f t="shared" si="7"/>
        <v>2.9643064205888948E-2</v>
      </c>
      <c r="AR39" s="94">
        <f t="shared" si="8"/>
        <v>3.4542980380552951E-2</v>
      </c>
      <c r="AS39" s="94">
        <f t="shared" si="9"/>
        <v>3.9364212112004741E-2</v>
      </c>
      <c r="AT39" s="94">
        <f t="shared" si="10"/>
        <v>4.4264003159118569E-2</v>
      </c>
      <c r="AU39" s="94">
        <f t="shared" si="11"/>
        <v>4.9084004894654469E-2</v>
      </c>
      <c r="AV39" s="94">
        <f t="shared" si="12"/>
        <v>5.398383474708137E-2</v>
      </c>
      <c r="AW39" s="94">
        <f t="shared" si="13"/>
        <v>5.8803111259496735E-2</v>
      </c>
      <c r="AY39" s="28">
        <v>3.2000000000000001E-2</v>
      </c>
      <c r="AZ39" s="34">
        <f>(((L39-VLOOKUP(AZ$6,Data!$N$4:$Y$11,Data!$W$1,FALSE)/1000)*VLOOKUP(AZ$6,Data!$N$4:$Y$11,Data!$P$1,FALSE)^1.5+VLOOKUP(AZ$6,Data!$N$4:$Y$11,Data!$W$1,FALSE)/1000*(Mannings_n_bot)^1.5)/L39)^0.67</f>
        <v>5.8391013178639144E-2</v>
      </c>
      <c r="BA39" s="34">
        <f>(((M39-VLOOKUP(BA$6,Data!$N$4:$Y$11,Data!$W$1,FALSE)/1000)*VLOOKUP(BA$6,Data!$N$4:$Y$11,Data!$P$1,FALSE)^1.5+VLOOKUP(BA$6,Data!$N$4:$Y$11,Data!$W$1,FALSE)/1000*(Mannings_n_bot)^1.5)/M39)^0.67</f>
        <v>5.8385665732302985E-2</v>
      </c>
      <c r="BB39" s="34">
        <f>(((N39-VLOOKUP(BB$6,Data!$N$4:$Y$11,Data!$W$1,FALSE)/1000)*VLOOKUP(BB$6,Data!$N$4:$Y$11,Data!$P$1,FALSE)^1.5+VLOOKUP(BB$6,Data!$N$4:$Y$11,Data!$W$1,FALSE)/1000*(Mannings_n_bot)^1.5)/N39)^0.67</f>
        <v>5.8373085553826143E-2</v>
      </c>
      <c r="BC39" s="34">
        <f>(((O39-VLOOKUP(BC$6,Data!$N$4:$Y$11,Data!$W$1,FALSE)/1000)*VLOOKUP(BC$6,Data!$N$4:$Y$11,Data!$P$1,FALSE)^1.5+VLOOKUP(BC$6,Data!$N$4:$Y$11,Data!$W$1,FALSE)/1000*(Mannings_n_bot)^1.5)/O39)^0.67</f>
        <v>5.8361851242429763E-2</v>
      </c>
      <c r="BD39" s="34">
        <f>(((P39-VLOOKUP(BD$6,Data!$N$4:$Y$11,Data!$W$1,FALSE)/1000)*VLOOKUP(BD$6,Data!$N$4:$Y$11,Data!$P$1,FALSE)^1.5+VLOOKUP(BD$6,Data!$N$4:$Y$11,Data!$W$1,FALSE)/1000*(Mannings_n_bot)^1.5)/P39)^0.67</f>
        <v>5.8345747132281335E-2</v>
      </c>
      <c r="BE39" s="34">
        <f>(((Q39-VLOOKUP(BE$6,Data!$N$4:$Y$11,Data!$W$1,FALSE)/1000)*VLOOKUP(BE$6,Data!$N$4:$Y$11,Data!$P$1,FALSE)^1.5+VLOOKUP(BE$6,Data!$N$4:$Y$11,Data!$W$1,FALSE)/1000*(Mannings_n_bot)^1.5)/Q39)^0.67</f>
        <v>5.8333797011124962E-2</v>
      </c>
      <c r="BF39" s="34">
        <f>(((R39-VLOOKUP(BF$6,Data!$N$4:$Y$11,Data!$W$1,FALSE)/1000)*VLOOKUP(BF$6,Data!$N$4:$Y$11,Data!$P$1,FALSE)^1.5+VLOOKUP(BF$6,Data!$N$4:$Y$11,Data!$W$1,FALSE)/1000*(Mannings_n_bot)^1.5)/R39)^0.67</f>
        <v>5.8323911367703471E-2</v>
      </c>
      <c r="BG39" s="34">
        <f>(((S39-VLOOKUP(BG$6,Data!$N$4:$Y$11,Data!$W$1,FALSE)/1000)*VLOOKUP(BG$6,Data!$N$4:$Y$11,Data!$P$1,FALSE)^1.5+VLOOKUP(BG$6,Data!$N$4:$Y$11,Data!$W$1,FALSE)/1000*(Mannings_n_bot)^1.5)/S39)^0.67</f>
        <v>5.8317611223199332E-2</v>
      </c>
    </row>
    <row r="40" spans="1:59" x14ac:dyDescent="0.25">
      <c r="A40" s="28">
        <v>3.3000000000000002E-2</v>
      </c>
      <c r="B40" s="94">
        <v>4.0161185735351768E-2</v>
      </c>
      <c r="C40" s="94">
        <v>5.7757080933849902E-2</v>
      </c>
      <c r="D40" s="94">
        <v>7.8336420524012906E-2</v>
      </c>
      <c r="E40" s="94">
        <v>0.10226825696810016</v>
      </c>
      <c r="F40" s="94">
        <v>0.1291354283002315</v>
      </c>
      <c r="G40" s="94">
        <v>0.15940311090672621</v>
      </c>
      <c r="H40" s="94">
        <v>0.19255810270286844</v>
      </c>
      <c r="I40" s="94">
        <v>0.22916159247895962</v>
      </c>
      <c r="K40" s="28">
        <v>3.3000000000000002E-2</v>
      </c>
      <c r="L40" s="94">
        <v>1.5706807530754494</v>
      </c>
      <c r="M40" s="94">
        <v>1.8912660652593765</v>
      </c>
      <c r="N40" s="94">
        <v>2.2012768161065237</v>
      </c>
      <c r="O40" s="94">
        <v>2.5217899503193251</v>
      </c>
      <c r="P40" s="94">
        <v>2.8318133688395042</v>
      </c>
      <c r="Q40" s="94">
        <v>3.1522880571677225</v>
      </c>
      <c r="R40" s="94">
        <v>3.4623219094732729</v>
      </c>
      <c r="S40" s="94">
        <v>3.7827729115284172</v>
      </c>
      <c r="U40" s="28">
        <v>3.3000000000000002E-2</v>
      </c>
      <c r="V40" s="94">
        <v>1.5197115308489737</v>
      </c>
      <c r="W40" s="94">
        <v>1.8298849239350135</v>
      </c>
      <c r="X40" s="94">
        <v>2.1298357402380024</v>
      </c>
      <c r="Y40" s="94">
        <v>2.4399392944782017</v>
      </c>
      <c r="Z40" s="94">
        <v>2.7399023481287936</v>
      </c>
      <c r="AA40" s="94">
        <v>3.0499687049132778</v>
      </c>
      <c r="AB40" s="94">
        <v>3.349941843038394</v>
      </c>
      <c r="AC40" s="94">
        <v>3.6599852837409315</v>
      </c>
      <c r="AE40" s="28">
        <v>3.3000000000000002E-2</v>
      </c>
      <c r="AF40" s="94">
        <f t="shared" si="14"/>
        <v>4.140513068829426E-2</v>
      </c>
      <c r="AG40" s="94">
        <f t="shared" si="0"/>
        <v>4.1502753520189527E-2</v>
      </c>
      <c r="AH40" s="94">
        <f t="shared" si="1"/>
        <v>4.1488588881624419E-2</v>
      </c>
      <c r="AI40" s="94">
        <f t="shared" si="2"/>
        <v>4.1551526112941647E-2</v>
      </c>
      <c r="AJ40" s="94">
        <f t="shared" si="3"/>
        <v>4.1535273233476222E-2</v>
      </c>
      <c r="AK40" s="94">
        <f t="shared" si="4"/>
        <v>4.1580998466274201E-2</v>
      </c>
      <c r="AL40" s="94">
        <f t="shared" si="5"/>
        <v>4.1565100607703687E-2</v>
      </c>
      <c r="AM40" s="94">
        <f t="shared" si="6"/>
        <v>4.1600734379942314E-2</v>
      </c>
      <c r="AO40" s="28">
        <v>3.3000000000000002E-2</v>
      </c>
      <c r="AP40" s="94">
        <f t="shared" si="15"/>
        <v>2.5569286219822025E-2</v>
      </c>
      <c r="AQ40" s="94">
        <f t="shared" si="7"/>
        <v>3.0538844848320611E-2</v>
      </c>
      <c r="AR40" s="94">
        <f t="shared" si="8"/>
        <v>3.5586810323369196E-2</v>
      </c>
      <c r="AS40" s="94">
        <f t="shared" si="9"/>
        <v>4.0553836355462634E-2</v>
      </c>
      <c r="AT40" s="94">
        <f t="shared" si="10"/>
        <v>4.5601673373394679E-2</v>
      </c>
      <c r="AU40" s="94">
        <f t="shared" si="11"/>
        <v>5.0567431661035195E-2</v>
      </c>
      <c r="AV40" s="94">
        <f t="shared" si="12"/>
        <v>5.5615308956688703E-2</v>
      </c>
      <c r="AW40" s="94">
        <f t="shared" si="13"/>
        <v>6.058031973861408E-2</v>
      </c>
      <c r="AY40" s="28">
        <v>3.3000000000000002E-2</v>
      </c>
      <c r="AZ40" s="34">
        <f>(((L40-VLOOKUP(AZ$6,Data!$N$4:$Y$11,Data!$W$1,FALSE)/1000)*VLOOKUP(AZ$6,Data!$N$4:$Y$11,Data!$P$1,FALSE)^1.5+VLOOKUP(AZ$6,Data!$N$4:$Y$11,Data!$W$1,FALSE)/1000*(Mannings_n_bot)^1.5)/L40)^0.67</f>
        <v>5.8367670044715117E-2</v>
      </c>
      <c r="BA40" s="34">
        <f>(((M40-VLOOKUP(BA$6,Data!$N$4:$Y$11,Data!$W$1,FALSE)/1000)*VLOOKUP(BA$6,Data!$N$4:$Y$11,Data!$P$1,FALSE)^1.5+VLOOKUP(BA$6,Data!$N$4:$Y$11,Data!$W$1,FALSE)/1000*(Mannings_n_bot)^1.5)/M40)^0.67</f>
        <v>5.8362149635162223E-2</v>
      </c>
      <c r="BB40" s="34">
        <f>(((N40-VLOOKUP(BB$6,Data!$N$4:$Y$11,Data!$W$1,FALSE)/1000)*VLOOKUP(BB$6,Data!$N$4:$Y$11,Data!$P$1,FALSE)^1.5+VLOOKUP(BB$6,Data!$N$4:$Y$11,Data!$W$1,FALSE)/1000*(Mannings_n_bot)^1.5)/N40)^0.67</f>
        <v>5.834918855882134E-2</v>
      </c>
      <c r="BC40" s="34">
        <f>(((O40-VLOOKUP(BC$6,Data!$N$4:$Y$11,Data!$W$1,FALSE)/1000)*VLOOKUP(BC$6,Data!$N$4:$Y$11,Data!$P$1,FALSE)^1.5+VLOOKUP(BC$6,Data!$N$4:$Y$11,Data!$W$1,FALSE)/1000*(Mannings_n_bot)^1.5)/O40)^0.67</f>
        <v>5.8337605774780851E-2</v>
      </c>
      <c r="BD40" s="34">
        <f>(((P40-VLOOKUP(BD$6,Data!$N$4:$Y$11,Data!$W$1,FALSE)/1000)*VLOOKUP(BD$6,Data!$N$4:$Y$11,Data!$P$1,FALSE)^1.5+VLOOKUP(BD$6,Data!$N$4:$Y$11,Data!$W$1,FALSE)/1000*(Mannings_n_bot)^1.5)/P40)^0.67</f>
        <v>5.8321013702149184E-2</v>
      </c>
      <c r="BE40" s="34">
        <f>(((Q40-VLOOKUP(BE$6,Data!$N$4:$Y$11,Data!$W$1,FALSE)/1000)*VLOOKUP(BE$6,Data!$N$4:$Y$11,Data!$P$1,FALSE)^1.5+VLOOKUP(BE$6,Data!$N$4:$Y$11,Data!$W$1,FALSE)/1000*(Mannings_n_bot)^1.5)/Q40)^0.67</f>
        <v>5.83086949144608E-2</v>
      </c>
      <c r="BF40" s="34">
        <f>(((R40-VLOOKUP(BF$6,Data!$N$4:$Y$11,Data!$W$1,FALSE)/1000)*VLOOKUP(BF$6,Data!$N$4:$Y$11,Data!$P$1,FALSE)^1.5+VLOOKUP(BF$6,Data!$N$4:$Y$11,Data!$W$1,FALSE)/1000*(Mannings_n_bot)^1.5)/R40)^0.67</f>
        <v>5.8298510333112126E-2</v>
      </c>
      <c r="BG40" s="34">
        <f>(((S40-VLOOKUP(BG$6,Data!$N$4:$Y$11,Data!$W$1,FALSE)/1000)*VLOOKUP(BG$6,Data!$N$4:$Y$11,Data!$P$1,FALSE)^1.5+VLOOKUP(BG$6,Data!$N$4:$Y$11,Data!$W$1,FALSE)/1000*(Mannings_n_bot)^1.5)/S40)^0.67</f>
        <v>5.8292014385257204E-2</v>
      </c>
    </row>
    <row r="41" spans="1:59" x14ac:dyDescent="0.25">
      <c r="A41" s="28">
        <v>3.4000000000000002E-2</v>
      </c>
      <c r="B41" s="94">
        <v>4.1378862461280641E-2</v>
      </c>
      <c r="C41" s="94">
        <v>5.9507992058350556E-2</v>
      </c>
      <c r="D41" s="94">
        <v>8.0711248869784979E-2</v>
      </c>
      <c r="E41" s="94">
        <v>0.1053682921711574</v>
      </c>
      <c r="F41" s="94">
        <v>0.1330499814463364</v>
      </c>
      <c r="G41" s="94">
        <v>0.16423484054588489</v>
      </c>
      <c r="H41" s="94">
        <v>0.1983949506583933</v>
      </c>
      <c r="I41" s="94">
        <v>0.23610758540696786</v>
      </c>
      <c r="K41" s="28">
        <v>3.4000000000000002E-2</v>
      </c>
      <c r="L41" s="94">
        <v>1.57228353527025</v>
      </c>
      <c r="M41" s="94">
        <v>1.893179848265949</v>
      </c>
      <c r="N41" s="94">
        <v>2.2035070176554497</v>
      </c>
      <c r="O41" s="94">
        <v>2.5243310714732821</v>
      </c>
      <c r="P41" s="94">
        <v>2.8346708864561152</v>
      </c>
      <c r="Q41" s="94">
        <v>3.1554564557213176</v>
      </c>
      <c r="R41" s="94">
        <v>3.4658066957099316</v>
      </c>
      <c r="S41" s="94">
        <v>3.7865685568007388</v>
      </c>
      <c r="U41" s="28">
        <v>3.4000000000000002E-2</v>
      </c>
      <c r="V41" s="94">
        <v>1.5197419105608312</v>
      </c>
      <c r="W41" s="94">
        <v>1.8299053851760831</v>
      </c>
      <c r="X41" s="94">
        <v>2.1298622693692328</v>
      </c>
      <c r="Y41" s="94">
        <v>2.4399558961960714</v>
      </c>
      <c r="Z41" s="94">
        <v>2.7399249830135899</v>
      </c>
      <c r="AA41" s="94">
        <v>3.0499814122035223</v>
      </c>
      <c r="AB41" s="94">
        <v>3.3499605642918997</v>
      </c>
      <c r="AC41" s="94">
        <v>3.6599940792080083</v>
      </c>
      <c r="AE41" s="28">
        <v>3.4000000000000002E-2</v>
      </c>
      <c r="AF41" s="94">
        <f t="shared" si="14"/>
        <v>4.2660523502276816E-2</v>
      </c>
      <c r="AG41" s="94">
        <f t="shared" si="0"/>
        <v>4.2760913241231109E-2</v>
      </c>
      <c r="AH41" s="94">
        <f t="shared" si="1"/>
        <v>4.2746347102424968E-2</v>
      </c>
      <c r="AI41" s="94">
        <f t="shared" si="2"/>
        <v>4.2811068394287569E-2</v>
      </c>
      <c r="AJ41" s="94">
        <f t="shared" si="3"/>
        <v>4.2794354777949163E-2</v>
      </c>
      <c r="AK41" s="94">
        <f t="shared" si="4"/>
        <v>4.2841376269269954E-2</v>
      </c>
      <c r="AL41" s="94">
        <f t="shared" si="5"/>
        <v>4.2825027710733078E-2</v>
      </c>
      <c r="AM41" s="94">
        <f t="shared" si="6"/>
        <v>4.2861671711007326E-2</v>
      </c>
      <c r="AO41" s="28">
        <v>3.4000000000000002E-2</v>
      </c>
      <c r="AP41" s="94">
        <f t="shared" si="15"/>
        <v>2.6317684776981581E-2</v>
      </c>
      <c r="AQ41" s="94">
        <f t="shared" si="7"/>
        <v>3.1432825630833057E-2</v>
      </c>
      <c r="AR41" s="94">
        <f t="shared" si="8"/>
        <v>3.6628541785023422E-2</v>
      </c>
      <c r="AS41" s="94">
        <f t="shared" si="9"/>
        <v>4.1741074838357484E-2</v>
      </c>
      <c r="AT41" s="94">
        <f t="shared" si="10"/>
        <v>4.6936659236894517E-2</v>
      </c>
      <c r="AU41" s="94">
        <f t="shared" si="11"/>
        <v>5.2047886843154624E-2</v>
      </c>
      <c r="AV41" s="94">
        <f t="shared" si="12"/>
        <v>5.7243513004915099E-2</v>
      </c>
      <c r="AW41" s="94">
        <f t="shared" si="13"/>
        <v>6.2353970848597152E-2</v>
      </c>
      <c r="AY41" s="28">
        <v>3.4000000000000002E-2</v>
      </c>
      <c r="AZ41" s="34">
        <f>(((L41-VLOOKUP(AZ$6,Data!$N$4:$Y$11,Data!$W$1,FALSE)/1000)*VLOOKUP(AZ$6,Data!$N$4:$Y$11,Data!$P$1,FALSE)^1.5+VLOOKUP(AZ$6,Data!$N$4:$Y$11,Data!$W$1,FALSE)/1000*(Mannings_n_bot)^1.5)/L41)^0.67</f>
        <v>5.8344370396915146E-2</v>
      </c>
      <c r="BA41" s="34">
        <f>(((M41-VLOOKUP(BA$6,Data!$N$4:$Y$11,Data!$W$1,FALSE)/1000)*VLOOKUP(BA$6,Data!$N$4:$Y$11,Data!$P$1,FALSE)^1.5+VLOOKUP(BA$6,Data!$N$4:$Y$11,Data!$W$1,FALSE)/1000*(Mannings_n_bot)^1.5)/M41)^0.67</f>
        <v>5.8338676703888655E-2</v>
      </c>
      <c r="BB41" s="34">
        <f>(((N41-VLOOKUP(BB$6,Data!$N$4:$Y$11,Data!$W$1,FALSE)/1000)*VLOOKUP(BB$6,Data!$N$4:$Y$11,Data!$P$1,FALSE)^1.5+VLOOKUP(BB$6,Data!$N$4:$Y$11,Data!$W$1,FALSE)/1000*(Mannings_n_bot)^1.5)/N41)^0.67</f>
        <v>5.8325335440521146E-2</v>
      </c>
      <c r="BC41" s="34">
        <f>(((O41-VLOOKUP(BC$6,Data!$N$4:$Y$11,Data!$W$1,FALSE)/1000)*VLOOKUP(BC$6,Data!$N$4:$Y$11,Data!$P$1,FALSE)^1.5+VLOOKUP(BC$6,Data!$N$4:$Y$11,Data!$W$1,FALSE)/1000*(Mannings_n_bot)^1.5)/O41)^0.67</f>
        <v>5.8313404349471694E-2</v>
      </c>
      <c r="BD41" s="34">
        <f>(((P41-VLOOKUP(BD$6,Data!$N$4:$Y$11,Data!$W$1,FALSE)/1000)*VLOOKUP(BD$6,Data!$N$4:$Y$11,Data!$P$1,FALSE)^1.5+VLOOKUP(BD$6,Data!$N$4:$Y$11,Data!$W$1,FALSE)/1000*(Mannings_n_bot)^1.5)/P41)^0.67</f>
        <v>5.8296325203396913E-2</v>
      </c>
      <c r="BE41" s="34">
        <f>(((Q41-VLOOKUP(BE$6,Data!$N$4:$Y$11,Data!$W$1,FALSE)/1000)*VLOOKUP(BE$6,Data!$N$4:$Y$11,Data!$P$1,FALSE)^1.5+VLOOKUP(BE$6,Data!$N$4:$Y$11,Data!$W$1,FALSE)/1000*(Mannings_n_bot)^1.5)/Q41)^0.67</f>
        <v>5.8283638038225963E-2</v>
      </c>
      <c r="BF41" s="34">
        <f>(((R41-VLOOKUP(BF$6,Data!$N$4:$Y$11,Data!$W$1,FALSE)/1000)*VLOOKUP(BF$6,Data!$N$4:$Y$11,Data!$P$1,FALSE)^1.5+VLOOKUP(BF$6,Data!$N$4:$Y$11,Data!$W$1,FALSE)/1000*(Mannings_n_bot)^1.5)/R41)^0.67</f>
        <v>5.8273155098548517E-2</v>
      </c>
      <c r="BG41" s="34">
        <f>(((S41-VLOOKUP(BG$6,Data!$N$4:$Y$11,Data!$W$1,FALSE)/1000)*VLOOKUP(BG$6,Data!$N$4:$Y$11,Data!$P$1,FALSE)^1.5+VLOOKUP(BG$6,Data!$N$4:$Y$11,Data!$W$1,FALSE)/1000*(Mannings_n_bot)^1.5)/S41)^0.67</f>
        <v>5.8266463418294202E-2</v>
      </c>
    </row>
    <row r="42" spans="1:59" x14ac:dyDescent="0.25">
      <c r="A42" s="28">
        <v>3.5000000000000003E-2</v>
      </c>
      <c r="B42" s="94">
        <v>4.2596562851673569E-2</v>
      </c>
      <c r="C42" s="94">
        <v>6.1258921803367228E-2</v>
      </c>
      <c r="D42" s="94">
        <v>8.3086105494188045E-2</v>
      </c>
      <c r="E42" s="94">
        <v>0.10846834678603523</v>
      </c>
      <c r="F42" s="94">
        <v>0.13696456480232966</v>
      </c>
      <c r="G42" s="94">
        <v>0.16906658770865945</v>
      </c>
      <c r="H42" s="94">
        <v>0.20423182807516227</v>
      </c>
      <c r="I42" s="94">
        <v>0.24305359129196002</v>
      </c>
      <c r="K42" s="28">
        <v>3.5000000000000003E-2</v>
      </c>
      <c r="L42" s="94">
        <v>1.5738862863170029</v>
      </c>
      <c r="M42" s="94">
        <v>1.8950936109201151</v>
      </c>
      <c r="N42" s="94">
        <v>2.205737192648221</v>
      </c>
      <c r="O42" s="94">
        <v>2.5268721767153259</v>
      </c>
      <c r="P42" s="94">
        <v>2.8375283820204946</v>
      </c>
      <c r="Q42" s="94">
        <v>3.1586248427838708</v>
      </c>
      <c r="R42" s="94">
        <v>3.4692914643573642</v>
      </c>
      <c r="S42" s="94">
        <v>3.7903641949927147</v>
      </c>
      <c r="U42" s="28">
        <v>3.5000000000000003E-2</v>
      </c>
      <c r="V42" s="94">
        <v>1.519770599945808</v>
      </c>
      <c r="W42" s="94">
        <v>1.8299238449332824</v>
      </c>
      <c r="X42" s="94">
        <v>2.1298864632606027</v>
      </c>
      <c r="Y42" s="94">
        <v>2.4399698514498347</v>
      </c>
      <c r="Z42" s="94">
        <v>2.7399446377645416</v>
      </c>
      <c r="AA42" s="94">
        <v>3.0499908280926973</v>
      </c>
      <c r="AB42" s="94">
        <v>3.3499756605257995</v>
      </c>
      <c r="AC42" s="94">
        <v>3.6599989383586435</v>
      </c>
      <c r="AE42" s="28">
        <v>3.5000000000000003E-2</v>
      </c>
      <c r="AF42" s="94">
        <f t="shared" si="14"/>
        <v>4.3915940713702049E-2</v>
      </c>
      <c r="AG42" s="94">
        <f t="shared" si="0"/>
        <v>4.4019086342496794E-2</v>
      </c>
      <c r="AH42" s="94">
        <f t="shared" si="1"/>
        <v>4.4004120300173491E-2</v>
      </c>
      <c r="AI42" s="94">
        <f t="shared" si="2"/>
        <v>4.4070618562643528E-2</v>
      </c>
      <c r="AJ42" s="94">
        <f t="shared" si="3"/>
        <v>4.4053446039166645E-2</v>
      </c>
      <c r="AK42" s="94">
        <f t="shared" si="4"/>
        <v>4.4101758643377537E-2</v>
      </c>
      <c r="AL42" s="94">
        <f t="shared" si="5"/>
        <v>4.4084961173191425E-2</v>
      </c>
      <c r="AM42" s="94">
        <f t="shared" si="6"/>
        <v>4.4122611394211905E-2</v>
      </c>
      <c r="AO42" s="28">
        <v>3.5000000000000003E-2</v>
      </c>
      <c r="AP42" s="94">
        <f t="shared" si="15"/>
        <v>2.706457462778478E-2</v>
      </c>
      <c r="AQ42" s="94">
        <f t="shared" si="7"/>
        <v>3.2325010991739081E-2</v>
      </c>
      <c r="AR42" s="94">
        <f t="shared" si="8"/>
        <v>3.7668179949595162E-2</v>
      </c>
      <c r="AS42" s="94">
        <f t="shared" si="9"/>
        <v>4.2925933407139308E-2</v>
      </c>
      <c r="AT42" s="94">
        <f t="shared" si="10"/>
        <v>4.826896734150108E-2</v>
      </c>
      <c r="AU42" s="94">
        <f t="shared" si="11"/>
        <v>5.3525377695583409E-2</v>
      </c>
      <c r="AV42" s="94">
        <f t="shared" si="12"/>
        <v>5.8868454891550383E-2</v>
      </c>
      <c r="AW42" s="94">
        <f t="shared" si="13"/>
        <v>6.4124073252129057E-2</v>
      </c>
      <c r="AY42" s="28">
        <v>3.5000000000000003E-2</v>
      </c>
      <c r="AZ42" s="34">
        <f>(((L42-VLOOKUP(AZ$6,Data!$N$4:$Y$11,Data!$W$1,FALSE)/1000)*VLOOKUP(AZ$6,Data!$N$4:$Y$11,Data!$P$1,FALSE)^1.5+VLOOKUP(AZ$6,Data!$N$4:$Y$11,Data!$W$1,FALSE)/1000*(Mannings_n_bot)^1.5)/L42)^0.67</f>
        <v>5.8321114085714422E-2</v>
      </c>
      <c r="BA42" s="34">
        <f>(((M42-VLOOKUP(BA$6,Data!$N$4:$Y$11,Data!$W$1,FALSE)/1000)*VLOOKUP(BA$6,Data!$N$4:$Y$11,Data!$P$1,FALSE)^1.5+VLOOKUP(BA$6,Data!$N$4:$Y$11,Data!$W$1,FALSE)/1000*(Mannings_n_bot)^1.5)/M42)^0.67</f>
        <v>5.8315246791808578E-2</v>
      </c>
      <c r="BB42" s="34">
        <f>(((N42-VLOOKUP(BB$6,Data!$N$4:$Y$11,Data!$W$1,FALSE)/1000)*VLOOKUP(BB$6,Data!$N$4:$Y$11,Data!$P$1,FALSE)^1.5+VLOOKUP(BB$6,Data!$N$4:$Y$11,Data!$W$1,FALSE)/1000*(Mannings_n_bot)^1.5)/N42)^0.67</f>
        <v>5.8301526049669983E-2</v>
      </c>
      <c r="BC42" s="34">
        <f>(((O42-VLOOKUP(BC$6,Data!$N$4:$Y$11,Data!$W$1,FALSE)/1000)*VLOOKUP(BC$6,Data!$N$4:$Y$11,Data!$P$1,FALSE)^1.5+VLOOKUP(BC$6,Data!$N$4:$Y$11,Data!$W$1,FALSE)/1000*(Mannings_n_bot)^1.5)/O42)^0.67</f>
        <v>5.8289246817875638E-2</v>
      </c>
      <c r="BD42" s="34">
        <f>(((P42-VLOOKUP(BD$6,Data!$N$4:$Y$11,Data!$W$1,FALSE)/1000)*VLOOKUP(BD$6,Data!$N$4:$Y$11,Data!$P$1,FALSE)^1.5+VLOOKUP(BD$6,Data!$N$4:$Y$11,Data!$W$1,FALSE)/1000*(Mannings_n_bot)^1.5)/P42)^0.67</f>
        <v>5.8271681484209817E-2</v>
      </c>
      <c r="BE42" s="34">
        <f>(((Q42-VLOOKUP(BE$6,Data!$N$4:$Y$11,Data!$W$1,FALSE)/1000)*VLOOKUP(BE$6,Data!$N$4:$Y$11,Data!$P$1,FALSE)^1.5+VLOOKUP(BE$6,Data!$N$4:$Y$11,Data!$W$1,FALSE)/1000*(Mannings_n_bot)^1.5)/Q42)^0.67</f>
        <v>5.8258626230534495E-2</v>
      </c>
      <c r="BF42" s="34">
        <f>(((R42-VLOOKUP(BF$6,Data!$N$4:$Y$11,Data!$W$1,FALSE)/1000)*VLOOKUP(BF$6,Data!$N$4:$Y$11,Data!$P$1,FALSE)^1.5+VLOOKUP(BF$6,Data!$N$4:$Y$11,Data!$W$1,FALSE)/1000*(Mannings_n_bot)^1.5)/R42)^0.67</f>
        <v>5.8247845509951678E-2</v>
      </c>
      <c r="BG42" s="34">
        <f>(((S42-VLOOKUP(BG$6,Data!$N$4:$Y$11,Data!$W$1,FALSE)/1000)*VLOOKUP(BG$6,Data!$N$4:$Y$11,Data!$P$1,FALSE)^1.5+VLOOKUP(BG$6,Data!$N$4:$Y$11,Data!$W$1,FALSE)/1000*(Mannings_n_bot)^1.5)/S42)^0.67</f>
        <v>5.8240958168702492E-2</v>
      </c>
    </row>
    <row r="43" spans="1:59" x14ac:dyDescent="0.25">
      <c r="A43" s="28">
        <v>3.5999999999999997E-2</v>
      </c>
      <c r="B43" s="94">
        <v>4.3814285552200127E-2</v>
      </c>
      <c r="C43" s="94">
        <v>6.3009868253836476E-2</v>
      </c>
      <c r="D43" s="94">
        <v>8.5460987793423371E-2</v>
      </c>
      <c r="E43" s="94">
        <v>0.11156841745034418</v>
      </c>
      <c r="F43" s="94">
        <v>0.140879174110498</v>
      </c>
      <c r="G43" s="94">
        <v>0.17389834718088126</v>
      </c>
      <c r="H43" s="94">
        <v>0.21006872863710147</v>
      </c>
      <c r="I43" s="94">
        <v>0.24999960266354115</v>
      </c>
      <c r="K43" s="28">
        <v>3.5999999999999997E-2</v>
      </c>
      <c r="L43" s="94">
        <v>1.5754890079994381</v>
      </c>
      <c r="M43" s="94">
        <v>1.8970073553154265</v>
      </c>
      <c r="N43" s="94">
        <v>2.2079673435305853</v>
      </c>
      <c r="O43" s="94">
        <v>2.5294132688017674</v>
      </c>
      <c r="P43" s="94">
        <v>2.8403858586409036</v>
      </c>
      <c r="Q43" s="94">
        <v>3.1617932217746016</v>
      </c>
      <c r="R43" s="94">
        <v>3.4727762191865748</v>
      </c>
      <c r="S43" s="94">
        <v>3.794159830186552</v>
      </c>
      <c r="U43" s="28">
        <v>3.5999999999999997E-2</v>
      </c>
      <c r="V43" s="94">
        <v>1.5197975990996302</v>
      </c>
      <c r="W43" s="94">
        <v>1.8299403032671822</v>
      </c>
      <c r="X43" s="94">
        <v>2.1299083219916906</v>
      </c>
      <c r="Y43" s="94">
        <v>2.4399811602849</v>
      </c>
      <c r="Z43" s="94">
        <v>2.7399613124457813</v>
      </c>
      <c r="AA43" s="94">
        <v>3.0499969526112856</v>
      </c>
      <c r="AB43" s="94">
        <v>3.3499871317890992</v>
      </c>
      <c r="AC43" s="94">
        <v>3.6599998612085161</v>
      </c>
      <c r="AE43" s="28">
        <v>3.5999999999999997E-2</v>
      </c>
      <c r="AF43" s="94">
        <f t="shared" si="14"/>
        <v>4.5171380926290763E-2</v>
      </c>
      <c r="AG43" s="94">
        <f t="shared" si="0"/>
        <v>4.5277271447871234E-2</v>
      </c>
      <c r="AH43" s="94">
        <f t="shared" si="1"/>
        <v>4.526190709584433E-2</v>
      </c>
      <c r="AI43" s="94">
        <f t="shared" si="2"/>
        <v>4.5330175251872891E-2</v>
      </c>
      <c r="AJ43" s="94">
        <f t="shared" si="3"/>
        <v>4.5312545647672689E-2</v>
      </c>
      <c r="AK43" s="94">
        <f t="shared" si="4"/>
        <v>4.5362144228458259E-2</v>
      </c>
      <c r="AL43" s="94">
        <f t="shared" si="5"/>
        <v>4.5344899631707153E-2</v>
      </c>
      <c r="AM43" s="94">
        <f t="shared" si="6"/>
        <v>4.5383552073421644E-2</v>
      </c>
      <c r="AO43" s="28">
        <v>3.5999999999999997E-2</v>
      </c>
      <c r="AP43" s="94">
        <f t="shared" si="15"/>
        <v>2.7809959529857764E-2</v>
      </c>
      <c r="AQ43" s="94">
        <f t="shared" si="7"/>
        <v>3.3215405347418625E-2</v>
      </c>
      <c r="AR43" s="94">
        <f t="shared" si="8"/>
        <v>3.8705729975502937E-2</v>
      </c>
      <c r="AS43" s="94">
        <f t="shared" si="9"/>
        <v>4.4108417879533117E-2</v>
      </c>
      <c r="AT43" s="94">
        <f t="shared" si="10"/>
        <v>4.9598604246645306E-2</v>
      </c>
      <c r="AU43" s="94">
        <f t="shared" si="11"/>
        <v>5.4999911437370444E-2</v>
      </c>
      <c r="AV43" s="94">
        <f t="shared" si="12"/>
        <v>6.0490142577141255E-2</v>
      </c>
      <c r="AW43" s="94">
        <f t="shared" si="13"/>
        <v>6.5890635569574599E-2</v>
      </c>
      <c r="AY43" s="28">
        <v>3.5999999999999997E-2</v>
      </c>
      <c r="AZ43" s="34">
        <f>(((L43-VLOOKUP(AZ$6,Data!$N$4:$Y$11,Data!$W$1,FALSE)/1000)*VLOOKUP(AZ$6,Data!$N$4:$Y$11,Data!$P$1,FALSE)^1.5+VLOOKUP(AZ$6,Data!$N$4:$Y$11,Data!$W$1,FALSE)/1000*(Mannings_n_bot)^1.5)/L43)^0.67</f>
        <v>5.8297900962257621E-2</v>
      </c>
      <c r="BA43" s="34">
        <f>(((M43-VLOOKUP(BA$6,Data!$N$4:$Y$11,Data!$W$1,FALSE)/1000)*VLOOKUP(BA$6,Data!$N$4:$Y$11,Data!$P$1,FALSE)^1.5+VLOOKUP(BA$6,Data!$N$4:$Y$11,Data!$W$1,FALSE)/1000*(Mannings_n_bot)^1.5)/M43)^0.67</f>
        <v>5.8291859752895886E-2</v>
      </c>
      <c r="BB43" s="34">
        <f>(((N43-VLOOKUP(BB$6,Data!$N$4:$Y$11,Data!$W$1,FALSE)/1000)*VLOOKUP(BB$6,Data!$N$4:$Y$11,Data!$P$1,FALSE)^1.5+VLOOKUP(BB$6,Data!$N$4:$Y$11,Data!$W$1,FALSE)/1000*(Mannings_n_bot)^1.5)/N43)^0.67</f>
        <v>5.8277760237672054E-2</v>
      </c>
      <c r="BC43" s="34">
        <f>(((O43-VLOOKUP(BC$6,Data!$N$4:$Y$11,Data!$W$1,FALSE)/1000)*VLOOKUP(BC$6,Data!$N$4:$Y$11,Data!$P$1,FALSE)^1.5+VLOOKUP(BC$6,Data!$N$4:$Y$11,Data!$W$1,FALSE)/1000*(Mannings_n_bot)^1.5)/O43)^0.67</f>
        <v>5.8265133032016761E-2</v>
      </c>
      <c r="BD43" s="34">
        <f>(((P43-VLOOKUP(BD$6,Data!$N$4:$Y$11,Data!$W$1,FALSE)/1000)*VLOOKUP(BD$6,Data!$N$4:$Y$11,Data!$P$1,FALSE)^1.5+VLOOKUP(BD$6,Data!$N$4:$Y$11,Data!$W$1,FALSE)/1000*(Mannings_n_bot)^1.5)/P43)^0.67</f>
        <v>5.8247082393438843E-2</v>
      </c>
      <c r="BE43" s="34">
        <f>(((Q43-VLOOKUP(BE$6,Data!$N$4:$Y$11,Data!$W$1,FALSE)/1000)*VLOOKUP(BE$6,Data!$N$4:$Y$11,Data!$P$1,FALSE)^1.5+VLOOKUP(BE$6,Data!$N$4:$Y$11,Data!$W$1,FALSE)/1000*(Mannings_n_bot)^1.5)/Q43)^0.67</f>
        <v>5.8233659340162031E-2</v>
      </c>
      <c r="BF43" s="34">
        <f>(((R43-VLOOKUP(BF$6,Data!$N$4:$Y$11,Data!$W$1,FALSE)/1000)*VLOOKUP(BF$6,Data!$N$4:$Y$11,Data!$P$1,FALSE)^1.5+VLOOKUP(BF$6,Data!$N$4:$Y$11,Data!$W$1,FALSE)/1000*(Mannings_n_bot)^1.5)/R43)^0.67</f>
        <v>5.8222581413932738E-2</v>
      </c>
      <c r="BG43" s="34">
        <f>(((S43-VLOOKUP(BG$6,Data!$N$4:$Y$11,Data!$W$1,FALSE)/1000)*VLOOKUP(BG$6,Data!$N$4:$Y$11,Data!$P$1,FALSE)^1.5+VLOOKUP(BG$6,Data!$N$4:$Y$11,Data!$W$1,FALSE)/1000*(Mannings_n_bot)^1.5)/S43)^0.67</f>
        <v>5.8215498483540795E-2</v>
      </c>
    </row>
    <row r="44" spans="1:59" x14ac:dyDescent="0.25">
      <c r="A44" s="28">
        <v>3.6999999999999998E-2</v>
      </c>
      <c r="B44" s="94">
        <v>4.5032029208604163E-2</v>
      </c>
      <c r="C44" s="94">
        <v>6.4760829494748373E-2</v>
      </c>
      <c r="D44" s="94">
        <v>8.783589316377749E-2</v>
      </c>
      <c r="E44" s="94">
        <v>0.11466850080174273</v>
      </c>
      <c r="F44" s="94">
        <v>0.14479380511321516</v>
      </c>
      <c r="G44" s="94">
        <v>0.17873011374842473</v>
      </c>
      <c r="H44" s="94">
        <v>0.21590564602821338</v>
      </c>
      <c r="I44" s="94">
        <v>0.25694561205133404</v>
      </c>
      <c r="K44" s="28">
        <v>3.6999999999999998E-2</v>
      </c>
      <c r="L44" s="94">
        <v>1.5770917021009905</v>
      </c>
      <c r="M44" s="94">
        <v>1.8989210835452559</v>
      </c>
      <c r="N44" s="94">
        <v>2.2101974727480505</v>
      </c>
      <c r="O44" s="94">
        <v>2.5319543504887876</v>
      </c>
      <c r="P44" s="94">
        <v>2.8432433194254205</v>
      </c>
      <c r="Q44" s="94">
        <v>3.1649615961126507</v>
      </c>
      <c r="R44" s="94">
        <v>3.476260963968437</v>
      </c>
      <c r="S44" s="94">
        <v>3.7979554664644248</v>
      </c>
      <c r="U44" s="28">
        <v>3.6999999999999998E-2</v>
      </c>
      <c r="V44" s="94">
        <v>1.519822908112376</v>
      </c>
      <c r="W44" s="94">
        <v>1.8299547602317841</v>
      </c>
      <c r="X44" s="94">
        <v>2.1299278456343913</v>
      </c>
      <c r="Y44" s="94">
        <v>2.4399898227380636</v>
      </c>
      <c r="Z44" s="94">
        <v>2.7399750071117155</v>
      </c>
      <c r="AA44" s="94">
        <v>3.0499997857791143</v>
      </c>
      <c r="AB44" s="94">
        <v>3.3499949781190388</v>
      </c>
      <c r="AC44" s="94">
        <v>3.6599968477606031</v>
      </c>
      <c r="AE44" s="28">
        <v>3.6999999999999998E-2</v>
      </c>
      <c r="AF44" s="94">
        <f t="shared" si="14"/>
        <v>4.6426842743840326E-2</v>
      </c>
      <c r="AG44" s="94">
        <f t="shared" si="0"/>
        <v>4.6535467181277525E-2</v>
      </c>
      <c r="AH44" s="94">
        <f t="shared" si="1"/>
        <v>4.6519706110456957E-2</v>
      </c>
      <c r="AI44" s="94">
        <f t="shared" si="2"/>
        <v>4.658973709585848E-2</v>
      </c>
      <c r="AJ44" s="94">
        <f t="shared" si="3"/>
        <v>4.6571652234039293E-2</v>
      </c>
      <c r="AK44" s="94">
        <f t="shared" si="4"/>
        <v>4.6622531664384653E-2</v>
      </c>
      <c r="AL44" s="94">
        <f t="shared" si="5"/>
        <v>4.6604841722925151E-2</v>
      </c>
      <c r="AM44" s="94">
        <f t="shared" si="6"/>
        <v>4.6644492392505385E-2</v>
      </c>
      <c r="AO44" s="28">
        <v>3.6999999999999998E-2</v>
      </c>
      <c r="AP44" s="94">
        <f t="shared" si="15"/>
        <v>2.8553843222060463E-2</v>
      </c>
      <c r="AQ44" s="94">
        <f t="shared" si="7"/>
        <v>3.4104013092445588E-2</v>
      </c>
      <c r="AR44" s="94">
        <f t="shared" si="8"/>
        <v>3.9741196995654274E-2</v>
      </c>
      <c r="AS44" s="94">
        <f t="shared" si="9"/>
        <v>4.5288534044701977E-2</v>
      </c>
      <c r="AT44" s="94">
        <f t="shared" si="10"/>
        <v>5.0925576479495943E-2</v>
      </c>
      <c r="AU44" s="94">
        <f t="shared" si="11"/>
        <v>5.6471495252248607E-2</v>
      </c>
      <c r="AV44" s="94">
        <f t="shared" si="12"/>
        <v>6.2108583983217239E-2</v>
      </c>
      <c r="AW44" s="94">
        <f t="shared" si="13"/>
        <v>6.7653666379223945E-2</v>
      </c>
      <c r="AY44" s="28">
        <v>3.6999999999999998E-2</v>
      </c>
      <c r="AZ44" s="34">
        <f>(((L44-VLOOKUP(AZ$6,Data!$N$4:$Y$11,Data!$W$1,FALSE)/1000)*VLOOKUP(AZ$6,Data!$N$4:$Y$11,Data!$P$1,FALSE)^1.5+VLOOKUP(AZ$6,Data!$N$4:$Y$11,Data!$W$1,FALSE)/1000*(Mannings_n_bot)^1.5)/L44)^0.67</f>
        <v>5.8274730878354997E-2</v>
      </c>
      <c r="BA44" s="34">
        <f>(((M44-VLOOKUP(BA$6,Data!$N$4:$Y$11,Data!$W$1,FALSE)/1000)*VLOOKUP(BA$6,Data!$N$4:$Y$11,Data!$P$1,FALSE)^1.5+VLOOKUP(BA$6,Data!$N$4:$Y$11,Data!$W$1,FALSE)/1000*(Mannings_n_bot)^1.5)/M44)^0.67</f>
        <v>5.8268515441768302E-2</v>
      </c>
      <c r="BB44" s="34">
        <f>(((N44-VLOOKUP(BB$6,Data!$N$4:$Y$11,Data!$W$1,FALSE)/1000)*VLOOKUP(BB$6,Data!$N$4:$Y$11,Data!$P$1,FALSE)^1.5+VLOOKUP(BB$6,Data!$N$4:$Y$11,Data!$W$1,FALSE)/1000*(Mannings_n_bot)^1.5)/N44)^0.67</f>
        <v>5.8254037856587747E-2</v>
      </c>
      <c r="BC44" s="34">
        <f>(((O44-VLOOKUP(BC$6,Data!$N$4:$Y$11,Data!$W$1,FALSE)/1000)*VLOOKUP(BC$6,Data!$N$4:$Y$11,Data!$P$1,FALSE)^1.5+VLOOKUP(BC$6,Data!$N$4:$Y$11,Data!$W$1,FALSE)/1000*(Mannings_n_bot)^1.5)/O44)^0.67</f>
        <v>5.8241062844566392E-2</v>
      </c>
      <c r="BD44" s="34">
        <f>(((P44-VLOOKUP(BD$6,Data!$N$4:$Y$11,Data!$W$1,FALSE)/1000)*VLOOKUP(BD$6,Data!$N$4:$Y$11,Data!$P$1,FALSE)^1.5+VLOOKUP(BD$6,Data!$N$4:$Y$11,Data!$W$1,FALSE)/1000*(Mannings_n_bot)^1.5)/P44)^0.67</f>
        <v>5.8222527780597159E-2</v>
      </c>
      <c r="BE44" s="34">
        <f>(((Q44-VLOOKUP(BE$6,Data!$N$4:$Y$11,Data!$W$1,FALSE)/1000)*VLOOKUP(BE$6,Data!$N$4:$Y$11,Data!$P$1,FALSE)^1.5+VLOOKUP(BE$6,Data!$N$4:$Y$11,Data!$W$1,FALSE)/1000*(Mannings_n_bot)^1.5)/Q44)^0.67</f>
        <v>5.8208737216541753E-2</v>
      </c>
      <c r="BF44" s="34">
        <f>(((R44-VLOOKUP(BF$6,Data!$N$4:$Y$11,Data!$W$1,FALSE)/1000)*VLOOKUP(BF$6,Data!$N$4:$Y$11,Data!$P$1,FALSE)^1.5+VLOOKUP(BF$6,Data!$N$4:$Y$11,Data!$W$1,FALSE)/1000*(Mannings_n_bot)^1.5)/R44)^0.67</f>
        <v>5.8197362657770972E-2</v>
      </c>
      <c r="BG44" s="34">
        <f>(((S44-VLOOKUP(BG$6,Data!$N$4:$Y$11,Data!$W$1,FALSE)/1000)*VLOOKUP(BG$6,Data!$N$4:$Y$11,Data!$P$1,FALSE)^1.5+VLOOKUP(BG$6,Data!$N$4:$Y$11,Data!$W$1,FALSE)/1000*(Mannings_n_bot)^1.5)/S44)^0.67</f>
        <v>5.8190084210530478E-2</v>
      </c>
    </row>
    <row r="45" spans="1:59" x14ac:dyDescent="0.25">
      <c r="A45" s="28">
        <v>3.7999999999999999E-2</v>
      </c>
      <c r="B45" s="94">
        <v>4.6249792466699025E-2</v>
      </c>
      <c r="C45" s="94">
        <v>6.651180361114295E-2</v>
      </c>
      <c r="D45" s="94">
        <v>9.0210819001611986E-2</v>
      </c>
      <c r="E45" s="94">
        <v>0.117768593477936</v>
      </c>
      <c r="F45" s="94">
        <v>0.14870845355292417</v>
      </c>
      <c r="G45" s="94">
        <v>0.18356188219718472</v>
      </c>
      <c r="H45" s="94">
        <v>0.22174257393255381</v>
      </c>
      <c r="I45" s="94">
        <v>0.26389161198496058</v>
      </c>
      <c r="K45" s="28">
        <v>3.7999999999999999E-2</v>
      </c>
      <c r="L45" s="94">
        <v>1.5786943704048189</v>
      </c>
      <c r="M45" s="94">
        <v>1.9008347977028164</v>
      </c>
      <c r="N45" s="94">
        <v>2.212427582745911</v>
      </c>
      <c r="O45" s="94">
        <v>2.5344954245324671</v>
      </c>
      <c r="P45" s="94">
        <v>2.8461007674819663</v>
      </c>
      <c r="Q45" s="94">
        <v>3.168129969217115</v>
      </c>
      <c r="R45" s="94">
        <v>3.4797457024737213</v>
      </c>
      <c r="S45" s="94">
        <v>3.801751107908522</v>
      </c>
      <c r="U45" s="28">
        <v>3.7999999999999999E-2</v>
      </c>
      <c r="V45" s="94">
        <v>1.5198465270684802</v>
      </c>
      <c r="W45" s="94">
        <v>1.8299672158745208</v>
      </c>
      <c r="X45" s="94">
        <v>2.1299450342529176</v>
      </c>
      <c r="Y45" s="94">
        <v>2.4399958388375111</v>
      </c>
      <c r="Z45" s="94">
        <v>2.7399857218070287</v>
      </c>
      <c r="AA45" s="94">
        <v>3.0499993276053567</v>
      </c>
      <c r="AB45" s="94">
        <v>3.3499991995410889</v>
      </c>
      <c r="AC45" s="94">
        <v>3.6599898980051817</v>
      </c>
      <c r="AE45" s="28">
        <v>3.7999999999999999E-2</v>
      </c>
      <c r="AF45" s="94">
        <f t="shared" si="14"/>
        <v>4.7682324770219775E-2</v>
      </c>
      <c r="AG45" s="94">
        <f t="shared" si="0"/>
        <v>4.7793672166674663E-2</v>
      </c>
      <c r="AH45" s="94">
        <f t="shared" si="1"/>
        <v>4.7777515965070613E-2</v>
      </c>
      <c r="AI45" s="94">
        <f t="shared" si="2"/>
        <v>4.7849302728502088E-2</v>
      </c>
      <c r="AJ45" s="94">
        <f t="shared" si="3"/>
        <v>4.7830764428860764E-2</v>
      </c>
      <c r="AK45" s="94">
        <f t="shared" si="4"/>
        <v>4.7882919591034606E-2</v>
      </c>
      <c r="AL45" s="94">
        <f t="shared" si="5"/>
        <v>4.7864786083501823E-2</v>
      </c>
      <c r="AM45" s="94">
        <f t="shared" si="6"/>
        <v>4.7905430995331795E-2</v>
      </c>
      <c r="AO45" s="28">
        <v>3.7999999999999999E-2</v>
      </c>
      <c r="AP45" s="94">
        <f t="shared" si="15"/>
        <v>2.9296229424596833E-2</v>
      </c>
      <c r="AQ45" s="94">
        <f t="shared" si="7"/>
        <v>3.499083859971594E-2</v>
      </c>
      <c r="AR45" s="94">
        <f t="shared" si="8"/>
        <v>4.0774586117593326E-2</v>
      </c>
      <c r="AS45" s="94">
        <f t="shared" si="9"/>
        <v>4.6466287663415498E-2</v>
      </c>
      <c r="AT45" s="94">
        <f t="shared" si="10"/>
        <v>5.2249890535144741E-2</v>
      </c>
      <c r="AU45" s="94">
        <f t="shared" si="11"/>
        <v>5.7940136288835771E-2</v>
      </c>
      <c r="AV45" s="94">
        <f t="shared" si="12"/>
        <v>6.3723786992514686E-2</v>
      </c>
      <c r="AW45" s="94">
        <f t="shared" si="13"/>
        <v>6.9413174217534901E-2</v>
      </c>
      <c r="AY45" s="28">
        <v>3.7999999999999999E-2</v>
      </c>
      <c r="AZ45" s="34">
        <f>(((L45-VLOOKUP(AZ$6,Data!$N$4:$Y$11,Data!$W$1,FALSE)/1000)*VLOOKUP(AZ$6,Data!$N$4:$Y$11,Data!$P$1,FALSE)^1.5+VLOOKUP(AZ$6,Data!$N$4:$Y$11,Data!$W$1,FALSE)/1000*(Mannings_n_bot)^1.5)/L45)^0.67</f>
        <v>5.8251603686478526E-2</v>
      </c>
      <c r="BA45" s="34">
        <f>(((M45-VLOOKUP(BA$6,Data!$N$4:$Y$11,Data!$W$1,FALSE)/1000)*VLOOKUP(BA$6,Data!$N$4:$Y$11,Data!$P$1,FALSE)^1.5+VLOOKUP(BA$6,Data!$N$4:$Y$11,Data!$W$1,FALSE)/1000*(Mannings_n_bot)^1.5)/M45)^0.67</f>
        <v>5.8245213713683609E-2</v>
      </c>
      <c r="BB45" s="34">
        <f>(((N45-VLOOKUP(BB$6,Data!$N$4:$Y$11,Data!$W$1,FALSE)/1000)*VLOOKUP(BB$6,Data!$N$4:$Y$11,Data!$P$1,FALSE)^1.5+VLOOKUP(BB$6,Data!$N$4:$Y$11,Data!$W$1,FALSE)/1000*(Mannings_n_bot)^1.5)/N45)^0.67</f>
        <v>5.8230358759129588E-2</v>
      </c>
      <c r="BC45" s="34">
        <f>(((O45-VLOOKUP(BC$6,Data!$N$4:$Y$11,Data!$W$1,FALSE)/1000)*VLOOKUP(BC$6,Data!$N$4:$Y$11,Data!$P$1,FALSE)^1.5+VLOOKUP(BC$6,Data!$N$4:$Y$11,Data!$W$1,FALSE)/1000*(Mannings_n_bot)^1.5)/O45)^0.67</f>
        <v>5.8217036108839132E-2</v>
      </c>
      <c r="BD45" s="34">
        <f>(((P45-VLOOKUP(BD$6,Data!$N$4:$Y$11,Data!$W$1,FALSE)/1000)*VLOOKUP(BD$6,Data!$N$4:$Y$11,Data!$P$1,FALSE)^1.5+VLOOKUP(BD$6,Data!$N$4:$Y$11,Data!$W$1,FALSE)/1000*(Mannings_n_bot)^1.5)/P45)^0.67</f>
        <v>5.8198017495855875E-2</v>
      </c>
      <c r="BE45" s="34">
        <f>(((Q45-VLOOKUP(BE$6,Data!$N$4:$Y$11,Data!$W$1,FALSE)/1000)*VLOOKUP(BE$6,Data!$N$4:$Y$11,Data!$P$1,FALSE)^1.5+VLOOKUP(BE$6,Data!$N$4:$Y$11,Data!$W$1,FALSE)/1000*(Mannings_n_bot)^1.5)/Q45)^0.67</f>
        <v>5.8183859709760623E-2</v>
      </c>
      <c r="BF45" s="34">
        <f>(((R45-VLOOKUP(BF$6,Data!$N$4:$Y$11,Data!$W$1,FALSE)/1000)*VLOOKUP(BF$6,Data!$N$4:$Y$11,Data!$P$1,FALSE)^1.5+VLOOKUP(BF$6,Data!$N$4:$Y$11,Data!$W$1,FALSE)/1000*(Mannings_n_bot)^1.5)/R45)^0.67</f>
        <v>5.8172189089410187E-2</v>
      </c>
      <c r="BG45" s="34">
        <f>(((S45-VLOOKUP(BG$6,Data!$N$4:$Y$11,Data!$W$1,FALSE)/1000)*VLOOKUP(BG$6,Data!$N$4:$Y$11,Data!$P$1,FALSE)^1.5+VLOOKUP(BG$6,Data!$N$4:$Y$11,Data!$W$1,FALSE)/1000*(Mannings_n_bot)^1.5)/S45)^0.67</f>
        <v>5.816471519805174E-2</v>
      </c>
    </row>
    <row r="46" spans="1:59" x14ac:dyDescent="0.25">
      <c r="A46" s="28">
        <v>3.9E-2</v>
      </c>
      <c r="B46" s="94">
        <v>4.7467573972363564E-2</v>
      </c>
      <c r="C46" s="94">
        <v>6.8262788688102205E-2</v>
      </c>
      <c r="D46" s="94">
        <v>9.2585762703357277E-2</v>
      </c>
      <c r="E46" s="94">
        <v>0.12086869211665396</v>
      </c>
      <c r="F46" s="94">
        <v>0.15262311517212668</v>
      </c>
      <c r="G46" s="94">
        <v>0.1883936473130623</v>
      </c>
      <c r="H46" s="94">
        <v>0.22757950603421406</v>
      </c>
      <c r="I46" s="94">
        <v>0.27083759499400628</v>
      </c>
      <c r="K46" s="28">
        <v>3.9E-2</v>
      </c>
      <c r="L46" s="94">
        <v>1.5802970146938242</v>
      </c>
      <c r="M46" s="94">
        <v>1.9027484998811823</v>
      </c>
      <c r="N46" s="94">
        <v>2.2146576759692724</v>
      </c>
      <c r="O46" s="94">
        <v>2.5370364936888103</v>
      </c>
      <c r="P46" s="94">
        <v>2.8489582059183389</v>
      </c>
      <c r="Q46" s="94">
        <v>3.1712983445070786</v>
      </c>
      <c r="R46" s="94">
        <v>3.4832304384731412</v>
      </c>
      <c r="S46" s="94">
        <v>3.8055467586010794</v>
      </c>
      <c r="U46" s="28">
        <v>3.9E-2</v>
      </c>
      <c r="V46" s="94">
        <v>1.5198684560467346</v>
      </c>
      <c r="W46" s="94">
        <v>1.8299776702362582</v>
      </c>
      <c r="X46" s="94">
        <v>2.1299598879037989</v>
      </c>
      <c r="Y46" s="94">
        <v>2.4399992086028179</v>
      </c>
      <c r="Z46" s="94">
        <v>2.7399934565666793</v>
      </c>
      <c r="AA46" s="94">
        <v>3.0499955780885295</v>
      </c>
      <c r="AB46" s="94">
        <v>3.3499997960689516</v>
      </c>
      <c r="AC46" s="94">
        <v>3.6599790119198294</v>
      </c>
      <c r="AE46" s="28">
        <v>3.9E-2</v>
      </c>
      <c r="AF46" s="94">
        <f t="shared" si="14"/>
        <v>4.8937825609365659E-2</v>
      </c>
      <c r="AG46" s="94">
        <f t="shared" si="0"/>
        <v>4.9051885028051793E-2</v>
      </c>
      <c r="AH46" s="94">
        <f t="shared" si="1"/>
        <v>4.9035335280780981E-2</v>
      </c>
      <c r="AI46" s="94">
        <f t="shared" si="2"/>
        <v>4.9108870783715584E-2</v>
      </c>
      <c r="AJ46" s="94">
        <f t="shared" si="3"/>
        <v>4.9089880862750249E-2</v>
      </c>
      <c r="AK46" s="94">
        <f t="shared" si="4"/>
        <v>4.9143306648287609E-2</v>
      </c>
      <c r="AL46" s="94">
        <f t="shared" si="5"/>
        <v>4.9124731350101244E-2</v>
      </c>
      <c r="AM46" s="94">
        <f t="shared" si="6"/>
        <v>4.9166366525762943E-2</v>
      </c>
      <c r="AO46" s="28">
        <v>3.9E-2</v>
      </c>
      <c r="AP46" s="94">
        <f t="shared" si="15"/>
        <v>3.0037121839124784E-2</v>
      </c>
      <c r="AQ46" s="94">
        <f t="shared" si="7"/>
        <v>3.5875886220572445E-2</v>
      </c>
      <c r="AR46" s="94">
        <f t="shared" si="8"/>
        <v>4.1805902423649274E-2</v>
      </c>
      <c r="AS46" s="94">
        <f t="shared" si="9"/>
        <v>4.7641684468209135E-2</v>
      </c>
      <c r="AT46" s="94">
        <f t="shared" si="10"/>
        <v>5.3571552876792675E-2</v>
      </c>
      <c r="AU46" s="94">
        <f t="shared" si="11"/>
        <v>5.9405841660837087E-2</v>
      </c>
      <c r="AV46" s="94">
        <f t="shared" si="12"/>
        <v>6.533575944920042E-2</v>
      </c>
      <c r="AW46" s="94">
        <f t="shared" si="13"/>
        <v>7.1169167579369405E-2</v>
      </c>
      <c r="AY46" s="28">
        <v>3.9E-2</v>
      </c>
      <c r="AZ46" s="34">
        <f>(((L46-VLOOKUP(AZ$6,Data!$N$4:$Y$11,Data!$W$1,FALSE)/1000)*VLOOKUP(AZ$6,Data!$N$4:$Y$11,Data!$P$1,FALSE)^1.5+VLOOKUP(AZ$6,Data!$N$4:$Y$11,Data!$W$1,FALSE)/1000*(Mannings_n_bot)^1.5)/L46)^0.67</f>
        <v>5.8228519239758025E-2</v>
      </c>
      <c r="BA46" s="34">
        <f>(((M46-VLOOKUP(BA$6,Data!$N$4:$Y$11,Data!$W$1,FALSE)/1000)*VLOOKUP(BA$6,Data!$N$4:$Y$11,Data!$P$1,FALSE)^1.5+VLOOKUP(BA$6,Data!$N$4:$Y$11,Data!$W$1,FALSE)/1000*(Mannings_n_bot)^1.5)/M46)^0.67</f>
        <v>5.8221954424536031E-2</v>
      </c>
      <c r="BB46" s="34">
        <f>(((N46-VLOOKUP(BB$6,Data!$N$4:$Y$11,Data!$W$1,FALSE)/1000)*VLOOKUP(BB$6,Data!$N$4:$Y$11,Data!$P$1,FALSE)^1.5+VLOOKUP(BB$6,Data!$N$4:$Y$11,Data!$W$1,FALSE)/1000*(Mannings_n_bot)^1.5)/N46)^0.67</f>
        <v>5.82067227986586E-2</v>
      </c>
      <c r="BC46" s="34">
        <f>(((O46-VLOOKUP(BC$6,Data!$N$4:$Y$11,Data!$W$1,FALSE)/1000)*VLOOKUP(BC$6,Data!$N$4:$Y$11,Data!$P$1,FALSE)^1.5+VLOOKUP(BC$6,Data!$N$4:$Y$11,Data!$W$1,FALSE)/1000*(Mannings_n_bot)^1.5)/O46)^0.67</f>
        <v>5.8193052678789339E-2</v>
      </c>
      <c r="BD46" s="34">
        <f>(((P46-VLOOKUP(BD$6,Data!$N$4:$Y$11,Data!$W$1,FALSE)/1000)*VLOOKUP(BD$6,Data!$N$4:$Y$11,Data!$P$1,FALSE)^1.5+VLOOKUP(BD$6,Data!$N$4:$Y$11,Data!$W$1,FALSE)/1000*(Mannings_n_bot)^1.5)/P46)^0.67</f>
        <v>5.8173551390040643E-2</v>
      </c>
      <c r="BE46" s="34">
        <f>(((Q46-VLOOKUP(BE$6,Data!$N$4:$Y$11,Data!$W$1,FALSE)/1000)*VLOOKUP(BE$6,Data!$N$4:$Y$11,Data!$P$1,FALSE)^1.5+VLOOKUP(BE$6,Data!$N$4:$Y$11,Data!$W$1,FALSE)/1000*(Mannings_n_bot)^1.5)/Q46)^0.67</f>
        <v>5.8159026670555808E-2</v>
      </c>
      <c r="BF46" s="34">
        <f>(((R46-VLOOKUP(BF$6,Data!$N$4:$Y$11,Data!$W$1,FALSE)/1000)*VLOOKUP(BF$6,Data!$N$4:$Y$11,Data!$P$1,FALSE)^1.5+VLOOKUP(BF$6,Data!$N$4:$Y$11,Data!$W$1,FALSE)/1000*(Mannings_n_bot)^1.5)/R46)^0.67</f>
        <v>5.814706055745452E-2</v>
      </c>
      <c r="BG46" s="34">
        <f>(((S46-VLOOKUP(BG$6,Data!$N$4:$Y$11,Data!$W$1,FALSE)/1000)*VLOOKUP(BG$6,Data!$N$4:$Y$11,Data!$P$1,FALSE)^1.5+VLOOKUP(BG$6,Data!$N$4:$Y$11,Data!$W$1,FALSE)/1000*(Mannings_n_bot)^1.5)/S46)^0.67</f>
        <v>5.8139391295139946E-2</v>
      </c>
    </row>
    <row r="47" spans="1:59" x14ac:dyDescent="0.25">
      <c r="A47" s="28">
        <v>0.04</v>
      </c>
      <c r="B47" s="94">
        <v>4.8685372371538138E-2</v>
      </c>
      <c r="C47" s="94">
        <v>7.0013782810742997E-2</v>
      </c>
      <c r="D47" s="94">
        <v>9.4960721665500403E-2</v>
      </c>
      <c r="E47" s="94">
        <v>0.1239687933556497</v>
      </c>
      <c r="F47" s="94">
        <v>0.15653778571336652</v>
      </c>
      <c r="G47" s="94">
        <v>0.19322540388194875</v>
      </c>
      <c r="H47" s="94">
        <v>0.23341643601729878</v>
      </c>
      <c r="I47" s="94">
        <v>0.27778355360800511</v>
      </c>
      <c r="K47" s="28">
        <v>0.04</v>
      </c>
      <c r="L47" s="94">
        <v>1.5818996367506672</v>
      </c>
      <c r="M47" s="94">
        <v>1.90466219217331</v>
      </c>
      <c r="N47" s="94">
        <v>2.2168877548630745</v>
      </c>
      <c r="O47" s="94">
        <v>2.5395775607137772</v>
      </c>
      <c r="P47" s="94">
        <v>2.8518156378422415</v>
      </c>
      <c r="Q47" s="94">
        <v>3.1744667254016452</v>
      </c>
      <c r="R47" s="94">
        <v>3.4867151757373835</v>
      </c>
      <c r="S47" s="94">
        <v>3.8093424226244244</v>
      </c>
      <c r="U47" s="28">
        <v>0.04</v>
      </c>
      <c r="V47" s="94">
        <v>1.5198886951202877</v>
      </c>
      <c r="W47" s="94">
        <v>1.8299861233512955</v>
      </c>
      <c r="X47" s="94">
        <v>2.1299724066358858</v>
      </c>
      <c r="Y47" s="94">
        <v>2.4399999320449477</v>
      </c>
      <c r="Z47" s="94">
        <v>2.7399982114159038</v>
      </c>
      <c r="AA47" s="94">
        <v>3.0499885372164925</v>
      </c>
      <c r="AB47" s="94">
        <v>3.3499967677045643</v>
      </c>
      <c r="AC47" s="94">
        <v>3.6599641894694206</v>
      </c>
      <c r="AE47" s="28">
        <v>0.04</v>
      </c>
      <c r="AF47" s="94">
        <f t="shared" si="14"/>
        <v>5.0193343865277962E-2</v>
      </c>
      <c r="AG47" s="94">
        <f t="shared" si="0"/>
        <v>5.0310104389423134E-2</v>
      </c>
      <c r="AH47" s="94">
        <f t="shared" si="1"/>
        <v>5.029316267871374E-2</v>
      </c>
      <c r="AI47" s="94">
        <f t="shared" si="2"/>
        <v>5.0368439895420246E-2</v>
      </c>
      <c r="AJ47" s="94">
        <f t="shared" si="3"/>
        <v>5.0349000166334465E-2</v>
      </c>
      <c r="AK47" s="94">
        <f t="shared" si="4"/>
        <v>5.0403691476020612E-2</v>
      </c>
      <c r="AL47" s="94">
        <f t="shared" si="5"/>
        <v>5.0384676159390351E-2</v>
      </c>
      <c r="AM47" s="94">
        <f t="shared" si="6"/>
        <v>5.0427297627651524E-2</v>
      </c>
      <c r="AO47" s="28">
        <v>0.04</v>
      </c>
      <c r="AP47" s="94">
        <f t="shared" si="15"/>
        <v>3.0776524148865288E-2</v>
      </c>
      <c r="AQ47" s="94">
        <f t="shared" si="7"/>
        <v>3.6759160284929031E-2</v>
      </c>
      <c r="AR47" s="94">
        <f t="shared" si="8"/>
        <v>4.2835150971080906E-2</v>
      </c>
      <c r="AS47" s="94">
        <f t="shared" si="9"/>
        <v>4.8814730163550056E-2</v>
      </c>
      <c r="AT47" s="94">
        <f t="shared" si="10"/>
        <v>5.4890569935932852E-2</v>
      </c>
      <c r="AU47" s="94">
        <f t="shared" si="11"/>
        <v>6.0868618447245233E-2</v>
      </c>
      <c r="AV47" s="94">
        <f t="shared" si="12"/>
        <v>6.6944509159092697E-2</v>
      </c>
      <c r="AW47" s="94">
        <f t="shared" si="13"/>
        <v>7.2921654918233297E-2</v>
      </c>
      <c r="AY47" s="28">
        <v>0.04</v>
      </c>
      <c r="AZ47" s="34">
        <f>(((L47-VLOOKUP(AZ$6,Data!$N$4:$Y$11,Data!$W$1,FALSE)/1000)*VLOOKUP(AZ$6,Data!$N$4:$Y$11,Data!$P$1,FALSE)^1.5+VLOOKUP(AZ$6,Data!$N$4:$Y$11,Data!$W$1,FALSE)/1000*(Mannings_n_bot)^1.5)/L47)^0.67</f>
        <v>5.8205477391977213E-2</v>
      </c>
      <c r="BA47" s="34">
        <f>(((M47-VLOOKUP(BA$6,Data!$N$4:$Y$11,Data!$W$1,FALSE)/1000)*VLOOKUP(BA$6,Data!$N$4:$Y$11,Data!$P$1,FALSE)^1.5+VLOOKUP(BA$6,Data!$N$4:$Y$11,Data!$W$1,FALSE)/1000*(Mannings_n_bot)^1.5)/M47)^0.67</f>
        <v>5.8198737430852465E-2</v>
      </c>
      <c r="BB47" s="34">
        <f>(((N47-VLOOKUP(BB$6,Data!$N$4:$Y$11,Data!$W$1,FALSE)/1000)*VLOOKUP(BB$6,Data!$N$4:$Y$11,Data!$P$1,FALSE)^1.5+VLOOKUP(BB$6,Data!$N$4:$Y$11,Data!$W$1,FALSE)/1000*(Mannings_n_bot)^1.5)/N47)^0.67</f>
        <v>5.8183129829180523E-2</v>
      </c>
      <c r="BC47" s="34">
        <f>(((O47-VLOOKUP(BC$6,Data!$N$4:$Y$11,Data!$W$1,FALSE)/1000)*VLOOKUP(BC$6,Data!$N$4:$Y$11,Data!$P$1,FALSE)^1.5+VLOOKUP(BC$6,Data!$N$4:$Y$11,Data!$W$1,FALSE)/1000*(Mannings_n_bot)^1.5)/O47)^0.67</f>
        <v>5.8169112409007406E-2</v>
      </c>
      <c r="BD47" s="34">
        <f>(((P47-VLOOKUP(BD$6,Data!$N$4:$Y$11,Data!$W$1,FALSE)/1000)*VLOOKUP(BD$6,Data!$N$4:$Y$11,Data!$P$1,FALSE)^1.5+VLOOKUP(BD$6,Data!$N$4:$Y$11,Data!$W$1,FALSE)/1000*(Mannings_n_bot)^1.5)/P47)^0.67</f>
        <v>5.814912931462763E-2</v>
      </c>
      <c r="BE47" s="34">
        <f>(((Q47-VLOOKUP(BE$6,Data!$N$4:$Y$11,Data!$W$1,FALSE)/1000)*VLOOKUP(BE$6,Data!$N$4:$Y$11,Data!$P$1,FALSE)^1.5+VLOOKUP(BE$6,Data!$N$4:$Y$11,Data!$W$1,FALSE)/1000*(Mannings_n_bot)^1.5)/Q47)^0.67</f>
        <v>5.8134237950310766E-2</v>
      </c>
      <c r="BF47" s="34">
        <f>(((R47-VLOOKUP(BF$6,Data!$N$4:$Y$11,Data!$W$1,FALSE)/1000)*VLOOKUP(BF$6,Data!$N$4:$Y$11,Data!$P$1,FALSE)^1.5+VLOOKUP(BF$6,Data!$N$4:$Y$11,Data!$W$1,FALSE)/1000*(Mannings_n_bot)^1.5)/R47)^0.67</f>
        <v>5.8121976911165045E-2</v>
      </c>
      <c r="BG47" s="34">
        <f>(((S47-VLOOKUP(BG$6,Data!$N$4:$Y$11,Data!$W$1,FALSE)/1000)*VLOOKUP(BG$6,Data!$N$4:$Y$11,Data!$P$1,FALSE)^1.5+VLOOKUP(BG$6,Data!$N$4:$Y$11,Data!$W$1,FALSE)/1000*(Mannings_n_bot)^1.5)/S47)^0.67</f>
        <v>5.8114112351481784E-2</v>
      </c>
    </row>
    <row r="48" spans="1:59" x14ac:dyDescent="0.25">
      <c r="A48" s="28">
        <v>4.1000000000000002E-2</v>
      </c>
      <c r="B48" s="94">
        <v>4.9903186310218617E-2</v>
      </c>
      <c r="C48" s="94">
        <v>7.1764784064213494E-2</v>
      </c>
      <c r="D48" s="94">
        <v>9.7335693284579028E-2</v>
      </c>
      <c r="E48" s="94">
        <v>0.12706889383268383</v>
      </c>
      <c r="F48" s="94">
        <v>0.16045246091921461</v>
      </c>
      <c r="G48" s="94">
        <v>0.19805714668970564</v>
      </c>
      <c r="H48" s="94">
        <v>0.23925335756590371</v>
      </c>
      <c r="I48" s="94">
        <v>0.28472948035641199</v>
      </c>
      <c r="K48" s="28">
        <v>4.1000000000000002E-2</v>
      </c>
      <c r="L48" s="94">
        <v>1.5835022383577857</v>
      </c>
      <c r="M48" s="94">
        <v>1.9065758766720595</v>
      </c>
      <c r="N48" s="94">
        <v>2.2191178218721137</v>
      </c>
      <c r="O48" s="94">
        <v>2.5421186283633022</v>
      </c>
      <c r="P48" s="94">
        <v>2.8546730663613133</v>
      </c>
      <c r="Q48" s="94">
        <v>3.1776351153199758</v>
      </c>
      <c r="R48" s="94">
        <v>3.4901999180371486</v>
      </c>
      <c r="S48" s="94">
        <v>3.8131381040610122</v>
      </c>
      <c r="U48" s="28">
        <v>4.1000000000000002E-2</v>
      </c>
      <c r="V48" s="94">
        <v>1.5199072443566475</v>
      </c>
      <c r="W48" s="94">
        <v>1.8299925752473643</v>
      </c>
      <c r="X48" s="94">
        <v>2.1299825904903473</v>
      </c>
      <c r="Y48" s="94">
        <v>2.4399980091662536</v>
      </c>
      <c r="Z48" s="94">
        <v>2.7399999863702154</v>
      </c>
      <c r="AA48" s="94">
        <v>3.049978204966453</v>
      </c>
      <c r="AB48" s="94">
        <v>3.3499901144380968</v>
      </c>
      <c r="AC48" s="94">
        <v>3.6599454306061308</v>
      </c>
      <c r="AE48" s="28">
        <v>4.1000000000000002E-2</v>
      </c>
      <c r="AF48" s="94">
        <f t="shared" si="14"/>
        <v>5.1448878142013876E-2</v>
      </c>
      <c r="AG48" s="94">
        <f t="shared" si="0"/>
        <v>5.1568328874825375E-2</v>
      </c>
      <c r="AH48" s="94">
        <f t="shared" si="1"/>
        <v>5.1550996780021383E-2</v>
      </c>
      <c r="AI48" s="94">
        <f t="shared" si="2"/>
        <v>5.1628008697540403E-2</v>
      </c>
      <c r="AJ48" s="94">
        <f t="shared" si="3"/>
        <v>5.1608120970248847E-2</v>
      </c>
      <c r="AK48" s="94">
        <f t="shared" si="4"/>
        <v>5.1664072714102789E-2</v>
      </c>
      <c r="AL48" s="94">
        <f t="shared" si="5"/>
        <v>5.1644619148034185E-2</v>
      </c>
      <c r="AM48" s="94">
        <f t="shared" si="6"/>
        <v>5.168822294483591E-2</v>
      </c>
      <c r="AO48" s="28">
        <v>4.1000000000000002E-2</v>
      </c>
      <c r="AP48" s="94">
        <f t="shared" si="15"/>
        <v>3.1514440018709469E-2</v>
      </c>
      <c r="AQ48" s="94">
        <f t="shared" si="7"/>
        <v>3.7640665101396013E-2</v>
      </c>
      <c r="AR48" s="94">
        <f t="shared" si="8"/>
        <v>4.3862336792223025E-2</v>
      </c>
      <c r="AS48" s="94">
        <f t="shared" si="9"/>
        <v>4.9985430425996631E-2</v>
      </c>
      <c r="AT48" s="94">
        <f t="shared" si="10"/>
        <v>5.620694811253258E-2</v>
      </c>
      <c r="AU48" s="94">
        <f t="shared" si="11"/>
        <v>6.232847369253787E-2</v>
      </c>
      <c r="AV48" s="94">
        <f t="shared" si="12"/>
        <v>6.8550043889880452E-2</v>
      </c>
      <c r="AW48" s="94">
        <f t="shared" si="13"/>
        <v>7.467064464651138E-2</v>
      </c>
      <c r="AY48" s="28">
        <v>4.1000000000000002E-2</v>
      </c>
      <c r="AZ48" s="34">
        <f>(((L48-VLOOKUP(AZ$6,Data!$N$4:$Y$11,Data!$W$1,FALSE)/1000)*VLOOKUP(AZ$6,Data!$N$4:$Y$11,Data!$P$1,FALSE)^1.5+VLOOKUP(AZ$6,Data!$N$4:$Y$11,Data!$W$1,FALSE)/1000*(Mannings_n_bot)^1.5)/L48)^0.67</f>
        <v>5.8182477997569954E-2</v>
      </c>
      <c r="BA48" s="34">
        <f>(((M48-VLOOKUP(BA$6,Data!$N$4:$Y$11,Data!$W$1,FALSE)/1000)*VLOOKUP(BA$6,Data!$N$4:$Y$11,Data!$P$1,FALSE)^1.5+VLOOKUP(BA$6,Data!$N$4:$Y$11,Data!$W$1,FALSE)/1000*(Mannings_n_bot)^1.5)/M48)^0.67</f>
        <v>5.8175562589788697E-2</v>
      </c>
      <c r="BB48" s="34">
        <f>(((N48-VLOOKUP(BB$6,Data!$N$4:$Y$11,Data!$W$1,FALSE)/1000)*VLOOKUP(BB$6,Data!$N$4:$Y$11,Data!$P$1,FALSE)^1.5+VLOOKUP(BB$6,Data!$N$4:$Y$11,Data!$W$1,FALSE)/1000*(Mannings_n_bot)^1.5)/N48)^0.67</f>
        <v>5.8159579705341961E-2</v>
      </c>
      <c r="BC48" s="34">
        <f>(((O48-VLOOKUP(BC$6,Data!$N$4:$Y$11,Data!$W$1,FALSE)/1000)*VLOOKUP(BC$6,Data!$N$4:$Y$11,Data!$P$1,FALSE)^1.5+VLOOKUP(BC$6,Data!$N$4:$Y$11,Data!$W$1,FALSE)/1000*(Mannings_n_bot)^1.5)/O48)^0.67</f>
        <v>5.8145215154715886E-2</v>
      </c>
      <c r="BD48" s="34">
        <f>(((P48-VLOOKUP(BD$6,Data!$N$4:$Y$11,Data!$W$1,FALSE)/1000)*VLOOKUP(BD$6,Data!$N$4:$Y$11,Data!$P$1,FALSE)^1.5+VLOOKUP(BD$6,Data!$N$4:$Y$11,Data!$W$1,FALSE)/1000*(Mannings_n_bot)^1.5)/P48)^0.67</f>
        <v>5.8124751121739794E-2</v>
      </c>
      <c r="BE48" s="34">
        <f>(((Q48-VLOOKUP(BE$6,Data!$N$4:$Y$11,Data!$W$1,FALSE)/1000)*VLOOKUP(BE$6,Data!$N$4:$Y$11,Data!$P$1,FALSE)^1.5+VLOOKUP(BE$6,Data!$N$4:$Y$11,Data!$W$1,FALSE)/1000*(Mannings_n_bot)^1.5)/Q48)^0.67</f>
        <v>5.810949340105151E-2</v>
      </c>
      <c r="BF48" s="34">
        <f>(((R48-VLOOKUP(BF$6,Data!$N$4:$Y$11,Data!$W$1,FALSE)/1000)*VLOOKUP(BF$6,Data!$N$4:$Y$11,Data!$P$1,FALSE)^1.5+VLOOKUP(BF$6,Data!$N$4:$Y$11,Data!$W$1,FALSE)/1000*(Mannings_n_bot)^1.5)/R48)^0.67</f>
        <v>5.8096938000455733E-2</v>
      </c>
      <c r="BG48" s="34">
        <f>(((S48-VLOOKUP(BG$6,Data!$N$4:$Y$11,Data!$W$1,FALSE)/1000)*VLOOKUP(BG$6,Data!$N$4:$Y$11,Data!$P$1,FALSE)^1.5+VLOOKUP(BG$6,Data!$N$4:$Y$11,Data!$W$1,FALSE)/1000*(Mannings_n_bot)^1.5)/S48)^0.67</f>
        <v>5.8088878217411495E-2</v>
      </c>
    </row>
    <row r="49" spans="1:59" x14ac:dyDescent="0.25">
      <c r="A49" s="28">
        <v>4.2000000000000003E-2</v>
      </c>
      <c r="B49" s="94">
        <v>5.1121014434452938E-2</v>
      </c>
      <c r="C49" s="94">
        <v>7.3515790533684289E-2</v>
      </c>
      <c r="D49" s="94">
        <v>9.9710674957174561E-2</v>
      </c>
      <c r="E49" s="94">
        <v>0.13016899018551342</v>
      </c>
      <c r="F49" s="94">
        <v>0.16436713653225965</v>
      </c>
      <c r="G49" s="94">
        <v>0.20288887052215232</v>
      </c>
      <c r="H49" s="94">
        <v>0.24509026436409975</v>
      </c>
      <c r="I49" s="94">
        <v>0.29167536776857439</v>
      </c>
      <c r="K49" s="28">
        <v>4.2000000000000003E-2</v>
      </c>
      <c r="L49" s="94">
        <v>1.585104821297413</v>
      </c>
      <c r="M49" s="94">
        <v>1.9084895554702128</v>
      </c>
      <c r="N49" s="94">
        <v>2.2213478794410735</v>
      </c>
      <c r="O49" s="94">
        <v>2.5446596993933297</v>
      </c>
      <c r="P49" s="94">
        <v>2.8575304945831603</v>
      </c>
      <c r="Q49" s="94">
        <v>3.1808035176813179</v>
      </c>
      <c r="R49" s="94">
        <v>3.4936846691431844</v>
      </c>
      <c r="S49" s="94">
        <v>3.8169338069934655</v>
      </c>
      <c r="U49" s="28">
        <v>4.2000000000000003E-2</v>
      </c>
      <c r="V49" s="94">
        <v>1.5199241038176832</v>
      </c>
      <c r="W49" s="94">
        <v>1.8299970259456322</v>
      </c>
      <c r="X49" s="94">
        <v>2.1299904395006748</v>
      </c>
      <c r="Y49" s="94">
        <v>2.4399934399604803</v>
      </c>
      <c r="Z49" s="94">
        <v>2.7399987814354057</v>
      </c>
      <c r="AA49" s="94">
        <v>3.0499645813049603</v>
      </c>
      <c r="AB49" s="94">
        <v>3.3499798362479511</v>
      </c>
      <c r="AC49" s="94">
        <v>3.6599227352694306</v>
      </c>
      <c r="AE49" s="28">
        <v>4.2000000000000003E-2</v>
      </c>
      <c r="AF49" s="94">
        <f t="shared" si="14"/>
        <v>5.270442704368429E-2</v>
      </c>
      <c r="AG49" s="94">
        <f t="shared" si="0"/>
        <v>5.2826557108311335E-2</v>
      </c>
      <c r="AH49" s="94">
        <f t="shared" si="1"/>
        <v>5.2808836205879554E-2</v>
      </c>
      <c r="AI49" s="94">
        <f t="shared" si="2"/>
        <v>5.2887575823998952E-2</v>
      </c>
      <c r="AJ49" s="94">
        <f t="shared" si="3"/>
        <v>5.2867241905134539E-2</v>
      </c>
      <c r="AK49" s="94">
        <f t="shared" si="4"/>
        <v>5.2924449002392328E-2</v>
      </c>
      <c r="AL49" s="94">
        <f t="shared" si="5"/>
        <v>5.2904558952692395E-2</v>
      </c>
      <c r="AM49" s="94">
        <f t="shared" si="6"/>
        <v>5.2949141121134947E-2</v>
      </c>
      <c r="AO49" s="28">
        <v>4.2000000000000003E-2</v>
      </c>
      <c r="AP49" s="94">
        <f t="shared" si="15"/>
        <v>3.2250873095326427E-2</v>
      </c>
      <c r="AQ49" s="94">
        <f t="shared" si="7"/>
        <v>3.852040495740177E-2</v>
      </c>
      <c r="AR49" s="94">
        <f t="shared" si="8"/>
        <v>4.4887464894631163E-2</v>
      </c>
      <c r="AS49" s="94">
        <f t="shared" si="9"/>
        <v>5.1153790904358218E-2</v>
      </c>
      <c r="AT49" s="94">
        <f t="shared" si="10"/>
        <v>5.7520693775216056E-2</v>
      </c>
      <c r="AU49" s="94">
        <f t="shared" si="11"/>
        <v>6.378541440687617E-2</v>
      </c>
      <c r="AV49" s="94">
        <f t="shared" si="12"/>
        <v>7.015237137134285E-2</v>
      </c>
      <c r="AW49" s="94">
        <f t="shared" si="13"/>
        <v>7.641614513570047E-2</v>
      </c>
      <c r="AY49" s="28">
        <v>4.2000000000000003E-2</v>
      </c>
      <c r="AZ49" s="34">
        <f>(((L49-VLOOKUP(AZ$6,Data!$N$4:$Y$11,Data!$W$1,FALSE)/1000)*VLOOKUP(AZ$6,Data!$N$4:$Y$11,Data!$P$1,FALSE)^1.5+VLOOKUP(AZ$6,Data!$N$4:$Y$11,Data!$W$1,FALSE)/1000*(Mannings_n_bot)^1.5)/L49)^0.67</f>
        <v>5.8159520911616296E-2</v>
      </c>
      <c r="BA49" s="34">
        <f>(((M49-VLOOKUP(BA$6,Data!$N$4:$Y$11,Data!$W$1,FALSE)/1000)*VLOOKUP(BA$6,Data!$N$4:$Y$11,Data!$P$1,FALSE)^1.5+VLOOKUP(BA$6,Data!$N$4:$Y$11,Data!$W$1,FALSE)/1000*(Mannings_n_bot)^1.5)/M49)^0.67</f>
        <v>5.8152429759126122E-2</v>
      </c>
      <c r="BB49" s="34">
        <f>(((N49-VLOOKUP(BB$6,Data!$N$4:$Y$11,Data!$W$1,FALSE)/1000)*VLOOKUP(BB$6,Data!$N$4:$Y$11,Data!$P$1,FALSE)^1.5+VLOOKUP(BB$6,Data!$N$4:$Y$11,Data!$W$1,FALSE)/1000*(Mannings_n_bot)^1.5)/N49)^0.67</f>
        <v>5.8136072282426711E-2</v>
      </c>
      <c r="BC49" s="34">
        <f>(((O49-VLOOKUP(BC$6,Data!$N$4:$Y$11,Data!$W$1,FALSE)/1000)*VLOOKUP(BC$6,Data!$N$4:$Y$11,Data!$P$1,FALSE)^1.5+VLOOKUP(BC$6,Data!$N$4:$Y$11,Data!$W$1,FALSE)/1000*(Mannings_n_bot)^1.5)/O49)^0.67</f>
        <v>5.8121360771766176E-2</v>
      </c>
      <c r="BD49" s="34">
        <f>(((P49-VLOOKUP(BD$6,Data!$N$4:$Y$11,Data!$W$1,FALSE)/1000)*VLOOKUP(BD$6,Data!$N$4:$Y$11,Data!$P$1,FALSE)^1.5+VLOOKUP(BD$6,Data!$N$4:$Y$11,Data!$W$1,FALSE)/1000*(Mannings_n_bot)^1.5)/P49)^0.67</f>
        <v>5.8100416664143256E-2</v>
      </c>
      <c r="BE49" s="34">
        <f>(((Q49-VLOOKUP(BE$6,Data!$N$4:$Y$11,Data!$W$1,FALSE)/1000)*VLOOKUP(BE$6,Data!$N$4:$Y$11,Data!$P$1,FALSE)^1.5+VLOOKUP(BE$6,Data!$N$4:$Y$11,Data!$W$1,FALSE)/1000*(Mannings_n_bot)^1.5)/Q49)^0.67</f>
        <v>5.8084792875443152E-2</v>
      </c>
      <c r="BF49" s="34">
        <f>(((R49-VLOOKUP(BF$6,Data!$N$4:$Y$11,Data!$W$1,FALSE)/1000)*VLOOKUP(BF$6,Data!$N$4:$Y$11,Data!$P$1,FALSE)^1.5+VLOOKUP(BF$6,Data!$N$4:$Y$11,Data!$W$1,FALSE)/1000*(Mannings_n_bot)^1.5)/R49)^0.67</f>
        <v>5.8071943675889755E-2</v>
      </c>
      <c r="BG49" s="34">
        <f>(((S49-VLOOKUP(BG$6,Data!$N$4:$Y$11,Data!$W$1,FALSE)/1000)*VLOOKUP(BG$6,Data!$N$4:$Y$11,Data!$P$1,FALSE)^1.5+VLOOKUP(BG$6,Data!$N$4:$Y$11,Data!$W$1,FALSE)/1000*(Mannings_n_bot)^1.5)/S49)^0.67</f>
        <v>5.8063688743907389E-2</v>
      </c>
    </row>
    <row r="50" spans="1:59" x14ac:dyDescent="0.25">
      <c r="A50" s="28">
        <v>4.2999999999999997E-2</v>
      </c>
      <c r="B50" s="94">
        <v>5.2338855390336336E-2</v>
      </c>
      <c r="C50" s="94">
        <v>7.5266800304342629E-2</v>
      </c>
      <c r="D50" s="94">
        <v>0.10208566407989905</v>
      </c>
      <c r="E50" s="94">
        <v>0.13326907905188445</v>
      </c>
      <c r="F50" s="94">
        <v>0.16828180829509254</v>
      </c>
      <c r="G50" s="94">
        <v>0.20772057016504553</v>
      </c>
      <c r="H50" s="94">
        <v>0.25092715009590716</v>
      </c>
      <c r="I50" s="94">
        <v>0.29862120837372075</v>
      </c>
      <c r="K50" s="28">
        <v>4.2999999999999997E-2</v>
      </c>
      <c r="L50" s="94">
        <v>1.5867073873515958</v>
      </c>
      <c r="M50" s="94">
        <v>1.9104032306604963</v>
      </c>
      <c r="N50" s="94">
        <v>2.2235779300145397</v>
      </c>
      <c r="O50" s="94">
        <v>2.5472007765598361</v>
      </c>
      <c r="P50" s="94">
        <v>2.8603879256153868</v>
      </c>
      <c r="Q50" s="94">
        <v>3.183971935905038</v>
      </c>
      <c r="R50" s="94">
        <v>3.4971694328263263</v>
      </c>
      <c r="S50" s="94">
        <v>3.8207295355046176</v>
      </c>
      <c r="U50" s="28">
        <v>4.2999999999999997E-2</v>
      </c>
      <c r="V50" s="94">
        <v>1.5199392735596242</v>
      </c>
      <c r="W50" s="94">
        <v>1.8299994754607001</v>
      </c>
      <c r="X50" s="94">
        <v>2.1299959536926787</v>
      </c>
      <c r="Y50" s="94">
        <v>2.4399862244127606</v>
      </c>
      <c r="Z50" s="94">
        <v>2.7399945966075432</v>
      </c>
      <c r="AA50" s="94">
        <v>3.049947666187907</v>
      </c>
      <c r="AB50" s="94">
        <v>3.3499659331007612</v>
      </c>
      <c r="AC50" s="94">
        <v>3.6598961033860897</v>
      </c>
      <c r="AE50" s="28">
        <v>4.2999999999999997E-2</v>
      </c>
      <c r="AF50" s="94">
        <f t="shared" si="14"/>
        <v>5.3959989174448844E-2</v>
      </c>
      <c r="AG50" s="94">
        <f t="shared" si="0"/>
        <v>5.4084787713945801E-2</v>
      </c>
      <c r="AH50" s="94">
        <f t="shared" si="1"/>
        <v>5.4066679577480146E-2</v>
      </c>
      <c r="AI50" s="94">
        <f t="shared" si="2"/>
        <v>5.4147139908714267E-2</v>
      </c>
      <c r="AJ50" s="94">
        <f t="shared" si="3"/>
        <v>5.4126361601633401E-2</v>
      </c>
      <c r="AK50" s="94">
        <f t="shared" si="4"/>
        <v>5.4184818980731082E-2</v>
      </c>
      <c r="AL50" s="94">
        <f t="shared" si="5"/>
        <v>5.4164494210013722E-2</v>
      </c>
      <c r="AM50" s="94">
        <f t="shared" si="6"/>
        <v>5.4210050800345883E-2</v>
      </c>
      <c r="AO50" s="28">
        <v>4.2999999999999997E-2</v>
      </c>
      <c r="AP50" s="94">
        <f t="shared" si="15"/>
        <v>3.2985827007269528E-2</v>
      </c>
      <c r="AQ50" s="94">
        <f t="shared" si="7"/>
        <v>3.9398384119315032E-2</v>
      </c>
      <c r="AR50" s="94">
        <f t="shared" si="8"/>
        <v>4.5910540261222835E-2</v>
      </c>
      <c r="AS50" s="94">
        <f t="shared" si="9"/>
        <v>5.2319817219855437E-2</v>
      </c>
      <c r="AT50" s="94">
        <f t="shared" si="10"/>
        <v>5.8831813261443627E-2</v>
      </c>
      <c r="AU50" s="94">
        <f t="shared" si="11"/>
        <v>6.5239447566299402E-2</v>
      </c>
      <c r="AV50" s="94">
        <f t="shared" si="12"/>
        <v>7.1751499295564306E-2</v>
      </c>
      <c r="AW50" s="94">
        <f t="shared" si="13"/>
        <v>7.8158164716645079E-2</v>
      </c>
      <c r="AY50" s="28">
        <v>4.2999999999999997E-2</v>
      </c>
      <c r="AZ50" s="34">
        <f>(((L50-VLOOKUP(AZ$6,Data!$N$4:$Y$11,Data!$W$1,FALSE)/1000)*VLOOKUP(AZ$6,Data!$N$4:$Y$11,Data!$P$1,FALSE)^1.5+VLOOKUP(AZ$6,Data!$N$4:$Y$11,Data!$W$1,FALSE)/1000*(Mannings_n_bot)^1.5)/L50)^0.67</f>
        <v>5.813660598983892E-2</v>
      </c>
      <c r="BA50" s="34">
        <f>(((M50-VLOOKUP(BA$6,Data!$N$4:$Y$11,Data!$W$1,FALSE)/1000)*VLOOKUP(BA$6,Data!$N$4:$Y$11,Data!$P$1,FALSE)^1.5+VLOOKUP(BA$6,Data!$N$4:$Y$11,Data!$W$1,FALSE)/1000*(Mannings_n_bot)^1.5)/M50)^0.67</f>
        <v>5.8129338797267706E-2</v>
      </c>
      <c r="BB50" s="34">
        <f>(((N50-VLOOKUP(BB$6,Data!$N$4:$Y$11,Data!$W$1,FALSE)/1000)*VLOOKUP(BB$6,Data!$N$4:$Y$11,Data!$P$1,FALSE)^1.5+VLOOKUP(BB$6,Data!$N$4:$Y$11,Data!$W$1,FALSE)/1000*(Mannings_n_bot)^1.5)/N50)^0.67</f>
        <v>5.811260741635222E-2</v>
      </c>
      <c r="BC50" s="34">
        <f>(((O50-VLOOKUP(BC$6,Data!$N$4:$Y$11,Data!$W$1,FALSE)/1000)*VLOOKUP(BC$6,Data!$N$4:$Y$11,Data!$P$1,FALSE)^1.5+VLOOKUP(BC$6,Data!$N$4:$Y$11,Data!$W$1,FALSE)/1000*(Mannings_n_bot)^1.5)/O50)^0.67</f>
        <v>5.8097549116634749E-2</v>
      </c>
      <c r="BD50" s="34">
        <f>(((P50-VLOOKUP(BD$6,Data!$N$4:$Y$11,Data!$W$1,FALSE)/1000)*VLOOKUP(BD$6,Data!$N$4:$Y$11,Data!$P$1,FALSE)^1.5+VLOOKUP(BD$6,Data!$N$4:$Y$11,Data!$W$1,FALSE)/1000*(Mannings_n_bot)^1.5)/P50)^0.67</f>
        <v>5.8076125795243509E-2</v>
      </c>
      <c r="BE50" s="34">
        <f>(((Q50-VLOOKUP(BE$6,Data!$N$4:$Y$11,Data!$W$1,FALSE)/1000)*VLOOKUP(BE$6,Data!$N$4:$Y$11,Data!$P$1,FALSE)^1.5+VLOOKUP(BE$6,Data!$N$4:$Y$11,Data!$W$1,FALSE)/1000*(Mannings_n_bot)^1.5)/Q50)^0.67</f>
        <v>5.8060136226786109E-2</v>
      </c>
      <c r="BF50" s="34">
        <f>(((R50-VLOOKUP(BF$6,Data!$N$4:$Y$11,Data!$W$1,FALSE)/1000)*VLOOKUP(BF$6,Data!$N$4:$Y$11,Data!$P$1,FALSE)^1.5+VLOOKUP(BF$6,Data!$N$4:$Y$11,Data!$W$1,FALSE)/1000*(Mannings_n_bot)^1.5)/R50)^0.67</f>
        <v>5.804699378867588E-2</v>
      </c>
      <c r="BG50" s="34">
        <f>(((S50-VLOOKUP(BG$6,Data!$N$4:$Y$11,Data!$W$1,FALSE)/1000)*VLOOKUP(BG$6,Data!$N$4:$Y$11,Data!$P$1,FALSE)^1.5+VLOOKUP(BG$6,Data!$N$4:$Y$11,Data!$W$1,FALSE)/1000*(Mannings_n_bot)^1.5)/S50)^0.67</f>
        <v>5.8038543782587874E-2</v>
      </c>
    </row>
    <row r="51" spans="1:59" x14ac:dyDescent="0.25">
      <c r="A51" s="28">
        <v>4.3999999999999997E-2</v>
      </c>
      <c r="B51" s="94">
        <v>5.3556707824007344E-2</v>
      </c>
      <c r="C51" s="94">
        <v>7.7017811461387975E-2</v>
      </c>
      <c r="D51" s="94">
        <v>0.10446065804938987</v>
      </c>
      <c r="E51" s="94">
        <v>0.13636915706951536</v>
      </c>
      <c r="F51" s="94">
        <v>0.17219647195028775</v>
      </c>
      <c r="G51" s="94">
        <v>0.21255224040406517</v>
      </c>
      <c r="H51" s="94">
        <v>0.25676400844528136</v>
      </c>
      <c r="I51" s="94">
        <v>0.30556699470092497</v>
      </c>
      <c r="K51" s="28">
        <v>4.3999999999999997E-2</v>
      </c>
      <c r="L51" s="94">
        <v>1.5883099383022112</v>
      </c>
      <c r="M51" s="94">
        <v>1.9123169043356021</v>
      </c>
      <c r="N51" s="94">
        <v>2.2258079760370308</v>
      </c>
      <c r="O51" s="94">
        <v>2.5497418626188564</v>
      </c>
      <c r="P51" s="94">
        <v>2.863245362565622</v>
      </c>
      <c r="Q51" s="94">
        <v>3.1871403734106609</v>
      </c>
      <c r="R51" s="94">
        <v>3.5006542128575302</v>
      </c>
      <c r="S51" s="94">
        <v>3.8245252936775493</v>
      </c>
      <c r="U51" s="28">
        <v>4.3999999999999997E-2</v>
      </c>
      <c r="V51" s="94">
        <v>1.5199527536330633</v>
      </c>
      <c r="W51" s="94">
        <v>1.8299999238006035</v>
      </c>
      <c r="X51" s="94">
        <v>2.1299991330844925</v>
      </c>
      <c r="Y51" s="94">
        <v>2.4399763624996167</v>
      </c>
      <c r="Z51" s="94">
        <v>2.7399874318729744</v>
      </c>
      <c r="AA51" s="94">
        <v>3.0499274595605299</v>
      </c>
      <c r="AB51" s="94">
        <v>3.3499484049513941</v>
      </c>
      <c r="AC51" s="94">
        <v>3.6598655348701721</v>
      </c>
      <c r="AE51" s="28">
        <v>4.3999999999999997E-2</v>
      </c>
      <c r="AF51" s="94">
        <f t="shared" si="14"/>
        <v>5.5215563138511822E-2</v>
      </c>
      <c r="AG51" s="94">
        <f t="shared" si="0"/>
        <v>5.5343019315802322E-2</v>
      </c>
      <c r="AH51" s="94">
        <f t="shared" si="1"/>
        <v>5.5324525516028449E-2</v>
      </c>
      <c r="AI51" s="94">
        <f t="shared" si="2"/>
        <v>5.5406699585593543E-2</v>
      </c>
      <c r="AJ51" s="94">
        <f t="shared" si="3"/>
        <v>5.538547869038201E-2</v>
      </c>
      <c r="AK51" s="94">
        <f t="shared" si="4"/>
        <v>5.5445181288940847E-2</v>
      </c>
      <c r="AL51" s="94">
        <f t="shared" si="5"/>
        <v>5.54244235566329E-2</v>
      </c>
      <c r="AM51" s="94">
        <f t="shared" si="6"/>
        <v>5.54709506262379E-2</v>
      </c>
      <c r="AO51" s="28">
        <v>4.3999999999999997E-2</v>
      </c>
      <c r="AP51" s="94">
        <f t="shared" si="15"/>
        <v>3.3719305365082337E-2</v>
      </c>
      <c r="AQ51" s="94">
        <f t="shared" si="7"/>
        <v>4.0274606832566978E-2</v>
      </c>
      <c r="AR51" s="94">
        <f t="shared" si="8"/>
        <v>4.6931567850420873E-2</v>
      </c>
      <c r="AS51" s="94">
        <f t="shared" si="9"/>
        <v>5.3483514966275729E-2</v>
      </c>
      <c r="AT51" s="94">
        <f t="shared" si="10"/>
        <v>6.0140312877688708E-2</v>
      </c>
      <c r="AU51" s="94">
        <f t="shared" si="11"/>
        <v>6.6690580112919909E-2</v>
      </c>
      <c r="AV51" s="94">
        <f t="shared" si="12"/>
        <v>7.3347435317151433E-2</v>
      </c>
      <c r="AW51" s="94">
        <f t="shared" si="13"/>
        <v>7.9896711679765323E-2</v>
      </c>
      <c r="AY51" s="28">
        <v>4.3999999999999997E-2</v>
      </c>
      <c r="AZ51" s="34">
        <f>(((L51-VLOOKUP(AZ$6,Data!$N$4:$Y$11,Data!$W$1,FALSE)/1000)*VLOOKUP(AZ$6,Data!$N$4:$Y$11,Data!$P$1,FALSE)^1.5+VLOOKUP(AZ$6,Data!$N$4:$Y$11,Data!$W$1,FALSE)/1000*(Mannings_n_bot)^1.5)/L51)^0.67</f>
        <v>5.811373308859924E-2</v>
      </c>
      <c r="BA51" s="34">
        <f>(((M51-VLOOKUP(BA$6,Data!$N$4:$Y$11,Data!$W$1,FALSE)/1000)*VLOOKUP(BA$6,Data!$N$4:$Y$11,Data!$P$1,FALSE)^1.5+VLOOKUP(BA$6,Data!$N$4:$Y$11,Data!$W$1,FALSE)/1000*(Mannings_n_bot)^1.5)/M51)^0.67</f>
        <v>5.8106289563234624E-2</v>
      </c>
      <c r="BB51" s="34">
        <f>(((N51-VLOOKUP(BB$6,Data!$N$4:$Y$11,Data!$W$1,FALSE)/1000)*VLOOKUP(BB$6,Data!$N$4:$Y$11,Data!$P$1,FALSE)^1.5+VLOOKUP(BB$6,Data!$N$4:$Y$11,Data!$W$1,FALSE)/1000*(Mannings_n_bot)^1.5)/N51)^0.67</f>
        <v>5.8089184963665788E-2</v>
      </c>
      <c r="BC51" s="34">
        <f>(((O51-VLOOKUP(BC$6,Data!$N$4:$Y$11,Data!$W$1,FALSE)/1000)*VLOOKUP(BC$6,Data!$N$4:$Y$11,Data!$P$1,FALSE)^1.5+VLOOKUP(BC$6,Data!$N$4:$Y$11,Data!$W$1,FALSE)/1000*(Mannings_n_bot)^1.5)/O51)^0.67</f>
        <v>5.8073780046419513E-2</v>
      </c>
      <c r="BD51" s="34">
        <f>(((P51-VLOOKUP(BD$6,Data!$N$4:$Y$11,Data!$W$1,FALSE)/1000)*VLOOKUP(BD$6,Data!$N$4:$Y$11,Data!$P$1,FALSE)^1.5+VLOOKUP(BD$6,Data!$N$4:$Y$11,Data!$W$1,FALSE)/1000*(Mannings_n_bot)^1.5)/P51)^0.67</f>
        <v>5.8051878369081891E-2</v>
      </c>
      <c r="BE51" s="34">
        <f>(((Q51-VLOOKUP(BE$6,Data!$N$4:$Y$11,Data!$W$1,FALSE)/1000)*VLOOKUP(BE$6,Data!$N$4:$Y$11,Data!$P$1,FALSE)^1.5+VLOOKUP(BE$6,Data!$N$4:$Y$11,Data!$W$1,FALSE)/1000*(Mannings_n_bot)^1.5)/Q51)^0.67</f>
        <v>5.8035523309012384E-2</v>
      </c>
      <c r="BF51" s="34">
        <f>(((R51-VLOOKUP(BF$6,Data!$N$4:$Y$11,Data!$W$1,FALSE)/1000)*VLOOKUP(BF$6,Data!$N$4:$Y$11,Data!$P$1,FALSE)^1.5+VLOOKUP(BF$6,Data!$N$4:$Y$11,Data!$W$1,FALSE)/1000*(Mannings_n_bot)^1.5)/R51)^0.67</f>
        <v>5.8022088190664678E-2</v>
      </c>
      <c r="BG51" s="34">
        <f>(((S51-VLOOKUP(BG$6,Data!$N$4:$Y$11,Data!$W$1,FALSE)/1000)*VLOOKUP(BG$6,Data!$N$4:$Y$11,Data!$P$1,FALSE)^1.5+VLOOKUP(BG$6,Data!$N$4:$Y$11,Data!$W$1,FALSE)/1000*(Mannings_n_bot)^1.5)/S51)^0.67</f>
        <v>5.8013443185708058E-2</v>
      </c>
    </row>
    <row r="52" spans="1:59" x14ac:dyDescent="0.25">
      <c r="A52" s="28">
        <v>4.4999999999999998E-2</v>
      </c>
      <c r="B52" s="94">
        <v>5.477457038164224E-2</v>
      </c>
      <c r="C52" s="94">
        <v>7.8768822090022894E-2</v>
      </c>
      <c r="D52" s="94">
        <v>0.10683565426230079</v>
      </c>
      <c r="E52" s="94">
        <v>0.13946922087609259</v>
      </c>
      <c r="F52" s="94">
        <v>0.17611112324039668</v>
      </c>
      <c r="G52" s="94">
        <v>0.21738387602479259</v>
      </c>
      <c r="H52" s="94">
        <v>0.26260083309608806</v>
      </c>
      <c r="I52" s="94">
        <v>0.31251271927908242</v>
      </c>
      <c r="K52" s="28">
        <v>4.4999999999999998E-2</v>
      </c>
      <c r="L52" s="94">
        <v>1.5899124759309866</v>
      </c>
      <c r="M52" s="94">
        <v>1.9142305785882048</v>
      </c>
      <c r="N52" s="94">
        <v>2.2280380199530225</v>
      </c>
      <c r="O52" s="94">
        <v>2.5522829603265151</v>
      </c>
      <c r="P52" s="94">
        <v>2.8661028085415561</v>
      </c>
      <c r="Q52" s="94">
        <v>3.1903088336178933</v>
      </c>
      <c r="R52" s="94">
        <v>3.5041390130079142</v>
      </c>
      <c r="S52" s="94">
        <v>3.8283210855956251</v>
      </c>
      <c r="U52" s="28">
        <v>4.4999999999999998E-2</v>
      </c>
      <c r="V52" s="94">
        <v>1.5199645440829554</v>
      </c>
      <c r="W52" s="94">
        <v>1.8299983709668139</v>
      </c>
      <c r="X52" s="94">
        <v>2.1299999776865715</v>
      </c>
      <c r="Y52" s="94">
        <v>2.439963854188961</v>
      </c>
      <c r="Z52" s="94">
        <v>2.7399772872083226</v>
      </c>
      <c r="AA52" s="94">
        <v>3.049903961357407</v>
      </c>
      <c r="AB52" s="94">
        <v>3.3499272517429466</v>
      </c>
      <c r="AC52" s="94">
        <v>3.659831029623037</v>
      </c>
      <c r="AE52" s="28">
        <v>4.4999999999999998E-2</v>
      </c>
      <c r="AF52" s="94">
        <f t="shared" si="14"/>
        <v>5.647114754011643E-2</v>
      </c>
      <c r="AG52" s="94">
        <f t="shared" si="0"/>
        <v>5.6601250537956699E-2</v>
      </c>
      <c r="AH52" s="94">
        <f t="shared" si="1"/>
        <v>5.6582372642738459E-2</v>
      </c>
      <c r="AI52" s="94">
        <f t="shared" si="2"/>
        <v>5.6666253488530979E-2</v>
      </c>
      <c r="AJ52" s="94">
        <f t="shared" si="3"/>
        <v>5.6644591802009508E-2</v>
      </c>
      <c r="AK52" s="94">
        <f t="shared" si="4"/>
        <v>5.6705534566817713E-2</v>
      </c>
      <c r="AL52" s="94">
        <f t="shared" si="5"/>
        <v>5.6684345629165307E-2</v>
      </c>
      <c r="AM52" s="94">
        <f t="shared" si="6"/>
        <v>5.6731839242547787E-2</v>
      </c>
      <c r="AO52" s="28">
        <v>4.4999999999999998E-2</v>
      </c>
      <c r="AP52" s="94">
        <f t="shared" si="15"/>
        <v>3.44513117614028E-2</v>
      </c>
      <c r="AQ52" s="94">
        <f t="shared" si="7"/>
        <v>4.1149077321770172E-2</v>
      </c>
      <c r="AR52" s="94">
        <f t="shared" si="8"/>
        <v>4.7950552596294292E-2</v>
      </c>
      <c r="AS52" s="94">
        <f t="shared" si="9"/>
        <v>5.4644889710132379E-2</v>
      </c>
      <c r="AT52" s="94">
        <f t="shared" si="10"/>
        <v>6.1446198899617464E-2</v>
      </c>
      <c r="AU52" s="94">
        <f t="shared" si="11"/>
        <v>6.8138818955114644E-2</v>
      </c>
      <c r="AV52" s="94">
        <f t="shared" si="12"/>
        <v>7.494018705344524E-2</v>
      </c>
      <c r="AW52" s="94">
        <f t="shared" si="13"/>
        <v>8.1631794275286204E-2</v>
      </c>
      <c r="AY52" s="28">
        <v>4.4999999999999998E-2</v>
      </c>
      <c r="AZ52" s="34">
        <f>(((L52-VLOOKUP(AZ$6,Data!$N$4:$Y$11,Data!$W$1,FALSE)/1000)*VLOOKUP(AZ$6,Data!$N$4:$Y$11,Data!$P$1,FALSE)^1.5+VLOOKUP(AZ$6,Data!$N$4:$Y$11,Data!$W$1,FALSE)/1000*(Mannings_n_bot)^1.5)/L52)^0.67</f>
        <v>5.8090902064893681E-2</v>
      </c>
      <c r="BA52" s="34">
        <f>(((M52-VLOOKUP(BA$6,Data!$N$4:$Y$11,Data!$W$1,FALSE)/1000)*VLOOKUP(BA$6,Data!$N$4:$Y$11,Data!$P$1,FALSE)^1.5+VLOOKUP(BA$6,Data!$N$4:$Y$11,Data!$W$1,FALSE)/1000*(Mannings_n_bot)^1.5)/M52)^0.67</f>
        <v>5.8083281916662753E-2</v>
      </c>
      <c r="BB52" s="34">
        <f>(((N52-VLOOKUP(BB$6,Data!$N$4:$Y$11,Data!$W$1,FALSE)/1000)*VLOOKUP(BB$6,Data!$N$4:$Y$11,Data!$P$1,FALSE)^1.5+VLOOKUP(BB$6,Data!$N$4:$Y$11,Data!$W$1,FALSE)/1000*(Mannings_n_bot)^1.5)/N52)^0.67</f>
        <v>5.8065804781540768E-2</v>
      </c>
      <c r="BC52" s="34">
        <f>(((O52-VLOOKUP(BC$6,Data!$N$4:$Y$11,Data!$W$1,FALSE)/1000)*VLOOKUP(BC$6,Data!$N$4:$Y$11,Data!$P$1,FALSE)^1.5+VLOOKUP(BC$6,Data!$N$4:$Y$11,Data!$W$1,FALSE)/1000*(Mannings_n_bot)^1.5)/O52)^0.67</f>
        <v>5.8050053418836317E-2</v>
      </c>
      <c r="BD52" s="34">
        <f>(((P52-VLOOKUP(BD$6,Data!$N$4:$Y$11,Data!$W$1,FALSE)/1000)*VLOOKUP(BD$6,Data!$N$4:$Y$11,Data!$P$1,FALSE)^1.5+VLOOKUP(BD$6,Data!$N$4:$Y$11,Data!$W$1,FALSE)/1000*(Mannings_n_bot)^1.5)/P52)^0.67</f>
        <v>5.8027674240331624E-2</v>
      </c>
      <c r="BE52" s="34">
        <f>(((Q52-VLOOKUP(BE$6,Data!$N$4:$Y$11,Data!$W$1,FALSE)/1000)*VLOOKUP(BE$6,Data!$N$4:$Y$11,Data!$P$1,FALSE)^1.5+VLOOKUP(BE$6,Data!$N$4:$Y$11,Data!$W$1,FALSE)/1000*(Mannings_n_bot)^1.5)/Q52)^0.67</f>
        <v>5.8010953976682093E-2</v>
      </c>
      <c r="BF52" s="34">
        <f>(((R52-VLOOKUP(BF$6,Data!$N$4:$Y$11,Data!$W$1,FALSE)/1000)*VLOOKUP(BF$6,Data!$N$4:$Y$11,Data!$P$1,FALSE)^1.5+VLOOKUP(BF$6,Data!$N$4:$Y$11,Data!$W$1,FALSE)/1000*(Mannings_n_bot)^1.5)/R52)^0.67</f>
        <v>5.7997226734344806E-2</v>
      </c>
      <c r="BG52" s="34">
        <f>(((S52-VLOOKUP(BG$6,Data!$N$4:$Y$11,Data!$W$1,FALSE)/1000)*VLOOKUP(BG$6,Data!$N$4:$Y$11,Data!$P$1,FALSE)^1.5+VLOOKUP(BG$6,Data!$N$4:$Y$11,Data!$W$1,FALSE)/1000*(Mannings_n_bot)^1.5)/S52)^0.67</f>
        <v>5.7988386806156068E-2</v>
      </c>
    </row>
    <row r="53" spans="1:59" x14ac:dyDescent="0.25">
      <c r="A53" s="28">
        <v>4.5999999999999999E-2</v>
      </c>
      <c r="B53" s="94">
        <v>5.5992441709450946E-2</v>
      </c>
      <c r="C53" s="94">
        <v>8.0519830275449511E-2</v>
      </c>
      <c r="D53" s="94">
        <v>0.1092106501152923</v>
      </c>
      <c r="E53" s="94">
        <v>0.14256926710925333</v>
      </c>
      <c r="F53" s="94">
        <v>0.18002575790792941</v>
      </c>
      <c r="G53" s="94">
        <v>0.22221547181270118</v>
      </c>
      <c r="H53" s="94">
        <v>0.2684376177320793</v>
      </c>
      <c r="I53" s="94">
        <v>0.31945837463689486</v>
      </c>
      <c r="K53" s="28">
        <v>4.5999999999999999E-2</v>
      </c>
      <c r="L53" s="94">
        <v>1.5915150020195137</v>
      </c>
      <c r="M53" s="94">
        <v>1.9161442555109873</v>
      </c>
      <c r="N53" s="94">
        <v>2.2302680642069665</v>
      </c>
      <c r="O53" s="94">
        <v>2.5548240724390472</v>
      </c>
      <c r="P53" s="94">
        <v>2.8689602666509653</v>
      </c>
      <c r="Q53" s="94">
        <v>3.1934773199466675</v>
      </c>
      <c r="R53" s="94">
        <v>3.5076238370487891</v>
      </c>
      <c r="S53" s="94">
        <v>3.8321169153425405</v>
      </c>
      <c r="U53" s="28">
        <v>4.5999999999999999E-2</v>
      </c>
      <c r="V53" s="94">
        <v>1.5199746449486202</v>
      </c>
      <c r="W53" s="94">
        <v>1.829994816954237</v>
      </c>
      <c r="X53" s="94">
        <v>2.1299984875016937</v>
      </c>
      <c r="Y53" s="94">
        <v>2.4399486994400923</v>
      </c>
      <c r="Z53" s="94">
        <v>2.7399641625804882</v>
      </c>
      <c r="AA53" s="94">
        <v>3.0498771715024566</v>
      </c>
      <c r="AB53" s="94">
        <v>3.3499024734067477</v>
      </c>
      <c r="AC53" s="94">
        <v>3.6597925875333348</v>
      </c>
      <c r="AE53" s="28">
        <v>4.5999999999999999E-2</v>
      </c>
      <c r="AF53" s="94">
        <f t="shared" si="14"/>
        <v>5.7726740983540553E-2</v>
      </c>
      <c r="AG53" s="94">
        <f t="shared" si="0"/>
        <v>5.7859480004484404E-2</v>
      </c>
      <c r="AH53" s="94">
        <f t="shared" si="1"/>
        <v>5.7840219578827692E-2</v>
      </c>
      <c r="AI53" s="94">
        <f t="shared" si="2"/>
        <v>5.7925800251400754E-2</v>
      </c>
      <c r="AJ53" s="94">
        <f t="shared" si="3"/>
        <v>5.7903699567131768E-2</v>
      </c>
      <c r="AK53" s="94">
        <f t="shared" si="4"/>
        <v>5.7965877454129629E-2</v>
      </c>
      <c r="AL53" s="94">
        <f t="shared" si="5"/>
        <v>5.7944259064201767E-2</v>
      </c>
      <c r="AM53" s="94">
        <f t="shared" si="6"/>
        <v>5.7992715292977171E-2</v>
      </c>
      <c r="AO53" s="28">
        <v>4.5999999999999999E-2</v>
      </c>
      <c r="AP53" s="94">
        <f t="shared" si="15"/>
        <v>3.5181849771067641E-2</v>
      </c>
      <c r="AQ53" s="94">
        <f t="shared" si="7"/>
        <v>4.2021799790839288E-2</v>
      </c>
      <c r="AR53" s="94">
        <f t="shared" si="8"/>
        <v>4.896749940869783E-2</v>
      </c>
      <c r="AS53" s="94">
        <f t="shared" si="9"/>
        <v>5.5803946990817595E-2</v>
      </c>
      <c r="AT53" s="94">
        <f t="shared" si="10"/>
        <v>6.2749477572263346E-2</v>
      </c>
      <c r="AU53" s="94">
        <f t="shared" si="11"/>
        <v>6.9584170967718753E-2</v>
      </c>
      <c r="AV53" s="94">
        <f t="shared" si="12"/>
        <v>7.6529762084732209E-2</v>
      </c>
      <c r="AW53" s="94">
        <f t="shared" si="13"/>
        <v>8.3363420713467321E-2</v>
      </c>
      <c r="AY53" s="28">
        <v>4.5999999999999999E-2</v>
      </c>
      <c r="AZ53" s="34">
        <f>(((L53-VLOOKUP(AZ$6,Data!$N$4:$Y$11,Data!$W$1,FALSE)/1000)*VLOOKUP(AZ$6,Data!$N$4:$Y$11,Data!$P$1,FALSE)^1.5+VLOOKUP(AZ$6,Data!$N$4:$Y$11,Data!$W$1,FALSE)/1000*(Mannings_n_bot)^1.5)/L53)^0.67</f>
        <v>5.8068112776349941E-2</v>
      </c>
      <c r="BA53" s="34">
        <f>(((M53-VLOOKUP(BA$6,Data!$N$4:$Y$11,Data!$W$1,FALSE)/1000)*VLOOKUP(BA$6,Data!$N$4:$Y$11,Data!$P$1,FALSE)^1.5+VLOOKUP(BA$6,Data!$N$4:$Y$11,Data!$W$1,FALSE)/1000*(Mannings_n_bot)^1.5)/M53)^0.67</f>
        <v>5.8060315717798926E-2</v>
      </c>
      <c r="BB53" s="34">
        <f>(((N53-VLOOKUP(BB$6,Data!$N$4:$Y$11,Data!$W$1,FALSE)/1000)*VLOOKUP(BB$6,Data!$N$4:$Y$11,Data!$P$1,FALSE)^1.5+VLOOKUP(BB$6,Data!$N$4:$Y$11,Data!$W$1,FALSE)/1000*(Mannings_n_bot)^1.5)/N53)^0.67</f>
        <v>5.8042466727773329E-2</v>
      </c>
      <c r="BC53" s="34">
        <f>(((O53-VLOOKUP(BC$6,Data!$N$4:$Y$11,Data!$W$1,FALSE)/1000)*VLOOKUP(BC$6,Data!$N$4:$Y$11,Data!$P$1,FALSE)^1.5+VLOOKUP(BC$6,Data!$N$4:$Y$11,Data!$W$1,FALSE)/1000*(Mannings_n_bot)^1.5)/O53)^0.67</f>
        <v>5.8026369092215487E-2</v>
      </c>
      <c r="BD53" s="34">
        <f>(((P53-VLOOKUP(BD$6,Data!$N$4:$Y$11,Data!$W$1,FALSE)/1000)*VLOOKUP(BD$6,Data!$N$4:$Y$11,Data!$P$1,FALSE)^1.5+VLOOKUP(BD$6,Data!$N$4:$Y$11,Data!$W$1,FALSE)/1000*(Mannings_n_bot)^1.5)/P53)^0.67</f>
        <v>5.8003513264294614E-2</v>
      </c>
      <c r="BE53" s="34">
        <f>(((Q53-VLOOKUP(BE$6,Data!$N$4:$Y$11,Data!$W$1,FALSE)/1000)*VLOOKUP(BE$6,Data!$N$4:$Y$11,Data!$P$1,FALSE)^1.5+VLOOKUP(BE$6,Data!$N$4:$Y$11,Data!$W$1,FALSE)/1000*(Mannings_n_bot)^1.5)/Q53)^0.67</f>
        <v>5.798642808497996E-2</v>
      </c>
      <c r="BF53" s="34">
        <f>(((R53-VLOOKUP(BF$6,Data!$N$4:$Y$11,Data!$W$1,FALSE)/1000)*VLOOKUP(BF$6,Data!$N$4:$Y$11,Data!$P$1,FALSE)^1.5+VLOOKUP(BF$6,Data!$N$4:$Y$11,Data!$W$1,FALSE)/1000*(Mannings_n_bot)^1.5)/R53)^0.67</f>
        <v>5.7972409272839524E-2</v>
      </c>
      <c r="BG53" s="34">
        <f>(((S53-VLOOKUP(BG$6,Data!$N$4:$Y$11,Data!$W$1,FALSE)/1000)*VLOOKUP(BG$6,Data!$N$4:$Y$11,Data!$P$1,FALSE)^1.5+VLOOKUP(BG$6,Data!$N$4:$Y$11,Data!$W$1,FALSE)/1000*(Mannings_n_bot)^1.5)/S53)^0.67</f>
        <v>5.7963374497449288E-2</v>
      </c>
    </row>
    <row r="54" spans="1:59" x14ac:dyDescent="0.25">
      <c r="A54" s="28">
        <v>4.7E-2</v>
      </c>
      <c r="B54" s="94">
        <v>5.7210320453673247E-2</v>
      </c>
      <c r="C54" s="94">
        <v>8.227083410286129E-2</v>
      </c>
      <c r="D54" s="94">
        <v>0.11158564300502394</v>
      </c>
      <c r="E54" s="94">
        <v>0.14566929240657966</v>
      </c>
      <c r="F54" s="94">
        <v>0.18394037169534183</v>
      </c>
      <c r="G54" s="94">
        <v>0.22704702255313158</v>
      </c>
      <c r="H54" s="94">
        <v>0.27427435603688455</v>
      </c>
      <c r="I54" s="94">
        <v>0.32640395330283578</v>
      </c>
      <c r="K54" s="28">
        <v>4.7E-2</v>
      </c>
      <c r="L54" s="94">
        <v>1.5931175183492718</v>
      </c>
      <c r="M54" s="94">
        <v>1.9180579371966573</v>
      </c>
      <c r="N54" s="94">
        <v>2.2324981112433195</v>
      </c>
      <c r="O54" s="94">
        <v>2.5573652017128299</v>
      </c>
      <c r="P54" s="94">
        <v>2.8718177400017457</v>
      </c>
      <c r="Q54" s="94">
        <v>3.1966458358171659</v>
      </c>
      <c r="R54" s="94">
        <v>3.5111086887517011</v>
      </c>
      <c r="S54" s="94">
        <v>3.8359127870023531</v>
      </c>
      <c r="U54" s="28">
        <v>4.7E-2</v>
      </c>
      <c r="V54" s="94">
        <v>1.5199830562637411</v>
      </c>
      <c r="W54" s="94">
        <v>1.8299892617512128</v>
      </c>
      <c r="X54" s="94">
        <v>2.1299946625249584</v>
      </c>
      <c r="Y54" s="94">
        <v>2.4399308982036993</v>
      </c>
      <c r="Z54" s="94">
        <v>2.7399480579466489</v>
      </c>
      <c r="AA54" s="94">
        <v>3.0498470899089374</v>
      </c>
      <c r="AB54" s="94">
        <v>3.3498740698623548</v>
      </c>
      <c r="AC54" s="94">
        <v>3.6597502084770075</v>
      </c>
      <c r="AE54" s="28">
        <v>4.7E-2</v>
      </c>
      <c r="AF54" s="94">
        <f t="shared" si="14"/>
        <v>5.8982342073092851E-2</v>
      </c>
      <c r="AG54" s="94">
        <f t="shared" si="0"/>
        <v>5.9117706339454679E-2</v>
      </c>
      <c r="AH54" s="94">
        <f t="shared" si="1"/>
        <v>5.9098064945513201E-2</v>
      </c>
      <c r="AI54" s="94">
        <f t="shared" si="2"/>
        <v>5.9185338508054658E-2</v>
      </c>
      <c r="AJ54" s="94">
        <f t="shared" si="3"/>
        <v>5.9162800616347218E-2</v>
      </c>
      <c r="AK54" s="94">
        <f t="shared" si="4"/>
        <v>5.9226208590609883E-2</v>
      </c>
      <c r="AL54" s="94">
        <f t="shared" si="5"/>
        <v>5.9204162498306664E-2</v>
      </c>
      <c r="AM54" s="94">
        <f t="shared" si="6"/>
        <v>5.9253577421186247E-2</v>
      </c>
      <c r="AO54" s="28">
        <v>4.7E-2</v>
      </c>
      <c r="AP54" s="94">
        <f t="shared" si="15"/>
        <v>3.5910922951216062E-2</v>
      </c>
      <c r="AQ54" s="94">
        <f t="shared" si="7"/>
        <v>4.2892778423108763E-2</v>
      </c>
      <c r="AR54" s="94">
        <f t="shared" si="8"/>
        <v>4.9982413173411296E-2</v>
      </c>
      <c r="AS54" s="94">
        <f t="shared" si="9"/>
        <v>5.696069232075876E-2</v>
      </c>
      <c r="AT54" s="94">
        <f t="shared" si="10"/>
        <v>6.4050155110202095E-2</v>
      </c>
      <c r="AU54" s="94">
        <f t="shared" si="11"/>
        <v>7.1026642992213437E-2</v>
      </c>
      <c r="AV54" s="94">
        <f t="shared" si="12"/>
        <v>7.8116167954457957E-2</v>
      </c>
      <c r="AW54" s="94">
        <f t="shared" si="13"/>
        <v>8.5091599164826254E-2</v>
      </c>
      <c r="AY54" s="28">
        <v>4.7E-2</v>
      </c>
      <c r="AZ54" s="34">
        <f>(((L54-VLOOKUP(AZ$6,Data!$N$4:$Y$11,Data!$W$1,FALSE)/1000)*VLOOKUP(AZ$6,Data!$N$4:$Y$11,Data!$P$1,FALSE)^1.5+VLOOKUP(AZ$6,Data!$N$4:$Y$11,Data!$W$1,FALSE)/1000*(Mannings_n_bot)^1.5)/L54)^0.67</f>
        <v>5.8045365081223529E-2</v>
      </c>
      <c r="BA54" s="34">
        <f>(((M54-VLOOKUP(BA$6,Data!$N$4:$Y$11,Data!$W$1,FALSE)/1000)*VLOOKUP(BA$6,Data!$N$4:$Y$11,Data!$P$1,FALSE)^1.5+VLOOKUP(BA$6,Data!$N$4:$Y$11,Data!$W$1,FALSE)/1000*(Mannings_n_bot)^1.5)/M54)^0.67</f>
        <v>5.8037390827497572E-2</v>
      </c>
      <c r="BB54" s="34">
        <f>(((N54-VLOOKUP(BB$6,Data!$N$4:$Y$11,Data!$W$1,FALSE)/1000)*VLOOKUP(BB$6,Data!$N$4:$Y$11,Data!$P$1,FALSE)^1.5+VLOOKUP(BB$6,Data!$N$4:$Y$11,Data!$W$1,FALSE)/1000*(Mannings_n_bot)^1.5)/N54)^0.67</f>
        <v>5.8019170660778593E-2</v>
      </c>
      <c r="BC54" s="34">
        <f>(((O54-VLOOKUP(BC$6,Data!$N$4:$Y$11,Data!$W$1,FALSE)/1000)*VLOOKUP(BC$6,Data!$N$4:$Y$11,Data!$P$1,FALSE)^1.5+VLOOKUP(BC$6,Data!$N$4:$Y$11,Data!$W$1,FALSE)/1000*(Mannings_n_bot)^1.5)/O54)^0.67</f>
        <v>5.8002726925498092E-2</v>
      </c>
      <c r="BD54" s="34">
        <f>(((P54-VLOOKUP(BD$6,Data!$N$4:$Y$11,Data!$W$1,FALSE)/1000)*VLOOKUP(BD$6,Data!$N$4:$Y$11,Data!$P$1,FALSE)^1.5+VLOOKUP(BD$6,Data!$N$4:$Y$11,Data!$W$1,FALSE)/1000*(Mannings_n_bot)^1.5)/P54)^0.67</f>
        <v>5.7979395296897475E-2</v>
      </c>
      <c r="BE54" s="34">
        <f>(((Q54-VLOOKUP(BE$6,Data!$N$4:$Y$11,Data!$W$1,FALSE)/1000)*VLOOKUP(BE$6,Data!$N$4:$Y$11,Data!$P$1,FALSE)^1.5+VLOOKUP(BE$6,Data!$N$4:$Y$11,Data!$W$1,FALSE)/1000*(Mannings_n_bot)^1.5)/Q54)^0.67</f>
        <v>5.7961945489711467E-2</v>
      </c>
      <c r="BF54" s="34">
        <f>(((R54-VLOOKUP(BF$6,Data!$N$4:$Y$11,Data!$W$1,FALSE)/1000)*VLOOKUP(BF$6,Data!$N$4:$Y$11,Data!$P$1,FALSE)^1.5+VLOOKUP(BF$6,Data!$N$4:$Y$11,Data!$W$1,FALSE)/1000*(Mannings_n_bot)^1.5)/R54)^0.67</f>
        <v>5.7947635659902894E-2</v>
      </c>
      <c r="BG54" s="34">
        <f>(((S54-VLOOKUP(BG$6,Data!$N$4:$Y$11,Data!$W$1,FALSE)/1000)*VLOOKUP(BG$6,Data!$N$4:$Y$11,Data!$P$1,FALSE)^1.5+VLOOKUP(BG$6,Data!$N$4:$Y$11,Data!$W$1,FALSE)/1000*(Mannings_n_bot)^1.5)/S54)^0.67</f>
        <v>5.7938406113731036E-2</v>
      </c>
    </row>
    <row r="55" spans="1:59" x14ac:dyDescent="0.25">
      <c r="A55" s="28">
        <v>4.8000000000000001E-2</v>
      </c>
      <c r="B55" s="94">
        <v>5.842820526057324E-2</v>
      </c>
      <c r="C55" s="94">
        <v>8.4021831657437485E-2</v>
      </c>
      <c r="D55" s="94">
        <v>0.11396063032814574</v>
      </c>
      <c r="E55" s="94">
        <v>0.14876929340558531</v>
      </c>
      <c r="F55" s="94">
        <v>0.18785496034501925</v>
      </c>
      <c r="G55" s="94">
        <v>0.23187852303128231</v>
      </c>
      <c r="H55" s="94">
        <v>0.28011104169397516</v>
      </c>
      <c r="I55" s="94">
        <v>0.3333494478051362</v>
      </c>
      <c r="K55" s="28">
        <v>4.8000000000000001E-2</v>
      </c>
      <c r="L55" s="94">
        <v>1.5947200267016401</v>
      </c>
      <c r="M55" s="94">
        <v>1.91997162573797</v>
      </c>
      <c r="N55" s="94">
        <v>2.2347281635065657</v>
      </c>
      <c r="O55" s="94">
        <v>2.5599063509044075</v>
      </c>
      <c r="P55" s="94">
        <v>2.8746752317019419</v>
      </c>
      <c r="Q55" s="94">
        <v>3.1998143846498603</v>
      </c>
      <c r="R55" s="94">
        <v>3.5145935718884633</v>
      </c>
      <c r="S55" s="94">
        <v>3.8397087046595311</v>
      </c>
      <c r="U55" s="28">
        <v>4.8000000000000001E-2</v>
      </c>
      <c r="V55" s="94">
        <v>1.5199897780563669</v>
      </c>
      <c r="W55" s="94">
        <v>1.8299817053395169</v>
      </c>
      <c r="X55" s="94">
        <v>2.129988502743787</v>
      </c>
      <c r="Y55" s="94">
        <v>2.4399104504218561</v>
      </c>
      <c r="Z55" s="94">
        <v>2.7399289732542571</v>
      </c>
      <c r="AA55" s="94">
        <v>3.0498137164794463</v>
      </c>
      <c r="AB55" s="94">
        <v>3.3498420410175513</v>
      </c>
      <c r="AC55" s="94">
        <v>3.6597038923172862</v>
      </c>
      <c r="AE55" s="28">
        <v>4.8000000000000001E-2</v>
      </c>
      <c r="AF55" s="94">
        <f t="shared" si="14"/>
        <v>6.0237949413107082E-2</v>
      </c>
      <c r="AG55" s="94">
        <f t="shared" si="0"/>
        <v>6.0375928166926565E-2</v>
      </c>
      <c r="AH55" s="94">
        <f t="shared" si="1"/>
        <v>6.0355907364006978E-2</v>
      </c>
      <c r="AI55" s="94">
        <f t="shared" si="2"/>
        <v>6.044486689231672E-2</v>
      </c>
      <c r="AJ55" s="94">
        <f t="shared" si="3"/>
        <v>6.0421893580231589E-2</v>
      </c>
      <c r="AK55" s="94">
        <f t="shared" si="4"/>
        <v>6.0486526615954717E-2</v>
      </c>
      <c r="AL55" s="94">
        <f t="shared" si="5"/>
        <v>6.0464054568010253E-2</v>
      </c>
      <c r="AM55" s="94">
        <f t="shared" si="6"/>
        <v>6.0514424270791192E-2</v>
      </c>
      <c r="AO55" s="28">
        <v>4.8000000000000001E-2</v>
      </c>
      <c r="AP55" s="94">
        <f t="shared" si="15"/>
        <v>3.6638534841391762E-2</v>
      </c>
      <c r="AQ55" s="94">
        <f t="shared" si="7"/>
        <v>4.376201738145085E-2</v>
      </c>
      <c r="AR55" s="94">
        <f t="shared" si="8"/>
        <v>5.0995298752277492E-2</v>
      </c>
      <c r="AS55" s="94">
        <f t="shared" si="9"/>
        <v>5.8115131185570733E-2</v>
      </c>
      <c r="AT55" s="94">
        <f t="shared" si="10"/>
        <v>6.5348237697724326E-2</v>
      </c>
      <c r="AU55" s="94">
        <f t="shared" si="11"/>
        <v>7.2466241836916925E-2</v>
      </c>
      <c r="AV55" s="94">
        <f t="shared" si="12"/>
        <v>7.9699412169432077E-2</v>
      </c>
      <c r="AW55" s="94">
        <f t="shared" si="13"/>
        <v>8.6816337760365195E-2</v>
      </c>
      <c r="AY55" s="28">
        <v>4.8000000000000001E-2</v>
      </c>
      <c r="AZ55" s="34">
        <f>(((L55-VLOOKUP(AZ$6,Data!$N$4:$Y$11,Data!$W$1,FALSE)/1000)*VLOOKUP(AZ$6,Data!$N$4:$Y$11,Data!$P$1,FALSE)^1.5+VLOOKUP(AZ$6,Data!$N$4:$Y$11,Data!$W$1,FALSE)/1000*(Mannings_n_bot)^1.5)/L55)^0.67</f>
        <v>5.8022658838393748E-2</v>
      </c>
      <c r="BA55" s="34">
        <f>(((M55-VLOOKUP(BA$6,Data!$N$4:$Y$11,Data!$W$1,FALSE)/1000)*VLOOKUP(BA$6,Data!$N$4:$Y$11,Data!$P$1,FALSE)^1.5+VLOOKUP(BA$6,Data!$N$4:$Y$11,Data!$W$1,FALSE)/1000*(Mannings_n_bot)^1.5)/M55)^0.67</f>
        <v>5.8014507107217159E-2</v>
      </c>
      <c r="BB55" s="34">
        <f>(((N55-VLOOKUP(BB$6,Data!$N$4:$Y$11,Data!$W$1,FALSE)/1000)*VLOOKUP(BB$6,Data!$N$4:$Y$11,Data!$P$1,FALSE)^1.5+VLOOKUP(BB$6,Data!$N$4:$Y$11,Data!$W$1,FALSE)/1000*(Mannings_n_bot)^1.5)/N55)^0.67</f>
        <v>5.7995916439587167E-2</v>
      </c>
      <c r="BC55" s="34">
        <f>(((O55-VLOOKUP(BC$6,Data!$N$4:$Y$11,Data!$W$1,FALSE)/1000)*VLOOKUP(BC$6,Data!$N$4:$Y$11,Data!$P$1,FALSE)^1.5+VLOOKUP(BC$6,Data!$N$4:$Y$11,Data!$W$1,FALSE)/1000*(Mannings_n_bot)^1.5)/O55)^0.67</f>
        <v>5.797912677823279E-2</v>
      </c>
      <c r="BD55" s="34">
        <f>(((P55-VLOOKUP(BD$6,Data!$N$4:$Y$11,Data!$W$1,FALSE)/1000)*VLOOKUP(BD$6,Data!$N$4:$Y$11,Data!$P$1,FALSE)^1.5+VLOOKUP(BD$6,Data!$N$4:$Y$11,Data!$W$1,FALSE)/1000*(Mannings_n_bot)^1.5)/P55)^0.67</f>
        <v>5.7955320194688166E-2</v>
      </c>
      <c r="BE55" s="34">
        <f>(((Q55-VLOOKUP(BE$6,Data!$N$4:$Y$11,Data!$W$1,FALSE)/1000)*VLOOKUP(BE$6,Data!$N$4:$Y$11,Data!$P$1,FALSE)^1.5+VLOOKUP(BE$6,Data!$N$4:$Y$11,Data!$W$1,FALSE)/1000*(Mannings_n_bot)^1.5)/Q55)^0.67</f>
        <v>5.7937506047299664E-2</v>
      </c>
      <c r="BF55" s="34">
        <f>(((R55-VLOOKUP(BF$6,Data!$N$4:$Y$11,Data!$W$1,FALSE)/1000)*VLOOKUP(BF$6,Data!$N$4:$Y$11,Data!$P$1,FALSE)^1.5+VLOOKUP(BF$6,Data!$N$4:$Y$11,Data!$W$1,FALSE)/1000*(Mannings_n_bot)^1.5)/R55)^0.67</f>
        <v>5.7922905749916362E-2</v>
      </c>
      <c r="BG55" s="34">
        <f>(((S55-VLOOKUP(BG$6,Data!$N$4:$Y$11,Data!$W$1,FALSE)/1000)*VLOOKUP(BG$6,Data!$N$4:$Y$11,Data!$P$1,FALSE)^1.5+VLOOKUP(BG$6,Data!$N$4:$Y$11,Data!$W$1,FALSE)/1000*(Mannings_n_bot)^1.5)/S55)^0.67</f>
        <v>5.7913481509766801E-2</v>
      </c>
    </row>
    <row r="56" spans="1:59" x14ac:dyDescent="0.25">
      <c r="A56" s="28">
        <v>4.9000000000000002E-2</v>
      </c>
      <c r="B56" s="94">
        <v>5.964609477643501E-2</v>
      </c>
      <c r="C56" s="94">
        <v>8.5772821024336032E-2</v>
      </c>
      <c r="D56" s="94">
        <v>0.11633560948128929</v>
      </c>
      <c r="E56" s="94">
        <v>0.15186926674370449</v>
      </c>
      <c r="F56" s="94">
        <v>0.19176951959927013</v>
      </c>
      <c r="G56" s="94">
        <v>0.23670996803218536</v>
      </c>
      <c r="H56" s="94">
        <v>0.28594766838665642</v>
      </c>
      <c r="I56" s="94">
        <v>0.34029485067175091</v>
      </c>
      <c r="K56" s="28">
        <v>4.9000000000000002E-2</v>
      </c>
      <c r="L56" s="94">
        <v>1.596322528857919</v>
      </c>
      <c r="M56" s="94">
        <v>1.9218853232277475</v>
      </c>
      <c r="N56" s="94">
        <v>2.2369582234412402</v>
      </c>
      <c r="O56" s="94">
        <v>2.5624475227705212</v>
      </c>
      <c r="P56" s="94">
        <v>2.8775327448597792</v>
      </c>
      <c r="Q56" s="94">
        <v>3.2029829698655403</v>
      </c>
      <c r="R56" s="94">
        <v>3.5180784902311975</v>
      </c>
      <c r="S56" s="94">
        <v>3.8435046723989843</v>
      </c>
      <c r="U56" s="28">
        <v>4.9000000000000002E-2</v>
      </c>
      <c r="V56" s="94">
        <v>1.5199948103489125</v>
      </c>
      <c r="W56" s="94">
        <v>1.8299721476943587</v>
      </c>
      <c r="X56" s="94">
        <v>2.1299800081379239</v>
      </c>
      <c r="Y56" s="94">
        <v>2.4398873560280245</v>
      </c>
      <c r="Z56" s="94">
        <v>2.7399069084410397</v>
      </c>
      <c r="AA56" s="94">
        <v>3.0497770511059152</v>
      </c>
      <c r="AB56" s="94">
        <v>3.3498063867683485</v>
      </c>
      <c r="AC56" s="94">
        <v>3.6596536389046883</v>
      </c>
      <c r="AE56" s="28">
        <v>4.9000000000000002E-2</v>
      </c>
      <c r="AF56" s="94">
        <f t="shared" si="14"/>
        <v>6.149356160793757E-2</v>
      </c>
      <c r="AG56" s="94">
        <f t="shared" si="0"/>
        <v>6.1634144110943791E-2</v>
      </c>
      <c r="AH56" s="94">
        <f t="shared" si="1"/>
        <v>6.1613745455511265E-2</v>
      </c>
      <c r="AI56" s="94">
        <f t="shared" si="2"/>
        <v>6.1704384037978649E-2</v>
      </c>
      <c r="AJ56" s="94">
        <f t="shared" si="3"/>
        <v>6.1680977089335898E-2</v>
      </c>
      <c r="AK56" s="94">
        <f t="shared" si="4"/>
        <v>6.1746830169816913E-2</v>
      </c>
      <c r="AL56" s="94">
        <f t="shared" si="5"/>
        <v>6.1723933909806919E-2</v>
      </c>
      <c r="AM56" s="94">
        <f t="shared" si="6"/>
        <v>6.1775254485358047E-2</v>
      </c>
      <c r="AO56" s="28">
        <v>4.9000000000000002E-2</v>
      </c>
      <c r="AP56" s="94">
        <f t="shared" si="15"/>
        <v>3.7364688963644775E-2</v>
      </c>
      <c r="AQ56" s="94">
        <f t="shared" si="7"/>
        <v>4.4629520808392047E-2</v>
      </c>
      <c r="AR56" s="94">
        <f t="shared" si="8"/>
        <v>5.2006160983339066E-2</v>
      </c>
      <c r="AS56" s="94">
        <f t="shared" si="9"/>
        <v>5.9267269044207885E-2</v>
      </c>
      <c r="AT56" s="94">
        <f t="shared" si="10"/>
        <v>6.6643731489010385E-2</v>
      </c>
      <c r="AU56" s="94">
        <f t="shared" si="11"/>
        <v>7.3902974277169617E-2</v>
      </c>
      <c r="AV56" s="94">
        <f t="shared" si="12"/>
        <v>8.1279502200038975E-2</v>
      </c>
      <c r="AW56" s="94">
        <f t="shared" si="13"/>
        <v>8.8537644591791406E-2</v>
      </c>
      <c r="AY56" s="28">
        <v>4.9000000000000002E-2</v>
      </c>
      <c r="AZ56" s="34">
        <f>(((L56-VLOOKUP(AZ$6,Data!$N$4:$Y$11,Data!$W$1,FALSE)/1000)*VLOOKUP(AZ$6,Data!$N$4:$Y$11,Data!$P$1,FALSE)^1.5+VLOOKUP(AZ$6,Data!$N$4:$Y$11,Data!$W$1,FALSE)/1000*(Mannings_n_bot)^1.5)/L56)^0.67</f>
        <v>5.7999993907360402E-2</v>
      </c>
      <c r="BA56" s="34">
        <f>(((M56-VLOOKUP(BA$6,Data!$N$4:$Y$11,Data!$W$1,FALSE)/1000)*VLOOKUP(BA$6,Data!$N$4:$Y$11,Data!$P$1,FALSE)^1.5+VLOOKUP(BA$6,Data!$N$4:$Y$11,Data!$W$1,FALSE)/1000*(Mannings_n_bot)^1.5)/M56)^0.67</f>
        <v>5.7991664419016778E-2</v>
      </c>
      <c r="BB56" s="34">
        <f>(((N56-VLOOKUP(BB$6,Data!$N$4:$Y$11,Data!$W$1,FALSE)/1000)*VLOOKUP(BB$6,Data!$N$4:$Y$11,Data!$P$1,FALSE)^1.5+VLOOKUP(BB$6,Data!$N$4:$Y$11,Data!$W$1,FALSE)/1000*(Mannings_n_bot)^1.5)/N56)^0.67</f>
        <v>5.7972703923841497E-2</v>
      </c>
      <c r="BC56" s="34">
        <f>(((O56-VLOOKUP(BC$6,Data!$N$4:$Y$11,Data!$W$1,FALSE)/1000)*VLOOKUP(BC$6,Data!$N$4:$Y$11,Data!$P$1,FALSE)^1.5+VLOOKUP(BC$6,Data!$N$4:$Y$11,Data!$W$1,FALSE)/1000*(Mannings_n_bot)^1.5)/O56)^0.67</f>
        <v>5.7955568510571924E-2</v>
      </c>
      <c r="BD56" s="34">
        <f>(((P56-VLOOKUP(BD$6,Data!$N$4:$Y$11,Data!$W$1,FALSE)/1000)*VLOOKUP(BD$6,Data!$N$4:$Y$11,Data!$P$1,FALSE)^1.5+VLOOKUP(BD$6,Data!$N$4:$Y$11,Data!$W$1,FALSE)/1000*(Mannings_n_bot)^1.5)/P56)^0.67</f>
        <v>5.7931287814832304E-2</v>
      </c>
      <c r="BE56" s="34">
        <f>(((Q56-VLOOKUP(BE$6,Data!$N$4:$Y$11,Data!$W$1,FALSE)/1000)*VLOOKUP(BE$6,Data!$N$4:$Y$11,Data!$P$1,FALSE)^1.5+VLOOKUP(BE$6,Data!$N$4:$Y$11,Data!$W$1,FALSE)/1000*(Mannings_n_bot)^1.5)/Q56)^0.67</f>
        <v>5.7913109614781334E-2</v>
      </c>
      <c r="BF56" s="34">
        <f>(((R56-VLOOKUP(BF$6,Data!$N$4:$Y$11,Data!$W$1,FALSE)/1000)*VLOOKUP(BF$6,Data!$N$4:$Y$11,Data!$P$1,FALSE)^1.5+VLOOKUP(BF$6,Data!$N$4:$Y$11,Data!$W$1,FALSE)/1000*(Mannings_n_bot)^1.5)/R56)^0.67</f>
        <v>5.7898219397884969E-2</v>
      </c>
      <c r="BG56" s="34">
        <f>(((S56-VLOOKUP(BG$6,Data!$N$4:$Y$11,Data!$W$1,FALSE)/1000)*VLOOKUP(BG$6,Data!$N$4:$Y$11,Data!$P$1,FALSE)^1.5+VLOOKUP(BG$6,Data!$N$4:$Y$11,Data!$W$1,FALSE)/1000*(Mannings_n_bot)^1.5)/S56)^0.67</f>
        <v>5.7888600540940846E-2</v>
      </c>
    </row>
    <row r="57" spans="1:59" x14ac:dyDescent="0.25">
      <c r="A57" s="28">
        <v>0.05</v>
      </c>
      <c r="B57" s="94">
        <v>6.0863987647558959E-2</v>
      </c>
      <c r="C57" s="94">
        <v>8.7523800288688891E-2</v>
      </c>
      <c r="D57" s="94">
        <v>0.11871057786105843</v>
      </c>
      <c r="E57" s="94">
        <v>0.15496920905828038</v>
      </c>
      <c r="F57" s="94">
        <v>0.19568404520030347</v>
      </c>
      <c r="G57" s="94">
        <v>0.24154135234069596</v>
      </c>
      <c r="H57" s="94">
        <v>0.29178422979804264</v>
      </c>
      <c r="I57" s="94">
        <v>0.34724015443034073</v>
      </c>
      <c r="K57" s="28">
        <v>0.05</v>
      </c>
      <c r="L57" s="94">
        <v>1.597925026599347</v>
      </c>
      <c r="M57" s="94">
        <v>1.9237990317589002</v>
      </c>
      <c r="N57" s="94">
        <v>2.2391882934919538</v>
      </c>
      <c r="O57" s="94">
        <v>2.5649887200681292</v>
      </c>
      <c r="P57" s="94">
        <v>2.8803902825836918</v>
      </c>
      <c r="Q57" s="94">
        <v>3.2061515948853514</v>
      </c>
      <c r="R57" s="94">
        <v>3.5215634475523663</v>
      </c>
      <c r="S57" s="94">
        <v>3.8473006943061092</v>
      </c>
      <c r="U57" s="28">
        <v>0.05</v>
      </c>
      <c r="V57" s="94">
        <v>1.5199981531581579</v>
      </c>
      <c r="W57" s="94">
        <v>1.8299605887843817</v>
      </c>
      <c r="X57" s="94">
        <v>2.1299691786794339</v>
      </c>
      <c r="Y57" s="94">
        <v>2.4398616149470498</v>
      </c>
      <c r="Z57" s="94">
        <v>2.7398818634349995</v>
      </c>
      <c r="AA57" s="94">
        <v>3.0497370936696138</v>
      </c>
      <c r="AB57" s="94">
        <v>3.3497671069989829</v>
      </c>
      <c r="AC57" s="94">
        <v>3.6595994480770155</v>
      </c>
      <c r="AE57" s="28">
        <v>0.05</v>
      </c>
      <c r="AF57" s="94">
        <f t="shared" si="14"/>
        <v>6.2749177261955488E-2</v>
      </c>
      <c r="AG57" s="94">
        <f t="shared" si="0"/>
        <v>6.2892352795531403E-2</v>
      </c>
      <c r="AH57" s="94">
        <f t="shared" si="1"/>
        <v>6.2871577841213583E-2</v>
      </c>
      <c r="AI57" s="94">
        <f t="shared" si="2"/>
        <v>6.296388857879516E-2</v>
      </c>
      <c r="AJ57" s="94">
        <f t="shared" si="3"/>
        <v>6.2940049774179163E-2</v>
      </c>
      <c r="AK57" s="94">
        <f t="shared" si="4"/>
        <v>6.3007117891803174E-2</v>
      </c>
      <c r="AL57" s="94">
        <f t="shared" si="5"/>
        <v>6.2983799160149859E-2</v>
      </c>
      <c r="AM57" s="94">
        <f t="shared" si="6"/>
        <v>6.303606670839948E-2</v>
      </c>
      <c r="AO57" s="28">
        <v>0.05</v>
      </c>
      <c r="AP57" s="94">
        <f t="shared" si="15"/>
        <v>3.8089388822633158E-2</v>
      </c>
      <c r="AQ57" s="94">
        <f t="shared" si="7"/>
        <v>4.5495292826229987E-2</v>
      </c>
      <c r="AR57" s="94">
        <f t="shared" si="8"/>
        <v>5.3015004680974143E-2</v>
      </c>
      <c r="AS57" s="94">
        <f t="shared" si="9"/>
        <v>6.0417111329115009E-2</v>
      </c>
      <c r="AT57" s="94">
        <f t="shared" si="10"/>
        <v>6.7936642608298251E-2</v>
      </c>
      <c r="AU57" s="94">
        <f t="shared" si="11"/>
        <v>7.5336847055522099E-2</v>
      </c>
      <c r="AV57" s="94">
        <f t="shared" si="12"/>
        <v>8.2856445480442742E-2</v>
      </c>
      <c r="AW57" s="94">
        <f t="shared" si="13"/>
        <v>9.025552771173978E-2</v>
      </c>
      <c r="AY57" s="28">
        <v>0.05</v>
      </c>
      <c r="AZ57" s="34">
        <f>(((L57-VLOOKUP(AZ$6,Data!$N$4:$Y$11,Data!$W$1,FALSE)/1000)*VLOOKUP(AZ$6,Data!$N$4:$Y$11,Data!$P$1,FALSE)^1.5+VLOOKUP(AZ$6,Data!$N$4:$Y$11,Data!$W$1,FALSE)/1000*(Mannings_n_bot)^1.5)/L57)^0.67</f>
        <v>5.797737014823999E-2</v>
      </c>
      <c r="BA57" s="34">
        <f>(((M57-VLOOKUP(BA$6,Data!$N$4:$Y$11,Data!$W$1,FALSE)/1000)*VLOOKUP(BA$6,Data!$N$4:$Y$11,Data!$P$1,FALSE)^1.5+VLOOKUP(BA$6,Data!$N$4:$Y$11,Data!$W$1,FALSE)/1000*(Mannings_n_bot)^1.5)/M57)^0.67</f>
        <v>5.7968862625552557E-2</v>
      </c>
      <c r="BB57" s="34">
        <f>(((N57-VLOOKUP(BB$6,Data!$N$4:$Y$11,Data!$W$1,FALSE)/1000)*VLOOKUP(BB$6,Data!$N$4:$Y$11,Data!$P$1,FALSE)^1.5+VLOOKUP(BB$6,Data!$N$4:$Y$11,Data!$W$1,FALSE)/1000*(Mannings_n_bot)^1.5)/N57)^0.67</f>
        <v>5.7949532973792593E-2</v>
      </c>
      <c r="BC57" s="34">
        <f>(((O57-VLOOKUP(BC$6,Data!$N$4:$Y$11,Data!$W$1,FALSE)/1000)*VLOOKUP(BC$6,Data!$N$4:$Y$11,Data!$P$1,FALSE)^1.5+VLOOKUP(BC$6,Data!$N$4:$Y$11,Data!$W$1,FALSE)/1000*(Mannings_n_bot)^1.5)/O57)^0.67</f>
        <v>5.7932051983268576E-2</v>
      </c>
      <c r="BD57" s="34">
        <f>(((P57-VLOOKUP(BD$6,Data!$N$4:$Y$11,Data!$W$1,FALSE)/1000)*VLOOKUP(BD$6,Data!$N$4:$Y$11,Data!$P$1,FALSE)^1.5+VLOOKUP(BD$6,Data!$N$4:$Y$11,Data!$W$1,FALSE)/1000*(Mannings_n_bot)^1.5)/P57)^0.67</f>
        <v>5.790729801510984E-2</v>
      </c>
      <c r="BE57" s="34">
        <f>(((Q57-VLOOKUP(BE$6,Data!$N$4:$Y$11,Data!$W$1,FALSE)/1000)*VLOOKUP(BE$6,Data!$N$4:$Y$11,Data!$P$1,FALSE)^1.5+VLOOKUP(BE$6,Data!$N$4:$Y$11,Data!$W$1,FALSE)/1000*(Mannings_n_bot)^1.5)/Q57)^0.67</f>
        <v>5.7888756049803897E-2</v>
      </c>
      <c r="BF57" s="34">
        <f>(((R57-VLOOKUP(BF$6,Data!$N$4:$Y$11,Data!$W$1,FALSE)/1000)*VLOOKUP(BF$6,Data!$N$4:$Y$11,Data!$P$1,FALSE)^1.5+VLOOKUP(BF$6,Data!$N$4:$Y$11,Data!$W$1,FALSE)/1000*(Mannings_n_bot)^1.5)/R57)^0.67</f>
        <v>5.7873576459434049E-2</v>
      </c>
      <c r="BG57" s="34">
        <f>(((S57-VLOOKUP(BG$6,Data!$N$4:$Y$11,Data!$W$1,FALSE)/1000)*VLOOKUP(BG$6,Data!$N$4:$Y$11,Data!$P$1,FALSE)^1.5+VLOOKUP(BG$6,Data!$N$4:$Y$11,Data!$W$1,FALSE)/1000*(Mannings_n_bot)^1.5)/S57)^0.67</f>
        <v>5.7863763063252673E-2</v>
      </c>
    </row>
    <row r="58" spans="1:59" x14ac:dyDescent="0.25">
      <c r="A58" s="28">
        <v>5.0999999999999997E-2</v>
      </c>
      <c r="B58" s="94">
        <v>6.2081882520256038E-2</v>
      </c>
      <c r="C58" s="94">
        <v>8.9274767535595601E-2</v>
      </c>
      <c r="D58" s="94">
        <v>0.12108553286402346</v>
      </c>
      <c r="E58" s="94">
        <v>0.15806911698655712</v>
      </c>
      <c r="F58" s="94">
        <v>0.19959853289021767</v>
      </c>
      <c r="G58" s="94">
        <v>0.24637267074147085</v>
      </c>
      <c r="H58" s="94">
        <v>0.29762071961103231</v>
      </c>
      <c r="I58" s="94">
        <v>0.3541853516082476</v>
      </c>
      <c r="K58" s="28">
        <v>5.0999999999999997E-2</v>
      </c>
      <c r="L58" s="94">
        <v>1.5995275217071179</v>
      </c>
      <c r="M58" s="94">
        <v>1.9257127534244476</v>
      </c>
      <c r="N58" s="94">
        <v>2.2414183761034177</v>
      </c>
      <c r="O58" s="94">
        <v>2.5675299455544409</v>
      </c>
      <c r="P58" s="94">
        <v>2.8832478479823545</v>
      </c>
      <c r="Q58" s="94">
        <v>3.2093202631308242</v>
      </c>
      <c r="R58" s="94">
        <v>3.5250484476248132</v>
      </c>
      <c r="S58" s="94">
        <v>3.851096774466825</v>
      </c>
      <c r="U58" s="28">
        <v>5.0999999999999997E-2</v>
      </c>
      <c r="V58" s="94">
        <v>1.51999980649525</v>
      </c>
      <c r="W58" s="94">
        <v>1.829947028571663</v>
      </c>
      <c r="X58" s="94">
        <v>2.1299560143327025</v>
      </c>
      <c r="Y58" s="94">
        <v>2.4398332270951619</v>
      </c>
      <c r="Z58" s="94">
        <v>2.7398538381544104</v>
      </c>
      <c r="AA58" s="94">
        <v>3.0496938440411427</v>
      </c>
      <c r="AB58" s="94">
        <v>3.3497242015819131</v>
      </c>
      <c r="AC58" s="94">
        <v>3.65954131965935</v>
      </c>
      <c r="AE58" s="28">
        <v>5.0999999999999997E-2</v>
      </c>
      <c r="AF58" s="94">
        <f t="shared" si="14"/>
        <v>6.4004794979542895E-2</v>
      </c>
      <c r="AG58" s="94">
        <f t="shared" si="0"/>
        <v>6.4150552844691164E-2</v>
      </c>
      <c r="AH58" s="94">
        <f t="shared" si="1"/>
        <v>6.4129403142283714E-2</v>
      </c>
      <c r="AI58" s="94">
        <f t="shared" si="2"/>
        <v>6.4223379148480766E-2</v>
      </c>
      <c r="AJ58" s="94">
        <f t="shared" si="3"/>
        <v>6.4199110265244844E-2</v>
      </c>
      <c r="AK58" s="94">
        <f t="shared" si="4"/>
        <v>6.4267388421468383E-2</v>
      </c>
      <c r="AL58" s="94">
        <f t="shared" si="5"/>
        <v>6.424364895544564E-2</v>
      </c>
      <c r="AM58" s="94">
        <f t="shared" si="6"/>
        <v>6.4296859583370253E-2</v>
      </c>
      <c r="AO58" s="28">
        <v>5.0999999999999997E-2</v>
      </c>
      <c r="AP58" s="94">
        <f t="shared" si="15"/>
        <v>3.8812637905722494E-2</v>
      </c>
      <c r="AQ58" s="94">
        <f t="shared" si="7"/>
        <v>4.6359337537148507E-2</v>
      </c>
      <c r="AR58" s="94">
        <f t="shared" si="8"/>
        <v>5.4021834636032558E-2</v>
      </c>
      <c r="AS58" s="94">
        <f t="shared" si="9"/>
        <v>6.1564663446378287E-2</v>
      </c>
      <c r="AT58" s="94">
        <f t="shared" si="10"/>
        <v>6.9226977150054297E-2</v>
      </c>
      <c r="AU58" s="94">
        <f t="shared" si="11"/>
        <v>7.6767866881918528E-2</v>
      </c>
      <c r="AV58" s="94">
        <f t="shared" si="12"/>
        <v>8.4430249408790375E-2</v>
      </c>
      <c r="AW58" s="94">
        <f t="shared" si="13"/>
        <v>9.1969995133992372E-2</v>
      </c>
      <c r="AY58" s="28">
        <v>5.0999999999999997E-2</v>
      </c>
      <c r="AZ58" s="34">
        <f>(((L58-VLOOKUP(AZ$6,Data!$N$4:$Y$11,Data!$W$1,FALSE)/1000)*VLOOKUP(AZ$6,Data!$N$4:$Y$11,Data!$P$1,FALSE)^1.5+VLOOKUP(AZ$6,Data!$N$4:$Y$11,Data!$W$1,FALSE)/1000*(Mannings_n_bot)^1.5)/L58)^0.67</f>
        <v>5.7954787421762237E-2</v>
      </c>
      <c r="BA58" s="34">
        <f>(((M58-VLOOKUP(BA$6,Data!$N$4:$Y$11,Data!$W$1,FALSE)/1000)*VLOOKUP(BA$6,Data!$N$4:$Y$11,Data!$P$1,FALSE)^1.5+VLOOKUP(BA$6,Data!$N$4:$Y$11,Data!$W$1,FALSE)/1000*(Mannings_n_bot)^1.5)/M58)^0.67</f>
        <v>5.7946101590074489E-2</v>
      </c>
      <c r="BB58" s="34">
        <f>(((N58-VLOOKUP(BB$6,Data!$N$4:$Y$11,Data!$W$1,FALSE)/1000)*VLOOKUP(BB$6,Data!$N$4:$Y$11,Data!$P$1,FALSE)^1.5+VLOOKUP(BB$6,Data!$N$4:$Y$11,Data!$W$1,FALSE)/1000*(Mannings_n_bot)^1.5)/N58)^0.67</f>
        <v>5.7926403450296211E-2</v>
      </c>
      <c r="BC58" s="34">
        <f>(((O58-VLOOKUP(BC$6,Data!$N$4:$Y$11,Data!$W$1,FALSE)/1000)*VLOOKUP(BC$6,Data!$N$4:$Y$11,Data!$P$1,FALSE)^1.5+VLOOKUP(BC$6,Data!$N$4:$Y$11,Data!$W$1,FALSE)/1000*(Mannings_n_bot)^1.5)/O58)^0.67</f>
        <v>5.7908577057672724E-2</v>
      </c>
      <c r="BD58" s="34">
        <f>(((P58-VLOOKUP(BD$6,Data!$N$4:$Y$11,Data!$W$1,FALSE)/1000)*VLOOKUP(BD$6,Data!$N$4:$Y$11,Data!$P$1,FALSE)^1.5+VLOOKUP(BD$6,Data!$N$4:$Y$11,Data!$W$1,FALSE)/1000*(Mannings_n_bot)^1.5)/P58)^0.67</f>
        <v>5.788335065391137E-2</v>
      </c>
      <c r="BE58" s="34">
        <f>(((Q58-VLOOKUP(BE$6,Data!$N$4:$Y$11,Data!$W$1,FALSE)/1000)*VLOOKUP(BE$6,Data!$N$4:$Y$11,Data!$P$1,FALSE)^1.5+VLOOKUP(BE$6,Data!$N$4:$Y$11,Data!$W$1,FALSE)/1000*(Mannings_n_bot)^1.5)/Q58)^0.67</f>
        <v>5.7864445210621521E-2</v>
      </c>
      <c r="BF58" s="34">
        <f>(((R58-VLOOKUP(BF$6,Data!$N$4:$Y$11,Data!$W$1,FALSE)/1000)*VLOOKUP(BF$6,Data!$N$4:$Y$11,Data!$P$1,FALSE)^1.5+VLOOKUP(BF$6,Data!$N$4:$Y$11,Data!$W$1,FALSE)/1000*(Mannings_n_bot)^1.5)/R58)^0.67</f>
        <v>5.7848976790805542E-2</v>
      </c>
      <c r="BG58" s="34">
        <f>(((S58-VLOOKUP(BG$6,Data!$N$4:$Y$11,Data!$W$1,FALSE)/1000)*VLOOKUP(BG$6,Data!$N$4:$Y$11,Data!$P$1,FALSE)^1.5+VLOOKUP(BG$6,Data!$N$4:$Y$11,Data!$W$1,FALSE)/1000*(Mannings_n_bot)^1.5)/S58)^0.67</f>
        <v>5.7838968933313549E-2</v>
      </c>
    </row>
    <row r="59" spans="1:59" x14ac:dyDescent="0.25">
      <c r="A59" s="28">
        <v>5.1999999999999998E-2</v>
      </c>
      <c r="B59" s="94">
        <v>6.3299778040844412E-2</v>
      </c>
      <c r="C59" s="94">
        <v>9.10257208501144E-2</v>
      </c>
      <c r="D59" s="94">
        <v>0.1234604718867085</v>
      </c>
      <c r="E59" s="94">
        <v>0.16116898716566652</v>
      </c>
      <c r="F59" s="94">
        <v>0.20351297841098903</v>
      </c>
      <c r="G59" s="94">
        <v>0.25120391801895625</v>
      </c>
      <c r="H59" s="94">
        <v>0.3034571315082939</v>
      </c>
      <c r="I59" s="94">
        <v>0.36113043473246798</v>
      </c>
      <c r="K59" s="28">
        <v>5.1999999999999998E-2</v>
      </c>
      <c r="L59" s="94">
        <v>1.6011300159623996</v>
      </c>
      <c r="M59" s="94">
        <v>1.927626490317538</v>
      </c>
      <c r="N59" s="94">
        <v>2.2436484737204667</v>
      </c>
      <c r="O59" s="94">
        <v>2.5700712019869409</v>
      </c>
      <c r="P59" s="94">
        <v>2.886105444164714</v>
      </c>
      <c r="Q59" s="94">
        <v>3.2124889780239108</v>
      </c>
      <c r="R59" s="94">
        <v>3.5285334942217967</v>
      </c>
      <c r="S59" s="94">
        <v>3.8548929169676183</v>
      </c>
      <c r="U59" s="28">
        <v>5.1999999999999998E-2</v>
      </c>
      <c r="V59" s="94">
        <v>1.5199997703657018</v>
      </c>
      <c r="W59" s="94">
        <v>1.8299314670117117</v>
      </c>
      <c r="X59" s="94">
        <v>2.1299405150544382</v>
      </c>
      <c r="Y59" s="94">
        <v>2.4398021923799726</v>
      </c>
      <c r="Z59" s="94">
        <v>2.7398228325078171</v>
      </c>
      <c r="AA59" s="94">
        <v>3.0496473020804338</v>
      </c>
      <c r="AB59" s="94">
        <v>3.3496776703778175</v>
      </c>
      <c r="AC59" s="94">
        <v>3.6594792534640552</v>
      </c>
      <c r="AE59" s="28">
        <v>5.1999999999999998E-2</v>
      </c>
      <c r="AF59" s="94">
        <f t="shared" si="14"/>
        <v>6.5260413365089254E-2</v>
      </c>
      <c r="AG59" s="94">
        <f t="shared" si="0"/>
        <v>6.5408742882395135E-2</v>
      </c>
      <c r="AH59" s="94">
        <f t="shared" si="1"/>
        <v>6.5387219979866976E-2</v>
      </c>
      <c r="AI59" s="94">
        <f t="shared" si="2"/>
        <v>6.5482854380704295E-2</v>
      </c>
      <c r="AJ59" s="94">
        <f t="shared" si="3"/>
        <v>6.5458157192977096E-2</v>
      </c>
      <c r="AK59" s="94">
        <f t="shared" si="4"/>
        <v>6.5527640398312562E-2</v>
      </c>
      <c r="AL59" s="94">
        <f t="shared" si="5"/>
        <v>6.5503481932051216E-2</v>
      </c>
      <c r="AM59" s="94">
        <f t="shared" si="6"/>
        <v>6.5557631753662429E-2</v>
      </c>
      <c r="AO59" s="28">
        <v>5.1999999999999998E-2</v>
      </c>
      <c r="AP59" s="94">
        <f t="shared" si="15"/>
        <v>3.9534439683086252E-2</v>
      </c>
      <c r="AQ59" s="94">
        <f t="shared" si="7"/>
        <v>4.722165902333067E-2</v>
      </c>
      <c r="AR59" s="94">
        <f t="shared" si="8"/>
        <v>5.5026655615968069E-2</v>
      </c>
      <c r="AS59" s="94">
        <f t="shared" si="9"/>
        <v>6.2709930775873293E-2</v>
      </c>
      <c r="AT59" s="94">
        <f t="shared" si="10"/>
        <v>7.051474117914254E-2</v>
      </c>
      <c r="AU59" s="94">
        <f t="shared" si="11"/>
        <v>7.8196040433881453E-2</v>
      </c>
      <c r="AV59" s="94">
        <f t="shared" si="12"/>
        <v>8.6000921347416631E-2</v>
      </c>
      <c r="AW59" s="94">
        <f t="shared" si="13"/>
        <v>9.3681054833695529E-2</v>
      </c>
      <c r="AY59" s="28">
        <v>5.1999999999999998E-2</v>
      </c>
      <c r="AZ59" s="34">
        <f>(((L59-VLOOKUP(AZ$6,Data!$N$4:$Y$11,Data!$W$1,FALSE)/1000)*VLOOKUP(AZ$6,Data!$N$4:$Y$11,Data!$P$1,FALSE)^1.5+VLOOKUP(AZ$6,Data!$N$4:$Y$11,Data!$W$1,FALSE)/1000*(Mannings_n_bot)^1.5)/L59)^0.67</f>
        <v>5.7932245589266455E-2</v>
      </c>
      <c r="BA59" s="34">
        <f>(((M59-VLOOKUP(BA$6,Data!$N$4:$Y$11,Data!$W$1,FALSE)/1000)*VLOOKUP(BA$6,Data!$N$4:$Y$11,Data!$P$1,FALSE)^1.5+VLOOKUP(BA$6,Data!$N$4:$Y$11,Data!$W$1,FALSE)/1000*(Mannings_n_bot)^1.5)/M59)^0.67</f>
        <v>5.792338117642272E-2</v>
      </c>
      <c r="BB59" s="34">
        <f>(((N59-VLOOKUP(BB$6,Data!$N$4:$Y$11,Data!$W$1,FALSE)/1000)*VLOOKUP(BB$6,Data!$N$4:$Y$11,Data!$P$1,FALSE)^1.5+VLOOKUP(BB$6,Data!$N$4:$Y$11,Data!$W$1,FALSE)/1000*(Mannings_n_bot)^1.5)/N59)^0.67</f>
        <v>5.7903315214809681E-2</v>
      </c>
      <c r="BC59" s="34">
        <f>(((O59-VLOOKUP(BC$6,Data!$N$4:$Y$11,Data!$W$1,FALSE)/1000)*VLOOKUP(BC$6,Data!$N$4:$Y$11,Data!$P$1,FALSE)^1.5+VLOOKUP(BC$6,Data!$N$4:$Y$11,Data!$W$1,FALSE)/1000*(Mannings_n_bot)^1.5)/O59)^0.67</f>
        <v>5.7885143595728016E-2</v>
      </c>
      <c r="BD59" s="34">
        <f>(((P59-VLOOKUP(BD$6,Data!$N$4:$Y$11,Data!$W$1,FALSE)/1000)*VLOOKUP(BD$6,Data!$N$4:$Y$11,Data!$P$1,FALSE)^1.5+VLOOKUP(BD$6,Data!$N$4:$Y$11,Data!$W$1,FALSE)/1000*(Mannings_n_bot)^1.5)/P59)^0.67</f>
        <v>5.7859445590234634E-2</v>
      </c>
      <c r="BE59" s="34">
        <f>(((Q59-VLOOKUP(BE$6,Data!$N$4:$Y$11,Data!$W$1,FALSE)/1000)*VLOOKUP(BE$6,Data!$N$4:$Y$11,Data!$P$1,FALSE)^1.5+VLOOKUP(BE$6,Data!$N$4:$Y$11,Data!$W$1,FALSE)/1000*(Mannings_n_bot)^1.5)/Q59)^0.67</f>
        <v>5.784017695609197E-2</v>
      </c>
      <c r="BF59" s="34">
        <f>(((R59-VLOOKUP(BF$6,Data!$N$4:$Y$11,Data!$W$1,FALSE)/1000)*VLOOKUP(BF$6,Data!$N$4:$Y$11,Data!$P$1,FALSE)^1.5+VLOOKUP(BF$6,Data!$N$4:$Y$11,Data!$W$1,FALSE)/1000*(Mannings_n_bot)^1.5)/R59)^0.67</f>
        <v>5.7824420248854522E-2</v>
      </c>
      <c r="BG59" s="34">
        <f>(((S59-VLOOKUP(BG$6,Data!$N$4:$Y$11,Data!$W$1,FALSE)/1000)*VLOOKUP(BG$6,Data!$N$4:$Y$11,Data!$P$1,FALSE)^1.5+VLOOKUP(BG$6,Data!$N$4:$Y$11,Data!$W$1,FALSE)/1000*(Mannings_n_bot)^1.5)/S59)^0.67</f>
        <v>5.7814218008342889E-2</v>
      </c>
    </row>
    <row r="60" spans="1:59" x14ac:dyDescent="0.25">
      <c r="A60" s="28">
        <v>5.2999999999999999E-2</v>
      </c>
      <c r="B60" s="94">
        <v>6.4517672855644248E-2</v>
      </c>
      <c r="C60" s="94">
        <v>9.2776658317259342E-2</v>
      </c>
      <c r="D60" s="94">
        <v>0.12583539232558771</v>
      </c>
      <c r="E60" s="94">
        <v>0.16426881623261558</v>
      </c>
      <c r="F60" s="94">
        <v>0.20742737750445839</v>
      </c>
      <c r="G60" s="94">
        <v>0.25603508895736349</v>
      </c>
      <c r="H60" s="94">
        <v>0.3092934591722436</v>
      </c>
      <c r="I60" s="94">
        <v>0.36807539632962971</v>
      </c>
      <c r="K60" s="28">
        <v>5.2999999999999999E-2</v>
      </c>
      <c r="L60" s="94">
        <v>1.6027325111463511</v>
      </c>
      <c r="M60" s="94">
        <v>1.9295402445314693</v>
      </c>
      <c r="N60" s="94">
        <v>2.2458785887880839</v>
      </c>
      <c r="O60" s="94">
        <v>2.5726124921234148</v>
      </c>
      <c r="P60" s="94">
        <v>2.8889630742400181</v>
      </c>
      <c r="Q60" s="94">
        <v>3.2156577429870139</v>
      </c>
      <c r="R60" s="94">
        <v>3.5320185911170321</v>
      </c>
      <c r="S60" s="94">
        <v>3.8586891258955771</v>
      </c>
      <c r="U60" s="28">
        <v>5.2999999999999999E-2</v>
      </c>
      <c r="V60" s="94">
        <v>1.5199980447693924</v>
      </c>
      <c r="W60" s="94">
        <v>1.8299139040534702</v>
      </c>
      <c r="X60" s="94">
        <v>2.129922680793666</v>
      </c>
      <c r="Y60" s="94">
        <v>2.4397685107004743</v>
      </c>
      <c r="Z60" s="94">
        <v>2.7397888463940356</v>
      </c>
      <c r="AA60" s="94">
        <v>3.049597467636747</v>
      </c>
      <c r="AB60" s="94">
        <v>3.3496275132355939</v>
      </c>
      <c r="AC60" s="94">
        <v>3.6594132492907674</v>
      </c>
      <c r="AE60" s="28">
        <v>5.2999999999999999E-2</v>
      </c>
      <c r="AF60" s="94">
        <f t="shared" si="14"/>
        <v>6.6516031022986116E-2</v>
      </c>
      <c r="AG60" s="94">
        <f t="shared" si="0"/>
        <v>6.6666921532583676E-2</v>
      </c>
      <c r="AH60" s="94">
        <f t="shared" si="1"/>
        <v>6.6645026975082233E-2</v>
      </c>
      <c r="AI60" s="94">
        <f t="shared" si="2"/>
        <v>6.674231290908389E-2</v>
      </c>
      <c r="AJ60" s="94">
        <f t="shared" si="3"/>
        <v>6.6717189187776541E-2</v>
      </c>
      <c r="AK60" s="94">
        <f t="shared" si="4"/>
        <v>6.6787872461774395E-2</v>
      </c>
      <c r="AL60" s="94">
        <f t="shared" si="5"/>
        <v>6.6763296726269059E-2</v>
      </c>
      <c r="AM60" s="94">
        <f t="shared" si="6"/>
        <v>6.6818381862601181E-2</v>
      </c>
      <c r="AO60" s="28">
        <v>5.2999999999999999E-2</v>
      </c>
      <c r="AP60" s="94">
        <f t="shared" si="15"/>
        <v>4.025479760780426E-2</v>
      </c>
      <c r="AQ60" s="94">
        <f t="shared" si="7"/>
        <v>4.8082261347074086E-2</v>
      </c>
      <c r="AR60" s="94">
        <f t="shared" si="8"/>
        <v>5.6029472364973534E-2</v>
      </c>
      <c r="AS60" s="94">
        <f t="shared" si="9"/>
        <v>6.385291867141224E-2</v>
      </c>
      <c r="AT60" s="94">
        <f t="shared" si="10"/>
        <v>7.1799940730992218E-2</v>
      </c>
      <c r="AU60" s="94">
        <f t="shared" si="11"/>
        <v>7.962137435669174E-2</v>
      </c>
      <c r="AV60" s="94">
        <f t="shared" si="12"/>
        <v>8.7568468623045043E-2</v>
      </c>
      <c r="AW60" s="94">
        <f t="shared" si="13"/>
        <v>9.5388714747576805E-2</v>
      </c>
      <c r="AY60" s="28">
        <v>5.2999999999999999E-2</v>
      </c>
      <c r="AZ60" s="34">
        <f>(((L60-VLOOKUP(AZ$6,Data!$N$4:$Y$11,Data!$W$1,FALSE)/1000)*VLOOKUP(AZ$6,Data!$N$4:$Y$11,Data!$P$1,FALSE)^1.5+VLOOKUP(AZ$6,Data!$N$4:$Y$11,Data!$W$1,FALSE)/1000*(Mannings_n_bot)^1.5)/L60)^0.67</f>
        <v>5.7909744512698147E-2</v>
      </c>
      <c r="BA60" s="34">
        <f>(((M60-VLOOKUP(BA$6,Data!$N$4:$Y$11,Data!$W$1,FALSE)/1000)*VLOOKUP(BA$6,Data!$N$4:$Y$11,Data!$P$1,FALSE)^1.5+VLOOKUP(BA$6,Data!$N$4:$Y$11,Data!$W$1,FALSE)/1000*(Mannings_n_bot)^1.5)/M60)^0.67</f>
        <v>5.790070124902448E-2</v>
      </c>
      <c r="BB60" s="34">
        <f>(((N60-VLOOKUP(BB$6,Data!$N$4:$Y$11,Data!$W$1,FALSE)/1000)*VLOOKUP(BB$6,Data!$N$4:$Y$11,Data!$P$1,FALSE)^1.5+VLOOKUP(BB$6,Data!$N$4:$Y$11,Data!$W$1,FALSE)/1000*(Mannings_n_bot)^1.5)/N60)^0.67</f>
        <v>5.7880268129388193E-2</v>
      </c>
      <c r="BC60" s="34">
        <f>(((O60-VLOOKUP(BC$6,Data!$N$4:$Y$11,Data!$W$1,FALSE)/1000)*VLOOKUP(BC$6,Data!$N$4:$Y$11,Data!$P$1,FALSE)^1.5+VLOOKUP(BC$6,Data!$N$4:$Y$11,Data!$W$1,FALSE)/1000*(Mannings_n_bot)^1.5)/O60)^0.67</f>
        <v>5.7861751459968504E-2</v>
      </c>
      <c r="BD60" s="34">
        <f>(((P60-VLOOKUP(BD$6,Data!$N$4:$Y$11,Data!$W$1,FALSE)/1000)*VLOOKUP(BD$6,Data!$N$4:$Y$11,Data!$P$1,FALSE)^1.5+VLOOKUP(BD$6,Data!$N$4:$Y$11,Data!$W$1,FALSE)/1000*(Mannings_n_bot)^1.5)/P60)^0.67</f>
        <v>5.7835582683681268E-2</v>
      </c>
      <c r="BE60" s="34">
        <f>(((Q60-VLOOKUP(BE$6,Data!$N$4:$Y$11,Data!$W$1,FALSE)/1000)*VLOOKUP(BE$6,Data!$N$4:$Y$11,Data!$P$1,FALSE)^1.5+VLOOKUP(BE$6,Data!$N$4:$Y$11,Data!$W$1,FALSE)/1000*(Mannings_n_bot)^1.5)/Q60)^0.67</f>
        <v>5.781595114567304E-2</v>
      </c>
      <c r="BF60" s="34">
        <f>(((R60-VLOOKUP(BF$6,Data!$N$4:$Y$11,Data!$W$1,FALSE)/1000)*VLOOKUP(BF$6,Data!$N$4:$Y$11,Data!$P$1,FALSE)^1.5+VLOOKUP(BF$6,Data!$N$4:$Y$11,Data!$W$1,FALSE)/1000*(Mannings_n_bot)^1.5)/R60)^0.67</f>
        <v>5.7799906691045712E-2</v>
      </c>
      <c r="BG60" s="34">
        <f>(((S60-VLOOKUP(BG$6,Data!$N$4:$Y$11,Data!$W$1,FALSE)/1000)*VLOOKUP(BG$6,Data!$N$4:$Y$11,Data!$P$1,FALSE)^1.5+VLOOKUP(BG$6,Data!$N$4:$Y$11,Data!$W$1,FALSE)/1000*(Mannings_n_bot)^1.5)/S60)^0.67</f>
        <v>5.7789510146165173E-2</v>
      </c>
    </row>
    <row r="61" spans="1:59" x14ac:dyDescent="0.25">
      <c r="A61" s="28">
        <v>5.3999999999999999E-2</v>
      </c>
      <c r="B61" s="94">
        <v>6.5735565610972824E-2</v>
      </c>
      <c r="C61" s="94">
        <v>9.452757802199141E-2</v>
      </c>
      <c r="D61" s="94">
        <v>0.12821029157707131</v>
      </c>
      <c r="E61" s="94">
        <v>0.16736860082428073</v>
      </c>
      <c r="F61" s="94">
        <v>0.21134172591230982</v>
      </c>
      <c r="G61" s="94">
        <v>0.2608661783406605</v>
      </c>
      <c r="H61" s="94">
        <v>0.3151296962850223</v>
      </c>
      <c r="I61" s="94">
        <v>0.37502022892596987</v>
      </c>
      <c r="K61" s="28">
        <v>5.3999999999999999E-2</v>
      </c>
      <c r="L61" s="94">
        <v>1.6043350090401416</v>
      </c>
      <c r="M61" s="94">
        <v>1.9314540181597113</v>
      </c>
      <c r="N61" s="94">
        <v>2.2481087237514243</v>
      </c>
      <c r="O61" s="94">
        <v>2.5751538187219785</v>
      </c>
      <c r="P61" s="94">
        <v>2.8918207413178454</v>
      </c>
      <c r="Q61" s="94">
        <v>3.2188265614430267</v>
      </c>
      <c r="R61" s="94">
        <v>3.5355037420847206</v>
      </c>
      <c r="S61" s="94">
        <v>3.862485405338433</v>
      </c>
      <c r="U61" s="28">
        <v>5.3999999999999999E-2</v>
      </c>
      <c r="V61" s="94">
        <v>1.5199946297005686</v>
      </c>
      <c r="W61" s="94">
        <v>1.8298943396393108</v>
      </c>
      <c r="X61" s="94">
        <v>2.1299025114917329</v>
      </c>
      <c r="Y61" s="94">
        <v>2.4397321819470403</v>
      </c>
      <c r="Z61" s="94">
        <v>2.7397518797021494</v>
      </c>
      <c r="AA61" s="94">
        <v>3.0495443405486693</v>
      </c>
      <c r="AB61" s="94">
        <v>3.3495737299923567</v>
      </c>
      <c r="AC61" s="94">
        <v>3.6593433069263979</v>
      </c>
      <c r="AE61" s="28">
        <v>5.3999999999999999E-2</v>
      </c>
      <c r="AF61" s="94">
        <f t="shared" si="14"/>
        <v>6.7771646557622037E-2</v>
      </c>
      <c r="AG61" s="94">
        <f t="shared" si="0"/>
        <v>6.7925087419158967E-2</v>
      </c>
      <c r="AH61" s="94">
        <f t="shared" si="1"/>
        <v>6.7902822749014449E-2</v>
      </c>
      <c r="AI61" s="94">
        <f t="shared" si="2"/>
        <v>6.8001753367184628E-2</v>
      </c>
      <c r="AJ61" s="94">
        <f t="shared" si="3"/>
        <v>6.7976204879993368E-2</v>
      </c>
      <c r="AK61" s="94">
        <f t="shared" si="4"/>
        <v>6.804808325122913E-2</v>
      </c>
      <c r="AL61" s="94">
        <f t="shared" si="5"/>
        <v>6.802309197434224E-2</v>
      </c>
      <c r="AM61" s="94">
        <f t="shared" si="6"/>
        <v>6.8079108553440695E-2</v>
      </c>
      <c r="AO61" s="28">
        <v>5.3999999999999999E-2</v>
      </c>
      <c r="AP61" s="94">
        <f t="shared" si="15"/>
        <v>4.0973715115960596E-2</v>
      </c>
      <c r="AQ61" s="94">
        <f t="shared" si="7"/>
        <v>4.894114855090221E-2</v>
      </c>
      <c r="AR61" s="94">
        <f t="shared" si="8"/>
        <v>5.7030289604110648E-2</v>
      </c>
      <c r="AS61" s="94">
        <f t="shared" si="9"/>
        <v>6.4993632460892764E-2</v>
      </c>
      <c r="AT61" s="94">
        <f t="shared" si="10"/>
        <v>7.308258181176136E-2</v>
      </c>
      <c r="AU61" s="94">
        <f t="shared" si="11"/>
        <v>8.1043875263571832E-2</v>
      </c>
      <c r="AV61" s="94">
        <f t="shared" si="12"/>
        <v>8.9132898526987581E-2</v>
      </c>
      <c r="AW61" s="94">
        <f t="shared" si="13"/>
        <v>9.7092982774160258E-2</v>
      </c>
      <c r="AY61" s="28">
        <v>5.3999999999999999E-2</v>
      </c>
      <c r="AZ61" s="34">
        <f>(((L61-VLOOKUP(AZ$6,Data!$N$4:$Y$11,Data!$W$1,FALSE)/1000)*VLOOKUP(AZ$6,Data!$N$4:$Y$11,Data!$P$1,FALSE)^1.5+VLOOKUP(AZ$6,Data!$N$4:$Y$11,Data!$W$1,FALSE)/1000*(Mannings_n_bot)^1.5)/L61)^0.67</f>
        <v>5.7887284054605283E-2</v>
      </c>
      <c r="BA61" s="34">
        <f>(((M61-VLOOKUP(BA$6,Data!$N$4:$Y$11,Data!$W$1,FALSE)/1000)*VLOOKUP(BA$6,Data!$N$4:$Y$11,Data!$P$1,FALSE)^1.5+VLOOKUP(BA$6,Data!$N$4:$Y$11,Data!$W$1,FALSE)/1000*(Mannings_n_bot)^1.5)/M61)^0.67</f>
        <v>5.7878061672890439E-2</v>
      </c>
      <c r="BB61" s="34">
        <f>(((N61-VLOOKUP(BB$6,Data!$N$4:$Y$11,Data!$W$1,FALSE)/1000)*VLOOKUP(BB$6,Data!$N$4:$Y$11,Data!$P$1,FALSE)^1.5+VLOOKUP(BB$6,Data!$N$4:$Y$11,Data!$W$1,FALSE)/1000*(Mannings_n_bot)^1.5)/N61)^0.67</f>
        <v>5.7857262056681659E-2</v>
      </c>
      <c r="BC61" s="34">
        <f>(((O61-VLOOKUP(BC$6,Data!$N$4:$Y$11,Data!$W$1,FALSE)/1000)*VLOOKUP(BC$6,Data!$N$4:$Y$11,Data!$P$1,FALSE)^1.5+VLOOKUP(BC$6,Data!$N$4:$Y$11,Data!$W$1,FALSE)/1000*(Mannings_n_bot)^1.5)/O61)^0.67</f>
        <v>5.783840051351509E-2</v>
      </c>
      <c r="BD61" s="34">
        <f>(((P61-VLOOKUP(BD$6,Data!$N$4:$Y$11,Data!$W$1,FALSE)/1000)*VLOOKUP(BD$6,Data!$N$4:$Y$11,Data!$P$1,FALSE)^1.5+VLOOKUP(BD$6,Data!$N$4:$Y$11,Data!$W$1,FALSE)/1000*(Mannings_n_bot)^1.5)/P61)^0.67</f>
        <v>5.7811761794453131E-2</v>
      </c>
      <c r="BE61" s="34">
        <f>(((Q61-VLOOKUP(BE$6,Data!$N$4:$Y$11,Data!$W$1,FALSE)/1000)*VLOOKUP(BE$6,Data!$N$4:$Y$11,Data!$P$1,FALSE)^1.5+VLOOKUP(BE$6,Data!$N$4:$Y$11,Data!$W$1,FALSE)/1000*(Mannings_n_bot)^1.5)/Q61)^0.67</f>
        <v>5.7791767639419372E-2</v>
      </c>
      <c r="BF61" s="34">
        <f>(((R61-VLOOKUP(BF$6,Data!$N$4:$Y$11,Data!$W$1,FALSE)/1000)*VLOOKUP(BF$6,Data!$N$4:$Y$11,Data!$P$1,FALSE)^1.5+VLOOKUP(BF$6,Data!$N$4:$Y$11,Data!$W$1,FALSE)/1000*(Mannings_n_bot)^1.5)/R61)^0.67</f>
        <v>5.7775435975450054E-2</v>
      </c>
      <c r="BG61" s="34">
        <f>(((S61-VLOOKUP(BG$6,Data!$N$4:$Y$11,Data!$W$1,FALSE)/1000)*VLOOKUP(BG$6,Data!$N$4:$Y$11,Data!$P$1,FALSE)^1.5+VLOOKUP(BG$6,Data!$N$4:$Y$11,Data!$W$1,FALSE)/1000*(Mannings_n_bot)^1.5)/S61)^0.67</f>
        <v>5.776484520520616E-2</v>
      </c>
    </row>
    <row r="62" spans="1:59" x14ac:dyDescent="0.25">
      <c r="A62" s="28">
        <v>5.5E-2</v>
      </c>
      <c r="B62" s="94">
        <v>6.6953454953141756E-2</v>
      </c>
      <c r="C62" s="94">
        <v>9.6278478049213856E-2</v>
      </c>
      <c r="D62" s="94">
        <v>0.13058516703750156</v>
      </c>
      <c r="E62" s="94">
        <v>0.17046833757739011</v>
      </c>
      <c r="F62" s="94">
        <v>0.21525601937606664</v>
      </c>
      <c r="G62" s="94">
        <v>0.26569718095254968</v>
      </c>
      <c r="H62" s="94">
        <v>0.32096583652847777</v>
      </c>
      <c r="I62" s="94">
        <v>0.38196492504730895</v>
      </c>
      <c r="K62" s="28">
        <v>5.5E-2</v>
      </c>
      <c r="L62" s="94">
        <v>1.6059375114249663</v>
      </c>
      <c r="M62" s="94">
        <v>1.9333678132959233</v>
      </c>
      <c r="N62" s="94">
        <v>2.2503388810558391</v>
      </c>
      <c r="O62" s="94">
        <v>2.5776951845411022</v>
      </c>
      <c r="P62" s="94">
        <v>2.894678448508138</v>
      </c>
      <c r="Q62" s="94">
        <v>3.2219954368153592</v>
      </c>
      <c r="R62" s="94">
        <v>3.5389889508995931</v>
      </c>
      <c r="S62" s="94">
        <v>3.8662817593846008</v>
      </c>
      <c r="U62" s="28">
        <v>5.5E-2</v>
      </c>
      <c r="V62" s="94">
        <v>1.5199895251478419</v>
      </c>
      <c r="W62" s="94">
        <v>1.8298727737050371</v>
      </c>
      <c r="X62" s="94">
        <v>2.1298800070823019</v>
      </c>
      <c r="Y62" s="94">
        <v>2.4396932060014191</v>
      </c>
      <c r="Z62" s="94">
        <v>2.7397119323115082</v>
      </c>
      <c r="AA62" s="94">
        <v>3.0494879206441108</v>
      </c>
      <c r="AB62" s="94">
        <v>3.3495163204734317</v>
      </c>
      <c r="AC62" s="94">
        <v>3.6592694261451255</v>
      </c>
      <c r="AE62" s="28">
        <v>5.5E-2</v>
      </c>
      <c r="AF62" s="94">
        <f t="shared" si="14"/>
        <v>6.9027258573379754E-2</v>
      </c>
      <c r="AG62" s="94">
        <f t="shared" si="0"/>
        <v>6.9183239165981722E-2</v>
      </c>
      <c r="AH62" s="94">
        <f t="shared" si="1"/>
        <v>6.9160605922712642E-2</v>
      </c>
      <c r="AI62" s="94">
        <f t="shared" si="2"/>
        <v>6.9261174388511357E-2</v>
      </c>
      <c r="AJ62" s="94">
        <f t="shared" si="3"/>
        <v>6.9235202899926046E-2</v>
      </c>
      <c r="AK62" s="94">
        <f t="shared" si="4"/>
        <v>6.9308271405982738E-2</v>
      </c>
      <c r="AL62" s="94">
        <f t="shared" si="5"/>
        <v>6.9282866312450536E-2</v>
      </c>
      <c r="AM62" s="94">
        <f t="shared" si="6"/>
        <v>6.9339810469359567E-2</v>
      </c>
      <c r="AO62" s="28">
        <v>5.5E-2</v>
      </c>
      <c r="AP62" s="94">
        <f t="shared" si="15"/>
        <v>4.1691195626742165E-2</v>
      </c>
      <c r="AQ62" s="94">
        <f t="shared" si="7"/>
        <v>4.9798324657677216E-2</v>
      </c>
      <c r="AR62" s="94">
        <f t="shared" si="8"/>
        <v>5.8029112031443085E-2</v>
      </c>
      <c r="AS62" s="94">
        <f t="shared" si="9"/>
        <v>6.6132077446440965E-2</v>
      </c>
      <c r="AT62" s="94">
        <f t="shared" si="10"/>
        <v>7.4362670398505054E-2</v>
      </c>
      <c r="AU62" s="94">
        <f t="shared" si="11"/>
        <v>8.2463549735863825E-2</v>
      </c>
      <c r="AV62" s="94">
        <f t="shared" si="12"/>
        <v>9.0694218315343952E-2</v>
      </c>
      <c r="AW62" s="94">
        <f t="shared" si="13"/>
        <v>9.8793866773979402E-2</v>
      </c>
      <c r="AY62" s="28">
        <v>5.5E-2</v>
      </c>
      <c r="AZ62" s="34">
        <f>(((L62-VLOOKUP(AZ$6,Data!$N$4:$Y$11,Data!$W$1,FALSE)/1000)*VLOOKUP(AZ$6,Data!$N$4:$Y$11,Data!$P$1,FALSE)^1.5+VLOOKUP(AZ$6,Data!$N$4:$Y$11,Data!$W$1,FALSE)/1000*(Mannings_n_bot)^1.5)/L62)^0.67</f>
        <v>5.7864864078135042E-2</v>
      </c>
      <c r="BA62" s="34">
        <f>(((M62-VLOOKUP(BA$6,Data!$N$4:$Y$11,Data!$W$1,FALSE)/1000)*VLOOKUP(BA$6,Data!$N$4:$Y$11,Data!$P$1,FALSE)^1.5+VLOOKUP(BA$6,Data!$N$4:$Y$11,Data!$W$1,FALSE)/1000*(Mannings_n_bot)^1.5)/M62)^0.67</f>
        <v>5.7855462313611647E-2</v>
      </c>
      <c r="BB62" s="34">
        <f>(((N62-VLOOKUP(BB$6,Data!$N$4:$Y$11,Data!$W$1,FALSE)/1000)*VLOOKUP(BB$6,Data!$N$4:$Y$11,Data!$P$1,FALSE)^1.5+VLOOKUP(BB$6,Data!$N$4:$Y$11,Data!$W$1,FALSE)/1000*(Mannings_n_bot)^1.5)/N62)^0.67</f>
        <v>5.7834296859931071E-2</v>
      </c>
      <c r="BC62" s="34">
        <f>(((O62-VLOOKUP(BC$6,Data!$N$4:$Y$11,Data!$W$1,FALSE)/1000)*VLOOKUP(BC$6,Data!$N$4:$Y$11,Data!$P$1,FALSE)^1.5+VLOOKUP(BC$6,Data!$N$4:$Y$11,Data!$W$1,FALSE)/1000*(Mannings_n_bot)^1.5)/O62)^0.67</f>
        <v>5.7815090620072306E-2</v>
      </c>
      <c r="BD62" s="34">
        <f>(((P62-VLOOKUP(BD$6,Data!$N$4:$Y$11,Data!$W$1,FALSE)/1000)*VLOOKUP(BD$6,Data!$N$4:$Y$11,Data!$P$1,FALSE)^1.5+VLOOKUP(BD$6,Data!$N$4:$Y$11,Data!$W$1,FALSE)/1000*(Mannings_n_bot)^1.5)/P62)^0.67</f>
        <v>5.7787982783349033E-2</v>
      </c>
      <c r="BE62" s="34">
        <f>(((Q62-VLOOKUP(BE$6,Data!$N$4:$Y$11,Data!$W$1,FALSE)/1000)*VLOOKUP(BE$6,Data!$N$4:$Y$11,Data!$P$1,FALSE)^1.5+VLOOKUP(BE$6,Data!$N$4:$Y$11,Data!$W$1,FALSE)/1000*(Mannings_n_bot)^1.5)/Q62)^0.67</f>
        <v>5.7767626297978811E-2</v>
      </c>
      <c r="BF62" s="34">
        <f>(((R62-VLOOKUP(BF$6,Data!$N$4:$Y$11,Data!$W$1,FALSE)/1000)*VLOOKUP(BF$6,Data!$N$4:$Y$11,Data!$P$1,FALSE)^1.5+VLOOKUP(BF$6,Data!$N$4:$Y$11,Data!$W$1,FALSE)/1000*(Mannings_n_bot)^1.5)/R62)^0.67</f>
        <v>5.7751007960741389E-2</v>
      </c>
      <c r="BG62" s="34">
        <f>(((S62-VLOOKUP(BG$6,Data!$N$4:$Y$11,Data!$W$1,FALSE)/1000)*VLOOKUP(BG$6,Data!$N$4:$Y$11,Data!$P$1,FALSE)^1.5+VLOOKUP(BG$6,Data!$N$4:$Y$11,Data!$W$1,FALSE)/1000*(Mannings_n_bot)^1.5)/S62)^0.67</f>
        <v>5.7740223044489808E-2</v>
      </c>
    </row>
    <row r="63" spans="1:59" x14ac:dyDescent="0.25">
      <c r="A63" s="28">
        <v>5.6000000000000001E-2</v>
      </c>
      <c r="B63" s="94">
        <v>6.8171339528450003E-2</v>
      </c>
      <c r="C63" s="94">
        <v>9.8029356483765984E-2</v>
      </c>
      <c r="D63" s="94">
        <v>0.13296001610314256</v>
      </c>
      <c r="E63" s="94">
        <v>0.17356802312851904</v>
      </c>
      <c r="F63" s="94">
        <v>0.21917025363707054</v>
      </c>
      <c r="G63" s="94">
        <v>0.2705280915764523</v>
      </c>
      <c r="H63" s="94">
        <v>0.32680187358414337</v>
      </c>
      <c r="I63" s="94">
        <v>0.38890947721902513</v>
      </c>
      <c r="K63" s="28">
        <v>5.6000000000000001E-2</v>
      </c>
      <c r="L63" s="94">
        <v>1.607540020082066</v>
      </c>
      <c r="M63" s="94">
        <v>1.9352816320339772</v>
      </c>
      <c r="N63" s="94">
        <v>2.2525690631469</v>
      </c>
      <c r="O63" s="94">
        <v>2.580236592339642</v>
      </c>
      <c r="P63" s="94">
        <v>2.8975361989212307</v>
      </c>
      <c r="Q63" s="94">
        <v>3.2251643725279751</v>
      </c>
      <c r="R63" s="94">
        <v>3.5424742213369433</v>
      </c>
      <c r="S63" s="94">
        <v>3.870078192123219</v>
      </c>
      <c r="U63" s="28">
        <v>5.6000000000000001E-2</v>
      </c>
      <c r="V63" s="94">
        <v>1.519982731094192</v>
      </c>
      <c r="W63" s="94">
        <v>1.8298492061798814</v>
      </c>
      <c r="X63" s="94">
        <v>2.1298551674913533</v>
      </c>
      <c r="Y63" s="94">
        <v>2.4396515827367367</v>
      </c>
      <c r="Z63" s="94">
        <v>2.7396690040917266</v>
      </c>
      <c r="AA63" s="94">
        <v>3.049428207740303</v>
      </c>
      <c r="AB63" s="94">
        <v>3.3494552844923575</v>
      </c>
      <c r="AC63" s="94">
        <v>3.6591916067083945</v>
      </c>
      <c r="AE63" s="28">
        <v>5.6000000000000001E-2</v>
      </c>
      <c r="AF63" s="94">
        <f t="shared" si="14"/>
        <v>7.0282865674628964E-2</v>
      </c>
      <c r="AG63" s="94">
        <f t="shared" si="0"/>
        <v>7.0441375396866693E-2</v>
      </c>
      <c r="AH63" s="94">
        <f t="shared" si="1"/>
        <v>7.0418375117184406E-2</v>
      </c>
      <c r="AI63" s="94">
        <f t="shared" si="2"/>
        <v>7.0520574606506833E-2</v>
      </c>
      <c r="AJ63" s="94">
        <f t="shared" si="3"/>
        <v>7.049418187781463E-2</v>
      </c>
      <c r="AK63" s="94">
        <f t="shared" si="4"/>
        <v>7.0568435565267817E-2</v>
      </c>
      <c r="AL63" s="94">
        <f t="shared" si="5"/>
        <v>7.0542618376705862E-2</v>
      </c>
      <c r="AM63" s="94">
        <f t="shared" si="6"/>
        <v>7.0600486253456066E-2</v>
      </c>
      <c r="AO63" s="28">
        <v>5.6000000000000001E-2</v>
      </c>
      <c r="AP63" s="94">
        <f t="shared" si="15"/>
        <v>4.2407242542533911E-2</v>
      </c>
      <c r="AQ63" s="94">
        <f t="shared" si="7"/>
        <v>5.0653793670711031E-2</v>
      </c>
      <c r="AR63" s="94">
        <f t="shared" si="8"/>
        <v>5.9025944322166006E-2</v>
      </c>
      <c r="AS63" s="94">
        <f t="shared" si="9"/>
        <v>6.7268258904558592E-2</v>
      </c>
      <c r="AT63" s="94">
        <f t="shared" si="10"/>
        <v>7.5640212439336871E-2</v>
      </c>
      <c r="AU63" s="94">
        <f t="shared" si="11"/>
        <v>8.3880404323208105E-2</v>
      </c>
      <c r="AV63" s="94">
        <f t="shared" si="12"/>
        <v>9.2252435209198805E-2</v>
      </c>
      <c r="AW63" s="94">
        <f t="shared" si="13"/>
        <v>0.10049137456978871</v>
      </c>
      <c r="AY63" s="28">
        <v>5.6000000000000001E-2</v>
      </c>
      <c r="AZ63" s="34">
        <f>(((L63-VLOOKUP(AZ$6,Data!$N$4:$Y$11,Data!$W$1,FALSE)/1000)*VLOOKUP(AZ$6,Data!$N$4:$Y$11,Data!$P$1,FALSE)^1.5+VLOOKUP(AZ$6,Data!$N$4:$Y$11,Data!$W$1,FALSE)/1000*(Mannings_n_bot)^1.5)/L63)^0.67</f>
        <v>5.7842484447030267E-2</v>
      </c>
      <c r="BA63" s="34">
        <f>(((M63-VLOOKUP(BA$6,Data!$N$4:$Y$11,Data!$W$1,FALSE)/1000)*VLOOKUP(BA$6,Data!$N$4:$Y$11,Data!$P$1,FALSE)^1.5+VLOOKUP(BA$6,Data!$N$4:$Y$11,Data!$W$1,FALSE)/1000*(Mannings_n_bot)^1.5)/M63)^0.67</f>
        <v>5.7832903037356075E-2</v>
      </c>
      <c r="BB63" s="34">
        <f>(((N63-VLOOKUP(BB$6,Data!$N$4:$Y$11,Data!$W$1,FALSE)/1000)*VLOOKUP(BB$6,Data!$N$4:$Y$11,Data!$P$1,FALSE)^1.5+VLOOKUP(BB$6,Data!$N$4:$Y$11,Data!$W$1,FALSE)/1000*(Mannings_n_bot)^1.5)/N63)^0.67</f>
        <v>5.7811372402965258E-2</v>
      </c>
      <c r="BC63" s="34">
        <f>(((O63-VLOOKUP(BC$6,Data!$N$4:$Y$11,Data!$W$1,FALSE)/1000)*VLOOKUP(BC$6,Data!$N$4:$Y$11,Data!$P$1,FALSE)^1.5+VLOOKUP(BC$6,Data!$N$4:$Y$11,Data!$W$1,FALSE)/1000*(Mannings_n_bot)^1.5)/O63)^0.67</f>
        <v>5.7791821643924969E-2</v>
      </c>
      <c r="BD63" s="34">
        <f>(((P63-VLOOKUP(BD$6,Data!$N$4:$Y$11,Data!$W$1,FALSE)/1000)*VLOOKUP(BD$6,Data!$N$4:$Y$11,Data!$P$1,FALSE)^1.5+VLOOKUP(BD$6,Data!$N$4:$Y$11,Data!$W$1,FALSE)/1000*(Mannings_n_bot)^1.5)/P63)^0.67</f>
        <v>5.7764245511761327E-2</v>
      </c>
      <c r="BE63" s="34">
        <f>(((Q63-VLOOKUP(BE$6,Data!$N$4:$Y$11,Data!$W$1,FALSE)/1000)*VLOOKUP(BE$6,Data!$N$4:$Y$11,Data!$P$1,FALSE)^1.5+VLOOKUP(BE$6,Data!$N$4:$Y$11,Data!$W$1,FALSE)/1000*(Mannings_n_bot)^1.5)/Q63)^0.67</f>
        <v>5.7743526982589229E-2</v>
      </c>
      <c r="BF63" s="34">
        <f>(((R63-VLOOKUP(BF$6,Data!$N$4:$Y$11,Data!$W$1,FALSE)/1000)*VLOOKUP(BF$6,Data!$N$4:$Y$11,Data!$P$1,FALSE)^1.5+VLOOKUP(BF$6,Data!$N$4:$Y$11,Data!$W$1,FALSE)/1000*(Mannings_n_bot)^1.5)/R63)^0.67</f>
        <v>5.7726622506192836E-2</v>
      </c>
      <c r="BG63" s="34">
        <f>(((S63-VLOOKUP(BG$6,Data!$N$4:$Y$11,Data!$W$1,FALSE)/1000)*VLOOKUP(BG$6,Data!$N$4:$Y$11,Data!$P$1,FALSE)^1.5+VLOOKUP(BG$6,Data!$N$4:$Y$11,Data!$W$1,FALSE)/1000*(Mannings_n_bot)^1.5)/S63)^0.67</f>
        <v>5.7715643523634605E-2</v>
      </c>
    </row>
    <row r="64" spans="1:59" x14ac:dyDescent="0.25">
      <c r="A64" s="28">
        <v>5.7000000000000002E-2</v>
      </c>
      <c r="B64" s="94">
        <v>6.9389217983181206E-2</v>
      </c>
      <c r="C64" s="94">
        <v>9.9780211410414488E-2</v>
      </c>
      <c r="D64" s="94">
        <v>0.13533483617017006</v>
      </c>
      <c r="E64" s="94">
        <v>0.17666765411407548</v>
      </c>
      <c r="F64" s="94">
        <v>0.22308442443646959</v>
      </c>
      <c r="G64" s="94">
        <v>0.27535890499549076</v>
      </c>
      <c r="H64" s="94">
        <v>0.33263780113321495</v>
      </c>
      <c r="I64" s="94">
        <v>0.39585387796603477</v>
      </c>
      <c r="K64" s="28">
        <v>5.7000000000000002E-2</v>
      </c>
      <c r="L64" s="94">
        <v>1.6091425367927437</v>
      </c>
      <c r="M64" s="94">
        <v>1.9371954764679766</v>
      </c>
      <c r="N64" s="94">
        <v>2.2547992724704238</v>
      </c>
      <c r="O64" s="94">
        <v>2.5827780448768611</v>
      </c>
      <c r="P64" s="94">
        <v>2.9003939956678799</v>
      </c>
      <c r="Q64" s="94">
        <v>3.2283333720054253</v>
      </c>
      <c r="R64" s="94">
        <v>3.5459595571726639</v>
      </c>
      <c r="S64" s="94">
        <v>3.8738747076441897</v>
      </c>
      <c r="U64" s="28">
        <v>5.7000000000000002E-2</v>
      </c>
      <c r="V64" s="94">
        <v>1.5199742475169626</v>
      </c>
      <c r="W64" s="94">
        <v>1.8298236369865046</v>
      </c>
      <c r="X64" s="94">
        <v>2.1298279926371841</v>
      </c>
      <c r="Y64" s="94">
        <v>2.439607312017491</v>
      </c>
      <c r="Z64" s="94">
        <v>2.7396230949026812</v>
      </c>
      <c r="AA64" s="94">
        <v>3.049365201643794</v>
      </c>
      <c r="AB64" s="94">
        <v>3.3493906218508771</v>
      </c>
      <c r="AC64" s="94">
        <v>3.6591098483649112</v>
      </c>
      <c r="AE64" s="28">
        <v>5.7000000000000002E-2</v>
      </c>
      <c r="AF64" s="94">
        <f t="shared" si="14"/>
        <v>7.1538466465723524E-2</v>
      </c>
      <c r="AG64" s="94">
        <f t="shared" si="0"/>
        <v>7.1699494735576477E-2</v>
      </c>
      <c r="AH64" s="94">
        <f t="shared" si="1"/>
        <v>7.1676128953390567E-2</v>
      </c>
      <c r="AI64" s="94">
        <f t="shared" si="2"/>
        <v>7.1779952654545773E-2</v>
      </c>
      <c r="AJ64" s="94">
        <f t="shared" si="3"/>
        <v>7.1753140443836919E-2</v>
      </c>
      <c r="AK64" s="94">
        <f t="shared" si="4"/>
        <v>7.182857436823907E-2</v>
      </c>
      <c r="AL64" s="94">
        <f t="shared" si="5"/>
        <v>7.1802346803147274E-2</v>
      </c>
      <c r="AM64" s="94">
        <f t="shared" si="6"/>
        <v>7.1861134548744668E-2</v>
      </c>
      <c r="AO64" s="28">
        <v>5.7000000000000002E-2</v>
      </c>
      <c r="AP64" s="94">
        <f t="shared" si="15"/>
        <v>4.312185924901598E-2</v>
      </c>
      <c r="AQ64" s="94">
        <f t="shared" si="7"/>
        <v>5.1507559573874491E-2</v>
      </c>
      <c r="AR64" s="94">
        <f t="shared" si="8"/>
        <v>6.002079112873461E-2</v>
      </c>
      <c r="AS64" s="94">
        <f t="shared" si="9"/>
        <v>6.8402182086265348E-2</v>
      </c>
      <c r="AT64" s="94">
        <f t="shared" si="10"/>
        <v>7.6915213853592138E-2</v>
      </c>
      <c r="AU64" s="94">
        <f t="shared" si="11"/>
        <v>8.5294445543720024E-2</v>
      </c>
      <c r="AV64" s="94">
        <f t="shared" si="12"/>
        <v>9.3807556394816985E-2</v>
      </c>
      <c r="AW64" s="94">
        <f t="shared" si="13"/>
        <v>0.10218551394677512</v>
      </c>
      <c r="AY64" s="28">
        <v>5.7000000000000002E-2</v>
      </c>
      <c r="AZ64" s="34">
        <f>(((L64-VLOOKUP(AZ$6,Data!$N$4:$Y$11,Data!$W$1,FALSE)/1000)*VLOOKUP(AZ$6,Data!$N$4:$Y$11,Data!$P$1,FALSE)^1.5+VLOOKUP(AZ$6,Data!$N$4:$Y$11,Data!$W$1,FALSE)/1000*(Mannings_n_bot)^1.5)/L64)^0.67</f>
        <v>5.7820145025625956E-2</v>
      </c>
      <c r="BA64" s="34">
        <f>(((M64-VLOOKUP(BA$6,Data!$N$4:$Y$11,Data!$W$1,FALSE)/1000)*VLOOKUP(BA$6,Data!$N$4:$Y$11,Data!$P$1,FALSE)^1.5+VLOOKUP(BA$6,Data!$N$4:$Y$11,Data!$W$1,FALSE)/1000*(Mannings_n_bot)^1.5)/M64)^0.67</f>
        <v>5.7810383710865221E-2</v>
      </c>
      <c r="BB64" s="34">
        <f>(((N64-VLOOKUP(BB$6,Data!$N$4:$Y$11,Data!$W$1,FALSE)/1000)*VLOOKUP(BB$6,Data!$N$4:$Y$11,Data!$P$1,FALSE)^1.5+VLOOKUP(BB$6,Data!$N$4:$Y$11,Data!$W$1,FALSE)/1000*(Mannings_n_bot)^1.5)/N64)^0.67</f>
        <v>5.7788488550197484E-2</v>
      </c>
      <c r="BC64" s="34">
        <f>(((O64-VLOOKUP(BC$6,Data!$N$4:$Y$11,Data!$W$1,FALSE)/1000)*VLOOKUP(BC$6,Data!$N$4:$Y$11,Data!$P$1,FALSE)^1.5+VLOOKUP(BC$6,Data!$N$4:$Y$11,Data!$W$1,FALSE)/1000*(Mannings_n_bot)^1.5)/O64)^0.67</f>
        <v>5.7768593449934999E-2</v>
      </c>
      <c r="BD64" s="34">
        <f>(((P64-VLOOKUP(BD$6,Data!$N$4:$Y$11,Data!$W$1,FALSE)/1000)*VLOOKUP(BD$6,Data!$N$4:$Y$11,Data!$P$1,FALSE)^1.5+VLOOKUP(BD$6,Data!$N$4:$Y$11,Data!$W$1,FALSE)/1000*(Mannings_n_bot)^1.5)/P64)^0.67</f>
        <v>5.7740549841672588E-2</v>
      </c>
      <c r="BE64" s="34">
        <f>(((Q64-VLOOKUP(BE$6,Data!$N$4:$Y$11,Data!$W$1,FALSE)/1000)*VLOOKUP(BE$6,Data!$N$4:$Y$11,Data!$P$1,FALSE)^1.5+VLOOKUP(BE$6,Data!$N$4:$Y$11,Data!$W$1,FALSE)/1000*(Mannings_n_bot)^1.5)/Q64)^0.67</f>
        <v>5.7719469555075099E-2</v>
      </c>
      <c r="BF64" s="34">
        <f>(((R64-VLOOKUP(BF$6,Data!$N$4:$Y$11,Data!$W$1,FALSE)/1000)*VLOOKUP(BF$6,Data!$N$4:$Y$11,Data!$P$1,FALSE)^1.5+VLOOKUP(BF$6,Data!$N$4:$Y$11,Data!$W$1,FALSE)/1000*(Mannings_n_bot)^1.5)/R64)^0.67</f>
        <v>5.770227947167348E-2</v>
      </c>
      <c r="BG64" s="34">
        <f>(((S64-VLOOKUP(BG$6,Data!$N$4:$Y$11,Data!$W$1,FALSE)/1000)*VLOOKUP(BG$6,Data!$N$4:$Y$11,Data!$P$1,FALSE)^1.5+VLOOKUP(BG$6,Data!$N$4:$Y$11,Data!$W$1,FALSE)/1000*(Mannings_n_bot)^1.5)/S64)^0.67</f>
        <v>5.7691106502850475E-2</v>
      </c>
    </row>
    <row r="65" spans="1:59" x14ac:dyDescent="0.25">
      <c r="A65" s="28">
        <v>5.8000000000000003E-2</v>
      </c>
      <c r="B65" s="94">
        <v>7.0607088963598685E-2</v>
      </c>
      <c r="C65" s="94">
        <v>0.10153104091385101</v>
      </c>
      <c r="D65" s="94">
        <v>0.13770962463466652</v>
      </c>
      <c r="E65" s="94">
        <v>0.17976722717028792</v>
      </c>
      <c r="F65" s="94">
        <v>0.2269985275152071</v>
      </c>
      <c r="G65" s="94">
        <v>0.28018961599247483</v>
      </c>
      <c r="H65" s="94">
        <v>0.33847361285653754</v>
      </c>
      <c r="I65" s="94">
        <v>0.40279811981276215</v>
      </c>
      <c r="K65" s="28">
        <v>5.8000000000000003E-2</v>
      </c>
      <c r="L65" s="94">
        <v>1.6107450633383835</v>
      </c>
      <c r="M65" s="94">
        <v>1.9391093486922797</v>
      </c>
      <c r="N65" s="94">
        <v>2.2570295114724948</v>
      </c>
      <c r="O65" s="94">
        <v>2.5853195449124615</v>
      </c>
      <c r="P65" s="94">
        <v>2.9032518418592992</v>
      </c>
      <c r="Q65" s="94">
        <v>3.2315024386728806</v>
      </c>
      <c r="R65" s="94">
        <v>3.5494449621832898</v>
      </c>
      <c r="S65" s="94">
        <v>3.8776713100382132</v>
      </c>
      <c r="U65" s="28">
        <v>5.8000000000000003E-2</v>
      </c>
      <c r="V65" s="94">
        <v>1.5199640743878642</v>
      </c>
      <c r="W65" s="94">
        <v>1.8297960660409935</v>
      </c>
      <c r="X65" s="94">
        <v>2.1297984824304046</v>
      </c>
      <c r="Y65" s="94">
        <v>2.4395603936995527</v>
      </c>
      <c r="Z65" s="94">
        <v>2.7395742045945091</v>
      </c>
      <c r="AA65" s="94">
        <v>3.0492989021504475</v>
      </c>
      <c r="AB65" s="94">
        <v>3.3493223323389416</v>
      </c>
      <c r="AC65" s="94">
        <v>3.6590241508506391</v>
      </c>
      <c r="AE65" s="28">
        <v>5.8000000000000003E-2</v>
      </c>
      <c r="AF65" s="94">
        <f t="shared" si="14"/>
        <v>7.2794059550996382E-2</v>
      </c>
      <c r="AG65" s="94">
        <f t="shared" si="0"/>
        <v>7.2957595805819717E-2</v>
      </c>
      <c r="AH65" s="94">
        <f t="shared" si="1"/>
        <v>7.2933866052242502E-2</v>
      </c>
      <c r="AI65" s="94">
        <f t="shared" si="2"/>
        <v>7.3039307165930031E-2</v>
      </c>
      <c r="AJ65" s="94">
        <f t="shared" si="3"/>
        <v>7.3012077228104835E-2</v>
      </c>
      <c r="AK65" s="94">
        <f t="shared" si="4"/>
        <v>7.3088686453969598E-2</v>
      </c>
      <c r="AL65" s="94">
        <f t="shared" si="5"/>
        <v>7.3062050227738123E-2</v>
      </c>
      <c r="AM65" s="94">
        <f t="shared" si="6"/>
        <v>7.3121753998150477E-2</v>
      </c>
      <c r="AO65" s="28">
        <v>5.8000000000000003E-2</v>
      </c>
      <c r="AP65" s="94">
        <f t="shared" si="15"/>
        <v>4.3835049115258796E-2</v>
      </c>
      <c r="AQ65" s="94">
        <f t="shared" si="7"/>
        <v>5.2359626331708813E-2</v>
      </c>
      <c r="AR65" s="94">
        <f t="shared" si="8"/>
        <v>6.1013657080994134E-2</v>
      </c>
      <c r="AS65" s="94">
        <f t="shared" si="9"/>
        <v>6.9533852217241024E-2</v>
      </c>
      <c r="AT65" s="94">
        <f t="shared" si="10"/>
        <v>7.8187680531990225E-2</v>
      </c>
      <c r="AU65" s="94">
        <f t="shared" si="11"/>
        <v>8.6705679884166706E-2</v>
      </c>
      <c r="AV65" s="94">
        <f t="shared" si="12"/>
        <v>9.5359589023839925E-2</v>
      </c>
      <c r="AW65" s="94">
        <f t="shared" si="13"/>
        <v>0.10387629265276553</v>
      </c>
      <c r="AY65" s="28">
        <v>5.8000000000000003E-2</v>
      </c>
      <c r="AZ65" s="34">
        <f>(((L65-VLOOKUP(AZ$6,Data!$N$4:$Y$11,Data!$W$1,FALSE)/1000)*VLOOKUP(AZ$6,Data!$N$4:$Y$11,Data!$P$1,FALSE)^1.5+VLOOKUP(AZ$6,Data!$N$4:$Y$11,Data!$W$1,FALSE)/1000*(Mannings_n_bot)^1.5)/L65)^0.67</f>
        <v>5.7797845678845959E-2</v>
      </c>
      <c r="BA65" s="34">
        <f>(((M65-VLOOKUP(BA$6,Data!$N$4:$Y$11,Data!$W$1,FALSE)/1000)*VLOOKUP(BA$6,Data!$N$4:$Y$11,Data!$P$1,FALSE)^1.5+VLOOKUP(BA$6,Data!$N$4:$Y$11,Data!$W$1,FALSE)/1000*(Mannings_n_bot)^1.5)/M65)^0.67</f>
        <v>5.7787904201451162E-2</v>
      </c>
      <c r="BB65" s="34">
        <f>(((N65-VLOOKUP(BB$6,Data!$N$4:$Y$11,Data!$W$1,FALSE)/1000)*VLOOKUP(BB$6,Data!$N$4:$Y$11,Data!$P$1,FALSE)^1.5+VLOOKUP(BB$6,Data!$N$4:$Y$11,Data!$W$1,FALSE)/1000*(Mannings_n_bot)^1.5)/N65)^0.67</f>
        <v>5.77656451666222E-2</v>
      </c>
      <c r="BC65" s="34">
        <f>(((O65-VLOOKUP(BC$6,Data!$N$4:$Y$11,Data!$W$1,FALSE)/1000)*VLOOKUP(BC$6,Data!$N$4:$Y$11,Data!$P$1,FALSE)^1.5+VLOOKUP(BC$6,Data!$N$4:$Y$11,Data!$W$1,FALSE)/1000*(Mannings_n_bot)^1.5)/O65)^0.67</f>
        <v>5.7745405903537959E-2</v>
      </c>
      <c r="BD65" s="34">
        <f>(((P65-VLOOKUP(BD$6,Data!$N$4:$Y$11,Data!$W$1,FALSE)/1000)*VLOOKUP(BD$6,Data!$N$4:$Y$11,Data!$P$1,FALSE)^1.5+VLOOKUP(BD$6,Data!$N$4:$Y$11,Data!$W$1,FALSE)/1000*(Mannings_n_bot)^1.5)/P65)^0.67</f>
        <v>5.7716895635652098E-2</v>
      </c>
      <c r="BE65" s="34">
        <f>(((Q65-VLOOKUP(BE$6,Data!$N$4:$Y$11,Data!$W$1,FALSE)/1000)*VLOOKUP(BE$6,Data!$N$4:$Y$11,Data!$P$1,FALSE)^1.5+VLOOKUP(BE$6,Data!$N$4:$Y$11,Data!$W$1,FALSE)/1000*(Mannings_n_bot)^1.5)/Q65)^0.67</f>
        <v>5.7695453877844333E-2</v>
      </c>
      <c r="BF65" s="34">
        <f>(((R65-VLOOKUP(BF$6,Data!$N$4:$Y$11,Data!$W$1,FALSE)/1000)*VLOOKUP(BF$6,Data!$N$4:$Y$11,Data!$P$1,FALSE)^1.5+VLOOKUP(BF$6,Data!$N$4:$Y$11,Data!$W$1,FALSE)/1000*(Mannings_n_bot)^1.5)/R65)^0.67</f>
        <v>5.7677978717645149E-2</v>
      </c>
      <c r="BG65" s="34">
        <f>(((S65-VLOOKUP(BG$6,Data!$N$4:$Y$11,Data!$W$1,FALSE)/1000)*VLOOKUP(BG$6,Data!$N$4:$Y$11,Data!$P$1,FALSE)^1.5+VLOOKUP(BG$6,Data!$N$4:$Y$11,Data!$W$1,FALSE)/1000*(Mannings_n_bot)^1.5)/S65)^0.67</f>
        <v>5.7666611842935429E-2</v>
      </c>
    </row>
    <row r="66" spans="1:59" x14ac:dyDescent="0.25">
      <c r="A66" s="28">
        <v>5.8999999999999997E-2</v>
      </c>
      <c r="B66" s="94">
        <v>7.1824951115940783E-2</v>
      </c>
      <c r="C66" s="94">
        <v>0.10328184307868171</v>
      </c>
      <c r="D66" s="94">
        <v>0.14008437889260872</v>
      </c>
      <c r="E66" s="94">
        <v>0.18286673893320016</v>
      </c>
      <c r="F66" s="94">
        <v>0.23091255861400262</v>
      </c>
      <c r="G66" s="94">
        <v>0.28502021934988075</v>
      </c>
      <c r="H66" s="94">
        <v>0.34430930243457425</v>
      </c>
      <c r="I66" s="94">
        <v>0.40974219528311906</v>
      </c>
      <c r="K66" s="28">
        <v>5.8999999999999997E-2</v>
      </c>
      <c r="L66" s="94">
        <v>1.6123476015004676</v>
      </c>
      <c r="M66" s="94">
        <v>1.9410232508015157</v>
      </c>
      <c r="N66" s="94">
        <v>2.259259782599492</v>
      </c>
      <c r="O66" s="94">
        <v>2.587861095206609</v>
      </c>
      <c r="P66" s="94">
        <v>2.9061097406071825</v>
      </c>
      <c r="Q66" s="94">
        <v>3.2346715759561659</v>
      </c>
      <c r="R66" s="94">
        <v>3.5529304401460235</v>
      </c>
      <c r="S66" s="94">
        <v>3.8814680033968356</v>
      </c>
      <c r="U66" s="28">
        <v>5.8999999999999997E-2</v>
      </c>
      <c r="V66" s="94">
        <v>1.5199522116729718</v>
      </c>
      <c r="W66" s="94">
        <v>1.829766493252861</v>
      </c>
      <c r="X66" s="94">
        <v>2.1297666367739381</v>
      </c>
      <c r="Y66" s="94">
        <v>2.4395108276301598</v>
      </c>
      <c r="Z66" s="94">
        <v>2.7395223330076037</v>
      </c>
      <c r="AA66" s="94">
        <v>3.0492293090454381</v>
      </c>
      <c r="AB66" s="94">
        <v>3.3492504157346996</v>
      </c>
      <c r="AC66" s="94">
        <v>3.6589345138887954</v>
      </c>
      <c r="AE66" s="28">
        <v>5.8999999999999997E-2</v>
      </c>
      <c r="AF66" s="94">
        <f t="shared" si="14"/>
        <v>7.4049643534754739E-2</v>
      </c>
      <c r="AG66" s="94">
        <f t="shared" si="0"/>
        <v>7.4215677231243629E-2</v>
      </c>
      <c r="AH66" s="94">
        <f t="shared" si="1"/>
        <v>7.4191585034595664E-2</v>
      </c>
      <c r="AI66" s="94">
        <f t="shared" si="2"/>
        <v>7.4298636773886387E-2</v>
      </c>
      <c r="AJ66" s="94">
        <f t="shared" si="3"/>
        <v>7.4270990860658317E-2</v>
      </c>
      <c r="AK66" s="94">
        <f t="shared" si="4"/>
        <v>7.4348770461445501E-2</v>
      </c>
      <c r="AL66" s="94">
        <f t="shared" si="5"/>
        <v>7.4321727286359301E-2</v>
      </c>
      <c r="AM66" s="94">
        <f t="shared" si="6"/>
        <v>7.43823432445056E-2</v>
      </c>
      <c r="AO66" s="28">
        <v>5.8999999999999997E-2</v>
      </c>
      <c r="AP66" s="94">
        <f t="shared" si="15"/>
        <v>4.4546815493817664E-2</v>
      </c>
      <c r="AQ66" s="94">
        <f t="shared" si="7"/>
        <v>5.3209997889532269E-2</v>
      </c>
      <c r="AR66" s="94">
        <f t="shared" si="8"/>
        <v>6.2004546786305556E-2</v>
      </c>
      <c r="AS66" s="94">
        <f t="shared" si="9"/>
        <v>7.0663274497969331E-2</v>
      </c>
      <c r="AT66" s="94">
        <f t="shared" si="10"/>
        <v>7.9457618336793212E-2</v>
      </c>
      <c r="AU66" s="94">
        <f t="shared" si="11"/>
        <v>8.8114113800140295E-2</v>
      </c>
      <c r="AV66" s="94">
        <f t="shared" si="12"/>
        <v>9.6908540213476099E-2</v>
      </c>
      <c r="AW66" s="94">
        <f t="shared" si="13"/>
        <v>0.10556371839843494</v>
      </c>
      <c r="AY66" s="28">
        <v>5.8999999999999997E-2</v>
      </c>
      <c r="AZ66" s="34">
        <f>(((L66-VLOOKUP(AZ$6,Data!$N$4:$Y$11,Data!$W$1,FALSE)/1000)*VLOOKUP(AZ$6,Data!$N$4:$Y$11,Data!$P$1,FALSE)^1.5+VLOOKUP(AZ$6,Data!$N$4:$Y$11,Data!$W$1,FALSE)/1000*(Mannings_n_bot)^1.5)/L66)^0.67</f>
        <v>5.7775586272199586E-2</v>
      </c>
      <c r="BA66" s="34">
        <f>(((M66-VLOOKUP(BA$6,Data!$N$4:$Y$11,Data!$W$1,FALSE)/1000)*VLOOKUP(BA$6,Data!$N$4:$Y$11,Data!$P$1,FALSE)^1.5+VLOOKUP(BA$6,Data!$N$4:$Y$11,Data!$W$1,FALSE)/1000*(Mannings_n_bot)^1.5)/M66)^0.67</f>
        <v>5.7765464376993009E-2</v>
      </c>
      <c r="BB66" s="34">
        <f>(((N66-VLOOKUP(BB$6,Data!$N$4:$Y$11,Data!$W$1,FALSE)/1000)*VLOOKUP(BB$6,Data!$N$4:$Y$11,Data!$P$1,FALSE)^1.5+VLOOKUP(BB$6,Data!$N$4:$Y$11,Data!$W$1,FALSE)/1000*(Mannings_n_bot)^1.5)/N66)^0.67</f>
        <v>5.7742842117811541E-2</v>
      </c>
      <c r="BC66" s="34">
        <f>(((O66-VLOOKUP(BC$6,Data!$N$4:$Y$11,Data!$W$1,FALSE)/1000)*VLOOKUP(BC$6,Data!$N$4:$Y$11,Data!$P$1,FALSE)^1.5+VLOOKUP(BC$6,Data!$N$4:$Y$11,Data!$W$1,FALSE)/1000*(Mannings_n_bot)^1.5)/O66)^0.67</f>
        <v>5.7722258870740048E-2</v>
      </c>
      <c r="BD66" s="34">
        <f>(((P66-VLOOKUP(BD$6,Data!$N$4:$Y$11,Data!$W$1,FALSE)/1000)*VLOOKUP(BD$6,Data!$N$4:$Y$11,Data!$P$1,FALSE)^1.5+VLOOKUP(BD$6,Data!$N$4:$Y$11,Data!$W$1,FALSE)/1000*(Mannings_n_bot)^1.5)/P66)^0.67</f>
        <v>5.7693282756852683E-2</v>
      </c>
      <c r="BE66" s="34">
        <f>(((Q66-VLOOKUP(BE$6,Data!$N$4:$Y$11,Data!$W$1,FALSE)/1000)*VLOOKUP(BE$6,Data!$N$4:$Y$11,Data!$P$1,FALSE)^1.5+VLOOKUP(BE$6,Data!$N$4:$Y$11,Data!$W$1,FALSE)/1000*(Mannings_n_bot)^1.5)/Q66)^0.67</f>
        <v>5.767147981388486E-2</v>
      </c>
      <c r="BF66" s="34">
        <f>(((R66-VLOOKUP(BF$6,Data!$N$4:$Y$11,Data!$W$1,FALSE)/1000)*VLOOKUP(BF$6,Data!$N$4:$Y$11,Data!$P$1,FALSE)^1.5+VLOOKUP(BF$6,Data!$N$4:$Y$11,Data!$W$1,FALSE)/1000*(Mannings_n_bot)^1.5)/R66)^0.67</f>
        <v>5.7653720105158804E-2</v>
      </c>
      <c r="BG66" s="34">
        <f>(((S66-VLOOKUP(BG$6,Data!$N$4:$Y$11,Data!$W$1,FALSE)/1000)*VLOOKUP(BG$6,Data!$N$4:$Y$11,Data!$P$1,FALSE)^1.5+VLOOKUP(BG$6,Data!$N$4:$Y$11,Data!$W$1,FALSE)/1000*(Mannings_n_bot)^1.5)/S66)^0.67</f>
        <v>5.764215940527205E-2</v>
      </c>
    </row>
    <row r="67" spans="1:59" x14ac:dyDescent="0.25">
      <c r="A67" s="28">
        <v>0.06</v>
      </c>
      <c r="B67" s="94">
        <v>7.3042803086416308E-2</v>
      </c>
      <c r="C67" s="94">
        <v>0.10503261598942548</v>
      </c>
      <c r="D67" s="94">
        <v>0.14245909633986198</v>
      </c>
      <c r="E67" s="94">
        <v>0.18596618603865034</v>
      </c>
      <c r="F67" s="94">
        <v>0.23482651347334293</v>
      </c>
      <c r="G67" s="94">
        <v>0.28985070984983485</v>
      </c>
      <c r="H67" s="94">
        <v>0.3501448635473956</v>
      </c>
      <c r="I67" s="94">
        <v>0.41668609690048264</v>
      </c>
      <c r="K67" s="28">
        <v>0.06</v>
      </c>
      <c r="L67" s="94">
        <v>1.6139501530605949</v>
      </c>
      <c r="M67" s="94">
        <v>1.9429371848906112</v>
      </c>
      <c r="N67" s="94">
        <v>2.2614900882981108</v>
      </c>
      <c r="O67" s="94">
        <v>2.5904026985199597</v>
      </c>
      <c r="P67" s="94">
        <v>2.9089676950237426</v>
      </c>
      <c r="Q67" s="94">
        <v>3.2378407872817898</v>
      </c>
      <c r="R67" s="94">
        <v>3.5564159948387837</v>
      </c>
      <c r="S67" s="94">
        <v>3.8852647918124834</v>
      </c>
      <c r="U67" s="28">
        <v>0.06</v>
      </c>
      <c r="V67" s="94">
        <v>1.5199386593327253</v>
      </c>
      <c r="W67" s="94">
        <v>1.829734918525044</v>
      </c>
      <c r="X67" s="94">
        <v>2.1297324555630199</v>
      </c>
      <c r="Y67" s="94">
        <v>2.4394586136479175</v>
      </c>
      <c r="Z67" s="94">
        <v>2.7394674799726153</v>
      </c>
      <c r="AA67" s="94">
        <v>3.0491564221032488</v>
      </c>
      <c r="AB67" s="94">
        <v>3.3491748718044989</v>
      </c>
      <c r="AC67" s="94">
        <v>3.6588409371898449</v>
      </c>
      <c r="AE67" s="28">
        <v>0.06</v>
      </c>
      <c r="AF67" s="94">
        <f t="shared" si="14"/>
        <v>7.5305217021275309E-2</v>
      </c>
      <c r="AG67" s="94">
        <f t="shared" si="0"/>
        <v>7.5473737635432761E-2</v>
      </c>
      <c r="AH67" s="94">
        <f t="shared" si="1"/>
        <v>7.5449284521246454E-2</v>
      </c>
      <c r="AI67" s="94">
        <f t="shared" si="2"/>
        <v>7.5557940111558086E-2</v>
      </c>
      <c r="AJ67" s="94">
        <f t="shared" si="3"/>
        <v>7.5529879971462474E-2</v>
      </c>
      <c r="AK67" s="94">
        <f t="shared" si="4"/>
        <v>7.5608825029561635E-2</v>
      </c>
      <c r="AL67" s="94">
        <f t="shared" si="5"/>
        <v>7.5581376614806961E-2</v>
      </c>
      <c r="AM67" s="94">
        <f t="shared" si="6"/>
        <v>7.5642900930545057E-2</v>
      </c>
      <c r="AO67" s="28">
        <v>0.06</v>
      </c>
      <c r="AP67" s="94">
        <f t="shared" si="15"/>
        <v>4.5257161720826673E-2</v>
      </c>
      <c r="AQ67" s="94">
        <f t="shared" si="7"/>
        <v>5.4058678173550367E-2</v>
      </c>
      <c r="AR67" s="94">
        <f t="shared" si="8"/>
        <v>6.2993464829673371E-2</v>
      </c>
      <c r="AS67" s="94">
        <f t="shared" si="9"/>
        <v>7.1790454103874704E-2</v>
      </c>
      <c r="AT67" s="94">
        <f t="shared" si="10"/>
        <v>8.0725033101966548E-2</v>
      </c>
      <c r="AU67" s="94">
        <f t="shared" si="11"/>
        <v>8.951975371623147E-2</v>
      </c>
      <c r="AV67" s="94">
        <f t="shared" si="12"/>
        <v>9.8454417046695372E-2</v>
      </c>
      <c r="AW67" s="94">
        <f t="shared" si="13"/>
        <v>0.10724779885751308</v>
      </c>
      <c r="AY67" s="28">
        <v>0.06</v>
      </c>
      <c r="AZ67" s="34">
        <f>(((L67-VLOOKUP(AZ$6,Data!$N$4:$Y$11,Data!$W$1,FALSE)/1000)*VLOOKUP(AZ$6,Data!$N$4:$Y$11,Data!$P$1,FALSE)^1.5+VLOOKUP(AZ$6,Data!$N$4:$Y$11,Data!$W$1,FALSE)/1000*(Mannings_n_bot)^1.5)/L67)^0.67</f>
        <v>5.7753366671778154E-2</v>
      </c>
      <c r="BA67" s="34">
        <f>(((M67-VLOOKUP(BA$6,Data!$N$4:$Y$11,Data!$W$1,FALSE)/1000)*VLOOKUP(BA$6,Data!$N$4:$Y$11,Data!$P$1,FALSE)^1.5+VLOOKUP(BA$6,Data!$N$4:$Y$11,Data!$W$1,FALSE)/1000*(Mannings_n_bot)^1.5)/M67)^0.67</f>
        <v>5.7743064105933807E-2</v>
      </c>
      <c r="BB67" s="34">
        <f>(((N67-VLOOKUP(BB$6,Data!$N$4:$Y$11,Data!$W$1,FALSE)/1000)*VLOOKUP(BB$6,Data!$N$4:$Y$11,Data!$P$1,FALSE)^1.5+VLOOKUP(BB$6,Data!$N$4:$Y$11,Data!$W$1,FALSE)/1000*(Mannings_n_bot)^1.5)/N67)^0.67</f>
        <v>5.7720079269912204E-2</v>
      </c>
      <c r="BC67" s="34">
        <f>(((O67-VLOOKUP(BC$6,Data!$N$4:$Y$11,Data!$W$1,FALSE)/1000)*VLOOKUP(BC$6,Data!$N$4:$Y$11,Data!$P$1,FALSE)^1.5+VLOOKUP(BC$6,Data!$N$4:$Y$11,Data!$W$1,FALSE)/1000*(Mannings_n_bot)^1.5)/O67)^0.67</f>
        <v>5.7699152218114627E-2</v>
      </c>
      <c r="BD67" s="34">
        <f>(((P67-VLOOKUP(BD$6,Data!$N$4:$Y$11,Data!$W$1,FALSE)/1000)*VLOOKUP(BD$6,Data!$N$4:$Y$11,Data!$P$1,FALSE)^1.5+VLOOKUP(BD$6,Data!$N$4:$Y$11,Data!$W$1,FALSE)/1000*(Mannings_n_bot)^1.5)/P67)^0.67</f>
        <v>5.7669711069007402E-2</v>
      </c>
      <c r="BE67" s="34">
        <f>(((Q67-VLOOKUP(BE$6,Data!$N$4:$Y$11,Data!$W$1,FALSE)/1000)*VLOOKUP(BE$6,Data!$N$4:$Y$11,Data!$P$1,FALSE)^1.5+VLOOKUP(BE$6,Data!$N$4:$Y$11,Data!$W$1,FALSE)/1000*(Mannings_n_bot)^1.5)/Q67)^0.67</f>
        <v>5.7647547226761429E-2</v>
      </c>
      <c r="BF67" s="34">
        <f>(((R67-VLOOKUP(BF$6,Data!$N$4:$Y$11,Data!$W$1,FALSE)/1000)*VLOOKUP(BF$6,Data!$N$4:$Y$11,Data!$P$1,FALSE)^1.5+VLOOKUP(BF$6,Data!$N$4:$Y$11,Data!$W$1,FALSE)/1000*(Mannings_n_bot)^1.5)/R67)^0.67</f>
        <v>5.7629503495851581E-2</v>
      </c>
      <c r="BG67" s="34">
        <f>(((S67-VLOOKUP(BG$6,Data!$N$4:$Y$11,Data!$W$1,FALSE)/1000)*VLOOKUP(BG$6,Data!$N$4:$Y$11,Data!$P$1,FALSE)^1.5+VLOOKUP(BG$6,Data!$N$4:$Y$11,Data!$W$1,FALSE)/1000*(Mannings_n_bot)^1.5)/S67)^0.67</f>
        <v>5.7617749051824513E-2</v>
      </c>
    </row>
    <row r="68" spans="1:59" x14ac:dyDescent="0.25">
      <c r="A68" s="28">
        <v>6.0999999999999999E-2</v>
      </c>
      <c r="B68" s="94">
        <v>7.4260643521199765E-2</v>
      </c>
      <c r="C68" s="94">
        <v>0.1067833577305024</v>
      </c>
      <c r="D68" s="94">
        <v>0.14483377437217015</v>
      </c>
      <c r="E68" s="94">
        <v>0.18906556512227191</v>
      </c>
      <c r="F68" s="94">
        <v>0.23874038783346396</v>
      </c>
      <c r="G68" s="94">
        <v>0.2946810822741015</v>
      </c>
      <c r="H68" s="94">
        <v>0.35598028987465291</v>
      </c>
      <c r="I68" s="94">
        <v>0.42362981718766335</v>
      </c>
      <c r="K68" s="28">
        <v>6.0999999999999999E-2</v>
      </c>
      <c r="L68" s="94">
        <v>1.6155527198004973</v>
      </c>
      <c r="M68" s="94">
        <v>1.9448511530548054</v>
      </c>
      <c r="N68" s="94">
        <v>2.2637204310153876</v>
      </c>
      <c r="O68" s="94">
        <v>2.5929443576136886</v>
      </c>
      <c r="P68" s="94">
        <v>2.9118257082217345</v>
      </c>
      <c r="Q68" s="94">
        <v>3.2410100760769858</v>
      </c>
      <c r="R68" s="94">
        <v>3.5599016300402369</v>
      </c>
      <c r="S68" s="94">
        <v>3.889061679378504</v>
      </c>
      <c r="U68" s="28">
        <v>6.0999999999999999E-2</v>
      </c>
      <c r="V68" s="94">
        <v>1.5199234173219278</v>
      </c>
      <c r="W68" s="94">
        <v>1.8297013417539005</v>
      </c>
      <c r="X68" s="94">
        <v>2.1296959386851935</v>
      </c>
      <c r="Y68" s="94">
        <v>2.4394037515827955</v>
      </c>
      <c r="Z68" s="94">
        <v>2.7394096453104444</v>
      </c>
      <c r="AA68" s="94">
        <v>3.049080241087665</v>
      </c>
      <c r="AB68" s="94">
        <v>3.349095700302879</v>
      </c>
      <c r="AC68" s="94">
        <v>3.6587434204514984</v>
      </c>
      <c r="AE68" s="28">
        <v>6.0999999999999999E-2</v>
      </c>
      <c r="AF68" s="94">
        <f t="shared" si="14"/>
        <v>7.6560778614799471E-2</v>
      </c>
      <c r="AG68" s="94">
        <f t="shared" si="0"/>
        <v>7.6731775641900618E-2</v>
      </c>
      <c r="AH68" s="94">
        <f t="shared" si="1"/>
        <v>7.6706963132926936E-2</v>
      </c>
      <c r="AI68" s="94">
        <f t="shared" si="2"/>
        <v>7.6817215812005166E-2</v>
      </c>
      <c r="AJ68" s="94">
        <f t="shared" si="3"/>
        <v>7.6788743190401687E-2</v>
      </c>
      <c r="AK68" s="94">
        <f t="shared" si="4"/>
        <v>7.6868848797118416E-2</v>
      </c>
      <c r="AL68" s="94">
        <f t="shared" si="5"/>
        <v>7.6840996848786758E-2</v>
      </c>
      <c r="AM68" s="94">
        <f t="shared" si="6"/>
        <v>7.6903425698901004E-2</v>
      </c>
      <c r="AO68" s="28">
        <v>6.0999999999999999E-2</v>
      </c>
      <c r="AP68" s="94">
        <f t="shared" si="15"/>
        <v>4.5966091116091914E-2</v>
      </c>
      <c r="AQ68" s="94">
        <f t="shared" si="7"/>
        <v>5.4905671090960492E-2</v>
      </c>
      <c r="AR68" s="94">
        <f t="shared" si="8"/>
        <v>6.3980415773870647E-2</v>
      </c>
      <c r="AS68" s="94">
        <f t="shared" si="9"/>
        <v>7.2915396185466455E-2</v>
      </c>
      <c r="AT68" s="94">
        <f t="shared" si="10"/>
        <v>8.1989930633335817E-2</v>
      </c>
      <c r="AU68" s="94">
        <f t="shared" si="11"/>
        <v>9.0922606026202848E-2</v>
      </c>
      <c r="AV68" s="94">
        <f t="shared" si="12"/>
        <v>9.9997226572417774E-2</v>
      </c>
      <c r="AW68" s="94">
        <f t="shared" si="13"/>
        <v>0.10892854166698689</v>
      </c>
      <c r="AY68" s="28">
        <v>6.0999999999999999E-2</v>
      </c>
      <c r="AZ68" s="34">
        <f>(((L68-VLOOKUP(AZ$6,Data!$N$4:$Y$11,Data!$W$1,FALSE)/1000)*VLOOKUP(AZ$6,Data!$N$4:$Y$11,Data!$P$1,FALSE)^1.5+VLOOKUP(AZ$6,Data!$N$4:$Y$11,Data!$W$1,FALSE)/1000*(Mannings_n_bot)^1.5)/L68)^0.67</f>
        <v>5.7731186744251699E-2</v>
      </c>
      <c r="BA68" s="34">
        <f>(((M68-VLOOKUP(BA$6,Data!$N$4:$Y$11,Data!$W$1,FALSE)/1000)*VLOOKUP(BA$6,Data!$N$4:$Y$11,Data!$P$1,FALSE)^1.5+VLOOKUP(BA$6,Data!$N$4:$Y$11,Data!$W$1,FALSE)/1000*(Mannings_n_bot)^1.5)/M68)^0.67</f>
        <v>5.772070325727742E-2</v>
      </c>
      <c r="BB68" s="34">
        <f>(((N68-VLOOKUP(BB$6,Data!$N$4:$Y$11,Data!$W$1,FALSE)/1000)*VLOOKUP(BB$6,Data!$N$4:$Y$11,Data!$P$1,FALSE)^1.5+VLOOKUP(BB$6,Data!$N$4:$Y$11,Data!$W$1,FALSE)/1000*(Mannings_n_bot)^1.5)/N68)^0.67</f>
        <v>5.7697356489642179E-2</v>
      </c>
      <c r="BC68" s="34">
        <f>(((O68-VLOOKUP(BC$6,Data!$N$4:$Y$11,Data!$W$1,FALSE)/1000)*VLOOKUP(BC$6,Data!$N$4:$Y$11,Data!$P$1,FALSE)^1.5+VLOOKUP(BC$6,Data!$N$4:$Y$11,Data!$W$1,FALSE)/1000*(Mannings_n_bot)^1.5)/O68)^0.67</f>
        <v>5.7676085812799274E-2</v>
      </c>
      <c r="BD68" s="34">
        <f>(((P68-VLOOKUP(BD$6,Data!$N$4:$Y$11,Data!$W$1,FALSE)/1000)*VLOOKUP(BD$6,Data!$N$4:$Y$11,Data!$P$1,FALSE)^1.5+VLOOKUP(BD$6,Data!$N$4:$Y$11,Data!$W$1,FALSE)/1000*(Mannings_n_bot)^1.5)/P68)^0.67</f>
        <v>5.7646180436426255E-2</v>
      </c>
      <c r="BE68" s="34">
        <f>(((Q68-VLOOKUP(BE$6,Data!$N$4:$Y$11,Data!$W$1,FALSE)/1000)*VLOOKUP(BE$6,Data!$N$4:$Y$11,Data!$P$1,FALSE)^1.5+VLOOKUP(BE$6,Data!$N$4:$Y$11,Data!$W$1,FALSE)/1000*(Mannings_n_bot)^1.5)/Q68)^0.67</f>
        <v>5.7623655980612351E-2</v>
      </c>
      <c r="BF68" s="34">
        <f>(((R68-VLOOKUP(BF$6,Data!$N$4:$Y$11,Data!$W$1,FALSE)/1000)*VLOOKUP(BF$6,Data!$N$4:$Y$11,Data!$P$1,FALSE)^1.5+VLOOKUP(BF$6,Data!$N$4:$Y$11,Data!$W$1,FALSE)/1000*(Mannings_n_bot)^1.5)/R68)^0.67</f>
        <v>5.7605328751943123E-2</v>
      </c>
      <c r="BG68" s="34">
        <f>(((S68-VLOOKUP(BG$6,Data!$N$4:$Y$11,Data!$W$1,FALSE)/1000)*VLOOKUP(BG$6,Data!$N$4:$Y$11,Data!$P$1,FALSE)^1.5+VLOOKUP(BG$6,Data!$N$4:$Y$11,Data!$W$1,FALSE)/1000*(Mannings_n_bot)^1.5)/S68)^0.67</f>
        <v>5.7593380645135139E-2</v>
      </c>
    </row>
    <row r="69" spans="1:59" x14ac:dyDescent="0.25">
      <c r="A69" s="28">
        <v>6.2E-2</v>
      </c>
      <c r="B69" s="94">
        <v>7.5478471066428021E-2</v>
      </c>
      <c r="C69" s="94">
        <v>0.10853406638623242</v>
      </c>
      <c r="D69" s="94">
        <v>0.14720841038514698</v>
      </c>
      <c r="E69" s="94">
        <v>0.19216487281947536</v>
      </c>
      <c r="F69" s="94">
        <v>0.24265417743434092</v>
      </c>
      <c r="G69" s="94">
        <v>0.29951133140405872</v>
      </c>
      <c r="H69" s="94">
        <v>0.36181557509555873</v>
      </c>
      <c r="I69" s="94">
        <v>0.43057334866688812</v>
      </c>
      <c r="K69" s="28">
        <v>6.2E-2</v>
      </c>
      <c r="L69" s="94">
        <v>1.6171553035020596</v>
      </c>
      <c r="M69" s="94">
        <v>1.9467651573896743</v>
      </c>
      <c r="N69" s="94">
        <v>2.2659508131987232</v>
      </c>
      <c r="O69" s="94">
        <v>2.5954860752495161</v>
      </c>
      <c r="P69" s="94">
        <v>2.9146837833144912</v>
      </c>
      <c r="Q69" s="94">
        <v>3.2441794457697353</v>
      </c>
      <c r="R69" s="94">
        <v>3.5633873495298318</v>
      </c>
      <c r="S69" s="94">
        <v>3.8928586701892063</v>
      </c>
      <c r="U69" s="28">
        <v>6.2E-2</v>
      </c>
      <c r="V69" s="94">
        <v>1.5199064855897468</v>
      </c>
      <c r="W69" s="94">
        <v>1.8296657628292117</v>
      </c>
      <c r="X69" s="94">
        <v>2.1296570860203126</v>
      </c>
      <c r="Y69" s="94">
        <v>2.4393462412561235</v>
      </c>
      <c r="Z69" s="94">
        <v>2.7393488288322421</v>
      </c>
      <c r="AA69" s="94">
        <v>3.0490007657517744</v>
      </c>
      <c r="AB69" s="94">
        <v>3.3490129009725704</v>
      </c>
      <c r="AC69" s="94">
        <v>3.6586419633587042</v>
      </c>
      <c r="AE69" s="28">
        <v>6.2E-2</v>
      </c>
      <c r="AF69" s="94">
        <f t="shared" si="14"/>
        <v>7.7816326919529791E-2</v>
      </c>
      <c r="AG69" s="94">
        <f t="shared" si="0"/>
        <v>7.798978987408875E-2</v>
      </c>
      <c r="AH69" s="94">
        <f t="shared" si="1"/>
        <v>7.7964619490300258E-2</v>
      </c>
      <c r="AI69" s="94">
        <f t="shared" si="2"/>
        <v>7.8076462508197123E-2</v>
      </c>
      <c r="AJ69" s="94">
        <f t="shared" si="3"/>
        <v>7.8047579147276516E-2</v>
      </c>
      <c r="AK69" s="94">
        <f t="shared" si="4"/>
        <v>7.8128840402815494E-2</v>
      </c>
      <c r="AL69" s="94">
        <f t="shared" si="5"/>
        <v>7.8100586623909646E-2</v>
      </c>
      <c r="AM69" s="94">
        <f t="shared" si="6"/>
        <v>7.8163916192099683E-2</v>
      </c>
      <c r="AO69" s="28">
        <v>6.2E-2</v>
      </c>
      <c r="AP69" s="94">
        <f t="shared" si="15"/>
        <v>4.6673606983184776E-2</v>
      </c>
      <c r="AQ69" s="94">
        <f t="shared" si="7"/>
        <v>5.5750980530060772E-2</v>
      </c>
      <c r="AR69" s="94">
        <f t="shared" si="8"/>
        <v>6.4965404159563658E-2</v>
      </c>
      <c r="AS69" s="94">
        <f t="shared" si="9"/>
        <v>7.4038105868474618E-2</v>
      </c>
      <c r="AT69" s="94">
        <f t="shared" si="10"/>
        <v>8.3252316708744931E-2</v>
      </c>
      <c r="AU69" s="94">
        <f t="shared" si="11"/>
        <v>9.2322677093157737E-2</v>
      </c>
      <c r="AV69" s="94">
        <f t="shared" si="12"/>
        <v>0.10153697580570302</v>
      </c>
      <c r="AW69" s="94">
        <f t="shared" si="13"/>
        <v>0.11060595442730542</v>
      </c>
      <c r="AY69" s="28">
        <v>6.2E-2</v>
      </c>
      <c r="AZ69" s="34">
        <f>(((L69-VLOOKUP(AZ$6,Data!$N$4:$Y$11,Data!$W$1,FALSE)/1000)*VLOOKUP(AZ$6,Data!$N$4:$Y$11,Data!$P$1,FALSE)^1.5+VLOOKUP(AZ$6,Data!$N$4:$Y$11,Data!$W$1,FALSE)/1000*(Mannings_n_bot)^1.5)/L69)^0.67</f>
        <v>5.7709046356865752E-2</v>
      </c>
      <c r="BA69" s="34">
        <f>(((M69-VLOOKUP(BA$6,Data!$N$4:$Y$11,Data!$W$1,FALSE)/1000)*VLOOKUP(BA$6,Data!$N$4:$Y$11,Data!$P$1,FALSE)^1.5+VLOOKUP(BA$6,Data!$N$4:$Y$11,Data!$W$1,FALSE)/1000*(Mannings_n_bot)^1.5)/M69)^0.67</f>
        <v>5.7698381700585069E-2</v>
      </c>
      <c r="BB69" s="34">
        <f>(((N69-VLOOKUP(BB$6,Data!$N$4:$Y$11,Data!$W$1,FALSE)/1000)*VLOOKUP(BB$6,Data!$N$4:$Y$11,Data!$P$1,FALSE)^1.5+VLOOKUP(BB$6,Data!$N$4:$Y$11,Data!$W$1,FALSE)/1000*(Mannings_n_bot)^1.5)/N69)^0.67</f>
        <v>5.7674673644287508E-2</v>
      </c>
      <c r="BC69" s="34">
        <f>(((O69-VLOOKUP(BC$6,Data!$N$4:$Y$11,Data!$W$1,FALSE)/1000)*VLOOKUP(BC$6,Data!$N$4:$Y$11,Data!$P$1,FALSE)^1.5+VLOOKUP(BC$6,Data!$N$4:$Y$11,Data!$W$1,FALSE)/1000*(Mannings_n_bot)^1.5)/O69)^0.67</f>
        <v>5.7653059522492403E-2</v>
      </c>
      <c r="BD69" s="34">
        <f>(((P69-VLOOKUP(BD$6,Data!$N$4:$Y$11,Data!$W$1,FALSE)/1000)*VLOOKUP(BD$6,Data!$N$4:$Y$11,Data!$P$1,FALSE)^1.5+VLOOKUP(BD$6,Data!$N$4:$Y$11,Data!$W$1,FALSE)/1000*(Mannings_n_bot)^1.5)/P69)^0.67</f>
        <v>5.7622690723992884E-2</v>
      </c>
      <c r="BE69" s="34">
        <f>(((Q69-VLOOKUP(BE$6,Data!$N$4:$Y$11,Data!$W$1,FALSE)/1000)*VLOOKUP(BE$6,Data!$N$4:$Y$11,Data!$P$1,FALSE)^1.5+VLOOKUP(BE$6,Data!$N$4:$Y$11,Data!$W$1,FALSE)/1000*(Mannings_n_bot)^1.5)/Q69)^0.67</f>
        <v>5.7599805940146333E-2</v>
      </c>
      <c r="BF69" s="34">
        <f>(((R69-VLOOKUP(BF$6,Data!$N$4:$Y$11,Data!$W$1,FALSE)/1000)*VLOOKUP(BF$6,Data!$N$4:$Y$11,Data!$P$1,FALSE)^1.5+VLOOKUP(BF$6,Data!$N$4:$Y$11,Data!$W$1,FALSE)/1000*(Mannings_n_bot)^1.5)/R69)^0.67</f>
        <v>5.7581195736232597E-2</v>
      </c>
      <c r="BG69" s="34">
        <f>(((S69-VLOOKUP(BG$6,Data!$N$4:$Y$11,Data!$W$1,FALSE)/1000)*VLOOKUP(BG$6,Data!$N$4:$Y$11,Data!$P$1,FALSE)^1.5+VLOOKUP(BG$6,Data!$N$4:$Y$11,Data!$W$1,FALSE)/1000*(Mannings_n_bot)^1.5)/S69)^0.67</f>
        <v>5.7569054048321147E-2</v>
      </c>
    </row>
    <row r="70" spans="1:59" x14ac:dyDescent="0.25">
      <c r="A70" s="28">
        <v>6.3E-2</v>
      </c>
      <c r="B70" s="94">
        <v>7.6696284368194312E-2</v>
      </c>
      <c r="C70" s="94">
        <v>0.11028474004082556</v>
      </c>
      <c r="D70" s="94">
        <v>0.14958300177426853</v>
      </c>
      <c r="E70" s="94">
        <v>0.1952641057654354</v>
      </c>
      <c r="F70" s="94">
        <v>0.24656787801567059</v>
      </c>
      <c r="G70" s="94">
        <v>0.30434145202068574</v>
      </c>
      <c r="H70" s="94">
        <v>0.36765071288887174</v>
      </c>
      <c r="I70" s="94">
        <v>0.43751668385977904</v>
      </c>
      <c r="K70" s="28">
        <v>6.3E-2</v>
      </c>
      <c r="L70" s="94">
        <v>1.6187579059473358</v>
      </c>
      <c r="M70" s="94">
        <v>1.9486791999911488</v>
      </c>
      <c r="N70" s="94">
        <v>2.2681812372959098</v>
      </c>
      <c r="O70" s="94">
        <v>2.5980278541897324</v>
      </c>
      <c r="P70" s="94">
        <v>2.9175419234159503</v>
      </c>
      <c r="Q70" s="94">
        <v>3.2473488997888103</v>
      </c>
      <c r="R70" s="94">
        <v>3.566873157087842</v>
      </c>
      <c r="S70" s="94">
        <v>3.8966557683399028</v>
      </c>
      <c r="U70" s="28">
        <v>6.3E-2</v>
      </c>
      <c r="V70" s="94">
        <v>1.5198878640797104</v>
      </c>
      <c r="W70" s="94">
        <v>1.8296281816341746</v>
      </c>
      <c r="X70" s="94">
        <v>2.1296158974405328</v>
      </c>
      <c r="Y70" s="94">
        <v>2.4392860824805895</v>
      </c>
      <c r="Z70" s="94">
        <v>2.739285030339405</v>
      </c>
      <c r="AA70" s="94">
        <v>3.0489179958379613</v>
      </c>
      <c r="AB70" s="94">
        <v>3.3489264735444886</v>
      </c>
      <c r="AC70" s="94">
        <v>3.6585365655836455</v>
      </c>
      <c r="AE70" s="28">
        <v>6.3E-2</v>
      </c>
      <c r="AF70" s="94">
        <f t="shared" si="14"/>
        <v>7.9071860539623853E-2</v>
      </c>
      <c r="AG70" s="94">
        <f t="shared" si="0"/>
        <v>7.9247778955359754E-2</v>
      </c>
      <c r="AH70" s="94">
        <f t="shared" si="1"/>
        <v>7.9222252213956679E-2</v>
      </c>
      <c r="AI70" s="94">
        <f t="shared" si="2"/>
        <v>7.9335678833007642E-2</v>
      </c>
      <c r="AJ70" s="94">
        <f t="shared" si="3"/>
        <v>7.9306386471797941E-2</v>
      </c>
      <c r="AK70" s="94">
        <f t="shared" si="4"/>
        <v>7.9388798485248449E-2</v>
      </c>
      <c r="AL70" s="94">
        <f t="shared" si="5"/>
        <v>7.9360144575688615E-2</v>
      </c>
      <c r="AM70" s="94">
        <f t="shared" si="6"/>
        <v>7.9424371052557508E-2</v>
      </c>
      <c r="AO70" s="28">
        <v>6.3E-2</v>
      </c>
      <c r="AP70" s="94">
        <f t="shared" si="15"/>
        <v>4.7379712609533053E-2</v>
      </c>
      <c r="AQ70" s="94">
        <f t="shared" si="7"/>
        <v>5.6594610360354076E-2</v>
      </c>
      <c r="AR70" s="94">
        <f t="shared" si="8"/>
        <v>6.5948434505436193E-2</v>
      </c>
      <c r="AS70" s="94">
        <f t="shared" si="9"/>
        <v>7.5158588253986969E-2</v>
      </c>
      <c r="AT70" s="94">
        <f t="shared" si="10"/>
        <v>8.4512197078210657E-2</v>
      </c>
      <c r="AU70" s="94">
        <f t="shared" si="11"/>
        <v>9.3719973249711E-2</v>
      </c>
      <c r="AV70" s="94">
        <f t="shared" si="12"/>
        <v>0.10307367172793959</v>
      </c>
      <c r="AW70" s="94">
        <f t="shared" si="13"/>
        <v>0.1122800447025822</v>
      </c>
      <c r="AY70" s="28">
        <v>6.3E-2</v>
      </c>
      <c r="AZ70" s="34">
        <f>(((L70-VLOOKUP(AZ$6,Data!$N$4:$Y$11,Data!$W$1,FALSE)/1000)*VLOOKUP(AZ$6,Data!$N$4:$Y$11,Data!$P$1,FALSE)^1.5+VLOOKUP(AZ$6,Data!$N$4:$Y$11,Data!$W$1,FALSE)/1000*(Mannings_n_bot)^1.5)/L70)^0.67</f>
        <v>5.7686945377437855E-2</v>
      </c>
      <c r="BA70" s="34">
        <f>(((M70-VLOOKUP(BA$6,Data!$N$4:$Y$11,Data!$W$1,FALSE)/1000)*VLOOKUP(BA$6,Data!$N$4:$Y$11,Data!$P$1,FALSE)^1.5+VLOOKUP(BA$6,Data!$N$4:$Y$11,Data!$W$1,FALSE)/1000*(Mannings_n_bot)^1.5)/M70)^0.67</f>
        <v>5.7676099305972617E-2</v>
      </c>
      <c r="BB70" s="34">
        <f>(((N70-VLOOKUP(BB$6,Data!$N$4:$Y$11,Data!$W$1,FALSE)/1000)*VLOOKUP(BB$6,Data!$N$4:$Y$11,Data!$P$1,FALSE)^1.5+VLOOKUP(BB$6,Data!$N$4:$Y$11,Data!$W$1,FALSE)/1000*(Mannings_n_bot)^1.5)/N70)^0.67</f>
        <v>5.7652030601698913E-2</v>
      </c>
      <c r="BC70" s="34">
        <f>(((O70-VLOOKUP(BC$6,Data!$N$4:$Y$11,Data!$W$1,FALSE)/1000)*VLOOKUP(BC$6,Data!$N$4:$Y$11,Data!$P$1,FALSE)^1.5+VLOOKUP(BC$6,Data!$N$4:$Y$11,Data!$W$1,FALSE)/1000*(Mannings_n_bot)^1.5)/O70)^0.67</f>
        <v>5.7630073215450266E-2</v>
      </c>
      <c r="BD70" s="34">
        <f>(((P70-VLOOKUP(BD$6,Data!$N$4:$Y$11,Data!$W$1,FALSE)/1000)*VLOOKUP(BD$6,Data!$N$4:$Y$11,Data!$P$1,FALSE)^1.5+VLOOKUP(BD$6,Data!$N$4:$Y$11,Data!$W$1,FALSE)/1000*(Mannings_n_bot)^1.5)/P70)^0.67</f>
        <v>5.7599241797161325E-2</v>
      </c>
      <c r="BE70" s="34">
        <f>(((Q70-VLOOKUP(BE$6,Data!$N$4:$Y$11,Data!$W$1,FALSE)/1000)*VLOOKUP(BE$6,Data!$N$4:$Y$11,Data!$P$1,FALSE)^1.5+VLOOKUP(BE$6,Data!$N$4:$Y$11,Data!$W$1,FALSE)/1000*(Mannings_n_bot)^1.5)/Q70)^0.67</f>
        <v>5.7575996970639184E-2</v>
      </c>
      <c r="BF70" s="34">
        <f>(((R70-VLOOKUP(BF$6,Data!$N$4:$Y$11,Data!$W$1,FALSE)/1000)*VLOOKUP(BF$6,Data!$N$4:$Y$11,Data!$P$1,FALSE)^1.5+VLOOKUP(BF$6,Data!$N$4:$Y$11,Data!$W$1,FALSE)/1000*(Mannings_n_bot)^1.5)/R70)^0.67</f>
        <v>5.7557104312095167E-2</v>
      </c>
      <c r="BG70" s="34">
        <f>(((S70-VLOOKUP(BG$6,Data!$N$4:$Y$11,Data!$W$1,FALSE)/1000)*VLOOKUP(BG$6,Data!$N$4:$Y$11,Data!$P$1,FALSE)^1.5+VLOOKUP(BG$6,Data!$N$4:$Y$11,Data!$W$1,FALSE)/1000*(Mannings_n_bot)^1.5)/S70)^0.67</f>
        <v>5.754476912507156E-2</v>
      </c>
    </row>
    <row r="71" spans="1:59" x14ac:dyDescent="0.25">
      <c r="A71" s="28">
        <v>6.4000000000000001E-2</v>
      </c>
      <c r="B71" s="94">
        <v>7.7914082072544244E-2</v>
      </c>
      <c r="C71" s="94">
        <v>0.11203537677837772</v>
      </c>
      <c r="D71" s="94">
        <v>0.15195754593486477</v>
      </c>
      <c r="E71" s="94">
        <v>0.19836326059508735</v>
      </c>
      <c r="F71" s="94">
        <v>0.25048148531685799</v>
      </c>
      <c r="G71" s="94">
        <v>0.30917143890454657</v>
      </c>
      <c r="H71" s="94">
        <v>0.37348569693286215</v>
      </c>
      <c r="I71" s="94">
        <v>0.44445981528731515</v>
      </c>
      <c r="K71" s="28">
        <v>6.4000000000000001E-2</v>
      </c>
      <c r="L71" s="94">
        <v>1.6203605289185681</v>
      </c>
      <c r="M71" s="94">
        <v>1.9505932829555388</v>
      </c>
      <c r="N71" s="94">
        <v>2.2704117057551536</v>
      </c>
      <c r="O71" s="94">
        <v>2.6005696971972303</v>
      </c>
      <c r="P71" s="94">
        <v>2.9204001316406871</v>
      </c>
      <c r="Q71" s="94">
        <v>3.2505184415638038</v>
      </c>
      <c r="R71" s="94">
        <v>3.5703590564953984</v>
      </c>
      <c r="S71" s="94">
        <v>3.900452977926943</v>
      </c>
      <c r="U71" s="28">
        <v>6.4000000000000001E-2</v>
      </c>
      <c r="V71" s="94">
        <v>1.5198675527297092</v>
      </c>
      <c r="W71" s="94">
        <v>1.8295885980454054</v>
      </c>
      <c r="X71" s="94">
        <v>2.1295723728103182</v>
      </c>
      <c r="Y71" s="94">
        <v>2.4392232750602365</v>
      </c>
      <c r="Z71" s="94">
        <v>2.7392182496235726</v>
      </c>
      <c r="AA71" s="94">
        <v>3.0488319310779008</v>
      </c>
      <c r="AB71" s="94">
        <v>3.3488364177377292</v>
      </c>
      <c r="AC71" s="94">
        <v>3.6584272267857334</v>
      </c>
      <c r="AE71" s="28">
        <v>6.4000000000000001E-2</v>
      </c>
      <c r="AF71" s="94">
        <f t="shared" si="14"/>
        <v>8.0327378079190145E-2</v>
      </c>
      <c r="AG71" s="94">
        <f t="shared" si="0"/>
        <v>8.0505741508994172E-2</v>
      </c>
      <c r="AH71" s="94">
        <f t="shared" si="1"/>
        <v>8.0479859924409078E-2</v>
      </c>
      <c r="AI71" s="94">
        <f t="shared" si="2"/>
        <v>8.0594863419213111E-2</v>
      </c>
      <c r="AJ71" s="94">
        <f t="shared" si="3"/>
        <v>8.0565163793583111E-2</v>
      </c>
      <c r="AK71" s="94">
        <f t="shared" si="4"/>
        <v>8.0648721682904601E-2</v>
      </c>
      <c r="AL71" s="94">
        <f t="shared" si="5"/>
        <v>8.06196693395312E-2</v>
      </c>
      <c r="AM71" s="94">
        <f t="shared" si="6"/>
        <v>8.0684788922574191E-2</v>
      </c>
      <c r="AO71" s="28">
        <v>6.4000000000000001E-2</v>
      </c>
      <c r="AP71" s="94">
        <f t="shared" si="15"/>
        <v>4.8084411266512556E-2</v>
      </c>
      <c r="AQ71" s="94">
        <f t="shared" si="7"/>
        <v>5.7436564432653908E-2</v>
      </c>
      <c r="AR71" s="94">
        <f t="shared" si="8"/>
        <v>6.6929511308312567E-2</v>
      </c>
      <c r="AS71" s="94">
        <f t="shared" si="9"/>
        <v>7.6276848418588353E-2</v>
      </c>
      <c r="AT71" s="94">
        <f t="shared" si="10"/>
        <v>8.5769577464077484E-2</v>
      </c>
      <c r="AU71" s="94">
        <f t="shared" si="11"/>
        <v>9.5114500798157642E-2</v>
      </c>
      <c r="AV71" s="94">
        <f t="shared" si="12"/>
        <v>0.1046073212870274</v>
      </c>
      <c r="AW71" s="94">
        <f t="shared" si="13"/>
        <v>0.11395082002079197</v>
      </c>
      <c r="AY71" s="28">
        <v>6.4000000000000001E-2</v>
      </c>
      <c r="AZ71" s="34">
        <f>(((L71-VLOOKUP(AZ$6,Data!$N$4:$Y$11,Data!$W$1,FALSE)/1000)*VLOOKUP(AZ$6,Data!$N$4:$Y$11,Data!$P$1,FALSE)^1.5+VLOOKUP(AZ$6,Data!$N$4:$Y$11,Data!$W$1,FALSE)/1000*(Mannings_n_bot)^1.5)/L71)^0.67</f>
        <v>5.7664883674354385E-2</v>
      </c>
      <c r="BA71" s="34">
        <f>(((M71-VLOOKUP(BA$6,Data!$N$4:$Y$11,Data!$W$1,FALSE)/1000)*VLOOKUP(BA$6,Data!$N$4:$Y$11,Data!$P$1,FALSE)^1.5+VLOOKUP(BA$6,Data!$N$4:$Y$11,Data!$W$1,FALSE)/1000*(Mannings_n_bot)^1.5)/M71)^0.67</f>
        <v>5.7653855944106949E-2</v>
      </c>
      <c r="BB71" s="34">
        <f>(((N71-VLOOKUP(BB$6,Data!$N$4:$Y$11,Data!$W$1,FALSE)/1000)*VLOOKUP(BB$6,Data!$N$4:$Y$11,Data!$P$1,FALSE)^1.5+VLOOKUP(BB$6,Data!$N$4:$Y$11,Data!$W$1,FALSE)/1000*(Mannings_n_bot)^1.5)/N71)^0.67</f>
        <v>5.7629427230288799E-2</v>
      </c>
      <c r="BC71" s="34">
        <f>(((O71-VLOOKUP(BC$6,Data!$N$4:$Y$11,Data!$W$1,FALSE)/1000)*VLOOKUP(BC$6,Data!$N$4:$Y$11,Data!$P$1,FALSE)^1.5+VLOOKUP(BC$6,Data!$N$4:$Y$11,Data!$W$1,FALSE)/1000*(Mannings_n_bot)^1.5)/O71)^0.67</f>
        <v>5.7607126760483685E-2</v>
      </c>
      <c r="BD71" s="34">
        <f>(((P71-VLOOKUP(BD$6,Data!$N$4:$Y$11,Data!$W$1,FALSE)/1000)*VLOOKUP(BD$6,Data!$N$4:$Y$11,Data!$P$1,FALSE)^1.5+VLOOKUP(BD$6,Data!$N$4:$Y$11,Data!$W$1,FALSE)/1000*(Mannings_n_bot)^1.5)/P71)^0.67</f>
        <v>5.7575833521952953E-2</v>
      </c>
      <c r="BE71" s="34">
        <f>(((Q71-VLOOKUP(BE$6,Data!$N$4:$Y$11,Data!$W$1,FALSE)/1000)*VLOOKUP(BE$6,Data!$N$4:$Y$11,Data!$P$1,FALSE)^1.5+VLOOKUP(BE$6,Data!$N$4:$Y$11,Data!$W$1,FALSE)/1000*(Mannings_n_bot)^1.5)/Q71)^0.67</f>
        <v>5.7552228937930709E-2</v>
      </c>
      <c r="BF71" s="34">
        <f>(((R71-VLOOKUP(BF$6,Data!$N$4:$Y$11,Data!$W$1,FALSE)/1000)*VLOOKUP(BF$6,Data!$N$4:$Y$11,Data!$P$1,FALSE)^1.5+VLOOKUP(BF$6,Data!$N$4:$Y$11,Data!$W$1,FALSE)/1000*(Mannings_n_bot)^1.5)/R71)^0.67</f>
        <v>5.7533054343479113E-2</v>
      </c>
      <c r="BG71" s="34">
        <f>(((S71-VLOOKUP(BG$6,Data!$N$4:$Y$11,Data!$W$1,FALSE)/1000)*VLOOKUP(BG$6,Data!$N$4:$Y$11,Data!$P$1,FALSE)^1.5+VLOOKUP(BG$6,Data!$N$4:$Y$11,Data!$W$1,FALSE)/1000*(Mannings_n_bot)^1.5)/S71)^0.67</f>
        <v>5.7520525739643877E-2</v>
      </c>
    </row>
    <row r="72" spans="1:59" x14ac:dyDescent="0.25">
      <c r="A72" s="28">
        <v>6.5000000000000002E-2</v>
      </c>
      <c r="B72" s="94">
        <v>7.9131862825472465E-2</v>
      </c>
      <c r="C72" s="94">
        <v>0.11378597468286311</v>
      </c>
      <c r="D72" s="94">
        <v>0.15433204026210734</v>
      </c>
      <c r="E72" s="94">
        <v>0.20146233394310986</v>
      </c>
      <c r="F72" s="94">
        <v>0.25439499507700658</v>
      </c>
      <c r="G72" s="94">
        <v>0.31400128683577133</v>
      </c>
      <c r="H72" s="94">
        <v>0.37932052090531077</v>
      </c>
      <c r="I72" s="94">
        <v>0.45140273546982268</v>
      </c>
      <c r="K72" s="28">
        <v>6.5000000000000002E-2</v>
      </c>
      <c r="L72" s="94">
        <v>1.621963174198203</v>
      </c>
      <c r="M72" s="94">
        <v>1.9525074083795504</v>
      </c>
      <c r="N72" s="94">
        <v>2.2726422210250967</v>
      </c>
      <c r="O72" s="94">
        <v>2.6031116070355269</v>
      </c>
      <c r="P72" s="94">
        <v>2.923258411103947</v>
      </c>
      <c r="Q72" s="94">
        <v>3.2536880745251602</v>
      </c>
      <c r="R72" s="94">
        <v>3.5738450515345281</v>
      </c>
      <c r="S72" s="94">
        <v>3.90425030304776</v>
      </c>
      <c r="U72" s="28">
        <v>6.5000000000000002E-2</v>
      </c>
      <c r="V72" s="94">
        <v>1.5198455514719937</v>
      </c>
      <c r="W72" s="94">
        <v>1.829547011932934</v>
      </c>
      <c r="X72" s="94">
        <v>2.1295265119864304</v>
      </c>
      <c r="Y72" s="94">
        <v>2.4391578187904601</v>
      </c>
      <c r="Z72" s="94">
        <v>2.7391484864666253</v>
      </c>
      <c r="AA72" s="94">
        <v>3.0487425711925562</v>
      </c>
      <c r="AB72" s="94">
        <v>3.3487427332595647</v>
      </c>
      <c r="AC72" s="94">
        <v>3.658313946611603</v>
      </c>
      <c r="AE72" s="28">
        <v>6.5000000000000002E-2</v>
      </c>
      <c r="AF72" s="94">
        <f t="shared" si="14"/>
        <v>8.1582878142284598E-2</v>
      </c>
      <c r="AG72" s="94">
        <f t="shared" ref="AG72:AG135" si="16">C72/C$1007</f>
        <v>8.1763676158185153E-2</v>
      </c>
      <c r="AH72" s="94">
        <f t="shared" ref="AH72:AH135" si="17">D72/D$1007</f>
        <v>8.1737441242086442E-2</v>
      </c>
      <c r="AI72" s="94">
        <f t="shared" ref="AI72:AI135" si="18">E72/E$1007</f>
        <v>8.1854014899485683E-2</v>
      </c>
      <c r="AJ72" s="94">
        <f t="shared" ref="AJ72:AJ135" si="19">F72/F$1007</f>
        <v>8.1823909742152173E-2</v>
      </c>
      <c r="AK72" s="94">
        <f t="shared" ref="AK72:AK135" si="20">G72/G$1007</f>
        <v>8.1908608634158081E-2</v>
      </c>
      <c r="AL72" s="94">
        <f t="shared" ref="AL72:AL135" si="21">H72/H$1007</f>
        <v>8.1879159550739308E-2</v>
      </c>
      <c r="AM72" s="94">
        <f t="shared" ref="AM72:AM135" si="22">I72/I$1007</f>
        <v>8.194516844433089E-2</v>
      </c>
      <c r="AO72" s="28">
        <v>6.5000000000000002E-2</v>
      </c>
      <c r="AP72" s="94">
        <f t="shared" si="15"/>
        <v>4.8787706209538512E-2</v>
      </c>
      <c r="AQ72" s="94">
        <f t="shared" ref="AQ72:AQ135" si="23">C72/M72</f>
        <v>5.8276846579188045E-2</v>
      </c>
      <c r="AR72" s="94">
        <f t="shared" ref="AR72:AR135" si="24">D72/N72</f>
        <v>6.7908639043278193E-2</v>
      </c>
      <c r="AS72" s="94">
        <f t="shared" ref="AS72:AS135" si="25">E72/O72</f>
        <v>7.7392891414494139E-2</v>
      </c>
      <c r="AT72" s="94">
        <f t="shared" ref="AT72:AT135" si="26">F72/P72</f>
        <v>8.7024463561172535E-2</v>
      </c>
      <c r="AU72" s="94">
        <f t="shared" ref="AU72:AU135" si="27">G72/Q72</f>
        <v>9.6506266010639746E-2</v>
      </c>
      <c r="AV72" s="94">
        <f t="shared" ref="AV72:AV135" si="28">H72/R72</f>
        <v>0.10613793139756832</v>
      </c>
      <c r="AW72" s="94">
        <f t="shared" ref="AW72:AW135" si="29">I72/S72</f>
        <v>0.11561828787397312</v>
      </c>
      <c r="AY72" s="28">
        <v>6.5000000000000002E-2</v>
      </c>
      <c r="AZ72" s="34">
        <f>(((L72-VLOOKUP(AZ$6,Data!$N$4:$Y$11,Data!$W$1,FALSE)/1000)*VLOOKUP(AZ$6,Data!$N$4:$Y$11,Data!$P$1,FALSE)^1.5+VLOOKUP(AZ$6,Data!$N$4:$Y$11,Data!$W$1,FALSE)/1000*(Mannings_n_bot)^1.5)/L72)^0.67</f>
        <v>5.7642861116567357E-2</v>
      </c>
      <c r="BA72" s="34">
        <f>(((M72-VLOOKUP(BA$6,Data!$N$4:$Y$11,Data!$W$1,FALSE)/1000)*VLOOKUP(BA$6,Data!$N$4:$Y$11,Data!$P$1,FALSE)^1.5+VLOOKUP(BA$6,Data!$N$4:$Y$11,Data!$W$1,FALSE)/1000*(Mannings_n_bot)^1.5)/M72)^0.67</f>
        <v>5.7631651486203327E-2</v>
      </c>
      <c r="BB72" s="34">
        <f>(((N72-VLOOKUP(BB$6,Data!$N$4:$Y$11,Data!$W$1,FALSE)/1000)*VLOOKUP(BB$6,Data!$N$4:$Y$11,Data!$P$1,FALSE)^1.5+VLOOKUP(BB$6,Data!$N$4:$Y$11,Data!$W$1,FALSE)/1000*(Mannings_n_bot)^1.5)/N72)^0.67</f>
        <v>5.7606863399027985E-2</v>
      </c>
      <c r="BC72" s="34">
        <f>(((O72-VLOOKUP(BC$6,Data!$N$4:$Y$11,Data!$W$1,FALSE)/1000)*VLOOKUP(BC$6,Data!$N$4:$Y$11,Data!$P$1,FALSE)^1.5+VLOOKUP(BC$6,Data!$N$4:$Y$11,Data!$W$1,FALSE)/1000*(Mannings_n_bot)^1.5)/O72)^0.67</f>
        <v>5.7584220026955006E-2</v>
      </c>
      <c r="BD72" s="34">
        <f>(((P72-VLOOKUP(BD$6,Data!$N$4:$Y$11,Data!$W$1,FALSE)/1000)*VLOOKUP(BD$6,Data!$N$4:$Y$11,Data!$P$1,FALSE)^1.5+VLOOKUP(BD$6,Data!$N$4:$Y$11,Data!$W$1,FALSE)/1000*(Mannings_n_bot)^1.5)/P72)^0.67</f>
        <v>5.7552465764953042E-2</v>
      </c>
      <c r="BE72" s="34">
        <f>(((Q72-VLOOKUP(BE$6,Data!$N$4:$Y$11,Data!$W$1,FALSE)/1000)*VLOOKUP(BE$6,Data!$N$4:$Y$11,Data!$P$1,FALSE)^1.5+VLOOKUP(BE$6,Data!$N$4:$Y$11,Data!$W$1,FALSE)/1000*(Mannings_n_bot)^1.5)/Q72)^0.67</f>
        <v>5.7528501708421519E-2</v>
      </c>
      <c r="BF72" s="34">
        <f>(((R72-VLOOKUP(BF$6,Data!$N$4:$Y$11,Data!$W$1,FALSE)/1000)*VLOOKUP(BF$6,Data!$N$4:$Y$11,Data!$P$1,FALSE)^1.5+VLOOKUP(BF$6,Data!$N$4:$Y$11,Data!$W$1,FALSE)/1000*(Mannings_n_bot)^1.5)/R72)^0.67</f>
        <v>5.7509045694902311E-2</v>
      </c>
      <c r="BG72" s="34">
        <f>(((S72-VLOOKUP(BG$6,Data!$N$4:$Y$11,Data!$W$1,FALSE)/1000)*VLOOKUP(BG$6,Data!$N$4:$Y$11,Data!$P$1,FALSE)^1.5+VLOOKUP(BG$6,Data!$N$4:$Y$11,Data!$W$1,FALSE)/1000*(Mannings_n_bot)^1.5)/S72)^0.67</f>
        <v>5.7496323756861131E-2</v>
      </c>
    </row>
    <row r="73" spans="1:59" x14ac:dyDescent="0.25">
      <c r="A73" s="28">
        <v>6.6000000000000003E-2</v>
      </c>
      <c r="B73" s="94">
        <v>8.0349625272915448E-2</v>
      </c>
      <c r="C73" s="94">
        <v>0.11553653183812895</v>
      </c>
      <c r="D73" s="94">
        <v>0.15670648215100802</v>
      </c>
      <c r="E73" s="94">
        <v>0.20456132244391689</v>
      </c>
      <c r="F73" s="94">
        <v>0.25830840303489966</v>
      </c>
      <c r="G73" s="94">
        <v>0.31883099059403719</v>
      </c>
      <c r="H73" s="94">
        <v>0.38515517848347081</v>
      </c>
      <c r="I73" s="94">
        <v>0.45834543692694307</v>
      </c>
      <c r="K73" s="28">
        <v>6.6000000000000003E-2</v>
      </c>
      <c r="L73" s="94">
        <v>1.6235658435689111</v>
      </c>
      <c r="M73" s="94">
        <v>1.9544215783603092</v>
      </c>
      <c r="N73" s="94">
        <v>2.2748727855548454</v>
      </c>
      <c r="O73" s="94">
        <v>2.6056535864687929</v>
      </c>
      <c r="P73" s="94">
        <v>2.9261167649216704</v>
      </c>
      <c r="Q73" s="94">
        <v>3.2568578021042116</v>
      </c>
      <c r="R73" s="94">
        <v>3.5773311459881927</v>
      </c>
      <c r="S73" s="94">
        <v>3.9080477478009081</v>
      </c>
      <c r="U73" s="28">
        <v>6.6000000000000003E-2</v>
      </c>
      <c r="V73" s="94">
        <v>1.5198218602331734</v>
      </c>
      <c r="W73" s="94">
        <v>1.8295034231602036</v>
      </c>
      <c r="X73" s="94">
        <v>2.1294783148179302</v>
      </c>
      <c r="Y73" s="94">
        <v>2.4390897134580043</v>
      </c>
      <c r="Z73" s="94">
        <v>2.7390757406406778</v>
      </c>
      <c r="AA73" s="94">
        <v>3.0486499158921747</v>
      </c>
      <c r="AB73" s="94">
        <v>3.3486454198054387</v>
      </c>
      <c r="AC73" s="94">
        <v>3.6581967246951077</v>
      </c>
      <c r="AE73" s="28">
        <v>6.6000000000000003E-2</v>
      </c>
      <c r="AF73" s="94">
        <f t="shared" ref="AF73:AF136" si="30">B73/B$1007</f>
        <v>8.2838359332903191E-2</v>
      </c>
      <c r="AG73" s="94">
        <f t="shared" si="16"/>
        <v>8.302158152603456E-2</v>
      </c>
      <c r="AH73" s="94">
        <f t="shared" si="17"/>
        <v>8.2994994787333132E-2</v>
      </c>
      <c r="AI73" s="94">
        <f t="shared" si="18"/>
        <v>8.3113131906389928E-2</v>
      </c>
      <c r="AJ73" s="94">
        <f t="shared" si="19"/>
        <v>8.3082622946922313E-2</v>
      </c>
      <c r="AK73" s="94">
        <f t="shared" si="20"/>
        <v>8.3168457977264826E-2</v>
      </c>
      <c r="AL73" s="94">
        <f t="shared" si="21"/>
        <v>8.3138613844500955E-2</v>
      </c>
      <c r="AM73" s="94">
        <f t="shared" si="22"/>
        <v>8.32055082598845E-2</v>
      </c>
      <c r="AO73" s="28">
        <v>6.6000000000000003E-2</v>
      </c>
      <c r="AP73" s="94">
        <f t="shared" ref="AP73:AP136" si="31">B73/L73</f>
        <v>4.9489600678153875E-2</v>
      </c>
      <c r="AQ73" s="94">
        <f t="shared" si="23"/>
        <v>5.911546061370241E-2</v>
      </c>
      <c r="AR73" s="94">
        <f t="shared" si="24"/>
        <v>6.8885822163803789E-2</v>
      </c>
      <c r="AS73" s="94">
        <f t="shared" si="25"/>
        <v>7.8506722269686038E-2</v>
      </c>
      <c r="AT73" s="94">
        <f t="shared" si="26"/>
        <v>8.8276861036956727E-2</v>
      </c>
      <c r="AU73" s="94">
        <f t="shared" si="27"/>
        <v>9.7895275129311704E-2</v>
      </c>
      <c r="AV73" s="94">
        <f t="shared" si="28"/>
        <v>0.10766550894104508</v>
      </c>
      <c r="AW73" s="94">
        <f t="shared" si="29"/>
        <v>0.11728245571842308</v>
      </c>
      <c r="AY73" s="28">
        <v>6.6000000000000003E-2</v>
      </c>
      <c r="AZ73" s="34">
        <f>(((L73-VLOOKUP(AZ$6,Data!$N$4:$Y$11,Data!$W$1,FALSE)/1000)*VLOOKUP(AZ$6,Data!$N$4:$Y$11,Data!$P$1,FALSE)^1.5+VLOOKUP(AZ$6,Data!$N$4:$Y$11,Data!$W$1,FALSE)/1000*(Mannings_n_bot)^1.5)/L73)^0.67</f>
        <v>5.7620877573591106E-2</v>
      </c>
      <c r="BA73" s="34">
        <f>(((M73-VLOOKUP(BA$6,Data!$N$4:$Y$11,Data!$W$1,FALSE)/1000)*VLOOKUP(BA$6,Data!$N$4:$Y$11,Data!$P$1,FALSE)^1.5+VLOOKUP(BA$6,Data!$N$4:$Y$11,Data!$W$1,FALSE)/1000*(Mannings_n_bot)^1.5)/M73)^0.67</f>
        <v>5.760948580402183E-2</v>
      </c>
      <c r="BB73" s="34">
        <f>(((N73-VLOOKUP(BB$6,Data!$N$4:$Y$11,Data!$W$1,FALSE)/1000)*VLOOKUP(BB$6,Data!$N$4:$Y$11,Data!$P$1,FALSE)^1.5+VLOOKUP(BB$6,Data!$N$4:$Y$11,Data!$W$1,FALSE)/1000*(Mannings_n_bot)^1.5)/N73)^0.67</f>
        <v>5.7584338977442501E-2</v>
      </c>
      <c r="BC73" s="34">
        <f>(((O73-VLOOKUP(BC$6,Data!$N$4:$Y$11,Data!$W$1,FALSE)/1000)*VLOOKUP(BC$6,Data!$N$4:$Y$11,Data!$P$1,FALSE)^1.5+VLOOKUP(BC$6,Data!$N$4:$Y$11,Data!$W$1,FALSE)/1000*(Mannings_n_bot)^1.5)/O73)^0.67</f>
        <v>5.7561352884774999E-2</v>
      </c>
      <c r="BD73" s="34">
        <f>(((P73-VLOOKUP(BD$6,Data!$N$4:$Y$11,Data!$W$1,FALSE)/1000)*VLOOKUP(BD$6,Data!$N$4:$Y$11,Data!$P$1,FALSE)^1.5+VLOOKUP(BD$6,Data!$N$4:$Y$11,Data!$W$1,FALSE)/1000*(Mannings_n_bot)^1.5)/P73)^0.67</f>
        <v>5.7529138393307852E-2</v>
      </c>
      <c r="BE73" s="34">
        <f>(((Q73-VLOOKUP(BE$6,Data!$N$4:$Y$11,Data!$W$1,FALSE)/1000)*VLOOKUP(BE$6,Data!$N$4:$Y$11,Data!$P$1,FALSE)^1.5+VLOOKUP(BE$6,Data!$N$4:$Y$11,Data!$W$1,FALSE)/1000*(Mannings_n_bot)^1.5)/Q73)^0.67</f>
        <v>5.7504815149070028E-2</v>
      </c>
      <c r="BF73" s="34">
        <f>(((R73-VLOOKUP(BF$6,Data!$N$4:$Y$11,Data!$W$1,FALSE)/1000)*VLOOKUP(BF$6,Data!$N$4:$Y$11,Data!$P$1,FALSE)^1.5+VLOOKUP(BF$6,Data!$N$4:$Y$11,Data!$W$1,FALSE)/1000*(Mannings_n_bot)^1.5)/R73)^0.67</f>
        <v>5.7485078231449174E-2</v>
      </c>
      <c r="BG73" s="34">
        <f>(((S73-VLOOKUP(BG$6,Data!$N$4:$Y$11,Data!$W$1,FALSE)/1000)*VLOOKUP(BG$6,Data!$N$4:$Y$11,Data!$P$1,FALSE)^1.5+VLOOKUP(BG$6,Data!$N$4:$Y$11,Data!$W$1,FALSE)/1000*(Mannings_n_bot)^1.5)/S73)^0.67</f>
        <v>5.74721630421084E-2</v>
      </c>
    </row>
    <row r="74" spans="1:59" x14ac:dyDescent="0.25">
      <c r="A74" s="28">
        <v>6.7000000000000004E-2</v>
      </c>
      <c r="B74" s="94">
        <v>8.1567368060750045E-2</v>
      </c>
      <c r="C74" s="94">
        <v>0.11728704632788789</v>
      </c>
      <c r="D74" s="94">
        <v>0.15908086899640228</v>
      </c>
      <c r="E74" s="94">
        <v>0.20766022273164619</v>
      </c>
      <c r="F74" s="94">
        <v>0.262221704928987</v>
      </c>
      <c r="G74" s="94">
        <v>0.32366054495855812</v>
      </c>
      <c r="H74" s="94">
        <v>0.39098966334405993</v>
      </c>
      <c r="I74" s="94">
        <v>0.46528791217761345</v>
      </c>
      <c r="K74" s="28">
        <v>6.7000000000000004E-2</v>
      </c>
      <c r="L74" s="94">
        <v>1.6251685388136043</v>
      </c>
      <c r="M74" s="94">
        <v>1.9563357949953784</v>
      </c>
      <c r="N74" s="94">
        <v>2.2771034017939917</v>
      </c>
      <c r="O74" s="94">
        <v>2.6081956382618805</v>
      </c>
      <c r="P74" s="94">
        <v>2.9289751962105282</v>
      </c>
      <c r="Q74" s="94">
        <v>3.2600276277332143</v>
      </c>
      <c r="R74" s="94">
        <v>3.5808173436403221</v>
      </c>
      <c r="S74" s="94">
        <v>3.9118453162861009</v>
      </c>
      <c r="U74" s="28">
        <v>6.7000000000000004E-2</v>
      </c>
      <c r="V74" s="94">
        <v>1.5197964789342162</v>
      </c>
      <c r="W74" s="94">
        <v>1.8294578315840677</v>
      </c>
      <c r="X74" s="94">
        <v>2.1294277811461786</v>
      </c>
      <c r="Y74" s="94">
        <v>2.4390189588409568</v>
      </c>
      <c r="Z74" s="94">
        <v>2.7390000119080771</v>
      </c>
      <c r="AA74" s="94">
        <v>3.0485539648762816</v>
      </c>
      <c r="AB74" s="94">
        <v>3.3485444770589621</v>
      </c>
      <c r="AC74" s="94">
        <v>3.6580755606573105</v>
      </c>
      <c r="AE74" s="28">
        <v>6.7000000000000004E-2</v>
      </c>
      <c r="AF74" s="94">
        <f t="shared" si="30"/>
        <v>8.4093820254980411E-2</v>
      </c>
      <c r="AG74" s="94">
        <f t="shared" si="16"/>
        <v>8.427945623554757E-2</v>
      </c>
      <c r="AH74" s="94">
        <f t="shared" si="17"/>
        <v>8.4252519180400109E-2</v>
      </c>
      <c r="AI74" s="94">
        <f t="shared" si="18"/>
        <v>8.437221307237823E-2</v>
      </c>
      <c r="AJ74" s="94">
        <f t="shared" si="19"/>
        <v>8.4341302037203428E-2</v>
      </c>
      <c r="AK74" s="94">
        <f t="shared" si="20"/>
        <v>8.4428268350359992E-2</v>
      </c>
      <c r="AL74" s="94">
        <f t="shared" si="21"/>
        <v>8.4398030855888539E-2</v>
      </c>
      <c r="AM74" s="94">
        <f t="shared" si="22"/>
        <v>8.4465807011164032E-2</v>
      </c>
      <c r="AO74" s="28">
        <v>6.7000000000000004E-2</v>
      </c>
      <c r="AP74" s="94">
        <f t="shared" si="31"/>
        <v>5.0190097896120583E-2</v>
      </c>
      <c r="AQ74" s="94">
        <f t="shared" si="23"/>
        <v>5.9952410331563233E-2</v>
      </c>
      <c r="AR74" s="94">
        <f t="shared" si="24"/>
        <v>6.9861065101862352E-2</v>
      </c>
      <c r="AS74" s="94">
        <f t="shared" si="25"/>
        <v>7.9618345988045736E-2</v>
      </c>
      <c r="AT74" s="94">
        <f t="shared" si="26"/>
        <v>8.9526775531676123E-2</v>
      </c>
      <c r="AU74" s="94">
        <f t="shared" si="27"/>
        <v>9.9281534366507218E-2</v>
      </c>
      <c r="AV74" s="94">
        <f t="shared" si="28"/>
        <v>0.10919006076600739</v>
      </c>
      <c r="AW74" s="94">
        <f t="shared" si="29"/>
        <v>0.11894333097489575</v>
      </c>
      <c r="AY74" s="28">
        <v>6.7000000000000004E-2</v>
      </c>
      <c r="AZ74" s="34">
        <f>(((L74-VLOOKUP(AZ$6,Data!$N$4:$Y$11,Data!$W$1,FALSE)/1000)*VLOOKUP(AZ$6,Data!$N$4:$Y$11,Data!$P$1,FALSE)^1.5+VLOOKUP(AZ$6,Data!$N$4:$Y$11,Data!$W$1,FALSE)/1000*(Mannings_n_bot)^1.5)/L74)^0.67</f>
        <v>5.7598932915499085E-2</v>
      </c>
      <c r="BA74" s="34">
        <f>(((M74-VLOOKUP(BA$6,Data!$N$4:$Y$11,Data!$W$1,FALSE)/1000)*VLOOKUP(BA$6,Data!$N$4:$Y$11,Data!$P$1,FALSE)^1.5+VLOOKUP(BA$6,Data!$N$4:$Y$11,Data!$W$1,FALSE)/1000*(Mannings_n_bot)^1.5)/M74)^0.67</f>
        <v>5.7587358769864677E-2</v>
      </c>
      <c r="BB74" s="34">
        <f>(((N74-VLOOKUP(BB$6,Data!$N$4:$Y$11,Data!$W$1,FALSE)/1000)*VLOOKUP(BB$6,Data!$N$4:$Y$11,Data!$P$1,FALSE)^1.5+VLOOKUP(BB$6,Data!$N$4:$Y$11,Data!$W$1,FALSE)/1000*(Mannings_n_bot)^1.5)/N74)^0.67</f>
        <v>5.7561853835610501E-2</v>
      </c>
      <c r="BC74" s="34">
        <f>(((O74-VLOOKUP(BC$6,Data!$N$4:$Y$11,Data!$W$1,FALSE)/1000)*VLOOKUP(BC$6,Data!$N$4:$Y$11,Data!$P$1,FALSE)^1.5+VLOOKUP(BC$6,Data!$N$4:$Y$11,Data!$W$1,FALSE)/1000*(Mannings_n_bot)^1.5)/O74)^0.67</f>
        <v>5.7538525204399824E-2</v>
      </c>
      <c r="BD74" s="34">
        <f>(((P74-VLOOKUP(BD$6,Data!$N$4:$Y$11,Data!$W$1,FALSE)/1000)*VLOOKUP(BD$6,Data!$N$4:$Y$11,Data!$P$1,FALSE)^1.5+VLOOKUP(BD$6,Data!$N$4:$Y$11,Data!$W$1,FALSE)/1000*(Mannings_n_bot)^1.5)/P74)^0.67</f>
        <v>5.7505851274721312E-2</v>
      </c>
      <c r="BE74" s="34">
        <f>(((Q74-VLOOKUP(BE$6,Data!$N$4:$Y$11,Data!$W$1,FALSE)/1000)*VLOOKUP(BE$6,Data!$N$4:$Y$11,Data!$P$1,FALSE)^1.5+VLOOKUP(BE$6,Data!$N$4:$Y$11,Data!$W$1,FALSE)/1000*(Mannings_n_bot)^1.5)/Q74)^0.67</f>
        <v>5.7481169127389042E-2</v>
      </c>
      <c r="BF74" s="34">
        <f>(((R74-VLOOKUP(BF$6,Data!$N$4:$Y$11,Data!$W$1,FALSE)/1000)*VLOOKUP(BF$6,Data!$N$4:$Y$11,Data!$P$1,FALSE)^1.5+VLOOKUP(BF$6,Data!$N$4:$Y$11,Data!$W$1,FALSE)/1000*(Mannings_n_bot)^1.5)/R74)^0.67</f>
        <v>5.7461151818767431E-2</v>
      </c>
      <c r="BG74" s="34">
        <f>(((S74-VLOOKUP(BG$6,Data!$N$4:$Y$11,Data!$W$1,FALSE)/1000)*VLOOKUP(BG$6,Data!$N$4:$Y$11,Data!$P$1,FALSE)^1.5+VLOOKUP(BG$6,Data!$N$4:$Y$11,Data!$W$1,FALSE)/1000*(Mannings_n_bot)^1.5)/S74)^0.67</f>
        <v>5.7448043461329958E-2</v>
      </c>
    </row>
    <row r="75" spans="1:59" x14ac:dyDescent="0.25">
      <c r="A75" s="28">
        <v>6.8000000000000005E-2</v>
      </c>
      <c r="B75" s="94">
        <v>8.2785089834786607E-2</v>
      </c>
      <c r="C75" s="94">
        <v>0.11903751623571335</v>
      </c>
      <c r="D75" s="94">
        <v>0.16145519819294663</v>
      </c>
      <c r="E75" s="94">
        <v>0.21075903144014685</v>
      </c>
      <c r="F75" s="94">
        <v>0.26613489649737243</v>
      </c>
      <c r="G75" s="94">
        <v>0.3284899447080587</v>
      </c>
      <c r="H75" s="94">
        <v>0.39682396916322826</v>
      </c>
      <c r="I75" s="94">
        <v>0.47223015374003552</v>
      </c>
      <c r="K75" s="28">
        <v>6.8000000000000005E-2</v>
      </c>
      <c r="L75" s="94">
        <v>1.6267712617154526</v>
      </c>
      <c r="M75" s="94">
        <v>1.9582500603827826</v>
      </c>
      <c r="N75" s="94">
        <v>2.2793340721926398</v>
      </c>
      <c r="O75" s="94">
        <v>2.6107377651803492</v>
      </c>
      <c r="P75" s="94">
        <v>2.9318337080879515</v>
      </c>
      <c r="Q75" s="94">
        <v>3.263197554845374</v>
      </c>
      <c r="R75" s="94">
        <v>3.5843036482758537</v>
      </c>
      <c r="S75" s="94">
        <v>3.915643012604253</v>
      </c>
      <c r="U75" s="28">
        <v>6.8000000000000005E-2</v>
      </c>
      <c r="V75" s="94">
        <v>1.5197694074904458</v>
      </c>
      <c r="W75" s="94">
        <v>1.8294102370547876</v>
      </c>
      <c r="X75" s="94">
        <v>2.1293749108048261</v>
      </c>
      <c r="Y75" s="94">
        <v>2.4389455547087482</v>
      </c>
      <c r="Z75" s="94">
        <v>2.7389213000213997</v>
      </c>
      <c r="AA75" s="94">
        <v>3.0484547178336756</v>
      </c>
      <c r="AB75" s="94">
        <v>3.3484399046919058</v>
      </c>
      <c r="AC75" s="94">
        <v>3.6579504541064822</v>
      </c>
      <c r="AE75" s="28">
        <v>6.8000000000000005E-2</v>
      </c>
      <c r="AF75" s="94">
        <f t="shared" si="30"/>
        <v>8.5349259512382203E-2</v>
      </c>
      <c r="AG75" s="94">
        <f t="shared" si="16"/>
        <v>8.55372989096293E-2</v>
      </c>
      <c r="AH75" s="94">
        <f t="shared" si="17"/>
        <v>8.5510013041443581E-2</v>
      </c>
      <c r="AI75" s="94">
        <f t="shared" si="18"/>
        <v>8.5631257029785648E-2</v>
      </c>
      <c r="AJ75" s="94">
        <f t="shared" si="19"/>
        <v>8.5599945642194156E-2</v>
      </c>
      <c r="AK75" s="94">
        <f t="shared" si="20"/>
        <v>8.5688038391451046E-2</v>
      </c>
      <c r="AL75" s="94">
        <f t="shared" si="21"/>
        <v>8.5657409219851988E-2</v>
      </c>
      <c r="AM75" s="94">
        <f t="shared" si="22"/>
        <v>8.5726063339965006E-2</v>
      </c>
      <c r="AO75" s="28">
        <v>6.8000000000000005E-2</v>
      </c>
      <c r="AP75" s="94">
        <f t="shared" si="31"/>
        <v>5.0889201071506879E-2</v>
      </c>
      <c r="AQ75" s="94">
        <f t="shared" si="23"/>
        <v>6.0787699509859773E-2</v>
      </c>
      <c r="AR75" s="94">
        <f t="shared" si="24"/>
        <v>7.0834372268051241E-2</v>
      </c>
      <c r="AS75" s="94">
        <f t="shared" si="25"/>
        <v>8.072776754948717E-2</v>
      </c>
      <c r="AT75" s="94">
        <f t="shared" si="26"/>
        <v>9.0774212658513001E-2</v>
      </c>
      <c r="AU75" s="94">
        <f t="shared" si="27"/>
        <v>0.10066504990490045</v>
      </c>
      <c r="AV75" s="94">
        <f t="shared" si="28"/>
        <v>0.11071159368824995</v>
      </c>
      <c r="AW75" s="94">
        <f t="shared" si="29"/>
        <v>0.12060092102879424</v>
      </c>
      <c r="AY75" s="28">
        <v>6.8000000000000005E-2</v>
      </c>
      <c r="AZ75" s="34">
        <f>(((L75-VLOOKUP(AZ$6,Data!$N$4:$Y$11,Data!$W$1,FALSE)/1000)*VLOOKUP(AZ$6,Data!$N$4:$Y$11,Data!$P$1,FALSE)^1.5+VLOOKUP(AZ$6,Data!$N$4:$Y$11,Data!$W$1,FALSE)/1000*(Mannings_n_bot)^1.5)/L75)^0.67</f>
        <v>5.757702701292073E-2</v>
      </c>
      <c r="BA75" s="34">
        <f>(((M75-VLOOKUP(BA$6,Data!$N$4:$Y$11,Data!$W$1,FALSE)/1000)*VLOOKUP(BA$6,Data!$N$4:$Y$11,Data!$P$1,FALSE)^1.5+VLOOKUP(BA$6,Data!$N$4:$Y$11,Data!$W$1,FALSE)/1000*(Mannings_n_bot)^1.5)/M75)^0.67</f>
        <v>5.7565270256572897E-2</v>
      </c>
      <c r="BB75" s="34">
        <f>(((N75-VLOOKUP(BB$6,Data!$N$4:$Y$11,Data!$W$1,FALSE)/1000)*VLOOKUP(BB$6,Data!$N$4:$Y$11,Data!$P$1,FALSE)^1.5+VLOOKUP(BB$6,Data!$N$4:$Y$11,Data!$W$1,FALSE)/1000*(Mannings_n_bot)^1.5)/N75)^0.67</f>
        <v>5.7539407844159236E-2</v>
      </c>
      <c r="BC75" s="34">
        <f>(((O75-VLOOKUP(BC$6,Data!$N$4:$Y$11,Data!$W$1,FALSE)/1000)*VLOOKUP(BC$6,Data!$N$4:$Y$11,Data!$P$1,FALSE)^1.5+VLOOKUP(BC$6,Data!$N$4:$Y$11,Data!$W$1,FALSE)/1000*(Mannings_n_bot)^1.5)/O75)^0.67</f>
        <v>5.7515736856827884E-2</v>
      </c>
      <c r="BD75" s="34">
        <f>(((P75-VLOOKUP(BD$6,Data!$N$4:$Y$11,Data!$W$1,FALSE)/1000)*VLOOKUP(BD$6,Data!$N$4:$Y$11,Data!$P$1,FALSE)^1.5+VLOOKUP(BD$6,Data!$N$4:$Y$11,Data!$W$1,FALSE)/1000*(Mannings_n_bot)^1.5)/P75)^0.67</f>
        <v>5.7482604277451985E-2</v>
      </c>
      <c r="BE75" s="34">
        <f>(((Q75-VLOOKUP(BE$6,Data!$N$4:$Y$11,Data!$W$1,FALSE)/1000)*VLOOKUP(BE$6,Data!$N$4:$Y$11,Data!$P$1,FALSE)^1.5+VLOOKUP(BE$6,Data!$N$4:$Y$11,Data!$W$1,FALSE)/1000*(Mannings_n_bot)^1.5)/Q75)^0.67</f>
        <v>5.7457563511443072E-2</v>
      </c>
      <c r="BF75" s="34">
        <f>(((R75-VLOOKUP(BF$6,Data!$N$4:$Y$11,Data!$W$1,FALSE)/1000)*VLOOKUP(BF$6,Data!$N$4:$Y$11,Data!$P$1,FALSE)^1.5+VLOOKUP(BF$6,Data!$N$4:$Y$11,Data!$W$1,FALSE)/1000*(Mannings_n_bot)^1.5)/R75)^0.67</f>
        <v>5.7437266323065075E-2</v>
      </c>
      <c r="BG75" s="34">
        <f>(((S75-VLOOKUP(BG$6,Data!$N$4:$Y$11,Data!$W$1,FALSE)/1000)*VLOOKUP(BG$6,Data!$N$4:$Y$11,Data!$P$1,FALSE)^1.5+VLOOKUP(BG$6,Data!$N$4:$Y$11,Data!$W$1,FALSE)/1000*(Mannings_n_bot)^1.5)/S75)^0.67</f>
        <v>5.7423964881026059E-2</v>
      </c>
    </row>
    <row r="76" spans="1:59" x14ac:dyDescent="0.25">
      <c r="A76" s="28">
        <v>6.9000000000000006E-2</v>
      </c>
      <c r="B76" s="94">
        <v>8.4002789240765763E-2</v>
      </c>
      <c r="C76" s="94">
        <v>0.12078793964503176</v>
      </c>
      <c r="D76" s="94">
        <v>0.16382946713510727</v>
      </c>
      <c r="E76" s="94">
        <v>0.21385774520297041</v>
      </c>
      <c r="F76" s="94">
        <v>0.27004797347780229</v>
      </c>
      <c r="G76" s="94">
        <v>0.33331918462076571</v>
      </c>
      <c r="H76" s="94">
        <v>0.4026580896165477</v>
      </c>
      <c r="I76" s="94">
        <v>0.47917215413165604</v>
      </c>
      <c r="K76" s="28">
        <v>6.9000000000000006E-2</v>
      </c>
      <c r="L76" s="94">
        <v>1.6283740140579035</v>
      </c>
      <c r="M76" s="94">
        <v>1.9601643766210259</v>
      </c>
      <c r="N76" s="94">
        <v>2.2815647992014267</v>
      </c>
      <c r="O76" s="94">
        <v>2.6132799699904918</v>
      </c>
      <c r="P76" s="94">
        <v>2.9346923036721608</v>
      </c>
      <c r="Q76" s="94">
        <v>3.2663675868748894</v>
      </c>
      <c r="R76" s="94">
        <v>3.5877900636807705</v>
      </c>
      <c r="S76" s="94">
        <v>3.9194408408575203</v>
      </c>
      <c r="U76" s="28">
        <v>6.9000000000000006E-2</v>
      </c>
      <c r="V76" s="94">
        <v>1.5197406458115412</v>
      </c>
      <c r="W76" s="94">
        <v>1.8293606394160309</v>
      </c>
      <c r="X76" s="94">
        <v>2.1293197036198173</v>
      </c>
      <c r="Y76" s="94">
        <v>2.4388695008221464</v>
      </c>
      <c r="Z76" s="94">
        <v>2.7388396047234451</v>
      </c>
      <c r="AA76" s="94">
        <v>3.0483521744424253</v>
      </c>
      <c r="AB76" s="94">
        <v>3.3483317023641987</v>
      </c>
      <c r="AC76" s="94">
        <v>3.6578214046380908</v>
      </c>
      <c r="AE76" s="28">
        <v>6.9000000000000006E-2</v>
      </c>
      <c r="AF76" s="94">
        <f t="shared" si="30"/>
        <v>8.6604675708902623E-2</v>
      </c>
      <c r="AG76" s="94">
        <f t="shared" si="16"/>
        <v>8.6795108171079272E-2</v>
      </c>
      <c r="AH76" s="94">
        <f t="shared" si="17"/>
        <v>8.6767474990518942E-2</v>
      </c>
      <c r="AI76" s="94">
        <f t="shared" si="18"/>
        <v>8.6890262410826383E-2</v>
      </c>
      <c r="AJ76" s="94">
        <f t="shared" si="19"/>
        <v>8.685855239097813E-2</v>
      </c>
      <c r="AK76" s="94">
        <f t="shared" si="20"/>
        <v>8.6947766738415616E-2</v>
      </c>
      <c r="AL76" s="94">
        <f t="shared" si="21"/>
        <v>8.6916747571216368E-2</v>
      </c>
      <c r="AM76" s="94">
        <f t="shared" si="22"/>
        <v>8.6986275887945858E-2</v>
      </c>
      <c r="AO76" s="28">
        <v>6.9000000000000006E-2</v>
      </c>
      <c r="AP76" s="94">
        <f t="shared" si="31"/>
        <v>5.1586913396776117E-2</v>
      </c>
      <c r="AQ76" s="94">
        <f t="shared" si="23"/>
        <v>6.1621331907504941E-2</v>
      </c>
      <c r="AR76" s="94">
        <f t="shared" si="24"/>
        <v>7.1805748051709695E-2</v>
      </c>
      <c r="AS76" s="94">
        <f t="shared" si="25"/>
        <v>8.1834991910089333E-2</v>
      </c>
      <c r="AT76" s="94">
        <f t="shared" si="26"/>
        <v>9.201917800373588E-2</v>
      </c>
      <c r="AU76" s="94">
        <f t="shared" si="27"/>
        <v>0.10204582789767094</v>
      </c>
      <c r="AV76" s="94">
        <f t="shared" si="28"/>
        <v>0.11223011449099517</v>
      </c>
      <c r="AW76" s="94">
        <f t="shared" si="29"/>
        <v>0.12225523323036551</v>
      </c>
      <c r="AY76" s="28">
        <v>6.9000000000000006E-2</v>
      </c>
      <c r="AZ76" s="34">
        <f>(((L76-VLOOKUP(AZ$6,Data!$N$4:$Y$11,Data!$W$1,FALSE)/1000)*VLOOKUP(AZ$6,Data!$N$4:$Y$11,Data!$P$1,FALSE)^1.5+VLOOKUP(AZ$6,Data!$N$4:$Y$11,Data!$W$1,FALSE)/1000*(Mannings_n_bot)^1.5)/L76)^0.67</f>
        <v>5.7555159737038251E-2</v>
      </c>
      <c r="BA76" s="34">
        <f>(((M76-VLOOKUP(BA$6,Data!$N$4:$Y$11,Data!$W$1,FALSE)/1000)*VLOOKUP(BA$6,Data!$N$4:$Y$11,Data!$P$1,FALSE)^1.5+VLOOKUP(BA$6,Data!$N$4:$Y$11,Data!$W$1,FALSE)/1000*(Mannings_n_bot)^1.5)/M76)^0.67</f>
        <v>5.7543220137523547E-2</v>
      </c>
      <c r="BB76" s="34">
        <f>(((N76-VLOOKUP(BB$6,Data!$N$4:$Y$11,Data!$W$1,FALSE)/1000)*VLOOKUP(BB$6,Data!$N$4:$Y$11,Data!$P$1,FALSE)^1.5+VLOOKUP(BB$6,Data!$N$4:$Y$11,Data!$W$1,FALSE)/1000*(Mannings_n_bot)^1.5)/N76)^0.67</f>
        <v>5.7517000874261773E-2</v>
      </c>
      <c r="BC76" s="34">
        <f>(((O76-VLOOKUP(BC$6,Data!$N$4:$Y$11,Data!$W$1,FALSE)/1000)*VLOOKUP(BC$6,Data!$N$4:$Y$11,Data!$P$1,FALSE)^1.5+VLOOKUP(BC$6,Data!$N$4:$Y$11,Data!$W$1,FALSE)/1000*(Mannings_n_bot)^1.5)/O76)^0.67</f>
        <v>5.7492987713596837E-2</v>
      </c>
      <c r="BD76" s="34">
        <f>(((P76-VLOOKUP(BD$6,Data!$N$4:$Y$11,Data!$W$1,FALSE)/1000)*VLOOKUP(BD$6,Data!$N$4:$Y$11,Data!$P$1,FALSE)^1.5+VLOOKUP(BD$6,Data!$N$4:$Y$11,Data!$W$1,FALSE)/1000*(Mannings_n_bot)^1.5)/P76)^0.67</f>
        <v>5.7459397270309819E-2</v>
      </c>
      <c r="BE76" s="34">
        <f>(((Q76-VLOOKUP(BE$6,Data!$N$4:$Y$11,Data!$W$1,FALSE)/1000)*VLOOKUP(BE$6,Data!$N$4:$Y$11,Data!$P$1,FALSE)^1.5+VLOOKUP(BE$6,Data!$N$4:$Y$11,Data!$W$1,FALSE)/1000*(Mannings_n_bot)^1.5)/Q76)^0.67</f>
        <v>5.7433998169844798E-2</v>
      </c>
      <c r="BF76" s="34">
        <f>(((R76-VLOOKUP(BF$6,Data!$N$4:$Y$11,Data!$W$1,FALSE)/1000)*VLOOKUP(BF$6,Data!$N$4:$Y$11,Data!$P$1,FALSE)^1.5+VLOOKUP(BF$6,Data!$N$4:$Y$11,Data!$W$1,FALSE)/1000*(Mannings_n_bot)^1.5)/R76)^0.67</f>
        <v>5.7413421611107192E-2</v>
      </c>
      <c r="BG76" s="34">
        <f>(((S76-VLOOKUP(BG$6,Data!$N$4:$Y$11,Data!$W$1,FALSE)/1000)*VLOOKUP(BG$6,Data!$N$4:$Y$11,Data!$P$1,FALSE)^1.5+VLOOKUP(BG$6,Data!$N$4:$Y$11,Data!$W$1,FALSE)/1000*(Mannings_n_bot)^1.5)/S76)^0.67</f>
        <v>5.7399927168249869E-2</v>
      </c>
    </row>
    <row r="77" spans="1:59" x14ac:dyDescent="0.25">
      <c r="A77" s="28">
        <v>7.0000000000000007E-2</v>
      </c>
      <c r="B77" s="94">
        <v>8.5220464924353867E-2</v>
      </c>
      <c r="C77" s="94">
        <v>0.12253831463911591</v>
      </c>
      <c r="D77" s="94">
        <v>0.16620367321715102</v>
      </c>
      <c r="E77" s="94">
        <v>0.21695636065335933</v>
      </c>
      <c r="F77" s="94">
        <v>0.27396093160764234</v>
      </c>
      <c r="G77" s="94">
        <v>0.33814825947438631</v>
      </c>
      <c r="H77" s="94">
        <v>0.40849201837898708</v>
      </c>
      <c r="I77" s="94">
        <v>0.4861139058691446</v>
      </c>
      <c r="K77" s="28">
        <v>7.0000000000000007E-2</v>
      </c>
      <c r="L77" s="94">
        <v>1.6299767976246995</v>
      </c>
      <c r="M77" s="94">
        <v>1.9620787458091138</v>
      </c>
      <c r="N77" s="94">
        <v>2.2837955852715499</v>
      </c>
      <c r="O77" s="94">
        <v>2.6158222554593662</v>
      </c>
      <c r="P77" s="94">
        <v>2.9375509860821976</v>
      </c>
      <c r="Q77" s="94">
        <v>3.269537727256977</v>
      </c>
      <c r="R77" s="94">
        <v>3.5912765936421351</v>
      </c>
      <c r="S77" s="94">
        <v>3.9232388051493401</v>
      </c>
      <c r="U77" s="28">
        <v>7.0000000000000007E-2</v>
      </c>
      <c r="V77" s="94">
        <v>1.5197101938015365</v>
      </c>
      <c r="W77" s="94">
        <v>1.8293090385048678</v>
      </c>
      <c r="X77" s="94">
        <v>2.1292621594093832</v>
      </c>
      <c r="Y77" s="94">
        <v>2.4387907969332527</v>
      </c>
      <c r="Z77" s="94">
        <v>2.7387549257472346</v>
      </c>
      <c r="AA77" s="94">
        <v>3.0482463343698609</v>
      </c>
      <c r="AB77" s="94">
        <v>3.3482198697239189</v>
      </c>
      <c r="AC77" s="94">
        <v>3.6576884118347985</v>
      </c>
      <c r="AE77" s="28">
        <v>7.0000000000000007E-2</v>
      </c>
      <c r="AF77" s="94">
        <f t="shared" si="30"/>
        <v>8.7860067448259138E-2</v>
      </c>
      <c r="AG77" s="94">
        <f t="shared" si="16"/>
        <v>8.8052882642586566E-2</v>
      </c>
      <c r="AH77" s="94">
        <f t="shared" si="17"/>
        <v>8.8024903647575981E-2</v>
      </c>
      <c r="AI77" s="94">
        <f t="shared" si="18"/>
        <v>8.8149227847589037E-2</v>
      </c>
      <c r="AJ77" s="94">
        <f t="shared" si="19"/>
        <v>8.8117120912516597E-2</v>
      </c>
      <c r="AK77" s="94">
        <f t="shared" si="20"/>
        <v>8.8207452028995784E-2</v>
      </c>
      <c r="AL77" s="94">
        <f t="shared" si="21"/>
        <v>8.8176044544676618E-2</v>
      </c>
      <c r="AM77" s="94">
        <f t="shared" si="22"/>
        <v>8.8246443296623997E-2</v>
      </c>
      <c r="AO77" s="28">
        <v>7.0000000000000007E-2</v>
      </c>
      <c r="AP77" s="94">
        <f t="shared" si="31"/>
        <v>5.2283238048874234E-2</v>
      </c>
      <c r="AQ77" s="94">
        <f t="shared" si="23"/>
        <v>6.2453311265335619E-2</v>
      </c>
      <c r="AR77" s="94">
        <f t="shared" si="24"/>
        <v>7.2775196821036378E-2</v>
      </c>
      <c r="AS77" s="94">
        <f t="shared" si="25"/>
        <v>8.294002400222697E-2</v>
      </c>
      <c r="AT77" s="94">
        <f t="shared" si="26"/>
        <v>9.3261677126844758E-2</v>
      </c>
      <c r="AU77" s="94">
        <f t="shared" si="27"/>
        <v>0.10342387446866391</v>
      </c>
      <c r="AV77" s="94">
        <f t="shared" si="28"/>
        <v>0.11374562992507077</v>
      </c>
      <c r="AW77" s="94">
        <f t="shared" si="29"/>
        <v>0.12390627489489273</v>
      </c>
      <c r="AY77" s="28">
        <v>7.0000000000000007E-2</v>
      </c>
      <c r="AZ77" s="34">
        <f>(((L77-VLOOKUP(AZ$6,Data!$N$4:$Y$11,Data!$W$1,FALSE)/1000)*VLOOKUP(AZ$6,Data!$N$4:$Y$11,Data!$P$1,FALSE)^1.5+VLOOKUP(AZ$6,Data!$N$4:$Y$11,Data!$W$1,FALSE)/1000*(Mannings_n_bot)^1.5)/L77)^0.67</f>
        <v>5.7533330959583531E-2</v>
      </c>
      <c r="BA77" s="34">
        <f>(((M77-VLOOKUP(BA$6,Data!$N$4:$Y$11,Data!$W$1,FALSE)/1000)*VLOOKUP(BA$6,Data!$N$4:$Y$11,Data!$P$1,FALSE)^1.5+VLOOKUP(BA$6,Data!$N$4:$Y$11,Data!$W$1,FALSE)/1000*(Mannings_n_bot)^1.5)/M77)^0.67</f>
        <v>5.7521208286626366E-2</v>
      </c>
      <c r="BB77" s="34">
        <f>(((N77-VLOOKUP(BB$6,Data!$N$4:$Y$11,Data!$W$1,FALSE)/1000)*VLOOKUP(BB$6,Data!$N$4:$Y$11,Data!$P$1,FALSE)^1.5+VLOOKUP(BB$6,Data!$N$4:$Y$11,Data!$W$1,FALSE)/1000*(Mannings_n_bot)^1.5)/N77)^0.67</f>
        <v>5.7494632797634074E-2</v>
      </c>
      <c r="BC77" s="34">
        <f>(((O77-VLOOKUP(BC$6,Data!$N$4:$Y$11,Data!$W$1,FALSE)/1000)*VLOOKUP(BC$6,Data!$N$4:$Y$11,Data!$P$1,FALSE)^1.5+VLOOKUP(BC$6,Data!$N$4:$Y$11,Data!$W$1,FALSE)/1000*(Mannings_n_bot)^1.5)/O77)^0.67</f>
        <v>5.7470277646780608E-2</v>
      </c>
      <c r="BD77" s="34">
        <f>(((P77-VLOOKUP(BD$6,Data!$N$4:$Y$11,Data!$W$1,FALSE)/1000)*VLOOKUP(BD$6,Data!$N$4:$Y$11,Data!$P$1,FALSE)^1.5+VLOOKUP(BD$6,Data!$N$4:$Y$11,Data!$W$1,FALSE)/1000*(Mannings_n_bot)^1.5)/P77)^0.67</f>
        <v>5.7436230122653274E-2</v>
      </c>
      <c r="BE77" s="34">
        <f>(((Q77-VLOOKUP(BE$6,Data!$N$4:$Y$11,Data!$W$1,FALSE)/1000)*VLOOKUP(BE$6,Data!$N$4:$Y$11,Data!$P$1,FALSE)^1.5+VLOOKUP(BE$6,Data!$N$4:$Y$11,Data!$W$1,FALSE)/1000*(Mannings_n_bot)^1.5)/Q77)^0.67</f>
        <v>5.7410472971752502E-2</v>
      </c>
      <c r="BF77" s="34">
        <f>(((R77-VLOOKUP(BF$6,Data!$N$4:$Y$11,Data!$W$1,FALSE)/1000)*VLOOKUP(BF$6,Data!$N$4:$Y$11,Data!$P$1,FALSE)^1.5+VLOOKUP(BF$6,Data!$N$4:$Y$11,Data!$W$1,FALSE)/1000*(Mannings_n_bot)^1.5)/R77)^0.67</f>
        <v>5.7389617550212761E-2</v>
      </c>
      <c r="BG77" s="34">
        <f>(((S77-VLOOKUP(BG$6,Data!$N$4:$Y$11,Data!$W$1,FALSE)/1000)*VLOOKUP(BG$6,Data!$N$4:$Y$11,Data!$P$1,FALSE)^1.5+VLOOKUP(BG$6,Data!$N$4:$Y$11,Data!$W$1,FALSE)/1000*(Mannings_n_bot)^1.5)/S77)^0.67</f>
        <v>5.7375930190604274E-2</v>
      </c>
    </row>
    <row r="78" spans="1:59" x14ac:dyDescent="0.25">
      <c r="A78" s="28">
        <v>7.0999999999999994E-2</v>
      </c>
      <c r="B78" s="94">
        <v>8.6438115531137116E-2</v>
      </c>
      <c r="C78" s="94">
        <v>0.1242886393010818</v>
      </c>
      <c r="D78" s="94">
        <v>0.16857781383313997</v>
      </c>
      <c r="E78" s="94">
        <v>0.22005487442423499</v>
      </c>
      <c r="F78" s="94">
        <v>0.27787376662387464</v>
      </c>
      <c r="G78" s="94">
        <v>0.3429771640460908</v>
      </c>
      <c r="H78" s="94">
        <v>0.41432574912489173</v>
      </c>
      <c r="I78" s="94">
        <v>0.4930554014683679</v>
      </c>
      <c r="K78" s="28">
        <v>7.0999999999999994E-2</v>
      </c>
      <c r="L78" s="94">
        <v>1.6315796141998946</v>
      </c>
      <c r="M78" s="94">
        <v>1.9639931700465745</v>
      </c>
      <c r="N78" s="94">
        <v>2.2860264328547912</v>
      </c>
      <c r="O78" s="94">
        <v>2.6183646243548169</v>
      </c>
      <c r="P78" s="94">
        <v>2.9404097584379554</v>
      </c>
      <c r="Q78" s="94">
        <v>3.2727079794279121</v>
      </c>
      <c r="R78" s="94">
        <v>3.5947632419481304</v>
      </c>
      <c r="S78" s="94">
        <v>3.9270369095844697</v>
      </c>
      <c r="U78" s="28">
        <v>7.0999999999999994E-2</v>
      </c>
      <c r="V78" s="94">
        <v>1.519678051358816</v>
      </c>
      <c r="W78" s="94">
        <v>1.8292554341517695</v>
      </c>
      <c r="X78" s="94">
        <v>2.1292022779840427</v>
      </c>
      <c r="Y78" s="94">
        <v>2.4387094427854992</v>
      </c>
      <c r="Z78" s="94">
        <v>2.7386672628160031</v>
      </c>
      <c r="AA78" s="94">
        <v>3.048137197272573</v>
      </c>
      <c r="AB78" s="94">
        <v>3.3481044064072902</v>
      </c>
      <c r="AC78" s="94">
        <v>3.6575514752664517</v>
      </c>
      <c r="AE78" s="28">
        <v>7.0999999999999994E-2</v>
      </c>
      <c r="AF78" s="94">
        <f t="shared" si="30"/>
        <v>8.91154333340866E-2</v>
      </c>
      <c r="AG78" s="94">
        <f t="shared" si="16"/>
        <v>8.9310620946727662E-2</v>
      </c>
      <c r="AH78" s="94">
        <f t="shared" si="17"/>
        <v>8.9282297632456098E-2</v>
      </c>
      <c r="AI78" s="94">
        <f t="shared" si="18"/>
        <v>8.9408151972031766E-2</v>
      </c>
      <c r="AJ78" s="94">
        <f t="shared" si="19"/>
        <v>8.9375649835647372E-2</v>
      </c>
      <c r="AK78" s="94">
        <f t="shared" si="20"/>
        <v>8.9467092900793577E-2</v>
      </c>
      <c r="AL78" s="94">
        <f t="shared" si="21"/>
        <v>8.9435298774793046E-2</v>
      </c>
      <c r="AM78" s="94">
        <f t="shared" si="22"/>
        <v>8.950656420737102E-2</v>
      </c>
      <c r="AO78" s="28">
        <v>7.0999999999999994E-2</v>
      </c>
      <c r="AP78" s="94">
        <f t="shared" si="31"/>
        <v>5.2978178189315786E-2</v>
      </c>
      <c r="AQ78" s="94">
        <f t="shared" si="23"/>
        <v>6.3283641306214111E-2</v>
      </c>
      <c r="AR78" s="94">
        <f t="shared" si="24"/>
        <v>7.3742722923207799E-2</v>
      </c>
      <c r="AS78" s="94">
        <f t="shared" si="25"/>
        <v>8.4042868734700404E-2</v>
      </c>
      <c r="AT78" s="94">
        <f t="shared" si="26"/>
        <v>9.4501715560721899E-2</v>
      </c>
      <c r="AU78" s="94">
        <f t="shared" si="27"/>
        <v>0.10479919571255029</v>
      </c>
      <c r="AV78" s="94">
        <f t="shared" si="28"/>
        <v>0.11525814670908725</v>
      </c>
      <c r="AW78" s="94">
        <f t="shared" si="29"/>
        <v>0.12555405330288566</v>
      </c>
      <c r="AY78" s="28">
        <v>7.0999999999999994E-2</v>
      </c>
      <c r="AZ78" s="34">
        <f>(((L78-VLOOKUP(AZ$6,Data!$N$4:$Y$11,Data!$W$1,FALSE)/1000)*VLOOKUP(AZ$6,Data!$N$4:$Y$11,Data!$P$1,FALSE)^1.5+VLOOKUP(AZ$6,Data!$N$4:$Y$11,Data!$W$1,FALSE)/1000*(Mannings_n_bot)^1.5)/L78)^0.67</f>
        <v>5.751154055283493E-2</v>
      </c>
      <c r="BA78" s="34">
        <f>(((M78-VLOOKUP(BA$6,Data!$N$4:$Y$11,Data!$W$1,FALSE)/1000)*VLOOKUP(BA$6,Data!$N$4:$Y$11,Data!$P$1,FALSE)^1.5+VLOOKUP(BA$6,Data!$N$4:$Y$11,Data!$W$1,FALSE)/1000*(Mannings_n_bot)^1.5)/M78)^0.67</f>
        <v>5.7499234578321165E-2</v>
      </c>
      <c r="BB78" s="34">
        <f>(((N78-VLOOKUP(BB$6,Data!$N$4:$Y$11,Data!$W$1,FALSE)/1000)*VLOOKUP(BB$6,Data!$N$4:$Y$11,Data!$P$1,FALSE)^1.5+VLOOKUP(BB$6,Data!$N$4:$Y$11,Data!$W$1,FALSE)/1000*(Mannings_n_bot)^1.5)/N78)^0.67</f>
        <v>5.7472303486531873E-2</v>
      </c>
      <c r="BC78" s="34">
        <f>(((O78-VLOOKUP(BC$6,Data!$N$4:$Y$11,Data!$W$1,FALSE)/1000)*VLOOKUP(BC$6,Data!$N$4:$Y$11,Data!$P$1,FALSE)^1.5+VLOOKUP(BC$6,Data!$N$4:$Y$11,Data!$W$1,FALSE)/1000*(Mannings_n_bot)^1.5)/O78)^0.67</f>
        <v>5.7447606528986353E-2</v>
      </c>
      <c r="BD78" s="34">
        <f>(((P78-VLOOKUP(BD$6,Data!$N$4:$Y$11,Data!$W$1,FALSE)/1000)*VLOOKUP(BD$6,Data!$N$4:$Y$11,Data!$P$1,FALSE)^1.5+VLOOKUP(BD$6,Data!$N$4:$Y$11,Data!$W$1,FALSE)/1000*(Mannings_n_bot)^1.5)/P78)^0.67</f>
        <v>5.7413102704386099E-2</v>
      </c>
      <c r="BE78" s="34">
        <f>(((Q78-VLOOKUP(BE$6,Data!$N$4:$Y$11,Data!$W$1,FALSE)/1000)*VLOOKUP(BE$6,Data!$N$4:$Y$11,Data!$P$1,FALSE)^1.5+VLOOKUP(BE$6,Data!$N$4:$Y$11,Data!$W$1,FALSE)/1000*(Mannings_n_bot)^1.5)/Q78)^0.67</f>
        <v>5.7386987786866649E-2</v>
      </c>
      <c r="BF78" s="34">
        <f>(((R78-VLOOKUP(BF$6,Data!$N$4:$Y$11,Data!$W$1,FALSE)/1000)*VLOOKUP(BF$6,Data!$N$4:$Y$11,Data!$P$1,FALSE)^1.5+VLOOKUP(BF$6,Data!$N$4:$Y$11,Data!$W$1,FALSE)/1000*(Mannings_n_bot)^1.5)/R78)^0.67</f>
        <v>5.736585400825174E-2</v>
      </c>
      <c r="BG78" s="34">
        <f>(((S78-VLOOKUP(BG$6,Data!$N$4:$Y$11,Data!$W$1,FALSE)/1000)*VLOOKUP(BG$6,Data!$N$4:$Y$11,Data!$P$1,FALSE)^1.5+VLOOKUP(BG$6,Data!$N$4:$Y$11,Data!$W$1,FALSE)/1000*(Mannings_n_bot)^1.5)/S78)^0.67</f>
        <v>5.735197381623907E-2</v>
      </c>
    </row>
    <row r="79" spans="1:59" x14ac:dyDescent="0.25">
      <c r="A79" s="28">
        <v>7.1999999999999995E-2</v>
      </c>
      <c r="B79" s="94">
        <v>8.7655739706618885E-2</v>
      </c>
      <c r="C79" s="94">
        <v>0.12603891171387849</v>
      </c>
      <c r="D79" s="94">
        <v>0.17095188637691838</v>
      </c>
      <c r="E79" s="94">
        <v>0.22315328314818705</v>
      </c>
      <c r="F79" s="94">
        <v>0.28178647426307846</v>
      </c>
      <c r="G79" s="94">
        <v>0.34780589311249965</v>
      </c>
      <c r="H79" s="94">
        <v>0.42015927552796217</v>
      </c>
      <c r="I79" s="94">
        <v>0.49999663344435774</v>
      </c>
      <c r="K79" s="28">
        <v>7.1999999999999995E-2</v>
      </c>
      <c r="L79" s="94">
        <v>1.6331824655678746</v>
      </c>
      <c r="M79" s="94">
        <v>1.965907651433479</v>
      </c>
      <c r="N79" s="94">
        <v>2.2882573444035397</v>
      </c>
      <c r="O79" s="94">
        <v>2.620907079445506</v>
      </c>
      <c r="P79" s="94">
        <v>2.9432686238602108</v>
      </c>
      <c r="Q79" s="94">
        <v>3.2758783468250567</v>
      </c>
      <c r="R79" s="94">
        <v>3.5982500123880943</v>
      </c>
      <c r="S79" s="94">
        <v>3.9308351582690277</v>
      </c>
      <c r="U79" s="28">
        <v>7.1999999999999995E-2</v>
      </c>
      <c r="V79" s="94">
        <v>1.5196442183761156</v>
      </c>
      <c r="W79" s="94">
        <v>1.8291998261806046</v>
      </c>
      <c r="X79" s="94">
        <v>2.1291400591465943</v>
      </c>
      <c r="Y79" s="94">
        <v>2.4386254381136414</v>
      </c>
      <c r="Z79" s="94">
        <v>2.7385766156431992</v>
      </c>
      <c r="AA79" s="94">
        <v>3.0480247627964023</v>
      </c>
      <c r="AB79" s="94">
        <v>3.3479853120386744</v>
      </c>
      <c r="AC79" s="94">
        <v>3.6574105944900785</v>
      </c>
      <c r="AE79" s="28">
        <v>7.1999999999999995E-2</v>
      </c>
      <c r="AF79" s="94">
        <f t="shared" si="30"/>
        <v>9.0370771969934469E-2</v>
      </c>
      <c r="AG79" s="94">
        <f t="shared" si="16"/>
        <v>9.0568321705958979E-2</v>
      </c>
      <c r="AH79" s="94">
        <f t="shared" si="17"/>
        <v>9.053965556488526E-2</v>
      </c>
      <c r="AI79" s="94">
        <f t="shared" si="18"/>
        <v>9.0667033415977941E-2</v>
      </c>
      <c r="AJ79" s="94">
        <f t="shared" si="19"/>
        <v>9.0634137789078723E-2</v>
      </c>
      <c r="AK79" s="94">
        <f t="shared" si="20"/>
        <v>9.072668799126761E-2</v>
      </c>
      <c r="AL79" s="94">
        <f t="shared" si="21"/>
        <v>9.0694508895986806E-2</v>
      </c>
      <c r="AM79" s="94">
        <f t="shared" si="22"/>
        <v>9.0766637261407018E-2</v>
      </c>
      <c r="AO79" s="28">
        <v>7.1999999999999995E-2</v>
      </c>
      <c r="AP79" s="94">
        <f t="shared" si="31"/>
        <v>5.3671736964271209E-2</v>
      </c>
      <c r="AQ79" s="94">
        <f t="shared" si="23"/>
        <v>6.4112325735125361E-2</v>
      </c>
      <c r="AR79" s="94">
        <f t="shared" si="24"/>
        <v>7.4708330684492549E-2</v>
      </c>
      <c r="AS79" s="94">
        <f t="shared" si="25"/>
        <v>8.5143530992864744E-2</v>
      </c>
      <c r="AT79" s="94">
        <f t="shared" si="26"/>
        <v>9.5739298811776341E-2</v>
      </c>
      <c r="AU79" s="94">
        <f t="shared" si="27"/>
        <v>0.10617179769498739</v>
      </c>
      <c r="AV79" s="94">
        <f t="shared" si="28"/>
        <v>0.11676767152961391</v>
      </c>
      <c r="AW79" s="94">
        <f t="shared" si="29"/>
        <v>0.12719857570026796</v>
      </c>
      <c r="AY79" s="28">
        <v>7.1999999999999995E-2</v>
      </c>
      <c r="AZ79" s="34">
        <f>(((L79-VLOOKUP(AZ$6,Data!$N$4:$Y$11,Data!$W$1,FALSE)/1000)*VLOOKUP(AZ$6,Data!$N$4:$Y$11,Data!$P$1,FALSE)^1.5+VLOOKUP(AZ$6,Data!$N$4:$Y$11,Data!$W$1,FALSE)/1000*(Mannings_n_bot)^1.5)/L79)^0.67</f>
        <v>5.7489788389614258E-2</v>
      </c>
      <c r="BA79" s="34">
        <f>(((M79-VLOOKUP(BA$6,Data!$N$4:$Y$11,Data!$W$1,FALSE)/1000)*VLOOKUP(BA$6,Data!$N$4:$Y$11,Data!$P$1,FALSE)^1.5+VLOOKUP(BA$6,Data!$N$4:$Y$11,Data!$W$1,FALSE)/1000*(Mannings_n_bot)^1.5)/M79)^0.67</f>
        <v>5.7477298887574496E-2</v>
      </c>
      <c r="BB79" s="34">
        <f>(((N79-VLOOKUP(BB$6,Data!$N$4:$Y$11,Data!$W$1,FALSE)/1000)*VLOOKUP(BB$6,Data!$N$4:$Y$11,Data!$P$1,FALSE)^1.5+VLOOKUP(BB$6,Data!$N$4:$Y$11,Data!$W$1,FALSE)/1000*(Mannings_n_bot)^1.5)/N79)^0.67</f>
        <v>5.745001281374764E-2</v>
      </c>
      <c r="BC79" s="34">
        <f>(((O79-VLOOKUP(BC$6,Data!$N$4:$Y$11,Data!$W$1,FALSE)/1000)*VLOOKUP(BC$6,Data!$N$4:$Y$11,Data!$P$1,FALSE)^1.5+VLOOKUP(BC$6,Data!$N$4:$Y$11,Data!$W$1,FALSE)/1000*(Mannings_n_bot)^1.5)/O79)^0.67</f>
        <v>5.7424974233351592E-2</v>
      </c>
      <c r="BD79" s="34">
        <f>(((P79-VLOOKUP(BD$6,Data!$N$4:$Y$11,Data!$W$1,FALSE)/1000)*VLOOKUP(BD$6,Data!$N$4:$Y$11,Data!$P$1,FALSE)^1.5+VLOOKUP(BD$6,Data!$N$4:$Y$11,Data!$W$1,FALSE)/1000*(Mannings_n_bot)^1.5)/P79)^0.67</f>
        <v>5.7390014885954244E-2</v>
      </c>
      <c r="BE79" s="34">
        <f>(((Q79-VLOOKUP(BE$6,Data!$N$4:$Y$11,Data!$W$1,FALSE)/1000)*VLOOKUP(BE$6,Data!$N$4:$Y$11,Data!$P$1,FALSE)^1.5+VLOOKUP(BE$6,Data!$N$4:$Y$11,Data!$W$1,FALSE)/1000*(Mannings_n_bot)^1.5)/Q79)^0.67</f>
        <v>5.736354248542707E-2</v>
      </c>
      <c r="BF79" s="34">
        <f>(((R79-VLOOKUP(BF$6,Data!$N$4:$Y$11,Data!$W$1,FALSE)/1000)*VLOOKUP(BF$6,Data!$N$4:$Y$11,Data!$P$1,FALSE)^1.5+VLOOKUP(BF$6,Data!$N$4:$Y$11,Data!$W$1,FALSE)/1000*(Mannings_n_bot)^1.5)/R79)^0.67</f>
        <v>5.7342130853641822E-2</v>
      </c>
      <c r="BG79" s="34">
        <f>(((S79-VLOOKUP(BG$6,Data!$N$4:$Y$11,Data!$W$1,FALSE)/1000)*VLOOKUP(BG$6,Data!$N$4:$Y$11,Data!$P$1,FALSE)^1.5+VLOOKUP(BG$6,Data!$N$4:$Y$11,Data!$W$1,FALSE)/1000*(Mannings_n_bot)^1.5)/S79)^0.67</f>
        <v>5.7328057913847784E-2</v>
      </c>
    </row>
    <row r="80" spans="1:59" x14ac:dyDescent="0.25">
      <c r="A80" s="28">
        <v>7.2999999999999995E-2</v>
      </c>
      <c r="B80" s="94">
        <v>8.8873336096214173E-2</v>
      </c>
      <c r="C80" s="94">
        <v>0.12778912996028313</v>
      </c>
      <c r="D80" s="94">
        <v>0.17332588824210737</v>
      </c>
      <c r="E80" s="94">
        <v>0.22625158345746321</v>
      </c>
      <c r="F80" s="94">
        <v>0.28569905026141562</v>
      </c>
      <c r="G80" s="94">
        <v>0.35263444144966227</v>
      </c>
      <c r="H80" s="94">
        <v>0.42599259126123279</v>
      </c>
      <c r="I80" s="94">
        <v>0.5069375943112977</v>
      </c>
      <c r="K80" s="28">
        <v>7.2999999999999995E-2</v>
      </c>
      <c r="L80" s="94">
        <v>1.6347853535133738</v>
      </c>
      <c r="M80" s="94">
        <v>1.9678221920704613</v>
      </c>
      <c r="N80" s="94">
        <v>2.2904883223708166</v>
      </c>
      <c r="O80" s="94">
        <v>2.6234496235009397</v>
      </c>
      <c r="P80" s="94">
        <v>2.9461275854706543</v>
      </c>
      <c r="Q80" s="94">
        <v>3.2790488328868963</v>
      </c>
      <c r="R80" s="94">
        <v>3.6017369087525561</v>
      </c>
      <c r="S80" s="94">
        <v>3.9346335553105356</v>
      </c>
      <c r="U80" s="28">
        <v>7.2999999999999995E-2</v>
      </c>
      <c r="V80" s="94">
        <v>1.5196086947405185</v>
      </c>
      <c r="W80" s="94">
        <v>1.8291422144086362</v>
      </c>
      <c r="X80" s="94">
        <v>2.1290755026921175</v>
      </c>
      <c r="Y80" s="94">
        <v>2.438538782643759</v>
      </c>
      <c r="Z80" s="94">
        <v>2.7384829839324754</v>
      </c>
      <c r="AA80" s="94">
        <v>3.0479090305764376</v>
      </c>
      <c r="AB80" s="94">
        <v>3.3478625862305655</v>
      </c>
      <c r="AC80" s="94">
        <v>3.6572657690498747</v>
      </c>
      <c r="AE80" s="28">
        <v>7.2999999999999995E-2</v>
      </c>
      <c r="AF80" s="94">
        <f t="shared" si="30"/>
        <v>9.1626081959261071E-2</v>
      </c>
      <c r="AG80" s="94">
        <f t="shared" si="16"/>
        <v>9.182598354261351E-2</v>
      </c>
      <c r="AH80" s="94">
        <f t="shared" si="17"/>
        <v>9.179697606447132E-2</v>
      </c>
      <c r="AI80" s="94">
        <f t="shared" si="18"/>
        <v>9.1925870811112004E-2</v>
      </c>
      <c r="AJ80" s="94">
        <f t="shared" si="19"/>
        <v>9.1892583401384675E-2</v>
      </c>
      <c r="AK80" s="94">
        <f t="shared" si="20"/>
        <v>9.1986235937727534E-2</v>
      </c>
      <c r="AL80" s="94">
        <f t="shared" si="21"/>
        <v>9.1953673542535225E-2</v>
      </c>
      <c r="AM80" s="94">
        <f t="shared" si="22"/>
        <v>9.2026661099798068E-2</v>
      </c>
      <c r="AO80" s="28">
        <v>7.2999999999999995E-2</v>
      </c>
      <c r="AP80" s="94">
        <f t="shared" si="31"/>
        <v>5.4363917504651853E-2</v>
      </c>
      <c r="AQ80" s="94">
        <f t="shared" si="23"/>
        <v>6.4939368239276068E-2</v>
      </c>
      <c r="AR80" s="94">
        <f t="shared" si="24"/>
        <v>7.5672024410368036E-2</v>
      </c>
      <c r="AS80" s="94">
        <f t="shared" si="25"/>
        <v>8.6242015638758523E-2</v>
      </c>
      <c r="AT80" s="94">
        <f t="shared" si="26"/>
        <v>9.6974432360088778E-2</v>
      </c>
      <c r="AU80" s="94">
        <f t="shared" si="27"/>
        <v>0.10754168645277556</v>
      </c>
      <c r="AV80" s="94">
        <f t="shared" si="28"/>
        <v>0.11827421104135372</v>
      </c>
      <c r="AW80" s="94">
        <f t="shared" si="29"/>
        <v>0.12883984929856787</v>
      </c>
      <c r="AY80" s="28">
        <v>7.2999999999999995E-2</v>
      </c>
      <c r="AZ80" s="34">
        <f>(((L80-VLOOKUP(AZ$6,Data!$N$4:$Y$11,Data!$W$1,FALSE)/1000)*VLOOKUP(AZ$6,Data!$N$4:$Y$11,Data!$P$1,FALSE)^1.5+VLOOKUP(AZ$6,Data!$N$4:$Y$11,Data!$W$1,FALSE)/1000*(Mannings_n_bot)^1.5)/L80)^0.67</f>
        <v>5.7468074343283645E-2</v>
      </c>
      <c r="BA80" s="34">
        <f>(((M80-VLOOKUP(BA$6,Data!$N$4:$Y$11,Data!$W$1,FALSE)/1000)*VLOOKUP(BA$6,Data!$N$4:$Y$11,Data!$P$1,FALSE)^1.5+VLOOKUP(BA$6,Data!$N$4:$Y$11,Data!$W$1,FALSE)/1000*(Mannings_n_bot)^1.5)/M80)^0.67</f>
        <v>5.7455401089876991E-2</v>
      </c>
      <c r="BB80" s="34">
        <f>(((N80-VLOOKUP(BB$6,Data!$N$4:$Y$11,Data!$W$1,FALSE)/1000)*VLOOKUP(BB$6,Data!$N$4:$Y$11,Data!$P$1,FALSE)^1.5+VLOOKUP(BB$6,Data!$N$4:$Y$11,Data!$W$1,FALSE)/1000*(Mannings_n_bot)^1.5)/N80)^0.67</f>
        <v>5.7427760652607615E-2</v>
      </c>
      <c r="BC80" s="34">
        <f>(((O80-VLOOKUP(BC$6,Data!$N$4:$Y$11,Data!$W$1,FALSE)/1000)*VLOOKUP(BC$6,Data!$N$4:$Y$11,Data!$P$1,FALSE)^1.5+VLOOKUP(BC$6,Data!$N$4:$Y$11,Data!$W$1,FALSE)/1000*(Mannings_n_bot)^1.5)/O80)^0.67</f>
        <v>5.7402380633541014E-2</v>
      </c>
      <c r="BD80" s="34">
        <f>(((P80-VLOOKUP(BD$6,Data!$N$4:$Y$11,Data!$W$1,FALSE)/1000)*VLOOKUP(BD$6,Data!$N$4:$Y$11,Data!$P$1,FALSE)^1.5+VLOOKUP(BD$6,Data!$N$4:$Y$11,Data!$W$1,FALSE)/1000*(Mannings_n_bot)^1.5)/P80)^0.67</f>
        <v>5.7366966538343049E-2</v>
      </c>
      <c r="BE80" s="34">
        <f>(((Q80-VLOOKUP(BE$6,Data!$N$4:$Y$11,Data!$W$1,FALSE)/1000)*VLOOKUP(BE$6,Data!$N$4:$Y$11,Data!$P$1,FALSE)^1.5+VLOOKUP(BE$6,Data!$N$4:$Y$11,Data!$W$1,FALSE)/1000*(Mannings_n_bot)^1.5)/Q80)^0.67</f>
        <v>5.7340136938209857E-2</v>
      </c>
      <c r="BF80" s="34">
        <f>(((R80-VLOOKUP(BF$6,Data!$N$4:$Y$11,Data!$W$1,FALSE)/1000)*VLOOKUP(BF$6,Data!$N$4:$Y$11,Data!$P$1,FALSE)^1.5+VLOOKUP(BF$6,Data!$N$4:$Y$11,Data!$W$1,FALSE)/1000*(Mannings_n_bot)^1.5)/R80)^0.67</f>
        <v>5.7318447955345554E-2</v>
      </c>
      <c r="BG80" s="34">
        <f>(((S80-VLOOKUP(BG$6,Data!$N$4:$Y$11,Data!$W$1,FALSE)/1000)*VLOOKUP(BG$6,Data!$N$4:$Y$11,Data!$P$1,FALSE)^1.5+VLOOKUP(BG$6,Data!$N$4:$Y$11,Data!$W$1,FALSE)/1000*(Mannings_n_bot)^1.5)/S80)^0.67</f>
        <v>5.7304182352664552E-2</v>
      </c>
    </row>
    <row r="81" spans="1:59" x14ac:dyDescent="0.25">
      <c r="A81" s="28">
        <v>7.3999999999999996E-2</v>
      </c>
      <c r="B81" s="94">
        <v>9.0090903345245055E-2</v>
      </c>
      <c r="C81" s="94">
        <v>0.12953929212289639</v>
      </c>
      <c r="D81" s="94">
        <v>0.17569981682209512</v>
      </c>
      <c r="E81" s="94">
        <v>0.22934977198395767</v>
      </c>
      <c r="F81" s="94">
        <v>0.2896114903546172</v>
      </c>
      <c r="G81" s="94">
        <v>0.35746280383303874</v>
      </c>
      <c r="H81" s="94">
        <v>0.43182568999705495</v>
      </c>
      <c r="I81" s="94">
        <v>0.51387827658249385</v>
      </c>
      <c r="K81" s="28">
        <v>7.3999999999999996E-2</v>
      </c>
      <c r="L81" s="94">
        <v>1.6363882798214913</v>
      </c>
      <c r="M81" s="94">
        <v>1.9697367940587409</v>
      </c>
      <c r="N81" s="94">
        <v>2.2927193692102996</v>
      </c>
      <c r="O81" s="94">
        <v>2.6259922592914942</v>
      </c>
      <c r="P81" s="94">
        <v>2.948986646391917</v>
      </c>
      <c r="Q81" s="94">
        <v>3.2822194410530723</v>
      </c>
      <c r="R81" s="94">
        <v>3.6052239348332789</v>
      </c>
      <c r="S81" s="94">
        <v>3.9384321048179527</v>
      </c>
      <c r="U81" s="28">
        <v>7.3999999999999996E-2</v>
      </c>
      <c r="V81" s="94">
        <v>1.5195714803334568</v>
      </c>
      <c r="W81" s="94">
        <v>1.8290825986465191</v>
      </c>
      <c r="X81" s="94">
        <v>2.1290086084079651</v>
      </c>
      <c r="Y81" s="94">
        <v>2.4384494760932456</v>
      </c>
      <c r="Z81" s="94">
        <v>2.7383863673776876</v>
      </c>
      <c r="AA81" s="94">
        <v>3.0477900002370077</v>
      </c>
      <c r="AB81" s="94">
        <v>3.347736228583587</v>
      </c>
      <c r="AC81" s="94">
        <v>3.6571169984772034</v>
      </c>
      <c r="AE81" s="28">
        <v>7.3999999999999996E-2</v>
      </c>
      <c r="AF81" s="94">
        <f t="shared" si="30"/>
        <v>9.288136190542895E-2</v>
      </c>
      <c r="AG81" s="94">
        <f t="shared" si="16"/>
        <v>9.3083605078897375E-2</v>
      </c>
      <c r="AH81" s="94">
        <f t="shared" si="17"/>
        <v>9.3054257750698727E-2</v>
      </c>
      <c r="AI81" s="94">
        <f t="shared" si="18"/>
        <v>9.3184662788974748E-2</v>
      </c>
      <c r="AJ81" s="94">
        <f t="shared" si="19"/>
        <v>9.3150985301000647E-2</v>
      </c>
      <c r="AK81" s="94">
        <f t="shared" si="20"/>
        <v>9.3245735377329247E-2</v>
      </c>
      <c r="AL81" s="94">
        <f t="shared" si="21"/>
        <v>9.3212791348568261E-2</v>
      </c>
      <c r="AM81" s="94">
        <f t="shared" si="22"/>
        <v>9.3286634363450943E-2</v>
      </c>
      <c r="AO81" s="28">
        <v>7.3999999999999996E-2</v>
      </c>
      <c r="AP81" s="94">
        <f t="shared" si="31"/>
        <v>5.5054722926195003E-2</v>
      </c>
      <c r="AQ81" s="94">
        <f t="shared" si="23"/>
        <v>6.5764772488193318E-2</v>
      </c>
      <c r="AR81" s="94">
        <f t="shared" si="24"/>
        <v>7.6633808385634591E-2</v>
      </c>
      <c r="AS81" s="94">
        <f t="shared" si="25"/>
        <v>8.7338327511230898E-2</v>
      </c>
      <c r="AT81" s="94">
        <f t="shared" si="26"/>
        <v>9.8207121659556057E-2</v>
      </c>
      <c r="AU81" s="94">
        <f t="shared" si="27"/>
        <v>0.108908867994015</v>
      </c>
      <c r="AV81" s="94">
        <f t="shared" si="28"/>
        <v>0.11977777186731799</v>
      </c>
      <c r="AW81" s="94">
        <f t="shared" si="29"/>
        <v>0.13047788127510376</v>
      </c>
      <c r="AY81" s="28">
        <v>7.3999999999999996E-2</v>
      </c>
      <c r="AZ81" s="34">
        <f>(((L81-VLOOKUP(AZ$6,Data!$N$4:$Y$11,Data!$W$1,FALSE)/1000)*VLOOKUP(AZ$6,Data!$N$4:$Y$11,Data!$P$1,FALSE)^1.5+VLOOKUP(AZ$6,Data!$N$4:$Y$11,Data!$W$1,FALSE)/1000*(Mannings_n_bot)^1.5)/L81)^0.67</f>
        <v>5.7446398287742527E-2</v>
      </c>
      <c r="BA81" s="34">
        <f>(((M81-VLOOKUP(BA$6,Data!$N$4:$Y$11,Data!$W$1,FALSE)/1000)*VLOOKUP(BA$6,Data!$N$4:$Y$11,Data!$P$1,FALSE)^1.5+VLOOKUP(BA$6,Data!$N$4:$Y$11,Data!$W$1,FALSE)/1000*(Mannings_n_bot)^1.5)/M81)^0.67</f>
        <v>5.7433541061240247E-2</v>
      </c>
      <c r="BB81" s="34">
        <f>(((N81-VLOOKUP(BB$6,Data!$N$4:$Y$11,Data!$W$1,FALSE)/1000)*VLOOKUP(BB$6,Data!$N$4:$Y$11,Data!$P$1,FALSE)^1.5+VLOOKUP(BB$6,Data!$N$4:$Y$11,Data!$W$1,FALSE)/1000*(Mannings_n_bot)^1.5)/N81)^0.67</f>
        <v>5.7405546876968763E-2</v>
      </c>
      <c r="BC81" s="34">
        <f>(((O81-VLOOKUP(BC$6,Data!$N$4:$Y$11,Data!$W$1,FALSE)/1000)*VLOOKUP(BC$6,Data!$N$4:$Y$11,Data!$P$1,FALSE)^1.5+VLOOKUP(BC$6,Data!$N$4:$Y$11,Data!$W$1,FALSE)/1000*(Mannings_n_bot)^1.5)/O81)^0.67</f>
        <v>5.7379825603743877E-2</v>
      </c>
      <c r="BD81" s="34">
        <f>(((P81-VLOOKUP(BD$6,Data!$N$4:$Y$11,Data!$W$1,FALSE)/1000)*VLOOKUP(BD$6,Data!$N$4:$Y$11,Data!$P$1,FALSE)^1.5+VLOOKUP(BD$6,Data!$N$4:$Y$11,Data!$W$1,FALSE)/1000*(Mannings_n_bot)^1.5)/P81)^0.67</f>
        <v>5.7343957533074065E-2</v>
      </c>
      <c r="BE81" s="34">
        <f>(((Q81-VLOOKUP(BE$6,Data!$N$4:$Y$11,Data!$W$1,FALSE)/1000)*VLOOKUP(BE$6,Data!$N$4:$Y$11,Data!$P$1,FALSE)^1.5+VLOOKUP(BE$6,Data!$N$4:$Y$11,Data!$W$1,FALSE)/1000*(Mannings_n_bot)^1.5)/Q81)^0.67</f>
        <v>5.7316771016524562E-2</v>
      </c>
      <c r="BF81" s="34">
        <f>(((R81-VLOOKUP(BF$6,Data!$N$4:$Y$11,Data!$W$1,FALSE)/1000)*VLOOKUP(BF$6,Data!$N$4:$Y$11,Data!$P$1,FALSE)^1.5+VLOOKUP(BF$6,Data!$N$4:$Y$11,Data!$W$1,FALSE)/1000*(Mannings_n_bot)^1.5)/R81)^0.67</f>
        <v>5.7294805182867219E-2</v>
      </c>
      <c r="BG81" s="34">
        <f>(((S81-VLOOKUP(BG$6,Data!$N$4:$Y$11,Data!$W$1,FALSE)/1000)*VLOOKUP(BG$6,Data!$N$4:$Y$11,Data!$P$1,FALSE)^1.5+VLOOKUP(BG$6,Data!$N$4:$Y$11,Data!$W$1,FALSE)/1000*(Mannings_n_bot)^1.5)/S81)^0.67</f>
        <v>5.7280347002461401E-2</v>
      </c>
    </row>
    <row r="82" spans="1:59" x14ac:dyDescent="0.25">
      <c r="A82" s="28">
        <v>7.4999999999999997E-2</v>
      </c>
      <c r="B82" s="94">
        <v>9.1308440098936239E-2</v>
      </c>
      <c r="C82" s="94">
        <v>0.13128939628413194</v>
      </c>
      <c r="D82" s="94">
        <v>0.17807366951002779</v>
      </c>
      <c r="E82" s="94">
        <v>0.23244784535919916</v>
      </c>
      <c r="F82" s="94">
        <v>0.29352379027796971</v>
      </c>
      <c r="G82" s="94">
        <v>0.36229097503749141</v>
      </c>
      <c r="H82" s="94">
        <v>0.43765856540707215</v>
      </c>
      <c r="I82" s="94">
        <v>0.52081867277035165</v>
      </c>
      <c r="K82" s="28">
        <v>7.4999999999999997E-2</v>
      </c>
      <c r="L82" s="94">
        <v>1.6379912462777115</v>
      </c>
      <c r="M82" s="94">
        <v>1.9716514595001415</v>
      </c>
      <c r="N82" s="94">
        <v>2.2949504873763482</v>
      </c>
      <c r="O82" s="94">
        <v>2.6285349895884442</v>
      </c>
      <c r="P82" s="94">
        <v>2.9518458097476086</v>
      </c>
      <c r="Q82" s="94">
        <v>3.2853901747644176</v>
      </c>
      <c r="R82" s="94">
        <v>3.6087110944232901</v>
      </c>
      <c r="S82" s="94">
        <v>3.9422308109017239</v>
      </c>
      <c r="U82" s="28">
        <v>7.4999999999999997E-2</v>
      </c>
      <c r="V82" s="94">
        <v>1.5195325750307052</v>
      </c>
      <c r="W82" s="94">
        <v>1.8290209786982976</v>
      </c>
      <c r="X82" s="94">
        <v>2.1289393760737649</v>
      </c>
      <c r="Y82" s="94">
        <v>2.4383575181708084</v>
      </c>
      <c r="Z82" s="94">
        <v>2.7382867656628878</v>
      </c>
      <c r="AA82" s="94">
        <v>3.047667671391677</v>
      </c>
      <c r="AB82" s="94">
        <v>3.3476062386864789</v>
      </c>
      <c r="AC82" s="94">
        <v>3.6569642822905841</v>
      </c>
      <c r="AE82" s="28">
        <v>7.4999999999999997E-2</v>
      </c>
      <c r="AF82" s="94">
        <f t="shared" si="30"/>
        <v>9.4136610411700267E-2</v>
      </c>
      <c r="AG82" s="94">
        <f t="shared" si="16"/>
        <v>9.4341184936882344E-2</v>
      </c>
      <c r="AH82" s="94">
        <f t="shared" si="17"/>
        <v>9.4311499242923758E-2</v>
      </c>
      <c r="AI82" s="94">
        <f t="shared" si="18"/>
        <v>9.4443407980958516E-2</v>
      </c>
      <c r="AJ82" s="94">
        <f t="shared" si="19"/>
        <v>9.4409342116219139E-2</v>
      </c>
      <c r="AK82" s="94">
        <f t="shared" si="20"/>
        <v>9.4505184947072773E-2</v>
      </c>
      <c r="AL82" s="94">
        <f t="shared" si="21"/>
        <v>9.447186094806298E-2</v>
      </c>
      <c r="AM82" s="94">
        <f t="shared" si="22"/>
        <v>9.454655569310895E-2</v>
      </c>
      <c r="AO82" s="28">
        <v>7.4999999999999997E-2</v>
      </c>
      <c r="AP82" s="94">
        <f t="shared" si="31"/>
        <v>5.5744156329548197E-2</v>
      </c>
      <c r="AQ82" s="94">
        <f t="shared" si="23"/>
        <v>6.6588542133819525E-2</v>
      </c>
      <c r="AR82" s="94">
        <f t="shared" si="24"/>
        <v>7.7593686874528875E-2</v>
      </c>
      <c r="AS82" s="94">
        <f t="shared" si="25"/>
        <v>8.8432471426067666E-2</v>
      </c>
      <c r="AT82" s="94">
        <f t="shared" si="26"/>
        <v>9.943737213803415E-2</v>
      </c>
      <c r="AU82" s="94">
        <f t="shared" si="27"/>
        <v>0.1102733482982641</v>
      </c>
      <c r="AV82" s="94">
        <f t="shared" si="28"/>
        <v>0.12127836059899791</v>
      </c>
      <c r="AW82" s="94">
        <f t="shared" si="29"/>
        <v>0.13211267877316968</v>
      </c>
      <c r="AY82" s="28">
        <v>7.4999999999999997E-2</v>
      </c>
      <c r="AZ82" s="34">
        <f>(((L82-VLOOKUP(AZ$6,Data!$N$4:$Y$11,Data!$W$1,FALSE)/1000)*VLOOKUP(AZ$6,Data!$N$4:$Y$11,Data!$P$1,FALSE)^1.5+VLOOKUP(AZ$6,Data!$N$4:$Y$11,Data!$W$1,FALSE)/1000*(Mannings_n_bot)^1.5)/L82)^0.67</f>
        <v>5.742476009742456E-2</v>
      </c>
      <c r="BA82" s="34">
        <f>(((M82-VLOOKUP(BA$6,Data!$N$4:$Y$11,Data!$W$1,FALSE)/1000)*VLOOKUP(BA$6,Data!$N$4:$Y$11,Data!$P$1,FALSE)^1.5+VLOOKUP(BA$6,Data!$N$4:$Y$11,Data!$W$1,FALSE)/1000*(Mannings_n_bot)^1.5)/M82)^0.67</f>
        <v>5.7411718678193967E-2</v>
      </c>
      <c r="BB82" s="34">
        <f>(((N82-VLOOKUP(BB$6,Data!$N$4:$Y$11,Data!$W$1,FALSE)/1000)*VLOOKUP(BB$6,Data!$N$4:$Y$11,Data!$P$1,FALSE)^1.5+VLOOKUP(BB$6,Data!$N$4:$Y$11,Data!$W$1,FALSE)/1000*(Mannings_n_bot)^1.5)/N82)^0.67</f>
        <v>5.7383371361215858E-2</v>
      </c>
      <c r="BC82" s="34">
        <f>(((O82-VLOOKUP(BC$6,Data!$N$4:$Y$11,Data!$W$1,FALSE)/1000)*VLOOKUP(BC$6,Data!$N$4:$Y$11,Data!$P$1,FALSE)^1.5+VLOOKUP(BC$6,Data!$N$4:$Y$11,Data!$W$1,FALSE)/1000*(Mannings_n_bot)^1.5)/O82)^0.67</f>
        <v>5.7357309018670713E-2</v>
      </c>
      <c r="BD82" s="34">
        <f>(((P82-VLOOKUP(BD$6,Data!$N$4:$Y$11,Data!$W$1,FALSE)/1000)*VLOOKUP(BD$6,Data!$N$4:$Y$11,Data!$P$1,FALSE)^1.5+VLOOKUP(BD$6,Data!$N$4:$Y$11,Data!$W$1,FALSE)/1000*(Mannings_n_bot)^1.5)/P82)^0.67</f>
        <v>5.7320987742202061E-2</v>
      </c>
      <c r="BE82" s="34">
        <f>(((Q82-VLOOKUP(BE$6,Data!$N$4:$Y$11,Data!$W$1,FALSE)/1000)*VLOOKUP(BE$6,Data!$N$4:$Y$11,Data!$P$1,FALSE)^1.5+VLOOKUP(BE$6,Data!$N$4:$Y$11,Data!$W$1,FALSE)/1000*(Mannings_n_bot)^1.5)/Q82)^0.67</f>
        <v>5.7293444592210988E-2</v>
      </c>
      <c r="BF82" s="34">
        <f>(((R82-VLOOKUP(BF$6,Data!$N$4:$Y$11,Data!$W$1,FALSE)/1000)*VLOOKUP(BF$6,Data!$N$4:$Y$11,Data!$P$1,FALSE)^1.5+VLOOKUP(BF$6,Data!$N$4:$Y$11,Data!$W$1,FALSE)/1000*(Mannings_n_bot)^1.5)/R82)^0.67</f>
        <v>5.7271202406249749E-2</v>
      </c>
      <c r="BG82" s="34">
        <f>(((S82-VLOOKUP(BG$6,Data!$N$4:$Y$11,Data!$W$1,FALSE)/1000)*VLOOKUP(BG$6,Data!$N$4:$Y$11,Data!$P$1,FALSE)^1.5+VLOOKUP(BG$6,Data!$N$4:$Y$11,Data!$W$1,FALSE)/1000*(Mannings_n_bot)^1.5)/S82)^0.67</f>
        <v>5.7256551733545019E-2</v>
      </c>
    </row>
    <row r="83" spans="1:59" x14ac:dyDescent="0.25">
      <c r="A83" s="28">
        <v>7.5999999999999998E-2</v>
      </c>
      <c r="B83" s="94">
        <v>9.2525945002411292E-2</v>
      </c>
      <c r="C83" s="94">
        <v>0.1330394405262163</v>
      </c>
      <c r="D83" s="94">
        <v>0.18044744369880328</v>
      </c>
      <c r="E83" s="94">
        <v>0.23554580021434202</v>
      </c>
      <c r="F83" s="94">
        <v>0.29743594576630272</v>
      </c>
      <c r="G83" s="94">
        <v>0.36711894983725779</v>
      </c>
      <c r="H83" s="94">
        <v>0.44349121116220047</v>
      </c>
      <c r="I83" s="94">
        <v>0.52775877538634663</v>
      </c>
      <c r="K83" s="28">
        <v>7.5999999999999998E-2</v>
      </c>
      <c r="L83" s="94">
        <v>1.6395942546679221</v>
      </c>
      <c r="M83" s="94">
        <v>1.973566190497114</v>
      </c>
      <c r="N83" s="94">
        <v>2.2971816793240269</v>
      </c>
      <c r="O83" s="94">
        <v>2.6310778171639915</v>
      </c>
      <c r="P83" s="94">
        <v>2.9547050786623439</v>
      </c>
      <c r="Q83" s="94">
        <v>3.2885610374629892</v>
      </c>
      <c r="R83" s="94">
        <v>3.6121983913169236</v>
      </c>
      <c r="S83" s="94">
        <v>3.9460296776738133</v>
      </c>
      <c r="U83" s="28">
        <v>7.5999999999999998E-2</v>
      </c>
      <c r="V83" s="94">
        <v>1.519491978702382</v>
      </c>
      <c r="W83" s="94">
        <v>1.8289573543614002</v>
      </c>
      <c r="X83" s="94">
        <v>2.1288678054614101</v>
      </c>
      <c r="Y83" s="94">
        <v>2.4382629085764624</v>
      </c>
      <c r="Z83" s="94">
        <v>2.7381841784623195</v>
      </c>
      <c r="AA83" s="94">
        <v>3.0475420436432383</v>
      </c>
      <c r="AB83" s="94">
        <v>3.3474726161160961</v>
      </c>
      <c r="AC83" s="94">
        <v>3.6568076199956834</v>
      </c>
      <c r="AE83" s="28">
        <v>7.5999999999999998E-2</v>
      </c>
      <c r="AF83" s="94">
        <f t="shared" si="30"/>
        <v>9.5391826081232894E-2</v>
      </c>
      <c r="AG83" s="94">
        <f t="shared" si="16"/>
        <v>9.5598721738505685E-2</v>
      </c>
      <c r="AH83" s="94">
        <f t="shared" si="17"/>
        <v>9.5568699160371209E-2</v>
      </c>
      <c r="AI83" s="94">
        <f t="shared" si="18"/>
        <v>9.5702105018303493E-2</v>
      </c>
      <c r="AJ83" s="94">
        <f t="shared" si="19"/>
        <v>9.5667652475185619E-2</v>
      </c>
      <c r="AK83" s="94">
        <f t="shared" si="20"/>
        <v>9.5764583283795113E-2</v>
      </c>
      <c r="AL83" s="94">
        <f t="shared" si="21"/>
        <v>9.5730880974839519E-2</v>
      </c>
      <c r="AM83" s="94">
        <f t="shared" si="22"/>
        <v>9.5806423729346557E-2</v>
      </c>
      <c r="AO83" s="28">
        <v>7.5999999999999998E-2</v>
      </c>
      <c r="AP83" s="94">
        <f t="shared" si="31"/>
        <v>5.6432220800353552E-2</v>
      </c>
      <c r="AQ83" s="94">
        <f t="shared" si="23"/>
        <v>6.7410680810611939E-2</v>
      </c>
      <c r="AR83" s="94">
        <f t="shared" si="24"/>
        <v>7.8551664120837875E-2</v>
      </c>
      <c r="AS83" s="94">
        <f t="shared" si="25"/>
        <v>8.9524452176117736E-2</v>
      </c>
      <c r="AT83" s="94">
        <f t="shared" si="26"/>
        <v>0.10066518919748096</v>
      </c>
      <c r="AU83" s="94">
        <f t="shared" si="27"/>
        <v>0.11163513331669141</v>
      </c>
      <c r="AV83" s="94">
        <f t="shared" si="28"/>
        <v>0.12277598379653613</v>
      </c>
      <c r="AW83" s="94">
        <f t="shared" si="29"/>
        <v>0.13374424890221828</v>
      </c>
      <c r="AY83" s="28">
        <v>7.5999999999999998E-2</v>
      </c>
      <c r="AZ83" s="34">
        <f>(((L83-VLOOKUP(AZ$6,Data!$N$4:$Y$11,Data!$W$1,FALSE)/1000)*VLOOKUP(AZ$6,Data!$N$4:$Y$11,Data!$P$1,FALSE)^1.5+VLOOKUP(AZ$6,Data!$N$4:$Y$11,Data!$W$1,FALSE)/1000*(Mannings_n_bot)^1.5)/L83)^0.67</f>
        <v>5.7403159647294581E-2</v>
      </c>
      <c r="BA83" s="34">
        <f>(((M83-VLOOKUP(BA$6,Data!$N$4:$Y$11,Data!$W$1,FALSE)/1000)*VLOOKUP(BA$6,Data!$N$4:$Y$11,Data!$P$1,FALSE)^1.5+VLOOKUP(BA$6,Data!$N$4:$Y$11,Data!$W$1,FALSE)/1000*(Mannings_n_bot)^1.5)/M83)^0.67</f>
        <v>5.7389933817783095E-2</v>
      </c>
      <c r="BB83" s="34">
        <f>(((N83-VLOOKUP(BB$6,Data!$N$4:$Y$11,Data!$W$1,FALSE)/1000)*VLOOKUP(BB$6,Data!$N$4:$Y$11,Data!$P$1,FALSE)^1.5+VLOOKUP(BB$6,Data!$N$4:$Y$11,Data!$W$1,FALSE)/1000*(Mannings_n_bot)^1.5)/N83)^0.67</f>
        <v>5.7361233980258428E-2</v>
      </c>
      <c r="BC83" s="34">
        <f>(((O83-VLOOKUP(BC$6,Data!$N$4:$Y$11,Data!$W$1,FALSE)/1000)*VLOOKUP(BC$6,Data!$N$4:$Y$11,Data!$P$1,FALSE)^1.5+VLOOKUP(BC$6,Data!$N$4:$Y$11,Data!$W$1,FALSE)/1000*(Mannings_n_bot)^1.5)/O83)^0.67</f>
        <v>5.7334830753550781E-2</v>
      </c>
      <c r="BD83" s="34">
        <f>(((P83-VLOOKUP(BD$6,Data!$N$4:$Y$11,Data!$W$1,FALSE)/1000)*VLOOKUP(BD$6,Data!$N$4:$Y$11,Data!$P$1,FALSE)^1.5+VLOOKUP(BD$6,Data!$N$4:$Y$11,Data!$W$1,FALSE)/1000*(Mannings_n_bot)^1.5)/P83)^0.67</f>
        <v>5.7298057038312103E-2</v>
      </c>
      <c r="BE83" s="34">
        <f>(((Q83-VLOOKUP(BE$6,Data!$N$4:$Y$11,Data!$W$1,FALSE)/1000)*VLOOKUP(BE$6,Data!$N$4:$Y$11,Data!$P$1,FALSE)^1.5+VLOOKUP(BE$6,Data!$N$4:$Y$11,Data!$W$1,FALSE)/1000*(Mannings_n_bot)^1.5)/Q83)^0.67</f>
        <v>5.7270157537636555E-2</v>
      </c>
      <c r="BF83" s="34">
        <f>(((R83-VLOOKUP(BF$6,Data!$N$4:$Y$11,Data!$W$1,FALSE)/1000)*VLOOKUP(BF$6,Data!$N$4:$Y$11,Data!$P$1,FALSE)^1.5+VLOOKUP(BF$6,Data!$N$4:$Y$11,Data!$W$1,FALSE)/1000*(Mannings_n_bot)^1.5)/R83)^0.67</f>
        <v>5.724763949607193E-2</v>
      </c>
      <c r="BG83" s="34">
        <f>(((S83-VLOOKUP(BG$6,Data!$N$4:$Y$11,Data!$W$1,FALSE)/1000)*VLOOKUP(BG$6,Data!$N$4:$Y$11,Data!$P$1,FALSE)^1.5+VLOOKUP(BG$6,Data!$N$4:$Y$11,Data!$W$1,FALSE)/1000*(Mannings_n_bot)^1.5)/S83)^0.67</f>
        <v>5.7232796416754057E-2</v>
      </c>
    </row>
    <row r="84" spans="1:59" x14ac:dyDescent="0.25">
      <c r="A84" s="28">
        <v>7.6999999999999999E-2</v>
      </c>
      <c r="B84" s="94">
        <v>9.3743416700686533E-2</v>
      </c>
      <c r="C84" s="94">
        <v>0.13478942293117591</v>
      </c>
      <c r="D84" s="94">
        <v>0.18282113678105949</v>
      </c>
      <c r="E84" s="94">
        <v>0.23864363318015291</v>
      </c>
      <c r="F84" s="94">
        <v>0.30134795255397329</v>
      </c>
      <c r="G84" s="94">
        <v>0.37194672300593723</v>
      </c>
      <c r="H84" s="94">
        <v>0.4493236209326108</v>
      </c>
      <c r="I84" s="94">
        <v>0.53469857694100575</v>
      </c>
      <c r="K84" s="28">
        <v>7.6999999999999999E-2</v>
      </c>
      <c r="L84" s="94">
        <v>1.6411973067784287</v>
      </c>
      <c r="M84" s="94">
        <v>1.9754809891527554</v>
      </c>
      <c r="N84" s="94">
        <v>2.2994129475091305</v>
      </c>
      <c r="O84" s="94">
        <v>2.6336207447912887</v>
      </c>
      <c r="P84" s="94">
        <v>2.9575644562617729</v>
      </c>
      <c r="Q84" s="94">
        <v>3.2917320325920993</v>
      </c>
      <c r="R84" s="94">
        <v>3.6156858293098546</v>
      </c>
      <c r="S84" s="94">
        <v>3.9498287092477486</v>
      </c>
      <c r="U84" s="28">
        <v>7.6999999999999999E-2</v>
      </c>
      <c r="V84" s="94">
        <v>1.5194496912129458</v>
      </c>
      <c r="W84" s="94">
        <v>1.8288917254266384</v>
      </c>
      <c r="X84" s="94">
        <v>2.1287938963350612</v>
      </c>
      <c r="Y84" s="94">
        <v>2.4381656470015232</v>
      </c>
      <c r="Z84" s="94">
        <v>2.7380786054404127</v>
      </c>
      <c r="AA84" s="94">
        <v>3.0474131165837046</v>
      </c>
      <c r="AB84" s="94">
        <v>3.3473353604374001</v>
      </c>
      <c r="AC84" s="94">
        <v>3.6566470110853113</v>
      </c>
      <c r="AE84" s="28">
        <v>7.6999999999999999E-2</v>
      </c>
      <c r="AF84" s="94">
        <f t="shared" si="30"/>
        <v>9.6647007517074141E-2</v>
      </c>
      <c r="AG84" s="94">
        <f t="shared" si="16"/>
        <v>9.6856214105560917E-2</v>
      </c>
      <c r="AH84" s="94">
        <f t="shared" si="17"/>
        <v>9.6825856122128171E-2</v>
      </c>
      <c r="AI84" s="94">
        <f t="shared" si="18"/>
        <v>9.6960752532092381E-2</v>
      </c>
      <c r="AJ84" s="94">
        <f t="shared" si="19"/>
        <v>9.692591500589362E-2</v>
      </c>
      <c r="AK84" s="94">
        <f t="shared" si="20"/>
        <v>9.7023929024166788E-2</v>
      </c>
      <c r="AL84" s="94">
        <f t="shared" si="21"/>
        <v>9.6989850062557101E-2</v>
      </c>
      <c r="AM84" s="94">
        <f t="shared" si="22"/>
        <v>9.7066237112566053E-2</v>
      </c>
      <c r="AO84" s="28">
        <v>7.6999999999999999E-2</v>
      </c>
      <c r="AP84" s="94">
        <f t="shared" si="31"/>
        <v>5.7118919409330011E-2</v>
      </c>
      <c r="AQ84" s="94">
        <f t="shared" si="23"/>
        <v>6.8231192135634985E-2</v>
      </c>
      <c r="AR84" s="94">
        <f t="shared" si="24"/>
        <v>7.9507744348009737E-2</v>
      </c>
      <c r="AS84" s="94">
        <f t="shared" si="25"/>
        <v>9.0614274531417072E-2</v>
      </c>
      <c r="AT84" s="94">
        <f t="shared" si="26"/>
        <v>0.10189057821409694</v>
      </c>
      <c r="AU84" s="94">
        <f t="shared" si="27"/>
        <v>0.11299422897223045</v>
      </c>
      <c r="AV84" s="94">
        <f t="shared" si="28"/>
        <v>0.12427064798889775</v>
      </c>
      <c r="AW84" s="94">
        <f t="shared" si="29"/>
        <v>0.13537259873804502</v>
      </c>
      <c r="AY84" s="28">
        <v>7.6999999999999999E-2</v>
      </c>
      <c r="AZ84" s="34">
        <f>(((L84-VLOOKUP(AZ$6,Data!$N$4:$Y$11,Data!$W$1,FALSE)/1000)*VLOOKUP(AZ$6,Data!$N$4:$Y$11,Data!$P$1,FALSE)^1.5+VLOOKUP(AZ$6,Data!$N$4:$Y$11,Data!$W$1,FALSE)/1000*(Mannings_n_bot)^1.5)/L84)^0.67</f>
        <v>5.7381596812845645E-2</v>
      </c>
      <c r="BA84" s="34">
        <f>(((M84-VLOOKUP(BA$6,Data!$N$4:$Y$11,Data!$W$1,FALSE)/1000)*VLOOKUP(BA$6,Data!$N$4:$Y$11,Data!$P$1,FALSE)^1.5+VLOOKUP(BA$6,Data!$N$4:$Y$11,Data!$W$1,FALSE)/1000*(Mannings_n_bot)^1.5)/M84)^0.67</f>
        <v>5.7368186357564785E-2</v>
      </c>
      <c r="BB84" s="34">
        <f>(((N84-VLOOKUP(BB$6,Data!$N$4:$Y$11,Data!$W$1,FALSE)/1000)*VLOOKUP(BB$6,Data!$N$4:$Y$11,Data!$P$1,FALSE)^1.5+VLOOKUP(BB$6,Data!$N$4:$Y$11,Data!$W$1,FALSE)/1000*(Mannings_n_bot)^1.5)/N84)^0.67</f>
        <v>5.7339134609527977E-2</v>
      </c>
      <c r="BC84" s="34">
        <f>(((O84-VLOOKUP(BC$6,Data!$N$4:$Y$11,Data!$W$1,FALSE)/1000)*VLOOKUP(BC$6,Data!$N$4:$Y$11,Data!$P$1,FALSE)^1.5+VLOOKUP(BC$6,Data!$N$4:$Y$11,Data!$W$1,FALSE)/1000*(Mannings_n_bot)^1.5)/O84)^0.67</f>
        <v>5.731239068412898E-2</v>
      </c>
      <c r="BD84" s="34">
        <f>(((P84-VLOOKUP(BD$6,Data!$N$4:$Y$11,Data!$W$1,FALSE)/1000)*VLOOKUP(BD$6,Data!$N$4:$Y$11,Data!$P$1,FALSE)^1.5+VLOOKUP(BD$6,Data!$N$4:$Y$11,Data!$W$1,FALSE)/1000*(Mannings_n_bot)^1.5)/P84)^0.67</f>
        <v>5.7275165294516733E-2</v>
      </c>
      <c r="BE84" s="34">
        <f>(((Q84-VLOOKUP(BE$6,Data!$N$4:$Y$11,Data!$W$1,FALSE)/1000)*VLOOKUP(BE$6,Data!$N$4:$Y$11,Data!$P$1,FALSE)^1.5+VLOOKUP(BE$6,Data!$N$4:$Y$11,Data!$W$1,FALSE)/1000*(Mannings_n_bot)^1.5)/Q84)^0.67</f>
        <v>5.7246909725693115E-2</v>
      </c>
      <c r="BF84" s="34">
        <f>(((R84-VLOOKUP(BF$6,Data!$N$4:$Y$11,Data!$W$1,FALSE)/1000)*VLOOKUP(BF$6,Data!$N$4:$Y$11,Data!$P$1,FALSE)^1.5+VLOOKUP(BF$6,Data!$N$4:$Y$11,Data!$W$1,FALSE)/1000*(Mannings_n_bot)^1.5)/R84)^0.67</f>
        <v>5.7224116323445401E-2</v>
      </c>
      <c r="BG84" s="34">
        <f>(((S84-VLOOKUP(BG$6,Data!$N$4:$Y$11,Data!$W$1,FALSE)/1000)*VLOOKUP(BG$6,Data!$N$4:$Y$11,Data!$P$1,FALSE)^1.5+VLOOKUP(BG$6,Data!$N$4:$Y$11,Data!$W$1,FALSE)/1000*(Mannings_n_bot)^1.5)/S84)^0.67</f>
        <v>5.7209080923455932E-2</v>
      </c>
    </row>
    <row r="85" spans="1:59" x14ac:dyDescent="0.25">
      <c r="A85" s="28">
        <v>7.8E-2</v>
      </c>
      <c r="B85" s="94">
        <v>9.4960853838667814E-2</v>
      </c>
      <c r="C85" s="94">
        <v>0.13653934158083536</v>
      </c>
      <c r="D85" s="94">
        <v>0.18519474614916565</v>
      </c>
      <c r="E85" s="94">
        <v>0.2417413408870015</v>
      </c>
      <c r="F85" s="94">
        <v>0.3052598063748504</v>
      </c>
      <c r="G85" s="94">
        <v>0.37677428931647716</v>
      </c>
      <c r="H85" s="94">
        <v>0.45515578838770487</v>
      </c>
      <c r="I85" s="94">
        <v>0.54163806994388342</v>
      </c>
      <c r="K85" s="28">
        <v>7.8E-2</v>
      </c>
      <c r="L85" s="94">
        <v>1.6428004043959763</v>
      </c>
      <c r="M85" s="94">
        <v>1.9773958575708313</v>
      </c>
      <c r="N85" s="94">
        <v>2.3016442943882067</v>
      </c>
      <c r="O85" s="94">
        <v>2.6361637752444702</v>
      </c>
      <c r="P85" s="94">
        <v>2.9604239456726149</v>
      </c>
      <c r="Q85" s="94">
        <v>3.2949031635963548</v>
      </c>
      <c r="R85" s="94">
        <v>3.6191734121991392</v>
      </c>
      <c r="S85" s="94">
        <v>3.9536279097386591</v>
      </c>
      <c r="U85" s="28">
        <v>7.8E-2</v>
      </c>
      <c r="V85" s="94">
        <v>1.519405712421193</v>
      </c>
      <c r="W85" s="94">
        <v>1.8288240916782019</v>
      </c>
      <c r="X85" s="94">
        <v>2.1287176484511376</v>
      </c>
      <c r="Y85" s="94">
        <v>2.4380657331286062</v>
      </c>
      <c r="Z85" s="94">
        <v>2.7379700462517769</v>
      </c>
      <c r="AA85" s="94">
        <v>3.0472808897943064</v>
      </c>
      <c r="AB85" s="94">
        <v>3.3471944712034505</v>
      </c>
      <c r="AC85" s="94">
        <v>3.6564824550394097</v>
      </c>
      <c r="AE85" s="28">
        <v>7.8E-2</v>
      </c>
      <c r="AF85" s="94">
        <f t="shared" si="30"/>
        <v>9.7902153322157431E-2</v>
      </c>
      <c r="AG85" s="94">
        <f t="shared" si="16"/>
        <v>9.8113660659696483E-2</v>
      </c>
      <c r="AH85" s="94">
        <f t="shared" si="17"/>
        <v>9.808296874713944E-2</v>
      </c>
      <c r="AI85" s="94">
        <f t="shared" si="18"/>
        <v>9.821934915324658E-2</v>
      </c>
      <c r="AJ85" s="94">
        <f t="shared" si="19"/>
        <v>9.8184128336179663E-2</v>
      </c>
      <c r="AK85" s="94">
        <f t="shared" si="20"/>
        <v>9.8283220804688293E-2</v>
      </c>
      <c r="AL85" s="94">
        <f t="shared" si="21"/>
        <v>9.8248766844708957E-2</v>
      </c>
      <c r="AM85" s="94">
        <f t="shared" si="22"/>
        <v>9.8325994482993159E-2</v>
      </c>
      <c r="AO85" s="28">
        <v>7.8E-2</v>
      </c>
      <c r="AP85" s="94">
        <f t="shared" si="31"/>
        <v>5.78042552123567E-2</v>
      </c>
      <c r="AQ85" s="94">
        <f t="shared" si="23"/>
        <v>6.9050079708657661E-2</v>
      </c>
      <c r="AR85" s="94">
        <f t="shared" si="24"/>
        <v>8.0461931759265054E-2</v>
      </c>
      <c r="AS85" s="94">
        <f t="shared" si="25"/>
        <v>9.1701943239313008E-2</v>
      </c>
      <c r="AT85" s="94">
        <f t="shared" si="26"/>
        <v>0.10311354453846464</v>
      </c>
      <c r="AU85" s="94">
        <f t="shared" si="27"/>
        <v>0.11435064115973341</v>
      </c>
      <c r="AV85" s="94">
        <f t="shared" si="28"/>
        <v>0.12576235967403837</v>
      </c>
      <c r="AW85" s="94">
        <f t="shared" si="29"/>
        <v>0.13699773532296985</v>
      </c>
      <c r="AY85" s="28">
        <v>7.8E-2</v>
      </c>
      <c r="AZ85" s="34">
        <f>(((L85-VLOOKUP(AZ$6,Data!$N$4:$Y$11,Data!$W$1,FALSE)/1000)*VLOOKUP(AZ$6,Data!$N$4:$Y$11,Data!$P$1,FALSE)^1.5+VLOOKUP(AZ$6,Data!$N$4:$Y$11,Data!$W$1,FALSE)/1000*(Mannings_n_bot)^1.5)/L85)^0.67</f>
        <v>5.7360071470096155E-2</v>
      </c>
      <c r="BA85" s="34">
        <f>(((M85-VLOOKUP(BA$6,Data!$N$4:$Y$11,Data!$W$1,FALSE)/1000)*VLOOKUP(BA$6,Data!$N$4:$Y$11,Data!$P$1,FALSE)^1.5+VLOOKUP(BA$6,Data!$N$4:$Y$11,Data!$W$1,FALSE)/1000*(Mannings_n_bot)^1.5)/M85)^0.67</f>
        <v>5.7346476175605843E-2</v>
      </c>
      <c r="BB85" s="34">
        <f>(((N85-VLOOKUP(BB$6,Data!$N$4:$Y$11,Data!$W$1,FALSE)/1000)*VLOOKUP(BB$6,Data!$N$4:$Y$11,Data!$P$1,FALSE)^1.5+VLOOKUP(BB$6,Data!$N$4:$Y$11,Data!$W$1,FALSE)/1000*(Mannings_n_bot)^1.5)/N85)^0.67</f>
        <v>5.731707312497486E-2</v>
      </c>
      <c r="BC85" s="34">
        <f>(((O85-VLOOKUP(BC$6,Data!$N$4:$Y$11,Data!$W$1,FALSE)/1000)*VLOOKUP(BC$6,Data!$N$4:$Y$11,Data!$P$1,FALSE)^1.5+VLOOKUP(BC$6,Data!$N$4:$Y$11,Data!$W$1,FALSE)/1000*(Mannings_n_bot)^1.5)/O85)^0.67</f>
        <v>5.7289988686663039E-2</v>
      </c>
      <c r="BD85" s="34">
        <f>(((P85-VLOOKUP(BD$6,Data!$N$4:$Y$11,Data!$W$1,FALSE)/1000)*VLOOKUP(BD$6,Data!$N$4:$Y$11,Data!$P$1,FALSE)^1.5+VLOOKUP(BD$6,Data!$N$4:$Y$11,Data!$W$1,FALSE)/1000*(Mannings_n_bot)^1.5)/P85)^0.67</f>
        <v>5.7252312384452705E-2</v>
      </c>
      <c r="BE85" s="34">
        <f>(((Q85-VLOOKUP(BE$6,Data!$N$4:$Y$11,Data!$W$1,FALSE)/1000)*VLOOKUP(BE$6,Data!$N$4:$Y$11,Data!$P$1,FALSE)^1.5+VLOOKUP(BE$6,Data!$N$4:$Y$11,Data!$W$1,FALSE)/1000*(Mannings_n_bot)^1.5)/Q85)^0.67</f>
        <v>5.7223701029794176E-2</v>
      </c>
      <c r="BF85" s="34">
        <f>(((R85-VLOOKUP(BF$6,Data!$N$4:$Y$11,Data!$W$1,FALSE)/1000)*VLOOKUP(BF$6,Data!$N$4:$Y$11,Data!$P$1,FALSE)^1.5+VLOOKUP(BF$6,Data!$N$4:$Y$11,Data!$W$1,FALSE)/1000*(Mannings_n_bot)^1.5)/R85)^0.67</f>
        <v>5.7200632760011472E-2</v>
      </c>
      <c r="BG85" s="34">
        <f>(((S85-VLOOKUP(BG$6,Data!$N$4:$Y$11,Data!$W$1,FALSE)/1000)*VLOOKUP(BG$6,Data!$N$4:$Y$11,Data!$P$1,FALSE)^1.5+VLOOKUP(BG$6,Data!$N$4:$Y$11,Data!$W$1,FALSE)/1000*(Mannings_n_bot)^1.5)/S85)^0.67</f>
        <v>5.7185405125544077E-2</v>
      </c>
    </row>
    <row r="86" spans="1:59" x14ac:dyDescent="0.25">
      <c r="A86" s="28">
        <v>7.9000000000000001E-2</v>
      </c>
      <c r="B86" s="94">
        <v>9.6178255061146189E-2</v>
      </c>
      <c r="C86" s="94">
        <v>0.13828919455680944</v>
      </c>
      <c r="D86" s="94">
        <v>0.18756826919521807</v>
      </c>
      <c r="E86" s="94">
        <v>0.24483891996484886</v>
      </c>
      <c r="F86" s="94">
        <v>0.30917150296230433</v>
      </c>
      <c r="G86" s="94">
        <v>0.38160164354115</v>
      </c>
      <c r="H86" s="94">
        <v>0.46098770719609306</v>
      </c>
      <c r="I86" s="94">
        <v>0.54857724690353304</v>
      </c>
      <c r="K86" s="28">
        <v>7.9000000000000001E-2</v>
      </c>
      <c r="L86" s="94">
        <v>1.6444035493077669</v>
      </c>
      <c r="M86" s="94">
        <v>1.9793107978557958</v>
      </c>
      <c r="N86" s="94">
        <v>2.3038757224185828</v>
      </c>
      <c r="O86" s="94">
        <v>2.6387069112986778</v>
      </c>
      <c r="P86" s="94">
        <v>2.9632835500226866</v>
      </c>
      <c r="Q86" s="94">
        <v>3.2980744339216876</v>
      </c>
      <c r="R86" s="94">
        <v>3.6226611437832501</v>
      </c>
      <c r="S86" s="94">
        <v>3.9574272832633191</v>
      </c>
      <c r="U86" s="28">
        <v>7.9000000000000001E-2</v>
      </c>
      <c r="V86" s="94">
        <v>1.5193600421802573</v>
      </c>
      <c r="W86" s="94">
        <v>1.8287544528936557</v>
      </c>
      <c r="X86" s="94">
        <v>2.1286390615583173</v>
      </c>
      <c r="Y86" s="94">
        <v>2.4379631666316168</v>
      </c>
      <c r="Z86" s="94">
        <v>2.7378585005411984</v>
      </c>
      <c r="AA86" s="94">
        <v>3.0471453628454808</v>
      </c>
      <c r="AB86" s="94">
        <v>3.3470499479554001</v>
      </c>
      <c r="AC86" s="94">
        <v>3.6563139513250431</v>
      </c>
      <c r="AE86" s="28">
        <v>7.9000000000000001E-2</v>
      </c>
      <c r="AF86" s="94">
        <f t="shared" si="30"/>
        <v>9.9157262099297844E-2</v>
      </c>
      <c r="AG86" s="94">
        <f t="shared" si="16"/>
        <v>9.9371060022410113E-2</v>
      </c>
      <c r="AH86" s="94">
        <f t="shared" si="17"/>
        <v>9.934003565420528E-2</v>
      </c>
      <c r="AI86" s="94">
        <f t="shared" si="18"/>
        <v>9.9477893512521454E-2</v>
      </c>
      <c r="AJ86" s="94">
        <f t="shared" si="19"/>
        <v>9.9442291093719881E-2</v>
      </c>
      <c r="AK86" s="94">
        <f t="shared" si="20"/>
        <v>9.9542457261684023E-2</v>
      </c>
      <c r="AL86" s="94">
        <f t="shared" si="21"/>
        <v>9.9507629954617455E-2</v>
      </c>
      <c r="AM86" s="94">
        <f t="shared" si="22"/>
        <v>9.9585694480671894E-2</v>
      </c>
      <c r="AO86" s="28">
        <v>7.9000000000000001E-2</v>
      </c>
      <c r="AP86" s="94">
        <f t="shared" si="31"/>
        <v>5.8488231250555058E-2</v>
      </c>
      <c r="AQ86" s="94">
        <f t="shared" si="23"/>
        <v>6.9867347112247E-2</v>
      </c>
      <c r="AR86" s="94">
        <f t="shared" si="24"/>
        <v>8.1414230537709312E-2</v>
      </c>
      <c r="AS86" s="94">
        <f t="shared" si="25"/>
        <v>9.2787463024587236E-2</v>
      </c>
      <c r="AT86" s="94">
        <f t="shared" si="26"/>
        <v>0.10433409349568905</v>
      </c>
      <c r="AU86" s="94">
        <f t="shared" si="27"/>
        <v>0.11570437574612093</v>
      </c>
      <c r="AV86" s="94">
        <f t="shared" si="28"/>
        <v>0.12725112531907146</v>
      </c>
      <c r="AW86" s="94">
        <f t="shared" si="29"/>
        <v>0.13861966566601644</v>
      </c>
      <c r="AY86" s="28">
        <v>7.9000000000000001E-2</v>
      </c>
      <c r="AZ86" s="34">
        <f>(((L86-VLOOKUP(AZ$6,Data!$N$4:$Y$11,Data!$W$1,FALSE)/1000)*VLOOKUP(AZ$6,Data!$N$4:$Y$11,Data!$P$1,FALSE)^1.5+VLOOKUP(AZ$6,Data!$N$4:$Y$11,Data!$W$1,FALSE)/1000*(Mannings_n_bot)^1.5)/L86)^0.67</f>
        <v>5.7338583495586591E-2</v>
      </c>
      <c r="BA86" s="34">
        <f>(((M86-VLOOKUP(BA$6,Data!$N$4:$Y$11,Data!$W$1,FALSE)/1000)*VLOOKUP(BA$6,Data!$N$4:$Y$11,Data!$P$1,FALSE)^1.5+VLOOKUP(BA$6,Data!$N$4:$Y$11,Data!$W$1,FALSE)/1000*(Mannings_n_bot)^1.5)/M86)^0.67</f>
        <v>5.732480315047956E-2</v>
      </c>
      <c r="BB86" s="34">
        <f>(((N86-VLOOKUP(BB$6,Data!$N$4:$Y$11,Data!$W$1,FALSE)/1000)*VLOOKUP(BB$6,Data!$N$4:$Y$11,Data!$P$1,FALSE)^1.5+VLOOKUP(BB$6,Data!$N$4:$Y$11,Data!$W$1,FALSE)/1000*(Mannings_n_bot)^1.5)/N86)^0.67</f>
        <v>5.7295049403065623E-2</v>
      </c>
      <c r="BC86" s="34">
        <f>(((O86-VLOOKUP(BC$6,Data!$N$4:$Y$11,Data!$W$1,FALSE)/1000)*VLOOKUP(BC$6,Data!$N$4:$Y$11,Data!$P$1,FALSE)^1.5+VLOOKUP(BC$6,Data!$N$4:$Y$11,Data!$W$1,FALSE)/1000*(Mannings_n_bot)^1.5)/O86)^0.67</f>
        <v>5.7267624637920719E-2</v>
      </c>
      <c r="BD86" s="34">
        <f>(((P86-VLOOKUP(BD$6,Data!$N$4:$Y$11,Data!$W$1,FALSE)/1000)*VLOOKUP(BD$6,Data!$N$4:$Y$11,Data!$P$1,FALSE)^1.5+VLOOKUP(BD$6,Data!$N$4:$Y$11,Data!$W$1,FALSE)/1000*(Mannings_n_bot)^1.5)/P86)^0.67</f>
        <v>5.7229498182278411E-2</v>
      </c>
      <c r="BE86" s="34">
        <f>(((Q86-VLOOKUP(BE$6,Data!$N$4:$Y$11,Data!$W$1,FALSE)/1000)*VLOOKUP(BE$6,Data!$N$4:$Y$11,Data!$P$1,FALSE)^1.5+VLOOKUP(BE$6,Data!$N$4:$Y$11,Data!$W$1,FALSE)/1000*(Mannings_n_bot)^1.5)/Q86)^0.67</f>
        <v>5.7200531323872018E-2</v>
      </c>
      <c r="BF86" s="34">
        <f>(((R86-VLOOKUP(BF$6,Data!$N$4:$Y$11,Data!$W$1,FALSE)/1000)*VLOOKUP(BF$6,Data!$N$4:$Y$11,Data!$P$1,FALSE)^1.5+VLOOKUP(BF$6,Data!$N$4:$Y$11,Data!$W$1,FALSE)/1000*(Mannings_n_bot)^1.5)/R86)^0.67</f>
        <v>5.7177188677938466E-2</v>
      </c>
      <c r="BG86" s="34">
        <f>(((S86-VLOOKUP(BG$6,Data!$N$4:$Y$11,Data!$W$1,FALSE)/1000)*VLOOKUP(BG$6,Data!$N$4:$Y$11,Data!$P$1,FALSE)^1.5+VLOOKUP(BG$6,Data!$N$4:$Y$11,Data!$W$1,FALSE)/1000*(Mannings_n_bot)^1.5)/S86)^0.67</f>
        <v>5.7161768895434957E-2</v>
      </c>
    </row>
    <row r="87" spans="1:59" x14ac:dyDescent="0.25">
      <c r="A87" s="28">
        <v>0.08</v>
      </c>
      <c r="B87" s="94">
        <v>9.7395619012791479E-2</v>
      </c>
      <c r="C87" s="94">
        <v>0.1400389799404973</v>
      </c>
      <c r="D87" s="94">
        <v>0.18994170331102689</v>
      </c>
      <c r="E87" s="95">
        <v>0.24793636704323463</v>
      </c>
      <c r="F87" s="94">
        <v>0.31308303804918847</v>
      </c>
      <c r="G87" s="94">
        <v>0.38642878045154117</v>
      </c>
      <c r="H87" s="94">
        <v>0.46681937102557747</v>
      </c>
      <c r="I87" s="94">
        <v>0.55551610032748489</v>
      </c>
      <c r="K87" s="28">
        <v>0.08</v>
      </c>
      <c r="L87" s="94">
        <v>1.6460067433014747</v>
      </c>
      <c r="M87" s="94">
        <v>1.981225812112813</v>
      </c>
      <c r="N87" s="94">
        <v>2.3061072340583899</v>
      </c>
      <c r="O87" s="95">
        <v>2.6412501557300874</v>
      </c>
      <c r="P87" s="94">
        <v>2.9661432724409336</v>
      </c>
      <c r="Q87" s="94">
        <v>3.3012458470153874</v>
      </c>
      <c r="R87" s="94">
        <v>3.6261490278621142</v>
      </c>
      <c r="S87" s="94">
        <v>3.9612268339401848</v>
      </c>
      <c r="U87" s="28">
        <v>0.08</v>
      </c>
      <c r="V87" s="94">
        <v>1.5193126803376045</v>
      </c>
      <c r="W87" s="94">
        <v>1.8286828088439362</v>
      </c>
      <c r="X87" s="94">
        <v>2.1285581353975296</v>
      </c>
      <c r="Y87" s="95">
        <v>2.4378579471757496</v>
      </c>
      <c r="Z87" s="94">
        <v>2.7377439679436311</v>
      </c>
      <c r="AA87" s="94">
        <v>3.0470065352968678</v>
      </c>
      <c r="AB87" s="94">
        <v>3.3469017902224847</v>
      </c>
      <c r="AC87" s="94">
        <v>3.656141499396393</v>
      </c>
      <c r="AE87" s="28">
        <v>0.08</v>
      </c>
      <c r="AF87" s="94">
        <f t="shared" si="30"/>
        <v>0.10041233245118546</v>
      </c>
      <c r="AG87" s="94">
        <f t="shared" si="16"/>
        <v>0.10062841081504456</v>
      </c>
      <c r="AH87" s="94">
        <f t="shared" si="17"/>
        <v>0.10059705546197438</v>
      </c>
      <c r="AI87" s="94">
        <f t="shared" si="18"/>
        <v>0.10073638424050117</v>
      </c>
      <c r="AJ87" s="94">
        <f t="shared" si="19"/>
        <v>0.10070040190602413</v>
      </c>
      <c r="AK87" s="94">
        <f t="shared" si="20"/>
        <v>0.10080163703129917</v>
      </c>
      <c r="AL87" s="94">
        <f t="shared" si="21"/>
        <v>0.10076643802543055</v>
      </c>
      <c r="AM87" s="94">
        <f t="shared" si="22"/>
        <v>0.10084533574546052</v>
      </c>
      <c r="AO87" s="28">
        <v>0.08</v>
      </c>
      <c r="AP87" s="94">
        <f t="shared" si="31"/>
        <v>5.9170850550369199E-2</v>
      </c>
      <c r="AQ87" s="94">
        <f t="shared" si="23"/>
        <v>7.0682997911862125E-2</v>
      </c>
      <c r="AR87" s="94">
        <f t="shared" si="24"/>
        <v>8.2364644846440654E-2</v>
      </c>
      <c r="AS87" s="94">
        <f t="shared" si="25"/>
        <v>9.3870838589577177E-2</v>
      </c>
      <c r="AT87" s="94">
        <f t="shared" si="26"/>
        <v>0.10555223038553443</v>
      </c>
      <c r="AU87" s="94">
        <f t="shared" si="27"/>
        <v>0.1170554385705343</v>
      </c>
      <c r="AV87" s="94">
        <f t="shared" si="28"/>
        <v>0.12873695136043606</v>
      </c>
      <c r="AW87" s="94">
        <f t="shared" si="29"/>
        <v>0.14023839674309177</v>
      </c>
      <c r="AY87" s="28">
        <v>0.08</v>
      </c>
      <c r="AZ87" s="34">
        <f>(((L87-VLOOKUP(AZ$6,Data!$N$4:$Y$11,Data!$W$1,FALSE)/1000)*VLOOKUP(AZ$6,Data!$N$4:$Y$11,Data!$P$1,FALSE)^1.5+VLOOKUP(AZ$6,Data!$N$4:$Y$11,Data!$W$1,FALSE)/1000*(Mannings_n_bot)^1.5)/L87)^0.67</f>
        <v>5.7317132766376948E-2</v>
      </c>
      <c r="BA87" s="34">
        <f>(((M87-VLOOKUP(BA$6,Data!$N$4:$Y$11,Data!$W$1,FALSE)/1000)*VLOOKUP(BA$6,Data!$N$4:$Y$11,Data!$P$1,FALSE)^1.5+VLOOKUP(BA$6,Data!$N$4:$Y$11,Data!$W$1,FALSE)/1000*(Mannings_n_bot)^1.5)/M87)^0.67</f>
        <v>5.7303167161263102E-2</v>
      </c>
      <c r="BB87" s="34">
        <f>(((N87-VLOOKUP(BB$6,Data!$N$4:$Y$11,Data!$W$1,FALSE)/1000)*VLOOKUP(BB$6,Data!$N$4:$Y$11,Data!$P$1,FALSE)^1.5+VLOOKUP(BB$6,Data!$N$4:$Y$11,Data!$W$1,FALSE)/1000*(Mannings_n_bot)^1.5)/N87)^0.67</f>
        <v>5.7273063320779916E-2</v>
      </c>
      <c r="BC87" s="34">
        <f>(((O87-VLOOKUP(BC$6,Data!$N$4:$Y$11,Data!$W$1,FALSE)/1000)*VLOOKUP(BC$6,Data!$N$4:$Y$11,Data!$P$1,FALSE)^1.5+VLOOKUP(BC$6,Data!$N$4:$Y$11,Data!$W$1,FALSE)/1000*(Mannings_n_bot)^1.5)/O87)^0.67</f>
        <v>5.72452984151769E-2</v>
      </c>
      <c r="BD87" s="34">
        <f>(((P87-VLOOKUP(BD$6,Data!$N$4:$Y$11,Data!$W$1,FALSE)/1000)*VLOOKUP(BD$6,Data!$N$4:$Y$11,Data!$P$1,FALSE)^1.5+VLOOKUP(BD$6,Data!$N$4:$Y$11,Data!$W$1,FALSE)/1000*(Mannings_n_bot)^1.5)/P87)^0.67</f>
        <v>5.7206722562670904E-2</v>
      </c>
      <c r="BE87" s="34">
        <f>(((Q87-VLOOKUP(BE$6,Data!$N$4:$Y$11,Data!$W$1,FALSE)/1000)*VLOOKUP(BE$6,Data!$N$4:$Y$11,Data!$P$1,FALSE)^1.5+VLOOKUP(BE$6,Data!$N$4:$Y$11,Data!$W$1,FALSE)/1000*(Mannings_n_bot)^1.5)/Q87)^0.67</f>
        <v>5.7177400482374886E-2</v>
      </c>
      <c r="BF87" s="34">
        <f>(((R87-VLOOKUP(BF$6,Data!$N$4:$Y$11,Data!$W$1,FALSE)/1000)*VLOOKUP(BF$6,Data!$N$4:$Y$11,Data!$P$1,FALSE)^1.5+VLOOKUP(BF$6,Data!$N$4:$Y$11,Data!$W$1,FALSE)/1000*(Mannings_n_bot)^1.5)/R87)^0.67</f>
        <v>5.7153783949918678E-2</v>
      </c>
      <c r="BG87" s="34">
        <f>(((S87-VLOOKUP(BG$6,Data!$N$4:$Y$11,Data!$W$1,FALSE)/1000)*VLOOKUP(BG$6,Data!$N$4:$Y$11,Data!$P$1,FALSE)^1.5+VLOOKUP(BG$6,Data!$N$4:$Y$11,Data!$W$1,FALSE)/1000*(Mannings_n_bot)^1.5)/S87)^0.67</f>
        <v>5.7138172106065387E-2</v>
      </c>
    </row>
    <row r="88" spans="1:59" x14ac:dyDescent="0.25">
      <c r="A88" s="28">
        <v>8.1000000000000003E-2</v>
      </c>
      <c r="B88" s="94">
        <v>9.8612944338149933E-2</v>
      </c>
      <c r="C88" s="94">
        <v>0.14178869581307452</v>
      </c>
      <c r="D88" s="94">
        <v>0.19231504588810888</v>
      </c>
      <c r="E88" s="95">
        <v>0.25103367875126992</v>
      </c>
      <c r="F88" s="94">
        <v>0.3169944073678308</v>
      </c>
      <c r="G88" s="94">
        <v>0.39125569481852862</v>
      </c>
      <c r="H88" s="94">
        <v>0.47265077354313156</v>
      </c>
      <c r="I88" s="94">
        <v>0.56245462272222113</v>
      </c>
      <c r="K88" s="28">
        <v>8.1000000000000003E-2</v>
      </c>
      <c r="L88" s="94">
        <v>1.647609988165267</v>
      </c>
      <c r="M88" s="94">
        <v>1.9831409024477773</v>
      </c>
      <c r="N88" s="94">
        <v>2.3083388317665858</v>
      </c>
      <c r="O88" s="95">
        <v>2.6437935113159394</v>
      </c>
      <c r="P88" s="94">
        <v>2.9690031160574639</v>
      </c>
      <c r="Q88" s="94">
        <v>3.3044174063261398</v>
      </c>
      <c r="R88" s="94">
        <v>3.6296370682371504</v>
      </c>
      <c r="S88" s="94">
        <v>3.9650265658894375</v>
      </c>
      <c r="U88" s="28">
        <v>8.1000000000000003E-2</v>
      </c>
      <c r="V88" s="94">
        <v>1.5192636267350308</v>
      </c>
      <c r="W88" s="94">
        <v>1.8286091592933471</v>
      </c>
      <c r="X88" s="94">
        <v>2.128474869701952</v>
      </c>
      <c r="Y88" s="95">
        <v>2.4377500744174778</v>
      </c>
      <c r="Z88" s="94">
        <v>2.737626448084193</v>
      </c>
      <c r="AA88" s="94">
        <v>3.0468644066973005</v>
      </c>
      <c r="AB88" s="94">
        <v>3.3467499975220183</v>
      </c>
      <c r="AC88" s="94">
        <v>3.6559650986947481</v>
      </c>
      <c r="AE88" s="28">
        <v>8.1000000000000003E-2</v>
      </c>
      <c r="AF88" s="94">
        <f t="shared" si="30"/>
        <v>0.10166736298038294</v>
      </c>
      <c r="AG88" s="94">
        <f t="shared" si="16"/>
        <v>0.10188571165878189</v>
      </c>
      <c r="AH88" s="94">
        <f t="shared" si="17"/>
        <v>0.10185402678894005</v>
      </c>
      <c r="AI88" s="94">
        <f t="shared" si="18"/>
        <v>0.10199481996759577</v>
      </c>
      <c r="AJ88" s="94">
        <f t="shared" si="19"/>
        <v>0.1019584594004333</v>
      </c>
      <c r="AK88" s="94">
        <f t="shared" si="20"/>
        <v>0.10206075874949441</v>
      </c>
      <c r="AL88" s="94">
        <f t="shared" si="21"/>
        <v>0.10202518969011727</v>
      </c>
      <c r="AM88" s="94">
        <f t="shared" si="22"/>
        <v>0.10210491691702707</v>
      </c>
      <c r="AO88" s="28">
        <v>8.1000000000000003E-2</v>
      </c>
      <c r="AP88" s="94">
        <f t="shared" si="31"/>
        <v>5.985211612364804E-2</v>
      </c>
      <c r="AQ88" s="94">
        <f t="shared" si="23"/>
        <v>7.1497035655946437E-2</v>
      </c>
      <c r="AR88" s="94">
        <f t="shared" si="24"/>
        <v>8.3313178828659656E-2</v>
      </c>
      <c r="AS88" s="94">
        <f t="shared" si="25"/>
        <v>9.4952074614298734E-2</v>
      </c>
      <c r="AT88" s="94">
        <f t="shared" si="26"/>
        <v>0.10676796048256336</v>
      </c>
      <c r="AU88" s="94">
        <f t="shared" si="27"/>
        <v>0.11840383544448392</v>
      </c>
      <c r="AV88" s="94">
        <f t="shared" si="28"/>
        <v>0.13021984420406241</v>
      </c>
      <c r="AW88" s="94">
        <f t="shared" si="29"/>
        <v>0.1418539354971638</v>
      </c>
      <c r="AY88" s="28">
        <v>8.1000000000000003E-2</v>
      </c>
      <c r="AZ88" s="34">
        <f>(((L88-VLOOKUP(AZ$6,Data!$N$4:$Y$11,Data!$W$1,FALSE)/1000)*VLOOKUP(AZ$6,Data!$N$4:$Y$11,Data!$P$1,FALSE)^1.5+VLOOKUP(AZ$6,Data!$N$4:$Y$11,Data!$W$1,FALSE)/1000*(Mannings_n_bot)^1.5)/L88)^0.67</f>
        <v>5.7295719160043473E-2</v>
      </c>
      <c r="BA88" s="34">
        <f>(((M88-VLOOKUP(BA$6,Data!$N$4:$Y$11,Data!$W$1,FALSE)/1000)*VLOOKUP(BA$6,Data!$N$4:$Y$11,Data!$P$1,FALSE)^1.5+VLOOKUP(BA$6,Data!$N$4:$Y$11,Data!$W$1,FALSE)/1000*(Mannings_n_bot)^1.5)/M88)^0.67</f>
        <v>5.7281568087534651E-2</v>
      </c>
      <c r="BB88" s="34">
        <f>(((N88-VLOOKUP(BB$6,Data!$N$4:$Y$11,Data!$W$1,FALSE)/1000)*VLOOKUP(BB$6,Data!$N$4:$Y$11,Data!$P$1,FALSE)^1.5+VLOOKUP(BB$6,Data!$N$4:$Y$11,Data!$W$1,FALSE)/1000*(Mannings_n_bot)^1.5)/N88)^0.67</f>
        <v>5.7251114755607742E-2</v>
      </c>
      <c r="BC88" s="34">
        <f>(((O88-VLOOKUP(BC$6,Data!$N$4:$Y$11,Data!$W$1,FALSE)/1000)*VLOOKUP(BC$6,Data!$N$4:$Y$11,Data!$P$1,FALSE)^1.5+VLOOKUP(BC$6,Data!$N$4:$Y$11,Data!$W$1,FALSE)/1000*(Mannings_n_bot)^1.5)/O88)^0.67</f>
        <v>5.7223009896210812E-2</v>
      </c>
      <c r="BD88" s="34">
        <f>(((P88-VLOOKUP(BD$6,Data!$N$4:$Y$11,Data!$W$1,FALSE)/1000)*VLOOKUP(BD$6,Data!$N$4:$Y$11,Data!$P$1,FALSE)^1.5+VLOOKUP(BD$6,Data!$N$4:$Y$11,Data!$W$1,FALSE)/1000*(Mannings_n_bot)^1.5)/P88)^0.67</f>
        <v>5.7183985400822888E-2</v>
      </c>
      <c r="BE88" s="34">
        <f>(((Q88-VLOOKUP(BE$6,Data!$N$4:$Y$11,Data!$W$1,FALSE)/1000)*VLOOKUP(BE$6,Data!$N$4:$Y$11,Data!$P$1,FALSE)^1.5+VLOOKUP(BE$6,Data!$N$4:$Y$11,Data!$W$1,FALSE)/1000*(Mannings_n_bot)^1.5)/Q88)^0.67</f>
        <v>5.7154308380264002E-2</v>
      </c>
      <c r="BF88" s="34">
        <f>(((R88-VLOOKUP(BF$6,Data!$N$4:$Y$11,Data!$W$1,FALSE)/1000)*VLOOKUP(BF$6,Data!$N$4:$Y$11,Data!$P$1,FALSE)^1.5+VLOOKUP(BF$6,Data!$N$4:$Y$11,Data!$W$1,FALSE)/1000*(Mannings_n_bot)^1.5)/R88)^0.67</f>
        <v>5.7130418449165596E-2</v>
      </c>
      <c r="BG88" s="34">
        <f>(((S88-VLOOKUP(BG$6,Data!$N$4:$Y$11,Data!$W$1,FALSE)/1000)*VLOOKUP(BG$6,Data!$N$4:$Y$11,Data!$P$1,FALSE)^1.5+VLOOKUP(BG$6,Data!$N$4:$Y$11,Data!$W$1,FALSE)/1000*(Mannings_n_bot)^1.5)/S88)^0.67</f>
        <v>5.7114614630889279E-2</v>
      </c>
    </row>
    <row r="89" spans="1:59" x14ac:dyDescent="0.25">
      <c r="A89" s="28">
        <v>8.2000000000000003E-2</v>
      </c>
      <c r="B89" s="94">
        <v>9.9830229681639127E-2</v>
      </c>
      <c r="C89" s="94">
        <v>0.14353834025548884</v>
      </c>
      <c r="D89" s="94">
        <v>0.19468829431767953</v>
      </c>
      <c r="E89" s="94">
        <v>0.2541308517176204</v>
      </c>
      <c r="F89" s="94">
        <v>0.32090560665001444</v>
      </c>
      <c r="G89" s="94">
        <v>0.39608238141226915</v>
      </c>
      <c r="H89" s="94">
        <v>0.4784819084148717</v>
      </c>
      <c r="I89" s="94">
        <v>0.56939280659315017</v>
      </c>
      <c r="K89" s="28">
        <v>8.2000000000000003E-2</v>
      </c>
      <c r="L89" s="94">
        <v>1.6492132856878217</v>
      </c>
      <c r="M89" s="94">
        <v>1.9850560709673353</v>
      </c>
      <c r="N89" s="94">
        <v>2.3105705180029807</v>
      </c>
      <c r="O89" s="94">
        <v>2.6463369808345623</v>
      </c>
      <c r="P89" s="94">
        <v>2.9718630840035756</v>
      </c>
      <c r="Q89" s="94">
        <v>3.3075891153040571</v>
      </c>
      <c r="R89" s="94">
        <v>3.6331252687113071</v>
      </c>
      <c r="S89" s="94">
        <v>3.9688264832330198</v>
      </c>
      <c r="U89" s="28">
        <v>8.2000000000000003E-2</v>
      </c>
      <c r="V89" s="94">
        <v>1.519212881208662</v>
      </c>
      <c r="W89" s="94">
        <v>1.8285335039995567</v>
      </c>
      <c r="X89" s="94">
        <v>2.1283892641970064</v>
      </c>
      <c r="Y89" s="94">
        <v>2.4376395480045532</v>
      </c>
      <c r="Z89" s="94">
        <v>2.737505940578159</v>
      </c>
      <c r="AA89" s="94">
        <v>3.0467189765848008</v>
      </c>
      <c r="AB89" s="94">
        <v>3.3465945693593837</v>
      </c>
      <c r="AC89" s="94">
        <v>3.655784748648494</v>
      </c>
      <c r="AE89" s="28">
        <v>8.2000000000000003E-2</v>
      </c>
      <c r="AF89" s="94">
        <f t="shared" si="30"/>
        <v>0.10292235228932033</v>
      </c>
      <c r="AG89" s="94">
        <f t="shared" si="16"/>
        <v>0.10314296117464054</v>
      </c>
      <c r="AH89" s="94">
        <f t="shared" si="17"/>
        <v>0.10311094825343607</v>
      </c>
      <c r="AI89" s="94">
        <f t="shared" si="18"/>
        <v>0.1032531993240343</v>
      </c>
      <c r="AJ89" s="94">
        <f t="shared" si="19"/>
        <v>0.10321646220411303</v>
      </c>
      <c r="AK89" s="94">
        <f t="shared" si="20"/>
        <v>0.10331982105204225</v>
      </c>
      <c r="AL89" s="94">
        <f t="shared" si="21"/>
        <v>0.10328388358146168</v>
      </c>
      <c r="AM89" s="94">
        <f t="shared" si="22"/>
        <v>0.10336443663484461</v>
      </c>
      <c r="AO89" s="28">
        <v>8.2000000000000003E-2</v>
      </c>
      <c r="AP89" s="94">
        <f t="shared" si="31"/>
        <v>6.0532030967725248E-2</v>
      </c>
      <c r="AQ89" s="94">
        <f t="shared" si="23"/>
        <v>7.2309463876021066E-2</v>
      </c>
      <c r="AR89" s="94">
        <f t="shared" si="24"/>
        <v>8.4259836607777736E-2</v>
      </c>
      <c r="AS89" s="94">
        <f t="shared" si="25"/>
        <v>9.6031175756564613E-2</v>
      </c>
      <c r="AT89" s="94">
        <f t="shared" si="26"/>
        <v>0.10798128903627122</v>
      </c>
      <c r="AU89" s="94">
        <f t="shared" si="27"/>
        <v>0.11974957215199883</v>
      </c>
      <c r="AV89" s="94">
        <f t="shared" si="28"/>
        <v>0.13169981022553409</v>
      </c>
      <c r="AW89" s="94">
        <f t="shared" si="29"/>
        <v>0.1434662888384379</v>
      </c>
      <c r="AY89" s="28">
        <v>8.2000000000000003E-2</v>
      </c>
      <c r="AZ89" s="34">
        <f>(((L89-VLOOKUP(AZ$6,Data!$N$4:$Y$11,Data!$W$1,FALSE)/1000)*VLOOKUP(AZ$6,Data!$N$4:$Y$11,Data!$P$1,FALSE)^1.5+VLOOKUP(AZ$6,Data!$N$4:$Y$11,Data!$W$1,FALSE)/1000*(Mannings_n_bot)^1.5)/L89)^0.67</f>
        <v>5.7274342554676054E-2</v>
      </c>
      <c r="BA89" s="34">
        <f>(((M89-VLOOKUP(BA$6,Data!$N$4:$Y$11,Data!$W$1,FALSE)/1000)*VLOOKUP(BA$6,Data!$N$4:$Y$11,Data!$P$1,FALSE)^1.5+VLOOKUP(BA$6,Data!$N$4:$Y$11,Data!$W$1,FALSE)/1000*(Mannings_n_bot)^1.5)/M89)^0.67</f>
        <v>5.7260005809370552E-2</v>
      </c>
      <c r="BB89" s="34">
        <f>(((N89-VLOOKUP(BB$6,Data!$N$4:$Y$11,Data!$W$1,FALSE)/1000)*VLOOKUP(BB$6,Data!$N$4:$Y$11,Data!$P$1,FALSE)^1.5+VLOOKUP(BB$6,Data!$N$4:$Y$11,Data!$W$1,FALSE)/1000*(Mannings_n_bot)^1.5)/N89)^0.67</f>
        <v>5.7229203585546638E-2</v>
      </c>
      <c r="BC89" s="34">
        <f>(((O89-VLOOKUP(BC$6,Data!$N$4:$Y$11,Data!$W$1,FALSE)/1000)*VLOOKUP(BC$6,Data!$N$4:$Y$11,Data!$P$1,FALSE)^1.5+VLOOKUP(BC$6,Data!$N$4:$Y$11,Data!$W$1,FALSE)/1000*(Mannings_n_bot)^1.5)/O89)^0.67</f>
        <v>5.7200758959303377E-2</v>
      </c>
      <c r="BD89" s="34">
        <f>(((P89-VLOOKUP(BD$6,Data!$N$4:$Y$11,Data!$W$1,FALSE)/1000)*VLOOKUP(BD$6,Data!$N$4:$Y$11,Data!$P$1,FALSE)^1.5+VLOOKUP(BD$6,Data!$N$4:$Y$11,Data!$W$1,FALSE)/1000*(Mannings_n_bot)^1.5)/P89)^0.67</f>
        <v>5.7161286572439934E-2</v>
      </c>
      <c r="BE89" s="34">
        <f>(((Q89-VLOOKUP(BE$6,Data!$N$4:$Y$11,Data!$W$1,FALSE)/1000)*VLOOKUP(BE$6,Data!$N$4:$Y$11,Data!$P$1,FALSE)^1.5+VLOOKUP(BE$6,Data!$N$4:$Y$11,Data!$W$1,FALSE)/1000*(Mannings_n_bot)^1.5)/Q89)^0.67</f>
        <v>5.7131254893010866E-2</v>
      </c>
      <c r="BF89" s="34">
        <f>(((R89-VLOOKUP(BF$6,Data!$N$4:$Y$11,Data!$W$1,FALSE)/1000)*VLOOKUP(BF$6,Data!$N$4:$Y$11,Data!$P$1,FALSE)^1.5+VLOOKUP(BF$6,Data!$N$4:$Y$11,Data!$W$1,FALSE)/1000*(Mannings_n_bot)^1.5)/R89)^0.67</f>
        <v>5.7107092049410828E-2</v>
      </c>
      <c r="BG89" s="34">
        <f>(((S89-VLOOKUP(BG$6,Data!$N$4:$Y$11,Data!$W$1,FALSE)/1000)*VLOOKUP(BG$6,Data!$N$4:$Y$11,Data!$P$1,FALSE)^1.5+VLOOKUP(BG$6,Data!$N$4:$Y$11,Data!$W$1,FALSE)/1000*(Mannings_n_bot)^1.5)/S89)^0.67</f>
        <v>5.7091096343875325E-2</v>
      </c>
    </row>
    <row r="90" spans="1:59" x14ac:dyDescent="0.25">
      <c r="A90" s="28">
        <v>8.3000000000000004E-2</v>
      </c>
      <c r="B90" s="94">
        <v>0.10104747368754163</v>
      </c>
      <c r="C90" s="94">
        <v>0.14528791134845309</v>
      </c>
      <c r="D90" s="94">
        <v>0.19706144599064346</v>
      </c>
      <c r="E90" s="94">
        <v>0.25722788257050277</v>
      </c>
      <c r="F90" s="94">
        <v>0.32481663162696695</v>
      </c>
      <c r="G90" s="94">
        <v>0.40090883500217656</v>
      </c>
      <c r="H90" s="94">
        <v>0.48431276930605005</v>
      </c>
      <c r="I90" s="94">
        <v>0.57633064444458348</v>
      </c>
      <c r="K90" s="28">
        <v>8.3000000000000004E-2</v>
      </c>
      <c r="L90" s="94">
        <v>1.6508166376583431</v>
      </c>
      <c r="M90" s="94">
        <v>1.9869713197789052</v>
      </c>
      <c r="N90" s="94">
        <v>2.3128022952282619</v>
      </c>
      <c r="O90" s="94">
        <v>2.6488805670654041</v>
      </c>
      <c r="P90" s="94">
        <v>2.9747231794117903</v>
      </c>
      <c r="Q90" s="94">
        <v>3.310760977400713</v>
      </c>
      <c r="R90" s="94">
        <v>3.6366136330891008</v>
      </c>
      <c r="S90" s="94">
        <v>3.9726265900946829</v>
      </c>
      <c r="U90" s="28">
        <v>8.3000000000000004E-2</v>
      </c>
      <c r="V90" s="94">
        <v>1.519160443588949</v>
      </c>
      <c r="W90" s="94">
        <v>1.8284558427135913</v>
      </c>
      <c r="X90" s="94">
        <v>2.128301318600355</v>
      </c>
      <c r="Y90" s="94">
        <v>2.4375263675759955</v>
      </c>
      <c r="Z90" s="94">
        <v>2.7373824450309536</v>
      </c>
      <c r="AA90" s="94">
        <v>3.046570244486567</v>
      </c>
      <c r="AB90" s="94">
        <v>3.3464355052280239</v>
      </c>
      <c r="AC90" s="94">
        <v>3.6556004486731037</v>
      </c>
      <c r="AE90" s="28">
        <v>8.3000000000000004E-2</v>
      </c>
      <c r="AF90" s="94">
        <f t="shared" si="30"/>
        <v>0.10417729898028846</v>
      </c>
      <c r="AG90" s="94">
        <f t="shared" si="16"/>
        <v>0.10440015798347005</v>
      </c>
      <c r="AH90" s="94">
        <f t="shared" si="17"/>
        <v>0.10436781847363152</v>
      </c>
      <c r="AI90" s="94">
        <f t="shared" si="18"/>
        <v>0.10451152093986343</v>
      </c>
      <c r="AJ90" s="94">
        <f t="shared" si="19"/>
        <v>0.10447440894405025</v>
      </c>
      <c r="AK90" s="94">
        <f t="shared" si="20"/>
        <v>0.1045788225745214</v>
      </c>
      <c r="AL90" s="94">
        <f t="shared" si="21"/>
        <v>0.10454251833206125</v>
      </c>
      <c r="AM90" s="94">
        <f t="shared" si="22"/>
        <v>0.10462389353818712</v>
      </c>
      <c r="AO90" s="28">
        <v>8.3000000000000004E-2</v>
      </c>
      <c r="AP90" s="94">
        <f t="shared" si="31"/>
        <v>6.1210598065497966E-2</v>
      </c>
      <c r="AQ90" s="94">
        <f t="shared" si="23"/>
        <v>7.3120286086776329E-2</v>
      </c>
      <c r="AR90" s="94">
        <f t="shared" si="24"/>
        <v>8.5204622287524359E-2</v>
      </c>
      <c r="AS90" s="94">
        <f t="shared" si="25"/>
        <v>9.7108146652106681E-2</v>
      </c>
      <c r="AT90" s="94">
        <f t="shared" si="26"/>
        <v>0.10919222127122258</v>
      </c>
      <c r="AU90" s="94">
        <f t="shared" si="27"/>
        <v>0.1210926544497728</v>
      </c>
      <c r="AV90" s="94">
        <f t="shared" si="28"/>
        <v>0.13317685577025495</v>
      </c>
      <c r="AW90" s="94">
        <f t="shared" si="29"/>
        <v>0.1450754636445323</v>
      </c>
      <c r="AY90" s="28">
        <v>8.3000000000000004E-2</v>
      </c>
      <c r="AZ90" s="34">
        <f>(((L90-VLOOKUP(AZ$6,Data!$N$4:$Y$11,Data!$W$1,FALSE)/1000)*VLOOKUP(AZ$6,Data!$N$4:$Y$11,Data!$P$1,FALSE)^1.5+VLOOKUP(AZ$6,Data!$N$4:$Y$11,Data!$W$1,FALSE)/1000*(Mannings_n_bot)^1.5)/L90)^0.67</f>
        <v>5.7253002828875126E-2</v>
      </c>
      <c r="BA90" s="34">
        <f>(((M90-VLOOKUP(BA$6,Data!$N$4:$Y$11,Data!$W$1,FALSE)/1000)*VLOOKUP(BA$6,Data!$N$4:$Y$11,Data!$P$1,FALSE)^1.5+VLOOKUP(BA$6,Data!$N$4:$Y$11,Data!$W$1,FALSE)/1000*(Mannings_n_bot)^1.5)/M90)^0.67</f>
        <v>5.7238480207342665E-2</v>
      </c>
      <c r="BB90" s="34">
        <f>(((N90-VLOOKUP(BB$6,Data!$N$4:$Y$11,Data!$W$1,FALSE)/1000)*VLOOKUP(BB$6,Data!$N$4:$Y$11,Data!$P$1,FALSE)^1.5+VLOOKUP(BB$6,Data!$N$4:$Y$11,Data!$W$1,FALSE)/1000*(Mannings_n_bot)^1.5)/N90)^0.67</f>
        <v>5.7207329689098758E-2</v>
      </c>
      <c r="BC90" s="34">
        <f>(((O90-VLOOKUP(BC$6,Data!$N$4:$Y$11,Data!$W$1,FALSE)/1000)*VLOOKUP(BC$6,Data!$N$4:$Y$11,Data!$P$1,FALSE)^1.5+VLOOKUP(BC$6,Data!$N$4:$Y$11,Data!$W$1,FALSE)/1000*(Mannings_n_bot)^1.5)/O90)^0.67</f>
        <v>5.7178545483234221E-2</v>
      </c>
      <c r="BD90" s="34">
        <f>(((P90-VLOOKUP(BD$6,Data!$N$4:$Y$11,Data!$W$1,FALSE)/1000)*VLOOKUP(BD$6,Data!$N$4:$Y$11,Data!$P$1,FALSE)^1.5+VLOOKUP(BD$6,Data!$N$4:$Y$11,Data!$W$1,FALSE)/1000*(Mannings_n_bot)^1.5)/P90)^0.67</f>
        <v>5.7138625953737789E-2</v>
      </c>
      <c r="BE90" s="34">
        <f>(((Q90-VLOOKUP(BE$6,Data!$N$4:$Y$11,Data!$W$1,FALSE)/1000)*VLOOKUP(BE$6,Data!$N$4:$Y$11,Data!$P$1,FALSE)^1.5+VLOOKUP(BE$6,Data!$N$4:$Y$11,Data!$W$1,FALSE)/1000*(Mannings_n_bot)^1.5)/Q90)^0.67</f>
        <v>5.7108239896594387E-2</v>
      </c>
      <c r="BF90" s="34">
        <f>(((R90-VLOOKUP(BF$6,Data!$N$4:$Y$11,Data!$W$1,FALSE)/1000)*VLOOKUP(BF$6,Data!$N$4:$Y$11,Data!$P$1,FALSE)^1.5+VLOOKUP(BF$6,Data!$N$4:$Y$11,Data!$W$1,FALSE)/1000*(Mannings_n_bot)^1.5)/R90)^0.67</f>
        <v>5.708380462490141E-2</v>
      </c>
      <c r="BG90" s="34">
        <f>(((S90-VLOOKUP(BG$6,Data!$N$4:$Y$11,Data!$W$1,FALSE)/1000)*VLOOKUP(BG$6,Data!$N$4:$Y$11,Data!$P$1,FALSE)^1.5+VLOOKUP(BG$6,Data!$N$4:$Y$11,Data!$W$1,FALSE)/1000*(Mannings_n_bot)^1.5)/S90)^0.67</f>
        <v>5.7067617119503693E-2</v>
      </c>
    </row>
    <row r="91" spans="1:59" x14ac:dyDescent="0.25">
      <c r="A91" s="28">
        <v>8.4000000000000005E-2</v>
      </c>
      <c r="B91" s="94">
        <v>0.10226467500000358</v>
      </c>
      <c r="C91" s="94">
        <v>0.14703740717243829</v>
      </c>
      <c r="D91" s="94">
        <v>0.19943449829758708</v>
      </c>
      <c r="E91" s="94">
        <v>0.26032476793766746</v>
      </c>
      <c r="F91" s="94">
        <v>0.32872747802934343</v>
      </c>
      <c r="G91" s="94">
        <v>0.40573505035690616</v>
      </c>
      <c r="H91" s="94">
        <v>0.49014334988101815</v>
      </c>
      <c r="I91" s="94">
        <v>0.58326812877971435</v>
      </c>
      <c r="K91" s="28">
        <v>8.4000000000000005E-2</v>
      </c>
      <c r="L91" s="94">
        <v>1.6524200458665843</v>
      </c>
      <c r="M91" s="94">
        <v>1.9888866509906999</v>
      </c>
      <c r="N91" s="94">
        <v>2.315034165904017</v>
      </c>
      <c r="O91" s="94">
        <v>2.6514242727890562</v>
      </c>
      <c r="P91" s="94">
        <v>2.9775834054158814</v>
      </c>
      <c r="Q91" s="94">
        <v>3.313932996069175</v>
      </c>
      <c r="R91" s="94">
        <v>3.6401021651766512</v>
      </c>
      <c r="S91" s="94">
        <v>3.976426890600024</v>
      </c>
      <c r="U91" s="28">
        <v>8.4000000000000005E-2</v>
      </c>
      <c r="V91" s="94">
        <v>1.5191063137006644</v>
      </c>
      <c r="W91" s="94">
        <v>1.8283761751798349</v>
      </c>
      <c r="X91" s="94">
        <v>2.1282110326218935</v>
      </c>
      <c r="Y91" s="94">
        <v>2.4374105327620903</v>
      </c>
      <c r="Z91" s="94">
        <v>2.7372559610381475</v>
      </c>
      <c r="AA91" s="94">
        <v>3.0464182099189721</v>
      </c>
      <c r="AB91" s="94">
        <v>3.3462728046094341</v>
      </c>
      <c r="AC91" s="94">
        <v>3.6554121981711312</v>
      </c>
      <c r="AE91" s="28">
        <v>8.4000000000000005E-2</v>
      </c>
      <c r="AF91" s="94">
        <f t="shared" si="30"/>
        <v>0.1054322016554375</v>
      </c>
      <c r="AG91" s="94">
        <f t="shared" si="16"/>
        <v>0.10565730070594626</v>
      </c>
      <c r="AH91" s="94">
        <f t="shared" si="17"/>
        <v>0.10562463606752699</v>
      </c>
      <c r="AI91" s="94">
        <f t="shared" si="18"/>
        <v>0.10576978344494034</v>
      </c>
      <c r="AJ91" s="94">
        <f t="shared" si="19"/>
        <v>0.10573229824704777</v>
      </c>
      <c r="AK91" s="94">
        <f t="shared" si="20"/>
        <v>0.10583776195231277</v>
      </c>
      <c r="AL91" s="94">
        <f t="shared" si="21"/>
        <v>0.10580109257431911</v>
      </c>
      <c r="AM91" s="94">
        <f t="shared" si="22"/>
        <v>0.10588328626612555</v>
      </c>
      <c r="AO91" s="28">
        <v>8.4000000000000005E-2</v>
      </c>
      <c r="AP91" s="94">
        <f t="shared" si="31"/>
        <v>6.1887820385507712E-2</v>
      </c>
      <c r="AQ91" s="94">
        <f t="shared" si="23"/>
        <v>7.3929505786162489E-2</v>
      </c>
      <c r="AR91" s="94">
        <f t="shared" si="24"/>
        <v>8.6147539952054333E-2</v>
      </c>
      <c r="AS91" s="94">
        <f t="shared" si="25"/>
        <v>9.8182991914692541E-2</v>
      </c>
      <c r="AT91" s="94">
        <f t="shared" si="26"/>
        <v>0.11040076238718485</v>
      </c>
      <c r="AU91" s="94">
        <f t="shared" si="27"/>
        <v>0.12243308806731132</v>
      </c>
      <c r="AV91" s="94">
        <f t="shared" si="28"/>
        <v>0.13465098715360696</v>
      </c>
      <c r="AW91" s="94">
        <f t="shared" si="29"/>
        <v>0.14668146676065305</v>
      </c>
      <c r="AY91" s="28">
        <v>8.4000000000000005E-2</v>
      </c>
      <c r="AZ91" s="34">
        <f>(((L91-VLOOKUP(AZ$6,Data!$N$4:$Y$11,Data!$W$1,FALSE)/1000)*VLOOKUP(AZ$6,Data!$N$4:$Y$11,Data!$P$1,FALSE)^1.5+VLOOKUP(AZ$6,Data!$N$4:$Y$11,Data!$W$1,FALSE)/1000*(Mannings_n_bot)^1.5)/L91)^0.67</f>
        <v>5.7231699861748878E-2</v>
      </c>
      <c r="BA91" s="34">
        <f>(((M91-VLOOKUP(BA$6,Data!$N$4:$Y$11,Data!$W$1,FALSE)/1000)*VLOOKUP(BA$6,Data!$N$4:$Y$11,Data!$P$1,FALSE)^1.5+VLOOKUP(BA$6,Data!$N$4:$Y$11,Data!$W$1,FALSE)/1000*(Mannings_n_bot)^1.5)/M91)^0.67</f>
        <v>5.7216991162515524E-2</v>
      </c>
      <c r="BB91" s="34">
        <f>(((N91-VLOOKUP(BB$6,Data!$N$4:$Y$11,Data!$W$1,FALSE)/1000)*VLOOKUP(BB$6,Data!$N$4:$Y$11,Data!$P$1,FALSE)^1.5+VLOOKUP(BB$6,Data!$N$4:$Y$11,Data!$W$1,FALSE)/1000*(Mannings_n_bot)^1.5)/N91)^0.67</f>
        <v>5.7185492945268201E-2</v>
      </c>
      <c r="BC91" s="34">
        <f>(((O91-VLOOKUP(BC$6,Data!$N$4:$Y$11,Data!$W$1,FALSE)/1000)*VLOOKUP(BC$6,Data!$N$4:$Y$11,Data!$P$1,FALSE)^1.5+VLOOKUP(BC$6,Data!$N$4:$Y$11,Data!$W$1,FALSE)/1000*(Mannings_n_bot)^1.5)/O91)^0.67</f>
        <v>5.7156369347279058E-2</v>
      </c>
      <c r="BD91" s="34">
        <f>(((P91-VLOOKUP(BD$6,Data!$N$4:$Y$11,Data!$W$1,FALSE)/1000)*VLOOKUP(BD$6,Data!$N$4:$Y$11,Data!$P$1,FALSE)^1.5+VLOOKUP(BD$6,Data!$N$4:$Y$11,Data!$W$1,FALSE)/1000*(Mannings_n_bot)^1.5)/P91)^0.67</f>
        <v>5.7116003421439375E-2</v>
      </c>
      <c r="BE91" s="34">
        <f>(((Q91-VLOOKUP(BE$6,Data!$N$4:$Y$11,Data!$W$1,FALSE)/1000)*VLOOKUP(BE$6,Data!$N$4:$Y$11,Data!$P$1,FALSE)^1.5+VLOOKUP(BE$6,Data!$N$4:$Y$11,Data!$W$1,FALSE)/1000*(Mannings_n_bot)^1.5)/Q91)^0.67</f>
        <v>5.7085263267498201E-2</v>
      </c>
      <c r="BF91" s="34">
        <f>(((R91-VLOOKUP(BF$6,Data!$N$4:$Y$11,Data!$W$1,FALSE)/1000)*VLOOKUP(BF$6,Data!$N$4:$Y$11,Data!$P$1,FALSE)^1.5+VLOOKUP(BF$6,Data!$N$4:$Y$11,Data!$W$1,FALSE)/1000*(Mannings_n_bot)^1.5)/R91)^0.67</f>
        <v>5.7060556050396942E-2</v>
      </c>
      <c r="BG91" s="34">
        <f>(((S91-VLOOKUP(BG$6,Data!$N$4:$Y$11,Data!$W$1,FALSE)/1000)*VLOOKUP(BG$6,Data!$N$4:$Y$11,Data!$P$1,FALSE)^1.5+VLOOKUP(BG$6,Data!$N$4:$Y$11,Data!$W$1,FALSE)/1000*(Mannings_n_bot)^1.5)/S91)^0.67</f>
        <v>5.7044176832763527E-2</v>
      </c>
    </row>
    <row r="92" spans="1:59" x14ac:dyDescent="0.25">
      <c r="A92" s="28">
        <v>8.5000000000000006E-2</v>
      </c>
      <c r="B92" s="94">
        <v>0.10348183226302698</v>
      </c>
      <c r="C92" s="94">
        <v>0.14878682580766789</v>
      </c>
      <c r="D92" s="94">
        <v>0.20180744862876643</v>
      </c>
      <c r="E92" s="94">
        <v>0.26342150444638968</v>
      </c>
      <c r="F92" s="94">
        <v>0.33263814158721594</v>
      </c>
      <c r="G92" s="94">
        <v>0.41056102224434454</v>
      </c>
      <c r="H92" s="94">
        <v>0.49597364380321807</v>
      </c>
      <c r="I92" s="94">
        <v>0.59020525210058494</v>
      </c>
      <c r="K92" s="28">
        <v>8.5000000000000006E-2</v>
      </c>
      <c r="L92" s="94">
        <v>1.6540235121028599</v>
      </c>
      <c r="M92" s="94">
        <v>1.9908020667117468</v>
      </c>
      <c r="N92" s="94">
        <v>2.3172661324927595</v>
      </c>
      <c r="O92" s="94">
        <v>2.6539681007872846</v>
      </c>
      <c r="P92" s="94">
        <v>2.9804437651509099</v>
      </c>
      <c r="Q92" s="94">
        <v>3.3171051747640443</v>
      </c>
      <c r="R92" s="94">
        <v>3.643590868781724</v>
      </c>
      <c r="S92" s="94">
        <v>3.9802273888765236</v>
      </c>
      <c r="U92" s="28">
        <v>8.5000000000000006E-2</v>
      </c>
      <c r="V92" s="94">
        <v>1.5190504913629015</v>
      </c>
      <c r="W92" s="94">
        <v>1.8282945011360221</v>
      </c>
      <c r="X92" s="94">
        <v>2.1281184059637477</v>
      </c>
      <c r="Y92" s="94">
        <v>2.4372920431843799</v>
      </c>
      <c r="Z92" s="94">
        <v>2.7371264881854471</v>
      </c>
      <c r="AA92" s="94">
        <v>3.0462628723875516</v>
      </c>
      <c r="AB92" s="94">
        <v>3.3461064669731551</v>
      </c>
      <c r="AC92" s="94">
        <v>3.6552199965321974</v>
      </c>
      <c r="AE92" s="28">
        <v>8.5000000000000006E-2</v>
      </c>
      <c r="AF92" s="94">
        <f t="shared" si="30"/>
        <v>0.10668705891676904</v>
      </c>
      <c r="AG92" s="94">
        <f t="shared" si="16"/>
        <v>0.10691438796256708</v>
      </c>
      <c r="AH92" s="94">
        <f t="shared" si="17"/>
        <v>0.10688139965294811</v>
      </c>
      <c r="AI92" s="94">
        <f t="shared" si="18"/>
        <v>0.10702798546892915</v>
      </c>
      <c r="AJ92" s="94">
        <f t="shared" si="19"/>
        <v>0.10699012873972087</v>
      </c>
      <c r="AK92" s="94">
        <f t="shared" si="20"/>
        <v>0.10709663782059665</v>
      </c>
      <c r="AL92" s="94">
        <f t="shared" si="21"/>
        <v>0.10705960494044199</v>
      </c>
      <c r="AM92" s="94">
        <f t="shared" si="22"/>
        <v>0.10714261345752188</v>
      </c>
      <c r="AO92" s="28">
        <v>8.5000000000000006E-2</v>
      </c>
      <c r="AP92" s="94">
        <f t="shared" si="31"/>
        <v>6.2563700882017265E-2</v>
      </c>
      <c r="AQ92" s="94">
        <f t="shared" si="23"/>
        <v>7.4737126455480571E-2</v>
      </c>
      <c r="AR92" s="94">
        <f t="shared" si="24"/>
        <v>8.7088593666052289E-2</v>
      </c>
      <c r="AS92" s="94">
        <f t="shared" si="25"/>
        <v>9.9255716136244135E-2</v>
      </c>
      <c r="AT92" s="94">
        <f t="shared" si="26"/>
        <v>0.11160691755926264</v>
      </c>
      <c r="AU92" s="94">
        <f t="shared" si="27"/>
        <v>0.12377087870707898</v>
      </c>
      <c r="AV92" s="94">
        <f t="shared" si="28"/>
        <v>0.13612221066111424</v>
      </c>
      <c r="AW92" s="94">
        <f t="shared" si="29"/>
        <v>0.14828430499976505</v>
      </c>
      <c r="AY92" s="28">
        <v>8.5000000000000006E-2</v>
      </c>
      <c r="AZ92" s="34">
        <f>(((L92-VLOOKUP(AZ$6,Data!$N$4:$Y$11,Data!$W$1,FALSE)/1000)*VLOOKUP(AZ$6,Data!$N$4:$Y$11,Data!$P$1,FALSE)^1.5+VLOOKUP(AZ$6,Data!$N$4:$Y$11,Data!$W$1,FALSE)/1000*(Mannings_n_bot)^1.5)/L92)^0.67</f>
        <v>5.7210433532910457E-2</v>
      </c>
      <c r="BA92" s="34">
        <f>(((M92-VLOOKUP(BA$6,Data!$N$4:$Y$11,Data!$W$1,FALSE)/1000)*VLOOKUP(BA$6,Data!$N$4:$Y$11,Data!$P$1,FALSE)^1.5+VLOOKUP(BA$6,Data!$N$4:$Y$11,Data!$W$1,FALSE)/1000*(Mannings_n_bot)^1.5)/M92)^0.67</f>
        <v>5.7195538556443666E-2</v>
      </c>
      <c r="BB92" s="34">
        <f>(((N92-VLOOKUP(BB$6,Data!$N$4:$Y$11,Data!$W$1,FALSE)/1000)*VLOOKUP(BB$6,Data!$N$4:$Y$11,Data!$P$1,FALSE)^1.5+VLOOKUP(BB$6,Data!$N$4:$Y$11,Data!$W$1,FALSE)/1000*(Mannings_n_bot)^1.5)/N92)^0.67</f>
        <v>5.7163693233558029E-2</v>
      </c>
      <c r="BC92" s="34">
        <f>(((O92-VLOOKUP(BC$6,Data!$N$4:$Y$11,Data!$W$1,FALSE)/1000)*VLOOKUP(BC$6,Data!$N$4:$Y$11,Data!$P$1,FALSE)^1.5+VLOOKUP(BC$6,Data!$N$4:$Y$11,Data!$W$1,FALSE)/1000*(Mannings_n_bot)^1.5)/O92)^0.67</f>
        <v>5.7134230431206946E-2</v>
      </c>
      <c r="BD92" s="34">
        <f>(((P92-VLOOKUP(BD$6,Data!$N$4:$Y$11,Data!$W$1,FALSE)/1000)*VLOOKUP(BD$6,Data!$N$4:$Y$11,Data!$P$1,FALSE)^1.5+VLOOKUP(BD$6,Data!$N$4:$Y$11,Data!$W$1,FALSE)/1000*(Mannings_n_bot)^1.5)/P92)^0.67</f>
        <v>5.7093418852771999E-2</v>
      </c>
      <c r="BE92" s="34">
        <f>(((Q92-VLOOKUP(BE$6,Data!$N$4:$Y$11,Data!$W$1,FALSE)/1000)*VLOOKUP(BE$6,Data!$N$4:$Y$11,Data!$P$1,FALSE)^1.5+VLOOKUP(BE$6,Data!$N$4:$Y$11,Data!$W$1,FALSE)/1000*(Mannings_n_bot)^1.5)/Q92)^0.67</f>
        <v>5.7062324882707641E-2</v>
      </c>
      <c r="BF92" s="34">
        <f>(((R92-VLOOKUP(BF$6,Data!$N$4:$Y$11,Data!$W$1,FALSE)/1000)*VLOOKUP(BF$6,Data!$N$4:$Y$11,Data!$P$1,FALSE)^1.5+VLOOKUP(BF$6,Data!$N$4:$Y$11,Data!$W$1,FALSE)/1000*(Mannings_n_bot)^1.5)/R92)^0.67</f>
        <v>5.7037346201166773E-2</v>
      </c>
      <c r="BG92" s="34">
        <f>(((S92-VLOOKUP(BG$6,Data!$N$4:$Y$11,Data!$W$1,FALSE)/1000)*VLOOKUP(BG$6,Data!$N$4:$Y$11,Data!$P$1,FALSE)^1.5+VLOOKUP(BG$6,Data!$N$4:$Y$11,Data!$W$1,FALSE)/1000*(Mannings_n_bot)^1.5)/S92)^0.67</f>
        <v>5.7020775359150004E-2</v>
      </c>
    </row>
    <row r="93" spans="1:59" x14ac:dyDescent="0.25">
      <c r="A93" s="28">
        <v>8.5999999999999993E-2</v>
      </c>
      <c r="B93" s="94">
        <v>0.10469894412046721</v>
      </c>
      <c r="C93" s="94">
        <v>0.15053616533411107</v>
      </c>
      <c r="D93" s="94">
        <v>0.20418029437410468</v>
      </c>
      <c r="E93" s="94">
        <v>0.26651808872345706</v>
      </c>
      <c r="F93" s="94">
        <v>0.33654861803005698</v>
      </c>
      <c r="G93" s="94">
        <v>0.4153867454315785</v>
      </c>
      <c r="H93" s="94">
        <v>0.50180364473515837</v>
      </c>
      <c r="I93" s="94">
        <v>0.59714200690806862</v>
      </c>
      <c r="K93" s="28">
        <v>8.5999999999999993E-2</v>
      </c>
      <c r="L93" s="94">
        <v>1.6556270381580687</v>
      </c>
      <c r="M93" s="94">
        <v>1.9927175690519077</v>
      </c>
      <c r="N93" s="94">
        <v>2.3194981974579556</v>
      </c>
      <c r="O93" s="94">
        <v>2.6565120538430529</v>
      </c>
      <c r="P93" s="94">
        <v>2.9833042617532497</v>
      </c>
      <c r="Q93" s="94">
        <v>3.3202775169414833</v>
      </c>
      <c r="R93" s="94">
        <v>3.6470797477137613</v>
      </c>
      <c r="S93" s="94">
        <v>3.9840280890535911</v>
      </c>
      <c r="U93" s="28">
        <v>8.5999999999999993E-2</v>
      </c>
      <c r="V93" s="94">
        <v>1.5189929763890702</v>
      </c>
      <c r="W93" s="94">
        <v>1.8282108203132343</v>
      </c>
      <c r="X93" s="94">
        <v>2.1280234383202692</v>
      </c>
      <c r="Y93" s="94">
        <v>2.4371708984556593</v>
      </c>
      <c r="Z93" s="94">
        <v>2.7369940260486914</v>
      </c>
      <c r="AA93" s="94">
        <v>3.0461042313869964</v>
      </c>
      <c r="AB93" s="94">
        <v>3.3459364917767611</v>
      </c>
      <c r="AC93" s="94">
        <v>3.6550238431329847</v>
      </c>
      <c r="AE93" s="28">
        <v>8.5999999999999993E-2</v>
      </c>
      <c r="AF93" s="94">
        <f t="shared" si="30"/>
        <v>0.10794186936613345</v>
      </c>
      <c r="AG93" s="94">
        <f t="shared" si="16"/>
        <v>0.10817141837364774</v>
      </c>
      <c r="AH93" s="94">
        <f t="shared" si="17"/>
        <v>0.10813810784754417</v>
      </c>
      <c r="AI93" s="94">
        <f t="shared" si="18"/>
        <v>0.10828612564129587</v>
      </c>
      <c r="AJ93" s="94">
        <f t="shared" si="19"/>
        <v>0.10824789904849201</v>
      </c>
      <c r="AK93" s="94">
        <f t="shared" si="20"/>
        <v>0.10835544881434478</v>
      </c>
      <c r="AL93" s="94">
        <f t="shared" si="21"/>
        <v>0.10831805406243522</v>
      </c>
      <c r="AM93" s="94">
        <f t="shared" si="22"/>
        <v>0.10840187375102596</v>
      </c>
      <c r="AO93" s="28">
        <v>8.5999999999999993E-2</v>
      </c>
      <c r="AP93" s="94">
        <f t="shared" si="31"/>
        <v>6.3238242495089775E-2</v>
      </c>
      <c r="AQ93" s="94">
        <f t="shared" si="23"/>
        <v>7.5543151559472096E-2</v>
      </c>
      <c r="AR93" s="94">
        <f t="shared" si="24"/>
        <v>8.8027787474840552E-2</v>
      </c>
      <c r="AS93" s="94">
        <f t="shared" si="25"/>
        <v>0.10032632388695459</v>
      </c>
      <c r="AT93" s="94">
        <f t="shared" si="26"/>
        <v>0.1128106919380297</v>
      </c>
      <c r="AU93" s="94">
        <f t="shared" si="27"/>
        <v>0.12510603204463985</v>
      </c>
      <c r="AV93" s="94">
        <f t="shared" si="28"/>
        <v>0.13759053254860226</v>
      </c>
      <c r="AW93" s="94">
        <f t="shared" si="29"/>
        <v>0.14988398514276544</v>
      </c>
      <c r="AY93" s="28">
        <v>8.5999999999999993E-2</v>
      </c>
      <c r="AZ93" s="34">
        <f>(((L93-VLOOKUP(AZ$6,Data!$N$4:$Y$11,Data!$W$1,FALSE)/1000)*VLOOKUP(AZ$6,Data!$N$4:$Y$11,Data!$P$1,FALSE)^1.5+VLOOKUP(AZ$6,Data!$N$4:$Y$11,Data!$W$1,FALSE)/1000*(Mannings_n_bot)^1.5)/L93)^0.67</f>
        <v>5.7189203722475018E-2</v>
      </c>
      <c r="BA93" s="34">
        <f>(((M93-VLOOKUP(BA$6,Data!$N$4:$Y$11,Data!$W$1,FALSE)/1000)*VLOOKUP(BA$6,Data!$N$4:$Y$11,Data!$P$1,FALSE)^1.5+VLOOKUP(BA$6,Data!$N$4:$Y$11,Data!$W$1,FALSE)/1000*(Mannings_n_bot)^1.5)/M93)^0.67</f>
        <v>5.7174122271168887E-2</v>
      </c>
      <c r="BB93" s="34">
        <f>(((N93-VLOOKUP(BB$6,Data!$N$4:$Y$11,Data!$W$1,FALSE)/1000)*VLOOKUP(BB$6,Data!$N$4:$Y$11,Data!$P$1,FALSE)^1.5+VLOOKUP(BB$6,Data!$N$4:$Y$11,Data!$W$1,FALSE)/1000*(Mannings_n_bot)^1.5)/N93)^0.67</f>
        <v>5.7141930433967716E-2</v>
      </c>
      <c r="BC93" s="34">
        <f>(((O93-VLOOKUP(BC$6,Data!$N$4:$Y$11,Data!$W$1,FALSE)/1000)*VLOOKUP(BC$6,Data!$N$4:$Y$11,Data!$P$1,FALSE)^1.5+VLOOKUP(BC$6,Data!$N$4:$Y$11,Data!$W$1,FALSE)/1000*(Mannings_n_bot)^1.5)/O93)^0.67</f>
        <v>5.7112128615277542E-2</v>
      </c>
      <c r="BD93" s="34">
        <f>(((P93-VLOOKUP(BD$6,Data!$N$4:$Y$11,Data!$W$1,FALSE)/1000)*VLOOKUP(BD$6,Data!$N$4:$Y$11,Data!$P$1,FALSE)^1.5+VLOOKUP(BD$6,Data!$N$4:$Y$11,Data!$W$1,FALSE)/1000*(Mannings_n_bot)^1.5)/P93)^0.67</f>
        <v>5.7070872125464717E-2</v>
      </c>
      <c r="BE93" s="34">
        <f>(((Q93-VLOOKUP(BE$6,Data!$N$4:$Y$11,Data!$W$1,FALSE)/1000)*VLOOKUP(BE$6,Data!$N$4:$Y$11,Data!$P$1,FALSE)^1.5+VLOOKUP(BE$6,Data!$N$4:$Y$11,Data!$W$1,FALSE)/1000*(Mannings_n_bot)^1.5)/Q93)^0.67</f>
        <v>5.7039424619707402E-2</v>
      </c>
      <c r="BF93" s="34">
        <f>(((R93-VLOOKUP(BF$6,Data!$N$4:$Y$11,Data!$W$1,FALSE)/1000)*VLOOKUP(BF$6,Data!$N$4:$Y$11,Data!$P$1,FALSE)^1.5+VLOOKUP(BF$6,Data!$N$4:$Y$11,Data!$W$1,FALSE)/1000*(Mannings_n_bot)^1.5)/R93)^0.67</f>
        <v>5.7014174952987107E-2</v>
      </c>
      <c r="BG93" s="34">
        <f>(((S93-VLOOKUP(BG$6,Data!$N$4:$Y$11,Data!$W$1,FALSE)/1000)*VLOOKUP(BG$6,Data!$N$4:$Y$11,Data!$P$1,FALSE)^1.5+VLOOKUP(BG$6,Data!$N$4:$Y$11,Data!$W$1,FALSE)/1000*(Mannings_n_bot)^1.5)/S93)^0.67</f>
        <v>5.6997412574661684E-2</v>
      </c>
    </row>
    <row r="94" spans="1:59" x14ac:dyDescent="0.25">
      <c r="A94" s="28">
        <v>8.6999999999999994E-2</v>
      </c>
      <c r="B94" s="94">
        <v>0.10591600921602862</v>
      </c>
      <c r="C94" s="94">
        <v>0.15228542383147636</v>
      </c>
      <c r="D94" s="94">
        <v>0.20655303292317773</v>
      </c>
      <c r="E94" s="94">
        <v>0.26961451739516162</v>
      </c>
      <c r="F94" s="94">
        <v>0.34045890308672577</v>
      </c>
      <c r="G94" s="94">
        <v>0.42021221468489189</v>
      </c>
      <c r="H94" s="94">
        <v>0.50763334633838575</v>
      </c>
      <c r="I94" s="94">
        <v>0.60407838570184591</v>
      </c>
      <c r="K94" s="28">
        <v>8.6999999999999994E-2</v>
      </c>
      <c r="L94" s="94">
        <v>1.6572306258237093</v>
      </c>
      <c r="M94" s="94">
        <v>1.9946331601219027</v>
      </c>
      <c r="N94" s="94">
        <v>2.3217303632640438</v>
      </c>
      <c r="O94" s="94">
        <v>2.6590561347405552</v>
      </c>
      <c r="P94" s="94">
        <v>2.9861648983606246</v>
      </c>
      <c r="Q94" s="94">
        <v>3.3234500260592537</v>
      </c>
      <c r="R94" s="94">
        <v>3.6505688057839247</v>
      </c>
      <c r="S94" s="94">
        <v>3.9878289952626056</v>
      </c>
      <c r="U94" s="28">
        <v>8.6999999999999994E-2</v>
      </c>
      <c r="V94" s="94">
        <v>1.5189337685868931</v>
      </c>
      <c r="W94" s="94">
        <v>1.828125132435896</v>
      </c>
      <c r="X94" s="94">
        <v>2.1279261293780287</v>
      </c>
      <c r="Y94" s="94">
        <v>2.4370470981799683</v>
      </c>
      <c r="Z94" s="94">
        <v>2.736858574193842</v>
      </c>
      <c r="AA94" s="94">
        <v>3.0459422864011452</v>
      </c>
      <c r="AB94" s="94">
        <v>3.345762878465854</v>
      </c>
      <c r="AC94" s="94">
        <v>3.6548237373372232</v>
      </c>
      <c r="AE94" s="28">
        <v>8.6999999999999994E-2</v>
      </c>
      <c r="AF94" s="94">
        <f t="shared" si="30"/>
        <v>0.10919663160522551</v>
      </c>
      <c r="AG94" s="94">
        <f t="shared" si="16"/>
        <v>0.10942839055931616</v>
      </c>
      <c r="AH94" s="94">
        <f t="shared" si="17"/>
        <v>0.10939475926878058</v>
      </c>
      <c r="AI94" s="94">
        <f t="shared" si="18"/>
        <v>0.10954420259130515</v>
      </c>
      <c r="AJ94" s="94">
        <f t="shared" si="19"/>
        <v>0.10950560779958636</v>
      </c>
      <c r="AK94" s="94">
        <f t="shared" si="20"/>
        <v>0.10961419356831942</v>
      </c>
      <c r="AL94" s="94">
        <f t="shared" si="21"/>
        <v>0.1095764385720964</v>
      </c>
      <c r="AM94" s="94">
        <f t="shared" si="22"/>
        <v>0.10966106578507105</v>
      </c>
      <c r="AO94" s="28">
        <v>8.6999999999999994E-2</v>
      </c>
      <c r="AP94" s="94">
        <f t="shared" si="31"/>
        <v>6.3911448150666517E-2</v>
      </c>
      <c r="AQ94" s="94">
        <f t="shared" si="23"/>
        <v>7.634758454640822E-2</v>
      </c>
      <c r="AR94" s="94">
        <f t="shared" si="24"/>
        <v>8.8965125404481357E-2</v>
      </c>
      <c r="AS94" s="94">
        <f t="shared" si="25"/>
        <v>0.10139481971540551</v>
      </c>
      <c r="AT94" s="94">
        <f t="shared" si="26"/>
        <v>0.1140120906496605</v>
      </c>
      <c r="AU94" s="94">
        <f t="shared" si="27"/>
        <v>0.12643855372880516</v>
      </c>
      <c r="AV94" s="94">
        <f t="shared" si="28"/>
        <v>0.13905595904235432</v>
      </c>
      <c r="AW94" s="94">
        <f t="shared" si="29"/>
        <v>0.15148051393865405</v>
      </c>
      <c r="AY94" s="28">
        <v>8.6999999999999994E-2</v>
      </c>
      <c r="AZ94" s="34">
        <f>(((L94-VLOOKUP(AZ$6,Data!$N$4:$Y$11,Data!$W$1,FALSE)/1000)*VLOOKUP(AZ$6,Data!$N$4:$Y$11,Data!$P$1,FALSE)^1.5+VLOOKUP(AZ$6,Data!$N$4:$Y$11,Data!$W$1,FALSE)/1000*(Mannings_n_bot)^1.5)/L94)^0.67</f>
        <v>5.7168010311057102E-2</v>
      </c>
      <c r="BA94" s="34">
        <f>(((M94-VLOOKUP(BA$6,Data!$N$4:$Y$11,Data!$W$1,FALSE)/1000)*VLOOKUP(BA$6,Data!$N$4:$Y$11,Data!$P$1,FALSE)^1.5+VLOOKUP(BA$6,Data!$N$4:$Y$11,Data!$W$1,FALSE)/1000*(Mannings_n_bot)^1.5)/M94)^0.67</f>
        <v>5.7152742189217509E-2</v>
      </c>
      <c r="BB94" s="34">
        <f>(((N94-VLOOKUP(BB$6,Data!$N$4:$Y$11,Data!$W$1,FALSE)/1000)*VLOOKUP(BB$6,Data!$N$4:$Y$11,Data!$P$1,FALSE)^1.5+VLOOKUP(BB$6,Data!$N$4:$Y$11,Data!$W$1,FALSE)/1000*(Mannings_n_bot)^1.5)/N94)^0.67</f>
        <v>5.712020442699027E-2</v>
      </c>
      <c r="BC94" s="34">
        <f>(((O94-VLOOKUP(BC$6,Data!$N$4:$Y$11,Data!$W$1,FALSE)/1000)*VLOOKUP(BC$6,Data!$N$4:$Y$11,Data!$P$1,FALSE)^1.5+VLOOKUP(BC$6,Data!$N$4:$Y$11,Data!$W$1,FALSE)/1000*(Mannings_n_bot)^1.5)/O94)^0.67</f>
        <v>5.7090063780238384E-2</v>
      </c>
      <c r="BD94" s="34">
        <f>(((P94-VLOOKUP(BD$6,Data!$N$4:$Y$11,Data!$W$1,FALSE)/1000)*VLOOKUP(BD$6,Data!$N$4:$Y$11,Data!$P$1,FALSE)^1.5+VLOOKUP(BD$6,Data!$N$4:$Y$11,Data!$W$1,FALSE)/1000*(Mannings_n_bot)^1.5)/P94)^0.67</f>
        <v>5.7048363117745408E-2</v>
      </c>
      <c r="BE94" s="34">
        <f>(((Q94-VLOOKUP(BE$6,Data!$N$4:$Y$11,Data!$W$1,FALSE)/1000)*VLOOKUP(BE$6,Data!$N$4:$Y$11,Data!$P$1,FALSE)^1.5+VLOOKUP(BE$6,Data!$N$4:$Y$11,Data!$W$1,FALSE)/1000*(Mannings_n_bot)^1.5)/Q94)^0.67</f>
        <v>5.7016562356478312E-2</v>
      </c>
      <c r="BF94" s="34">
        <f>(((R94-VLOOKUP(BF$6,Data!$N$4:$Y$11,Data!$W$1,FALSE)/1000)*VLOOKUP(BF$6,Data!$N$4:$Y$11,Data!$P$1,FALSE)^1.5+VLOOKUP(BF$6,Data!$N$4:$Y$11,Data!$W$1,FALSE)/1000*(Mannings_n_bot)^1.5)/R94)^0.67</f>
        <v>5.6991042182138359E-2</v>
      </c>
      <c r="BG94" s="34">
        <f>(((S94-VLOOKUP(BG$6,Data!$N$4:$Y$11,Data!$W$1,FALSE)/1000)*VLOOKUP(BG$6,Data!$N$4:$Y$11,Data!$P$1,FALSE)^1.5+VLOOKUP(BG$6,Data!$N$4:$Y$11,Data!$W$1,FALSE)/1000*(Mannings_n_bot)^1.5)/S94)^0.67</f>
        <v>5.6974088355797592E-2</v>
      </c>
    </row>
    <row r="95" spans="1:59" x14ac:dyDescent="0.25">
      <c r="A95" s="28">
        <v>8.7999999999999995E-2</v>
      </c>
      <c r="B95" s="94">
        <v>0.10713302619325771</v>
      </c>
      <c r="C95" s="94">
        <v>0.15403459937920649</v>
      </c>
      <c r="D95" s="94">
        <v>0.20892566166520732</v>
      </c>
      <c r="E95" s="94">
        <v>0.27271078708728691</v>
      </c>
      <c r="F95" s="94">
        <v>0.34436899248545405</v>
      </c>
      <c r="G95" s="94">
        <v>0.42503742476973949</v>
      </c>
      <c r="H95" s="94">
        <v>0.51346274227347699</v>
      </c>
      <c r="I95" s="94">
        <v>0.61101438098037608</v>
      </c>
      <c r="K95" s="28">
        <v>8.7999999999999995E-2</v>
      </c>
      <c r="L95" s="94">
        <v>1.6588342768918982</v>
      </c>
      <c r="M95" s="94">
        <v>1.9965488420333291</v>
      </c>
      <c r="N95" s="94">
        <v>2.3239626323764635</v>
      </c>
      <c r="O95" s="94">
        <v>2.66160034626524</v>
      </c>
      <c r="P95" s="94">
        <v>2.9890256781121352</v>
      </c>
      <c r="Q95" s="94">
        <v>3.3266227055767486</v>
      </c>
      <c r="R95" s="94">
        <v>3.6540580468051322</v>
      </c>
      <c r="S95" s="94">
        <v>3.9916301116369519</v>
      </c>
      <c r="U95" s="28">
        <v>8.7999999999999995E-2</v>
      </c>
      <c r="V95" s="94">
        <v>1.518872867758404</v>
      </c>
      <c r="W95" s="94">
        <v>1.8280374372217696</v>
      </c>
      <c r="X95" s="94">
        <v>2.1278264788158121</v>
      </c>
      <c r="Y95" s="94">
        <v>2.4369206419525868</v>
      </c>
      <c r="Z95" s="94">
        <v>2.7367201321769765</v>
      </c>
      <c r="AA95" s="94">
        <v>3.0457770369029773</v>
      </c>
      <c r="AB95" s="94">
        <v>3.3455856264740542</v>
      </c>
      <c r="AC95" s="94">
        <v>3.6546196784956808</v>
      </c>
      <c r="AE95" s="28">
        <v>8.7999999999999995E-2</v>
      </c>
      <c r="AF95" s="94">
        <f t="shared" si="30"/>
        <v>0.11045134423557713</v>
      </c>
      <c r="AG95" s="94">
        <f t="shared" si="16"/>
        <v>0.11068530313950925</v>
      </c>
      <c r="AH95" s="94">
        <f t="shared" si="17"/>
        <v>0.11065135253393515</v>
      </c>
      <c r="AI95" s="94">
        <f t="shared" si="18"/>
        <v>0.11080221494801507</v>
      </c>
      <c r="AJ95" s="94">
        <f t="shared" si="19"/>
        <v>0.11076325361902727</v>
      </c>
      <c r="AK95" s="94">
        <f t="shared" si="20"/>
        <v>0.11087287071706653</v>
      </c>
      <c r="AL95" s="94">
        <f t="shared" si="21"/>
        <v>0.11083475710101384</v>
      </c>
      <c r="AM95" s="94">
        <f t="shared" si="22"/>
        <v>0.11092018819786874</v>
      </c>
      <c r="AO95" s="28">
        <v>8.7999999999999995E-2</v>
      </c>
      <c r="AP95" s="94">
        <f t="shared" si="31"/>
        <v>6.4583320760642368E-2</v>
      </c>
      <c r="AQ95" s="94">
        <f t="shared" si="23"/>
        <v>7.7150428848178979E-2</v>
      </c>
      <c r="AR95" s="94">
        <f t="shared" si="24"/>
        <v>8.9900611461881288E-2</v>
      </c>
      <c r="AS95" s="94">
        <f t="shared" si="25"/>
        <v>0.10246120814868202</v>
      </c>
      <c r="AT95" s="94">
        <f t="shared" si="26"/>
        <v>0.11521111879606102</v>
      </c>
      <c r="AU95" s="94">
        <f t="shared" si="27"/>
        <v>0.12776844938177298</v>
      </c>
      <c r="AV95" s="94">
        <f t="shared" si="28"/>
        <v>0.14051849633927271</v>
      </c>
      <c r="AW95" s="94">
        <f t="shared" si="29"/>
        <v>0.15307389810470226</v>
      </c>
      <c r="AY95" s="28">
        <v>8.7999999999999995E-2</v>
      </c>
      <c r="AZ95" s="34">
        <f>(((L95-VLOOKUP(AZ$6,Data!$N$4:$Y$11,Data!$W$1,FALSE)/1000)*VLOOKUP(AZ$6,Data!$N$4:$Y$11,Data!$P$1,FALSE)^1.5+VLOOKUP(AZ$6,Data!$N$4:$Y$11,Data!$W$1,FALSE)/1000*(Mannings_n_bot)^1.5)/L95)^0.67</f>
        <v>5.7146853179767601E-2</v>
      </c>
      <c r="BA95" s="34">
        <f>(((M95-VLOOKUP(BA$6,Data!$N$4:$Y$11,Data!$W$1,FALSE)/1000)*VLOOKUP(BA$6,Data!$N$4:$Y$11,Data!$P$1,FALSE)^1.5+VLOOKUP(BA$6,Data!$N$4:$Y$11,Data!$W$1,FALSE)/1000*(Mannings_n_bot)^1.5)/M95)^0.67</f>
        <v>5.7131398193597742E-2</v>
      </c>
      <c r="BB95" s="34">
        <f>(((N95-VLOOKUP(BB$6,Data!$N$4:$Y$11,Data!$W$1,FALSE)/1000)*VLOOKUP(BB$6,Data!$N$4:$Y$11,Data!$P$1,FALSE)^1.5+VLOOKUP(BB$6,Data!$N$4:$Y$11,Data!$W$1,FALSE)/1000*(Mannings_n_bot)^1.5)/N95)^0.67</f>
        <v>5.7098515093609539E-2</v>
      </c>
      <c r="BC95" s="34">
        <f>(((O95-VLOOKUP(BC$6,Data!$N$4:$Y$11,Data!$W$1,FALSE)/1000)*VLOOKUP(BC$6,Data!$N$4:$Y$11,Data!$P$1,FALSE)^1.5+VLOOKUP(BC$6,Data!$N$4:$Y$11,Data!$W$1,FALSE)/1000*(Mannings_n_bot)^1.5)/O95)^0.67</f>
        <v>5.706803580732233E-2</v>
      </c>
      <c r="BD95" s="34">
        <f>(((P95-VLOOKUP(BD$6,Data!$N$4:$Y$11,Data!$W$1,FALSE)/1000)*VLOOKUP(BD$6,Data!$N$4:$Y$11,Data!$P$1,FALSE)^1.5+VLOOKUP(BD$6,Data!$N$4:$Y$11,Data!$W$1,FALSE)/1000*(Mannings_n_bot)^1.5)/P95)^0.67</f>
        <v>5.702589170833814E-2</v>
      </c>
      <c r="BE95" s="34">
        <f>(((Q95-VLOOKUP(BE$6,Data!$N$4:$Y$11,Data!$W$1,FALSE)/1000)*VLOOKUP(BE$6,Data!$N$4:$Y$11,Data!$P$1,FALSE)^1.5+VLOOKUP(BE$6,Data!$N$4:$Y$11,Data!$W$1,FALSE)/1000*(Mannings_n_bot)^1.5)/Q95)^0.67</f>
        <v>5.6993737971495102E-2</v>
      </c>
      <c r="BF95" s="34">
        <f>(((R95-VLOOKUP(BF$6,Data!$N$4:$Y$11,Data!$W$1,FALSE)/1000)*VLOOKUP(BF$6,Data!$N$4:$Y$11,Data!$P$1,FALSE)^1.5+VLOOKUP(BF$6,Data!$N$4:$Y$11,Data!$W$1,FALSE)/1000*(Mannings_n_bot)^1.5)/R95)^0.67</f>
        <v>5.6967947765402274E-2</v>
      </c>
      <c r="BG95" s="34">
        <f>(((S95-VLOOKUP(BG$6,Data!$N$4:$Y$11,Data!$W$1,FALSE)/1000)*VLOOKUP(BG$6,Data!$N$4:$Y$11,Data!$P$1,FALSE)^1.5+VLOOKUP(BG$6,Data!$N$4:$Y$11,Data!$W$1,FALSE)/1000*(Mannings_n_bot)^1.5)/S95)^0.67</f>
        <v>5.6950802579554691E-2</v>
      </c>
    </row>
    <row r="96" spans="1:59" x14ac:dyDescent="0.25">
      <c r="A96" s="28">
        <v>8.8999999999999996E-2</v>
      </c>
      <c r="B96" s="94">
        <v>0.1083499936955411</v>
      </c>
      <c r="C96" s="94">
        <v>0.15578369005646975</v>
      </c>
      <c r="D96" s="94">
        <v>0.21129817798905393</v>
      </c>
      <c r="E96" s="94">
        <v>0.27580689442509465</v>
      </c>
      <c r="F96" s="94">
        <v>0.34827888195383361</v>
      </c>
      <c r="G96" s="94">
        <v>0.42986237045073228</v>
      </c>
      <c r="H96" s="94">
        <v>0.51929182620000969</v>
      </c>
      <c r="I96" s="94">
        <v>0.6179499852408723</v>
      </c>
      <c r="K96" s="28">
        <v>8.8999999999999996E-2</v>
      </c>
      <c r="L96" s="94">
        <v>1.6604379931553894</v>
      </c>
      <c r="M96" s="94">
        <v>1.9984646168986833</v>
      </c>
      <c r="N96" s="94">
        <v>2.3261950072616786</v>
      </c>
      <c r="O96" s="94">
        <v>2.6641446912038389</v>
      </c>
      <c r="P96" s="94">
        <v>2.9918866041482919</v>
      </c>
      <c r="Q96" s="94">
        <v>3.3297955589550292</v>
      </c>
      <c r="R96" s="94">
        <v>3.6575474745920955</v>
      </c>
      <c r="S96" s="94">
        <v>3.9954314423120669</v>
      </c>
      <c r="U96" s="28">
        <v>8.8999999999999996E-2</v>
      </c>
      <c r="V96" s="94">
        <v>1.5188102736999436</v>
      </c>
      <c r="W96" s="94">
        <v>1.8279477343819512</v>
      </c>
      <c r="X96" s="94">
        <v>2.127724486304615</v>
      </c>
      <c r="Y96" s="94">
        <v>2.436791529360026</v>
      </c>
      <c r="Z96" s="94">
        <v>2.7365786995442845</v>
      </c>
      <c r="AA96" s="94">
        <v>3.0456084823545999</v>
      </c>
      <c r="AB96" s="94">
        <v>3.3454047352229881</v>
      </c>
      <c r="AC96" s="94">
        <v>3.6544116659461556</v>
      </c>
      <c r="AE96" s="28">
        <v>8.8999999999999996E-2</v>
      </c>
      <c r="AF96" s="94">
        <f t="shared" si="30"/>
        <v>0.11170600585855547</v>
      </c>
      <c r="AG96" s="94">
        <f t="shared" si="16"/>
        <v>0.11194215473396671</v>
      </c>
      <c r="AH96" s="94">
        <f t="shared" si="17"/>
        <v>0.1119078862600944</v>
      </c>
      <c r="AI96" s="94">
        <f t="shared" si="18"/>
        <v>0.11206016134027162</v>
      </c>
      <c r="AJ96" s="94">
        <f t="shared" si="19"/>
        <v>0.11202083513263228</v>
      </c>
      <c r="AK96" s="94">
        <f t="shared" si="20"/>
        <v>0.11213147889491203</v>
      </c>
      <c r="AL96" s="94">
        <f t="shared" si="21"/>
        <v>0.11209300828056012</v>
      </c>
      <c r="AM96" s="94">
        <f t="shared" si="22"/>
        <v>0.11217923962740438</v>
      </c>
      <c r="AO96" s="28">
        <v>8.8999999999999996E-2</v>
      </c>
      <c r="AP96" s="94">
        <f t="shared" si="31"/>
        <v>6.5253863222943811E-2</v>
      </c>
      <c r="AQ96" s="94">
        <f t="shared" si="23"/>
        <v>7.7951687880380205E-2</v>
      </c>
      <c r="AR96" s="94">
        <f t="shared" si="24"/>
        <v>9.0834249634895101E-2</v>
      </c>
      <c r="AS96" s="94">
        <f t="shared" si="25"/>
        <v>0.10352549369248659</v>
      </c>
      <c r="AT96" s="94">
        <f t="shared" si="26"/>
        <v>0.11640778145499905</v>
      </c>
      <c r="AU96" s="94">
        <f t="shared" si="27"/>
        <v>0.12909572459927046</v>
      </c>
      <c r="AV96" s="94">
        <f t="shared" si="28"/>
        <v>0.14197815060703298</v>
      </c>
      <c r="AW96" s="94">
        <f t="shared" si="29"/>
        <v>0.15466414432662082</v>
      </c>
      <c r="AY96" s="28">
        <v>8.8999999999999996E-2</v>
      </c>
      <c r="AZ96" s="34">
        <f>(((L96-VLOOKUP(AZ$6,Data!$N$4:$Y$11,Data!$W$1,FALSE)/1000)*VLOOKUP(AZ$6,Data!$N$4:$Y$11,Data!$P$1,FALSE)^1.5+VLOOKUP(AZ$6,Data!$N$4:$Y$11,Data!$W$1,FALSE)/1000*(Mannings_n_bot)^1.5)/L96)^0.67</f>
        <v>5.7125732210211277E-2</v>
      </c>
      <c r="BA96" s="34">
        <f>(((M96-VLOOKUP(BA$6,Data!$N$4:$Y$11,Data!$W$1,FALSE)/1000)*VLOOKUP(BA$6,Data!$N$4:$Y$11,Data!$P$1,FALSE)^1.5+VLOOKUP(BA$6,Data!$N$4:$Y$11,Data!$W$1,FALSE)/1000*(Mannings_n_bot)^1.5)/M96)^0.67</f>
        <v>5.7110090167797112E-2</v>
      </c>
      <c r="BB96" s="34">
        <f>(((N96-VLOOKUP(BB$6,Data!$N$4:$Y$11,Data!$W$1,FALSE)/1000)*VLOOKUP(BB$6,Data!$N$4:$Y$11,Data!$P$1,FALSE)^1.5+VLOOKUP(BB$6,Data!$N$4:$Y$11,Data!$W$1,FALSE)/1000*(Mannings_n_bot)^1.5)/N96)^0.67</f>
        <v>5.7076862315297461E-2</v>
      </c>
      <c r="BC96" s="34">
        <f>(((O96-VLOOKUP(BC$6,Data!$N$4:$Y$11,Data!$W$1,FALSE)/1000)*VLOOKUP(BC$6,Data!$N$4:$Y$11,Data!$P$1,FALSE)^1.5+VLOOKUP(BC$6,Data!$N$4:$Y$11,Data!$W$1,FALSE)/1000*(Mannings_n_bot)^1.5)/O96)^0.67</f>
        <v>5.7046044578244706E-2</v>
      </c>
      <c r="BD96" s="34">
        <f>(((P96-VLOOKUP(BD$6,Data!$N$4:$Y$11,Data!$W$1,FALSE)/1000)*VLOOKUP(BD$6,Data!$N$4:$Y$11,Data!$P$1,FALSE)^1.5+VLOOKUP(BD$6,Data!$N$4:$Y$11,Data!$W$1,FALSE)/1000*(Mannings_n_bot)^1.5)/P96)^0.67</f>
        <v>5.7003457776460445E-2</v>
      </c>
      <c r="BE96" s="34">
        <f>(((Q96-VLOOKUP(BE$6,Data!$N$4:$Y$11,Data!$W$1,FALSE)/1000)*VLOOKUP(BE$6,Data!$N$4:$Y$11,Data!$P$1,FALSE)^1.5+VLOOKUP(BE$6,Data!$N$4:$Y$11,Data!$W$1,FALSE)/1000*(Mannings_n_bot)^1.5)/Q96)^0.67</f>
        <v>5.6970951343723278E-2</v>
      </c>
      <c r="BF96" s="34">
        <f>(((R96-VLOOKUP(BF$6,Data!$N$4:$Y$11,Data!$W$1,FALSE)/1000)*VLOOKUP(BF$6,Data!$N$4:$Y$11,Data!$P$1,FALSE)^1.5+VLOOKUP(BF$6,Data!$N$4:$Y$11,Data!$W$1,FALSE)/1000*(Mannings_n_bot)^1.5)/R96)^0.67</f>
        <v>5.6944891580059331E-2</v>
      </c>
      <c r="BG96" s="34">
        <f>(((S96-VLOOKUP(BG$6,Data!$N$4:$Y$11,Data!$W$1,FALSE)/1000)*VLOOKUP(BG$6,Data!$N$4:$Y$11,Data!$P$1,FALSE)^1.5+VLOOKUP(BG$6,Data!$N$4:$Y$11,Data!$W$1,FALSE)/1000*(Mannings_n_bot)^1.5)/S96)^0.67</f>
        <v>5.6927555123425087E-2</v>
      </c>
    </row>
    <row r="97" spans="1:59" x14ac:dyDescent="0.25">
      <c r="A97" s="28">
        <v>0.09</v>
      </c>
      <c r="B97" s="94">
        <v>0.1095669103661</v>
      </c>
      <c r="C97" s="94">
        <v>0.15753269394215486</v>
      </c>
      <c r="D97" s="94">
        <v>0.21367057928320587</v>
      </c>
      <c r="E97" s="94">
        <v>0.27890283603331678</v>
      </c>
      <c r="F97" s="94">
        <v>0.35218856721879854</v>
      </c>
      <c r="G97" s="94">
        <v>0.43468704649162104</v>
      </c>
      <c r="H97" s="94">
        <v>0.5251205917765418</v>
      </c>
      <c r="I97" s="94">
        <v>0.6248851909792803</v>
      </c>
      <c r="K97" s="28">
        <v>0.09</v>
      </c>
      <c r="L97" s="94">
        <v>1.6620417764075914</v>
      </c>
      <c r="M97" s="94">
        <v>2.0003804868313813</v>
      </c>
      <c r="N97" s="94">
        <v>2.3284274903872029</v>
      </c>
      <c r="O97" s="94">
        <v>2.666689172344396</v>
      </c>
      <c r="P97" s="94">
        <v>2.9947476796110473</v>
      </c>
      <c r="Q97" s="94">
        <v>3.3329685896568564</v>
      </c>
      <c r="R97" s="94">
        <v>3.6610370929613558</v>
      </c>
      <c r="S97" s="94">
        <v>3.9992329914254756</v>
      </c>
      <c r="U97" s="28">
        <v>0.09</v>
      </c>
      <c r="V97" s="94">
        <v>1.5187459862021555</v>
      </c>
      <c r="W97" s="94">
        <v>1.8278560236208652</v>
      </c>
      <c r="X97" s="94">
        <v>2.1276201515076365</v>
      </c>
      <c r="Y97" s="94">
        <v>2.4366597599800226</v>
      </c>
      <c r="Z97" s="94">
        <v>2.736434275832055</v>
      </c>
      <c r="AA97" s="94">
        <v>3.0454366222072435</v>
      </c>
      <c r="AB97" s="94">
        <v>3.345220204122282</v>
      </c>
      <c r="AC97" s="94">
        <v>3.654199699013462</v>
      </c>
      <c r="AE97" s="28">
        <v>0.09</v>
      </c>
      <c r="AF97" s="94">
        <f t="shared" si="30"/>
        <v>0.11296061507535711</v>
      </c>
      <c r="AG97" s="94">
        <f t="shared" si="16"/>
        <v>0.11319894396222739</v>
      </c>
      <c r="AH97" s="94">
        <f t="shared" si="17"/>
        <v>0.11316435906414768</v>
      </c>
      <c r="AI97" s="94">
        <f t="shared" si="18"/>
        <v>0.11331804039670562</v>
      </c>
      <c r="AJ97" s="94">
        <f t="shared" si="19"/>
        <v>0.11327835096600736</v>
      </c>
      <c r="AK97" s="94">
        <f t="shared" si="20"/>
        <v>0.11339001673595739</v>
      </c>
      <c r="AL97" s="94">
        <f t="shared" si="21"/>
        <v>0.11335119074188778</v>
      </c>
      <c r="AM97" s="94">
        <f t="shared" si="22"/>
        <v>0.11343821871143328</v>
      </c>
      <c r="AO97" s="28">
        <v>0.09</v>
      </c>
      <c r="AP97" s="94">
        <f t="shared" si="31"/>
        <v>6.5923078421604192E-2</v>
      </c>
      <c r="AQ97" s="94">
        <f t="shared" si="23"/>
        <v>7.8751365042401461E-2</v>
      </c>
      <c r="AR97" s="94">
        <f t="shared" si="24"/>
        <v>9.1766043892427068E-2</v>
      </c>
      <c r="AS97" s="94">
        <f t="shared" si="25"/>
        <v>0.10458768083125408</v>
      </c>
      <c r="AT97" s="94">
        <f t="shared" si="26"/>
        <v>0.11760208368023185</v>
      </c>
      <c r="AU97" s="94">
        <f t="shared" si="27"/>
        <v>0.13042038495069466</v>
      </c>
      <c r="AV97" s="94">
        <f t="shared" si="28"/>
        <v>0.14343492798423954</v>
      </c>
      <c r="AW97" s="94">
        <f t="shared" si="29"/>
        <v>0.15625125925872799</v>
      </c>
      <c r="AY97" s="28">
        <v>0.09</v>
      </c>
      <c r="AZ97" s="34">
        <f>(((L97-VLOOKUP(AZ$6,Data!$N$4:$Y$11,Data!$W$1,FALSE)/1000)*VLOOKUP(AZ$6,Data!$N$4:$Y$11,Data!$P$1,FALSE)^1.5+VLOOKUP(AZ$6,Data!$N$4:$Y$11,Data!$W$1,FALSE)/1000*(Mannings_n_bot)^1.5)/L97)^0.67</f>
        <v>5.7104647284483674E-2</v>
      </c>
      <c r="BA97" s="34">
        <f>(((M97-VLOOKUP(BA$6,Data!$N$4:$Y$11,Data!$W$1,FALSE)/1000)*VLOOKUP(BA$6,Data!$N$4:$Y$11,Data!$P$1,FALSE)^1.5+VLOOKUP(BA$6,Data!$N$4:$Y$11,Data!$W$1,FALSE)/1000*(Mannings_n_bot)^1.5)/M97)^0.67</f>
        <v>5.7088817995779646E-2</v>
      </c>
      <c r="BB97" s="34">
        <f>(((N97-VLOOKUP(BB$6,Data!$N$4:$Y$11,Data!$W$1,FALSE)/1000)*VLOOKUP(BB$6,Data!$N$4:$Y$11,Data!$P$1,FALSE)^1.5+VLOOKUP(BB$6,Data!$N$4:$Y$11,Data!$W$1,FALSE)/1000*(Mannings_n_bot)^1.5)/N97)^0.67</f>
        <v>5.7055245974011466E-2</v>
      </c>
      <c r="BC97" s="34">
        <f>(((O97-VLOOKUP(BC$6,Data!$N$4:$Y$11,Data!$W$1,FALSE)/1000)*VLOOKUP(BC$6,Data!$N$4:$Y$11,Data!$P$1,FALSE)^1.5+VLOOKUP(BC$6,Data!$N$4:$Y$11,Data!$W$1,FALSE)/1000*(Mannings_n_bot)^1.5)/O97)^0.67</f>
        <v>5.7024089975200809E-2</v>
      </c>
      <c r="BD97" s="34">
        <f>(((P97-VLOOKUP(BD$6,Data!$N$4:$Y$11,Data!$W$1,FALSE)/1000)*VLOOKUP(BD$6,Data!$N$4:$Y$11,Data!$P$1,FALSE)^1.5+VLOOKUP(BD$6,Data!$N$4:$Y$11,Data!$W$1,FALSE)/1000*(Mannings_n_bot)^1.5)/P97)^0.67</f>
        <v>5.6981061201820421E-2</v>
      </c>
      <c r="BE97" s="34">
        <f>(((Q97-VLOOKUP(BE$6,Data!$N$4:$Y$11,Data!$W$1,FALSE)/1000)*VLOOKUP(BE$6,Data!$N$4:$Y$11,Data!$P$1,FALSE)^1.5+VLOOKUP(BE$6,Data!$N$4:$Y$11,Data!$W$1,FALSE)/1000*(Mannings_n_bot)^1.5)/Q97)^0.67</f>
        <v>5.6948202352616814E-2</v>
      </c>
      <c r="BF97" s="34">
        <f>(((R97-VLOOKUP(BF$6,Data!$N$4:$Y$11,Data!$W$1,FALSE)/1000)*VLOOKUP(BF$6,Data!$N$4:$Y$11,Data!$P$1,FALSE)^1.5+VLOOKUP(BF$6,Data!$N$4:$Y$11,Data!$W$1,FALSE)/1000*(Mannings_n_bot)^1.5)/R97)^0.67</f>
        <v>5.6921873503885792E-2</v>
      </c>
      <c r="BG97" s="34">
        <f>(((S97-VLOOKUP(BG$6,Data!$N$4:$Y$11,Data!$W$1,FALSE)/1000)*VLOOKUP(BG$6,Data!$N$4:$Y$11,Data!$P$1,FALSE)^1.5+VLOOKUP(BG$6,Data!$N$4:$Y$11,Data!$W$1,FALSE)/1000*(Mannings_n_bot)^1.5)/S97)^0.67</f>
        <v>5.690434586539319E-2</v>
      </c>
    </row>
    <row r="98" spans="1:59" x14ac:dyDescent="0.25">
      <c r="A98" s="28">
        <v>9.0999999999999998E-2</v>
      </c>
      <c r="B98" s="94">
        <v>0.11078377484798507</v>
      </c>
      <c r="C98" s="94">
        <v>0.15928160911486478</v>
      </c>
      <c r="D98" s="94">
        <v>0.21604286293577313</v>
      </c>
      <c r="E98" s="94">
        <v>0.28199860853614478</v>
      </c>
      <c r="F98" s="94">
        <v>0.35609804400661771</v>
      </c>
      <c r="G98" s="94">
        <v>0.4395114476552795</v>
      </c>
      <c r="H98" s="94">
        <v>0.5309490326605939</v>
      </c>
      <c r="I98" s="94">
        <v>0.63181999069025085</v>
      </c>
      <c r="K98" s="28">
        <v>9.0999999999999998E-2</v>
      </c>
      <c r="L98" s="94">
        <v>1.6636456284425856</v>
      </c>
      <c r="M98" s="94">
        <v>2.0022964539457808</v>
      </c>
      <c r="N98" s="94">
        <v>2.3306600842216225</v>
      </c>
      <c r="O98" s="94">
        <v>2.6692337924762928</v>
      </c>
      <c r="P98" s="94">
        <v>2.9976089076438255</v>
      </c>
      <c r="Q98" s="94">
        <v>3.3361418011467276</v>
      </c>
      <c r="R98" s="94">
        <v>3.6645269057313286</v>
      </c>
      <c r="S98" s="94">
        <v>4.0030347631168368</v>
      </c>
      <c r="U98" s="28">
        <v>9.0999999999999998E-2</v>
      </c>
      <c r="V98" s="94">
        <v>1.5186800050499845</v>
      </c>
      <c r="W98" s="94">
        <v>1.8277623046362603</v>
      </c>
      <c r="X98" s="94">
        <v>2.1275134740802746</v>
      </c>
      <c r="Y98" s="94">
        <v>2.4365253333815335</v>
      </c>
      <c r="Z98" s="94">
        <v>2.7362868605666728</v>
      </c>
      <c r="AA98" s="94">
        <v>3.0452614559012514</v>
      </c>
      <c r="AB98" s="94">
        <v>3.3450320325695513</v>
      </c>
      <c r="AC98" s="94">
        <v>3.653983777009421</v>
      </c>
      <c r="AE98" s="28">
        <v>9.0999999999999998E-2</v>
      </c>
      <c r="AF98" s="94">
        <f t="shared" si="30"/>
        <v>0.11421517048700285</v>
      </c>
      <c r="AG98" s="94">
        <f t="shared" si="16"/>
        <v>0.11445566944362476</v>
      </c>
      <c r="AH98" s="94">
        <f t="shared" si="17"/>
        <v>0.11442076956278402</v>
      </c>
      <c r="AI98" s="94">
        <f t="shared" si="18"/>
        <v>0.11457585074572828</v>
      </c>
      <c r="AJ98" s="94">
        <f t="shared" si="19"/>
        <v>0.11453579974454454</v>
      </c>
      <c r="AK98" s="94">
        <f t="shared" si="20"/>
        <v>0.11464848287407532</v>
      </c>
      <c r="AL98" s="94">
        <f t="shared" si="21"/>
        <v>0.11460930311592536</v>
      </c>
      <c r="AM98" s="94">
        <f t="shared" si="22"/>
        <v>0.11469712408747562</v>
      </c>
      <c r="AO98" s="28">
        <v>9.0999999999999998E-2</v>
      </c>
      <c r="AP98" s="94">
        <f t="shared" si="31"/>
        <v>6.659096922683877E-2</v>
      </c>
      <c r="AQ98" s="94">
        <f t="shared" si="23"/>
        <v>7.9549463717512967E-2</v>
      </c>
      <c r="AR98" s="94">
        <f t="shared" si="24"/>
        <v>9.269599818453389E-2</v>
      </c>
      <c r="AS98" s="94">
        <f t="shared" si="25"/>
        <v>0.10564777402826522</v>
      </c>
      <c r="AT98" s="94">
        <f t="shared" si="26"/>
        <v>0.11879403050163645</v>
      </c>
      <c r="AU98" s="94">
        <f t="shared" si="27"/>
        <v>0.13174243597925209</v>
      </c>
      <c r="AV98" s="94">
        <f t="shared" si="28"/>
        <v>0.14488883458058074</v>
      </c>
      <c r="AW98" s="94">
        <f t="shared" si="29"/>
        <v>0.1578352495241146</v>
      </c>
      <c r="AY98" s="28">
        <v>9.0999999999999998E-2</v>
      </c>
      <c r="AZ98" s="34">
        <f>(((L98-VLOOKUP(AZ$6,Data!$N$4:$Y$11,Data!$W$1,FALSE)/1000)*VLOOKUP(AZ$6,Data!$N$4:$Y$11,Data!$P$1,FALSE)^1.5+VLOOKUP(AZ$6,Data!$N$4:$Y$11,Data!$W$1,FALSE)/1000*(Mannings_n_bot)^1.5)/L98)^0.67</f>
        <v>5.7083598285168714E-2</v>
      </c>
      <c r="BA98" s="34">
        <f>(((M98-VLOOKUP(BA$6,Data!$N$4:$Y$11,Data!$W$1,FALSE)/1000)*VLOOKUP(BA$6,Data!$N$4:$Y$11,Data!$P$1,FALSE)^1.5+VLOOKUP(BA$6,Data!$N$4:$Y$11,Data!$W$1,FALSE)/1000*(Mannings_n_bot)^1.5)/M98)^0.67</f>
        <v>5.7067581561983327E-2</v>
      </c>
      <c r="BB98" s="34">
        <f>(((N98-VLOOKUP(BB$6,Data!$N$4:$Y$11,Data!$W$1,FALSE)/1000)*VLOOKUP(BB$6,Data!$N$4:$Y$11,Data!$P$1,FALSE)^1.5+VLOOKUP(BB$6,Data!$N$4:$Y$11,Data!$W$1,FALSE)/1000*(Mannings_n_bot)^1.5)/N98)^0.67</f>
        <v>5.7033665952191621E-2</v>
      </c>
      <c r="BC98" s="34">
        <f>(((O98-VLOOKUP(BC$6,Data!$N$4:$Y$11,Data!$W$1,FALSE)/1000)*VLOOKUP(BC$6,Data!$N$4:$Y$11,Data!$P$1,FALSE)^1.5+VLOOKUP(BC$6,Data!$N$4:$Y$11,Data!$W$1,FALSE)/1000*(Mannings_n_bot)^1.5)/O98)^0.67</f>
        <v>5.7002171880863227E-2</v>
      </c>
      <c r="BD98" s="34">
        <f>(((P98-VLOOKUP(BD$6,Data!$N$4:$Y$11,Data!$W$1,FALSE)/1000)*VLOOKUP(BD$6,Data!$N$4:$Y$11,Data!$P$1,FALSE)^1.5+VLOOKUP(BD$6,Data!$N$4:$Y$11,Data!$W$1,FALSE)/1000*(Mannings_n_bot)^1.5)/P98)^0.67</f>
        <v>5.6958701864614339E-2</v>
      </c>
      <c r="BE98" s="34">
        <f>(((Q98-VLOOKUP(BE$6,Data!$N$4:$Y$11,Data!$W$1,FALSE)/1000)*VLOOKUP(BE$6,Data!$N$4:$Y$11,Data!$P$1,FALSE)^1.5+VLOOKUP(BE$6,Data!$N$4:$Y$11,Data!$W$1,FALSE)/1000*(Mannings_n_bot)^1.5)/Q98)^0.67</f>
        <v>5.6925490878115166E-2</v>
      </c>
      <c r="BF98" s="34">
        <f>(((R98-VLOOKUP(BF$6,Data!$N$4:$Y$11,Data!$W$1,FALSE)/1000)*VLOOKUP(BF$6,Data!$N$4:$Y$11,Data!$P$1,FALSE)^1.5+VLOOKUP(BF$6,Data!$N$4:$Y$11,Data!$W$1,FALSE)/1000*(Mannings_n_bot)^1.5)/R98)^0.67</f>
        <v>5.6898893415151211E-2</v>
      </c>
      <c r="BG98" s="34">
        <f>(((S98-VLOOKUP(BG$6,Data!$N$4:$Y$11,Data!$W$1,FALSE)/1000)*VLOOKUP(BG$6,Data!$N$4:$Y$11,Data!$P$1,FALSE)^1.5+VLOOKUP(BG$6,Data!$N$4:$Y$11,Data!$W$1,FALSE)/1000*(Mannings_n_bot)^1.5)/S98)^0.67</f>
        <v>5.6881174683933222E-2</v>
      </c>
    </row>
    <row r="99" spans="1:59" x14ac:dyDescent="0.25">
      <c r="A99" s="28">
        <v>9.1999999999999998E-2</v>
      </c>
      <c r="B99" s="94">
        <v>0.11200058578407246</v>
      </c>
      <c r="C99" s="94">
        <v>0.16103043365291136</v>
      </c>
      <c r="D99" s="94">
        <v>0.21841502633447396</v>
      </c>
      <c r="E99" s="94">
        <v>0.28509420855721368</v>
      </c>
      <c r="F99" s="94">
        <v>0.36000730804286984</v>
      </c>
      <c r="G99" s="94">
        <v>0.44433556870368607</v>
      </c>
      <c r="H99" s="94">
        <v>0.53677714250862341</v>
      </c>
      <c r="I99" s="94">
        <v>0.63875437686711845</v>
      </c>
      <c r="K99" s="28">
        <v>9.1999999999999998E-2</v>
      </c>
      <c r="L99" s="94">
        <v>1.6652495510551439</v>
      </c>
      <c r="M99" s="94">
        <v>2.0042125203572021</v>
      </c>
      <c r="N99" s="94">
        <v>2.3328927912346225</v>
      </c>
      <c r="O99" s="94">
        <v>2.6717785543902774</v>
      </c>
      <c r="P99" s="94">
        <v>3.0004702913915535</v>
      </c>
      <c r="Q99" s="94">
        <v>3.3393151968909103</v>
      </c>
      <c r="R99" s="94">
        <v>3.6680169167223311</v>
      </c>
      <c r="S99" s="94">
        <v>4.0068367615279818</v>
      </c>
      <c r="U99" s="28">
        <v>9.1999999999999998E-2</v>
      </c>
      <c r="V99" s="94">
        <v>1.5186123300226706</v>
      </c>
      <c r="W99" s="94">
        <v>1.8276665771192036</v>
      </c>
      <c r="X99" s="94">
        <v>2.12740445367012</v>
      </c>
      <c r="Y99" s="94">
        <v>2.4363882491247257</v>
      </c>
      <c r="Z99" s="94">
        <v>2.7361364532646082</v>
      </c>
      <c r="AA99" s="94">
        <v>3.0450829828660693</v>
      </c>
      <c r="AB99" s="94">
        <v>3.3448402199503908</v>
      </c>
      <c r="AC99" s="94">
        <v>3.6537638992328478</v>
      </c>
      <c r="AE99" s="28">
        <v>9.1999999999999998E-2</v>
      </c>
      <c r="AF99" s="94">
        <f t="shared" si="30"/>
        <v>0.1154696706943335</v>
      </c>
      <c r="AG99" s="94">
        <f t="shared" si="16"/>
        <v>0.11571232979728313</v>
      </c>
      <c r="AH99" s="94">
        <f t="shared" si="17"/>
        <v>0.11567711637248497</v>
      </c>
      <c r="AI99" s="94">
        <f t="shared" si="18"/>
        <v>0.11583359101552469</v>
      </c>
      <c r="AJ99" s="94">
        <f t="shared" si="19"/>
        <v>0.11579318009341387</v>
      </c>
      <c r="AK99" s="94">
        <f t="shared" si="20"/>
        <v>0.11590687594290501</v>
      </c>
      <c r="AL99" s="94">
        <f t="shared" si="21"/>
        <v>0.11586734403337197</v>
      </c>
      <c r="AM99" s="94">
        <f t="shared" si="22"/>
        <v>0.11595595439281266</v>
      </c>
      <c r="AO99" s="28">
        <v>9.1999999999999998E-2</v>
      </c>
      <c r="AP99" s="94">
        <f t="shared" si="31"/>
        <v>6.7257538495119895E-2</v>
      </c>
      <c r="AQ99" s="94">
        <f t="shared" si="23"/>
        <v>8.0345987272952279E-2</v>
      </c>
      <c r="AR99" s="94">
        <f t="shared" si="24"/>
        <v>9.3624116442523497E-2</v>
      </c>
      <c r="AS99" s="94">
        <f t="shared" si="25"/>
        <v>0.10670577772575714</v>
      </c>
      <c r="AT99" s="94">
        <f t="shared" si="26"/>
        <v>0.11998362692533317</v>
      </c>
      <c r="AU99" s="94">
        <f t="shared" si="27"/>
        <v>0.13306188320209705</v>
      </c>
      <c r="AV99" s="94">
        <f t="shared" si="28"/>
        <v>0.14633987647698121</v>
      </c>
      <c r="AW99" s="94">
        <f t="shared" si="29"/>
        <v>0.15941612171480965</v>
      </c>
      <c r="AY99" s="28">
        <v>9.1999999999999998E-2</v>
      </c>
      <c r="AZ99" s="34">
        <f>(((L99-VLOOKUP(AZ$6,Data!$N$4:$Y$11,Data!$W$1,FALSE)/1000)*VLOOKUP(AZ$6,Data!$N$4:$Y$11,Data!$P$1,FALSE)^1.5+VLOOKUP(AZ$6,Data!$N$4:$Y$11,Data!$W$1,FALSE)/1000*(Mannings_n_bot)^1.5)/L99)^0.67</f>
        <v>5.7062585095335731E-2</v>
      </c>
      <c r="BA99" s="34">
        <f>(((M99-VLOOKUP(BA$6,Data!$N$4:$Y$11,Data!$W$1,FALSE)/1000)*VLOOKUP(BA$6,Data!$N$4:$Y$11,Data!$P$1,FALSE)^1.5+VLOOKUP(BA$6,Data!$N$4:$Y$11,Data!$W$1,FALSE)/1000*(Mannings_n_bot)^1.5)/M99)^0.67</f>
        <v>5.7046380751317537E-2</v>
      </c>
      <c r="BB99" s="34">
        <f>(((N99-VLOOKUP(BB$6,Data!$N$4:$Y$11,Data!$W$1,FALSE)/1000)*VLOOKUP(BB$6,Data!$N$4:$Y$11,Data!$P$1,FALSE)^1.5+VLOOKUP(BB$6,Data!$N$4:$Y$11,Data!$W$1,FALSE)/1000*(Mannings_n_bot)^1.5)/N99)^0.67</f>
        <v>5.7012122132758164E-2</v>
      </c>
      <c r="BC99" s="34">
        <f>(((O99-VLOOKUP(BC$6,Data!$N$4:$Y$11,Data!$W$1,FALSE)/1000)*VLOOKUP(BC$6,Data!$N$4:$Y$11,Data!$P$1,FALSE)^1.5+VLOOKUP(BC$6,Data!$N$4:$Y$11,Data!$W$1,FALSE)/1000*(Mannings_n_bot)^1.5)/O99)^0.67</f>
        <v>5.6980290178379245E-2</v>
      </c>
      <c r="BD99" s="34">
        <f>(((P99-VLOOKUP(BD$6,Data!$N$4:$Y$11,Data!$W$1,FALSE)/1000)*VLOOKUP(BD$6,Data!$N$4:$Y$11,Data!$P$1,FALSE)^1.5+VLOOKUP(BD$6,Data!$N$4:$Y$11,Data!$W$1,FALSE)/1000*(Mannings_n_bot)^1.5)/P99)^0.67</f>
        <v>5.693637964552372E-2</v>
      </c>
      <c r="BE99" s="34">
        <f>(((Q99-VLOOKUP(BE$6,Data!$N$4:$Y$11,Data!$W$1,FALSE)/1000)*VLOOKUP(BE$6,Data!$N$4:$Y$11,Data!$P$1,FALSE)^1.5+VLOOKUP(BE$6,Data!$N$4:$Y$11,Data!$W$1,FALSE)/1000*(Mannings_n_bot)^1.5)/Q99)^0.67</f>
        <v>5.6902816800640799E-2</v>
      </c>
      <c r="BF99" s="34">
        <f>(((R99-VLOOKUP(BF$6,Data!$N$4:$Y$11,Data!$W$1,FALSE)/1000)*VLOOKUP(BF$6,Data!$N$4:$Y$11,Data!$P$1,FALSE)^1.5+VLOOKUP(BF$6,Data!$N$4:$Y$11,Data!$W$1,FALSE)/1000*(Mannings_n_bot)^1.5)/R99)^0.67</f>
        <v>5.6875951192615584E-2</v>
      </c>
      <c r="BG99" s="34">
        <f>(((S99-VLOOKUP(BG$6,Data!$N$4:$Y$11,Data!$W$1,FALSE)/1000)*VLOOKUP(BG$6,Data!$N$4:$Y$11,Data!$P$1,FALSE)^1.5+VLOOKUP(BG$6,Data!$N$4:$Y$11,Data!$W$1,FALSE)/1000*(Mannings_n_bot)^1.5)/S99)^0.67</f>
        <v>5.6858041458006492E-2</v>
      </c>
    </row>
    <row r="100" spans="1:59" x14ac:dyDescent="0.25">
      <c r="A100" s="28">
        <v>9.2999999999999999E-2</v>
      </c>
      <c r="B100" s="94">
        <v>0.11321734181705967</v>
      </c>
      <c r="C100" s="94">
        <v>0.16277916563430472</v>
      </c>
      <c r="D100" s="94">
        <v>0.22078706686663296</v>
      </c>
      <c r="E100" s="94">
        <v>0.28818963271959674</v>
      </c>
      <c r="F100" s="94">
        <v>0.36391635505244135</v>
      </c>
      <c r="G100" s="94">
        <v>0.44915940439790525</v>
      </c>
      <c r="H100" s="94">
        <v>0.54260491497601215</v>
      </c>
      <c r="I100" s="94">
        <v>0.64568834200187197</v>
      </c>
      <c r="K100" s="28">
        <v>9.2999999999999999E-2</v>
      </c>
      <c r="L100" s="94">
        <v>1.6668535460407488</v>
      </c>
      <c r="M100" s="94">
        <v>2.0061286881819487</v>
      </c>
      <c r="N100" s="94">
        <v>2.3351256138970138</v>
      </c>
      <c r="O100" s="94">
        <v>2.6743234608784938</v>
      </c>
      <c r="P100" s="94">
        <v>3.0033318340006949</v>
      </c>
      <c r="Q100" s="94">
        <v>3.342488780357475</v>
      </c>
      <c r="R100" s="94">
        <v>3.6715071297566308</v>
      </c>
      <c r="S100" s="94">
        <v>4.0106389908029554</v>
      </c>
      <c r="U100" s="28">
        <v>9.2999999999999999E-2</v>
      </c>
      <c r="V100" s="94">
        <v>1.5185429608937482</v>
      </c>
      <c r="W100" s="94">
        <v>1.8275688407540762</v>
      </c>
      <c r="X100" s="94">
        <v>2.1272930899169498</v>
      </c>
      <c r="Y100" s="94">
        <v>2.4362485067609723</v>
      </c>
      <c r="Z100" s="94">
        <v>2.7359830534324105</v>
      </c>
      <c r="AA100" s="94">
        <v>3.0449012025202387</v>
      </c>
      <c r="AB100" s="94">
        <v>3.3446447656383631</v>
      </c>
      <c r="AC100" s="94">
        <v>3.6535400649695435</v>
      </c>
      <c r="AE100" s="28">
        <v>9.2999999999999999E-2</v>
      </c>
      <c r="AF100" s="94">
        <f t="shared" si="30"/>
        <v>0.11672411429800578</v>
      </c>
      <c r="AG100" s="94">
        <f t="shared" si="16"/>
        <v>0.11696892364210996</v>
      </c>
      <c r="AH100" s="94">
        <f t="shared" si="17"/>
        <v>0.11693339810952359</v>
      </c>
      <c r="AI100" s="94">
        <f t="shared" si="18"/>
        <v>0.11709125983405173</v>
      </c>
      <c r="AJ100" s="94">
        <f t="shared" si="19"/>
        <v>0.11705049063756269</v>
      </c>
      <c r="AK100" s="94">
        <f t="shared" si="20"/>
        <v>0.11716519457584722</v>
      </c>
      <c r="AL100" s="94">
        <f t="shared" si="21"/>
        <v>0.11712531212469453</v>
      </c>
      <c r="AM100" s="94">
        <f t="shared" si="22"/>
        <v>0.1172147082644814</v>
      </c>
      <c r="AO100" s="28">
        <v>9.2999999999999999E-2</v>
      </c>
      <c r="AP100" s="94">
        <f t="shared" si="31"/>
        <v>6.7922789069251505E-2</v>
      </c>
      <c r="AQ100" s="94">
        <f t="shared" si="23"/>
        <v>8.1140939060007716E-2</v>
      </c>
      <c r="AR100" s="94">
        <f t="shared" si="24"/>
        <v>9.4550402579058154E-2</v>
      </c>
      <c r="AS100" s="94">
        <f t="shared" si="25"/>
        <v>0.10776169634503702</v>
      </c>
      <c r="AT100" s="94">
        <f t="shared" si="26"/>
        <v>0.1211708779338158</v>
      </c>
      <c r="AU100" s="94">
        <f t="shared" si="27"/>
        <v>0.13437873211046897</v>
      </c>
      <c r="AV100" s="94">
        <f t="shared" si="28"/>
        <v>0.14778805972575607</v>
      </c>
      <c r="AW100" s="94">
        <f t="shared" si="29"/>
        <v>0.16099388239194301</v>
      </c>
      <c r="AY100" s="28">
        <v>9.2999999999999999E-2</v>
      </c>
      <c r="AZ100" s="34">
        <f>(((L100-VLOOKUP(AZ$6,Data!$N$4:$Y$11,Data!$W$1,FALSE)/1000)*VLOOKUP(AZ$6,Data!$N$4:$Y$11,Data!$P$1,FALSE)^1.5+VLOOKUP(AZ$6,Data!$N$4:$Y$11,Data!$W$1,FALSE)/1000*(Mannings_n_bot)^1.5)/L100)^0.67</f>
        <v>5.7041607598536888E-2</v>
      </c>
      <c r="BA100" s="34">
        <f>(((M100-VLOOKUP(BA$6,Data!$N$4:$Y$11,Data!$W$1,FALSE)/1000)*VLOOKUP(BA$6,Data!$N$4:$Y$11,Data!$P$1,FALSE)^1.5+VLOOKUP(BA$6,Data!$N$4:$Y$11,Data!$W$1,FALSE)/1000*(Mannings_n_bot)^1.5)/M100)^0.67</f>
        <v>5.7025215449160331E-2</v>
      </c>
      <c r="BB100" s="34">
        <f>(((N100-VLOOKUP(BB$6,Data!$N$4:$Y$11,Data!$W$1,FALSE)/1000)*VLOOKUP(BB$6,Data!$N$4:$Y$11,Data!$P$1,FALSE)^1.5+VLOOKUP(BB$6,Data!$N$4:$Y$11,Data!$W$1,FALSE)/1000*(Mannings_n_bot)^1.5)/N100)^0.67</f>
        <v>5.6990614399108706E-2</v>
      </c>
      <c r="BC100" s="34">
        <f>(((O100-VLOOKUP(BC$6,Data!$N$4:$Y$11,Data!$W$1,FALSE)/1000)*VLOOKUP(BC$6,Data!$N$4:$Y$11,Data!$P$1,FALSE)^1.5+VLOOKUP(BC$6,Data!$N$4:$Y$11,Data!$W$1,FALSE)/1000*(Mannings_n_bot)^1.5)/O100)^0.67</f>
        <v>5.6958444751368187E-2</v>
      </c>
      <c r="BD100" s="34">
        <f>(((P100-VLOOKUP(BD$6,Data!$N$4:$Y$11,Data!$W$1,FALSE)/1000)*VLOOKUP(BD$6,Data!$N$4:$Y$11,Data!$P$1,FALSE)^1.5+VLOOKUP(BD$6,Data!$N$4:$Y$11,Data!$W$1,FALSE)/1000*(Mannings_n_bot)^1.5)/P100)^0.67</f>
        <v>5.6914094425712825E-2</v>
      </c>
      <c r="BE100" s="34">
        <f>(((Q100-VLOOKUP(BE$6,Data!$N$4:$Y$11,Data!$W$1,FALSE)/1000)*VLOOKUP(BE$6,Data!$N$4:$Y$11,Data!$P$1,FALSE)^1.5+VLOOKUP(BE$6,Data!$N$4:$Y$11,Data!$W$1,FALSE)/1000*(Mannings_n_bot)^1.5)/Q100)^0.67</f>
        <v>5.6880180001096563E-2</v>
      </c>
      <c r="BF100" s="34">
        <f>(((R100-VLOOKUP(BF$6,Data!$N$4:$Y$11,Data!$W$1,FALSE)/1000)*VLOOKUP(BF$6,Data!$N$4:$Y$11,Data!$P$1,FALSE)^1.5+VLOOKUP(BF$6,Data!$N$4:$Y$11,Data!$W$1,FALSE)/1000*(Mannings_n_bot)^1.5)/R100)^0.67</f>
        <v>5.6853046715526732E-2</v>
      </c>
      <c r="BG100" s="34">
        <f>(((S100-VLOOKUP(BG$6,Data!$N$4:$Y$11,Data!$W$1,FALSE)/1000)*VLOOKUP(BG$6,Data!$N$4:$Y$11,Data!$P$1,FALSE)^1.5+VLOOKUP(BG$6,Data!$N$4:$Y$11,Data!$W$1,FALSE)/1000*(Mannings_n_bot)^1.5)/S100)^0.67</f>
        <v>5.6834946067058703E-2</v>
      </c>
    </row>
    <row r="101" spans="1:59" x14ac:dyDescent="0.25">
      <c r="A101" s="28">
        <v>9.4E-2</v>
      </c>
      <c r="B101" s="94">
        <v>0.11443404158945958</v>
      </c>
      <c r="C101" s="94">
        <v>0.16452780313675275</v>
      </c>
      <c r="D101" s="94">
        <v>0.22315898191916639</v>
      </c>
      <c r="E101" s="94">
        <v>0.29128487764578948</v>
      </c>
      <c r="F101" s="94">
        <v>0.36782518075950277</v>
      </c>
      <c r="G101" s="94">
        <v>0.45398294949807116</v>
      </c>
      <c r="H101" s="94">
        <v>0.54843234371703442</v>
      </c>
      <c r="I101" s="94">
        <v>0.65262187858513521</v>
      </c>
      <c r="K101" s="28">
        <v>9.4E-2</v>
      </c>
      <c r="L101" s="94">
        <v>1.6684576151956092</v>
      </c>
      <c r="M101" s="94">
        <v>2.0080449595373295</v>
      </c>
      <c r="N101" s="94">
        <v>2.3373585546807525</v>
      </c>
      <c r="O101" s="94">
        <v>2.6768685147345064</v>
      </c>
      <c r="P101" s="94">
        <v>3.0061935386192791</v>
      </c>
      <c r="Q101" s="94">
        <v>3.3456625550163319</v>
      </c>
      <c r="R101" s="94">
        <v>3.6749975486584776</v>
      </c>
      <c r="S101" s="94">
        <v>4.0144414550880567</v>
      </c>
      <c r="U101" s="28">
        <v>9.4E-2</v>
      </c>
      <c r="V101" s="94">
        <v>1.5184718974310392</v>
      </c>
      <c r="W101" s="94">
        <v>1.8274690952185677</v>
      </c>
      <c r="X101" s="94">
        <v>2.1271793824527228</v>
      </c>
      <c r="Y101" s="94">
        <v>2.4361061058328404</v>
      </c>
      <c r="Z101" s="94">
        <v>2.7358266605667003</v>
      </c>
      <c r="AA101" s="94">
        <v>3.044716114271385</v>
      </c>
      <c r="AB101" s="94">
        <v>3.3444456689949913</v>
      </c>
      <c r="AC101" s="94">
        <v>3.6533122734922792</v>
      </c>
      <c r="AE101" s="28">
        <v>9.4E-2</v>
      </c>
      <c r="AF101" s="94">
        <f t="shared" si="30"/>
        <v>0.11797849989848598</v>
      </c>
      <c r="AG101" s="94">
        <f t="shared" si="16"/>
        <v>0.11822544959679558</v>
      </c>
      <c r="AH101" s="94">
        <f t="shared" si="17"/>
        <v>0.11818961338995666</v>
      </c>
      <c r="AI101" s="94">
        <f t="shared" si="18"/>
        <v>0.11834885582903153</v>
      </c>
      <c r="AJ101" s="94">
        <f t="shared" si="19"/>
        <v>0.11830773000170813</v>
      </c>
      <c r="AK101" s="94">
        <f t="shared" si="20"/>
        <v>0.11842343740606001</v>
      </c>
      <c r="AL101" s="94">
        <f t="shared" si="21"/>
        <v>0.11838320602012085</v>
      </c>
      <c r="AM101" s="94">
        <f t="shared" si="22"/>
        <v>0.11847338433927097</v>
      </c>
      <c r="AO101" s="28">
        <v>9.4E-2</v>
      </c>
      <c r="AP101" s="94">
        <f t="shared" si="31"/>
        <v>6.858672377844216E-2</v>
      </c>
      <c r="AQ101" s="94">
        <f t="shared" si="23"/>
        <v>8.1934322414106378E-2</v>
      </c>
      <c r="AR101" s="94">
        <f t="shared" si="24"/>
        <v>9.5474860488251656E-2</v>
      </c>
      <c r="AS101" s="94">
        <f t="shared" si="25"/>
        <v>0.10881553428659133</v>
      </c>
      <c r="AT101" s="94">
        <f t="shared" si="26"/>
        <v>0.12235578848607398</v>
      </c>
      <c r="AU101" s="94">
        <f t="shared" si="27"/>
        <v>0.13569298816982905</v>
      </c>
      <c r="AV101" s="94">
        <f t="shared" si="28"/>
        <v>0.14923339035075939</v>
      </c>
      <c r="AW101" s="94">
        <f t="shared" si="29"/>
        <v>0.16256853808590913</v>
      </c>
      <c r="AY101" s="28">
        <v>9.4E-2</v>
      </c>
      <c r="AZ101" s="34">
        <f>(((L101-VLOOKUP(AZ$6,Data!$N$4:$Y$11,Data!$W$1,FALSE)/1000)*VLOOKUP(AZ$6,Data!$N$4:$Y$11,Data!$P$1,FALSE)^1.5+VLOOKUP(AZ$6,Data!$N$4:$Y$11,Data!$W$1,FALSE)/1000*(Mannings_n_bot)^1.5)/L101)^0.67</f>
        <v>5.7020665678804427E-2</v>
      </c>
      <c r="BA101" s="34">
        <f>(((M101-VLOOKUP(BA$6,Data!$N$4:$Y$11,Data!$W$1,FALSE)/1000)*VLOOKUP(BA$6,Data!$N$4:$Y$11,Data!$P$1,FALSE)^1.5+VLOOKUP(BA$6,Data!$N$4:$Y$11,Data!$W$1,FALSE)/1000*(Mannings_n_bot)^1.5)/M101)^0.67</f>
        <v>5.700408554135606E-2</v>
      </c>
      <c r="BB101" s="34">
        <f>(((N101-VLOOKUP(BB$6,Data!$N$4:$Y$11,Data!$W$1,FALSE)/1000)*VLOOKUP(BB$6,Data!$N$4:$Y$11,Data!$P$1,FALSE)^1.5+VLOOKUP(BB$6,Data!$N$4:$Y$11,Data!$W$1,FALSE)/1000*(Mannings_n_bot)^1.5)/N101)^0.67</f>
        <v>5.6969142635115759E-2</v>
      </c>
      <c r="BC101" s="34">
        <f>(((O101-VLOOKUP(BC$6,Data!$N$4:$Y$11,Data!$W$1,FALSE)/1000)*VLOOKUP(BC$6,Data!$N$4:$Y$11,Data!$P$1,FALSE)^1.5+VLOOKUP(BC$6,Data!$N$4:$Y$11,Data!$W$1,FALSE)/1000*(Mannings_n_bot)^1.5)/O101)^0.67</f>
        <v>5.6936635483918849E-2</v>
      </c>
      <c r="BD101" s="34">
        <f>(((P101-VLOOKUP(BD$6,Data!$N$4:$Y$11,Data!$W$1,FALSE)/1000)*VLOOKUP(BD$6,Data!$N$4:$Y$11,Data!$P$1,FALSE)^1.5+VLOOKUP(BD$6,Data!$N$4:$Y$11,Data!$W$1,FALSE)/1000*(Mannings_n_bot)^1.5)/P101)^0.67</f>
        <v>5.689184608682591E-2</v>
      </c>
      <c r="BE101" s="34">
        <f>(((Q101-VLOOKUP(BE$6,Data!$N$4:$Y$11,Data!$W$1,FALSE)/1000)*VLOOKUP(BE$6,Data!$N$4:$Y$11,Data!$P$1,FALSE)^1.5+VLOOKUP(BE$6,Data!$N$4:$Y$11,Data!$W$1,FALSE)/1000*(Mannings_n_bot)^1.5)/Q101)^0.67</f>
        <v>5.6857580360862976E-2</v>
      </c>
      <c r="BF101" s="34">
        <f>(((R101-VLOOKUP(BF$6,Data!$N$4:$Y$11,Data!$W$1,FALSE)/1000)*VLOOKUP(BF$6,Data!$N$4:$Y$11,Data!$P$1,FALSE)^1.5+VLOOKUP(BF$6,Data!$N$4:$Y$11,Data!$W$1,FALSE)/1000*(Mannings_n_bot)^1.5)/R101)^0.67</f>
        <v>5.6830179863617693E-2</v>
      </c>
      <c r="BG101" s="34">
        <f>(((S101-VLOOKUP(BG$6,Data!$N$4:$Y$11,Data!$W$1,FALSE)/1000)*VLOOKUP(BG$6,Data!$N$4:$Y$11,Data!$P$1,FALSE)^1.5+VLOOKUP(BG$6,Data!$N$4:$Y$11,Data!$W$1,FALSE)/1000*(Mannings_n_bot)^1.5)/S101)^0.67</f>
        <v>5.6811888391017341E-2</v>
      </c>
    </row>
    <row r="102" spans="1:59" x14ac:dyDescent="0.25">
      <c r="A102" s="28">
        <v>9.5000000000000001E-2</v>
      </c>
      <c r="B102" s="94">
        <v>0.11565068374359777</v>
      </c>
      <c r="C102" s="94">
        <v>0.16627634423764959</v>
      </c>
      <c r="D102" s="94">
        <v>0.22553076887857659</v>
      </c>
      <c r="E102" s="94">
        <v>0.2943799399577034</v>
      </c>
      <c r="F102" s="94">
        <v>0.37173378088750209</v>
      </c>
      <c r="G102" s="94">
        <v>0.4588061987633747</v>
      </c>
      <c r="H102" s="94">
        <v>0.55425942238484538</v>
      </c>
      <c r="I102" s="94">
        <v>0.65955497910613747</v>
      </c>
      <c r="K102" s="28">
        <v>9.5000000000000001E-2</v>
      </c>
      <c r="L102" s="94">
        <v>1.6700617603166799</v>
      </c>
      <c r="M102" s="94">
        <v>2.0099613365416786</v>
      </c>
      <c r="N102" s="94">
        <v>2.33959161605897</v>
      </c>
      <c r="O102" s="94">
        <v>2.6794137187533313</v>
      </c>
      <c r="P102" s="94">
        <v>3.0090554083969341</v>
      </c>
      <c r="Q102" s="94">
        <v>3.3488365243392662</v>
      </c>
      <c r="R102" s="94">
        <v>3.6784881772541431</v>
      </c>
      <c r="S102" s="94">
        <v>4.018244158531882</v>
      </c>
      <c r="U102" s="28">
        <v>9.5000000000000001E-2</v>
      </c>
      <c r="V102" s="94">
        <v>1.5183991393966509</v>
      </c>
      <c r="W102" s="94">
        <v>1.8273673401836705</v>
      </c>
      <c r="X102" s="94">
        <v>2.1270633309015721</v>
      </c>
      <c r="Y102" s="94">
        <v>2.4359610458740906</v>
      </c>
      <c r="Z102" s="94">
        <v>2.7356672741541592</v>
      </c>
      <c r="AA102" s="94">
        <v>3.0445277175162087</v>
      </c>
      <c r="AB102" s="94">
        <v>3.3442429293697451</v>
      </c>
      <c r="AC102" s="94">
        <v>3.653080524060786</v>
      </c>
      <c r="AE102" s="28">
        <v>9.5000000000000001E-2</v>
      </c>
      <c r="AF102" s="94">
        <f t="shared" si="30"/>
        <v>0.11923282609604734</v>
      </c>
      <c r="AG102" s="94">
        <f t="shared" si="16"/>
        <v>0.11948190627980484</v>
      </c>
      <c r="AH102" s="94">
        <f t="shared" si="17"/>
        <v>0.11944576082962177</v>
      </c>
      <c r="AI102" s="94">
        <f t="shared" si="18"/>
        <v>0.11960637762794894</v>
      </c>
      <c r="AJ102" s="94">
        <f t="shared" si="19"/>
        <v>0.11956489681033489</v>
      </c>
      <c r="AK102" s="94">
        <f t="shared" si="20"/>
        <v>0.11968160306645542</v>
      </c>
      <c r="AL102" s="94">
        <f t="shared" si="21"/>
        <v>0.11964102434963723</v>
      </c>
      <c r="AM102" s="94">
        <f t="shared" si="22"/>
        <v>0.11973198125371744</v>
      </c>
      <c r="AO102" s="28">
        <v>9.5000000000000001E-2</v>
      </c>
      <c r="AP102" s="94">
        <f t="shared" si="31"/>
        <v>6.924934543837942E-2</v>
      </c>
      <c r="AQ102" s="94">
        <f t="shared" si="23"/>
        <v>8.272614065489596E-2</v>
      </c>
      <c r="AR102" s="94">
        <f t="shared" si="24"/>
        <v>9.6397494045769402E-2</v>
      </c>
      <c r="AS102" s="94">
        <f t="shared" si="25"/>
        <v>0.10986729593019756</v>
      </c>
      <c r="AT102" s="94">
        <f t="shared" si="26"/>
        <v>0.12353836351772007</v>
      </c>
      <c r="AU102" s="94">
        <f t="shared" si="27"/>
        <v>0.1370046568199976</v>
      </c>
      <c r="AV102" s="94">
        <f t="shared" si="28"/>
        <v>0.15067587434753693</v>
      </c>
      <c r="AW102" s="94">
        <f t="shared" si="29"/>
        <v>0.16414009529652734</v>
      </c>
      <c r="AY102" s="28">
        <v>9.5000000000000001E-2</v>
      </c>
      <c r="AZ102" s="34">
        <f>(((L102-VLOOKUP(AZ$6,Data!$N$4:$Y$11,Data!$W$1,FALSE)/1000)*VLOOKUP(AZ$6,Data!$N$4:$Y$11,Data!$P$1,FALSE)^1.5+VLOOKUP(AZ$6,Data!$N$4:$Y$11,Data!$W$1,FALSE)/1000*(Mannings_n_bot)^1.5)/L102)^0.67</f>
        <v>5.6999759220648198E-2</v>
      </c>
      <c r="BA102" s="34">
        <f>(((M102-VLOOKUP(BA$6,Data!$N$4:$Y$11,Data!$W$1,FALSE)/1000)*VLOOKUP(BA$6,Data!$N$4:$Y$11,Data!$P$1,FALSE)^1.5+VLOOKUP(BA$6,Data!$N$4:$Y$11,Data!$W$1,FALSE)/1000*(Mannings_n_bot)^1.5)/M102)^0.67</f>
        <v>5.698299091421255E-2</v>
      </c>
      <c r="BB102" s="34">
        <f>(((N102-VLOOKUP(BB$6,Data!$N$4:$Y$11,Data!$W$1,FALSE)/1000)*VLOOKUP(BB$6,Data!$N$4:$Y$11,Data!$P$1,FALSE)^1.5+VLOOKUP(BB$6,Data!$N$4:$Y$11,Data!$W$1,FALSE)/1000*(Mannings_n_bot)^1.5)/N102)^0.67</f>
        <v>5.6947706725123913E-2</v>
      </c>
      <c r="BC102" s="34">
        <f>(((O102-VLOOKUP(BC$6,Data!$N$4:$Y$11,Data!$W$1,FALSE)/1000)*VLOOKUP(BC$6,Data!$N$4:$Y$11,Data!$P$1,FALSE)^1.5+VLOOKUP(BC$6,Data!$N$4:$Y$11,Data!$W$1,FALSE)/1000*(Mannings_n_bot)^1.5)/O102)^0.67</f>
        <v>5.6914862260587055E-2</v>
      </c>
      <c r="BD102" s="34">
        <f>(((P102-VLOOKUP(BD$6,Data!$N$4:$Y$11,Data!$W$1,FALSE)/1000)*VLOOKUP(BD$6,Data!$N$4:$Y$11,Data!$P$1,FALSE)^1.5+VLOOKUP(BD$6,Data!$N$4:$Y$11,Data!$W$1,FALSE)/1000*(Mannings_n_bot)^1.5)/P102)^0.67</f>
        <v>5.6869634510984618E-2</v>
      </c>
      <c r="BE102" s="34">
        <f>(((Q102-VLOOKUP(BE$6,Data!$N$4:$Y$11,Data!$W$1,FALSE)/1000)*VLOOKUP(BE$6,Data!$N$4:$Y$11,Data!$P$1,FALSE)^1.5+VLOOKUP(BE$6,Data!$N$4:$Y$11,Data!$W$1,FALSE)/1000*(Mannings_n_bot)^1.5)/Q102)^0.67</f>
        <v>5.6835017761795677E-2</v>
      </c>
      <c r="BF102" s="34">
        <f>(((R102-VLOOKUP(BF$6,Data!$N$4:$Y$11,Data!$W$1,FALSE)/1000)*VLOOKUP(BF$6,Data!$N$4:$Y$11,Data!$P$1,FALSE)^1.5+VLOOKUP(BF$6,Data!$N$4:$Y$11,Data!$W$1,FALSE)/1000*(Mannings_n_bot)^1.5)/R102)^0.67</f>
        <v>5.6807350517103977E-2</v>
      </c>
      <c r="BG102" s="34">
        <f>(((S102-VLOOKUP(BG$6,Data!$N$4:$Y$11,Data!$W$1,FALSE)/1000)*VLOOKUP(BG$6,Data!$N$4:$Y$11,Data!$P$1,FALSE)^1.5+VLOOKUP(BG$6,Data!$N$4:$Y$11,Data!$W$1,FALSE)/1000*(Mannings_n_bot)^1.5)/S102)^0.67</f>
        <v>5.6788868310289148E-2</v>
      </c>
    </row>
    <row r="103" spans="1:59" x14ac:dyDescent="0.25">
      <c r="A103" s="28">
        <v>9.6000000000000002E-2</v>
      </c>
      <c r="B103" s="94">
        <v>0.11686726692160598</v>
      </c>
      <c r="C103" s="94">
        <v>0.16802478701407275</v>
      </c>
      <c r="D103" s="94">
        <v>0.22790242513094183</v>
      </c>
      <c r="E103" s="94">
        <v>0.29747481627664829</v>
      </c>
      <c r="F103" s="94">
        <v>0.37564215115914257</v>
      </c>
      <c r="G103" s="94">
        <v>0.46362914695203683</v>
      </c>
      <c r="H103" s="94">
        <v>0.56008614463145534</v>
      </c>
      <c r="I103" s="94">
        <v>0.66648763605269057</v>
      </c>
      <c r="K103" s="28">
        <v>9.6000000000000002E-2</v>
      </c>
      <c r="L103" s="94">
        <v>1.6716659832016803</v>
      </c>
      <c r="M103" s="94">
        <v>2.0118778213143793</v>
      </c>
      <c r="N103" s="94">
        <v>2.3418248005059947</v>
      </c>
      <c r="O103" s="94">
        <v>2.6819590757314633</v>
      </c>
      <c r="P103" s="94">
        <v>3.0119174464849179</v>
      </c>
      <c r="Q103" s="94">
        <v>3.3520106917999684</v>
      </c>
      <c r="R103" s="94">
        <v>3.6819790193719597</v>
      </c>
      <c r="S103" s="94">
        <v>4.0220471052853641</v>
      </c>
      <c r="U103" s="28">
        <v>9.6000000000000002E-2</v>
      </c>
      <c r="V103" s="94">
        <v>1.5183246865469728</v>
      </c>
      <c r="W103" s="94">
        <v>1.8272635753136752</v>
      </c>
      <c r="X103" s="94">
        <v>2.1269449348797997</v>
      </c>
      <c r="Y103" s="94">
        <v>2.4358133264096615</v>
      </c>
      <c r="Z103" s="94">
        <v>2.7355048936715232</v>
      </c>
      <c r="AA103" s="94">
        <v>3.0443360116404747</v>
      </c>
      <c r="AB103" s="94">
        <v>3.3440365461000345</v>
      </c>
      <c r="AC103" s="94">
        <v>3.6528448159217448</v>
      </c>
      <c r="AE103" s="28">
        <v>9.6000000000000002E-2</v>
      </c>
      <c r="AF103" s="94">
        <f t="shared" si="30"/>
        <v>0.12048709149076327</v>
      </c>
      <c r="AG103" s="94">
        <f t="shared" si="16"/>
        <v>0.12073829230937508</v>
      </c>
      <c r="AH103" s="94">
        <f t="shared" si="17"/>
        <v>0.12070183904413188</v>
      </c>
      <c r="AI103" s="94">
        <f t="shared" si="18"/>
        <v>0.12086382385804433</v>
      </c>
      <c r="AJ103" s="94">
        <f t="shared" si="19"/>
        <v>0.12082198968768815</v>
      </c>
      <c r="AK103" s="94">
        <f t="shared" si="20"/>
        <v>0.12093969018969249</v>
      </c>
      <c r="AL103" s="94">
        <f t="shared" si="21"/>
        <v>0.12089876574298282</v>
      </c>
      <c r="AM103" s="94">
        <f t="shared" si="22"/>
        <v>0.12099049764409946</v>
      </c>
      <c r="AO103" s="28">
        <v>9.6000000000000002E-2</v>
      </c>
      <c r="AP103" s="94">
        <f t="shared" si="31"/>
        <v>6.9910656851301364E-2</v>
      </c>
      <c r="AQ103" s="94">
        <f t="shared" si="23"/>
        <v>8.3516397086330282E-2</v>
      </c>
      <c r="AR103" s="94">
        <f t="shared" si="24"/>
        <v>9.7318307108926028E-2</v>
      </c>
      <c r="AS103" s="94">
        <f t="shared" si="25"/>
        <v>0.1109169856350312</v>
      </c>
      <c r="AT103" s="94">
        <f t="shared" si="26"/>
        <v>0.12471860794111031</v>
      </c>
      <c r="AU103" s="94">
        <f t="shared" si="27"/>
        <v>0.13831374347528602</v>
      </c>
      <c r="AV103" s="94">
        <f t="shared" si="28"/>
        <v>0.15211551768347392</v>
      </c>
      <c r="AW103" s="94">
        <f t="shared" si="29"/>
        <v>0.16570856049320271</v>
      </c>
      <c r="AY103" s="28">
        <v>9.6000000000000002E-2</v>
      </c>
      <c r="AZ103" s="34">
        <f>(((L103-VLOOKUP(AZ$6,Data!$N$4:$Y$11,Data!$W$1,FALSE)/1000)*VLOOKUP(AZ$6,Data!$N$4:$Y$11,Data!$P$1,FALSE)^1.5+VLOOKUP(AZ$6,Data!$N$4:$Y$11,Data!$W$1,FALSE)/1000*(Mannings_n_bot)^1.5)/L103)^0.67</f>
        <v>5.6978888109052647E-2</v>
      </c>
      <c r="BA103" s="34">
        <f>(((M103-VLOOKUP(BA$6,Data!$N$4:$Y$11,Data!$W$1,FALSE)/1000)*VLOOKUP(BA$6,Data!$N$4:$Y$11,Data!$P$1,FALSE)^1.5+VLOOKUP(BA$6,Data!$N$4:$Y$11,Data!$W$1,FALSE)/1000*(Mannings_n_bot)^1.5)/M103)^0.67</f>
        <v>5.6961931454498786E-2</v>
      </c>
      <c r="BB103" s="34">
        <f>(((N103-VLOOKUP(BB$6,Data!$N$4:$Y$11,Data!$W$1,FALSE)/1000)*VLOOKUP(BB$6,Data!$N$4:$Y$11,Data!$P$1,FALSE)^1.5+VLOOKUP(BB$6,Data!$N$4:$Y$11,Data!$W$1,FALSE)/1000*(Mannings_n_bot)^1.5)/N103)^0.67</f>
        <v>5.6926306553947446E-2</v>
      </c>
      <c r="BC103" s="34">
        <f>(((O103-VLOOKUP(BC$6,Data!$N$4:$Y$11,Data!$W$1,FALSE)/1000)*VLOOKUP(BC$6,Data!$N$4:$Y$11,Data!$P$1,FALSE)^1.5+VLOOKUP(BC$6,Data!$N$4:$Y$11,Data!$W$1,FALSE)/1000*(Mannings_n_bot)^1.5)/O103)^0.67</f>
        <v>5.689312496639299E-2</v>
      </c>
      <c r="BD103" s="34">
        <f>(((P103-VLOOKUP(BD$6,Data!$N$4:$Y$11,Data!$W$1,FALSE)/1000)*VLOOKUP(BD$6,Data!$N$4:$Y$11,Data!$P$1,FALSE)^1.5+VLOOKUP(BD$6,Data!$N$4:$Y$11,Data!$W$1,FALSE)/1000*(Mannings_n_bot)^1.5)/P103)^0.67</f>
        <v>5.6847459580785499E-2</v>
      </c>
      <c r="BE103" s="34">
        <f>(((Q103-VLOOKUP(BE$6,Data!$N$4:$Y$11,Data!$W$1,FALSE)/1000)*VLOOKUP(BE$6,Data!$N$4:$Y$11,Data!$P$1,FALSE)^1.5+VLOOKUP(BE$6,Data!$N$4:$Y$11,Data!$W$1,FALSE)/1000*(Mannings_n_bot)^1.5)/Q103)^0.67</f>
        <v>5.6812492086222924E-2</v>
      </c>
      <c r="BF103" s="34">
        <f>(((R103-VLOOKUP(BF$6,Data!$N$4:$Y$11,Data!$W$1,FALSE)/1000)*VLOOKUP(BF$6,Data!$N$4:$Y$11,Data!$P$1,FALSE)^1.5+VLOOKUP(BF$6,Data!$N$4:$Y$11,Data!$W$1,FALSE)/1000*(Mannings_n_bot)^1.5)/R103)^0.67</f>
        <v>5.6784558556680964E-2</v>
      </c>
      <c r="BG103" s="34">
        <f>(((S103-VLOOKUP(BG$6,Data!$N$4:$Y$11,Data!$W$1,FALSE)/1000)*VLOOKUP(BG$6,Data!$N$4:$Y$11,Data!$P$1,FALSE)^1.5+VLOOKUP(BG$6,Data!$N$4:$Y$11,Data!$W$1,FALSE)/1000*(Mannings_n_bot)^1.5)/S103)^0.67</f>
        <v>5.6765885705757302E-2</v>
      </c>
    </row>
    <row r="104" spans="1:59" x14ac:dyDescent="0.25">
      <c r="A104" s="28">
        <v>9.7000000000000003E-2</v>
      </c>
      <c r="B104" s="94">
        <v>0.11808378976541911</v>
      </c>
      <c r="C104" s="94">
        <v>0.16977312954277513</v>
      </c>
      <c r="D104" s="94">
        <v>0.23027394806190959</v>
      </c>
      <c r="E104" s="94">
        <v>0.30056950322332954</v>
      </c>
      <c r="F104" s="94">
        <v>0.37955028729637474</v>
      </c>
      <c r="G104" s="94">
        <v>0.46845178882130378</v>
      </c>
      <c r="H104" s="94">
        <v>0.56591250410770844</v>
      </c>
      <c r="I104" s="94">
        <v>0.67341984191116655</v>
      </c>
      <c r="K104" s="28">
        <v>9.7000000000000003E-2</v>
      </c>
      <c r="L104" s="94">
        <v>1.6732702856491113</v>
      </c>
      <c r="M104" s="94">
        <v>2.013794415975882</v>
      </c>
      <c r="N104" s="94">
        <v>2.3440581104973788</v>
      </c>
      <c r="O104" s="94">
        <v>2.6845045884669014</v>
      </c>
      <c r="P104" s="94">
        <v>3.0147796560361488</v>
      </c>
      <c r="Q104" s="94">
        <v>3.3551850608740748</v>
      </c>
      <c r="R104" s="94">
        <v>3.6854700788423562</v>
      </c>
      <c r="S104" s="94">
        <v>4.0258502995018182</v>
      </c>
      <c r="U104" s="28">
        <v>9.7000000000000003E-2</v>
      </c>
      <c r="V104" s="94">
        <v>1.5182485386326696</v>
      </c>
      <c r="W104" s="94">
        <v>1.8271578002661639</v>
      </c>
      <c r="X104" s="94">
        <v>2.1268241939958696</v>
      </c>
      <c r="Y104" s="94">
        <v>2.4356629469556683</v>
      </c>
      <c r="Z104" s="94">
        <v>2.735339518585572</v>
      </c>
      <c r="AA104" s="94">
        <v>3.0441409960190056</v>
      </c>
      <c r="AB104" s="94">
        <v>3.3438265185111944</v>
      </c>
      <c r="AC104" s="94">
        <v>3.6526051483087714</v>
      </c>
      <c r="AE104" s="28">
        <v>9.7000000000000003E-2</v>
      </c>
      <c r="AF104" s="94">
        <f t="shared" si="30"/>
        <v>0.12174129468250418</v>
      </c>
      <c r="AG104" s="94">
        <f t="shared" si="16"/>
        <v>0.12199460630351036</v>
      </c>
      <c r="AH104" s="94">
        <f t="shared" si="17"/>
        <v>0.12195784664887183</v>
      </c>
      <c r="AI104" s="94">
        <f t="shared" si="18"/>
        <v>0.12212119314631248</v>
      </c>
      <c r="AJ104" s="94">
        <f t="shared" si="19"/>
        <v>0.12207900725777096</v>
      </c>
      <c r="AK104" s="94">
        <f t="shared" si="20"/>
        <v>0.12219769740817593</v>
      </c>
      <c r="AL104" s="94">
        <f t="shared" si="21"/>
        <v>0.12215642882964503</v>
      </c>
      <c r="AM104" s="94">
        <f t="shared" si="22"/>
        <v>0.12224893214643438</v>
      </c>
      <c r="AO104" s="28">
        <v>9.7000000000000003E-2</v>
      </c>
      <c r="AP104" s="94">
        <f t="shared" si="31"/>
        <v>7.0570660806069899E-2</v>
      </c>
      <c r="AQ104" s="94">
        <f t="shared" si="23"/>
        <v>8.4305094996751845E-2</v>
      </c>
      <c r="AR104" s="94">
        <f t="shared" si="24"/>
        <v>9.8237303516783739E-2</v>
      </c>
      <c r="AS104" s="94">
        <f t="shared" si="25"/>
        <v>0.11196460773977754</v>
      </c>
      <c r="AT104" s="94">
        <f t="shared" si="26"/>
        <v>0.12589652664546963</v>
      </c>
      <c r="AU104" s="94">
        <f t="shared" si="27"/>
        <v>0.13962025352463428</v>
      </c>
      <c r="AV104" s="94">
        <f t="shared" si="28"/>
        <v>0.15355232629794333</v>
      </c>
      <c r="AW104" s="94">
        <f t="shared" si="29"/>
        <v>0.16727394011508559</v>
      </c>
      <c r="AY104" s="28">
        <v>9.7000000000000003E-2</v>
      </c>
      <c r="AZ104" s="34">
        <f>(((L104-VLOOKUP(AZ$6,Data!$N$4:$Y$11,Data!$W$1,FALSE)/1000)*VLOOKUP(AZ$6,Data!$N$4:$Y$11,Data!$P$1,FALSE)^1.5+VLOOKUP(AZ$6,Data!$N$4:$Y$11,Data!$W$1,FALSE)/1000*(Mannings_n_bot)^1.5)/L104)^0.67</f>
        <v>5.6958052229474511E-2</v>
      </c>
      <c r="BA104" s="34">
        <f>(((M104-VLOOKUP(BA$6,Data!$N$4:$Y$11,Data!$W$1,FALSE)/1000)*VLOOKUP(BA$6,Data!$N$4:$Y$11,Data!$P$1,FALSE)^1.5+VLOOKUP(BA$6,Data!$N$4:$Y$11,Data!$W$1,FALSE)/1000*(Mannings_n_bot)^1.5)/M104)^0.67</f>
        <v>5.6940907049442276E-2</v>
      </c>
      <c r="BB104" s="34">
        <f>(((N104-VLOOKUP(BB$6,Data!$N$4:$Y$11,Data!$W$1,FALSE)/1000)*VLOOKUP(BB$6,Data!$N$4:$Y$11,Data!$P$1,FALSE)^1.5+VLOOKUP(BB$6,Data!$N$4:$Y$11,Data!$W$1,FALSE)/1000*(Mannings_n_bot)^1.5)/N104)^0.67</f>
        <v>5.6904942006867611E-2</v>
      </c>
      <c r="BC104" s="34">
        <f>(((O104-VLOOKUP(BC$6,Data!$N$4:$Y$11,Data!$W$1,FALSE)/1000)*VLOOKUP(BC$6,Data!$N$4:$Y$11,Data!$P$1,FALSE)^1.5+VLOOKUP(BC$6,Data!$N$4:$Y$11,Data!$W$1,FALSE)/1000*(Mannings_n_bot)^1.5)/O104)^0.67</f>
        <v>5.6871423486818645E-2</v>
      </c>
      <c r="BD104" s="34">
        <f>(((P104-VLOOKUP(BD$6,Data!$N$4:$Y$11,Data!$W$1,FALSE)/1000)*VLOOKUP(BD$6,Data!$N$4:$Y$11,Data!$P$1,FALSE)^1.5+VLOOKUP(BD$6,Data!$N$4:$Y$11,Data!$W$1,FALSE)/1000*(Mannings_n_bot)^1.5)/P104)^0.67</f>
        <v>5.6825321179297256E-2</v>
      </c>
      <c r="BE104" s="34">
        <f>(((Q104-VLOOKUP(BE$6,Data!$N$4:$Y$11,Data!$W$1,FALSE)/1000)*VLOOKUP(BE$6,Data!$N$4:$Y$11,Data!$P$1,FALSE)^1.5+VLOOKUP(BE$6,Data!$N$4:$Y$11,Data!$W$1,FALSE)/1000*(Mannings_n_bot)^1.5)/Q104)^0.67</f>
        <v>5.6790003216942872E-2</v>
      </c>
      <c r="BF104" s="34">
        <f>(((R104-VLOOKUP(BF$6,Data!$N$4:$Y$11,Data!$W$1,FALSE)/1000)*VLOOKUP(BF$6,Data!$N$4:$Y$11,Data!$P$1,FALSE)^1.5+VLOOKUP(BF$6,Data!$N$4:$Y$11,Data!$W$1,FALSE)/1000*(Mannings_n_bot)^1.5)/R104)^0.67</f>
        <v>5.6761803863521379E-2</v>
      </c>
      <c r="BG104" s="34">
        <f>(((S104-VLOOKUP(BG$6,Data!$N$4:$Y$11,Data!$W$1,FALSE)/1000)*VLOOKUP(BG$6,Data!$N$4:$Y$11,Data!$P$1,FALSE)^1.5+VLOOKUP(BG$6,Data!$N$4:$Y$11,Data!$W$1,FALSE)/1000*(Mannings_n_bot)^1.5)/S104)^0.67</f>
        <v>5.6742940458779166E-2</v>
      </c>
    </row>
    <row r="105" spans="1:59" x14ac:dyDescent="0.25">
      <c r="A105" s="28">
        <v>9.8000000000000004E-2</v>
      </c>
      <c r="B105" s="94">
        <v>0.11930025091676966</v>
      </c>
      <c r="C105" s="94">
        <v>0.17152136990017808</v>
      </c>
      <c r="D105" s="94">
        <v>0.23264533505668461</v>
      </c>
      <c r="E105" s="94">
        <v>0.30366399741782768</v>
      </c>
      <c r="F105" s="94">
        <v>0.38345818502038265</v>
      </c>
      <c r="G105" s="94">
        <v>0.47327411912741502</v>
      </c>
      <c r="H105" s="94">
        <v>0.57173849446326308</v>
      </c>
      <c r="I105" s="94">
        <v>0.68035158916646754</v>
      </c>
      <c r="K105" s="28">
        <v>9.8000000000000004E-2</v>
      </c>
      <c r="L105" s="94">
        <v>1.674874669458275</v>
      </c>
      <c r="M105" s="94">
        <v>2.0157111226477284</v>
      </c>
      <c r="N105" s="94">
        <v>2.3462915485099227</v>
      </c>
      <c r="O105" s="94">
        <v>2.6870502597591814</v>
      </c>
      <c r="P105" s="94">
        <v>3.0176420402052404</v>
      </c>
      <c r="Q105" s="94">
        <v>3.3583596350391969</v>
      </c>
      <c r="R105" s="94">
        <v>3.6889613594979029</v>
      </c>
      <c r="S105" s="94">
        <v>4.029653745336975</v>
      </c>
      <c r="U105" s="28">
        <v>9.8000000000000004E-2</v>
      </c>
      <c r="V105" s="94">
        <v>1.5181706953986804</v>
      </c>
      <c r="W105" s="94">
        <v>1.8270500146920059</v>
      </c>
      <c r="X105" s="94">
        <v>2.1267011078504021</v>
      </c>
      <c r="Y105" s="94">
        <v>2.4355099070193913</v>
      </c>
      <c r="Z105" s="94">
        <v>2.7351711483531238</v>
      </c>
      <c r="AA105" s="94">
        <v>3.0439426700156647</v>
      </c>
      <c r="AB105" s="94">
        <v>3.3436128459164749</v>
      </c>
      <c r="AC105" s="94">
        <v>3.6523615204424043</v>
      </c>
      <c r="AE105" s="28">
        <v>9.8000000000000004E-2</v>
      </c>
      <c r="AF105" s="94">
        <f t="shared" si="30"/>
        <v>0.12299543427093187</v>
      </c>
      <c r="AG105" s="94">
        <f t="shared" si="16"/>
        <v>0.12325084687997653</v>
      </c>
      <c r="AH105" s="94">
        <f t="shared" si="17"/>
        <v>0.12321378225899193</v>
      </c>
      <c r="AI105" s="94">
        <f t="shared" si="18"/>
        <v>0.12337848411949434</v>
      </c>
      <c r="AJ105" s="94">
        <f t="shared" si="19"/>
        <v>0.12333594814433986</v>
      </c>
      <c r="AK105" s="94">
        <f t="shared" si="20"/>
        <v>0.1234556233540479</v>
      </c>
      <c r="AL105" s="94">
        <f t="shared" si="21"/>
        <v>0.12341401223885533</v>
      </c>
      <c r="AM105" s="94">
        <f t="shared" si="22"/>
        <v>0.12350728339647271</v>
      </c>
      <c r="AO105" s="28">
        <v>9.8000000000000004E-2</v>
      </c>
      <c r="AP105" s="94">
        <f t="shared" si="31"/>
        <v>7.122936007824178E-2</v>
      </c>
      <c r="AQ105" s="94">
        <f t="shared" si="23"/>
        <v>8.509223765897414E-2</v>
      </c>
      <c r="AR105" s="94">
        <f t="shared" si="24"/>
        <v>9.9154487090247781E-2</v>
      </c>
      <c r="AS105" s="94">
        <f t="shared" si="25"/>
        <v>0.11301016656273584</v>
      </c>
      <c r="AT105" s="94">
        <f t="shared" si="26"/>
        <v>0.12707212449701366</v>
      </c>
      <c r="AU105" s="94">
        <f t="shared" si="27"/>
        <v>0.14092419233173972</v>
      </c>
      <c r="AV105" s="94">
        <f t="shared" si="28"/>
        <v>0.15498630610245298</v>
      </c>
      <c r="AW105" s="94">
        <f t="shared" si="29"/>
        <v>0.16883624057122901</v>
      </c>
      <c r="AY105" s="28">
        <v>9.8000000000000004E-2</v>
      </c>
      <c r="AZ105" s="34">
        <f>(((L105-VLOOKUP(AZ$6,Data!$N$4:$Y$11,Data!$W$1,FALSE)/1000)*VLOOKUP(AZ$6,Data!$N$4:$Y$11,Data!$P$1,FALSE)^1.5+VLOOKUP(AZ$6,Data!$N$4:$Y$11,Data!$W$1,FALSE)/1000*(Mannings_n_bot)^1.5)/L105)^0.67</f>
        <v>5.6937251467840067E-2</v>
      </c>
      <c r="BA105" s="34">
        <f>(((M105-VLOOKUP(BA$6,Data!$N$4:$Y$11,Data!$W$1,FALSE)/1000)*VLOOKUP(BA$6,Data!$N$4:$Y$11,Data!$P$1,FALSE)^1.5+VLOOKUP(BA$6,Data!$N$4:$Y$11,Data!$W$1,FALSE)/1000*(Mannings_n_bot)^1.5)/M105)^0.67</f>
        <v>5.6919917586726571E-2</v>
      </c>
      <c r="BB105" s="34">
        <f>(((N105-VLOOKUP(BB$6,Data!$N$4:$Y$11,Data!$W$1,FALSE)/1000)*VLOOKUP(BB$6,Data!$N$4:$Y$11,Data!$P$1,FALSE)^1.5+VLOOKUP(BB$6,Data!$N$4:$Y$11,Data!$W$1,FALSE)/1000*(Mannings_n_bot)^1.5)/N105)^0.67</f>
        <v>5.6883612969630119E-2</v>
      </c>
      <c r="BC105" s="34">
        <f>(((O105-VLOOKUP(BC$6,Data!$N$4:$Y$11,Data!$W$1,FALSE)/1000)*VLOOKUP(BC$6,Data!$N$4:$Y$11,Data!$P$1,FALSE)^1.5+VLOOKUP(BC$6,Data!$N$4:$Y$11,Data!$W$1,FALSE)/1000*(Mannings_n_bot)^1.5)/O105)^0.67</f>
        <v>5.6849757707805426E-2</v>
      </c>
      <c r="BD105" s="34">
        <f>(((P105-VLOOKUP(BD$6,Data!$N$4:$Y$11,Data!$W$1,FALSE)/1000)*VLOOKUP(BD$6,Data!$N$4:$Y$11,Data!$P$1,FALSE)^1.5+VLOOKUP(BD$6,Data!$N$4:$Y$11,Data!$W$1,FALSE)/1000*(Mannings_n_bot)^1.5)/P105)^0.67</f>
        <v>5.6803219190058166E-2</v>
      </c>
      <c r="BE105" s="34">
        <f>(((Q105-VLOOKUP(BE$6,Data!$N$4:$Y$11,Data!$W$1,FALSE)/1000)*VLOOKUP(BE$6,Data!$N$4:$Y$11,Data!$P$1,FALSE)^1.5+VLOOKUP(BE$6,Data!$N$4:$Y$11,Data!$W$1,FALSE)/1000*(Mannings_n_bot)^1.5)/Q105)^0.67</f>
        <v>5.6767551037221142E-2</v>
      </c>
      <c r="BF105" s="34">
        <f>(((R105-VLOOKUP(BF$6,Data!$N$4:$Y$11,Data!$W$1,FALSE)/1000)*VLOOKUP(BF$6,Data!$N$4:$Y$11,Data!$P$1,FALSE)^1.5+VLOOKUP(BF$6,Data!$N$4:$Y$11,Data!$W$1,FALSE)/1000*(Mannings_n_bot)^1.5)/R105)^0.67</f>
        <v>5.6739086319272561E-2</v>
      </c>
      <c r="BG105" s="34">
        <f>(((S105-VLOOKUP(BG$6,Data!$N$4:$Y$11,Data!$W$1,FALSE)/1000)*VLOOKUP(BG$6,Data!$N$4:$Y$11,Data!$P$1,FALSE)^1.5+VLOOKUP(BG$6,Data!$N$4:$Y$11,Data!$W$1,FALSE)/1000*(Mannings_n_bot)^1.5)/S105)^0.67</f>
        <v>5.67200324511834E-2</v>
      </c>
    </row>
    <row r="106" spans="1:59" x14ac:dyDescent="0.25">
      <c r="A106" s="28">
        <v>9.9000000000000005E-2</v>
      </c>
      <c r="B106" s="94">
        <v>0.12051664901718362</v>
      </c>
      <c r="C106" s="94">
        <v>0.17326950616236636</v>
      </c>
      <c r="D106" s="94">
        <v>0.23501658350002286</v>
      </c>
      <c r="E106" s="94">
        <v>0.30675829547959399</v>
      </c>
      <c r="F106" s="94">
        <v>0.38736584005156294</v>
      </c>
      <c r="G106" s="94">
        <v>0.4780961326255988</v>
      </c>
      <c r="H106" s="94">
        <v>0.57756410934657154</v>
      </c>
      <c r="I106" s="94">
        <v>0.68728287030200708</v>
      </c>
      <c r="K106" s="28">
        <v>9.9000000000000005E-2</v>
      </c>
      <c r="L106" s="94">
        <v>1.6764791364292926</v>
      </c>
      <c r="M106" s="94">
        <v>2.0176279434525712</v>
      </c>
      <c r="N106" s="94">
        <v>2.348525117021699</v>
      </c>
      <c r="O106" s="94">
        <v>2.6895960924094</v>
      </c>
      <c r="P106" s="94">
        <v>3.0205046021485282</v>
      </c>
      <c r="Q106" s="94">
        <v>3.3615344177749589</v>
      </c>
      <c r="R106" s="94">
        <v>3.6924528651733408</v>
      </c>
      <c r="S106" s="94">
        <v>4.0334574469490301</v>
      </c>
      <c r="U106" s="28">
        <v>9.9000000000000005E-2</v>
      </c>
      <c r="V106" s="94">
        <v>1.5180911565842123</v>
      </c>
      <c r="W106" s="94">
        <v>1.8269402182353507</v>
      </c>
      <c r="X106" s="94">
        <v>2.1265756760361656</v>
      </c>
      <c r="Y106" s="94">
        <v>2.435354206099269</v>
      </c>
      <c r="Z106" s="94">
        <v>2.7349997824210228</v>
      </c>
      <c r="AA106" s="94">
        <v>3.0437410329833536</v>
      </c>
      <c r="AB106" s="94">
        <v>3.3433955276170324</v>
      </c>
      <c r="AC106" s="94">
        <v>3.6521139315300939</v>
      </c>
      <c r="AE106" s="28">
        <v>9.9000000000000005E-2</v>
      </c>
      <c r="AF106" s="94">
        <f t="shared" si="30"/>
        <v>0.12424950885549522</v>
      </c>
      <c r="AG106" s="94">
        <f t="shared" si="16"/>
        <v>0.12450701265629756</v>
      </c>
      <c r="AH106" s="94">
        <f t="shared" si="17"/>
        <v>0.12446964448940487</v>
      </c>
      <c r="AI106" s="94">
        <f t="shared" si="18"/>
        <v>0.12463569540407518</v>
      </c>
      <c r="AJ106" s="94">
        <f t="shared" si="19"/>
        <v>0.12459281097089814</v>
      </c>
      <c r="AK106" s="94">
        <f t="shared" si="20"/>
        <v>0.12471346665918677</v>
      </c>
      <c r="AL106" s="94">
        <f t="shared" si="21"/>
        <v>0.12467151459958484</v>
      </c>
      <c r="AM106" s="94">
        <f t="shared" si="22"/>
        <v>0.12476555002969468</v>
      </c>
      <c r="AO106" s="28">
        <v>9.9000000000000005E-2</v>
      </c>
      <c r="AP106" s="94">
        <f t="shared" si="31"/>
        <v>7.188675743014028E-2</v>
      </c>
      <c r="AQ106" s="94">
        <f t="shared" si="23"/>
        <v>8.5877828330364531E-2</v>
      </c>
      <c r="AR106" s="94">
        <f t="shared" si="24"/>
        <v>0.10006986163216386</v>
      </c>
      <c r="AS106" s="94">
        <f t="shared" si="25"/>
        <v>0.11405366640192918</v>
      </c>
      <c r="AT106" s="94">
        <f t="shared" si="26"/>
        <v>0.128245406339068</v>
      </c>
      <c r="AU106" s="94">
        <f t="shared" si="27"/>
        <v>0.14222556523519297</v>
      </c>
      <c r="AV106" s="94">
        <f t="shared" si="28"/>
        <v>0.15641746298079232</v>
      </c>
      <c r="AW106" s="94">
        <f t="shared" si="29"/>
        <v>0.17039546824074678</v>
      </c>
      <c r="AY106" s="28">
        <v>9.9000000000000005E-2</v>
      </c>
      <c r="AZ106" s="34">
        <f>(((L106-VLOOKUP(AZ$6,Data!$N$4:$Y$11,Data!$W$1,FALSE)/1000)*VLOOKUP(AZ$6,Data!$N$4:$Y$11,Data!$P$1,FALSE)^1.5+VLOOKUP(AZ$6,Data!$N$4:$Y$11,Data!$W$1,FALSE)/1000*(Mannings_n_bot)^1.5)/L106)^0.67</f>
        <v>5.6916485710542558E-2</v>
      </c>
      <c r="BA106" s="34">
        <f>(((M106-VLOOKUP(BA$6,Data!$N$4:$Y$11,Data!$W$1,FALSE)/1000)*VLOOKUP(BA$6,Data!$N$4:$Y$11,Data!$P$1,FALSE)^1.5+VLOOKUP(BA$6,Data!$N$4:$Y$11,Data!$W$1,FALSE)/1000*(Mannings_n_bot)^1.5)/M106)^0.67</f>
        <v>5.6898962954488728E-2</v>
      </c>
      <c r="BB106" s="34">
        <f>(((N106-VLOOKUP(BB$6,Data!$N$4:$Y$11,Data!$W$1,FALSE)/1000)*VLOOKUP(BB$6,Data!$N$4:$Y$11,Data!$P$1,FALSE)^1.5+VLOOKUP(BB$6,Data!$N$4:$Y$11,Data!$W$1,FALSE)/1000*(Mannings_n_bot)^1.5)/N106)^0.67</f>
        <v>5.6862319328442643E-2</v>
      </c>
      <c r="BC106" s="34">
        <f>(((O106-VLOOKUP(BC$6,Data!$N$4:$Y$11,Data!$W$1,FALSE)/1000)*VLOOKUP(BC$6,Data!$N$4:$Y$11,Data!$P$1,FALSE)^1.5+VLOOKUP(BC$6,Data!$N$4:$Y$11,Data!$W$1,FALSE)/1000*(Mannings_n_bot)^1.5)/O106)^0.67</f>
        <v>5.6828127515751475E-2</v>
      </c>
      <c r="BD106" s="34">
        <f>(((P106-VLOOKUP(BD$6,Data!$N$4:$Y$11,Data!$W$1,FALSE)/1000)*VLOOKUP(BD$6,Data!$N$4:$Y$11,Data!$P$1,FALSE)^1.5+VLOOKUP(BD$6,Data!$N$4:$Y$11,Data!$W$1,FALSE)/1000*(Mannings_n_bot)^1.5)/P106)^0.67</f>
        <v>5.6781153497073668E-2</v>
      </c>
      <c r="BE106" s="34">
        <f>(((Q106-VLOOKUP(BE$6,Data!$N$4:$Y$11,Data!$W$1,FALSE)/1000)*VLOOKUP(BE$6,Data!$N$4:$Y$11,Data!$P$1,FALSE)^1.5+VLOOKUP(BE$6,Data!$N$4:$Y$11,Data!$W$1,FALSE)/1000*(Mannings_n_bot)^1.5)/Q106)^0.67</f>
        <v>5.6745135430788241E-2</v>
      </c>
      <c r="BF106" s="34">
        <f>(((R106-VLOOKUP(BF$6,Data!$N$4:$Y$11,Data!$W$1,FALSE)/1000)*VLOOKUP(BF$6,Data!$N$4:$Y$11,Data!$P$1,FALSE)^1.5+VLOOKUP(BF$6,Data!$N$4:$Y$11,Data!$W$1,FALSE)/1000*(Mannings_n_bot)^1.5)/R106)^0.67</f>
        <v>5.671640580605402E-2</v>
      </c>
      <c r="BG106" s="34">
        <f>(((S106-VLOOKUP(BG$6,Data!$N$4:$Y$11,Data!$W$1,FALSE)/1000)*VLOOKUP(BG$6,Data!$N$4:$Y$11,Data!$P$1,FALSE)^1.5+VLOOKUP(BG$6,Data!$N$4:$Y$11,Data!$W$1,FALSE)/1000*(Mannings_n_bot)^1.5)/S106)^0.67</f>
        <v>5.6697161565267537E-2</v>
      </c>
    </row>
    <row r="107" spans="1:59" x14ac:dyDescent="0.25">
      <c r="A107" s="28">
        <v>0.1</v>
      </c>
      <c r="B107" s="94">
        <v>0.12173298270797583</v>
      </c>
      <c r="C107" s="94">
        <v>0.17501753640508033</v>
      </c>
      <c r="D107" s="94">
        <v>0.23738769077622224</v>
      </c>
      <c r="E107" s="94">
        <v>0.30985239402743581</v>
      </c>
      <c r="F107" s="94">
        <v>0.39127324810951736</v>
      </c>
      <c r="G107" s="94">
        <v>0.48291782407004691</v>
      </c>
      <c r="H107" s="94">
        <v>0.58338934240485685</v>
      </c>
      <c r="I107" s="94">
        <v>0.69421367779967902</v>
      </c>
      <c r="K107" s="28">
        <v>0.1</v>
      </c>
      <c r="L107" s="94">
        <v>1.6780836883631218</v>
      </c>
      <c r="M107" s="94">
        <v>2.019544880514196</v>
      </c>
      <c r="N107" s="94">
        <v>2.3507588185120794</v>
      </c>
      <c r="O107" s="94">
        <v>2.6921420892202446</v>
      </c>
      <c r="P107" s="94">
        <v>3.0233673450241056</v>
      </c>
      <c r="Q107" s="94">
        <v>3.3647094125630344</v>
      </c>
      <c r="R107" s="94">
        <v>3.6959445997056259</v>
      </c>
      <c r="S107" s="94">
        <v>4.0372614084986811</v>
      </c>
      <c r="U107" s="28">
        <v>0.1</v>
      </c>
      <c r="V107" s="94">
        <v>1.5180099219227359</v>
      </c>
      <c r="W107" s="94">
        <v>1.8268284105336225</v>
      </c>
      <c r="X107" s="94">
        <v>2.1264478981380717</v>
      </c>
      <c r="Y107" s="94">
        <v>2.4351958436848893</v>
      </c>
      <c r="Z107" s="94">
        <v>2.7348254202261315</v>
      </c>
      <c r="AA107" s="94">
        <v>3.0435360842639967</v>
      </c>
      <c r="AB107" s="94">
        <v>3.3431745629019152</v>
      </c>
      <c r="AC107" s="94">
        <v>3.6518623807661865</v>
      </c>
      <c r="AE107" s="28">
        <v>0.1</v>
      </c>
      <c r="AF107" s="94">
        <f t="shared" si="30"/>
        <v>0.12550351703542542</v>
      </c>
      <c r="AG107" s="94">
        <f t="shared" si="16"/>
        <v>0.12576310224974993</v>
      </c>
      <c r="AH107" s="94">
        <f t="shared" si="17"/>
        <v>0.1257254319547807</v>
      </c>
      <c r="AI107" s="94">
        <f t="shared" si="18"/>
        <v>0.1258928256262786</v>
      </c>
      <c r="AJ107" s="94">
        <f t="shared" si="19"/>
        <v>0.12584959436069337</v>
      </c>
      <c r="AK107" s="94">
        <f t="shared" si="20"/>
        <v>0.12597122595520049</v>
      </c>
      <c r="AL107" s="94">
        <f t="shared" si="21"/>
        <v>0.12592893454053933</v>
      </c>
      <c r="AM107" s="94">
        <f t="shared" si="22"/>
        <v>0.12602373068130468</v>
      </c>
      <c r="AO107" s="28">
        <v>0.1</v>
      </c>
      <c r="AP107" s="94">
        <f t="shared" si="31"/>
        <v>7.2542855610925841E-2</v>
      </c>
      <c r="AQ107" s="94">
        <f t="shared" si="23"/>
        <v>8.6661870252925072E-2</v>
      </c>
      <c r="AR107" s="94">
        <f t="shared" si="24"/>
        <v>0.10098343092741328</v>
      </c>
      <c r="AS107" s="94">
        <f t="shared" si="25"/>
        <v>0.11509511153520943</v>
      </c>
      <c r="AT107" s="94">
        <f t="shared" si="26"/>
        <v>0.12941637699219039</v>
      </c>
      <c r="AU107" s="94">
        <f t="shared" si="27"/>
        <v>0.1435243775486065</v>
      </c>
      <c r="AV107" s="94">
        <f t="shared" si="28"/>
        <v>0.1578458027891767</v>
      </c>
      <c r="AW107" s="94">
        <f t="shared" si="29"/>
        <v>0.17195162947296821</v>
      </c>
      <c r="AY107" s="28">
        <v>0.1</v>
      </c>
      <c r="AZ107" s="34">
        <f>(((L107-VLOOKUP(AZ$6,Data!$N$4:$Y$11,Data!$W$1,FALSE)/1000)*VLOOKUP(AZ$6,Data!$N$4:$Y$11,Data!$P$1,FALSE)^1.5+VLOOKUP(AZ$6,Data!$N$4:$Y$11,Data!$W$1,FALSE)/1000*(Mannings_n_bot)^1.5)/L107)^0.67</f>
        <v>5.6895754844439581E-2</v>
      </c>
      <c r="BA107" s="34">
        <f>(((M107-VLOOKUP(BA$6,Data!$N$4:$Y$11,Data!$W$1,FALSE)/1000)*VLOOKUP(BA$6,Data!$N$4:$Y$11,Data!$P$1,FALSE)^1.5+VLOOKUP(BA$6,Data!$N$4:$Y$11,Data!$W$1,FALSE)/1000*(Mannings_n_bot)^1.5)/M107)^0.67</f>
        <v>5.6878043041316904E-2</v>
      </c>
      <c r="BB107" s="34">
        <f>(((N107-VLOOKUP(BB$6,Data!$N$4:$Y$11,Data!$W$1,FALSE)/1000)*VLOOKUP(BB$6,Data!$N$4:$Y$11,Data!$P$1,FALSE)^1.5+VLOOKUP(BB$6,Data!$N$4:$Y$11,Data!$W$1,FALSE)/1000*(Mannings_n_bot)^1.5)/N107)^0.67</f>
        <v>5.6841060969972206E-2</v>
      </c>
      <c r="BC107" s="34">
        <f>(((O107-VLOOKUP(BC$6,Data!$N$4:$Y$11,Data!$W$1,FALSE)/1000)*VLOOKUP(BC$6,Data!$N$4:$Y$11,Data!$P$1,FALSE)^1.5+VLOOKUP(BC$6,Data!$N$4:$Y$11,Data!$W$1,FALSE)/1000*(Mannings_n_bot)^1.5)/O107)^0.67</f>
        <v>5.6806532797509413E-2</v>
      </c>
      <c r="BD107" s="34">
        <f>(((P107-VLOOKUP(BD$6,Data!$N$4:$Y$11,Data!$W$1,FALSE)/1000)*VLOOKUP(BD$6,Data!$N$4:$Y$11,Data!$P$1,FALSE)^1.5+VLOOKUP(BD$6,Data!$N$4:$Y$11,Data!$W$1,FALSE)/1000*(Mannings_n_bot)^1.5)/P107)^0.67</f>
        <v>5.6759123984813781E-2</v>
      </c>
      <c r="BE107" s="34">
        <f>(((Q107-VLOOKUP(BE$6,Data!$N$4:$Y$11,Data!$W$1,FALSE)/1000)*VLOOKUP(BE$6,Data!$N$4:$Y$11,Data!$P$1,FALSE)^1.5+VLOOKUP(BE$6,Data!$N$4:$Y$11,Data!$W$1,FALSE)/1000*(Mannings_n_bot)^1.5)/Q107)^0.67</f>
        <v>5.6722756281837011E-2</v>
      </c>
      <c r="BF107" s="34">
        <f>(((R107-VLOOKUP(BF$6,Data!$N$4:$Y$11,Data!$W$1,FALSE)/1000)*VLOOKUP(BF$6,Data!$N$4:$Y$11,Data!$P$1,FALSE)^1.5+VLOOKUP(BF$6,Data!$N$4:$Y$11,Data!$W$1,FALSE)/1000*(Mannings_n_bot)^1.5)/R107)^0.67</f>
        <v>5.6693762206454799E-2</v>
      </c>
      <c r="BG107" s="34">
        <f>(((S107-VLOOKUP(BG$6,Data!$N$4:$Y$11,Data!$W$1,FALSE)/1000)*VLOOKUP(BG$6,Data!$N$4:$Y$11,Data!$P$1,FALSE)^1.5+VLOOKUP(BG$6,Data!$N$4:$Y$11,Data!$W$1,FALSE)/1000*(Mannings_n_bot)^1.5)/S107)^0.67</f>
        <v>5.6674327683795607E-2</v>
      </c>
    </row>
    <row r="108" spans="1:59" x14ac:dyDescent="0.25">
      <c r="A108" s="28">
        <v>0.10100000000000001</v>
      </c>
      <c r="B108" s="94">
        <v>0.12294925063024487</v>
      </c>
      <c r="C108" s="94">
        <v>0.17676545870371063</v>
      </c>
      <c r="D108" s="94">
        <v>0.23975865426911347</v>
      </c>
      <c r="E108" s="94">
        <v>0.31294628967950766</v>
      </c>
      <c r="F108" s="94">
        <v>0.39518040491303541</v>
      </c>
      <c r="G108" s="94">
        <v>0.48773918821390483</v>
      </c>
      <c r="H108" s="94">
        <v>0.58921418728409503</v>
      </c>
      <c r="I108" s="94">
        <v>0.70114400413983891</v>
      </c>
      <c r="K108" s="28">
        <v>0.10100000000000001</v>
      </c>
      <c r="L108" s="94">
        <v>1.6796883270615763</v>
      </c>
      <c r="M108" s="94">
        <v>2.021461935957543</v>
      </c>
      <c r="N108" s="94">
        <v>2.3529926554617577</v>
      </c>
      <c r="O108" s="94">
        <v>2.6946882529960221</v>
      </c>
      <c r="P108" s="94">
        <v>3.0262302719918548</v>
      </c>
      <c r="Q108" s="94">
        <v>3.367884622887177</v>
      </c>
      <c r="R108" s="94">
        <v>3.6994365669339691</v>
      </c>
      <c r="S108" s="94">
        <v>4.0410656341491729</v>
      </c>
      <c r="U108" s="28">
        <v>0.10100000000000001</v>
      </c>
      <c r="V108" s="94">
        <v>1.5179269911419826</v>
      </c>
      <c r="W108" s="94">
        <v>1.8267145912175149</v>
      </c>
      <c r="X108" s="94">
        <v>2.1263177737331667</v>
      </c>
      <c r="Y108" s="94">
        <v>2.4350348192569822</v>
      </c>
      <c r="Z108" s="94">
        <v>2.7346480611953208</v>
      </c>
      <c r="AA108" s="94">
        <v>3.0433278231885303</v>
      </c>
      <c r="AB108" s="94">
        <v>3.3429499510480518</v>
      </c>
      <c r="AC108" s="94">
        <v>3.6516068673319144</v>
      </c>
      <c r="AE108" s="28">
        <v>0.10100000000000001</v>
      </c>
      <c r="AF108" s="94">
        <f t="shared" si="30"/>
        <v>0.12675745740973066</v>
      </c>
      <c r="AG108" s="94">
        <f t="shared" si="16"/>
        <v>0.12701911427735882</v>
      </c>
      <c r="AH108" s="94">
        <f t="shared" si="17"/>
        <v>0.12698114326954202</v>
      </c>
      <c r="AI108" s="94">
        <f t="shared" si="18"/>
        <v>0.12714987341206299</v>
      </c>
      <c r="AJ108" s="94">
        <f t="shared" si="19"/>
        <v>0.12710629693671188</v>
      </c>
      <c r="AK108" s="94">
        <f t="shared" si="20"/>
        <v>0.12722889987342417</v>
      </c>
      <c r="AL108" s="94">
        <f t="shared" si="21"/>
        <v>0.12718627069015542</v>
      </c>
      <c r="AM108" s="94">
        <f t="shared" si="22"/>
        <v>0.12728182398622784</v>
      </c>
      <c r="AO108" s="28">
        <v>0.10100000000000001</v>
      </c>
      <c r="AP108" s="94">
        <f t="shared" si="31"/>
        <v>7.3197657356666043E-2</v>
      </c>
      <c r="AQ108" s="94">
        <f t="shared" si="23"/>
        <v>8.7444366653374003E-2</v>
      </c>
      <c r="AR108" s="94">
        <f t="shared" si="24"/>
        <v>0.1018951987430078</v>
      </c>
      <c r="AS108" s="94">
        <f t="shared" si="25"/>
        <v>0.11613450622036375</v>
      </c>
      <c r="AT108" s="94">
        <f t="shared" si="26"/>
        <v>0.13058504125428927</v>
      </c>
      <c r="AU108" s="94">
        <f t="shared" si="27"/>
        <v>0.14482063456074751</v>
      </c>
      <c r="AV108" s="94">
        <f t="shared" si="28"/>
        <v>0.15927133135639243</v>
      </c>
      <c r="AW108" s="94">
        <f t="shared" si="29"/>
        <v>0.1735047305875945</v>
      </c>
      <c r="AY108" s="28">
        <v>0.10100000000000001</v>
      </c>
      <c r="AZ108" s="34">
        <f>(((L108-VLOOKUP(AZ$6,Data!$N$4:$Y$11,Data!$W$1,FALSE)/1000)*VLOOKUP(AZ$6,Data!$N$4:$Y$11,Data!$P$1,FALSE)^1.5+VLOOKUP(AZ$6,Data!$N$4:$Y$11,Data!$W$1,FALSE)/1000*(Mannings_n_bot)^1.5)/L108)^0.67</f>
        <v>5.6875058756850554E-2</v>
      </c>
      <c r="BA108" s="34">
        <f>(((M108-VLOOKUP(BA$6,Data!$N$4:$Y$11,Data!$W$1,FALSE)/1000)*VLOOKUP(BA$6,Data!$N$4:$Y$11,Data!$P$1,FALSE)^1.5+VLOOKUP(BA$6,Data!$N$4:$Y$11,Data!$W$1,FALSE)/1000*(Mannings_n_bot)^1.5)/M108)^0.67</f>
        <v>5.685715773624777E-2</v>
      </c>
      <c r="BB108" s="34">
        <f>(((N108-VLOOKUP(BB$6,Data!$N$4:$Y$11,Data!$W$1,FALSE)/1000)*VLOOKUP(BB$6,Data!$N$4:$Y$11,Data!$P$1,FALSE)^1.5+VLOOKUP(BB$6,Data!$N$4:$Y$11,Data!$W$1,FALSE)/1000*(Mannings_n_bot)^1.5)/N108)^0.67</f>
        <v>5.6819837781342732E-2</v>
      </c>
      <c r="BC108" s="34">
        <f>(((O108-VLOOKUP(BC$6,Data!$N$4:$Y$11,Data!$W$1,FALSE)/1000)*VLOOKUP(BC$6,Data!$N$4:$Y$11,Data!$P$1,FALSE)^1.5+VLOOKUP(BC$6,Data!$N$4:$Y$11,Data!$W$1,FALSE)/1000*(Mannings_n_bot)^1.5)/O108)^0.67</f>
        <v>5.6784973440383725E-2</v>
      </c>
      <c r="BD108" s="34">
        <f>(((P108-VLOOKUP(BD$6,Data!$N$4:$Y$11,Data!$W$1,FALSE)/1000)*VLOOKUP(BD$6,Data!$N$4:$Y$11,Data!$P$1,FALSE)^1.5+VLOOKUP(BD$6,Data!$N$4:$Y$11,Data!$W$1,FALSE)/1000*(Mannings_n_bot)^1.5)/P108)^0.67</f>
        <v>5.6737130538210348E-2</v>
      </c>
      <c r="BE108" s="34">
        <f>(((Q108-VLOOKUP(BE$6,Data!$N$4:$Y$11,Data!$W$1,FALSE)/1000)*VLOOKUP(BE$6,Data!$N$4:$Y$11,Data!$P$1,FALSE)^1.5+VLOOKUP(BE$6,Data!$N$4:$Y$11,Data!$W$1,FALSE)/1000*(Mannings_n_bot)^1.5)/Q108)^0.67</f>
        <v>5.6700413475020243E-2</v>
      </c>
      <c r="BF108" s="34">
        <f>(((R108-VLOOKUP(BF$6,Data!$N$4:$Y$11,Data!$W$1,FALSE)/1000)*VLOOKUP(BF$6,Data!$N$4:$Y$11,Data!$P$1,FALSE)^1.5+VLOOKUP(BF$6,Data!$N$4:$Y$11,Data!$W$1,FALSE)/1000*(Mannings_n_bot)^1.5)/R108)^0.67</f>
        <v>5.6671155403530932E-2</v>
      </c>
      <c r="BG108" s="34">
        <f>(((S108-VLOOKUP(BG$6,Data!$N$4:$Y$11,Data!$W$1,FALSE)/1000)*VLOOKUP(BG$6,Data!$N$4:$Y$11,Data!$P$1,FALSE)^1.5+VLOOKUP(BG$6,Data!$N$4:$Y$11,Data!$W$1,FALSE)/1000*(Mannings_n_bot)^1.5)/S108)^0.67</f>
        <v>5.6651530689995303E-2</v>
      </c>
    </row>
    <row r="109" spans="1:59" x14ac:dyDescent="0.25">
      <c r="A109" s="28">
        <v>0.10199999999999999</v>
      </c>
      <c r="B109" s="94">
        <v>0.12416545142486912</v>
      </c>
      <c r="C109" s="94">
        <v>0.17851327113329107</v>
      </c>
      <c r="D109" s="94">
        <v>0.24212947136204943</v>
      </c>
      <c r="E109" s="94">
        <v>0.3160399790532975</v>
      </c>
      <c r="F109" s="94">
        <v>0.3990873061800797</v>
      </c>
      <c r="G109" s="94">
        <v>0.49256021980924114</v>
      </c>
      <c r="H109" s="94">
        <v>0.59503863762898757</v>
      </c>
      <c r="I109" s="94">
        <v>0.70807384180127375</v>
      </c>
      <c r="K109" s="28">
        <v>0.10199999999999999</v>
      </c>
      <c r="L109" s="94">
        <v>1.6812930543273437</v>
      </c>
      <c r="M109" s="94">
        <v>2.0233791119087288</v>
      </c>
      <c r="N109" s="94">
        <v>2.3552266303527767</v>
      </c>
      <c r="O109" s="94">
        <v>2.6972345865426854</v>
      </c>
      <c r="P109" s="94">
        <v>3.0290933862134768</v>
      </c>
      <c r="Q109" s="94">
        <v>3.3710600522332581</v>
      </c>
      <c r="R109" s="94">
        <v>3.7029287706998684</v>
      </c>
      <c r="S109" s="94">
        <v>4.0448701280663357</v>
      </c>
      <c r="U109" s="28">
        <v>0.10199999999999999</v>
      </c>
      <c r="V109" s="94">
        <v>1.5178423639639382</v>
      </c>
      <c r="W109" s="94">
        <v>1.8265987599109841</v>
      </c>
      <c r="X109" s="94">
        <v>2.1261853023906263</v>
      </c>
      <c r="Y109" s="94">
        <v>2.4348711322874097</v>
      </c>
      <c r="Z109" s="94">
        <v>2.7344677047454615</v>
      </c>
      <c r="AA109" s="94">
        <v>3.0431162490768928</v>
      </c>
      <c r="AB109" s="94">
        <v>3.3427216913202438</v>
      </c>
      <c r="AC109" s="94">
        <v>3.6513473903953808</v>
      </c>
      <c r="AE109" s="28">
        <v>0.10199999999999999</v>
      </c>
      <c r="AF109" s="94">
        <f t="shared" si="30"/>
        <v>0.12801132857719219</v>
      </c>
      <c r="AG109" s="94">
        <f t="shared" si="16"/>
        <v>0.12827504735589304</v>
      </c>
      <c r="AH109" s="94">
        <f t="shared" si="17"/>
        <v>0.12823677704785841</v>
      </c>
      <c r="AI109" s="94">
        <f t="shared" si="18"/>
        <v>0.12840683738711595</v>
      </c>
      <c r="AJ109" s="94">
        <f t="shared" si="19"/>
        <v>0.12836291732167412</v>
      </c>
      <c r="AK109" s="94">
        <f t="shared" si="20"/>
        <v>0.12848648704491195</v>
      </c>
      <c r="AL109" s="94">
        <f t="shared" si="21"/>
        <v>0.12844352167659456</v>
      </c>
      <c r="AM109" s="94">
        <f t="shared" si="22"/>
        <v>0.12853982857910454</v>
      </c>
      <c r="AO109" s="28">
        <v>0.10199999999999999</v>
      </c>
      <c r="AP109" s="94">
        <f t="shared" si="31"/>
        <v>7.385116539040576E-2</v>
      </c>
      <c r="AQ109" s="94">
        <f t="shared" si="23"/>
        <v>8.8225320743225852E-2</v>
      </c>
      <c r="AR109" s="94">
        <f t="shared" si="24"/>
        <v>0.10280516882818286</v>
      </c>
      <c r="AS109" s="94">
        <f t="shared" si="25"/>
        <v>0.11717185469521858</v>
      </c>
      <c r="AT109" s="94">
        <f t="shared" si="26"/>
        <v>0.13175140390074255</v>
      </c>
      <c r="AU109" s="94">
        <f t="shared" si="27"/>
        <v>0.14611434153566327</v>
      </c>
      <c r="AV109" s="94">
        <f t="shared" si="28"/>
        <v>0.16069405448393836</v>
      </c>
      <c r="AW109" s="94">
        <f t="shared" si="29"/>
        <v>0.1750547778748513</v>
      </c>
      <c r="AY109" s="28">
        <v>0.10199999999999999</v>
      </c>
      <c r="AZ109" s="34">
        <f>(((L109-VLOOKUP(AZ$6,Data!$N$4:$Y$11,Data!$W$1,FALSE)/1000)*VLOOKUP(AZ$6,Data!$N$4:$Y$11,Data!$P$1,FALSE)^1.5+VLOOKUP(AZ$6,Data!$N$4:$Y$11,Data!$W$1,FALSE)/1000*(Mannings_n_bot)^1.5)/L109)^0.67</f>
        <v>5.6854397335554238E-2</v>
      </c>
      <c r="BA109" s="34">
        <f>(((M109-VLOOKUP(BA$6,Data!$N$4:$Y$11,Data!$W$1,FALSE)/1000)*VLOOKUP(BA$6,Data!$N$4:$Y$11,Data!$P$1,FALSE)^1.5+VLOOKUP(BA$6,Data!$N$4:$Y$11,Data!$W$1,FALSE)/1000*(Mannings_n_bot)^1.5)/M109)^0.67</f>
        <v>5.6836306928764242E-2</v>
      </c>
      <c r="BB109" s="34">
        <f>(((N109-VLOOKUP(BB$6,Data!$N$4:$Y$11,Data!$W$1,FALSE)/1000)*VLOOKUP(BB$6,Data!$N$4:$Y$11,Data!$P$1,FALSE)^1.5+VLOOKUP(BB$6,Data!$N$4:$Y$11,Data!$W$1,FALSE)/1000*(Mannings_n_bot)^1.5)/N109)^0.67</f>
        <v>5.679864965013251E-2</v>
      </c>
      <c r="BC109" s="34">
        <f>(((O109-VLOOKUP(BC$6,Data!$N$4:$Y$11,Data!$W$1,FALSE)/1000)*VLOOKUP(BC$6,Data!$N$4:$Y$11,Data!$P$1,FALSE)^1.5+VLOOKUP(BC$6,Data!$N$4:$Y$11,Data!$W$1,FALSE)/1000*(Mannings_n_bot)^1.5)/O109)^0.67</f>
        <v>5.6763449332128263E-2</v>
      </c>
      <c r="BD109" s="34">
        <f>(((P109-VLOOKUP(BD$6,Data!$N$4:$Y$11,Data!$W$1,FALSE)/1000)*VLOOKUP(BD$6,Data!$N$4:$Y$11,Data!$P$1,FALSE)^1.5+VLOOKUP(BD$6,Data!$N$4:$Y$11,Data!$W$1,FALSE)/1000*(Mannings_n_bot)^1.5)/P109)^0.67</f>
        <v>5.6715173042654908E-2</v>
      </c>
      <c r="BE109" s="34">
        <f>(((Q109-VLOOKUP(BE$6,Data!$N$4:$Y$11,Data!$W$1,FALSE)/1000)*VLOOKUP(BE$6,Data!$N$4:$Y$11,Data!$P$1,FALSE)^1.5+VLOOKUP(BE$6,Data!$N$4:$Y$11,Data!$W$1,FALSE)/1000*(Mannings_n_bot)^1.5)/Q109)^0.67</f>
        <v>5.6678106895448027E-2</v>
      </c>
      <c r="BF109" s="34">
        <f>(((R109-VLOOKUP(BF$6,Data!$N$4:$Y$11,Data!$W$1,FALSE)/1000)*VLOOKUP(BF$6,Data!$N$4:$Y$11,Data!$P$1,FALSE)^1.5+VLOOKUP(BF$6,Data!$N$4:$Y$11,Data!$W$1,FALSE)/1000*(Mannings_n_bot)^1.5)/R109)^0.67</f>
        <v>5.6648585280802854E-2</v>
      </c>
      <c r="BG109" s="34">
        <f>(((S109-VLOOKUP(BG$6,Data!$N$4:$Y$11,Data!$W$1,FALSE)/1000)*VLOOKUP(BG$6,Data!$N$4:$Y$11,Data!$P$1,FALSE)^1.5+VLOOKUP(BG$6,Data!$N$4:$Y$11,Data!$W$1,FALSE)/1000*(Mannings_n_bot)^1.5)/S109)^0.67</f>
        <v>5.6628770467555725E-2</v>
      </c>
    </row>
    <row r="110" spans="1:59" x14ac:dyDescent="0.25">
      <c r="A110" s="28">
        <v>0.10299999999999999</v>
      </c>
      <c r="B110" s="94">
        <v>0.12538158373250197</v>
      </c>
      <c r="C110" s="94">
        <v>0.18026097176849376</v>
      </c>
      <c r="D110" s="94">
        <v>0.24450013943790005</v>
      </c>
      <c r="E110" s="94">
        <v>0.31913345876561561</v>
      </c>
      <c r="F110" s="94">
        <v>0.40299394762777441</v>
      </c>
      <c r="G110" s="94">
        <v>0.49738091360704439</v>
      </c>
      <c r="H110" s="94">
        <v>0.60086268708294721</v>
      </c>
      <c r="I110" s="94">
        <v>0.71500318326117984</v>
      </c>
      <c r="K110" s="28">
        <v>0.10299999999999999</v>
      </c>
      <c r="L110" s="94">
        <v>1.6828978719640044</v>
      </c>
      <c r="M110" s="94">
        <v>2.0252964104950668</v>
      </c>
      <c r="N110" s="94">
        <v>2.3574607456685528</v>
      </c>
      <c r="O110" s="94">
        <v>2.6997810926678629</v>
      </c>
      <c r="P110" s="94">
        <v>3.0319566908525259</v>
      </c>
      <c r="Q110" s="94">
        <v>3.3742357040893016</v>
      </c>
      <c r="R110" s="94">
        <v>3.7064212148471536</v>
      </c>
      <c r="S110" s="94">
        <v>4.0486748944186282</v>
      </c>
      <c r="U110" s="28">
        <v>0.10299999999999999</v>
      </c>
      <c r="V110" s="94">
        <v>1.5177560401048391</v>
      </c>
      <c r="W110" s="94">
        <v>1.8264809162312414</v>
      </c>
      <c r="X110" s="94">
        <v>2.1260504836717473</v>
      </c>
      <c r="Y110" s="94">
        <v>2.4347047822391574</v>
      </c>
      <c r="Z110" s="94">
        <v>2.7342843502834158</v>
      </c>
      <c r="AA110" s="94">
        <v>3.0429013612380156</v>
      </c>
      <c r="AB110" s="94">
        <v>3.3424897829711457</v>
      </c>
      <c r="AC110" s="94">
        <v>3.6510839491115443</v>
      </c>
      <c r="AE110" s="28">
        <v>0.10299999999999999</v>
      </c>
      <c r="AF110" s="94">
        <f t="shared" si="30"/>
        <v>0.12926512913635921</v>
      </c>
      <c r="AG110" s="94">
        <f t="shared" si="16"/>
        <v>0.12953090010186147</v>
      </c>
      <c r="AH110" s="94">
        <f t="shared" si="17"/>
        <v>0.12949233190364365</v>
      </c>
      <c r="AI110" s="94">
        <f t="shared" si="18"/>
        <v>0.12966371617684963</v>
      </c>
      <c r="AJ110" s="94">
        <f t="shared" si="19"/>
        <v>0.12961945413803075</v>
      </c>
      <c r="AK110" s="94">
        <f t="shared" si="20"/>
        <v>0.12974398610043619</v>
      </c>
      <c r="AL110" s="94">
        <f t="shared" si="21"/>
        <v>0.12970068612774008</v>
      </c>
      <c r="AM110" s="94">
        <f t="shared" si="22"/>
        <v>0.12979774309428641</v>
      </c>
      <c r="AO110" s="28">
        <v>0.10299999999999999</v>
      </c>
      <c r="AP110" s="94">
        <f t="shared" si="31"/>
        <v>7.450338242223635E-2</v>
      </c>
      <c r="AQ110" s="94">
        <f t="shared" si="23"/>
        <v>8.9004735718872116E-2</v>
      </c>
      <c r="AR110" s="94">
        <f t="shared" si="24"/>
        <v>0.10371334491449283</v>
      </c>
      <c r="AS110" s="94">
        <f t="shared" si="25"/>
        <v>0.11820716117774389</v>
      </c>
      <c r="AT110" s="94">
        <f t="shared" si="26"/>
        <v>0.13291546968451601</v>
      </c>
      <c r="AU110" s="94">
        <f t="shared" si="27"/>
        <v>0.1474055037128138</v>
      </c>
      <c r="AV110" s="94">
        <f t="shared" si="28"/>
        <v>0.16211397794616977</v>
      </c>
      <c r="AW110" s="94">
        <f t="shared" si="29"/>
        <v>0.17660177759564247</v>
      </c>
      <c r="AY110" s="28">
        <v>0.10299999999999999</v>
      </c>
      <c r="AZ110" s="34">
        <f>(((L110-VLOOKUP(AZ$6,Data!$N$4:$Y$11,Data!$W$1,FALSE)/1000)*VLOOKUP(AZ$6,Data!$N$4:$Y$11,Data!$P$1,FALSE)^1.5+VLOOKUP(AZ$6,Data!$N$4:$Y$11,Data!$W$1,FALSE)/1000*(Mannings_n_bot)^1.5)/L110)^0.67</f>
        <v>5.6833770468786009E-2</v>
      </c>
      <c r="BA110" s="34">
        <f>(((M110-VLOOKUP(BA$6,Data!$N$4:$Y$11,Data!$W$1,FALSE)/1000)*VLOOKUP(BA$6,Data!$N$4:$Y$11,Data!$P$1,FALSE)^1.5+VLOOKUP(BA$6,Data!$N$4:$Y$11,Data!$W$1,FALSE)/1000*(Mannings_n_bot)^1.5)/M110)^0.67</f>
        <v>5.6815490508792831E-2</v>
      </c>
      <c r="BB110" s="34">
        <f>(((N110-VLOOKUP(BB$6,Data!$N$4:$Y$11,Data!$W$1,FALSE)/1000)*VLOOKUP(BB$6,Data!$N$4:$Y$11,Data!$P$1,FALSE)^1.5+VLOOKUP(BB$6,Data!$N$4:$Y$11,Data!$W$1,FALSE)/1000*(Mannings_n_bot)^1.5)/N110)^0.67</f>
        <v>5.6777496464371684E-2</v>
      </c>
      <c r="BC110" s="34">
        <f>(((O110-VLOOKUP(BC$6,Data!$N$4:$Y$11,Data!$W$1,FALSE)/1000)*VLOOKUP(BC$6,Data!$N$4:$Y$11,Data!$P$1,FALSE)^1.5+VLOOKUP(BC$6,Data!$N$4:$Y$11,Data!$W$1,FALSE)/1000*(Mannings_n_bot)^1.5)/O110)^0.67</f>
        <v>5.6741960360943956E-2</v>
      </c>
      <c r="BD110" s="34">
        <f>(((P110-VLOOKUP(BD$6,Data!$N$4:$Y$11,Data!$W$1,FALSE)/1000)*VLOOKUP(BD$6,Data!$N$4:$Y$11,Data!$P$1,FALSE)^1.5+VLOOKUP(BD$6,Data!$N$4:$Y$11,Data!$W$1,FALSE)/1000*(Mannings_n_bot)^1.5)/P110)^0.67</f>
        <v>5.6693251383995918E-2</v>
      </c>
      <c r="BE110" s="34">
        <f>(((Q110-VLOOKUP(BE$6,Data!$N$4:$Y$11,Data!$W$1,FALSE)/1000)*VLOOKUP(BE$6,Data!$N$4:$Y$11,Data!$P$1,FALSE)^1.5+VLOOKUP(BE$6,Data!$N$4:$Y$11,Data!$W$1,FALSE)/1000*(Mannings_n_bot)^1.5)/Q110)^0.67</f>
        <v>5.6655836428685373E-2</v>
      </c>
      <c r="BF110" s="34">
        <f>(((R110-VLOOKUP(BF$6,Data!$N$4:$Y$11,Data!$W$1,FALSE)/1000)*VLOOKUP(BF$6,Data!$N$4:$Y$11,Data!$P$1,FALSE)^1.5+VLOOKUP(BF$6,Data!$N$4:$Y$11,Data!$W$1,FALSE)/1000*(Mannings_n_bot)^1.5)/R110)^0.67</f>
        <v>5.6626051722253143E-2</v>
      </c>
      <c r="BG110" s="34">
        <f>(((S110-VLOOKUP(BG$6,Data!$N$4:$Y$11,Data!$W$1,FALSE)/1000)*VLOOKUP(BG$6,Data!$N$4:$Y$11,Data!$P$1,FALSE)^1.5+VLOOKUP(BG$6,Data!$N$4:$Y$11,Data!$W$1,FALSE)/1000*(Mannings_n_bot)^1.5)/S110)^0.67</f>
        <v>5.6606046900624769E-2</v>
      </c>
    </row>
    <row r="111" spans="1:59" x14ac:dyDescent="0.25">
      <c r="A111" s="28">
        <v>0.104</v>
      </c>
      <c r="B111" s="94">
        <v>0.12659764619356706</v>
      </c>
      <c r="C111" s="94">
        <v>0.18200855868361909</v>
      </c>
      <c r="D111" s="94">
        <v>0.24687065587904167</v>
      </c>
      <c r="E111" s="94">
        <v>0.32222672543258835</v>
      </c>
      <c r="F111" s="94">
        <v>0.40690032497238704</v>
      </c>
      <c r="G111" s="94">
        <v>0.5022012643571987</v>
      </c>
      <c r="H111" s="94">
        <v>0.60668632928807309</v>
      </c>
      <c r="I111" s="94">
        <v>0.72193202099513787</v>
      </c>
      <c r="K111" s="28">
        <v>0.104</v>
      </c>
      <c r="L111" s="94">
        <v>1.6845027817760496</v>
      </c>
      <c r="M111" s="94">
        <v>2.0272138338450896</v>
      </c>
      <c r="N111" s="94">
        <v>2.3596950038939002</v>
      </c>
      <c r="O111" s="94">
        <v>2.7023277741808869</v>
      </c>
      <c r="P111" s="94">
        <v>3.0348201890744395</v>
      </c>
      <c r="Q111" s="94">
        <v>3.3774115819455175</v>
      </c>
      <c r="R111" s="94">
        <v>3.7099139032220227</v>
      </c>
      <c r="S111" s="94">
        <v>4.0524799373771803</v>
      </c>
      <c r="U111" s="28">
        <v>0.104</v>
      </c>
      <c r="V111" s="94">
        <v>1.517668019275167</v>
      </c>
      <c r="W111" s="94">
        <v>1.8263610597887503</v>
      </c>
      <c r="X111" s="94">
        <v>2.1259133171299389</v>
      </c>
      <c r="Y111" s="94">
        <v>2.4345357685663265</v>
      </c>
      <c r="Z111" s="94">
        <v>2.7340979972060224</v>
      </c>
      <c r="AA111" s="94">
        <v>3.0426831589698073</v>
      </c>
      <c r="AB111" s="94">
        <v>3.3422542252412595</v>
      </c>
      <c r="AC111" s="94">
        <v>3.6508165426222088</v>
      </c>
      <c r="AE111" s="28">
        <v>0.104</v>
      </c>
      <c r="AF111" s="94">
        <f t="shared" si="30"/>
        <v>0.13051885768554414</v>
      </c>
      <c r="AG111" s="94">
        <f t="shared" si="16"/>
        <v>0.13078667113150585</v>
      </c>
      <c r="AH111" s="94">
        <f t="shared" si="17"/>
        <v>0.13074780645055006</v>
      </c>
      <c r="AI111" s="94">
        <f t="shared" si="18"/>
        <v>0.13092050840639846</v>
      </c>
      <c r="AJ111" s="94">
        <f t="shared" si="19"/>
        <v>0.13087590600795695</v>
      </c>
      <c r="AK111" s="94">
        <f t="shared" si="20"/>
        <v>0.13100139567048122</v>
      </c>
      <c r="AL111" s="94">
        <f t="shared" si="21"/>
        <v>0.13095776267119172</v>
      </c>
      <c r="AM111" s="94">
        <f t="shared" si="22"/>
        <v>0.13105556616583178</v>
      </c>
      <c r="AO111" s="28">
        <v>0.104</v>
      </c>
      <c r="AP111" s="94">
        <f t="shared" si="31"/>
        <v>7.515431114936437E-2</v>
      </c>
      <c r="AQ111" s="94">
        <f t="shared" si="23"/>
        <v>8.9782614761658816E-2</v>
      </c>
      <c r="AR111" s="94">
        <f t="shared" si="24"/>
        <v>0.10461973071590307</v>
      </c>
      <c r="AS111" s="94">
        <f t="shared" si="25"/>
        <v>0.11924042986615854</v>
      </c>
      <c r="AT111" s="94">
        <f t="shared" si="26"/>
        <v>0.13407724333627938</v>
      </c>
      <c r="AU111" s="94">
        <f t="shared" si="27"/>
        <v>0.14869412630719755</v>
      </c>
      <c r="AV111" s="94">
        <f t="shared" si="28"/>
        <v>0.16353110749043856</v>
      </c>
      <c r="AW111" s="94">
        <f t="shared" si="29"/>
        <v>0.17814573598170161</v>
      </c>
      <c r="AY111" s="28">
        <v>0.104</v>
      </c>
      <c r="AZ111" s="34">
        <f>(((L111-VLOOKUP(AZ$6,Data!$N$4:$Y$11,Data!$W$1,FALSE)/1000)*VLOOKUP(AZ$6,Data!$N$4:$Y$11,Data!$P$1,FALSE)^1.5+VLOOKUP(AZ$6,Data!$N$4:$Y$11,Data!$W$1,FALSE)/1000*(Mannings_n_bot)^1.5)/L111)^0.67</f>
        <v>5.6813178045235564E-2</v>
      </c>
      <c r="BA111" s="34">
        <f>(((M111-VLOOKUP(BA$6,Data!$N$4:$Y$11,Data!$W$1,FALSE)/1000)*VLOOKUP(BA$6,Data!$N$4:$Y$11,Data!$P$1,FALSE)^1.5+VLOOKUP(BA$6,Data!$N$4:$Y$11,Data!$W$1,FALSE)/1000*(Mannings_n_bot)^1.5)/M111)^0.67</f>
        <v>5.6794708366701467E-2</v>
      </c>
      <c r="BB111" s="34">
        <f>(((N111-VLOOKUP(BB$6,Data!$N$4:$Y$11,Data!$W$1,FALSE)/1000)*VLOOKUP(BB$6,Data!$N$4:$Y$11,Data!$P$1,FALSE)^1.5+VLOOKUP(BB$6,Data!$N$4:$Y$11,Data!$W$1,FALSE)/1000*(Mannings_n_bot)^1.5)/N111)^0.67</f>
        <v>5.6756378112539876E-2</v>
      </c>
      <c r="BC111" s="34">
        <f>(((O111-VLOOKUP(BC$6,Data!$N$4:$Y$11,Data!$W$1,FALSE)/1000)*VLOOKUP(BC$6,Data!$N$4:$Y$11,Data!$P$1,FALSE)^1.5+VLOOKUP(BC$6,Data!$N$4:$Y$11,Data!$W$1,FALSE)/1000*(Mannings_n_bot)^1.5)/O111)^0.67</f>
        <v>5.6720506415476268E-2</v>
      </c>
      <c r="BD111" s="34">
        <f>(((P111-VLOOKUP(BD$6,Data!$N$4:$Y$11,Data!$W$1,FALSE)/1000)*VLOOKUP(BD$6,Data!$N$4:$Y$11,Data!$P$1,FALSE)^1.5+VLOOKUP(BD$6,Data!$N$4:$Y$11,Data!$W$1,FALSE)/1000*(Mannings_n_bot)^1.5)/P111)^0.67</f>
        <v>5.6671365448536321E-2</v>
      </c>
      <c r="BE111" s="34">
        <f>(((Q111-VLOOKUP(BE$6,Data!$N$4:$Y$11,Data!$W$1,FALSE)/1000)*VLOOKUP(BE$6,Data!$N$4:$Y$11,Data!$P$1,FALSE)^1.5+VLOOKUP(BE$6,Data!$N$4:$Y$11,Data!$W$1,FALSE)/1000*(Mannings_n_bot)^1.5)/Q111)^0.67</f>
        <v>5.663360196074986E-2</v>
      </c>
      <c r="BF111" s="34">
        <f>(((R111-VLOOKUP(BF$6,Data!$N$4:$Y$11,Data!$W$1,FALSE)/1000)*VLOOKUP(BF$6,Data!$N$4:$Y$11,Data!$P$1,FALSE)^1.5+VLOOKUP(BF$6,Data!$N$4:$Y$11,Data!$W$1,FALSE)/1000*(Mannings_n_bot)^1.5)/R111)^0.67</f>
        <v>5.6603554612323581E-2</v>
      </c>
      <c r="BG111" s="34">
        <f>(((S111-VLOOKUP(BG$6,Data!$N$4:$Y$11,Data!$W$1,FALSE)/1000)*VLOOKUP(BG$6,Data!$N$4:$Y$11,Data!$P$1,FALSE)^1.5+VLOOKUP(BG$6,Data!$N$4:$Y$11,Data!$W$1,FALSE)/1000*(Mannings_n_bot)^1.5)/S111)^0.67</f>
        <v>5.6583359873806818E-2</v>
      </c>
    </row>
    <row r="112" spans="1:59" x14ac:dyDescent="0.25">
      <c r="A112" s="28">
        <v>0.105</v>
      </c>
      <c r="B112" s="94">
        <v>0.1278136374482538</v>
      </c>
      <c r="C112" s="94">
        <v>0.1837560299525931</v>
      </c>
      <c r="D112" s="94">
        <v>0.249241018067347</v>
      </c>
      <c r="E112" s="94">
        <v>0.32531977566963732</v>
      </c>
      <c r="F112" s="94">
        <v>0.41080643392931915</v>
      </c>
      <c r="G112" s="94">
        <v>0.50702126680846638</v>
      </c>
      <c r="H112" s="94">
        <v>0.61250955788513295</v>
      </c>
      <c r="I112" s="94">
        <v>0.72886034747708628</v>
      </c>
      <c r="K112" s="28">
        <v>0.105</v>
      </c>
      <c r="L112" s="94">
        <v>1.6861077855689</v>
      </c>
      <c r="M112" s="94">
        <v>2.0291313840885703</v>
      </c>
      <c r="N112" s="94">
        <v>2.3619294075150576</v>
      </c>
      <c r="O112" s="94">
        <v>2.704874633892822</v>
      </c>
      <c r="P112" s="94">
        <v>3.0376838840465714</v>
      </c>
      <c r="Q112" s="94">
        <v>3.3805876892943401</v>
      </c>
      <c r="R112" s="94">
        <v>3.7134068396730799</v>
      </c>
      <c r="S112" s="94">
        <v>4.0562852611158338</v>
      </c>
      <c r="U112" s="28">
        <v>0.105</v>
      </c>
      <c r="V112" s="94">
        <v>1.5175783011796455</v>
      </c>
      <c r="W112" s="94">
        <v>1.8262391901872159</v>
      </c>
      <c r="X112" s="94">
        <v>2.1257738023107193</v>
      </c>
      <c r="Y112" s="94">
        <v>2.4343640907141255</v>
      </c>
      <c r="Z112" s="94">
        <v>2.7339086449000933</v>
      </c>
      <c r="AA112" s="94">
        <v>3.0424616415591448</v>
      </c>
      <c r="AB112" s="94">
        <v>3.34201501735892</v>
      </c>
      <c r="AC112" s="94">
        <v>3.6505451700560076</v>
      </c>
      <c r="AE112" s="28">
        <v>0.105</v>
      </c>
      <c r="AF112" s="94">
        <f t="shared" si="30"/>
        <v>0.13177251282281785</v>
      </c>
      <c r="AG112" s="94">
        <f t="shared" si="16"/>
        <v>0.13204235906079898</v>
      </c>
      <c r="AH112" s="94">
        <f t="shared" si="17"/>
        <v>0.1320031993019633</v>
      </c>
      <c r="AI112" s="94">
        <f t="shared" si="18"/>
        <v>0.13217721270061039</v>
      </c>
      <c r="AJ112" s="94">
        <f t="shared" si="19"/>
        <v>0.13213227155334936</v>
      </c>
      <c r="AK112" s="94">
        <f t="shared" si="20"/>
        <v>0.13225871438523878</v>
      </c>
      <c r="AL112" s="94">
        <f t="shared" si="21"/>
        <v>0.13221474993426183</v>
      </c>
      <c r="AM112" s="94">
        <f t="shared" si="22"/>
        <v>0.13231329642750081</v>
      </c>
      <c r="AO112" s="28">
        <v>0.105</v>
      </c>
      <c r="AP112" s="94">
        <f t="shared" si="31"/>
        <v>7.5803954256179973E-2</v>
      </c>
      <c r="AQ112" s="94">
        <f t="shared" si="23"/>
        <v>9.0558961037967109E-2</v>
      </c>
      <c r="AR112" s="94">
        <f t="shared" si="24"/>
        <v>0.10552432992888169</v>
      </c>
      <c r="AS112" s="94">
        <f t="shared" si="25"/>
        <v>0.12027166493902941</v>
      </c>
      <c r="AT112" s="94">
        <f t="shared" si="26"/>
        <v>0.13523672956452404</v>
      </c>
      <c r="AU112" s="94">
        <f t="shared" si="27"/>
        <v>0.14998021450947821</v>
      </c>
      <c r="AV112" s="94">
        <f t="shared" si="28"/>
        <v>0.16494544883723458</v>
      </c>
      <c r="AW112" s="94">
        <f t="shared" si="29"/>
        <v>0.17968665923574267</v>
      </c>
      <c r="AY112" s="28">
        <v>0.105</v>
      </c>
      <c r="AZ112" s="34">
        <f>(((L112-VLOOKUP(AZ$6,Data!$N$4:$Y$11,Data!$W$1,FALSE)/1000)*VLOOKUP(AZ$6,Data!$N$4:$Y$11,Data!$P$1,FALSE)^1.5+VLOOKUP(AZ$6,Data!$N$4:$Y$11,Data!$W$1,FALSE)/1000*(Mannings_n_bot)^1.5)/L112)^0.67</f>
        <v>5.6792619954044221E-2</v>
      </c>
      <c r="BA112" s="34">
        <f>(((M112-VLOOKUP(BA$6,Data!$N$4:$Y$11,Data!$W$1,FALSE)/1000)*VLOOKUP(BA$6,Data!$N$4:$Y$11,Data!$P$1,FALSE)^1.5+VLOOKUP(BA$6,Data!$N$4:$Y$11,Data!$W$1,FALSE)/1000*(Mannings_n_bot)^1.5)/M112)^0.67</f>
        <v>5.677396039329681E-2</v>
      </c>
      <c r="BB112" s="34">
        <f>(((N112-VLOOKUP(BB$6,Data!$N$4:$Y$11,Data!$W$1,FALSE)/1000)*VLOOKUP(BB$6,Data!$N$4:$Y$11,Data!$P$1,FALSE)^1.5+VLOOKUP(BB$6,Data!$N$4:$Y$11,Data!$W$1,FALSE)/1000*(Mannings_n_bot)^1.5)/N112)^0.67</f>
        <v>5.6735294483563688E-2</v>
      </c>
      <c r="BC112" s="34">
        <f>(((O112-VLOOKUP(BC$6,Data!$N$4:$Y$11,Data!$W$1,FALSE)/1000)*VLOOKUP(BC$6,Data!$N$4:$Y$11,Data!$P$1,FALSE)^1.5+VLOOKUP(BC$6,Data!$N$4:$Y$11,Data!$W$1,FALSE)/1000*(Mannings_n_bot)^1.5)/O112)^0.67</f>
        <v>5.6699087384812843E-2</v>
      </c>
      <c r="BD112" s="34">
        <f>(((P112-VLOOKUP(BD$6,Data!$N$4:$Y$11,Data!$W$1,FALSE)/1000)*VLOOKUP(BD$6,Data!$N$4:$Y$11,Data!$P$1,FALSE)^1.5+VLOOKUP(BD$6,Data!$N$4:$Y$11,Data!$W$1,FALSE)/1000*(Mannings_n_bot)^1.5)/P112)^0.67</f>
        <v>5.6649515123031166E-2</v>
      </c>
      <c r="BE112" s="34">
        <f>(((Q112-VLOOKUP(BE$6,Data!$N$4:$Y$11,Data!$W$1,FALSE)/1000)*VLOOKUP(BE$6,Data!$N$4:$Y$11,Data!$P$1,FALSE)^1.5+VLOOKUP(BE$6,Data!$N$4:$Y$11,Data!$W$1,FALSE)/1000*(Mannings_n_bot)^1.5)/Q112)^0.67</f>
        <v>5.6611403378108931E-2</v>
      </c>
      <c r="BF112" s="34">
        <f>(((R112-VLOOKUP(BF$6,Data!$N$4:$Y$11,Data!$W$1,FALSE)/1000)*VLOOKUP(BF$6,Data!$N$4:$Y$11,Data!$P$1,FALSE)^1.5+VLOOKUP(BF$6,Data!$N$4:$Y$11,Data!$W$1,FALSE)/1000*(Mannings_n_bot)^1.5)/R112)^0.67</f>
        <v>5.6581093835913199E-2</v>
      </c>
      <c r="BG112" s="34">
        <f>(((S112-VLOOKUP(BG$6,Data!$N$4:$Y$11,Data!$W$1,FALSE)/1000)*VLOOKUP(BG$6,Data!$N$4:$Y$11,Data!$P$1,FALSE)^1.5+VLOOKUP(BG$6,Data!$N$4:$Y$11,Data!$W$1,FALSE)/1000*(Mannings_n_bot)^1.5)/S112)^0.67</f>
        <v>5.6560709272160038E-2</v>
      </c>
    </row>
    <row r="113" spans="1:59" x14ac:dyDescent="0.25">
      <c r="A113" s="28">
        <v>0.106</v>
      </c>
      <c r="B113" s="94">
        <v>0.12902955613651257</v>
      </c>
      <c r="C113" s="94">
        <v>0.1855033836489588</v>
      </c>
      <c r="D113" s="94">
        <v>0.25161122338417918</v>
      </c>
      <c r="E113" s="94">
        <v>0.32841260609147982</v>
      </c>
      <c r="F113" s="94">
        <v>0.41471227021308499</v>
      </c>
      <c r="G113" s="94">
        <v>0.51184091570847157</v>
      </c>
      <c r="H113" s="94">
        <v>0.61833236651353563</v>
      </c>
      <c r="I113" s="94">
        <v>0.73578815517929819</v>
      </c>
      <c r="K113" s="28">
        <v>0.106</v>
      </c>
      <c r="L113" s="94">
        <v>1.6877128851489231</v>
      </c>
      <c r="M113" s="94">
        <v>2.0310490633565448</v>
      </c>
      <c r="N113" s="94">
        <v>2.3641639590197134</v>
      </c>
      <c r="O113" s="94">
        <v>2.7074216746164921</v>
      </c>
      <c r="P113" s="94">
        <v>3.0405477789382238</v>
      </c>
      <c r="Q113" s="94">
        <v>3.3837640296304592</v>
      </c>
      <c r="R113" s="94">
        <v>3.7169000280513758</v>
      </c>
      <c r="S113" s="94">
        <v>4.0600908698111855</v>
      </c>
      <c r="U113" s="28">
        <v>0.106</v>
      </c>
      <c r="V113" s="94">
        <v>1.5174868855172323</v>
      </c>
      <c r="W113" s="94">
        <v>1.8261153070235812</v>
      </c>
      <c r="X113" s="94">
        <v>2.1256319387517033</v>
      </c>
      <c r="Y113" s="94">
        <v>2.4341897481188579</v>
      </c>
      <c r="Z113" s="94">
        <v>2.7337162927423981</v>
      </c>
      <c r="AA113" s="94">
        <v>3.0422368082818636</v>
      </c>
      <c r="AB113" s="94">
        <v>3.3417721585402798</v>
      </c>
      <c r="AC113" s="94">
        <v>3.650269830528388</v>
      </c>
      <c r="AE113" s="28">
        <v>0.106</v>
      </c>
      <c r="AF113" s="94">
        <f t="shared" si="30"/>
        <v>0.1330260931460048</v>
      </c>
      <c r="AG113" s="94">
        <f t="shared" si="16"/>
        <v>0.13329796250543838</v>
      </c>
      <c r="AH113" s="94">
        <f t="shared" si="17"/>
        <v>0.13325850907099912</v>
      </c>
      <c r="AI113" s="94">
        <f t="shared" si="18"/>
        <v>0.13343382768404727</v>
      </c>
      <c r="AJ113" s="94">
        <f t="shared" si="19"/>
        <v>0.13338854939581926</v>
      </c>
      <c r="AK113" s="94">
        <f t="shared" si="20"/>
        <v>0.13351594087460361</v>
      </c>
      <c r="AL113" s="94">
        <f t="shared" si="21"/>
        <v>0.13347164654396942</v>
      </c>
      <c r="AM113" s="94">
        <f t="shared" si="22"/>
        <v>0.13357093251275143</v>
      </c>
      <c r="AO113" s="28">
        <v>0.106</v>
      </c>
      <c r="AP113" s="94">
        <f t="shared" si="31"/>
        <v>7.6452314414324721E-2</v>
      </c>
      <c r="AQ113" s="94">
        <f t="shared" si="23"/>
        <v>9.1333777699290478E-2</v>
      </c>
      <c r="AR113" s="94">
        <f t="shared" si="24"/>
        <v>0.10642714623249239</v>
      </c>
      <c r="AS113" s="94">
        <f t="shared" si="25"/>
        <v>0.121300870555378</v>
      </c>
      <c r="AT113" s="94">
        <f t="shared" si="26"/>
        <v>0.13639393305567618</v>
      </c>
      <c r="AU113" s="94">
        <f t="shared" si="27"/>
        <v>0.15126377348611089</v>
      </c>
      <c r="AV113" s="94">
        <f t="shared" si="28"/>
        <v>0.16635700768032305</v>
      </c>
      <c r="AW113" s="94">
        <f t="shared" si="29"/>
        <v>0.18122455353160999</v>
      </c>
      <c r="AY113" s="28">
        <v>0.106</v>
      </c>
      <c r="AZ113" s="34">
        <f>(((L113-VLOOKUP(AZ$6,Data!$N$4:$Y$11,Data!$W$1,FALSE)/1000)*VLOOKUP(AZ$6,Data!$N$4:$Y$11,Data!$P$1,FALSE)^1.5+VLOOKUP(AZ$6,Data!$N$4:$Y$11,Data!$W$1,FALSE)/1000*(Mannings_n_bot)^1.5)/L113)^0.67</f>
        <v>5.6772096084802603E-2</v>
      </c>
      <c r="BA113" s="34">
        <f>(((M113-VLOOKUP(BA$6,Data!$N$4:$Y$11,Data!$W$1,FALSE)/1000)*VLOOKUP(BA$6,Data!$N$4:$Y$11,Data!$P$1,FALSE)^1.5+VLOOKUP(BA$6,Data!$N$4:$Y$11,Data!$W$1,FALSE)/1000*(Mannings_n_bot)^1.5)/M113)^0.67</f>
        <v>5.6753246479822175E-2</v>
      </c>
      <c r="BB113" s="34">
        <f>(((N113-VLOOKUP(BB$6,Data!$N$4:$Y$11,Data!$W$1,FALSE)/1000)*VLOOKUP(BB$6,Data!$N$4:$Y$11,Data!$P$1,FALSE)^1.5+VLOOKUP(BB$6,Data!$N$4:$Y$11,Data!$W$1,FALSE)/1000*(Mannings_n_bot)^1.5)/N113)^0.67</f>
        <v>5.6714245466814202E-2</v>
      </c>
      <c r="BC113" s="34">
        <f>(((O113-VLOOKUP(BC$6,Data!$N$4:$Y$11,Data!$W$1,FALSE)/1000)*VLOOKUP(BC$6,Data!$N$4:$Y$11,Data!$P$1,FALSE)^1.5+VLOOKUP(BC$6,Data!$N$4:$Y$11,Data!$W$1,FALSE)/1000*(Mannings_n_bot)^1.5)/O113)^0.67</f>
        <v>5.6677703158481141E-2</v>
      </c>
      <c r="BD113" s="34">
        <f>(((P113-VLOOKUP(BD$6,Data!$N$4:$Y$11,Data!$W$1,FALSE)/1000)*VLOOKUP(BD$6,Data!$N$4:$Y$11,Data!$P$1,FALSE)^1.5+VLOOKUP(BD$6,Data!$N$4:$Y$11,Data!$W$1,FALSE)/1000*(Mannings_n_bot)^1.5)/P113)^0.67</f>
        <v>5.6627700294685043E-2</v>
      </c>
      <c r="BE113" s="34">
        <f>(((Q113-VLOOKUP(BE$6,Data!$N$4:$Y$11,Data!$W$1,FALSE)/1000)*VLOOKUP(BE$6,Data!$N$4:$Y$11,Data!$P$1,FALSE)^1.5+VLOOKUP(BE$6,Data!$N$4:$Y$11,Data!$W$1,FALSE)/1000*(Mannings_n_bot)^1.5)/Q113)^0.67</f>
        <v>5.6589240567677682E-2</v>
      </c>
      <c r="BF113" s="34">
        <f>(((R113-VLOOKUP(BF$6,Data!$N$4:$Y$11,Data!$W$1,FALSE)/1000)*VLOOKUP(BF$6,Data!$N$4:$Y$11,Data!$P$1,FALSE)^1.5+VLOOKUP(BF$6,Data!$N$4:$Y$11,Data!$W$1,FALSE)/1000*(Mannings_n_bot)^1.5)/R113)^0.67</f>
        <v>5.6558669278375294E-2</v>
      </c>
      <c r="BG113" s="34">
        <f>(((S113-VLOOKUP(BG$6,Data!$N$4:$Y$11,Data!$W$1,FALSE)/1000)*VLOOKUP(BG$6,Data!$N$4:$Y$11,Data!$P$1,FALSE)^1.5+VLOOKUP(BG$6,Data!$N$4:$Y$11,Data!$W$1,FALSE)/1000*(Mannings_n_bot)^1.5)/S113)^0.67</f>
        <v>5.6538094981194088E-2</v>
      </c>
    </row>
    <row r="114" spans="1:59" x14ac:dyDescent="0.25">
      <c r="A114" s="28">
        <v>0.107</v>
      </c>
      <c r="B114" s="94">
        <v>0.13024540089805026</v>
      </c>
      <c r="C114" s="94">
        <v>0.18725061784587038</v>
      </c>
      <c r="D114" s="94">
        <v>0.25398126921038089</v>
      </c>
      <c r="E114" s="94">
        <v>0.3315052133121057</v>
      </c>
      <c r="F114" s="94">
        <v>0.41861782953730486</v>
      </c>
      <c r="G114" s="94">
        <v>0.51666020580368111</v>
      </c>
      <c r="H114" s="94">
        <v>0.62415474881131505</v>
      </c>
      <c r="I114" s="94">
        <v>0.74271543657235561</v>
      </c>
      <c r="K114" s="28">
        <v>0.107</v>
      </c>
      <c r="L114" s="94">
        <v>1.6893180823234542</v>
      </c>
      <c r="M114" s="94">
        <v>2.0329668737813313</v>
      </c>
      <c r="N114" s="94">
        <v>2.3663986608970289</v>
      </c>
      <c r="O114" s="94">
        <v>2.7099688991665101</v>
      </c>
      <c r="P114" s="94">
        <v>3.0434118769206786</v>
      </c>
      <c r="Q114" s="94">
        <v>3.3869406064508589</v>
      </c>
      <c r="R114" s="94">
        <v>3.7203934722104455</v>
      </c>
      <c r="S114" s="94">
        <v>4.0638967676426274</v>
      </c>
      <c r="U114" s="28">
        <v>0.107</v>
      </c>
      <c r="V114" s="94">
        <v>1.5173937719811175</v>
      </c>
      <c r="W114" s="94">
        <v>1.8259894098880201</v>
      </c>
      <c r="X114" s="94">
        <v>2.1254877259825986</v>
      </c>
      <c r="Y114" s="94">
        <v>2.4340127402079168</v>
      </c>
      <c r="Z114" s="94">
        <v>2.7335209400996581</v>
      </c>
      <c r="AA114" s="94">
        <v>3.0420086584027399</v>
      </c>
      <c r="AB114" s="94">
        <v>3.341525647989299</v>
      </c>
      <c r="AC114" s="94">
        <v>3.6499905231415988</v>
      </c>
      <c r="AE114" s="28">
        <v>0.107</v>
      </c>
      <c r="AF114" s="94">
        <f t="shared" si="30"/>
        <v>0.13427959725267843</v>
      </c>
      <c r="AG114" s="94">
        <f t="shared" si="16"/>
        <v>0.13455348008084217</v>
      </c>
      <c r="AH114" s="94">
        <f t="shared" si="17"/>
        <v>0.13451373437049757</v>
      </c>
      <c r="AI114" s="94">
        <f t="shared" si="18"/>
        <v>0.13469035198097543</v>
      </c>
      <c r="AJ114" s="94">
        <f t="shared" si="19"/>
        <v>0.13464473815669034</v>
      </c>
      <c r="AK114" s="94">
        <f t="shared" si="20"/>
        <v>0.13477307376816863</v>
      </c>
      <c r="AL114" s="94">
        <f t="shared" si="21"/>
        <v>0.13472845112703674</v>
      </c>
      <c r="AM114" s="94">
        <f t="shared" si="22"/>
        <v>0.1348284730547345</v>
      </c>
      <c r="AO114" s="28">
        <v>0.107</v>
      </c>
      <c r="AP114" s="94">
        <f t="shared" si="31"/>
        <v>7.7099394282758957E-2</v>
      </c>
      <c r="AQ114" s="94">
        <f t="shared" si="23"/>
        <v>9.2107067882312835E-2</v>
      </c>
      <c r="AR114" s="94">
        <f t="shared" si="24"/>
        <v>0.10732818328848462</v>
      </c>
      <c r="AS114" s="94">
        <f t="shared" si="25"/>
        <v>0.1223280508547773</v>
      </c>
      <c r="AT114" s="94">
        <f t="shared" si="26"/>
        <v>0.13754885847421414</v>
      </c>
      <c r="AU114" s="94">
        <f t="shared" si="27"/>
        <v>0.15254480837946674</v>
      </c>
      <c r="AV114" s="94">
        <f t="shared" si="28"/>
        <v>0.16776578968688435</v>
      </c>
      <c r="AW114" s="94">
        <f t="shared" si="29"/>
        <v>0.18275942501442716</v>
      </c>
      <c r="AY114" s="28">
        <v>0.107</v>
      </c>
      <c r="AZ114" s="34">
        <f>(((L114-VLOOKUP(AZ$6,Data!$N$4:$Y$11,Data!$W$1,FALSE)/1000)*VLOOKUP(AZ$6,Data!$N$4:$Y$11,Data!$P$1,FALSE)^1.5+VLOOKUP(AZ$6,Data!$N$4:$Y$11,Data!$W$1,FALSE)/1000*(Mannings_n_bot)^1.5)/L114)^0.67</f>
        <v>5.6751606327548144E-2</v>
      </c>
      <c r="BA114" s="34">
        <f>(((M114-VLOOKUP(BA$6,Data!$N$4:$Y$11,Data!$W$1,FALSE)/1000)*VLOOKUP(BA$6,Data!$N$4:$Y$11,Data!$P$1,FALSE)^1.5+VLOOKUP(BA$6,Data!$N$4:$Y$11,Data!$W$1,FALSE)/1000*(Mannings_n_bot)^1.5)/M114)^0.67</f>
        <v>5.6732566517954934E-2</v>
      </c>
      <c r="BB114" s="34">
        <f>(((N114-VLOOKUP(BB$6,Data!$N$4:$Y$11,Data!$W$1,FALSE)/1000)*VLOOKUP(BB$6,Data!$N$4:$Y$11,Data!$P$1,FALSE)^1.5+VLOOKUP(BB$6,Data!$N$4:$Y$11,Data!$W$1,FALSE)/1000*(Mannings_n_bot)^1.5)/N114)^0.67</f>
        <v>5.6693230952104746E-2</v>
      </c>
      <c r="BC114" s="34">
        <f>(((O114-VLOOKUP(BC$6,Data!$N$4:$Y$11,Data!$W$1,FALSE)/1000)*VLOOKUP(BC$6,Data!$N$4:$Y$11,Data!$P$1,FALSE)^1.5+VLOOKUP(BC$6,Data!$N$4:$Y$11,Data!$W$1,FALSE)/1000*(Mannings_n_bot)^1.5)/O114)^0.67</f>
        <v>5.6656353626446013E-2</v>
      </c>
      <c r="BD114" s="34">
        <f>(((P114-VLOOKUP(BD$6,Data!$N$4:$Y$11,Data!$W$1,FALSE)/1000)*VLOOKUP(BD$6,Data!$N$4:$Y$11,Data!$P$1,FALSE)^1.5+VLOOKUP(BD$6,Data!$N$4:$Y$11,Data!$W$1,FALSE)/1000*(Mannings_n_bot)^1.5)/P114)^0.67</f>
        <v>5.6605920851149842E-2</v>
      </c>
      <c r="BE114" s="34">
        <f>(((Q114-VLOOKUP(BE$6,Data!$N$4:$Y$11,Data!$W$1,FALSE)/1000)*VLOOKUP(BE$6,Data!$N$4:$Y$11,Data!$P$1,FALSE)^1.5+VLOOKUP(BE$6,Data!$N$4:$Y$11,Data!$W$1,FALSE)/1000*(Mannings_n_bot)^1.5)/Q114)^0.67</f>
        <v>5.6567113416816417E-2</v>
      </c>
      <c r="BF114" s="34">
        <f>(((R114-VLOOKUP(BF$6,Data!$N$4:$Y$11,Data!$W$1,FALSE)/1000)*VLOOKUP(BF$6,Data!$N$4:$Y$11,Data!$P$1,FALSE)^1.5+VLOOKUP(BF$6,Data!$N$4:$Y$11,Data!$W$1,FALSE)/1000*(Mannings_n_bot)^1.5)/R114)^0.67</f>
        <v>5.6536280825515386E-2</v>
      </c>
      <c r="BG114" s="34">
        <f>(((S114-VLOOKUP(BG$6,Data!$N$4:$Y$11,Data!$W$1,FALSE)/1000)*VLOOKUP(BG$6,Data!$N$4:$Y$11,Data!$P$1,FALSE)^1.5+VLOOKUP(BG$6,Data!$N$4:$Y$11,Data!$W$1,FALSE)/1000*(Mannings_n_bot)^1.5)/S114)^0.67</f>
        <v>5.6515516886867671E-2</v>
      </c>
    </row>
    <row r="115" spans="1:59" x14ac:dyDescent="0.25">
      <c r="A115" s="28">
        <v>0.108</v>
      </c>
      <c r="B115" s="94">
        <v>0.13146117037232563</v>
      </c>
      <c r="C115" s="94">
        <v>0.1889977306160866</v>
      </c>
      <c r="D115" s="94">
        <v>0.25635115292626476</v>
      </c>
      <c r="E115" s="94">
        <v>0.3345975939447734</v>
      </c>
      <c r="F115" s="94">
        <v>0.42252310761468514</v>
      </c>
      <c r="G115" s="94">
        <v>0.52147913183939165</v>
      </c>
      <c r="H115" s="94">
        <v>0.62997669841510895</v>
      </c>
      <c r="I115" s="94">
        <v>0.74964218412512373</v>
      </c>
      <c r="K115" s="28">
        <v>0.108</v>
      </c>
      <c r="L115" s="94">
        <v>1.6909233789008125</v>
      </c>
      <c r="M115" s="94">
        <v>2.0348848174965553</v>
      </c>
      <c r="N115" s="94">
        <v>2.3686335156376668</v>
      </c>
      <c r="O115" s="94">
        <v>2.7125163103593062</v>
      </c>
      <c r="P115" s="94">
        <v>3.0462761811672299</v>
      </c>
      <c r="Q115" s="94">
        <v>3.3901174232548512</v>
      </c>
      <c r="R115" s="94">
        <v>3.7238871760063481</v>
      </c>
      <c r="S115" s="94">
        <v>4.067702958792391</v>
      </c>
      <c r="U115" s="28">
        <v>0.108</v>
      </c>
      <c r="V115" s="94">
        <v>1.5172989602587152</v>
      </c>
      <c r="W115" s="94">
        <v>1.8258614983639285</v>
      </c>
      <c r="X115" s="94">
        <v>2.1253411635251953</v>
      </c>
      <c r="Y115" s="94">
        <v>2.4338330663997723</v>
      </c>
      <c r="Z115" s="94">
        <v>2.7333225863285318</v>
      </c>
      <c r="AA115" s="94">
        <v>3.041777191175485</v>
      </c>
      <c r="AB115" s="94">
        <v>3.3412754848977335</v>
      </c>
      <c r="AC115" s="94">
        <v>3.6497072469846752</v>
      </c>
      <c r="AE115" s="28">
        <v>0.108</v>
      </c>
      <c r="AF115" s="94">
        <f t="shared" si="30"/>
        <v>0.13553302374015638</v>
      </c>
      <c r="AG115" s="94">
        <f t="shared" si="16"/>
        <v>0.13580891040214435</v>
      </c>
      <c r="AH115" s="94">
        <f t="shared" si="17"/>
        <v>0.13576887381301811</v>
      </c>
      <c r="AI115" s="94">
        <f t="shared" si="18"/>
        <v>0.13594678421536391</v>
      </c>
      <c r="AJ115" s="94">
        <f t="shared" si="19"/>
        <v>0.13590083645699236</v>
      </c>
      <c r="AK115" s="94">
        <f t="shared" si="20"/>
        <v>0.1360301116952215</v>
      </c>
      <c r="AL115" s="94">
        <f t="shared" si="21"/>
        <v>0.13598516230988467</v>
      </c>
      <c r="AM115" s="94">
        <f t="shared" si="22"/>
        <v>0.1360859166862893</v>
      </c>
      <c r="AO115" s="28">
        <v>0.108</v>
      </c>
      <c r="AP115" s="94">
        <f t="shared" si="31"/>
        <v>7.7745196507828865E-2</v>
      </c>
      <c r="AQ115" s="94">
        <f t="shared" si="23"/>
        <v>9.2878834708985461E-2</v>
      </c>
      <c r="AR115" s="94">
        <f t="shared" si="24"/>
        <v>0.1082274447413836</v>
      </c>
      <c r="AS115" s="94">
        <f t="shared" si="25"/>
        <v>0.12335320995745527</v>
      </c>
      <c r="AT115" s="94">
        <f t="shared" si="26"/>
        <v>0.13870151046278037</v>
      </c>
      <c r="AU115" s="94">
        <f t="shared" si="27"/>
        <v>0.15382332430795853</v>
      </c>
      <c r="AV115" s="94">
        <f t="shared" si="28"/>
        <v>0.16917180049765154</v>
      </c>
      <c r="AW115" s="94">
        <f t="shared" si="29"/>
        <v>0.18429127980074425</v>
      </c>
      <c r="AY115" s="28">
        <v>0.108</v>
      </c>
      <c r="AZ115" s="34">
        <f>(((L115-VLOOKUP(AZ$6,Data!$N$4:$Y$11,Data!$W$1,FALSE)/1000)*VLOOKUP(AZ$6,Data!$N$4:$Y$11,Data!$P$1,FALSE)^1.5+VLOOKUP(AZ$6,Data!$N$4:$Y$11,Data!$W$1,FALSE)/1000*(Mannings_n_bot)^1.5)/L115)^0.67</f>
        <v>5.6731150572762491E-2</v>
      </c>
      <c r="BA115" s="34">
        <f>(((M115-VLOOKUP(BA$6,Data!$N$4:$Y$11,Data!$W$1,FALSE)/1000)*VLOOKUP(BA$6,Data!$N$4:$Y$11,Data!$P$1,FALSE)^1.5+VLOOKUP(BA$6,Data!$N$4:$Y$11,Data!$W$1,FALSE)/1000*(Mannings_n_bot)^1.5)/M115)^0.67</f>
        <v>5.671192039980421E-2</v>
      </c>
      <c r="BB115" s="34">
        <f>(((N115-VLOOKUP(BB$6,Data!$N$4:$Y$11,Data!$W$1,FALSE)/1000)*VLOOKUP(BB$6,Data!$N$4:$Y$11,Data!$P$1,FALSE)^1.5+VLOOKUP(BB$6,Data!$N$4:$Y$11,Data!$W$1,FALSE)/1000*(Mannings_n_bot)^1.5)/N115)^0.67</f>
        <v>5.6672250829688214E-2</v>
      </c>
      <c r="BC115" s="34">
        <f>(((O115-VLOOKUP(BC$6,Data!$N$4:$Y$11,Data!$W$1,FALSE)/1000)*VLOOKUP(BC$6,Data!$N$4:$Y$11,Data!$P$1,FALSE)^1.5+VLOOKUP(BC$6,Data!$N$4:$Y$11,Data!$W$1,FALSE)/1000*(Mannings_n_bot)^1.5)/O115)^0.67</f>
        <v>5.6635038679107227E-2</v>
      </c>
      <c r="BD115" s="34">
        <f>(((P115-VLOOKUP(BD$6,Data!$N$4:$Y$11,Data!$W$1,FALSE)/1000)*VLOOKUP(BD$6,Data!$N$4:$Y$11,Data!$P$1,FALSE)^1.5+VLOOKUP(BD$6,Data!$N$4:$Y$11,Data!$W$1,FALSE)/1000*(Mannings_n_bot)^1.5)/P115)^0.67</f>
        <v>5.6584176680522041E-2</v>
      </c>
      <c r="BE115" s="34">
        <f>(((Q115-VLOOKUP(BE$6,Data!$N$4:$Y$11,Data!$W$1,FALSE)/1000)*VLOOKUP(BE$6,Data!$N$4:$Y$11,Data!$P$1,FALSE)^1.5+VLOOKUP(BE$6,Data!$N$4:$Y$11,Data!$W$1,FALSE)/1000*(Mannings_n_bot)^1.5)/Q115)^0.67</f>
        <v>5.6545021813328142E-2</v>
      </c>
      <c r="BF115" s="34">
        <f>(((R115-VLOOKUP(BF$6,Data!$N$4:$Y$11,Data!$W$1,FALSE)/1000)*VLOOKUP(BF$6,Data!$N$4:$Y$11,Data!$P$1,FALSE)^1.5+VLOOKUP(BF$6,Data!$N$4:$Y$11,Data!$W$1,FALSE)/1000*(Mannings_n_bot)^1.5)/R115)^0.67</f>
        <v>5.6513928363588539E-2</v>
      </c>
      <c r="BG115" s="34">
        <f>(((S115-VLOOKUP(BG$6,Data!$N$4:$Y$11,Data!$W$1,FALSE)/1000)*VLOOKUP(BG$6,Data!$N$4:$Y$11,Data!$P$1,FALSE)^1.5+VLOOKUP(BG$6,Data!$N$4:$Y$11,Data!$W$1,FALSE)/1000*(Mannings_n_bot)^1.5)/S115)^0.67</f>
        <v>5.6492974875586223E-2</v>
      </c>
    </row>
    <row r="116" spans="1:59" x14ac:dyDescent="0.25">
      <c r="A116" s="28">
        <v>0.109</v>
      </c>
      <c r="B116" s="94">
        <v>0.13267686319854499</v>
      </c>
      <c r="C116" s="94">
        <v>0.19074472003196452</v>
      </c>
      <c r="D116" s="94">
        <v>0.2587208719116072</v>
      </c>
      <c r="E116" s="94">
        <v>0.3376897446019993</v>
      </c>
      <c r="F116" s="94">
        <v>0.42642810015700583</v>
      </c>
      <c r="G116" s="94">
        <v>0.52629768855970527</v>
      </c>
      <c r="H116" s="94">
        <v>0.6357982089601335</v>
      </c>
      <c r="I116" s="94">
        <v>0.75656839030472423</v>
      </c>
      <c r="K116" s="28">
        <v>0.109</v>
      </c>
      <c r="L116" s="94">
        <v>1.6925287766903214</v>
      </c>
      <c r="M116" s="94">
        <v>2.0368028966371683</v>
      </c>
      <c r="N116" s="94">
        <v>2.3708685257338136</v>
      </c>
      <c r="O116" s="94">
        <v>2.7150639110131576</v>
      </c>
      <c r="P116" s="94">
        <v>3.0491406948532158</v>
      </c>
      <c r="Q116" s="94">
        <v>3.3932944835441101</v>
      </c>
      <c r="R116" s="94">
        <v>3.7273811432977055</v>
      </c>
      <c r="S116" s="94">
        <v>4.0715094474455897</v>
      </c>
      <c r="U116" s="28">
        <v>0.109</v>
      </c>
      <c r="V116" s="94">
        <v>1.5172024500316612</v>
      </c>
      <c r="W116" s="94">
        <v>1.8257315720279204</v>
      </c>
      <c r="X116" s="94">
        <v>2.1251922508933605</v>
      </c>
      <c r="Y116" s="94">
        <v>2.4336507261039633</v>
      </c>
      <c r="Z116" s="94">
        <v>2.7331212307756063</v>
      </c>
      <c r="AA116" s="94">
        <v>3.0415424058427289</v>
      </c>
      <c r="AB116" s="94">
        <v>3.3410216684451166</v>
      </c>
      <c r="AC116" s="94">
        <v>3.6494200011334224</v>
      </c>
      <c r="AE116" s="28">
        <v>0.109</v>
      </c>
      <c r="AF116" s="94">
        <f t="shared" si="30"/>
        <v>0.13678637120549594</v>
      </c>
      <c r="AG116" s="94">
        <f t="shared" si="16"/>
        <v>0.13706425208419026</v>
      </c>
      <c r="AH116" s="94">
        <f t="shared" si="17"/>
        <v>0.13702392601083604</v>
      </c>
      <c r="AI116" s="94">
        <f t="shared" si="18"/>
        <v>0.13720312301088039</v>
      </c>
      <c r="AJ116" s="94">
        <f t="shared" si="19"/>
        <v>0.13715684291745714</v>
      </c>
      <c r="AK116" s="94">
        <f t="shared" si="20"/>
        <v>0.13728705328473825</v>
      </c>
      <c r="AL116" s="94">
        <f t="shared" si="21"/>
        <v>0.13724177871862719</v>
      </c>
      <c r="AM116" s="94">
        <f t="shared" si="22"/>
        <v>0.13734326203993852</v>
      </c>
      <c r="AO116" s="28">
        <v>0.109</v>
      </c>
      <c r="AP116" s="94">
        <f t="shared" si="31"/>
        <v>7.8389723723332957E-2</v>
      </c>
      <c r="AQ116" s="94">
        <f t="shared" si="23"/>
        <v>9.364908128660393E-2</v>
      </c>
      <c r="AR116" s="94">
        <f t="shared" si="24"/>
        <v>0.10912493421858128</v>
      </c>
      <c r="AS116" s="94">
        <f t="shared" si="25"/>
        <v>0.12437635196439499</v>
      </c>
      <c r="AT116" s="94">
        <f t="shared" si="26"/>
        <v>0.13985189364229514</v>
      </c>
      <c r="AU116" s="94">
        <f t="shared" si="27"/>
        <v>0.15509932636616205</v>
      </c>
      <c r="AV116" s="94">
        <f t="shared" si="28"/>
        <v>0.17057504572704557</v>
      </c>
      <c r="AW116" s="94">
        <f t="shared" si="29"/>
        <v>0.18582012397868439</v>
      </c>
      <c r="AY116" s="28">
        <v>0.109</v>
      </c>
      <c r="AZ116" s="34">
        <f>(((L116-VLOOKUP(AZ$6,Data!$N$4:$Y$11,Data!$W$1,FALSE)/1000)*VLOOKUP(AZ$6,Data!$N$4:$Y$11,Data!$P$1,FALSE)^1.5+VLOOKUP(AZ$6,Data!$N$4:$Y$11,Data!$W$1,FALSE)/1000*(Mannings_n_bot)^1.5)/L116)^0.67</f>
        <v>5.6710728711369195E-2</v>
      </c>
      <c r="BA116" s="34">
        <f>(((M116-VLOOKUP(BA$6,Data!$N$4:$Y$11,Data!$W$1,FALSE)/1000)*VLOOKUP(BA$6,Data!$N$4:$Y$11,Data!$P$1,FALSE)^1.5+VLOOKUP(BA$6,Data!$N$4:$Y$11,Data!$W$1,FALSE)/1000*(Mannings_n_bot)^1.5)/M116)^0.67</f>
        <v>5.6691308017908587E-2</v>
      </c>
      <c r="BB116" s="34">
        <f>(((N116-VLOOKUP(BB$6,Data!$N$4:$Y$11,Data!$W$1,FALSE)/1000)*VLOOKUP(BB$6,Data!$N$4:$Y$11,Data!$P$1,FALSE)^1.5+VLOOKUP(BB$6,Data!$N$4:$Y$11,Data!$W$1,FALSE)/1000*(Mannings_n_bot)^1.5)/N116)^0.67</f>
        <v>5.6651304990254982E-2</v>
      </c>
      <c r="BC116" s="34">
        <f>(((O116-VLOOKUP(BC$6,Data!$N$4:$Y$11,Data!$W$1,FALSE)/1000)*VLOOKUP(BC$6,Data!$N$4:$Y$11,Data!$P$1,FALSE)^1.5+VLOOKUP(BC$6,Data!$N$4:$Y$11,Data!$W$1,FALSE)/1000*(Mannings_n_bot)^1.5)/O116)^0.67</f>
        <v>5.661375820729745E-2</v>
      </c>
      <c r="BD116" s="34">
        <f>(((P116-VLOOKUP(BD$6,Data!$N$4:$Y$11,Data!$W$1,FALSE)/1000)*VLOOKUP(BD$6,Data!$N$4:$Y$11,Data!$P$1,FALSE)^1.5+VLOOKUP(BD$6,Data!$N$4:$Y$11,Data!$W$1,FALSE)/1000*(Mannings_n_bot)^1.5)/P116)^0.67</f>
        <v>5.6562467671340613E-2</v>
      </c>
      <c r="BE116" s="34">
        <f>(((Q116-VLOOKUP(BE$6,Data!$N$4:$Y$11,Data!$W$1,FALSE)/1000)*VLOOKUP(BE$6,Data!$N$4:$Y$11,Data!$P$1,FALSE)^1.5+VLOOKUP(BE$6,Data!$N$4:$Y$11,Data!$W$1,FALSE)/1000*(Mannings_n_bot)^1.5)/Q116)^0.67</f>
        <v>5.652296564545637E-2</v>
      </c>
      <c r="BF116" s="34">
        <f>(((R116-VLOOKUP(BF$6,Data!$N$4:$Y$11,Data!$W$1,FALSE)/1000)*VLOOKUP(BF$6,Data!$N$4:$Y$11,Data!$P$1,FALSE)^1.5+VLOOKUP(BF$6,Data!$N$4:$Y$11,Data!$W$1,FALSE)/1000*(Mannings_n_bot)^1.5)/R116)^0.67</f>
        <v>5.6491611779297082E-2</v>
      </c>
      <c r="BG116" s="34">
        <f>(((S116-VLOOKUP(BG$6,Data!$N$4:$Y$11,Data!$W$1,FALSE)/1000)*VLOOKUP(BG$6,Data!$N$4:$Y$11,Data!$P$1,FALSE)^1.5+VLOOKUP(BG$6,Data!$N$4:$Y$11,Data!$W$1,FALSE)/1000*(Mannings_n_bot)^1.5)/S116)^0.67</f>
        <v>5.6470468834199289E-2</v>
      </c>
    </row>
    <row r="117" spans="1:59" x14ac:dyDescent="0.25">
      <c r="A117" s="28">
        <v>0.11</v>
      </c>
      <c r="B117" s="94">
        <v>0.13389247801565662</v>
      </c>
      <c r="C117" s="94">
        <v>0.19249158416545287</v>
      </c>
      <c r="D117" s="94">
        <v>0.26109042354563838</v>
      </c>
      <c r="E117" s="94">
        <v>0.34078166189554038</v>
      </c>
      <c r="F117" s="94">
        <v>0.43033280287510767</v>
      </c>
      <c r="G117" s="94">
        <v>0.53111587070751698</v>
      </c>
      <c r="H117" s="94">
        <v>0.64161927408016473</v>
      </c>
      <c r="I117" s="94">
        <v>0.76349404757651751</v>
      </c>
      <c r="K117" s="28">
        <v>0.11</v>
      </c>
      <c r="L117" s="94">
        <v>1.6941342775023258</v>
      </c>
      <c r="M117" s="94">
        <v>2.0387211133394714</v>
      </c>
      <c r="N117" s="94">
        <v>2.3731036936792069</v>
      </c>
      <c r="O117" s="94">
        <v>2.7176117039482137</v>
      </c>
      <c r="P117" s="94">
        <v>3.0520054211560526</v>
      </c>
      <c r="Q117" s="94">
        <v>3.3964717908227118</v>
      </c>
      <c r="R117" s="94">
        <v>3.7308753779457411</v>
      </c>
      <c r="S117" s="94">
        <v>4.0753162377902603</v>
      </c>
      <c r="U117" s="28">
        <v>0.11</v>
      </c>
      <c r="V117" s="94">
        <v>1.5171042409758051</v>
      </c>
      <c r="W117" s="94">
        <v>1.8255996304498177</v>
      </c>
      <c r="X117" s="94">
        <v>2.1250409875930258</v>
      </c>
      <c r="Y117" s="94">
        <v>2.4334657187210875</v>
      </c>
      <c r="Z117" s="94">
        <v>2.7329168727773876</v>
      </c>
      <c r="AA117" s="94">
        <v>3.0413043016360093</v>
      </c>
      <c r="AB117" s="94">
        <v>3.3407641977987508</v>
      </c>
      <c r="AC117" s="94">
        <v>3.6491287846504017</v>
      </c>
      <c r="AE117" s="28">
        <v>0.11</v>
      </c>
      <c r="AF117" s="94">
        <f t="shared" si="30"/>
        <v>0.13803963824548846</v>
      </c>
      <c r="AG117" s="94">
        <f t="shared" si="16"/>
        <v>0.13831950374153182</v>
      </c>
      <c r="AH117" s="94">
        <f t="shared" si="17"/>
        <v>0.13827888957593748</v>
      </c>
      <c r="AI117" s="94">
        <f t="shared" si="18"/>
        <v>0.1384593669908839</v>
      </c>
      <c r="AJ117" s="94">
        <f t="shared" si="19"/>
        <v>0.13841275615851437</v>
      </c>
      <c r="AK117" s="94">
        <f t="shared" si="20"/>
        <v>0.13854389716538007</v>
      </c>
      <c r="AL117" s="94">
        <f t="shared" si="21"/>
        <v>0.13849829897906746</v>
      </c>
      <c r="AM117" s="94">
        <f t="shared" si="22"/>
        <v>0.13860050774788515</v>
      </c>
      <c r="AO117" s="28">
        <v>0.11</v>
      </c>
      <c r="AP117" s="94">
        <f t="shared" si="31"/>
        <v>7.9032978550587649E-2</v>
      </c>
      <c r="AQ117" s="94">
        <f t="shared" si="23"/>
        <v>9.4417810707884062E-2</v>
      </c>
      <c r="AR117" s="94">
        <f t="shared" si="24"/>
        <v>0.11002065533042496</v>
      </c>
      <c r="AS117" s="94">
        <f t="shared" si="25"/>
        <v>0.12539748095743197</v>
      </c>
      <c r="AT117" s="94">
        <f t="shared" si="26"/>
        <v>0.14100001261206943</v>
      </c>
      <c r="AU117" s="94">
        <f t="shared" si="27"/>
        <v>0.15637281962494004</v>
      </c>
      <c r="AV117" s="94">
        <f t="shared" si="28"/>
        <v>0.17197553096331161</v>
      </c>
      <c r="AW117" s="94">
        <f t="shared" si="29"/>
        <v>0.18734596360809128</v>
      </c>
      <c r="AY117" s="28">
        <v>0.11</v>
      </c>
      <c r="AZ117" s="34">
        <f>(((L117-VLOOKUP(AZ$6,Data!$N$4:$Y$11,Data!$W$1,FALSE)/1000)*VLOOKUP(AZ$6,Data!$N$4:$Y$11,Data!$P$1,FALSE)^1.5+VLOOKUP(AZ$6,Data!$N$4:$Y$11,Data!$W$1,FALSE)/1000*(Mannings_n_bot)^1.5)/L117)^0.67</f>
        <v>5.6690340634731384E-2</v>
      </c>
      <c r="BA117" s="34">
        <f>(((M117-VLOOKUP(BA$6,Data!$N$4:$Y$11,Data!$W$1,FALSE)/1000)*VLOOKUP(BA$6,Data!$N$4:$Y$11,Data!$P$1,FALSE)^1.5+VLOOKUP(BA$6,Data!$N$4:$Y$11,Data!$W$1,FALSE)/1000*(Mannings_n_bot)^1.5)/M117)^0.67</f>
        <v>5.6670729265233748E-2</v>
      </c>
      <c r="BB117" s="34">
        <f>(((N117-VLOOKUP(BB$6,Data!$N$4:$Y$11,Data!$W$1,FALSE)/1000)*VLOOKUP(BB$6,Data!$N$4:$Y$11,Data!$P$1,FALSE)^1.5+VLOOKUP(BB$6,Data!$N$4:$Y$11,Data!$W$1,FALSE)/1000*(Mannings_n_bot)^1.5)/N117)^0.67</f>
        <v>5.6630393324930299E-2</v>
      </c>
      <c r="BC117" s="34">
        <f>(((O117-VLOOKUP(BC$6,Data!$N$4:$Y$11,Data!$W$1,FALSE)/1000)*VLOOKUP(BC$6,Data!$N$4:$Y$11,Data!$P$1,FALSE)^1.5+VLOOKUP(BC$6,Data!$N$4:$Y$11,Data!$W$1,FALSE)/1000*(Mannings_n_bot)^1.5)/O117)^0.67</f>
        <v>5.6592512102279564E-2</v>
      </c>
      <c r="BD117" s="34">
        <f>(((P117-VLOOKUP(BD$6,Data!$N$4:$Y$11,Data!$W$1,FALSE)/1000)*VLOOKUP(BD$6,Data!$N$4:$Y$11,Data!$P$1,FALSE)^1.5+VLOOKUP(BD$6,Data!$N$4:$Y$11,Data!$W$1,FALSE)/1000*(Mannings_n_bot)^1.5)/P117)^0.67</f>
        <v>5.6540793712584372E-2</v>
      </c>
      <c r="BE117" s="34">
        <f>(((Q117-VLOOKUP(BE$6,Data!$N$4:$Y$11,Data!$W$1,FALSE)/1000)*VLOOKUP(BE$6,Data!$N$4:$Y$11,Data!$P$1,FALSE)^1.5+VLOOKUP(BE$6,Data!$N$4:$Y$11,Data!$W$1,FALSE)/1000*(Mannings_n_bot)^1.5)/Q117)^0.67</f>
        <v>5.6500944801882502E-2</v>
      </c>
      <c r="BF117" s="34">
        <f>(((R117-VLOOKUP(BF$6,Data!$N$4:$Y$11,Data!$W$1,FALSE)/1000)*VLOOKUP(BF$6,Data!$N$4:$Y$11,Data!$P$1,FALSE)^1.5+VLOOKUP(BF$6,Data!$N$4:$Y$11,Data!$W$1,FALSE)/1000*(Mannings_n_bot)^1.5)/R117)^0.67</f>
        <v>5.646933095978799E-2</v>
      </c>
      <c r="BG117" s="34">
        <f>(((S117-VLOOKUP(BG$6,Data!$N$4:$Y$11,Data!$W$1,FALSE)/1000)*VLOOKUP(BG$6,Data!$N$4:$Y$11,Data!$P$1,FALSE)^1.5+VLOOKUP(BG$6,Data!$N$4:$Y$11,Data!$W$1,FALSE)/1000*(Mannings_n_bot)^1.5)/S117)^0.67</f>
        <v>5.6447998649998346E-2</v>
      </c>
    </row>
    <row r="118" spans="1:59" x14ac:dyDescent="0.25">
      <c r="A118" s="28">
        <v>0.111</v>
      </c>
      <c r="B118" s="94">
        <v>0.13510801346234724</v>
      </c>
      <c r="C118" s="94">
        <v>0.19423832108808514</v>
      </c>
      <c r="D118" s="94">
        <v>0.26345980520703094</v>
      </c>
      <c r="E118" s="94">
        <v>0.3438733424363889</v>
      </c>
      <c r="F118" s="94">
        <v>0.43423721147887573</v>
      </c>
      <c r="G118" s="94">
        <v>0.53593367302449524</v>
      </c>
      <c r="H118" s="94">
        <v>0.64743988740752245</v>
      </c>
      <c r="I118" s="94">
        <v>0.77041914840406722</v>
      </c>
      <c r="K118" s="28">
        <v>0.111</v>
      </c>
      <c r="L118" s="94">
        <v>1.6957398831482124</v>
      </c>
      <c r="M118" s="94">
        <v>2.0406394697411367</v>
      </c>
      <c r="N118" s="94">
        <v>2.3753390219691615</v>
      </c>
      <c r="O118" s="94">
        <v>2.7201596919865296</v>
      </c>
      <c r="P118" s="94">
        <v>3.0548703632552661</v>
      </c>
      <c r="Q118" s="94">
        <v>3.3996493485971633</v>
      </c>
      <c r="R118" s="94">
        <v>3.7343698838143204</v>
      </c>
      <c r="S118" s="94">
        <v>4.0791233340174005</v>
      </c>
      <c r="U118" s="28">
        <v>0.111</v>
      </c>
      <c r="V118" s="94">
        <v>1.5170043327612071</v>
      </c>
      <c r="W118" s="94">
        <v>1.8254656731926462</v>
      </c>
      <c r="X118" s="94">
        <v>2.1248873731221845</v>
      </c>
      <c r="Y118" s="94">
        <v>2.4332780436427921</v>
      </c>
      <c r="Z118" s="94">
        <v>2.7327095116602864</v>
      </c>
      <c r="AA118" s="94">
        <v>3.0410628777757593</v>
      </c>
      <c r="AB118" s="94">
        <v>3.3405030721136901</v>
      </c>
      <c r="AC118" s="94">
        <v>3.6488335965849141</v>
      </c>
      <c r="AE118" s="28">
        <v>0.111</v>
      </c>
      <c r="AF118" s="94">
        <f t="shared" si="30"/>
        <v>0.13929282345665558</v>
      </c>
      <c r="AG118" s="94">
        <f t="shared" si="16"/>
        <v>0.13957466398842261</v>
      </c>
      <c r="AH118" s="94">
        <f t="shared" si="17"/>
        <v>0.13953376312001323</v>
      </c>
      <c r="AI118" s="94">
        <f t="shared" si="18"/>
        <v>0.13971551477842281</v>
      </c>
      <c r="AJ118" s="94">
        <f t="shared" si="19"/>
        <v>0.13966857480028635</v>
      </c>
      <c r="AK118" s="94">
        <f t="shared" si="20"/>
        <v>0.13980064196548816</v>
      </c>
      <c r="AL118" s="94">
        <f t="shared" si="21"/>
        <v>0.13975472171669429</v>
      </c>
      <c r="AM118" s="94">
        <f t="shared" si="22"/>
        <v>0.13985765244200604</v>
      </c>
      <c r="AO118" s="28">
        <v>0.111</v>
      </c>
      <c r="AP118" s="94">
        <f t="shared" si="31"/>
        <v>7.9674963598493381E-2</v>
      </c>
      <c r="AQ118" s="94">
        <f t="shared" si="23"/>
        <v>9.5185026051037347E-2</v>
      </c>
      <c r="AR118" s="94">
        <f t="shared" si="24"/>
        <v>0.11091461167030471</v>
      </c>
      <c r="AS118" s="94">
        <f t="shared" si="25"/>
        <v>0.12641660099935478</v>
      </c>
      <c r="AT118" s="94">
        <f t="shared" si="26"/>
        <v>0.14214587194991576</v>
      </c>
      <c r="AU118" s="94">
        <f t="shared" si="27"/>
        <v>0.15764380913156345</v>
      </c>
      <c r="AV118" s="94">
        <f t="shared" si="28"/>
        <v>0.17337326176865514</v>
      </c>
      <c r="AW118" s="94">
        <f t="shared" si="29"/>
        <v>0.18886880472067158</v>
      </c>
      <c r="AY118" s="28">
        <v>0.111</v>
      </c>
      <c r="AZ118" s="34">
        <f>(((L118-VLOOKUP(AZ$6,Data!$N$4:$Y$11,Data!$W$1,FALSE)/1000)*VLOOKUP(AZ$6,Data!$N$4:$Y$11,Data!$P$1,FALSE)^1.5+VLOOKUP(AZ$6,Data!$N$4:$Y$11,Data!$W$1,FALSE)/1000*(Mannings_n_bot)^1.5)/L118)^0.67</f>
        <v>5.666998623464909E-2</v>
      </c>
      <c r="BA118" s="34">
        <f>(((M118-VLOOKUP(BA$6,Data!$N$4:$Y$11,Data!$W$1,FALSE)/1000)*VLOOKUP(BA$6,Data!$N$4:$Y$11,Data!$P$1,FALSE)^1.5+VLOOKUP(BA$6,Data!$N$4:$Y$11,Data!$W$1,FALSE)/1000*(Mannings_n_bot)^1.5)/M118)^0.67</f>
        <v>5.665018403517013E-2</v>
      </c>
      <c r="BB118" s="34">
        <f>(((N118-VLOOKUP(BB$6,Data!$N$4:$Y$11,Data!$W$1,FALSE)/1000)*VLOOKUP(BB$6,Data!$N$4:$Y$11,Data!$P$1,FALSE)^1.5+VLOOKUP(BB$6,Data!$N$4:$Y$11,Data!$W$1,FALSE)/1000*(Mannings_n_bot)^1.5)/N118)^0.67</f>
        <v>5.6609515725271953E-2</v>
      </c>
      <c r="BC118" s="34">
        <f>(((O118-VLOOKUP(BC$6,Data!$N$4:$Y$11,Data!$W$1,FALSE)/1000)*VLOOKUP(BC$6,Data!$N$4:$Y$11,Data!$P$1,FALSE)^1.5+VLOOKUP(BC$6,Data!$N$4:$Y$11,Data!$W$1,FALSE)/1000*(Mannings_n_bot)^1.5)/O118)^0.67</f>
        <v>5.6571300255744535E-2</v>
      </c>
      <c r="BD118" s="34">
        <f>(((P118-VLOOKUP(BD$6,Data!$N$4:$Y$11,Data!$W$1,FALSE)/1000)*VLOOKUP(BD$6,Data!$N$4:$Y$11,Data!$P$1,FALSE)^1.5+VLOOKUP(BD$6,Data!$N$4:$Y$11,Data!$W$1,FALSE)/1000*(Mannings_n_bot)^1.5)/P118)^0.67</f>
        <v>5.6519154693669832E-2</v>
      </c>
      <c r="BE118" s="34">
        <f>(((Q118-VLOOKUP(BE$6,Data!$N$4:$Y$11,Data!$W$1,FALSE)/1000)*VLOOKUP(BE$6,Data!$N$4:$Y$11,Data!$P$1,FALSE)^1.5+VLOOKUP(BE$6,Data!$N$4:$Y$11,Data!$W$1,FALSE)/1000*(Mannings_n_bot)^1.5)/Q118)^0.67</f>
        <v>5.6478959171723769E-2</v>
      </c>
      <c r="BF118" s="34">
        <f>(((R118-VLOOKUP(BF$6,Data!$N$4:$Y$11,Data!$W$1,FALSE)/1000)*VLOOKUP(BF$6,Data!$N$4:$Y$11,Data!$P$1,FALSE)^1.5+VLOOKUP(BF$6,Data!$N$4:$Y$11,Data!$W$1,FALSE)/1000*(Mannings_n_bot)^1.5)/R118)^0.67</f>
        <v>5.644708579265089E-2</v>
      </c>
      <c r="BG118" s="34">
        <f>(((S118-VLOOKUP(BG$6,Data!$N$4:$Y$11,Data!$W$1,FALSE)/1000)*VLOOKUP(BG$6,Data!$N$4:$Y$11,Data!$P$1,FALSE)^1.5+VLOOKUP(BG$6,Data!$N$4:$Y$11,Data!$W$1,FALSE)/1000*(Mannings_n_bot)^1.5)/S118)^0.67</f>
        <v>5.6425564210714291E-2</v>
      </c>
    </row>
    <row r="119" spans="1:59" x14ac:dyDescent="0.25">
      <c r="A119" s="28">
        <v>0.112</v>
      </c>
      <c r="B119" s="94">
        <v>0.136323468177037</v>
      </c>
      <c r="C119" s="94">
        <v>0.19598492887097385</v>
      </c>
      <c r="D119" s="94">
        <v>0.2658290142738966</v>
      </c>
      <c r="E119" s="94">
        <v>0.3469647828347564</v>
      </c>
      <c r="F119" s="94">
        <v>0.43814132167722253</v>
      </c>
      <c r="G119" s="94">
        <v>0.54075109025106549</v>
      </c>
      <c r="H119" s="94">
        <v>0.6532600425730366</v>
      </c>
      <c r="I119" s="94">
        <v>0.77734368524912423</v>
      </c>
      <c r="K119" s="28">
        <v>0.112</v>
      </c>
      <c r="L119" s="94">
        <v>1.6973455954404262</v>
      </c>
      <c r="M119" s="94">
        <v>2.0425579679812285</v>
      </c>
      <c r="N119" s="94">
        <v>2.3775745131005923</v>
      </c>
      <c r="O119" s="94">
        <v>2.7227078779520899</v>
      </c>
      <c r="P119" s="94">
        <v>3.0577355243325202</v>
      </c>
      <c r="Q119" s="94">
        <v>3.4028271603764453</v>
      </c>
      <c r="R119" s="94">
        <v>3.7378646647699898</v>
      </c>
      <c r="S119" s="94">
        <v>4.0829307403210224</v>
      </c>
      <c r="U119" s="28">
        <v>0.112</v>
      </c>
      <c r="V119" s="94">
        <v>1.5169027250521299</v>
      </c>
      <c r="W119" s="94">
        <v>1.825329699812626</v>
      </c>
      <c r="X119" s="94">
        <v>2.1247314069708798</v>
      </c>
      <c r="Y119" s="94">
        <v>2.4330877002517628</v>
      </c>
      <c r="Z119" s="94">
        <v>2.7324991467406106</v>
      </c>
      <c r="AA119" s="94">
        <v>3.040818133471292</v>
      </c>
      <c r="AB119" s="94">
        <v>3.3402382905327279</v>
      </c>
      <c r="AC119" s="94">
        <v>3.6485344359729868</v>
      </c>
      <c r="AE119" s="28">
        <v>0.112</v>
      </c>
      <c r="AF119" s="94">
        <f t="shared" si="30"/>
        <v>0.14054592543524416</v>
      </c>
      <c r="AG119" s="94">
        <f t="shared" si="16"/>
        <v>0.14082973143881364</v>
      </c>
      <c r="AH119" s="94">
        <f t="shared" si="17"/>
        <v>0.140788545254457</v>
      </c>
      <c r="AI119" s="94">
        <f t="shared" si="18"/>
        <v>0.14097156499622829</v>
      </c>
      <c r="AJ119" s="94">
        <f t="shared" si="19"/>
        <v>0.14092429746258262</v>
      </c>
      <c r="AK119" s="94">
        <f t="shared" si="20"/>
        <v>0.14105728631307957</v>
      </c>
      <c r="AL119" s="94">
        <f t="shared" si="21"/>
        <v>0.14101104555667487</v>
      </c>
      <c r="AM119" s="94">
        <f t="shared" si="22"/>
        <v>0.14111469475384888</v>
      </c>
      <c r="AO119" s="28">
        <v>0.112</v>
      </c>
      <c r="AP119" s="94">
        <f t="shared" si="31"/>
        <v>8.0315681463599561E-2</v>
      </c>
      <c r="AQ119" s="94">
        <f t="shared" si="23"/>
        <v>9.595073037984643E-2</v>
      </c>
      <c r="AR119" s="94">
        <f t="shared" si="24"/>
        <v>0.11180680681474385</v>
      </c>
      <c r="AS119" s="94">
        <f t="shared" si="25"/>
        <v>0.12743371613400156</v>
      </c>
      <c r="AT119" s="94">
        <f t="shared" si="26"/>
        <v>0.14328947621225854</v>
      </c>
      <c r="AU119" s="94">
        <f t="shared" si="27"/>
        <v>0.15891229990983255</v>
      </c>
      <c r="AV119" s="94">
        <f t="shared" si="28"/>
        <v>0.17476824367937224</v>
      </c>
      <c r="AW119" s="94">
        <f t="shared" si="29"/>
        <v>0.19038865332014063</v>
      </c>
      <c r="AY119" s="28">
        <v>0.112</v>
      </c>
      <c r="AZ119" s="34">
        <f>(((L119-VLOOKUP(AZ$6,Data!$N$4:$Y$11,Data!$W$1,FALSE)/1000)*VLOOKUP(AZ$6,Data!$N$4:$Y$11,Data!$P$1,FALSE)^1.5+VLOOKUP(AZ$6,Data!$N$4:$Y$11,Data!$W$1,FALSE)/1000*(Mannings_n_bot)^1.5)/L119)^0.67</f>
        <v>5.664966540335703E-2</v>
      </c>
      <c r="BA119" s="34">
        <f>(((M119-VLOOKUP(BA$6,Data!$N$4:$Y$11,Data!$W$1,FALSE)/1000)*VLOOKUP(BA$6,Data!$N$4:$Y$11,Data!$P$1,FALSE)^1.5+VLOOKUP(BA$6,Data!$N$4:$Y$11,Data!$W$1,FALSE)/1000*(Mannings_n_bot)^1.5)/M119)^0.67</f>
        <v>5.6629672221530723E-2</v>
      </c>
      <c r="BB119" s="34">
        <f>(((N119-VLOOKUP(BB$6,Data!$N$4:$Y$11,Data!$W$1,FALSE)/1000)*VLOOKUP(BB$6,Data!$N$4:$Y$11,Data!$P$1,FALSE)^1.5+VLOOKUP(BB$6,Data!$N$4:$Y$11,Data!$W$1,FALSE)/1000*(Mannings_n_bot)^1.5)/N119)^0.67</f>
        <v>5.6588672083268156E-2</v>
      </c>
      <c r="BC119" s="34">
        <f>(((O119-VLOOKUP(BC$6,Data!$N$4:$Y$11,Data!$W$1,FALSE)/1000)*VLOOKUP(BC$6,Data!$N$4:$Y$11,Data!$P$1,FALSE)^1.5+VLOOKUP(BC$6,Data!$N$4:$Y$11,Data!$W$1,FALSE)/1000*(Mannings_n_bot)^1.5)/O119)^0.67</f>
        <v>5.6550122559809089E-2</v>
      </c>
      <c r="BD119" s="34">
        <f>(((P119-VLOOKUP(BD$6,Data!$N$4:$Y$11,Data!$W$1,FALSE)/1000)*VLOOKUP(BD$6,Data!$N$4:$Y$11,Data!$P$1,FALSE)^1.5+VLOOKUP(BD$6,Data!$N$4:$Y$11,Data!$W$1,FALSE)/1000*(Mannings_n_bot)^1.5)/P119)^0.67</f>
        <v>5.6497550504448699E-2</v>
      </c>
      <c r="BE119" s="34">
        <f>(((Q119-VLOOKUP(BE$6,Data!$N$4:$Y$11,Data!$W$1,FALSE)/1000)*VLOOKUP(BE$6,Data!$N$4:$Y$11,Data!$P$1,FALSE)^1.5+VLOOKUP(BE$6,Data!$N$4:$Y$11,Data!$W$1,FALSE)/1000*(Mannings_n_bot)^1.5)/Q119)^0.67</f>
        <v>5.6457008644530703E-2</v>
      </c>
      <c r="BF119" s="34">
        <f>(((R119-VLOOKUP(BF$6,Data!$N$4:$Y$11,Data!$W$1,FALSE)/1000)*VLOOKUP(BF$6,Data!$N$4:$Y$11,Data!$P$1,FALSE)^1.5+VLOOKUP(BF$6,Data!$N$4:$Y$11,Data!$W$1,FALSE)/1000*(Mannings_n_bot)^1.5)/R119)^0.67</f>
        <v>5.6424876165915135E-2</v>
      </c>
      <c r="BG119" s="34">
        <f>(((S119-VLOOKUP(BG$6,Data!$N$4:$Y$11,Data!$W$1,FALSE)/1000)*VLOOKUP(BG$6,Data!$N$4:$Y$11,Data!$P$1,FALSE)^1.5+VLOOKUP(BG$6,Data!$N$4:$Y$11,Data!$W$1,FALSE)/1000*(Mannings_n_bot)^1.5)/S119)^0.67</f>
        <v>5.6403165404515253E-2</v>
      </c>
    </row>
    <row r="120" spans="1:59" x14ac:dyDescent="0.25">
      <c r="A120" s="28">
        <v>0.113</v>
      </c>
      <c r="B120" s="94">
        <v>0.13753884079787382</v>
      </c>
      <c r="C120" s="94">
        <v>0.19773140558480384</v>
      </c>
      <c r="D120" s="94">
        <v>0.2681980481237709</v>
      </c>
      <c r="E120" s="94">
        <v>0.35005597970006619</v>
      </c>
      <c r="F120" s="94">
        <v>0.44204512917808225</v>
      </c>
      <c r="G120" s="94">
        <v>0.5455681171263933</v>
      </c>
      <c r="H120" s="94">
        <v>0.65907973320603652</v>
      </c>
      <c r="I120" s="94">
        <v>0.78426765057159376</v>
      </c>
      <c r="K120" s="28">
        <v>0.113</v>
      </c>
      <c r="L120" s="94">
        <v>1.6989514161924903</v>
      </c>
      <c r="M120" s="94">
        <v>2.0444766102002259</v>
      </c>
      <c r="N120" s="94">
        <v>2.3798101695720417</v>
      </c>
      <c r="O120" s="94">
        <v>2.7252562646708403</v>
      </c>
      <c r="P120" s="94">
        <v>3.0606009075716574</v>
      </c>
      <c r="Q120" s="94">
        <v>3.4060052296720422</v>
      </c>
      <c r="R120" s="94">
        <v>3.7413597246820123</v>
      </c>
      <c r="S120" s="94">
        <v>4.0867384608981858</v>
      </c>
      <c r="U120" s="28">
        <v>0.113</v>
      </c>
      <c r="V120" s="94">
        <v>1.5167994175070356</v>
      </c>
      <c r="W120" s="94">
        <v>1.8251917098591648</v>
      </c>
      <c r="X120" s="94">
        <v>2.1245730886211969</v>
      </c>
      <c r="Y120" s="94">
        <v>2.4328946879217139</v>
      </c>
      <c r="Z120" s="94">
        <v>2.7322857773245515</v>
      </c>
      <c r="AA120" s="94">
        <v>3.0405700679207932</v>
      </c>
      <c r="AB120" s="94">
        <v>3.3399698521863828</v>
      </c>
      <c r="AC120" s="94">
        <v>3.6482313018373538</v>
      </c>
      <c r="AE120" s="28">
        <v>0.113</v>
      </c>
      <c r="AF120" s="94">
        <f t="shared" si="30"/>
        <v>0.14179894277722038</v>
      </c>
      <c r="AG120" s="94">
        <f t="shared" si="16"/>
        <v>0.14208470470634862</v>
      </c>
      <c r="AH120" s="94">
        <f t="shared" si="17"/>
        <v>0.14204323459035739</v>
      </c>
      <c r="AI120" s="94">
        <f t="shared" si="18"/>
        <v>0.14222751626671126</v>
      </c>
      <c r="AJ120" s="94">
        <f t="shared" si="19"/>
        <v>0.14217992276489799</v>
      </c>
      <c r="AK120" s="94">
        <f t="shared" si="20"/>
        <v>0.14231382883584257</v>
      </c>
      <c r="AL120" s="94">
        <f t="shared" si="21"/>
        <v>0.14226726912385249</v>
      </c>
      <c r="AM120" s="94">
        <f t="shared" si="22"/>
        <v>0.14237163331462641</v>
      </c>
      <c r="AO120" s="28">
        <v>0.113</v>
      </c>
      <c r="AP120" s="94">
        <f t="shared" si="31"/>
        <v>8.0955134730168604E-2</v>
      </c>
      <c r="AQ120" s="94">
        <f t="shared" si="23"/>
        <v>9.6714926743739563E-2</v>
      </c>
      <c r="AR120" s="94">
        <f t="shared" si="24"/>
        <v>0.11269724432348342</v>
      </c>
      <c r="AS120" s="94">
        <f t="shared" si="25"/>
        <v>0.12844883038635868</v>
      </c>
      <c r="AT120" s="94">
        <f t="shared" si="26"/>
        <v>0.14443082993424641</v>
      </c>
      <c r="AU120" s="94">
        <f t="shared" si="27"/>
        <v>0.16017829696019728</v>
      </c>
      <c r="AV120" s="94">
        <f t="shared" si="28"/>
        <v>0.17616048220598551</v>
      </c>
      <c r="AW120" s="94">
        <f t="shared" si="29"/>
        <v>0.19190551538236361</v>
      </c>
      <c r="AY120" s="28">
        <v>0.113</v>
      </c>
      <c r="AZ120" s="34">
        <f>(((L120-VLOOKUP(AZ$6,Data!$N$4:$Y$11,Data!$W$1,FALSE)/1000)*VLOOKUP(AZ$6,Data!$N$4:$Y$11,Data!$P$1,FALSE)^1.5+VLOOKUP(AZ$6,Data!$N$4:$Y$11,Data!$W$1,FALSE)/1000*(Mannings_n_bot)^1.5)/L120)^0.67</f>
        <v>5.662937803352229E-2</v>
      </c>
      <c r="BA120" s="34">
        <f>(((M120-VLOOKUP(BA$6,Data!$N$4:$Y$11,Data!$W$1,FALSE)/1000)*VLOOKUP(BA$6,Data!$N$4:$Y$11,Data!$P$1,FALSE)^1.5+VLOOKUP(BA$6,Data!$N$4:$Y$11,Data!$W$1,FALSE)/1000*(Mannings_n_bot)^1.5)/M120)^0.67</f>
        <v>5.6609193718548625E-2</v>
      </c>
      <c r="BB120" s="34">
        <f>(((N120-VLOOKUP(BB$6,Data!$N$4:$Y$11,Data!$W$1,FALSE)/1000)*VLOOKUP(BB$6,Data!$N$4:$Y$11,Data!$P$1,FALSE)^1.5+VLOOKUP(BB$6,Data!$N$4:$Y$11,Data!$W$1,FALSE)/1000*(Mannings_n_bot)^1.5)/N120)^0.67</f>
        <v>5.656786229133489E-2</v>
      </c>
      <c r="BC120" s="34">
        <f>(((O120-VLOOKUP(BC$6,Data!$N$4:$Y$11,Data!$W$1,FALSE)/1000)*VLOOKUP(BC$6,Data!$N$4:$Y$11,Data!$P$1,FALSE)^1.5+VLOOKUP(BC$6,Data!$N$4:$Y$11,Data!$W$1,FALSE)/1000*(Mannings_n_bot)^1.5)/O120)^0.67</f>
        <v>5.652897890701334E-2</v>
      </c>
      <c r="BD120" s="34">
        <f>(((P120-VLOOKUP(BD$6,Data!$N$4:$Y$11,Data!$W$1,FALSE)/1000)*VLOOKUP(BD$6,Data!$N$4:$Y$11,Data!$P$1,FALSE)^1.5+VLOOKUP(BD$6,Data!$N$4:$Y$11,Data!$W$1,FALSE)/1000*(Mannings_n_bot)^1.5)/P120)^0.67</f>
        <v>5.6475981035205444E-2</v>
      </c>
      <c r="BE120" s="34">
        <f>(((Q120-VLOOKUP(BE$6,Data!$N$4:$Y$11,Data!$W$1,FALSE)/1000)*VLOOKUP(BE$6,Data!$N$4:$Y$11,Data!$P$1,FALSE)^1.5+VLOOKUP(BE$6,Data!$N$4:$Y$11,Data!$W$1,FALSE)/1000*(Mannings_n_bot)^1.5)/Q120)^0.67</f>
        <v>5.6435093110284842E-2</v>
      </c>
      <c r="BF120" s="34">
        <f>(((R120-VLOOKUP(BF$6,Data!$N$4:$Y$11,Data!$W$1,FALSE)/1000)*VLOOKUP(BF$6,Data!$N$4:$Y$11,Data!$P$1,FALSE)^1.5+VLOOKUP(BF$6,Data!$N$4:$Y$11,Data!$W$1,FALSE)/1000*(Mannings_n_bot)^1.5)/R120)^0.67</f>
        <v>5.6402701968047975E-2</v>
      </c>
      <c r="BG120" s="34">
        <f>(((S120-VLOOKUP(BG$6,Data!$N$4:$Y$11,Data!$W$1,FALSE)/1000)*VLOOKUP(BG$6,Data!$N$4:$Y$11,Data!$P$1,FALSE)^1.5+VLOOKUP(BG$6,Data!$N$4:$Y$11,Data!$W$1,FALSE)/1000*(Mannings_n_bot)^1.5)/S120)^0.67</f>
        <v>5.6380802120004077E-2</v>
      </c>
    </row>
    <row r="121" spans="1:59" x14ac:dyDescent="0.25">
      <c r="A121" s="28">
        <v>0.114</v>
      </c>
      <c r="B121" s="94">
        <v>0.13875412996273073</v>
      </c>
      <c r="C121" s="94">
        <v>0.19947774929982476</v>
      </c>
      <c r="D121" s="94">
        <v>0.27056690413360962</v>
      </c>
      <c r="E121" s="94">
        <v>0.35314692964093997</v>
      </c>
      <c r="F121" s="94">
        <v>0.445948629688385</v>
      </c>
      <c r="G121" s="94">
        <v>0.55038474838835949</v>
      </c>
      <c r="H121" s="94">
        <v>0.66489895293432477</v>
      </c>
      <c r="I121" s="94">
        <v>0.79119103682951497</v>
      </c>
      <c r="K121" s="28">
        <v>0.114</v>
      </c>
      <c r="L121" s="94">
        <v>1.7005573472190254</v>
      </c>
      <c r="M121" s="94">
        <v>2.0463953985400436</v>
      </c>
      <c r="N121" s="94">
        <v>2.3820459938837057</v>
      </c>
      <c r="O121" s="94">
        <v>2.7278048549707172</v>
      </c>
      <c r="P121" s="94">
        <v>3.0634665161587229</v>
      </c>
      <c r="Q121" s="94">
        <v>3.4091835599979805</v>
      </c>
      <c r="R121" s="94">
        <v>3.7448550674224133</v>
      </c>
      <c r="S121" s="94">
        <v>4.0905464999490411</v>
      </c>
      <c r="U121" s="28">
        <v>0.114</v>
      </c>
      <c r="V121" s="94">
        <v>1.5166944097785779</v>
      </c>
      <c r="W121" s="94">
        <v>1.8250517028748505</v>
      </c>
      <c r="X121" s="94">
        <v>2.1244124175472545</v>
      </c>
      <c r="Y121" s="94">
        <v>2.4326990060173781</v>
      </c>
      <c r="Z121" s="94">
        <v>2.7320694027081722</v>
      </c>
      <c r="AA121" s="94">
        <v>3.0403186803112994</v>
      </c>
      <c r="AB121" s="94">
        <v>3.3396977561928849</v>
      </c>
      <c r="AC121" s="94">
        <v>3.6479241931874444</v>
      </c>
      <c r="AE121" s="28">
        <v>0.114</v>
      </c>
      <c r="AF121" s="94">
        <f t="shared" si="30"/>
        <v>0.14305187407826697</v>
      </c>
      <c r="AG121" s="94">
        <f t="shared" si="16"/>
        <v>0.1433395824043586</v>
      </c>
      <c r="AH121" s="94">
        <f t="shared" si="17"/>
        <v>0.14329782973849589</v>
      </c>
      <c r="AI121" s="94">
        <f t="shared" si="18"/>
        <v>0.1434833672119569</v>
      </c>
      <c r="AJ121" s="94">
        <f t="shared" si="19"/>
        <v>0.14343544932640434</v>
      </c>
      <c r="AK121" s="94">
        <f t="shared" si="20"/>
        <v>0.14357026816113036</v>
      </c>
      <c r="AL121" s="94">
        <f t="shared" si="21"/>
        <v>0.14352339104274089</v>
      </c>
      <c r="AM121" s="94">
        <f t="shared" si="22"/>
        <v>0.14362846675521251</v>
      </c>
      <c r="AO121" s="28">
        <v>0.114</v>
      </c>
      <c r="AP121" s="94">
        <f t="shared" si="31"/>
        <v>8.1593325970241284E-2</v>
      </c>
      <c r="AQ121" s="94">
        <f t="shared" si="23"/>
        <v>9.7477618177864267E-2</v>
      </c>
      <c r="AR121" s="94">
        <f t="shared" si="24"/>
        <v>0.11358592773957119</v>
      </c>
      <c r="AS121" s="94">
        <f t="shared" si="25"/>
        <v>0.12946194776265657</v>
      </c>
      <c r="AT121" s="94">
        <f t="shared" si="26"/>
        <v>0.14556993762985843</v>
      </c>
      <c r="AU121" s="94">
        <f t="shared" si="27"/>
        <v>0.16144180525987445</v>
      </c>
      <c r="AV121" s="94">
        <f t="shared" si="28"/>
        <v>0.17754998283337445</v>
      </c>
      <c r="AW121" s="94">
        <f t="shared" si="29"/>
        <v>0.19341939685549875</v>
      </c>
      <c r="AY121" s="28">
        <v>0.114</v>
      </c>
      <c r="AZ121" s="34">
        <f>(((L121-VLOOKUP(AZ$6,Data!$N$4:$Y$11,Data!$W$1,FALSE)/1000)*VLOOKUP(AZ$6,Data!$N$4:$Y$11,Data!$P$1,FALSE)^1.5+VLOOKUP(AZ$6,Data!$N$4:$Y$11,Data!$W$1,FALSE)/1000*(Mannings_n_bot)^1.5)/L121)^0.67</f>
        <v>5.6609124018241828E-2</v>
      </c>
      <c r="BA121" s="34">
        <f>(((M121-VLOOKUP(BA$6,Data!$N$4:$Y$11,Data!$W$1,FALSE)/1000)*VLOOKUP(BA$6,Data!$N$4:$Y$11,Data!$P$1,FALSE)^1.5+VLOOKUP(BA$6,Data!$N$4:$Y$11,Data!$W$1,FALSE)/1000*(Mannings_n_bot)^1.5)/M121)^0.67</f>
        <v>5.6588748420874968E-2</v>
      </c>
      <c r="BB121" s="34">
        <f>(((N121-VLOOKUP(BB$6,Data!$N$4:$Y$11,Data!$W$1,FALSE)/1000)*VLOOKUP(BB$6,Data!$N$4:$Y$11,Data!$P$1,FALSE)^1.5+VLOOKUP(BB$6,Data!$N$4:$Y$11,Data!$W$1,FALSE)/1000*(Mannings_n_bot)^1.5)/N121)^0.67</f>
        <v>5.654708624231377E-2</v>
      </c>
      <c r="BC121" s="34">
        <f>(((O121-VLOOKUP(BC$6,Data!$N$4:$Y$11,Data!$W$1,FALSE)/1000)*VLOOKUP(BC$6,Data!$N$4:$Y$11,Data!$P$1,FALSE)^1.5+VLOOKUP(BC$6,Data!$N$4:$Y$11,Data!$W$1,FALSE)/1000*(Mannings_n_bot)^1.5)/O121)^0.67</f>
        <v>5.6507869190318631E-2</v>
      </c>
      <c r="BD121" s="34">
        <f>(((P121-VLOOKUP(BD$6,Data!$N$4:$Y$11,Data!$W$1,FALSE)/1000)*VLOOKUP(BD$6,Data!$N$4:$Y$11,Data!$P$1,FALSE)^1.5+VLOOKUP(BD$6,Data!$N$4:$Y$11,Data!$W$1,FALSE)/1000*(Mannings_n_bot)^1.5)/P121)^0.67</f>
        <v>5.6454446176655314E-2</v>
      </c>
      <c r="BE121" s="34">
        <f>(((Q121-VLOOKUP(BE$6,Data!$N$4:$Y$11,Data!$W$1,FALSE)/1000)*VLOOKUP(BE$6,Data!$N$4:$Y$11,Data!$P$1,FALSE)^1.5+VLOOKUP(BE$6,Data!$N$4:$Y$11,Data!$W$1,FALSE)/1000*(Mannings_n_bot)^1.5)/Q121)^0.67</f>
        <v>5.6413212459396393E-2</v>
      </c>
      <c r="BF121" s="34">
        <f>(((R121-VLOOKUP(BF$6,Data!$N$4:$Y$11,Data!$W$1,FALSE)/1000)*VLOOKUP(BF$6,Data!$N$4:$Y$11,Data!$P$1,FALSE)^1.5+VLOOKUP(BF$6,Data!$N$4:$Y$11,Data!$W$1,FALSE)/1000*(Mannings_n_bot)^1.5)/R121)^0.67</f>
        <v>5.6380563087951835E-2</v>
      </c>
      <c r="BG121" s="34">
        <f>(((S121-VLOOKUP(BG$6,Data!$N$4:$Y$11,Data!$W$1,FALSE)/1000)*VLOOKUP(BG$6,Data!$N$4:$Y$11,Data!$P$1,FALSE)^1.5+VLOOKUP(BG$6,Data!$N$4:$Y$11,Data!$W$1,FALSE)/1000*(Mannings_n_bot)^1.5)/S121)^0.67</f>
        <v>5.6358474246216171E-2</v>
      </c>
    </row>
    <row r="122" spans="1:59" x14ac:dyDescent="0.25">
      <c r="A122" s="28">
        <v>0.115</v>
      </c>
      <c r="B122" s="94">
        <v>0.13996933430919967</v>
      </c>
      <c r="C122" s="94">
        <v>0.2012239580858457</v>
      </c>
      <c r="D122" s="94">
        <v>0.272935579679777</v>
      </c>
      <c r="E122" s="94">
        <v>0.35623762926518543</v>
      </c>
      <c r="F122" s="94">
        <v>0.44985181891405235</v>
      </c>
      <c r="G122" s="94">
        <v>0.55520097877355523</v>
      </c>
      <c r="H122" s="94">
        <v>0.67071769538415937</v>
      </c>
      <c r="I122" s="94">
        <v>0.798113836479037</v>
      </c>
      <c r="K122" s="28">
        <v>0.115</v>
      </c>
      <c r="L122" s="94">
        <v>1.7021633903357676</v>
      </c>
      <c r="M122" s="94">
        <v>2.0483143351440565</v>
      </c>
      <c r="N122" s="94">
        <v>2.3842819885374582</v>
      </c>
      <c r="O122" s="94">
        <v>2.7303536516816744</v>
      </c>
      <c r="P122" s="94">
        <v>3.0663323532820042</v>
      </c>
      <c r="Q122" s="94">
        <v>3.412362154870864</v>
      </c>
      <c r="R122" s="94">
        <v>3.7483506968660172</v>
      </c>
      <c r="S122" s="94">
        <v>4.0943548616768819</v>
      </c>
      <c r="U122" s="28">
        <v>0.115</v>
      </c>
      <c r="V122" s="94">
        <v>1.5165877015135978</v>
      </c>
      <c r="W122" s="94">
        <v>1.8249096783954435</v>
      </c>
      <c r="X122" s="94">
        <v>2.1242493932151962</v>
      </c>
      <c r="Y122" s="94">
        <v>2.4325006538944951</v>
      </c>
      <c r="Z122" s="94">
        <v>2.7318500221773974</v>
      </c>
      <c r="AA122" s="94">
        <v>3.0400639698186938</v>
      </c>
      <c r="AB122" s="94">
        <v>3.3394220016581584</v>
      </c>
      <c r="AC122" s="94">
        <v>3.6476131090193622</v>
      </c>
      <c r="AE122" s="28">
        <v>0.115</v>
      </c>
      <c r="AF122" s="94">
        <f t="shared" si="30"/>
        <v>0.14430471793377692</v>
      </c>
      <c r="AG122" s="94">
        <f t="shared" si="16"/>
        <v>0.14459436314585797</v>
      </c>
      <c r="AH122" s="94">
        <f t="shared" si="17"/>
        <v>0.14455232930934073</v>
      </c>
      <c r="AI122" s="94">
        <f t="shared" si="18"/>
        <v>0.1447391164537197</v>
      </c>
      <c r="AJ122" s="94">
        <f t="shared" si="19"/>
        <v>0.14469087576594913</v>
      </c>
      <c r="AK122" s="94">
        <f t="shared" si="20"/>
        <v>0.14482660291595978</v>
      </c>
      <c r="AL122" s="94">
        <f t="shared" si="21"/>
        <v>0.14477940993752036</v>
      </c>
      <c r="AM122" s="94">
        <f t="shared" si="22"/>
        <v>0.14488519370613803</v>
      </c>
      <c r="AO122" s="28">
        <v>0.115</v>
      </c>
      <c r="AP122" s="94">
        <f t="shared" si="31"/>
        <v>8.2230257743699575E-2</v>
      </c>
      <c r="AQ122" s="94">
        <f t="shared" si="23"/>
        <v>9.8238807703161318E-2</v>
      </c>
      <c r="AR122" s="94">
        <f t="shared" si="24"/>
        <v>0.11447286058944661</v>
      </c>
      <c r="AS122" s="94">
        <f t="shared" si="25"/>
        <v>0.1304730722504655</v>
      </c>
      <c r="AT122" s="94">
        <f t="shared" si="26"/>
        <v>0.14670680379201556</v>
      </c>
      <c r="AU122" s="94">
        <f t="shared" si="27"/>
        <v>0.16270282976296987</v>
      </c>
      <c r="AV122" s="94">
        <f t="shared" si="28"/>
        <v>0.17893675102090742</v>
      </c>
      <c r="AW122" s="94">
        <f t="shared" si="29"/>
        <v>0.19493030366013803</v>
      </c>
      <c r="AY122" s="28">
        <v>0.115</v>
      </c>
      <c r="AZ122" s="34">
        <f>(((L122-VLOOKUP(AZ$6,Data!$N$4:$Y$11,Data!$W$1,FALSE)/1000)*VLOOKUP(AZ$6,Data!$N$4:$Y$11,Data!$P$1,FALSE)^1.5+VLOOKUP(AZ$6,Data!$N$4:$Y$11,Data!$W$1,FALSE)/1000*(Mannings_n_bot)^1.5)/L122)^0.67</f>
        <v>5.6588903251040192E-2</v>
      </c>
      <c r="BA122" s="34">
        <f>(((M122-VLOOKUP(BA$6,Data!$N$4:$Y$11,Data!$W$1,FALSE)/1000)*VLOOKUP(BA$6,Data!$N$4:$Y$11,Data!$P$1,FALSE)^1.5+VLOOKUP(BA$6,Data!$N$4:$Y$11,Data!$W$1,FALSE)/1000*(Mannings_n_bot)^1.5)/M122)^0.67</f>
        <v>5.6568336223576432E-2</v>
      </c>
      <c r="BB122" s="34">
        <f>(((N122-VLOOKUP(BB$6,Data!$N$4:$Y$11,Data!$W$1,FALSE)/1000)*VLOOKUP(BB$6,Data!$N$4:$Y$11,Data!$P$1,FALSE)^1.5+VLOOKUP(BB$6,Data!$N$4:$Y$11,Data!$W$1,FALSE)/1000*(Mannings_n_bot)^1.5)/N122)^0.67</f>
        <v>5.6526343829469819E-2</v>
      </c>
      <c r="BC122" s="34">
        <f>(((O122-VLOOKUP(BC$6,Data!$N$4:$Y$11,Data!$W$1,FALSE)/1000)*VLOOKUP(BC$6,Data!$N$4:$Y$11,Data!$P$1,FALSE)^1.5+VLOOKUP(BC$6,Data!$N$4:$Y$11,Data!$W$1,FALSE)/1000*(Mannings_n_bot)^1.5)/O122)^0.67</f>
        <v>5.648679330310518E-2</v>
      </c>
      <c r="BD122" s="34">
        <f>(((P122-VLOOKUP(BD$6,Data!$N$4:$Y$11,Data!$W$1,FALSE)/1000)*VLOOKUP(BD$6,Data!$N$4:$Y$11,Data!$P$1,FALSE)^1.5+VLOOKUP(BD$6,Data!$N$4:$Y$11,Data!$W$1,FALSE)/1000*(Mannings_n_bot)^1.5)/P122)^0.67</f>
        <v>5.6432945819941537E-2</v>
      </c>
      <c r="BE122" s="34">
        <f>(((Q122-VLOOKUP(BE$6,Data!$N$4:$Y$11,Data!$W$1,FALSE)/1000)*VLOOKUP(BE$6,Data!$N$4:$Y$11,Data!$P$1,FALSE)^1.5+VLOOKUP(BE$6,Data!$N$4:$Y$11,Data!$W$1,FALSE)/1000*(Mannings_n_bot)^1.5)/Q122)^0.67</f>
        <v>5.6391366582702059E-2</v>
      </c>
      <c r="BF122" s="34">
        <f>(((R122-VLOOKUP(BF$6,Data!$N$4:$Y$11,Data!$W$1,FALSE)/1000)*VLOOKUP(BF$6,Data!$N$4:$Y$11,Data!$P$1,FALSE)^1.5+VLOOKUP(BF$6,Data!$N$4:$Y$11,Data!$W$1,FALSE)/1000*(Mannings_n_bot)^1.5)/R122)^0.67</f>
        <v>5.635845941496221E-2</v>
      </c>
      <c r="BG122" s="34">
        <f>(((S122-VLOOKUP(BG$6,Data!$N$4:$Y$11,Data!$W$1,FALSE)/1000)*VLOOKUP(BG$6,Data!$N$4:$Y$11,Data!$P$1,FALSE)^1.5+VLOOKUP(BG$6,Data!$N$4:$Y$11,Data!$W$1,FALSE)/1000*(Mannings_n_bot)^1.5)/S122)^0.67</f>
        <v>5.6336181672617003E-2</v>
      </c>
    </row>
    <row r="123" spans="1:59" x14ac:dyDescent="0.25">
      <c r="A123" s="28">
        <v>0.11600000000000001</v>
      </c>
      <c r="B123" s="94">
        <v>0.14118445247458711</v>
      </c>
      <c r="C123" s="94">
        <v>0.20297003001222857</v>
      </c>
      <c r="D123" s="94">
        <v>0.27530407213803709</v>
      </c>
      <c r="E123" s="94">
        <v>0.35932807517978649</v>
      </c>
      <c r="F123" s="94">
        <v>0.45375469255997425</v>
      </c>
      <c r="G123" s="94">
        <v>0.56001680301725099</v>
      </c>
      <c r="H123" s="94">
        <v>0.6765359541802245</v>
      </c>
      <c r="I123" s="94">
        <v>0.80503604197438694</v>
      </c>
      <c r="K123" s="28">
        <v>0.11600000000000001</v>
      </c>
      <c r="L123" s="94">
        <v>1.7037695473595869</v>
      </c>
      <c r="M123" s="94">
        <v>2.0502334221571177</v>
      </c>
      <c r="N123" s="94">
        <v>2.3865181560368769</v>
      </c>
      <c r="O123" s="94">
        <v>2.7329026576357132</v>
      </c>
      <c r="P123" s="94">
        <v>3.0691984221320574</v>
      </c>
      <c r="Q123" s="94">
        <v>3.4155410178099088</v>
      </c>
      <c r="R123" s="94">
        <v>3.7518466168904827</v>
      </c>
      <c r="S123" s="94">
        <v>4.0981635502881728</v>
      </c>
      <c r="U123" s="28">
        <v>0.11600000000000001</v>
      </c>
      <c r="V123" s="94">
        <v>1.5164792923531158</v>
      </c>
      <c r="W123" s="94">
        <v>1.8247656359498694</v>
      </c>
      <c r="X123" s="94">
        <v>2.1240840150831812</v>
      </c>
      <c r="Y123" s="94">
        <v>2.4322996308998026</v>
      </c>
      <c r="Z123" s="94">
        <v>2.7316276350080004</v>
      </c>
      <c r="AA123" s="94">
        <v>3.0398059356076863</v>
      </c>
      <c r="AB123" s="94">
        <v>3.3391425876758096</v>
      </c>
      <c r="AC123" s="94">
        <v>3.647298048315871</v>
      </c>
      <c r="AE123" s="28">
        <v>0.11600000000000001</v>
      </c>
      <c r="AF123" s="94">
        <f t="shared" si="30"/>
        <v>0.14555747293884891</v>
      </c>
      <c r="AG123" s="94">
        <f t="shared" si="16"/>
        <v>0.14584904554353989</v>
      </c>
      <c r="AH123" s="94">
        <f t="shared" si="17"/>
        <v>0.14580673191304228</v>
      </c>
      <c r="AI123" s="94">
        <f t="shared" si="18"/>
        <v>0.14599476261341943</v>
      </c>
      <c r="AJ123" s="94">
        <f t="shared" si="19"/>
        <v>0.14594620070204811</v>
      </c>
      <c r="AK123" s="94">
        <f t="shared" si="20"/>
        <v>0.14608283172700307</v>
      </c>
      <c r="AL123" s="94">
        <f t="shared" si="21"/>
        <v>0.14603532443203154</v>
      </c>
      <c r="AM123" s="94">
        <f t="shared" si="22"/>
        <v>0.14614181279758492</v>
      </c>
      <c r="AO123" s="28">
        <v>0.11600000000000001</v>
      </c>
      <c r="AP123" s="94">
        <f t="shared" si="31"/>
        <v>8.2865932598330222E-2</v>
      </c>
      <c r="AQ123" s="94">
        <f t="shared" si="23"/>
        <v>9.899849832643795E-2</v>
      </c>
      <c r="AR123" s="94">
        <f t="shared" si="24"/>
        <v>0.11535804638302657</v>
      </c>
      <c r="AS123" s="94">
        <f t="shared" si="25"/>
        <v>0.13148220781879152</v>
      </c>
      <c r="AT123" s="94">
        <f t="shared" si="26"/>
        <v>0.14784143289268598</v>
      </c>
      <c r="AU123" s="94">
        <f t="shared" si="27"/>
        <v>0.16396137540059214</v>
      </c>
      <c r="AV123" s="94">
        <f t="shared" si="28"/>
        <v>0.18032079220257013</v>
      </c>
      <c r="AW123" s="94">
        <f t="shared" si="29"/>
        <v>0.19643824168944618</v>
      </c>
      <c r="AY123" s="28">
        <v>0.11600000000000001</v>
      </c>
      <c r="AZ123" s="34">
        <f>(((L123-VLOOKUP(AZ$6,Data!$N$4:$Y$11,Data!$W$1,FALSE)/1000)*VLOOKUP(AZ$6,Data!$N$4:$Y$11,Data!$P$1,FALSE)^1.5+VLOOKUP(AZ$6,Data!$N$4:$Y$11,Data!$W$1,FALSE)/1000*(Mannings_n_bot)^1.5)/L123)^0.67</f>
        <v>5.6568715625867225E-2</v>
      </c>
      <c r="BA123" s="34">
        <f>(((M123-VLOOKUP(BA$6,Data!$N$4:$Y$11,Data!$W$1,FALSE)/1000)*VLOOKUP(BA$6,Data!$N$4:$Y$11,Data!$P$1,FALSE)^1.5+VLOOKUP(BA$6,Data!$N$4:$Y$11,Data!$W$1,FALSE)/1000*(Mannings_n_bot)^1.5)/M123)^0.67</f>
        <v>5.6547957022133263E-2</v>
      </c>
      <c r="BB123" s="34">
        <f>(((N123-VLOOKUP(BB$6,Data!$N$4:$Y$11,Data!$W$1,FALSE)/1000)*VLOOKUP(BB$6,Data!$N$4:$Y$11,Data!$P$1,FALSE)^1.5+VLOOKUP(BB$6,Data!$N$4:$Y$11,Data!$W$1,FALSE)/1000*(Mannings_n_bot)^1.5)/N123)^0.67</f>
        <v>5.6505634946488907E-2</v>
      </c>
      <c r="BC123" s="34">
        <f>(((O123-VLOOKUP(BC$6,Data!$N$4:$Y$11,Data!$W$1,FALSE)/1000)*VLOOKUP(BC$6,Data!$N$4:$Y$11,Data!$P$1,FALSE)^1.5+VLOOKUP(BC$6,Data!$N$4:$Y$11,Data!$W$1,FALSE)/1000*(Mannings_n_bot)^1.5)/O123)^0.67</f>
        <v>5.6465751139169892E-2</v>
      </c>
      <c r="BD123" s="34">
        <f>(((P123-VLOOKUP(BD$6,Data!$N$4:$Y$11,Data!$W$1,FALSE)/1000)*VLOOKUP(BD$6,Data!$N$4:$Y$11,Data!$P$1,FALSE)^1.5+VLOOKUP(BD$6,Data!$N$4:$Y$11,Data!$W$1,FALSE)/1000*(Mannings_n_bot)^1.5)/P123)^0.67</f>
        <v>5.6411479856633556E-2</v>
      </c>
      <c r="BE123" s="34">
        <f>(((Q123-VLOOKUP(BE$6,Data!$N$4:$Y$11,Data!$W$1,FALSE)/1000)*VLOOKUP(BE$6,Data!$N$4:$Y$11,Data!$P$1,FALSE)^1.5+VLOOKUP(BE$6,Data!$N$4:$Y$11,Data!$W$1,FALSE)/1000*(Mannings_n_bot)^1.5)/Q123)^0.67</f>
        <v>5.6369555371462619E-2</v>
      </c>
      <c r="BF123" s="34">
        <f>(((R123-VLOOKUP(BF$6,Data!$N$4:$Y$11,Data!$W$1,FALSE)/1000)*VLOOKUP(BF$6,Data!$N$4:$Y$11,Data!$P$1,FALSE)^1.5+VLOOKUP(BF$6,Data!$N$4:$Y$11,Data!$W$1,FALSE)/1000*(Mannings_n_bot)^1.5)/R123)^0.67</f>
        <v>5.6336390838845236E-2</v>
      </c>
      <c r="BG123" s="34">
        <f>(((S123-VLOOKUP(BG$6,Data!$N$4:$Y$11,Data!$W$1,FALSE)/1000)*VLOOKUP(BG$6,Data!$N$4:$Y$11,Data!$P$1,FALSE)^1.5+VLOOKUP(BG$6,Data!$N$4:$Y$11,Data!$W$1,FALSE)/1000*(Mannings_n_bot)^1.5)/S123)^0.67</f>
        <v>5.6313924289099961E-2</v>
      </c>
    </row>
    <row r="124" spans="1:59" x14ac:dyDescent="0.25">
      <c r="A124" s="28">
        <v>0.11700000000000001</v>
      </c>
      <c r="B124" s="94">
        <v>0.14239948309590955</v>
      </c>
      <c r="C124" s="94">
        <v>0.20471596314788121</v>
      </c>
      <c r="D124" s="94">
        <v>0.27767237888354601</v>
      </c>
      <c r="E124" s="94">
        <v>0.36241826399089216</v>
      </c>
      <c r="F124" s="94">
        <v>0.45765724633000238</v>
      </c>
      <c r="G124" s="94">
        <v>0.56483221585339072</v>
      </c>
      <c r="H124" s="94">
        <v>0.68235372294561891</v>
      </c>
      <c r="I124" s="94">
        <v>0.81195764576784857</v>
      </c>
      <c r="K124" s="28">
        <v>0.11700000000000001</v>
      </c>
      <c r="L124" s="94">
        <v>1.7053758201085067</v>
      </c>
      <c r="M124" s="94">
        <v>2.0521526617255854</v>
      </c>
      <c r="N124" s="94">
        <v>2.3887544988872702</v>
      </c>
      <c r="O124" s="94">
        <v>2.7354518756669099</v>
      </c>
      <c r="P124" s="94">
        <v>3.0720647259017442</v>
      </c>
      <c r="Q124" s="94">
        <v>3.4187201523369821</v>
      </c>
      <c r="R124" s="94">
        <v>3.7553428313763511</v>
      </c>
      <c r="S124" s="94">
        <v>4.1019725699926042</v>
      </c>
      <c r="U124" s="28">
        <v>0.11700000000000001</v>
      </c>
      <c r="V124" s="94">
        <v>1.5163691819323288</v>
      </c>
      <c r="W124" s="94">
        <v>1.8246195750602099</v>
      </c>
      <c r="X124" s="94">
        <v>2.1239162826013764</v>
      </c>
      <c r="Y124" s="94">
        <v>2.4320959363710246</v>
      </c>
      <c r="Z124" s="94">
        <v>2.731402240465592</v>
      </c>
      <c r="AA124" s="94">
        <v>3.0395445768318003</v>
      </c>
      <c r="AB124" s="94">
        <v>3.3388595133271108</v>
      </c>
      <c r="AC124" s="94">
        <v>3.6469790100463784</v>
      </c>
      <c r="AE124" s="28">
        <v>0.11700000000000001</v>
      </c>
      <c r="AF124" s="94">
        <f t="shared" si="30"/>
        <v>0.1468101376882826</v>
      </c>
      <c r="AG124" s="94">
        <f t="shared" si="16"/>
        <v>0.14710362820977113</v>
      </c>
      <c r="AH124" s="94">
        <f t="shared" si="17"/>
        <v>0.14706103615942889</v>
      </c>
      <c r="AI124" s="94">
        <f t="shared" si="18"/>
        <v>0.14725030431213665</v>
      </c>
      <c r="AJ124" s="94">
        <f t="shared" si="19"/>
        <v>0.14720142275288295</v>
      </c>
      <c r="AK124" s="94">
        <f t="shared" si="20"/>
        <v>0.14733895322058652</v>
      </c>
      <c r="AL124" s="94">
        <f t="shared" si="21"/>
        <v>0.1472911331497728</v>
      </c>
      <c r="AM124" s="94">
        <f t="shared" si="22"/>
        <v>0.14739832265938227</v>
      </c>
      <c r="AO124" s="28">
        <v>0.11700000000000001</v>
      </c>
      <c r="AP124" s="94">
        <f t="shared" si="31"/>
        <v>8.3500353069887664E-2</v>
      </c>
      <c r="AQ124" s="94">
        <f t="shared" si="23"/>
        <v>9.9756693040440034E-2</v>
      </c>
      <c r="AR124" s="94">
        <f t="shared" si="24"/>
        <v>0.11624148861379073</v>
      </c>
      <c r="AS124" s="94">
        <f t="shared" si="25"/>
        <v>0.1324893584181713</v>
      </c>
      <c r="AT124" s="94">
        <f t="shared" si="26"/>
        <v>0.14897382938299455</v>
      </c>
      <c r="AU124" s="94">
        <f t="shared" si="27"/>
        <v>0.16521744708097283</v>
      </c>
      <c r="AV124" s="94">
        <f t="shared" si="28"/>
        <v>0.18170211178709694</v>
      </c>
      <c r="AW124" s="94">
        <f t="shared" si="29"/>
        <v>0.19794321680930024</v>
      </c>
      <c r="AY124" s="28">
        <v>0.11700000000000001</v>
      </c>
      <c r="AZ124" s="34">
        <f>(((L124-VLOOKUP(AZ$6,Data!$N$4:$Y$11,Data!$W$1,FALSE)/1000)*VLOOKUP(AZ$6,Data!$N$4:$Y$11,Data!$P$1,FALSE)^1.5+VLOOKUP(AZ$6,Data!$N$4:$Y$11,Data!$W$1,FALSE)/1000*(Mannings_n_bot)^1.5)/L124)^0.67</f>
        <v>5.6548561037095574E-2</v>
      </c>
      <c r="BA124" s="34">
        <f>(((M124-VLOOKUP(BA$6,Data!$N$4:$Y$11,Data!$W$1,FALSE)/1000)*VLOOKUP(BA$6,Data!$N$4:$Y$11,Data!$P$1,FALSE)^1.5+VLOOKUP(BA$6,Data!$N$4:$Y$11,Data!$W$1,FALSE)/1000*(Mannings_n_bot)^1.5)/M124)^0.67</f>
        <v>5.6527610712436747E-2</v>
      </c>
      <c r="BB124" s="34">
        <f>(((N124-VLOOKUP(BB$6,Data!$N$4:$Y$11,Data!$W$1,FALSE)/1000)*VLOOKUP(BB$6,Data!$N$4:$Y$11,Data!$P$1,FALSE)^1.5+VLOOKUP(BB$6,Data!$N$4:$Y$11,Data!$W$1,FALSE)/1000*(Mannings_n_bot)^1.5)/N124)^0.67</f>
        <v>5.6484959487475818E-2</v>
      </c>
      <c r="BC124" s="34">
        <f>(((O124-VLOOKUP(BC$6,Data!$N$4:$Y$11,Data!$W$1,FALSE)/1000)*VLOOKUP(BC$6,Data!$N$4:$Y$11,Data!$P$1,FALSE)^1.5+VLOOKUP(BC$6,Data!$N$4:$Y$11,Data!$W$1,FALSE)/1000*(Mannings_n_bot)^1.5)/O124)^0.67</f>
        <v>5.6444742592724056E-2</v>
      </c>
      <c r="BD124" s="34">
        <f>(((P124-VLOOKUP(BD$6,Data!$N$4:$Y$11,Data!$W$1,FALSE)/1000)*VLOOKUP(BD$6,Data!$N$4:$Y$11,Data!$P$1,FALSE)^1.5+VLOOKUP(BD$6,Data!$N$4:$Y$11,Data!$W$1,FALSE)/1000*(Mannings_n_bot)^1.5)/P124)^0.67</f>
        <v>5.6390048178724242E-2</v>
      </c>
      <c r="BE124" s="34">
        <f>(((Q124-VLOOKUP(BE$6,Data!$N$4:$Y$11,Data!$W$1,FALSE)/1000)*VLOOKUP(BE$6,Data!$N$4:$Y$11,Data!$P$1,FALSE)^1.5+VLOOKUP(BE$6,Data!$N$4:$Y$11,Data!$W$1,FALSE)/1000*(Mannings_n_bot)^1.5)/Q124)^0.67</f>
        <v>5.6347778717360804E-2</v>
      </c>
      <c r="BF124" s="34">
        <f>(((R124-VLOOKUP(BF$6,Data!$N$4:$Y$11,Data!$W$1,FALSE)/1000)*VLOOKUP(BF$6,Data!$N$4:$Y$11,Data!$P$1,FALSE)^1.5+VLOOKUP(BF$6,Data!$N$4:$Y$11,Data!$W$1,FALSE)/1000*(Mannings_n_bot)^1.5)/R124)^0.67</f>
        <v>5.6314357249795381E-2</v>
      </c>
      <c r="BG124" s="34">
        <f>(((S124-VLOOKUP(BG$6,Data!$N$4:$Y$11,Data!$W$1,FALSE)/1000)*VLOOKUP(BG$6,Data!$N$4:$Y$11,Data!$P$1,FALSE)^1.5+VLOOKUP(BG$6,Data!$N$4:$Y$11,Data!$W$1,FALSE)/1000*(Mannings_n_bot)^1.5)/S124)^0.67</f>
        <v>5.6291701985984065E-2</v>
      </c>
    </row>
    <row r="125" spans="1:59" x14ac:dyDescent="0.25">
      <c r="A125" s="28">
        <v>0.11799999999999999</v>
      </c>
      <c r="B125" s="94">
        <v>0.1436144248098894</v>
      </c>
      <c r="C125" s="94">
        <v>0.20646175556125046</v>
      </c>
      <c r="D125" s="94">
        <v>0.28004049729084213</v>
      </c>
      <c r="E125" s="94">
        <v>0.36550819230380283</v>
      </c>
      <c r="F125" s="94">
        <v>0.46155947592693014</v>
      </c>
      <c r="G125" s="94">
        <v>0.56964721201456348</v>
      </c>
      <c r="H125" s="94">
        <v>0.68817099530183024</v>
      </c>
      <c r="I125" s="94">
        <v>0.81887864030974544</v>
      </c>
      <c r="K125" s="28">
        <v>0.11799999999999999</v>
      </c>
      <c r="L125" s="94">
        <v>1.7069822104017227</v>
      </c>
      <c r="M125" s="94">
        <v>2.0540720559973393</v>
      </c>
      <c r="N125" s="94">
        <v>2.3909910195957007</v>
      </c>
      <c r="O125" s="94">
        <v>2.7380013086114476</v>
      </c>
      <c r="P125" s="94">
        <v>3.0749312677862659</v>
      </c>
      <c r="Q125" s="94">
        <v>3.4218995619766348</v>
      </c>
      <c r="R125" s="94">
        <v>3.7588393442070793</v>
      </c>
      <c r="S125" s="94">
        <v>4.1057819250031304</v>
      </c>
      <c r="U125" s="28">
        <v>0.11799999999999999</v>
      </c>
      <c r="V125" s="94">
        <v>1.5162573698805997</v>
      </c>
      <c r="W125" s="94">
        <v>1.8244714952416961</v>
      </c>
      <c r="X125" s="94">
        <v>2.1237461952119441</v>
      </c>
      <c r="Y125" s="94">
        <v>2.431889569636859</v>
      </c>
      <c r="Z125" s="94">
        <v>2.7311738378056072</v>
      </c>
      <c r="AA125" s="94">
        <v>3.0392798926333628</v>
      </c>
      <c r="AB125" s="94">
        <v>3.3385727776809864</v>
      </c>
      <c r="AC125" s="94">
        <v>3.646655993166918</v>
      </c>
      <c r="AE125" s="28">
        <v>0.11799999999999999</v>
      </c>
      <c r="AF125" s="94">
        <f t="shared" si="30"/>
        <v>0.14806271077657457</v>
      </c>
      <c r="AG125" s="94">
        <f t="shared" si="16"/>
        <v>0.14835810975658728</v>
      </c>
      <c r="AH125" s="94">
        <f t="shared" si="17"/>
        <v>0.14831524065800181</v>
      </c>
      <c r="AI125" s="94">
        <f t="shared" si="18"/>
        <v>0.14850574017060711</v>
      </c>
      <c r="AJ125" s="94">
        <f t="shared" si="19"/>
        <v>0.14845654053629498</v>
      </c>
      <c r="AK125" s="94">
        <f t="shared" si="20"/>
        <v>0.14859496602268291</v>
      </c>
      <c r="AL125" s="94">
        <f t="shared" si="21"/>
        <v>0.14854683471389468</v>
      </c>
      <c r="AM125" s="94">
        <f t="shared" si="22"/>
        <v>0.14865472192100337</v>
      </c>
      <c r="AO125" s="28">
        <v>0.11799999999999999</v>
      </c>
      <c r="AP125" s="94">
        <f t="shared" si="31"/>
        <v>8.4133521682156875E-2</v>
      </c>
      <c r="AQ125" s="94">
        <f t="shared" si="23"/>
        <v>0.10051339482392427</v>
      </c>
      <c r="AR125" s="94">
        <f t="shared" si="24"/>
        <v>0.11712319075886574</v>
      </c>
      <c r="AS125" s="94">
        <f t="shared" si="25"/>
        <v>0.13349452798076528</v>
      </c>
      <c r="AT125" s="94">
        <f t="shared" si="26"/>
        <v>0.15010399769332747</v>
      </c>
      <c r="AU125" s="94">
        <f t="shared" si="27"/>
        <v>0.16647104968957974</v>
      </c>
      <c r="AV125" s="94">
        <f t="shared" si="28"/>
        <v>0.18308071515809854</v>
      </c>
      <c r="AW125" s="94">
        <f t="shared" si="29"/>
        <v>0.19944523485842983</v>
      </c>
      <c r="AY125" s="28">
        <v>0.11799999999999999</v>
      </c>
      <c r="AZ125" s="34">
        <f>(((L125-VLOOKUP(AZ$6,Data!$N$4:$Y$11,Data!$W$1,FALSE)/1000)*VLOOKUP(AZ$6,Data!$N$4:$Y$11,Data!$P$1,FALSE)^1.5+VLOOKUP(AZ$6,Data!$N$4:$Y$11,Data!$W$1,FALSE)/1000*(Mannings_n_bot)^1.5)/L125)^0.67</f>
        <v>5.6528439379518673E-2</v>
      </c>
      <c r="BA125" s="34">
        <f>(((M125-VLOOKUP(BA$6,Data!$N$4:$Y$11,Data!$W$1,FALSE)/1000)*VLOOKUP(BA$6,Data!$N$4:$Y$11,Data!$P$1,FALSE)^1.5+VLOOKUP(BA$6,Data!$N$4:$Y$11,Data!$W$1,FALSE)/1000*(Mannings_n_bot)^1.5)/M125)^0.67</f>
        <v>5.650729719078737E-2</v>
      </c>
      <c r="BB125" s="34">
        <f>(((N125-VLOOKUP(BB$6,Data!$N$4:$Y$11,Data!$W$1,FALSE)/1000)*VLOOKUP(BB$6,Data!$N$4:$Y$11,Data!$P$1,FALSE)^1.5+VLOOKUP(BB$6,Data!$N$4:$Y$11,Data!$W$1,FALSE)/1000*(Mannings_n_bot)^1.5)/N125)^0.67</f>
        <v>5.6464317346951752E-2</v>
      </c>
      <c r="BC125" s="34">
        <f>(((O125-VLOOKUP(BC$6,Data!$N$4:$Y$11,Data!$W$1,FALSE)/1000)*VLOOKUP(BC$6,Data!$N$4:$Y$11,Data!$P$1,FALSE)^1.5+VLOOKUP(BC$6,Data!$N$4:$Y$11,Data!$W$1,FALSE)/1000*(Mannings_n_bot)^1.5)/O125)^0.67</f>
        <v>5.6423767558391208E-2</v>
      </c>
      <c r="BD125" s="34">
        <f>(((P125-VLOOKUP(BD$6,Data!$N$4:$Y$11,Data!$W$1,FALSE)/1000)*VLOOKUP(BD$6,Data!$N$4:$Y$11,Data!$P$1,FALSE)^1.5+VLOOKUP(BD$6,Data!$N$4:$Y$11,Data!$W$1,FALSE)/1000*(Mannings_n_bot)^1.5)/P125)^0.67</f>
        <v>5.636865067862791E-2</v>
      </c>
      <c r="BE125" s="34">
        <f>(((Q125-VLOOKUP(BE$6,Data!$N$4:$Y$11,Data!$W$1,FALSE)/1000)*VLOOKUP(BE$6,Data!$N$4:$Y$11,Data!$P$1,FALSE)^1.5+VLOOKUP(BE$6,Data!$N$4:$Y$11,Data!$W$1,FALSE)/1000*(Mannings_n_bot)^1.5)/Q125)^0.67</f>
        <v>5.6326036512498914E-2</v>
      </c>
      <c r="BF125" s="34">
        <f>(((R125-VLOOKUP(BF$6,Data!$N$4:$Y$11,Data!$W$1,FALSE)/1000)*VLOOKUP(BF$6,Data!$N$4:$Y$11,Data!$P$1,FALSE)^1.5+VLOOKUP(BF$6,Data!$N$4:$Y$11,Data!$W$1,FALSE)/1000*(Mannings_n_bot)^1.5)/R125)^0.67</f>
        <v>5.6292358538433132E-2</v>
      </c>
      <c r="BG125" s="34">
        <f>(((S125-VLOOKUP(BG$6,Data!$N$4:$Y$11,Data!$W$1,FALSE)/1000)*VLOOKUP(BG$6,Data!$N$4:$Y$11,Data!$P$1,FALSE)^1.5+VLOOKUP(BG$6,Data!$N$4:$Y$11,Data!$W$1,FALSE)/1000*(Mannings_n_bot)^1.5)/S125)^0.67</f>
        <v>5.6269514654011574E-2</v>
      </c>
    </row>
    <row r="126" spans="1:59" x14ac:dyDescent="0.25">
      <c r="A126" s="28">
        <v>0.11899999999999999</v>
      </c>
      <c r="B126" s="94">
        <v>0.14482927625294939</v>
      </c>
      <c r="C126" s="94">
        <v>0.20820740532031623</v>
      </c>
      <c r="D126" s="94">
        <v>0.28240842473383787</v>
      </c>
      <c r="E126" s="94">
        <v>0.36859785672296264</v>
      </c>
      <c r="F126" s="94">
        <v>0.46546137705247981</v>
      </c>
      <c r="G126" s="94">
        <v>0.57446178623199451</v>
      </c>
      <c r="H126" s="94">
        <v>0.69398776486870783</v>
      </c>
      <c r="I126" s="94">
        <v>0.82579901804839473</v>
      </c>
      <c r="K126" s="28">
        <v>0.11899999999999999</v>
      </c>
      <c r="L126" s="94">
        <v>1.7085887200596217</v>
      </c>
      <c r="M126" s="94">
        <v>2.0559916071218076</v>
      </c>
      <c r="N126" s="94">
        <v>2.3932277206710157</v>
      </c>
      <c r="O126" s="94">
        <v>2.7405509593076434</v>
      </c>
      <c r="P126" s="94">
        <v>3.0777980509831906</v>
      </c>
      <c r="Q126" s="94">
        <v>3.4250792502561396</v>
      </c>
      <c r="R126" s="94">
        <v>3.7623361592690805</v>
      </c>
      <c r="S126" s="94">
        <v>4.1095916195360154</v>
      </c>
      <c r="U126" s="28">
        <v>0.11899999999999999</v>
      </c>
      <c r="V126" s="94">
        <v>1.5161438558214555</v>
      </c>
      <c r="W126" s="94">
        <v>1.8243213960026996</v>
      </c>
      <c r="X126" s="94">
        <v>2.1235737523490381</v>
      </c>
      <c r="Y126" s="94">
        <v>2.4316805300169695</v>
      </c>
      <c r="Z126" s="94">
        <v>2.730942426273292</v>
      </c>
      <c r="AA126" s="94">
        <v>3.0390118821434853</v>
      </c>
      <c r="AB126" s="94">
        <v>3.3382823797939931</v>
      </c>
      <c r="AC126" s="94">
        <v>3.6463289966201313</v>
      </c>
      <c r="AE126" s="28">
        <v>0.11899999999999999</v>
      </c>
      <c r="AF126" s="94">
        <f t="shared" si="30"/>
        <v>0.14931519079791228</v>
      </c>
      <c r="AG126" s="94">
        <f t="shared" si="16"/>
        <v>0.14961248879568834</v>
      </c>
      <c r="AH126" s="94">
        <f t="shared" si="17"/>
        <v>0.14956934401793071</v>
      </c>
      <c r="AI126" s="94">
        <f t="shared" si="18"/>
        <v>0.14976106880921869</v>
      </c>
      <c r="AJ126" s="94">
        <f t="shared" si="19"/>
        <v>0.14971155266978109</v>
      </c>
      <c r="AK126" s="94">
        <f t="shared" si="20"/>
        <v>0.14985086875890935</v>
      </c>
      <c r="AL126" s="94">
        <f t="shared" si="21"/>
        <v>0.14980242774719421</v>
      </c>
      <c r="AM126" s="94">
        <f t="shared" si="22"/>
        <v>0.14991100921155731</v>
      </c>
      <c r="AO126" s="28">
        <v>0.11899999999999999</v>
      </c>
      <c r="AP126" s="94">
        <f t="shared" si="31"/>
        <v>8.4765440947014756E-2</v>
      </c>
      <c r="AQ126" s="94">
        <f t="shared" si="23"/>
        <v>0.10126860664172981</v>
      </c>
      <c r="AR126" s="94">
        <f t="shared" si="24"/>
        <v>0.11800315627910908</v>
      </c>
      <c r="AS126" s="94">
        <f t="shared" si="25"/>
        <v>0.1344977204204526</v>
      </c>
      <c r="AT126" s="94">
        <f t="shared" si="26"/>
        <v>0.15123194223343861</v>
      </c>
      <c r="AU126" s="94">
        <f t="shared" si="27"/>
        <v>0.1677221880892345</v>
      </c>
      <c r="AV126" s="94">
        <f t="shared" si="28"/>
        <v>0.18445660767418792</v>
      </c>
      <c r="AW126" s="94">
        <f t="shared" si="29"/>
        <v>0.20094430164854915</v>
      </c>
      <c r="AY126" s="28">
        <v>0.11899999999999999</v>
      </c>
      <c r="AZ126" s="34">
        <f>(((L126-VLOOKUP(AZ$6,Data!$N$4:$Y$11,Data!$W$1,FALSE)/1000)*VLOOKUP(AZ$6,Data!$N$4:$Y$11,Data!$P$1,FALSE)^1.5+VLOOKUP(AZ$6,Data!$N$4:$Y$11,Data!$W$1,FALSE)/1000*(Mannings_n_bot)^1.5)/L126)^0.67</f>
        <v>5.650835054834815E-2</v>
      </c>
      <c r="BA126" s="34">
        <f>(((M126-VLOOKUP(BA$6,Data!$N$4:$Y$11,Data!$W$1,FALSE)/1000)*VLOOKUP(BA$6,Data!$N$4:$Y$11,Data!$P$1,FALSE)^1.5+VLOOKUP(BA$6,Data!$N$4:$Y$11,Data!$W$1,FALSE)/1000*(Mannings_n_bot)^1.5)/M126)^0.67</f>
        <v>5.6487016353892208E-2</v>
      </c>
      <c r="BB126" s="34">
        <f>(((N126-VLOOKUP(BB$6,Data!$N$4:$Y$11,Data!$W$1,FALSE)/1000)*VLOOKUP(BB$6,Data!$N$4:$Y$11,Data!$P$1,FALSE)^1.5+VLOOKUP(BB$6,Data!$N$4:$Y$11,Data!$W$1,FALSE)/1000*(Mannings_n_bot)^1.5)/N126)^0.67</f>
        <v>5.6443708419852155E-2</v>
      </c>
      <c r="BC126" s="34">
        <f>(((O126-VLOOKUP(BC$6,Data!$N$4:$Y$11,Data!$W$1,FALSE)/1000)*VLOOKUP(BC$6,Data!$N$4:$Y$11,Data!$P$1,FALSE)^1.5+VLOOKUP(BC$6,Data!$N$4:$Y$11,Data!$W$1,FALSE)/1000*(Mannings_n_bot)^1.5)/O126)^0.67</f>
        <v>5.6402825931204867E-2</v>
      </c>
      <c r="BD126" s="34">
        <f>(((P126-VLOOKUP(BD$6,Data!$N$4:$Y$11,Data!$W$1,FALSE)/1000)*VLOOKUP(BD$6,Data!$N$4:$Y$11,Data!$P$1,FALSE)^1.5+VLOOKUP(BD$6,Data!$N$4:$Y$11,Data!$W$1,FALSE)/1000*(Mannings_n_bot)^1.5)/P126)^0.67</f>
        <v>5.634728724917807E-2</v>
      </c>
      <c r="BE126" s="34">
        <f>(((Q126-VLOOKUP(BE$6,Data!$N$4:$Y$11,Data!$W$1,FALSE)/1000)*VLOOKUP(BE$6,Data!$N$4:$Y$11,Data!$P$1,FALSE)^1.5+VLOOKUP(BE$6,Data!$N$4:$Y$11,Data!$W$1,FALSE)/1000*(Mannings_n_bot)^1.5)/Q126)^0.67</f>
        <v>5.6304328649396607E-2</v>
      </c>
      <c r="BF126" s="34">
        <f>(((R126-VLOOKUP(BF$6,Data!$N$4:$Y$11,Data!$W$1,FALSE)/1000)*VLOOKUP(BF$6,Data!$N$4:$Y$11,Data!$P$1,FALSE)^1.5+VLOOKUP(BF$6,Data!$N$4:$Y$11,Data!$W$1,FALSE)/1000*(Mannings_n_bot)^1.5)/R126)^0.67</f>
        <v>5.6270394595802846E-2</v>
      </c>
      <c r="BG126" s="34">
        <f>(((S126-VLOOKUP(BG$6,Data!$N$4:$Y$11,Data!$W$1,FALSE)/1000)*VLOOKUP(BG$6,Data!$N$4:$Y$11,Data!$P$1,FALSE)^1.5+VLOOKUP(BG$6,Data!$N$4:$Y$11,Data!$W$1,FALSE)/1000*(Mannings_n_bot)^1.5)/S126)^0.67</f>
        <v>5.6247362184345909E-2</v>
      </c>
    </row>
    <row r="127" spans="1:59" x14ac:dyDescent="0.25">
      <c r="A127" s="28">
        <v>0.12</v>
      </c>
      <c r="B127" s="94">
        <v>0.14604403606120775</v>
      </c>
      <c r="C127" s="94">
        <v>0.20995291049258524</v>
      </c>
      <c r="D127" s="94">
        <v>0.2847761585858084</v>
      </c>
      <c r="E127" s="94">
        <v>0.37168725385194179</v>
      </c>
      <c r="F127" s="94">
        <v>0.46936294540728873</v>
      </c>
      <c r="G127" s="94">
        <v>0.57927593323552218</v>
      </c>
      <c r="H127" s="94">
        <v>0.69980402526445351</v>
      </c>
      <c r="I127" s="94">
        <v>0.83271877143010364</v>
      </c>
      <c r="K127" s="28">
        <v>0.12</v>
      </c>
      <c r="L127" s="94">
        <v>1.7101953509037993</v>
      </c>
      <c r="M127" s="94">
        <v>2.0579113172499874</v>
      </c>
      <c r="N127" s="94">
        <v>2.3954646046238666</v>
      </c>
      <c r="O127" s="94">
        <v>2.7431008305959765</v>
      </c>
      <c r="P127" s="94">
        <v>3.0806650786924901</v>
      </c>
      <c r="Q127" s="94">
        <v>3.428259220705526</v>
      </c>
      <c r="R127" s="94">
        <v>3.7658332804517669</v>
      </c>
      <c r="S127" s="94">
        <v>4.1134016578108694</v>
      </c>
      <c r="U127" s="28">
        <v>0.12</v>
      </c>
      <c r="V127" s="94">
        <v>1.5160286393725773</v>
      </c>
      <c r="W127" s="94">
        <v>1.8241692768447255</v>
      </c>
      <c r="X127" s="94">
        <v>2.1233989534387865</v>
      </c>
      <c r="Y127" s="94">
        <v>2.4314688168219702</v>
      </c>
      <c r="Z127" s="94">
        <v>2.7307080051036952</v>
      </c>
      <c r="AA127" s="94">
        <v>3.0387405444820526</v>
      </c>
      <c r="AB127" s="94">
        <v>3.3379883187103108</v>
      </c>
      <c r="AC127" s="94">
        <v>3.6459980193352526</v>
      </c>
      <c r="AE127" s="28">
        <v>0.12</v>
      </c>
      <c r="AF127" s="94">
        <f t="shared" si="30"/>
        <v>0.15056757634616941</v>
      </c>
      <c r="AG127" s="94">
        <f t="shared" si="16"/>
        <v>0.15086676393843432</v>
      </c>
      <c r="AH127" s="94">
        <f t="shared" si="17"/>
        <v>0.15082334484804774</v>
      </c>
      <c r="AI127" s="94">
        <f t="shared" si="18"/>
        <v>0.15101628884800419</v>
      </c>
      <c r="AJ127" s="94">
        <f t="shared" si="19"/>
        <v>0.15096645777048909</v>
      </c>
      <c r="AK127" s="94">
        <f t="shared" si="20"/>
        <v>0.15110666005452111</v>
      </c>
      <c r="AL127" s="94">
        <f t="shared" si="21"/>
        <v>0.15105791087211271</v>
      </c>
      <c r="AM127" s="94">
        <f t="shared" si="22"/>
        <v>0.15116718315978822</v>
      </c>
      <c r="AO127" s="28">
        <v>0.12</v>
      </c>
      <c r="AP127" s="94">
        <f t="shared" si="31"/>
        <v>8.5396113364491849E-2</v>
      </c>
      <c r="AQ127" s="94">
        <f t="shared" si="23"/>
        <v>0.1020223314448496</v>
      </c>
      <c r="AR127" s="94">
        <f t="shared" si="24"/>
        <v>0.11888138861919176</v>
      </c>
      <c r="AS127" s="94">
        <f t="shared" si="25"/>
        <v>0.13549893963292178</v>
      </c>
      <c r="AT127" s="94">
        <f t="shared" si="26"/>
        <v>0.15235766739255469</v>
      </c>
      <c r="AU127" s="94">
        <f t="shared" si="27"/>
        <v>0.16897086712022577</v>
      </c>
      <c r="AV127" s="94">
        <f t="shared" si="28"/>
        <v>0.1858297946691102</v>
      </c>
      <c r="AW127" s="94">
        <f t="shared" si="29"/>
        <v>0.20244042296449896</v>
      </c>
      <c r="AY127" s="28">
        <v>0.12</v>
      </c>
      <c r="AZ127" s="34">
        <f>(((L127-VLOOKUP(AZ$6,Data!$N$4:$Y$11,Data!$W$1,FALSE)/1000)*VLOOKUP(AZ$6,Data!$N$4:$Y$11,Data!$P$1,FALSE)^1.5+VLOOKUP(AZ$6,Data!$N$4:$Y$11,Data!$W$1,FALSE)/1000*(Mannings_n_bot)^1.5)/L127)^0.67</f>
        <v>5.648829443921189E-2</v>
      </c>
      <c r="BA127" s="34">
        <f>(((M127-VLOOKUP(BA$6,Data!$N$4:$Y$11,Data!$W$1,FALSE)/1000)*VLOOKUP(BA$6,Data!$N$4:$Y$11,Data!$P$1,FALSE)^1.5+VLOOKUP(BA$6,Data!$N$4:$Y$11,Data!$W$1,FALSE)/1000*(Mannings_n_bot)^1.5)/M127)^0.67</f>
        <v>5.6466768098863043E-2</v>
      </c>
      <c r="BB127" s="34">
        <f>(((N127-VLOOKUP(BB$6,Data!$N$4:$Y$11,Data!$W$1,FALSE)/1000)*VLOOKUP(BB$6,Data!$N$4:$Y$11,Data!$P$1,FALSE)^1.5+VLOOKUP(BB$6,Data!$N$4:$Y$11,Data!$W$1,FALSE)/1000*(Mannings_n_bot)^1.5)/N127)^0.67</f>
        <v>5.6423132601524435E-2</v>
      </c>
      <c r="BC127" s="34">
        <f>(((O127-VLOOKUP(BC$6,Data!$N$4:$Y$11,Data!$W$1,FALSE)/1000)*VLOOKUP(BC$6,Data!$N$4:$Y$11,Data!$P$1,FALSE)^1.5+VLOOKUP(BC$6,Data!$N$4:$Y$11,Data!$W$1,FALSE)/1000*(Mannings_n_bot)^1.5)/O127)^0.67</f>
        <v>5.6381917606606394E-2</v>
      </c>
      <c r="BD127" s="34">
        <f>(((P127-VLOOKUP(BD$6,Data!$N$4:$Y$11,Data!$W$1,FALSE)/1000)*VLOOKUP(BD$6,Data!$N$4:$Y$11,Data!$P$1,FALSE)^1.5+VLOOKUP(BD$6,Data!$N$4:$Y$11,Data!$W$1,FALSE)/1000*(Mannings_n_bot)^1.5)/P127)^0.67</f>
        <v>5.6325957783624953E-2</v>
      </c>
      <c r="BE127" s="34">
        <f>(((Q127-VLOOKUP(BE$6,Data!$N$4:$Y$11,Data!$W$1,FALSE)/1000)*VLOOKUP(BE$6,Data!$N$4:$Y$11,Data!$P$1,FALSE)^1.5+VLOOKUP(BE$6,Data!$N$4:$Y$11,Data!$W$1,FALSE)/1000*(Mannings_n_bot)^1.5)/Q127)^0.67</f>
        <v>5.6282655020988726E-2</v>
      </c>
      <c r="BF127" s="34">
        <f>(((R127-VLOOKUP(BF$6,Data!$N$4:$Y$11,Data!$W$1,FALSE)/1000)*VLOOKUP(BF$6,Data!$N$4:$Y$11,Data!$P$1,FALSE)^1.5+VLOOKUP(BF$6,Data!$N$4:$Y$11,Data!$W$1,FALSE)/1000*(Mannings_n_bot)^1.5)/R127)^0.67</f>
        <v>5.6248465313370424E-2</v>
      </c>
      <c r="BG127" s="34">
        <f>(((S127-VLOOKUP(BG$6,Data!$N$4:$Y$11,Data!$W$1,FALSE)/1000)*VLOOKUP(BG$6,Data!$N$4:$Y$11,Data!$P$1,FALSE)^1.5+VLOOKUP(BG$6,Data!$N$4:$Y$11,Data!$W$1,FALSE)/1000*(Mannings_n_bot)^1.5)/S127)^0.67</f>
        <v>5.6225244468569253E-2</v>
      </c>
    </row>
    <row r="128" spans="1:59" x14ac:dyDescent="0.25">
      <c r="A128" s="28">
        <v>0.121</v>
      </c>
      <c r="B128" s="94">
        <v>0.14725870287047504</v>
      </c>
      <c r="C128" s="94">
        <v>0.21169826914508305</v>
      </c>
      <c r="D128" s="94">
        <v>0.28714369621938673</v>
      </c>
      <c r="E128" s="94">
        <v>0.37477638029343296</v>
      </c>
      <c r="F128" s="94">
        <v>0.47326417669089382</v>
      </c>
      <c r="G128" s="94">
        <v>0.58408964775358196</v>
      </c>
      <c r="H128" s="94">
        <v>0.70561977010558552</v>
      </c>
      <c r="I128" s="94">
        <v>0.83963789289913038</v>
      </c>
      <c r="K128" s="28">
        <v>0.121</v>
      </c>
      <c r="L128" s="94">
        <v>1.7118021047570811</v>
      </c>
      <c r="M128" s="94">
        <v>2.0598311885344662</v>
      </c>
      <c r="N128" s="94">
        <v>2.3977016739667403</v>
      </c>
      <c r="O128" s="94">
        <v>2.7456509253191217</v>
      </c>
      <c r="P128" s="94">
        <v>3.0835323541165724</v>
      </c>
      <c r="Q128" s="94">
        <v>3.431439476857618</v>
      </c>
      <c r="R128" s="94">
        <v>3.7693307116475872</v>
      </c>
      <c r="S128" s="94">
        <v>4.1172120440507012</v>
      </c>
      <c r="U128" s="28">
        <v>0.121</v>
      </c>
      <c r="V128" s="94">
        <v>1.5159117201457966</v>
      </c>
      <c r="W128" s="94">
        <v>1.8240151372624016</v>
      </c>
      <c r="X128" s="94">
        <v>2.1232217978992911</v>
      </c>
      <c r="Y128" s="94">
        <v>2.4312544293534186</v>
      </c>
      <c r="Z128" s="94">
        <v>2.7304705735216492</v>
      </c>
      <c r="AA128" s="94">
        <v>3.0384658787577061</v>
      </c>
      <c r="AB128" s="94">
        <v>3.3376905934617218</v>
      </c>
      <c r="AC128" s="94">
        <v>3.6456630602280891</v>
      </c>
      <c r="AE128" s="28">
        <v>0.121</v>
      </c>
      <c r="AF128" s="94">
        <f t="shared" si="30"/>
        <v>0.15181986601490235</v>
      </c>
      <c r="AG128" s="94">
        <f t="shared" si="16"/>
        <v>0.15212093379583952</v>
      </c>
      <c r="AH128" s="94">
        <f t="shared" si="17"/>
        <v>0.15207724175684503</v>
      </c>
      <c r="AI128" s="94">
        <f t="shared" si="18"/>
        <v>0.15227139890663985</v>
      </c>
      <c r="AJ128" s="94">
        <f t="shared" si="19"/>
        <v>0.15222125445521292</v>
      </c>
      <c r="AK128" s="94">
        <f t="shared" si="20"/>
        <v>0.15236233853440753</v>
      </c>
      <c r="AL128" s="94">
        <f t="shared" si="21"/>
        <v>0.15231328271072805</v>
      </c>
      <c r="AM128" s="94">
        <f t="shared" si="22"/>
        <v>0.15242324239406835</v>
      </c>
      <c r="AO128" s="28">
        <v>0.121</v>
      </c>
      <c r="AP128" s="94">
        <f t="shared" si="31"/>
        <v>8.6025541422834195E-2</v>
      </c>
      <c r="AQ128" s="94">
        <f t="shared" si="23"/>
        <v>0.10277457217050037</v>
      </c>
      <c r="AR128" s="94">
        <f t="shared" si="24"/>
        <v>0.11975789120768235</v>
      </c>
      <c r="AS128" s="94">
        <f t="shared" si="25"/>
        <v>0.13649818949576537</v>
      </c>
      <c r="AT128" s="94">
        <f t="shared" si="26"/>
        <v>0.15348117753947918</v>
      </c>
      <c r="AU128" s="94">
        <f t="shared" si="27"/>
        <v>0.17021709160042336</v>
      </c>
      <c r="AV128" s="94">
        <f t="shared" si="28"/>
        <v>0.18720028145186463</v>
      </c>
      <c r="AW128" s="94">
        <f t="shared" si="29"/>
        <v>0.20393360456437806</v>
      </c>
      <c r="AY128" s="28">
        <v>0.121</v>
      </c>
      <c r="AZ128" s="34">
        <f>(((L128-VLOOKUP(AZ$6,Data!$N$4:$Y$11,Data!$W$1,FALSE)/1000)*VLOOKUP(AZ$6,Data!$N$4:$Y$11,Data!$P$1,FALSE)^1.5+VLOOKUP(AZ$6,Data!$N$4:$Y$11,Data!$W$1,FALSE)/1000*(Mannings_n_bot)^1.5)/L128)^0.67</f>
        <v>5.6468270948151419E-2</v>
      </c>
      <c r="BA128" s="34">
        <f>(((M128-VLOOKUP(BA$6,Data!$N$4:$Y$11,Data!$W$1,FALSE)/1000)*VLOOKUP(BA$6,Data!$N$4:$Y$11,Data!$P$1,FALSE)^1.5+VLOOKUP(BA$6,Data!$N$4:$Y$11,Data!$W$1,FALSE)/1000*(Mannings_n_bot)^1.5)/M128)^0.67</f>
        <v>5.6446552323213994E-2</v>
      </c>
      <c r="BB128" s="34">
        <f>(((N128-VLOOKUP(BB$6,Data!$N$4:$Y$11,Data!$W$1,FALSE)/1000)*VLOOKUP(BB$6,Data!$N$4:$Y$11,Data!$P$1,FALSE)^1.5+VLOOKUP(BB$6,Data!$N$4:$Y$11,Data!$W$1,FALSE)/1000*(Mannings_n_bot)^1.5)/N128)^0.67</f>
        <v>5.6402589787725853E-2</v>
      </c>
      <c r="BC128" s="34">
        <f>(((O128-VLOOKUP(BC$6,Data!$N$4:$Y$11,Data!$W$1,FALSE)/1000)*VLOOKUP(BC$6,Data!$N$4:$Y$11,Data!$P$1,FALSE)^1.5+VLOOKUP(BC$6,Data!$N$4:$Y$11,Data!$W$1,FALSE)/1000*(Mannings_n_bot)^1.5)/O128)^0.67</f>
        <v>5.636104248044272E-2</v>
      </c>
      <c r="BD128" s="34">
        <f>(((P128-VLOOKUP(BD$6,Data!$N$4:$Y$11,Data!$W$1,FALSE)/1000)*VLOOKUP(BD$6,Data!$N$4:$Y$11,Data!$P$1,FALSE)^1.5+VLOOKUP(BD$6,Data!$N$4:$Y$11,Data!$W$1,FALSE)/1000*(Mannings_n_bot)^1.5)/P128)^0.67</f>
        <v>5.6304662175633582E-2</v>
      </c>
      <c r="BE128" s="34">
        <f>(((Q128-VLOOKUP(BE$6,Data!$N$4:$Y$11,Data!$W$1,FALSE)/1000)*VLOOKUP(BE$6,Data!$N$4:$Y$11,Data!$P$1,FALSE)^1.5+VLOOKUP(BE$6,Data!$N$4:$Y$11,Data!$W$1,FALSE)/1000*(Mannings_n_bot)^1.5)/Q128)^0.67</f>
        <v>5.6261015520623084E-2</v>
      </c>
      <c r="BF128" s="34">
        <f>(((R128-VLOOKUP(BF$6,Data!$N$4:$Y$11,Data!$W$1,FALSE)/1000)*VLOOKUP(BF$6,Data!$N$4:$Y$11,Data!$P$1,FALSE)^1.5+VLOOKUP(BF$6,Data!$N$4:$Y$11,Data!$W$1,FALSE)/1000*(Mannings_n_bot)^1.5)/R128)^0.67</f>
        <v>5.6226570583020954E-2</v>
      </c>
      <c r="BG128" s="34">
        <f>(((S128-VLOOKUP(BG$6,Data!$N$4:$Y$11,Data!$W$1,FALSE)/1000)*VLOOKUP(BG$6,Data!$N$4:$Y$11,Data!$P$1,FALSE)^1.5+VLOOKUP(BG$6,Data!$N$4:$Y$11,Data!$W$1,FALSE)/1000*(Mannings_n_bot)^1.5)/S128)^0.67</f>
        <v>5.6203161398680382E-2</v>
      </c>
    </row>
    <row r="129" spans="1:59" x14ac:dyDescent="0.25">
      <c r="A129" s="28">
        <v>0.122</v>
      </c>
      <c r="B129" s="94">
        <v>0.14847327531624777</v>
      </c>
      <c r="C129" s="94">
        <v>0.21344347934434937</v>
      </c>
      <c r="D129" s="94">
        <v>0.28951103500655151</v>
      </c>
      <c r="E129" s="94">
        <v>0.37786523264923222</v>
      </c>
      <c r="F129" s="94">
        <v>0.47716506660171598</v>
      </c>
      <c r="G129" s="94">
        <v>0.58890292451318782</v>
      </c>
      <c r="H129" s="94">
        <v>0.71143499300693103</v>
      </c>
      <c r="I129" s="94">
        <v>0.84655637489766455</v>
      </c>
      <c r="K129" s="28">
        <v>0.122</v>
      </c>
      <c r="L129" s="94">
        <v>1.7134089834435398</v>
      </c>
      <c r="M129" s="94">
        <v>2.0617512231294448</v>
      </c>
      <c r="N129" s="94">
        <v>2.3999389312139812</v>
      </c>
      <c r="O129" s="94">
        <v>2.7482012463219725</v>
      </c>
      <c r="P129" s="94">
        <v>3.0863998804603145</v>
      </c>
      <c r="Q129" s="94">
        <v>3.4346200222480698</v>
      </c>
      <c r="R129" s="94">
        <v>3.7728284567520687</v>
      </c>
      <c r="S129" s="94">
        <v>4.1210227824819556</v>
      </c>
      <c r="U129" s="28">
        <v>0.122</v>
      </c>
      <c r="V129" s="94">
        <v>1.5157930977470866</v>
      </c>
      <c r="W129" s="94">
        <v>1.8238589767434725</v>
      </c>
      <c r="X129" s="94">
        <v>2.1230422851406097</v>
      </c>
      <c r="Y129" s="94">
        <v>2.4310373669038019</v>
      </c>
      <c r="Z129" s="94">
        <v>2.7302301307417634</v>
      </c>
      <c r="AA129" s="94">
        <v>3.0381878840678307</v>
      </c>
      <c r="AB129" s="94">
        <v>3.337389203067596</v>
      </c>
      <c r="AC129" s="94">
        <v>3.6453241182010023</v>
      </c>
      <c r="AE129" s="28">
        <v>0.122</v>
      </c>
      <c r="AF129" s="94">
        <f t="shared" si="30"/>
        <v>0.15307205839734372</v>
      </c>
      <c r="AG129" s="94">
        <f t="shared" si="16"/>
        <v>0.15337499697856904</v>
      </c>
      <c r="AH129" s="94">
        <f t="shared" si="17"/>
        <v>0.15333103335246812</v>
      </c>
      <c r="AI129" s="94">
        <f t="shared" si="18"/>
        <v>0.15352639760443762</v>
      </c>
      <c r="AJ129" s="94">
        <f t="shared" si="19"/>
        <v>0.15347594134038756</v>
      </c>
      <c r="AK129" s="94">
        <f t="shared" si="20"/>
        <v>0.15361790282308715</v>
      </c>
      <c r="AL129" s="94">
        <f t="shared" si="21"/>
        <v>0.15356854188475319</v>
      </c>
      <c r="AM129" s="94">
        <f t="shared" si="22"/>
        <v>0.1536791855423944</v>
      </c>
      <c r="AO129" s="28">
        <v>0.122</v>
      </c>
      <c r="AP129" s="94">
        <f t="shared" si="31"/>
        <v>8.665372759856331E-2</v>
      </c>
      <c r="AQ129" s="94">
        <f t="shared" si="23"/>
        <v>0.10352533174219369</v>
      </c>
      <c r="AR129" s="94">
        <f t="shared" si="24"/>
        <v>0.12063266745712806</v>
      </c>
      <c r="AS129" s="94">
        <f t="shared" si="25"/>
        <v>0.13749547386856925</v>
      </c>
      <c r="AT129" s="94">
        <f t="shared" si="26"/>
        <v>0.15460247702269553</v>
      </c>
      <c r="AU129" s="94">
        <f t="shared" si="27"/>
        <v>0.17146086632539101</v>
      </c>
      <c r="AV129" s="94">
        <f t="shared" si="28"/>
        <v>0.18856807330683334</v>
      </c>
      <c r="AW129" s="94">
        <f t="shared" si="29"/>
        <v>0.20542385217967946</v>
      </c>
      <c r="AY129" s="28">
        <v>0.122</v>
      </c>
      <c r="AZ129" s="34">
        <f>(((L129-VLOOKUP(AZ$6,Data!$N$4:$Y$11,Data!$W$1,FALSE)/1000)*VLOOKUP(AZ$6,Data!$N$4:$Y$11,Data!$P$1,FALSE)^1.5+VLOOKUP(AZ$6,Data!$N$4:$Y$11,Data!$W$1,FALSE)/1000*(Mannings_n_bot)^1.5)/L129)^0.67</f>
        <v>5.6448279971619983E-2</v>
      </c>
      <c r="BA129" s="34">
        <f>(((M129-VLOOKUP(BA$6,Data!$N$4:$Y$11,Data!$W$1,FALSE)/1000)*VLOOKUP(BA$6,Data!$N$4:$Y$11,Data!$P$1,FALSE)^1.5+VLOOKUP(BA$6,Data!$N$4:$Y$11,Data!$W$1,FALSE)/1000*(Mannings_n_bot)^1.5)/M129)^0.67</f>
        <v>5.6426368924859603E-2</v>
      </c>
      <c r="BB129" s="34">
        <f>(((N129-VLOOKUP(BB$6,Data!$N$4:$Y$11,Data!$W$1,FALSE)/1000)*VLOOKUP(BB$6,Data!$N$4:$Y$11,Data!$P$1,FALSE)^1.5+VLOOKUP(BB$6,Data!$N$4:$Y$11,Data!$W$1,FALSE)/1000*(Mannings_n_bot)^1.5)/N129)^0.67</f>
        <v>5.6382079874621287E-2</v>
      </c>
      <c r="BC129" s="34">
        <f>(((O129-VLOOKUP(BC$6,Data!$N$4:$Y$11,Data!$W$1,FALSE)/1000)*VLOOKUP(BC$6,Data!$N$4:$Y$11,Data!$P$1,FALSE)^1.5+VLOOKUP(BC$6,Data!$N$4:$Y$11,Data!$W$1,FALSE)/1000*(Mannings_n_bot)^1.5)/O129)^0.67</f>
        <v>5.6340200448964262E-2</v>
      </c>
      <c r="BD129" s="34">
        <f>(((P129-VLOOKUP(BD$6,Data!$N$4:$Y$11,Data!$W$1,FALSE)/1000)*VLOOKUP(BD$6,Data!$N$4:$Y$11,Data!$P$1,FALSE)^1.5+VLOOKUP(BD$6,Data!$N$4:$Y$11,Data!$W$1,FALSE)/1000*(Mannings_n_bot)^1.5)/P129)^0.67</f>
        <v>5.6283400319281314E-2</v>
      </c>
      <c r="BE129" s="34">
        <f>(((Q129-VLOOKUP(BE$6,Data!$N$4:$Y$11,Data!$W$1,FALSE)/1000)*VLOOKUP(BE$6,Data!$N$4:$Y$11,Data!$P$1,FALSE)^1.5+VLOOKUP(BE$6,Data!$N$4:$Y$11,Data!$W$1,FALSE)/1000*(Mannings_n_bot)^1.5)/Q129)^0.67</f>
        <v>5.6239410042058187E-2</v>
      </c>
      <c r="BF129" s="34">
        <f>(((R129-VLOOKUP(BF$6,Data!$N$4:$Y$11,Data!$W$1,FALSE)/1000)*VLOOKUP(BF$6,Data!$N$4:$Y$11,Data!$P$1,FALSE)^1.5+VLOOKUP(BF$6,Data!$N$4:$Y$11,Data!$W$1,FALSE)/1000*(Mannings_n_bot)^1.5)/R129)^0.67</f>
        <v>5.6204710297056655E-2</v>
      </c>
      <c r="BG129" s="34">
        <f>(((S129-VLOOKUP(BG$6,Data!$N$4:$Y$11,Data!$W$1,FALSE)/1000)*VLOOKUP(BG$6,Data!$N$4:$Y$11,Data!$P$1,FALSE)^1.5+VLOOKUP(BG$6,Data!$N$4:$Y$11,Data!$W$1,FALSE)/1000*(Mannings_n_bot)^1.5)/S129)^0.67</f>
        <v>5.6181112867092535E-2</v>
      </c>
    </row>
    <row r="130" spans="1:59" x14ac:dyDescent="0.25">
      <c r="A130" s="28">
        <v>0.123</v>
      </c>
      <c r="B130" s="94">
        <v>0.14968775203370477</v>
      </c>
      <c r="C130" s="94">
        <v>0.21518853915642899</v>
      </c>
      <c r="D130" s="94">
        <v>0.29187817231861946</v>
      </c>
      <c r="E130" s="94">
        <v>0.38095380752023411</v>
      </c>
      <c r="F130" s="94">
        <v>0.48106561083704946</v>
      </c>
      <c r="G130" s="94">
        <v>0.5937157582399144</v>
      </c>
      <c r="H130" s="94">
        <v>0.71724968758159369</v>
      </c>
      <c r="I130" s="94">
        <v>0.85347420986579614</v>
      </c>
      <c r="K130" s="28">
        <v>0.123</v>
      </c>
      <c r="L130" s="94">
        <v>1.7150159887885148</v>
      </c>
      <c r="M130" s="94">
        <v>2.0636714231907596</v>
      </c>
      <c r="N130" s="94">
        <v>2.4021763788818218</v>
      </c>
      <c r="O130" s="94">
        <v>2.7507517964516763</v>
      </c>
      <c r="P130" s="94">
        <v>3.0892676609310961</v>
      </c>
      <c r="Q130" s="94">
        <v>3.4378008604154</v>
      </c>
      <c r="R130" s="94">
        <v>3.7763265196638534</v>
      </c>
      <c r="S130" s="94">
        <v>4.1248338773345576</v>
      </c>
      <c r="U130" s="28">
        <v>0.123</v>
      </c>
      <c r="V130" s="94">
        <v>1.5156727717765577</v>
      </c>
      <c r="W130" s="94">
        <v>1.8237007947687898</v>
      </c>
      <c r="X130" s="94">
        <v>2.1228604145647516</v>
      </c>
      <c r="Y130" s="94">
        <v>2.4308176287565226</v>
      </c>
      <c r="Z130" s="94">
        <v>2.7299866759684059</v>
      </c>
      <c r="AA130" s="94">
        <v>3.0379065594985399</v>
      </c>
      <c r="AB130" s="94">
        <v>3.3370841465348753</v>
      </c>
      <c r="AC130" s="94">
        <v>3.6449811921428941</v>
      </c>
      <c r="AE130" s="28">
        <v>0.123</v>
      </c>
      <c r="AF130" s="94">
        <f t="shared" si="30"/>
        <v>0.15432415208639869</v>
      </c>
      <c r="AG130" s="94">
        <f t="shared" si="16"/>
        <v>0.15462895209693242</v>
      </c>
      <c r="AH130" s="94">
        <f t="shared" si="17"/>
        <v>0.15458471824271194</v>
      </c>
      <c r="AI130" s="94">
        <f t="shared" si="18"/>
        <v>0.15478128356034321</v>
      </c>
      <c r="AJ130" s="94">
        <f t="shared" si="19"/>
        <v>0.15473051704208557</v>
      </c>
      <c r="AK130" s="94">
        <f t="shared" si="20"/>
        <v>0.15487335154470308</v>
      </c>
      <c r="AL130" s="94">
        <f t="shared" si="21"/>
        <v>0.15482368701552893</v>
      </c>
      <c r="AM130" s="94">
        <f t="shared" si="22"/>
        <v>0.15493501123238188</v>
      </c>
      <c r="AO130" s="28">
        <v>0.123</v>
      </c>
      <c r="AP130" s="94">
        <f t="shared" si="31"/>
        <v>8.7280674356537052E-2</v>
      </c>
      <c r="AQ130" s="94">
        <f t="shared" si="23"/>
        <v>0.10427461306980439</v>
      </c>
      <c r="AR130" s="94">
        <f t="shared" si="24"/>
        <v>0.12150572076413661</v>
      </c>
      <c r="AS130" s="94">
        <f t="shared" si="25"/>
        <v>0.1384907965930057</v>
      </c>
      <c r="AT130" s="94">
        <f t="shared" si="26"/>
        <v>0.15572157017047131</v>
      </c>
      <c r="AU130" s="94">
        <f t="shared" si="27"/>
        <v>0.17270219606849885</v>
      </c>
      <c r="AV130" s="94">
        <f t="shared" si="28"/>
        <v>0.18993317549390276</v>
      </c>
      <c r="AW130" s="94">
        <f t="shared" si="29"/>
        <v>0.20691117151542257</v>
      </c>
      <c r="AY130" s="28">
        <v>0.123</v>
      </c>
      <c r="AZ130" s="34">
        <f>(((L130-VLOOKUP(AZ$6,Data!$N$4:$Y$11,Data!$W$1,FALSE)/1000)*VLOOKUP(AZ$6,Data!$N$4:$Y$11,Data!$P$1,FALSE)^1.5+VLOOKUP(AZ$6,Data!$N$4:$Y$11,Data!$W$1,FALSE)/1000*(Mannings_n_bot)^1.5)/L130)^0.67</f>
        <v>5.6428321406479971E-2</v>
      </c>
      <c r="BA130" s="34">
        <f>(((M130-VLOOKUP(BA$6,Data!$N$4:$Y$11,Data!$W$1,FALSE)/1000)*VLOOKUP(BA$6,Data!$N$4:$Y$11,Data!$P$1,FALSE)^1.5+VLOOKUP(BA$6,Data!$N$4:$Y$11,Data!$W$1,FALSE)/1000*(Mannings_n_bot)^1.5)/M130)^0.67</f>
        <v>5.6406217802112323E-2</v>
      </c>
      <c r="BB130" s="34">
        <f>(((N130-VLOOKUP(BB$6,Data!$N$4:$Y$11,Data!$W$1,FALSE)/1000)*VLOOKUP(BB$6,Data!$N$4:$Y$11,Data!$P$1,FALSE)^1.5+VLOOKUP(BB$6,Data!$N$4:$Y$11,Data!$W$1,FALSE)/1000*(Mannings_n_bot)^1.5)/N130)^0.67</f>
        <v>5.6361602758780917E-2</v>
      </c>
      <c r="BC130" s="34">
        <f>(((O130-VLOOKUP(BC$6,Data!$N$4:$Y$11,Data!$W$1,FALSE)/1000)*VLOOKUP(BC$6,Data!$N$4:$Y$11,Data!$P$1,FALSE)^1.5+VLOOKUP(BC$6,Data!$N$4:$Y$11,Data!$W$1,FALSE)/1000*(Mannings_n_bot)^1.5)/O130)^0.67</f>
        <v>5.6319391408822715E-2</v>
      </c>
      <c r="BD130" s="34">
        <f>(((P130-VLOOKUP(BD$6,Data!$N$4:$Y$11,Data!$W$1,FALSE)/1000)*VLOOKUP(BD$6,Data!$N$4:$Y$11,Data!$P$1,FALSE)^1.5+VLOOKUP(BD$6,Data!$N$4:$Y$11,Data!$W$1,FALSE)/1000*(Mannings_n_bot)^1.5)/P130)^0.67</f>
        <v>5.6262172109055757E-2</v>
      </c>
      <c r="BE130" s="34">
        <f>(((Q130-VLOOKUP(BE$6,Data!$N$4:$Y$11,Data!$W$1,FALSE)/1000)*VLOOKUP(BE$6,Data!$N$4:$Y$11,Data!$P$1,FALSE)^1.5+VLOOKUP(BE$6,Data!$N$4:$Y$11,Data!$W$1,FALSE)/1000*(Mannings_n_bot)^1.5)/Q130)^0.67</f>
        <v>5.6217838479461171E-2</v>
      </c>
      <c r="BF130" s="34">
        <f>(((R130-VLOOKUP(BF$6,Data!$N$4:$Y$11,Data!$W$1,FALSE)/1000)*VLOOKUP(BF$6,Data!$N$4:$Y$11,Data!$P$1,FALSE)^1.5+VLOOKUP(BF$6,Data!$N$4:$Y$11,Data!$W$1,FALSE)/1000*(Mannings_n_bot)^1.5)/R130)^0.67</f>
        <v>5.6182884348194496E-2</v>
      </c>
      <c r="BG130" s="34">
        <f>(((S130-VLOOKUP(BG$6,Data!$N$4:$Y$11,Data!$W$1,FALSE)/1000)*VLOOKUP(BG$6,Data!$N$4:$Y$11,Data!$P$1,FALSE)^1.5+VLOOKUP(BG$6,Data!$N$4:$Y$11,Data!$W$1,FALSE)/1000*(Mannings_n_bot)^1.5)/S130)^0.67</f>
        <v>5.6159098766631034E-2</v>
      </c>
    </row>
    <row r="131" spans="1:59" x14ac:dyDescent="0.25">
      <c r="A131" s="28">
        <v>0.124</v>
      </c>
      <c r="B131" s="94">
        <v>0.1509021316577015</v>
      </c>
      <c r="C131" s="94">
        <v>0.21693344664686864</v>
      </c>
      <c r="D131" s="94">
        <v>0.29424510552623562</v>
      </c>
      <c r="E131" s="94">
        <v>0.38404210150641438</v>
      </c>
      <c r="F131" s="94">
        <v>0.48496580509304144</v>
      </c>
      <c r="G131" s="94">
        <v>0.59852814365788198</v>
      </c>
      <c r="H131" s="94">
        <v>0.72306384744093721</v>
      </c>
      <c r="I131" s="94">
        <v>0.86039139024149947</v>
      </c>
      <c r="K131" s="28">
        <v>0.124</v>
      </c>
      <c r="L131" s="94">
        <v>1.7166231226186319</v>
      </c>
      <c r="M131" s="94">
        <v>2.0655917908759047</v>
      </c>
      <c r="N131" s="94">
        <v>2.4044140194884034</v>
      </c>
      <c r="O131" s="94">
        <v>2.7533025785576601</v>
      </c>
      <c r="P131" s="94">
        <v>3.0921356987388298</v>
      </c>
      <c r="Q131" s="94">
        <v>3.440981994901033</v>
      </c>
      <c r="R131" s="94">
        <v>3.7798249042847449</v>
      </c>
      <c r="S131" s="94">
        <v>4.1286453328419581</v>
      </c>
      <c r="U131" s="28">
        <v>0.124</v>
      </c>
      <c r="V131" s="94">
        <v>1.515550741828448</v>
      </c>
      <c r="W131" s="94">
        <v>1.8235405908123032</v>
      </c>
      <c r="X131" s="94">
        <v>2.1226761855656631</v>
      </c>
      <c r="Y131" s="94">
        <v>2.4305952141858911</v>
      </c>
      <c r="Z131" s="94">
        <v>2.7297402083956932</v>
      </c>
      <c r="AA131" s="94">
        <v>3.0376219041246588</v>
      </c>
      <c r="AB131" s="94">
        <v>3.3367754228580564</v>
      </c>
      <c r="AC131" s="94">
        <v>3.6446342809291843</v>
      </c>
      <c r="AE131" s="28">
        <v>0.124</v>
      </c>
      <c r="AF131" s="94">
        <f t="shared" si="30"/>
        <v>0.15557614567463893</v>
      </c>
      <c r="AG131" s="94">
        <f t="shared" si="16"/>
        <v>0.15588279776088126</v>
      </c>
      <c r="AH131" s="94">
        <f t="shared" si="17"/>
        <v>0.1558382950350157</v>
      </c>
      <c r="AI131" s="94">
        <f t="shared" si="18"/>
        <v>0.15603605539292892</v>
      </c>
      <c r="AJ131" s="94">
        <f t="shared" si="19"/>
        <v>0.15598498017601059</v>
      </c>
      <c r="AK131" s="94">
        <f t="shared" si="20"/>
        <v>0.15612868332301902</v>
      </c>
      <c r="AL131" s="94">
        <f t="shared" si="21"/>
        <v>0.15607871672402057</v>
      </c>
      <c r="AM131" s="94">
        <f t="shared" si="22"/>
        <v>0.15619071809126225</v>
      </c>
      <c r="AO131" s="28">
        <v>0.124</v>
      </c>
      <c r="AP131" s="94">
        <f t="shared" si="31"/>
        <v>8.7906384150009023E-2</v>
      </c>
      <c r="AQ131" s="94">
        <f t="shared" si="23"/>
        <v>0.10502241904964146</v>
      </c>
      <c r="AR131" s="94">
        <f t="shared" si="24"/>
        <v>0.12237705450945728</v>
      </c>
      <c r="AS131" s="94">
        <f t="shared" si="25"/>
        <v>0.1394841614929217</v>
      </c>
      <c r="AT131" s="94">
        <f t="shared" si="26"/>
        <v>0.15683846129095869</v>
      </c>
      <c r="AU131" s="94">
        <f t="shared" si="27"/>
        <v>0.17394108558103524</v>
      </c>
      <c r="AV131" s="94">
        <f t="shared" si="28"/>
        <v>0.19129559324858789</v>
      </c>
      <c r="AW131" s="94">
        <f t="shared" si="29"/>
        <v>0.20839556825028804</v>
      </c>
      <c r="AY131" s="28">
        <v>0.124</v>
      </c>
      <c r="AZ131" s="34">
        <f>(((L131-VLOOKUP(AZ$6,Data!$N$4:$Y$11,Data!$W$1,FALSE)/1000)*VLOOKUP(AZ$6,Data!$N$4:$Y$11,Data!$P$1,FALSE)^1.5+VLOOKUP(AZ$6,Data!$N$4:$Y$11,Data!$W$1,FALSE)/1000*(Mannings_n_bot)^1.5)/L131)^0.67</f>
        <v>5.6408395150001053E-2</v>
      </c>
      <c r="BA131" s="34">
        <f>(((M131-VLOOKUP(BA$6,Data!$N$4:$Y$11,Data!$W$1,FALSE)/1000)*VLOOKUP(BA$6,Data!$N$4:$Y$11,Data!$P$1,FALSE)^1.5+VLOOKUP(BA$6,Data!$N$4:$Y$11,Data!$W$1,FALSE)/1000*(Mannings_n_bot)^1.5)/M131)^0.67</f>
        <v>5.6386098853680761E-2</v>
      </c>
      <c r="BB131" s="34">
        <f>(((N131-VLOOKUP(BB$6,Data!$N$4:$Y$11,Data!$W$1,FALSE)/1000)*VLOOKUP(BB$6,Data!$N$4:$Y$11,Data!$P$1,FALSE)^1.5+VLOOKUP(BB$6,Data!$N$4:$Y$11,Data!$W$1,FALSE)/1000*(Mannings_n_bot)^1.5)/N131)^0.67</f>
        <v>5.6341158337178315E-2</v>
      </c>
      <c r="BC131" s="34">
        <f>(((O131-VLOOKUP(BC$6,Data!$N$4:$Y$11,Data!$W$1,FALSE)/1000)*VLOOKUP(BC$6,Data!$N$4:$Y$11,Data!$P$1,FALSE)^1.5+VLOOKUP(BC$6,Data!$N$4:$Y$11,Data!$W$1,FALSE)/1000*(Mannings_n_bot)^1.5)/O131)^0.67</f>
        <v>5.6298615257069043E-2</v>
      </c>
      <c r="BD131" s="34">
        <f>(((P131-VLOOKUP(BD$6,Data!$N$4:$Y$11,Data!$W$1,FALSE)/1000)*VLOOKUP(BD$6,Data!$N$4:$Y$11,Data!$P$1,FALSE)^1.5+VLOOKUP(BD$6,Data!$N$4:$Y$11,Data!$W$1,FALSE)/1000*(Mannings_n_bot)^1.5)/P131)^0.67</f>
        <v>5.6240977439852499E-2</v>
      </c>
      <c r="BE131" s="34">
        <f>(((Q131-VLOOKUP(BE$6,Data!$N$4:$Y$11,Data!$W$1,FALSE)/1000)*VLOOKUP(BE$6,Data!$N$4:$Y$11,Data!$P$1,FALSE)^1.5+VLOOKUP(BE$6,Data!$N$4:$Y$11,Data!$W$1,FALSE)/1000*(Mannings_n_bot)^1.5)/Q131)^0.67</f>
        <v>5.6196300727405474E-2</v>
      </c>
      <c r="BF131" s="34">
        <f>(((R131-VLOOKUP(BF$6,Data!$N$4:$Y$11,Data!$W$1,FALSE)/1000)*VLOOKUP(BF$6,Data!$N$4:$Y$11,Data!$P$1,FALSE)^1.5+VLOOKUP(BF$6,Data!$N$4:$Y$11,Data!$W$1,FALSE)/1000*(Mannings_n_bot)^1.5)/R131)^0.67</f>
        <v>5.6161092629564056E-2</v>
      </c>
      <c r="BG131" s="34">
        <f>(((S131-VLOOKUP(BG$6,Data!$N$4:$Y$11,Data!$W$1,FALSE)/1000)*VLOOKUP(BG$6,Data!$N$4:$Y$11,Data!$P$1,FALSE)^1.5+VLOOKUP(BG$6,Data!$N$4:$Y$11,Data!$W$1,FALSE)/1000*(Mannings_n_bot)^1.5)/S131)^0.67</f>
        <v>5.6137118990531337E-2</v>
      </c>
    </row>
    <row r="132" spans="1:59" x14ac:dyDescent="0.25">
      <c r="A132" s="28">
        <v>0.125</v>
      </c>
      <c r="B132" s="94">
        <v>0.15211641282276678</v>
      </c>
      <c r="C132" s="94">
        <v>0.21867819988070725</v>
      </c>
      <c r="D132" s="94">
        <v>0.29661183199936447</v>
      </c>
      <c r="E132" s="94">
        <v>0.38713011120682239</v>
      </c>
      <c r="F132" s="94">
        <v>0.48886564506468222</v>
      </c>
      <c r="G132" s="94">
        <v>0.60334007548973378</v>
      </c>
      <c r="H132" s="94">
        <v>0.72887746619456273</v>
      </c>
      <c r="I132" s="94">
        <v>0.86730790846059858</v>
      </c>
      <c r="K132" s="28">
        <v>0.125</v>
      </c>
      <c r="L132" s="94">
        <v>1.7182303867618223</v>
      </c>
      <c r="M132" s="94">
        <v>2.0675123283440557</v>
      </c>
      <c r="N132" s="94">
        <v>2.4066518555538075</v>
      </c>
      <c r="O132" s="94">
        <v>2.7558535954916614</v>
      </c>
      <c r="P132" s="94">
        <v>3.0950039970959997</v>
      </c>
      <c r="Q132" s="94">
        <v>3.4441634292493295</v>
      </c>
      <c r="R132" s="94">
        <v>3.7833236145197429</v>
      </c>
      <c r="S132" s="94">
        <v>4.1324571532411776</v>
      </c>
      <c r="U132" s="28">
        <v>0.125</v>
      </c>
      <c r="V132" s="94">
        <v>1.5154270074911185</v>
      </c>
      <c r="W132" s="94">
        <v>1.8233783643410528</v>
      </c>
      <c r="X132" s="94">
        <v>2.1224895975292219</v>
      </c>
      <c r="Y132" s="94">
        <v>2.4303701224571119</v>
      </c>
      <c r="Z132" s="94">
        <v>2.7294907272074762</v>
      </c>
      <c r="AA132" s="94">
        <v>3.0373339170097089</v>
      </c>
      <c r="AB132" s="94">
        <v>3.3364630310191745</v>
      </c>
      <c r="AC132" s="94">
        <v>3.6442833834217918</v>
      </c>
      <c r="AE132" s="28">
        <v>0.125</v>
      </c>
      <c r="AF132" s="94">
        <f t="shared" si="30"/>
        <v>0.15682803775429946</v>
      </c>
      <c r="AG132" s="94">
        <f t="shared" si="16"/>
        <v>0.15713653258000226</v>
      </c>
      <c r="AH132" s="94">
        <f t="shared" si="17"/>
        <v>0.15709176233645822</v>
      </c>
      <c r="AI132" s="94">
        <f t="shared" si="18"/>
        <v>0.15729071172039075</v>
      </c>
      <c r="AJ132" s="94">
        <f t="shared" si="19"/>
        <v>0.15723932935749421</v>
      </c>
      <c r="AK132" s="94">
        <f t="shared" si="20"/>
        <v>0.15738389678141335</v>
      </c>
      <c r="AL132" s="94">
        <f t="shared" si="21"/>
        <v>0.15733362963081293</v>
      </c>
      <c r="AM132" s="94">
        <f t="shared" si="22"/>
        <v>0.1574463047458767</v>
      </c>
      <c r="AO132" s="28">
        <v>0.125</v>
      </c>
      <c r="AP132" s="94">
        <f t="shared" si="31"/>
        <v>8.853085942068889E-2</v>
      </c>
      <c r="AQ132" s="94">
        <f t="shared" si="23"/>
        <v>0.10576875256451525</v>
      </c>
      <c r="AR132" s="94">
        <f t="shared" si="24"/>
        <v>0.12324667205806115</v>
      </c>
      <c r="AS132" s="94">
        <f t="shared" si="25"/>
        <v>0.14047557237443015</v>
      </c>
      <c r="AT132" s="94">
        <f t="shared" si="26"/>
        <v>0.15795315467229709</v>
      </c>
      <c r="AU132" s="94">
        <f t="shared" si="27"/>
        <v>0.17517753959231674</v>
      </c>
      <c r="AV132" s="94">
        <f t="shared" si="28"/>
        <v>0.19265533178215494</v>
      </c>
      <c r="AW132" s="94">
        <f t="shared" si="29"/>
        <v>0.20987704803674728</v>
      </c>
      <c r="AY132" s="28">
        <v>0.125</v>
      </c>
      <c r="AZ132" s="34">
        <f>(((L132-VLOOKUP(AZ$6,Data!$N$4:$Y$11,Data!$W$1,FALSE)/1000)*VLOOKUP(AZ$6,Data!$N$4:$Y$11,Data!$P$1,FALSE)^1.5+VLOOKUP(AZ$6,Data!$N$4:$Y$11,Data!$W$1,FALSE)/1000*(Mannings_n_bot)^1.5)/L132)^0.67</f>
        <v>5.6388501099857768E-2</v>
      </c>
      <c r="BA132" s="34">
        <f>(((M132-VLOOKUP(BA$6,Data!$N$4:$Y$11,Data!$W$1,FALSE)/1000)*VLOOKUP(BA$6,Data!$N$4:$Y$11,Data!$P$1,FALSE)^1.5+VLOOKUP(BA$6,Data!$N$4:$Y$11,Data!$W$1,FALSE)/1000*(Mannings_n_bot)^1.5)/M132)^0.67</f>
        <v>5.6366011978667224E-2</v>
      </c>
      <c r="BB132" s="34">
        <f>(((N132-VLOOKUP(BB$6,Data!$N$4:$Y$11,Data!$W$1,FALSE)/1000)*VLOOKUP(BB$6,Data!$N$4:$Y$11,Data!$P$1,FALSE)^1.5+VLOOKUP(BB$6,Data!$N$4:$Y$11,Data!$W$1,FALSE)/1000*(Mannings_n_bot)^1.5)/N132)^0.67</f>
        <v>5.6320746507187949E-2</v>
      </c>
      <c r="BC132" s="34">
        <f>(((O132-VLOOKUP(BC$6,Data!$N$4:$Y$11,Data!$W$1,FALSE)/1000)*VLOOKUP(BC$6,Data!$N$4:$Y$11,Data!$P$1,FALSE)^1.5+VLOOKUP(BC$6,Data!$N$4:$Y$11,Data!$W$1,FALSE)/1000*(Mannings_n_bot)^1.5)/O132)^0.67</f>
        <v>5.6277871891151139E-2</v>
      </c>
      <c r="BD132" s="34">
        <f>(((P132-VLOOKUP(BD$6,Data!$N$4:$Y$11,Data!$W$1,FALSE)/1000)*VLOOKUP(BD$6,Data!$N$4:$Y$11,Data!$P$1,FALSE)^1.5+VLOOKUP(BD$6,Data!$N$4:$Y$11,Data!$W$1,FALSE)/1000*(Mannings_n_bot)^1.5)/P132)^0.67</f>
        <v>5.6219816206973014E-2</v>
      </c>
      <c r="BE132" s="34">
        <f>(((Q132-VLOOKUP(BE$6,Data!$N$4:$Y$11,Data!$W$1,FALSE)/1000)*VLOOKUP(BE$6,Data!$N$4:$Y$11,Data!$P$1,FALSE)^1.5+VLOOKUP(BE$6,Data!$N$4:$Y$11,Data!$W$1,FALSE)/1000*(Mannings_n_bot)^1.5)/Q132)^0.67</f>
        <v>5.6174796680868853E-2</v>
      </c>
      <c r="BF132" s="34">
        <f>(((R132-VLOOKUP(BF$6,Data!$N$4:$Y$11,Data!$W$1,FALSE)/1000)*VLOOKUP(BF$6,Data!$N$4:$Y$11,Data!$P$1,FALSE)^1.5+VLOOKUP(BF$6,Data!$N$4:$Y$11,Data!$W$1,FALSE)/1000*(Mannings_n_bot)^1.5)/R132)^0.67</f>
        <v>5.6139335034705438E-2</v>
      </c>
      <c r="BG132" s="34">
        <f>(((S132-VLOOKUP(BG$6,Data!$N$4:$Y$11,Data!$W$1,FALSE)/1000)*VLOOKUP(BG$6,Data!$N$4:$Y$11,Data!$P$1,FALSE)^1.5+VLOOKUP(BG$6,Data!$N$4:$Y$11,Data!$W$1,FALSE)/1000*(Mannings_n_bot)^1.5)/S132)^0.67</f>
        <v>5.6115173432436577E-2</v>
      </c>
    </row>
    <row r="133" spans="1:59" x14ac:dyDescent="0.25">
      <c r="A133" s="28">
        <v>0.126</v>
      </c>
      <c r="B133" s="94">
        <v>0.15333059416309647</v>
      </c>
      <c r="C133" s="94">
        <v>0.22042279692246947</v>
      </c>
      <c r="D133" s="94">
        <v>0.2989783491072826</v>
      </c>
      <c r="E133" s="94">
        <v>0.39021783321956649</v>
      </c>
      <c r="F133" s="94">
        <v>0.49276512644578885</v>
      </c>
      <c r="G133" s="94">
        <v>0.60815154845662178</v>
      </c>
      <c r="H133" s="94">
        <v>0.73469053745028612</v>
      </c>
      <c r="I133" s="94">
        <v>0.87422375695674415</v>
      </c>
      <c r="K133" s="28">
        <v>0.126</v>
      </c>
      <c r="L133" s="94">
        <v>1.7198377830473397</v>
      </c>
      <c r="M133" s="94">
        <v>2.069433037756089</v>
      </c>
      <c r="N133" s="94">
        <v>2.4088898896000779</v>
      </c>
      <c r="O133" s="94">
        <v>2.7584048501077572</v>
      </c>
      <c r="P133" s="94">
        <v>3.0978725592176888</v>
      </c>
      <c r="Q133" s="94">
        <v>3.4473451670076298</v>
      </c>
      <c r="R133" s="94">
        <v>3.7868226542770853</v>
      </c>
      <c r="S133" s="94">
        <v>4.1362693427728434</v>
      </c>
      <c r="U133" s="28">
        <v>0.126</v>
      </c>
      <c r="V133" s="94">
        <v>1.5153015683470454</v>
      </c>
      <c r="W133" s="94">
        <v>1.8232141148151584</v>
      </c>
      <c r="X133" s="94">
        <v>2.1223006498332242</v>
      </c>
      <c r="Y133" s="94">
        <v>2.4301423528262704</v>
      </c>
      <c r="Z133" s="94">
        <v>2.7292382315773258</v>
      </c>
      <c r="AA133" s="94">
        <v>3.0370425972058959</v>
      </c>
      <c r="AB133" s="94">
        <v>3.3361469699877855</v>
      </c>
      <c r="AC133" s="94">
        <v>3.6439284984691196</v>
      </c>
      <c r="AE133" s="28">
        <v>0.126</v>
      </c>
      <c r="AF133" s="94">
        <f t="shared" si="30"/>
        <v>0.15807982691727196</v>
      </c>
      <c r="AG133" s="94">
        <f t="shared" si="16"/>
        <v>0.1583901551635126</v>
      </c>
      <c r="AH133" s="94">
        <f t="shared" si="17"/>
        <v>0.15834511875375393</v>
      </c>
      <c r="AI133" s="94">
        <f t="shared" si="18"/>
        <v>0.15854525116054236</v>
      </c>
      <c r="AJ133" s="94">
        <f t="shared" si="19"/>
        <v>0.15849356320149061</v>
      </c>
      <c r="AK133" s="94">
        <f t="shared" si="20"/>
        <v>0.15863899054287547</v>
      </c>
      <c r="AL133" s="94">
        <f t="shared" si="21"/>
        <v>0.15858842435610546</v>
      </c>
      <c r="AM133" s="94">
        <f t="shared" si="22"/>
        <v>0.15870176982267176</v>
      </c>
      <c r="AO133" s="28">
        <v>0.126</v>
      </c>
      <c r="AP133" s="94">
        <f t="shared" si="31"/>
        <v>8.9154102598800702E-2</v>
      </c>
      <c r="AQ133" s="94">
        <f t="shared" si="23"/>
        <v>0.10651361648380589</v>
      </c>
      <c r="AR133" s="94">
        <f t="shared" si="24"/>
        <v>0.12411457675922197</v>
      </c>
      <c r="AS133" s="94">
        <f t="shared" si="25"/>
        <v>0.14146503302599783</v>
      </c>
      <c r="AT133" s="94">
        <f t="shared" si="26"/>
        <v>0.15906565458271391</v>
      </c>
      <c r="AU133" s="94">
        <f t="shared" si="27"/>
        <v>0.1764115628097985</v>
      </c>
      <c r="AV133" s="94">
        <f t="shared" si="28"/>
        <v>0.19401239628174258</v>
      </c>
      <c r="AW133" s="94">
        <f t="shared" si="29"/>
        <v>0.2113556165011943</v>
      </c>
      <c r="AY133" s="28">
        <v>0.126</v>
      </c>
      <c r="AZ133" s="34">
        <f>(((L133-VLOOKUP(AZ$6,Data!$N$4:$Y$11,Data!$W$1,FALSE)/1000)*VLOOKUP(AZ$6,Data!$N$4:$Y$11,Data!$P$1,FALSE)^1.5+VLOOKUP(AZ$6,Data!$N$4:$Y$11,Data!$W$1,FALSE)/1000*(Mannings_n_bot)^1.5)/L133)^0.67</f>
        <v>5.6368639154127445E-2</v>
      </c>
      <c r="BA133" s="34">
        <f>(((M133-VLOOKUP(BA$6,Data!$N$4:$Y$11,Data!$W$1,FALSE)/1000)*VLOOKUP(BA$6,Data!$N$4:$Y$11,Data!$P$1,FALSE)^1.5+VLOOKUP(BA$6,Data!$N$4:$Y$11,Data!$W$1,FALSE)/1000*(Mannings_n_bot)^1.5)/M133)^0.67</f>
        <v>5.6345957076565915E-2</v>
      </c>
      <c r="BB133" s="34">
        <f>(((N133-VLOOKUP(BB$6,Data!$N$4:$Y$11,Data!$W$1,FALSE)/1000)*VLOOKUP(BB$6,Data!$N$4:$Y$11,Data!$P$1,FALSE)^1.5+VLOOKUP(BB$6,Data!$N$4:$Y$11,Data!$W$1,FALSE)/1000*(Mannings_n_bot)^1.5)/N133)^0.67</f>
        <v>5.6300367166583307E-2</v>
      </c>
      <c r="BC133" s="34">
        <f>(((O133-VLOOKUP(BC$6,Data!$N$4:$Y$11,Data!$W$1,FALSE)/1000)*VLOOKUP(BC$6,Data!$N$4:$Y$11,Data!$P$1,FALSE)^1.5+VLOOKUP(BC$6,Data!$N$4:$Y$11,Data!$W$1,FALSE)/1000*(Mannings_n_bot)^1.5)/O133)^0.67</f>
        <v>5.6257161208911811E-2</v>
      </c>
      <c r="BD133" s="34">
        <f>(((P133-VLOOKUP(BD$6,Data!$N$4:$Y$11,Data!$W$1,FALSE)/1000)*VLOOKUP(BD$6,Data!$N$4:$Y$11,Data!$P$1,FALSE)^1.5+VLOOKUP(BD$6,Data!$N$4:$Y$11,Data!$W$1,FALSE)/1000*(Mannings_n_bot)^1.5)/P133)^0.67</f>
        <v>5.6198688306122492E-2</v>
      </c>
      <c r="BE133" s="34">
        <f>(((Q133-VLOOKUP(BE$6,Data!$N$4:$Y$11,Data!$W$1,FALSE)/1000)*VLOOKUP(BE$6,Data!$N$4:$Y$11,Data!$P$1,FALSE)^1.5+VLOOKUP(BE$6,Data!$N$4:$Y$11,Data!$W$1,FALSE)/1000*(Mannings_n_bot)^1.5)/Q133)^0.67</f>
        <v>5.6153326235231039E-2</v>
      </c>
      <c r="BF133" s="34">
        <f>(((R133-VLOOKUP(BF$6,Data!$N$4:$Y$11,Data!$W$1,FALSE)/1000)*VLOOKUP(BF$6,Data!$N$4:$Y$11,Data!$P$1,FALSE)^1.5+VLOOKUP(BF$6,Data!$N$4:$Y$11,Data!$W$1,FALSE)/1000*(Mannings_n_bot)^1.5)/R133)^0.67</f>
        <v>5.6117611457566836E-2</v>
      </c>
      <c r="BG133" s="34">
        <f>(((S133-VLOOKUP(BG$6,Data!$N$4:$Y$11,Data!$W$1,FALSE)/1000)*VLOOKUP(BG$6,Data!$N$4:$Y$11,Data!$P$1,FALSE)^1.5+VLOOKUP(BG$6,Data!$N$4:$Y$11,Data!$W$1,FALSE)/1000*(Mannings_n_bot)^1.5)/S133)^0.67</f>
        <v>5.6093261986395734E-2</v>
      </c>
    </row>
    <row r="134" spans="1:59" x14ac:dyDescent="0.25">
      <c r="A134" s="28">
        <v>0.127</v>
      </c>
      <c r="B134" s="94">
        <v>0.15454467431255015</v>
      </c>
      <c r="C134" s="94">
        <v>0.2221672358361626</v>
      </c>
      <c r="D134" s="94">
        <v>0.30134465421856738</v>
      </c>
      <c r="E134" s="94">
        <v>0.39330526414180644</v>
      </c>
      <c r="F134" s="94">
        <v>0.4966642449289882</v>
      </c>
      <c r="G134" s="94">
        <v>0.61296255727818716</v>
      </c>
      <c r="H134" s="94">
        <v>0.74050305481411716</v>
      </c>
      <c r="I134" s="94">
        <v>0.88113892816139039</v>
      </c>
      <c r="K134" s="28">
        <v>0.127</v>
      </c>
      <c r="L134" s="94">
        <v>1.7214453133057821</v>
      </c>
      <c r="M134" s="94">
        <v>2.0713539212746084</v>
      </c>
      <c r="N134" s="94">
        <v>2.4111281241512499</v>
      </c>
      <c r="O134" s="94">
        <v>2.7609563452623944</v>
      </c>
      <c r="P134" s="94">
        <v>3.1007413883216159</v>
      </c>
      <c r="Q134" s="94">
        <v>3.4505272117262833</v>
      </c>
      <c r="R134" s="94">
        <v>3.7903220274682883</v>
      </c>
      <c r="S134" s="94">
        <v>4.1400819056812432</v>
      </c>
      <c r="U134" s="28">
        <v>0.127</v>
      </c>
      <c r="V134" s="94">
        <v>1.5151744239728133</v>
      </c>
      <c r="W134" s="94">
        <v>1.823047841687812</v>
      </c>
      <c r="X134" s="94">
        <v>2.122109341847374</v>
      </c>
      <c r="Y134" s="94">
        <v>2.4299119045403201</v>
      </c>
      <c r="Z134" s="94">
        <v>2.7289827206685202</v>
      </c>
      <c r="AA134" s="94">
        <v>3.0367479437540901</v>
      </c>
      <c r="AB134" s="94">
        <v>3.3358272387209493</v>
      </c>
      <c r="AC134" s="94">
        <v>3.6435696249060312</v>
      </c>
      <c r="AE134" s="28">
        <v>0.127</v>
      </c>
      <c r="AF134" s="94">
        <f t="shared" si="30"/>
        <v>0.15933151175510143</v>
      </c>
      <c r="AG134" s="94">
        <f t="shared" si="16"/>
        <v>0.15964366412025771</v>
      </c>
      <c r="AH134" s="94">
        <f t="shared" si="17"/>
        <v>0.15959836289324694</v>
      </c>
      <c r="AI134" s="94">
        <f t="shared" si="18"/>
        <v>0.15979967233081196</v>
      </c>
      <c r="AJ134" s="94">
        <f t="shared" si="19"/>
        <v>0.15974768032257108</v>
      </c>
      <c r="AK134" s="94">
        <f t="shared" si="20"/>
        <v>0.15989396323000074</v>
      </c>
      <c r="AL134" s="94">
        <f t="shared" si="21"/>
        <v>0.15984309951970771</v>
      </c>
      <c r="AM134" s="94">
        <f t="shared" si="22"/>
        <v>0.1599571119476953</v>
      </c>
      <c r="AO134" s="28">
        <v>0.127</v>
      </c>
      <c r="AP134" s="94">
        <f t="shared" si="31"/>
        <v>8.9776116103142345E-2</v>
      </c>
      <c r="AQ134" s="94">
        <f t="shared" si="23"/>
        <v>0.10725701366353264</v>
      </c>
      <c r="AR134" s="94">
        <f t="shared" si="24"/>
        <v>0.12498077194659443</v>
      </c>
      <c r="AS134" s="94">
        <f t="shared" si="25"/>
        <v>0.14245254721853551</v>
      </c>
      <c r="AT134" s="94">
        <f t="shared" si="26"/>
        <v>0.16017596527062355</v>
      </c>
      <c r="AU134" s="94">
        <f t="shared" si="27"/>
        <v>0.1776431599191837</v>
      </c>
      <c r="AV134" s="94">
        <f t="shared" si="28"/>
        <v>0.19536679191048301</v>
      </c>
      <c r="AW134" s="94">
        <f t="shared" si="29"/>
        <v>0.21283127924407585</v>
      </c>
      <c r="AY134" s="28">
        <v>0.127</v>
      </c>
      <c r="AZ134" s="34">
        <f>(((L134-VLOOKUP(AZ$6,Data!$N$4:$Y$11,Data!$W$1,FALSE)/1000)*VLOOKUP(AZ$6,Data!$N$4:$Y$11,Data!$P$1,FALSE)^1.5+VLOOKUP(AZ$6,Data!$N$4:$Y$11,Data!$W$1,FALSE)/1000*(Mannings_n_bot)^1.5)/L134)^0.67</f>
        <v>5.6348809211287806E-2</v>
      </c>
      <c r="BA134" s="34">
        <f>(((M134-VLOOKUP(BA$6,Data!$N$4:$Y$11,Data!$W$1,FALSE)/1000)*VLOOKUP(BA$6,Data!$N$4:$Y$11,Data!$P$1,FALSE)^1.5+VLOOKUP(BA$6,Data!$N$4:$Y$11,Data!$W$1,FALSE)/1000*(Mannings_n_bot)^1.5)/M134)^0.67</f>
        <v>5.632593404726062E-2</v>
      </c>
      <c r="BB134" s="34">
        <f>(((N134-VLOOKUP(BB$6,Data!$N$4:$Y$11,Data!$W$1,FALSE)/1000)*VLOOKUP(BB$6,Data!$N$4:$Y$11,Data!$P$1,FALSE)^1.5+VLOOKUP(BB$6,Data!$N$4:$Y$11,Data!$W$1,FALSE)/1000*(Mannings_n_bot)^1.5)/N134)^0.67</f>
        <v>5.628002021353453E-2</v>
      </c>
      <c r="BC134" s="34">
        <f>(((O134-VLOOKUP(BC$6,Data!$N$4:$Y$11,Data!$W$1,FALSE)/1000)*VLOOKUP(BC$6,Data!$N$4:$Y$11,Data!$P$1,FALSE)^1.5+VLOOKUP(BC$6,Data!$N$4:$Y$11,Data!$W$1,FALSE)/1000*(Mannings_n_bot)^1.5)/O134)^0.67</f>
        <v>5.623648310858681E-2</v>
      </c>
      <c r="BD134" s="34">
        <f>(((P134-VLOOKUP(BD$6,Data!$N$4:$Y$11,Data!$W$1,FALSE)/1000)*VLOOKUP(BD$6,Data!$N$4:$Y$11,Data!$P$1,FALSE)^1.5+VLOOKUP(BD$6,Data!$N$4:$Y$11,Data!$W$1,FALSE)/1000*(Mannings_n_bot)^1.5)/P134)^0.67</f>
        <v>5.6177593633407637E-2</v>
      </c>
      <c r="BE134" s="34">
        <f>(((Q134-VLOOKUP(BE$6,Data!$N$4:$Y$11,Data!$W$1,FALSE)/1000)*VLOOKUP(BE$6,Data!$N$4:$Y$11,Data!$P$1,FALSE)^1.5+VLOOKUP(BE$6,Data!$N$4:$Y$11,Data!$W$1,FALSE)/1000*(Mannings_n_bot)^1.5)/Q134)^0.67</f>
        <v>5.6131889286271858E-2</v>
      </c>
      <c r="BF134" s="34">
        <f>(((R134-VLOOKUP(BF$6,Data!$N$4:$Y$11,Data!$W$1,FALSE)/1000)*VLOOKUP(BF$6,Data!$N$4:$Y$11,Data!$P$1,FALSE)^1.5+VLOOKUP(BF$6,Data!$N$4:$Y$11,Data!$W$1,FALSE)/1000*(Mannings_n_bot)^1.5)/R134)^0.67</f>
        <v>5.6095921792502682E-2</v>
      </c>
      <c r="BG134" s="34">
        <f>(((S134-VLOOKUP(BG$6,Data!$N$4:$Y$11,Data!$W$1,FALSE)/1000)*VLOOKUP(BG$6,Data!$N$4:$Y$11,Data!$P$1,FALSE)^1.5+VLOOKUP(BG$6,Data!$N$4:$Y$11,Data!$W$1,FALSE)/1000*(Mannings_n_bot)^1.5)/S134)^0.67</f>
        <v>5.6071384546861176E-2</v>
      </c>
    </row>
    <row r="135" spans="1:59" x14ac:dyDescent="0.25">
      <c r="A135" s="28">
        <v>0.128</v>
      </c>
      <c r="B135" s="94">
        <v>0.15575865190464555</v>
      </c>
      <c r="C135" s="94">
        <v>0.22391151468526505</v>
      </c>
      <c r="D135" s="94">
        <v>0.3037107447010885</v>
      </c>
      <c r="E135" s="94">
        <v>0.39639240056973746</v>
      </c>
      <c r="F135" s="94">
        <v>0.50056299620570677</v>
      </c>
      <c r="G135" s="94">
        <v>0.61777309667254254</v>
      </c>
      <c r="H135" s="94">
        <v>0.74631501189023863</v>
      </c>
      <c r="I135" s="94">
        <v>0.88805341450376574</v>
      </c>
      <c r="K135" s="28">
        <v>0.128</v>
      </c>
      <c r="L135" s="94">
        <v>1.7230529793691103</v>
      </c>
      <c r="M135" s="94">
        <v>2.073274981063963</v>
      </c>
      <c r="N135" s="94">
        <v>2.4133665617333735</v>
      </c>
      <c r="O135" s="94">
        <v>2.7635080838144184</v>
      </c>
      <c r="P135" s="94">
        <v>3.1036104876281692</v>
      </c>
      <c r="Q135" s="94">
        <v>3.4537095669586919</v>
      </c>
      <c r="R135" s="94">
        <v>3.79382173800819</v>
      </c>
      <c r="S135" s="94">
        <v>4.1438948462143657</v>
      </c>
      <c r="U135" s="28">
        <v>0.128</v>
      </c>
      <c r="V135" s="94">
        <v>1.5150455739391078</v>
      </c>
      <c r="W135" s="94">
        <v>1.8228795444052683</v>
      </c>
      <c r="X135" s="94">
        <v>2.1219156729332727</v>
      </c>
      <c r="Y135" s="94">
        <v>2.4296787768370729</v>
      </c>
      <c r="Z135" s="94">
        <v>2.7287241936340298</v>
      </c>
      <c r="AA135" s="94">
        <v>3.0364499556838118</v>
      </c>
      <c r="AB135" s="94">
        <v>3.3355038361632148</v>
      </c>
      <c r="AC135" s="94">
        <v>3.6432067615538339</v>
      </c>
      <c r="AE135" s="28">
        <v>0.128</v>
      </c>
      <c r="AF135" s="94">
        <f t="shared" si="30"/>
        <v>0.16058309085898048</v>
      </c>
      <c r="AG135" s="94">
        <f t="shared" si="16"/>
        <v>0.16089705805870297</v>
      </c>
      <c r="AH135" s="94">
        <f t="shared" si="17"/>
        <v>0.16085149336090665</v>
      </c>
      <c r="AI135" s="94">
        <f t="shared" si="18"/>
        <v>0.16105397384823592</v>
      </c>
      <c r="AJ135" s="94">
        <f t="shared" si="19"/>
        <v>0.16100167933492096</v>
      </c>
      <c r="AK135" s="94">
        <f t="shared" si="20"/>
        <v>0.16114881346498572</v>
      </c>
      <c r="AL135" s="94">
        <f t="shared" si="21"/>
        <v>0.16109765374103494</v>
      </c>
      <c r="AM135" s="94">
        <f t="shared" si="22"/>
        <v>0.16121232974659108</v>
      </c>
      <c r="AO135" s="28">
        <v>0.128</v>
      </c>
      <c r="AP135" s="94">
        <f t="shared" si="31"/>
        <v>9.0396902341143351E-2</v>
      </c>
      <c r="AQ135" s="94">
        <f t="shared" si="23"/>
        <v>0.10799894694641912</v>
      </c>
      <c r="AR135" s="94">
        <f t="shared" si="24"/>
        <v>0.12584526093829346</v>
      </c>
      <c r="AS135" s="94">
        <f t="shared" si="25"/>
        <v>0.14343811870548409</v>
      </c>
      <c r="AT135" s="94">
        <f t="shared" si="26"/>
        <v>0.16128409096472843</v>
      </c>
      <c r="AU135" s="94">
        <f t="shared" si="27"/>
        <v>0.17887233558453164</v>
      </c>
      <c r="AV135" s="94">
        <f t="shared" si="28"/>
        <v>0.19671852380762217</v>
      </c>
      <c r="AW135" s="94">
        <f t="shared" si="29"/>
        <v>0.21430404184001978</v>
      </c>
      <c r="AY135" s="28">
        <v>0.128</v>
      </c>
      <c r="AZ135" s="34">
        <f>(((L135-VLOOKUP(AZ$6,Data!$N$4:$Y$11,Data!$W$1,FALSE)/1000)*VLOOKUP(AZ$6,Data!$N$4:$Y$11,Data!$P$1,FALSE)^1.5+VLOOKUP(AZ$6,Data!$N$4:$Y$11,Data!$W$1,FALSE)/1000*(Mannings_n_bot)^1.5)/L135)^0.67</f>
        <v>5.6329011170215125E-2</v>
      </c>
      <c r="BA135" s="34">
        <f>(((M135-VLOOKUP(BA$6,Data!$N$4:$Y$11,Data!$W$1,FALSE)/1000)*VLOOKUP(BA$6,Data!$N$4:$Y$11,Data!$P$1,FALSE)^1.5+VLOOKUP(BA$6,Data!$N$4:$Y$11,Data!$W$1,FALSE)/1000*(Mannings_n_bot)^1.5)/M135)^0.67</f>
        <v>5.630594279102271E-2</v>
      </c>
      <c r="BB135" s="34">
        <f>(((N135-VLOOKUP(BB$6,Data!$N$4:$Y$11,Data!$W$1,FALSE)/1000)*VLOOKUP(BB$6,Data!$N$4:$Y$11,Data!$P$1,FALSE)^1.5+VLOOKUP(BB$6,Data!$N$4:$Y$11,Data!$W$1,FALSE)/1000*(Mannings_n_bot)^1.5)/N135)^0.67</f>
        <v>5.6259705546606566E-2</v>
      </c>
      <c r="BC135" s="34">
        <f>(((O135-VLOOKUP(BC$6,Data!$N$4:$Y$11,Data!$W$1,FALSE)/1000)*VLOOKUP(BC$6,Data!$N$4:$Y$11,Data!$P$1,FALSE)^1.5+VLOOKUP(BC$6,Data!$N$4:$Y$11,Data!$W$1,FALSE)/1000*(Mannings_n_bot)^1.5)/O135)^0.67</f>
        <v>5.6215837488802538E-2</v>
      </c>
      <c r="BD135" s="34">
        <f>(((P135-VLOOKUP(BD$6,Data!$N$4:$Y$11,Data!$W$1,FALSE)/1000)*VLOOKUP(BD$6,Data!$N$4:$Y$11,Data!$P$1,FALSE)^1.5+VLOOKUP(BD$6,Data!$N$4:$Y$11,Data!$W$1,FALSE)/1000*(Mannings_n_bot)^1.5)/P135)^0.67</f>
        <v>5.6156532085334471E-2</v>
      </c>
      <c r="BE135" s="34">
        <f>(((Q135-VLOOKUP(BE$6,Data!$N$4:$Y$11,Data!$W$1,FALSE)/1000)*VLOOKUP(BE$6,Data!$N$4:$Y$11,Data!$P$1,FALSE)^1.5+VLOOKUP(BE$6,Data!$N$4:$Y$11,Data!$W$1,FALSE)/1000*(Mannings_n_bot)^1.5)/Q135)^0.67</f>
        <v>5.6110485730168864E-2</v>
      </c>
      <c r="BF135" s="34">
        <f>(((R135-VLOOKUP(BF$6,Data!$N$4:$Y$11,Data!$W$1,FALSE)/1000)*VLOOKUP(BF$6,Data!$N$4:$Y$11,Data!$P$1,FALSE)^1.5+VLOOKUP(BF$6,Data!$N$4:$Y$11,Data!$W$1,FALSE)/1000*(Mannings_n_bot)^1.5)/R135)^0.67</f>
        <v>5.6074265934271082E-2</v>
      </c>
      <c r="BG135" s="34">
        <f>(((S135-VLOOKUP(BG$6,Data!$N$4:$Y$11,Data!$W$1,FALSE)/1000)*VLOOKUP(BG$6,Data!$N$4:$Y$11,Data!$P$1,FALSE)^1.5+VLOOKUP(BG$6,Data!$N$4:$Y$11,Data!$W$1,FALSE)/1000*(Mannings_n_bot)^1.5)/S135)^0.67</f>
        <v>5.6049541008686671E-2</v>
      </c>
    </row>
    <row r="136" spans="1:59" x14ac:dyDescent="0.25">
      <c r="A136" s="28">
        <v>0.129</v>
      </c>
      <c r="B136" s="94">
        <v>0.15697252557255392</v>
      </c>
      <c r="C136" s="94">
        <v>0.22565563153272339</v>
      </c>
      <c r="D136" s="94">
        <v>0.30607661792199958</v>
      </c>
      <c r="E136" s="94">
        <v>0.39947923909858263</v>
      </c>
      <c r="F136" s="94">
        <v>0.50446137596615293</v>
      </c>
      <c r="G136" s="94">
        <v>0.62258316135625424</v>
      </c>
      <c r="H136" s="94">
        <v>0.7521264022809806</v>
      </c>
      <c r="I136" s="94">
        <v>0.89496720841085065</v>
      </c>
      <c r="K136" s="28">
        <v>0.129</v>
      </c>
      <c r="L136" s="94">
        <v>1.7246607830706659</v>
      </c>
      <c r="M136" s="94">
        <v>2.0751962192902749</v>
      </c>
      <c r="N136" s="94">
        <v>2.4156052048745438</v>
      </c>
      <c r="O136" s="94">
        <v>2.7660600686251056</v>
      </c>
      <c r="P136" s="94">
        <v>3.1064798603604395</v>
      </c>
      <c r="Q136" s="94">
        <v>3.4568922362613428</v>
      </c>
      <c r="R136" s="94">
        <v>3.7973217898149874</v>
      </c>
      <c r="S136" s="94">
        <v>4.1477081686239359</v>
      </c>
      <c r="U136" s="28">
        <v>0.129</v>
      </c>
      <c r="V136" s="94">
        <v>1.5149150178107071</v>
      </c>
      <c r="W136" s="94">
        <v>1.8227092224068342</v>
      </c>
      <c r="X136" s="94">
        <v>2.1217196424444098</v>
      </c>
      <c r="Y136" s="94">
        <v>2.4294429689451831</v>
      </c>
      <c r="Z136" s="94">
        <v>2.7284626496165036</v>
      </c>
      <c r="AA136" s="94">
        <v>3.0361486320132158</v>
      </c>
      <c r="AB136" s="94">
        <v>3.3351767612465966</v>
      </c>
      <c r="AC136" s="94">
        <v>3.6428399072202597</v>
      </c>
      <c r="AE136" s="28">
        <v>0.129</v>
      </c>
      <c r="AF136" s="94">
        <f t="shared" si="30"/>
        <v>0.1618345628197444</v>
      </c>
      <c r="AG136" s="94">
        <f t="shared" ref="AG136:AG199" si="32">C136/C$1007</f>
        <v>0.16215033558693154</v>
      </c>
      <c r="AH136" s="94">
        <f t="shared" ref="AH136:AH199" si="33">D136/D$1007</f>
        <v>0.1621045087623231</v>
      </c>
      <c r="AI136" s="94">
        <f t="shared" ref="AI136:AI199" si="34">E136/E$1007</f>
        <v>0.16230815432945553</v>
      </c>
      <c r="AJ136" s="94">
        <f t="shared" ref="AJ136:AJ199" si="35">F136/F$1007</f>
        <v>0.16225555885233373</v>
      </c>
      <c r="AK136" s="94">
        <f t="shared" ref="AK136:AK199" si="36">G136/G$1007</f>
        <v>0.16240353986962364</v>
      </c>
      <c r="AL136" s="94">
        <f t="shared" ref="AL136:AL199" si="37">H136/H$1007</f>
        <v>0.16235208563910242</v>
      </c>
      <c r="AM136" s="94">
        <f t="shared" ref="AM136:AM199" si="38">I136/I$1007</f>
        <v>0.16246742184459487</v>
      </c>
      <c r="AO136" s="28">
        <v>0.129</v>
      </c>
      <c r="AP136" s="94">
        <f t="shared" si="31"/>
        <v>9.1016463708922968E-2</v>
      </c>
      <c r="AQ136" s="94">
        <f t="shared" ref="AQ136:AQ199" si="39">C136/M136</f>
        <v>0.1087394191619617</v>
      </c>
      <c r="AR136" s="94">
        <f t="shared" ref="AR136:AR199" si="40">D136/N136</f>
        <v>0.12670804703697261</v>
      </c>
      <c r="AS136" s="94">
        <f t="shared" ref="AS136:AS199" si="41">E136/O136</f>
        <v>0.1444217512229036</v>
      </c>
      <c r="AT136" s="94">
        <f t="shared" ref="AT136:AT199" si="42">F136/P136</f>
        <v>0.16239003587411674</v>
      </c>
      <c r="AU136" s="94">
        <f t="shared" ref="AU136:AU199" si="43">G136/Q136</f>
        <v>0.18009909444836586</v>
      </c>
      <c r="AV136" s="94">
        <f t="shared" ref="AV136:AV199" si="44">H136/R136</f>
        <v>0.198067597088638</v>
      </c>
      <c r="AW136" s="94">
        <f t="shared" ref="AW136:AW199" si="45">I136/S136</f>
        <v>0.21577390983796466</v>
      </c>
      <c r="AY136" s="28">
        <v>0.129</v>
      </c>
      <c r="AZ136" s="34">
        <f>(((L136-VLOOKUP(AZ$6,Data!$N$4:$Y$11,Data!$W$1,FALSE)/1000)*VLOOKUP(AZ$6,Data!$N$4:$Y$11,Data!$P$1,FALSE)^1.5+VLOOKUP(AZ$6,Data!$N$4:$Y$11,Data!$W$1,FALSE)/1000*(Mannings_n_bot)^1.5)/L136)^0.67</f>
        <v>5.6309244930181801E-2</v>
      </c>
      <c r="BA136" s="34">
        <f>(((M136-VLOOKUP(BA$6,Data!$N$4:$Y$11,Data!$W$1,FALSE)/1000)*VLOOKUP(BA$6,Data!$N$4:$Y$11,Data!$P$1,FALSE)^1.5+VLOOKUP(BA$6,Data!$N$4:$Y$11,Data!$W$1,FALSE)/1000*(Mannings_n_bot)^1.5)/M136)^0.67</f>
        <v>5.6285983208509027E-2</v>
      </c>
      <c r="BB136" s="34">
        <f>(((N136-VLOOKUP(BB$6,Data!$N$4:$Y$11,Data!$W$1,FALSE)/1000)*VLOOKUP(BB$6,Data!$N$4:$Y$11,Data!$P$1,FALSE)^1.5+VLOOKUP(BB$6,Data!$N$4:$Y$11,Data!$W$1,FALSE)/1000*(Mannings_n_bot)^1.5)/N136)^0.67</f>
        <v>5.6239423064756842E-2</v>
      </c>
      <c r="BC136" s="34">
        <f>(((O136-VLOOKUP(BC$6,Data!$N$4:$Y$11,Data!$W$1,FALSE)/1000)*VLOOKUP(BC$6,Data!$N$4:$Y$11,Data!$P$1,FALSE)^1.5+VLOOKUP(BC$6,Data!$N$4:$Y$11,Data!$W$1,FALSE)/1000*(Mannings_n_bot)^1.5)/O136)^0.67</f>
        <v>5.6195224248574031E-2</v>
      </c>
      <c r="BD136" s="34">
        <f>(((P136-VLOOKUP(BD$6,Data!$N$4:$Y$11,Data!$W$1,FALSE)/1000)*VLOOKUP(BD$6,Data!$N$4:$Y$11,Data!$P$1,FALSE)^1.5+VLOOKUP(BD$6,Data!$N$4:$Y$11,Data!$W$1,FALSE)/1000*(Mannings_n_bot)^1.5)/P136)^0.67</f>
        <v>5.6135503558806421E-2</v>
      </c>
      <c r="BE136" s="34">
        <f>(((Q136-VLOOKUP(BE$6,Data!$N$4:$Y$11,Data!$W$1,FALSE)/1000)*VLOOKUP(BE$6,Data!$N$4:$Y$11,Data!$P$1,FALSE)^1.5+VLOOKUP(BE$6,Data!$N$4:$Y$11,Data!$W$1,FALSE)/1000*(Mannings_n_bot)^1.5)/Q136)^0.67</f>
        <v>5.6089115463495383E-2</v>
      </c>
      <c r="BF136" s="34">
        <f>(((R136-VLOOKUP(BF$6,Data!$N$4:$Y$11,Data!$W$1,FALSE)/1000)*VLOOKUP(BF$6,Data!$N$4:$Y$11,Data!$P$1,FALSE)^1.5+VLOOKUP(BF$6,Data!$N$4:$Y$11,Data!$W$1,FALSE)/1000*(Mannings_n_bot)^1.5)/R136)^0.67</f>
        <v>5.6052643778032138E-2</v>
      </c>
      <c r="BG136" s="34">
        <f>(((S136-VLOOKUP(BG$6,Data!$N$4:$Y$11,Data!$W$1,FALSE)/1000)*VLOOKUP(BG$6,Data!$N$4:$Y$11,Data!$P$1,FALSE)^1.5+VLOOKUP(BG$6,Data!$N$4:$Y$11,Data!$W$1,FALSE)/1000*(Mannings_n_bot)^1.5)/S136)^0.67</f>
        <v>5.602773126712534E-2</v>
      </c>
    </row>
    <row r="137" spans="1:59" x14ac:dyDescent="0.25">
      <c r="A137" s="28">
        <v>0.13</v>
      </c>
      <c r="B137" s="94">
        <v>0.15818629394909534</v>
      </c>
      <c r="C137" s="94">
        <v>0.22739958444094399</v>
      </c>
      <c r="D137" s="94">
        <v>0.30844227124772994</v>
      </c>
      <c r="E137" s="94">
        <v>0.40256577632257651</v>
      </c>
      <c r="F137" s="94">
        <v>0.50835937989930269</v>
      </c>
      <c r="G137" s="94">
        <v>0.62739274604432493</v>
      </c>
      <c r="H137" s="94">
        <v>0.7579372195868066</v>
      </c>
      <c r="I137" s="94">
        <v>0.9018803023073465</v>
      </c>
      <c r="K137" s="28">
        <v>0.13</v>
      </c>
      <c r="L137" s="94">
        <v>1.7262687262451926</v>
      </c>
      <c r="M137" s="94">
        <v>2.0771176381214573</v>
      </c>
      <c r="N137" s="94">
        <v>2.4178440561049244</v>
      </c>
      <c r="O137" s="94">
        <v>2.7686123025581861</v>
      </c>
      <c r="P137" s="94">
        <v>3.1093495097442525</v>
      </c>
      <c r="Q137" s="94">
        <v>3.4600752231938467</v>
      </c>
      <c r="R137" s="94">
        <v>3.8008221868102785</v>
      </c>
      <c r="S137" s="94">
        <v>4.1515218771654752</v>
      </c>
      <c r="U137" s="28">
        <v>0.13</v>
      </c>
      <c r="V137" s="94">
        <v>1.5147827551464772</v>
      </c>
      <c r="W137" s="94">
        <v>1.8225368751248614</v>
      </c>
      <c r="X137" s="94">
        <v>2.1215212497261495</v>
      </c>
      <c r="Y137" s="94">
        <v>2.4292044800841368</v>
      </c>
      <c r="Z137" s="94">
        <v>2.7281980877482552</v>
      </c>
      <c r="AA137" s="94">
        <v>3.0358439717490717</v>
      </c>
      <c r="AB137" s="94">
        <v>3.3348460128905626</v>
      </c>
      <c r="AC137" s="94">
        <v>3.6424690606994434</v>
      </c>
      <c r="AE137" s="28">
        <v>0.13</v>
      </c>
      <c r="AF137" s="94">
        <f t="shared" ref="AF137:AF200" si="46">B137/B$1007</f>
        <v>0.16308592622786655</v>
      </c>
      <c r="AG137" s="94">
        <f t="shared" si="32"/>
        <v>0.16340349531263848</v>
      </c>
      <c r="AH137" s="94">
        <f t="shared" si="33"/>
        <v>0.16335740770270279</v>
      </c>
      <c r="AI137" s="94">
        <f t="shared" si="34"/>
        <v>0.16356221239071059</v>
      </c>
      <c r="AJ137" s="94">
        <f t="shared" si="35"/>
        <v>0.16350931748820646</v>
      </c>
      <c r="AK137" s="94">
        <f t="shared" si="36"/>
        <v>0.16365814106529983</v>
      </c>
      <c r="AL137" s="94">
        <f t="shared" si="37"/>
        <v>0.16360639383252254</v>
      </c>
      <c r="AM137" s="94">
        <f t="shared" si="38"/>
        <v>0.1637223868665286</v>
      </c>
      <c r="AO137" s="28">
        <v>0.13</v>
      </c>
      <c r="AP137" s="94">
        <f t="shared" ref="AP137:AP200" si="47">B137/L137</f>
        <v>9.1634802591347625E-2</v>
      </c>
      <c r="AQ137" s="94">
        <f t="shared" si="39"/>
        <v>0.10947843312649538</v>
      </c>
      <c r="AR137" s="94">
        <f t="shared" si="40"/>
        <v>0.1275691335299024</v>
      </c>
      <c r="AS137" s="94">
        <f t="shared" si="41"/>
        <v>0.14540344848955827</v>
      </c>
      <c r="AT137" s="94">
        <f t="shared" si="42"/>
        <v>0.16349380418836088</v>
      </c>
      <c r="AU137" s="94">
        <f t="shared" si="43"/>
        <v>0.18132344113178142</v>
      </c>
      <c r="AV137" s="94">
        <f t="shared" si="44"/>
        <v>0.19941401684536098</v>
      </c>
      <c r="AW137" s="94">
        <f t="shared" si="45"/>
        <v>0.21724088876128511</v>
      </c>
      <c r="AY137" s="28">
        <v>0.13</v>
      </c>
      <c r="AZ137" s="34">
        <f>(((L137-VLOOKUP(AZ$6,Data!$N$4:$Y$11,Data!$W$1,FALSE)/1000)*VLOOKUP(AZ$6,Data!$N$4:$Y$11,Data!$P$1,FALSE)^1.5+VLOOKUP(AZ$6,Data!$N$4:$Y$11,Data!$W$1,FALSE)/1000*(Mannings_n_bot)^1.5)/L137)^0.67</f>
        <v>5.6289510390854461E-2</v>
      </c>
      <c r="BA137" s="34">
        <f>(((M137-VLOOKUP(BA$6,Data!$N$4:$Y$11,Data!$W$1,FALSE)/1000)*VLOOKUP(BA$6,Data!$N$4:$Y$11,Data!$P$1,FALSE)^1.5+VLOOKUP(BA$6,Data!$N$4:$Y$11,Data!$W$1,FALSE)/1000*(Mannings_n_bot)^1.5)/M137)^0.67</f>
        <v>5.6266055200759897E-2</v>
      </c>
      <c r="BB137" s="34">
        <f>(((N137-VLOOKUP(BB$6,Data!$N$4:$Y$11,Data!$W$1,FALSE)/1000)*VLOOKUP(BB$6,Data!$N$4:$Y$11,Data!$P$1,FALSE)^1.5+VLOOKUP(BB$6,Data!$N$4:$Y$11,Data!$W$1,FALSE)/1000*(Mannings_n_bot)^1.5)/N137)^0.67</f>
        <v>5.621917266733318E-2</v>
      </c>
      <c r="BC137" s="34">
        <f>(((O137-VLOOKUP(BC$6,Data!$N$4:$Y$11,Data!$W$1,FALSE)/1000)*VLOOKUP(BC$6,Data!$N$4:$Y$11,Data!$P$1,FALSE)^1.5+VLOOKUP(BC$6,Data!$N$4:$Y$11,Data!$W$1,FALSE)/1000*(Mannings_n_bot)^1.5)/O137)^0.67</f>
        <v>5.6174643287303053E-2</v>
      </c>
      <c r="BD137" s="34">
        <f>(((P137-VLOOKUP(BD$6,Data!$N$4:$Y$11,Data!$W$1,FALSE)/1000)*VLOOKUP(BD$6,Data!$N$4:$Y$11,Data!$P$1,FALSE)^1.5+VLOOKUP(BD$6,Data!$N$4:$Y$11,Data!$W$1,FALSE)/1000*(Mannings_n_bot)^1.5)/P137)^0.67</f>
        <v>5.6114507951121988E-2</v>
      </c>
      <c r="BE137" s="34">
        <f>(((Q137-VLOOKUP(BE$6,Data!$N$4:$Y$11,Data!$W$1,FALSE)/1000)*VLOOKUP(BE$6,Data!$N$4:$Y$11,Data!$P$1,FALSE)^1.5+VLOOKUP(BE$6,Data!$N$4:$Y$11,Data!$W$1,FALSE)/1000*(Mannings_n_bot)^1.5)/Q137)^0.67</f>
        <v>5.6067778383218407E-2</v>
      </c>
      <c r="BF137" s="34">
        <f>(((R137-VLOOKUP(BF$6,Data!$N$4:$Y$11,Data!$W$1,FALSE)/1000)*VLOOKUP(BF$6,Data!$N$4:$Y$11,Data!$P$1,FALSE)^1.5+VLOOKUP(BF$6,Data!$N$4:$Y$11,Data!$W$1,FALSE)/1000*(Mannings_n_bot)^1.5)/R137)^0.67</f>
        <v>5.6031055219345482E-2</v>
      </c>
      <c r="BG137" s="34">
        <f>(((S137-VLOOKUP(BG$6,Data!$N$4:$Y$11,Data!$W$1,FALSE)/1000)*VLOOKUP(BG$6,Data!$N$4:$Y$11,Data!$P$1,FALSE)^1.5+VLOOKUP(BG$6,Data!$N$4:$Y$11,Data!$W$1,FALSE)/1000*(Mannings_n_bot)^1.5)/S137)^0.67</f>
        <v>5.6005955217827377E-2</v>
      </c>
    </row>
    <row r="138" spans="1:59" x14ac:dyDescent="0.25">
      <c r="A138" s="28">
        <v>0.13100000000000001</v>
      </c>
      <c r="B138" s="94">
        <v>0.15939995566673459</v>
      </c>
      <c r="C138" s="94">
        <v>0.22914337147178698</v>
      </c>
      <c r="D138" s="94">
        <v>0.31080770204397234</v>
      </c>
      <c r="E138" s="94">
        <v>0.40565200883495844</v>
      </c>
      <c r="F138" s="94">
        <v>0.51225700369288329</v>
      </c>
      <c r="G138" s="94">
        <v>0.63220184545017322</v>
      </c>
      <c r="H138" s="94">
        <v>0.76374745740627947</v>
      </c>
      <c r="I138" s="94">
        <v>0.90879268861565699</v>
      </c>
      <c r="K138" s="28">
        <v>0.13100000000000001</v>
      </c>
      <c r="L138" s="94">
        <v>1.7278768107288531</v>
      </c>
      <c r="M138" s="94">
        <v>2.0790392397272393</v>
      </c>
      <c r="N138" s="94">
        <v>2.4200831179567741</v>
      </c>
      <c r="O138" s="94">
        <v>2.7711647884798838</v>
      </c>
      <c r="P138" s="94">
        <v>3.1122194390082014</v>
      </c>
      <c r="Q138" s="94">
        <v>3.4632585313189748</v>
      </c>
      <c r="R138" s="94">
        <v>3.8043229329191037</v>
      </c>
      <c r="S138" s="94">
        <v>4.1553359760983319</v>
      </c>
      <c r="U138" s="28">
        <v>0.13100000000000001</v>
      </c>
      <c r="V138" s="94">
        <v>1.5146487854993615</v>
      </c>
      <c r="W138" s="94">
        <v>1.8223625019847347</v>
      </c>
      <c r="X138" s="94">
        <v>2.1213204941157224</v>
      </c>
      <c r="Y138" s="94">
        <v>2.4289633094642373</v>
      </c>
      <c r="Z138" s="94">
        <v>2.7279305071512461</v>
      </c>
      <c r="AA138" s="94">
        <v>3.0355359738867551</v>
      </c>
      <c r="AB138" s="94">
        <v>3.3345115900020135</v>
      </c>
      <c r="AC138" s="94">
        <v>3.6420942207719031</v>
      </c>
      <c r="AE138" s="28">
        <v>0.13100000000000001</v>
      </c>
      <c r="AF138" s="94">
        <f t="shared" si="46"/>
        <v>0.1643371796734539</v>
      </c>
      <c r="AG138" s="94">
        <f t="shared" si="32"/>
        <v>0.16465653584312631</v>
      </c>
      <c r="AH138" s="94">
        <f t="shared" si="33"/>
        <v>0.16461018878686215</v>
      </c>
      <c r="AI138" s="94">
        <f t="shared" si="34"/>
        <v>0.16481614664783639</v>
      </c>
      <c r="AJ138" s="94">
        <f t="shared" si="35"/>
        <v>0.16476295385553463</v>
      </c>
      <c r="AK138" s="94">
        <f t="shared" si="36"/>
        <v>0.16491261567298643</v>
      </c>
      <c r="AL138" s="94">
        <f t="shared" si="37"/>
        <v>0.16486057693949743</v>
      </c>
      <c r="AM138" s="94">
        <f t="shared" si="38"/>
        <v>0.16497722343679713</v>
      </c>
      <c r="AO138" s="28">
        <v>0.13100000000000001</v>
      </c>
      <c r="AP138" s="94">
        <f t="shared" si="47"/>
        <v>9.2251921362088596E-2</v>
      </c>
      <c r="AQ138" s="94">
        <f t="shared" si="39"/>
        <v>0.11021599164325999</v>
      </c>
      <c r="AR138" s="94">
        <f t="shared" si="40"/>
        <v>0.1284285236890462</v>
      </c>
      <c r="AS138" s="94">
        <f t="shared" si="41"/>
        <v>0.14638321420700426</v>
      </c>
      <c r="AT138" s="94">
        <f t="shared" si="42"/>
        <v>0.16459540007761431</v>
      </c>
      <c r="AU138" s="94">
        <f t="shared" si="43"/>
        <v>0.18254538023455052</v>
      </c>
      <c r="AV138" s="94">
        <f t="shared" si="44"/>
        <v>0.20075778814608849</v>
      </c>
      <c r="AW138" s="94">
        <f t="shared" si="45"/>
        <v>0.21870498410792075</v>
      </c>
      <c r="AY138" s="28">
        <v>0.13100000000000001</v>
      </c>
      <c r="AZ138" s="34">
        <f>(((L138-VLOOKUP(AZ$6,Data!$N$4:$Y$11,Data!$W$1,FALSE)/1000)*VLOOKUP(AZ$6,Data!$N$4:$Y$11,Data!$P$1,FALSE)^1.5+VLOOKUP(AZ$6,Data!$N$4:$Y$11,Data!$W$1,FALSE)/1000*(Mannings_n_bot)^1.5)/L138)^0.67</f>
        <v>5.6269807452291577E-2</v>
      </c>
      <c r="BA138" s="34">
        <f>(((M138-VLOOKUP(BA$6,Data!$N$4:$Y$11,Data!$W$1,FALSE)/1000)*VLOOKUP(BA$6,Data!$N$4:$Y$11,Data!$P$1,FALSE)^1.5+VLOOKUP(BA$6,Data!$N$4:$Y$11,Data!$W$1,FALSE)/1000*(Mannings_n_bot)^1.5)/M138)^0.67</f>
        <v>5.624615866919707E-2</v>
      </c>
      <c r="BB138" s="34">
        <f>(((N138-VLOOKUP(BB$6,Data!$N$4:$Y$11,Data!$W$1,FALSE)/1000)*VLOOKUP(BB$6,Data!$N$4:$Y$11,Data!$P$1,FALSE)^1.5+VLOOKUP(BB$6,Data!$N$4:$Y$11,Data!$W$1,FALSE)/1000*(Mannings_n_bot)^1.5)/N138)^0.67</f>
        <v>5.6198954254071815E-2</v>
      </c>
      <c r="BC138" s="34">
        <f>(((O138-VLOOKUP(BC$6,Data!$N$4:$Y$11,Data!$W$1,FALSE)/1000)*VLOOKUP(BC$6,Data!$N$4:$Y$11,Data!$P$1,FALSE)^1.5+VLOOKUP(BC$6,Data!$N$4:$Y$11,Data!$W$1,FALSE)/1000*(Mannings_n_bot)^1.5)/O138)^0.67</f>
        <v>5.6154094504775695E-2</v>
      </c>
      <c r="BD138" s="34">
        <f>(((P138-VLOOKUP(BD$6,Data!$N$4:$Y$11,Data!$W$1,FALSE)/1000)*VLOOKUP(BD$6,Data!$N$4:$Y$11,Data!$P$1,FALSE)^1.5+VLOOKUP(BD$6,Data!$N$4:$Y$11,Data!$W$1,FALSE)/1000*(Mannings_n_bot)^1.5)/P138)^0.67</f>
        <v>5.6093545159972676E-2</v>
      </c>
      <c r="BE138" s="34">
        <f>(((Q138-VLOOKUP(BE$6,Data!$N$4:$Y$11,Data!$W$1,FALSE)/1000)*VLOOKUP(BE$6,Data!$N$4:$Y$11,Data!$P$1,FALSE)^1.5+VLOOKUP(BE$6,Data!$N$4:$Y$11,Data!$W$1,FALSE)/1000*(Mannings_n_bot)^1.5)/Q138)^0.67</f>
        <v>5.6046474386696278E-2</v>
      </c>
      <c r="BF138" s="34">
        <f>(((R138-VLOOKUP(BF$6,Data!$N$4:$Y$11,Data!$W$1,FALSE)/1000)*VLOOKUP(BF$6,Data!$N$4:$Y$11,Data!$P$1,FALSE)^1.5+VLOOKUP(BF$6,Data!$N$4:$Y$11,Data!$W$1,FALSE)/1000*(Mannings_n_bot)^1.5)/R138)^0.67</f>
        <v>5.6009500154168251E-2</v>
      </c>
      <c r="BG138" s="34">
        <f>(((S138-VLOOKUP(BG$6,Data!$N$4:$Y$11,Data!$W$1,FALSE)/1000)*VLOOKUP(BG$6,Data!$N$4:$Y$11,Data!$P$1,FALSE)^1.5+VLOOKUP(BG$6,Data!$N$4:$Y$11,Data!$W$1,FALSE)/1000*(Mannings_n_bot)^1.5)/S138)^0.67</f>
        <v>5.5984212756838111E-2</v>
      </c>
    </row>
    <row r="139" spans="1:59" x14ac:dyDescent="0.25">
      <c r="A139" s="28">
        <v>0.13200000000000001</v>
      </c>
      <c r="B139" s="94">
        <v>0.16061350935757535</v>
      </c>
      <c r="C139" s="94">
        <v>0.23088699068655827</v>
      </c>
      <c r="D139" s="94">
        <v>0.31317290767567818</v>
      </c>
      <c r="E139" s="94">
        <v>0.4087379332279566</v>
      </c>
      <c r="F139" s="94">
        <v>0.5161542430333621</v>
      </c>
      <c r="G139" s="94">
        <v>0.63701045428561764</v>
      </c>
      <c r="H139" s="94">
        <v>0.76955710933605337</v>
      </c>
      <c r="I139" s="94">
        <v>0.91570435975585873</v>
      </c>
      <c r="K139" s="28">
        <v>0.13200000000000001</v>
      </c>
      <c r="L139" s="94">
        <v>1.7294850383592513</v>
      </c>
      <c r="M139" s="94">
        <v>2.0809610262791893</v>
      </c>
      <c r="N139" s="94">
        <v>2.4223223929644746</v>
      </c>
      <c r="O139" s="94">
        <v>2.773717529258938</v>
      </c>
      <c r="P139" s="94">
        <v>3.1150896513836854</v>
      </c>
      <c r="Q139" s="94">
        <v>3.4664421642026952</v>
      </c>
      <c r="R139" s="94">
        <v>3.8078240320699854</v>
      </c>
      <c r="S139" s="94">
        <v>4.1591504696857351</v>
      </c>
      <c r="U139" s="28">
        <v>0.13200000000000001</v>
      </c>
      <c r="V139" s="94">
        <v>1.5145131084163754</v>
      </c>
      <c r="W139" s="94">
        <v>1.8221861024048642</v>
      </c>
      <c r="X139" s="94">
        <v>2.1211173749422128</v>
      </c>
      <c r="Y139" s="94">
        <v>2.4287194562865926</v>
      </c>
      <c r="Z139" s="94">
        <v>2.7276599069370748</v>
      </c>
      <c r="AA139" s="94">
        <v>3.035224637410221</v>
      </c>
      <c r="AB139" s="94">
        <v>3.3341734914752661</v>
      </c>
      <c r="AC139" s="94">
        <v>3.6417153862045208</v>
      </c>
      <c r="AE139" s="28">
        <v>0.13200000000000001</v>
      </c>
      <c r="AF139" s="94">
        <f t="shared" si="46"/>
        <v>0.16558832174624119</v>
      </c>
      <c r="AG139" s="94">
        <f t="shared" si="32"/>
        <v>0.16590945578529931</v>
      </c>
      <c r="AH139" s="94">
        <f t="shared" si="33"/>
        <v>0.16586285061922484</v>
      </c>
      <c r="AI139" s="94">
        <f t="shared" si="34"/>
        <v>0.16606995571625754</v>
      </c>
      <c r="AJ139" s="94">
        <f t="shared" si="35"/>
        <v>0.16601646656690844</v>
      </c>
      <c r="AK139" s="94">
        <f t="shared" si="36"/>
        <v>0.16616696231323816</v>
      </c>
      <c r="AL139" s="94">
        <f t="shared" si="37"/>
        <v>0.16611463357781722</v>
      </c>
      <c r="AM139" s="94">
        <f t="shared" si="38"/>
        <v>0.16623193017938293</v>
      </c>
      <c r="AO139" s="28">
        <v>0.13200000000000001</v>
      </c>
      <c r="AP139" s="94">
        <f t="shared" si="47"/>
        <v>9.2867822383677925E-2</v>
      </c>
      <c r="AQ139" s="94">
        <f t="shared" si="39"/>
        <v>0.11095209750246501</v>
      </c>
      <c r="AR139" s="94">
        <f t="shared" si="40"/>
        <v>0.12928622077113874</v>
      </c>
      <c r="AS139" s="94">
        <f t="shared" si="41"/>
        <v>0.14736105205967395</v>
      </c>
      <c r="AT139" s="94">
        <f t="shared" si="42"/>
        <v>0.16569482769270946</v>
      </c>
      <c r="AU139" s="94">
        <f t="shared" si="43"/>
        <v>0.18376491633522876</v>
      </c>
      <c r="AV139" s="94">
        <f t="shared" si="44"/>
        <v>0.20209891603570546</v>
      </c>
      <c r="AW139" s="94">
        <f t="shared" si="45"/>
        <v>0.22016620135050061</v>
      </c>
      <c r="AY139" s="28">
        <v>0.13200000000000001</v>
      </c>
      <c r="AZ139" s="34">
        <f>(((L139-VLOOKUP(AZ$6,Data!$N$4:$Y$11,Data!$W$1,FALSE)/1000)*VLOOKUP(AZ$6,Data!$N$4:$Y$11,Data!$P$1,FALSE)^1.5+VLOOKUP(AZ$6,Data!$N$4:$Y$11,Data!$W$1,FALSE)/1000*(Mannings_n_bot)^1.5)/L139)^0.67</f>
        <v>5.6250136014941561E-2</v>
      </c>
      <c r="BA139" s="34">
        <f>(((M139-VLOOKUP(BA$6,Data!$N$4:$Y$11,Data!$W$1,FALSE)/1000)*VLOOKUP(BA$6,Data!$N$4:$Y$11,Data!$P$1,FALSE)^1.5+VLOOKUP(BA$6,Data!$N$4:$Y$11,Data!$W$1,FALSE)/1000*(Mannings_n_bot)^1.5)/M139)^0.67</f>
        <v>5.6226293515621591E-2</v>
      </c>
      <c r="BB139" s="34">
        <f>(((N139-VLOOKUP(BB$6,Data!$N$4:$Y$11,Data!$W$1,FALSE)/1000)*VLOOKUP(BB$6,Data!$N$4:$Y$11,Data!$P$1,FALSE)^1.5+VLOOKUP(BB$6,Data!$N$4:$Y$11,Data!$W$1,FALSE)/1000*(Mannings_n_bot)^1.5)/N139)^0.67</f>
        <v>5.6178767725095273E-2</v>
      </c>
      <c r="BC139" s="34">
        <f>(((O139-VLOOKUP(BC$6,Data!$N$4:$Y$11,Data!$W$1,FALSE)/1000)*VLOOKUP(BC$6,Data!$N$4:$Y$11,Data!$P$1,FALSE)^1.5+VLOOKUP(BC$6,Data!$N$4:$Y$11,Data!$W$1,FALSE)/1000*(Mannings_n_bot)^1.5)/O139)^0.67</f>
        <v>5.6133577801160718E-2</v>
      </c>
      <c r="BD139" s="34">
        <f>(((P139-VLOOKUP(BD$6,Data!$N$4:$Y$11,Data!$W$1,FALSE)/1000)*VLOOKUP(BD$6,Data!$N$4:$Y$11,Data!$P$1,FALSE)^1.5+VLOOKUP(BD$6,Data!$N$4:$Y$11,Data!$W$1,FALSE)/1000*(Mannings_n_bot)^1.5)/P139)^0.67</f>
        <v>5.6072615083441128E-2</v>
      </c>
      <c r="BE139" s="34">
        <f>(((Q139-VLOOKUP(BE$6,Data!$N$4:$Y$11,Data!$W$1,FALSE)/1000)*VLOOKUP(BE$6,Data!$N$4:$Y$11,Data!$P$1,FALSE)^1.5+VLOOKUP(BE$6,Data!$N$4:$Y$11,Data!$W$1,FALSE)/1000*(Mannings_n_bot)^1.5)/Q139)^0.67</f>
        <v>5.602520337167715E-2</v>
      </c>
      <c r="BF139" s="34">
        <f>(((R139-VLOOKUP(BF$6,Data!$N$4:$Y$11,Data!$W$1,FALSE)/1000)*VLOOKUP(BF$6,Data!$N$4:$Y$11,Data!$P$1,FALSE)^1.5+VLOOKUP(BF$6,Data!$N$4:$Y$11,Data!$W$1,FALSE)/1000*(Mannings_n_bot)^1.5)/R139)^0.67</f>
        <v>5.5987978478853125E-2</v>
      </c>
      <c r="BG139" s="34">
        <f>(((S139-VLOOKUP(BG$6,Data!$N$4:$Y$11,Data!$W$1,FALSE)/1000)*VLOOKUP(BG$6,Data!$N$4:$Y$11,Data!$P$1,FALSE)^1.5+VLOOKUP(BG$6,Data!$N$4:$Y$11,Data!$W$1,FALSE)/1000*(Mannings_n_bot)^1.5)/S139)^0.67</f>
        <v>5.5962503780595786E-2</v>
      </c>
    </row>
    <row r="140" spans="1:59" x14ac:dyDescent="0.25">
      <c r="A140" s="28">
        <v>0.13300000000000001</v>
      </c>
      <c r="B140" s="94">
        <v>0.16182695365335575</v>
      </c>
      <c r="C140" s="94">
        <v>0.23263044014600576</v>
      </c>
      <c r="D140" s="94">
        <v>0.31553788550704431</v>
      </c>
      <c r="E140" s="94">
        <v>0.41182354609278082</v>
      </c>
      <c r="F140" s="94">
        <v>0.5200510936059306</v>
      </c>
      <c r="G140" s="94">
        <v>0.64181856726085895</v>
      </c>
      <c r="H140" s="94">
        <v>0.77536616897084176</v>
      </c>
      <c r="I140" s="94">
        <v>0.92261530814567205</v>
      </c>
      <c r="K140" s="28">
        <v>0.13300000000000001</v>
      </c>
      <c r="L140" s="94">
        <v>1.7310934109754488</v>
      </c>
      <c r="M140" s="94">
        <v>2.0828829999507366</v>
      </c>
      <c r="N140" s="94">
        <v>2.4245618836645577</v>
      </c>
      <c r="O140" s="94">
        <v>2.7762705277666377</v>
      </c>
      <c r="P140" s="94">
        <v>3.1179601501049401</v>
      </c>
      <c r="Q140" s="94">
        <v>3.4696261254142127</v>
      </c>
      <c r="R140" s="94">
        <v>3.8113254881949725</v>
      </c>
      <c r="S140" s="94">
        <v>4.1629653621948313</v>
      </c>
      <c r="U140" s="28">
        <v>0.13300000000000001</v>
      </c>
      <c r="V140" s="94">
        <v>1.5143757234385973</v>
      </c>
      <c r="W140" s="94">
        <v>1.8220076757966739</v>
      </c>
      <c r="X140" s="94">
        <v>2.1209118915265477</v>
      </c>
      <c r="Y140" s="94">
        <v>2.4284729197431019</v>
      </c>
      <c r="Z140" s="94">
        <v>2.7273862862069591</v>
      </c>
      <c r="AA140" s="94">
        <v>3.0349099612919934</v>
      </c>
      <c r="AB140" s="94">
        <v>3.333831716192031</v>
      </c>
      <c r="AC140" s="94">
        <v>3.6413325557505218</v>
      </c>
      <c r="AE140" s="28">
        <v>0.13300000000000001</v>
      </c>
      <c r="AF140" s="94">
        <f t="shared" si="46"/>
        <v>0.16683935103558628</v>
      </c>
      <c r="AG140" s="94">
        <f t="shared" si="32"/>
        <v>0.16716225374566071</v>
      </c>
      <c r="AH140" s="94">
        <f t="shared" si="33"/>
        <v>0.16711539180381507</v>
      </c>
      <c r="AI140" s="94">
        <f t="shared" si="34"/>
        <v>0.16732363821098475</v>
      </c>
      <c r="AJ140" s="94">
        <f t="shared" si="35"/>
        <v>0.16726985423450771</v>
      </c>
      <c r="AK140" s="94">
        <f t="shared" si="36"/>
        <v>0.16742117960618777</v>
      </c>
      <c r="AL140" s="94">
        <f t="shared" si="37"/>
        <v>0.16736856236485304</v>
      </c>
      <c r="AM140" s="94">
        <f t="shared" si="38"/>
        <v>0.1674865057178406</v>
      </c>
      <c r="AO140" s="28">
        <v>0.13300000000000001</v>
      </c>
      <c r="AP140" s="94">
        <f t="shared" si="47"/>
        <v>9.3482508007565204E-2</v>
      </c>
      <c r="AQ140" s="94">
        <f t="shared" si="39"/>
        <v>0.11168675348135629</v>
      </c>
      <c r="AR140" s="94">
        <f t="shared" si="40"/>
        <v>0.13014222801776071</v>
      </c>
      <c r="AS140" s="94">
        <f t="shared" si="41"/>
        <v>0.14833696571496258</v>
      </c>
      <c r="AT140" s="94">
        <f t="shared" si="42"/>
        <v>0.16679209116525348</v>
      </c>
      <c r="AU140" s="94">
        <f t="shared" si="43"/>
        <v>0.18498205399126025</v>
      </c>
      <c r="AV140" s="94">
        <f t="shared" si="44"/>
        <v>0.20343740553579742</v>
      </c>
      <c r="AW140" s="94">
        <f t="shared" si="45"/>
        <v>0.22162454593646766</v>
      </c>
      <c r="AY140" s="28">
        <v>0.13300000000000001</v>
      </c>
      <c r="AZ140" s="34">
        <f>(((L140-VLOOKUP(AZ$6,Data!$N$4:$Y$11,Data!$W$1,FALSE)/1000)*VLOOKUP(AZ$6,Data!$N$4:$Y$11,Data!$P$1,FALSE)^1.5+VLOOKUP(AZ$6,Data!$N$4:$Y$11,Data!$W$1,FALSE)/1000*(Mannings_n_bot)^1.5)/L140)^0.67</f>
        <v>5.6230495979640652E-2</v>
      </c>
      <c r="BA140" s="34">
        <f>(((M140-VLOOKUP(BA$6,Data!$N$4:$Y$11,Data!$W$1,FALSE)/1000)*VLOOKUP(BA$6,Data!$N$4:$Y$11,Data!$P$1,FALSE)^1.5+VLOOKUP(BA$6,Data!$N$4:$Y$11,Data!$W$1,FALSE)/1000*(Mannings_n_bot)^1.5)/M140)^0.67</f>
        <v>5.6206459642211853E-2</v>
      </c>
      <c r="BB140" s="34">
        <f>(((N140-VLOOKUP(BB$6,Data!$N$4:$Y$11,Data!$W$1,FALSE)/1000)*VLOOKUP(BB$6,Data!$N$4:$Y$11,Data!$P$1,FALSE)^1.5+VLOOKUP(BB$6,Data!$N$4:$Y$11,Data!$W$1,FALSE)/1000*(Mannings_n_bot)^1.5)/N140)^0.67</f>
        <v>5.6158612980910301E-2</v>
      </c>
      <c r="BC140" s="34">
        <f>(((O140-VLOOKUP(BC$6,Data!$N$4:$Y$11,Data!$W$1,FALSE)/1000)*VLOOKUP(BC$6,Data!$N$4:$Y$11,Data!$P$1,FALSE)^1.5+VLOOKUP(BC$6,Data!$N$4:$Y$11,Data!$W$1,FALSE)/1000*(Mannings_n_bot)^1.5)/O140)^0.67</f>
        <v>5.6113093077007327E-2</v>
      </c>
      <c r="BD140" s="34">
        <f>(((P140-VLOOKUP(BD$6,Data!$N$4:$Y$11,Data!$W$1,FALSE)/1000)*VLOOKUP(BD$6,Data!$N$4:$Y$11,Data!$P$1,FALSE)^1.5+VLOOKUP(BD$6,Data!$N$4:$Y$11,Data!$W$1,FALSE)/1000*(Mannings_n_bot)^1.5)/P140)^0.67</f>
        <v>5.6051717619998692E-2</v>
      </c>
      <c r="BE140" s="34">
        <f>(((Q140-VLOOKUP(BE$6,Data!$N$4:$Y$11,Data!$W$1,FALSE)/1000)*VLOOKUP(BE$6,Data!$N$4:$Y$11,Data!$P$1,FALSE)^1.5+VLOOKUP(BE$6,Data!$N$4:$Y$11,Data!$W$1,FALSE)/1000*(Mannings_n_bot)^1.5)/Q140)^0.67</f>
        <v>5.6003965236296346E-2</v>
      </c>
      <c r="BF140" s="34">
        <f>(((R140-VLOOKUP(BF$6,Data!$N$4:$Y$11,Data!$W$1,FALSE)/1000)*VLOOKUP(BF$6,Data!$N$4:$Y$11,Data!$P$1,FALSE)^1.5+VLOOKUP(BF$6,Data!$N$4:$Y$11,Data!$W$1,FALSE)/1000*(Mannings_n_bot)^1.5)/R140)^0.67</f>
        <v>5.5966490090145919E-2</v>
      </c>
      <c r="BG140" s="34">
        <f>(((S140-VLOOKUP(BG$6,Data!$N$4:$Y$11,Data!$W$1,FALSE)/1000)*VLOOKUP(BG$6,Data!$N$4:$Y$11,Data!$P$1,FALSE)^1.5+VLOOKUP(BG$6,Data!$N$4:$Y$11,Data!$W$1,FALSE)/1000*(Mannings_n_bot)^1.5)/S140)^0.67</f>
        <v>5.5940828185929548E-2</v>
      </c>
    </row>
    <row r="141" spans="1:59" x14ac:dyDescent="0.25">
      <c r="A141" s="28">
        <v>0.13400000000000001</v>
      </c>
      <c r="B141" s="94">
        <v>0.16304028718544505</v>
      </c>
      <c r="C141" s="94">
        <v>0.23437371791030936</v>
      </c>
      <c r="D141" s="94">
        <v>0.31790263290150711</v>
      </c>
      <c r="E141" s="94">
        <v>0.41490884401960582</v>
      </c>
      <c r="F141" s="94">
        <v>0.52394755109448488</v>
      </c>
      <c r="G141" s="94">
        <v>0.64662617908446052</v>
      </c>
      <c r="H141" s="94">
        <v>0.78117462990339614</v>
      </c>
      <c r="I141" s="94">
        <v>0.92952552620043871</v>
      </c>
      <c r="K141" s="28">
        <v>0.13400000000000001</v>
      </c>
      <c r="L141" s="94">
        <v>1.7327019304179867</v>
      </c>
      <c r="M141" s="94">
        <v>2.0848051629171938</v>
      </c>
      <c r="N141" s="94">
        <v>2.4268015925957291</v>
      </c>
      <c r="O141" s="94">
        <v>2.7788237868768495</v>
      </c>
      <c r="P141" s="94">
        <v>3.1208309384090707</v>
      </c>
      <c r="Q141" s="94">
        <v>3.472810418526004</v>
      </c>
      <c r="R141" s="94">
        <v>3.8148273052296751</v>
      </c>
      <c r="S141" s="94">
        <v>4.1667806578967319</v>
      </c>
      <c r="U141" s="28">
        <v>0.13400000000000001</v>
      </c>
      <c r="V141" s="94">
        <v>1.5142366301011607</v>
      </c>
      <c r="W141" s="94">
        <v>1.8218272215645934</v>
      </c>
      <c r="X141" s="94">
        <v>2.1207040431814832</v>
      </c>
      <c r="Y141" s="94">
        <v>2.4282236990164425</v>
      </c>
      <c r="Z141" s="94">
        <v>2.7271096440517208</v>
      </c>
      <c r="AA141" s="94">
        <v>3.0345919444931475</v>
      </c>
      <c r="AB141" s="94">
        <v>3.3334862630213986</v>
      </c>
      <c r="AC141" s="94">
        <v>3.6409457281494522</v>
      </c>
      <c r="AE141" s="28">
        <v>0.13400000000000001</v>
      </c>
      <c r="AF141" s="94">
        <f t="shared" si="46"/>
        <v>0.16809026613046668</v>
      </c>
      <c r="AG141" s="94">
        <f t="shared" si="32"/>
        <v>0.16841492833030575</v>
      </c>
      <c r="AH141" s="94">
        <f t="shared" si="33"/>
        <v>0.16836781094425418</v>
      </c>
      <c r="AI141" s="94">
        <f t="shared" si="34"/>
        <v>0.16857719274660826</v>
      </c>
      <c r="AJ141" s="94">
        <f t="shared" si="35"/>
        <v>0.16852311547009566</v>
      </c>
      <c r="AK141" s="94">
        <f t="shared" si="36"/>
        <v>0.16867526617154091</v>
      </c>
      <c r="AL141" s="94">
        <f t="shared" si="37"/>
        <v>0.16862236191755264</v>
      </c>
      <c r="AM141" s="94">
        <f t="shared" si="38"/>
        <v>0.1687409486752931</v>
      </c>
      <c r="AO141" s="28">
        <v>0.13400000000000001</v>
      </c>
      <c r="AP141" s="94">
        <f t="shared" si="47"/>
        <v>9.4095980574174218E-2</v>
      </c>
      <c r="AQ141" s="94">
        <f t="shared" si="39"/>
        <v>0.11241996234427899</v>
      </c>
      <c r="AR141" s="94">
        <f t="shared" si="40"/>
        <v>0.13099654865541585</v>
      </c>
      <c r="AS141" s="94">
        <f t="shared" si="41"/>
        <v>0.14931095882331077</v>
      </c>
      <c r="AT141" s="94">
        <f t="shared" si="42"/>
        <v>0.1678871946077225</v>
      </c>
      <c r="AU141" s="94">
        <f t="shared" si="43"/>
        <v>0.18619679773908127</v>
      </c>
      <c r="AV141" s="94">
        <f t="shared" si="44"/>
        <v>0.20477326164476661</v>
      </c>
      <c r="AW141" s="94">
        <f t="shared" si="45"/>
        <v>0.22308002328820348</v>
      </c>
      <c r="AY141" s="28">
        <v>0.13400000000000001</v>
      </c>
      <c r="AZ141" s="34">
        <f>(((L141-VLOOKUP(AZ$6,Data!$N$4:$Y$11,Data!$W$1,FALSE)/1000)*VLOOKUP(AZ$6,Data!$N$4:$Y$11,Data!$P$1,FALSE)^1.5+VLOOKUP(AZ$6,Data!$N$4:$Y$11,Data!$W$1,FALSE)/1000*(Mannings_n_bot)^1.5)/L141)^0.67</f>
        <v>5.6210887247610634E-2</v>
      </c>
      <c r="BA141" s="34">
        <f>(((M141-VLOOKUP(BA$6,Data!$N$4:$Y$11,Data!$W$1,FALSE)/1000)*VLOOKUP(BA$6,Data!$N$4:$Y$11,Data!$P$1,FALSE)^1.5+VLOOKUP(BA$6,Data!$N$4:$Y$11,Data!$W$1,FALSE)/1000*(Mannings_n_bot)^1.5)/M141)^0.67</f>
        <v>5.6186656951521696E-2</v>
      </c>
      <c r="BB141" s="34">
        <f>(((N141-VLOOKUP(BB$6,Data!$N$4:$Y$11,Data!$W$1,FALSE)/1000)*VLOOKUP(BB$6,Data!$N$4:$Y$11,Data!$P$1,FALSE)^1.5+VLOOKUP(BB$6,Data!$N$4:$Y$11,Data!$W$1,FALSE)/1000*(Mannings_n_bot)^1.5)/N141)^0.67</f>
        <v>5.6138489922405777E-2</v>
      </c>
      <c r="BC141" s="34">
        <f>(((O141-VLOOKUP(BC$6,Data!$N$4:$Y$11,Data!$W$1,FALSE)/1000)*VLOOKUP(BC$6,Data!$N$4:$Y$11,Data!$P$1,FALSE)^1.5+VLOOKUP(BC$6,Data!$N$4:$Y$11,Data!$W$1,FALSE)/1000*(Mannings_n_bot)^1.5)/O141)^0.67</f>
        <v>5.6092640233243202E-2</v>
      </c>
      <c r="BD141" s="34">
        <f>(((P141-VLOOKUP(BD$6,Data!$N$4:$Y$11,Data!$W$1,FALSE)/1000)*VLOOKUP(BD$6,Data!$N$4:$Y$11,Data!$P$1,FALSE)^1.5+VLOOKUP(BD$6,Data!$N$4:$Y$11,Data!$W$1,FALSE)/1000*(Mannings_n_bot)^1.5)/P141)^0.67</f>
        <v>5.6030852668503731E-2</v>
      </c>
      <c r="BE141" s="34">
        <f>(((Q141-VLOOKUP(BE$6,Data!$N$4:$Y$11,Data!$W$1,FALSE)/1000)*VLOOKUP(BE$6,Data!$N$4:$Y$11,Data!$P$1,FALSE)^1.5+VLOOKUP(BE$6,Data!$N$4:$Y$11,Data!$W$1,FALSE)/1000*(Mannings_n_bot)^1.5)/Q141)^0.67</f>
        <v>5.5982759879074619E-2</v>
      </c>
      <c r="BF141" s="34">
        <f>(((R141-VLOOKUP(BF$6,Data!$N$4:$Y$11,Data!$W$1,FALSE)/1000)*VLOOKUP(BF$6,Data!$N$4:$Y$11,Data!$P$1,FALSE)^1.5+VLOOKUP(BF$6,Data!$N$4:$Y$11,Data!$W$1,FALSE)/1000*(Mannings_n_bot)^1.5)/R141)^0.67</f>
        <v>5.5945034885183861E-2</v>
      </c>
      <c r="BG141" s="34">
        <f>(((S141-VLOOKUP(BG$6,Data!$N$4:$Y$11,Data!$W$1,FALSE)/1000)*VLOOKUP(BG$6,Data!$N$4:$Y$11,Data!$P$1,FALSE)^1.5+VLOOKUP(BG$6,Data!$N$4:$Y$11,Data!$W$1,FALSE)/1000*(Mannings_n_bot)^1.5)/S141)^0.67</f>
        <v>5.5919185870057508E-2</v>
      </c>
    </row>
    <row r="142" spans="1:59" x14ac:dyDescent="0.25">
      <c r="A142" s="28">
        <v>0.13500000000000001</v>
      </c>
      <c r="B142" s="94">
        <v>0.16425350858483601</v>
      </c>
      <c r="C142" s="94">
        <v>0.23611682203907614</v>
      </c>
      <c r="D142" s="94">
        <v>0.32026714722173222</v>
      </c>
      <c r="E142" s="94">
        <v>0.41799382359756354</v>
      </c>
      <c r="F142" s="94">
        <v>0.52784361118161893</v>
      </c>
      <c r="G142" s="94">
        <v>0.65143328446333104</v>
      </c>
      <c r="H142" s="94">
        <v>0.78698248572449225</v>
      </c>
      <c r="I142" s="94">
        <v>0.93643500633309884</v>
      </c>
      <c r="K142" s="28">
        <v>0.13500000000000001</v>
      </c>
      <c r="L142" s="94">
        <v>1.7343105985289038</v>
      </c>
      <c r="M142" s="94">
        <v>2.0867275173557815</v>
      </c>
      <c r="N142" s="94">
        <v>2.4290415222988986</v>
      </c>
      <c r="O142" s="94">
        <v>2.7813773094660492</v>
      </c>
      <c r="P142" s="94">
        <v>3.1237020195360885</v>
      </c>
      <c r="Q142" s="94">
        <v>3.4759950471138534</v>
      </c>
      <c r="R142" s="94">
        <v>3.8183294871133131</v>
      </c>
      <c r="S142" s="94">
        <v>4.170596361066564</v>
      </c>
      <c r="U142" s="28">
        <v>0.13500000000000001</v>
      </c>
      <c r="V142" s="94">
        <v>1.5140958279332475</v>
      </c>
      <c r="W142" s="94">
        <v>1.8216447391060455</v>
      </c>
      <c r="X142" s="94">
        <v>2.1204938292115978</v>
      </c>
      <c r="Y142" s="94">
        <v>2.4279717932800549</v>
      </c>
      <c r="Z142" s="94">
        <v>2.7268299795517716</v>
      </c>
      <c r="AA142" s="94">
        <v>3.0342705859632888</v>
      </c>
      <c r="AB142" s="94">
        <v>3.3331371308198183</v>
      </c>
      <c r="AC142" s="94">
        <v>3.6405549021271604</v>
      </c>
      <c r="AE142" s="28">
        <v>0.13500000000000001</v>
      </c>
      <c r="AF142" s="94">
        <f t="shared" si="46"/>
        <v>0.16934106561947179</v>
      </c>
      <c r="AG142" s="94">
        <f t="shared" si="32"/>
        <v>0.16966747814491789</v>
      </c>
      <c r="AH142" s="94">
        <f t="shared" si="33"/>
        <v>0.16962010664375529</v>
      </c>
      <c r="AI142" s="94">
        <f t="shared" si="34"/>
        <v>0.16983061793729462</v>
      </c>
      <c r="AJ142" s="94">
        <f t="shared" si="35"/>
        <v>0.16977624888501666</v>
      </c>
      <c r="AK142" s="94">
        <f t="shared" si="36"/>
        <v>0.16992922062857152</v>
      </c>
      <c r="AL142" s="94">
        <f t="shared" si="37"/>
        <v>0.16987603085243722</v>
      </c>
      <c r="AM142" s="94">
        <f t="shared" si="38"/>
        <v>0.1699952576744273</v>
      </c>
      <c r="AO142" s="28">
        <v>0.13500000000000001</v>
      </c>
      <c r="AP142" s="94">
        <f t="shared" si="47"/>
        <v>9.4708242412957028E-2</v>
      </c>
      <c r="AQ142" s="94">
        <f t="shared" si="39"/>
        <v>0.11315172684274276</v>
      </c>
      <c r="AR142" s="94">
        <f t="shared" si="40"/>
        <v>0.13184918589560557</v>
      </c>
      <c r="AS142" s="94">
        <f t="shared" si="41"/>
        <v>0.15028303501829002</v>
      </c>
      <c r="AT142" s="94">
        <f t="shared" si="42"/>
        <v>0.16898014211355883</v>
      </c>
      <c r="AU142" s="94">
        <f t="shared" si="43"/>
        <v>0.18740915209422446</v>
      </c>
      <c r="AV142" s="94">
        <f t="shared" si="44"/>
        <v>0.20610648933794792</v>
      </c>
      <c r="AW142" s="94">
        <f t="shared" si="45"/>
        <v>0.224532638803152</v>
      </c>
      <c r="AY142" s="28">
        <v>0.13500000000000001</v>
      </c>
      <c r="AZ142" s="34">
        <f>(((L142-VLOOKUP(AZ$6,Data!$N$4:$Y$11,Data!$W$1,FALSE)/1000)*VLOOKUP(AZ$6,Data!$N$4:$Y$11,Data!$P$1,FALSE)^1.5+VLOOKUP(AZ$6,Data!$N$4:$Y$11,Data!$W$1,FALSE)/1000*(Mannings_n_bot)^1.5)/L142)^0.67</f>
        <v>5.6191309720457099E-2</v>
      </c>
      <c r="BA142" s="34">
        <f>(((M142-VLOOKUP(BA$6,Data!$N$4:$Y$11,Data!$W$1,FALSE)/1000)*VLOOKUP(BA$6,Data!$N$4:$Y$11,Data!$P$1,FALSE)^1.5+VLOOKUP(BA$6,Data!$N$4:$Y$11,Data!$W$1,FALSE)/1000*(Mannings_n_bot)^1.5)/M142)^0.67</f>
        <v>5.6166885346478117E-2</v>
      </c>
      <c r="BB142" s="34">
        <f>(((N142-VLOOKUP(BB$6,Data!$N$4:$Y$11,Data!$W$1,FALSE)/1000)*VLOOKUP(BB$6,Data!$N$4:$Y$11,Data!$P$1,FALSE)^1.5+VLOOKUP(BB$6,Data!$N$4:$Y$11,Data!$W$1,FALSE)/1000*(Mannings_n_bot)^1.5)/N142)^0.67</f>
        <v>5.6118398450850822E-2</v>
      </c>
      <c r="BC142" s="34">
        <f>(((O142-VLOOKUP(BC$6,Data!$N$4:$Y$11,Data!$W$1,FALSE)/1000)*VLOOKUP(BC$6,Data!$N$4:$Y$11,Data!$P$1,FALSE)^1.5+VLOOKUP(BC$6,Data!$N$4:$Y$11,Data!$W$1,FALSE)/1000*(Mannings_n_bot)^1.5)/O142)^0.67</f>
        <v>5.6072219171172465E-2</v>
      </c>
      <c r="BD142" s="34">
        <f>(((P142-VLOOKUP(BD$6,Data!$N$4:$Y$11,Data!$W$1,FALSE)/1000)*VLOOKUP(BD$6,Data!$N$4:$Y$11,Data!$P$1,FALSE)^1.5+VLOOKUP(BD$6,Data!$N$4:$Y$11,Data!$W$1,FALSE)/1000*(Mannings_n_bot)^1.5)/P142)^0.67</f>
        <v>5.6010020128199264E-2</v>
      </c>
      <c r="BE142" s="34">
        <f>(((Q142-VLOOKUP(BE$6,Data!$N$4:$Y$11,Data!$W$1,FALSE)/1000)*VLOOKUP(BE$6,Data!$N$4:$Y$11,Data!$P$1,FALSE)^1.5+VLOOKUP(BE$6,Data!$N$4:$Y$11,Data!$W$1,FALSE)/1000*(Mannings_n_bot)^1.5)/Q142)^0.67</f>
        <v>5.596158719891612E-2</v>
      </c>
      <c r="BF142" s="34">
        <f>(((R142-VLOOKUP(BF$6,Data!$N$4:$Y$11,Data!$W$1,FALSE)/1000)*VLOOKUP(BF$6,Data!$N$4:$Y$11,Data!$P$1,FALSE)^1.5+VLOOKUP(BF$6,Data!$N$4:$Y$11,Data!$W$1,FALSE)/1000*(Mannings_n_bot)^1.5)/R142)^0.67</f>
        <v>5.5923612761493269E-2</v>
      </c>
      <c r="BG142" s="34">
        <f>(((S142-VLOOKUP(BG$6,Data!$N$4:$Y$11,Data!$W$1,FALSE)/1000)*VLOOKUP(BG$6,Data!$N$4:$Y$11,Data!$P$1,FALSE)^1.5+VLOOKUP(BG$6,Data!$N$4:$Y$11,Data!$W$1,FALSE)/1000*(Mannings_n_bot)^1.5)/S142)^0.67</f>
        <v>5.5897576730584465E-2</v>
      </c>
    </row>
    <row r="143" spans="1:59" x14ac:dyDescent="0.25">
      <c r="A143" s="28">
        <v>0.13600000000000001</v>
      </c>
      <c r="B143" s="94">
        <v>0.165466616482143</v>
      </c>
      <c r="C143" s="94">
        <v>0.2378597505913338</v>
      </c>
      <c r="D143" s="94">
        <v>0.32263142582960369</v>
      </c>
      <c r="E143" s="94">
        <v>0.42107848141472948</v>
      </c>
      <c r="F143" s="94">
        <v>0.5317392695486034</v>
      </c>
      <c r="G143" s="94">
        <v>0.65623987810270545</v>
      </c>
      <c r="H143" s="94">
        <v>0.79278973002289632</v>
      </c>
      <c r="I143" s="94">
        <v>0.94334374095415541</v>
      </c>
      <c r="K143" s="28">
        <v>0.13600000000000001</v>
      </c>
      <c r="L143" s="94">
        <v>1.735919417151756</v>
      </c>
      <c r="M143" s="94">
        <v>2.0886500654456492</v>
      </c>
      <c r="N143" s="94">
        <v>2.4312816753172046</v>
      </c>
      <c r="O143" s="94">
        <v>2.7839310984133512</v>
      </c>
      <c r="P143" s="94">
        <v>3.1265733967289435</v>
      </c>
      <c r="Q143" s="94">
        <v>3.4791800147568961</v>
      </c>
      <c r="R143" s="94">
        <v>3.8218320377887522</v>
      </c>
      <c r="S143" s="94">
        <v>4.1744124759835044</v>
      </c>
      <c r="U143" s="28">
        <v>0.13600000000000001</v>
      </c>
      <c r="V143" s="94">
        <v>1.5139533164580783</v>
      </c>
      <c r="W143" s="94">
        <v>1.8214602278114393</v>
      </c>
      <c r="X143" s="94">
        <v>2.1202812489132752</v>
      </c>
      <c r="Y143" s="94">
        <v>2.4277172016981305</v>
      </c>
      <c r="Z143" s="94">
        <v>2.7265472917770976</v>
      </c>
      <c r="AA143" s="94">
        <v>3.0339458846405392</v>
      </c>
      <c r="AB143" s="94">
        <v>3.3327843184310764</v>
      </c>
      <c r="AC143" s="94">
        <v>3.6401600763957744</v>
      </c>
      <c r="AE143" s="28">
        <v>0.13600000000000001</v>
      </c>
      <c r="AF143" s="94">
        <f t="shared" si="46"/>
        <v>0.17059174809080094</v>
      </c>
      <c r="AG143" s="94">
        <f t="shared" si="32"/>
        <v>0.17091990179476435</v>
      </c>
      <c r="AH143" s="94">
        <f t="shared" si="33"/>
        <v>0.17087227750511769</v>
      </c>
      <c r="AI143" s="94">
        <f t="shared" si="34"/>
        <v>0.17108391239678111</v>
      </c>
      <c r="AJ143" s="94">
        <f t="shared" si="35"/>
        <v>0.17102925309018943</v>
      </c>
      <c r="AK143" s="94">
        <f t="shared" si="36"/>
        <v>0.171183041596117</v>
      </c>
      <c r="AL143" s="94">
        <f t="shared" si="37"/>
        <v>0.17112956778559418</v>
      </c>
      <c r="AM143" s="94">
        <f t="shared" si="38"/>
        <v>0.17124943133748768</v>
      </c>
      <c r="AO143" s="28">
        <v>0.13600000000000001</v>
      </c>
      <c r="AP143" s="94">
        <f t="shared" si="47"/>
        <v>9.5319295842450802E-2</v>
      </c>
      <c r="AQ143" s="94">
        <f t="shared" si="39"/>
        <v>0.11388204971548566</v>
      </c>
      <c r="AR143" s="94">
        <f t="shared" si="40"/>
        <v>0.13270014293490309</v>
      </c>
      <c r="AS143" s="94">
        <f t="shared" si="41"/>
        <v>0.15125319791668521</v>
      </c>
      <c r="AT143" s="94">
        <f t="shared" si="42"/>
        <v>0.17007093775726329</v>
      </c>
      <c r="AU143" s="94">
        <f t="shared" si="43"/>
        <v>0.18861912155142094</v>
      </c>
      <c r="AV143" s="94">
        <f t="shared" si="44"/>
        <v>0.20743709356772025</v>
      </c>
      <c r="AW143" s="94">
        <f t="shared" si="45"/>
        <v>0.22598239785394009</v>
      </c>
      <c r="AY143" s="28">
        <v>0.13600000000000001</v>
      </c>
      <c r="AZ143" s="34">
        <f>(((L143-VLOOKUP(AZ$6,Data!$N$4:$Y$11,Data!$W$1,FALSE)/1000)*VLOOKUP(AZ$6,Data!$N$4:$Y$11,Data!$P$1,FALSE)^1.5+VLOOKUP(AZ$6,Data!$N$4:$Y$11,Data!$W$1,FALSE)/1000*(Mannings_n_bot)^1.5)/L143)^0.67</f>
        <v>5.6171763300167023E-2</v>
      </c>
      <c r="BA143" s="34">
        <f>(((M143-VLOOKUP(BA$6,Data!$N$4:$Y$11,Data!$W$1,FALSE)/1000)*VLOOKUP(BA$6,Data!$N$4:$Y$11,Data!$P$1,FALSE)^1.5+VLOOKUP(BA$6,Data!$N$4:$Y$11,Data!$W$1,FALSE)/1000*(Mannings_n_bot)^1.5)/M143)^0.67</f>
        <v>5.6147144730379704E-2</v>
      </c>
      <c r="BB143" s="34">
        <f>(((N143-VLOOKUP(BB$6,Data!$N$4:$Y$11,Data!$W$1,FALSE)/1000)*VLOOKUP(BB$6,Data!$N$4:$Y$11,Data!$P$1,FALSE)^1.5+VLOOKUP(BB$6,Data!$N$4:$Y$11,Data!$W$1,FALSE)/1000*(Mannings_n_bot)^1.5)/N143)^0.67</f>
        <v>5.609833846789257E-2</v>
      </c>
      <c r="BC143" s="34">
        <f>(((O143-VLOOKUP(BC$6,Data!$N$4:$Y$11,Data!$W$1,FALSE)/1000)*VLOOKUP(BC$6,Data!$N$4:$Y$11,Data!$P$1,FALSE)^1.5+VLOOKUP(BC$6,Data!$N$4:$Y$11,Data!$W$1,FALSE)/1000*(Mannings_n_bot)^1.5)/O143)^0.67</f>
        <v>5.6051829792473654E-2</v>
      </c>
      <c r="BD143" s="34">
        <f>(((P143-VLOOKUP(BD$6,Data!$N$4:$Y$11,Data!$W$1,FALSE)/1000)*VLOOKUP(BD$6,Data!$N$4:$Y$11,Data!$P$1,FALSE)^1.5+VLOOKUP(BD$6,Data!$N$4:$Y$11,Data!$W$1,FALSE)/1000*(Mannings_n_bot)^1.5)/P143)^0.67</f>
        <v>5.5989219898711057E-2</v>
      </c>
      <c r="BE143" s="34">
        <f>(((Q143-VLOOKUP(BE$6,Data!$N$4:$Y$11,Data!$W$1,FALSE)/1000)*VLOOKUP(BE$6,Data!$N$4:$Y$11,Data!$P$1,FALSE)^1.5+VLOOKUP(BE$6,Data!$N$4:$Y$11,Data!$W$1,FALSE)/1000*(Mannings_n_bot)^1.5)/Q143)^0.67</f>
        <v>5.5940447095106274E-2</v>
      </c>
      <c r="BF143" s="34">
        <f>(((R143-VLOOKUP(BF$6,Data!$N$4:$Y$11,Data!$W$1,FALSE)/1000)*VLOOKUP(BF$6,Data!$N$4:$Y$11,Data!$P$1,FALSE)^1.5+VLOOKUP(BF$6,Data!$N$4:$Y$11,Data!$W$1,FALSE)/1000*(Mannings_n_bot)^1.5)/R143)^0.67</f>
        <v>5.590222361698767E-2</v>
      </c>
      <c r="BG143" s="34">
        <f>(((S143-VLOOKUP(BG$6,Data!$N$4:$Y$11,Data!$W$1,FALSE)/1000)*VLOOKUP(BG$6,Data!$N$4:$Y$11,Data!$P$1,FALSE)^1.5+VLOOKUP(BG$6,Data!$N$4:$Y$11,Data!$W$1,FALSE)/1000*(Mannings_n_bot)^1.5)/S143)^0.67</f>
        <v>5.5876000665499956E-2</v>
      </c>
    </row>
    <row r="144" spans="1:59" x14ac:dyDescent="0.25">
      <c r="A144" s="28">
        <v>0.13700000000000001</v>
      </c>
      <c r="B144" s="94">
        <v>0.16667960950759564</v>
      </c>
      <c r="C144" s="94">
        <v>0.23960250162552232</v>
      </c>
      <c r="D144" s="94">
        <v>0.32499546608621932</v>
      </c>
      <c r="E144" s="94">
        <v>0.42416281405811107</v>
      </c>
      <c r="F144" s="94">
        <v>0.53563452187537219</v>
      </c>
      <c r="G144" s="94">
        <v>0.66104595470612848</v>
      </c>
      <c r="H144" s="94">
        <v>0.79859635638535398</v>
      </c>
      <c r="I144" s="94">
        <v>0.95025172247166179</v>
      </c>
      <c r="K144" s="28">
        <v>0.13700000000000001</v>
      </c>
      <c r="L144" s="94">
        <v>1.7375283881316381</v>
      </c>
      <c r="M144" s="94">
        <v>2.0905728093678997</v>
      </c>
      <c r="N144" s="94">
        <v>2.4335220541960423</v>
      </c>
      <c r="O144" s="94">
        <v>2.7864851566005404</v>
      </c>
      <c r="P144" s="94">
        <v>3.1294450732335579</v>
      </c>
      <c r="Q144" s="94">
        <v>3.4823653250376494</v>
      </c>
      <c r="R144" s="94">
        <v>3.825334961202548</v>
      </c>
      <c r="S144" s="94">
        <v>4.1782290069308328</v>
      </c>
      <c r="U144" s="28">
        <v>0.13700000000000001</v>
      </c>
      <c r="V144" s="94">
        <v>1.513809095192906</v>
      </c>
      <c r="W144" s="94">
        <v>1.8212736870641568</v>
      </c>
      <c r="X144" s="94">
        <v>2.1200663015746968</v>
      </c>
      <c r="Y144" s="94">
        <v>2.4274599234255954</v>
      </c>
      <c r="Z144" s="94">
        <v>2.7262615797872423</v>
      </c>
      <c r="AA144" s="94">
        <v>3.0336178394515181</v>
      </c>
      <c r="AB144" s="94">
        <v>3.3324278246862833</v>
      </c>
      <c r="AC144" s="94">
        <v>3.6397612496536804</v>
      </c>
      <c r="AE144" s="28">
        <v>0.13700000000000001</v>
      </c>
      <c r="AF144" s="94">
        <f t="shared" si="46"/>
        <v>0.17184231213225667</v>
      </c>
      <c r="AG144" s="94">
        <f t="shared" si="32"/>
        <v>0.17217219788469004</v>
      </c>
      <c r="AH144" s="94">
        <f t="shared" si="33"/>
        <v>0.17212432213072412</v>
      </c>
      <c r="AI144" s="94">
        <f t="shared" si="34"/>
        <v>0.17233707473837107</v>
      </c>
      <c r="AJ144" s="94">
        <f t="shared" si="35"/>
        <v>0.17228212669610277</v>
      </c>
      <c r="AK144" s="94">
        <f t="shared" si="36"/>
        <v>0.17243672769257382</v>
      </c>
      <c r="AL144" s="94">
        <f t="shared" si="37"/>
        <v>0.17238297133267483</v>
      </c>
      <c r="AM144" s="94">
        <f t="shared" si="38"/>
        <v>0.17250346828627403</v>
      </c>
      <c r="AO144" s="28">
        <v>0.13700000000000001</v>
      </c>
      <c r="AP144" s="94">
        <f t="shared" si="47"/>
        <v>9.5929143170331729E-2</v>
      </c>
      <c r="AQ144" s="94">
        <f t="shared" si="39"/>
        <v>0.11461093368853674</v>
      </c>
      <c r="AR144" s="94">
        <f t="shared" si="40"/>
        <v>0.13354942295502945</v>
      </c>
      <c r="AS144" s="94">
        <f t="shared" si="41"/>
        <v>0.15222145111857754</v>
      </c>
      <c r="AT144" s="94">
        <f t="shared" si="42"/>
        <v>0.17115958559448938</v>
      </c>
      <c r="AU144" s="94">
        <f t="shared" si="43"/>
        <v>0.18982671058470341</v>
      </c>
      <c r="AV144" s="94">
        <f t="shared" si="44"/>
        <v>0.20876507926362192</v>
      </c>
      <c r="AW144" s="94">
        <f t="shared" si="45"/>
        <v>0.2274293057885021</v>
      </c>
      <c r="AY144" s="28">
        <v>0.13700000000000001</v>
      </c>
      <c r="AZ144" s="34">
        <f>(((L144-VLOOKUP(AZ$6,Data!$N$4:$Y$11,Data!$W$1,FALSE)/1000)*VLOOKUP(AZ$6,Data!$N$4:$Y$11,Data!$P$1,FALSE)^1.5+VLOOKUP(AZ$6,Data!$N$4:$Y$11,Data!$W$1,FALSE)/1000*(Mannings_n_bot)^1.5)/L144)^0.67</f>
        <v>5.6152247889106992E-2</v>
      </c>
      <c r="BA144" s="34">
        <f>(((M144-VLOOKUP(BA$6,Data!$N$4:$Y$11,Data!$W$1,FALSE)/1000)*VLOOKUP(BA$6,Data!$N$4:$Y$11,Data!$P$1,FALSE)^1.5+VLOOKUP(BA$6,Data!$N$4:$Y$11,Data!$W$1,FALSE)/1000*(Mannings_n_bot)^1.5)/M144)^0.67</f>
        <v>5.6127435006894238E-2</v>
      </c>
      <c r="BB144" s="34">
        <f>(((N144-VLOOKUP(BB$6,Data!$N$4:$Y$11,Data!$W$1,FALSE)/1000)*VLOOKUP(BB$6,Data!$N$4:$Y$11,Data!$P$1,FALSE)^1.5+VLOOKUP(BB$6,Data!$N$4:$Y$11,Data!$W$1,FALSE)/1000*(Mannings_n_bot)^1.5)/N144)^0.67</f>
        <v>5.6078309875554316E-2</v>
      </c>
      <c r="BC144" s="34">
        <f>(((O144-VLOOKUP(BC$6,Data!$N$4:$Y$11,Data!$W$1,FALSE)/1000)*VLOOKUP(BC$6,Data!$N$4:$Y$11,Data!$P$1,FALSE)^1.5+VLOOKUP(BC$6,Data!$N$4:$Y$11,Data!$W$1,FALSE)/1000*(Mannings_n_bot)^1.5)/O144)^0.67</f>
        <v>5.6031471999197897E-2</v>
      </c>
      <c r="BD144" s="34">
        <f>(((P144-VLOOKUP(BD$6,Data!$N$4:$Y$11,Data!$W$1,FALSE)/1000)*VLOOKUP(BD$6,Data!$N$4:$Y$11,Data!$P$1,FALSE)^1.5+VLOOKUP(BD$6,Data!$N$4:$Y$11,Data!$W$1,FALSE)/1000*(Mannings_n_bot)^1.5)/P144)^0.67</f>
        <v>5.5968451880045747E-2</v>
      </c>
      <c r="BE144" s="34">
        <f>(((Q144-VLOOKUP(BE$6,Data!$N$4:$Y$11,Data!$W$1,FALSE)/1000)*VLOOKUP(BE$6,Data!$N$4:$Y$11,Data!$P$1,FALSE)^1.5+VLOOKUP(BE$6,Data!$N$4:$Y$11,Data!$W$1,FALSE)/1000*(Mannings_n_bot)^1.5)/Q144)^0.67</f>
        <v>5.5919339467309877E-2</v>
      </c>
      <c r="BF144" s="34">
        <f>(((R144-VLOOKUP(BF$6,Data!$N$4:$Y$11,Data!$W$1,FALSE)/1000)*VLOOKUP(BF$6,Data!$N$4:$Y$11,Data!$P$1,FALSE)^1.5+VLOOKUP(BF$6,Data!$N$4:$Y$11,Data!$W$1,FALSE)/1000*(Mannings_n_bot)^1.5)/R144)^0.67</f>
        <v>5.5880867349965585E-2</v>
      </c>
      <c r="BG144" s="34">
        <f>(((S144-VLOOKUP(BG$6,Data!$N$4:$Y$11,Data!$W$1,FALSE)/1000)*VLOOKUP(BG$6,Data!$N$4:$Y$11,Data!$P$1,FALSE)^1.5+VLOOKUP(BG$6,Data!$N$4:$Y$11,Data!$W$1,FALSE)/1000*(Mannings_n_bot)^1.5)/S144)^0.67</f>
        <v>5.5854457573176391E-2</v>
      </c>
    </row>
    <row r="145" spans="1:59" x14ac:dyDescent="0.25">
      <c r="A145" s="28">
        <v>0.13800000000000001</v>
      </c>
      <c r="B145" s="94">
        <v>0.16789248629103404</v>
      </c>
      <c r="C145" s="94">
        <v>0.24134507319948995</v>
      </c>
      <c r="D145" s="94">
        <v>0.32735926535187465</v>
      </c>
      <c r="E145" s="94">
        <v>0.42724681811363618</v>
      </c>
      <c r="F145" s="94">
        <v>0.53952936384051053</v>
      </c>
      <c r="G145" s="94">
        <v>0.66585150897543288</v>
      </c>
      <c r="H145" s="94">
        <v>0.80440235839656093</v>
      </c>
      <c r="I145" s="94">
        <v>0.95715894329118267</v>
      </c>
      <c r="K145" s="28">
        <v>0.13800000000000001</v>
      </c>
      <c r="L145" s="94">
        <v>1.7391375133151996</v>
      </c>
      <c r="M145" s="94">
        <v>2.0924957513056124</v>
      </c>
      <c r="N145" s="94">
        <v>2.4357626614830878</v>
      </c>
      <c r="O145" s="94">
        <v>2.7890394869120989</v>
      </c>
      <c r="P145" s="94">
        <v>3.1323170522988648</v>
      </c>
      <c r="Q145" s="94">
        <v>3.485550981542052</v>
      </c>
      <c r="R145" s="94">
        <v>3.8288382613049889</v>
      </c>
      <c r="S145" s="94">
        <v>4.1820459581959728</v>
      </c>
      <c r="U145" s="28">
        <v>0.13800000000000001</v>
      </c>
      <c r="V145" s="94">
        <v>1.5136631636490059</v>
      </c>
      <c r="W145" s="94">
        <v>1.8210851162405439</v>
      </c>
      <c r="X145" s="94">
        <v>2.1198489864758265</v>
      </c>
      <c r="Y145" s="94">
        <v>2.4271999576080989</v>
      </c>
      <c r="Z145" s="94">
        <v>2.7259728426312932</v>
      </c>
      <c r="AA145" s="94">
        <v>3.0332864493113236</v>
      </c>
      <c r="AB145" s="94">
        <v>3.3320676484038469</v>
      </c>
      <c r="AC145" s="94">
        <v>3.6393584205854999</v>
      </c>
      <c r="AE145" s="28">
        <v>0.13800000000000001</v>
      </c>
      <c r="AF145" s="94">
        <f t="shared" si="46"/>
        <v>0.17309275633124005</v>
      </c>
      <c r="AG145" s="94">
        <f t="shared" si="32"/>
        <v>0.17342436501911462</v>
      </c>
      <c r="AH145" s="94">
        <f t="shared" si="33"/>
        <v>0.1733762391225325</v>
      </c>
      <c r="AI145" s="94">
        <f t="shared" si="34"/>
        <v>0.17359010357492924</v>
      </c>
      <c r="AJ145" s="94">
        <f t="shared" si="35"/>
        <v>0.1735348683128117</v>
      </c>
      <c r="AK145" s="94">
        <f t="shared" si="36"/>
        <v>0.17369027753589192</v>
      </c>
      <c r="AL145" s="94">
        <f t="shared" si="37"/>
        <v>0.17363624010888798</v>
      </c>
      <c r="AM145" s="94">
        <f t="shared" si="38"/>
        <v>0.17375736714213433</v>
      </c>
      <c r="AO145" s="28">
        <v>0.13800000000000001</v>
      </c>
      <c r="AP145" s="94">
        <f t="shared" si="47"/>
        <v>9.6537786693469685E-2</v>
      </c>
      <c r="AQ145" s="94">
        <f t="shared" si="39"/>
        <v>0.11533838147528029</v>
      </c>
      <c r="AR145" s="94">
        <f t="shared" si="40"/>
        <v>0.13439702912292451</v>
      </c>
      <c r="AS145" s="94">
        <f t="shared" si="41"/>
        <v>0.15318779820742695</v>
      </c>
      <c r="AT145" s="94">
        <f t="shared" si="42"/>
        <v>0.17224608966213686</v>
      </c>
      <c r="AU145" s="94">
        <f t="shared" si="43"/>
        <v>0.19103192364750657</v>
      </c>
      <c r="AV145" s="94">
        <f t="shared" si="44"/>
        <v>0.21009045133246115</v>
      </c>
      <c r="AW145" s="94">
        <f t="shared" si="45"/>
        <v>0.22887336793019761</v>
      </c>
      <c r="AY145" s="28">
        <v>0.13800000000000001</v>
      </c>
      <c r="AZ145" s="34">
        <f>(((L145-VLOOKUP(AZ$6,Data!$N$4:$Y$11,Data!$W$1,FALSE)/1000)*VLOOKUP(AZ$6,Data!$N$4:$Y$11,Data!$P$1,FALSE)^1.5+VLOOKUP(AZ$6,Data!$N$4:$Y$11,Data!$W$1,FALSE)/1000*(Mannings_n_bot)^1.5)/L145)^0.67</f>
        <v>5.6132763390021087E-2</v>
      </c>
      <c r="BA145" s="34">
        <f>(((M145-VLOOKUP(BA$6,Data!$N$4:$Y$11,Data!$W$1,FALSE)/1000)*VLOOKUP(BA$6,Data!$N$4:$Y$11,Data!$P$1,FALSE)^1.5+VLOOKUP(BA$6,Data!$N$4:$Y$11,Data!$W$1,FALSE)/1000*(Mannings_n_bot)^1.5)/M145)^0.67</f>
        <v>5.6107756080056949E-2</v>
      </c>
      <c r="BB145" s="34">
        <f>(((N145-VLOOKUP(BB$6,Data!$N$4:$Y$11,Data!$W$1,FALSE)/1000)*VLOOKUP(BB$6,Data!$N$4:$Y$11,Data!$P$1,FALSE)^1.5+VLOOKUP(BB$6,Data!$N$4:$Y$11,Data!$W$1,FALSE)/1000*(Mannings_n_bot)^1.5)/N145)^0.67</f>
        <v>5.6058312576233525E-2</v>
      </c>
      <c r="BC145" s="34">
        <f>(((O145-VLOOKUP(BC$6,Data!$N$4:$Y$11,Data!$W$1,FALSE)/1000)*VLOOKUP(BC$6,Data!$N$4:$Y$11,Data!$P$1,FALSE)^1.5+VLOOKUP(BC$6,Data!$N$4:$Y$11,Data!$W$1,FALSE)/1000*(Mannings_n_bot)^1.5)/O145)^0.67</f>
        <v>5.6011145693766813E-2</v>
      </c>
      <c r="BD145" s="34">
        <f>(((P145-VLOOKUP(BD$6,Data!$N$4:$Y$11,Data!$W$1,FALSE)/1000)*VLOOKUP(BD$6,Data!$N$4:$Y$11,Data!$P$1,FALSE)^1.5+VLOOKUP(BD$6,Data!$N$4:$Y$11,Data!$W$1,FALSE)/1000*(Mannings_n_bot)^1.5)/P145)^0.67</f>
        <v>5.5947715972588449E-2</v>
      </c>
      <c r="BE145" s="34">
        <f>(((Q145-VLOOKUP(BE$6,Data!$N$4:$Y$11,Data!$W$1,FALSE)/1000)*VLOOKUP(BE$6,Data!$N$4:$Y$11,Data!$P$1,FALSE)^1.5+VLOOKUP(BE$6,Data!$N$4:$Y$11,Data!$W$1,FALSE)/1000*(Mannings_n_bot)^1.5)/Q145)^0.67</f>
        <v>5.5898264215569031E-2</v>
      </c>
      <c r="BF145" s="34">
        <f>(((R145-VLOOKUP(BF$6,Data!$N$4:$Y$11,Data!$W$1,FALSE)/1000)*VLOOKUP(BF$6,Data!$N$4:$Y$11,Data!$P$1,FALSE)^1.5+VLOOKUP(BF$6,Data!$N$4:$Y$11,Data!$W$1,FALSE)/1000*(Mannings_n_bot)^1.5)/R145)^0.67</f>
        <v>5.5859543859108622E-2</v>
      </c>
      <c r="BG145" s="34">
        <f>(((S145-VLOOKUP(BG$6,Data!$N$4:$Y$11,Data!$W$1,FALSE)/1000)*VLOOKUP(BG$6,Data!$N$4:$Y$11,Data!$P$1,FALSE)^1.5+VLOOKUP(BG$6,Data!$N$4:$Y$11,Data!$W$1,FALSE)/1000*(Mannings_n_bot)^1.5)/S145)^0.67</f>
        <v>5.5832947352366845E-2</v>
      </c>
    </row>
    <row r="146" spans="1:59" x14ac:dyDescent="0.25">
      <c r="A146" s="28">
        <v>0.13900000000000001</v>
      </c>
      <c r="B146" s="94">
        <v>0.16910524546190464</v>
      </c>
      <c r="C146" s="94">
        <v>0.24308746337048248</v>
      </c>
      <c r="D146" s="94">
        <v>0.32972282098606187</v>
      </c>
      <c r="E146" s="94">
        <v>0.43033049016614244</v>
      </c>
      <c r="F146" s="94">
        <v>0.54342379112123496</v>
      </c>
      <c r="G146" s="94">
        <v>0.67065653561072747</v>
      </c>
      <c r="H146" s="94">
        <v>0.81020772963914256</v>
      </c>
      <c r="I146" s="94">
        <v>0.96406539581577277</v>
      </c>
      <c r="K146" s="28">
        <v>0.13900000000000001</v>
      </c>
      <c r="L146" s="94">
        <v>1.7407467945506681</v>
      </c>
      <c r="M146" s="94">
        <v>2.0944188934438639</v>
      </c>
      <c r="N146" s="94">
        <v>2.4380034997283304</v>
      </c>
      <c r="O146" s="94">
        <v>2.7915940922352411</v>
      </c>
      <c r="P146" s="94">
        <v>3.1351893371768336</v>
      </c>
      <c r="Q146" s="94">
        <v>3.4887369878595069</v>
      </c>
      <c r="R146" s="94">
        <v>3.8323419420501312</v>
      </c>
      <c r="S146" s="94">
        <v>4.1858633340705413</v>
      </c>
      <c r="U146" s="28">
        <v>0.13900000000000001</v>
      </c>
      <c r="V146" s="94">
        <v>1.5135155213316682</v>
      </c>
      <c r="W146" s="94">
        <v>1.8208945147098998</v>
      </c>
      <c r="X146" s="94">
        <v>2.1196293028884008</v>
      </c>
      <c r="Y146" s="94">
        <v>2.4269373033819974</v>
      </c>
      <c r="Z146" s="94">
        <v>2.7256810793478641</v>
      </c>
      <c r="AA146" s="94">
        <v>3.0329517131235146</v>
      </c>
      <c r="AB146" s="94">
        <v>3.3317037883894574</v>
      </c>
      <c r="AC146" s="94">
        <v>3.6389515878620706</v>
      </c>
      <c r="AE146" s="28">
        <v>0.13900000000000001</v>
      </c>
      <c r="AF146" s="94">
        <f t="shared" si="46"/>
        <v>0.17434307927474627</v>
      </c>
      <c r="AG146" s="94">
        <f t="shared" si="32"/>
        <v>0.17467640180202487</v>
      </c>
      <c r="AH146" s="94">
        <f t="shared" si="33"/>
        <v>0.17462802708207531</v>
      </c>
      <c r="AI146" s="94">
        <f t="shared" si="34"/>
        <v>0.17484299751887736</v>
      </c>
      <c r="AJ146" s="94">
        <f t="shared" si="35"/>
        <v>0.17478747654993093</v>
      </c>
      <c r="AK146" s="94">
        <f t="shared" si="36"/>
        <v>0.1749436897435715</v>
      </c>
      <c r="AL146" s="94">
        <f t="shared" si="37"/>
        <v>0.17488937272899546</v>
      </c>
      <c r="AM146" s="94">
        <f t="shared" si="38"/>
        <v>0.17501112652596099</v>
      </c>
      <c r="AO146" s="28">
        <v>0.13900000000000001</v>
      </c>
      <c r="AP146" s="94">
        <f t="shared" si="47"/>
        <v>9.7145228697982519E-2</v>
      </c>
      <c r="AQ146" s="94">
        <f t="shared" si="39"/>
        <v>0.11606439577651656</v>
      </c>
      <c r="AR146" s="94">
        <f t="shared" si="40"/>
        <v>0.1352429645908233</v>
      </c>
      <c r="AS146" s="94">
        <f t="shared" si="41"/>
        <v>0.15415224275015391</v>
      </c>
      <c r="AT146" s="94">
        <f t="shared" si="42"/>
        <v>0.17333045397844318</v>
      </c>
      <c r="AU146" s="94">
        <f t="shared" si="43"/>
        <v>0.1922347651727695</v>
      </c>
      <c r="AV146" s="94">
        <f t="shared" si="44"/>
        <v>0.21141321465842836</v>
      </c>
      <c r="AW146" s="94">
        <f t="shared" si="45"/>
        <v>0.23031458957793247</v>
      </c>
      <c r="AY146" s="28">
        <v>0.13900000000000001</v>
      </c>
      <c r="AZ146" s="34">
        <f>(((L146-VLOOKUP(AZ$6,Data!$N$4:$Y$11,Data!$W$1,FALSE)/1000)*VLOOKUP(AZ$6,Data!$N$4:$Y$11,Data!$P$1,FALSE)^1.5+VLOOKUP(AZ$6,Data!$N$4:$Y$11,Data!$W$1,FALSE)/1000*(Mannings_n_bot)^1.5)/L146)^0.67</f>
        <v>5.611330970602877E-2</v>
      </c>
      <c r="BA146" s="34">
        <f>(((M146-VLOOKUP(BA$6,Data!$N$4:$Y$11,Data!$W$1,FALSE)/1000)*VLOOKUP(BA$6,Data!$N$4:$Y$11,Data!$P$1,FALSE)^1.5+VLOOKUP(BA$6,Data!$N$4:$Y$11,Data!$W$1,FALSE)/1000*(Mannings_n_bot)^1.5)/M146)^0.67</f>
        <v>5.6088107854268696E-2</v>
      </c>
      <c r="BB146" s="34">
        <f>(((N146-VLOOKUP(BB$6,Data!$N$4:$Y$11,Data!$W$1,FALSE)/1000)*VLOOKUP(BB$6,Data!$N$4:$Y$11,Data!$P$1,FALSE)^1.5+VLOOKUP(BB$6,Data!$N$4:$Y$11,Data!$W$1,FALSE)/1000*(Mannings_n_bot)^1.5)/N146)^0.67</f>
        <v>5.6038346472699681E-2</v>
      </c>
      <c r="BC146" s="34">
        <f>(((O146-VLOOKUP(BC$6,Data!$N$4:$Y$11,Data!$W$1,FALSE)/1000)*VLOOKUP(BC$6,Data!$N$4:$Y$11,Data!$P$1,FALSE)^1.5+VLOOKUP(BC$6,Data!$N$4:$Y$11,Data!$W$1,FALSE)/1000*(Mannings_n_bot)^1.5)/O146)^0.67</f>
        <v>5.5990850778970515E-2</v>
      </c>
      <c r="BD146" s="34">
        <f>(((P146-VLOOKUP(BD$6,Data!$N$4:$Y$11,Data!$W$1,FALSE)/1000)*VLOOKUP(BD$6,Data!$N$4:$Y$11,Data!$P$1,FALSE)^1.5+VLOOKUP(BD$6,Data!$N$4:$Y$11,Data!$W$1,FALSE)/1000*(Mannings_n_bot)^1.5)/P146)^0.67</f>
        <v>5.5927012077101206E-2</v>
      </c>
      <c r="BE146" s="34">
        <f>(((Q146-VLOOKUP(BE$6,Data!$N$4:$Y$11,Data!$W$1,FALSE)/1000)*VLOOKUP(BE$6,Data!$N$4:$Y$11,Data!$P$1,FALSE)^1.5+VLOOKUP(BE$6,Data!$N$4:$Y$11,Data!$W$1,FALSE)/1000*(Mannings_n_bot)^1.5)/Q146)^0.67</f>
        <v>5.5877221240301117E-2</v>
      </c>
      <c r="BF146" s="34">
        <f>(((R146-VLOOKUP(BF$6,Data!$N$4:$Y$11,Data!$W$1,FALSE)/1000)*VLOOKUP(BF$6,Data!$N$4:$Y$11,Data!$P$1,FALSE)^1.5+VLOOKUP(BF$6,Data!$N$4:$Y$11,Data!$W$1,FALSE)/1000*(Mannings_n_bot)^1.5)/R146)^0.67</f>
        <v>5.5838253043479447E-2</v>
      </c>
      <c r="BG146" s="34">
        <f>(((S146-VLOOKUP(BG$6,Data!$N$4:$Y$11,Data!$W$1,FALSE)/1000)*VLOOKUP(BG$6,Data!$N$4:$Y$11,Data!$P$1,FALSE)^1.5+VLOOKUP(BG$6,Data!$N$4:$Y$11,Data!$W$1,FALSE)/1000*(Mannings_n_bot)^1.5)/S146)^0.67</f>
        <v>5.5811469902203106E-2</v>
      </c>
    </row>
    <row r="147" spans="1:59" x14ac:dyDescent="0.25">
      <c r="A147" s="28">
        <v>0.14000000000000001</v>
      </c>
      <c r="B147" s="94">
        <v>0.17031788564925476</v>
      </c>
      <c r="C147" s="94">
        <v>0.24482967019514135</v>
      </c>
      <c r="D147" s="94">
        <v>0.33208613034745404</v>
      </c>
      <c r="E147" s="94">
        <v>0.43341382679936258</v>
      </c>
      <c r="F147" s="94">
        <v>0.54731779939338132</v>
      </c>
      <c r="G147" s="94">
        <v>0.67546102931037177</v>
      </c>
      <c r="H147" s="94">
        <v>0.81601246369363212</v>
      </c>
      <c r="I147" s="94">
        <v>0.9709710724459546</v>
      </c>
      <c r="K147" s="28">
        <v>0.14000000000000001</v>
      </c>
      <c r="L147" s="94">
        <v>1.7423562336878653</v>
      </c>
      <c r="M147" s="94">
        <v>2.0963422379697558</v>
      </c>
      <c r="N147" s="94">
        <v>2.4402445714840946</v>
      </c>
      <c r="O147" s="94">
        <v>2.7941489754599416</v>
      </c>
      <c r="P147" s="94">
        <v>3.1380619311225142</v>
      </c>
      <c r="Q147" s="94">
        <v>3.491923347582913</v>
      </c>
      <c r="R147" s="94">
        <v>3.8358460073958498</v>
      </c>
      <c r="S147" s="94">
        <v>4.1896811388503856</v>
      </c>
      <c r="U147" s="28">
        <v>0.14000000000000001</v>
      </c>
      <c r="V147" s="94">
        <v>1.5133661677401895</v>
      </c>
      <c r="W147" s="94">
        <v>1.8207018818344669</v>
      </c>
      <c r="X147" s="94">
        <v>2.1194072500759131</v>
      </c>
      <c r="Y147" s="94">
        <v>2.4266719598743398</v>
      </c>
      <c r="Z147" s="94">
        <v>2.7253862889650771</v>
      </c>
      <c r="AA147" s="94">
        <v>3.0326136297800939</v>
      </c>
      <c r="AB147" s="94">
        <v>3.3313362434360645</v>
      </c>
      <c r="AC147" s="94">
        <v>3.6385407501404212</v>
      </c>
      <c r="AE147" s="28">
        <v>0.14000000000000001</v>
      </c>
      <c r="AF147" s="94">
        <f t="shared" si="46"/>
        <v>0.17559327954935899</v>
      </c>
      <c r="AG147" s="94">
        <f t="shared" si="32"/>
        <v>0.17592830683697327</v>
      </c>
      <c r="AH147" s="94">
        <f t="shared" si="33"/>
        <v>0.17587968461045111</v>
      </c>
      <c r="AI147" s="94">
        <f t="shared" si="34"/>
        <v>0.17609575518218826</v>
      </c>
      <c r="AJ147" s="94">
        <f t="shared" si="35"/>
        <v>0.17603995001663122</v>
      </c>
      <c r="AK147" s="94">
        <f t="shared" si="36"/>
        <v>0.17619696293265644</v>
      </c>
      <c r="AL147" s="94">
        <f t="shared" si="37"/>
        <v>0.17614236780730763</v>
      </c>
      <c r="AM147" s="94">
        <f t="shared" si="38"/>
        <v>0.17626474505818665</v>
      </c>
      <c r="AO147" s="28">
        <v>0.14000000000000001</v>
      </c>
      <c r="AP147" s="94">
        <f t="shared" si="47"/>
        <v>9.7751471459289641E-2</v>
      </c>
      <c r="AQ147" s="94">
        <f t="shared" si="39"/>
        <v>0.11678897928052602</v>
      </c>
      <c r="AR147" s="94">
        <f t="shared" si="40"/>
        <v>0.13608723249632626</v>
      </c>
      <c r="AS147" s="94">
        <f t="shared" si="41"/>
        <v>0.15511478829721986</v>
      </c>
      <c r="AT147" s="94">
        <f t="shared" si="42"/>
        <v>0.17441268254307543</v>
      </c>
      <c r="AU147" s="94">
        <f t="shared" si="43"/>
        <v>0.19343523957303405</v>
      </c>
      <c r="AV147" s="94">
        <f t="shared" si="44"/>
        <v>0.21273337410320645</v>
      </c>
      <c r="AW147" s="94">
        <f t="shared" si="45"/>
        <v>0.23175297600627937</v>
      </c>
      <c r="AY147" s="28">
        <v>0.14000000000000001</v>
      </c>
      <c r="AZ147" s="34">
        <f>(((L147-VLOOKUP(AZ$6,Data!$N$4:$Y$11,Data!$W$1,FALSE)/1000)*VLOOKUP(AZ$6,Data!$N$4:$Y$11,Data!$P$1,FALSE)^1.5+VLOOKUP(AZ$6,Data!$N$4:$Y$11,Data!$W$1,FALSE)/1000*(Mannings_n_bot)^1.5)/L147)^0.67</f>
        <v>5.6093886740623058E-2</v>
      </c>
      <c r="BA147" s="34">
        <f>(((M147-VLOOKUP(BA$6,Data!$N$4:$Y$11,Data!$W$1,FALSE)/1000)*VLOOKUP(BA$6,Data!$N$4:$Y$11,Data!$P$1,FALSE)^1.5+VLOOKUP(BA$6,Data!$N$4:$Y$11,Data!$W$1,FALSE)/1000*(Mannings_n_bot)^1.5)/M147)^0.67</f>
        <v>5.6068490234293708E-2</v>
      </c>
      <c r="BB147" s="34">
        <f>(((N147-VLOOKUP(BB$6,Data!$N$4:$Y$11,Data!$W$1,FALSE)/1000)*VLOOKUP(BB$6,Data!$N$4:$Y$11,Data!$P$1,FALSE)^1.5+VLOOKUP(BB$6,Data!$N$4:$Y$11,Data!$W$1,FALSE)/1000*(Mannings_n_bot)^1.5)/N147)^0.67</f>
        <v>5.6018411468092499E-2</v>
      </c>
      <c r="BC147" s="34">
        <f>(((O147-VLOOKUP(BC$6,Data!$N$4:$Y$11,Data!$W$1,FALSE)/1000)*VLOOKUP(BC$6,Data!$N$4:$Y$11,Data!$P$1,FALSE)^1.5+VLOOKUP(BC$6,Data!$N$4:$Y$11,Data!$W$1,FALSE)/1000*(Mannings_n_bot)^1.5)/O147)^0.67</f>
        <v>5.5970587157965906E-2</v>
      </c>
      <c r="BD147" s="34">
        <f>(((P147-VLOOKUP(BD$6,Data!$N$4:$Y$11,Data!$W$1,FALSE)/1000)*VLOOKUP(BD$6,Data!$N$4:$Y$11,Data!$P$1,FALSE)^1.5+VLOOKUP(BD$6,Data!$N$4:$Y$11,Data!$W$1,FALSE)/1000*(Mannings_n_bot)^1.5)/P147)^0.67</f>
        <v>5.5906340094720591E-2</v>
      </c>
      <c r="BE147" s="34">
        <f>(((Q147-VLOOKUP(BE$6,Data!$N$4:$Y$11,Data!$W$1,FALSE)/1000)*VLOOKUP(BE$6,Data!$N$4:$Y$11,Data!$P$1,FALSE)^1.5+VLOOKUP(BE$6,Data!$N$4:$Y$11,Data!$W$1,FALSE)/1000*(Mannings_n_bot)^1.5)/Q147)^0.67</f>
        <v>5.5856210442296939E-2</v>
      </c>
      <c r="BF147" s="34">
        <f>(((R147-VLOOKUP(BF$6,Data!$N$4:$Y$11,Data!$W$1,FALSE)/1000)*VLOOKUP(BF$6,Data!$N$4:$Y$11,Data!$P$1,FALSE)^1.5+VLOOKUP(BF$6,Data!$N$4:$Y$11,Data!$W$1,FALSE)/1000*(Mannings_n_bot)^1.5)/R147)^0.67</f>
        <v>5.5816994802519782E-2</v>
      </c>
      <c r="BG147" s="34">
        <f>(((S147-VLOOKUP(BG$6,Data!$N$4:$Y$11,Data!$W$1,FALSE)/1000)*VLOOKUP(BG$6,Data!$N$4:$Y$11,Data!$P$1,FALSE)^1.5+VLOOKUP(BG$6,Data!$N$4:$Y$11,Data!$W$1,FALSE)/1000*(Mannings_n_bot)^1.5)/S147)^0.67</f>
        <v>5.5790025122193755E-2</v>
      </c>
    </row>
    <row r="148" spans="1:59" x14ac:dyDescent="0.25">
      <c r="A148" s="28">
        <v>0.14099999999999999</v>
      </c>
      <c r="B148" s="94">
        <v>0.17153040548172882</v>
      </c>
      <c r="C148" s="94">
        <v>0.24657169172949267</v>
      </c>
      <c r="D148" s="94">
        <v>0.33444919079389934</v>
      </c>
      <c r="E148" s="94">
        <v>0.43649682459591421</v>
      </c>
      <c r="F148" s="94">
        <v>0.55121138433139194</v>
      </c>
      <c r="G148" s="94">
        <v>0.68026498477096231</v>
      </c>
      <c r="H148" s="94">
        <v>0.82181655413845212</v>
      </c>
      <c r="I148" s="94">
        <v>0.97787596557968737</v>
      </c>
      <c r="K148" s="28">
        <v>0.14099999999999999</v>
      </c>
      <c r="L148" s="94">
        <v>1.7439658325782317</v>
      </c>
      <c r="M148" s="94">
        <v>2.0982657870724331</v>
      </c>
      <c r="N148" s="94">
        <v>2.4424858793050697</v>
      </c>
      <c r="O148" s="94">
        <v>2.796704139478964</v>
      </c>
      <c r="P148" s="94">
        <v>3.1409348373940658</v>
      </c>
      <c r="Q148" s="94">
        <v>3.495110064308705</v>
      </c>
      <c r="R148" s="94">
        <v>3.8393504613038756</v>
      </c>
      <c r="S148" s="94">
        <v>4.1934993768356366</v>
      </c>
      <c r="U148" s="28">
        <v>0.14099999999999999</v>
      </c>
      <c r="V148" s="94">
        <v>1.5132151023678639</v>
      </c>
      <c r="W148" s="94">
        <v>1.8205072169694179</v>
      </c>
      <c r="X148" s="94">
        <v>2.1191828272936064</v>
      </c>
      <c r="Y148" s="94">
        <v>2.4264039262028527</v>
      </c>
      <c r="Z148" s="94">
        <v>2.7250884705005514</v>
      </c>
      <c r="AA148" s="94">
        <v>3.0322721981614871</v>
      </c>
      <c r="AB148" s="94">
        <v>3.3309650123238597</v>
      </c>
      <c r="AC148" s="94">
        <v>3.6381259060637521</v>
      </c>
      <c r="AE148" s="28">
        <v>0.14099999999999999</v>
      </c>
      <c r="AF148" s="94">
        <f t="shared" si="46"/>
        <v>0.17684335574124654</v>
      </c>
      <c r="AG148" s="94">
        <f t="shared" si="32"/>
        <v>0.17718007872707017</v>
      </c>
      <c r="AH148" s="94">
        <f t="shared" si="33"/>
        <v>0.17713121030832168</v>
      </c>
      <c r="AI148" s="94">
        <f t="shared" si="34"/>
        <v>0.17734837517638172</v>
      </c>
      <c r="AJ148" s="94">
        <f t="shared" si="35"/>
        <v>0.17729228732163499</v>
      </c>
      <c r="AK148" s="94">
        <f t="shared" si="36"/>
        <v>0.17745009571973078</v>
      </c>
      <c r="AL148" s="94">
        <f t="shared" si="37"/>
        <v>0.17739522395767912</v>
      </c>
      <c r="AM148" s="94">
        <f t="shared" si="38"/>
        <v>0.17751822135877868</v>
      </c>
      <c r="AO148" s="28">
        <v>0.14099999999999999</v>
      </c>
      <c r="AP148" s="94">
        <f t="shared" si="47"/>
        <v>9.8356517242165764E-2</v>
      </c>
      <c r="AQ148" s="94">
        <f t="shared" si="39"/>
        <v>0.11751213466312926</v>
      </c>
      <c r="AR148" s="94">
        <f t="shared" si="40"/>
        <v>0.1369298359624728</v>
      </c>
      <c r="AS148" s="94">
        <f t="shared" si="41"/>
        <v>0.15607543838270826</v>
      </c>
      <c r="AT148" s="94">
        <f t="shared" si="42"/>
        <v>0.1754927793372226</v>
      </c>
      <c r="AU148" s="94">
        <f t="shared" si="43"/>
        <v>0.19463335124054565</v>
      </c>
      <c r="AV148" s="94">
        <f t="shared" si="44"/>
        <v>0.21405093450608215</v>
      </c>
      <c r="AW148" s="94">
        <f t="shared" si="45"/>
        <v>0.23318853246559457</v>
      </c>
      <c r="AY148" s="28">
        <v>0.14099999999999999</v>
      </c>
      <c r="AZ148" s="34">
        <f>(((L148-VLOOKUP(AZ$6,Data!$N$4:$Y$11,Data!$W$1,FALSE)/1000)*VLOOKUP(AZ$6,Data!$N$4:$Y$11,Data!$P$1,FALSE)^1.5+VLOOKUP(AZ$6,Data!$N$4:$Y$11,Data!$W$1,FALSE)/1000*(Mannings_n_bot)^1.5)/L148)^0.67</f>
        <v>5.6074494397668338E-2</v>
      </c>
      <c r="BA148" s="34">
        <f>(((M148-VLOOKUP(BA$6,Data!$N$4:$Y$11,Data!$W$1,FALSE)/1000)*VLOOKUP(BA$6,Data!$N$4:$Y$11,Data!$P$1,FALSE)^1.5+VLOOKUP(BA$6,Data!$N$4:$Y$11,Data!$W$1,FALSE)/1000*(Mannings_n_bot)^1.5)/M148)^0.67</f>
        <v>5.6048903125257891E-2</v>
      </c>
      <c r="BB148" s="34">
        <f>(((N148-VLOOKUP(BB$6,Data!$N$4:$Y$11,Data!$W$1,FALSE)/1000)*VLOOKUP(BB$6,Data!$N$4:$Y$11,Data!$P$1,FALSE)^1.5+VLOOKUP(BB$6,Data!$N$4:$Y$11,Data!$W$1,FALSE)/1000*(Mannings_n_bot)^1.5)/N148)^0.67</f>
        <v>5.599850746591984E-2</v>
      </c>
      <c r="BC148" s="34">
        <f>(((O148-VLOOKUP(BC$6,Data!$N$4:$Y$11,Data!$W$1,FALSE)/1000)*VLOOKUP(BC$6,Data!$N$4:$Y$11,Data!$P$1,FALSE)^1.5+VLOOKUP(BC$6,Data!$N$4:$Y$11,Data!$W$1,FALSE)/1000*(Mannings_n_bot)^1.5)/O148)^0.67</f>
        <v>5.5950354734274448E-2</v>
      </c>
      <c r="BD148" s="34">
        <f>(((P148-VLOOKUP(BD$6,Data!$N$4:$Y$11,Data!$W$1,FALSE)/1000)*VLOOKUP(BD$6,Data!$N$4:$Y$11,Data!$P$1,FALSE)^1.5+VLOOKUP(BD$6,Data!$N$4:$Y$11,Data!$W$1,FALSE)/1000*(Mannings_n_bot)^1.5)/P148)^0.67</f>
        <v>5.5885699926956078E-2</v>
      </c>
      <c r="BE148" s="34">
        <f>(((Q148-VLOOKUP(BE$6,Data!$N$4:$Y$11,Data!$W$1,FALSE)/1000)*VLOOKUP(BE$6,Data!$N$4:$Y$11,Data!$P$1,FALSE)^1.5+VLOOKUP(BE$6,Data!$N$4:$Y$11,Data!$W$1,FALSE)/1000*(Mannings_n_bot)^1.5)/Q148)^0.67</f>
        <v>5.5835231722718662E-2</v>
      </c>
      <c r="BF148" s="34">
        <f>(((R148-VLOOKUP(BF$6,Data!$N$4:$Y$11,Data!$W$1,FALSE)/1000)*VLOOKUP(BF$6,Data!$N$4:$Y$11,Data!$P$1,FALSE)^1.5+VLOOKUP(BF$6,Data!$N$4:$Y$11,Data!$W$1,FALSE)/1000*(Mannings_n_bot)^1.5)/R148)^0.67</f>
        <v>5.5795769036048257E-2</v>
      </c>
      <c r="BG148" s="34">
        <f>(((S148-VLOOKUP(BG$6,Data!$N$4:$Y$11,Data!$W$1,FALSE)/1000)*VLOOKUP(BG$6,Data!$N$4:$Y$11,Data!$P$1,FALSE)^1.5+VLOOKUP(BG$6,Data!$N$4:$Y$11,Data!$W$1,FALSE)/1000*(Mannings_n_bot)^1.5)/S148)^0.67</f>
        <v>5.5768612912222189E-2</v>
      </c>
    </row>
    <row r="149" spans="1:59" x14ac:dyDescent="0.25">
      <c r="A149" s="28">
        <v>0.14199999999999999</v>
      </c>
      <c r="B149" s="94">
        <v>0.172742803587562</v>
      </c>
      <c r="C149" s="94">
        <v>0.2483135260289433</v>
      </c>
      <c r="D149" s="94">
        <v>0.33681199968240971</v>
      </c>
      <c r="E149" s="94">
        <v>0.43957948013729142</v>
      </c>
      <c r="F149" s="94">
        <v>0.55510454160829426</v>
      </c>
      <c r="G149" s="94">
        <v>0.68506839668731168</v>
      </c>
      <c r="H149" s="94">
        <v>0.82761999454988278</v>
      </c>
      <c r="I149" s="94">
        <v>0.98478006761234305</v>
      </c>
      <c r="K149" s="28">
        <v>0.14199999999999999</v>
      </c>
      <c r="L149" s="94">
        <v>1.7455755930748404</v>
      </c>
      <c r="M149" s="94">
        <v>2.1001895429431094</v>
      </c>
      <c r="N149" s="94">
        <v>2.4447274257483365</v>
      </c>
      <c r="O149" s="94">
        <v>2.7992595871878976</v>
      </c>
      <c r="P149" s="94">
        <v>3.1438080592527919</v>
      </c>
      <c r="Q149" s="94">
        <v>3.4982971416368929</v>
      </c>
      <c r="R149" s="94">
        <v>3.8428553077398333</v>
      </c>
      <c r="S149" s="94">
        <v>4.1973180523307541</v>
      </c>
      <c r="U149" s="28">
        <v>0.14199999999999999</v>
      </c>
      <c r="V149" s="94">
        <v>1.513062324701975</v>
      </c>
      <c r="W149" s="94">
        <v>1.8203105194628477</v>
      </c>
      <c r="X149" s="94">
        <v>2.1189560337884554</v>
      </c>
      <c r="Y149" s="94">
        <v>2.4261332014759271</v>
      </c>
      <c r="Z149" s="94">
        <v>2.7247876229613803</v>
      </c>
      <c r="AA149" s="94">
        <v>3.0319274171365262</v>
      </c>
      <c r="AB149" s="94">
        <v>3.3305900938202528</v>
      </c>
      <c r="AC149" s="94">
        <v>3.6377070542614067</v>
      </c>
      <c r="AE149" s="28">
        <v>0.14199999999999999</v>
      </c>
      <c r="AF149" s="94">
        <f t="shared" si="46"/>
        <v>0.17809330643615531</v>
      </c>
      <c r="AG149" s="94">
        <f t="shared" si="32"/>
        <v>0.17843171607498093</v>
      </c>
      <c r="AH149" s="94">
        <f t="shared" si="33"/>
        <v>0.17838260277590584</v>
      </c>
      <c r="AI149" s="94">
        <f t="shared" si="34"/>
        <v>0.17860085611252099</v>
      </c>
      <c r="AJ149" s="94">
        <f t="shared" si="35"/>
        <v>0.17854448707320961</v>
      </c>
      <c r="AK149" s="94">
        <f t="shared" si="36"/>
        <v>0.17870308672091315</v>
      </c>
      <c r="AL149" s="94">
        <f t="shared" si="37"/>
        <v>0.17864793979350221</v>
      </c>
      <c r="AM149" s="94">
        <f t="shared" si="38"/>
        <v>0.17877155404723474</v>
      </c>
      <c r="AO149" s="28">
        <v>0.14199999999999999</v>
      </c>
      <c r="AP149" s="94">
        <f t="shared" si="47"/>
        <v>9.8960368300793355E-2</v>
      </c>
      <c r="AQ149" s="94">
        <f t="shared" si="39"/>
        <v>0.11823386458774959</v>
      </c>
      <c r="AR149" s="94">
        <f t="shared" si="40"/>
        <v>0.13777077809781221</v>
      </c>
      <c r="AS149" s="94">
        <f t="shared" si="41"/>
        <v>0.15703419652440581</v>
      </c>
      <c r="AT149" s="94">
        <f t="shared" si="42"/>
        <v>0.17657074832368402</v>
      </c>
      <c r="AU149" s="94">
        <f t="shared" si="43"/>
        <v>0.19582910454735139</v>
      </c>
      <c r="AV149" s="94">
        <f t="shared" si="44"/>
        <v>0.21536590068405298</v>
      </c>
      <c r="AW149" s="94">
        <f t="shared" si="45"/>
        <v>0.23462126418213616</v>
      </c>
      <c r="AY149" s="28">
        <v>0.14199999999999999</v>
      </c>
      <c r="AZ149" s="34">
        <f>(((L149-VLOOKUP(AZ$6,Data!$N$4:$Y$11,Data!$W$1,FALSE)/1000)*VLOOKUP(AZ$6,Data!$N$4:$Y$11,Data!$P$1,FALSE)^1.5+VLOOKUP(AZ$6,Data!$N$4:$Y$11,Data!$W$1,FALSE)/1000*(Mannings_n_bot)^1.5)/L149)^0.67</f>
        <v>5.6055132581398506E-2</v>
      </c>
      <c r="BA149" s="34">
        <f>(((M149-VLOOKUP(BA$6,Data!$N$4:$Y$11,Data!$W$1,FALSE)/1000)*VLOOKUP(BA$6,Data!$N$4:$Y$11,Data!$P$1,FALSE)^1.5+VLOOKUP(BA$6,Data!$N$4:$Y$11,Data!$W$1,FALSE)/1000*(Mannings_n_bot)^1.5)/M149)^0.67</f>
        <v>5.6029346432646843E-2</v>
      </c>
      <c r="BB149" s="34">
        <f>(((N149-VLOOKUP(BB$6,Data!$N$4:$Y$11,Data!$W$1,FALSE)/1000)*VLOOKUP(BB$6,Data!$N$4:$Y$11,Data!$P$1,FALSE)^1.5+VLOOKUP(BB$6,Data!$N$4:$Y$11,Data!$W$1,FALSE)/1000*(Mannings_n_bot)^1.5)/N149)^0.67</f>
        <v>5.5978634370055881E-2</v>
      </c>
      <c r="BC149" s="34">
        <f>(((O149-VLOOKUP(BC$6,Data!$N$4:$Y$11,Data!$W$1,FALSE)/1000)*VLOOKUP(BC$6,Data!$N$4:$Y$11,Data!$P$1,FALSE)^1.5+VLOOKUP(BC$6,Data!$N$4:$Y$11,Data!$W$1,FALSE)/1000*(Mannings_n_bot)^1.5)/O149)^0.67</f>
        <v>5.5930153411780363E-2</v>
      </c>
      <c r="BD149" s="34">
        <f>(((P149-VLOOKUP(BD$6,Data!$N$4:$Y$11,Data!$W$1,FALSE)/1000)*VLOOKUP(BD$6,Data!$N$4:$Y$11,Data!$P$1,FALSE)^1.5+VLOOKUP(BD$6,Data!$N$4:$Y$11,Data!$W$1,FALSE)/1000*(Mannings_n_bot)^1.5)/P149)^0.67</f>
        <v>5.5865091475687863E-2</v>
      </c>
      <c r="BE149" s="34">
        <f>(((Q149-VLOOKUP(BE$6,Data!$N$4:$Y$11,Data!$W$1,FALSE)/1000)*VLOOKUP(BE$6,Data!$N$4:$Y$11,Data!$P$1,FALSE)^1.5+VLOOKUP(BE$6,Data!$N$4:$Y$11,Data!$W$1,FALSE)/1000*(Mannings_n_bot)^1.5)/Q149)^0.67</f>
        <v>5.5814284983097935E-2</v>
      </c>
      <c r="BF149" s="34">
        <f>(((R149-VLOOKUP(BF$6,Data!$N$4:$Y$11,Data!$W$1,FALSE)/1000)*VLOOKUP(BF$6,Data!$N$4:$Y$11,Data!$P$1,FALSE)^1.5+VLOOKUP(BF$6,Data!$N$4:$Y$11,Data!$W$1,FALSE)/1000*(Mannings_n_bot)^1.5)/R149)^0.67</f>
        <v>5.5774575644258771E-2</v>
      </c>
      <c r="BG149" s="34">
        <f>(((S149-VLOOKUP(BG$6,Data!$N$4:$Y$11,Data!$W$1,FALSE)/1000)*VLOOKUP(BG$6,Data!$N$4:$Y$11,Data!$P$1,FALSE)^1.5+VLOOKUP(BG$6,Data!$N$4:$Y$11,Data!$W$1,FALSE)/1000*(Mannings_n_bot)^1.5)/S149)^0.67</f>
        <v>5.57472331725445E-2</v>
      </c>
    </row>
    <row r="150" spans="1:59" x14ac:dyDescent="0.25">
      <c r="A150" s="28">
        <v>0.14299999999999999</v>
      </c>
      <c r="B150" s="94">
        <v>0.17395507859457693</v>
      </c>
      <c r="C150" s="94">
        <v>0.25005517114827147</v>
      </c>
      <c r="D150" s="94">
        <v>0.33917455436915511</v>
      </c>
      <c r="E150" s="94">
        <v>0.44266179000384476</v>
      </c>
      <c r="F150" s="94">
        <v>0.5589972668956924</v>
      </c>
      <c r="G150" s="94">
        <v>0.68987125975243258</v>
      </c>
      <c r="H150" s="94">
        <v>0.83342277850205049</v>
      </c>
      <c r="I150" s="94">
        <v>0.99168337093667702</v>
      </c>
      <c r="K150" s="28">
        <v>0.14299999999999999</v>
      </c>
      <c r="L150" s="94">
        <v>1.7471855170324231</v>
      </c>
      <c r="M150" s="94">
        <v>2.1021135077750919</v>
      </c>
      <c r="N150" s="94">
        <v>2.4469692133733942</v>
      </c>
      <c r="O150" s="94">
        <v>2.801815321485182</v>
      </c>
      <c r="P150" s="94">
        <v>3.1466815999631774</v>
      </c>
      <c r="Q150" s="94">
        <v>3.501484583171099</v>
      </c>
      <c r="R150" s="94">
        <v>3.8463605506732934</v>
      </c>
      <c r="S150" s="94">
        <v>4.2011371696445652</v>
      </c>
      <c r="U150" s="28">
        <v>0.14299999999999999</v>
      </c>
      <c r="V150" s="94">
        <v>1.5129078342237861</v>
      </c>
      <c r="W150" s="94">
        <v>1.8201117886557596</v>
      </c>
      <c r="X150" s="94">
        <v>2.1187268687991572</v>
      </c>
      <c r="Y150" s="94">
        <v>2.4258597847926016</v>
      </c>
      <c r="Z150" s="94">
        <v>2.7244837453441195</v>
      </c>
      <c r="AA150" s="94">
        <v>3.0315792855624282</v>
      </c>
      <c r="AB150" s="94">
        <v>3.330211486679854</v>
      </c>
      <c r="AC150" s="94">
        <v>3.6372841933488576</v>
      </c>
      <c r="AE150" s="28">
        <v>0.14299999999999999</v>
      </c>
      <c r="AF150" s="94">
        <f t="shared" si="46"/>
        <v>0.17934313021940637</v>
      </c>
      <c r="AG150" s="94">
        <f t="shared" si="32"/>
        <v>0.17968321748291921</v>
      </c>
      <c r="AH150" s="94">
        <f t="shared" si="33"/>
        <v>0.17963386061297651</v>
      </c>
      <c r="AI150" s="94">
        <f t="shared" si="34"/>
        <v>0.17985319660120477</v>
      </c>
      <c r="AJ150" s="94">
        <f t="shared" si="35"/>
        <v>0.17979654787916471</v>
      </c>
      <c r="AK150" s="94">
        <f t="shared" si="36"/>
        <v>0.17995593455185277</v>
      </c>
      <c r="AL150" s="94">
        <f t="shared" si="37"/>
        <v>0.17990051392770418</v>
      </c>
      <c r="AM150" s="94">
        <f t="shared" si="38"/>
        <v>0.18002474174257754</v>
      </c>
      <c r="AO150" s="28">
        <v>0.14299999999999999</v>
      </c>
      <c r="AP150" s="94">
        <f t="shared" si="47"/>
        <v>9.9563026878815866E-2</v>
      </c>
      <c r="AQ150" s="94">
        <f t="shared" si="39"/>
        <v>0.11895417170547254</v>
      </c>
      <c r="AR150" s="94">
        <f t="shared" si="40"/>
        <v>0.13861006199647632</v>
      </c>
      <c r="AS150" s="94">
        <f t="shared" si="41"/>
        <v>0.15799106622387921</v>
      </c>
      <c r="AT150" s="94">
        <f t="shared" si="42"/>
        <v>0.17764659344696135</v>
      </c>
      <c r="AU150" s="94">
        <f t="shared" si="43"/>
        <v>0.19702250384539882</v>
      </c>
      <c r="AV150" s="94">
        <f t="shared" si="44"/>
        <v>0.21667827743193821</v>
      </c>
      <c r="AW150" s="94">
        <f t="shared" si="45"/>
        <v>0.23605117635818063</v>
      </c>
      <c r="AY150" s="28">
        <v>0.14299999999999999</v>
      </c>
      <c r="AZ150" s="34">
        <f>(((L150-VLOOKUP(AZ$6,Data!$N$4:$Y$11,Data!$W$1,FALSE)/1000)*VLOOKUP(AZ$6,Data!$N$4:$Y$11,Data!$P$1,FALSE)^1.5+VLOOKUP(AZ$6,Data!$N$4:$Y$11,Data!$W$1,FALSE)/1000*(Mannings_n_bot)^1.5)/L150)^0.67</f>
        <v>5.6035801196414908E-2</v>
      </c>
      <c r="BA150" s="34">
        <f>(((M150-VLOOKUP(BA$6,Data!$N$4:$Y$11,Data!$W$1,FALSE)/1000)*VLOOKUP(BA$6,Data!$N$4:$Y$11,Data!$P$1,FALSE)^1.5+VLOOKUP(BA$6,Data!$N$4:$Y$11,Data!$W$1,FALSE)/1000*(Mannings_n_bot)^1.5)/M150)^0.67</f>
        <v>5.6009820062304011E-2</v>
      </c>
      <c r="BB150" s="34">
        <f>(((N150-VLOOKUP(BB$6,Data!$N$4:$Y$11,Data!$W$1,FALSE)/1000)*VLOOKUP(BB$6,Data!$N$4:$Y$11,Data!$P$1,FALSE)^1.5+VLOOKUP(BB$6,Data!$N$4:$Y$11,Data!$W$1,FALSE)/1000*(Mannings_n_bot)^1.5)/N150)^0.67</f>
        <v>5.5958792084738952E-2</v>
      </c>
      <c r="BC150" s="34">
        <f>(((O150-VLOOKUP(BC$6,Data!$N$4:$Y$11,Data!$W$1,FALSE)/1000)*VLOOKUP(BC$6,Data!$N$4:$Y$11,Data!$P$1,FALSE)^1.5+VLOOKUP(BC$6,Data!$N$4:$Y$11,Data!$W$1,FALSE)/1000*(Mannings_n_bot)^1.5)/O150)^0.67</f>
        <v>5.5909983094728881E-2</v>
      </c>
      <c r="BD150" s="34">
        <f>(((P150-VLOOKUP(BD$6,Data!$N$4:$Y$11,Data!$W$1,FALSE)/1000)*VLOOKUP(BD$6,Data!$N$4:$Y$11,Data!$P$1,FALSE)^1.5+VLOOKUP(BD$6,Data!$N$4:$Y$11,Data!$W$1,FALSE)/1000*(Mannings_n_bot)^1.5)/P150)^0.67</f>
        <v>5.5844514643164873E-2</v>
      </c>
      <c r="BE150" s="34">
        <f>(((Q150-VLOOKUP(BE$6,Data!$N$4:$Y$11,Data!$W$1,FALSE)/1000)*VLOOKUP(BE$6,Data!$N$4:$Y$11,Data!$P$1,FALSE)^1.5+VLOOKUP(BE$6,Data!$N$4:$Y$11,Data!$W$1,FALSE)/1000*(Mannings_n_bot)^1.5)/Q150)^0.67</f>
        <v>5.5793370125333953E-2</v>
      </c>
      <c r="BF150" s="34">
        <f>(((R150-VLOOKUP(BF$6,Data!$N$4:$Y$11,Data!$W$1,FALSE)/1000)*VLOOKUP(BF$6,Data!$N$4:$Y$11,Data!$P$1,FALSE)^1.5+VLOOKUP(BF$6,Data!$N$4:$Y$11,Data!$W$1,FALSE)/1000*(Mannings_n_bot)^1.5)/R150)^0.67</f>
        <v>5.5753414527718113E-2</v>
      </c>
      <c r="BG150" s="34">
        <f>(((S150-VLOOKUP(BG$6,Data!$N$4:$Y$11,Data!$W$1,FALSE)/1000)*VLOOKUP(BG$6,Data!$N$4:$Y$11,Data!$P$1,FALSE)^1.5+VLOOKUP(BG$6,Data!$N$4:$Y$11,Data!$W$1,FALSE)/1000*(Mannings_n_bot)^1.5)/S150)^0.67</f>
        <v>5.5725885803787664E-2</v>
      </c>
    </row>
    <row r="151" spans="1:59" x14ac:dyDescent="0.25">
      <c r="A151" s="28">
        <v>0.14399999999999999</v>
      </c>
      <c r="B151" s="94">
        <v>0.1751672291301779</v>
      </c>
      <c r="C151" s="94">
        <v>0.25179662514162326</v>
      </c>
      <c r="D151" s="94">
        <v>0.34153685220944885</v>
      </c>
      <c r="E151" s="94">
        <v>0.44574375077477724</v>
      </c>
      <c r="F151" s="94">
        <v>0.56288955586374945</v>
      </c>
      <c r="G151" s="94">
        <v>0.69467356865751784</v>
      </c>
      <c r="H151" s="94">
        <v>0.83922489956689761</v>
      </c>
      <c r="I151" s="94">
        <v>0.99858586794280324</v>
      </c>
      <c r="K151" s="28">
        <v>0.14399999999999999</v>
      </c>
      <c r="L151" s="94">
        <v>1.7487956063073853</v>
      </c>
      <c r="M151" s="94">
        <v>2.104037683763802</v>
      </c>
      <c r="N151" s="94">
        <v>2.4492112447421888</v>
      </c>
      <c r="O151" s="94">
        <v>2.8043713452721395</v>
      </c>
      <c r="P151" s="94">
        <v>3.1495554627929225</v>
      </c>
      <c r="Q151" s="94">
        <v>3.504672392518597</v>
      </c>
      <c r="R151" s="94">
        <v>3.8498661940778063</v>
      </c>
      <c r="S151" s="94">
        <v>4.2049567330903175</v>
      </c>
      <c r="U151" s="28">
        <v>0.14399999999999999</v>
      </c>
      <c r="V151" s="94">
        <v>1.5127516304085313</v>
      </c>
      <c r="W151" s="94">
        <v>1.8199110238820564</v>
      </c>
      <c r="X151" s="94">
        <v>2.118495331556117</v>
      </c>
      <c r="Y151" s="94">
        <v>2.4255836752425486</v>
      </c>
      <c r="Z151" s="94">
        <v>2.7241768366347681</v>
      </c>
      <c r="AA151" s="94">
        <v>3.0312278022847776</v>
      </c>
      <c r="AB151" s="94">
        <v>3.3298291896444496</v>
      </c>
      <c r="AC151" s="94">
        <v>3.6368573219276743</v>
      </c>
      <c r="AE151" s="28">
        <v>0.14399999999999999</v>
      </c>
      <c r="AF151" s="94">
        <f t="shared" si="46"/>
        <v>0.1805928256758895</v>
      </c>
      <c r="AG151" s="94">
        <f t="shared" si="32"/>
        <v>0.18093458155264441</v>
      </c>
      <c r="AH151" s="94">
        <f t="shared" si="33"/>
        <v>0.1808849824188529</v>
      </c>
      <c r="AI151" s="94">
        <f t="shared" si="34"/>
        <v>0.18110539525256547</v>
      </c>
      <c r="AJ151" s="94">
        <f t="shared" si="35"/>
        <v>0.18104846834684635</v>
      </c>
      <c r="AK151" s="94">
        <f t="shared" si="36"/>
        <v>0.18120863782772401</v>
      </c>
      <c r="AL151" s="94">
        <f t="shared" si="37"/>
        <v>0.18115294497274093</v>
      </c>
      <c r="AM151" s="94">
        <f t="shared" si="38"/>
        <v>0.18127778306335021</v>
      </c>
      <c r="AO151" s="28">
        <v>0.14399999999999999</v>
      </c>
      <c r="AP151" s="94">
        <f t="shared" si="47"/>
        <v>0.10016449520938973</v>
      </c>
      <c r="AQ151" s="94">
        <f t="shared" si="39"/>
        <v>0.11967305865510811</v>
      </c>
      <c r="AR151" s="94">
        <f t="shared" si="40"/>
        <v>0.13944769073824828</v>
      </c>
      <c r="AS151" s="94">
        <f t="shared" si="41"/>
        <v>0.1589460509665569</v>
      </c>
      <c r="AT151" s="94">
        <f t="shared" si="42"/>
        <v>0.17872031863334689</v>
      </c>
      <c r="AU151" s="94">
        <f t="shared" si="43"/>
        <v>0.19821355346663308</v>
      </c>
      <c r="AV151" s="94">
        <f t="shared" si="44"/>
        <v>0.21798806952248501</v>
      </c>
      <c r="AW151" s="94">
        <f t="shared" si="45"/>
        <v>0.23747827417213874</v>
      </c>
      <c r="AY151" s="28">
        <v>0.14399999999999999</v>
      </c>
      <c r="AZ151" s="34">
        <f>(((L151-VLOOKUP(AZ$6,Data!$N$4:$Y$11,Data!$W$1,FALSE)/1000)*VLOOKUP(AZ$6,Data!$N$4:$Y$11,Data!$P$1,FALSE)^1.5+VLOOKUP(AZ$6,Data!$N$4:$Y$11,Data!$W$1,FALSE)/1000*(Mannings_n_bot)^1.5)/L151)^0.67</f>
        <v>5.6016500147684528E-2</v>
      </c>
      <c r="BA151" s="34">
        <f>(((M151-VLOOKUP(BA$6,Data!$N$4:$Y$11,Data!$W$1,FALSE)/1000)*VLOOKUP(BA$6,Data!$N$4:$Y$11,Data!$P$1,FALSE)^1.5+VLOOKUP(BA$6,Data!$N$4:$Y$11,Data!$W$1,FALSE)/1000*(Mannings_n_bot)^1.5)/M151)^0.67</f>
        <v>5.5990323920428652E-2</v>
      </c>
      <c r="BB151" s="34">
        <f>(((N151-VLOOKUP(BB$6,Data!$N$4:$Y$11,Data!$W$1,FALSE)/1000)*VLOOKUP(BB$6,Data!$N$4:$Y$11,Data!$P$1,FALSE)^1.5+VLOOKUP(BB$6,Data!$N$4:$Y$11,Data!$W$1,FALSE)/1000*(Mannings_n_bot)^1.5)/N151)^0.67</f>
        <v>5.5938980514569907E-2</v>
      </c>
      <c r="BC151" s="34">
        <f>(((O151-VLOOKUP(BC$6,Data!$N$4:$Y$11,Data!$W$1,FALSE)/1000)*VLOOKUP(BC$6,Data!$N$4:$Y$11,Data!$P$1,FALSE)^1.5+VLOOKUP(BC$6,Data!$N$4:$Y$11,Data!$W$1,FALSE)/1000*(Mannings_n_bot)^1.5)/O151)^0.67</f>
        <v>5.5889843687724046E-2</v>
      </c>
      <c r="BD151" s="34">
        <f>(((P151-VLOOKUP(BD$6,Data!$N$4:$Y$11,Data!$W$1,FALSE)/1000)*VLOOKUP(BD$6,Data!$N$4:$Y$11,Data!$P$1,FALSE)^1.5+VLOOKUP(BD$6,Data!$N$4:$Y$11,Data!$W$1,FALSE)/1000*(Mannings_n_bot)^1.5)/P151)^0.67</f>
        <v>5.5823969332003086E-2</v>
      </c>
      <c r="BE151" s="34">
        <f>(((Q151-VLOOKUP(BE$6,Data!$N$4:$Y$11,Data!$W$1,FALSE)/1000)*VLOOKUP(BE$6,Data!$N$4:$Y$11,Data!$P$1,FALSE)^1.5+VLOOKUP(BE$6,Data!$N$4:$Y$11,Data!$W$1,FALSE)/1000*(Mannings_n_bot)^1.5)/Q151)^0.67</f>
        <v>5.5772487051691418E-2</v>
      </c>
      <c r="BF151" s="34">
        <f>(((R151-VLOOKUP(BF$6,Data!$N$4:$Y$11,Data!$W$1,FALSE)/1000)*VLOOKUP(BF$6,Data!$N$4:$Y$11,Data!$P$1,FALSE)^1.5+VLOOKUP(BF$6,Data!$N$4:$Y$11,Data!$W$1,FALSE)/1000*(Mannings_n_bot)^1.5)/R151)^0.67</f>
        <v>5.5732285587364261E-2</v>
      </c>
      <c r="BG151" s="34">
        <f>(((S151-VLOOKUP(BG$6,Data!$N$4:$Y$11,Data!$W$1,FALSE)/1000)*VLOOKUP(BG$6,Data!$N$4:$Y$11,Data!$P$1,FALSE)^1.5+VLOOKUP(BG$6,Data!$N$4:$Y$11,Data!$W$1,FALSE)/1000*(Mannings_n_bot)^1.5)/S151)^0.67</f>
        <v>5.5704570706947697E-2</v>
      </c>
    </row>
    <row r="152" spans="1:59" x14ac:dyDescent="0.25">
      <c r="A152" s="28">
        <v>0.14499999999999999</v>
      </c>
      <c r="B152" s="94">
        <v>0.17637925382134612</v>
      </c>
      <c r="C152" s="94">
        <v>0.2535378860625026</v>
      </c>
      <c r="D152" s="94">
        <v>0.34389889055774558</v>
      </c>
      <c r="E152" s="94">
        <v>0.44882535902812837</v>
      </c>
      <c r="F152" s="94">
        <v>0.56678140418117051</v>
      </c>
      <c r="G152" s="94">
        <v>0.69947531809192132</v>
      </c>
      <c r="H152" s="94">
        <v>0.8450263513141647</v>
      </c>
      <c r="I152" s="94">
        <v>1.0054875510181747</v>
      </c>
      <c r="K152" s="28">
        <v>0.14499999999999999</v>
      </c>
      <c r="L152" s="94">
        <v>1.7504058627578272</v>
      </c>
      <c r="M152" s="94">
        <v>2.1059620731068009</v>
      </c>
      <c r="N152" s="94">
        <v>2.4514535224191394</v>
      </c>
      <c r="O152" s="94">
        <v>2.8069276614530092</v>
      </c>
      <c r="P152" s="94">
        <v>3.1524296510129752</v>
      </c>
      <c r="Q152" s="94">
        <v>3.5078605732903489</v>
      </c>
      <c r="R152" s="94">
        <v>3.8533722419309466</v>
      </c>
      <c r="S152" s="94">
        <v>4.2087767469857225</v>
      </c>
      <c r="U152" s="28">
        <v>0.14499999999999999</v>
      </c>
      <c r="V152" s="94">
        <v>1.5125937127254085</v>
      </c>
      <c r="W152" s="94">
        <v>1.8197082244685279</v>
      </c>
      <c r="X152" s="94">
        <v>2.1182614212814346</v>
      </c>
      <c r="Y152" s="94">
        <v>2.4253048719060559</v>
      </c>
      <c r="Z152" s="94">
        <v>2.7238668958087504</v>
      </c>
      <c r="AA152" s="94">
        <v>3.0308729661375078</v>
      </c>
      <c r="AB152" s="94">
        <v>3.3294432014429853</v>
      </c>
      <c r="AC152" s="94">
        <v>3.6364264385855036</v>
      </c>
      <c r="AE152" s="28">
        <v>0.14499999999999999</v>
      </c>
      <c r="AF152" s="94">
        <f t="shared" si="46"/>
        <v>0.18184239139005828</v>
      </c>
      <c r="AG152" s="94">
        <f t="shared" si="32"/>
        <v>0.18218580688545447</v>
      </c>
      <c r="AH152" s="94">
        <f t="shared" si="33"/>
        <v>0.18213596679239949</v>
      </c>
      <c r="AI152" s="94">
        <f t="shared" si="34"/>
        <v>0.18235745067626274</v>
      </c>
      <c r="AJ152" s="94">
        <f t="shared" si="35"/>
        <v>0.18230024708313169</v>
      </c>
      <c r="AK152" s="94">
        <f t="shared" si="36"/>
        <v>0.18246119516322165</v>
      </c>
      <c r="AL152" s="94">
        <f t="shared" si="37"/>
        <v>0.18240523154059307</v>
      </c>
      <c r="AM152" s="94">
        <f t="shared" si="38"/>
        <v>0.18253067662761285</v>
      </c>
      <c r="AO152" s="28">
        <v>0.14499999999999999</v>
      </c>
      <c r="AP152" s="94">
        <f t="shared" si="47"/>
        <v>0.10076477551523638</v>
      </c>
      <c r="AQ152" s="94">
        <f t="shared" si="39"/>
        <v>0.12039052806324911</v>
      </c>
      <c r="AR152" s="94">
        <f t="shared" si="40"/>
        <v>0.14028366738863557</v>
      </c>
      <c r="AS152" s="94">
        <f t="shared" si="41"/>
        <v>0.15989915422180614</v>
      </c>
      <c r="AT152" s="94">
        <f t="shared" si="42"/>
        <v>0.17979192779101216</v>
      </c>
      <c r="AU152" s="94">
        <f t="shared" si="43"/>
        <v>0.1994022577230937</v>
      </c>
      <c r="AV152" s="94">
        <f t="shared" si="44"/>
        <v>0.21929528170647672</v>
      </c>
      <c r="AW152" s="94">
        <f t="shared" si="45"/>
        <v>0.23890256277867275</v>
      </c>
      <c r="AY152" s="28">
        <v>0.14499999999999999</v>
      </c>
      <c r="AZ152" s="34">
        <f>(((L152-VLOOKUP(AZ$6,Data!$N$4:$Y$11,Data!$W$1,FALSE)/1000)*VLOOKUP(AZ$6,Data!$N$4:$Y$11,Data!$P$1,FALSE)^1.5+VLOOKUP(AZ$6,Data!$N$4:$Y$11,Data!$W$1,FALSE)/1000*(Mannings_n_bot)^1.5)/L152)^0.67</f>
        <v>5.5997229340537857E-2</v>
      </c>
      <c r="BA152" s="34">
        <f>(((M152-VLOOKUP(BA$6,Data!$N$4:$Y$11,Data!$W$1,FALSE)/1000)*VLOOKUP(BA$6,Data!$N$4:$Y$11,Data!$P$1,FALSE)^1.5+VLOOKUP(BA$6,Data!$N$4:$Y$11,Data!$W$1,FALSE)/1000*(Mannings_n_bot)^1.5)/M152)^0.67</f>
        <v>5.5970857913574132E-2</v>
      </c>
      <c r="BB152" s="34">
        <f>(((N152-VLOOKUP(BB$6,Data!$N$4:$Y$11,Data!$W$1,FALSE)/1000)*VLOOKUP(BB$6,Data!$N$4:$Y$11,Data!$P$1,FALSE)^1.5+VLOOKUP(BB$6,Data!$N$4:$Y$11,Data!$W$1,FALSE)/1000*(Mannings_n_bot)^1.5)/N152)^0.67</f>
        <v>5.5919199564509935E-2</v>
      </c>
      <c r="BC152" s="34">
        <f>(((O152-VLOOKUP(BC$6,Data!$N$4:$Y$11,Data!$W$1,FALSE)/1000)*VLOOKUP(BC$6,Data!$N$4:$Y$11,Data!$P$1,FALSE)^1.5+VLOOKUP(BC$6,Data!$N$4:$Y$11,Data!$W$1,FALSE)/1000*(Mannings_n_bot)^1.5)/O152)^0.67</f>
        <v>5.586973509572709E-2</v>
      </c>
      <c r="BD152" s="34">
        <f>(((P152-VLOOKUP(BD$6,Data!$N$4:$Y$11,Data!$W$1,FALSE)/1000)*VLOOKUP(BD$6,Data!$N$4:$Y$11,Data!$P$1,FALSE)^1.5+VLOOKUP(BD$6,Data!$N$4:$Y$11,Data!$W$1,FALSE)/1000*(Mannings_n_bot)^1.5)/P152)^0.67</f>
        <v>5.5803455445183225E-2</v>
      </c>
      <c r="BE152" s="34">
        <f>(((Q152-VLOOKUP(BE$6,Data!$N$4:$Y$11,Data!$W$1,FALSE)/1000)*VLOOKUP(BE$6,Data!$N$4:$Y$11,Data!$P$1,FALSE)^1.5+VLOOKUP(BE$6,Data!$N$4:$Y$11,Data!$W$1,FALSE)/1000*(Mannings_n_bot)^1.5)/Q152)^0.67</f>
        <v>5.5751635664798717E-2</v>
      </c>
      <c r="BF152" s="34">
        <f>(((R152-VLOOKUP(BF$6,Data!$N$4:$Y$11,Data!$W$1,FALSE)/1000)*VLOOKUP(BF$6,Data!$N$4:$Y$11,Data!$P$1,FALSE)^1.5+VLOOKUP(BF$6,Data!$N$4:$Y$11,Data!$W$1,FALSE)/1000*(Mannings_n_bot)^1.5)/R152)^0.67</f>
        <v>5.5711188724504423E-2</v>
      </c>
      <c r="BG152" s="34">
        <f>(((S152-VLOOKUP(BG$6,Data!$N$4:$Y$11,Data!$W$1,FALSE)/1000)*VLOOKUP(BG$6,Data!$N$4:$Y$11,Data!$P$1,FALSE)^1.5+VLOOKUP(BG$6,Data!$N$4:$Y$11,Data!$W$1,FALSE)/1000*(Mannings_n_bot)^1.5)/S152)^0.67</f>
        <v>5.5683287783387471E-2</v>
      </c>
    </row>
    <row r="153" spans="1:59" x14ac:dyDescent="0.25">
      <c r="A153" s="28">
        <v>0.14599999999999999</v>
      </c>
      <c r="B153" s="94">
        <v>0.17759115129463521</v>
      </c>
      <c r="C153" s="94">
        <v>0.25527895196376682</v>
      </c>
      <c r="D153" s="94">
        <v>0.34626066676762424</v>
      </c>
      <c r="E153" s="94">
        <v>0.45190661134076349</v>
      </c>
      <c r="F153" s="94">
        <v>0.57067280751518945</v>
      </c>
      <c r="G153" s="94">
        <v>0.70427650274314146</v>
      </c>
      <c r="H153" s="94">
        <v>0.85082712731136612</v>
      </c>
      <c r="I153" s="94">
        <v>1.0123884125475442</v>
      </c>
      <c r="K153" s="28">
        <v>0.14599999999999999</v>
      </c>
      <c r="L153" s="94">
        <v>1.7520162882435664</v>
      </c>
      <c r="M153" s="94">
        <v>2.1078866780038119</v>
      </c>
      <c r="N153" s="94">
        <v>2.4536960489711661</v>
      </c>
      <c r="O153" s="94">
        <v>2.809484272934974</v>
      </c>
      <c r="P153" s="94">
        <v>3.1553041678975688</v>
      </c>
      <c r="Q153" s="94">
        <v>3.5110491291010444</v>
      </c>
      <c r="R153" s="94">
        <v>3.8568786982143575</v>
      </c>
      <c r="S153" s="94">
        <v>4.2125972156530027</v>
      </c>
      <c r="U153" s="28">
        <v>0.14599999999999999</v>
      </c>
      <c r="V153" s="94">
        <v>1.5124340806375673</v>
      </c>
      <c r="W153" s="94">
        <v>1.8195033897348387</v>
      </c>
      <c r="X153" s="94">
        <v>2.1180251371888921</v>
      </c>
      <c r="Y153" s="94">
        <v>2.4250233738540166</v>
      </c>
      <c r="Z153" s="94">
        <v>2.7235539218309017</v>
      </c>
      <c r="AA153" s="94">
        <v>3.0305147759428777</v>
      </c>
      <c r="AB153" s="94">
        <v>3.3290535207915397</v>
      </c>
      <c r="AC153" s="94">
        <v>3.6359915418960487</v>
      </c>
      <c r="AE153" s="28">
        <v>0.14599999999999999</v>
      </c>
      <c r="AF153" s="94">
        <f t="shared" si="46"/>
        <v>0.18309182594592543</v>
      </c>
      <c r="AG153" s="94">
        <f t="shared" si="32"/>
        <v>0.18343689208218272</v>
      </c>
      <c r="AH153" s="94">
        <f t="shared" si="33"/>
        <v>0.18338681233201692</v>
      </c>
      <c r="AI153" s="94">
        <f t="shared" si="34"/>
        <v>0.18360936148147922</v>
      </c>
      <c r="AJ153" s="94">
        <f t="shared" si="35"/>
        <v>0.18355188269442463</v>
      </c>
      <c r="AK153" s="94">
        <f t="shared" si="36"/>
        <v>0.18371360517255642</v>
      </c>
      <c r="AL153" s="94">
        <f t="shared" si="37"/>
        <v>0.18365737224276066</v>
      </c>
      <c r="AM153" s="94">
        <f t="shared" si="38"/>
        <v>0.18378342105293546</v>
      </c>
      <c r="AO153" s="28">
        <v>0.14599999999999999</v>
      </c>
      <c r="AP153" s="94">
        <f t="shared" si="47"/>
        <v>0.10136387000869387</v>
      </c>
      <c r="AQ153" s="94">
        <f t="shared" si="39"/>
        <v>0.12110658254433219</v>
      </c>
      <c r="AR153" s="94">
        <f t="shared" si="40"/>
        <v>0.1411179949989369</v>
      </c>
      <c r="AS153" s="94">
        <f t="shared" si="41"/>
        <v>0.16085037944301137</v>
      </c>
      <c r="AT153" s="94">
        <f t="shared" si="42"/>
        <v>0.18086142481009623</v>
      </c>
      <c r="AU153" s="94">
        <f t="shared" si="43"/>
        <v>0.20058862090701127</v>
      </c>
      <c r="AV153" s="94">
        <f t="shared" si="44"/>
        <v>0.22059991871283863</v>
      </c>
      <c r="AW153" s="94">
        <f t="shared" si="45"/>
        <v>0.2403240473088078</v>
      </c>
      <c r="AY153" s="28">
        <v>0.14599999999999999</v>
      </c>
      <c r="AZ153" s="34">
        <f>(((L153-VLOOKUP(AZ$6,Data!$N$4:$Y$11,Data!$W$1,FALSE)/1000)*VLOOKUP(AZ$6,Data!$N$4:$Y$11,Data!$P$1,FALSE)^1.5+VLOOKUP(AZ$6,Data!$N$4:$Y$11,Data!$W$1,FALSE)/1000*(Mannings_n_bot)^1.5)/L153)^0.67</f>
        <v>5.5977988680666987E-2</v>
      </c>
      <c r="BA153" s="34">
        <f>(((M153-VLOOKUP(BA$6,Data!$N$4:$Y$11,Data!$W$1,FALSE)/1000)*VLOOKUP(BA$6,Data!$N$4:$Y$11,Data!$P$1,FALSE)^1.5+VLOOKUP(BA$6,Data!$N$4:$Y$11,Data!$W$1,FALSE)/1000*(Mannings_n_bot)^1.5)/M153)^0.67</f>
        <v>5.5951421948645969E-2</v>
      </c>
      <c r="BB153" s="34">
        <f>(((N153-VLOOKUP(BB$6,Data!$N$4:$Y$11,Data!$W$1,FALSE)/1000)*VLOOKUP(BB$6,Data!$N$4:$Y$11,Data!$P$1,FALSE)^1.5+VLOOKUP(BB$6,Data!$N$4:$Y$11,Data!$W$1,FALSE)/1000*(Mannings_n_bot)^1.5)/N153)^0.67</f>
        <v>5.5899449139878883E-2</v>
      </c>
      <c r="BC153" s="34">
        <f>(((O153-VLOOKUP(BC$6,Data!$N$4:$Y$11,Data!$W$1,FALSE)/1000)*VLOOKUP(BC$6,Data!$N$4:$Y$11,Data!$P$1,FALSE)^1.5+VLOOKUP(BC$6,Data!$N$4:$Y$11,Data!$W$1,FALSE)/1000*(Mannings_n_bot)^1.5)/O153)^0.67</f>
        <v>5.584965722405439E-2</v>
      </c>
      <c r="BD153" s="34">
        <f>(((P153-VLOOKUP(BD$6,Data!$N$4:$Y$11,Data!$W$1,FALSE)/1000)*VLOOKUP(BD$6,Data!$N$4:$Y$11,Data!$P$1,FALSE)^1.5+VLOOKUP(BD$6,Data!$N$4:$Y$11,Data!$W$1,FALSE)/1000*(Mannings_n_bot)^1.5)/P153)^0.67</f>
        <v>5.5782972886049234E-2</v>
      </c>
      <c r="BE153" s="34">
        <f>(((Q153-VLOOKUP(BE$6,Data!$N$4:$Y$11,Data!$W$1,FALSE)/1000)*VLOOKUP(BE$6,Data!$N$4:$Y$11,Data!$P$1,FALSE)^1.5+VLOOKUP(BE$6,Data!$N$4:$Y$11,Data!$W$1,FALSE)/1000*(Mannings_n_bot)^1.5)/Q153)^0.67</f>
        <v>5.5730815867646021E-2</v>
      </c>
      <c r="BF153" s="34">
        <f>(((R153-VLOOKUP(BF$6,Data!$N$4:$Y$11,Data!$W$1,FALSE)/1000)*VLOOKUP(BF$6,Data!$N$4:$Y$11,Data!$P$1,FALSE)^1.5+VLOOKUP(BF$6,Data!$N$4:$Y$11,Data!$W$1,FALSE)/1000*(Mannings_n_bot)^1.5)/R153)^0.67</f>
        <v>5.5690123840812976E-2</v>
      </c>
      <c r="BG153" s="34">
        <f>(((S153-VLOOKUP(BG$6,Data!$N$4:$Y$11,Data!$W$1,FALSE)/1000)*VLOOKUP(BG$6,Data!$N$4:$Y$11,Data!$P$1,FALSE)^1.5+VLOOKUP(BG$6,Data!$N$4:$Y$11,Data!$W$1,FALSE)/1000*(Mannings_n_bot)^1.5)/S153)^0.67</f>
        <v>5.5662036934834944E-2</v>
      </c>
    </row>
    <row r="154" spans="1:59" x14ac:dyDescent="0.25">
      <c r="A154" s="28">
        <v>0.14699999999999999</v>
      </c>
      <c r="B154" s="94">
        <v>0.1788029201761665</v>
      </c>
      <c r="C154" s="94">
        <v>0.25701982089761799</v>
      </c>
      <c r="D154" s="94">
        <v>0.34862217819178354</v>
      </c>
      <c r="E154" s="94">
        <v>0.45498750428836132</v>
      </c>
      <c r="F154" s="94">
        <v>0.57456376153155508</v>
      </c>
      <c r="G154" s="94">
        <v>0.70907711729680045</v>
      </c>
      <c r="H154" s="94">
        <v>0.85662722112376688</v>
      </c>
      <c r="I154" s="94">
        <v>1.019288444912946</v>
      </c>
      <c r="K154" s="28">
        <v>0.14699999999999999</v>
      </c>
      <c r="L154" s="94">
        <v>1.7536268846261545</v>
      </c>
      <c r="M154" s="94">
        <v>2.1098115006567446</v>
      </c>
      <c r="N154" s="94">
        <v>2.4559388269677163</v>
      </c>
      <c r="O154" s="94">
        <v>2.8120411826281941</v>
      </c>
      <c r="P154" s="94">
        <v>3.1581790167242567</v>
      </c>
      <c r="Q154" s="94">
        <v>3.5142380635691408</v>
      </c>
      <c r="R154" s="94">
        <v>3.8603855669137923</v>
      </c>
      <c r="S154" s="94">
        <v>4.216418143418931</v>
      </c>
      <c r="U154" s="28">
        <v>0.14699999999999999</v>
      </c>
      <c r="V154" s="94">
        <v>1.5122727336021016</v>
      </c>
      <c r="W154" s="94">
        <v>1.8192965189935186</v>
      </c>
      <c r="X154" s="94">
        <v>2.1177864784839402</v>
      </c>
      <c r="Y154" s="94">
        <v>2.424739180147907</v>
      </c>
      <c r="Z154" s="94">
        <v>2.7232379136554465</v>
      </c>
      <c r="AA154" s="94">
        <v>3.030153230511456</v>
      </c>
      <c r="AB154" s="94">
        <v>3.3286601463933065</v>
      </c>
      <c r="AC154" s="94">
        <v>3.6355526304190398</v>
      </c>
      <c r="AE154" s="28">
        <v>0.14699999999999999</v>
      </c>
      <c r="AF154" s="94">
        <f t="shared" si="46"/>
        <v>0.18434112792705809</v>
      </c>
      <c r="AG154" s="94">
        <f t="shared" si="32"/>
        <v>0.18468783574319167</v>
      </c>
      <c r="AH154" s="94">
        <f t="shared" si="33"/>
        <v>0.18463751763563965</v>
      </c>
      <c r="AI154" s="94">
        <f t="shared" si="34"/>
        <v>0.18486112627691539</v>
      </c>
      <c r="AJ154" s="94">
        <f t="shared" si="35"/>
        <v>0.18480337378665149</v>
      </c>
      <c r="AK154" s="94">
        <f t="shared" si="36"/>
        <v>0.18496586646944962</v>
      </c>
      <c r="AL154" s="94">
        <f t="shared" si="37"/>
        <v>0.18490936569025823</v>
      </c>
      <c r="AM154" s="94">
        <f t="shared" si="38"/>
        <v>0.18503601495639438</v>
      </c>
      <c r="AO154" s="28">
        <v>0.14699999999999999</v>
      </c>
      <c r="AP154" s="94">
        <f t="shared" si="47"/>
        <v>0.10196178089176847</v>
      </c>
      <c r="AQ154" s="94">
        <f t="shared" si="39"/>
        <v>0.12182122470069603</v>
      </c>
      <c r="AR154" s="94">
        <f t="shared" si="40"/>
        <v>0.14195067660631364</v>
      </c>
      <c r="AS154" s="94">
        <f t="shared" si="41"/>
        <v>0.1617997300676515</v>
      </c>
      <c r="AT154" s="94">
        <f t="shared" si="42"/>
        <v>0.18192881356279392</v>
      </c>
      <c r="AU154" s="94">
        <f t="shared" si="43"/>
        <v>0.2017726472909025</v>
      </c>
      <c r="AV154" s="94">
        <f t="shared" si="44"/>
        <v>0.22190198524874355</v>
      </c>
      <c r="AW154" s="94">
        <f t="shared" si="45"/>
        <v>0.24174273287004791</v>
      </c>
      <c r="AY154" s="28">
        <v>0.14699999999999999</v>
      </c>
      <c r="AZ154" s="34">
        <f>(((L154-VLOOKUP(AZ$6,Data!$N$4:$Y$11,Data!$W$1,FALSE)/1000)*VLOOKUP(AZ$6,Data!$N$4:$Y$11,Data!$P$1,FALSE)^1.5+VLOOKUP(AZ$6,Data!$N$4:$Y$11,Data!$W$1,FALSE)/1000*(Mannings_n_bot)^1.5)/L154)^0.67</f>
        <v>5.5958778074123874E-2</v>
      </c>
      <c r="BA154" s="34">
        <f>(((M154-VLOOKUP(BA$6,Data!$N$4:$Y$11,Data!$W$1,FALSE)/1000)*VLOOKUP(BA$6,Data!$N$4:$Y$11,Data!$P$1,FALSE)^1.5+VLOOKUP(BA$6,Data!$N$4:$Y$11,Data!$W$1,FALSE)/1000*(Mannings_n_bot)^1.5)/M154)^0.67</f>
        <v>5.5932015932899981E-2</v>
      </c>
      <c r="BB154" s="34">
        <f>(((N154-VLOOKUP(BB$6,Data!$N$4:$Y$11,Data!$W$1,FALSE)/1000)*VLOOKUP(BB$6,Data!$N$4:$Y$11,Data!$P$1,FALSE)^1.5+VLOOKUP(BB$6,Data!$N$4:$Y$11,Data!$W$1,FALSE)/1000*(Mannings_n_bot)^1.5)/N154)^0.67</f>
        <v>5.587972914635321E-2</v>
      </c>
      <c r="BC154" s="34">
        <f>(((O154-VLOOKUP(BC$6,Data!$N$4:$Y$11,Data!$W$1,FALSE)/1000)*VLOOKUP(BC$6,Data!$N$4:$Y$11,Data!$P$1,FALSE)^1.5+VLOOKUP(BC$6,Data!$N$4:$Y$11,Data!$W$1,FALSE)/1000*(Mannings_n_bot)^1.5)/O154)^0.67</f>
        <v>5.5829609978375702E-2</v>
      </c>
      <c r="BD154" s="34">
        <f>(((P154-VLOOKUP(BD$6,Data!$N$4:$Y$11,Data!$W$1,FALSE)/1000)*VLOOKUP(BD$6,Data!$N$4:$Y$11,Data!$P$1,FALSE)^1.5+VLOOKUP(BD$6,Data!$N$4:$Y$11,Data!$W$1,FALSE)/1000*(Mannings_n_bot)^1.5)/P154)^0.67</f>
        <v>5.5762521558306036E-2</v>
      </c>
      <c r="BE154" s="34">
        <f>(((Q154-VLOOKUP(BE$6,Data!$N$4:$Y$11,Data!$W$1,FALSE)/1000)*VLOOKUP(BE$6,Data!$N$4:$Y$11,Data!$P$1,FALSE)^1.5+VLOOKUP(BE$6,Data!$N$4:$Y$11,Data!$W$1,FALSE)/1000*(Mannings_n_bot)^1.5)/Q154)^0.67</f>
        <v>5.5710027563583432E-2</v>
      </c>
      <c r="BF154" s="34">
        <f>(((R154-VLOOKUP(BF$6,Data!$N$4:$Y$11,Data!$W$1,FALSE)/1000)*VLOOKUP(BF$6,Data!$N$4:$Y$11,Data!$P$1,FALSE)^1.5+VLOOKUP(BF$6,Data!$N$4:$Y$11,Data!$W$1,FALSE)/1000*(Mannings_n_bot)^1.5)/R154)^0.67</f>
        <v>5.5669090838329646E-2</v>
      </c>
      <c r="BG154" s="34">
        <f>(((S154-VLOOKUP(BG$6,Data!$N$4:$Y$11,Data!$W$1,FALSE)/1000)*VLOOKUP(BG$6,Data!$N$4:$Y$11,Data!$P$1,FALSE)^1.5+VLOOKUP(BG$6,Data!$N$4:$Y$11,Data!$W$1,FALSE)/1000*(Mannings_n_bot)^1.5)/S154)^0.67</f>
        <v>5.5640818063381364E-2</v>
      </c>
    </row>
    <row r="155" spans="1:59" x14ac:dyDescent="0.25">
      <c r="A155" s="28">
        <v>0.14799999999999999</v>
      </c>
      <c r="B155" s="94">
        <v>0.18001455909162389</v>
      </c>
      <c r="C155" s="94">
        <v>0.25876049091559761</v>
      </c>
      <c r="D155" s="94">
        <v>0.35098342218203316</v>
      </c>
      <c r="E155" s="94">
        <v>0.45806803444540112</v>
      </c>
      <c r="F155" s="94">
        <v>0.57845426189451388</v>
      </c>
      <c r="G155" s="94">
        <v>0.71387715643662819</v>
      </c>
      <c r="H155" s="94">
        <v>0.86242662631436229</v>
      </c>
      <c r="I155" s="94">
        <v>1.0261876404936707</v>
      </c>
      <c r="K155" s="28">
        <v>0.14799999999999999</v>
      </c>
      <c r="L155" s="94">
        <v>1.7552376537688992</v>
      </c>
      <c r="M155" s="94">
        <v>2.1117365432697177</v>
      </c>
      <c r="N155" s="94">
        <v>2.4581818589807964</v>
      </c>
      <c r="O155" s="94">
        <v>2.8145983934458378</v>
      </c>
      <c r="P155" s="94">
        <v>3.1610542007739459</v>
      </c>
      <c r="Q155" s="94">
        <v>3.5174273803168998</v>
      </c>
      <c r="R155" s="94">
        <v>3.8638928520191564</v>
      </c>
      <c r="S155" s="94">
        <v>4.2202395346148904</v>
      </c>
      <c r="U155" s="28">
        <v>0.14799999999999999</v>
      </c>
      <c r="V155" s="94">
        <v>1.5121096710700399</v>
      </c>
      <c r="W155" s="94">
        <v>1.8190876115499495</v>
      </c>
      <c r="X155" s="94">
        <v>2.1175454443636834</v>
      </c>
      <c r="Y155" s="94">
        <v>2.4244522898397767</v>
      </c>
      <c r="Z155" s="94">
        <v>2.7229188702259841</v>
      </c>
      <c r="AA155" s="94">
        <v>3.0297883286420992</v>
      </c>
      <c r="AB155" s="94">
        <v>3.3282630769385704</v>
      </c>
      <c r="AC155" s="94">
        <v>3.6351097027002126</v>
      </c>
      <c r="AE155" s="28">
        <v>0.14799999999999999</v>
      </c>
      <c r="AF155" s="94">
        <f t="shared" si="46"/>
        <v>0.18559029591657231</v>
      </c>
      <c r="AG155" s="94">
        <f t="shared" si="32"/>
        <v>0.18593863646836911</v>
      </c>
      <c r="AH155" s="94">
        <f t="shared" si="33"/>
        <v>0.18588808130073134</v>
      </c>
      <c r="AI155" s="94">
        <f t="shared" si="34"/>
        <v>0.18611274367078445</v>
      </c>
      <c r="AJ155" s="94">
        <f t="shared" si="35"/>
        <v>0.18605471896525527</v>
      </c>
      <c r="AK155" s="94">
        <f t="shared" si="36"/>
        <v>0.18621797766712897</v>
      </c>
      <c r="AL155" s="94">
        <f t="shared" si="37"/>
        <v>0.1861612104936104</v>
      </c>
      <c r="AM155" s="94">
        <f t="shared" si="38"/>
        <v>0.18628845695456803</v>
      </c>
      <c r="AO155" s="28">
        <v>0.14799999999999999</v>
      </c>
      <c r="AP155" s="94">
        <f t="shared" si="47"/>
        <v>0.10255851035618523</v>
      </c>
      <c r="AQ155" s="94">
        <f t="shared" si="39"/>
        <v>0.12253445712264112</v>
      </c>
      <c r="AR155" s="94">
        <f t="shared" si="40"/>
        <v>0.14278171523385857</v>
      </c>
      <c r="AS155" s="94">
        <f t="shared" si="41"/>
        <v>0.16274720951737651</v>
      </c>
      <c r="AT155" s="94">
        <f t="shared" si="42"/>
        <v>0.18299409790344193</v>
      </c>
      <c r="AU155" s="94">
        <f t="shared" si="43"/>
        <v>0.20295434112766586</v>
      </c>
      <c r="AV155" s="94">
        <f t="shared" si="44"/>
        <v>0.22320148599971751</v>
      </c>
      <c r="AW155" s="94">
        <f t="shared" si="45"/>
        <v>0.24315862454648879</v>
      </c>
      <c r="AY155" s="28">
        <v>0.14799999999999999</v>
      </c>
      <c r="AZ155" s="34">
        <f>(((L155-VLOOKUP(AZ$6,Data!$N$4:$Y$11,Data!$W$1,FALSE)/1000)*VLOOKUP(AZ$6,Data!$N$4:$Y$11,Data!$P$1,FALSE)^1.5+VLOOKUP(AZ$6,Data!$N$4:$Y$11,Data!$W$1,FALSE)/1000*(Mannings_n_bot)^1.5)/L155)^0.67</f>
        <v>5.5939597427318202E-2</v>
      </c>
      <c r="BA155" s="34">
        <f>(((M155-VLOOKUP(BA$6,Data!$N$4:$Y$11,Data!$W$1,FALSE)/1000)*VLOOKUP(BA$6,Data!$N$4:$Y$11,Data!$P$1,FALSE)^1.5+VLOOKUP(BA$6,Data!$N$4:$Y$11,Data!$W$1,FALSE)/1000*(Mannings_n_bot)^1.5)/M155)^0.67</f>
        <v>5.5912639773940384E-2</v>
      </c>
      <c r="BB155" s="34">
        <f>(((N155-VLOOKUP(BB$6,Data!$N$4:$Y$11,Data!$W$1,FALSE)/1000)*VLOOKUP(BB$6,Data!$N$4:$Y$11,Data!$P$1,FALSE)^1.5+VLOOKUP(BB$6,Data!$N$4:$Y$11,Data!$W$1,FALSE)/1000*(Mannings_n_bot)^1.5)/N155)^0.67</f>
        <v>5.5860039489964097E-2</v>
      </c>
      <c r="BC155" s="34">
        <f>(((O155-VLOOKUP(BC$6,Data!$N$4:$Y$11,Data!$W$1,FALSE)/1000)*VLOOKUP(BC$6,Data!$N$4:$Y$11,Data!$P$1,FALSE)^1.5+VLOOKUP(BC$6,Data!$N$4:$Y$11,Data!$W$1,FALSE)/1000*(Mannings_n_bot)^1.5)/O155)^0.67</f>
        <v>5.5809593264712243E-2</v>
      </c>
      <c r="BD155" s="34">
        <f>(((P155-VLOOKUP(BD$6,Data!$N$4:$Y$11,Data!$W$1,FALSE)/1000)*VLOOKUP(BD$6,Data!$N$4:$Y$11,Data!$P$1,FALSE)^1.5+VLOOKUP(BD$6,Data!$N$4:$Y$11,Data!$W$1,FALSE)/1000*(Mannings_n_bot)^1.5)/P155)^0.67</f>
        <v>5.5742101366017892E-2</v>
      </c>
      <c r="BE155" s="34">
        <f>(((Q155-VLOOKUP(BE$6,Data!$N$4:$Y$11,Data!$W$1,FALSE)/1000)*VLOOKUP(BE$6,Data!$N$4:$Y$11,Data!$P$1,FALSE)^1.5+VLOOKUP(BE$6,Data!$N$4:$Y$11,Data!$W$1,FALSE)/1000*(Mannings_n_bot)^1.5)/Q155)^0.67</f>
        <v>5.5689270656318943E-2</v>
      </c>
      <c r="BF155" s="34">
        <f>(((R155-VLOOKUP(BF$6,Data!$N$4:$Y$11,Data!$W$1,FALSE)/1000)*VLOOKUP(BF$6,Data!$N$4:$Y$11,Data!$P$1,FALSE)^1.5+VLOOKUP(BF$6,Data!$N$4:$Y$11,Data!$W$1,FALSE)/1000*(Mannings_n_bot)^1.5)/R155)^0.67</f>
        <v>5.5648089619457608E-2</v>
      </c>
      <c r="BG155" s="34">
        <f>(((S155-VLOOKUP(BG$6,Data!$N$4:$Y$11,Data!$W$1,FALSE)/1000)*VLOOKUP(BG$6,Data!$N$4:$Y$11,Data!$P$1,FALSE)^1.5+VLOOKUP(BG$6,Data!$N$4:$Y$11,Data!$W$1,FALSE)/1000*(Mannings_n_bot)^1.5)/S155)^0.67</f>
        <v>5.5619631071479041E-2</v>
      </c>
    </row>
    <row r="156" spans="1:59" x14ac:dyDescent="0.25">
      <c r="A156" s="28">
        <v>0.14899999999999999</v>
      </c>
      <c r="B156" s="94">
        <v>0.1812260666662483</v>
      </c>
      <c r="C156" s="94">
        <v>0.26050096006857903</v>
      </c>
      <c r="D156" s="94">
        <v>0.3533443960892817</v>
      </c>
      <c r="E156" s="94">
        <v>0.46114819838515375</v>
      </c>
      <c r="F156" s="94">
        <v>0.58234430426679484</v>
      </c>
      <c r="G156" s="94">
        <v>0.71867661484444278</v>
      </c>
      <c r="H156" s="94">
        <v>0.86822533644385436</v>
      </c>
      <c r="I156" s="94">
        <v>1.0330859916662307</v>
      </c>
      <c r="K156" s="28">
        <v>0.14899999999999999</v>
      </c>
      <c r="L156" s="94">
        <v>1.7568485975368844</v>
      </c>
      <c r="M156" s="94">
        <v>2.1136618080490845</v>
      </c>
      <c r="N156" s="94">
        <v>2.4604251475849939</v>
      </c>
      <c r="O156" s="94">
        <v>2.8171559083041111</v>
      </c>
      <c r="P156" s="94">
        <v>3.1639297233309351</v>
      </c>
      <c r="Q156" s="94">
        <v>3.5206170829704275</v>
      </c>
      <c r="R156" s="94">
        <v>3.8674005575245509</v>
      </c>
      <c r="S156" s="94">
        <v>4.2240613935769051</v>
      </c>
      <c r="U156" s="28">
        <v>0.14899999999999999</v>
      </c>
      <c r="V156" s="94">
        <v>1.5119448924863357</v>
      </c>
      <c r="W156" s="94">
        <v>1.8188766667023537</v>
      </c>
      <c r="X156" s="94">
        <v>2.1173020340168702</v>
      </c>
      <c r="Y156" s="94">
        <v>2.4241627019722283</v>
      </c>
      <c r="Z156" s="94">
        <v>2.7225967904754698</v>
      </c>
      <c r="AA156" s="94">
        <v>3.0294200691219308</v>
      </c>
      <c r="AB156" s="94">
        <v>3.3278623111046866</v>
      </c>
      <c r="AC156" s="94">
        <v>3.6346627572712831</v>
      </c>
      <c r="AE156" s="28">
        <v>0.14899999999999999</v>
      </c>
      <c r="AF156" s="94">
        <f t="shared" si="46"/>
        <v>0.18683932849712748</v>
      </c>
      <c r="AG156" s="94">
        <f t="shared" si="32"/>
        <v>0.18718929285712277</v>
      </c>
      <c r="AH156" s="94">
        <f t="shared" si="33"/>
        <v>0.18713850192427836</v>
      </c>
      <c r="AI156" s="94">
        <f t="shared" si="34"/>
        <v>0.18736421227080854</v>
      </c>
      <c r="AJ156" s="94">
        <f t="shared" si="35"/>
        <v>0.18730591683519102</v>
      </c>
      <c r="AK156" s="94">
        <f t="shared" si="36"/>
        <v>0.18746993737832343</v>
      </c>
      <c r="AL156" s="94">
        <f t="shared" si="37"/>
        <v>0.18741290526284671</v>
      </c>
      <c r="AM156" s="94">
        <f t="shared" si="38"/>
        <v>0.18754074566353038</v>
      </c>
      <c r="AO156" s="28">
        <v>0.14899999999999999</v>
      </c>
      <c r="AP156" s="94">
        <f t="shared" si="47"/>
        <v>0.10315406058343825</v>
      </c>
      <c r="AQ156" s="94">
        <f t="shared" si="39"/>
        <v>0.12324628238848774</v>
      </c>
      <c r="AR156" s="94">
        <f t="shared" si="40"/>
        <v>0.14361111389066375</v>
      </c>
      <c r="AS156" s="94">
        <f t="shared" si="41"/>
        <v>0.16369282119808506</v>
      </c>
      <c r="AT156" s="94">
        <f t="shared" si="42"/>
        <v>0.18405728166860544</v>
      </c>
      <c r="AU156" s="94">
        <f t="shared" si="43"/>
        <v>0.20413370665067568</v>
      </c>
      <c r="AV156" s="94">
        <f t="shared" si="44"/>
        <v>0.22449842562974362</v>
      </c>
      <c r="AW156" s="94">
        <f t="shared" si="45"/>
        <v>0.24457172739892893</v>
      </c>
      <c r="AY156" s="28">
        <v>0.14899999999999999</v>
      </c>
      <c r="AZ156" s="34">
        <f>(((L156-VLOOKUP(AZ$6,Data!$N$4:$Y$11,Data!$W$1,FALSE)/1000)*VLOOKUP(AZ$6,Data!$N$4:$Y$11,Data!$P$1,FALSE)^1.5+VLOOKUP(AZ$6,Data!$N$4:$Y$11,Data!$W$1,FALSE)/1000*(Mannings_n_bot)^1.5)/L156)^0.67</f>
        <v>5.5920446647015523E-2</v>
      </c>
      <c r="BA156" s="34">
        <f>(((M156-VLOOKUP(BA$6,Data!$N$4:$Y$11,Data!$W$1,FALSE)/1000)*VLOOKUP(BA$6,Data!$N$4:$Y$11,Data!$P$1,FALSE)^1.5+VLOOKUP(BA$6,Data!$N$4:$Y$11,Data!$W$1,FALSE)/1000*(Mannings_n_bot)^1.5)/M156)^0.67</f>
        <v>5.589329337971808E-2</v>
      </c>
      <c r="BB156" s="34">
        <f>(((N156-VLOOKUP(BB$6,Data!$N$4:$Y$11,Data!$W$1,FALSE)/1000)*VLOOKUP(BB$6,Data!$N$4:$Y$11,Data!$P$1,FALSE)^1.5+VLOOKUP(BB$6,Data!$N$4:$Y$11,Data!$W$1,FALSE)/1000*(Mannings_n_bot)^1.5)/N156)^0.67</f>
        <v>5.5840380077095714E-2</v>
      </c>
      <c r="BC156" s="34">
        <f>(((O156-VLOOKUP(BC$6,Data!$N$4:$Y$11,Data!$W$1,FALSE)/1000)*VLOOKUP(BC$6,Data!$N$4:$Y$11,Data!$P$1,FALSE)^1.5+VLOOKUP(BC$6,Data!$N$4:$Y$11,Data!$W$1,FALSE)/1000*(Mannings_n_bot)^1.5)/O156)^0.67</f>
        <v>5.5789606989434866E-2</v>
      </c>
      <c r="BD156" s="34">
        <f>(((P156-VLOOKUP(BD$6,Data!$N$4:$Y$11,Data!$W$1,FALSE)/1000)*VLOOKUP(BD$6,Data!$N$4:$Y$11,Data!$P$1,FALSE)^1.5+VLOOKUP(BD$6,Data!$N$4:$Y$11,Data!$W$1,FALSE)/1000*(Mannings_n_bot)^1.5)/P156)^0.67</f>
        <v>5.5721712213606313E-2</v>
      </c>
      <c r="BE156" s="34">
        <f>(((Q156-VLOOKUP(BE$6,Data!$N$4:$Y$11,Data!$W$1,FALSE)/1000)*VLOOKUP(BE$6,Data!$N$4:$Y$11,Data!$P$1,FALSE)^1.5+VLOOKUP(BE$6,Data!$N$4:$Y$11,Data!$W$1,FALSE)/1000*(Mannings_n_bot)^1.5)/Q156)^0.67</f>
        <v>5.5668545049916737E-2</v>
      </c>
      <c r="BF156" s="34">
        <f>(((R156-VLOOKUP(BF$6,Data!$N$4:$Y$11,Data!$W$1,FALSE)/1000)*VLOOKUP(BF$6,Data!$N$4:$Y$11,Data!$P$1,FALSE)^1.5+VLOOKUP(BF$6,Data!$N$4:$Y$11,Data!$W$1,FALSE)/1000*(Mannings_n_bot)^1.5)/R156)^0.67</f>
        <v>5.5627120086961426E-2</v>
      </c>
      <c r="BG156" s="34">
        <f>(((S156-VLOOKUP(BG$6,Data!$N$4:$Y$11,Data!$W$1,FALSE)/1000)*VLOOKUP(BG$6,Data!$N$4:$Y$11,Data!$P$1,FALSE)^1.5+VLOOKUP(BG$6,Data!$N$4:$Y$11,Data!$W$1,FALSE)/1000*(Mannings_n_bot)^1.5)/S156)^0.67</f>
        <v>5.5598475861939861E-2</v>
      </c>
    </row>
    <row r="157" spans="1:59" x14ac:dyDescent="0.25">
      <c r="A157" s="28">
        <v>0.15</v>
      </c>
      <c r="B157" s="94">
        <v>0.18243744152483432</v>
      </c>
      <c r="C157" s="94">
        <v>0.2622412264067604</v>
      </c>
      <c r="D157" s="94">
        <v>0.35570509726352761</v>
      </c>
      <c r="E157" s="94">
        <v>0.46422799267966619</v>
      </c>
      <c r="F157" s="94">
        <v>0.58623388430959356</v>
      </c>
      <c r="G157" s="94">
        <v>0.72347548720012922</v>
      </c>
      <c r="H157" s="94">
        <v>0.87402334507062918</v>
      </c>
      <c r="I157" s="94">
        <v>1.0399834908043442</v>
      </c>
      <c r="K157" s="28">
        <v>0.15</v>
      </c>
      <c r="L157" s="94">
        <v>1.7584597177969885</v>
      </c>
      <c r="M157" s="94">
        <v>2.115587297203454</v>
      </c>
      <c r="N157" s="94">
        <v>2.4626686953575092</v>
      </c>
      <c r="O157" s="94">
        <v>2.8197137301222921</v>
      </c>
      <c r="P157" s="94">
        <v>3.1668055876829482</v>
      </c>
      <c r="Q157" s="94">
        <v>3.5238071751597118</v>
      </c>
      <c r="R157" s="94">
        <v>3.8709086874283147</v>
      </c>
      <c r="S157" s="94">
        <v>4.2278837246456984</v>
      </c>
      <c r="U157" s="28">
        <v>0.15</v>
      </c>
      <c r="V157" s="94">
        <v>1.5117783972898582</v>
      </c>
      <c r="W157" s="94">
        <v>1.8186636837417829</v>
      </c>
      <c r="X157" s="94">
        <v>2.1170562466238732</v>
      </c>
      <c r="Y157" s="94">
        <v>2.423870415578401</v>
      </c>
      <c r="Z157" s="94">
        <v>2.7222716733261954</v>
      </c>
      <c r="AA157" s="94">
        <v>3.0290484507263211</v>
      </c>
      <c r="AB157" s="94">
        <v>3.327457847556055</v>
      </c>
      <c r="AC157" s="94">
        <v>3.6342117926499258</v>
      </c>
      <c r="AE157" s="28">
        <v>0.15</v>
      </c>
      <c r="AF157" s="94">
        <f t="shared" si="46"/>
        <v>0.18808822425092286</v>
      </c>
      <c r="AG157" s="94">
        <f t="shared" si="32"/>
        <v>0.18843980350837511</v>
      </c>
      <c r="AH157" s="94">
        <f t="shared" si="33"/>
        <v>0.18838877810278506</v>
      </c>
      <c r="AI157" s="94">
        <f t="shared" si="34"/>
        <v>0.18861553068421261</v>
      </c>
      <c r="AJ157" s="94">
        <f t="shared" si="35"/>
        <v>0.18855696600092048</v>
      </c>
      <c r="AK157" s="94">
        <f t="shared" si="36"/>
        <v>0.18872174421525778</v>
      </c>
      <c r="AL157" s="94">
        <f t="shared" si="37"/>
        <v>0.18866444860749682</v>
      </c>
      <c r="AM157" s="94">
        <f t="shared" si="38"/>
        <v>0.1887928796988482</v>
      </c>
      <c r="AO157" s="28">
        <v>0.15</v>
      </c>
      <c r="AP157" s="94">
        <f t="shared" si="47"/>
        <v>0.10374843374484194</v>
      </c>
      <c r="AQ157" s="94">
        <f t="shared" si="39"/>
        <v>0.12395670306463412</v>
      </c>
      <c r="AR157" s="94">
        <f t="shared" si="40"/>
        <v>0.14443887557188823</v>
      </c>
      <c r="AS157" s="94">
        <f t="shared" si="41"/>
        <v>0.16463656849999891</v>
      </c>
      <c r="AT157" s="94">
        <f t="shared" si="42"/>
        <v>0.18511836867716355</v>
      </c>
      <c r="AU157" s="94">
        <f t="shared" si="43"/>
        <v>0.20531074807387514</v>
      </c>
      <c r="AV157" s="94">
        <f t="shared" si="44"/>
        <v>0.22579280878136582</v>
      </c>
      <c r="AW157" s="94">
        <f t="shared" si="45"/>
        <v>0.24598204646498315</v>
      </c>
      <c r="AY157" s="28">
        <v>0.15</v>
      </c>
      <c r="AZ157" s="34">
        <f>(((L157-VLOOKUP(AZ$6,Data!$N$4:$Y$11,Data!$W$1,FALSE)/1000)*VLOOKUP(AZ$6,Data!$N$4:$Y$11,Data!$P$1,FALSE)^1.5+VLOOKUP(AZ$6,Data!$N$4:$Y$11,Data!$W$1,FALSE)/1000*(Mannings_n_bot)^1.5)/L157)^0.67</f>
        <v>5.5901325640335536E-2</v>
      </c>
      <c r="BA157" s="34">
        <f>(((M157-VLOOKUP(BA$6,Data!$N$4:$Y$11,Data!$W$1,FALSE)/1000)*VLOOKUP(BA$6,Data!$N$4:$Y$11,Data!$P$1,FALSE)^1.5+VLOOKUP(BA$6,Data!$N$4:$Y$11,Data!$W$1,FALSE)/1000*(Mannings_n_bot)^1.5)/M157)^0.67</f>
        <v>5.5873976658528723E-2</v>
      </c>
      <c r="BB157" s="34">
        <f>(((N157-VLOOKUP(BB$6,Data!$N$4:$Y$11,Data!$W$1,FALSE)/1000)*VLOOKUP(BB$6,Data!$N$4:$Y$11,Data!$P$1,FALSE)^1.5+VLOOKUP(BB$6,Data!$N$4:$Y$11,Data!$W$1,FALSE)/1000*(Mannings_n_bot)^1.5)/N157)^0.67</f>
        <v>5.5820750814483247E-2</v>
      </c>
      <c r="BC157" s="34">
        <f>(((O157-VLOOKUP(BC$6,Data!$N$4:$Y$11,Data!$W$1,FALSE)/1000)*VLOOKUP(BC$6,Data!$N$4:$Y$11,Data!$P$1,FALSE)^1.5+VLOOKUP(BC$6,Data!$N$4:$Y$11,Data!$W$1,FALSE)/1000*(Mannings_n_bot)^1.5)/O157)^0.67</f>
        <v>5.576965105926223E-2</v>
      </c>
      <c r="BD157" s="34">
        <f>(((P157-VLOOKUP(BD$6,Data!$N$4:$Y$11,Data!$W$1,FALSE)/1000)*VLOOKUP(BD$6,Data!$N$4:$Y$11,Data!$P$1,FALSE)^1.5+VLOOKUP(BD$6,Data!$N$4:$Y$11,Data!$W$1,FALSE)/1000*(Mannings_n_bot)^1.5)/P157)^0.67</f>
        <v>5.5701354005848254E-2</v>
      </c>
      <c r="BE157" s="34">
        <f>(((Q157-VLOOKUP(BE$6,Data!$N$4:$Y$11,Data!$W$1,FALSE)/1000)*VLOOKUP(BE$6,Data!$N$4:$Y$11,Data!$P$1,FALSE)^1.5+VLOOKUP(BE$6,Data!$N$4:$Y$11,Data!$W$1,FALSE)/1000*(Mannings_n_bot)^1.5)/Q157)^0.67</f>
        <v>5.5647850648795204E-2</v>
      </c>
      <c r="BF157" s="34">
        <f>(((R157-VLOOKUP(BF$6,Data!$N$4:$Y$11,Data!$W$1,FALSE)/1000)*VLOOKUP(BF$6,Data!$N$4:$Y$11,Data!$P$1,FALSE)^1.5+VLOOKUP(BF$6,Data!$N$4:$Y$11,Data!$W$1,FALSE)/1000*(Mannings_n_bot)^1.5)/R157)^0.67</f>
        <v>5.5606182143965358E-2</v>
      </c>
      <c r="BG157" s="34">
        <f>(((S157-VLOOKUP(BG$6,Data!$N$4:$Y$11,Data!$W$1,FALSE)/1000)*VLOOKUP(BG$6,Data!$N$4:$Y$11,Data!$P$1,FALSE)^1.5+VLOOKUP(BG$6,Data!$N$4:$Y$11,Data!$W$1,FALSE)/1000*(Mannings_n_bot)^1.5)/S157)^0.67</f>
        <v>5.5577352337933095E-2</v>
      </c>
    </row>
    <row r="158" spans="1:59" x14ac:dyDescent="0.25">
      <c r="A158" s="28">
        <v>0.151</v>
      </c>
      <c r="B158" s="94">
        <v>0.18364868229172349</v>
      </c>
      <c r="C158" s="94">
        <v>0.2639812879796577</v>
      </c>
      <c r="D158" s="94">
        <v>0.35806552305385164</v>
      </c>
      <c r="E158" s="94">
        <v>0.4673074138997515</v>
      </c>
      <c r="F158" s="94">
        <v>0.59012299768256327</v>
      </c>
      <c r="G158" s="94">
        <v>0.72827376818162648</v>
      </c>
      <c r="H158" s="94">
        <v>0.87982064575073249</v>
      </c>
      <c r="I158" s="94">
        <v>1.0468801302788986</v>
      </c>
      <c r="K158" s="28">
        <v>0.151</v>
      </c>
      <c r="L158" s="94">
        <v>1.7600710164179074</v>
      </c>
      <c r="M158" s="94">
        <v>2.1175130129437174</v>
      </c>
      <c r="N158" s="94">
        <v>2.464912504878181</v>
      </c>
      <c r="O158" s="94">
        <v>2.8222718618227591</v>
      </c>
      <c r="P158" s="94">
        <v>3.1696817971211675</v>
      </c>
      <c r="Q158" s="94">
        <v>3.5269976605186644</v>
      </c>
      <c r="R158" s="94">
        <v>3.8744172457330674</v>
      </c>
      <c r="S158" s="94">
        <v>4.2317065321667346</v>
      </c>
      <c r="U158" s="28">
        <v>0.151</v>
      </c>
      <c r="V158" s="94">
        <v>1.5116101849133823</v>
      </c>
      <c r="W158" s="94">
        <v>1.8184486619521036</v>
      </c>
      <c r="X158" s="94">
        <v>2.1168080813566794</v>
      </c>
      <c r="Y158" s="94">
        <v>2.4235754296819589</v>
      </c>
      <c r="Z158" s="94">
        <v>2.7219435176897737</v>
      </c>
      <c r="AA158" s="94">
        <v>3.0286734722188688</v>
      </c>
      <c r="AB158" s="94">
        <v>3.3270496849441038</v>
      </c>
      <c r="AC158" s="94">
        <v>3.6337568073397435</v>
      </c>
      <c r="AE158" s="28">
        <v>0.151</v>
      </c>
      <c r="AF158" s="94">
        <f t="shared" si="46"/>
        <v>0.18933698175969058</v>
      </c>
      <c r="AG158" s="94">
        <f t="shared" si="32"/>
        <v>0.18969016702055852</v>
      </c>
      <c r="AH158" s="94">
        <f t="shared" si="33"/>
        <v>0.18963890843226977</v>
      </c>
      <c r="AI158" s="94">
        <f t="shared" si="34"/>
        <v>0.18986669751772023</v>
      </c>
      <c r="AJ158" s="94">
        <f t="shared" si="35"/>
        <v>0.18980786506640934</v>
      </c>
      <c r="AK158" s="94">
        <f t="shared" si="36"/>
        <v>0.18997339678964911</v>
      </c>
      <c r="AL158" s="94">
        <f t="shared" si="37"/>
        <v>0.18991583913658525</v>
      </c>
      <c r="AM158" s="94">
        <f t="shared" si="38"/>
        <v>0.19004485767557441</v>
      </c>
      <c r="AO158" s="28">
        <v>0.151</v>
      </c>
      <c r="AP158" s="94">
        <f t="shared" si="47"/>
        <v>0.10434163200157962</v>
      </c>
      <c r="AQ158" s="94">
        <f t="shared" si="39"/>
        <v>0.124665721705614</v>
      </c>
      <c r="AR158" s="94">
        <f t="shared" si="40"/>
        <v>0.14526500325882669</v>
      </c>
      <c r="AS158" s="94">
        <f t="shared" si="41"/>
        <v>0.16557845479773939</v>
      </c>
      <c r="AT158" s="94">
        <f t="shared" si="42"/>
        <v>0.1861773627303967</v>
      </c>
      <c r="AU158" s="94">
        <f t="shared" si="43"/>
        <v>0.20648546959187089</v>
      </c>
      <c r="AV158" s="94">
        <f t="shared" si="44"/>
        <v>0.22708464007579135</v>
      </c>
      <c r="AW158" s="94">
        <f t="shared" si="45"/>
        <v>0.2473895867591912</v>
      </c>
      <c r="AY158" s="28">
        <v>0.151</v>
      </c>
      <c r="AZ158" s="34">
        <f>(((L158-VLOOKUP(AZ$6,Data!$N$4:$Y$11,Data!$W$1,FALSE)/1000)*VLOOKUP(AZ$6,Data!$N$4:$Y$11,Data!$P$1,FALSE)^1.5+VLOOKUP(AZ$6,Data!$N$4:$Y$11,Data!$W$1,FALSE)/1000*(Mannings_n_bot)^1.5)/L158)^0.67</f>
        <v>5.5882234314749923E-2</v>
      </c>
      <c r="BA158" s="34">
        <f>(((M158-VLOOKUP(BA$6,Data!$N$4:$Y$11,Data!$W$1,FALSE)/1000)*VLOOKUP(BA$6,Data!$N$4:$Y$11,Data!$P$1,FALSE)^1.5+VLOOKUP(BA$6,Data!$N$4:$Y$11,Data!$W$1,FALSE)/1000*(Mannings_n_bot)^1.5)/M158)^0.67</f>
        <v>5.5854689519011007E-2</v>
      </c>
      <c r="BB158" s="34">
        <f>(((N158-VLOOKUP(BB$6,Data!$N$4:$Y$11,Data!$W$1,FALSE)/1000)*VLOOKUP(BB$6,Data!$N$4:$Y$11,Data!$P$1,FALSE)^1.5+VLOOKUP(BB$6,Data!$N$4:$Y$11,Data!$W$1,FALSE)/1000*(Mannings_n_bot)^1.5)/N158)^0.67</f>
        <v>5.5801151609211036E-2</v>
      </c>
      <c r="BC158" s="34">
        <f>(((O158-VLOOKUP(BC$6,Data!$N$4:$Y$11,Data!$W$1,FALSE)/1000)*VLOOKUP(BC$6,Data!$N$4:$Y$11,Data!$P$1,FALSE)^1.5+VLOOKUP(BC$6,Data!$N$4:$Y$11,Data!$W$1,FALSE)/1000*(Mannings_n_bot)^1.5)/O158)^0.67</f>
        <v>5.5749725381259052E-2</v>
      </c>
      <c r="BD158" s="34">
        <f>(((P158-VLOOKUP(BD$6,Data!$N$4:$Y$11,Data!$W$1,FALSE)/1000)*VLOOKUP(BD$6,Data!$N$4:$Y$11,Data!$P$1,FALSE)^1.5+VLOOKUP(BD$6,Data!$N$4:$Y$11,Data!$W$1,FALSE)/1000*(Mannings_n_bot)^1.5)/P158)^0.67</f>
        <v>5.5681026647874388E-2</v>
      </c>
      <c r="BE158" s="34">
        <f>(((Q158-VLOOKUP(BE$6,Data!$N$4:$Y$11,Data!$W$1,FALSE)/1000)*VLOOKUP(BE$6,Data!$N$4:$Y$11,Data!$P$1,FALSE)^1.5+VLOOKUP(BE$6,Data!$N$4:$Y$11,Data!$W$1,FALSE)/1000*(Mannings_n_bot)^1.5)/Q158)^0.67</f>
        <v>5.5627187357725164E-2</v>
      </c>
      <c r="BF158" s="34">
        <f>(((R158-VLOOKUP(BF$6,Data!$N$4:$Y$11,Data!$W$1,FALSE)/1000)*VLOOKUP(BF$6,Data!$N$4:$Y$11,Data!$P$1,FALSE)^1.5+VLOOKUP(BF$6,Data!$N$4:$Y$11,Data!$W$1,FALSE)/1000*(Mannings_n_bot)^1.5)/R158)^0.67</f>
        <v>5.5585275693951393E-2</v>
      </c>
      <c r="BG158" s="34">
        <f>(((S158-VLOOKUP(BG$6,Data!$N$4:$Y$11,Data!$W$1,FALSE)/1000)*VLOOKUP(BG$6,Data!$N$4:$Y$11,Data!$P$1,FALSE)^1.5+VLOOKUP(BG$6,Data!$N$4:$Y$11,Data!$W$1,FALSE)/1000*(Mannings_n_bot)^1.5)/S158)^0.67</f>
        <v>5.5556260402983705E-2</v>
      </c>
    </row>
    <row r="159" spans="1:59" x14ac:dyDescent="0.25">
      <c r="A159" s="28">
        <v>0.152</v>
      </c>
      <c r="B159" s="94">
        <v>0.18485978759080202</v>
      </c>
      <c r="C159" s="94">
        <v>0.26572114283610015</v>
      </c>
      <c r="D159" s="94">
        <v>0.36042567080840726</v>
      </c>
      <c r="E159" s="94">
        <v>0.47038645861497708</v>
      </c>
      <c r="F159" s="94">
        <v>0.59401164004378915</v>
      </c>
      <c r="G159" s="94">
        <v>0.7330714524649018</v>
      </c>
      <c r="H159" s="94">
        <v>0.88561723203785503</v>
      </c>
      <c r="I159" s="94">
        <v>1.053775902457927</v>
      </c>
      <c r="K159" s="28">
        <v>0.152</v>
      </c>
      <c r="L159" s="94">
        <v>1.7616824952701735</v>
      </c>
      <c r="M159" s="94">
        <v>2.1194389574830712</v>
      </c>
      <c r="N159" s="94">
        <v>2.4671565787295178</v>
      </c>
      <c r="O159" s="94">
        <v>2.8248303063310258</v>
      </c>
      <c r="P159" s="94">
        <v>3.1725583549402754</v>
      </c>
      <c r="Q159" s="94">
        <v>3.5301885426851554</v>
      </c>
      <c r="R159" s="94">
        <v>3.8779262364457558</v>
      </c>
      <c r="S159" s="94">
        <v>4.2355298204902674</v>
      </c>
      <c r="U159" s="28">
        <v>0.152</v>
      </c>
      <c r="V159" s="94">
        <v>1.5114402547835784</v>
      </c>
      <c r="W159" s="94">
        <v>1.8182316006099888</v>
      </c>
      <c r="X159" s="94">
        <v>2.1165575373788759</v>
      </c>
      <c r="Y159" s="94">
        <v>2.4232777432970698</v>
      </c>
      <c r="Z159" s="94">
        <v>2.7216123224671165</v>
      </c>
      <c r="AA159" s="94">
        <v>3.0282951323513765</v>
      </c>
      <c r="AB159" s="94">
        <v>3.3266378219072594</v>
      </c>
      <c r="AC159" s="94">
        <v>3.6332977998302445</v>
      </c>
      <c r="AE159" s="28">
        <v>0.152</v>
      </c>
      <c r="AF159" s="94">
        <f t="shared" si="46"/>
        <v>0.1905855996046934</v>
      </c>
      <c r="AG159" s="94">
        <f t="shared" si="32"/>
        <v>0.19094038199161181</v>
      </c>
      <c r="AH159" s="94">
        <f t="shared" si="33"/>
        <v>0.19088889150825972</v>
      </c>
      <c r="AI159" s="94">
        <f t="shared" si="34"/>
        <v>0.19111771137754888</v>
      </c>
      <c r="AJ159" s="94">
        <f t="shared" si="35"/>
        <v>0.19105861263511895</v>
      </c>
      <c r="AK159" s="94">
        <f t="shared" si="36"/>
        <v>0.19122489371270018</v>
      </c>
      <c r="AL159" s="94">
        <f t="shared" si="37"/>
        <v>0.19116707545862807</v>
      </c>
      <c r="AM159" s="94">
        <f t="shared" si="38"/>
        <v>0.1912966782082437</v>
      </c>
      <c r="AO159" s="28">
        <v>0.152</v>
      </c>
      <c r="AP159" s="94">
        <f t="shared" si="47"/>
        <v>0.1049336575047547</v>
      </c>
      <c r="AQ159" s="94">
        <f t="shared" si="39"/>
        <v>0.12537334085415508</v>
      </c>
      <c r="AR159" s="94">
        <f t="shared" si="40"/>
        <v>0.1460894999189761</v>
      </c>
      <c r="AS159" s="94">
        <f t="shared" si="41"/>
        <v>0.16651848345040204</v>
      </c>
      <c r="AT159" s="94">
        <f t="shared" si="42"/>
        <v>0.18723426761206782</v>
      </c>
      <c r="AU159" s="94">
        <f t="shared" si="43"/>
        <v>0.20765787538002378</v>
      </c>
      <c r="AV159" s="94">
        <f t="shared" si="44"/>
        <v>0.22837392411299492</v>
      </c>
      <c r="AW159" s="94">
        <f t="shared" si="45"/>
        <v>0.24879435327312871</v>
      </c>
      <c r="AY159" s="28">
        <v>0.152</v>
      </c>
      <c r="AZ159" s="34">
        <f>(((L159-VLOOKUP(AZ$6,Data!$N$4:$Y$11,Data!$W$1,FALSE)/1000)*VLOOKUP(AZ$6,Data!$N$4:$Y$11,Data!$P$1,FALSE)^1.5+VLOOKUP(AZ$6,Data!$N$4:$Y$11,Data!$W$1,FALSE)/1000*(Mannings_n_bot)^1.5)/L159)^0.67</f>
        <v>5.5863172578080732E-2</v>
      </c>
      <c r="BA159" s="34">
        <f>(((M159-VLOOKUP(BA$6,Data!$N$4:$Y$11,Data!$W$1,FALSE)/1000)*VLOOKUP(BA$6,Data!$N$4:$Y$11,Data!$P$1,FALSE)^1.5+VLOOKUP(BA$6,Data!$N$4:$Y$11,Data!$W$1,FALSE)/1000*(Mannings_n_bot)^1.5)/M159)^0.67</f>
        <v>5.5835431870144704E-2</v>
      </c>
      <c r="BB159" s="34">
        <f>(((N159-VLOOKUP(BB$6,Data!$N$4:$Y$11,Data!$W$1,FALSE)/1000)*VLOOKUP(BB$6,Data!$N$4:$Y$11,Data!$P$1,FALSE)^1.5+VLOOKUP(BB$6,Data!$N$4:$Y$11,Data!$W$1,FALSE)/1000*(Mannings_n_bot)^1.5)/N159)^0.67</f>
        <v>5.578158236871076E-2</v>
      </c>
      <c r="BC159" s="34">
        <f>(((O159-VLOOKUP(BC$6,Data!$N$4:$Y$11,Data!$W$1,FALSE)/1000)*VLOOKUP(BC$6,Data!$N$4:$Y$11,Data!$P$1,FALSE)^1.5+VLOOKUP(BC$6,Data!$N$4:$Y$11,Data!$W$1,FALSE)/1000*(Mannings_n_bot)^1.5)/O159)^0.67</f>
        <v>5.5729829862834195E-2</v>
      </c>
      <c r="BD159" s="34">
        <f>(((P159-VLOOKUP(BD$6,Data!$N$4:$Y$11,Data!$W$1,FALSE)/1000)*VLOOKUP(BD$6,Data!$N$4:$Y$11,Data!$P$1,FALSE)^1.5+VLOOKUP(BD$6,Data!$N$4:$Y$11,Data!$W$1,FALSE)/1000*(Mannings_n_bot)^1.5)/P159)^0.67</f>
        <v>5.5660730045167001E-2</v>
      </c>
      <c r="BE159" s="34">
        <f>(((Q159-VLOOKUP(BE$6,Data!$N$4:$Y$11,Data!$W$1,FALSE)/1000)*VLOOKUP(BE$6,Data!$N$4:$Y$11,Data!$P$1,FALSE)^1.5+VLOOKUP(BE$6,Data!$N$4:$Y$11,Data!$W$1,FALSE)/1000*(Mannings_n_bot)^1.5)/Q159)^0.67</f>
        <v>5.5606555081828025E-2</v>
      </c>
      <c r="BF159" s="34">
        <f>(((R159-VLOOKUP(BF$6,Data!$N$4:$Y$11,Data!$W$1,FALSE)/1000)*VLOOKUP(BF$6,Data!$N$4:$Y$11,Data!$P$1,FALSE)^1.5+VLOOKUP(BF$6,Data!$N$4:$Y$11,Data!$W$1,FALSE)/1000*(Mannings_n_bot)^1.5)/R159)^0.67</f>
        <v>5.5564400640757357E-2</v>
      </c>
      <c r="BG159" s="34">
        <f>(((S159-VLOOKUP(BG$6,Data!$N$4:$Y$11,Data!$W$1,FALSE)/1000)*VLOOKUP(BG$6,Data!$N$4:$Y$11,Data!$P$1,FALSE)^1.5+VLOOKUP(BG$6,Data!$N$4:$Y$11,Data!$W$1,FALSE)/1000*(Mannings_n_bot)^1.5)/S159)^0.67</f>
        <v>5.5535199960970415E-2</v>
      </c>
    </row>
    <row r="160" spans="1:59" x14ac:dyDescent="0.25">
      <c r="A160" s="28">
        <v>0.153</v>
      </c>
      <c r="B160" s="94">
        <v>0.18607075604549284</v>
      </c>
      <c r="C160" s="94">
        <v>0.26746078902421866</v>
      </c>
      <c r="D160" s="94">
        <v>0.36278553787440937</v>
      </c>
      <c r="E160" s="94">
        <v>0.47346512339364932</v>
      </c>
      <c r="F160" s="94">
        <v>0.59789980704978074</v>
      </c>
      <c r="G160" s="94">
        <v>0.73786853472393865</v>
      </c>
      <c r="H160" s="94">
        <v>0.89141309748329567</v>
      </c>
      <c r="I160" s="94">
        <v>1.0606707997065872</v>
      </c>
      <c r="K160" s="28">
        <v>0.153</v>
      </c>
      <c r="L160" s="94">
        <v>1.7632941562261748</v>
      </c>
      <c r="M160" s="94">
        <v>2.1213651330370396</v>
      </c>
      <c r="N160" s="94">
        <v>2.4694009194967199</v>
      </c>
      <c r="O160" s="94">
        <v>2.8273890665757686</v>
      </c>
      <c r="P160" s="94">
        <v>3.1754352644384825</v>
      </c>
      <c r="Q160" s="94">
        <v>3.5333798253010578</v>
      </c>
      <c r="R160" s="94">
        <v>3.8814356635776917</v>
      </c>
      <c r="S160" s="94">
        <v>4.2393535939713818</v>
      </c>
      <c r="U160" s="28">
        <v>0.153</v>
      </c>
      <c r="V160" s="94">
        <v>1.5112686063210037</v>
      </c>
      <c r="W160" s="94">
        <v>1.818012498984902</v>
      </c>
      <c r="X160" s="94">
        <v>2.1163046138456343</v>
      </c>
      <c r="Y160" s="94">
        <v>2.4229773554283884</v>
      </c>
      <c r="Z160" s="94">
        <v>2.7212780865484181</v>
      </c>
      <c r="AA160" s="94">
        <v>3.0279134298638306</v>
      </c>
      <c r="AB160" s="94">
        <v>3.3262222570709281</v>
      </c>
      <c r="AC160" s="94">
        <v>3.6328347685968194</v>
      </c>
      <c r="AE160" s="28">
        <v>0.153</v>
      </c>
      <c r="AF160" s="94">
        <f t="shared" si="46"/>
        <v>0.19183407636671637</v>
      </c>
      <c r="AG160" s="94">
        <f t="shared" si="32"/>
        <v>0.19219044701897203</v>
      </c>
      <c r="AH160" s="94">
        <f t="shared" si="33"/>
        <v>0.19213872592578501</v>
      </c>
      <c r="AI160" s="94">
        <f t="shared" si="34"/>
        <v>0.19236857086940365</v>
      </c>
      <c r="AJ160" s="94">
        <f t="shared" si="35"/>
        <v>0.19230920731000381</v>
      </c>
      <c r="AK160" s="94">
        <f t="shared" si="36"/>
        <v>0.19247623359509633</v>
      </c>
      <c r="AL160" s="94">
        <f t="shared" si="37"/>
        <v>0.19241815618162517</v>
      </c>
      <c r="AM160" s="94">
        <f t="shared" si="38"/>
        <v>0.19254833991086887</v>
      </c>
      <c r="AO160" s="28">
        <v>0.153</v>
      </c>
      <c r="AP160" s="94">
        <f t="shared" si="47"/>
        <v>0.10552451239543827</v>
      </c>
      <c r="AQ160" s="94">
        <f t="shared" si="39"/>
        <v>0.12607956304123374</v>
      </c>
      <c r="AR160" s="94">
        <f t="shared" si="40"/>
        <v>0.14691236850610206</v>
      </c>
      <c r="AS160" s="94">
        <f t="shared" si="41"/>
        <v>0.16745665780163027</v>
      </c>
      <c r="AT160" s="94">
        <f t="shared" si="42"/>
        <v>0.18828908708850922</v>
      </c>
      <c r="AU160" s="94">
        <f t="shared" si="43"/>
        <v>0.20882796959454236</v>
      </c>
      <c r="AV160" s="94">
        <f t="shared" si="44"/>
        <v>0.22966066547181685</v>
      </c>
      <c r="AW160" s="94">
        <f t="shared" si="45"/>
        <v>0.25019635097551796</v>
      </c>
      <c r="AY160" s="28">
        <v>0.153</v>
      </c>
      <c r="AZ160" s="34">
        <f>(((L160-VLOOKUP(AZ$6,Data!$N$4:$Y$11,Data!$W$1,FALSE)/1000)*VLOOKUP(AZ$6,Data!$N$4:$Y$11,Data!$P$1,FALSE)^1.5+VLOOKUP(AZ$6,Data!$N$4:$Y$11,Data!$W$1,FALSE)/1000*(Mannings_n_bot)^1.5)/L160)^0.67</f>
        <v>5.5844140338498403E-2</v>
      </c>
      <c r="BA160" s="34">
        <f>(((M160-VLOOKUP(BA$6,Data!$N$4:$Y$11,Data!$W$1,FALSE)/1000)*VLOOKUP(BA$6,Data!$N$4:$Y$11,Data!$P$1,FALSE)^1.5+VLOOKUP(BA$6,Data!$N$4:$Y$11,Data!$W$1,FALSE)/1000*(Mannings_n_bot)^1.5)/M160)^0.67</f>
        <v>5.5816203621249116E-2</v>
      </c>
      <c r="BB160" s="34">
        <f>(((N160-VLOOKUP(BB$6,Data!$N$4:$Y$11,Data!$W$1,FALSE)/1000)*VLOOKUP(BB$6,Data!$N$4:$Y$11,Data!$P$1,FALSE)^1.5+VLOOKUP(BB$6,Data!$N$4:$Y$11,Data!$W$1,FALSE)/1000*(Mannings_n_bot)^1.5)/N160)^0.67</f>
        <v>5.5762043000759792E-2</v>
      </c>
      <c r="BC160" s="34">
        <f>(((O160-VLOOKUP(BC$6,Data!$N$4:$Y$11,Data!$W$1,FALSE)/1000)*VLOOKUP(BC$6,Data!$N$4:$Y$11,Data!$P$1,FALSE)^1.5+VLOOKUP(BC$6,Data!$N$4:$Y$11,Data!$W$1,FALSE)/1000*(Mannings_n_bot)^1.5)/O160)^0.67</f>
        <v>5.5709964411738852E-2</v>
      </c>
      <c r="BD160" s="34">
        <f>(((P160-VLOOKUP(BD$6,Data!$N$4:$Y$11,Data!$W$1,FALSE)/1000)*VLOOKUP(BD$6,Data!$N$4:$Y$11,Data!$P$1,FALSE)^1.5+VLOOKUP(BD$6,Data!$N$4:$Y$11,Data!$W$1,FALSE)/1000*(Mannings_n_bot)^1.5)/P160)^0.67</f>
        <v>5.5640464103558399E-2</v>
      </c>
      <c r="BE160" s="34">
        <f>(((Q160-VLOOKUP(BE$6,Data!$N$4:$Y$11,Data!$W$1,FALSE)/1000)*VLOOKUP(BE$6,Data!$N$4:$Y$11,Data!$P$1,FALSE)^1.5+VLOOKUP(BE$6,Data!$N$4:$Y$11,Data!$W$1,FALSE)/1000*(Mannings_n_bot)^1.5)/Q160)^0.67</f>
        <v>5.558595372657394E-2</v>
      </c>
      <c r="BF160" s="34">
        <f>(((R160-VLOOKUP(BF$6,Data!$N$4:$Y$11,Data!$W$1,FALSE)/1000)*VLOOKUP(BF$6,Data!$N$4:$Y$11,Data!$P$1,FALSE)^1.5+VLOOKUP(BF$6,Data!$N$4:$Y$11,Data!$W$1,FALSE)/1000*(Mannings_n_bot)^1.5)/R160)^0.67</f>
        <v>5.5543556888575069E-2</v>
      </c>
      <c r="BG160" s="34">
        <f>(((S160-VLOOKUP(BG$6,Data!$N$4:$Y$11,Data!$W$1,FALSE)/1000)*VLOOKUP(BG$6,Data!$N$4:$Y$11,Data!$P$1,FALSE)^1.5+VLOOKUP(BG$6,Data!$N$4:$Y$11,Data!$W$1,FALSE)/1000*(Mannings_n_bot)^1.5)/S160)^0.67</f>
        <v>5.5514170916123998E-2</v>
      </c>
    </row>
    <row r="161" spans="1:59" x14ac:dyDescent="0.25">
      <c r="A161" s="28">
        <v>0.154</v>
      </c>
      <c r="B161" s="94">
        <v>0.18728158627875213</v>
      </c>
      <c r="C161" s="94">
        <v>0.26920022459144399</v>
      </c>
      <c r="D161" s="94">
        <v>0.36514512159812784</v>
      </c>
      <c r="E161" s="94">
        <v>0.47654340480280699</v>
      </c>
      <c r="F161" s="94">
        <v>0.60178749435545376</v>
      </c>
      <c r="G161" s="94">
        <v>0.74266500963071502</v>
      </c>
      <c r="H161" s="94">
        <v>0.89720823563595165</v>
      </c>
      <c r="I161" s="94">
        <v>1.0675648143871292</v>
      </c>
      <c r="K161" s="28">
        <v>0.154</v>
      </c>
      <c r="L161" s="94">
        <v>1.7649060011601778</v>
      </c>
      <c r="M161" s="94">
        <v>2.1232915418235003</v>
      </c>
      <c r="N161" s="94">
        <v>2.4716455297677142</v>
      </c>
      <c r="O161" s="94">
        <v>2.8299481454888622</v>
      </c>
      <c r="P161" s="94">
        <v>3.1783125289175707</v>
      </c>
      <c r="Q161" s="94">
        <v>3.536571512012284</v>
      </c>
      <c r="R161" s="94">
        <v>3.8849455311445995</v>
      </c>
      <c r="S161" s="94">
        <v>4.2431778569700525</v>
      </c>
      <c r="U161" s="28">
        <v>0.154</v>
      </c>
      <c r="V161" s="94">
        <v>1.5110952389400913</v>
      </c>
      <c r="W161" s="94">
        <v>1.817791356339086</v>
      </c>
      <c r="X161" s="94">
        <v>2.1160493099036959</v>
      </c>
      <c r="Y161" s="94">
        <v>2.4226742650710431</v>
      </c>
      <c r="Z161" s="94">
        <v>2.7209408088131366</v>
      </c>
      <c r="AA161" s="94">
        <v>3.0275283634843819</v>
      </c>
      <c r="AB161" s="94">
        <v>3.3258029890474714</v>
      </c>
      <c r="AC161" s="94">
        <v>3.6323677121007107</v>
      </c>
      <c r="AE161" s="28">
        <v>0.154</v>
      </c>
      <c r="AF161" s="94">
        <f t="shared" si="46"/>
        <v>0.19308241062606341</v>
      </c>
      <c r="AG161" s="94">
        <f t="shared" si="32"/>
        <v>0.19344036069957316</v>
      </c>
      <c r="AH161" s="94">
        <f t="shared" si="33"/>
        <v>0.19338841027937531</v>
      </c>
      <c r="AI161" s="94">
        <f t="shared" si="34"/>
        <v>0.19361927459847469</v>
      </c>
      <c r="AJ161" s="94">
        <f t="shared" si="35"/>
        <v>0.19355964769350589</v>
      </c>
      <c r="AK161" s="94">
        <f t="shared" si="36"/>
        <v>0.1937274150469997</v>
      </c>
      <c r="AL161" s="94">
        <f t="shared" si="37"/>
        <v>0.19366907991305796</v>
      </c>
      <c r="AM161" s="94">
        <f t="shared" si="38"/>
        <v>0.19379984139693479</v>
      </c>
      <c r="AO161" s="28">
        <v>0.154</v>
      </c>
      <c r="AP161" s="94">
        <f t="shared" si="47"/>
        <v>0.10611419880471866</v>
      </c>
      <c r="AQ161" s="94">
        <f t="shared" si="39"/>
        <v>0.12678439078613415</v>
      </c>
      <c r="AR161" s="94">
        <f t="shared" si="40"/>
        <v>0.14773361196030577</v>
      </c>
      <c r="AS161" s="94">
        <f t="shared" si="41"/>
        <v>0.16839298117969084</v>
      </c>
      <c r="AT161" s="94">
        <f t="shared" si="42"/>
        <v>0.18934182490870491</v>
      </c>
      <c r="AU161" s="94">
        <f t="shared" si="43"/>
        <v>0.20999575637257337</v>
      </c>
      <c r="AV161" s="94">
        <f t="shared" si="44"/>
        <v>0.23094486871006717</v>
      </c>
      <c r="AW161" s="94">
        <f t="shared" si="45"/>
        <v>0.25159558481233468</v>
      </c>
      <c r="AY161" s="28">
        <v>0.154</v>
      </c>
      <c r="AZ161" s="34">
        <f>(((L161-VLOOKUP(AZ$6,Data!$N$4:$Y$11,Data!$W$1,FALSE)/1000)*VLOOKUP(AZ$6,Data!$N$4:$Y$11,Data!$P$1,FALSE)^1.5+VLOOKUP(AZ$6,Data!$N$4:$Y$11,Data!$W$1,FALSE)/1000*(Mannings_n_bot)^1.5)/L161)^0.67</f>
        <v>5.5825137504519909E-2</v>
      </c>
      <c r="BA161" s="34">
        <f>(((M161-VLOOKUP(BA$6,Data!$N$4:$Y$11,Data!$W$1,FALSE)/1000)*VLOOKUP(BA$6,Data!$N$4:$Y$11,Data!$P$1,FALSE)^1.5+VLOOKUP(BA$6,Data!$N$4:$Y$11,Data!$W$1,FALSE)/1000*(Mannings_n_bot)^1.5)/M161)^0.67</f>
        <v>5.579700468198099E-2</v>
      </c>
      <c r="BB161" s="34">
        <f>(((N161-VLOOKUP(BB$6,Data!$N$4:$Y$11,Data!$W$1,FALSE)/1000)*VLOOKUP(BB$6,Data!$N$4:$Y$11,Data!$P$1,FALSE)^1.5+VLOOKUP(BB$6,Data!$N$4:$Y$11,Data!$W$1,FALSE)/1000*(Mannings_n_bot)^1.5)/N161)^0.67</f>
        <v>5.5742533413478963E-2</v>
      </c>
      <c r="BC161" s="34">
        <f>(((O161-VLOOKUP(BC$6,Data!$N$4:$Y$11,Data!$W$1,FALSE)/1000)*VLOOKUP(BC$6,Data!$N$4:$Y$11,Data!$P$1,FALSE)^1.5+VLOOKUP(BC$6,Data!$N$4:$Y$11,Data!$W$1,FALSE)/1000*(Mannings_n_bot)^1.5)/O161)^0.67</f>
        <v>5.5690128936064856E-2</v>
      </c>
      <c r="BD161" s="34">
        <f>(((P161-VLOOKUP(BD$6,Data!$N$4:$Y$11,Data!$W$1,FALSE)/1000)*VLOOKUP(BD$6,Data!$N$4:$Y$11,Data!$P$1,FALSE)^1.5+VLOOKUP(BD$6,Data!$N$4:$Y$11,Data!$W$1,FALSE)/1000*(Mannings_n_bot)^1.5)/P161)^0.67</f>
        <v>5.5620228729228866E-2</v>
      </c>
      <c r="BE161" s="34">
        <f>(((Q161-VLOOKUP(BE$6,Data!$N$4:$Y$11,Data!$W$1,FALSE)/1000)*VLOOKUP(BE$6,Data!$N$4:$Y$11,Data!$P$1,FALSE)^1.5+VLOOKUP(BE$6,Data!$N$4:$Y$11,Data!$W$1,FALSE)/1000*(Mannings_n_bot)^1.5)/Q161)^0.67</f>
        <v>5.5565383197779927E-2</v>
      </c>
      <c r="BF161" s="34">
        <f>(((R161-VLOOKUP(BF$6,Data!$N$4:$Y$11,Data!$W$1,FALSE)/1000)*VLOOKUP(BF$6,Data!$N$4:$Y$11,Data!$P$1,FALSE)^1.5+VLOOKUP(BF$6,Data!$N$4:$Y$11,Data!$W$1,FALSE)/1000*(Mannings_n_bot)^1.5)/R161)^0.67</f>
        <v>5.5522744341948524E-2</v>
      </c>
      <c r="BG161" s="34">
        <f>(((S161-VLOOKUP(BG$6,Data!$N$4:$Y$11,Data!$W$1,FALSE)/1000)*VLOOKUP(BG$6,Data!$N$4:$Y$11,Data!$P$1,FALSE)^1.5+VLOOKUP(BG$6,Data!$N$4:$Y$11,Data!$W$1,FALSE)/1000*(Mannings_n_bot)^1.5)/S161)^0.67</f>
        <v>5.5493173173025233E-2</v>
      </c>
    </row>
    <row r="162" spans="1:59" x14ac:dyDescent="0.25">
      <c r="A162" s="28">
        <v>0.155</v>
      </c>
      <c r="B162" s="94">
        <v>0.1884922769130658</v>
      </c>
      <c r="C162" s="94">
        <v>0.27093944758449662</v>
      </c>
      <c r="D162" s="94">
        <v>0.36750441932487443</v>
      </c>
      <c r="E162" s="94">
        <v>0.47962129940820275</v>
      </c>
      <c r="F162" s="94">
        <v>0.60567469761411674</v>
      </c>
      <c r="G162" s="94">
        <v>0.74746087185518117</v>
      </c>
      <c r="H162" s="94">
        <v>0.90300264004229058</v>
      </c>
      <c r="I162" s="94">
        <v>1.0744579388588669</v>
      </c>
      <c r="K162" s="28">
        <v>0.155</v>
      </c>
      <c r="L162" s="94">
        <v>1.7665180319483456</v>
      </c>
      <c r="M162" s="94">
        <v>2.1252181860627086</v>
      </c>
      <c r="N162" s="94">
        <v>2.4738904121331773</v>
      </c>
      <c r="O162" s="94">
        <v>2.832507546005409</v>
      </c>
      <c r="P162" s="94">
        <v>3.1811901516829226</v>
      </c>
      <c r="Q162" s="94">
        <v>3.5397636064688238</v>
      </c>
      <c r="R162" s="94">
        <v>3.8884558431666578</v>
      </c>
      <c r="S162" s="94">
        <v>4.2470026138511763</v>
      </c>
      <c r="U162" s="28">
        <v>0.155</v>
      </c>
      <c r="V162" s="94">
        <v>1.51092015204914</v>
      </c>
      <c r="W162" s="94">
        <v>1.8175681719275505</v>
      </c>
      <c r="X162" s="94">
        <v>2.1157916246913584</v>
      </c>
      <c r="Y162" s="94">
        <v>2.422368471210615</v>
      </c>
      <c r="Z162" s="94">
        <v>2.7206004881299735</v>
      </c>
      <c r="AA162" s="94">
        <v>3.0271399319293222</v>
      </c>
      <c r="AB162" s="94">
        <v>3.3253800164361813</v>
      </c>
      <c r="AC162" s="94">
        <v>3.6318966287889909</v>
      </c>
      <c r="AE162" s="28">
        <v>0.155</v>
      </c>
      <c r="AF162" s="94">
        <f t="shared" si="46"/>
        <v>0.19433060096255353</v>
      </c>
      <c r="AG162" s="94">
        <f t="shared" si="32"/>
        <v>0.19469012162983867</v>
      </c>
      <c r="AH162" s="94">
        <f t="shared" si="33"/>
        <v>0.19463794316305277</v>
      </c>
      <c r="AI162" s="94">
        <f t="shared" si="34"/>
        <v>0.19486982116942952</v>
      </c>
      <c r="AJ162" s="94">
        <f t="shared" si="35"/>
        <v>0.19480993238755012</v>
      </c>
      <c r="AK162" s="94">
        <f t="shared" si="36"/>
        <v>0.19497843667804352</v>
      </c>
      <c r="AL162" s="94">
        <f t="shared" si="37"/>
        <v>0.19491984525988337</v>
      </c>
      <c r="AM162" s="94">
        <f t="shared" si="38"/>
        <v>0.19505118127939336</v>
      </c>
      <c r="AO162" s="28">
        <v>0.155</v>
      </c>
      <c r="AP162" s="94">
        <f t="shared" si="47"/>
        <v>0.10670271885375097</v>
      </c>
      <c r="AQ162" s="94">
        <f t="shared" si="39"/>
        <v>0.12748782659650271</v>
      </c>
      <c r="AR162" s="94">
        <f t="shared" si="40"/>
        <v>0.14855323320808866</v>
      </c>
      <c r="AS162" s="94">
        <f t="shared" si="41"/>
        <v>0.1693274568975453</v>
      </c>
      <c r="AT162" s="94">
        <f t="shared" si="42"/>
        <v>0.19039248480437454</v>
      </c>
      <c r="AU162" s="94">
        <f t="shared" si="43"/>
        <v>0.21116123983229171</v>
      </c>
      <c r="AV162" s="94">
        <f t="shared" si="44"/>
        <v>0.23222653836462462</v>
      </c>
      <c r="AW162" s="94">
        <f t="shared" si="45"/>
        <v>0.25299205970691641</v>
      </c>
      <c r="AY162" s="28">
        <v>0.155</v>
      </c>
      <c r="AZ162" s="34">
        <f>(((L162-VLOOKUP(AZ$6,Data!$N$4:$Y$11,Data!$W$1,FALSE)/1000)*VLOOKUP(AZ$6,Data!$N$4:$Y$11,Data!$P$1,FALSE)^1.5+VLOOKUP(AZ$6,Data!$N$4:$Y$11,Data!$W$1,FALSE)/1000*(Mannings_n_bot)^1.5)/L162)^0.67</f>
        <v>5.5806163985007005E-2</v>
      </c>
      <c r="BA162" s="34">
        <f>(((M162-VLOOKUP(BA$6,Data!$N$4:$Y$11,Data!$W$1,FALSE)/1000)*VLOOKUP(BA$6,Data!$N$4:$Y$11,Data!$P$1,FALSE)^1.5+VLOOKUP(BA$6,Data!$N$4:$Y$11,Data!$W$1,FALSE)/1000*(Mannings_n_bot)^1.5)/M162)^0.67</f>
        <v>5.5777834962332982E-2</v>
      </c>
      <c r="BB162" s="34">
        <f>(((N162-VLOOKUP(BB$6,Data!$N$4:$Y$11,Data!$W$1,FALSE)/1000)*VLOOKUP(BB$6,Data!$N$4:$Y$11,Data!$P$1,FALSE)^1.5+VLOOKUP(BB$6,Data!$N$4:$Y$11,Data!$W$1,FALSE)/1000*(Mannings_n_bot)^1.5)/N162)^0.67</f>
        <v>5.5723053515331251E-2</v>
      </c>
      <c r="BC162" s="34">
        <f>(((O162-VLOOKUP(BC$6,Data!$N$4:$Y$11,Data!$W$1,FALSE)/1000)*VLOOKUP(BC$6,Data!$N$4:$Y$11,Data!$P$1,FALSE)^1.5+VLOOKUP(BC$6,Data!$N$4:$Y$11,Data!$W$1,FALSE)/1000*(Mannings_n_bot)^1.5)/O162)^0.67</f>
        <v>5.5670323344242836E-2</v>
      </c>
      <c r="BD162" s="34">
        <f>(((P162-VLOOKUP(BD$6,Data!$N$4:$Y$11,Data!$W$1,FALSE)/1000)*VLOOKUP(BD$6,Data!$N$4:$Y$11,Data!$P$1,FALSE)^1.5+VLOOKUP(BD$6,Data!$N$4:$Y$11,Data!$W$1,FALSE)/1000*(Mannings_n_bot)^1.5)/P162)^0.67</f>
        <v>5.560002382870495E-2</v>
      </c>
      <c r="BE162" s="34">
        <f>(((Q162-VLOOKUP(BE$6,Data!$N$4:$Y$11,Data!$W$1,FALSE)/1000)*VLOOKUP(BE$6,Data!$N$4:$Y$11,Data!$P$1,FALSE)^1.5+VLOOKUP(BE$6,Data!$N$4:$Y$11,Data!$W$1,FALSE)/1000*(Mannings_n_bot)^1.5)/Q162)^0.67</f>
        <v>5.5544843401608195E-2</v>
      </c>
      <c r="BF162" s="34">
        <f>(((R162-VLOOKUP(BF$6,Data!$N$4:$Y$11,Data!$W$1,FALSE)/1000)*VLOOKUP(BF$6,Data!$N$4:$Y$11,Data!$P$1,FALSE)^1.5+VLOOKUP(BF$6,Data!$N$4:$Y$11,Data!$W$1,FALSE)/1000*(Mannings_n_bot)^1.5)/R162)^0.67</f>
        <v>5.5501962905772029E-2</v>
      </c>
      <c r="BG162" s="34">
        <f>(((S162-VLOOKUP(BG$6,Data!$N$4:$Y$11,Data!$W$1,FALSE)/1000)*VLOOKUP(BG$6,Data!$N$4:$Y$11,Data!$P$1,FALSE)^1.5+VLOOKUP(BG$6,Data!$N$4:$Y$11,Data!$W$1,FALSE)/1000*(Mannings_n_bot)^1.5)/S162)^0.67</f>
        <v>5.547220663660328E-2</v>
      </c>
    </row>
    <row r="163" spans="1:59" x14ac:dyDescent="0.25">
      <c r="A163" s="28">
        <v>0.156</v>
      </c>
      <c r="B163" s="94">
        <v>0.18970282657044168</v>
      </c>
      <c r="C163" s="94">
        <v>0.27267845604938024</v>
      </c>
      <c r="D163" s="94">
        <v>0.36986342839899633</v>
      </c>
      <c r="E163" s="94">
        <v>0.48269880377429808</v>
      </c>
      <c r="F163" s="94">
        <v>0.60956141247745244</v>
      </c>
      <c r="G163" s="94">
        <v>0.75225611606524945</v>
      </c>
      <c r="H163" s="94">
        <v>0.90879630424632918</v>
      </c>
      <c r="I163" s="94">
        <v>1.0813501654781517</v>
      </c>
      <c r="K163" s="28">
        <v>0.156</v>
      </c>
      <c r="L163" s="94">
        <v>1.7681302504687606</v>
      </c>
      <c r="M163" s="94">
        <v>2.1271450679773212</v>
      </c>
      <c r="N163" s="94">
        <v>2.4761355691865665</v>
      </c>
      <c r="O163" s="94">
        <v>2.8350672710637737</v>
      </c>
      <c r="P163" s="94">
        <v>3.1840681360435621</v>
      </c>
      <c r="Q163" s="94">
        <v>3.5429561123247892</v>
      </c>
      <c r="R163" s="94">
        <v>3.8919666036685454</v>
      </c>
      <c r="S163" s="94">
        <v>4.2508278689846319</v>
      </c>
      <c r="U163" s="28">
        <v>0.156</v>
      </c>
      <c r="V163" s="94">
        <v>1.5107433450503045</v>
      </c>
      <c r="W163" s="94">
        <v>1.8173429449980605</v>
      </c>
      <c r="X163" s="94">
        <v>2.1155315573384592</v>
      </c>
      <c r="Y163" s="94">
        <v>2.4220599728231238</v>
      </c>
      <c r="Z163" s="94">
        <v>2.7202571233568555</v>
      </c>
      <c r="AA163" s="94">
        <v>3.0267481339030624</v>
      </c>
      <c r="AB163" s="94">
        <v>3.3249533378232594</v>
      </c>
      <c r="AC163" s="94">
        <v>3.6314215170945316</v>
      </c>
      <c r="AE163" s="28">
        <v>0.156</v>
      </c>
      <c r="AF163" s="94">
        <f t="shared" si="46"/>
        <v>0.19557864595551291</v>
      </c>
      <c r="AG163" s="94">
        <f t="shared" si="32"/>
        <v>0.19593972840567711</v>
      </c>
      <c r="AH163" s="94">
        <f t="shared" si="33"/>
        <v>0.19588732317032873</v>
      </c>
      <c r="AI163" s="94">
        <f t="shared" si="34"/>
        <v>0.19612020918641107</v>
      </c>
      <c r="AJ163" s="94">
        <f t="shared" si="35"/>
        <v>0.19606005999353857</v>
      </c>
      <c r="AK163" s="94">
        <f t="shared" si="36"/>
        <v>0.19622929709732939</v>
      </c>
      <c r="AL163" s="94">
        <f t="shared" si="37"/>
        <v>0.19617045082852938</v>
      </c>
      <c r="AM163" s="94">
        <f t="shared" si="38"/>
        <v>0.19630235817065866</v>
      </c>
      <c r="AO163" s="28">
        <v>0.156</v>
      </c>
      <c r="AP163" s="94">
        <f t="shared" si="47"/>
        <v>0.10729007465380354</v>
      </c>
      <c r="AQ163" s="94">
        <f t="shared" si="39"/>
        <v>0.12818987296840417</v>
      </c>
      <c r="AR163" s="94">
        <f t="shared" si="40"/>
        <v>0.14937123516241879</v>
      </c>
      <c r="AS163" s="94">
        <f t="shared" si="41"/>
        <v>0.17026008825292527</v>
      </c>
      <c r="AT163" s="94">
        <f t="shared" si="42"/>
        <v>0.19144107049005463</v>
      </c>
      <c r="AU163" s="94">
        <f t="shared" si="43"/>
        <v>0.21232442407299251</v>
      </c>
      <c r="AV163" s="94">
        <f t="shared" si="44"/>
        <v>0.23350567895153648</v>
      </c>
      <c r="AW163" s="94">
        <f t="shared" si="45"/>
        <v>0.25438578056006933</v>
      </c>
      <c r="AY163" s="28">
        <v>0.156</v>
      </c>
      <c r="AZ163" s="34">
        <f>(((L163-VLOOKUP(AZ$6,Data!$N$4:$Y$11,Data!$W$1,FALSE)/1000)*VLOOKUP(AZ$6,Data!$N$4:$Y$11,Data!$P$1,FALSE)^1.5+VLOOKUP(AZ$6,Data!$N$4:$Y$11,Data!$W$1,FALSE)/1000*(Mannings_n_bot)^1.5)/L163)^0.67</f>
        <v>5.5787219689164357E-2</v>
      </c>
      <c r="BA163" s="34">
        <f>(((M163-VLOOKUP(BA$6,Data!$N$4:$Y$11,Data!$W$1,FALSE)/1000)*VLOOKUP(BA$6,Data!$N$4:$Y$11,Data!$P$1,FALSE)^1.5+VLOOKUP(BA$6,Data!$N$4:$Y$11,Data!$W$1,FALSE)/1000*(Mannings_n_bot)^1.5)/M163)^0.67</f>
        <v>5.5758694372631798E-2</v>
      </c>
      <c r="BB163" s="34">
        <f>(((N163-VLOOKUP(BB$6,Data!$N$4:$Y$11,Data!$W$1,FALSE)/1000)*VLOOKUP(BB$6,Data!$N$4:$Y$11,Data!$P$1,FALSE)^1.5+VLOOKUP(BB$6,Data!$N$4:$Y$11,Data!$W$1,FALSE)/1000*(Mannings_n_bot)^1.5)/N163)^0.67</f>
        <v>5.5703603215119572E-2</v>
      </c>
      <c r="BC163" s="34">
        <f>(((O163-VLOOKUP(BC$6,Data!$N$4:$Y$11,Data!$W$1,FALSE)/1000)*VLOOKUP(BC$6,Data!$N$4:$Y$11,Data!$P$1,FALSE)^1.5+VLOOKUP(BC$6,Data!$N$4:$Y$11,Data!$W$1,FALSE)/1000*(Mannings_n_bot)^1.5)/O163)^0.67</f>
        <v>5.5650547545040494E-2</v>
      </c>
      <c r="BD163" s="34">
        <f>(((P163-VLOOKUP(BD$6,Data!$N$4:$Y$11,Data!$W$1,FALSE)/1000)*VLOOKUP(BD$6,Data!$N$4:$Y$11,Data!$P$1,FALSE)^1.5+VLOOKUP(BD$6,Data!$N$4:$Y$11,Data!$W$1,FALSE)/1000*(Mannings_n_bot)^1.5)/P163)^0.67</f>
        <v>5.5579849308857718E-2</v>
      </c>
      <c r="BE163" s="34">
        <f>(((Q163-VLOOKUP(BE$6,Data!$N$4:$Y$11,Data!$W$1,FALSE)/1000)*VLOOKUP(BE$6,Data!$N$4:$Y$11,Data!$P$1,FALSE)^1.5+VLOOKUP(BE$6,Data!$N$4:$Y$11,Data!$W$1,FALSE)/1000*(Mannings_n_bot)^1.5)/Q163)^0.67</f>
        <v>5.5524334244564232E-2</v>
      </c>
      <c r="BF163" s="34">
        <f>(((R163-VLOOKUP(BF$6,Data!$N$4:$Y$11,Data!$W$1,FALSE)/1000)*VLOOKUP(BF$6,Data!$N$4:$Y$11,Data!$P$1,FALSE)^1.5+VLOOKUP(BF$6,Data!$N$4:$Y$11,Data!$W$1,FALSE)/1000*(Mannings_n_bot)^1.5)/R163)^0.67</f>
        <v>5.5481212485288374E-2</v>
      </c>
      <c r="BG163" s="34">
        <f>(((S163-VLOOKUP(BG$6,Data!$N$4:$Y$11,Data!$W$1,FALSE)/1000)*VLOOKUP(BG$6,Data!$N$4:$Y$11,Data!$P$1,FALSE)^1.5+VLOOKUP(BG$6,Data!$N$4:$Y$11,Data!$W$1,FALSE)/1000*(Mannings_n_bot)^1.5)/S163)^0.67</f>
        <v>5.5451271212133717E-2</v>
      </c>
    </row>
    <row r="164" spans="1:59" x14ac:dyDescent="0.25">
      <c r="A164" s="28">
        <v>0.157</v>
      </c>
      <c r="B164" s="94">
        <v>0.19091323387240711</v>
      </c>
      <c r="C164" s="94">
        <v>0.27441724803137579</v>
      </c>
      <c r="D164" s="94">
        <v>0.37222214616386684</v>
      </c>
      <c r="E164" s="94">
        <v>0.48577591446424351</v>
      </c>
      <c r="F164" s="94">
        <v>0.613447634595504</v>
      </c>
      <c r="G164" s="94">
        <v>0.75705073692676628</v>
      </c>
      <c r="H164" s="94">
        <v>0.91458922178960655</v>
      </c>
      <c r="I164" s="94">
        <v>1.0882414865983536</v>
      </c>
      <c r="K164" s="28">
        <v>0.157</v>
      </c>
      <c r="L164" s="94">
        <v>1.7697426586014431</v>
      </c>
      <c r="M164" s="94">
        <v>2.129072189792419</v>
      </c>
      <c r="N164" s="94">
        <v>2.478381003524146</v>
      </c>
      <c r="O164" s="94">
        <v>2.8376273236056093</v>
      </c>
      <c r="P164" s="94">
        <v>3.1869464853121872</v>
      </c>
      <c r="Q164" s="94">
        <v>3.5461490332384478</v>
      </c>
      <c r="R164" s="94">
        <v>3.8954778166794806</v>
      </c>
      <c r="S164" s="94">
        <v>4.2546536267453208</v>
      </c>
      <c r="U164" s="28">
        <v>0.157</v>
      </c>
      <c r="V164" s="94">
        <v>1.510564817339584</v>
      </c>
      <c r="W164" s="94">
        <v>1.8171156747911201</v>
      </c>
      <c r="X164" s="94">
        <v>2.1152691069663634</v>
      </c>
      <c r="Y164" s="94">
        <v>2.4217487688750068</v>
      </c>
      <c r="Z164" s="94">
        <v>2.7199107133409135</v>
      </c>
      <c r="AA164" s="94">
        <v>3.0263529680981112</v>
      </c>
      <c r="AB164" s="94">
        <v>3.3245229517817889</v>
      </c>
      <c r="AC164" s="94">
        <v>3.6309423754359842</v>
      </c>
      <c r="AE164" s="28">
        <v>0.157</v>
      </c>
      <c r="AF164" s="94">
        <f t="shared" si="46"/>
        <v>0.19682654418377238</v>
      </c>
      <c r="AG164" s="94">
        <f t="shared" si="32"/>
        <v>0.19718917962247762</v>
      </c>
      <c r="AH164" s="94">
        <f t="shared" si="33"/>
        <v>0.19713654889419877</v>
      </c>
      <c r="AI164" s="94">
        <f t="shared" si="34"/>
        <v>0.19737043725302963</v>
      </c>
      <c r="AJ164" s="94">
        <f t="shared" si="35"/>
        <v>0.19731002911234594</v>
      </c>
      <c r="AK164" s="94">
        <f t="shared" si="36"/>
        <v>0.19747999491342003</v>
      </c>
      <c r="AL164" s="94">
        <f t="shared" si="37"/>
        <v>0.19742089522488906</v>
      </c>
      <c r="AM164" s="94">
        <f t="shared" si="38"/>
        <v>0.19755337068260362</v>
      </c>
      <c r="AO164" s="28">
        <v>0.157</v>
      </c>
      <c r="AP164" s="94">
        <f t="shared" si="47"/>
        <v>0.10787626830630744</v>
      </c>
      <c r="AQ164" s="94">
        <f t="shared" si="39"/>
        <v>0.12889053238637765</v>
      </c>
      <c r="AR164" s="94">
        <f t="shared" si="40"/>
        <v>0.15018762072279596</v>
      </c>
      <c r="AS164" s="94">
        <f t="shared" si="41"/>
        <v>0.17119087852840242</v>
      </c>
      <c r="AT164" s="94">
        <f t="shared" si="42"/>
        <v>0.19248758566318125</v>
      </c>
      <c r="AU164" s="94">
        <f t="shared" si="43"/>
        <v>0.21348531317517844</v>
      </c>
      <c r="AV164" s="94">
        <f t="shared" si="44"/>
        <v>0.23478229496611683</v>
      </c>
      <c r="AW164" s="94">
        <f t="shared" si="45"/>
        <v>0.25577675225017671</v>
      </c>
      <c r="AY164" s="28">
        <v>0.157</v>
      </c>
      <c r="AZ164" s="34">
        <f>(((L164-VLOOKUP(AZ$6,Data!$N$4:$Y$11,Data!$W$1,FALSE)/1000)*VLOOKUP(AZ$6,Data!$N$4:$Y$11,Data!$P$1,FALSE)^1.5+VLOOKUP(AZ$6,Data!$N$4:$Y$11,Data!$W$1,FALSE)/1000*(Mannings_n_bot)^1.5)/L164)^0.67</f>
        <v>5.5768304526537575E-2</v>
      </c>
      <c r="BA164" s="34">
        <f>(((M164-VLOOKUP(BA$6,Data!$N$4:$Y$11,Data!$W$1,FALSE)/1000)*VLOOKUP(BA$6,Data!$N$4:$Y$11,Data!$P$1,FALSE)^1.5+VLOOKUP(BA$6,Data!$N$4:$Y$11,Data!$W$1,FALSE)/1000*(Mannings_n_bot)^1.5)/M164)^0.67</f>
        <v>5.5739582823536547E-2</v>
      </c>
      <c r="BB164" s="34">
        <f>(((N164-VLOOKUP(BB$6,Data!$N$4:$Y$11,Data!$W$1,FALSE)/1000)*VLOOKUP(BB$6,Data!$N$4:$Y$11,Data!$P$1,FALSE)^1.5+VLOOKUP(BB$6,Data!$N$4:$Y$11,Data!$W$1,FALSE)/1000*(Mannings_n_bot)^1.5)/N164)^0.67</f>
        <v>5.5684182421985244E-2</v>
      </c>
      <c r="BC164" s="34">
        <f>(((O164-VLOOKUP(BC$6,Data!$N$4:$Y$11,Data!$W$1,FALSE)/1000)*VLOOKUP(BC$6,Data!$N$4:$Y$11,Data!$P$1,FALSE)^1.5+VLOOKUP(BC$6,Data!$N$4:$Y$11,Data!$W$1,FALSE)/1000*(Mannings_n_bot)^1.5)/O164)^0.67</f>
        <v>5.5630801447560829E-2</v>
      </c>
      <c r="BD164" s="34">
        <f>(((P164-VLOOKUP(BD$6,Data!$N$4:$Y$11,Data!$W$1,FALSE)/1000)*VLOOKUP(BD$6,Data!$N$4:$Y$11,Data!$P$1,FALSE)^1.5+VLOOKUP(BD$6,Data!$N$4:$Y$11,Data!$W$1,FALSE)/1000*(Mannings_n_bot)^1.5)/P164)^0.67</f>
        <v>5.5559705076900785E-2</v>
      </c>
      <c r="BE164" s="34">
        <f>(((Q164-VLOOKUP(BE$6,Data!$N$4:$Y$11,Data!$W$1,FALSE)/1000)*VLOOKUP(BE$6,Data!$N$4:$Y$11,Data!$P$1,FALSE)^1.5+VLOOKUP(BE$6,Data!$N$4:$Y$11,Data!$W$1,FALSE)/1000*(Mannings_n_bot)^1.5)/Q164)^0.67</f>
        <v>5.5503855633495074E-2</v>
      </c>
      <c r="BF164" s="34">
        <f>(((R164-VLOOKUP(BF$6,Data!$N$4:$Y$11,Data!$W$1,FALSE)/1000)*VLOOKUP(BF$6,Data!$N$4:$Y$11,Data!$P$1,FALSE)^1.5+VLOOKUP(BF$6,Data!$N$4:$Y$11,Data!$W$1,FALSE)/1000*(Mannings_n_bot)^1.5)/R164)^0.67</f>
        <v>5.5460492986087039E-2</v>
      </c>
      <c r="BG164" s="34">
        <f>(((S164-VLOOKUP(BG$6,Data!$N$4:$Y$11,Data!$W$1,FALSE)/1000)*VLOOKUP(BG$6,Data!$N$4:$Y$11,Data!$P$1,FALSE)^1.5+VLOOKUP(BG$6,Data!$N$4:$Y$11,Data!$W$1,FALSE)/1000*(Mannings_n_bot)^1.5)/S164)^0.67</f>
        <v>5.5430366805236872E-2</v>
      </c>
    </row>
    <row r="165" spans="1:59" x14ac:dyDescent="0.25">
      <c r="A165" s="28">
        <v>0.158</v>
      </c>
      <c r="B165" s="94">
        <v>0.19212349744000268</v>
      </c>
      <c r="C165" s="94">
        <v>0.27615582157503415</v>
      </c>
      <c r="D165" s="94">
        <v>0.37458056996187206</v>
      </c>
      <c r="E165" s="94">
        <v>0.48885262803987373</v>
      </c>
      <c r="F165" s="94">
        <v>0.61733335961666258</v>
      </c>
      <c r="G165" s="94">
        <v>0.76184472910349799</v>
      </c>
      <c r="H165" s="94">
        <v>0.92038138621116561</v>
      </c>
      <c r="I165" s="94">
        <v>1.095131894569823</v>
      </c>
      <c r="K165" s="28">
        <v>0.158</v>
      </c>
      <c r="L165" s="94">
        <v>1.7713552582283738</v>
      </c>
      <c r="M165" s="94">
        <v>2.1309995537355335</v>
      </c>
      <c r="N165" s="94">
        <v>2.4806267177450181</v>
      </c>
      <c r="O165" s="94">
        <v>2.840187706575898</v>
      </c>
      <c r="P165" s="94">
        <v>3.1898252028052099</v>
      </c>
      <c r="Q165" s="94">
        <v>3.5493423728722666</v>
      </c>
      <c r="R165" s="94">
        <v>3.8989894862332695</v>
      </c>
      <c r="S165" s="94">
        <v>4.2584798915132174</v>
      </c>
      <c r="U165" s="28">
        <v>0.158</v>
      </c>
      <c r="V165" s="94">
        <v>1.5103845683068144</v>
      </c>
      <c r="W165" s="94">
        <v>1.8168863605399634</v>
      </c>
      <c r="X165" s="94">
        <v>2.1150042726879459</v>
      </c>
      <c r="Y165" s="94">
        <v>2.4214348583231042</v>
      </c>
      <c r="Z165" s="94">
        <v>2.7195612569184635</v>
      </c>
      <c r="AA165" s="94">
        <v>3.0259544331950519</v>
      </c>
      <c r="AB165" s="94">
        <v>3.3240888568717137</v>
      </c>
      <c r="AC165" s="94">
        <v>3.630459202217744</v>
      </c>
      <c r="AE165" s="28">
        <v>0.158</v>
      </c>
      <c r="AF165" s="94">
        <f t="shared" si="46"/>
        <v>0.19807429422566084</v>
      </c>
      <c r="AG165" s="94">
        <f t="shared" si="32"/>
        <v>0.19843847387510469</v>
      </c>
      <c r="AH165" s="94">
        <f t="shared" si="33"/>
        <v>0.19838561892713552</v>
      </c>
      <c r="AI165" s="94">
        <f t="shared" si="34"/>
        <v>0.19862050397236092</v>
      </c>
      <c r="AJ165" s="94">
        <f t="shared" si="35"/>
        <v>0.19855983834431551</v>
      </c>
      <c r="AK165" s="94">
        <f t="shared" si="36"/>
        <v>0.19873052873433555</v>
      </c>
      <c r="AL165" s="94">
        <f t="shared" si="37"/>
        <v>0.19867117705431672</v>
      </c>
      <c r="AM165" s="94">
        <f t="shared" si="38"/>
        <v>0.19880421742655288</v>
      </c>
      <c r="AO165" s="28">
        <v>0.158</v>
      </c>
      <c r="AP165" s="94">
        <f t="shared" si="47"/>
        <v>0.10846130190290318</v>
      </c>
      <c r="AQ165" s="94">
        <f t="shared" si="39"/>
        <v>0.12958980732349148</v>
      </c>
      <c r="AR165" s="94">
        <f t="shared" si="40"/>
        <v>0.15100239277531435</v>
      </c>
      <c r="AS165" s="94">
        <f t="shared" si="41"/>
        <v>0.17211983099146275</v>
      </c>
      <c r="AT165" s="94">
        <f t="shared" si="42"/>
        <v>0.19353203400417196</v>
      </c>
      <c r="AU165" s="94">
        <f t="shared" si="43"/>
        <v>0.21464391120064966</v>
      </c>
      <c r="AV165" s="94">
        <f t="shared" si="44"/>
        <v>0.23605639088304556</v>
      </c>
      <c r="AW165" s="94">
        <f t="shared" si="45"/>
        <v>0.25716497963330209</v>
      </c>
      <c r="AY165" s="28">
        <v>0.158</v>
      </c>
      <c r="AZ165" s="34">
        <f>(((L165-VLOOKUP(AZ$6,Data!$N$4:$Y$11,Data!$W$1,FALSE)/1000)*VLOOKUP(AZ$6,Data!$N$4:$Y$11,Data!$P$1,FALSE)^1.5+VLOOKUP(AZ$6,Data!$N$4:$Y$11,Data!$W$1,FALSE)/1000*(Mannings_n_bot)^1.5)/L165)^0.67</f>
        <v>5.5749418407011746E-2</v>
      </c>
      <c r="BA165" s="34">
        <f>(((M165-VLOOKUP(BA$6,Data!$N$4:$Y$11,Data!$W$1,FALSE)/1000)*VLOOKUP(BA$6,Data!$N$4:$Y$11,Data!$P$1,FALSE)^1.5+VLOOKUP(BA$6,Data!$N$4:$Y$11,Data!$W$1,FALSE)/1000*(Mannings_n_bot)^1.5)/M165)^0.67</f>
        <v>5.57205002260368E-2</v>
      </c>
      <c r="BB165" s="34">
        <f>(((N165-VLOOKUP(BB$6,Data!$N$4:$Y$11,Data!$W$1,FALSE)/1000)*VLOOKUP(BB$6,Data!$N$4:$Y$11,Data!$P$1,FALSE)^1.5+VLOOKUP(BB$6,Data!$N$4:$Y$11,Data!$W$1,FALSE)/1000*(Mannings_n_bot)^1.5)/N165)^0.67</f>
        <v>5.5664791045406156E-2</v>
      </c>
      <c r="BC165" s="34">
        <f>(((O165-VLOOKUP(BC$6,Data!$N$4:$Y$11,Data!$W$1,FALSE)/1000)*VLOOKUP(BC$6,Data!$N$4:$Y$11,Data!$P$1,FALSE)^1.5+VLOOKUP(BC$6,Data!$N$4:$Y$11,Data!$W$1,FALSE)/1000*(Mannings_n_bot)^1.5)/O165)^0.67</f>
        <v>5.5611084961240238E-2</v>
      </c>
      <c r="BD165" s="34">
        <f>(((P165-VLOOKUP(BD$6,Data!$N$4:$Y$11,Data!$W$1,FALSE)/1000)*VLOOKUP(BD$6,Data!$N$4:$Y$11,Data!$P$1,FALSE)^1.5+VLOOKUP(BD$6,Data!$N$4:$Y$11,Data!$W$1,FALSE)/1000*(Mannings_n_bot)^1.5)/P165)^0.67</f>
        <v>5.5539591040388671E-2</v>
      </c>
      <c r="BE165" s="34">
        <f>(((Q165-VLOOKUP(BE$6,Data!$N$4:$Y$11,Data!$W$1,FALSE)/1000)*VLOOKUP(BE$6,Data!$N$4:$Y$11,Data!$P$1,FALSE)^1.5+VLOOKUP(BE$6,Data!$N$4:$Y$11,Data!$W$1,FALSE)/1000*(Mannings_n_bot)^1.5)/Q165)^0.67</f>
        <v>5.5483407475587554E-2</v>
      </c>
      <c r="BF165" s="34">
        <f>(((R165-VLOOKUP(BF$6,Data!$N$4:$Y$11,Data!$W$1,FALSE)/1000)*VLOOKUP(BF$6,Data!$N$4:$Y$11,Data!$P$1,FALSE)^1.5+VLOOKUP(BF$6,Data!$N$4:$Y$11,Data!$W$1,FALSE)/1000*(Mannings_n_bot)^1.5)/R165)^0.67</f>
        <v>5.5439804314102357E-2</v>
      </c>
      <c r="BG165" s="34">
        <f>(((S165-VLOOKUP(BG$6,Data!$N$4:$Y$11,Data!$W$1,FALSE)/1000)*VLOOKUP(BG$6,Data!$N$4:$Y$11,Data!$P$1,FALSE)^1.5+VLOOKUP(BG$6,Data!$N$4:$Y$11,Data!$W$1,FALSE)/1000*(Mannings_n_bot)^1.5)/S165)^0.67</f>
        <v>5.5409493321875933E-2</v>
      </c>
    </row>
    <row r="166" spans="1:59" x14ac:dyDescent="0.25">
      <c r="A166" s="28">
        <v>0.159</v>
      </c>
      <c r="B166" s="94">
        <v>0.19333361589377751</v>
      </c>
      <c r="C166" s="94">
        <v>0.27789417472416922</v>
      </c>
      <c r="D166" s="94">
        <v>0.37693869713440709</v>
      </c>
      <c r="E166" s="94">
        <v>0.49192894106169027</v>
      </c>
      <c r="F166" s="94">
        <v>0.62121858318764644</v>
      </c>
      <c r="G166" s="94">
        <v>0.76663808725711302</v>
      </c>
      <c r="H166" s="94">
        <v>0.92617279104752859</v>
      </c>
      <c r="I166" s="94">
        <v>1.1020213817398705</v>
      </c>
      <c r="K166" s="28">
        <v>0.159</v>
      </c>
      <c r="L166" s="94">
        <v>1.7729680512335126</v>
      </c>
      <c r="M166" s="94">
        <v>2.1329271620366712</v>
      </c>
      <c r="N166" s="94">
        <v>2.482872714451148</v>
      </c>
      <c r="O166" s="94">
        <v>2.8427484229229765</v>
      </c>
      <c r="P166" s="94">
        <v>3.1927042918427881</v>
      </c>
      <c r="Q166" s="94">
        <v>3.5525361348929514</v>
      </c>
      <c r="R166" s="94">
        <v>3.9025016163683475</v>
      </c>
      <c r="S166" s="94">
        <v>4.2623066676734158</v>
      </c>
      <c r="U166" s="28">
        <v>0.159</v>
      </c>
      <c r="V166" s="94">
        <v>1.5102025973356534</v>
      </c>
      <c r="W166" s="94">
        <v>1.8166550014705374</v>
      </c>
      <c r="X166" s="94">
        <v>2.1147370536075778</v>
      </c>
      <c r="Y166" s="94">
        <v>2.4211182401146418</v>
      </c>
      <c r="Z166" s="94">
        <v>2.7192087529149886</v>
      </c>
      <c r="AA166" s="94">
        <v>3.0255525278625219</v>
      </c>
      <c r="AB166" s="94">
        <v>3.323651051639811</v>
      </c>
      <c r="AC166" s="94">
        <v>3.6299719958299304</v>
      </c>
      <c r="AE166" s="28">
        <v>0.159</v>
      </c>
      <c r="AF166" s="94">
        <f t="shared" si="46"/>
        <v>0.1993218946590006</v>
      </c>
      <c r="AG166" s="94">
        <f t="shared" si="32"/>
        <v>0.19968760975789329</v>
      </c>
      <c r="AH166" s="94">
        <f t="shared" si="33"/>
        <v>0.1996345318610869</v>
      </c>
      <c r="AI166" s="94">
        <f t="shared" si="34"/>
        <v>0.19987040794693892</v>
      </c>
      <c r="AJ166" s="94">
        <f t="shared" si="35"/>
        <v>0.19980948628925263</v>
      </c>
      <c r="AK166" s="94">
        <f t="shared" si="36"/>
        <v>0.19998089716754885</v>
      </c>
      <c r="AL166" s="94">
        <f t="shared" si="37"/>
        <v>0.19992129492162258</v>
      </c>
      <c r="AM166" s="94">
        <f t="shared" si="38"/>
        <v>0.20005489701327936</v>
      </c>
      <c r="AO166" s="28">
        <v>0.159</v>
      </c>
      <c r="AP166" s="94">
        <f t="shared" si="47"/>
        <v>0.10904517752548835</v>
      </c>
      <c r="AQ166" s="94">
        <f t="shared" si="39"/>
        <v>0.13028770024139785</v>
      </c>
      <c r="AR166" s="94">
        <f t="shared" si="40"/>
        <v>0.15181555419272927</v>
      </c>
      <c r="AS166" s="94">
        <f t="shared" si="41"/>
        <v>0.1730469488945765</v>
      </c>
      <c r="AT166" s="94">
        <f t="shared" si="42"/>
        <v>0.19457441917650539</v>
      </c>
      <c r="AU166" s="94">
        <f t="shared" si="43"/>
        <v>0.21580022219259259</v>
      </c>
      <c r="AV166" s="94">
        <f t="shared" si="44"/>
        <v>0.23732797115646587</v>
      </c>
      <c r="AW166" s="94">
        <f t="shared" si="45"/>
        <v>0.25855046754329619</v>
      </c>
      <c r="AY166" s="28">
        <v>0.159</v>
      </c>
      <c r="AZ166" s="34">
        <f>(((L166-VLOOKUP(AZ$6,Data!$N$4:$Y$11,Data!$W$1,FALSE)/1000)*VLOOKUP(AZ$6,Data!$N$4:$Y$11,Data!$P$1,FALSE)^1.5+VLOOKUP(AZ$6,Data!$N$4:$Y$11,Data!$W$1,FALSE)/1000*(Mannings_n_bot)^1.5)/L166)^0.67</f>
        <v>5.5730561240809377E-2</v>
      </c>
      <c r="BA166" s="34">
        <f>(((M166-VLOOKUP(BA$6,Data!$N$4:$Y$11,Data!$W$1,FALSE)/1000)*VLOOKUP(BA$6,Data!$N$4:$Y$11,Data!$P$1,FALSE)^1.5+VLOOKUP(BA$6,Data!$N$4:$Y$11,Data!$W$1,FALSE)/1000*(Mannings_n_bot)^1.5)/M166)^0.67</f>
        <v>5.5701446491450965E-2</v>
      </c>
      <c r="BB166" s="34">
        <f>(((N166-VLOOKUP(BB$6,Data!$N$4:$Y$11,Data!$W$1,FALSE)/1000)*VLOOKUP(BB$6,Data!$N$4:$Y$11,Data!$P$1,FALSE)^1.5+VLOOKUP(BB$6,Data!$N$4:$Y$11,Data!$W$1,FALSE)/1000*(Mannings_n_bot)^1.5)/N166)^0.67</f>
        <v>5.5645428995194923E-2</v>
      </c>
      <c r="BC166" s="34">
        <f>(((O166-VLOOKUP(BC$6,Data!$N$4:$Y$11,Data!$W$1,FALSE)/1000)*VLOOKUP(BC$6,Data!$N$4:$Y$11,Data!$P$1,FALSE)^1.5+VLOOKUP(BC$6,Data!$N$4:$Y$11,Data!$W$1,FALSE)/1000*(Mannings_n_bot)^1.5)/O166)^0.67</f>
        <v>5.5591397995847086E-2</v>
      </c>
      <c r="BD166" s="34">
        <f>(((P166-VLOOKUP(BD$6,Data!$N$4:$Y$11,Data!$W$1,FALSE)/1000)*VLOOKUP(BD$6,Data!$N$4:$Y$11,Data!$P$1,FALSE)^1.5+VLOOKUP(BD$6,Data!$N$4:$Y$11,Data!$W$1,FALSE)/1000*(Mannings_n_bot)^1.5)/P166)^0.67</f>
        <v>5.5519507107214948E-2</v>
      </c>
      <c r="BE166" s="34">
        <f>(((Q166-VLOOKUP(BE$6,Data!$N$4:$Y$11,Data!$W$1,FALSE)/1000)*VLOOKUP(BE$6,Data!$N$4:$Y$11,Data!$P$1,FALSE)^1.5+VLOOKUP(BE$6,Data!$N$4:$Y$11,Data!$W$1,FALSE)/1000*(Mannings_n_bot)^1.5)/Q166)^0.67</f>
        <v>5.5462989678366367E-2</v>
      </c>
      <c r="BF166" s="34">
        <f>(((R166-VLOOKUP(BF$6,Data!$N$4:$Y$11,Data!$W$1,FALSE)/1000)*VLOOKUP(BF$6,Data!$N$4:$Y$11,Data!$P$1,FALSE)^1.5+VLOOKUP(BF$6,Data!$N$4:$Y$11,Data!$W$1,FALSE)/1000*(Mannings_n_bot)^1.5)/R166)^0.67</f>
        <v>5.5419146375611718E-2</v>
      </c>
      <c r="BG166" s="34">
        <f>(((S166-VLOOKUP(BG$6,Data!$N$4:$Y$11,Data!$W$1,FALSE)/1000)*VLOOKUP(BG$6,Data!$N$4:$Y$11,Data!$P$1,FALSE)^1.5+VLOOKUP(BG$6,Data!$N$4:$Y$11,Data!$W$1,FALSE)/1000*(Mannings_n_bot)^1.5)/S166)^0.67</f>
        <v>5.5388650668355313E-2</v>
      </c>
    </row>
    <row r="167" spans="1:59" x14ac:dyDescent="0.25">
      <c r="A167" s="28">
        <v>0.16</v>
      </c>
      <c r="B167" s="94">
        <v>0.19454358785378445</v>
      </c>
      <c r="C167" s="94">
        <v>0.27963230552185059</v>
      </c>
      <c r="D167" s="94">
        <v>0.37929652502186229</v>
      </c>
      <c r="E167" s="94">
        <v>0.49500485008885042</v>
      </c>
      <c r="F167" s="94">
        <v>0.62510330095348721</v>
      </c>
      <c r="G167" s="94">
        <v>0.77143080604716108</v>
      </c>
      <c r="H167" s="94">
        <v>0.931963429832674</v>
      </c>
      <c r="I167" s="94">
        <v>1.1089099404527385</v>
      </c>
      <c r="K167" s="28">
        <v>0.16</v>
      </c>
      <c r="L167" s="94">
        <v>1.7745810395028208</v>
      </c>
      <c r="M167" s="94">
        <v>2.1348550169283369</v>
      </c>
      <c r="N167" s="94">
        <v>2.4851189962473978</v>
      </c>
      <c r="O167" s="94">
        <v>2.8453094755985693</v>
      </c>
      <c r="P167" s="94">
        <v>3.1955837557488644</v>
      </c>
      <c r="Q167" s="94">
        <v>3.5557303229714874</v>
      </c>
      <c r="R167" s="94">
        <v>3.9060142111278267</v>
      </c>
      <c r="S167" s="94">
        <v>4.2661339596161785</v>
      </c>
      <c r="U167" s="28">
        <v>0.16</v>
      </c>
      <c r="V167" s="94">
        <v>1.5100189038035743</v>
      </c>
      <c r="W167" s="94">
        <v>1.8164215968014921</v>
      </c>
      <c r="X167" s="94">
        <v>2.1144674488211095</v>
      </c>
      <c r="Y167" s="94">
        <v>2.4207989131872085</v>
      </c>
      <c r="Z167" s="94">
        <v>2.7188532001451162</v>
      </c>
      <c r="AA167" s="94">
        <v>3.0251472507571879</v>
      </c>
      <c r="AB167" s="94">
        <v>3.3232095346196693</v>
      </c>
      <c r="AC167" s="94">
        <v>3.6294807546483545</v>
      </c>
      <c r="AE167" s="28">
        <v>0.16</v>
      </c>
      <c r="AF167" s="94">
        <f t="shared" si="46"/>
        <v>0.20056934406110227</v>
      </c>
      <c r="AG167" s="94">
        <f t="shared" si="32"/>
        <v>0.20093658586464355</v>
      </c>
      <c r="AH167" s="94">
        <f t="shared" si="33"/>
        <v>0.20088328628746857</v>
      </c>
      <c r="AI167" s="94">
        <f t="shared" si="34"/>
        <v>0.20112014777875148</v>
      </c>
      <c r="AJ167" s="94">
        <f t="shared" si="35"/>
        <v>0.20105897154642002</v>
      </c>
      <c r="AK167" s="94">
        <f t="shared" si="36"/>
        <v>0.20123109881998014</v>
      </c>
      <c r="AL167" s="94">
        <f t="shared" si="37"/>
        <v>0.20117124743106768</v>
      </c>
      <c r="AM167" s="94">
        <f t="shared" si="38"/>
        <v>0.20130540805299896</v>
      </c>
      <c r="AO167" s="28">
        <v>0.16</v>
      </c>
      <c r="AP167" s="94">
        <f t="shared" si="47"/>
        <v>0.10962789724626448</v>
      </c>
      <c r="AQ167" s="94">
        <f t="shared" si="39"/>
        <v>0.13098421359038703</v>
      </c>
      <c r="AR167" s="94">
        <f t="shared" si="40"/>
        <v>0.15262710783451863</v>
      </c>
      <c r="AS167" s="94">
        <f t="shared" si="41"/>
        <v>0.17397223547526969</v>
      </c>
      <c r="AT167" s="94">
        <f t="shared" si="42"/>
        <v>0.19561474482680186</v>
      </c>
      <c r="AU167" s="94">
        <f t="shared" si="43"/>
        <v>0.21695425017566694</v>
      </c>
      <c r="AV167" s="94">
        <f t="shared" si="44"/>
        <v>0.23859704022008099</v>
      </c>
      <c r="AW167" s="94">
        <f t="shared" si="45"/>
        <v>0.2599332207919009</v>
      </c>
      <c r="AY167" s="28">
        <v>0.16</v>
      </c>
      <c r="AZ167" s="34">
        <f>(((L167-VLOOKUP(AZ$6,Data!$N$4:$Y$11,Data!$W$1,FALSE)/1000)*VLOOKUP(AZ$6,Data!$N$4:$Y$11,Data!$P$1,FALSE)^1.5+VLOOKUP(AZ$6,Data!$N$4:$Y$11,Data!$W$1,FALSE)/1000*(Mannings_n_bot)^1.5)/L167)^0.67</f>
        <v>5.5711732938488613E-2</v>
      </c>
      <c r="BA167" s="34">
        <f>(((M167-VLOOKUP(BA$6,Data!$N$4:$Y$11,Data!$W$1,FALSE)/1000)*VLOOKUP(BA$6,Data!$N$4:$Y$11,Data!$P$1,FALSE)^1.5+VLOOKUP(BA$6,Data!$N$4:$Y$11,Data!$W$1,FALSE)/1000*(Mannings_n_bot)^1.5)/M167)^0.67</f>
        <v>5.5682421531424678E-2</v>
      </c>
      <c r="BB167" s="34">
        <f>(((N167-VLOOKUP(BB$6,Data!$N$4:$Y$11,Data!$W$1,FALSE)/1000)*VLOOKUP(BB$6,Data!$N$4:$Y$11,Data!$P$1,FALSE)^1.5+VLOOKUP(BB$6,Data!$N$4:$Y$11,Data!$W$1,FALSE)/1000*(Mannings_n_bot)^1.5)/N167)^0.67</f>
        <v>5.5626096181497164E-2</v>
      </c>
      <c r="BC167" s="34">
        <f>(((O167-VLOOKUP(BC$6,Data!$N$4:$Y$11,Data!$W$1,FALSE)/1000)*VLOOKUP(BC$6,Data!$N$4:$Y$11,Data!$P$1,FALSE)^1.5+VLOOKUP(BC$6,Data!$N$4:$Y$11,Data!$W$1,FALSE)/1000*(Mannings_n_bot)^1.5)/O167)^0.67</f>
        <v>5.5571740461479738E-2</v>
      </c>
      <c r="BD167" s="34">
        <f>(((P167-VLOOKUP(BD$6,Data!$N$4:$Y$11,Data!$W$1,FALSE)/1000)*VLOOKUP(BD$6,Data!$N$4:$Y$11,Data!$P$1,FALSE)^1.5+VLOOKUP(BD$6,Data!$N$4:$Y$11,Data!$W$1,FALSE)/1000*(Mannings_n_bot)^1.5)/P167)^0.67</f>
        <v>5.5499453185610469E-2</v>
      </c>
      <c r="BE167" s="34">
        <f>(((Q167-VLOOKUP(BE$6,Data!$N$4:$Y$11,Data!$W$1,FALSE)/1000)*VLOOKUP(BE$6,Data!$N$4:$Y$11,Data!$P$1,FALSE)^1.5+VLOOKUP(BE$6,Data!$N$4:$Y$11,Data!$W$1,FALSE)/1000*(Mannings_n_bot)^1.5)/Q167)^0.67</f>
        <v>5.5442602149692592E-2</v>
      </c>
      <c r="BF167" s="34">
        <f>(((R167-VLOOKUP(BF$6,Data!$N$4:$Y$11,Data!$W$1,FALSE)/1000)*VLOOKUP(BF$6,Data!$N$4:$Y$11,Data!$P$1,FALSE)^1.5+VLOOKUP(BF$6,Data!$N$4:$Y$11,Data!$W$1,FALSE)/1000*(Mannings_n_bot)^1.5)/R167)^0.67</f>
        <v>5.5398519077233879E-2</v>
      </c>
      <c r="BG167" s="34">
        <f>(((S167-VLOOKUP(BG$6,Data!$N$4:$Y$11,Data!$W$1,FALSE)/1000)*VLOOKUP(BG$6,Data!$N$4:$Y$11,Data!$P$1,FALSE)^1.5+VLOOKUP(BG$6,Data!$N$4:$Y$11,Data!$W$1,FALSE)/1000*(Mannings_n_bot)^1.5)/S167)^0.67</f>
        <v>5.5367838751318635E-2</v>
      </c>
    </row>
    <row r="168" spans="1:59" x14ac:dyDescent="0.25">
      <c r="A168" s="28">
        <v>0.161</v>
      </c>
      <c r="B168" s="94">
        <v>0.19575341193957507</v>
      </c>
      <c r="C168" s="94">
        <v>0.2813702120103958</v>
      </c>
      <c r="D168" s="94">
        <v>0.38165405096361527</v>
      </c>
      <c r="E168" s="94">
        <v>0.49808035167915721</v>
      </c>
      <c r="F168" s="94">
        <v>0.62898750855751784</v>
      </c>
      <c r="G168" s="94">
        <v>0.77622288013105134</v>
      </c>
      <c r="H168" s="94">
        <v>0.93775329609801572</v>
      </c>
      <c r="I168" s="94">
        <v>1.1157975630495702</v>
      </c>
      <c r="K168" s="28">
        <v>0.161</v>
      </c>
      <c r="L168" s="94">
        <v>1.7761942249242806</v>
      </c>
      <c r="M168" s="94">
        <v>2.136783120645557</v>
      </c>
      <c r="N168" s="94">
        <v>2.4873655657415474</v>
      </c>
      <c r="O168" s="94">
        <v>2.847870867557825</v>
      </c>
      <c r="P168" s="94">
        <v>3.198463597851203</v>
      </c>
      <c r="Q168" s="94">
        <v>3.5589249407831769</v>
      </c>
      <c r="R168" s="94">
        <v>3.9095272745595357</v>
      </c>
      <c r="S168" s="94">
        <v>4.2699617717369822</v>
      </c>
      <c r="U168" s="28">
        <v>0.161</v>
      </c>
      <c r="V168" s="94">
        <v>1.5098334870818517</v>
      </c>
      <c r="W168" s="94">
        <v>1.8161861457441655</v>
      </c>
      <c r="X168" s="94">
        <v>2.1141954574158568</v>
      </c>
      <c r="Y168" s="94">
        <v>2.4204768764687437</v>
      </c>
      <c r="Z168" s="94">
        <v>2.7184945974126</v>
      </c>
      <c r="AA168" s="94">
        <v>3.0247386005237242</v>
      </c>
      <c r="AB168" s="94">
        <v>3.3227643043316606</v>
      </c>
      <c r="AC168" s="94">
        <v>3.628985477034496</v>
      </c>
      <c r="AE168" s="28">
        <v>0.161</v>
      </c>
      <c r="AF168" s="94">
        <f t="shared" si="46"/>
        <v>0.20181664100875971</v>
      </c>
      <c r="AG168" s="94">
        <f t="shared" si="32"/>
        <v>0.20218540078861522</v>
      </c>
      <c r="AH168" s="94">
        <f t="shared" si="33"/>
        <v>0.20213188079715991</v>
      </c>
      <c r="AI168" s="94">
        <f t="shared" si="34"/>
        <v>0.20236972206923623</v>
      </c>
      <c r="AJ168" s="94">
        <f t="shared" si="35"/>
        <v>0.2023082927145341</v>
      </c>
      <c r="AK168" s="94">
        <f t="shared" si="36"/>
        <v>0.20248113229799117</v>
      </c>
      <c r="AL168" s="94">
        <f t="shared" si="37"/>
        <v>0.20242103318635957</v>
      </c>
      <c r="AM168" s="94">
        <f t="shared" si="38"/>
        <v>0.20255574915536492</v>
      </c>
      <c r="AO168" s="28">
        <v>0.161</v>
      </c>
      <c r="AP168" s="94">
        <f t="shared" si="47"/>
        <v>0.11020946312778383</v>
      </c>
      <c r="AQ168" s="94">
        <f t="shared" si="39"/>
        <v>0.13167934980944124</v>
      </c>
      <c r="AR168" s="94">
        <f t="shared" si="40"/>
        <v>0.15343705654694725</v>
      </c>
      <c r="AS168" s="94">
        <f t="shared" si="41"/>
        <v>0.17489569395619511</v>
      </c>
      <c r="AT168" s="94">
        <f t="shared" si="42"/>
        <v>0.19665301458490422</v>
      </c>
      <c r="AU168" s="94">
        <f t="shared" si="43"/>
        <v>0.21810599915609227</v>
      </c>
      <c r="AV168" s="94">
        <f t="shared" si="44"/>
        <v>0.23986360248725136</v>
      </c>
      <c r="AW168" s="94">
        <f t="shared" si="45"/>
        <v>0.2613132441688521</v>
      </c>
      <c r="AY168" s="28">
        <v>0.161</v>
      </c>
      <c r="AZ168" s="34">
        <f>(((L168-VLOOKUP(AZ$6,Data!$N$4:$Y$11,Data!$W$1,FALSE)/1000)*VLOOKUP(AZ$6,Data!$N$4:$Y$11,Data!$P$1,FALSE)^1.5+VLOOKUP(AZ$6,Data!$N$4:$Y$11,Data!$W$1,FALSE)/1000*(Mannings_n_bot)^1.5)/L168)^0.67</f>
        <v>5.5692933410941704E-2</v>
      </c>
      <c r="BA168" s="34">
        <f>(((M168-VLOOKUP(BA$6,Data!$N$4:$Y$11,Data!$W$1,FALSE)/1000)*VLOOKUP(BA$6,Data!$N$4:$Y$11,Data!$P$1,FALSE)^1.5+VLOOKUP(BA$6,Data!$N$4:$Y$11,Data!$W$1,FALSE)/1000*(Mannings_n_bot)^1.5)/M168)^0.67</f>
        <v>5.5663425257928931E-2</v>
      </c>
      <c r="BB168" s="34">
        <f>(((N168-VLOOKUP(BB$6,Data!$N$4:$Y$11,Data!$W$1,FALSE)/1000)*VLOOKUP(BB$6,Data!$N$4:$Y$11,Data!$P$1,FALSE)^1.5+VLOOKUP(BB$6,Data!$N$4:$Y$11,Data!$W$1,FALSE)/1000*(Mannings_n_bot)^1.5)/N168)^0.67</f>
        <v>5.5606792514789928E-2</v>
      </c>
      <c r="BC168" s="34">
        <f>(((O168-VLOOKUP(BC$6,Data!$N$4:$Y$11,Data!$W$1,FALSE)/1000)*VLOOKUP(BC$6,Data!$N$4:$Y$11,Data!$P$1,FALSE)^1.5+VLOOKUP(BC$6,Data!$N$4:$Y$11,Data!$W$1,FALSE)/1000*(Mannings_n_bot)^1.5)/O168)^0.67</f>
        <v>5.5552112268564886E-2</v>
      </c>
      <c r="BD168" s="34">
        <f>(((P168-VLOOKUP(BD$6,Data!$N$4:$Y$11,Data!$W$1,FALSE)/1000)*VLOOKUP(BD$6,Data!$N$4:$Y$11,Data!$P$1,FALSE)^1.5+VLOOKUP(BD$6,Data!$N$4:$Y$11,Data!$W$1,FALSE)/1000*(Mannings_n_bot)^1.5)/P168)^0.67</f>
        <v>5.5479429184141692E-2</v>
      </c>
      <c r="BE168" s="34">
        <f>(((Q168-VLOOKUP(BE$6,Data!$N$4:$Y$11,Data!$W$1,FALSE)/1000)*VLOOKUP(BE$6,Data!$N$4:$Y$11,Data!$P$1,FALSE)^1.5+VLOOKUP(BE$6,Data!$N$4:$Y$11,Data!$W$1,FALSE)/1000*(Mannings_n_bot)^1.5)/Q168)^0.67</f>
        <v>5.5422244797761755E-2</v>
      </c>
      <c r="BF168" s="34">
        <f>(((R168-VLOOKUP(BF$6,Data!$N$4:$Y$11,Data!$W$1,FALSE)/1000)*VLOOKUP(BF$6,Data!$N$4:$Y$11,Data!$P$1,FALSE)^1.5+VLOOKUP(BF$6,Data!$N$4:$Y$11,Data!$W$1,FALSE)/1000*(Mannings_n_bot)^1.5)/R168)^0.67</f>
        <v>5.5377922325927011E-2</v>
      </c>
      <c r="BG168" s="34">
        <f>(((S168-VLOOKUP(BG$6,Data!$N$4:$Y$11,Data!$W$1,FALSE)/1000)*VLOOKUP(BG$6,Data!$N$4:$Y$11,Data!$P$1,FALSE)^1.5+VLOOKUP(BG$6,Data!$N$4:$Y$11,Data!$W$1,FALSE)/1000*(Mannings_n_bot)^1.5)/S168)^0.67</f>
        <v>5.5347057477747194E-2</v>
      </c>
    </row>
    <row r="169" spans="1:59" x14ac:dyDescent="0.25">
      <c r="A169" s="28">
        <v>0.16200000000000001</v>
      </c>
      <c r="B169" s="94">
        <v>0.19696308677019481</v>
      </c>
      <c r="C169" s="94">
        <v>0.28310789223136545</v>
      </c>
      <c r="D169" s="94">
        <v>0.38401127229802023</v>
      </c>
      <c r="E169" s="94">
        <v>0.50115544238904297</v>
      </c>
      <c r="F169" s="94">
        <v>0.63287120164135358</v>
      </c>
      <c r="G169" s="94">
        <v>0.78101430416403916</v>
      </c>
      <c r="H169" s="94">
        <v>0.94354238337237462</v>
      </c>
      <c r="I169" s="94">
        <v>1.1226842418683907</v>
      </c>
      <c r="K169" s="28">
        <v>0.16200000000000001</v>
      </c>
      <c r="L169" s="94">
        <v>1.7778076093879178</v>
      </c>
      <c r="M169" s="94">
        <v>2.1387114754259082</v>
      </c>
      <c r="N169" s="94">
        <v>2.489612425544331</v>
      </c>
      <c r="O169" s="94">
        <v>2.8504326017593429</v>
      </c>
      <c r="P169" s="94">
        <v>3.2013438214814252</v>
      </c>
      <c r="Q169" s="94">
        <v>3.5621199920076823</v>
      </c>
      <c r="R169" s="94">
        <v>3.9130408107160655</v>
      </c>
      <c r="S169" s="94">
        <v>4.273790108436569</v>
      </c>
      <c r="U169" s="28">
        <v>0.16200000000000001</v>
      </c>
      <c r="V169" s="94">
        <v>1.5096463465355527</v>
      </c>
      <c r="W169" s="94">
        <v>1.8159486475025695</v>
      </c>
      <c r="X169" s="94">
        <v>2.1139210784705842</v>
      </c>
      <c r="Y169" s="94">
        <v>2.4201521288775134</v>
      </c>
      <c r="Z169" s="94">
        <v>2.7181329435102954</v>
      </c>
      <c r="AA169" s="94">
        <v>3.0243265757947877</v>
      </c>
      <c r="AB169" s="94">
        <v>3.3223153592829178</v>
      </c>
      <c r="AC169" s="94">
        <v>3.6284861613354709</v>
      </c>
      <c r="AE169" s="28">
        <v>0.16200000000000001</v>
      </c>
      <c r="AF169" s="94">
        <f t="shared" si="46"/>
        <v>0.20306378407824485</v>
      </c>
      <c r="AG169" s="94">
        <f t="shared" si="32"/>
        <v>0.20343405312252402</v>
      </c>
      <c r="AH169" s="94">
        <f t="shared" si="33"/>
        <v>0.20338031398049822</v>
      </c>
      <c r="AI169" s="94">
        <f t="shared" si="34"/>
        <v>0.20361912941927388</v>
      </c>
      <c r="AJ169" s="94">
        <f t="shared" si="35"/>
        <v>0.20355744839175882</v>
      </c>
      <c r="AK169" s="94">
        <f t="shared" si="36"/>
        <v>0.20373099620738194</v>
      </c>
      <c r="AL169" s="94">
        <f t="shared" si="37"/>
        <v>0.20367065079064603</v>
      </c>
      <c r="AM169" s="94">
        <f t="shared" si="38"/>
        <v>0.20380591892946451</v>
      </c>
      <c r="AO169" s="28">
        <v>0.16200000000000001</v>
      </c>
      <c r="AP169" s="94">
        <f t="shared" si="47"/>
        <v>0.11078987722299564</v>
      </c>
      <c r="AQ169" s="94">
        <f t="shared" si="39"/>
        <v>0.13237311132628896</v>
      </c>
      <c r="AR169" s="94">
        <f t="shared" si="40"/>
        <v>0.15424540316312876</v>
      </c>
      <c r="AS169" s="94">
        <f t="shared" si="41"/>
        <v>0.17581732754520138</v>
      </c>
      <c r="AT169" s="94">
        <f t="shared" si="42"/>
        <v>0.19768923206395611</v>
      </c>
      <c r="AU169" s="94">
        <f t="shared" si="43"/>
        <v>0.2192554731217361</v>
      </c>
      <c r="AV169" s="94">
        <f t="shared" si="44"/>
        <v>0.2411276623510889</v>
      </c>
      <c r="AW169" s="94">
        <f t="shared" si="45"/>
        <v>0.26269054244198464</v>
      </c>
      <c r="AY169" s="28">
        <v>0.16200000000000001</v>
      </c>
      <c r="AZ169" s="34">
        <f>(((L169-VLOOKUP(AZ$6,Data!$N$4:$Y$11,Data!$W$1,FALSE)/1000)*VLOOKUP(AZ$6,Data!$N$4:$Y$11,Data!$P$1,FALSE)^1.5+VLOOKUP(AZ$6,Data!$N$4:$Y$11,Data!$W$1,FALSE)/1000*(Mannings_n_bot)^1.5)/L169)^0.67</f>
        <v>5.5674162569392879E-2</v>
      </c>
      <c r="BA169" s="34">
        <f>(((M169-VLOOKUP(BA$6,Data!$N$4:$Y$11,Data!$W$1,FALSE)/1000)*VLOOKUP(BA$6,Data!$N$4:$Y$11,Data!$P$1,FALSE)^1.5+VLOOKUP(BA$6,Data!$N$4:$Y$11,Data!$W$1,FALSE)/1000*(Mannings_n_bot)^1.5)/M169)^0.67</f>
        <v>5.564445758325845E-2</v>
      </c>
      <c r="BB169" s="34">
        <f>(((N169-VLOOKUP(BB$6,Data!$N$4:$Y$11,Data!$W$1,FALSE)/1000)*VLOOKUP(BB$6,Data!$N$4:$Y$11,Data!$P$1,FALSE)^1.5+VLOOKUP(BB$6,Data!$N$4:$Y$11,Data!$W$1,FALSE)/1000*(Mannings_n_bot)^1.5)/N169)^0.67</f>
        <v>5.5587517905879721E-2</v>
      </c>
      <c r="BC169" s="34">
        <f>(((O169-VLOOKUP(BC$6,Data!$N$4:$Y$11,Data!$W$1,FALSE)/1000)*VLOOKUP(BC$6,Data!$N$4:$Y$11,Data!$P$1,FALSE)^1.5+VLOOKUP(BC$6,Data!$N$4:$Y$11,Data!$W$1,FALSE)/1000*(Mannings_n_bot)^1.5)/O169)^0.67</f>
        <v>5.5532513327855942E-2</v>
      </c>
      <c r="BD169" s="34">
        <f>(((P169-VLOOKUP(BD$6,Data!$N$4:$Y$11,Data!$W$1,FALSE)/1000)*VLOOKUP(BD$6,Data!$N$4:$Y$11,Data!$P$1,FALSE)^1.5+VLOOKUP(BD$6,Data!$N$4:$Y$11,Data!$W$1,FALSE)/1000*(Mannings_n_bot)^1.5)/P169)^0.67</f>
        <v>5.5459435011708857E-2</v>
      </c>
      <c r="BE169" s="34">
        <f>(((Q169-VLOOKUP(BE$6,Data!$N$4:$Y$11,Data!$W$1,FALSE)/1000)*VLOOKUP(BE$6,Data!$N$4:$Y$11,Data!$P$1,FALSE)^1.5+VLOOKUP(BE$6,Data!$N$4:$Y$11,Data!$W$1,FALSE)/1000*(Mannings_n_bot)^1.5)/Q169)^0.67</f>
        <v>5.5401917531102095E-2</v>
      </c>
      <c r="BF169" s="34">
        <f>(((R169-VLOOKUP(BF$6,Data!$N$4:$Y$11,Data!$W$1,FALSE)/1000)*VLOOKUP(BF$6,Data!$N$4:$Y$11,Data!$P$1,FALSE)^1.5+VLOOKUP(BF$6,Data!$N$4:$Y$11,Data!$W$1,FALSE)/1000*(Mannings_n_bot)^1.5)/R169)^0.67</f>
        <v>5.5357356028987129E-2</v>
      </c>
      <c r="BG169" s="34">
        <f>(((S169-VLOOKUP(BG$6,Data!$N$4:$Y$11,Data!$W$1,FALSE)/1000)*VLOOKUP(BG$6,Data!$N$4:$Y$11,Data!$P$1,FALSE)^1.5+VLOOKUP(BG$6,Data!$N$4:$Y$11,Data!$W$1,FALSE)/1000*(Mannings_n_bot)^1.5)/S169)^0.67</f>
        <v>5.532630675495815E-2</v>
      </c>
    </row>
    <row r="170" spans="1:59" x14ac:dyDescent="0.25">
      <c r="A170" s="28">
        <v>0.16300000000000001</v>
      </c>
      <c r="B170" s="94">
        <v>0.19817261096417782</v>
      </c>
      <c r="C170" s="94">
        <v>0.28484534422555496</v>
      </c>
      <c r="D170" s="94">
        <v>0.38636818636240178</v>
      </c>
      <c r="E170" s="94">
        <v>0.5042301187735625</v>
      </c>
      <c r="F170" s="94">
        <v>0.63675437584487549</v>
      </c>
      <c r="G170" s="94">
        <v>0.78580507279920386</v>
      </c>
      <c r="H170" s="94">
        <v>0.94933068518196251</v>
      </c>
      <c r="I170" s="94">
        <v>1.129569969244069</v>
      </c>
      <c r="K170" s="28">
        <v>0.16300000000000001</v>
      </c>
      <c r="L170" s="94">
        <v>1.7794211947858216</v>
      </c>
      <c r="M170" s="94">
        <v>2.1406400835095383</v>
      </c>
      <c r="N170" s="94">
        <v>2.4918595782694606</v>
      </c>
      <c r="O170" s="94">
        <v>2.852994681165212</v>
      </c>
      <c r="P170" s="94">
        <v>3.2042244299750462</v>
      </c>
      <c r="Q170" s="94">
        <v>3.5653154803290663</v>
      </c>
      <c r="R170" s="94">
        <v>3.9165548236548187</v>
      </c>
      <c r="S170" s="94">
        <v>4.2776189741209958</v>
      </c>
      <c r="U170" s="28">
        <v>0.16300000000000001</v>
      </c>
      <c r="V170" s="94">
        <v>1.5094574815235247</v>
      </c>
      <c r="W170" s="94">
        <v>1.8157091012733775</v>
      </c>
      <c r="X170" s="94">
        <v>2.1136443110554892</v>
      </c>
      <c r="Y170" s="94">
        <v>2.4198246693220979</v>
      </c>
      <c r="Z170" s="94">
        <v>2.7177682372201435</v>
      </c>
      <c r="AA170" s="94">
        <v>3.0239111751909986</v>
      </c>
      <c r="AB170" s="94">
        <v>3.3218626979673065</v>
      </c>
      <c r="AC170" s="94">
        <v>3.6279828058840078</v>
      </c>
      <c r="AE170" s="28">
        <v>0.16300000000000001</v>
      </c>
      <c r="AF170" s="94">
        <f t="shared" si="46"/>
        <v>0.20431077184530266</v>
      </c>
      <c r="AG170" s="94">
        <f t="shared" si="32"/>
        <v>0.20468254145853595</v>
      </c>
      <c r="AH170" s="94">
        <f t="shared" si="33"/>
        <v>0.20462858442727552</v>
      </c>
      <c r="AI170" s="94">
        <f t="shared" si="34"/>
        <v>0.2048683684291854</v>
      </c>
      <c r="AJ170" s="94">
        <f t="shared" si="35"/>
        <v>0.2048064371757003</v>
      </c>
      <c r="AK170" s="94">
        <f t="shared" si="36"/>
        <v>0.20498068915338488</v>
      </c>
      <c r="AL170" s="94">
        <f t="shared" si="37"/>
        <v>0.20492009884651166</v>
      </c>
      <c r="AM170" s="94">
        <f t="shared" si="38"/>
        <v>0.20505591598381206</v>
      </c>
      <c r="AO170" s="28">
        <v>0.16300000000000001</v>
      </c>
      <c r="AP170" s="94">
        <f t="shared" si="47"/>
        <v>0.11136914157529224</v>
      </c>
      <c r="AQ170" s="94">
        <f t="shared" si="39"/>
        <v>0.13306550055745781</v>
      </c>
      <c r="AR170" s="94">
        <f t="shared" si="40"/>
        <v>0.1550521505030896</v>
      </c>
      <c r="AS170" s="94">
        <f t="shared" si="41"/>
        <v>0.17673713943540414</v>
      </c>
      <c r="AT170" s="94">
        <f t="shared" si="42"/>
        <v>0.19872340086048043</v>
      </c>
      <c r="AU170" s="94">
        <f t="shared" si="43"/>
        <v>0.22040267604219888</v>
      </c>
      <c r="AV170" s="94">
        <f t="shared" si="44"/>
        <v>0.24238922418455358</v>
      </c>
      <c r="AW170" s="94">
        <f t="shared" si="45"/>
        <v>0.26406512035733232</v>
      </c>
      <c r="AY170" s="28">
        <v>0.16300000000000001</v>
      </c>
      <c r="AZ170" s="34">
        <f>(((L170-VLOOKUP(AZ$6,Data!$N$4:$Y$11,Data!$W$1,FALSE)/1000)*VLOOKUP(AZ$6,Data!$N$4:$Y$11,Data!$P$1,FALSE)^1.5+VLOOKUP(AZ$6,Data!$N$4:$Y$11,Data!$W$1,FALSE)/1000*(Mannings_n_bot)^1.5)/L170)^0.67</f>
        <v>5.5655420325396984E-2</v>
      </c>
      <c r="BA170" s="34">
        <f>(((M170-VLOOKUP(BA$6,Data!$N$4:$Y$11,Data!$W$1,FALSE)/1000)*VLOOKUP(BA$6,Data!$N$4:$Y$11,Data!$P$1,FALSE)^1.5+VLOOKUP(BA$6,Data!$N$4:$Y$11,Data!$W$1,FALSE)/1000*(Mannings_n_bot)^1.5)/M170)^0.67</f>
        <v>5.562551842002994E-2</v>
      </c>
      <c r="BB170" s="34">
        <f>(((N170-VLOOKUP(BB$6,Data!$N$4:$Y$11,Data!$W$1,FALSE)/1000)*VLOOKUP(BB$6,Data!$N$4:$Y$11,Data!$P$1,FALSE)^1.5+VLOOKUP(BB$6,Data!$N$4:$Y$11,Data!$W$1,FALSE)/1000*(Mannings_n_bot)^1.5)/N170)^0.67</f>
        <v>5.5568272265900852E-2</v>
      </c>
      <c r="BC170" s="34">
        <f>(((O170-VLOOKUP(BC$6,Data!$N$4:$Y$11,Data!$W$1,FALSE)/1000)*VLOOKUP(BC$6,Data!$N$4:$Y$11,Data!$P$1,FALSE)^1.5+VLOOKUP(BC$6,Data!$N$4:$Y$11,Data!$W$1,FALSE)/1000*(Mannings_n_bot)^1.5)/O170)^0.67</f>
        <v>5.551294355043114E-2</v>
      </c>
      <c r="BD170" s="34">
        <f>(((P170-VLOOKUP(BD$6,Data!$N$4:$Y$11,Data!$W$1,FALSE)/1000)*VLOOKUP(BD$6,Data!$N$4:$Y$11,Data!$P$1,FALSE)^1.5+VLOOKUP(BD$6,Data!$N$4:$Y$11,Data!$W$1,FALSE)/1000*(Mannings_n_bot)^1.5)/P170)^0.67</f>
        <v>5.5439470577544191E-2</v>
      </c>
      <c r="BE170" s="34">
        <f>(((Q170-VLOOKUP(BE$6,Data!$N$4:$Y$11,Data!$W$1,FALSE)/1000)*VLOOKUP(BE$6,Data!$N$4:$Y$11,Data!$P$1,FALSE)^1.5+VLOOKUP(BE$6,Data!$N$4:$Y$11,Data!$W$1,FALSE)/1000*(Mannings_n_bot)^1.5)/Q170)^0.67</f>
        <v>5.5381620258572919E-2</v>
      </c>
      <c r="BF170" s="34">
        <f>(((R170-VLOOKUP(BF$6,Data!$N$4:$Y$11,Data!$W$1,FALSE)/1000)*VLOOKUP(BF$6,Data!$N$4:$Y$11,Data!$P$1,FALSE)^1.5+VLOOKUP(BF$6,Data!$N$4:$Y$11,Data!$W$1,FALSE)/1000*(Mannings_n_bot)^1.5)/R170)^0.67</f>
        <v>5.5336820094046203E-2</v>
      </c>
      <c r="BG170" s="34">
        <f>(((S170-VLOOKUP(BG$6,Data!$N$4:$Y$11,Data!$W$1,FALSE)/1000)*VLOOKUP(BG$6,Data!$N$4:$Y$11,Data!$P$1,FALSE)^1.5+VLOOKUP(BG$6,Data!$N$4:$Y$11,Data!$W$1,FALSE)/1000*(Mannings_n_bot)^1.5)/S170)^0.67</f>
        <v>5.5305586490602701E-2</v>
      </c>
    </row>
    <row r="171" spans="1:59" x14ac:dyDescent="0.25">
      <c r="A171" s="28">
        <v>0.16400000000000001</v>
      </c>
      <c r="B171" s="94">
        <v>0.19938198313954203</v>
      </c>
      <c r="C171" s="94">
        <v>0.28658256603298704</v>
      </c>
      <c r="D171" s="94">
        <v>0.38872479049304065</v>
      </c>
      <c r="E171" s="94">
        <v>0.50730437738637568</v>
      </c>
      <c r="F171" s="94">
        <v>0.64063702680621981</v>
      </c>
      <c r="G171" s="94">
        <v>0.79059518068743051</v>
      </c>
      <c r="H171" s="94">
        <v>0.95511819505035156</v>
      </c>
      <c r="I171" s="94">
        <v>1.1364547375083003</v>
      </c>
      <c r="K171" s="28">
        <v>0.16400000000000001</v>
      </c>
      <c r="L171" s="94">
        <v>1.7810349830121643</v>
      </c>
      <c r="M171" s="94">
        <v>2.1425689471391927</v>
      </c>
      <c r="N171" s="94">
        <v>2.494107026533658</v>
      </c>
      <c r="O171" s="94">
        <v>2.8555571087410381</v>
      </c>
      <c r="P171" s="94">
        <v>3.2071054266715135</v>
      </c>
      <c r="Q171" s="94">
        <v>3.5685114094358306</v>
      </c>
      <c r="R171" s="94">
        <v>3.9200693174380468</v>
      </c>
      <c r="S171" s="94">
        <v>4.281448373201675</v>
      </c>
      <c r="U171" s="28">
        <v>0.16400000000000001</v>
      </c>
      <c r="V171" s="94">
        <v>1.5092668913983849</v>
      </c>
      <c r="W171" s="94">
        <v>1.8154675062459091</v>
      </c>
      <c r="X171" s="94">
        <v>2.1133651542321852</v>
      </c>
      <c r="Y171" s="94">
        <v>2.4194944967013674</v>
      </c>
      <c r="Z171" s="94">
        <v>2.717400477313149</v>
      </c>
      <c r="AA171" s="94">
        <v>3.0234923973209114</v>
      </c>
      <c r="AB171" s="94">
        <v>3.3214063188653999</v>
      </c>
      <c r="AC171" s="94">
        <v>3.6274754089984134</v>
      </c>
      <c r="AE171" s="28">
        <v>0.16400000000000001</v>
      </c>
      <c r="AF171" s="94">
        <f t="shared" si="46"/>
        <v>0.2055576028851458</v>
      </c>
      <c r="AG171" s="94">
        <f t="shared" si="32"/>
        <v>0.20593086438826172</v>
      </c>
      <c r="AH171" s="94">
        <f t="shared" si="33"/>
        <v>0.20587669072673101</v>
      </c>
      <c r="AI171" s="94">
        <f t="shared" si="34"/>
        <v>0.20611743769872512</v>
      </c>
      <c r="AJ171" s="94">
        <f t="shared" si="35"/>
        <v>0.20605525766340349</v>
      </c>
      <c r="AK171" s="94">
        <f t="shared" si="36"/>
        <v>0.20623020974065992</v>
      </c>
      <c r="AL171" s="94">
        <f t="shared" si="37"/>
        <v>0.20616937595597129</v>
      </c>
      <c r="AM171" s="94">
        <f t="shared" si="38"/>
        <v>0.20630573892634568</v>
      </c>
      <c r="AO171" s="28">
        <v>0.16400000000000001</v>
      </c>
      <c r="AP171" s="94">
        <f t="shared" si="47"/>
        <v>0.11194725821855475</v>
      </c>
      <c r="AQ171" s="94">
        <f t="shared" si="39"/>
        <v>0.13375651990832718</v>
      </c>
      <c r="AR171" s="94">
        <f t="shared" si="40"/>
        <v>0.15585730137382892</v>
      </c>
      <c r="AS171" s="94">
        <f t="shared" si="41"/>
        <v>0.1776551328052538</v>
      </c>
      <c r="AT171" s="94">
        <f t="shared" si="42"/>
        <v>0.19975552455445886</v>
      </c>
      <c r="AU171" s="94">
        <f t="shared" si="43"/>
        <v>0.22154761186889996</v>
      </c>
      <c r="AV171" s="94">
        <f t="shared" si="44"/>
        <v>0.24364829234054644</v>
      </c>
      <c r="AW171" s="94">
        <f t="shared" si="45"/>
        <v>0.26543698263923182</v>
      </c>
      <c r="AY171" s="28">
        <v>0.16400000000000001</v>
      </c>
      <c r="AZ171" s="34">
        <f>(((L171-VLOOKUP(AZ$6,Data!$N$4:$Y$11,Data!$W$1,FALSE)/1000)*VLOOKUP(AZ$6,Data!$N$4:$Y$11,Data!$P$1,FALSE)^1.5+VLOOKUP(AZ$6,Data!$N$4:$Y$11,Data!$W$1,FALSE)/1000*(Mannings_n_bot)^1.5)/L171)^0.67</f>
        <v>5.5636706590837408E-2</v>
      </c>
      <c r="BA171" s="34">
        <f>(((M171-VLOOKUP(BA$6,Data!$N$4:$Y$11,Data!$W$1,FALSE)/1000)*VLOOKUP(BA$6,Data!$N$4:$Y$11,Data!$P$1,FALSE)^1.5+VLOOKUP(BA$6,Data!$N$4:$Y$11,Data!$W$1,FALSE)/1000*(Mannings_n_bot)^1.5)/M171)^0.67</f>
        <v>5.5606607681180475E-2</v>
      </c>
      <c r="BB171" s="34">
        <f>(((N171-VLOOKUP(BB$6,Data!$N$4:$Y$11,Data!$W$1,FALSE)/1000)*VLOOKUP(BB$6,Data!$N$4:$Y$11,Data!$P$1,FALSE)^1.5+VLOOKUP(BB$6,Data!$N$4:$Y$11,Data!$W$1,FALSE)/1000*(Mannings_n_bot)^1.5)/N171)^0.67</f>
        <v>5.5549055506313762E-2</v>
      </c>
      <c r="BC171" s="34">
        <f>(((O171-VLOOKUP(BC$6,Data!$N$4:$Y$11,Data!$W$1,FALSE)/1000)*VLOOKUP(BC$6,Data!$N$4:$Y$11,Data!$P$1,FALSE)^1.5+VLOOKUP(BC$6,Data!$N$4:$Y$11,Data!$W$1,FALSE)/1000*(Mannings_n_bot)^1.5)/O171)^0.67</f>
        <v>5.5493402847692053E-2</v>
      </c>
      <c r="BD171" s="34">
        <f>(((P171-VLOOKUP(BD$6,Data!$N$4:$Y$11,Data!$W$1,FALSE)/1000)*VLOOKUP(BD$6,Data!$N$4:$Y$11,Data!$P$1,FALSE)^1.5+VLOOKUP(BD$6,Data!$N$4:$Y$11,Data!$W$1,FALSE)/1000*(Mannings_n_bot)^1.5)/P171)^0.67</f>
        <v>5.5419535791210332E-2</v>
      </c>
      <c r="BE171" s="34">
        <f>(((Q171-VLOOKUP(BE$6,Data!$N$4:$Y$11,Data!$W$1,FALSE)/1000)*VLOOKUP(BE$6,Data!$N$4:$Y$11,Data!$P$1,FALSE)^1.5+VLOOKUP(BE$6,Data!$N$4:$Y$11,Data!$W$1,FALSE)/1000*(Mannings_n_bot)^1.5)/Q171)^0.67</f>
        <v>5.5361352889362815E-2</v>
      </c>
      <c r="BF171" s="34">
        <f>(((R171-VLOOKUP(BF$6,Data!$N$4:$Y$11,Data!$W$1,FALSE)/1000)*VLOOKUP(BF$6,Data!$N$4:$Y$11,Data!$P$1,FALSE)^1.5+VLOOKUP(BF$6,Data!$N$4:$Y$11,Data!$W$1,FALSE)/1000*(Mannings_n_bot)^1.5)/R171)^0.67</f>
        <v>5.5316314429070416E-2</v>
      </c>
      <c r="BG171" s="34">
        <f>(((S171-VLOOKUP(BG$6,Data!$N$4:$Y$11,Data!$W$1,FALSE)/1000)*VLOOKUP(BG$6,Data!$N$4:$Y$11,Data!$P$1,FALSE)^1.5+VLOOKUP(BG$6,Data!$N$4:$Y$11,Data!$W$1,FALSE)/1000*(Mannings_n_bot)^1.5)/S171)^0.67</f>
        <v>5.5284896592664515E-2</v>
      </c>
    </row>
    <row r="172" spans="1:59" x14ac:dyDescent="0.25">
      <c r="A172" s="28">
        <v>0.16500000000000001</v>
      </c>
      <c r="B172" s="94">
        <v>0.20059120191378421</v>
      </c>
      <c r="C172" s="94">
        <v>0.28831955569290502</v>
      </c>
      <c r="D172" s="94">
        <v>0.39108108202516756</v>
      </c>
      <c r="E172" s="94">
        <v>0.51037821477973733</v>
      </c>
      <c r="F172" s="94">
        <v>0.64451915016175532</v>
      </c>
      <c r="G172" s="94">
        <v>0.79538462247738684</v>
      </c>
      <c r="H172" s="94">
        <v>0.96090490649845695</v>
      </c>
      <c r="I172" s="94">
        <v>1.1433385389895738</v>
      </c>
      <c r="K172" s="28">
        <v>0.16500000000000001</v>
      </c>
      <c r="L172" s="94">
        <v>1.7826489759632256</v>
      </c>
      <c r="M172" s="94">
        <v>2.1444980685602379</v>
      </c>
      <c r="N172" s="94">
        <v>2.4963547729566811</v>
      </c>
      <c r="O172" s="94">
        <v>2.8581198874559792</v>
      </c>
      <c r="P172" s="94">
        <v>3.2099868149142394</v>
      </c>
      <c r="Q172" s="94">
        <v>3.5717077830209578</v>
      </c>
      <c r="R172" s="94">
        <v>3.9235842961328999</v>
      </c>
      <c r="S172" s="94">
        <v>4.2852783100954337</v>
      </c>
      <c r="U172" s="28">
        <v>0.16500000000000001</v>
      </c>
      <c r="V172" s="94">
        <v>1.5090745755065083</v>
      </c>
      <c r="W172" s="94">
        <v>1.8152238616021175</v>
      </c>
      <c r="X172" s="94">
        <v>2.1130836070536874</v>
      </c>
      <c r="Y172" s="94">
        <v>2.4191616099044664</v>
      </c>
      <c r="Z172" s="94">
        <v>2.7170296625493568</v>
      </c>
      <c r="AA172" s="94">
        <v>3.0230702407809953</v>
      </c>
      <c r="AB172" s="94">
        <v>3.3209462204444562</v>
      </c>
      <c r="AC172" s="94">
        <v>3.6269639689825497</v>
      </c>
      <c r="AE172" s="28">
        <v>0.16500000000000001</v>
      </c>
      <c r="AF172" s="94">
        <f t="shared" si="46"/>
        <v>0.20680427577244964</v>
      </c>
      <c r="AG172" s="94">
        <f t="shared" si="32"/>
        <v>0.207179020502752</v>
      </c>
      <c r="AH172" s="94">
        <f t="shared" si="33"/>
        <v>0.20712463146754773</v>
      </c>
      <c r="AI172" s="94">
        <f t="shared" si="34"/>
        <v>0.20736633582707634</v>
      </c>
      <c r="AJ172" s="94">
        <f t="shared" si="35"/>
        <v>0.20730390845134483</v>
      </c>
      <c r="AK172" s="94">
        <f t="shared" si="36"/>
        <v>0.20747955657328865</v>
      </c>
      <c r="AL172" s="94">
        <f t="shared" si="37"/>
        <v>0.2074184807204662</v>
      </c>
      <c r="AM172" s="94">
        <f t="shared" si="38"/>
        <v>0.20755538636442153</v>
      </c>
      <c r="AO172" s="28">
        <v>0.16500000000000001</v>
      </c>
      <c r="AP172" s="94">
        <f t="shared" si="47"/>
        <v>0.1125242291771985</v>
      </c>
      <c r="AQ172" s="94">
        <f t="shared" si="39"/>
        <v>0.13444617177318119</v>
      </c>
      <c r="AR172" s="94">
        <f t="shared" si="40"/>
        <v>0.15666085856938169</v>
      </c>
      <c r="AS172" s="94">
        <f t="shared" si="41"/>
        <v>0.17857131081860475</v>
      </c>
      <c r="AT172" s="94">
        <f t="shared" si="42"/>
        <v>0.20078560670940787</v>
      </c>
      <c r="AU172" s="94">
        <f t="shared" si="43"/>
        <v>0.22269028453516118</v>
      </c>
      <c r="AV172" s="94">
        <f t="shared" si="44"/>
        <v>0.24490487115200471</v>
      </c>
      <c r="AW172" s="94">
        <f t="shared" si="45"/>
        <v>0.26680613399042258</v>
      </c>
      <c r="AY172" s="28">
        <v>0.16500000000000001</v>
      </c>
      <c r="AZ172" s="34">
        <f>(((L172-VLOOKUP(AZ$6,Data!$N$4:$Y$11,Data!$W$1,FALSE)/1000)*VLOOKUP(AZ$6,Data!$N$4:$Y$11,Data!$P$1,FALSE)^1.5+VLOOKUP(AZ$6,Data!$N$4:$Y$11,Data!$W$1,FALSE)/1000*(Mannings_n_bot)^1.5)/L172)^0.67</f>
        <v>5.5618021277924597E-2</v>
      </c>
      <c r="BA172" s="34">
        <f>(((M172-VLOOKUP(BA$6,Data!$N$4:$Y$11,Data!$W$1,FALSE)/1000)*VLOOKUP(BA$6,Data!$N$4:$Y$11,Data!$P$1,FALSE)^1.5+VLOOKUP(BA$6,Data!$N$4:$Y$11,Data!$W$1,FALSE)/1000*(Mannings_n_bot)^1.5)/M172)^0.67</f>
        <v>5.5587725279965798E-2</v>
      </c>
      <c r="BB172" s="34">
        <f>(((N172-VLOOKUP(BB$6,Data!$N$4:$Y$11,Data!$W$1,FALSE)/1000)*VLOOKUP(BB$6,Data!$N$4:$Y$11,Data!$P$1,FALSE)^1.5+VLOOKUP(BB$6,Data!$N$4:$Y$11,Data!$W$1,FALSE)/1000*(Mannings_n_bot)^1.5)/N172)^0.67</f>
        <v>5.5529867538903412E-2</v>
      </c>
      <c r="BC172" s="34">
        <f>(((O172-VLOOKUP(BC$6,Data!$N$4:$Y$11,Data!$W$1,FALSE)/1000)*VLOOKUP(BC$6,Data!$N$4:$Y$11,Data!$P$1,FALSE)^1.5+VLOOKUP(BC$6,Data!$N$4:$Y$11,Data!$W$1,FALSE)/1000*(Mannings_n_bot)^1.5)/O172)^0.67</f>
        <v>5.5473891131361808E-2</v>
      </c>
      <c r="BD172" s="34">
        <f>(((P172-VLOOKUP(BD$6,Data!$N$4:$Y$11,Data!$W$1,FALSE)/1000)*VLOOKUP(BD$6,Data!$N$4:$Y$11,Data!$P$1,FALSE)^1.5+VLOOKUP(BD$6,Data!$N$4:$Y$11,Data!$W$1,FALSE)/1000*(Mannings_n_bot)^1.5)/P172)^0.67</f>
        <v>5.5399630562598522E-2</v>
      </c>
      <c r="BE172" s="34">
        <f>(((Q172-VLOOKUP(BE$6,Data!$N$4:$Y$11,Data!$W$1,FALSE)/1000)*VLOOKUP(BE$6,Data!$N$4:$Y$11,Data!$P$1,FALSE)^1.5+VLOOKUP(BE$6,Data!$N$4:$Y$11,Data!$W$1,FALSE)/1000*(Mannings_n_bot)^1.5)/Q172)^0.67</f>
        <v>5.5341115332988015E-2</v>
      </c>
      <c r="BF172" s="34">
        <f>(((R172-VLOOKUP(BF$6,Data!$N$4:$Y$11,Data!$W$1,FALSE)/1000)*VLOOKUP(BF$6,Data!$N$4:$Y$11,Data!$P$1,FALSE)^1.5+VLOOKUP(BF$6,Data!$N$4:$Y$11,Data!$W$1,FALSE)/1000*(Mannings_n_bot)^1.5)/R172)^0.67</f>
        <v>5.5295838942358538E-2</v>
      </c>
      <c r="BG172" s="34">
        <f>(((S172-VLOOKUP(BG$6,Data!$N$4:$Y$11,Data!$W$1,FALSE)/1000)*VLOOKUP(BG$6,Data!$N$4:$Y$11,Data!$P$1,FALSE)^1.5+VLOOKUP(BG$6,Data!$N$4:$Y$11,Data!$W$1,FALSE)/1000*(Mannings_n_bot)^1.5)/S172)^0.67</f>
        <v>5.5264236969457869E-2</v>
      </c>
    </row>
    <row r="173" spans="1:59" x14ac:dyDescent="0.25">
      <c r="A173" s="28">
        <v>0.16600000000000001</v>
      </c>
      <c r="B173" s="94">
        <v>0.20180026590387445</v>
      </c>
      <c r="C173" s="94">
        <v>0.29005631124376685</v>
      </c>
      <c r="D173" s="94">
        <v>0.3934370582929525</v>
      </c>
      <c r="E173" s="94">
        <v>0.51345162750448514</v>
      </c>
      <c r="F173" s="94">
        <v>0.6484007415460753</v>
      </c>
      <c r="G173" s="94">
        <v>0.80017339281551259</v>
      </c>
      <c r="H173" s="94">
        <v>0.96669081304451288</v>
      </c>
      <c r="I173" s="94">
        <v>1.1502213660131426</v>
      </c>
      <c r="K173" s="28">
        <v>0.16600000000000001</v>
      </c>
      <c r="L173" s="94">
        <v>1.7842631755374101</v>
      </c>
      <c r="M173" s="94">
        <v>2.1464274500206901</v>
      </c>
      <c r="N173" s="94">
        <v>2.4986028201613562</v>
      </c>
      <c r="O173" s="94">
        <v>2.8606830202827784</v>
      </c>
      <c r="P173" s="94">
        <v>3.2128685980506453</v>
      </c>
      <c r="Q173" s="94">
        <v>3.5749046047819539</v>
      </c>
      <c r="R173" s="94">
        <v>3.9270997638114715</v>
      </c>
      <c r="S173" s="94">
        <v>4.2891087892245556</v>
      </c>
      <c r="U173" s="28">
        <v>0.16600000000000001</v>
      </c>
      <c r="V173" s="94">
        <v>1.5088805331880164</v>
      </c>
      <c r="W173" s="94">
        <v>1.814978166516575</v>
      </c>
      <c r="X173" s="94">
        <v>2.1127996685643957</v>
      </c>
      <c r="Y173" s="94">
        <v>2.4188260078107935</v>
      </c>
      <c r="Z173" s="94">
        <v>2.7166557916778324</v>
      </c>
      <c r="AA173" s="94">
        <v>3.0226447041556082</v>
      </c>
      <c r="AB173" s="94">
        <v>3.3204824011583853</v>
      </c>
      <c r="AC173" s="94">
        <v>3.6264484841258029</v>
      </c>
      <c r="AE173" s="28">
        <v>0.16600000000000001</v>
      </c>
      <c r="AF173" s="94">
        <f t="shared" si="46"/>
        <v>0.20805078908134655</v>
      </c>
      <c r="AG173" s="94">
        <f t="shared" si="32"/>
        <v>0.20842700839249306</v>
      </c>
      <c r="AH173" s="94">
        <f t="shared" si="33"/>
        <v>0.20837240523784695</v>
      </c>
      <c r="AI173" s="94">
        <f t="shared" si="34"/>
        <v>0.20861506141284672</v>
      </c>
      <c r="AJ173" s="94">
        <f t="shared" si="35"/>
        <v>0.2085523881354297</v>
      </c>
      <c r="AK173" s="94">
        <f t="shared" si="36"/>
        <v>0.20872872825477146</v>
      </c>
      <c r="AL173" s="94">
        <f t="shared" si="37"/>
        <v>0.20866741174085895</v>
      </c>
      <c r="AM173" s="94">
        <f t="shared" si="38"/>
        <v>0.20880485690480827</v>
      </c>
      <c r="AO173" s="28">
        <v>0.16600000000000001</v>
      </c>
      <c r="AP173" s="94">
        <f t="shared" si="47"/>
        <v>0.11310005646621796</v>
      </c>
      <c r="AQ173" s="94">
        <f t="shared" si="39"/>
        <v>0.13513445853526096</v>
      </c>
      <c r="AR173" s="94">
        <f t="shared" si="40"/>
        <v>0.1574628248708792</v>
      </c>
      <c r="AS173" s="94">
        <f t="shared" si="41"/>
        <v>0.17948567662478399</v>
      </c>
      <c r="AT173" s="94">
        <f t="shared" si="42"/>
        <v>0.20181365087245762</v>
      </c>
      <c r="AU173" s="94">
        <f t="shared" si="43"/>
        <v>0.22383069795629357</v>
      </c>
      <c r="AV173" s="94">
        <f t="shared" si="44"/>
        <v>0.24615896493199474</v>
      </c>
      <c r="AW173" s="94">
        <f t="shared" si="45"/>
        <v>0.26817257909214642</v>
      </c>
      <c r="AY173" s="28">
        <v>0.16600000000000001</v>
      </c>
      <c r="AZ173" s="34">
        <f>(((L173-VLOOKUP(AZ$6,Data!$N$4:$Y$11,Data!$W$1,FALSE)/1000)*VLOOKUP(AZ$6,Data!$N$4:$Y$11,Data!$P$1,FALSE)^1.5+VLOOKUP(AZ$6,Data!$N$4:$Y$11,Data!$W$1,FALSE)/1000*(Mannings_n_bot)^1.5)/L173)^0.67</f>
        <v>5.5599364299194147E-2</v>
      </c>
      <c r="BA173" s="34">
        <f>(((M173-VLOOKUP(BA$6,Data!$N$4:$Y$11,Data!$W$1,FALSE)/1000)*VLOOKUP(BA$6,Data!$N$4:$Y$11,Data!$P$1,FALSE)^1.5+VLOOKUP(BA$6,Data!$N$4:$Y$11,Data!$W$1,FALSE)/1000*(Mannings_n_bot)^1.5)/M173)^0.67</f>
        <v>5.5568871129958682E-2</v>
      </c>
      <c r="BB173" s="34">
        <f>(((N173-VLOOKUP(BB$6,Data!$N$4:$Y$11,Data!$W$1,FALSE)/1000)*VLOOKUP(BB$6,Data!$N$4:$Y$11,Data!$P$1,FALSE)^1.5+VLOOKUP(BB$6,Data!$N$4:$Y$11,Data!$W$1,FALSE)/1000*(Mannings_n_bot)^1.5)/N173)^0.67</f>
        <v>5.5510708275777317E-2</v>
      </c>
      <c r="BC173" s="34">
        <f>(((O173-VLOOKUP(BC$6,Data!$N$4:$Y$11,Data!$W$1,FALSE)/1000)*VLOOKUP(BC$6,Data!$N$4:$Y$11,Data!$P$1,FALSE)^1.5+VLOOKUP(BC$6,Data!$N$4:$Y$11,Data!$W$1,FALSE)/1000*(Mannings_n_bot)^1.5)/O173)^0.67</f>
        <v>5.5454408313483472E-2</v>
      </c>
      <c r="BD173" s="34">
        <f>(((P173-VLOOKUP(BD$6,Data!$N$4:$Y$11,Data!$W$1,FALSE)/1000)*VLOOKUP(BD$6,Data!$N$4:$Y$11,Data!$P$1,FALSE)^1.5+VLOOKUP(BD$6,Data!$N$4:$Y$11,Data!$W$1,FALSE)/1000*(Mannings_n_bot)^1.5)/P173)^0.67</f>
        <v>5.5379754801926827E-2</v>
      </c>
      <c r="BE173" s="34">
        <f>(((Q173-VLOOKUP(BE$6,Data!$N$4:$Y$11,Data!$W$1,FALSE)/1000)*VLOOKUP(BE$6,Data!$N$4:$Y$11,Data!$P$1,FALSE)^1.5+VLOOKUP(BE$6,Data!$N$4:$Y$11,Data!$W$1,FALSE)/1000*(Mannings_n_bot)^1.5)/Q173)^0.67</f>
        <v>5.5320907499290639E-2</v>
      </c>
      <c r="BF173" s="34">
        <f>(((R173-VLOOKUP(BF$6,Data!$N$4:$Y$11,Data!$W$1,FALSE)/1000)*VLOOKUP(BF$6,Data!$N$4:$Y$11,Data!$P$1,FALSE)^1.5+VLOOKUP(BF$6,Data!$N$4:$Y$11,Data!$W$1,FALSE)/1000*(Mannings_n_bot)^1.5)/R173)^0.67</f>
        <v>5.5275393542540123E-2</v>
      </c>
      <c r="BG173" s="34">
        <f>(((S173-VLOOKUP(BG$6,Data!$N$4:$Y$11,Data!$W$1,FALSE)/1000)*VLOOKUP(BG$6,Data!$N$4:$Y$11,Data!$P$1,FALSE)^1.5+VLOOKUP(BG$6,Data!$N$4:$Y$11,Data!$W$1,FALSE)/1000*(Mannings_n_bot)^1.5)/S173)^0.67</f>
        <v>5.5243607529625954E-2</v>
      </c>
    </row>
    <row r="174" spans="1:59" x14ac:dyDescent="0.25">
      <c r="A174" s="28">
        <v>0.16700000000000001</v>
      </c>
      <c r="B174" s="94">
        <v>0.20300917372625249</v>
      </c>
      <c r="C174" s="94">
        <v>0.29179283072323647</v>
      </c>
      <c r="D174" s="94">
        <v>0.39579271662949478</v>
      </c>
      <c r="E174" s="94">
        <v>0.51652461211002754</v>
      </c>
      <c r="F174" s="94">
        <v>0.65228179659197405</v>
      </c>
      <c r="G174" s="94">
        <v>0.80496148634599152</v>
      </c>
      <c r="H174" s="94">
        <v>0.97247590820404461</v>
      </c>
      <c r="I174" s="94">
        <v>1.1571032109010071</v>
      </c>
      <c r="K174" s="28">
        <v>0.16700000000000001</v>
      </c>
      <c r="L174" s="94">
        <v>1.7858775836352712</v>
      </c>
      <c r="M174" s="94">
        <v>2.1483570937712342</v>
      </c>
      <c r="N174" s="94">
        <v>2.5008511707736036</v>
      </c>
      <c r="O174" s="94">
        <v>2.8632465101977957</v>
      </c>
      <c r="P174" s="94">
        <v>3.2157507794321902</v>
      </c>
      <c r="Q174" s="94">
        <v>3.5781018784208865</v>
      </c>
      <c r="R174" s="94">
        <v>3.9306157245508402</v>
      </c>
      <c r="S174" s="94">
        <v>4.2929398150168341</v>
      </c>
      <c r="U174" s="28">
        <v>0.16700000000000001</v>
      </c>
      <c r="V174" s="94">
        <v>1.5086847637767673</v>
      </c>
      <c r="W174" s="94">
        <v>1.8147304201564571</v>
      </c>
      <c r="X174" s="94">
        <v>2.1125133378000758</v>
      </c>
      <c r="Y174" s="94">
        <v>2.4184876892899809</v>
      </c>
      <c r="Z174" s="94">
        <v>2.7162788634366408</v>
      </c>
      <c r="AA174" s="94">
        <v>3.0222157860169734</v>
      </c>
      <c r="AB174" s="94">
        <v>3.320014859447729</v>
      </c>
      <c r="AC174" s="94">
        <v>3.6259289527030516</v>
      </c>
      <c r="AE174" s="28">
        <v>0.16700000000000001</v>
      </c>
      <c r="AF174" s="94">
        <f t="shared" si="46"/>
        <v>0.20929714138542216</v>
      </c>
      <c r="AG174" s="94">
        <f t="shared" si="32"/>
        <v>0.2096748266474007</v>
      </c>
      <c r="AH174" s="94">
        <f t="shared" si="33"/>
        <v>0.2096200106251829</v>
      </c>
      <c r="AI174" s="94">
        <f t="shared" si="34"/>
        <v>0.20986361305406312</v>
      </c>
      <c r="AJ174" s="94">
        <f t="shared" si="35"/>
        <v>0.20980069531098486</v>
      </c>
      <c r="AK174" s="94">
        <f t="shared" si="36"/>
        <v>0.20997772338802026</v>
      </c>
      <c r="AL174" s="94">
        <f t="shared" si="37"/>
        <v>0.2099161676174274</v>
      </c>
      <c r="AM174" s="94">
        <f t="shared" si="38"/>
        <v>0.21005414915368414</v>
      </c>
      <c r="AO174" s="28">
        <v>0.16700000000000001</v>
      </c>
      <c r="AP174" s="94">
        <f t="shared" si="47"/>
        <v>0.11367474209123224</v>
      </c>
      <c r="AQ174" s="94">
        <f t="shared" si="39"/>
        <v>0.13582138256681631</v>
      </c>
      <c r="AR174" s="94">
        <f t="shared" si="40"/>
        <v>0.15826320304660985</v>
      </c>
      <c r="AS174" s="94">
        <f t="shared" si="41"/>
        <v>0.18039823335865884</v>
      </c>
      <c r="AT174" s="94">
        <f t="shared" si="42"/>
        <v>0.20283966057442684</v>
      </c>
      <c r="AU174" s="94">
        <f t="shared" si="43"/>
        <v>0.22496885602967875</v>
      </c>
      <c r="AV174" s="94">
        <f t="shared" si="44"/>
        <v>0.24741057797380372</v>
      </c>
      <c r="AW174" s="94">
        <f t="shared" si="45"/>
        <v>0.26953632260425009</v>
      </c>
      <c r="AY174" s="28">
        <v>0.16700000000000001</v>
      </c>
      <c r="AZ174" s="34">
        <f>(((L174-VLOOKUP(AZ$6,Data!$N$4:$Y$11,Data!$W$1,FALSE)/1000)*VLOOKUP(AZ$6,Data!$N$4:$Y$11,Data!$P$1,FALSE)^1.5+VLOOKUP(AZ$6,Data!$N$4:$Y$11,Data!$W$1,FALSE)/1000*(Mannings_n_bot)^1.5)/L174)^0.67</f>
        <v>5.558073556750525E-2</v>
      </c>
      <c r="BA174" s="34">
        <f>(((M174-VLOOKUP(BA$6,Data!$N$4:$Y$11,Data!$W$1,FALSE)/1000)*VLOOKUP(BA$6,Data!$N$4:$Y$11,Data!$P$1,FALSE)^1.5+VLOOKUP(BA$6,Data!$N$4:$Y$11,Data!$W$1,FALSE)/1000*(Mannings_n_bot)^1.5)/M174)^0.67</f>
        <v>5.5550045145047161E-2</v>
      </c>
      <c r="BB174" s="34">
        <f>(((N174-VLOOKUP(BB$6,Data!$N$4:$Y$11,Data!$W$1,FALSE)/1000)*VLOOKUP(BB$6,Data!$N$4:$Y$11,Data!$P$1,FALSE)^1.5+VLOOKUP(BB$6,Data!$N$4:$Y$11,Data!$W$1,FALSE)/1000*(Mannings_n_bot)^1.5)/N174)^0.67</f>
        <v>5.5491577629364096E-2</v>
      </c>
      <c r="BC174" s="34">
        <f>(((O174-VLOOKUP(BC$6,Data!$N$4:$Y$11,Data!$W$1,FALSE)/1000)*VLOOKUP(BC$6,Data!$N$4:$Y$11,Data!$P$1,FALSE)^1.5+VLOOKUP(BC$6,Data!$N$4:$Y$11,Data!$W$1,FALSE)/1000*(Mannings_n_bot)^1.5)/O174)^0.67</f>
        <v>5.5434954306418316E-2</v>
      </c>
      <c r="BD174" s="34">
        <f>(((P174-VLOOKUP(BD$6,Data!$N$4:$Y$11,Data!$W$1,FALSE)/1000)*VLOOKUP(BD$6,Data!$N$4:$Y$11,Data!$P$1,FALSE)^1.5+VLOOKUP(BD$6,Data!$N$4:$Y$11,Data!$W$1,FALSE)/1000*(Mannings_n_bot)^1.5)/P174)^0.67</f>
        <v>5.5359908419738632E-2</v>
      </c>
      <c r="BE174" s="34">
        <f>(((Q174-VLOOKUP(BE$6,Data!$N$4:$Y$11,Data!$W$1,FALSE)/1000)*VLOOKUP(BE$6,Data!$N$4:$Y$11,Data!$P$1,FALSE)^1.5+VLOOKUP(BE$6,Data!$N$4:$Y$11,Data!$W$1,FALSE)/1000*(Mannings_n_bot)^1.5)/Q174)^0.67</f>
        <v>5.5300729298437025E-2</v>
      </c>
      <c r="BF174" s="34">
        <f>(((R174-VLOOKUP(BF$6,Data!$N$4:$Y$11,Data!$W$1,FALSE)/1000)*VLOOKUP(BF$6,Data!$N$4:$Y$11,Data!$P$1,FALSE)^1.5+VLOOKUP(BF$6,Data!$N$4:$Y$11,Data!$W$1,FALSE)/1000*(Mannings_n_bot)^1.5)/R174)^0.67</f>
        <v>5.5254978138573746E-2</v>
      </c>
      <c r="BG174" s="34">
        <f>(((S174-VLOOKUP(BG$6,Data!$N$4:$Y$11,Data!$W$1,FALSE)/1000)*VLOOKUP(BG$6,Data!$N$4:$Y$11,Data!$P$1,FALSE)^1.5+VLOOKUP(BG$6,Data!$N$4:$Y$11,Data!$W$1,FALSE)/1000*(Mannings_n_bot)^1.5)/S174)^0.67</f>
        <v>5.522300818213928E-2</v>
      </c>
    </row>
    <row r="175" spans="1:59" x14ac:dyDescent="0.25">
      <c r="A175" s="28">
        <v>0.16800000000000001</v>
      </c>
      <c r="B175" s="94">
        <v>0.20421792399682093</v>
      </c>
      <c r="C175" s="94">
        <v>0.29352911216817779</v>
      </c>
      <c r="D175" s="94">
        <v>0.39814805436681477</v>
      </c>
      <c r="E175" s="94">
        <v>0.51959716514432985</v>
      </c>
      <c r="F175" s="94">
        <v>0.65616231093043664</v>
      </c>
      <c r="G175" s="94">
        <v>0.80974889771073721</v>
      </c>
      <c r="H175" s="94">
        <v>0.97826018548985472</v>
      </c>
      <c r="I175" s="94">
        <v>1.1639840659718708</v>
      </c>
      <c r="K175" s="28">
        <v>0.16800000000000001</v>
      </c>
      <c r="L175" s="94">
        <v>1.7874922021595308</v>
      </c>
      <c r="M175" s="94">
        <v>2.1502870020652542</v>
      </c>
      <c r="N175" s="94">
        <v>2.5030998274224707</v>
      </c>
      <c r="O175" s="94">
        <v>2.8658103601810447</v>
      </c>
      <c r="P175" s="94">
        <v>3.2186333624144159</v>
      </c>
      <c r="Q175" s="94">
        <v>3.5812996076444263</v>
      </c>
      <c r="R175" s="94">
        <v>3.934132182433121</v>
      </c>
      <c r="S175" s="94">
        <v>4.296771391905617</v>
      </c>
      <c r="U175" s="28">
        <v>0.16800000000000001</v>
      </c>
      <c r="V175" s="94">
        <v>1.5084872666003415</v>
      </c>
      <c r="W175" s="94">
        <v>1.814480621681531</v>
      </c>
      <c r="X175" s="94">
        <v>2.1122246137878466</v>
      </c>
      <c r="Y175" s="94">
        <v>2.4181466532018785</v>
      </c>
      <c r="Z175" s="94">
        <v>2.7158988765528225</v>
      </c>
      <c r="AA175" s="94">
        <v>3.0217834849251535</v>
      </c>
      <c r="AB175" s="94">
        <v>3.3195435937396316</v>
      </c>
      <c r="AC175" s="94">
        <v>3.625405372974642</v>
      </c>
      <c r="AE175" s="28">
        <v>0.16800000000000001</v>
      </c>
      <c r="AF175" s="94">
        <f t="shared" si="46"/>
        <v>0.21054333125770827</v>
      </c>
      <c r="AG175" s="94">
        <f t="shared" si="32"/>
        <v>0.21092247385681576</v>
      </c>
      <c r="AH175" s="94">
        <f t="shared" si="33"/>
        <v>0.21086744621653841</v>
      </c>
      <c r="AI175" s="94">
        <f t="shared" si="34"/>
        <v>0.21111198934816613</v>
      </c>
      <c r="AJ175" s="94">
        <f t="shared" si="35"/>
        <v>0.21104882857275509</v>
      </c>
      <c r="AK175" s="94">
        <f t="shared" si="36"/>
        <v>0.21122654057535481</v>
      </c>
      <c r="AL175" s="94">
        <f t="shared" si="37"/>
        <v>0.21116474694986165</v>
      </c>
      <c r="AM175" s="94">
        <f t="shared" si="38"/>
        <v>0.21130326171662883</v>
      </c>
      <c r="AO175" s="28">
        <v>0.16800000000000001</v>
      </c>
      <c r="AP175" s="94">
        <f t="shared" si="47"/>
        <v>0.11424828804852868</v>
      </c>
      <c r="AQ175" s="94">
        <f t="shared" si="39"/>
        <v>0.13650694622915743</v>
      </c>
      <c r="AR175" s="94">
        <f t="shared" si="40"/>
        <v>0.15906199585207983</v>
      </c>
      <c r="AS175" s="94">
        <f t="shared" si="41"/>
        <v>0.18130898414070387</v>
      </c>
      <c r="AT175" s="94">
        <f t="shared" si="42"/>
        <v>0.20386363932990026</v>
      </c>
      <c r="AU175" s="94">
        <f t="shared" si="43"/>
        <v>0.22610476263485357</v>
      </c>
      <c r="AV175" s="94">
        <f t="shared" si="44"/>
        <v>0.24865971455103361</v>
      </c>
      <c r="AW175" s="94">
        <f t="shared" si="45"/>
        <v>0.27089736916528018</v>
      </c>
      <c r="AY175" s="28">
        <v>0.16800000000000001</v>
      </c>
      <c r="AZ175" s="34">
        <f>(((L175-VLOOKUP(AZ$6,Data!$N$4:$Y$11,Data!$W$1,FALSE)/1000)*VLOOKUP(AZ$6,Data!$N$4:$Y$11,Data!$P$1,FALSE)^1.5+VLOOKUP(AZ$6,Data!$N$4:$Y$11,Data!$W$1,FALSE)/1000*(Mannings_n_bot)^1.5)/L175)^0.67</f>
        <v>5.5562134996038966E-2</v>
      </c>
      <c r="BA175" s="34">
        <f>(((M175-VLOOKUP(BA$6,Data!$N$4:$Y$11,Data!$W$1,FALSE)/1000)*VLOOKUP(BA$6,Data!$N$4:$Y$11,Data!$P$1,FALSE)^1.5+VLOOKUP(BA$6,Data!$N$4:$Y$11,Data!$W$1,FALSE)/1000*(Mannings_n_bot)^1.5)/M175)^0.67</f>
        <v>5.5531247239433139E-2</v>
      </c>
      <c r="BB175" s="34">
        <f>(((N175-VLOOKUP(BB$6,Data!$N$4:$Y$11,Data!$W$1,FALSE)/1000)*VLOOKUP(BB$6,Data!$N$4:$Y$11,Data!$P$1,FALSE)^1.5+VLOOKUP(BB$6,Data!$N$4:$Y$11,Data!$W$1,FALSE)/1000*(Mannings_n_bot)^1.5)/N175)^0.67</f>
        <v>5.5472475512411829E-2</v>
      </c>
      <c r="BC175" s="34">
        <f>(((O175-VLOOKUP(BC$6,Data!$N$4:$Y$11,Data!$W$1,FALSE)/1000)*VLOOKUP(BC$6,Data!$N$4:$Y$11,Data!$P$1,FALSE)^1.5+VLOOKUP(BC$6,Data!$N$4:$Y$11,Data!$W$1,FALSE)/1000*(Mannings_n_bot)^1.5)/O175)^0.67</f>
        <v>5.5415529022844197E-2</v>
      </c>
      <c r="BD175" s="34">
        <f>(((P175-VLOOKUP(BD$6,Data!$N$4:$Y$11,Data!$W$1,FALSE)/1000)*VLOOKUP(BD$6,Data!$N$4:$Y$11,Data!$P$1,FALSE)^1.5+VLOOKUP(BD$6,Data!$N$4:$Y$11,Data!$W$1,FALSE)/1000*(Mannings_n_bot)^1.5)/P175)^0.67</f>
        <v>5.5340091326900778E-2</v>
      </c>
      <c r="BE175" s="34">
        <f>(((Q175-VLOOKUP(BE$6,Data!$N$4:$Y$11,Data!$W$1,FALSE)/1000)*VLOOKUP(BE$6,Data!$N$4:$Y$11,Data!$P$1,FALSE)^1.5+VLOOKUP(BE$6,Data!$N$4:$Y$11,Data!$W$1,FALSE)/1000*(Mannings_n_bot)^1.5)/Q175)^0.67</f>
        <v>5.5280580640916073E-2</v>
      </c>
      <c r="BF175" s="34">
        <f>(((R175-VLOOKUP(BF$6,Data!$N$4:$Y$11,Data!$W$1,FALSE)/1000)*VLOOKUP(BF$6,Data!$N$4:$Y$11,Data!$P$1,FALSE)^1.5+VLOOKUP(BF$6,Data!$N$4:$Y$11,Data!$W$1,FALSE)/1000*(Mannings_n_bot)^1.5)/R175)^0.67</f>
        <v>5.5234592639745457E-2</v>
      </c>
      <c r="BG175" s="34">
        <f>(((S175-VLOOKUP(BG$6,Data!$N$4:$Y$11,Data!$W$1,FALSE)/1000)*VLOOKUP(BG$6,Data!$N$4:$Y$11,Data!$P$1,FALSE)^1.5+VLOOKUP(BG$6,Data!$N$4:$Y$11,Data!$W$1,FALSE)/1000*(Mannings_n_bot)^1.5)/S175)^0.67</f>
        <v>5.5202438836293902E-2</v>
      </c>
    </row>
    <row r="176" spans="1:59" x14ac:dyDescent="0.25">
      <c r="A176" s="28">
        <v>0.16900000000000001</v>
      </c>
      <c r="B176" s="94">
        <v>0.20542651533094158</v>
      </c>
      <c r="C176" s="94">
        <v>0.295265153614646</v>
      </c>
      <c r="D176" s="94">
        <v>0.40050306883584064</v>
      </c>
      <c r="E176" s="94">
        <v>0.52266928315390171</v>
      </c>
      <c r="F176" s="94">
        <v>0.66004228019062383</v>
      </c>
      <c r="G176" s="94">
        <v>0.81453562154937265</v>
      </c>
      <c r="H176" s="94">
        <v>0.98404363841198661</v>
      </c>
      <c r="I176" s="94">
        <v>1.1708639235411269</v>
      </c>
      <c r="K176" s="28">
        <v>0.16900000000000001</v>
      </c>
      <c r="L176" s="94">
        <v>1.7891070330151013</v>
      </c>
      <c r="M176" s="94">
        <v>2.1522171771588559</v>
      </c>
      <c r="N176" s="94">
        <v>2.5053487927401572</v>
      </c>
      <c r="O176" s="94">
        <v>2.8683745732162187</v>
      </c>
      <c r="P176" s="94">
        <v>3.2215163503569797</v>
      </c>
      <c r="Q176" s="94">
        <v>3.5844977961638915</v>
      </c>
      <c r="R176" s="94">
        <v>3.9376491415455046</v>
      </c>
      <c r="S176" s="94">
        <v>4.3006035243298566</v>
      </c>
      <c r="U176" s="28">
        <v>0.16900000000000001</v>
      </c>
      <c r="V176" s="94">
        <v>1.5082880409800314</v>
      </c>
      <c r="W176" s="94">
        <v>1.8142287702441384</v>
      </c>
      <c r="X176" s="94">
        <v>2.1119334955461584</v>
      </c>
      <c r="Y176" s="94">
        <v>2.417802898396531</v>
      </c>
      <c r="Z176" s="94">
        <v>2.7155158297423743</v>
      </c>
      <c r="AA176" s="94">
        <v>3.0213477994280273</v>
      </c>
      <c r="AB176" s="94">
        <v>3.3190686024478095</v>
      </c>
      <c r="AC176" s="94">
        <v>3.6248777431863539</v>
      </c>
      <c r="AE176" s="28">
        <v>0.16900000000000001</v>
      </c>
      <c r="AF176" s="94">
        <f t="shared" si="46"/>
        <v>0.21178935727067921</v>
      </c>
      <c r="AG176" s="94">
        <f t="shared" si="32"/>
        <v>0.212169948609498</v>
      </c>
      <c r="AH176" s="94">
        <f t="shared" si="33"/>
        <v>0.21211471059831777</v>
      </c>
      <c r="AI176" s="94">
        <f t="shared" si="34"/>
        <v>0.21236018889200484</v>
      </c>
      <c r="AJ176" s="94">
        <f t="shared" si="35"/>
        <v>0.2122967865148985</v>
      </c>
      <c r="AK176" s="94">
        <f t="shared" si="36"/>
        <v>0.21247517841849731</v>
      </c>
      <c r="AL176" s="94">
        <f t="shared" si="37"/>
        <v>0.21241314833725622</v>
      </c>
      <c r="AM176" s="94">
        <f t="shared" si="38"/>
        <v>0.21255219319862112</v>
      </c>
      <c r="AO176" s="28">
        <v>0.16900000000000001</v>
      </c>
      <c r="AP176" s="94">
        <f t="shared" si="47"/>
        <v>0.11482069632510782</v>
      </c>
      <c r="AQ176" s="94">
        <f t="shared" si="39"/>
        <v>0.13719115187270545</v>
      </c>
      <c r="AR176" s="94">
        <f t="shared" si="40"/>
        <v>0.15985920603007187</v>
      </c>
      <c r="AS176" s="94">
        <f t="shared" si="41"/>
        <v>0.18221793207706796</v>
      </c>
      <c r="AT176" s="94">
        <f t="shared" si="42"/>
        <v>0.20488559063730463</v>
      </c>
      <c r="AU176" s="94">
        <f t="shared" si="43"/>
        <v>0.22723842163359226</v>
      </c>
      <c r="AV176" s="94">
        <f t="shared" si="44"/>
        <v>0.24990637891768974</v>
      </c>
      <c r="AW176" s="94">
        <f t="shared" si="45"/>
        <v>0.2722557233925853</v>
      </c>
      <c r="AY176" s="28">
        <v>0.16900000000000001</v>
      </c>
      <c r="AZ176" s="34">
        <f>(((L176-VLOOKUP(AZ$6,Data!$N$4:$Y$11,Data!$W$1,FALSE)/1000)*VLOOKUP(AZ$6,Data!$N$4:$Y$11,Data!$P$1,FALSE)^1.5+VLOOKUP(AZ$6,Data!$N$4:$Y$11,Data!$W$1,FALSE)/1000*(Mannings_n_bot)^1.5)/L176)^0.67</f>
        <v>5.5543562498296353E-2</v>
      </c>
      <c r="BA176" s="34">
        <f>(((M176-VLOOKUP(BA$6,Data!$N$4:$Y$11,Data!$W$1,FALSE)/1000)*VLOOKUP(BA$6,Data!$N$4:$Y$11,Data!$P$1,FALSE)^1.5+VLOOKUP(BA$6,Data!$N$4:$Y$11,Data!$W$1,FALSE)/1000*(Mannings_n_bot)^1.5)/M176)^0.67</f>
        <v>5.551247732763042E-2</v>
      </c>
      <c r="BB176" s="34">
        <f>(((N176-VLOOKUP(BB$6,Data!$N$4:$Y$11,Data!$W$1,FALSE)/1000)*VLOOKUP(BB$6,Data!$N$4:$Y$11,Data!$P$1,FALSE)^1.5+VLOOKUP(BB$6,Data!$N$4:$Y$11,Data!$W$1,FALSE)/1000*(Mannings_n_bot)^1.5)/N176)^0.67</f>
        <v>5.545340183798611E-2</v>
      </c>
      <c r="BC176" s="34">
        <f>(((O176-VLOOKUP(BC$6,Data!$N$4:$Y$11,Data!$W$1,FALSE)/1000)*VLOOKUP(BC$6,Data!$N$4:$Y$11,Data!$P$1,FALSE)^1.5+VLOOKUP(BC$6,Data!$N$4:$Y$11,Data!$W$1,FALSE)/1000*(Mannings_n_bot)^1.5)/O176)^0.67</f>
        <v>5.5396132375753943E-2</v>
      </c>
      <c r="BD176" s="34">
        <f>(((P176-VLOOKUP(BD$6,Data!$N$4:$Y$11,Data!$W$1,FALSE)/1000)*VLOOKUP(BD$6,Data!$N$4:$Y$11,Data!$P$1,FALSE)^1.5+VLOOKUP(BD$6,Data!$N$4:$Y$11,Data!$W$1,FALSE)/1000*(Mannings_n_bot)^1.5)/P176)^0.67</f>
        <v>5.5320303434601932E-2</v>
      </c>
      <c r="BE176" s="34">
        <f>(((Q176-VLOOKUP(BE$6,Data!$N$4:$Y$11,Data!$W$1,FALSE)/1000)*VLOOKUP(BE$6,Data!$N$4:$Y$11,Data!$P$1,FALSE)^1.5+VLOOKUP(BE$6,Data!$N$4:$Y$11,Data!$W$1,FALSE)/1000*(Mannings_n_bot)^1.5)/Q176)^0.67</f>
        <v>5.5260461437537607E-2</v>
      </c>
      <c r="BF176" s="34">
        <f>(((R176-VLOOKUP(BF$6,Data!$N$4:$Y$11,Data!$W$1,FALSE)/1000)*VLOOKUP(BF$6,Data!$N$4:$Y$11,Data!$P$1,FALSE)^1.5+VLOOKUP(BF$6,Data!$N$4:$Y$11,Data!$W$1,FALSE)/1000*(Mannings_n_bot)^1.5)/R176)^0.67</f>
        <v>5.5214236955666851E-2</v>
      </c>
      <c r="BG176" s="34">
        <f>(((S176-VLOOKUP(BG$6,Data!$N$4:$Y$11,Data!$W$1,FALSE)/1000)*VLOOKUP(BG$6,Data!$N$4:$Y$11,Data!$P$1,FALSE)^1.5+VLOOKUP(BG$6,Data!$N$4:$Y$11,Data!$W$1,FALSE)/1000*(Mannings_n_bot)^1.5)/S176)^0.67</f>
        <v>5.51818994017097E-2</v>
      </c>
    </row>
    <row r="177" spans="1:59" x14ac:dyDescent="0.25">
      <c r="A177" s="28">
        <v>0.17</v>
      </c>
      <c r="B177" s="94">
        <v>0.20663494634342994</v>
      </c>
      <c r="C177" s="94">
        <v>0.29700095309788388</v>
      </c>
      <c r="D177" s="94">
        <v>0.40285775736640472</v>
      </c>
      <c r="E177" s="94">
        <v>0.52574096268378634</v>
      </c>
      <c r="F177" s="94">
        <v>0.66392169999985162</v>
      </c>
      <c r="G177" s="94">
        <v>0.81932165249921152</v>
      </c>
      <c r="H177" s="94">
        <v>0.98982626047771216</v>
      </c>
      <c r="I177" s="94">
        <v>1.1777427759208257</v>
      </c>
      <c r="K177" s="28">
        <v>0.17</v>
      </c>
      <c r="L177" s="94">
        <v>1.7907220781091069</v>
      </c>
      <c r="M177" s="94">
        <v>2.1541476213108921</v>
      </c>
      <c r="N177" s="94">
        <v>2.5075980693620479</v>
      </c>
      <c r="O177" s="94">
        <v>2.8709391522907306</v>
      </c>
      <c r="P177" s="94">
        <v>3.2243997466236944</v>
      </c>
      <c r="Q177" s="94">
        <v>3.5876964476952855</v>
      </c>
      <c r="R177" s="94">
        <v>3.9411666059803072</v>
      </c>
      <c r="S177" s="94">
        <v>4.3044362167341639</v>
      </c>
      <c r="U177" s="28">
        <v>0.17</v>
      </c>
      <c r="V177" s="94">
        <v>1.5080870862308298</v>
      </c>
      <c r="W177" s="94">
        <v>1.8139748649891823</v>
      </c>
      <c r="X177" s="94">
        <v>2.1116399820847813</v>
      </c>
      <c r="Y177" s="94">
        <v>2.4174564237141585</v>
      </c>
      <c r="Z177" s="94">
        <v>2.715129721710225</v>
      </c>
      <c r="AA177" s="94">
        <v>3.0209087280612659</v>
      </c>
      <c r="AB177" s="94">
        <v>3.318589883972531</v>
      </c>
      <c r="AC177" s="94">
        <v>3.6243460615693723</v>
      </c>
      <c r="AE177" s="28">
        <v>0.17</v>
      </c>
      <c r="AF177" s="94">
        <f t="shared" si="46"/>
        <v>0.213035217996246</v>
      </c>
      <c r="AG177" s="94">
        <f t="shared" si="32"/>
        <v>0.21341724949362342</v>
      </c>
      <c r="AH177" s="94">
        <f t="shared" si="33"/>
        <v>0.21336180235634497</v>
      </c>
      <c r="AI177" s="94">
        <f t="shared" si="34"/>
        <v>0.21360821028183258</v>
      </c>
      <c r="AJ177" s="94">
        <f t="shared" si="35"/>
        <v>0.21354456773097977</v>
      </c>
      <c r="AK177" s="94">
        <f t="shared" si="36"/>
        <v>0.21372363551856757</v>
      </c>
      <c r="AL177" s="94">
        <f t="shared" si="37"/>
        <v>0.21366137037810742</v>
      </c>
      <c r="AM177" s="94">
        <f t="shared" si="38"/>
        <v>0.2138009422040329</v>
      </c>
      <c r="AO177" s="28">
        <v>0.17</v>
      </c>
      <c r="AP177" s="94">
        <f t="shared" si="47"/>
        <v>0.11539196889872705</v>
      </c>
      <c r="AQ177" s="94">
        <f t="shared" si="39"/>
        <v>0.13787400183704493</v>
      </c>
      <c r="AR177" s="94">
        <f t="shared" si="40"/>
        <v>0.16065483631070701</v>
      </c>
      <c r="AS177" s="94">
        <f t="shared" si="41"/>
        <v>0.18312508025964122</v>
      </c>
      <c r="AT177" s="94">
        <f t="shared" si="42"/>
        <v>0.20590551797898246</v>
      </c>
      <c r="AU177" s="94">
        <f t="shared" si="43"/>
        <v>0.22836983686998905</v>
      </c>
      <c r="AV177" s="94">
        <f t="shared" si="44"/>
        <v>0.25115057530827412</v>
      </c>
      <c r="AW177" s="94">
        <f t="shared" si="45"/>
        <v>0.27361138988241196</v>
      </c>
      <c r="AY177" s="28">
        <v>0.17</v>
      </c>
      <c r="AZ177" s="34">
        <f>(((L177-VLOOKUP(AZ$6,Data!$N$4:$Y$11,Data!$W$1,FALSE)/1000)*VLOOKUP(AZ$6,Data!$N$4:$Y$11,Data!$P$1,FALSE)^1.5+VLOOKUP(AZ$6,Data!$N$4:$Y$11,Data!$W$1,FALSE)/1000*(Mannings_n_bot)^1.5)/L177)^0.67</f>
        <v>5.5525017988097031E-2</v>
      </c>
      <c r="BA177" s="34">
        <f>(((M177-VLOOKUP(BA$6,Data!$N$4:$Y$11,Data!$W$1,FALSE)/1000)*VLOOKUP(BA$6,Data!$N$4:$Y$11,Data!$P$1,FALSE)^1.5+VLOOKUP(BA$6,Data!$N$4:$Y$11,Data!$W$1,FALSE)/1000*(Mannings_n_bot)^1.5)/M177)^0.67</f>
        <v>5.5493735324463403E-2</v>
      </c>
      <c r="BB177" s="34">
        <f>(((N177-VLOOKUP(BB$6,Data!$N$4:$Y$11,Data!$W$1,FALSE)/1000)*VLOOKUP(BB$6,Data!$N$4:$Y$11,Data!$P$1,FALSE)^1.5+VLOOKUP(BB$6,Data!$N$4:$Y$11,Data!$W$1,FALSE)/1000*(Mannings_n_bot)^1.5)/N177)^0.67</f>
        <v>5.5434356519468715E-2</v>
      </c>
      <c r="BC177" s="34">
        <f>(((O177-VLOOKUP(BC$6,Data!$N$4:$Y$11,Data!$W$1,FALSE)/1000)*VLOOKUP(BC$6,Data!$N$4:$Y$11,Data!$P$1,FALSE)^1.5+VLOOKUP(BC$6,Data!$N$4:$Y$11,Data!$W$1,FALSE)/1000*(Mannings_n_bot)^1.5)/O177)^0.67</f>
        <v>5.53767642784537E-2</v>
      </c>
      <c r="BD177" s="34">
        <f>(((P177-VLOOKUP(BD$6,Data!$N$4:$Y$11,Data!$W$1,FALSE)/1000)*VLOOKUP(BD$6,Data!$N$4:$Y$11,Data!$P$1,FALSE)^1.5+VLOOKUP(BD$6,Data!$N$4:$Y$11,Data!$W$1,FALSE)/1000*(Mannings_n_bot)^1.5)/P177)^0.67</f>
        <v>5.5300544654350893E-2</v>
      </c>
      <c r="BE177" s="34">
        <f>(((Q177-VLOOKUP(BE$6,Data!$N$4:$Y$11,Data!$W$1,FALSE)/1000)*VLOOKUP(BE$6,Data!$N$4:$Y$11,Data!$P$1,FALSE)^1.5+VLOOKUP(BE$6,Data!$N$4:$Y$11,Data!$W$1,FALSE)/1000*(Mannings_n_bot)^1.5)/Q177)^0.67</f>
        <v>5.5240371599430557E-2</v>
      </c>
      <c r="BF177" s="34">
        <f>(((R177-VLOOKUP(BF$6,Data!$N$4:$Y$11,Data!$W$1,FALSE)/1000)*VLOOKUP(BF$6,Data!$N$4:$Y$11,Data!$P$1,FALSE)^1.5+VLOOKUP(BF$6,Data!$N$4:$Y$11,Data!$W$1,FALSE)/1000*(Mannings_n_bot)^1.5)/R177)^0.67</f>
        <v>5.519391099627366E-2</v>
      </c>
      <c r="BG177" s="34">
        <f>(((S177-VLOOKUP(BG$6,Data!$N$4:$Y$11,Data!$W$1,FALSE)/1000)*VLOOKUP(BG$6,Data!$N$4:$Y$11,Data!$P$1,FALSE)^1.5+VLOOKUP(BG$6,Data!$N$4:$Y$11,Data!$W$1,FALSE)/1000*(Mannings_n_bot)^1.5)/S177)^0.67</f>
        <v>5.5161389788328859E-2</v>
      </c>
    </row>
    <row r="178" spans="1:59" x14ac:dyDescent="0.25">
      <c r="A178" s="28">
        <v>0.17100000000000001</v>
      </c>
      <c r="B178" s="94">
        <v>0.2078432156485498</v>
      </c>
      <c r="C178" s="94">
        <v>0.29873650865231061</v>
      </c>
      <c r="D178" s="94">
        <v>0.40521211728722784</v>
      </c>
      <c r="E178" s="94">
        <v>0.52881220027754772</v>
      </c>
      <c r="F178" s="94">
        <v>0.66780056598357618</v>
      </c>
      <c r="G178" s="94">
        <v>0.82410698519523429</v>
      </c>
      <c r="H178" s="94">
        <v>0.99560804519150237</v>
      </c>
      <c r="I178" s="94">
        <v>1.1846206154196466</v>
      </c>
      <c r="K178" s="28">
        <v>0.17100000000000001</v>
      </c>
      <c r="L178" s="94">
        <v>1.7923373393509046</v>
      </c>
      <c r="M178" s="94">
        <v>2.1560783367829881</v>
      </c>
      <c r="N178" s="94">
        <v>2.5098476599267396</v>
      </c>
      <c r="O178" s="94">
        <v>2.8735041003957456</v>
      </c>
      <c r="P178" s="94">
        <v>3.2272835545825611</v>
      </c>
      <c r="Q178" s="94">
        <v>3.5908955659593387</v>
      </c>
      <c r="R178" s="94">
        <v>3.9446845798350134</v>
      </c>
      <c r="S178" s="94">
        <v>4.3082694735688554</v>
      </c>
      <c r="U178" s="28">
        <v>0.17100000000000001</v>
      </c>
      <c r="V178" s="94">
        <v>1.5078844016614168</v>
      </c>
      <c r="W178" s="94">
        <v>1.8137189050541114</v>
      </c>
      <c r="X178" s="94">
        <v>2.1113440724047838</v>
      </c>
      <c r="Y178" s="94">
        <v>2.4171072279851371</v>
      </c>
      <c r="Z178" s="94">
        <v>2.7147405511502147</v>
      </c>
      <c r="AA178" s="94">
        <v>3.0204662693483018</v>
      </c>
      <c r="AB178" s="94">
        <v>3.3181074367005823</v>
      </c>
      <c r="AC178" s="94">
        <v>3.6238103263402577</v>
      </c>
      <c r="AE178" s="28">
        <v>0.17100000000000001</v>
      </c>
      <c r="AF178" s="94">
        <f t="shared" si="46"/>
        <v>0.21428091200575092</v>
      </c>
      <c r="AG178" s="94">
        <f t="shared" si="32"/>
        <v>0.21466437509677616</v>
      </c>
      <c r="AH178" s="94">
        <f t="shared" si="33"/>
        <v>0.2146087200758553</v>
      </c>
      <c r="AI178" s="94">
        <f t="shared" si="34"/>
        <v>0.21485605211330167</v>
      </c>
      <c r="AJ178" s="94">
        <f t="shared" si="35"/>
        <v>0.21479217081396537</v>
      </c>
      <c r="AK178" s="94">
        <f t="shared" si="36"/>
        <v>0.21497191047607681</v>
      </c>
      <c r="AL178" s="94">
        <f t="shared" si="37"/>
        <v>0.21490941167030692</v>
      </c>
      <c r="AM178" s="94">
        <f t="shared" si="38"/>
        <v>0.2150495073366242</v>
      </c>
      <c r="AO178" s="28">
        <v>0.17100000000000001</v>
      </c>
      <c r="AP178" s="94">
        <f t="shared" si="47"/>
        <v>0.11596210773794417</v>
      </c>
      <c r="AQ178" s="94">
        <f t="shared" si="39"/>
        <v>0.13855549845097248</v>
      </c>
      <c r="AR178" s="94">
        <f t="shared" si="40"/>
        <v>0.16144888941150143</v>
      </c>
      <c r="AS178" s="94">
        <f t="shared" si="41"/>
        <v>0.18403043176612086</v>
      </c>
      <c r="AT178" s="94">
        <f t="shared" si="42"/>
        <v>0.20692342482126708</v>
      </c>
      <c r="AU178" s="94">
        <f t="shared" si="43"/>
        <v>0.22949901217053831</v>
      </c>
      <c r="AV178" s="94">
        <f t="shared" si="44"/>
        <v>0.25239230793787415</v>
      </c>
      <c r="AW178" s="94">
        <f t="shared" si="45"/>
        <v>0.27496437321000222</v>
      </c>
      <c r="AY178" s="28">
        <v>0.17100000000000001</v>
      </c>
      <c r="AZ178" s="34">
        <f>(((L178-VLOOKUP(AZ$6,Data!$N$4:$Y$11,Data!$W$1,FALSE)/1000)*VLOOKUP(AZ$6,Data!$N$4:$Y$11,Data!$P$1,FALSE)^1.5+VLOOKUP(AZ$6,Data!$N$4:$Y$11,Data!$W$1,FALSE)/1000*(Mannings_n_bot)^1.5)/L178)^0.67</f>
        <v>5.5506501379577376E-2</v>
      </c>
      <c r="BA178" s="34">
        <f>(((M178-VLOOKUP(BA$6,Data!$N$4:$Y$11,Data!$W$1,FALSE)/1000)*VLOOKUP(BA$6,Data!$N$4:$Y$11,Data!$P$1,FALSE)^1.5+VLOOKUP(BA$6,Data!$N$4:$Y$11,Data!$W$1,FALSE)/1000*(Mannings_n_bot)^1.5)/M178)^0.67</f>
        <v>5.547502114506523E-2</v>
      </c>
      <c r="BB178" s="34">
        <f>(((N178-VLOOKUP(BB$6,Data!$N$4:$Y$11,Data!$W$1,FALSE)/1000)*VLOOKUP(BB$6,Data!$N$4:$Y$11,Data!$P$1,FALSE)^1.5+VLOOKUP(BB$6,Data!$N$4:$Y$11,Data!$W$1,FALSE)/1000*(Mannings_n_bot)^1.5)/N178)^0.67</f>
        <v>5.5415339470555741E-2</v>
      </c>
      <c r="BC178" s="34">
        <f>(((O178-VLOOKUP(BC$6,Data!$N$4:$Y$11,Data!$W$1,FALSE)/1000)*VLOOKUP(BC$6,Data!$N$4:$Y$11,Data!$P$1,FALSE)^1.5+VLOOKUP(BC$6,Data!$N$4:$Y$11,Data!$W$1,FALSE)/1000*(Mannings_n_bot)^1.5)/O178)^0.67</f>
        <v>5.5357424644561344E-2</v>
      </c>
      <c r="BD178" s="34">
        <f>(((P178-VLOOKUP(BD$6,Data!$N$4:$Y$11,Data!$W$1,FALSE)/1000)*VLOOKUP(BD$6,Data!$N$4:$Y$11,Data!$P$1,FALSE)^1.5+VLOOKUP(BD$6,Data!$N$4:$Y$11,Data!$W$1,FALSE)/1000*(Mannings_n_bot)^1.5)/P178)^0.67</f>
        <v>5.5280814897975046E-2</v>
      </c>
      <c r="BE178" s="34">
        <f>(((Q178-VLOOKUP(BE$6,Data!$N$4:$Y$11,Data!$W$1,FALSE)/1000)*VLOOKUP(BE$6,Data!$N$4:$Y$11,Data!$P$1,FALSE)^1.5+VLOOKUP(BE$6,Data!$N$4:$Y$11,Data!$W$1,FALSE)/1000*(Mannings_n_bot)^1.5)/Q178)^0.67</f>
        <v>5.5220311038041495E-2</v>
      </c>
      <c r="BF178" s="34">
        <f>(((R178-VLOOKUP(BF$6,Data!$N$4:$Y$11,Data!$W$1,FALSE)/1000)*VLOOKUP(BF$6,Data!$N$4:$Y$11,Data!$P$1,FALSE)^1.5+VLOOKUP(BF$6,Data!$N$4:$Y$11,Data!$W$1,FALSE)/1000*(Mannings_n_bot)^1.5)/R178)^0.67</f>
        <v>5.5173614671823835E-2</v>
      </c>
      <c r="BG178" s="34">
        <f>(((S178-VLOOKUP(BG$6,Data!$N$4:$Y$11,Data!$W$1,FALSE)/1000)*VLOOKUP(BG$6,Data!$N$4:$Y$11,Data!$P$1,FALSE)^1.5+VLOOKUP(BG$6,Data!$N$4:$Y$11,Data!$W$1,FALSE)/1000*(Mannings_n_bot)^1.5)/S178)^0.67</f>
        <v>5.5140909906414029E-2</v>
      </c>
    </row>
    <row r="179" spans="1:59" x14ac:dyDescent="0.25">
      <c r="A179" s="28">
        <v>0.17199999999999999</v>
      </c>
      <c r="B179" s="94">
        <v>0.20905132186000874</v>
      </c>
      <c r="C179" s="94">
        <v>0.30047181831151692</v>
      </c>
      <c r="D179" s="94">
        <v>0.40756614592591323</v>
      </c>
      <c r="E179" s="94">
        <v>0.53188299247725701</v>
      </c>
      <c r="F179" s="94">
        <v>0.67167887376538493</v>
      </c>
      <c r="G179" s="94">
        <v>0.8288916142700784</v>
      </c>
      <c r="H179" s="94">
        <v>1.001388986055006</v>
      </c>
      <c r="I179" s="94">
        <v>1.1914974343428701</v>
      </c>
      <c r="K179" s="28">
        <v>0.17199999999999999</v>
      </c>
      <c r="L179" s="94">
        <v>1.7939528186521065</v>
      </c>
      <c r="M179" s="94">
        <v>2.1580093258395681</v>
      </c>
      <c r="N179" s="94">
        <v>2.5120975670760739</v>
      </c>
      <c r="O179" s="94">
        <v>2.8760694205262092</v>
      </c>
      <c r="P179" s="94">
        <v>3.230167777605816</v>
      </c>
      <c r="Q179" s="94">
        <v>3.5940951546815536</v>
      </c>
      <c r="R179" s="94">
        <v>3.9482030672123236</v>
      </c>
      <c r="S179" s="94">
        <v>4.3121032992900021</v>
      </c>
      <c r="U179" s="28">
        <v>0.17199999999999999</v>
      </c>
      <c r="V179" s="94">
        <v>1.507679986574149</v>
      </c>
      <c r="W179" s="94">
        <v>1.8134608895689062</v>
      </c>
      <c r="X179" s="94">
        <v>2.1110457654985164</v>
      </c>
      <c r="Y179" s="94">
        <v>2.4167553100299792</v>
      </c>
      <c r="Z179" s="94">
        <v>2.7143483167450704</v>
      </c>
      <c r="AA179" s="94">
        <v>3.0200204218003117</v>
      </c>
      <c r="AB179" s="94">
        <v>3.3176212590052421</v>
      </c>
      <c r="AC179" s="94">
        <v>3.6232705357009132</v>
      </c>
      <c r="AE179" s="28">
        <v>0.17199999999999999</v>
      </c>
      <c r="AF179" s="94">
        <f t="shared" si="46"/>
        <v>0.21552643786996281</v>
      </c>
      <c r="AG179" s="94">
        <f t="shared" si="32"/>
        <v>0.21591132400594507</v>
      </c>
      <c r="AH179" s="94">
        <f t="shared" si="33"/>
        <v>0.21585546234149214</v>
      </c>
      <c r="AI179" s="94">
        <f t="shared" si="34"/>
        <v>0.21610371298145784</v>
      </c>
      <c r="AJ179" s="94">
        <f t="shared" si="35"/>
        <v>0.21603959435622078</v>
      </c>
      <c r="AK179" s="94">
        <f t="shared" si="36"/>
        <v>0.21622000189092505</v>
      </c>
      <c r="AL179" s="94">
        <f t="shared" si="37"/>
        <v>0.21615727081113723</v>
      </c>
      <c r="AM179" s="94">
        <f t="shared" si="38"/>
        <v>0.21629788719953796</v>
      </c>
      <c r="AO179" s="28">
        <v>0.17199999999999999</v>
      </c>
      <c r="AP179" s="94">
        <f t="shared" si="47"/>
        <v>0.11653111480216088</v>
      </c>
      <c r="AQ179" s="94">
        <f t="shared" si="39"/>
        <v>0.13923564403254798</v>
      </c>
      <c r="AR179" s="94">
        <f t="shared" si="40"/>
        <v>0.16224136803742659</v>
      </c>
      <c r="AS179" s="94">
        <f t="shared" si="41"/>
        <v>0.18493398966007679</v>
      </c>
      <c r="AT179" s="94">
        <f t="shared" si="42"/>
        <v>0.20793931461455847</v>
      </c>
      <c r="AU179" s="94">
        <f t="shared" si="43"/>
        <v>0.23062595134421821</v>
      </c>
      <c r="AV179" s="94">
        <f t="shared" si="44"/>
        <v>0.25363158100225297</v>
      </c>
      <c r="AW179" s="94">
        <f t="shared" si="45"/>
        <v>0.27631467792968989</v>
      </c>
      <c r="AY179" s="28">
        <v>0.17199999999999999</v>
      </c>
      <c r="AZ179" s="34">
        <f>(((L179-VLOOKUP(AZ$6,Data!$N$4:$Y$11,Data!$W$1,FALSE)/1000)*VLOOKUP(AZ$6,Data!$N$4:$Y$11,Data!$P$1,FALSE)^1.5+VLOOKUP(AZ$6,Data!$N$4:$Y$11,Data!$W$1,FALSE)/1000*(Mannings_n_bot)^1.5)/L179)^0.67</f>
        <v>5.5488012587188849E-2</v>
      </c>
      <c r="BA179" s="34">
        <f>(((M179-VLOOKUP(BA$6,Data!$N$4:$Y$11,Data!$W$1,FALSE)/1000)*VLOOKUP(BA$6,Data!$N$4:$Y$11,Data!$P$1,FALSE)^1.5+VLOOKUP(BA$6,Data!$N$4:$Y$11,Data!$W$1,FALSE)/1000*(Mannings_n_bot)^1.5)/M179)^0.67</f>
        <v>5.5456334704876389E-2</v>
      </c>
      <c r="BB179" s="34">
        <f>(((N179-VLOOKUP(BB$6,Data!$N$4:$Y$11,Data!$W$1,FALSE)/1000)*VLOOKUP(BB$6,Data!$N$4:$Y$11,Data!$P$1,FALSE)^1.5+VLOOKUP(BB$6,Data!$N$4:$Y$11,Data!$W$1,FALSE)/1000*(Mannings_n_bot)^1.5)/N179)^0.67</f>
        <v>5.5396350605256044E-2</v>
      </c>
      <c r="BC179" s="34">
        <f>(((O179-VLOOKUP(BC$6,Data!$N$4:$Y$11,Data!$W$1,FALSE)/1000)*VLOOKUP(BC$6,Data!$N$4:$Y$11,Data!$P$1,FALSE)^1.5+VLOOKUP(BC$6,Data!$N$4:$Y$11,Data!$W$1,FALSE)/1000*(Mannings_n_bot)^1.5)/O179)^0.67</f>
        <v>5.533811338800472E-2</v>
      </c>
      <c r="BD179" s="34">
        <f>(((P179-VLOOKUP(BD$6,Data!$N$4:$Y$11,Data!$W$1,FALSE)/1000)*VLOOKUP(BD$6,Data!$N$4:$Y$11,Data!$P$1,FALSE)^1.5+VLOOKUP(BD$6,Data!$N$4:$Y$11,Data!$W$1,FALSE)/1000*(Mannings_n_bot)^1.5)/P179)^0.67</f>
        <v>5.5261114077618599E-2</v>
      </c>
      <c r="BE179" s="34">
        <f>(((Q179-VLOOKUP(BE$6,Data!$N$4:$Y$11,Data!$W$1,FALSE)/1000)*VLOOKUP(BE$6,Data!$N$4:$Y$11,Data!$P$1,FALSE)^1.5+VLOOKUP(BE$6,Data!$N$4:$Y$11,Data!$W$1,FALSE)/1000*(Mannings_n_bot)^1.5)/Q179)^0.67</f>
        <v>5.5200279665132898E-2</v>
      </c>
      <c r="BF179" s="34">
        <f>(((R179-VLOOKUP(BF$6,Data!$N$4:$Y$11,Data!$W$1,FALSE)/1000)*VLOOKUP(BF$6,Data!$N$4:$Y$11,Data!$P$1,FALSE)^1.5+VLOOKUP(BF$6,Data!$N$4:$Y$11,Data!$W$1,FALSE)/1000*(Mannings_n_bot)^1.5)/R179)^0.67</f>
        <v>5.5153347892896019E-2</v>
      </c>
      <c r="BG179" s="34">
        <f>(((S179-VLOOKUP(BG$6,Data!$N$4:$Y$11,Data!$W$1,FALSE)/1000)*VLOOKUP(BG$6,Data!$N$4:$Y$11,Data!$P$1,FALSE)^1.5+VLOOKUP(BG$6,Data!$N$4:$Y$11,Data!$W$1,FALSE)/1000*(Mannings_n_bot)^1.5)/S179)^0.67</f>
        <v>5.5120459666546752E-2</v>
      </c>
    </row>
    <row r="180" spans="1:59" x14ac:dyDescent="0.25">
      <c r="A180" s="28">
        <v>0.17299999999999999</v>
      </c>
      <c r="B180" s="94">
        <v>0.21025926359095315</v>
      </c>
      <c r="C180" s="94">
        <v>0.3022068801082578</v>
      </c>
      <c r="D180" s="94">
        <v>0.40991984060893505</v>
      </c>
      <c r="E180" s="94">
        <v>0.53495333582348015</v>
      </c>
      <c r="F180" s="94">
        <v>0.67555661896696906</v>
      </c>
      <c r="G180" s="94">
        <v>0.83367553435400765</v>
      </c>
      <c r="H180" s="94">
        <v>1.0071690765670276</v>
      </c>
      <c r="I180" s="94">
        <v>1.1983732249923493</v>
      </c>
      <c r="K180" s="28">
        <v>0.17299999999999999</v>
      </c>
      <c r="L180" s="94">
        <v>1.7955685179266005</v>
      </c>
      <c r="M180" s="94">
        <v>2.1599405907478793</v>
      </c>
      <c r="N180" s="94">
        <v>2.5143477934551641</v>
      </c>
      <c r="O180" s="94">
        <v>2.8786351156808889</v>
      </c>
      <c r="P180" s="94">
        <v>3.2330524190699572</v>
      </c>
      <c r="Q180" s="94">
        <v>3.5972952175922428</v>
      </c>
      <c r="R180" s="94">
        <v>3.951722072220202</v>
      </c>
      <c r="S180" s="94">
        <v>4.3159376983594768</v>
      </c>
      <c r="U180" s="28">
        <v>0.17299999999999999</v>
      </c>
      <c r="V180" s="94">
        <v>1.5074738402650461</v>
      </c>
      <c r="W180" s="94">
        <v>1.8132008176560619</v>
      </c>
      <c r="X180" s="94">
        <v>2.1107450603495961</v>
      </c>
      <c r="Y180" s="94">
        <v>2.4164006686593127</v>
      </c>
      <c r="Z180" s="94">
        <v>2.7139530171663839</v>
      </c>
      <c r="AA180" s="94">
        <v>3.0195711839161836</v>
      </c>
      <c r="AB180" s="94">
        <v>3.3171313492462544</v>
      </c>
      <c r="AC180" s="94">
        <v>3.6227266878385569</v>
      </c>
      <c r="AE180" s="28">
        <v>0.17299999999999999</v>
      </c>
      <c r="AF180" s="94">
        <f t="shared" si="46"/>
        <v>0.21677179415907188</v>
      </c>
      <c r="AG180" s="94">
        <f t="shared" si="32"/>
        <v>0.21715809480751841</v>
      </c>
      <c r="AH180" s="94">
        <f t="shared" si="33"/>
        <v>0.21710202773730089</v>
      </c>
      <c r="AI180" s="94">
        <f t="shared" si="34"/>
        <v>0.21735119148073528</v>
      </c>
      <c r="AJ180" s="94">
        <f t="shared" si="35"/>
        <v>0.21728683694950149</v>
      </c>
      <c r="AK180" s="94">
        <f t="shared" si="36"/>
        <v>0.21746790836239308</v>
      </c>
      <c r="AL180" s="94">
        <f t="shared" si="37"/>
        <v>0.21740494639726685</v>
      </c>
      <c r="AM180" s="94">
        <f t="shared" si="38"/>
        <v>0.21754608039529497</v>
      </c>
      <c r="AO180" s="28">
        <v>0.17299999999999999</v>
      </c>
      <c r="AP180" s="94">
        <f t="shared" si="47"/>
        <v>0.11709899204166607</v>
      </c>
      <c r="AQ180" s="94">
        <f t="shared" si="39"/>
        <v>0.1399144408891444</v>
      </c>
      <c r="AR180" s="94">
        <f t="shared" si="40"/>
        <v>0.16303227488096694</v>
      </c>
      <c r="AS180" s="94">
        <f t="shared" si="41"/>
        <v>0.18583575699101643</v>
      </c>
      <c r="AT180" s="94">
        <f t="shared" si="42"/>
        <v>0.20895319079339408</v>
      </c>
      <c r="AU180" s="94">
        <f t="shared" si="43"/>
        <v>0.23175065818256835</v>
      </c>
      <c r="AV180" s="94">
        <f t="shared" si="44"/>
        <v>0.25486839867793848</v>
      </c>
      <c r="AW180" s="94">
        <f t="shared" si="45"/>
        <v>0.27766230857499652</v>
      </c>
      <c r="AY180" s="28">
        <v>0.17299999999999999</v>
      </c>
      <c r="AZ180" s="34">
        <f>(((L180-VLOOKUP(AZ$6,Data!$N$4:$Y$11,Data!$W$1,FALSE)/1000)*VLOOKUP(AZ$6,Data!$N$4:$Y$11,Data!$P$1,FALSE)^1.5+VLOOKUP(AZ$6,Data!$N$4:$Y$11,Data!$W$1,FALSE)/1000*(Mannings_n_bot)^1.5)/L180)^0.67</f>
        <v>5.5469551525696457E-2</v>
      </c>
      <c r="BA180" s="34">
        <f>(((M180-VLOOKUP(BA$6,Data!$N$4:$Y$11,Data!$W$1,FALSE)/1000)*VLOOKUP(BA$6,Data!$N$4:$Y$11,Data!$P$1,FALSE)^1.5+VLOOKUP(BA$6,Data!$N$4:$Y$11,Data!$W$1,FALSE)/1000*(Mannings_n_bot)^1.5)/M180)^0.67</f>
        <v>5.5437675919642819E-2</v>
      </c>
      <c r="BB180" s="34">
        <f>(((N180-VLOOKUP(BB$6,Data!$N$4:$Y$11,Data!$W$1,FALSE)/1000)*VLOOKUP(BB$6,Data!$N$4:$Y$11,Data!$P$1,FALSE)^1.5+VLOOKUP(BB$6,Data!$N$4:$Y$11,Data!$W$1,FALSE)/1000*(Mannings_n_bot)^1.5)/N180)^0.67</f>
        <v>5.5377389837889653E-2</v>
      </c>
      <c r="BC180" s="34">
        <f>(((O180-VLOOKUP(BC$6,Data!$N$4:$Y$11,Data!$W$1,FALSE)/1000)*VLOOKUP(BC$6,Data!$N$4:$Y$11,Data!$P$1,FALSE)^1.5+VLOOKUP(BC$6,Data!$N$4:$Y$11,Data!$W$1,FALSE)/1000*(Mannings_n_bot)^1.5)/O180)^0.67</f>
        <v>5.5318830423020326E-2</v>
      </c>
      <c r="BD180" s="34">
        <f>(((P180-VLOOKUP(BD$6,Data!$N$4:$Y$11,Data!$W$1,FALSE)/1000)*VLOOKUP(BD$6,Data!$N$4:$Y$11,Data!$P$1,FALSE)^1.5+VLOOKUP(BD$6,Data!$N$4:$Y$11,Data!$W$1,FALSE)/1000*(Mannings_n_bot)^1.5)/P180)^0.67</f>
        <v>5.5241442105740945E-2</v>
      </c>
      <c r="BE180" s="34">
        <f>(((Q180-VLOOKUP(BE$6,Data!$N$4:$Y$11,Data!$W$1,FALSE)/1000)*VLOOKUP(BE$6,Data!$N$4:$Y$11,Data!$P$1,FALSE)^1.5+VLOOKUP(BE$6,Data!$N$4:$Y$11,Data!$W$1,FALSE)/1000*(Mannings_n_bot)^1.5)/Q180)^0.67</f>
        <v>5.5180277392781613E-2</v>
      </c>
      <c r="BF180" s="34">
        <f>(((R180-VLOOKUP(BF$6,Data!$N$4:$Y$11,Data!$W$1,FALSE)/1000)*VLOOKUP(BF$6,Data!$N$4:$Y$11,Data!$P$1,FALSE)^1.5+VLOOKUP(BF$6,Data!$N$4:$Y$11,Data!$W$1,FALSE)/1000*(Mannings_n_bot)^1.5)/R180)^0.67</f>
        <v>5.5133110570387826E-2</v>
      </c>
      <c r="BG180" s="34">
        <f>(((S180-VLOOKUP(BG$6,Data!$N$4:$Y$11,Data!$W$1,FALSE)/1000)*VLOOKUP(BG$6,Data!$N$4:$Y$11,Data!$P$1,FALSE)^1.5+VLOOKUP(BG$6,Data!$N$4:$Y$11,Data!$W$1,FALSE)/1000*(Mannings_n_bot)^1.5)/S180)^0.67</f>
        <v>5.5100038979625877E-2</v>
      </c>
    </row>
    <row r="181" spans="1:59" x14ac:dyDescent="0.25">
      <c r="A181" s="28">
        <v>0.17399999999999999</v>
      </c>
      <c r="B181" s="94">
        <v>0.2114670394539615</v>
      </c>
      <c r="C181" s="94">
        <v>0.30394169207444488</v>
      </c>
      <c r="D181" s="94">
        <v>0.41227319866162992</v>
      </c>
      <c r="E181" s="94">
        <v>0.53802322685526671</v>
      </c>
      <c r="F181" s="94">
        <v>0.6794337972081177</v>
      </c>
      <c r="G181" s="94">
        <v>0.83845874007490151</v>
      </c>
      <c r="H181" s="94">
        <v>1.0129483102235004</v>
      </c>
      <c r="I181" s="94">
        <v>1.2052479796664839</v>
      </c>
      <c r="K181" s="28">
        <v>0.17399999999999999</v>
      </c>
      <c r="L181" s="94">
        <v>1.7971844390905718</v>
      </c>
      <c r="M181" s="94">
        <v>2.1618721337780182</v>
      </c>
      <c r="N181" s="94">
        <v>2.5165983417124265</v>
      </c>
      <c r="O181" s="94">
        <v>2.8812011888624012</v>
      </c>
      <c r="P181" s="94">
        <v>3.2359374823557929</v>
      </c>
      <c r="Q181" s="94">
        <v>3.6004957584265727</v>
      </c>
      <c r="R181" s="94">
        <v>3.9552415989719174</v>
      </c>
      <c r="S181" s="94">
        <v>4.3197726752450105</v>
      </c>
      <c r="U181" s="28">
        <v>0.17399999999999999</v>
      </c>
      <c r="V181" s="94">
        <v>1.5072659620237785</v>
      </c>
      <c r="W181" s="94">
        <v>1.8129386884305752</v>
      </c>
      <c r="X181" s="94">
        <v>2.1104419559328855</v>
      </c>
      <c r="Y181" s="94">
        <v>2.4160433026738586</v>
      </c>
      <c r="Z181" s="94">
        <v>2.7135546510745905</v>
      </c>
      <c r="AA181" s="94">
        <v>3.0191185541824948</v>
      </c>
      <c r="AB181" s="94">
        <v>3.3166377057697995</v>
      </c>
      <c r="AC181" s="94">
        <v>3.6221787809256862</v>
      </c>
      <c r="AE181" s="28">
        <v>0.17399999999999999</v>
      </c>
      <c r="AF181" s="94">
        <f t="shared" si="46"/>
        <v>0.21801697944268289</v>
      </c>
      <c r="AG181" s="94">
        <f t="shared" si="32"/>
        <v>0.21840468608727856</v>
      </c>
      <c r="AH181" s="94">
        <f t="shared" si="33"/>
        <v>0.21834841484672451</v>
      </c>
      <c r="AI181" s="94">
        <f t="shared" si="34"/>
        <v>0.21859848620495215</v>
      </c>
      <c r="AJ181" s="94">
        <f t="shared" si="35"/>
        <v>0.21853389718495128</v>
      </c>
      <c r="AK181" s="94">
        <f t="shared" si="36"/>
        <v>0.21871562848913978</v>
      </c>
      <c r="AL181" s="94">
        <f t="shared" si="37"/>
        <v>0.21865243702474457</v>
      </c>
      <c r="AM181" s="94">
        <f t="shared" si="38"/>
        <v>0.21879408552578905</v>
      </c>
      <c r="AO181" s="28">
        <v>0.17399999999999999</v>
      </c>
      <c r="AP181" s="94">
        <f t="shared" si="47"/>
        <v>0.1176657413976776</v>
      </c>
      <c r="AQ181" s="94">
        <f t="shared" si="39"/>
        <v>0.14059189131749719</v>
      </c>
      <c r="AR181" s="94">
        <f t="shared" si="40"/>
        <v>0.16382161262217851</v>
      </c>
      <c r="AS181" s="94">
        <f t="shared" si="41"/>
        <v>0.18673573679445032</v>
      </c>
      <c r="AT181" s="94">
        <f t="shared" si="42"/>
        <v>0.20996505677652447</v>
      </c>
      <c r="AU181" s="94">
        <f t="shared" si="43"/>
        <v>0.23287313645977198</v>
      </c>
      <c r="AV181" s="94">
        <f t="shared" si="44"/>
        <v>0.25610276512231139</v>
      </c>
      <c r="AW181" s="94">
        <f t="shared" si="45"/>
        <v>0.27900726965872669</v>
      </c>
      <c r="AY181" s="28">
        <v>0.17399999999999999</v>
      </c>
      <c r="AZ181" s="34">
        <f>(((L181-VLOOKUP(AZ$6,Data!$N$4:$Y$11,Data!$W$1,FALSE)/1000)*VLOOKUP(AZ$6,Data!$N$4:$Y$11,Data!$P$1,FALSE)^1.5+VLOOKUP(AZ$6,Data!$N$4:$Y$11,Data!$W$1,FALSE)/1000*(Mannings_n_bot)^1.5)/L181)^0.67</f>
        <v>5.5451118110176979E-2</v>
      </c>
      <c r="BA181" s="34">
        <f>(((M181-VLOOKUP(BA$6,Data!$N$4:$Y$11,Data!$W$1,FALSE)/1000)*VLOOKUP(BA$6,Data!$N$4:$Y$11,Data!$P$1,FALSE)^1.5+VLOOKUP(BA$6,Data!$N$4:$Y$11,Data!$W$1,FALSE)/1000*(Mannings_n_bot)^1.5)/M181)^0.67</f>
        <v>5.5419044705414713E-2</v>
      </c>
      <c r="BB181" s="34">
        <f>(((N181-VLOOKUP(BB$6,Data!$N$4:$Y$11,Data!$W$1,FALSE)/1000)*VLOOKUP(BB$6,Data!$N$4:$Y$11,Data!$P$1,FALSE)^1.5+VLOOKUP(BB$6,Data!$N$4:$Y$11,Data!$W$1,FALSE)/1000*(Mannings_n_bot)^1.5)/N181)^0.67</f>
        <v>5.5358457083086066E-2</v>
      </c>
      <c r="BC181" s="34">
        <f>(((O181-VLOOKUP(BC$6,Data!$N$4:$Y$11,Data!$W$1,FALSE)/1000)*VLOOKUP(BC$6,Data!$N$4:$Y$11,Data!$P$1,FALSE)^1.5+VLOOKUP(BC$6,Data!$N$4:$Y$11,Data!$W$1,FALSE)/1000*(Mannings_n_bot)^1.5)/O181)^0.67</f>
        <v>5.5299575664151397E-2</v>
      </c>
      <c r="BD181" s="34">
        <f>(((P181-VLOOKUP(BD$6,Data!$N$4:$Y$11,Data!$W$1,FALSE)/1000)*VLOOKUP(BD$6,Data!$N$4:$Y$11,Data!$P$1,FALSE)^1.5+VLOOKUP(BD$6,Data!$N$4:$Y$11,Data!$W$1,FALSE)/1000*(Mannings_n_bot)^1.5)/P181)^0.67</f>
        <v>5.5221798895115068E-2</v>
      </c>
      <c r="BE181" s="34">
        <f>(((Q181-VLOOKUP(BE$6,Data!$N$4:$Y$11,Data!$W$1,FALSE)/1000)*VLOOKUP(BE$6,Data!$N$4:$Y$11,Data!$P$1,FALSE)^1.5+VLOOKUP(BE$6,Data!$N$4:$Y$11,Data!$W$1,FALSE)/1000*(Mannings_n_bot)^1.5)/Q181)^0.67</f>
        <v>5.5160304133377018E-2</v>
      </c>
      <c r="BF181" s="34">
        <f>(((R181-VLOOKUP(BF$6,Data!$N$4:$Y$11,Data!$W$1,FALSE)/1000)*VLOOKUP(BF$6,Data!$N$4:$Y$11,Data!$P$1,FALSE)^1.5+VLOOKUP(BF$6,Data!$N$4:$Y$11,Data!$W$1,FALSE)/1000*(Mannings_n_bot)^1.5)/R181)^0.67</f>
        <v>5.5112902615514249E-2</v>
      </c>
      <c r="BG181" s="34">
        <f>(((S181-VLOOKUP(BG$6,Data!$N$4:$Y$11,Data!$W$1,FALSE)/1000)*VLOOKUP(BG$6,Data!$N$4:$Y$11,Data!$P$1,FALSE)^1.5+VLOOKUP(BG$6,Data!$N$4:$Y$11,Data!$W$1,FALSE)/1000*(Mannings_n_bot)^1.5)/S181)^0.67</f>
        <v>5.5079647756865843E-2</v>
      </c>
    </row>
    <row r="182" spans="1:59" x14ac:dyDescent="0.25">
      <c r="A182" s="28">
        <v>0.17499999999999999</v>
      </c>
      <c r="B182" s="94">
        <v>0.21267464806104242</v>
      </c>
      <c r="C182" s="94">
        <v>0.30567625224113959</v>
      </c>
      <c r="D182" s="94">
        <v>0.41462621740818695</v>
      </c>
      <c r="E182" s="94">
        <v>0.54109266211013329</v>
      </c>
      <c r="F182" s="94">
        <v>0.68331040410669885</v>
      </c>
      <c r="G182" s="94">
        <v>0.84324122605823026</v>
      </c>
      <c r="H182" s="94">
        <v>1.0187266805174624</v>
      </c>
      <c r="I182" s="94">
        <v>1.2121216906601902</v>
      </c>
      <c r="K182" s="28">
        <v>0.17499999999999999</v>
      </c>
      <c r="L182" s="94">
        <v>1.7988005840625259</v>
      </c>
      <c r="M182" s="94">
        <v>2.1638039572029557</v>
      </c>
      <c r="N182" s="94">
        <v>2.5188492144996095</v>
      </c>
      <c r="O182" s="94">
        <v>2.8837676430772472</v>
      </c>
      <c r="P182" s="94">
        <v>3.2388229708484726</v>
      </c>
      <c r="Q182" s="94">
        <v>3.6036967809246048</v>
      </c>
      <c r="R182" s="94">
        <v>3.9587616515860953</v>
      </c>
      <c r="S182" s="94">
        <v>4.3236082344202398</v>
      </c>
      <c r="U182" s="28">
        <v>0.17499999999999999</v>
      </c>
      <c r="V182" s="94">
        <v>1.5070563511336559</v>
      </c>
      <c r="W182" s="94">
        <v>1.8126745009999277</v>
      </c>
      <c r="X182" s="94">
        <v>2.1101364512144767</v>
      </c>
      <c r="Y182" s="94">
        <v>2.415683210864414</v>
      </c>
      <c r="Z182" s="94">
        <v>2.7131532171189412</v>
      </c>
      <c r="AA182" s="94">
        <v>3.0186625310734851</v>
      </c>
      <c r="AB182" s="94">
        <v>3.3161403269084642</v>
      </c>
      <c r="AC182" s="94">
        <v>3.6216268131200513</v>
      </c>
      <c r="AE182" s="28">
        <v>0.17499999999999999</v>
      </c>
      <c r="AF182" s="94">
        <f t="shared" si="46"/>
        <v>0.21926199228981305</v>
      </c>
      <c r="AG182" s="94">
        <f t="shared" si="32"/>
        <v>0.21965109643039682</v>
      </c>
      <c r="AH182" s="94">
        <f t="shared" si="33"/>
        <v>0.21959462225259821</v>
      </c>
      <c r="AI182" s="94">
        <f t="shared" si="34"/>
        <v>0.21984559574730364</v>
      </c>
      <c r="AJ182" s="94">
        <f t="shared" si="35"/>
        <v>0.21978077365309601</v>
      </c>
      <c r="AK182" s="94">
        <f t="shared" si="36"/>
        <v>0.21996316086919562</v>
      </c>
      <c r="AL182" s="94">
        <f t="shared" si="37"/>
        <v>0.21989974128899414</v>
      </c>
      <c r="AM182" s="94">
        <f t="shared" si="38"/>
        <v>0.22004190119228176</v>
      </c>
      <c r="AO182" s="28">
        <v>0.17499999999999999</v>
      </c>
      <c r="AP182" s="94">
        <f t="shared" si="47"/>
        <v>0.11823136480238651</v>
      </c>
      <c r="AQ182" s="94">
        <f t="shared" si="39"/>
        <v>0.14126799760375355</v>
      </c>
      <c r="AR182" s="94">
        <f t="shared" si="40"/>
        <v>0.16460938392874616</v>
      </c>
      <c r="AS182" s="94">
        <f t="shared" si="41"/>
        <v>0.187633932091955</v>
      </c>
      <c r="AT182" s="94">
        <f t="shared" si="42"/>
        <v>0.2109749159669855</v>
      </c>
      <c r="AU182" s="94">
        <f t="shared" si="43"/>
        <v>0.23399338993273425</v>
      </c>
      <c r="AV182" s="94">
        <f t="shared" si="44"/>
        <v>0.25733468447369268</v>
      </c>
      <c r="AW182" s="94">
        <f t="shared" si="45"/>
        <v>0.28034956567306235</v>
      </c>
      <c r="AY182" s="28">
        <v>0.17499999999999999</v>
      </c>
      <c r="AZ182" s="34">
        <f>(((L182-VLOOKUP(AZ$6,Data!$N$4:$Y$11,Data!$W$1,FALSE)/1000)*VLOOKUP(AZ$6,Data!$N$4:$Y$11,Data!$P$1,FALSE)^1.5+VLOOKUP(AZ$6,Data!$N$4:$Y$11,Data!$W$1,FALSE)/1000*(Mannings_n_bot)^1.5)/L182)^0.67</f>
        <v>5.5432712256017411E-2</v>
      </c>
      <c r="BA182" s="34">
        <f>(((M182-VLOOKUP(BA$6,Data!$N$4:$Y$11,Data!$W$1,FALSE)/1000)*VLOOKUP(BA$6,Data!$N$4:$Y$11,Data!$P$1,FALSE)^1.5+VLOOKUP(BA$6,Data!$N$4:$Y$11,Data!$W$1,FALSE)/1000*(Mannings_n_bot)^1.5)/M182)^0.67</f>
        <v>5.5400440978544588E-2</v>
      </c>
      <c r="BB182" s="34">
        <f>(((N182-VLOOKUP(BB$6,Data!$N$4:$Y$11,Data!$W$1,FALSE)/1000)*VLOOKUP(BB$6,Data!$N$4:$Y$11,Data!$P$1,FALSE)^1.5+VLOOKUP(BB$6,Data!$N$4:$Y$11,Data!$W$1,FALSE)/1000*(Mannings_n_bot)^1.5)/N182)^0.67</f>
        <v>5.5339552255782687E-2</v>
      </c>
      <c r="BC182" s="34">
        <f>(((O182-VLOOKUP(BC$6,Data!$N$4:$Y$11,Data!$W$1,FALSE)/1000)*VLOOKUP(BC$6,Data!$N$4:$Y$11,Data!$P$1,FALSE)^1.5+VLOOKUP(BC$6,Data!$N$4:$Y$11,Data!$W$1,FALSE)/1000*(Mannings_n_bot)^1.5)/O182)^0.67</f>
        <v>5.5280349026246511E-2</v>
      </c>
      <c r="BD182" s="34">
        <f>(((P182-VLOOKUP(BD$6,Data!$N$4:$Y$11,Data!$W$1,FALSE)/1000)*VLOOKUP(BD$6,Data!$N$4:$Y$11,Data!$P$1,FALSE)^1.5+VLOOKUP(BD$6,Data!$N$4:$Y$11,Data!$W$1,FALSE)/1000*(Mannings_n_bot)^1.5)/P182)^0.67</f>
        <v>5.5202184358825936E-2</v>
      </c>
      <c r="BE182" s="34">
        <f>(((Q182-VLOOKUP(BE$6,Data!$N$4:$Y$11,Data!$W$1,FALSE)/1000)*VLOOKUP(BE$6,Data!$N$4:$Y$11,Data!$P$1,FALSE)^1.5+VLOOKUP(BE$6,Data!$N$4:$Y$11,Data!$W$1,FALSE)/1000*(Mannings_n_bot)^1.5)/Q182)^0.67</f>
        <v>5.5140359799619738E-2</v>
      </c>
      <c r="BF182" s="34">
        <f>(((R182-VLOOKUP(BF$6,Data!$N$4:$Y$11,Data!$W$1,FALSE)/1000)*VLOOKUP(BF$6,Data!$N$4:$Y$11,Data!$P$1,FALSE)^1.5+VLOOKUP(BF$6,Data!$N$4:$Y$11,Data!$W$1,FALSE)/1000*(Mannings_n_bot)^1.5)/R182)^0.67</f>
        <v>5.5092723939805924E-2</v>
      </c>
      <c r="BG182" s="34">
        <f>(((S182-VLOOKUP(BG$6,Data!$N$4:$Y$11,Data!$W$1,FALSE)/1000)*VLOOKUP(BG$6,Data!$N$4:$Y$11,Data!$P$1,FALSE)^1.5+VLOOKUP(BG$6,Data!$N$4:$Y$11,Data!$W$1,FALSE)/1000*(Mannings_n_bot)^1.5)/S182)^0.67</f>
        <v>5.5059285909795093E-2</v>
      </c>
    </row>
    <row r="183" spans="1:59" x14ac:dyDescent="0.25">
      <c r="A183" s="28">
        <v>0.17599999999999999</v>
      </c>
      <c r="B183" s="94">
        <v>0.21388208802362607</v>
      </c>
      <c r="C183" s="94">
        <v>0.30741055863854516</v>
      </c>
      <c r="D183" s="94">
        <v>0.41697889417163569</v>
      </c>
      <c r="E183" s="94">
        <v>0.54416163812405816</v>
      </c>
      <c r="F183" s="94">
        <v>0.68718643527863987</v>
      </c>
      <c r="G183" s="94">
        <v>0.84802298692703815</v>
      </c>
      <c r="H183" s="94">
        <v>1.0245041809390387</v>
      </c>
      <c r="I183" s="94">
        <v>1.2189943502648779</v>
      </c>
      <c r="K183" s="28">
        <v>0.17599999999999999</v>
      </c>
      <c r="L183" s="94">
        <v>1.8004169547633089</v>
      </c>
      <c r="M183" s="94">
        <v>2.1657360632985627</v>
      </c>
      <c r="N183" s="94">
        <v>2.5211004144718228</v>
      </c>
      <c r="O183" s="94">
        <v>2.8863344813358509</v>
      </c>
      <c r="P183" s="94">
        <v>3.2417088879375289</v>
      </c>
      <c r="Q183" s="94">
        <v>3.6068982888313394</v>
      </c>
      <c r="R183" s="94">
        <v>3.9622822341867607</v>
      </c>
      <c r="S183" s="94">
        <v>4.3274443803647555</v>
      </c>
      <c r="U183" s="28">
        <v>0.17599999999999999</v>
      </c>
      <c r="V183" s="94">
        <v>1.5068450068716135</v>
      </c>
      <c r="W183" s="94">
        <v>1.8124082544640707</v>
      </c>
      <c r="X183" s="94">
        <v>2.1098285451516743</v>
      </c>
      <c r="Y183" s="94">
        <v>2.4153203920118269</v>
      </c>
      <c r="Z183" s="94">
        <v>2.7127487139374842</v>
      </c>
      <c r="AA183" s="94">
        <v>3.018203113051031</v>
      </c>
      <c r="AB183" s="94">
        <v>3.3156392109812121</v>
      </c>
      <c r="AC183" s="94">
        <v>3.6210707825646189</v>
      </c>
      <c r="AE183" s="28">
        <v>0.17599999999999999</v>
      </c>
      <c r="AF183" s="94">
        <f t="shared" si="46"/>
        <v>0.22050683126888329</v>
      </c>
      <c r="AG183" s="94">
        <f t="shared" si="32"/>
        <v>0.2208973244214279</v>
      </c>
      <c r="AH183" s="94">
        <f t="shared" si="33"/>
        <v>0.220840648537143</v>
      </c>
      <c r="AI183" s="94">
        <f t="shared" si="34"/>
        <v>0.22109251870036001</v>
      </c>
      <c r="AJ183" s="94">
        <f t="shared" si="35"/>
        <v>0.22102746494383727</v>
      </c>
      <c r="AK183" s="94">
        <f t="shared" si="36"/>
        <v>0.22121050409995813</v>
      </c>
      <c r="AL183" s="94">
        <f t="shared" si="37"/>
        <v>0.22114685778481064</v>
      </c>
      <c r="AM183" s="94">
        <f t="shared" si="38"/>
        <v>0.22128952599539806</v>
      </c>
      <c r="AO183" s="28">
        <v>0.17599999999999999</v>
      </c>
      <c r="AP183" s="94">
        <f t="shared" si="47"/>
        <v>0.11879586417899736</v>
      </c>
      <c r="AQ183" s="94">
        <f t="shared" si="39"/>
        <v>0.14194276202352102</v>
      </c>
      <c r="AR183" s="94">
        <f t="shared" si="40"/>
        <v>0.16539559145604038</v>
      </c>
      <c r="AS183" s="94">
        <f t="shared" si="41"/>
        <v>0.1885303458912391</v>
      </c>
      <c r="AT183" s="94">
        <f t="shared" si="42"/>
        <v>0.21198277175216934</v>
      </c>
      <c r="AU183" s="94">
        <f t="shared" si="43"/>
        <v>0.23511142234116161</v>
      </c>
      <c r="AV183" s="94">
        <f t="shared" si="44"/>
        <v>0.25856416085143247</v>
      </c>
      <c r="AW183" s="94">
        <f t="shared" si="45"/>
        <v>0.28168920108965795</v>
      </c>
      <c r="AY183" s="28">
        <v>0.17599999999999999</v>
      </c>
      <c r="AZ183" s="34">
        <f>(((L183-VLOOKUP(AZ$6,Data!$N$4:$Y$11,Data!$W$1,FALSE)/1000)*VLOOKUP(AZ$6,Data!$N$4:$Y$11,Data!$P$1,FALSE)^1.5+VLOOKUP(AZ$6,Data!$N$4:$Y$11,Data!$W$1,FALSE)/1000*(Mannings_n_bot)^1.5)/L183)^0.67</f>
        <v>5.5414333878913355E-2</v>
      </c>
      <c r="BA183" s="34">
        <f>(((M183-VLOOKUP(BA$6,Data!$N$4:$Y$11,Data!$W$1,FALSE)/1000)*VLOOKUP(BA$6,Data!$N$4:$Y$11,Data!$P$1,FALSE)^1.5+VLOOKUP(BA$6,Data!$N$4:$Y$11,Data!$W$1,FALSE)/1000*(Mannings_n_bot)^1.5)/M183)^0.67</f>
        <v>5.5381864655685863E-2</v>
      </c>
      <c r="BB183" s="34">
        <f>(((N183-VLOOKUP(BB$6,Data!$N$4:$Y$11,Data!$W$1,FALSE)/1000)*VLOOKUP(BB$6,Data!$N$4:$Y$11,Data!$P$1,FALSE)^1.5+VLOOKUP(BB$6,Data!$N$4:$Y$11,Data!$W$1,FALSE)/1000*(Mannings_n_bot)^1.5)/N183)^0.67</f>
        <v>5.5320675271223266E-2</v>
      </c>
      <c r="BC183" s="34">
        <f>(((O183-VLOOKUP(BC$6,Data!$N$4:$Y$11,Data!$W$1,FALSE)/1000)*VLOOKUP(BC$6,Data!$N$4:$Y$11,Data!$P$1,FALSE)^1.5+VLOOKUP(BC$6,Data!$N$4:$Y$11,Data!$W$1,FALSE)/1000*(Mannings_n_bot)^1.5)/O183)^0.67</f>
        <v>5.5261150424457998E-2</v>
      </c>
      <c r="BD183" s="34">
        <f>(((P183-VLOOKUP(BD$6,Data!$N$4:$Y$11,Data!$W$1,FALSE)/1000)*VLOOKUP(BD$6,Data!$N$4:$Y$11,Data!$P$1,FALSE)^1.5+VLOOKUP(BD$6,Data!$N$4:$Y$11,Data!$W$1,FALSE)/1000*(Mannings_n_bot)^1.5)/P183)^0.67</f>
        <v>5.5182598410268791E-2</v>
      </c>
      <c r="BE183" s="34">
        <f>(((Q183-VLOOKUP(BE$6,Data!$N$4:$Y$11,Data!$W$1,FALSE)/1000)*VLOOKUP(BE$6,Data!$N$4:$Y$11,Data!$P$1,FALSE)^1.5+VLOOKUP(BE$6,Data!$N$4:$Y$11,Data!$W$1,FALSE)/1000*(Mannings_n_bot)^1.5)/Q183)^0.67</f>
        <v>5.5120444304519692E-2</v>
      </c>
      <c r="BF183" s="34">
        <f>(((R183-VLOOKUP(BF$6,Data!$N$4:$Y$11,Data!$W$1,FALSE)/1000)*VLOOKUP(BF$6,Data!$N$4:$Y$11,Data!$P$1,FALSE)^1.5+VLOOKUP(BF$6,Data!$N$4:$Y$11,Data!$W$1,FALSE)/1000*(Mannings_n_bot)^1.5)/R183)^0.67</f>
        <v>5.5072574455107666E-2</v>
      </c>
      <c r="BG183" s="34">
        <f>(((S183-VLOOKUP(BG$6,Data!$N$4:$Y$11,Data!$W$1,FALSE)/1000)*VLOOKUP(BG$6,Data!$N$4:$Y$11,Data!$P$1,FALSE)^1.5+VLOOKUP(BG$6,Data!$N$4:$Y$11,Data!$W$1,FALSE)/1000*(Mannings_n_bot)^1.5)/S183)^0.67</f>
        <v>5.503895335025439E-2</v>
      </c>
    </row>
    <row r="184" spans="1:59" x14ac:dyDescent="0.25">
      <c r="A184" s="28">
        <v>0.17699999999999999</v>
      </c>
      <c r="B184" s="94">
        <v>0.21508935795256212</v>
      </c>
      <c r="C184" s="94">
        <v>0.30914460929600085</v>
      </c>
      <c r="D184" s="94">
        <v>0.41933122627384023</v>
      </c>
      <c r="E184" s="94">
        <v>0.54723015143146192</v>
      </c>
      <c r="F184" s="94">
        <v>0.69106188633791499</v>
      </c>
      <c r="G184" s="94">
        <v>0.8528040173019229</v>
      </c>
      <c r="H184" s="94">
        <v>1.0302808049754102</v>
      </c>
      <c r="I184" s="94">
        <v>1.2258659507684113</v>
      </c>
      <c r="K184" s="28">
        <v>0.17699999999999999</v>
      </c>
      <c r="L184" s="94">
        <v>1.8020335531161304</v>
      </c>
      <c r="M184" s="94">
        <v>2.1676684543436382</v>
      </c>
      <c r="N184" s="94">
        <v>2.5233519442875703</v>
      </c>
      <c r="O184" s="94">
        <v>2.8889017066525868</v>
      </c>
      <c r="P184" s="94">
        <v>3.2445952370169135</v>
      </c>
      <c r="Q184" s="94">
        <v>3.610100285896757</v>
      </c>
      <c r="R184" s="94">
        <v>3.9658033509033865</v>
      </c>
      <c r="S184" s="94">
        <v>4.3312811175641563</v>
      </c>
      <c r="U184" s="28">
        <v>0.17699999999999999</v>
      </c>
      <c r="V184" s="94">
        <v>1.5066319285082008</v>
      </c>
      <c r="W184" s="94">
        <v>1.8121399479154092</v>
      </c>
      <c r="X184" s="94">
        <v>2.1095182366929746</v>
      </c>
      <c r="Y184" s="94">
        <v>2.4149548448869784</v>
      </c>
      <c r="Z184" s="94">
        <v>2.7123411401570392</v>
      </c>
      <c r="AA184" s="94">
        <v>3.0177402985646151</v>
      </c>
      <c r="AB184" s="94">
        <v>3.3151343562933593</v>
      </c>
      <c r="AC184" s="94">
        <v>3.6205106873875437</v>
      </c>
      <c r="AE184" s="28">
        <v>0.17699999999999999</v>
      </c>
      <c r="AF184" s="94">
        <f t="shared" si="46"/>
        <v>0.22175149494771595</v>
      </c>
      <c r="AG184" s="94">
        <f t="shared" si="32"/>
        <v>0.22214336864430564</v>
      </c>
      <c r="AH184" s="94">
        <f t="shared" si="33"/>
        <v>0.22208649228196276</v>
      </c>
      <c r="AI184" s="94">
        <f t="shared" si="34"/>
        <v>0.22233925365605861</v>
      </c>
      <c r="AJ184" s="94">
        <f t="shared" si="35"/>
        <v>0.22227396964644852</v>
      </c>
      <c r="AK184" s="94">
        <f t="shared" si="36"/>
        <v>0.22245765677818671</v>
      </c>
      <c r="AL184" s="94">
        <f t="shared" si="37"/>
        <v>0.22239378510635346</v>
      </c>
      <c r="AM184" s="94">
        <f t="shared" si="38"/>
        <v>0.22253695853511918</v>
      </c>
      <c r="AO184" s="28">
        <v>0.17699999999999999</v>
      </c>
      <c r="AP184" s="94">
        <f t="shared" si="47"/>
        <v>0.1193592414417718</v>
      </c>
      <c r="AQ184" s="94">
        <f t="shared" si="39"/>
        <v>0.1426161868419166</v>
      </c>
      <c r="AR184" s="94">
        <f t="shared" si="40"/>
        <v>0.16618023784717512</v>
      </c>
      <c r="AS184" s="94">
        <f t="shared" si="41"/>
        <v>0.18942498118620504</v>
      </c>
      <c r="AT184" s="94">
        <f t="shared" si="42"/>
        <v>0.21298862750389735</v>
      </c>
      <c r="AU184" s="94">
        <f t="shared" si="43"/>
        <v>0.23622723740764018</v>
      </c>
      <c r="AV184" s="94">
        <f t="shared" si="44"/>
        <v>0.25979119835599473</v>
      </c>
      <c r="AW184" s="94">
        <f t="shared" si="45"/>
        <v>0.28302618035973126</v>
      </c>
      <c r="AY184" s="28">
        <v>0.17699999999999999</v>
      </c>
      <c r="AZ184" s="34">
        <f>(((L184-VLOOKUP(AZ$6,Data!$N$4:$Y$11,Data!$W$1,FALSE)/1000)*VLOOKUP(AZ$6,Data!$N$4:$Y$11,Data!$P$1,FALSE)^1.5+VLOOKUP(AZ$6,Data!$N$4:$Y$11,Data!$W$1,FALSE)/1000*(Mannings_n_bot)^1.5)/L184)^0.67</f>
        <v>5.5395982894867246E-2</v>
      </c>
      <c r="BA184" s="34">
        <f>(((M184-VLOOKUP(BA$6,Data!$N$4:$Y$11,Data!$W$1,FALSE)/1000)*VLOOKUP(BA$6,Data!$N$4:$Y$11,Data!$P$1,FALSE)^1.5+VLOOKUP(BA$6,Data!$N$4:$Y$11,Data!$W$1,FALSE)/1000*(Mannings_n_bot)^1.5)/M184)^0.67</f>
        <v>5.5363315653791462E-2</v>
      </c>
      <c r="BB184" s="34">
        <f>(((N184-VLOOKUP(BB$6,Data!$N$4:$Y$11,Data!$W$1,FALSE)/1000)*VLOOKUP(BB$6,Data!$N$4:$Y$11,Data!$P$1,FALSE)^1.5+VLOOKUP(BB$6,Data!$N$4:$Y$11,Data!$W$1,FALSE)/1000*(Mannings_n_bot)^1.5)/N184)^0.67</f>
        <v>5.5301826044956211E-2</v>
      </c>
      <c r="BC184" s="34">
        <f>(((O184-VLOOKUP(BC$6,Data!$N$4:$Y$11,Data!$W$1,FALSE)/1000)*VLOOKUP(BC$6,Data!$N$4:$Y$11,Data!$P$1,FALSE)^1.5+VLOOKUP(BC$6,Data!$N$4:$Y$11,Data!$W$1,FALSE)/1000*(Mannings_n_bot)^1.5)/O184)^0.67</f>
        <v>5.5241979774240287E-2</v>
      </c>
      <c r="BD184" s="34">
        <f>(((P184-VLOOKUP(BD$6,Data!$N$4:$Y$11,Data!$W$1,FALSE)/1000)*VLOOKUP(BD$6,Data!$N$4:$Y$11,Data!$P$1,FALSE)^1.5+VLOOKUP(BD$6,Data!$N$4:$Y$11,Data!$W$1,FALSE)/1000*(Mannings_n_bot)^1.5)/P184)^0.67</f>
        <v>5.5163040963147669E-2</v>
      </c>
      <c r="BE184" s="34">
        <f>(((Q184-VLOOKUP(BE$6,Data!$N$4:$Y$11,Data!$W$1,FALSE)/1000)*VLOOKUP(BE$6,Data!$N$4:$Y$11,Data!$P$1,FALSE)^1.5+VLOOKUP(BE$6,Data!$N$4:$Y$11,Data!$W$1,FALSE)/1000*(Mannings_n_bot)^1.5)/Q184)^0.67</f>
        <v>5.5100557561394786E-2</v>
      </c>
      <c r="BF184" s="34">
        <f>(((R184-VLOOKUP(BF$6,Data!$N$4:$Y$11,Data!$W$1,FALSE)/1000)*VLOOKUP(BF$6,Data!$N$4:$Y$11,Data!$P$1,FALSE)^1.5+VLOOKUP(BF$6,Data!$N$4:$Y$11,Data!$W$1,FALSE)/1000*(Mannings_n_bot)^1.5)/R184)^0.67</f>
        <v>5.5052454073576604E-2</v>
      </c>
      <c r="BG184" s="34">
        <f>(((S184-VLOOKUP(BG$6,Data!$N$4:$Y$11,Data!$W$1,FALSE)/1000)*VLOOKUP(BG$6,Data!$N$4:$Y$11,Data!$P$1,FALSE)^1.5+VLOOKUP(BG$6,Data!$N$4:$Y$11,Data!$W$1,FALSE)/1000*(Mannings_n_bot)^1.5)/S184)^0.67</f>
        <v>5.5018649990395331E-2</v>
      </c>
    </row>
    <row r="185" spans="1:59" x14ac:dyDescent="0.25">
      <c r="A185" s="28">
        <v>0.17799999999999999</v>
      </c>
      <c r="B185" s="94">
        <v>0.21629645645811224</v>
      </c>
      <c r="C185" s="94">
        <v>0.31087840224197305</v>
      </c>
      <c r="D185" s="94">
        <v>0.42168321103548578</v>
      </c>
      <c r="E185" s="94">
        <v>0.55029819856519691</v>
      </c>
      <c r="F185" s="94">
        <v>0.69493675289652979</v>
      </c>
      <c r="G185" s="94">
        <v>0.85758431180101491</v>
      </c>
      <c r="H185" s="94">
        <v>1.0360565461107938</v>
      </c>
      <c r="I185" s="94">
        <v>1.2327364844550965</v>
      </c>
      <c r="K185" s="28">
        <v>0.17799999999999999</v>
      </c>
      <c r="L185" s="94">
        <v>1.8036503810465849</v>
      </c>
      <c r="M185" s="94">
        <v>2.1696011326199307</v>
      </c>
      <c r="N185" s="94">
        <v>2.5256038066087778</v>
      </c>
      <c r="O185" s="94">
        <v>2.8914693220458183</v>
      </c>
      <c r="P185" s="94">
        <v>3.247482021485038</v>
      </c>
      <c r="Q185" s="94">
        <v>3.6133027758758596</v>
      </c>
      <c r="R185" s="94">
        <v>3.9693250058709402</v>
      </c>
      <c r="S185" s="94">
        <v>4.3351184505100973</v>
      </c>
      <c r="U185" s="28">
        <v>0.17799999999999999</v>
      </c>
      <c r="V185" s="94">
        <v>1.5064171153075658</v>
      </c>
      <c r="W185" s="94">
        <v>1.8118695804387868</v>
      </c>
      <c r="X185" s="94">
        <v>2.1092055247780483</v>
      </c>
      <c r="Y185" s="94">
        <v>2.4145865682507588</v>
      </c>
      <c r="Z185" s="94">
        <v>2.7119304943931728</v>
      </c>
      <c r="AA185" s="94">
        <v>3.0172740860513043</v>
      </c>
      <c r="AB185" s="94">
        <v>3.3146257611365404</v>
      </c>
      <c r="AC185" s="94">
        <v>3.619946525702133</v>
      </c>
      <c r="AE185" s="28">
        <v>0.17799999999999999</v>
      </c>
      <c r="AF185" s="94">
        <f t="shared" si="46"/>
        <v>0.22299598189352723</v>
      </c>
      <c r="AG185" s="94">
        <f t="shared" si="32"/>
        <v>0.22338922768233668</v>
      </c>
      <c r="AH185" s="94">
        <f t="shared" si="33"/>
        <v>0.22333215206803694</v>
      </c>
      <c r="AI185" s="94">
        <f t="shared" si="34"/>
        <v>0.22358579920569957</v>
      </c>
      <c r="AJ185" s="94">
        <f t="shared" si="35"/>
        <v>0.22352028634957</v>
      </c>
      <c r="AK185" s="94">
        <f t="shared" si="36"/>
        <v>0.22370461749999718</v>
      </c>
      <c r="AL185" s="94">
        <f t="shared" si="37"/>
        <v>0.22364052184714239</v>
      </c>
      <c r="AM185" s="94">
        <f t="shared" si="38"/>
        <v>0.22378419741078062</v>
      </c>
      <c r="AO185" s="28">
        <v>0.17799999999999999</v>
      </c>
      <c r="AP185" s="94">
        <f t="shared" si="47"/>
        <v>0.11992149849606897</v>
      </c>
      <c r="AQ185" s="94">
        <f t="shared" si="39"/>
        <v>0.14328827431361438</v>
      </c>
      <c r="AR185" s="94">
        <f t="shared" si="40"/>
        <v>0.16696332573306322</v>
      </c>
      <c r="AS185" s="94">
        <f t="shared" si="41"/>
        <v>0.19031784095701254</v>
      </c>
      <c r="AT185" s="94">
        <f t="shared" si="42"/>
        <v>0.2139924865784916</v>
      </c>
      <c r="AU185" s="94">
        <f t="shared" si="43"/>
        <v>0.23734083883771342</v>
      </c>
      <c r="AV185" s="94">
        <f t="shared" si="44"/>
        <v>0.26101580106904465</v>
      </c>
      <c r="AW185" s="94">
        <f t="shared" si="45"/>
        <v>0.28436050791415979</v>
      </c>
      <c r="AY185" s="28">
        <v>0.17799999999999999</v>
      </c>
      <c r="AZ185" s="34">
        <f>(((L185-VLOOKUP(AZ$6,Data!$N$4:$Y$11,Data!$W$1,FALSE)/1000)*VLOOKUP(AZ$6,Data!$N$4:$Y$11,Data!$P$1,FALSE)^1.5+VLOOKUP(AZ$6,Data!$N$4:$Y$11,Data!$W$1,FALSE)/1000*(Mannings_n_bot)^1.5)/L185)^0.67</f>
        <v>5.5377659220187059E-2</v>
      </c>
      <c r="BA185" s="34">
        <f>(((M185-VLOOKUP(BA$6,Data!$N$4:$Y$11,Data!$W$1,FALSE)/1000)*VLOOKUP(BA$6,Data!$N$4:$Y$11,Data!$P$1,FALSE)^1.5+VLOOKUP(BA$6,Data!$N$4:$Y$11,Data!$W$1,FALSE)/1000*(Mannings_n_bot)^1.5)/M185)^0.67</f>
        <v>5.5344793890111869E-2</v>
      </c>
      <c r="BB185" s="34">
        <f>(((N185-VLOOKUP(BB$6,Data!$N$4:$Y$11,Data!$W$1,FALSE)/1000)*VLOOKUP(BB$6,Data!$N$4:$Y$11,Data!$P$1,FALSE)^1.5+VLOOKUP(BB$6,Data!$N$4:$Y$11,Data!$W$1,FALSE)/1000*(Mannings_n_bot)^1.5)/N185)^0.67</f>
        <v>5.5283004492833084E-2</v>
      </c>
      <c r="BC185" s="34">
        <f>(((O185-VLOOKUP(BC$6,Data!$N$4:$Y$11,Data!$W$1,FALSE)/1000)*VLOOKUP(BC$6,Data!$N$4:$Y$11,Data!$P$1,FALSE)^1.5+VLOOKUP(BC$6,Data!$N$4:$Y$11,Data!$W$1,FALSE)/1000*(Mannings_n_bot)^1.5)/O185)^0.67</f>
        <v>5.5222836991348424E-2</v>
      </c>
      <c r="BD185" s="34">
        <f>(((P185-VLOOKUP(BD$6,Data!$N$4:$Y$11,Data!$W$1,FALSE)/1000)*VLOOKUP(BD$6,Data!$N$4:$Y$11,Data!$P$1,FALSE)^1.5+VLOOKUP(BD$6,Data!$N$4:$Y$11,Data!$W$1,FALSE)/1000*(Mannings_n_bot)^1.5)/P185)^0.67</f>
        <v>5.514351193147371E-2</v>
      </c>
      <c r="BE185" s="34">
        <f>(((Q185-VLOOKUP(BE$6,Data!$N$4:$Y$11,Data!$W$1,FALSE)/1000)*VLOOKUP(BE$6,Data!$N$4:$Y$11,Data!$P$1,FALSE)^1.5+VLOOKUP(BE$6,Data!$N$4:$Y$11,Data!$W$1,FALSE)/1000*(Mannings_n_bot)^1.5)/Q185)^0.67</f>
        <v>5.5080699483869122E-2</v>
      </c>
      <c r="BF185" s="34">
        <f>(((R185-VLOOKUP(BF$6,Data!$N$4:$Y$11,Data!$W$1,FALSE)/1000)*VLOOKUP(BF$6,Data!$N$4:$Y$11,Data!$P$1,FALSE)^1.5+VLOOKUP(BF$6,Data!$N$4:$Y$11,Data!$W$1,FALSE)/1000*(Mannings_n_bot)^1.5)/R185)^0.67</f>
        <v>5.5032362707680881E-2</v>
      </c>
      <c r="BG185" s="34">
        <f>(((S185-VLOOKUP(BG$6,Data!$N$4:$Y$11,Data!$W$1,FALSE)/1000)*VLOOKUP(BG$6,Data!$N$4:$Y$11,Data!$P$1,FALSE)^1.5+VLOOKUP(BG$6,Data!$N$4:$Y$11,Data!$W$1,FALSE)/1000*(Mannings_n_bot)^1.5)/S185)^0.67</f>
        <v>5.4998375742678636E-2</v>
      </c>
    </row>
    <row r="186" spans="1:59" x14ac:dyDescent="0.25">
      <c r="A186" s="28">
        <v>0.17899999999999999</v>
      </c>
      <c r="B186" s="94">
        <v>0.21750338214994591</v>
      </c>
      <c r="C186" s="94">
        <v>0.31261193550404953</v>
      </c>
      <c r="D186" s="94">
        <v>0.42403484577607142</v>
      </c>
      <c r="E186" s="94">
        <v>0.55336577605653514</v>
      </c>
      <c r="F186" s="94">
        <v>0.69881103056450344</v>
      </c>
      <c r="G186" s="94">
        <v>0.86236386503996165</v>
      </c>
      <c r="H186" s="94">
        <v>1.0418313978264186</v>
      </c>
      <c r="I186" s="94">
        <v>1.239605943605639</v>
      </c>
      <c r="K186" s="28">
        <v>0.17899999999999999</v>
      </c>
      <c r="L186" s="94">
        <v>1.8052674404826734</v>
      </c>
      <c r="M186" s="94">
        <v>2.1715341004121687</v>
      </c>
      <c r="N186" s="94">
        <v>2.5278560041008249</v>
      </c>
      <c r="O186" s="94">
        <v>2.8940373305379308</v>
      </c>
      <c r="P186" s="94">
        <v>3.2503692447448111</v>
      </c>
      <c r="Q186" s="94">
        <v>3.6165057625287154</v>
      </c>
      <c r="R186" s="94">
        <v>3.9728472032299291</v>
      </c>
      <c r="S186" s="94">
        <v>4.3389563837003422</v>
      </c>
      <c r="U186" s="28">
        <v>0.17899999999999999</v>
      </c>
      <c r="V186" s="94">
        <v>1.5062005665274458</v>
      </c>
      <c r="W186" s="94">
        <v>1.8115971511114681</v>
      </c>
      <c r="X186" s="94">
        <v>2.1088904083377229</v>
      </c>
      <c r="Y186" s="94">
        <v>2.4142155608540485</v>
      </c>
      <c r="Z186" s="94">
        <v>2.7115167752501748</v>
      </c>
      <c r="AA186" s="94">
        <v>3.0168044739357218</v>
      </c>
      <c r="AB186" s="94">
        <v>3.3141134237886796</v>
      </c>
      <c r="AC186" s="94">
        <v>3.6193782956068157</v>
      </c>
      <c r="AE186" s="28">
        <v>0.17899999999999999</v>
      </c>
      <c r="AF186" s="94">
        <f t="shared" si="46"/>
        <v>0.22424029067292278</v>
      </c>
      <c r="AG186" s="94">
        <f t="shared" si="32"/>
        <v>0.22463490011819631</v>
      </c>
      <c r="AH186" s="94">
        <f t="shared" si="33"/>
        <v>0.22457762647571677</v>
      </c>
      <c r="AI186" s="94">
        <f t="shared" si="34"/>
        <v>0.22483215393994102</v>
      </c>
      <c r="AJ186" s="94">
        <f t="shared" si="35"/>
        <v>0.22476641364120306</v>
      </c>
      <c r="AK186" s="94">
        <f t="shared" si="36"/>
        <v>0.22495138486085761</v>
      </c>
      <c r="AL186" s="94">
        <f t="shared" si="37"/>
        <v>0.22488706660005214</v>
      </c>
      <c r="AM186" s="94">
        <f t="shared" si="38"/>
        <v>0.22503124122106405</v>
      </c>
      <c r="AO186" s="28">
        <v>0.17899999999999999</v>
      </c>
      <c r="AP186" s="94">
        <f t="shared" si="47"/>
        <v>0.12048263723838731</v>
      </c>
      <c r="AQ186" s="94">
        <f t="shared" si="39"/>
        <v>0.14395902668289395</v>
      </c>
      <c r="AR186" s="94">
        <f t="shared" si="40"/>
        <v>0.16774485773247333</v>
      </c>
      <c r="AS186" s="94">
        <f t="shared" si="41"/>
        <v>0.19120892817014146</v>
      </c>
      <c r="AT186" s="94">
        <f t="shared" si="42"/>
        <v>0.21499435231684505</v>
      </c>
      <c r="AU186" s="94">
        <f t="shared" si="43"/>
        <v>0.23845223031996052</v>
      </c>
      <c r="AV186" s="94">
        <f t="shared" si="44"/>
        <v>0.26223797305353413</v>
      </c>
      <c r="AW186" s="94">
        <f t="shared" si="45"/>
        <v>0.28569218816356945</v>
      </c>
      <c r="AY186" s="28">
        <v>0.17899999999999999</v>
      </c>
      <c r="AZ186" s="34">
        <f>(((L186-VLOOKUP(AZ$6,Data!$N$4:$Y$11,Data!$W$1,FALSE)/1000)*VLOOKUP(AZ$6,Data!$N$4:$Y$11,Data!$P$1,FALSE)^1.5+VLOOKUP(AZ$6,Data!$N$4:$Y$11,Data!$W$1,FALSE)/1000*(Mannings_n_bot)^1.5)/L186)^0.67</f>
        <v>5.535936277148442E-2</v>
      </c>
      <c r="BA186" s="34">
        <f>(((M186-VLOOKUP(BA$6,Data!$N$4:$Y$11,Data!$W$1,FALSE)/1000)*VLOOKUP(BA$6,Data!$N$4:$Y$11,Data!$P$1,FALSE)^1.5+VLOOKUP(BA$6,Data!$N$4:$Y$11,Data!$W$1,FALSE)/1000*(Mannings_n_bot)^1.5)/M186)^0.67</f>
        <v>5.5326299282193958E-2</v>
      </c>
      <c r="BB186" s="34">
        <f>(((N186-VLOOKUP(BB$6,Data!$N$4:$Y$11,Data!$W$1,FALSE)/1000)*VLOOKUP(BB$6,Data!$N$4:$Y$11,Data!$P$1,FALSE)^1.5+VLOOKUP(BB$6,Data!$N$4:$Y$11,Data!$W$1,FALSE)/1000*(Mannings_n_bot)^1.5)/N186)^0.67</f>
        <v>5.5264210531006934E-2</v>
      </c>
      <c r="BC186" s="34">
        <f>(((O186-VLOOKUP(BC$6,Data!$N$4:$Y$11,Data!$W$1,FALSE)/1000)*VLOOKUP(BC$6,Data!$N$4:$Y$11,Data!$P$1,FALSE)^1.5+VLOOKUP(BC$6,Data!$N$4:$Y$11,Data!$W$1,FALSE)/1000*(Mannings_n_bot)^1.5)/O186)^0.67</f>
        <v>5.5203721991836506E-2</v>
      </c>
      <c r="BD186" s="34">
        <f>(((P186-VLOOKUP(BD$6,Data!$N$4:$Y$11,Data!$W$1,FALSE)/1000)*VLOOKUP(BD$6,Data!$N$4:$Y$11,Data!$P$1,FALSE)^1.5+VLOOKUP(BD$6,Data!$N$4:$Y$11,Data!$W$1,FALSE)/1000*(Mannings_n_bot)^1.5)/P186)^0.67</f>
        <v>5.5124011229563612E-2</v>
      </c>
      <c r="BE186" s="34">
        <f>(((Q186-VLOOKUP(BE$6,Data!$N$4:$Y$11,Data!$W$1,FALSE)/1000)*VLOOKUP(BE$6,Data!$N$4:$Y$11,Data!$P$1,FALSE)^1.5+VLOOKUP(BE$6,Data!$N$4:$Y$11,Data!$W$1,FALSE)/1000*(Mannings_n_bot)^1.5)/Q186)^0.67</f>
        <v>5.5060869985871536E-2</v>
      </c>
      <c r="BF186" s="34">
        <f>(((R186-VLOOKUP(BF$6,Data!$N$4:$Y$11,Data!$W$1,FALSE)/1000)*VLOOKUP(BF$6,Data!$N$4:$Y$11,Data!$P$1,FALSE)^1.5+VLOOKUP(BF$6,Data!$N$4:$Y$11,Data!$W$1,FALSE)/1000*(Mannings_n_bot)^1.5)/R186)^0.67</f>
        <v>5.5012300270197725E-2</v>
      </c>
      <c r="BG186" s="34">
        <f>(((S186-VLOOKUP(BG$6,Data!$N$4:$Y$11,Data!$W$1,FALSE)/1000)*VLOOKUP(BG$6,Data!$N$4:$Y$11,Data!$P$1,FALSE)^1.5+VLOOKUP(BG$6,Data!$N$4:$Y$11,Data!$W$1,FALSE)/1000*(Mannings_n_bot)^1.5)/S186)^0.67</f>
        <v>5.4978130519872652E-2</v>
      </c>
    </row>
    <row r="187" spans="1:59" x14ac:dyDescent="0.25">
      <c r="A187" s="28">
        <v>0.18</v>
      </c>
      <c r="B187" s="94">
        <v>0.21871013363713576</v>
      </c>
      <c r="C187" s="94">
        <v>0.31434520710893099</v>
      </c>
      <c r="D187" s="94">
        <v>0.42638612781389873</v>
      </c>
      <c r="E187" s="94">
        <v>0.55643288043515593</v>
      </c>
      <c r="F187" s="94">
        <v>0.70268471494985096</v>
      </c>
      <c r="G187" s="94">
        <v>0.86714267163190195</v>
      </c>
      <c r="H187" s="94">
        <v>1.0476053536005008</v>
      </c>
      <c r="I187" s="94">
        <v>1.2464743204971231</v>
      </c>
      <c r="K187" s="28">
        <v>0.18</v>
      </c>
      <c r="L187" s="94">
        <v>1.8068847333548268</v>
      </c>
      <c r="M187" s="94">
        <v>2.1734673600080843</v>
      </c>
      <c r="N187" s="94">
        <v>2.5301085394325735</v>
      </c>
      <c r="O187" s="94">
        <v>2.896605735155366</v>
      </c>
      <c r="P187" s="94">
        <v>3.2532569102036777</v>
      </c>
      <c r="Q187" s="94">
        <v>3.6197092496205006</v>
      </c>
      <c r="R187" s="94">
        <v>3.9763699471264502</v>
      </c>
      <c r="S187" s="94">
        <v>4.3427949216388164</v>
      </c>
      <c r="U187" s="28">
        <v>0.18</v>
      </c>
      <c r="V187" s="94">
        <v>1.5059822814191512</v>
      </c>
      <c r="W187" s="94">
        <v>1.8113226590031248</v>
      </c>
      <c r="X187" s="94">
        <v>2.1085728862939632</v>
      </c>
      <c r="Y187" s="94">
        <v>2.4138418214376931</v>
      </c>
      <c r="Z187" s="94">
        <v>2.7110999813210346</v>
      </c>
      <c r="AA187" s="94">
        <v>3.0163314606300164</v>
      </c>
      <c r="AB187" s="94">
        <v>3.3135973425139618</v>
      </c>
      <c r="AC187" s="94">
        <v>3.6188059951851086</v>
      </c>
      <c r="AE187" s="28">
        <v>0.18</v>
      </c>
      <c r="AF187" s="94">
        <f t="shared" si="46"/>
        <v>0.22548441985189288</v>
      </c>
      <c r="AG187" s="94">
        <f t="shared" si="32"/>
        <v>0.22588038453392237</v>
      </c>
      <c r="AH187" s="94">
        <f t="shared" si="33"/>
        <v>0.2258229140847193</v>
      </c>
      <c r="AI187" s="94">
        <f t="shared" si="34"/>
        <v>0.22607831644879392</v>
      </c>
      <c r="AJ187" s="94">
        <f t="shared" si="35"/>
        <v>0.22601235010870435</v>
      </c>
      <c r="AK187" s="94">
        <f t="shared" si="36"/>
        <v>0.22619795745558169</v>
      </c>
      <c r="AL187" s="94">
        <f t="shared" si="37"/>
        <v>0.22613341795730707</v>
      </c>
      <c r="AM187" s="94">
        <f t="shared" si="38"/>
        <v>0.2262780885639939</v>
      </c>
      <c r="AO187" s="28">
        <v>0.18</v>
      </c>
      <c r="AP187" s="94">
        <f t="shared" si="47"/>
        <v>0.12104265955640602</v>
      </c>
      <c r="AQ187" s="94">
        <f t="shared" si="39"/>
        <v>0.1446284461836877</v>
      </c>
      <c r="AR187" s="94">
        <f t="shared" si="40"/>
        <v>0.16852483645208524</v>
      </c>
      <c r="AS187" s="94">
        <f t="shared" si="41"/>
        <v>0.19209824577845436</v>
      </c>
      <c r="AT187" s="94">
        <f t="shared" si="42"/>
        <v>0.2159942280444915</v>
      </c>
      <c r="AU187" s="94">
        <f t="shared" si="43"/>
        <v>0.23956141552607171</v>
      </c>
      <c r="AV187" s="94">
        <f t="shared" si="44"/>
        <v>0.2634577183537864</v>
      </c>
      <c r="AW187" s="94">
        <f t="shared" si="45"/>
        <v>0.28702122549842812</v>
      </c>
      <c r="AY187" s="28">
        <v>0.18</v>
      </c>
      <c r="AZ187" s="34">
        <f>(((L187-VLOOKUP(AZ$6,Data!$N$4:$Y$11,Data!$W$1,FALSE)/1000)*VLOOKUP(AZ$6,Data!$N$4:$Y$11,Data!$P$1,FALSE)^1.5+VLOOKUP(AZ$6,Data!$N$4:$Y$11,Data!$W$1,FALSE)/1000*(Mannings_n_bot)^1.5)/L187)^0.67</f>
        <v>5.5341093465673098E-2</v>
      </c>
      <c r="BA187" s="34">
        <f>(((M187-VLOOKUP(BA$6,Data!$N$4:$Y$11,Data!$W$1,FALSE)/1000)*VLOOKUP(BA$6,Data!$N$4:$Y$11,Data!$P$1,FALSE)^1.5+VLOOKUP(BA$6,Data!$N$4:$Y$11,Data!$W$1,FALSE)/1000*(Mannings_n_bot)^1.5)/M187)^0.67</f>
        <v>5.530783174787926E-2</v>
      </c>
      <c r="BB187" s="34">
        <f>(((N187-VLOOKUP(BB$6,Data!$N$4:$Y$11,Data!$W$1,FALSE)/1000)*VLOOKUP(BB$6,Data!$N$4:$Y$11,Data!$P$1,FALSE)^1.5+VLOOKUP(BB$6,Data!$N$4:$Y$11,Data!$W$1,FALSE)/1000*(Mannings_n_bot)^1.5)/N187)^0.67</f>
        <v>5.5245444075931009E-2</v>
      </c>
      <c r="BC187" s="34">
        <f>(((O187-VLOOKUP(BC$6,Data!$N$4:$Y$11,Data!$W$1,FALSE)/1000)*VLOOKUP(BC$6,Data!$N$4:$Y$11,Data!$P$1,FALSE)^1.5+VLOOKUP(BC$6,Data!$N$4:$Y$11,Data!$W$1,FALSE)/1000*(Mannings_n_bot)^1.5)/O187)^0.67</f>
        <v>5.5184634692056027E-2</v>
      </c>
      <c r="BD187" s="34">
        <f>(((P187-VLOOKUP(BD$6,Data!$N$4:$Y$11,Data!$W$1,FALSE)/1000)*VLOOKUP(BD$6,Data!$N$4:$Y$11,Data!$P$1,FALSE)^1.5+VLOOKUP(BD$6,Data!$N$4:$Y$11,Data!$W$1,FALSE)/1000*(Mannings_n_bot)^1.5)/P187)^0.67</f>
        <v>5.5104538772038081E-2</v>
      </c>
      <c r="BE187" s="34">
        <f>(((Q187-VLOOKUP(BE$6,Data!$N$4:$Y$11,Data!$W$1,FALSE)/1000)*VLOOKUP(BE$6,Data!$N$4:$Y$11,Data!$P$1,FALSE)^1.5+VLOOKUP(BE$6,Data!$N$4:$Y$11,Data!$W$1,FALSE)/1000*(Mannings_n_bot)^1.5)/Q187)^0.67</f>
        <v>5.5041068981634064E-2</v>
      </c>
      <c r="BF187" s="34">
        <f>(((R187-VLOOKUP(BF$6,Data!$N$4:$Y$11,Data!$W$1,FALSE)/1000)*VLOOKUP(BF$6,Data!$N$4:$Y$11,Data!$P$1,FALSE)^1.5+VLOOKUP(BF$6,Data!$N$4:$Y$11,Data!$W$1,FALSE)/1000*(Mannings_n_bot)^1.5)/R187)^0.67</f>
        <v>5.4992266674212122E-2</v>
      </c>
      <c r="BG187" s="34">
        <f>(((S187-VLOOKUP(BG$6,Data!$N$4:$Y$11,Data!$W$1,FALSE)/1000)*VLOOKUP(BG$6,Data!$N$4:$Y$11,Data!$P$1,FALSE)^1.5+VLOOKUP(BG$6,Data!$N$4:$Y$11,Data!$W$1,FALSE)/1000*(Mannings_n_bot)^1.5)/S187)^0.67</f>
        <v>5.4957914235051676E-2</v>
      </c>
    </row>
    <row r="188" spans="1:59" x14ac:dyDescent="0.25">
      <c r="A188" s="28">
        <v>0.18099999999999999</v>
      </c>
      <c r="B188" s="94">
        <v>0.21991670952815201</v>
      </c>
      <c r="C188" s="94">
        <v>0.31607821508242484</v>
      </c>
      <c r="D188" s="94">
        <v>0.42873705446606114</v>
      </c>
      <c r="E188" s="94">
        <v>0.55949950822913141</v>
      </c>
      <c r="F188" s="94">
        <v>0.70655780165857296</v>
      </c>
      <c r="G188" s="94">
        <v>0.87192072618744998</v>
      </c>
      <c r="H188" s="94">
        <v>1.0533784069082208</v>
      </c>
      <c r="I188" s="94">
        <v>1.2533416074029846</v>
      </c>
      <c r="K188" s="28">
        <v>0.18099999999999999</v>
      </c>
      <c r="L188" s="94">
        <v>1.8085022615959259</v>
      </c>
      <c r="M188" s="94">
        <v>2.1754009136984389</v>
      </c>
      <c r="N188" s="94">
        <v>2.5323614152764007</v>
      </c>
      <c r="O188" s="94">
        <v>2.8991745389286558</v>
      </c>
      <c r="P188" s="94">
        <v>3.2561450212736585</v>
      </c>
      <c r="Q188" s="94">
        <v>3.6229132409215419</v>
      </c>
      <c r="R188" s="94">
        <v>3.9798932417122379</v>
      </c>
      <c r="S188" s="94">
        <v>4.3466340688356526</v>
      </c>
      <c r="U188" s="28">
        <v>0.18099999999999999</v>
      </c>
      <c r="V188" s="94">
        <v>1.5057622592275532</v>
      </c>
      <c r="W188" s="94">
        <v>1.8110461031758172</v>
      </c>
      <c r="X188" s="94">
        <v>2.1082529575598521</v>
      </c>
      <c r="Y188" s="94">
        <v>2.4134653487324855</v>
      </c>
      <c r="Z188" s="94">
        <v>2.7106801111874157</v>
      </c>
      <c r="AA188" s="94">
        <v>3.0158550445338377</v>
      </c>
      <c r="AB188" s="94">
        <v>3.3130775155628012</v>
      </c>
      <c r="AC188" s="94">
        <v>3.6182296225055857</v>
      </c>
      <c r="AE188" s="28">
        <v>0.18099999999999999</v>
      </c>
      <c r="AF188" s="94">
        <f t="shared" si="46"/>
        <v>0.22672836799580681</v>
      </c>
      <c r="AG188" s="94">
        <f t="shared" si="32"/>
        <v>0.22712567951091081</v>
      </c>
      <c r="AH188" s="94">
        <f t="shared" si="33"/>
        <v>0.22706801347412173</v>
      </c>
      <c r="AI188" s="94">
        <f t="shared" si="34"/>
        <v>0.22732428532161622</v>
      </c>
      <c r="AJ188" s="94">
        <f t="shared" si="35"/>
        <v>0.22725809433878275</v>
      </c>
      <c r="AK188" s="94">
        <f t="shared" si="36"/>
        <v>0.22744433387832461</v>
      </c>
      <c r="AL188" s="94">
        <f t="shared" si="37"/>
        <v>0.22737957451047636</v>
      </c>
      <c r="AM188" s="94">
        <f t="shared" si="38"/>
        <v>0.22752473803693221</v>
      </c>
      <c r="AO188" s="28">
        <v>0.18099999999999999</v>
      </c>
      <c r="AP188" s="94">
        <f t="shared" si="47"/>
        <v>0.12160156732902558</v>
      </c>
      <c r="AQ188" s="94">
        <f t="shared" si="39"/>
        <v>0.14529653503962839</v>
      </c>
      <c r="AR188" s="94">
        <f t="shared" si="40"/>
        <v>0.1693032644865447</v>
      </c>
      <c r="AS188" s="94">
        <f t="shared" si="41"/>
        <v>0.19298579672125762</v>
      </c>
      <c r="AT188" s="94">
        <f t="shared" si="42"/>
        <v>0.21699211707167732</v>
      </c>
      <c r="AU188" s="94">
        <f t="shared" si="43"/>
        <v>0.24066839811092577</v>
      </c>
      <c r="AV188" s="94">
        <f t="shared" si="44"/>
        <v>0.26467504099558065</v>
      </c>
      <c r="AW188" s="94">
        <f t="shared" si="45"/>
        <v>0.28834762428913679</v>
      </c>
      <c r="AY188" s="28">
        <v>0.18099999999999999</v>
      </c>
      <c r="AZ188" s="34">
        <f>(((L188-VLOOKUP(AZ$6,Data!$N$4:$Y$11,Data!$W$1,FALSE)/1000)*VLOOKUP(AZ$6,Data!$N$4:$Y$11,Data!$P$1,FALSE)^1.5+VLOOKUP(AZ$6,Data!$N$4:$Y$11,Data!$W$1,FALSE)/1000*(Mannings_n_bot)^1.5)/L188)^0.67</f>
        <v>5.5322851219967488E-2</v>
      </c>
      <c r="BA188" s="34">
        <f>(((M188-VLOOKUP(BA$6,Data!$N$4:$Y$11,Data!$W$1,FALSE)/1000)*VLOOKUP(BA$6,Data!$N$4:$Y$11,Data!$P$1,FALSE)^1.5+VLOOKUP(BA$6,Data!$N$4:$Y$11,Data!$W$1,FALSE)/1000*(Mannings_n_bot)^1.5)/M188)^0.67</f>
        <v>5.5289391205302477E-2</v>
      </c>
      <c r="BB188" s="34">
        <f>(((N188-VLOOKUP(BB$6,Data!$N$4:$Y$11,Data!$W$1,FALSE)/1000)*VLOOKUP(BB$6,Data!$N$4:$Y$11,Data!$P$1,FALSE)^1.5+VLOOKUP(BB$6,Data!$N$4:$Y$11,Data!$W$1,FALSE)/1000*(Mannings_n_bot)^1.5)/N188)^0.67</f>
        <v>5.5226705044356755E-2</v>
      </c>
      <c r="BC188" s="34">
        <f>(((O188-VLOOKUP(BC$6,Data!$N$4:$Y$11,Data!$W$1,FALSE)/1000)*VLOOKUP(BC$6,Data!$N$4:$Y$11,Data!$P$1,FALSE)^1.5+VLOOKUP(BC$6,Data!$N$4:$Y$11,Data!$W$1,FALSE)/1000*(Mannings_n_bot)^1.5)/O188)^0.67</f>
        <v>5.5165575008654669E-2</v>
      </c>
      <c r="BD188" s="34">
        <f>(((P188-VLOOKUP(BD$6,Data!$N$4:$Y$11,Data!$W$1,FALSE)/1000)*VLOOKUP(BD$6,Data!$N$4:$Y$11,Data!$P$1,FALSE)^1.5+VLOOKUP(BD$6,Data!$N$4:$Y$11,Data!$W$1,FALSE)/1000*(Mannings_n_bot)^1.5)/P188)^0.67</f>
        <v>5.5085094473820234E-2</v>
      </c>
      <c r="BE188" s="34">
        <f>(((Q188-VLOOKUP(BE$6,Data!$N$4:$Y$11,Data!$W$1,FALSE)/1000)*VLOOKUP(BE$6,Data!$N$4:$Y$11,Data!$P$1,FALSE)^1.5+VLOOKUP(BE$6,Data!$N$4:$Y$11,Data!$W$1,FALSE)/1000*(Mannings_n_bot)^1.5)/Q188)^0.67</f>
        <v>5.5021296385690241E-2</v>
      </c>
      <c r="BF188" s="34">
        <f>(((R188-VLOOKUP(BF$6,Data!$N$4:$Y$11,Data!$W$1,FALSE)/1000)*VLOOKUP(BF$6,Data!$N$4:$Y$11,Data!$P$1,FALSE)^1.5+VLOOKUP(BF$6,Data!$N$4:$Y$11,Data!$W$1,FALSE)/1000*(Mannings_n_bot)^1.5)/R188)^0.67</f>
        <v>5.4972261833115002E-2</v>
      </c>
      <c r="BG188" s="34">
        <f>(((S188-VLOOKUP(BG$6,Data!$N$4:$Y$11,Data!$W$1,FALSE)/1000)*VLOOKUP(BG$6,Data!$N$4:$Y$11,Data!$P$1,FALSE)^1.5+VLOOKUP(BG$6,Data!$N$4:$Y$11,Data!$W$1,FALSE)/1000*(Mannings_n_bot)^1.5)/S188)^0.67</f>
        <v>5.4937726801594457E-2</v>
      </c>
    </row>
    <row r="189" spans="1:59" x14ac:dyDescent="0.25">
      <c r="A189" s="28">
        <v>0.182</v>
      </c>
      <c r="B189" s="94">
        <v>0.22112310843085714</v>
      </c>
      <c r="C189" s="94">
        <v>0.31781095744943744</v>
      </c>
      <c r="D189" s="94">
        <v>0.43108762304843795</v>
      </c>
      <c r="E189" s="94">
        <v>0.56256565596491481</v>
      </c>
      <c r="F189" s="94">
        <v>0.71043028629463256</v>
      </c>
      <c r="G189" s="94">
        <v>0.87669802331467661</v>
      </c>
      <c r="H189" s="94">
        <v>1.0591505512216957</v>
      </c>
      <c r="I189" s="94">
        <v>1.2602077965929741</v>
      </c>
      <c r="K189" s="28">
        <v>0.182</v>
      </c>
      <c r="L189" s="94">
        <v>1.8101200271413258</v>
      </c>
      <c r="M189" s="94">
        <v>2.1773347637770528</v>
      </c>
      <c r="N189" s="94">
        <v>2.5346146343082272</v>
      </c>
      <c r="O189" s="94">
        <v>2.901743744892459</v>
      </c>
      <c r="P189" s="94">
        <v>3.259033581371388</v>
      </c>
      <c r="Q189" s="94">
        <v>3.6261177402073623</v>
      </c>
      <c r="R189" s="94">
        <v>3.9834170911447044</v>
      </c>
      <c r="S189" s="94">
        <v>4.3504738298072478</v>
      </c>
      <c r="U189" s="28">
        <v>0.182</v>
      </c>
      <c r="V189" s="94">
        <v>1.5055404991910717</v>
      </c>
      <c r="W189" s="94">
        <v>1.8107674826839788</v>
      </c>
      <c r="X189" s="94">
        <v>2.107930621039571</v>
      </c>
      <c r="Y189" s="94">
        <v>2.4130861414591389</v>
      </c>
      <c r="Z189" s="94">
        <v>2.7102571634196302</v>
      </c>
      <c r="AA189" s="94">
        <v>3.0153752240343072</v>
      </c>
      <c r="AB189" s="94">
        <v>3.3125539411718123</v>
      </c>
      <c r="AC189" s="94">
        <v>3.6176491756218399</v>
      </c>
      <c r="AE189" s="28">
        <v>0.182</v>
      </c>
      <c r="AF189" s="94">
        <f t="shared" si="46"/>
        <v>0.22797213366940719</v>
      </c>
      <c r="AG189" s="94">
        <f t="shared" si="32"/>
        <v>0.22837078362991015</v>
      </c>
      <c r="AH189" s="94">
        <f t="shared" si="33"/>
        <v>0.22831292322235819</v>
      </c>
      <c r="AI189" s="94">
        <f t="shared" si="34"/>
        <v>0.22857005914710812</v>
      </c>
      <c r="AJ189" s="94">
        <f t="shared" si="35"/>
        <v>0.22850364491749164</v>
      </c>
      <c r="AK189" s="94">
        <f t="shared" si="36"/>
        <v>0.22869051272257804</v>
      </c>
      <c r="AL189" s="94">
        <f t="shared" si="37"/>
        <v>0.22862553485046774</v>
      </c>
      <c r="AM189" s="94">
        <f t="shared" si="38"/>
        <v>0.22877118823657205</v>
      </c>
      <c r="AO189" s="28">
        <v>0.182</v>
      </c>
      <c r="AP189" s="94">
        <f t="shared" si="47"/>
        <v>0.12215936242640824</v>
      </c>
      <c r="AQ189" s="94">
        <f t="shared" si="39"/>
        <v>0.14596329546409592</v>
      </c>
      <c r="AR189" s="94">
        <f t="shared" si="40"/>
        <v>0.17008014441852015</v>
      </c>
      <c r="AS189" s="94">
        <f t="shared" si="41"/>
        <v>0.19387158392436338</v>
      </c>
      <c r="AT189" s="94">
        <f t="shared" si="42"/>
        <v>0.21798802269342876</v>
      </c>
      <c r="AU189" s="94">
        <f t="shared" si="43"/>
        <v>0.24177318171266604</v>
      </c>
      <c r="AV189" s="94">
        <f t="shared" si="44"/>
        <v>0.26588994498623547</v>
      </c>
      <c r="AW189" s="94">
        <f t="shared" si="45"/>
        <v>0.28967138888611793</v>
      </c>
      <c r="AY189" s="28">
        <v>0.182</v>
      </c>
      <c r="AZ189" s="34">
        <f>(((L189-VLOOKUP(AZ$6,Data!$N$4:$Y$11,Data!$W$1,FALSE)/1000)*VLOOKUP(AZ$6,Data!$N$4:$Y$11,Data!$P$1,FALSE)^1.5+VLOOKUP(AZ$6,Data!$N$4:$Y$11,Data!$W$1,FALSE)/1000*(Mannings_n_bot)^1.5)/L189)^0.67</f>
        <v>5.5304635951881093E-2</v>
      </c>
      <c r="BA189" s="34">
        <f>(((M189-VLOOKUP(BA$6,Data!$N$4:$Y$11,Data!$W$1,FALSE)/1000)*VLOOKUP(BA$6,Data!$N$4:$Y$11,Data!$P$1,FALSE)^1.5+VLOOKUP(BA$6,Data!$N$4:$Y$11,Data!$W$1,FALSE)/1000*(Mannings_n_bot)^1.5)/M189)^0.67</f>
        <v>5.5270977572889998E-2</v>
      </c>
      <c r="BB189" s="34">
        <f>(((N189-VLOOKUP(BB$6,Data!$N$4:$Y$11,Data!$W$1,FALSE)/1000)*VLOOKUP(BB$6,Data!$N$4:$Y$11,Data!$P$1,FALSE)^1.5+VLOOKUP(BB$6,Data!$N$4:$Y$11,Data!$W$1,FALSE)/1000*(Mannings_n_bot)^1.5)/N189)^0.67</f>
        <v>5.5207993353332624E-2</v>
      </c>
      <c r="BC189" s="34">
        <f>(((O189-VLOOKUP(BC$6,Data!$N$4:$Y$11,Data!$W$1,FALSE)/1000)*VLOOKUP(BC$6,Data!$N$4:$Y$11,Data!$P$1,FALSE)^1.5+VLOOKUP(BC$6,Data!$N$4:$Y$11,Data!$W$1,FALSE)/1000*(Mannings_n_bot)^1.5)/O189)^0.67</f>
        <v>5.5146542858574225E-2</v>
      </c>
      <c r="BD189" s="34">
        <f>(((P189-VLOOKUP(BD$6,Data!$N$4:$Y$11,Data!$W$1,FALSE)/1000)*VLOOKUP(BD$6,Data!$N$4:$Y$11,Data!$P$1,FALSE)^1.5+VLOOKUP(BD$6,Data!$N$4:$Y$11,Data!$W$1,FALSE)/1000*(Mannings_n_bot)^1.5)/P189)^0.67</f>
        <v>5.5065678250133886E-2</v>
      </c>
      <c r="BE189" s="34">
        <f>(((Q189-VLOOKUP(BE$6,Data!$N$4:$Y$11,Data!$W$1,FALSE)/1000)*VLOOKUP(BE$6,Data!$N$4:$Y$11,Data!$P$1,FALSE)^1.5+VLOOKUP(BE$6,Data!$N$4:$Y$11,Data!$W$1,FALSE)/1000*(Mannings_n_bot)^1.5)/Q189)^0.67</f>
        <v>5.500155211287356E-2</v>
      </c>
      <c r="BF189" s="34">
        <f>(((R189-VLOOKUP(BF$6,Data!$N$4:$Y$11,Data!$W$1,FALSE)/1000)*VLOOKUP(BF$6,Data!$N$4:$Y$11,Data!$P$1,FALSE)^1.5+VLOOKUP(BF$6,Data!$N$4:$Y$11,Data!$W$1,FALSE)/1000*(Mannings_n_bot)^1.5)/R189)^0.67</f>
        <v>5.4952285660601966E-2</v>
      </c>
      <c r="BG189" s="34">
        <f>(((S189-VLOOKUP(BG$6,Data!$N$4:$Y$11,Data!$W$1,FALSE)/1000)*VLOOKUP(BG$6,Data!$N$4:$Y$11,Data!$P$1,FALSE)^1.5+VLOOKUP(BG$6,Data!$N$4:$Y$11,Data!$W$1,FALSE)/1000*(Mannings_n_bot)^1.5)/S189)^0.67</f>
        <v>5.4917568133182625E-2</v>
      </c>
    </row>
    <row r="190" spans="1:59" x14ac:dyDescent="0.25">
      <c r="A190" s="28">
        <v>0.183</v>
      </c>
      <c r="B190" s="94">
        <v>0.22232932895250024</v>
      </c>
      <c r="C190" s="94">
        <v>0.31954343223396542</v>
      </c>
      <c r="D190" s="94">
        <v>0.43343783087567833</v>
      </c>
      <c r="E190" s="94">
        <v>0.56563132016732887</v>
      </c>
      <c r="F190" s="94">
        <v>0.7143021644599421</v>
      </c>
      <c r="G190" s="94">
        <v>0.88147455761908589</v>
      </c>
      <c r="H190" s="94">
        <v>1.0649217800099637</v>
      </c>
      <c r="I190" s="94">
        <v>1.2670728803331368</v>
      </c>
      <c r="K190" s="28">
        <v>0.183</v>
      </c>
      <c r="L190" s="94">
        <v>1.8117380319288767</v>
      </c>
      <c r="M190" s="94">
        <v>2.179268912540826</v>
      </c>
      <c r="N190" s="94">
        <v>2.5368681992075488</v>
      </c>
      <c r="O190" s="94">
        <v>2.904313356085594</v>
      </c>
      <c r="P190" s="94">
        <v>3.2619225939181544</v>
      </c>
      <c r="Q190" s="94">
        <v>3.6293227512587194</v>
      </c>
      <c r="R190" s="94">
        <v>3.9869414995869996</v>
      </c>
      <c r="S190" s="94">
        <v>4.3543142090763141</v>
      </c>
      <c r="U190" s="28">
        <v>0.183</v>
      </c>
      <c r="V190" s="94">
        <v>1.5053170005416598</v>
      </c>
      <c r="W190" s="94">
        <v>1.8104867965744007</v>
      </c>
      <c r="X190" s="94">
        <v>2.1076058756283822</v>
      </c>
      <c r="Y190" s="94">
        <v>2.41270419832827</v>
      </c>
      <c r="Z190" s="94">
        <v>2.709831136576617</v>
      </c>
      <c r="AA190" s="94">
        <v>3.014891997505992</v>
      </c>
      <c r="AB190" s="94">
        <v>3.3120266175637778</v>
      </c>
      <c r="AC190" s="94">
        <v>3.6170646525724526</v>
      </c>
      <c r="AE190" s="28">
        <v>0.183</v>
      </c>
      <c r="AF190" s="94">
        <f t="shared" si="46"/>
        <v>0.22921571543680438</v>
      </c>
      <c r="AG190" s="94">
        <f t="shared" si="32"/>
        <v>0.22961569547101512</v>
      </c>
      <c r="AH190" s="94">
        <f t="shared" si="33"/>
        <v>0.22955764190721131</v>
      </c>
      <c r="AI190" s="94">
        <f t="shared" si="34"/>
        <v>0.22981563651330741</v>
      </c>
      <c r="AJ190" s="94">
        <f t="shared" si="35"/>
        <v>0.22974900043022489</v>
      </c>
      <c r="AK190" s="94">
        <f t="shared" si="36"/>
        <v>0.22993649258116416</v>
      </c>
      <c r="AL190" s="94">
        <f t="shared" si="37"/>
        <v>0.22987129756752461</v>
      </c>
      <c r="AM190" s="94">
        <f t="shared" si="38"/>
        <v>0.23001743775893385</v>
      </c>
      <c r="AO190" s="28">
        <v>0.183</v>
      </c>
      <c r="AP190" s="94">
        <f t="shared" si="47"/>
        <v>0.12271604671001807</v>
      </c>
      <c r="AQ190" s="94">
        <f t="shared" si="39"/>
        <v>0.14662872966026361</v>
      </c>
      <c r="AR190" s="94">
        <f t="shared" si="40"/>
        <v>0.17085547881875493</v>
      </c>
      <c r="AS190" s="94">
        <f t="shared" si="41"/>
        <v>0.19475561030015073</v>
      </c>
      <c r="AT190" s="94">
        <f t="shared" si="42"/>
        <v>0.21898194818962183</v>
      </c>
      <c r="AU190" s="94">
        <f t="shared" si="43"/>
        <v>0.24287576995277518</v>
      </c>
      <c r="AV190" s="94">
        <f t="shared" si="44"/>
        <v>0.26710243431469388</v>
      </c>
      <c r="AW190" s="94">
        <f t="shared" si="45"/>
        <v>0.29099252361990718</v>
      </c>
      <c r="AY190" s="28">
        <v>0.183</v>
      </c>
      <c r="AZ190" s="34">
        <f>(((L190-VLOOKUP(AZ$6,Data!$N$4:$Y$11,Data!$W$1,FALSE)/1000)*VLOOKUP(AZ$6,Data!$N$4:$Y$11,Data!$P$1,FALSE)^1.5+VLOOKUP(AZ$6,Data!$N$4:$Y$11,Data!$W$1,FALSE)/1000*(Mannings_n_bot)^1.5)/L190)^0.67</f>
        <v>5.5286447579224761E-2</v>
      </c>
      <c r="BA190" s="34">
        <f>(((M190-VLOOKUP(BA$6,Data!$N$4:$Y$11,Data!$W$1,FALSE)/1000)*VLOOKUP(BA$6,Data!$N$4:$Y$11,Data!$P$1,FALSE)^1.5+VLOOKUP(BA$6,Data!$N$4:$Y$11,Data!$W$1,FALSE)/1000*(Mannings_n_bot)^1.5)/M190)^0.67</f>
        <v>5.5252590769358401E-2</v>
      </c>
      <c r="BB190" s="34">
        <f>(((N190-VLOOKUP(BB$6,Data!$N$4:$Y$11,Data!$W$1,FALSE)/1000)*VLOOKUP(BB$6,Data!$N$4:$Y$11,Data!$P$1,FALSE)^1.5+VLOOKUP(BB$6,Data!$N$4:$Y$11,Data!$W$1,FALSE)/1000*(Mannings_n_bot)^1.5)/N190)^0.67</f>
        <v>5.51893089202024E-2</v>
      </c>
      <c r="BC190" s="34">
        <f>(((O190-VLOOKUP(BC$6,Data!$N$4:$Y$11,Data!$W$1,FALSE)/1000)*VLOOKUP(BC$6,Data!$N$4:$Y$11,Data!$P$1,FALSE)^1.5+VLOOKUP(BC$6,Data!$N$4:$Y$11,Data!$W$1,FALSE)/1000*(Mannings_n_bot)^1.5)/O190)^0.67</f>
        <v>5.5127538159049735E-2</v>
      </c>
      <c r="BD190" s="34">
        <f>(((P190-VLOOKUP(BD$6,Data!$N$4:$Y$11,Data!$W$1,FALSE)/1000)*VLOOKUP(BD$6,Data!$N$4:$Y$11,Data!$P$1,FALSE)^1.5+VLOOKUP(BD$6,Data!$N$4:$Y$11,Data!$W$1,FALSE)/1000*(Mannings_n_bot)^1.5)/P190)^0.67</f>
        <v>5.5046290016502297E-2</v>
      </c>
      <c r="BE190" s="34">
        <f>(((Q190-VLOOKUP(BE$6,Data!$N$4:$Y$11,Data!$W$1,FALSE)/1000)*VLOOKUP(BE$6,Data!$N$4:$Y$11,Data!$P$1,FALSE)^1.5+VLOOKUP(BE$6,Data!$N$4:$Y$11,Data!$W$1,FALSE)/1000*(Mannings_n_bot)^1.5)/Q190)^0.67</f>
        <v>5.4981836078316179E-2</v>
      </c>
      <c r="BF190" s="34">
        <f>(((R190-VLOOKUP(BF$6,Data!$N$4:$Y$11,Data!$W$1,FALSE)/1000)*VLOOKUP(BF$6,Data!$N$4:$Y$11,Data!$P$1,FALSE)^1.5+VLOOKUP(BF$6,Data!$N$4:$Y$11,Data!$W$1,FALSE)/1000*(Mannings_n_bot)^1.5)/R190)^0.67</f>
        <v>5.4932338070671369E-2</v>
      </c>
      <c r="BG190" s="34">
        <f>(((S190-VLOOKUP(BG$6,Data!$N$4:$Y$11,Data!$W$1,FALSE)/1000)*VLOOKUP(BG$6,Data!$N$4:$Y$11,Data!$P$1,FALSE)^1.5+VLOOKUP(BG$6,Data!$N$4:$Y$11,Data!$W$1,FALSE)/1000*(Mannings_n_bot)^1.5)/S190)^0.67</f>
        <v>5.489743814379907E-2</v>
      </c>
    </row>
    <row r="191" spans="1:59" x14ac:dyDescent="0.25">
      <c r="A191" s="28">
        <v>0.184</v>
      </c>
      <c r="B191" s="94">
        <v>0.22353536969971333</v>
      </c>
      <c r="C191" s="94">
        <v>0.32127563745909171</v>
      </c>
      <c r="D191" s="94">
        <v>0.4357876752611971</v>
      </c>
      <c r="E191" s="94">
        <v>0.56869649735955052</v>
      </c>
      <c r="F191" s="94">
        <v>0.71817343175434889</v>
      </c>
      <c r="G191" s="94">
        <v>0.88625032370359635</v>
      </c>
      <c r="H191" s="94">
        <v>1.0706920867389491</v>
      </c>
      <c r="I191" s="94">
        <v>1.2739368508857831</v>
      </c>
      <c r="K191" s="28">
        <v>0.184</v>
      </c>
      <c r="L191" s="94">
        <v>1.8133562778989472</v>
      </c>
      <c r="M191" s="94">
        <v>2.1812033622897706</v>
      </c>
      <c r="N191" s="94">
        <v>2.539122112657469</v>
      </c>
      <c r="O191" s="94">
        <v>2.9068833755510761</v>
      </c>
      <c r="P191" s="94">
        <v>3.2648120623399381</v>
      </c>
      <c r="Q191" s="94">
        <v>3.6325282778616548</v>
      </c>
      <c r="R191" s="94">
        <v>3.9904664712080464</v>
      </c>
      <c r="S191" s="94">
        <v>4.3581552111719279</v>
      </c>
      <c r="U191" s="28">
        <v>0.184</v>
      </c>
      <c r="V191" s="94">
        <v>1.5050917625047913</v>
      </c>
      <c r="W191" s="94">
        <v>1.8102040438862126</v>
      </c>
      <c r="X191" s="94">
        <v>2.1072787202126091</v>
      </c>
      <c r="Y191" s="94">
        <v>2.4123195180403707</v>
      </c>
      <c r="Z191" s="94">
        <v>2.7094020292059127</v>
      </c>
      <c r="AA191" s="94">
        <v>3.0144053633108734</v>
      </c>
      <c r="AB191" s="94">
        <v>3.3114955429476196</v>
      </c>
      <c r="AC191" s="94">
        <v>3.6164760513809586</v>
      </c>
      <c r="AE191" s="28">
        <v>0.184</v>
      </c>
      <c r="AF191" s="94">
        <f t="shared" si="46"/>
        <v>0.23045911186147244</v>
      </c>
      <c r="AG191" s="94">
        <f t="shared" si="32"/>
        <v>0.23086041361366397</v>
      </c>
      <c r="AH191" s="94">
        <f t="shared" si="33"/>
        <v>0.23080216810581006</v>
      </c>
      <c r="AI191" s="94">
        <f t="shared" si="34"/>
        <v>0.23106101600758314</v>
      </c>
      <c r="AJ191" s="94">
        <f t="shared" si="35"/>
        <v>0.23099415946171212</v>
      </c>
      <c r="AK191" s="94">
        <f t="shared" si="36"/>
        <v>0.23118227204623062</v>
      </c>
      <c r="AL191" s="94">
        <f t="shared" si="37"/>
        <v>0.23111686125121797</v>
      </c>
      <c r="AM191" s="94">
        <f t="shared" si="38"/>
        <v>0.23126348519935999</v>
      </c>
      <c r="AO191" s="28">
        <v>0.184</v>
      </c>
      <c r="AP191" s="94">
        <f t="shared" si="47"/>
        <v>0.12327162203266173</v>
      </c>
      <c r="AQ191" s="94">
        <f t="shared" si="39"/>
        <v>0.14729283982114574</v>
      </c>
      <c r="AR191" s="94">
        <f t="shared" si="40"/>
        <v>0.17162927024612362</v>
      </c>
      <c r="AS191" s="94">
        <f t="shared" si="41"/>
        <v>0.19563787874762575</v>
      </c>
      <c r="AT191" s="94">
        <f t="shared" si="42"/>
        <v>0.21997389682505142</v>
      </c>
      <c r="AU191" s="94">
        <f t="shared" si="43"/>
        <v>0.24397616643614997</v>
      </c>
      <c r="AV191" s="94">
        <f t="shared" si="44"/>
        <v>0.26831251295160369</v>
      </c>
      <c r="AW191" s="94">
        <f t="shared" si="45"/>
        <v>0.29231103280124243</v>
      </c>
      <c r="AY191" s="28">
        <v>0.184</v>
      </c>
      <c r="AZ191" s="34">
        <f>(((L191-VLOOKUP(AZ$6,Data!$N$4:$Y$11,Data!$W$1,FALSE)/1000)*VLOOKUP(AZ$6,Data!$N$4:$Y$11,Data!$P$1,FALSE)^1.5+VLOOKUP(AZ$6,Data!$N$4:$Y$11,Data!$W$1,FALSE)/1000*(Mannings_n_bot)^1.5)/L191)^0.67</f>
        <v>5.5268286020105244E-2</v>
      </c>
      <c r="BA191" s="34">
        <f>(((M191-VLOOKUP(BA$6,Data!$N$4:$Y$11,Data!$W$1,FALSE)/1000)*VLOOKUP(BA$6,Data!$N$4:$Y$11,Data!$P$1,FALSE)^1.5+VLOOKUP(BA$6,Data!$N$4:$Y$11,Data!$W$1,FALSE)/1000*(Mannings_n_bot)^1.5)/M191)^0.67</f>
        <v>5.5234230713712841E-2</v>
      </c>
      <c r="BB191" s="34">
        <f>(((N191-VLOOKUP(BB$6,Data!$N$4:$Y$11,Data!$W$1,FALSE)/1000)*VLOOKUP(BB$6,Data!$N$4:$Y$11,Data!$P$1,FALSE)^1.5+VLOOKUP(BB$6,Data!$N$4:$Y$11,Data!$W$1,FALSE)/1000*(Mannings_n_bot)^1.5)/N191)^0.67</f>
        <v>5.5170651662603695E-2</v>
      </c>
      <c r="BC191" s="34">
        <f>(((O191-VLOOKUP(BC$6,Data!$N$4:$Y$11,Data!$W$1,FALSE)/1000)*VLOOKUP(BC$6,Data!$N$4:$Y$11,Data!$P$1,FALSE)^1.5+VLOOKUP(BC$6,Data!$N$4:$Y$11,Data!$W$1,FALSE)/1000*(Mannings_n_bot)^1.5)/O191)^0.67</f>
        <v>5.5108560827607365E-2</v>
      </c>
      <c r="BD191" s="34">
        <f>(((P191-VLOOKUP(BD$6,Data!$N$4:$Y$11,Data!$W$1,FALSE)/1000)*VLOOKUP(BD$6,Data!$N$4:$Y$11,Data!$P$1,FALSE)^1.5+VLOOKUP(BD$6,Data!$N$4:$Y$11,Data!$W$1,FALSE)/1000*(Mannings_n_bot)^1.5)/P191)^0.67</f>
        <v>5.5026929688746451E-2</v>
      </c>
      <c r="BE191" s="34">
        <f>(((Q191-VLOOKUP(BE$6,Data!$N$4:$Y$11,Data!$W$1,FALSE)/1000)*VLOOKUP(BE$6,Data!$N$4:$Y$11,Data!$P$1,FALSE)^1.5+VLOOKUP(BE$6,Data!$N$4:$Y$11,Data!$W$1,FALSE)/1000*(Mannings_n_bot)^1.5)/Q191)^0.67</f>
        <v>5.4962148197447068E-2</v>
      </c>
      <c r="BF191" s="34">
        <f>(((R191-VLOOKUP(BF$6,Data!$N$4:$Y$11,Data!$W$1,FALSE)/1000)*VLOOKUP(BF$6,Data!$N$4:$Y$11,Data!$P$1,FALSE)^1.5+VLOOKUP(BF$6,Data!$N$4:$Y$11,Data!$W$1,FALSE)/1000*(Mannings_n_bot)^1.5)/R191)^0.67</f>
        <v>5.4912418977622973E-2</v>
      </c>
      <c r="BG191" s="34">
        <f>(((S191-VLOOKUP(BG$6,Data!$N$4:$Y$11,Data!$W$1,FALSE)/1000)*VLOOKUP(BG$6,Data!$N$4:$Y$11,Data!$P$1,FALSE)^1.5+VLOOKUP(BG$6,Data!$N$4:$Y$11,Data!$W$1,FALSE)/1000*(Mannings_n_bot)^1.5)/S191)^0.67</f>
        <v>5.4877336747726491E-2</v>
      </c>
    </row>
    <row r="192" spans="1:59" x14ac:dyDescent="0.25">
      <c r="A192" s="28">
        <v>0.185</v>
      </c>
      <c r="B192" s="94">
        <v>0.22474122927850471</v>
      </c>
      <c r="C192" s="94">
        <v>0.3230075711469742</v>
      </c>
      <c r="D192" s="94">
        <v>0.43813715351716187</v>
      </c>
      <c r="E192" s="94">
        <v>0.57176118406309873</v>
      </c>
      <c r="F192" s="94">
        <v>0.72204408377561435</v>
      </c>
      <c r="G192" s="94">
        <v>0.89102531616852332</v>
      </c>
      <c r="H192" s="94">
        <v>1.0764614648714463</v>
      </c>
      <c r="I192" s="94">
        <v>1.2807997005094549</v>
      </c>
      <c r="K192" s="28">
        <v>0.185</v>
      </c>
      <c r="L192" s="94">
        <v>1.8149747669944454</v>
      </c>
      <c r="M192" s="94">
        <v>2.1831381153270324</v>
      </c>
      <c r="N192" s="94">
        <v>2.5413763773447275</v>
      </c>
      <c r="O192" s="94">
        <v>2.9094538063361481</v>
      </c>
      <c r="P192" s="94">
        <v>3.2677019900674531</v>
      </c>
      <c r="Q192" s="94">
        <v>3.6357343238075308</v>
      </c>
      <c r="R192" s="94">
        <v>3.9939920101825992</v>
      </c>
      <c r="S192" s="94">
        <v>4.3619968406295868</v>
      </c>
      <c r="U192" s="28">
        <v>0.185</v>
      </c>
      <c r="V192" s="94">
        <v>1.5048647842994467</v>
      </c>
      <c r="W192" s="94">
        <v>1.8099192236508674</v>
      </c>
      <c r="X192" s="94">
        <v>2.1069491536696137</v>
      </c>
      <c r="Y192" s="94">
        <v>2.4119320992857896</v>
      </c>
      <c r="Z192" s="94">
        <v>2.7089698398436282</v>
      </c>
      <c r="AA192" s="94">
        <v>3.0139153197983206</v>
      </c>
      <c r="AB192" s="94">
        <v>3.3109607155183616</v>
      </c>
      <c r="AC192" s="94">
        <v>3.6158833700558128</v>
      </c>
      <c r="AE192" s="28">
        <v>0.185</v>
      </c>
      <c r="AF192" s="94">
        <f t="shared" si="46"/>
        <v>0.23170232150624243</v>
      </c>
      <c r="AG192" s="94">
        <f t="shared" si="32"/>
        <v>0.2321049366366302</v>
      </c>
      <c r="AH192" s="94">
        <f t="shared" si="33"/>
        <v>0.23204650039462274</v>
      </c>
      <c r="AI192" s="94">
        <f t="shared" si="34"/>
        <v>0.23230619621663068</v>
      </c>
      <c r="AJ192" s="94">
        <f t="shared" si="35"/>
        <v>0.23223912059601209</v>
      </c>
      <c r="AK192" s="94">
        <f t="shared" si="36"/>
        <v>0.23242784970924613</v>
      </c>
      <c r="AL192" s="94">
        <f t="shared" si="37"/>
        <v>0.2323622244904433</v>
      </c>
      <c r="AM192" s="94">
        <f t="shared" si="38"/>
        <v>0.23250932915250877</v>
      </c>
      <c r="AO192" s="28">
        <v>0.185</v>
      </c>
      <c r="AP192" s="94">
        <f t="shared" si="47"/>
        <v>0.12382609023852754</v>
      </c>
      <c r="AQ192" s="94">
        <f t="shared" si="39"/>
        <v>0.14795562812964214</v>
      </c>
      <c r="AR192" s="94">
        <f t="shared" si="40"/>
        <v>0.17240152124768504</v>
      </c>
      <c r="AS192" s="94">
        <f t="shared" si="41"/>
        <v>0.19651839215248204</v>
      </c>
      <c r="AT192" s="94">
        <f t="shared" si="42"/>
        <v>0.22096387184949801</v>
      </c>
      <c r="AU192" s="94">
        <f t="shared" si="43"/>
        <v>0.24507437475117683</v>
      </c>
      <c r="AV192" s="94">
        <f t="shared" si="44"/>
        <v>0.26952018484940138</v>
      </c>
      <c r="AW192" s="94">
        <f t="shared" si="45"/>
        <v>0.29362692072115104</v>
      </c>
      <c r="AY192" s="28">
        <v>0.185</v>
      </c>
      <c r="AZ192" s="34">
        <f>(((L192-VLOOKUP(AZ$6,Data!$N$4:$Y$11,Data!$W$1,FALSE)/1000)*VLOOKUP(AZ$6,Data!$N$4:$Y$11,Data!$P$1,FALSE)^1.5+VLOOKUP(AZ$6,Data!$N$4:$Y$11,Data!$W$1,FALSE)/1000*(Mannings_n_bot)^1.5)/L192)^0.67</f>
        <v>5.5250151192923848E-2</v>
      </c>
      <c r="BA192" s="34">
        <f>(((M192-VLOOKUP(BA$6,Data!$N$4:$Y$11,Data!$W$1,FALSE)/1000)*VLOOKUP(BA$6,Data!$N$4:$Y$11,Data!$P$1,FALSE)^1.5+VLOOKUP(BA$6,Data!$N$4:$Y$11,Data!$W$1,FALSE)/1000*(Mannings_n_bot)^1.5)/M192)^0.67</f>
        <v>5.5215897325245705E-2</v>
      </c>
      <c r="BB192" s="34">
        <f>(((N192-VLOOKUP(BB$6,Data!$N$4:$Y$11,Data!$W$1,FALSE)/1000)*VLOOKUP(BB$6,Data!$N$4:$Y$11,Data!$P$1,FALSE)^1.5+VLOOKUP(BB$6,Data!$N$4:$Y$11,Data!$W$1,FALSE)/1000*(Mannings_n_bot)^1.5)/N192)^0.67</f>
        <v>5.5152021498466486E-2</v>
      </c>
      <c r="BC192" s="34">
        <f>(((O192-VLOOKUP(BC$6,Data!$N$4:$Y$11,Data!$W$1,FALSE)/1000)*VLOOKUP(BC$6,Data!$N$4:$Y$11,Data!$P$1,FALSE)^1.5+VLOOKUP(BC$6,Data!$N$4:$Y$11,Data!$W$1,FALSE)/1000*(Mannings_n_bot)^1.5)/O192)^0.67</f>
        <v>5.5089610782063411E-2</v>
      </c>
      <c r="BD192" s="34">
        <f>(((P192-VLOOKUP(BD$6,Data!$N$4:$Y$11,Data!$W$1,FALSE)/1000)*VLOOKUP(BD$6,Data!$N$4:$Y$11,Data!$P$1,FALSE)^1.5+VLOOKUP(BD$6,Data!$N$4:$Y$11,Data!$W$1,FALSE)/1000*(Mannings_n_bot)^1.5)/P192)^0.67</f>
        <v>5.5007597182983453E-2</v>
      </c>
      <c r="BE192" s="34">
        <f>(((Q192-VLOOKUP(BE$6,Data!$N$4:$Y$11,Data!$W$1,FALSE)/1000)*VLOOKUP(BE$6,Data!$N$4:$Y$11,Data!$P$1,FALSE)^1.5+VLOOKUP(BE$6,Data!$N$4:$Y$11,Data!$W$1,FALSE)/1000*(Mannings_n_bot)^1.5)/Q192)^0.67</f>
        <v>5.4942488385990612E-2</v>
      </c>
      <c r="BF192" s="34">
        <f>(((R192-VLOOKUP(BF$6,Data!$N$4:$Y$11,Data!$W$1,FALSE)/1000)*VLOOKUP(BF$6,Data!$N$4:$Y$11,Data!$P$1,FALSE)^1.5+VLOOKUP(BF$6,Data!$N$4:$Y$11,Data!$W$1,FALSE)/1000*(Mannings_n_bot)^1.5)/R192)^0.67</f>
        <v>5.4892528296056342E-2</v>
      </c>
      <c r="BG192" s="34">
        <f>(((S192-VLOOKUP(BG$6,Data!$N$4:$Y$11,Data!$W$1,FALSE)/1000)*VLOOKUP(BG$6,Data!$N$4:$Y$11,Data!$P$1,FALSE)^1.5+VLOOKUP(BG$6,Data!$N$4:$Y$11,Data!$W$1,FALSE)/1000*(Mannings_n_bot)^1.5)/S192)^0.67</f>
        <v>5.485726385954582E-2</v>
      </c>
    </row>
    <row r="193" spans="1:59" x14ac:dyDescent="0.25">
      <c r="A193" s="28">
        <v>0.186</v>
      </c>
      <c r="B193" s="94">
        <v>0.22594690629425418</v>
      </c>
      <c r="C193" s="94">
        <v>0.32473923131884241</v>
      </c>
      <c r="D193" s="94">
        <v>0.44048626295448212</v>
      </c>
      <c r="E193" s="94">
        <v>0.57482537679782375</v>
      </c>
      <c r="F193" s="94">
        <v>0.72591411611940293</v>
      </c>
      <c r="G193" s="94">
        <v>0.89579952961155662</v>
      </c>
      <c r="H193" s="94">
        <v>1.0822299078670898</v>
      </c>
      <c r="I193" s="94">
        <v>1.2876614214589024</v>
      </c>
      <c r="K193" s="28">
        <v>0.186</v>
      </c>
      <c r="L193" s="94">
        <v>1.8165935011608427</v>
      </c>
      <c r="M193" s="94">
        <v>2.1850731739589206</v>
      </c>
      <c r="N193" s="94">
        <v>2.543630995959731</v>
      </c>
      <c r="O193" s="94">
        <v>2.912024651492322</v>
      </c>
      <c r="P193" s="94">
        <v>3.2705923805361832</v>
      </c>
      <c r="Q193" s="94">
        <v>3.6389408928930824</v>
      </c>
      <c r="R193" s="94">
        <v>3.9975181206912827</v>
      </c>
      <c r="S193" s="94">
        <v>4.3658391019912548</v>
      </c>
      <c r="U193" s="28">
        <v>0.186</v>
      </c>
      <c r="V193" s="94">
        <v>1.5046360651380999</v>
      </c>
      <c r="W193" s="94">
        <v>1.8096323348921239</v>
      </c>
      <c r="X193" s="94">
        <v>2.1066171748677816</v>
      </c>
      <c r="Y193" s="94">
        <v>2.4115419407447072</v>
      </c>
      <c r="Z193" s="94">
        <v>2.7085345670144223</v>
      </c>
      <c r="AA193" s="94">
        <v>3.0134218653050615</v>
      </c>
      <c r="AB193" s="94">
        <v>3.310422133457108</v>
      </c>
      <c r="AC193" s="94">
        <v>3.6152866065903533</v>
      </c>
      <c r="AE193" s="28">
        <v>0.186</v>
      </c>
      <c r="AF193" s="94">
        <f t="shared" si="46"/>
        <v>0.23294534293329747</v>
      </c>
      <c r="AG193" s="94">
        <f t="shared" si="32"/>
        <v>0.23334926311802021</v>
      </c>
      <c r="AH193" s="94">
        <f t="shared" si="33"/>
        <v>0.23329063734945141</v>
      </c>
      <c r="AI193" s="94">
        <f t="shared" si="34"/>
        <v>0.23355117572646752</v>
      </c>
      <c r="AJ193" s="94">
        <f t="shared" si="35"/>
        <v>0.23348388241650903</v>
      </c>
      <c r="AK193" s="94">
        <f t="shared" si="36"/>
        <v>0.2336732241609944</v>
      </c>
      <c r="AL193" s="94">
        <f t="shared" si="37"/>
        <v>0.23360738587341406</v>
      </c>
      <c r="AM193" s="94">
        <f t="shared" si="38"/>
        <v>0.23375496821235017</v>
      </c>
      <c r="AO193" s="28">
        <v>0.186</v>
      </c>
      <c r="AP193" s="94">
        <f t="shared" si="47"/>
        <v>0.12437945316322513</v>
      </c>
      <c r="AQ193" s="94">
        <f t="shared" si="39"/>
        <v>0.14861709675858548</v>
      </c>
      <c r="AR193" s="94">
        <f t="shared" si="40"/>
        <v>0.17317223435873541</v>
      </c>
      <c r="AS193" s="94">
        <f t="shared" si="41"/>
        <v>0.19739715338716093</v>
      </c>
      <c r="AT193" s="94">
        <f t="shared" si="42"/>
        <v>0.22195187649779705</v>
      </c>
      <c r="AU193" s="94">
        <f t="shared" si="43"/>
        <v>0.2461703984698046</v>
      </c>
      <c r="AV193" s="94">
        <f t="shared" si="44"/>
        <v>0.27072545394239317</v>
      </c>
      <c r="AW193" s="94">
        <f t="shared" si="45"/>
        <v>0.29494019165103941</v>
      </c>
      <c r="AY193" s="28">
        <v>0.186</v>
      </c>
      <c r="AZ193" s="34">
        <f>(((L193-VLOOKUP(AZ$6,Data!$N$4:$Y$11,Data!$W$1,FALSE)/1000)*VLOOKUP(AZ$6,Data!$N$4:$Y$11,Data!$P$1,FALSE)^1.5+VLOOKUP(AZ$6,Data!$N$4:$Y$11,Data!$W$1,FALSE)/1000*(Mannings_n_bot)^1.5)/L193)^0.67</f>
        <v>5.5232043016374487E-2</v>
      </c>
      <c r="BA193" s="34">
        <f>(((M193-VLOOKUP(BA$6,Data!$N$4:$Y$11,Data!$W$1,FALSE)/1000)*VLOOKUP(BA$6,Data!$N$4:$Y$11,Data!$P$1,FALSE)^1.5+VLOOKUP(BA$6,Data!$N$4:$Y$11,Data!$W$1,FALSE)/1000*(Mannings_n_bot)^1.5)/M193)^0.67</f>
        <v>5.5197590523534984E-2</v>
      </c>
      <c r="BB193" s="34">
        <f>(((N193-VLOOKUP(BB$6,Data!$N$4:$Y$11,Data!$W$1,FALSE)/1000)*VLOOKUP(BB$6,Data!$N$4:$Y$11,Data!$P$1,FALSE)^1.5+VLOOKUP(BB$6,Data!$N$4:$Y$11,Data!$W$1,FALSE)/1000*(Mannings_n_bot)^1.5)/N193)^0.67</f>
        <v>5.5133418346011362E-2</v>
      </c>
      <c r="BC193" s="34">
        <f>(((O193-VLOOKUP(BC$6,Data!$N$4:$Y$11,Data!$W$1,FALSE)/1000)*VLOOKUP(BC$6,Data!$N$4:$Y$11,Data!$P$1,FALSE)^1.5+VLOOKUP(BC$6,Data!$N$4:$Y$11,Data!$W$1,FALSE)/1000*(Mannings_n_bot)^1.5)/O193)^0.67</f>
        <v>5.5070687940522438E-2</v>
      </c>
      <c r="BD193" s="34">
        <f>(((P193-VLOOKUP(BD$6,Data!$N$4:$Y$11,Data!$W$1,FALSE)/1000)*VLOOKUP(BD$6,Data!$N$4:$Y$11,Data!$P$1,FALSE)^1.5+VLOOKUP(BD$6,Data!$N$4:$Y$11,Data!$W$1,FALSE)/1000*(Mannings_n_bot)^1.5)/P193)^0.67</f>
        <v>5.4988292415625223E-2</v>
      </c>
      <c r="BE193" s="34">
        <f>(((Q193-VLOOKUP(BE$6,Data!$N$4:$Y$11,Data!$W$1,FALSE)/1000)*VLOOKUP(BE$6,Data!$N$4:$Y$11,Data!$P$1,FALSE)^1.5+VLOOKUP(BE$6,Data!$N$4:$Y$11,Data!$W$1,FALSE)/1000*(Mannings_n_bot)^1.5)/Q193)^0.67</f>
        <v>5.4922856559965212E-2</v>
      </c>
      <c r="BF193" s="34">
        <f>(((R193-VLOOKUP(BF$6,Data!$N$4:$Y$11,Data!$W$1,FALSE)/1000)*VLOOKUP(BF$6,Data!$N$4:$Y$11,Data!$P$1,FALSE)^1.5+VLOOKUP(BF$6,Data!$N$4:$Y$11,Data!$W$1,FALSE)/1000*(Mannings_n_bot)^1.5)/R193)^0.67</f>
        <v>5.4872665940869383E-2</v>
      </c>
      <c r="BG193" s="34">
        <f>(((S193-VLOOKUP(BG$6,Data!$N$4:$Y$11,Data!$W$1,FALSE)/1000)*VLOOKUP(BG$6,Data!$N$4:$Y$11,Data!$P$1,FALSE)^1.5+VLOOKUP(BG$6,Data!$N$4:$Y$11,Data!$W$1,FALSE)/1000*(Mannings_n_bot)^1.5)/S193)^0.67</f>
        <v>5.4837219394134586E-2</v>
      </c>
    </row>
    <row r="194" spans="1:59" x14ac:dyDescent="0.25">
      <c r="A194" s="28">
        <v>0.187</v>
      </c>
      <c r="B194" s="94">
        <v>0.22715239935170828</v>
      </c>
      <c r="C194" s="94">
        <v>0.32647061599498639</v>
      </c>
      <c r="D194" s="94">
        <v>0.44283500088280281</v>
      </c>
      <c r="E194" s="94">
        <v>0.577889072081891</v>
      </c>
      <c r="F194" s="94">
        <v>0.72978352437926075</v>
      </c>
      <c r="G194" s="94">
        <v>0.90057295862774023</v>
      </c>
      <c r="H194" s="94">
        <v>1.087997409182337</v>
      </c>
      <c r="I194" s="94">
        <v>1.2945220059850522</v>
      </c>
      <c r="K194" s="28">
        <v>0.187</v>
      </c>
      <c r="L194" s="94">
        <v>1.818212482346196</v>
      </c>
      <c r="M194" s="94">
        <v>2.1870085404949333</v>
      </c>
      <c r="N194" s="94">
        <v>2.5458859711965873</v>
      </c>
      <c r="O194" s="94">
        <v>2.9145959140754081</v>
      </c>
      <c r="P194" s="94">
        <v>3.2734832371864249</v>
      </c>
      <c r="Q194" s="94">
        <v>3.6421479889204531</v>
      </c>
      <c r="R194" s="94">
        <v>4.0010448069206479</v>
      </c>
      <c r="S194" s="94">
        <v>4.3696819998054233</v>
      </c>
      <c r="U194" s="28">
        <v>0.187</v>
      </c>
      <c r="V194" s="94">
        <v>1.5044056042267024</v>
      </c>
      <c r="W194" s="94">
        <v>1.8093433766260294</v>
      </c>
      <c r="X194" s="94">
        <v>2.106282782666498</v>
      </c>
      <c r="Y194" s="94">
        <v>2.4111490410871128</v>
      </c>
      <c r="Z194" s="94">
        <v>2.7080962092314773</v>
      </c>
      <c r="AA194" s="94">
        <v>3.0129249981551527</v>
      </c>
      <c r="AB194" s="94">
        <v>3.309879794931001</v>
      </c>
      <c r="AC194" s="94">
        <v>3.614685758962767</v>
      </c>
      <c r="AE194" s="28">
        <v>0.187</v>
      </c>
      <c r="AF194" s="94">
        <f t="shared" si="46"/>
        <v>0.23418817470416778</v>
      </c>
      <c r="AG194" s="94">
        <f t="shared" si="32"/>
        <v>0.23459339163526532</v>
      </c>
      <c r="AH194" s="94">
        <f t="shared" si="33"/>
        <v>0.23453457754542839</v>
      </c>
      <c r="AI194" s="94">
        <f t="shared" si="34"/>
        <v>0.23479595312242652</v>
      </c>
      <c r="AJ194" s="94">
        <f t="shared" si="35"/>
        <v>0.23472844350590588</v>
      </c>
      <c r="AK194" s="94">
        <f t="shared" si="36"/>
        <v>0.23491839399156905</v>
      </c>
      <c r="AL194" s="94">
        <f t="shared" si="37"/>
        <v>0.23485234398765778</v>
      </c>
      <c r="AM194" s="94">
        <f t="shared" si="38"/>
        <v>0.23500040097216005</v>
      </c>
      <c r="AO194" s="28">
        <v>0.187</v>
      </c>
      <c r="AP194" s="94">
        <f t="shared" si="47"/>
        <v>0.12493171263382484</v>
      </c>
      <c r="AQ194" s="94">
        <f t="shared" si="39"/>
        <v>0.14927724787078522</v>
      </c>
      <c r="AR194" s="94">
        <f t="shared" si="40"/>
        <v>0.17394141210286285</v>
      </c>
      <c r="AS194" s="94">
        <f t="shared" si="41"/>
        <v>0.19827416531091024</v>
      </c>
      <c r="AT194" s="94">
        <f t="shared" si="42"/>
        <v>0.22293791398990431</v>
      </c>
      <c r="AU194" s="94">
        <f t="shared" si="43"/>
        <v>0.24726424114761839</v>
      </c>
      <c r="AV194" s="94">
        <f t="shared" si="44"/>
        <v>0.27192832414683704</v>
      </c>
      <c r="AW194" s="94">
        <f t="shared" si="45"/>
        <v>0.29625084984277933</v>
      </c>
      <c r="AY194" s="28">
        <v>0.187</v>
      </c>
      <c r="AZ194" s="34">
        <f>(((L194-VLOOKUP(AZ$6,Data!$N$4:$Y$11,Data!$W$1,FALSE)/1000)*VLOOKUP(AZ$6,Data!$N$4:$Y$11,Data!$P$1,FALSE)^1.5+VLOOKUP(AZ$6,Data!$N$4:$Y$11,Data!$W$1,FALSE)/1000*(Mannings_n_bot)^1.5)/L194)^0.67</f>
        <v>5.5213961409442597E-2</v>
      </c>
      <c r="BA194" s="34">
        <f>(((M194-VLOOKUP(BA$6,Data!$N$4:$Y$11,Data!$W$1,FALSE)/1000)*VLOOKUP(BA$6,Data!$N$4:$Y$11,Data!$P$1,FALSE)^1.5+VLOOKUP(BA$6,Data!$N$4:$Y$11,Data!$W$1,FALSE)/1000*(Mannings_n_bot)^1.5)/M194)^0.67</f>
        <v>5.5179310228442961E-2</v>
      </c>
      <c r="BB194" s="34">
        <f>(((N194-VLOOKUP(BB$6,Data!$N$4:$Y$11,Data!$W$1,FALSE)/1000)*VLOOKUP(BB$6,Data!$N$4:$Y$11,Data!$P$1,FALSE)^1.5+VLOOKUP(BB$6,Data!$N$4:$Y$11,Data!$W$1,FALSE)/1000*(Mannings_n_bot)^1.5)/N194)^0.67</f>
        <v>5.5114842123748405E-2</v>
      </c>
      <c r="BC194" s="34">
        <f>(((O194-VLOOKUP(BC$6,Data!$N$4:$Y$11,Data!$W$1,FALSE)/1000)*VLOOKUP(BC$6,Data!$N$4:$Y$11,Data!$P$1,FALSE)^1.5+VLOOKUP(BC$6,Data!$N$4:$Y$11,Data!$W$1,FALSE)/1000*(Mannings_n_bot)^1.5)/O194)^0.67</f>
        <v>5.5051792221376017E-2</v>
      </c>
      <c r="BD194" s="34">
        <f>(((P194-VLOOKUP(BD$6,Data!$N$4:$Y$11,Data!$W$1,FALSE)/1000)*VLOOKUP(BD$6,Data!$N$4:$Y$11,Data!$P$1,FALSE)^1.5+VLOOKUP(BD$6,Data!$N$4:$Y$11,Data!$W$1,FALSE)/1000*(Mannings_n_bot)^1.5)/P194)^0.67</f>
        <v>5.4969015303376695E-2</v>
      </c>
      <c r="BE194" s="34">
        <f>(((Q194-VLOOKUP(BE$6,Data!$N$4:$Y$11,Data!$W$1,FALSE)/1000)*VLOOKUP(BE$6,Data!$N$4:$Y$11,Data!$P$1,FALSE)^1.5+VLOOKUP(BE$6,Data!$N$4:$Y$11,Data!$W$1,FALSE)/1000*(Mannings_n_bot)^1.5)/Q194)^0.67</f>
        <v>5.4903252635681528E-2</v>
      </c>
      <c r="BF194" s="34">
        <f>(((R194-VLOOKUP(BF$6,Data!$N$4:$Y$11,Data!$W$1,FALSE)/1000)*VLOOKUP(BF$6,Data!$N$4:$Y$11,Data!$P$1,FALSE)^1.5+VLOOKUP(BF$6,Data!$N$4:$Y$11,Data!$W$1,FALSE)/1000*(Mannings_n_bot)^1.5)/R194)^0.67</f>
        <v>5.4852831827256615E-2</v>
      </c>
      <c r="BG194" s="34">
        <f>(((S194-VLOOKUP(BG$6,Data!$N$4:$Y$11,Data!$W$1,FALSE)/1000)*VLOOKUP(BG$6,Data!$N$4:$Y$11,Data!$P$1,FALSE)^1.5+VLOOKUP(BG$6,Data!$N$4:$Y$11,Data!$W$1,FALSE)/1000*(Mannings_n_bot)^1.5)/S194)^0.67</f>
        <v>5.4817203266665636E-2</v>
      </c>
    </row>
    <row r="195" spans="1:59" x14ac:dyDescent="0.25">
      <c r="A195" s="28">
        <v>0.188</v>
      </c>
      <c r="B195" s="94">
        <v>0.22835770705497449</v>
      </c>
      <c r="C195" s="94">
        <v>0.32820172319475116</v>
      </c>
      <c r="D195" s="94">
        <v>0.44518336461048968</v>
      </c>
      <c r="E195" s="94">
        <v>0.58095226643176923</v>
      </c>
      <c r="F195" s="94">
        <v>0.73365230414660365</v>
      </c>
      <c r="G195" s="94">
        <v>0.90534559780945489</v>
      </c>
      <c r="H195" s="94">
        <v>1.0937639622704354</v>
      </c>
      <c r="I195" s="94">
        <v>1.3013814463349815</v>
      </c>
      <c r="K195" s="28">
        <v>0.188</v>
      </c>
      <c r="L195" s="94">
        <v>1.8198317125011705</v>
      </c>
      <c r="M195" s="94">
        <v>2.1889442172477849</v>
      </c>
      <c r="N195" s="94">
        <v>2.5481413057531341</v>
      </c>
      <c r="O195" s="94">
        <v>2.9171675971455531</v>
      </c>
      <c r="P195" s="94">
        <v>3.2763745634633277</v>
      </c>
      <c r="Q195" s="94">
        <v>3.6453556156972442</v>
      </c>
      <c r="R195" s="94">
        <v>4.0045720730632164</v>
      </c>
      <c r="S195" s="94">
        <v>4.3735255386271561</v>
      </c>
      <c r="U195" s="28">
        <v>0.188</v>
      </c>
      <c r="V195" s="94">
        <v>1.5041734007646714</v>
      </c>
      <c r="W195" s="94">
        <v>1.8090523478609022</v>
      </c>
      <c r="X195" s="94">
        <v>2.1059459759161294</v>
      </c>
      <c r="Y195" s="94">
        <v>2.4107533989727825</v>
      </c>
      <c r="Z195" s="94">
        <v>2.7076547649964691</v>
      </c>
      <c r="AA195" s="94">
        <v>3.0124247166599507</v>
      </c>
      <c r="AB195" s="94">
        <v>3.3093336980931967</v>
      </c>
      <c r="AC195" s="94">
        <v>3.6140808251360559</v>
      </c>
      <c r="AE195" s="28">
        <v>0.188</v>
      </c>
      <c r="AF195" s="94">
        <f t="shared" si="46"/>
        <v>0.23543081537972471</v>
      </c>
      <c r="AG195" s="94">
        <f t="shared" si="32"/>
        <v>0.23583732076511779</v>
      </c>
      <c r="AH195" s="94">
        <f t="shared" si="33"/>
        <v>0.23577831955700848</v>
      </c>
      <c r="AI195" s="94">
        <f t="shared" si="34"/>
        <v>0.23604052698915118</v>
      </c>
      <c r="AJ195" s="94">
        <f t="shared" si="35"/>
        <v>0.23597280244622035</v>
      </c>
      <c r="AK195" s="94">
        <f t="shared" si="36"/>
        <v>0.23616335779036893</v>
      </c>
      <c r="AL195" s="94">
        <f t="shared" si="37"/>
        <v>0.2360970974200092</v>
      </c>
      <c r="AM195" s="94">
        <f t="shared" si="38"/>
        <v>0.23624562602451549</v>
      </c>
      <c r="AO195" s="28">
        <v>0.188</v>
      </c>
      <c r="AP195" s="94">
        <f t="shared" si="47"/>
        <v>0.1254828704688965</v>
      </c>
      <c r="AQ195" s="94">
        <f t="shared" si="39"/>
        <v>0.14993608361907346</v>
      </c>
      <c r="AR195" s="94">
        <f t="shared" si="40"/>
        <v>0.17470905699199846</v>
      </c>
      <c r="AS195" s="94">
        <f t="shared" si="41"/>
        <v>0.19914943076984357</v>
      </c>
      <c r="AT195" s="94">
        <f t="shared" si="42"/>
        <v>0.22392198753096423</v>
      </c>
      <c r="AU195" s="94">
        <f t="shared" si="43"/>
        <v>0.24835590632391297</v>
      </c>
      <c r="AV195" s="94">
        <f t="shared" si="44"/>
        <v>0.27312879936102208</v>
      </c>
      <c r="AW195" s="94">
        <f t="shared" si="45"/>
        <v>0.29755889952879605</v>
      </c>
      <c r="AY195" s="28">
        <v>0.188</v>
      </c>
      <c r="AZ195" s="34">
        <f>(((L195-VLOOKUP(AZ$6,Data!$N$4:$Y$11,Data!$W$1,FALSE)/1000)*VLOOKUP(AZ$6,Data!$N$4:$Y$11,Data!$P$1,FALSE)^1.5+VLOOKUP(AZ$6,Data!$N$4:$Y$11,Data!$W$1,FALSE)/1000*(Mannings_n_bot)^1.5)/L195)^0.67</f>
        <v>5.5195906291403196E-2</v>
      </c>
      <c r="BA195" s="34">
        <f>(((M195-VLOOKUP(BA$6,Data!$N$4:$Y$11,Data!$W$1,FALSE)/1000)*VLOOKUP(BA$6,Data!$N$4:$Y$11,Data!$P$1,FALSE)^1.5+VLOOKUP(BA$6,Data!$N$4:$Y$11,Data!$W$1,FALSE)/1000*(Mannings_n_bot)^1.5)/M195)^0.67</f>
        <v>5.5161056360114619E-2</v>
      </c>
      <c r="BB195" s="34">
        <f>(((N195-VLOOKUP(BB$6,Data!$N$4:$Y$11,Data!$W$1,FALSE)/1000)*VLOOKUP(BB$6,Data!$N$4:$Y$11,Data!$P$1,FALSE)^1.5+VLOOKUP(BB$6,Data!$N$4:$Y$11,Data!$W$1,FALSE)/1000*(Mannings_n_bot)^1.5)/N195)^0.67</f>
        <v>5.5096292750475395E-2</v>
      </c>
      <c r="BC195" s="34">
        <f>(((O195-VLOOKUP(BC$6,Data!$N$4:$Y$11,Data!$W$1,FALSE)/1000)*VLOOKUP(BC$6,Data!$N$4:$Y$11,Data!$P$1,FALSE)^1.5+VLOOKUP(BC$6,Data!$N$4:$Y$11,Data!$W$1,FALSE)/1000*(Mannings_n_bot)^1.5)/O195)^0.67</f>
        <v>5.5032923543301138E-2</v>
      </c>
      <c r="BD195" s="34">
        <f>(((P195-VLOOKUP(BD$6,Data!$N$4:$Y$11,Data!$W$1,FALSE)/1000)*VLOOKUP(BD$6,Data!$N$4:$Y$11,Data!$P$1,FALSE)^1.5+VLOOKUP(BD$6,Data!$N$4:$Y$11,Data!$W$1,FALSE)/1000*(Mannings_n_bot)^1.5)/P195)^0.67</f>
        <v>5.494976576323457E-2</v>
      </c>
      <c r="BE195" s="34">
        <f>(((Q195-VLOOKUP(BE$6,Data!$N$4:$Y$11,Data!$W$1,FALSE)/1000)*VLOOKUP(BE$6,Data!$N$4:$Y$11,Data!$P$1,FALSE)^1.5+VLOOKUP(BE$6,Data!$N$4:$Y$11,Data!$W$1,FALSE)/1000*(Mannings_n_bot)^1.5)/Q195)^0.67</f>
        <v>5.4883676529741271E-2</v>
      </c>
      <c r="BF195" s="34">
        <f>(((R195-VLOOKUP(BF$6,Data!$N$4:$Y$11,Data!$W$1,FALSE)/1000)*VLOOKUP(BF$6,Data!$N$4:$Y$11,Data!$P$1,FALSE)^1.5+VLOOKUP(BF$6,Data!$N$4:$Y$11,Data!$W$1,FALSE)/1000*(Mannings_n_bot)^1.5)/R195)^0.67</f>
        <v>5.4833025870707867E-2</v>
      </c>
      <c r="BG195" s="34">
        <f>(((S195-VLOOKUP(BG$6,Data!$N$4:$Y$11,Data!$W$1,FALSE)/1000)*VLOOKUP(BG$6,Data!$N$4:$Y$11,Data!$P$1,FALSE)^1.5+VLOOKUP(BG$6,Data!$N$4:$Y$11,Data!$W$1,FALSE)/1000*(Mannings_n_bot)^1.5)/S195)^0.67</f>
        <v>5.4797215392605389E-2</v>
      </c>
    </row>
    <row r="196" spans="1:59" x14ac:dyDescent="0.25">
      <c r="A196" s="28">
        <v>0.189</v>
      </c>
      <c r="B196" s="94">
        <v>0.22956282800751626</v>
      </c>
      <c r="C196" s="94">
        <v>0.32993255093653029</v>
      </c>
      <c r="D196" s="94">
        <v>0.44753135144462242</v>
      </c>
      <c r="E196" s="94">
        <v>0.58401495636222012</v>
      </c>
      <c r="F196" s="94">
        <v>0.73752045101069719</v>
      </c>
      <c r="G196" s="94">
        <v>0.91011744174639508</v>
      </c>
      <c r="H196" s="94">
        <v>1.0995295605814044</v>
      </c>
      <c r="I196" s="94">
        <v>1.3082397347518793</v>
      </c>
      <c r="K196" s="28">
        <v>0.189</v>
      </c>
      <c r="L196" s="94">
        <v>1.8214511935790609</v>
      </c>
      <c r="M196" s="94">
        <v>2.1908802065334312</v>
      </c>
      <c r="N196" s="94">
        <v>2.5503970023309694</v>
      </c>
      <c r="O196" s="94">
        <v>2.9197397037672768</v>
      </c>
      <c r="P196" s="94">
        <v>3.2792663628169301</v>
      </c>
      <c r="Q196" s="94">
        <v>3.6485637770365571</v>
      </c>
      <c r="R196" s="94">
        <v>4.0080999233175296</v>
      </c>
      <c r="S196" s="94">
        <v>4.3773697230181465</v>
      </c>
      <c r="U196" s="28">
        <v>0.189</v>
      </c>
      <c r="V196" s="94">
        <v>1.5039394539448743</v>
      </c>
      <c r="W196" s="94">
        <v>1.8087592475973149</v>
      </c>
      <c r="X196" s="94">
        <v>2.1056067534580034</v>
      </c>
      <c r="Y196" s="94">
        <v>2.4103550130512525</v>
      </c>
      <c r="Z196" s="94">
        <v>2.7072102327995453</v>
      </c>
      <c r="AA196" s="94">
        <v>3.0119210191180823</v>
      </c>
      <c r="AB196" s="94">
        <v>3.3087838410828274</v>
      </c>
      <c r="AC196" s="94">
        <v>3.6134718030579998</v>
      </c>
      <c r="AE196" s="28">
        <v>0.189</v>
      </c>
      <c r="AF196" s="94">
        <f t="shared" si="46"/>
        <v>0.23667326352017568</v>
      </c>
      <c r="AG196" s="94">
        <f t="shared" si="32"/>
        <v>0.23708104908364619</v>
      </c>
      <c r="AH196" s="94">
        <f t="shared" si="33"/>
        <v>0.23702186195796537</v>
      </c>
      <c r="AI196" s="94">
        <f t="shared" si="34"/>
        <v>0.23728489591059149</v>
      </c>
      <c r="AJ196" s="94">
        <f t="shared" si="35"/>
        <v>0.23721695781877858</v>
      </c>
      <c r="AK196" s="94">
        <f t="shared" si="36"/>
        <v>0.2374081141460922</v>
      </c>
      <c r="AL196" s="94">
        <f t="shared" si="37"/>
        <v>0.23734164475660624</v>
      </c>
      <c r="AM196" s="94">
        <f t="shared" si="38"/>
        <v>0.23749064196128769</v>
      </c>
      <c r="AO196" s="28">
        <v>0.189</v>
      </c>
      <c r="AP196" s="94">
        <f t="shared" si="47"/>
        <v>0.12603292847854833</v>
      </c>
      <c r="AQ196" s="94">
        <f t="shared" si="39"/>
        <v>0.15059360614635037</v>
      </c>
      <c r="AR196" s="94">
        <f t="shared" si="40"/>
        <v>0.17547517152647024</v>
      </c>
      <c r="AS196" s="94">
        <f t="shared" si="41"/>
        <v>0.20002295259699976</v>
      </c>
      <c r="AT196" s="94">
        <f t="shared" si="42"/>
        <v>0.22490410031137514</v>
      </c>
      <c r="AU196" s="94">
        <f t="shared" si="43"/>
        <v>0.24944539752176464</v>
      </c>
      <c r="AV196" s="94">
        <f t="shared" si="44"/>
        <v>0.27432688346534956</v>
      </c>
      <c r="AW196" s="94">
        <f t="shared" si="45"/>
        <v>0.29886434492215175</v>
      </c>
      <c r="AY196" s="28">
        <v>0.189</v>
      </c>
      <c r="AZ196" s="34">
        <f>(((L196-VLOOKUP(AZ$6,Data!$N$4:$Y$11,Data!$W$1,FALSE)/1000)*VLOOKUP(AZ$6,Data!$N$4:$Y$11,Data!$P$1,FALSE)^1.5+VLOOKUP(AZ$6,Data!$N$4:$Y$11,Data!$W$1,FALSE)/1000*(Mannings_n_bot)^1.5)/L196)^0.67</f>
        <v>5.5177877581819808E-2</v>
      </c>
      <c r="BA196" s="34">
        <f>(((M196-VLOOKUP(BA$6,Data!$N$4:$Y$11,Data!$W$1,FALSE)/1000)*VLOOKUP(BA$6,Data!$N$4:$Y$11,Data!$P$1,FALSE)^1.5+VLOOKUP(BA$6,Data!$N$4:$Y$11,Data!$W$1,FALSE)/1000*(Mannings_n_bot)^1.5)/M196)^0.67</f>
        <v>5.5142828838976136E-2</v>
      </c>
      <c r="BB196" s="34">
        <f>(((N196-VLOOKUP(BB$6,Data!$N$4:$Y$11,Data!$W$1,FALSE)/1000)*VLOOKUP(BB$6,Data!$N$4:$Y$11,Data!$P$1,FALSE)^1.5+VLOOKUP(BB$6,Data!$N$4:$Y$11,Data!$W$1,FALSE)/1000*(Mannings_n_bot)^1.5)/N196)^0.67</f>
        <v>5.5077770145276414E-2</v>
      </c>
      <c r="BC196" s="34">
        <f>(((O196-VLOOKUP(BC$6,Data!$N$4:$Y$11,Data!$W$1,FALSE)/1000)*VLOOKUP(BC$6,Data!$N$4:$Y$11,Data!$P$1,FALSE)^1.5+VLOOKUP(BC$6,Data!$N$4:$Y$11,Data!$W$1,FALSE)/1000*(Mannings_n_bot)^1.5)/O196)^0.67</f>
        <v>5.5014081825258791E-2</v>
      </c>
      <c r="BD196" s="34">
        <f>(((P196-VLOOKUP(BD$6,Data!$N$4:$Y$11,Data!$W$1,FALSE)/1000)*VLOOKUP(BD$6,Data!$N$4:$Y$11,Data!$P$1,FALSE)^1.5+VLOOKUP(BD$6,Data!$N$4:$Y$11,Data!$W$1,FALSE)/1000*(Mannings_n_bot)^1.5)/P196)^0.67</f>
        <v>5.4930543712485694E-2</v>
      </c>
      <c r="BE196" s="34">
        <f>(((Q196-VLOOKUP(BE$6,Data!$N$4:$Y$11,Data!$W$1,FALSE)/1000)*VLOOKUP(BE$6,Data!$N$4:$Y$11,Data!$P$1,FALSE)^1.5+VLOOKUP(BE$6,Data!$N$4:$Y$11,Data!$W$1,FALSE)/1000*(Mannings_n_bot)^1.5)/Q196)^0.67</f>
        <v>5.4864128159035394E-2</v>
      </c>
      <c r="BF196" s="34">
        <f>(((R196-VLOOKUP(BF$6,Data!$N$4:$Y$11,Data!$W$1,FALSE)/1000)*VLOOKUP(BF$6,Data!$N$4:$Y$11,Data!$P$1,FALSE)^1.5+VLOOKUP(BF$6,Data!$N$4:$Y$11,Data!$W$1,FALSE)/1000*(Mannings_n_bot)^1.5)/R196)^0.67</f>
        <v>5.4813247987006632E-2</v>
      </c>
      <c r="BG196" s="34">
        <f>(((S196-VLOOKUP(BG$6,Data!$N$4:$Y$11,Data!$W$1,FALSE)/1000)*VLOOKUP(BG$6,Data!$N$4:$Y$11,Data!$P$1,FALSE)^1.5+VLOOKUP(BG$6,Data!$N$4:$Y$11,Data!$W$1,FALSE)/1000*(Mannings_n_bot)^1.5)/S196)^0.67</f>
        <v>5.4777255687712467E-2</v>
      </c>
    </row>
    <row r="197" spans="1:59" x14ac:dyDescent="0.25">
      <c r="A197" s="28">
        <v>0.19</v>
      </c>
      <c r="B197" s="94">
        <v>0.23076776081214811</v>
      </c>
      <c r="C197" s="94">
        <v>0.33166309723775655</v>
      </c>
      <c r="D197" s="94">
        <v>0.44987895869098504</v>
      </c>
      <c r="E197" s="94">
        <v>0.58707713838628117</v>
      </c>
      <c r="F197" s="94">
        <v>0.74138796055864153</v>
      </c>
      <c r="G197" s="94">
        <v>0.91488848502554765</v>
      </c>
      <c r="H197" s="94">
        <v>1.105294197562011</v>
      </c>
      <c r="I197" s="94">
        <v>1.3150968634750368</v>
      </c>
      <c r="K197" s="28">
        <v>0.19</v>
      </c>
      <c r="L197" s="94">
        <v>1.8230709275358172</v>
      </c>
      <c r="M197" s="94">
        <v>2.1928165106710993</v>
      </c>
      <c r="N197" s="94">
        <v>2.5526530636354878</v>
      </c>
      <c r="O197" s="94">
        <v>2.922312237009506</v>
      </c>
      <c r="P197" s="94">
        <v>3.2821586387022035</v>
      </c>
      <c r="Q197" s="94">
        <v>3.6517724767570376</v>
      </c>
      <c r="R197" s="94">
        <v>4.011628361888202</v>
      </c>
      <c r="S197" s="94">
        <v>4.3812145575467714</v>
      </c>
      <c r="U197" s="28">
        <v>0.19</v>
      </c>
      <c r="V197" s="94">
        <v>1.5037037629536136</v>
      </c>
      <c r="W197" s="94">
        <v>1.8084640748280749</v>
      </c>
      <c r="X197" s="94">
        <v>2.105265114124387</v>
      </c>
      <c r="Y197" s="94">
        <v>2.4099538819618003</v>
      </c>
      <c r="Z197" s="94">
        <v>2.7067626111192968</v>
      </c>
      <c r="AA197" s="94">
        <v>3.0114139038154155</v>
      </c>
      <c r="AB197" s="94">
        <v>3.3082302220249722</v>
      </c>
      <c r="AC197" s="94">
        <v>3.6128586906611204</v>
      </c>
      <c r="AE197" s="28">
        <v>0.19</v>
      </c>
      <c r="AF197" s="94">
        <f t="shared" si="46"/>
        <v>0.23791551768505903</v>
      </c>
      <c r="AG197" s="94">
        <f t="shared" si="32"/>
        <v>0.23832457516622865</v>
      </c>
      <c r="AH197" s="94">
        <f t="shared" si="33"/>
        <v>0.23826520332138656</v>
      </c>
      <c r="AI197" s="94">
        <f t="shared" si="34"/>
        <v>0.23852905846999681</v>
      </c>
      <c r="AJ197" s="94">
        <f t="shared" si="35"/>
        <v>0.23846090820421015</v>
      </c>
      <c r="AK197" s="94">
        <f t="shared" si="36"/>
        <v>0.23865266164673071</v>
      </c>
      <c r="AL197" s="94">
        <f t="shared" si="37"/>
        <v>0.23858598458288471</v>
      </c>
      <c r="AM197" s="94">
        <f t="shared" si="38"/>
        <v>0.2387354473736403</v>
      </c>
      <c r="AO197" s="28">
        <v>0.19</v>
      </c>
      <c r="AP197" s="94">
        <f t="shared" si="47"/>
        <v>0.1265818884644653</v>
      </c>
      <c r="AQ197" s="94">
        <f t="shared" si="39"/>
        <v>0.15124981758562778</v>
      </c>
      <c r="AR197" s="94">
        <f t="shared" si="40"/>
        <v>0.17623975819505514</v>
      </c>
      <c r="AS197" s="94">
        <f t="shared" si="41"/>
        <v>0.2008947336123999</v>
      </c>
      <c r="AT197" s="94">
        <f t="shared" si="42"/>
        <v>0.22588425550685548</v>
      </c>
      <c r="AU197" s="94">
        <f t="shared" si="43"/>
        <v>0.25053271824810286</v>
      </c>
      <c r="AV197" s="94">
        <f t="shared" si="44"/>
        <v>0.27552258032241267</v>
      </c>
      <c r="AW197" s="94">
        <f t="shared" si="45"/>
        <v>0.30016719021663607</v>
      </c>
      <c r="AY197" s="28">
        <v>0.19</v>
      </c>
      <c r="AZ197" s="34">
        <f>(((L197-VLOOKUP(AZ$6,Data!$N$4:$Y$11,Data!$W$1,FALSE)/1000)*VLOOKUP(AZ$6,Data!$N$4:$Y$11,Data!$P$1,FALSE)^1.5+VLOOKUP(AZ$6,Data!$N$4:$Y$11,Data!$W$1,FALSE)/1000*(Mannings_n_bot)^1.5)/L197)^0.67</f>
        <v>5.51598752005426E-2</v>
      </c>
      <c r="BA197" s="34">
        <f>(((M197-VLOOKUP(BA$6,Data!$N$4:$Y$11,Data!$W$1,FALSE)/1000)*VLOOKUP(BA$6,Data!$N$4:$Y$11,Data!$P$1,FALSE)^1.5+VLOOKUP(BA$6,Data!$N$4:$Y$11,Data!$W$1,FALSE)/1000*(Mannings_n_bot)^1.5)/M197)^0.67</f>
        <v>5.5124627585733686E-2</v>
      </c>
      <c r="BB197" s="34">
        <f>(((N197-VLOOKUP(BB$6,Data!$N$4:$Y$11,Data!$W$1,FALSE)/1000)*VLOOKUP(BB$6,Data!$N$4:$Y$11,Data!$P$1,FALSE)^1.5+VLOOKUP(BB$6,Data!$N$4:$Y$11,Data!$W$1,FALSE)/1000*(Mannings_n_bot)^1.5)/N197)^0.67</f>
        <v>5.505927422752032E-2</v>
      </c>
      <c r="BC197" s="34">
        <f>(((O197-VLOOKUP(BC$6,Data!$N$4:$Y$11,Data!$W$1,FALSE)/1000)*VLOOKUP(BC$6,Data!$N$4:$Y$11,Data!$P$1,FALSE)^1.5+VLOOKUP(BC$6,Data!$N$4:$Y$11,Data!$W$1,FALSE)/1000*(Mannings_n_bot)^1.5)/O197)^0.67</f>
        <v>5.4995266986492528E-2</v>
      </c>
      <c r="BD197" s="34">
        <f>(((P197-VLOOKUP(BD$6,Data!$N$4:$Y$11,Data!$W$1,FALSE)/1000)*VLOOKUP(BD$6,Data!$N$4:$Y$11,Data!$P$1,FALSE)^1.5+VLOOKUP(BD$6,Data!$N$4:$Y$11,Data!$W$1,FALSE)/1000*(Mannings_n_bot)^1.5)/P197)^0.67</f>
        <v>5.4911349068705484E-2</v>
      </c>
      <c r="BE197" s="34">
        <f>(((Q197-VLOOKUP(BE$6,Data!$N$4:$Y$11,Data!$W$1,FALSE)/1000)*VLOOKUP(BE$6,Data!$N$4:$Y$11,Data!$P$1,FALSE)^1.5+VLOOKUP(BE$6,Data!$N$4:$Y$11,Data!$W$1,FALSE)/1000*(Mannings_n_bot)^1.5)/Q197)^0.67</f>
        <v>5.4844607440742862E-2</v>
      </c>
      <c r="BF197" s="34">
        <f>(((R197-VLOOKUP(BF$6,Data!$N$4:$Y$11,Data!$W$1,FALSE)/1000)*VLOOKUP(BF$6,Data!$N$4:$Y$11,Data!$P$1,FALSE)^1.5+VLOOKUP(BF$6,Data!$N$4:$Y$11,Data!$W$1,FALSE)/1000*(Mannings_n_bot)^1.5)/R197)^0.67</f>
        <v>5.4793498092228533E-2</v>
      </c>
      <c r="BG197" s="34">
        <f>(((S197-VLOOKUP(BG$6,Data!$N$4:$Y$11,Data!$W$1,FALSE)/1000)*VLOOKUP(BG$6,Data!$N$4:$Y$11,Data!$P$1,FALSE)^1.5+VLOOKUP(BG$6,Data!$N$4:$Y$11,Data!$W$1,FALSE)/1000*(Mannings_n_bot)^1.5)/S197)^0.67</f>
        <v>5.4757324068036094E-2</v>
      </c>
    </row>
    <row r="198" spans="1:59" x14ac:dyDescent="0.25">
      <c r="A198" s="28">
        <v>0.191</v>
      </c>
      <c r="B198" s="94">
        <v>0.23197250407102887</v>
      </c>
      <c r="C198" s="94">
        <v>0.33339336011489529</v>
      </c>
      <c r="D198" s="94">
        <v>0.45222618365405332</v>
      </c>
      <c r="E198" s="94">
        <v>0.5901388090152544</v>
      </c>
      <c r="F198" s="94">
        <v>0.74525482837535373</v>
      </c>
      <c r="G198" s="94">
        <v>0.91965872223117806</v>
      </c>
      <c r="H198" s="94">
        <v>1.1110578666557371</v>
      </c>
      <c r="I198" s="94">
        <v>1.3219528247397996</v>
      </c>
      <c r="K198" s="28">
        <v>0.191</v>
      </c>
      <c r="L198" s="94">
        <v>1.824690916330064</v>
      </c>
      <c r="M198" s="94">
        <v>2.1947531319833131</v>
      </c>
      <c r="N198" s="94">
        <v>2.5549094923759066</v>
      </c>
      <c r="O198" s="94">
        <v>2.9248851999456109</v>
      </c>
      <c r="P198" s="94">
        <v>3.2850513945790909</v>
      </c>
      <c r="Q198" s="94">
        <v>3.6549817186829219</v>
      </c>
      <c r="R198" s="94">
        <v>4.0151573929859588</v>
      </c>
      <c r="S198" s="94">
        <v>4.3850600467881398</v>
      </c>
      <c r="U198" s="28">
        <v>0.191</v>
      </c>
      <c r="V198" s="94">
        <v>1.5034663269706146</v>
      </c>
      <c r="W198" s="94">
        <v>1.8081668285382095</v>
      </c>
      <c r="X198" s="94">
        <v>2.1049210567384664</v>
      </c>
      <c r="Y198" s="94">
        <v>2.4095500043334144</v>
      </c>
      <c r="Z198" s="94">
        <v>2.706311898422729</v>
      </c>
      <c r="AA198" s="94">
        <v>3.0109033690250269</v>
      </c>
      <c r="AB198" s="94">
        <v>3.307672839030622</v>
      </c>
      <c r="AC198" s="94">
        <v>3.6122414858626457</v>
      </c>
      <c r="AE198" s="28">
        <v>0.191</v>
      </c>
      <c r="AF198" s="94">
        <f t="shared" si="46"/>
        <v>0.23915757643323715</v>
      </c>
      <c r="AG198" s="94">
        <f t="shared" si="32"/>
        <v>0.23956789758754821</v>
      </c>
      <c r="AH198" s="94">
        <f t="shared" si="33"/>
        <v>0.23950834221966663</v>
      </c>
      <c r="AI198" s="94">
        <f t="shared" si="34"/>
        <v>0.23977301324991146</v>
      </c>
      <c r="AJ198" s="94">
        <f t="shared" si="35"/>
        <v>0.23970465218244258</v>
      </c>
      <c r="AK198" s="94">
        <f t="shared" si="36"/>
        <v>0.23989699887956645</v>
      </c>
      <c r="AL198" s="94">
        <f t="shared" si="37"/>
        <v>0.23983011548357142</v>
      </c>
      <c r="AM198" s="94">
        <f t="shared" si="38"/>
        <v>0.23998004085202063</v>
      </c>
      <c r="AO198" s="28">
        <v>0.191</v>
      </c>
      <c r="AP198" s="94">
        <f t="shared" si="47"/>
        <v>0.12712975221994688</v>
      </c>
      <c r="AQ198" s="94">
        <f t="shared" si="39"/>
        <v>0.15190472006007374</v>
      </c>
      <c r="AR198" s="94">
        <f t="shared" si="40"/>
        <v>0.17700281947503008</v>
      </c>
      <c r="AS198" s="94">
        <f t="shared" si="41"/>
        <v>0.20176477662310582</v>
      </c>
      <c r="AT198" s="94">
        <f t="shared" si="42"/>
        <v>0.2268624562785089</v>
      </c>
      <c r="AU198" s="94">
        <f t="shared" si="43"/>
        <v>0.25161787199378344</v>
      </c>
      <c r="AV198" s="94">
        <f t="shared" si="44"/>
        <v>0.27671589377707428</v>
      </c>
      <c r="AW198" s="94">
        <f t="shared" si="45"/>
        <v>0.30146743958684691</v>
      </c>
      <c r="AY198" s="28">
        <v>0.191</v>
      </c>
      <c r="AZ198" s="34">
        <f>(((L198-VLOOKUP(AZ$6,Data!$N$4:$Y$11,Data!$W$1,FALSE)/1000)*VLOOKUP(AZ$6,Data!$N$4:$Y$11,Data!$P$1,FALSE)^1.5+VLOOKUP(AZ$6,Data!$N$4:$Y$11,Data!$W$1,FALSE)/1000*(Mannings_n_bot)^1.5)/L198)^0.67</f>
        <v>5.5141899067707119E-2</v>
      </c>
      <c r="BA198" s="34">
        <f>(((M198-VLOOKUP(BA$6,Data!$N$4:$Y$11,Data!$W$1,FALSE)/1000)*VLOOKUP(BA$6,Data!$N$4:$Y$11,Data!$P$1,FALSE)^1.5+VLOOKUP(BA$6,Data!$N$4:$Y$11,Data!$W$1,FALSE)/1000*(Mannings_n_bot)^1.5)/M198)^0.67</f>
        <v>5.5106452521371627E-2</v>
      </c>
      <c r="BB198" s="34">
        <f>(((N198-VLOOKUP(BB$6,Data!$N$4:$Y$11,Data!$W$1,FALSE)/1000)*VLOOKUP(BB$6,Data!$N$4:$Y$11,Data!$P$1,FALSE)^1.5+VLOOKUP(BB$6,Data!$N$4:$Y$11,Data!$W$1,FALSE)/1000*(Mannings_n_bot)^1.5)/N198)^0.67</f>
        <v>5.5040804916859441E-2</v>
      </c>
      <c r="BC198" s="34">
        <f>(((O198-VLOOKUP(BC$6,Data!$N$4:$Y$11,Data!$W$1,FALSE)/1000)*VLOOKUP(BC$6,Data!$N$4:$Y$11,Data!$P$1,FALSE)^1.5+VLOOKUP(BC$6,Data!$N$4:$Y$11,Data!$W$1,FALSE)/1000*(Mannings_n_bot)^1.5)/O198)^0.67</f>
        <v>5.4976478946526887E-2</v>
      </c>
      <c r="BD198" s="34">
        <f>(((P198-VLOOKUP(BD$6,Data!$N$4:$Y$11,Data!$W$1,FALSE)/1000)*VLOOKUP(BD$6,Data!$N$4:$Y$11,Data!$P$1,FALSE)^1.5+VLOOKUP(BD$6,Data!$N$4:$Y$11,Data!$W$1,FALSE)/1000*(Mannings_n_bot)^1.5)/P198)^0.67</f>
        <v>5.4892181749756665E-2</v>
      </c>
      <c r="BE198" s="34">
        <f>(((Q198-VLOOKUP(BE$6,Data!$N$4:$Y$11,Data!$W$1,FALSE)/1000)*VLOOKUP(BE$6,Data!$N$4:$Y$11,Data!$P$1,FALSE)^1.5+VLOOKUP(BE$6,Data!$N$4:$Y$11,Data!$W$1,FALSE)/1000*(Mannings_n_bot)^1.5)/Q198)^0.67</f>
        <v>5.4825114292329051E-2</v>
      </c>
      <c r="BF198" s="34">
        <f>(((R198-VLOOKUP(BF$6,Data!$N$4:$Y$11,Data!$W$1,FALSE)/1000)*VLOOKUP(BF$6,Data!$N$4:$Y$11,Data!$P$1,FALSE)^1.5+VLOOKUP(BF$6,Data!$N$4:$Y$11,Data!$W$1,FALSE)/1000*(Mannings_n_bot)^1.5)/R198)^0.67</f>
        <v>5.4773776102739972E-2</v>
      </c>
      <c r="BG198" s="34">
        <f>(((S198-VLOOKUP(BG$6,Data!$N$4:$Y$11,Data!$W$1,FALSE)/1000)*VLOOKUP(BG$6,Data!$N$4:$Y$11,Data!$P$1,FALSE)^1.5+VLOOKUP(BG$6,Data!$N$4:$Y$11,Data!$W$1,FALSE)/1000*(Mannings_n_bot)^1.5)/S198)^0.67</f>
        <v>5.4737420449914677E-2</v>
      </c>
    </row>
    <row r="199" spans="1:59" x14ac:dyDescent="0.25">
      <c r="A199" s="28">
        <v>0.192</v>
      </c>
      <c r="B199" s="94">
        <v>0.23317705638565867</v>
      </c>
      <c r="C199" s="94">
        <v>0.3351233375834366</v>
      </c>
      <c r="D199" s="94">
        <v>0.45457302363698515</v>
      </c>
      <c r="E199" s="94">
        <v>0.5931999647586943</v>
      </c>
      <c r="F199" s="94">
        <v>0.74912105004355611</v>
      </c>
      <c r="G199" s="94">
        <v>0.92442814794480421</v>
      </c>
      <c r="H199" s="94">
        <v>1.1168205613027675</v>
      </c>
      <c r="I199" s="94">
        <v>1.3288076107775497</v>
      </c>
      <c r="K199" s="28">
        <v>0.192</v>
      </c>
      <c r="L199" s="94">
        <v>1.8263111619231274</v>
      </c>
      <c r="M199" s="94">
        <v>2.1966900727959189</v>
      </c>
      <c r="N199" s="94">
        <v>2.5571662912652999</v>
      </c>
      <c r="O199" s="94">
        <v>2.9274585956534405</v>
      </c>
      <c r="P199" s="94">
        <v>3.2879446339125487</v>
      </c>
      <c r="Q199" s="94">
        <v>3.6581915066440791</v>
      </c>
      <c r="R199" s="94">
        <v>4.0186870208277012</v>
      </c>
      <c r="S199" s="94">
        <v>4.3889061953241528</v>
      </c>
      <c r="U199" s="28">
        <v>0.192</v>
      </c>
      <c r="V199" s="94">
        <v>1.503227145169008</v>
      </c>
      <c r="W199" s="94">
        <v>1.8078675077049444</v>
      </c>
      <c r="X199" s="94">
        <v>2.1045745801143281</v>
      </c>
      <c r="Y199" s="94">
        <v>2.4091433787847767</v>
      </c>
      <c r="Z199" s="94">
        <v>2.705858093165237</v>
      </c>
      <c r="AA199" s="94">
        <v>3.0103894130071747</v>
      </c>
      <c r="AB199" s="94">
        <v>3.3071116901966469</v>
      </c>
      <c r="AC199" s="94">
        <v>3.6116201865644735</v>
      </c>
      <c r="AE199" s="28">
        <v>0.192</v>
      </c>
      <c r="AF199" s="94">
        <f t="shared" si="46"/>
        <v>0.24039943832289326</v>
      </c>
      <c r="AG199" s="94">
        <f t="shared" si="32"/>
        <v>0.24081101492158702</v>
      </c>
      <c r="AH199" s="94">
        <f t="shared" si="33"/>
        <v>0.24075127722450224</v>
      </c>
      <c r="AI199" s="94">
        <f t="shared" si="34"/>
        <v>0.24101675883216969</v>
      </c>
      <c r="AJ199" s="94">
        <f t="shared" si="35"/>
        <v>0.24094818833269735</v>
      </c>
      <c r="AK199" s="94">
        <f t="shared" si="36"/>
        <v>0.24114112443116464</v>
      </c>
      <c r="AL199" s="94">
        <f t="shared" si="37"/>
        <v>0.24107403604268129</v>
      </c>
      <c r="AM199" s="94">
        <f t="shared" si="38"/>
        <v>0.2412244209861566</v>
      </c>
      <c r="AO199" s="28">
        <v>0.192</v>
      </c>
      <c r="AP199" s="94">
        <f t="shared" si="47"/>
        <v>0.12767652152994588</v>
      </c>
      <c r="AQ199" s="94">
        <f t="shared" si="39"/>
        <v>0.15255831568305669</v>
      </c>
      <c r="AR199" s="94">
        <f t="shared" si="40"/>
        <v>0.17776435783222369</v>
      </c>
      <c r="AS199" s="94">
        <f t="shared" si="41"/>
        <v>0.20263308442327796</v>
      </c>
      <c r="AT199" s="94">
        <f t="shared" si="42"/>
        <v>0.22783870577289073</v>
      </c>
      <c r="AU199" s="94">
        <f t="shared" si="43"/>
        <v>0.25270086223365829</v>
      </c>
      <c r="AV199" s="94">
        <f t="shared" si="44"/>
        <v>0.27790682765654728</v>
      </c>
      <c r="AW199" s="94">
        <f t="shared" si="45"/>
        <v>0.30276509718827738</v>
      </c>
      <c r="AY199" s="28">
        <v>0.192</v>
      </c>
      <c r="AZ199" s="34">
        <f>(((L199-VLOOKUP(AZ$6,Data!$N$4:$Y$11,Data!$W$1,FALSE)/1000)*VLOOKUP(AZ$6,Data!$N$4:$Y$11,Data!$P$1,FALSE)^1.5+VLOOKUP(AZ$6,Data!$N$4:$Y$11,Data!$W$1,FALSE)/1000*(Mannings_n_bot)^1.5)/L199)^0.67</f>
        <v>5.5123949103732597E-2</v>
      </c>
      <c r="BA199" s="34">
        <f>(((M199-VLOOKUP(BA$6,Data!$N$4:$Y$11,Data!$W$1,FALSE)/1000)*VLOOKUP(BA$6,Data!$N$4:$Y$11,Data!$P$1,FALSE)^1.5+VLOOKUP(BA$6,Data!$N$4:$Y$11,Data!$W$1,FALSE)/1000*(Mannings_n_bot)^1.5)/M199)^0.67</f>
        <v>5.5088303567151393E-2</v>
      </c>
      <c r="BB199" s="34">
        <f>(((N199-VLOOKUP(BB$6,Data!$N$4:$Y$11,Data!$W$1,FALSE)/1000)*VLOOKUP(BB$6,Data!$N$4:$Y$11,Data!$P$1,FALSE)^1.5+VLOOKUP(BB$6,Data!$N$4:$Y$11,Data!$W$1,FALSE)/1000*(Mannings_n_bot)^1.5)/N199)^0.67</f>
        <v>5.5022362133227948E-2</v>
      </c>
      <c r="BC199" s="34">
        <f>(((O199-VLOOKUP(BC$6,Data!$N$4:$Y$11,Data!$W$1,FALSE)/1000)*VLOOKUP(BC$6,Data!$N$4:$Y$11,Data!$P$1,FALSE)^1.5+VLOOKUP(BC$6,Data!$N$4:$Y$11,Data!$W$1,FALSE)/1000*(Mannings_n_bot)^1.5)/O199)^0.67</f>
        <v>5.4957717625166137E-2</v>
      </c>
      <c r="BD199" s="34">
        <f>(((P199-VLOOKUP(BD$6,Data!$N$4:$Y$11,Data!$W$1,FALSE)/1000)*VLOOKUP(BD$6,Data!$N$4:$Y$11,Data!$P$1,FALSE)^1.5+VLOOKUP(BD$6,Data!$N$4:$Y$11,Data!$W$1,FALSE)/1000*(Mannings_n_bot)^1.5)/P199)^0.67</f>
        <v>5.4873041673787509E-2</v>
      </c>
      <c r="BE199" s="34">
        <f>(((Q199-VLOOKUP(BE$6,Data!$N$4:$Y$11,Data!$W$1,FALSE)/1000)*VLOOKUP(BE$6,Data!$N$4:$Y$11,Data!$P$1,FALSE)^1.5+VLOOKUP(BE$6,Data!$N$4:$Y$11,Data!$W$1,FALSE)/1000*(Mannings_n_bot)^1.5)/Q199)^0.67</f>
        <v>5.4805648631544322E-2</v>
      </c>
      <c r="BF199" s="34">
        <f>(((R199-VLOOKUP(BF$6,Data!$N$4:$Y$11,Data!$W$1,FALSE)/1000)*VLOOKUP(BF$6,Data!$N$4:$Y$11,Data!$P$1,FALSE)^1.5+VLOOKUP(BF$6,Data!$N$4:$Y$11,Data!$W$1,FALSE)/1000*(Mannings_n_bot)^1.5)/R199)^0.67</f>
        <v>5.4754081935196458E-2</v>
      </c>
      <c r="BG199" s="34">
        <f>(((S199-VLOOKUP(BG$6,Data!$N$4:$Y$11,Data!$W$1,FALSE)/1000)*VLOOKUP(BG$6,Data!$N$4:$Y$11,Data!$P$1,FALSE)^1.5+VLOOKUP(BG$6,Data!$N$4:$Y$11,Data!$W$1,FALSE)/1000*(Mannings_n_bot)^1.5)/S199)^0.67</f>
        <v>5.4717544749974402E-2</v>
      </c>
    </row>
    <row r="200" spans="1:59" x14ac:dyDescent="0.25">
      <c r="A200" s="28">
        <v>0.193</v>
      </c>
      <c r="B200" s="94">
        <v>0.23438141635687182</v>
      </c>
      <c r="C200" s="94">
        <v>0.3368530276578896</v>
      </c>
      <c r="D200" s="94">
        <v>0.45691947594161131</v>
      </c>
      <c r="E200" s="94">
        <v>0.59626060212439369</v>
      </c>
      <c r="F200" s="94">
        <v>0.75298662114375192</v>
      </c>
      <c r="G200" s="94">
        <v>0.92919675674517466</v>
      </c>
      <c r="H200" s="94">
        <v>1.1225822749399552</v>
      </c>
      <c r="I200" s="94">
        <v>1.3356612138156692</v>
      </c>
      <c r="K200" s="28">
        <v>0.193</v>
      </c>
      <c r="L200" s="94">
        <v>1.8279316662790543</v>
      </c>
      <c r="M200" s="94">
        <v>2.1986273354381156</v>
      </c>
      <c r="N200" s="94">
        <v>2.5594234630206318</v>
      </c>
      <c r="O200" s="94">
        <v>2.9300324272153597</v>
      </c>
      <c r="P200" s="94">
        <v>3.2908383601725864</v>
      </c>
      <c r="Q200" s="94">
        <v>3.6614018444760577</v>
      </c>
      <c r="R200" s="94">
        <v>4.022217249636542</v>
      </c>
      <c r="S200" s="94">
        <v>4.3927530077435479</v>
      </c>
      <c r="U200" s="28">
        <v>0.193</v>
      </c>
      <c r="V200" s="94">
        <v>1.5029862167153176</v>
      </c>
      <c r="W200" s="94">
        <v>1.8075661112976886</v>
      </c>
      <c r="X200" s="94">
        <v>2.1042256830569332</v>
      </c>
      <c r="Y200" s="94">
        <v>2.4087340039242324</v>
      </c>
      <c r="Z200" s="94">
        <v>2.7054011937905789</v>
      </c>
      <c r="AA200" s="94">
        <v>3.0098720340092657</v>
      </c>
      <c r="AB200" s="94">
        <v>3.306546773605763</v>
      </c>
      <c r="AC200" s="94">
        <v>3.610994790653133</v>
      </c>
      <c r="AE200" s="28">
        <v>0.193</v>
      </c>
      <c r="AF200" s="94">
        <f t="shared" si="46"/>
        <v>0.24164110191152419</v>
      </c>
      <c r="AG200" s="94">
        <f t="shared" ref="AG200:AG263" si="48">C200/C$1007</f>
        <v>0.24205392574162238</v>
      </c>
      <c r="AH200" s="94">
        <f t="shared" ref="AH200:AH263" si="49">D200/D$1007</f>
        <v>0.2419940069068871</v>
      </c>
      <c r="AI200" s="94">
        <f t="shared" ref="AI200:AI263" si="50">E200/E$1007</f>
        <v>0.24226029379788999</v>
      </c>
      <c r="AJ200" s="94">
        <f t="shared" ref="AJ200:AJ263" si="51">F200/F$1007</f>
        <v>0.24219151523348229</v>
      </c>
      <c r="AK200" s="94">
        <f t="shared" ref="AK200:AK263" si="52">G200/G$1007</f>
        <v>0.24238503688736815</v>
      </c>
      <c r="AL200" s="94">
        <f t="shared" ref="AL200:AL263" si="53">H200/H$1007</f>
        <v>0.24231774484351026</v>
      </c>
      <c r="AM200" s="94">
        <f t="shared" ref="AM200:AM263" si="54">I200/I$1007</f>
        <v>0.24246858636504989</v>
      </c>
      <c r="AO200" s="28">
        <v>0.193</v>
      </c>
      <c r="AP200" s="94">
        <f t="shared" si="47"/>
        <v>0.12822219817110542</v>
      </c>
      <c r="AQ200" s="94">
        <f t="shared" ref="AQ200:AQ263" si="55">C200/M200</f>
        <v>0.15321060655818947</v>
      </c>
      <c r="AR200" s="94">
        <f t="shared" ref="AR200:AR263" si="56">D200/N200</f>
        <v>0.17852437572106764</v>
      </c>
      <c r="AS200" s="94">
        <f t="shared" ref="AS200:AS263" si="57">E200/O200</f>
        <v>0.20349965979423204</v>
      </c>
      <c r="AT200" s="94">
        <f t="shared" ref="AT200:AT263" si="58">F200/P200</f>
        <v>0.22881300712207023</v>
      </c>
      <c r="AU200" s="94">
        <f t="shared" ref="AU200:AU263" si="59">G200/Q200</f>
        <v>0.25378169242664528</v>
      </c>
      <c r="AV200" s="94">
        <f t="shared" ref="AV200:AV263" si="60">H200/R200</f>
        <v>0.27909538577047144</v>
      </c>
      <c r="AW200" s="94">
        <f t="shared" ref="AW200:AW263" si="61">I200/S200</f>
        <v>0.3040601671573987</v>
      </c>
      <c r="AY200" s="28">
        <v>0.193</v>
      </c>
      <c r="AZ200" s="34">
        <f>(((L200-VLOOKUP(AZ$6,Data!$N$4:$Y$11,Data!$W$1,FALSE)/1000)*VLOOKUP(AZ$6,Data!$N$4:$Y$11,Data!$P$1,FALSE)^1.5+VLOOKUP(AZ$6,Data!$N$4:$Y$11,Data!$W$1,FALSE)/1000*(Mannings_n_bot)^1.5)/L200)^0.67</f>
        <v>5.5106025229320857E-2</v>
      </c>
      <c r="BA200" s="34">
        <f>(((M200-VLOOKUP(BA$6,Data!$N$4:$Y$11,Data!$W$1,FALSE)/1000)*VLOOKUP(BA$6,Data!$N$4:$Y$11,Data!$P$1,FALSE)^1.5+VLOOKUP(BA$6,Data!$N$4:$Y$11,Data!$W$1,FALSE)/1000*(Mannings_n_bot)^1.5)/M200)^0.67</f>
        <v>5.5070180644609903E-2</v>
      </c>
      <c r="BB200" s="34">
        <f>(((N200-VLOOKUP(BB$6,Data!$N$4:$Y$11,Data!$W$1,FALSE)/1000)*VLOOKUP(BB$6,Data!$N$4:$Y$11,Data!$P$1,FALSE)^1.5+VLOOKUP(BB$6,Data!$N$4:$Y$11,Data!$W$1,FALSE)/1000*(Mannings_n_bot)^1.5)/N200)^0.67</f>
        <v>5.5003945796840335E-2</v>
      </c>
      <c r="BC200" s="34">
        <f>(((O200-VLOOKUP(BC$6,Data!$N$4:$Y$11,Data!$W$1,FALSE)/1000)*VLOOKUP(BC$6,Data!$N$4:$Y$11,Data!$P$1,FALSE)^1.5+VLOOKUP(BC$6,Data!$N$4:$Y$11,Data!$W$1,FALSE)/1000*(Mannings_n_bot)^1.5)/O200)^0.67</f>
        <v>5.4938982942492727E-2</v>
      </c>
      <c r="BD200" s="34">
        <f>(((P200-VLOOKUP(BD$6,Data!$N$4:$Y$11,Data!$W$1,FALSE)/1000)*VLOOKUP(BD$6,Data!$N$4:$Y$11,Data!$P$1,FALSE)^1.5+VLOOKUP(BD$6,Data!$N$4:$Y$11,Data!$W$1,FALSE)/1000*(Mannings_n_bot)^1.5)/P200)^0.67</f>
        <v>5.4853928759230654E-2</v>
      </c>
      <c r="BE200" s="34">
        <f>(((Q200-VLOOKUP(BE$6,Data!$N$4:$Y$11,Data!$W$1,FALSE)/1000)*VLOOKUP(BE$6,Data!$N$4:$Y$11,Data!$P$1,FALSE)^1.5+VLOOKUP(BE$6,Data!$N$4:$Y$11,Data!$W$1,FALSE)/1000*(Mannings_n_bot)^1.5)/Q200)^0.67</f>
        <v>5.4786210376422555E-2</v>
      </c>
      <c r="BF200" s="34">
        <f>(((R200-VLOOKUP(BF$6,Data!$N$4:$Y$11,Data!$W$1,FALSE)/1000)*VLOOKUP(BF$6,Data!$N$4:$Y$11,Data!$P$1,FALSE)^1.5+VLOOKUP(BF$6,Data!$N$4:$Y$11,Data!$W$1,FALSE)/1000*(Mannings_n_bot)^1.5)/R200)^0.67</f>
        <v>5.4734415506541269E-2</v>
      </c>
      <c r="BG200" s="34">
        <f>(((S200-VLOOKUP(BG$6,Data!$N$4:$Y$11,Data!$W$1,FALSE)/1000)*VLOOKUP(BG$6,Data!$N$4:$Y$11,Data!$P$1,FALSE)^1.5+VLOOKUP(BG$6,Data!$N$4:$Y$11,Data!$W$1,FALSE)/1000*(Mannings_n_bot)^1.5)/S200)^0.67</f>
        <v>5.4697696885127572E-2</v>
      </c>
    </row>
    <row r="201" spans="1:59" x14ac:dyDescent="0.25">
      <c r="A201" s="28">
        <v>0.19400000000000001</v>
      </c>
      <c r="B201" s="94">
        <v>0.2355855825848322</v>
      </c>
      <c r="C201" s="94">
        <v>0.33858242835177155</v>
      </c>
      <c r="D201" s="94">
        <v>0.45926553786842672</v>
      </c>
      <c r="E201" s="94">
        <v>0.59932071761837014</v>
      </c>
      <c r="F201" s="94">
        <v>0.75685153725421417</v>
      </c>
      <c r="G201" s="94">
        <v>0.93396454320825706</v>
      </c>
      <c r="H201" s="94">
        <v>1.1283430010008013</v>
      </c>
      <c r="I201" s="94">
        <v>1.3425136260775172</v>
      </c>
      <c r="K201" s="28">
        <v>0.19400000000000001</v>
      </c>
      <c r="L201" s="94">
        <v>1.8295524313646379</v>
      </c>
      <c r="M201" s="94">
        <v>2.2005649222424806</v>
      </c>
      <c r="N201" s="94">
        <v>2.5616810103627854</v>
      </c>
      <c r="O201" s="94">
        <v>2.9326066977182856</v>
      </c>
      <c r="P201" s="94">
        <v>3.2937325768343046</v>
      </c>
      <c r="Q201" s="94">
        <v>3.6646127360201297</v>
      </c>
      <c r="R201" s="94">
        <v>4.0257480836418633</v>
      </c>
      <c r="S201" s="94">
        <v>4.3966004886419654</v>
      </c>
      <c r="U201" s="28">
        <v>0.19400000000000001</v>
      </c>
      <c r="V201" s="94">
        <v>1.5027435407694429</v>
      </c>
      <c r="W201" s="94">
        <v>1.8072626382780144</v>
      </c>
      <c r="X201" s="94">
        <v>2.1038743643621012</v>
      </c>
      <c r="Y201" s="94">
        <v>2.4083218783497697</v>
      </c>
      <c r="Z201" s="94">
        <v>2.7049411987308454</v>
      </c>
      <c r="AA201" s="94">
        <v>3.0093512302658252</v>
      </c>
      <c r="AB201" s="94">
        <v>3.3059780873264981</v>
      </c>
      <c r="AC201" s="94">
        <v>3.6103652959997499</v>
      </c>
      <c r="AE201" s="28">
        <v>0.19400000000000001</v>
      </c>
      <c r="AF201" s="94">
        <f t="shared" ref="AF201:AF264" si="62">B201/B$1007</f>
        <v>0.24288256575593559</v>
      </c>
      <c r="AG201" s="94">
        <f t="shared" si="48"/>
        <v>0.24329662862021889</v>
      </c>
      <c r="AH201" s="94">
        <f t="shared" si="49"/>
        <v>0.24323652983710753</v>
      </c>
      <c r="AI201" s="94">
        <f t="shared" si="50"/>
        <v>0.24350361672746962</v>
      </c>
      <c r="AJ201" s="94">
        <f t="shared" si="51"/>
        <v>0.24343463146258784</v>
      </c>
      <c r="AK201" s="94">
        <f t="shared" si="52"/>
        <v>0.24362873483329439</v>
      </c>
      <c r="AL201" s="94">
        <f t="shared" si="53"/>
        <v>0.24356124046863059</v>
      </c>
      <c r="AM201" s="94">
        <f t="shared" si="54"/>
        <v>0.24371253557697192</v>
      </c>
      <c r="AO201" s="28">
        <v>0.19400000000000001</v>
      </c>
      <c r="AP201" s="94">
        <f t="shared" ref="AP201:AP264" si="63">B201/L201</f>
        <v>0.1287667839117965</v>
      </c>
      <c r="AQ201" s="94">
        <f t="shared" si="55"/>
        <v>0.15386159477937142</v>
      </c>
      <c r="AR201" s="94">
        <f t="shared" si="56"/>
        <v>0.17928287558464803</v>
      </c>
      <c r="AS201" s="94">
        <f t="shared" si="57"/>
        <v>0.20436450550449589</v>
      </c>
      <c r="AT201" s="94">
        <f t="shared" si="58"/>
        <v>0.22978536344369666</v>
      </c>
      <c r="AU201" s="94">
        <f t="shared" si="59"/>
        <v>0.25486036601580125</v>
      </c>
      <c r="AV201" s="94">
        <f t="shared" si="60"/>
        <v>0.28028157191099107</v>
      </c>
      <c r="AW201" s="94">
        <f t="shared" si="61"/>
        <v>0.30535265361174463</v>
      </c>
      <c r="AY201" s="28">
        <v>0.19400000000000001</v>
      </c>
      <c r="AZ201" s="34">
        <f>(((L201-VLOOKUP(AZ$6,Data!$N$4:$Y$11,Data!$W$1,FALSE)/1000)*VLOOKUP(AZ$6,Data!$N$4:$Y$11,Data!$P$1,FALSE)^1.5+VLOOKUP(AZ$6,Data!$N$4:$Y$11,Data!$W$1,FALSE)/1000*(Mannings_n_bot)^1.5)/L201)^0.67</f>
        <v>5.5088127365454362E-2</v>
      </c>
      <c r="BA201" s="34">
        <f>(((M201-VLOOKUP(BA$6,Data!$N$4:$Y$11,Data!$W$1,FALSE)/1000)*VLOOKUP(BA$6,Data!$N$4:$Y$11,Data!$P$1,FALSE)^1.5+VLOOKUP(BA$6,Data!$N$4:$Y$11,Data!$W$1,FALSE)/1000*(Mannings_n_bot)^1.5)/M201)^0.67</f>
        <v>5.5052083675558201E-2</v>
      </c>
      <c r="BB201" s="34">
        <f>(((N201-VLOOKUP(BB$6,Data!$N$4:$Y$11,Data!$W$1,FALSE)/1000)*VLOOKUP(BB$6,Data!$N$4:$Y$11,Data!$P$1,FALSE)^1.5+VLOOKUP(BB$6,Data!$N$4:$Y$11,Data!$W$1,FALSE)/1000*(Mannings_n_bot)^1.5)/N201)^0.67</f>
        <v>5.4985555828190334E-2</v>
      </c>
      <c r="BC201" s="34">
        <f>(((O201-VLOOKUP(BC$6,Data!$N$4:$Y$11,Data!$W$1,FALSE)/1000)*VLOOKUP(BC$6,Data!$N$4:$Y$11,Data!$P$1,FALSE)^1.5+VLOOKUP(BC$6,Data!$N$4:$Y$11,Data!$W$1,FALSE)/1000*(Mannings_n_bot)^1.5)/O201)^0.67</f>
        <v>5.4920274818865744E-2</v>
      </c>
      <c r="BD201" s="34">
        <f>(((P201-VLOOKUP(BD$6,Data!$N$4:$Y$11,Data!$W$1,FALSE)/1000)*VLOOKUP(BD$6,Data!$N$4:$Y$11,Data!$P$1,FALSE)^1.5+VLOOKUP(BD$6,Data!$N$4:$Y$11,Data!$W$1,FALSE)/1000*(Mannings_n_bot)^1.5)/P201)^0.67</f>
        <v>5.4834842924801411E-2</v>
      </c>
      <c r="BE201" s="34">
        <f>(((Q201-VLOOKUP(BE$6,Data!$N$4:$Y$11,Data!$W$1,FALSE)/1000)*VLOOKUP(BE$6,Data!$N$4:$Y$11,Data!$P$1,FALSE)^1.5+VLOOKUP(BE$6,Data!$N$4:$Y$11,Data!$W$1,FALSE)/1000*(Mannings_n_bot)^1.5)/Q201)^0.67</f>
        <v>5.4766799445279707E-2</v>
      </c>
      <c r="BF201" s="34">
        <f>(((R201-VLOOKUP(BF$6,Data!$N$4:$Y$11,Data!$W$1,FALSE)/1000)*VLOOKUP(BF$6,Data!$N$4:$Y$11,Data!$P$1,FALSE)^1.5+VLOOKUP(BF$6,Data!$N$4:$Y$11,Data!$W$1,FALSE)/1000*(Mannings_n_bot)^1.5)/R201)^0.67</f>
        <v>5.4714776734003885E-2</v>
      </c>
      <c r="BG201" s="34">
        <f>(((S201-VLOOKUP(BG$6,Data!$N$4:$Y$11,Data!$W$1,FALSE)/1000)*VLOOKUP(BG$6,Data!$N$4:$Y$11,Data!$P$1,FALSE)^1.5+VLOOKUP(BG$6,Data!$N$4:$Y$11,Data!$W$1,FALSE)/1000*(Mannings_n_bot)^1.5)/S201)^0.67</f>
        <v>5.4677876772571334E-2</v>
      </c>
    </row>
    <row r="202" spans="1:59" x14ac:dyDescent="0.25">
      <c r="A202" s="28">
        <v>0.19500000000000001</v>
      </c>
      <c r="B202" s="94">
        <v>0.23678955366902821</v>
      </c>
      <c r="C202" s="94">
        <v>0.34031153767760403</v>
      </c>
      <c r="D202" s="94">
        <v>0.46161120671657674</v>
      </c>
      <c r="E202" s="94">
        <v>0.60238030774485329</v>
      </c>
      <c r="F202" s="94">
        <v>0.76071579395096878</v>
      </c>
      <c r="G202" s="94">
        <v>0.93873150190720844</v>
      </c>
      <c r="H202" s="94">
        <v>1.1341027329154265</v>
      </c>
      <c r="I202" s="94">
        <v>1.3493648397823996</v>
      </c>
      <c r="K202" s="28">
        <v>0.19500000000000001</v>
      </c>
      <c r="L202" s="94">
        <v>1.8311734591494397</v>
      </c>
      <c r="M202" s="94">
        <v>2.2025028355449972</v>
      </c>
      <c r="N202" s="94">
        <v>2.5639389360165974</v>
      </c>
      <c r="O202" s="94">
        <v>2.9351814102537213</v>
      </c>
      <c r="P202" s="94">
        <v>3.2966272873779436</v>
      </c>
      <c r="Q202" s="94">
        <v>3.6678241851233371</v>
      </c>
      <c r="R202" s="94">
        <v>4.0292795270793622</v>
      </c>
      <c r="S202" s="94">
        <v>4.4004486426219902</v>
      </c>
      <c r="U202" s="28">
        <v>0.19500000000000001</v>
      </c>
      <c r="V202" s="94">
        <v>1.5024991164846464</v>
      </c>
      <c r="W202" s="94">
        <v>1.806957087599639</v>
      </c>
      <c r="X202" s="94">
        <v>2.1035206228164847</v>
      </c>
      <c r="Y202" s="94">
        <v>2.4079070006489918</v>
      </c>
      <c r="Z202" s="94">
        <v>2.7044781064064347</v>
      </c>
      <c r="AA202" s="94">
        <v>3.0088269999984649</v>
      </c>
      <c r="AB202" s="94">
        <v>3.3054056294131575</v>
      </c>
      <c r="AC202" s="94">
        <v>3.6097317004600074</v>
      </c>
      <c r="AE202" s="28">
        <v>0.19500000000000001</v>
      </c>
      <c r="AF202" s="94">
        <f t="shared" si="62"/>
        <v>0.24412382841223665</v>
      </c>
      <c r="AG202" s="94">
        <f t="shared" si="48"/>
        <v>0.24453912212922566</v>
      </c>
      <c r="AH202" s="94">
        <f t="shared" si="49"/>
        <v>0.24447884458473501</v>
      </c>
      <c r="AI202" s="94">
        <f t="shared" si="50"/>
        <v>0.24474672620057933</v>
      </c>
      <c r="AJ202" s="94">
        <f t="shared" si="51"/>
        <v>0.24467753559708169</v>
      </c>
      <c r="AK202" s="94">
        <f t="shared" si="52"/>
        <v>0.24487221685332772</v>
      </c>
      <c r="AL202" s="94">
        <f t="shared" si="53"/>
        <v>0.24480452149988494</v>
      </c>
      <c r="AM202" s="94">
        <f t="shared" si="54"/>
        <v>0.24495626720945829</v>
      </c>
      <c r="AO202" s="28">
        <v>0.19500000000000001</v>
      </c>
      <c r="AP202" s="94">
        <f t="shared" si="63"/>
        <v>0.12931028051215551</v>
      </c>
      <c r="AQ202" s="94">
        <f t="shared" si="55"/>
        <v>0.1545112824308332</v>
      </c>
      <c r="AR202" s="94">
        <f t="shared" si="56"/>
        <v>0.18003985985475457</v>
      </c>
      <c r="AS202" s="94">
        <f t="shared" si="57"/>
        <v>0.20522762430986596</v>
      </c>
      <c r="AT202" s="94">
        <f t="shared" si="58"/>
        <v>0.23075577784106235</v>
      </c>
      <c r="AU202" s="94">
        <f t="shared" si="59"/>
        <v>0.25593688642838858</v>
      </c>
      <c r="AV202" s="94">
        <f t="shared" si="60"/>
        <v>0.28146538985283182</v>
      </c>
      <c r="AW202" s="94">
        <f t="shared" si="61"/>
        <v>0.30664256064999451</v>
      </c>
      <c r="AY202" s="28">
        <v>0.19500000000000001</v>
      </c>
      <c r="AZ202" s="34">
        <f>(((L202-VLOOKUP(AZ$6,Data!$N$4:$Y$11,Data!$W$1,FALSE)/1000)*VLOOKUP(AZ$6,Data!$N$4:$Y$11,Data!$P$1,FALSE)^1.5+VLOOKUP(AZ$6,Data!$N$4:$Y$11,Data!$W$1,FALSE)/1000*(Mannings_n_bot)^1.5)/L202)^0.67</f>
        <v>5.507025543339511E-2</v>
      </c>
      <c r="BA202" s="34">
        <f>(((M202-VLOOKUP(BA$6,Data!$N$4:$Y$11,Data!$W$1,FALSE)/1000)*VLOOKUP(BA$6,Data!$N$4:$Y$11,Data!$P$1,FALSE)^1.5+VLOOKUP(BA$6,Data!$N$4:$Y$11,Data!$W$1,FALSE)/1000*(Mannings_n_bot)^1.5)/M202)^0.67</f>
        <v>5.5034012582079947E-2</v>
      </c>
      <c r="BB202" s="34">
        <f>(((N202-VLOOKUP(BB$6,Data!$N$4:$Y$11,Data!$W$1,FALSE)/1000)*VLOOKUP(BB$6,Data!$N$4:$Y$11,Data!$P$1,FALSE)^1.5+VLOOKUP(BB$6,Data!$N$4:$Y$11,Data!$W$1,FALSE)/1000*(Mannings_n_bot)^1.5)/N202)^0.67</f>
        <v>5.4967192148048995E-2</v>
      </c>
      <c r="BC202" s="34">
        <f>(((O202-VLOOKUP(BC$6,Data!$N$4:$Y$11,Data!$W$1,FALSE)/1000)*VLOOKUP(BC$6,Data!$N$4:$Y$11,Data!$P$1,FALSE)^1.5+VLOOKUP(BC$6,Data!$N$4:$Y$11,Data!$W$1,FALSE)/1000*(Mannings_n_bot)^1.5)/O202)^0.67</f>
        <v>5.4901593174919862E-2</v>
      </c>
      <c r="BD202" s="34">
        <f>(((P202-VLOOKUP(BD$6,Data!$N$4:$Y$11,Data!$W$1,FALSE)/1000)*VLOOKUP(BD$6,Data!$N$4:$Y$11,Data!$P$1,FALSE)^1.5+VLOOKUP(BD$6,Data!$N$4:$Y$11,Data!$W$1,FALSE)/1000*(Mannings_n_bot)^1.5)/P202)^0.67</f>
        <v>5.4815784089496437E-2</v>
      </c>
      <c r="BE202" s="34">
        <f>(((Q202-VLOOKUP(BE$6,Data!$N$4:$Y$11,Data!$W$1,FALSE)/1000)*VLOOKUP(BE$6,Data!$N$4:$Y$11,Data!$P$1,FALSE)^1.5+VLOOKUP(BE$6,Data!$N$4:$Y$11,Data!$W$1,FALSE)/1000*(Mannings_n_bot)^1.5)/Q202)^0.67</f>
        <v>5.4747415756712298E-2</v>
      </c>
      <c r="BF202" s="34">
        <f>(((R202-VLOOKUP(BF$6,Data!$N$4:$Y$11,Data!$W$1,FALSE)/1000)*VLOOKUP(BF$6,Data!$N$4:$Y$11,Data!$P$1,FALSE)^1.5+VLOOKUP(BF$6,Data!$N$4:$Y$11,Data!$W$1,FALSE)/1000*(Mannings_n_bot)^1.5)/R202)^0.67</f>
        <v>5.4695165535098546E-2</v>
      </c>
      <c r="BG202" s="34">
        <f>(((S202-VLOOKUP(BG$6,Data!$N$4:$Y$11,Data!$W$1,FALSE)/1000)*VLOOKUP(BG$6,Data!$N$4:$Y$11,Data!$P$1,FALSE)^1.5+VLOOKUP(BG$6,Data!$N$4:$Y$11,Data!$W$1,FALSE)/1000*(Mannings_n_bot)^1.5)/S202)^0.67</f>
        <v>5.4658084329786007E-2</v>
      </c>
    </row>
    <row r="203" spans="1:59" x14ac:dyDescent="0.25">
      <c r="A203" s="28">
        <v>0.19600000000000001</v>
      </c>
      <c r="B203" s="94">
        <v>0.23799332820826669</v>
      </c>
      <c r="C203" s="94">
        <v>0.34204035364690299</v>
      </c>
      <c r="D203" s="94">
        <v>0.46395647978384824</v>
      </c>
      <c r="E203" s="94">
        <v>0.60543936900627293</v>
      </c>
      <c r="F203" s="94">
        <v>0.76457938680777415</v>
      </c>
      <c r="G203" s="94">
        <v>0.9434976274123561</v>
      </c>
      <c r="H203" s="94">
        <v>1.1398614641105533</v>
      </c>
      <c r="I203" s="94">
        <v>1.3562148471455293</v>
      </c>
      <c r="K203" s="28">
        <v>0.19600000000000001</v>
      </c>
      <c r="L203" s="94">
        <v>1.8327947516058143</v>
      </c>
      <c r="M203" s="94">
        <v>2.2044410776850829</v>
      </c>
      <c r="N203" s="94">
        <v>2.5661972427108877</v>
      </c>
      <c r="O203" s="94">
        <v>2.937756567917797</v>
      </c>
      <c r="P203" s="94">
        <v>3.2995224952889148</v>
      </c>
      <c r="Q203" s="94">
        <v>3.6710361956385351</v>
      </c>
      <c r="R203" s="94">
        <v>4.0328115841911014</v>
      </c>
      <c r="S203" s="94">
        <v>4.4042974742932142</v>
      </c>
      <c r="U203" s="28">
        <v>0.19600000000000001</v>
      </c>
      <c r="V203" s="94">
        <v>1.5022529430075366</v>
      </c>
      <c r="W203" s="94">
        <v>1.8066494582084067</v>
      </c>
      <c r="X203" s="94">
        <v>2.1031644571975519</v>
      </c>
      <c r="Y203" s="94">
        <v>2.4074893693990944</v>
      </c>
      <c r="Z203" s="94">
        <v>2.7040119152260225</v>
      </c>
      <c r="AA203" s="94">
        <v>3.008299341415853</v>
      </c>
      <c r="AB203" s="94">
        <v>3.304829397905789</v>
      </c>
      <c r="AC203" s="94">
        <v>3.6090940018741091</v>
      </c>
      <c r="AE203" s="28">
        <v>0.19600000000000001</v>
      </c>
      <c r="AF203" s="94">
        <f t="shared" si="62"/>
        <v>0.24536488843583393</v>
      </c>
      <c r="AG203" s="94">
        <f t="shared" si="48"/>
        <v>0.24578140483976915</v>
      </c>
      <c r="AH203" s="94">
        <f t="shared" si="49"/>
        <v>0.24572094971862157</v>
      </c>
      <c r="AI203" s="94">
        <f t="shared" si="50"/>
        <v>0.24598962079615863</v>
      </c>
      <c r="AJ203" s="94">
        <f t="shared" si="51"/>
        <v>0.24592022621330223</v>
      </c>
      <c r="AK203" s="94">
        <f t="shared" si="52"/>
        <v>0.24611548153111421</v>
      </c>
      <c r="AL203" s="94">
        <f t="shared" si="53"/>
        <v>0.24604758651838235</v>
      </c>
      <c r="AM203" s="94">
        <f t="shared" si="54"/>
        <v>0.24619977984930161</v>
      </c>
      <c r="AO203" s="28">
        <v>0.19600000000000001</v>
      </c>
      <c r="AP203" s="94">
        <f t="shared" si="63"/>
        <v>0.1298526897241207</v>
      </c>
      <c r="AQ203" s="94">
        <f t="shared" si="55"/>
        <v>0.15515967158717836</v>
      </c>
      <c r="AR203" s="94">
        <f t="shared" si="56"/>
        <v>0.1807953309519312</v>
      </c>
      <c r="AS203" s="94">
        <f t="shared" si="57"/>
        <v>0.20608901895346357</v>
      </c>
      <c r="AT203" s="94">
        <f t="shared" si="58"/>
        <v>0.23172425340316571</v>
      </c>
      <c r="AU203" s="94">
        <f t="shared" si="59"/>
        <v>0.25701125707594541</v>
      </c>
      <c r="AV203" s="94">
        <f t="shared" si="60"/>
        <v>0.2826468433533787</v>
      </c>
      <c r="AW203" s="94">
        <f t="shared" si="61"/>
        <v>0.3079298923520532</v>
      </c>
      <c r="AY203" s="28">
        <v>0.19600000000000001</v>
      </c>
      <c r="AZ203" s="34">
        <f>(((L203-VLOOKUP(AZ$6,Data!$N$4:$Y$11,Data!$W$1,FALSE)/1000)*VLOOKUP(AZ$6,Data!$N$4:$Y$11,Data!$P$1,FALSE)^1.5+VLOOKUP(AZ$6,Data!$N$4:$Y$11,Data!$W$1,FALSE)/1000*(Mannings_n_bot)^1.5)/L203)^0.67</f>
        <v>5.505240935468303E-2</v>
      </c>
      <c r="BA203" s="34">
        <f>(((M203-VLOOKUP(BA$6,Data!$N$4:$Y$11,Data!$W$1,FALSE)/1000)*VLOOKUP(BA$6,Data!$N$4:$Y$11,Data!$P$1,FALSE)^1.5+VLOOKUP(BA$6,Data!$N$4:$Y$11,Data!$W$1,FALSE)/1000*(Mannings_n_bot)^1.5)/M203)^0.67</f>
        <v>5.5015967286530132E-2</v>
      </c>
      <c r="BB203" s="34">
        <f>(((N203-VLOOKUP(BB$6,Data!$N$4:$Y$11,Data!$W$1,FALSE)/1000)*VLOOKUP(BB$6,Data!$N$4:$Y$11,Data!$P$1,FALSE)^1.5+VLOOKUP(BB$6,Data!$N$4:$Y$11,Data!$W$1,FALSE)/1000*(Mannings_n_bot)^1.5)/N203)^0.67</f>
        <v>5.4948854677463549E-2</v>
      </c>
      <c r="BC203" s="34">
        <f>(((O203-VLOOKUP(BC$6,Data!$N$4:$Y$11,Data!$W$1,FALSE)/1000)*VLOOKUP(BC$6,Data!$N$4:$Y$11,Data!$P$1,FALSE)^1.5+VLOOKUP(BC$6,Data!$N$4:$Y$11,Data!$W$1,FALSE)/1000*(Mannings_n_bot)^1.5)/O203)^0.67</f>
        <v>5.4882937931563465E-2</v>
      </c>
      <c r="BD203" s="34">
        <f>(((P203-VLOOKUP(BD$6,Data!$N$4:$Y$11,Data!$W$1,FALSE)/1000)*VLOOKUP(BD$6,Data!$N$4:$Y$11,Data!$P$1,FALSE)^1.5+VLOOKUP(BD$6,Data!$N$4:$Y$11,Data!$W$1,FALSE)/1000*(Mannings_n_bot)^1.5)/P203)^0.67</f>
        <v>5.4796752172592278E-2</v>
      </c>
      <c r="BE203" s="34">
        <f>(((Q203-VLOOKUP(BE$6,Data!$N$4:$Y$11,Data!$W$1,FALSE)/1000)*VLOOKUP(BE$6,Data!$N$4:$Y$11,Data!$P$1,FALSE)^1.5+VLOOKUP(BE$6,Data!$N$4:$Y$11,Data!$W$1,FALSE)/1000*(Mannings_n_bot)^1.5)/Q203)^0.67</f>
        <v>5.4728059229596053E-2</v>
      </c>
      <c r="BF203" s="34">
        <f>(((R203-VLOOKUP(BF$6,Data!$N$4:$Y$11,Data!$W$1,FALSE)/1000)*VLOOKUP(BF$6,Data!$N$4:$Y$11,Data!$P$1,FALSE)^1.5+VLOOKUP(BF$6,Data!$N$4:$Y$11,Data!$W$1,FALSE)/1000*(Mannings_n_bot)^1.5)/R203)^0.67</f>
        <v>5.4675581827622818E-2</v>
      </c>
      <c r="BG203" s="34">
        <f>(((S203-VLOOKUP(BG$6,Data!$N$4:$Y$11,Data!$W$1,FALSE)/1000)*VLOOKUP(BG$6,Data!$N$4:$Y$11,Data!$P$1,FALSE)^1.5+VLOOKUP(BG$6,Data!$N$4:$Y$11,Data!$W$1,FALSE)/1000*(Mannings_n_bot)^1.5)/S203)^0.67</f>
        <v>5.463831947453391E-2</v>
      </c>
    </row>
    <row r="204" spans="1:59" x14ac:dyDescent="0.25">
      <c r="A204" s="28">
        <v>0.19700000000000001</v>
      </c>
      <c r="B204" s="94">
        <v>0.23919690480066835</v>
      </c>
      <c r="C204" s="94">
        <v>0.34376887427017189</v>
      </c>
      <c r="D204" s="94">
        <v>0.46630135436666187</v>
      </c>
      <c r="E204" s="94">
        <v>0.60849789790324271</v>
      </c>
      <c r="F204" s="94">
        <v>0.7684423113961083</v>
      </c>
      <c r="G204" s="94">
        <v>0.94826291429118559</v>
      </c>
      <c r="H204" s="94">
        <v>1.1456191880094759</v>
      </c>
      <c r="I204" s="94">
        <v>1.3630636403780194</v>
      </c>
      <c r="K204" s="28">
        <v>0.19700000000000001</v>
      </c>
      <c r="L204" s="94">
        <v>1.8344163107089304</v>
      </c>
      <c r="M204" s="94">
        <v>2.2063796510056153</v>
      </c>
      <c r="N204" s="94">
        <v>2.568455933178496</v>
      </c>
      <c r="O204" s="94">
        <v>2.9403321738113011</v>
      </c>
      <c r="P204" s="94">
        <v>3.3024182040578509</v>
      </c>
      <c r="Q204" s="94">
        <v>3.6742487714244403</v>
      </c>
      <c r="R204" s="94">
        <v>4.0363442592255634</v>
      </c>
      <c r="S204" s="94">
        <v>4.4081469882722875</v>
      </c>
      <c r="U204" s="28">
        <v>0.19700000000000001</v>
      </c>
      <c r="V204" s="94">
        <v>1.5020050194780543</v>
      </c>
      <c r="W204" s="94">
        <v>1.8063397490422697</v>
      </c>
      <c r="X204" s="94">
        <v>2.1028058662735583</v>
      </c>
      <c r="Y204" s="94">
        <v>2.4070689831668384</v>
      </c>
      <c r="Z204" s="94">
        <v>2.7035426235865363</v>
      </c>
      <c r="AA204" s="94">
        <v>3.007768252713682</v>
      </c>
      <c r="AB204" s="94">
        <v>3.3042493908301509</v>
      </c>
      <c r="AC204" s="94">
        <v>3.6084521980667383</v>
      </c>
      <c r="AE204" s="28">
        <v>0.19700000000000001</v>
      </c>
      <c r="AF204" s="94">
        <f t="shared" si="62"/>
        <v>0.2466057443814266</v>
      </c>
      <c r="AG204" s="94">
        <f t="shared" si="48"/>
        <v>0.24702347532224828</v>
      </c>
      <c r="AH204" s="94">
        <f t="shared" si="49"/>
        <v>0.24696284380689568</v>
      </c>
      <c r="AI204" s="94">
        <f t="shared" si="50"/>
        <v>0.24723229909240912</v>
      </c>
      <c r="AJ204" s="94">
        <f t="shared" si="51"/>
        <v>0.24716270188685435</v>
      </c>
      <c r="AK204" s="94">
        <f t="shared" si="52"/>
        <v>0.24735852744955872</v>
      </c>
      <c r="AL204" s="94">
        <f t="shared" si="53"/>
        <v>0.24729043410449192</v>
      </c>
      <c r="AM204" s="94">
        <f t="shared" si="54"/>
        <v>0.2474430720825502</v>
      </c>
      <c r="AO204" s="28">
        <v>0.19700000000000001</v>
      </c>
      <c r="AP204" s="94">
        <f t="shared" si="63"/>
        <v>0.1303940132914693</v>
      </c>
      <c r="AQ204" s="94">
        <f t="shared" si="55"/>
        <v>0.15580676431342641</v>
      </c>
      <c r="AR204" s="94">
        <f t="shared" si="56"/>
        <v>0.18154929128552663</v>
      </c>
      <c r="AS204" s="94">
        <f t="shared" si="57"/>
        <v>0.20694869216578987</v>
      </c>
      <c r="AT204" s="94">
        <f t="shared" si="58"/>
        <v>0.23269079320477454</v>
      </c>
      <c r="AU204" s="94">
        <f t="shared" si="59"/>
        <v>0.25808348135435616</v>
      </c>
      <c r="AV204" s="94">
        <f t="shared" si="60"/>
        <v>0.28382593615275054</v>
      </c>
      <c r="AW204" s="94">
        <f t="shared" si="61"/>
        <v>0.30921465277913823</v>
      </c>
      <c r="AY204" s="28">
        <v>0.19700000000000001</v>
      </c>
      <c r="AZ204" s="34">
        <f>(((L204-VLOOKUP(AZ$6,Data!$N$4:$Y$11,Data!$W$1,FALSE)/1000)*VLOOKUP(AZ$6,Data!$N$4:$Y$11,Data!$P$1,FALSE)^1.5+VLOOKUP(AZ$6,Data!$N$4:$Y$11,Data!$W$1,FALSE)/1000*(Mannings_n_bot)^1.5)/L204)^0.67</f>
        <v>5.5034589051134591E-2</v>
      </c>
      <c r="BA204" s="34">
        <f>(((M204-VLOOKUP(BA$6,Data!$N$4:$Y$11,Data!$W$1,FALSE)/1000)*VLOOKUP(BA$6,Data!$N$4:$Y$11,Data!$P$1,FALSE)^1.5+VLOOKUP(BA$6,Data!$N$4:$Y$11,Data!$W$1,FALSE)/1000*(Mannings_n_bot)^1.5)/M204)^0.67</f>
        <v>5.4997947711533615E-2</v>
      </c>
      <c r="BB204" s="34">
        <f>(((N204-VLOOKUP(BB$6,Data!$N$4:$Y$11,Data!$W$1,FALSE)/1000)*VLOOKUP(BB$6,Data!$N$4:$Y$11,Data!$P$1,FALSE)^1.5+VLOOKUP(BB$6,Data!$N$4:$Y$11,Data!$W$1,FALSE)/1000*(Mannings_n_bot)^1.5)/N204)^0.67</f>
        <v>5.4930543337756002E-2</v>
      </c>
      <c r="BC204" s="34">
        <f>(((O204-VLOOKUP(BC$6,Data!$N$4:$Y$11,Data!$W$1,FALSE)/1000)*VLOOKUP(BC$6,Data!$N$4:$Y$11,Data!$P$1,FALSE)^1.5+VLOOKUP(BC$6,Data!$N$4:$Y$11,Data!$W$1,FALSE)/1000*(Mannings_n_bot)^1.5)/O204)^0.67</f>
        <v>5.4864309009977581E-2</v>
      </c>
      <c r="BD204" s="34">
        <f>(((P204-VLOOKUP(BD$6,Data!$N$4:$Y$11,Data!$W$1,FALSE)/1000)*VLOOKUP(BD$6,Data!$N$4:$Y$11,Data!$P$1,FALSE)^1.5+VLOOKUP(BD$6,Data!$N$4:$Y$11,Data!$W$1,FALSE)/1000*(Mannings_n_bot)^1.5)/P204)^0.67</f>
        <v>5.4777747093643858E-2</v>
      </c>
      <c r="BE204" s="34">
        <f>(((Q204-VLOOKUP(BE$6,Data!$N$4:$Y$11,Data!$W$1,FALSE)/1000)*VLOOKUP(BE$6,Data!$N$4:$Y$11,Data!$P$1,FALSE)^1.5+VLOOKUP(BE$6,Data!$N$4:$Y$11,Data!$W$1,FALSE)/1000*(Mannings_n_bot)^1.5)/Q204)^0.67</f>
        <v>5.4708729783084435E-2</v>
      </c>
      <c r="BF204" s="34">
        <f>(((R204-VLOOKUP(BF$6,Data!$N$4:$Y$11,Data!$W$1,FALSE)/1000)*VLOOKUP(BF$6,Data!$N$4:$Y$11,Data!$P$1,FALSE)^1.5+VLOOKUP(BF$6,Data!$N$4:$Y$11,Data!$W$1,FALSE)/1000*(Mannings_n_bot)^1.5)/R204)^0.67</f>
        <v>5.4656025529656108E-2</v>
      </c>
      <c r="BG204" s="34">
        <f>(((S204-VLOOKUP(BG$6,Data!$N$4:$Y$11,Data!$W$1,FALSE)/1000)*VLOOKUP(BG$6,Data!$N$4:$Y$11,Data!$P$1,FALSE)^1.5+VLOOKUP(BG$6,Data!$N$4:$Y$11,Data!$W$1,FALSE)/1000*(Mannings_n_bot)^1.5)/S204)^0.67</f>
        <v>5.4618582124857692E-2</v>
      </c>
    </row>
    <row r="205" spans="1:59" x14ac:dyDescent="0.25">
      <c r="A205" s="28">
        <v>0.19800000000000001</v>
      </c>
      <c r="B205" s="94">
        <v>0.24040028204366193</v>
      </c>
      <c r="C205" s="94">
        <v>0.34549709755689495</v>
      </c>
      <c r="D205" s="94">
        <v>0.46864582776005825</v>
      </c>
      <c r="E205" s="94">
        <v>0.61155589093454976</v>
      </c>
      <c r="F205" s="94">
        <v>0.77230456328515018</v>
      </c>
      <c r="G205" s="94">
        <v>0.95302735710830788</v>
      </c>
      <c r="H205" s="94">
        <v>1.1513758980320321</v>
      </c>
      <c r="I205" s="94">
        <v>1.3699112116868264</v>
      </c>
      <c r="K205" s="28">
        <v>0.19800000000000001</v>
      </c>
      <c r="L205" s="94">
        <v>1.8360381384367968</v>
      </c>
      <c r="M205" s="94">
        <v>2.2083185578529645</v>
      </c>
      <c r="N205" s="94">
        <v>2.5707150101563085</v>
      </c>
      <c r="O205" s="94">
        <v>2.9429082310397217</v>
      </c>
      <c r="P205" s="94">
        <v>3.3053144171806403</v>
      </c>
      <c r="Q205" s="94">
        <v>3.6774619163456745</v>
      </c>
      <c r="R205" s="94">
        <v>4.0398775564376939</v>
      </c>
      <c r="S205" s="94">
        <v>4.4119971891829746</v>
      </c>
      <c r="U205" s="28">
        <v>0.19800000000000001</v>
      </c>
      <c r="V205" s="94">
        <v>1.501755345029455</v>
      </c>
      <c r="W205" s="94">
        <v>1.8060279590312687</v>
      </c>
      <c r="X205" s="94">
        <v>2.102444848803533</v>
      </c>
      <c r="Y205" s="94">
        <v>2.4066458405085256</v>
      </c>
      <c r="Z205" s="94">
        <v>2.7030702298731226</v>
      </c>
      <c r="AA205" s="94">
        <v>3.0072337320746358</v>
      </c>
      <c r="AB205" s="94">
        <v>3.3036656061976717</v>
      </c>
      <c r="AC205" s="94">
        <v>3.6078062868470253</v>
      </c>
      <c r="AE205" s="28">
        <v>0.19800000000000001</v>
      </c>
      <c r="AF205" s="94">
        <f t="shared" si="62"/>
        <v>0.24784639480300041</v>
      </c>
      <c r="AG205" s="94">
        <f t="shared" si="48"/>
        <v>0.24826533214632962</v>
      </c>
      <c r="AH205" s="94">
        <f t="shared" si="49"/>
        <v>0.24820452541695487</v>
      </c>
      <c r="AI205" s="94">
        <f t="shared" si="50"/>
        <v>0.24847475966679031</v>
      </c>
      <c r="AJ205" s="94">
        <f t="shared" si="51"/>
        <v>0.24840496119260352</v>
      </c>
      <c r="AK205" s="94">
        <f t="shared" si="52"/>
        <v>0.24860135319081628</v>
      </c>
      <c r="AL205" s="94">
        <f t="shared" si="53"/>
        <v>0.2485330628378366</v>
      </c>
      <c r="AM205" s="94">
        <f t="shared" si="54"/>
        <v>0.2486861424944978</v>
      </c>
      <c r="AO205" s="28">
        <v>0.19800000000000001</v>
      </c>
      <c r="AP205" s="94">
        <f t="shared" si="63"/>
        <v>0.13093425294985364</v>
      </c>
      <c r="AQ205" s="94">
        <f t="shared" si="55"/>
        <v>0.15645256266505506</v>
      </c>
      <c r="AR205" s="94">
        <f t="shared" si="56"/>
        <v>0.18230174325374282</v>
      </c>
      <c r="AS205" s="94">
        <f t="shared" si="57"/>
        <v>0.20780664666478191</v>
      </c>
      <c r="AT205" s="94">
        <f t="shared" si="58"/>
        <v>0.23365540030648849</v>
      </c>
      <c r="AU205" s="94">
        <f t="shared" si="59"/>
        <v>0.25915356264391703</v>
      </c>
      <c r="AV205" s="94">
        <f t="shared" si="60"/>
        <v>0.28500267197387508</v>
      </c>
      <c r="AW205" s="94">
        <f t="shared" si="61"/>
        <v>0.3104968459738548</v>
      </c>
      <c r="AY205" s="28">
        <v>0.19800000000000001</v>
      </c>
      <c r="AZ205" s="34">
        <f>(((L205-VLOOKUP(AZ$6,Data!$N$4:$Y$11,Data!$W$1,FALSE)/1000)*VLOOKUP(AZ$6,Data!$N$4:$Y$11,Data!$P$1,FALSE)^1.5+VLOOKUP(AZ$6,Data!$N$4:$Y$11,Data!$W$1,FALSE)/1000*(Mannings_n_bot)^1.5)/L205)^0.67</f>
        <v>5.5016794444841359E-2</v>
      </c>
      <c r="BA205" s="34">
        <f>(((M205-VLOOKUP(BA$6,Data!$N$4:$Y$11,Data!$W$1,FALSE)/1000)*VLOOKUP(BA$6,Data!$N$4:$Y$11,Data!$P$1,FALSE)^1.5+VLOOKUP(BA$6,Data!$N$4:$Y$11,Data!$W$1,FALSE)/1000*(Mannings_n_bot)^1.5)/M205)^0.67</f>
        <v>5.4979953779983763E-2</v>
      </c>
      <c r="BB205" s="34">
        <f>(((N205-VLOOKUP(BB$6,Data!$N$4:$Y$11,Data!$W$1,FALSE)/1000)*VLOOKUP(BB$6,Data!$N$4:$Y$11,Data!$P$1,FALSE)^1.5+VLOOKUP(BB$6,Data!$N$4:$Y$11,Data!$W$1,FALSE)/1000*(Mannings_n_bot)^1.5)/N205)^0.67</f>
        <v>5.4912258050521578E-2</v>
      </c>
      <c r="BC205" s="34">
        <f>(((O205-VLOOKUP(BC$6,Data!$N$4:$Y$11,Data!$W$1,FALSE)/1000)*VLOOKUP(BC$6,Data!$N$4:$Y$11,Data!$P$1,FALSE)^1.5+VLOOKUP(BC$6,Data!$N$4:$Y$11,Data!$W$1,FALSE)/1000*(Mannings_n_bot)^1.5)/O205)^0.67</f>
        <v>5.4845706331614369E-2</v>
      </c>
      <c r="BD205" s="34">
        <f>(((P205-VLOOKUP(BD$6,Data!$N$4:$Y$11,Data!$W$1,FALSE)/1000)*VLOOKUP(BD$6,Data!$N$4:$Y$11,Data!$P$1,FALSE)^1.5+VLOOKUP(BD$6,Data!$N$4:$Y$11,Data!$W$1,FALSE)/1000*(Mannings_n_bot)^1.5)/P205)^0.67</f>
        <v>5.4758768772483139E-2</v>
      </c>
      <c r="BE205" s="34">
        <f>(((Q205-VLOOKUP(BE$6,Data!$N$4:$Y$11,Data!$W$1,FALSE)/1000)*VLOOKUP(BE$6,Data!$N$4:$Y$11,Data!$P$1,FALSE)^1.5+VLOOKUP(BE$6,Data!$N$4:$Y$11,Data!$W$1,FALSE)/1000*(Mannings_n_bot)^1.5)/Q205)^0.67</f>
        <v>5.4689427336607324E-2</v>
      </c>
      <c r="BF205" s="34">
        <f>(((R205-VLOOKUP(BF$6,Data!$N$4:$Y$11,Data!$W$1,FALSE)/1000)*VLOOKUP(BF$6,Data!$N$4:$Y$11,Data!$P$1,FALSE)^1.5+VLOOKUP(BF$6,Data!$N$4:$Y$11,Data!$W$1,FALSE)/1000*(Mannings_n_bot)^1.5)/R205)^0.67</f>
        <v>5.4636496559558254E-2</v>
      </c>
      <c r="BG205" s="34">
        <f>(((S205-VLOOKUP(BG$6,Data!$N$4:$Y$11,Data!$W$1,FALSE)/1000)*VLOOKUP(BG$6,Data!$N$4:$Y$11,Data!$P$1,FALSE)^1.5+VLOOKUP(BG$6,Data!$N$4:$Y$11,Data!$W$1,FALSE)/1000*(Mannings_n_bot)^1.5)/S205)^0.67</f>
        <v>5.4598872199078954E-2</v>
      </c>
    </row>
    <row r="206" spans="1:59" x14ac:dyDescent="0.25">
      <c r="A206" s="28">
        <v>0.19900000000000001</v>
      </c>
      <c r="B206" s="94">
        <v>0.24160345853397946</v>
      </c>
      <c r="C206" s="94">
        <v>0.3472250215155277</v>
      </c>
      <c r="D206" s="94">
        <v>0.47098989725768914</v>
      </c>
      <c r="E206" s="94">
        <v>0.61461334459714001</v>
      </c>
      <c r="F206" s="94">
        <v>0.77616613804176238</v>
      </c>
      <c r="G206" s="94">
        <v>0.95779095042544693</v>
      </c>
      <c r="H206" s="94">
        <v>1.1571315875945882</v>
      </c>
      <c r="I206" s="94">
        <v>1.3767575532747447</v>
      </c>
      <c r="K206" s="28">
        <v>0.19900000000000001</v>
      </c>
      <c r="L206" s="94">
        <v>1.8376602367702848</v>
      </c>
      <c r="M206" s="94">
        <v>2.2102578005770139</v>
      </c>
      <c r="N206" s="94">
        <v>2.572974476385296</v>
      </c>
      <c r="O206" s="94">
        <v>2.9454847427132806</v>
      </c>
      <c r="P206" s="94">
        <v>3.3082111381584718</v>
      </c>
      <c r="Q206" s="94">
        <v>3.6806756342728111</v>
      </c>
      <c r="R206" s="94">
        <v>4.0434114800889587</v>
      </c>
      <c r="S206" s="94">
        <v>4.4158480816562067</v>
      </c>
      <c r="U206" s="28">
        <v>0.19900000000000001</v>
      </c>
      <c r="V206" s="94">
        <v>1.5015039187882944</v>
      </c>
      <c r="W206" s="94">
        <v>1.8057140870975146</v>
      </c>
      <c r="X206" s="94">
        <v>2.1020814035372495</v>
      </c>
      <c r="Y206" s="94">
        <v>2.4062199399699731</v>
      </c>
      <c r="Z206" s="94">
        <v>2.7025947324591226</v>
      </c>
      <c r="AA206" s="94">
        <v>3.0066957776683592</v>
      </c>
      <c r="AB206" s="94">
        <v>3.3030780420054215</v>
      </c>
      <c r="AC206" s="94">
        <v>3.6071562660085026</v>
      </c>
      <c r="AE206" s="28">
        <v>0.19900000000000001</v>
      </c>
      <c r="AF206" s="94">
        <f t="shared" si="62"/>
        <v>0.24908683825382286</v>
      </c>
      <c r="AG206" s="94">
        <f t="shared" si="48"/>
        <v>0.24950697388094048</v>
      </c>
      <c r="AH206" s="94">
        <f t="shared" si="49"/>
        <v>0.24944599311546112</v>
      </c>
      <c r="AI206" s="94">
        <f t="shared" si="50"/>
        <v>0.24971700109601361</v>
      </c>
      <c r="AJ206" s="94">
        <f t="shared" si="51"/>
        <v>0.24964700270467008</v>
      </c>
      <c r="AK206" s="94">
        <f t="shared" si="52"/>
        <v>0.24984395733628881</v>
      </c>
      <c r="AL206" s="94">
        <f t="shared" si="53"/>
        <v>0.24977547129729008</v>
      </c>
      <c r="AM206" s="94">
        <f t="shared" si="54"/>
        <v>0.24992898966968269</v>
      </c>
      <c r="AO206" s="28">
        <v>0.19900000000000001</v>
      </c>
      <c r="AP206" s="94">
        <f t="shared" si="63"/>
        <v>0.13147341042683774</v>
      </c>
      <c r="AQ206" s="94">
        <f t="shared" si="55"/>
        <v>0.15709706868804196</v>
      </c>
      <c r="AR206" s="94">
        <f t="shared" si="56"/>
        <v>0.1830526892436844</v>
      </c>
      <c r="AS206" s="94">
        <f t="shared" si="57"/>
        <v>0.20866288515586709</v>
      </c>
      <c r="AT206" s="94">
        <f t="shared" si="58"/>
        <v>0.23461807775480079</v>
      </c>
      <c r="AU206" s="94">
        <f t="shared" si="59"/>
        <v>0.26022150430940572</v>
      </c>
      <c r="AV206" s="94">
        <f t="shared" si="60"/>
        <v>0.28617705452256625</v>
      </c>
      <c r="AW206" s="94">
        <f t="shared" si="61"/>
        <v>0.31177647596028224</v>
      </c>
      <c r="AY206" s="28">
        <v>0.19900000000000001</v>
      </c>
      <c r="AZ206" s="34">
        <f>(((L206-VLOOKUP(AZ$6,Data!$N$4:$Y$11,Data!$W$1,FALSE)/1000)*VLOOKUP(AZ$6,Data!$N$4:$Y$11,Data!$P$1,FALSE)^1.5+VLOOKUP(AZ$6,Data!$N$4:$Y$11,Data!$W$1,FALSE)/1000*(Mannings_n_bot)^1.5)/L206)^0.67</f>
        <v>5.4999025458168559E-2</v>
      </c>
      <c r="BA206" s="34">
        <f>(((M206-VLOOKUP(BA$6,Data!$N$4:$Y$11,Data!$W$1,FALSE)/1000)*VLOOKUP(BA$6,Data!$N$4:$Y$11,Data!$P$1,FALSE)^1.5+VLOOKUP(BA$6,Data!$N$4:$Y$11,Data!$W$1,FALSE)/1000*(Mannings_n_bot)^1.5)/M206)^0.67</f>
        <v>5.4961985415041069E-2</v>
      </c>
      <c r="BB206" s="34">
        <f>(((N206-VLOOKUP(BB$6,Data!$N$4:$Y$11,Data!$W$1,FALSE)/1000)*VLOOKUP(BB$6,Data!$N$4:$Y$11,Data!$P$1,FALSE)^1.5+VLOOKUP(BB$6,Data!$N$4:$Y$11,Data!$W$1,FALSE)/1000*(Mannings_n_bot)^1.5)/N206)^0.67</f>
        <v>5.4893998737627396E-2</v>
      </c>
      <c r="BC206" s="34">
        <f>(((O206-VLOOKUP(BC$6,Data!$N$4:$Y$11,Data!$W$1,FALSE)/1000)*VLOOKUP(BC$6,Data!$N$4:$Y$11,Data!$P$1,FALSE)^1.5+VLOOKUP(BC$6,Data!$N$4:$Y$11,Data!$W$1,FALSE)/1000*(Mannings_n_bot)^1.5)/O206)^0.67</f>
        <v>5.4827129818195632E-2</v>
      </c>
      <c r="BD206" s="34">
        <f>(((P206-VLOOKUP(BD$6,Data!$N$4:$Y$11,Data!$W$1,FALSE)/1000)*VLOOKUP(BD$6,Data!$N$4:$Y$11,Data!$P$1,FALSE)^1.5+VLOOKUP(BD$6,Data!$N$4:$Y$11,Data!$W$1,FALSE)/1000*(Mannings_n_bot)^1.5)/P206)^0.67</f>
        <v>5.4739817129217688E-2</v>
      </c>
      <c r="BE206" s="34">
        <f>(((Q206-VLOOKUP(BE$6,Data!$N$4:$Y$11,Data!$W$1,FALSE)/1000)*VLOOKUP(BE$6,Data!$N$4:$Y$11,Data!$P$1,FALSE)^1.5+VLOOKUP(BE$6,Data!$N$4:$Y$11,Data!$W$1,FALSE)/1000*(Mannings_n_bot)^1.5)/Q206)^0.67</f>
        <v>5.4670151809869345E-2</v>
      </c>
      <c r="BF206" s="34">
        <f>(((R206-VLOOKUP(BF$6,Data!$N$4:$Y$11,Data!$W$1,FALSE)/1000)*VLOOKUP(BF$6,Data!$N$4:$Y$11,Data!$P$1,FALSE)^1.5+VLOOKUP(BF$6,Data!$N$4:$Y$11,Data!$W$1,FALSE)/1000*(Mannings_n_bot)^1.5)/R206)^0.67</f>
        <v>5.4616994835967977E-2</v>
      </c>
      <c r="BG206" s="34">
        <f>(((S206-VLOOKUP(BG$6,Data!$N$4:$Y$11,Data!$W$1,FALSE)/1000)*VLOOKUP(BG$6,Data!$N$4:$Y$11,Data!$P$1,FALSE)^1.5+VLOOKUP(BG$6,Data!$N$4:$Y$11,Data!$W$1,FALSE)/1000*(Mannings_n_bot)^1.5)/S206)^0.67</f>
        <v>5.4579189615796921E-2</v>
      </c>
    </row>
    <row r="207" spans="1:59" x14ac:dyDescent="0.25">
      <c r="A207" s="28">
        <v>0.2</v>
      </c>
      <c r="B207" s="94">
        <v>0.2428064328676498</v>
      </c>
      <c r="C207" s="94">
        <v>0.34895264415349092</v>
      </c>
      <c r="D207" s="94">
        <v>0.47333356015180761</v>
      </c>
      <c r="E207" s="94">
        <v>0.61767025538610576</v>
      </c>
      <c r="F207" s="94">
        <v>0.78002703123047556</v>
      </c>
      <c r="G207" s="94">
        <v>0.96255368880141834</v>
      </c>
      <c r="H207" s="94">
        <v>1.1628862501100028</v>
      </c>
      <c r="I207" s="94">
        <v>1.3836026573403588</v>
      </c>
      <c r="K207" s="28">
        <v>0.2</v>
      </c>
      <c r="L207" s="94">
        <v>1.839282607693151</v>
      </c>
      <c r="M207" s="94">
        <v>2.2121973815311935</v>
      </c>
      <c r="N207" s="94">
        <v>2.5752343346105424</v>
      </c>
      <c r="O207" s="94">
        <v>2.9480617119469743</v>
      </c>
      <c r="P207" s="94">
        <v>3.3111083704978781</v>
      </c>
      <c r="Q207" s="94">
        <v>3.6838899290824227</v>
      </c>
      <c r="R207" s="94">
        <v>4.04694603444739</v>
      </c>
      <c r="S207" s="94">
        <v>4.4196996703301421</v>
      </c>
      <c r="U207" s="28">
        <v>0.2</v>
      </c>
      <c r="V207" s="94">
        <v>1.5012507398744139</v>
      </c>
      <c r="W207" s="94">
        <v>1.8053981321551682</v>
      </c>
      <c r="X207" s="94">
        <v>2.1017155292152063</v>
      </c>
      <c r="Y207" s="94">
        <v>2.4057912800864867</v>
      </c>
      <c r="Z207" s="94">
        <v>2.7021161297060416</v>
      </c>
      <c r="AA207" s="94">
        <v>3.006154387651423</v>
      </c>
      <c r="AB207" s="94">
        <v>3.3024866962360715</v>
      </c>
      <c r="AC207" s="94">
        <v>3.6065021333290677</v>
      </c>
      <c r="AE207" s="28">
        <v>0.2</v>
      </c>
      <c r="AF207" s="94">
        <f t="shared" si="62"/>
        <v>0.25032707328643644</v>
      </c>
      <c r="AG207" s="94">
        <f t="shared" si="48"/>
        <v>0.25074839909426466</v>
      </c>
      <c r="AH207" s="94">
        <f t="shared" si="49"/>
        <v>0.25068724546833565</v>
      </c>
      <c r="AI207" s="94">
        <f t="shared" si="50"/>
        <v>0.25095902195603731</v>
      </c>
      <c r="AJ207" s="94">
        <f t="shared" si="51"/>
        <v>0.2508888249964244</v>
      </c>
      <c r="AK207" s="94">
        <f t="shared" si="52"/>
        <v>0.25108633846661954</v>
      </c>
      <c r="AL207" s="94">
        <f t="shared" si="53"/>
        <v>0.25101765806096876</v>
      </c>
      <c r="AM207" s="94">
        <f t="shared" si="54"/>
        <v>0.25117161219187878</v>
      </c>
      <c r="AO207" s="28">
        <v>0.2</v>
      </c>
      <c r="AP207" s="94">
        <f t="shared" si="63"/>
        <v>0.13201148744193278</v>
      </c>
      <c r="AQ207" s="94">
        <f t="shared" si="55"/>
        <v>0.15774028441890661</v>
      </c>
      <c r="AR207" s="94">
        <f t="shared" si="56"/>
        <v>0.18380213163140774</v>
      </c>
      <c r="AS207" s="94">
        <f t="shared" si="57"/>
        <v>0.20951741033201804</v>
      </c>
      <c r="AT207" s="94">
        <f t="shared" si="58"/>
        <v>0.23557882858216025</v>
      </c>
      <c r="AU207" s="94">
        <f t="shared" si="59"/>
        <v>0.26128730970014885</v>
      </c>
      <c r="AV207" s="94">
        <f t="shared" si="60"/>
        <v>0.28734908748759602</v>
      </c>
      <c r="AW207" s="94">
        <f t="shared" si="61"/>
        <v>0.31305354674404984</v>
      </c>
      <c r="AY207" s="28">
        <v>0.2</v>
      </c>
      <c r="AZ207" s="34">
        <f>(((L207-VLOOKUP(AZ$6,Data!$N$4:$Y$11,Data!$W$1,FALSE)/1000)*VLOOKUP(AZ$6,Data!$N$4:$Y$11,Data!$P$1,FALSE)^1.5+VLOOKUP(AZ$6,Data!$N$4:$Y$11,Data!$W$1,FALSE)/1000*(Mannings_n_bot)^1.5)/L207)^0.67</f>
        <v>5.4981282013753657E-2</v>
      </c>
      <c r="BA207" s="34">
        <f>(((M207-VLOOKUP(BA$6,Data!$N$4:$Y$11,Data!$W$1,FALSE)/1000)*VLOOKUP(BA$6,Data!$N$4:$Y$11,Data!$P$1,FALSE)^1.5+VLOOKUP(BA$6,Data!$N$4:$Y$11,Data!$W$1,FALSE)/1000*(Mannings_n_bot)^1.5)/M207)^0.67</f>
        <v>5.494404254013175E-2</v>
      </c>
      <c r="BB207" s="34">
        <f>(((N207-VLOOKUP(BB$6,Data!$N$4:$Y$11,Data!$W$1,FALSE)/1000)*VLOOKUP(BB$6,Data!$N$4:$Y$11,Data!$P$1,FALSE)^1.5+VLOOKUP(BB$6,Data!$N$4:$Y$11,Data!$W$1,FALSE)/1000*(Mannings_n_bot)^1.5)/N207)^0.67</f>
        <v>5.4875765321210995E-2</v>
      </c>
      <c r="BC207" s="34">
        <f>(((O207-VLOOKUP(BC$6,Data!$N$4:$Y$11,Data!$W$1,FALSE)/1000)*VLOOKUP(BC$6,Data!$N$4:$Y$11,Data!$P$1,FALSE)^1.5+VLOOKUP(BC$6,Data!$N$4:$Y$11,Data!$W$1,FALSE)/1000*(Mannings_n_bot)^1.5)/O207)^0.67</f>
        <v>5.4808579391711666E-2</v>
      </c>
      <c r="BD207" s="34">
        <f>(((P207-VLOOKUP(BD$6,Data!$N$4:$Y$11,Data!$W$1,FALSE)/1000)*VLOOKUP(BD$6,Data!$N$4:$Y$11,Data!$P$1,FALSE)^1.5+VLOOKUP(BD$6,Data!$N$4:$Y$11,Data!$W$1,FALSE)/1000*(Mannings_n_bot)^1.5)/P207)^0.67</f>
        <v>5.4720892084229172E-2</v>
      </c>
      <c r="BE207" s="34">
        <f>(((Q207-VLOOKUP(BE$6,Data!$N$4:$Y$11,Data!$W$1,FALSE)/1000)*VLOOKUP(BE$6,Data!$N$4:$Y$11,Data!$P$1,FALSE)^1.5+VLOOKUP(BE$6,Data!$N$4:$Y$11,Data!$W$1,FALSE)/1000*(Mannings_n_bot)^1.5)/Q207)^0.67</f>
        <v>5.4650903122848794E-2</v>
      </c>
      <c r="BF207" s="34">
        <f>(((R207-VLOOKUP(BF$6,Data!$N$4:$Y$11,Data!$W$1,FALSE)/1000)*VLOOKUP(BF$6,Data!$N$4:$Y$11,Data!$P$1,FALSE)^1.5+VLOOKUP(BF$6,Data!$N$4:$Y$11,Data!$W$1,FALSE)/1000*(Mannings_n_bot)^1.5)/R207)^0.67</f>
        <v>5.4597520277801695E-2</v>
      </c>
      <c r="BG207" s="34">
        <f>(((S207-VLOOKUP(BG$6,Data!$N$4:$Y$11,Data!$W$1,FALSE)/1000)*VLOOKUP(BG$6,Data!$N$4:$Y$11,Data!$P$1,FALSE)^1.5+VLOOKUP(BG$6,Data!$N$4:$Y$11,Data!$W$1,FALSE)/1000*(Mannings_n_bot)^1.5)/S207)^0.67</f>
        <v>5.4559534293886915E-2</v>
      </c>
    </row>
    <row r="208" spans="1:59" x14ac:dyDescent="0.25">
      <c r="A208" s="28">
        <v>0.20100000000000001</v>
      </c>
      <c r="B208" s="94">
        <v>0.24400920363999412</v>
      </c>
      <c r="C208" s="94">
        <v>0.35067996347716335</v>
      </c>
      <c r="D208" s="94">
        <v>0.47567681373325699</v>
      </c>
      <c r="E208" s="94">
        <v>0.6207266197946697</v>
      </c>
      <c r="F208" s="94">
        <v>0.78388723841347074</v>
      </c>
      <c r="G208" s="94">
        <v>0.96731556679210495</v>
      </c>
      <c r="H208" s="94">
        <v>1.16863987898761</v>
      </c>
      <c r="I208" s="94">
        <v>1.3904465160780264</v>
      </c>
      <c r="K208" s="28">
        <v>0.20100000000000001</v>
      </c>
      <c r="L208" s="94">
        <v>1.8409052531920624</v>
      </c>
      <c r="M208" s="94">
        <v>2.214137303072508</v>
      </c>
      <c r="N208" s="94">
        <v>2.5774945875812789</v>
      </c>
      <c r="O208" s="94">
        <v>2.9506391418606031</v>
      </c>
      <c r="P208" s="94">
        <v>3.3140061177107727</v>
      </c>
      <c r="Q208" s="94">
        <v>3.6871048046571242</v>
      </c>
      <c r="R208" s="94">
        <v>4.0504812237876404</v>
      </c>
      <c r="S208" s="94">
        <v>4.4235519598502133</v>
      </c>
      <c r="U208" s="28">
        <v>0.20100000000000001</v>
      </c>
      <c r="V208" s="94">
        <v>1.5009958074009229</v>
      </c>
      <c r="W208" s="94">
        <v>1.8050800931104221</v>
      </c>
      <c r="X208" s="94">
        <v>2.1013472245686047</v>
      </c>
      <c r="Y208" s="94">
        <v>2.4053598593828358</v>
      </c>
      <c r="Z208" s="94">
        <v>2.7016344199635181</v>
      </c>
      <c r="AA208" s="94">
        <v>3.0056095601672936</v>
      </c>
      <c r="AB208" s="94">
        <v>3.3018915668578588</v>
      </c>
      <c r="AC208" s="94">
        <v>3.6058438865709466</v>
      </c>
      <c r="AE208" s="28">
        <v>0.20100000000000001</v>
      </c>
      <c r="AF208" s="94">
        <f t="shared" si="62"/>
        <v>0.25156709845265407</v>
      </c>
      <c r="AG208" s="94">
        <f t="shared" si="48"/>
        <v>0.25198960635373718</v>
      </c>
      <c r="AH208" s="94">
        <f t="shared" si="49"/>
        <v>0.25192828104075304</v>
      </c>
      <c r="AI208" s="94">
        <f t="shared" si="50"/>
        <v>0.25220082082206002</v>
      </c>
      <c r="AJ208" s="94">
        <f t="shared" si="51"/>
        <v>0.25213042664048108</v>
      </c>
      <c r="AK208" s="94">
        <f t="shared" si="52"/>
        <v>0.25232849516168671</v>
      </c>
      <c r="AL208" s="94">
        <f t="shared" si="53"/>
        <v>0.2522596217062284</v>
      </c>
      <c r="AM208" s="94">
        <f t="shared" si="54"/>
        <v>0.25241400864409269</v>
      </c>
      <c r="AO208" s="28">
        <v>0.20100000000000001</v>
      </c>
      <c r="AP208" s="94">
        <f t="shared" si="63"/>
        <v>0.13254848570663325</v>
      </c>
      <c r="AQ208" s="94">
        <f t="shared" si="55"/>
        <v>0.15838221188475202</v>
      </c>
      <c r="AR208" s="94">
        <f t="shared" si="56"/>
        <v>0.1845500727819693</v>
      </c>
      <c r="AS208" s="94">
        <f t="shared" si="57"/>
        <v>0.21037022487380622</v>
      </c>
      <c r="AT208" s="94">
        <f t="shared" si="58"/>
        <v>0.23653765580703248</v>
      </c>
      <c r="AU208" s="94">
        <f t="shared" si="59"/>
        <v>0.26235098215008801</v>
      </c>
      <c r="AV208" s="94">
        <f t="shared" si="60"/>
        <v>0.28851877454077041</v>
      </c>
      <c r="AW208" s="94">
        <f t="shared" si="61"/>
        <v>0.31432806231242022</v>
      </c>
      <c r="AY208" s="28">
        <v>0.20100000000000001</v>
      </c>
      <c r="AZ208" s="34">
        <f>(((L208-VLOOKUP(AZ$6,Data!$N$4:$Y$11,Data!$W$1,FALSE)/1000)*VLOOKUP(AZ$6,Data!$N$4:$Y$11,Data!$P$1,FALSE)^1.5+VLOOKUP(AZ$6,Data!$N$4:$Y$11,Data!$W$1,FALSE)/1000*(Mannings_n_bot)^1.5)/L208)^0.67</f>
        <v>5.4963564034505002E-2</v>
      </c>
      <c r="BA208" s="34">
        <f>(((M208-VLOOKUP(BA$6,Data!$N$4:$Y$11,Data!$W$1,FALSE)/1000)*VLOOKUP(BA$6,Data!$N$4:$Y$11,Data!$P$1,FALSE)^1.5+VLOOKUP(BA$6,Data!$N$4:$Y$11,Data!$W$1,FALSE)/1000*(Mannings_n_bot)^1.5)/M208)^0.67</f>
        <v>5.492612507894639E-2</v>
      </c>
      <c r="BB208" s="34">
        <f>(((N208-VLOOKUP(BB$6,Data!$N$4:$Y$11,Data!$W$1,FALSE)/1000)*VLOOKUP(BB$6,Data!$N$4:$Y$11,Data!$P$1,FALSE)^1.5+VLOOKUP(BB$6,Data!$N$4:$Y$11,Data!$W$1,FALSE)/1000*(Mannings_n_bot)^1.5)/N208)^0.67</f>
        <v>5.4857557723679076E-2</v>
      </c>
      <c r="BC208" s="34">
        <f>(((O208-VLOOKUP(BC$6,Data!$N$4:$Y$11,Data!$W$1,FALSE)/1000)*VLOOKUP(BC$6,Data!$N$4:$Y$11,Data!$P$1,FALSE)^1.5+VLOOKUP(BC$6,Data!$N$4:$Y$11,Data!$W$1,FALSE)/1000*(Mannings_n_bot)^1.5)/O208)^0.67</f>
        <v>5.479005497441964E-2</v>
      </c>
      <c r="BD208" s="34">
        <f>(((P208-VLOOKUP(BD$6,Data!$N$4:$Y$11,Data!$W$1,FALSE)/1000)*VLOOKUP(BD$6,Data!$N$4:$Y$11,Data!$P$1,FALSE)^1.5+VLOOKUP(BD$6,Data!$N$4:$Y$11,Data!$W$1,FALSE)/1000*(Mannings_n_bot)^1.5)/P208)^0.67</f>
        <v>5.4701993558172006E-2</v>
      </c>
      <c r="BE208" s="34">
        <f>(((Q208-VLOOKUP(BE$6,Data!$N$4:$Y$11,Data!$W$1,FALSE)/1000)*VLOOKUP(BE$6,Data!$N$4:$Y$11,Data!$P$1,FALSE)^1.5+VLOOKUP(BE$6,Data!$N$4:$Y$11,Data!$W$1,FALSE)/1000*(Mannings_n_bot)^1.5)/Q208)^0.67</f>
        <v>5.4631681195795943E-2</v>
      </c>
      <c r="BF208" s="34">
        <f>(((R208-VLOOKUP(BF$6,Data!$N$4:$Y$11,Data!$W$1,FALSE)/1000)*VLOOKUP(BF$6,Data!$N$4:$Y$11,Data!$P$1,FALSE)^1.5+VLOOKUP(BF$6,Data!$N$4:$Y$11,Data!$W$1,FALSE)/1000*(Mannings_n_bot)^1.5)/R208)^0.67</f>
        <v>5.4578072804251782E-2</v>
      </c>
      <c r="BG208" s="34">
        <f>(((S208-VLOOKUP(BG$6,Data!$N$4:$Y$11,Data!$W$1,FALSE)/1000)*VLOOKUP(BG$6,Data!$N$4:$Y$11,Data!$P$1,FALSE)^1.5+VLOOKUP(BG$6,Data!$N$4:$Y$11,Data!$W$1,FALSE)/1000*(Mannings_n_bot)^1.5)/S208)^0.67</f>
        <v>5.4539906152498943E-2</v>
      </c>
    </row>
    <row r="209" spans="1:59" x14ac:dyDescent="0.25">
      <c r="A209" s="28">
        <v>0.20200000000000001</v>
      </c>
      <c r="B209" s="94">
        <v>0.24521176944562051</v>
      </c>
      <c r="C209" s="94">
        <v>0.35240697749187233</v>
      </c>
      <c r="D209" s="94">
        <v>0.47801965529146018</v>
      </c>
      <c r="E209" s="94">
        <v>0.62378243431417513</v>
      </c>
      <c r="F209" s="94">
        <v>0.78774675515056414</v>
      </c>
      <c r="G209" s="94">
        <v>0.97207657895043642</v>
      </c>
      <c r="H209" s="94">
        <v>1.1743924676331918</v>
      </c>
      <c r="I209" s="94">
        <v>1.3972891216778391</v>
      </c>
      <c r="K209" s="28">
        <v>0.20200000000000001</v>
      </c>
      <c r="L209" s="94">
        <v>1.8425281752566198</v>
      </c>
      <c r="M209" s="94">
        <v>2.216077567561562</v>
      </c>
      <c r="N209" s="94">
        <v>2.5797552380509194</v>
      </c>
      <c r="O209" s="94">
        <v>2.9532170355788172</v>
      </c>
      <c r="P209" s="94">
        <v>3.3169043833144976</v>
      </c>
      <c r="Q209" s="94">
        <v>3.6903202648856208</v>
      </c>
      <c r="R209" s="94">
        <v>4.0540170523910337</v>
      </c>
      <c r="S209" s="94">
        <v>4.4274049548691901</v>
      </c>
      <c r="U209" s="28">
        <v>0.20200000000000001</v>
      </c>
      <c r="V209" s="94">
        <v>1.5007391204741822</v>
      </c>
      <c r="W209" s="94">
        <v>1.8047599688614795</v>
      </c>
      <c r="X209" s="94">
        <v>2.1009764883193247</v>
      </c>
      <c r="Y209" s="94">
        <v>2.4049256763732259</v>
      </c>
      <c r="Z209" s="94">
        <v>2.7011496015692971</v>
      </c>
      <c r="AA209" s="94">
        <v>3.0050612933462983</v>
      </c>
      <c r="AB209" s="94">
        <v>3.3012926518245509</v>
      </c>
      <c r="AC209" s="94">
        <v>3.6051815234806499</v>
      </c>
      <c r="AE209" s="28">
        <v>0.20200000000000001</v>
      </c>
      <c r="AF209" s="94">
        <f t="shared" si="62"/>
        <v>0.25280691230355351</v>
      </c>
      <c r="AG209" s="94">
        <f t="shared" si="48"/>
        <v>0.25323059422603761</v>
      </c>
      <c r="AH209" s="94">
        <f t="shared" si="49"/>
        <v>0.25316909839713558</v>
      </c>
      <c r="AI209" s="94">
        <f t="shared" si="50"/>
        <v>0.25344239626851695</v>
      </c>
      <c r="AJ209" s="94">
        <f t="shared" si="51"/>
        <v>0.25337180620869415</v>
      </c>
      <c r="AK209" s="94">
        <f t="shared" si="52"/>
        <v>0.2535704260005982</v>
      </c>
      <c r="AL209" s="94">
        <f t="shared" si="53"/>
        <v>0.25350136080965791</v>
      </c>
      <c r="AM209" s="94">
        <f t="shared" si="54"/>
        <v>0.25365617760855674</v>
      </c>
      <c r="AO209" s="28">
        <v>0.20200000000000001</v>
      </c>
      <c r="AP209" s="94">
        <f t="shared" si="63"/>
        <v>0.13308440692445228</v>
      </c>
      <c r="AQ209" s="94">
        <f t="shared" si="55"/>
        <v>0.15902285310330527</v>
      </c>
      <c r="AR209" s="94">
        <f t="shared" si="56"/>
        <v>0.18529651504947345</v>
      </c>
      <c r="AS209" s="94">
        <f t="shared" si="57"/>
        <v>0.21122133144945665</v>
      </c>
      <c r="AT209" s="94">
        <f t="shared" si="58"/>
        <v>0.23749456243396108</v>
      </c>
      <c r="AU209" s="94">
        <f t="shared" si="59"/>
        <v>0.2634125249778464</v>
      </c>
      <c r="AV209" s="94">
        <f t="shared" si="60"/>
        <v>0.28968611933700245</v>
      </c>
      <c r="AW209" s="94">
        <f t="shared" si="61"/>
        <v>0.3156000266343657</v>
      </c>
      <c r="AY209" s="28">
        <v>0.20200000000000001</v>
      </c>
      <c r="AZ209" s="34">
        <f>(((L209-VLOOKUP(AZ$6,Data!$N$4:$Y$11,Data!$W$1,FALSE)/1000)*VLOOKUP(AZ$6,Data!$N$4:$Y$11,Data!$P$1,FALSE)^1.5+VLOOKUP(AZ$6,Data!$N$4:$Y$11,Data!$W$1,FALSE)/1000*(Mannings_n_bot)^1.5)/L209)^0.67</f>
        <v>5.494587144360031E-2</v>
      </c>
      <c r="BA209" s="34">
        <f>(((M209-VLOOKUP(BA$6,Data!$N$4:$Y$11,Data!$W$1,FALSE)/1000)*VLOOKUP(BA$6,Data!$N$4:$Y$11,Data!$P$1,FALSE)^1.5+VLOOKUP(BA$6,Data!$N$4:$Y$11,Data!$W$1,FALSE)/1000*(Mannings_n_bot)^1.5)/M209)^0.67</f>
        <v>5.4908232955438549E-2</v>
      </c>
      <c r="BB209" s="34">
        <f>(((N209-VLOOKUP(BB$6,Data!$N$4:$Y$11,Data!$W$1,FALSE)/1000)*VLOOKUP(BB$6,Data!$N$4:$Y$11,Data!$P$1,FALSE)^1.5+VLOOKUP(BB$6,Data!$N$4:$Y$11,Data!$W$1,FALSE)/1000*(Mannings_n_bot)^1.5)/N209)^0.67</f>
        <v>5.4839375867705979E-2</v>
      </c>
      <c r="BC209" s="34">
        <f>(((O209-VLOOKUP(BC$6,Data!$N$4:$Y$11,Data!$W$1,FALSE)/1000)*VLOOKUP(BC$6,Data!$N$4:$Y$11,Data!$P$1,FALSE)^1.5+VLOOKUP(BC$6,Data!$N$4:$Y$11,Data!$W$1,FALSE)/1000*(Mannings_n_bot)^1.5)/O209)^0.67</f>
        <v>5.4771556488842466E-2</v>
      </c>
      <c r="BD209" s="34">
        <f>(((P209-VLOOKUP(BD$6,Data!$N$4:$Y$11,Data!$W$1,FALSE)/1000)*VLOOKUP(BD$6,Data!$N$4:$Y$11,Data!$P$1,FALSE)^1.5+VLOOKUP(BD$6,Data!$N$4:$Y$11,Data!$W$1,FALSE)/1000*(Mannings_n_bot)^1.5)/P209)^0.67</f>
        <v>5.4683121471972074E-2</v>
      </c>
      <c r="BE209" s="34">
        <f>(((Q209-VLOOKUP(BE$6,Data!$N$4:$Y$11,Data!$W$1,FALSE)/1000)*VLOOKUP(BE$6,Data!$N$4:$Y$11,Data!$P$1,FALSE)^1.5+VLOOKUP(BE$6,Data!$N$4:$Y$11,Data!$W$1,FALSE)/1000*(Mannings_n_bot)^1.5)/Q209)^0.67</f>
        <v>5.4612485949231925E-2</v>
      </c>
      <c r="BF209" s="34">
        <f>(((R209-VLOOKUP(BF$6,Data!$N$4:$Y$11,Data!$W$1,FALSE)/1000)*VLOOKUP(BF$6,Data!$N$4:$Y$11,Data!$P$1,FALSE)^1.5+VLOOKUP(BF$6,Data!$N$4:$Y$11,Data!$W$1,FALSE)/1000*(Mannings_n_bot)^1.5)/R209)^0.67</f>
        <v>5.4558652334785442E-2</v>
      </c>
      <c r="BG209" s="34">
        <f>(((S209-VLOOKUP(BG$6,Data!$N$4:$Y$11,Data!$W$1,FALSE)/1000)*VLOOKUP(BG$6,Data!$N$4:$Y$11,Data!$P$1,FALSE)^1.5+VLOOKUP(BG$6,Data!$N$4:$Y$11,Data!$W$1,FALSE)/1000*(Mannings_n_bot)^1.5)/S209)^0.67</f>
        <v>5.4520305111056371E-2</v>
      </c>
    </row>
    <row r="210" spans="1:59" x14ac:dyDescent="0.25">
      <c r="A210" s="28">
        <v>0.20300000000000001</v>
      </c>
      <c r="B210" s="94">
        <v>0.24641412887841818</v>
      </c>
      <c r="C210" s="94">
        <v>0.35413368420188718</v>
      </c>
      <c r="D210" s="94">
        <v>0.48036208211441056</v>
      </c>
      <c r="E210" s="94">
        <v>0.62683769543407153</v>
      </c>
      <c r="F210" s="94">
        <v>0.79160557699918721</v>
      </c>
      <c r="G210" s="94">
        <v>0.9768367198263741</v>
      </c>
      <c r="H210" s="94">
        <v>1.1801440094489499</v>
      </c>
      <c r="I210" s="94">
        <v>1.4041304663256007</v>
      </c>
      <c r="K210" s="28">
        <v>0.20300000000000001</v>
      </c>
      <c r="L210" s="94">
        <v>1.8441513758793815</v>
      </c>
      <c r="M210" s="94">
        <v>2.2180181773625889</v>
      </c>
      <c r="N210" s="94">
        <v>2.5820162887770888</v>
      </c>
      <c r="O210" s="94">
        <v>2.9557953962311498</v>
      </c>
      <c r="P210" s="94">
        <v>3.3198031708318614</v>
      </c>
      <c r="Q210" s="94">
        <v>3.6935363136627575</v>
      </c>
      <c r="R210" s="94">
        <v>4.0575535245456127</v>
      </c>
      <c r="S210" s="94">
        <v>4.4312586600472335</v>
      </c>
      <c r="U210" s="28">
        <v>0.20300000000000001</v>
      </c>
      <c r="V210" s="94">
        <v>1.5004806781937907</v>
      </c>
      <c r="W210" s="94">
        <v>1.8044377582985369</v>
      </c>
      <c r="X210" s="94">
        <v>2.100603319179903</v>
      </c>
      <c r="Y210" s="94">
        <v>2.4044887295612734</v>
      </c>
      <c r="Z210" s="94">
        <v>2.700661672849197</v>
      </c>
      <c r="AA210" s="94">
        <v>3.0045095853055943</v>
      </c>
      <c r="AB210" s="94">
        <v>3.3006899490754109</v>
      </c>
      <c r="AC210" s="94">
        <v>3.6045150417889347</v>
      </c>
      <c r="AE210" s="28">
        <v>0.20300000000000001</v>
      </c>
      <c r="AF210" s="94">
        <f t="shared" si="62"/>
        <v>0.25404651338947137</v>
      </c>
      <c r="AG210" s="94">
        <f t="shared" si="48"/>
        <v>0.25447136127708508</v>
      </c>
      <c r="AH210" s="94">
        <f t="shared" si="49"/>
        <v>0.25440969610114844</v>
      </c>
      <c r="AI210" s="94">
        <f t="shared" si="50"/>
        <v>0.25468374686907352</v>
      </c>
      <c r="AJ210" s="94">
        <f t="shared" si="51"/>
        <v>0.25461296227215052</v>
      </c>
      <c r="AK210" s="94">
        <f t="shared" si="52"/>
        <v>0.25481212956168764</v>
      </c>
      <c r="AL210" s="94">
        <f t="shared" si="53"/>
        <v>0.25474287394707334</v>
      </c>
      <c r="AM210" s="94">
        <f t="shared" si="54"/>
        <v>0.25489811766672466</v>
      </c>
      <c r="AO210" s="28">
        <v>0.20300000000000001</v>
      </c>
      <c r="AP210" s="94">
        <f t="shared" si="63"/>
        <v>0.13361925279095696</v>
      </c>
      <c r="AQ210" s="94">
        <f t="shared" si="55"/>
        <v>0.15966221008295886</v>
      </c>
      <c r="AR210" s="94">
        <f t="shared" si="56"/>
        <v>0.18604146077712111</v>
      </c>
      <c r="AS210" s="94">
        <f t="shared" si="57"/>
        <v>0.21207073271490115</v>
      </c>
      <c r="AT210" s="94">
        <f t="shared" si="58"/>
        <v>0.23844955145362737</v>
      </c>
      <c r="AU210" s="94">
        <f t="shared" si="59"/>
        <v>0.26447194148679631</v>
      </c>
      <c r="AV210" s="94">
        <f t="shared" si="60"/>
        <v>0.29085112551438469</v>
      </c>
      <c r="AW210" s="94">
        <f t="shared" si="61"/>
        <v>0.31686944366064917</v>
      </c>
      <c r="AY210" s="28">
        <v>0.20300000000000001</v>
      </c>
      <c r="AZ210" s="34">
        <f>(((L210-VLOOKUP(AZ$6,Data!$N$4:$Y$11,Data!$W$1,FALSE)/1000)*VLOOKUP(AZ$6,Data!$N$4:$Y$11,Data!$P$1,FALSE)^1.5+VLOOKUP(AZ$6,Data!$N$4:$Y$11,Data!$W$1,FALSE)/1000*(Mannings_n_bot)^1.5)/L210)^0.67</f>
        <v>5.4928204164485357E-2</v>
      </c>
      <c r="BA210" s="34">
        <f>(((M210-VLOOKUP(BA$6,Data!$N$4:$Y$11,Data!$W$1,FALSE)/1000)*VLOOKUP(BA$6,Data!$N$4:$Y$11,Data!$P$1,FALSE)^1.5+VLOOKUP(BA$6,Data!$N$4:$Y$11,Data!$W$1,FALSE)/1000*(Mannings_n_bot)^1.5)/M210)^0.67</f>
        <v>5.4890366093823584E-2</v>
      </c>
      <c r="BB210" s="34">
        <f>(((N210-VLOOKUP(BB$6,Data!$N$4:$Y$11,Data!$W$1,FALSE)/1000)*VLOOKUP(BB$6,Data!$N$4:$Y$11,Data!$P$1,FALSE)^1.5+VLOOKUP(BB$6,Data!$N$4:$Y$11,Data!$W$1,FALSE)/1000*(Mannings_n_bot)^1.5)/N210)^0.67</f>
        <v>5.4821219676232401E-2</v>
      </c>
      <c r="BC210" s="34">
        <f>(((O210-VLOOKUP(BC$6,Data!$N$4:$Y$11,Data!$W$1,FALSE)/1000)*VLOOKUP(BC$6,Data!$N$4:$Y$11,Data!$P$1,FALSE)^1.5+VLOOKUP(BC$6,Data!$N$4:$Y$11,Data!$W$1,FALSE)/1000*(Mannings_n_bot)^1.5)/O210)^0.67</f>
        <v>5.4753083857767185E-2</v>
      </c>
      <c r="BD210" s="34">
        <f>(((P210-VLOOKUP(BD$6,Data!$N$4:$Y$11,Data!$W$1,FALSE)/1000)*VLOOKUP(BD$6,Data!$N$4:$Y$11,Data!$P$1,FALSE)^1.5+VLOOKUP(BD$6,Data!$N$4:$Y$11,Data!$W$1,FALSE)/1000*(Mannings_n_bot)^1.5)/P210)^0.67</f>
        <v>5.4664275746825121E-2</v>
      </c>
      <c r="BE210" s="34">
        <f>(((Q210-VLOOKUP(BE$6,Data!$N$4:$Y$11,Data!$W$1,FALSE)/1000)*VLOOKUP(BE$6,Data!$N$4:$Y$11,Data!$P$1,FALSE)^1.5+VLOOKUP(BE$6,Data!$N$4:$Y$11,Data!$W$1,FALSE)/1000*(Mannings_n_bot)^1.5)/Q210)^0.67</f>
        <v>5.4593317303947043E-2</v>
      </c>
      <c r="BF210" s="34">
        <f>(((R210-VLOOKUP(BF$6,Data!$N$4:$Y$11,Data!$W$1,FALSE)/1000)*VLOOKUP(BF$6,Data!$N$4:$Y$11,Data!$P$1,FALSE)^1.5+VLOOKUP(BF$6,Data!$N$4:$Y$11,Data!$W$1,FALSE)/1000*(Mannings_n_bot)^1.5)/R210)^0.67</f>
        <v>5.4539258789143112E-2</v>
      </c>
      <c r="BG210" s="34">
        <f>(((S210-VLOOKUP(BG$6,Data!$N$4:$Y$11,Data!$W$1,FALSE)/1000)*VLOOKUP(BG$6,Data!$N$4:$Y$11,Data!$P$1,FALSE)^1.5+VLOOKUP(BG$6,Data!$N$4:$Y$11,Data!$W$1,FALSE)/1000*(Mannings_n_bot)^1.5)/S210)^0.67</f>
        <v>5.4500731089254469E-2</v>
      </c>
    </row>
    <row r="211" spans="1:59" x14ac:dyDescent="0.25">
      <c r="A211" s="28">
        <v>0.20399999999999999</v>
      </c>
      <c r="B211" s="94">
        <v>0.24761628053155205</v>
      </c>
      <c r="C211" s="94">
        <v>0.35586008161041205</v>
      </c>
      <c r="D211" s="94">
        <v>0.48270409148866067</v>
      </c>
      <c r="E211" s="94">
        <v>0.62989239964189858</v>
      </c>
      <c r="F211" s="94">
        <v>0.79546369951436935</v>
      </c>
      <c r="G211" s="94">
        <v>0.98159598396688441</v>
      </c>
      <c r="H211" s="94">
        <v>1.1858944978334858</v>
      </c>
      <c r="I211" s="94">
        <v>1.4109705422027918</v>
      </c>
      <c r="K211" s="28">
        <v>0.20399999999999999</v>
      </c>
      <c r="L211" s="94">
        <v>1.8457748570558872</v>
      </c>
      <c r="M211" s="94">
        <v>2.2199591348434842</v>
      </c>
      <c r="N211" s="94">
        <v>2.5842777425216599</v>
      </c>
      <c r="O211" s="94">
        <v>2.9583742269520563</v>
      </c>
      <c r="P211" s="94">
        <v>3.3227024837911823</v>
      </c>
      <c r="Q211" s="94">
        <v>3.6967529548895612</v>
      </c>
      <c r="R211" s="94">
        <v>4.0610906445461978</v>
      </c>
      <c r="S211" s="94">
        <v>4.4351130800519494</v>
      </c>
      <c r="U211" s="28">
        <v>0.20399999999999999</v>
      </c>
      <c r="V211" s="94">
        <v>1.5002204796525662</v>
      </c>
      <c r="W211" s="94">
        <v>1.8041134603037605</v>
      </c>
      <c r="X211" s="94">
        <v>2.1002277158535096</v>
      </c>
      <c r="Y211" s="94">
        <v>2.4040490174399762</v>
      </c>
      <c r="Z211" s="94">
        <v>2.700170632117084</v>
      </c>
      <c r="AA211" s="94">
        <v>3.0039544341491311</v>
      </c>
      <c r="AB211" s="94">
        <v>3.3000834565351571</v>
      </c>
      <c r="AC211" s="94">
        <v>3.6038444392107638</v>
      </c>
      <c r="AE211" s="28">
        <v>0.20399999999999999</v>
      </c>
      <c r="AF211" s="94">
        <f t="shared" si="62"/>
        <v>0.25528590025999753</v>
      </c>
      <c r="AG211" s="94">
        <f t="shared" si="48"/>
        <v>0.25571190607203348</v>
      </c>
      <c r="AH211" s="94">
        <f t="shared" si="49"/>
        <v>0.25565007271569373</v>
      </c>
      <c r="AI211" s="94">
        <f t="shared" si="50"/>
        <v>0.25592487119661961</v>
      </c>
      <c r="AJ211" s="94">
        <f t="shared" si="51"/>
        <v>0.25585389340116454</v>
      </c>
      <c r="AK211" s="94">
        <f t="shared" si="52"/>
        <v>0.2560536044225073</v>
      </c>
      <c r="AL211" s="94">
        <f t="shared" si="53"/>
        <v>0.25598415969351368</v>
      </c>
      <c r="AM211" s="94">
        <f t="shared" si="54"/>
        <v>0.25613982739926544</v>
      </c>
      <c r="AO211" s="28">
        <v>0.20399999999999999</v>
      </c>
      <c r="AP211" s="94">
        <f t="shared" si="63"/>
        <v>0.13415302499380324</v>
      </c>
      <c r="AQ211" s="94">
        <f t="shared" si="55"/>
        <v>0.1603002848228112</v>
      </c>
      <c r="AR211" s="94">
        <f t="shared" si="56"/>
        <v>0.18678491229725666</v>
      </c>
      <c r="AS211" s="94">
        <f t="shared" si="57"/>
        <v>0.21291843131383076</v>
      </c>
      <c r="AT211" s="94">
        <f t="shared" si="58"/>
        <v>0.23940262584291036</v>
      </c>
      <c r="AU211" s="94">
        <f t="shared" si="59"/>
        <v>0.26552923496512337</v>
      </c>
      <c r="AV211" s="94">
        <f t="shared" si="60"/>
        <v>0.2920137966942627</v>
      </c>
      <c r="AW211" s="94">
        <f t="shared" si="61"/>
        <v>0.31813631732390119</v>
      </c>
      <c r="AY211" s="28">
        <v>0.20399999999999999</v>
      </c>
      <c r="AZ211" s="34">
        <f>(((L211-VLOOKUP(AZ$6,Data!$N$4:$Y$11,Data!$W$1,FALSE)/1000)*VLOOKUP(AZ$6,Data!$N$4:$Y$11,Data!$P$1,FALSE)^1.5+VLOOKUP(AZ$6,Data!$N$4:$Y$11,Data!$W$1,FALSE)/1000*(Mannings_n_bot)^1.5)/L211)^0.67</f>
        <v>5.4910562120872655E-2</v>
      </c>
      <c r="BA211" s="34">
        <f>(((M211-VLOOKUP(BA$6,Data!$N$4:$Y$11,Data!$W$1,FALSE)/1000)*VLOOKUP(BA$6,Data!$N$4:$Y$11,Data!$P$1,FALSE)^1.5+VLOOKUP(BA$6,Data!$N$4:$Y$11,Data!$W$1,FALSE)/1000*(Mannings_n_bot)^1.5)/M211)^0.67</f>
        <v>5.4872524418576998E-2</v>
      </c>
      <c r="BB211" s="34">
        <f>(((N211-VLOOKUP(BB$6,Data!$N$4:$Y$11,Data!$W$1,FALSE)/1000)*VLOOKUP(BB$6,Data!$N$4:$Y$11,Data!$P$1,FALSE)^1.5+VLOOKUP(BB$6,Data!$N$4:$Y$11,Data!$W$1,FALSE)/1000*(Mannings_n_bot)^1.5)/N211)^0.67</f>
        <v>5.4803089072463923E-2</v>
      </c>
      <c r="BC211" s="34">
        <f>(((O211-VLOOKUP(BC$6,Data!$N$4:$Y$11,Data!$W$1,FALSE)/1000)*VLOOKUP(BC$6,Data!$N$4:$Y$11,Data!$P$1,FALSE)^1.5+VLOOKUP(BC$6,Data!$N$4:$Y$11,Data!$W$1,FALSE)/1000*(Mannings_n_bot)^1.5)/O211)^0.67</f>
        <v>5.4734637004243768E-2</v>
      </c>
      <c r="BD211" s="34">
        <f>(((P211-VLOOKUP(BD$6,Data!$N$4:$Y$11,Data!$W$1,FALSE)/1000)*VLOOKUP(BD$6,Data!$N$4:$Y$11,Data!$P$1,FALSE)^1.5+VLOOKUP(BD$6,Data!$N$4:$Y$11,Data!$W$1,FALSE)/1000*(Mannings_n_bot)^1.5)/P211)^0.67</f>
        <v>5.4645456304195497E-2</v>
      </c>
      <c r="BE211" s="34">
        <f>(((Q211-VLOOKUP(BE$6,Data!$N$4:$Y$11,Data!$W$1,FALSE)/1000)*VLOOKUP(BE$6,Data!$N$4:$Y$11,Data!$P$1,FALSE)^1.5+VLOOKUP(BE$6,Data!$N$4:$Y$11,Data!$W$1,FALSE)/1000*(Mannings_n_bot)^1.5)/Q211)^0.67</f>
        <v>5.4574175180999718E-2</v>
      </c>
      <c r="BF211" s="34">
        <f>(((R211-VLOOKUP(BF$6,Data!$N$4:$Y$11,Data!$W$1,FALSE)/1000)*VLOOKUP(BF$6,Data!$N$4:$Y$11,Data!$P$1,FALSE)^1.5+VLOOKUP(BF$6,Data!$N$4:$Y$11,Data!$W$1,FALSE)/1000*(Mannings_n_bot)^1.5)/R211)^0.67</f>
        <v>5.4519892087337193E-2</v>
      </c>
      <c r="BG211" s="34">
        <f>(((S211-VLOOKUP(BG$6,Data!$N$4:$Y$11,Data!$W$1,FALSE)/1000)*VLOOKUP(BG$6,Data!$N$4:$Y$11,Data!$P$1,FALSE)^1.5+VLOOKUP(BG$6,Data!$N$4:$Y$11,Data!$W$1,FALSE)/1000*(Mannings_n_bot)^1.5)/S211)^0.67</f>
        <v>5.4481184007059119E-2</v>
      </c>
    </row>
    <row r="212" spans="1:59" x14ac:dyDescent="0.25">
      <c r="A212" s="28">
        <v>0.20499999999999999</v>
      </c>
      <c r="B212" s="94">
        <v>0.24881822299745748</v>
      </c>
      <c r="C212" s="94">
        <v>0.35758616771957819</v>
      </c>
      <c r="D212" s="94">
        <v>0.48504568069931087</v>
      </c>
      <c r="E212" s="94">
        <v>0.63294654342327639</v>
      </c>
      <c r="F212" s="94">
        <v>0.79932111824872587</v>
      </c>
      <c r="G212" s="94">
        <v>0.98635436591591796</v>
      </c>
      <c r="H212" s="94">
        <v>1.1916439261817673</v>
      </c>
      <c r="I212" s="94">
        <v>1.4178093414865405</v>
      </c>
      <c r="K212" s="28">
        <v>0.20499999999999999</v>
      </c>
      <c r="L212" s="94">
        <v>1.8473986207846824</v>
      </c>
      <c r="M212" s="94">
        <v>2.221900442375826</v>
      </c>
      <c r="N212" s="94">
        <v>2.5865396020507849</v>
      </c>
      <c r="O212" s="94">
        <v>2.9609535308809489</v>
      </c>
      <c r="P212" s="94">
        <v>3.3256023257263325</v>
      </c>
      <c r="Q212" s="94">
        <v>3.6999701924732902</v>
      </c>
      <c r="R212" s="94">
        <v>4.0646284166944282</v>
      </c>
      <c r="S212" s="94">
        <v>4.438968219558447</v>
      </c>
      <c r="U212" s="28">
        <v>0.20499999999999999</v>
      </c>
      <c r="V212" s="94">
        <v>1.4999585239365307</v>
      </c>
      <c r="W212" s="94">
        <v>1.8037870737512693</v>
      </c>
      <c r="X212" s="94">
        <v>2.0998496770339243</v>
      </c>
      <c r="Y212" s="94">
        <v>2.4036065384916911</v>
      </c>
      <c r="Z212" s="94">
        <v>2.6996764776748385</v>
      </c>
      <c r="AA212" s="94">
        <v>3.00339583796762</v>
      </c>
      <c r="AB212" s="94">
        <v>3.2994731721139288</v>
      </c>
      <c r="AC212" s="94">
        <v>3.6031697134452667</v>
      </c>
      <c r="AE212" s="28">
        <v>0.20499999999999999</v>
      </c>
      <c r="AF212" s="94">
        <f t="shared" si="62"/>
        <v>0.25652507146396969</v>
      </c>
      <c r="AG212" s="94">
        <f t="shared" si="48"/>
        <v>0.25695222717526567</v>
      </c>
      <c r="AH212" s="94">
        <f t="shared" si="49"/>
        <v>0.25689022680290446</v>
      </c>
      <c r="AI212" s="94">
        <f t="shared" si="50"/>
        <v>0.25716576782326478</v>
      </c>
      <c r="AJ212" s="94">
        <f t="shared" si="51"/>
        <v>0.25709459816527408</v>
      </c>
      <c r="AK212" s="94">
        <f t="shared" si="52"/>
        <v>0.25729484915982292</v>
      </c>
      <c r="AL212" s="94">
        <f t="shared" si="53"/>
        <v>0.2572252166232335</v>
      </c>
      <c r="AM212" s="94">
        <f t="shared" si="54"/>
        <v>0.25738130538605808</v>
      </c>
      <c r="AO212" s="28">
        <v>0.20499999999999999</v>
      </c>
      <c r="AP212" s="94">
        <f t="shared" si="63"/>
        <v>0.13468572521277078</v>
      </c>
      <c r="AQ212" s="94">
        <f t="shared" si="55"/>
        <v>0.16093707931270751</v>
      </c>
      <c r="AR212" s="94">
        <f t="shared" si="56"/>
        <v>0.18752687193141507</v>
      </c>
      <c r="AS212" s="94">
        <f t="shared" si="57"/>
        <v>0.21376442987774982</v>
      </c>
      <c r="AT212" s="94">
        <f t="shared" si="58"/>
        <v>0.24035378856494788</v>
      </c>
      <c r="AU212" s="94">
        <f t="shared" si="59"/>
        <v>0.26658440868589195</v>
      </c>
      <c r="AV212" s="94">
        <f t="shared" si="60"/>
        <v>0.29317413648130608</v>
      </c>
      <c r="AW212" s="94">
        <f t="shared" si="61"/>
        <v>0.31940065153869762</v>
      </c>
      <c r="AY212" s="28">
        <v>0.20499999999999999</v>
      </c>
      <c r="AZ212" s="34">
        <f>(((L212-VLOOKUP(AZ$6,Data!$N$4:$Y$11,Data!$W$1,FALSE)/1000)*VLOOKUP(AZ$6,Data!$N$4:$Y$11,Data!$P$1,FALSE)^1.5+VLOOKUP(AZ$6,Data!$N$4:$Y$11,Data!$W$1,FALSE)/1000*(Mannings_n_bot)^1.5)/L212)^0.67</f>
        <v>5.4892945236739883E-2</v>
      </c>
      <c r="BA212" s="34">
        <f>(((M212-VLOOKUP(BA$6,Data!$N$4:$Y$11,Data!$W$1,FALSE)/1000)*VLOOKUP(BA$6,Data!$N$4:$Y$11,Data!$P$1,FALSE)^1.5+VLOOKUP(BA$6,Data!$N$4:$Y$11,Data!$W$1,FALSE)/1000*(Mannings_n_bot)^1.5)/M212)^0.67</f>
        <v>5.4854707854433346E-2</v>
      </c>
      <c r="BB212" s="34">
        <f>(((N212-VLOOKUP(BB$6,Data!$N$4:$Y$11,Data!$W$1,FALSE)/1000)*VLOOKUP(BB$6,Data!$N$4:$Y$11,Data!$P$1,FALSE)^1.5+VLOOKUP(BB$6,Data!$N$4:$Y$11,Data!$W$1,FALSE)/1000*(Mannings_n_bot)^1.5)/N212)^0.67</f>
        <v>5.4784983979869799E-2</v>
      </c>
      <c r="BC212" s="34">
        <f>(((O212-VLOOKUP(BC$6,Data!$N$4:$Y$11,Data!$W$1,FALSE)/1000)*VLOOKUP(BC$6,Data!$N$4:$Y$11,Data!$P$1,FALSE)^1.5+VLOOKUP(BC$6,Data!$N$4:$Y$11,Data!$W$1,FALSE)/1000*(Mannings_n_bot)^1.5)/O212)^0.67</f>
        <v>5.471621585158376E-2</v>
      </c>
      <c r="BD212" s="34">
        <f>(((P212-VLOOKUP(BD$6,Data!$N$4:$Y$11,Data!$W$1,FALSE)/1000)*VLOOKUP(BD$6,Data!$N$4:$Y$11,Data!$P$1,FALSE)^1.5+VLOOKUP(BD$6,Data!$N$4:$Y$11,Data!$W$1,FALSE)/1000*(Mannings_n_bot)^1.5)/P212)^0.67</f>
        <v>5.4626663065814776E-2</v>
      </c>
      <c r="BE212" s="34">
        <f>(((Q212-VLOOKUP(BE$6,Data!$N$4:$Y$11,Data!$W$1,FALSE)/1000)*VLOOKUP(BE$6,Data!$N$4:$Y$11,Data!$P$1,FALSE)^1.5+VLOOKUP(BE$6,Data!$N$4:$Y$11,Data!$W$1,FALSE)/1000*(Mannings_n_bot)^1.5)/Q212)^0.67</f>
        <v>5.4555059501714812E-2</v>
      </c>
      <c r="BF212" s="34">
        <f>(((R212-VLOOKUP(BF$6,Data!$N$4:$Y$11,Data!$W$1,FALSE)/1000)*VLOOKUP(BF$6,Data!$N$4:$Y$11,Data!$P$1,FALSE)^1.5+VLOOKUP(BF$6,Data!$N$4:$Y$11,Data!$W$1,FALSE)/1000*(Mannings_n_bot)^1.5)/R212)^0.67</f>
        <v>5.4500552149650459E-2</v>
      </c>
      <c r="BG212" s="34">
        <f>(((S212-VLOOKUP(BG$6,Data!$N$4:$Y$11,Data!$W$1,FALSE)/1000)*VLOOKUP(BG$6,Data!$N$4:$Y$11,Data!$P$1,FALSE)^1.5+VLOOKUP(BG$6,Data!$N$4:$Y$11,Data!$W$1,FALSE)/1000*(Mannings_n_bot)^1.5)/S212)^0.67</f>
        <v>5.4461663784705211E-2</v>
      </c>
    </row>
    <row r="213" spans="1:59" x14ac:dyDescent="0.25">
      <c r="A213" s="28">
        <v>0.20599999999999999</v>
      </c>
      <c r="B213" s="94">
        <v>0.25001995486783479</v>
      </c>
      <c r="C213" s="94">
        <v>0.35931194053043347</v>
      </c>
      <c r="D213" s="94">
        <v>0.48738684703000135</v>
      </c>
      <c r="E213" s="94">
        <v>0.63600012326188793</v>
      </c>
      <c r="F213" s="94">
        <v>0.80317782875243404</v>
      </c>
      <c r="G213" s="94">
        <v>0.99111186021439401</v>
      </c>
      <c r="H213" s="94">
        <v>1.1973922878851142</v>
      </c>
      <c r="I213" s="94">
        <v>1.4246468563495949</v>
      </c>
      <c r="K213" s="28">
        <v>0.20599999999999999</v>
      </c>
      <c r="L213" s="94">
        <v>1.8490226690673428</v>
      </c>
      <c r="M213" s="94">
        <v>2.2238421023349102</v>
      </c>
      <c r="N213" s="94">
        <v>2.5888018701349305</v>
      </c>
      <c r="O213" s="94">
        <v>2.9635333111622404</v>
      </c>
      <c r="P213" s="94">
        <v>3.3285027001767791</v>
      </c>
      <c r="Q213" s="94">
        <v>3.7031880303274827</v>
      </c>
      <c r="R213" s="94">
        <v>4.0681668452988262</v>
      </c>
      <c r="S213" s="94">
        <v>4.4428240832493948</v>
      </c>
      <c r="U213" s="28">
        <v>0.20599999999999999</v>
      </c>
      <c r="V213" s="94">
        <v>1.4996948101248926</v>
      </c>
      <c r="W213" s="94">
        <v>1.8034585975071142</v>
      </c>
      <c r="X213" s="94">
        <v>2.0994692014055132</v>
      </c>
      <c r="Y213" s="94">
        <v>2.4031612911881015</v>
      </c>
      <c r="Z213" s="94">
        <v>2.6991792078123247</v>
      </c>
      <c r="AA213" s="94">
        <v>3.0028337948385007</v>
      </c>
      <c r="AB213" s="94">
        <v>3.2988590937072479</v>
      </c>
      <c r="AC213" s="94">
        <v>3.6024908621756944</v>
      </c>
      <c r="AE213" s="28">
        <v>0.20599999999999999</v>
      </c>
      <c r="AF213" s="94">
        <f t="shared" si="62"/>
        <v>0.25776402554946776</v>
      </c>
      <c r="AG213" s="94">
        <f t="shared" si="48"/>
        <v>0.25819232315038609</v>
      </c>
      <c r="AH213" s="94">
        <f t="shared" si="49"/>
        <v>0.25813015692414032</v>
      </c>
      <c r="AI213" s="94">
        <f t="shared" si="50"/>
        <v>0.25840643532033181</v>
      </c>
      <c r="AJ213" s="94">
        <f t="shared" si="51"/>
        <v>0.25833507513323295</v>
      </c>
      <c r="AK213" s="94">
        <f t="shared" si="52"/>
        <v>0.2585358623496094</v>
      </c>
      <c r="AL213" s="94">
        <f t="shared" si="53"/>
        <v>0.25846604330970008</v>
      </c>
      <c r="AM213" s="94">
        <f t="shared" si="54"/>
        <v>0.25862255020618624</v>
      </c>
      <c r="AO213" s="28">
        <v>0.20599999999999999</v>
      </c>
      <c r="AP213" s="94">
        <f t="shared" si="63"/>
        <v>0.13521735511979754</v>
      </c>
      <c r="AQ213" s="94">
        <f t="shared" si="55"/>
        <v>0.16157259553327818</v>
      </c>
      <c r="AR213" s="94">
        <f t="shared" si="56"/>
        <v>0.1882673419903696</v>
      </c>
      <c r="AS213" s="94">
        <f t="shared" si="57"/>
        <v>0.21460873102602684</v>
      </c>
      <c r="AT213" s="94">
        <f t="shared" si="58"/>
        <v>0.24130304256919385</v>
      </c>
      <c r="AU213" s="94">
        <f t="shared" si="59"/>
        <v>0.26763746590711124</v>
      </c>
      <c r="AV213" s="94">
        <f t="shared" si="60"/>
        <v>0.29433214846358152</v>
      </c>
      <c r="AW213" s="94">
        <f t="shared" si="61"/>
        <v>0.32066245020163753</v>
      </c>
      <c r="AY213" s="28">
        <v>0.20599999999999999</v>
      </c>
      <c r="AZ213" s="34">
        <f>(((L213-VLOOKUP(AZ$6,Data!$N$4:$Y$11,Data!$W$1,FALSE)/1000)*VLOOKUP(AZ$6,Data!$N$4:$Y$11,Data!$P$1,FALSE)^1.5+VLOOKUP(AZ$6,Data!$N$4:$Y$11,Data!$W$1,FALSE)/1000*(Mannings_n_bot)^1.5)/L213)^0.67</f>
        <v>5.4875353436328621E-2</v>
      </c>
      <c r="BA213" s="34">
        <f>(((M213-VLOOKUP(BA$6,Data!$N$4:$Y$11,Data!$W$1,FALSE)/1000)*VLOOKUP(BA$6,Data!$N$4:$Y$11,Data!$P$1,FALSE)^1.5+VLOOKUP(BA$6,Data!$N$4:$Y$11,Data!$W$1,FALSE)/1000*(Mannings_n_bot)^1.5)/M213)^0.67</f>
        <v>5.483691632638496E-2</v>
      </c>
      <c r="BB213" s="34">
        <f>(((N213-VLOOKUP(BB$6,Data!$N$4:$Y$11,Data!$W$1,FALSE)/1000)*VLOOKUP(BB$6,Data!$N$4:$Y$11,Data!$P$1,FALSE)^1.5+VLOOKUP(BB$6,Data!$N$4:$Y$11,Data!$W$1,FALSE)/1000*(Mannings_n_bot)^1.5)/N213)^0.67</f>
        <v>5.4766904322181474E-2</v>
      </c>
      <c r="BC213" s="34">
        <f>(((O213-VLOOKUP(BC$6,Data!$N$4:$Y$11,Data!$W$1,FALSE)/1000)*VLOOKUP(BC$6,Data!$N$4:$Y$11,Data!$P$1,FALSE)^1.5+VLOOKUP(BC$6,Data!$N$4:$Y$11,Data!$W$1,FALSE)/1000*(Mannings_n_bot)^1.5)/O213)^0.67</f>
        <v>5.4697820323358952E-2</v>
      </c>
      <c r="BD213" s="34">
        <f>(((P213-VLOOKUP(BD$6,Data!$N$4:$Y$11,Data!$W$1,FALSE)/1000)*VLOOKUP(BD$6,Data!$N$4:$Y$11,Data!$P$1,FALSE)^1.5+VLOOKUP(BD$6,Data!$N$4:$Y$11,Data!$W$1,FALSE)/1000*(Mannings_n_bot)^1.5)/P213)^0.67</f>
        <v>5.4607895953680347E-2</v>
      </c>
      <c r="BE213" s="34">
        <f>(((Q213-VLOOKUP(BE$6,Data!$N$4:$Y$11,Data!$W$1,FALSE)/1000)*VLOOKUP(BE$6,Data!$N$4:$Y$11,Data!$P$1,FALSE)^1.5+VLOOKUP(BE$6,Data!$N$4:$Y$11,Data!$W$1,FALSE)/1000*(Mannings_n_bot)^1.5)/Q213)^0.67</f>
        <v>5.4535970187682567E-2</v>
      </c>
      <c r="BF213" s="34">
        <f>(((R213-VLOOKUP(BF$6,Data!$N$4:$Y$11,Data!$W$1,FALSE)/1000)*VLOOKUP(BF$6,Data!$N$4:$Y$11,Data!$P$1,FALSE)^1.5+VLOOKUP(BF$6,Data!$N$4:$Y$11,Data!$W$1,FALSE)/1000*(Mannings_n_bot)^1.5)/R213)^0.67</f>
        <v>5.4481238896634997E-2</v>
      </c>
      <c r="BG213" s="34">
        <f>(((S213-VLOOKUP(BG$6,Data!$N$4:$Y$11,Data!$W$1,FALSE)/1000)*VLOOKUP(BG$6,Data!$N$4:$Y$11,Data!$P$1,FALSE)^1.5+VLOOKUP(BG$6,Data!$N$4:$Y$11,Data!$W$1,FALSE)/1000*(Mannings_n_bot)^1.5)/S213)^0.67</f>
        <v>5.444217034269553E-2</v>
      </c>
    </row>
    <row r="214" spans="1:59" x14ac:dyDescent="0.25">
      <c r="A214" s="28">
        <v>0.20699999999999999</v>
      </c>
      <c r="B214" s="94">
        <v>0.25122147473364376</v>
      </c>
      <c r="C214" s="94">
        <v>0.36103739804293977</v>
      </c>
      <c r="D214" s="94">
        <v>0.48972758776289882</v>
      </c>
      <c r="E214" s="94">
        <v>0.63905313563946931</v>
      </c>
      <c r="F214" s="94">
        <v>0.80703382657322109</v>
      </c>
      <c r="G214" s="94">
        <v>0.99586846140016982</v>
      </c>
      <c r="H214" s="94">
        <v>1.2031395763311639</v>
      </c>
      <c r="I214" s="94">
        <v>1.4314830789602881</v>
      </c>
      <c r="K214" s="28">
        <v>0.20699999999999999</v>
      </c>
      <c r="L214" s="94">
        <v>1.8506470039084975</v>
      </c>
      <c r="M214" s="94">
        <v>2.2257841170997765</v>
      </c>
      <c r="N214" s="94">
        <v>2.5910645495489097</v>
      </c>
      <c r="O214" s="94">
        <v>2.9661135709453759</v>
      </c>
      <c r="P214" s="94">
        <v>3.3314036106876288</v>
      </c>
      <c r="Q214" s="94">
        <v>3.7064064723719983</v>
      </c>
      <c r="R214" s="94">
        <v>4.0717059346748394</v>
      </c>
      <c r="S214" s="94">
        <v>4.4466806758150739</v>
      </c>
      <c r="U214" s="28">
        <v>0.20699999999999999</v>
      </c>
      <c r="V214" s="94">
        <v>1.4994293372900311</v>
      </c>
      <c r="W214" s="94">
        <v>1.8031280304292554</v>
      </c>
      <c r="X214" s="94">
        <v>2.0990862876432046</v>
      </c>
      <c r="Y214" s="94">
        <v>2.4027132739901953</v>
      </c>
      <c r="Z214" s="94">
        <v>2.6986788208073618</v>
      </c>
      <c r="AA214" s="94">
        <v>3.0022683028259016</v>
      </c>
      <c r="AB214" s="94">
        <v>3.2982412191959805</v>
      </c>
      <c r="AC214" s="94">
        <v>3.6018078830693834</v>
      </c>
      <c r="AE214" s="28">
        <v>0.20699999999999999</v>
      </c>
      <c r="AF214" s="94">
        <f t="shared" si="62"/>
        <v>0.25900276106380815</v>
      </c>
      <c r="AG214" s="94">
        <f t="shared" si="48"/>
        <v>0.25943219256021877</v>
      </c>
      <c r="AH214" s="94">
        <f t="shared" si="49"/>
        <v>0.25936986163998044</v>
      </c>
      <c r="AI214" s="94">
        <f t="shared" si="50"/>
        <v>0.25964687225835231</v>
      </c>
      <c r="AJ214" s="94">
        <f t="shared" si="51"/>
        <v>0.25957532287300672</v>
      </c>
      <c r="AK214" s="94">
        <f t="shared" si="52"/>
        <v>0.25977664256704286</v>
      </c>
      <c r="AL214" s="94">
        <f t="shared" si="53"/>
        <v>0.25970663832558555</v>
      </c>
      <c r="AM214" s="94">
        <f t="shared" si="54"/>
        <v>0.25986356043793229</v>
      </c>
      <c r="AO214" s="28">
        <v>0.20699999999999999</v>
      </c>
      <c r="AP214" s="94">
        <f t="shared" si="63"/>
        <v>0.13574791637901412</v>
      </c>
      <c r="AQ214" s="94">
        <f t="shared" si="55"/>
        <v>0.16220683545598116</v>
      </c>
      <c r="AR214" s="94">
        <f t="shared" si="56"/>
        <v>0.18900632477417736</v>
      </c>
      <c r="AS214" s="94">
        <f t="shared" si="57"/>
        <v>0.21545133736594813</v>
      </c>
      <c r="AT214" s="94">
        <f t="shared" si="58"/>
        <v>0.24225039079147864</v>
      </c>
      <c r="AU214" s="94">
        <f t="shared" si="59"/>
        <v>0.26868840987179732</v>
      </c>
      <c r="AV214" s="94">
        <f t="shared" si="60"/>
        <v>0.29548783621262298</v>
      </c>
      <c r="AW214" s="94">
        <f t="shared" si="61"/>
        <v>0.32192171719141899</v>
      </c>
      <c r="AY214" s="28">
        <v>0.20699999999999999</v>
      </c>
      <c r="AZ214" s="34">
        <f>(((L214-VLOOKUP(AZ$6,Data!$N$4:$Y$11,Data!$W$1,FALSE)/1000)*VLOOKUP(AZ$6,Data!$N$4:$Y$11,Data!$P$1,FALSE)^1.5+VLOOKUP(AZ$6,Data!$N$4:$Y$11,Data!$W$1,FALSE)/1000*(Mannings_n_bot)^1.5)/L214)^0.67</f>
        <v>5.4857786644143085E-2</v>
      </c>
      <c r="BA214" s="34">
        <f>(((M214-VLOOKUP(BA$6,Data!$N$4:$Y$11,Data!$W$1,FALSE)/1000)*VLOOKUP(BA$6,Data!$N$4:$Y$11,Data!$P$1,FALSE)^1.5+VLOOKUP(BA$6,Data!$N$4:$Y$11,Data!$W$1,FALSE)/1000*(Mannings_n_bot)^1.5)/M214)^0.67</f>
        <v>5.4819149759680268E-2</v>
      </c>
      <c r="BB214" s="34">
        <f>(((N214-VLOOKUP(BB$6,Data!$N$4:$Y$11,Data!$W$1,FALSE)/1000)*VLOOKUP(BB$6,Data!$N$4:$Y$11,Data!$P$1,FALSE)^1.5+VLOOKUP(BB$6,Data!$N$4:$Y$11,Data!$W$1,FALSE)/1000*(Mannings_n_bot)^1.5)/N214)^0.67</f>
        <v>5.4748850023391228E-2</v>
      </c>
      <c r="BC214" s="34">
        <f>(((O214-VLOOKUP(BC$6,Data!$N$4:$Y$11,Data!$W$1,FALSE)/1000)*VLOOKUP(BC$6,Data!$N$4:$Y$11,Data!$P$1,FALSE)^1.5+VLOOKUP(BC$6,Data!$N$4:$Y$11,Data!$W$1,FALSE)/1000*(Mannings_n_bot)^1.5)/O214)^0.67</f>
        <v>5.4679450343399987E-2</v>
      </c>
      <c r="BD214" s="34">
        <f>(((P214-VLOOKUP(BD$6,Data!$N$4:$Y$11,Data!$W$1,FALSE)/1000)*VLOOKUP(BD$6,Data!$N$4:$Y$11,Data!$P$1,FALSE)^1.5+VLOOKUP(BD$6,Data!$N$4:$Y$11,Data!$W$1,FALSE)/1000*(Mannings_n_bot)^1.5)/P214)^0.67</f>
        <v>5.4589154890054073E-2</v>
      </c>
      <c r="BE214" s="34">
        <f>(((Q214-VLOOKUP(BE$6,Data!$N$4:$Y$11,Data!$W$1,FALSE)/1000)*VLOOKUP(BE$6,Data!$N$4:$Y$11,Data!$P$1,FALSE)^1.5+VLOOKUP(BE$6,Data!$N$4:$Y$11,Data!$W$1,FALSE)/1000*(Mannings_n_bot)^1.5)/Q214)^0.67</f>
        <v>5.4516907160756904E-2</v>
      </c>
      <c r="BF214" s="34">
        <f>(((R214-VLOOKUP(BF$6,Data!$N$4:$Y$11,Data!$W$1,FALSE)/1000)*VLOOKUP(BF$6,Data!$N$4:$Y$11,Data!$P$1,FALSE)^1.5+VLOOKUP(BF$6,Data!$N$4:$Y$11,Data!$W$1,FALSE)/1000*(Mannings_n_bot)^1.5)/R214)^0.67</f>
        <v>5.4461952249110539E-2</v>
      </c>
      <c r="BG214" s="34">
        <f>(((S214-VLOOKUP(BG$6,Data!$N$4:$Y$11,Data!$W$1,FALSE)/1000)*VLOOKUP(BG$6,Data!$N$4:$Y$11,Data!$P$1,FALSE)^1.5+VLOOKUP(BG$6,Data!$N$4:$Y$11,Data!$W$1,FALSE)/1000*(Mannings_n_bot)^1.5)/S214)^0.67</f>
        <v>5.4422703601799273E-2</v>
      </c>
    </row>
    <row r="215" spans="1:59" x14ac:dyDescent="0.25">
      <c r="A215" s="28">
        <v>0.20799999999999999</v>
      </c>
      <c r="B215" s="94">
        <v>0.25242278118509864</v>
      </c>
      <c r="C215" s="94">
        <v>0.36276253825596005</v>
      </c>
      <c r="D215" s="94">
        <v>0.4920679001786874</v>
      </c>
      <c r="E215" s="94">
        <v>0.64210557703579418</v>
      </c>
      <c r="F215" s="94">
        <v>0.810889107256346</v>
      </c>
      <c r="G215" s="94">
        <v>1.0006241640080322</v>
      </c>
      <c r="H215" s="94">
        <v>1.2088857849038481</v>
      </c>
      <c r="I215" s="94">
        <v>1.4383180014825179</v>
      </c>
      <c r="K215" s="28">
        <v>0.20799999999999999</v>
      </c>
      <c r="L215" s="94">
        <v>1.8522716273158553</v>
      </c>
      <c r="M215" s="94">
        <v>2.2277264890532389</v>
      </c>
      <c r="N215" s="94">
        <v>2.5933276430719157</v>
      </c>
      <c r="O215" s="94">
        <v>2.968694313384876</v>
      </c>
      <c r="P215" s="94">
        <v>3.334305060809668</v>
      </c>
      <c r="Q215" s="94">
        <v>3.7096255225330763</v>
      </c>
      <c r="R215" s="94">
        <v>4.0752456891449</v>
      </c>
      <c r="S215" s="94">
        <v>4.4505380019534462</v>
      </c>
      <c r="U215" s="28">
        <v>0.20799999999999999</v>
      </c>
      <c r="V215" s="94">
        <v>1.4991621044974779</v>
      </c>
      <c r="W215" s="94">
        <v>1.8027953713675451</v>
      </c>
      <c r="X215" s="94">
        <v>2.0987009344124661</v>
      </c>
      <c r="Y215" s="94">
        <v>2.4022624853482322</v>
      </c>
      <c r="Z215" s="94">
        <v>2.6981753149256913</v>
      </c>
      <c r="AA215" s="94">
        <v>3.0016993599806128</v>
      </c>
      <c r="AB215" s="94">
        <v>3.2976195464463003</v>
      </c>
      <c r="AC215" s="94">
        <v>3.601120773777708</v>
      </c>
      <c r="AE215" s="28">
        <v>0.20799999999999999</v>
      </c>
      <c r="AF215" s="94">
        <f t="shared" si="62"/>
        <v>0.26024127655353879</v>
      </c>
      <c r="AG215" s="94">
        <f t="shared" si="48"/>
        <v>0.26067183396679799</v>
      </c>
      <c r="AH215" s="94">
        <f t="shared" si="49"/>
        <v>0.26060933951021897</v>
      </c>
      <c r="AI215" s="94">
        <f t="shared" si="50"/>
        <v>0.26088707720706067</v>
      </c>
      <c r="AJ215" s="94">
        <f t="shared" si="51"/>
        <v>0.2608153399517672</v>
      </c>
      <c r="AK215" s="94">
        <f t="shared" si="52"/>
        <v>0.26101718838649862</v>
      </c>
      <c r="AL215" s="94">
        <f t="shared" si="53"/>
        <v>0.26094700024276246</v>
      </c>
      <c r="AM215" s="94">
        <f t="shared" si="54"/>
        <v>0.26110433465877331</v>
      </c>
      <c r="AO215" s="28">
        <v>0.20799999999999999</v>
      </c>
      <c r="AP215" s="94">
        <f t="shared" si="63"/>
        <v>0.13627741064677806</v>
      </c>
      <c r="AQ215" s="94">
        <f t="shared" si="55"/>
        <v>0.16283980104313903</v>
      </c>
      <c r="AR215" s="94">
        <f t="shared" si="56"/>
        <v>0.1897438225722263</v>
      </c>
      <c r="AS215" s="94">
        <f t="shared" si="57"/>
        <v>0.21629225149276879</v>
      </c>
      <c r="AT215" s="94">
        <f t="shared" si="58"/>
        <v>0.24319583615406748</v>
      </c>
      <c r="AU215" s="94">
        <f t="shared" si="59"/>
        <v>0.26973724380803998</v>
      </c>
      <c r="AV215" s="94">
        <f t="shared" si="60"/>
        <v>0.29664120328350213</v>
      </c>
      <c r="AW215" s="94">
        <f t="shared" si="61"/>
        <v>0.32317845636891679</v>
      </c>
      <c r="AY215" s="28">
        <v>0.20799999999999999</v>
      </c>
      <c r="AZ215" s="34">
        <f>(((L215-VLOOKUP(AZ$6,Data!$N$4:$Y$11,Data!$W$1,FALSE)/1000)*VLOOKUP(AZ$6,Data!$N$4:$Y$11,Data!$P$1,FALSE)^1.5+VLOOKUP(AZ$6,Data!$N$4:$Y$11,Data!$W$1,FALSE)/1000*(Mannings_n_bot)^1.5)/L215)^0.67</f>
        <v>5.4840244784948547E-2</v>
      </c>
      <c r="BA215" s="34">
        <f>(((M215-VLOOKUP(BA$6,Data!$N$4:$Y$11,Data!$W$1,FALSE)/1000)*VLOOKUP(BA$6,Data!$N$4:$Y$11,Data!$P$1,FALSE)^1.5+VLOOKUP(BA$6,Data!$N$4:$Y$11,Data!$W$1,FALSE)/1000*(Mannings_n_bot)^1.5)/M215)^0.67</f>
        <v>5.4801408079822825E-2</v>
      </c>
      <c r="BB215" s="34">
        <f>(((N215-VLOOKUP(BB$6,Data!$N$4:$Y$11,Data!$W$1,FALSE)/1000)*VLOOKUP(BB$6,Data!$N$4:$Y$11,Data!$P$1,FALSE)^1.5+VLOOKUP(BB$6,Data!$N$4:$Y$11,Data!$W$1,FALSE)/1000*(Mannings_n_bot)^1.5)/N215)^0.67</f>
        <v>5.4730821007750952E-2</v>
      </c>
      <c r="BC215" s="34">
        <f>(((O215-VLOOKUP(BC$6,Data!$N$4:$Y$11,Data!$W$1,FALSE)/1000)*VLOOKUP(BC$6,Data!$N$4:$Y$11,Data!$P$1,FALSE)^1.5+VLOOKUP(BC$6,Data!$N$4:$Y$11,Data!$W$1,FALSE)/1000*(Mannings_n_bot)^1.5)/O215)^0.67</f>
        <v>5.4661105835795032E-2</v>
      </c>
      <c r="BD215" s="34">
        <f>(((P215-VLOOKUP(BD$6,Data!$N$4:$Y$11,Data!$W$1,FALSE)/1000)*VLOOKUP(BD$6,Data!$N$4:$Y$11,Data!$P$1,FALSE)^1.5+VLOOKUP(BD$6,Data!$N$4:$Y$11,Data!$W$1,FALSE)/1000*(Mannings_n_bot)^1.5)/P215)^0.67</f>
        <v>5.4570439797460998E-2</v>
      </c>
      <c r="BE215" s="34">
        <f>(((Q215-VLOOKUP(BE$6,Data!$N$4:$Y$11,Data!$W$1,FALSE)/1000)*VLOOKUP(BE$6,Data!$N$4:$Y$11,Data!$P$1,FALSE)^1.5+VLOOKUP(BE$6,Data!$N$4:$Y$11,Data!$W$1,FALSE)/1000*(Mannings_n_bot)^1.5)/Q215)^0.67</f>
        <v>5.4497870343054415E-2</v>
      </c>
      <c r="BF215" s="34">
        <f>(((R215-VLOOKUP(BF$6,Data!$N$4:$Y$11,Data!$W$1,FALSE)/1000)*VLOOKUP(BF$6,Data!$N$4:$Y$11,Data!$P$1,FALSE)^1.5+VLOOKUP(BF$6,Data!$N$4:$Y$11,Data!$W$1,FALSE)/1000*(Mannings_n_bot)^1.5)/R215)^0.67</f>
        <v>5.4442692128163189E-2</v>
      </c>
      <c r="BG215" s="34">
        <f>(((S215-VLOOKUP(BG$6,Data!$N$4:$Y$11,Data!$W$1,FALSE)/1000)*VLOOKUP(BG$6,Data!$N$4:$Y$11,Data!$P$1,FALSE)^1.5+VLOOKUP(BG$6,Data!$N$4:$Y$11,Data!$W$1,FALSE)/1000*(Mannings_n_bot)^1.5)/S215)^0.67</f>
        <v>5.4403263483050607E-2</v>
      </c>
    </row>
    <row r="216" spans="1:59" x14ac:dyDescent="0.25">
      <c r="A216" s="28">
        <v>0.20899999999999999</v>
      </c>
      <c r="B216" s="94">
        <v>0.25362387281166132</v>
      </c>
      <c r="C216" s="94">
        <v>0.36448735916725394</v>
      </c>
      <c r="D216" s="94">
        <v>0.49440778155655818</v>
      </c>
      <c r="E216" s="94">
        <v>0.64515744392866003</v>
      </c>
      <c r="F216" s="94">
        <v>0.81474366634457862</v>
      </c>
      <c r="G216" s="94">
        <v>1.0053789625696639</v>
      </c>
      <c r="H216" s="94">
        <v>1.2146309069833685</v>
      </c>
      <c r="I216" s="94">
        <v>1.4451516160757016</v>
      </c>
      <c r="K216" s="28">
        <v>0.20899999999999999</v>
      </c>
      <c r="L216" s="94">
        <v>1.8538965413002266</v>
      </c>
      <c r="M216" s="94">
        <v>2.2296692205819104</v>
      </c>
      <c r="N216" s="94">
        <v>2.5955911534875571</v>
      </c>
      <c r="O216" s="94">
        <v>2.9712755416403711</v>
      </c>
      <c r="P216" s="94">
        <v>3.3372070540994101</v>
      </c>
      <c r="Q216" s="94">
        <v>3.7128451847433714</v>
      </c>
      <c r="R216" s="94">
        <v>4.0787861130384711</v>
      </c>
      <c r="S216" s="94">
        <v>4.4543960663701929</v>
      </c>
      <c r="U216" s="28">
        <v>0.20899999999999999</v>
      </c>
      <c r="V216" s="94">
        <v>1.498893110805902</v>
      </c>
      <c r="W216" s="94">
        <v>1.8024606191637043</v>
      </c>
      <c r="X216" s="94">
        <v>2.0983131403692794</v>
      </c>
      <c r="Y216" s="94">
        <v>2.4018089237017195</v>
      </c>
      <c r="Z216" s="94">
        <v>2.6976686884209471</v>
      </c>
      <c r="AA216" s="94">
        <v>3.0011269643400436</v>
      </c>
      <c r="AB216" s="94">
        <v>3.2969940733096488</v>
      </c>
      <c r="AC216" s="94">
        <v>3.6004295319360442</v>
      </c>
      <c r="AE216" s="28">
        <v>0.20899999999999999</v>
      </c>
      <c r="AF216" s="94">
        <f t="shared" si="62"/>
        <v>0.26147957056443166</v>
      </c>
      <c r="AG216" s="94">
        <f t="shared" si="48"/>
        <v>0.26191124593136533</v>
      </c>
      <c r="AH216" s="94">
        <f t="shared" si="49"/>
        <v>0.26184858909385922</v>
      </c>
      <c r="AI216" s="94">
        <f t="shared" si="50"/>
        <v>0.26212704873538833</v>
      </c>
      <c r="AJ216" s="94">
        <f t="shared" si="51"/>
        <v>0.26205512493588556</v>
      </c>
      <c r="AK216" s="94">
        <f t="shared" si="52"/>
        <v>0.26225749838154216</v>
      </c>
      <c r="AL216" s="94">
        <f t="shared" si="53"/>
        <v>0.2621871276322979</v>
      </c>
      <c r="AM216" s="94">
        <f t="shared" si="54"/>
        <v>0.26234487144537305</v>
      </c>
      <c r="AO216" s="28">
        <v>0.20899999999999999</v>
      </c>
      <c r="AP216" s="94">
        <f t="shared" si="63"/>
        <v>0.13680583957170703</v>
      </c>
      <c r="AQ216" s="94">
        <f t="shared" si="55"/>
        <v>0.16347149424798005</v>
      </c>
      <c r="AR216" s="94">
        <f t="shared" si="56"/>
        <v>0.190479837663281</v>
      </c>
      <c r="AS216" s="94">
        <f t="shared" si="57"/>
        <v>0.21713147598976426</v>
      </c>
      <c r="AT216" s="94">
        <f t="shared" si="58"/>
        <v>0.2441393815657171</v>
      </c>
      <c r="AU216" s="94">
        <f t="shared" si="59"/>
        <v>0.27078397092906387</v>
      </c>
      <c r="AV216" s="94">
        <f t="shared" si="60"/>
        <v>0.2977922532148996</v>
      </c>
      <c r="AW216" s="94">
        <f t="shared" si="61"/>
        <v>0.32443267157725597</v>
      </c>
      <c r="AY216" s="28">
        <v>0.20899999999999999</v>
      </c>
      <c r="AZ216" s="34">
        <f>(((L216-VLOOKUP(AZ$6,Data!$N$4:$Y$11,Data!$W$1,FALSE)/1000)*VLOOKUP(AZ$6,Data!$N$4:$Y$11,Data!$P$1,FALSE)^1.5+VLOOKUP(AZ$6,Data!$N$4:$Y$11,Data!$W$1,FALSE)/1000*(Mannings_n_bot)^1.5)/L216)^0.67</f>
        <v>5.4822727783770279E-2</v>
      </c>
      <c r="BA216" s="34">
        <f>(((M216-VLOOKUP(BA$6,Data!$N$4:$Y$11,Data!$W$1,FALSE)/1000)*VLOOKUP(BA$6,Data!$N$4:$Y$11,Data!$P$1,FALSE)^1.5+VLOOKUP(BA$6,Data!$N$4:$Y$11,Data!$W$1,FALSE)/1000*(Mannings_n_bot)^1.5)/M216)^0.67</f>
        <v>5.4783691212569957E-2</v>
      </c>
      <c r="BB216" s="34">
        <f>(((N216-VLOOKUP(BB$6,Data!$N$4:$Y$11,Data!$W$1,FALSE)/1000)*VLOOKUP(BB$6,Data!$N$4:$Y$11,Data!$P$1,FALSE)^1.5+VLOOKUP(BB$6,Data!$N$4:$Y$11,Data!$W$1,FALSE)/1000*(Mannings_n_bot)^1.5)/N216)^0.67</f>
        <v>5.4712817199770773E-2</v>
      </c>
      <c r="BC216" s="34">
        <f>(((O216-VLOOKUP(BC$6,Data!$N$4:$Y$11,Data!$W$1,FALSE)/1000)*VLOOKUP(BC$6,Data!$N$4:$Y$11,Data!$P$1,FALSE)^1.5+VLOOKUP(BC$6,Data!$N$4:$Y$11,Data!$W$1,FALSE)/1000*(Mannings_n_bot)^1.5)/O216)^0.67</f>
        <v>5.4642786724888599E-2</v>
      </c>
      <c r="BD216" s="34">
        <f>(((P216-VLOOKUP(BD$6,Data!$N$4:$Y$11,Data!$W$1,FALSE)/1000)*VLOOKUP(BD$6,Data!$N$4:$Y$11,Data!$P$1,FALSE)^1.5+VLOOKUP(BD$6,Data!$N$4:$Y$11,Data!$W$1,FALSE)/1000*(Mannings_n_bot)^1.5)/P216)^0.67</f>
        <v>5.4551750598687811E-2</v>
      </c>
      <c r="BE216" s="34">
        <f>(((Q216-VLOOKUP(BE$6,Data!$N$4:$Y$11,Data!$W$1,FALSE)/1000)*VLOOKUP(BE$6,Data!$N$4:$Y$11,Data!$P$1,FALSE)^1.5+VLOOKUP(BE$6,Data!$N$4:$Y$11,Data!$W$1,FALSE)/1000*(Mannings_n_bot)^1.5)/Q216)^0.67</f>
        <v>5.4478859656952823E-2</v>
      </c>
      <c r="BF216" s="34">
        <f>(((R216-VLOOKUP(BF$6,Data!$N$4:$Y$11,Data!$W$1,FALSE)/1000)*VLOOKUP(BF$6,Data!$N$4:$Y$11,Data!$P$1,FALSE)^1.5+VLOOKUP(BF$6,Data!$N$4:$Y$11,Data!$W$1,FALSE)/1000*(Mannings_n_bot)^1.5)/R216)^0.67</f>
        <v>5.4423458455144146E-2</v>
      </c>
      <c r="BG216" s="34">
        <f>(((S216-VLOOKUP(BG$6,Data!$N$4:$Y$11,Data!$W$1,FALSE)/1000)*VLOOKUP(BG$6,Data!$N$4:$Y$11,Data!$P$1,FALSE)^1.5+VLOOKUP(BG$6,Data!$N$4:$Y$11,Data!$W$1,FALSE)/1000*(Mannings_n_bot)^1.5)/S216)^0.67</f>
        <v>5.4383849907747472E-2</v>
      </c>
    </row>
    <row r="217" spans="1:59" x14ac:dyDescent="0.25">
      <c r="A217" s="28">
        <v>0.21</v>
      </c>
      <c r="B217" s="94">
        <v>0.25482474820203749</v>
      </c>
      <c r="C217" s="94">
        <v>0.36621185877346885</v>
      </c>
      <c r="D217" s="94">
        <v>0.496747229174199</v>
      </c>
      <c r="E217" s="94">
        <v>0.64820873279387414</v>
      </c>
      <c r="F217" s="94">
        <v>0.81859749937818771</v>
      </c>
      <c r="G217" s="94">
        <v>1.010132851613629</v>
      </c>
      <c r="H217" s="94">
        <v>1.2203749359461704</v>
      </c>
      <c r="I217" s="94">
        <v>1.4519839148947566</v>
      </c>
      <c r="K217" s="28">
        <v>0.21</v>
      </c>
      <c r="L217" s="94">
        <v>1.8555217478755508</v>
      </c>
      <c r="M217" s="94">
        <v>2.2316123140762385</v>
      </c>
      <c r="N217" s="94">
        <v>2.5978550835838914</v>
      </c>
      <c r="O217" s="94">
        <v>2.9738572588766439</v>
      </c>
      <c r="P217" s="94">
        <v>3.3401095941191343</v>
      </c>
      <c r="Q217" s="94">
        <v>3.7160654629420091</v>
      </c>
      <c r="R217" s="94">
        <v>4.0823272106921049</v>
      </c>
      <c r="S217" s="94">
        <v>4.4582548737787908</v>
      </c>
      <c r="U217" s="28">
        <v>0.21</v>
      </c>
      <c r="V217" s="94">
        <v>1.4986223552670912</v>
      </c>
      <c r="W217" s="94">
        <v>1.8021237726513022</v>
      </c>
      <c r="X217" s="94">
        <v>2.0979229041601166</v>
      </c>
      <c r="Y217" s="94">
        <v>2.4013525874793813</v>
      </c>
      <c r="Z217" s="94">
        <v>2.6971589395346229</v>
      </c>
      <c r="AA217" s="94">
        <v>3.0005511139281933</v>
      </c>
      <c r="AB217" s="94">
        <v>3.2963647976226969</v>
      </c>
      <c r="AC217" s="94">
        <v>3.599734155163723</v>
      </c>
      <c r="AE217" s="28">
        <v>0.21</v>
      </c>
      <c r="AF217" s="94">
        <f t="shared" si="62"/>
        <v>0.26271764164147943</v>
      </c>
      <c r="AG217" s="94">
        <f t="shared" si="48"/>
        <v>0.26315042701436314</v>
      </c>
      <c r="AH217" s="94">
        <f t="shared" si="49"/>
        <v>0.26308760894910832</v>
      </c>
      <c r="AI217" s="94">
        <f t="shared" si="50"/>
        <v>0.26336678541145797</v>
      </c>
      <c r="AJ217" s="94">
        <f t="shared" si="51"/>
        <v>0.26329467639092852</v>
      </c>
      <c r="AK217" s="94">
        <f t="shared" si="52"/>
        <v>0.26349757112492556</v>
      </c>
      <c r="AL217" s="94">
        <f t="shared" si="53"/>
        <v>0.26342701906444826</v>
      </c>
      <c r="AM217" s="94">
        <f t="shared" si="54"/>
        <v>0.26358516937357845</v>
      </c>
      <c r="AO217" s="28">
        <v>0.21</v>
      </c>
      <c r="AP217" s="94">
        <f t="shared" si="63"/>
        <v>0.13733320479471334</v>
      </c>
      <c r="AQ217" s="94">
        <f t="shared" si="55"/>
        <v>0.16410191701467639</v>
      </c>
      <c r="AR217" s="94">
        <f t="shared" si="56"/>
        <v>0.19121437231552865</v>
      </c>
      <c r="AS217" s="94">
        <f t="shared" si="57"/>
        <v>0.21796901342828101</v>
      </c>
      <c r="AT217" s="94">
        <f t="shared" si="58"/>
        <v>0.24508102992173561</v>
      </c>
      <c r="AU217" s="94">
        <f t="shared" si="59"/>
        <v>0.27182859443329255</v>
      </c>
      <c r="AV217" s="94">
        <f t="shared" si="60"/>
        <v>0.29894098952917397</v>
      </c>
      <c r="AW217" s="94">
        <f t="shared" si="61"/>
        <v>0.32568436664188821</v>
      </c>
      <c r="AY217" s="28">
        <v>0.21</v>
      </c>
      <c r="AZ217" s="34">
        <f>(((L217-VLOOKUP(AZ$6,Data!$N$4:$Y$11,Data!$W$1,FALSE)/1000)*VLOOKUP(AZ$6,Data!$N$4:$Y$11,Data!$P$1,FALSE)^1.5+VLOOKUP(AZ$6,Data!$N$4:$Y$11,Data!$W$1,FALSE)/1000*(Mannings_n_bot)^1.5)/L217)^0.67</f>
        <v>5.4805235565891772E-2</v>
      </c>
      <c r="BA217" s="34">
        <f>(((M217-VLOOKUP(BA$6,Data!$N$4:$Y$11,Data!$W$1,FALSE)/1000)*VLOOKUP(BA$6,Data!$N$4:$Y$11,Data!$P$1,FALSE)^1.5+VLOOKUP(BA$6,Data!$N$4:$Y$11,Data!$W$1,FALSE)/1000*(Mannings_n_bot)^1.5)/M217)^0.67</f>
        <v>5.4765999083931295E-2</v>
      </c>
      <c r="BB217" s="34">
        <f>(((N217-VLOOKUP(BB$6,Data!$N$4:$Y$11,Data!$W$1,FALSE)/1000)*VLOOKUP(BB$6,Data!$N$4:$Y$11,Data!$P$1,FALSE)^1.5+VLOOKUP(BB$6,Data!$N$4:$Y$11,Data!$W$1,FALSE)/1000*(Mannings_n_bot)^1.5)/N217)^0.67</f>
        <v>5.4694838524217519E-2</v>
      </c>
      <c r="BC217" s="34">
        <f>(((O217-VLOOKUP(BC$6,Data!$N$4:$Y$11,Data!$W$1,FALSE)/1000)*VLOOKUP(BC$6,Data!$N$4:$Y$11,Data!$P$1,FALSE)^1.5+VLOOKUP(BC$6,Data!$N$4:$Y$11,Data!$W$1,FALSE)/1000*(Mannings_n_bot)^1.5)/O217)^0.67</f>
        <v>5.462449293528001E-2</v>
      </c>
      <c r="BD217" s="34">
        <f>(((P217-VLOOKUP(BD$6,Data!$N$4:$Y$11,Data!$W$1,FALSE)/1000)*VLOOKUP(BD$6,Data!$N$4:$Y$11,Data!$P$1,FALSE)^1.5+VLOOKUP(BD$6,Data!$N$4:$Y$11,Data!$W$1,FALSE)/1000*(Mannings_n_bot)^1.5)/P217)^0.67</f>
        <v>5.4533087216781698E-2</v>
      </c>
      <c r="BE217" s="34">
        <f>(((Q217-VLOOKUP(BE$6,Data!$N$4:$Y$11,Data!$W$1,FALSE)/1000)*VLOOKUP(BE$6,Data!$N$4:$Y$11,Data!$P$1,FALSE)^1.5+VLOOKUP(BE$6,Data!$N$4:$Y$11,Data!$W$1,FALSE)/1000*(Mannings_n_bot)^1.5)/Q217)^0.67</f>
        <v>5.4459875025089741E-2</v>
      </c>
      <c r="BF217" s="34">
        <f>(((R217-VLOOKUP(BF$6,Data!$N$4:$Y$11,Data!$W$1,FALSE)/1000)*VLOOKUP(BF$6,Data!$N$4:$Y$11,Data!$P$1,FALSE)^1.5+VLOOKUP(BF$6,Data!$N$4:$Y$11,Data!$W$1,FALSE)/1000*(Mannings_n_bot)^1.5)/R217)^0.67</f>
        <v>5.440425115166813E-2</v>
      </c>
      <c r="BG217" s="34">
        <f>(((S217-VLOOKUP(BG$6,Data!$N$4:$Y$11,Data!$W$1,FALSE)/1000)*VLOOKUP(BG$6,Data!$N$4:$Y$11,Data!$P$1,FALSE)^1.5+VLOOKUP(BG$6,Data!$N$4:$Y$11,Data!$W$1,FALSE)/1000*(Mannings_n_bot)^1.5)/S217)^0.67</f>
        <v>5.4364462797450164E-2</v>
      </c>
    </row>
    <row r="218" spans="1:59" x14ac:dyDescent="0.25">
      <c r="A218" s="28">
        <v>0.21099999999999999</v>
      </c>
      <c r="B218" s="94">
        <v>0.25602540594416978</v>
      </c>
      <c r="C218" s="94">
        <v>0.36793603507013173</v>
      </c>
      <c r="D218" s="94">
        <v>0.49908624030778159</v>
      </c>
      <c r="E218" s="94">
        <v>0.65125944010524162</v>
      </c>
      <c r="F218" s="94">
        <v>0.82245060189491959</v>
      </c>
      <c r="G218" s="94">
        <v>1.0148858256653539</v>
      </c>
      <c r="H218" s="94">
        <v>1.2261178651649156</v>
      </c>
      <c r="I218" s="94">
        <v>1.4588148900900704</v>
      </c>
      <c r="K218" s="28">
        <v>0.21099999999999999</v>
      </c>
      <c r="L218" s="94">
        <v>1.8571472490589183</v>
      </c>
      <c r="M218" s="94">
        <v>2.2335557719305297</v>
      </c>
      <c r="N218" s="94">
        <v>2.6001194361534572</v>
      </c>
      <c r="O218" s="94">
        <v>2.9764394682636648</v>
      </c>
      <c r="P218" s="94">
        <v>3.3430126844369323</v>
      </c>
      <c r="Q218" s="94">
        <v>3.7192863610746336</v>
      </c>
      <c r="R218" s="94">
        <v>4.0858689864494933</v>
      </c>
      <c r="S218" s="94">
        <v>4.4621144289005592</v>
      </c>
      <c r="U218" s="28">
        <v>0.21099999999999999</v>
      </c>
      <c r="V218" s="94">
        <v>1.4983498369259345</v>
      </c>
      <c r="W218" s="94">
        <v>1.8017848306557367</v>
      </c>
      <c r="X218" s="94">
        <v>2.0975302244219147</v>
      </c>
      <c r="Y218" s="94">
        <v>2.4008934750991329</v>
      </c>
      <c r="Z218" s="94">
        <v>2.6966460664960401</v>
      </c>
      <c r="AA218" s="94">
        <v>2.9999718067556111</v>
      </c>
      <c r="AB218" s="94">
        <v>3.2957317172073077</v>
      </c>
      <c r="AC218" s="94">
        <v>3.5990346410639891</v>
      </c>
      <c r="AE218" s="28">
        <v>0.21099999999999999</v>
      </c>
      <c r="AF218" s="94">
        <f t="shared" si="62"/>
        <v>0.26395548832888788</v>
      </c>
      <c r="AG218" s="94">
        <f t="shared" si="48"/>
        <v>0.26438937577542865</v>
      </c>
      <c r="AH218" s="94">
        <f t="shared" si="49"/>
        <v>0.26432639763337051</v>
      </c>
      <c r="AI218" s="94">
        <f t="shared" si="50"/>
        <v>0.26460628580257906</v>
      </c>
      <c r="AJ218" s="94">
        <f t="shared" si="51"/>
        <v>0.26453399288165153</v>
      </c>
      <c r="AK218" s="94">
        <f t="shared" si="52"/>
        <v>0.26473740518858235</v>
      </c>
      <c r="AL218" s="94">
        <f t="shared" si="53"/>
        <v>0.26466667310865333</v>
      </c>
      <c r="AM218" s="94">
        <f t="shared" si="54"/>
        <v>0.26482522701841399</v>
      </c>
      <c r="AO218" s="28">
        <v>0.21099999999999999</v>
      </c>
      <c r="AP218" s="94">
        <f t="shared" si="63"/>
        <v>0.13785950794903681</v>
      </c>
      <c r="AQ218" s="94">
        <f t="shared" si="55"/>
        <v>0.16473107127838293</v>
      </c>
      <c r="AR218" s="94">
        <f t="shared" si="56"/>
        <v>0.19194742878662358</v>
      </c>
      <c r="AS218" s="94">
        <f t="shared" si="57"/>
        <v>0.21880486636778815</v>
      </c>
      <c r="AT218" s="94">
        <f t="shared" si="58"/>
        <v>0.24602078410403816</v>
      </c>
      <c r="AU218" s="94">
        <f t="shared" si="59"/>
        <v>0.27287111750441218</v>
      </c>
      <c r="AV218" s="94">
        <f t="shared" si="60"/>
        <v>0.30008741573243103</v>
      </c>
      <c r="AW218" s="94">
        <f t="shared" si="61"/>
        <v>0.32693354537066732</v>
      </c>
      <c r="AY218" s="28">
        <v>0.21099999999999999</v>
      </c>
      <c r="AZ218" s="34">
        <f>(((L218-VLOOKUP(AZ$6,Data!$N$4:$Y$11,Data!$W$1,FALSE)/1000)*VLOOKUP(AZ$6,Data!$N$4:$Y$11,Data!$P$1,FALSE)^1.5+VLOOKUP(AZ$6,Data!$N$4:$Y$11,Data!$W$1,FALSE)/1000*(Mannings_n_bot)^1.5)/L218)^0.67</f>
        <v>5.478776805685396E-2</v>
      </c>
      <c r="BA218" s="34">
        <f>(((M218-VLOOKUP(BA$6,Data!$N$4:$Y$11,Data!$W$1,FALSE)/1000)*VLOOKUP(BA$6,Data!$N$4:$Y$11,Data!$P$1,FALSE)^1.5+VLOOKUP(BA$6,Data!$N$4:$Y$11,Data!$W$1,FALSE)/1000*(Mannings_n_bot)^1.5)/M218)^0.67</f>
        <v>5.4748331620167547E-2</v>
      </c>
      <c r="BB218" s="34">
        <f>(((N218-VLOOKUP(BB$6,Data!$N$4:$Y$11,Data!$W$1,FALSE)/1000)*VLOOKUP(BB$6,Data!$N$4:$Y$11,Data!$P$1,FALSE)^1.5+VLOOKUP(BB$6,Data!$N$4:$Y$11,Data!$W$1,FALSE)/1000*(Mannings_n_bot)^1.5)/N218)^0.67</f>
        <v>5.4676884906113818E-2</v>
      </c>
      <c r="BC218" s="34">
        <f>(((O218-VLOOKUP(BC$6,Data!$N$4:$Y$11,Data!$W$1,FALSE)/1000)*VLOOKUP(BC$6,Data!$N$4:$Y$11,Data!$P$1,FALSE)^1.5+VLOOKUP(BC$6,Data!$N$4:$Y$11,Data!$W$1,FALSE)/1000*(Mannings_n_bot)^1.5)/O218)^0.67</f>
        <v>5.4606224391822319E-2</v>
      </c>
      <c r="BD218" s="34">
        <f>(((P218-VLOOKUP(BD$6,Data!$N$4:$Y$11,Data!$W$1,FALSE)/1000)*VLOOKUP(BD$6,Data!$N$4:$Y$11,Data!$P$1,FALSE)^1.5+VLOOKUP(BD$6,Data!$N$4:$Y$11,Data!$W$1,FALSE)/1000*(Mannings_n_bot)^1.5)/P218)^0.67</f>
        <v>5.4514449575048966E-2</v>
      </c>
      <c r="BE218" s="34">
        <f>(((Q218-VLOOKUP(BE$6,Data!$N$4:$Y$11,Data!$W$1,FALSE)/1000)*VLOOKUP(BE$6,Data!$N$4:$Y$11,Data!$P$1,FALSE)^1.5+VLOOKUP(BE$6,Data!$N$4:$Y$11,Data!$W$1,FALSE)/1000*(Mannings_n_bot)^1.5)/Q218)^0.67</f>
        <v>5.4440916370361206E-2</v>
      </c>
      <c r="BF218" s="34">
        <f>(((R218-VLOOKUP(BF$6,Data!$N$4:$Y$11,Data!$W$1,FALSE)/1000)*VLOOKUP(BF$6,Data!$N$4:$Y$11,Data!$P$1,FALSE)^1.5+VLOOKUP(BF$6,Data!$N$4:$Y$11,Data!$W$1,FALSE)/1000*(Mannings_n_bot)^1.5)/R218)^0.67</f>
        <v>5.4385070139612336E-2</v>
      </c>
      <c r="BG218" s="34">
        <f>(((S218-VLOOKUP(BG$6,Data!$N$4:$Y$11,Data!$W$1,FALSE)/1000)*VLOOKUP(BG$6,Data!$N$4:$Y$11,Data!$P$1,FALSE)^1.5+VLOOKUP(BG$6,Data!$N$4:$Y$11,Data!$W$1,FALSE)/1000*(Mannings_n_bot)^1.5)/S218)^0.67</f>
        <v>5.4345102073979933E-2</v>
      </c>
    </row>
    <row r="219" spans="1:59" x14ac:dyDescent="0.25">
      <c r="A219" s="28">
        <v>0.21199999999999999</v>
      </c>
      <c r="B219" s="94">
        <v>0.25722584462523324</v>
      </c>
      <c r="C219" s="94">
        <v>0.36965988605164224</v>
      </c>
      <c r="D219" s="94">
        <v>0.50142481223195312</v>
      </c>
      <c r="E219" s="94">
        <v>0.65430956233455118</v>
      </c>
      <c r="F219" s="94">
        <v>0.82630296942998083</v>
      </c>
      <c r="G219" s="94">
        <v>1.0196378792470995</v>
      </c>
      <c r="H219" s="94">
        <v>1.2318596880084618</v>
      </c>
      <c r="I219" s="94">
        <v>1.4656445338074615</v>
      </c>
      <c r="K219" s="28">
        <v>0.21199999999999999</v>
      </c>
      <c r="L219" s="94">
        <v>1.8587730468705967</v>
      </c>
      <c r="M219" s="94">
        <v>2.2354995965429811</v>
      </c>
      <c r="N219" s="94">
        <v>2.6023842139933113</v>
      </c>
      <c r="O219" s="94">
        <v>2.9790221729766344</v>
      </c>
      <c r="P219" s="94">
        <v>3.3459163286267515</v>
      </c>
      <c r="Q219" s="94">
        <v>3.7225078830934528</v>
      </c>
      <c r="R219" s="94">
        <v>4.0894114446615228</v>
      </c>
      <c r="S219" s="94">
        <v>4.4659747364647187</v>
      </c>
      <c r="U219" s="28">
        <v>0.21199999999999999</v>
      </c>
      <c r="V219" s="94">
        <v>1.4980755548204063</v>
      </c>
      <c r="W219" s="94">
        <v>1.8014437919942103</v>
      </c>
      <c r="X219" s="94">
        <v>2.0971350997820521</v>
      </c>
      <c r="Y219" s="94">
        <v>2.4004315849680502</v>
      </c>
      <c r="Z219" s="94">
        <v>2.6961300675223172</v>
      </c>
      <c r="AA219" s="94">
        <v>2.999389040819362</v>
      </c>
      <c r="AB219" s="94">
        <v>3.2950948298704947</v>
      </c>
      <c r="AC219" s="94">
        <v>3.5983309872239588</v>
      </c>
      <c r="AE219" s="28">
        <v>0.21199999999999999</v>
      </c>
      <c r="AF219" s="94">
        <f t="shared" si="62"/>
        <v>0.26519310917007144</v>
      </c>
      <c r="AG219" s="94">
        <f t="shared" si="48"/>
        <v>0.26562809077338895</v>
      </c>
      <c r="AH219" s="94">
        <f t="shared" si="49"/>
        <v>0.26556495370324251</v>
      </c>
      <c r="AI219" s="94">
        <f t="shared" si="50"/>
        <v>0.2658455484752415</v>
      </c>
      <c r="AJ219" s="94">
        <f t="shared" si="51"/>
        <v>0.26577307297199304</v>
      </c>
      <c r="AK219" s="94">
        <f t="shared" si="52"/>
        <v>0.26597699914362022</v>
      </c>
      <c r="AL219" s="94">
        <f t="shared" si="53"/>
        <v>0.26590608833353163</v>
      </c>
      <c r="AM219" s="94">
        <f t="shared" si="54"/>
        <v>0.26606504295407485</v>
      </c>
      <c r="AO219" s="28">
        <v>0.21199999999999999</v>
      </c>
      <c r="AP219" s="94">
        <f t="shared" si="63"/>
        <v>0.13838475066027825</v>
      </c>
      <c r="AQ219" s="94">
        <f t="shared" si="55"/>
        <v>0.16535895896527616</v>
      </c>
      <c r="AR219" s="94">
        <f t="shared" si="56"/>
        <v>0.19267900932373311</v>
      </c>
      <c r="AS219" s="94">
        <f t="shared" si="57"/>
        <v>0.21963903735592746</v>
      </c>
      <c r="AT219" s="94">
        <f t="shared" si="58"/>
        <v>0.24695864698120423</v>
      </c>
      <c r="AU219" s="94">
        <f t="shared" si="59"/>
        <v>0.27391154331143203</v>
      </c>
      <c r="AV219" s="94">
        <f t="shared" si="60"/>
        <v>0.30123153531459385</v>
      </c>
      <c r="AW219" s="94">
        <f t="shared" si="61"/>
        <v>0.3281802115539218</v>
      </c>
      <c r="AY219" s="28">
        <v>0.21199999999999999</v>
      </c>
      <c r="AZ219" s="34">
        <f>(((L219-VLOOKUP(AZ$6,Data!$N$4:$Y$11,Data!$W$1,FALSE)/1000)*VLOOKUP(AZ$6,Data!$N$4:$Y$11,Data!$P$1,FALSE)^1.5+VLOOKUP(AZ$6,Data!$N$4:$Y$11,Data!$W$1,FALSE)/1000*(Mannings_n_bot)^1.5)/L219)^0.67</f>
        <v>5.4770325182453408E-2</v>
      </c>
      <c r="BA219" s="34">
        <f>(((M219-VLOOKUP(BA$6,Data!$N$4:$Y$11,Data!$W$1,FALSE)/1000)*VLOOKUP(BA$6,Data!$N$4:$Y$11,Data!$P$1,FALSE)^1.5+VLOOKUP(BA$6,Data!$N$4:$Y$11,Data!$W$1,FALSE)/1000*(Mannings_n_bot)^1.5)/M219)^0.67</f>
        <v>5.4730688747789365E-2</v>
      </c>
      <c r="BB219" s="34">
        <f>(((N219-VLOOKUP(BB$6,Data!$N$4:$Y$11,Data!$W$1,FALSE)/1000)*VLOOKUP(BB$6,Data!$N$4:$Y$11,Data!$P$1,FALSE)^1.5+VLOOKUP(BB$6,Data!$N$4:$Y$11,Data!$W$1,FALSE)/1000*(Mannings_n_bot)^1.5)/N219)^0.67</f>
        <v>5.46589562707364E-2</v>
      </c>
      <c r="BC219" s="34">
        <f>(((O219-VLOOKUP(BC$6,Data!$N$4:$Y$11,Data!$W$1,FALSE)/1000)*VLOOKUP(BC$6,Data!$N$4:$Y$11,Data!$P$1,FALSE)^1.5+VLOOKUP(BC$6,Data!$N$4:$Y$11,Data!$W$1,FALSE)/1000*(Mannings_n_bot)^1.5)/O219)^0.67</f>
        <v>5.4587981019620785E-2</v>
      </c>
      <c r="BD219" s="34">
        <f>(((P219-VLOOKUP(BD$6,Data!$N$4:$Y$11,Data!$W$1,FALSE)/1000)*VLOOKUP(BD$6,Data!$N$4:$Y$11,Data!$P$1,FALSE)^1.5+VLOOKUP(BD$6,Data!$N$4:$Y$11,Data!$W$1,FALSE)/1000*(Mannings_n_bot)^1.5)/P219)^0.67</f>
        <v>5.4495837597053697E-2</v>
      </c>
      <c r="BE219" s="34">
        <f>(((Q219-VLOOKUP(BE$6,Data!$N$4:$Y$11,Data!$W$1,FALSE)/1000)*VLOOKUP(BE$6,Data!$N$4:$Y$11,Data!$P$1,FALSE)^1.5+VLOOKUP(BE$6,Data!$N$4:$Y$11,Data!$W$1,FALSE)/1000*(Mannings_n_bot)^1.5)/Q219)^0.67</f>
        <v>5.4421983615920537E-2</v>
      </c>
      <c r="BF219" s="34">
        <f>(((R219-VLOOKUP(BF$6,Data!$N$4:$Y$11,Data!$W$1,FALSE)/1000)*VLOOKUP(BF$6,Data!$N$4:$Y$11,Data!$P$1,FALSE)^1.5+VLOOKUP(BF$6,Data!$N$4:$Y$11,Data!$W$1,FALSE)/1000*(Mannings_n_bot)^1.5)/R219)^0.67</f>
        <v>5.4365915341114811E-2</v>
      </c>
      <c r="BG219" s="34">
        <f>(((S219-VLOOKUP(BG$6,Data!$N$4:$Y$11,Data!$W$1,FALSE)/1000)*VLOOKUP(BG$6,Data!$N$4:$Y$11,Data!$P$1,FALSE)^1.5+VLOOKUP(BG$6,Data!$N$4:$Y$11,Data!$W$1,FALSE)/1000*(Mannings_n_bot)^1.5)/S219)^0.67</f>
        <v>5.4325767659417774E-2</v>
      </c>
    </row>
    <row r="220" spans="1:59" x14ac:dyDescent="0.25">
      <c r="A220" s="28">
        <v>0.21299999999999999</v>
      </c>
      <c r="B220" s="94">
        <v>0.25842606283162861</v>
      </c>
      <c r="C220" s="94">
        <v>0.37138340971126449</v>
      </c>
      <c r="D220" s="94">
        <v>0.50376294221982643</v>
      </c>
      <c r="E220" s="94">
        <v>0.65735909595155917</v>
      </c>
      <c r="F220" s="94">
        <v>0.8301545975160245</v>
      </c>
      <c r="G220" s="94">
        <v>1.0243890068779433</v>
      </c>
      <c r="H220" s="94">
        <v>1.237600397841828</v>
      </c>
      <c r="I220" s="94">
        <v>1.4724728381881569</v>
      </c>
      <c r="K220" s="28">
        <v>0.21299999999999999</v>
      </c>
      <c r="L220" s="94">
        <v>1.8603991433340561</v>
      </c>
      <c r="M220" s="94">
        <v>2.2374437903157096</v>
      </c>
      <c r="N220" s="94">
        <v>2.6046494199050612</v>
      </c>
      <c r="O220" s="94">
        <v>2.9816053761960175</v>
      </c>
      <c r="P220" s="94">
        <v>3.3488205302684388</v>
      </c>
      <c r="Q220" s="94">
        <v>3.7257300329572893</v>
      </c>
      <c r="R220" s="94">
        <v>4.0929545896863244</v>
      </c>
      <c r="S220" s="94">
        <v>4.4698358012084523</v>
      </c>
      <c r="U220" s="28">
        <v>0.21299999999999999</v>
      </c>
      <c r="V220" s="94">
        <v>1.4977995079815467</v>
      </c>
      <c r="W220" s="94">
        <v>1.8011006554757119</v>
      </c>
      <c r="X220" s="94">
        <v>2.0967375288583239</v>
      </c>
      <c r="Y220" s="94">
        <v>2.3999669154823415</v>
      </c>
      <c r="Z220" s="94">
        <v>2.6956109408183377</v>
      </c>
      <c r="AA220" s="94">
        <v>2.9988028141029925</v>
      </c>
      <c r="AB220" s="94">
        <v>3.294454133404384</v>
      </c>
      <c r="AC220" s="94">
        <v>3.5976231912145744</v>
      </c>
      <c r="AE220" s="28">
        <v>0.21299999999999999</v>
      </c>
      <c r="AF220" s="94">
        <f t="shared" si="62"/>
        <v>0.26643050270764634</v>
      </c>
      <c r="AG220" s="94">
        <f t="shared" si="48"/>
        <v>0.26686657056625529</v>
      </c>
      <c r="AH220" s="94">
        <f t="shared" si="49"/>
        <v>0.26680327571450846</v>
      </c>
      <c r="AI220" s="94">
        <f t="shared" si="50"/>
        <v>0.26708457199510971</v>
      </c>
      <c r="AJ220" s="94">
        <f t="shared" si="51"/>
        <v>0.26701191522507028</v>
      </c>
      <c r="AK220" s="94">
        <f t="shared" si="52"/>
        <v>0.26721635156031676</v>
      </c>
      <c r="AL220" s="94">
        <f t="shared" si="53"/>
        <v>0.26714526330687305</v>
      </c>
      <c r="AM220" s="94">
        <f t="shared" si="54"/>
        <v>0.26730461575392256</v>
      </c>
      <c r="AO220" s="28">
        <v>0.21299999999999999</v>
      </c>
      <c r="AP220" s="94">
        <f t="shared" si="63"/>
        <v>0.13890893454643202</v>
      </c>
      <c r="AQ220" s="94">
        <f t="shared" si="55"/>
        <v>0.1659855819925922</v>
      </c>
      <c r="AR220" s="94">
        <f t="shared" si="56"/>
        <v>0.19340911616358275</v>
      </c>
      <c r="AS220" s="94">
        <f t="shared" si="57"/>
        <v>0.22047152892856298</v>
      </c>
      <c r="AT220" s="94">
        <f t="shared" si="58"/>
        <v>0.24789462140853513</v>
      </c>
      <c r="AU220" s="94">
        <f t="shared" si="59"/>
        <v>0.27494987500874746</v>
      </c>
      <c r="AV220" s="94">
        <f t="shared" si="60"/>
        <v>0.30237335174946933</v>
      </c>
      <c r="AW220" s="94">
        <f t="shared" si="61"/>
        <v>0.32942436896452959</v>
      </c>
      <c r="AY220" s="28">
        <v>0.21299999999999999</v>
      </c>
      <c r="AZ220" s="34">
        <f>(((L220-VLOOKUP(AZ$6,Data!$N$4:$Y$11,Data!$W$1,FALSE)/1000)*VLOOKUP(AZ$6,Data!$N$4:$Y$11,Data!$P$1,FALSE)^1.5+VLOOKUP(AZ$6,Data!$N$4:$Y$11,Data!$W$1,FALSE)/1000*(Mannings_n_bot)^1.5)/L220)^0.67</f>
        <v>5.4752906868741229E-2</v>
      </c>
      <c r="BA220" s="34">
        <f>(((M220-VLOOKUP(BA$6,Data!$N$4:$Y$11,Data!$W$1,FALSE)/1000)*VLOOKUP(BA$6,Data!$N$4:$Y$11,Data!$P$1,FALSE)^1.5+VLOOKUP(BA$6,Data!$N$4:$Y$11,Data!$W$1,FALSE)/1000*(Mannings_n_bot)^1.5)/M220)^0.67</f>
        <v>5.4713070393555795E-2</v>
      </c>
      <c r="BB220" s="34">
        <f>(((N220-VLOOKUP(BB$6,Data!$N$4:$Y$11,Data!$W$1,FALSE)/1000)*VLOOKUP(BB$6,Data!$N$4:$Y$11,Data!$P$1,FALSE)^1.5+VLOOKUP(BB$6,Data!$N$4:$Y$11,Data!$W$1,FALSE)/1000*(Mannings_n_bot)^1.5)/N220)^0.67</f>
        <v>5.4641052543614947E-2</v>
      </c>
      <c r="BC220" s="34">
        <f>(((O220-VLOOKUP(BC$6,Data!$N$4:$Y$11,Data!$W$1,FALSE)/1000)*VLOOKUP(BC$6,Data!$N$4:$Y$11,Data!$P$1,FALSE)^1.5+VLOOKUP(BC$6,Data!$N$4:$Y$11,Data!$W$1,FALSE)/1000*(Mannings_n_bot)^1.5)/O220)^0.67</f>
        <v>5.4569762744031865E-2</v>
      </c>
      <c r="BD220" s="34">
        <f>(((P220-VLOOKUP(BD$6,Data!$N$4:$Y$11,Data!$W$1,FALSE)/1000)*VLOOKUP(BD$6,Data!$N$4:$Y$11,Data!$P$1,FALSE)^1.5+VLOOKUP(BD$6,Data!$N$4:$Y$11,Data!$W$1,FALSE)/1000*(Mannings_n_bot)^1.5)/P220)^0.67</f>
        <v>5.4477251206616284E-2</v>
      </c>
      <c r="BE220" s="34">
        <f>(((Q220-VLOOKUP(BE$6,Data!$N$4:$Y$11,Data!$W$1,FALSE)/1000)*VLOOKUP(BE$6,Data!$N$4:$Y$11,Data!$P$1,FALSE)^1.5+VLOOKUP(BE$6,Data!$N$4:$Y$11,Data!$W$1,FALSE)/1000*(Mannings_n_bot)^1.5)/Q220)^0.67</f>
        <v>5.4403076685176896E-2</v>
      </c>
      <c r="BF220" s="34">
        <f>(((R220-VLOOKUP(BF$6,Data!$N$4:$Y$11,Data!$W$1,FALSE)/1000)*VLOOKUP(BF$6,Data!$N$4:$Y$11,Data!$P$1,FALSE)^1.5+VLOOKUP(BF$6,Data!$N$4:$Y$11,Data!$W$1,FALSE)/1000*(Mannings_n_bot)^1.5)/R220)^0.67</f>
        <v>5.4346786678573358E-2</v>
      </c>
      <c r="BG220" s="34">
        <f>(((S220-VLOOKUP(BG$6,Data!$N$4:$Y$11,Data!$W$1,FALSE)/1000)*VLOOKUP(BG$6,Data!$N$4:$Y$11,Data!$P$1,FALSE)^1.5+VLOOKUP(BG$6,Data!$N$4:$Y$11,Data!$W$1,FALSE)/1000*(Mannings_n_bot)^1.5)/S220)^0.67</f>
        <v>5.4306459476103054E-2</v>
      </c>
    </row>
    <row r="221" spans="1:59" x14ac:dyDescent="0.25">
      <c r="A221" s="28">
        <v>0.214</v>
      </c>
      <c r="B221" s="94">
        <v>0.25962605914897852</v>
      </c>
      <c r="C221" s="94">
        <v>0.37310660404111795</v>
      </c>
      <c r="D221" s="94">
        <v>0.50610062754296536</v>
      </c>
      <c r="E221" s="94">
        <v>0.66040803742397891</v>
      </c>
      <c r="F221" s="94">
        <v>0.83400548168313104</v>
      </c>
      <c r="G221" s="94">
        <v>1.0291392030737581</v>
      </c>
      <c r="H221" s="94">
        <v>1.2433399880261766</v>
      </c>
      <c r="I221" s="94">
        <v>1.4792997953687586</v>
      </c>
      <c r="K221" s="28">
        <v>0.214</v>
      </c>
      <c r="L221" s="94">
        <v>1.8620255404759931</v>
      </c>
      <c r="M221" s="94">
        <v>2.2393883556547789</v>
      </c>
      <c r="N221" s="94">
        <v>2.6069150566949011</v>
      </c>
      <c r="O221" s="94">
        <v>2.9841890811075875</v>
      </c>
      <c r="P221" s="94">
        <v>3.3517252929477843</v>
      </c>
      <c r="Q221" s="94">
        <v>3.7289528146316289</v>
      </c>
      <c r="R221" s="94">
        <v>4.0964984258893313</v>
      </c>
      <c r="S221" s="94">
        <v>4.4736976278769607</v>
      </c>
      <c r="U221" s="28">
        <v>0.214</v>
      </c>
      <c r="V221" s="94">
        <v>1.4975216954334454</v>
      </c>
      <c r="W221" s="94">
        <v>1.8007554199009916</v>
      </c>
      <c r="X221" s="94">
        <v>2.0963375102589139</v>
      </c>
      <c r="Y221" s="94">
        <v>2.399499465027318</v>
      </c>
      <c r="Z221" s="94">
        <v>2.6950886845767159</v>
      </c>
      <c r="AA221" s="94">
        <v>2.9982131245764916</v>
      </c>
      <c r="AB221" s="94">
        <v>3.2938096255861726</v>
      </c>
      <c r="AC221" s="94">
        <v>3.5969112505905625</v>
      </c>
      <c r="AE221" s="28">
        <v>0.214</v>
      </c>
      <c r="AF221" s="94">
        <f t="shared" si="62"/>
        <v>0.26766766748342657</v>
      </c>
      <c r="AG221" s="94">
        <f t="shared" si="48"/>
        <v>0.26810481371121625</v>
      </c>
      <c r="AH221" s="94">
        <f t="shared" si="49"/>
        <v>0.26804136222213221</v>
      </c>
      <c r="AI221" s="94">
        <f t="shared" si="50"/>
        <v>0.26832335492701787</v>
      </c>
      <c r="AJ221" s="94">
        <f t="shared" si="51"/>
        <v>0.26825051820317303</v>
      </c>
      <c r="AK221" s="94">
        <f t="shared" si="52"/>
        <v>0.26845546100811324</v>
      </c>
      <c r="AL221" s="94">
        <f t="shared" si="53"/>
        <v>0.26838419659563506</v>
      </c>
      <c r="AM221" s="94">
        <f t="shared" si="54"/>
        <v>0.26854394399047915</v>
      </c>
      <c r="AO221" s="28">
        <v>0.214</v>
      </c>
      <c r="AP221" s="94">
        <f t="shared" si="63"/>
        <v>0.1394320612179196</v>
      </c>
      <c r="AQ221" s="94">
        <f t="shared" si="55"/>
        <v>0.16661094226866452</v>
      </c>
      <c r="AR221" s="94">
        <f t="shared" si="56"/>
        <v>0.19413775153249904</v>
      </c>
      <c r="AS221" s="94">
        <f t="shared" si="57"/>
        <v>0.22130234360983159</v>
      </c>
      <c r="AT221" s="94">
        <f t="shared" si="58"/>
        <v>0.24882871022810993</v>
      </c>
      <c r="AU221" s="94">
        <f t="shared" si="59"/>
        <v>0.27598611573620124</v>
      </c>
      <c r="AV221" s="94">
        <f t="shared" si="60"/>
        <v>0.30351286849481779</v>
      </c>
      <c r="AW221" s="94">
        <f t="shared" si="61"/>
        <v>0.33066602135799139</v>
      </c>
      <c r="AY221" s="28">
        <v>0.214</v>
      </c>
      <c r="AZ221" s="34">
        <f>(((L221-VLOOKUP(AZ$6,Data!$N$4:$Y$11,Data!$W$1,FALSE)/1000)*VLOOKUP(AZ$6,Data!$N$4:$Y$11,Data!$P$1,FALSE)^1.5+VLOOKUP(AZ$6,Data!$N$4:$Y$11,Data!$W$1,FALSE)/1000*(Mannings_n_bot)^1.5)/L221)^0.67</f>
        <v>5.4735513042021705E-2</v>
      </c>
      <c r="BA221" s="34">
        <f>(((M221-VLOOKUP(BA$6,Data!$N$4:$Y$11,Data!$W$1,FALSE)/1000)*VLOOKUP(BA$6,Data!$N$4:$Y$11,Data!$P$1,FALSE)^1.5+VLOOKUP(BA$6,Data!$N$4:$Y$11,Data!$W$1,FALSE)/1000*(Mannings_n_bot)^1.5)/M221)^0.67</f>
        <v>5.4695476484473218E-2</v>
      </c>
      <c r="BB221" s="34">
        <f>(((N221-VLOOKUP(BB$6,Data!$N$4:$Y$11,Data!$W$1,FALSE)/1000)*VLOOKUP(BB$6,Data!$N$4:$Y$11,Data!$P$1,FALSE)^1.5+VLOOKUP(BB$6,Data!$N$4:$Y$11,Data!$W$1,FALSE)/1000*(Mannings_n_bot)^1.5)/N221)^0.67</f>
        <v>5.4623173650530807E-2</v>
      </c>
      <c r="BC221" s="34">
        <f>(((O221-VLOOKUP(BC$6,Data!$N$4:$Y$11,Data!$W$1,FALSE)/1000)*VLOOKUP(BC$6,Data!$N$4:$Y$11,Data!$P$1,FALSE)^1.5+VLOOKUP(BC$6,Data!$N$4:$Y$11,Data!$W$1,FALSE)/1000*(Mannings_n_bot)^1.5)/O221)^0.67</f>
        <v>5.4551569490661624E-2</v>
      </c>
      <c r="BD221" s="34">
        <f>(((P221-VLOOKUP(BD$6,Data!$N$4:$Y$11,Data!$W$1,FALSE)/1000)*VLOOKUP(BD$6,Data!$N$4:$Y$11,Data!$P$1,FALSE)^1.5+VLOOKUP(BD$6,Data!$N$4:$Y$11,Data!$W$1,FALSE)/1000*(Mannings_n_bot)^1.5)/P221)^0.67</f>
        <v>5.4458690327812448E-2</v>
      </c>
      <c r="BE221" s="34">
        <f>(((Q221-VLOOKUP(BE$6,Data!$N$4:$Y$11,Data!$W$1,FALSE)/1000)*VLOOKUP(BE$6,Data!$N$4:$Y$11,Data!$P$1,FALSE)^1.5+VLOOKUP(BE$6,Data!$N$4:$Y$11,Data!$W$1,FALSE)/1000*(Mannings_n_bot)^1.5)/Q221)^0.67</f>
        <v>5.4384195501794054E-2</v>
      </c>
      <c r="BF221" s="34">
        <f>(((R221-VLOOKUP(BF$6,Data!$N$4:$Y$11,Data!$W$1,FALSE)/1000)*VLOOKUP(BF$6,Data!$N$4:$Y$11,Data!$P$1,FALSE)^1.5+VLOOKUP(BF$6,Data!$N$4:$Y$11,Data!$W$1,FALSE)/1000*(Mannings_n_bot)^1.5)/R221)^0.67</f>
        <v>5.4327684074643945E-2</v>
      </c>
      <c r="BG221" s="34">
        <f>(((S221-VLOOKUP(BG$6,Data!$N$4:$Y$11,Data!$W$1,FALSE)/1000)*VLOOKUP(BG$6,Data!$N$4:$Y$11,Data!$P$1,FALSE)^1.5+VLOOKUP(BG$6,Data!$N$4:$Y$11,Data!$W$1,FALSE)/1000*(Mannings_n_bot)^1.5)/S221)^0.67</f>
        <v>5.4287177446632168E-2</v>
      </c>
    </row>
    <row r="222" spans="1:59" x14ac:dyDescent="0.25">
      <c r="A222" s="28">
        <v>0.215</v>
      </c>
      <c r="B222" s="94">
        <v>0.26082583216211996</v>
      </c>
      <c r="C222" s="94">
        <v>0.37482946703217213</v>
      </c>
      <c r="D222" s="94">
        <v>0.50843786547137815</v>
      </c>
      <c r="E222" s="94">
        <v>0.66345638321746314</v>
      </c>
      <c r="F222" s="94">
        <v>0.83785561745878478</v>
      </c>
      <c r="G222" s="94">
        <v>1.0338884623471896</v>
      </c>
      <c r="H222" s="94">
        <v>1.2490784519187819</v>
      </c>
      <c r="I222" s="94">
        <v>1.4861253974812092</v>
      </c>
      <c r="K222" s="28">
        <v>0.215</v>
      </c>
      <c r="L222" s="94">
        <v>1.8636522403263558</v>
      </c>
      <c r="M222" s="94">
        <v>2.2413332949702345</v>
      </c>
      <c r="N222" s="94">
        <v>2.609181127173644</v>
      </c>
      <c r="O222" s="94">
        <v>2.9867732909024611</v>
      </c>
      <c r="P222" s="94">
        <v>3.3546306202565663</v>
      </c>
      <c r="Q222" s="94">
        <v>3.7321762320886687</v>
      </c>
      <c r="R222" s="94">
        <v>4.1000429576433284</v>
      </c>
      <c r="S222" s="94">
        <v>4.4775602212235253</v>
      </c>
      <c r="U222" s="28">
        <v>0.215</v>
      </c>
      <c r="V222" s="94">
        <v>1.4972421161932226</v>
      </c>
      <c r="W222" s="94">
        <v>1.8004080840625425</v>
      </c>
      <c r="X222" s="94">
        <v>2.0959350425823735</v>
      </c>
      <c r="Y222" s="94">
        <v>2.3990292319773658</v>
      </c>
      <c r="Z222" s="94">
        <v>2.6945632969777642</v>
      </c>
      <c r="AA222" s="94">
        <v>2.9976199701962556</v>
      </c>
      <c r="AB222" s="94">
        <v>3.2931613041780921</v>
      </c>
      <c r="AC222" s="94">
        <v>3.5961951628903885</v>
      </c>
      <c r="AE222" s="28">
        <v>0.215</v>
      </c>
      <c r="AF222" s="94">
        <f t="shared" si="62"/>
        <v>0.26890460203841615</v>
      </c>
      <c r="AG222" s="94">
        <f t="shared" si="48"/>
        <v>0.26934281876463423</v>
      </c>
      <c r="AH222" s="94">
        <f t="shared" si="49"/>
        <v>0.26927921178025355</v>
      </c>
      <c r="AI222" s="94">
        <f t="shared" si="50"/>
        <v>0.26956189583496298</v>
      </c>
      <c r="AJ222" s="94">
        <f t="shared" si="51"/>
        <v>0.26948888046775593</v>
      </c>
      <c r="AK222" s="94">
        <f t="shared" si="52"/>
        <v>0.26969432605560933</v>
      </c>
      <c r="AL222" s="94">
        <f t="shared" si="53"/>
        <v>0.26962288676593582</v>
      </c>
      <c r="AM222" s="94">
        <f t="shared" si="54"/>
        <v>0.26978302623542083</v>
      </c>
      <c r="AO222" s="28">
        <v>0.215</v>
      </c>
      <c r="AP222" s="94">
        <f t="shared" si="63"/>
        <v>0.13995413227762124</v>
      </c>
      <c r="AQ222" s="94">
        <f t="shared" si="55"/>
        <v>0.16723504169296247</v>
      </c>
      <c r="AR222" s="94">
        <f t="shared" si="56"/>
        <v>0.19486491764645553</v>
      </c>
      <c r="AS222" s="94">
        <f t="shared" si="57"/>
        <v>0.22213148391219145</v>
      </c>
      <c r="AT222" s="94">
        <f t="shared" si="58"/>
        <v>0.24976091626883931</v>
      </c>
      <c r="AU222" s="94">
        <f t="shared" si="59"/>
        <v>0.27702026861914447</v>
      </c>
      <c r="AV222" s="94">
        <f t="shared" si="60"/>
        <v>0.30465008899241924</v>
      </c>
      <c r="AW222" s="94">
        <f t="shared" si="61"/>
        <v>0.33190517247250217</v>
      </c>
      <c r="AY222" s="28">
        <v>0.215</v>
      </c>
      <c r="AZ222" s="34">
        <f>(((L222-VLOOKUP(AZ$6,Data!$N$4:$Y$11,Data!$W$1,FALSE)/1000)*VLOOKUP(AZ$6,Data!$N$4:$Y$11,Data!$P$1,FALSE)^1.5+VLOOKUP(AZ$6,Data!$N$4:$Y$11,Data!$W$1,FALSE)/1000*(Mannings_n_bot)^1.5)/L222)^0.67</f>
        <v>5.4718143628851072E-2</v>
      </c>
      <c r="BA222" s="34">
        <f>(((M222-VLOOKUP(BA$6,Data!$N$4:$Y$11,Data!$W$1,FALSE)/1000)*VLOOKUP(BA$6,Data!$N$4:$Y$11,Data!$P$1,FALSE)^1.5+VLOOKUP(BA$6,Data!$N$4:$Y$11,Data!$W$1,FALSE)/1000*(Mannings_n_bot)^1.5)/M222)^0.67</f>
        <v>5.4677906947794029E-2</v>
      </c>
      <c r="BB222" s="34">
        <f>(((N222-VLOOKUP(BB$6,Data!$N$4:$Y$11,Data!$W$1,FALSE)/1000)*VLOOKUP(BB$6,Data!$N$4:$Y$11,Data!$P$1,FALSE)^1.5+VLOOKUP(BB$6,Data!$N$4:$Y$11,Data!$W$1,FALSE)/1000*(Mannings_n_bot)^1.5)/N222)^0.67</f>
        <v>5.4605319517515703E-2</v>
      </c>
      <c r="BC222" s="34">
        <f>(((O222-VLOOKUP(BC$6,Data!$N$4:$Y$11,Data!$W$1,FALSE)/1000)*VLOOKUP(BC$6,Data!$N$4:$Y$11,Data!$P$1,FALSE)^1.5+VLOOKUP(BC$6,Data!$N$4:$Y$11,Data!$W$1,FALSE)/1000*(Mannings_n_bot)^1.5)/O222)^0.67</f>
        <v>5.453340118536474E-2</v>
      </c>
      <c r="BD222" s="34">
        <f>(((P222-VLOOKUP(BD$6,Data!$N$4:$Y$11,Data!$W$1,FALSE)/1000)*VLOOKUP(BD$6,Data!$N$4:$Y$11,Data!$P$1,FALSE)^1.5+VLOOKUP(BD$6,Data!$N$4:$Y$11,Data!$W$1,FALSE)/1000*(Mannings_n_bot)^1.5)/P222)^0.67</f>
        <v>5.4440154884971559E-2</v>
      </c>
      <c r="BE222" s="34">
        <f>(((Q222-VLOOKUP(BE$6,Data!$N$4:$Y$11,Data!$W$1,FALSE)/1000)*VLOOKUP(BE$6,Data!$N$4:$Y$11,Data!$P$1,FALSE)^1.5+VLOOKUP(BE$6,Data!$N$4:$Y$11,Data!$W$1,FALSE)/1000*(Mannings_n_bot)^1.5)/Q222)^0.67</f>
        <v>5.4365339989689065E-2</v>
      </c>
      <c r="BF222" s="34">
        <f>(((R222-VLOOKUP(BF$6,Data!$N$4:$Y$11,Data!$W$1,FALSE)/1000)*VLOOKUP(BF$6,Data!$N$4:$Y$11,Data!$P$1,FALSE)^1.5+VLOOKUP(BF$6,Data!$N$4:$Y$11,Data!$W$1,FALSE)/1000*(Mannings_n_bot)^1.5)/R222)^0.67</f>
        <v>5.4308607452239685E-2</v>
      </c>
      <c r="BG222" s="34">
        <f>(((S222-VLOOKUP(BG$6,Data!$N$4:$Y$11,Data!$W$1,FALSE)/1000)*VLOOKUP(BG$6,Data!$N$4:$Y$11,Data!$P$1,FALSE)^1.5+VLOOKUP(BG$6,Data!$N$4:$Y$11,Data!$W$1,FALSE)/1000*(Mannings_n_bot)^1.5)/S222)^0.67</f>
        <v>5.4267921493857181E-2</v>
      </c>
    </row>
    <row r="223" spans="1:59" x14ac:dyDescent="0.25">
      <c r="A223" s="28">
        <v>0.216</v>
      </c>
      <c r="B223" s="94">
        <v>0.26202538045509971</v>
      </c>
      <c r="C223" s="94">
        <v>0.37655199667423611</v>
      </c>
      <c r="D223" s="94">
        <v>0.51077465327350491</v>
      </c>
      <c r="E223" s="94">
        <v>0.6665041297955947</v>
      </c>
      <c r="F223" s="94">
        <v>0.84170500036786633</v>
      </c>
      <c r="G223" s="94">
        <v>1.0386367792076374</v>
      </c>
      <c r="H223" s="94">
        <v>1.2548157828730058</v>
      </c>
      <c r="I223" s="94">
        <v>1.492949636652769</v>
      </c>
      <c r="K223" s="28">
        <v>0.216</v>
      </c>
      <c r="L223" s="94">
        <v>1.8652792449183688</v>
      </c>
      <c r="M223" s="94">
        <v>2.2432786106761275</v>
      </c>
      <c r="N223" s="94">
        <v>2.6114476341567605</v>
      </c>
      <c r="O223" s="94">
        <v>2.9893580087771423</v>
      </c>
      <c r="P223" s="94">
        <v>3.3575365157925945</v>
      </c>
      <c r="Q223" s="94">
        <v>3.7354002893073677</v>
      </c>
      <c r="R223" s="94">
        <v>4.1035881893285122</v>
      </c>
      <c r="S223" s="94">
        <v>4.4814235860095639</v>
      </c>
      <c r="U223" s="28">
        <v>0.216</v>
      </c>
      <c r="V223" s="94">
        <v>1.4969607692710118</v>
      </c>
      <c r="W223" s="94">
        <v>1.8000586467445758</v>
      </c>
      <c r="X223" s="94">
        <v>2.0955301244175923</v>
      </c>
      <c r="Y223" s="94">
        <v>2.398556214695915</v>
      </c>
      <c r="Z223" s="94">
        <v>2.6940347761894614</v>
      </c>
      <c r="AA223" s="94">
        <v>2.9970233489050493</v>
      </c>
      <c r="AB223" s="94">
        <v>3.2925091669273616</v>
      </c>
      <c r="AC223" s="94">
        <v>3.5954749256362115</v>
      </c>
      <c r="AE223" s="28">
        <v>0.216</v>
      </c>
      <c r="AF223" s="94">
        <f t="shared" si="62"/>
        <v>0.2701413049128043</v>
      </c>
      <c r="AG223" s="94">
        <f t="shared" si="48"/>
        <v>0.27058058428203774</v>
      </c>
      <c r="AH223" s="94">
        <f t="shared" si="49"/>
        <v>0.27051682294218193</v>
      </c>
      <c r="AI223" s="94">
        <f t="shared" si="50"/>
        <v>0.27080019328210109</v>
      </c>
      <c r="AJ223" s="94">
        <f t="shared" si="51"/>
        <v>0.27072700057943633</v>
      </c>
      <c r="AK223" s="94">
        <f t="shared" si="52"/>
        <v>0.27093294527055806</v>
      </c>
      <c r="AL223" s="94">
        <f t="shared" si="53"/>
        <v>0.2708613323830491</v>
      </c>
      <c r="AM223" s="94">
        <f t="shared" si="54"/>
        <v>0.27102186105957365</v>
      </c>
      <c r="AO223" s="28">
        <v>0.216</v>
      </c>
      <c r="AP223" s="94">
        <f t="shared" si="63"/>
        <v>0.14047514932090871</v>
      </c>
      <c r="AQ223" s="94">
        <f t="shared" si="55"/>
        <v>0.16785788215612807</v>
      </c>
      <c r="AR223" s="94">
        <f t="shared" si="56"/>
        <v>0.19559061671111572</v>
      </c>
      <c r="AS223" s="94">
        <f t="shared" si="57"/>
        <v>0.22295895233647234</v>
      </c>
      <c r="AT223" s="94">
        <f t="shared" si="58"/>
        <v>0.25069124234652435</v>
      </c>
      <c r="AU223" s="94">
        <f t="shared" si="59"/>
        <v>0.27805233676849811</v>
      </c>
      <c r="AV223" s="94">
        <f t="shared" si="60"/>
        <v>0.30578501666814101</v>
      </c>
      <c r="AW223" s="94">
        <f t="shared" si="61"/>
        <v>0.33314182602902537</v>
      </c>
      <c r="AY223" s="28">
        <v>0.216</v>
      </c>
      <c r="AZ223" s="34">
        <f>(((L223-VLOOKUP(AZ$6,Data!$N$4:$Y$11,Data!$W$1,FALSE)/1000)*VLOOKUP(AZ$6,Data!$N$4:$Y$11,Data!$P$1,FALSE)^1.5+VLOOKUP(AZ$6,Data!$N$4:$Y$11,Data!$W$1,FALSE)/1000*(Mannings_n_bot)^1.5)/L223)^0.67</f>
        <v>5.4700798556036101E-2</v>
      </c>
      <c r="BA223" s="34">
        <f>(((M223-VLOOKUP(BA$6,Data!$N$4:$Y$11,Data!$W$1,FALSE)/1000)*VLOOKUP(BA$6,Data!$N$4:$Y$11,Data!$P$1,FALSE)^1.5+VLOOKUP(BA$6,Data!$N$4:$Y$11,Data!$W$1,FALSE)/1000*(Mannings_n_bot)^1.5)/M223)^0.67</f>
        <v>5.4660361711015286E-2</v>
      </c>
      <c r="BB223" s="34">
        <f>(((N223-VLOOKUP(BB$6,Data!$N$4:$Y$11,Data!$W$1,FALSE)/1000)*VLOOKUP(BB$6,Data!$N$4:$Y$11,Data!$P$1,FALSE)^1.5+VLOOKUP(BB$6,Data!$N$4:$Y$11,Data!$W$1,FALSE)/1000*(Mannings_n_bot)^1.5)/N223)^0.67</f>
        <v>5.458749007085039E-2</v>
      </c>
      <c r="BC223" s="34">
        <f>(((O223-VLOOKUP(BC$6,Data!$N$4:$Y$11,Data!$W$1,FALSE)/1000)*VLOOKUP(BC$6,Data!$N$4:$Y$11,Data!$P$1,FALSE)^1.5+VLOOKUP(BC$6,Data!$N$4:$Y$11,Data!$W$1,FALSE)/1000*(Mannings_n_bot)^1.5)/O223)^0.67</f>
        <v>5.4515257754242971E-2</v>
      </c>
      <c r="BD223" s="34">
        <f>(((P223-VLOOKUP(BD$6,Data!$N$4:$Y$11,Data!$W$1,FALSE)/1000)*VLOOKUP(BD$6,Data!$N$4:$Y$11,Data!$P$1,FALSE)^1.5+VLOOKUP(BD$6,Data!$N$4:$Y$11,Data!$W$1,FALSE)/1000*(Mannings_n_bot)^1.5)/P223)^0.67</f>
        <v>5.4421644802675709E-2</v>
      </c>
      <c r="BE223" s="34">
        <f>(((Q223-VLOOKUP(BE$6,Data!$N$4:$Y$11,Data!$W$1,FALSE)/1000)*VLOOKUP(BE$6,Data!$N$4:$Y$11,Data!$P$1,FALSE)^1.5+VLOOKUP(BE$6,Data!$N$4:$Y$11,Data!$W$1,FALSE)/1000*(Mannings_n_bot)^1.5)/Q223)^0.67</f>
        <v>5.434651007303095E-2</v>
      </c>
      <c r="BF223" s="34">
        <f>(((R223-VLOOKUP(BF$6,Data!$N$4:$Y$11,Data!$W$1,FALSE)/1000)*VLOOKUP(BF$6,Data!$N$4:$Y$11,Data!$P$1,FALSE)^1.5+VLOOKUP(BF$6,Data!$N$4:$Y$11,Data!$W$1,FALSE)/1000*(Mannings_n_bot)^1.5)/R223)^0.67</f>
        <v>5.4289556734529294E-2</v>
      </c>
      <c r="BG223" s="34">
        <f>(((S223-VLOOKUP(BG$6,Data!$N$4:$Y$11,Data!$W$1,FALSE)/1000)*VLOOKUP(BG$6,Data!$N$4:$Y$11,Data!$P$1,FALSE)^1.5+VLOOKUP(BG$6,Data!$N$4:$Y$11,Data!$W$1,FALSE)/1000*(Mannings_n_bot)^1.5)/S223)^0.67</f>
        <v>5.4248691540884686E-2</v>
      </c>
    </row>
    <row r="224" spans="1:59" x14ac:dyDescent="0.25">
      <c r="A224" s="28">
        <v>0.217</v>
      </c>
      <c r="B224" s="94">
        <v>0.26322470261116926</v>
      </c>
      <c r="C224" s="94">
        <v>0.37827419095595216</v>
      </c>
      <c r="D224" s="94">
        <v>0.51311098821620615</v>
      </c>
      <c r="E224" s="94">
        <v>0.6695512736198681</v>
      </c>
      <c r="F224" s="94">
        <v>0.84555362593262862</v>
      </c>
      <c r="G224" s="94">
        <v>1.0433841481612287</v>
      </c>
      <c r="H224" s="94">
        <v>1.2605519742382745</v>
      </c>
      <c r="I224" s="94">
        <v>1.4997725050059749</v>
      </c>
      <c r="K224" s="28">
        <v>0.217</v>
      </c>
      <c r="L224" s="94">
        <v>1.8669065562885603</v>
      </c>
      <c r="M224" s="94">
        <v>2.2452243051905505</v>
      </c>
      <c r="N224" s="94">
        <v>2.6137145804644097</v>
      </c>
      <c r="O224" s="94">
        <v>2.9919432379335595</v>
      </c>
      <c r="P224" s="94">
        <v>3.3604429831597558</v>
      </c>
      <c r="Q224" s="94">
        <v>3.7386249902734949</v>
      </c>
      <c r="R224" s="94">
        <v>4.1071341253325429</v>
      </c>
      <c r="S224" s="94">
        <v>4.4852877270046871</v>
      </c>
      <c r="U224" s="28">
        <v>0.217</v>
      </c>
      <c r="V224" s="94">
        <v>1.496677653669942</v>
      </c>
      <c r="W224" s="94">
        <v>1.7997071067229999</v>
      </c>
      <c r="X224" s="94">
        <v>2.0951227543437745</v>
      </c>
      <c r="Y224" s="94">
        <v>2.3980804115354113</v>
      </c>
      <c r="Z224" s="94">
        <v>2.6935031203674189</v>
      </c>
      <c r="AA224" s="94">
        <v>2.9964232586319715</v>
      </c>
      <c r="AB224" s="94">
        <v>3.2918532115661527</v>
      </c>
      <c r="AC224" s="94">
        <v>3.5947505363338439</v>
      </c>
      <c r="AE224" s="28">
        <v>0.217</v>
      </c>
      <c r="AF224" s="94">
        <f t="shared" si="62"/>
        <v>0.27137777464596052</v>
      </c>
      <c r="AG224" s="94">
        <f t="shared" si="48"/>
        <v>0.27181810881811674</v>
      </c>
      <c r="AH224" s="94">
        <f t="shared" si="49"/>
        <v>0.27175419426039005</v>
      </c>
      <c r="AI224" s="94">
        <f t="shared" si="50"/>
        <v>0.27203824583073971</v>
      </c>
      <c r="AJ224" s="94">
        <f t="shared" si="51"/>
        <v>0.27196487709798622</v>
      </c>
      <c r="AK224" s="94">
        <f t="shared" si="52"/>
        <v>0.27217131721985849</v>
      </c>
      <c r="AL224" s="94">
        <f t="shared" si="53"/>
        <v>0.27209953201139886</v>
      </c>
      <c r="AM224" s="94">
        <f t="shared" si="54"/>
        <v>0.27226044703290642</v>
      </c>
      <c r="AO224" s="28">
        <v>0.217</v>
      </c>
      <c r="AP224" s="94">
        <f t="shared" si="63"/>
        <v>0.14099511393567771</v>
      </c>
      <c r="AQ224" s="94">
        <f t="shared" si="55"/>
        <v>0.16847946554001353</v>
      </c>
      <c r="AR224" s="94">
        <f t="shared" si="56"/>
        <v>0.19631485092187673</v>
      </c>
      <c r="AS224" s="94">
        <f t="shared" si="57"/>
        <v>0.22378475137192308</v>
      </c>
      <c r="AT224" s="94">
        <f t="shared" si="58"/>
        <v>0.25161969126390943</v>
      </c>
      <c r="AU224" s="94">
        <f t="shared" si="59"/>
        <v>0.27908232328081162</v>
      </c>
      <c r="AV224" s="94">
        <f t="shared" si="60"/>
        <v>0.30691765493200474</v>
      </c>
      <c r="AW224" s="94">
        <f t="shared" si="61"/>
        <v>0.33437598573136257</v>
      </c>
      <c r="AY224" s="28">
        <v>0.217</v>
      </c>
      <c r="AZ224" s="34">
        <f>(((L224-VLOOKUP(AZ$6,Data!$N$4:$Y$11,Data!$W$1,FALSE)/1000)*VLOOKUP(AZ$6,Data!$N$4:$Y$11,Data!$P$1,FALSE)^1.5+VLOOKUP(AZ$6,Data!$N$4:$Y$11,Data!$W$1,FALSE)/1000*(Mannings_n_bot)^1.5)/L224)^0.67</f>
        <v>5.4683477750632738E-2</v>
      </c>
      <c r="BA224" s="34">
        <f>(((M224-VLOOKUP(BA$6,Data!$N$4:$Y$11,Data!$W$1,FALSE)/1000)*VLOOKUP(BA$6,Data!$N$4:$Y$11,Data!$P$1,FALSE)^1.5+VLOOKUP(BA$6,Data!$N$4:$Y$11,Data!$W$1,FALSE)/1000*(Mannings_n_bot)^1.5)/M224)^0.67</f>
        <v>5.464284070187754E-2</v>
      </c>
      <c r="BB224" s="34">
        <f>(((N224-VLOOKUP(BB$6,Data!$N$4:$Y$11,Data!$W$1,FALSE)/1000)*VLOOKUP(BB$6,Data!$N$4:$Y$11,Data!$P$1,FALSE)^1.5+VLOOKUP(BB$6,Data!$N$4:$Y$11,Data!$W$1,FALSE)/1000*(Mannings_n_bot)^1.5)/N224)^0.67</f>
        <v>5.4569685237063424E-2</v>
      </c>
      <c r="BC224" s="34">
        <f>(((O224-VLOOKUP(BC$6,Data!$N$4:$Y$11,Data!$W$1,FALSE)/1000)*VLOOKUP(BC$6,Data!$N$4:$Y$11,Data!$P$1,FALSE)^1.5+VLOOKUP(BC$6,Data!$N$4:$Y$11,Data!$W$1,FALSE)/1000*(Mannings_n_bot)^1.5)/O224)^0.67</f>
        <v>5.4497139123644074E-2</v>
      </c>
      <c r="BD224" s="34">
        <f>(((P224-VLOOKUP(BD$6,Data!$N$4:$Y$11,Data!$W$1,FALSE)/1000)*VLOOKUP(BD$6,Data!$N$4:$Y$11,Data!$P$1,FALSE)^1.5+VLOOKUP(BD$6,Data!$N$4:$Y$11,Data!$W$1,FALSE)/1000*(Mannings_n_bot)^1.5)/P224)^0.67</f>
        <v>5.4403160005758032E-2</v>
      </c>
      <c r="BE224" s="34">
        <f>(((Q224-VLOOKUP(BE$6,Data!$N$4:$Y$11,Data!$W$1,FALSE)/1000)*VLOOKUP(BE$6,Data!$N$4:$Y$11,Data!$P$1,FALSE)^1.5+VLOOKUP(BE$6,Data!$N$4:$Y$11,Data!$W$1,FALSE)/1000*(Mannings_n_bot)^1.5)/Q224)^0.67</f>
        <v>5.4327705676239416E-2</v>
      </c>
      <c r="BF224" s="34">
        <f>(((R224-VLOOKUP(BF$6,Data!$N$4:$Y$11,Data!$W$1,FALSE)/1000)*VLOOKUP(BF$6,Data!$N$4:$Y$11,Data!$P$1,FALSE)^1.5+VLOOKUP(BF$6,Data!$N$4:$Y$11,Data!$W$1,FALSE)/1000*(Mannings_n_bot)^1.5)/R224)^0.67</f>
        <v>5.4270531844935806E-2</v>
      </c>
      <c r="BG224" s="34">
        <f>(((S224-VLOOKUP(BG$6,Data!$N$4:$Y$11,Data!$W$1,FALSE)/1000)*VLOOKUP(BG$6,Data!$N$4:$Y$11,Data!$P$1,FALSE)^1.5+VLOOKUP(BG$6,Data!$N$4:$Y$11,Data!$W$1,FALSE)/1000*(Mannings_n_bot)^1.5)/S224)^0.67</f>
        <v>5.4229487511074335E-2</v>
      </c>
    </row>
    <row r="225" spans="1:59" x14ac:dyDescent="0.25">
      <c r="A225" s="28">
        <v>0.218</v>
      </c>
      <c r="B225" s="94">
        <v>0.2644237972127782</v>
      </c>
      <c r="C225" s="94">
        <v>0.37999604786478702</v>
      </c>
      <c r="D225" s="94">
        <v>0.51544686756475255</v>
      </c>
      <c r="E225" s="94">
        <v>0.67259781114967909</v>
      </c>
      <c r="F225" s="94">
        <v>0.84940148967268003</v>
      </c>
      <c r="G225" s="94">
        <v>1.0481305637107989</v>
      </c>
      <c r="H225" s="94">
        <v>1.2662870193600497</v>
      </c>
      <c r="I225" s="94">
        <v>1.50659399465862</v>
      </c>
      <c r="K225" s="28">
        <v>0.218</v>
      </c>
      <c r="L225" s="94">
        <v>1.8685341764767858</v>
      </c>
      <c r="M225" s="94">
        <v>2.2471703809356631</v>
      </c>
      <c r="N225" s="94">
        <v>2.6159819689214761</v>
      </c>
      <c r="O225" s="94">
        <v>2.9945289815791032</v>
      </c>
      <c r="P225" s="94">
        <v>3.3633500259680593</v>
      </c>
      <c r="Q225" s="94">
        <v>3.7418503389796793</v>
      </c>
      <c r="R225" s="94">
        <v>4.1106807700505943</v>
      </c>
      <c r="S225" s="94">
        <v>4.4891526489867646</v>
      </c>
      <c r="U225" s="28">
        <v>0.218</v>
      </c>
      <c r="V225" s="94">
        <v>1.4963927683861171</v>
      </c>
      <c r="W225" s="94">
        <v>1.799353462765398</v>
      </c>
      <c r="X225" s="94">
        <v>2.0947129309304127</v>
      </c>
      <c r="Y225" s="94">
        <v>2.3976018208372842</v>
      </c>
      <c r="Z225" s="94">
        <v>2.6929683276548464</v>
      </c>
      <c r="AA225" s="94">
        <v>2.9958196972924145</v>
      </c>
      <c r="AB225" s="94">
        <v>3.2911934358115462</v>
      </c>
      <c r="AC225" s="94">
        <v>3.5940219924726988</v>
      </c>
      <c r="AE225" s="28">
        <v>0.218</v>
      </c>
      <c r="AF225" s="94">
        <f t="shared" si="62"/>
        <v>0.27261400977642736</v>
      </c>
      <c r="AG225" s="94">
        <f t="shared" si="48"/>
        <v>0.27305539092671666</v>
      </c>
      <c r="AH225" s="94">
        <f t="shared" si="49"/>
        <v>0.27299132428650874</v>
      </c>
      <c r="AI225" s="94">
        <f t="shared" si="50"/>
        <v>0.27327605204233363</v>
      </c>
      <c r="AJ225" s="94">
        <f t="shared" si="51"/>
        <v>0.2732025085823272</v>
      </c>
      <c r="AK225" s="94">
        <f t="shared" si="52"/>
        <v>0.27340944046955129</v>
      </c>
      <c r="AL225" s="94">
        <f t="shared" si="53"/>
        <v>0.27333748421455362</v>
      </c>
      <c r="AM225" s="94">
        <f t="shared" si="54"/>
        <v>0.27349878272452655</v>
      </c>
      <c r="AO225" s="28">
        <v>0.218</v>
      </c>
      <c r="AP225" s="94">
        <f t="shared" si="63"/>
        <v>0.14151402770237922</v>
      </c>
      <c r="AQ225" s="94">
        <f t="shared" si="55"/>
        <v>0.16909979371771827</v>
      </c>
      <c r="AR225" s="94">
        <f t="shared" si="56"/>
        <v>0.1970376224639126</v>
      </c>
      <c r="AS225" s="94">
        <f t="shared" si="57"/>
        <v>0.2246088834962614</v>
      </c>
      <c r="AT225" s="94">
        <f t="shared" si="58"/>
        <v>0.25254626581073741</v>
      </c>
      <c r="AU225" s="94">
        <f t="shared" si="59"/>
        <v>0.28011023123832396</v>
      </c>
      <c r="AV225" s="94">
        <f t="shared" si="60"/>
        <v>0.30804800717825243</v>
      </c>
      <c r="AW225" s="94">
        <f t="shared" si="61"/>
        <v>0.33560765526622705</v>
      </c>
      <c r="AY225" s="28">
        <v>0.218</v>
      </c>
      <c r="AZ225" s="34">
        <f>(((L225-VLOOKUP(AZ$6,Data!$N$4:$Y$11,Data!$W$1,FALSE)/1000)*VLOOKUP(AZ$6,Data!$N$4:$Y$11,Data!$P$1,FALSE)^1.5+VLOOKUP(AZ$6,Data!$N$4:$Y$11,Data!$W$1,FALSE)/1000*(Mannings_n_bot)^1.5)/L225)^0.67</f>
        <v>5.4666181139945133E-2</v>
      </c>
      <c r="BA225" s="34">
        <f>(((M225-VLOOKUP(BA$6,Data!$N$4:$Y$11,Data!$W$1,FALSE)/1000)*VLOOKUP(BA$6,Data!$N$4:$Y$11,Data!$P$1,FALSE)^1.5+VLOOKUP(BA$6,Data!$N$4:$Y$11,Data!$W$1,FALSE)/1000*(Mannings_n_bot)^1.5)/M225)^0.67</f>
        <v>5.462534384836365E-2</v>
      </c>
      <c r="BB225" s="34">
        <f>(((N225-VLOOKUP(BB$6,Data!$N$4:$Y$11,Data!$W$1,FALSE)/1000)*VLOOKUP(BB$6,Data!$N$4:$Y$11,Data!$P$1,FALSE)^1.5+VLOOKUP(BB$6,Data!$N$4:$Y$11,Data!$W$1,FALSE)/1000*(Mannings_n_bot)^1.5)/N225)^0.67</f>
        <v>5.4551904942929878E-2</v>
      </c>
      <c r="BC225" s="34">
        <f>(((O225-VLOOKUP(BC$6,Data!$N$4:$Y$11,Data!$W$1,FALSE)/1000)*VLOOKUP(BC$6,Data!$N$4:$Y$11,Data!$P$1,FALSE)^1.5+VLOOKUP(BC$6,Data!$N$4:$Y$11,Data!$W$1,FALSE)/1000*(Mannings_n_bot)^1.5)/O225)^0.67</f>
        <v>5.4479045220160567E-2</v>
      </c>
      <c r="BD225" s="34">
        <f>(((P225-VLOOKUP(BD$6,Data!$N$4:$Y$11,Data!$W$1,FALSE)/1000)*VLOOKUP(BD$6,Data!$N$4:$Y$11,Data!$P$1,FALSE)^1.5+VLOOKUP(BD$6,Data!$N$4:$Y$11,Data!$W$1,FALSE)/1000*(Mannings_n_bot)^1.5)/P225)^0.67</f>
        <v>5.4384700419301713E-2</v>
      </c>
      <c r="BE225" s="34">
        <f>(((Q225-VLOOKUP(BE$6,Data!$N$4:$Y$11,Data!$W$1,FALSE)/1000)*VLOOKUP(BE$6,Data!$N$4:$Y$11,Data!$P$1,FALSE)^1.5+VLOOKUP(BE$6,Data!$N$4:$Y$11,Data!$W$1,FALSE)/1000*(Mannings_n_bot)^1.5)/Q225)^0.67</f>
        <v>5.4308926723983589E-2</v>
      </c>
      <c r="BF225" s="34">
        <f>(((R225-VLOOKUP(BF$6,Data!$N$4:$Y$11,Data!$W$1,FALSE)/1000)*VLOOKUP(BF$6,Data!$N$4:$Y$11,Data!$P$1,FALSE)^1.5+VLOOKUP(BF$6,Data!$N$4:$Y$11,Data!$W$1,FALSE)/1000*(Mannings_n_bot)^1.5)/R225)^0.67</f>
        <v>5.4251532707135411E-2</v>
      </c>
      <c r="BG225" s="34">
        <f>(((S225-VLOOKUP(BG$6,Data!$N$4:$Y$11,Data!$W$1,FALSE)/1000)*VLOOKUP(BG$6,Data!$N$4:$Y$11,Data!$P$1,FALSE)^1.5+VLOOKUP(BG$6,Data!$N$4:$Y$11,Data!$W$1,FALSE)/1000*(Mannings_n_bot)^1.5)/S225)^0.67</f>
        <v>5.421030932803772E-2</v>
      </c>
    </row>
    <row r="226" spans="1:59" x14ac:dyDescent="0.25">
      <c r="A226" s="28">
        <v>0.219</v>
      </c>
      <c r="B226" s="94">
        <v>0.26562266284156832</v>
      </c>
      <c r="C226" s="94">
        <v>0.38171756538702484</v>
      </c>
      <c r="D226" s="94">
        <v>0.5177822885828165</v>
      </c>
      <c r="E226" s="94">
        <v>0.67564373884230822</v>
      </c>
      <c r="F226" s="94">
        <v>0.85324858710496709</v>
      </c>
      <c r="G226" s="94">
        <v>1.0528760203558738</v>
      </c>
      <c r="H226" s="94">
        <v>1.2720209115797982</v>
      </c>
      <c r="I226" s="94">
        <v>1.5134140977237145</v>
      </c>
      <c r="K226" s="28">
        <v>0.219</v>
      </c>
      <c r="L226" s="94">
        <v>1.8701621075262524</v>
      </c>
      <c r="M226" s="94">
        <v>2.2491168403377229</v>
      </c>
      <c r="N226" s="94">
        <v>2.6182498023576062</v>
      </c>
      <c r="O226" s="94">
        <v>2.9971152429266721</v>
      </c>
      <c r="P226" s="94">
        <v>3.3662576478336814</v>
      </c>
      <c r="Q226" s="94">
        <v>3.7450763394254598</v>
      </c>
      <c r="R226" s="94">
        <v>4.1142281278854158</v>
      </c>
      <c r="S226" s="94">
        <v>4.4930183567419784</v>
      </c>
      <c r="U226" s="28">
        <v>0.219</v>
      </c>
      <c r="V226" s="94">
        <v>1.4961061124085997</v>
      </c>
      <c r="W226" s="94">
        <v>1.7989977136310058</v>
      </c>
      <c r="X226" s="94">
        <v>2.0943006527372607</v>
      </c>
      <c r="Y226" s="94">
        <v>2.3971204409319187</v>
      </c>
      <c r="Z226" s="94">
        <v>2.6924303961825191</v>
      </c>
      <c r="AA226" s="94">
        <v>2.9952126627880284</v>
      </c>
      <c r="AB226" s="94">
        <v>3.2905298373654905</v>
      </c>
      <c r="AC226" s="94">
        <v>3.5932892915257511</v>
      </c>
      <c r="AE226" s="28">
        <v>0.219</v>
      </c>
      <c r="AF226" s="94">
        <f t="shared" si="62"/>
        <v>0.27385000884191474</v>
      </c>
      <c r="AG226" s="94">
        <f t="shared" si="48"/>
        <v>0.27429242916083296</v>
      </c>
      <c r="AH226" s="94">
        <f t="shared" si="49"/>
        <v>0.27422821157132232</v>
      </c>
      <c r="AI226" s="94">
        <f t="shared" si="50"/>
        <v>0.27451361047747824</v>
      </c>
      <c r="AJ226" s="94">
        <f t="shared" si="51"/>
        <v>0.27443989359052451</v>
      </c>
      <c r="AK226" s="94">
        <f t="shared" si="52"/>
        <v>0.2746473135848137</v>
      </c>
      <c r="AL226" s="94">
        <f t="shared" si="53"/>
        <v>0.27457518755521926</v>
      </c>
      <c r="AM226" s="94">
        <f t="shared" si="54"/>
        <v>0.27473686670267344</v>
      </c>
      <c r="AO226" s="28">
        <v>0.219</v>
      </c>
      <c r="AP226" s="94">
        <f t="shared" si="63"/>
        <v>0.14203189219405121</v>
      </c>
      <c r="AQ226" s="94">
        <f t="shared" si="55"/>
        <v>0.16971886855362608</v>
      </c>
      <c r="AR226" s="94">
        <f t="shared" si="56"/>
        <v>0.19775893351221829</v>
      </c>
      <c r="AS226" s="94">
        <f t="shared" si="57"/>
        <v>0.22543135117572075</v>
      </c>
      <c r="AT226" s="94">
        <f t="shared" si="58"/>
        <v>0.25347096876380393</v>
      </c>
      <c r="AU226" s="94">
        <f t="shared" si="59"/>
        <v>0.28113606370902383</v>
      </c>
      <c r="AV226" s="94">
        <f t="shared" si="60"/>
        <v>0.30917607678541081</v>
      </c>
      <c r="AW226" s="94">
        <f t="shared" si="61"/>
        <v>0.3368368383033129</v>
      </c>
      <c r="AY226" s="28">
        <v>0.219</v>
      </c>
      <c r="AZ226" s="34">
        <f>(((L226-VLOOKUP(AZ$6,Data!$N$4:$Y$11,Data!$W$1,FALSE)/1000)*VLOOKUP(AZ$6,Data!$N$4:$Y$11,Data!$P$1,FALSE)^1.5+VLOOKUP(AZ$6,Data!$N$4:$Y$11,Data!$W$1,FALSE)/1000*(Mannings_n_bot)^1.5)/L226)^0.67</f>
        <v>5.4648908651523991E-2</v>
      </c>
      <c r="BA226" s="34">
        <f>(((M226-VLOOKUP(BA$6,Data!$N$4:$Y$11,Data!$W$1,FALSE)/1000)*VLOOKUP(BA$6,Data!$N$4:$Y$11,Data!$P$1,FALSE)^1.5+VLOOKUP(BA$6,Data!$N$4:$Y$11,Data!$W$1,FALSE)/1000*(Mannings_n_bot)^1.5)/M226)^0.67</f>
        <v>5.460787107869735E-2</v>
      </c>
      <c r="BB226" s="34">
        <f>(((N226-VLOOKUP(BB$6,Data!$N$4:$Y$11,Data!$W$1,FALSE)/1000)*VLOOKUP(BB$6,Data!$N$4:$Y$11,Data!$P$1,FALSE)^1.5+VLOOKUP(BB$6,Data!$N$4:$Y$11,Data!$W$1,FALSE)/1000*(Mannings_n_bot)^1.5)/N226)^0.67</f>
        <v>5.4534149115470103E-2</v>
      </c>
      <c r="BC226" s="34">
        <f>(((O226-VLOOKUP(BC$6,Data!$N$4:$Y$11,Data!$W$1,FALSE)/1000)*VLOOKUP(BC$6,Data!$N$4:$Y$11,Data!$P$1,FALSE)^1.5+VLOOKUP(BC$6,Data!$N$4:$Y$11,Data!$W$1,FALSE)/1000*(Mannings_n_bot)^1.5)/O226)^0.67</f>
        <v>5.446097597062826E-2</v>
      </c>
      <c r="BD226" s="34">
        <f>(((P226-VLOOKUP(BD$6,Data!$N$4:$Y$11,Data!$W$1,FALSE)/1000)*VLOOKUP(BD$6,Data!$N$4:$Y$11,Data!$P$1,FALSE)^1.5+VLOOKUP(BD$6,Data!$N$4:$Y$11,Data!$W$1,FALSE)/1000*(Mannings_n_bot)^1.5)/P226)^0.67</f>
        <v>5.436626596863859E-2</v>
      </c>
      <c r="BE226" s="34">
        <f>(((Q226-VLOOKUP(BE$6,Data!$N$4:$Y$11,Data!$W$1,FALSE)/1000)*VLOOKUP(BE$6,Data!$N$4:$Y$11,Data!$P$1,FALSE)^1.5+VLOOKUP(BE$6,Data!$N$4:$Y$11,Data!$W$1,FALSE)/1000*(Mannings_n_bot)^1.5)/Q226)^0.67</f>
        <v>5.4290173141180842E-2</v>
      </c>
      <c r="BF226" s="34">
        <f>(((R226-VLOOKUP(BF$6,Data!$N$4:$Y$11,Data!$W$1,FALSE)/1000)*VLOOKUP(BF$6,Data!$N$4:$Y$11,Data!$P$1,FALSE)^1.5+VLOOKUP(BF$6,Data!$N$4:$Y$11,Data!$W$1,FALSE)/1000*(Mannings_n_bot)^1.5)/R226)^0.67</f>
        <v>5.4232559245056065E-2</v>
      </c>
      <c r="BG226" s="34">
        <f>(((S226-VLOOKUP(BG$6,Data!$N$4:$Y$11,Data!$W$1,FALSE)/1000)*VLOOKUP(BG$6,Data!$N$4:$Y$11,Data!$P$1,FALSE)^1.5+VLOOKUP(BG$6,Data!$N$4:$Y$11,Data!$W$1,FALSE)/1000*(Mannings_n_bot)^1.5)/S226)^0.67</f>
        <v>5.4191156915636848E-2</v>
      </c>
    </row>
    <row r="227" spans="1:59" x14ac:dyDescent="0.25">
      <c r="A227" s="28">
        <v>0.22</v>
      </c>
      <c r="B227" s="94">
        <v>0.26682129807836907</v>
      </c>
      <c r="C227" s="94">
        <v>0.38343874150775781</v>
      </c>
      <c r="D227" s="94">
        <v>0.52011724853245589</v>
      </c>
      <c r="E227" s="94">
        <v>0.67868905315290795</v>
      </c>
      <c r="F227" s="94">
        <v>0.85709491374375801</v>
      </c>
      <c r="G227" s="94">
        <v>1.0576205125926377</v>
      </c>
      <c r="H227" s="94">
        <v>1.2777536442349722</v>
      </c>
      <c r="I227" s="94">
        <v>1.520232806309457</v>
      </c>
      <c r="K227" s="28">
        <v>0.22</v>
      </c>
      <c r="L227" s="94">
        <v>1.8717903514835472</v>
      </c>
      <c r="M227" s="94">
        <v>2.2510636858271189</v>
      </c>
      <c r="N227" s="94">
        <v>2.6205180836072413</v>
      </c>
      <c r="O227" s="94">
        <v>2.9997020251947077</v>
      </c>
      <c r="P227" s="94">
        <v>3.3691658523790093</v>
      </c>
      <c r="Q227" s="94">
        <v>3.7483029956173355</v>
      </c>
      <c r="R227" s="94">
        <v>4.1177762032473835</v>
      </c>
      <c r="S227" s="94">
        <v>4.4968848550648861</v>
      </c>
      <c r="U227" s="28">
        <v>0.22</v>
      </c>
      <c r="V227" s="94">
        <v>1.495817684719392</v>
      </c>
      <c r="W227" s="94">
        <v>1.7986398580706877</v>
      </c>
      <c r="X227" s="94">
        <v>2.0938859183143079</v>
      </c>
      <c r="Y227" s="94">
        <v>2.3966362701386248</v>
      </c>
      <c r="Z227" s="94">
        <v>2.6918893240687423</v>
      </c>
      <c r="AA227" s="94">
        <v>2.9946021530066824</v>
      </c>
      <c r="AB227" s="94">
        <v>3.2898624139147583</v>
      </c>
      <c r="AC227" s="94">
        <v>3.5925524309494885</v>
      </c>
      <c r="AE227" s="28">
        <v>0.22</v>
      </c>
      <c r="AF227" s="94">
        <f t="shared" si="62"/>
        <v>0.27508577037929494</v>
      </c>
      <c r="AG227" s="94">
        <f t="shared" si="48"/>
        <v>0.27552922207260477</v>
      </c>
      <c r="AH227" s="94">
        <f t="shared" si="49"/>
        <v>0.27546485466475995</v>
      </c>
      <c r="AI227" s="94">
        <f t="shared" si="50"/>
        <v>0.27575091969590437</v>
      </c>
      <c r="AJ227" s="94">
        <f t="shared" si="51"/>
        <v>0.27567703067978211</v>
      </c>
      <c r="AK227" s="94">
        <f t="shared" si="52"/>
        <v>0.27588493512995133</v>
      </c>
      <c r="AL227" s="94">
        <f t="shared" si="53"/>
        <v>0.27581264059523519</v>
      </c>
      <c r="AM227" s="94">
        <f t="shared" si="54"/>
        <v>0.27597469753471288</v>
      </c>
      <c r="AO227" s="28">
        <v>0.22</v>
      </c>
      <c r="AP227" s="94">
        <f t="shared" si="63"/>
        <v>0.14254870897635055</v>
      </c>
      <c r="AQ227" s="94">
        <f t="shared" si="55"/>
        <v>0.17033669190344081</v>
      </c>
      <c r="AR227" s="94">
        <f t="shared" si="56"/>
        <v>0.19847878623165044</v>
      </c>
      <c r="AS227" s="94">
        <f t="shared" si="57"/>
        <v>0.22625215686509892</v>
      </c>
      <c r="AT227" s="94">
        <f t="shared" si="58"/>
        <v>0.25439380288701219</v>
      </c>
      <c r="AU227" s="94">
        <f t="shared" si="59"/>
        <v>0.28215982374670606</v>
      </c>
      <c r="AV227" s="94">
        <f t="shared" si="60"/>
        <v>0.31030186711635832</v>
      </c>
      <c r="AW227" s="94">
        <f t="shared" si="61"/>
        <v>0.33806353849536613</v>
      </c>
      <c r="AY227" s="28">
        <v>0.22</v>
      </c>
      <c r="AZ227" s="34">
        <f>(((L227-VLOOKUP(AZ$6,Data!$N$4:$Y$11,Data!$W$1,FALSE)/1000)*VLOOKUP(AZ$6,Data!$N$4:$Y$11,Data!$P$1,FALSE)^1.5+VLOOKUP(AZ$6,Data!$N$4:$Y$11,Data!$W$1,FALSE)/1000*(Mannings_n_bot)^1.5)/L227)^0.67</f>
        <v>5.4631660213165588E-2</v>
      </c>
      <c r="BA227" s="34">
        <f>(((M227-VLOOKUP(BA$6,Data!$N$4:$Y$11,Data!$W$1,FALSE)/1000)*VLOOKUP(BA$6,Data!$N$4:$Y$11,Data!$P$1,FALSE)^1.5+VLOOKUP(BA$6,Data!$N$4:$Y$11,Data!$W$1,FALSE)/1000*(Mannings_n_bot)^1.5)/M227)^0.67</f>
        <v>5.4590422321342147E-2</v>
      </c>
      <c r="BB227" s="34">
        <f>(((N227-VLOOKUP(BB$6,Data!$N$4:$Y$11,Data!$W$1,FALSE)/1000)*VLOOKUP(BB$6,Data!$N$4:$Y$11,Data!$P$1,FALSE)^1.5+VLOOKUP(BB$6,Data!$N$4:$Y$11,Data!$W$1,FALSE)/1000*(Mannings_n_bot)^1.5)/N227)^0.67</f>
        <v>5.4516417681948343E-2</v>
      </c>
      <c r="BC227" s="34">
        <f>(((O227-VLOOKUP(BC$6,Data!$N$4:$Y$11,Data!$W$1,FALSE)/1000)*VLOOKUP(BC$6,Data!$N$4:$Y$11,Data!$P$1,FALSE)^1.5+VLOOKUP(BC$6,Data!$N$4:$Y$11,Data!$W$1,FALSE)/1000*(Mannings_n_bot)^1.5)/O227)^0.67</f>
        <v>5.4442931302125262E-2</v>
      </c>
      <c r="BD227" s="34">
        <f>(((P227-VLOOKUP(BD$6,Data!$N$4:$Y$11,Data!$W$1,FALSE)/1000)*VLOOKUP(BD$6,Data!$N$4:$Y$11,Data!$P$1,FALSE)^1.5+VLOOKUP(BD$6,Data!$N$4:$Y$11,Data!$W$1,FALSE)/1000*(Mannings_n_bot)^1.5)/P227)^0.67</f>
        <v>5.4347856579347917E-2</v>
      </c>
      <c r="BE227" s="34">
        <f>(((Q227-VLOOKUP(BE$6,Data!$N$4:$Y$11,Data!$W$1,FALSE)/1000)*VLOOKUP(BE$6,Data!$N$4:$Y$11,Data!$P$1,FALSE)^1.5+VLOOKUP(BE$6,Data!$N$4:$Y$11,Data!$W$1,FALSE)/1000*(Mannings_n_bot)^1.5)/Q227)^0.67</f>
        <v>5.4271444852995301E-2</v>
      </c>
      <c r="BF227" s="34">
        <f>(((R227-VLOOKUP(BF$6,Data!$N$4:$Y$11,Data!$W$1,FALSE)/1000)*VLOOKUP(BF$6,Data!$N$4:$Y$11,Data!$P$1,FALSE)^1.5+VLOOKUP(BF$6,Data!$N$4:$Y$11,Data!$W$1,FALSE)/1000*(Mannings_n_bot)^1.5)/R227)^0.67</f>
        <v>5.4213611382876198E-2</v>
      </c>
      <c r="BG227" s="34">
        <f>(((S227-VLOOKUP(BG$6,Data!$N$4:$Y$11,Data!$W$1,FALSE)/1000)*VLOOKUP(BG$6,Data!$N$4:$Y$11,Data!$P$1,FALSE)^1.5+VLOOKUP(BG$6,Data!$N$4:$Y$11,Data!$W$1,FALSE)/1000*(Mannings_n_bot)^1.5)/S227)^0.67</f>
        <v>5.4172030197983119E-2</v>
      </c>
    </row>
    <row r="228" spans="1:59" x14ac:dyDescent="0.25">
      <c r="A228" s="28">
        <v>0.221</v>
      </c>
      <c r="B228" s="94">
        <v>0.26801970150319199</v>
      </c>
      <c r="C228" s="94">
        <v>0.38515957421087887</v>
      </c>
      <c r="D228" s="94">
        <v>0.52245174467410838</v>
      </c>
      <c r="E228" s="94">
        <v>0.68173375053448892</v>
      </c>
      <c r="F228" s="94">
        <v>0.86094046510062272</v>
      </c>
      <c r="G228" s="94">
        <v>1.0623640349139243</v>
      </c>
      <c r="H228" s="94">
        <v>1.2834852106589816</v>
      </c>
      <c r="I228" s="94">
        <v>1.5270501125192033</v>
      </c>
      <c r="K228" s="28">
        <v>0.221</v>
      </c>
      <c r="L228" s="94">
        <v>1.8734189103986618</v>
      </c>
      <c r="M228" s="94">
        <v>2.2530109198383981</v>
      </c>
      <c r="N228" s="94">
        <v>2.622786815509655</v>
      </c>
      <c r="O228" s="94">
        <v>3.0022893316072374</v>
      </c>
      <c r="P228" s="94">
        <v>3.3720746432326876</v>
      </c>
      <c r="Q228" s="94">
        <v>3.7515303115688159</v>
      </c>
      <c r="R228" s="94">
        <v>4.1213250005545561</v>
      </c>
      <c r="S228" s="94">
        <v>4.5007521487584805</v>
      </c>
      <c r="U228" s="28">
        <v>0.221</v>
      </c>
      <c r="V228" s="94">
        <v>1.4955274842934154</v>
      </c>
      <c r="W228" s="94">
        <v>1.7982798948269154</v>
      </c>
      <c r="X228" s="94">
        <v>2.0934687262017531</v>
      </c>
      <c r="Y228" s="94">
        <v>2.3961493067656034</v>
      </c>
      <c r="Z228" s="94">
        <v>2.6913451094193177</v>
      </c>
      <c r="AA228" s="94">
        <v>2.993988165822425</v>
      </c>
      <c r="AB228" s="94">
        <v>3.2891911631309068</v>
      </c>
      <c r="AC228" s="94">
        <v>3.5918114081838644</v>
      </c>
      <c r="AE228" s="28">
        <v>0.221</v>
      </c>
      <c r="AF228" s="94">
        <f t="shared" si="62"/>
        <v>0.27632129292459701</v>
      </c>
      <c r="AG228" s="94">
        <f t="shared" si="48"/>
        <v>0.27676576821330939</v>
      </c>
      <c r="AH228" s="94">
        <f t="shared" si="49"/>
        <v>0.2767012521158928</v>
      </c>
      <c r="AI228" s="94">
        <f t="shared" si="50"/>
        <v>0.27698797825647248</v>
      </c>
      <c r="AJ228" s="94">
        <f t="shared" si="51"/>
        <v>0.27691391840643592</v>
      </c>
      <c r="AK228" s="94">
        <f t="shared" si="52"/>
        <v>0.2771223036683958</v>
      </c>
      <c r="AL228" s="94">
        <f t="shared" si="53"/>
        <v>0.27704984189556842</v>
      </c>
      <c r="AM228" s="94">
        <f t="shared" si="54"/>
        <v>0.27721227378713142</v>
      </c>
      <c r="AO228" s="28">
        <v>0.221</v>
      </c>
      <c r="AP228" s="94">
        <f t="shared" si="63"/>
        <v>0.1430644796075842</v>
      </c>
      <c r="AQ228" s="94">
        <f t="shared" si="55"/>
        <v>0.17095326561422314</v>
      </c>
      <c r="AR228" s="94">
        <f t="shared" si="56"/>
        <v>0.19919718277697174</v>
      </c>
      <c r="AS228" s="94">
        <f t="shared" si="57"/>
        <v>0.22707130300780554</v>
      </c>
      <c r="AT228" s="94">
        <f t="shared" si="58"/>
        <v>0.25531477093142574</v>
      </c>
      <c r="AU228" s="94">
        <f t="shared" si="59"/>
        <v>0.28318151439103384</v>
      </c>
      <c r="AV228" s="94">
        <f t="shared" si="60"/>
        <v>0.31142538151839</v>
      </c>
      <c r="AW228" s="94">
        <f t="shared" si="61"/>
        <v>0.33928775947825424</v>
      </c>
      <c r="AY228" s="28">
        <v>0.221</v>
      </c>
      <c r="AZ228" s="34">
        <f>(((L228-VLOOKUP(AZ$6,Data!$N$4:$Y$11,Data!$W$1,FALSE)/1000)*VLOOKUP(AZ$6,Data!$N$4:$Y$11,Data!$P$1,FALSE)^1.5+VLOOKUP(AZ$6,Data!$N$4:$Y$11,Data!$W$1,FALSE)/1000*(Mannings_n_bot)^1.5)/L228)^0.67</f>
        <v>5.461443575291023E-2</v>
      </c>
      <c r="BA228" s="34">
        <f>(((M228-VLOOKUP(BA$6,Data!$N$4:$Y$11,Data!$W$1,FALSE)/1000)*VLOOKUP(BA$6,Data!$N$4:$Y$11,Data!$P$1,FALSE)^1.5+VLOOKUP(BA$6,Data!$N$4:$Y$11,Data!$W$1,FALSE)/1000*(Mannings_n_bot)^1.5)/M228)^0.67</f>
        <v>5.4572997505000075E-2</v>
      </c>
      <c r="BB228" s="34">
        <f>(((N228-VLOOKUP(BB$6,Data!$N$4:$Y$11,Data!$W$1,FALSE)/1000)*VLOOKUP(BB$6,Data!$N$4:$Y$11,Data!$P$1,FALSE)^1.5+VLOOKUP(BB$6,Data!$N$4:$Y$11,Data!$W$1,FALSE)/1000*(Mannings_n_bot)^1.5)/N228)^0.67</f>
        <v>5.4498710569871704E-2</v>
      </c>
      <c r="BC228" s="34">
        <f>(((O228-VLOOKUP(BC$6,Data!$N$4:$Y$11,Data!$W$1,FALSE)/1000)*VLOOKUP(BC$6,Data!$N$4:$Y$11,Data!$P$1,FALSE)^1.5+VLOOKUP(BC$6,Data!$N$4:$Y$11,Data!$W$1,FALSE)/1000*(Mannings_n_bot)^1.5)/O228)^0.67</f>
        <v>5.4424911141970574E-2</v>
      </c>
      <c r="BD228" s="34">
        <f>(((P228-VLOOKUP(BD$6,Data!$N$4:$Y$11,Data!$W$1,FALSE)/1000)*VLOOKUP(BD$6,Data!$N$4:$Y$11,Data!$P$1,FALSE)^1.5+VLOOKUP(BD$6,Data!$N$4:$Y$11,Data!$W$1,FALSE)/1000*(Mannings_n_bot)^1.5)/P228)^0.67</f>
        <v>5.4329472177255027E-2</v>
      </c>
      <c r="BE228" s="34">
        <f>(((Q228-VLOOKUP(BE$6,Data!$N$4:$Y$11,Data!$W$1,FALSE)/1000)*VLOOKUP(BE$6,Data!$N$4:$Y$11,Data!$P$1,FALSE)^1.5+VLOOKUP(BE$6,Data!$N$4:$Y$11,Data!$W$1,FALSE)/1000*(Mannings_n_bot)^1.5)/Q228)^0.67</f>
        <v>5.4252741784836744E-2</v>
      </c>
      <c r="BF228" s="34">
        <f>(((R228-VLOOKUP(BF$6,Data!$N$4:$Y$11,Data!$W$1,FALSE)/1000)*VLOOKUP(BF$6,Data!$N$4:$Y$11,Data!$P$1,FALSE)^1.5+VLOOKUP(BF$6,Data!$N$4:$Y$11,Data!$W$1,FALSE)/1000*(Mannings_n_bot)^1.5)/R228)^0.67</f>
        <v>5.419468904502351E-2</v>
      </c>
      <c r="BG228" s="34">
        <f>(((S228-VLOOKUP(BG$6,Data!$N$4:$Y$11,Data!$W$1,FALSE)/1000)*VLOOKUP(BG$6,Data!$N$4:$Y$11,Data!$P$1,FALSE)^1.5+VLOOKUP(BG$6,Data!$N$4:$Y$11,Data!$W$1,FALSE)/1000*(Mannings_n_bot)^1.5)/S228)^0.67</f>
        <v>5.4152929099435886E-2</v>
      </c>
    </row>
    <row r="229" spans="1:59" x14ac:dyDescent="0.25">
      <c r="A229" s="28">
        <v>0.222</v>
      </c>
      <c r="B229" s="94">
        <v>0.26921787169522349</v>
      </c>
      <c r="C229" s="94">
        <v>0.38688006147907483</v>
      </c>
      <c r="D229" s="94">
        <v>0.52478577426657846</v>
      </c>
      <c r="E229" s="94">
        <v>0.68477782743790394</v>
      </c>
      <c r="F229" s="94">
        <v>0.86478523668441687</v>
      </c>
      <c r="G229" s="94">
        <v>1.067106581809186</v>
      </c>
      <c r="H229" s="94">
        <v>1.2892156041811629</v>
      </c>
      <c r="I229" s="94">
        <v>1.5338660084514366</v>
      </c>
      <c r="K229" s="28">
        <v>0.222</v>
      </c>
      <c r="L229" s="94">
        <v>1.875047786325017</v>
      </c>
      <c r="M229" s="94">
        <v>2.2549585448102993</v>
      </c>
      <c r="N229" s="94">
        <v>2.6250560009089878</v>
      </c>
      <c r="O229" s="94">
        <v>3.0048771653939133</v>
      </c>
      <c r="P229" s="94">
        <v>3.3749840240296667</v>
      </c>
      <c r="Q229" s="94">
        <v>3.7547582913004693</v>
      </c>
      <c r="R229" s="94">
        <v>4.1248745242327303</v>
      </c>
      <c r="S229" s="94">
        <v>4.5046202426342496</v>
      </c>
      <c r="U229" s="28">
        <v>0.222</v>
      </c>
      <c r="V229" s="94">
        <v>1.4952355100984944</v>
      </c>
      <c r="W229" s="94">
        <v>1.7979178226337429</v>
      </c>
      <c r="X229" s="94">
        <v>2.0930490749299766</v>
      </c>
      <c r="Y229" s="94">
        <v>2.3956595491099204</v>
      </c>
      <c r="Z229" s="94">
        <v>2.6907977503275102</v>
      </c>
      <c r="AA229" s="94">
        <v>2.9933706990954474</v>
      </c>
      <c r="AB229" s="94">
        <v>3.2885160826702351</v>
      </c>
      <c r="AC229" s="94">
        <v>3.5910662206522557</v>
      </c>
      <c r="AE229" s="28">
        <v>0.222</v>
      </c>
      <c r="AF229" s="94">
        <f t="shared" si="62"/>
        <v>0.27755657501299941</v>
      </c>
      <c r="AG229" s="94">
        <f t="shared" si="48"/>
        <v>0.27800206613335737</v>
      </c>
      <c r="AH229" s="94">
        <f t="shared" si="49"/>
        <v>0.27793740247292698</v>
      </c>
      <c r="AI229" s="94">
        <f t="shared" si="50"/>
        <v>0.27822478471716638</v>
      </c>
      <c r="AJ229" s="94">
        <f t="shared" si="51"/>
        <v>0.27815055532594896</v>
      </c>
      <c r="AK229" s="94">
        <f t="shared" si="52"/>
        <v>0.27835941776269663</v>
      </c>
      <c r="AL229" s="94">
        <f t="shared" si="53"/>
        <v>0.27828679001630652</v>
      </c>
      <c r="AM229" s="94">
        <f t="shared" si="54"/>
        <v>0.27844959402553138</v>
      </c>
      <c r="AO229" s="28">
        <v>0.222</v>
      </c>
      <c r="AP229" s="94">
        <f t="shared" si="63"/>
        <v>0.14357920563873983</v>
      </c>
      <c r="AQ229" s="94">
        <f t="shared" si="55"/>
        <v>0.17156859152442711</v>
      </c>
      <c r="AR229" s="94">
        <f t="shared" si="56"/>
        <v>0.1999141252928924</v>
      </c>
      <c r="AS229" s="94">
        <f t="shared" si="57"/>
        <v>0.22788879203590856</v>
      </c>
      <c r="AT229" s="94">
        <f t="shared" si="58"/>
        <v>0.25623387563532218</v>
      </c>
      <c r="AU229" s="94">
        <f t="shared" si="59"/>
        <v>0.28420113866759483</v>
      </c>
      <c r="AV229" s="94">
        <f t="shared" si="60"/>
        <v>0.31254662332328048</v>
      </c>
      <c r="AW229" s="94">
        <f t="shared" si="61"/>
        <v>0.34050950487103648</v>
      </c>
      <c r="AY229" s="28">
        <v>0.222</v>
      </c>
      <c r="AZ229" s="34">
        <f>(((L229-VLOOKUP(AZ$6,Data!$N$4:$Y$11,Data!$W$1,FALSE)/1000)*VLOOKUP(AZ$6,Data!$N$4:$Y$11,Data!$P$1,FALSE)^1.5+VLOOKUP(AZ$6,Data!$N$4:$Y$11,Data!$W$1,FALSE)/1000*(Mannings_n_bot)^1.5)/L229)^0.67</f>
        <v>5.4597235199041236E-2</v>
      </c>
      <c r="BA229" s="34">
        <f>(((M229-VLOOKUP(BA$6,Data!$N$4:$Y$11,Data!$W$1,FALSE)/1000)*VLOOKUP(BA$6,Data!$N$4:$Y$11,Data!$P$1,FALSE)^1.5+VLOOKUP(BA$6,Data!$N$4:$Y$11,Data!$W$1,FALSE)/1000*(Mannings_n_bot)^1.5)/M229)^0.67</f>
        <v>5.4555596558610565E-2</v>
      </c>
      <c r="BB229" s="34">
        <f>(((N229-VLOOKUP(BB$6,Data!$N$4:$Y$11,Data!$W$1,FALSE)/1000)*VLOOKUP(BB$6,Data!$N$4:$Y$11,Data!$P$1,FALSE)^1.5+VLOOKUP(BB$6,Data!$N$4:$Y$11,Data!$W$1,FALSE)/1000*(Mannings_n_bot)^1.5)/N229)^0.67</f>
        <v>5.4481027706988733E-2</v>
      </c>
      <c r="BC229" s="34">
        <f>(((O229-VLOOKUP(BC$6,Data!$N$4:$Y$11,Data!$W$1,FALSE)/1000)*VLOOKUP(BC$6,Data!$N$4:$Y$11,Data!$P$1,FALSE)^1.5+VLOOKUP(BC$6,Data!$N$4:$Y$11,Data!$W$1,FALSE)/1000*(Mannings_n_bot)^1.5)/O229)^0.67</f>
        <v>5.4406915417723002E-2</v>
      </c>
      <c r="BD229" s="34">
        <f>(((P229-VLOOKUP(BD$6,Data!$N$4:$Y$11,Data!$W$1,FALSE)/1000)*VLOOKUP(BD$6,Data!$N$4:$Y$11,Data!$P$1,FALSE)^1.5+VLOOKUP(BD$6,Data!$N$4:$Y$11,Data!$W$1,FALSE)/1000*(Mannings_n_bot)^1.5)/P229)^0.67</f>
        <v>5.4311112688430238E-2</v>
      </c>
      <c r="BE229" s="34">
        <f>(((Q229-VLOOKUP(BE$6,Data!$N$4:$Y$11,Data!$W$1,FALSE)/1000)*VLOOKUP(BE$6,Data!$N$4:$Y$11,Data!$P$1,FALSE)^1.5+VLOOKUP(BE$6,Data!$N$4:$Y$11,Data!$W$1,FALSE)/1000*(Mannings_n_bot)^1.5)/Q229)^0.67</f>
        <v>5.4234063862359454E-2</v>
      </c>
      <c r="BF229" s="34">
        <f>(((R229-VLOOKUP(BF$6,Data!$N$4:$Y$11,Data!$W$1,FALSE)/1000)*VLOOKUP(BF$6,Data!$N$4:$Y$11,Data!$P$1,FALSE)^1.5+VLOOKUP(BF$6,Data!$N$4:$Y$11,Data!$W$1,FALSE)/1000*(Mannings_n_bot)^1.5)/R229)^0.67</f>
        <v>5.4175792156173477E-2</v>
      </c>
      <c r="BG229" s="34">
        <f>(((S229-VLOOKUP(BG$6,Data!$N$4:$Y$11,Data!$W$1,FALSE)/1000)*VLOOKUP(BG$6,Data!$N$4:$Y$11,Data!$P$1,FALSE)^1.5+VLOOKUP(BG$6,Data!$N$4:$Y$11,Data!$W$1,FALSE)/1000*(Mannings_n_bot)^1.5)/S229)^0.67</f>
        <v>5.4133853544601263E-2</v>
      </c>
    </row>
    <row r="230" spans="1:59" x14ac:dyDescent="0.25">
      <c r="A230" s="28">
        <v>0.223</v>
      </c>
      <c r="B230" s="94">
        <v>0.27041580723282044</v>
      </c>
      <c r="C230" s="94">
        <v>0.38860020129381545</v>
      </c>
      <c r="D230" s="94">
        <v>0.52711933456702553</v>
      </c>
      <c r="E230" s="94">
        <v>0.68782128031183709</v>
      </c>
      <c r="F230" s="94">
        <v>0.86862922400126052</v>
      </c>
      <c r="G230" s="94">
        <v>1.0718481477644741</v>
      </c>
      <c r="H230" s="94">
        <v>1.2949448181267602</v>
      </c>
      <c r="I230" s="94">
        <v>1.5406804861997312</v>
      </c>
      <c r="K230" s="28">
        <v>0.223</v>
      </c>
      <c r="L230" s="94">
        <v>1.8766769813194903</v>
      </c>
      <c r="M230" s="94">
        <v>2.2569065631857805</v>
      </c>
      <c r="N230" s="94">
        <v>2.6273256426542826</v>
      </c>
      <c r="O230" s="94">
        <v>3.0074655297900561</v>
      </c>
      <c r="P230" s="94">
        <v>3.3778939984112419</v>
      </c>
      <c r="Q230" s="94">
        <v>3.7579869388399789</v>
      </c>
      <c r="R230" s="94">
        <v>4.1284247787154973</v>
      </c>
      <c r="S230" s="94">
        <v>4.5084891415122366</v>
      </c>
      <c r="U230" s="28">
        <v>0.223</v>
      </c>
      <c r="V230" s="94">
        <v>1.4949417610953342</v>
      </c>
      <c r="W230" s="94">
        <v>1.7975536402167853</v>
      </c>
      <c r="X230" s="94">
        <v>2.0926269630195131</v>
      </c>
      <c r="Y230" s="94">
        <v>2.3951669954574726</v>
      </c>
      <c r="Z230" s="94">
        <v>2.6902472448740089</v>
      </c>
      <c r="AA230" s="94">
        <v>2.9927497506720431</v>
      </c>
      <c r="AB230" s="94">
        <v>3.2878371701737383</v>
      </c>
      <c r="AC230" s="94">
        <v>3.5903168657614088</v>
      </c>
      <c r="AE230" s="28">
        <v>0.223</v>
      </c>
      <c r="AF230" s="94">
        <f t="shared" si="62"/>
        <v>0.27879161517882534</v>
      </c>
      <c r="AG230" s="94">
        <f t="shared" si="48"/>
        <v>0.2792381143822848</v>
      </c>
      <c r="AH230" s="94">
        <f t="shared" si="49"/>
        <v>0.27917330428319731</v>
      </c>
      <c r="AI230" s="94">
        <f t="shared" si="50"/>
        <v>0.27946133763508874</v>
      </c>
      <c r="AJ230" s="94">
        <f t="shared" si="51"/>
        <v>0.27938693999290432</v>
      </c>
      <c r="AK230" s="94">
        <f t="shared" si="52"/>
        <v>0.27959627597451625</v>
      </c>
      <c r="AL230" s="94">
        <f t="shared" si="53"/>
        <v>0.27952348351665363</v>
      </c>
      <c r="AM230" s="94">
        <f t="shared" si="54"/>
        <v>0.27968665681462357</v>
      </c>
      <c r="AO230" s="28">
        <v>0.223</v>
      </c>
      <c r="AP230" s="94">
        <f t="shared" si="63"/>
        <v>0.14409288861351688</v>
      </c>
      <c r="AQ230" s="94">
        <f t="shared" si="55"/>
        <v>0.17218267146393479</v>
      </c>
      <c r="AR230" s="94">
        <f t="shared" si="56"/>
        <v>0.20062961591411174</v>
      </c>
      <c r="AS230" s="94">
        <f t="shared" si="57"/>
        <v>0.22870462637018227</v>
      </c>
      <c r="AT230" s="94">
        <f t="shared" si="58"/>
        <v>0.25715111972424576</v>
      </c>
      <c r="AU230" s="94">
        <f t="shared" si="59"/>
        <v>0.28521869958795915</v>
      </c>
      <c r="AV230" s="94">
        <f t="shared" si="60"/>
        <v>0.31366559584734993</v>
      </c>
      <c r="AW230" s="94">
        <f t="shared" si="61"/>
        <v>0.3417287782760316</v>
      </c>
      <c r="AY230" s="28">
        <v>0.223</v>
      </c>
      <c r="AZ230" s="34">
        <f>(((L230-VLOOKUP(AZ$6,Data!$N$4:$Y$11,Data!$W$1,FALSE)/1000)*VLOOKUP(AZ$6,Data!$N$4:$Y$11,Data!$P$1,FALSE)^1.5+VLOOKUP(AZ$6,Data!$N$4:$Y$11,Data!$W$1,FALSE)/1000*(Mannings_n_bot)^1.5)/L230)^0.67</f>
        <v>5.4580058480083647E-2</v>
      </c>
      <c r="BA230" s="34">
        <f>(((M230-VLOOKUP(BA$6,Data!$N$4:$Y$11,Data!$W$1,FALSE)/1000)*VLOOKUP(BA$6,Data!$N$4:$Y$11,Data!$P$1,FALSE)^1.5+VLOOKUP(BA$6,Data!$N$4:$Y$11,Data!$W$1,FALSE)/1000*(Mannings_n_bot)^1.5)/M230)^0.67</f>
        <v>5.4538219411348975E-2</v>
      </c>
      <c r="BB230" s="34">
        <f>(((N230-VLOOKUP(BB$6,Data!$N$4:$Y$11,Data!$W$1,FALSE)/1000)*VLOOKUP(BB$6,Data!$N$4:$Y$11,Data!$P$1,FALSE)^1.5+VLOOKUP(BB$6,Data!$N$4:$Y$11,Data!$W$1,FALSE)/1000*(Mannings_n_bot)^1.5)/N230)^0.67</f>
        <v>5.4463369021288219E-2</v>
      </c>
      <c r="BC230" s="34">
        <f>(((O230-VLOOKUP(BC$6,Data!$N$4:$Y$11,Data!$W$1,FALSE)/1000)*VLOOKUP(BC$6,Data!$N$4:$Y$11,Data!$P$1,FALSE)^1.5+VLOOKUP(BC$6,Data!$N$4:$Y$11,Data!$W$1,FALSE)/1000*(Mannings_n_bot)^1.5)/O230)^0.67</f>
        <v>5.4388944057179762E-2</v>
      </c>
      <c r="BD230" s="34">
        <f>(((P230-VLOOKUP(BD$6,Data!$N$4:$Y$11,Data!$W$1,FALSE)/1000)*VLOOKUP(BD$6,Data!$N$4:$Y$11,Data!$P$1,FALSE)^1.5+VLOOKUP(BD$6,Data!$N$4:$Y$11,Data!$W$1,FALSE)/1000*(Mannings_n_bot)^1.5)/P230)^0.67</f>
        <v>5.4292778039187334E-2</v>
      </c>
      <c r="BE230" s="34">
        <f>(((Q230-VLOOKUP(BE$6,Data!$N$4:$Y$11,Data!$W$1,FALSE)/1000)*VLOOKUP(BE$6,Data!$N$4:$Y$11,Data!$P$1,FALSE)^1.5+VLOOKUP(BE$6,Data!$N$4:$Y$11,Data!$W$1,FALSE)/1000*(Mannings_n_bot)^1.5)/Q230)^0.67</f>
        <v>5.4215411011460615E-2</v>
      </c>
      <c r="BF230" s="34">
        <f>(((R230-VLOOKUP(BF$6,Data!$N$4:$Y$11,Data!$W$1,FALSE)/1000)*VLOOKUP(BF$6,Data!$N$4:$Y$11,Data!$P$1,FALSE)^1.5+VLOOKUP(BF$6,Data!$N$4:$Y$11,Data!$W$1,FALSE)/1000*(Mannings_n_bot)^1.5)/R230)^0.67</f>
        <v>5.4156920641248441E-2</v>
      </c>
      <c r="BG230" s="34">
        <f>(((S230-VLOOKUP(BG$6,Data!$N$4:$Y$11,Data!$W$1,FALSE)/1000)*VLOOKUP(BG$6,Data!$N$4:$Y$11,Data!$P$1,FALSE)^1.5+VLOOKUP(BG$6,Data!$N$4:$Y$11,Data!$W$1,FALSE)/1000*(Mannings_n_bot)^1.5)/S230)^0.67</f>
        <v>5.4114803458330842E-2</v>
      </c>
    </row>
    <row r="231" spans="1:59" x14ac:dyDescent="0.25">
      <c r="A231" s="28">
        <v>0.224</v>
      </c>
      <c r="B231" s="94">
        <v>0.27161350669350426</v>
      </c>
      <c r="C231" s="94">
        <v>0.39031999163534881</v>
      </c>
      <c r="D231" s="94">
        <v>0.52945242283095539</v>
      </c>
      <c r="E231" s="94">
        <v>0.69086410560278466</v>
      </c>
      <c r="F231" s="94">
        <v>0.87247242255452617</v>
      </c>
      <c r="G231" s="94">
        <v>1.0765887272624157</v>
      </c>
      <c r="H231" s="94">
        <v>1.3006728458168877</v>
      </c>
      <c r="I231" s="94">
        <v>1.5474935378527284</v>
      </c>
      <c r="K231" s="28">
        <v>0.224</v>
      </c>
      <c r="L231" s="94">
        <v>1.8783064974424408</v>
      </c>
      <c r="M231" s="94">
        <v>2.2588549774120543</v>
      </c>
      <c r="N231" s="94">
        <v>2.6295957435995243</v>
      </c>
      <c r="O231" s="94">
        <v>3.0100544280366921</v>
      </c>
      <c r="P231" s="94">
        <v>3.3808045700251075</v>
      </c>
      <c r="Q231" s="94">
        <v>3.7612162582221864</v>
      </c>
      <c r="R231" s="94">
        <v>4.131975768444299</v>
      </c>
      <c r="S231" s="94">
        <v>4.5123588502211023</v>
      </c>
      <c r="U231" s="28">
        <v>0.224</v>
      </c>
      <c r="V231" s="94">
        <v>1.4946462362375035</v>
      </c>
      <c r="W231" s="94">
        <v>1.7971873462931942</v>
      </c>
      <c r="X231" s="94">
        <v>2.0922023889810246</v>
      </c>
      <c r="Y231" s="94">
        <v>2.3946716440829565</v>
      </c>
      <c r="Z231" s="94">
        <v>2.6896935911268964</v>
      </c>
      <c r="AA231" s="94">
        <v>2.9921253183845673</v>
      </c>
      <c r="AB231" s="94">
        <v>3.2871544232670691</v>
      </c>
      <c r="AC231" s="94">
        <v>3.5895633409013992</v>
      </c>
      <c r="AE231" s="28">
        <v>0.224</v>
      </c>
      <c r="AF231" s="94">
        <f t="shared" si="62"/>
        <v>0.28002641195553657</v>
      </c>
      <c r="AG231" s="94">
        <f t="shared" si="48"/>
        <v>0.28047391150874984</v>
      </c>
      <c r="AH231" s="94">
        <f t="shared" si="49"/>
        <v>0.28040895609316302</v>
      </c>
      <c r="AI231" s="94">
        <f t="shared" si="50"/>
        <v>0.28069763556645339</v>
      </c>
      <c r="AJ231" s="94">
        <f t="shared" si="51"/>
        <v>0.28062307096100131</v>
      </c>
      <c r="AK231" s="94">
        <f t="shared" si="52"/>
        <v>0.28083287686462372</v>
      </c>
      <c r="AL231" s="94">
        <f t="shared" si="53"/>
        <v>0.28075992095492258</v>
      </c>
      <c r="AM231" s="94">
        <f t="shared" si="54"/>
        <v>0.28092346071822349</v>
      </c>
      <c r="AO231" s="28">
        <v>0.224</v>
      </c>
      <c r="AP231" s="94">
        <f t="shared" si="63"/>
        <v>0.14460553006835755</v>
      </c>
      <c r="AQ231" s="94">
        <f t="shared" si="55"/>
        <v>0.17279550725409304</v>
      </c>
      <c r="AR231" s="94">
        <f t="shared" si="56"/>
        <v>0.20134365676536045</v>
      </c>
      <c r="AS231" s="94">
        <f t="shared" si="57"/>
        <v>0.22951880842015232</v>
      </c>
      <c r="AT231" s="94">
        <f t="shared" si="58"/>
        <v>0.25806650591106089</v>
      </c>
      <c r="AU231" s="94">
        <f t="shared" si="59"/>
        <v>0.28623420014973738</v>
      </c>
      <c r="AV231" s="94">
        <f t="shared" si="60"/>
        <v>0.3147823023915251</v>
      </c>
      <c r="AW231" s="94">
        <f t="shared" si="61"/>
        <v>0.34294558327888802</v>
      </c>
      <c r="AY231" s="28">
        <v>0.224</v>
      </c>
      <c r="AZ231" s="34">
        <f>(((L231-VLOOKUP(AZ$6,Data!$N$4:$Y$11,Data!$W$1,FALSE)/1000)*VLOOKUP(AZ$6,Data!$N$4:$Y$11,Data!$P$1,FALSE)^1.5+VLOOKUP(AZ$6,Data!$N$4:$Y$11,Data!$W$1,FALSE)/1000*(Mannings_n_bot)^1.5)/L231)^0.67</f>
        <v>5.4562905524802773E-2</v>
      </c>
      <c r="BA231" s="34">
        <f>(((M231-VLOOKUP(BA$6,Data!$N$4:$Y$11,Data!$W$1,FALSE)/1000)*VLOOKUP(BA$6,Data!$N$4:$Y$11,Data!$P$1,FALSE)^1.5+VLOOKUP(BA$6,Data!$N$4:$Y$11,Data!$W$1,FALSE)/1000*(Mannings_n_bot)^1.5)/M231)^0.67</f>
        <v>5.4520865992625629E-2</v>
      </c>
      <c r="BB231" s="34">
        <f>(((N231-VLOOKUP(BB$6,Data!$N$4:$Y$11,Data!$W$1,FALSE)/1000)*VLOOKUP(BB$6,Data!$N$4:$Y$11,Data!$P$1,FALSE)^1.5+VLOOKUP(BB$6,Data!$N$4:$Y$11,Data!$W$1,FALSE)/1000*(Mannings_n_bot)^1.5)/N231)^0.67</f>
        <v>5.4445734440997963E-2</v>
      </c>
      <c r="BC231" s="34">
        <f>(((O231-VLOOKUP(BC$6,Data!$N$4:$Y$11,Data!$W$1,FALSE)/1000)*VLOOKUP(BC$6,Data!$N$4:$Y$11,Data!$P$1,FALSE)^1.5+VLOOKUP(BC$6,Data!$N$4:$Y$11,Data!$W$1,FALSE)/1000*(Mannings_n_bot)^1.5)/O231)^0.67</f>
        <v>5.4370996988375365E-2</v>
      </c>
      <c r="BD231" s="34">
        <f>(((P231-VLOOKUP(BD$6,Data!$N$4:$Y$11,Data!$W$1,FALSE)/1000)*VLOOKUP(BD$6,Data!$N$4:$Y$11,Data!$P$1,FALSE)^1.5+VLOOKUP(BD$6,Data!$N$4:$Y$11,Data!$W$1,FALSE)/1000*(Mannings_n_bot)^1.5)/P231)^0.67</f>
        <v>5.4274468156082591E-2</v>
      </c>
      <c r="BE231" s="34">
        <f>(((Q231-VLOOKUP(BE$6,Data!$N$4:$Y$11,Data!$W$1,FALSE)/1000)*VLOOKUP(BE$6,Data!$N$4:$Y$11,Data!$P$1,FALSE)^1.5+VLOOKUP(BE$6,Data!$N$4:$Y$11,Data!$W$1,FALSE)/1000*(Mannings_n_bot)^1.5)/Q231)^0.67</f>
        <v>5.4196783158279409E-2</v>
      </c>
      <c r="BF231" s="34">
        <f>(((R231-VLOOKUP(BF$6,Data!$N$4:$Y$11,Data!$W$1,FALSE)/1000)*VLOOKUP(BF$6,Data!$N$4:$Y$11,Data!$P$1,FALSE)^1.5+VLOOKUP(BF$6,Data!$N$4:$Y$11,Data!$W$1,FALSE)/1000*(Mannings_n_bot)^1.5)/R231)^0.67</f>
        <v>5.4138074425416037E-2</v>
      </c>
      <c r="BG231" s="34">
        <f>(((S231-VLOOKUP(BG$6,Data!$N$4:$Y$11,Data!$W$1,FALSE)/1000)*VLOOKUP(BG$6,Data!$N$4:$Y$11,Data!$P$1,FALSE)^1.5+VLOOKUP(BG$6,Data!$N$4:$Y$11,Data!$W$1,FALSE)/1000*(Mannings_n_bot)^1.5)/S231)^0.67</f>
        <v>5.4095778765720477E-2</v>
      </c>
    </row>
    <row r="232" spans="1:59" x14ac:dyDescent="0.25">
      <c r="A232" s="28">
        <v>0.22500000000000001</v>
      </c>
      <c r="B232" s="94">
        <v>0.27281096865395493</v>
      </c>
      <c r="C232" s="94">
        <v>0.39203943048269008</v>
      </c>
      <c r="D232" s="94">
        <v>0.53178503631220475</v>
      </c>
      <c r="E232" s="94">
        <v>0.69390629975504581</v>
      </c>
      <c r="F232" s="94">
        <v>0.87631482784481429</v>
      </c>
      <c r="G232" s="94">
        <v>1.0813283147821964</v>
      </c>
      <c r="H232" s="94">
        <v>1.306399680568513</v>
      </c>
      <c r="I232" s="94">
        <v>1.5543051554940952</v>
      </c>
      <c r="K232" s="28">
        <v>0.22500000000000001</v>
      </c>
      <c r="L232" s="94">
        <v>1.8799363367577353</v>
      </c>
      <c r="M232" s="94">
        <v>2.260803789940613</v>
      </c>
      <c r="N232" s="94">
        <v>2.6318663066036687</v>
      </c>
      <c r="O232" s="94">
        <v>3.0126438633805956</v>
      </c>
      <c r="P232" s="94">
        <v>3.3837157425253954</v>
      </c>
      <c r="Q232" s="94">
        <v>3.7644462534891492</v>
      </c>
      <c r="R232" s="94">
        <v>4.1355274978684822</v>
      </c>
      <c r="S232" s="94">
        <v>4.5162293735981853</v>
      </c>
      <c r="U232" s="28">
        <v>0.22500000000000001</v>
      </c>
      <c r="V232" s="94">
        <v>1.4943489344714149</v>
      </c>
      <c r="W232" s="94">
        <v>1.7968189395716336</v>
      </c>
      <c r="X232" s="94">
        <v>2.091775351315277</v>
      </c>
      <c r="Y232" s="94">
        <v>2.3941734932498364</v>
      </c>
      <c r="Z232" s="94">
        <v>2.6891367871416101</v>
      </c>
      <c r="AA232" s="94">
        <v>2.9914974000514007</v>
      </c>
      <c r="AB232" s="94">
        <v>3.2864678395604887</v>
      </c>
      <c r="AC232" s="94">
        <v>3.5888056434455793</v>
      </c>
      <c r="AE232" s="28">
        <v>0.22500000000000001</v>
      </c>
      <c r="AF232" s="94">
        <f t="shared" si="62"/>
        <v>0.28126096387572747</v>
      </c>
      <c r="AG232" s="94">
        <f t="shared" si="48"/>
        <v>0.28170945606052478</v>
      </c>
      <c r="AH232" s="94">
        <f t="shared" si="49"/>
        <v>0.28164435644839908</v>
      </c>
      <c r="AI232" s="94">
        <f t="shared" si="50"/>
        <v>0.28193367706658129</v>
      </c>
      <c r="AJ232" s="94">
        <f t="shared" si="51"/>
        <v>0.28185894678304779</v>
      </c>
      <c r="AK232" s="94">
        <f t="shared" si="52"/>
        <v>0.2820692189928905</v>
      </c>
      <c r="AL232" s="94">
        <f t="shared" si="53"/>
        <v>0.281996100888531</v>
      </c>
      <c r="AM232" s="94">
        <f t="shared" si="54"/>
        <v>0.28216000429924376</v>
      </c>
      <c r="AO232" s="28">
        <v>0.22500000000000001</v>
      </c>
      <c r="AP232" s="94">
        <f t="shared" si="63"/>
        <v>0.14511713153247682</v>
      </c>
      <c r="AQ232" s="94">
        <f t="shared" si="55"/>
        <v>0.17340710070774792</v>
      </c>
      <c r="AR232" s="94">
        <f t="shared" si="56"/>
        <v>0.20205624996144075</v>
      </c>
      <c r="AS232" s="94">
        <f t="shared" si="57"/>
        <v>0.23033134058414348</v>
      </c>
      <c r="AT232" s="94">
        <f t="shared" si="58"/>
        <v>0.25898003689600335</v>
      </c>
      <c r="AU232" s="94">
        <f t="shared" si="59"/>
        <v>0.28724764333663855</v>
      </c>
      <c r="AV232" s="94">
        <f t="shared" si="60"/>
        <v>0.31589674624140512</v>
      </c>
      <c r="AW232" s="94">
        <f t="shared" si="61"/>
        <v>0.34415992344864982</v>
      </c>
      <c r="AY232" s="28">
        <v>0.22500000000000001</v>
      </c>
      <c r="AZ232" s="34">
        <f>(((L232-VLOOKUP(AZ$6,Data!$N$4:$Y$11,Data!$W$1,FALSE)/1000)*VLOOKUP(AZ$6,Data!$N$4:$Y$11,Data!$P$1,FALSE)^1.5+VLOOKUP(AZ$6,Data!$N$4:$Y$11,Data!$W$1,FALSE)/1000*(Mannings_n_bot)^1.5)/L232)^0.67</f>
        <v>5.4545776262203249E-2</v>
      </c>
      <c r="BA232" s="34">
        <f>(((M232-VLOOKUP(BA$6,Data!$N$4:$Y$11,Data!$W$1,FALSE)/1000)*VLOOKUP(BA$6,Data!$N$4:$Y$11,Data!$P$1,FALSE)^1.5+VLOOKUP(BA$6,Data!$N$4:$Y$11,Data!$W$1,FALSE)/1000*(Mannings_n_bot)^1.5)/M232)^0.67</f>
        <v>5.4503536232084496E-2</v>
      </c>
      <c r="BB232" s="34">
        <f>(((N232-VLOOKUP(BB$6,Data!$N$4:$Y$11,Data!$W$1,FALSE)/1000)*VLOOKUP(BB$6,Data!$N$4:$Y$11,Data!$P$1,FALSE)^1.5+VLOOKUP(BB$6,Data!$N$4:$Y$11,Data!$W$1,FALSE)/1000*(Mannings_n_bot)^1.5)/N232)^0.67</f>
        <v>5.442812389458368E-2</v>
      </c>
      <c r="BC232" s="34">
        <f>(((O232-VLOOKUP(BC$6,Data!$N$4:$Y$11,Data!$W$1,FALSE)/1000)*VLOOKUP(BC$6,Data!$N$4:$Y$11,Data!$P$1,FALSE)^1.5+VLOOKUP(BC$6,Data!$N$4:$Y$11,Data!$W$1,FALSE)/1000*(Mannings_n_bot)^1.5)/O232)^0.67</f>
        <v>5.4353074139580439E-2</v>
      </c>
      <c r="BD232" s="34">
        <f>(((P232-VLOOKUP(BD$6,Data!$N$4:$Y$11,Data!$W$1,FALSE)/1000)*VLOOKUP(BD$6,Data!$N$4:$Y$11,Data!$P$1,FALSE)^1.5+VLOOKUP(BD$6,Data!$N$4:$Y$11,Data!$W$1,FALSE)/1000*(Mannings_n_bot)^1.5)/P232)^0.67</f>
        <v>5.4256182965913356E-2</v>
      </c>
      <c r="BE232" s="34">
        <f>(((Q232-VLOOKUP(BE$6,Data!$N$4:$Y$11,Data!$W$1,FALSE)/1000)*VLOOKUP(BE$6,Data!$N$4:$Y$11,Data!$P$1,FALSE)^1.5+VLOOKUP(BE$6,Data!$N$4:$Y$11,Data!$W$1,FALSE)/1000*(Mannings_n_bot)^1.5)/Q232)^0.67</f>
        <v>5.4178180229195703E-2</v>
      </c>
      <c r="BF232" s="34">
        <f>(((R232-VLOOKUP(BF$6,Data!$N$4:$Y$11,Data!$W$1,FALSE)/1000)*VLOOKUP(BF$6,Data!$N$4:$Y$11,Data!$P$1,FALSE)^1.5+VLOOKUP(BF$6,Data!$N$4:$Y$11,Data!$W$1,FALSE)/1000*(Mannings_n_bot)^1.5)/R232)^0.67</f>
        <v>5.4119253434088105E-2</v>
      </c>
      <c r="BG232" s="34">
        <f>(((S232-VLOOKUP(BG$6,Data!$N$4:$Y$11,Data!$W$1,FALSE)/1000)*VLOOKUP(BG$6,Data!$N$4:$Y$11,Data!$P$1,FALSE)^1.5+VLOOKUP(BG$6,Data!$N$4:$Y$11,Data!$W$1,FALSE)/1000*(Mannings_n_bot)^1.5)/S232)^0.67</f>
        <v>5.4076779392108996E-2</v>
      </c>
    </row>
    <row r="233" spans="1:59" x14ac:dyDescent="0.25">
      <c r="A233" s="28">
        <v>0.22600000000000001</v>
      </c>
      <c r="B233" s="94">
        <v>0.27400819169000545</v>
      </c>
      <c r="C233" s="94">
        <v>0.39375851581361532</v>
      </c>
      <c r="D233" s="94">
        <v>0.53411717226293653</v>
      </c>
      <c r="E233" s="94">
        <v>0.69694785921070679</v>
      </c>
      <c r="F233" s="94">
        <v>0.88015643536994004</v>
      </c>
      <c r="G233" s="94">
        <v>1.0860669047995297</v>
      </c>
      <c r="H233" s="94">
        <v>1.3121253156944279</v>
      </c>
      <c r="I233" s="94">
        <v>1.5611153312025046</v>
      </c>
      <c r="K233" s="28">
        <v>0.22600000000000001</v>
      </c>
      <c r="L233" s="94">
        <v>1.8815665013327765</v>
      </c>
      <c r="M233" s="94">
        <v>2.2627530032272656</v>
      </c>
      <c r="N233" s="94">
        <v>2.634137334530688</v>
      </c>
      <c r="O233" s="94">
        <v>3.0152338390743325</v>
      </c>
      <c r="P233" s="94">
        <v>3.3866275195727282</v>
      </c>
      <c r="Q233" s="94">
        <v>3.7676769286901881</v>
      </c>
      <c r="R233" s="94">
        <v>4.1390799714453594</v>
      </c>
      <c r="S233" s="94">
        <v>4.5201007164895666</v>
      </c>
      <c r="U233" s="28">
        <v>0.22600000000000001</v>
      </c>
      <c r="V233" s="94">
        <v>1.4940498547363046</v>
      </c>
      <c r="W233" s="94">
        <v>1.7964484187522576</v>
      </c>
      <c r="X233" s="94">
        <v>2.0913458485131033</v>
      </c>
      <c r="Y233" s="94">
        <v>2.3936725412103148</v>
      </c>
      <c r="Z233" s="94">
        <v>2.6885768309609088</v>
      </c>
      <c r="AA233" s="94">
        <v>2.9908659934769055</v>
      </c>
      <c r="AB233" s="94">
        <v>3.2857774166488278</v>
      </c>
      <c r="AC233" s="94">
        <v>3.5880437707505326</v>
      </c>
      <c r="AE233" s="28">
        <v>0.22600000000000001</v>
      </c>
      <c r="AF233" s="94">
        <f t="shared" si="62"/>
        <v>0.28249526947111908</v>
      </c>
      <c r="AG233" s="94">
        <f t="shared" si="48"/>
        <v>0.28294474658449154</v>
      </c>
      <c r="AH233" s="94">
        <f t="shared" si="49"/>
        <v>0.28287950389359423</v>
      </c>
      <c r="AI233" s="94">
        <f t="shared" si="50"/>
        <v>0.28316946068989446</v>
      </c>
      <c r="AJ233" s="94">
        <f t="shared" si="51"/>
        <v>0.28309456601095562</v>
      </c>
      <c r="AK233" s="94">
        <f t="shared" si="52"/>
        <v>0.28330530091828238</v>
      </c>
      <c r="AL233" s="94">
        <f t="shared" si="53"/>
        <v>0.28323202187399527</v>
      </c>
      <c r="AM233" s="94">
        <f t="shared" si="54"/>
        <v>0.28339628611969009</v>
      </c>
      <c r="AO233" s="28">
        <v>0.22600000000000001</v>
      </c>
      <c r="AP233" s="94">
        <f t="shared" si="63"/>
        <v>0.14562769452789273</v>
      </c>
      <c r="AQ233" s="94">
        <f t="shared" si="55"/>
        <v>0.17401745362928026</v>
      </c>
      <c r="AR233" s="94">
        <f t="shared" si="56"/>
        <v>0.20276739760726928</v>
      </c>
      <c r="AS233" s="94">
        <f t="shared" si="57"/>
        <v>0.23114222524932515</v>
      </c>
      <c r="AT233" s="94">
        <f t="shared" si="58"/>
        <v>0.25989171536673289</v>
      </c>
      <c r="AU233" s="94">
        <f t="shared" si="59"/>
        <v>0.28825903211852477</v>
      </c>
      <c r="AV233" s="94">
        <f t="shared" si="60"/>
        <v>0.31700893066732316</v>
      </c>
      <c r="AW233" s="94">
        <f t="shared" si="61"/>
        <v>0.34537180233782694</v>
      </c>
      <c r="AY233" s="28">
        <v>0.22600000000000001</v>
      </c>
      <c r="AZ233" s="34">
        <f>(((L233-VLOOKUP(AZ$6,Data!$N$4:$Y$11,Data!$W$1,FALSE)/1000)*VLOOKUP(AZ$6,Data!$N$4:$Y$11,Data!$P$1,FALSE)^1.5+VLOOKUP(AZ$6,Data!$N$4:$Y$11,Data!$W$1,FALSE)/1000*(Mannings_n_bot)^1.5)/L233)^0.67</f>
        <v>5.4528670621527581E-2</v>
      </c>
      <c r="BA233" s="34">
        <f>(((M233-VLOOKUP(BA$6,Data!$N$4:$Y$11,Data!$W$1,FALSE)/1000)*VLOOKUP(BA$6,Data!$N$4:$Y$11,Data!$P$1,FALSE)^1.5+VLOOKUP(BA$6,Data!$N$4:$Y$11,Data!$W$1,FALSE)/1000*(Mannings_n_bot)^1.5)/M233)^0.67</f>
        <v>5.4486230059602E-2</v>
      </c>
      <c r="BB233" s="34">
        <f>(((N233-VLOOKUP(BB$6,Data!$N$4:$Y$11,Data!$W$1,FALSE)/1000)*VLOOKUP(BB$6,Data!$N$4:$Y$11,Data!$P$1,FALSE)^1.5+VLOOKUP(BB$6,Data!$N$4:$Y$11,Data!$W$1,FALSE)/1000*(Mannings_n_bot)^1.5)/N233)^0.67</f>
        <v>5.4410537310747506E-2</v>
      </c>
      <c r="BC233" s="34">
        <f>(((O233-VLOOKUP(BC$6,Data!$N$4:$Y$11,Data!$W$1,FALSE)/1000)*VLOOKUP(BC$6,Data!$N$4:$Y$11,Data!$P$1,FALSE)^1.5+VLOOKUP(BC$6,Data!$N$4:$Y$11,Data!$W$1,FALSE)/1000*(Mannings_n_bot)^1.5)/O233)^0.67</f>
        <v>5.4335175439300415E-2</v>
      </c>
      <c r="BD233" s="34">
        <f>(((P233-VLOOKUP(BD$6,Data!$N$4:$Y$11,Data!$W$1,FALSE)/1000)*VLOOKUP(BD$6,Data!$N$4:$Y$11,Data!$P$1,FALSE)^1.5+VLOOKUP(BD$6,Data!$N$4:$Y$11,Data!$W$1,FALSE)/1000*(Mannings_n_bot)^1.5)/P233)^0.67</f>
        <v>5.4237922395716884E-2</v>
      </c>
      <c r="BE233" s="34">
        <f>(((Q233-VLOOKUP(BE$6,Data!$N$4:$Y$11,Data!$W$1,FALSE)/1000)*VLOOKUP(BE$6,Data!$N$4:$Y$11,Data!$P$1,FALSE)^1.5+VLOOKUP(BE$6,Data!$N$4:$Y$11,Data!$W$1,FALSE)/1000*(Mannings_n_bot)^1.5)/Q233)^0.67</f>
        <v>5.415960215082867E-2</v>
      </c>
      <c r="BF233" s="34">
        <f>(((R233-VLOOKUP(BF$6,Data!$N$4:$Y$11,Data!$W$1,FALSE)/1000)*VLOOKUP(BF$6,Data!$N$4:$Y$11,Data!$P$1,FALSE)^1.5+VLOOKUP(BF$6,Data!$N$4:$Y$11,Data!$W$1,FALSE)/1000*(Mannings_n_bot)^1.5)/R233)^0.67</f>
        <v>5.4100457592919392E-2</v>
      </c>
      <c r="BG233" s="34">
        <f>(((S233-VLOOKUP(BG$6,Data!$N$4:$Y$11,Data!$W$1,FALSE)/1000)*VLOOKUP(BG$6,Data!$N$4:$Y$11,Data!$P$1,FALSE)^1.5+VLOOKUP(BG$6,Data!$N$4:$Y$11,Data!$W$1,FALSE)/1000*(Mannings_n_bot)^1.5)/S233)^0.67</f>
        <v>5.4057805263076915E-2</v>
      </c>
    </row>
    <row r="234" spans="1:59" x14ac:dyDescent="0.25">
      <c r="A234" s="28">
        <v>0.22700000000000001</v>
      </c>
      <c r="B234" s="94">
        <v>0.2752051743766355</v>
      </c>
      <c r="C234" s="94">
        <v>0.39547724560465303</v>
      </c>
      <c r="D234" s="94">
        <v>0.53644882793362325</v>
      </c>
      <c r="E234" s="94">
        <v>0.69998878040962342</v>
      </c>
      <c r="F234" s="94">
        <v>0.88399724062491103</v>
      </c>
      <c r="G234" s="94">
        <v>1.0908044917866451</v>
      </c>
      <c r="H234" s="94">
        <v>1.3178497445032158</v>
      </c>
      <c r="I234" s="94">
        <v>1.5679240570515907</v>
      </c>
      <c r="K234" s="28">
        <v>0.22700000000000001</v>
      </c>
      <c r="L234" s="94">
        <v>1.8831969932385253</v>
      </c>
      <c r="M234" s="94">
        <v>2.2647026197321662</v>
      </c>
      <c r="N234" s="94">
        <v>2.6364088302495983</v>
      </c>
      <c r="O234" s="94">
        <v>3.017824358376298</v>
      </c>
      <c r="P234" s="94">
        <v>3.38953990483426</v>
      </c>
      <c r="Q234" s="94">
        <v>3.7709082878819427</v>
      </c>
      <c r="R234" s="94">
        <v>4.1426331936402594</v>
      </c>
      <c r="S234" s="94">
        <v>4.5239728837501216</v>
      </c>
      <c r="U234" s="28">
        <v>0.22700000000000001</v>
      </c>
      <c r="V234" s="94">
        <v>1.493748995964213</v>
      </c>
      <c r="W234" s="94">
        <v>1.7960757825266851</v>
      </c>
      <c r="X234" s="94">
        <v>2.0909138790553841</v>
      </c>
      <c r="Y234" s="94">
        <v>2.3931687862052953</v>
      </c>
      <c r="Z234" s="94">
        <v>2.6880137206148333</v>
      </c>
      <c r="AA234" s="94">
        <v>2.9902310964513892</v>
      </c>
      <c r="AB234" s="94">
        <v>3.2850831521114405</v>
      </c>
      <c r="AC234" s="94">
        <v>3.5872777201560235</v>
      </c>
      <c r="AE234" s="28">
        <v>0.22700000000000001</v>
      </c>
      <c r="AF234" s="94">
        <f t="shared" si="62"/>
        <v>0.2837293272725529</v>
      </c>
      <c r="AG234" s="94">
        <f t="shared" si="48"/>
        <v>0.28417978162663543</v>
      </c>
      <c r="AH234" s="94">
        <f t="shared" si="49"/>
        <v>0.28411439697254182</v>
      </c>
      <c r="AI234" s="94">
        <f t="shared" si="50"/>
        <v>0.28440498498990863</v>
      </c>
      <c r="AJ234" s="94">
        <f t="shared" si="51"/>
        <v>0.28432992719573363</v>
      </c>
      <c r="AK234" s="94">
        <f t="shared" si="52"/>
        <v>0.28454112119885616</v>
      </c>
      <c r="AL234" s="94">
        <f t="shared" si="53"/>
        <v>0.28446768246692317</v>
      </c>
      <c r="AM234" s="94">
        <f t="shared" si="54"/>
        <v>0.28463230474065376</v>
      </c>
      <c r="AO234" s="28">
        <v>0.22700000000000001</v>
      </c>
      <c r="AP234" s="94">
        <f t="shared" si="63"/>
        <v>0.14613722056945641</v>
      </c>
      <c r="AQ234" s="94">
        <f t="shared" si="55"/>
        <v>0.17462656781464045</v>
      </c>
      <c r="AR234" s="94">
        <f t="shared" si="56"/>
        <v>0.20347710179791642</v>
      </c>
      <c r="AS234" s="94">
        <f t="shared" si="57"/>
        <v>0.23195146479175596</v>
      </c>
      <c r="AT234" s="94">
        <f t="shared" si="58"/>
        <v>0.26080154399838412</v>
      </c>
      <c r="AU234" s="94">
        <f t="shared" si="59"/>
        <v>0.28926836945147028</v>
      </c>
      <c r="AV234" s="94">
        <f t="shared" si="60"/>
        <v>0.31811885892440811</v>
      </c>
      <c r="AW234" s="94">
        <f t="shared" si="61"/>
        <v>0.34658122348246018</v>
      </c>
      <c r="AY234" s="28">
        <v>0.22700000000000001</v>
      </c>
      <c r="AZ234" s="34">
        <f>(((L234-VLOOKUP(AZ$6,Data!$N$4:$Y$11,Data!$W$1,FALSE)/1000)*VLOOKUP(AZ$6,Data!$N$4:$Y$11,Data!$P$1,FALSE)^1.5+VLOOKUP(AZ$6,Data!$N$4:$Y$11,Data!$W$1,FALSE)/1000*(Mannings_n_bot)^1.5)/L234)^0.67</f>
        <v>5.4511588532255031E-2</v>
      </c>
      <c r="BA234" s="34">
        <f>(((M234-VLOOKUP(BA$6,Data!$N$4:$Y$11,Data!$W$1,FALSE)/1000)*VLOOKUP(BA$6,Data!$N$4:$Y$11,Data!$P$1,FALSE)^1.5+VLOOKUP(BA$6,Data!$N$4:$Y$11,Data!$W$1,FALSE)/1000*(Mannings_n_bot)^1.5)/M234)^0.67</f>
        <v>5.4468947405285899E-2</v>
      </c>
      <c r="BB234" s="34">
        <f>(((N234-VLOOKUP(BB$6,Data!$N$4:$Y$11,Data!$W$1,FALSE)/1000)*VLOOKUP(BB$6,Data!$N$4:$Y$11,Data!$P$1,FALSE)^1.5+VLOOKUP(BB$6,Data!$N$4:$Y$11,Data!$W$1,FALSE)/1000*(Mannings_n_bot)^1.5)/N234)^0.67</f>
        <v>5.439297461842698E-2</v>
      </c>
      <c r="BC234" s="34">
        <f>(((O234-VLOOKUP(BC$6,Data!$N$4:$Y$11,Data!$W$1,FALSE)/1000)*VLOOKUP(BC$6,Data!$N$4:$Y$11,Data!$P$1,FALSE)^1.5+VLOOKUP(BC$6,Data!$N$4:$Y$11,Data!$W$1,FALSE)/1000*(Mannings_n_bot)^1.5)/O234)^0.67</f>
        <v>5.4317300816274415E-2</v>
      </c>
      <c r="BD234" s="34">
        <f>(((P234-VLOOKUP(BD$6,Data!$N$4:$Y$11,Data!$W$1,FALSE)/1000)*VLOOKUP(BD$6,Data!$N$4:$Y$11,Data!$P$1,FALSE)^1.5+VLOOKUP(BD$6,Data!$N$4:$Y$11,Data!$W$1,FALSE)/1000*(Mannings_n_bot)^1.5)/P234)^0.67</f>
        <v>5.4219686372769166E-2</v>
      </c>
      <c r="BE234" s="34">
        <f>(((Q234-VLOOKUP(BE$6,Data!$N$4:$Y$11,Data!$W$1,FALSE)/1000)*VLOOKUP(BE$6,Data!$N$4:$Y$11,Data!$P$1,FALSE)^1.5+VLOOKUP(BE$6,Data!$N$4:$Y$11,Data!$W$1,FALSE)/1000*(Mannings_n_bot)^1.5)/Q234)^0.67</f>
        <v>5.4141048850035817E-2</v>
      </c>
      <c r="BF234" s="34">
        <f>(((R234-VLOOKUP(BF$6,Data!$N$4:$Y$11,Data!$W$1,FALSE)/1000)*VLOOKUP(BF$6,Data!$N$4:$Y$11,Data!$P$1,FALSE)^1.5+VLOOKUP(BF$6,Data!$N$4:$Y$11,Data!$W$1,FALSE)/1000*(Mannings_n_bot)^1.5)/R234)^0.67</f>
        <v>5.4081686827806279E-2</v>
      </c>
      <c r="BG234" s="34">
        <f>(((S234-VLOOKUP(BG$6,Data!$N$4:$Y$11,Data!$W$1,FALSE)/1000)*VLOOKUP(BG$6,Data!$N$4:$Y$11,Data!$P$1,FALSE)^1.5+VLOOKUP(BG$6,Data!$N$4:$Y$11,Data!$W$1,FALSE)/1000*(Mannings_n_bot)^1.5)/S234)^0.67</f>
        <v>5.4038856304445368E-2</v>
      </c>
    </row>
    <row r="235" spans="1:59" x14ac:dyDescent="0.25">
      <c r="A235" s="28">
        <v>0.22800000000000001</v>
      </c>
      <c r="B235" s="94">
        <v>0.27640191528796754</v>
      </c>
      <c r="C235" s="94">
        <v>0.39719561783107526</v>
      </c>
      <c r="D235" s="94">
        <v>0.53878000057303854</v>
      </c>
      <c r="E235" s="94">
        <v>0.70302905978941155</v>
      </c>
      <c r="F235" s="94">
        <v>0.88783723910191403</v>
      </c>
      <c r="G235" s="94">
        <v>1.0955410702122568</v>
      </c>
      <c r="H235" s="94">
        <v>1.3235729602992343</v>
      </c>
      <c r="I235" s="94">
        <v>1.5747313251099255</v>
      </c>
      <c r="K235" s="28">
        <v>0.22800000000000001</v>
      </c>
      <c r="L235" s="94">
        <v>1.8848278145495321</v>
      </c>
      <c r="M235" s="94">
        <v>2.2666526419198441</v>
      </c>
      <c r="N235" s="94">
        <v>2.6386807966345032</v>
      </c>
      <c r="O235" s="94">
        <v>3.0204154245507606</v>
      </c>
      <c r="P235" s="94">
        <v>3.3924529019837291</v>
      </c>
      <c r="Q235" s="94">
        <v>3.7741403351284175</v>
      </c>
      <c r="R235" s="94">
        <v>4.1461871689265912</v>
      </c>
      <c r="S235" s="94">
        <v>4.5278458802435955</v>
      </c>
      <c r="U235" s="28">
        <v>0.22800000000000001</v>
      </c>
      <c r="V235" s="94">
        <v>1.493446357079965</v>
      </c>
      <c r="W235" s="94">
        <v>1.7957010295779754</v>
      </c>
      <c r="X235" s="94">
        <v>2.0904794414130161</v>
      </c>
      <c r="Y235" s="94">
        <v>2.3926622264643571</v>
      </c>
      <c r="Z235" s="94">
        <v>2.6874474541206741</v>
      </c>
      <c r="AA235" s="94">
        <v>2.9895927067510577</v>
      </c>
      <c r="AB235" s="94">
        <v>3.2843850435121578</v>
      </c>
      <c r="AC235" s="94">
        <v>3.5865074889849504</v>
      </c>
      <c r="AE235" s="28">
        <v>0.22800000000000001</v>
      </c>
      <c r="AF235" s="94">
        <f t="shared" si="62"/>
        <v>0.28496313580998645</v>
      </c>
      <c r="AG235" s="94">
        <f t="shared" si="48"/>
        <v>0.285414559732039</v>
      </c>
      <c r="AH235" s="94">
        <f t="shared" si="49"/>
        <v>0.2853490342281354</v>
      </c>
      <c r="AI235" s="94">
        <f t="shared" si="50"/>
        <v>0.28564024851922948</v>
      </c>
      <c r="AJ235" s="94">
        <f t="shared" si="51"/>
        <v>0.28556502888748347</v>
      </c>
      <c r="AK235" s="94">
        <f t="shared" si="52"/>
        <v>0.2857766783917518</v>
      </c>
      <c r="AL235" s="94">
        <f t="shared" si="53"/>
        <v>0.28570308122201055</v>
      </c>
      <c r="AM235" s="94">
        <f t="shared" si="54"/>
        <v>0.28586805872230692</v>
      </c>
      <c r="AO235" s="28">
        <v>0.22800000000000001</v>
      </c>
      <c r="AP235" s="94">
        <f t="shared" si="63"/>
        <v>0.14664571116488256</v>
      </c>
      <c r="AQ235" s="94">
        <f t="shared" si="55"/>
        <v>0.17523444505138311</v>
      </c>
      <c r="AR235" s="94">
        <f t="shared" si="56"/>
        <v>0.20418536461864722</v>
      </c>
      <c r="AS235" s="94">
        <f t="shared" si="57"/>
        <v>0.2327590615764307</v>
      </c>
      <c r="AT235" s="94">
        <f t="shared" si="58"/>
        <v>0.26170952545361892</v>
      </c>
      <c r="AU235" s="94">
        <f t="shared" si="59"/>
        <v>0.29027565827781554</v>
      </c>
      <c r="AV235" s="94">
        <f t="shared" si="60"/>
        <v>0.31922653425264808</v>
      </c>
      <c r="AW235" s="94">
        <f t="shared" si="61"/>
        <v>0.34778819040218878</v>
      </c>
      <c r="AY235" s="28">
        <v>0.22800000000000001</v>
      </c>
      <c r="AZ235" s="34">
        <f>(((L235-VLOOKUP(AZ$6,Data!$N$4:$Y$11,Data!$W$1,FALSE)/1000)*VLOOKUP(AZ$6,Data!$N$4:$Y$11,Data!$P$1,FALSE)^1.5+VLOOKUP(AZ$6,Data!$N$4:$Y$11,Data!$W$1,FALSE)/1000*(Mannings_n_bot)^1.5)/L235)^0.67</f>
        <v>5.4494529924100289E-2</v>
      </c>
      <c r="BA235" s="34">
        <f>(((M235-VLOOKUP(BA$6,Data!$N$4:$Y$11,Data!$W$1,FALSE)/1000)*VLOOKUP(BA$6,Data!$N$4:$Y$11,Data!$P$1,FALSE)^1.5+VLOOKUP(BA$6,Data!$N$4:$Y$11,Data!$W$1,FALSE)/1000*(Mannings_n_bot)^1.5)/M235)^0.67</f>
        <v>5.4451688199473942E-2</v>
      </c>
      <c r="BB235" s="34">
        <f>(((N235-VLOOKUP(BB$6,Data!$N$4:$Y$11,Data!$W$1,FALSE)/1000)*VLOOKUP(BB$6,Data!$N$4:$Y$11,Data!$P$1,FALSE)^1.5+VLOOKUP(BB$6,Data!$N$4:$Y$11,Data!$W$1,FALSE)/1000*(Mannings_n_bot)^1.5)/N235)^0.67</f>
        <v>5.4375435746793925E-2</v>
      </c>
      <c r="BC235" s="34">
        <f>(((O235-VLOOKUP(BC$6,Data!$N$4:$Y$11,Data!$W$1,FALSE)/1000)*VLOOKUP(BC$6,Data!$N$4:$Y$11,Data!$P$1,FALSE)^1.5+VLOOKUP(BC$6,Data!$N$4:$Y$11,Data!$W$1,FALSE)/1000*(Mannings_n_bot)^1.5)/O235)^0.67</f>
        <v>5.4299450199474041E-2</v>
      </c>
      <c r="BD235" s="34">
        <f>(((P235-VLOOKUP(BD$6,Data!$N$4:$Y$11,Data!$W$1,FALSE)/1000)*VLOOKUP(BD$6,Data!$N$4:$Y$11,Data!$P$1,FALSE)^1.5+VLOOKUP(BD$6,Data!$N$4:$Y$11,Data!$W$1,FALSE)/1000*(Mannings_n_bot)^1.5)/P235)^0.67</f>
        <v>5.4201474824583457E-2</v>
      </c>
      <c r="BE235" s="34">
        <f>(((Q235-VLOOKUP(BE$6,Data!$N$4:$Y$11,Data!$W$1,FALSE)/1000)*VLOOKUP(BE$6,Data!$N$4:$Y$11,Data!$P$1,FALSE)^1.5+VLOOKUP(BE$6,Data!$N$4:$Y$11,Data!$W$1,FALSE)/1000*(Mannings_n_bot)^1.5)/Q235)^0.67</f>
        <v>5.4122520253911448E-2</v>
      </c>
      <c r="BF235" s="34">
        <f>(((R235-VLOOKUP(BF$6,Data!$N$4:$Y$11,Data!$W$1,FALSE)/1000)*VLOOKUP(BF$6,Data!$N$4:$Y$11,Data!$P$1,FALSE)^1.5+VLOOKUP(BF$6,Data!$N$4:$Y$11,Data!$W$1,FALSE)/1000*(Mannings_n_bot)^1.5)/R235)^0.67</f>
        <v>5.4062941064885635E-2</v>
      </c>
      <c r="BG235" s="34">
        <f>(((S235-VLOOKUP(BG$6,Data!$N$4:$Y$11,Data!$W$1,FALSE)/1000)*VLOOKUP(BG$6,Data!$N$4:$Y$11,Data!$P$1,FALSE)^1.5+VLOOKUP(BG$6,Data!$N$4:$Y$11,Data!$W$1,FALSE)/1000*(Mannings_n_bot)^1.5)/S235)^0.67</f>
        <v>5.4019932442274717E-2</v>
      </c>
    </row>
    <row r="236" spans="1:59" x14ac:dyDescent="0.25">
      <c r="A236" s="28">
        <v>0.22900000000000001</v>
      </c>
      <c r="B236" s="94">
        <v>0.27759841299725785</v>
      </c>
      <c r="C236" s="94">
        <v>0.39891363046688988</v>
      </c>
      <c r="D236" s="94">
        <v>0.54111068742824631</v>
      </c>
      <c r="E236" s="94">
        <v>0.70606869378543036</v>
      </c>
      <c r="F236" s="94">
        <v>0.89167642629029009</v>
      </c>
      <c r="G236" s="94">
        <v>1.1002766345415456</v>
      </c>
      <c r="H236" s="94">
        <v>1.3292949563825758</v>
      </c>
      <c r="I236" s="94">
        <v>1.5815371274409844</v>
      </c>
      <c r="K236" s="28">
        <v>0.22900000000000001</v>
      </c>
      <c r="L236" s="94">
        <v>1.8864589673439596</v>
      </c>
      <c r="M236" s="94">
        <v>2.2686030722592387</v>
      </c>
      <c r="N236" s="94">
        <v>2.6409532365646275</v>
      </c>
      <c r="O236" s="94">
        <v>3.0230070408679044</v>
      </c>
      <c r="P236" s="94">
        <v>3.395366514701498</v>
      </c>
      <c r="Q236" s="94">
        <v>3.7773730745010385</v>
      </c>
      <c r="R236" s="94">
        <v>4.1497419017858945</v>
      </c>
      <c r="S236" s="94">
        <v>4.5317197108426575</v>
      </c>
      <c r="U236" s="28">
        <v>0.22900000000000001</v>
      </c>
      <c r="V236" s="94">
        <v>1.4931419370011492</v>
      </c>
      <c r="W236" s="94">
        <v>1.795324158580605</v>
      </c>
      <c r="X236" s="94">
        <v>2.0900425340468836</v>
      </c>
      <c r="Y236" s="94">
        <v>2.3921528602057145</v>
      </c>
      <c r="Z236" s="94">
        <v>2.6868780294829326</v>
      </c>
      <c r="AA236" s="94">
        <v>2.9889508221379835</v>
      </c>
      <c r="AB236" s="94">
        <v>3.2836830883992456</v>
      </c>
      <c r="AC236" s="94">
        <v>3.5857330745432936</v>
      </c>
      <c r="AE236" s="28">
        <v>0.22900000000000001</v>
      </c>
      <c r="AF236" s="94">
        <f t="shared" si="62"/>
        <v>0.28619669361248434</v>
      </c>
      <c r="AG236" s="94">
        <f t="shared" si="48"/>
        <v>0.28664907944487644</v>
      </c>
      <c r="AH236" s="94">
        <f t="shared" si="49"/>
        <v>0.28658341420236305</v>
      </c>
      <c r="AI236" s="94">
        <f t="shared" si="50"/>
        <v>0.28687524982954571</v>
      </c>
      <c r="AJ236" s="94">
        <f t="shared" si="51"/>
        <v>0.28679986963539134</v>
      </c>
      <c r="AK236" s="94">
        <f t="shared" si="52"/>
        <v>0.28701197105318754</v>
      </c>
      <c r="AL236" s="94">
        <f t="shared" si="53"/>
        <v>0.28693821669303238</v>
      </c>
      <c r="AM236" s="94">
        <f t="shared" si="54"/>
        <v>0.28710354662389653</v>
      </c>
      <c r="AO236" s="28">
        <v>0.22900000000000001</v>
      </c>
      <c r="AP236" s="94">
        <f t="shared" si="63"/>
        <v>0.14715316781477766</v>
      </c>
      <c r="AQ236" s="94">
        <f t="shared" si="55"/>
        <v>0.17584108711870114</v>
      </c>
      <c r="AR236" s="94">
        <f t="shared" si="56"/>
        <v>0.2048921881449621</v>
      </c>
      <c r="AS236" s="94">
        <f t="shared" si="57"/>
        <v>0.23356501795732446</v>
      </c>
      <c r="AT236" s="94">
        <f t="shared" si="58"/>
        <v>0.26261566238267547</v>
      </c>
      <c r="AU236" s="94">
        <f t="shared" si="59"/>
        <v>0.2912809015262236</v>
      </c>
      <c r="AV236" s="94">
        <f t="shared" si="60"/>
        <v>0.32033195987694962</v>
      </c>
      <c r="AW236" s="94">
        <f t="shared" si="61"/>
        <v>0.34899270660031689</v>
      </c>
      <c r="AY236" s="28">
        <v>0.22900000000000001</v>
      </c>
      <c r="AZ236" s="34">
        <f>(((L236-VLOOKUP(AZ$6,Data!$N$4:$Y$11,Data!$W$1,FALSE)/1000)*VLOOKUP(AZ$6,Data!$N$4:$Y$11,Data!$P$1,FALSE)^1.5+VLOOKUP(AZ$6,Data!$N$4:$Y$11,Data!$W$1,FALSE)/1000*(Mannings_n_bot)^1.5)/L236)^0.67</f>
        <v>5.4477494727012445E-2</v>
      </c>
      <c r="BA236" s="34">
        <f>(((M236-VLOOKUP(BA$6,Data!$N$4:$Y$11,Data!$W$1,FALSE)/1000)*VLOOKUP(BA$6,Data!$N$4:$Y$11,Data!$P$1,FALSE)^1.5+VLOOKUP(BA$6,Data!$N$4:$Y$11,Data!$W$1,FALSE)/1000*(Mannings_n_bot)^1.5)/M236)^0.67</f>
        <v>5.4434452372732915E-2</v>
      </c>
      <c r="BB236" s="34">
        <f>(((N236-VLOOKUP(BB$6,Data!$N$4:$Y$11,Data!$W$1,FALSE)/1000)*VLOOKUP(BB$6,Data!$N$4:$Y$11,Data!$P$1,FALSE)^1.5+VLOOKUP(BB$6,Data!$N$4:$Y$11,Data!$W$1,FALSE)/1000*(Mannings_n_bot)^1.5)/N236)^0.67</f>
        <v>5.4357920625252909E-2</v>
      </c>
      <c r="BC236" s="34">
        <f>(((O236-VLOOKUP(BC$6,Data!$N$4:$Y$11,Data!$W$1,FALSE)/1000)*VLOOKUP(BC$6,Data!$N$4:$Y$11,Data!$P$1,FALSE)^1.5+VLOOKUP(BC$6,Data!$N$4:$Y$11,Data!$W$1,FALSE)/1000*(Mannings_n_bot)^1.5)/O236)^0.67</f>
        <v>5.4281623518102104E-2</v>
      </c>
      <c r="BD236" s="34">
        <f>(((P236-VLOOKUP(BD$6,Data!$N$4:$Y$11,Data!$W$1,FALSE)/1000)*VLOOKUP(BD$6,Data!$N$4:$Y$11,Data!$P$1,FALSE)^1.5+VLOOKUP(BD$6,Data!$N$4:$Y$11,Data!$W$1,FALSE)/1000*(Mannings_n_bot)^1.5)/P236)^0.67</f>
        <v>5.4183287678909474E-2</v>
      </c>
      <c r="BE236" s="34">
        <f>(((Q236-VLOOKUP(BE$6,Data!$N$4:$Y$11,Data!$W$1,FALSE)/1000)*VLOOKUP(BE$6,Data!$N$4:$Y$11,Data!$P$1,FALSE)^1.5+VLOOKUP(BE$6,Data!$N$4:$Y$11,Data!$W$1,FALSE)/1000*(Mannings_n_bot)^1.5)/Q236)^0.67</f>
        <v>5.4104016289785811E-2</v>
      </c>
      <c r="BF236" s="34">
        <f>(((R236-VLOOKUP(BF$6,Data!$N$4:$Y$11,Data!$W$1,FALSE)/1000)*VLOOKUP(BF$6,Data!$N$4:$Y$11,Data!$P$1,FALSE)^1.5+VLOOKUP(BF$6,Data!$N$4:$Y$11,Data!$W$1,FALSE)/1000*(Mannings_n_bot)^1.5)/R236)^0.67</f>
        <v>5.4044220230533437E-2</v>
      </c>
      <c r="BG236" s="34">
        <f>(((S236-VLOOKUP(BG$6,Data!$N$4:$Y$11,Data!$W$1,FALSE)/1000)*VLOOKUP(BG$6,Data!$N$4:$Y$11,Data!$P$1,FALSE)^1.5+VLOOKUP(BG$6,Data!$N$4:$Y$11,Data!$W$1,FALSE)/1000*(Mannings_n_bot)^1.5)/S236)^0.67</f>
        <v>5.4001033602863353E-2</v>
      </c>
    </row>
    <row r="237" spans="1:59" x14ac:dyDescent="0.25">
      <c r="A237" s="28">
        <v>0.23</v>
      </c>
      <c r="B237" s="94">
        <v>0.27879466607689385</v>
      </c>
      <c r="C237" s="94">
        <v>0.40063128148483218</v>
      </c>
      <c r="D237" s="94">
        <v>0.54344088574458627</v>
      </c>
      <c r="E237" s="94">
        <v>0.70910767883076709</v>
      </c>
      <c r="F237" s="94">
        <v>0.8955147976765252</v>
      </c>
      <c r="G237" s="94">
        <v>1.1050111792361372</v>
      </c>
      <c r="H237" s="94">
        <v>1.3350157260490549</v>
      </c>
      <c r="I237" s="94">
        <v>1.5883414561031133</v>
      </c>
      <c r="K237" s="28">
        <v>0.23</v>
      </c>
      <c r="L237" s="94">
        <v>1.8880904537036112</v>
      </c>
      <c r="M237" s="94">
        <v>2.2705539132237278</v>
      </c>
      <c r="N237" s="94">
        <v>2.643226152924353</v>
      </c>
      <c r="O237" s="94">
        <v>3.0255992106038683</v>
      </c>
      <c r="P237" s="94">
        <v>3.398280746674609</v>
      </c>
      <c r="Q237" s="94">
        <v>3.7806065100787056</v>
      </c>
      <c r="R237" s="94">
        <v>4.1532973967079041</v>
      </c>
      <c r="S237" s="94">
        <v>4.5355943804289609</v>
      </c>
      <c r="U237" s="28">
        <v>0.23</v>
      </c>
      <c r="V237" s="94">
        <v>1.4928357346380983</v>
      </c>
      <c r="W237" s="94">
        <v>1.794945168200442</v>
      </c>
      <c r="X237" s="94">
        <v>2.0896031554078309</v>
      </c>
      <c r="Y237" s="94">
        <v>2.391640685636192</v>
      </c>
      <c r="Z237" s="94">
        <v>2.686305444693283</v>
      </c>
      <c r="AA237" s="94">
        <v>2.9883054403600551</v>
      </c>
      <c r="AB237" s="94">
        <v>3.2829772843053591</v>
      </c>
      <c r="AC237" s="94">
        <v>3.5849544741200696</v>
      </c>
      <c r="AE237" s="28">
        <v>0.23</v>
      </c>
      <c r="AF237" s="94">
        <f t="shared" si="62"/>
        <v>0.28742999920821538</v>
      </c>
      <c r="AG237" s="94">
        <f t="shared" si="48"/>
        <v>0.28788333930840743</v>
      </c>
      <c r="AH237" s="94">
        <f t="shared" si="49"/>
        <v>0.28781753543629979</v>
      </c>
      <c r="AI237" s="94">
        <f t="shared" si="50"/>
        <v>0.28810998747162303</v>
      </c>
      <c r="AJ237" s="94">
        <f t="shared" si="51"/>
        <v>0.28803444798772521</v>
      </c>
      <c r="AK237" s="94">
        <f t="shared" si="52"/>
        <v>0.28824699773845414</v>
      </c>
      <c r="AL237" s="94">
        <f t="shared" si="53"/>
        <v>0.28817308743284031</v>
      </c>
      <c r="AM237" s="94">
        <f t="shared" si="54"/>
        <v>0.28833876700373851</v>
      </c>
      <c r="AO237" s="28">
        <v>0.23</v>
      </c>
      <c r="AP237" s="94">
        <f t="shared" si="63"/>
        <v>0.14765959201267087</v>
      </c>
      <c r="AQ237" s="94">
        <f t="shared" si="55"/>
        <v>0.17644649578746038</v>
      </c>
      <c r="AR237" s="94">
        <f t="shared" si="56"/>
        <v>0.20559757444263571</v>
      </c>
      <c r="AS237" s="94">
        <f t="shared" si="57"/>
        <v>0.23436933627743739</v>
      </c>
      <c r="AT237" s="94">
        <f t="shared" si="58"/>
        <v>0.26351995742342127</v>
      </c>
      <c r="AU237" s="94">
        <f t="shared" si="59"/>
        <v>0.29228410211173572</v>
      </c>
      <c r="AV237" s="94">
        <f t="shared" si="60"/>
        <v>0.32143513900720189</v>
      </c>
      <c r="AW237" s="94">
        <f t="shared" si="61"/>
        <v>0.35019477556387957</v>
      </c>
      <c r="AY237" s="28">
        <v>0.23</v>
      </c>
      <c r="AZ237" s="34">
        <f>(((L237-VLOOKUP(AZ$6,Data!$N$4:$Y$11,Data!$W$1,FALSE)/1000)*VLOOKUP(AZ$6,Data!$N$4:$Y$11,Data!$P$1,FALSE)^1.5+VLOOKUP(AZ$6,Data!$N$4:$Y$11,Data!$W$1,FALSE)/1000*(Mannings_n_bot)^1.5)/L237)^0.67</f>
        <v>5.4460482871173582E-2</v>
      </c>
      <c r="BA237" s="34">
        <f>(((M237-VLOOKUP(BA$6,Data!$N$4:$Y$11,Data!$W$1,FALSE)/1000)*VLOOKUP(BA$6,Data!$N$4:$Y$11,Data!$P$1,FALSE)^1.5+VLOOKUP(BA$6,Data!$N$4:$Y$11,Data!$W$1,FALSE)/1000*(Mannings_n_bot)^1.5)/M237)^0.67</f>
        <v>5.4417239855857266E-2</v>
      </c>
      <c r="BB237" s="34">
        <f>(((N237-VLOOKUP(BB$6,Data!$N$4:$Y$11,Data!$W$1,FALSE)/1000)*VLOOKUP(BB$6,Data!$N$4:$Y$11,Data!$P$1,FALSE)^1.5+VLOOKUP(BB$6,Data!$N$4:$Y$11,Data!$W$1,FALSE)/1000*(Mannings_n_bot)^1.5)/N237)^0.67</f>
        <v>5.4340429183440418E-2</v>
      </c>
      <c r="BC237" s="34">
        <f>(((O237-VLOOKUP(BC$6,Data!$N$4:$Y$11,Data!$W$1,FALSE)/1000)*VLOOKUP(BC$6,Data!$N$4:$Y$11,Data!$P$1,FALSE)^1.5+VLOOKUP(BC$6,Data!$N$4:$Y$11,Data!$W$1,FALSE)/1000*(Mannings_n_bot)^1.5)/O237)^0.67</f>
        <v>5.4263820701591539E-2</v>
      </c>
      <c r="BD237" s="34">
        <f>(((P237-VLOOKUP(BD$6,Data!$N$4:$Y$11,Data!$W$1,FALSE)/1000)*VLOOKUP(BD$6,Data!$N$4:$Y$11,Data!$P$1,FALSE)^1.5+VLOOKUP(BD$6,Data!$N$4:$Y$11,Data!$W$1,FALSE)/1000*(Mannings_n_bot)^1.5)/P237)^0.67</f>
        <v>5.4165124863731859E-2</v>
      </c>
      <c r="BE237" s="34">
        <f>(((Q237-VLOOKUP(BE$6,Data!$N$4:$Y$11,Data!$W$1,FALSE)/1000)*VLOOKUP(BE$6,Data!$N$4:$Y$11,Data!$P$1,FALSE)^1.5+VLOOKUP(BE$6,Data!$N$4:$Y$11,Data!$W$1,FALSE)/1000*(Mannings_n_bot)^1.5)/Q237)^0.67</f>
        <v>5.4085536885223648E-2</v>
      </c>
      <c r="BF237" s="34">
        <f>(((R237-VLOOKUP(BF$6,Data!$N$4:$Y$11,Data!$W$1,FALSE)/1000)*VLOOKUP(BF$6,Data!$N$4:$Y$11,Data!$P$1,FALSE)^1.5+VLOOKUP(BF$6,Data!$N$4:$Y$11,Data!$W$1,FALSE)/1000*(Mannings_n_bot)^1.5)/R237)^0.67</f>
        <v>5.4025524251363782E-2</v>
      </c>
      <c r="BG237" s="34">
        <f>(((S237-VLOOKUP(BG$6,Data!$N$4:$Y$11,Data!$W$1,FALSE)/1000)*VLOOKUP(BG$6,Data!$N$4:$Y$11,Data!$P$1,FALSE)^1.5+VLOOKUP(BG$6,Data!$N$4:$Y$11,Data!$W$1,FALSE)/1000*(Mannings_n_bot)^1.5)/S237)^0.67</f>
        <v>5.3982159712746614E-2</v>
      </c>
    </row>
    <row r="238" spans="1:59" x14ac:dyDescent="0.25">
      <c r="A238" s="28">
        <v>0.23100000000000001</v>
      </c>
      <c r="B238" s="94">
        <v>0.27999067309838643</v>
      </c>
      <c r="C238" s="94">
        <v>0.40234856885635784</v>
      </c>
      <c r="D238" s="94">
        <v>0.54577059276566775</v>
      </c>
      <c r="E238" s="94">
        <v>0.71214601135622302</v>
      </c>
      <c r="F238" s="94">
        <v>0.89935234874422054</v>
      </c>
      <c r="G238" s="94">
        <v>1.1097446987540747</v>
      </c>
      <c r="H238" s="94">
        <v>1.3407352625901687</v>
      </c>
      <c r="I238" s="94">
        <v>1.5951443031494974</v>
      </c>
      <c r="K238" s="28">
        <v>0.23100000000000001</v>
      </c>
      <c r="L238" s="94">
        <v>1.8897222757139576</v>
      </c>
      <c r="M238" s="94">
        <v>2.2725051672911634</v>
      </c>
      <c r="N238" s="94">
        <v>2.6454995486032575</v>
      </c>
      <c r="O238" s="94">
        <v>3.0281919370407908</v>
      </c>
      <c r="P238" s="94">
        <v>3.401195601596823</v>
      </c>
      <c r="Q238" s="94">
        <v>3.7838406459478402</v>
      </c>
      <c r="R238" s="94">
        <v>4.1568536581906015</v>
      </c>
      <c r="S238" s="94">
        <v>4.5394698938932159</v>
      </c>
      <c r="U238" s="28">
        <v>0.23100000000000001</v>
      </c>
      <c r="V238" s="94">
        <v>1.4925277488938693</v>
      </c>
      <c r="W238" s="94">
        <v>1.7945640570947223</v>
      </c>
      <c r="X238" s="94">
        <v>2.0891613039366321</v>
      </c>
      <c r="Y238" s="94">
        <v>2.3911257009511839</v>
      </c>
      <c r="Z238" s="94">
        <v>2.6857296977305376</v>
      </c>
      <c r="AA238" s="94">
        <v>2.9876565591509423</v>
      </c>
      <c r="AB238" s="94">
        <v>3.282267628747495</v>
      </c>
      <c r="AC238" s="94">
        <v>3.5841716849872793</v>
      </c>
      <c r="AE238" s="28">
        <v>0.23100000000000001</v>
      </c>
      <c r="AF238" s="94">
        <f t="shared" si="62"/>
        <v>0.28866305112444474</v>
      </c>
      <c r="AG238" s="94">
        <f t="shared" si="48"/>
        <v>0.28911733786497218</v>
      </c>
      <c r="AH238" s="94">
        <f t="shared" si="49"/>
        <v>0.28905139647010408</v>
      </c>
      <c r="AI238" s="94">
        <f t="shared" si="50"/>
        <v>0.28934445999529829</v>
      </c>
      <c r="AJ238" s="94">
        <f t="shared" si="51"/>
        <v>0.28926876249182526</v>
      </c>
      <c r="AK238" s="94">
        <f t="shared" si="52"/>
        <v>0.28948175700190798</v>
      </c>
      <c r="AL238" s="94">
        <f t="shared" si="53"/>
        <v>0.28940769199335403</v>
      </c>
      <c r="AM238" s="94">
        <f t="shared" si="54"/>
        <v>0.28957371841921181</v>
      </c>
      <c r="AO238" s="28">
        <v>0.23100000000000001</v>
      </c>
      <c r="AP238" s="94">
        <f t="shared" si="63"/>
        <v>0.14816498524504237</v>
      </c>
      <c r="AQ238" s="94">
        <f t="shared" si="55"/>
        <v>0.17705067282023354</v>
      </c>
      <c r="AR238" s="94">
        <f t="shared" si="56"/>
        <v>0.20630152556775821</v>
      </c>
      <c r="AS238" s="94">
        <f t="shared" si="57"/>
        <v>0.23517201886883901</v>
      </c>
      <c r="AT238" s="94">
        <f t="shared" si="58"/>
        <v>0.26442241320140036</v>
      </c>
      <c r="AU238" s="94">
        <f t="shared" si="59"/>
        <v>0.29328526293582513</v>
      </c>
      <c r="AV238" s="94">
        <f t="shared" si="60"/>
        <v>0.32253607483833457</v>
      </c>
      <c r="AW238" s="94">
        <f t="shared" si="61"/>
        <v>0.35139440076370748</v>
      </c>
      <c r="AY238" s="28">
        <v>0.23100000000000001</v>
      </c>
      <c r="AZ238" s="34">
        <f>(((L238-VLOOKUP(AZ$6,Data!$N$4:$Y$11,Data!$W$1,FALSE)/1000)*VLOOKUP(AZ$6,Data!$N$4:$Y$11,Data!$P$1,FALSE)^1.5+VLOOKUP(AZ$6,Data!$N$4:$Y$11,Data!$W$1,FALSE)/1000*(Mannings_n_bot)^1.5)/L238)^0.67</f>
        <v>5.4443494286997643E-2</v>
      </c>
      <c r="BA238" s="34">
        <f>(((M238-VLOOKUP(BA$6,Data!$N$4:$Y$11,Data!$W$1,FALSE)/1000)*VLOOKUP(BA$6,Data!$N$4:$Y$11,Data!$P$1,FALSE)^1.5+VLOOKUP(BA$6,Data!$N$4:$Y$11,Data!$W$1,FALSE)/1000*(Mannings_n_bot)^1.5)/M238)^0.67</f>
        <v>5.4400050579868034E-2</v>
      </c>
      <c r="BB238" s="34">
        <f>(((N238-VLOOKUP(BB$6,Data!$N$4:$Y$11,Data!$W$1,FALSE)/1000)*VLOOKUP(BB$6,Data!$N$4:$Y$11,Data!$P$1,FALSE)^1.5+VLOOKUP(BB$6,Data!$N$4:$Y$11,Data!$W$1,FALSE)/1000*(Mannings_n_bot)^1.5)/N238)^0.67</f>
        <v>5.4322961351223484E-2</v>
      </c>
      <c r="BC238" s="34">
        <f>(((O238-VLOOKUP(BC$6,Data!$N$4:$Y$11,Data!$W$1,FALSE)/1000)*VLOOKUP(BC$6,Data!$N$4:$Y$11,Data!$P$1,FALSE)^1.5+VLOOKUP(BC$6,Data!$N$4:$Y$11,Data!$W$1,FALSE)/1000*(Mannings_n_bot)^1.5)/O238)^0.67</f>
        <v>5.424604167960425E-2</v>
      </c>
      <c r="BD238" s="34">
        <f>(((P238-VLOOKUP(BD$6,Data!$N$4:$Y$11,Data!$W$1,FALSE)/1000)*VLOOKUP(BD$6,Data!$N$4:$Y$11,Data!$P$1,FALSE)^1.5+VLOOKUP(BD$6,Data!$N$4:$Y$11,Data!$W$1,FALSE)/1000*(Mannings_n_bot)^1.5)/P238)^0.67</f>
        <v>5.414698630726901E-2</v>
      </c>
      <c r="BE238" s="34">
        <f>(((Q238-VLOOKUP(BE$6,Data!$N$4:$Y$11,Data!$W$1,FALSE)/1000)*VLOOKUP(BE$6,Data!$N$4:$Y$11,Data!$P$1,FALSE)^1.5+VLOOKUP(BE$6,Data!$N$4:$Y$11,Data!$W$1,FALSE)/1000*(Mannings_n_bot)^1.5)/Q238)^0.67</f>
        <v>5.4067081968023012E-2</v>
      </c>
      <c r="BF238" s="34">
        <f>(((R238-VLOOKUP(BF$6,Data!$N$4:$Y$11,Data!$W$1,FALSE)/1000)*VLOOKUP(BF$6,Data!$N$4:$Y$11,Data!$P$1,FALSE)^1.5+VLOOKUP(BF$6,Data!$N$4:$Y$11,Data!$W$1,FALSE)/1000*(Mannings_n_bot)^1.5)/R238)^0.67</f>
        <v>5.4006853054227394E-2</v>
      </c>
      <c r="BG238" s="34">
        <f>(((S238-VLOOKUP(BG$6,Data!$N$4:$Y$11,Data!$W$1,FALSE)/1000)*VLOOKUP(BG$6,Data!$N$4:$Y$11,Data!$P$1,FALSE)^1.5+VLOOKUP(BG$6,Data!$N$4:$Y$11,Data!$W$1,FALSE)/1000*(Mannings_n_bot)^1.5)/S238)^0.67</f>
        <v>5.3963310698695456E-2</v>
      </c>
    </row>
    <row r="239" spans="1:59" x14ac:dyDescent="0.25">
      <c r="A239" s="28">
        <v>0.23200000000000001</v>
      </c>
      <c r="B239" s="94">
        <v>0.28118643263236465</v>
      </c>
      <c r="C239" s="94">
        <v>0.40406549055163266</v>
      </c>
      <c r="D239" s="94">
        <v>0.54809980573335548</v>
      </c>
      <c r="E239" s="94">
        <v>0.71518368779030128</v>
      </c>
      <c r="F239" s="94">
        <v>0.90318907497408718</v>
      </c>
      <c r="G239" s="94">
        <v>1.1144771875498041</v>
      </c>
      <c r="H239" s="94">
        <v>1.3464535592930731</v>
      </c>
      <c r="I239" s="94">
        <v>1.6019456606281302</v>
      </c>
      <c r="K239" s="28">
        <v>0.23200000000000001</v>
      </c>
      <c r="L239" s="94">
        <v>1.8913544354641627</v>
      </c>
      <c r="M239" s="94">
        <v>2.2744568369438984</v>
      </c>
      <c r="N239" s="94">
        <v>2.6477734264961548</v>
      </c>
      <c r="O239" s="94">
        <v>3.0307852234668515</v>
      </c>
      <c r="P239" s="94">
        <v>3.4041110831686745</v>
      </c>
      <c r="Q239" s="94">
        <v>3.7870754862024447</v>
      </c>
      <c r="R239" s="94">
        <v>4.1604106907402771</v>
      </c>
      <c r="S239" s="94">
        <v>4.5433462561352442</v>
      </c>
      <c r="U239" s="28">
        <v>0.23200000000000001</v>
      </c>
      <c r="V239" s="94">
        <v>1.4922179786642205</v>
      </c>
      <c r="W239" s="94">
        <v>1.7941808239120229</v>
      </c>
      <c r="X239" s="94">
        <v>2.0887169780639634</v>
      </c>
      <c r="Y239" s="94">
        <v>2.3906079043346251</v>
      </c>
      <c r="Z239" s="94">
        <v>2.6851507865606079</v>
      </c>
      <c r="AA239" s="94">
        <v>2.9870041762300503</v>
      </c>
      <c r="AB239" s="94">
        <v>3.2815541192269473</v>
      </c>
      <c r="AC239" s="94">
        <v>3.5833847043998541</v>
      </c>
      <c r="AE239" s="28">
        <v>0.23200000000000001</v>
      </c>
      <c r="AF239" s="94">
        <f t="shared" si="62"/>
        <v>0.28989584788752831</v>
      </c>
      <c r="AG239" s="94">
        <f t="shared" si="48"/>
        <v>0.290351073655984</v>
      </c>
      <c r="AH239" s="94">
        <f t="shared" si="49"/>
        <v>0.29028499584301037</v>
      </c>
      <c r="AI239" s="94">
        <f t="shared" si="50"/>
        <v>0.29057866594947468</v>
      </c>
      <c r="AJ239" s="94">
        <f t="shared" si="51"/>
        <v>0.29050281169410191</v>
      </c>
      <c r="AK239" s="94">
        <f t="shared" si="52"/>
        <v>0.290716247396967</v>
      </c>
      <c r="AL239" s="94">
        <f t="shared" si="53"/>
        <v>0.29064202892555618</v>
      </c>
      <c r="AM239" s="94">
        <f t="shared" si="54"/>
        <v>0.29080839942675285</v>
      </c>
      <c r="AO239" s="28">
        <v>0.23200000000000001</v>
      </c>
      <c r="AP239" s="94">
        <f t="shared" si="63"/>
        <v>0.14866934899135278</v>
      </c>
      <c r="AQ239" s="94">
        <f t="shared" si="55"/>
        <v>0.17765361997133353</v>
      </c>
      <c r="AR239" s="94">
        <f t="shared" si="56"/>
        <v>0.20700404356677363</v>
      </c>
      <c r="AS239" s="94">
        <f t="shared" si="57"/>
        <v>0.23597306805271331</v>
      </c>
      <c r="AT239" s="94">
        <f t="shared" si="58"/>
        <v>0.26532303232988652</v>
      </c>
      <c r="AU239" s="94">
        <f t="shared" si="59"/>
        <v>0.29428438688645348</v>
      </c>
      <c r="AV239" s="94">
        <f t="shared" si="60"/>
        <v>0.32363477055037893</v>
      </c>
      <c r="AW239" s="94">
        <f t="shared" si="61"/>
        <v>0.352591585654493</v>
      </c>
      <c r="AY239" s="28">
        <v>0.23200000000000001</v>
      </c>
      <c r="AZ239" s="34">
        <f>(((L239-VLOOKUP(AZ$6,Data!$N$4:$Y$11,Data!$W$1,FALSE)/1000)*VLOOKUP(AZ$6,Data!$N$4:$Y$11,Data!$P$1,FALSE)^1.5+VLOOKUP(AZ$6,Data!$N$4:$Y$11,Data!$W$1,FALSE)/1000*(Mannings_n_bot)^1.5)/L239)^0.67</f>
        <v>5.4426528905129341E-2</v>
      </c>
      <c r="BA239" s="34">
        <f>(((M239-VLOOKUP(BA$6,Data!$N$4:$Y$11,Data!$W$1,FALSE)/1000)*VLOOKUP(BA$6,Data!$N$4:$Y$11,Data!$P$1,FALSE)^1.5+VLOOKUP(BA$6,Data!$N$4:$Y$11,Data!$W$1,FALSE)/1000*(Mannings_n_bot)^1.5)/M239)^0.67</f>
        <v>5.4382884476011695E-2</v>
      </c>
      <c r="BB239" s="34">
        <f>(((N239-VLOOKUP(BB$6,Data!$N$4:$Y$11,Data!$W$1,FALSE)/1000)*VLOOKUP(BB$6,Data!$N$4:$Y$11,Data!$P$1,FALSE)^1.5+VLOOKUP(BB$6,Data!$N$4:$Y$11,Data!$W$1,FALSE)/1000*(Mannings_n_bot)^1.5)/N239)^0.67</f>
        <v>5.4305517058698405E-2</v>
      </c>
      <c r="BC239" s="34">
        <f>(((O239-VLOOKUP(BC$6,Data!$N$4:$Y$11,Data!$W$1,FALSE)/1000)*VLOOKUP(BC$6,Data!$N$4:$Y$11,Data!$P$1,FALSE)^1.5+VLOOKUP(BC$6,Data!$N$4:$Y$11,Data!$W$1,FALSE)/1000*(Mannings_n_bot)^1.5)/O239)^0.67</f>
        <v>5.4228286382029825E-2</v>
      </c>
      <c r="BD239" s="34">
        <f>(((P239-VLOOKUP(BD$6,Data!$N$4:$Y$11,Data!$W$1,FALSE)/1000)*VLOOKUP(BD$6,Data!$N$4:$Y$11,Data!$P$1,FALSE)^1.5+VLOOKUP(BD$6,Data!$N$4:$Y$11,Data!$W$1,FALSE)/1000*(Mannings_n_bot)^1.5)/P239)^0.67</f>
        <v>5.4128871937972049E-2</v>
      </c>
      <c r="BE239" s="34">
        <f>(((Q239-VLOOKUP(BE$6,Data!$N$4:$Y$11,Data!$W$1,FALSE)/1000)*VLOOKUP(BE$6,Data!$N$4:$Y$11,Data!$P$1,FALSE)^1.5+VLOOKUP(BE$6,Data!$N$4:$Y$11,Data!$W$1,FALSE)/1000*(Mannings_n_bot)^1.5)/Q239)^0.67</f>
        <v>5.4048651466214244E-2</v>
      </c>
      <c r="BF239" s="34">
        <f>(((R239-VLOOKUP(BF$6,Data!$N$4:$Y$11,Data!$W$1,FALSE)/1000)*VLOOKUP(BF$6,Data!$N$4:$Y$11,Data!$P$1,FALSE)^1.5+VLOOKUP(BF$6,Data!$N$4:$Y$11,Data!$W$1,FALSE)/1000*(Mannings_n_bot)^1.5)/R239)^0.67</f>
        <v>5.3988206566210652E-2</v>
      </c>
      <c r="BG239" s="34">
        <f>(((S239-VLOOKUP(BG$6,Data!$N$4:$Y$11,Data!$W$1,FALSE)/1000)*VLOOKUP(BG$6,Data!$N$4:$Y$11,Data!$P$1,FALSE)^1.5+VLOOKUP(BG$6,Data!$N$4:$Y$11,Data!$W$1,FALSE)/1000*(Mannings_n_bot)^1.5)/S239)^0.67</f>
        <v>5.3944486487715208E-2</v>
      </c>
    </row>
    <row r="240" spans="1:59" x14ac:dyDescent="0.25">
      <c r="A240" s="28">
        <v>0.23300000000000001</v>
      </c>
      <c r="B240" s="94">
        <v>0.28238194324856991</v>
      </c>
      <c r="C240" s="94">
        <v>0.40578204453952471</v>
      </c>
      <c r="D240" s="94">
        <v>0.55042852188775759</v>
      </c>
      <c r="E240" s="94">
        <v>0.71822070455918818</v>
      </c>
      <c r="F240" s="94">
        <v>0.9070249718439154</v>
      </c>
      <c r="G240" s="94">
        <v>1.1192086400741452</v>
      </c>
      <c r="H240" s="94">
        <v>1.3521706094405626</v>
      </c>
      <c r="I240" s="94">
        <v>1.608745520581774</v>
      </c>
      <c r="K240" s="28">
        <v>0.23300000000000001</v>
      </c>
      <c r="L240" s="94">
        <v>1.8929869350471129</v>
      </c>
      <c r="M240" s="94">
        <v>2.2764089246688251</v>
      </c>
      <c r="N240" s="94">
        <v>2.6500477895031245</v>
      </c>
      <c r="O240" s="94">
        <v>3.0333790731763135</v>
      </c>
      <c r="P240" s="94">
        <v>3.4070271950975144</v>
      </c>
      <c r="Q240" s="94">
        <v>3.7903110349441511</v>
      </c>
      <c r="R240" s="94">
        <v>4.1639684988715882</v>
      </c>
      <c r="S240" s="94">
        <v>4.5472234720640454</v>
      </c>
      <c r="U240" s="28">
        <v>0.23300000000000001</v>
      </c>
      <c r="V240" s="94">
        <v>1.4919064228375938</v>
      </c>
      <c r="W240" s="94">
        <v>1.7937954672922389</v>
      </c>
      <c r="X240" s="94">
        <v>2.088270176210373</v>
      </c>
      <c r="Y240" s="94">
        <v>2.3900872939589566</v>
      </c>
      <c r="Z240" s="94">
        <v>2.6845687091364665</v>
      </c>
      <c r="AA240" s="94">
        <v>2.986348289302478</v>
      </c>
      <c r="AB240" s="94">
        <v>3.280836753229261</v>
      </c>
      <c r="AC240" s="94">
        <v>3.5825935295956119</v>
      </c>
      <c r="AE240" s="28">
        <v>0.23300000000000001</v>
      </c>
      <c r="AF240" s="94">
        <f t="shared" si="62"/>
        <v>0.29112838802290708</v>
      </c>
      <c r="AG240" s="94">
        <f t="shared" si="48"/>
        <v>0.29158454522192367</v>
      </c>
      <c r="AH240" s="94">
        <f t="shared" si="49"/>
        <v>0.29151833209332284</v>
      </c>
      <c r="AI240" s="94">
        <f t="shared" si="50"/>
        <v>0.291812603882114</v>
      </c>
      <c r="AJ240" s="94">
        <f t="shared" si="51"/>
        <v>0.29173659414002628</v>
      </c>
      <c r="AK240" s="94">
        <f t="shared" si="52"/>
        <v>0.29195046747610331</v>
      </c>
      <c r="AL240" s="94">
        <f t="shared" si="53"/>
        <v>0.29187609677948784</v>
      </c>
      <c r="AM240" s="94">
        <f t="shared" si="54"/>
        <v>0.29204280858184861</v>
      </c>
      <c r="AO240" s="28">
        <v>0.23300000000000001</v>
      </c>
      <c r="AP240" s="94">
        <f t="shared" si="63"/>
        <v>0.14917268472407177</v>
      </c>
      <c r="AQ240" s="94">
        <f t="shared" si="55"/>
        <v>0.17825533898684676</v>
      </c>
      <c r="AR240" s="94">
        <f t="shared" si="56"/>
        <v>0.20770513047651915</v>
      </c>
      <c r="AS240" s="94">
        <f t="shared" si="57"/>
        <v>0.23677248613940113</v>
      </c>
      <c r="AT240" s="94">
        <f t="shared" si="58"/>
        <v>0.26622181740992967</v>
      </c>
      <c r="AU240" s="94">
        <f t="shared" si="59"/>
        <v>0.2952814768381235</v>
      </c>
      <c r="AV240" s="94">
        <f t="shared" si="60"/>
        <v>0.32473122930852938</v>
      </c>
      <c r="AW240" s="94">
        <f t="shared" si="61"/>
        <v>0.35378633367485302</v>
      </c>
      <c r="AY240" s="28">
        <v>0.23300000000000001</v>
      </c>
      <c r="AZ240" s="34">
        <f>(((L240-VLOOKUP(AZ$6,Data!$N$4:$Y$11,Data!$W$1,FALSE)/1000)*VLOOKUP(AZ$6,Data!$N$4:$Y$11,Data!$P$1,FALSE)^1.5+VLOOKUP(AZ$6,Data!$N$4:$Y$11,Data!$W$1,FALSE)/1000*(Mannings_n_bot)^1.5)/L240)^0.67</f>
        <v>5.440958665644282E-2</v>
      </c>
      <c r="BA240" s="34">
        <f>(((M240-VLOOKUP(BA$6,Data!$N$4:$Y$11,Data!$W$1,FALSE)/1000)*VLOOKUP(BA$6,Data!$N$4:$Y$11,Data!$P$1,FALSE)^1.5+VLOOKUP(BA$6,Data!$N$4:$Y$11,Data!$W$1,FALSE)/1000*(Mannings_n_bot)^1.5)/M240)^0.67</f>
        <v>5.4365741475758914E-2</v>
      </c>
      <c r="BB240" s="34">
        <f>(((N240-VLOOKUP(BB$6,Data!$N$4:$Y$11,Data!$W$1,FALSE)/1000)*VLOOKUP(BB$6,Data!$N$4:$Y$11,Data!$P$1,FALSE)^1.5+VLOOKUP(BB$6,Data!$N$4:$Y$11,Data!$W$1,FALSE)/1000*(Mannings_n_bot)^1.5)/N240)^0.67</f>
        <v>5.428809623618986E-2</v>
      </c>
      <c r="BC240" s="34">
        <f>(((O240-VLOOKUP(BC$6,Data!$N$4:$Y$11,Data!$W$1,FALSE)/1000)*VLOOKUP(BC$6,Data!$N$4:$Y$11,Data!$P$1,FALSE)^1.5+VLOOKUP(BC$6,Data!$N$4:$Y$11,Data!$W$1,FALSE)/1000*(Mannings_n_bot)^1.5)/O240)^0.67</f>
        <v>5.4210554738984458E-2</v>
      </c>
      <c r="BD240" s="34">
        <f>(((P240-VLOOKUP(BD$6,Data!$N$4:$Y$11,Data!$W$1,FALSE)/1000)*VLOOKUP(BD$6,Data!$N$4:$Y$11,Data!$P$1,FALSE)^1.5+VLOOKUP(BD$6,Data!$N$4:$Y$11,Data!$W$1,FALSE)/1000*(Mannings_n_bot)^1.5)/P240)^0.67</f>
        <v>5.4110781684523483E-2</v>
      </c>
      <c r="BE240" s="34">
        <f>(((Q240-VLOOKUP(BE$6,Data!$N$4:$Y$11,Data!$W$1,FALSE)/1000)*VLOOKUP(BE$6,Data!$N$4:$Y$11,Data!$P$1,FALSE)^1.5+VLOOKUP(BE$6,Data!$N$4:$Y$11,Data!$W$1,FALSE)/1000*(Mannings_n_bot)^1.5)/Q240)^0.67</f>
        <v>5.4030245308058548E-2</v>
      </c>
      <c r="BF240" s="34">
        <f>(((R240-VLOOKUP(BF$6,Data!$N$4:$Y$11,Data!$W$1,FALSE)/1000)*VLOOKUP(BF$6,Data!$N$4:$Y$11,Data!$P$1,FALSE)^1.5+VLOOKUP(BF$6,Data!$N$4:$Y$11,Data!$W$1,FALSE)/1000*(Mannings_n_bot)^1.5)/R240)^0.67</f>
        <v>5.3969584714634172E-2</v>
      </c>
      <c r="BG240" s="34">
        <f>(((S240-VLOOKUP(BG$6,Data!$N$4:$Y$11,Data!$W$1,FALSE)/1000)*VLOOKUP(BG$6,Data!$N$4:$Y$11,Data!$P$1,FALSE)^1.5+VLOOKUP(BG$6,Data!$N$4:$Y$11,Data!$W$1,FALSE)/1000*(Mannings_n_bot)^1.5)/S240)^0.67</f>
        <v>5.3925687007044511E-2</v>
      </c>
    </row>
    <row r="241" spans="1:59" x14ac:dyDescent="0.25">
      <c r="A241" s="28">
        <v>0.23400000000000001</v>
      </c>
      <c r="B241" s="94">
        <v>0.28357720351585036</v>
      </c>
      <c r="C241" s="94">
        <v>0.40749822878759767</v>
      </c>
      <c r="D241" s="94">
        <v>0.55275673846721629</v>
      </c>
      <c r="E241" s="94">
        <v>0.72125705808674256</v>
      </c>
      <c r="F241" s="94">
        <v>0.91086003482856537</v>
      </c>
      <c r="G241" s="94">
        <v>1.1239390507742693</v>
      </c>
      <c r="H241" s="94">
        <v>1.3578864063110312</v>
      </c>
      <c r="I241" s="94">
        <v>1.6155438750479405</v>
      </c>
      <c r="K241" s="28">
        <v>0.23400000000000001</v>
      </c>
      <c r="L241" s="94">
        <v>1.8946197765594415</v>
      </c>
      <c r="M241" s="94">
        <v>2.2783614329574005</v>
      </c>
      <c r="N241" s="94">
        <v>2.6523226405295568</v>
      </c>
      <c r="O241" s="94">
        <v>3.0359734894695656</v>
      </c>
      <c r="P241" s="94">
        <v>3.4099439410975618</v>
      </c>
      <c r="Q241" s="94">
        <v>3.7935472962822749</v>
      </c>
      <c r="R241" s="94">
        <v>4.1675270871076124</v>
      </c>
      <c r="S241" s="94">
        <v>4.5511015465978595</v>
      </c>
      <c r="U241" s="28">
        <v>0.23400000000000001</v>
      </c>
      <c r="V241" s="94">
        <v>1.4915930802950919</v>
      </c>
      <c r="W241" s="94">
        <v>1.7934079858665561</v>
      </c>
      <c r="X241" s="94">
        <v>2.0878208967862517</v>
      </c>
      <c r="Y241" s="94">
        <v>2.3895638679850917</v>
      </c>
      <c r="Z241" s="94">
        <v>2.6839834633981101</v>
      </c>
      <c r="AA241" s="94">
        <v>2.9856888960589791</v>
      </c>
      <c r="AB241" s="94">
        <v>3.2801155282241843</v>
      </c>
      <c r="AC241" s="94">
        <v>3.5817981577952014</v>
      </c>
      <c r="AE241" s="28">
        <v>0.23400000000000001</v>
      </c>
      <c r="AF241" s="94">
        <f t="shared" si="62"/>
        <v>0.29236067005510091</v>
      </c>
      <c r="AG241" s="94">
        <f t="shared" si="48"/>
        <v>0.29281775110233482</v>
      </c>
      <c r="AH241" s="94">
        <f t="shared" si="49"/>
        <v>0.29275140375841036</v>
      </c>
      <c r="AI241" s="94">
        <f t="shared" si="50"/>
        <v>0.29304627234023245</v>
      </c>
      <c r="AJ241" s="94">
        <f t="shared" si="51"/>
        <v>0.29297010837412701</v>
      </c>
      <c r="AK241" s="94">
        <f t="shared" si="52"/>
        <v>0.29318441579083732</v>
      </c>
      <c r="AL241" s="94">
        <f t="shared" si="53"/>
        <v>0.29310989410424043</v>
      </c>
      <c r="AM241" s="94">
        <f t="shared" si="54"/>
        <v>0.29327694443903268</v>
      </c>
      <c r="AO241" s="28">
        <v>0.23400000000000001</v>
      </c>
      <c r="AP241" s="94">
        <f t="shared" si="63"/>
        <v>0.14967499390870709</v>
      </c>
      <c r="AQ241" s="94">
        <f t="shared" si="55"/>
        <v>0.17885583160466748</v>
      </c>
      <c r="AR241" s="94">
        <f t="shared" si="56"/>
        <v>0.2084047883242644</v>
      </c>
      <c r="AS241" s="94">
        <f t="shared" si="57"/>
        <v>0.23757027542844519</v>
      </c>
      <c r="AT241" s="94">
        <f t="shared" si="58"/>
        <v>0.2671187710304076</v>
      </c>
      <c r="AU241" s="94">
        <f t="shared" si="59"/>
        <v>0.29627653565193296</v>
      </c>
      <c r="AV241" s="94">
        <f t="shared" si="60"/>
        <v>0.32582545426320064</v>
      </c>
      <c r="AW241" s="94">
        <f t="shared" si="61"/>
        <v>0.35497864824739578</v>
      </c>
      <c r="AY241" s="28">
        <v>0.23400000000000001</v>
      </c>
      <c r="AZ241" s="34">
        <f>(((L241-VLOOKUP(AZ$6,Data!$N$4:$Y$11,Data!$W$1,FALSE)/1000)*VLOOKUP(AZ$6,Data!$N$4:$Y$11,Data!$P$1,FALSE)^1.5+VLOOKUP(AZ$6,Data!$N$4:$Y$11,Data!$W$1,FALSE)/1000*(Mannings_n_bot)^1.5)/L241)^0.67</f>
        <v>5.4392667472040537E-2</v>
      </c>
      <c r="BA241" s="34">
        <f>(((M241-VLOOKUP(BA$6,Data!$N$4:$Y$11,Data!$W$1,FALSE)/1000)*VLOOKUP(BA$6,Data!$N$4:$Y$11,Data!$P$1,FALSE)^1.5+VLOOKUP(BA$6,Data!$N$4:$Y$11,Data!$W$1,FALSE)/1000*(Mannings_n_bot)^1.5)/M241)^0.67</f>
        <v>5.4348621510803621E-2</v>
      </c>
      <c r="BB241" s="34">
        <f>(((N241-VLOOKUP(BB$6,Data!$N$4:$Y$11,Data!$W$1,FALSE)/1000)*VLOOKUP(BB$6,Data!$N$4:$Y$11,Data!$P$1,FALSE)^1.5+VLOOKUP(BB$6,Data!$N$4:$Y$11,Data!$W$1,FALSE)/1000*(Mannings_n_bot)^1.5)/N241)^0.67</f>
        <v>5.427069881424948E-2</v>
      </c>
      <c r="BC241" s="34">
        <f>(((O241-VLOOKUP(BC$6,Data!$N$4:$Y$11,Data!$W$1,FALSE)/1000)*VLOOKUP(BC$6,Data!$N$4:$Y$11,Data!$P$1,FALSE)^1.5+VLOOKUP(BC$6,Data!$N$4:$Y$11,Data!$W$1,FALSE)/1000*(Mannings_n_bot)^1.5)/O241)^0.67</f>
        <v>5.4192846680809731E-2</v>
      </c>
      <c r="BD241" s="34">
        <f>(((P241-VLOOKUP(BD$6,Data!$N$4:$Y$11,Data!$W$1,FALSE)/1000)*VLOOKUP(BD$6,Data!$N$4:$Y$11,Data!$P$1,FALSE)^1.5+VLOOKUP(BD$6,Data!$N$4:$Y$11,Data!$W$1,FALSE)/1000*(Mannings_n_bot)^1.5)/P241)^0.67</f>
        <v>5.4092715475836058E-2</v>
      </c>
      <c r="BE241" s="34">
        <f>(((Q241-VLOOKUP(BE$6,Data!$N$4:$Y$11,Data!$W$1,FALSE)/1000)*VLOOKUP(BE$6,Data!$N$4:$Y$11,Data!$P$1,FALSE)^1.5+VLOOKUP(BE$6,Data!$N$4:$Y$11,Data!$W$1,FALSE)/1000*(Mannings_n_bot)^1.5)/Q241)^0.67</f>
        <v>5.4011863422047043E-2</v>
      </c>
      <c r="BF241" s="34">
        <f>(((R241-VLOOKUP(BF$6,Data!$N$4:$Y$11,Data!$W$1,FALSE)/1000)*VLOOKUP(BF$6,Data!$N$4:$Y$11,Data!$P$1,FALSE)^1.5+VLOOKUP(BF$6,Data!$N$4:$Y$11,Data!$W$1,FALSE)/1000*(Mannings_n_bot)^1.5)/R241)^0.67</f>
        <v>5.3950987427051851E-2</v>
      </c>
      <c r="BG241" s="34">
        <f>(((S241-VLOOKUP(BG$6,Data!$N$4:$Y$11,Data!$W$1,FALSE)/1000)*VLOOKUP(BG$6,Data!$N$4:$Y$11,Data!$P$1,FALSE)^1.5+VLOOKUP(BG$6,Data!$N$4:$Y$11,Data!$W$1,FALSE)/1000*(Mannings_n_bot)^1.5)/S241)^0.67</f>
        <v>5.3906912184154006E-2</v>
      </c>
    </row>
    <row r="242" spans="1:59" x14ac:dyDescent="0.25">
      <c r="A242" s="28">
        <v>0.23499999999999999</v>
      </c>
      <c r="B242" s="94">
        <v>0.28477221200215386</v>
      </c>
      <c r="C242" s="94">
        <v>0.40921404126210059</v>
      </c>
      <c r="D242" s="94">
        <v>0.55508445270829476</v>
      </c>
      <c r="E242" s="94">
        <v>0.72429274479447781</v>
      </c>
      <c r="F242" s="94">
        <v>0.91469425939994098</v>
      </c>
      <c r="G242" s="94">
        <v>1.1286684140936796</v>
      </c>
      <c r="H242" s="94">
        <v>1.3636009431784522</v>
      </c>
      <c r="I242" s="94">
        <v>1.6223407160588414</v>
      </c>
      <c r="K242" s="28">
        <v>0.23499999999999999</v>
      </c>
      <c r="L242" s="94">
        <v>1.8962529621015574</v>
      </c>
      <c r="M242" s="94">
        <v>2.2803143643056849</v>
      </c>
      <c r="N242" s="94">
        <v>2.6545979824861874</v>
      </c>
      <c r="O242" s="94">
        <v>3.0385684756531663</v>
      </c>
      <c r="P242" s="94">
        <v>3.4128613248899482</v>
      </c>
      <c r="Q242" s="94">
        <v>3.7967842743338696</v>
      </c>
      <c r="R242" s="94">
        <v>4.1710864599799145</v>
      </c>
      <c r="S242" s="94">
        <v>4.554980484664231</v>
      </c>
      <c r="U242" s="28">
        <v>0.23499999999999999</v>
      </c>
      <c r="V242" s="94">
        <v>1.4912779499104576</v>
      </c>
      <c r="W242" s="94">
        <v>1.7930183782574269</v>
      </c>
      <c r="X242" s="94">
        <v>2.0873691381918045</v>
      </c>
      <c r="Y242" s="94">
        <v>2.3890376245623801</v>
      </c>
      <c r="Z242" s="94">
        <v>2.6833950472725205</v>
      </c>
      <c r="AA242" s="94">
        <v>2.9850259941759125</v>
      </c>
      <c r="AB242" s="94">
        <v>3.2793904416656243</v>
      </c>
      <c r="AC242" s="94">
        <v>3.5809985862020501</v>
      </c>
      <c r="AE242" s="28">
        <v>0.23499999999999999</v>
      </c>
      <c r="AF242" s="94">
        <f t="shared" si="62"/>
        <v>0.29359269250770154</v>
      </c>
      <c r="AG242" s="94">
        <f t="shared" si="48"/>
        <v>0.29405068983581617</v>
      </c>
      <c r="AH242" s="94">
        <f t="shared" si="49"/>
        <v>0.29398420937469971</v>
      </c>
      <c r="AI242" s="94">
        <f t="shared" si="50"/>
        <v>0.29427966986989329</v>
      </c>
      <c r="AJ242" s="94">
        <f t="shared" si="51"/>
        <v>0.29420335293998179</v>
      </c>
      <c r="AK242" s="94">
        <f t="shared" si="52"/>
        <v>0.29441809089173243</v>
      </c>
      <c r="AL242" s="94">
        <f t="shared" si="53"/>
        <v>0.29434341944795084</v>
      </c>
      <c r="AM242" s="94">
        <f t="shared" si="54"/>
        <v>0.29451080555187664</v>
      </c>
      <c r="AO242" s="28">
        <v>0.23499999999999999</v>
      </c>
      <c r="AP242" s="94">
        <f t="shared" si="63"/>
        <v>0.15017627800383224</v>
      </c>
      <c r="AQ242" s="94">
        <f t="shared" si="55"/>
        <v>0.17945509955452962</v>
      </c>
      <c r="AR242" s="94">
        <f t="shared" si="56"/>
        <v>0.20910301912774962</v>
      </c>
      <c r="AS242" s="94">
        <f t="shared" si="57"/>
        <v>0.23836643820863207</v>
      </c>
      <c r="AT242" s="94">
        <f t="shared" si="58"/>
        <v>0.26801389576807266</v>
      </c>
      <c r="AU242" s="94">
        <f t="shared" si="59"/>
        <v>0.29726956617562894</v>
      </c>
      <c r="AV242" s="94">
        <f t="shared" si="60"/>
        <v>0.32691744855008797</v>
      </c>
      <c r="AW242" s="94">
        <f t="shared" si="61"/>
        <v>0.35616853277878135</v>
      </c>
      <c r="AY242" s="28">
        <v>0.23499999999999999</v>
      </c>
      <c r="AZ242" s="34">
        <f>(((L242-VLOOKUP(AZ$6,Data!$N$4:$Y$11,Data!$W$1,FALSE)/1000)*VLOOKUP(AZ$6,Data!$N$4:$Y$11,Data!$P$1,FALSE)^1.5+VLOOKUP(AZ$6,Data!$N$4:$Y$11,Data!$W$1,FALSE)/1000*(Mannings_n_bot)^1.5)/L242)^0.67</f>
        <v>5.4375771283252071E-2</v>
      </c>
      <c r="BA242" s="34">
        <f>(((M242-VLOOKUP(BA$6,Data!$N$4:$Y$11,Data!$W$1,FALSE)/1000)*VLOOKUP(BA$6,Data!$N$4:$Y$11,Data!$P$1,FALSE)^1.5+VLOOKUP(BA$6,Data!$N$4:$Y$11,Data!$W$1,FALSE)/1000*(Mannings_n_bot)^1.5)/M242)^0.67</f>
        <v>5.433152451306144E-2</v>
      </c>
      <c r="BB242" s="34">
        <f>(((N242-VLOOKUP(BB$6,Data!$N$4:$Y$11,Data!$W$1,FALSE)/1000)*VLOOKUP(BB$6,Data!$N$4:$Y$11,Data!$P$1,FALSE)^1.5+VLOOKUP(BB$6,Data!$N$4:$Y$11,Data!$W$1,FALSE)/1000*(Mannings_n_bot)^1.5)/N242)^0.67</f>
        <v>5.4253324723654746E-2</v>
      </c>
      <c r="BC242" s="34">
        <f>(((O242-VLOOKUP(BC$6,Data!$N$4:$Y$11,Data!$W$1,FALSE)/1000)*VLOOKUP(BC$6,Data!$N$4:$Y$11,Data!$P$1,FALSE)^1.5+VLOOKUP(BC$6,Data!$N$4:$Y$11,Data!$W$1,FALSE)/1000*(Mannings_n_bot)^1.5)/O242)^0.67</f>
        <v>5.4175162138071567E-2</v>
      </c>
      <c r="BD242" s="34">
        <f>(((P242-VLOOKUP(BD$6,Data!$N$4:$Y$11,Data!$W$1,FALSE)/1000)*VLOOKUP(BD$6,Data!$N$4:$Y$11,Data!$P$1,FALSE)^1.5+VLOOKUP(BD$6,Data!$N$4:$Y$11,Data!$W$1,FALSE)/1000*(Mannings_n_bot)^1.5)/P242)^0.67</f>
        <v>5.4074673241051592E-2</v>
      </c>
      <c r="BE242" s="34">
        <f>(((Q242-VLOOKUP(BE$6,Data!$N$4:$Y$11,Data!$W$1,FALSE)/1000)*VLOOKUP(BE$6,Data!$N$4:$Y$11,Data!$P$1,FALSE)^1.5+VLOOKUP(BE$6,Data!$N$4:$Y$11,Data!$W$1,FALSE)/1000*(Mannings_n_bot)^1.5)/Q242)^0.67</f>
        <v>5.3993505736899455E-2</v>
      </c>
      <c r="BF242" s="34">
        <f>(((R242-VLOOKUP(BF$6,Data!$N$4:$Y$11,Data!$W$1,FALSE)/1000)*VLOOKUP(BF$6,Data!$N$4:$Y$11,Data!$P$1,FALSE)^1.5+VLOOKUP(BF$6,Data!$N$4:$Y$11,Data!$W$1,FALSE)/1000*(Mannings_n_bot)^1.5)/R242)^0.67</f>
        <v>5.3932414631249488E-2</v>
      </c>
      <c r="BG242" s="34">
        <f>(((S242-VLOOKUP(BG$6,Data!$N$4:$Y$11,Data!$W$1,FALSE)/1000)*VLOOKUP(BG$6,Data!$N$4:$Y$11,Data!$P$1,FALSE)^1.5+VLOOKUP(BG$6,Data!$N$4:$Y$11,Data!$W$1,FALSE)/1000*(Mannings_n_bot)^1.5)/S242)^0.67</f>
        <v>5.3888161946745325E-2</v>
      </c>
    </row>
    <row r="243" spans="1:59" x14ac:dyDescent="0.25">
      <c r="A243" s="28">
        <v>0.23599999999999999</v>
      </c>
      <c r="B243" s="94">
        <v>0.28596696727452375</v>
      </c>
      <c r="C243" s="94">
        <v>0.41092947992796058</v>
      </c>
      <c r="D243" s="94">
        <v>0.55741166184576807</v>
      </c>
      <c r="E243" s="94">
        <v>0.72732776110154895</v>
      </c>
      <c r="F243" s="94">
        <v>0.91852764102697959</v>
      </c>
      <c r="G243" s="94">
        <v>1.1333967244721896</v>
      </c>
      <c r="H243" s="94">
        <v>1.3693142133123506</v>
      </c>
      <c r="I243" s="94">
        <v>1.6291360356413742</v>
      </c>
      <c r="K243" s="28">
        <v>0.23599999999999999</v>
      </c>
      <c r="L243" s="94">
        <v>1.8978864937776734</v>
      </c>
      <c r="M243" s="94">
        <v>2.2822677212143709</v>
      </c>
      <c r="N243" s="94">
        <v>2.6568738182891356</v>
      </c>
      <c r="O243" s="94">
        <v>3.0411640350398872</v>
      </c>
      <c r="P243" s="94">
        <v>3.4157793502027727</v>
      </c>
      <c r="Q243" s="94">
        <v>3.8000219732237803</v>
      </c>
      <c r="R243" s="94">
        <v>4.1746466220286003</v>
      </c>
      <c r="S243" s="94">
        <v>4.5588602912000766</v>
      </c>
      <c r="U243" s="28">
        <v>0.23599999999999999</v>
      </c>
      <c r="V243" s="94">
        <v>1.4909610305500529</v>
      </c>
      <c r="W243" s="94">
        <v>1.792626643078544</v>
      </c>
      <c r="X243" s="94">
        <v>2.0869148988170183</v>
      </c>
      <c r="Y243" s="94">
        <v>2.388508561828576</v>
      </c>
      <c r="Z243" s="94">
        <v>2.6828034586736256</v>
      </c>
      <c r="AA243" s="94">
        <v>2.9843595813152071</v>
      </c>
      <c r="AB243" s="94">
        <v>3.2786614909915937</v>
      </c>
      <c r="AC243" s="94">
        <v>3.5801948120023175</v>
      </c>
      <c r="AE243" s="28">
        <v>0.23599999999999999</v>
      </c>
      <c r="AF243" s="94">
        <f t="shared" si="62"/>
        <v>0.2948244539033682</v>
      </c>
      <c r="AG243" s="94">
        <f t="shared" si="48"/>
        <v>0.2952833599600167</v>
      </c>
      <c r="AH243" s="94">
        <f t="shared" si="49"/>
        <v>0.29521674747767052</v>
      </c>
      <c r="AI243" s="94">
        <f t="shared" si="50"/>
        <v>0.29551279501620142</v>
      </c>
      <c r="AJ243" s="94">
        <f t="shared" si="51"/>
        <v>0.29543632638021433</v>
      </c>
      <c r="AK243" s="94">
        <f t="shared" si="52"/>
        <v>0.29565149132838975</v>
      </c>
      <c r="AL243" s="94">
        <f t="shared" si="53"/>
        <v>0.29557667135779603</v>
      </c>
      <c r="AM243" s="94">
        <f t="shared" si="54"/>
        <v>0.2957443904729874</v>
      </c>
      <c r="AO243" s="28">
        <v>0.23599999999999999</v>
      </c>
      <c r="AP243" s="94">
        <f t="shared" si="63"/>
        <v>0.15067653846111576</v>
      </c>
      <c r="AQ243" s="94">
        <f t="shared" si="55"/>
        <v>0.18005314455804039</v>
      </c>
      <c r="AR243" s="94">
        <f t="shared" si="56"/>
        <v>0.20979982489522483</v>
      </c>
      <c r="AS243" s="94">
        <f t="shared" si="57"/>
        <v>0.23916097675803583</v>
      </c>
      <c r="AT243" s="94">
        <f t="shared" si="58"/>
        <v>0.26890719418760245</v>
      </c>
      <c r="AU243" s="94">
        <f t="shared" si="59"/>
        <v>0.29826057124366129</v>
      </c>
      <c r="AV243" s="94">
        <f t="shared" si="60"/>
        <v>0.3280072152902262</v>
      </c>
      <c r="AW243" s="94">
        <f t="shared" si="61"/>
        <v>0.35735599065978829</v>
      </c>
      <c r="AY243" s="28">
        <v>0.23599999999999999</v>
      </c>
      <c r="AZ243" s="34">
        <f>(((L243-VLOOKUP(AZ$6,Data!$N$4:$Y$11,Data!$W$1,FALSE)/1000)*VLOOKUP(AZ$6,Data!$N$4:$Y$11,Data!$P$1,FALSE)^1.5+VLOOKUP(AZ$6,Data!$N$4:$Y$11,Data!$W$1,FALSE)/1000*(Mannings_n_bot)^1.5)/L243)^0.67</f>
        <v>5.4358898021633024E-2</v>
      </c>
      <c r="BA243" s="34">
        <f>(((M243-VLOOKUP(BA$6,Data!$N$4:$Y$11,Data!$W$1,FALSE)/1000)*VLOOKUP(BA$6,Data!$N$4:$Y$11,Data!$P$1,FALSE)^1.5+VLOOKUP(BA$6,Data!$N$4:$Y$11,Data!$W$1,FALSE)/1000*(Mannings_n_bot)^1.5)/M243)^0.67</f>
        <v>5.4314450414669126E-2</v>
      </c>
      <c r="BB243" s="34">
        <f>(((N243-VLOOKUP(BB$6,Data!$N$4:$Y$11,Data!$W$1,FALSE)/1000)*VLOOKUP(BB$6,Data!$N$4:$Y$11,Data!$P$1,FALSE)^1.5+VLOOKUP(BB$6,Data!$N$4:$Y$11,Data!$W$1,FALSE)/1000*(Mannings_n_bot)^1.5)/N243)^0.67</f>
        <v>5.42359738954079E-2</v>
      </c>
      <c r="BC243" s="34">
        <f>(((O243-VLOOKUP(BC$6,Data!$N$4:$Y$11,Data!$W$1,FALSE)/1000)*VLOOKUP(BC$6,Data!$N$4:$Y$11,Data!$P$1,FALSE)^1.5+VLOOKUP(BC$6,Data!$N$4:$Y$11,Data!$W$1,FALSE)/1000*(Mannings_n_bot)^1.5)/O243)^0.67</f>
        <v>5.4157501041558941E-2</v>
      </c>
      <c r="BD243" s="34">
        <f>(((P243-VLOOKUP(BD$6,Data!$N$4:$Y$11,Data!$W$1,FALSE)/1000)*VLOOKUP(BD$6,Data!$N$4:$Y$11,Data!$P$1,FALSE)^1.5+VLOOKUP(BD$6,Data!$N$4:$Y$11,Data!$W$1,FALSE)/1000*(Mannings_n_bot)^1.5)/P243)^0.67</f>
        <v>5.4056654909539807E-2</v>
      </c>
      <c r="BE243" s="34">
        <f>(((Q243-VLOOKUP(BE$6,Data!$N$4:$Y$11,Data!$W$1,FALSE)/1000)*VLOOKUP(BE$6,Data!$N$4:$Y$11,Data!$P$1,FALSE)^1.5+VLOOKUP(BE$6,Data!$N$4:$Y$11,Data!$W$1,FALSE)/1000*(Mannings_n_bot)^1.5)/Q243)^0.67</f>
        <v>5.3975172181562905E-2</v>
      </c>
      <c r="BF243" s="34">
        <f>(((R243-VLOOKUP(BF$6,Data!$N$4:$Y$11,Data!$W$1,FALSE)/1000)*VLOOKUP(BF$6,Data!$N$4:$Y$11,Data!$P$1,FALSE)^1.5+VLOOKUP(BF$6,Data!$N$4:$Y$11,Data!$W$1,FALSE)/1000*(Mannings_n_bot)^1.5)/R243)^0.67</f>
        <v>5.391386625524356E-2</v>
      </c>
      <c r="BG243" s="34">
        <f>(((S243-VLOOKUP(BG$6,Data!$N$4:$Y$11,Data!$W$1,FALSE)/1000)*VLOOKUP(BG$6,Data!$N$4:$Y$11,Data!$P$1,FALSE)^1.5+VLOOKUP(BG$6,Data!$N$4:$Y$11,Data!$W$1,FALSE)/1000*(Mannings_n_bot)^1.5)/S243)^0.67</f>
        <v>5.386943622274961E-2</v>
      </c>
    </row>
    <row r="244" spans="1:59" x14ac:dyDescent="0.25">
      <c r="A244" s="28">
        <v>0.23699999999999999</v>
      </c>
      <c r="B244" s="94">
        <v>0.28716146789909203</v>
      </c>
      <c r="C244" s="94">
        <v>0.41264454274877382</v>
      </c>
      <c r="D244" s="94">
        <v>0.5597383631126096</v>
      </c>
      <c r="E244" s="94">
        <v>0.73036210342473873</v>
      </c>
      <c r="F244" s="94">
        <v>0.92236017517562496</v>
      </c>
      <c r="G244" s="94">
        <v>1.1381239763458906</v>
      </c>
      <c r="H244" s="94">
        <v>1.3750262099777717</v>
      </c>
      <c r="I244" s="94">
        <v>1.6359298258170711</v>
      </c>
      <c r="K244" s="28">
        <v>0.23699999999999999</v>
      </c>
      <c r="L244" s="94">
        <v>1.8995203736958319</v>
      </c>
      <c r="M244" s="94">
        <v>2.2842215061888167</v>
      </c>
      <c r="N244" s="94">
        <v>2.6591501508599427</v>
      </c>
      <c r="O244" s="94">
        <v>3.0437601709487545</v>
      </c>
      <c r="P244" s="94">
        <v>3.4186980207711413</v>
      </c>
      <c r="Q244" s="94">
        <v>3.8032603970846948</v>
      </c>
      <c r="R244" s="94">
        <v>4.1782075778023771</v>
      </c>
      <c r="S244" s="94">
        <v>4.5627409711517464</v>
      </c>
      <c r="U244" s="28">
        <v>0.23699999999999999</v>
      </c>
      <c r="V244" s="94">
        <v>1.4906423210728377</v>
      </c>
      <c r="W244" s="94">
        <v>1.7922327789348138</v>
      </c>
      <c r="X244" s="94">
        <v>2.0864581770416328</v>
      </c>
      <c r="Y244" s="94">
        <v>2.3879766779097999</v>
      </c>
      <c r="Z244" s="94">
        <v>2.6822086955022613</v>
      </c>
      <c r="AA244" s="94">
        <v>2.9836896551243099</v>
      </c>
      <c r="AB244" s="94">
        <v>3.2779286736241708</v>
      </c>
      <c r="AC244" s="94">
        <v>3.5793868323648357</v>
      </c>
      <c r="AE244" s="28">
        <v>0.23699999999999999</v>
      </c>
      <c r="AF244" s="94">
        <f t="shared" si="62"/>
        <v>0.29605595276382046</v>
      </c>
      <c r="AG244" s="94">
        <f t="shared" si="48"/>
        <v>0.29651576001162899</v>
      </c>
      <c r="AH244" s="94">
        <f t="shared" si="49"/>
        <v>0.29644901660184825</v>
      </c>
      <c r="AI244" s="94">
        <f t="shared" si="50"/>
        <v>0.29674564632329814</v>
      </c>
      <c r="AJ244" s="94">
        <f t="shared" si="51"/>
        <v>0.29666902723648531</v>
      </c>
      <c r="AK244" s="94">
        <f t="shared" si="52"/>
        <v>0.29688461564943935</v>
      </c>
      <c r="AL244" s="94">
        <f t="shared" si="53"/>
        <v>0.2968096483799858</v>
      </c>
      <c r="AM244" s="94">
        <f t="shared" si="54"/>
        <v>0.29697769775399774</v>
      </c>
      <c r="AO244" s="28">
        <v>0.23699999999999999</v>
      </c>
      <c r="AP244" s="94">
        <f t="shared" si="63"/>
        <v>0.15117577672534871</v>
      </c>
      <c r="AQ244" s="94">
        <f t="shared" si="55"/>
        <v>0.18064996832871255</v>
      </c>
      <c r="AR244" s="94">
        <f t="shared" si="56"/>
        <v>0.21049520762548735</v>
      </c>
      <c r="AS244" s="94">
        <f t="shared" si="57"/>
        <v>0.23995389334406114</v>
      </c>
      <c r="AT244" s="94">
        <f t="shared" si="58"/>
        <v>0.26979866884164633</v>
      </c>
      <c r="AU244" s="94">
        <f t="shared" si="59"/>
        <v>0.29924955367723294</v>
      </c>
      <c r="AV244" s="94">
        <f t="shared" si="60"/>
        <v>0.32909475759004725</v>
      </c>
      <c r="AW244" s="94">
        <f t="shared" si="61"/>
        <v>0.35854102526537307</v>
      </c>
      <c r="AY244" s="28">
        <v>0.23699999999999999</v>
      </c>
      <c r="AZ244" s="34">
        <f>(((L244-VLOOKUP(AZ$6,Data!$N$4:$Y$11,Data!$W$1,FALSE)/1000)*VLOOKUP(AZ$6,Data!$N$4:$Y$11,Data!$P$1,FALSE)^1.5+VLOOKUP(AZ$6,Data!$N$4:$Y$11,Data!$W$1,FALSE)/1000*(Mannings_n_bot)^1.5)/L244)^0.67</f>
        <v>5.4342047618963663E-2</v>
      </c>
      <c r="BA244" s="34">
        <f>(((M244-VLOOKUP(BA$6,Data!$N$4:$Y$11,Data!$W$1,FALSE)/1000)*VLOOKUP(BA$6,Data!$N$4:$Y$11,Data!$P$1,FALSE)^1.5+VLOOKUP(BA$6,Data!$N$4:$Y$11,Data!$W$1,FALSE)/1000*(Mannings_n_bot)^1.5)/M244)^0.67</f>
        <v>5.4297399147982907E-2</v>
      </c>
      <c r="BB244" s="34">
        <f>(((N244-VLOOKUP(BB$6,Data!$N$4:$Y$11,Data!$W$1,FALSE)/1000)*VLOOKUP(BB$6,Data!$N$4:$Y$11,Data!$P$1,FALSE)^1.5+VLOOKUP(BB$6,Data!$N$4:$Y$11,Data!$W$1,FALSE)/1000*(Mannings_n_bot)^1.5)/N244)^0.67</f>
        <v>5.42186462607347E-2</v>
      </c>
      <c r="BC244" s="34">
        <f>(((O244-VLOOKUP(BC$6,Data!$N$4:$Y$11,Data!$W$1,FALSE)/1000)*VLOOKUP(BC$6,Data!$N$4:$Y$11,Data!$P$1,FALSE)^1.5+VLOOKUP(BC$6,Data!$N$4:$Y$11,Data!$W$1,FALSE)/1000*(Mannings_n_bot)^1.5)/O244)^0.67</f>
        <v>5.4139863322282863E-2</v>
      </c>
      <c r="BD244" s="34">
        <f>(((P244-VLOOKUP(BD$6,Data!$N$4:$Y$11,Data!$W$1,FALSE)/1000)*VLOOKUP(BD$6,Data!$N$4:$Y$11,Data!$P$1,FALSE)^1.5+VLOOKUP(BD$6,Data!$N$4:$Y$11,Data!$W$1,FALSE)/1000*(Mannings_n_bot)^1.5)/P244)^0.67</f>
        <v>5.4038660410897194E-2</v>
      </c>
      <c r="BE244" s="34">
        <f>(((Q244-VLOOKUP(BE$6,Data!$N$4:$Y$11,Data!$W$1,FALSE)/1000)*VLOOKUP(BE$6,Data!$N$4:$Y$11,Data!$P$1,FALSE)^1.5+VLOOKUP(BE$6,Data!$N$4:$Y$11,Data!$W$1,FALSE)/1000*(Mannings_n_bot)^1.5)/Q244)^0.67</f>
        <v>5.3956862685210924E-2</v>
      </c>
      <c r="BF244" s="34">
        <f>(((R244-VLOOKUP(BF$6,Data!$N$4:$Y$11,Data!$W$1,FALSE)/1000)*VLOOKUP(BF$6,Data!$N$4:$Y$11,Data!$P$1,FALSE)^1.5+VLOOKUP(BF$6,Data!$N$4:$Y$11,Data!$W$1,FALSE)/1000*(Mannings_n_bot)^1.5)/R244)^0.67</f>
        <v>5.3895342227280291E-2</v>
      </c>
      <c r="BG244" s="34">
        <f>(((S244-VLOOKUP(BG$6,Data!$N$4:$Y$11,Data!$W$1,FALSE)/1000)*VLOOKUP(BG$6,Data!$N$4:$Y$11,Data!$P$1,FALSE)^1.5+VLOOKUP(BG$6,Data!$N$4:$Y$11,Data!$W$1,FALSE)/1000*(Mannings_n_bot)^1.5)/S244)^0.67</f>
        <v>5.3850734940326619E-2</v>
      </c>
    </row>
    <row r="245" spans="1:59" x14ac:dyDescent="0.25">
      <c r="A245" s="28">
        <v>0.23799999999999999</v>
      </c>
      <c r="B245" s="94">
        <v>0.2883557124410725</v>
      </c>
      <c r="C245" s="94">
        <v>0.414359227686798</v>
      </c>
      <c r="D245" s="94">
        <v>0.56206455373997999</v>
      </c>
      <c r="E245" s="94">
        <v>0.7333957681784411</v>
      </c>
      <c r="F245" s="94">
        <v>0.92619185730881437</v>
      </c>
      <c r="G245" s="94">
        <v>1.1428501641471427</v>
      </c>
      <c r="H245" s="94">
        <v>1.3807369264352536</v>
      </c>
      <c r="I245" s="94">
        <v>1.6427220786020813</v>
      </c>
      <c r="K245" s="28">
        <v>0.23799999999999999</v>
      </c>
      <c r="L245" s="94">
        <v>1.901154603967933</v>
      </c>
      <c r="M245" s="94">
        <v>2.2861757217390806</v>
      </c>
      <c r="N245" s="94">
        <v>2.6614269831256099</v>
      </c>
      <c r="O245" s="94">
        <v>3.0463568867050945</v>
      </c>
      <c r="P245" s="94">
        <v>3.4216173403372241</v>
      </c>
      <c r="Q245" s="94">
        <v>3.806499550057203</v>
      </c>
      <c r="R245" s="94">
        <v>4.1817693318586135</v>
      </c>
      <c r="S245" s="94">
        <v>4.5666225294750902</v>
      </c>
      <c r="U245" s="28">
        <v>0.23799999999999999</v>
      </c>
      <c r="V245" s="94">
        <v>1.4903218203303472</v>
      </c>
      <c r="W245" s="94">
        <v>1.7918367844223315</v>
      </c>
      <c r="X245" s="94">
        <v>2.0859989712351119</v>
      </c>
      <c r="Y245" s="94">
        <v>2.3874419709205084</v>
      </c>
      <c r="Z245" s="94">
        <v>2.6816107556461311</v>
      </c>
      <c r="AA245" s="94">
        <v>2.9830162132361497</v>
      </c>
      <c r="AB245" s="94">
        <v>3.277191986969445</v>
      </c>
      <c r="AC245" s="94">
        <v>3.5785746444410611</v>
      </c>
      <c r="AE245" s="28">
        <v>0.23799999999999999</v>
      </c>
      <c r="AF245" s="94">
        <f t="shared" si="62"/>
        <v>0.29728718760983142</v>
      </c>
      <c r="AG245" s="94">
        <f t="shared" si="48"/>
        <v>0.29774788852638384</v>
      </c>
      <c r="AH245" s="94">
        <f t="shared" si="49"/>
        <v>0.29768101528079827</v>
      </c>
      <c r="AI245" s="94">
        <f t="shared" si="50"/>
        <v>0.297978222334354</v>
      </c>
      <c r="AJ245" s="94">
        <f t="shared" si="51"/>
        <v>0.29790145404948842</v>
      </c>
      <c r="AK245" s="94">
        <f t="shared" si="52"/>
        <v>0.29811746240253806</v>
      </c>
      <c r="AL245" s="94">
        <f t="shared" si="53"/>
        <v>0.29804234905975713</v>
      </c>
      <c r="AM245" s="94">
        <f t="shared" si="54"/>
        <v>0.29821072594556336</v>
      </c>
      <c r="AO245" s="28">
        <v>0.23799999999999999</v>
      </c>
      <c r="AP245" s="94">
        <f t="shared" si="63"/>
        <v>0.15167399423447217</v>
      </c>
      <c r="AQ245" s="94">
        <f t="shared" si="55"/>
        <v>0.18124557257199694</v>
      </c>
      <c r="AR245" s="94">
        <f t="shared" si="56"/>
        <v>0.21118916930791956</v>
      </c>
      <c r="AS245" s="94">
        <f t="shared" si="57"/>
        <v>0.24074519022348487</v>
      </c>
      <c r="AT245" s="94">
        <f t="shared" si="58"/>
        <v>0.2706883222708743</v>
      </c>
      <c r="AU245" s="94">
        <f t="shared" si="59"/>
        <v>0.30023651628435588</v>
      </c>
      <c r="AV245" s="94">
        <f t="shared" si="60"/>
        <v>0.33018007854143799</v>
      </c>
      <c r="AW245" s="94">
        <f t="shared" si="61"/>
        <v>0.35972363995473561</v>
      </c>
      <c r="AY245" s="28">
        <v>0.23799999999999999</v>
      </c>
      <c r="AZ245" s="34">
        <f>(((L245-VLOOKUP(AZ$6,Data!$N$4:$Y$11,Data!$W$1,FALSE)/1000)*VLOOKUP(AZ$6,Data!$N$4:$Y$11,Data!$P$1,FALSE)^1.5+VLOOKUP(AZ$6,Data!$N$4:$Y$11,Data!$W$1,FALSE)/1000*(Mannings_n_bot)^1.5)/L245)^0.67</f>
        <v>5.4325220007247967E-2</v>
      </c>
      <c r="BA245" s="34">
        <f>(((M245-VLOOKUP(BA$6,Data!$N$4:$Y$11,Data!$W$1,FALSE)/1000)*VLOOKUP(BA$6,Data!$N$4:$Y$11,Data!$P$1,FALSE)^1.5+VLOOKUP(BA$6,Data!$N$4:$Y$11,Data!$W$1,FALSE)/1000*(Mannings_n_bot)^1.5)/M245)^0.67</f>
        <v>5.4280370645577621E-2</v>
      </c>
      <c r="BB245" s="34">
        <f>(((N245-VLOOKUP(BB$6,Data!$N$4:$Y$11,Data!$W$1,FALSE)/1000)*VLOOKUP(BB$6,Data!$N$4:$Y$11,Data!$P$1,FALSE)^1.5+VLOOKUP(BB$6,Data!$N$4:$Y$11,Data!$W$1,FALSE)/1000*(Mannings_n_bot)^1.5)/N245)^0.67</f>
        <v>5.420134175108339E-2</v>
      </c>
      <c r="BC245" s="34">
        <f>(((O245-VLOOKUP(BC$6,Data!$N$4:$Y$11,Data!$W$1,FALSE)/1000)*VLOOKUP(BC$6,Data!$N$4:$Y$11,Data!$P$1,FALSE)^1.5+VLOOKUP(BC$6,Data!$N$4:$Y$11,Data!$W$1,FALSE)/1000*(Mannings_n_bot)^1.5)/O245)^0.67</f>
        <v>5.4122248911475171E-2</v>
      </c>
      <c r="BD245" s="34">
        <f>(((P245-VLOOKUP(BD$6,Data!$N$4:$Y$11,Data!$W$1,FALSE)/1000)*VLOOKUP(BD$6,Data!$N$4:$Y$11,Data!$P$1,FALSE)^1.5+VLOOKUP(BD$6,Data!$N$4:$Y$11,Data!$W$1,FALSE)/1000*(Mannings_n_bot)^1.5)/P245)^0.67</f>
        <v>5.4020689674945763E-2</v>
      </c>
      <c r="BE245" s="34">
        <f>(((Q245-VLOOKUP(BE$6,Data!$N$4:$Y$11,Data!$W$1,FALSE)/1000)*VLOOKUP(BE$6,Data!$N$4:$Y$11,Data!$P$1,FALSE)^1.5+VLOOKUP(BE$6,Data!$N$4:$Y$11,Data!$W$1,FALSE)/1000*(Mannings_n_bot)^1.5)/Q245)^0.67</f>
        <v>5.393857717724209E-2</v>
      </c>
      <c r="BF245" s="34">
        <f>(((R245-VLOOKUP(BF$6,Data!$N$4:$Y$11,Data!$W$1,FALSE)/1000)*VLOOKUP(BF$6,Data!$N$4:$Y$11,Data!$P$1,FALSE)^1.5+VLOOKUP(BF$6,Data!$N$4:$Y$11,Data!$W$1,FALSE)/1000*(Mannings_n_bot)^1.5)/R245)^0.67</f>
        <v>5.3876842475834248E-2</v>
      </c>
      <c r="BG245" s="34">
        <f>(((S245-VLOOKUP(BG$6,Data!$N$4:$Y$11,Data!$W$1,FALSE)/1000)*VLOOKUP(BG$6,Data!$N$4:$Y$11,Data!$P$1,FALSE)^1.5+VLOOKUP(BG$6,Data!$N$4:$Y$11,Data!$W$1,FALSE)/1000*(Mannings_n_bot)^1.5)/S245)^0.67</f>
        <v>5.3832058027863464E-2</v>
      </c>
    </row>
    <row r="246" spans="1:59" x14ac:dyDescent="0.25">
      <c r="A246" s="28">
        <v>0.23899999999999999</v>
      </c>
      <c r="B246" s="94">
        <v>0.28954969946475706</v>
      </c>
      <c r="C246" s="94">
        <v>0.41607353270294212</v>
      </c>
      <c r="D246" s="94">
        <v>0.56439023095721663</v>
      </c>
      <c r="E246" s="94">
        <v>0.73642875177464528</v>
      </c>
      <c r="F246" s="94">
        <v>0.93002268288645684</v>
      </c>
      <c r="G246" s="94">
        <v>1.1475752823045386</v>
      </c>
      <c r="H246" s="94">
        <v>1.3864463559408065</v>
      </c>
      <c r="I246" s="94">
        <v>1.6495127860071279</v>
      </c>
      <c r="K246" s="28">
        <v>0.23899999999999999</v>
      </c>
      <c r="L246" s="94">
        <v>1.9027891867097633</v>
      </c>
      <c r="M246" s="94">
        <v>2.28813037037995</v>
      </c>
      <c r="N246" s="94">
        <v>2.6637043180186359</v>
      </c>
      <c r="O246" s="94">
        <v>3.0489541856405764</v>
      </c>
      <c r="P246" s="94">
        <v>3.4245373126503016</v>
      </c>
      <c r="Q246" s="94">
        <v>3.8097394362898478</v>
      </c>
      <c r="R246" s="94">
        <v>4.1853318887634003</v>
      </c>
      <c r="S246" s="94">
        <v>4.5705049711355175</v>
      </c>
      <c r="U246" s="28">
        <v>0.23899999999999999</v>
      </c>
      <c r="V246" s="94">
        <v>1.4899995271666713</v>
      </c>
      <c r="W246" s="94">
        <v>1.7914386581283537</v>
      </c>
      <c r="X246" s="94">
        <v>2.085537279756609</v>
      </c>
      <c r="Y246" s="94">
        <v>2.3869044389634544</v>
      </c>
      <c r="Z246" s="94">
        <v>2.6810096369797676</v>
      </c>
      <c r="AA246" s="94">
        <v>2.9823392532690876</v>
      </c>
      <c r="AB246" s="94">
        <v>3.2764514284174724</v>
      </c>
      <c r="AC246" s="94">
        <v>3.5777582453650218</v>
      </c>
      <c r="AE246" s="28">
        <v>0.23899999999999999</v>
      </c>
      <c r="AF246" s="94">
        <f t="shared" si="62"/>
        <v>0.29851815696122364</v>
      </c>
      <c r="AG246" s="94">
        <f t="shared" si="48"/>
        <v>0.29897974403904282</v>
      </c>
      <c r="AH246" s="94">
        <f t="shared" si="49"/>
        <v>0.29891274204712037</v>
      </c>
      <c r="AI246" s="94">
        <f t="shared" si="50"/>
        <v>0.29921052159156253</v>
      </c>
      <c r="AJ246" s="94">
        <f t="shared" si="51"/>
        <v>0.29913360535894351</v>
      </c>
      <c r="AK246" s="94">
        <f t="shared" si="52"/>
        <v>0.2993500301343599</v>
      </c>
      <c r="AL246" s="94">
        <f t="shared" si="53"/>
        <v>0.29927477194136959</v>
      </c>
      <c r="AM246" s="94">
        <f t="shared" si="54"/>
        <v>0.2994434735973549</v>
      </c>
      <c r="AO246" s="28">
        <v>0.23899999999999999</v>
      </c>
      <c r="AP246" s="94">
        <f t="shared" si="63"/>
        <v>0.15217119241960603</v>
      </c>
      <c r="AQ246" s="94">
        <f t="shared" si="55"/>
        <v>0.1818399589853143</v>
      </c>
      <c r="AR246" s="94">
        <f t="shared" si="56"/>
        <v>0.21188171192252728</v>
      </c>
      <c r="AS246" s="94">
        <f t="shared" si="57"/>
        <v>0.24153486964249801</v>
      </c>
      <c r="AT246" s="94">
        <f t="shared" si="58"/>
        <v>0.27157615700402404</v>
      </c>
      <c r="AU246" s="94">
        <f t="shared" si="59"/>
        <v>0.30122146185989984</v>
      </c>
      <c r="AV246" s="94">
        <f t="shared" si="60"/>
        <v>0.33126318122179943</v>
      </c>
      <c r="AW246" s="94">
        <f t="shared" si="61"/>
        <v>0.36090383807137955</v>
      </c>
      <c r="AY246" s="28">
        <v>0.23899999999999999</v>
      </c>
      <c r="AZ246" s="34">
        <f>(((L246-VLOOKUP(AZ$6,Data!$N$4:$Y$11,Data!$W$1,FALSE)/1000)*VLOOKUP(AZ$6,Data!$N$4:$Y$11,Data!$P$1,FALSE)^1.5+VLOOKUP(AZ$6,Data!$N$4:$Y$11,Data!$W$1,FALSE)/1000*(Mannings_n_bot)^1.5)/L246)^0.67</f>
        <v>5.4308415118712448E-2</v>
      </c>
      <c r="BA246" s="34">
        <f>(((M246-VLOOKUP(BA$6,Data!$N$4:$Y$11,Data!$W$1,FALSE)/1000)*VLOOKUP(BA$6,Data!$N$4:$Y$11,Data!$P$1,FALSE)^1.5+VLOOKUP(BA$6,Data!$N$4:$Y$11,Data!$W$1,FALSE)/1000*(Mannings_n_bot)^1.5)/M246)^0.67</f>
        <v>5.4263364840245687E-2</v>
      </c>
      <c r="BB246" s="34">
        <f>(((N246-VLOOKUP(BB$6,Data!$N$4:$Y$11,Data!$W$1,FALSE)/1000)*VLOOKUP(BB$6,Data!$N$4:$Y$11,Data!$P$1,FALSE)^1.5+VLOOKUP(BB$6,Data!$N$4:$Y$11,Data!$W$1,FALSE)/1000*(Mannings_n_bot)^1.5)/N246)^0.67</f>
        <v>5.4184060298123435E-2</v>
      </c>
      <c r="BC246" s="34">
        <f>(((O246-VLOOKUP(BC$6,Data!$N$4:$Y$11,Data!$W$1,FALSE)/1000)*VLOOKUP(BC$6,Data!$N$4:$Y$11,Data!$P$1,FALSE)^1.5+VLOOKUP(BC$6,Data!$N$4:$Y$11,Data!$W$1,FALSE)/1000*(Mannings_n_bot)^1.5)/O246)^0.67</f>
        <v>5.4104657740587377E-2</v>
      </c>
      <c r="BD246" s="34">
        <f>(((P246-VLOOKUP(BD$6,Data!$N$4:$Y$11,Data!$W$1,FALSE)/1000)*VLOOKUP(BD$6,Data!$N$4:$Y$11,Data!$P$1,FALSE)^1.5+VLOOKUP(BD$6,Data!$N$4:$Y$11,Data!$W$1,FALSE)/1000*(Mannings_n_bot)^1.5)/P246)^0.67</f>
        <v>5.4002742631731847E-2</v>
      </c>
      <c r="BE246" s="34">
        <f>(((Q246-VLOOKUP(BE$6,Data!$N$4:$Y$11,Data!$W$1,FALSE)/1000)*VLOOKUP(BE$6,Data!$N$4:$Y$11,Data!$P$1,FALSE)^1.5+VLOOKUP(BE$6,Data!$N$4:$Y$11,Data!$W$1,FALSE)/1000*(Mannings_n_bot)^1.5)/Q246)^0.67</f>
        <v>5.3920315587279048E-2</v>
      </c>
      <c r="BF246" s="34">
        <f>(((R246-VLOOKUP(BF$6,Data!$N$4:$Y$11,Data!$W$1,FALSE)/1000)*VLOOKUP(BF$6,Data!$N$4:$Y$11,Data!$P$1,FALSE)^1.5+VLOOKUP(BF$6,Data!$N$4:$Y$11,Data!$W$1,FALSE)/1000*(Mannings_n_bot)^1.5)/R246)^0.67</f>
        <v>5.3858366929607215E-2</v>
      </c>
      <c r="BG246" s="34">
        <f>(((S246-VLOOKUP(BG$6,Data!$N$4:$Y$11,Data!$W$1,FALSE)/1000)*VLOOKUP(BG$6,Data!$N$4:$Y$11,Data!$P$1,FALSE)^1.5+VLOOKUP(BG$6,Data!$N$4:$Y$11,Data!$W$1,FALSE)/1000*(Mannings_n_bot)^1.5)/S246)^0.67</f>
        <v>5.3813405413973475E-2</v>
      </c>
    </row>
    <row r="247" spans="1:59" x14ac:dyDescent="0.25">
      <c r="A247" s="28">
        <v>0.24</v>
      </c>
      <c r="B247" s="94">
        <v>0.2907434275335079</v>
      </c>
      <c r="C247" s="94">
        <v>0.41778745575676024</v>
      </c>
      <c r="D247" s="94">
        <v>0.5667153919918213</v>
      </c>
      <c r="E247" s="94">
        <v>0.73946105062292422</v>
      </c>
      <c r="F247" s="94">
        <v>0.9338526473654154</v>
      </c>
      <c r="G247" s="94">
        <v>1.152299325242891</v>
      </c>
      <c r="H247" s="94">
        <v>1.392154491745873</v>
      </c>
      <c r="I247" s="94">
        <v>1.6563019400374794</v>
      </c>
      <c r="K247" s="28">
        <v>0.24</v>
      </c>
      <c r="L247" s="94">
        <v>1.9044241240410225</v>
      </c>
      <c r="M247" s="94">
        <v>2.2900854546309799</v>
      </c>
      <c r="N247" s="94">
        <v>2.66598215847706</v>
      </c>
      <c r="O247" s="94">
        <v>3.0515520710932553</v>
      </c>
      <c r="P247" s="94">
        <v>3.4274579414668125</v>
      </c>
      <c r="Q247" s="94">
        <v>3.8129800599391794</v>
      </c>
      <c r="R247" s="94">
        <v>4.1888952530916104</v>
      </c>
      <c r="S247" s="94">
        <v>4.5743883011080753</v>
      </c>
      <c r="U247" s="28">
        <v>0.24</v>
      </c>
      <c r="V247" s="94">
        <v>1.4896754404184325</v>
      </c>
      <c r="W247" s="94">
        <v>1.7910383986312719</v>
      </c>
      <c r="X247" s="94">
        <v>2.0850731009549395</v>
      </c>
      <c r="Y247" s="94">
        <v>2.3863640801296535</v>
      </c>
      <c r="Z247" s="94">
        <v>2.6804053373644909</v>
      </c>
      <c r="AA247" s="94">
        <v>2.9816587728268749</v>
      </c>
      <c r="AB247" s="94">
        <v>3.2757069953422238</v>
      </c>
      <c r="AC247" s="94">
        <v>3.5769376322532618</v>
      </c>
      <c r="AE247" s="28">
        <v>0.24</v>
      </c>
      <c r="AF247" s="94">
        <f t="shared" si="62"/>
        <v>0.29974885933686107</v>
      </c>
      <c r="AG247" s="94">
        <f t="shared" si="48"/>
        <v>0.30021132508339399</v>
      </c>
      <c r="AH247" s="94">
        <f t="shared" si="49"/>
        <v>0.30014419543244214</v>
      </c>
      <c r="AI247" s="94">
        <f t="shared" si="50"/>
        <v>0.30044254263613557</v>
      </c>
      <c r="AJ247" s="94">
        <f t="shared" si="51"/>
        <v>0.30036547970359045</v>
      </c>
      <c r="AK247" s="94">
        <f t="shared" si="52"/>
        <v>0.30058231739059282</v>
      </c>
      <c r="AL247" s="94">
        <f t="shared" si="53"/>
        <v>0.30050691556809683</v>
      </c>
      <c r="AM247" s="94">
        <f t="shared" si="54"/>
        <v>0.30067593925805286</v>
      </c>
      <c r="AO247" s="28">
        <v>0.24</v>
      </c>
      <c r="AP247" s="94">
        <f t="shared" si="63"/>
        <v>0.1526673727050756</v>
      </c>
      <c r="AQ247" s="94">
        <f t="shared" si="55"/>
        <v>0.18243312925808777</v>
      </c>
      <c r="AR247" s="94">
        <f t="shared" si="56"/>
        <v>0.21257283743997635</v>
      </c>
      <c r="AS247" s="94">
        <f t="shared" si="57"/>
        <v>0.24232293383674866</v>
      </c>
      <c r="AT247" s="94">
        <f t="shared" si="58"/>
        <v>0.27246217555794849</v>
      </c>
      <c r="AU247" s="94">
        <f t="shared" si="59"/>
        <v>0.30220439318564685</v>
      </c>
      <c r="AV247" s="94">
        <f t="shared" si="60"/>
        <v>0.33234406869410132</v>
      </c>
      <c r="AW247" s="94">
        <f t="shared" si="61"/>
        <v>0.36208162294317381</v>
      </c>
      <c r="AY247" s="28">
        <v>0.24</v>
      </c>
      <c r="AZ247" s="34">
        <f>(((L247-VLOOKUP(AZ$6,Data!$N$4:$Y$11,Data!$W$1,FALSE)/1000)*VLOOKUP(AZ$6,Data!$N$4:$Y$11,Data!$P$1,FALSE)^1.5+VLOOKUP(AZ$6,Data!$N$4:$Y$11,Data!$W$1,FALSE)/1000*(Mannings_n_bot)^1.5)/L247)^0.67</f>
        <v>5.4291632885804901E-2</v>
      </c>
      <c r="BA247" s="34">
        <f>(((M247-VLOOKUP(BA$6,Data!$N$4:$Y$11,Data!$W$1,FALSE)/1000)*VLOOKUP(BA$6,Data!$N$4:$Y$11,Data!$P$1,FALSE)^1.5+VLOOKUP(BA$6,Data!$N$4:$Y$11,Data!$W$1,FALSE)/1000*(Mannings_n_bot)^1.5)/M247)^0.67</f>
        <v>5.4246381664995687E-2</v>
      </c>
      <c r="BB247" s="34">
        <f>(((N247-VLOOKUP(BB$6,Data!$N$4:$Y$11,Data!$W$1,FALSE)/1000)*VLOOKUP(BB$6,Data!$N$4:$Y$11,Data!$P$1,FALSE)^1.5+VLOOKUP(BB$6,Data!$N$4:$Y$11,Data!$W$1,FALSE)/1000*(Mannings_n_bot)^1.5)/N247)^0.67</f>
        <v>5.4166801833744366E-2</v>
      </c>
      <c r="BC247" s="34">
        <f>(((O247-VLOOKUP(BC$6,Data!$N$4:$Y$11,Data!$W$1,FALSE)/1000)*VLOOKUP(BC$6,Data!$N$4:$Y$11,Data!$P$1,FALSE)^1.5+VLOOKUP(BC$6,Data!$N$4:$Y$11,Data!$W$1,FALSE)/1000*(Mannings_n_bot)^1.5)/O247)^0.67</f>
        <v>5.4087089741289597E-2</v>
      </c>
      <c r="BD247" s="34">
        <f>(((P247-VLOOKUP(BD$6,Data!$N$4:$Y$11,Data!$W$1,FALSE)/1000)*VLOOKUP(BD$6,Data!$N$4:$Y$11,Data!$P$1,FALSE)^1.5+VLOOKUP(BD$6,Data!$N$4:$Y$11,Data!$W$1,FALSE)/1000*(Mannings_n_bot)^1.5)/P247)^0.67</f>
        <v>5.3984819211525245E-2</v>
      </c>
      <c r="BE247" s="34">
        <f>(((Q247-VLOOKUP(BE$6,Data!$N$4:$Y$11,Data!$W$1,FALSE)/1000)*VLOOKUP(BE$6,Data!$N$4:$Y$11,Data!$P$1,FALSE)^1.5+VLOOKUP(BE$6,Data!$N$4:$Y$11,Data!$W$1,FALSE)/1000*(Mannings_n_bot)^1.5)/Q247)^0.67</f>
        <v>5.3902077845167255E-2</v>
      </c>
      <c r="BF247" s="34">
        <f>(((R247-VLOOKUP(BF$6,Data!$N$4:$Y$11,Data!$W$1,FALSE)/1000)*VLOOKUP(BF$6,Data!$N$4:$Y$11,Data!$P$1,FALSE)^1.5+VLOOKUP(BF$6,Data!$N$4:$Y$11,Data!$W$1,FALSE)/1000*(Mannings_n_bot)^1.5)/R247)^0.67</f>
        <v>5.3839915517527002E-2</v>
      </c>
      <c r="BG247" s="34">
        <f>(((S247-VLOOKUP(BG$6,Data!$N$4:$Y$11,Data!$W$1,FALSE)/1000)*VLOOKUP(BG$6,Data!$N$4:$Y$11,Data!$P$1,FALSE)^1.5+VLOOKUP(BG$6,Data!$N$4:$Y$11,Data!$W$1,FALSE)/1000*(Mannings_n_bot)^1.5)/S247)^0.67</f>
        <v>5.3794777027494856E-2</v>
      </c>
    </row>
    <row r="248" spans="1:59" x14ac:dyDescent="0.25">
      <c r="A248" s="28">
        <v>0.24099999999999999</v>
      </c>
      <c r="B248" s="94">
        <v>0.29193689520975163</v>
      </c>
      <c r="C248" s="94">
        <v>0.4195009948064411</v>
      </c>
      <c r="D248" s="94">
        <v>0.56904003406944903</v>
      </c>
      <c r="E248" s="94">
        <v>0.74249266113041856</v>
      </c>
      <c r="F248" s="94">
        <v>0.93768174619948974</v>
      </c>
      <c r="G248" s="94">
        <v>1.157022287383203</v>
      </c>
      <c r="H248" s="94">
        <v>1.3978613270973081</v>
      </c>
      <c r="I248" s="94">
        <v>1.6630895326929154</v>
      </c>
      <c r="K248" s="28">
        <v>0.24099999999999999</v>
      </c>
      <c r="L248" s="94">
        <v>1.9060594180853518</v>
      </c>
      <c r="M248" s="94">
        <v>2.2920409770165215</v>
      </c>
      <c r="N248" s="94">
        <v>2.6682605074444941</v>
      </c>
      <c r="O248" s="94">
        <v>3.0541505464076186</v>
      </c>
      <c r="P248" s="94">
        <v>3.4303792305504066</v>
      </c>
      <c r="Q248" s="94">
        <v>3.8162214251698123</v>
      </c>
      <c r="R248" s="94">
        <v>4.1924594294269548</v>
      </c>
      <c r="S248" s="94">
        <v>4.5782725243774998</v>
      </c>
      <c r="U248" s="28">
        <v>0.24099999999999999</v>
      </c>
      <c r="V248" s="94">
        <v>1.4893495589147627</v>
      </c>
      <c r="W248" s="94">
        <v>1.7906360045005869</v>
      </c>
      <c r="X248" s="94">
        <v>2.0846064331685494</v>
      </c>
      <c r="Y248" s="94">
        <v>2.3858208924983479</v>
      </c>
      <c r="Z248" s="94">
        <v>2.6797978546483714</v>
      </c>
      <c r="AA248" s="94">
        <v>2.9809747694986086</v>
      </c>
      <c r="AB248" s="94">
        <v>3.2749586851015384</v>
      </c>
      <c r="AC248" s="94">
        <v>3.5761128022047872</v>
      </c>
      <c r="AE248" s="28">
        <v>0.24099999999999999</v>
      </c>
      <c r="AF248" s="94">
        <f t="shared" si="62"/>
        <v>0.30097929325464323</v>
      </c>
      <c r="AG248" s="94">
        <f t="shared" si="48"/>
        <v>0.30144263019224415</v>
      </c>
      <c r="AH248" s="94">
        <f t="shared" si="49"/>
        <v>0.3013753739674131</v>
      </c>
      <c r="AI248" s="94">
        <f t="shared" si="50"/>
        <v>0.30167428400829677</v>
      </c>
      <c r="AJ248" s="94">
        <f t="shared" si="51"/>
        <v>0.30159707562118404</v>
      </c>
      <c r="AK248" s="94">
        <f t="shared" si="52"/>
        <v>0.30181432271593117</v>
      </c>
      <c r="AL248" s="94">
        <f t="shared" si="53"/>
        <v>0.30173877848222219</v>
      </c>
      <c r="AM248" s="94">
        <f t="shared" si="54"/>
        <v>0.30190812147534113</v>
      </c>
      <c r="AO248" s="28">
        <v>0.24099999999999999</v>
      </c>
      <c r="AP248" s="94">
        <f t="shared" si="63"/>
        <v>0.15316253650843897</v>
      </c>
      <c r="AQ248" s="94">
        <f t="shared" si="55"/>
        <v>0.18302508507177412</v>
      </c>
      <c r="AR248" s="94">
        <f t="shared" si="56"/>
        <v>0.21326254782163034</v>
      </c>
      <c r="AS248" s="94">
        <f t="shared" si="57"/>
        <v>0.24310938503138302</v>
      </c>
      <c r="AT248" s="94">
        <f t="shared" si="58"/>
        <v>0.27334638043766318</v>
      </c>
      <c r="AU248" s="94">
        <f t="shared" si="59"/>
        <v>0.30318531303034085</v>
      </c>
      <c r="AV248" s="94">
        <f t="shared" si="60"/>
        <v>0.33342274400694066</v>
      </c>
      <c r="AW248" s="94">
        <f t="shared" si="61"/>
        <v>0.36325699788241483</v>
      </c>
      <c r="AY248" s="28">
        <v>0.24099999999999999</v>
      </c>
      <c r="AZ248" s="34">
        <f>(((L248-VLOOKUP(AZ$6,Data!$N$4:$Y$11,Data!$W$1,FALSE)/1000)*VLOOKUP(AZ$6,Data!$N$4:$Y$11,Data!$P$1,FALSE)^1.5+VLOOKUP(AZ$6,Data!$N$4:$Y$11,Data!$W$1,FALSE)/1000*(Mannings_n_bot)^1.5)/L248)^0.67</f>
        <v>5.4274873241193275E-2</v>
      </c>
      <c r="BA248" s="34">
        <f>(((M248-VLOOKUP(BA$6,Data!$N$4:$Y$11,Data!$W$1,FALSE)/1000)*VLOOKUP(BA$6,Data!$N$4:$Y$11,Data!$P$1,FALSE)^1.5+VLOOKUP(BA$6,Data!$N$4:$Y$11,Data!$W$1,FALSE)/1000*(Mannings_n_bot)^1.5)/M248)^0.67</f>
        <v>5.4229421053051473E-2</v>
      </c>
      <c r="BB248" s="34">
        <f>(((N248-VLOOKUP(BB$6,Data!$N$4:$Y$11,Data!$W$1,FALSE)/1000)*VLOOKUP(BB$6,Data!$N$4:$Y$11,Data!$P$1,FALSE)^1.5+VLOOKUP(BB$6,Data!$N$4:$Y$11,Data!$W$1,FALSE)/1000*(Mannings_n_bot)^1.5)/N248)^0.67</f>
        <v>5.4149566290054824E-2</v>
      </c>
      <c r="BC248" s="34">
        <f>(((O248-VLOOKUP(BC$6,Data!$N$4:$Y$11,Data!$W$1,FALSE)/1000)*VLOOKUP(BC$6,Data!$N$4:$Y$11,Data!$P$1,FALSE)^1.5+VLOOKUP(BC$6,Data!$N$4:$Y$11,Data!$W$1,FALSE)/1000*(Mannings_n_bot)^1.5)/O248)^0.67</f>
        <v>5.4069544845469511E-2</v>
      </c>
      <c r="BD248" s="34">
        <f>(((P248-VLOOKUP(BD$6,Data!$N$4:$Y$11,Data!$W$1,FALSE)/1000)*VLOOKUP(BD$6,Data!$N$4:$Y$11,Data!$P$1,FALSE)^1.5+VLOOKUP(BD$6,Data!$N$4:$Y$11,Data!$W$1,FALSE)/1000*(Mannings_n_bot)^1.5)/P248)^0.67</f>
        <v>5.3966919344817656E-2</v>
      </c>
      <c r="BE248" s="34">
        <f>(((Q248-VLOOKUP(BE$6,Data!$N$4:$Y$11,Data!$W$1,FALSE)/1000)*VLOOKUP(BE$6,Data!$N$4:$Y$11,Data!$P$1,FALSE)^1.5+VLOOKUP(BE$6,Data!$N$4:$Y$11,Data!$W$1,FALSE)/1000*(Mannings_n_bot)^1.5)/Q248)^0.67</f>
        <v>5.3883863880973888E-2</v>
      </c>
      <c r="BF248" s="34">
        <f>(((R248-VLOOKUP(BF$6,Data!$N$4:$Y$11,Data!$W$1,FALSE)/1000)*VLOOKUP(BF$6,Data!$N$4:$Y$11,Data!$P$1,FALSE)^1.5+VLOOKUP(BF$6,Data!$N$4:$Y$11,Data!$W$1,FALSE)/1000*(Mannings_n_bot)^1.5)/R248)^0.67</f>
        <v>5.3821488168746538E-2</v>
      </c>
      <c r="BG248" s="34">
        <f>(((S248-VLOOKUP(BG$6,Data!$N$4:$Y$11,Data!$W$1,FALSE)/1000)*VLOOKUP(BG$6,Data!$N$4:$Y$11,Data!$P$1,FALSE)^1.5+VLOOKUP(BG$6,Data!$N$4:$Y$11,Data!$W$1,FALSE)/1000*(Mannings_n_bot)^1.5)/S248)^0.67</f>
        <v>5.3776172797489905E-2</v>
      </c>
    </row>
    <row r="249" spans="1:59" x14ac:dyDescent="0.25">
      <c r="A249" s="28">
        <v>0.24199999999999999</v>
      </c>
      <c r="B249" s="94">
        <v>0.29313010105497461</v>
      </c>
      <c r="C249" s="94">
        <v>0.42121414780880095</v>
      </c>
      <c r="D249" s="94">
        <v>0.57136415441389676</v>
      </c>
      <c r="E249" s="94">
        <v>0.74552357970181982</v>
      </c>
      <c r="F249" s="94">
        <v>0.94150997483939358</v>
      </c>
      <c r="G249" s="94">
        <v>1.1617441631426462</v>
      </c>
      <c r="H249" s="94">
        <v>1.4035668552373521</v>
      </c>
      <c r="I249" s="94">
        <v>1.6698755559676917</v>
      </c>
      <c r="K249" s="28">
        <v>0.24199999999999999</v>
      </c>
      <c r="L249" s="94">
        <v>1.9076950709703628</v>
      </c>
      <c r="M249" s="94">
        <v>2.2939969400657598</v>
      </c>
      <c r="N249" s="94">
        <v>2.6705393678701674</v>
      </c>
      <c r="O249" s="94">
        <v>3.0567496149346294</v>
      </c>
      <c r="P249" s="94">
        <v>3.4333011836719924</v>
      </c>
      <c r="Q249" s="94">
        <v>3.8194635361544806</v>
      </c>
      <c r="R249" s="94">
        <v>4.1960244223620542</v>
      </c>
      <c r="S249" s="94">
        <v>4.58215764593829</v>
      </c>
      <c r="U249" s="28">
        <v>0.24199999999999999</v>
      </c>
      <c r="V249" s="94">
        <v>1.4890218814772835</v>
      </c>
      <c r="W249" s="94">
        <v>1.7902314742968803</v>
      </c>
      <c r="X249" s="94">
        <v>2.0841372747254807</v>
      </c>
      <c r="Y249" s="94">
        <v>2.3852748741369711</v>
      </c>
      <c r="Z249" s="94">
        <v>2.6791871866661872</v>
      </c>
      <c r="AA249" s="94">
        <v>2.9802872408586838</v>
      </c>
      <c r="AB249" s="94">
        <v>3.2742064950370708</v>
      </c>
      <c r="AC249" s="94">
        <v>3.5752837523010141</v>
      </c>
      <c r="AE249" s="28">
        <v>0.24199999999999999</v>
      </c>
      <c r="AF249" s="94">
        <f t="shared" si="62"/>
        <v>0.30220945723150028</v>
      </c>
      <c r="AG249" s="94">
        <f t="shared" si="48"/>
        <v>0.30267365789741413</v>
      </c>
      <c r="AH249" s="94">
        <f t="shared" si="49"/>
        <v>0.30260627618169866</v>
      </c>
      <c r="AI249" s="94">
        <f t="shared" si="50"/>
        <v>0.30290574424727457</v>
      </c>
      <c r="AJ249" s="94">
        <f t="shared" si="51"/>
        <v>0.30282839164848635</v>
      </c>
      <c r="AK249" s="94">
        <f t="shared" si="52"/>
        <v>0.3030460446540697</v>
      </c>
      <c r="AL249" s="94">
        <f t="shared" si="53"/>
        <v>0.30297035922503285</v>
      </c>
      <c r="AM249" s="94">
        <f t="shared" si="54"/>
        <v>0.30314001879590102</v>
      </c>
      <c r="AO249" s="28">
        <v>0.24199999999999999</v>
      </c>
      <c r="AP249" s="94">
        <f t="shared" si="63"/>
        <v>0.15365668524051482</v>
      </c>
      <c r="AQ249" s="94">
        <f t="shared" si="55"/>
        <v>0.18361582809989554</v>
      </c>
      <c r="AR249" s="94">
        <f t="shared" si="56"/>
        <v>0.21395084501958728</v>
      </c>
      <c r="AS249" s="94">
        <f t="shared" si="57"/>
        <v>0.24389422544108616</v>
      </c>
      <c r="AT249" s="94">
        <f t="shared" si="58"/>
        <v>0.27422877413639185</v>
      </c>
      <c r="AU249" s="94">
        <f t="shared" si="59"/>
        <v>0.30416422414973898</v>
      </c>
      <c r="AV249" s="94">
        <f t="shared" si="60"/>
        <v>0.33449921019459816</v>
      </c>
      <c r="AW249" s="94">
        <f t="shared" si="61"/>
        <v>0.36442996618588636</v>
      </c>
      <c r="AY249" s="28">
        <v>0.24199999999999999</v>
      </c>
      <c r="AZ249" s="34">
        <f>(((L249-VLOOKUP(AZ$6,Data!$N$4:$Y$11,Data!$W$1,FALSE)/1000)*VLOOKUP(AZ$6,Data!$N$4:$Y$11,Data!$P$1,FALSE)^1.5+VLOOKUP(AZ$6,Data!$N$4:$Y$11,Data!$W$1,FALSE)/1000*(Mannings_n_bot)^1.5)/L249)^0.67</f>
        <v>5.4258136117764616E-2</v>
      </c>
      <c r="BA249" s="34">
        <f>(((M249-VLOOKUP(BA$6,Data!$N$4:$Y$11,Data!$W$1,FALSE)/1000)*VLOOKUP(BA$6,Data!$N$4:$Y$11,Data!$P$1,FALSE)^1.5+VLOOKUP(BA$6,Data!$N$4:$Y$11,Data!$W$1,FALSE)/1000*(Mannings_n_bot)^1.5)/M249)^0.67</f>
        <v>5.4212482937851039E-2</v>
      </c>
      <c r="BB249" s="34">
        <f>(((N249-VLOOKUP(BB$6,Data!$N$4:$Y$11,Data!$W$1,FALSE)/1000)*VLOOKUP(BB$6,Data!$N$4:$Y$11,Data!$P$1,FALSE)^1.5+VLOOKUP(BB$6,Data!$N$4:$Y$11,Data!$W$1,FALSE)/1000*(Mannings_n_bot)^1.5)/N249)^0.67</f>
        <v>5.413235359938133E-2</v>
      </c>
      <c r="BC249" s="34">
        <f>(((O249-VLOOKUP(BC$6,Data!$N$4:$Y$11,Data!$W$1,FALSE)/1000)*VLOOKUP(BC$6,Data!$N$4:$Y$11,Data!$P$1,FALSE)^1.5+VLOOKUP(BC$6,Data!$N$4:$Y$11,Data!$W$1,FALSE)/1000*(Mannings_n_bot)^1.5)/O249)^0.67</f>
        <v>5.4052022985231027E-2</v>
      </c>
      <c r="BD249" s="34">
        <f>(((P249-VLOOKUP(BD$6,Data!$N$4:$Y$11,Data!$W$1,FALSE)/1000)*VLOOKUP(BD$6,Data!$N$4:$Y$11,Data!$P$1,FALSE)^1.5+VLOOKUP(BD$6,Data!$N$4:$Y$11,Data!$W$1,FALSE)/1000*(Mannings_n_bot)^1.5)/P249)^0.67</f>
        <v>5.3949042962321933E-2</v>
      </c>
      <c r="BE249" s="34">
        <f>(((Q249-VLOOKUP(BE$6,Data!$N$4:$Y$11,Data!$W$1,FALSE)/1000)*VLOOKUP(BE$6,Data!$N$4:$Y$11,Data!$P$1,FALSE)^1.5+VLOOKUP(BE$6,Data!$N$4:$Y$11,Data!$W$1,FALSE)/1000*(Mannings_n_bot)^1.5)/Q249)^0.67</f>
        <v>5.3865673624986676E-2</v>
      </c>
      <c r="BF249" s="34">
        <f>(((R249-VLOOKUP(BF$6,Data!$N$4:$Y$11,Data!$W$1,FALSE)/1000)*VLOOKUP(BF$6,Data!$N$4:$Y$11,Data!$P$1,FALSE)^1.5+VLOOKUP(BF$6,Data!$N$4:$Y$11,Data!$W$1,FALSE)/1000*(Mannings_n_bot)^1.5)/R249)^0.67</f>
        <v>5.380308481264235E-2</v>
      </c>
      <c r="BG249" s="34">
        <f>(((S249-VLOOKUP(BG$6,Data!$N$4:$Y$11,Data!$W$1,FALSE)/1000)*VLOOKUP(BG$6,Data!$N$4:$Y$11,Data!$P$1,FALSE)^1.5+VLOOKUP(BG$6,Data!$N$4:$Y$11,Data!$W$1,FALSE)/1000*(Mannings_n_bot)^1.5)/S249)^0.67</f>
        <v>5.3757592653243438E-2</v>
      </c>
    </row>
    <row r="250" spans="1:59" x14ac:dyDescent="0.25">
      <c r="A250" s="28">
        <v>0.24299999999999999</v>
      </c>
      <c r="B250" s="94">
        <v>0.29432304362971473</v>
      </c>
      <c r="C250" s="94">
        <v>0.42292691271927496</v>
      </c>
      <c r="D250" s="94">
        <v>0.57368775024709096</v>
      </c>
      <c r="E250" s="94">
        <v>0.74855380273935612</v>
      </c>
      <c r="F250" s="94">
        <v>0.94533732873273779</v>
      </c>
      <c r="G250" s="94">
        <v>1.1664649469345383</v>
      </c>
      <c r="H250" s="94">
        <v>1.4092710694035957</v>
      </c>
      <c r="I250" s="94">
        <v>1.6766600018505127</v>
      </c>
      <c r="K250" s="28">
        <v>0.24299999999999999</v>
      </c>
      <c r="L250" s="94">
        <v>1.9093310848276648</v>
      </c>
      <c r="M250" s="94">
        <v>2.2959533463127437</v>
      </c>
      <c r="N250" s="94">
        <v>2.672818742708964</v>
      </c>
      <c r="O250" s="94">
        <v>3.059349280031769</v>
      </c>
      <c r="P250" s="94">
        <v>3.4362238046097873</v>
      </c>
      <c r="Q250" s="94">
        <v>3.8227063970740907</v>
      </c>
      <c r="R250" s="94">
        <v>4.1995902364984872</v>
      </c>
      <c r="S250" s="94">
        <v>4.586043670794778</v>
      </c>
      <c r="U250" s="28">
        <v>0.24299999999999999</v>
      </c>
      <c r="V250" s="94">
        <v>1.4886924069200802</v>
      </c>
      <c r="W250" s="94">
        <v>1.7898248065717877</v>
      </c>
      <c r="X250" s="94">
        <v>2.0836656239433444</v>
      </c>
      <c r="Y250" s="94">
        <v>2.38472602310111</v>
      </c>
      <c r="Z250" s="94">
        <v>2.6785733312393818</v>
      </c>
      <c r="AA250" s="94">
        <v>2.9795961844667498</v>
      </c>
      <c r="AB250" s="94">
        <v>3.2734504224742453</v>
      </c>
      <c r="AC250" s="94">
        <v>3.5744504796057108</v>
      </c>
      <c r="AE250" s="28">
        <v>0.24299999999999999</v>
      </c>
      <c r="AF250" s="94">
        <f t="shared" si="62"/>
        <v>0.30343934978338438</v>
      </c>
      <c r="AG250" s="94">
        <f t="shared" si="48"/>
        <v>0.30390440672973212</v>
      </c>
      <c r="AH250" s="94">
        <f t="shared" si="49"/>
        <v>0.30383690060397356</v>
      </c>
      <c r="AI250" s="94">
        <f t="shared" si="50"/>
        <v>0.3041369218912966</v>
      </c>
      <c r="AJ250" s="94">
        <f t="shared" si="51"/>
        <v>0.30405942632126154</v>
      </c>
      <c r="AK250" s="94">
        <f t="shared" si="52"/>
        <v>0.30427748174769792</v>
      </c>
      <c r="AL250" s="94">
        <f t="shared" si="53"/>
        <v>0.30420165633681245</v>
      </c>
      <c r="AM250" s="94">
        <f t="shared" si="54"/>
        <v>0.3043716297654061</v>
      </c>
      <c r="AO250" s="28">
        <v>0.24299999999999999</v>
      </c>
      <c r="AP250" s="94">
        <f t="shared" si="63"/>
        <v>0.15414982030540825</v>
      </c>
      <c r="AQ250" s="94">
        <f t="shared" si="55"/>
        <v>0.18420536000807131</v>
      </c>
      <c r="AR250" s="94">
        <f t="shared" si="56"/>
        <v>0.21463773097671601</v>
      </c>
      <c r="AS250" s="94">
        <f t="shared" si="57"/>
        <v>0.24467745727012347</v>
      </c>
      <c r="AT250" s="94">
        <f t="shared" si="58"/>
        <v>0.27510935913561341</v>
      </c>
      <c r="AU250" s="94">
        <f t="shared" si="59"/>
        <v>0.30514112928666287</v>
      </c>
      <c r="AV250" s="94">
        <f t="shared" si="60"/>
        <v>0.33557347027709317</v>
      </c>
      <c r="AW250" s="94">
        <f t="shared" si="61"/>
        <v>0.3656005311349208</v>
      </c>
      <c r="AY250" s="28">
        <v>0.24299999999999999</v>
      </c>
      <c r="AZ250" s="34">
        <f>(((L250-VLOOKUP(AZ$6,Data!$N$4:$Y$11,Data!$W$1,FALSE)/1000)*VLOOKUP(AZ$6,Data!$N$4:$Y$11,Data!$P$1,FALSE)^1.5+VLOOKUP(AZ$6,Data!$N$4:$Y$11,Data!$W$1,FALSE)/1000*(Mannings_n_bot)^1.5)/L250)^0.67</f>
        <v>5.4241421448623879E-2</v>
      </c>
      <c r="BA250" s="34">
        <f>(((M250-VLOOKUP(BA$6,Data!$N$4:$Y$11,Data!$W$1,FALSE)/1000)*VLOOKUP(BA$6,Data!$N$4:$Y$11,Data!$P$1,FALSE)^1.5+VLOOKUP(BA$6,Data!$N$4:$Y$11,Data!$W$1,FALSE)/1000*(Mannings_n_bot)^1.5)/M250)^0.67</f>
        <v>5.4195567253045397E-2</v>
      </c>
      <c r="BB250" s="34">
        <f>(((N250-VLOOKUP(BB$6,Data!$N$4:$Y$11,Data!$W$1,FALSE)/1000)*VLOOKUP(BB$6,Data!$N$4:$Y$11,Data!$P$1,FALSE)^1.5+VLOOKUP(BB$6,Data!$N$4:$Y$11,Data!$W$1,FALSE)/1000*(Mannings_n_bot)^1.5)/N250)^0.67</f>
        <v>5.4115163694267082E-2</v>
      </c>
      <c r="BC250" s="34">
        <f>(((O250-VLOOKUP(BC$6,Data!$N$4:$Y$11,Data!$W$1,FALSE)/1000)*VLOOKUP(BC$6,Data!$N$4:$Y$11,Data!$P$1,FALSE)^1.5+VLOOKUP(BC$6,Data!$N$4:$Y$11,Data!$W$1,FALSE)/1000*(Mannings_n_bot)^1.5)/O250)^0.67</f>
        <v>5.4034524092893305E-2</v>
      </c>
      <c r="BD250" s="34">
        <f>(((P250-VLOOKUP(BD$6,Data!$N$4:$Y$11,Data!$W$1,FALSE)/1000)*VLOOKUP(BD$6,Data!$N$4:$Y$11,Data!$P$1,FALSE)^1.5+VLOOKUP(BD$6,Data!$N$4:$Y$11,Data!$W$1,FALSE)/1000*(Mannings_n_bot)^1.5)/P250)^0.67</f>
        <v>5.3931189994970603E-2</v>
      </c>
      <c r="BE250" s="34">
        <f>(((Q250-VLOOKUP(BE$6,Data!$N$4:$Y$11,Data!$W$1,FALSE)/1000)*VLOOKUP(BE$6,Data!$N$4:$Y$11,Data!$P$1,FALSE)^1.5+VLOOKUP(BE$6,Data!$N$4:$Y$11,Data!$W$1,FALSE)/1000*(Mannings_n_bot)^1.5)/Q250)^0.67</f>
        <v>5.3847507007712854E-2</v>
      </c>
      <c r="BF250" s="34">
        <f>(((R250-VLOOKUP(BF$6,Data!$N$4:$Y$11,Data!$W$1,FALSE)/1000)*VLOOKUP(BF$6,Data!$N$4:$Y$11,Data!$P$1,FALSE)^1.5+VLOOKUP(BF$6,Data!$N$4:$Y$11,Data!$W$1,FALSE)/1000*(Mannings_n_bot)^1.5)/R250)^0.67</f>
        <v>5.3784705378813656E-2</v>
      </c>
      <c r="BG250" s="34">
        <f>(((S250-VLOOKUP(BG$6,Data!$N$4:$Y$11,Data!$W$1,FALSE)/1000)*VLOOKUP(BG$6,Data!$N$4:$Y$11,Data!$P$1,FALSE)^1.5+VLOOKUP(BG$6,Data!$N$4:$Y$11,Data!$W$1,FALSE)/1000*(Mannings_n_bot)^1.5)/S250)^0.67</f>
        <v>5.3739036524262054E-2</v>
      </c>
    </row>
    <row r="251" spans="1:59" x14ac:dyDescent="0.25">
      <c r="A251" s="28">
        <v>0.24399999999999999</v>
      </c>
      <c r="B251" s="94">
        <v>0.29551572149355831</v>
      </c>
      <c r="C251" s="94">
        <v>0.42463928749190738</v>
      </c>
      <c r="D251" s="94">
        <v>0.57601081878907556</v>
      </c>
      <c r="E251" s="94">
        <v>0.75158332664277983</v>
      </c>
      <c r="F251" s="94">
        <v>0.94916380332401262</v>
      </c>
      <c r="G251" s="94">
        <v>1.1711846331683202</v>
      </c>
      <c r="H251" s="94">
        <v>1.4149739628289559</v>
      </c>
      <c r="I251" s="94">
        <v>1.6834428623244881</v>
      </c>
      <c r="K251" s="28">
        <v>0.24399999999999999</v>
      </c>
      <c r="L251" s="94">
        <v>1.9109674617928938</v>
      </c>
      <c r="M251" s="94">
        <v>2.2979101982964205</v>
      </c>
      <c r="N251" s="94">
        <v>2.6750986349214592</v>
      </c>
      <c r="O251" s="94">
        <v>3.0619495450630865</v>
      </c>
      <c r="P251" s="94">
        <v>3.4391470971493692</v>
      </c>
      <c r="Q251" s="94">
        <v>3.8259500121177807</v>
      </c>
      <c r="R251" s="94">
        <v>4.2031568764468599</v>
      </c>
      <c r="S251" s="94">
        <v>4.589930603961184</v>
      </c>
      <c r="U251" s="28">
        <v>0.24399999999999999</v>
      </c>
      <c r="V251" s="94">
        <v>1.4883611340496821</v>
      </c>
      <c r="W251" s="94">
        <v>1.7894159998679711</v>
      </c>
      <c r="X251" s="94">
        <v>2.0831914791292863</v>
      </c>
      <c r="Y251" s="94">
        <v>2.3841743374344695</v>
      </c>
      <c r="Z251" s="94">
        <v>2.6779562861760264</v>
      </c>
      <c r="AA251" s="94">
        <v>2.9789015978676661</v>
      </c>
      <c r="AB251" s="94">
        <v>3.2726904647222024</v>
      </c>
      <c r="AC251" s="94">
        <v>3.573612981164946</v>
      </c>
      <c r="AE251" s="28">
        <v>0.24399999999999999</v>
      </c>
      <c r="AF251" s="94">
        <f t="shared" si="62"/>
        <v>0.30466896942526689</v>
      </c>
      <c r="AG251" s="94">
        <f t="shared" si="48"/>
        <v>0.30513487521902699</v>
      </c>
      <c r="AH251" s="94">
        <f t="shared" si="49"/>
        <v>0.30506724576191568</v>
      </c>
      <c r="AI251" s="94">
        <f t="shared" si="50"/>
        <v>0.30536781547758463</v>
      </c>
      <c r="AJ251" s="94">
        <f t="shared" si="51"/>
        <v>0.30529017817427001</v>
      </c>
      <c r="AK251" s="94">
        <f t="shared" si="52"/>
        <v>0.30550863253849408</v>
      </c>
      <c r="AL251" s="94">
        <f t="shared" si="53"/>
        <v>0.30543266835683575</v>
      </c>
      <c r="AM251" s="94">
        <f t="shared" si="54"/>
        <v>0.30560295292851408</v>
      </c>
      <c r="AO251" s="28">
        <v>0.24399999999999999</v>
      </c>
      <c r="AP251" s="94">
        <f t="shared" si="63"/>
        <v>0.15464194310053911</v>
      </c>
      <c r="AQ251" s="94">
        <f t="shared" si="55"/>
        <v>0.18479368245404806</v>
      </c>
      <c r="AR251" s="94">
        <f t="shared" si="56"/>
        <v>0.21532320762669269</v>
      </c>
      <c r="AS251" s="94">
        <f t="shared" si="57"/>
        <v>0.24545908271238176</v>
      </c>
      <c r="AT251" s="94">
        <f t="shared" si="58"/>
        <v>0.27598813790510818</v>
      </c>
      <c r="AU251" s="94">
        <f t="shared" si="59"/>
        <v>0.30611603117104857</v>
      </c>
      <c r="AV251" s="94">
        <f t="shared" si="60"/>
        <v>0.33664552726023983</v>
      </c>
      <c r="AW251" s="94">
        <f t="shared" si="61"/>
        <v>0.36676869599545792</v>
      </c>
      <c r="AY251" s="28">
        <v>0.24399999999999999</v>
      </c>
      <c r="AZ251" s="34">
        <f>(((L251-VLOOKUP(AZ$6,Data!$N$4:$Y$11,Data!$W$1,FALSE)/1000)*VLOOKUP(AZ$6,Data!$N$4:$Y$11,Data!$P$1,FALSE)^1.5+VLOOKUP(AZ$6,Data!$N$4:$Y$11,Data!$W$1,FALSE)/1000*(Mannings_n_bot)^1.5)/L251)^0.67</f>
        <v>5.4224729167092839E-2</v>
      </c>
      <c r="BA251" s="34">
        <f>(((M251-VLOOKUP(BA$6,Data!$N$4:$Y$11,Data!$W$1,FALSE)/1000)*VLOOKUP(BA$6,Data!$N$4:$Y$11,Data!$P$1,FALSE)^1.5+VLOOKUP(BA$6,Data!$N$4:$Y$11,Data!$W$1,FALSE)/1000*(Mannings_n_bot)^1.5)/M251)^0.67</f>
        <v>5.4178673932497423E-2</v>
      </c>
      <c r="BB251" s="34">
        <f>(((N251-VLOOKUP(BB$6,Data!$N$4:$Y$11,Data!$W$1,FALSE)/1000)*VLOOKUP(BB$6,Data!$N$4:$Y$11,Data!$P$1,FALSE)^1.5+VLOOKUP(BB$6,Data!$N$4:$Y$11,Data!$W$1,FALSE)/1000*(Mannings_n_bot)^1.5)/N251)^0.67</f>
        <v>5.4097996507470936E-2</v>
      </c>
      <c r="BC251" s="34">
        <f>(((O251-VLOOKUP(BC$6,Data!$N$4:$Y$11,Data!$W$1,FALSE)/1000)*VLOOKUP(BC$6,Data!$N$4:$Y$11,Data!$P$1,FALSE)^1.5+VLOOKUP(BC$6,Data!$N$4:$Y$11,Data!$W$1,FALSE)/1000*(Mannings_n_bot)^1.5)/O251)^0.67</f>
        <v>5.4017048100989777E-2</v>
      </c>
      <c r="BD251" s="34">
        <f>(((P251-VLOOKUP(BD$6,Data!$N$4:$Y$11,Data!$W$1,FALSE)/1000)*VLOOKUP(BD$6,Data!$N$4:$Y$11,Data!$P$1,FALSE)^1.5+VLOOKUP(BD$6,Data!$N$4:$Y$11,Data!$W$1,FALSE)/1000*(Mannings_n_bot)^1.5)/P251)^0.67</f>
        <v>5.3913360373915011E-2</v>
      </c>
      <c r="BE251" s="34">
        <f>(((Q251-VLOOKUP(BE$6,Data!$N$4:$Y$11,Data!$W$1,FALSE)/1000)*VLOOKUP(BE$6,Data!$N$4:$Y$11,Data!$P$1,FALSE)^1.5+VLOOKUP(BE$6,Data!$N$4:$Y$11,Data!$W$1,FALSE)/1000*(Mannings_n_bot)^1.5)/Q251)^0.67</f>
        <v>5.3829363959877856E-2</v>
      </c>
      <c r="BF251" s="34">
        <f>(((R251-VLOOKUP(BF$6,Data!$N$4:$Y$11,Data!$W$1,FALSE)/1000)*VLOOKUP(BF$6,Data!$N$4:$Y$11,Data!$P$1,FALSE)^1.5+VLOOKUP(BF$6,Data!$N$4:$Y$11,Data!$W$1,FALSE)/1000*(Mannings_n_bot)^1.5)/R251)^0.67</f>
        <v>5.3766349797081066E-2</v>
      </c>
      <c r="BG251" s="34">
        <f>(((S251-VLOOKUP(BG$6,Data!$N$4:$Y$11,Data!$W$1,FALSE)/1000)*VLOOKUP(BG$6,Data!$N$4:$Y$11,Data!$P$1,FALSE)^1.5+VLOOKUP(BG$6,Data!$N$4:$Y$11,Data!$W$1,FALSE)/1000*(Mannings_n_bot)^1.5)/S251)^0.67</f>
        <v>5.3720504340272687E-2</v>
      </c>
    </row>
    <row r="252" spans="1:59" x14ac:dyDescent="0.25">
      <c r="A252" s="28">
        <v>0.245</v>
      </c>
      <c r="B252" s="94">
        <v>0.29670813320513079</v>
      </c>
      <c r="C252" s="94">
        <v>0.42635127007934348</v>
      </c>
      <c r="D252" s="94">
        <v>0.57833335725800294</v>
      </c>
      <c r="E252" s="94">
        <v>0.75461214780934682</v>
      </c>
      <c r="F252" s="94">
        <v>0.95298939405456551</v>
      </c>
      <c r="G252" s="94">
        <v>1.1759032162495311</v>
      </c>
      <c r="H252" s="94">
        <v>1.4206755287416479</v>
      </c>
      <c r="I252" s="94">
        <v>1.6902241293671074</v>
      </c>
      <c r="K252" s="28">
        <v>0.245</v>
      </c>
      <c r="L252" s="94">
        <v>1.9126042040057398</v>
      </c>
      <c r="M252" s="94">
        <v>2.2998674985606731</v>
      </c>
      <c r="N252" s="94">
        <v>2.6773790474739636</v>
      </c>
      <c r="O252" s="94">
        <v>3.0645504133992367</v>
      </c>
      <c r="P252" s="94">
        <v>3.4420710650837263</v>
      </c>
      <c r="Q252" s="94">
        <v>3.8291943854829742</v>
      </c>
      <c r="R252" s="94">
        <v>4.2067243468268654</v>
      </c>
      <c r="S252" s="94">
        <v>4.5938184504616943</v>
      </c>
      <c r="U252" s="28">
        <v>0.245</v>
      </c>
      <c r="V252" s="94">
        <v>1.4880280616650383</v>
      </c>
      <c r="W252" s="94">
        <v>1.789005052719093</v>
      </c>
      <c r="X252" s="94">
        <v>2.0827148385799528</v>
      </c>
      <c r="Y252" s="94">
        <v>2.383619815168835</v>
      </c>
      <c r="Z252" s="94">
        <v>2.6773360492707767</v>
      </c>
      <c r="AA252" s="94">
        <v>2.9782034785914506</v>
      </c>
      <c r="AB252" s="94">
        <v>3.271926619073747</v>
      </c>
      <c r="AC252" s="94">
        <v>3.5727712540070296</v>
      </c>
      <c r="AE252" s="28">
        <v>0.245</v>
      </c>
      <c r="AF252" s="94">
        <f t="shared" si="62"/>
        <v>0.30589831467112827</v>
      </c>
      <c r="AG252" s="94">
        <f t="shared" si="48"/>
        <v>0.30636506189412216</v>
      </c>
      <c r="AH252" s="94">
        <f t="shared" si="49"/>
        <v>0.30629731018220085</v>
      </c>
      <c r="AI252" s="94">
        <f t="shared" si="50"/>
        <v>0.30659842354234607</v>
      </c>
      <c r="AJ252" s="94">
        <f t="shared" si="51"/>
        <v>0.30652064574126137</v>
      </c>
      <c r="AK252" s="94">
        <f t="shared" si="52"/>
        <v>0.30673949556711855</v>
      </c>
      <c r="AL252" s="94">
        <f t="shared" si="53"/>
        <v>0.3066633938233625</v>
      </c>
      <c r="AM252" s="94">
        <f t="shared" si="54"/>
        <v>0.30683398682886265</v>
      </c>
      <c r="AO252" s="28">
        <v>0.245</v>
      </c>
      <c r="AP252" s="94">
        <f t="shared" si="63"/>
        <v>0.15513305501666688</v>
      </c>
      <c r="AQ252" s="94">
        <f t="shared" si="55"/>
        <v>0.18538079708773095</v>
      </c>
      <c r="AR252" s="94">
        <f t="shared" si="56"/>
        <v>0.21600727689403754</v>
      </c>
      <c r="AS252" s="94">
        <f t="shared" si="57"/>
        <v>0.24623910395140858</v>
      </c>
      <c r="AT252" s="94">
        <f t="shared" si="58"/>
        <v>0.27686511290300297</v>
      </c>
      <c r="AU252" s="94">
        <f t="shared" si="59"/>
        <v>0.30708893251999664</v>
      </c>
      <c r="AV252" s="94">
        <f t="shared" si="60"/>
        <v>0.33771538413570273</v>
      </c>
      <c r="AW252" s="94">
        <f t="shared" si="61"/>
        <v>0.36793446401810548</v>
      </c>
      <c r="AY252" s="28">
        <v>0.245</v>
      </c>
      <c r="AZ252" s="34">
        <f>(((L252-VLOOKUP(AZ$6,Data!$N$4:$Y$11,Data!$W$1,FALSE)/1000)*VLOOKUP(AZ$6,Data!$N$4:$Y$11,Data!$P$1,FALSE)^1.5+VLOOKUP(AZ$6,Data!$N$4:$Y$11,Data!$W$1,FALSE)/1000*(Mannings_n_bot)^1.5)/L252)^0.67</f>
        <v>5.4208059206708965E-2</v>
      </c>
      <c r="BA252" s="34">
        <f>(((M252-VLOOKUP(BA$6,Data!$N$4:$Y$11,Data!$W$1,FALSE)/1000)*VLOOKUP(BA$6,Data!$N$4:$Y$11,Data!$P$1,FALSE)^1.5+VLOOKUP(BA$6,Data!$N$4:$Y$11,Data!$W$1,FALSE)/1000*(Mannings_n_bot)^1.5)/M252)^0.67</f>
        <v>5.4161802910280873E-2</v>
      </c>
      <c r="BB252" s="34">
        <f>(((N252-VLOOKUP(BB$6,Data!$N$4:$Y$11,Data!$W$1,FALSE)/1000)*VLOOKUP(BB$6,Data!$N$4:$Y$11,Data!$P$1,FALSE)^1.5+VLOOKUP(BB$6,Data!$N$4:$Y$11,Data!$W$1,FALSE)/1000*(Mannings_n_bot)^1.5)/N252)^0.67</f>
        <v>5.4080851971966326E-2</v>
      </c>
      <c r="BC252" s="34">
        <f>(((O252-VLOOKUP(BC$6,Data!$N$4:$Y$11,Data!$W$1,FALSE)/1000)*VLOOKUP(BC$6,Data!$N$4:$Y$11,Data!$P$1,FALSE)^1.5+VLOOKUP(BC$6,Data!$N$4:$Y$11,Data!$W$1,FALSE)/1000*(Mannings_n_bot)^1.5)/O252)^0.67</f>
        <v>5.3999594942266797E-2</v>
      </c>
      <c r="BD252" s="34">
        <f>(((P252-VLOOKUP(BD$6,Data!$N$4:$Y$11,Data!$W$1,FALSE)/1000)*VLOOKUP(BD$6,Data!$N$4:$Y$11,Data!$P$1,FALSE)^1.5+VLOOKUP(BD$6,Data!$N$4:$Y$11,Data!$W$1,FALSE)/1000*(Mannings_n_bot)^1.5)/P252)^0.67</f>
        <v>5.3895554030524068E-2</v>
      </c>
      <c r="BE252" s="34">
        <f>(((Q252-VLOOKUP(BE$6,Data!$N$4:$Y$11,Data!$W$1,FALSE)/1000)*VLOOKUP(BE$6,Data!$N$4:$Y$11,Data!$P$1,FALSE)^1.5+VLOOKUP(BE$6,Data!$N$4:$Y$11,Data!$W$1,FALSE)/1000*(Mannings_n_bot)^1.5)/Q252)^0.67</f>
        <v>5.3811244412424443E-2</v>
      </c>
      <c r="BF252" s="34">
        <f>(((R252-VLOOKUP(BF$6,Data!$N$4:$Y$11,Data!$W$1,FALSE)/1000)*VLOOKUP(BF$6,Data!$N$4:$Y$11,Data!$P$1,FALSE)^1.5+VLOOKUP(BF$6,Data!$N$4:$Y$11,Data!$W$1,FALSE)/1000*(Mannings_n_bot)^1.5)/R252)^0.67</f>
        <v>5.3748017997485679E-2</v>
      </c>
      <c r="BG252" s="34">
        <f>(((S252-VLOOKUP(BG$6,Data!$N$4:$Y$11,Data!$W$1,FALSE)/1000)*VLOOKUP(BG$6,Data!$N$4:$Y$11,Data!$P$1,FALSE)^1.5+VLOOKUP(BG$6,Data!$N$4:$Y$11,Data!$W$1,FALSE)/1000*(Mannings_n_bot)^1.5)/S252)^0.67</f>
        <v>5.3701996031221645E-2</v>
      </c>
    </row>
    <row r="253" spans="1:59" x14ac:dyDescent="0.25">
      <c r="A253" s="28">
        <v>0.246</v>
      </c>
      <c r="B253" s="94">
        <v>0.29790027732209323</v>
      </c>
      <c r="C253" s="94">
        <v>0.42806285843282188</v>
      </c>
      <c r="D253" s="94">
        <v>0.5806553628701181</v>
      </c>
      <c r="E253" s="94">
        <v>0.75764026263380835</v>
      </c>
      <c r="F253" s="94">
        <v>0.95681409636258419</v>
      </c>
      <c r="G253" s="94">
        <v>1.1806206905797856</v>
      </c>
      <c r="H253" s="94">
        <v>1.4263757603651559</v>
      </c>
      <c r="I253" s="94">
        <v>1.6970037949502044</v>
      </c>
      <c r="K253" s="28">
        <v>0.246</v>
      </c>
      <c r="L253" s="94">
        <v>1.9142413136099776</v>
      </c>
      <c r="M253" s="94">
        <v>2.3018252496543492</v>
      </c>
      <c r="N253" s="94">
        <v>2.6796599833385599</v>
      </c>
      <c r="O253" s="94">
        <v>3.0671518884175333</v>
      </c>
      <c r="P253" s="94">
        <v>3.4449957122133075</v>
      </c>
      <c r="Q253" s="94">
        <v>3.832439521375437</v>
      </c>
      <c r="R253" s="94">
        <v>4.2102926522673467</v>
      </c>
      <c r="S253" s="94">
        <v>4.5977072153305247</v>
      </c>
      <c r="U253" s="28">
        <v>0.246</v>
      </c>
      <c r="V253" s="94">
        <v>1.4876931885574962</v>
      </c>
      <c r="W253" s="94">
        <v>1.7885919636497869</v>
      </c>
      <c r="X253" s="94">
        <v>2.0822357005814629</v>
      </c>
      <c r="Y253" s="94">
        <v>2.3830624543240351</v>
      </c>
      <c r="Z253" s="94">
        <v>2.6767126183048306</v>
      </c>
      <c r="AA253" s="94">
        <v>2.9775018241532392</v>
      </c>
      <c r="AB253" s="94">
        <v>3.271158882805302</v>
      </c>
      <c r="AC253" s="94">
        <v>3.5719252951424605</v>
      </c>
      <c r="AE253" s="28">
        <v>0.246</v>
      </c>
      <c r="AF253" s="94">
        <f t="shared" si="62"/>
        <v>0.3071273840339549</v>
      </c>
      <c r="AG253" s="94">
        <f t="shared" si="48"/>
        <v>0.30759496528283048</v>
      </c>
      <c r="AH253" s="94">
        <f t="shared" si="49"/>
        <v>0.30752709239049486</v>
      </c>
      <c r="AI253" s="94">
        <f t="shared" si="50"/>
        <v>0.3078287446207707</v>
      </c>
      <c r="AJ253" s="94">
        <f t="shared" si="51"/>
        <v>0.3077508275549688</v>
      </c>
      <c r="AK253" s="94">
        <f t="shared" si="52"/>
        <v>0.30797006937320803</v>
      </c>
      <c r="AL253" s="94">
        <f t="shared" si="53"/>
        <v>0.30789383127363135</v>
      </c>
      <c r="AM253" s="94">
        <f t="shared" si="54"/>
        <v>0.30806473000906265</v>
      </c>
      <c r="AO253" s="28">
        <v>0.246</v>
      </c>
      <c r="AP253" s="94">
        <f t="shared" si="63"/>
        <v>0.15562315743791838</v>
      </c>
      <c r="AQ253" s="94">
        <f t="shared" si="55"/>
        <v>0.18596670555121481</v>
      </c>
      <c r="AR253" s="94">
        <f t="shared" si="56"/>
        <v>0.21668994069414946</v>
      </c>
      <c r="AS253" s="94">
        <f t="shared" si="57"/>
        <v>0.24701752316045403</v>
      </c>
      <c r="AT253" s="94">
        <f t="shared" si="58"/>
        <v>0.27774028657581684</v>
      </c>
      <c r="AU253" s="94">
        <f t="shared" si="59"/>
        <v>0.30805983603782183</v>
      </c>
      <c r="AV253" s="94">
        <f t="shared" si="60"/>
        <v>0.33878304388105118</v>
      </c>
      <c r="AW253" s="94">
        <f t="shared" si="61"/>
        <v>0.36909783843819827</v>
      </c>
      <c r="AY253" s="28">
        <v>0.246</v>
      </c>
      <c r="AZ253" s="34">
        <f>(((L253-VLOOKUP(AZ$6,Data!$N$4:$Y$11,Data!$W$1,FALSE)/1000)*VLOOKUP(AZ$6,Data!$N$4:$Y$11,Data!$P$1,FALSE)^1.5+VLOOKUP(AZ$6,Data!$N$4:$Y$11,Data!$W$1,FALSE)/1000*(Mannings_n_bot)^1.5)/L253)^0.67</f>
        <v>5.4191411501224196E-2</v>
      </c>
      <c r="BA253" s="34">
        <f>(((M253-VLOOKUP(BA$6,Data!$N$4:$Y$11,Data!$W$1,FALSE)/1000)*VLOOKUP(BA$6,Data!$N$4:$Y$11,Data!$P$1,FALSE)^1.5+VLOOKUP(BA$6,Data!$N$4:$Y$11,Data!$W$1,FALSE)/1000*(Mannings_n_bot)^1.5)/M253)^0.67</f>
        <v>5.4144954120679274E-2</v>
      </c>
      <c r="BB253" s="34">
        <f>(((N253-VLOOKUP(BB$6,Data!$N$4:$Y$11,Data!$W$1,FALSE)/1000)*VLOOKUP(BB$6,Data!$N$4:$Y$11,Data!$P$1,FALSE)^1.5+VLOOKUP(BB$6,Data!$N$4:$Y$11,Data!$W$1,FALSE)/1000*(Mannings_n_bot)^1.5)/N253)^0.67</f>
        <v>5.4063730020940136E-2</v>
      </c>
      <c r="BC253" s="34">
        <f>(((O253-VLOOKUP(BC$6,Data!$N$4:$Y$11,Data!$W$1,FALSE)/1000)*VLOOKUP(BC$6,Data!$N$4:$Y$11,Data!$P$1,FALSE)^1.5+VLOOKUP(BC$6,Data!$N$4:$Y$11,Data!$W$1,FALSE)/1000*(Mannings_n_bot)^1.5)/O253)^0.67</f>
        <v>5.3982164549682729E-2</v>
      </c>
      <c r="BD253" s="34">
        <f>(((P253-VLOOKUP(BD$6,Data!$N$4:$Y$11,Data!$W$1,FALSE)/1000)*VLOOKUP(BD$6,Data!$N$4:$Y$11,Data!$P$1,FALSE)^1.5+VLOOKUP(BD$6,Data!$N$4:$Y$11,Data!$W$1,FALSE)/1000*(Mannings_n_bot)^1.5)/P253)^0.67</f>
        <v>5.3877770896383202E-2</v>
      </c>
      <c r="BE253" s="34">
        <f>(((Q253-VLOOKUP(BE$6,Data!$N$4:$Y$11,Data!$W$1,FALSE)/1000)*VLOOKUP(BE$6,Data!$N$4:$Y$11,Data!$P$1,FALSE)^1.5+VLOOKUP(BE$6,Data!$N$4:$Y$11,Data!$W$1,FALSE)/1000*(Mannings_n_bot)^1.5)/Q253)^0.67</f>
        <v>5.3793148296511398E-2</v>
      </c>
      <c r="BF253" s="34">
        <f>(((R253-VLOOKUP(BF$6,Data!$N$4:$Y$11,Data!$W$1,FALSE)/1000)*VLOOKUP(BF$6,Data!$N$4:$Y$11,Data!$P$1,FALSE)^1.5+VLOOKUP(BF$6,Data!$N$4:$Y$11,Data!$W$1,FALSE)/1000*(Mannings_n_bot)^1.5)/R253)^0.67</f>
        <v>5.3729709910287748E-2</v>
      </c>
      <c r="BG253" s="34">
        <f>(((S253-VLOOKUP(BG$6,Data!$N$4:$Y$11,Data!$W$1,FALSE)/1000)*VLOOKUP(BG$6,Data!$N$4:$Y$11,Data!$P$1,FALSE)^1.5+VLOOKUP(BG$6,Data!$N$4:$Y$11,Data!$W$1,FALSE)/1000*(Mannings_n_bot)^1.5)/S253)^0.67</f>
        <v>5.3683511527273423E-2</v>
      </c>
    </row>
    <row r="254" spans="1:59" x14ac:dyDescent="0.25">
      <c r="A254" s="28">
        <v>0.247</v>
      </c>
      <c r="B254" s="94">
        <v>0.29909215240113496</v>
      </c>
      <c r="C254" s="94">
        <v>0.42977405050216444</v>
      </c>
      <c r="D254" s="94">
        <v>0.58297683283975132</v>
      </c>
      <c r="E254" s="94">
        <v>0.7606676675083901</v>
      </c>
      <c r="F254" s="94">
        <v>0.96063790568307628</v>
      </c>
      <c r="G254" s="94">
        <v>1.1853370505567487</v>
      </c>
      <c r="H254" s="94">
        <v>1.4320746509182039</v>
      </c>
      <c r="I254" s="94">
        <v>1.7037818510399214</v>
      </c>
      <c r="K254" s="28">
        <v>0.247</v>
      </c>
      <c r="L254" s="94">
        <v>1.9158787927534942</v>
      </c>
      <c r="M254" s="94">
        <v>2.3037834541312976</v>
      </c>
      <c r="N254" s="94">
        <v>2.6819414454931452</v>
      </c>
      <c r="O254" s="94">
        <v>3.0697539735019888</v>
      </c>
      <c r="P254" s="94">
        <v>3.4479210423460747</v>
      </c>
      <c r="Q254" s="94">
        <v>3.8356854240093332</v>
      </c>
      <c r="R254" s="94">
        <v>4.2138617974063575</v>
      </c>
      <c r="S254" s="94">
        <v>4.6015969036119859</v>
      </c>
      <c r="U254" s="28">
        <v>0.247</v>
      </c>
      <c r="V254" s="94">
        <v>1.4873565135107754</v>
      </c>
      <c r="W254" s="94">
        <v>1.7881767311756283</v>
      </c>
      <c r="X254" s="94">
        <v>2.0817540634093721</v>
      </c>
      <c r="Y254" s="94">
        <v>2.3825022529079041</v>
      </c>
      <c r="Z254" s="94">
        <v>2.6760859910458885</v>
      </c>
      <c r="AA254" s="94">
        <v>2.9767966320532357</v>
      </c>
      <c r="AB254" s="94">
        <v>3.270387253176851</v>
      </c>
      <c r="AC254" s="94">
        <v>3.5710751015638662</v>
      </c>
      <c r="AE254" s="28">
        <v>0.247</v>
      </c>
      <c r="AF254" s="94">
        <f t="shared" si="62"/>
        <v>0.30835617602573129</v>
      </c>
      <c r="AG254" s="94">
        <f t="shared" si="48"/>
        <v>0.30882458391194656</v>
      </c>
      <c r="AH254" s="94">
        <f t="shared" si="49"/>
        <v>0.30875659091144947</v>
      </c>
      <c r="AI254" s="94">
        <f t="shared" si="50"/>
        <v>0.30905877724702213</v>
      </c>
      <c r="AJ254" s="94">
        <f t="shared" si="51"/>
        <v>0.3089807221471027</v>
      </c>
      <c r="AK254" s="94">
        <f t="shared" si="52"/>
        <v>0.30920035249536904</v>
      </c>
      <c r="AL254" s="94">
        <f t="shared" si="53"/>
        <v>0.30912397924385332</v>
      </c>
      <c r="AM254" s="94">
        <f t="shared" si="54"/>
        <v>0.30929518101069181</v>
      </c>
      <c r="AO254" s="28">
        <v>0.247</v>
      </c>
      <c r="AP254" s="94">
        <f t="shared" si="63"/>
        <v>0.15611225174181337</v>
      </c>
      <c r="AQ254" s="94">
        <f t="shared" si="55"/>
        <v>0.1865514094788141</v>
      </c>
      <c r="AR254" s="94">
        <f t="shared" si="56"/>
        <v>0.21737120093334319</v>
      </c>
      <c r="AS254" s="94">
        <f t="shared" si="57"/>
        <v>0.24779434250250912</v>
      </c>
      <c r="AT254" s="94">
        <f t="shared" si="58"/>
        <v>0.27861366135850602</v>
      </c>
      <c r="AU254" s="94">
        <f t="shared" si="59"/>
        <v>0.30902874441610217</v>
      </c>
      <c r="AV254" s="94">
        <f t="shared" si="60"/>
        <v>0.33984850945981415</v>
      </c>
      <c r="AW254" s="94">
        <f t="shared" si="61"/>
        <v>0.37025882247585651</v>
      </c>
      <c r="AY254" s="28">
        <v>0.247</v>
      </c>
      <c r="AZ254" s="34">
        <f>(((L254-VLOOKUP(AZ$6,Data!$N$4:$Y$11,Data!$W$1,FALSE)/1000)*VLOOKUP(AZ$6,Data!$N$4:$Y$11,Data!$P$1,FALSE)^1.5+VLOOKUP(AZ$6,Data!$N$4:$Y$11,Data!$W$1,FALSE)/1000*(Mannings_n_bot)^1.5)/L254)^0.67</f>
        <v>5.4174785984604061E-2</v>
      </c>
      <c r="BA254" s="34">
        <f>(((M254-VLOOKUP(BA$6,Data!$N$4:$Y$11,Data!$W$1,FALSE)/1000)*VLOOKUP(BA$6,Data!$N$4:$Y$11,Data!$P$1,FALSE)^1.5+VLOOKUP(BA$6,Data!$N$4:$Y$11,Data!$W$1,FALSE)/1000*(Mannings_n_bot)^1.5)/M254)^0.67</f>
        <v>5.412812749818479E-2</v>
      </c>
      <c r="BB254" s="34">
        <f>(((N254-VLOOKUP(BB$6,Data!$N$4:$Y$11,Data!$W$1,FALSE)/1000)*VLOOKUP(BB$6,Data!$N$4:$Y$11,Data!$P$1,FALSE)^1.5+VLOOKUP(BB$6,Data!$N$4:$Y$11,Data!$W$1,FALSE)/1000*(Mannings_n_bot)^1.5)/N254)^0.67</f>
        <v>5.4046630587791536E-2</v>
      </c>
      <c r="BC254" s="34">
        <f>(((O254-VLOOKUP(BC$6,Data!$N$4:$Y$11,Data!$W$1,FALSE)/1000)*VLOOKUP(BC$6,Data!$N$4:$Y$11,Data!$P$1,FALSE)^1.5+VLOOKUP(BC$6,Data!$N$4:$Y$11,Data!$W$1,FALSE)/1000*(Mannings_n_bot)^1.5)/O254)^0.67</f>
        <v>5.396475685640674E-2</v>
      </c>
      <c r="BD254" s="34">
        <f>(((P254-VLOOKUP(BD$6,Data!$N$4:$Y$11,Data!$W$1,FALSE)/1000)*VLOOKUP(BD$6,Data!$N$4:$Y$11,Data!$P$1,FALSE)^1.5+VLOOKUP(BD$6,Data!$N$4:$Y$11,Data!$W$1,FALSE)/1000*(Mannings_n_bot)^1.5)/P254)^0.67</f>
        <v>5.3860010903293121E-2</v>
      </c>
      <c r="BE254" s="34">
        <f>(((Q254-VLOOKUP(BE$6,Data!$N$4:$Y$11,Data!$W$1,FALSE)/1000)*VLOOKUP(BE$6,Data!$N$4:$Y$11,Data!$P$1,FALSE)^1.5+VLOOKUP(BE$6,Data!$N$4:$Y$11,Data!$W$1,FALSE)/1000*(Mannings_n_bot)^1.5)/Q254)^0.67</f>
        <v>5.3775075543512497E-2</v>
      </c>
      <c r="BF254" s="34">
        <f>(((R254-VLOOKUP(BF$6,Data!$N$4:$Y$11,Data!$W$1,FALSE)/1000)*VLOOKUP(BF$6,Data!$N$4:$Y$11,Data!$P$1,FALSE)^1.5+VLOOKUP(BF$6,Data!$N$4:$Y$11,Data!$W$1,FALSE)/1000*(Mannings_n_bot)^1.5)/R254)^0.67</f>
        <v>5.3711425465965537E-2</v>
      </c>
      <c r="BG254" s="34">
        <f>(((S254-VLOOKUP(BG$6,Data!$N$4:$Y$11,Data!$W$1,FALSE)/1000)*VLOOKUP(BG$6,Data!$N$4:$Y$11,Data!$P$1,FALSE)^1.5+VLOOKUP(BG$6,Data!$N$4:$Y$11,Data!$W$1,FALSE)/1000*(Mannings_n_bot)^1.5)/S254)^0.67</f>
        <v>5.3665050758809632E-2</v>
      </c>
    </row>
    <row r="255" spans="1:59" x14ac:dyDescent="0.25">
      <c r="A255" s="28">
        <v>0.248</v>
      </c>
      <c r="B255" s="94">
        <v>0.3002837569979675</v>
      </c>
      <c r="C255" s="94">
        <v>0.4314848442357696</v>
      </c>
      <c r="D255" s="94">
        <v>0.5852977643793027</v>
      </c>
      <c r="E255" s="94">
        <v>0.76369435882277892</v>
      </c>
      <c r="F255" s="94">
        <v>0.9644608174478515</v>
      </c>
      <c r="G255" s="94">
        <v>1.1900522905741151</v>
      </c>
      <c r="H255" s="94">
        <v>1.4377721936147267</v>
      </c>
      <c r="I255" s="94">
        <v>1.7105582895966767</v>
      </c>
      <c r="K255" s="28">
        <v>0.248</v>
      </c>
      <c r="L255" s="94">
        <v>1.9175166435883173</v>
      </c>
      <c r="M255" s="94">
        <v>2.3057421145504051</v>
      </c>
      <c r="N255" s="94">
        <v>2.6842234369214686</v>
      </c>
      <c r="O255" s="94">
        <v>3.0723566720433597</v>
      </c>
      <c r="P255" s="94">
        <v>3.4508470592975535</v>
      </c>
      <c r="Q255" s="94">
        <v>3.8389320976072829</v>
      </c>
      <c r="R255" s="94">
        <v>4.2174317868912228</v>
      </c>
      <c r="S255" s="94">
        <v>4.6054875203605565</v>
      </c>
      <c r="U255" s="28">
        <v>0.248</v>
      </c>
      <c r="V255" s="94">
        <v>1.4870180353009479</v>
      </c>
      <c r="W255" s="94">
        <v>1.7877593538031087</v>
      </c>
      <c r="X255" s="94">
        <v>2.081269925328642</v>
      </c>
      <c r="Y255" s="94">
        <v>2.3819392089162452</v>
      </c>
      <c r="Z255" s="94">
        <v>2.6754561652481064</v>
      </c>
      <c r="AA255" s="94">
        <v>2.9760878997766635</v>
      </c>
      <c r="AB255" s="94">
        <v>3.2696117274318914</v>
      </c>
      <c r="AC255" s="94">
        <v>3.5702206702459494</v>
      </c>
      <c r="AE255" s="28">
        <v>0.248</v>
      </c>
      <c r="AF255" s="94">
        <f t="shared" si="62"/>
        <v>0.30958468915743381</v>
      </c>
      <c r="AG255" s="94">
        <f t="shared" si="48"/>
        <v>0.31005391630724233</v>
      </c>
      <c r="AH255" s="94">
        <f t="shared" si="49"/>
        <v>0.30998580426869399</v>
      </c>
      <c r="AI255" s="94">
        <f t="shared" si="50"/>
        <v>0.31028851995423257</v>
      </c>
      <c r="AJ255" s="94">
        <f t="shared" si="51"/>
        <v>0.31021032804834492</v>
      </c>
      <c r="AK255" s="94">
        <f t="shared" si="52"/>
        <v>0.31043034347117221</v>
      </c>
      <c r="AL255" s="94">
        <f t="shared" si="53"/>
        <v>0.31035383626920576</v>
      </c>
      <c r="AM255" s="94">
        <f t="shared" si="54"/>
        <v>0.3105253383742887</v>
      </c>
      <c r="AO255" s="28">
        <v>0.248</v>
      </c>
      <c r="AP255" s="94">
        <f t="shared" si="63"/>
        <v>0.15660033929929065</v>
      </c>
      <c r="AQ255" s="94">
        <f t="shared" si="55"/>
        <v>0.18713491049709369</v>
      </c>
      <c r="AR255" s="94">
        <f t="shared" si="56"/>
        <v>0.2180510595088834</v>
      </c>
      <c r="AS255" s="94">
        <f t="shared" si="57"/>
        <v>0.2485695641303462</v>
      </c>
      <c r="AT255" s="94">
        <f t="shared" si="58"/>
        <v>0.27948523967450906</v>
      </c>
      <c r="AU255" s="94">
        <f t="shared" si="59"/>
        <v>0.3099956603337285</v>
      </c>
      <c r="AV255" s="94">
        <f t="shared" si="60"/>
        <v>0.34091178382153409</v>
      </c>
      <c r="AW255" s="94">
        <f t="shared" si="61"/>
        <v>0.3714174193360445</v>
      </c>
      <c r="AY255" s="28">
        <v>0.248</v>
      </c>
      <c r="AZ255" s="34">
        <f>(((L255-VLOOKUP(AZ$6,Data!$N$4:$Y$11,Data!$W$1,FALSE)/1000)*VLOOKUP(AZ$6,Data!$N$4:$Y$11,Data!$P$1,FALSE)^1.5+VLOOKUP(AZ$6,Data!$N$4:$Y$11,Data!$W$1,FALSE)/1000*(Mannings_n_bot)^1.5)/L255)^0.67</f>
        <v>5.415818259102638E-2</v>
      </c>
      <c r="BA255" s="34">
        <f>(((M255-VLOOKUP(BA$6,Data!$N$4:$Y$11,Data!$W$1,FALSE)/1000)*VLOOKUP(BA$6,Data!$N$4:$Y$11,Data!$P$1,FALSE)^1.5+VLOOKUP(BA$6,Data!$N$4:$Y$11,Data!$W$1,FALSE)/1000*(Mannings_n_bot)^1.5)/M255)^0.67</f>
        <v>5.4111322977497149E-2</v>
      </c>
      <c r="BB255" s="34">
        <f>(((N255-VLOOKUP(BB$6,Data!$N$4:$Y$11,Data!$W$1,FALSE)/1000)*VLOOKUP(BB$6,Data!$N$4:$Y$11,Data!$P$1,FALSE)^1.5+VLOOKUP(BB$6,Data!$N$4:$Y$11,Data!$W$1,FALSE)/1000*(Mannings_n_bot)^1.5)/N255)^0.67</f>
        <v>5.4029553606130869E-2</v>
      </c>
      <c r="BC255" s="34">
        <f>(((O255-VLOOKUP(BC$6,Data!$N$4:$Y$11,Data!$W$1,FALSE)/1000)*VLOOKUP(BC$6,Data!$N$4:$Y$11,Data!$P$1,FALSE)^1.5+VLOOKUP(BC$6,Data!$N$4:$Y$11,Data!$W$1,FALSE)/1000*(Mannings_n_bot)^1.5)/O255)^0.67</f>
        <v>5.3947371795817947E-2</v>
      </c>
      <c r="BD255" s="34">
        <f>(((P255-VLOOKUP(BD$6,Data!$N$4:$Y$11,Data!$W$1,FALSE)/1000)*VLOOKUP(BD$6,Data!$N$4:$Y$11,Data!$P$1,FALSE)^1.5+VLOOKUP(BD$6,Data!$N$4:$Y$11,Data!$W$1,FALSE)/1000*(Mannings_n_bot)^1.5)/P255)^0.67</f>
        <v>5.3842273983268824E-2</v>
      </c>
      <c r="BE255" s="34">
        <f>(((Q255-VLOOKUP(BE$6,Data!$N$4:$Y$11,Data!$W$1,FALSE)/1000)*VLOOKUP(BE$6,Data!$N$4:$Y$11,Data!$P$1,FALSE)^1.5+VLOOKUP(BE$6,Data!$N$4:$Y$11,Data!$W$1,FALSE)/1000*(Mannings_n_bot)^1.5)/Q255)^0.67</f>
        <v>5.3757026085015397E-2</v>
      </c>
      <c r="BF255" s="34">
        <f>(((R255-VLOOKUP(BF$6,Data!$N$4:$Y$11,Data!$W$1,FALSE)/1000)*VLOOKUP(BF$6,Data!$N$4:$Y$11,Data!$P$1,FALSE)^1.5+VLOOKUP(BF$6,Data!$N$4:$Y$11,Data!$W$1,FALSE)/1000*(Mannings_n_bot)^1.5)/R255)^0.67</f>
        <v>5.3693164595214407E-2</v>
      </c>
      <c r="BG255" s="34">
        <f>(((S255-VLOOKUP(BG$6,Data!$N$4:$Y$11,Data!$W$1,FALSE)/1000)*VLOOKUP(BG$6,Data!$N$4:$Y$11,Data!$P$1,FALSE)^1.5+VLOOKUP(BG$6,Data!$N$4:$Y$11,Data!$W$1,FALSE)/1000*(Mannings_n_bot)^1.5)/S255)^0.67</f>
        <v>5.3646613656427873E-2</v>
      </c>
    </row>
    <row r="256" spans="1:59" x14ac:dyDescent="0.25">
      <c r="A256" s="28">
        <v>0.249</v>
      </c>
      <c r="B256" s="94">
        <v>0.30147508966731851</v>
      </c>
      <c r="C256" s="94">
        <v>0.4331952375806013</v>
      </c>
      <c r="D256" s="94">
        <v>0.58761815469923206</v>
      </c>
      <c r="E256" s="94">
        <v>0.7667203329641088</v>
      </c>
      <c r="F256" s="94">
        <v>0.96828282708549995</v>
      </c>
      <c r="G256" s="94">
        <v>1.1947664050215838</v>
      </c>
      <c r="H256" s="94">
        <v>1.4434683816638452</v>
      </c>
      <c r="I256" s="94">
        <v>1.7173331025751284</v>
      </c>
      <c r="K256" s="28">
        <v>0.249</v>
      </c>
      <c r="L256" s="94">
        <v>1.9191548682706452</v>
      </c>
      <c r="M256" s="94">
        <v>2.3077012334756275</v>
      </c>
      <c r="N256" s="94">
        <v>2.6865059606131725</v>
      </c>
      <c r="O256" s="94">
        <v>3.0749599874391973</v>
      </c>
      <c r="P256" s="94">
        <v>3.453773766890885</v>
      </c>
      <c r="Q256" s="94">
        <v>3.8421795464004207</v>
      </c>
      <c r="R256" s="94">
        <v>4.2210026253786088</v>
      </c>
      <c r="S256" s="94">
        <v>4.6093790706409443</v>
      </c>
      <c r="U256" s="28">
        <v>0.249</v>
      </c>
      <c r="V256" s="94">
        <v>1.4866777526964123</v>
      </c>
      <c r="W256" s="94">
        <v>1.7873398300296066</v>
      </c>
      <c r="X256" s="94">
        <v>2.0807832845936041</v>
      </c>
      <c r="Y256" s="94">
        <v>2.3813733203327905</v>
      </c>
      <c r="Z256" s="94">
        <v>2.6748231386520582</v>
      </c>
      <c r="AA256" s="94">
        <v>2.9753756247937209</v>
      </c>
      <c r="AB256" s="94">
        <v>3.2688323027973789</v>
      </c>
      <c r="AC256" s="94">
        <v>3.5693619981454292</v>
      </c>
      <c r="AE256" s="28">
        <v>0.249</v>
      </c>
      <c r="AF256" s="94">
        <f t="shared" si="62"/>
        <v>0.31081292193902454</v>
      </c>
      <c r="AG256" s="94">
        <f t="shared" si="48"/>
        <v>0.31128296099345876</v>
      </c>
      <c r="AH256" s="94">
        <f t="shared" si="49"/>
        <v>0.31121473098483032</v>
      </c>
      <c r="AI256" s="94">
        <f t="shared" si="50"/>
        <v>0.31151797127449682</v>
      </c>
      <c r="AJ256" s="94">
        <f t="shared" si="51"/>
        <v>0.31143964378834177</v>
      </c>
      <c r="AK256" s="94">
        <f t="shared" si="52"/>
        <v>0.31166004083714605</v>
      </c>
      <c r="AL256" s="94">
        <f t="shared" si="53"/>
        <v>0.3115834008838268</v>
      </c>
      <c r="AM256" s="94">
        <f t="shared" si="54"/>
        <v>0.3117552006393462</v>
      </c>
      <c r="AO256" s="28">
        <v>0.249</v>
      </c>
      <c r="AP256" s="94">
        <f t="shared" si="63"/>
        <v>0.15708742147473403</v>
      </c>
      <c r="AQ256" s="94">
        <f t="shared" si="55"/>
        <v>0.18771721022489823</v>
      </c>
      <c r="AR256" s="94">
        <f t="shared" si="56"/>
        <v>0.21872951830902065</v>
      </c>
      <c r="AS256" s="94">
        <f t="shared" si="57"/>
        <v>0.24934319018655834</v>
      </c>
      <c r="AT256" s="94">
        <f t="shared" si="58"/>
        <v>0.28035502393579065</v>
      </c>
      <c r="AU256" s="94">
        <f t="shared" si="59"/>
        <v>0.31096058645695285</v>
      </c>
      <c r="AV256" s="94">
        <f t="shared" si="60"/>
        <v>0.3419728699018213</v>
      </c>
      <c r="AW256" s="94">
        <f t="shared" si="61"/>
        <v>0.37257363220862838</v>
      </c>
      <c r="AY256" s="28">
        <v>0.249</v>
      </c>
      <c r="AZ256" s="34">
        <f>(((L256-VLOOKUP(AZ$6,Data!$N$4:$Y$11,Data!$W$1,FALSE)/1000)*VLOOKUP(AZ$6,Data!$N$4:$Y$11,Data!$P$1,FALSE)^1.5+VLOOKUP(AZ$6,Data!$N$4:$Y$11,Data!$W$1,FALSE)/1000*(Mannings_n_bot)^1.5)/L256)^0.67</f>
        <v>5.4141601254880226E-2</v>
      </c>
      <c r="BA256" s="34">
        <f>(((M256-VLOOKUP(BA$6,Data!$N$4:$Y$11,Data!$W$1,FALSE)/1000)*VLOOKUP(BA$6,Data!$N$4:$Y$11,Data!$P$1,FALSE)^1.5+VLOOKUP(BA$6,Data!$N$4:$Y$11,Data!$W$1,FALSE)/1000*(Mannings_n_bot)^1.5)/M256)^0.67</f>
        <v>5.4094540493522691E-2</v>
      </c>
      <c r="BB256" s="34">
        <f>(((N256-VLOOKUP(BB$6,Data!$N$4:$Y$11,Data!$W$1,FALSE)/1000)*VLOOKUP(BB$6,Data!$N$4:$Y$11,Data!$P$1,FALSE)^1.5+VLOOKUP(BB$6,Data!$N$4:$Y$11,Data!$W$1,FALSE)/1000*(Mannings_n_bot)^1.5)/N256)^0.67</f>
        <v>5.4012499009778794E-2</v>
      </c>
      <c r="BC256" s="34">
        <f>(((O256-VLOOKUP(BC$6,Data!$N$4:$Y$11,Data!$W$1,FALSE)/1000)*VLOOKUP(BC$6,Data!$N$4:$Y$11,Data!$P$1,FALSE)^1.5+VLOOKUP(BC$6,Data!$N$4:$Y$11,Data!$W$1,FALSE)/1000*(Mannings_n_bot)^1.5)/O256)^0.67</f>
        <v>5.3930009301503948E-2</v>
      </c>
      <c r="BD256" s="34">
        <f>(((P256-VLOOKUP(BD$6,Data!$N$4:$Y$11,Data!$W$1,FALSE)/1000)*VLOOKUP(BD$6,Data!$N$4:$Y$11,Data!$P$1,FALSE)^1.5+VLOOKUP(BD$6,Data!$N$4:$Y$11,Data!$W$1,FALSE)/1000*(Mannings_n_bot)^1.5)/P256)^0.67</f>
        <v>5.3824560068538467E-2</v>
      </c>
      <c r="BE256" s="34">
        <f>(((Q256-VLOOKUP(BE$6,Data!$N$4:$Y$11,Data!$W$1,FALSE)/1000)*VLOOKUP(BE$6,Data!$N$4:$Y$11,Data!$P$1,FALSE)^1.5+VLOOKUP(BE$6,Data!$N$4:$Y$11,Data!$W$1,FALSE)/1000*(Mannings_n_bot)^1.5)/Q256)^0.67</f>
        <v>5.3738999852820546E-2</v>
      </c>
      <c r="BF256" s="34">
        <f>(((R256-VLOOKUP(BF$6,Data!$N$4:$Y$11,Data!$W$1,FALSE)/1000)*VLOOKUP(BF$6,Data!$N$4:$Y$11,Data!$P$1,FALSE)^1.5+VLOOKUP(BF$6,Data!$N$4:$Y$11,Data!$W$1,FALSE)/1000*(Mannings_n_bot)^1.5)/R256)^0.67</f>
        <v>5.3674927228945464E-2</v>
      </c>
      <c r="BG256" s="34">
        <f>(((S256-VLOOKUP(BG$6,Data!$N$4:$Y$11,Data!$W$1,FALSE)/1000)*VLOOKUP(BG$6,Data!$N$4:$Y$11,Data!$P$1,FALSE)^1.5+VLOOKUP(BG$6,Data!$N$4:$Y$11,Data!$W$1,FALSE)/1000*(Mannings_n_bot)^1.5)/S256)^0.67</f>
        <v>5.3628200150940573E-2</v>
      </c>
    </row>
    <row r="257" spans="1:59" x14ac:dyDescent="0.25">
      <c r="A257" s="28">
        <v>0.25</v>
      </c>
      <c r="B257" s="94">
        <v>0.30266614896292654</v>
      </c>
      <c r="C257" s="94">
        <v>0.43490522848218183</v>
      </c>
      <c r="D257" s="94">
        <v>0.58993800100804794</v>
      </c>
      <c r="E257" s="94">
        <v>0.76974558631694223</v>
      </c>
      <c r="F257" s="94">
        <v>0.97210393002137474</v>
      </c>
      <c r="G257" s="94">
        <v>1.199479388284832</v>
      </c>
      <c r="H257" s="94">
        <v>1.4491632082698276</v>
      </c>
      <c r="I257" s="94">
        <v>1.7241062819241448</v>
      </c>
      <c r="K257" s="28">
        <v>0.25</v>
      </c>
      <c r="L257" s="94">
        <v>1.9207934689608768</v>
      </c>
      <c r="M257" s="94">
        <v>2.3096608134760253</v>
      </c>
      <c r="N257" s="94">
        <v>2.6887890195638344</v>
      </c>
      <c r="O257" s="94">
        <v>3.0775639230938889</v>
      </c>
      <c r="P257" s="94">
        <v>3.4567011689568763</v>
      </c>
      <c r="Q257" s="94">
        <v>3.8454277746284475</v>
      </c>
      <c r="R257" s="94">
        <v>4.224574317534576</v>
      </c>
      <c r="S257" s="94">
        <v>4.6132715595281661</v>
      </c>
      <c r="U257" s="28">
        <v>0.25</v>
      </c>
      <c r="V257" s="94">
        <v>1.4863356644578707</v>
      </c>
      <c r="W257" s="94">
        <v>1.7869181583433578</v>
      </c>
      <c r="X257" s="94">
        <v>2.0802941394479308</v>
      </c>
      <c r="Y257" s="94">
        <v>2.380804585129165</v>
      </c>
      <c r="Z257" s="94">
        <v>2.6741869089846899</v>
      </c>
      <c r="AA257" s="94">
        <v>2.9746598045595309</v>
      </c>
      <c r="AB257" s="94">
        <v>3.268048976483676</v>
      </c>
      <c r="AC257" s="94">
        <v>3.5684990822009839</v>
      </c>
      <c r="AE257" s="28">
        <v>0.25</v>
      </c>
      <c r="AF257" s="94">
        <f t="shared" si="62"/>
        <v>0.31204087287944582</v>
      </c>
      <c r="AG257" s="94">
        <f t="shared" si="48"/>
        <v>0.3125117164943011</v>
      </c>
      <c r="AH257" s="94">
        <f t="shared" si="49"/>
        <v>0.31244336958142682</v>
      </c>
      <c r="AI257" s="94">
        <f t="shared" si="50"/>
        <v>0.31274712973886504</v>
      </c>
      <c r="AJ257" s="94">
        <f t="shared" si="51"/>
        <v>0.3126686678956983</v>
      </c>
      <c r="AK257" s="94">
        <f t="shared" si="52"/>
        <v>0.31288944312876993</v>
      </c>
      <c r="AL257" s="94">
        <f t="shared" si="53"/>
        <v>0.31281267162080711</v>
      </c>
      <c r="AM257" s="94">
        <f t="shared" si="54"/>
        <v>0.31298476634430616</v>
      </c>
      <c r="AO257" s="28">
        <v>0.25</v>
      </c>
      <c r="AP257" s="94">
        <f t="shared" si="63"/>
        <v>0.15757349962599823</v>
      </c>
      <c r="AQ257" s="94">
        <f t="shared" si="55"/>
        <v>0.18829831027338259</v>
      </c>
      <c r="AR257" s="94">
        <f t="shared" si="56"/>
        <v>0.21940657921302636</v>
      </c>
      <c r="AS257" s="94">
        <f t="shared" si="57"/>
        <v>0.25011522280359771</v>
      </c>
      <c r="AT257" s="94">
        <f t="shared" si="58"/>
        <v>0.28122301654288651</v>
      </c>
      <c r="AU257" s="94">
        <f t="shared" si="59"/>
        <v>0.31192352543943647</v>
      </c>
      <c r="AV257" s="94">
        <f t="shared" si="60"/>
        <v>0.34303177062240586</v>
      </c>
      <c r="AW257" s="94">
        <f t="shared" si="61"/>
        <v>0.37372746426843384</v>
      </c>
      <c r="AY257" s="28">
        <v>0.25</v>
      </c>
      <c r="AZ257" s="34">
        <f>(((L257-VLOOKUP(AZ$6,Data!$N$4:$Y$11,Data!$W$1,FALSE)/1000)*VLOOKUP(AZ$6,Data!$N$4:$Y$11,Data!$P$1,FALSE)^1.5+VLOOKUP(AZ$6,Data!$N$4:$Y$11,Data!$W$1,FALSE)/1000*(Mannings_n_bot)^1.5)/L257)^0.67</f>
        <v>5.4125041910764837E-2</v>
      </c>
      <c r="BA257" s="34">
        <f>(((M257-VLOOKUP(BA$6,Data!$N$4:$Y$11,Data!$W$1,FALSE)/1000)*VLOOKUP(BA$6,Data!$N$4:$Y$11,Data!$P$1,FALSE)^1.5+VLOOKUP(BA$6,Data!$N$4:$Y$11,Data!$W$1,FALSE)/1000*(Mannings_n_bot)^1.5)/M257)^0.67</f>
        <v>5.407777998137317E-2</v>
      </c>
      <c r="BB257" s="34">
        <f>(((N257-VLOOKUP(BB$6,Data!$N$4:$Y$11,Data!$W$1,FALSE)/1000)*VLOOKUP(BB$6,Data!$N$4:$Y$11,Data!$P$1,FALSE)^1.5+VLOOKUP(BB$6,Data!$N$4:$Y$11,Data!$W$1,FALSE)/1000*(Mannings_n_bot)^1.5)/N257)^0.67</f>
        <v>5.3995466732764924E-2</v>
      </c>
      <c r="BC257" s="34">
        <f>(((O257-VLOOKUP(BC$6,Data!$N$4:$Y$11,Data!$W$1,FALSE)/1000)*VLOOKUP(BC$6,Data!$N$4:$Y$11,Data!$P$1,FALSE)^1.5+VLOOKUP(BC$6,Data!$N$4:$Y$11,Data!$W$1,FALSE)/1000*(Mannings_n_bot)^1.5)/O257)^0.67</f>
        <v>5.3912669307260165E-2</v>
      </c>
      <c r="BD257" s="34">
        <f>(((P257-VLOOKUP(BD$6,Data!$N$4:$Y$11,Data!$W$1,FALSE)/1000)*VLOOKUP(BD$6,Data!$N$4:$Y$11,Data!$P$1,FALSE)^1.5+VLOOKUP(BD$6,Data!$N$4:$Y$11,Data!$W$1,FALSE)/1000*(Mannings_n_bot)^1.5)/P257)^0.67</f>
        <v>5.3806869091542267E-2</v>
      </c>
      <c r="BE257" s="34">
        <f>(((Q257-VLOOKUP(BE$6,Data!$N$4:$Y$11,Data!$W$1,FALSE)/1000)*VLOOKUP(BE$6,Data!$N$4:$Y$11,Data!$P$1,FALSE)^1.5+VLOOKUP(BE$6,Data!$N$4:$Y$11,Data!$W$1,FALSE)/1000*(Mannings_n_bot)^1.5)/Q257)^0.67</f>
        <v>5.3720996778940107E-2</v>
      </c>
      <c r="BF257" s="34">
        <f>(((R257-VLOOKUP(BF$6,Data!$N$4:$Y$11,Data!$W$1,FALSE)/1000)*VLOOKUP(BF$6,Data!$N$4:$Y$11,Data!$P$1,FALSE)^1.5+VLOOKUP(BF$6,Data!$N$4:$Y$11,Data!$W$1,FALSE)/1000*(Mannings_n_bot)^1.5)/R257)^0.67</f>
        <v>5.3656713298284656E-2</v>
      </c>
      <c r="BG257" s="34">
        <f>(((S257-VLOOKUP(BG$6,Data!$N$4:$Y$11,Data!$W$1,FALSE)/1000)*VLOOKUP(BG$6,Data!$N$4:$Y$11,Data!$P$1,FALSE)^1.5+VLOOKUP(BG$6,Data!$N$4:$Y$11,Data!$W$1,FALSE)/1000*(Mannings_n_bot)^1.5)/S257)^0.67</f>
        <v>5.3609810173373941E-2</v>
      </c>
    </row>
    <row r="258" spans="1:59" x14ac:dyDescent="0.25">
      <c r="A258" s="28">
        <v>0.251</v>
      </c>
      <c r="B258" s="94">
        <v>0.30385693343753306</v>
      </c>
      <c r="C258" s="94">
        <v>0.43661481488458143</v>
      </c>
      <c r="D258" s="94">
        <v>0.59225730051229264</v>
      </c>
      <c r="E258" s="94">
        <v>0.77277011526325934</v>
      </c>
      <c r="F258" s="94">
        <v>0.9759241216775707</v>
      </c>
      <c r="G258" s="94">
        <v>1.2041912347454966</v>
      </c>
      <c r="H258" s="94">
        <v>1.454856666632073</v>
      </c>
      <c r="I258" s="94">
        <v>1.7308778195867647</v>
      </c>
      <c r="K258" s="28">
        <v>0.251</v>
      </c>
      <c r="L258" s="94">
        <v>1.9224324478236381</v>
      </c>
      <c r="M258" s="94">
        <v>2.3116208571258001</v>
      </c>
      <c r="N258" s="94">
        <v>2.6910726167750054</v>
      </c>
      <c r="O258" s="94">
        <v>3.0801684824187081</v>
      </c>
      <c r="P258" s="94">
        <v>3.4596292693340547</v>
      </c>
      <c r="Q258" s="94">
        <v>3.8486767865396967</v>
      </c>
      <c r="R258" s="94">
        <v>4.2281468680346528</v>
      </c>
      <c r="S258" s="94">
        <v>4.617164992107603</v>
      </c>
      <c r="U258" s="28">
        <v>0.251</v>
      </c>
      <c r="V258" s="94">
        <v>1.4859917693383053</v>
      </c>
      <c r="W258" s="94">
        <v>1.786494337223427</v>
      </c>
      <c r="X258" s="94">
        <v>2.079802488124598</v>
      </c>
      <c r="Y258" s="94">
        <v>2.3802330012648452</v>
      </c>
      <c r="Z258" s="94">
        <v>2.6735474739592777</v>
      </c>
      <c r="AA258" s="94">
        <v>2.9739404365140927</v>
      </c>
      <c r="AB258" s="94">
        <v>3.2672617456844995</v>
      </c>
      <c r="AC258" s="94">
        <v>3.5676319193331918</v>
      </c>
      <c r="AE258" s="28">
        <v>0.251</v>
      </c>
      <c r="AF258" s="94">
        <f t="shared" si="62"/>
        <v>0.31326854048661196</v>
      </c>
      <c r="AG258" s="94">
        <f t="shared" si="48"/>
        <v>0.31374018133243098</v>
      </c>
      <c r="AH258" s="94">
        <f t="shared" si="49"/>
        <v>0.31367171857901049</v>
      </c>
      <c r="AI258" s="94">
        <f t="shared" si="50"/>
        <v>0.31397599387733804</v>
      </c>
      <c r="AJ258" s="94">
        <f t="shared" si="51"/>
        <v>0.31389739889797169</v>
      </c>
      <c r="AK258" s="94">
        <f t="shared" si="52"/>
        <v>0.31411854888046919</v>
      </c>
      <c r="AL258" s="94">
        <f t="shared" si="53"/>
        <v>0.31404164701218634</v>
      </c>
      <c r="AM258" s="94">
        <f t="shared" si="54"/>
        <v>0.31421403402655218</v>
      </c>
      <c r="AO258" s="28">
        <v>0.251</v>
      </c>
      <c r="AP258" s="94">
        <f t="shared" si="63"/>
        <v>0.15805857510443383</v>
      </c>
      <c r="AQ258" s="94">
        <f t="shared" si="55"/>
        <v>0.18887821224604071</v>
      </c>
      <c r="AR258" s="94">
        <f t="shared" si="56"/>
        <v>0.22008224409122659</v>
      </c>
      <c r="AS258" s="94">
        <f t="shared" si="57"/>
        <v>0.25088566410381558</v>
      </c>
      <c r="AT258" s="94">
        <f t="shared" si="58"/>
        <v>0.28208921988494645</v>
      </c>
      <c r="AU258" s="94">
        <f t="shared" si="59"/>
        <v>0.31288447992229868</v>
      </c>
      <c r="AV258" s="94">
        <f t="shared" si="60"/>
        <v>0.34408848889119276</v>
      </c>
      <c r="AW258" s="94">
        <f t="shared" si="61"/>
        <v>0.37487891867530354</v>
      </c>
      <c r="AY258" s="28">
        <v>0.251</v>
      </c>
      <c r="AZ258" s="34">
        <f>(((L258-VLOOKUP(AZ$6,Data!$N$4:$Y$11,Data!$W$1,FALSE)/1000)*VLOOKUP(AZ$6,Data!$N$4:$Y$11,Data!$P$1,FALSE)^1.5+VLOOKUP(AZ$6,Data!$N$4:$Y$11,Data!$W$1,FALSE)/1000*(Mannings_n_bot)^1.5)/L258)^0.67</f>
        <v>5.4108504493488578E-2</v>
      </c>
      <c r="BA258" s="34">
        <f>(((M258-VLOOKUP(BA$6,Data!$N$4:$Y$11,Data!$W$1,FALSE)/1000)*VLOOKUP(BA$6,Data!$N$4:$Y$11,Data!$P$1,FALSE)^1.5+VLOOKUP(BA$6,Data!$N$4:$Y$11,Data!$W$1,FALSE)/1000*(Mannings_n_bot)^1.5)/M258)^0.67</f>
        <v>5.4061041376364791E-2</v>
      </c>
      <c r="BB258" s="34">
        <f>(((N258-VLOOKUP(BB$6,Data!$N$4:$Y$11,Data!$W$1,FALSE)/1000)*VLOOKUP(BB$6,Data!$N$4:$Y$11,Data!$P$1,FALSE)^1.5+VLOOKUP(BB$6,Data!$N$4:$Y$11,Data!$W$1,FALSE)/1000*(Mannings_n_bot)^1.5)/N258)^0.67</f>
        <v>5.3978456709326911E-2</v>
      </c>
      <c r="BC258" s="34">
        <f>(((O258-VLOOKUP(BC$6,Data!$N$4:$Y$11,Data!$W$1,FALSE)/1000)*VLOOKUP(BC$6,Data!$N$4:$Y$11,Data!$P$1,FALSE)^1.5+VLOOKUP(BC$6,Data!$N$4:$Y$11,Data!$W$1,FALSE)/1000*(Mannings_n_bot)^1.5)/O258)^0.67</f>
        <v>5.3895351747088441E-2</v>
      </c>
      <c r="BD258" s="34">
        <f>(((P258-VLOOKUP(BD$6,Data!$N$4:$Y$11,Data!$W$1,FALSE)/1000)*VLOOKUP(BD$6,Data!$N$4:$Y$11,Data!$P$1,FALSE)^1.5+VLOOKUP(BD$6,Data!$N$4:$Y$11,Data!$W$1,FALSE)/1000*(Mannings_n_bot)^1.5)/P258)^0.67</f>
        <v>5.378920098493141E-2</v>
      </c>
      <c r="BE258" s="34">
        <f>(((Q258-VLOOKUP(BE$6,Data!$N$4:$Y$11,Data!$W$1,FALSE)/1000)*VLOOKUP(BE$6,Data!$N$4:$Y$11,Data!$P$1,FALSE)^1.5+VLOOKUP(BE$6,Data!$N$4:$Y$11,Data!$W$1,FALSE)/1000*(Mannings_n_bot)^1.5)/Q258)^0.67</f>
        <v>5.3703016795596727E-2</v>
      </c>
      <c r="BF258" s="34">
        <f>(((R258-VLOOKUP(BF$6,Data!$N$4:$Y$11,Data!$W$1,FALSE)/1000)*VLOOKUP(BF$6,Data!$N$4:$Y$11,Data!$P$1,FALSE)^1.5+VLOOKUP(BF$6,Data!$N$4:$Y$11,Data!$W$1,FALSE)/1000*(Mannings_n_bot)^1.5)/R258)^0.67</f>
        <v>5.363852273457153E-2</v>
      </c>
      <c r="BG258" s="34">
        <f>(((S258-VLOOKUP(BG$6,Data!$N$4:$Y$11,Data!$W$1,FALSE)/1000)*VLOOKUP(BG$6,Data!$N$4:$Y$11,Data!$P$1,FALSE)^1.5+VLOOKUP(BG$6,Data!$N$4:$Y$11,Data!$W$1,FALSE)/1000*(Mannings_n_bot)^1.5)/S258)^0.67</f>
        <v>5.3591443654966854E-2</v>
      </c>
    </row>
    <row r="259" spans="1:59" x14ac:dyDescent="0.25">
      <c r="A259" s="28">
        <v>0.252</v>
      </c>
      <c r="B259" s="94">
        <v>0.30504744164287778</v>
      </c>
      <c r="C259" s="94">
        <v>0.43832399473041284</v>
      </c>
      <c r="D259" s="94">
        <v>0.59457605041653361</v>
      </c>
      <c r="E259" s="94">
        <v>0.77579391618243942</v>
      </c>
      <c r="F259" s="94">
        <v>0.97974339747290751</v>
      </c>
      <c r="G259" s="94">
        <v>1.2089019387811453</v>
      </c>
      <c r="H259" s="94">
        <v>1.4605487499450747</v>
      </c>
      <c r="I259" s="94">
        <v>1.7376477075001655</v>
      </c>
      <c r="K259" s="28">
        <v>0.252</v>
      </c>
      <c r="L259" s="94">
        <v>1.9240718070278151</v>
      </c>
      <c r="M259" s="94">
        <v>2.3135813670043284</v>
      </c>
      <c r="N259" s="94">
        <v>2.6933567552542517</v>
      </c>
      <c r="O259" s="94">
        <v>3.0827736688318574</v>
      </c>
      <c r="P259" s="94">
        <v>3.4625580718687199</v>
      </c>
      <c r="Q259" s="94">
        <v>3.8519265863911851</v>
      </c>
      <c r="R259" s="94">
        <v>4.2317202815638915</v>
      </c>
      <c r="S259" s="94">
        <v>4.6210593734750809</v>
      </c>
      <c r="U259" s="28">
        <v>0.252</v>
      </c>
      <c r="V259" s="94">
        <v>1.485646066082954</v>
      </c>
      <c r="W259" s="94">
        <v>1.7860683651396789</v>
      </c>
      <c r="X259" s="94">
        <v>2.0793083288458516</v>
      </c>
      <c r="Y259" s="94">
        <v>2.3796585666871235</v>
      </c>
      <c r="Z259" s="94">
        <v>2.6729048312753809</v>
      </c>
      <c r="AA259" s="94">
        <v>2.9732175180822349</v>
      </c>
      <c r="AB259" s="94">
        <v>3.2664706075768648</v>
      </c>
      <c r="AC259" s="94">
        <v>3.5667605064444743</v>
      </c>
      <c r="AE259" s="28">
        <v>0.252</v>
      </c>
      <c r="AF259" s="94">
        <f t="shared" si="62"/>
        <v>0.31449592326740455</v>
      </c>
      <c r="AG259" s="94">
        <f t="shared" si="48"/>
        <v>0.31496835402946288</v>
      </c>
      <c r="AH259" s="94">
        <f t="shared" si="49"/>
        <v>0.31489977649706241</v>
      </c>
      <c r="AI259" s="94">
        <f t="shared" si="50"/>
        <v>0.31520456221886006</v>
      </c>
      <c r="AJ259" s="94">
        <f t="shared" si="51"/>
        <v>0.3151258353216656</v>
      </c>
      <c r="AK259" s="94">
        <f t="shared" si="52"/>
        <v>0.31534735662560781</v>
      </c>
      <c r="AL259" s="94">
        <f t="shared" si="53"/>
        <v>0.31527032558894519</v>
      </c>
      <c r="AM259" s="94">
        <f t="shared" si="54"/>
        <v>0.3154430022224039</v>
      </c>
      <c r="AO259" s="28">
        <v>0.252</v>
      </c>
      <c r="AP259" s="94">
        <f t="shared" si="63"/>
        <v>0.15854264925491313</v>
      </c>
      <c r="AQ259" s="94">
        <f t="shared" si="55"/>
        <v>0.1894569177387366</v>
      </c>
      <c r="AR259" s="94">
        <f t="shared" si="56"/>
        <v>0.22075651480503775</v>
      </c>
      <c r="AS259" s="94">
        <f t="shared" si="57"/>
        <v>0.25165451619950024</v>
      </c>
      <c r="AT259" s="94">
        <f t="shared" si="58"/>
        <v>0.28295363633977882</v>
      </c>
      <c r="AU259" s="94">
        <f t="shared" si="59"/>
        <v>0.31384345253416374</v>
      </c>
      <c r="AV259" s="94">
        <f t="shared" si="60"/>
        <v>0.34514302760231319</v>
      </c>
      <c r="AW259" s="94">
        <f t="shared" si="61"/>
        <v>0.37602799857415331</v>
      </c>
      <c r="AY259" s="28">
        <v>0.252</v>
      </c>
      <c r="AZ259" s="34">
        <f>(((L259-VLOOKUP(AZ$6,Data!$N$4:$Y$11,Data!$W$1,FALSE)/1000)*VLOOKUP(AZ$6,Data!$N$4:$Y$11,Data!$P$1,FALSE)^1.5+VLOOKUP(AZ$6,Data!$N$4:$Y$11,Data!$W$1,FALSE)/1000*(Mannings_n_bot)^1.5)/L259)^0.67</f>
        <v>5.4091988938067784E-2</v>
      </c>
      <c r="BA259" s="34">
        <f>(((M259-VLOOKUP(BA$6,Data!$N$4:$Y$11,Data!$W$1,FALSE)/1000)*VLOOKUP(BA$6,Data!$N$4:$Y$11,Data!$P$1,FALSE)^1.5+VLOOKUP(BA$6,Data!$N$4:$Y$11,Data!$W$1,FALSE)/1000*(Mannings_n_bot)^1.5)/M259)^0.67</f>
        <v>5.4044324614017043E-2</v>
      </c>
      <c r="BB259" s="34">
        <f>(((N259-VLOOKUP(BB$6,Data!$N$4:$Y$11,Data!$W$1,FALSE)/1000)*VLOOKUP(BB$6,Data!$N$4:$Y$11,Data!$P$1,FALSE)^1.5+VLOOKUP(BB$6,Data!$N$4:$Y$11,Data!$W$1,FALSE)/1000*(Mannings_n_bot)^1.5)/N259)^0.67</f>
        <v>5.3961468873909346E-2</v>
      </c>
      <c r="BC259" s="34">
        <f>(((O259-VLOOKUP(BC$6,Data!$N$4:$Y$11,Data!$W$1,FALSE)/1000)*VLOOKUP(BC$6,Data!$N$4:$Y$11,Data!$P$1,FALSE)^1.5+VLOOKUP(BC$6,Data!$N$4:$Y$11,Data!$W$1,FALSE)/1000*(Mannings_n_bot)^1.5)/O259)^0.67</f>
        <v>5.3878056555196285E-2</v>
      </c>
      <c r="BD259" s="34">
        <f>(((P259-VLOOKUP(BD$6,Data!$N$4:$Y$11,Data!$W$1,FALSE)/1000)*VLOOKUP(BD$6,Data!$N$4:$Y$11,Data!$P$1,FALSE)^1.5+VLOOKUP(BD$6,Data!$N$4:$Y$11,Data!$W$1,FALSE)/1000*(Mannings_n_bot)^1.5)/P259)^0.67</f>
        <v>5.3771555681566947E-2</v>
      </c>
      <c r="BE259" s="34">
        <f>(((Q259-VLOOKUP(BE$6,Data!$N$4:$Y$11,Data!$W$1,FALSE)/1000)*VLOOKUP(BE$6,Data!$N$4:$Y$11,Data!$P$1,FALSE)^1.5+VLOOKUP(BE$6,Data!$N$4:$Y$11,Data!$W$1,FALSE)/1000*(Mannings_n_bot)^1.5)/Q259)^0.67</f>
        <v>5.3685059835222725E-2</v>
      </c>
      <c r="BF259" s="34">
        <f>(((R259-VLOOKUP(BF$6,Data!$N$4:$Y$11,Data!$W$1,FALSE)/1000)*VLOOKUP(BF$6,Data!$N$4:$Y$11,Data!$P$1,FALSE)^1.5+VLOOKUP(BF$6,Data!$N$4:$Y$11,Data!$W$1,FALSE)/1000*(Mannings_n_bot)^1.5)/R259)^0.67</f>
        <v>5.3620355469358165E-2</v>
      </c>
      <c r="BG259" s="34">
        <f>(((S259-VLOOKUP(BG$6,Data!$N$4:$Y$11,Data!$W$1,FALSE)/1000)*VLOOKUP(BG$6,Data!$N$4:$Y$11,Data!$P$1,FALSE)^1.5+VLOOKUP(BG$6,Data!$N$4:$Y$11,Data!$W$1,FALSE)/1000*(Mannings_n_bot)^1.5)/S259)^0.67</f>
        <v>5.3573100527169723E-2</v>
      </c>
    </row>
    <row r="260" spans="1:59" x14ac:dyDescent="0.25">
      <c r="A260" s="28">
        <v>0.253</v>
      </c>
      <c r="B260" s="94">
        <v>0.30623767212969222</v>
      </c>
      <c r="C260" s="94">
        <v>0.44003276596081842</v>
      </c>
      <c r="D260" s="94">
        <v>0.59689424792334989</v>
      </c>
      <c r="E260" s="94">
        <v>0.77881698545124345</v>
      </c>
      <c r="F260" s="94">
        <v>0.98356175282290659</v>
      </c>
      <c r="G260" s="94">
        <v>1.2136114947652525</v>
      </c>
      <c r="H260" s="94">
        <v>1.466239451398391</v>
      </c>
      <c r="I260" s="94">
        <v>1.7444159375956318</v>
      </c>
      <c r="K260" s="28">
        <v>0.253</v>
      </c>
      <c r="L260" s="94">
        <v>1.9257115487465815</v>
      </c>
      <c r="M260" s="94">
        <v>2.3155423456961963</v>
      </c>
      <c r="N260" s="94">
        <v>2.6956414380151981</v>
      </c>
      <c r="O260" s="94">
        <v>3.0853794857585153</v>
      </c>
      <c r="P260" s="94">
        <v>3.4654875804149934</v>
      </c>
      <c r="Q260" s="94">
        <v>3.8551771784486717</v>
      </c>
      <c r="R260" s="94">
        <v>4.2352945628169358</v>
      </c>
      <c r="S260" s="94">
        <v>4.6249547087369365</v>
      </c>
      <c r="U260" s="28">
        <v>0.253</v>
      </c>
      <c r="V260" s="94">
        <v>1.4852985534292857</v>
      </c>
      <c r="W260" s="94">
        <v>1.7856402405527489</v>
      </c>
      <c r="X260" s="94">
        <v>2.0788116598231765</v>
      </c>
      <c r="Y260" s="94">
        <v>2.3790812793310656</v>
      </c>
      <c r="Z260" s="94">
        <v>2.6722589786188031</v>
      </c>
      <c r="AA260" s="94">
        <v>2.9724910466735657</v>
      </c>
      <c r="AB260" s="94">
        <v>3.2656755593210347</v>
      </c>
      <c r="AC260" s="94">
        <v>3.5658848404190349</v>
      </c>
      <c r="AE260" s="28">
        <v>0.253</v>
      </c>
      <c r="AF260" s="94">
        <f t="shared" si="62"/>
        <v>0.31572301972766581</v>
      </c>
      <c r="AG260" s="94">
        <f t="shared" si="48"/>
        <v>0.31619623310595463</v>
      </c>
      <c r="AH260" s="94">
        <f t="shared" si="49"/>
        <v>0.3161275418540106</v>
      </c>
      <c r="AI260" s="94">
        <f t="shared" si="50"/>
        <v>0.31643283329131144</v>
      </c>
      <c r="AJ260" s="94">
        <f t="shared" si="51"/>
        <v>0.31635397569222284</v>
      </c>
      <c r="AK260" s="94">
        <f t="shared" si="52"/>
        <v>0.31657586489648204</v>
      </c>
      <c r="AL260" s="94">
        <f t="shared" si="53"/>
        <v>0.3164987058809991</v>
      </c>
      <c r="AM260" s="94">
        <f t="shared" si="54"/>
        <v>0.31667166946711106</v>
      </c>
      <c r="AO260" s="28">
        <v>0.253</v>
      </c>
      <c r="AP260" s="94">
        <f t="shared" si="63"/>
        <v>0.1590257234158553</v>
      </c>
      <c r="AQ260" s="94">
        <f t="shared" si="55"/>
        <v>0.19003442833973186</v>
      </c>
      <c r="AR260" s="94">
        <f t="shared" si="56"/>
        <v>0.22142939320699989</v>
      </c>
      <c r="AS260" s="94">
        <f t="shared" si="57"/>
        <v>0.25242178119291464</v>
      </c>
      <c r="AT260" s="94">
        <f t="shared" si="58"/>
        <v>0.28381626827389311</v>
      </c>
      <c r="AU260" s="94">
        <f t="shared" si="59"/>
        <v>0.31480044589120842</v>
      </c>
      <c r="AV260" s="94">
        <f t="shared" si="60"/>
        <v>0.34619538963617696</v>
      </c>
      <c r="AW260" s="94">
        <f t="shared" si="61"/>
        <v>0.37717470709502959</v>
      </c>
      <c r="AY260" s="28">
        <v>0.253</v>
      </c>
      <c r="AZ260" s="34">
        <f>(((L260-VLOOKUP(AZ$6,Data!$N$4:$Y$11,Data!$W$1,FALSE)/1000)*VLOOKUP(AZ$6,Data!$N$4:$Y$11,Data!$P$1,FALSE)^1.5+VLOOKUP(AZ$6,Data!$N$4:$Y$11,Data!$W$1,FALSE)/1000*(Mannings_n_bot)^1.5)/L260)^0.67</f>
        <v>5.4075495179725701E-2</v>
      </c>
      <c r="BA260" s="34">
        <f>(((M260-VLOOKUP(BA$6,Data!$N$4:$Y$11,Data!$W$1,FALSE)/1000)*VLOOKUP(BA$6,Data!$N$4:$Y$11,Data!$P$1,FALSE)^1.5+VLOOKUP(BA$6,Data!$N$4:$Y$11,Data!$W$1,FALSE)/1000*(Mannings_n_bot)^1.5)/M260)^0.67</f>
        <v>5.4027629630051865E-2</v>
      </c>
      <c r="BB260" s="34">
        <f>(((N260-VLOOKUP(BB$6,Data!$N$4:$Y$11,Data!$W$1,FALSE)/1000)*VLOOKUP(BB$6,Data!$N$4:$Y$11,Data!$P$1,FALSE)^1.5+VLOOKUP(BB$6,Data!$N$4:$Y$11,Data!$W$1,FALSE)/1000*(Mannings_n_bot)^1.5)/N260)^0.67</f>
        <v>5.3944503161162609E-2</v>
      </c>
      <c r="BC260" s="34">
        <f>(((O260-VLOOKUP(BC$6,Data!$N$4:$Y$11,Data!$W$1,FALSE)/1000)*VLOOKUP(BC$6,Data!$N$4:$Y$11,Data!$P$1,FALSE)^1.5+VLOOKUP(BC$6,Data!$N$4:$Y$11,Data!$W$1,FALSE)/1000*(Mannings_n_bot)^1.5)/O260)^0.67</f>
        <v>5.3860783665995511E-2</v>
      </c>
      <c r="BD260" s="34">
        <f>(((P260-VLOOKUP(BD$6,Data!$N$4:$Y$11,Data!$W$1,FALSE)/1000)*VLOOKUP(BD$6,Data!$N$4:$Y$11,Data!$P$1,FALSE)^1.5+VLOOKUP(BD$6,Data!$N$4:$Y$11,Data!$W$1,FALSE)/1000*(Mannings_n_bot)^1.5)/P260)^0.67</f>
        <v>5.3753933114518766E-2</v>
      </c>
      <c r="BE260" s="34">
        <f>(((Q260-VLOOKUP(BE$6,Data!$N$4:$Y$11,Data!$W$1,FALSE)/1000)*VLOOKUP(BE$6,Data!$N$4:$Y$11,Data!$P$1,FALSE)^1.5+VLOOKUP(BE$6,Data!$N$4:$Y$11,Data!$W$1,FALSE)/1000*(Mannings_n_bot)^1.5)/Q260)^0.67</f>
        <v>5.366712583045876E-2</v>
      </c>
      <c r="BF260" s="34">
        <f>(((R260-VLOOKUP(BF$6,Data!$N$4:$Y$11,Data!$W$1,FALSE)/1000)*VLOOKUP(BF$6,Data!$N$4:$Y$11,Data!$P$1,FALSE)^1.5+VLOOKUP(BF$6,Data!$N$4:$Y$11,Data!$W$1,FALSE)/1000*(Mannings_n_bot)^1.5)/R260)^0.67</f>
        <v>5.3602211434408124E-2</v>
      </c>
      <c r="BG260" s="34">
        <f>(((S260-VLOOKUP(BG$6,Data!$N$4:$Y$11,Data!$W$1,FALSE)/1000)*VLOOKUP(BG$6,Data!$N$4:$Y$11,Data!$P$1,FALSE)^1.5+VLOOKUP(BG$6,Data!$N$4:$Y$11,Data!$W$1,FALSE)/1000*(Mannings_n_bot)^1.5)/S260)^0.67</f>
        <v>5.3554780721643547E-2</v>
      </c>
    </row>
    <row r="261" spans="1:59" x14ac:dyDescent="0.25">
      <c r="A261" s="28">
        <v>0.254</v>
      </c>
      <c r="B261" s="94">
        <v>0.3074276234476927</v>
      </c>
      <c r="C261" s="94">
        <v>0.4417411265154636</v>
      </c>
      <c r="D261" s="94">
        <v>0.59921189023331989</v>
      </c>
      <c r="E261" s="94">
        <v>0.78183931944380425</v>
      </c>
      <c r="F261" s="94">
        <v>0.98737918313977424</v>
      </c>
      <c r="G261" s="94">
        <v>1.2183198970671802</v>
      </c>
      <c r="H261" s="94">
        <v>1.4719287641766208</v>
      </c>
      <c r="I261" s="94">
        <v>1.7511825017985143</v>
      </c>
      <c r="K261" s="28">
        <v>0.254</v>
      </c>
      <c r="L261" s="94">
        <v>1.9273516751574282</v>
      </c>
      <c r="M261" s="94">
        <v>2.317503795791235</v>
      </c>
      <c r="N261" s="94">
        <v>2.6979266680775664</v>
      </c>
      <c r="O261" s="94">
        <v>3.0879859366308882</v>
      </c>
      <c r="P261" s="94">
        <v>3.4684177988348748</v>
      </c>
      <c r="Q261" s="94">
        <v>3.8584285669867224</v>
      </c>
      <c r="R261" s="94">
        <v>4.238869716498086</v>
      </c>
      <c r="S261" s="94">
        <v>4.6288510030100847</v>
      </c>
      <c r="U261" s="28">
        <v>0.254</v>
      </c>
      <c r="V261" s="94">
        <v>1.4849492301069762</v>
      </c>
      <c r="W261" s="94">
        <v>1.7852099619140134</v>
      </c>
      <c r="X261" s="94">
        <v>2.0783124792572583</v>
      </c>
      <c r="Y261" s="94">
        <v>2.3785011371194731</v>
      </c>
      <c r="Z261" s="94">
        <v>2.6716099136615443</v>
      </c>
      <c r="AA261" s="94">
        <v>2.9717610196824205</v>
      </c>
      <c r="AB261" s="94">
        <v>3.264876598060463</v>
      </c>
      <c r="AC261" s="94">
        <v>3.565004918122801</v>
      </c>
      <c r="AE261" s="28">
        <v>0.254</v>
      </c>
      <c r="AF261" s="94">
        <f t="shared" si="62"/>
        <v>0.31694982837219116</v>
      </c>
      <c r="AG261" s="94">
        <f t="shared" si="48"/>
        <v>0.31742381708140271</v>
      </c>
      <c r="AH261" s="94">
        <f t="shared" si="49"/>
        <v>0.31735501316722342</v>
      </c>
      <c r="AI261" s="94">
        <f t="shared" si="50"/>
        <v>0.31766080562150473</v>
      </c>
      <c r="AJ261" s="94">
        <f t="shared" si="51"/>
        <v>0.31758181853402007</v>
      </c>
      <c r="AK261" s="94">
        <f t="shared" si="52"/>
        <v>0.31780407222431534</v>
      </c>
      <c r="AL261" s="94">
        <f t="shared" si="53"/>
        <v>0.31772678641719299</v>
      </c>
      <c r="AM261" s="94">
        <f t="shared" si="54"/>
        <v>0.31790003429484626</v>
      </c>
      <c r="AO261" s="28">
        <v>0.254</v>
      </c>
      <c r="AP261" s="94">
        <f t="shared" si="63"/>
        <v>0.15950779891925104</v>
      </c>
      <c r="AQ261" s="94">
        <f t="shared" si="55"/>
        <v>0.19061074562971567</v>
      </c>
      <c r="AR261" s="94">
        <f t="shared" si="56"/>
        <v>0.22210088114081103</v>
      </c>
      <c r="AS261" s="94">
        <f t="shared" si="57"/>
        <v>0.25318746117633589</v>
      </c>
      <c r="AT261" s="94">
        <f t="shared" si="58"/>
        <v>0.28467711804254342</v>
      </c>
      <c r="AU261" s="94">
        <f t="shared" si="59"/>
        <v>0.31575546259720938</v>
      </c>
      <c r="AV261" s="94">
        <f t="shared" si="60"/>
        <v>0.34724557785952548</v>
      </c>
      <c r="AW261" s="94">
        <f t="shared" si="61"/>
        <v>0.3783190473531643</v>
      </c>
      <c r="AY261" s="28">
        <v>0.254</v>
      </c>
      <c r="AZ261" s="34">
        <f>(((L261-VLOOKUP(AZ$6,Data!$N$4:$Y$11,Data!$W$1,FALSE)/1000)*VLOOKUP(AZ$6,Data!$N$4:$Y$11,Data!$P$1,FALSE)^1.5+VLOOKUP(AZ$6,Data!$N$4:$Y$11,Data!$W$1,FALSE)/1000*(Mannings_n_bot)^1.5)/L261)^0.67</f>
        <v>5.4059023153891411E-2</v>
      </c>
      <c r="BA261" s="34">
        <f>(((M261-VLOOKUP(BA$6,Data!$N$4:$Y$11,Data!$W$1,FALSE)/1000)*VLOOKUP(BA$6,Data!$N$4:$Y$11,Data!$P$1,FALSE)^1.5+VLOOKUP(BA$6,Data!$N$4:$Y$11,Data!$W$1,FALSE)/1000*(Mannings_n_bot)^1.5)/M261)^0.67</f>
        <v>5.401095636039234E-2</v>
      </c>
      <c r="BB261" s="34">
        <f>(((N261-VLOOKUP(BB$6,Data!$N$4:$Y$11,Data!$W$1,FALSE)/1000)*VLOOKUP(BB$6,Data!$N$4:$Y$11,Data!$P$1,FALSE)^1.5+VLOOKUP(BB$6,Data!$N$4:$Y$11,Data!$W$1,FALSE)/1000*(Mannings_n_bot)^1.5)/N261)^0.67</f>
        <v>5.3927559505941941E-2</v>
      </c>
      <c r="BC261" s="34">
        <f>(((O261-VLOOKUP(BC$6,Data!$N$4:$Y$11,Data!$W$1,FALSE)/1000)*VLOOKUP(BC$6,Data!$N$4:$Y$11,Data!$P$1,FALSE)^1.5+VLOOKUP(BC$6,Data!$N$4:$Y$11,Data!$W$1,FALSE)/1000*(Mannings_n_bot)^1.5)/O261)^0.67</f>
        <v>5.3843533014101469E-2</v>
      </c>
      <c r="BD261" s="34">
        <f>(((P261-VLOOKUP(BD$6,Data!$N$4:$Y$11,Data!$W$1,FALSE)/1000)*VLOOKUP(BD$6,Data!$N$4:$Y$11,Data!$P$1,FALSE)^1.5+VLOOKUP(BD$6,Data!$N$4:$Y$11,Data!$W$1,FALSE)/1000*(Mannings_n_bot)^1.5)/P261)^0.67</f>
        <v>5.3736333217064426E-2</v>
      </c>
      <c r="BE261" s="34">
        <f>(((Q261-VLOOKUP(BE$6,Data!$N$4:$Y$11,Data!$W$1,FALSE)/1000)*VLOOKUP(BE$6,Data!$N$4:$Y$11,Data!$P$1,FALSE)^1.5+VLOOKUP(BE$6,Data!$N$4:$Y$11,Data!$W$1,FALSE)/1000*(Mannings_n_bot)^1.5)/Q261)^0.67</f>
        <v>5.3649214714152918E-2</v>
      </c>
      <c r="BF261" s="34">
        <f>(((R261-VLOOKUP(BF$6,Data!$N$4:$Y$11,Data!$W$1,FALSE)/1000)*VLOOKUP(BF$6,Data!$N$4:$Y$11,Data!$P$1,FALSE)^1.5+VLOOKUP(BF$6,Data!$N$4:$Y$11,Data!$W$1,FALSE)/1000*(Mannings_n_bot)^1.5)/R261)^0.67</f>
        <v>5.3584090561695323E-2</v>
      </c>
      <c r="BG261" s="34">
        <f>(((S261-VLOOKUP(BG$6,Data!$N$4:$Y$11,Data!$W$1,FALSE)/1000)*VLOOKUP(BG$6,Data!$N$4:$Y$11,Data!$P$1,FALSE)^1.5+VLOOKUP(BG$6,Data!$N$4:$Y$11,Data!$W$1,FALSE)/1000*(Mannings_n_bot)^1.5)/S261)^0.67</f>
        <v>5.3536484170258705E-2</v>
      </c>
    </row>
    <row r="262" spans="1:59" x14ac:dyDescent="0.25">
      <c r="A262" s="28">
        <v>0.255</v>
      </c>
      <c r="B262" s="94">
        <v>0.30861729414557459</v>
      </c>
      <c r="C262" s="94">
        <v>0.44344907433252856</v>
      </c>
      <c r="D262" s="94">
        <v>0.60152897454501009</v>
      </c>
      <c r="E262" s="94">
        <v>0.78486091453160634</v>
      </c>
      <c r="F262" s="94">
        <v>0.99119568383238033</v>
      </c>
      <c r="G262" s="94">
        <v>1.2230271400521464</v>
      </c>
      <c r="H262" s="94">
        <v>1.4776166814593679</v>
      </c>
      <c r="I262" s="94">
        <v>1.7579473920281981</v>
      </c>
      <c r="K262" s="28">
        <v>0.255</v>
      </c>
      <c r="L262" s="94">
        <v>1.9289921884421946</v>
      </c>
      <c r="M262" s="94">
        <v>2.3194657198845605</v>
      </c>
      <c r="N262" s="94">
        <v>2.7002124484672176</v>
      </c>
      <c r="O262" s="94">
        <v>3.0905930248882534</v>
      </c>
      <c r="P262" s="94">
        <v>3.4713487309982951</v>
      </c>
      <c r="Q262" s="94">
        <v>3.8616807562887607</v>
      </c>
      <c r="R262" s="94">
        <v>4.2424457473213621</v>
      </c>
      <c r="S262" s="94">
        <v>4.6327482614220896</v>
      </c>
      <c r="U262" s="28">
        <v>0.255</v>
      </c>
      <c r="V262" s="94">
        <v>1.4845980948378847</v>
      </c>
      <c r="W262" s="94">
        <v>1.7847775276655593</v>
      </c>
      <c r="X262" s="94">
        <v>2.0778107853379515</v>
      </c>
      <c r="Y262" s="94">
        <v>2.377918137962844</v>
      </c>
      <c r="Z262" s="94">
        <v>2.6709576340617565</v>
      </c>
      <c r="AA262" s="94">
        <v>2.9710274344878158</v>
      </c>
      <c r="AB262" s="94">
        <v>3.2640737209217416</v>
      </c>
      <c r="AC262" s="94">
        <v>3.5641207364033667</v>
      </c>
      <c r="AE262" s="28">
        <v>0.255</v>
      </c>
      <c r="AF262" s="94">
        <f t="shared" si="62"/>
        <v>0.31817634770472358</v>
      </c>
      <c r="AG262" s="94">
        <f t="shared" si="48"/>
        <v>0.3186511044742365</v>
      </c>
      <c r="AH262" s="94">
        <f t="shared" si="49"/>
        <v>0.31858218895300378</v>
      </c>
      <c r="AI262" s="94">
        <f t="shared" si="50"/>
        <v>0.31888847773517637</v>
      </c>
      <c r="AJ262" s="94">
        <f t="shared" si="51"/>
        <v>0.31880936237036062</v>
      </c>
      <c r="AK262" s="94">
        <f t="shared" si="52"/>
        <v>0.31903197713925008</v>
      </c>
      <c r="AL262" s="94">
        <f t="shared" si="53"/>
        <v>0.31895456572529357</v>
      </c>
      <c r="AM262" s="94">
        <f t="shared" si="54"/>
        <v>0.31912809523869912</v>
      </c>
      <c r="AO262" s="28">
        <v>0.255</v>
      </c>
      <c r="AP262" s="94">
        <f t="shared" si="63"/>
        <v>0.15998887709068751</v>
      </c>
      <c r="AQ262" s="94">
        <f t="shared" si="55"/>
        <v>0.19118587118183361</v>
      </c>
      <c r="AR262" s="94">
        <f t="shared" si="56"/>
        <v>0.22277098044136101</v>
      </c>
      <c r="AS262" s="94">
        <f t="shared" si="57"/>
        <v>0.25395155823209192</v>
      </c>
      <c r="AT262" s="94">
        <f t="shared" si="58"/>
        <v>0.28553618798977048</v>
      </c>
      <c r="AU262" s="94">
        <f t="shared" si="59"/>
        <v>0.31670850524358918</v>
      </c>
      <c r="AV262" s="94">
        <f t="shared" si="60"/>
        <v>0.34829359512548164</v>
      </c>
      <c r="AW262" s="94">
        <f t="shared" si="61"/>
        <v>0.37946102244903124</v>
      </c>
      <c r="AY262" s="28">
        <v>0.255</v>
      </c>
      <c r="AZ262" s="34">
        <f>(((L262-VLOOKUP(AZ$6,Data!$N$4:$Y$11,Data!$W$1,FALSE)/1000)*VLOOKUP(AZ$6,Data!$N$4:$Y$11,Data!$P$1,FALSE)^1.5+VLOOKUP(AZ$6,Data!$N$4:$Y$11,Data!$W$1,FALSE)/1000*(Mannings_n_bot)^1.5)/L262)^0.67</f>
        <v>5.4042572796198882E-2</v>
      </c>
      <c r="BA262" s="34">
        <f>(((M262-VLOOKUP(BA$6,Data!$N$4:$Y$11,Data!$W$1,FALSE)/1000)*VLOOKUP(BA$6,Data!$N$4:$Y$11,Data!$P$1,FALSE)^1.5+VLOOKUP(BA$6,Data!$N$4:$Y$11,Data!$W$1,FALSE)/1000*(Mannings_n_bot)^1.5)/M262)^0.67</f>
        <v>5.3994304741161896E-2</v>
      </c>
      <c r="BB262" s="34">
        <f>(((N262-VLOOKUP(BB$6,Data!$N$4:$Y$11,Data!$W$1,FALSE)/1000)*VLOOKUP(BB$6,Data!$N$4:$Y$11,Data!$P$1,FALSE)^1.5+VLOOKUP(BB$6,Data!$N$4:$Y$11,Data!$W$1,FALSE)/1000*(Mannings_n_bot)^1.5)/N262)^0.67</f>
        <v>5.391063784330629E-2</v>
      </c>
      <c r="BC262" s="34">
        <f>(((O262-VLOOKUP(BC$6,Data!$N$4:$Y$11,Data!$W$1,FALSE)/1000)*VLOOKUP(BC$6,Data!$N$4:$Y$11,Data!$P$1,FALSE)^1.5+VLOOKUP(BC$6,Data!$N$4:$Y$11,Data!$W$1,FALSE)/1000*(Mannings_n_bot)^1.5)/O262)^0.67</f>
        <v>5.3826304534331737E-2</v>
      </c>
      <c r="BD262" s="34">
        <f>(((P262-VLOOKUP(BD$6,Data!$N$4:$Y$11,Data!$W$1,FALSE)/1000)*VLOOKUP(BD$6,Data!$N$4:$Y$11,Data!$P$1,FALSE)^1.5+VLOOKUP(BD$6,Data!$N$4:$Y$11,Data!$W$1,FALSE)/1000*(Mannings_n_bot)^1.5)/P262)^0.67</f>
        <v>5.3718755922688217E-2</v>
      </c>
      <c r="BE262" s="34">
        <f>(((Q262-VLOOKUP(BE$6,Data!$N$4:$Y$11,Data!$W$1,FALSE)/1000)*VLOOKUP(BE$6,Data!$N$4:$Y$11,Data!$P$1,FALSE)^1.5+VLOOKUP(BE$6,Data!$N$4:$Y$11,Data!$W$1,FALSE)/1000*(Mannings_n_bot)^1.5)/Q262)^0.67</f>
        <v>5.3631326419359582E-2</v>
      </c>
      <c r="BF262" s="34">
        <f>(((R262-VLOOKUP(BF$6,Data!$N$4:$Y$11,Data!$W$1,FALSE)/1000)*VLOOKUP(BF$6,Data!$N$4:$Y$11,Data!$P$1,FALSE)^1.5+VLOOKUP(BF$6,Data!$N$4:$Y$11,Data!$W$1,FALSE)/1000*(Mannings_n_bot)^1.5)/R262)^0.67</f>
        <v>5.3565992783402953E-2</v>
      </c>
      <c r="BG262" s="34">
        <f>(((S262-VLOOKUP(BG$6,Data!$N$4:$Y$11,Data!$W$1,FALSE)/1000)*VLOOKUP(BG$6,Data!$N$4:$Y$11,Data!$P$1,FALSE)^1.5+VLOOKUP(BG$6,Data!$N$4:$Y$11,Data!$W$1,FALSE)/1000*(Mannings_n_bot)^1.5)/S262)^0.67</f>
        <v>5.3518210805093835E-2</v>
      </c>
    </row>
    <row r="263" spans="1:59" x14ac:dyDescent="0.25">
      <c r="A263" s="28">
        <v>0.25600000000000001</v>
      </c>
      <c r="B263" s="94">
        <v>0.30980668277100631</v>
      </c>
      <c r="C263" s="94">
        <v>0.44515660734869678</v>
      </c>
      <c r="D263" s="94">
        <v>0.60384549805496257</v>
      </c>
      <c r="E263" s="94">
        <v>0.78788176708347191</v>
      </c>
      <c r="F263" s="94">
        <v>0.99501125030623916</v>
      </c>
      <c r="G263" s="94">
        <v>1.2277332180812111</v>
      </c>
      <c r="H263" s="94">
        <v>1.4833031964212178</v>
      </c>
      <c r="I263" s="94">
        <v>1.7647106001980721</v>
      </c>
      <c r="K263" s="28">
        <v>0.25600000000000001</v>
      </c>
      <c r="L263" s="94">
        <v>1.9306330907870968</v>
      </c>
      <c r="M263" s="94">
        <v>2.321428120576603</v>
      </c>
      <c r="N263" s="94">
        <v>2.7024987822161939</v>
      </c>
      <c r="O263" s="94">
        <v>3.0932007539770039</v>
      </c>
      <c r="P263" s="94">
        <v>3.4742803807831661</v>
      </c>
      <c r="Q263" s="94">
        <v>3.8649337506471335</v>
      </c>
      <c r="R263" s="94">
        <v>4.2460226600105706</v>
      </c>
      <c r="S263" s="94">
        <v>4.6366464891112447</v>
      </c>
      <c r="U263" s="28">
        <v>0.25600000000000001</v>
      </c>
      <c r="V263" s="94">
        <v>1.4842451463360269</v>
      </c>
      <c r="W263" s="94">
        <v>1.7843429362401555</v>
      </c>
      <c r="X263" s="94">
        <v>2.0773065762442431</v>
      </c>
      <c r="Y263" s="94">
        <v>2.3773322797593299</v>
      </c>
      <c r="Z263" s="94">
        <v>2.6703021374636999</v>
      </c>
      <c r="AA263" s="94">
        <v>2.9702902884533988</v>
      </c>
      <c r="AB263" s="94">
        <v>3.2632669250145439</v>
      </c>
      <c r="AC263" s="94">
        <v>3.5632322920899258</v>
      </c>
      <c r="AE263" s="28">
        <v>0.25600000000000001</v>
      </c>
      <c r="AF263" s="94">
        <f t="shared" si="62"/>
        <v>0.31940257622794721</v>
      </c>
      <c r="AG263" s="94">
        <f t="shared" si="48"/>
        <v>0.3198780938018097</v>
      </c>
      <c r="AH263" s="94">
        <f t="shared" si="49"/>
        <v>0.31980906772658235</v>
      </c>
      <c r="AI263" s="94">
        <f t="shared" si="50"/>
        <v>0.3201158481569813</v>
      </c>
      <c r="AJ263" s="94">
        <f t="shared" si="51"/>
        <v>0.32003660572346865</v>
      </c>
      <c r="AK263" s="94">
        <f t="shared" si="52"/>
        <v>0.32025957817034417</v>
      </c>
      <c r="AL263" s="94">
        <f t="shared" si="53"/>
        <v>0.32018204233198416</v>
      </c>
      <c r="AM263" s="94">
        <f t="shared" si="54"/>
        <v>0.32035585083067086</v>
      </c>
      <c r="AO263" s="28">
        <v>0.25600000000000001</v>
      </c>
      <c r="AP263" s="94">
        <f t="shared" si="63"/>
        <v>0.16046895924937332</v>
      </c>
      <c r="AQ263" s="94">
        <f t="shared" si="55"/>
        <v>0.19175980656171576</v>
      </c>
      <c r="AR263" s="94">
        <f t="shared" si="56"/>
        <v>0.22343969293476496</v>
      </c>
      <c r="AS263" s="94">
        <f t="shared" si="57"/>
        <v>0.25471407443259964</v>
      </c>
      <c r="AT263" s="94">
        <f t="shared" si="58"/>
        <v>0.28639348044844481</v>
      </c>
      <c r="AU263" s="94">
        <f t="shared" si="59"/>
        <v>0.31765957640946441</v>
      </c>
      <c r="AV263" s="94">
        <f t="shared" si="60"/>
        <v>0.34933944427360286</v>
      </c>
      <c r="AW263" s="94">
        <f t="shared" si="61"/>
        <v>0.38060063546840145</v>
      </c>
      <c r="AY263" s="28">
        <v>0.25600000000000001</v>
      </c>
      <c r="AZ263" s="34">
        <f>(((L263-VLOOKUP(AZ$6,Data!$N$4:$Y$11,Data!$W$1,FALSE)/1000)*VLOOKUP(AZ$6,Data!$N$4:$Y$11,Data!$P$1,FALSE)^1.5+VLOOKUP(AZ$6,Data!$N$4:$Y$11,Data!$W$1,FALSE)/1000*(Mannings_n_bot)^1.5)/L263)^0.67</f>
        <v>5.4026144042485701E-2</v>
      </c>
      <c r="BA263" s="34">
        <f>(((M263-VLOOKUP(BA$6,Data!$N$4:$Y$11,Data!$W$1,FALSE)/1000)*VLOOKUP(BA$6,Data!$N$4:$Y$11,Data!$P$1,FALSE)^1.5+VLOOKUP(BA$6,Data!$N$4:$Y$11,Data!$W$1,FALSE)/1000*(Mannings_n_bot)^1.5)/M263)^0.67</f>
        <v>5.3977674708683018E-2</v>
      </c>
      <c r="BB263" s="34">
        <f>(((N263-VLOOKUP(BB$6,Data!$N$4:$Y$11,Data!$W$1,FALSE)/1000)*VLOOKUP(BB$6,Data!$N$4:$Y$11,Data!$P$1,FALSE)^1.5+VLOOKUP(BB$6,Data!$N$4:$Y$11,Data!$W$1,FALSE)/1000*(Mannings_n_bot)^1.5)/N263)^0.67</f>
        <v>5.3893738108517303E-2</v>
      </c>
      <c r="BC263" s="34">
        <f>(((O263-VLOOKUP(BC$6,Data!$N$4:$Y$11,Data!$W$1,FALSE)/1000)*VLOOKUP(BC$6,Data!$N$4:$Y$11,Data!$P$1,FALSE)^1.5+VLOOKUP(BC$6,Data!$N$4:$Y$11,Data!$W$1,FALSE)/1000*(Mannings_n_bot)^1.5)/O263)^0.67</f>
        <v>5.3809098161705281E-2</v>
      </c>
      <c r="BD263" s="34">
        <f>(((P263-VLOOKUP(BD$6,Data!$N$4:$Y$11,Data!$W$1,FALSE)/1000)*VLOOKUP(BD$6,Data!$N$4:$Y$11,Data!$P$1,FALSE)^1.5+VLOOKUP(BD$6,Data!$N$4:$Y$11,Data!$W$1,FALSE)/1000*(Mannings_n_bot)^1.5)/P263)^0.67</f>
        <v>5.3701201165079926E-2</v>
      </c>
      <c r="BE263" s="34">
        <f>(((Q263-VLOOKUP(BE$6,Data!$N$4:$Y$11,Data!$W$1,FALSE)/1000)*VLOOKUP(BE$6,Data!$N$4:$Y$11,Data!$P$1,FALSE)^1.5+VLOOKUP(BE$6,Data!$N$4:$Y$11,Data!$W$1,FALSE)/1000*(Mannings_n_bot)^1.5)/Q263)^0.67</f>
        <v>5.3613460879338326E-2</v>
      </c>
      <c r="BF263" s="34">
        <f>(((R263-VLOOKUP(BF$6,Data!$N$4:$Y$11,Data!$W$1,FALSE)/1000)*VLOOKUP(BF$6,Data!$N$4:$Y$11,Data!$P$1,FALSE)^1.5+VLOOKUP(BF$6,Data!$N$4:$Y$11,Data!$W$1,FALSE)/1000*(Mannings_n_bot)^1.5)/R263)^0.67</f>
        <v>5.3547918031922374E-2</v>
      </c>
      <c r="BG263" s="34">
        <f>(((S263-VLOOKUP(BG$6,Data!$N$4:$Y$11,Data!$W$1,FALSE)/1000)*VLOOKUP(BG$6,Data!$N$4:$Y$11,Data!$P$1,FALSE)^1.5+VLOOKUP(BG$6,Data!$N$4:$Y$11,Data!$W$1,FALSE)/1000*(Mannings_n_bot)^1.5)/S263)^0.67</f>
        <v>5.3499960558434895E-2</v>
      </c>
    </row>
    <row r="264" spans="1:59" x14ac:dyDescent="0.25">
      <c r="A264" s="28">
        <v>0.25700000000000001</v>
      </c>
      <c r="B264" s="94">
        <v>0.31099578787062232</v>
      </c>
      <c r="C264" s="94">
        <v>0.44686372349914949</v>
      </c>
      <c r="D264" s="94">
        <v>0.60616145795768217</v>
      </c>
      <c r="E264" s="94">
        <v>0.79090187346554353</v>
      </c>
      <c r="F264" s="94">
        <v>0.99882587796348909</v>
      </c>
      <c r="G264" s="94">
        <v>1.2324381255112384</v>
      </c>
      <c r="H264" s="94">
        <v>1.4889883022317036</v>
      </c>
      <c r="I264" s="94">
        <v>1.7714721182154847</v>
      </c>
      <c r="K264" s="28">
        <v>0.25700000000000001</v>
      </c>
      <c r="L264" s="94">
        <v>1.9322743843827597</v>
      </c>
      <c r="M264" s="94">
        <v>2.323391000473146</v>
      </c>
      <c r="N264" s="94">
        <v>2.7047856723627612</v>
      </c>
      <c r="O264" s="94">
        <v>3.0958091273507029</v>
      </c>
      <c r="P264" s="94">
        <v>3.4772127520754395</v>
      </c>
      <c r="Q264" s="94">
        <v>3.8681875543631645</v>
      </c>
      <c r="R264" s="94">
        <v>4.2496004592993639</v>
      </c>
      <c r="S264" s="94">
        <v>4.6405456912266265</v>
      </c>
      <c r="U264" s="28">
        <v>0.25700000000000001</v>
      </c>
      <c r="V264" s="94">
        <v>1.4838903833075516</v>
      </c>
      <c r="W264" s="94">
        <v>1.7839061860612213</v>
      </c>
      <c r="X264" s="94">
        <v>2.0767998501442171</v>
      </c>
      <c r="Y264" s="94">
        <v>2.3767435603946994</v>
      </c>
      <c r="Z264" s="94">
        <v>2.6696434214976974</v>
      </c>
      <c r="AA264" s="94">
        <v>2.9695495789273947</v>
      </c>
      <c r="AB264" s="94">
        <v>3.2624562074315691</v>
      </c>
      <c r="AC264" s="94">
        <v>3.5623395819932178</v>
      </c>
      <c r="AE264" s="28">
        <v>0.25700000000000001</v>
      </c>
      <c r="AF264" s="94">
        <f t="shared" si="62"/>
        <v>0.32062851244348028</v>
      </c>
      <c r="AG264" s="94">
        <f t="shared" ref="AG264:AG327" si="64">C264/C$1007</f>
        <v>0.32110478358039668</v>
      </c>
      <c r="AH264" s="94">
        <f t="shared" ref="AH264:AH327" si="65">D264/D$1007</f>
        <v>0.32103564800211087</v>
      </c>
      <c r="AI264" s="94">
        <f t="shared" ref="AI264:AI327" si="66">E264/E$1007</f>
        <v>0.32134291541048549</v>
      </c>
      <c r="AJ264" s="94">
        <f t="shared" ref="AJ264:AJ327" si="67">F264/F$1007</f>
        <v>0.32126354711448246</v>
      </c>
      <c r="AK264" s="94">
        <f t="shared" ref="AK264:AK327" si="68">G264/G$1007</f>
        <v>0.32148687384556096</v>
      </c>
      <c r="AL264" s="94">
        <f t="shared" ref="AL264:AL327" si="69">H264/H$1007</f>
        <v>0.32140921476285778</v>
      </c>
      <c r="AM264" s="94">
        <f t="shared" ref="AM264:AM327" si="70">I264/I$1007</f>
        <v>0.32158329960166593</v>
      </c>
      <c r="AO264" s="28">
        <v>0.25700000000000001</v>
      </c>
      <c r="AP264" s="94">
        <f t="shared" si="63"/>
        <v>0.16094804670816248</v>
      </c>
      <c r="AQ264" s="94">
        <f t="shared" ref="AQ264:AQ327" si="71">C264/M264</f>
        <v>0.19233255332750626</v>
      </c>
      <c r="AR264" s="94">
        <f t="shared" ref="AR264:AR327" si="72">D264/N264</f>
        <v>0.22410702043839606</v>
      </c>
      <c r="AS264" s="94">
        <f t="shared" ref="AS264:AS327" si="73">E264/O264</f>
        <v>0.25547501184040139</v>
      </c>
      <c r="AT264" s="94">
        <f t="shared" ref="AT264:AT327" si="74">F264/P264</f>
        <v>0.28724899774030832</v>
      </c>
      <c r="AU264" s="94">
        <f t="shared" ref="AU264:AU327" si="75">G264/Q264</f>
        <v>0.31860867866168907</v>
      </c>
      <c r="AV264" s="94">
        <f t="shared" ref="AV264:AV327" si="76">H264/R264</f>
        <v>0.35038312812993122</v>
      </c>
      <c r="AW264" s="94">
        <f t="shared" ref="AW264:AW327" si="77">I264/S264</f>
        <v>0.38173788948239723</v>
      </c>
      <c r="AY264" s="28">
        <v>0.25700000000000001</v>
      </c>
      <c r="AZ264" s="34">
        <f>(((L264-VLOOKUP(AZ$6,Data!$N$4:$Y$11,Data!$W$1,FALSE)/1000)*VLOOKUP(AZ$6,Data!$N$4:$Y$11,Data!$P$1,FALSE)^1.5+VLOOKUP(AZ$6,Data!$N$4:$Y$11,Data!$W$1,FALSE)/1000*(Mannings_n_bot)^1.5)/L264)^0.67</f>
        <v>5.4009736828792163E-2</v>
      </c>
      <c r="BA264" s="34">
        <f>(((M264-VLOOKUP(BA$6,Data!$N$4:$Y$11,Data!$W$1,FALSE)/1000)*VLOOKUP(BA$6,Data!$N$4:$Y$11,Data!$P$1,FALSE)^1.5+VLOOKUP(BA$6,Data!$N$4:$Y$11,Data!$W$1,FALSE)/1000*(Mannings_n_bot)^1.5)/M264)^0.67</f>
        <v>5.3961066199476507E-2</v>
      </c>
      <c r="BB264" s="34">
        <f>(((N264-VLOOKUP(BB$6,Data!$N$4:$Y$11,Data!$W$1,FALSE)/1000)*VLOOKUP(BB$6,Data!$N$4:$Y$11,Data!$P$1,FALSE)^1.5+VLOOKUP(BB$6,Data!$N$4:$Y$11,Data!$W$1,FALSE)/1000*(Mannings_n_bot)^1.5)/N264)^0.67</f>
        <v>5.3876860237038311E-2</v>
      </c>
      <c r="BC264" s="34">
        <f>(((O264-VLOOKUP(BC$6,Data!$N$4:$Y$11,Data!$W$1,FALSE)/1000)*VLOOKUP(BC$6,Data!$N$4:$Y$11,Data!$P$1,FALSE)^1.5+VLOOKUP(BC$6,Data!$N$4:$Y$11,Data!$W$1,FALSE)/1000*(Mannings_n_bot)^1.5)/O264)^0.67</f>
        <v>5.3791913831441385E-2</v>
      </c>
      <c r="BD264" s="34">
        <f>(((P264-VLOOKUP(BD$6,Data!$N$4:$Y$11,Data!$W$1,FALSE)/1000)*VLOOKUP(BD$6,Data!$N$4:$Y$11,Data!$P$1,FALSE)^1.5+VLOOKUP(BD$6,Data!$N$4:$Y$11,Data!$W$1,FALSE)/1000*(Mannings_n_bot)^1.5)/P264)^0.67</f>
        <v>5.3683668878133972E-2</v>
      </c>
      <c r="BE264" s="34">
        <f>(((Q264-VLOOKUP(BE$6,Data!$N$4:$Y$11,Data!$W$1,FALSE)/1000)*VLOOKUP(BE$6,Data!$N$4:$Y$11,Data!$P$1,FALSE)^1.5+VLOOKUP(BE$6,Data!$N$4:$Y$11,Data!$W$1,FALSE)/1000*(Mannings_n_bot)^1.5)/Q264)^0.67</f>
        <v>5.3595618027553006E-2</v>
      </c>
      <c r="BF264" s="34">
        <f>(((R264-VLOOKUP(BF$6,Data!$N$4:$Y$11,Data!$W$1,FALSE)/1000)*VLOOKUP(BF$6,Data!$N$4:$Y$11,Data!$P$1,FALSE)^1.5+VLOOKUP(BF$6,Data!$N$4:$Y$11,Data!$W$1,FALSE)/1000*(Mannings_n_bot)^1.5)/R264)^0.67</f>
        <v>5.3529866239852168E-2</v>
      </c>
      <c r="BG264" s="34">
        <f>(((S264-VLOOKUP(BG$6,Data!$N$4:$Y$11,Data!$W$1,FALSE)/1000)*VLOOKUP(BG$6,Data!$N$4:$Y$11,Data!$P$1,FALSE)^1.5+VLOOKUP(BG$6,Data!$N$4:$Y$11,Data!$W$1,FALSE)/1000*(Mannings_n_bot)^1.5)/S264)^0.67</f>
        <v>5.348173336277403E-2</v>
      </c>
    </row>
    <row r="265" spans="1:59" x14ac:dyDescent="0.25">
      <c r="A265" s="28">
        <v>0.25800000000000001</v>
      </c>
      <c r="B265" s="94">
        <v>0.31218460799001757</v>
      </c>
      <c r="C265" s="94">
        <v>0.44857042071755304</v>
      </c>
      <c r="D265" s="94">
        <v>0.60847685144562558</v>
      </c>
      <c r="E265" s="94">
        <v>0.79392123004127235</v>
      </c>
      <c r="F265" s="94">
        <v>1.0026395622028743</v>
      </c>
      <c r="G265" s="94">
        <v>1.237141856694882</v>
      </c>
      <c r="H265" s="94">
        <v>1.4946719920552756</v>
      </c>
      <c r="I265" s="94">
        <v>1.7782319379817202</v>
      </c>
      <c r="K265" s="28">
        <v>0.25800000000000001</v>
      </c>
      <c r="L265" s="94">
        <v>1.9339160714242467</v>
      </c>
      <c r="M265" s="94">
        <v>2.3253543621853634</v>
      </c>
      <c r="N265" s="94">
        <v>2.7070731219514497</v>
      </c>
      <c r="O265" s="94">
        <v>3.0984181484701274</v>
      </c>
      <c r="P265" s="94">
        <v>3.4801458487691552</v>
      </c>
      <c r="Q265" s="94">
        <v>3.8714421717472187</v>
      </c>
      <c r="R265" s="94">
        <v>4.2531791499313147</v>
      </c>
      <c r="S265" s="94">
        <v>4.6444458729281823</v>
      </c>
      <c r="U265" s="28">
        <v>0.25800000000000001</v>
      </c>
      <c r="V265" s="94">
        <v>1.4835338044507156</v>
      </c>
      <c r="W265" s="94">
        <v>1.7834672755427967</v>
      </c>
      <c r="X265" s="94">
        <v>2.0762906051950214</v>
      </c>
      <c r="Y265" s="94">
        <v>2.376151977742293</v>
      </c>
      <c r="Z265" s="94">
        <v>2.6689814837800876</v>
      </c>
      <c r="AA265" s="94">
        <v>2.9688053032425561</v>
      </c>
      <c r="AB265" s="94">
        <v>3.2616415652484885</v>
      </c>
      <c r="AC265" s="94">
        <v>3.5614426029054629</v>
      </c>
      <c r="AE265" s="28">
        <v>0.25800000000000001</v>
      </c>
      <c r="AF265" s="94">
        <f t="shared" ref="AF265:AF328" si="78">B265/B$1007</f>
        <v>0.32185415485186925</v>
      </c>
      <c r="AG265" s="94">
        <f t="shared" si="64"/>
        <v>0.32233117232518316</v>
      </c>
      <c r="AH265" s="94">
        <f t="shared" si="65"/>
        <v>0.32226192829265626</v>
      </c>
      <c r="AI265" s="94">
        <f t="shared" si="66"/>
        <v>0.32256967801816161</v>
      </c>
      <c r="AJ265" s="94">
        <f t="shared" si="67"/>
        <v>0.32249018506344862</v>
      </c>
      <c r="AK265" s="94">
        <f t="shared" si="68"/>
        <v>0.32271386269176544</v>
      </c>
      <c r="AL265" s="94">
        <f t="shared" si="69"/>
        <v>0.32263608154240997</v>
      </c>
      <c r="AM265" s="94">
        <f t="shared" si="70"/>
        <v>0.32281044008148813</v>
      </c>
      <c r="AO265" s="28">
        <v>0.25800000000000001</v>
      </c>
      <c r="AP265" s="94">
        <f t="shared" ref="AP265:AP328" si="79">B265/L265</f>
        <v>0.16142614077357914</v>
      </c>
      <c r="AQ265" s="94">
        <f t="shared" si="71"/>
        <v>0.19290411302988997</v>
      </c>
      <c r="AR265" s="94">
        <f t="shared" si="72"/>
        <v>0.22477296476091951</v>
      </c>
      <c r="AS265" s="94">
        <f t="shared" si="73"/>
        <v>0.25623437250820336</v>
      </c>
      <c r="AT265" s="94">
        <f t="shared" si="74"/>
        <v>0.28810274217601656</v>
      </c>
      <c r="AU265" s="94">
        <f t="shared" si="75"/>
        <v>0.31955581455490217</v>
      </c>
      <c r="AV265" s="94">
        <f t="shared" si="76"/>
        <v>0.35142464950704305</v>
      </c>
      <c r="AW265" s="94">
        <f t="shared" si="77"/>
        <v>0.38287278754754844</v>
      </c>
      <c r="AY265" s="28">
        <v>0.25800000000000001</v>
      </c>
      <c r="AZ265" s="34">
        <f>(((L265-VLOOKUP(AZ$6,Data!$N$4:$Y$11,Data!$W$1,FALSE)/1000)*VLOOKUP(AZ$6,Data!$N$4:$Y$11,Data!$P$1,FALSE)^1.5+VLOOKUP(AZ$6,Data!$N$4:$Y$11,Data!$W$1,FALSE)/1000*(Mannings_n_bot)^1.5)/L265)^0.67</f>
        <v>5.3993351091360185E-2</v>
      </c>
      <c r="BA265" s="34">
        <f>(((M265-VLOOKUP(BA$6,Data!$N$4:$Y$11,Data!$W$1,FALSE)/1000)*VLOOKUP(BA$6,Data!$N$4:$Y$11,Data!$P$1,FALSE)^1.5+VLOOKUP(BA$6,Data!$N$4:$Y$11,Data!$W$1,FALSE)/1000*(Mannings_n_bot)^1.5)/M265)^0.67</f>
        <v>5.3944479150260245E-2</v>
      </c>
      <c r="BB265" s="34">
        <f>(((N265-VLOOKUP(BB$6,Data!$N$4:$Y$11,Data!$W$1,FALSE)/1000)*VLOOKUP(BB$6,Data!$N$4:$Y$11,Data!$P$1,FALSE)^1.5+VLOOKUP(BB$6,Data!$N$4:$Y$11,Data!$W$1,FALSE)/1000*(Mannings_n_bot)^1.5)/N265)^0.67</f>
        <v>5.3860004164533182E-2</v>
      </c>
      <c r="BC265" s="34">
        <f>(((O265-VLOOKUP(BC$6,Data!$N$4:$Y$11,Data!$W$1,FALSE)/1000)*VLOOKUP(BC$6,Data!$N$4:$Y$11,Data!$P$1,FALSE)^1.5+VLOOKUP(BC$6,Data!$N$4:$Y$11,Data!$W$1,FALSE)/1000*(Mannings_n_bot)^1.5)/O265)^0.67</f>
        <v>5.3774751478958438E-2</v>
      </c>
      <c r="BD265" s="34">
        <f>(((P265-VLOOKUP(BD$6,Data!$N$4:$Y$11,Data!$W$1,FALSE)/1000)*VLOOKUP(BD$6,Data!$N$4:$Y$11,Data!$P$1,FALSE)^1.5+VLOOKUP(BD$6,Data!$N$4:$Y$11,Data!$W$1,FALSE)/1000*(Mannings_n_bot)^1.5)/P265)^0.67</f>
        <v>5.3666158995948225E-2</v>
      </c>
      <c r="BE265" s="34">
        <f>(((Q265-VLOOKUP(BE$6,Data!$N$4:$Y$11,Data!$W$1,FALSE)/1000)*VLOOKUP(BE$6,Data!$N$4:$Y$11,Data!$P$1,FALSE)^1.5+VLOOKUP(BE$6,Data!$N$4:$Y$11,Data!$W$1,FALSE)/1000*(Mannings_n_bot)^1.5)/Q265)^0.67</f>
        <v>5.3577797797670558E-2</v>
      </c>
      <c r="BF265" s="34">
        <f>(((R265-VLOOKUP(BF$6,Data!$N$4:$Y$11,Data!$W$1,FALSE)/1000)*VLOOKUP(BF$6,Data!$N$4:$Y$11,Data!$P$1,FALSE)^1.5+VLOOKUP(BF$6,Data!$N$4:$Y$11,Data!$W$1,FALSE)/1000*(Mannings_n_bot)^1.5)/R265)^0.67</f>
        <v>5.3511837339996898E-2</v>
      </c>
      <c r="BG265" s="34">
        <f>(((S265-VLOOKUP(BG$6,Data!$N$4:$Y$11,Data!$W$1,FALSE)/1000)*VLOOKUP(BG$6,Data!$N$4:$Y$11,Data!$P$1,FALSE)^1.5+VLOOKUP(BG$6,Data!$N$4:$Y$11,Data!$W$1,FALSE)/1000*(Mannings_n_bot)^1.5)/S265)^0.67</f>
        <v>5.346352915080848E-2</v>
      </c>
    </row>
    <row r="266" spans="1:59" x14ac:dyDescent="0.25">
      <c r="A266" s="28">
        <v>0.25900000000000001</v>
      </c>
      <c r="B266" s="94">
        <v>0.31337314167374075</v>
      </c>
      <c r="C266" s="94">
        <v>0.4502766969360531</v>
      </c>
      <c r="D266" s="94">
        <v>0.61079167570918846</v>
      </c>
      <c r="E266" s="94">
        <v>0.79693983317139727</v>
      </c>
      <c r="F266" s="94">
        <v>1.0064522984197208</v>
      </c>
      <c r="G266" s="94">
        <v>1.2418444059805611</v>
      </c>
      <c r="H266" s="94">
        <v>1.5003542590512797</v>
      </c>
      <c r="I266" s="94">
        <v>1.7849900513919534</v>
      </c>
      <c r="K266" s="28">
        <v>0.25900000000000001</v>
      </c>
      <c r="L266" s="94">
        <v>1.9355581541110884</v>
      </c>
      <c r="M266" s="94">
        <v>2.3273182083298529</v>
      </c>
      <c r="N266" s="94">
        <v>2.7093611340330983</v>
      </c>
      <c r="O266" s="94">
        <v>3.1010278208033175</v>
      </c>
      <c r="P266" s="94">
        <v>3.4830796747665005</v>
      </c>
      <c r="Q266" s="94">
        <v>3.8746976071187613</v>
      </c>
      <c r="R266" s="94">
        <v>4.2567587366599771</v>
      </c>
      <c r="S266" s="94">
        <v>4.6483470393867936</v>
      </c>
      <c r="U266" s="28">
        <v>0.25900000000000001</v>
      </c>
      <c r="V266" s="94">
        <v>1.4831754084558564</v>
      </c>
      <c r="W266" s="94">
        <v>1.7830262030895112</v>
      </c>
      <c r="X266" s="94">
        <v>2.0757788395428287</v>
      </c>
      <c r="Y266" s="94">
        <v>2.3755575296629874</v>
      </c>
      <c r="Z266" s="94">
        <v>2.6683163219131796</v>
      </c>
      <c r="AA266" s="94">
        <v>2.9680574587161126</v>
      </c>
      <c r="AB266" s="94">
        <v>3.2608229955238865</v>
      </c>
      <c r="AC266" s="94">
        <v>3.5605413516003011</v>
      </c>
      <c r="AE266" s="28">
        <v>0.25900000000000001</v>
      </c>
      <c r="AF266" s="94">
        <f t="shared" si="78"/>
        <v>0.323079501952582</v>
      </c>
      <c r="AG266" s="94">
        <f t="shared" si="64"/>
        <v>0.32355725855026218</v>
      </c>
      <c r="AH266" s="94">
        <f t="shared" si="65"/>
        <v>0.32348790711019404</v>
      </c>
      <c r="AI266" s="94">
        <f t="shared" si="66"/>
        <v>0.32379613450138023</v>
      </c>
      <c r="AJ266" s="94">
        <f t="shared" si="67"/>
        <v>0.3237165180893144</v>
      </c>
      <c r="AK266" s="94">
        <f t="shared" si="68"/>
        <v>0.3239405432347181</v>
      </c>
      <c r="AL266" s="94">
        <f t="shared" si="69"/>
        <v>0.32386264119403468</v>
      </c>
      <c r="AM266" s="94">
        <f t="shared" si="70"/>
        <v>0.32403727079883204</v>
      </c>
      <c r="AO266" s="28">
        <v>0.25900000000000001</v>
      </c>
      <c r="AP266" s="94">
        <f t="shared" si="79"/>
        <v>0.16190324274584167</v>
      </c>
      <c r="AQ266" s="94">
        <f t="shared" si="71"/>
        <v>0.19347448721212213</v>
      </c>
      <c r="AR266" s="94">
        <f t="shared" si="72"/>
        <v>0.2254375277023247</v>
      </c>
      <c r="AS266" s="94">
        <f t="shared" si="73"/>
        <v>0.25699215847891071</v>
      </c>
      <c r="AT266" s="94">
        <f t="shared" si="74"/>
        <v>0.28895471605517942</v>
      </c>
      <c r="AU266" s="94">
        <f t="shared" si="75"/>
        <v>0.32050098663157378</v>
      </c>
      <c r="AV266" s="94">
        <f t="shared" si="76"/>
        <v>0.35246401120410165</v>
      </c>
      <c r="AW266" s="94">
        <f t="shared" si="77"/>
        <v>0.38400533270584458</v>
      </c>
      <c r="AY266" s="28">
        <v>0.25900000000000001</v>
      </c>
      <c r="AZ266" s="34">
        <f>(((L266-VLOOKUP(AZ$6,Data!$N$4:$Y$11,Data!$W$1,FALSE)/1000)*VLOOKUP(AZ$6,Data!$N$4:$Y$11,Data!$P$1,FALSE)^1.5+VLOOKUP(AZ$6,Data!$N$4:$Y$11,Data!$W$1,FALSE)/1000*(Mannings_n_bot)^1.5)/L266)^0.67</f>
        <v>5.3976986766632352E-2</v>
      </c>
      <c r="BA266" s="34">
        <f>(((M266-VLOOKUP(BA$6,Data!$N$4:$Y$11,Data!$W$1,FALSE)/1000)*VLOOKUP(BA$6,Data!$N$4:$Y$11,Data!$P$1,FALSE)^1.5+VLOOKUP(BA$6,Data!$N$4:$Y$11,Data!$W$1,FALSE)/1000*(Mannings_n_bot)^1.5)/M266)^0.67</f>
        <v>5.3927913497948295E-2</v>
      </c>
      <c r="BB266" s="34">
        <f>(((N266-VLOOKUP(BB$6,Data!$N$4:$Y$11,Data!$W$1,FALSE)/1000)*VLOOKUP(BB$6,Data!$N$4:$Y$11,Data!$P$1,FALSE)^1.5+VLOOKUP(BB$6,Data!$N$4:$Y$11,Data!$W$1,FALSE)/1000*(Mannings_n_bot)^1.5)/N266)^0.67</f>
        <v>5.3843169826865329E-2</v>
      </c>
      <c r="BC266" s="34">
        <f>(((O266-VLOOKUP(BC$6,Data!$N$4:$Y$11,Data!$W$1,FALSE)/1000)*VLOOKUP(BC$6,Data!$N$4:$Y$11,Data!$P$1,FALSE)^1.5+VLOOKUP(BC$6,Data!$N$4:$Y$11,Data!$W$1,FALSE)/1000*(Mannings_n_bot)^1.5)/O266)^0.67</f>
        <v>5.3757611039873178E-2</v>
      </c>
      <c r="BD266" s="34">
        <f>(((P266-VLOOKUP(BD$6,Data!$N$4:$Y$11,Data!$W$1,FALSE)/1000)*VLOOKUP(BD$6,Data!$N$4:$Y$11,Data!$P$1,FALSE)^1.5+VLOOKUP(BD$6,Data!$N$4:$Y$11,Data!$W$1,FALSE)/1000*(Mannings_n_bot)^1.5)/P266)^0.67</f>
        <v>5.3648671452822885E-2</v>
      </c>
      <c r="BE266" s="34">
        <f>(((Q266-VLOOKUP(BE$6,Data!$N$4:$Y$11,Data!$W$1,FALSE)/1000)*VLOOKUP(BE$6,Data!$N$4:$Y$11,Data!$P$1,FALSE)^1.5+VLOOKUP(BE$6,Data!$N$4:$Y$11,Data!$W$1,FALSE)/1000*(Mannings_n_bot)^1.5)/Q266)^0.67</f>
        <v>5.3560000123559992E-2</v>
      </c>
      <c r="BF266" s="34">
        <f>(((R266-VLOOKUP(BF$6,Data!$N$4:$Y$11,Data!$W$1,FALSE)/1000)*VLOOKUP(BF$6,Data!$N$4:$Y$11,Data!$P$1,FALSE)^1.5+VLOOKUP(BF$6,Data!$N$4:$Y$11,Data!$W$1,FALSE)/1000*(Mannings_n_bot)^1.5)/R266)^0.67</f>
        <v>5.3493831265366151E-2</v>
      </c>
      <c r="BG266" s="34">
        <f>(((S266-VLOOKUP(BG$6,Data!$N$4:$Y$11,Data!$W$1,FALSE)/1000)*VLOOKUP(BG$6,Data!$N$4:$Y$11,Data!$P$1,FALSE)^1.5+VLOOKUP(BG$6,Data!$N$4:$Y$11,Data!$W$1,FALSE)/1000*(Mannings_n_bot)^1.5)/S266)^0.67</f>
        <v>5.3445347855439661E-2</v>
      </c>
    </row>
    <row r="267" spans="1:59" x14ac:dyDescent="0.25">
      <c r="A267" s="28">
        <v>0.26</v>
      </c>
      <c r="B267" s="94">
        <v>0.31456138746528806</v>
      </c>
      <c r="C267" s="94">
        <v>0.45198255008526389</v>
      </c>
      <c r="D267" s="94">
        <v>0.6131059279366935</v>
      </c>
      <c r="E267" s="94">
        <v>0.79995767921393157</v>
      </c>
      <c r="F267" s="94">
        <v>1.0102640820059214</v>
      </c>
      <c r="G267" s="94">
        <v>1.2465457677124285</v>
      </c>
      <c r="H267" s="94">
        <v>1.506035096373918</v>
      </c>
      <c r="I267" s="94">
        <v>1.7917464503352183</v>
      </c>
      <c r="K267" s="28">
        <v>0.26</v>
      </c>
      <c r="L267" s="94">
        <v>1.9372006346473167</v>
      </c>
      <c r="M267" s="94">
        <v>2.3292825415286775</v>
      </c>
      <c r="N267" s="94">
        <v>2.7116497116648941</v>
      </c>
      <c r="O267" s="94">
        <v>3.1036381478256221</v>
      </c>
      <c r="P267" s="94">
        <v>3.4860142339778606</v>
      </c>
      <c r="Q267" s="94">
        <v>3.8779538648064165</v>
      </c>
      <c r="R267" s="94">
        <v>4.2603392242489537</v>
      </c>
      <c r="S267" s="94">
        <v>4.6522491957843508</v>
      </c>
      <c r="U267" s="28">
        <v>0.26</v>
      </c>
      <c r="V267" s="94">
        <v>1.4828151940053693</v>
      </c>
      <c r="W267" s="94">
        <v>1.7825829670965534</v>
      </c>
      <c r="X267" s="94">
        <v>2.0752645513228045</v>
      </c>
      <c r="Y267" s="94">
        <v>2.3749602140051485</v>
      </c>
      <c r="Z267" s="94">
        <v>2.6676479334852083</v>
      </c>
      <c r="AA267" s="94">
        <v>2.9673060426497195</v>
      </c>
      <c r="AB267" s="94">
        <v>3.2600004952992054</v>
      </c>
      <c r="AC267" s="94">
        <v>3.5596358248327307</v>
      </c>
      <c r="AE267" s="28">
        <v>0.26</v>
      </c>
      <c r="AF267" s="94">
        <f t="shared" si="78"/>
        <v>0.32430455224400112</v>
      </c>
      <c r="AG267" s="94">
        <f t="shared" si="64"/>
        <v>0.32478304076862641</v>
      </c>
      <c r="AH267" s="94">
        <f t="shared" si="65"/>
        <v>0.32471358296560165</v>
      </c>
      <c r="AI267" s="94">
        <f t="shared" si="66"/>
        <v>0.32502228338040451</v>
      </c>
      <c r="AJ267" s="94">
        <f t="shared" si="67"/>
        <v>0.32494254470992257</v>
      </c>
      <c r="AK267" s="94">
        <f t="shared" si="68"/>
        <v>0.32516691399906639</v>
      </c>
      <c r="AL267" s="94">
        <f t="shared" si="69"/>
        <v>0.32508889224001541</v>
      </c>
      <c r="AM267" s="94">
        <f t="shared" si="70"/>
        <v>0.32526379028127755</v>
      </c>
      <c r="AO267" s="28">
        <v>0.26</v>
      </c>
      <c r="AP267" s="94">
        <f t="shared" si="79"/>
        <v>0.16237935391888644</v>
      </c>
      <c r="AQ267" s="94">
        <f t="shared" si="71"/>
        <v>0.19404367741005507</v>
      </c>
      <c r="AR267" s="94">
        <f t="shared" si="72"/>
        <v>0.22610071105395826</v>
      </c>
      <c r="AS267" s="94">
        <f t="shared" si="73"/>
        <v>0.25774837178566512</v>
      </c>
      <c r="AT267" s="94">
        <f t="shared" si="74"/>
        <v>0.28980492166640348</v>
      </c>
      <c r="AU267" s="94">
        <f t="shared" si="75"/>
        <v>0.32144419742204822</v>
      </c>
      <c r="AV267" s="94">
        <f t="shared" si="76"/>
        <v>0.35350121600690465</v>
      </c>
      <c r="AW267" s="94">
        <f t="shared" si="77"/>
        <v>0.38513552798478951</v>
      </c>
      <c r="AY267" s="28">
        <v>0.26</v>
      </c>
      <c r="AZ267" s="34">
        <f>(((L267-VLOOKUP(AZ$6,Data!$N$4:$Y$11,Data!$W$1,FALSE)/1000)*VLOOKUP(AZ$6,Data!$N$4:$Y$11,Data!$P$1,FALSE)^1.5+VLOOKUP(AZ$6,Data!$N$4:$Y$11,Data!$W$1,FALSE)/1000*(Mannings_n_bot)^1.5)/L267)^0.67</f>
        <v>5.396064379125063E-2</v>
      </c>
      <c r="BA267" s="34">
        <f>(((M267-VLOOKUP(BA$6,Data!$N$4:$Y$11,Data!$W$1,FALSE)/1000)*VLOOKUP(BA$6,Data!$N$4:$Y$11,Data!$P$1,FALSE)^1.5+VLOOKUP(BA$6,Data!$N$4:$Y$11,Data!$W$1,FALSE)/1000*(Mannings_n_bot)^1.5)/M267)^0.67</f>
        <v>5.3911369179649768E-2</v>
      </c>
      <c r="BB267" s="34">
        <f>(((N267-VLOOKUP(BB$6,Data!$N$4:$Y$11,Data!$W$1,FALSE)/1000)*VLOOKUP(BB$6,Data!$N$4:$Y$11,Data!$P$1,FALSE)^1.5+VLOOKUP(BB$6,Data!$N$4:$Y$11,Data!$W$1,FALSE)/1000*(Mannings_n_bot)^1.5)/N267)^0.67</f>
        <v>5.3826357160096851E-2</v>
      </c>
      <c r="BC267" s="34">
        <f>(((O267-VLOOKUP(BC$6,Data!$N$4:$Y$11,Data!$W$1,FALSE)/1000)*VLOOKUP(BC$6,Data!$N$4:$Y$11,Data!$P$1,FALSE)^1.5+VLOOKUP(BC$6,Data!$N$4:$Y$11,Data!$W$1,FALSE)/1000*(Mannings_n_bot)^1.5)/O267)^0.67</f>
        <v>5.3740492449999497E-2</v>
      </c>
      <c r="BD267" s="34">
        <f>(((P267-VLOOKUP(BD$6,Data!$N$4:$Y$11,Data!$W$1,FALSE)/1000)*VLOOKUP(BD$6,Data!$N$4:$Y$11,Data!$P$1,FALSE)^1.5+VLOOKUP(BD$6,Data!$N$4:$Y$11,Data!$W$1,FALSE)/1000*(Mannings_n_bot)^1.5)/P267)^0.67</f>
        <v>5.3631206183259665E-2</v>
      </c>
      <c r="BE267" s="34">
        <f>(((Q267-VLOOKUP(BE$6,Data!$N$4:$Y$11,Data!$W$1,FALSE)/1000)*VLOOKUP(BE$6,Data!$N$4:$Y$11,Data!$P$1,FALSE)^1.5+VLOOKUP(BE$6,Data!$N$4:$Y$11,Data!$W$1,FALSE)/1000*(Mannings_n_bot)^1.5)/Q267)^0.67</f>
        <v>5.3542224939291415E-2</v>
      </c>
      <c r="BF267" s="34">
        <f>(((R267-VLOOKUP(BF$6,Data!$N$4:$Y$11,Data!$W$1,FALSE)/1000)*VLOOKUP(BF$6,Data!$N$4:$Y$11,Data!$P$1,FALSE)^1.5+VLOOKUP(BF$6,Data!$N$4:$Y$11,Data!$W$1,FALSE)/1000*(Mannings_n_bot)^1.5)/R267)^0.67</f>
        <v>5.3475847949173455E-2</v>
      </c>
      <c r="BG267" s="34">
        <f>(((S267-VLOOKUP(BG$6,Data!$N$4:$Y$11,Data!$W$1,FALSE)/1000)*VLOOKUP(BG$6,Data!$N$4:$Y$11,Data!$P$1,FALSE)^1.5+VLOOKUP(BG$6,Data!$N$4:$Y$11,Data!$W$1,FALSE)/1000*(Mannings_n_bot)^1.5)/S267)^0.67</f>
        <v>5.3427189409771883E-2</v>
      </c>
    </row>
    <row r="268" spans="1:59" x14ac:dyDescent="0.25">
      <c r="A268" s="28">
        <v>0.26100000000000001</v>
      </c>
      <c r="B268" s="94">
        <v>0.31574934390709664</v>
      </c>
      <c r="C268" s="94">
        <v>0.45368797809425954</v>
      </c>
      <c r="D268" s="94">
        <v>0.61541960531437789</v>
      </c>
      <c r="E268" s="94">
        <v>0.80297476452414807</v>
      </c>
      <c r="F268" s="94">
        <v>1.0140749083499121</v>
      </c>
      <c r="G268" s="94">
        <v>1.251245936230351</v>
      </c>
      <c r="H268" s="94">
        <v>1.5117144971722225</v>
      </c>
      <c r="I268" s="94">
        <v>1.7985011266943727</v>
      </c>
      <c r="K268" s="28">
        <v>0.26100000000000001</v>
      </c>
      <c r="L268" s="94">
        <v>1.9388435152414931</v>
      </c>
      <c r="M268" s="94">
        <v>2.331247364409395</v>
      </c>
      <c r="N268" s="94">
        <v>2.7139388579104198</v>
      </c>
      <c r="O268" s="94">
        <v>3.1062491330197526</v>
      </c>
      <c r="P268" s="94">
        <v>3.488949530321876</v>
      </c>
      <c r="Q268" s="94">
        <v>3.8812109491480276</v>
      </c>
      <c r="R268" s="94">
        <v>4.2639206174719595</v>
      </c>
      <c r="S268" s="94">
        <v>4.6561523473138218</v>
      </c>
      <c r="U268" s="28">
        <v>0.26100000000000001</v>
      </c>
      <c r="V268" s="94">
        <v>1.4824531597736799</v>
      </c>
      <c r="W268" s="94">
        <v>1.782137565949639</v>
      </c>
      <c r="X268" s="94">
        <v>2.0747477386590658</v>
      </c>
      <c r="Y268" s="94">
        <v>2.3743600286045945</v>
      </c>
      <c r="Z268" s="94">
        <v>2.6669763160702833</v>
      </c>
      <c r="AA268" s="94">
        <v>2.9665510523294047</v>
      </c>
      <c r="AB268" s="94">
        <v>3.2591740615986877</v>
      </c>
      <c r="AC268" s="94">
        <v>3.5587260193390451</v>
      </c>
      <c r="AE268" s="28">
        <v>0.26100000000000001</v>
      </c>
      <c r="AF268" s="94">
        <f t="shared" si="78"/>
        <v>0.32552930422341764</v>
      </c>
      <c r="AG268" s="94">
        <f t="shared" si="64"/>
        <v>0.32600851749216164</v>
      </c>
      <c r="AH268" s="94">
        <f t="shared" si="65"/>
        <v>0.32593895436865217</v>
      </c>
      <c r="AI268" s="94">
        <f t="shared" si="66"/>
        <v>0.32624812317438417</v>
      </c>
      <c r="AJ268" s="94">
        <f t="shared" si="67"/>
        <v>0.32616826344200422</v>
      </c>
      <c r="AK268" s="94">
        <f t="shared" si="68"/>
        <v>0.32639297350833985</v>
      </c>
      <c r="AL268" s="94">
        <f t="shared" si="69"/>
        <v>0.32631483320151972</v>
      </c>
      <c r="AM268" s="94">
        <f t="shared" si="70"/>
        <v>0.32648999705528337</v>
      </c>
      <c r="AO268" s="28">
        <v>0.26100000000000001</v>
      </c>
      <c r="AP268" s="94">
        <f t="shared" si="79"/>
        <v>0.16285447558039176</v>
      </c>
      <c r="AQ268" s="94">
        <f t="shared" si="71"/>
        <v>0.19461168515216667</v>
      </c>
      <c r="AR268" s="94">
        <f t="shared" si="72"/>
        <v>0.22676251659855609</v>
      </c>
      <c r="AS268" s="94">
        <f t="shared" si="73"/>
        <v>0.25850301445188106</v>
      </c>
      <c r="AT268" s="94">
        <f t="shared" si="74"/>
        <v>0.29065336128733216</v>
      </c>
      <c r="AU268" s="94">
        <f t="shared" si="75"/>
        <v>0.32238544944459008</v>
      </c>
      <c r="AV268" s="94">
        <f t="shared" si="76"/>
        <v>0.35453626668793486</v>
      </c>
      <c r="AW268" s="94">
        <f t="shared" si="77"/>
        <v>0.38626337639745506</v>
      </c>
      <c r="AY268" s="28">
        <v>0.26100000000000001</v>
      </c>
      <c r="AZ268" s="34">
        <f>(((L268-VLOOKUP(AZ$6,Data!$N$4:$Y$11,Data!$W$1,FALSE)/1000)*VLOOKUP(AZ$6,Data!$N$4:$Y$11,Data!$P$1,FALSE)^1.5+VLOOKUP(AZ$6,Data!$N$4:$Y$11,Data!$W$1,FALSE)/1000*(Mannings_n_bot)^1.5)/L268)^0.67</f>
        <v>5.3944322102055596E-2</v>
      </c>
      <c r="BA268" s="34">
        <f>(((M268-VLOOKUP(BA$6,Data!$N$4:$Y$11,Data!$W$1,FALSE)/1000)*VLOOKUP(BA$6,Data!$N$4:$Y$11,Data!$P$1,FALSE)^1.5+VLOOKUP(BA$6,Data!$N$4:$Y$11,Data!$W$1,FALSE)/1000*(Mannings_n_bot)^1.5)/M268)^0.67</f>
        <v>5.3894846132668012E-2</v>
      </c>
      <c r="BB268" s="34">
        <f>(((N268-VLOOKUP(BB$6,Data!$N$4:$Y$11,Data!$W$1,FALSE)/1000)*VLOOKUP(BB$6,Data!$N$4:$Y$11,Data!$P$1,FALSE)^1.5+VLOOKUP(BB$6,Data!$N$4:$Y$11,Data!$W$1,FALSE)/1000*(Mannings_n_bot)^1.5)/N268)^0.67</f>
        <v>5.3809566100487149E-2</v>
      </c>
      <c r="BC268" s="34">
        <f>(((O268-VLOOKUP(BC$6,Data!$N$4:$Y$11,Data!$W$1,FALSE)/1000)*VLOOKUP(BC$6,Data!$N$4:$Y$11,Data!$P$1,FALSE)^1.5+VLOOKUP(BC$6,Data!$N$4:$Y$11,Data!$W$1,FALSE)/1000*(Mannings_n_bot)^1.5)/O268)^0.67</f>
        <v>5.3723395645347408E-2</v>
      </c>
      <c r="BD268" s="34">
        <f>(((P268-VLOOKUP(BD$6,Data!$N$4:$Y$11,Data!$W$1,FALSE)/1000)*VLOOKUP(BD$6,Data!$N$4:$Y$11,Data!$P$1,FALSE)^1.5+VLOOKUP(BD$6,Data!$N$4:$Y$11,Data!$W$1,FALSE)/1000*(Mannings_n_bot)^1.5)/P268)^0.67</f>
        <v>5.3613763121960582E-2</v>
      </c>
      <c r="BE268" s="34">
        <f>(((Q268-VLOOKUP(BE$6,Data!$N$4:$Y$11,Data!$W$1,FALSE)/1000)*VLOOKUP(BE$6,Data!$N$4:$Y$11,Data!$P$1,FALSE)^1.5+VLOOKUP(BE$6,Data!$N$4:$Y$11,Data!$W$1,FALSE)/1000*(Mannings_n_bot)^1.5)/Q268)^0.67</f>
        <v>5.3524472179134926E-2</v>
      </c>
      <c r="BF268" s="34">
        <f>(((R268-VLOOKUP(BF$6,Data!$N$4:$Y$11,Data!$W$1,FALSE)/1000)*VLOOKUP(BF$6,Data!$N$4:$Y$11,Data!$P$1,FALSE)^1.5+VLOOKUP(BF$6,Data!$N$4:$Y$11,Data!$W$1,FALSE)/1000*(Mannings_n_bot)^1.5)/R268)^0.67</f>
        <v>5.3457887324835265E-2</v>
      </c>
      <c r="BG268" s="34">
        <f>(((S268-VLOOKUP(BG$6,Data!$N$4:$Y$11,Data!$W$1,FALSE)/1000)*VLOOKUP(BG$6,Data!$N$4:$Y$11,Data!$P$1,FALSE)^1.5+VLOOKUP(BG$6,Data!$N$4:$Y$11,Data!$W$1,FALSE)/1000*(Mannings_n_bot)^1.5)/S268)^0.67</f>
        <v>5.3409053747111503E-2</v>
      </c>
    </row>
    <row r="269" spans="1:59" x14ac:dyDescent="0.25">
      <c r="A269" s="28">
        <v>0.26200000000000001</v>
      </c>
      <c r="B269" s="94">
        <v>0.31693700954053805</v>
      </c>
      <c r="C269" s="94">
        <v>0.45539297889056463</v>
      </c>
      <c r="D269" s="94">
        <v>0.61773270502638056</v>
      </c>
      <c r="E269" s="94">
        <v>0.80599108545456066</v>
      </c>
      <c r="F269" s="94">
        <v>1.0178847728366534</v>
      </c>
      <c r="G269" s="94">
        <v>1.2559449058698844</v>
      </c>
      <c r="H269" s="94">
        <v>1.5173924545900261</v>
      </c>
      <c r="I269" s="94">
        <v>1.8052540723460666</v>
      </c>
      <c r="K269" s="28">
        <v>0.26200000000000001</v>
      </c>
      <c r="L269" s="94">
        <v>1.9404867981067391</v>
      </c>
      <c r="M269" s="94">
        <v>2.3332126796051007</v>
      </c>
      <c r="N269" s="94">
        <v>2.7162285758396916</v>
      </c>
      <c r="O269" s="94">
        <v>3.1088607798758279</v>
      </c>
      <c r="P269" s="94">
        <v>3.4918855677254959</v>
      </c>
      <c r="Q269" s="94">
        <v>3.8844688644907208</v>
      </c>
      <c r="R269" s="94">
        <v>4.2675029211128956</v>
      </c>
      <c r="S269" s="94">
        <v>4.6600564991793316</v>
      </c>
      <c r="U269" s="28">
        <v>0.26200000000000001</v>
      </c>
      <c r="V269" s="94">
        <v>1.4820893044272183</v>
      </c>
      <c r="W269" s="94">
        <v>1.7816899980249814</v>
      </c>
      <c r="X269" s="94">
        <v>2.07422839966465</v>
      </c>
      <c r="Y269" s="94">
        <v>2.3737569712845512</v>
      </c>
      <c r="Z269" s="94">
        <v>2.6663014672283465</v>
      </c>
      <c r="AA269" s="94">
        <v>2.9657924850255157</v>
      </c>
      <c r="AB269" s="94">
        <v>3.2583436914293187</v>
      </c>
      <c r="AC269" s="94">
        <v>3.5578119318367714</v>
      </c>
      <c r="AE269" s="28">
        <v>0.26200000000000001</v>
      </c>
      <c r="AF269" s="94">
        <f t="shared" si="78"/>
        <v>0.32675375638702375</v>
      </c>
      <c r="AG269" s="94">
        <f t="shared" si="64"/>
        <v>0.32723368723164037</v>
      </c>
      <c r="AH269" s="94">
        <f t="shared" si="65"/>
        <v>0.32716401982800725</v>
      </c>
      <c r="AI269" s="94">
        <f t="shared" si="66"/>
        <v>0.32747365240134796</v>
      </c>
      <c r="AJ269" s="94">
        <f t="shared" si="67"/>
        <v>0.32739367280117254</v>
      </c>
      <c r="AK269" s="94">
        <f t="shared" si="68"/>
        <v>0.32761872028494349</v>
      </c>
      <c r="AL269" s="94">
        <f t="shared" si="69"/>
        <v>0.32754046259859287</v>
      </c>
      <c r="AM269" s="94">
        <f t="shared" si="70"/>
        <v>0.3277158896461812</v>
      </c>
      <c r="AO269" s="28">
        <v>0.26200000000000001</v>
      </c>
      <c r="AP269" s="94">
        <f t="shared" si="79"/>
        <v>0.16332860901180143</v>
      </c>
      <c r="AQ269" s="94">
        <f t="shared" si="71"/>
        <v>0.19517851195958719</v>
      </c>
      <c r="AR269" s="94">
        <f t="shared" si="72"/>
        <v>0.2274229461102755</v>
      </c>
      <c r="AS269" s="94">
        <f t="shared" si="73"/>
        <v>0.25925608849128107</v>
      </c>
      <c r="AT269" s="94">
        <f t="shared" si="74"/>
        <v>0.29150003718468681</v>
      </c>
      <c r="AU269" s="94">
        <f t="shared" si="75"/>
        <v>0.32332474520542898</v>
      </c>
      <c r="AV269" s="94">
        <f t="shared" si="76"/>
        <v>0.35556916600640892</v>
      </c>
      <c r="AW269" s="94">
        <f t="shared" si="77"/>
        <v>0.3873888809425346</v>
      </c>
      <c r="AY269" s="28">
        <v>0.26200000000000001</v>
      </c>
      <c r="AZ269" s="34">
        <f>(((L269-VLOOKUP(AZ$6,Data!$N$4:$Y$11,Data!$W$1,FALSE)/1000)*VLOOKUP(AZ$6,Data!$N$4:$Y$11,Data!$P$1,FALSE)^1.5+VLOOKUP(AZ$6,Data!$N$4:$Y$11,Data!$W$1,FALSE)/1000*(Mannings_n_bot)^1.5)/L269)^0.67</f>
        <v>5.3928021636085302E-2</v>
      </c>
      <c r="BA269" s="34">
        <f>(((M269-VLOOKUP(BA$6,Data!$N$4:$Y$11,Data!$W$1,FALSE)/1000)*VLOOKUP(BA$6,Data!$N$4:$Y$11,Data!$P$1,FALSE)^1.5+VLOOKUP(BA$6,Data!$N$4:$Y$11,Data!$W$1,FALSE)/1000*(Mannings_n_bot)^1.5)/M269)^0.67</f>
        <v>5.3878344294499406E-2</v>
      </c>
      <c r="BB269" s="34">
        <f>(((N269-VLOOKUP(BB$6,Data!$N$4:$Y$11,Data!$W$1,FALSE)/1000)*VLOOKUP(BB$6,Data!$N$4:$Y$11,Data!$P$1,FALSE)^1.5+VLOOKUP(BB$6,Data!$N$4:$Y$11,Data!$W$1,FALSE)/1000*(Mannings_n_bot)^1.5)/N269)^0.67</f>
        <v>5.3792796584492257E-2</v>
      </c>
      <c r="BC269" s="34">
        <f>(((O269-VLOOKUP(BC$6,Data!$N$4:$Y$11,Data!$W$1,FALSE)/1000)*VLOOKUP(BC$6,Data!$N$4:$Y$11,Data!$P$1,FALSE)^1.5+VLOOKUP(BC$6,Data!$N$4:$Y$11,Data!$W$1,FALSE)/1000*(Mannings_n_bot)^1.5)/O269)^0.67</f>
        <v>5.3706320562122239E-2</v>
      </c>
      <c r="BD269" s="34">
        <f>(((P269-VLOOKUP(BD$6,Data!$N$4:$Y$11,Data!$W$1,FALSE)/1000)*VLOOKUP(BD$6,Data!$N$4:$Y$11,Data!$P$1,FALSE)^1.5+VLOOKUP(BD$6,Data!$N$4:$Y$11,Data!$W$1,FALSE)/1000*(Mannings_n_bot)^1.5)/P269)^0.67</f>
        <v>5.3596342203826898E-2</v>
      </c>
      <c r="BE269" s="34">
        <f>(((Q269-VLOOKUP(BE$6,Data!$N$4:$Y$11,Data!$W$1,FALSE)/1000)*VLOOKUP(BE$6,Data!$N$4:$Y$11,Data!$P$1,FALSE)^1.5+VLOOKUP(BE$6,Data!$N$4:$Y$11,Data!$W$1,FALSE)/1000*(Mannings_n_bot)^1.5)/Q269)^0.67</f>
        <v>5.3506741777559555E-2</v>
      </c>
      <c r="BF269" s="34">
        <f>(((R269-VLOOKUP(BF$6,Data!$N$4:$Y$11,Data!$W$1,FALSE)/1000)*VLOOKUP(BF$6,Data!$N$4:$Y$11,Data!$P$1,FALSE)^1.5+VLOOKUP(BF$6,Data!$N$4:$Y$11,Data!$W$1,FALSE)/1000*(Mannings_n_bot)^1.5)/R269)^0.67</f>
        <v>5.3439949325969793E-2</v>
      </c>
      <c r="BG269" s="34">
        <f>(((S269-VLOOKUP(BG$6,Data!$N$4:$Y$11,Data!$W$1,FALSE)/1000)*VLOOKUP(BG$6,Data!$N$4:$Y$11,Data!$P$1,FALSE)^1.5+VLOOKUP(BG$6,Data!$N$4:$Y$11,Data!$W$1,FALSE)/1000*(Mannings_n_bot)^1.5)/S269)^0.67</f>
        <v>5.3390940800965812E-2</v>
      </c>
    </row>
    <row r="270" spans="1:59" x14ac:dyDescent="0.25">
      <c r="A270" s="28">
        <v>0.26300000000000001</v>
      </c>
      <c r="B270" s="94">
        <v>0.31812438290591305</v>
      </c>
      <c r="C270" s="94">
        <v>0.45709755040014688</v>
      </c>
      <c r="D270" s="94">
        <v>0.62004522425473074</v>
      </c>
      <c r="E270" s="94">
        <v>0.8090066383549106</v>
      </c>
      <c r="F270" s="94">
        <v>1.0216936708476081</v>
      </c>
      <c r="G270" s="94">
        <v>1.2606426709622469</v>
      </c>
      <c r="H270" s="94">
        <v>1.5230689617659343</v>
      </c>
      <c r="I270" s="94">
        <v>1.8120052791606986</v>
      </c>
      <c r="K270" s="28">
        <v>0.26300000000000001</v>
      </c>
      <c r="L270" s="94">
        <v>1.9421304854607699</v>
      </c>
      <c r="M270" s="94">
        <v>2.3351784897544632</v>
      </c>
      <c r="N270" s="94">
        <v>2.7185188685292054</v>
      </c>
      <c r="O270" s="94">
        <v>3.1114730918914253</v>
      </c>
      <c r="P270" s="94">
        <v>3.4948223501240347</v>
      </c>
      <c r="Q270" s="94">
        <v>3.8877276151909657</v>
      </c>
      <c r="R270" s="94">
        <v>4.2710861399659104</v>
      </c>
      <c r="S270" s="94">
        <v>4.6639616565962321</v>
      </c>
      <c r="U270" s="28">
        <v>0.26300000000000001</v>
      </c>
      <c r="V270" s="94">
        <v>1.4817236266243938</v>
      </c>
      <c r="W270" s="94">
        <v>1.7812402616892562</v>
      </c>
      <c r="X270" s="94">
        <v>2.073706532441475</v>
      </c>
      <c r="Y270" s="94">
        <v>2.3731510398556099</v>
      </c>
      <c r="Z270" s="94">
        <v>2.6656233845051234</v>
      </c>
      <c r="AA270" s="94">
        <v>2.9650303379926681</v>
      </c>
      <c r="AB270" s="94">
        <v>3.2575093817807681</v>
      </c>
      <c r="AC270" s="94">
        <v>3.5568935590246022</v>
      </c>
      <c r="AE270" s="28">
        <v>0.26300000000000001</v>
      </c>
      <c r="AF270" s="94">
        <f t="shared" si="78"/>
        <v>0.32797790722990772</v>
      </c>
      <c r="AG270" s="94">
        <f t="shared" si="64"/>
        <v>0.3284585484967163</v>
      </c>
      <c r="AH270" s="94">
        <f t="shared" si="65"/>
        <v>0.32838877785121129</v>
      </c>
      <c r="AI270" s="94">
        <f t="shared" si="66"/>
        <v>0.32869886957819816</v>
      </c>
      <c r="AJ270" s="94">
        <f t="shared" si="67"/>
        <v>0.3286187713019158</v>
      </c>
      <c r="AK270" s="94">
        <f t="shared" si="68"/>
        <v>0.32884415285015067</v>
      </c>
      <c r="AL270" s="94">
        <f t="shared" si="69"/>
        <v>0.32876577895015174</v>
      </c>
      <c r="AM270" s="94">
        <f t="shared" si="70"/>
        <v>0.32894146657816797</v>
      </c>
      <c r="AO270" s="28">
        <v>0.26300000000000001</v>
      </c>
      <c r="AP270" s="94">
        <f t="shared" si="79"/>
        <v>0.16380175548834872</v>
      </c>
      <c r="AQ270" s="94">
        <f t="shared" si="71"/>
        <v>0.19574415934612743</v>
      </c>
      <c r="AR270" s="94">
        <f t="shared" si="72"/>
        <v>0.22808200135472759</v>
      </c>
      <c r="AS270" s="94">
        <f t="shared" si="73"/>
        <v>0.26000759590793238</v>
      </c>
      <c r="AT270" s="94">
        <f t="shared" si="74"/>
        <v>0.29234495161430657</v>
      </c>
      <c r="AU270" s="94">
        <f t="shared" si="75"/>
        <v>0.3242620871988029</v>
      </c>
      <c r="AV270" s="94">
        <f t="shared" si="76"/>
        <v>0.35659991670832719</v>
      </c>
      <c r="AW270" s="94">
        <f t="shared" si="77"/>
        <v>0.38851204460439398</v>
      </c>
      <c r="AY270" s="28">
        <v>0.26300000000000001</v>
      </c>
      <c r="AZ270" s="34">
        <f>(((L270-VLOOKUP(AZ$6,Data!$N$4:$Y$11,Data!$W$1,FALSE)/1000)*VLOOKUP(AZ$6,Data!$N$4:$Y$11,Data!$P$1,FALSE)^1.5+VLOOKUP(AZ$6,Data!$N$4:$Y$11,Data!$W$1,FALSE)/1000*(Mannings_n_bot)^1.5)/L270)^0.67</f>
        <v>5.3911742330574185E-2</v>
      </c>
      <c r="BA270" s="34">
        <f>(((M270-VLOOKUP(BA$6,Data!$N$4:$Y$11,Data!$W$1,FALSE)/1000)*VLOOKUP(BA$6,Data!$N$4:$Y$11,Data!$P$1,FALSE)^1.5+VLOOKUP(BA$6,Data!$N$4:$Y$11,Data!$W$1,FALSE)/1000*(Mannings_n_bot)^1.5)/M270)^0.67</f>
        <v>5.386186360283244E-2</v>
      </c>
      <c r="BB270" s="34">
        <f>(((N270-VLOOKUP(BB$6,Data!$N$4:$Y$11,Data!$W$1,FALSE)/1000)*VLOOKUP(BB$6,Data!$N$4:$Y$11,Data!$P$1,FALSE)^1.5+VLOOKUP(BB$6,Data!$N$4:$Y$11,Data!$W$1,FALSE)/1000*(Mannings_n_bot)^1.5)/N270)^0.67</f>
        <v>5.3776048548763625E-2</v>
      </c>
      <c r="BC270" s="34">
        <f>(((O270-VLOOKUP(BC$6,Data!$N$4:$Y$11,Data!$W$1,FALSE)/1000)*VLOOKUP(BC$6,Data!$N$4:$Y$11,Data!$P$1,FALSE)^1.5+VLOOKUP(BC$6,Data!$N$4:$Y$11,Data!$W$1,FALSE)/1000*(Mannings_n_bot)^1.5)/O270)^0.67</f>
        <v>5.3689267136723333E-2</v>
      </c>
      <c r="BD270" s="34">
        <f>(((P270-VLOOKUP(BD$6,Data!$N$4:$Y$11,Data!$W$1,FALSE)/1000)*VLOOKUP(BD$6,Data!$N$4:$Y$11,Data!$P$1,FALSE)^1.5+VLOOKUP(BD$6,Data!$N$4:$Y$11,Data!$W$1,FALSE)/1000*(Mannings_n_bot)^1.5)/P270)^0.67</f>
        <v>5.357894336395827E-2</v>
      </c>
      <c r="BE270" s="34">
        <f>(((Q270-VLOOKUP(BE$6,Data!$N$4:$Y$11,Data!$W$1,FALSE)/1000)*VLOOKUP(BE$6,Data!$N$4:$Y$11,Data!$P$1,FALSE)^1.5+VLOOKUP(BE$6,Data!$N$4:$Y$11,Data!$W$1,FALSE)/1000*(Mannings_n_bot)^1.5)/Q270)^0.67</f>
        <v>5.3489033669232355E-2</v>
      </c>
      <c r="BF270" s="34">
        <f>(((R270-VLOOKUP(BF$6,Data!$N$4:$Y$11,Data!$W$1,FALSE)/1000)*VLOOKUP(BF$6,Data!$N$4:$Y$11,Data!$P$1,FALSE)^1.5+VLOOKUP(BF$6,Data!$N$4:$Y$11,Data!$W$1,FALSE)/1000*(Mannings_n_bot)^1.5)/R270)^0.67</f>
        <v>5.3422033886396152E-2</v>
      </c>
      <c r="BG270" s="34">
        <f>(((S270-VLOOKUP(BG$6,Data!$N$4:$Y$11,Data!$W$1,FALSE)/1000)*VLOOKUP(BG$6,Data!$N$4:$Y$11,Data!$P$1,FALSE)^1.5+VLOOKUP(BG$6,Data!$N$4:$Y$11,Data!$W$1,FALSE)/1000*(Mannings_n_bot)^1.5)/S270)^0.67</f>
        <v>5.3372850505041987E-2</v>
      </c>
    </row>
    <row r="271" spans="1:59" x14ac:dyDescent="0.25">
      <c r="A271" s="28">
        <v>0.26400000000000001</v>
      </c>
      <c r="B271" s="94">
        <v>0.31931146254244314</v>
      </c>
      <c r="C271" s="94">
        <v>0.45880169054740449</v>
      </c>
      <c r="D271" s="94">
        <v>0.62235716017933451</v>
      </c>
      <c r="E271" s="94">
        <v>0.81202141957215002</v>
      </c>
      <c r="F271" s="94">
        <v>1.0255015977607229</v>
      </c>
      <c r="G271" s="94">
        <v>1.2653392258342961</v>
      </c>
      <c r="H271" s="94">
        <v>1.528744011833286</v>
      </c>
      <c r="I271" s="94">
        <v>1.8187547390023839</v>
      </c>
      <c r="K271" s="28">
        <v>0.26400000000000001</v>
      </c>
      <c r="L271" s="94">
        <v>1.9437745795259231</v>
      </c>
      <c r="M271" s="94">
        <v>2.3371447975017592</v>
      </c>
      <c r="N271" s="94">
        <v>2.7208097390619792</v>
      </c>
      <c r="O271" s="94">
        <v>3.1140860725716282</v>
      </c>
      <c r="P271" s="94">
        <v>3.4977598814612247</v>
      </c>
      <c r="Q271" s="94">
        <v>3.8909872056146324</v>
      </c>
      <c r="R271" s="94">
        <v>4.2746702788354698</v>
      </c>
      <c r="S271" s="94">
        <v>4.6678678247911751</v>
      </c>
      <c r="U271" s="28">
        <v>0.26400000000000001</v>
      </c>
      <c r="V271" s="94">
        <v>1.4813561250155676</v>
      </c>
      <c r="W271" s="94">
        <v>1.7807883552995742</v>
      </c>
      <c r="X271" s="94">
        <v>2.0731821350803008</v>
      </c>
      <c r="Y271" s="94">
        <v>2.3725422321156855</v>
      </c>
      <c r="Z271" s="94">
        <v>2.6649420654320726</v>
      </c>
      <c r="AA271" s="94">
        <v>2.9642646084696915</v>
      </c>
      <c r="AB271" s="94">
        <v>3.2566711296253326</v>
      </c>
      <c r="AC271" s="94">
        <v>3.5559708975823385</v>
      </c>
      <c r="AE271" s="28">
        <v>0.26400000000000001</v>
      </c>
      <c r="AF271" s="94">
        <f t="shared" si="78"/>
        <v>0.32920175524604522</v>
      </c>
      <c r="AG271" s="94">
        <f t="shared" si="64"/>
        <v>0.32968309979591537</v>
      </c>
      <c r="AH271" s="94">
        <f t="shared" si="65"/>
        <v>0.32961322694468426</v>
      </c>
      <c r="AI271" s="94">
        <f t="shared" si="66"/>
        <v>0.32992377322070382</v>
      </c>
      <c r="AJ271" s="94">
        <f t="shared" si="67"/>
        <v>0.32984355745759114</v>
      </c>
      <c r="AK271" s="94">
        <f t="shared" si="68"/>
        <v>0.33006926972409756</v>
      </c>
      <c r="AL271" s="94">
        <f t="shared" si="69"/>
        <v>0.32999078077397637</v>
      </c>
      <c r="AM271" s="94">
        <f t="shared" si="70"/>
        <v>0.33016672637429989</v>
      </c>
      <c r="AO271" s="28">
        <v>0.26400000000000001</v>
      </c>
      <c r="AP271" s="94">
        <f t="shared" si="79"/>
        <v>0.16427391627907881</v>
      </c>
      <c r="AQ271" s="94">
        <f t="shared" si="71"/>
        <v>0.1963086288183046</v>
      </c>
      <c r="AR271" s="94">
        <f t="shared" si="72"/>
        <v>0.22873968408900841</v>
      </c>
      <c r="AS271" s="94">
        <f t="shared" si="73"/>
        <v>0.26075753869628227</v>
      </c>
      <c r="AT271" s="94">
        <f t="shared" si="74"/>
        <v>0.29318810682118901</v>
      </c>
      <c r="AU271" s="94">
        <f t="shared" si="75"/>
        <v>0.3251974779070031</v>
      </c>
      <c r="AV271" s="94">
        <f t="shared" si="76"/>
        <v>0.35762852152651997</v>
      </c>
      <c r="AW271" s="94">
        <f t="shared" si="77"/>
        <v>0.3896328703531251</v>
      </c>
      <c r="AY271" s="28">
        <v>0.26400000000000001</v>
      </c>
      <c r="AZ271" s="34">
        <f>(((L271-VLOOKUP(AZ$6,Data!$N$4:$Y$11,Data!$W$1,FALSE)/1000)*VLOOKUP(AZ$6,Data!$N$4:$Y$11,Data!$P$1,FALSE)^1.5+VLOOKUP(AZ$6,Data!$N$4:$Y$11,Data!$W$1,FALSE)/1000*(Mannings_n_bot)^1.5)/L271)^0.67</f>
        <v>5.3895484122952142E-2</v>
      </c>
      <c r="BA271" s="34">
        <f>(((M271-VLOOKUP(BA$6,Data!$N$4:$Y$11,Data!$W$1,FALSE)/1000)*VLOOKUP(BA$6,Data!$N$4:$Y$11,Data!$P$1,FALSE)^1.5+VLOOKUP(BA$6,Data!$N$4:$Y$11,Data!$W$1,FALSE)/1000*(Mannings_n_bot)^1.5)/M271)^0.67</f>
        <v>5.3845403995546708E-2</v>
      </c>
      <c r="BB271" s="34">
        <f>(((N271-VLOOKUP(BB$6,Data!$N$4:$Y$11,Data!$W$1,FALSE)/1000)*VLOOKUP(BB$6,Data!$N$4:$Y$11,Data!$P$1,FALSE)^1.5+VLOOKUP(BB$6,Data!$N$4:$Y$11,Data!$W$1,FALSE)/1000*(Mannings_n_bot)^1.5)/N271)^0.67</f>
        <v>5.3759321930147173E-2</v>
      </c>
      <c r="BC271" s="34">
        <f>(((O271-VLOOKUP(BC$6,Data!$N$4:$Y$11,Data!$W$1,FALSE)/1000)*VLOOKUP(BC$6,Data!$N$4:$Y$11,Data!$P$1,FALSE)^1.5+VLOOKUP(BC$6,Data!$N$4:$Y$11,Data!$W$1,FALSE)/1000*(Mannings_n_bot)^1.5)/O271)^0.67</f>
        <v>5.3672235305743207E-2</v>
      </c>
      <c r="BD271" s="34">
        <f>(((P271-VLOOKUP(BD$6,Data!$N$4:$Y$11,Data!$W$1,FALSE)/1000)*VLOOKUP(BD$6,Data!$N$4:$Y$11,Data!$P$1,FALSE)^1.5+VLOOKUP(BD$6,Data!$N$4:$Y$11,Data!$W$1,FALSE)/1000*(Mannings_n_bot)^1.5)/P271)^0.67</f>
        <v>5.3561566537651505E-2</v>
      </c>
      <c r="BE271" s="34">
        <f>(((Q271-VLOOKUP(BE$6,Data!$N$4:$Y$11,Data!$W$1,FALSE)/1000)*VLOOKUP(BE$6,Data!$N$4:$Y$11,Data!$P$1,FALSE)^1.5+VLOOKUP(BE$6,Data!$N$4:$Y$11,Data!$W$1,FALSE)/1000*(Mannings_n_bot)^1.5)/Q271)^0.67</f>
        <v>5.3471347789017284E-2</v>
      </c>
      <c r="BF271" s="34">
        <f>(((R271-VLOOKUP(BF$6,Data!$N$4:$Y$11,Data!$W$1,FALSE)/1000)*VLOOKUP(BF$6,Data!$N$4:$Y$11,Data!$P$1,FALSE)^1.5+VLOOKUP(BF$6,Data!$N$4:$Y$11,Data!$W$1,FALSE)/1000*(Mannings_n_bot)^1.5)/R271)^0.67</f>
        <v>5.3404140940133078E-2</v>
      </c>
      <c r="BG271" s="34">
        <f>(((S271-VLOOKUP(BG$6,Data!$N$4:$Y$11,Data!$W$1,FALSE)/1000)*VLOOKUP(BG$6,Data!$N$4:$Y$11,Data!$P$1,FALSE)^1.5+VLOOKUP(BG$6,Data!$N$4:$Y$11,Data!$W$1,FALSE)/1000*(Mannings_n_bot)^1.5)/S271)^0.67</f>
        <v>5.3354782793246049E-2</v>
      </c>
    </row>
    <row r="272" spans="1:59" x14ac:dyDescent="0.25">
      <c r="A272" s="28">
        <v>0.26500000000000001</v>
      </c>
      <c r="B272" s="94">
        <v>0.32049824698826601</v>
      </c>
      <c r="C272" s="94">
        <v>0.46050539725516082</v>
      </c>
      <c r="D272" s="94">
        <v>0.62466850997796319</v>
      </c>
      <c r="E272" s="94">
        <v>0.8150354254504224</v>
      </c>
      <c r="F272" s="94">
        <v>1.0293085489504086</v>
      </c>
      <c r="G272" s="94">
        <v>1.2700345648085007</v>
      </c>
      <c r="H272" s="94">
        <v>1.5344175979201369</v>
      </c>
      <c r="I272" s="94">
        <v>1.8255024437289205</v>
      </c>
      <c r="K272" s="28">
        <v>0.26500000000000001</v>
      </c>
      <c r="L272" s="94">
        <v>1.9454190825291922</v>
      </c>
      <c r="M272" s="94">
        <v>2.3391116054969134</v>
      </c>
      <c r="N272" s="94">
        <v>2.7231011905275975</v>
      </c>
      <c r="O272" s="94">
        <v>3.1166997254290774</v>
      </c>
      <c r="P272" s="94">
        <v>3.5006981656892768</v>
      </c>
      <c r="Q272" s="94">
        <v>3.8942476401370607</v>
      </c>
      <c r="R272" s="94">
        <v>4.2782553425364256</v>
      </c>
      <c r="S272" s="94">
        <v>4.6717750090021859</v>
      </c>
      <c r="U272" s="28">
        <v>0.26500000000000001</v>
      </c>
      <c r="V272" s="94">
        <v>1.4809867982430269</v>
      </c>
      <c r="W272" s="94">
        <v>1.7803342772034454</v>
      </c>
      <c r="X272" s="94">
        <v>2.0726552056606966</v>
      </c>
      <c r="Y272" s="94">
        <v>2.3719305458499758</v>
      </c>
      <c r="Z272" s="94">
        <v>2.6642575075263406</v>
      </c>
      <c r="AA272" s="94">
        <v>2.9634952936795771</v>
      </c>
      <c r="AB272" s="94">
        <v>3.2558289319178733</v>
      </c>
      <c r="AC272" s="94">
        <v>3.5550439441708206</v>
      </c>
      <c r="AE272" s="28">
        <v>0.26500000000000001</v>
      </c>
      <c r="AF272" s="94">
        <f t="shared" si="78"/>
        <v>0.33042529892829459</v>
      </c>
      <c r="AG272" s="94">
        <f t="shared" si="64"/>
        <v>0.33090733963663183</v>
      </c>
      <c r="AH272" s="94">
        <f t="shared" si="65"/>
        <v>0.33083736561371541</v>
      </c>
      <c r="AI272" s="94">
        <f t="shared" si="66"/>
        <v>0.33114836184349278</v>
      </c>
      <c r="AJ272" s="94">
        <f t="shared" si="67"/>
        <v>0.3310680297804186</v>
      </c>
      <c r="AK272" s="94">
        <f t="shared" si="68"/>
        <v>0.33129406942577516</v>
      </c>
      <c r="AL272" s="94">
        <f t="shared" si="69"/>
        <v>0.33121546658670648</v>
      </c>
      <c r="AM272" s="94">
        <f t="shared" si="70"/>
        <v>0.33139166755648641</v>
      </c>
      <c r="AO272" s="28">
        <v>0.26500000000000001</v>
      </c>
      <c r="AP272" s="94">
        <f t="shared" si="79"/>
        <v>0.16474509264687279</v>
      </c>
      <c r="AQ272" s="94">
        <f t="shared" si="71"/>
        <v>0.1968719218753705</v>
      </c>
      <c r="AR272" s="94">
        <f t="shared" si="72"/>
        <v>0.22939599606173081</v>
      </c>
      <c r="AS272" s="94">
        <f t="shared" si="73"/>
        <v>0.26150591884119223</v>
      </c>
      <c r="AT272" s="94">
        <f t="shared" si="74"/>
        <v>0.29402950503952996</v>
      </c>
      <c r="AU272" s="94">
        <f t="shared" si="75"/>
        <v>0.32613091980041642</v>
      </c>
      <c r="AV272" s="94">
        <f t="shared" si="76"/>
        <v>0.35865498318069888</v>
      </c>
      <c r="AW272" s="94">
        <f t="shared" si="77"/>
        <v>0.39075136114459796</v>
      </c>
      <c r="AY272" s="28">
        <v>0.26500000000000001</v>
      </c>
      <c r="AZ272" s="34">
        <f>(((L272-VLOOKUP(AZ$6,Data!$N$4:$Y$11,Data!$W$1,FALSE)/1000)*VLOOKUP(AZ$6,Data!$N$4:$Y$11,Data!$P$1,FALSE)^1.5+VLOOKUP(AZ$6,Data!$N$4:$Y$11,Data!$W$1,FALSE)/1000*(Mannings_n_bot)^1.5)/L272)^0.67</f>
        <v>5.3879246950843541E-2</v>
      </c>
      <c r="BA272" s="34">
        <f>(((M272-VLOOKUP(BA$6,Data!$N$4:$Y$11,Data!$W$1,FALSE)/1000)*VLOOKUP(BA$6,Data!$N$4:$Y$11,Data!$P$1,FALSE)^1.5+VLOOKUP(BA$6,Data!$N$4:$Y$11,Data!$W$1,FALSE)/1000*(Mannings_n_bot)^1.5)/M272)^0.67</f>
        <v>5.3828965410712047E-2</v>
      </c>
      <c r="BB272" s="34">
        <f>(((N272-VLOOKUP(BB$6,Data!$N$4:$Y$11,Data!$W$1,FALSE)/1000)*VLOOKUP(BB$6,Data!$N$4:$Y$11,Data!$P$1,FALSE)^1.5+VLOOKUP(BB$6,Data!$N$4:$Y$11,Data!$W$1,FALSE)/1000*(Mannings_n_bot)^1.5)/N272)^0.67</f>
        <v>5.3742616665682259E-2</v>
      </c>
      <c r="BC272" s="34">
        <f>(((O272-VLOOKUP(BC$6,Data!$N$4:$Y$11,Data!$W$1,FALSE)/1000)*VLOOKUP(BC$6,Data!$N$4:$Y$11,Data!$P$1,FALSE)^1.5+VLOOKUP(BC$6,Data!$N$4:$Y$11,Data!$W$1,FALSE)/1000*(Mannings_n_bot)^1.5)/O272)^0.67</f>
        <v>5.3655225005966652E-2</v>
      </c>
      <c r="BD272" s="34">
        <f>(((P272-VLOOKUP(BD$6,Data!$N$4:$Y$11,Data!$W$1,FALSE)/1000)*VLOOKUP(BD$6,Data!$N$4:$Y$11,Data!$P$1,FALSE)^1.5+VLOOKUP(BD$6,Data!$N$4:$Y$11,Data!$W$1,FALSE)/1000*(Mannings_n_bot)^1.5)/P272)^0.67</f>
        <v>5.3544211660399597E-2</v>
      </c>
      <c r="BE272" s="34">
        <f>(((Q272-VLOOKUP(BE$6,Data!$N$4:$Y$11,Data!$W$1,FALSE)/1000)*VLOOKUP(BE$6,Data!$N$4:$Y$11,Data!$P$1,FALSE)^1.5+VLOOKUP(BE$6,Data!$N$4:$Y$11,Data!$W$1,FALSE)/1000*(Mannings_n_bot)^1.5)/Q272)^0.67</f>
        <v>5.3453684071974199E-2</v>
      </c>
      <c r="BF272" s="34">
        <f>(((R272-VLOOKUP(BF$6,Data!$N$4:$Y$11,Data!$W$1,FALSE)/1000)*VLOOKUP(BF$6,Data!$N$4:$Y$11,Data!$P$1,FALSE)^1.5+VLOOKUP(BF$6,Data!$N$4:$Y$11,Data!$W$1,FALSE)/1000*(Mannings_n_bot)^1.5)/R272)^0.67</f>
        <v>5.3386270421398201E-2</v>
      </c>
      <c r="BG272" s="34">
        <f>(((S272-VLOOKUP(BG$6,Data!$N$4:$Y$11,Data!$W$1,FALSE)/1000)*VLOOKUP(BG$6,Data!$N$4:$Y$11,Data!$P$1,FALSE)^1.5+VLOOKUP(BG$6,Data!$N$4:$Y$11,Data!$W$1,FALSE)/1000*(Mannings_n_bot)^1.5)/S272)^0.67</f>
        <v>5.3336737599681834E-2</v>
      </c>
    </row>
    <row r="273" spans="1:59" x14ac:dyDescent="0.25">
      <c r="A273" s="28">
        <v>0.26600000000000001</v>
      </c>
      <c r="B273" s="94">
        <v>0.32168473478042736</v>
      </c>
      <c r="C273" s="94">
        <v>0.46220866844465303</v>
      </c>
      <c r="D273" s="94">
        <v>0.6269792708262405</v>
      </c>
      <c r="E273" s="94">
        <v>0.81804865233105195</v>
      </c>
      <c r="F273" s="94">
        <v>1.0331145197875173</v>
      </c>
      <c r="G273" s="94">
        <v>1.2747286822029196</v>
      </c>
      <c r="H273" s="94">
        <v>1.5400897131492166</v>
      </c>
      <c r="I273" s="94">
        <v>1.8322483851917517</v>
      </c>
      <c r="K273" s="28">
        <v>0.26600000000000001</v>
      </c>
      <c r="L273" s="94">
        <v>1.9470639967022556</v>
      </c>
      <c r="M273" s="94">
        <v>2.3410789163955354</v>
      </c>
      <c r="N273" s="94">
        <v>2.7253932260222533</v>
      </c>
      <c r="O273" s="94">
        <v>3.1193140539840205</v>
      </c>
      <c r="P273" s="94">
        <v>3.5036372067689325</v>
      </c>
      <c r="Q273" s="94">
        <v>3.8975089231431168</v>
      </c>
      <c r="R273" s="94">
        <v>4.2818413358940814</v>
      </c>
      <c r="S273" s="94">
        <v>4.6756832144787417</v>
      </c>
      <c r="U273" s="28">
        <v>0.26600000000000001</v>
      </c>
      <c r="V273" s="94">
        <v>1.480615644940958</v>
      </c>
      <c r="W273" s="94">
        <v>1.7798780257387492</v>
      </c>
      <c r="X273" s="94">
        <v>2.0721257422509995</v>
      </c>
      <c r="Y273" s="94">
        <v>2.3713159788309124</v>
      </c>
      <c r="Z273" s="94">
        <v>2.663569708290713</v>
      </c>
      <c r="AA273" s="94">
        <v>2.9627223908294202</v>
      </c>
      <c r="AB273" s="94">
        <v>3.2549827855957636</v>
      </c>
      <c r="AC273" s="94">
        <v>3.5541126954318618</v>
      </c>
      <c r="AE273" s="28">
        <v>0.26600000000000001</v>
      </c>
      <c r="AF273" s="94">
        <f t="shared" si="78"/>
        <v>0.33164853676838807</v>
      </c>
      <c r="AG273" s="94">
        <f t="shared" si="64"/>
        <v>0.33213126652512015</v>
      </c>
      <c r="AH273" s="94">
        <f t="shared" si="65"/>
        <v>0.33206119236245668</v>
      </c>
      <c r="AI273" s="94">
        <f t="shared" si="66"/>
        <v>0.33237263396004751</v>
      </c>
      <c r="AJ273" s="94">
        <f t="shared" si="67"/>
        <v>0.33229218678147354</v>
      </c>
      <c r="AK273" s="94">
        <f t="shared" si="68"/>
        <v>0.33251855047302431</v>
      </c>
      <c r="AL273" s="94">
        <f t="shared" si="69"/>
        <v>0.33243983490383194</v>
      </c>
      <c r="AM273" s="94">
        <f t="shared" si="70"/>
        <v>0.33261628864548348</v>
      </c>
      <c r="AO273" s="28">
        <v>0.26600000000000001</v>
      </c>
      <c r="AP273" s="94">
        <f t="shared" si="79"/>
        <v>0.16521528584846987</v>
      </c>
      <c r="AQ273" s="94">
        <f t="shared" si="71"/>
        <v>0.19743404000933767</v>
      </c>
      <c r="AR273" s="94">
        <f t="shared" si="72"/>
        <v>0.23005093901305568</v>
      </c>
      <c r="AS273" s="94">
        <f t="shared" si="73"/>
        <v>0.26225273831797463</v>
      </c>
      <c r="AT273" s="94">
        <f t="shared" si="74"/>
        <v>0.29486914849276286</v>
      </c>
      <c r="AU273" s="94">
        <f t="shared" si="75"/>
        <v>0.32706241533757008</v>
      </c>
      <c r="AV273" s="94">
        <f t="shared" si="76"/>
        <v>0.3596793043775019</v>
      </c>
      <c r="AW273" s="94">
        <f t="shared" si="77"/>
        <v>0.39186751992051194</v>
      </c>
      <c r="AY273" s="28">
        <v>0.26600000000000001</v>
      </c>
      <c r="AZ273" s="34">
        <f>(((L273-VLOOKUP(AZ$6,Data!$N$4:$Y$11,Data!$W$1,FALSE)/1000)*VLOOKUP(AZ$6,Data!$N$4:$Y$11,Data!$P$1,FALSE)^1.5+VLOOKUP(AZ$6,Data!$N$4:$Y$11,Data!$W$1,FALSE)/1000*(Mannings_n_bot)^1.5)/L273)^0.67</f>
        <v>5.3863030752066048E-2</v>
      </c>
      <c r="BA273" s="34">
        <f>(((M273-VLOOKUP(BA$6,Data!$N$4:$Y$11,Data!$W$1,FALSE)/1000)*VLOOKUP(BA$6,Data!$N$4:$Y$11,Data!$P$1,FALSE)^1.5+VLOOKUP(BA$6,Data!$N$4:$Y$11,Data!$W$1,FALSE)/1000*(Mannings_n_bot)^1.5)/M273)^0.67</f>
        <v>5.3812547786587298E-2</v>
      </c>
      <c r="BB273" s="34">
        <f>(((N273-VLOOKUP(BB$6,Data!$N$4:$Y$11,Data!$W$1,FALSE)/1000)*VLOOKUP(BB$6,Data!$N$4:$Y$11,Data!$P$1,FALSE)^1.5+VLOOKUP(BB$6,Data!$N$4:$Y$11,Data!$W$1,FALSE)/1000*(Mannings_n_bot)^1.5)/N273)^0.67</f>
        <v>5.3725932692600703E-2</v>
      </c>
      <c r="BC273" s="34">
        <f>(((O273-VLOOKUP(BC$6,Data!$N$4:$Y$11,Data!$W$1,FALSE)/1000)*VLOOKUP(BC$6,Data!$N$4:$Y$11,Data!$P$1,FALSE)^1.5+VLOOKUP(BC$6,Data!$N$4:$Y$11,Data!$W$1,FALSE)/1000*(Mannings_n_bot)^1.5)/O273)^0.67</f>
        <v>5.3638236174369441E-2</v>
      </c>
      <c r="BD273" s="34">
        <f>(((P273-VLOOKUP(BD$6,Data!$N$4:$Y$11,Data!$W$1,FALSE)/1000)*VLOOKUP(BD$6,Data!$N$4:$Y$11,Data!$P$1,FALSE)^1.5+VLOOKUP(BD$6,Data!$N$4:$Y$11,Data!$W$1,FALSE)/1000*(Mannings_n_bot)^1.5)/P273)^0.67</f>
        <v>5.3526878667890944E-2</v>
      </c>
      <c r="BE273" s="34">
        <f>(((Q273-VLOOKUP(BE$6,Data!$N$4:$Y$11,Data!$W$1,FALSE)/1000)*VLOOKUP(BE$6,Data!$N$4:$Y$11,Data!$P$1,FALSE)^1.5+VLOOKUP(BE$6,Data!$N$4:$Y$11,Data!$W$1,FALSE)/1000*(Mannings_n_bot)^1.5)/Q273)^0.67</f>
        <v>5.3436042453357861E-2</v>
      </c>
      <c r="BF273" s="34">
        <f>(((R273-VLOOKUP(BF$6,Data!$N$4:$Y$11,Data!$W$1,FALSE)/1000)*VLOOKUP(BF$6,Data!$N$4:$Y$11,Data!$P$1,FALSE)^1.5+VLOOKUP(BF$6,Data!$N$4:$Y$11,Data!$W$1,FALSE)/1000*(Mannings_n_bot)^1.5)/R273)^0.67</f>
        <v>5.3368422264606682E-2</v>
      </c>
      <c r="BG273" s="34">
        <f>(((S273-VLOOKUP(BG$6,Data!$N$4:$Y$11,Data!$W$1,FALSE)/1000)*VLOOKUP(BG$6,Data!$N$4:$Y$11,Data!$P$1,FALSE)^1.5+VLOOKUP(BG$6,Data!$N$4:$Y$11,Data!$W$1,FALSE)/1000*(Mannings_n_bot)^1.5)/S273)^0.67</f>
        <v>5.3318714858650064E-2</v>
      </c>
    </row>
    <row r="274" spans="1:59" x14ac:dyDescent="0.25">
      <c r="A274" s="28">
        <v>0.26700000000000002</v>
      </c>
      <c r="B274" s="94">
        <v>0.32287092445487642</v>
      </c>
      <c r="C274" s="94">
        <v>0.463911502035523</v>
      </c>
      <c r="D274" s="94">
        <v>0.62928943989763031</v>
      </c>
      <c r="E274" s="94">
        <v>0.82106109655252246</v>
      </c>
      <c r="F274" s="94">
        <v>1.0369195056393248</v>
      </c>
      <c r="G274" s="94">
        <v>1.2794215723311737</v>
      </c>
      <c r="H274" s="94">
        <v>1.5457603506379041</v>
      </c>
      <c r="I274" s="94">
        <v>1.8389925552359281</v>
      </c>
      <c r="K274" s="28">
        <v>0.26700000000000002</v>
      </c>
      <c r="L274" s="94">
        <v>1.9487093242815114</v>
      </c>
      <c r="M274" s="94">
        <v>2.3430467328589581</v>
      </c>
      <c r="N274" s="94">
        <v>2.7276858486487949</v>
      </c>
      <c r="O274" s="94">
        <v>3.1219290617643609</v>
      </c>
      <c r="P274" s="94">
        <v>3.5065770086695216</v>
      </c>
      <c r="Q274" s="94">
        <v>3.9007710590272562</v>
      </c>
      <c r="R274" s="94">
        <v>4.2854282637442651</v>
      </c>
      <c r="S274" s="94">
        <v>4.6795924464818413</v>
      </c>
      <c r="U274" s="28">
        <v>0.26700000000000002</v>
      </c>
      <c r="V274" s="94">
        <v>1.4802426637354182</v>
      </c>
      <c r="W274" s="94">
        <v>1.7794195992336992</v>
      </c>
      <c r="X274" s="94">
        <v>2.071593742908278</v>
      </c>
      <c r="Y274" s="94">
        <v>2.3706985288181239</v>
      </c>
      <c r="Z274" s="94">
        <v>2.6628786652135652</v>
      </c>
      <c r="AA274" s="94">
        <v>2.9619458971103709</v>
      </c>
      <c r="AB274" s="94">
        <v>3.2541326875788212</v>
      </c>
      <c r="AC274" s="94">
        <v>3.5531771479881895</v>
      </c>
      <c r="AE274" s="28">
        <v>0.26700000000000002</v>
      </c>
      <c r="AF274" s="94">
        <f t="shared" si="78"/>
        <v>0.33287146725692779</v>
      </c>
      <c r="AG274" s="94">
        <f t="shared" si="64"/>
        <v>0.33335487896648852</v>
      </c>
      <c r="AH274" s="94">
        <f t="shared" si="65"/>
        <v>0.33328470569391599</v>
      </c>
      <c r="AI274" s="94">
        <f t="shared" si="66"/>
        <v>0.33359658808269627</v>
      </c>
      <c r="AJ274" s="94">
        <f t="shared" si="67"/>
        <v>0.33351602697068089</v>
      </c>
      <c r="AK274" s="94">
        <f t="shared" si="68"/>
        <v>0.3337427113825282</v>
      </c>
      <c r="AL274" s="94">
        <f t="shared" si="69"/>
        <v>0.33366388423968779</v>
      </c>
      <c r="AM274" s="94">
        <f t="shared" si="70"/>
        <v>0.33384058816088635</v>
      </c>
      <c r="AO274" s="28">
        <v>0.26700000000000002</v>
      </c>
      <c r="AP274" s="94">
        <f t="shared" si="79"/>
        <v>0.16568449713449124</v>
      </c>
      <c r="AQ274" s="94">
        <f t="shared" si="71"/>
        <v>0.19799498470500571</v>
      </c>
      <c r="AR274" s="94">
        <f t="shared" si="72"/>
        <v>0.23070451467472305</v>
      </c>
      <c r="AS274" s="94">
        <f t="shared" si="73"/>
        <v>0.26299799909242622</v>
      </c>
      <c r="AT274" s="94">
        <f t="shared" si="74"/>
        <v>0.29570703939359844</v>
      </c>
      <c r="AU274" s="94">
        <f t="shared" si="75"/>
        <v>0.32799196696517374</v>
      </c>
      <c r="AV274" s="94">
        <f t="shared" si="76"/>
        <v>0.36070148781054195</v>
      </c>
      <c r="AW274" s="94">
        <f t="shared" si="77"/>
        <v>0.39298134960844694</v>
      </c>
      <c r="AY274" s="28">
        <v>0.26700000000000002</v>
      </c>
      <c r="AZ274" s="34">
        <f>(((L274-VLOOKUP(AZ$6,Data!$N$4:$Y$11,Data!$W$1,FALSE)/1000)*VLOOKUP(AZ$6,Data!$N$4:$Y$11,Data!$P$1,FALSE)^1.5+VLOOKUP(AZ$6,Data!$N$4:$Y$11,Data!$W$1,FALSE)/1000*(Mannings_n_bot)^1.5)/L274)^0.67</f>
        <v>5.3846835464629775E-2</v>
      </c>
      <c r="BA274" s="34">
        <f>(((M274-VLOOKUP(BA$6,Data!$N$4:$Y$11,Data!$W$1,FALSE)/1000)*VLOOKUP(BA$6,Data!$N$4:$Y$11,Data!$P$1,FALSE)^1.5+VLOOKUP(BA$6,Data!$N$4:$Y$11,Data!$W$1,FALSE)/1000*(Mannings_n_bot)^1.5)/M274)^0.67</f>
        <v>5.3796151061619585E-2</v>
      </c>
      <c r="BB274" s="34">
        <f>(((N274-VLOOKUP(BB$6,Data!$N$4:$Y$11,Data!$W$1,FALSE)/1000)*VLOOKUP(BB$6,Data!$N$4:$Y$11,Data!$P$1,FALSE)^1.5+VLOOKUP(BB$6,Data!$N$4:$Y$11,Data!$W$1,FALSE)/1000*(Mannings_n_bot)^1.5)/N274)^0.67</f>
        <v>5.3709269948325734E-2</v>
      </c>
      <c r="BC274" s="34">
        <f>(((O274-VLOOKUP(BC$6,Data!$N$4:$Y$11,Data!$W$1,FALSE)/1000)*VLOOKUP(BC$6,Data!$N$4:$Y$11,Data!$P$1,FALSE)^1.5+VLOOKUP(BC$6,Data!$N$4:$Y$11,Data!$W$1,FALSE)/1000*(Mannings_n_bot)^1.5)/O274)^0.67</f>
        <v>5.3621268748117686E-2</v>
      </c>
      <c r="BD274" s="34">
        <f>(((P274-VLOOKUP(BD$6,Data!$N$4:$Y$11,Data!$W$1,FALSE)/1000)*VLOOKUP(BD$6,Data!$N$4:$Y$11,Data!$P$1,FALSE)^1.5+VLOOKUP(BD$6,Data!$N$4:$Y$11,Data!$W$1,FALSE)/1000*(Mannings_n_bot)^1.5)/P274)^0.67</f>
        <v>5.3509567496007958E-2</v>
      </c>
      <c r="BE274" s="34">
        <f>(((Q274-VLOOKUP(BE$6,Data!$N$4:$Y$11,Data!$W$1,FALSE)/1000)*VLOOKUP(BE$6,Data!$N$4:$Y$11,Data!$P$1,FALSE)^1.5+VLOOKUP(BE$6,Data!$N$4:$Y$11,Data!$W$1,FALSE)/1000*(Mannings_n_bot)^1.5)/Q274)^0.67</f>
        <v>5.3418422868616887E-2</v>
      </c>
      <c r="BF274" s="34">
        <f>(((R274-VLOOKUP(BF$6,Data!$N$4:$Y$11,Data!$W$1,FALSE)/1000)*VLOOKUP(BF$6,Data!$N$4:$Y$11,Data!$P$1,FALSE)^1.5+VLOOKUP(BF$6,Data!$N$4:$Y$11,Data!$W$1,FALSE)/1000*(Mannings_n_bot)^1.5)/R274)^0.67</f>
        <v>5.3350596404370447E-2</v>
      </c>
      <c r="BG274" s="34">
        <f>(((S274-VLOOKUP(BG$6,Data!$N$4:$Y$11,Data!$W$1,FALSE)/1000)*VLOOKUP(BG$6,Data!$N$4:$Y$11,Data!$P$1,FALSE)^1.5+VLOOKUP(BG$6,Data!$N$4:$Y$11,Data!$W$1,FALSE)/1000*(Mannings_n_bot)^1.5)/S274)^0.67</f>
        <v>5.3300714504647233E-2</v>
      </c>
    </row>
    <row r="275" spans="1:59" x14ac:dyDescent="0.25">
      <c r="A275" s="28">
        <v>0.26800000000000002</v>
      </c>
      <c r="B275" s="94">
        <v>0.32405681454645774</v>
      </c>
      <c r="C275" s="94">
        <v>0.46561389594580815</v>
      </c>
      <c r="D275" s="94">
        <v>0.63159901436342292</v>
      </c>
      <c r="E275" s="94">
        <v>0.82407275445046535</v>
      </c>
      <c r="F275" s="94">
        <v>1.0407235018695045</v>
      </c>
      <c r="G275" s="94">
        <v>1.284113229502422</v>
      </c>
      <c r="H275" s="94">
        <v>1.551429503498198</v>
      </c>
      <c r="I275" s="94">
        <v>1.8457349457000713</v>
      </c>
      <c r="K275" s="28">
        <v>0.26800000000000002</v>
      </c>
      <c r="L275" s="94">
        <v>1.9503550675081074</v>
      </c>
      <c r="M275" s="94">
        <v>2.345015057554273</v>
      </c>
      <c r="N275" s="94">
        <v>2.7299790615167683</v>
      </c>
      <c r="O275" s="94">
        <v>3.1245447523057099</v>
      </c>
      <c r="P275" s="94">
        <v>3.5095175753690184</v>
      </c>
      <c r="Q275" s="94">
        <v>3.9040340521935901</v>
      </c>
      <c r="R275" s="94">
        <v>4.2890161309333941</v>
      </c>
      <c r="S275" s="94">
        <v>4.683502710284082</v>
      </c>
      <c r="U275" s="28">
        <v>0.26800000000000002</v>
      </c>
      <c r="V275" s="94">
        <v>1.4798678532443115</v>
      </c>
      <c r="W275" s="94">
        <v>1.778958996006814</v>
      </c>
      <c r="X275" s="94">
        <v>2.0710592056782926</v>
      </c>
      <c r="Y275" s="94">
        <v>2.3700781935583879</v>
      </c>
      <c r="Z275" s="94">
        <v>2.6621843757688124</v>
      </c>
      <c r="AA275" s="94">
        <v>2.9611658096975737</v>
      </c>
      <c r="AB275" s="94">
        <v>3.2532786347692535</v>
      </c>
      <c r="AC275" s="94">
        <v>3.5522372984433734</v>
      </c>
      <c r="AE275" s="28">
        <v>0.26800000000000002</v>
      </c>
      <c r="AF275" s="94">
        <f t="shared" si="78"/>
        <v>0.33409408888337688</v>
      </c>
      <c r="AG275" s="94">
        <f t="shared" si="64"/>
        <v>0.33457817546469204</v>
      </c>
      <c r="AH275" s="94">
        <f t="shared" si="65"/>
        <v>0.33450790410995029</v>
      </c>
      <c r="AI275" s="94">
        <f t="shared" si="66"/>
        <v>0.33482022272260858</v>
      </c>
      <c r="AJ275" s="94">
        <f t="shared" si="67"/>
        <v>0.33473954885680723</v>
      </c>
      <c r="AK275" s="94">
        <f t="shared" si="68"/>
        <v>0.33496655066980602</v>
      </c>
      <c r="AL275" s="94">
        <f t="shared" si="69"/>
        <v>0.33488761310744763</v>
      </c>
      <c r="AM275" s="94">
        <f t="shared" si="70"/>
        <v>0.33506456462112344</v>
      </c>
      <c r="AO275" s="28">
        <v>0.26800000000000002</v>
      </c>
      <c r="AP275" s="94">
        <f t="shared" si="79"/>
        <v>0.1661527277494618</v>
      </c>
      <c r="AQ275" s="94">
        <f t="shared" si="71"/>
        <v>0.19855475743998799</v>
      </c>
      <c r="AR275" s="94">
        <f t="shared" si="72"/>
        <v>0.23135672477008243</v>
      </c>
      <c r="AS275" s="94">
        <f t="shared" si="73"/>
        <v>0.26374170312086376</v>
      </c>
      <c r="AT275" s="94">
        <f t="shared" si="74"/>
        <v>0.29654317994406243</v>
      </c>
      <c r="AU275" s="94">
        <f t="shared" si="75"/>
        <v>0.3289195771181625</v>
      </c>
      <c r="AV275" s="94">
        <f t="shared" si="76"/>
        <v>0.36172153616045488</v>
      </c>
      <c r="AW275" s="94">
        <f t="shared" si="77"/>
        <v>0.39409285312191411</v>
      </c>
      <c r="AY275" s="28">
        <v>0.26800000000000002</v>
      </c>
      <c r="AZ275" s="34">
        <f>(((L275-VLOOKUP(AZ$6,Data!$N$4:$Y$11,Data!$W$1,FALSE)/1000)*VLOOKUP(AZ$6,Data!$N$4:$Y$11,Data!$P$1,FALSE)^1.5+VLOOKUP(AZ$6,Data!$N$4:$Y$11,Data!$W$1,FALSE)/1000*(Mannings_n_bot)^1.5)/L275)^0.67</f>
        <v>5.3830661026736261E-2</v>
      </c>
      <c r="BA275" s="34">
        <f>(((M275-VLOOKUP(BA$6,Data!$N$4:$Y$11,Data!$W$1,FALSE)/1000)*VLOOKUP(BA$6,Data!$N$4:$Y$11,Data!$P$1,FALSE)^1.5+VLOOKUP(BA$6,Data!$N$4:$Y$11,Data!$W$1,FALSE)/1000*(Mannings_n_bot)^1.5)/M275)^0.67</f>
        <v>5.3779775174443149E-2</v>
      </c>
      <c r="BB275" s="34">
        <f>(((N275-VLOOKUP(BB$6,Data!$N$4:$Y$11,Data!$W$1,FALSE)/1000)*VLOOKUP(BB$6,Data!$N$4:$Y$11,Data!$P$1,FALSE)^1.5+VLOOKUP(BB$6,Data!$N$4:$Y$11,Data!$W$1,FALSE)/1000*(Mannings_n_bot)^1.5)/N275)^0.67</f>
        <v>5.3692628370471056E-2</v>
      </c>
      <c r="BC275" s="34">
        <f>(((O275-VLOOKUP(BC$6,Data!$N$4:$Y$11,Data!$W$1,FALSE)/1000)*VLOOKUP(BC$6,Data!$N$4:$Y$11,Data!$P$1,FALSE)^1.5+VLOOKUP(BC$6,Data!$N$4:$Y$11,Data!$W$1,FALSE)/1000*(Mannings_n_bot)^1.5)/O275)^0.67</f>
        <v>5.360432266456662E-2</v>
      </c>
      <c r="BD275" s="34">
        <f>(((P275-VLOOKUP(BD$6,Data!$N$4:$Y$11,Data!$W$1,FALSE)/1000)*VLOOKUP(BD$6,Data!$N$4:$Y$11,Data!$P$1,FALSE)^1.5+VLOOKUP(BD$6,Data!$N$4:$Y$11,Data!$W$1,FALSE)/1000*(Mannings_n_bot)^1.5)/P275)^0.67</f>
        <v>5.349227808082628E-2</v>
      </c>
      <c r="BE275" s="34">
        <f>(((Q275-VLOOKUP(BE$6,Data!$N$4:$Y$11,Data!$W$1,FALSE)/1000)*VLOOKUP(BE$6,Data!$N$4:$Y$11,Data!$P$1,FALSE)^1.5+VLOOKUP(BE$6,Data!$N$4:$Y$11,Data!$W$1,FALSE)/1000*(Mannings_n_bot)^1.5)/Q275)^0.67</f>
        <v>5.340082525339282E-2</v>
      </c>
      <c r="BF275" s="34">
        <f>(((R275-VLOOKUP(BF$6,Data!$N$4:$Y$11,Data!$W$1,FALSE)/1000)*VLOOKUP(BF$6,Data!$N$4:$Y$11,Data!$P$1,FALSE)^1.5+VLOOKUP(BF$6,Data!$N$4:$Y$11,Data!$W$1,FALSE)/1000*(Mannings_n_bot)^1.5)/R275)^0.67</f>
        <v>5.3332792775497087E-2</v>
      </c>
      <c r="BG275" s="34">
        <f>(((S275-VLOOKUP(BG$6,Data!$N$4:$Y$11,Data!$W$1,FALSE)/1000)*VLOOKUP(BG$6,Data!$N$4:$Y$11,Data!$P$1,FALSE)^1.5+VLOOKUP(BG$6,Data!$N$4:$Y$11,Data!$W$1,FALSE)/1000*(Mannings_n_bot)^1.5)/S275)^0.67</f>
        <v>5.3282736472364506E-2</v>
      </c>
    </row>
    <row r="276" spans="1:59" x14ac:dyDescent="0.25">
      <c r="A276" s="28">
        <v>0.26900000000000002</v>
      </c>
      <c r="B276" s="94">
        <v>0.32524240358890466</v>
      </c>
      <c r="C276" s="94">
        <v>0.46731584809193272</v>
      </c>
      <c r="D276" s="94">
        <v>0.63390799139272458</v>
      </c>
      <c r="E276" s="94">
        <v>0.82708362235763855</v>
      </c>
      <c r="F276" s="94">
        <v>1.0445265038381133</v>
      </c>
      <c r="G276" s="94">
        <v>1.2888036480213358</v>
      </c>
      <c r="H276" s="94">
        <v>1.5570971648366845</v>
      </c>
      <c r="I276" s="94">
        <v>1.8524755484163418</v>
      </c>
      <c r="K276" s="28">
        <v>0.26900000000000002</v>
      </c>
      <c r="L276" s="94">
        <v>1.9520012286279722</v>
      </c>
      <c r="M276" s="94">
        <v>2.3469838931543716</v>
      </c>
      <c r="N276" s="94">
        <v>2.732272867742461</v>
      </c>
      <c r="O276" s="94">
        <v>3.1271611291514381</v>
      </c>
      <c r="P276" s="94">
        <v>3.5124589108540993</v>
      </c>
      <c r="Q276" s="94">
        <v>3.9072979070559435</v>
      </c>
      <c r="R276" s="94">
        <v>4.2926049423185484</v>
      </c>
      <c r="S276" s="94">
        <v>4.6874140111697375</v>
      </c>
      <c r="U276" s="28">
        <v>0.26900000000000002</v>
      </c>
      <c r="V276" s="94">
        <v>1.4794912120773573</v>
      </c>
      <c r="W276" s="94">
        <v>1.7784962143668799</v>
      </c>
      <c r="X276" s="94">
        <v>2.07052212859546</v>
      </c>
      <c r="Y276" s="94">
        <v>2.3694549707855863</v>
      </c>
      <c r="Z276" s="94">
        <v>2.6614868374158611</v>
      </c>
      <c r="AA276" s="94">
        <v>2.9603821257501171</v>
      </c>
      <c r="AB276" s="94">
        <v>3.2524206240515943</v>
      </c>
      <c r="AC276" s="94">
        <v>3.5512931433817592</v>
      </c>
      <c r="AE276" s="28">
        <v>0.26900000000000002</v>
      </c>
      <c r="AF276" s="94">
        <f t="shared" si="78"/>
        <v>0.33531640013605268</v>
      </c>
      <c r="AG276" s="94">
        <f t="shared" si="64"/>
        <v>0.33580115452252679</v>
      </c>
      <c r="AH276" s="94">
        <f t="shared" si="65"/>
        <v>0.33573078611125956</v>
      </c>
      <c r="AI276" s="94">
        <f t="shared" si="66"/>
        <v>0.33604353638978635</v>
      </c>
      <c r="AJ276" s="94">
        <f t="shared" si="67"/>
        <v>0.33596275094745559</v>
      </c>
      <c r="AK276" s="94">
        <f t="shared" si="68"/>
        <v>0.33619006684920649</v>
      </c>
      <c r="AL276" s="94">
        <f t="shared" si="69"/>
        <v>0.3361110200191168</v>
      </c>
      <c r="AM276" s="94">
        <f t="shared" si="70"/>
        <v>0.33628821654344992</v>
      </c>
      <c r="AO276" s="28">
        <v>0.26900000000000002</v>
      </c>
      <c r="AP276" s="94">
        <f t="shared" si="79"/>
        <v>0.16661997893183289</v>
      </c>
      <c r="AQ276" s="94">
        <f t="shared" si="71"/>
        <v>0.19911335968473784</v>
      </c>
      <c r="AR276" s="94">
        <f t="shared" si="72"/>
        <v>0.23200757101412448</v>
      </c>
      <c r="AS276" s="94">
        <f t="shared" si="73"/>
        <v>0.26448385235015681</v>
      </c>
      <c r="AT276" s="94">
        <f t="shared" si="74"/>
        <v>0.29737757233553613</v>
      </c>
      <c r="AU276" s="94">
        <f t="shared" si="75"/>
        <v>0.32984524821973937</v>
      </c>
      <c r="AV276" s="94">
        <f t="shared" si="76"/>
        <v>0.36273945209494529</v>
      </c>
      <c r="AW276" s="94">
        <f t="shared" si="77"/>
        <v>0.39520203336040699</v>
      </c>
      <c r="AY276" s="28">
        <v>0.26900000000000002</v>
      </c>
      <c r="AZ276" s="34">
        <f>(((L276-VLOOKUP(AZ$6,Data!$N$4:$Y$11,Data!$W$1,FALSE)/1000)*VLOOKUP(AZ$6,Data!$N$4:$Y$11,Data!$P$1,FALSE)^1.5+VLOOKUP(AZ$6,Data!$N$4:$Y$11,Data!$W$1,FALSE)/1000*(Mannings_n_bot)^1.5)/L276)^0.67</f>
        <v>5.3814507376777454E-2</v>
      </c>
      <c r="BA276" s="34">
        <f>(((M276-VLOOKUP(BA$6,Data!$N$4:$Y$11,Data!$W$1,FALSE)/1000)*VLOOKUP(BA$6,Data!$N$4:$Y$11,Data!$P$1,FALSE)^1.5+VLOOKUP(BA$6,Data!$N$4:$Y$11,Data!$W$1,FALSE)/1000*(Mannings_n_bot)^1.5)/M276)^0.67</f>
        <v>5.3763420063878499E-2</v>
      </c>
      <c r="BB276" s="34">
        <f>(((N276-VLOOKUP(BB$6,Data!$N$4:$Y$11,Data!$W$1,FALSE)/1000)*VLOOKUP(BB$6,Data!$N$4:$Y$11,Data!$P$1,FALSE)^1.5+VLOOKUP(BB$6,Data!$N$4:$Y$11,Data!$W$1,FALSE)/1000*(Mannings_n_bot)^1.5)/N276)^0.67</f>
        <v>5.3676007896839885E-2</v>
      </c>
      <c r="BC276" s="34">
        <f>(((O276-VLOOKUP(BC$6,Data!$N$4:$Y$11,Data!$W$1,FALSE)/1000)*VLOOKUP(BC$6,Data!$N$4:$Y$11,Data!$P$1,FALSE)^1.5+VLOOKUP(BC$6,Data!$N$4:$Y$11,Data!$W$1,FALSE)/1000*(Mannings_n_bot)^1.5)/O276)^0.67</f>
        <v>5.3587397861259586E-2</v>
      </c>
      <c r="BD276" s="34">
        <f>(((P276-VLOOKUP(BD$6,Data!$N$4:$Y$11,Data!$W$1,FALSE)/1000)*VLOOKUP(BD$6,Data!$N$4:$Y$11,Data!$P$1,FALSE)^1.5+VLOOKUP(BD$6,Data!$N$4:$Y$11,Data!$W$1,FALSE)/1000*(Mannings_n_bot)^1.5)/P276)^0.67</f>
        <v>5.3475010358613864E-2</v>
      </c>
      <c r="BE276" s="34">
        <f>(((Q276-VLOOKUP(BE$6,Data!$N$4:$Y$11,Data!$W$1,FALSE)/1000)*VLOOKUP(BE$6,Data!$N$4:$Y$11,Data!$P$1,FALSE)^1.5+VLOOKUP(BE$6,Data!$N$4:$Y$11,Data!$W$1,FALSE)/1000*(Mannings_n_bot)^1.5)/Q276)^0.67</f>
        <v>5.3383249543519043E-2</v>
      </c>
      <c r="BF276" s="34">
        <f>(((R276-VLOOKUP(BF$6,Data!$N$4:$Y$11,Data!$W$1,FALSE)/1000)*VLOOKUP(BF$6,Data!$N$4:$Y$11,Data!$P$1,FALSE)^1.5+VLOOKUP(BF$6,Data!$N$4:$Y$11,Data!$W$1,FALSE)/1000*(Mannings_n_bot)^1.5)/R276)^0.67</f>
        <v>5.3315011312988714E-2</v>
      </c>
      <c r="BG276" s="34">
        <f>(((S276-VLOOKUP(BG$6,Data!$N$4:$Y$11,Data!$W$1,FALSE)/1000)*VLOOKUP(BG$6,Data!$N$4:$Y$11,Data!$P$1,FALSE)^1.5+VLOOKUP(BG$6,Data!$N$4:$Y$11,Data!$W$1,FALSE)/1000*(Mannings_n_bot)^1.5)/S276)^0.67</f>
        <v>5.3264780696686942E-2</v>
      </c>
    </row>
    <row r="277" spans="1:59" x14ac:dyDescent="0.25">
      <c r="A277" s="28">
        <v>0.27</v>
      </c>
      <c r="B277" s="94">
        <v>0.32642769011483386</v>
      </c>
      <c r="C277" s="94">
        <v>0.46901735638869835</v>
      </c>
      <c r="D277" s="94">
        <v>0.63621636815244242</v>
      </c>
      <c r="E277" s="94">
        <v>0.83009369660391363</v>
      </c>
      <c r="F277" s="94">
        <v>1.0483285069015689</v>
      </c>
      <c r="G277" s="94">
        <v>1.2934928221880715</v>
      </c>
      <c r="H277" s="94">
        <v>1.5627633277545026</v>
      </c>
      <c r="I277" s="94">
        <v>1.8592143552103981</v>
      </c>
      <c r="K277" s="28">
        <v>0.27</v>
      </c>
      <c r="L277" s="94">
        <v>1.9536478098918502</v>
      </c>
      <c r="M277" s="94">
        <v>2.3489532423379833</v>
      </c>
      <c r="N277" s="94">
        <v>2.7345672704489496</v>
      </c>
      <c r="O277" s="94">
        <v>3.1297781958527207</v>
      </c>
      <c r="P277" s="94">
        <v>3.5154010191202025</v>
      </c>
      <c r="Q277" s="94">
        <v>3.910562628037924</v>
      </c>
      <c r="R277" s="94">
        <v>4.2961947027675382</v>
      </c>
      <c r="S277" s="94">
        <v>4.6913263544348345</v>
      </c>
      <c r="U277" s="28">
        <v>0.27</v>
      </c>
      <c r="V277" s="94">
        <v>1.4791127388360672</v>
      </c>
      <c r="W277" s="94">
        <v>1.7780312526129214</v>
      </c>
      <c r="X277" s="94">
        <v>2.0699825096828106</v>
      </c>
      <c r="Y277" s="94">
        <v>2.3688288582206658</v>
      </c>
      <c r="Z277" s="94">
        <v>2.6607860475995579</v>
      </c>
      <c r="AA277" s="94">
        <v>2.9595948424109753</v>
      </c>
      <c r="AB277" s="94">
        <v>3.2515586522926445</v>
      </c>
      <c r="AC277" s="94">
        <v>3.5503446793684068</v>
      </c>
      <c r="AE277" s="28">
        <v>0.27</v>
      </c>
      <c r="AF277" s="94">
        <f t="shared" si="78"/>
        <v>0.3365383995021215</v>
      </c>
      <c r="AG277" s="94">
        <f t="shared" si="64"/>
        <v>0.33702381464162284</v>
      </c>
      <c r="AH277" s="94">
        <f t="shared" si="65"/>
        <v>0.33695335019737932</v>
      </c>
      <c r="AI277" s="94">
        <f t="shared" si="66"/>
        <v>0.33726652759305881</v>
      </c>
      <c r="AJ277" s="94">
        <f t="shared" si="67"/>
        <v>0.33718563174905863</v>
      </c>
      <c r="AK277" s="94">
        <f t="shared" si="68"/>
        <v>0.3374132584339003</v>
      </c>
      <c r="AL277" s="94">
        <f t="shared" si="69"/>
        <v>0.33733410348552467</v>
      </c>
      <c r="AM277" s="94">
        <f t="shared" si="70"/>
        <v>0.33751154244394099</v>
      </c>
      <c r="AO277" s="28">
        <v>0.27</v>
      </c>
      <c r="AP277" s="94">
        <f t="shared" si="79"/>
        <v>0.16708625191400503</v>
      </c>
      <c r="AQ277" s="94">
        <f t="shared" si="71"/>
        <v>0.1996707929025745</v>
      </c>
      <c r="AR277" s="94">
        <f t="shared" si="72"/>
        <v>0.2326570551135102</v>
      </c>
      <c r="AS277" s="94">
        <f t="shared" si="73"/>
        <v>0.26522444871776329</v>
      </c>
      <c r="AT277" s="94">
        <f t="shared" si="74"/>
        <v>0.298210218748794</v>
      </c>
      <c r="AU277" s="94">
        <f t="shared" si="75"/>
        <v>0.33076898268141669</v>
      </c>
      <c r="AV277" s="94">
        <f t="shared" si="76"/>
        <v>0.36375523826883266</v>
      </c>
      <c r="AW277" s="94">
        <f t="shared" si="77"/>
        <v>0.39630889320945106</v>
      </c>
      <c r="AY277" s="28">
        <v>0.27</v>
      </c>
      <c r="AZ277" s="34">
        <f>(((L277-VLOOKUP(AZ$6,Data!$N$4:$Y$11,Data!$W$1,FALSE)/1000)*VLOOKUP(AZ$6,Data!$N$4:$Y$11,Data!$P$1,FALSE)^1.5+VLOOKUP(AZ$6,Data!$N$4:$Y$11,Data!$W$1,FALSE)/1000*(Mannings_n_bot)^1.5)/L277)^0.67</f>
        <v>5.3798374453334595E-2</v>
      </c>
      <c r="BA277" s="34">
        <f>(((M277-VLOOKUP(BA$6,Data!$N$4:$Y$11,Data!$W$1,FALSE)/1000)*VLOOKUP(BA$6,Data!$N$4:$Y$11,Data!$P$1,FALSE)^1.5+VLOOKUP(BA$6,Data!$N$4:$Y$11,Data!$W$1,FALSE)/1000*(Mannings_n_bot)^1.5)/M277)^0.67</f>
        <v>5.3747085668931362E-2</v>
      </c>
      <c r="BB277" s="34">
        <f>(((N277-VLOOKUP(BB$6,Data!$N$4:$Y$11,Data!$W$1,FALSE)/1000)*VLOOKUP(BB$6,Data!$N$4:$Y$11,Data!$P$1,FALSE)^1.5+VLOOKUP(BB$6,Data!$N$4:$Y$11,Data!$W$1,FALSE)/1000*(Mannings_n_bot)^1.5)/N277)^0.67</f>
        <v>5.36594084654239E-2</v>
      </c>
      <c r="BC277" s="34">
        <f>(((O277-VLOOKUP(BC$6,Data!$N$4:$Y$11,Data!$W$1,FALSE)/1000)*VLOOKUP(BC$6,Data!$N$4:$Y$11,Data!$P$1,FALSE)^1.5+VLOOKUP(BC$6,Data!$N$4:$Y$11,Data!$W$1,FALSE)/1000*(Mannings_n_bot)^1.5)/O277)^0.67</f>
        <v>5.3570494275927354E-2</v>
      </c>
      <c r="BD277" s="34">
        <f>(((P277-VLOOKUP(BD$6,Data!$N$4:$Y$11,Data!$W$1,FALSE)/1000)*VLOOKUP(BD$6,Data!$N$4:$Y$11,Data!$P$1,FALSE)^1.5+VLOOKUP(BD$6,Data!$N$4:$Y$11,Data!$W$1,FALSE)/1000*(Mannings_n_bot)^1.5)/P277)^0.67</f>
        <v>5.3457764265829696E-2</v>
      </c>
      <c r="BE277" s="34">
        <f>(((Q277-VLOOKUP(BE$6,Data!$N$4:$Y$11,Data!$W$1,FALSE)/1000)*VLOOKUP(BE$6,Data!$N$4:$Y$11,Data!$P$1,FALSE)^1.5+VLOOKUP(BE$6,Data!$N$4:$Y$11,Data!$W$1,FALSE)/1000*(Mannings_n_bot)^1.5)/Q277)^0.67</f>
        <v>5.3365695675019871E-2</v>
      </c>
      <c r="BF277" s="34">
        <f>(((R277-VLOOKUP(BF$6,Data!$N$4:$Y$11,Data!$W$1,FALSE)/1000)*VLOOKUP(BF$6,Data!$N$4:$Y$11,Data!$P$1,FALSE)^1.5+VLOOKUP(BF$6,Data!$N$4:$Y$11,Data!$W$1,FALSE)/1000*(Mannings_n_bot)^1.5)/R277)^0.67</f>
        <v>5.3297251952041186E-2</v>
      </c>
      <c r="BG277" s="34">
        <f>(((S277-VLOOKUP(BG$6,Data!$N$4:$Y$11,Data!$W$1,FALSE)/1000)*VLOOKUP(BG$6,Data!$N$4:$Y$11,Data!$P$1,FALSE)^1.5+VLOOKUP(BG$6,Data!$N$4:$Y$11,Data!$W$1,FALSE)/1000*(Mannings_n_bot)^1.5)/S277)^0.67</f>
        <v>5.3246847112692293E-2</v>
      </c>
    </row>
    <row r="278" spans="1:59" x14ac:dyDescent="0.25">
      <c r="A278" s="28">
        <v>0.27100000000000002</v>
      </c>
      <c r="B278" s="94">
        <v>0.32761267265573824</v>
      </c>
      <c r="C278" s="94">
        <v>0.47071841874927389</v>
      </c>
      <c r="D278" s="94">
        <v>0.63852414180727246</v>
      </c>
      <c r="E278" s="94">
        <v>0.83310297351626028</v>
      </c>
      <c r="F278" s="94">
        <v>1.0521295064126241</v>
      </c>
      <c r="G278" s="94">
        <v>1.298180746298248</v>
      </c>
      <c r="H278" s="94">
        <v>1.5684279853473178</v>
      </c>
      <c r="I278" s="94">
        <v>1.8659513579013631</v>
      </c>
      <c r="K278" s="28">
        <v>0.27100000000000002</v>
      </c>
      <c r="L278" s="94">
        <v>1.9552948135553316</v>
      </c>
      <c r="M278" s="94">
        <v>2.3509231077897117</v>
      </c>
      <c r="N278" s="94">
        <v>2.7368622727661416</v>
      </c>
      <c r="O278" s="94">
        <v>3.132395955968597</v>
      </c>
      <c r="P278" s="94">
        <v>3.5183439041715787</v>
      </c>
      <c r="Q278" s="94">
        <v>3.9138282195729781</v>
      </c>
      <c r="R278" s="94">
        <v>4.2997854171589722</v>
      </c>
      <c r="S278" s="94">
        <v>4.6952397453872221</v>
      </c>
      <c r="U278" s="28">
        <v>0.27100000000000002</v>
      </c>
      <c r="V278" s="94">
        <v>1.4787324321137132</v>
      </c>
      <c r="W278" s="94">
        <v>1.7775641090341656</v>
      </c>
      <c r="X278" s="94">
        <v>2.069440346951954</v>
      </c>
      <c r="Y278" s="94">
        <v>2.3681998535715865</v>
      </c>
      <c r="Z278" s="94">
        <v>2.660082003750142</v>
      </c>
      <c r="AA278" s="94">
        <v>2.958803956806952</v>
      </c>
      <c r="AB278" s="94">
        <v>3.2506927163414088</v>
      </c>
      <c r="AC278" s="94">
        <v>3.5493919029490182</v>
      </c>
      <c r="AE278" s="28">
        <v>0.27100000000000002</v>
      </c>
      <c r="AF278" s="94">
        <f t="shared" si="78"/>
        <v>0.33776008546759101</v>
      </c>
      <c r="AG278" s="94">
        <f t="shared" si="64"/>
        <v>0.33824615432243699</v>
      </c>
      <c r="AH278" s="94">
        <f t="shared" si="65"/>
        <v>0.33817559486667381</v>
      </c>
      <c r="AI278" s="94">
        <f t="shared" si="66"/>
        <v>0.33848919484007611</v>
      </c>
      <c r="AJ278" s="94">
        <f t="shared" si="67"/>
        <v>0.33840818976687032</v>
      </c>
      <c r="AK278" s="94">
        <f t="shared" si="68"/>
        <v>0.33863612393587489</v>
      </c>
      <c r="AL278" s="94">
        <f t="shared" si="69"/>
        <v>0.33855686201631929</v>
      </c>
      <c r="AM278" s="94">
        <f t="shared" si="70"/>
        <v>0.33873454083748517</v>
      </c>
      <c r="AO278" s="28">
        <v>0.27100000000000002</v>
      </c>
      <c r="AP278" s="94">
        <f t="shared" si="79"/>
        <v>0.16755154792234983</v>
      </c>
      <c r="AQ278" s="94">
        <f t="shared" si="71"/>
        <v>0.20022705854970876</v>
      </c>
      <c r="AR278" s="94">
        <f t="shared" si="72"/>
        <v>0.2333051787666017</v>
      </c>
      <c r="AS278" s="94">
        <f t="shared" si="73"/>
        <v>0.26596349415176307</v>
      </c>
      <c r="AT278" s="94">
        <f t="shared" si="74"/>
        <v>0.29904112135404121</v>
      </c>
      <c r="AU278" s="94">
        <f t="shared" si="75"/>
        <v>0.33169078290305937</v>
      </c>
      <c r="AV278" s="94">
        <f t="shared" si="76"/>
        <v>0.36476889732409862</v>
      </c>
      <c r="AW278" s="94">
        <f t="shared" si="77"/>
        <v>0.39741343554065434</v>
      </c>
      <c r="AY278" s="28">
        <v>0.27100000000000002</v>
      </c>
      <c r="AZ278" s="34">
        <f>(((L278-VLOOKUP(AZ$6,Data!$N$4:$Y$11,Data!$W$1,FALSE)/1000)*VLOOKUP(AZ$6,Data!$N$4:$Y$11,Data!$P$1,FALSE)^1.5+VLOOKUP(AZ$6,Data!$N$4:$Y$11,Data!$W$1,FALSE)/1000*(Mannings_n_bot)^1.5)/L278)^0.67</f>
        <v>5.3782262195177476E-2</v>
      </c>
      <c r="BA278" s="34">
        <f>(((M278-VLOOKUP(BA$6,Data!$N$4:$Y$11,Data!$W$1,FALSE)/1000)*VLOOKUP(BA$6,Data!$N$4:$Y$11,Data!$P$1,FALSE)^1.5+VLOOKUP(BA$6,Data!$N$4:$Y$11,Data!$W$1,FALSE)/1000*(Mannings_n_bot)^1.5)/M278)^0.67</f>
        <v>5.3730771928791748E-2</v>
      </c>
      <c r="BB278" s="34">
        <f>(((N278-VLOOKUP(BB$6,Data!$N$4:$Y$11,Data!$W$1,FALSE)/1000)*VLOOKUP(BB$6,Data!$N$4:$Y$11,Data!$P$1,FALSE)^1.5+VLOOKUP(BB$6,Data!$N$4:$Y$11,Data!$W$1,FALSE)/1000*(Mannings_n_bot)^1.5)/N278)^0.67</f>
        <v>5.3642830014402211E-2</v>
      </c>
      <c r="BC278" s="34">
        <f>(((O278-VLOOKUP(BC$6,Data!$N$4:$Y$11,Data!$W$1,FALSE)/1000)*VLOOKUP(BC$6,Data!$N$4:$Y$11,Data!$P$1,FALSE)^1.5+VLOOKUP(BC$6,Data!$N$4:$Y$11,Data!$W$1,FALSE)/1000*(Mannings_n_bot)^1.5)/O278)^0.67</f>
        <v>5.3553611846486764E-2</v>
      </c>
      <c r="BD278" s="34">
        <f>(((P278-VLOOKUP(BD$6,Data!$N$4:$Y$11,Data!$W$1,FALSE)/1000)*VLOOKUP(BD$6,Data!$N$4:$Y$11,Data!$P$1,FALSE)^1.5+VLOOKUP(BD$6,Data!$N$4:$Y$11,Data!$W$1,FALSE)/1000*(Mannings_n_bot)^1.5)/P278)^0.67</f>
        <v>5.3440539739123057E-2</v>
      </c>
      <c r="BE278" s="34">
        <f>(((Q278-VLOOKUP(BE$6,Data!$N$4:$Y$11,Data!$W$1,FALSE)/1000)*VLOOKUP(BE$6,Data!$N$4:$Y$11,Data!$P$1,FALSE)^1.5+VLOOKUP(BE$6,Data!$N$4:$Y$11,Data!$W$1,FALSE)/1000*(Mannings_n_bot)^1.5)/Q278)^0.67</f>
        <v>5.3348163584109522E-2</v>
      </c>
      <c r="BF278" s="34">
        <f>(((R278-VLOOKUP(BF$6,Data!$N$4:$Y$11,Data!$W$1,FALSE)/1000)*VLOOKUP(BF$6,Data!$N$4:$Y$11,Data!$P$1,FALSE)^1.5+VLOOKUP(BF$6,Data!$N$4:$Y$11,Data!$W$1,FALSE)/1000*(Mannings_n_bot)^1.5)/R278)^0.67</f>
        <v>5.3279514628042951E-2</v>
      </c>
      <c r="BG278" s="34">
        <f>(((S278-VLOOKUP(BG$6,Data!$N$4:$Y$11,Data!$W$1,FALSE)/1000)*VLOOKUP(BG$6,Data!$N$4:$Y$11,Data!$P$1,FALSE)^1.5+VLOOKUP(BG$6,Data!$N$4:$Y$11,Data!$W$1,FALSE)/1000*(Mannings_n_bot)^1.5)/S278)^0.67</f>
        <v>5.3228935655650123E-2</v>
      </c>
    </row>
    <row r="279" spans="1:59" x14ac:dyDescent="0.25">
      <c r="A279" s="28">
        <v>0.27200000000000002</v>
      </c>
      <c r="B279" s="94">
        <v>0.32879734974198016</v>
      </c>
      <c r="C279" s="94">
        <v>0.47241903308518718</v>
      </c>
      <c r="D279" s="94">
        <v>0.64083130951968981</v>
      </c>
      <c r="E279" s="94">
        <v>0.83611144941872451</v>
      </c>
      <c r="F279" s="94">
        <v>1.0559294977203537</v>
      </c>
      <c r="G279" s="94">
        <v>1.3028674146429204</v>
      </c>
      <c r="H279" s="94">
        <v>1.5740911307052929</v>
      </c>
      <c r="I279" s="94">
        <v>1.8726865483017812</v>
      </c>
      <c r="K279" s="28">
        <v>0.27200000000000002</v>
      </c>
      <c r="L279" s="94">
        <v>1.9569422418788853</v>
      </c>
      <c r="M279" s="94">
        <v>2.3528934922000762</v>
      </c>
      <c r="N279" s="94">
        <v>2.7391578778308219</v>
      </c>
      <c r="O279" s="94">
        <v>3.1350144130660151</v>
      </c>
      <c r="P279" s="94">
        <v>3.5212875700213564</v>
      </c>
      <c r="Q279" s="94">
        <v>3.9170946861044666</v>
      </c>
      <c r="R279" s="94">
        <v>4.303377090382333</v>
      </c>
      <c r="S279" s="94">
        <v>4.6991541893466549</v>
      </c>
      <c r="U279" s="28">
        <v>0.27200000000000002</v>
      </c>
      <c r="V279" s="94">
        <v>1.4783502904953025</v>
      </c>
      <c r="W279" s="94">
        <v>1.7770947819100076</v>
      </c>
      <c r="X279" s="94">
        <v>2.0688956384030344</v>
      </c>
      <c r="Y279" s="94">
        <v>2.3675679545332824</v>
      </c>
      <c r="Z279" s="94">
        <v>2.6593747032831918</v>
      </c>
      <c r="AA279" s="94">
        <v>2.9580094660486251</v>
      </c>
      <c r="AB279" s="94">
        <v>3.2498228130290334</v>
      </c>
      <c r="AC279" s="94">
        <v>3.5484348106498707</v>
      </c>
      <c r="AE279" s="28">
        <v>0.27200000000000002</v>
      </c>
      <c r="AF279" s="94">
        <f t="shared" si="78"/>
        <v>0.33898145651730327</v>
      </c>
      <c r="AG279" s="94">
        <f t="shared" si="64"/>
        <v>0.33946817206424679</v>
      </c>
      <c r="AH279" s="94">
        <f t="shared" si="65"/>
        <v>0.33939751861633122</v>
      </c>
      <c r="AI279" s="94">
        <f t="shared" si="66"/>
        <v>0.33971153663730053</v>
      </c>
      <c r="AJ279" s="94">
        <f t="shared" si="67"/>
        <v>0.33963042350496137</v>
      </c>
      <c r="AK279" s="94">
        <f t="shared" si="68"/>
        <v>0.33985866186592689</v>
      </c>
      <c r="AL279" s="94">
        <f t="shared" si="69"/>
        <v>0.33977929411996083</v>
      </c>
      <c r="AM279" s="94">
        <f t="shared" si="70"/>
        <v>0.33995721023777681</v>
      </c>
      <c r="AO279" s="28">
        <v>0.27200000000000002</v>
      </c>
      <c r="AP279" s="94">
        <f t="shared" si="79"/>
        <v>0.16801586817723227</v>
      </c>
      <c r="AQ279" s="94">
        <f t="shared" si="71"/>
        <v>0.20078215807526892</v>
      </c>
      <c r="AR279" s="94">
        <f t="shared" si="72"/>
        <v>0.23395194366349312</v>
      </c>
      <c r="AS279" s="94">
        <f t="shared" si="73"/>
        <v>0.26670099057089031</v>
      </c>
      <c r="AT279" s="94">
        <f t="shared" si="74"/>
        <v>0.29987028231095297</v>
      </c>
      <c r="AU279" s="94">
        <f t="shared" si="75"/>
        <v>0.332610651272925</v>
      </c>
      <c r="AV279" s="94">
        <f t="shared" si="76"/>
        <v>0.36578043188993298</v>
      </c>
      <c r="AW279" s="94">
        <f t="shared" si="77"/>
        <v>0.39851566321175547</v>
      </c>
      <c r="AY279" s="28">
        <v>0.27200000000000002</v>
      </c>
      <c r="AZ279" s="34">
        <f>(((L279-VLOOKUP(AZ$6,Data!$N$4:$Y$11,Data!$W$1,FALSE)/1000)*VLOOKUP(AZ$6,Data!$N$4:$Y$11,Data!$P$1,FALSE)^1.5+VLOOKUP(AZ$6,Data!$N$4:$Y$11,Data!$W$1,FALSE)/1000*(Mannings_n_bot)^1.5)/L279)^0.67</f>
        <v>5.3766170541263258E-2</v>
      </c>
      <c r="BA279" s="34">
        <f>(((M279-VLOOKUP(BA$6,Data!$N$4:$Y$11,Data!$W$1,FALSE)/1000)*VLOOKUP(BA$6,Data!$N$4:$Y$11,Data!$P$1,FALSE)^1.5+VLOOKUP(BA$6,Data!$N$4:$Y$11,Data!$W$1,FALSE)/1000*(Mannings_n_bot)^1.5)/M279)^0.67</f>
        <v>5.3714478782833031E-2</v>
      </c>
      <c r="BB279" s="34">
        <f>(((N279-VLOOKUP(BB$6,Data!$N$4:$Y$11,Data!$W$1,FALSE)/1000)*VLOOKUP(BB$6,Data!$N$4:$Y$11,Data!$P$1,FALSE)^1.5+VLOOKUP(BB$6,Data!$N$4:$Y$11,Data!$W$1,FALSE)/1000*(Mannings_n_bot)^1.5)/N279)^0.67</f>
        <v>5.3626272482140518E-2</v>
      </c>
      <c r="BC279" s="34">
        <f>(((O279-VLOOKUP(BC$6,Data!$N$4:$Y$11,Data!$W$1,FALSE)/1000)*VLOOKUP(BC$6,Data!$N$4:$Y$11,Data!$P$1,FALSE)^1.5+VLOOKUP(BC$6,Data!$N$4:$Y$11,Data!$W$1,FALSE)/1000*(Mannings_n_bot)^1.5)/O279)^0.67</f>
        <v>5.3536750511040142E-2</v>
      </c>
      <c r="BD279" s="34">
        <f>(((P279-VLOOKUP(BD$6,Data!$N$4:$Y$11,Data!$W$1,FALSE)/1000)*VLOOKUP(BD$6,Data!$N$4:$Y$11,Data!$P$1,FALSE)^1.5+VLOOKUP(BD$6,Data!$N$4:$Y$11,Data!$W$1,FALSE)/1000*(Mannings_n_bot)^1.5)/P279)^0.67</f>
        <v>5.3423336715332378E-2</v>
      </c>
      <c r="BE279" s="34">
        <f>(((Q279-VLOOKUP(BE$6,Data!$N$4:$Y$11,Data!$W$1,FALSE)/1000)*VLOOKUP(BE$6,Data!$N$4:$Y$11,Data!$P$1,FALSE)^1.5+VLOOKUP(BE$6,Data!$N$4:$Y$11,Data!$W$1,FALSE)/1000*(Mannings_n_bot)^1.5)/Q279)^0.67</f>
        <v>5.3330653207191041E-2</v>
      </c>
      <c r="BF279" s="34">
        <f>(((R279-VLOOKUP(BF$6,Data!$N$4:$Y$11,Data!$W$1,FALSE)/1000)*VLOOKUP(BF$6,Data!$N$4:$Y$11,Data!$P$1,FALSE)^1.5+VLOOKUP(BF$6,Data!$N$4:$Y$11,Data!$W$1,FALSE)/1000*(Mannings_n_bot)^1.5)/R279)^0.67</f>
        <v>5.3261799276573998E-2</v>
      </c>
      <c r="BG279" s="34">
        <f>(((S279-VLOOKUP(BG$6,Data!$N$4:$Y$11,Data!$W$1,FALSE)/1000)*VLOOKUP(BG$6,Data!$N$4:$Y$11,Data!$P$1,FALSE)^1.5+VLOOKUP(BG$6,Data!$N$4:$Y$11,Data!$W$1,FALSE)/1000*(Mannings_n_bot)^1.5)/S279)^0.67</f>
        <v>5.3211046261020717E-2</v>
      </c>
    </row>
    <row r="280" spans="1:59" x14ac:dyDescent="0.25">
      <c r="A280" s="28">
        <v>0.27300000000000002</v>
      </c>
      <c r="B280" s="94">
        <v>0.32998171990278502</v>
      </c>
      <c r="C280" s="94">
        <v>0.47411919730631391</v>
      </c>
      <c r="D280" s="94">
        <v>0.64313786844992937</v>
      </c>
      <c r="E280" s="94">
        <v>0.83911912063241734</v>
      </c>
      <c r="F280" s="94">
        <v>1.0597284761701271</v>
      </c>
      <c r="G280" s="94">
        <v>1.3075528215085526</v>
      </c>
      <c r="H280" s="94">
        <v>1.5797527569130505</v>
      </c>
      <c r="I280" s="94">
        <v>1.8794199182175926</v>
      </c>
      <c r="K280" s="28">
        <v>0.27300000000000002</v>
      </c>
      <c r="L280" s="94">
        <v>1.958590097127894</v>
      </c>
      <c r="M280" s="94">
        <v>2.3548643982655477</v>
      </c>
      <c r="N280" s="94">
        <v>2.7414540887866989</v>
      </c>
      <c r="O280" s="94">
        <v>3.1376335707198879</v>
      </c>
      <c r="P280" s="94">
        <v>3.5242320206915951</v>
      </c>
      <c r="Q280" s="94">
        <v>3.9203620320857171</v>
      </c>
      <c r="R280" s="94">
        <v>4.3069697273380463</v>
      </c>
      <c r="S280" s="94">
        <v>4.7030696916448704</v>
      </c>
      <c r="U280" s="28">
        <v>0.27300000000000002</v>
      </c>
      <c r="V280" s="94">
        <v>1.4779663125575475</v>
      </c>
      <c r="W280" s="94">
        <v>1.7766232695099795</v>
      </c>
      <c r="X280" s="94">
        <v>2.0683483820246953</v>
      </c>
      <c r="Y280" s="94">
        <v>2.366933158787611</v>
      </c>
      <c r="Z280" s="94">
        <v>2.6586641435995739</v>
      </c>
      <c r="AA280" s="94">
        <v>2.9572113672302893</v>
      </c>
      <c r="AB280" s="94">
        <v>3.2489489391687476</v>
      </c>
      <c r="AC280" s="94">
        <v>3.54747339897775</v>
      </c>
      <c r="AE280" s="28">
        <v>0.27300000000000002</v>
      </c>
      <c r="AF280" s="94">
        <f t="shared" si="78"/>
        <v>0.34020251113492811</v>
      </c>
      <c r="AG280" s="94">
        <f t="shared" si="64"/>
        <v>0.3406898663651427</v>
      </c>
      <c r="AH280" s="94">
        <f t="shared" si="65"/>
        <v>0.34061911994235317</v>
      </c>
      <c r="AI280" s="94">
        <f t="shared" si="66"/>
        <v>0.34093355149000193</v>
      </c>
      <c r="AJ280" s="94">
        <f t="shared" si="67"/>
        <v>0.34085233146621091</v>
      </c>
      <c r="AK280" s="94">
        <f t="shared" si="68"/>
        <v>0.34108087073365545</v>
      </c>
      <c r="AL280" s="94">
        <f t="shared" si="69"/>
        <v>0.34100139830371351</v>
      </c>
      <c r="AM280" s="94">
        <f t="shared" si="70"/>
        <v>0.34117954915731141</v>
      </c>
      <c r="AO280" s="28">
        <v>0.27300000000000002</v>
      </c>
      <c r="AP280" s="94">
        <f t="shared" si="79"/>
        <v>0.16847921389303214</v>
      </c>
      <c r="AQ280" s="94">
        <f t="shared" si="71"/>
        <v>0.20133609292132565</v>
      </c>
      <c r="AR280" s="94">
        <f t="shared" si="72"/>
        <v>0.23459735148603805</v>
      </c>
      <c r="AS280" s="94">
        <f t="shared" si="73"/>
        <v>0.26743693988456807</v>
      </c>
      <c r="AT280" s="94">
        <f t="shared" si="74"/>
        <v>0.30069770376871102</v>
      </c>
      <c r="AU280" s="94">
        <f t="shared" si="75"/>
        <v>0.33352859016770608</v>
      </c>
      <c r="AV280" s="94">
        <f t="shared" si="76"/>
        <v>0.36678984458277769</v>
      </c>
      <c r="AW280" s="94">
        <f t="shared" si="77"/>
        <v>0.39961557906667478</v>
      </c>
      <c r="AY280" s="28">
        <v>0.27300000000000002</v>
      </c>
      <c r="AZ280" s="34">
        <f>(((L280-VLOOKUP(AZ$6,Data!$N$4:$Y$11,Data!$W$1,FALSE)/1000)*VLOOKUP(AZ$6,Data!$N$4:$Y$11,Data!$P$1,FALSE)^1.5+VLOOKUP(AZ$6,Data!$N$4:$Y$11,Data!$W$1,FALSE)/1000*(Mannings_n_bot)^1.5)/L280)^0.67</f>
        <v>5.375009943073563E-2</v>
      </c>
      <c r="BA280" s="34">
        <f>(((M280-VLOOKUP(BA$6,Data!$N$4:$Y$11,Data!$W$1,FALSE)/1000)*VLOOKUP(BA$6,Data!$N$4:$Y$11,Data!$P$1,FALSE)^1.5+VLOOKUP(BA$6,Data!$N$4:$Y$11,Data!$W$1,FALSE)/1000*(Mannings_n_bot)^1.5)/M280)^0.67</f>
        <v>5.3698206170611031E-2</v>
      </c>
      <c r="BB280" s="34">
        <f>(((N280-VLOOKUP(BB$6,Data!$N$4:$Y$11,Data!$W$1,FALSE)/1000)*VLOOKUP(BB$6,Data!$N$4:$Y$11,Data!$P$1,FALSE)^1.5+VLOOKUP(BB$6,Data!$N$4:$Y$11,Data!$W$1,FALSE)/1000*(Mannings_n_bot)^1.5)/N280)^0.67</f>
        <v>5.3609735807190063E-2</v>
      </c>
      <c r="BC280" s="34">
        <f>(((O280-VLOOKUP(BC$6,Data!$N$4:$Y$11,Data!$W$1,FALSE)/1000)*VLOOKUP(BC$6,Data!$N$4:$Y$11,Data!$P$1,FALSE)^1.5+VLOOKUP(BC$6,Data!$N$4:$Y$11,Data!$W$1,FALSE)/1000*(Mannings_n_bot)^1.5)/O280)^0.67</f>
        <v>5.3519910207873896E-2</v>
      </c>
      <c r="BD280" s="34">
        <f>(((P280-VLOOKUP(BD$6,Data!$N$4:$Y$11,Data!$W$1,FALSE)/1000)*VLOOKUP(BD$6,Data!$N$4:$Y$11,Data!$P$1,FALSE)^1.5+VLOOKUP(BD$6,Data!$N$4:$Y$11,Data!$W$1,FALSE)/1000*(Mannings_n_bot)^1.5)/P280)^0.67</f>
        <v>5.3406155131484404E-2</v>
      </c>
      <c r="BE280" s="34">
        <f>(((Q280-VLOOKUP(BE$6,Data!$N$4:$Y$11,Data!$W$1,FALSE)/1000)*VLOOKUP(BE$6,Data!$N$4:$Y$11,Data!$P$1,FALSE)^1.5+VLOOKUP(BE$6,Data!$N$4:$Y$11,Data!$W$1,FALSE)/1000*(Mannings_n_bot)^1.5)/Q280)^0.67</f>
        <v>5.3313164480855442E-2</v>
      </c>
      <c r="BF280" s="34">
        <f>(((R280-VLOOKUP(BF$6,Data!$N$4:$Y$11,Data!$W$1,FALSE)/1000)*VLOOKUP(BF$6,Data!$N$4:$Y$11,Data!$P$1,FALSE)^1.5+VLOOKUP(BF$6,Data!$N$4:$Y$11,Data!$W$1,FALSE)/1000*(Mannings_n_bot)^1.5)/R280)^0.67</f>
        <v>5.3244105833405019E-2</v>
      </c>
      <c r="BG280" s="34">
        <f>(((S280-VLOOKUP(BG$6,Data!$N$4:$Y$11,Data!$W$1,FALSE)/1000)*VLOOKUP(BG$6,Data!$N$4:$Y$11,Data!$P$1,FALSE)^1.5+VLOOKUP(BG$6,Data!$N$4:$Y$11,Data!$W$1,FALSE)/1000*(Mannings_n_bot)^1.5)/S280)^0.67</f>
        <v>5.3193178864454072E-2</v>
      </c>
    </row>
    <row r="281" spans="1:59" x14ac:dyDescent="0.25">
      <c r="A281" s="28">
        <v>0.27400000000000002</v>
      </c>
      <c r="B281" s="94">
        <v>0.33116578166623367</v>
      </c>
      <c r="C281" s="94">
        <v>0.4758189093208699</v>
      </c>
      <c r="D281" s="94">
        <v>0.64544381575598053</v>
      </c>
      <c r="E281" s="94">
        <v>0.84212598347549572</v>
      </c>
      <c r="F281" s="94">
        <v>1.0635264371035915</v>
      </c>
      <c r="G281" s="94">
        <v>1.3122369611769908</v>
      </c>
      <c r="H281" s="94">
        <v>1.5854128570496453</v>
      </c>
      <c r="I281" s="94">
        <v>1.8861514594480817</v>
      </c>
      <c r="K281" s="28">
        <v>0.27400000000000002</v>
      </c>
      <c r="L281" s="94">
        <v>1.9602383815726827</v>
      </c>
      <c r="M281" s="94">
        <v>2.3568358286885913</v>
      </c>
      <c r="N281" s="94">
        <v>2.7437509087844503</v>
      </c>
      <c r="O281" s="94">
        <v>3.1402534325131399</v>
      </c>
      <c r="P281" s="94">
        <v>3.5271772602133473</v>
      </c>
      <c r="Q281" s="94">
        <v>3.9236302619800965</v>
      </c>
      <c r="R281" s="94">
        <v>4.3105633329375461</v>
      </c>
      <c r="S281" s="94">
        <v>4.70698625762566</v>
      </c>
      <c r="U281" s="28">
        <v>0.27400000000000002</v>
      </c>
      <c r="V281" s="94">
        <v>1.4775804968688393</v>
      </c>
      <c r="W281" s="94">
        <v>1.7761495700937129</v>
      </c>
      <c r="X281" s="94">
        <v>2.0677985757940376</v>
      </c>
      <c r="Y281" s="94">
        <v>2.3662954640033118</v>
      </c>
      <c r="Z281" s="94">
        <v>2.6579503220853926</v>
      </c>
      <c r="AA281" s="94">
        <v>2.9564096574298984</v>
      </c>
      <c r="AB281" s="94">
        <v>3.2480710915557944</v>
      </c>
      <c r="AC281" s="94">
        <v>3.546507664419881</v>
      </c>
      <c r="AE281" s="28">
        <v>0.27400000000000002</v>
      </c>
      <c r="AF281" s="94">
        <f t="shared" si="78"/>
        <v>0.34142324780295552</v>
      </c>
      <c r="AG281" s="94">
        <f t="shared" si="64"/>
        <v>0.34191123572202231</v>
      </c>
      <c r="AH281" s="94">
        <f t="shared" si="65"/>
        <v>0.34184039733955207</v>
      </c>
      <c r="AI281" s="94">
        <f t="shared" si="66"/>
        <v>0.34215523790224983</v>
      </c>
      <c r="AJ281" s="94">
        <f t="shared" si="67"/>
        <v>0.34207391215230082</v>
      </c>
      <c r="AK281" s="94">
        <f t="shared" si="68"/>
        <v>0.34230274904745522</v>
      </c>
      <c r="AL281" s="94">
        <f t="shared" si="69"/>
        <v>0.34222317307363981</v>
      </c>
      <c r="AM281" s="94">
        <f t="shared" si="70"/>
        <v>0.34240155610737621</v>
      </c>
      <c r="AO281" s="28">
        <v>0.27400000000000002</v>
      </c>
      <c r="AP281" s="94">
        <f t="shared" si="79"/>
        <v>0.16894158627816591</v>
      </c>
      <c r="AQ281" s="94">
        <f t="shared" si="71"/>
        <v>0.20188886452291788</v>
      </c>
      <c r="AR281" s="94">
        <f t="shared" si="72"/>
        <v>0.23524140390788176</v>
      </c>
      <c r="AS281" s="94">
        <f t="shared" si="73"/>
        <v>0.26817134399294124</v>
      </c>
      <c r="AT281" s="94">
        <f t="shared" si="74"/>
        <v>0.30152338786604171</v>
      </c>
      <c r="AU281" s="94">
        <f t="shared" si="75"/>
        <v>0.33444460195256986</v>
      </c>
      <c r="AV281" s="94">
        <f t="shared" si="76"/>
        <v>0.36779713800637381</v>
      </c>
      <c r="AW281" s="94">
        <f t="shared" si="77"/>
        <v>0.40071318593556104</v>
      </c>
      <c r="AY281" s="28">
        <v>0.27400000000000002</v>
      </c>
      <c r="AZ281" s="34">
        <f>(((L281-VLOOKUP(AZ$6,Data!$N$4:$Y$11,Data!$W$1,FALSE)/1000)*VLOOKUP(AZ$6,Data!$N$4:$Y$11,Data!$P$1,FALSE)^1.5+VLOOKUP(AZ$6,Data!$N$4:$Y$11,Data!$W$1,FALSE)/1000*(Mannings_n_bot)^1.5)/L281)^0.67</f>
        <v>5.3734048802923665E-2</v>
      </c>
      <c r="BA281" s="34">
        <f>(((M281-VLOOKUP(BA$6,Data!$N$4:$Y$11,Data!$W$1,FALSE)/1000)*VLOOKUP(BA$6,Data!$N$4:$Y$11,Data!$P$1,FALSE)^1.5+VLOOKUP(BA$6,Data!$N$4:$Y$11,Data!$W$1,FALSE)/1000*(Mannings_n_bot)^1.5)/M281)^0.67</f>
        <v>5.3681954031862836E-2</v>
      </c>
      <c r="BB281" s="34">
        <f>(((N281-VLOOKUP(BB$6,Data!$N$4:$Y$11,Data!$W$1,FALSE)/1000)*VLOOKUP(BB$6,Data!$N$4:$Y$11,Data!$P$1,FALSE)^1.5+VLOOKUP(BB$6,Data!$N$4:$Y$11,Data!$W$1,FALSE)/1000*(Mannings_n_bot)^1.5)/N281)^0.67</f>
        <v>5.3593219928286737E-2</v>
      </c>
      <c r="BC281" s="34">
        <f>(((O281-VLOOKUP(BC$6,Data!$N$4:$Y$11,Data!$W$1,FALSE)/1000)*VLOOKUP(BC$6,Data!$N$4:$Y$11,Data!$P$1,FALSE)^1.5+VLOOKUP(BC$6,Data!$N$4:$Y$11,Data!$W$1,FALSE)/1000*(Mannings_n_bot)^1.5)/O281)^0.67</f>
        <v>5.3503090875458063E-2</v>
      </c>
      <c r="BD281" s="34">
        <f>(((P281-VLOOKUP(BD$6,Data!$N$4:$Y$11,Data!$W$1,FALSE)/1000)*VLOOKUP(BD$6,Data!$N$4:$Y$11,Data!$P$1,FALSE)^1.5+VLOOKUP(BD$6,Data!$N$4:$Y$11,Data!$W$1,FALSE)/1000*(Mannings_n_bot)^1.5)/P281)^0.67</f>
        <v>5.3388994924793022E-2</v>
      </c>
      <c r="BE281" s="34">
        <f>(((Q281-VLOOKUP(BE$6,Data!$N$4:$Y$11,Data!$W$1,FALSE)/1000)*VLOOKUP(BE$6,Data!$N$4:$Y$11,Data!$P$1,FALSE)^1.5+VLOOKUP(BE$6,Data!$N$4:$Y$11,Data!$W$1,FALSE)/1000*(Mannings_n_bot)^1.5)/Q281)^0.67</f>
        <v>5.3295697341880735E-2</v>
      </c>
      <c r="BF281" s="34">
        <f>(((R281-VLOOKUP(BF$6,Data!$N$4:$Y$11,Data!$W$1,FALSE)/1000)*VLOOKUP(BF$6,Data!$N$4:$Y$11,Data!$P$1,FALSE)^1.5+VLOOKUP(BF$6,Data!$N$4:$Y$11,Data!$W$1,FALSE)/1000*(Mannings_n_bot)^1.5)/R281)^0.67</f>
        <v>5.3226434234496307E-2</v>
      </c>
      <c r="BG281" s="34">
        <f>(((S281-VLOOKUP(BG$6,Data!$N$4:$Y$11,Data!$W$1,FALSE)/1000)*VLOOKUP(BG$6,Data!$N$4:$Y$11,Data!$P$1,FALSE)^1.5+VLOOKUP(BG$6,Data!$N$4:$Y$11,Data!$W$1,FALSE)/1000*(Mannings_n_bot)^1.5)/S281)^0.67</f>
        <v>5.3175333401789114E-2</v>
      </c>
    </row>
    <row r="282" spans="1:59" x14ac:dyDescent="0.25">
      <c r="A282" s="28">
        <v>0.27500000000000002</v>
      </c>
      <c r="B282" s="94">
        <v>0.33234953355925778</v>
      </c>
      <c r="C282" s="94">
        <v>0.47751816703540184</v>
      </c>
      <c r="D282" s="94">
        <v>0.64774914859356891</v>
      </c>
      <c r="E282" s="94">
        <v>0.84513203426314631</v>
      </c>
      <c r="F282" s="94">
        <v>1.0673233758586465</v>
      </c>
      <c r="G282" s="94">
        <v>1.3169198279254437</v>
      </c>
      <c r="H282" s="94">
        <v>1.5910714241885358</v>
      </c>
      <c r="I282" s="94">
        <v>1.8928811637858542</v>
      </c>
      <c r="K282" s="28">
        <v>0.27500000000000002</v>
      </c>
      <c r="L282" s="94">
        <v>1.9618870974885561</v>
      </c>
      <c r="M282" s="94">
        <v>2.3588077861777048</v>
      </c>
      <c r="N282" s="94">
        <v>2.7460483409817669</v>
      </c>
      <c r="O282" s="94">
        <v>3.1428740020367671</v>
      </c>
      <c r="P282" s="94">
        <v>3.5301232926267141</v>
      </c>
      <c r="Q282" s="94">
        <v>3.9268993802610725</v>
      </c>
      <c r="R282" s="94">
        <v>4.3141579121033571</v>
      </c>
      <c r="S282" s="94">
        <v>4.710903892644958</v>
      </c>
      <c r="U282" s="28">
        <v>0.27500000000000002</v>
      </c>
      <c r="V282" s="94">
        <v>1.4771928419892166</v>
      </c>
      <c r="W282" s="94">
        <v>1.7756736819109056</v>
      </c>
      <c r="X282" s="94">
        <v>2.0672462176765807</v>
      </c>
      <c r="Y282" s="94">
        <v>2.3656548678359584</v>
      </c>
      <c r="Z282" s="94">
        <v>2.6572332361119386</v>
      </c>
      <c r="AA282" s="94">
        <v>2.9556043337090077</v>
      </c>
      <c r="AB282" s="94">
        <v>3.2471892669673714</v>
      </c>
      <c r="AC282" s="94">
        <v>3.5455376034438553</v>
      </c>
      <c r="AE282" s="28">
        <v>0.27500000000000002</v>
      </c>
      <c r="AF282" s="94">
        <f t="shared" si="78"/>
        <v>0.34264366500269061</v>
      </c>
      <c r="AG282" s="94">
        <f t="shared" si="64"/>
        <v>0.34313227863058399</v>
      </c>
      <c r="AH282" s="94">
        <f t="shared" si="65"/>
        <v>0.34306134930154142</v>
      </c>
      <c r="AI282" s="94">
        <f t="shared" si="66"/>
        <v>0.34337659437690699</v>
      </c>
      <c r="AJ282" s="94">
        <f t="shared" si="67"/>
        <v>0.34329516406370753</v>
      </c>
      <c r="AK282" s="94">
        <f t="shared" si="68"/>
        <v>0.34352429531451095</v>
      </c>
      <c r="AL282" s="94">
        <f t="shared" si="69"/>
        <v>0.3434446169345941</v>
      </c>
      <c r="AM282" s="94">
        <f t="shared" si="70"/>
        <v>0.34362322959804603</v>
      </c>
      <c r="AO282" s="28">
        <v>0.27500000000000002</v>
      </c>
      <c r="AP282" s="94">
        <f t="shared" si="79"/>
        <v>0.16940298653510891</v>
      </c>
      <c r="AQ282" s="94">
        <f t="shared" si="71"/>
        <v>0.20244047430807793</v>
      </c>
      <c r="AR282" s="94">
        <f t="shared" si="72"/>
        <v>0.23588410259448883</v>
      </c>
      <c r="AS282" s="94">
        <f t="shared" si="73"/>
        <v>0.26890420478690874</v>
      </c>
      <c r="AT282" s="94">
        <f t="shared" si="74"/>
        <v>0.30234733673125236</v>
      </c>
      <c r="AU282" s="94">
        <f t="shared" si="75"/>
        <v>0.33535868898120091</v>
      </c>
      <c r="AV282" s="94">
        <f t="shared" si="76"/>
        <v>0.3688023147518058</v>
      </c>
      <c r="AW282" s="94">
        <f t="shared" si="77"/>
        <v>0.40180848663484148</v>
      </c>
      <c r="AY282" s="28">
        <v>0.27500000000000002</v>
      </c>
      <c r="AZ282" s="34">
        <f>(((L282-VLOOKUP(AZ$6,Data!$N$4:$Y$11,Data!$W$1,FALSE)/1000)*VLOOKUP(AZ$6,Data!$N$4:$Y$11,Data!$P$1,FALSE)^1.5+VLOOKUP(AZ$6,Data!$N$4:$Y$11,Data!$W$1,FALSE)/1000*(Mannings_n_bot)^1.5)/L282)^0.67</f>
        <v>5.3718018597341009E-2</v>
      </c>
      <c r="BA282" s="34">
        <f>(((M282-VLOOKUP(BA$6,Data!$N$4:$Y$11,Data!$W$1,FALSE)/1000)*VLOOKUP(BA$6,Data!$N$4:$Y$11,Data!$P$1,FALSE)^1.5+VLOOKUP(BA$6,Data!$N$4:$Y$11,Data!$W$1,FALSE)/1000*(Mannings_n_bot)^1.5)/M282)^0.67</f>
        <v>5.366572230650616E-2</v>
      </c>
      <c r="BB282" s="34">
        <f>(((N282-VLOOKUP(BB$6,Data!$N$4:$Y$11,Data!$W$1,FALSE)/1000)*VLOOKUP(BB$6,Data!$N$4:$Y$11,Data!$P$1,FALSE)^1.5+VLOOKUP(BB$6,Data!$N$4:$Y$11,Data!$W$1,FALSE)/1000*(Mannings_n_bot)^1.5)/N282)^0.67</f>
        <v>5.3576724784349855E-2</v>
      </c>
      <c r="BC282" s="34">
        <f>(((O282-VLOOKUP(BC$6,Data!$N$4:$Y$11,Data!$W$1,FALSE)/1000)*VLOOKUP(BC$6,Data!$N$4:$Y$11,Data!$P$1,FALSE)^1.5+VLOOKUP(BC$6,Data!$N$4:$Y$11,Data!$W$1,FALSE)/1000*(Mannings_n_bot)^1.5)/O282)^0.67</f>
        <v>5.348629245244492E-2</v>
      </c>
      <c r="BD282" s="34">
        <f>(((P282-VLOOKUP(BD$6,Data!$N$4:$Y$11,Data!$W$1,FALSE)/1000)*VLOOKUP(BD$6,Data!$N$4:$Y$11,Data!$P$1,FALSE)^1.5+VLOOKUP(BD$6,Data!$N$4:$Y$11,Data!$W$1,FALSE)/1000*(Mannings_n_bot)^1.5)/P282)^0.67</f>
        <v>5.3371856032658448E-2</v>
      </c>
      <c r="BE282" s="34">
        <f>(((Q282-VLOOKUP(BE$6,Data!$N$4:$Y$11,Data!$W$1,FALSE)/1000)*VLOOKUP(BE$6,Data!$N$4:$Y$11,Data!$P$1,FALSE)^1.5+VLOOKUP(BE$6,Data!$N$4:$Y$11,Data!$W$1,FALSE)/1000*(Mannings_n_bot)^1.5)/Q282)^0.67</f>
        <v>5.3278251727230871E-2</v>
      </c>
      <c r="BF282" s="34">
        <f>(((R282-VLOOKUP(BF$6,Data!$N$4:$Y$11,Data!$W$1,FALSE)/1000)*VLOOKUP(BF$6,Data!$N$4:$Y$11,Data!$P$1,FALSE)^1.5+VLOOKUP(BF$6,Data!$N$4:$Y$11,Data!$W$1,FALSE)/1000*(Mannings_n_bot)^1.5)/R282)^0.67</f>
        <v>5.3208784415996767E-2</v>
      </c>
      <c r="BG282" s="34">
        <f>(((S282-VLOOKUP(BG$6,Data!$N$4:$Y$11,Data!$W$1,FALSE)/1000)*VLOOKUP(BG$6,Data!$N$4:$Y$11,Data!$P$1,FALSE)^1.5+VLOOKUP(BG$6,Data!$N$4:$Y$11,Data!$W$1,FALSE)/1000*(Mannings_n_bot)^1.5)/S282)^0.67</f>
        <v>5.3157509809052469E-2</v>
      </c>
    </row>
    <row r="283" spans="1:59" x14ac:dyDescent="0.25">
      <c r="A283" s="28">
        <v>0.27600000000000002</v>
      </c>
      <c r="B283" s="94">
        <v>0.33353297410763105</v>
      </c>
      <c r="C283" s="94">
        <v>0.47921696835477567</v>
      </c>
      <c r="D283" s="94">
        <v>0.65005386411614507</v>
      </c>
      <c r="E283" s="94">
        <v>0.84813726930756883</v>
      </c>
      <c r="F283" s="94">
        <v>1.0711192877694282</v>
      </c>
      <c r="G283" s="94">
        <v>1.3216014160264447</v>
      </c>
      <c r="H283" s="94">
        <v>1.5967284513975439</v>
      </c>
      <c r="I283" s="94">
        <v>1.8996090230167897</v>
      </c>
      <c r="K283" s="28">
        <v>0.27600000000000002</v>
      </c>
      <c r="L283" s="94">
        <v>1.9635362471558284</v>
      </c>
      <c r="M283" s="94">
        <v>2.3607802734474559</v>
      </c>
      <c r="N283" s="94">
        <v>2.7483463885434007</v>
      </c>
      <c r="O283" s="94">
        <v>3.145495282889883</v>
      </c>
      <c r="P283" s="94">
        <v>3.5330701219809053</v>
      </c>
      <c r="Q283" s="94">
        <v>3.9301693914122802</v>
      </c>
      <c r="R283" s="94">
        <v>4.3177534697691575</v>
      </c>
      <c r="S283" s="94">
        <v>4.7148226020709094</v>
      </c>
      <c r="U283" s="28">
        <v>0.27600000000000002</v>
      </c>
      <c r="V283" s="94">
        <v>1.4768033464703396</v>
      </c>
      <c r="W283" s="94">
        <v>1.7751956032012874</v>
      </c>
      <c r="X283" s="94">
        <v>2.0666913056262195</v>
      </c>
      <c r="Y283" s="94">
        <v>2.3650113679279094</v>
      </c>
      <c r="Z283" s="94">
        <v>2.6565128830356373</v>
      </c>
      <c r="AA283" s="94">
        <v>2.9547953931127169</v>
      </c>
      <c r="AB283" s="94">
        <v>3.2463034621625675</v>
      </c>
      <c r="AC283" s="94">
        <v>3.5445632124975677</v>
      </c>
      <c r="AE283" s="28">
        <v>0.27600000000000002</v>
      </c>
      <c r="AF283" s="94">
        <f t="shared" si="78"/>
        <v>0.34386376121424472</v>
      </c>
      <c r="AG283" s="94">
        <f t="shared" si="64"/>
        <v>0.34435299358531823</v>
      </c>
      <c r="AH283" s="94">
        <f t="shared" si="65"/>
        <v>0.3442819743207296</v>
      </c>
      <c r="AI283" s="94">
        <f t="shared" si="66"/>
        <v>0.34459761941562256</v>
      </c>
      <c r="AJ283" s="94">
        <f t="shared" si="67"/>
        <v>0.34451608569969711</v>
      </c>
      <c r="AK283" s="94">
        <f t="shared" si="68"/>
        <v>0.34474550804078802</v>
      </c>
      <c r="AL283" s="94">
        <f t="shared" si="69"/>
        <v>0.3446657283902142</v>
      </c>
      <c r="AM283" s="94">
        <f t="shared" si="70"/>
        <v>0.3448445681381746</v>
      </c>
      <c r="AO283" s="28">
        <v>0.27600000000000002</v>
      </c>
      <c r="AP283" s="94">
        <f t="shared" si="79"/>
        <v>0.16986341586041601</v>
      </c>
      <c r="AQ283" s="94">
        <f t="shared" si="71"/>
        <v>0.20299092369785579</v>
      </c>
      <c r="AR283" s="94">
        <f t="shared" si="72"/>
        <v>0.23652544920317262</v>
      </c>
      <c r="AS283" s="94">
        <f t="shared" si="73"/>
        <v>0.26963552414815695</v>
      </c>
      <c r="AT283" s="94">
        <f t="shared" si="74"/>
        <v>0.30316955248226946</v>
      </c>
      <c r="AU283" s="94">
        <f t="shared" si="75"/>
        <v>0.33627085359583853</v>
      </c>
      <c r="AV283" s="94">
        <f t="shared" si="76"/>
        <v>0.36980537739754527</v>
      </c>
      <c r="AW283" s="94">
        <f t="shared" si="77"/>
        <v>0.40290148396726894</v>
      </c>
      <c r="AY283" s="28">
        <v>0.27600000000000002</v>
      </c>
      <c r="AZ283" s="34">
        <f>(((L283-VLOOKUP(AZ$6,Data!$N$4:$Y$11,Data!$W$1,FALSE)/1000)*VLOOKUP(AZ$6,Data!$N$4:$Y$11,Data!$P$1,FALSE)^1.5+VLOOKUP(AZ$6,Data!$N$4:$Y$11,Data!$W$1,FALSE)/1000*(Mannings_n_bot)^1.5)/L283)^0.67</f>
        <v>5.370200875368486E-2</v>
      </c>
      <c r="BA283" s="34">
        <f>(((M283-VLOOKUP(BA$6,Data!$N$4:$Y$11,Data!$W$1,FALSE)/1000)*VLOOKUP(BA$6,Data!$N$4:$Y$11,Data!$P$1,FALSE)^1.5+VLOOKUP(BA$6,Data!$N$4:$Y$11,Data!$W$1,FALSE)/1000*(Mannings_n_bot)^1.5)/M283)^0.67</f>
        <v>5.3649510934638184E-2</v>
      </c>
      <c r="BB283" s="34">
        <f>(((N283-VLOOKUP(BB$6,Data!$N$4:$Y$11,Data!$W$1,FALSE)/1000)*VLOOKUP(BB$6,Data!$N$4:$Y$11,Data!$P$1,FALSE)^1.5+VLOOKUP(BB$6,Data!$N$4:$Y$11,Data!$W$1,FALSE)/1000*(Mannings_n_bot)^1.5)/N283)^0.67</f>
        <v>5.3560250314481667E-2</v>
      </c>
      <c r="BC283" s="34">
        <f>(((O283-VLOOKUP(BC$6,Data!$N$4:$Y$11,Data!$W$1,FALSE)/1000)*VLOOKUP(BC$6,Data!$N$4:$Y$11,Data!$P$1,FALSE)^1.5+VLOOKUP(BC$6,Data!$N$4:$Y$11,Data!$W$1,FALSE)/1000*(Mannings_n_bot)^1.5)/O283)^0.67</f>
        <v>5.3469514877668253E-2</v>
      </c>
      <c r="BD283" s="34">
        <f>(((P283-VLOOKUP(BD$6,Data!$N$4:$Y$11,Data!$W$1,FALSE)/1000)*VLOOKUP(BD$6,Data!$N$4:$Y$11,Data!$P$1,FALSE)^1.5+VLOOKUP(BD$6,Data!$N$4:$Y$11,Data!$W$1,FALSE)/1000*(Mannings_n_bot)^1.5)/P283)^0.67</f>
        <v>5.3354738392666169E-2</v>
      </c>
      <c r="BE283" s="34">
        <f>(((Q283-VLOOKUP(BE$6,Data!$N$4:$Y$11,Data!$W$1,FALSE)/1000)*VLOOKUP(BE$6,Data!$N$4:$Y$11,Data!$P$1,FALSE)^1.5+VLOOKUP(BE$6,Data!$N$4:$Y$11,Data!$W$1,FALSE)/1000*(Mannings_n_bot)^1.5)/Q283)^0.67</f>
        <v>5.3260827574054745E-2</v>
      </c>
      <c r="BF283" s="34">
        <f>(((R283-VLOOKUP(BF$6,Data!$N$4:$Y$11,Data!$W$1,FALSE)/1000)*VLOOKUP(BF$6,Data!$N$4:$Y$11,Data!$P$1,FALSE)^1.5+VLOOKUP(BF$6,Data!$N$4:$Y$11,Data!$W$1,FALSE)/1000*(Mannings_n_bot)^1.5)/R283)^0.67</f>
        <v>5.3191156314242968E-2</v>
      </c>
      <c r="BG283" s="34">
        <f>(((S283-VLOOKUP(BG$6,Data!$N$4:$Y$11,Data!$W$1,FALSE)/1000)*VLOOKUP(BG$6,Data!$N$4:$Y$11,Data!$P$1,FALSE)^1.5+VLOOKUP(BG$6,Data!$N$4:$Y$11,Data!$W$1,FALSE)/1000*(Mannings_n_bot)^1.5)/S283)^0.67</f>
        <v>5.3139708022457544E-2</v>
      </c>
    </row>
    <row r="284" spans="1:59" x14ac:dyDescent="0.25">
      <c r="A284" s="28">
        <v>0.27700000000000002</v>
      </c>
      <c r="B284" s="94">
        <v>0.33471610183596368</v>
      </c>
      <c r="C284" s="94">
        <v>0.48091531118216824</v>
      </c>
      <c r="D284" s="94">
        <v>0.65235795947487207</v>
      </c>
      <c r="E284" s="94">
        <v>0.85114168491795805</v>
      </c>
      <c r="F284" s="94">
        <v>1.074914168166285</v>
      </c>
      <c r="G284" s="94">
        <v>1.3262817197478411</v>
      </c>
      <c r="H284" s="94">
        <v>1.6023839317388333</v>
      </c>
      <c r="I284" s="94">
        <v>1.9063350289200103</v>
      </c>
      <c r="K284" s="28">
        <v>0.27700000000000002</v>
      </c>
      <c r="L284" s="94">
        <v>1.9651858328598588</v>
      </c>
      <c r="M284" s="94">
        <v>2.3627532932185238</v>
      </c>
      <c r="N284" s="94">
        <v>2.7506450546412107</v>
      </c>
      <c r="O284" s="94">
        <v>3.1481172786797735</v>
      </c>
      <c r="P284" s="94">
        <v>3.5360177523343013</v>
      </c>
      <c r="Q284" s="94">
        <v>3.9334402999275908</v>
      </c>
      <c r="R284" s="94">
        <v>4.3213500108798568</v>
      </c>
      <c r="S284" s="94">
        <v>4.7187423912839552</v>
      </c>
      <c r="U284" s="28">
        <v>0.27700000000000002</v>
      </c>
      <c r="V284" s="94">
        <v>1.4764120088554584</v>
      </c>
      <c r="W284" s="94">
        <v>1.7747153321945843</v>
      </c>
      <c r="X284" s="94">
        <v>2.0661338375851854</v>
      </c>
      <c r="Y284" s="94">
        <v>2.3643649619082669</v>
      </c>
      <c r="Z284" s="94">
        <v>2.6557892601979911</v>
      </c>
      <c r="AA284" s="94">
        <v>2.9539828326696087</v>
      </c>
      <c r="AB284" s="94">
        <v>3.2454136738822963</v>
      </c>
      <c r="AC284" s="94">
        <v>3.5435844880091385</v>
      </c>
      <c r="AE284" s="28">
        <v>0.27700000000000002</v>
      </c>
      <c r="AF284" s="94">
        <f t="shared" si="78"/>
        <v>0.34508353491652949</v>
      </c>
      <c r="AG284" s="94">
        <f t="shared" si="64"/>
        <v>0.34557337907950175</v>
      </c>
      <c r="AH284" s="94">
        <f t="shared" si="65"/>
        <v>0.34550227088831381</v>
      </c>
      <c r="AI284" s="94">
        <f t="shared" si="66"/>
        <v>0.34581831151882481</v>
      </c>
      <c r="AJ284" s="94">
        <f t="shared" si="67"/>
        <v>0.34573667555831705</v>
      </c>
      <c r="AK284" s="94">
        <f t="shared" si="68"/>
        <v>0.34596638573102934</v>
      </c>
      <c r="AL284" s="94">
        <f t="shared" si="69"/>
        <v>0.34588650594291637</v>
      </c>
      <c r="AM284" s="94">
        <f t="shared" si="70"/>
        <v>0.34606557023538903</v>
      </c>
      <c r="AO284" s="28">
        <v>0.27700000000000002</v>
      </c>
      <c r="AP284" s="94">
        <f t="shared" si="79"/>
        <v>0.1703228754447432</v>
      </c>
      <c r="AQ284" s="94">
        <f t="shared" si="71"/>
        <v>0.20354021410634421</v>
      </c>
      <c r="AR284" s="94">
        <f t="shared" si="72"/>
        <v>0.2371654453831247</v>
      </c>
      <c r="AS284" s="94">
        <f t="shared" si="73"/>
        <v>0.27036530394919134</v>
      </c>
      <c r="AT284" s="94">
        <f t="shared" si="74"/>
        <v>0.30399003722667417</v>
      </c>
      <c r="AU284" s="94">
        <f t="shared" si="75"/>
        <v>0.33718109812732028</v>
      </c>
      <c r="AV284" s="94">
        <f t="shared" si="76"/>
        <v>0.37080632850949669</v>
      </c>
      <c r="AW284" s="94">
        <f t="shared" si="77"/>
        <v>0.40399218072197035</v>
      </c>
      <c r="AY284" s="28">
        <v>0.27700000000000002</v>
      </c>
      <c r="AZ284" s="34">
        <f>(((L284-VLOOKUP(AZ$6,Data!$N$4:$Y$11,Data!$W$1,FALSE)/1000)*VLOOKUP(AZ$6,Data!$N$4:$Y$11,Data!$P$1,FALSE)^1.5+VLOOKUP(AZ$6,Data!$N$4:$Y$11,Data!$W$1,FALSE)/1000*(Mannings_n_bot)^1.5)/L284)^0.67</f>
        <v>5.3686019211835072E-2</v>
      </c>
      <c r="BA284" s="34">
        <f>(((M284-VLOOKUP(BA$6,Data!$N$4:$Y$11,Data!$W$1,FALSE)/1000)*VLOOKUP(BA$6,Data!$N$4:$Y$11,Data!$P$1,FALSE)^1.5+VLOOKUP(BA$6,Data!$N$4:$Y$11,Data!$W$1,FALSE)/1000*(Mannings_n_bot)^1.5)/M284)^0.67</f>
        <v>5.3633319856534765E-2</v>
      </c>
      <c r="BB284" s="34">
        <f>(((N284-VLOOKUP(BB$6,Data!$N$4:$Y$11,Data!$W$1,FALSE)/1000)*VLOOKUP(BB$6,Data!$N$4:$Y$11,Data!$P$1,FALSE)^1.5+VLOOKUP(BB$6,Data!$N$4:$Y$11,Data!$W$1,FALSE)/1000*(Mannings_n_bot)^1.5)/N284)^0.67</f>
        <v>5.3543796457965975E-2</v>
      </c>
      <c r="BC284" s="34">
        <f>(((O284-VLOOKUP(BC$6,Data!$N$4:$Y$11,Data!$W$1,FALSE)/1000)*VLOOKUP(BC$6,Data!$N$4:$Y$11,Data!$P$1,FALSE)^1.5+VLOOKUP(BC$6,Data!$N$4:$Y$11,Data!$W$1,FALSE)/1000*(Mannings_n_bot)^1.5)/O284)^0.67</f>
        <v>5.3452758090142362E-2</v>
      </c>
      <c r="BD284" s="34">
        <f>(((P284-VLOOKUP(BD$6,Data!$N$4:$Y$11,Data!$W$1,FALSE)/1000)*VLOOKUP(BD$6,Data!$N$4:$Y$11,Data!$P$1,FALSE)^1.5+VLOOKUP(BD$6,Data!$N$4:$Y$11,Data!$W$1,FALSE)/1000*(Mannings_n_bot)^1.5)/P284)^0.67</f>
        <v>5.3337641942586028E-2</v>
      </c>
      <c r="BE284" s="34">
        <f>(((Q284-VLOOKUP(BE$6,Data!$N$4:$Y$11,Data!$W$1,FALSE)/1000)*VLOOKUP(BE$6,Data!$N$4:$Y$11,Data!$P$1,FALSE)^1.5+VLOOKUP(BE$6,Data!$N$4:$Y$11,Data!$W$1,FALSE)/1000*(Mannings_n_bot)^1.5)/Q284)^0.67</f>
        <v>5.324342481968538E-2</v>
      </c>
      <c r="BF284" s="34">
        <f>(((R284-VLOOKUP(BF$6,Data!$N$4:$Y$11,Data!$W$1,FALSE)/1000)*VLOOKUP(BF$6,Data!$N$4:$Y$11,Data!$P$1,FALSE)^1.5+VLOOKUP(BF$6,Data!$N$4:$Y$11,Data!$W$1,FALSE)/1000*(Mannings_n_bot)^1.5)/R284)^0.67</f>
        <v>5.317354986575816E-2</v>
      </c>
      <c r="BG284" s="34">
        <f>(((S284-VLOOKUP(BG$6,Data!$N$4:$Y$11,Data!$W$1,FALSE)/1000)*VLOOKUP(BG$6,Data!$N$4:$Y$11,Data!$P$1,FALSE)^1.5+VLOOKUP(BG$6,Data!$N$4:$Y$11,Data!$W$1,FALSE)/1000*(Mannings_n_bot)^1.5)/S284)^0.67</f>
        <v>5.3121927978403718E-2</v>
      </c>
    </row>
    <row r="285" spans="1:59" x14ac:dyDescent="0.25">
      <c r="A285" s="28">
        <v>0.27800000000000002</v>
      </c>
      <c r="B285" s="94">
        <v>0.33589891526769544</v>
      </c>
      <c r="C285" s="94">
        <v>0.48261319341905906</v>
      </c>
      <c r="D285" s="94">
        <v>0.65466143181861125</v>
      </c>
      <c r="E285" s="94">
        <v>0.85414527740049007</v>
      </c>
      <c r="F285" s="94">
        <v>1.0787080123757526</v>
      </c>
      <c r="G285" s="94">
        <v>1.3309607333527538</v>
      </c>
      <c r="H285" s="94">
        <v>1.6080378582688715</v>
      </c>
      <c r="I285" s="94">
        <v>1.9130591732678366</v>
      </c>
      <c r="K285" s="28">
        <v>0.27800000000000002</v>
      </c>
      <c r="L285" s="94">
        <v>1.9668358568910851</v>
      </c>
      <c r="M285" s="94">
        <v>2.3647268482177402</v>
      </c>
      <c r="N285" s="94">
        <v>2.7529443424542088</v>
      </c>
      <c r="O285" s="94">
        <v>3.1507399930219506</v>
      </c>
      <c r="P285" s="94">
        <v>3.5389661877545087</v>
      </c>
      <c r="Q285" s="94">
        <v>3.9367121103111709</v>
      </c>
      <c r="R285" s="94">
        <v>4.3249475403916664</v>
      </c>
      <c r="S285" s="94">
        <v>4.7226632656769052</v>
      </c>
      <c r="U285" s="28">
        <v>0.27800000000000002</v>
      </c>
      <c r="V285" s="94">
        <v>1.4760188276793862</v>
      </c>
      <c r="W285" s="94">
        <v>1.774232867110483</v>
      </c>
      <c r="X285" s="94">
        <v>2.0655738114840068</v>
      </c>
      <c r="Y285" s="94">
        <v>2.3637156473928256</v>
      </c>
      <c r="Z285" s="94">
        <v>2.6550623649255338</v>
      </c>
      <c r="AA285" s="94">
        <v>2.9531666493916942</v>
      </c>
      <c r="AB285" s="94">
        <v>3.2445198988492305</v>
      </c>
      <c r="AC285" s="94">
        <v>3.5426014263868493</v>
      </c>
      <c r="AE285" s="28">
        <v>0.27800000000000002</v>
      </c>
      <c r="AF285" s="94">
        <f t="shared" si="78"/>
        <v>0.34630298458725006</v>
      </c>
      <c r="AG285" s="94">
        <f t="shared" si="64"/>
        <v>0.34679343360519177</v>
      </c>
      <c r="AH285" s="94">
        <f t="shared" si="65"/>
        <v>0.34672223749427189</v>
      </c>
      <c r="AI285" s="94">
        <f t="shared" si="66"/>
        <v>0.34703866918571546</v>
      </c>
      <c r="AJ285" s="94">
        <f t="shared" si="67"/>
        <v>0.3469569321363889</v>
      </c>
      <c r="AK285" s="94">
        <f t="shared" si="68"/>
        <v>0.34718692688874486</v>
      </c>
      <c r="AL285" s="94">
        <f t="shared" si="69"/>
        <v>0.34710694809388748</v>
      </c>
      <c r="AM285" s="94">
        <f t="shared" si="70"/>
        <v>0.34728623439608164</v>
      </c>
      <c r="AO285" s="28">
        <v>0.27800000000000002</v>
      </c>
      <c r="AP285" s="94">
        <f t="shared" si="79"/>
        <v>0.17078136647286885</v>
      </c>
      <c r="AQ285" s="94">
        <f t="shared" si="71"/>
        <v>0.20408834694070377</v>
      </c>
      <c r="AR285" s="94">
        <f t="shared" si="72"/>
        <v>0.23780409277544287</v>
      </c>
      <c r="AS285" s="94">
        <f t="shared" si="73"/>
        <v>0.27109354605336977</v>
      </c>
      <c r="AT285" s="94">
        <f t="shared" si="74"/>
        <v>0.30480879306173825</v>
      </c>
      <c r="AU285" s="94">
        <f t="shared" si="75"/>
        <v>0.33808942489511895</v>
      </c>
      <c r="AV285" s="94">
        <f t="shared" si="76"/>
        <v>0.37180517064104041</v>
      </c>
      <c r="AW285" s="94">
        <f t="shared" si="77"/>
        <v>0.40508057967449335</v>
      </c>
      <c r="AY285" s="28">
        <v>0.27800000000000002</v>
      </c>
      <c r="AZ285" s="34">
        <f>(((L285-VLOOKUP(AZ$6,Data!$N$4:$Y$11,Data!$W$1,FALSE)/1000)*VLOOKUP(AZ$6,Data!$N$4:$Y$11,Data!$P$1,FALSE)^1.5+VLOOKUP(AZ$6,Data!$N$4:$Y$11,Data!$W$1,FALSE)/1000*(Mannings_n_bot)^1.5)/L285)^0.67</f>
        <v>5.3670049911852979E-2</v>
      </c>
      <c r="BA285" s="34">
        <f>(((M285-VLOOKUP(BA$6,Data!$N$4:$Y$11,Data!$W$1,FALSE)/1000)*VLOOKUP(BA$6,Data!$N$4:$Y$11,Data!$P$1,FALSE)^1.5+VLOOKUP(BA$6,Data!$N$4:$Y$11,Data!$W$1,FALSE)/1000*(Mannings_n_bot)^1.5)/M285)^0.67</f>
        <v>5.3617149012649336E-2</v>
      </c>
      <c r="BB285" s="34">
        <f>(((N285-VLOOKUP(BB$6,Data!$N$4:$Y$11,Data!$W$1,FALSE)/1000)*VLOOKUP(BB$6,Data!$N$4:$Y$11,Data!$P$1,FALSE)^1.5+VLOOKUP(BB$6,Data!$N$4:$Y$11,Data!$W$1,FALSE)/1000*(Mannings_n_bot)^1.5)/N285)^0.67</f>
        <v>5.3527363154267357E-2</v>
      </c>
      <c r="BC285" s="34">
        <f>(((O285-VLOOKUP(BC$6,Data!$N$4:$Y$11,Data!$W$1,FALSE)/1000)*VLOOKUP(BC$6,Data!$N$4:$Y$11,Data!$P$1,FALSE)^1.5+VLOOKUP(BC$6,Data!$N$4:$Y$11,Data!$W$1,FALSE)/1000*(Mannings_n_bot)^1.5)/O285)^0.67</f>
        <v>5.3436022029061177E-2</v>
      </c>
      <c r="BD285" s="34">
        <f>(((P285-VLOOKUP(BD$6,Data!$N$4:$Y$11,Data!$W$1,FALSE)/1000)*VLOOKUP(BD$6,Data!$N$4:$Y$11,Data!$P$1,FALSE)^1.5+VLOOKUP(BD$6,Data!$N$4:$Y$11,Data!$W$1,FALSE)/1000*(Mannings_n_bot)^1.5)/P285)^0.67</f>
        <v>5.3320566620371178E-2</v>
      </c>
      <c r="BE285" s="34">
        <f>(((Q285-VLOOKUP(BE$6,Data!$N$4:$Y$11,Data!$W$1,FALSE)/1000)*VLOOKUP(BE$6,Data!$N$4:$Y$11,Data!$P$1,FALSE)^1.5+VLOOKUP(BE$6,Data!$N$4:$Y$11,Data!$W$1,FALSE)/1000*(Mannings_n_bot)^1.5)/Q285)^0.67</f>
        <v>5.3226043401638799E-2</v>
      </c>
      <c r="BF285" s="34">
        <f>(((R285-VLOOKUP(BF$6,Data!$N$4:$Y$11,Data!$W$1,FALSE)/1000)*VLOOKUP(BF$6,Data!$N$4:$Y$11,Data!$P$1,FALSE)^1.5+VLOOKUP(BF$6,Data!$N$4:$Y$11,Data!$W$1,FALSE)/1000*(Mannings_n_bot)^1.5)/R285)^0.67</f>
        <v>5.3155965007251289E-2</v>
      </c>
      <c r="BG285" s="34">
        <f>(((S285-VLOOKUP(BG$6,Data!$N$4:$Y$11,Data!$W$1,FALSE)/1000)*VLOOKUP(BG$6,Data!$N$4:$Y$11,Data!$P$1,FALSE)^1.5+VLOOKUP(BG$6,Data!$N$4:$Y$11,Data!$W$1,FALSE)/1000*(Mannings_n_bot)^1.5)/S285)^0.67</f>
        <v>5.3104169613475125E-2</v>
      </c>
    </row>
    <row r="286" spans="1:59" x14ac:dyDescent="0.25">
      <c r="A286" s="28">
        <v>0.27900000000000003</v>
      </c>
      <c r="B286" s="94">
        <v>0.33708141292508764</v>
      </c>
      <c r="C286" s="94">
        <v>0.4843106129652176</v>
      </c>
      <c r="D286" s="94">
        <v>0.65696427829391157</v>
      </c>
      <c r="E286" s="94">
        <v>0.85714804305830206</v>
      </c>
      <c r="F286" s="94">
        <v>1.0825008157205414</v>
      </c>
      <c r="G286" s="94">
        <v>1.3356384510995611</v>
      </c>
      <c r="H286" s="94">
        <v>1.6136902240383999</v>
      </c>
      <c r="I286" s="94">
        <v>1.9197814478257587</v>
      </c>
      <c r="K286" s="28">
        <v>0.27900000000000003</v>
      </c>
      <c r="L286" s="94">
        <v>1.9684863215450548</v>
      </c>
      <c r="M286" s="94">
        <v>2.3667009411781277</v>
      </c>
      <c r="N286" s="94">
        <v>2.7552442551686092</v>
      </c>
      <c r="O286" s="94">
        <v>3.1533634295402058</v>
      </c>
      <c r="P286" s="94">
        <v>3.5419154323184228</v>
      </c>
      <c r="Q286" s="94">
        <v>3.9399848270775562</v>
      </c>
      <c r="R286" s="94">
        <v>4.3285460632721726</v>
      </c>
      <c r="S286" s="94">
        <v>4.7265852306550267</v>
      </c>
      <c r="U286" s="28">
        <v>0.27900000000000003</v>
      </c>
      <c r="V286" s="94">
        <v>1.4756238014684673</v>
      </c>
      <c r="W286" s="94">
        <v>1.7737482061585956</v>
      </c>
      <c r="X286" s="94">
        <v>2.065011225241463</v>
      </c>
      <c r="Y286" s="94">
        <v>2.3630634219840254</v>
      </c>
      <c r="Z286" s="94">
        <v>2.6543321945297738</v>
      </c>
      <c r="AA286" s="94">
        <v>2.9523468402743491</v>
      </c>
      <c r="AB286" s="94">
        <v>3.2436221337677407</v>
      </c>
      <c r="AC286" s="94">
        <v>3.5416140240190672</v>
      </c>
      <c r="AE286" s="28">
        <v>0.27900000000000003</v>
      </c>
      <c r="AF286" s="94">
        <f t="shared" si="78"/>
        <v>0.34752210870289657</v>
      </c>
      <c r="AG286" s="94">
        <f t="shared" si="64"/>
        <v>0.34801315565321655</v>
      </c>
      <c r="AH286" s="94">
        <f t="shared" si="65"/>
        <v>0.34794187262735721</v>
      </c>
      <c r="AI286" s="94">
        <f t="shared" si="66"/>
        <v>0.34825869091426159</v>
      </c>
      <c r="AJ286" s="94">
        <f t="shared" si="67"/>
        <v>0.34817685392950348</v>
      </c>
      <c r="AK286" s="94">
        <f t="shared" si="68"/>
        <v>0.34840713001620749</v>
      </c>
      <c r="AL286" s="94">
        <f t="shared" si="69"/>
        <v>0.34832705334307823</v>
      </c>
      <c r="AM286" s="94">
        <f t="shared" si="70"/>
        <v>0.34850655912540485</v>
      </c>
      <c r="AO286" s="28">
        <v>0.27900000000000003</v>
      </c>
      <c r="AP286" s="94">
        <f t="shared" si="79"/>
        <v>0.17123889012371404</v>
      </c>
      <c r="AQ286" s="94">
        <f t="shared" si="71"/>
        <v>0.204635323601186</v>
      </c>
      <c r="AR286" s="94">
        <f t="shared" si="72"/>
        <v>0.2384413930131607</v>
      </c>
      <c r="AS286" s="94">
        <f t="shared" si="73"/>
        <v>0.27182025231493329</v>
      </c>
      <c r="AT286" s="94">
        <f t="shared" si="74"/>
        <v>0.30562582207446198</v>
      </c>
      <c r="AU286" s="94">
        <f t="shared" si="75"/>
        <v>0.33899583620738394</v>
      </c>
      <c r="AV286" s="94">
        <f t="shared" si="76"/>
        <v>0.37280190633307658</v>
      </c>
      <c r="AW286" s="94">
        <f t="shared" si="77"/>
        <v>0.40616668358685426</v>
      </c>
      <c r="AY286" s="28">
        <v>0.27900000000000003</v>
      </c>
      <c r="AZ286" s="34">
        <f>(((L286-VLOOKUP(AZ$6,Data!$N$4:$Y$11,Data!$W$1,FALSE)/1000)*VLOOKUP(AZ$6,Data!$N$4:$Y$11,Data!$P$1,FALSE)^1.5+VLOOKUP(AZ$6,Data!$N$4:$Y$11,Data!$W$1,FALSE)/1000*(Mannings_n_bot)^1.5)/L286)^0.67</f>
        <v>5.3654100793980759E-2</v>
      </c>
      <c r="BA286" s="34">
        <f>(((M286-VLOOKUP(BA$6,Data!$N$4:$Y$11,Data!$W$1,FALSE)/1000)*VLOOKUP(BA$6,Data!$N$4:$Y$11,Data!$P$1,FALSE)^1.5+VLOOKUP(BA$6,Data!$N$4:$Y$11,Data!$W$1,FALSE)/1000*(Mannings_n_bot)^1.5)/M286)^0.67</f>
        <v>5.3600998343612198E-2</v>
      </c>
      <c r="BB286" s="34">
        <f>(((N286-VLOOKUP(BB$6,Data!$N$4:$Y$11,Data!$W$1,FALSE)/1000)*VLOOKUP(BB$6,Data!$N$4:$Y$11,Data!$P$1,FALSE)^1.5+VLOOKUP(BB$6,Data!$N$4:$Y$11,Data!$W$1,FALSE)/1000*(Mannings_n_bot)^1.5)/N286)^0.67</f>
        <v>5.3510950343030265E-2</v>
      </c>
      <c r="BC286" s="34">
        <f>(((O286-VLOOKUP(BC$6,Data!$N$4:$Y$11,Data!$W$1,FALSE)/1000)*VLOOKUP(BC$6,Data!$N$4:$Y$11,Data!$P$1,FALSE)^1.5+VLOOKUP(BC$6,Data!$N$4:$Y$11,Data!$W$1,FALSE)/1000*(Mannings_n_bot)^1.5)/O286)^0.67</f>
        <v>5.3419306633797174E-2</v>
      </c>
      <c r="BD286" s="34">
        <f>(((P286-VLOOKUP(BD$6,Data!$N$4:$Y$11,Data!$W$1,FALSE)/1000)*VLOOKUP(BD$6,Data!$N$4:$Y$11,Data!$P$1,FALSE)^1.5+VLOOKUP(BD$6,Data!$N$4:$Y$11,Data!$W$1,FALSE)/1000*(Mannings_n_bot)^1.5)/P286)^0.67</f>
        <v>5.3303512364157299E-2</v>
      </c>
      <c r="BE286" s="34">
        <f>(((Q286-VLOOKUP(BE$6,Data!$N$4:$Y$11,Data!$W$1,FALSE)/1000)*VLOOKUP(BE$6,Data!$N$4:$Y$11,Data!$P$1,FALSE)^1.5+VLOOKUP(BE$6,Data!$N$4:$Y$11,Data!$W$1,FALSE)/1000*(Mannings_n_bot)^1.5)/Q286)^0.67</f>
        <v>5.3208683257613257E-2</v>
      </c>
      <c r="BF286" s="34">
        <f>(((R286-VLOOKUP(BF$6,Data!$N$4:$Y$11,Data!$W$1,FALSE)/1000)*VLOOKUP(BF$6,Data!$N$4:$Y$11,Data!$P$1,FALSE)^1.5+VLOOKUP(BF$6,Data!$N$4:$Y$11,Data!$W$1,FALSE)/1000*(Mannings_n_bot)^1.5)/R286)^0.67</f>
        <v>5.3138401675615989E-2</v>
      </c>
      <c r="BG286" s="34">
        <f>(((S286-VLOOKUP(BG$6,Data!$N$4:$Y$11,Data!$W$1,FALSE)/1000)*VLOOKUP(BG$6,Data!$N$4:$Y$11,Data!$P$1,FALSE)^1.5+VLOOKUP(BG$6,Data!$N$4:$Y$11,Data!$W$1,FALSE)/1000*(Mannings_n_bot)^1.5)/S286)^0.67</f>
        <v>5.3086432864439877E-2</v>
      </c>
    </row>
    <row r="287" spans="1:59" x14ac:dyDescent="0.25">
      <c r="A287" s="28">
        <v>0.28000000000000003</v>
      </c>
      <c r="B287" s="94">
        <v>0.33826359332921907</v>
      </c>
      <c r="C287" s="94">
        <v>0.48600756771869635</v>
      </c>
      <c r="D287" s="94">
        <v>0.65926649604499321</v>
      </c>
      <c r="E287" s="94">
        <v>0.86014997819147521</v>
      </c>
      <c r="F287" s="94">
        <v>1.0862925735195059</v>
      </c>
      <c r="G287" s="94">
        <v>1.3403148672418639</v>
      </c>
      <c r="H287" s="94">
        <v>1.6193410220924012</v>
      </c>
      <c r="I287" s="94">
        <v>1.926501844352388</v>
      </c>
      <c r="K287" s="28">
        <v>0.28000000000000003</v>
      </c>
      <c r="L287" s="94">
        <v>1.9701372291224633</v>
      </c>
      <c r="M287" s="94">
        <v>2.3686755748389405</v>
      </c>
      <c r="N287" s="94">
        <v>2.7575447959778714</v>
      </c>
      <c r="O287" s="94">
        <v>3.1559875918666616</v>
      </c>
      <c r="P287" s="94">
        <v>3.5448654901122887</v>
      </c>
      <c r="Q287" s="94">
        <v>3.9432584547517124</v>
      </c>
      <c r="R287" s="94">
        <v>4.3321455845004104</v>
      </c>
      <c r="S287" s="94">
        <v>4.7305082916361192</v>
      </c>
      <c r="U287" s="28">
        <v>0.28000000000000003</v>
      </c>
      <c r="V287" s="94">
        <v>1.4752269287405491</v>
      </c>
      <c r="W287" s="94">
        <v>1.7732613475384238</v>
      </c>
      <c r="X287" s="94">
        <v>2.0644460767645469</v>
      </c>
      <c r="Y287" s="94">
        <v>2.3624082832709048</v>
      </c>
      <c r="Z287" s="94">
        <v>2.6535987463071393</v>
      </c>
      <c r="AA287" s="94">
        <v>2.9515234022962562</v>
      </c>
      <c r="AB287" s="94">
        <v>3.2427203753238256</v>
      </c>
      <c r="AC287" s="94">
        <v>3.5406222772741724</v>
      </c>
      <c r="AE287" s="28">
        <v>0.28000000000000003</v>
      </c>
      <c r="AF287" s="94">
        <f t="shared" si="78"/>
        <v>0.34874090573873995</v>
      </c>
      <c r="AG287" s="94">
        <f t="shared" si="64"/>
        <v>0.34923254371317075</v>
      </c>
      <c r="AH287" s="94">
        <f t="shared" si="65"/>
        <v>0.34916117477508973</v>
      </c>
      <c r="AI287" s="94">
        <f t="shared" si="66"/>
        <v>0.34947837520118857</v>
      </c>
      <c r="AJ287" s="94">
        <f t="shared" si="67"/>
        <v>0.34939643943201176</v>
      </c>
      <c r="AK287" s="94">
        <f t="shared" si="68"/>
        <v>0.34962699361444383</v>
      </c>
      <c r="AL287" s="94">
        <f t="shared" si="69"/>
        <v>0.34954682018919642</v>
      </c>
      <c r="AM287" s="94">
        <f t="shared" si="70"/>
        <v>0.3497265429272623</v>
      </c>
      <c r="AO287" s="28">
        <v>0.28000000000000003</v>
      </c>
      <c r="AP287" s="94">
        <f t="shared" si="79"/>
        <v>0.17169544757036451</v>
      </c>
      <c r="AQ287" s="94">
        <f t="shared" si="71"/>
        <v>0.2051811454811589</v>
      </c>
      <c r="AR287" s="94">
        <f t="shared" si="72"/>
        <v>0.23907734772127476</v>
      </c>
      <c r="AS287" s="94">
        <f t="shared" si="73"/>
        <v>0.27254542457903808</v>
      </c>
      <c r="AT287" s="94">
        <f t="shared" si="74"/>
        <v>0.30644112634160797</v>
      </c>
      <c r="AU287" s="94">
        <f t="shared" si="75"/>
        <v>0.33990033436097888</v>
      </c>
      <c r="AV287" s="94">
        <f t="shared" si="76"/>
        <v>0.37379653811406849</v>
      </c>
      <c r="AW287" s="94">
        <f t="shared" si="77"/>
        <v>0.40725049520758322</v>
      </c>
      <c r="AY287" s="28">
        <v>0.28000000000000003</v>
      </c>
      <c r="AZ287" s="34">
        <f>(((L287-VLOOKUP(AZ$6,Data!$N$4:$Y$11,Data!$W$1,FALSE)/1000)*VLOOKUP(AZ$6,Data!$N$4:$Y$11,Data!$P$1,FALSE)^1.5+VLOOKUP(AZ$6,Data!$N$4:$Y$11,Data!$W$1,FALSE)/1000*(Mannings_n_bot)^1.5)/L287)^0.67</f>
        <v>5.3638171798640187E-2</v>
      </c>
      <c r="BA287" s="34">
        <f>(((M287-VLOOKUP(BA$6,Data!$N$4:$Y$11,Data!$W$1,FALSE)/1000)*VLOOKUP(BA$6,Data!$N$4:$Y$11,Data!$P$1,FALSE)^1.5+VLOOKUP(BA$6,Data!$N$4:$Y$11,Data!$W$1,FALSE)/1000*(Mannings_n_bot)^1.5)/M287)^0.67</f>
        <v>5.3584867790229383E-2</v>
      </c>
      <c r="BB287" s="34">
        <f>(((N287-VLOOKUP(BB$6,Data!$N$4:$Y$11,Data!$W$1,FALSE)/1000)*VLOOKUP(BB$6,Data!$N$4:$Y$11,Data!$P$1,FALSE)^1.5+VLOOKUP(BB$6,Data!$N$4:$Y$11,Data!$W$1,FALSE)/1000*(Mannings_n_bot)^1.5)/N287)^0.67</f>
        <v>5.3494557964077948E-2</v>
      </c>
      <c r="BC287" s="34">
        <f>(((O287-VLOOKUP(BC$6,Data!$N$4:$Y$11,Data!$W$1,FALSE)/1000)*VLOOKUP(BC$6,Data!$N$4:$Y$11,Data!$P$1,FALSE)^1.5+VLOOKUP(BC$6,Data!$N$4:$Y$11,Data!$W$1,FALSE)/1000*(Mannings_n_bot)^1.5)/O287)^0.67</f>
        <v>5.3402611843900612E-2</v>
      </c>
      <c r="BD287" s="34">
        <f>(((P287-VLOOKUP(BD$6,Data!$N$4:$Y$11,Data!$W$1,FALSE)/1000)*VLOOKUP(BD$6,Data!$N$4:$Y$11,Data!$P$1,FALSE)^1.5+VLOOKUP(BD$6,Data!$N$4:$Y$11,Data!$W$1,FALSE)/1000*(Mannings_n_bot)^1.5)/P287)^0.67</f>
        <v>5.328647911226133E-2</v>
      </c>
      <c r="BE287" s="34">
        <f>(((Q287-VLOOKUP(BE$6,Data!$N$4:$Y$11,Data!$W$1,FALSE)/1000)*VLOOKUP(BE$6,Data!$N$4:$Y$11,Data!$P$1,FALSE)^1.5+VLOOKUP(BE$6,Data!$N$4:$Y$11,Data!$W$1,FALSE)/1000*(Mannings_n_bot)^1.5)/Q287)^0.67</f>
        <v>5.3191344325488034E-2</v>
      </c>
      <c r="BF287" s="34">
        <f>(((R287-VLOOKUP(BF$6,Data!$N$4:$Y$11,Data!$W$1,FALSE)/1000)*VLOOKUP(BF$6,Data!$N$4:$Y$11,Data!$P$1,FALSE)^1.5+VLOOKUP(BF$6,Data!$N$4:$Y$11,Data!$W$1,FALSE)/1000*(Mannings_n_bot)^1.5)/R287)^0.67</f>
        <v>5.3120859807929736E-2</v>
      </c>
      <c r="BG287" s="34">
        <f>(((S287-VLOOKUP(BG$6,Data!$N$4:$Y$11,Data!$W$1,FALSE)/1000)*VLOOKUP(BG$6,Data!$N$4:$Y$11,Data!$P$1,FALSE)^1.5+VLOOKUP(BG$6,Data!$N$4:$Y$11,Data!$W$1,FALSE)/1000*(Mannings_n_bot)^1.5)/S287)^0.67</f>
        <v>5.3068717668248944E-2</v>
      </c>
    </row>
    <row r="288" spans="1:59" x14ac:dyDescent="0.25">
      <c r="A288" s="28">
        <v>0.28100000000000003</v>
      </c>
      <c r="B288" s="94">
        <v>0.33944545499997647</v>
      </c>
      <c r="C288" s="94">
        <v>0.48770405557582064</v>
      </c>
      <c r="D288" s="94">
        <v>0.66156808221373642</v>
      </c>
      <c r="E288" s="94">
        <v>0.86315107909702227</v>
      </c>
      <c r="F288" s="94">
        <v>1.09008328108763</v>
      </c>
      <c r="G288" s="94">
        <v>1.3449899760284691</v>
      </c>
      <c r="H288" s="94">
        <v>1.6249902454700709</v>
      </c>
      <c r="I288" s="94">
        <v>1.9332203545994302</v>
      </c>
      <c r="K288" s="28">
        <v>0.28100000000000003</v>
      </c>
      <c r="L288" s="94">
        <v>1.9717885819291832</v>
      </c>
      <c r="M288" s="94">
        <v>2.3706507519457074</v>
      </c>
      <c r="N288" s="94">
        <v>2.7598459680827516</v>
      </c>
      <c r="O288" s="94">
        <v>3.1586124836418299</v>
      </c>
      <c r="P288" s="94">
        <v>3.5478163652317587</v>
      </c>
      <c r="Q288" s="94">
        <v>3.946532997869109</v>
      </c>
      <c r="R288" s="94">
        <v>4.3357461090669407</v>
      </c>
      <c r="S288" s="94">
        <v>4.7344324540505927</v>
      </c>
      <c r="U288" s="28">
        <v>0.28100000000000003</v>
      </c>
      <c r="V288" s="94">
        <v>1.474828208004952</v>
      </c>
      <c r="W288" s="94">
        <v>1.7727722894393225</v>
      </c>
      <c r="X288" s="94">
        <v>2.0638783639484211</v>
      </c>
      <c r="Y288" s="94">
        <v>2.3617502288290511</v>
      </c>
      <c r="Z288" s="94">
        <v>2.6528620175389248</v>
      </c>
      <c r="AA288" s="94">
        <v>2.9506963324193443</v>
      </c>
      <c r="AB288" s="94">
        <v>3.2418146201850471</v>
      </c>
      <c r="AC288" s="94">
        <v>3.5396261825004927</v>
      </c>
      <c r="AE288" s="28">
        <v>0.28100000000000003</v>
      </c>
      <c r="AF288" s="94">
        <f t="shared" si="78"/>
        <v>0.34995937416882222</v>
      </c>
      <c r="AG288" s="94">
        <f t="shared" si="64"/>
        <v>0.35045159627340772</v>
      </c>
      <c r="AH288" s="94">
        <f t="shared" si="65"/>
        <v>0.35038014242374999</v>
      </c>
      <c r="AI288" s="94">
        <f t="shared" si="66"/>
        <v>0.35069772054197507</v>
      </c>
      <c r="AJ288" s="94">
        <f t="shared" si="67"/>
        <v>0.35061568713701941</v>
      </c>
      <c r="AK288" s="94">
        <f t="shared" si="68"/>
        <v>0.35084651618323015</v>
      </c>
      <c r="AL288" s="94">
        <f t="shared" si="69"/>
        <v>0.3507662471297005</v>
      </c>
      <c r="AM288" s="94">
        <f t="shared" si="70"/>
        <v>0.35094618430430408</v>
      </c>
      <c r="AO288" s="28">
        <v>0.28100000000000003</v>
      </c>
      <c r="AP288" s="94">
        <f t="shared" si="79"/>
        <v>0.17215103998009035</v>
      </c>
      <c r="AQ288" s="94">
        <f t="shared" si="71"/>
        <v>0.20572581396713049</v>
      </c>
      <c r="AR288" s="94">
        <f t="shared" si="72"/>
        <v>0.23971195851677324</v>
      </c>
      <c r="AS288" s="94">
        <f t="shared" si="73"/>
        <v>0.27326906468178802</v>
      </c>
      <c r="AT288" s="94">
        <f t="shared" si="74"/>
        <v>0.30725470792973836</v>
      </c>
      <c r="AU288" s="94">
        <f t="shared" si="75"/>
        <v>0.34080292164152259</v>
      </c>
      <c r="AV288" s="94">
        <f t="shared" si="76"/>
        <v>0.37478906850008598</v>
      </c>
      <c r="AW288" s="94">
        <f t="shared" si="77"/>
        <v>0.40833201727177321</v>
      </c>
      <c r="AY288" s="28">
        <v>0.28100000000000003</v>
      </c>
      <c r="AZ288" s="34">
        <f>(((L288-VLOOKUP(AZ$6,Data!$N$4:$Y$11,Data!$W$1,FALSE)/1000)*VLOOKUP(AZ$6,Data!$N$4:$Y$11,Data!$P$1,FALSE)^1.5+VLOOKUP(AZ$6,Data!$N$4:$Y$11,Data!$W$1,FALSE)/1000*(Mannings_n_bot)^1.5)/L288)^0.67</f>
        <v>5.3622262866432034E-2</v>
      </c>
      <c r="BA288" s="34">
        <f>(((M288-VLOOKUP(BA$6,Data!$N$4:$Y$11,Data!$W$1,FALSE)/1000)*VLOOKUP(BA$6,Data!$N$4:$Y$11,Data!$P$1,FALSE)^1.5+VLOOKUP(BA$6,Data!$N$4:$Y$11,Data!$W$1,FALSE)/1000*(Mannings_n_bot)^1.5)/M288)^0.67</f>
        <v>5.3568757293481872E-2</v>
      </c>
      <c r="BB288" s="34">
        <f>(((N288-VLOOKUP(BB$6,Data!$N$4:$Y$11,Data!$W$1,FALSE)/1000)*VLOOKUP(BB$6,Data!$N$4:$Y$11,Data!$P$1,FALSE)^1.5+VLOOKUP(BB$6,Data!$N$4:$Y$11,Data!$W$1,FALSE)/1000*(Mannings_n_bot)^1.5)/N288)^0.67</f>
        <v>5.3478185957411689E-2</v>
      </c>
      <c r="BC288" s="34">
        <f>(((O288-VLOOKUP(BC$6,Data!$N$4:$Y$11,Data!$W$1,FALSE)/1000)*VLOOKUP(BC$6,Data!$N$4:$Y$11,Data!$P$1,FALSE)^1.5+VLOOKUP(BC$6,Data!$N$4:$Y$11,Data!$W$1,FALSE)/1000*(Mannings_n_bot)^1.5)/O288)^0.67</f>
        <v>5.3385937599098467E-2</v>
      </c>
      <c r="BD288" s="34">
        <f>(((P288-VLOOKUP(BD$6,Data!$N$4:$Y$11,Data!$W$1,FALSE)/1000)*VLOOKUP(BD$6,Data!$N$4:$Y$11,Data!$P$1,FALSE)^1.5+VLOOKUP(BD$6,Data!$N$4:$Y$11,Data!$W$1,FALSE)/1000*(Mannings_n_bot)^1.5)/P288)^0.67</f>
        <v>5.3269466803180919E-2</v>
      </c>
      <c r="BE288" s="34">
        <f>(((Q288-VLOOKUP(BE$6,Data!$N$4:$Y$11,Data!$W$1,FALSE)/1000)*VLOOKUP(BE$6,Data!$N$4:$Y$11,Data!$P$1,FALSE)^1.5+VLOOKUP(BE$6,Data!$N$4:$Y$11,Data!$W$1,FALSE)/1000*(Mannings_n_bot)^1.5)/Q288)^0.67</f>
        <v>5.3174026543322768E-2</v>
      </c>
      <c r="BF288" s="34">
        <f>(((R288-VLOOKUP(BF$6,Data!$N$4:$Y$11,Data!$W$1,FALSE)/1000)*VLOOKUP(BF$6,Data!$N$4:$Y$11,Data!$P$1,FALSE)^1.5+VLOOKUP(BF$6,Data!$N$4:$Y$11,Data!$W$1,FALSE)/1000*(Mannings_n_bot)^1.5)/R288)^0.67</f>
        <v>5.3103339341452664E-2</v>
      </c>
      <c r="BG288" s="34">
        <f>(((S288-VLOOKUP(BG$6,Data!$N$4:$Y$11,Data!$W$1,FALSE)/1000)*VLOOKUP(BG$6,Data!$N$4:$Y$11,Data!$P$1,FALSE)^1.5+VLOOKUP(BG$6,Data!$N$4:$Y$11,Data!$W$1,FALSE)/1000*(Mannings_n_bot)^1.5)/S288)^0.67</f>
        <v>5.3051023962035419E-2</v>
      </c>
    </row>
    <row r="289" spans="1:59" x14ac:dyDescent="0.25">
      <c r="A289" s="28">
        <v>0.28199999999999997</v>
      </c>
      <c r="B289" s="94">
        <v>0.34062699645604899</v>
      </c>
      <c r="C289" s="94">
        <v>0.48940007443117728</v>
      </c>
      <c r="D289" s="94">
        <v>0.66386903393966779</v>
      </c>
      <c r="E289" s="94">
        <v>0.86615134206886424</v>
      </c>
      <c r="F289" s="94">
        <v>1.0938729337360016</v>
      </c>
      <c r="G289" s="94">
        <v>1.3496637717033511</v>
      </c>
      <c r="H289" s="94">
        <v>1.6306378872047755</v>
      </c>
      <c r="I289" s="94">
        <v>1.9399369703116394</v>
      </c>
      <c r="K289" s="28">
        <v>0.28199999999999997</v>
      </c>
      <c r="L289" s="94">
        <v>1.9734403822763034</v>
      </c>
      <c r="M289" s="94">
        <v>2.3726264752502679</v>
      </c>
      <c r="N289" s="94">
        <v>2.7621477746913485</v>
      </c>
      <c r="O289" s="94">
        <v>3.1612381085146608</v>
      </c>
      <c r="P289" s="94">
        <v>3.550768061781957</v>
      </c>
      <c r="Q289" s="94">
        <v>3.9498084609757789</v>
      </c>
      <c r="R289" s="94">
        <v>4.3393476419739168</v>
      </c>
      <c r="S289" s="94">
        <v>4.7383577233415535</v>
      </c>
      <c r="U289" s="28">
        <v>0.28199999999999997</v>
      </c>
      <c r="V289" s="94">
        <v>1.4744276377624383</v>
      </c>
      <c r="W289" s="94">
        <v>1.7722810300404637</v>
      </c>
      <c r="X289" s="94">
        <v>2.0633080846763758</v>
      </c>
      <c r="Y289" s="94">
        <v>2.3610892562205543</v>
      </c>
      <c r="Z289" s="94">
        <v>2.6521220054912376</v>
      </c>
      <c r="AA289" s="94">
        <v>2.9498656275887276</v>
      </c>
      <c r="AB289" s="94">
        <v>3.2409048650004646</v>
      </c>
      <c r="AC289" s="94">
        <v>3.5386257360262197</v>
      </c>
      <c r="AE289" s="28">
        <v>0.28199999999999997</v>
      </c>
      <c r="AF289" s="94">
        <f t="shared" si="78"/>
        <v>0.35117751246595069</v>
      </c>
      <c r="AG289" s="94">
        <f t="shared" si="64"/>
        <v>0.3516703118210317</v>
      </c>
      <c r="AH289" s="94">
        <f t="shared" si="65"/>
        <v>0.3515987740583722</v>
      </c>
      <c r="AI289" s="94">
        <f t="shared" si="66"/>
        <v>0.35191672543084368</v>
      </c>
      <c r="AJ289" s="94">
        <f t="shared" si="67"/>
        <v>0.35183459553637925</v>
      </c>
      <c r="AK289" s="94">
        <f t="shared" si="68"/>
        <v>0.35206569622108186</v>
      </c>
      <c r="AL289" s="94">
        <f t="shared" si="69"/>
        <v>0.3519853326607908</v>
      </c>
      <c r="AM289" s="94">
        <f t="shared" si="70"/>
        <v>0.35216548175791823</v>
      </c>
      <c r="AO289" s="28">
        <v>0.28199999999999997</v>
      </c>
      <c r="AP289" s="94">
        <f t="shared" si="79"/>
        <v>0.17260566851436684</v>
      </c>
      <c r="AQ289" s="94">
        <f t="shared" si="71"/>
        <v>0.20626933043877235</v>
      </c>
      <c r="AR289" s="94">
        <f t="shared" si="72"/>
        <v>0.24034522700866381</v>
      </c>
      <c r="AS289" s="94">
        <f t="shared" si="73"/>
        <v>0.27399117445026439</v>
      </c>
      <c r="AT289" s="94">
        <f t="shared" si="74"/>
        <v>0.30806656889524914</v>
      </c>
      <c r="AU289" s="94">
        <f t="shared" si="75"/>
        <v>0.34170360032342528</v>
      </c>
      <c r="AV289" s="94">
        <f t="shared" si="76"/>
        <v>0.37577949999484672</v>
      </c>
      <c r="AW289" s="94">
        <f t="shared" si="77"/>
        <v>0.40941125250112392</v>
      </c>
      <c r="AY289" s="28">
        <v>0.28199999999999997</v>
      </c>
      <c r="AZ289" s="34">
        <f>(((L289-VLOOKUP(AZ$6,Data!$N$4:$Y$11,Data!$W$1,FALSE)/1000)*VLOOKUP(AZ$6,Data!$N$4:$Y$11,Data!$P$1,FALSE)^1.5+VLOOKUP(AZ$6,Data!$N$4:$Y$11,Data!$W$1,FALSE)/1000*(Mannings_n_bot)^1.5)/L289)^0.67</f>
        <v>5.3606373938134645E-2</v>
      </c>
      <c r="BA289" s="34">
        <f>(((M289-VLOOKUP(BA$6,Data!$N$4:$Y$11,Data!$W$1,FALSE)/1000)*VLOOKUP(BA$6,Data!$N$4:$Y$11,Data!$P$1,FALSE)^1.5+VLOOKUP(BA$6,Data!$N$4:$Y$11,Data!$W$1,FALSE)/1000*(Mannings_n_bot)^1.5)/M289)^0.67</f>
        <v>5.3552666794524639E-2</v>
      </c>
      <c r="BB289" s="34">
        <f>(((N289-VLOOKUP(BB$6,Data!$N$4:$Y$11,Data!$W$1,FALSE)/1000)*VLOOKUP(BB$6,Data!$N$4:$Y$11,Data!$P$1,FALSE)^1.5+VLOOKUP(BB$6,Data!$N$4:$Y$11,Data!$W$1,FALSE)/1000*(Mannings_n_bot)^1.5)/N289)^0.67</f>
        <v>5.3461834263209711E-2</v>
      </c>
      <c r="BC289" s="34">
        <f>(((O289-VLOOKUP(BC$6,Data!$N$4:$Y$11,Data!$W$1,FALSE)/1000)*VLOOKUP(BC$6,Data!$N$4:$Y$11,Data!$P$1,FALSE)^1.5+VLOOKUP(BC$6,Data!$N$4:$Y$11,Data!$W$1,FALSE)/1000*(Mannings_n_bot)^1.5)/O289)^0.67</f>
        <v>5.3369283839293603E-2</v>
      </c>
      <c r="BD289" s="34">
        <f>(((P289-VLOOKUP(BD$6,Data!$N$4:$Y$11,Data!$W$1,FALSE)/1000)*VLOOKUP(BD$6,Data!$N$4:$Y$11,Data!$P$1,FALSE)^1.5+VLOOKUP(BD$6,Data!$N$4:$Y$11,Data!$W$1,FALSE)/1000*(Mannings_n_bot)^1.5)/P289)^0.67</f>
        <v>5.325247537559314E-2</v>
      </c>
      <c r="BE289" s="34">
        <f>(((Q289-VLOOKUP(BE$6,Data!$N$4:$Y$11,Data!$W$1,FALSE)/1000)*VLOOKUP(BE$6,Data!$N$4:$Y$11,Data!$P$1,FALSE)^1.5+VLOOKUP(BE$6,Data!$N$4:$Y$11,Data!$W$1,FALSE)/1000*(Mannings_n_bot)^1.5)/Q289)^0.67</f>
        <v>5.3156729849356252E-2</v>
      </c>
      <c r="BF289" s="34">
        <f>(((R289-VLOOKUP(BF$6,Data!$N$4:$Y$11,Data!$W$1,FALSE)/1000)*VLOOKUP(BF$6,Data!$N$4:$Y$11,Data!$P$1,FALSE)^1.5+VLOOKUP(BF$6,Data!$N$4:$Y$11,Data!$W$1,FALSE)/1000*(Mannings_n_bot)^1.5)/R289)^0.67</f>
        <v>5.308584021362691E-2</v>
      </c>
      <c r="BG289" s="34">
        <f>(((S289-VLOOKUP(BG$6,Data!$N$4:$Y$11,Data!$W$1,FALSE)/1000)*VLOOKUP(BG$6,Data!$N$4:$Y$11,Data!$P$1,FALSE)^1.5+VLOOKUP(BG$6,Data!$N$4:$Y$11,Data!$W$1,FALSE)/1000*(Mannings_n_bot)^1.5)/S289)^0.67</f>
        <v>5.3033351683113308E-2</v>
      </c>
    </row>
    <row r="290" spans="1:59" x14ac:dyDescent="0.25">
      <c r="A290" s="28">
        <v>0.28299999999999997</v>
      </c>
      <c r="B290" s="94">
        <v>0.34180821621492108</v>
      </c>
      <c r="C290" s="94">
        <v>0.49109562217760705</v>
      </c>
      <c r="D290" s="94">
        <v>0.66616934835994868</v>
      </c>
      <c r="E290" s="94">
        <v>0.86915076339781705</v>
      </c>
      <c r="F290" s="94">
        <v>1.0976615267717902</v>
      </c>
      <c r="G290" s="94">
        <v>1.3543362485056352</v>
      </c>
      <c r="H290" s="94">
        <v>1.6362839403240343</v>
      </c>
      <c r="I290" s="94">
        <v>1.9466516832267815</v>
      </c>
      <c r="K290" s="28">
        <v>0.28299999999999997</v>
      </c>
      <c r="L290" s="94">
        <v>1.975092632480159</v>
      </c>
      <c r="M290" s="94">
        <v>2.3746027475108185</v>
      </c>
      <c r="N290" s="94">
        <v>2.7644502190191504</v>
      </c>
      <c r="O290" s="94">
        <v>3.1638644701426002</v>
      </c>
      <c r="P290" s="94">
        <v>3.5537205838775381</v>
      </c>
      <c r="Q290" s="94">
        <v>3.9530848486283934</v>
      </c>
      <c r="R290" s="94">
        <v>4.3429501882351662</v>
      </c>
      <c r="S290" s="94">
        <v>4.7422841049648845</v>
      </c>
      <c r="U290" s="28">
        <v>0.28299999999999997</v>
      </c>
      <c r="V290" s="94">
        <v>1.4740252165051835</v>
      </c>
      <c r="W290" s="94">
        <v>1.7717875675107999</v>
      </c>
      <c r="X290" s="94">
        <v>2.062735236819786</v>
      </c>
      <c r="Y290" s="94">
        <v>2.3604253629939569</v>
      </c>
      <c r="Z290" s="94">
        <v>2.6513787074149424</v>
      </c>
      <c r="AA290" s="94">
        <v>2.9490312847326448</v>
      </c>
      <c r="AB290" s="94">
        <v>3.2399911064005673</v>
      </c>
      <c r="AC290" s="94">
        <v>3.5376209341593454</v>
      </c>
      <c r="AE290" s="28">
        <v>0.28299999999999997</v>
      </c>
      <c r="AF290" s="94">
        <f t="shared" si="78"/>
        <v>0.35239531910169059</v>
      </c>
      <c r="AG290" s="94">
        <f t="shared" si="64"/>
        <v>0.35288868884189228</v>
      </c>
      <c r="AH290" s="94">
        <f t="shared" si="65"/>
        <v>0.35281706816273778</v>
      </c>
      <c r="AI290" s="94">
        <f t="shared" si="66"/>
        <v>0.35313538836075525</v>
      </c>
      <c r="AJ290" s="94">
        <f t="shared" si="67"/>
        <v>0.35305316312068363</v>
      </c>
      <c r="AK290" s="94">
        <f t="shared" si="68"/>
        <v>0.35328453222524969</v>
      </c>
      <c r="AL290" s="94">
        <f t="shared" si="69"/>
        <v>0.35320407527740538</v>
      </c>
      <c r="AM290" s="94">
        <f t="shared" si="70"/>
        <v>0.35338443378822426</v>
      </c>
      <c r="AO290" s="28">
        <v>0.28299999999999997</v>
      </c>
      <c r="AP290" s="94">
        <f t="shared" si="79"/>
        <v>0.17305933432889495</v>
      </c>
      <c r="AQ290" s="94">
        <f t="shared" si="71"/>
        <v>0.20681169626894388</v>
      </c>
      <c r="AR290" s="94">
        <f t="shared" si="72"/>
        <v>0.24097715479800211</v>
      </c>
      <c r="AS290" s="94">
        <f t="shared" si="73"/>
        <v>0.27471175570255801</v>
      </c>
      <c r="AT290" s="94">
        <f t="shared" si="74"/>
        <v>0.30887671128440519</v>
      </c>
      <c r="AU290" s="94">
        <f t="shared" si="75"/>
        <v>0.3426023726699291</v>
      </c>
      <c r="AV290" s="94">
        <f t="shared" si="76"/>
        <v>0.37676783508976119</v>
      </c>
      <c r="AW290" s="94">
        <f t="shared" si="77"/>
        <v>0.41048820360398802</v>
      </c>
      <c r="AY290" s="28">
        <v>0.28299999999999997</v>
      </c>
      <c r="AZ290" s="34">
        <f>(((L290-VLOOKUP(AZ$6,Data!$N$4:$Y$11,Data!$W$1,FALSE)/1000)*VLOOKUP(AZ$6,Data!$N$4:$Y$11,Data!$P$1,FALSE)^1.5+VLOOKUP(AZ$6,Data!$N$4:$Y$11,Data!$W$1,FALSE)/1000*(Mannings_n_bot)^1.5)/L290)^0.67</f>
        <v>5.3590504954703577E-2</v>
      </c>
      <c r="BA290" s="34">
        <f>(((M290-VLOOKUP(BA$6,Data!$N$4:$Y$11,Data!$W$1,FALSE)/1000)*VLOOKUP(BA$6,Data!$N$4:$Y$11,Data!$P$1,FALSE)^1.5+VLOOKUP(BA$6,Data!$N$4:$Y$11,Data!$W$1,FALSE)/1000*(Mannings_n_bot)^1.5)/M290)^0.67</f>
        <v>5.3536596234685672E-2</v>
      </c>
      <c r="BB290" s="34">
        <f>(((N290-VLOOKUP(BB$6,Data!$N$4:$Y$11,Data!$W$1,FALSE)/1000)*VLOOKUP(BB$6,Data!$N$4:$Y$11,Data!$P$1,FALSE)^1.5+VLOOKUP(BB$6,Data!$N$4:$Y$11,Data!$W$1,FALSE)/1000*(Mannings_n_bot)^1.5)/N290)^0.67</f>
        <v>5.3445502821826328E-2</v>
      </c>
      <c r="BC290" s="34">
        <f>(((O290-VLOOKUP(BC$6,Data!$N$4:$Y$11,Data!$W$1,FALSE)/1000)*VLOOKUP(BC$6,Data!$N$4:$Y$11,Data!$P$1,FALSE)^1.5+VLOOKUP(BC$6,Data!$N$4:$Y$11,Data!$W$1,FALSE)/1000*(Mannings_n_bot)^1.5)/O290)^0.67</f>
        <v>5.3352650504563844E-2</v>
      </c>
      <c r="BD290" s="34">
        <f>(((P290-VLOOKUP(BD$6,Data!$N$4:$Y$11,Data!$W$1,FALSE)/1000)*VLOOKUP(BD$6,Data!$N$4:$Y$11,Data!$P$1,FALSE)^1.5+VLOOKUP(BD$6,Data!$N$4:$Y$11,Data!$W$1,FALSE)/1000*(Mannings_n_bot)^1.5)/P290)^0.67</f>
        <v>5.3235504768353689E-2</v>
      </c>
      <c r="BE290" s="34">
        <f>(((Q290-VLOOKUP(BE$6,Data!$N$4:$Y$11,Data!$W$1,FALSE)/1000)*VLOOKUP(BE$6,Data!$N$4:$Y$11,Data!$P$1,FALSE)^1.5+VLOOKUP(BE$6,Data!$N$4:$Y$11,Data!$W$1,FALSE)/1000*(Mannings_n_bot)^1.5)/Q290)^0.67</f>
        <v>5.3139454182005712E-2</v>
      </c>
      <c r="BF290" s="34">
        <f>(((R290-VLOOKUP(BF$6,Data!$N$4:$Y$11,Data!$W$1,FALSE)/1000)*VLOOKUP(BF$6,Data!$N$4:$Y$11,Data!$P$1,FALSE)^1.5+VLOOKUP(BF$6,Data!$N$4:$Y$11,Data!$W$1,FALSE)/1000*(Mannings_n_bot)^1.5)/R290)^0.67</f>
        <v>5.3068362362075294E-2</v>
      </c>
      <c r="BG290" s="34">
        <f>(((S290-VLOOKUP(BG$6,Data!$N$4:$Y$11,Data!$W$1,FALSE)/1000)*VLOOKUP(BG$6,Data!$N$4:$Y$11,Data!$P$1,FALSE)^1.5+VLOOKUP(BG$6,Data!$N$4:$Y$11,Data!$W$1,FALSE)/1000*(Mannings_n_bot)^1.5)/S290)^0.67</f>
        <v>5.3015700768976722E-2</v>
      </c>
    </row>
    <row r="291" spans="1:59" x14ac:dyDescent="0.25">
      <c r="A291" s="28">
        <v>0.28399999999999997</v>
      </c>
      <c r="B291" s="94">
        <v>0.34298911279286559</v>
      </c>
      <c r="C291" s="94">
        <v>0.49279069670619269</v>
      </c>
      <c r="D291" s="94">
        <v>0.66846902260935726</v>
      </c>
      <c r="E291" s="94">
        <v>0.87214933937157313</v>
      </c>
      <c r="F291" s="94">
        <v>1.1014490554982297</v>
      </c>
      <c r="G291" s="94">
        <v>1.3590074006695678</v>
      </c>
      <c r="H291" s="94">
        <v>1.6419283978494743</v>
      </c>
      <c r="I291" s="94">
        <v>1.9533644850755985</v>
      </c>
      <c r="K291" s="28">
        <v>0.28399999999999997</v>
      </c>
      <c r="L291" s="94">
        <v>1.9767453348623698</v>
      </c>
      <c r="M291" s="94">
        <v>2.3765795714919502</v>
      </c>
      <c r="N291" s="94">
        <v>2.7667533042890846</v>
      </c>
      <c r="O291" s="94">
        <v>3.1664915721916453</v>
      </c>
      <c r="P291" s="94">
        <v>3.5566739356427517</v>
      </c>
      <c r="Q291" s="94">
        <v>3.9563621653943284</v>
      </c>
      <c r="R291" s="94">
        <v>4.3465537528762663</v>
      </c>
      <c r="S291" s="94">
        <v>4.7462116043893241</v>
      </c>
      <c r="U291" s="28">
        <v>0.28399999999999997</v>
      </c>
      <c r="V291" s="94">
        <v>1.4736209427167433</v>
      </c>
      <c r="W291" s="94">
        <v>1.7712919000090264</v>
      </c>
      <c r="X291" s="94">
        <v>2.0621598182380687</v>
      </c>
      <c r="Y291" s="94">
        <v>2.3597585466842013</v>
      </c>
      <c r="Z291" s="94">
        <v>2.6506321205456058</v>
      </c>
      <c r="AA291" s="94">
        <v>2.9481933007623971</v>
      </c>
      <c r="AB291" s="94">
        <v>3.2390733409972046</v>
      </c>
      <c r="AC291" s="94">
        <v>3.5366117731875808</v>
      </c>
      <c r="AE291" s="28">
        <v>0.28399999999999997</v>
      </c>
      <c r="AF291" s="94">
        <f t="shared" si="78"/>
        <v>0.35361279254635813</v>
      </c>
      <c r="AG291" s="94">
        <f t="shared" si="64"/>
        <v>0.35410672582057573</v>
      </c>
      <c r="AH291" s="94">
        <f t="shared" si="65"/>
        <v>0.35403502321936592</v>
      </c>
      <c r="AI291" s="94">
        <f t="shared" si="66"/>
        <v>0.3543537078234017</v>
      </c>
      <c r="AJ291" s="94">
        <f t="shared" si="67"/>
        <v>0.35427138837925909</v>
      </c>
      <c r="AK291" s="94">
        <f t="shared" si="68"/>
        <v>0.35450302269171163</v>
      </c>
      <c r="AL291" s="94">
        <f t="shared" si="69"/>
        <v>0.35442247347321049</v>
      </c>
      <c r="AM291" s="94">
        <f t="shared" si="70"/>
        <v>0.35460303889406664</v>
      </c>
      <c r="AO291" s="28">
        <v>0.28399999999999997</v>
      </c>
      <c r="AP291" s="94">
        <f t="shared" si="79"/>
        <v>0.17351203857362135</v>
      </c>
      <c r="AQ291" s="94">
        <f t="shared" si="71"/>
        <v>0.20735291282371515</v>
      </c>
      <c r="AR291" s="94">
        <f t="shared" si="72"/>
        <v>0.2416077434779173</v>
      </c>
      <c r="AS291" s="94">
        <f t="shared" si="73"/>
        <v>0.27543081024779942</v>
      </c>
      <c r="AT291" s="94">
        <f t="shared" si="74"/>
        <v>0.30968513713337598</v>
      </c>
      <c r="AU291" s="94">
        <f t="shared" si="75"/>
        <v>0.34349924093314554</v>
      </c>
      <c r="AV291" s="94">
        <f t="shared" si="76"/>
        <v>0.37775407626397189</v>
      </c>
      <c r="AW291" s="94">
        <f t="shared" si="77"/>
        <v>0.4115628732754173</v>
      </c>
      <c r="AY291" s="28">
        <v>0.28399999999999997</v>
      </c>
      <c r="AZ291" s="34">
        <f>(((L291-VLOOKUP(AZ$6,Data!$N$4:$Y$11,Data!$W$1,FALSE)/1000)*VLOOKUP(AZ$6,Data!$N$4:$Y$11,Data!$P$1,FALSE)^1.5+VLOOKUP(AZ$6,Data!$N$4:$Y$11,Data!$W$1,FALSE)/1000*(Mannings_n_bot)^1.5)/L291)^0.67</f>
        <v>5.3574655857270163E-2</v>
      </c>
      <c r="BA291" s="34">
        <f>(((M291-VLOOKUP(BA$6,Data!$N$4:$Y$11,Data!$W$1,FALSE)/1000)*VLOOKUP(BA$6,Data!$N$4:$Y$11,Data!$P$1,FALSE)^1.5+VLOOKUP(BA$6,Data!$N$4:$Y$11,Data!$W$1,FALSE)/1000*(Mannings_n_bot)^1.5)/M291)^0.67</f>
        <v>5.352054555546517E-2</v>
      </c>
      <c r="BB291" s="34">
        <f>(((N291-VLOOKUP(BB$6,Data!$N$4:$Y$11,Data!$W$1,FALSE)/1000)*VLOOKUP(BB$6,Data!$N$4:$Y$11,Data!$P$1,FALSE)^1.5+VLOOKUP(BB$6,Data!$N$4:$Y$11,Data!$W$1,FALSE)/1000*(Mannings_n_bot)^1.5)/N291)^0.67</f>
        <v>5.3429191573791064E-2</v>
      </c>
      <c r="BC291" s="34">
        <f>(((O291-VLOOKUP(BC$6,Data!$N$4:$Y$11,Data!$W$1,FALSE)/1000)*VLOOKUP(BC$6,Data!$N$4:$Y$11,Data!$P$1,FALSE)^1.5+VLOOKUP(BC$6,Data!$N$4:$Y$11,Data!$W$1,FALSE)/1000*(Mannings_n_bot)^1.5)/O291)^0.67</f>
        <v>5.3336037535160891E-2</v>
      </c>
      <c r="BD291" s="34">
        <f>(((P291-VLOOKUP(BD$6,Data!$N$4:$Y$11,Data!$W$1,FALSE)/1000)*VLOOKUP(BD$6,Data!$N$4:$Y$11,Data!$P$1,FALSE)^1.5+VLOOKUP(BD$6,Data!$N$4:$Y$11,Data!$W$1,FALSE)/1000*(Mannings_n_bot)^1.5)/P291)^0.67</f>
        <v>5.3218554920495972E-2</v>
      </c>
      <c r="BE291" s="34">
        <f>(((Q291-VLOOKUP(BE$6,Data!$N$4:$Y$11,Data!$W$1,FALSE)/1000)*VLOOKUP(BE$6,Data!$N$4:$Y$11,Data!$P$1,FALSE)^1.5+VLOOKUP(BE$6,Data!$N$4:$Y$11,Data!$W$1,FALSE)/1000*(Mannings_n_bot)^1.5)/Q291)^0.67</f>
        <v>5.312219947986567E-2</v>
      </c>
      <c r="BF291" s="34">
        <f>(((R291-VLOOKUP(BF$6,Data!$N$4:$Y$11,Data!$W$1,FALSE)/1000)*VLOOKUP(BF$6,Data!$N$4:$Y$11,Data!$P$1,FALSE)^1.5+VLOOKUP(BF$6,Data!$N$4:$Y$11,Data!$W$1,FALSE)/1000*(Mannings_n_bot)^1.5)/R291)^0.67</f>
        <v>5.3050905724600805E-2</v>
      </c>
      <c r="BG291" s="34">
        <f>(((S291-VLOOKUP(BG$6,Data!$N$4:$Y$11,Data!$W$1,FALSE)/1000)*VLOOKUP(BG$6,Data!$N$4:$Y$11,Data!$P$1,FALSE)^1.5+VLOOKUP(BG$6,Data!$N$4:$Y$11,Data!$W$1,FALSE)/1000*(Mannings_n_bot)^1.5)/S291)^0.67</f>
        <v>5.2998071157298945E-2</v>
      </c>
    </row>
    <row r="292" spans="1:59" x14ac:dyDescent="0.25">
      <c r="A292" s="28">
        <v>0.28499999999999998</v>
      </c>
      <c r="B292" s="94">
        <v>0.34416968470493703</v>
      </c>
      <c r="C292" s="94">
        <v>0.49448529590625112</v>
      </c>
      <c r="D292" s="94">
        <v>0.67076805382028071</v>
      </c>
      <c r="E292" s="94">
        <v>0.87514706627468519</v>
      </c>
      <c r="F292" s="94">
        <v>1.1052355152145905</v>
      </c>
      <c r="G292" s="94">
        <v>1.3636772224244864</v>
      </c>
      <c r="H292" s="94">
        <v>1.6475712527968036</v>
      </c>
      <c r="I292" s="94">
        <v>1.9600753675817626</v>
      </c>
      <c r="K292" s="28">
        <v>0.28499999999999998</v>
      </c>
      <c r="L292" s="94">
        <v>1.9783984917498725</v>
      </c>
      <c r="M292" s="94">
        <v>2.3785569499646915</v>
      </c>
      <c r="N292" s="94">
        <v>2.7690570337315652</v>
      </c>
      <c r="O292" s="94">
        <v>3.1691194183363982</v>
      </c>
      <c r="P292" s="94">
        <v>3.5596281212114995</v>
      </c>
      <c r="Q292" s="94">
        <v>3.9596404158517298</v>
      </c>
      <c r="R292" s="94">
        <v>4.3501583409346134</v>
      </c>
      <c r="S292" s="94">
        <v>4.7501402270965496</v>
      </c>
      <c r="U292" s="28">
        <v>0.28499999999999998</v>
      </c>
      <c r="V292" s="94">
        <v>1.473214814872025</v>
      </c>
      <c r="W292" s="94">
        <v>1.7707940256835457</v>
      </c>
      <c r="X292" s="94">
        <v>2.0615818267786383</v>
      </c>
      <c r="Y292" s="94">
        <v>2.3590888048125871</v>
      </c>
      <c r="Z292" s="94">
        <v>2.6498822421034403</v>
      </c>
      <c r="AA292" s="94">
        <v>2.9473516725722853</v>
      </c>
      <c r="AB292" s="94">
        <v>3.2381515653835207</v>
      </c>
      <c r="AC292" s="94">
        <v>3.5355982493782872</v>
      </c>
      <c r="AE292" s="28">
        <v>0.28499999999999998</v>
      </c>
      <c r="AF292" s="94">
        <f t="shared" si="78"/>
        <v>0.35482993126901341</v>
      </c>
      <c r="AG292" s="94">
        <f t="shared" si="64"/>
        <v>0.35532442124039942</v>
      </c>
      <c r="AH292" s="94">
        <f t="shared" si="65"/>
        <v>0.3552526377095096</v>
      </c>
      <c r="AI292" s="94">
        <f t="shared" si="66"/>
        <v>0.35557168230919922</v>
      </c>
      <c r="AJ292" s="94">
        <f t="shared" si="67"/>
        <v>0.35548926980015744</v>
      </c>
      <c r="AK292" s="94">
        <f t="shared" si="68"/>
        <v>0.35572116611516502</v>
      </c>
      <c r="AL292" s="94">
        <f t="shared" si="69"/>
        <v>0.35564052574059463</v>
      </c>
      <c r="AM292" s="94">
        <f t="shared" si="70"/>
        <v>0.35582129557300624</v>
      </c>
      <c r="AO292" s="28">
        <v>0.28499999999999998</v>
      </c>
      <c r="AP292" s="94">
        <f t="shared" si="79"/>
        <v>0.17396378239275881</v>
      </c>
      <c r="AQ292" s="94">
        <f t="shared" si="71"/>
        <v>0.2078929814623911</v>
      </c>
      <c r="AR292" s="94">
        <f t="shared" si="72"/>
        <v>0.24223699463364159</v>
      </c>
      <c r="AS292" s="94">
        <f t="shared" si="73"/>
        <v>0.27614833988619025</v>
      </c>
      <c r="AT292" s="94">
        <f t="shared" si="74"/>
        <v>0.31049184846826916</v>
      </c>
      <c r="AU292" s="94">
        <f t="shared" si="75"/>
        <v>0.34439420735409271</v>
      </c>
      <c r="AV292" s="94">
        <f t="shared" si="76"/>
        <v>0.3787382259843971</v>
      </c>
      <c r="AW292" s="94">
        <f t="shared" si="77"/>
        <v>0.41263526419720636</v>
      </c>
      <c r="AY292" s="28">
        <v>0.28499999999999998</v>
      </c>
      <c r="AZ292" s="34">
        <f>(((L292-VLOOKUP(AZ$6,Data!$N$4:$Y$11,Data!$W$1,FALSE)/1000)*VLOOKUP(AZ$6,Data!$N$4:$Y$11,Data!$P$1,FALSE)^1.5+VLOOKUP(AZ$6,Data!$N$4:$Y$11,Data!$W$1,FALSE)/1000*(Mannings_n_bot)^1.5)/L292)^0.67</f>
        <v>5.3558826587140881E-2</v>
      </c>
      <c r="BA292" s="34">
        <f>(((M292-VLOOKUP(BA$6,Data!$N$4:$Y$11,Data!$W$1,FALSE)/1000)*VLOOKUP(BA$6,Data!$N$4:$Y$11,Data!$P$1,FALSE)^1.5+VLOOKUP(BA$6,Data!$N$4:$Y$11,Data!$W$1,FALSE)/1000*(Mannings_n_bot)^1.5)/M292)^0.67</f>
        <v>5.3504514698534685E-2</v>
      </c>
      <c r="BB292" s="34">
        <f>(((N292-VLOOKUP(BB$6,Data!$N$4:$Y$11,Data!$W$1,FALSE)/1000)*VLOOKUP(BB$6,Data!$N$4:$Y$11,Data!$P$1,FALSE)^1.5+VLOOKUP(BB$6,Data!$N$4:$Y$11,Data!$W$1,FALSE)/1000*(Mannings_n_bot)^1.5)/N292)^0.67</f>
        <v>5.3412900459807573E-2</v>
      </c>
      <c r="BC292" s="34">
        <f>(((O292-VLOOKUP(BC$6,Data!$N$4:$Y$11,Data!$W$1,FALSE)/1000)*VLOOKUP(BC$6,Data!$N$4:$Y$11,Data!$P$1,FALSE)^1.5+VLOOKUP(BC$6,Data!$N$4:$Y$11,Data!$W$1,FALSE)/1000*(Mannings_n_bot)^1.5)/O292)^0.67</f>
        <v>5.3319444871509608E-2</v>
      </c>
      <c r="BD292" s="34">
        <f>(((P292-VLOOKUP(BD$6,Data!$N$4:$Y$11,Data!$W$1,FALSE)/1000)*VLOOKUP(BD$6,Data!$N$4:$Y$11,Data!$P$1,FALSE)^1.5+VLOOKUP(BD$6,Data!$N$4:$Y$11,Data!$W$1,FALSE)/1000*(Mannings_n_bot)^1.5)/P292)^0.67</f>
        <v>5.3201625771230096E-2</v>
      </c>
      <c r="BE292" s="34">
        <f>(((Q292-VLOOKUP(BE$6,Data!$N$4:$Y$11,Data!$W$1,FALSE)/1000)*VLOOKUP(BE$6,Data!$N$4:$Y$11,Data!$P$1,FALSE)^1.5+VLOOKUP(BE$6,Data!$N$4:$Y$11,Data!$W$1,FALSE)/1000*(Mannings_n_bot)^1.5)/Q292)^0.67</f>
        <v>5.3104965681707202E-2</v>
      </c>
      <c r="BF292" s="34">
        <f>(((R292-VLOOKUP(BF$6,Data!$N$4:$Y$11,Data!$W$1,FALSE)/1000)*VLOOKUP(BF$6,Data!$N$4:$Y$11,Data!$P$1,FALSE)^1.5+VLOOKUP(BF$6,Data!$N$4:$Y$11,Data!$W$1,FALSE)/1000*(Mannings_n_bot)^1.5)/R292)^0.67</f>
        <v>5.303347023918515E-2</v>
      </c>
      <c r="BG292" s="34">
        <f>(((S292-VLOOKUP(BG$6,Data!$N$4:$Y$11,Data!$W$1,FALSE)/1000)*VLOOKUP(BG$6,Data!$N$4:$Y$11,Data!$P$1,FALSE)^1.5+VLOOKUP(BG$6,Data!$N$4:$Y$11,Data!$W$1,FALSE)/1000*(Mannings_n_bot)^1.5)/S292)^0.67</f>
        <v>5.2980462785931416E-2</v>
      </c>
    </row>
    <row r="293" spans="1:59" x14ac:dyDescent="0.25">
      <c r="A293" s="28">
        <v>0.28599999999999998</v>
      </c>
      <c r="B293" s="94">
        <v>0.34534993046496398</v>
      </c>
      <c r="C293" s="94">
        <v>0.49617941766532236</v>
      </c>
      <c r="D293" s="94">
        <v>0.67306643912269859</v>
      </c>
      <c r="E293" s="94">
        <v>0.87814394038854648</v>
      </c>
      <c r="F293" s="94">
        <v>1.1090209012161636</v>
      </c>
      <c r="G293" s="94">
        <v>1.3683457079947976</v>
      </c>
      <c r="H293" s="94">
        <v>1.6532124981757828</v>
      </c>
      <c r="I293" s="94">
        <v>1.9667843224618506</v>
      </c>
      <c r="K293" s="28">
        <v>0.28599999999999998</v>
      </c>
      <c r="L293" s="94">
        <v>1.980052105474956</v>
      </c>
      <c r="M293" s="94">
        <v>2.3805348857065516</v>
      </c>
      <c r="N293" s="94">
        <v>2.771361410584543</v>
      </c>
      <c r="O293" s="94">
        <v>3.1717480122601209</v>
      </c>
      <c r="P293" s="94">
        <v>3.5625831447274039</v>
      </c>
      <c r="Q293" s="94">
        <v>3.962919604589588</v>
      </c>
      <c r="R293" s="94">
        <v>4.3537639574595053</v>
      </c>
      <c r="S293" s="94">
        <v>4.7540699785812661</v>
      </c>
      <c r="U293" s="28">
        <v>0.28599999999999998</v>
      </c>
      <c r="V293" s="94">
        <v>1.4728068314372558</v>
      </c>
      <c r="W293" s="94">
        <v>1.7702939426724271</v>
      </c>
      <c r="X293" s="94">
        <v>2.0610012602768668</v>
      </c>
      <c r="Y293" s="94">
        <v>2.3584161348867148</v>
      </c>
      <c r="Z293" s="94">
        <v>2.6491290692932488</v>
      </c>
      <c r="AA293" s="94">
        <v>2.9465063970395491</v>
      </c>
      <c r="AB293" s="94">
        <v>3.2372257761338843</v>
      </c>
      <c r="AC293" s="94">
        <v>3.5345803589783964</v>
      </c>
      <c r="AE293" s="28">
        <v>0.28599999999999998</v>
      </c>
      <c r="AF293" s="94">
        <f t="shared" si="78"/>
        <v>0.3560467337374526</v>
      </c>
      <c r="AG293" s="94">
        <f t="shared" si="64"/>
        <v>0.35654177358340394</v>
      </c>
      <c r="AH293" s="94">
        <f t="shared" si="65"/>
        <v>0.3564699101131466</v>
      </c>
      <c r="AI293" s="94">
        <f t="shared" si="66"/>
        <v>0.35678931030728028</v>
      </c>
      <c r="AJ293" s="94">
        <f t="shared" si="67"/>
        <v>0.3567068058701503</v>
      </c>
      <c r="AK293" s="94">
        <f t="shared" si="68"/>
        <v>0.35693896098902117</v>
      </c>
      <c r="AL293" s="94">
        <f t="shared" si="69"/>
        <v>0.35685823057066263</v>
      </c>
      <c r="AM293" s="94">
        <f t="shared" si="70"/>
        <v>0.35703920232131614</v>
      </c>
      <c r="AO293" s="28">
        <v>0.28599999999999998</v>
      </c>
      <c r="AP293" s="94">
        <f t="shared" si="79"/>
        <v>0.17441456692480561</v>
      </c>
      <c r="AQ293" s="94">
        <f t="shared" si="71"/>
        <v>0.20843190353753394</v>
      </c>
      <c r="AR293" s="94">
        <f t="shared" si="72"/>
        <v>0.24286490984253606</v>
      </c>
      <c r="AS293" s="94">
        <f t="shared" si="73"/>
        <v>0.27686434640903251</v>
      </c>
      <c r="AT293" s="94">
        <f t="shared" si="74"/>
        <v>0.31129684730516566</v>
      </c>
      <c r="AU293" s="94">
        <f t="shared" si="75"/>
        <v>0.34528727416273375</v>
      </c>
      <c r="AV293" s="94">
        <f t="shared" si="76"/>
        <v>0.37972028670577268</v>
      </c>
      <c r="AW293" s="94">
        <f t="shared" si="77"/>
        <v>0.4137053790379393</v>
      </c>
      <c r="AY293" s="28">
        <v>0.28599999999999998</v>
      </c>
      <c r="AZ293" s="34">
        <f>(((L293-VLOOKUP(AZ$6,Data!$N$4:$Y$11,Data!$W$1,FALSE)/1000)*VLOOKUP(AZ$6,Data!$N$4:$Y$11,Data!$P$1,FALSE)^1.5+VLOOKUP(AZ$6,Data!$N$4:$Y$11,Data!$W$1,FALSE)/1000*(Mannings_n_bot)^1.5)/L293)^0.67</f>
        <v>5.3543017085796382E-2</v>
      </c>
      <c r="BA293" s="34">
        <f>(((M293-VLOOKUP(BA$6,Data!$N$4:$Y$11,Data!$W$1,FALSE)/1000)*VLOOKUP(BA$6,Data!$N$4:$Y$11,Data!$P$1,FALSE)^1.5+VLOOKUP(BA$6,Data!$N$4:$Y$11,Data!$W$1,FALSE)/1000*(Mannings_n_bot)^1.5)/M293)^0.67</f>
        <v>5.3488503605735926E-2</v>
      </c>
      <c r="BB293" s="34">
        <f>(((N293-VLOOKUP(BB$6,Data!$N$4:$Y$11,Data!$W$1,FALSE)/1000)*VLOOKUP(BB$6,Data!$N$4:$Y$11,Data!$P$1,FALSE)^1.5+VLOOKUP(BB$6,Data!$N$4:$Y$11,Data!$W$1,FALSE)/1000*(Mannings_n_bot)^1.5)/N293)^0.67</f>
        <v>5.3396629420752913E-2</v>
      </c>
      <c r="BC293" s="34">
        <f>(((O293-VLOOKUP(BC$6,Data!$N$4:$Y$11,Data!$W$1,FALSE)/1000)*VLOOKUP(BC$6,Data!$N$4:$Y$11,Data!$P$1,FALSE)^1.5+VLOOKUP(BC$6,Data!$N$4:$Y$11,Data!$W$1,FALSE)/1000*(Mannings_n_bot)^1.5)/O293)^0.67</f>
        <v>5.3302872454207138E-2</v>
      </c>
      <c r="BD293" s="34">
        <f>(((P293-VLOOKUP(BD$6,Data!$N$4:$Y$11,Data!$W$1,FALSE)/1000)*VLOOKUP(BD$6,Data!$N$4:$Y$11,Data!$P$1,FALSE)^1.5+VLOOKUP(BD$6,Data!$N$4:$Y$11,Data!$W$1,FALSE)/1000*(Mannings_n_bot)^1.5)/P293)^0.67</f>
        <v>5.3184717259942102E-2</v>
      </c>
      <c r="BE293" s="34">
        <f>(((Q293-VLOOKUP(BE$6,Data!$N$4:$Y$11,Data!$W$1,FALSE)/1000)*VLOOKUP(BE$6,Data!$N$4:$Y$11,Data!$P$1,FALSE)^1.5+VLOOKUP(BE$6,Data!$N$4:$Y$11,Data!$W$1,FALSE)/1000*(Mannings_n_bot)^1.5)/Q293)^0.67</f>
        <v>5.3087752726476894E-2</v>
      </c>
      <c r="BF293" s="34">
        <f>(((R293-VLOOKUP(BF$6,Data!$N$4:$Y$11,Data!$W$1,FALSE)/1000)*VLOOKUP(BF$6,Data!$N$4:$Y$11,Data!$P$1,FALSE)^1.5+VLOOKUP(BF$6,Data!$N$4:$Y$11,Data!$W$1,FALSE)/1000*(Mannings_n_bot)^1.5)/R293)^0.67</f>
        <v>5.3016055843988268E-2</v>
      </c>
      <c r="BG293" s="34">
        <f>(((S293-VLOOKUP(BG$6,Data!$N$4:$Y$11,Data!$W$1,FALSE)/1000)*VLOOKUP(BG$6,Data!$N$4:$Y$11,Data!$P$1,FALSE)^1.5+VLOOKUP(BG$6,Data!$N$4:$Y$11,Data!$W$1,FALSE)/1000*(Mannings_n_bot)^1.5)/S293)^0.67</f>
        <v>5.2962875592902803E-2</v>
      </c>
    </row>
    <row r="294" spans="1:59" x14ac:dyDescent="0.25">
      <c r="A294" s="28">
        <v>0.28699999999999998</v>
      </c>
      <c r="B294" s="94">
        <v>0.34652984858554325</v>
      </c>
      <c r="C294" s="94">
        <v>0.49787305986915986</v>
      </c>
      <c r="D294" s="94">
        <v>0.67536417564416995</v>
      </c>
      <c r="E294" s="94">
        <v>0.88113995799137612</v>
      </c>
      <c r="F294" s="94">
        <v>1.1128052087942311</v>
      </c>
      <c r="G294" s="94">
        <v>1.3730128515999422</v>
      </c>
      <c r="H294" s="94">
        <v>1.6588521269901797</v>
      </c>
      <c r="I294" s="94">
        <v>1.9734913414252904</v>
      </c>
      <c r="K294" s="28">
        <v>0.28699999999999998</v>
      </c>
      <c r="L294" s="94">
        <v>1.9817061783752987</v>
      </c>
      <c r="M294" s="94">
        <v>2.3825133815015591</v>
      </c>
      <c r="N294" s="94">
        <v>2.773666438093553</v>
      </c>
      <c r="O294" s="94">
        <v>3.1743773576547922</v>
      </c>
      <c r="P294" s="94">
        <v>3.5655390103438656</v>
      </c>
      <c r="Q294" s="94">
        <v>3.9661997362078005</v>
      </c>
      <c r="R294" s="94">
        <v>4.3573706075122134</v>
      </c>
      <c r="S294" s="94">
        <v>4.7580008643512786</v>
      </c>
      <c r="U294" s="28">
        <v>0.28699999999999998</v>
      </c>
      <c r="V294" s="94">
        <v>1.4723969908699508</v>
      </c>
      <c r="W294" s="94">
        <v>1.7697916491033732</v>
      </c>
      <c r="X294" s="94">
        <v>2.0604181165560354</v>
      </c>
      <c r="Y294" s="94">
        <v>2.3577405344004378</v>
      </c>
      <c r="Z294" s="94">
        <v>2.6483725993043676</v>
      </c>
      <c r="AA294" s="94">
        <v>2.9456574710243024</v>
      </c>
      <c r="AB294" s="94">
        <v>3.2362959698038187</v>
      </c>
      <c r="AC294" s="94">
        <v>3.5335580982143378</v>
      </c>
      <c r="AE294" s="28">
        <v>0.28699999999999998</v>
      </c>
      <c r="AF294" s="94">
        <f t="shared" si="78"/>
        <v>0.35726319841820198</v>
      </c>
      <c r="AG294" s="94">
        <f t="shared" si="64"/>
        <v>0.35775878133034605</v>
      </c>
      <c r="AH294" s="94">
        <f t="shared" si="65"/>
        <v>0.35768683890897274</v>
      </c>
      <c r="AI294" s="94">
        <f t="shared" si="66"/>
        <v>0.3580065903054877</v>
      </c>
      <c r="AJ294" s="94">
        <f t="shared" si="67"/>
        <v>0.35792399507472017</v>
      </c>
      <c r="AK294" s="94">
        <f t="shared" si="68"/>
        <v>0.35815640580539593</v>
      </c>
      <c r="AL294" s="94">
        <f t="shared" si="69"/>
        <v>0.35807558645322562</v>
      </c>
      <c r="AM294" s="94">
        <f t="shared" si="70"/>
        <v>0.35825675763397136</v>
      </c>
      <c r="AO294" s="28">
        <v>0.28699999999999998</v>
      </c>
      <c r="AP294" s="94">
        <f t="shared" si="79"/>
        <v>0.17486439330256601</v>
      </c>
      <c r="AQ294" s="94">
        <f t="shared" si="71"/>
        <v>0.20896968039498673</v>
      </c>
      <c r="AR294" s="94">
        <f t="shared" si="72"/>
        <v>0.24349149067411782</v>
      </c>
      <c r="AS294" s="94">
        <f t="shared" si="73"/>
        <v>0.27757883159875996</v>
      </c>
      <c r="AT294" s="94">
        <f t="shared" si="74"/>
        <v>0.31210013565015254</v>
      </c>
      <c r="AU294" s="94">
        <f t="shared" si="75"/>
        <v>0.34617844357801303</v>
      </c>
      <c r="AV294" s="94">
        <f t="shared" si="76"/>
        <v>0.3807002608706907</v>
      </c>
      <c r="AW294" s="94">
        <f t="shared" si="77"/>
        <v>0.41477322045303217</v>
      </c>
      <c r="AY294" s="28">
        <v>0.28699999999999998</v>
      </c>
      <c r="AZ294" s="34">
        <f>(((L294-VLOOKUP(AZ$6,Data!$N$4:$Y$11,Data!$W$1,FALSE)/1000)*VLOOKUP(AZ$6,Data!$N$4:$Y$11,Data!$P$1,FALSE)^1.5+VLOOKUP(AZ$6,Data!$N$4:$Y$11,Data!$W$1,FALSE)/1000*(Mannings_n_bot)^1.5)/L294)^0.67</f>
        <v>5.3527227294890477E-2</v>
      </c>
      <c r="BA294" s="34">
        <f>(((M294-VLOOKUP(BA$6,Data!$N$4:$Y$11,Data!$W$1,FALSE)/1000)*VLOOKUP(BA$6,Data!$N$4:$Y$11,Data!$P$1,FALSE)^1.5+VLOOKUP(BA$6,Data!$N$4:$Y$11,Data!$W$1,FALSE)/1000*(Mannings_n_bot)^1.5)/M294)^0.67</f>
        <v>5.3472512219080288E-2</v>
      </c>
      <c r="BB294" s="34">
        <f>(((N294-VLOOKUP(BB$6,Data!$N$4:$Y$11,Data!$W$1,FALSE)/1000)*VLOOKUP(BB$6,Data!$N$4:$Y$11,Data!$P$1,FALSE)^1.5+VLOOKUP(BB$6,Data!$N$4:$Y$11,Data!$W$1,FALSE)/1000*(Mannings_n_bot)^1.5)/N294)^0.67</f>
        <v>5.3380378397676488E-2</v>
      </c>
      <c r="BC294" s="34">
        <f>(((O294-VLOOKUP(BC$6,Data!$N$4:$Y$11,Data!$W$1,FALSE)/1000)*VLOOKUP(BC$6,Data!$N$4:$Y$11,Data!$P$1,FALSE)^1.5+VLOOKUP(BC$6,Data!$N$4:$Y$11,Data!$W$1,FALSE)/1000*(Mannings_n_bot)^1.5)/O294)^0.67</f>
        <v>5.3286320224021827E-2</v>
      </c>
      <c r="BD294" s="34">
        <f>(((P294-VLOOKUP(BD$6,Data!$N$4:$Y$11,Data!$W$1,FALSE)/1000)*VLOOKUP(BD$6,Data!$N$4:$Y$11,Data!$P$1,FALSE)^1.5+VLOOKUP(BD$6,Data!$N$4:$Y$11,Data!$W$1,FALSE)/1000*(Mannings_n_bot)^1.5)/P294)^0.67</f>
        <v>5.3167829326192684E-2</v>
      </c>
      <c r="BE294" s="34">
        <f>(((Q294-VLOOKUP(BE$6,Data!$N$4:$Y$11,Data!$W$1,FALSE)/1000)*VLOOKUP(BE$6,Data!$N$4:$Y$11,Data!$P$1,FALSE)^1.5+VLOOKUP(BE$6,Data!$N$4:$Y$11,Data!$W$1,FALSE)/1000*(Mannings_n_bot)^1.5)/Q294)^0.67</f>
        <v>5.3070560553295905E-2</v>
      </c>
      <c r="BF294" s="34">
        <f>(((R294-VLOOKUP(BF$6,Data!$N$4:$Y$11,Data!$W$1,FALSE)/1000)*VLOOKUP(BF$6,Data!$N$4:$Y$11,Data!$P$1,FALSE)^1.5+VLOOKUP(BF$6,Data!$N$4:$Y$11,Data!$W$1,FALSE)/1000*(Mannings_n_bot)^1.5)/R294)^0.67</f>
        <v>5.2998662477347129E-2</v>
      </c>
      <c r="BG294" s="34">
        <f>(((S294-VLOOKUP(BG$6,Data!$N$4:$Y$11,Data!$W$1,FALSE)/1000)*VLOOKUP(BG$6,Data!$N$4:$Y$11,Data!$P$1,FALSE)^1.5+VLOOKUP(BG$6,Data!$N$4:$Y$11,Data!$W$1,FALSE)/1000*(Mannings_n_bot)^1.5)/S294)^0.67</f>
        <v>5.2945309516418154E-2</v>
      </c>
    </row>
    <row r="295" spans="1:59" x14ac:dyDescent="0.25">
      <c r="A295" s="28">
        <v>0.28799999999999998</v>
      </c>
      <c r="B295" s="94">
        <v>0.34770943757803208</v>
      </c>
      <c r="C295" s="94">
        <v>0.49956622040172038</v>
      </c>
      <c r="D295" s="94">
        <v>0.67766126050982045</v>
      </c>
      <c r="E295" s="94">
        <v>0.88413511535819955</v>
      </c>
      <c r="F295" s="94">
        <v>1.1165884332360525</v>
      </c>
      <c r="G295" s="94">
        <v>1.3776786474543798</v>
      </c>
      <c r="H295" s="94">
        <v>1.6644901322377477</v>
      </c>
      <c r="I295" s="94">
        <v>1.9801964161743326</v>
      </c>
      <c r="K295" s="28">
        <v>0.28799999999999998</v>
      </c>
      <c r="L295" s="94">
        <v>1.9833607127940014</v>
      </c>
      <c r="M295" s="94">
        <v>2.3844924401403067</v>
      </c>
      <c r="N295" s="94">
        <v>2.775972119511763</v>
      </c>
      <c r="O295" s="94">
        <v>3.1770074582211638</v>
      </c>
      <c r="P295" s="94">
        <v>3.5684957222241285</v>
      </c>
      <c r="Q295" s="94">
        <v>3.9694808153172514</v>
      </c>
      <c r="R295" s="94">
        <v>4.3609782961660608</v>
      </c>
      <c r="S295" s="94">
        <v>4.761932889927583</v>
      </c>
      <c r="U295" s="28">
        <v>0.28799999999999998</v>
      </c>
      <c r="V295" s="94">
        <v>1.4719852916188814</v>
      </c>
      <c r="W295" s="94">
        <v>1.7692871430936774</v>
      </c>
      <c r="X295" s="94">
        <v>2.0598323934272926</v>
      </c>
      <c r="Y295" s="94">
        <v>2.357062000833813</v>
      </c>
      <c r="Z295" s="94">
        <v>2.6476128293106092</v>
      </c>
      <c r="AA295" s="94">
        <v>2.9448048913694707</v>
      </c>
      <c r="AB295" s="94">
        <v>3.2353621429299357</v>
      </c>
      <c r="AC295" s="94">
        <v>3.5325314632919609</v>
      </c>
      <c r="AE295" s="28">
        <v>0.28799999999999998</v>
      </c>
      <c r="AF295" s="94">
        <f t="shared" si="78"/>
        <v>0.35847932377650982</v>
      </c>
      <c r="AG295" s="94">
        <f t="shared" si="64"/>
        <v>0.3589754429606915</v>
      </c>
      <c r="AH295" s="94">
        <f t="shared" si="65"/>
        <v>0.35890342257439517</v>
      </c>
      <c r="AI295" s="94">
        <f t="shared" si="66"/>
        <v>0.35922352079036685</v>
      </c>
      <c r="AJ295" s="94">
        <f t="shared" si="67"/>
        <v>0.35914083589805557</v>
      </c>
      <c r="AK295" s="94">
        <f t="shared" si="68"/>
        <v>0.35937349905510568</v>
      </c>
      <c r="AL295" s="94">
        <f t="shared" si="69"/>
        <v>0.35929259187679663</v>
      </c>
      <c r="AM295" s="94">
        <f t="shared" si="70"/>
        <v>0.35947396000464427</v>
      </c>
      <c r="AO295" s="28">
        <v>0.28799999999999998</v>
      </c>
      <c r="AP295" s="94">
        <f t="shared" si="79"/>
        <v>0.1753132626531694</v>
      </c>
      <c r="AQ295" s="94">
        <f t="shared" si="71"/>
        <v>0.20950631337389572</v>
      </c>
      <c r="AR295" s="94">
        <f t="shared" si="72"/>
        <v>0.24411673869008715</v>
      </c>
      <c r="AS295" s="94">
        <f t="shared" si="73"/>
        <v>0.27829179722896685</v>
      </c>
      <c r="AT295" s="94">
        <f t="shared" si="74"/>
        <v>0.31290171549935863</v>
      </c>
      <c r="AU295" s="94">
        <f t="shared" si="75"/>
        <v>0.34706771780789475</v>
      </c>
      <c r="AV295" s="94">
        <f t="shared" si="76"/>
        <v>0.38167815090964302</v>
      </c>
      <c r="AW295" s="94">
        <f t="shared" si="77"/>
        <v>0.41583879108477867</v>
      </c>
      <c r="AY295" s="28">
        <v>0.28799999999999998</v>
      </c>
      <c r="AZ295" s="34">
        <f>(((L295-VLOOKUP(AZ$6,Data!$N$4:$Y$11,Data!$W$1,FALSE)/1000)*VLOOKUP(AZ$6,Data!$N$4:$Y$11,Data!$P$1,FALSE)^1.5+VLOOKUP(AZ$6,Data!$N$4:$Y$11,Data!$W$1,FALSE)/1000*(Mannings_n_bot)^1.5)/L295)^0.67</f>
        <v>5.3511457156249338E-2</v>
      </c>
      <c r="BA295" s="34">
        <f>(((M295-VLOOKUP(BA$6,Data!$N$4:$Y$11,Data!$W$1,FALSE)/1000)*VLOOKUP(BA$6,Data!$N$4:$Y$11,Data!$P$1,FALSE)^1.5+VLOOKUP(BA$6,Data!$N$4:$Y$11,Data!$W$1,FALSE)/1000*(Mannings_n_bot)^1.5)/M295)^0.67</f>
        <v>5.3456540480747543E-2</v>
      </c>
      <c r="BB295" s="34">
        <f>(((N295-VLOOKUP(BB$6,Data!$N$4:$Y$11,Data!$W$1,FALSE)/1000)*VLOOKUP(BB$6,Data!$N$4:$Y$11,Data!$P$1,FALSE)^1.5+VLOOKUP(BB$6,Data!$N$4:$Y$11,Data!$W$1,FALSE)/1000*(Mannings_n_bot)^1.5)/N295)^0.67</f>
        <v>5.3364147331799235E-2</v>
      </c>
      <c r="BC295" s="34">
        <f>(((O295-VLOOKUP(BC$6,Data!$N$4:$Y$11,Data!$W$1,FALSE)/1000)*VLOOKUP(BC$6,Data!$N$4:$Y$11,Data!$P$1,FALSE)^1.5+VLOOKUP(BC$6,Data!$N$4:$Y$11,Data!$W$1,FALSE)/1000*(Mannings_n_bot)^1.5)/O295)^0.67</f>
        <v>5.32697881218923E-2</v>
      </c>
      <c r="BD295" s="34">
        <f>(((P295-VLOOKUP(BD$6,Data!$N$4:$Y$11,Data!$W$1,FALSE)/1000)*VLOOKUP(BD$6,Data!$N$4:$Y$11,Data!$P$1,FALSE)^1.5+VLOOKUP(BD$6,Data!$N$4:$Y$11,Data!$W$1,FALSE)/1000*(Mannings_n_bot)^1.5)/P295)^0.67</f>
        <v>5.3150961909716694E-2</v>
      </c>
      <c r="BE295" s="34">
        <f>(((Q295-VLOOKUP(BE$6,Data!$N$4:$Y$11,Data!$W$1,FALSE)/1000)*VLOOKUP(BE$6,Data!$N$4:$Y$11,Data!$P$1,FALSE)^1.5+VLOOKUP(BE$6,Data!$N$4:$Y$11,Data!$W$1,FALSE)/1000*(Mannings_n_bot)^1.5)/Q295)^0.67</f>
        <v>5.3053389101459146E-2</v>
      </c>
      <c r="BF295" s="34">
        <f>(((R295-VLOOKUP(BF$6,Data!$N$4:$Y$11,Data!$W$1,FALSE)/1000)*VLOOKUP(BF$6,Data!$N$4:$Y$11,Data!$P$1,FALSE)^1.5+VLOOKUP(BF$6,Data!$N$4:$Y$11,Data!$W$1,FALSE)/1000*(Mannings_n_bot)^1.5)/R295)^0.67</f>
        <v>5.2981290077774884E-2</v>
      </c>
      <c r="BG295" s="34">
        <f>(((S295-VLOOKUP(BG$6,Data!$N$4:$Y$11,Data!$W$1,FALSE)/1000)*VLOOKUP(BG$6,Data!$N$4:$Y$11,Data!$P$1,FALSE)^1.5+VLOOKUP(BG$6,Data!$N$4:$Y$11,Data!$W$1,FALSE)/1000*(Mannings_n_bot)^1.5)/S295)^0.67</f>
        <v>5.2927764494857893E-2</v>
      </c>
    </row>
    <row r="296" spans="1:59" x14ac:dyDescent="0.25">
      <c r="A296" s="28">
        <v>0.28899999999999998</v>
      </c>
      <c r="B296" s="94">
        <v>0.34888869595254079</v>
      </c>
      <c r="C296" s="94">
        <v>0.50125889714515492</v>
      </c>
      <c r="D296" s="94">
        <v>0.67995769084232727</v>
      </c>
      <c r="E296" s="94">
        <v>0.88712940876083235</v>
      </c>
      <c r="F296" s="94">
        <v>1.1203705698248361</v>
      </c>
      <c r="G296" s="94">
        <v>1.3823430897675504</v>
      </c>
      <c r="H296" s="94">
        <v>1.6701265069101918</v>
      </c>
      <c r="I296" s="94">
        <v>1.9868995384040069</v>
      </c>
      <c r="K296" s="28">
        <v>0.28899999999999998</v>
      </c>
      <c r="L296" s="94">
        <v>1.9850157110796238</v>
      </c>
      <c r="M296" s="94">
        <v>2.3864720644199937</v>
      </c>
      <c r="N296" s="94">
        <v>2.7782784581000262</v>
      </c>
      <c r="O296" s="94">
        <v>3.179638317668815</v>
      </c>
      <c r="P296" s="94">
        <v>3.5714532845413434</v>
      </c>
      <c r="Q296" s="94">
        <v>3.9727628465398706</v>
      </c>
      <c r="R296" s="94">
        <v>4.3645870285065032</v>
      </c>
      <c r="S296" s="94">
        <v>4.7658660608444512</v>
      </c>
      <c r="U296" s="28">
        <v>0.28899999999999998</v>
      </c>
      <c r="V296" s="94">
        <v>1.4715717321240454</v>
      </c>
      <c r="W296" s="94">
        <v>1.7687804227501889</v>
      </c>
      <c r="X296" s="94">
        <v>2.0592440886896086</v>
      </c>
      <c r="Y296" s="94">
        <v>2.3563805316530471</v>
      </c>
      <c r="Z296" s="94">
        <v>2.6468497564702047</v>
      </c>
      <c r="AA296" s="94">
        <v>2.9439486549007268</v>
      </c>
      <c r="AB296" s="94">
        <v>3.2344242920298587</v>
      </c>
      <c r="AC296" s="94">
        <v>3.5315004503964587</v>
      </c>
      <c r="AE296" s="28">
        <v>0.28899999999999998</v>
      </c>
      <c r="AF296" s="94">
        <f t="shared" si="78"/>
        <v>0.35969510827633894</v>
      </c>
      <c r="AG296" s="94">
        <f t="shared" si="64"/>
        <v>0.36019175695260847</v>
      </c>
      <c r="AH296" s="94">
        <f t="shared" si="65"/>
        <v>0.36011965958552411</v>
      </c>
      <c r="AI296" s="94">
        <f t="shared" si="66"/>
        <v>0.36044010024715872</v>
      </c>
      <c r="AJ296" s="94">
        <f t="shared" si="67"/>
        <v>0.36035732682304189</v>
      </c>
      <c r="AK296" s="94">
        <f t="shared" si="68"/>
        <v>0.36059023922765765</v>
      </c>
      <c r="AL296" s="94">
        <f t="shared" si="69"/>
        <v>0.36050924532858286</v>
      </c>
      <c r="AM296" s="94">
        <f t="shared" si="70"/>
        <v>0.36069080792569613</v>
      </c>
      <c r="AO296" s="28">
        <v>0.28899999999999998</v>
      </c>
      <c r="AP296" s="94">
        <f t="shared" si="79"/>
        <v>0.17576117609808983</v>
      </c>
      <c r="AQ296" s="94">
        <f t="shared" si="71"/>
        <v>0.21004180380673365</v>
      </c>
      <c r="AR296" s="94">
        <f t="shared" si="72"/>
        <v>0.24474065544435317</v>
      </c>
      <c r="AS296" s="94">
        <f t="shared" si="73"/>
        <v>0.2790032450644388</v>
      </c>
      <c r="AT296" s="94">
        <f t="shared" si="74"/>
        <v>0.31370158883898641</v>
      </c>
      <c r="AU296" s="94">
        <f t="shared" si="75"/>
        <v>0.34795509904939836</v>
      </c>
      <c r="AV296" s="94">
        <f t="shared" si="76"/>
        <v>0.38265395924106121</v>
      </c>
      <c r="AW296" s="94">
        <f t="shared" si="77"/>
        <v>0.41690209356239305</v>
      </c>
      <c r="AY296" s="28">
        <v>0.28899999999999998</v>
      </c>
      <c r="AZ296" s="34">
        <f>(((L296-VLOOKUP(AZ$6,Data!$N$4:$Y$11,Data!$W$1,FALSE)/1000)*VLOOKUP(AZ$6,Data!$N$4:$Y$11,Data!$P$1,FALSE)^1.5+VLOOKUP(AZ$6,Data!$N$4:$Y$11,Data!$W$1,FALSE)/1000*(Mannings_n_bot)^1.5)/L296)^0.67</f>
        <v>5.3495706611870517E-2</v>
      </c>
      <c r="BA296" s="34">
        <f>(((M296-VLOOKUP(BA$6,Data!$N$4:$Y$11,Data!$W$1,FALSE)/1000)*VLOOKUP(BA$6,Data!$N$4:$Y$11,Data!$P$1,FALSE)^1.5+VLOOKUP(BA$6,Data!$N$4:$Y$11,Data!$W$1,FALSE)/1000*(Mannings_n_bot)^1.5)/M296)^0.67</f>
        <v>5.3440588333085313E-2</v>
      </c>
      <c r="BB296" s="34">
        <f>(((N296-VLOOKUP(BB$6,Data!$N$4:$Y$11,Data!$W$1,FALSE)/1000)*VLOOKUP(BB$6,Data!$N$4:$Y$11,Data!$P$1,FALSE)^1.5+VLOOKUP(BB$6,Data!$N$4:$Y$11,Data!$W$1,FALSE)/1000*(Mannings_n_bot)^1.5)/N296)^0.67</f>
        <v>5.3347936164512666E-2</v>
      </c>
      <c r="BC296" s="34">
        <f>(((O296-VLOOKUP(BC$6,Data!$N$4:$Y$11,Data!$W$1,FALSE)/1000)*VLOOKUP(BC$6,Data!$N$4:$Y$11,Data!$P$1,FALSE)^1.5+VLOOKUP(BC$6,Data!$N$4:$Y$11,Data!$W$1,FALSE)/1000*(Mannings_n_bot)^1.5)/O296)^0.67</f>
        <v>5.3253276088926882E-2</v>
      </c>
      <c r="BD296" s="34">
        <f>(((P296-VLOOKUP(BD$6,Data!$N$4:$Y$11,Data!$W$1,FALSE)/1000)*VLOOKUP(BD$6,Data!$N$4:$Y$11,Data!$P$1,FALSE)^1.5+VLOOKUP(BD$6,Data!$N$4:$Y$11,Data!$W$1,FALSE)/1000*(Mannings_n_bot)^1.5)/P296)^0.67</f>
        <v>5.3134114950421946E-2</v>
      </c>
      <c r="BE296" s="34">
        <f>(((Q296-VLOOKUP(BE$6,Data!$N$4:$Y$11,Data!$W$1,FALSE)/1000)*VLOOKUP(BE$6,Data!$N$4:$Y$11,Data!$P$1,FALSE)^1.5+VLOOKUP(BE$6,Data!$N$4:$Y$11,Data!$W$1,FALSE)/1000*(Mannings_n_bot)^1.5)/Q296)^0.67</f>
        <v>5.3036238310434219E-2</v>
      </c>
      <c r="BF296" s="34">
        <f>(((R296-VLOOKUP(BF$6,Data!$N$4:$Y$11,Data!$W$1,FALSE)/1000)*VLOOKUP(BF$6,Data!$N$4:$Y$11,Data!$P$1,FALSE)^1.5+VLOOKUP(BF$6,Data!$N$4:$Y$11,Data!$W$1,FALSE)/1000*(Mannings_n_bot)^1.5)/R296)^0.67</f>
        <v>5.2963938583959869E-2</v>
      </c>
      <c r="BG296" s="34">
        <f>(((S296-VLOOKUP(BG$6,Data!$N$4:$Y$11,Data!$W$1,FALSE)/1000)*VLOOKUP(BG$6,Data!$N$4:$Y$11,Data!$P$1,FALSE)^1.5+VLOOKUP(BG$6,Data!$N$4:$Y$11,Data!$W$1,FALSE)/1000*(Mannings_n_bot)^1.5)/S296)^0.67</f>
        <v>5.2910240466776823E-2</v>
      </c>
    </row>
    <row r="297" spans="1:59" x14ac:dyDescent="0.25">
      <c r="A297" s="28">
        <v>0.28999999999999998</v>
      </c>
      <c r="B297" s="94">
        <v>0.35006762221792687</v>
      </c>
      <c r="C297" s="94">
        <v>0.50295108797979704</v>
      </c>
      <c r="D297" s="94">
        <v>0.68225346376190843</v>
      </c>
      <c r="E297" s="94">
        <v>0.89012283446786178</v>
      </c>
      <c r="F297" s="94">
        <v>1.1241516138397198</v>
      </c>
      <c r="G297" s="94">
        <v>1.3870061727438538</v>
      </c>
      <c r="H297" s="94">
        <v>1.6757612439931293</v>
      </c>
      <c r="I297" s="94">
        <v>1.9936006998020823</v>
      </c>
      <c r="K297" s="28">
        <v>0.28999999999999998</v>
      </c>
      <c r="L297" s="94">
        <v>1.9866711755862208</v>
      </c>
      <c r="M297" s="94">
        <v>2.3884522571444662</v>
      </c>
      <c r="N297" s="94">
        <v>2.7805854571269255</v>
      </c>
      <c r="O297" s="94">
        <v>3.1822699397162126</v>
      </c>
      <c r="P297" s="94">
        <v>3.5744117014786321</v>
      </c>
      <c r="Q297" s="94">
        <v>3.9760458345087137</v>
      </c>
      <c r="R297" s="94">
        <v>4.3681968096311978</v>
      </c>
      <c r="S297" s="94">
        <v>4.7698003826495112</v>
      </c>
      <c r="U297" s="28">
        <v>0.28999999999999998</v>
      </c>
      <c r="V297" s="94">
        <v>1.4711563108166326</v>
      </c>
      <c r="W297" s="94">
        <v>1.7682714861692721</v>
      </c>
      <c r="X297" s="94">
        <v>2.058653200129732</v>
      </c>
      <c r="Y297" s="94">
        <v>2.3556961243104464</v>
      </c>
      <c r="Z297" s="94">
        <v>2.6460833779257471</v>
      </c>
      <c r="AA297" s="94">
        <v>2.9430887584264269</v>
      </c>
      <c r="AB297" s="94">
        <v>3.2334824136021618</v>
      </c>
      <c r="AC297" s="94">
        <v>3.5304650556922921</v>
      </c>
      <c r="AE297" s="28">
        <v>0.28999999999999998</v>
      </c>
      <c r="AF297" s="94">
        <f t="shared" si="78"/>
        <v>0.36091055038036041</v>
      </c>
      <c r="AG297" s="94">
        <f t="shared" si="64"/>
        <v>0.36140772178295905</v>
      </c>
      <c r="AH297" s="94">
        <f t="shared" si="65"/>
        <v>0.36133554841716753</v>
      </c>
      <c r="AI297" s="94">
        <f t="shared" si="66"/>
        <v>0.36165632715979285</v>
      </c>
      <c r="AJ297" s="94">
        <f t="shared" si="67"/>
        <v>0.36157346633125548</v>
      </c>
      <c r="AK297" s="94">
        <f t="shared" si="68"/>
        <v>0.36180662481124415</v>
      </c>
      <c r="AL297" s="94">
        <f t="shared" si="69"/>
        <v>0.36172554529447759</v>
      </c>
      <c r="AM297" s="94">
        <f t="shared" si="70"/>
        <v>0.36190729988817044</v>
      </c>
      <c r="AO297" s="28">
        <v>0.28999999999999998</v>
      </c>
      <c r="AP297" s="94">
        <f t="shared" si="79"/>
        <v>0.17620813475316568</v>
      </c>
      <c r="AQ297" s="94">
        <f t="shared" si="71"/>
        <v>0.21057615301932153</v>
      </c>
      <c r="AR297" s="94">
        <f t="shared" si="72"/>
        <v>0.24536324248306157</v>
      </c>
      <c r="AS297" s="94">
        <f t="shared" si="73"/>
        <v>0.2797131768611813</v>
      </c>
      <c r="AT297" s="94">
        <f t="shared" si="74"/>
        <v>0.31449975764534632</v>
      </c>
      <c r="AU297" s="94">
        <f t="shared" si="75"/>
        <v>0.34884058948863561</v>
      </c>
      <c r="AV297" s="94">
        <f t="shared" si="76"/>
        <v>0.38362768827135607</v>
      </c>
      <c r="AW297" s="94">
        <f t="shared" si="77"/>
        <v>0.41796313050205347</v>
      </c>
      <c r="AY297" s="28">
        <v>0.28999999999999998</v>
      </c>
      <c r="AZ297" s="34">
        <f>(((L297-VLOOKUP(AZ$6,Data!$N$4:$Y$11,Data!$W$1,FALSE)/1000)*VLOOKUP(AZ$6,Data!$N$4:$Y$11,Data!$P$1,FALSE)^1.5+VLOOKUP(AZ$6,Data!$N$4:$Y$11,Data!$W$1,FALSE)/1000*(Mannings_n_bot)^1.5)/L297)^0.67</f>
        <v>5.3479975603922036E-2</v>
      </c>
      <c r="BA297" s="34">
        <f>(((M297-VLOOKUP(BA$6,Data!$N$4:$Y$11,Data!$W$1,FALSE)/1000)*VLOOKUP(BA$6,Data!$N$4:$Y$11,Data!$P$1,FALSE)^1.5+VLOOKUP(BA$6,Data!$N$4:$Y$11,Data!$W$1,FALSE)/1000*(Mannings_n_bot)^1.5)/M297)^0.67</f>
        <v>5.3424655718607918E-2</v>
      </c>
      <c r="BB297" s="34">
        <f>(((N297-VLOOKUP(BB$6,Data!$N$4:$Y$11,Data!$W$1,FALSE)/1000)*VLOOKUP(BB$6,Data!$N$4:$Y$11,Data!$P$1,FALSE)^1.5+VLOOKUP(BB$6,Data!$N$4:$Y$11,Data!$W$1,FALSE)/1000*(Mannings_n_bot)^1.5)/N297)^0.67</f>
        <v>5.3331744837377994E-2</v>
      </c>
      <c r="BC297" s="34">
        <f>(((O297-VLOOKUP(BC$6,Data!$N$4:$Y$11,Data!$W$1,FALSE)/1000)*VLOOKUP(BC$6,Data!$N$4:$Y$11,Data!$P$1,FALSE)^1.5+VLOOKUP(BC$6,Data!$N$4:$Y$11,Data!$W$1,FALSE)/1000*(Mannings_n_bot)^1.5)/O297)^0.67</f>
        <v>5.3236784066402185E-2</v>
      </c>
      <c r="BD297" s="34">
        <f>(((P297-VLOOKUP(BD$6,Data!$N$4:$Y$11,Data!$W$1,FALSE)/1000)*VLOOKUP(BD$6,Data!$N$4:$Y$11,Data!$P$1,FALSE)^1.5+VLOOKUP(BD$6,Data!$N$4:$Y$11,Data!$W$1,FALSE)/1000*(Mannings_n_bot)^1.5)/P297)^0.67</f>
        <v>5.3117288388388362E-2</v>
      </c>
      <c r="BE297" s="34">
        <f>(((Q297-VLOOKUP(BE$6,Data!$N$4:$Y$11,Data!$W$1,FALSE)/1000)*VLOOKUP(BE$6,Data!$N$4:$Y$11,Data!$P$1,FALSE)^1.5+VLOOKUP(BE$6,Data!$N$4:$Y$11,Data!$W$1,FALSE)/1000*(Mannings_n_bot)^1.5)/Q297)^0.67</f>
        <v>5.3019108119860679E-2</v>
      </c>
      <c r="BF297" s="34">
        <f>(((R297-VLOOKUP(BF$6,Data!$N$4:$Y$11,Data!$W$1,FALSE)/1000)*VLOOKUP(BF$6,Data!$N$4:$Y$11,Data!$P$1,FALSE)^1.5+VLOOKUP(BF$6,Data!$N$4:$Y$11,Data!$W$1,FALSE)/1000*(Mannings_n_bot)^1.5)/R297)^0.67</f>
        <v>5.2946607934764793E-2</v>
      </c>
      <c r="BG297" s="34">
        <f>(((S297-VLOOKUP(BG$6,Data!$N$4:$Y$11,Data!$W$1,FALSE)/1000)*VLOOKUP(BG$6,Data!$N$4:$Y$11,Data!$P$1,FALSE)^1.5+VLOOKUP(BG$6,Data!$N$4:$Y$11,Data!$W$1,FALSE)/1000*(Mannings_n_bot)^1.5)/S297)^0.67</f>
        <v>5.2892737370903414E-2</v>
      </c>
    </row>
    <row r="298" spans="1:59" x14ac:dyDescent="0.25">
      <c r="A298" s="28">
        <v>0.29099999999999998</v>
      </c>
      <c r="B298" s="94">
        <v>0.35124621488178642</v>
      </c>
      <c r="C298" s="94">
        <v>0.50464279078415508</v>
      </c>
      <c r="D298" s="94">
        <v>0.68454857638630506</v>
      </c>
      <c r="E298" s="94">
        <v>0.89311538874462881</v>
      </c>
      <c r="F298" s="94">
        <v>1.1279315605557472</v>
      </c>
      <c r="G298" s="94">
        <v>1.3916678905826192</v>
      </c>
      <c r="H298" s="94">
        <v>1.6813943364660608</v>
      </c>
      <c r="I298" s="94">
        <v>2.0002998920490298</v>
      </c>
      <c r="K298" s="28">
        <v>0.29099999999999998</v>
      </c>
      <c r="L298" s="94">
        <v>1.9883271086733769</v>
      </c>
      <c r="M298" s="94">
        <v>2.3904330211242635</v>
      </c>
      <c r="N298" s="94">
        <v>2.7828931198688305</v>
      </c>
      <c r="O298" s="94">
        <v>3.1849023280907636</v>
      </c>
      <c r="P298" s="94">
        <v>3.5773709772291489</v>
      </c>
      <c r="Q298" s="94">
        <v>3.9793297838680273</v>
      </c>
      <c r="R298" s="94">
        <v>4.3718076446500911</v>
      </c>
      <c r="S298" s="94">
        <v>4.773735860903833</v>
      </c>
      <c r="U298" s="28">
        <v>0.29099999999999998</v>
      </c>
      <c r="V298" s="94">
        <v>1.4707390261189945</v>
      </c>
      <c r="W298" s="94">
        <v>1.7677603314367689</v>
      </c>
      <c r="X298" s="94">
        <v>2.058059725522142</v>
      </c>
      <c r="Y298" s="94">
        <v>2.355008776244365</v>
      </c>
      <c r="Z298" s="94">
        <v>2.6453136908041324</v>
      </c>
      <c r="AA298" s="94">
        <v>2.9422251987375438</v>
      </c>
      <c r="AB298" s="94">
        <v>3.2325365041262866</v>
      </c>
      <c r="AC298" s="94">
        <v>3.5294252753231086</v>
      </c>
      <c r="AE298" s="28">
        <v>0.29099999999999998</v>
      </c>
      <c r="AF298" s="94">
        <f t="shared" si="78"/>
        <v>0.36212564854994495</v>
      </c>
      <c r="AG298" s="94">
        <f t="shared" si="64"/>
        <v>0.36262333592729401</v>
      </c>
      <c r="AH298" s="94">
        <f t="shared" si="65"/>
        <v>0.3625510875428215</v>
      </c>
      <c r="AI298" s="94">
        <f t="shared" si="66"/>
        <v>0.36287220001087966</v>
      </c>
      <c r="AJ298" s="94">
        <f t="shared" si="67"/>
        <v>0.36278925290295566</v>
      </c>
      <c r="AK298" s="94">
        <f t="shared" si="68"/>
        <v>0.36302265429273484</v>
      </c>
      <c r="AL298" s="94">
        <f t="shared" si="69"/>
        <v>0.36294149025905376</v>
      </c>
      <c r="AM298" s="94">
        <f t="shared" si="70"/>
        <v>0.36312343438178551</v>
      </c>
      <c r="AO298" s="28">
        <v>0.29099999999999998</v>
      </c>
      <c r="AP298" s="94">
        <f t="shared" si="79"/>
        <v>0.17665413972861835</v>
      </c>
      <c r="AQ298" s="94">
        <f t="shared" si="71"/>
        <v>0.2111093623308519</v>
      </c>
      <c r="AR298" s="94">
        <f t="shared" si="72"/>
        <v>0.24598450134461891</v>
      </c>
      <c r="AS298" s="94">
        <f t="shared" si="73"/>
        <v>0.28042159436644953</v>
      </c>
      <c r="AT298" s="94">
        <f t="shared" si="74"/>
        <v>0.31529622388488937</v>
      </c>
      <c r="AU298" s="94">
        <f t="shared" si="75"/>
        <v>0.34972419130084675</v>
      </c>
      <c r="AV298" s="94">
        <f t="shared" si="76"/>
        <v>0.38459934039495819</v>
      </c>
      <c r="AW298" s="94">
        <f t="shared" si="77"/>
        <v>0.41902190450694604</v>
      </c>
      <c r="AY298" s="28">
        <v>0.29099999999999998</v>
      </c>
      <c r="AZ298" s="34">
        <f>(((L298-VLOOKUP(AZ$6,Data!$N$4:$Y$11,Data!$W$1,FALSE)/1000)*VLOOKUP(AZ$6,Data!$N$4:$Y$11,Data!$P$1,FALSE)^1.5+VLOOKUP(AZ$6,Data!$N$4:$Y$11,Data!$W$1,FALSE)/1000*(Mannings_n_bot)^1.5)/L298)^0.67</f>
        <v>5.3464264074741551E-2</v>
      </c>
      <c r="BA298" s="34">
        <f>(((M298-VLOOKUP(BA$6,Data!$N$4:$Y$11,Data!$W$1,FALSE)/1000)*VLOOKUP(BA$6,Data!$N$4:$Y$11,Data!$P$1,FALSE)^1.5+VLOOKUP(BA$6,Data!$N$4:$Y$11,Data!$W$1,FALSE)/1000*(Mannings_n_bot)^1.5)/M298)^0.67</f>
        <v>5.3408742579995609E-2</v>
      </c>
      <c r="BB298" s="34">
        <f>(((N298-VLOOKUP(BB$6,Data!$N$4:$Y$11,Data!$W$1,FALSE)/1000)*VLOOKUP(BB$6,Data!$N$4:$Y$11,Data!$P$1,FALSE)^1.5+VLOOKUP(BB$6,Data!$N$4:$Y$11,Data!$W$1,FALSE)/1000*(Mannings_n_bot)^1.5)/N298)^0.67</f>
        <v>5.3315573292125225E-2</v>
      </c>
      <c r="BC298" s="34">
        <f>(((O298-VLOOKUP(BC$6,Data!$N$4:$Y$11,Data!$W$1,FALSE)/1000)*VLOOKUP(BC$6,Data!$N$4:$Y$11,Data!$P$1,FALSE)^1.5+VLOOKUP(BC$6,Data!$N$4:$Y$11,Data!$W$1,FALSE)/1000*(Mannings_n_bot)^1.5)/O298)^0.67</f>
        <v>5.3220311995762805E-2</v>
      </c>
      <c r="BD298" s="34">
        <f>(((P298-VLOOKUP(BD$6,Data!$N$4:$Y$11,Data!$W$1,FALSE)/1000)*VLOOKUP(BD$6,Data!$N$4:$Y$11,Data!$P$1,FALSE)^1.5+VLOOKUP(BD$6,Data!$N$4:$Y$11,Data!$W$1,FALSE)/1000*(Mannings_n_bot)^1.5)/P298)^0.67</f>
        <v>5.3100482163867153E-2</v>
      </c>
      <c r="BE298" s="34">
        <f>(((Q298-VLOOKUP(BE$6,Data!$N$4:$Y$11,Data!$W$1,FALSE)/1000)*VLOOKUP(BE$6,Data!$N$4:$Y$11,Data!$P$1,FALSE)^1.5+VLOOKUP(BE$6,Data!$N$4:$Y$11,Data!$W$1,FALSE)/1000*(Mannings_n_bot)^1.5)/Q298)^0.67</f>
        <v>5.3001998469548964E-2</v>
      </c>
      <c r="BF298" s="34">
        <f>(((R298-VLOOKUP(BF$6,Data!$N$4:$Y$11,Data!$W$1,FALSE)/1000)*VLOOKUP(BF$6,Data!$N$4:$Y$11,Data!$P$1,FALSE)^1.5+VLOOKUP(BF$6,Data!$N$4:$Y$11,Data!$W$1,FALSE)/1000*(Mannings_n_bot)^1.5)/R298)^0.67</f>
        <v>5.2929298069225673E-2</v>
      </c>
      <c r="BG298" s="34">
        <f>(((S298-VLOOKUP(BG$6,Data!$N$4:$Y$11,Data!$W$1,FALSE)/1000)*VLOOKUP(BG$6,Data!$N$4:$Y$11,Data!$P$1,FALSE)^1.5+VLOOKUP(BG$6,Data!$N$4:$Y$11,Data!$W$1,FALSE)/1000*(Mannings_n_bot)^1.5)/S298)^0.67</f>
        <v>5.2875255146138646E-2</v>
      </c>
    </row>
    <row r="299" spans="1:59" x14ac:dyDescent="0.25">
      <c r="A299" s="28">
        <v>0.29199999999999998</v>
      </c>
      <c r="B299" s="94">
        <v>0.35242447245044894</v>
      </c>
      <c r="C299" s="94">
        <v>0.50633400343489965</v>
      </c>
      <c r="D299" s="94">
        <v>0.68684302583077095</v>
      </c>
      <c r="E299" s="94">
        <v>0.89610706785321104</v>
      </c>
      <c r="F299" s="94">
        <v>1.1317104052438467</v>
      </c>
      <c r="G299" s="94">
        <v>1.3963282374780785</v>
      </c>
      <c r="H299" s="94">
        <v>1.6870257773023365</v>
      </c>
      <c r="I299" s="94">
        <v>2.0069971068179822</v>
      </c>
      <c r="K299" s="28">
        <v>0.29199999999999998</v>
      </c>
      <c r="L299" s="94">
        <v>1.9899835127062446</v>
      </c>
      <c r="M299" s="94">
        <v>2.3924143591766582</v>
      </c>
      <c r="N299" s="94">
        <v>2.7852014496099415</v>
      </c>
      <c r="O299" s="94">
        <v>3.187535486528875</v>
      </c>
      <c r="P299" s="94">
        <v>3.580331115996148</v>
      </c>
      <c r="Q299" s="94">
        <v>3.982614699273324</v>
      </c>
      <c r="R299" s="94">
        <v>4.3754195386854899</v>
      </c>
      <c r="S299" s="94">
        <v>4.7776725011820176</v>
      </c>
      <c r="U299" s="28">
        <v>0.29199999999999998</v>
      </c>
      <c r="V299" s="94">
        <v>1.4703198764446104</v>
      </c>
      <c r="W299" s="94">
        <v>1.7672469566279592</v>
      </c>
      <c r="X299" s="94">
        <v>2.0574636626290062</v>
      </c>
      <c r="Y299" s="94">
        <v>2.354318484879153</v>
      </c>
      <c r="Z299" s="94">
        <v>2.6445406922165002</v>
      </c>
      <c r="AA299" s="94">
        <v>2.9413579726076047</v>
      </c>
      <c r="AB299" s="94">
        <v>3.2315865600624805</v>
      </c>
      <c r="AC299" s="94">
        <v>3.5283811054116674</v>
      </c>
      <c r="AE299" s="28">
        <v>0.29199999999999998</v>
      </c>
      <c r="AF299" s="94">
        <f t="shared" si="78"/>
        <v>0.36334040124515732</v>
      </c>
      <c r="AG299" s="94">
        <f t="shared" si="64"/>
        <v>0.36383859785984335</v>
      </c>
      <c r="AH299" s="94">
        <f t="shared" si="65"/>
        <v>0.36376627543466467</v>
      </c>
      <c r="AI299" s="94">
        <f t="shared" si="66"/>
        <v>0.36408771728170369</v>
      </c>
      <c r="AJ299" s="94">
        <f t="shared" si="67"/>
        <v>0.36400468501707833</v>
      </c>
      <c r="AK299" s="94">
        <f t="shared" si="68"/>
        <v>0.36423832615766971</v>
      </c>
      <c r="AL299" s="94">
        <f t="shared" si="69"/>
        <v>0.36415707870555669</v>
      </c>
      <c r="AM299" s="94">
        <f t="shared" si="70"/>
        <v>0.36433920989492785</v>
      </c>
      <c r="AO299" s="28">
        <v>0.29199999999999998</v>
      </c>
      <c r="AP299" s="94">
        <f t="shared" si="79"/>
        <v>0.17709919212907207</v>
      </c>
      <c r="AQ299" s="94">
        <f t="shared" si="71"/>
        <v>0.21164143305390998</v>
      </c>
      <c r="AR299" s="94">
        <f t="shared" si="72"/>
        <v>0.24660443355972012</v>
      </c>
      <c r="AS299" s="94">
        <f t="shared" si="73"/>
        <v>0.2811284993187772</v>
      </c>
      <c r="AT299" s="94">
        <f t="shared" si="74"/>
        <v>0.31609098951424031</v>
      </c>
      <c r="AU299" s="94">
        <f t="shared" si="75"/>
        <v>0.35060590665043634</v>
      </c>
      <c r="AV299" s="94">
        <f t="shared" si="76"/>
        <v>0.38556891799435777</v>
      </c>
      <c r="AW299" s="94">
        <f t="shared" si="77"/>
        <v>0.42007841816730679</v>
      </c>
      <c r="AY299" s="28">
        <v>0.29199999999999998</v>
      </c>
      <c r="AZ299" s="34">
        <f>(((L299-VLOOKUP(AZ$6,Data!$N$4:$Y$11,Data!$W$1,FALSE)/1000)*VLOOKUP(AZ$6,Data!$N$4:$Y$11,Data!$P$1,FALSE)^1.5+VLOOKUP(AZ$6,Data!$N$4:$Y$11,Data!$W$1,FALSE)/1000*(Mannings_n_bot)^1.5)/L299)^0.67</f>
        <v>5.344857196683539E-2</v>
      </c>
      <c r="BA299" s="34">
        <f>(((M299-VLOOKUP(BA$6,Data!$N$4:$Y$11,Data!$W$1,FALSE)/1000)*VLOOKUP(BA$6,Data!$N$4:$Y$11,Data!$P$1,FALSE)^1.5+VLOOKUP(BA$6,Data!$N$4:$Y$11,Data!$W$1,FALSE)/1000*(Mannings_n_bot)^1.5)/M299)^0.67</f>
        <v>5.3392848860093739E-2</v>
      </c>
      <c r="BB299" s="34">
        <f>(((N299-VLOOKUP(BB$6,Data!$N$4:$Y$11,Data!$W$1,FALSE)/1000)*VLOOKUP(BB$6,Data!$N$4:$Y$11,Data!$P$1,FALSE)^1.5+VLOOKUP(BB$6,Data!$N$4:$Y$11,Data!$W$1,FALSE)/1000*(Mannings_n_bot)^1.5)/N299)^0.67</f>
        <v>5.3299421470652204E-2</v>
      </c>
      <c r="BC299" s="34">
        <f>(((O299-VLOOKUP(BC$6,Data!$N$4:$Y$11,Data!$W$1,FALSE)/1000)*VLOOKUP(BC$6,Data!$N$4:$Y$11,Data!$P$1,FALSE)^1.5+VLOOKUP(BC$6,Data!$N$4:$Y$11,Data!$W$1,FALSE)/1000*(Mannings_n_bot)^1.5)/O299)^0.67</f>
        <v>5.3203859818619997E-2</v>
      </c>
      <c r="BD299" s="34">
        <f>(((P299-VLOOKUP(BD$6,Data!$N$4:$Y$11,Data!$W$1,FALSE)/1000)*VLOOKUP(BD$6,Data!$N$4:$Y$11,Data!$P$1,FALSE)^1.5+VLOOKUP(BD$6,Data!$N$4:$Y$11,Data!$W$1,FALSE)/1000*(Mannings_n_bot)^1.5)/P299)^0.67</f>
        <v>5.3083696217279798E-2</v>
      </c>
      <c r="BE299" s="34">
        <f>(((Q299-VLOOKUP(BE$6,Data!$N$4:$Y$11,Data!$W$1,FALSE)/1000)*VLOOKUP(BE$6,Data!$N$4:$Y$11,Data!$P$1,FALSE)^1.5+VLOOKUP(BE$6,Data!$N$4:$Y$11,Data!$W$1,FALSE)/1000*(Mannings_n_bot)^1.5)/Q299)^0.67</f>
        <v>5.2984909299479549E-2</v>
      </c>
      <c r="BF299" s="34">
        <f>(((R299-VLOOKUP(BF$6,Data!$N$4:$Y$11,Data!$W$1,FALSE)/1000)*VLOOKUP(BF$6,Data!$N$4:$Y$11,Data!$P$1,FALSE)^1.5+VLOOKUP(BF$6,Data!$N$4:$Y$11,Data!$W$1,FALSE)/1000*(Mannings_n_bot)^1.5)/R299)^0.67</f>
        <v>5.2912008926551082E-2</v>
      </c>
      <c r="BG299" s="34">
        <f>(((S299-VLOOKUP(BG$6,Data!$N$4:$Y$11,Data!$W$1,FALSE)/1000)*VLOOKUP(BG$6,Data!$N$4:$Y$11,Data!$P$1,FALSE)^1.5+VLOOKUP(BG$6,Data!$N$4:$Y$11,Data!$W$1,FALSE)/1000*(Mannings_n_bot)^1.5)/S299)^0.67</f>
        <v>5.2857793731555282E-2</v>
      </c>
    </row>
    <row r="300" spans="1:59" x14ac:dyDescent="0.25">
      <c r="A300" s="28">
        <v>0.29299999999999998</v>
      </c>
      <c r="B300" s="94">
        <v>0.35360239342896871</v>
      </c>
      <c r="C300" s="94">
        <v>0.50802472380685471</v>
      </c>
      <c r="D300" s="94">
        <v>0.68913680920805898</v>
      </c>
      <c r="E300" s="94">
        <v>0.89909786805240643</v>
      </c>
      <c r="F300" s="94">
        <v>1.1354881431708084</v>
      </c>
      <c r="G300" s="94">
        <v>1.4009872076193379</v>
      </c>
      <c r="H300" s="94">
        <v>1.6926555594691219</v>
      </c>
      <c r="I300" s="94">
        <v>2.0136923357746959</v>
      </c>
      <c r="K300" s="28">
        <v>0.29299999999999998</v>
      </c>
      <c r="L300" s="94">
        <v>1.9916403900555795</v>
      </c>
      <c r="M300" s="94">
        <v>2.3943962741257003</v>
      </c>
      <c r="N300" s="94">
        <v>2.7875104496423435</v>
      </c>
      <c r="O300" s="94">
        <v>3.1901694187760121</v>
      </c>
      <c r="P300" s="94">
        <v>3.5832921219930474</v>
      </c>
      <c r="Q300" s="94">
        <v>3.9859005853914491</v>
      </c>
      <c r="R300" s="94">
        <v>4.3790324968721475</v>
      </c>
      <c r="S300" s="94">
        <v>4.7816103090722795</v>
      </c>
      <c r="U300" s="28">
        <v>0.29299999999999998</v>
      </c>
      <c r="V300" s="94">
        <v>1.4698988601980552</v>
      </c>
      <c r="W300" s="94">
        <v>1.7667313598075214</v>
      </c>
      <c r="X300" s="94">
        <v>2.056865009200131</v>
      </c>
      <c r="Y300" s="94">
        <v>2.3536252476251018</v>
      </c>
      <c r="Z300" s="94">
        <v>2.643764379258176</v>
      </c>
      <c r="AA300" s="94">
        <v>2.940487076792623</v>
      </c>
      <c r="AB300" s="94">
        <v>3.2306325778517202</v>
      </c>
      <c r="AC300" s="94">
        <v>3.5273325420597579</v>
      </c>
      <c r="AE300" s="28">
        <v>0.29299999999999998</v>
      </c>
      <c r="AF300" s="94">
        <f t="shared" si="78"/>
        <v>0.36455480692474768</v>
      </c>
      <c r="AG300" s="94">
        <f t="shared" si="64"/>
        <v>0.36505350605351017</v>
      </c>
      <c r="AH300" s="94">
        <f t="shared" si="65"/>
        <v>0.36498111056355131</v>
      </c>
      <c r="AI300" s="94">
        <f t="shared" si="66"/>
        <v>0.36530287745221701</v>
      </c>
      <c r="AJ300" s="94">
        <f t="shared" si="67"/>
        <v>0.36521976115122812</v>
      </c>
      <c r="AK300" s="94">
        <f t="shared" si="68"/>
        <v>0.36545363889025168</v>
      </c>
      <c r="AL300" s="94">
        <f t="shared" si="69"/>
        <v>0.36537230911589669</v>
      </c>
      <c r="AM300" s="94">
        <f t="shared" si="70"/>
        <v>0.36555462491464463</v>
      </c>
      <c r="AO300" s="28">
        <v>0.29299999999999998</v>
      </c>
      <c r="AP300" s="94">
        <f t="shared" si="79"/>
        <v>0.17754329305357225</v>
      </c>
      <c r="AQ300" s="94">
        <f t="shared" si="71"/>
        <v>0.21217236649449639</v>
      </c>
      <c r="AR300" s="94">
        <f t="shared" si="72"/>
        <v>0.24722304065137402</v>
      </c>
      <c r="AS300" s="94">
        <f t="shared" si="73"/>
        <v>0.28183389344800619</v>
      </c>
      <c r="AT300" s="94">
        <f t="shared" si="74"/>
        <v>0.3168840564802301</v>
      </c>
      <c r="AU300" s="94">
        <f t="shared" si="75"/>
        <v>0.35148573769100894</v>
      </c>
      <c r="AV300" s="94">
        <f t="shared" si="76"/>
        <v>0.38653642344014366</v>
      </c>
      <c r="AW300" s="94">
        <f t="shared" si="77"/>
        <v>0.42113267406046506</v>
      </c>
      <c r="AY300" s="28">
        <v>0.29299999999999998</v>
      </c>
      <c r="AZ300" s="34">
        <f>(((L300-VLOOKUP(AZ$6,Data!$N$4:$Y$11,Data!$W$1,FALSE)/1000)*VLOOKUP(AZ$6,Data!$N$4:$Y$11,Data!$P$1,FALSE)^1.5+VLOOKUP(AZ$6,Data!$N$4:$Y$11,Data!$W$1,FALSE)/1000*(Mannings_n_bot)^1.5)/L300)^0.67</f>
        <v>5.3432899222877618E-2</v>
      </c>
      <c r="BA300" s="34">
        <f>(((M300-VLOOKUP(BA$6,Data!$N$4:$Y$11,Data!$W$1,FALSE)/1000)*VLOOKUP(BA$6,Data!$N$4:$Y$11,Data!$P$1,FALSE)^1.5+VLOOKUP(BA$6,Data!$N$4:$Y$11,Data!$W$1,FALSE)/1000*(Mannings_n_bot)^1.5)/M300)^0.67</f>
        <v>5.337697450191177E-2</v>
      </c>
      <c r="BB300" s="34">
        <f>(((N300-VLOOKUP(BB$6,Data!$N$4:$Y$11,Data!$W$1,FALSE)/1000)*VLOOKUP(BB$6,Data!$N$4:$Y$11,Data!$P$1,FALSE)^1.5+VLOOKUP(BB$6,Data!$N$4:$Y$11,Data!$W$1,FALSE)/1000*(Mannings_n_bot)^1.5)/N300)^0.67</f>
        <v>5.3283289315023886E-2</v>
      </c>
      <c r="BC300" s="34">
        <f>(((O300-VLOOKUP(BC$6,Data!$N$4:$Y$11,Data!$W$1,FALSE)/1000)*VLOOKUP(BC$6,Data!$N$4:$Y$11,Data!$P$1,FALSE)^1.5+VLOOKUP(BC$6,Data!$N$4:$Y$11,Data!$W$1,FALSE)/1000*(Mannings_n_bot)^1.5)/O300)^0.67</f>
        <v>5.3187427476750898E-2</v>
      </c>
      <c r="BD300" s="34">
        <f>(((P300-VLOOKUP(BD$6,Data!$N$4:$Y$11,Data!$W$1,FALSE)/1000)*VLOOKUP(BD$6,Data!$N$4:$Y$11,Data!$P$1,FALSE)^1.5+VLOOKUP(BD$6,Data!$N$4:$Y$11,Data!$W$1,FALSE)/1000*(Mannings_n_bot)^1.5)/P300)^0.67</f>
        <v>5.3066930489217089E-2</v>
      </c>
      <c r="BE300" s="34">
        <f>(((Q300-VLOOKUP(BE$6,Data!$N$4:$Y$11,Data!$W$1,FALSE)/1000)*VLOOKUP(BE$6,Data!$N$4:$Y$11,Data!$P$1,FALSE)^1.5+VLOOKUP(BE$6,Data!$N$4:$Y$11,Data!$W$1,FALSE)/1000*(Mannings_n_bot)^1.5)/Q300)^0.67</f>
        <v>5.2967840549802143E-2</v>
      </c>
      <c r="BF300" s="34">
        <f>(((R300-VLOOKUP(BF$6,Data!$N$4:$Y$11,Data!$W$1,FALSE)/1000)*VLOOKUP(BF$6,Data!$N$4:$Y$11,Data!$P$1,FALSE)^1.5+VLOOKUP(BF$6,Data!$N$4:$Y$11,Data!$W$1,FALSE)/1000*(Mannings_n_bot)^1.5)/R300)^0.67</f>
        <v>5.2894740446121094E-2</v>
      </c>
      <c r="BG300" s="34">
        <f>(((S300-VLOOKUP(BG$6,Data!$N$4:$Y$11,Data!$W$1,FALSE)/1000)*VLOOKUP(BG$6,Data!$N$4:$Y$11,Data!$P$1,FALSE)^1.5+VLOOKUP(BG$6,Data!$N$4:$Y$11,Data!$W$1,FALSE)/1000*(Mannings_n_bot)^1.5)/S300)^0.67</f>
        <v>5.2840353066396777E-2</v>
      </c>
    </row>
    <row r="301" spans="1:59" x14ac:dyDescent="0.25">
      <c r="A301" s="28">
        <v>0.29399999999999998</v>
      </c>
      <c r="B301" s="94">
        <v>0.35477997632111757</v>
      </c>
      <c r="C301" s="94">
        <v>0.50971494977298815</v>
      </c>
      <c r="D301" s="94">
        <v>0.6914299236284045</v>
      </c>
      <c r="E301" s="94">
        <v>0.90208778559771097</v>
      </c>
      <c r="F301" s="94">
        <v>1.1392647695992586</v>
      </c>
      <c r="G301" s="94">
        <v>1.4056447951903506</v>
      </c>
      <c r="H301" s="94">
        <v>1.6982836759273647</v>
      </c>
      <c r="I301" s="94">
        <v>2.020385570577504</v>
      </c>
      <c r="K301" s="28">
        <v>0.29399999999999998</v>
      </c>
      <c r="L301" s="94">
        <v>1.9932977430977759</v>
      </c>
      <c r="M301" s="94">
        <v>2.3963787688022635</v>
      </c>
      <c r="N301" s="94">
        <v>2.7898201232660571</v>
      </c>
      <c r="O301" s="94">
        <v>3.1928041285867539</v>
      </c>
      <c r="P301" s="94">
        <v>3.5862539994434921</v>
      </c>
      <c r="Q301" s="94">
        <v>3.989187446900659</v>
      </c>
      <c r="R301" s="94">
        <v>4.3826465243573338</v>
      </c>
      <c r="S301" s="94">
        <v>4.785549290176534</v>
      </c>
      <c r="U301" s="28">
        <v>0.29399999999999998</v>
      </c>
      <c r="V301" s="94">
        <v>1.4694759757749669</v>
      </c>
      <c r="W301" s="94">
        <v>1.7662135390294917</v>
      </c>
      <c r="X301" s="94">
        <v>2.056263762972919</v>
      </c>
      <c r="Y301" s="94">
        <v>2.3529290618783936</v>
      </c>
      <c r="Z301" s="94">
        <v>2.6429847490086114</v>
      </c>
      <c r="AA301" s="94">
        <v>2.9396125080310331</v>
      </c>
      <c r="AB301" s="94">
        <v>3.229674553915638</v>
      </c>
      <c r="AC301" s="94">
        <v>3.5262795813481218</v>
      </c>
      <c r="AE301" s="28">
        <v>0.29399999999999998</v>
      </c>
      <c r="AF301" s="94">
        <f t="shared" si="78"/>
        <v>0.36576886404614395</v>
      </c>
      <c r="AG301" s="94">
        <f t="shared" si="64"/>
        <v>0.36626805897986398</v>
      </c>
      <c r="AH301" s="94">
        <f t="shared" si="65"/>
        <v>0.36619559139900226</v>
      </c>
      <c r="AI301" s="94">
        <f t="shared" si="66"/>
        <v>0.36651767900103011</v>
      </c>
      <c r="AJ301" s="94">
        <f t="shared" si="67"/>
        <v>0.36643447978167049</v>
      </c>
      <c r="AK301" s="94">
        <f t="shared" si="68"/>
        <v>0.36666859097333959</v>
      </c>
      <c r="AL301" s="94">
        <f t="shared" si="69"/>
        <v>0.36658717997064177</v>
      </c>
      <c r="AM301" s="94">
        <f t="shared" si="70"/>
        <v>0.36676967792663556</v>
      </c>
      <c r="AO301" s="28">
        <v>0.29399999999999998</v>
      </c>
      <c r="AP301" s="94">
        <f t="shared" si="79"/>
        <v>0.17798644359560428</v>
      </c>
      <c r="AQ301" s="94">
        <f t="shared" si="71"/>
        <v>0.21270216395204891</v>
      </c>
      <c r="AR301" s="94">
        <f t="shared" si="72"/>
        <v>0.24784032413492804</v>
      </c>
      <c r="AS301" s="94">
        <f t="shared" si="73"/>
        <v>0.28253777847531358</v>
      </c>
      <c r="AT301" s="94">
        <f t="shared" si="74"/>
        <v>0.31767542671992766</v>
      </c>
      <c r="AU301" s="94">
        <f t="shared" si="75"/>
        <v>0.35236368656540462</v>
      </c>
      <c r="AV301" s="94">
        <f t="shared" si="76"/>
        <v>0.38750185909104296</v>
      </c>
      <c r="AW301" s="94">
        <f t="shared" si="77"/>
        <v>0.42218467475088406</v>
      </c>
      <c r="AY301" s="28">
        <v>0.29399999999999998</v>
      </c>
      <c r="AZ301" s="34">
        <f>(((L301-VLOOKUP(AZ$6,Data!$N$4:$Y$11,Data!$W$1,FALSE)/1000)*VLOOKUP(AZ$6,Data!$N$4:$Y$11,Data!$P$1,FALSE)^1.5+VLOOKUP(AZ$6,Data!$N$4:$Y$11,Data!$W$1,FALSE)/1000*(Mannings_n_bot)^1.5)/L301)^0.67</f>
        <v>5.3417245785709347E-2</v>
      </c>
      <c r="BA301" s="34">
        <f>(((M301-VLOOKUP(BA$6,Data!$N$4:$Y$11,Data!$W$1,FALSE)/1000)*VLOOKUP(BA$6,Data!$N$4:$Y$11,Data!$P$1,FALSE)^1.5+VLOOKUP(BA$6,Data!$N$4:$Y$11,Data!$W$1,FALSE)/1000*(Mannings_n_bot)^1.5)/M301)^0.67</f>
        <v>5.3361119448622492E-2</v>
      </c>
      <c r="BB301" s="34">
        <f>(((N301-VLOOKUP(BB$6,Data!$N$4:$Y$11,Data!$W$1,FALSE)/1000)*VLOOKUP(BB$6,Data!$N$4:$Y$11,Data!$P$1,FALSE)^1.5+VLOOKUP(BB$6,Data!$N$4:$Y$11,Data!$W$1,FALSE)/1000*(Mannings_n_bot)^1.5)/N301)^0.67</f>
        <v>5.3267176767471204E-2</v>
      </c>
      <c r="BC301" s="34">
        <f>(((O301-VLOOKUP(BC$6,Data!$N$4:$Y$11,Data!$W$1,FALSE)/1000)*VLOOKUP(BC$6,Data!$N$4:$Y$11,Data!$P$1,FALSE)^1.5+VLOOKUP(BC$6,Data!$N$4:$Y$11,Data!$W$1,FALSE)/1000*(Mannings_n_bot)^1.5)/O301)^0.67</f>
        <v>5.3171014912097754E-2</v>
      </c>
      <c r="BD301" s="34">
        <f>(((P301-VLOOKUP(BD$6,Data!$N$4:$Y$11,Data!$W$1,FALSE)/1000)*VLOOKUP(BD$6,Data!$N$4:$Y$11,Data!$P$1,FALSE)^1.5+VLOOKUP(BD$6,Data!$N$4:$Y$11,Data!$W$1,FALSE)/1000*(Mannings_n_bot)^1.5)/P301)^0.67</f>
        <v>5.3050184920438552E-2</v>
      </c>
      <c r="BE301" s="34">
        <f>(((Q301-VLOOKUP(BE$6,Data!$N$4:$Y$11,Data!$W$1,FALSE)/1000)*VLOOKUP(BE$6,Data!$N$4:$Y$11,Data!$P$1,FALSE)^1.5+VLOOKUP(BE$6,Data!$N$4:$Y$11,Data!$W$1,FALSE)/1000*(Mannings_n_bot)^1.5)/Q301)^0.67</f>
        <v>5.2950792160834578E-2</v>
      </c>
      <c r="BF301" s="34">
        <f>(((R301-VLOOKUP(BF$6,Data!$N$4:$Y$11,Data!$W$1,FALSE)/1000)*VLOOKUP(BF$6,Data!$N$4:$Y$11,Data!$P$1,FALSE)^1.5+VLOOKUP(BF$6,Data!$N$4:$Y$11,Data!$W$1,FALSE)/1000*(Mannings_n_bot)^1.5)/R301)^0.67</f>
        <v>5.2877492567486431E-2</v>
      </c>
      <c r="BG301" s="34">
        <f>(((S301-VLOOKUP(BG$6,Data!$N$4:$Y$11,Data!$W$1,FALSE)/1000)*VLOOKUP(BG$6,Data!$N$4:$Y$11,Data!$P$1,FALSE)^1.5+VLOOKUP(BG$6,Data!$N$4:$Y$11,Data!$W$1,FALSE)/1000*(Mannings_n_bot)^1.5)/S301)^0.67</f>
        <v>5.2822933090076615E-2</v>
      </c>
    </row>
    <row r="302" spans="1:59" x14ac:dyDescent="0.25">
      <c r="A302" s="28">
        <v>0.29499999999999998</v>
      </c>
      <c r="B302" s="94">
        <v>0.35595721962937932</v>
      </c>
      <c r="C302" s="94">
        <v>0.51140467920440014</v>
      </c>
      <c r="D302" s="94">
        <v>0.69372236619951289</v>
      </c>
      <c r="E302" s="94">
        <v>0.90507681674130436</v>
      </c>
      <c r="F302" s="94">
        <v>1.1430402797876427</v>
      </c>
      <c r="G302" s="94">
        <v>1.410300994369889</v>
      </c>
      <c r="H302" s="94">
        <v>1.703910119631761</v>
      </c>
      <c r="I302" s="94">
        <v>2.0270768028772861</v>
      </c>
      <c r="K302" s="28">
        <v>0.29499999999999998</v>
      </c>
      <c r="L302" s="94">
        <v>1.9949555742149054</v>
      </c>
      <c r="M302" s="94">
        <v>2.398361846044085</v>
      </c>
      <c r="N302" s="94">
        <v>2.7921304737890873</v>
      </c>
      <c r="O302" s="94">
        <v>3.1954396197248536</v>
      </c>
      <c r="P302" s="94">
        <v>3.589216752581422</v>
      </c>
      <c r="Q302" s="94">
        <v>3.9924752884906893</v>
      </c>
      <c r="R302" s="94">
        <v>4.386261626300926</v>
      </c>
      <c r="S302" s="94">
        <v>4.7894894501104845</v>
      </c>
      <c r="U302" s="28">
        <v>0.29499999999999998</v>
      </c>
      <c r="V302" s="94">
        <v>1.4690512215620128</v>
      </c>
      <c r="W302" s="94">
        <v>1.7656934923372265</v>
      </c>
      <c r="X302" s="94">
        <v>2.0556599216723184</v>
      </c>
      <c r="Y302" s="94">
        <v>2.3522299250210459</v>
      </c>
      <c r="Z302" s="94">
        <v>2.6422017985313215</v>
      </c>
      <c r="AA302" s="94">
        <v>2.9387342630436222</v>
      </c>
      <c r="AB302" s="94">
        <v>3.2287124846564508</v>
      </c>
      <c r="AC302" s="94">
        <v>3.5252222193363716</v>
      </c>
      <c r="AE302" s="28">
        <v>0.29499999999999998</v>
      </c>
      <c r="AF302" s="94">
        <f t="shared" si="78"/>
        <v>0.36698257106544624</v>
      </c>
      <c r="AG302" s="94">
        <f t="shared" si="64"/>
        <v>0.36748225510913202</v>
      </c>
      <c r="AH302" s="94">
        <f t="shared" si="65"/>
        <v>0.36740971640919845</v>
      </c>
      <c r="AI302" s="94">
        <f t="shared" si="66"/>
        <v>0.36773212040540604</v>
      </c>
      <c r="AJ302" s="94">
        <f t="shared" si="67"/>
        <v>0.36764883938332615</v>
      </c>
      <c r="AK302" s="94">
        <f t="shared" si="68"/>
        <v>0.36788318088844069</v>
      </c>
      <c r="AL302" s="94">
        <f t="shared" si="69"/>
        <v>0.36780168974901079</v>
      </c>
      <c r="AM302" s="94">
        <f t="shared" si="70"/>
        <v>0.36798436741524737</v>
      </c>
      <c r="AO302" s="28">
        <v>0.29499999999999998</v>
      </c>
      <c r="AP302" s="94">
        <f t="shared" si="79"/>
        <v>0.17842864484311269</v>
      </c>
      <c r="AQ302" s="94">
        <f t="shared" si="71"/>
        <v>0.21323082671946403</v>
      </c>
      <c r="AR302" s="94">
        <f t="shared" si="72"/>
        <v>0.24845628551809412</v>
      </c>
      <c r="AS302" s="94">
        <f t="shared" si="73"/>
        <v>0.28324015611324144</v>
      </c>
      <c r="AT302" s="94">
        <f t="shared" si="74"/>
        <v>0.31846510216067331</v>
      </c>
      <c r="AU302" s="94">
        <f t="shared" si="75"/>
        <v>0.35323975540573416</v>
      </c>
      <c r="AV302" s="94">
        <f t="shared" si="76"/>
        <v>0.38846522729395933</v>
      </c>
      <c r="AW302" s="94">
        <f t="shared" si="77"/>
        <v>0.42323442279020473</v>
      </c>
      <c r="AY302" s="28">
        <v>0.29499999999999998</v>
      </c>
      <c r="AZ302" s="34">
        <f>(((L302-VLOOKUP(AZ$6,Data!$N$4:$Y$11,Data!$W$1,FALSE)/1000)*VLOOKUP(AZ$6,Data!$N$4:$Y$11,Data!$P$1,FALSE)^1.5+VLOOKUP(AZ$6,Data!$N$4:$Y$11,Data!$W$1,FALSE)/1000*(Mannings_n_bot)^1.5)/L302)^0.67</f>
        <v>5.3401611598337576E-2</v>
      </c>
      <c r="BA302" s="34">
        <f>(((M302-VLOOKUP(BA$6,Data!$N$4:$Y$11,Data!$W$1,FALSE)/1000)*VLOOKUP(BA$6,Data!$N$4:$Y$11,Data!$P$1,FALSE)^1.5+VLOOKUP(BA$6,Data!$N$4:$Y$11,Data!$W$1,FALSE)/1000*(Mannings_n_bot)^1.5)/M302)^0.67</f>
        <v>5.3345283643561121E-2</v>
      </c>
      <c r="BB302" s="34">
        <f>(((N302-VLOOKUP(BB$6,Data!$N$4:$Y$11,Data!$W$1,FALSE)/1000)*VLOOKUP(BB$6,Data!$N$4:$Y$11,Data!$P$1,FALSE)^1.5+VLOOKUP(BB$6,Data!$N$4:$Y$11,Data!$W$1,FALSE)/1000*(Mannings_n_bot)^1.5)/N302)^0.67</f>
        <v>5.3251083770390541E-2</v>
      </c>
      <c r="BC302" s="34">
        <f>(((O302-VLOOKUP(BC$6,Data!$N$4:$Y$11,Data!$W$1,FALSE)/1000)*VLOOKUP(BC$6,Data!$N$4:$Y$11,Data!$P$1,FALSE)^1.5+VLOOKUP(BC$6,Data!$N$4:$Y$11,Data!$W$1,FALSE)/1000*(Mannings_n_bot)^1.5)/O302)^0.67</f>
        <v>5.3154622066766979E-2</v>
      </c>
      <c r="BD302" s="34">
        <f>(((P302-VLOOKUP(BD$6,Data!$N$4:$Y$11,Data!$W$1,FALSE)/1000)*VLOOKUP(BD$6,Data!$N$4:$Y$11,Data!$P$1,FALSE)^1.5+VLOOKUP(BD$6,Data!$N$4:$Y$11,Data!$W$1,FALSE)/1000*(Mannings_n_bot)^1.5)/P302)^0.67</f>
        <v>5.303345945187108E-2</v>
      </c>
      <c r="BE302" s="34">
        <f>(((Q302-VLOOKUP(BE$6,Data!$N$4:$Y$11,Data!$W$1,FALSE)/1000)*VLOOKUP(BE$6,Data!$N$4:$Y$11,Data!$P$1,FALSE)^1.5+VLOOKUP(BE$6,Data!$N$4:$Y$11,Data!$W$1,FALSE)/1000*(Mannings_n_bot)^1.5)/Q302)^0.67</f>
        <v>5.2933764073062099E-2</v>
      </c>
      <c r="BF302" s="34">
        <f>(((R302-VLOOKUP(BF$6,Data!$N$4:$Y$11,Data!$W$1,FALSE)/1000)*VLOOKUP(BF$6,Data!$N$4:$Y$11,Data!$P$1,FALSE)^1.5+VLOOKUP(BF$6,Data!$N$4:$Y$11,Data!$W$1,FALSE)/1000*(Mannings_n_bot)^1.5)/R302)^0.67</f>
        <v>5.2860265230367458E-2</v>
      </c>
      <c r="BG302" s="34">
        <f>(((S302-VLOOKUP(BG$6,Data!$N$4:$Y$11,Data!$W$1,FALSE)/1000)*VLOOKUP(BG$6,Data!$N$4:$Y$11,Data!$P$1,FALSE)^1.5+VLOOKUP(BG$6,Data!$N$4:$Y$11,Data!$W$1,FALSE)/1000*(Mannings_n_bot)^1.5)/S302)^0.67</f>
        <v>5.2805533742177085E-2</v>
      </c>
    </row>
    <row r="303" spans="1:59" x14ac:dyDescent="0.25">
      <c r="A303" s="28">
        <v>0.29599999999999999</v>
      </c>
      <c r="B303" s="94">
        <v>0.35713412185494053</v>
      </c>
      <c r="C303" s="94">
        <v>0.51309390997031401</v>
      </c>
      <c r="D303" s="94">
        <v>0.69601413402654755</v>
      </c>
      <c r="E303" s="94">
        <v>0.90806495773203189</v>
      </c>
      <c r="F303" s="94">
        <v>1.1468146689901977</v>
      </c>
      <c r="G303" s="94">
        <v>1.4149557993315183</v>
      </c>
      <c r="H303" s="94">
        <v>1.7095348835307225</v>
      </c>
      <c r="I303" s="94">
        <v>2.0337660243174218</v>
      </c>
      <c r="K303" s="28">
        <v>0.29599999999999999</v>
      </c>
      <c r="L303" s="94">
        <v>1.9966138857947535</v>
      </c>
      <c r="M303" s="94">
        <v>2.4003455086958119</v>
      </c>
      <c r="N303" s="94">
        <v>2.7944415045274762</v>
      </c>
      <c r="O303" s="94">
        <v>3.1980758959632953</v>
      </c>
      <c r="P303" s="94">
        <v>3.5921803856511372</v>
      </c>
      <c r="Q303" s="94">
        <v>3.9957641148628307</v>
      </c>
      <c r="R303" s="94">
        <v>4.3898778078754797</v>
      </c>
      <c r="S303" s="94">
        <v>4.7934307945037098</v>
      </c>
      <c r="U303" s="28">
        <v>0.29599999999999999</v>
      </c>
      <c r="V303" s="94">
        <v>1.4686245959368567</v>
      </c>
      <c r="W303" s="94">
        <v>1.7651712177633589</v>
      </c>
      <c r="X303" s="94">
        <v>2.0550534830107789</v>
      </c>
      <c r="Y303" s="94">
        <v>2.351527834420859</v>
      </c>
      <c r="Z303" s="94">
        <v>2.6414155248738287</v>
      </c>
      <c r="AA303" s="94">
        <v>2.9378523385334652</v>
      </c>
      <c r="AB303" s="94">
        <v>3.2277463664568842</v>
      </c>
      <c r="AC303" s="94">
        <v>3.5241604520629104</v>
      </c>
      <c r="AE303" s="28">
        <v>0.29599999999999999</v>
      </c>
      <c r="AF303" s="94">
        <f t="shared" si="78"/>
        <v>0.368195926437417</v>
      </c>
      <c r="AG303" s="94">
        <f t="shared" si="64"/>
        <v>0.36869609291019301</v>
      </c>
      <c r="AH303" s="94">
        <f t="shared" si="65"/>
        <v>0.36862348406097456</v>
      </c>
      <c r="AI303" s="94">
        <f t="shared" si="66"/>
        <v>0.36894620014125307</v>
      </c>
      <c r="AJ303" s="94">
        <f t="shared" si="67"/>
        <v>0.36886283842976231</v>
      </c>
      <c r="AK303" s="94">
        <f t="shared" si="68"/>
        <v>0.36909740711570405</v>
      </c>
      <c r="AL303" s="94">
        <f t="shared" si="69"/>
        <v>0.36901583692886575</v>
      </c>
      <c r="AM303" s="94">
        <f t="shared" si="70"/>
        <v>0.36919869186346504</v>
      </c>
      <c r="AO303" s="28">
        <v>0.29599999999999999</v>
      </c>
      <c r="AP303" s="94">
        <f t="shared" si="79"/>
        <v>0.17886989787851898</v>
      </c>
      <c r="AQ303" s="94">
        <f t="shared" si="71"/>
        <v>0.21375835608311869</v>
      </c>
      <c r="AR303" s="94">
        <f t="shared" si="72"/>
        <v>0.24907092630097458</v>
      </c>
      <c r="AS303" s="94">
        <f t="shared" si="73"/>
        <v>0.28394102806572474</v>
      </c>
      <c r="AT303" s="94">
        <f t="shared" si="74"/>
        <v>0.31925308472010938</v>
      </c>
      <c r="AU303" s="94">
        <f t="shared" si="75"/>
        <v>0.35411394633341409</v>
      </c>
      <c r="AV303" s="94">
        <f t="shared" si="76"/>
        <v>0.38942653038401248</v>
      </c>
      <c r="AW303" s="94">
        <f t="shared" si="77"/>
        <v>0.42428192071728632</v>
      </c>
      <c r="AY303" s="28">
        <v>0.29599999999999999</v>
      </c>
      <c r="AZ303" s="34">
        <f>(((L303-VLOOKUP(AZ$6,Data!$N$4:$Y$11,Data!$W$1,FALSE)/1000)*VLOOKUP(AZ$6,Data!$N$4:$Y$11,Data!$P$1,FALSE)^1.5+VLOOKUP(AZ$6,Data!$N$4:$Y$11,Data!$W$1,FALSE)/1000*(Mannings_n_bot)^1.5)/L303)^0.67</f>
        <v>5.3385996603934525E-2</v>
      </c>
      <c r="BA303" s="34">
        <f>(((M303-VLOOKUP(BA$6,Data!$N$4:$Y$11,Data!$W$1,FALSE)/1000)*VLOOKUP(BA$6,Data!$N$4:$Y$11,Data!$P$1,FALSE)^1.5+VLOOKUP(BA$6,Data!$N$4:$Y$11,Data!$W$1,FALSE)/1000*(Mannings_n_bot)^1.5)/M303)^0.67</f>
        <v>5.3329467030224405E-2</v>
      </c>
      <c r="BB303" s="34">
        <f>(((N303-VLOOKUP(BB$6,Data!$N$4:$Y$11,Data!$W$1,FALSE)/1000)*VLOOKUP(BB$6,Data!$N$4:$Y$11,Data!$P$1,FALSE)^1.5+VLOOKUP(BB$6,Data!$N$4:$Y$11,Data!$W$1,FALSE)/1000*(Mannings_n_bot)^1.5)/N303)^0.67</f>
        <v>5.323501026634244E-2</v>
      </c>
      <c r="BC303" s="34">
        <f>(((O303-VLOOKUP(BC$6,Data!$N$4:$Y$11,Data!$W$1,FALSE)/1000)*VLOOKUP(BC$6,Data!$N$4:$Y$11,Data!$P$1,FALSE)^1.5+VLOOKUP(BC$6,Data!$N$4:$Y$11,Data!$W$1,FALSE)/1000*(Mannings_n_bot)^1.5)/O303)^0.67</f>
        <v>5.3138248883028254E-2</v>
      </c>
      <c r="BD303" s="34">
        <f>(((P303-VLOOKUP(BD$6,Data!$N$4:$Y$11,Data!$W$1,FALSE)/1000)*VLOOKUP(BD$6,Data!$N$4:$Y$11,Data!$P$1,FALSE)^1.5+VLOOKUP(BD$6,Data!$N$4:$Y$11,Data!$W$1,FALSE)/1000*(Mannings_n_bot)^1.5)/P303)^0.67</f>
        <v>5.3016754024608398E-2</v>
      </c>
      <c r="BE303" s="34">
        <f>(((Q303-VLOOKUP(BE$6,Data!$N$4:$Y$11,Data!$W$1,FALSE)/1000)*VLOOKUP(BE$6,Data!$N$4:$Y$11,Data!$P$1,FALSE)^1.5+VLOOKUP(BE$6,Data!$N$4:$Y$11,Data!$W$1,FALSE)/1000*(Mannings_n_bot)^1.5)/Q303)^0.67</f>
        <v>5.2916756227136458E-2</v>
      </c>
      <c r="BF303" s="34">
        <f>(((R303-VLOOKUP(BF$6,Data!$N$4:$Y$11,Data!$W$1,FALSE)/1000)*VLOOKUP(BF$6,Data!$N$4:$Y$11,Data!$P$1,FALSE)^1.5+VLOOKUP(BF$6,Data!$N$4:$Y$11,Data!$W$1,FALSE)/1000*(Mannings_n_bot)^1.5)/R303)^0.67</f>
        <v>5.2843058374653473E-2</v>
      </c>
      <c r="BG303" s="34">
        <f>(((S303-VLOOKUP(BG$6,Data!$N$4:$Y$11,Data!$W$1,FALSE)/1000)*VLOOKUP(BG$6,Data!$N$4:$Y$11,Data!$P$1,FALSE)^1.5+VLOOKUP(BG$6,Data!$N$4:$Y$11,Data!$W$1,FALSE)/1000*(Mannings_n_bot)^1.5)/S303)^0.67</f>
        <v>5.2788154962448659E-2</v>
      </c>
    </row>
    <row r="304" spans="1:59" x14ac:dyDescent="0.25">
      <c r="A304" s="28">
        <v>0.29699999999999999</v>
      </c>
      <c r="B304" s="94">
        <v>0.35831068149768464</v>
      </c>
      <c r="C304" s="94">
        <v>0.5147826399380655</v>
      </c>
      <c r="D304" s="94">
        <v>0.69830522421211283</v>
      </c>
      <c r="E304" s="94">
        <v>0.91105220481538551</v>
      </c>
      <c r="F304" s="94">
        <v>1.1505879324569304</v>
      </c>
      <c r="G304" s="94">
        <v>1.4196092042435637</v>
      </c>
      <c r="H304" s="94">
        <v>1.7151579605663394</v>
      </c>
      <c r="I304" s="94">
        <v>2.0404532265337534</v>
      </c>
      <c r="K304" s="28">
        <v>0.29699999999999999</v>
      </c>
      <c r="L304" s="94">
        <v>1.9982726802308546</v>
      </c>
      <c r="M304" s="94">
        <v>2.4023297596090454</v>
      </c>
      <c r="N304" s="94">
        <v>2.7967532188053563</v>
      </c>
      <c r="O304" s="94">
        <v>3.2007129610843559</v>
      </c>
      <c r="P304" s="94">
        <v>3.5951449029073634</v>
      </c>
      <c r="Q304" s="94">
        <v>3.999053930730001</v>
      </c>
      <c r="R304" s="94">
        <v>4.3934950742663137</v>
      </c>
      <c r="S304" s="94">
        <v>4.7973733289997549</v>
      </c>
      <c r="U304" s="28">
        <v>0.29699999999999999</v>
      </c>
      <c r="V304" s="94">
        <v>1.4681960972681238</v>
      </c>
      <c r="W304" s="94">
        <v>1.7646467133297612</v>
      </c>
      <c r="X304" s="94">
        <v>2.0544444446882051</v>
      </c>
      <c r="Y304" s="94">
        <v>2.3508227874313619</v>
      </c>
      <c r="Z304" s="94">
        <v>2.6406259250676003</v>
      </c>
      <c r="AA304" s="94">
        <v>2.9369667311858554</v>
      </c>
      <c r="AB304" s="94">
        <v>3.2267761956800989</v>
      </c>
      <c r="AC304" s="94">
        <v>3.5230942755448509</v>
      </c>
      <c r="AE304" s="28">
        <v>0.29699999999999999</v>
      </c>
      <c r="AF304" s="94">
        <f t="shared" si="78"/>
        <v>0.36940892861547547</v>
      </c>
      <c r="AG304" s="94">
        <f t="shared" si="64"/>
        <v>0.36990957085056914</v>
      </c>
      <c r="AH304" s="94">
        <f t="shared" si="65"/>
        <v>0.36983689281980986</v>
      </c>
      <c r="AI304" s="94">
        <f t="shared" si="66"/>
        <v>0.37015991668311699</v>
      </c>
      <c r="AJ304" s="94">
        <f t="shared" si="67"/>
        <v>0.37007647539318544</v>
      </c>
      <c r="AK304" s="94">
        <f t="shared" si="68"/>
        <v>0.37031126813391174</v>
      </c>
      <c r="AL304" s="94">
        <f t="shared" si="69"/>
        <v>0.37022961998670434</v>
      </c>
      <c r="AM304" s="94">
        <f t="shared" si="70"/>
        <v>0.3704126497529055</v>
      </c>
      <c r="AO304" s="28">
        <v>0.29699999999999999</v>
      </c>
      <c r="AP304" s="94">
        <f t="shared" si="79"/>
        <v>0.17931020377874057</v>
      </c>
      <c r="AQ304" s="94">
        <f t="shared" si="71"/>
        <v>0.21428475332289149</v>
      </c>
      <c r="AR304" s="94">
        <f t="shared" si="72"/>
        <v>0.24968424797608582</v>
      </c>
      <c r="AS304" s="94">
        <f t="shared" si="73"/>
        <v>0.2846403960281193</v>
      </c>
      <c r="AT304" s="94">
        <f t="shared" si="74"/>
        <v>0.32003937630621221</v>
      </c>
      <c r="AU304" s="94">
        <f t="shared" si="75"/>
        <v>0.35498626145920054</v>
      </c>
      <c r="AV304" s="94">
        <f t="shared" si="76"/>
        <v>0.39038577068457508</v>
      </c>
      <c r="AW304" s="94">
        <f t="shared" si="77"/>
        <v>0.42532717105824758</v>
      </c>
      <c r="AY304" s="28">
        <v>0.29699999999999999</v>
      </c>
      <c r="AZ304" s="34">
        <f>(((L304-VLOOKUP(AZ$6,Data!$N$4:$Y$11,Data!$W$1,FALSE)/1000)*VLOOKUP(AZ$6,Data!$N$4:$Y$11,Data!$P$1,FALSE)^1.5+VLOOKUP(AZ$6,Data!$N$4:$Y$11,Data!$W$1,FALSE)/1000*(Mannings_n_bot)^1.5)/L304)^0.67</f>
        <v>5.3370400745836627E-2</v>
      </c>
      <c r="BA304" s="34">
        <f>(((M304-VLOOKUP(BA$6,Data!$N$4:$Y$11,Data!$W$1,FALSE)/1000)*VLOOKUP(BA$6,Data!$N$4:$Y$11,Data!$P$1,FALSE)^1.5+VLOOKUP(BA$6,Data!$N$4:$Y$11,Data!$W$1,FALSE)/1000*(Mannings_n_bot)^1.5)/M304)^0.67</f>
        <v>5.3313669552269807E-2</v>
      </c>
      <c r="BB304" s="34">
        <f>(((N304-VLOOKUP(BB$6,Data!$N$4:$Y$11,Data!$W$1,FALSE)/1000)*VLOOKUP(BB$6,Data!$N$4:$Y$11,Data!$P$1,FALSE)^1.5+VLOOKUP(BB$6,Data!$N$4:$Y$11,Data!$W$1,FALSE)/1000*(Mannings_n_bot)^1.5)/N304)^0.67</f>
        <v>5.3218956198050997E-2</v>
      </c>
      <c r="BC304" s="34">
        <f>(((O304-VLOOKUP(BC$6,Data!$N$4:$Y$11,Data!$W$1,FALSE)/1000)*VLOOKUP(BC$6,Data!$N$4:$Y$11,Data!$P$1,FALSE)^1.5+VLOOKUP(BC$6,Data!$N$4:$Y$11,Data!$W$1,FALSE)/1000*(Mannings_n_bot)^1.5)/O304)^0.67</f>
        <v>5.312189530331371E-2</v>
      </c>
      <c r="BD304" s="34">
        <f>(((P304-VLOOKUP(BD$6,Data!$N$4:$Y$11,Data!$W$1,FALSE)/1000)*VLOOKUP(BD$6,Data!$N$4:$Y$11,Data!$P$1,FALSE)^1.5+VLOOKUP(BD$6,Data!$N$4:$Y$11,Data!$W$1,FALSE)/1000*(Mannings_n_bot)^1.5)/P304)^0.67</f>
        <v>5.3000068579910055E-2</v>
      </c>
      <c r="BE304" s="34">
        <f>(((Q304-VLOOKUP(BE$6,Data!$N$4:$Y$11,Data!$W$1,FALSE)/1000)*VLOOKUP(BE$6,Data!$N$4:$Y$11,Data!$P$1,FALSE)^1.5+VLOOKUP(BE$6,Data!$N$4:$Y$11,Data!$W$1,FALSE)/1000*(Mannings_n_bot)^1.5)/Q304)^0.67</f>
        <v>5.2899768563874822E-2</v>
      </c>
      <c r="BF304" s="34">
        <f>(((R304-VLOOKUP(BF$6,Data!$N$4:$Y$11,Data!$W$1,FALSE)/1000)*VLOOKUP(BF$6,Data!$N$4:$Y$11,Data!$P$1,FALSE)^1.5+VLOOKUP(BF$6,Data!$N$4:$Y$11,Data!$W$1,FALSE)/1000*(Mannings_n_bot)^1.5)/R304)^0.67</f>
        <v>5.282587194040167E-2</v>
      </c>
      <c r="BG304" s="34">
        <f>(((S304-VLOOKUP(BG$6,Data!$N$4:$Y$11,Data!$W$1,FALSE)/1000)*VLOOKUP(BG$6,Data!$N$4:$Y$11,Data!$P$1,FALSE)^1.5+VLOOKUP(BG$6,Data!$N$4:$Y$11,Data!$W$1,FALSE)/1000*(Mannings_n_bot)^1.5)/S304)^0.67</f>
        <v>5.2770796690809009E-2</v>
      </c>
    </row>
    <row r="305" spans="1:59" x14ac:dyDescent="0.25">
      <c r="A305" s="28">
        <v>0.29799999999999999</v>
      </c>
      <c r="B305" s="94">
        <v>0.35948689705618464</v>
      </c>
      <c r="C305" s="94">
        <v>0.51647086697309086</v>
      </c>
      <c r="D305" s="94">
        <v>0.70059563385624113</v>
      </c>
      <c r="E305" s="94">
        <v>0.91403855423348324</v>
      </c>
      <c r="F305" s="94">
        <v>1.1543600654335961</v>
      </c>
      <c r="G305" s="94">
        <v>1.4242612032690865</v>
      </c>
      <c r="H305" s="94">
        <v>1.7207793436743475</v>
      </c>
      <c r="I305" s="94">
        <v>2.0471384011545424</v>
      </c>
      <c r="K305" s="28">
        <v>0.29799999999999999</v>
      </c>
      <c r="L305" s="94">
        <v>1.9999319599225331</v>
      </c>
      <c r="M305" s="94">
        <v>2.4043146016423855</v>
      </c>
      <c r="N305" s="94">
        <v>2.7990656199549986</v>
      </c>
      <c r="O305" s="94">
        <v>3.2033508188796596</v>
      </c>
      <c r="P305" s="94">
        <v>3.5981103086153183</v>
      </c>
      <c r="Q305" s="94">
        <v>4.0023447408168167</v>
      </c>
      <c r="R305" s="94">
        <v>4.3971134306715909</v>
      </c>
      <c r="S305" s="94">
        <v>4.8013170592562098</v>
      </c>
      <c r="U305" s="28">
        <v>0.29799999999999999</v>
      </c>
      <c r="V305" s="94">
        <v>1.4677657239153692</v>
      </c>
      <c r="W305" s="94">
        <v>1.7641199770475016</v>
      </c>
      <c r="X305" s="94">
        <v>2.0538328043919067</v>
      </c>
      <c r="Y305" s="94">
        <v>2.3501147813917567</v>
      </c>
      <c r="Z305" s="94">
        <v>2.6398329961279847</v>
      </c>
      <c r="AA305" s="94">
        <v>2.936077437668235</v>
      </c>
      <c r="AB305" s="94">
        <v>3.2258019686696175</v>
      </c>
      <c r="AC305" s="94">
        <v>3.5220236857779326</v>
      </c>
      <c r="AE305" s="28">
        <v>0.29799999999999999</v>
      </c>
      <c r="AF305" s="94">
        <f t="shared" si="78"/>
        <v>0.37062157605168972</v>
      </c>
      <c r="AG305" s="94">
        <f t="shared" si="64"/>
        <v>0.37112268739641791</v>
      </c>
      <c r="AH305" s="94">
        <f t="shared" si="65"/>
        <v>0.37104994114982154</v>
      </c>
      <c r="AI305" s="94">
        <f t="shared" si="66"/>
        <v>0.3713732685041729</v>
      </c>
      <c r="AJ305" s="94">
        <f t="shared" si="67"/>
        <v>0.3712897487444346</v>
      </c>
      <c r="AK305" s="94">
        <f t="shared" si="68"/>
        <v>0.37152476242047278</v>
      </c>
      <c r="AL305" s="94">
        <f t="shared" si="69"/>
        <v>0.3714430373976525</v>
      </c>
      <c r="AM305" s="94">
        <f t="shared" si="70"/>
        <v>0.37162623956380941</v>
      </c>
      <c r="AO305" s="28">
        <v>0.29799999999999999</v>
      </c>
      <c r="AP305" s="94">
        <f t="shared" si="79"/>
        <v>0.17974956361520883</v>
      </c>
      <c r="AQ305" s="94">
        <f t="shared" si="71"/>
        <v>0.21481001971218325</v>
      </c>
      <c r="AR305" s="94">
        <f t="shared" si="72"/>
        <v>0.25029625202838396</v>
      </c>
      <c r="AS305" s="94">
        <f t="shared" si="73"/>
        <v>0.28533826168722887</v>
      </c>
      <c r="AT305" s="94">
        <f t="shared" si="74"/>
        <v>0.32082397881732405</v>
      </c>
      <c r="AU305" s="94">
        <f t="shared" si="75"/>
        <v>0.35585670288322457</v>
      </c>
      <c r="AV305" s="94">
        <f t="shared" si="76"/>
        <v>0.3913429505073116</v>
      </c>
      <c r="AW305" s="94">
        <f t="shared" si="77"/>
        <v>0.42637017632650825</v>
      </c>
      <c r="AY305" s="28">
        <v>0.29799999999999999</v>
      </c>
      <c r="AZ305" s="34">
        <f>(((L305-VLOOKUP(AZ$6,Data!$N$4:$Y$11,Data!$W$1,FALSE)/1000)*VLOOKUP(AZ$6,Data!$N$4:$Y$11,Data!$P$1,FALSE)^1.5+VLOOKUP(AZ$6,Data!$N$4:$Y$11,Data!$W$1,FALSE)/1000*(Mannings_n_bot)^1.5)/L305)^0.67</f>
        <v>5.3354823967543673E-2</v>
      </c>
      <c r="BA305" s="34">
        <f>(((M305-VLOOKUP(BA$6,Data!$N$4:$Y$11,Data!$W$1,FALSE)/1000)*VLOOKUP(BA$6,Data!$N$4:$Y$11,Data!$P$1,FALSE)^1.5+VLOOKUP(BA$6,Data!$N$4:$Y$11,Data!$W$1,FALSE)/1000*(Mannings_n_bot)^1.5)/M305)^0.67</f>
        <v>5.3297891153514729E-2</v>
      </c>
      <c r="BB305" s="34">
        <f>(((N305-VLOOKUP(BB$6,Data!$N$4:$Y$11,Data!$W$1,FALSE)/1000)*VLOOKUP(BB$6,Data!$N$4:$Y$11,Data!$P$1,FALSE)^1.5+VLOOKUP(BB$6,Data!$N$4:$Y$11,Data!$W$1,FALSE)/1000*(Mannings_n_bot)^1.5)/N305)^0.67</f>
        <v>5.3202921508402994E-2</v>
      </c>
      <c r="BC305" s="34">
        <f>(((O305-VLOOKUP(BC$6,Data!$N$4:$Y$11,Data!$W$1,FALSE)/1000)*VLOOKUP(BC$6,Data!$N$4:$Y$11,Data!$P$1,FALSE)^1.5+VLOOKUP(BC$6,Data!$N$4:$Y$11,Data!$W$1,FALSE)/1000*(Mannings_n_bot)^1.5)/O305)^0.67</f>
        <v>5.3105561270216962E-2</v>
      </c>
      <c r="BD305" s="34">
        <f>(((P305-VLOOKUP(BD$6,Data!$N$4:$Y$11,Data!$W$1,FALSE)/1000)*VLOOKUP(BD$6,Data!$N$4:$Y$11,Data!$P$1,FALSE)^1.5+VLOOKUP(BD$6,Data!$N$4:$Y$11,Data!$W$1,FALSE)/1000*(Mannings_n_bot)^1.5)/P305)^0.67</f>
        <v>5.2983403059200587E-2</v>
      </c>
      <c r="BE305" s="34">
        <f>(((Q305-VLOOKUP(BE$6,Data!$N$4:$Y$11,Data!$W$1,FALSE)/1000)*VLOOKUP(BE$6,Data!$N$4:$Y$11,Data!$P$1,FALSE)^1.5+VLOOKUP(BE$6,Data!$N$4:$Y$11,Data!$W$1,FALSE)/1000*(Mannings_n_bot)^1.5)/Q305)^0.67</f>
        <v>5.2882801024259185E-2</v>
      </c>
      <c r="BF305" s="34">
        <f>(((R305-VLOOKUP(BF$6,Data!$N$4:$Y$11,Data!$W$1,FALSE)/1000)*VLOOKUP(BF$6,Data!$N$4:$Y$11,Data!$P$1,FALSE)^1.5+VLOOKUP(BF$6,Data!$N$4:$Y$11,Data!$W$1,FALSE)/1000*(Mannings_n_bot)^1.5)/R305)^0.67</f>
        <v>5.2808705867836252E-2</v>
      </c>
      <c r="BG305" s="34">
        <f>(((S305-VLOOKUP(BG$6,Data!$N$4:$Y$11,Data!$W$1,FALSE)/1000)*VLOOKUP(BG$6,Data!$N$4:$Y$11,Data!$P$1,FALSE)^1.5+VLOOKUP(BG$6,Data!$N$4:$Y$11,Data!$W$1,FALSE)/1000*(Mannings_n_bot)^1.5)/S305)^0.67</f>
        <v>5.2753458867342055E-2</v>
      </c>
    </row>
    <row r="306" spans="1:59" x14ac:dyDescent="0.25">
      <c r="A306" s="28">
        <v>0.29899999999999999</v>
      </c>
      <c r="B306" s="94">
        <v>0.36066276702769484</v>
      </c>
      <c r="C306" s="94">
        <v>0.51815858893892042</v>
      </c>
      <c r="D306" s="94">
        <v>0.70288536005638047</v>
      </c>
      <c r="E306" s="94">
        <v>0.91702400222505709</v>
      </c>
      <c r="F306" s="94">
        <v>1.1581310631616728</v>
      </c>
      <c r="G306" s="94">
        <v>1.4289117905658553</v>
      </c>
      <c r="H306" s="94">
        <v>1.726399025784096</v>
      </c>
      <c r="I306" s="94">
        <v>2.0538215398004329</v>
      </c>
      <c r="K306" s="28">
        <v>0.29899999999999999</v>
      </c>
      <c r="L306" s="94">
        <v>2.0015917272749375</v>
      </c>
      <c r="M306" s="94">
        <v>2.4063000376614756</v>
      </c>
      <c r="N306" s="94">
        <v>2.8013787113168704</v>
      </c>
      <c r="O306" s="94">
        <v>3.2059894731502423</v>
      </c>
      <c r="P306" s="94">
        <v>3.6010766070507803</v>
      </c>
      <c r="Q306" s="94">
        <v>4.0056365498596724</v>
      </c>
      <c r="R306" s="94">
        <v>4.4007328823024014</v>
      </c>
      <c r="S306" s="94">
        <v>4.805261990944814</v>
      </c>
      <c r="U306" s="28">
        <v>0.29899999999999999</v>
      </c>
      <c r="V306" s="94">
        <v>1.4673334742290407</v>
      </c>
      <c r="W306" s="94">
        <v>1.7635910069168037</v>
      </c>
      <c r="X306" s="94">
        <v>2.0532185597965498</v>
      </c>
      <c r="Y306" s="94">
        <v>2.3494038136268647</v>
      </c>
      <c r="Z306" s="94">
        <v>2.6390367350541526</v>
      </c>
      <c r="AA306" s="94">
        <v>2.9351844546301309</v>
      </c>
      <c r="AB306" s="94">
        <v>3.2248236817492448</v>
      </c>
      <c r="AC306" s="94">
        <v>3.520948678736441</v>
      </c>
      <c r="AE306" s="28">
        <v>0.29899999999999999</v>
      </c>
      <c r="AF306" s="94">
        <f t="shared" si="78"/>
        <v>0.37183386719676825</v>
      </c>
      <c r="AG306" s="94">
        <f t="shared" si="64"/>
        <v>0.37233544101252702</v>
      </c>
      <c r="AH306" s="94">
        <f t="shared" si="65"/>
        <v>0.37226262751375799</v>
      </c>
      <c r="AI306" s="94">
        <f t="shared" si="66"/>
        <v>0.37258625407621998</v>
      </c>
      <c r="AJ306" s="94">
        <f t="shared" si="67"/>
        <v>0.37250265695297308</v>
      </c>
      <c r="AK306" s="94">
        <f t="shared" si="68"/>
        <v>0.37273788845141564</v>
      </c>
      <c r="AL306" s="94">
        <f t="shared" si="69"/>
        <v>0.3726560876354576</v>
      </c>
      <c r="AM306" s="94">
        <f t="shared" si="70"/>
        <v>0.37283945977503458</v>
      </c>
      <c r="AO306" s="28">
        <v>0.29899999999999999</v>
      </c>
      <c r="AP306" s="94">
        <f t="shared" si="79"/>
        <v>0.18018797845388698</v>
      </c>
      <c r="AQ306" s="94">
        <f t="shared" si="71"/>
        <v>0.21533415651793972</v>
      </c>
      <c r="AR306" s="94">
        <f t="shared" si="72"/>
        <v>0.2509069399352894</v>
      </c>
      <c r="AS306" s="94">
        <f t="shared" si="73"/>
        <v>0.2860346267213344</v>
      </c>
      <c r="AT306" s="94">
        <f t="shared" si="74"/>
        <v>0.3216068941421833</v>
      </c>
      <c r="AU306" s="94">
        <f t="shared" si="75"/>
        <v>0.35672527269502613</v>
      </c>
      <c r="AV306" s="94">
        <f t="shared" si="76"/>
        <v>0.39229807215221579</v>
      </c>
      <c r="AW306" s="94">
        <f t="shared" si="77"/>
        <v>0.42741093902282923</v>
      </c>
      <c r="AY306" s="28">
        <v>0.29899999999999999</v>
      </c>
      <c r="AZ306" s="34">
        <f>(((L306-VLOOKUP(AZ$6,Data!$N$4:$Y$11,Data!$W$1,FALSE)/1000)*VLOOKUP(AZ$6,Data!$N$4:$Y$11,Data!$P$1,FALSE)^1.5+VLOOKUP(AZ$6,Data!$N$4:$Y$11,Data!$W$1,FALSE)/1000*(Mannings_n_bot)^1.5)/L306)^0.67</f>
        <v>5.3339266212718082E-2</v>
      </c>
      <c r="BA306" s="34">
        <f>(((M306-VLOOKUP(BA$6,Data!$N$4:$Y$11,Data!$W$1,FALSE)/1000)*VLOOKUP(BA$6,Data!$N$4:$Y$11,Data!$P$1,FALSE)^1.5+VLOOKUP(BA$6,Data!$N$4:$Y$11,Data!$W$1,FALSE)/1000*(Mannings_n_bot)^1.5)/M306)^0.67</f>
        <v>5.3282131777935456E-2</v>
      </c>
      <c r="BB306" s="34">
        <f>(((N306-VLOOKUP(BB$6,Data!$N$4:$Y$11,Data!$W$1,FALSE)/1000)*VLOOKUP(BB$6,Data!$N$4:$Y$11,Data!$P$1,FALSE)^1.5+VLOOKUP(BB$6,Data!$N$4:$Y$11,Data!$W$1,FALSE)/1000*(Mannings_n_bot)^1.5)/N306)^0.67</f>
        <v>5.3186906140446785E-2</v>
      </c>
      <c r="BC306" s="34">
        <f>(((O306-VLOOKUP(BC$6,Data!$N$4:$Y$11,Data!$W$1,FALSE)/1000)*VLOOKUP(BC$6,Data!$N$4:$Y$11,Data!$P$1,FALSE)^1.5+VLOOKUP(BC$6,Data!$N$4:$Y$11,Data!$W$1,FALSE)/1000*(Mannings_n_bot)^1.5)/O306)^0.67</f>
        <v>5.308924672649238E-2</v>
      </c>
      <c r="BD306" s="34">
        <f>(((P306-VLOOKUP(BD$6,Data!$N$4:$Y$11,Data!$W$1,FALSE)/1000)*VLOOKUP(BD$6,Data!$N$4:$Y$11,Data!$P$1,FALSE)^1.5+VLOOKUP(BD$6,Data!$N$4:$Y$11,Data!$W$1,FALSE)/1000*(Mannings_n_bot)^1.5)/P306)^0.67</f>
        <v>5.2966757404068462E-2</v>
      </c>
      <c r="BE306" s="34">
        <f>(((Q306-VLOOKUP(BE$6,Data!$N$4:$Y$11,Data!$W$1,FALSE)/1000)*VLOOKUP(BE$6,Data!$N$4:$Y$11,Data!$P$1,FALSE)^1.5+VLOOKUP(BE$6,Data!$N$4:$Y$11,Data!$W$1,FALSE)/1000*(Mannings_n_bot)^1.5)/Q306)^0.67</f>
        <v>5.2865853549435293E-2</v>
      </c>
      <c r="BF306" s="34">
        <f>(((R306-VLOOKUP(BF$6,Data!$N$4:$Y$11,Data!$W$1,FALSE)/1000)*VLOOKUP(BF$6,Data!$N$4:$Y$11,Data!$P$1,FALSE)^1.5+VLOOKUP(BF$6,Data!$N$4:$Y$11,Data!$W$1,FALSE)/1000*(Mannings_n_bot)^1.5)/R306)^0.67</f>
        <v>5.279156009734752E-2</v>
      </c>
      <c r="BG306" s="34">
        <f>(((S306-VLOOKUP(BG$6,Data!$N$4:$Y$11,Data!$W$1,FALSE)/1000)*VLOOKUP(BG$6,Data!$N$4:$Y$11,Data!$P$1,FALSE)^1.5+VLOOKUP(BG$6,Data!$N$4:$Y$11,Data!$W$1,FALSE)/1000*(Mannings_n_bot)^1.5)/S306)^0.67</f>
        <v>5.273614143229708E-2</v>
      </c>
    </row>
    <row r="307" spans="1:59" x14ac:dyDescent="0.25">
      <c r="A307" s="28">
        <v>0.3</v>
      </c>
      <c r="B307" s="94">
        <v>0.36183828990814493</v>
      </c>
      <c r="C307" s="94">
        <v>0.51984580369716515</v>
      </c>
      <c r="D307" s="94">
        <v>0.70517439990737829</v>
      </c>
      <c r="E307" s="94">
        <v>0.9200085450254285</v>
      </c>
      <c r="F307" s="94">
        <v>1.1619009208783433</v>
      </c>
      <c r="G307" s="94">
        <v>1.4335609602863162</v>
      </c>
      <c r="H307" s="94">
        <v>1.7320169998185122</v>
      </c>
      <c r="I307" s="94">
        <v>2.0605026340844041</v>
      </c>
      <c r="K307" s="28">
        <v>0.3</v>
      </c>
      <c r="L307" s="94">
        <v>2.0032519846990797</v>
      </c>
      <c r="M307" s="94">
        <v>2.4082860705390456</v>
      </c>
      <c r="N307" s="94">
        <v>2.8036924962396825</v>
      </c>
      <c r="O307" s="94">
        <v>3.208628927706608</v>
      </c>
      <c r="P307" s="94">
        <v>3.6040438025001555</v>
      </c>
      <c r="Q307" s="94">
        <v>4.0089293626068123</v>
      </c>
      <c r="R307" s="94">
        <v>4.4043534343828421</v>
      </c>
      <c r="S307" s="94">
        <v>4.8092081297515303</v>
      </c>
      <c r="U307" s="28">
        <v>0.3</v>
      </c>
      <c r="V307" s="94">
        <v>1.4668993465504465</v>
      </c>
      <c r="W307" s="94">
        <v>1.763059800927006</v>
      </c>
      <c r="X307" s="94">
        <v>2.0526017085641128</v>
      </c>
      <c r="Y307" s="94">
        <v>2.3486898814470694</v>
      </c>
      <c r="Z307" s="94">
        <v>2.6382371388290342</v>
      </c>
      <c r="AA307" s="94">
        <v>2.9342877787030801</v>
      </c>
      <c r="AB307" s="94">
        <v>3.2238413312229963</v>
      </c>
      <c r="AC307" s="94">
        <v>3.5198692503731208</v>
      </c>
      <c r="AE307" s="28">
        <v>0.3</v>
      </c>
      <c r="AF307" s="94">
        <f t="shared" si="78"/>
        <v>0.37304580050005393</v>
      </c>
      <c r="AG307" s="94">
        <f t="shared" si="64"/>
        <v>0.37354783016230514</v>
      </c>
      <c r="AH307" s="94">
        <f t="shared" si="65"/>
        <v>0.37347495037299039</v>
      </c>
      <c r="AI307" s="94">
        <f t="shared" si="66"/>
        <v>0.37379887186967187</v>
      </c>
      <c r="AJ307" s="94">
        <f t="shared" si="67"/>
        <v>0.37371519848688267</v>
      </c>
      <c r="AK307" s="94">
        <f t="shared" si="68"/>
        <v>0.37395064470138023</v>
      </c>
      <c r="AL307" s="94">
        <f t="shared" si="69"/>
        <v>0.37386876917248074</v>
      </c>
      <c r="AM307" s="94">
        <f t="shared" si="70"/>
        <v>0.37405230886404739</v>
      </c>
      <c r="AO307" s="28">
        <v>0.3</v>
      </c>
      <c r="AP307" s="94">
        <f t="shared" si="79"/>
        <v>0.18062544935528857</v>
      </c>
      <c r="AQ307" s="94">
        <f t="shared" si="71"/>
        <v>0.21585716500067131</v>
      </c>
      <c r="AR307" s="94">
        <f t="shared" si="72"/>
        <v>0.25151631316671119</v>
      </c>
      <c r="AS307" s="94">
        <f t="shared" si="73"/>
        <v>0.2867294928002197</v>
      </c>
      <c r="AT307" s="94">
        <f t="shared" si="74"/>
        <v>0.32238812415995688</v>
      </c>
      <c r="AU307" s="94">
        <f t="shared" si="75"/>
        <v>0.35759197297358741</v>
      </c>
      <c r="AV307" s="94">
        <f t="shared" si="76"/>
        <v>0.39325113790764848</v>
      </c>
      <c r="AW307" s="94">
        <f t="shared" si="77"/>
        <v>0.42844946163535258</v>
      </c>
      <c r="AY307" s="28">
        <v>0.3</v>
      </c>
      <c r="AZ307" s="34">
        <f>(((L307-VLOOKUP(AZ$6,Data!$N$4:$Y$11,Data!$W$1,FALSE)/1000)*VLOOKUP(AZ$6,Data!$N$4:$Y$11,Data!$P$1,FALSE)^1.5+VLOOKUP(AZ$6,Data!$N$4:$Y$11,Data!$W$1,FALSE)/1000*(Mannings_n_bot)^1.5)/L307)^0.67</f>
        <v>5.332372742518373E-2</v>
      </c>
      <c r="BA307" s="34">
        <f>(((M307-VLOOKUP(BA$6,Data!$N$4:$Y$11,Data!$W$1,FALSE)/1000)*VLOOKUP(BA$6,Data!$N$4:$Y$11,Data!$P$1,FALSE)^1.5+VLOOKUP(BA$6,Data!$N$4:$Y$11,Data!$W$1,FALSE)/1000*(Mannings_n_bot)^1.5)/M307)^0.67</f>
        <v>5.3266391369666537E-2</v>
      </c>
      <c r="BB307" s="34">
        <f>(((N307-VLOOKUP(BB$6,Data!$N$4:$Y$11,Data!$W$1,FALSE)/1000)*VLOOKUP(BB$6,Data!$N$4:$Y$11,Data!$P$1,FALSE)^1.5+VLOOKUP(BB$6,Data!$N$4:$Y$11,Data!$W$1,FALSE)/1000*(Mannings_n_bot)^1.5)/N307)^0.67</f>
        <v>5.3170910037391855E-2</v>
      </c>
      <c r="BC307" s="34">
        <f>(((O307-VLOOKUP(BC$6,Data!$N$4:$Y$11,Data!$W$1,FALSE)/1000)*VLOOKUP(BC$6,Data!$N$4:$Y$11,Data!$P$1,FALSE)^1.5+VLOOKUP(BC$6,Data!$N$4:$Y$11,Data!$W$1,FALSE)/1000*(Mannings_n_bot)^1.5)/O307)^0.67</f>
        <v>5.3072951615054181E-2</v>
      </c>
      <c r="BD307" s="34">
        <f>(((P307-VLOOKUP(BD$6,Data!$N$4:$Y$11,Data!$W$1,FALSE)/1000)*VLOOKUP(BD$6,Data!$N$4:$Y$11,Data!$P$1,FALSE)^1.5+VLOOKUP(BD$6,Data!$N$4:$Y$11,Data!$W$1,FALSE)/1000*(Mannings_n_bot)^1.5)/P307)^0.67</f>
        <v>5.2950131556265434E-2</v>
      </c>
      <c r="BE307" s="34">
        <f>(((Q307-VLOOKUP(BE$6,Data!$N$4:$Y$11,Data!$W$1,FALSE)/1000)*VLOOKUP(BE$6,Data!$N$4:$Y$11,Data!$P$1,FALSE)^1.5+VLOOKUP(BE$6,Data!$N$4:$Y$11,Data!$W$1,FALSE)/1000*(Mannings_n_bot)^1.5)/Q307)^0.67</f>
        <v>5.2848926080711837E-2</v>
      </c>
      <c r="BF307" s="34">
        <f>(((R307-VLOOKUP(BF$6,Data!$N$4:$Y$11,Data!$W$1,FALSE)/1000)*VLOOKUP(BF$6,Data!$N$4:$Y$11,Data!$P$1,FALSE)^1.5+VLOOKUP(BF$6,Data!$N$4:$Y$11,Data!$W$1,FALSE)/1000*(Mannings_n_bot)^1.5)/R307)^0.67</f>
        <v>5.2774434569491095E-2</v>
      </c>
      <c r="BG307" s="34">
        <f>(((S307-VLOOKUP(BG$6,Data!$N$4:$Y$11,Data!$W$1,FALSE)/1000)*VLOOKUP(BG$6,Data!$N$4:$Y$11,Data!$P$1,FALSE)^1.5+VLOOKUP(BG$6,Data!$N$4:$Y$11,Data!$W$1,FALSE)/1000*(Mannings_n_bot)^1.5)/S307)^0.67</f>
        <v>5.2718844326087907E-2</v>
      </c>
    </row>
    <row r="308" spans="1:59" x14ac:dyDescent="0.25">
      <c r="A308" s="28">
        <v>0.30099999999999999</v>
      </c>
      <c r="B308" s="94">
        <v>0.36301346419213143</v>
      </c>
      <c r="C308" s="94">
        <v>0.52153250910750537</v>
      </c>
      <c r="D308" s="94">
        <v>0.70746275050146701</v>
      </c>
      <c r="E308" s="94">
        <v>0.92299217886649143</v>
      </c>
      <c r="F308" s="94">
        <v>1.1656696338164632</v>
      </c>
      <c r="G308" s="94">
        <v>1.4382087065775635</v>
      </c>
      <c r="H308" s="94">
        <v>1.7376332586940655</v>
      </c>
      <c r="I308" s="94">
        <v>2.06718167561174</v>
      </c>
      <c r="K308" s="28">
        <v>0.30099999999999999</v>
      </c>
      <c r="L308" s="94">
        <v>2.0049127346118749</v>
      </c>
      <c r="M308" s="94">
        <v>2.4102727031549622</v>
      </c>
      <c r="N308" s="94">
        <v>2.8060069780804442</v>
      </c>
      <c r="O308" s="94">
        <v>3.2112691863687894</v>
      </c>
      <c r="P308" s="94">
        <v>3.607011899260542</v>
      </c>
      <c r="Q308" s="94">
        <v>4.0122231838184019</v>
      </c>
      <c r="R308" s="94">
        <v>4.4079750921500978</v>
      </c>
      <c r="S308" s="94">
        <v>4.8131554813766471</v>
      </c>
      <c r="U308" s="28">
        <v>0.30099999999999999</v>
      </c>
      <c r="V308" s="94">
        <v>1.4664633392117208</v>
      </c>
      <c r="W308" s="94">
        <v>1.7625263570565184</v>
      </c>
      <c r="X308" s="94">
        <v>2.0519822483438328</v>
      </c>
      <c r="Y308" s="94">
        <v>2.3479729821482627</v>
      </c>
      <c r="Z308" s="94">
        <v>2.6374342044192565</v>
      </c>
      <c r="AA308" s="94">
        <v>2.9333874065005636</v>
      </c>
      <c r="AB308" s="94">
        <v>3.2228549133750186</v>
      </c>
      <c r="AC308" s="94">
        <v>3.5187853966190978</v>
      </c>
      <c r="AE308" s="28">
        <v>0.30099999999999999</v>
      </c>
      <c r="AF308" s="94">
        <f t="shared" si="78"/>
        <v>0.37425737440951529</v>
      </c>
      <c r="AG308" s="94">
        <f t="shared" si="64"/>
        <v>0.37475985330777362</v>
      </c>
      <c r="AH308" s="94">
        <f t="shared" si="65"/>
        <v>0.37468690818750489</v>
      </c>
      <c r="AI308" s="94">
        <f t="shared" si="66"/>
        <v>0.37501112035354944</v>
      </c>
      <c r="AJ308" s="94">
        <f t="shared" si="67"/>
        <v>0.3749273718128534</v>
      </c>
      <c r="AK308" s="94">
        <f t="shared" si="68"/>
        <v>0.37516302964361053</v>
      </c>
      <c r="AL308" s="94">
        <f t="shared" si="69"/>
        <v>0.37508108047968913</v>
      </c>
      <c r="AM308" s="94">
        <f t="shared" si="70"/>
        <v>0.37526478530691737</v>
      </c>
      <c r="AO308" s="28">
        <v>0.30099999999999999</v>
      </c>
      <c r="AP308" s="94">
        <f t="shared" si="79"/>
        <v>0.18106197737449461</v>
      </c>
      <c r="AQ308" s="94">
        <f t="shared" si="71"/>
        <v>0.2163790464144732</v>
      </c>
      <c r="AR308" s="94">
        <f t="shared" si="72"/>
        <v>0.25212437318507092</v>
      </c>
      <c r="AS308" s="94">
        <f t="shared" si="73"/>
        <v>0.28742286158519909</v>
      </c>
      <c r="AT308" s="94">
        <f t="shared" si="74"/>
        <v>0.32316767074026898</v>
      </c>
      <c r="AU308" s="94">
        <f t="shared" si="75"/>
        <v>0.35845680578736683</v>
      </c>
      <c r="AV308" s="94">
        <f t="shared" si="76"/>
        <v>0.39420215005037434</v>
      </c>
      <c r="AW308" s="94">
        <f t="shared" si="77"/>
        <v>0.42948574663964312</v>
      </c>
      <c r="AY308" s="28">
        <v>0.30099999999999999</v>
      </c>
      <c r="AZ308" s="34">
        <f>(((L308-VLOOKUP(AZ$6,Data!$N$4:$Y$11,Data!$W$1,FALSE)/1000)*VLOOKUP(AZ$6,Data!$N$4:$Y$11,Data!$P$1,FALSE)^1.5+VLOOKUP(AZ$6,Data!$N$4:$Y$11,Data!$W$1,FALSE)/1000*(Mannings_n_bot)^1.5)/L308)^0.67</f>
        <v>5.3308207548925457E-2</v>
      </c>
      <c r="BA308" s="34">
        <f>(((M308-VLOOKUP(BA$6,Data!$N$4:$Y$11,Data!$W$1,FALSE)/1000)*VLOOKUP(BA$6,Data!$N$4:$Y$11,Data!$P$1,FALSE)^1.5+VLOOKUP(BA$6,Data!$N$4:$Y$11,Data!$W$1,FALSE)/1000*(Mannings_n_bot)^1.5)/M308)^0.67</f>
        <v>5.3250669872999729E-2</v>
      </c>
      <c r="BB308" s="34">
        <f>(((N308-VLOOKUP(BB$6,Data!$N$4:$Y$11,Data!$W$1,FALSE)/1000)*VLOOKUP(BB$6,Data!$N$4:$Y$11,Data!$P$1,FALSE)^1.5+VLOOKUP(BB$6,Data!$N$4:$Y$11,Data!$W$1,FALSE)/1000*(Mannings_n_bot)^1.5)/N308)^0.67</f>
        <v>5.3154933142607462E-2</v>
      </c>
      <c r="BC308" s="34">
        <f>(((O308-VLOOKUP(BC$6,Data!$N$4:$Y$11,Data!$W$1,FALSE)/1000)*VLOOKUP(BC$6,Data!$N$4:$Y$11,Data!$P$1,FALSE)^1.5+VLOOKUP(BC$6,Data!$N$4:$Y$11,Data!$W$1,FALSE)/1000*(Mannings_n_bot)^1.5)/O308)^0.67</f>
        <v>5.3056675878975564E-2</v>
      </c>
      <c r="BD308" s="34">
        <f>(((P308-VLOOKUP(BD$6,Data!$N$4:$Y$11,Data!$W$1,FALSE)/1000)*VLOOKUP(BD$6,Data!$N$4:$Y$11,Data!$P$1,FALSE)^1.5+VLOOKUP(BD$6,Data!$N$4:$Y$11,Data!$W$1,FALSE)/1000*(Mannings_n_bot)^1.5)/P308)^0.67</f>
        <v>5.2933525457705549E-2</v>
      </c>
      <c r="BE308" s="34">
        <f>(((Q308-VLOOKUP(BE$6,Data!$N$4:$Y$11,Data!$W$1,FALSE)/1000)*VLOOKUP(BE$6,Data!$N$4:$Y$11,Data!$P$1,FALSE)^1.5+VLOOKUP(BE$6,Data!$N$4:$Y$11,Data!$W$1,FALSE)/1000*(Mannings_n_bot)^1.5)/Q308)^0.67</f>
        <v>5.2832018559559539E-2</v>
      </c>
      <c r="BF308" s="34">
        <f>(((R308-VLOOKUP(BF$6,Data!$N$4:$Y$11,Data!$W$1,FALSE)/1000)*VLOOKUP(BF$6,Data!$N$4:$Y$11,Data!$P$1,FALSE)^1.5+VLOOKUP(BF$6,Data!$N$4:$Y$11,Data!$W$1,FALSE)/1000*(Mannings_n_bot)^1.5)/R308)^0.67</f>
        <v>5.2757329224986896E-2</v>
      </c>
      <c r="BG308" s="34">
        <f>(((S308-VLOOKUP(BG$6,Data!$N$4:$Y$11,Data!$W$1,FALSE)/1000)*VLOOKUP(BG$6,Data!$N$4:$Y$11,Data!$P$1,FALSE)^1.5+VLOOKUP(BG$6,Data!$N$4:$Y$11,Data!$W$1,FALSE)/1000*(Mannings_n_bot)^1.5)/S308)^0.67</f>
        <v>5.2701567489292042E-2</v>
      </c>
    </row>
    <row r="309" spans="1:59" x14ac:dyDescent="0.25">
      <c r="A309" s="28">
        <v>0.30199999999999999</v>
      </c>
      <c r="B309" s="94">
        <v>0.3641882883729104</v>
      </c>
      <c r="C309" s="94">
        <v>0.52321870302768392</v>
      </c>
      <c r="D309" s="94">
        <v>0.70975040892825314</v>
      </c>
      <c r="E309" s="94">
        <v>0.92597489997669857</v>
      </c>
      <c r="F309" s="94">
        <v>1.1694371972045463</v>
      </c>
      <c r="G309" s="94">
        <v>1.4428550235813145</v>
      </c>
      <c r="H309" s="94">
        <v>1.7432477953207304</v>
      </c>
      <c r="I309" s="94">
        <v>2.0738586559799765</v>
      </c>
      <c r="K309" s="28">
        <v>0.30199999999999999</v>
      </c>
      <c r="L309" s="94">
        <v>2.0065739794361752</v>
      </c>
      <c r="M309" s="94">
        <v>2.4122599383962684</v>
      </c>
      <c r="N309" s="94">
        <v>2.8083221602045172</v>
      </c>
      <c r="O309" s="94">
        <v>3.213910252966413</v>
      </c>
      <c r="P309" s="94">
        <v>3.6099809016398039</v>
      </c>
      <c r="Q309" s="94">
        <v>4.0155180182666141</v>
      </c>
      <c r="R309" s="94">
        <v>4.4115978608545294</v>
      </c>
      <c r="S309" s="94">
        <v>4.8171040515348578</v>
      </c>
      <c r="U309" s="28">
        <v>0.30199999999999999</v>
      </c>
      <c r="V309" s="94">
        <v>1.4660254505357861</v>
      </c>
      <c r="W309" s="94">
        <v>1.7619906732727815</v>
      </c>
      <c r="X309" s="94">
        <v>2.0513601767721608</v>
      </c>
      <c r="Y309" s="94">
        <v>2.3472531130117873</v>
      </c>
      <c r="Z309" s="94">
        <v>2.636627928775078</v>
      </c>
      <c r="AA309" s="94">
        <v>2.9324833346179333</v>
      </c>
      <c r="AB309" s="94">
        <v>3.2218644244695134</v>
      </c>
      <c r="AC309" s="94">
        <v>3.5176971133837895</v>
      </c>
      <c r="AE309" s="28">
        <v>0.30199999999999999</v>
      </c>
      <c r="AF309" s="94">
        <f t="shared" si="78"/>
        <v>0.37546858737173877</v>
      </c>
      <c r="AG309" s="94">
        <f t="shared" si="64"/>
        <v>0.37597150890956144</v>
      </c>
      <c r="AH309" s="94">
        <f t="shared" si="65"/>
        <v>0.37589849941589676</v>
      </c>
      <c r="AI309" s="94">
        <f t="shared" si="66"/>
        <v>0.37622299799547554</v>
      </c>
      <c r="AJ309" s="94">
        <f t="shared" si="67"/>
        <v>0.37613917539617875</v>
      </c>
      <c r="AK309" s="94">
        <f t="shared" si="68"/>
        <v>0.37637504174994796</v>
      </c>
      <c r="AL309" s="94">
        <f t="shared" si="69"/>
        <v>0.37629302002664794</v>
      </c>
      <c r="AM309" s="94">
        <f t="shared" si="70"/>
        <v>0.37647688757830738</v>
      </c>
      <c r="AO309" s="28">
        <v>0.30199999999999999</v>
      </c>
      <c r="AP309" s="94">
        <f t="shared" si="79"/>
        <v>0.18149756356117167</v>
      </c>
      <c r="AQ309" s="94">
        <f t="shared" si="71"/>
        <v>0.21689980200704778</v>
      </c>
      <c r="AR309" s="94">
        <f t="shared" si="72"/>
        <v>0.25273112144532778</v>
      </c>
      <c r="AS309" s="94">
        <f t="shared" si="73"/>
        <v>0.28811473472914539</v>
      </c>
      <c r="AT309" s="94">
        <f t="shared" si="74"/>
        <v>0.3239455357432332</v>
      </c>
      <c r="AU309" s="94">
        <f t="shared" si="75"/>
        <v>0.35931977319433228</v>
      </c>
      <c r="AV309" s="94">
        <f t="shared" si="76"/>
        <v>0.39515111084559784</v>
      </c>
      <c r="AW309" s="94">
        <f t="shared" si="77"/>
        <v>0.43051979649872624</v>
      </c>
      <c r="AY309" s="28">
        <v>0.30199999999999999</v>
      </c>
      <c r="AZ309" s="34">
        <f>(((L309-VLOOKUP(AZ$6,Data!$N$4:$Y$11,Data!$W$1,FALSE)/1000)*VLOOKUP(AZ$6,Data!$N$4:$Y$11,Data!$P$1,FALSE)^1.5+VLOOKUP(AZ$6,Data!$N$4:$Y$11,Data!$W$1,FALSE)/1000*(Mannings_n_bot)^1.5)/L309)^0.67</f>
        <v>5.3292706528087923E-2</v>
      </c>
      <c r="BA309" s="34">
        <f>(((M309-VLOOKUP(BA$6,Data!$N$4:$Y$11,Data!$W$1,FALSE)/1000)*VLOOKUP(BA$6,Data!$N$4:$Y$11,Data!$P$1,FALSE)^1.5+VLOOKUP(BA$6,Data!$N$4:$Y$11,Data!$W$1,FALSE)/1000*(Mannings_n_bot)^1.5)/M309)^0.67</f>
        <v>5.3234967232383287E-2</v>
      </c>
      <c r="BB309" s="34">
        <f>(((N309-VLOOKUP(BB$6,Data!$N$4:$Y$11,Data!$W$1,FALSE)/1000)*VLOOKUP(BB$6,Data!$N$4:$Y$11,Data!$P$1,FALSE)^1.5+VLOOKUP(BB$6,Data!$N$4:$Y$11,Data!$W$1,FALSE)/1000*(Mannings_n_bot)^1.5)/N309)^0.67</f>
        <v>5.3138975399622243E-2</v>
      </c>
      <c r="BC309" s="34">
        <f>(((O309-VLOOKUP(BC$6,Data!$N$4:$Y$11,Data!$W$1,FALSE)/1000)*VLOOKUP(BC$6,Data!$N$4:$Y$11,Data!$P$1,FALSE)^1.5+VLOOKUP(BC$6,Data!$N$4:$Y$11,Data!$W$1,FALSE)/1000*(Mannings_n_bot)^1.5)/O309)^0.67</f>
        <v>5.3040419461487735E-2</v>
      </c>
      <c r="BD309" s="34">
        <f>(((P309-VLOOKUP(BD$6,Data!$N$4:$Y$11,Data!$W$1,FALSE)/1000)*VLOOKUP(BD$6,Data!$N$4:$Y$11,Data!$P$1,FALSE)^1.5+VLOOKUP(BD$6,Data!$N$4:$Y$11,Data!$W$1,FALSE)/1000*(Mannings_n_bot)^1.5)/P309)^0.67</f>
        <v>5.2916939050464261E-2</v>
      </c>
      <c r="BE309" s="34">
        <f>(((Q309-VLOOKUP(BE$6,Data!$N$4:$Y$11,Data!$W$1,FALSE)/1000)*VLOOKUP(BE$6,Data!$N$4:$Y$11,Data!$P$1,FALSE)^1.5+VLOOKUP(BE$6,Data!$N$4:$Y$11,Data!$W$1,FALSE)/1000*(Mannings_n_bot)^1.5)/Q309)^0.67</f>
        <v>5.2815130927610303E-2</v>
      </c>
      <c r="BF309" s="34">
        <f>(((R309-VLOOKUP(BF$6,Data!$N$4:$Y$11,Data!$W$1,FALSE)/1000)*VLOOKUP(BF$6,Data!$N$4:$Y$11,Data!$P$1,FALSE)^1.5+VLOOKUP(BF$6,Data!$N$4:$Y$11,Data!$W$1,FALSE)/1000*(Mannings_n_bot)^1.5)/R309)^0.67</f>
        <v>5.2740244004718252E-2</v>
      </c>
      <c r="BG309" s="34">
        <f>(((S309-VLOOKUP(BG$6,Data!$N$4:$Y$11,Data!$W$1,FALSE)/1000)*VLOOKUP(BG$6,Data!$N$4:$Y$11,Data!$P$1,FALSE)^1.5+VLOOKUP(BG$6,Data!$N$4:$Y$11,Data!$W$1,FALSE)/1000*(Mannings_n_bot)^1.5)/S309)^0.67</f>
        <v>5.268431086264963E-2</v>
      </c>
    </row>
    <row r="310" spans="1:59" x14ac:dyDescent="0.25">
      <c r="A310" s="28">
        <v>0.30299999999999999</v>
      </c>
      <c r="B310" s="94">
        <v>0.36536276094239128</v>
      </c>
      <c r="C310" s="94">
        <v>0.52490438331349243</v>
      </c>
      <c r="D310" s="94">
        <v>0.71203737227469777</v>
      </c>
      <c r="E310" s="94">
        <v>0.92895670458103652</v>
      </c>
      <c r="F310" s="94">
        <v>1.1732036062667353</v>
      </c>
      <c r="G310" s="94">
        <v>1.4474999054338751</v>
      </c>
      <c r="H310" s="94">
        <v>1.7488606026019617</v>
      </c>
      <c r="I310" s="94">
        <v>2.0805335667788687</v>
      </c>
      <c r="K310" s="28">
        <v>0.30299999999999999</v>
      </c>
      <c r="L310" s="94">
        <v>2.0082357216008115</v>
      </c>
      <c r="M310" s="94">
        <v>2.4142477791572352</v>
      </c>
      <c r="N310" s="94">
        <v>2.8106380459856681</v>
      </c>
      <c r="O310" s="94">
        <v>3.2165521313387524</v>
      </c>
      <c r="P310" s="94">
        <v>3.6129508139566338</v>
      </c>
      <c r="Q310" s="94">
        <v>4.0188138707356913</v>
      </c>
      <c r="R310" s="94">
        <v>4.4152217457597551</v>
      </c>
      <c r="S310" s="94">
        <v>4.8210538459553618</v>
      </c>
      <c r="U310" s="28">
        <v>0.30299999999999999</v>
      </c>
      <c r="V310" s="94">
        <v>1.4655856788363215</v>
      </c>
      <c r="W310" s="94">
        <v>1.7614527475322233</v>
      </c>
      <c r="X310" s="94">
        <v>2.0507354914727078</v>
      </c>
      <c r="Y310" s="94">
        <v>2.3465302713043807</v>
      </c>
      <c r="Z310" s="94">
        <v>2.6358183088303293</v>
      </c>
      <c r="AA310" s="94">
        <v>2.9315755596323441</v>
      </c>
      <c r="AB310" s="94">
        <v>3.2208698607506578</v>
      </c>
      <c r="AC310" s="94">
        <v>3.5166043965548219</v>
      </c>
      <c r="AE310" s="28">
        <v>0.30299999999999999</v>
      </c>
      <c r="AF310" s="94">
        <f t="shared" si="78"/>
        <v>0.37667943783192243</v>
      </c>
      <c r="AG310" s="94">
        <f t="shared" si="64"/>
        <v>0.37718279542689565</v>
      </c>
      <c r="AH310" s="94">
        <f t="shared" si="65"/>
        <v>0.37710972251536046</v>
      </c>
      <c r="AI310" s="94">
        <f t="shared" si="66"/>
        <v>0.37743450326166467</v>
      </c>
      <c r="AJ310" s="94">
        <f t="shared" si="67"/>
        <v>0.37735060770074624</v>
      </c>
      <c r="AK310" s="94">
        <f t="shared" si="68"/>
        <v>0.37758667949082214</v>
      </c>
      <c r="AL310" s="94">
        <f t="shared" si="69"/>
        <v>0.37750458628151506</v>
      </c>
      <c r="AM310" s="94">
        <f t="shared" si="70"/>
        <v>0.37768861415146782</v>
      </c>
      <c r="AO310" s="28">
        <v>0.30299999999999999</v>
      </c>
      <c r="AP310" s="94">
        <f t="shared" si="79"/>
        <v>0.18193220895958973</v>
      </c>
      <c r="AQ310" s="94">
        <f t="shared" si="71"/>
        <v>0.21741943301972338</v>
      </c>
      <c r="AR310" s="94">
        <f t="shared" si="72"/>
        <v>0.25333655939500099</v>
      </c>
      <c r="AS310" s="94">
        <f t="shared" si="73"/>
        <v>0.28880511387651536</v>
      </c>
      <c r="AT310" s="94">
        <f t="shared" si="74"/>
        <v>0.32472172101948166</v>
      </c>
      <c r="AU310" s="94">
        <f t="shared" si="75"/>
        <v>0.3601808772419941</v>
      </c>
      <c r="AV310" s="94">
        <f t="shared" si="76"/>
        <v>0.39609802254700216</v>
      </c>
      <c r="AW310" s="94">
        <f t="shared" si="77"/>
        <v>0.43155161366312861</v>
      </c>
      <c r="AY310" s="28">
        <v>0.30299999999999999</v>
      </c>
      <c r="AZ310" s="34">
        <f>(((L310-VLOOKUP(AZ$6,Data!$N$4:$Y$11,Data!$W$1,FALSE)/1000)*VLOOKUP(AZ$6,Data!$N$4:$Y$11,Data!$P$1,FALSE)^1.5+VLOOKUP(AZ$6,Data!$N$4:$Y$11,Data!$W$1,FALSE)/1000*(Mannings_n_bot)^1.5)/L310)^0.67</f>
        <v>5.3277224306974777E-2</v>
      </c>
      <c r="BA310" s="34">
        <f>(((M310-VLOOKUP(BA$6,Data!$N$4:$Y$11,Data!$W$1,FALSE)/1000)*VLOOKUP(BA$6,Data!$N$4:$Y$11,Data!$P$1,FALSE)^1.5+VLOOKUP(BA$6,Data!$N$4:$Y$11,Data!$W$1,FALSE)/1000*(Mannings_n_bot)^1.5)/M310)^0.67</f>
        <v>5.3219283392421109E-2</v>
      </c>
      <c r="BB310" s="34">
        <f>(((N310-VLOOKUP(BB$6,Data!$N$4:$Y$11,Data!$W$1,FALSE)/1000)*VLOOKUP(BB$6,Data!$N$4:$Y$11,Data!$P$1,FALSE)^1.5+VLOOKUP(BB$6,Data!$N$4:$Y$11,Data!$W$1,FALSE)/1000*(Mannings_n_bot)^1.5)/N310)^0.67</f>
        <v>5.3123036752122911E-2</v>
      </c>
      <c r="BC310" s="34">
        <f>(((O310-VLOOKUP(BC$6,Data!$N$4:$Y$11,Data!$W$1,FALSE)/1000)*VLOOKUP(BC$6,Data!$N$4:$Y$11,Data!$P$1,FALSE)^1.5+VLOOKUP(BC$6,Data!$N$4:$Y$11,Data!$W$1,FALSE)/1000*(Mannings_n_bot)^1.5)/O310)^0.67</f>
        <v>5.3024182305979321E-2</v>
      </c>
      <c r="BD310" s="34">
        <f>(((P310-VLOOKUP(BD$6,Data!$N$4:$Y$11,Data!$W$1,FALSE)/1000)*VLOOKUP(BD$6,Data!$N$4:$Y$11,Data!$P$1,FALSE)^1.5+VLOOKUP(BD$6,Data!$N$4:$Y$11,Data!$W$1,FALSE)/1000*(Mannings_n_bot)^1.5)/P310)^0.67</f>
        <v>5.2900372276777678E-2</v>
      </c>
      <c r="BE310" s="34">
        <f>(((Q310-VLOOKUP(BE$6,Data!$N$4:$Y$11,Data!$W$1,FALSE)/1000)*VLOOKUP(BE$6,Data!$N$4:$Y$11,Data!$P$1,FALSE)^1.5+VLOOKUP(BE$6,Data!$N$4:$Y$11,Data!$W$1,FALSE)/1000*(Mannings_n_bot)^1.5)/Q310)^0.67</f>
        <v>5.2798263126656399E-2</v>
      </c>
      <c r="BF310" s="34">
        <f>(((R310-VLOOKUP(BF$6,Data!$N$4:$Y$11,Data!$W$1,FALSE)/1000)*VLOOKUP(BF$6,Data!$N$4:$Y$11,Data!$P$1,FALSE)^1.5+VLOOKUP(BF$6,Data!$N$4:$Y$11,Data!$W$1,FALSE)/1000*(Mannings_n_bot)^1.5)/R310)^0.67</f>
        <v>5.272317884973126E-2</v>
      </c>
      <c r="BG310" s="34">
        <f>(((S310-VLOOKUP(BG$6,Data!$N$4:$Y$11,Data!$W$1,FALSE)/1000)*VLOOKUP(BG$6,Data!$N$4:$Y$11,Data!$P$1,FALSE)^1.5+VLOOKUP(BG$6,Data!$N$4:$Y$11,Data!$W$1,FALSE)/1000*(Mannings_n_bot)^1.5)/S310)^0.67</f>
        <v>5.26670743870628E-2</v>
      </c>
    </row>
    <row r="311" spans="1:59" x14ac:dyDescent="0.25">
      <c r="A311" s="28">
        <v>0.30399999999999999</v>
      </c>
      <c r="B311" s="94">
        <v>0.36653688039112864</v>
      </c>
      <c r="C311" s="94">
        <v>0.52658954781876177</v>
      </c>
      <c r="D311" s="94">
        <v>0.71432363762510764</v>
      </c>
      <c r="E311" s="94">
        <v>0.93193758890101086</v>
      </c>
      <c r="F311" s="94">
        <v>1.1769688562227811</v>
      </c>
      <c r="G311" s="94">
        <v>1.4521433462661184</v>
      </c>
      <c r="H311" s="94">
        <v>1.7544716734346464</v>
      </c>
      <c r="I311" s="94">
        <v>2.0872063995903458</v>
      </c>
      <c r="K311" s="28">
        <v>0.30399999999999999</v>
      </c>
      <c r="L311" s="94">
        <v>2.0098979635406335</v>
      </c>
      <c r="M311" s="94">
        <v>2.4162362283394025</v>
      </c>
      <c r="N311" s="94">
        <v>2.8129546388061235</v>
      </c>
      <c r="O311" s="94">
        <v>3.2191948253347968</v>
      </c>
      <c r="P311" s="94">
        <v>3.6159216405406256</v>
      </c>
      <c r="Q311" s="94">
        <v>4.0221107460220331</v>
      </c>
      <c r="R311" s="94">
        <v>4.4188467521427324</v>
      </c>
      <c r="S311" s="94">
        <v>4.8250048703819504</v>
      </c>
      <c r="U311" s="28">
        <v>0.30399999999999999</v>
      </c>
      <c r="V311" s="94">
        <v>1.4651440224177246</v>
      </c>
      <c r="W311" s="94">
        <v>1.7609125777802159</v>
      </c>
      <c r="X311" s="94">
        <v>2.0501081900561999</v>
      </c>
      <c r="Y311" s="94">
        <v>2.3458044542781167</v>
      </c>
      <c r="Z311" s="94">
        <v>2.6350053415023464</v>
      </c>
      <c r="AA311" s="94">
        <v>2.9306640781026809</v>
      </c>
      <c r="AB311" s="94">
        <v>3.2198712184425315</v>
      </c>
      <c r="AC311" s="94">
        <v>3.5155072419979452</v>
      </c>
      <c r="AE311" s="28">
        <v>0.30399999999999999</v>
      </c>
      <c r="AF311" s="94">
        <f t="shared" si="78"/>
        <v>0.37788992423386764</v>
      </c>
      <c r="AG311" s="94">
        <f t="shared" si="64"/>
        <v>0.37839371131759425</v>
      </c>
      <c r="AH311" s="94">
        <f t="shared" si="65"/>
        <v>0.37832057594168444</v>
      </c>
      <c r="AI311" s="94">
        <f t="shared" si="66"/>
        <v>0.37864563461691703</v>
      </c>
      <c r="AJ311" s="94">
        <f t="shared" si="67"/>
        <v>0.37856166718903089</v>
      </c>
      <c r="AK311" s="94">
        <f t="shared" si="68"/>
        <v>0.3787979413352458</v>
      </c>
      <c r="AL311" s="94">
        <f t="shared" si="69"/>
        <v>0.3787157777110306</v>
      </c>
      <c r="AM311" s="94">
        <f t="shared" si="70"/>
        <v>0.37889996349822846</v>
      </c>
      <c r="AO311" s="28">
        <v>0.30399999999999999</v>
      </c>
      <c r="AP311" s="94">
        <f t="shared" si="79"/>
        <v>0.18236591460863902</v>
      </c>
      <c r="AQ311" s="94">
        <f t="shared" si="71"/>
        <v>0.21793794068747532</v>
      </c>
      <c r="AR311" s="94">
        <f t="shared" si="72"/>
        <v>0.25394068847419504</v>
      </c>
      <c r="AS311" s="94">
        <f t="shared" si="73"/>
        <v>0.28949400066337683</v>
      </c>
      <c r="AT311" s="94">
        <f t="shared" si="74"/>
        <v>0.32549622841019571</v>
      </c>
      <c r="AU311" s="94">
        <f t="shared" si="75"/>
        <v>0.36104011996743851</v>
      </c>
      <c r="AV311" s="94">
        <f t="shared" si="76"/>
        <v>0.39704288739678284</v>
      </c>
      <c r="AW311" s="94">
        <f t="shared" si="77"/>
        <v>0.43258120057091698</v>
      </c>
      <c r="AY311" s="28">
        <v>0.30399999999999999</v>
      </c>
      <c r="AZ311" s="34">
        <f>(((L311-VLOOKUP(AZ$6,Data!$N$4:$Y$11,Data!$W$1,FALSE)/1000)*VLOOKUP(AZ$6,Data!$N$4:$Y$11,Data!$P$1,FALSE)^1.5+VLOOKUP(AZ$6,Data!$N$4:$Y$11,Data!$W$1,FALSE)/1000*(Mannings_n_bot)^1.5)/L311)^0.67</f>
        <v>5.326176083004798E-2</v>
      </c>
      <c r="BA311" s="34">
        <f>(((M311-VLOOKUP(BA$6,Data!$N$4:$Y$11,Data!$W$1,FALSE)/1000)*VLOOKUP(BA$6,Data!$N$4:$Y$11,Data!$P$1,FALSE)^1.5+VLOOKUP(BA$6,Data!$N$4:$Y$11,Data!$W$1,FALSE)/1000*(Mannings_n_bot)^1.5)/M311)^0.67</f>
        <v>5.3203618297871895E-2</v>
      </c>
      <c r="BB311" s="34">
        <f>(((N311-VLOOKUP(BB$6,Data!$N$4:$Y$11,Data!$W$1,FALSE)/1000)*VLOOKUP(BB$6,Data!$N$4:$Y$11,Data!$P$1,FALSE)^1.5+VLOOKUP(BB$6,Data!$N$4:$Y$11,Data!$W$1,FALSE)/1000*(Mannings_n_bot)^1.5)/N311)^0.67</f>
        <v>5.3107117143953858E-2</v>
      </c>
      <c r="BC311" s="34">
        <f>(((O311-VLOOKUP(BC$6,Data!$N$4:$Y$11,Data!$W$1,FALSE)/1000)*VLOOKUP(BC$6,Data!$N$4:$Y$11,Data!$P$1,FALSE)^1.5+VLOOKUP(BC$6,Data!$N$4:$Y$11,Data!$W$1,FALSE)/1000*(Mannings_n_bot)^1.5)/O311)^0.67</f>
        <v>5.3007964355995363E-2</v>
      </c>
      <c r="BD311" s="34">
        <f>(((P311-VLOOKUP(BD$6,Data!$N$4:$Y$11,Data!$W$1,FALSE)/1000)*VLOOKUP(BD$6,Data!$N$4:$Y$11,Data!$P$1,FALSE)^1.5+VLOOKUP(BD$6,Data!$N$4:$Y$11,Data!$W$1,FALSE)/1000*(Mannings_n_bot)^1.5)/P311)^0.67</f>
        <v>5.2883825079041491E-2</v>
      </c>
      <c r="BE311" s="34">
        <f>(((Q311-VLOOKUP(BE$6,Data!$N$4:$Y$11,Data!$W$1,FALSE)/1000)*VLOOKUP(BE$6,Data!$N$4:$Y$11,Data!$P$1,FALSE)^1.5+VLOOKUP(BE$6,Data!$N$4:$Y$11,Data!$W$1,FALSE)/1000*(Mannings_n_bot)^1.5)/Q311)^0.67</f>
        <v>5.2781415098649476E-2</v>
      </c>
      <c r="BF311" s="34">
        <f>(((R311-VLOOKUP(BF$6,Data!$N$4:$Y$11,Data!$W$1,FALSE)/1000)*VLOOKUP(BF$6,Data!$N$4:$Y$11,Data!$P$1,FALSE)^1.5+VLOOKUP(BF$6,Data!$N$4:$Y$11,Data!$W$1,FALSE)/1000*(Mannings_n_bot)^1.5)/R311)^0.67</f>
        <v>5.2706133701233525E-2</v>
      </c>
      <c r="BG311" s="34">
        <f>(((S311-VLOOKUP(BG$6,Data!$N$4:$Y$11,Data!$W$1,FALSE)/1000)*VLOOKUP(BG$6,Data!$N$4:$Y$11,Data!$P$1,FALSE)^1.5+VLOOKUP(BG$6,Data!$N$4:$Y$11,Data!$W$1,FALSE)/1000*(Mannings_n_bot)^1.5)/S311)^0.67</f>
        <v>5.2649858003594542E-2</v>
      </c>
    </row>
    <row r="312" spans="1:59" x14ac:dyDescent="0.25">
      <c r="A312" s="28">
        <v>0.30499999999999999</v>
      </c>
      <c r="B312" s="94">
        <v>0.36771064520831342</v>
      </c>
      <c r="C312" s="94">
        <v>0.52827419439535228</v>
      </c>
      <c r="D312" s="94">
        <v>0.71660920206111656</v>
      </c>
      <c r="E312" s="94">
        <v>0.93491754915462533</v>
      </c>
      <c r="F312" s="94">
        <v>1.1807329422880191</v>
      </c>
      <c r="G312" s="94">
        <v>1.4567853402034494</v>
      </c>
      <c r="H312" s="94">
        <v>1.7600810007090804</v>
      </c>
      <c r="I312" s="94">
        <v>2.0938771459884693</v>
      </c>
      <c r="K312" s="28">
        <v>0.30499999999999999</v>
      </c>
      <c r="L312" s="94">
        <v>2.0115607076965425</v>
      </c>
      <c r="M312" s="94">
        <v>2.4182252888516311</v>
      </c>
      <c r="N312" s="94">
        <v>2.8152719420566212</v>
      </c>
      <c r="O312" s="94">
        <v>3.2218383388133063</v>
      </c>
      <c r="P312" s="94">
        <v>3.6188933857323438</v>
      </c>
      <c r="Q312" s="94">
        <v>4.0254086489342678</v>
      </c>
      <c r="R312" s="94">
        <v>4.4224728852938453</v>
      </c>
      <c r="S312" s="94">
        <v>4.8289571305730998</v>
      </c>
      <c r="U312" s="28">
        <v>0.30499999999999999</v>
      </c>
      <c r="V312" s="94">
        <v>1.4647004795750769</v>
      </c>
      <c r="W312" s="94">
        <v>1.760370161951035</v>
      </c>
      <c r="X312" s="94">
        <v>2.0494782701204248</v>
      </c>
      <c r="Y312" s="94">
        <v>2.3450756591703525</v>
      </c>
      <c r="Z312" s="94">
        <v>2.6341890236919054</v>
      </c>
      <c r="AA312" s="94">
        <v>2.9297488865694872</v>
      </c>
      <c r="AB312" s="94">
        <v>3.2188684937490302</v>
      </c>
      <c r="AC312" s="94">
        <v>3.5144056455569452</v>
      </c>
      <c r="AE312" s="28">
        <v>0.30499999999999999</v>
      </c>
      <c r="AF312" s="94">
        <f t="shared" si="78"/>
        <v>0.37910004501996974</v>
      </c>
      <c r="AG312" s="94">
        <f t="shared" si="64"/>
        <v>0.37960425503805939</v>
      </c>
      <c r="AH312" s="94">
        <f t="shared" si="65"/>
        <v>0.37953105814924165</v>
      </c>
      <c r="AI312" s="94">
        <f t="shared" si="66"/>
        <v>0.37985639052461001</v>
      </c>
      <c r="AJ312" s="94">
        <f t="shared" si="67"/>
        <v>0.37977235232208745</v>
      </c>
      <c r="AK312" s="94">
        <f t="shared" si="68"/>
        <v>0.38000882575080502</v>
      </c>
      <c r="AL312" s="94">
        <f t="shared" si="69"/>
        <v>0.37992659278051205</v>
      </c>
      <c r="AM312" s="94">
        <f t="shared" si="70"/>
        <v>0.38011093408899088</v>
      </c>
      <c r="AO312" s="28">
        <v>0.30499999999999999</v>
      </c>
      <c r="AP312" s="94">
        <f t="shared" si="79"/>
        <v>0.18279868154184739</v>
      </c>
      <c r="AQ312" s="94">
        <f t="shared" si="71"/>
        <v>0.2184553262389459</v>
      </c>
      <c r="AR312" s="94">
        <f t="shared" si="72"/>
        <v>0.2545435101156221</v>
      </c>
      <c r="AS312" s="94">
        <f t="shared" si="73"/>
        <v>0.29018139671743487</v>
      </c>
      <c r="AT312" s="94">
        <f t="shared" si="74"/>
        <v>0.32626905974713538</v>
      </c>
      <c r="AU312" s="94">
        <f t="shared" si="75"/>
        <v>0.36189750339735949</v>
      </c>
      <c r="AV312" s="94">
        <f t="shared" si="76"/>
        <v>0.39798570762568602</v>
      </c>
      <c r="AW312" s="94">
        <f t="shared" si="77"/>
        <v>0.4336085596477367</v>
      </c>
      <c r="AY312" s="28">
        <v>0.30499999999999999</v>
      </c>
      <c r="AZ312" s="34">
        <f>(((L312-VLOOKUP(AZ$6,Data!$N$4:$Y$11,Data!$W$1,FALSE)/1000)*VLOOKUP(AZ$6,Data!$N$4:$Y$11,Data!$P$1,FALSE)^1.5+VLOOKUP(AZ$6,Data!$N$4:$Y$11,Data!$W$1,FALSE)/1000*(Mannings_n_bot)^1.5)/L312)^0.67</f>
        <v>5.3246316041926901E-2</v>
      </c>
      <c r="BA312" s="34">
        <f>(((M312-VLOOKUP(BA$6,Data!$N$4:$Y$11,Data!$W$1,FALSE)/1000)*VLOOKUP(BA$6,Data!$N$4:$Y$11,Data!$P$1,FALSE)^1.5+VLOOKUP(BA$6,Data!$N$4:$Y$11,Data!$W$1,FALSE)/1000*(Mannings_n_bot)^1.5)/M312)^0.67</f>
        <v>5.3187971893648295E-2</v>
      </c>
      <c r="BB312" s="34">
        <f>(((N312-VLOOKUP(BB$6,Data!$N$4:$Y$11,Data!$W$1,FALSE)/1000)*VLOOKUP(BB$6,Data!$N$4:$Y$11,Data!$P$1,FALSE)^1.5+VLOOKUP(BB$6,Data!$N$4:$Y$11,Data!$W$1,FALSE)/1000*(Mannings_n_bot)^1.5)/N312)^0.67</f>
        <v>5.3091216519115997E-2</v>
      </c>
      <c r="BC312" s="34">
        <f>(((O312-VLOOKUP(BC$6,Data!$N$4:$Y$11,Data!$W$1,FALSE)/1000)*VLOOKUP(BC$6,Data!$N$4:$Y$11,Data!$P$1,FALSE)^1.5+VLOOKUP(BC$6,Data!$N$4:$Y$11,Data!$W$1,FALSE)/1000*(Mannings_n_bot)^1.5)/O312)^0.67</f>
        <v>5.2991765555236395E-2</v>
      </c>
      <c r="BD312" s="34">
        <f>(((P312-VLOOKUP(BD$6,Data!$N$4:$Y$11,Data!$W$1,FALSE)/1000)*VLOOKUP(BD$6,Data!$N$4:$Y$11,Data!$P$1,FALSE)^1.5+VLOOKUP(BD$6,Data!$N$4:$Y$11,Data!$W$1,FALSE)/1000*(Mannings_n_bot)^1.5)/P312)^0.67</f>
        <v>5.2867297399810324E-2</v>
      </c>
      <c r="BE312" s="34">
        <f>(((Q312-VLOOKUP(BE$6,Data!$N$4:$Y$11,Data!$W$1,FALSE)/1000)*VLOOKUP(BE$6,Data!$N$4:$Y$11,Data!$P$1,FALSE)^1.5+VLOOKUP(BE$6,Data!$N$4:$Y$11,Data!$W$1,FALSE)/1000*(Mannings_n_bot)^1.5)/Q312)^0.67</f>
        <v>5.2764586785699827E-2</v>
      </c>
      <c r="BF312" s="34">
        <f>(((R312-VLOOKUP(BF$6,Data!$N$4:$Y$11,Data!$W$1,FALSE)/1000)*VLOOKUP(BF$6,Data!$N$4:$Y$11,Data!$P$1,FALSE)^1.5+VLOOKUP(BF$6,Data!$N$4:$Y$11,Data!$W$1,FALSE)/1000*(Mannings_n_bot)^1.5)/R312)^0.67</f>
        <v>5.2689108500593655E-2</v>
      </c>
      <c r="BG312" s="34">
        <f>(((S312-VLOOKUP(BG$6,Data!$N$4:$Y$11,Data!$W$1,FALSE)/1000)*VLOOKUP(BG$6,Data!$N$4:$Y$11,Data!$P$1,FALSE)^1.5+VLOOKUP(BG$6,Data!$N$4:$Y$11,Data!$W$1,FALSE)/1000*(Mannings_n_bot)^1.5)/S312)^0.67</f>
        <v>5.2632661653468117E-2</v>
      </c>
    </row>
    <row r="313" spans="1:59" x14ac:dyDescent="0.25">
      <c r="A313" s="28">
        <v>0.30599999999999999</v>
      </c>
      <c r="B313" s="94">
        <v>0.36888405388176837</v>
      </c>
      <c r="C313" s="94">
        <v>0.52995832089314154</v>
      </c>
      <c r="D313" s="94">
        <v>0.71889406266167377</v>
      </c>
      <c r="E313" s="94">
        <v>0.93789658155636557</v>
      </c>
      <c r="F313" s="94">
        <v>1.1844958596733457</v>
      </c>
      <c r="G313" s="94">
        <v>1.4614258813657779</v>
      </c>
      <c r="H313" s="94">
        <v>1.7656885773089206</v>
      </c>
      <c r="I313" s="94">
        <v>2.1005457975393917</v>
      </c>
      <c r="K313" s="28">
        <v>0.30599999999999999</v>
      </c>
      <c r="L313" s="94">
        <v>2.013223956515537</v>
      </c>
      <c r="M313" s="94">
        <v>2.4202149636101429</v>
      </c>
      <c r="N313" s="94">
        <v>2.8175899591364688</v>
      </c>
      <c r="O313" s="94">
        <v>3.2244826756428782</v>
      </c>
      <c r="P313" s="94">
        <v>3.6218660538833909</v>
      </c>
      <c r="Q313" s="94">
        <v>4.02870758429333</v>
      </c>
      <c r="R313" s="94">
        <v>4.4261001505169872</v>
      </c>
      <c r="S313" s="94">
        <v>4.8329106323020632</v>
      </c>
      <c r="U313" s="28">
        <v>0.30599999999999999</v>
      </c>
      <c r="V313" s="94">
        <v>1.4642550485941075</v>
      </c>
      <c r="W313" s="94">
        <v>1.759825497967813</v>
      </c>
      <c r="X313" s="94">
        <v>2.048845729250182</v>
      </c>
      <c r="Y313" s="94">
        <v>2.3443438832036647</v>
      </c>
      <c r="Z313" s="94">
        <v>2.6333693522831592</v>
      </c>
      <c r="AA313" s="94">
        <v>2.9288299815548924</v>
      </c>
      <c r="AB313" s="94">
        <v>3.2178616828537923</v>
      </c>
      <c r="AC313" s="94">
        <v>3.513299603053559</v>
      </c>
      <c r="AE313" s="28">
        <v>0.30599999999999999</v>
      </c>
      <c r="AF313" s="94">
        <f t="shared" si="78"/>
        <v>0.38030979863121367</v>
      </c>
      <c r="AG313" s="94">
        <f t="shared" si="64"/>
        <v>0.38081442504326829</v>
      </c>
      <c r="AH313" s="94">
        <f t="shared" si="65"/>
        <v>0.38074116759098314</v>
      </c>
      <c r="AI313" s="94">
        <f t="shared" si="66"/>
        <v>0.38106676944669154</v>
      </c>
      <c r="AJ313" s="94">
        <f t="shared" si="67"/>
        <v>0.38098266155954291</v>
      </c>
      <c r="AK313" s="94">
        <f t="shared" si="68"/>
        <v>0.38121933120365259</v>
      </c>
      <c r="AL313" s="94">
        <f t="shared" si="69"/>
        <v>0.38113702995384369</v>
      </c>
      <c r="AM313" s="94">
        <f t="shared" si="70"/>
        <v>0.38132152439272071</v>
      </c>
      <c r="AO313" s="28">
        <v>0.30599999999999999</v>
      </c>
      <c r="AP313" s="94">
        <f t="shared" si="79"/>
        <v>0.1832305107873981</v>
      </c>
      <c r="AQ313" s="94">
        <f t="shared" si="71"/>
        <v>0.21897159089646434</v>
      </c>
      <c r="AR313" s="94">
        <f t="shared" si="72"/>
        <v>0.25514502574462589</v>
      </c>
      <c r="AS313" s="94">
        <f t="shared" si="73"/>
        <v>0.29086730365805835</v>
      </c>
      <c r="AT313" s="94">
        <f t="shared" si="74"/>
        <v>0.32704021685266926</v>
      </c>
      <c r="AU313" s="94">
        <f t="shared" si="75"/>
        <v>0.3627530295480913</v>
      </c>
      <c r="AV313" s="94">
        <f t="shared" si="76"/>
        <v>0.39892648545304171</v>
      </c>
      <c r="AW313" s="94">
        <f t="shared" si="77"/>
        <v>0.43463369330685048</v>
      </c>
      <c r="AY313" s="28">
        <v>0.30599999999999999</v>
      </c>
      <c r="AZ313" s="34">
        <f>(((L313-VLOOKUP(AZ$6,Data!$N$4:$Y$11,Data!$W$1,FALSE)/1000)*VLOOKUP(AZ$6,Data!$N$4:$Y$11,Data!$P$1,FALSE)^1.5+VLOOKUP(AZ$6,Data!$N$4:$Y$11,Data!$W$1,FALSE)/1000*(Mannings_n_bot)^1.5)/L313)^0.67</f>
        <v>5.3230889887387244E-2</v>
      </c>
      <c r="BA313" s="34">
        <f>(((M313-VLOOKUP(BA$6,Data!$N$4:$Y$11,Data!$W$1,FALSE)/1000)*VLOOKUP(BA$6,Data!$N$4:$Y$11,Data!$P$1,FALSE)^1.5+VLOOKUP(BA$6,Data!$N$4:$Y$11,Data!$W$1,FALSE)/1000*(Mannings_n_bot)^1.5)/M313)^0.67</f>
        <v>5.3172344124816008E-2</v>
      </c>
      <c r="BB313" s="34">
        <f>(((N313-VLOOKUP(BB$6,Data!$N$4:$Y$11,Data!$W$1,FALSE)/1000)*VLOOKUP(BB$6,Data!$N$4:$Y$11,Data!$P$1,FALSE)^1.5+VLOOKUP(BB$6,Data!$N$4:$Y$11,Data!$W$1,FALSE)/1000*(Mannings_n_bot)^1.5)/N313)^0.67</f>
        <v>5.3075334821765997E-2</v>
      </c>
      <c r="BC313" s="34">
        <f>(((O313-VLOOKUP(BC$6,Data!$N$4:$Y$11,Data!$W$1,FALSE)/1000)*VLOOKUP(BC$6,Data!$N$4:$Y$11,Data!$P$1,FALSE)^1.5+VLOOKUP(BC$6,Data!$N$4:$Y$11,Data!$W$1,FALSE)/1000*(Mannings_n_bot)^1.5)/O313)^0.67</f>
        <v>5.2975585847557828E-2</v>
      </c>
      <c r="BD313" s="34">
        <f>(((P313-VLOOKUP(BD$6,Data!$N$4:$Y$11,Data!$W$1,FALSE)/1000)*VLOOKUP(BD$6,Data!$N$4:$Y$11,Data!$P$1,FALSE)^1.5+VLOOKUP(BD$6,Data!$N$4:$Y$11,Data!$W$1,FALSE)/1000*(Mannings_n_bot)^1.5)/P313)^0.67</f>
        <v>5.2850789181796809E-2</v>
      </c>
      <c r="BE313" s="34">
        <f>(((Q313-VLOOKUP(BE$6,Data!$N$4:$Y$11,Data!$W$1,FALSE)/1000)*VLOOKUP(BE$6,Data!$N$4:$Y$11,Data!$P$1,FALSE)^1.5+VLOOKUP(BE$6,Data!$N$4:$Y$11,Data!$W$1,FALSE)/1000*(Mannings_n_bot)^1.5)/Q313)^0.67</f>
        <v>5.2747778130075466E-2</v>
      </c>
      <c r="BF313" s="34">
        <f>(((R313-VLOOKUP(BF$6,Data!$N$4:$Y$11,Data!$W$1,FALSE)/1000)*VLOOKUP(BF$6,Data!$N$4:$Y$11,Data!$P$1,FALSE)^1.5+VLOOKUP(BF$6,Data!$N$4:$Y$11,Data!$W$1,FALSE)/1000*(Mannings_n_bot)^1.5)/R313)^0.67</f>
        <v>5.267210318934016E-2</v>
      </c>
      <c r="BG313" s="34">
        <f>(((S313-VLOOKUP(BG$6,Data!$N$4:$Y$11,Data!$W$1,FALSE)/1000)*VLOOKUP(BG$6,Data!$N$4:$Y$11,Data!$P$1,FALSE)^1.5+VLOOKUP(BG$6,Data!$N$4:$Y$11,Data!$W$1,FALSE)/1000*(Mannings_n_bot)^1.5)/S313)^0.67</f>
        <v>5.2615485278065997E-2</v>
      </c>
    </row>
    <row r="314" spans="1:59" x14ac:dyDescent="0.25">
      <c r="A314" s="28">
        <v>0.307</v>
      </c>
      <c r="B314" s="94">
        <v>0.3700571048979383</v>
      </c>
      <c r="C314" s="94">
        <v>0.53164192516001585</v>
      </c>
      <c r="D314" s="94">
        <v>0.72117821650302671</v>
      </c>
      <c r="E314" s="94">
        <v>0.9408746823171783</v>
      </c>
      <c r="F314" s="94">
        <v>1.1882576035851897</v>
      </c>
      <c r="G314" s="94">
        <v>1.4660649638674892</v>
      </c>
      <c r="H314" s="94">
        <v>1.771294396111164</v>
      </c>
      <c r="I314" s="94">
        <v>2.1072123458013183</v>
      </c>
      <c r="K314" s="28">
        <v>0.307</v>
      </c>
      <c r="L314" s="94">
        <v>2.0148877124507498</v>
      </c>
      <c r="M314" s="94">
        <v>2.4222052555385734</v>
      </c>
      <c r="N314" s="94">
        <v>2.8199086934535926</v>
      </c>
      <c r="O314" s="94">
        <v>3.22712783970201</v>
      </c>
      <c r="P314" s="94">
        <v>3.6248396493564776</v>
      </c>
      <c r="Q314" s="94">
        <v>4.0320075569325402</v>
      </c>
      <c r="R314" s="94">
        <v>4.4297285531296486</v>
      </c>
      <c r="S314" s="94">
        <v>4.8368653813569678</v>
      </c>
      <c r="U314" s="28">
        <v>0.307</v>
      </c>
      <c r="V314" s="94">
        <v>1.4638077277511572</v>
      </c>
      <c r="W314" s="94">
        <v>1.7592785837424978</v>
      </c>
      <c r="X314" s="94">
        <v>2.0482105650172326</v>
      </c>
      <c r="Y314" s="94">
        <v>2.3436091235857939</v>
      </c>
      <c r="Z314" s="94">
        <v>2.6325463241435729</v>
      </c>
      <c r="AA314" s="94">
        <v>2.9279073595625391</v>
      </c>
      <c r="AB314" s="94">
        <v>3.2168507819201153</v>
      </c>
      <c r="AC314" s="94">
        <v>3.5121891102873861</v>
      </c>
      <c r="AE314" s="28">
        <v>0.307</v>
      </c>
      <c r="AF314" s="94">
        <f t="shared" si="78"/>
        <v>0.38151918350716368</v>
      </c>
      <c r="AG314" s="94">
        <f t="shared" si="64"/>
        <v>0.38202421978676737</v>
      </c>
      <c r="AH314" s="94">
        <f t="shared" si="65"/>
        <v>0.38195090271842908</v>
      </c>
      <c r="AI314" s="94">
        <f t="shared" si="66"/>
        <v>0.38227676984367182</v>
      </c>
      <c r="AJ314" s="94">
        <f t="shared" si="67"/>
        <v>0.38219259335958733</v>
      </c>
      <c r="AK314" s="94">
        <f t="shared" si="68"/>
        <v>0.38242945615850027</v>
      </c>
      <c r="AL314" s="94">
        <f t="shared" si="69"/>
        <v>0.38234708769347225</v>
      </c>
      <c r="AM314" s="94">
        <f t="shared" si="70"/>
        <v>0.38253173287694098</v>
      </c>
      <c r="AO314" s="28">
        <v>0.307</v>
      </c>
      <c r="AP314" s="94">
        <f t="shared" si="79"/>
        <v>0.1836614033681461</v>
      </c>
      <c r="AQ314" s="94">
        <f t="shared" si="71"/>
        <v>0.21948673587606685</v>
      </c>
      <c r="AR314" s="94">
        <f t="shared" si="72"/>
        <v>0.25574523677920469</v>
      </c>
      <c r="AS314" s="94">
        <f t="shared" si="73"/>
        <v>0.29155172309630528</v>
      </c>
      <c r="AT314" s="94">
        <f t="shared" si="74"/>
        <v>0.3278097015398026</v>
      </c>
      <c r="AU314" s="94">
        <f t="shared" si="75"/>
        <v>0.36360670042564058</v>
      </c>
      <c r="AV314" s="94">
        <f t="shared" si="76"/>
        <v>0.39986522308680211</v>
      </c>
      <c r="AW314" s="94">
        <f t="shared" si="77"/>
        <v>0.43565660394917716</v>
      </c>
      <c r="AY314" s="28">
        <v>0.307</v>
      </c>
      <c r="AZ314" s="34">
        <f>(((L314-VLOOKUP(AZ$6,Data!$N$4:$Y$11,Data!$W$1,FALSE)/1000)*VLOOKUP(AZ$6,Data!$N$4:$Y$11,Data!$P$1,FALSE)^1.5+VLOOKUP(AZ$6,Data!$N$4:$Y$11,Data!$W$1,FALSE)/1000*(Mannings_n_bot)^1.5)/L314)^0.67</f>
        <v>5.3215482311360446E-2</v>
      </c>
      <c r="BA314" s="34">
        <f>(((M314-VLOOKUP(BA$6,Data!$N$4:$Y$11,Data!$W$1,FALSE)/1000)*VLOOKUP(BA$6,Data!$N$4:$Y$11,Data!$P$1,FALSE)^1.5+VLOOKUP(BA$6,Data!$N$4:$Y$11,Data!$W$1,FALSE)/1000*(Mannings_n_bot)^1.5)/M314)^0.67</f>
        <v>5.3156734936593161E-2</v>
      </c>
      <c r="BB314" s="34">
        <f>(((N314-VLOOKUP(BB$6,Data!$N$4:$Y$11,Data!$W$1,FALSE)/1000)*VLOOKUP(BB$6,Data!$N$4:$Y$11,Data!$P$1,FALSE)^1.5+VLOOKUP(BB$6,Data!$N$4:$Y$11,Data!$W$1,FALSE)/1000*(Mannings_n_bot)^1.5)/N314)^0.67</f>
        <v>5.305947199621542E-2</v>
      </c>
      <c r="BC314" s="34">
        <f>(((O314-VLOOKUP(BC$6,Data!$N$4:$Y$11,Data!$W$1,FALSE)/1000)*VLOOKUP(BC$6,Data!$N$4:$Y$11,Data!$P$1,FALSE)^1.5+VLOOKUP(BC$6,Data!$N$4:$Y$11,Data!$W$1,FALSE)/1000*(Mannings_n_bot)^1.5)/O314)^0.67</f>
        <v>5.2959425176968902E-2</v>
      </c>
      <c r="BD314" s="34">
        <f>(((P314-VLOOKUP(BD$6,Data!$N$4:$Y$11,Data!$W$1,FALSE)/1000)*VLOOKUP(BD$6,Data!$N$4:$Y$11,Data!$P$1,FALSE)^1.5+VLOOKUP(BD$6,Data!$N$4:$Y$11,Data!$W$1,FALSE)/1000*(Mannings_n_bot)^1.5)/P314)^0.67</f>
        <v>5.2834300367870589E-2</v>
      </c>
      <c r="BE314" s="34">
        <f>(((Q314-VLOOKUP(BE$6,Data!$N$4:$Y$11,Data!$W$1,FALSE)/1000)*VLOOKUP(BE$6,Data!$N$4:$Y$11,Data!$P$1,FALSE)^1.5+VLOOKUP(BE$6,Data!$N$4:$Y$11,Data!$W$1,FALSE)/1000*(Mannings_n_bot)^1.5)/Q314)^0.67</f>
        <v>5.2730989074201332E-2</v>
      </c>
      <c r="BF314" s="34">
        <f>(((R314-VLOOKUP(BF$6,Data!$N$4:$Y$11,Data!$W$1,FALSE)/1000)*VLOOKUP(BF$6,Data!$N$4:$Y$11,Data!$P$1,FALSE)^1.5+VLOOKUP(BF$6,Data!$N$4:$Y$11,Data!$W$1,FALSE)/1000*(Mannings_n_bot)^1.5)/R314)^0.67</f>
        <v>5.2655117709160627E-2</v>
      </c>
      <c r="BG314" s="34">
        <f>(((S314-VLOOKUP(BG$6,Data!$N$4:$Y$11,Data!$W$1,FALSE)/1000)*VLOOKUP(BG$6,Data!$N$4:$Y$11,Data!$P$1,FALSE)^1.5+VLOOKUP(BG$6,Data!$N$4:$Y$11,Data!$W$1,FALSE)/1000*(Mannings_n_bot)^1.5)/S314)^0.67</f>
        <v>5.2598328818929001E-2</v>
      </c>
    </row>
    <row r="315" spans="1:59" x14ac:dyDescent="0.25">
      <c r="A315" s="28">
        <v>0.308</v>
      </c>
      <c r="B315" s="94">
        <v>0.37122979674188228</v>
      </c>
      <c r="C315" s="94">
        <v>0.53332500504185687</v>
      </c>
      <c r="D315" s="94">
        <v>0.72346166065870854</v>
      </c>
      <c r="E315" s="94">
        <v>0.94385184764445329</v>
      </c>
      <c r="F315" s="94">
        <v>1.1920181692254987</v>
      </c>
      <c r="G315" s="94">
        <v>1.4707025818174171</v>
      </c>
      <c r="H315" s="94">
        <v>1.7768984499860978</v>
      </c>
      <c r="I315" s="94">
        <v>2.1138767823244593</v>
      </c>
      <c r="K315" s="28">
        <v>0.308</v>
      </c>
      <c r="L315" s="94">
        <v>2.0165519779614849</v>
      </c>
      <c r="M315" s="94">
        <v>2.4241961675680166</v>
      </c>
      <c r="N315" s="94">
        <v>2.8222281484245992</v>
      </c>
      <c r="O315" s="94">
        <v>3.2297738348791576</v>
      </c>
      <c r="P315" s="94">
        <v>3.6278141765254981</v>
      </c>
      <c r="Q315" s="94">
        <v>4.03530857169768</v>
      </c>
      <c r="R315" s="94">
        <v>4.4333580984629997</v>
      </c>
      <c r="S315" s="94">
        <v>4.8408213835409031</v>
      </c>
      <c r="U315" s="28">
        <v>0.308</v>
      </c>
      <c r="V315" s="94">
        <v>1.4633585153131417</v>
      </c>
      <c r="W315" s="94">
        <v>1.7587294171758077</v>
      </c>
      <c r="X315" s="94">
        <v>2.0475727749802481</v>
      </c>
      <c r="Y315" s="94">
        <v>2.3428713775095873</v>
      </c>
      <c r="Z315" s="94">
        <v>2.6317199361238544</v>
      </c>
      <c r="AA315" s="94">
        <v>2.9269810170775097</v>
      </c>
      <c r="AB315" s="94">
        <v>3.2158357870908785</v>
      </c>
      <c r="AC315" s="94">
        <v>3.5110741630357998</v>
      </c>
      <c r="AE315" s="28">
        <v>0.308</v>
      </c>
      <c r="AF315" s="94">
        <f t="shared" si="78"/>
        <v>0.38272819808595526</v>
      </c>
      <c r="AG315" s="94">
        <f t="shared" si="64"/>
        <v>0.3832336377206626</v>
      </c>
      <c r="AH315" s="94">
        <f t="shared" si="65"/>
        <v>0.38316026198166209</v>
      </c>
      <c r="AI315" s="94">
        <f t="shared" si="66"/>
        <v>0.38348639017461578</v>
      </c>
      <c r="AJ315" s="94">
        <f t="shared" si="67"/>
        <v>0.38340214617896945</v>
      </c>
      <c r="AK315" s="94">
        <f t="shared" si="68"/>
        <v>0.38363919907861149</v>
      </c>
      <c r="AL315" s="94">
        <f t="shared" si="69"/>
        <v>0.38355676446039622</v>
      </c>
      <c r="AM315" s="94">
        <f t="shared" si="70"/>
        <v>0.38374155800772347</v>
      </c>
      <c r="AO315" s="28">
        <v>0.308</v>
      </c>
      <c r="AP315" s="94">
        <f t="shared" si="79"/>
        <v>0.18409136030163492</v>
      </c>
      <c r="AQ315" s="94">
        <f t="shared" si="71"/>
        <v>0.22000076238751548</v>
      </c>
      <c r="AR315" s="94">
        <f t="shared" si="72"/>
        <v>0.25634414463003402</v>
      </c>
      <c r="AS315" s="94">
        <f t="shared" si="73"/>
        <v>0.29223465663494907</v>
      </c>
      <c r="AT315" s="94">
        <f t="shared" si="74"/>
        <v>0.32857751561220866</v>
      </c>
      <c r="AU315" s="94">
        <f t="shared" si="75"/>
        <v>0.36445851802571894</v>
      </c>
      <c r="AV315" s="94">
        <f t="shared" si="76"/>
        <v>0.4008019227235739</v>
      </c>
      <c r="AW315" s="94">
        <f t="shared" si="77"/>
        <v>0.43667729396332888</v>
      </c>
      <c r="AY315" s="28">
        <v>0.308</v>
      </c>
      <c r="AZ315" s="34">
        <f>(((L315-VLOOKUP(AZ$6,Data!$N$4:$Y$11,Data!$W$1,FALSE)/1000)*VLOOKUP(AZ$6,Data!$N$4:$Y$11,Data!$P$1,FALSE)^1.5+VLOOKUP(AZ$6,Data!$N$4:$Y$11,Data!$W$1,FALSE)/1000*(Mannings_n_bot)^1.5)/L315)^0.67</f>
        <v>5.320009325893283E-2</v>
      </c>
      <c r="BA315" s="34">
        <f>(((M315-VLOOKUP(BA$6,Data!$N$4:$Y$11,Data!$W$1,FALSE)/1000)*VLOOKUP(BA$6,Data!$N$4:$Y$11,Data!$P$1,FALSE)^1.5+VLOOKUP(BA$6,Data!$N$4:$Y$11,Data!$W$1,FALSE)/1000*(Mannings_n_bot)^1.5)/M315)^0.67</f>
        <v>5.3141144274349281E-2</v>
      </c>
      <c r="BB315" s="34">
        <f>(((N315-VLOOKUP(BB$6,Data!$N$4:$Y$11,Data!$W$1,FALSE)/1000)*VLOOKUP(BB$6,Data!$N$4:$Y$11,Data!$P$1,FALSE)^1.5+VLOOKUP(BB$6,Data!$N$4:$Y$11,Data!$W$1,FALSE)/1000*(Mannings_n_bot)^1.5)/N315)^0.67</f>
        <v>5.3043627986930041E-2</v>
      </c>
      <c r="BC315" s="34">
        <f>(((O315-VLOOKUP(BC$6,Data!$N$4:$Y$11,Data!$W$1,FALSE)/1000)*VLOOKUP(BC$6,Data!$N$4:$Y$11,Data!$P$1,FALSE)^1.5+VLOOKUP(BC$6,Data!$N$4:$Y$11,Data!$W$1,FALSE)/1000*(Mannings_n_bot)^1.5)/O315)^0.67</f>
        <v>5.2943283487632019E-2</v>
      </c>
      <c r="BD315" s="34">
        <f>(((P315-VLOOKUP(BD$6,Data!$N$4:$Y$11,Data!$W$1,FALSE)/1000)*VLOOKUP(BD$6,Data!$N$4:$Y$11,Data!$P$1,FALSE)^1.5+VLOOKUP(BD$6,Data!$N$4:$Y$11,Data!$W$1,FALSE)/1000*(Mannings_n_bot)^1.5)/P315)^0.67</f>
        <v>5.2817830901057732E-2</v>
      </c>
      <c r="BE315" s="34">
        <f>(((Q315-VLOOKUP(BE$6,Data!$N$4:$Y$11,Data!$W$1,FALSE)/1000)*VLOOKUP(BE$6,Data!$N$4:$Y$11,Data!$P$1,FALSE)^1.5+VLOOKUP(BE$6,Data!$N$4:$Y$11,Data!$W$1,FALSE)/1000*(Mannings_n_bot)^1.5)/Q315)^0.67</f>
        <v>5.2714219560658346E-2</v>
      </c>
      <c r="BF315" s="34">
        <f>(((R315-VLOOKUP(BF$6,Data!$N$4:$Y$11,Data!$W$1,FALSE)/1000)*VLOOKUP(BF$6,Data!$N$4:$Y$11,Data!$P$1,FALSE)^1.5+VLOOKUP(BF$6,Data!$N$4:$Y$11,Data!$W$1,FALSE)/1000*(Mannings_n_bot)^1.5)/R315)^0.67</f>
        <v>5.2638152001900917E-2</v>
      </c>
      <c r="BG315" s="34">
        <f>(((S315-VLOOKUP(BG$6,Data!$N$4:$Y$11,Data!$W$1,FALSE)/1000)*VLOOKUP(BG$6,Data!$N$4:$Y$11,Data!$P$1,FALSE)^1.5+VLOOKUP(BG$6,Data!$N$4:$Y$11,Data!$W$1,FALSE)/1000*(Mannings_n_bot)^1.5)/S315)^0.67</f>
        <v>5.2581192217755528E-2</v>
      </c>
    </row>
    <row r="316" spans="1:59" x14ac:dyDescent="0.25">
      <c r="A316" s="28">
        <v>0.309</v>
      </c>
      <c r="B316" s="94">
        <v>0.37240212789726901</v>
      </c>
      <c r="C316" s="94">
        <v>0.53500755838253267</v>
      </c>
      <c r="D316" s="94">
        <v>0.7257443921995248</v>
      </c>
      <c r="E316" s="94">
        <v>0.94682807374200428</v>
      </c>
      <c r="F316" s="94">
        <v>1.1957775517917026</v>
      </c>
      <c r="G316" s="94">
        <v>1.4753387293188109</v>
      </c>
      <c r="H316" s="94">
        <v>1.782500731797279</v>
      </c>
      <c r="I316" s="94">
        <v>2.1205390986509869</v>
      </c>
      <c r="K316" s="28">
        <v>0.309</v>
      </c>
      <c r="L316" s="94">
        <v>2.018216755513262</v>
      </c>
      <c r="M316" s="94">
        <v>2.4261877026370722</v>
      </c>
      <c r="N316" s="94">
        <v>2.8245483274748269</v>
      </c>
      <c r="O316" s="94">
        <v>3.2324206650728016</v>
      </c>
      <c r="P316" s="94">
        <v>3.6307896397755921</v>
      </c>
      <c r="Q316" s="94">
        <v>4.0386106334470746</v>
      </c>
      <c r="R316" s="94">
        <v>4.4369887918619835</v>
      </c>
      <c r="S316" s="94">
        <v>4.8447786446720169</v>
      </c>
      <c r="U316" s="28">
        <v>0.309</v>
      </c>
      <c r="V316" s="94">
        <v>1.4629074095375143</v>
      </c>
      <c r="W316" s="94">
        <v>1.7581779961571875</v>
      </c>
      <c r="X316" s="94">
        <v>2.0469323566847577</v>
      </c>
      <c r="Y316" s="94">
        <v>2.342130642152938</v>
      </c>
      <c r="Z316" s="94">
        <v>2.6308901850578921</v>
      </c>
      <c r="AA316" s="94">
        <v>2.9260509505662529</v>
      </c>
      <c r="AB316" s="94">
        <v>3.2148166944884573</v>
      </c>
      <c r="AC316" s="94">
        <v>3.5099547570538596</v>
      </c>
      <c r="AE316" s="28">
        <v>0.309</v>
      </c>
      <c r="AF316" s="94">
        <f t="shared" si="78"/>
        <v>0.38393684080429058</v>
      </c>
      <c r="AG316" s="94">
        <f t="shared" si="64"/>
        <v>0.38444267729561304</v>
      </c>
      <c r="AH316" s="94">
        <f t="shared" si="65"/>
        <v>0.38436924382932014</v>
      </c>
      <c r="AI316" s="94">
        <f t="shared" si="66"/>
        <v>0.38469562889713532</v>
      </c>
      <c r="AJ316" s="94">
        <f t="shared" si="67"/>
        <v>0.3846113184729848</v>
      </c>
      <c r="AK316" s="94">
        <f t="shared" si="68"/>
        <v>0.38484855842579313</v>
      </c>
      <c r="AL316" s="94">
        <f t="shared" si="69"/>
        <v>0.38476605871416114</v>
      </c>
      <c r="AM316" s="94">
        <f t="shared" si="70"/>
        <v>0.38495099824968054</v>
      </c>
      <c r="AO316" s="28">
        <v>0.309</v>
      </c>
      <c r="AP316" s="94">
        <f t="shared" si="79"/>
        <v>0.18452038260011458</v>
      </c>
      <c r="AQ316" s="94">
        <f t="shared" si="71"/>
        <v>0.2205136716343184</v>
      </c>
      <c r="AR316" s="94">
        <f t="shared" si="72"/>
        <v>0.25694175070049063</v>
      </c>
      <c r="AS316" s="94">
        <f t="shared" si="73"/>
        <v>0.29291610586850381</v>
      </c>
      <c r="AT316" s="94">
        <f t="shared" si="74"/>
        <v>0.32934366086425487</v>
      </c>
      <c r="AU316" s="94">
        <f t="shared" si="75"/>
        <v>0.36530848433377333</v>
      </c>
      <c r="AV316" s="94">
        <f t="shared" si="76"/>
        <v>0.40173658654865613</v>
      </c>
      <c r="AW316" s="94">
        <f t="shared" si="77"/>
        <v>0.43769576572564828</v>
      </c>
      <c r="AY316" s="28">
        <v>0.309</v>
      </c>
      <c r="AZ316" s="34">
        <f>(((L316-VLOOKUP(AZ$6,Data!$N$4:$Y$11,Data!$W$1,FALSE)/1000)*VLOOKUP(AZ$6,Data!$N$4:$Y$11,Data!$P$1,FALSE)^1.5+VLOOKUP(AZ$6,Data!$N$4:$Y$11,Data!$W$1,FALSE)/1000*(Mannings_n_bot)^1.5)/L316)^0.67</f>
        <v>5.3184722675344638E-2</v>
      </c>
      <c r="BA316" s="34">
        <f>(((M316-VLOOKUP(BA$6,Data!$N$4:$Y$11,Data!$W$1,FALSE)/1000)*VLOOKUP(BA$6,Data!$N$4:$Y$11,Data!$P$1,FALSE)^1.5+VLOOKUP(BA$6,Data!$N$4:$Y$11,Data!$W$1,FALSE)/1000*(Mannings_n_bot)^1.5)/M316)^0.67</f>
        <v>5.3125572083604626E-2</v>
      </c>
      <c r="BB316" s="34">
        <f>(((N316-VLOOKUP(BB$6,Data!$N$4:$Y$11,Data!$W$1,FALSE)/1000)*VLOOKUP(BB$6,Data!$N$4:$Y$11,Data!$P$1,FALSE)^1.5+VLOOKUP(BB$6,Data!$N$4:$Y$11,Data!$W$1,FALSE)/1000*(Mannings_n_bot)^1.5)/N316)^0.67</f>
        <v>5.3027802738528758E-2</v>
      </c>
      <c r="BC316" s="34">
        <f>(((O316-VLOOKUP(BC$6,Data!$N$4:$Y$11,Data!$W$1,FALSE)/1000)*VLOOKUP(BC$6,Data!$N$4:$Y$11,Data!$P$1,FALSE)^1.5+VLOOKUP(BC$6,Data!$N$4:$Y$11,Data!$W$1,FALSE)/1000*(Mannings_n_bot)^1.5)/O316)^0.67</f>
        <v>5.2927160723861714E-2</v>
      </c>
      <c r="BD316" s="34">
        <f>(((P316-VLOOKUP(BD$6,Data!$N$4:$Y$11,Data!$W$1,FALSE)/1000)*VLOOKUP(BD$6,Data!$N$4:$Y$11,Data!$P$1,FALSE)^1.5+VLOOKUP(BD$6,Data!$N$4:$Y$11,Data!$W$1,FALSE)/1000*(Mannings_n_bot)^1.5)/P316)^0.67</f>
        <v>5.2801380724539687E-2</v>
      </c>
      <c r="BE316" s="34">
        <f>(((Q316-VLOOKUP(BE$6,Data!$N$4:$Y$11,Data!$W$1,FALSE)/1000)*VLOOKUP(BE$6,Data!$N$4:$Y$11,Data!$P$1,FALSE)^1.5+VLOOKUP(BE$6,Data!$N$4:$Y$11,Data!$W$1,FALSE)/1000*(Mannings_n_bot)^1.5)/Q316)^0.67</f>
        <v>5.269746953218258E-2</v>
      </c>
      <c r="BF316" s="34">
        <f>(((R316-VLOOKUP(BF$6,Data!$N$4:$Y$11,Data!$W$1,FALSE)/1000)*VLOOKUP(BF$6,Data!$N$4:$Y$11,Data!$P$1,FALSE)^1.5+VLOOKUP(BF$6,Data!$N$4:$Y$11,Data!$W$1,FALSE)/1000*(Mannings_n_bot)^1.5)/R316)^0.67</f>
        <v>5.2621206009564339E-2</v>
      </c>
      <c r="BG316" s="34">
        <f>(((S316-VLOOKUP(BG$6,Data!$N$4:$Y$11,Data!$W$1,FALSE)/1000)*VLOOKUP(BG$6,Data!$N$4:$Y$11,Data!$P$1,FALSE)^1.5+VLOOKUP(BG$6,Data!$N$4:$Y$11,Data!$W$1,FALSE)/1000*(Mannings_n_bot)^1.5)/S316)^0.67</f>
        <v>5.2564075416400673E-2</v>
      </c>
    </row>
    <row r="317" spans="1:59" x14ac:dyDescent="0.25">
      <c r="A317" s="28">
        <v>0.31</v>
      </c>
      <c r="B317" s="94">
        <v>0.37357409684636522</v>
      </c>
      <c r="C317" s="94">
        <v>0.53668958302388658</v>
      </c>
      <c r="D317" s="94">
        <v>0.72802640819353415</v>
      </c>
      <c r="E317" s="94">
        <v>0.94980335681005035</v>
      </c>
      <c r="F317" s="94">
        <v>1.1995357464766996</v>
      </c>
      <c r="G317" s="94">
        <v>1.4799734004693073</v>
      </c>
      <c r="H317" s="94">
        <v>1.7881012344014842</v>
      </c>
      <c r="I317" s="94">
        <v>2.1271992863150042</v>
      </c>
      <c r="K317" s="28">
        <v>0.31</v>
      </c>
      <c r="L317" s="94">
        <v>2.0198820475778527</v>
      </c>
      <c r="M317" s="94">
        <v>2.4281798636918928</v>
      </c>
      <c r="N317" s="94">
        <v>2.826869234038401</v>
      </c>
      <c r="O317" s="94">
        <v>3.235068334191511</v>
      </c>
      <c r="P317" s="94">
        <v>3.6337660435032255</v>
      </c>
      <c r="Q317" s="94">
        <v>4.0419137470516668</v>
      </c>
      <c r="R317" s="94">
        <v>4.4406206386853926</v>
      </c>
      <c r="S317" s="94">
        <v>4.8487371705836111</v>
      </c>
      <c r="U317" s="28">
        <v>0.31</v>
      </c>
      <c r="V317" s="94">
        <v>1.4624544086722291</v>
      </c>
      <c r="W317" s="94">
        <v>1.7576243185647638</v>
      </c>
      <c r="X317" s="94">
        <v>2.0462893076630975</v>
      </c>
      <c r="Y317" s="94">
        <v>2.3413869146787247</v>
      </c>
      <c r="Z317" s="94">
        <v>2.6300570677626856</v>
      </c>
      <c r="AA317" s="94">
        <v>2.9251171564765102</v>
      </c>
      <c r="AB317" s="94">
        <v>3.2137935002146452</v>
      </c>
      <c r="AC317" s="94">
        <v>3.5088308880742209</v>
      </c>
      <c r="AE317" s="28">
        <v>0.31</v>
      </c>
      <c r="AF317" s="94">
        <f t="shared" si="78"/>
        <v>0.38514511009742647</v>
      </c>
      <c r="AG317" s="94">
        <f t="shared" si="64"/>
        <v>0.38565133696082277</v>
      </c>
      <c r="AH317" s="94">
        <f t="shared" si="65"/>
        <v>0.38557784670858658</v>
      </c>
      <c r="AI317" s="94">
        <f t="shared" si="66"/>
        <v>0.38590448446738201</v>
      </c>
      <c r="AJ317" s="94">
        <f t="shared" si="67"/>
        <v>0.38582010869547145</v>
      </c>
      <c r="AK317" s="94">
        <f t="shared" si="68"/>
        <v>0.38605753266038784</v>
      </c>
      <c r="AL317" s="94">
        <f t="shared" si="69"/>
        <v>0.38597496891284905</v>
      </c>
      <c r="AM317" s="94">
        <f t="shared" si="70"/>
        <v>0.38616005206595999</v>
      </c>
      <c r="AO317" s="28">
        <v>0.31</v>
      </c>
      <c r="AP317" s="94">
        <f t="shared" si="79"/>
        <v>0.18494847127055644</v>
      </c>
      <c r="AQ317" s="94">
        <f t="shared" si="71"/>
        <v>0.22102546481374913</v>
      </c>
      <c r="AR317" s="94">
        <f t="shared" si="72"/>
        <v>0.25753805638667349</v>
      </c>
      <c r="AS317" s="94">
        <f t="shared" si="73"/>
        <v>0.29359607238324986</v>
      </c>
      <c r="AT317" s="94">
        <f t="shared" si="74"/>
        <v>0.33010813908103348</v>
      </c>
      <c r="AU317" s="94">
        <f t="shared" si="75"/>
        <v>0.36615660132501809</v>
      </c>
      <c r="AV317" s="94">
        <f t="shared" si="76"/>
        <v>0.40266921673607231</v>
      </c>
      <c r="AW317" s="94">
        <f t="shared" si="77"/>
        <v>0.43871202160024836</v>
      </c>
      <c r="AY317" s="28">
        <v>0.31</v>
      </c>
      <c r="AZ317" s="34">
        <f>(((L317-VLOOKUP(AZ$6,Data!$N$4:$Y$11,Data!$W$1,FALSE)/1000)*VLOOKUP(AZ$6,Data!$N$4:$Y$11,Data!$P$1,FALSE)^1.5+VLOOKUP(AZ$6,Data!$N$4:$Y$11,Data!$W$1,FALSE)/1000*(Mannings_n_bot)^1.5)/L317)^0.67</f>
        <v>5.3169370505989244E-2</v>
      </c>
      <c r="BA317" s="34">
        <f>(((M317-VLOOKUP(BA$6,Data!$N$4:$Y$11,Data!$W$1,FALSE)/1000)*VLOOKUP(BA$6,Data!$N$4:$Y$11,Data!$P$1,FALSE)^1.5+VLOOKUP(BA$6,Data!$N$4:$Y$11,Data!$W$1,FALSE)/1000*(Mannings_n_bot)^1.5)/M317)^0.67</f>
        <v>5.3110018310029206E-2</v>
      </c>
      <c r="BB317" s="34">
        <f>(((N317-VLOOKUP(BB$6,Data!$N$4:$Y$11,Data!$W$1,FALSE)/1000)*VLOOKUP(BB$6,Data!$N$4:$Y$11,Data!$P$1,FALSE)^1.5+VLOOKUP(BB$6,Data!$N$4:$Y$11,Data!$W$1,FALSE)/1000*(Mannings_n_bot)^1.5)/N317)^0.67</f>
        <v>5.3011996195783027E-2</v>
      </c>
      <c r="BC317" s="34">
        <f>(((O317-VLOOKUP(BC$6,Data!$N$4:$Y$11,Data!$W$1,FALSE)/1000)*VLOOKUP(BC$6,Data!$N$4:$Y$11,Data!$P$1,FALSE)^1.5+VLOOKUP(BC$6,Data!$N$4:$Y$11,Data!$W$1,FALSE)/1000*(Mannings_n_bot)^1.5)/O317)^0.67</f>
        <v>5.2911056830124099E-2</v>
      </c>
      <c r="BD317" s="34">
        <f>(((P317-VLOOKUP(BD$6,Data!$N$4:$Y$11,Data!$W$1,FALSE)/1000)*VLOOKUP(BD$6,Data!$N$4:$Y$11,Data!$P$1,FALSE)^1.5+VLOOKUP(BD$6,Data!$N$4:$Y$11,Data!$W$1,FALSE)/1000*(Mannings_n_bot)^1.5)/P317)^0.67</f>
        <v>5.278494978165247E-2</v>
      </c>
      <c r="BE317" s="34">
        <f>(((Q317-VLOOKUP(BE$6,Data!$N$4:$Y$11,Data!$W$1,FALSE)/1000)*VLOOKUP(BE$6,Data!$N$4:$Y$11,Data!$P$1,FALSE)^1.5+VLOOKUP(BE$6,Data!$N$4:$Y$11,Data!$W$1,FALSE)/1000*(Mannings_n_bot)^1.5)/Q317)^0.67</f>
        <v>5.268073893166457E-2</v>
      </c>
      <c r="BF317" s="34">
        <f>(((R317-VLOOKUP(BF$6,Data!$N$4:$Y$11,Data!$W$1,FALSE)/1000)*VLOOKUP(BF$6,Data!$N$4:$Y$11,Data!$P$1,FALSE)^1.5+VLOOKUP(BF$6,Data!$N$4:$Y$11,Data!$W$1,FALSE)/1000*(Mannings_n_bot)^1.5)/R317)^0.67</f>
        <v>5.2604279674310597E-2</v>
      </c>
      <c r="BG317" s="34">
        <f>(((S317-VLOOKUP(BG$6,Data!$N$4:$Y$11,Data!$W$1,FALSE)/1000)*VLOOKUP(BG$6,Data!$N$4:$Y$11,Data!$P$1,FALSE)^1.5+VLOOKUP(BG$6,Data!$N$4:$Y$11,Data!$W$1,FALSE)/1000*(Mannings_n_bot)^1.5)/S317)^0.67</f>
        <v>5.2546978356875391E-2</v>
      </c>
    </row>
    <row r="318" spans="1:59" x14ac:dyDescent="0.25">
      <c r="A318" s="28">
        <v>0.311</v>
      </c>
      <c r="B318" s="94">
        <v>0.37474570207003066</v>
      </c>
      <c r="C318" s="94">
        <v>0.53837107680572627</v>
      </c>
      <c r="D318" s="94">
        <v>0.73030770570603809</v>
      </c>
      <c r="E318" s="94">
        <v>0.95277769304519544</v>
      </c>
      <c r="F318" s="94">
        <v>1.2032927484688289</v>
      </c>
      <c r="G318" s="94">
        <v>1.4846065893608991</v>
      </c>
      <c r="H318" s="94">
        <v>1.7936999506486822</v>
      </c>
      <c r="I318" s="94">
        <v>2.1338573368424827</v>
      </c>
      <c r="K318" s="28">
        <v>0.311</v>
      </c>
      <c r="L318" s="94">
        <v>2.0215478566333216</v>
      </c>
      <c r="M318" s="94">
        <v>2.4301726536862356</v>
      </c>
      <c r="N318" s="94">
        <v>2.8291908715582919</v>
      </c>
      <c r="O318" s="94">
        <v>3.2377168461540049</v>
      </c>
      <c r="P318" s="94">
        <v>3.6367433921162564</v>
      </c>
      <c r="Q318" s="94">
        <v>4.0452179173951039</v>
      </c>
      <c r="R318" s="94">
        <v>4.4442536443059693</v>
      </c>
      <c r="S318" s="94">
        <v>4.8526969671242357</v>
      </c>
      <c r="U318" s="28">
        <v>0.311</v>
      </c>
      <c r="V318" s="94">
        <v>1.4619995109557054</v>
      </c>
      <c r="W318" s="94">
        <v>1.7570683822652995</v>
      </c>
      <c r="X318" s="94">
        <v>2.0456436254343582</v>
      </c>
      <c r="Y318" s="94">
        <v>2.3406401922347539</v>
      </c>
      <c r="Z318" s="94">
        <v>2.6292205810382776</v>
      </c>
      <c r="AA318" s="94">
        <v>2.9241796312372368</v>
      </c>
      <c r="AB318" s="94">
        <v>3.2127662003505701</v>
      </c>
      <c r="AC318" s="94">
        <v>3.5077025518070482</v>
      </c>
      <c r="AE318" s="28">
        <v>0.311</v>
      </c>
      <c r="AF318" s="94">
        <f t="shared" si="78"/>
        <v>0.38635300439916903</v>
      </c>
      <c r="AG318" s="94">
        <f t="shared" si="64"/>
        <v>0.38685961516403305</v>
      </c>
      <c r="AH318" s="94">
        <f t="shared" si="65"/>
        <v>0.3867860690651842</v>
      </c>
      <c r="AI318" s="94">
        <f t="shared" si="66"/>
        <v>0.38711295534003853</v>
      </c>
      <c r="AJ318" s="94">
        <f t="shared" si="67"/>
        <v>0.38702851529880111</v>
      </c>
      <c r="AK318" s="94">
        <f t="shared" si="68"/>
        <v>0.38726612024126611</v>
      </c>
      <c r="AL318" s="94">
        <f t="shared" si="69"/>
        <v>0.38718349351307252</v>
      </c>
      <c r="AM318" s="94">
        <f t="shared" si="70"/>
        <v>0.38736871791823319</v>
      </c>
      <c r="AO318" s="28">
        <v>0.311</v>
      </c>
      <c r="AP318" s="94">
        <f t="shared" si="79"/>
        <v>0.18537562731467103</v>
      </c>
      <c r="AQ318" s="94">
        <f t="shared" si="71"/>
        <v>0.22153614311686531</v>
      </c>
      <c r="AR318" s="94">
        <f t="shared" si="72"/>
        <v>0.25813306307742728</v>
      </c>
      <c r="AS318" s="94">
        <f t="shared" si="73"/>
        <v>0.29427455775725847</v>
      </c>
      <c r="AT318" s="94">
        <f t="shared" si="74"/>
        <v>0.33087095203838979</v>
      </c>
      <c r="AU318" s="94">
        <f t="shared" si="75"/>
        <v>0.36700287096446549</v>
      </c>
      <c r="AV318" s="94">
        <f t="shared" si="76"/>
        <v>0.40359981544860563</v>
      </c>
      <c r="AW318" s="94">
        <f t="shared" si="77"/>
        <v>0.43972606393904529</v>
      </c>
      <c r="AY318" s="28">
        <v>0.311</v>
      </c>
      <c r="AZ318" s="34">
        <f>(((L318-VLOOKUP(AZ$6,Data!$N$4:$Y$11,Data!$W$1,FALSE)/1000)*VLOOKUP(AZ$6,Data!$N$4:$Y$11,Data!$P$1,FALSE)^1.5+VLOOKUP(AZ$6,Data!$N$4:$Y$11,Data!$W$1,FALSE)/1000*(Mannings_n_bot)^1.5)/L318)^0.67</f>
        <v>5.3154036696412395E-2</v>
      </c>
      <c r="BA318" s="34">
        <f>(((M318-VLOOKUP(BA$6,Data!$N$4:$Y$11,Data!$W$1,FALSE)/1000)*VLOOKUP(BA$6,Data!$N$4:$Y$11,Data!$P$1,FALSE)^1.5+VLOOKUP(BA$6,Data!$N$4:$Y$11,Data!$W$1,FALSE)/1000*(Mannings_n_bot)^1.5)/M318)^0.67</f>
        <v>5.3094482899442214E-2</v>
      </c>
      <c r="BB318" s="34">
        <f>(((N318-VLOOKUP(BB$6,Data!$N$4:$Y$11,Data!$W$1,FALSE)/1000)*VLOOKUP(BB$6,Data!$N$4:$Y$11,Data!$P$1,FALSE)^1.5+VLOOKUP(BB$6,Data!$N$4:$Y$11,Data!$W$1,FALSE)/1000*(Mannings_n_bot)^1.5)/N318)^0.67</f>
        <v>5.2996208303615754E-2</v>
      </c>
      <c r="BC318" s="34">
        <f>(((O318-VLOOKUP(BC$6,Data!$N$4:$Y$11,Data!$W$1,FALSE)/1000)*VLOOKUP(BC$6,Data!$N$4:$Y$11,Data!$P$1,FALSE)^1.5+VLOOKUP(BC$6,Data!$N$4:$Y$11,Data!$W$1,FALSE)/1000*(Mannings_n_bot)^1.5)/O318)^0.67</f>
        <v>5.2894971751035767E-2</v>
      </c>
      <c r="BD318" s="34">
        <f>(((P318-VLOOKUP(BD$6,Data!$N$4:$Y$11,Data!$W$1,FALSE)/1000)*VLOOKUP(BD$6,Data!$N$4:$Y$11,Data!$P$1,FALSE)^1.5+VLOOKUP(BD$6,Data!$N$4:$Y$11,Data!$W$1,FALSE)/1000*(Mannings_n_bot)^1.5)/P318)^0.67</f>
        <v>5.276853801588588E-2</v>
      </c>
      <c r="BE318" s="34">
        <f>(((Q318-VLOOKUP(BE$6,Data!$N$4:$Y$11,Data!$W$1,FALSE)/1000)*VLOOKUP(BE$6,Data!$N$4:$Y$11,Data!$P$1,FALSE)^1.5+VLOOKUP(BE$6,Data!$N$4:$Y$11,Data!$W$1,FALSE)/1000*(Mannings_n_bot)^1.5)/Q318)^0.67</f>
        <v>5.266402770214821E-2</v>
      </c>
      <c r="BF318" s="34">
        <f>(((R318-VLOOKUP(BF$6,Data!$N$4:$Y$11,Data!$W$1,FALSE)/1000)*VLOOKUP(BF$6,Data!$N$4:$Y$11,Data!$P$1,FALSE)^1.5+VLOOKUP(BF$6,Data!$N$4:$Y$11,Data!$W$1,FALSE)/1000*(Mannings_n_bot)^1.5)/R318)^0.67</f>
        <v>5.258737293845514E-2</v>
      </c>
      <c r="BG318" s="34">
        <f>(((S318-VLOOKUP(BG$6,Data!$N$4:$Y$11,Data!$W$1,FALSE)/1000)*VLOOKUP(BG$6,Data!$N$4:$Y$11,Data!$P$1,FALSE)^1.5+VLOOKUP(BG$6,Data!$N$4:$Y$11,Data!$W$1,FALSE)/1000*(Mannings_n_bot)^1.5)/S318)^0.67</f>
        <v>5.2529900981345523E-2</v>
      </c>
    </row>
    <row r="319" spans="1:59" x14ac:dyDescent="0.25">
      <c r="A319" s="28">
        <v>0.312</v>
      </c>
      <c r="B319" s="94">
        <v>0.37591694204771031</v>
      </c>
      <c r="C319" s="94">
        <v>0.54005203756581255</v>
      </c>
      <c r="D319" s="94">
        <v>0.73258828179956326</v>
      </c>
      <c r="E319" s="94">
        <v>0.95575107864040998</v>
      </c>
      <c r="F319" s="94">
        <v>1.2070485529518411</v>
      </c>
      <c r="G319" s="94">
        <v>1.489238290079911</v>
      </c>
      <c r="H319" s="94">
        <v>1.7992968733819952</v>
      </c>
      <c r="I319" s="94">
        <v>2.1405132417512416</v>
      </c>
      <c r="K319" s="28">
        <v>0.312</v>
      </c>
      <c r="L319" s="94">
        <v>2.0232141851640679</v>
      </c>
      <c r="M319" s="94">
        <v>2.4321660755815047</v>
      </c>
      <c r="N319" s="94">
        <v>2.8315132434863699</v>
      </c>
      <c r="O319" s="94">
        <v>3.2403662048892183</v>
      </c>
      <c r="P319" s="94">
        <v>3.6397216900340079</v>
      </c>
      <c r="Q319" s="94">
        <v>4.0485231493738105</v>
      </c>
      <c r="R319" s="94">
        <v>4.4478878141104765</v>
      </c>
      <c r="S319" s="94">
        <v>4.8566580401577886</v>
      </c>
      <c r="U319" s="28">
        <v>0.312</v>
      </c>
      <c r="V319" s="94">
        <v>1.4615427146167865</v>
      </c>
      <c r="W319" s="94">
        <v>1.7565101851141496</v>
      </c>
      <c r="X319" s="94">
        <v>2.0449953075043301</v>
      </c>
      <c r="Y319" s="94">
        <v>2.3398904719536975</v>
      </c>
      <c r="Z319" s="94">
        <v>2.6283807216676878</v>
      </c>
      <c r="AA319" s="94">
        <v>2.9232383712585301</v>
      </c>
      <c r="AB319" s="94">
        <v>3.2117347909566125</v>
      </c>
      <c r="AC319" s="94">
        <v>3.5065697439399184</v>
      </c>
      <c r="AE319" s="28">
        <v>0.312</v>
      </c>
      <c r="AF319" s="94">
        <f t="shared" si="78"/>
        <v>0.38756052214186587</v>
      </c>
      <c r="AG319" s="94">
        <f t="shared" si="64"/>
        <v>0.38806751035151443</v>
      </c>
      <c r="AH319" s="94">
        <f t="shared" si="65"/>
        <v>0.38799390934336647</v>
      </c>
      <c r="AI319" s="94">
        <f t="shared" si="66"/>
        <v>0.38832103996831119</v>
      </c>
      <c r="AJ319" s="94">
        <f t="shared" si="67"/>
        <v>0.3882365367338696</v>
      </c>
      <c r="AK319" s="94">
        <f t="shared" si="68"/>
        <v>0.38847431962582002</v>
      </c>
      <c r="AL319" s="94">
        <f t="shared" si="69"/>
        <v>0.3883916309699661</v>
      </c>
      <c r="AM319" s="94">
        <f t="shared" si="70"/>
        <v>0.38857699426669173</v>
      </c>
      <c r="AO319" s="28">
        <v>0.312</v>
      </c>
      <c r="AP319" s="94">
        <f t="shared" si="79"/>
        <v>0.18580185172892419</v>
      </c>
      <c r="AQ319" s="94">
        <f t="shared" si="71"/>
        <v>0.22204570772852833</v>
      </c>
      <c r="AR319" s="94">
        <f t="shared" si="72"/>
        <v>0.25872677215436435</v>
      </c>
      <c r="AS319" s="94">
        <f t="shared" si="73"/>
        <v>0.29495156356041713</v>
      </c>
      <c r="AT319" s="94">
        <f t="shared" si="74"/>
        <v>0.33163210150294842</v>
      </c>
      <c r="AU319" s="94">
        <f t="shared" si="75"/>
        <v>0.36784729520695791</v>
      </c>
      <c r="AV319" s="94">
        <f t="shared" si="76"/>
        <v>0.40452838483783404</v>
      </c>
      <c r="AW319" s="94">
        <f t="shared" si="77"/>
        <v>0.44073789508179956</v>
      </c>
      <c r="AY319" s="28">
        <v>0.312</v>
      </c>
      <c r="AZ319" s="34">
        <f>(((L319-VLOOKUP(AZ$6,Data!$N$4:$Y$11,Data!$W$1,FALSE)/1000)*VLOOKUP(AZ$6,Data!$N$4:$Y$11,Data!$P$1,FALSE)^1.5+VLOOKUP(AZ$6,Data!$N$4:$Y$11,Data!$W$1,FALSE)/1000*(Mannings_n_bot)^1.5)/L319)^0.67</f>
        <v>5.3138721192311361E-2</v>
      </c>
      <c r="BA319" s="34">
        <f>(((M319-VLOOKUP(BA$6,Data!$N$4:$Y$11,Data!$W$1,FALSE)/1000)*VLOOKUP(BA$6,Data!$N$4:$Y$11,Data!$P$1,FALSE)^1.5+VLOOKUP(BA$6,Data!$N$4:$Y$11,Data!$W$1,FALSE)/1000*(Mannings_n_bot)^1.5)/M319)^0.67</f>
        <v>5.3078965797810886E-2</v>
      </c>
      <c r="BB319" s="34">
        <f>(((N319-VLOOKUP(BB$6,Data!$N$4:$Y$11,Data!$W$1,FALSE)/1000)*VLOOKUP(BB$6,Data!$N$4:$Y$11,Data!$P$1,FALSE)^1.5+VLOOKUP(BB$6,Data!$N$4:$Y$11,Data!$W$1,FALSE)/1000*(Mannings_n_bot)^1.5)/N319)^0.67</f>
        <v>5.2980439007100762E-2</v>
      </c>
      <c r="BC319" s="34">
        <f>(((O319-VLOOKUP(BC$6,Data!$N$4:$Y$11,Data!$W$1,FALSE)/1000)*VLOOKUP(BC$6,Data!$N$4:$Y$11,Data!$P$1,FALSE)^1.5+VLOOKUP(BC$6,Data!$N$4:$Y$11,Data!$W$1,FALSE)/1000*(Mannings_n_bot)^1.5)/O319)^0.67</f>
        <v>5.2878905431363234E-2</v>
      </c>
      <c r="BD319" s="34">
        <f>(((P319-VLOOKUP(BD$6,Data!$N$4:$Y$11,Data!$W$1,FALSE)/1000)*VLOOKUP(BD$6,Data!$N$4:$Y$11,Data!$P$1,FALSE)^1.5+VLOOKUP(BD$6,Data!$N$4:$Y$11,Data!$W$1,FALSE)/1000*(Mannings_n_bot)^1.5)/P319)^0.67</f>
        <v>5.2752145370882637E-2</v>
      </c>
      <c r="BE319" s="34">
        <f>(((Q319-VLOOKUP(BE$6,Data!$N$4:$Y$11,Data!$W$1,FALSE)/1000)*VLOOKUP(BE$6,Data!$N$4:$Y$11,Data!$P$1,FALSE)^1.5+VLOOKUP(BE$6,Data!$N$4:$Y$11,Data!$W$1,FALSE)/1000*(Mannings_n_bot)^1.5)/Q319)^0.67</f>
        <v>5.2647335786830202E-2</v>
      </c>
      <c r="BF319" s="34">
        <f>(((R319-VLOOKUP(BF$6,Data!$N$4:$Y$11,Data!$W$1,FALSE)/1000)*VLOOKUP(BF$6,Data!$N$4:$Y$11,Data!$P$1,FALSE)^1.5+VLOOKUP(BF$6,Data!$N$4:$Y$11,Data!$W$1,FALSE)/1000*(Mannings_n_bot)^1.5)/R319)^0.67</f>
        <v>5.2570485744468265E-2</v>
      </c>
      <c r="BG319" s="34">
        <f>(((S319-VLOOKUP(BG$6,Data!$N$4:$Y$11,Data!$W$1,FALSE)/1000)*VLOOKUP(BG$6,Data!$N$4:$Y$11,Data!$P$1,FALSE)^1.5+VLOOKUP(BG$6,Data!$N$4:$Y$11,Data!$W$1,FALSE)/1000*(Mannings_n_bot)^1.5)/S319)^0.67</f>
        <v>5.2512843232131109E-2</v>
      </c>
    </row>
    <row r="320" spans="1:59" x14ac:dyDescent="0.25">
      <c r="A320" s="28">
        <v>0.313</v>
      </c>
      <c r="B320" s="94">
        <v>0.3770878152574253</v>
      </c>
      <c r="C320" s="94">
        <v>0.54173246313984835</v>
      </c>
      <c r="D320" s="94">
        <v>0.73486813353384894</v>
      </c>
      <c r="E320" s="94">
        <v>0.95872350978501286</v>
      </c>
      <c r="F320" s="94">
        <v>1.2108031551048843</v>
      </c>
      <c r="G320" s="94">
        <v>1.4938684967069635</v>
      </c>
      <c r="H320" s="94">
        <v>1.8048919954376621</v>
      </c>
      <c r="I320" s="94">
        <v>2.1471669925508912</v>
      </c>
      <c r="K320" s="28">
        <v>0.313</v>
      </c>
      <c r="L320" s="94">
        <v>2.024881035660866</v>
      </c>
      <c r="M320" s="94">
        <v>2.4341601323468054</v>
      </c>
      <c r="N320" s="94">
        <v>2.8338363532834632</v>
      </c>
      <c r="O320" s="94">
        <v>3.2430164143363664</v>
      </c>
      <c r="P320" s="94">
        <v>3.6427009416873433</v>
      </c>
      <c r="Q320" s="94">
        <v>4.0518294478970711</v>
      </c>
      <c r="R320" s="94">
        <v>4.4515231534998092</v>
      </c>
      <c r="S320" s="94">
        <v>4.8606203955636049</v>
      </c>
      <c r="U320" s="28">
        <v>0.313</v>
      </c>
      <c r="V320" s="94">
        <v>1.4610840178747049</v>
      </c>
      <c r="W320" s="94">
        <v>1.7559497249552138</v>
      </c>
      <c r="X320" s="94">
        <v>2.0443443513654533</v>
      </c>
      <c r="Y320" s="94">
        <v>2.3391377509530327</v>
      </c>
      <c r="Z320" s="94">
        <v>2.6275374864168453</v>
      </c>
      <c r="AA320" s="94">
        <v>2.9222933729315526</v>
      </c>
      <c r="AB320" s="94">
        <v>3.2106992680723172</v>
      </c>
      <c r="AC320" s="94">
        <v>3.505432460137734</v>
      </c>
      <c r="AE320" s="28">
        <v>0.313</v>
      </c>
      <c r="AF320" s="94">
        <f t="shared" si="78"/>
        <v>0.38876766175639665</v>
      </c>
      <c r="AG320" s="94">
        <f t="shared" si="64"/>
        <v>0.38927502096805872</v>
      </c>
      <c r="AH320" s="94">
        <f t="shared" si="65"/>
        <v>0.38920136598591049</v>
      </c>
      <c r="AI320" s="94">
        <f t="shared" si="66"/>
        <v>0.3895287368039228</v>
      </c>
      <c r="AJ320" s="94">
        <f t="shared" si="67"/>
        <v>0.3894441714500923</v>
      </c>
      <c r="AK320" s="94">
        <f t="shared" si="68"/>
        <v>0.38968212926995333</v>
      </c>
      <c r="AL320" s="94">
        <f t="shared" si="69"/>
        <v>0.38959937973717867</v>
      </c>
      <c r="AM320" s="94">
        <f t="shared" si="70"/>
        <v>0.3897848795700371</v>
      </c>
      <c r="AO320" s="28">
        <v>0.313</v>
      </c>
      <c r="AP320" s="94">
        <f t="shared" si="79"/>
        <v>0.18622714550455263</v>
      </c>
      <c r="AQ320" s="94">
        <f t="shared" si="71"/>
        <v>0.22255415982742149</v>
      </c>
      <c r="AR320" s="94">
        <f t="shared" si="72"/>
        <v>0.25931918499188705</v>
      </c>
      <c r="AS320" s="94">
        <f t="shared" si="73"/>
        <v>0.29562709135445464</v>
      </c>
      <c r="AT320" s="94">
        <f t="shared" si="74"/>
        <v>0.33239158923214424</v>
      </c>
      <c r="AU320" s="94">
        <f t="shared" si="75"/>
        <v>0.36868987599719727</v>
      </c>
      <c r="AV320" s="94">
        <f t="shared" si="76"/>
        <v>0.40545492704416175</v>
      </c>
      <c r="AW320" s="94">
        <f t="shared" si="77"/>
        <v>0.4417475173561502</v>
      </c>
      <c r="AY320" s="28">
        <v>0.313</v>
      </c>
      <c r="AZ320" s="34">
        <f>(((L320-VLOOKUP(AZ$6,Data!$N$4:$Y$11,Data!$W$1,FALSE)/1000)*VLOOKUP(AZ$6,Data!$N$4:$Y$11,Data!$P$1,FALSE)^1.5+VLOOKUP(AZ$6,Data!$N$4:$Y$11,Data!$W$1,FALSE)/1000*(Mannings_n_bot)^1.5)/L320)^0.67</f>
        <v>5.312342393953394E-2</v>
      </c>
      <c r="BA320" s="34">
        <f>(((M320-VLOOKUP(BA$6,Data!$N$4:$Y$11,Data!$W$1,FALSE)/1000)*VLOOKUP(BA$6,Data!$N$4:$Y$11,Data!$P$1,FALSE)^1.5+VLOOKUP(BA$6,Data!$N$4:$Y$11,Data!$W$1,FALSE)/1000*(Mannings_n_bot)^1.5)/M320)^0.67</f>
        <v>5.3063466951250027E-2</v>
      </c>
      <c r="BB320" s="34">
        <f>(((N320-VLOOKUP(BB$6,Data!$N$4:$Y$11,Data!$W$1,FALSE)/1000)*VLOOKUP(BB$6,Data!$N$4:$Y$11,Data!$P$1,FALSE)^1.5+VLOOKUP(BB$6,Data!$N$4:$Y$11,Data!$W$1,FALSE)/1000*(Mannings_n_bot)^1.5)/N320)^0.67</f>
        <v>5.2964688251461702E-2</v>
      </c>
      <c r="BC320" s="34">
        <f>(((O320-VLOOKUP(BC$6,Data!$N$4:$Y$11,Data!$W$1,FALSE)/1000)*VLOOKUP(BC$6,Data!$N$4:$Y$11,Data!$P$1,FALSE)^1.5+VLOOKUP(BC$6,Data!$N$4:$Y$11,Data!$W$1,FALSE)/1000*(Mannings_n_bot)^1.5)/O320)^0.67</f>
        <v>5.2862857816021867E-2</v>
      </c>
      <c r="BD320" s="34">
        <f>(((P320-VLOOKUP(BD$6,Data!$N$4:$Y$11,Data!$W$1,FALSE)/1000)*VLOOKUP(BD$6,Data!$N$4:$Y$11,Data!$P$1,FALSE)^1.5+VLOOKUP(BD$6,Data!$N$4:$Y$11,Data!$W$1,FALSE)/1000*(Mannings_n_bot)^1.5)/P320)^0.67</f>
        <v>5.2735771790437508E-2</v>
      </c>
      <c r="BE320" s="34">
        <f>(((Q320-VLOOKUP(BE$6,Data!$N$4:$Y$11,Data!$W$1,FALSE)/1000)*VLOOKUP(BE$6,Data!$N$4:$Y$11,Data!$P$1,FALSE)^1.5+VLOOKUP(BE$6,Data!$N$4:$Y$11,Data!$W$1,FALSE)/1000*(Mannings_n_bot)^1.5)/Q320)^0.67</f>
        <v>5.2630663129059008E-2</v>
      </c>
      <c r="BF320" s="34">
        <f>(((R320-VLOOKUP(BF$6,Data!$N$4:$Y$11,Data!$W$1,FALSE)/1000)*VLOOKUP(BF$6,Data!$N$4:$Y$11,Data!$P$1,FALSE)^1.5+VLOOKUP(BF$6,Data!$N$4:$Y$11,Data!$W$1,FALSE)/1000*(Mannings_n_bot)^1.5)/R320)^0.67</f>
        <v>5.2553618034974235E-2</v>
      </c>
      <c r="BG320" s="34">
        <f>(((S320-VLOOKUP(BG$6,Data!$N$4:$Y$11,Data!$W$1,FALSE)/1000)*VLOOKUP(BG$6,Data!$N$4:$Y$11,Data!$P$1,FALSE)^1.5+VLOOKUP(BG$6,Data!$N$4:$Y$11,Data!$W$1,FALSE)/1000*(Mannings_n_bot)^1.5)/S320)^0.67</f>
        <v>5.2495805051705466E-2</v>
      </c>
    </row>
    <row r="321" spans="1:59" x14ac:dyDescent="0.25">
      <c r="A321" s="28">
        <v>0.314</v>
      </c>
      <c r="B321" s="94">
        <v>0.37825832017576677</v>
      </c>
      <c r="C321" s="94">
        <v>0.54341235136146959</v>
      </c>
      <c r="D321" s="94">
        <v>0.73714725796583047</v>
      </c>
      <c r="E321" s="94">
        <v>0.96169498266465125</v>
      </c>
      <c r="F321" s="94">
        <v>1.2145565501024673</v>
      </c>
      <c r="G321" s="94">
        <v>1.4984972033169428</v>
      </c>
      <c r="H321" s="94">
        <v>1.8104853096450046</v>
      </c>
      <c r="I321" s="94">
        <v>2.1538185807427901</v>
      </c>
      <c r="K321" s="28">
        <v>0.314</v>
      </c>
      <c r="L321" s="94">
        <v>2.026548410620904</v>
      </c>
      <c r="M321" s="94">
        <v>2.4361548269589899</v>
      </c>
      <c r="N321" s="94">
        <v>2.8361602044194134</v>
      </c>
      <c r="O321" s="94">
        <v>3.2456674784450086</v>
      </c>
      <c r="P321" s="94">
        <v>3.6456811515187351</v>
      </c>
      <c r="Q321" s="94">
        <v>4.0551368178871146</v>
      </c>
      <c r="R321" s="94">
        <v>4.4551596678890597</v>
      </c>
      <c r="S321" s="94">
        <v>4.8645840392365587</v>
      </c>
      <c r="U321" s="28">
        <v>0.314</v>
      </c>
      <c r="V321" s="94">
        <v>1.460623418939043</v>
      </c>
      <c r="W321" s="94">
        <v>1.7553869996208922</v>
      </c>
      <c r="X321" s="94">
        <v>2.0436907544967613</v>
      </c>
      <c r="Y321" s="94">
        <v>2.3383820263349806</v>
      </c>
      <c r="Z321" s="94">
        <v>2.6266908720345166</v>
      </c>
      <c r="AA321" s="94">
        <v>2.9213446326284567</v>
      </c>
      <c r="AB321" s="94">
        <v>3.209659627716317</v>
      </c>
      <c r="AC321" s="94">
        <v>3.5042906960426308</v>
      </c>
      <c r="AE321" s="28">
        <v>0.314</v>
      </c>
      <c r="AF321" s="94">
        <f t="shared" si="78"/>
        <v>0.38997442167216673</v>
      </c>
      <c r="AG321" s="94">
        <f t="shared" si="64"/>
        <v>0.39048214545697235</v>
      </c>
      <c r="AH321" s="94">
        <f t="shared" si="65"/>
        <v>0.39040843743410819</v>
      </c>
      <c r="AI321" s="94">
        <f t="shared" si="66"/>
        <v>0.39073604429710423</v>
      </c>
      <c r="AJ321" s="94">
        <f t="shared" si="67"/>
        <v>0.39065141789539248</v>
      </c>
      <c r="AK321" s="94">
        <f t="shared" si="68"/>
        <v>0.39088954762807437</v>
      </c>
      <c r="AL321" s="94">
        <f t="shared" si="69"/>
        <v>0.39080673826686585</v>
      </c>
      <c r="AM321" s="94">
        <f t="shared" si="70"/>
        <v>0.39099237228547262</v>
      </c>
      <c r="AO321" s="28">
        <v>0.314</v>
      </c>
      <c r="AP321" s="94">
        <f t="shared" si="79"/>
        <v>0.18665150962758106</v>
      </c>
      <c r="AQ321" s="94">
        <f t="shared" si="71"/>
        <v>0.22306150058606983</v>
      </c>
      <c r="AR321" s="94">
        <f t="shared" si="72"/>
        <v>0.25991030295720935</v>
      </c>
      <c r="AS321" s="94">
        <f t="shared" si="73"/>
        <v>0.29630114269296526</v>
      </c>
      <c r="AT321" s="94">
        <f t="shared" si="74"/>
        <v>0.33314941697424683</v>
      </c>
      <c r="AU321" s="94">
        <f t="shared" si="75"/>
        <v>0.36953061526977493</v>
      </c>
      <c r="AV321" s="94">
        <f t="shared" si="76"/>
        <v>0.40637944419685579</v>
      </c>
      <c r="AW321" s="94">
        <f t="shared" si="77"/>
        <v>0.44275493307765068</v>
      </c>
      <c r="AY321" s="28">
        <v>0.314</v>
      </c>
      <c r="AZ321" s="34">
        <f>(((L321-VLOOKUP(AZ$6,Data!$N$4:$Y$11,Data!$W$1,FALSE)/1000)*VLOOKUP(AZ$6,Data!$N$4:$Y$11,Data!$P$1,FALSE)^1.5+VLOOKUP(AZ$6,Data!$N$4:$Y$11,Data!$W$1,FALSE)/1000*(Mannings_n_bot)^1.5)/L321)^0.67</f>
        <v>5.3108144884077953E-2</v>
      </c>
      <c r="BA321" s="34">
        <f>(((M321-VLOOKUP(BA$6,Data!$N$4:$Y$11,Data!$W$1,FALSE)/1000)*VLOOKUP(BA$6,Data!$N$4:$Y$11,Data!$P$1,FALSE)^1.5+VLOOKUP(BA$6,Data!$N$4:$Y$11,Data!$W$1,FALSE)/1000*(Mannings_n_bot)^1.5)/M321)^0.67</f>
        <v>5.3047986306020999E-2</v>
      </c>
      <c r="BB321" s="34">
        <f>(((N321-VLOOKUP(BB$6,Data!$N$4:$Y$11,Data!$W$1,FALSE)/1000)*VLOOKUP(BB$6,Data!$N$4:$Y$11,Data!$P$1,FALSE)^1.5+VLOOKUP(BB$6,Data!$N$4:$Y$11,Data!$W$1,FALSE)/1000*(Mannings_n_bot)^1.5)/N321)^0.67</f>
        <v>5.2948955982071513E-2</v>
      </c>
      <c r="BC321" s="34">
        <f>(((O321-VLOOKUP(BC$6,Data!$N$4:$Y$11,Data!$W$1,FALSE)/1000)*VLOOKUP(BC$6,Data!$N$4:$Y$11,Data!$P$1,FALSE)^1.5+VLOOKUP(BC$6,Data!$N$4:$Y$11,Data!$W$1,FALSE)/1000*(Mannings_n_bot)^1.5)/O321)^0.67</f>
        <v>5.2846828850075217E-2</v>
      </c>
      <c r="BD321" s="34">
        <f>(((P321-VLOOKUP(BD$6,Data!$N$4:$Y$11,Data!$W$1,FALSE)/1000)*VLOOKUP(BD$6,Data!$N$4:$Y$11,Data!$P$1,FALSE)^1.5+VLOOKUP(BD$6,Data!$N$4:$Y$11,Data!$W$1,FALSE)/1000*(Mannings_n_bot)^1.5)/P321)^0.67</f>
        <v>5.271941721849651E-2</v>
      </c>
      <c r="BE321" s="34">
        <f>(((Q321-VLOOKUP(BE$6,Data!$N$4:$Y$11,Data!$W$1,FALSE)/1000)*VLOOKUP(BE$6,Data!$N$4:$Y$11,Data!$P$1,FALSE)^1.5+VLOOKUP(BE$6,Data!$N$4:$Y$11,Data!$W$1,FALSE)/1000*(Mannings_n_bot)^1.5)/Q321)^0.67</f>
        <v>5.2614009672334011E-2</v>
      </c>
      <c r="BF321" s="34">
        <f>(((R321-VLOOKUP(BF$6,Data!$N$4:$Y$11,Data!$W$1,FALSE)/1000)*VLOOKUP(BF$6,Data!$N$4:$Y$11,Data!$P$1,FALSE)^1.5+VLOOKUP(BF$6,Data!$N$4:$Y$11,Data!$W$1,FALSE)/1000*(Mannings_n_bot)^1.5)/R321)^0.67</f>
        <v>5.2536769752750373E-2</v>
      </c>
      <c r="BG321" s="34">
        <f>(((S321-VLOOKUP(BG$6,Data!$N$4:$Y$11,Data!$W$1,FALSE)/1000)*VLOOKUP(BG$6,Data!$N$4:$Y$11,Data!$P$1,FALSE)^1.5+VLOOKUP(BG$6,Data!$N$4:$Y$11,Data!$W$1,FALSE)/1000*(Mannings_n_bot)^1.5)/S321)^0.67</f>
        <v>5.247878638269439E-2</v>
      </c>
    </row>
    <row r="322" spans="1:59" x14ac:dyDescent="0.25">
      <c r="A322" s="28">
        <v>0.315</v>
      </c>
      <c r="B322" s="94">
        <v>0.37942845527788716</v>
      </c>
      <c r="C322" s="94">
        <v>0.54509170006223095</v>
      </c>
      <c r="D322" s="94">
        <v>0.73942565214962563</v>
      </c>
      <c r="E322" s="94">
        <v>0.96466549346127817</v>
      </c>
      <c r="F322" s="94">
        <v>1.2183087331144491</v>
      </c>
      <c r="G322" s="94">
        <v>1.5031244039789744</v>
      </c>
      <c r="H322" s="94">
        <v>1.8160768088263888</v>
      </c>
      <c r="I322" s="94">
        <v>2.1604679978200076</v>
      </c>
      <c r="K322" s="28">
        <v>0.315</v>
      </c>
      <c r="L322" s="94">
        <v>2.028216312547829</v>
      </c>
      <c r="M322" s="94">
        <v>2.438150162402708</v>
      </c>
      <c r="N322" s="94">
        <v>2.8384848003731333</v>
      </c>
      <c r="O322" s="94">
        <v>3.2483194011751158</v>
      </c>
      <c r="P322" s="94">
        <v>3.6486623239823439</v>
      </c>
      <c r="Q322" s="94">
        <v>4.0584452642791886</v>
      </c>
      <c r="R322" s="94">
        <v>4.4587973627076254</v>
      </c>
      <c r="S322" s="94">
        <v>4.8685489770871619</v>
      </c>
      <c r="U322" s="28">
        <v>0.315</v>
      </c>
      <c r="V322" s="94">
        <v>1.4601609160096936</v>
      </c>
      <c r="W322" s="94">
        <v>1.7548220069320377</v>
      </c>
      <c r="X322" s="94">
        <v>2.0430345143638298</v>
      </c>
      <c r="Y322" s="94">
        <v>2.3376232951864444</v>
      </c>
      <c r="Z322" s="94">
        <v>2.6258408752522384</v>
      </c>
      <c r="AA322" s="94">
        <v>2.9203921467023015</v>
      </c>
      <c r="AB322" s="94">
        <v>3.2086158658862405</v>
      </c>
      <c r="AC322" s="94">
        <v>3.5031444472738826</v>
      </c>
      <c r="AE322" s="28">
        <v>0.315</v>
      </c>
      <c r="AF322" s="94">
        <f t="shared" si="78"/>
        <v>0.39118080031709823</v>
      </c>
      <c r="AG322" s="94">
        <f t="shared" si="64"/>
        <v>0.39168888226006626</v>
      </c>
      <c r="AH322" s="94">
        <f t="shared" si="65"/>
        <v>0.39161512212775956</v>
      </c>
      <c r="AI322" s="94">
        <f t="shared" si="66"/>
        <v>0.39194296089658553</v>
      </c>
      <c r="AJ322" s="94">
        <f t="shared" si="67"/>
        <v>0.39185827451619787</v>
      </c>
      <c r="AK322" s="94">
        <f t="shared" si="68"/>
        <v>0.39209657315308849</v>
      </c>
      <c r="AL322" s="94">
        <f t="shared" si="69"/>
        <v>0.39201370500968191</v>
      </c>
      <c r="AM322" s="94">
        <f t="shared" si="70"/>
        <v>0.39219947086869694</v>
      </c>
      <c r="AO322" s="28">
        <v>0.315</v>
      </c>
      <c r="AP322" s="94">
        <f t="shared" si="79"/>
        <v>0.18707494507883737</v>
      </c>
      <c r="AQ322" s="94">
        <f t="shared" si="71"/>
        <v>0.2235677311708574</v>
      </c>
      <c r="AR322" s="94">
        <f t="shared" si="72"/>
        <v>0.26050012741037909</v>
      </c>
      <c r="AS322" s="94">
        <f t="shared" si="73"/>
        <v>0.29697371912143233</v>
      </c>
      <c r="AT322" s="94">
        <f t="shared" si="74"/>
        <v>0.33390558646839158</v>
      </c>
      <c r="AU322" s="94">
        <f t="shared" si="75"/>
        <v>0.37036951494920334</v>
      </c>
      <c r="AV322" s="94">
        <f t="shared" si="76"/>
        <v>0.40730193841407669</v>
      </c>
      <c r="AW322" s="94">
        <f t="shared" si="77"/>
        <v>0.44376014454980572</v>
      </c>
      <c r="AY322" s="28">
        <v>0.315</v>
      </c>
      <c r="AZ322" s="34">
        <f>(((L322-VLOOKUP(AZ$6,Data!$N$4:$Y$11,Data!$W$1,FALSE)/1000)*VLOOKUP(AZ$6,Data!$N$4:$Y$11,Data!$P$1,FALSE)^1.5+VLOOKUP(AZ$6,Data!$N$4:$Y$11,Data!$W$1,FALSE)/1000*(Mannings_n_bot)^1.5)/L322)^0.67</f>
        <v>5.3092883972090103E-2</v>
      </c>
      <c r="BA322" s="34">
        <f>(((M322-VLOOKUP(BA$6,Data!$N$4:$Y$11,Data!$W$1,FALSE)/1000)*VLOOKUP(BA$6,Data!$N$4:$Y$11,Data!$P$1,FALSE)^1.5+VLOOKUP(BA$6,Data!$N$4:$Y$11,Data!$W$1,FALSE)/1000*(Mannings_n_bot)^1.5)/M322)^0.67</f>
        <v>5.303252380853099E-2</v>
      </c>
      <c r="BB322" s="34">
        <f>(((N322-VLOOKUP(BB$6,Data!$N$4:$Y$11,Data!$W$1,FALSE)/1000)*VLOOKUP(BB$6,Data!$N$4:$Y$11,Data!$P$1,FALSE)^1.5+VLOOKUP(BB$6,Data!$N$4:$Y$11,Data!$W$1,FALSE)/1000*(Mannings_n_bot)^1.5)/N322)^0.67</f>
        <v>5.2933242144451324E-2</v>
      </c>
      <c r="BC322" s="34">
        <f>(((O322-VLOOKUP(BC$6,Data!$N$4:$Y$11,Data!$W$1,FALSE)/1000)*VLOOKUP(BC$6,Data!$N$4:$Y$11,Data!$P$1,FALSE)^1.5+VLOOKUP(BC$6,Data!$N$4:$Y$11,Data!$W$1,FALSE)/1000*(Mannings_n_bot)^1.5)/O322)^0.67</f>
        <v>5.2830818478734262E-2</v>
      </c>
      <c r="BD322" s="34">
        <f>(((P322-VLOOKUP(BD$6,Data!$N$4:$Y$11,Data!$W$1,FALSE)/1000)*VLOOKUP(BD$6,Data!$N$4:$Y$11,Data!$P$1,FALSE)^1.5+VLOOKUP(BD$6,Data!$N$4:$Y$11,Data!$W$1,FALSE)/1000*(Mannings_n_bot)^1.5)/P322)^0.67</f>
        <v>5.2703081599156147E-2</v>
      </c>
      <c r="BE322" s="34">
        <f>(((Q322-VLOOKUP(BE$6,Data!$N$4:$Y$11,Data!$W$1,FALSE)/1000)*VLOOKUP(BE$6,Data!$N$4:$Y$11,Data!$P$1,FALSE)^1.5+VLOOKUP(BE$6,Data!$N$4:$Y$11,Data!$W$1,FALSE)/1000*(Mannings_n_bot)^1.5)/Q322)^0.67</f>
        <v>5.2597375360304913E-2</v>
      </c>
      <c r="BF322" s="34">
        <f>(((R322-VLOOKUP(BF$6,Data!$N$4:$Y$11,Data!$W$1,FALSE)/1000)*VLOOKUP(BF$6,Data!$N$4:$Y$11,Data!$P$1,FALSE)^1.5+VLOOKUP(BF$6,Data!$N$4:$Y$11,Data!$W$1,FALSE)/1000*(Mannings_n_bot)^1.5)/R322)^0.67</f>
        <v>5.2519940840726399E-2</v>
      </c>
      <c r="BG322" s="34">
        <f>(((S322-VLOOKUP(BG$6,Data!$N$4:$Y$11,Data!$W$1,FALSE)/1000)*VLOOKUP(BG$6,Data!$N$4:$Y$11,Data!$P$1,FALSE)^1.5+VLOOKUP(BG$6,Data!$N$4:$Y$11,Data!$W$1,FALSE)/1000*(Mannings_n_bot)^1.5)/S322)^0.67</f>
        <v>5.246178716787521E-2</v>
      </c>
    </row>
    <row r="323" spans="1:59" x14ac:dyDescent="0.25">
      <c r="A323" s="28">
        <v>0.316</v>
      </c>
      <c r="B323" s="94">
        <v>0.38059821903749236</v>
      </c>
      <c r="C323" s="94">
        <v>0.54677050707159736</v>
      </c>
      <c r="D323" s="94">
        <v>0.74170331313651583</v>
      </c>
      <c r="E323" s="94">
        <v>0.96763503835313891</v>
      </c>
      <c r="F323" s="94">
        <v>1.2220596993060013</v>
      </c>
      <c r="G323" s="94">
        <v>1.5077500927563956</v>
      </c>
      <c r="H323" s="94">
        <v>1.8216664857971874</v>
      </c>
      <c r="I323" s="94">
        <v>2.1671152352672758</v>
      </c>
      <c r="K323" s="28">
        <v>0.316</v>
      </c>
      <c r="L323" s="94">
        <v>2.0298847439517838</v>
      </c>
      <c r="M323" s="94">
        <v>2.4401461416704548</v>
      </c>
      <c r="N323" s="94">
        <v>2.8408101446326643</v>
      </c>
      <c r="O323" s="94">
        <v>3.2509721864971328</v>
      </c>
      <c r="P323" s="94">
        <v>3.6516444635440859</v>
      </c>
      <c r="Q323" s="94">
        <v>4.0617547920216523</v>
      </c>
      <c r="R323" s="94">
        <v>4.4624362433992877</v>
      </c>
      <c r="S323" s="94">
        <v>4.8725152150416582</v>
      </c>
      <c r="U323" s="28">
        <v>0.316</v>
      </c>
      <c r="V323" s="94">
        <v>1.459696507276824</v>
      </c>
      <c r="W323" s="94">
        <v>1.7542547446979102</v>
      </c>
      <c r="X323" s="94">
        <v>2.0423756284187191</v>
      </c>
      <c r="Y323" s="94">
        <v>2.3368615545789475</v>
      </c>
      <c r="Z323" s="94">
        <v>2.6249874927842476</v>
      </c>
      <c r="AA323" s="94">
        <v>2.9194359114869823</v>
      </c>
      <c r="AB323" s="94">
        <v>3.2075679785586306</v>
      </c>
      <c r="AC323" s="94">
        <v>3.5019937094278126</v>
      </c>
      <c r="AE323" s="28">
        <v>0.316</v>
      </c>
      <c r="AF323" s="94">
        <f t="shared" si="78"/>
        <v>0.39238679611762184</v>
      </c>
      <c r="AG323" s="94">
        <f t="shared" si="64"/>
        <v>0.39289522981764968</v>
      </c>
      <c r="AH323" s="94">
        <f t="shared" si="65"/>
        <v>0.39282141850516211</v>
      </c>
      <c r="AI323" s="94">
        <f t="shared" si="66"/>
        <v>0.39314948504959024</v>
      </c>
      <c r="AJ323" s="94">
        <f t="shared" si="67"/>
        <v>0.39306473975742845</v>
      </c>
      <c r="AK323" s="94">
        <f t="shared" si="68"/>
        <v>0.39330320429639132</v>
      </c>
      <c r="AL323" s="94">
        <f t="shared" si="69"/>
        <v>0.39322027841477158</v>
      </c>
      <c r="AM323" s="94">
        <f t="shared" si="70"/>
        <v>0.39340617377389514</v>
      </c>
      <c r="AO323" s="28">
        <v>0.316</v>
      </c>
      <c r="AP323" s="94">
        <f t="shared" si="79"/>
        <v>0.18749745283396876</v>
      </c>
      <c r="AQ323" s="94">
        <f t="shared" si="71"/>
        <v>0.22407285274204675</v>
      </c>
      <c r="AR323" s="94">
        <f t="shared" si="72"/>
        <v>0.26108865970429818</v>
      </c>
      <c r="AS323" s="94">
        <f t="shared" si="73"/>
        <v>0.29764482217725435</v>
      </c>
      <c r="AT323" s="94">
        <f t="shared" si="74"/>
        <v>0.33466009944460395</v>
      </c>
      <c r="AU323" s="94">
        <f t="shared" si="75"/>
        <v>0.37120657694994558</v>
      </c>
      <c r="AV323" s="94">
        <f t="shared" si="76"/>
        <v>0.40822241180291285</v>
      </c>
      <c r="AW323" s="94">
        <f t="shared" si="77"/>
        <v>0.44476315406410644</v>
      </c>
      <c r="AY323" s="28">
        <v>0.316</v>
      </c>
      <c r="AZ323" s="34">
        <f>(((L323-VLOOKUP(AZ$6,Data!$N$4:$Y$11,Data!$W$1,FALSE)/1000)*VLOOKUP(AZ$6,Data!$N$4:$Y$11,Data!$P$1,FALSE)^1.5+VLOOKUP(AZ$6,Data!$N$4:$Y$11,Data!$W$1,FALSE)/1000*(Mannings_n_bot)^1.5)/L323)^0.67</f>
        <v>5.3077641149865441E-2</v>
      </c>
      <c r="BA323" s="34">
        <f>(((M323-VLOOKUP(BA$6,Data!$N$4:$Y$11,Data!$W$1,FALSE)/1000)*VLOOKUP(BA$6,Data!$N$4:$Y$11,Data!$P$1,FALSE)^1.5+VLOOKUP(BA$6,Data!$N$4:$Y$11,Data!$W$1,FALSE)/1000*(Mannings_n_bot)^1.5)/M323)^0.67</f>
        <v>5.3017079405332186E-2</v>
      </c>
      <c r="BB323" s="34">
        <f>(((N323-VLOOKUP(BB$6,Data!$N$4:$Y$11,Data!$W$1,FALSE)/1000)*VLOOKUP(BB$6,Data!$N$4:$Y$11,Data!$P$1,FALSE)^1.5+VLOOKUP(BB$6,Data!$N$4:$Y$11,Data!$W$1,FALSE)/1000*(Mannings_n_bot)^1.5)/N323)^0.67</f>
        <v>5.2917546684269776E-2</v>
      </c>
      <c r="BC323" s="34">
        <f>(((O323-VLOOKUP(BC$6,Data!$N$4:$Y$11,Data!$W$1,FALSE)/1000)*VLOOKUP(BC$6,Data!$N$4:$Y$11,Data!$P$1,FALSE)^1.5+VLOOKUP(BC$6,Data!$N$4:$Y$11,Data!$W$1,FALSE)/1000*(Mannings_n_bot)^1.5)/O323)^0.67</f>
        <v>5.2814826647356421E-2</v>
      </c>
      <c r="BD323" s="34">
        <f>(((P323-VLOOKUP(BD$6,Data!$N$4:$Y$11,Data!$W$1,FALSE)/1000)*VLOOKUP(BD$6,Data!$N$4:$Y$11,Data!$P$1,FALSE)^1.5+VLOOKUP(BD$6,Data!$N$4:$Y$11,Data!$W$1,FALSE)/1000*(Mannings_n_bot)^1.5)/P323)^0.67</f>
        <v>5.2686764876662427E-2</v>
      </c>
      <c r="BE323" s="34">
        <f>(((Q323-VLOOKUP(BE$6,Data!$N$4:$Y$11,Data!$W$1,FALSE)/1000)*VLOOKUP(BE$6,Data!$N$4:$Y$11,Data!$P$1,FALSE)^1.5+VLOOKUP(BE$6,Data!$N$4:$Y$11,Data!$W$1,FALSE)/1000*(Mannings_n_bot)^1.5)/Q323)^0.67</f>
        <v>5.2580760136770717E-2</v>
      </c>
      <c r="BF323" s="34">
        <f>(((R323-VLOOKUP(BF$6,Data!$N$4:$Y$11,Data!$W$1,FALSE)/1000)*VLOOKUP(BF$6,Data!$N$4:$Y$11,Data!$P$1,FALSE)^1.5+VLOOKUP(BF$6,Data!$N$4:$Y$11,Data!$W$1,FALSE)/1000*(Mannings_n_bot)^1.5)/R323)^0.67</f>
        <v>5.2503131241983393E-2</v>
      </c>
      <c r="BG323" s="34">
        <f>(((S323-VLOOKUP(BG$6,Data!$N$4:$Y$11,Data!$W$1,FALSE)/1000)*VLOOKUP(BG$6,Data!$N$4:$Y$11,Data!$P$1,FALSE)^1.5+VLOOKUP(BG$6,Data!$N$4:$Y$11,Data!$W$1,FALSE)/1000*(Mannings_n_bot)^1.5)/S323)^0.67</f>
        <v>5.2444807350176127E-2</v>
      </c>
    </row>
    <row r="324" spans="1:59" x14ac:dyDescent="0.25">
      <c r="A324" s="28">
        <v>0.317</v>
      </c>
      <c r="B324" s="94">
        <v>0.38176760992683501</v>
      </c>
      <c r="C324" s="94">
        <v>0.54844877021693073</v>
      </c>
      <c r="D324" s="94">
        <v>0.74398023797493762</v>
      </c>
      <c r="E324" s="94">
        <v>0.970603613514746</v>
      </c>
      <c r="F324" s="94">
        <v>1.2258094438375879</v>
      </c>
      <c r="G324" s="94">
        <v>1.5123742637067128</v>
      </c>
      <c r="H324" s="94">
        <v>1.8272543333657465</v>
      </c>
      <c r="I324" s="94">
        <v>2.1737602845609501</v>
      </c>
      <c r="K324" s="28">
        <v>0.317</v>
      </c>
      <c r="L324" s="94">
        <v>2.0315537073494525</v>
      </c>
      <c r="M324" s="94">
        <v>2.4421427677626211</v>
      </c>
      <c r="N324" s="94">
        <v>2.8431362406952361</v>
      </c>
      <c r="O324" s="94">
        <v>3.2536258383920478</v>
      </c>
      <c r="P324" s="94">
        <v>3.6546275746817107</v>
      </c>
      <c r="Q324" s="94">
        <v>4.0650654060760463</v>
      </c>
      <c r="R324" s="94">
        <v>4.4660763154223089</v>
      </c>
      <c r="S324" s="94">
        <v>4.8764827590421236</v>
      </c>
      <c r="U324" s="28">
        <v>0.317</v>
      </c>
      <c r="V324" s="94">
        <v>1.4592301909208336</v>
      </c>
      <c r="W324" s="94">
        <v>1.7536852107161298</v>
      </c>
      <c r="X324" s="94">
        <v>2.0417140940999223</v>
      </c>
      <c r="Y324" s="94">
        <v>2.3360968015685697</v>
      </c>
      <c r="Z324" s="94">
        <v>2.6241307213274112</v>
      </c>
      <c r="AA324" s="94">
        <v>2.9184759232971489</v>
      </c>
      <c r="AB324" s="94">
        <v>3.2065159616888583</v>
      </c>
      <c r="AC324" s="94">
        <v>3.5008384780776929</v>
      </c>
      <c r="AE324" s="28">
        <v>0.317</v>
      </c>
      <c r="AF324" s="94">
        <f t="shared" si="78"/>
        <v>0.39359240749867008</v>
      </c>
      <c r="AG324" s="94">
        <f t="shared" si="64"/>
        <v>0.39410118656852089</v>
      </c>
      <c r="AH324" s="94">
        <f t="shared" si="65"/>
        <v>0.39402732500310689</v>
      </c>
      <c r="AI324" s="94">
        <f t="shared" si="66"/>
        <v>0.39435561520182527</v>
      </c>
      <c r="AJ324" s="94">
        <f t="shared" si="67"/>
        <v>0.39427081206249009</v>
      </c>
      <c r="AK324" s="94">
        <f t="shared" si="68"/>
        <v>0.39450943950785744</v>
      </c>
      <c r="AL324" s="94">
        <f t="shared" si="69"/>
        <v>0.3944264569297628</v>
      </c>
      <c r="AM324" s="94">
        <f t="shared" si="70"/>
        <v>0.39461247945373173</v>
      </c>
      <c r="AO324" s="28">
        <v>0.317</v>
      </c>
      <c r="AP324" s="94">
        <f t="shared" si="79"/>
        <v>0.18791903386345779</v>
      </c>
      <c r="AQ324" s="94">
        <f t="shared" si="71"/>
        <v>0.22457686645379635</v>
      </c>
      <c r="AR324" s="94">
        <f t="shared" si="72"/>
        <v>0.26167590118474626</v>
      </c>
      <c r="AS324" s="94">
        <f t="shared" si="73"/>
        <v>0.29831445338976698</v>
      </c>
      <c r="AT324" s="94">
        <f t="shared" si="74"/>
        <v>0.33541295762382745</v>
      </c>
      <c r="AU324" s="94">
        <f t="shared" si="75"/>
        <v>0.37204180317644325</v>
      </c>
      <c r="AV324" s="94">
        <f t="shared" si="76"/>
        <v>0.40914086645941311</v>
      </c>
      <c r="AW324" s="94">
        <f t="shared" si="77"/>
        <v>0.44576396390006656</v>
      </c>
      <c r="AY324" s="28">
        <v>0.317</v>
      </c>
      <c r="AZ324" s="34">
        <f>(((L324-VLOOKUP(AZ$6,Data!$N$4:$Y$11,Data!$W$1,FALSE)/1000)*VLOOKUP(AZ$6,Data!$N$4:$Y$11,Data!$P$1,FALSE)^1.5+VLOOKUP(AZ$6,Data!$N$4:$Y$11,Data!$W$1,FALSE)/1000*(Mannings_n_bot)^1.5)/L324)^0.67</f>
        <v>5.3062416363846295E-2</v>
      </c>
      <c r="BA324" s="34">
        <f>(((M324-VLOOKUP(BA$6,Data!$N$4:$Y$11,Data!$W$1,FALSE)/1000)*VLOOKUP(BA$6,Data!$N$4:$Y$11,Data!$P$1,FALSE)^1.5+VLOOKUP(BA$6,Data!$N$4:$Y$11,Data!$W$1,FALSE)/1000*(Mannings_n_bot)^1.5)/M324)^0.67</f>
        <v>5.3001653043121037E-2</v>
      </c>
      <c r="BB324" s="34">
        <f>(((N324-VLOOKUP(BB$6,Data!$N$4:$Y$11,Data!$W$1,FALSE)/1000)*VLOOKUP(BB$6,Data!$N$4:$Y$11,Data!$P$1,FALSE)^1.5+VLOOKUP(BB$6,Data!$N$4:$Y$11,Data!$W$1,FALSE)/1000*(Mannings_n_bot)^1.5)/N324)^0.67</f>
        <v>5.2901869547342356E-2</v>
      </c>
      <c r="BC324" s="34">
        <f>(((O324-VLOOKUP(BC$6,Data!$N$4:$Y$11,Data!$W$1,FALSE)/1000)*VLOOKUP(BC$6,Data!$N$4:$Y$11,Data!$P$1,FALSE)^1.5+VLOOKUP(BC$6,Data!$N$4:$Y$11,Data!$W$1,FALSE)/1000*(Mannings_n_bot)^1.5)/O324)^0.67</f>
        <v>5.2798853301444855E-2</v>
      </c>
      <c r="BD324" s="34">
        <f>(((P324-VLOOKUP(BD$6,Data!$N$4:$Y$11,Data!$W$1,FALSE)/1000)*VLOOKUP(BD$6,Data!$N$4:$Y$11,Data!$P$1,FALSE)^1.5+VLOOKUP(BD$6,Data!$N$4:$Y$11,Data!$W$1,FALSE)/1000*(Mannings_n_bot)^1.5)/P324)^0.67</f>
        <v>5.2670466995410191E-2</v>
      </c>
      <c r="BE324" s="34">
        <f>(((Q324-VLOOKUP(BE$6,Data!$N$4:$Y$11,Data!$W$1,FALSE)/1000)*VLOOKUP(BE$6,Data!$N$4:$Y$11,Data!$P$1,FALSE)^1.5+VLOOKUP(BE$6,Data!$N$4:$Y$11,Data!$W$1,FALSE)/1000*(Mannings_n_bot)^1.5)/Q324)^0.67</f>
        <v>5.2564163945678824E-2</v>
      </c>
      <c r="BF324" s="34">
        <f>(((R324-VLOOKUP(BF$6,Data!$N$4:$Y$11,Data!$W$1,FALSE)/1000)*VLOOKUP(BF$6,Data!$N$4:$Y$11,Data!$P$1,FALSE)^1.5+VLOOKUP(BF$6,Data!$N$4:$Y$11,Data!$W$1,FALSE)/1000*(Mannings_n_bot)^1.5)/R324)^0.67</f>
        <v>5.2486340899753153E-2</v>
      </c>
      <c r="BG324" s="34">
        <f>(((S324-VLOOKUP(BG$6,Data!$N$4:$Y$11,Data!$W$1,FALSE)/1000)*VLOOKUP(BG$6,Data!$N$4:$Y$11,Data!$P$1,FALSE)^1.5+VLOOKUP(BG$6,Data!$N$4:$Y$11,Data!$W$1,FALSE)/1000*(Mannings_n_bot)^1.5)/S324)^0.67</f>
        <v>5.2427846872675203E-2</v>
      </c>
    </row>
    <row r="325" spans="1:59" x14ac:dyDescent="0.25">
      <c r="A325" s="28">
        <v>0.318</v>
      </c>
      <c r="B325" s="94">
        <v>0.38293662641670478</v>
      </c>
      <c r="C325" s="94">
        <v>0.55012648732348224</v>
      </c>
      <c r="D325" s="94">
        <v>0.74625642371046186</v>
      </c>
      <c r="E325" s="94">
        <v>0.97357121511686318</v>
      </c>
      <c r="F325" s="94">
        <v>1.2295579618649464</v>
      </c>
      <c r="G325" s="94">
        <v>1.5169969108815824</v>
      </c>
      <c r="H325" s="94">
        <v>1.832840344333345</v>
      </c>
      <c r="I325" s="94">
        <v>2.1804031371689612</v>
      </c>
      <c r="K325" s="28">
        <v>0.318</v>
      </c>
      <c r="L325" s="94">
        <v>2.0332232052641004</v>
      </c>
      <c r="M325" s="94">
        <v>2.4441400436875464</v>
      </c>
      <c r="N325" s="94">
        <v>2.8454630920673227</v>
      </c>
      <c r="O325" s="94">
        <v>3.2562803608514579</v>
      </c>
      <c r="P325" s="94">
        <v>3.6576116618848791</v>
      </c>
      <c r="Q325" s="94">
        <v>4.0683771114171821</v>
      </c>
      <c r="R325" s="94">
        <v>4.46971758424952</v>
      </c>
      <c r="S325" s="94">
        <v>4.88045161504657</v>
      </c>
      <c r="U325" s="28">
        <v>0.318</v>
      </c>
      <c r="V325" s="94">
        <v>1.4587619651123165</v>
      </c>
      <c r="W325" s="94">
        <v>1.7531134027726283</v>
      </c>
      <c r="X325" s="94">
        <v>2.0410499088323091</v>
      </c>
      <c r="Y325" s="94">
        <v>2.3353290331958863</v>
      </c>
      <c r="Z325" s="94">
        <v>2.6232705575611535</v>
      </c>
      <c r="AA325" s="94">
        <v>2.9175121784281264</v>
      </c>
      <c r="AB325" s="94">
        <v>3.2054598112110337</v>
      </c>
      <c r="AC325" s="94">
        <v>3.4996787487736554</v>
      </c>
      <c r="AE325" s="28">
        <v>0.318</v>
      </c>
      <c r="AF325" s="94">
        <f t="shared" si="78"/>
        <v>0.3947976328836672</v>
      </c>
      <c r="AG325" s="94">
        <f t="shared" si="64"/>
        <v>0.39530675094996115</v>
      </c>
      <c r="AH325" s="94">
        <f t="shared" si="65"/>
        <v>0.39523284005686704</v>
      </c>
      <c r="AI325" s="94">
        <f t="shared" si="66"/>
        <v>0.39556134979747448</v>
      </c>
      <c r="AJ325" s="94">
        <f t="shared" si="67"/>
        <v>0.39547648987326839</v>
      </c>
      <c r="AK325" s="94">
        <f t="shared" si="68"/>
        <v>0.39571527723583538</v>
      </c>
      <c r="AL325" s="94">
        <f t="shared" si="69"/>
        <v>0.395632239000758</v>
      </c>
      <c r="AM325" s="94">
        <f t="shared" si="70"/>
        <v>0.3958183863593418</v>
      </c>
      <c r="AO325" s="28">
        <v>0.318</v>
      </c>
      <c r="AP325" s="94">
        <f t="shared" si="79"/>
        <v>0.18833968913263716</v>
      </c>
      <c r="AQ325" s="94">
        <f t="shared" si="71"/>
        <v>0.22507977345417987</v>
      </c>
      <c r="AR325" s="94">
        <f t="shared" si="72"/>
        <v>0.26226185319040002</v>
      </c>
      <c r="AS325" s="94">
        <f t="shared" si="73"/>
        <v>0.29898261428026796</v>
      </c>
      <c r="AT325" s="94">
        <f t="shared" si="74"/>
        <v>0.33616416271795174</v>
      </c>
      <c r="AU325" s="94">
        <f t="shared" si="75"/>
        <v>0.37287519552314813</v>
      </c>
      <c r="AV325" s="94">
        <f t="shared" si="76"/>
        <v>0.41005730446861888</v>
      </c>
      <c r="AW325" s="94">
        <f t="shared" si="77"/>
        <v>0.44676257632525579</v>
      </c>
      <c r="AY325" s="28">
        <v>0.318</v>
      </c>
      <c r="AZ325" s="34">
        <f>(((L325-VLOOKUP(AZ$6,Data!$N$4:$Y$11,Data!$W$1,FALSE)/1000)*VLOOKUP(AZ$6,Data!$N$4:$Y$11,Data!$P$1,FALSE)^1.5+VLOOKUP(AZ$6,Data!$N$4:$Y$11,Data!$W$1,FALSE)/1000*(Mannings_n_bot)^1.5)/L325)^0.67</f>
        <v>5.3047209560621707E-2</v>
      </c>
      <c r="BA325" s="34">
        <f>(((M325-VLOOKUP(BA$6,Data!$N$4:$Y$11,Data!$W$1,FALSE)/1000)*VLOOKUP(BA$6,Data!$N$4:$Y$11,Data!$P$1,FALSE)^1.5+VLOOKUP(BA$6,Data!$N$4:$Y$11,Data!$W$1,FALSE)/1000*(Mannings_n_bot)^1.5)/M325)^0.67</f>
        <v>5.2986244668737373E-2</v>
      </c>
      <c r="BB325" s="34">
        <f>(((N325-VLOOKUP(BB$6,Data!$N$4:$Y$11,Data!$W$1,FALSE)/1000)*VLOOKUP(BB$6,Data!$N$4:$Y$11,Data!$P$1,FALSE)^1.5+VLOOKUP(BB$6,Data!$N$4:$Y$11,Data!$W$1,FALSE)/1000*(Mannings_n_bot)^1.5)/N325)^0.67</f>
        <v>5.2886210679630292E-2</v>
      </c>
      <c r="BC325" s="34">
        <f>(((O325-VLOOKUP(BC$6,Data!$N$4:$Y$11,Data!$W$1,FALSE)/1000)*VLOOKUP(BC$6,Data!$N$4:$Y$11,Data!$P$1,FALSE)^1.5+VLOOKUP(BC$6,Data!$N$4:$Y$11,Data!$W$1,FALSE)/1000*(Mannings_n_bot)^1.5)/O325)^0.67</f>
        <v>5.2782898386647757E-2</v>
      </c>
      <c r="BD325" s="34">
        <f>(((P325-VLOOKUP(BD$6,Data!$N$4:$Y$11,Data!$W$1,FALSE)/1000)*VLOOKUP(BD$6,Data!$N$4:$Y$11,Data!$P$1,FALSE)^1.5+VLOOKUP(BD$6,Data!$N$4:$Y$11,Data!$W$1,FALSE)/1000*(Mannings_n_bot)^1.5)/P325)^0.67</f>
        <v>5.2654187899942188E-2</v>
      </c>
      <c r="BE325" s="34">
        <f>(((Q325-VLOOKUP(BE$6,Data!$N$4:$Y$11,Data!$W$1,FALSE)/1000)*VLOOKUP(BE$6,Data!$N$4:$Y$11,Data!$P$1,FALSE)^1.5+VLOOKUP(BE$6,Data!$N$4:$Y$11,Data!$W$1,FALSE)/1000*(Mannings_n_bot)^1.5)/Q325)^0.67</f>
        <v>5.254758673112455E-2</v>
      </c>
      <c r="BF325" s="34">
        <f>(((R325-VLOOKUP(BF$6,Data!$N$4:$Y$11,Data!$W$1,FALSE)/1000)*VLOOKUP(BF$6,Data!$N$4:$Y$11,Data!$P$1,FALSE)^1.5+VLOOKUP(BF$6,Data!$N$4:$Y$11,Data!$W$1,FALSE)/1000*(Mannings_n_bot)^1.5)/R325)^0.67</f>
        <v>5.2469569757417192E-2</v>
      </c>
      <c r="BG325" s="34">
        <f>(((S325-VLOOKUP(BG$6,Data!$N$4:$Y$11,Data!$W$1,FALSE)/1000)*VLOOKUP(BG$6,Data!$N$4:$Y$11,Data!$P$1,FALSE)^1.5+VLOOKUP(BG$6,Data!$N$4:$Y$11,Data!$W$1,FALSE)/1000*(Mannings_n_bot)^1.5)/S325)^0.67</f>
        <v>5.2410905678599656E-2</v>
      </c>
    </row>
    <row r="326" spans="1:59" x14ac:dyDescent="0.25">
      <c r="A326" s="28">
        <v>0.31900000000000001</v>
      </c>
      <c r="B326" s="94">
        <v>0.38410526697642267</v>
      </c>
      <c r="C326" s="94">
        <v>0.55180365621437732</v>
      </c>
      <c r="D326" s="94">
        <v>0.74853186738577993</v>
      </c>
      <c r="E326" s="94">
        <v>0.97653783932648253</v>
      </c>
      <c r="F326" s="94">
        <v>1.2333052485390537</v>
      </c>
      <c r="G326" s="94">
        <v>1.5216180283267793</v>
      </c>
      <c r="H326" s="94">
        <v>1.8384245114941598</v>
      </c>
      <c r="I326" s="94">
        <v>2.1870437845507711</v>
      </c>
      <c r="K326" s="28">
        <v>0.31900000000000001</v>
      </c>
      <c r="L326" s="94">
        <v>2.0348932402256166</v>
      </c>
      <c r="M326" s="94">
        <v>2.4461379724615644</v>
      </c>
      <c r="N326" s="94">
        <v>2.8477907022647013</v>
      </c>
      <c r="O326" s="94">
        <v>3.2589357578776337</v>
      </c>
      <c r="P326" s="94">
        <v>3.6605967296552309</v>
      </c>
      <c r="Q326" s="94">
        <v>4.0716899130332296</v>
      </c>
      <c r="R326" s="94">
        <v>4.4733600553684143</v>
      </c>
      <c r="S326" s="94">
        <v>4.8844217890290329</v>
      </c>
      <c r="U326" s="28">
        <v>0.31900000000000001</v>
      </c>
      <c r="V326" s="94">
        <v>1.4582918280120218</v>
      </c>
      <c r="W326" s="94">
        <v>1.7525393186416016</v>
      </c>
      <c r="X326" s="94">
        <v>2.0403830700270693</v>
      </c>
      <c r="Y326" s="94">
        <v>2.3345582464859014</v>
      </c>
      <c r="Z326" s="94">
        <v>2.6224069981473863</v>
      </c>
      <c r="AA326" s="94">
        <v>2.9165446731558364</v>
      </c>
      <c r="AB326" s="94">
        <v>3.2043995230379219</v>
      </c>
      <c r="AC326" s="94">
        <v>3.4985145170425951</v>
      </c>
      <c r="AE326" s="28">
        <v>0.31900000000000001</v>
      </c>
      <c r="AF326" s="94">
        <f t="shared" si="78"/>
        <v>0.39600247069452316</v>
      </c>
      <c r="AG326" s="94">
        <f t="shared" si="64"/>
        <v>0.39651192139772445</v>
      </c>
      <c r="AH326" s="94">
        <f t="shared" si="65"/>
        <v>0.39643796210019078</v>
      </c>
      <c r="AI326" s="94">
        <f t="shared" si="66"/>
        <v>0.39676668727918918</v>
      </c>
      <c r="AJ326" s="94">
        <f t="shared" si="67"/>
        <v>0.39668177163011786</v>
      </c>
      <c r="AK326" s="94">
        <f t="shared" si="68"/>
        <v>0.39692071592713946</v>
      </c>
      <c r="AL326" s="94">
        <f t="shared" si="69"/>
        <v>0.39683762307232656</v>
      </c>
      <c r="AM326" s="94">
        <f t="shared" si="70"/>
        <v>0.39702389294032309</v>
      </c>
      <c r="AO326" s="28">
        <v>0.31900000000000001</v>
      </c>
      <c r="AP326" s="94">
        <f t="shared" si="79"/>
        <v>0.1887594196017062</v>
      </c>
      <c r="AQ326" s="94">
        <f t="shared" si="71"/>
        <v>0.22558157488520311</v>
      </c>
      <c r="AR326" s="94">
        <f t="shared" si="72"/>
        <v>0.26284651705285472</v>
      </c>
      <c r="AS326" s="94">
        <f t="shared" si="73"/>
        <v>0.29964930636204012</v>
      </c>
      <c r="AT326" s="94">
        <f t="shared" si="74"/>
        <v>0.3369137164298377</v>
      </c>
      <c r="AU326" s="94">
        <f t="shared" si="75"/>
        <v>0.3737067558745506</v>
      </c>
      <c r="AV326" s="94">
        <f t="shared" si="76"/>
        <v>0.41097172790459674</v>
      </c>
      <c r="AW326" s="94">
        <f t="shared" si="77"/>
        <v>0.44775899359533616</v>
      </c>
      <c r="AY326" s="28">
        <v>0.31900000000000001</v>
      </c>
      <c r="AZ326" s="34">
        <f>(((L326-VLOOKUP(AZ$6,Data!$N$4:$Y$11,Data!$W$1,FALSE)/1000)*VLOOKUP(AZ$6,Data!$N$4:$Y$11,Data!$P$1,FALSE)^1.5+VLOOKUP(AZ$6,Data!$N$4:$Y$11,Data!$W$1,FALSE)/1000*(Mannings_n_bot)^1.5)/L326)^0.67</f>
        <v>5.3032020686926508E-2</v>
      </c>
      <c r="BA326" s="34">
        <f>(((M326-VLOOKUP(BA$6,Data!$N$4:$Y$11,Data!$W$1,FALSE)/1000)*VLOOKUP(BA$6,Data!$N$4:$Y$11,Data!$P$1,FALSE)^1.5+VLOOKUP(BA$6,Data!$N$4:$Y$11,Data!$W$1,FALSE)/1000*(Mannings_n_bot)^1.5)/M326)^0.67</f>
        <v>5.2970854229163755E-2</v>
      </c>
      <c r="BB326" s="34">
        <f>(((N326-VLOOKUP(BB$6,Data!$N$4:$Y$11,Data!$W$1,FALSE)/1000)*VLOOKUP(BB$6,Data!$N$4:$Y$11,Data!$P$1,FALSE)^1.5+VLOOKUP(BB$6,Data!$N$4:$Y$11,Data!$W$1,FALSE)/1000*(Mannings_n_bot)^1.5)/N326)^0.67</f>
        <v>5.2870570027239938E-2</v>
      </c>
      <c r="BC326" s="34">
        <f>(((O326-VLOOKUP(BC$6,Data!$N$4:$Y$11,Data!$W$1,FALSE)/1000)*VLOOKUP(BC$6,Data!$N$4:$Y$11,Data!$P$1,FALSE)^1.5+VLOOKUP(BC$6,Data!$N$4:$Y$11,Data!$W$1,FALSE)/1000*(Mannings_n_bot)^1.5)/O326)^0.67</f>
        <v>5.2766961848757385E-2</v>
      </c>
      <c r="BD326" s="34">
        <f>(((P326-VLOOKUP(BD$6,Data!$N$4:$Y$11,Data!$W$1,FALSE)/1000)*VLOOKUP(BD$6,Data!$N$4:$Y$11,Data!$P$1,FALSE)^1.5+VLOOKUP(BD$6,Data!$N$4:$Y$11,Data!$W$1,FALSE)/1000*(Mannings_n_bot)^1.5)/P326)^0.67</f>
        <v>5.2637927534948344E-2</v>
      </c>
      <c r="BE326" s="34">
        <f>(((Q326-VLOOKUP(BE$6,Data!$N$4:$Y$11,Data!$W$1,FALSE)/1000)*VLOOKUP(BE$6,Data!$N$4:$Y$11,Data!$P$1,FALSE)^1.5+VLOOKUP(BE$6,Data!$N$4:$Y$11,Data!$W$1,FALSE)/1000*(Mannings_n_bot)^1.5)/Q326)^0.67</f>
        <v>5.2531028437349928E-2</v>
      </c>
      <c r="BF326" s="34">
        <f>(((R326-VLOOKUP(BF$6,Data!$N$4:$Y$11,Data!$W$1,FALSE)/1000)*VLOOKUP(BF$6,Data!$N$4:$Y$11,Data!$P$1,FALSE)^1.5+VLOOKUP(BF$6,Data!$N$4:$Y$11,Data!$W$1,FALSE)/1000*(Mannings_n_bot)^1.5)/R326)^0.67</f>
        <v>5.2452817758505972E-2</v>
      </c>
      <c r="BG326" s="34">
        <f>(((S326-VLOOKUP(BG$6,Data!$N$4:$Y$11,Data!$W$1,FALSE)/1000)*VLOOKUP(BG$6,Data!$N$4:$Y$11,Data!$P$1,FALSE)^1.5+VLOOKUP(BG$6,Data!$N$4:$Y$11,Data!$W$1,FALSE)/1000*(Mannings_n_bot)^1.5)/S326)^0.67</f>
        <v>5.2393983711325032E-2</v>
      </c>
    </row>
    <row r="327" spans="1:59" x14ac:dyDescent="0.25">
      <c r="A327" s="28">
        <v>0.32</v>
      </c>
      <c r="B327" s="94">
        <v>0.38527353007383125</v>
      </c>
      <c r="C327" s="94">
        <v>0.55348027471060635</v>
      </c>
      <c r="D327" s="94">
        <v>0.75080656604069018</v>
      </c>
      <c r="E327" s="94">
        <v>0.97950348230680917</v>
      </c>
      <c r="F327" s="94">
        <v>1.2370512990061051</v>
      </c>
      <c r="G327" s="94">
        <v>1.52623761008216</v>
      </c>
      <c r="H327" s="94">
        <v>1.8440068276352259</v>
      </c>
      <c r="I327" s="94">
        <v>2.1936822181573334</v>
      </c>
      <c r="K327" s="28">
        <v>0.32</v>
      </c>
      <c r="L327" s="94">
        <v>2.0365638147705565</v>
      </c>
      <c r="M327" s="94">
        <v>2.4481365571090565</v>
      </c>
      <c r="N327" s="94">
        <v>2.8501190748125129</v>
      </c>
      <c r="O327" s="94">
        <v>3.2615920334835895</v>
      </c>
      <c r="P327" s="94">
        <v>3.6635827825064657</v>
      </c>
      <c r="Q327" s="94">
        <v>4.0750038159257906</v>
      </c>
      <c r="R327" s="94">
        <v>4.4770037342812374</v>
      </c>
      <c r="S327" s="94">
        <v>4.8883932869796896</v>
      </c>
      <c r="U327" s="28">
        <v>0.32</v>
      </c>
      <c r="V327" s="94">
        <v>1.4578197777708133</v>
      </c>
      <c r="W327" s="94">
        <v>1.7519629560854633</v>
      </c>
      <c r="X327" s="94">
        <v>2.0397135750816582</v>
      </c>
      <c r="Y327" s="94">
        <v>2.3337844384479864</v>
      </c>
      <c r="Z327" s="94">
        <v>2.621540039730438</v>
      </c>
      <c r="AA327" s="94">
        <v>2.9155734037367171</v>
      </c>
      <c r="AB327" s="94">
        <v>3.2033350930608515</v>
      </c>
      <c r="AC327" s="94">
        <v>3.4973457783880697</v>
      </c>
      <c r="AE327" s="28">
        <v>0.32</v>
      </c>
      <c r="AF327" s="94">
        <f t="shared" si="78"/>
        <v>0.39720691935162378</v>
      </c>
      <c r="AG327" s="94">
        <f t="shared" si="64"/>
        <v>0.39771669634603041</v>
      </c>
      <c r="AH327" s="94">
        <f t="shared" si="65"/>
        <v>0.39764268956529403</v>
      </c>
      <c r="AI327" s="94">
        <f t="shared" si="66"/>
        <v>0.39797162608808218</v>
      </c>
      <c r="AJ327" s="94">
        <f t="shared" si="67"/>
        <v>0.39788665577185495</v>
      </c>
      <c r="AK327" s="94">
        <f t="shared" si="68"/>
        <v>0.3981257540270402</v>
      </c>
      <c r="AL327" s="94">
        <f t="shared" si="69"/>
        <v>0.39804260758749632</v>
      </c>
      <c r="AM327" s="94">
        <f t="shared" si="70"/>
        <v>0.39822899764472874</v>
      </c>
      <c r="AO327" s="28">
        <v>0.32</v>
      </c>
      <c r="AP327" s="94">
        <f t="shared" si="79"/>
        <v>0.18917822622574534</v>
      </c>
      <c r="AQ327" s="94">
        <f t="shared" si="71"/>
        <v>0.22608227188282234</v>
      </c>
      <c r="AR327" s="94">
        <f t="shared" si="72"/>
        <v>0.26342989409664574</v>
      </c>
      <c r="AS327" s="94">
        <f t="shared" si="73"/>
        <v>0.30031453114037582</v>
      </c>
      <c r="AT327" s="94">
        <f t="shared" si="74"/>
        <v>0.33766162045334425</v>
      </c>
      <c r="AU327" s="94">
        <f t="shared" si="75"/>
        <v>0.37453648610520812</v>
      </c>
      <c r="AV327" s="94">
        <f t="shared" si="76"/>
        <v>0.41188413883047004</v>
      </c>
      <c r="AW327" s="94">
        <f t="shared" si="77"/>
        <v>0.4487532179540954</v>
      </c>
      <c r="AY327" s="28">
        <v>0.32</v>
      </c>
      <c r="AZ327" s="34">
        <f>(((L327-VLOOKUP(AZ$6,Data!$N$4:$Y$11,Data!$W$1,FALSE)/1000)*VLOOKUP(AZ$6,Data!$N$4:$Y$11,Data!$P$1,FALSE)^1.5+VLOOKUP(AZ$6,Data!$N$4:$Y$11,Data!$W$1,FALSE)/1000*(Mannings_n_bot)^1.5)/L327)^0.67</f>
        <v>5.301684968964037E-2</v>
      </c>
      <c r="BA327" s="34">
        <f>(((M327-VLOOKUP(BA$6,Data!$N$4:$Y$11,Data!$W$1,FALSE)/1000)*VLOOKUP(BA$6,Data!$N$4:$Y$11,Data!$P$1,FALSE)^1.5+VLOOKUP(BA$6,Data!$N$4:$Y$11,Data!$W$1,FALSE)/1000*(Mannings_n_bot)^1.5)/M327)^0.67</f>
        <v>5.2955481671524529E-2</v>
      </c>
      <c r="BB327" s="34">
        <f>(((N327-VLOOKUP(BB$6,Data!$N$4:$Y$11,Data!$W$1,FALSE)/1000)*VLOOKUP(BB$6,Data!$N$4:$Y$11,Data!$P$1,FALSE)^1.5+VLOOKUP(BB$6,Data!$N$4:$Y$11,Data!$W$1,FALSE)/1000*(Mannings_n_bot)^1.5)/N327)^0.67</f>
        <v>5.2854947536422052E-2</v>
      </c>
      <c r="BC327" s="34">
        <f>(((O327-VLOOKUP(BC$6,Data!$N$4:$Y$11,Data!$W$1,FALSE)/1000)*VLOOKUP(BC$6,Data!$N$4:$Y$11,Data!$P$1,FALSE)^1.5+VLOOKUP(BC$6,Data!$N$4:$Y$11,Data!$W$1,FALSE)/1000*(Mannings_n_bot)^1.5)/O327)^0.67</f>
        <v>5.2751043633709326E-2</v>
      </c>
      <c r="BD327" s="34">
        <f>(((P327-VLOOKUP(BD$6,Data!$N$4:$Y$11,Data!$W$1,FALSE)/1000)*VLOOKUP(BD$6,Data!$N$4:$Y$11,Data!$P$1,FALSE)^1.5+VLOOKUP(BD$6,Data!$N$4:$Y$11,Data!$W$1,FALSE)/1000*(Mannings_n_bot)^1.5)/P327)^0.67</f>
        <v>5.2621685845264943E-2</v>
      </c>
      <c r="BE327" s="34">
        <f>(((Q327-VLOOKUP(BE$6,Data!$N$4:$Y$11,Data!$W$1,FALSE)/1000)*VLOOKUP(BE$6,Data!$N$4:$Y$11,Data!$P$1,FALSE)^1.5+VLOOKUP(BE$6,Data!$N$4:$Y$11,Data!$W$1,FALSE)/1000*(Mannings_n_bot)^1.5)/Q327)^0.67</f>
        <v>5.251448900874315E-2</v>
      </c>
      <c r="BF327" s="34">
        <f>(((R327-VLOOKUP(BF$6,Data!$N$4:$Y$11,Data!$W$1,FALSE)/1000)*VLOOKUP(BF$6,Data!$N$4:$Y$11,Data!$P$1,FALSE)^1.5+VLOOKUP(BF$6,Data!$N$4:$Y$11,Data!$W$1,FALSE)/1000*(Mannings_n_bot)^1.5)/R327)^0.67</f>
        <v>5.2436084846698212E-2</v>
      </c>
      <c r="BG327" s="34">
        <f>(((S327-VLOOKUP(BG$6,Data!$N$4:$Y$11,Data!$W$1,FALSE)/1000)*VLOOKUP(BG$6,Data!$N$4:$Y$11,Data!$P$1,FALSE)^1.5+VLOOKUP(BG$6,Data!$N$4:$Y$11,Data!$W$1,FALSE)/1000*(Mannings_n_bot)^1.5)/S327)^0.67</f>
        <v>5.2377080914374284E-2</v>
      </c>
    </row>
    <row r="328" spans="1:59" x14ac:dyDescent="0.25">
      <c r="A328" s="28">
        <v>0.32100000000000001</v>
      </c>
      <c r="B328" s="94">
        <v>0.38644141417528821</v>
      </c>
      <c r="C328" s="94">
        <v>0.55515634063101371</v>
      </c>
      <c r="D328" s="94">
        <v>0.75308051671208154</v>
      </c>
      <c r="E328" s="94">
        <v>0.98246814021723505</v>
      </c>
      <c r="F328" s="94">
        <v>1.2407961084074894</v>
      </c>
      <c r="G328" s="94">
        <v>1.5308556501816364</v>
      </c>
      <c r="H328" s="94">
        <v>1.8495872855364022</v>
      </c>
      <c r="I328" s="94">
        <v>2.2003184294310456</v>
      </c>
      <c r="K328" s="28">
        <v>0.32100000000000001</v>
      </c>
      <c r="L328" s="94">
        <v>2.0382349314421839</v>
      </c>
      <c r="M328" s="94">
        <v>2.4501358006625034</v>
      </c>
      <c r="N328" s="94">
        <v>2.8524482132453213</v>
      </c>
      <c r="O328" s="94">
        <v>3.2642491916931498</v>
      </c>
      <c r="P328" s="94">
        <v>3.6665698249644176</v>
      </c>
      <c r="Q328" s="94">
        <v>4.078318825109994</v>
      </c>
      <c r="R328" s="94">
        <v>4.4806486265050838</v>
      </c>
      <c r="S328" s="94">
        <v>4.892366114904946</v>
      </c>
      <c r="U328" s="28">
        <v>0.32100000000000001</v>
      </c>
      <c r="V328" s="94">
        <v>1.4573458125296288</v>
      </c>
      <c r="W328" s="94">
        <v>1.7513843128547943</v>
      </c>
      <c r="X328" s="94">
        <v>2.0390414213797401</v>
      </c>
      <c r="Y328" s="94">
        <v>2.3330076060758143</v>
      </c>
      <c r="Z328" s="94">
        <v>2.6206696789369786</v>
      </c>
      <c r="AA328" s="94">
        <v>2.9145983664076414</v>
      </c>
      <c r="AB328" s="94">
        <v>3.2022665171496301</v>
      </c>
      <c r="AC328" s="94">
        <v>3.4961725282902112</v>
      </c>
      <c r="AE328" s="28">
        <v>0.32100000000000001</v>
      </c>
      <c r="AF328" s="94">
        <f t="shared" si="78"/>
        <v>0.39841097727382407</v>
      </c>
      <c r="AG328" s="94">
        <f t="shared" ref="AG328:AG391" si="80">C328/C$1007</f>
        <v>0.39892107422755679</v>
      </c>
      <c r="AH328" s="94">
        <f t="shared" ref="AH328:AH391" si="81">D328/D$1007</f>
        <v>0.39884702088285184</v>
      </c>
      <c r="AI328" s="94">
        <f t="shared" ref="AI328:AI391" si="82">E328/E$1007</f>
        <v>0.39917616466371686</v>
      </c>
      <c r="AJ328" s="94">
        <f t="shared" ref="AJ328:AJ391" si="83">F328/F$1007</f>
        <v>0.39909114073575008</v>
      </c>
      <c r="AK328" s="94">
        <f t="shared" ref="AK328:AK391" si="84">G328/G$1007</f>
        <v>0.39933038997925752</v>
      </c>
      <c r="AL328" s="94">
        <f t="shared" ref="AL328:AL391" si="85">H328/H$1007</f>
        <v>0.39924719098774597</v>
      </c>
      <c r="AM328" s="94">
        <f t="shared" ref="AM328:AM391" si="86">I328/I$1007</f>
        <v>0.39943369891905867</v>
      </c>
      <c r="AO328" s="28">
        <v>0.32100000000000001</v>
      </c>
      <c r="AP328" s="94">
        <f t="shared" si="79"/>
        <v>0.18959610995473214</v>
      </c>
      <c r="AQ328" s="94">
        <f t="shared" ref="AQ328:AQ391" si="87">C328/M328</f>
        <v>0.22658186557696208</v>
      </c>
      <c r="AR328" s="94">
        <f t="shared" ref="AR328:AR391" si="88">D328/N328</f>
        <v>0.26401198563926875</v>
      </c>
      <c r="AS328" s="94">
        <f t="shared" ref="AS328:AS391" si="89">E328/O328</f>
        <v>0.30097829011259819</v>
      </c>
      <c r="AT328" s="94">
        <f t="shared" ref="AT328:AT391" si="90">F328/P328</f>
        <v>0.33840787647335496</v>
      </c>
      <c r="AU328" s="94">
        <f t="shared" ref="AU328:AU391" si="91">G328/Q328</f>
        <v>0.37536438807977418</v>
      </c>
      <c r="AV328" s="94">
        <f t="shared" ref="AV328:AV391" si="92">H328/R328</f>
        <v>0.41279453929845072</v>
      </c>
      <c r="AW328" s="94">
        <f t="shared" ref="AW328:AW391" si="93">I328/S328</f>
        <v>0.449745251633482</v>
      </c>
      <c r="AY328" s="28">
        <v>0.32100000000000001</v>
      </c>
      <c r="AZ328" s="34">
        <f>(((L328-VLOOKUP(AZ$6,Data!$N$4:$Y$11,Data!$W$1,FALSE)/1000)*VLOOKUP(AZ$6,Data!$N$4:$Y$11,Data!$P$1,FALSE)^1.5+VLOOKUP(AZ$6,Data!$N$4:$Y$11,Data!$W$1,FALSE)/1000*(Mannings_n_bot)^1.5)/L328)^0.67</f>
        <v>5.3001696515787323E-2</v>
      </c>
      <c r="BA328" s="34">
        <f>(((M328-VLOOKUP(BA$6,Data!$N$4:$Y$11,Data!$W$1,FALSE)/1000)*VLOOKUP(BA$6,Data!$N$4:$Y$11,Data!$P$1,FALSE)^1.5+VLOOKUP(BA$6,Data!$N$4:$Y$11,Data!$W$1,FALSE)/1000*(Mannings_n_bot)^1.5)/M328)^0.67</f>
        <v>5.2940126943085149E-2</v>
      </c>
      <c r="BB328" s="34">
        <f>(((N328-VLOOKUP(BB$6,Data!$N$4:$Y$11,Data!$W$1,FALSE)/1000)*VLOOKUP(BB$6,Data!$N$4:$Y$11,Data!$P$1,FALSE)^1.5+VLOOKUP(BB$6,Data!$N$4:$Y$11,Data!$W$1,FALSE)/1000*(Mannings_n_bot)^1.5)/N328)^0.67</f>
        <v>5.2839343153570695E-2</v>
      </c>
      <c r="BC328" s="34">
        <f>(((O328-VLOOKUP(BC$6,Data!$N$4:$Y$11,Data!$W$1,FALSE)/1000)*VLOOKUP(BC$6,Data!$N$4:$Y$11,Data!$P$1,FALSE)^1.5+VLOOKUP(BC$6,Data!$N$4:$Y$11,Data!$W$1,FALSE)/1000*(Mannings_n_bot)^1.5)/O328)^0.67</f>
        <v>5.2735143687581726E-2</v>
      </c>
      <c r="BD328" s="34">
        <f>(((P328-VLOOKUP(BD$6,Data!$N$4:$Y$11,Data!$W$1,FALSE)/1000)*VLOOKUP(BD$6,Data!$N$4:$Y$11,Data!$P$1,FALSE)^1.5+VLOOKUP(BD$6,Data!$N$4:$Y$11,Data!$W$1,FALSE)/1000*(Mannings_n_bot)^1.5)/P328)^0.67</f>
        <v>5.260546277587369E-2</v>
      </c>
      <c r="BE328" s="34">
        <f>(((Q328-VLOOKUP(BE$6,Data!$N$4:$Y$11,Data!$W$1,FALSE)/1000)*VLOOKUP(BE$6,Data!$N$4:$Y$11,Data!$P$1,FALSE)^1.5+VLOOKUP(BE$6,Data!$N$4:$Y$11,Data!$W$1,FALSE)/1000*(Mannings_n_bot)^1.5)/Q328)^0.67</f>
        <v>5.249796838983764E-2</v>
      </c>
      <c r="BF328" s="34">
        <f>(((R328-VLOOKUP(BF$6,Data!$N$4:$Y$11,Data!$W$1,FALSE)/1000)*VLOOKUP(BF$6,Data!$N$4:$Y$11,Data!$P$1,FALSE)^1.5+VLOOKUP(BF$6,Data!$N$4:$Y$11,Data!$W$1,FALSE)/1000*(Mannings_n_bot)^1.5)/R328)^0.67</f>
        <v>5.2419370965819771E-2</v>
      </c>
      <c r="BG328" s="34">
        <f>(((S328-VLOOKUP(BG$6,Data!$N$4:$Y$11,Data!$W$1,FALSE)/1000)*VLOOKUP(BG$6,Data!$N$4:$Y$11,Data!$P$1,FALSE)^1.5+VLOOKUP(BG$6,Data!$N$4:$Y$11,Data!$W$1,FALSE)/1000*(Mannings_n_bot)^1.5)/S328)^0.67</f>
        <v>5.2360197231417029E-2</v>
      </c>
    </row>
    <row r="329" spans="1:59" x14ac:dyDescent="0.25">
      <c r="A329" s="28">
        <v>0.32200000000000001</v>
      </c>
      <c r="B329" s="94">
        <v>0.38760891774565664</v>
      </c>
      <c r="C329" s="94">
        <v>0.55683185179228423</v>
      </c>
      <c r="D329" s="94">
        <v>0.75535371643391724</v>
      </c>
      <c r="E329" s="94">
        <v>0.9854318092133254</v>
      </c>
      <c r="F329" s="94">
        <v>1.2445396718797657</v>
      </c>
      <c r="G329" s="94">
        <v>1.5354721426531408</v>
      </c>
      <c r="H329" s="94">
        <v>1.8551658779703342</v>
      </c>
      <c r="I329" s="94">
        <v>2.2069524098057016</v>
      </c>
      <c r="K329" s="28">
        <v>0.32200000000000001</v>
      </c>
      <c r="L329" s="94">
        <v>2.0399065927905147</v>
      </c>
      <c r="M329" s="94">
        <v>2.4521357061625313</v>
      </c>
      <c r="N329" s="94">
        <v>2.8547781211071723</v>
      </c>
      <c r="O329" s="94">
        <v>3.2669072365410177</v>
      </c>
      <c r="P329" s="94">
        <v>3.6695578615671347</v>
      </c>
      <c r="Q329" s="94">
        <v>4.0816349456145691</v>
      </c>
      <c r="R329" s="94">
        <v>4.4842947375719868</v>
      </c>
      <c r="S329" s="94">
        <v>4.8963402788275419</v>
      </c>
      <c r="U329" s="28">
        <v>0.32200000000000001</v>
      </c>
      <c r="V329" s="94">
        <v>1.456869930419441</v>
      </c>
      <c r="W329" s="94">
        <v>1.7508033866882959</v>
      </c>
      <c r="X329" s="94">
        <v>2.038366606291131</v>
      </c>
      <c r="Y329" s="94">
        <v>2.3322277463472956</v>
      </c>
      <c r="Z329" s="94">
        <v>2.6197959123759471</v>
      </c>
      <c r="AA329" s="94">
        <v>2.9136195573858381</v>
      </c>
      <c r="AB329" s="94">
        <v>3.2011937911524497</v>
      </c>
      <c r="AC329" s="94">
        <v>3.4949947622056197</v>
      </c>
      <c r="AE329" s="28">
        <v>0.32200000000000001</v>
      </c>
      <c r="AF329" s="94">
        <f t="shared" ref="AF329:AF392" si="94">B329/B$1007</f>
        <v>0.39961464287843801</v>
      </c>
      <c r="AG329" s="94">
        <f t="shared" si="80"/>
        <v>0.40012505347342936</v>
      </c>
      <c r="AH329" s="94">
        <f t="shared" si="81"/>
        <v>0.40005095448198985</v>
      </c>
      <c r="AI329" s="94">
        <f t="shared" si="82"/>
        <v>0.40038030144410197</v>
      </c>
      <c r="AJ329" s="94">
        <f t="shared" si="83"/>
        <v>0.40029522495752035</v>
      </c>
      <c r="AK329" s="94">
        <f t="shared" si="84"/>
        <v>0.40053462222595132</v>
      </c>
      <c r="AL329" s="94">
        <f t="shared" si="85"/>
        <v>0.40045137171299733</v>
      </c>
      <c r="AM329" s="94">
        <f t="shared" si="86"/>
        <v>0.400637995208251</v>
      </c>
      <c r="AO329" s="28">
        <v>0.32200000000000001</v>
      </c>
      <c r="AP329" s="94">
        <f t="shared" ref="AP329:AP392" si="95">B329/L329</f>
        <v>0.19001307173355539</v>
      </c>
      <c r="AQ329" s="94">
        <f t="shared" si="87"/>
        <v>0.22708035709153226</v>
      </c>
      <c r="AR329" s="94">
        <f t="shared" si="88"/>
        <v>0.26459279299120009</v>
      </c>
      <c r="AS329" s="94">
        <f t="shared" si="89"/>
        <v>0.30164058476808631</v>
      </c>
      <c r="AT329" s="94">
        <f t="shared" si="90"/>
        <v>0.33915248616580418</v>
      </c>
      <c r="AU329" s="94">
        <f t="shared" si="91"/>
        <v>0.37619046365302661</v>
      </c>
      <c r="AV329" s="94">
        <f t="shared" si="92"/>
        <v>0.41370293134987163</v>
      </c>
      <c r="AW329" s="94">
        <f t="shared" si="93"/>
        <v>0.45073509685363811</v>
      </c>
      <c r="AY329" s="28">
        <v>0.32200000000000001</v>
      </c>
      <c r="AZ329" s="34">
        <f>(((L329-VLOOKUP(AZ$6,Data!$N$4:$Y$11,Data!$W$1,FALSE)/1000)*VLOOKUP(AZ$6,Data!$N$4:$Y$11,Data!$P$1,FALSE)^1.5+VLOOKUP(AZ$6,Data!$N$4:$Y$11,Data!$W$1,FALSE)/1000*(Mannings_n_bot)^1.5)/L329)^0.67</f>
        <v>5.2986561112534719E-2</v>
      </c>
      <c r="BA329" s="34">
        <f>(((M329-VLOOKUP(BA$6,Data!$N$4:$Y$11,Data!$W$1,FALSE)/1000)*VLOOKUP(BA$6,Data!$N$4:$Y$11,Data!$P$1,FALSE)^1.5+VLOOKUP(BA$6,Data!$N$4:$Y$11,Data!$W$1,FALSE)/1000*(Mannings_n_bot)^1.5)/M329)^0.67</f>
        <v>5.2924789991251393E-2</v>
      </c>
      <c r="BB329" s="34">
        <f>(((N329-VLOOKUP(BB$6,Data!$N$4:$Y$11,Data!$W$1,FALSE)/1000)*VLOOKUP(BB$6,Data!$N$4:$Y$11,Data!$P$1,FALSE)^1.5+VLOOKUP(BB$6,Data!$N$4:$Y$11,Data!$W$1,FALSE)/1000*(Mannings_n_bot)^1.5)/N329)^0.67</f>
        <v>5.2823756825222827E-2</v>
      </c>
      <c r="BC329" s="34">
        <f>(((O329-VLOOKUP(BC$6,Data!$N$4:$Y$11,Data!$W$1,FALSE)/1000)*VLOOKUP(BC$6,Data!$N$4:$Y$11,Data!$P$1,FALSE)^1.5+VLOOKUP(BC$6,Data!$N$4:$Y$11,Data!$W$1,FALSE)/1000*(Mannings_n_bot)^1.5)/O329)^0.67</f>
        <v>5.2719261956594543E-2</v>
      </c>
      <c r="BD329" s="34">
        <f>(((P329-VLOOKUP(BD$6,Data!$N$4:$Y$11,Data!$W$1,FALSE)/1000)*VLOOKUP(BD$6,Data!$N$4:$Y$11,Data!$P$1,FALSE)^1.5+VLOOKUP(BD$6,Data!$N$4:$Y$11,Data!$W$1,FALSE)/1000*(Mannings_n_bot)^1.5)/P329)^0.67</f>
        <v>5.2589258271900981E-2</v>
      </c>
      <c r="BE329" s="34">
        <f>(((Q329-VLOOKUP(BE$6,Data!$N$4:$Y$11,Data!$W$1,FALSE)/1000)*VLOOKUP(BE$6,Data!$N$4:$Y$11,Data!$P$1,FALSE)^1.5+VLOOKUP(BE$6,Data!$N$4:$Y$11,Data!$W$1,FALSE)/1000*(Mannings_n_bot)^1.5)/Q329)^0.67</f>
        <v>5.2481466525311292E-2</v>
      </c>
      <c r="BF329" s="34">
        <f>(((R329-VLOOKUP(BF$6,Data!$N$4:$Y$11,Data!$W$1,FALSE)/1000)*VLOOKUP(BF$6,Data!$N$4:$Y$11,Data!$P$1,FALSE)^1.5+VLOOKUP(BF$6,Data!$N$4:$Y$11,Data!$W$1,FALSE)/1000*(Mannings_n_bot)^1.5)/R329)^0.67</f>
        <v>5.2402676059843119E-2</v>
      </c>
      <c r="BG329" s="34">
        <f>(((S329-VLOOKUP(BG$6,Data!$N$4:$Y$11,Data!$W$1,FALSE)/1000)*VLOOKUP(BG$6,Data!$N$4:$Y$11,Data!$P$1,FALSE)^1.5+VLOOKUP(BG$6,Data!$N$4:$Y$11,Data!$W$1,FALSE)/1000*(Mannings_n_bot)^1.5)/S329)^0.67</f>
        <v>5.2343332606268743E-2</v>
      </c>
    </row>
    <row r="330" spans="1:59" x14ac:dyDescent="0.25">
      <c r="A330" s="28">
        <v>0.32300000000000001</v>
      </c>
      <c r="B330" s="94">
        <v>0.3887760392482994</v>
      </c>
      <c r="C330" s="94">
        <v>0.55850680600893554</v>
      </c>
      <c r="D330" s="94">
        <v>0.75762616223721979</v>
      </c>
      <c r="E330" s="94">
        <v>0.98839448544679498</v>
      </c>
      <c r="F330" s="94">
        <v>1.2482819845546316</v>
      </c>
      <c r="G330" s="94">
        <v>1.5400870815186023</v>
      </c>
      <c r="H330" s="94">
        <v>1.8607425977024108</v>
      </c>
      <c r="I330" s="94">
        <v>2.2135841507064562</v>
      </c>
      <c r="K330" s="28">
        <v>0.32300000000000001</v>
      </c>
      <c r="L330" s="94">
        <v>2.0415788013723604</v>
      </c>
      <c r="M330" s="94">
        <v>2.4541362766579735</v>
      </c>
      <c r="N330" s="94">
        <v>2.8571088019516524</v>
      </c>
      <c r="O330" s="94">
        <v>3.2695661720728433</v>
      </c>
      <c r="P330" s="94">
        <v>3.6725468968649491</v>
      </c>
      <c r="Q330" s="94">
        <v>4.0849521824819446</v>
      </c>
      <c r="R330" s="94">
        <v>4.4879420730290143</v>
      </c>
      <c r="S330" s="94">
        <v>4.900315784786657</v>
      </c>
      <c r="U330" s="28">
        <v>0.32300000000000001</v>
      </c>
      <c r="V330" s="94">
        <v>1.4563921295612152</v>
      </c>
      <c r="W330" s="94">
        <v>1.7502201753127382</v>
      </c>
      <c r="X330" s="94">
        <v>2.0376891271717423</v>
      </c>
      <c r="Y330" s="94">
        <v>2.3314448562245116</v>
      </c>
      <c r="Z330" s="94">
        <v>2.6189187366384807</v>
      </c>
      <c r="AA330" s="94">
        <v>2.9126369728688073</v>
      </c>
      <c r="AB330" s="94">
        <v>3.2001169108958032</v>
      </c>
      <c r="AC330" s="94">
        <v>3.4938124755672706</v>
      </c>
      <c r="AE330" s="28">
        <v>0.32300000000000001</v>
      </c>
      <c r="AF330" s="94">
        <f t="shared" si="94"/>
        <v>0.40081791458123295</v>
      </c>
      <c r="AG330" s="94">
        <f t="shared" si="80"/>
        <v>0.40132863251321665</v>
      </c>
      <c r="AH330" s="94">
        <f t="shared" si="81"/>
        <v>0.40125448879027614</v>
      </c>
      <c r="AI330" s="94">
        <f t="shared" si="82"/>
        <v>0.40158403486568167</v>
      </c>
      <c r="AJ330" s="94">
        <f t="shared" si="83"/>
        <v>0.40149890687131917</v>
      </c>
      <c r="AK330" s="94">
        <f t="shared" si="84"/>
        <v>0.40173844920771573</v>
      </c>
      <c r="AL330" s="94">
        <f t="shared" si="85"/>
        <v>0.40165514820160558</v>
      </c>
      <c r="AM330" s="94">
        <f t="shared" si="86"/>
        <v>0.40184188495567547</v>
      </c>
      <c r="AO330" s="28">
        <v>0.32300000000000001</v>
      </c>
      <c r="AP330" s="94">
        <f t="shared" si="95"/>
        <v>0.19042911250203129</v>
      </c>
      <c r="AQ330" s="94">
        <f t="shared" si="87"/>
        <v>0.22757774754444623</v>
      </c>
      <c r="AR330" s="94">
        <f t="shared" si="88"/>
        <v>0.26517231745591752</v>
      </c>
      <c r="AS330" s="94">
        <f t="shared" si="89"/>
        <v>0.30230141658829662</v>
      </c>
      <c r="AT330" s="94">
        <f t="shared" si="90"/>
        <v>0.33989545119770181</v>
      </c>
      <c r="AU330" s="94">
        <f t="shared" si="91"/>
        <v>0.37701471466989672</v>
      </c>
      <c r="AV330" s="94">
        <f t="shared" si="92"/>
        <v>0.41460931701521569</v>
      </c>
      <c r="AW330" s="94">
        <f t="shared" si="93"/>
        <v>0.45172275582293481</v>
      </c>
      <c r="AY330" s="28">
        <v>0.32300000000000001</v>
      </c>
      <c r="AZ330" s="34">
        <f>(((L330-VLOOKUP(AZ$6,Data!$N$4:$Y$11,Data!$W$1,FALSE)/1000)*VLOOKUP(AZ$6,Data!$N$4:$Y$11,Data!$P$1,FALSE)^1.5+VLOOKUP(AZ$6,Data!$N$4:$Y$11,Data!$W$1,FALSE)/1000*(Mannings_n_bot)^1.5)/L330)^0.67</f>
        <v>5.2971443427192566E-2</v>
      </c>
      <c r="BA330" s="34">
        <f>(((M330-VLOOKUP(BA$6,Data!$N$4:$Y$11,Data!$W$1,FALSE)/1000)*VLOOKUP(BA$6,Data!$N$4:$Y$11,Data!$P$1,FALSE)^1.5+VLOOKUP(BA$6,Data!$N$4:$Y$11,Data!$W$1,FALSE)/1000*(Mannings_n_bot)^1.5)/M330)^0.67</f>
        <v>5.2909470763568514E-2</v>
      </c>
      <c r="BB330" s="34">
        <f>(((N330-VLOOKUP(BB$6,Data!$N$4:$Y$11,Data!$W$1,FALSE)/1000)*VLOOKUP(BB$6,Data!$N$4:$Y$11,Data!$P$1,FALSE)^1.5+VLOOKUP(BB$6,Data!$N$4:$Y$11,Data!$W$1,FALSE)/1000*(Mannings_n_bot)^1.5)/N330)^0.67</f>
        <v>5.2808188498057192E-2</v>
      </c>
      <c r="BC330" s="34">
        <f>(((O330-VLOOKUP(BC$6,Data!$N$4:$Y$11,Data!$W$1,FALSE)/1000)*VLOOKUP(BC$6,Data!$N$4:$Y$11,Data!$P$1,FALSE)^1.5+VLOOKUP(BC$6,Data!$N$4:$Y$11,Data!$W$1,FALSE)/1000*(Mannings_n_bot)^1.5)/O330)^0.67</f>
        <v>5.2703398387108601E-2</v>
      </c>
      <c r="BD330" s="34">
        <f>(((P330-VLOOKUP(BD$6,Data!$N$4:$Y$11,Data!$W$1,FALSE)/1000)*VLOOKUP(BD$6,Data!$N$4:$Y$11,Data!$P$1,FALSE)^1.5+VLOOKUP(BD$6,Data!$N$4:$Y$11,Data!$W$1,FALSE)/1000*(Mannings_n_bot)^1.5)/P330)^0.67</f>
        <v>5.2573072278617274E-2</v>
      </c>
      <c r="BE330" s="34">
        <f>(((Q330-VLOOKUP(BE$6,Data!$N$4:$Y$11,Data!$W$1,FALSE)/1000)*VLOOKUP(BE$6,Data!$N$4:$Y$11,Data!$P$1,FALSE)^1.5+VLOOKUP(BE$6,Data!$N$4:$Y$11,Data!$W$1,FALSE)/1000*(Mannings_n_bot)^1.5)/Q330)^0.67</f>
        <v>5.2464983359985687E-2</v>
      </c>
      <c r="BF330" s="34">
        <f>(((R330-VLOOKUP(BF$6,Data!$N$4:$Y$11,Data!$W$1,FALSE)/1000)*VLOOKUP(BF$6,Data!$N$4:$Y$11,Data!$P$1,FALSE)^1.5+VLOOKUP(BF$6,Data!$N$4:$Y$11,Data!$W$1,FALSE)/1000*(Mannings_n_bot)^1.5)/R330)^0.67</f>
        <v>5.2386000072886366E-2</v>
      </c>
      <c r="BG330" s="34">
        <f>(((S330-VLOOKUP(BG$6,Data!$N$4:$Y$11,Data!$W$1,FALSE)/1000)*VLOOKUP(BG$6,Data!$N$4:$Y$11,Data!$P$1,FALSE)^1.5+VLOOKUP(BG$6,Data!$N$4:$Y$11,Data!$W$1,FALSE)/1000*(Mannings_n_bot)^1.5)/S330)^0.67</f>
        <v>5.2326486982889865E-2</v>
      </c>
    </row>
    <row r="331" spans="1:59" x14ac:dyDescent="0.25">
      <c r="A331" s="28">
        <v>0.32400000000000001</v>
      </c>
      <c r="B331" s="94">
        <v>0.38994277714506853</v>
      </c>
      <c r="C331" s="94">
        <v>0.56018120109330305</v>
      </c>
      <c r="D331" s="94">
        <v>0.75989785115005648</v>
      </c>
      <c r="E331" s="94">
        <v>0.99135616506548807</v>
      </c>
      <c r="F331" s="94">
        <v>1.2520230415589035</v>
      </c>
      <c r="G331" s="94">
        <v>1.5447004607939041</v>
      </c>
      <c r="H331" s="94">
        <v>1.8663174374907325</v>
      </c>
      <c r="I331" s="94">
        <v>2.2202136435497692</v>
      </c>
      <c r="K331" s="28">
        <v>0.32400000000000001</v>
      </c>
      <c r="L331" s="94">
        <v>2.043251559751369</v>
      </c>
      <c r="M331" s="94">
        <v>2.4561375152059117</v>
      </c>
      <c r="N331" s="94">
        <v>2.8594402593419517</v>
      </c>
      <c r="O331" s="94">
        <v>3.2722260023452918</v>
      </c>
      <c r="P331" s="94">
        <v>3.6755369354205607</v>
      </c>
      <c r="Q331" s="94">
        <v>4.0882705407683222</v>
      </c>
      <c r="R331" s="94">
        <v>4.4915906384383604</v>
      </c>
      <c r="S331" s="94">
        <v>4.9042926388380126</v>
      </c>
      <c r="U331" s="28">
        <v>0.32400000000000001</v>
      </c>
      <c r="V331" s="94">
        <v>1.4559124080658692</v>
      </c>
      <c r="W331" s="94">
        <v>1.7496346764429132</v>
      </c>
      <c r="X331" s="94">
        <v>2.0370089813635213</v>
      </c>
      <c r="Y331" s="94">
        <v>2.3306589326536478</v>
      </c>
      <c r="Z331" s="94">
        <v>2.6180381482978374</v>
      </c>
      <c r="AA331" s="94">
        <v>2.9116506090342393</v>
      </c>
      <c r="AB331" s="94">
        <v>3.199035872184389</v>
      </c>
      <c r="AC331" s="94">
        <v>3.4926256637844144</v>
      </c>
      <c r="AE331" s="28">
        <v>0.32400000000000001</v>
      </c>
      <c r="AF331" s="94">
        <f t="shared" si="94"/>
        <v>0.40202079079641873</v>
      </c>
      <c r="AG331" s="94">
        <f t="shared" si="80"/>
        <v>0.4025318097749192</v>
      </c>
      <c r="AH331" s="94">
        <f t="shared" si="81"/>
        <v>0.40245762223371367</v>
      </c>
      <c r="AI331" s="94">
        <f t="shared" si="82"/>
        <v>0.4027873633633276</v>
      </c>
      <c r="AJ331" s="94">
        <f t="shared" si="83"/>
        <v>0.40270218490973003</v>
      </c>
      <c r="AK331" s="94">
        <f t="shared" si="84"/>
        <v>0.40294186936356774</v>
      </c>
      <c r="AL331" s="94">
        <f t="shared" si="85"/>
        <v>0.4028585188903529</v>
      </c>
      <c r="AM331" s="94">
        <f t="shared" si="86"/>
        <v>0.40304536660312351</v>
      </c>
      <c r="AO331" s="28">
        <v>0.32400000000000001</v>
      </c>
      <c r="AP331" s="94">
        <f t="shared" si="95"/>
        <v>0.1908442331949172</v>
      </c>
      <c r="AQ331" s="94">
        <f t="shared" si="87"/>
        <v>0.22807403804763754</v>
      </c>
      <c r="AR331" s="94">
        <f t="shared" si="88"/>
        <v>0.26575056032992039</v>
      </c>
      <c r="AS331" s="94">
        <f t="shared" si="89"/>
        <v>0.30296078704678608</v>
      </c>
      <c r="AT331" s="94">
        <f t="shared" si="90"/>
        <v>0.34063677322715985</v>
      </c>
      <c r="AU331" s="94">
        <f t="shared" si="91"/>
        <v>0.37783714296549548</v>
      </c>
      <c r="AV331" s="94">
        <f t="shared" si="92"/>
        <v>0.41551369831414897</v>
      </c>
      <c r="AW331" s="94">
        <f t="shared" si="93"/>
        <v>0.45270823073800315</v>
      </c>
      <c r="AY331" s="28">
        <v>0.32400000000000001</v>
      </c>
      <c r="AZ331" s="34">
        <f>(((L331-VLOOKUP(AZ$6,Data!$N$4:$Y$11,Data!$W$1,FALSE)/1000)*VLOOKUP(AZ$6,Data!$N$4:$Y$11,Data!$P$1,FALSE)^1.5+VLOOKUP(AZ$6,Data!$N$4:$Y$11,Data!$W$1,FALSE)/1000*(Mannings_n_bot)^1.5)/L331)^0.67</f>
        <v>5.29563434072126E-2</v>
      </c>
      <c r="BA331" s="34">
        <f>(((M331-VLOOKUP(BA$6,Data!$N$4:$Y$11,Data!$W$1,FALSE)/1000)*VLOOKUP(BA$6,Data!$N$4:$Y$11,Data!$P$1,FALSE)^1.5+VLOOKUP(BA$6,Data!$N$4:$Y$11,Data!$W$1,FALSE)/1000*(Mannings_n_bot)^1.5)/M331)^0.67</f>
        <v>5.2894169207720498E-2</v>
      </c>
      <c r="BB331" s="34">
        <f>(((N331-VLOOKUP(BB$6,Data!$N$4:$Y$11,Data!$W$1,FALSE)/1000)*VLOOKUP(BB$6,Data!$N$4:$Y$11,Data!$P$1,FALSE)^1.5+VLOOKUP(BB$6,Data!$N$4:$Y$11,Data!$W$1,FALSE)/1000*(Mannings_n_bot)^1.5)/N331)^0.67</f>
        <v>5.2792638118893717E-2</v>
      </c>
      <c r="BC331" s="34">
        <f>(((O331-VLOOKUP(BC$6,Data!$N$4:$Y$11,Data!$W$1,FALSE)/1000)*VLOOKUP(BC$6,Data!$N$4:$Y$11,Data!$P$1,FALSE)^1.5+VLOOKUP(BC$6,Data!$N$4:$Y$11,Data!$W$1,FALSE)/1000*(Mannings_n_bot)^1.5)/O331)^0.67</f>
        <v>5.2687552925625034E-2</v>
      </c>
      <c r="BD331" s="34">
        <f>(((P331-VLOOKUP(BD$6,Data!$N$4:$Y$11,Data!$W$1,FALSE)/1000)*VLOOKUP(BD$6,Data!$N$4:$Y$11,Data!$P$1,FALSE)^1.5+VLOOKUP(BD$6,Data!$N$4:$Y$11,Data!$W$1,FALSE)/1000*(Mannings_n_bot)^1.5)/P331)^0.67</f>
        <v>5.2556904741435997E-2</v>
      </c>
      <c r="BE331" s="34">
        <f>(((Q331-VLOOKUP(BE$6,Data!$N$4:$Y$11,Data!$W$1,FALSE)/1000)*VLOOKUP(BE$6,Data!$N$4:$Y$11,Data!$P$1,FALSE)^1.5+VLOOKUP(BE$6,Data!$N$4:$Y$11,Data!$W$1,FALSE)/1000*(Mannings_n_bot)^1.5)/Q331)^0.67</f>
        <v>5.2448518838825182E-2</v>
      </c>
      <c r="BF331" s="34">
        <f>(((R331-VLOOKUP(BF$6,Data!$N$4:$Y$11,Data!$W$1,FALSE)/1000)*VLOOKUP(BF$6,Data!$N$4:$Y$11,Data!$P$1,FALSE)^1.5+VLOOKUP(BF$6,Data!$N$4:$Y$11,Data!$W$1,FALSE)/1000*(Mannings_n_bot)^1.5)/R331)^0.67</f>
        <v>5.2369342949212548E-2</v>
      </c>
      <c r="BG331" s="34">
        <f>(((S331-VLOOKUP(BG$6,Data!$N$4:$Y$11,Data!$W$1,FALSE)/1000)*VLOOKUP(BG$6,Data!$N$4:$Y$11,Data!$P$1,FALSE)^1.5+VLOOKUP(BG$6,Data!$N$4:$Y$11,Data!$W$1,FALSE)/1000*(Mannings_n_bot)^1.5)/S331)^0.67</f>
        <v>5.2309660305385135E-2</v>
      </c>
    </row>
    <row r="332" spans="1:59" x14ac:dyDescent="0.25">
      <c r="A332" s="28">
        <v>0.32500000000000001</v>
      </c>
      <c r="B332" s="94">
        <v>0.39110912989629953</v>
      </c>
      <c r="C332" s="94">
        <v>0.56185503485552923</v>
      </c>
      <c r="D332" s="94">
        <v>0.76216878019752232</v>
      </c>
      <c r="E332" s="94">
        <v>0.99431684421335764</v>
      </c>
      <c r="F332" s="94">
        <v>1.2557628380144903</v>
      </c>
      <c r="G332" s="94">
        <v>1.5493122744888645</v>
      </c>
      <c r="H332" s="94">
        <v>1.8718903900860702</v>
      </c>
      <c r="I332" s="94">
        <v>2.2268408797433681</v>
      </c>
      <c r="K332" s="28">
        <v>0.32500000000000001</v>
      </c>
      <c r="L332" s="94">
        <v>2.0449248704980727</v>
      </c>
      <c r="M332" s="94">
        <v>2.4581394248717334</v>
      </c>
      <c r="N332" s="94">
        <v>2.8617724968509237</v>
      </c>
      <c r="O332" s="94">
        <v>3.2748867314261125</v>
      </c>
      <c r="P332" s="94">
        <v>3.6785279818091148</v>
      </c>
      <c r="Q332" s="94">
        <v>4.0915900255437725</v>
      </c>
      <c r="R332" s="94">
        <v>4.4952404393774472</v>
      </c>
      <c r="S332" s="94">
        <v>4.9082708470539718</v>
      </c>
      <c r="U332" s="28">
        <v>0.32500000000000001</v>
      </c>
      <c r="V332" s="94">
        <v>1.4554307640342312</v>
      </c>
      <c r="W332" s="94">
        <v>1.7490468877815832</v>
      </c>
      <c r="X332" s="94">
        <v>2.0363261661943959</v>
      </c>
      <c r="Y332" s="94">
        <v>2.3298699725649312</v>
      </c>
      <c r="Z332" s="94">
        <v>2.617154143909322</v>
      </c>
      <c r="AA332" s="94">
        <v>2.9106604620399326</v>
      </c>
      <c r="AB332" s="94">
        <v>3.1979506708010215</v>
      </c>
      <c r="AC332" s="94">
        <v>3.4914343222424762</v>
      </c>
      <c r="AE332" s="28">
        <v>0.32500000000000001</v>
      </c>
      <c r="AF332" s="94">
        <f t="shared" si="94"/>
        <v>0.40322326993664143</v>
      </c>
      <c r="AG332" s="94">
        <f t="shared" si="80"/>
        <v>0.40373458368496168</v>
      </c>
      <c r="AH332" s="94">
        <f t="shared" si="81"/>
        <v>0.40366035323673122</v>
      </c>
      <c r="AI332" s="94">
        <f t="shared" si="82"/>
        <v>0.40399028537033044</v>
      </c>
      <c r="AJ332" s="94">
        <f t="shared" si="83"/>
        <v>0.40390505750375777</v>
      </c>
      <c r="AK332" s="94">
        <f t="shared" si="84"/>
        <v>0.40414488113094221</v>
      </c>
      <c r="AL332" s="94">
        <f t="shared" si="85"/>
        <v>0.40406148221443905</v>
      </c>
      <c r="AM332" s="94">
        <f t="shared" si="86"/>
        <v>0.40424843859080117</v>
      </c>
      <c r="AO332" s="28">
        <v>0.32500000000000001</v>
      </c>
      <c r="AP332" s="94">
        <f t="shared" si="95"/>
        <v>0.19125843474192719</v>
      </c>
      <c r="AQ332" s="94">
        <f t="shared" si="87"/>
        <v>0.22856922970707694</v>
      </c>
      <c r="AR332" s="94">
        <f t="shared" si="88"/>
        <v>0.26632752290274925</v>
      </c>
      <c r="AS332" s="94">
        <f t="shared" si="89"/>
        <v>0.30361869760923405</v>
      </c>
      <c r="AT332" s="94">
        <f t="shared" si="90"/>
        <v>0.34137645390341742</v>
      </c>
      <c r="AU332" s="94">
        <f t="shared" si="91"/>
        <v>0.37865775036514343</v>
      </c>
      <c r="AV332" s="94">
        <f t="shared" si="92"/>
        <v>0.41641607725554969</v>
      </c>
      <c r="AW332" s="94">
        <f t="shared" si="93"/>
        <v>0.4536915237837692</v>
      </c>
      <c r="AY332" s="28">
        <v>0.32500000000000001</v>
      </c>
      <c r="AZ332" s="34">
        <f>(((L332-VLOOKUP(AZ$6,Data!$N$4:$Y$11,Data!$W$1,FALSE)/1000)*VLOOKUP(AZ$6,Data!$N$4:$Y$11,Data!$P$1,FALSE)^1.5+VLOOKUP(AZ$6,Data!$N$4:$Y$11,Data!$W$1,FALSE)/1000*(Mannings_n_bot)^1.5)/L332)^0.67</f>
        <v>5.2941261000187721E-2</v>
      </c>
      <c r="BA332" s="34">
        <f>(((M332-VLOOKUP(BA$6,Data!$N$4:$Y$11,Data!$W$1,FALSE)/1000)*VLOOKUP(BA$6,Data!$N$4:$Y$11,Data!$P$1,FALSE)^1.5+VLOOKUP(BA$6,Data!$N$4:$Y$11,Data!$W$1,FALSE)/1000*(Mannings_n_bot)^1.5)/M332)^0.67</f>
        <v>5.2878885271529404E-2</v>
      </c>
      <c r="BB332" s="34">
        <f>(((N332-VLOOKUP(BB$6,Data!$N$4:$Y$11,Data!$W$1,FALSE)/1000)*VLOOKUP(BB$6,Data!$N$4:$Y$11,Data!$P$1,FALSE)^1.5+VLOOKUP(BB$6,Data!$N$4:$Y$11,Data!$W$1,FALSE)/1000*(Mannings_n_bot)^1.5)/N332)^0.67</f>
        <v>5.277710563469265E-2</v>
      </c>
      <c r="BC332" s="34">
        <f>(((O332-VLOOKUP(BC$6,Data!$N$4:$Y$11,Data!$W$1,FALSE)/1000)*VLOOKUP(BC$6,Data!$N$4:$Y$11,Data!$P$1,FALSE)^1.5+VLOOKUP(BC$6,Data!$N$4:$Y$11,Data!$W$1,FALSE)/1000*(Mannings_n_bot)^1.5)/O332)^0.67</f>
        <v>5.2671725518784317E-2</v>
      </c>
      <c r="BD332" s="34">
        <f>(((P332-VLOOKUP(BD$6,Data!$N$4:$Y$11,Data!$W$1,FALSE)/1000)*VLOOKUP(BD$6,Data!$N$4:$Y$11,Data!$P$1,FALSE)^1.5+VLOOKUP(BD$6,Data!$N$4:$Y$11,Data!$W$1,FALSE)/1000*(Mannings_n_bot)^1.5)/P332)^0.67</f>
        <v>5.2540755605912905E-2</v>
      </c>
      <c r="BE332" s="34">
        <f>(((Q332-VLOOKUP(BE$6,Data!$N$4:$Y$11,Data!$W$1,FALSE)/1000)*VLOOKUP(BE$6,Data!$N$4:$Y$11,Data!$P$1,FALSE)^1.5+VLOOKUP(BE$6,Data!$N$4:$Y$11,Data!$W$1,FALSE)/1000*(Mannings_n_bot)^1.5)/Q332)^0.67</f>
        <v>5.2432072906936245E-2</v>
      </c>
      <c r="BF332" s="34">
        <f>(((R332-VLOOKUP(BF$6,Data!$N$4:$Y$11,Data!$W$1,FALSE)/1000)*VLOOKUP(BF$6,Data!$N$4:$Y$11,Data!$P$1,FALSE)^1.5+VLOOKUP(BF$6,Data!$N$4:$Y$11,Data!$W$1,FALSE)/1000*(Mannings_n_bot)^1.5)/R332)^0.67</f>
        <v>5.2352704633228608E-2</v>
      </c>
      <c r="BG332" s="34">
        <f>(((S332-VLOOKUP(BG$6,Data!$N$4:$Y$11,Data!$W$1,FALSE)/1000)*VLOOKUP(BG$6,Data!$N$4:$Y$11,Data!$P$1,FALSE)^1.5+VLOOKUP(BG$6,Data!$N$4:$Y$11,Data!$W$1,FALSE)/1000*(Mannings_n_bot)^1.5)/S332)^0.67</f>
        <v>5.2292852518002551E-2</v>
      </c>
    </row>
    <row r="333" spans="1:59" x14ac:dyDescent="0.25">
      <c r="A333" s="28">
        <v>0.32600000000000001</v>
      </c>
      <c r="B333" s="94">
        <v>0.39227509596080112</v>
      </c>
      <c r="C333" s="94">
        <v>0.56352830510355401</v>
      </c>
      <c r="D333" s="94">
        <v>0.76443894640172516</v>
      </c>
      <c r="E333" s="94">
        <v>0.99727651903045023</v>
      </c>
      <c r="F333" s="94">
        <v>1.2595013690383647</v>
      </c>
      <c r="G333" s="94">
        <v>1.5539225166071944</v>
      </c>
      <c r="H333" s="94">
        <v>1.8774614482318288</v>
      </c>
      <c r="I333" s="94">
        <v>2.2334658506861977</v>
      </c>
      <c r="K333" s="28">
        <v>0.32600000000000001</v>
      </c>
      <c r="L333" s="94">
        <v>2.0465987361899276</v>
      </c>
      <c r="M333" s="94">
        <v>2.4601420087291834</v>
      </c>
      <c r="N333" s="94">
        <v>2.8641055180611459</v>
      </c>
      <c r="O333" s="94">
        <v>3.277548363394212</v>
      </c>
      <c r="P333" s="94">
        <v>3.6815200406182758</v>
      </c>
      <c r="Q333" s="94">
        <v>4.094910641892314</v>
      </c>
      <c r="R333" s="94">
        <v>4.49889148143901</v>
      </c>
      <c r="S333" s="94">
        <v>4.9122504155236477</v>
      </c>
      <c r="U333" s="28">
        <v>0.32600000000000001</v>
      </c>
      <c r="V333" s="94">
        <v>1.454947195556999</v>
      </c>
      <c r="W333" s="94">
        <v>1.7484568070194322</v>
      </c>
      <c r="X333" s="94">
        <v>2.0356406789782135</v>
      </c>
      <c r="Y333" s="94">
        <v>2.3290779728725592</v>
      </c>
      <c r="Z333" s="94">
        <v>2.6162667200102137</v>
      </c>
      <c r="AA333" s="94">
        <v>2.9096665280237075</v>
      </c>
      <c r="AB333" s="94">
        <v>3.1968613025065378</v>
      </c>
      <c r="AC333" s="94">
        <v>3.4902384463029561</v>
      </c>
      <c r="AE333" s="28">
        <v>0.32600000000000001</v>
      </c>
      <c r="AF333" s="94">
        <f t="shared" si="94"/>
        <v>0.40442535041297328</v>
      </c>
      <c r="AG333" s="94">
        <f t="shared" si="80"/>
        <v>0.40493695266818597</v>
      </c>
      <c r="AH333" s="94">
        <f t="shared" si="81"/>
        <v>0.40486268022217548</v>
      </c>
      <c r="AI333" s="94">
        <f t="shared" si="82"/>
        <v>0.40519279931839347</v>
      </c>
      <c r="AJ333" s="94">
        <f t="shared" si="83"/>
        <v>0.40510752308281972</v>
      </c>
      <c r="AK333" s="94">
        <f t="shared" si="84"/>
        <v>0.40534748294568096</v>
      </c>
      <c r="AL333" s="94">
        <f t="shared" si="85"/>
        <v>0.40526403660747412</v>
      </c>
      <c r="AM333" s="94">
        <f t="shared" si="86"/>
        <v>0.40545109935732032</v>
      </c>
      <c r="AO333" s="28">
        <v>0.32600000000000001</v>
      </c>
      <c r="AP333" s="94">
        <f t="shared" si="95"/>
        <v>0.19167171806774602</v>
      </c>
      <c r="AQ333" s="94">
        <f t="shared" si="87"/>
        <v>0.22906332362279017</v>
      </c>
      <c r="AR333" s="94">
        <f t="shared" si="88"/>
        <v>0.26690320645700638</v>
      </c>
      <c r="AS333" s="94">
        <f t="shared" si="89"/>
        <v>0.30427514973346598</v>
      </c>
      <c r="AT333" s="94">
        <f t="shared" si="90"/>
        <v>0.34211449486686579</v>
      </c>
      <c r="AU333" s="94">
        <f t="shared" si="91"/>
        <v>0.37947653868439618</v>
      </c>
      <c r="AV333" s="94">
        <f t="shared" si="92"/>
        <v>0.41731645583754029</v>
      </c>
      <c r="AW333" s="94">
        <f t="shared" si="93"/>
        <v>0.45467263713348566</v>
      </c>
      <c r="AY333" s="28">
        <v>0.32600000000000001</v>
      </c>
      <c r="AZ333" s="34">
        <f>(((L333-VLOOKUP(AZ$6,Data!$N$4:$Y$11,Data!$W$1,FALSE)/1000)*VLOOKUP(AZ$6,Data!$N$4:$Y$11,Data!$P$1,FALSE)^1.5+VLOOKUP(AZ$6,Data!$N$4:$Y$11,Data!$W$1,FALSE)/1000*(Mannings_n_bot)^1.5)/L333)^0.67</f>
        <v>5.2926196153850899E-2</v>
      </c>
      <c r="BA333" s="34">
        <f>(((M333-VLOOKUP(BA$6,Data!$N$4:$Y$11,Data!$W$1,FALSE)/1000)*VLOOKUP(BA$6,Data!$N$4:$Y$11,Data!$P$1,FALSE)^1.5+VLOOKUP(BA$6,Data!$N$4:$Y$11,Data!$W$1,FALSE)/1000*(Mannings_n_bot)^1.5)/M333)^0.67</f>
        <v>5.2863618902954435E-2</v>
      </c>
      <c r="BB333" s="34">
        <f>(((N333-VLOOKUP(BB$6,Data!$N$4:$Y$11,Data!$W$1,FALSE)/1000)*VLOOKUP(BB$6,Data!$N$4:$Y$11,Data!$P$1,FALSE)^1.5+VLOOKUP(BB$6,Data!$N$4:$Y$11,Data!$W$1,FALSE)/1000*(Mannings_n_bot)^1.5)/N333)^0.67</f>
        <v>5.2761590992553828E-2</v>
      </c>
      <c r="BC333" s="34">
        <f>(((O333-VLOOKUP(BC$6,Data!$N$4:$Y$11,Data!$W$1,FALSE)/1000)*VLOOKUP(BC$6,Data!$N$4:$Y$11,Data!$P$1,FALSE)^1.5+VLOOKUP(BC$6,Data!$N$4:$Y$11,Data!$W$1,FALSE)/1000*(Mannings_n_bot)^1.5)/O333)^0.67</f>
        <v>5.2655916113365529E-2</v>
      </c>
      <c r="BD333" s="34">
        <f>(((P333-VLOOKUP(BD$6,Data!$N$4:$Y$11,Data!$W$1,FALSE)/1000)*VLOOKUP(BD$6,Data!$N$4:$Y$11,Data!$P$1,FALSE)^1.5+VLOOKUP(BD$6,Data!$N$4:$Y$11,Data!$W$1,FALSE)/1000*(Mannings_n_bot)^1.5)/P333)^0.67</f>
        <v>5.2524624817745239E-2</v>
      </c>
      <c r="BE333" s="34">
        <f>(((Q333-VLOOKUP(BE$6,Data!$N$4:$Y$11,Data!$W$1,FALSE)/1000)*VLOOKUP(BE$6,Data!$N$4:$Y$11,Data!$P$1,FALSE)^1.5+VLOOKUP(BE$6,Data!$N$4:$Y$11,Data!$W$1,FALSE)/1000*(Mannings_n_bot)^1.5)/Q333)^0.67</f>
        <v>5.2415645509566539E-2</v>
      </c>
      <c r="BF333" s="34">
        <f>(((R333-VLOOKUP(BF$6,Data!$N$4:$Y$11,Data!$W$1,FALSE)/1000)*VLOOKUP(BF$6,Data!$N$4:$Y$11,Data!$P$1,FALSE)^1.5+VLOOKUP(BF$6,Data!$N$4:$Y$11,Data!$W$1,FALSE)/1000*(Mannings_n_bot)^1.5)/R333)^0.67</f>
        <v>5.2336085069484888E-2</v>
      </c>
      <c r="BG333" s="34">
        <f>(((S333-VLOOKUP(BG$6,Data!$N$4:$Y$11,Data!$W$1,FALSE)/1000)*VLOOKUP(BG$6,Data!$N$4:$Y$11,Data!$P$1,FALSE)^1.5+VLOOKUP(BG$6,Data!$N$4:$Y$11,Data!$W$1,FALSE)/1000*(Mannings_n_bot)^1.5)/S333)^0.67</f>
        <v>5.2276063565132869E-2</v>
      </c>
    </row>
    <row r="334" spans="1:59" x14ac:dyDescent="0.25">
      <c r="A334" s="28">
        <v>0.32700000000000001</v>
      </c>
      <c r="B334" s="94">
        <v>0.39344067379584857</v>
      </c>
      <c r="C334" s="94">
        <v>0.56520100964310171</v>
      </c>
      <c r="D334" s="94">
        <v>0.7667083467817708</v>
      </c>
      <c r="E334" s="94">
        <v>1.0002351856528768</v>
      </c>
      <c r="F334" s="94">
        <v>1.2632386297425393</v>
      </c>
      <c r="G334" s="94">
        <v>1.5585311811464755</v>
      </c>
      <c r="H334" s="94">
        <v>1.8830306046640066</v>
      </c>
      <c r="I334" s="94">
        <v>2.2400885477683818</v>
      </c>
      <c r="K334" s="28">
        <v>0.32700000000000001</v>
      </c>
      <c r="L334" s="94">
        <v>2.0482731594113606</v>
      </c>
      <c r="M334" s="94">
        <v>2.4621452698604189</v>
      </c>
      <c r="N334" s="94">
        <v>2.8664393265649828</v>
      </c>
      <c r="O334" s="94">
        <v>3.2802109023397206</v>
      </c>
      <c r="P334" s="94">
        <v>3.6845131164483105</v>
      </c>
      <c r="Q334" s="94">
        <v>4.0982323949120074</v>
      </c>
      <c r="R334" s="94">
        <v>4.5025437702312061</v>
      </c>
      <c r="S334" s="94">
        <v>4.9162313503530042</v>
      </c>
      <c r="U334" s="28">
        <v>0.32700000000000001</v>
      </c>
      <c r="V334" s="94">
        <v>1.4544617007146969</v>
      </c>
      <c r="W334" s="94">
        <v>1.7478644318350132</v>
      </c>
      <c r="X334" s="94">
        <v>2.034952517014684</v>
      </c>
      <c r="Y334" s="94">
        <v>2.3282829304746344</v>
      </c>
      <c r="Z334" s="94">
        <v>2.6153758731196874</v>
      </c>
      <c r="AA334" s="94">
        <v>2.9086688031033243</v>
      </c>
      <c r="AB334" s="94">
        <v>3.1957677630397088</v>
      </c>
      <c r="AC334" s="94">
        <v>3.4890380313033278</v>
      </c>
      <c r="AE334" s="28">
        <v>0.32700000000000001</v>
      </c>
      <c r="AF334" s="94">
        <f t="shared" si="94"/>
        <v>0.40562703063490552</v>
      </c>
      <c r="AG334" s="94">
        <f t="shared" si="80"/>
        <v>0.40613891514784212</v>
      </c>
      <c r="AH334" s="94">
        <f t="shared" si="81"/>
        <v>0.4060646016113032</v>
      </c>
      <c r="AI334" s="94">
        <f t="shared" si="82"/>
        <v>0.40639490363762126</v>
      </c>
      <c r="AJ334" s="94">
        <f t="shared" si="83"/>
        <v>0.40630958007473778</v>
      </c>
      <c r="AK334" s="94">
        <f t="shared" si="84"/>
        <v>0.4065496732420269</v>
      </c>
      <c r="AL334" s="94">
        <f t="shared" si="85"/>
        <v>0.4064661805014691</v>
      </c>
      <c r="AM334" s="94">
        <f t="shared" si="86"/>
        <v>0.40665334733969138</v>
      </c>
      <c r="AO334" s="28">
        <v>0.32700000000000001</v>
      </c>
      <c r="AP334" s="94">
        <f t="shared" si="95"/>
        <v>0.19208408409204408</v>
      </c>
      <c r="AQ334" s="94">
        <f t="shared" si="87"/>
        <v>0.22955632088887404</v>
      </c>
      <c r="AR334" s="94">
        <f t="shared" si="88"/>
        <v>0.26747761226837513</v>
      </c>
      <c r="AS334" s="94">
        <f t="shared" si="89"/>
        <v>0.30493014486947334</v>
      </c>
      <c r="AT334" s="94">
        <f t="shared" si="90"/>
        <v>0.34285089774907335</v>
      </c>
      <c r="AU334" s="94">
        <f t="shared" si="91"/>
        <v>0.38029350972907394</v>
      </c>
      <c r="AV334" s="94">
        <f t="shared" si="92"/>
        <v>0.41821483604751558</v>
      </c>
      <c r="AW334" s="94">
        <f t="shared" si="93"/>
        <v>0.4556515729487659</v>
      </c>
      <c r="AY334" s="28">
        <v>0.32700000000000001</v>
      </c>
      <c r="AZ334" s="34">
        <f>(((L334-VLOOKUP(AZ$6,Data!$N$4:$Y$11,Data!$W$1,FALSE)/1000)*VLOOKUP(AZ$6,Data!$N$4:$Y$11,Data!$P$1,FALSE)^1.5+VLOOKUP(AZ$6,Data!$N$4:$Y$11,Data!$W$1,FALSE)/1000*(Mannings_n_bot)^1.5)/L334)^0.67</f>
        <v>5.2911148816074755E-2</v>
      </c>
      <c r="BA334" s="34">
        <f>(((M334-VLOOKUP(BA$6,Data!$N$4:$Y$11,Data!$W$1,FALSE)/1000)*VLOOKUP(BA$6,Data!$N$4:$Y$11,Data!$P$1,FALSE)^1.5+VLOOKUP(BA$6,Data!$N$4:$Y$11,Data!$W$1,FALSE)/1000*(Mannings_n_bot)^1.5)/M334)^0.67</f>
        <v>5.2848370050091215E-2</v>
      </c>
      <c r="BB334" s="34">
        <f>(((N334-VLOOKUP(BB$6,Data!$N$4:$Y$11,Data!$W$1,FALSE)/1000)*VLOOKUP(BB$6,Data!$N$4:$Y$11,Data!$P$1,FALSE)^1.5+VLOOKUP(BB$6,Data!$N$4:$Y$11,Data!$W$1,FALSE)/1000*(Mannings_n_bot)^1.5)/N334)^0.67</f>
        <v>5.2746094139715857E-2</v>
      </c>
      <c r="BC334" s="34">
        <f>(((O334-VLOOKUP(BC$6,Data!$N$4:$Y$11,Data!$W$1,FALSE)/1000)*VLOOKUP(BC$6,Data!$N$4:$Y$11,Data!$P$1,FALSE)^1.5+VLOOKUP(BC$6,Data!$N$4:$Y$11,Data!$W$1,FALSE)/1000*(Mannings_n_bot)^1.5)/O334)^0.67</f>
        <v>5.2640124656285613E-2</v>
      </c>
      <c r="BD334" s="34">
        <f>(((P334-VLOOKUP(BD$6,Data!$N$4:$Y$11,Data!$W$1,FALSE)/1000)*VLOOKUP(BD$6,Data!$N$4:$Y$11,Data!$P$1,FALSE)^1.5+VLOOKUP(BD$6,Data!$N$4:$Y$11,Data!$W$1,FALSE)/1000*(Mannings_n_bot)^1.5)/P334)^0.67</f>
        <v>5.2508512322771025E-2</v>
      </c>
      <c r="BE334" s="34">
        <f>(((Q334-VLOOKUP(BE$6,Data!$N$4:$Y$11,Data!$W$1,FALSE)/1000)*VLOOKUP(BE$6,Data!$N$4:$Y$11,Data!$P$1,FALSE)^1.5+VLOOKUP(BE$6,Data!$N$4:$Y$11,Data!$W$1,FALSE)/1000*(Mannings_n_bot)^1.5)/Q334)^0.67</f>
        <v>5.2399236592104284E-2</v>
      </c>
      <c r="BF334" s="34">
        <f>(((R334-VLOOKUP(BF$6,Data!$N$4:$Y$11,Data!$W$1,FALSE)/1000)*VLOOKUP(BF$6,Data!$N$4:$Y$11,Data!$P$1,FALSE)^1.5+VLOOKUP(BF$6,Data!$N$4:$Y$11,Data!$W$1,FALSE)/1000*(Mannings_n_bot)^1.5)/R334)^0.67</f>
        <v>5.2319484202674058E-2</v>
      </c>
      <c r="BG334" s="34">
        <f>(((S334-VLOOKUP(BG$6,Data!$N$4:$Y$11,Data!$W$1,FALSE)/1000)*VLOOKUP(BG$6,Data!$N$4:$Y$11,Data!$P$1,FALSE)^1.5+VLOOKUP(BG$6,Data!$N$4:$Y$11,Data!$W$1,FALSE)/1000*(Mannings_n_bot)^1.5)/S334)^0.67</f>
        <v>5.225929339130847E-2</v>
      </c>
    </row>
    <row r="335" spans="1:59" x14ac:dyDescent="0.25">
      <c r="A335" s="28">
        <v>0.32800000000000001</v>
      </c>
      <c r="B335" s="94">
        <v>0.39460586185717506</v>
      </c>
      <c r="C335" s="94">
        <v>0.56687314627766916</v>
      </c>
      <c r="D335" s="94">
        <v>0.76897697835374546</v>
      </c>
      <c r="E335" s="94">
        <v>1.003192840212801</v>
      </c>
      <c r="F335" s="94">
        <v>1.2669746152340429</v>
      </c>
      <c r="G335" s="94">
        <v>1.5631382620981169</v>
      </c>
      <c r="H335" s="94">
        <v>1.8885978521111575</v>
      </c>
      <c r="I335" s="94">
        <v>2.2467089623711662</v>
      </c>
      <c r="K335" s="28">
        <v>0.32800000000000001</v>
      </c>
      <c r="L335" s="94">
        <v>2.0499481427538142</v>
      </c>
      <c r="M335" s="94">
        <v>2.4641492113560579</v>
      </c>
      <c r="N335" s="94">
        <v>2.8687739259646468</v>
      </c>
      <c r="O335" s="94">
        <v>3.2828743523640638</v>
      </c>
      <c r="P335" s="94">
        <v>3.6875072139121672</v>
      </c>
      <c r="Q335" s="94">
        <v>4.1015552897150371</v>
      </c>
      <c r="R335" s="94">
        <v>4.5061973113777007</v>
      </c>
      <c r="S335" s="94">
        <v>4.9202136576649664</v>
      </c>
      <c r="U335" s="28">
        <v>0.32800000000000001</v>
      </c>
      <c r="V335" s="94">
        <v>1.4539742775776343</v>
      </c>
      <c r="W335" s="94">
        <v>1.7472697598946989</v>
      </c>
      <c r="X335" s="94">
        <v>2.0342616775893201</v>
      </c>
      <c r="Y335" s="94">
        <v>2.3274848422530945</v>
      </c>
      <c r="Z335" s="94">
        <v>2.6144815997387383</v>
      </c>
      <c r="AA335" s="94">
        <v>2.9076672833763988</v>
      </c>
      <c r="AB335" s="94">
        <v>3.1946700481171422</v>
      </c>
      <c r="AC335" s="94">
        <v>3.487833072556938</v>
      </c>
      <c r="AE335" s="28">
        <v>0.32800000000000001</v>
      </c>
      <c r="AF335" s="94">
        <f t="shared" si="94"/>
        <v>0.40682830901033945</v>
      </c>
      <c r="AG335" s="94">
        <f t="shared" si="80"/>
        <v>0.40734046954557934</v>
      </c>
      <c r="AH335" s="94">
        <f t="shared" si="81"/>
        <v>0.40726611582377192</v>
      </c>
      <c r="AI335" s="94">
        <f t="shared" si="82"/>
        <v>0.40759659675651427</v>
      </c>
      <c r="AJ335" s="94">
        <f t="shared" si="83"/>
        <v>0.40751122690573083</v>
      </c>
      <c r="AK335" s="94">
        <f t="shared" si="84"/>
        <v>0.4077514504526128</v>
      </c>
      <c r="AL335" s="94">
        <f t="shared" si="85"/>
        <v>0.4076679123268282</v>
      </c>
      <c r="AM335" s="94">
        <f t="shared" si="86"/>
        <v>0.40785518097331308</v>
      </c>
      <c r="AO335" s="28">
        <v>0.32800000000000001</v>
      </c>
      <c r="AP335" s="94">
        <f t="shared" si="95"/>
        <v>0.19249553372949138</v>
      </c>
      <c r="AQ335" s="94">
        <f t="shared" si="87"/>
        <v>0.23004822259351351</v>
      </c>
      <c r="AR335" s="94">
        <f t="shared" si="88"/>
        <v>0.26805074160563946</v>
      </c>
      <c r="AS335" s="94">
        <f t="shared" si="89"/>
        <v>0.30558368445943768</v>
      </c>
      <c r="AT335" s="94">
        <f t="shared" si="90"/>
        <v>0.34358566417281072</v>
      </c>
      <c r="AU335" s="94">
        <f t="shared" si="91"/>
        <v>0.38110866529528575</v>
      </c>
      <c r="AV335" s="94">
        <f t="shared" si="92"/>
        <v>0.41911121986217414</v>
      </c>
      <c r="AW335" s="94">
        <f t="shared" si="93"/>
        <v>0.45662833337961356</v>
      </c>
      <c r="AY335" s="28">
        <v>0.32800000000000001</v>
      </c>
      <c r="AZ335" s="34">
        <f>(((L335-VLOOKUP(AZ$6,Data!$N$4:$Y$11,Data!$W$1,FALSE)/1000)*VLOOKUP(AZ$6,Data!$N$4:$Y$11,Data!$P$1,FALSE)^1.5+VLOOKUP(AZ$6,Data!$N$4:$Y$11,Data!$W$1,FALSE)/1000*(Mannings_n_bot)^1.5)/L335)^0.67</f>
        <v>5.2896118934870381E-2</v>
      </c>
      <c r="BA335" s="34">
        <f>(((M335-VLOOKUP(BA$6,Data!$N$4:$Y$11,Data!$W$1,FALSE)/1000)*VLOOKUP(BA$6,Data!$N$4:$Y$11,Data!$P$1,FALSE)^1.5+VLOOKUP(BA$6,Data!$N$4:$Y$11,Data!$W$1,FALSE)/1000*(Mannings_n_bot)^1.5)/M335)^0.67</f>
        <v>5.2833138661171071E-2</v>
      </c>
      <c r="BB335" s="34">
        <f>(((N335-VLOOKUP(BB$6,Data!$N$4:$Y$11,Data!$W$1,FALSE)/1000)*VLOOKUP(BB$6,Data!$N$4:$Y$11,Data!$P$1,FALSE)^1.5+VLOOKUP(BB$6,Data!$N$4:$Y$11,Data!$W$1,FALSE)/1000*(Mannings_n_bot)^1.5)/N335)^0.67</f>
        <v>5.2730615023555256E-2</v>
      </c>
      <c r="BC335" s="34">
        <f>(((O335-VLOOKUP(BC$6,Data!$N$4:$Y$11,Data!$W$1,FALSE)/1000)*VLOOKUP(BC$6,Data!$N$4:$Y$11,Data!$P$1,FALSE)^1.5+VLOOKUP(BC$6,Data!$N$4:$Y$11,Data!$W$1,FALSE)/1000*(Mannings_n_bot)^1.5)/O335)^0.67</f>
        <v>5.2624351094598648E-2</v>
      </c>
      <c r="BD335" s="34">
        <f>(((P335-VLOOKUP(BD$6,Data!$N$4:$Y$11,Data!$W$1,FALSE)/1000)*VLOOKUP(BD$6,Data!$N$4:$Y$11,Data!$P$1,FALSE)^1.5+VLOOKUP(BD$6,Data!$N$4:$Y$11,Data!$W$1,FALSE)/1000*(Mannings_n_bot)^1.5)/P335)^0.67</f>
        <v>5.2492418066968076E-2</v>
      </c>
      <c r="BE335" s="34">
        <f>(((Q335-VLOOKUP(BE$6,Data!$N$4:$Y$11,Data!$W$1,FALSE)/1000)*VLOOKUP(BE$6,Data!$N$4:$Y$11,Data!$P$1,FALSE)^1.5+VLOOKUP(BE$6,Data!$N$4:$Y$11,Data!$W$1,FALSE)/1000*(Mannings_n_bot)^1.5)/Q335)^0.67</f>
        <v>5.2382846100077277E-2</v>
      </c>
      <c r="BF335" s="34">
        <f>(((R335-VLOOKUP(BF$6,Data!$N$4:$Y$11,Data!$W$1,FALSE)/1000)*VLOOKUP(BF$6,Data!$N$4:$Y$11,Data!$P$1,FALSE)^1.5+VLOOKUP(BF$6,Data!$N$4:$Y$11,Data!$W$1,FALSE)/1000*(Mannings_n_bot)^1.5)/R335)^0.67</f>
        <v>5.2302901977630503E-2</v>
      </c>
      <c r="BG335" s="34">
        <f>(((S335-VLOOKUP(BG$6,Data!$N$4:$Y$11,Data!$W$1,FALSE)/1000)*VLOOKUP(BG$6,Data!$N$4:$Y$11,Data!$P$1,FALSE)^1.5+VLOOKUP(BG$6,Data!$N$4:$Y$11,Data!$W$1,FALSE)/1000*(Mannings_n_bot)^1.5)/S335)^0.67</f>
        <v>5.2242541941202869E-2</v>
      </c>
    </row>
    <row r="336" spans="1:59" x14ac:dyDescent="0.25">
      <c r="A336" s="28">
        <v>0.32900000000000001</v>
      </c>
      <c r="B336" s="94">
        <v>0.39577065859896388</v>
      </c>
      <c r="C336" s="94">
        <v>0.56854471280851404</v>
      </c>
      <c r="D336" s="94">
        <v>0.77124483813070022</v>
      </c>
      <c r="E336" s="94">
        <v>1.0061494788384122</v>
      </c>
      <c r="F336" s="94">
        <v>1.2707093206148896</v>
      </c>
      <c r="G336" s="94">
        <v>1.5677437534473349</v>
      </c>
      <c r="H336" s="94">
        <v>1.894163183294356</v>
      </c>
      <c r="I336" s="94">
        <v>2.2533270858668835</v>
      </c>
      <c r="K336" s="28">
        <v>0.32900000000000001</v>
      </c>
      <c r="L336" s="94">
        <v>2.0516236888157895</v>
      </c>
      <c r="M336" s="94">
        <v>2.4661538363152369</v>
      </c>
      <c r="N336" s="94">
        <v>2.871109319872259</v>
      </c>
      <c r="O336" s="94">
        <v>3.2855387175800348</v>
      </c>
      <c r="P336" s="94">
        <v>3.6905023376355528</v>
      </c>
      <c r="Q336" s="94">
        <v>4.1048793314278083</v>
      </c>
      <c r="R336" s="94">
        <v>4.5098521105177687</v>
      </c>
      <c r="S336" s="94">
        <v>4.9241973435995243</v>
      </c>
      <c r="U336" s="28">
        <v>0.32900000000000001</v>
      </c>
      <c r="V336" s="94">
        <v>1.4534849242058614</v>
      </c>
      <c r="W336" s="94">
        <v>1.7466727888526297</v>
      </c>
      <c r="X336" s="94">
        <v>2.0335681579733769</v>
      </c>
      <c r="Y336" s="94">
        <v>2.3266837050736475</v>
      </c>
      <c r="Z336" s="94">
        <v>2.6135838963501037</v>
      </c>
      <c r="AA336" s="94">
        <v>2.9066619649203123</v>
      </c>
      <c r="AB336" s="94">
        <v>3.1935681534331888</v>
      </c>
      <c r="AC336" s="94">
        <v>3.4866235653529012</v>
      </c>
      <c r="AE336" s="28">
        <v>0.32900000000000001</v>
      </c>
      <c r="AF336" s="94">
        <f t="shared" si="94"/>
        <v>0.40802918394557852</v>
      </c>
      <c r="AG336" s="94">
        <f t="shared" si="80"/>
        <v>0.40854161428143798</v>
      </c>
      <c r="AH336" s="94">
        <f t="shared" si="81"/>
        <v>0.4084672212776318</v>
      </c>
      <c r="AI336" s="94">
        <f t="shared" si="82"/>
        <v>0.40879787710195847</v>
      </c>
      <c r="AJ336" s="94">
        <f t="shared" si="83"/>
        <v>0.4087124620004049</v>
      </c>
      <c r="AK336" s="94">
        <f t="shared" si="84"/>
        <v>0.40895281300845604</v>
      </c>
      <c r="AL336" s="94">
        <f t="shared" si="85"/>
        <v>0.4088692305123412</v>
      </c>
      <c r="AM336" s="94">
        <f t="shared" si="86"/>
        <v>0.4090565986919662</v>
      </c>
      <c r="AO336" s="28">
        <v>0.32900000000000001</v>
      </c>
      <c r="AP336" s="94">
        <f t="shared" si="95"/>
        <v>0.19290606788977235</v>
      </c>
      <c r="AQ336" s="94">
        <f t="shared" si="87"/>
        <v>0.23053902981899774</v>
      </c>
      <c r="AR336" s="94">
        <f t="shared" si="88"/>
        <v>0.26862259573070324</v>
      </c>
      <c r="AS336" s="94">
        <f t="shared" si="89"/>
        <v>0.30623576993775076</v>
      </c>
      <c r="AT336" s="94">
        <f t="shared" si="90"/>
        <v>0.34431879575207458</v>
      </c>
      <c r="AU336" s="94">
        <f t="shared" si="91"/>
        <v>0.38192200716945884</v>
      </c>
      <c r="AV336" s="94">
        <f t="shared" si="92"/>
        <v>0.4200056092475481</v>
      </c>
      <c r="AW336" s="94">
        <f t="shared" si="93"/>
        <v>0.45760292056445701</v>
      </c>
      <c r="AY336" s="28">
        <v>0.32900000000000001</v>
      </c>
      <c r="AZ336" s="34">
        <f>(((L336-VLOOKUP(AZ$6,Data!$N$4:$Y$11,Data!$W$1,FALSE)/1000)*VLOOKUP(AZ$6,Data!$N$4:$Y$11,Data!$P$1,FALSE)^1.5+VLOOKUP(AZ$6,Data!$N$4:$Y$11,Data!$W$1,FALSE)/1000*(Mannings_n_bot)^1.5)/L336)^0.67</f>
        <v>5.288110645838702E-2</v>
      </c>
      <c r="BA336" s="34">
        <f>(((M336-VLOOKUP(BA$6,Data!$N$4:$Y$11,Data!$W$1,FALSE)/1000)*VLOOKUP(BA$6,Data!$N$4:$Y$11,Data!$P$1,FALSE)^1.5+VLOOKUP(BA$6,Data!$N$4:$Y$11,Data!$W$1,FALSE)/1000*(Mannings_n_bot)^1.5)/M336)^0.67</f>
        <v>5.2817924684560279E-2</v>
      </c>
      <c r="BB336" s="34">
        <f>(((N336-VLOOKUP(BB$6,Data!$N$4:$Y$11,Data!$W$1,FALSE)/1000)*VLOOKUP(BB$6,Data!$N$4:$Y$11,Data!$P$1,FALSE)^1.5+VLOOKUP(BB$6,Data!$N$4:$Y$11,Data!$W$1,FALSE)/1000*(Mannings_n_bot)^1.5)/N336)^0.67</f>
        <v>5.2715153591585906E-2</v>
      </c>
      <c r="BC336" s="34">
        <f>(((O336-VLOOKUP(BC$6,Data!$N$4:$Y$11,Data!$W$1,FALSE)/1000)*VLOOKUP(BC$6,Data!$N$4:$Y$11,Data!$P$1,FALSE)^1.5+VLOOKUP(BC$6,Data!$N$4:$Y$11,Data!$W$1,FALSE)/1000*(Mannings_n_bot)^1.5)/O336)^0.67</f>
        <v>5.2608595375494921E-2</v>
      </c>
      <c r="BD336" s="34">
        <f>(((P336-VLOOKUP(BD$6,Data!$N$4:$Y$11,Data!$W$1,FALSE)/1000)*VLOOKUP(BD$6,Data!$N$4:$Y$11,Data!$P$1,FALSE)^1.5+VLOOKUP(BD$6,Data!$N$4:$Y$11,Data!$W$1,FALSE)/1000*(Mannings_n_bot)^1.5)/P336)^0.67</f>
        <v>5.2476341996453527E-2</v>
      </c>
      <c r="BE336" s="34">
        <f>(((Q336-VLOOKUP(BE$6,Data!$N$4:$Y$11,Data!$W$1,FALSE)/1000)*VLOOKUP(BE$6,Data!$N$4:$Y$11,Data!$P$1,FALSE)^1.5+VLOOKUP(BE$6,Data!$N$4:$Y$11,Data!$W$1,FALSE)/1000*(Mannings_n_bot)^1.5)/Q336)^0.67</f>
        <v>5.2366473979152284E-2</v>
      </c>
      <c r="BF336" s="34">
        <f>(((R336-VLOOKUP(BF$6,Data!$N$4:$Y$11,Data!$W$1,FALSE)/1000)*VLOOKUP(BF$6,Data!$N$4:$Y$11,Data!$P$1,FALSE)^1.5+VLOOKUP(BF$6,Data!$N$4:$Y$11,Data!$W$1,FALSE)/1000*(Mannings_n_bot)^1.5)/R336)^0.67</f>
        <v>5.2286338339329372E-2</v>
      </c>
      <c r="BG336" s="34">
        <f>(((S336-VLOOKUP(BG$6,Data!$N$4:$Y$11,Data!$W$1,FALSE)/1000)*VLOOKUP(BG$6,Data!$N$4:$Y$11,Data!$P$1,FALSE)^1.5+VLOOKUP(BG$6,Data!$N$4:$Y$11,Data!$W$1,FALSE)/1000*(Mannings_n_bot)^1.5)/S336)^0.67</f>
        <v>5.2225809159629669E-2</v>
      </c>
    </row>
    <row r="337" spans="1:59" x14ac:dyDescent="0.25">
      <c r="A337" s="28">
        <v>0.33</v>
      </c>
      <c r="B337" s="94">
        <v>0.39693506247383892</v>
      </c>
      <c r="C337" s="94">
        <v>0.57021570703464464</v>
      </c>
      <c r="D337" s="94">
        <v>0.77351192312263617</v>
      </c>
      <c r="E337" s="94">
        <v>1.0091050976539067</v>
      </c>
      <c r="F337" s="94">
        <v>1.274442740982056</v>
      </c>
      <c r="G337" s="94">
        <v>1.5723476491731128</v>
      </c>
      <c r="H337" s="94">
        <v>1.8997265909271497</v>
      </c>
      <c r="I337" s="94">
        <v>2.2599429096189025</v>
      </c>
      <c r="K337" s="28">
        <v>0.33</v>
      </c>
      <c r="L337" s="94">
        <v>2.053299800202891</v>
      </c>
      <c r="M337" s="94">
        <v>2.4681591478456628</v>
      </c>
      <c r="N337" s="94">
        <v>2.8734455119099156</v>
      </c>
      <c r="O337" s="94">
        <v>3.2882040021118626</v>
      </c>
      <c r="P337" s="94">
        <v>3.6934984922570155</v>
      </c>
      <c r="Q337" s="94">
        <v>4.1082045251910264</v>
      </c>
      <c r="R337" s="94">
        <v>4.5135081733063949</v>
      </c>
      <c r="S337" s="94">
        <v>4.928182414313838</v>
      </c>
      <c r="U337" s="28">
        <v>0.33</v>
      </c>
      <c r="V337" s="94">
        <v>1.4529936386491296</v>
      </c>
      <c r="W337" s="94">
        <v>1.7460735163506627</v>
      </c>
      <c r="X337" s="94">
        <v>2.0328719554237922</v>
      </c>
      <c r="Y337" s="94">
        <v>2.3258795157857008</v>
      </c>
      <c r="Z337" s="94">
        <v>2.6126827594181901</v>
      </c>
      <c r="AA337" s="94">
        <v>2.9056528437921316</v>
      </c>
      <c r="AB337" s="94">
        <v>3.1924620746598515</v>
      </c>
      <c r="AC337" s="94">
        <v>3.4854095049559977</v>
      </c>
      <c r="AE337" s="28">
        <v>0.33</v>
      </c>
      <c r="AF337" s="94">
        <f t="shared" si="94"/>
        <v>0.40922965384531856</v>
      </c>
      <c r="AG337" s="94">
        <f t="shared" si="80"/>
        <v>0.40974234777384189</v>
      </c>
      <c r="AH337" s="94">
        <f t="shared" si="81"/>
        <v>0.40966791638931738</v>
      </c>
      <c r="AI337" s="94">
        <f t="shared" si="82"/>
        <v>0.4099987430992173</v>
      </c>
      <c r="AJ337" s="94">
        <f t="shared" si="83"/>
        <v>0.40991328378174557</v>
      </c>
      <c r="AK337" s="94">
        <f t="shared" si="84"/>
        <v>0.41015375933894815</v>
      </c>
      <c r="AL337" s="94">
        <f t="shared" si="85"/>
        <v>0.41007013348517307</v>
      </c>
      <c r="AM337" s="94">
        <f t="shared" si="86"/>
        <v>0.41025759892780428</v>
      </c>
      <c r="AO337" s="28">
        <v>0.33</v>
      </c>
      <c r="AP337" s="94">
        <f t="shared" si="95"/>
        <v>0.19331568747759917</v>
      </c>
      <c r="AQ337" s="94">
        <f t="shared" si="87"/>
        <v>0.23102874364173739</v>
      </c>
      <c r="AR337" s="94">
        <f t="shared" si="88"/>
        <v>0.26919317589860958</v>
      </c>
      <c r="AS337" s="94">
        <f t="shared" si="89"/>
        <v>0.3068864027310364</v>
      </c>
      <c r="AT337" s="94">
        <f t="shared" si="90"/>
        <v>0.34505029409211213</v>
      </c>
      <c r="AU337" s="94">
        <f t="shared" si="91"/>
        <v>0.382733537128364</v>
      </c>
      <c r="AV337" s="94">
        <f t="shared" si="92"/>
        <v>0.42089800615903056</v>
      </c>
      <c r="AW337" s="94">
        <f t="shared" si="93"/>
        <v>0.45857533663018024</v>
      </c>
      <c r="AY337" s="28">
        <v>0.33</v>
      </c>
      <c r="AZ337" s="34">
        <f>(((L337-VLOOKUP(AZ$6,Data!$N$4:$Y$11,Data!$W$1,FALSE)/1000)*VLOOKUP(AZ$6,Data!$N$4:$Y$11,Data!$P$1,FALSE)^1.5+VLOOKUP(AZ$6,Data!$N$4:$Y$11,Data!$W$1,FALSE)/1000*(Mannings_n_bot)^1.5)/L337)^0.67</f>
        <v>5.2866111334910842E-2</v>
      </c>
      <c r="BA337" s="34">
        <f>(((M337-VLOOKUP(BA$6,Data!$N$4:$Y$11,Data!$W$1,FALSE)/1000)*VLOOKUP(BA$6,Data!$N$4:$Y$11,Data!$P$1,FALSE)^1.5+VLOOKUP(BA$6,Data!$N$4:$Y$11,Data!$W$1,FALSE)/1000*(Mannings_n_bot)^1.5)/M337)^0.67</f>
        <v>5.2802728068759248E-2</v>
      </c>
      <c r="BB337" s="34">
        <f>(((N337-VLOOKUP(BB$6,Data!$N$4:$Y$11,Data!$W$1,FALSE)/1000)*VLOOKUP(BB$6,Data!$N$4:$Y$11,Data!$P$1,FALSE)^1.5+VLOOKUP(BB$6,Data!$N$4:$Y$11,Data!$W$1,FALSE)/1000*(Mannings_n_bot)^1.5)/N337)^0.67</f>
        <v>5.2699709791458091E-2</v>
      </c>
      <c r="BC337" s="34">
        <f>(((O337-VLOOKUP(BC$6,Data!$N$4:$Y$11,Data!$W$1,FALSE)/1000)*VLOOKUP(BC$6,Data!$N$4:$Y$11,Data!$P$1,FALSE)^1.5+VLOOKUP(BC$6,Data!$N$4:$Y$11,Data!$W$1,FALSE)/1000*(Mannings_n_bot)^1.5)/O337)^0.67</f>
        <v>5.2592857446300344E-2</v>
      </c>
      <c r="BD337" s="34">
        <f>(((P337-VLOOKUP(BD$6,Data!$N$4:$Y$11,Data!$W$1,FALSE)/1000)*VLOOKUP(BD$6,Data!$N$4:$Y$11,Data!$P$1,FALSE)^1.5+VLOOKUP(BD$6,Data!$N$4:$Y$11,Data!$W$1,FALSE)/1000*(Mannings_n_bot)^1.5)/P337)^0.67</f>
        <v>5.246028405748266E-2</v>
      </c>
      <c r="BE337" s="34">
        <f>(((Q337-VLOOKUP(BE$6,Data!$N$4:$Y$11,Data!$W$1,FALSE)/1000)*VLOOKUP(BE$6,Data!$N$4:$Y$11,Data!$P$1,FALSE)^1.5+VLOOKUP(BE$6,Data!$N$4:$Y$11,Data!$W$1,FALSE)/1000*(Mannings_n_bot)^1.5)/Q337)^0.67</f>
        <v>5.2350120175134053E-2</v>
      </c>
      <c r="BF337" s="34">
        <f>(((R337-VLOOKUP(BF$6,Data!$N$4:$Y$11,Data!$W$1,FALSE)/1000)*VLOOKUP(BF$6,Data!$N$4:$Y$11,Data!$P$1,FALSE)^1.5+VLOOKUP(BF$6,Data!$N$4:$Y$11,Data!$W$1,FALSE)/1000*(Mannings_n_bot)^1.5)/R337)^0.67</f>
        <v>5.2269793232885928E-2</v>
      </c>
      <c r="BG337" s="34">
        <f>(((S337-VLOOKUP(BG$6,Data!$N$4:$Y$11,Data!$W$1,FALSE)/1000)*VLOOKUP(BG$6,Data!$N$4:$Y$11,Data!$P$1,FALSE)^1.5+VLOOKUP(BG$6,Data!$N$4:$Y$11,Data!$W$1,FALSE)/1000*(Mannings_n_bot)^1.5)/S337)^0.67</f>
        <v>5.2209094991541916E-2</v>
      </c>
    </row>
    <row r="338" spans="1:59" x14ac:dyDescent="0.25">
      <c r="A338" s="28">
        <v>0.33100000000000002</v>
      </c>
      <c r="B338" s="94">
        <v>0.39809907193285821</v>
      </c>
      <c r="C338" s="94">
        <v>0.57188612675280615</v>
      </c>
      <c r="D338" s="94">
        <v>0.77577823033648907</v>
      </c>
      <c r="E338" s="94">
        <v>1.0120596927794705</v>
      </c>
      <c r="F338" s="94">
        <v>1.2781748714274539</v>
      </c>
      <c r="G338" s="94">
        <v>1.5769499432481733</v>
      </c>
      <c r="H338" s="94">
        <v>1.9052880677155306</v>
      </c>
      <c r="I338" s="94">
        <v>2.2665564249815828</v>
      </c>
      <c r="K338" s="28">
        <v>0.33100000000000002</v>
      </c>
      <c r="L338" s="94">
        <v>2.0549764795278747</v>
      </c>
      <c r="M338" s="94">
        <v>2.4701651490636674</v>
      </c>
      <c r="N338" s="94">
        <v>2.8757825057097488</v>
      </c>
      <c r="O338" s="94">
        <v>3.2908702100952909</v>
      </c>
      <c r="P338" s="94">
        <v>3.6964956824280244</v>
      </c>
      <c r="Q338" s="94">
        <v>4.1115308761597964</v>
      </c>
      <c r="R338" s="94">
        <v>4.5171655054143702</v>
      </c>
      <c r="S338" s="94">
        <v>4.9321688759823479</v>
      </c>
      <c r="U338" s="28">
        <v>0.33100000000000002</v>
      </c>
      <c r="V338" s="94">
        <v>1.4525004189468438</v>
      </c>
      <c r="W338" s="94">
        <v>1.7454719400183185</v>
      </c>
      <c r="X338" s="94">
        <v>2.0321730671831255</v>
      </c>
      <c r="Y338" s="94">
        <v>2.3250722712222895</v>
      </c>
      <c r="Z338" s="94">
        <v>2.6117781853889896</v>
      </c>
      <c r="AA338" s="94">
        <v>2.9046399160285188</v>
      </c>
      <c r="AB338" s="94">
        <v>3.1913518074466869</v>
      </c>
      <c r="AC338" s="94">
        <v>3.4841908866065721</v>
      </c>
      <c r="AE338" s="28">
        <v>0.33100000000000002</v>
      </c>
      <c r="AF338" s="94">
        <f t="shared" si="94"/>
        <v>0.41042971711264087</v>
      </c>
      <c r="AG338" s="94">
        <f t="shared" si="80"/>
        <v>0.41094266843958888</v>
      </c>
      <c r="AH338" s="94">
        <f t="shared" si="81"/>
        <v>0.41086819957364007</v>
      </c>
      <c r="AI338" s="94">
        <f t="shared" si="82"/>
        <v>0.41119919317192488</v>
      </c>
      <c r="AJ338" s="94">
        <f t="shared" si="83"/>
        <v>0.41111369067110964</v>
      </c>
      <c r="AK338" s="94">
        <f t="shared" si="84"/>
        <v>0.41135428787184741</v>
      </c>
      <c r="AL338" s="94">
        <f t="shared" si="85"/>
        <v>0.41127061967085782</v>
      </c>
      <c r="AM338" s="94">
        <f t="shared" si="86"/>
        <v>0.41145818011134527</v>
      </c>
      <c r="AO338" s="28">
        <v>0.33100000000000002</v>
      </c>
      <c r="AP338" s="94">
        <f t="shared" si="95"/>
        <v>0.19372439339272651</v>
      </c>
      <c r="AQ338" s="94">
        <f t="shared" si="87"/>
        <v>0.23151736513228008</v>
      </c>
      <c r="AR338" s="94">
        <f t="shared" si="88"/>
        <v>0.26976248335756026</v>
      </c>
      <c r="AS338" s="94">
        <f t="shared" si="89"/>
        <v>0.30753558425817262</v>
      </c>
      <c r="AT338" s="94">
        <f t="shared" si="90"/>
        <v>0.34578016078944562</v>
      </c>
      <c r="AU338" s="94">
        <f t="shared" si="91"/>
        <v>0.38354325693914221</v>
      </c>
      <c r="AV338" s="94">
        <f t="shared" si="92"/>
        <v>0.4217884125414072</v>
      </c>
      <c r="AW338" s="94">
        <f t="shared" si="93"/>
        <v>0.45954558369215392</v>
      </c>
      <c r="AY338" s="28">
        <v>0.33100000000000002</v>
      </c>
      <c r="AZ338" s="34">
        <f>(((L338-VLOOKUP(AZ$6,Data!$N$4:$Y$11,Data!$W$1,FALSE)/1000)*VLOOKUP(AZ$6,Data!$N$4:$Y$11,Data!$P$1,FALSE)^1.5+VLOOKUP(AZ$6,Data!$N$4:$Y$11,Data!$W$1,FALSE)/1000*(Mannings_n_bot)^1.5)/L338)^0.67</f>
        <v>5.2851133512864475E-2</v>
      </c>
      <c r="BA338" s="34">
        <f>(((M338-VLOOKUP(BA$6,Data!$N$4:$Y$11,Data!$W$1,FALSE)/1000)*VLOOKUP(BA$6,Data!$N$4:$Y$11,Data!$P$1,FALSE)^1.5+VLOOKUP(BA$6,Data!$N$4:$Y$11,Data!$W$1,FALSE)/1000*(Mannings_n_bot)^1.5)/M338)^0.67</f>
        <v>5.2787548762401784E-2</v>
      </c>
      <c r="BB338" s="34">
        <f>(((N338-VLOOKUP(BB$6,Data!$N$4:$Y$11,Data!$W$1,FALSE)/1000)*VLOOKUP(BB$6,Data!$N$4:$Y$11,Data!$P$1,FALSE)^1.5+VLOOKUP(BB$6,Data!$N$4:$Y$11,Data!$W$1,FALSE)/1000*(Mannings_n_bot)^1.5)/N338)^0.67</f>
        <v>5.2684283570957731E-2</v>
      </c>
      <c r="BC338" s="34">
        <f>(((O338-VLOOKUP(BC$6,Data!$N$4:$Y$11,Data!$W$1,FALSE)/1000)*VLOOKUP(BC$6,Data!$N$4:$Y$11,Data!$P$1,FALSE)^1.5+VLOOKUP(BC$6,Data!$N$4:$Y$11,Data!$W$1,FALSE)/1000*(Mannings_n_bot)^1.5)/O338)^0.67</f>
        <v>5.2577137254475569E-2</v>
      </c>
      <c r="BD338" s="34">
        <f>(((P338-VLOOKUP(BD$6,Data!$N$4:$Y$11,Data!$W$1,FALSE)/1000)*VLOOKUP(BD$6,Data!$N$4:$Y$11,Data!$P$1,FALSE)^1.5+VLOOKUP(BD$6,Data!$N$4:$Y$11,Data!$W$1,FALSE)/1000*(Mannings_n_bot)^1.5)/P338)^0.67</f>
        <v>5.2444244196448483E-2</v>
      </c>
      <c r="BE338" s="34">
        <f>(((Q338-VLOOKUP(BE$6,Data!$N$4:$Y$11,Data!$W$1,FALSE)/1000)*VLOOKUP(BE$6,Data!$N$4:$Y$11,Data!$P$1,FALSE)^1.5+VLOOKUP(BE$6,Data!$N$4:$Y$11,Data!$W$1,FALSE)/1000*(Mannings_n_bot)^1.5)/Q338)^0.67</f>
        <v>5.2333784633964757E-2</v>
      </c>
      <c r="BF338" s="34">
        <f>(((R338-VLOOKUP(BF$6,Data!$N$4:$Y$11,Data!$W$1,FALSE)/1000)*VLOOKUP(BF$6,Data!$N$4:$Y$11,Data!$P$1,FALSE)^1.5+VLOOKUP(BF$6,Data!$N$4:$Y$11,Data!$W$1,FALSE)/1000*(Mannings_n_bot)^1.5)/R338)^0.67</f>
        <v>5.2253266603554636E-2</v>
      </c>
      <c r="BG338" s="34">
        <f>(((S338-VLOOKUP(BG$6,Data!$N$4:$Y$11,Data!$W$1,FALSE)/1000)*VLOOKUP(BG$6,Data!$N$4:$Y$11,Data!$P$1,FALSE)^1.5+VLOOKUP(BG$6,Data!$N$4:$Y$11,Data!$W$1,FALSE)/1000*(Mannings_n_bot)^1.5)/S338)^0.67</f>
        <v>5.2192399382031254E-2</v>
      </c>
    </row>
    <row r="339" spans="1:59" x14ac:dyDescent="0.25">
      <c r="A339" s="28">
        <v>0.33200000000000002</v>
      </c>
      <c r="B339" s="94">
        <v>0.39926268542550425</v>
      </c>
      <c r="C339" s="94">
        <v>0.57355596975747025</v>
      </c>
      <c r="D339" s="94">
        <v>0.77804375677610849</v>
      </c>
      <c r="E339" s="94">
        <v>1.0150132603312514</v>
      </c>
      <c r="F339" s="94">
        <v>1.2819057070379065</v>
      </c>
      <c r="G339" s="94">
        <v>1.5815506296389437</v>
      </c>
      <c r="H339" s="94">
        <v>1.9108476063578901</v>
      </c>
      <c r="I339" s="94">
        <v>2.2731676233002256</v>
      </c>
      <c r="K339" s="28">
        <v>0.33200000000000002</v>
      </c>
      <c r="L339" s="94">
        <v>2.0566537294106904</v>
      </c>
      <c r="M339" s="94">
        <v>2.4721718430942619</v>
      </c>
      <c r="N339" s="94">
        <v>2.8781203049139878</v>
      </c>
      <c r="O339" s="94">
        <v>3.2935373456776396</v>
      </c>
      <c r="P339" s="94">
        <v>3.6994939128130522</v>
      </c>
      <c r="Q339" s="94">
        <v>4.1148583895037039</v>
      </c>
      <c r="R339" s="94">
        <v>4.5208241125283903</v>
      </c>
      <c r="S339" s="94">
        <v>4.9361567347968842</v>
      </c>
      <c r="U339" s="28">
        <v>0.33200000000000002</v>
      </c>
      <c r="V339" s="94">
        <v>1.4520052631280227</v>
      </c>
      <c r="W339" s="94">
        <v>1.7448680574727296</v>
      </c>
      <c r="X339" s="94">
        <v>2.0314714904794977</v>
      </c>
      <c r="Y339" s="94">
        <v>2.3242619682000112</v>
      </c>
      <c r="Z339" s="94">
        <v>2.610870170690005</v>
      </c>
      <c r="AA339" s="94">
        <v>2.9036231776456436</v>
      </c>
      <c r="AB339" s="94">
        <v>3.1902373474207075</v>
      </c>
      <c r="AC339" s="94">
        <v>3.4829677055204229</v>
      </c>
      <c r="AE339" s="28">
        <v>0.33200000000000002</v>
      </c>
      <c r="AF339" s="94">
        <f t="shared" si="94"/>
        <v>0.41162937214900253</v>
      </c>
      <c r="AG339" s="94">
        <f t="shared" si="80"/>
        <v>0.41214257469384297</v>
      </c>
      <c r="AH339" s="94">
        <f t="shared" si="81"/>
        <v>0.41206806924377654</v>
      </c>
      <c r="AI339" s="94">
        <f t="shared" si="82"/>
        <v>0.4123992257420746</v>
      </c>
      <c r="AJ339" s="94">
        <f t="shared" si="83"/>
        <v>0.41231368108821703</v>
      </c>
      <c r="AK339" s="94">
        <f t="shared" si="84"/>
        <v>0.41255439703327007</v>
      </c>
      <c r="AL339" s="94">
        <f t="shared" si="85"/>
        <v>0.41247068749328886</v>
      </c>
      <c r="AM339" s="94">
        <f t="shared" si="86"/>
        <v>0.41265834067146284</v>
      </c>
      <c r="AO339" s="28">
        <v>0.33200000000000002</v>
      </c>
      <c r="AP339" s="94">
        <f t="shared" si="95"/>
        <v>0.19413218652996497</v>
      </c>
      <c r="AQ339" s="94">
        <f t="shared" si="87"/>
        <v>0.23200489535532706</v>
      </c>
      <c r="AR339" s="94">
        <f t="shared" si="88"/>
        <v>0.27033051934893326</v>
      </c>
      <c r="AS339" s="94">
        <f t="shared" si="89"/>
        <v>0.30818331593031145</v>
      </c>
      <c r="AT339" s="94">
        <f t="shared" si="90"/>
        <v>0.34650839743189638</v>
      </c>
      <c r="AU339" s="94">
        <f t="shared" si="91"/>
        <v>0.38435116835933097</v>
      </c>
      <c r="AV339" s="94">
        <f t="shared" si="92"/>
        <v>0.42267683032888403</v>
      </c>
      <c r="AW339" s="94">
        <f t="shared" si="93"/>
        <v>0.4605136638542664</v>
      </c>
      <c r="AY339" s="28">
        <v>0.33200000000000002</v>
      </c>
      <c r="AZ339" s="34">
        <f>(((L339-VLOOKUP(AZ$6,Data!$N$4:$Y$11,Data!$W$1,FALSE)/1000)*VLOOKUP(AZ$6,Data!$N$4:$Y$11,Data!$P$1,FALSE)^1.5+VLOOKUP(AZ$6,Data!$N$4:$Y$11,Data!$W$1,FALSE)/1000*(Mannings_n_bot)^1.5)/L339)^0.67</f>
        <v>5.2836172940806204E-2</v>
      </c>
      <c r="BA339" s="34">
        <f>(((M339-VLOOKUP(BA$6,Data!$N$4:$Y$11,Data!$W$1,FALSE)/1000)*VLOOKUP(BA$6,Data!$N$4:$Y$11,Data!$P$1,FALSE)^1.5+VLOOKUP(BA$6,Data!$N$4:$Y$11,Data!$W$1,FALSE)/1000*(Mannings_n_bot)^1.5)/M339)^0.67</f>
        <v>5.2772386714254403E-2</v>
      </c>
      <c r="BB339" s="34">
        <f>(((N339-VLOOKUP(BB$6,Data!$N$4:$Y$11,Data!$W$1,FALSE)/1000)*VLOOKUP(BB$6,Data!$N$4:$Y$11,Data!$P$1,FALSE)^1.5+VLOOKUP(BB$6,Data!$N$4:$Y$11,Data!$W$1,FALSE)/1000*(Mannings_n_bot)^1.5)/N339)^0.67</f>
        <v>5.2668874878005763E-2</v>
      </c>
      <c r="BC339" s="34">
        <f>(((O339-VLOOKUP(BC$6,Data!$N$4:$Y$11,Data!$W$1,FALSE)/1000)*VLOOKUP(BC$6,Data!$N$4:$Y$11,Data!$P$1,FALSE)^1.5+VLOOKUP(BC$6,Data!$N$4:$Y$11,Data!$W$1,FALSE)/1000*(Mannings_n_bot)^1.5)/O339)^0.67</f>
        <v>5.2561434747615259E-2</v>
      </c>
      <c r="BD339" s="34">
        <f>(((P339-VLOOKUP(BD$6,Data!$N$4:$Y$11,Data!$W$1,FALSE)/1000)*VLOOKUP(BD$6,Data!$N$4:$Y$11,Data!$P$1,FALSE)^1.5+VLOOKUP(BD$6,Data!$N$4:$Y$11,Data!$W$1,FALSE)/1000*(Mannings_n_bot)^1.5)/P339)^0.67</f>
        <v>5.2428222359880705E-2</v>
      </c>
      <c r="BE339" s="34">
        <f>(((Q339-VLOOKUP(BE$6,Data!$N$4:$Y$11,Data!$W$1,FALSE)/1000)*VLOOKUP(BE$6,Data!$N$4:$Y$11,Data!$P$1,FALSE)^1.5+VLOOKUP(BE$6,Data!$N$4:$Y$11,Data!$W$1,FALSE)/1000*(Mannings_n_bot)^1.5)/Q339)^0.67</f>
        <v>5.2317467301723007E-2</v>
      </c>
      <c r="BF339" s="34">
        <f>(((R339-VLOOKUP(BF$6,Data!$N$4:$Y$11,Data!$W$1,FALSE)/1000)*VLOOKUP(BF$6,Data!$N$4:$Y$11,Data!$P$1,FALSE)^1.5+VLOOKUP(BF$6,Data!$N$4:$Y$11,Data!$W$1,FALSE)/1000*(Mannings_n_bot)^1.5)/R339)^0.67</f>
        <v>5.2236758396728394E-2</v>
      </c>
      <c r="BG339" s="34">
        <f>(((S339-VLOOKUP(BG$6,Data!$N$4:$Y$11,Data!$W$1,FALSE)/1000)*VLOOKUP(BG$6,Data!$N$4:$Y$11,Data!$P$1,FALSE)^1.5+VLOOKUP(BG$6,Data!$N$4:$Y$11,Data!$W$1,FALSE)/1000*(Mannings_n_bot)^1.5)/S339)^0.67</f>
        <v>5.2175722276327101E-2</v>
      </c>
    </row>
    <row r="340" spans="1:59" x14ac:dyDescent="0.25">
      <c r="A340" s="28">
        <v>0.33300000000000002</v>
      </c>
      <c r="B340" s="94">
        <v>0.40042590139967604</v>
      </c>
      <c r="C340" s="94">
        <v>0.5752252338408218</v>
      </c>
      <c r="D340" s="94">
        <v>0.78030849944224956</v>
      </c>
      <c r="E340" s="94">
        <v>1.0179657964213462</v>
      </c>
      <c r="F340" s="94">
        <v>1.2856352428951161</v>
      </c>
      <c r="G340" s="94">
        <v>1.5861497023055211</v>
      </c>
      <c r="H340" s="94">
        <v>1.916405199544978</v>
      </c>
      <c r="I340" s="94">
        <v>2.2797764959110296</v>
      </c>
      <c r="K340" s="28">
        <v>0.33300000000000002</v>
      </c>
      <c r="L340" s="94">
        <v>2.0583315524785295</v>
      </c>
      <c r="M340" s="94">
        <v>2.4741792330711916</v>
      </c>
      <c r="N340" s="94">
        <v>2.8804589131750289</v>
      </c>
      <c r="O340" s="94">
        <v>3.2962054130178893</v>
      </c>
      <c r="P340" s="94">
        <v>3.7024931880896559</v>
      </c>
      <c r="Q340" s="94">
        <v>4.1181870704069112</v>
      </c>
      <c r="R340" s="94">
        <v>4.5244840003511566</v>
      </c>
      <c r="S340" s="94">
        <v>4.9401459969667663</v>
      </c>
      <c r="U340" s="28">
        <v>0.33300000000000002</v>
      </c>
      <c r="V340" s="94">
        <v>1.4515081692112524</v>
      </c>
      <c r="W340" s="94">
        <v>1.7442618663185874</v>
      </c>
      <c r="X340" s="94">
        <v>2.0307672225265287</v>
      </c>
      <c r="Y340" s="94">
        <v>2.3234486035189521</v>
      </c>
      <c r="Z340" s="94">
        <v>2.6099587117301692</v>
      </c>
      <c r="AA340" s="94">
        <v>2.9026026246390981</v>
      </c>
      <c r="AB340" s="94">
        <v>3.1891186901862905</v>
      </c>
      <c r="AC340" s="94">
        <v>3.4817399568887031</v>
      </c>
      <c r="AE340" s="28">
        <v>0.33300000000000002</v>
      </c>
      <c r="AF340" s="94">
        <f t="shared" si="94"/>
        <v>0.4128286173542281</v>
      </c>
      <c r="AG340" s="94">
        <f t="shared" si="80"/>
        <v>0.41334206495012499</v>
      </c>
      <c r="AH340" s="94">
        <f t="shared" si="81"/>
        <v>0.41326752381126475</v>
      </c>
      <c r="AI340" s="94">
        <f t="shared" si="82"/>
        <v>0.41359883923001395</v>
      </c>
      <c r="AJ340" s="94">
        <f t="shared" si="83"/>
        <v>0.41351325345114054</v>
      </c>
      <c r="AK340" s="94">
        <f t="shared" si="84"/>
        <v>0.41375408524768104</v>
      </c>
      <c r="AL340" s="94">
        <f t="shared" si="85"/>
        <v>0.41367033537471015</v>
      </c>
      <c r="AM340" s="94">
        <f t="shared" si="86"/>
        <v>0.41385807903537813</v>
      </c>
      <c r="AO340" s="28">
        <v>0.33300000000000002</v>
      </c>
      <c r="AP340" s="94">
        <f t="shared" si="95"/>
        <v>0.19453906777919486</v>
      </c>
      <c r="AQ340" s="94">
        <f t="shared" si="87"/>
        <v>0.23249133536974861</v>
      </c>
      <c r="AR340" s="94">
        <f t="shared" si="88"/>
        <v>0.27089728510730354</v>
      </c>
      <c r="AS340" s="94">
        <f t="shared" si="89"/>
        <v>0.30882959915090141</v>
      </c>
      <c r="AT340" s="94">
        <f t="shared" si="90"/>
        <v>0.34723500559860704</v>
      </c>
      <c r="AU340" s="94">
        <f t="shared" si="91"/>
        <v>0.38515727313688941</v>
      </c>
      <c r="AV340" s="94">
        <f t="shared" si="92"/>
        <v>0.4235632614451153</v>
      </c>
      <c r="AW340" s="94">
        <f t="shared" si="93"/>
        <v>0.46147957920895555</v>
      </c>
      <c r="AY340" s="28">
        <v>0.33300000000000002</v>
      </c>
      <c r="AZ340" s="34">
        <f>(((L340-VLOOKUP(AZ$6,Data!$N$4:$Y$11,Data!$W$1,FALSE)/1000)*VLOOKUP(AZ$6,Data!$N$4:$Y$11,Data!$P$1,FALSE)^1.5+VLOOKUP(AZ$6,Data!$N$4:$Y$11,Data!$W$1,FALSE)/1000*(Mannings_n_bot)^1.5)/L340)^0.67</f>
        <v>5.2821229567429004E-2</v>
      </c>
      <c r="BA340" s="34">
        <f>(((M340-VLOOKUP(BA$6,Data!$N$4:$Y$11,Data!$W$1,FALSE)/1000)*VLOOKUP(BA$6,Data!$N$4:$Y$11,Data!$P$1,FALSE)^1.5+VLOOKUP(BA$6,Data!$N$4:$Y$11,Data!$W$1,FALSE)/1000*(Mannings_n_bot)^1.5)/M340)^0.67</f>
        <v>5.2757241873215475E-2</v>
      </c>
      <c r="BB340" s="34">
        <f>(((N340-VLOOKUP(BB$6,Data!$N$4:$Y$11,Data!$W$1,FALSE)/1000)*VLOOKUP(BB$6,Data!$N$4:$Y$11,Data!$P$1,FALSE)^1.5+VLOOKUP(BB$6,Data!$N$4:$Y$11,Data!$W$1,FALSE)/1000*(Mannings_n_bot)^1.5)/N340)^0.67</f>
        <v>5.2653483660657203E-2</v>
      </c>
      <c r="BC340" s="34">
        <f>(((O340-VLOOKUP(BC$6,Data!$N$4:$Y$11,Data!$W$1,FALSE)/1000)*VLOOKUP(BC$6,Data!$N$4:$Y$11,Data!$P$1,FALSE)^1.5+VLOOKUP(BC$6,Data!$N$4:$Y$11,Data!$W$1,FALSE)/1000*(Mannings_n_bot)^1.5)/O340)^0.67</f>
        <v>5.2545749873447262E-2</v>
      </c>
      <c r="BD340" s="34">
        <f>(((P340-VLOOKUP(BD$6,Data!$N$4:$Y$11,Data!$W$1,FALSE)/1000)*VLOOKUP(BD$6,Data!$N$4:$Y$11,Data!$P$1,FALSE)^1.5+VLOOKUP(BD$6,Data!$N$4:$Y$11,Data!$W$1,FALSE)/1000*(Mannings_n_bot)^1.5)/P340)^0.67</f>
        <v>5.2412218494445113E-2</v>
      </c>
      <c r="BE340" s="34">
        <f>(((Q340-VLOOKUP(BE$6,Data!$N$4:$Y$11,Data!$W$1,FALSE)/1000)*VLOOKUP(BE$6,Data!$N$4:$Y$11,Data!$P$1,FALSE)^1.5+VLOOKUP(BE$6,Data!$N$4:$Y$11,Data!$W$1,FALSE)/1000*(Mannings_n_bot)^1.5)/Q340)^0.67</f>
        <v>5.2301168124623251E-2</v>
      </c>
      <c r="BF340" s="34">
        <f>(((R340-VLOOKUP(BF$6,Data!$N$4:$Y$11,Data!$W$1,FALSE)/1000)*VLOOKUP(BF$6,Data!$N$4:$Y$11,Data!$P$1,FALSE)^1.5+VLOOKUP(BF$6,Data!$N$4:$Y$11,Data!$W$1,FALSE)/1000*(Mannings_n_bot)^1.5)/R340)^0.67</f>
        <v>5.2220268557937807E-2</v>
      </c>
      <c r="BG340" s="34">
        <f>(((S340-VLOOKUP(BG$6,Data!$N$4:$Y$11,Data!$W$1,FALSE)/1000)*VLOOKUP(BG$6,Data!$N$4:$Y$11,Data!$P$1,FALSE)^1.5+VLOOKUP(BG$6,Data!$N$4:$Y$11,Data!$W$1,FALSE)/1000*(Mannings_n_bot)^1.5)/S340)^0.67</f>
        <v>5.2159063619795998E-2</v>
      </c>
    </row>
    <row r="341" spans="1:59" x14ac:dyDescent="0.25">
      <c r="A341" s="28">
        <v>0.33400000000000002</v>
      </c>
      <c r="B341" s="94">
        <v>0.40158871830168141</v>
      </c>
      <c r="C341" s="94">
        <v>0.5768939167927486</v>
      </c>
      <c r="D341" s="94">
        <v>0.78257245533254927</v>
      </c>
      <c r="E341" s="94">
        <v>1.0209172971577722</v>
      </c>
      <c r="F341" s="94">
        <v>1.2893634740756443</v>
      </c>
      <c r="G341" s="94">
        <v>1.590747155201647</v>
      </c>
      <c r="H341" s="94">
        <v>1.9219608399598673</v>
      </c>
      <c r="I341" s="94">
        <v>2.2863830341410449</v>
      </c>
      <c r="K341" s="28">
        <v>0.33400000000000002</v>
      </c>
      <c r="L341" s="94">
        <v>2.0600099513658705</v>
      </c>
      <c r="M341" s="94">
        <v>2.4761873221369903</v>
      </c>
      <c r="N341" s="94">
        <v>2.8827983341554928</v>
      </c>
      <c r="O341" s="94">
        <v>3.2988744162867456</v>
      </c>
      <c r="P341" s="94">
        <v>3.7054935129485611</v>
      </c>
      <c r="Q341" s="94">
        <v>4.1215169240682501</v>
      </c>
      <c r="R341" s="94">
        <v>4.5281451746014749</v>
      </c>
      <c r="S341" s="94">
        <v>4.9441366687189268</v>
      </c>
      <c r="U341" s="28">
        <v>0.33400000000000002</v>
      </c>
      <c r="V341" s="94">
        <v>1.4510091352046437</v>
      </c>
      <c r="W341" s="94">
        <v>1.7436533641480882</v>
      </c>
      <c r="X341" s="94">
        <v>2.0300602605232769</v>
      </c>
      <c r="Y341" s="94">
        <v>2.3226321739626163</v>
      </c>
      <c r="Z341" s="94">
        <v>2.6090438048997671</v>
      </c>
      <c r="AA341" s="94">
        <v>2.9015782529838035</v>
      </c>
      <c r="AB341" s="94">
        <v>3.1879958313250758</v>
      </c>
      <c r="AC341" s="94">
        <v>3.4805076358778089</v>
      </c>
      <c r="AE341" s="28">
        <v>0.33400000000000002</v>
      </c>
      <c r="AF341" s="94">
        <f t="shared" si="94"/>
        <v>0.41402745112650163</v>
      </c>
      <c r="AG341" s="94">
        <f t="shared" si="80"/>
        <v>0.41454113762030509</v>
      </c>
      <c r="AH341" s="94">
        <f t="shared" si="81"/>
        <v>0.414466561685991</v>
      </c>
      <c r="AI341" s="94">
        <f t="shared" si="82"/>
        <v>0.41479803205443283</v>
      </c>
      <c r="AJ341" s="94">
        <f t="shared" si="83"/>
        <v>0.41471240617629956</v>
      </c>
      <c r="AK341" s="94">
        <f t="shared" si="84"/>
        <v>0.41495335093788727</v>
      </c>
      <c r="AL341" s="94">
        <f t="shared" si="85"/>
        <v>0.41486956173570849</v>
      </c>
      <c r="AM341" s="94">
        <f t="shared" si="86"/>
        <v>0.41505739362865157</v>
      </c>
      <c r="AO341" s="28">
        <v>0.33400000000000002</v>
      </c>
      <c r="AP341" s="94">
        <f t="shared" si="95"/>
        <v>0.1949450380253803</v>
      </c>
      <c r="AQ341" s="94">
        <f t="shared" si="87"/>
        <v>0.23297668622860071</v>
      </c>
      <c r="AR341" s="94">
        <f t="shared" si="88"/>
        <v>0.27146278186045975</v>
      </c>
      <c r="AS341" s="94">
        <f t="shared" si="89"/>
        <v>0.30947443531570673</v>
      </c>
      <c r="AT341" s="94">
        <f t="shared" si="90"/>
        <v>0.34795998686006685</v>
      </c>
      <c r="AU341" s="94">
        <f t="shared" si="91"/>
        <v>0.38596157301022527</v>
      </c>
      <c r="AV341" s="94">
        <f t="shared" si="92"/>
        <v>0.42444770780323321</v>
      </c>
      <c r="AW341" s="94">
        <f t="shared" si="93"/>
        <v>0.46244333183723835</v>
      </c>
      <c r="AY341" s="28">
        <v>0.33400000000000002</v>
      </c>
      <c r="AZ341" s="34">
        <f>(((L341-VLOOKUP(AZ$6,Data!$N$4:$Y$11,Data!$W$1,FALSE)/1000)*VLOOKUP(AZ$6,Data!$N$4:$Y$11,Data!$P$1,FALSE)^1.5+VLOOKUP(AZ$6,Data!$N$4:$Y$11,Data!$W$1,FALSE)/1000*(Mannings_n_bot)^1.5)/L341)^0.67</f>
        <v>5.280630334156005E-2</v>
      </c>
      <c r="BA341" s="34">
        <f>(((M341-VLOOKUP(BA$6,Data!$N$4:$Y$11,Data!$W$1,FALSE)/1000)*VLOOKUP(BA$6,Data!$N$4:$Y$11,Data!$P$1,FALSE)^1.5+VLOOKUP(BA$6,Data!$N$4:$Y$11,Data!$W$1,FALSE)/1000*(Mannings_n_bot)^1.5)/M341)^0.67</f>
        <v>5.2742114188314509E-2</v>
      </c>
      <c r="BB341" s="34">
        <f>(((N341-VLOOKUP(BB$6,Data!$N$4:$Y$11,Data!$W$1,FALSE)/1000)*VLOOKUP(BB$6,Data!$N$4:$Y$11,Data!$P$1,FALSE)^1.5+VLOOKUP(BB$6,Data!$N$4:$Y$11,Data!$W$1,FALSE)/1000*(Mannings_n_bot)^1.5)/N341)^0.67</f>
        <v>5.2638109867100505E-2</v>
      </c>
      <c r="BC341" s="34">
        <f>(((O341-VLOOKUP(BC$6,Data!$N$4:$Y$11,Data!$W$1,FALSE)/1000)*VLOOKUP(BC$6,Data!$N$4:$Y$11,Data!$P$1,FALSE)^1.5+VLOOKUP(BC$6,Data!$N$4:$Y$11,Data!$W$1,FALSE)/1000*(Mannings_n_bot)^1.5)/O341)^0.67</f>
        <v>5.2530082579832084E-2</v>
      </c>
      <c r="BD341" s="34">
        <f>(((P341-VLOOKUP(BD$6,Data!$N$4:$Y$11,Data!$W$1,FALSE)/1000)*VLOOKUP(BD$6,Data!$N$4:$Y$11,Data!$P$1,FALSE)^1.5+VLOOKUP(BD$6,Data!$N$4:$Y$11,Data!$W$1,FALSE)/1000*(Mannings_n_bot)^1.5)/P341)^0.67</f>
        <v>5.2396232546942631E-2</v>
      </c>
      <c r="BE341" s="34">
        <f>(((Q341-VLOOKUP(BE$6,Data!$N$4:$Y$11,Data!$W$1,FALSE)/1000)*VLOOKUP(BE$6,Data!$N$4:$Y$11,Data!$P$1,FALSE)^1.5+VLOOKUP(BE$6,Data!$N$4:$Y$11,Data!$W$1,FALSE)/1000*(Mannings_n_bot)^1.5)/Q341)^0.67</f>
        <v>5.2284887049014885E-2</v>
      </c>
      <c r="BF341" s="34">
        <f>(((R341-VLOOKUP(BF$6,Data!$N$4:$Y$11,Data!$W$1,FALSE)/1000)*VLOOKUP(BF$6,Data!$N$4:$Y$11,Data!$P$1,FALSE)^1.5+VLOOKUP(BF$6,Data!$N$4:$Y$11,Data!$W$1,FALSE)/1000*(Mannings_n_bot)^1.5)/R341)^0.67</f>
        <v>5.2203797032850337E-2</v>
      </c>
      <c r="BG341" s="34">
        <f>(((S341-VLOOKUP(BG$6,Data!$N$4:$Y$11,Data!$W$1,FALSE)/1000)*VLOOKUP(BG$6,Data!$N$4:$Y$11,Data!$P$1,FALSE)^1.5+VLOOKUP(BG$6,Data!$N$4:$Y$11,Data!$W$1,FALSE)/1000*(Mannings_n_bot)^1.5)/S341)^0.67</f>
        <v>5.2142423357940601E-2</v>
      </c>
    </row>
    <row r="342" spans="1:59" x14ac:dyDescent="0.25">
      <c r="A342" s="28">
        <v>0.33500000000000002</v>
      </c>
      <c r="B342" s="94">
        <v>0.40275113457622702</v>
      </c>
      <c r="C342" s="94">
        <v>0.57856201640082783</v>
      </c>
      <c r="D342" s="94">
        <v>0.78483562144151464</v>
      </c>
      <c r="E342" s="94">
        <v>1.0238677586444518</v>
      </c>
      <c r="F342" s="94">
        <v>1.2930903956508795</v>
      </c>
      <c r="G342" s="94">
        <v>1.595342982274667</v>
      </c>
      <c r="H342" s="94">
        <v>1.927514520277914</v>
      </c>
      <c r="I342" s="94">
        <v>2.2929872293081228</v>
      </c>
      <c r="K342" s="28">
        <v>0.33500000000000002</v>
      </c>
      <c r="L342" s="94">
        <v>2.0616889287145259</v>
      </c>
      <c r="M342" s="94">
        <v>2.4781961134430377</v>
      </c>
      <c r="N342" s="94">
        <v>2.8851385715282949</v>
      </c>
      <c r="O342" s="94">
        <v>3.301544359666718</v>
      </c>
      <c r="P342" s="94">
        <v>3.7084948920937397</v>
      </c>
      <c r="Q342" s="94">
        <v>4.12484795570131</v>
      </c>
      <c r="R342" s="94">
        <v>4.5318076410143613</v>
      </c>
      <c r="S342" s="94">
        <v>4.9481287562980087</v>
      </c>
      <c r="U342" s="28">
        <v>0.33500000000000002</v>
      </c>
      <c r="V342" s="94">
        <v>1.4505081591057856</v>
      </c>
      <c r="W342" s="94">
        <v>1.7430425485408811</v>
      </c>
      <c r="X342" s="94">
        <v>2.0293506016541736</v>
      </c>
      <c r="Y342" s="94">
        <v>2.3218126762978564</v>
      </c>
      <c r="Z342" s="94">
        <v>2.6081254465703525</v>
      </c>
      <c r="AA342" s="94">
        <v>2.9005500586339248</v>
      </c>
      <c r="AB342" s="94">
        <v>3.1868687663958695</v>
      </c>
      <c r="AC342" s="94">
        <v>3.4792707376292742</v>
      </c>
      <c r="AE342" s="28">
        <v>0.33500000000000002</v>
      </c>
      <c r="AF342" s="94">
        <f t="shared" si="94"/>
        <v>0.41522587186235643</v>
      </c>
      <c r="AG342" s="94">
        <f t="shared" si="80"/>
        <v>0.41573979111459314</v>
      </c>
      <c r="AH342" s="94">
        <f t="shared" si="81"/>
        <v>0.41566518127618413</v>
      </c>
      <c r="AI342" s="94">
        <f t="shared" si="82"/>
        <v>0.41599680263235744</v>
      </c>
      <c r="AJ342" s="94">
        <f t="shared" si="83"/>
        <v>0.41591113767844967</v>
      </c>
      <c r="AK342" s="94">
        <f t="shared" si="84"/>
        <v>0.4161521925250275</v>
      </c>
      <c r="AL342" s="94">
        <f t="shared" si="85"/>
        <v>0.41606836499520483</v>
      </c>
      <c r="AM342" s="94">
        <f t="shared" si="86"/>
        <v>0.41625628287517369</v>
      </c>
      <c r="AO342" s="28">
        <v>0.33500000000000002</v>
      </c>
      <c r="AP342" s="94">
        <f t="shared" si="95"/>
        <v>0.19535009814858176</v>
      </c>
      <c r="AQ342" s="94">
        <f t="shared" si="87"/>
        <v>0.23346094897913991</v>
      </c>
      <c r="AR342" s="94">
        <f t="shared" si="88"/>
        <v>0.27202701082942338</v>
      </c>
      <c r="AS342" s="94">
        <f t="shared" si="89"/>
        <v>0.31011782581282915</v>
      </c>
      <c r="AT342" s="94">
        <f t="shared" si="90"/>
        <v>0.34868334277813373</v>
      </c>
      <c r="AU342" s="94">
        <f t="shared" si="91"/>
        <v>0.38676406970821919</v>
      </c>
      <c r="AV342" s="94">
        <f t="shared" si="92"/>
        <v>0.42533017130587553</v>
      </c>
      <c r="AW342" s="94">
        <f t="shared" si="93"/>
        <v>0.46340492380874176</v>
      </c>
      <c r="AY342" s="28">
        <v>0.33500000000000002</v>
      </c>
      <c r="AZ342" s="34">
        <f>(((L342-VLOOKUP(AZ$6,Data!$N$4:$Y$11,Data!$W$1,FALSE)/1000)*VLOOKUP(AZ$6,Data!$N$4:$Y$11,Data!$P$1,FALSE)^1.5+VLOOKUP(AZ$6,Data!$N$4:$Y$11,Data!$W$1,FALSE)/1000*(Mannings_n_bot)^1.5)/L342)^0.67</f>
        <v>5.2791394212159781E-2</v>
      </c>
      <c r="BA342" s="34">
        <f>(((M342-VLOOKUP(BA$6,Data!$N$4:$Y$11,Data!$W$1,FALSE)/1000)*VLOOKUP(BA$6,Data!$N$4:$Y$11,Data!$P$1,FALSE)^1.5+VLOOKUP(BA$6,Data!$N$4:$Y$11,Data!$W$1,FALSE)/1000*(Mannings_n_bot)^1.5)/M342)^0.67</f>
        <v>5.2727003608711492E-2</v>
      </c>
      <c r="BB342" s="34">
        <f>(((N342-VLOOKUP(BB$6,Data!$N$4:$Y$11,Data!$W$1,FALSE)/1000)*VLOOKUP(BB$6,Data!$N$4:$Y$11,Data!$P$1,FALSE)^1.5+VLOOKUP(BB$6,Data!$N$4:$Y$11,Data!$W$1,FALSE)/1000*(Mannings_n_bot)^1.5)/N342)^0.67</f>
        <v>5.2622753445656707E-2</v>
      </c>
      <c r="BC342" s="34">
        <f>(((O342-VLOOKUP(BC$6,Data!$N$4:$Y$11,Data!$W$1,FALSE)/1000)*VLOOKUP(BC$6,Data!$N$4:$Y$11,Data!$P$1,FALSE)^1.5+VLOOKUP(BC$6,Data!$N$4:$Y$11,Data!$W$1,FALSE)/1000*(Mannings_n_bot)^1.5)/O342)^0.67</f>
        <v>5.2514432814761772E-2</v>
      </c>
      <c r="BD342" s="34">
        <f>(((P342-VLOOKUP(BD$6,Data!$N$4:$Y$11,Data!$W$1,FALSE)/1000)*VLOOKUP(BD$6,Data!$N$4:$Y$11,Data!$P$1,FALSE)^1.5+VLOOKUP(BD$6,Data!$N$4:$Y$11,Data!$W$1,FALSE)/1000*(Mannings_n_bot)^1.5)/P342)^0.67</f>
        <v>5.2380264464308698E-2</v>
      </c>
      <c r="BE342" s="34">
        <f>(((Q342-VLOOKUP(BE$6,Data!$N$4:$Y$11,Data!$W$1,FALSE)/1000)*VLOOKUP(BE$6,Data!$N$4:$Y$11,Data!$P$1,FALSE)^1.5+VLOOKUP(BE$6,Data!$N$4:$Y$11,Data!$W$1,FALSE)/1000*(Mannings_n_bot)^1.5)/Q342)^0.67</f>
        <v>5.2268624021381514E-2</v>
      </c>
      <c r="BF342" s="34">
        <f>(((R342-VLOOKUP(BF$6,Data!$N$4:$Y$11,Data!$W$1,FALSE)/1000)*VLOOKUP(BF$6,Data!$N$4:$Y$11,Data!$P$1,FALSE)^1.5+VLOOKUP(BF$6,Data!$N$4:$Y$11,Data!$W$1,FALSE)/1000*(Mannings_n_bot)^1.5)/R342)^0.67</f>
        <v>5.2187343767269502E-2</v>
      </c>
      <c r="BG342" s="34">
        <f>(((S342-VLOOKUP(BG$6,Data!$N$4:$Y$11,Data!$W$1,FALSE)/1000)*VLOOKUP(BG$6,Data!$N$4:$Y$11,Data!$P$1,FALSE)^1.5+VLOOKUP(BG$6,Data!$N$4:$Y$11,Data!$W$1,FALSE)/1000*(Mannings_n_bot)^1.5)/S342)^0.67</f>
        <v>5.2125801436399187E-2</v>
      </c>
    </row>
    <row r="343" spans="1:59" x14ac:dyDescent="0.25">
      <c r="A343" s="28">
        <v>0.33600000000000002</v>
      </c>
      <c r="B343" s="94">
        <v>0.40391314866641126</v>
      </c>
      <c r="C343" s="94">
        <v>0.58022953045031656</v>
      </c>
      <c r="D343" s="94">
        <v>0.78709799476050435</v>
      </c>
      <c r="E343" s="94">
        <v>1.0268171769811871</v>
      </c>
      <c r="F343" s="94">
        <v>1.2968160026870137</v>
      </c>
      <c r="G343" s="94">
        <v>1.5999371774655016</v>
      </c>
      <c r="H343" s="94">
        <v>1.9330662331667137</v>
      </c>
      <c r="I343" s="94">
        <v>2.2995890727208748</v>
      </c>
      <c r="K343" s="28">
        <v>0.33600000000000002</v>
      </c>
      <c r="L343" s="94">
        <v>2.0633684871736877</v>
      </c>
      <c r="M343" s="94">
        <v>2.4802056101496146</v>
      </c>
      <c r="N343" s="94">
        <v>2.8874796289767066</v>
      </c>
      <c r="O343" s="94">
        <v>3.30421524735219</v>
      </c>
      <c r="P343" s="94">
        <v>3.7114973302424992</v>
      </c>
      <c r="Q343" s="94">
        <v>4.12818017053453</v>
      </c>
      <c r="R343" s="94">
        <v>4.5354714053411378</v>
      </c>
      <c r="S343" s="94">
        <v>4.9521222659664845</v>
      </c>
      <c r="U343" s="28">
        <v>0.33600000000000002</v>
      </c>
      <c r="V343" s="94">
        <v>1.4500052389017031</v>
      </c>
      <c r="W343" s="94">
        <v>1.7424294170640124</v>
      </c>
      <c r="X343" s="94">
        <v>2.028638243088964</v>
      </c>
      <c r="Y343" s="94">
        <v>2.3209901072747985</v>
      </c>
      <c r="Z343" s="94">
        <v>2.6072036330946693</v>
      </c>
      <c r="AA343" s="94">
        <v>2.8995180375227814</v>
      </c>
      <c r="AB343" s="94">
        <v>3.1857374909345451</v>
      </c>
      <c r="AC343" s="94">
        <v>3.4780292572596641</v>
      </c>
      <c r="AE343" s="28">
        <v>0.33600000000000002</v>
      </c>
      <c r="AF343" s="94">
        <f t="shared" si="94"/>
        <v>0.41642387795666769</v>
      </c>
      <c r="AG343" s="94">
        <f t="shared" si="80"/>
        <v>0.41693802384153184</v>
      </c>
      <c r="AH343" s="94">
        <f t="shared" si="81"/>
        <v>0.41686338098840547</v>
      </c>
      <c r="AI343" s="94">
        <f t="shared" si="82"/>
        <v>0.41719514937914004</v>
      </c>
      <c r="AJ343" s="94">
        <f t="shared" si="83"/>
        <v>0.41710944637067487</v>
      </c>
      <c r="AK343" s="94">
        <f t="shared" si="84"/>
        <v>0.41735060842856425</v>
      </c>
      <c r="AL343" s="94">
        <f t="shared" si="85"/>
        <v>0.41726674357044513</v>
      </c>
      <c r="AM343" s="94">
        <f t="shared" si="86"/>
        <v>0.41745474519715758</v>
      </c>
      <c r="AO343" s="28">
        <v>0.33600000000000002</v>
      </c>
      <c r="AP343" s="94">
        <f t="shared" si="95"/>
        <v>0.19575424902397046</v>
      </c>
      <c r="AQ343" s="94">
        <f t="shared" si="87"/>
        <v>0.23394412466283998</v>
      </c>
      <c r="AR343" s="94">
        <f t="shared" si="88"/>
        <v>0.27258997322846701</v>
      </c>
      <c r="AS343" s="94">
        <f t="shared" si="89"/>
        <v>0.31075977202272764</v>
      </c>
      <c r="AT343" s="94">
        <f t="shared" si="90"/>
        <v>0.34940507490605771</v>
      </c>
      <c r="AU343" s="94">
        <f t="shared" si="91"/>
        <v>0.38756476495025083</v>
      </c>
      <c r="AV343" s="94">
        <f t="shared" si="92"/>
        <v>0.42621065384521306</v>
      </c>
      <c r="AW343" s="94">
        <f t="shared" si="93"/>
        <v>0.46436435718173324</v>
      </c>
      <c r="AY343" s="28">
        <v>0.33600000000000002</v>
      </c>
      <c r="AZ343" s="34">
        <f>(((L343-VLOOKUP(AZ$6,Data!$N$4:$Y$11,Data!$W$1,FALSE)/1000)*VLOOKUP(AZ$6,Data!$N$4:$Y$11,Data!$P$1,FALSE)^1.5+VLOOKUP(AZ$6,Data!$N$4:$Y$11,Data!$W$1,FALSE)/1000*(Mannings_n_bot)^1.5)/L343)^0.67</f>
        <v>5.2776502128321183E-2</v>
      </c>
      <c r="BA343" s="34">
        <f>(((M343-VLOOKUP(BA$6,Data!$N$4:$Y$11,Data!$W$1,FALSE)/1000)*VLOOKUP(BA$6,Data!$N$4:$Y$11,Data!$P$1,FALSE)^1.5+VLOOKUP(BA$6,Data!$N$4:$Y$11,Data!$W$1,FALSE)/1000*(Mannings_n_bot)^1.5)/M343)^0.67</f>
        <v>5.2711910083696002E-2</v>
      </c>
      <c r="BB343" s="34">
        <f>(((N343-VLOOKUP(BB$6,Data!$N$4:$Y$11,Data!$W$1,FALSE)/1000)*VLOOKUP(BB$6,Data!$N$4:$Y$11,Data!$P$1,FALSE)^1.5+VLOOKUP(BB$6,Data!$N$4:$Y$11,Data!$W$1,FALSE)/1000*(Mannings_n_bot)^1.5)/N343)^0.67</f>
        <v>5.2607414344778836E-2</v>
      </c>
      <c r="BC343" s="34">
        <f>(((O343-VLOOKUP(BC$6,Data!$N$4:$Y$11,Data!$W$1,FALSE)/1000)*VLOOKUP(BC$6,Data!$N$4:$Y$11,Data!$P$1,FALSE)^1.5+VLOOKUP(BC$6,Data!$N$4:$Y$11,Data!$W$1,FALSE)/1000*(Mannings_n_bot)^1.5)/O343)^0.67</f>
        <v>5.2498800526359524E-2</v>
      </c>
      <c r="BD343" s="34">
        <f>(((P343-VLOOKUP(BD$6,Data!$N$4:$Y$11,Data!$W$1,FALSE)/1000)*VLOOKUP(BD$6,Data!$N$4:$Y$11,Data!$P$1,FALSE)^1.5+VLOOKUP(BD$6,Data!$N$4:$Y$11,Data!$W$1,FALSE)/1000*(Mannings_n_bot)^1.5)/P343)^0.67</f>
        <v>5.236431419361251E-2</v>
      </c>
      <c r="BE343" s="34">
        <f>(((Q343-VLOOKUP(BE$6,Data!$N$4:$Y$11,Data!$W$1,FALSE)/1000)*VLOOKUP(BE$6,Data!$N$4:$Y$11,Data!$P$1,FALSE)^1.5+VLOOKUP(BE$6,Data!$N$4:$Y$11,Data!$W$1,FALSE)/1000*(Mannings_n_bot)^1.5)/Q343)^0.67</f>
        <v>5.2252378988340176E-2</v>
      </c>
      <c r="BF343" s="34">
        <f>(((R343-VLOOKUP(BF$6,Data!$N$4:$Y$11,Data!$W$1,FALSE)/1000)*VLOOKUP(BF$6,Data!$N$4:$Y$11,Data!$P$1,FALSE)^1.5+VLOOKUP(BF$6,Data!$N$4:$Y$11,Data!$W$1,FALSE)/1000*(Mannings_n_bot)^1.5)/R343)^0.67</f>
        <v>5.2170908707134214E-2</v>
      </c>
      <c r="BG343" s="34">
        <f>(((S343-VLOOKUP(BG$6,Data!$N$4:$Y$11,Data!$W$1,FALSE)/1000)*VLOOKUP(BG$6,Data!$N$4:$Y$11,Data!$P$1,FALSE)^1.5+VLOOKUP(BG$6,Data!$N$4:$Y$11,Data!$W$1,FALSE)/1000*(Mannings_n_bot)^1.5)/S343)^0.67</f>
        <v>5.2109197800944508E-2</v>
      </c>
    </row>
    <row r="344" spans="1:59" x14ac:dyDescent="0.25">
      <c r="A344" s="28">
        <v>0.33700000000000002</v>
      </c>
      <c r="B344" s="94">
        <v>0.40507475901371603</v>
      </c>
      <c r="C344" s="94">
        <v>0.58189645672413504</v>
      </c>
      <c r="D344" s="94">
        <v>0.78935957227771447</v>
      </c>
      <c r="E344" s="94">
        <v>1.029765548263641</v>
      </c>
      <c r="F344" s="94">
        <v>1.3005402902450165</v>
      </c>
      <c r="G344" s="94">
        <v>1.604529734708612</v>
      </c>
      <c r="H344" s="94">
        <v>1.9386159712860636</v>
      </c>
      <c r="I344" s="94">
        <v>2.306188555678617</v>
      </c>
      <c r="K344" s="28">
        <v>0.33700000000000002</v>
      </c>
      <c r="L344" s="94">
        <v>2.0650486293999757</v>
      </c>
      <c r="M344" s="94">
        <v>2.4822158154259566</v>
      </c>
      <c r="N344" s="94">
        <v>2.8898215101944214</v>
      </c>
      <c r="O344" s="94">
        <v>3.306887083549499</v>
      </c>
      <c r="P344" s="94">
        <v>3.7145008321255655</v>
      </c>
      <c r="Q344" s="94">
        <v>4.131513573811298</v>
      </c>
      <c r="R344" s="94">
        <v>4.5391364733495392</v>
      </c>
      <c r="S344" s="94">
        <v>4.9561172040047659</v>
      </c>
      <c r="U344" s="28">
        <v>0.33700000000000002</v>
      </c>
      <c r="V344" s="94">
        <v>1.4495003725688089</v>
      </c>
      <c r="W344" s="94">
        <v>1.7418139672718722</v>
      </c>
      <c r="X344" s="94">
        <v>2.0279231819826418</v>
      </c>
      <c r="Y344" s="94">
        <v>2.3201644636267735</v>
      </c>
      <c r="Z344" s="94">
        <v>2.6062783608065705</v>
      </c>
      <c r="AA344" s="94">
        <v>2.8984821855627514</v>
      </c>
      <c r="AB344" s="94">
        <v>3.1846020004539435</v>
      </c>
      <c r="AC344" s="94">
        <v>3.476783189860464</v>
      </c>
      <c r="AE344" s="28">
        <v>0.33700000000000002</v>
      </c>
      <c r="AF344" s="94">
        <f t="shared" si="94"/>
        <v>0.41762146780264409</v>
      </c>
      <c r="AG344" s="94">
        <f t="shared" si="80"/>
        <v>0.41813583420798456</v>
      </c>
      <c r="AH344" s="94">
        <f t="shared" si="81"/>
        <v>0.41806115922754128</v>
      </c>
      <c r="AI344" s="94">
        <f t="shared" si="82"/>
        <v>0.41839307070845089</v>
      </c>
      <c r="AJ344" s="94">
        <f t="shared" si="83"/>
        <v>0.41830733066437964</v>
      </c>
      <c r="AK344" s="94">
        <f t="shared" si="84"/>
        <v>0.41854859706627529</v>
      </c>
      <c r="AL344" s="94">
        <f t="shared" si="85"/>
        <v>0.41846469587699203</v>
      </c>
      <c r="AM344" s="94">
        <f t="shared" si="86"/>
        <v>0.4186527790151291</v>
      </c>
      <c r="AO344" s="28">
        <v>0.33700000000000002</v>
      </c>
      <c r="AP344" s="94">
        <f t="shared" si="95"/>
        <v>0.19615749152184145</v>
      </c>
      <c r="AQ344" s="94">
        <f t="shared" si="87"/>
        <v>0.23442621431540578</v>
      </c>
      <c r="AR344" s="94">
        <f t="shared" si="88"/>
        <v>0.27315167026513271</v>
      </c>
      <c r="AS344" s="94">
        <f t="shared" si="89"/>
        <v>0.31140027531823855</v>
      </c>
      <c r="AT344" s="94">
        <f t="shared" si="90"/>
        <v>0.3501251847885043</v>
      </c>
      <c r="AU344" s="94">
        <f t="shared" si="91"/>
        <v>0.38836366044622295</v>
      </c>
      <c r="AV344" s="94">
        <f t="shared" si="92"/>
        <v>0.42708915730297742</v>
      </c>
      <c r="AW344" s="94">
        <f t="shared" si="93"/>
        <v>0.46532163400314924</v>
      </c>
      <c r="AY344" s="28">
        <v>0.33700000000000002</v>
      </c>
      <c r="AZ344" s="34">
        <f>(((L344-VLOOKUP(AZ$6,Data!$N$4:$Y$11,Data!$W$1,FALSE)/1000)*VLOOKUP(AZ$6,Data!$N$4:$Y$11,Data!$P$1,FALSE)^1.5+VLOOKUP(AZ$6,Data!$N$4:$Y$11,Data!$W$1,FALSE)/1000*(Mannings_n_bot)^1.5)/L344)^0.67</f>
        <v>5.2761627039269086E-2</v>
      </c>
      <c r="BA344" s="34">
        <f>(((M344-VLOOKUP(BA$6,Data!$N$4:$Y$11,Data!$W$1,FALSE)/1000)*VLOOKUP(BA$6,Data!$N$4:$Y$11,Data!$P$1,FALSE)^1.5+VLOOKUP(BA$6,Data!$N$4:$Y$11,Data!$W$1,FALSE)/1000*(Mannings_n_bot)^1.5)/M344)^0.67</f>
        <v>5.269683356268666E-2</v>
      </c>
      <c r="BB344" s="34">
        <f>(((N344-VLOOKUP(BB$6,Data!$N$4:$Y$11,Data!$W$1,FALSE)/1000)*VLOOKUP(BB$6,Data!$N$4:$Y$11,Data!$P$1,FALSE)^1.5+VLOOKUP(BB$6,Data!$N$4:$Y$11,Data!$W$1,FALSE)/1000*(Mannings_n_bot)^1.5)/N344)^0.67</f>
        <v>5.2592092513050984E-2</v>
      </c>
      <c r="BC344" s="34">
        <f>(((O344-VLOOKUP(BC$6,Data!$N$4:$Y$11,Data!$W$1,FALSE)/1000)*VLOOKUP(BC$6,Data!$N$4:$Y$11,Data!$P$1,FALSE)^1.5+VLOOKUP(BC$6,Data!$N$4:$Y$11,Data!$W$1,FALSE)/1000*(Mannings_n_bot)^1.5)/O344)^0.67</f>
        <v>5.2483185662878629E-2</v>
      </c>
      <c r="BD344" s="34">
        <f>(((P344-VLOOKUP(BD$6,Data!$N$4:$Y$11,Data!$W$1,FALSE)/1000)*VLOOKUP(BD$6,Data!$N$4:$Y$11,Data!$P$1,FALSE)^1.5+VLOOKUP(BD$6,Data!$N$4:$Y$11,Data!$W$1,FALSE)/1000*(Mannings_n_bot)^1.5)/P344)^0.67</f>
        <v>5.2348381682056036E-2</v>
      </c>
      <c r="BE344" s="34">
        <f>(((Q344-VLOOKUP(BE$6,Data!$N$4:$Y$11,Data!$W$1,FALSE)/1000)*VLOOKUP(BE$6,Data!$N$4:$Y$11,Data!$P$1,FALSE)^1.5+VLOOKUP(BE$6,Data!$N$4:$Y$11,Data!$W$1,FALSE)/1000*(Mannings_n_bot)^1.5)/Q344)^0.67</f>
        <v>5.2236151896640562E-2</v>
      </c>
      <c r="BF344" s="34">
        <f>(((R344-VLOOKUP(BF$6,Data!$N$4:$Y$11,Data!$W$1,FALSE)/1000)*VLOOKUP(BF$6,Data!$N$4:$Y$11,Data!$P$1,FALSE)^1.5+VLOOKUP(BF$6,Data!$N$4:$Y$11,Data!$W$1,FALSE)/1000*(Mannings_n_bot)^1.5)/R344)^0.67</f>
        <v>5.2154491798517839E-2</v>
      </c>
      <c r="BG344" s="34">
        <f>(((S344-VLOOKUP(BG$6,Data!$N$4:$Y$11,Data!$W$1,FALSE)/1000)*VLOOKUP(BG$6,Data!$N$4:$Y$11,Data!$P$1,FALSE)^1.5+VLOOKUP(BG$6,Data!$N$4:$Y$11,Data!$W$1,FALSE)/1000*(Mannings_n_bot)^1.5)/S344)^0.67</f>
        <v>5.2092612397483383E-2</v>
      </c>
    </row>
    <row r="345" spans="1:59" x14ac:dyDescent="0.25">
      <c r="A345" s="28">
        <v>0.33800000000000002</v>
      </c>
      <c r="B345" s="94">
        <v>0.40623596405799689</v>
      </c>
      <c r="C345" s="94">
        <v>0.58356279300285963</v>
      </c>
      <c r="D345" s="94">
        <v>0.79162035097815897</v>
      </c>
      <c r="E345" s="94">
        <v>1.0327128685833173</v>
      </c>
      <c r="F345" s="94">
        <v>1.3042632533806018</v>
      </c>
      <c r="G345" s="94">
        <v>1.6091206479319684</v>
      </c>
      <c r="H345" s="94">
        <v>1.9441637272879251</v>
      </c>
      <c r="I345" s="94">
        <v>2.312785669471324</v>
      </c>
      <c r="K345" s="28">
        <v>0.33800000000000002</v>
      </c>
      <c r="L345" s="94">
        <v>2.066729358057485</v>
      </c>
      <c r="M345" s="94">
        <v>2.4842267324503138</v>
      </c>
      <c r="N345" s="94">
        <v>2.8921642188856231</v>
      </c>
      <c r="O345" s="94">
        <v>3.3095598724770077</v>
      </c>
      <c r="P345" s="94">
        <v>3.7175054024871632</v>
      </c>
      <c r="Q345" s="94">
        <v>4.1348481707900353</v>
      </c>
      <c r="R345" s="94">
        <v>4.542802850823815</v>
      </c>
      <c r="S345" s="94">
        <v>4.9601135767113105</v>
      </c>
      <c r="U345" s="28">
        <v>0.33800000000000002</v>
      </c>
      <c r="V345" s="94">
        <v>1.4489935580728606</v>
      </c>
      <c r="W345" s="94">
        <v>1.7411961967061387</v>
      </c>
      <c r="X345" s="94">
        <v>2.0272054154753847</v>
      </c>
      <c r="Y345" s="94">
        <v>2.3193357420702392</v>
      </c>
      <c r="Z345" s="94">
        <v>2.6053496260209346</v>
      </c>
      <c r="AA345" s="94">
        <v>2.897442498645185</v>
      </c>
      <c r="AB345" s="94">
        <v>3.1834622904437744</v>
      </c>
      <c r="AC345" s="94">
        <v>3.4755325304979721</v>
      </c>
      <c r="AE345" s="28">
        <v>0.33800000000000002</v>
      </c>
      <c r="AF345" s="94">
        <f t="shared" si="94"/>
        <v>0.41881863979181755</v>
      </c>
      <c r="AG345" s="94">
        <f t="shared" si="80"/>
        <v>0.41933322061913064</v>
      </c>
      <c r="AH345" s="94">
        <f t="shared" si="81"/>
        <v>0.41925851439679263</v>
      </c>
      <c r="AI345" s="94">
        <f t="shared" si="82"/>
        <v>0.4195905650322706</v>
      </c>
      <c r="AJ345" s="94">
        <f t="shared" si="83"/>
        <v>0.41950478896927779</v>
      </c>
      <c r="AK345" s="94">
        <f t="shared" si="84"/>
        <v>0.41974615685424504</v>
      </c>
      <c r="AL345" s="94">
        <f t="shared" si="85"/>
        <v>0.41966222032871653</v>
      </c>
      <c r="AM345" s="94">
        <f t="shared" si="86"/>
        <v>0.41985038274791803</v>
      </c>
      <c r="AO345" s="28">
        <v>0.33800000000000002</v>
      </c>
      <c r="AP345" s="94">
        <f t="shared" si="95"/>
        <v>0.19655982650762618</v>
      </c>
      <c r="AQ345" s="94">
        <f t="shared" si="87"/>
        <v>0.2349072189667902</v>
      </c>
      <c r="AR345" s="94">
        <f t="shared" si="88"/>
        <v>0.27371210314024885</v>
      </c>
      <c r="AS345" s="94">
        <f t="shared" si="89"/>
        <v>0.31203933706459691</v>
      </c>
      <c r="AT345" s="94">
        <f t="shared" si="90"/>
        <v>0.35084367396157551</v>
      </c>
      <c r="AU345" s="94">
        <f t="shared" si="91"/>
        <v>0.38916075789658744</v>
      </c>
      <c r="AV345" s="94">
        <f t="shared" si="92"/>
        <v>0.4279656835504892</v>
      </c>
      <c r="AW345" s="94">
        <f t="shared" si="93"/>
        <v>0.46627675630862542</v>
      </c>
      <c r="AY345" s="28">
        <v>0.33800000000000002</v>
      </c>
      <c r="AZ345" s="34">
        <f>(((L345-VLOOKUP(AZ$6,Data!$N$4:$Y$11,Data!$W$1,FALSE)/1000)*VLOOKUP(AZ$6,Data!$N$4:$Y$11,Data!$P$1,FALSE)^1.5+VLOOKUP(AZ$6,Data!$N$4:$Y$11,Data!$W$1,FALSE)/1000*(Mannings_n_bot)^1.5)/L345)^0.67</f>
        <v>5.2746768894359274E-2</v>
      </c>
      <c r="BA345" s="34">
        <f>(((M345-VLOOKUP(BA$6,Data!$N$4:$Y$11,Data!$W$1,FALSE)/1000)*VLOOKUP(BA$6,Data!$N$4:$Y$11,Data!$P$1,FALSE)^1.5+VLOOKUP(BA$6,Data!$N$4:$Y$11,Data!$W$1,FALSE)/1000*(Mannings_n_bot)^1.5)/M345)^0.67</f>
        <v>5.2681773995230233E-2</v>
      </c>
      <c r="BB345" s="34">
        <f>(((N345-VLOOKUP(BB$6,Data!$N$4:$Y$11,Data!$W$1,FALSE)/1000)*VLOOKUP(BB$6,Data!$N$4:$Y$11,Data!$P$1,FALSE)^1.5+VLOOKUP(BB$6,Data!$N$4:$Y$11,Data!$W$1,FALSE)/1000*(Mannings_n_bot)^1.5)/N345)^0.67</f>
        <v>5.2576787899187627E-2</v>
      </c>
      <c r="BC345" s="34">
        <f>(((O345-VLOOKUP(BC$6,Data!$N$4:$Y$11,Data!$W$1,FALSE)/1000)*VLOOKUP(BC$6,Data!$N$4:$Y$11,Data!$P$1,FALSE)^1.5+VLOOKUP(BC$6,Data!$N$4:$Y$11,Data!$W$1,FALSE)/1000*(Mannings_n_bot)^1.5)/O345)^0.67</f>
        <v>5.2467588172701952E-2</v>
      </c>
      <c r="BD345" s="34">
        <f>(((P345-VLOOKUP(BD$6,Data!$N$4:$Y$11,Data!$W$1,FALSE)/1000)*VLOOKUP(BD$6,Data!$N$4:$Y$11,Data!$P$1,FALSE)^1.5+VLOOKUP(BD$6,Data!$N$4:$Y$11,Data!$W$1,FALSE)/1000*(Mannings_n_bot)^1.5)/P345)^0.67</f>
        <v>5.2332466876973564E-2</v>
      </c>
      <c r="BE345" s="34">
        <f>(((Q345-VLOOKUP(BE$6,Data!$N$4:$Y$11,Data!$W$1,FALSE)/1000)*VLOOKUP(BE$6,Data!$N$4:$Y$11,Data!$P$1,FALSE)^1.5+VLOOKUP(BE$6,Data!$N$4:$Y$11,Data!$W$1,FALSE)/1000*(Mannings_n_bot)^1.5)/Q345)^0.67</f>
        <v>5.221994269316424E-2</v>
      </c>
      <c r="BF345" s="34">
        <f>(((R345-VLOOKUP(BF$6,Data!$N$4:$Y$11,Data!$W$1,FALSE)/1000)*VLOOKUP(BF$6,Data!$N$4:$Y$11,Data!$P$1,FALSE)^1.5+VLOOKUP(BF$6,Data!$N$4:$Y$11,Data!$W$1,FALSE)/1000*(Mannings_n_bot)^1.5)/R345)^0.67</f>
        <v>5.2138092987627498E-2</v>
      </c>
      <c r="BG345" s="34">
        <f>(((S345-VLOOKUP(BG$6,Data!$N$4:$Y$11,Data!$W$1,FALSE)/1000)*VLOOKUP(BG$6,Data!$N$4:$Y$11,Data!$P$1,FALSE)^1.5+VLOOKUP(BG$6,Data!$N$4:$Y$11,Data!$W$1,FALSE)/1000*(Mannings_n_bot)^1.5)/S345)^0.67</f>
        <v>5.2076045172055753E-2</v>
      </c>
    </row>
    <row r="346" spans="1:59" x14ac:dyDescent="0.25">
      <c r="A346" s="28">
        <v>0.33900000000000002</v>
      </c>
      <c r="B346" s="94">
        <v>0.40739676223747501</v>
      </c>
      <c r="C346" s="94">
        <v>0.58522853706470757</v>
      </c>
      <c r="D346" s="94">
        <v>0.7938803278436557</v>
      </c>
      <c r="E346" s="94">
        <v>1.0356591340275343</v>
      </c>
      <c r="F346" s="94">
        <v>1.3079848871442092</v>
      </c>
      <c r="G346" s="94">
        <v>1.6137099110570152</v>
      </c>
      <c r="H346" s="94">
        <v>1.9497094938163793</v>
      </c>
      <c r="I346" s="94">
        <v>2.3193804053795897</v>
      </c>
      <c r="K346" s="28">
        <v>0.33900000000000002</v>
      </c>
      <c r="L346" s="94">
        <v>2.0684106758178307</v>
      </c>
      <c r="M346" s="94">
        <v>2.4862383644100063</v>
      </c>
      <c r="N346" s="94">
        <v>2.8945077587650498</v>
      </c>
      <c r="O346" s="94">
        <v>3.3122336183651777</v>
      </c>
      <c r="P346" s="94">
        <v>3.7205110460851065</v>
      </c>
      <c r="Q346" s="94">
        <v>4.1381839667443021</v>
      </c>
      <c r="R346" s="94">
        <v>4.5464705435648289</v>
      </c>
      <c r="S346" s="94">
        <v>4.9641113904027439</v>
      </c>
      <c r="U346" s="28">
        <v>0.33900000000000002</v>
      </c>
      <c r="V346" s="94">
        <v>1.4484847933689136</v>
      </c>
      <c r="W346" s="94">
        <v>1.7405761028957241</v>
      </c>
      <c r="X346" s="94">
        <v>2.0264849406924919</v>
      </c>
      <c r="Y346" s="94">
        <v>2.3185039393047111</v>
      </c>
      <c r="Z346" s="94">
        <v>2.6044174250335832</v>
      </c>
      <c r="AA346" s="94">
        <v>2.896398972640311</v>
      </c>
      <c r="AB346" s="94">
        <v>3.1823183563705117</v>
      </c>
      <c r="AC346" s="94">
        <v>3.4742772742131853</v>
      </c>
      <c r="AE346" s="28">
        <v>0.33900000000000002</v>
      </c>
      <c r="AF346" s="94">
        <f t="shared" si="94"/>
        <v>0.42001539231403495</v>
      </c>
      <c r="AG346" s="94">
        <f t="shared" si="80"/>
        <v>0.42053018147845411</v>
      </c>
      <c r="AH346" s="94">
        <f t="shared" si="81"/>
        <v>0.42045544489766784</v>
      </c>
      <c r="AI346" s="94">
        <f t="shared" si="82"/>
        <v>0.42078763076087905</v>
      </c>
      <c r="AJ346" s="94">
        <f t="shared" si="83"/>
        <v>0.42070181969338694</v>
      </c>
      <c r="AK346" s="94">
        <f t="shared" si="84"/>
        <v>0.42094328620685578</v>
      </c>
      <c r="AL346" s="94">
        <f t="shared" si="85"/>
        <v>0.42085931533778881</v>
      </c>
      <c r="AM346" s="94">
        <f t="shared" si="86"/>
        <v>0.42104755481265138</v>
      </c>
      <c r="AO346" s="28">
        <v>0.33900000000000002</v>
      </c>
      <c r="AP346" s="94">
        <f t="shared" si="95"/>
        <v>0.19696125484190613</v>
      </c>
      <c r="AQ346" s="94">
        <f t="shared" si="87"/>
        <v>0.23538713964120833</v>
      </c>
      <c r="AR346" s="94">
        <f t="shared" si="88"/>
        <v>0.27427127304794896</v>
      </c>
      <c r="AS346" s="94">
        <f t="shared" si="89"/>
        <v>0.31267695861945438</v>
      </c>
      <c r="AT346" s="94">
        <f t="shared" si="90"/>
        <v>0.35156054395283448</v>
      </c>
      <c r="AU346" s="94">
        <f t="shared" si="91"/>
        <v>0.38995605899236868</v>
      </c>
      <c r="AV346" s="94">
        <f t="shared" si="92"/>
        <v>0.42884023444868447</v>
      </c>
      <c r="AW346" s="94">
        <f t="shared" si="93"/>
        <v>0.46722972612252678</v>
      </c>
      <c r="AY346" s="28">
        <v>0.33900000000000002</v>
      </c>
      <c r="AZ346" s="34">
        <f>(((L346-VLOOKUP(AZ$6,Data!$N$4:$Y$11,Data!$W$1,FALSE)/1000)*VLOOKUP(AZ$6,Data!$N$4:$Y$11,Data!$P$1,FALSE)^1.5+VLOOKUP(AZ$6,Data!$N$4:$Y$11,Data!$W$1,FALSE)/1000*(Mannings_n_bot)^1.5)/L346)^0.67</f>
        <v>5.2731927643077978E-2</v>
      </c>
      <c r="BA346" s="34">
        <f>(((M346-VLOOKUP(BA$6,Data!$N$4:$Y$11,Data!$W$1,FALSE)/1000)*VLOOKUP(BA$6,Data!$N$4:$Y$11,Data!$P$1,FALSE)^1.5+VLOOKUP(BA$6,Data!$N$4:$Y$11,Data!$W$1,FALSE)/1000*(Mannings_n_bot)^1.5)/M346)^0.67</f>
        <v>5.2666731331000818E-2</v>
      </c>
      <c r="BB346" s="34">
        <f>(((N346-VLOOKUP(BB$6,Data!$N$4:$Y$11,Data!$W$1,FALSE)/1000)*VLOOKUP(BB$6,Data!$N$4:$Y$11,Data!$P$1,FALSE)^1.5+VLOOKUP(BB$6,Data!$N$4:$Y$11,Data!$W$1,FALSE)/1000*(Mannings_n_bot)^1.5)/N346)^0.67</f>
        <v>5.2561500452032776E-2</v>
      </c>
      <c r="BC346" s="34">
        <f>(((O346-VLOOKUP(BC$6,Data!$N$4:$Y$11,Data!$W$1,FALSE)/1000)*VLOOKUP(BC$6,Data!$N$4:$Y$11,Data!$P$1,FALSE)^1.5+VLOOKUP(BC$6,Data!$N$4:$Y$11,Data!$W$1,FALSE)/1000*(Mannings_n_bot)^1.5)/O346)^0.67</f>
        <v>5.2452008004341077E-2</v>
      </c>
      <c r="BD346" s="34">
        <f>(((P346-VLOOKUP(BD$6,Data!$N$4:$Y$11,Data!$W$1,FALSE)/1000)*VLOOKUP(BD$6,Data!$N$4:$Y$11,Data!$P$1,FALSE)^1.5+VLOOKUP(BD$6,Data!$N$4:$Y$11,Data!$W$1,FALSE)/1000*(Mannings_n_bot)^1.5)/P346)^0.67</f>
        <v>5.231656972583066E-2</v>
      </c>
      <c r="BE346" s="34">
        <f>(((Q346-VLOOKUP(BE$6,Data!$N$4:$Y$11,Data!$W$1,FALSE)/1000)*VLOOKUP(BE$6,Data!$N$4:$Y$11,Data!$P$1,FALSE)^1.5+VLOOKUP(BE$6,Data!$N$4:$Y$11,Data!$W$1,FALSE)/1000*(Mannings_n_bot)^1.5)/Q346)^0.67</f>
        <v>5.2203751324924032E-2</v>
      </c>
      <c r="BF346" s="34">
        <f>(((R346-VLOOKUP(BF$6,Data!$N$4:$Y$11,Data!$W$1,FALSE)/1000)*VLOOKUP(BF$6,Data!$N$4:$Y$11,Data!$P$1,FALSE)^1.5+VLOOKUP(BF$6,Data!$N$4:$Y$11,Data!$W$1,FALSE)/1000*(Mannings_n_bot)^1.5)/R346)^0.67</f>
        <v>5.212171222080339E-2</v>
      </c>
      <c r="BG346" s="34">
        <f>(((S346-VLOOKUP(BG$6,Data!$N$4:$Y$11,Data!$W$1,FALSE)/1000)*VLOOKUP(BG$6,Data!$N$4:$Y$11,Data!$P$1,FALSE)^1.5+VLOOKUP(BG$6,Data!$N$4:$Y$11,Data!$W$1,FALSE)/1000*(Mannings_n_bot)^1.5)/S346)^0.67</f>
        <v>5.2059496070833773E-2</v>
      </c>
    </row>
    <row r="347" spans="1:59" x14ac:dyDescent="0.25">
      <c r="A347" s="28">
        <v>0.34</v>
      </c>
      <c r="B347" s="94">
        <v>0.40855715198872922</v>
      </c>
      <c r="C347" s="94">
        <v>0.58689368668552555</v>
      </c>
      <c r="D347" s="94">
        <v>0.79613949985280907</v>
      </c>
      <c r="E347" s="94">
        <v>1.0386043406794081</v>
      </c>
      <c r="F347" s="94">
        <v>1.3117051865809699</v>
      </c>
      <c r="G347" s="94">
        <v>1.6182975179986347</v>
      </c>
      <c r="H347" s="94">
        <v>1.9552532635075854</v>
      </c>
      <c r="I347" s="94">
        <v>2.325972754674567</v>
      </c>
      <c r="K347" s="28">
        <v>0.34</v>
      </c>
      <c r="L347" s="94">
        <v>2.0700925853602001</v>
      </c>
      <c r="M347" s="94">
        <v>2.4882507145014818</v>
      </c>
      <c r="N347" s="94">
        <v>2.8968521335580606</v>
      </c>
      <c r="O347" s="94">
        <v>3.3149083254566523</v>
      </c>
      <c r="P347" s="94">
        <v>3.7235177676908795</v>
      </c>
      <c r="Q347" s="94">
        <v>4.1415209669628776</v>
      </c>
      <c r="R347" s="94">
        <v>4.5501395573901711</v>
      </c>
      <c r="S347" s="94">
        <v>4.9681106514139675</v>
      </c>
      <c r="U347" s="28">
        <v>0.34</v>
      </c>
      <c r="V347" s="94">
        <v>1.4479740764012736</v>
      </c>
      <c r="W347" s="94">
        <v>1.7399536833567177</v>
      </c>
      <c r="X347" s="94">
        <v>2.0257617547443183</v>
      </c>
      <c r="Y347" s="94">
        <v>2.3176690520126861</v>
      </c>
      <c r="Z347" s="94">
        <v>2.6034817541211988</v>
      </c>
      <c r="AA347" s="94">
        <v>2.8953516033971436</v>
      </c>
      <c r="AB347" s="94">
        <v>3.1811701936772945</v>
      </c>
      <c r="AC347" s="94">
        <v>3.473017416021694</v>
      </c>
      <c r="AE347" s="28">
        <v>0.34</v>
      </c>
      <c r="AF347" s="94">
        <f t="shared" si="94"/>
        <v>0.42121172375745014</v>
      </c>
      <c r="AG347" s="94">
        <f t="shared" si="80"/>
        <v>0.42172671518773552</v>
      </c>
      <c r="AH347" s="94">
        <f t="shared" si="81"/>
        <v>0.42165194912997322</v>
      </c>
      <c r="AI347" s="94">
        <f t="shared" si="82"/>
        <v>0.42198426630284902</v>
      </c>
      <c r="AJ347" s="94">
        <f t="shared" si="83"/>
        <v>0.42189842124301702</v>
      </c>
      <c r="AK347" s="94">
        <f t="shared" si="84"/>
        <v>0.42213998353677784</v>
      </c>
      <c r="AL347" s="94">
        <f t="shared" si="85"/>
        <v>0.42205597931466904</v>
      </c>
      <c r="AM347" s="94">
        <f t="shared" si="86"/>
        <v>0.42224429362474242</v>
      </c>
      <c r="AO347" s="28">
        <v>0.34</v>
      </c>
      <c r="AP347" s="94">
        <f t="shared" si="95"/>
        <v>0.19736177738042546</v>
      </c>
      <c r="AQ347" s="94">
        <f t="shared" si="87"/>
        <v>0.2358659773571527</v>
      </c>
      <c r="AR347" s="94">
        <f t="shared" si="88"/>
        <v>0.27482918117568889</v>
      </c>
      <c r="AS347" s="94">
        <f t="shared" si="89"/>
        <v>0.31331314133290034</v>
      </c>
      <c r="AT347" s="94">
        <f t="shared" si="90"/>
        <v>0.35227579628132599</v>
      </c>
      <c r="AU347" s="94">
        <f t="shared" si="91"/>
        <v>0.39074956541518829</v>
      </c>
      <c r="AV347" s="94">
        <f t="shared" si="92"/>
        <v>0.42971281184814086</v>
      </c>
      <c r="AW347" s="94">
        <f t="shared" si="93"/>
        <v>0.46818054545797505</v>
      </c>
      <c r="AY347" s="28">
        <v>0.34</v>
      </c>
      <c r="AZ347" s="34">
        <f>(((L347-VLOOKUP(AZ$6,Data!$N$4:$Y$11,Data!$W$1,FALSE)/1000)*VLOOKUP(AZ$6,Data!$N$4:$Y$11,Data!$P$1,FALSE)^1.5+VLOOKUP(AZ$6,Data!$N$4:$Y$11,Data!$W$1,FALSE)/1000*(Mannings_n_bot)^1.5)/L347)^0.67</f>
        <v>5.2717103235040891E-2</v>
      </c>
      <c r="BA347" s="34">
        <f>(((M347-VLOOKUP(BA$6,Data!$N$4:$Y$11,Data!$W$1,FALSE)/1000)*VLOOKUP(BA$6,Data!$N$4:$Y$11,Data!$P$1,FALSE)^1.5+VLOOKUP(BA$6,Data!$N$4:$Y$11,Data!$W$1,FALSE)/1000*(Mannings_n_bot)^1.5)/M347)^0.67</f>
        <v>5.265170551979944E-2</v>
      </c>
      <c r="BB347" s="34">
        <f>(((N347-VLOOKUP(BB$6,Data!$N$4:$Y$11,Data!$W$1,FALSE)/1000)*VLOOKUP(BB$6,Data!$N$4:$Y$11,Data!$P$1,FALSE)^1.5+VLOOKUP(BB$6,Data!$N$4:$Y$11,Data!$W$1,FALSE)/1000*(Mannings_n_bot)^1.5)/N347)^0.67</f>
        <v>5.2546230120559596E-2</v>
      </c>
      <c r="BC347" s="34">
        <f>(((O347-VLOOKUP(BC$6,Data!$N$4:$Y$11,Data!$W$1,FALSE)/1000)*VLOOKUP(BC$6,Data!$N$4:$Y$11,Data!$P$1,FALSE)^1.5+VLOOKUP(BC$6,Data!$N$4:$Y$11,Data!$W$1,FALSE)/1000*(Mannings_n_bot)^1.5)/O347)^0.67</f>
        <v>5.243644510643556E-2</v>
      </c>
      <c r="BD347" s="34">
        <f>(((P347-VLOOKUP(BD$6,Data!$N$4:$Y$11,Data!$W$1,FALSE)/1000)*VLOOKUP(BD$6,Data!$N$4:$Y$11,Data!$P$1,FALSE)^1.5+VLOOKUP(BD$6,Data!$N$4:$Y$11,Data!$W$1,FALSE)/1000*(Mannings_n_bot)^1.5)/P347)^0.67</f>
        <v>5.2300690176223588E-2</v>
      </c>
      <c r="BE347" s="34">
        <f>(((Q347-VLOOKUP(BE$6,Data!$N$4:$Y$11,Data!$W$1,FALSE)/1000)*VLOOKUP(BE$6,Data!$N$4:$Y$11,Data!$P$1,FALSE)^1.5+VLOOKUP(BE$6,Data!$N$4:$Y$11,Data!$W$1,FALSE)/1000*(Mannings_n_bot)^1.5)/Q347)^0.67</f>
        <v>5.2187577739063053E-2</v>
      </c>
      <c r="BF347" s="34">
        <f>(((R347-VLOOKUP(BF$6,Data!$N$4:$Y$11,Data!$W$1,FALSE)/1000)*VLOOKUP(BF$6,Data!$N$4:$Y$11,Data!$P$1,FALSE)^1.5+VLOOKUP(BF$6,Data!$N$4:$Y$11,Data!$W$1,FALSE)/1000*(Mannings_n_bot)^1.5)/R347)^0.67</f>
        <v>5.2105349444517779E-2</v>
      </c>
      <c r="BG347" s="34">
        <f>(((S347-VLOOKUP(BG$6,Data!$N$4:$Y$11,Data!$W$1,FALSE)/1000)*VLOOKUP(BG$6,Data!$N$4:$Y$11,Data!$P$1,FALSE)^1.5+VLOOKUP(BG$6,Data!$N$4:$Y$11,Data!$W$1,FALSE)/1000*(Mannings_n_bot)^1.5)/S347)^0.67</f>
        <v>5.2042965040121326E-2</v>
      </c>
    </row>
    <row r="348" spans="1:59" x14ac:dyDescent="0.25">
      <c r="A348" s="28">
        <v>0.34100000000000003</v>
      </c>
      <c r="B348" s="94">
        <v>0.40971713174668689</v>
      </c>
      <c r="C348" s="94">
        <v>0.58855823963877718</v>
      </c>
      <c r="D348" s="94">
        <v>0.79839786398099144</v>
      </c>
      <c r="E348" s="94">
        <v>1.0415484846178271</v>
      </c>
      <c r="F348" s="94">
        <v>1.3154241467306815</v>
      </c>
      <c r="G348" s="94">
        <v>1.6228834626651207</v>
      </c>
      <c r="H348" s="94">
        <v>1.9607950289897476</v>
      </c>
      <c r="I348" s="94">
        <v>2.3325627086179286</v>
      </c>
      <c r="K348" s="28">
        <v>0.34100000000000003</v>
      </c>
      <c r="L348" s="94">
        <v>2.071775089371398</v>
      </c>
      <c r="M348" s="94">
        <v>2.4902637859303725</v>
      </c>
      <c r="N348" s="94">
        <v>2.8991973470007038</v>
      </c>
      <c r="O348" s="94">
        <v>3.3175839980063255</v>
      </c>
      <c r="P348" s="94">
        <v>3.7265255720897241</v>
      </c>
      <c r="Q348" s="94">
        <v>4.1448591767498719</v>
      </c>
      <c r="R348" s="94">
        <v>4.5538098981342552</v>
      </c>
      <c r="S348" s="94">
        <v>4.9721113660982725</v>
      </c>
      <c r="U348" s="28">
        <v>0.34100000000000003</v>
      </c>
      <c r="V348" s="94">
        <v>1.447461405103452</v>
      </c>
      <c r="W348" s="94">
        <v>1.7393289355923316</v>
      </c>
      <c r="X348" s="94">
        <v>2.0250358547262088</v>
      </c>
      <c r="Y348" s="94">
        <v>2.3168310768595686</v>
      </c>
      <c r="Z348" s="94">
        <v>2.6025426095412398</v>
      </c>
      <c r="AA348" s="94">
        <v>2.894300386743391</v>
      </c>
      <c r="AB348" s="94">
        <v>3.1800177977838247</v>
      </c>
      <c r="AC348" s="94">
        <v>3.4717529509135643</v>
      </c>
      <c r="AE348" s="28">
        <v>0.34100000000000003</v>
      </c>
      <c r="AF348" s="94">
        <f t="shared" si="94"/>
        <v>0.42240763250851415</v>
      </c>
      <c r="AG348" s="94">
        <f t="shared" si="80"/>
        <v>0.42292282014704308</v>
      </c>
      <c r="AH348" s="94">
        <f t="shared" si="81"/>
        <v>0.4228480254918035</v>
      </c>
      <c r="AI348" s="94">
        <f t="shared" si="82"/>
        <v>0.42318047006503529</v>
      </c>
      <c r="AJ348" s="94">
        <f t="shared" si="83"/>
        <v>0.42309459202276273</v>
      </c>
      <c r="AK348" s="94">
        <f t="shared" si="84"/>
        <v>0.42333624725496305</v>
      </c>
      <c r="AL348" s="94">
        <f t="shared" si="85"/>
        <v>0.42325221066810009</v>
      </c>
      <c r="AM348" s="94">
        <f t="shared" si="86"/>
        <v>0.42344059759788316</v>
      </c>
      <c r="AO348" s="28">
        <v>0.34100000000000003</v>
      </c>
      <c r="AP348" s="94">
        <f t="shared" si="95"/>
        <v>0.19776139497410411</v>
      </c>
      <c r="AQ348" s="94">
        <f t="shared" si="87"/>
        <v>0.23634373312740822</v>
      </c>
      <c r="AR348" s="94">
        <f t="shared" si="88"/>
        <v>0.27538582870426365</v>
      </c>
      <c r="AS348" s="94">
        <f t="shared" si="89"/>
        <v>0.31394788654748063</v>
      </c>
      <c r="AT348" s="94">
        <f t="shared" si="90"/>
        <v>0.35298943245759912</v>
      </c>
      <c r="AU348" s="94">
        <f t="shared" si="91"/>
        <v>0.39154127883728973</v>
      </c>
      <c r="AV348" s="94">
        <f t="shared" si="92"/>
        <v>0.43058341758910629</v>
      </c>
      <c r="AW348" s="94">
        <f t="shared" si="93"/>
        <v>0.46912921631687887</v>
      </c>
      <c r="AY348" s="28">
        <v>0.34100000000000003</v>
      </c>
      <c r="AZ348" s="34">
        <f>(((L348-VLOOKUP(AZ$6,Data!$N$4:$Y$11,Data!$W$1,FALSE)/1000)*VLOOKUP(AZ$6,Data!$N$4:$Y$11,Data!$P$1,FALSE)^1.5+VLOOKUP(AZ$6,Data!$N$4:$Y$11,Data!$W$1,FALSE)/1000*(Mannings_n_bot)^1.5)/L348)^0.67</f>
        <v>5.270229561999256E-2</v>
      </c>
      <c r="BA348" s="34">
        <f>(((M348-VLOOKUP(BA$6,Data!$N$4:$Y$11,Data!$W$1,FALSE)/1000)*VLOOKUP(BA$6,Data!$N$4:$Y$11,Data!$P$1,FALSE)^1.5+VLOOKUP(BA$6,Data!$N$4:$Y$11,Data!$W$1,FALSE)/1000*(Mannings_n_bot)^1.5)/M348)^0.67</f>
        <v>5.2636696511552991E-2</v>
      </c>
      <c r="BB348" s="34">
        <f>(((N348-VLOOKUP(BB$6,Data!$N$4:$Y$11,Data!$W$1,FALSE)/1000)*VLOOKUP(BB$6,Data!$N$4:$Y$11,Data!$P$1,FALSE)^1.5+VLOOKUP(BB$6,Data!$N$4:$Y$11,Data!$W$1,FALSE)/1000*(Mannings_n_bot)^1.5)/N348)^0.67</f>
        <v>5.2530976853869024E-2</v>
      </c>
      <c r="BC348" s="34">
        <f>(((O348-VLOOKUP(BC$6,Data!$N$4:$Y$11,Data!$W$1,FALSE)/1000)*VLOOKUP(BC$6,Data!$N$4:$Y$11,Data!$P$1,FALSE)^1.5+VLOOKUP(BC$6,Data!$N$4:$Y$11,Data!$W$1,FALSE)/1000*(Mannings_n_bot)^1.5)/O348)^0.67</f>
        <v>5.2420899427752236E-2</v>
      </c>
      <c r="BD348" s="34">
        <f>(((P348-VLOOKUP(BD$6,Data!$N$4:$Y$11,Data!$W$1,FALSE)/1000)*VLOOKUP(BD$6,Data!$N$4:$Y$11,Data!$P$1,FALSE)^1.5+VLOOKUP(BD$6,Data!$N$4:$Y$11,Data!$W$1,FALSE)/1000*(Mannings_n_bot)^1.5)/P348)^0.67</f>
        <v>5.2284828175878546E-2</v>
      </c>
      <c r="BE348" s="34">
        <f>(((Q348-VLOOKUP(BE$6,Data!$N$4:$Y$11,Data!$W$1,FALSE)/1000)*VLOOKUP(BE$6,Data!$N$4:$Y$11,Data!$P$1,FALSE)^1.5+VLOOKUP(BE$6,Data!$N$4:$Y$11,Data!$W$1,FALSE)/1000*(Mannings_n_bot)^1.5)/Q348)^0.67</f>
        <v>5.2171421882854001E-2</v>
      </c>
      <c r="BF348" s="34">
        <f>(((R348-VLOOKUP(BF$6,Data!$N$4:$Y$11,Data!$W$1,FALSE)/1000)*VLOOKUP(BF$6,Data!$N$4:$Y$11,Data!$P$1,FALSE)^1.5+VLOOKUP(BF$6,Data!$N$4:$Y$11,Data!$W$1,FALSE)/1000*(Mannings_n_bot)^1.5)/R348)^0.67</f>
        <v>5.2089004605374467E-2</v>
      </c>
      <c r="BG348" s="34">
        <f>(((S348-VLOOKUP(BG$6,Data!$N$4:$Y$11,Data!$W$1,FALSE)/1000)*VLOOKUP(BG$6,Data!$N$4:$Y$11,Data!$P$1,FALSE)^1.5+VLOOKUP(BG$6,Data!$N$4:$Y$11,Data!$W$1,FALSE)/1000*(Mannings_n_bot)^1.5)/S348)^0.67</f>
        <v>5.2026452026353066E-2</v>
      </c>
    </row>
    <row r="349" spans="1:59" x14ac:dyDescent="0.25">
      <c r="A349" s="28">
        <v>0.34200000000000003</v>
      </c>
      <c r="B349" s="94">
        <v>0.41087669994461506</v>
      </c>
      <c r="C349" s="94">
        <v>0.59022219369553164</v>
      </c>
      <c r="D349" s="94">
        <v>0.8006554172003304</v>
      </c>
      <c r="E349" s="94">
        <v>1.0444915619174349</v>
      </c>
      <c r="F349" s="94">
        <v>1.3191417626277835</v>
      </c>
      <c r="G349" s="94">
        <v>1.627467738958138</v>
      </c>
      <c r="H349" s="94">
        <v>1.9663347828830648</v>
      </c>
      <c r="I349" s="94">
        <v>2.3391502584618102</v>
      </c>
      <c r="K349" s="28">
        <v>0.34200000000000003</v>
      </c>
      <c r="L349" s="94">
        <v>2.0734581905458955</v>
      </c>
      <c r="M349" s="94">
        <v>2.4922775819115532</v>
      </c>
      <c r="N349" s="94">
        <v>2.901543402839784</v>
      </c>
      <c r="O349" s="94">
        <v>3.320260640281425</v>
      </c>
      <c r="P349" s="94">
        <v>3.7295344640807291</v>
      </c>
      <c r="Q349" s="94">
        <v>4.1481986014248102</v>
      </c>
      <c r="R349" s="94">
        <v>4.5574815716484309</v>
      </c>
      <c r="S349" s="94">
        <v>4.9761135408274582</v>
      </c>
      <c r="U349" s="28">
        <v>0.34200000000000003</v>
      </c>
      <c r="V349" s="94">
        <v>1.4469467773981184</v>
      </c>
      <c r="W349" s="94">
        <v>1.7387018570928416</v>
      </c>
      <c r="X349" s="94">
        <v>2.0243072377184332</v>
      </c>
      <c r="Y349" s="94">
        <v>2.3159900104935929</v>
      </c>
      <c r="Z349" s="94">
        <v>2.6015999875318565</v>
      </c>
      <c r="AA349" s="94">
        <v>2.8932453184853575</v>
      </c>
      <c r="AB349" s="94">
        <v>3.1788611640862623</v>
      </c>
      <c r="AC349" s="94">
        <v>3.4704838738532295</v>
      </c>
      <c r="AE349" s="28">
        <v>0.34200000000000003</v>
      </c>
      <c r="AF349" s="94">
        <f t="shared" si="94"/>
        <v>0.42360311695196629</v>
      </c>
      <c r="AG349" s="94">
        <f t="shared" si="80"/>
        <v>0.42411849475472441</v>
      </c>
      <c r="AH349" s="94">
        <f t="shared" si="81"/>
        <v>0.42404367237953472</v>
      </c>
      <c r="AI349" s="94">
        <f t="shared" si="82"/>
        <v>0.42437624045256817</v>
      </c>
      <c r="AJ349" s="94">
        <f t="shared" si="83"/>
        <v>0.42429033043549513</v>
      </c>
      <c r="AK349" s="94">
        <f t="shared" si="84"/>
        <v>0.42453207577063407</v>
      </c>
      <c r="AL349" s="94">
        <f t="shared" si="85"/>
        <v>0.42444800780509701</v>
      </c>
      <c r="AM349" s="94">
        <f t="shared" si="86"/>
        <v>0.42463646514403453</v>
      </c>
      <c r="AO349" s="28">
        <v>0.34200000000000003</v>
      </c>
      <c r="AP349" s="94">
        <f t="shared" si="95"/>
        <v>0.19816010846905013</v>
      </c>
      <c r="AQ349" s="94">
        <f t="shared" si="87"/>
        <v>0.23682040795906723</v>
      </c>
      <c r="AR349" s="94">
        <f t="shared" si="88"/>
        <v>0.27594121680782613</v>
      </c>
      <c r="AS349" s="94">
        <f t="shared" si="89"/>
        <v>0.31458119559821779</v>
      </c>
      <c r="AT349" s="94">
        <f t="shared" si="90"/>
        <v>0.35370145398372954</v>
      </c>
      <c r="AU349" s="94">
        <f t="shared" si="91"/>
        <v>0.3923312009215616</v>
      </c>
      <c r="AV349" s="94">
        <f t="shared" si="92"/>
        <v>0.43145205350152321</v>
      </c>
      <c r="AW349" s="94">
        <f t="shared" si="93"/>
        <v>0.47007574068996066</v>
      </c>
      <c r="AY349" s="28">
        <v>0.34200000000000003</v>
      </c>
      <c r="AZ349" s="34">
        <f>(((L349-VLOOKUP(AZ$6,Data!$N$4:$Y$11,Data!$W$1,FALSE)/1000)*VLOOKUP(AZ$6,Data!$N$4:$Y$11,Data!$P$1,FALSE)^1.5+VLOOKUP(AZ$6,Data!$N$4:$Y$11,Data!$W$1,FALSE)/1000*(Mannings_n_bot)^1.5)/L349)^0.67</f>
        <v>5.2687504747805529E-2</v>
      </c>
      <c r="BA349" s="34">
        <f>(((M349-VLOOKUP(BA$6,Data!$N$4:$Y$11,Data!$W$1,FALSE)/1000)*VLOOKUP(BA$6,Data!$N$4:$Y$11,Data!$P$1,FALSE)^1.5+VLOOKUP(BA$6,Data!$N$4:$Y$11,Data!$W$1,FALSE)/1000*(Mannings_n_bot)^1.5)/M349)^0.67</f>
        <v>5.2621704256313684E-2</v>
      </c>
      <c r="BB349" s="34">
        <f>(((N349-VLOOKUP(BB$6,Data!$N$4:$Y$11,Data!$W$1,FALSE)/1000)*VLOOKUP(BB$6,Data!$N$4:$Y$11,Data!$P$1,FALSE)^1.5+VLOOKUP(BB$6,Data!$N$4:$Y$11,Data!$W$1,FALSE)/1000*(Mannings_n_bot)^1.5)/N349)^0.67</f>
        <v>5.2515740601189777E-2</v>
      </c>
      <c r="BC349" s="34">
        <f>(((O349-VLOOKUP(BC$6,Data!$N$4:$Y$11,Data!$W$1,FALSE)/1000)*VLOOKUP(BC$6,Data!$N$4:$Y$11,Data!$P$1,FALSE)^1.5+VLOOKUP(BC$6,Data!$N$4:$Y$11,Data!$W$1,FALSE)/1000*(Mannings_n_bot)^1.5)/O349)^0.67</f>
        <v>5.2405370917184439E-2</v>
      </c>
      <c r="BD349" s="34">
        <f>(((P349-VLOOKUP(BD$6,Data!$N$4:$Y$11,Data!$W$1,FALSE)/1000)*VLOOKUP(BD$6,Data!$N$4:$Y$11,Data!$P$1,FALSE)^1.5+VLOOKUP(BD$6,Data!$N$4:$Y$11,Data!$W$1,FALSE)/1000*(Mannings_n_bot)^1.5)/P349)^0.67</f>
        <v>5.2268983672650773E-2</v>
      </c>
      <c r="BE349" s="34">
        <f>(((Q349-VLOOKUP(BE$6,Data!$N$4:$Y$11,Data!$W$1,FALSE)/1000)*VLOOKUP(BE$6,Data!$N$4:$Y$11,Data!$P$1,FALSE)^1.5+VLOOKUP(BE$6,Data!$N$4:$Y$11,Data!$W$1,FALSE)/1000*(Mannings_n_bot)^1.5)/Q349)^0.67</f>
        <v>5.2155283703698568E-2</v>
      </c>
      <c r="BF349" s="34">
        <f>(((R349-VLOOKUP(BF$6,Data!$N$4:$Y$11,Data!$W$1,FALSE)/1000)*VLOOKUP(BF$6,Data!$N$4:$Y$11,Data!$P$1,FALSE)^1.5+VLOOKUP(BF$6,Data!$N$4:$Y$11,Data!$W$1,FALSE)/1000*(Mannings_n_bot)^1.5)/R349)^0.67</f>
        <v>5.2072677650107944E-2</v>
      </c>
      <c r="BG349" s="34">
        <f>(((S349-VLOOKUP(BG$6,Data!$N$4:$Y$11,Data!$W$1,FALSE)/1000)*VLOOKUP(BG$6,Data!$N$4:$Y$11,Data!$P$1,FALSE)^1.5+VLOOKUP(BG$6,Data!$N$4:$Y$11,Data!$W$1,FALSE)/1000*(Mannings_n_bot)^1.5)/S349)^0.67</f>
        <v>5.2009956976093695E-2</v>
      </c>
    </row>
    <row r="350" spans="1:59" x14ac:dyDescent="0.25">
      <c r="A350" s="28">
        <v>0.34300000000000003</v>
      </c>
      <c r="B350" s="94">
        <v>0.41203585501411177</v>
      </c>
      <c r="C350" s="94">
        <v>0.59188554662445014</v>
      </c>
      <c r="D350" s="94">
        <v>0.8029121564796875</v>
      </c>
      <c r="E350" s="94">
        <v>1.0474335686486023</v>
      </c>
      <c r="F350" s="94">
        <v>1.3228580293013243</v>
      </c>
      <c r="G350" s="94">
        <v>1.6320503407726914</v>
      </c>
      <c r="H350" s="94">
        <v>1.9718725177996963</v>
      </c>
      <c r="I350" s="94">
        <v>2.3457353954487745</v>
      </c>
      <c r="K350" s="28">
        <v>0.34300000000000003</v>
      </c>
      <c r="L350" s="94">
        <v>2.0751418915858784</v>
      </c>
      <c r="M350" s="94">
        <v>2.4942921056692016</v>
      </c>
      <c r="N350" s="94">
        <v>2.9038903048329288</v>
      </c>
      <c r="O350" s="94">
        <v>3.322938256561585</v>
      </c>
      <c r="P350" s="94">
        <v>3.7325444484769132</v>
      </c>
      <c r="Q350" s="94">
        <v>4.1515392463227343</v>
      </c>
      <c r="R350" s="94">
        <v>4.5611545838010832</v>
      </c>
      <c r="S350" s="94">
        <v>4.9801171819919468</v>
      </c>
      <c r="U350" s="28">
        <v>0.34300000000000003</v>
      </c>
      <c r="V350" s="94">
        <v>1.4464301911970532</v>
      </c>
      <c r="W350" s="94">
        <v>1.738072445335533</v>
      </c>
      <c r="X350" s="94">
        <v>2.0235759007861214</v>
      </c>
      <c r="Y350" s="94">
        <v>2.3151458495457518</v>
      </c>
      <c r="Z350" s="94">
        <v>2.6006538843118054</v>
      </c>
      <c r="AA350" s="94">
        <v>2.8921863944078541</v>
      </c>
      <c r="AB350" s="94">
        <v>3.1777002879571223</v>
      </c>
      <c r="AC350" s="94">
        <v>3.4692101797793731</v>
      </c>
      <c r="AE350" s="28">
        <v>0.34300000000000003</v>
      </c>
      <c r="AF350" s="94">
        <f t="shared" si="94"/>
        <v>0.42479817547082527</v>
      </c>
      <c r="AG350" s="94">
        <f t="shared" si="80"/>
        <v>0.42531373740739681</v>
      </c>
      <c r="AH350" s="94">
        <f t="shared" si="81"/>
        <v>0.42523888818781336</v>
      </c>
      <c r="AI350" s="94">
        <f t="shared" si="82"/>
        <v>0.42557157586884192</v>
      </c>
      <c r="AJ350" s="94">
        <f t="shared" si="83"/>
        <v>0.42548563488235164</v>
      </c>
      <c r="AK350" s="94">
        <f t="shared" si="84"/>
        <v>0.4257274674912761</v>
      </c>
      <c r="AL350" s="94">
        <f t="shared" si="85"/>
        <v>0.42564336913093931</v>
      </c>
      <c r="AM350" s="94">
        <f t="shared" si="86"/>
        <v>0.42583189467341948</v>
      </c>
      <c r="AO350" s="28">
        <v>0.34300000000000003</v>
      </c>
      <c r="AP350" s="94">
        <f t="shared" si="95"/>
        <v>0.19855791870657244</v>
      </c>
      <c r="AQ350" s="94">
        <f t="shared" si="87"/>
        <v>0.2372960028535436</v>
      </c>
      <c r="AR350" s="94">
        <f t="shared" si="88"/>
        <v>0.27649534665390257</v>
      </c>
      <c r="AS350" s="94">
        <f t="shared" si="89"/>
        <v>0.31521306981262892</v>
      </c>
      <c r="AT350" s="94">
        <f t="shared" si="90"/>
        <v>0.35441186235334032</v>
      </c>
      <c r="AU350" s="94">
        <f t="shared" si="91"/>
        <v>0.39311933332156157</v>
      </c>
      <c r="AV350" s="94">
        <f t="shared" si="92"/>
        <v>0.43231872140505634</v>
      </c>
      <c r="AW350" s="94">
        <f t="shared" si="93"/>
        <v>0.47102012055678727</v>
      </c>
      <c r="AY350" s="28">
        <v>0.34300000000000003</v>
      </c>
      <c r="AZ350" s="34">
        <f>(((L350-VLOOKUP(AZ$6,Data!$N$4:$Y$11,Data!$W$1,FALSE)/1000)*VLOOKUP(AZ$6,Data!$N$4:$Y$11,Data!$P$1,FALSE)^1.5+VLOOKUP(AZ$6,Data!$N$4:$Y$11,Data!$W$1,FALSE)/1000*(Mannings_n_bot)^1.5)/L350)^0.67</f>
        <v>5.267273056847973E-2</v>
      </c>
      <c r="BA350" s="34">
        <f>(((M350-VLOOKUP(BA$6,Data!$N$4:$Y$11,Data!$W$1,FALSE)/1000)*VLOOKUP(BA$6,Data!$N$4:$Y$11,Data!$P$1,FALSE)^1.5+VLOOKUP(BA$6,Data!$N$4:$Y$11,Data!$W$1,FALSE)/1000*(Mannings_n_bot)^1.5)/M350)^0.67</f>
        <v>5.2606728704258254E-2</v>
      </c>
      <c r="BB350" s="34">
        <f>(((N350-VLOOKUP(BB$6,Data!$N$4:$Y$11,Data!$W$1,FALSE)/1000)*VLOOKUP(BB$6,Data!$N$4:$Y$11,Data!$P$1,FALSE)^1.5+VLOOKUP(BB$6,Data!$N$4:$Y$11,Data!$W$1,FALSE)/1000*(Mannings_n_bot)^1.5)/N350)^0.67</f>
        <v>5.2500521311876928E-2</v>
      </c>
      <c r="BC350" s="34">
        <f>(((O350-VLOOKUP(BC$6,Data!$N$4:$Y$11,Data!$W$1,FALSE)/1000)*VLOOKUP(BC$6,Data!$N$4:$Y$11,Data!$P$1,FALSE)^1.5+VLOOKUP(BC$6,Data!$N$4:$Y$11,Data!$W$1,FALSE)/1000*(Mannings_n_bot)^1.5)/O350)^0.67</f>
        <v>5.2389859523751338E-2</v>
      </c>
      <c r="BD350" s="34">
        <f>(((P350-VLOOKUP(BD$6,Data!$N$4:$Y$11,Data!$W$1,FALSE)/1000)*VLOOKUP(BD$6,Data!$N$4:$Y$11,Data!$P$1,FALSE)^1.5+VLOOKUP(BD$6,Data!$N$4:$Y$11,Data!$W$1,FALSE)/1000*(Mannings_n_bot)^1.5)/P350)^0.67</f>
        <v>5.2253156614523892E-2</v>
      </c>
      <c r="BE350" s="34">
        <f>(((Q350-VLOOKUP(BE$6,Data!$N$4:$Y$11,Data!$W$1,FALSE)/1000)*VLOOKUP(BE$6,Data!$N$4:$Y$11,Data!$P$1,FALSE)^1.5+VLOOKUP(BE$6,Data!$N$4:$Y$11,Data!$W$1,FALSE)/1000*(Mannings_n_bot)^1.5)/Q350)^0.67</f>
        <v>5.213916314912638E-2</v>
      </c>
      <c r="BF350" s="34">
        <f>(((R350-VLOOKUP(BF$6,Data!$N$4:$Y$11,Data!$W$1,FALSE)/1000)*VLOOKUP(BF$6,Data!$N$4:$Y$11,Data!$P$1,FALSE)^1.5+VLOOKUP(BF$6,Data!$N$4:$Y$11,Data!$W$1,FALSE)/1000*(Mannings_n_bot)^1.5)/R350)^0.67</f>
        <v>5.20563685255825E-2</v>
      </c>
      <c r="BG350" s="34">
        <f>(((S350-VLOOKUP(BG$6,Data!$N$4:$Y$11,Data!$W$1,FALSE)/1000)*VLOOKUP(BG$6,Data!$N$4:$Y$11,Data!$P$1,FALSE)^1.5+VLOOKUP(BG$6,Data!$N$4:$Y$11,Data!$W$1,FALSE)/1000*(Mannings_n_bot)^1.5)/S350)^0.67</f>
        <v>5.1993479836037193E-2</v>
      </c>
    </row>
    <row r="351" spans="1:59" x14ac:dyDescent="0.25">
      <c r="A351" s="28">
        <v>0.34399999999999997</v>
      </c>
      <c r="B351" s="94">
        <v>0.41319459538509828</v>
      </c>
      <c r="C351" s="94">
        <v>0.59354829619177285</v>
      </c>
      <c r="D351" s="94">
        <v>0.80516807878464447</v>
      </c>
      <c r="E351" s="94">
        <v>1.0503745008774106</v>
      </c>
      <c r="F351" s="94">
        <v>1.3265729417749375</v>
      </c>
      <c r="G351" s="94">
        <v>1.6366312619970902</v>
      </c>
      <c r="H351" s="94">
        <v>1.9774082263437158</v>
      </c>
      <c r="I351" s="94">
        <v>2.3523181108117446</v>
      </c>
      <c r="K351" s="28">
        <v>0.34399999999999997</v>
      </c>
      <c r="L351" s="94">
        <v>2.0768261952012992</v>
      </c>
      <c r="M351" s="94">
        <v>2.4963073604368531</v>
      </c>
      <c r="N351" s="94">
        <v>2.9062380567486596</v>
      </c>
      <c r="O351" s="94">
        <v>3.3256168511389284</v>
      </c>
      <c r="P351" s="94">
        <v>3.7355555301053154</v>
      </c>
      <c r="Q351" s="94">
        <v>4.1548811167942974</v>
      </c>
      <c r="R351" s="94">
        <v>4.5648289404777458</v>
      </c>
      <c r="S351" s="94">
        <v>4.984122296000896</v>
      </c>
      <c r="U351" s="28">
        <v>0.34399999999999997</v>
      </c>
      <c r="V351" s="94">
        <v>1.4459116444010984</v>
      </c>
      <c r="W351" s="94">
        <v>1.7374406977846417</v>
      </c>
      <c r="X351" s="94">
        <v>2.0228418409791935</v>
      </c>
      <c r="Y351" s="94">
        <v>2.3142985906297171</v>
      </c>
      <c r="Z351" s="94">
        <v>2.5997042960803656</v>
      </c>
      <c r="AA351" s="94">
        <v>2.8911236102740983</v>
      </c>
      <c r="AB351" s="94">
        <v>3.1765351647451694</v>
      </c>
      <c r="AC351" s="94">
        <v>3.4679318636048171</v>
      </c>
      <c r="AE351" s="28">
        <v>0.34399999999999997</v>
      </c>
      <c r="AF351" s="94">
        <f t="shared" si="94"/>
        <v>0.42599280644638104</v>
      </c>
      <c r="AG351" s="94">
        <f t="shared" si="80"/>
        <v>0.42650854649993791</v>
      </c>
      <c r="AH351" s="94">
        <f t="shared" si="81"/>
        <v>0.42643367130954857</v>
      </c>
      <c r="AI351" s="94">
        <f t="shared" si="82"/>
        <v>0.42676647471550788</v>
      </c>
      <c r="AJ351" s="94">
        <f t="shared" si="83"/>
        <v>0.42668050376272759</v>
      </c>
      <c r="AK351" s="94">
        <f t="shared" si="84"/>
        <v>0.42692242082262805</v>
      </c>
      <c r="AL351" s="94">
        <f t="shared" si="85"/>
        <v>0.42683829304916127</v>
      </c>
      <c r="AM351" s="94">
        <f t="shared" si="86"/>
        <v>0.42702688459451121</v>
      </c>
      <c r="AO351" s="28">
        <v>0.34399999999999997</v>
      </c>
      <c r="AP351" s="94">
        <f t="shared" si="95"/>
        <v>0.19895482652319341</v>
      </c>
      <c r="AQ351" s="94">
        <f t="shared" si="87"/>
        <v>0.2377705188065872</v>
      </c>
      <c r="AR351" s="94">
        <f t="shared" si="88"/>
        <v>0.27704821940341062</v>
      </c>
      <c r="AS351" s="94">
        <f t="shared" si="89"/>
        <v>0.31584351051074555</v>
      </c>
      <c r="AT351" s="94">
        <f t="shared" si="90"/>
        <v>0.35512065905162377</v>
      </c>
      <c r="AU351" s="94">
        <f t="shared" si="91"/>
        <v>0.39390567768153967</v>
      </c>
      <c r="AV351" s="94">
        <f t="shared" si="92"/>
        <v>0.4331834231091175</v>
      </c>
      <c r="AW351" s="94">
        <f t="shared" si="93"/>
        <v>0.47196235788579488</v>
      </c>
      <c r="AY351" s="28">
        <v>0.34399999999999997</v>
      </c>
      <c r="AZ351" s="34">
        <f>(((L351-VLOOKUP(AZ$6,Data!$N$4:$Y$11,Data!$W$1,FALSE)/1000)*VLOOKUP(AZ$6,Data!$N$4:$Y$11,Data!$P$1,FALSE)^1.5+VLOOKUP(AZ$6,Data!$N$4:$Y$11,Data!$W$1,FALSE)/1000*(Mannings_n_bot)^1.5)/L351)^0.67</f>
        <v>5.2657973032141744E-2</v>
      </c>
      <c r="BA351" s="34">
        <f>(((M351-VLOOKUP(BA$6,Data!$N$4:$Y$11,Data!$W$1,FALSE)/1000)*VLOOKUP(BA$6,Data!$N$4:$Y$11,Data!$P$1,FALSE)^1.5+VLOOKUP(BA$6,Data!$N$4:$Y$11,Data!$W$1,FALSE)/1000*(Mannings_n_bot)^1.5)/M351)^0.67</f>
        <v>5.2591769805687229E-2</v>
      </c>
      <c r="BB351" s="34">
        <f>(((N351-VLOOKUP(BB$6,Data!$N$4:$Y$11,Data!$W$1,FALSE)/1000)*VLOOKUP(BB$6,Data!$N$4:$Y$11,Data!$P$1,FALSE)^1.5+VLOOKUP(BB$6,Data!$N$4:$Y$11,Data!$W$1,FALSE)/1000*(Mannings_n_bot)^1.5)/N351)^0.67</f>
        <v>5.2485318935411675E-2</v>
      </c>
      <c r="BC351" s="34">
        <f>(((O351-VLOOKUP(BC$6,Data!$N$4:$Y$11,Data!$W$1,FALSE)/1000)*VLOOKUP(BC$6,Data!$N$4:$Y$11,Data!$P$1,FALSE)^1.5+VLOOKUP(BC$6,Data!$N$4:$Y$11,Data!$W$1,FALSE)/1000*(Mannings_n_bot)^1.5)/O351)^0.67</f>
        <v>5.2374365196597002E-2</v>
      </c>
      <c r="BD351" s="34">
        <f>(((P351-VLOOKUP(BD$6,Data!$N$4:$Y$11,Data!$W$1,FALSE)/1000)*VLOOKUP(BD$6,Data!$N$4:$Y$11,Data!$P$1,FALSE)^1.5+VLOOKUP(BD$6,Data!$N$4:$Y$11,Data!$W$1,FALSE)/1000*(Mannings_n_bot)^1.5)/P351)^0.67</f>
        <v>5.2237346949609201E-2</v>
      </c>
      <c r="BE351" s="34">
        <f>(((Q351-VLOOKUP(BE$6,Data!$N$4:$Y$11,Data!$W$1,FALSE)/1000)*VLOOKUP(BE$6,Data!$N$4:$Y$11,Data!$P$1,FALSE)^1.5+VLOOKUP(BE$6,Data!$N$4:$Y$11,Data!$W$1,FALSE)/1000*(Mannings_n_bot)^1.5)/Q351)^0.67</f>
        <v>5.2123060166794612E-2</v>
      </c>
      <c r="BF351" s="34">
        <f>(((R351-VLOOKUP(BF$6,Data!$N$4:$Y$11,Data!$W$1,FALSE)/1000)*VLOOKUP(BF$6,Data!$N$4:$Y$11,Data!$P$1,FALSE)^1.5+VLOOKUP(BF$6,Data!$N$4:$Y$11,Data!$W$1,FALSE)/1000*(Mannings_n_bot)^1.5)/R351)^0.67</f>
        <v>5.2040077178791659E-2</v>
      </c>
      <c r="BG351" s="34">
        <f>(((S351-VLOOKUP(BG$6,Data!$N$4:$Y$11,Data!$W$1,FALSE)/1000)*VLOOKUP(BG$6,Data!$N$4:$Y$11,Data!$P$1,FALSE)^1.5+VLOOKUP(BG$6,Data!$N$4:$Y$11,Data!$W$1,FALSE)/1000*(Mannings_n_bot)^1.5)/S351)^0.67</f>
        <v>5.1977020553006133E-2</v>
      </c>
    </row>
    <row r="352" spans="1:59" x14ac:dyDescent="0.25">
      <c r="A352" s="28">
        <v>0.34499999999999997</v>
      </c>
      <c r="B352" s="94">
        <v>0.41435291948580855</v>
      </c>
      <c r="C352" s="94">
        <v>0.59521044016130864</v>
      </c>
      <c r="D352" s="94">
        <v>0.80742318107748612</v>
      </c>
      <c r="E352" s="94">
        <v>1.0533143546656276</v>
      </c>
      <c r="F352" s="94">
        <v>1.3302864950668107</v>
      </c>
      <c r="G352" s="94">
        <v>1.6412104965129157</v>
      </c>
      <c r="H352" s="94">
        <v>1.982941901111074</v>
      </c>
      <c r="I352" s="94">
        <v>2.3588983957739749</v>
      </c>
      <c r="K352" s="28">
        <v>0.34499999999999997</v>
      </c>
      <c r="L352" s="94">
        <v>2.0785111041099227</v>
      </c>
      <c r="M352" s="94">
        <v>2.4983233494574639</v>
      </c>
      <c r="N352" s="94">
        <v>2.90858666236646</v>
      </c>
      <c r="O352" s="94">
        <v>3.3282964283181413</v>
      </c>
      <c r="P352" s="94">
        <v>3.7385677138070816</v>
      </c>
      <c r="Q352" s="94">
        <v>4.1582242182058673</v>
      </c>
      <c r="R352" s="94">
        <v>4.5685046475812072</v>
      </c>
      <c r="S352" s="94">
        <v>4.9881288892823266</v>
      </c>
      <c r="U352" s="28">
        <v>0.34499999999999997</v>
      </c>
      <c r="V352" s="94">
        <v>1.4453911349001123</v>
      </c>
      <c r="W352" s="94">
        <v>1.736806611891297</v>
      </c>
      <c r="X352" s="94">
        <v>2.0221050553322941</v>
      </c>
      <c r="Y352" s="94">
        <v>2.3134482303417623</v>
      </c>
      <c r="Z352" s="94">
        <v>2.5987512190172479</v>
      </c>
      <c r="AA352" s="94">
        <v>2.8900569618256204</v>
      </c>
      <c r="AB352" s="94">
        <v>3.1753657897753129</v>
      </c>
      <c r="AC352" s="94">
        <v>3.4666489202164037</v>
      </c>
      <c r="AE352" s="28">
        <v>0.34499999999999997</v>
      </c>
      <c r="AF352" s="94">
        <f t="shared" si="94"/>
        <v>0.4271870082581839</v>
      </c>
      <c r="AG352" s="94">
        <f t="shared" si="80"/>
        <v>0.42770292042547825</v>
      </c>
      <c r="AH352" s="94">
        <f t="shared" si="81"/>
        <v>0.42762802013590373</v>
      </c>
      <c r="AI352" s="94">
        <f t="shared" si="82"/>
        <v>0.42796093539246488</v>
      </c>
      <c r="AJ352" s="94">
        <f t="shared" si="83"/>
        <v>0.42787493547426708</v>
      </c>
      <c r="AK352" s="94">
        <f t="shared" si="84"/>
        <v>0.42811693416867347</v>
      </c>
      <c r="AL352" s="94">
        <f t="shared" si="85"/>
        <v>0.42803277796154365</v>
      </c>
      <c r="AM352" s="94">
        <f t="shared" si="86"/>
        <v>0.42822143331402757</v>
      </c>
      <c r="AO352" s="28">
        <v>0.34499999999999997</v>
      </c>
      <c r="AP352" s="94">
        <f t="shared" si="95"/>
        <v>0.19935083275066082</v>
      </c>
      <c r="AQ352" s="94">
        <f t="shared" si="87"/>
        <v>0.23824395680829888</v>
      </c>
      <c r="AR352" s="94">
        <f t="shared" si="88"/>
        <v>0.27759983621067602</v>
      </c>
      <c r="AS352" s="94">
        <f t="shared" si="89"/>
        <v>0.31647251900513251</v>
      </c>
      <c r="AT352" s="94">
        <f t="shared" si="90"/>
        <v>0.35582784555536245</v>
      </c>
      <c r="AU352" s="94">
        <f t="shared" si="91"/>
        <v>0.39469023563646177</v>
      </c>
      <c r="AV352" s="94">
        <f t="shared" si="92"/>
        <v>0.43404616041289174</v>
      </c>
      <c r="AW352" s="94">
        <f t="shared" si="93"/>
        <v>0.47290245463431968</v>
      </c>
      <c r="AY352" s="28">
        <v>0.34499999999999997</v>
      </c>
      <c r="AZ352" s="34">
        <f>(((L352-VLOOKUP(AZ$6,Data!$N$4:$Y$11,Data!$W$1,FALSE)/1000)*VLOOKUP(AZ$6,Data!$N$4:$Y$11,Data!$P$1,FALSE)^1.5+VLOOKUP(AZ$6,Data!$N$4:$Y$11,Data!$W$1,FALSE)/1000*(Mannings_n_bot)^1.5)/L352)^0.67</f>
        <v>5.2643232089043902E-2</v>
      </c>
      <c r="BA352" s="34">
        <f>(((M352-VLOOKUP(BA$6,Data!$N$4:$Y$11,Data!$W$1,FALSE)/1000)*VLOOKUP(BA$6,Data!$N$4:$Y$11,Data!$P$1,FALSE)^1.5+VLOOKUP(BA$6,Data!$N$4:$Y$11,Data!$W$1,FALSE)/1000*(Mannings_n_bot)^1.5)/M352)^0.67</f>
        <v>5.2576827511024313E-2</v>
      </c>
      <c r="BB352" s="34">
        <f>(((N352-VLOOKUP(BB$6,Data!$N$4:$Y$11,Data!$W$1,FALSE)/1000)*VLOOKUP(BB$6,Data!$N$4:$Y$11,Data!$P$1,FALSE)^1.5+VLOOKUP(BB$6,Data!$N$4:$Y$11,Data!$W$1,FALSE)/1000*(Mannings_n_bot)^1.5)/N352)^0.67</f>
        <v>5.2470133421400299E-2</v>
      </c>
      <c r="BC352" s="34">
        <f>(((O352-VLOOKUP(BC$6,Data!$N$4:$Y$11,Data!$W$1,FALSE)/1000)*VLOOKUP(BC$6,Data!$N$4:$Y$11,Data!$P$1,FALSE)^1.5+VLOOKUP(BC$6,Data!$N$4:$Y$11,Data!$W$1,FALSE)/1000*(Mannings_n_bot)^1.5)/O352)^0.67</f>
        <v>5.2358887884990032E-2</v>
      </c>
      <c r="BD352" s="34">
        <f>(((P352-VLOOKUP(BD$6,Data!$N$4:$Y$11,Data!$W$1,FALSE)/1000)*VLOOKUP(BD$6,Data!$N$4:$Y$11,Data!$P$1,FALSE)^1.5+VLOOKUP(BD$6,Data!$N$4:$Y$11,Data!$W$1,FALSE)/1000*(Mannings_n_bot)^1.5)/P352)^0.67</f>
        <v>5.2221554626144792E-2</v>
      </c>
      <c r="BE352" s="34">
        <f>(((Q352-VLOOKUP(BE$6,Data!$N$4:$Y$11,Data!$W$1,FALSE)/1000)*VLOOKUP(BE$6,Data!$N$4:$Y$11,Data!$P$1,FALSE)^1.5+VLOOKUP(BE$6,Data!$N$4:$Y$11,Data!$W$1,FALSE)/1000*(Mannings_n_bot)^1.5)/Q352)^0.67</f>
        <v>5.2106974704486921E-2</v>
      </c>
      <c r="BF352" s="34">
        <f>(((R352-VLOOKUP(BF$6,Data!$N$4:$Y$11,Data!$W$1,FALSE)/1000)*VLOOKUP(BF$6,Data!$N$4:$Y$11,Data!$P$1,FALSE)^1.5+VLOOKUP(BF$6,Data!$N$4:$Y$11,Data!$W$1,FALSE)/1000*(Mannings_n_bot)^1.5)/R352)^0.67</f>
        <v>5.2023803556857311E-2</v>
      </c>
      <c r="BG352" s="34">
        <f>(((S352-VLOOKUP(BG$6,Data!$N$4:$Y$11,Data!$W$1,FALSE)/1000)*VLOOKUP(BG$6,Data!$N$4:$Y$11,Data!$P$1,FALSE)^1.5+VLOOKUP(BG$6,Data!$N$4:$Y$11,Data!$W$1,FALSE)/1000*(Mannings_n_bot)^1.5)/S352)^0.67</f>
        <v>5.1960579073950762E-2</v>
      </c>
    </row>
    <row r="353" spans="1:59" x14ac:dyDescent="0.25">
      <c r="A353" s="28">
        <v>0.34599999999999997</v>
      </c>
      <c r="B353" s="94">
        <v>0.4155108257427822</v>
      </c>
      <c r="C353" s="94">
        <v>0.59687197629442124</v>
      </c>
      <c r="D353" s="94">
        <v>0.8096774603171788</v>
      </c>
      <c r="E353" s="94">
        <v>1.0562531260706856</v>
      </c>
      <c r="F353" s="94">
        <v>1.3339986841896629</v>
      </c>
      <c r="G353" s="94">
        <v>1.6457880381949859</v>
      </c>
      <c r="H353" s="94">
        <v>1.988473534689553</v>
      </c>
      <c r="I353" s="94">
        <v>2.3654762415489801</v>
      </c>
      <c r="K353" s="28">
        <v>0.34599999999999997</v>
      </c>
      <c r="L353" s="94">
        <v>2.0801966210373779</v>
      </c>
      <c r="M353" s="94">
        <v>2.5003400759834675</v>
      </c>
      <c r="N353" s="94">
        <v>2.9109361254768409</v>
      </c>
      <c r="O353" s="94">
        <v>3.3309769924165558</v>
      </c>
      <c r="P353" s="94">
        <v>3.7415810044375557</v>
      </c>
      <c r="Q353" s="94">
        <v>4.1615685559396152</v>
      </c>
      <c r="R353" s="94">
        <v>4.5721817110316119</v>
      </c>
      <c r="S353" s="94">
        <v>4.9921369682832255</v>
      </c>
      <c r="U353" s="28">
        <v>0.34599999999999997</v>
      </c>
      <c r="V353" s="94">
        <v>1.4448686605729197</v>
      </c>
      <c r="W353" s="94">
        <v>1.7361701850934625</v>
      </c>
      <c r="X353" s="94">
        <v>2.0213655408647275</v>
      </c>
      <c r="Y353" s="94">
        <v>2.3125947652606866</v>
      </c>
      <c r="Z353" s="94">
        <v>2.5977946492825121</v>
      </c>
      <c r="AA353" s="94">
        <v>2.8889864447821663</v>
      </c>
      <c r="AB353" s="94">
        <v>3.1741921583484984</v>
      </c>
      <c r="AC353" s="94">
        <v>3.4653613444748848</v>
      </c>
      <c r="AE353" s="28">
        <v>0.34599999999999997</v>
      </c>
      <c r="AF353" s="94">
        <f t="shared" si="94"/>
        <v>0.42838077928403751</v>
      </c>
      <c r="AG353" s="94">
        <f t="shared" si="80"/>
        <v>0.42889685757539137</v>
      </c>
      <c r="AH353" s="94">
        <f t="shared" si="81"/>
        <v>0.42882193305628435</v>
      </c>
      <c r="AI353" s="94">
        <f t="shared" si="82"/>
        <v>0.42915495629785022</v>
      </c>
      <c r="AJ353" s="94">
        <f t="shared" si="83"/>
        <v>0.42906892841285504</v>
      </c>
      <c r="AK353" s="94">
        <f t="shared" si="84"/>
        <v>0.42931100593163202</v>
      </c>
      <c r="AL353" s="94">
        <f t="shared" si="85"/>
        <v>0.42922682226810405</v>
      </c>
      <c r="AM353" s="94">
        <f t="shared" si="86"/>
        <v>0.42941553923691839</v>
      </c>
      <c r="AO353" s="28">
        <v>0.34599999999999997</v>
      </c>
      <c r="AP353" s="94">
        <f t="shared" si="95"/>
        <v>0.19974593821596065</v>
      </c>
      <c r="AQ353" s="94">
        <f t="shared" si="87"/>
        <v>0.2387163178431444</v>
      </c>
      <c r="AR353" s="94">
        <f t="shared" si="88"/>
        <v>0.27815019822344794</v>
      </c>
      <c r="AS353" s="94">
        <f t="shared" si="89"/>
        <v>0.3171000966009061</v>
      </c>
      <c r="AT353" s="94">
        <f t="shared" si="90"/>
        <v>0.35653342333295096</v>
      </c>
      <c r="AU353" s="94">
        <f t="shared" si="91"/>
        <v>0.39547300881203273</v>
      </c>
      <c r="AV353" s="94">
        <f t="shared" si="92"/>
        <v>0.43490693510536305</v>
      </c>
      <c r="AW353" s="94">
        <f t="shared" si="93"/>
        <v>0.47384041274862237</v>
      </c>
      <c r="AY353" s="28">
        <v>0.34599999999999997</v>
      </c>
      <c r="AZ353" s="34">
        <f>(((L353-VLOOKUP(AZ$6,Data!$N$4:$Y$11,Data!$W$1,FALSE)/1000)*VLOOKUP(AZ$6,Data!$N$4:$Y$11,Data!$P$1,FALSE)^1.5+VLOOKUP(AZ$6,Data!$N$4:$Y$11,Data!$W$1,FALSE)/1000*(Mannings_n_bot)^1.5)/L353)^0.67</f>
        <v>5.2628507689563772E-2</v>
      </c>
      <c r="BA353" s="34">
        <f>(((M353-VLOOKUP(BA$6,Data!$N$4:$Y$11,Data!$W$1,FALSE)/1000)*VLOOKUP(BA$6,Data!$N$4:$Y$11,Data!$P$1,FALSE)^1.5+VLOOKUP(BA$6,Data!$N$4:$Y$11,Data!$W$1,FALSE)/1000*(Mannings_n_bot)^1.5)/M353)^0.67</f>
        <v>5.2561901770815524E-2</v>
      </c>
      <c r="BB353" s="34">
        <f>(((N353-VLOOKUP(BB$6,Data!$N$4:$Y$11,Data!$W$1,FALSE)/1000)*VLOOKUP(BB$6,Data!$N$4:$Y$11,Data!$P$1,FALSE)^1.5+VLOOKUP(BB$6,Data!$N$4:$Y$11,Data!$W$1,FALSE)/1000*(Mannings_n_bot)^1.5)/N353)^0.67</f>
        <v>5.2454964719573553E-2</v>
      </c>
      <c r="BC353" s="34">
        <f>(((O353-VLOOKUP(BC$6,Data!$N$4:$Y$11,Data!$W$1,FALSE)/1000)*VLOOKUP(BC$6,Data!$N$4:$Y$11,Data!$P$1,FALSE)^1.5+VLOOKUP(BC$6,Data!$N$4:$Y$11,Data!$W$1,FALSE)/1000*(Mannings_n_bot)^1.5)/O353)^0.67</f>
        <v>5.2343427538322412E-2</v>
      </c>
      <c r="BD353" s="34">
        <f>(((P353-VLOOKUP(BD$6,Data!$N$4:$Y$11,Data!$W$1,FALSE)/1000)*VLOOKUP(BD$6,Data!$N$4:$Y$11,Data!$P$1,FALSE)^1.5+VLOOKUP(BD$6,Data!$N$4:$Y$11,Data!$W$1,FALSE)/1000*(Mannings_n_bot)^1.5)/P353)^0.67</f>
        <v>5.2205779592494998E-2</v>
      </c>
      <c r="BE353" s="34">
        <f>(((Q353-VLOOKUP(BE$6,Data!$N$4:$Y$11,Data!$W$1,FALSE)/1000)*VLOOKUP(BE$6,Data!$N$4:$Y$11,Data!$P$1,FALSE)^1.5+VLOOKUP(BE$6,Data!$N$4:$Y$11,Data!$W$1,FALSE)/1000*(Mannings_n_bot)^1.5)/Q353)^0.67</f>
        <v>5.2090906710112871E-2</v>
      </c>
      <c r="BF353" s="34">
        <f>(((R353-VLOOKUP(BF$6,Data!$N$4:$Y$11,Data!$W$1,FALSE)/1000)*VLOOKUP(BF$6,Data!$N$4:$Y$11,Data!$P$1,FALSE)^1.5+VLOOKUP(BF$6,Data!$N$4:$Y$11,Data!$W$1,FALSE)/1000*(Mannings_n_bot)^1.5)/R353)^0.67</f>
        <v>5.2007547607028928E-2</v>
      </c>
      <c r="BG353" s="34">
        <f>(((S353-VLOOKUP(BG$6,Data!$N$4:$Y$11,Data!$W$1,FALSE)/1000)*VLOOKUP(BG$6,Data!$N$4:$Y$11,Data!$P$1,FALSE)^1.5+VLOOKUP(BG$6,Data!$N$4:$Y$11,Data!$W$1,FALSE)/1000*(Mannings_n_bot)^1.5)/S353)^0.67</f>
        <v>5.1944155345948394E-2</v>
      </c>
    </row>
    <row r="354" spans="1:59" x14ac:dyDescent="0.25">
      <c r="A354" s="28">
        <v>0.34699999999999998</v>
      </c>
      <c r="B354" s="94">
        <v>0.41666831258085413</v>
      </c>
      <c r="C354" s="94">
        <v>0.59853290235001544</v>
      </c>
      <c r="D354" s="94">
        <v>0.81193091345936086</v>
      </c>
      <c r="E354" s="94">
        <v>1.0591908111456581</v>
      </c>
      <c r="F354" s="94">
        <v>1.3377095041507092</v>
      </c>
      <c r="G354" s="94">
        <v>1.6503638809113208</v>
      </c>
      <c r="H354" s="94">
        <v>1.9940031196587289</v>
      </c>
      <c r="I354" s="94">
        <v>2.3720516393405044</v>
      </c>
      <c r="K354" s="28">
        <v>0.34699999999999998</v>
      </c>
      <c r="L354" s="94">
        <v>2.0818827487172071</v>
      </c>
      <c r="M354" s="94">
        <v>2.5023575432768368</v>
      </c>
      <c r="N354" s="94">
        <v>2.9132864498814168</v>
      </c>
      <c r="O354" s="94">
        <v>3.3336585477642267</v>
      </c>
      <c r="P354" s="94">
        <v>3.7445954068663658</v>
      </c>
      <c r="Q354" s="94">
        <v>4.1649141353936274</v>
      </c>
      <c r="R354" s="94">
        <v>4.5758601367665825</v>
      </c>
      <c r="S354" s="94">
        <v>4.99614653946968</v>
      </c>
      <c r="U354" s="28">
        <v>0.34699999999999998</v>
      </c>
      <c r="V354" s="94">
        <v>1.4443442192872631</v>
      </c>
      <c r="W354" s="94">
        <v>1.7355314148158807</v>
      </c>
      <c r="X354" s="94">
        <v>2.0206232945803833</v>
      </c>
      <c r="Y354" s="94">
        <v>2.3117381919477369</v>
      </c>
      <c r="Z354" s="94">
        <v>2.596834583016479</v>
      </c>
      <c r="AA354" s="94">
        <v>2.8879120548415997</v>
      </c>
      <c r="AB354" s="94">
        <v>3.1730142657416045</v>
      </c>
      <c r="AC354" s="94">
        <v>3.4640691312147975</v>
      </c>
      <c r="AE354" s="28">
        <v>0.34699999999999998</v>
      </c>
      <c r="AF354" s="94">
        <f t="shared" si="94"/>
        <v>0.42957411789998784</v>
      </c>
      <c r="AG354" s="94">
        <f t="shared" si="80"/>
        <v>0.43009035633928383</v>
      </c>
      <c r="AH354" s="94">
        <f t="shared" si="81"/>
        <v>0.43001540845833364</v>
      </c>
      <c r="AI354" s="94">
        <f t="shared" si="82"/>
        <v>0.43034853582803029</v>
      </c>
      <c r="AJ354" s="94">
        <f t="shared" si="83"/>
        <v>0.43026248097260611</v>
      </c>
      <c r="AK354" s="94">
        <f t="shared" si="84"/>
        <v>0.43050463451194981</v>
      </c>
      <c r="AL354" s="94">
        <f t="shared" si="85"/>
        <v>0.43042042436708866</v>
      </c>
      <c r="AM354" s="94">
        <f t="shared" si="86"/>
        <v>0.43060920076635978</v>
      </c>
      <c r="AO354" s="28">
        <v>0.34699999999999998</v>
      </c>
      <c r="AP354" s="94">
        <f t="shared" si="95"/>
        <v>0.2001401437413286</v>
      </c>
      <c r="AQ354" s="94">
        <f t="shared" si="87"/>
        <v>0.23918760288996779</v>
      </c>
      <c r="AR354" s="94">
        <f t="shared" si="88"/>
        <v>0.27869930658291769</v>
      </c>
      <c r="AS354" s="94">
        <f t="shared" si="89"/>
        <v>0.3177262445957526</v>
      </c>
      <c r="AT354" s="94">
        <f t="shared" si="90"/>
        <v>0.3572373938444155</v>
      </c>
      <c r="AU354" s="94">
        <f t="shared" si="91"/>
        <v>0.39625399882471873</v>
      </c>
      <c r="AV354" s="94">
        <f t="shared" si="92"/>
        <v>0.43576574896533909</v>
      </c>
      <c r="AW354" s="94">
        <f t="shared" si="93"/>
        <v>0.47477623416391779</v>
      </c>
      <c r="AY354" s="28">
        <v>0.34699999999999998</v>
      </c>
      <c r="AZ354" s="34">
        <f>(((L354-VLOOKUP(AZ$6,Data!$N$4:$Y$11,Data!$W$1,FALSE)/1000)*VLOOKUP(AZ$6,Data!$N$4:$Y$11,Data!$P$1,FALSE)^1.5+VLOOKUP(AZ$6,Data!$N$4:$Y$11,Data!$W$1,FALSE)/1000*(Mannings_n_bot)^1.5)/L354)^0.67</f>
        <v>5.2613799784203177E-2</v>
      </c>
      <c r="BA354" s="34">
        <f>(((M354-VLOOKUP(BA$6,Data!$N$4:$Y$11,Data!$W$1,FALSE)/1000)*VLOOKUP(BA$6,Data!$N$4:$Y$11,Data!$P$1,FALSE)^1.5+VLOOKUP(BA$6,Data!$N$4:$Y$11,Data!$W$1,FALSE)/1000*(Mannings_n_bot)^1.5)/M354)^0.67</f>
        <v>5.2546992535728546E-2</v>
      </c>
      <c r="BB354" s="34">
        <f>(((N354-VLOOKUP(BB$6,Data!$N$4:$Y$11,Data!$W$1,FALSE)/1000)*VLOOKUP(BB$6,Data!$N$4:$Y$11,Data!$P$1,FALSE)^1.5+VLOOKUP(BB$6,Data!$N$4:$Y$11,Data!$W$1,FALSE)/1000*(Mannings_n_bot)^1.5)/N354)^0.67</f>
        <v>5.2439812779786023E-2</v>
      </c>
      <c r="BC354" s="34">
        <f>(((O354-VLOOKUP(BC$6,Data!$N$4:$Y$11,Data!$W$1,FALSE)/1000)*VLOOKUP(BC$6,Data!$N$4:$Y$11,Data!$P$1,FALSE)^1.5+VLOOKUP(BC$6,Data!$N$4:$Y$11,Data!$W$1,FALSE)/1000*(Mannings_n_bot)^1.5)/O354)^0.67</f>
        <v>5.2327984106109122E-2</v>
      </c>
      <c r="BD354" s="34">
        <f>(((P354-VLOOKUP(BD$6,Data!$N$4:$Y$11,Data!$W$1,FALSE)/1000)*VLOOKUP(BD$6,Data!$N$4:$Y$11,Data!$P$1,FALSE)^1.5+VLOOKUP(BD$6,Data!$N$4:$Y$11,Data!$W$1,FALSE)/1000*(Mannings_n_bot)^1.5)/P354)^0.67</f>
        <v>5.2190021797149405E-2</v>
      </c>
      <c r="BE354" s="34">
        <f>(((Q354-VLOOKUP(BE$6,Data!$N$4:$Y$11,Data!$W$1,FALSE)/1000)*VLOOKUP(BE$6,Data!$N$4:$Y$11,Data!$P$1,FALSE)^1.5+VLOOKUP(BE$6,Data!$N$4:$Y$11,Data!$W$1,FALSE)/1000*(Mannings_n_bot)^1.5)/Q354)^0.67</f>
        <v>5.2074856131707134E-2</v>
      </c>
      <c r="BF354" s="34">
        <f>(((R354-VLOOKUP(BF$6,Data!$N$4:$Y$11,Data!$W$1,FALSE)/1000)*VLOOKUP(BF$6,Data!$N$4:$Y$11,Data!$P$1,FALSE)^1.5+VLOOKUP(BF$6,Data!$N$4:$Y$11,Data!$W$1,FALSE)/1000*(Mannings_n_bot)^1.5)/R354)^0.67</f>
        <v>5.1991309276682919E-2</v>
      </c>
      <c r="BG354" s="34">
        <f>(((S354-VLOOKUP(BG$6,Data!$N$4:$Y$11,Data!$W$1,FALSE)/1000)*VLOOKUP(BG$6,Data!$N$4:$Y$11,Data!$P$1,FALSE)^1.5+VLOOKUP(BG$6,Data!$N$4:$Y$11,Data!$W$1,FALSE)/1000*(Mannings_n_bot)^1.5)/S354)^0.67</f>
        <v>5.1927749316202629E-2</v>
      </c>
    </row>
    <row r="355" spans="1:59" x14ac:dyDescent="0.25">
      <c r="A355" s="28">
        <v>0.34799999999999998</v>
      </c>
      <c r="B355" s="94">
        <v>0.41782537842314682</v>
      </c>
      <c r="C355" s="94">
        <v>0.60019321608452736</v>
      </c>
      <c r="D355" s="94">
        <v>0.81418353745631822</v>
      </c>
      <c r="E355" s="94">
        <v>1.0621274059392385</v>
      </c>
      <c r="F355" s="94">
        <v>1.3414189499516387</v>
      </c>
      <c r="G355" s="94">
        <v>1.6549380185231044</v>
      </c>
      <c r="H355" s="94">
        <v>1.9995306485899258</v>
      </c>
      <c r="I355" s="94">
        <v>2.3786245803424619</v>
      </c>
      <c r="K355" s="28">
        <v>0.34799999999999998</v>
      </c>
      <c r="L355" s="94">
        <v>2.0835694898909161</v>
      </c>
      <c r="M355" s="94">
        <v>2.5043757546091414</v>
      </c>
      <c r="N355" s="94">
        <v>2.9156376393929708</v>
      </c>
      <c r="O355" s="94">
        <v>3.3363410987040116</v>
      </c>
      <c r="P355" s="94">
        <v>3.7476109259775177</v>
      </c>
      <c r="Q355" s="94">
        <v>4.1682609619819928</v>
      </c>
      <c r="R355" s="94">
        <v>4.5795399307413174</v>
      </c>
      <c r="S355" s="94">
        <v>5.0001576093269851</v>
      </c>
      <c r="U355" s="28">
        <v>0.34799999999999998</v>
      </c>
      <c r="V355" s="94">
        <v>1.4438178088997538</v>
      </c>
      <c r="W355" s="94">
        <v>1.7348902984700083</v>
      </c>
      <c r="X355" s="94">
        <v>2.0198783134676739</v>
      </c>
      <c r="Y355" s="94">
        <v>2.310878506946529</v>
      </c>
      <c r="Z355" s="94">
        <v>2.5958710163396379</v>
      </c>
      <c r="AA355" s="94">
        <v>2.886833787679806</v>
      </c>
      <c r="AB355" s="94">
        <v>3.1718321072073308</v>
      </c>
      <c r="AC355" s="94">
        <v>3.4627722752443502</v>
      </c>
      <c r="AE355" s="28">
        <v>0.34799999999999998</v>
      </c>
      <c r="AF355" s="94">
        <f t="shared" si="94"/>
        <v>0.43076702248031545</v>
      </c>
      <c r="AG355" s="94">
        <f t="shared" si="80"/>
        <v>0.4312834151049883</v>
      </c>
      <c r="AH355" s="94">
        <f t="shared" si="81"/>
        <v>0.43120844472791908</v>
      </c>
      <c r="AI355" s="94">
        <f t="shared" si="82"/>
        <v>0.43154167237759178</v>
      </c>
      <c r="AJ355" s="94">
        <f t="shared" si="83"/>
        <v>0.43145559154585766</v>
      </c>
      <c r="AK355" s="94">
        <f t="shared" si="84"/>
        <v>0.43169781830828985</v>
      </c>
      <c r="AL355" s="94">
        <f t="shared" si="85"/>
        <v>0.43161358265496252</v>
      </c>
      <c r="AM355" s="94">
        <f t="shared" si="86"/>
        <v>0.43180241630374339</v>
      </c>
      <c r="AO355" s="28">
        <v>0.34799999999999998</v>
      </c>
      <c r="AP355" s="94">
        <f t="shared" si="95"/>
        <v>0.20053345014426266</v>
      </c>
      <c r="AQ355" s="94">
        <f t="shared" si="87"/>
        <v>0.23965781292200686</v>
      </c>
      <c r="AR355" s="94">
        <f t="shared" si="88"/>
        <v>0.27924716242373293</v>
      </c>
      <c r="AS355" s="94">
        <f t="shared" si="89"/>
        <v>0.31835096427994658</v>
      </c>
      <c r="AT355" s="94">
        <f t="shared" si="90"/>
        <v>0.35793975854143562</v>
      </c>
      <c r="AU355" s="94">
        <f t="shared" si="91"/>
        <v>0.3970332072817695</v>
      </c>
      <c r="AV355" s="94">
        <f t="shared" si="92"/>
        <v>0.43662260376147649</v>
      </c>
      <c r="AW355" s="94">
        <f t="shared" si="93"/>
        <v>0.47570992080440078</v>
      </c>
      <c r="AY355" s="28">
        <v>0.34799999999999998</v>
      </c>
      <c r="AZ355" s="34">
        <f>(((L355-VLOOKUP(AZ$6,Data!$N$4:$Y$11,Data!$W$1,FALSE)/1000)*VLOOKUP(AZ$6,Data!$N$4:$Y$11,Data!$P$1,FALSE)^1.5+VLOOKUP(AZ$6,Data!$N$4:$Y$11,Data!$W$1,FALSE)/1000*(Mannings_n_bot)^1.5)/L355)^0.67</f>
        <v>5.259910832358785E-2</v>
      </c>
      <c r="BA355" s="34">
        <f>(((M355-VLOOKUP(BA$6,Data!$N$4:$Y$11,Data!$W$1,FALSE)/1000)*VLOOKUP(BA$6,Data!$N$4:$Y$11,Data!$P$1,FALSE)^1.5+VLOOKUP(BA$6,Data!$N$4:$Y$11,Data!$W$1,FALSE)/1000*(Mannings_n_bot)^1.5)/M355)^0.67</f>
        <v>5.2532099756552021E-2</v>
      </c>
      <c r="BB355" s="34">
        <f>(((N355-VLOOKUP(BB$6,Data!$N$4:$Y$11,Data!$W$1,FALSE)/1000)*VLOOKUP(BB$6,Data!$N$4:$Y$11,Data!$P$1,FALSE)^1.5+VLOOKUP(BB$6,Data!$N$4:$Y$11,Data!$W$1,FALSE)/1000*(Mannings_n_bot)^1.5)/N355)^0.67</f>
        <v>5.2424677552015103E-2</v>
      </c>
      <c r="BC355" s="34">
        <f>(((O355-VLOOKUP(BC$6,Data!$N$4:$Y$11,Data!$W$1,FALSE)/1000)*VLOOKUP(BC$6,Data!$N$4:$Y$11,Data!$P$1,FALSE)^1.5+VLOOKUP(BC$6,Data!$N$4:$Y$11,Data!$W$1,FALSE)/1000*(Mannings_n_bot)^1.5)/O355)^0.67</f>
        <v>5.2312557537987164E-2</v>
      </c>
      <c r="BD355" s="34">
        <f>(((P355-VLOOKUP(BD$6,Data!$N$4:$Y$11,Data!$W$1,FALSE)/1000)*VLOOKUP(BD$6,Data!$N$4:$Y$11,Data!$P$1,FALSE)^1.5+VLOOKUP(BD$6,Data!$N$4:$Y$11,Data!$W$1,FALSE)/1000*(Mannings_n_bot)^1.5)/P355)^0.67</f>
        <v>5.2174281188722416E-2</v>
      </c>
      <c r="BE355" s="34">
        <f>(((Q355-VLOOKUP(BE$6,Data!$N$4:$Y$11,Data!$W$1,FALSE)/1000)*VLOOKUP(BE$6,Data!$N$4:$Y$11,Data!$P$1,FALSE)^1.5+VLOOKUP(BE$6,Data!$N$4:$Y$11,Data!$W$1,FALSE)/1000*(Mannings_n_bot)^1.5)/Q355)^0.67</f>
        <v>5.2058822917428783E-2</v>
      </c>
      <c r="BF355" s="34">
        <f>(((R355-VLOOKUP(BF$6,Data!$N$4:$Y$11,Data!$W$1,FALSE)/1000)*VLOOKUP(BF$6,Data!$N$4:$Y$11,Data!$P$1,FALSE)^1.5+VLOOKUP(BF$6,Data!$N$4:$Y$11,Data!$W$1,FALSE)/1000*(Mannings_n_bot)^1.5)/R355)^0.67</f>
        <v>5.1975088513321777E-2</v>
      </c>
      <c r="BG355" s="34">
        <f>(((S355-VLOOKUP(BG$6,Data!$N$4:$Y$11,Data!$W$1,FALSE)/1000)*VLOOKUP(BG$6,Data!$N$4:$Y$11,Data!$P$1,FALSE)^1.5+VLOOKUP(BG$6,Data!$N$4:$Y$11,Data!$W$1,FALSE)/1000*(Mannings_n_bot)^1.5)/S355)^0.67</f>
        <v>5.1911360932042537E-2</v>
      </c>
    </row>
    <row r="356" spans="1:59" x14ac:dyDescent="0.25">
      <c r="A356" s="28">
        <v>0.34899999999999998</v>
      </c>
      <c r="B356" s="94">
        <v>0.41898202169106102</v>
      </c>
      <c r="C356" s="94">
        <v>0.60185291525190776</v>
      </c>
      <c r="D356" s="94">
        <v>0.81643532925697215</v>
      </c>
      <c r="E356" s="94">
        <v>1.0650629064957184</v>
      </c>
      <c r="F356" s="94">
        <v>1.3451270165885825</v>
      </c>
      <c r="G356" s="94">
        <v>1.6595104448846567</v>
      </c>
      <c r="H356" s="94">
        <v>2.0050561140461753</v>
      </c>
      <c r="I356" s="94">
        <v>2.3851950557388895</v>
      </c>
      <c r="K356" s="28">
        <v>0.34899999999999998</v>
      </c>
      <c r="L356" s="94">
        <v>2.0852568473080275</v>
      </c>
      <c r="M356" s="94">
        <v>2.5063947132616122</v>
      </c>
      <c r="N356" s="94">
        <v>2.9179896978355284</v>
      </c>
      <c r="O356" s="94">
        <v>3.3390246495916531</v>
      </c>
      <c r="P356" s="94">
        <v>3.7506275666694813</v>
      </c>
      <c r="Q356" s="94">
        <v>4.1716090411349134</v>
      </c>
      <c r="R356" s="94">
        <v>4.583221098928707</v>
      </c>
      <c r="S356" s="94">
        <v>5.0041701843597721</v>
      </c>
      <c r="U356" s="28">
        <v>0.34899999999999998</v>
      </c>
      <c r="V356" s="94">
        <v>1.4432894272558223</v>
      </c>
      <c r="W356" s="94">
        <v>1.7342468334539627</v>
      </c>
      <c r="X356" s="94">
        <v>2.0191305944994609</v>
      </c>
      <c r="Y356" s="94">
        <v>2.3100157067829663</v>
      </c>
      <c r="Z356" s="94">
        <v>2.5949039453525633</v>
      </c>
      <c r="AA356" s="94">
        <v>2.8857516389505875</v>
      </c>
      <c r="AB356" s="94">
        <v>3.1706456779740924</v>
      </c>
      <c r="AC356" s="94">
        <v>3.4614707713453052</v>
      </c>
      <c r="AE356" s="28">
        <v>0.34899999999999998</v>
      </c>
      <c r="AF356" s="94">
        <f t="shared" si="94"/>
        <v>0.43195949139752593</v>
      </c>
      <c r="AG356" s="94">
        <f t="shared" si="80"/>
        <v>0.43247603225855158</v>
      </c>
      <c r="AH356" s="94">
        <f t="shared" si="81"/>
        <v>0.43240104024912629</v>
      </c>
      <c r="AI356" s="94">
        <f t="shared" si="82"/>
        <v>0.43273436433933293</v>
      </c>
      <c r="AJ356" s="94">
        <f t="shared" si="83"/>
        <v>0.43264825852315941</v>
      </c>
      <c r="AK356" s="94">
        <f t="shared" si="84"/>
        <v>0.43289055571752466</v>
      </c>
      <c r="AL356" s="94">
        <f t="shared" si="85"/>
        <v>0.4328062955264006</v>
      </c>
      <c r="AM356" s="94">
        <f t="shared" si="86"/>
        <v>0.43299518424866779</v>
      </c>
      <c r="AO356" s="28">
        <v>0.34899999999999998</v>
      </c>
      <c r="AP356" s="94">
        <f t="shared" si="95"/>
        <v>0.20092585823753459</v>
      </c>
      <c r="AQ356" s="94">
        <f t="shared" si="87"/>
        <v>0.24012694890690492</v>
      </c>
      <c r="AR356" s="94">
        <f t="shared" si="88"/>
        <v>0.2797937668740153</v>
      </c>
      <c r="AS356" s="94">
        <f t="shared" si="89"/>
        <v>0.31897425693636933</v>
      </c>
      <c r="AT356" s="94">
        <f t="shared" si="90"/>
        <v>0.3586405188673642</v>
      </c>
      <c r="AU356" s="94">
        <f t="shared" si="91"/>
        <v>0.39781063578124187</v>
      </c>
      <c r="AV356" s="94">
        <f t="shared" si="92"/>
        <v>0.43747750125230528</v>
      </c>
      <c r="AW356" s="94">
        <f t="shared" si="93"/>
        <v>0.47664147458327272</v>
      </c>
      <c r="AY356" s="28">
        <v>0.34899999999999998</v>
      </c>
      <c r="AZ356" s="34">
        <f>(((L356-VLOOKUP(AZ$6,Data!$N$4:$Y$11,Data!$W$1,FALSE)/1000)*VLOOKUP(AZ$6,Data!$N$4:$Y$11,Data!$P$1,FALSE)^1.5+VLOOKUP(AZ$6,Data!$N$4:$Y$11,Data!$W$1,FALSE)/1000*(Mannings_n_bot)^1.5)/L356)^0.67</f>
        <v>5.2584433258466186E-2</v>
      </c>
      <c r="BA356" s="34">
        <f>(((M356-VLOOKUP(BA$6,Data!$N$4:$Y$11,Data!$W$1,FALSE)/1000)*VLOOKUP(BA$6,Data!$N$4:$Y$11,Data!$P$1,FALSE)^1.5+VLOOKUP(BA$6,Data!$N$4:$Y$11,Data!$W$1,FALSE)/1000*(Mannings_n_bot)^1.5)/M356)^0.67</f>
        <v>5.2517223384194844E-2</v>
      </c>
      <c r="BB356" s="34">
        <f>(((N356-VLOOKUP(BB$6,Data!$N$4:$Y$11,Data!$W$1,FALSE)/1000)*VLOOKUP(BB$6,Data!$N$4:$Y$11,Data!$P$1,FALSE)^1.5+VLOOKUP(BB$6,Data!$N$4:$Y$11,Data!$W$1,FALSE)/1000*(Mannings_n_bot)^1.5)/N356)^0.67</f>
        <v>5.2409558986360676E-2</v>
      </c>
      <c r="BC356" s="34">
        <f>(((O356-VLOOKUP(BC$6,Data!$N$4:$Y$11,Data!$W$1,FALSE)/1000)*VLOOKUP(BC$6,Data!$N$4:$Y$11,Data!$P$1,FALSE)^1.5+VLOOKUP(BC$6,Data!$N$4:$Y$11,Data!$W$1,FALSE)/1000*(Mannings_n_bot)^1.5)/O356)^0.67</f>
        <v>5.2297147783715019E-2</v>
      </c>
      <c r="BD356" s="34">
        <f>(((P356-VLOOKUP(BD$6,Data!$N$4:$Y$11,Data!$W$1,FALSE)/1000)*VLOOKUP(BD$6,Data!$N$4:$Y$11,Data!$P$1,FALSE)^1.5+VLOOKUP(BD$6,Data!$N$4:$Y$11,Data!$W$1,FALSE)/1000*(Mannings_n_bot)^1.5)/P356)^0.67</f>
        <v>5.2158557715952188E-2</v>
      </c>
      <c r="BE356" s="34">
        <f>(((Q356-VLOOKUP(BE$6,Data!$N$4:$Y$11,Data!$W$1,FALSE)/1000)*VLOOKUP(BE$6,Data!$N$4:$Y$11,Data!$P$1,FALSE)^1.5+VLOOKUP(BE$6,Data!$N$4:$Y$11,Data!$W$1,FALSE)/1000*(Mannings_n_bot)^1.5)/Q356)^0.67</f>
        <v>5.2042807015560487E-2</v>
      </c>
      <c r="BF356" s="34">
        <f>(((R356-VLOOKUP(BF$6,Data!$N$4:$Y$11,Data!$W$1,FALSE)/1000)*VLOOKUP(BF$6,Data!$N$4:$Y$11,Data!$P$1,FALSE)^1.5+VLOOKUP(BF$6,Data!$N$4:$Y$11,Data!$W$1,FALSE)/1000*(Mannings_n_bot)^1.5)/R356)^0.67</f>
        <v>5.1958885264573366E-2</v>
      </c>
      <c r="BG356" s="34">
        <f>(((S356-VLOOKUP(BG$6,Data!$N$4:$Y$11,Data!$W$1,FALSE)/1000)*VLOOKUP(BG$6,Data!$N$4:$Y$11,Data!$P$1,FALSE)^1.5+VLOOKUP(BG$6,Data!$N$4:$Y$11,Data!$W$1,FALSE)/1000*(Mannings_n_bot)^1.5)/S356)^0.67</f>
        <v>5.1894990140921915E-2</v>
      </c>
    </row>
    <row r="357" spans="1:59" x14ac:dyDescent="0.25">
      <c r="A357" s="28">
        <v>0.35</v>
      </c>
      <c r="B357" s="94">
        <v>0.42013824080426576</v>
      </c>
      <c r="C357" s="94">
        <v>0.60351199760361285</v>
      </c>
      <c r="D357" s="94">
        <v>0.81868628580685865</v>
      </c>
      <c r="E357" s="94">
        <v>1.0679973088549635</v>
      </c>
      <c r="F357" s="94">
        <v>1.3488336990520844</v>
      </c>
      <c r="G357" s="94">
        <v>1.6640811538433957</v>
      </c>
      <c r="H357" s="94">
        <v>2.010579508582174</v>
      </c>
      <c r="I357" s="94">
        <v>2.3917630567038937</v>
      </c>
      <c r="K357" s="28">
        <v>0.35</v>
      </c>
      <c r="L357" s="94">
        <v>2.0869448237261268</v>
      </c>
      <c r="M357" s="94">
        <v>2.5084144225251981</v>
      </c>
      <c r="N357" s="94">
        <v>2.9203426290444248</v>
      </c>
      <c r="O357" s="94">
        <v>3.3417092047958601</v>
      </c>
      <c r="P357" s="94">
        <v>3.7536453338552849</v>
      </c>
      <c r="Q357" s="94">
        <v>4.1749583782987996</v>
      </c>
      <c r="R357" s="94">
        <v>4.5869036473194464</v>
      </c>
      <c r="S357" s="94">
        <v>5.0081842710921265</v>
      </c>
      <c r="U357" s="28">
        <v>0.35</v>
      </c>
      <c r="V357" s="94">
        <v>1.4427590721896695</v>
      </c>
      <c r="W357" s="94">
        <v>1.7336010171524585</v>
      </c>
      <c r="X357" s="94">
        <v>2.0183801346329884</v>
      </c>
      <c r="Y357" s="94">
        <v>2.3091497879651635</v>
      </c>
      <c r="Z357" s="94">
        <v>2.593933366135821</v>
      </c>
      <c r="AA357" s="94">
        <v>2.8846656042855705</v>
      </c>
      <c r="AB357" s="94">
        <v>3.1694549732459079</v>
      </c>
      <c r="AC357" s="94">
        <v>3.4601646142728568</v>
      </c>
      <c r="AE357" s="28">
        <v>0.35</v>
      </c>
      <c r="AF357" s="94">
        <f t="shared" si="94"/>
        <v>0.43315152302233939</v>
      </c>
      <c r="AG357" s="94">
        <f t="shared" si="80"/>
        <v>0.43366820618422791</v>
      </c>
      <c r="AH357" s="94">
        <f t="shared" si="81"/>
        <v>0.43359319340424796</v>
      </c>
      <c r="AI357" s="94">
        <f t="shared" si="82"/>
        <v>0.43392661010425371</v>
      </c>
      <c r="AJ357" s="94">
        <f t="shared" si="83"/>
        <v>0.43384048029326377</v>
      </c>
      <c r="AK357" s="94">
        <f t="shared" si="84"/>
        <v>0.43408284513472634</v>
      </c>
      <c r="AL357" s="94">
        <f t="shared" si="85"/>
        <v>0.43399856137427867</v>
      </c>
      <c r="AM357" s="94">
        <f t="shared" si="86"/>
        <v>0.43418750299892883</v>
      </c>
      <c r="AO357" s="28">
        <v>0.35</v>
      </c>
      <c r="AP357" s="94">
        <f t="shared" si="95"/>
        <v>0.20131736882920159</v>
      </c>
      <c r="AQ357" s="94">
        <f t="shared" si="87"/>
        <v>0.24059501180672641</v>
      </c>
      <c r="AR357" s="94">
        <f t="shared" si="88"/>
        <v>0.28033912105537556</v>
      </c>
      <c r="AS357" s="94">
        <f t="shared" si="89"/>
        <v>0.31959612384052605</v>
      </c>
      <c r="AT357" s="94">
        <f t="shared" si="90"/>
        <v>0.35933967625724711</v>
      </c>
      <c r="AU357" s="94">
        <f t="shared" si="91"/>
        <v>0.39858628591202167</v>
      </c>
      <c r="AV357" s="94">
        <f t="shared" si="92"/>
        <v>0.43833044318625314</v>
      </c>
      <c r="AW357" s="94">
        <f t="shared" si="93"/>
        <v>0.47757089740276787</v>
      </c>
      <c r="AY357" s="28">
        <v>0.35</v>
      </c>
      <c r="AZ357" s="34">
        <f>(((L357-VLOOKUP(AZ$6,Data!$N$4:$Y$11,Data!$W$1,FALSE)/1000)*VLOOKUP(AZ$6,Data!$N$4:$Y$11,Data!$P$1,FALSE)^1.5+VLOOKUP(AZ$6,Data!$N$4:$Y$11,Data!$W$1,FALSE)/1000*(Mannings_n_bot)^1.5)/L357)^0.67</f>
        <v>5.2569774539709034E-2</v>
      </c>
      <c r="BA357" s="34">
        <f>(((M357-VLOOKUP(BA$6,Data!$N$4:$Y$11,Data!$W$1,FALSE)/1000)*VLOOKUP(BA$6,Data!$N$4:$Y$11,Data!$P$1,FALSE)^1.5+VLOOKUP(BA$6,Data!$N$4:$Y$11,Data!$W$1,FALSE)/1000*(Mannings_n_bot)^1.5)/M357)^0.67</f>
        <v>5.2502363369685411E-2</v>
      </c>
      <c r="BB357" s="34">
        <f>(((N357-VLOOKUP(BB$6,Data!$N$4:$Y$11,Data!$W$1,FALSE)/1000)*VLOOKUP(BB$6,Data!$N$4:$Y$11,Data!$P$1,FALSE)^1.5+VLOOKUP(BB$6,Data!$N$4:$Y$11,Data!$W$1,FALSE)/1000*(Mannings_n_bot)^1.5)/N357)^0.67</f>
        <v>5.2394457033044066E-2</v>
      </c>
      <c r="BC357" s="34">
        <f>(((O357-VLOOKUP(BC$6,Data!$N$4:$Y$11,Data!$W$1,FALSE)/1000)*VLOOKUP(BC$6,Data!$N$4:$Y$11,Data!$P$1,FALSE)^1.5+VLOOKUP(BC$6,Data!$N$4:$Y$11,Data!$W$1,FALSE)/1000*(Mannings_n_bot)^1.5)/O357)^0.67</f>
        <v>5.2281754793171882E-2</v>
      </c>
      <c r="BD357" s="34">
        <f>(((P357-VLOOKUP(BD$6,Data!$N$4:$Y$11,Data!$W$1,FALSE)/1000)*VLOOKUP(BD$6,Data!$N$4:$Y$11,Data!$P$1,FALSE)^1.5+VLOOKUP(BD$6,Data!$N$4:$Y$11,Data!$W$1,FALSE)/1000*(Mannings_n_bot)^1.5)/P357)^0.67</f>
        <v>5.2142851327700128E-2</v>
      </c>
      <c r="BE357" s="34">
        <f>(((Q357-VLOOKUP(BE$6,Data!$N$4:$Y$11,Data!$W$1,FALSE)/1000)*VLOOKUP(BE$6,Data!$N$4:$Y$11,Data!$P$1,FALSE)^1.5+VLOOKUP(BE$6,Data!$N$4:$Y$11,Data!$W$1,FALSE)/1000*(Mannings_n_bot)^1.5)/Q357)^0.67</f>
        <v>5.2026808374507828E-2</v>
      </c>
      <c r="BF357" s="34">
        <f>(((R357-VLOOKUP(BF$6,Data!$N$4:$Y$11,Data!$W$1,FALSE)/1000)*VLOOKUP(BF$6,Data!$N$4:$Y$11,Data!$P$1,FALSE)^1.5+VLOOKUP(BF$6,Data!$N$4:$Y$11,Data!$W$1,FALSE)/1000*(Mannings_n_bot)^1.5)/R357)^0.67</f>
        <v>5.1942699478190184E-2</v>
      </c>
      <c r="BG357" s="34">
        <f>(((S357-VLOOKUP(BG$6,Data!$N$4:$Y$11,Data!$W$1,FALSE)/1000)*VLOOKUP(BG$6,Data!$N$4:$Y$11,Data!$P$1,FALSE)^1.5+VLOOKUP(BG$6,Data!$N$4:$Y$11,Data!$W$1,FALSE)/1000*(Mannings_n_bot)^1.5)/S357)^0.67</f>
        <v>5.1878636890418633E-2</v>
      </c>
    </row>
    <row r="358" spans="1:59" x14ac:dyDescent="0.25">
      <c r="A358" s="28">
        <v>0.35099999999999998</v>
      </c>
      <c r="B358" s="94">
        <v>0.42129403418069122</v>
      </c>
      <c r="C358" s="94">
        <v>0.60517046088858972</v>
      </c>
      <c r="D358" s="94">
        <v>0.82093640404811263</v>
      </c>
      <c r="E358" s="94">
        <v>1.0709306090523907</v>
      </c>
      <c r="F358" s="94">
        <v>1.3525389923270783</v>
      </c>
      <c r="G358" s="94">
        <v>1.6686501392397983</v>
      </c>
      <c r="H358" s="94">
        <v>2.0161008247442407</v>
      </c>
      <c r="I358" s="94">
        <v>2.3983285744016034</v>
      </c>
      <c r="K358" s="28">
        <v>0.35099999999999998</v>
      </c>
      <c r="L358" s="94">
        <v>2.0886334219109179</v>
      </c>
      <c r="M358" s="94">
        <v>2.5104348857006307</v>
      </c>
      <c r="N358" s="94">
        <v>2.9226964368663806</v>
      </c>
      <c r="O358" s="94">
        <v>3.3443947686983848</v>
      </c>
      <c r="P358" s="94">
        <v>3.7566642324626063</v>
      </c>
      <c r="Q358" s="94">
        <v>4.1783089789363714</v>
      </c>
      <c r="R358" s="94">
        <v>4.5905875819221436</v>
      </c>
      <c r="S358" s="94">
        <v>5.012199876067708</v>
      </c>
      <c r="U358" s="28">
        <v>0.35099999999999998</v>
      </c>
      <c r="V358" s="94">
        <v>1.4422267415242145</v>
      </c>
      <c r="W358" s="94">
        <v>1.7329528469367486</v>
      </c>
      <c r="X358" s="94">
        <v>2.0176269308098105</v>
      </c>
      <c r="Y358" s="94">
        <v>2.3082807469833635</v>
      </c>
      <c r="Z358" s="94">
        <v>2.5929592747498789</v>
      </c>
      <c r="AA358" s="94">
        <v>2.8835756792941014</v>
      </c>
      <c r="AB358" s="94">
        <v>3.1682599882022897</v>
      </c>
      <c r="AC358" s="94">
        <v>3.458853798755511</v>
      </c>
      <c r="AE358" s="28">
        <v>0.35099999999999998</v>
      </c>
      <c r="AF358" s="94">
        <f t="shared" si="94"/>
        <v>0.43434311572368328</v>
      </c>
      <c r="AG358" s="94">
        <f t="shared" si="80"/>
        <v>0.43485993526446853</v>
      </c>
      <c r="AH358" s="94">
        <f t="shared" si="81"/>
        <v>0.4347849025737755</v>
      </c>
      <c r="AI358" s="94">
        <f t="shared" si="82"/>
        <v>0.43511840806154667</v>
      </c>
      <c r="AJ358" s="94">
        <f t="shared" si="83"/>
        <v>0.43503225524311895</v>
      </c>
      <c r="AK358" s="94">
        <f t="shared" si="84"/>
        <v>0.4352746849531563</v>
      </c>
      <c r="AL358" s="94">
        <f t="shared" si="85"/>
        <v>0.43519037858966414</v>
      </c>
      <c r="AM358" s="94">
        <f t="shared" si="86"/>
        <v>0.4353793709505111</v>
      </c>
      <c r="AO358" s="28">
        <v>0.35099999999999998</v>
      </c>
      <c r="AP358" s="94">
        <f t="shared" si="95"/>
        <v>0.20170798272261861</v>
      </c>
      <c r="AQ358" s="94">
        <f t="shared" si="87"/>
        <v>0.24106200257796939</v>
      </c>
      <c r="AR358" s="94">
        <f t="shared" si="88"/>
        <v>0.2808832260829297</v>
      </c>
      <c r="AS358" s="94">
        <f t="shared" si="89"/>
        <v>0.32021656626056422</v>
      </c>
      <c r="AT358" s="94">
        <f t="shared" si="90"/>
        <v>0.36003723213784489</v>
      </c>
      <c r="AU358" s="94">
        <f t="shared" si="91"/>
        <v>0.39936015925384466</v>
      </c>
      <c r="AV358" s="94">
        <f t="shared" si="92"/>
        <v>0.43918143130167031</v>
      </c>
      <c r="AW358" s="94">
        <f t="shared" si="93"/>
        <v>0.47849819115418002</v>
      </c>
      <c r="AY358" s="28">
        <v>0.35099999999999998</v>
      </c>
      <c r="AZ358" s="34">
        <f>(((L358-VLOOKUP(AZ$6,Data!$N$4:$Y$11,Data!$W$1,FALSE)/1000)*VLOOKUP(AZ$6,Data!$N$4:$Y$11,Data!$P$1,FALSE)^1.5+VLOOKUP(AZ$6,Data!$N$4:$Y$11,Data!$W$1,FALSE)/1000*(Mannings_n_bot)^1.5)/L358)^0.67</f>
        <v>5.2555132118308645E-2</v>
      </c>
      <c r="BA358" s="34">
        <f>(((M358-VLOOKUP(BA$6,Data!$N$4:$Y$11,Data!$W$1,FALSE)/1000)*VLOOKUP(BA$6,Data!$N$4:$Y$11,Data!$P$1,FALSE)^1.5+VLOOKUP(BA$6,Data!$N$4:$Y$11,Data!$W$1,FALSE)/1000*(Mannings_n_bot)^1.5)/M358)^0.67</f>
        <v>5.2487519664170978E-2</v>
      </c>
      <c r="BB358" s="34">
        <f>(((N358-VLOOKUP(BB$6,Data!$N$4:$Y$11,Data!$W$1,FALSE)/1000)*VLOOKUP(BB$6,Data!$N$4:$Y$11,Data!$P$1,FALSE)^1.5+VLOOKUP(BB$6,Data!$N$4:$Y$11,Data!$W$1,FALSE)/1000*(Mannings_n_bot)^1.5)/N358)^0.67</f>
        <v>5.2379371642407441E-2</v>
      </c>
      <c r="BC358" s="34">
        <f>(((O358-VLOOKUP(BC$6,Data!$N$4:$Y$11,Data!$W$1,FALSE)/1000)*VLOOKUP(BC$6,Data!$N$4:$Y$11,Data!$P$1,FALSE)^1.5+VLOOKUP(BC$6,Data!$N$4:$Y$11,Data!$W$1,FALSE)/1000*(Mannings_n_bot)^1.5)/O358)^0.67</f>
        <v>5.2266378516356793E-2</v>
      </c>
      <c r="BD358" s="34">
        <f>(((P358-VLOOKUP(BD$6,Data!$N$4:$Y$11,Data!$W$1,FALSE)/1000)*VLOOKUP(BD$6,Data!$N$4:$Y$11,Data!$P$1,FALSE)^1.5+VLOOKUP(BD$6,Data!$N$4:$Y$11,Data!$W$1,FALSE)/1000*(Mannings_n_bot)^1.5)/P358)^0.67</f>
        <v>5.2127161972950031E-2</v>
      </c>
      <c r="BE358" s="34">
        <f>(((Q358-VLOOKUP(BE$6,Data!$N$4:$Y$11,Data!$W$1,FALSE)/1000)*VLOOKUP(BE$6,Data!$N$4:$Y$11,Data!$P$1,FALSE)^1.5+VLOOKUP(BE$6,Data!$N$4:$Y$11,Data!$W$1,FALSE)/1000*(Mannings_n_bot)^1.5)/Q358)^0.67</f>
        <v>5.2010826942798571E-2</v>
      </c>
      <c r="BF358" s="34">
        <f>(((R358-VLOOKUP(BF$6,Data!$N$4:$Y$11,Data!$W$1,FALSE)/1000)*VLOOKUP(BF$6,Data!$N$4:$Y$11,Data!$P$1,FALSE)^1.5+VLOOKUP(BF$6,Data!$N$4:$Y$11,Data!$W$1,FALSE)/1000*(Mannings_n_bot)^1.5)/R358)^0.67</f>
        <v>5.192653110204852E-2</v>
      </c>
      <c r="BG358" s="34">
        <f>(((S358-VLOOKUP(BG$6,Data!$N$4:$Y$11,Data!$W$1,FALSE)/1000)*VLOOKUP(BG$6,Data!$N$4:$Y$11,Data!$P$1,FALSE)^1.5+VLOOKUP(BG$6,Data!$N$4:$Y$11,Data!$W$1,FALSE)/1000*(Mannings_n_bot)^1.5)/S358)^0.67</f>
        <v>5.1862301128233805E-2</v>
      </c>
    </row>
    <row r="359" spans="1:59" x14ac:dyDescent="0.25">
      <c r="A359" s="28">
        <v>0.35199999999999998</v>
      </c>
      <c r="B359" s="94">
        <v>0.42244940023651778</v>
      </c>
      <c r="C359" s="94">
        <v>0.60682830285326428</v>
      </c>
      <c r="D359" s="94">
        <v>0.82318568091945044</v>
      </c>
      <c r="E359" s="94">
        <v>1.0738628031189492</v>
      </c>
      <c r="F359" s="94">
        <v>1.3562428913928517</v>
      </c>
      <c r="G359" s="94">
        <v>1.6732173949073692</v>
      </c>
      <c r="H359" s="94">
        <v>2.0216200550702741</v>
      </c>
      <c r="I359" s="94">
        <v>2.4048915999861133</v>
      </c>
      <c r="K359" s="28">
        <v>0.35199999999999998</v>
      </c>
      <c r="L359" s="94">
        <v>2.0903226446362737</v>
      </c>
      <c r="M359" s="94">
        <v>2.5124561060984845</v>
      </c>
      <c r="N359" s="94">
        <v>2.9250511251595732</v>
      </c>
      <c r="O359" s="94">
        <v>3.3470813456941131</v>
      </c>
      <c r="P359" s="94">
        <v>3.7596842674338649</v>
      </c>
      <c r="Q359" s="94">
        <v>4.1816608485267652</v>
      </c>
      <c r="R359" s="94">
        <v>4.5942729087634326</v>
      </c>
      <c r="S359" s="94">
        <v>5.0162170058498754</v>
      </c>
      <c r="U359" s="28">
        <v>0.35199999999999998</v>
      </c>
      <c r="V359" s="94">
        <v>1.4416924330710466</v>
      </c>
      <c r="W359" s="94">
        <v>1.7323023201645618</v>
      </c>
      <c r="X359" s="94">
        <v>2.016870979955721</v>
      </c>
      <c r="Y359" s="94">
        <v>2.3074085803098572</v>
      </c>
      <c r="Z359" s="94">
        <v>2.591981667235018</v>
      </c>
      <c r="AA359" s="94">
        <v>2.8824818595631454</v>
      </c>
      <c r="AB359" s="94">
        <v>3.167060717998134</v>
      </c>
      <c r="AC359" s="94">
        <v>3.4575383194949656</v>
      </c>
      <c r="AE359" s="28">
        <v>0.35199999999999998</v>
      </c>
      <c r="AF359" s="94">
        <f t="shared" si="94"/>
        <v>0.43553426786868105</v>
      </c>
      <c r="AG359" s="94">
        <f t="shared" si="80"/>
        <v>0.43605121787991297</v>
      </c>
      <c r="AH359" s="94">
        <f t="shared" si="81"/>
        <v>0.43597616613638973</v>
      </c>
      <c r="AI359" s="94">
        <f t="shared" si="82"/>
        <v>0.436309756598589</v>
      </c>
      <c r="AJ359" s="94">
        <f t="shared" si="83"/>
        <v>0.43622358175785692</v>
      </c>
      <c r="AK359" s="94">
        <f t="shared" si="84"/>
        <v>0.43646607356425732</v>
      </c>
      <c r="AL359" s="94">
        <f t="shared" si="85"/>
        <v>0.43638174556180687</v>
      </c>
      <c r="AM359" s="94">
        <f t="shared" si="86"/>
        <v>0.43657078649757769</v>
      </c>
      <c r="AO359" s="28">
        <v>0.35199999999999998</v>
      </c>
      <c r="AP359" s="94">
        <f t="shared" si="95"/>
        <v>0.20209770071644897</v>
      </c>
      <c r="AQ359" s="94">
        <f t="shared" si="87"/>
        <v>0.24152792217157942</v>
      </c>
      <c r="AR359" s="94">
        <f t="shared" si="88"/>
        <v>0.28142608306531475</v>
      </c>
      <c r="AS359" s="94">
        <f t="shared" si="89"/>
        <v>0.32083558545729129</v>
      </c>
      <c r="AT359" s="94">
        <f t="shared" si="90"/>
        <v>0.36073318792765058</v>
      </c>
      <c r="AU359" s="94">
        <f t="shared" si="91"/>
        <v>0.40013225737731883</v>
      </c>
      <c r="AV359" s="94">
        <f t="shared" si="92"/>
        <v>0.44003046732685314</v>
      </c>
      <c r="AW359" s="94">
        <f t="shared" si="93"/>
        <v>0.47942335771788708</v>
      </c>
      <c r="AY359" s="28">
        <v>0.35199999999999998</v>
      </c>
      <c r="AZ359" s="34">
        <f>(((L359-VLOOKUP(AZ$6,Data!$N$4:$Y$11,Data!$W$1,FALSE)/1000)*VLOOKUP(AZ$6,Data!$N$4:$Y$11,Data!$P$1,FALSE)^1.5+VLOOKUP(AZ$6,Data!$N$4:$Y$11,Data!$W$1,FALSE)/1000*(Mannings_n_bot)^1.5)/L359)^0.67</f>
        <v>5.2540505945378055E-2</v>
      </c>
      <c r="BA359" s="34">
        <f>(((M359-VLOOKUP(BA$6,Data!$N$4:$Y$11,Data!$W$1,FALSE)/1000)*VLOOKUP(BA$6,Data!$N$4:$Y$11,Data!$P$1,FALSE)^1.5+VLOOKUP(BA$6,Data!$N$4:$Y$11,Data!$W$1,FALSE)/1000*(Mannings_n_bot)^1.5)/M359)^0.67</f>
        <v>5.2472692218916844E-2</v>
      </c>
      <c r="BB359" s="34">
        <f>(((N359-VLOOKUP(BB$6,Data!$N$4:$Y$11,Data!$W$1,FALSE)/1000)*VLOOKUP(BB$6,Data!$N$4:$Y$11,Data!$P$1,FALSE)^1.5+VLOOKUP(BB$6,Data!$N$4:$Y$11,Data!$W$1,FALSE)/1000*(Mannings_n_bot)^1.5)/N359)^0.67</f>
        <v>5.2364302764913086E-2</v>
      </c>
      <c r="BC359" s="34">
        <f>(((O359-VLOOKUP(BC$6,Data!$N$4:$Y$11,Data!$W$1,FALSE)/1000)*VLOOKUP(BC$6,Data!$N$4:$Y$11,Data!$P$1,FALSE)^1.5+VLOOKUP(BC$6,Data!$N$4:$Y$11,Data!$W$1,FALSE)/1000*(Mannings_n_bot)^1.5)/O359)^0.67</f>
        <v>5.2251018903388194E-2</v>
      </c>
      <c r="BD359" s="34">
        <f>(((P359-VLOOKUP(BD$6,Data!$N$4:$Y$11,Data!$W$1,FALSE)/1000)*VLOOKUP(BD$6,Data!$N$4:$Y$11,Data!$P$1,FALSE)^1.5+VLOOKUP(BD$6,Data!$N$4:$Y$11,Data!$W$1,FALSE)/1000*(Mannings_n_bot)^1.5)/P359)^0.67</f>
        <v>5.2111489600807415E-2</v>
      </c>
      <c r="BE359" s="34">
        <f>(((Q359-VLOOKUP(BE$6,Data!$N$4:$Y$11,Data!$W$1,FALSE)/1000)*VLOOKUP(BE$6,Data!$N$4:$Y$11,Data!$P$1,FALSE)^1.5+VLOOKUP(BE$6,Data!$N$4:$Y$11,Data!$W$1,FALSE)/1000*(Mannings_n_bot)^1.5)/Q359)^0.67</f>
        <v>5.1994862669081897E-2</v>
      </c>
      <c r="BF359" s="34">
        <f>(((R359-VLOOKUP(BF$6,Data!$N$4:$Y$11,Data!$W$1,FALSE)/1000)*VLOOKUP(BF$6,Data!$N$4:$Y$11,Data!$P$1,FALSE)^1.5+VLOOKUP(BF$6,Data!$N$4:$Y$11,Data!$W$1,FALSE)/1000*(Mannings_n_bot)^1.5)/R359)^0.67</f>
        <v>5.1910380084147889E-2</v>
      </c>
      <c r="BG359" s="34">
        <f>(((S359-VLOOKUP(BG$6,Data!$N$4:$Y$11,Data!$W$1,FALSE)/1000)*VLOOKUP(BG$6,Data!$N$4:$Y$11,Data!$P$1,FALSE)^1.5+VLOOKUP(BG$6,Data!$N$4:$Y$11,Data!$W$1,FALSE)/1000*(Mannings_n_bot)^1.5)/S359)^0.67</f>
        <v>5.1845982802191069E-2</v>
      </c>
    </row>
    <row r="360" spans="1:59" x14ac:dyDescent="0.25">
      <c r="A360" s="28">
        <v>0.35299999999999998</v>
      </c>
      <c r="B360" s="94">
        <v>0.42360433738616843</v>
      </c>
      <c r="C360" s="94">
        <v>0.60848552124152588</v>
      </c>
      <c r="D360" s="94">
        <v>0.82543411335615069</v>
      </c>
      <c r="E360" s="94">
        <v>1.0767938870810909</v>
      </c>
      <c r="F360" s="94">
        <v>1.3599453912230219</v>
      </c>
      <c r="G360" s="94">
        <v>1.6777829146726035</v>
      </c>
      <c r="H360" s="94">
        <v>2.0271371920897083</v>
      </c>
      <c r="I360" s="94">
        <v>2.4114521246014462</v>
      </c>
      <c r="K360" s="28">
        <v>0.35299999999999998</v>
      </c>
      <c r="L360" s="94">
        <v>2.092012494684286</v>
      </c>
      <c r="M360" s="94">
        <v>2.514478087039238</v>
      </c>
      <c r="N360" s="94">
        <v>2.9274066977937041</v>
      </c>
      <c r="O360" s="94">
        <v>3.3497689401911375</v>
      </c>
      <c r="P360" s="94">
        <v>3.762705443726313</v>
      </c>
      <c r="Q360" s="94">
        <v>4.1850139925656329</v>
      </c>
      <c r="R360" s="94">
        <v>4.5979596338880864</v>
      </c>
      <c r="S360" s="94">
        <v>5.0202356670218125</v>
      </c>
      <c r="U360" s="28">
        <v>0.35299999999999998</v>
      </c>
      <c r="V360" s="94">
        <v>1.4411561446303713</v>
      </c>
      <c r="W360" s="94">
        <v>1.7316494341800439</v>
      </c>
      <c r="X360" s="94">
        <v>2.0161122789806836</v>
      </c>
      <c r="Y360" s="94">
        <v>2.3065332843989035</v>
      </c>
      <c r="Z360" s="94">
        <v>2.5910005396112381</v>
      </c>
      <c r="AA360" s="94">
        <v>2.8813841406571852</v>
      </c>
      <c r="AB360" s="94">
        <v>3.1658571577636083</v>
      </c>
      <c r="AC360" s="94">
        <v>3.4562181711659847</v>
      </c>
      <c r="AE360" s="28">
        <v>0.35299999999999998</v>
      </c>
      <c r="AF360" s="94">
        <f t="shared" si="94"/>
        <v>0.4367249778226443</v>
      </c>
      <c r="AG360" s="94">
        <f t="shared" si="80"/>
        <v>0.43724205240937825</v>
      </c>
      <c r="AH360" s="94">
        <f t="shared" si="81"/>
        <v>0.43716698246895075</v>
      </c>
      <c r="AI360" s="94">
        <f t="shared" si="82"/>
        <v>0.43750065410093081</v>
      </c>
      <c r="AJ360" s="94">
        <f t="shared" si="83"/>
        <v>0.43741445822078606</v>
      </c>
      <c r="AK360" s="94">
        <f t="shared" si="84"/>
        <v>0.43765700935764368</v>
      </c>
      <c r="AL360" s="94">
        <f t="shared" si="85"/>
        <v>0.43757266067812961</v>
      </c>
      <c r="AM360" s="94">
        <f t="shared" si="86"/>
        <v>0.43776174803246309</v>
      </c>
      <c r="AO360" s="28">
        <v>0.35299999999999998</v>
      </c>
      <c r="AP360" s="94">
        <f t="shared" si="95"/>
        <v>0.20248652360467678</v>
      </c>
      <c r="AQ360" s="94">
        <f t="shared" si="87"/>
        <v>0.24199277153296209</v>
      </c>
      <c r="AR360" s="94">
        <f t="shared" si="88"/>
        <v>0.28196769310470421</v>
      </c>
      <c r="AS360" s="94">
        <f t="shared" si="89"/>
        <v>0.3214531826841911</v>
      </c>
      <c r="AT360" s="94">
        <f t="shared" si="90"/>
        <v>0.36142754503691094</v>
      </c>
      <c r="AU360" s="94">
        <f t="shared" si="91"/>
        <v>0.40090258184394617</v>
      </c>
      <c r="AV360" s="94">
        <f t="shared" si="92"/>
        <v>0.44087755298006787</v>
      </c>
      <c r="AW360" s="94">
        <f t="shared" si="93"/>
        <v>0.48034639896337933</v>
      </c>
      <c r="AY360" s="28">
        <v>0.35299999999999998</v>
      </c>
      <c r="AZ360" s="34">
        <f>(((L360-VLOOKUP(AZ$6,Data!$N$4:$Y$11,Data!$W$1,FALSE)/1000)*VLOOKUP(AZ$6,Data!$N$4:$Y$11,Data!$P$1,FALSE)^1.5+VLOOKUP(AZ$6,Data!$N$4:$Y$11,Data!$W$1,FALSE)/1000*(Mannings_n_bot)^1.5)/L360)^0.67</f>
        <v>5.2525895972150405E-2</v>
      </c>
      <c r="BA360" s="34">
        <f>(((M360-VLOOKUP(BA$6,Data!$N$4:$Y$11,Data!$W$1,FALSE)/1000)*VLOOKUP(BA$6,Data!$N$4:$Y$11,Data!$P$1,FALSE)^1.5+VLOOKUP(BA$6,Data!$N$4:$Y$11,Data!$W$1,FALSE)/1000*(Mannings_n_bot)^1.5)/M360)^0.67</f>
        <v>5.2457880985305752E-2</v>
      </c>
      <c r="BB360" s="34">
        <f>(((N360-VLOOKUP(BB$6,Data!$N$4:$Y$11,Data!$W$1,FALSE)/1000)*VLOOKUP(BB$6,Data!$N$4:$Y$11,Data!$P$1,FALSE)^1.5+VLOOKUP(BB$6,Data!$N$4:$Y$11,Data!$W$1,FALSE)/1000*(Mannings_n_bot)^1.5)/N360)^0.67</f>
        <v>5.2349250351142698E-2</v>
      </c>
      <c r="BC360" s="34">
        <f>(((O360-VLOOKUP(BC$6,Data!$N$4:$Y$11,Data!$W$1,FALSE)/1000)*VLOOKUP(BC$6,Data!$N$4:$Y$11,Data!$P$1,FALSE)^1.5+VLOOKUP(BC$6,Data!$N$4:$Y$11,Data!$W$1,FALSE)/1000*(Mannings_n_bot)^1.5)/O360)^0.67</f>
        <v>5.2235675904502947E-2</v>
      </c>
      <c r="BD360" s="34">
        <f>(((P360-VLOOKUP(BD$6,Data!$N$4:$Y$11,Data!$W$1,FALSE)/1000)*VLOOKUP(BD$6,Data!$N$4:$Y$11,Data!$P$1,FALSE)^1.5+VLOOKUP(BD$6,Data!$N$4:$Y$11,Data!$W$1,FALSE)/1000*(Mannings_n_bot)^1.5)/P360)^0.67</f>
        <v>5.2095834160498788E-2</v>
      </c>
      <c r="BE360" s="34">
        <f>(((Q360-VLOOKUP(BE$6,Data!$N$4:$Y$11,Data!$W$1,FALSE)/1000)*VLOOKUP(BE$6,Data!$N$4:$Y$11,Data!$P$1,FALSE)^1.5+VLOOKUP(BE$6,Data!$N$4:$Y$11,Data!$W$1,FALSE)/1000*(Mannings_n_bot)^1.5)/Q360)^0.67</f>
        <v>5.1978915502127632E-2</v>
      </c>
      <c r="BF360" s="34">
        <f>(((R360-VLOOKUP(BF$6,Data!$N$4:$Y$11,Data!$W$1,FALSE)/1000)*VLOOKUP(BF$6,Data!$N$4:$Y$11,Data!$P$1,FALSE)^1.5+VLOOKUP(BF$6,Data!$N$4:$Y$11,Data!$W$1,FALSE)/1000*(Mannings_n_bot)^1.5)/R360)^0.67</f>
        <v>5.1894246372610149E-2</v>
      </c>
      <c r="BG360" s="34">
        <f>(((S360-VLOOKUP(BG$6,Data!$N$4:$Y$11,Data!$W$1,FALSE)/1000)*VLOOKUP(BG$6,Data!$N$4:$Y$11,Data!$P$1,FALSE)^1.5+VLOOKUP(BG$6,Data!$N$4:$Y$11,Data!$W$1,FALSE)/1000*(Mannings_n_bot)^1.5)/S360)^0.67</f>
        <v>5.1829681860235795E-2</v>
      </c>
    </row>
    <row r="361" spans="1:59" x14ac:dyDescent="0.25">
      <c r="A361" s="28">
        <v>0.35399999999999998</v>
      </c>
      <c r="B361" s="94">
        <v>0.42475884404229913</v>
      </c>
      <c r="C361" s="94">
        <v>0.61014211379471861</v>
      </c>
      <c r="D361" s="94">
        <v>0.82768169829003946</v>
      </c>
      <c r="E361" s="94">
        <v>1.0797238569607541</v>
      </c>
      <c r="F361" s="94">
        <v>1.3636464867855054</v>
      </c>
      <c r="G361" s="94">
        <v>1.6823466923549555</v>
      </c>
      <c r="H361" s="94">
        <v>2.0326522283234727</v>
      </c>
      <c r="I361" s="94">
        <v>2.418010139381487</v>
      </c>
      <c r="K361" s="28">
        <v>0.35399999999999998</v>
      </c>
      <c r="L361" s="94">
        <v>2.0937029748453222</v>
      </c>
      <c r="M361" s="94">
        <v>2.5165008318533402</v>
      </c>
      <c r="N361" s="94">
        <v>2.9297631586500792</v>
      </c>
      <c r="O361" s="94">
        <v>3.3524575566108488</v>
      </c>
      <c r="P361" s="94">
        <v>3.765727766312132</v>
      </c>
      <c r="Q361" s="94">
        <v>4.1883684165652513</v>
      </c>
      <c r="R361" s="94">
        <v>4.6016477633591348</v>
      </c>
      <c r="S361" s="94">
        <v>5.0242558661866488</v>
      </c>
      <c r="U361" s="28">
        <v>0.35399999999999998</v>
      </c>
      <c r="V361" s="94">
        <v>1.4406178739909619</v>
      </c>
      <c r="W361" s="94">
        <v>1.7309941863136942</v>
      </c>
      <c r="X361" s="94">
        <v>2.0153508247787584</v>
      </c>
      <c r="Y361" s="94">
        <v>2.3056548556866434</v>
      </c>
      <c r="Z361" s="94">
        <v>2.5900158878781672</v>
      </c>
      <c r="AA361" s="94">
        <v>2.880282518118118</v>
      </c>
      <c r="AB361" s="94">
        <v>3.1646493026040372</v>
      </c>
      <c r="AC361" s="94">
        <v>3.45489334841628</v>
      </c>
      <c r="AE361" s="28">
        <v>0.35399999999999998</v>
      </c>
      <c r="AF361" s="94">
        <f t="shared" si="94"/>
        <v>0.43791524394906295</v>
      </c>
      <c r="AG361" s="94">
        <f t="shared" si="80"/>
        <v>0.43843243722985215</v>
      </c>
      <c r="AH361" s="94">
        <f t="shared" si="81"/>
        <v>0.43835734994649028</v>
      </c>
      <c r="AI361" s="94">
        <f t="shared" si="82"/>
        <v>0.43869109895228808</v>
      </c>
      <c r="AJ361" s="94">
        <f t="shared" si="83"/>
        <v>0.43860488301338096</v>
      </c>
      <c r="AK361" s="94">
        <f t="shared" si="84"/>
        <v>0.43884749072109291</v>
      </c>
      <c r="AL361" s="94">
        <f t="shared" si="85"/>
        <v>0.43876312232421921</v>
      </c>
      <c r="AM361" s="94">
        <f t="shared" si="86"/>
        <v>0.43895225394566173</v>
      </c>
      <c r="AO361" s="28">
        <v>0.35399999999999998</v>
      </c>
      <c r="AP361" s="94">
        <f t="shared" si="95"/>
        <v>0.20287445217661751</v>
      </c>
      <c r="AQ361" s="94">
        <f t="shared" si="87"/>
        <v>0.24245655160199733</v>
      </c>
      <c r="AR361" s="94">
        <f t="shared" si="88"/>
        <v>0.2825080572968236</v>
      </c>
      <c r="AS361" s="94">
        <f t="shared" si="89"/>
        <v>0.32206935918744217</v>
      </c>
      <c r="AT361" s="94">
        <f t="shared" si="90"/>
        <v>0.36212030486764507</v>
      </c>
      <c r="AU361" s="94">
        <f t="shared" si="91"/>
        <v>0.40167113420614392</v>
      </c>
      <c r="AV361" s="94">
        <f t="shared" si="92"/>
        <v>0.44172268996957442</v>
      </c>
      <c r="AW361" s="94">
        <f t="shared" si="93"/>
        <v>0.4812673167492818</v>
      </c>
      <c r="AY361" s="28">
        <v>0.35399999999999998</v>
      </c>
      <c r="AZ361" s="34">
        <f>(((L361-VLOOKUP(AZ$6,Data!$N$4:$Y$11,Data!$W$1,FALSE)/1000)*VLOOKUP(AZ$6,Data!$N$4:$Y$11,Data!$P$1,FALSE)^1.5+VLOOKUP(AZ$6,Data!$N$4:$Y$11,Data!$W$1,FALSE)/1000*(Mannings_n_bot)^1.5)/L361)^0.67</f>
        <v>5.2511302149978199E-2</v>
      </c>
      <c r="BA361" s="34">
        <f>(((M361-VLOOKUP(BA$6,Data!$N$4:$Y$11,Data!$W$1,FALSE)/1000)*VLOOKUP(BA$6,Data!$N$4:$Y$11,Data!$P$1,FALSE)^1.5+VLOOKUP(BA$6,Data!$N$4:$Y$11,Data!$W$1,FALSE)/1000*(Mannings_n_bot)^1.5)/M361)^0.67</f>
        <v>5.2443085914837151E-2</v>
      </c>
      <c r="BB361" s="34">
        <f>(((N361-VLOOKUP(BB$6,Data!$N$4:$Y$11,Data!$W$1,FALSE)/1000)*VLOOKUP(BB$6,Data!$N$4:$Y$11,Data!$P$1,FALSE)^1.5+VLOOKUP(BB$6,Data!$N$4:$Y$11,Data!$W$1,FALSE)/1000*(Mannings_n_bot)^1.5)/N361)^0.67</f>
        <v>5.2334214351796693E-2</v>
      </c>
      <c r="BC361" s="34">
        <f>(((O361-VLOOKUP(BC$6,Data!$N$4:$Y$11,Data!$W$1,FALSE)/1000)*VLOOKUP(BC$6,Data!$N$4:$Y$11,Data!$P$1,FALSE)^1.5+VLOOKUP(BC$6,Data!$N$4:$Y$11,Data!$W$1,FALSE)/1000*(Mannings_n_bot)^1.5)/O361)^0.67</f>
        <v>5.2220349470055799E-2</v>
      </c>
      <c r="BD361" s="34">
        <f>(((P361-VLOOKUP(BD$6,Data!$N$4:$Y$11,Data!$W$1,FALSE)/1000)*VLOOKUP(BD$6,Data!$N$4:$Y$11,Data!$P$1,FALSE)^1.5+VLOOKUP(BD$6,Data!$N$4:$Y$11,Data!$W$1,FALSE)/1000*(Mannings_n_bot)^1.5)/P361)^0.67</f>
        <v>5.2080195601370893E-2</v>
      </c>
      <c r="BE361" s="34">
        <f>(((Q361-VLOOKUP(BE$6,Data!$N$4:$Y$11,Data!$W$1,FALSE)/1000)*VLOOKUP(BE$6,Data!$N$4:$Y$11,Data!$P$1,FALSE)^1.5+VLOOKUP(BE$6,Data!$N$4:$Y$11,Data!$W$1,FALSE)/1000*(Mannings_n_bot)^1.5)/Q361)^0.67</f>
        <v>5.196298539082566E-2</v>
      </c>
      <c r="BF361" s="34">
        <f>(((R361-VLOOKUP(BF$6,Data!$N$4:$Y$11,Data!$W$1,FALSE)/1000)*VLOOKUP(BF$6,Data!$N$4:$Y$11,Data!$P$1,FALSE)^1.5+VLOOKUP(BF$6,Data!$N$4:$Y$11,Data!$W$1,FALSE)/1000*(Mannings_n_bot)^1.5)/R361)^0.67</f>
        <v>5.1878129915678792E-2</v>
      </c>
      <c r="BG361" s="34">
        <f>(((S361-VLOOKUP(BG$6,Data!$N$4:$Y$11,Data!$W$1,FALSE)/1000)*VLOOKUP(BG$6,Data!$N$4:$Y$11,Data!$P$1,FALSE)^1.5+VLOOKUP(BG$6,Data!$N$4:$Y$11,Data!$W$1,FALSE)/1000*(Mannings_n_bot)^1.5)/S361)^0.67</f>
        <v>5.1813398250434482E-2</v>
      </c>
    </row>
    <row r="362" spans="1:59" x14ac:dyDescent="0.25">
      <c r="A362" s="28">
        <v>0.35499999999999998</v>
      </c>
      <c r="B362" s="94">
        <v>0.42591291861578939</v>
      </c>
      <c r="C362" s="94">
        <v>0.61179807825162391</v>
      </c>
      <c r="D362" s="94">
        <v>0.82992843264946847</v>
      </c>
      <c r="E362" s="94">
        <v>1.0826527087753359</v>
      </c>
      <c r="F362" s="94">
        <v>1.3673461730424881</v>
      </c>
      <c r="G362" s="94">
        <v>1.6869087217667942</v>
      </c>
      <c r="H362" s="94">
        <v>2.038165156283946</v>
      </c>
      <c r="I362" s="94">
        <v>2.4245656354499361</v>
      </c>
      <c r="K362" s="28">
        <v>0.35499999999999998</v>
      </c>
      <c r="L362" s="94">
        <v>2.095394087918073</v>
      </c>
      <c r="M362" s="94">
        <v>2.5185243438812694</v>
      </c>
      <c r="N362" s="94">
        <v>2.9321205116216769</v>
      </c>
      <c r="O362" s="94">
        <v>3.3551471993880133</v>
      </c>
      <c r="P362" s="94">
        <v>3.768751240178525</v>
      </c>
      <c r="Q362" s="94">
        <v>4.1917241260546163</v>
      </c>
      <c r="R362" s="94">
        <v>4.6053373032579765</v>
      </c>
      <c r="S362" s="94">
        <v>5.0282776099675841</v>
      </c>
      <c r="U362" s="28">
        <v>0.35499999999999998</v>
      </c>
      <c r="V362" s="94">
        <v>1.4400776189301061</v>
      </c>
      <c r="W362" s="94">
        <v>1.7303365738823038</v>
      </c>
      <c r="X362" s="94">
        <v>2.0145866142280306</v>
      </c>
      <c r="Y362" s="94">
        <v>2.304773290591021</v>
      </c>
      <c r="Z362" s="94">
        <v>2.5890277080149664</v>
      </c>
      <c r="AA362" s="94">
        <v>2.8791769874651538</v>
      </c>
      <c r="AB362" s="94">
        <v>3.1634371475997902</v>
      </c>
      <c r="AC362" s="94">
        <v>3.4535638458663831</v>
      </c>
      <c r="AE362" s="28">
        <v>0.35499999999999998</v>
      </c>
      <c r="AF362" s="94">
        <f t="shared" si="94"/>
        <v>0.43910506460959536</v>
      </c>
      <c r="AG362" s="94">
        <f t="shared" si="80"/>
        <v>0.43962237071648125</v>
      </c>
      <c r="AH362" s="94">
        <f t="shared" si="81"/>
        <v>0.43954726694219981</v>
      </c>
      <c r="AI362" s="94">
        <f t="shared" si="82"/>
        <v>0.43988108953453192</v>
      </c>
      <c r="AJ362" s="94">
        <f t="shared" si="83"/>
        <v>0.43979485451527311</v>
      </c>
      <c r="AK362" s="94">
        <f t="shared" si="84"/>
        <v>0.44003751604053454</v>
      </c>
      <c r="AL362" s="94">
        <f t="shared" si="85"/>
        <v>0.43995312888381688</v>
      </c>
      <c r="AM362" s="94">
        <f t="shared" si="86"/>
        <v>0.44014230262581894</v>
      </c>
      <c r="AO362" s="28">
        <v>0.35499999999999998</v>
      </c>
      <c r="AP362" s="94">
        <f t="shared" si="95"/>
        <v>0.20326148721692966</v>
      </c>
      <c r="AQ362" s="94">
        <f t="shared" si="87"/>
        <v>0.24291926331305133</v>
      </c>
      <c r="AR362" s="94">
        <f t="shared" si="88"/>
        <v>0.28304717673096508</v>
      </c>
      <c r="AS362" s="94">
        <f t="shared" si="89"/>
        <v>0.32268411620593407</v>
      </c>
      <c r="AT362" s="94">
        <f t="shared" si="90"/>
        <v>0.36281146881366388</v>
      </c>
      <c r="AU362" s="94">
        <f t="shared" si="91"/>
        <v>0.40243791600726503</v>
      </c>
      <c r="AV362" s="94">
        <f t="shared" si="92"/>
        <v>0.44256587999364927</v>
      </c>
      <c r="AW362" s="94">
        <f t="shared" si="93"/>
        <v>0.48218611292338065</v>
      </c>
      <c r="AY362" s="28">
        <v>0.35499999999999998</v>
      </c>
      <c r="AZ362" s="34">
        <f>(((L362-VLOOKUP(AZ$6,Data!$N$4:$Y$11,Data!$W$1,FALSE)/1000)*VLOOKUP(AZ$6,Data!$N$4:$Y$11,Data!$P$1,FALSE)^1.5+VLOOKUP(AZ$6,Data!$N$4:$Y$11,Data!$W$1,FALSE)/1000*(Mannings_n_bot)^1.5)/L362)^0.67</f>
        <v>5.2496724430332528E-2</v>
      </c>
      <c r="BA362" s="34">
        <f>(((M362-VLOOKUP(BA$6,Data!$N$4:$Y$11,Data!$W$1,FALSE)/1000)*VLOOKUP(BA$6,Data!$N$4:$Y$11,Data!$P$1,FALSE)^1.5+VLOOKUP(BA$6,Data!$N$4:$Y$11,Data!$W$1,FALSE)/1000*(Mannings_n_bot)^1.5)/M362)^0.67</f>
        <v>5.2428306959126501E-2</v>
      </c>
      <c r="BB362" s="34">
        <f>(((N362-VLOOKUP(BB$6,Data!$N$4:$Y$11,Data!$W$1,FALSE)/1000)*VLOOKUP(BB$6,Data!$N$4:$Y$11,Data!$P$1,FALSE)^1.5+VLOOKUP(BB$6,Data!$N$4:$Y$11,Data!$W$1,FALSE)/1000*(Mannings_n_bot)^1.5)/N362)^0.67</f>
        <v>5.2319194717693342E-2</v>
      </c>
      <c r="BC362" s="34">
        <f>(((O362-VLOOKUP(BC$6,Data!$N$4:$Y$11,Data!$W$1,FALSE)/1000)*VLOOKUP(BC$6,Data!$N$4:$Y$11,Data!$P$1,FALSE)^1.5+VLOOKUP(BC$6,Data!$N$4:$Y$11,Data!$W$1,FALSE)/1000*(Mannings_n_bot)^1.5)/O362)^0.67</f>
        <v>5.2205039550518598E-2</v>
      </c>
      <c r="BD362" s="34">
        <f>(((P362-VLOOKUP(BD$6,Data!$N$4:$Y$11,Data!$W$1,FALSE)/1000)*VLOOKUP(BD$6,Data!$N$4:$Y$11,Data!$P$1,FALSE)^1.5+VLOOKUP(BD$6,Data!$N$4:$Y$11,Data!$W$1,FALSE)/1000*(Mannings_n_bot)^1.5)/P362)^0.67</f>
        <v>5.2064573872890013E-2</v>
      </c>
      <c r="BE362" s="34">
        <f>(((Q362-VLOOKUP(BE$6,Data!$N$4:$Y$11,Data!$W$1,FALSE)/1000)*VLOOKUP(BE$6,Data!$N$4:$Y$11,Data!$P$1,FALSE)^1.5+VLOOKUP(BE$6,Data!$N$4:$Y$11,Data!$W$1,FALSE)/1000*(Mannings_n_bot)^1.5)/Q362)^0.67</f>
        <v>5.1947072284185047E-2</v>
      </c>
      <c r="BF362" s="34">
        <f>(((R362-VLOOKUP(BF$6,Data!$N$4:$Y$11,Data!$W$1,FALSE)/1000)*VLOOKUP(BF$6,Data!$N$4:$Y$11,Data!$P$1,FALSE)^1.5+VLOOKUP(BF$6,Data!$N$4:$Y$11,Data!$W$1,FALSE)/1000*(Mannings_n_bot)^1.5)/R362)^0.67</f>
        <v>5.1862030661718204E-2</v>
      </c>
      <c r="BG362" s="34">
        <f>(((S362-VLOOKUP(BG$6,Data!$N$4:$Y$11,Data!$W$1,FALSE)/1000)*VLOOKUP(BG$6,Data!$N$4:$Y$11,Data!$P$1,FALSE)^1.5+VLOOKUP(BG$6,Data!$N$4:$Y$11,Data!$W$1,FALSE)/1000*(Mannings_n_bot)^1.5)/S362)^0.67</f>
        <v>5.1797131920973849E-2</v>
      </c>
    </row>
    <row r="363" spans="1:59" x14ac:dyDescent="0.25">
      <c r="A363" s="28">
        <v>0.35599999999999998</v>
      </c>
      <c r="B363" s="94">
        <v>0.42706655951573236</v>
      </c>
      <c r="C363" s="94">
        <v>0.61345341234844963</v>
      </c>
      <c r="D363" s="94">
        <v>0.83217431335930181</v>
      </c>
      <c r="E363" s="94">
        <v>1.0855804385376711</v>
      </c>
      <c r="F363" s="94">
        <v>1.371044444950396</v>
      </c>
      <c r="G363" s="94">
        <v>1.691468996713374</v>
      </c>
      <c r="H363" s="94">
        <v>2.0436759684749086</v>
      </c>
      <c r="I363" s="94">
        <v>2.431118603920261</v>
      </c>
      <c r="K363" s="28">
        <v>0.35599999999999998</v>
      </c>
      <c r="L363" s="94">
        <v>2.0970858367096081</v>
      </c>
      <c r="M363" s="94">
        <v>2.5205486264735972</v>
      </c>
      <c r="N363" s="94">
        <v>2.9344787606132243</v>
      </c>
      <c r="O363" s="94">
        <v>3.3578378729708613</v>
      </c>
      <c r="P363" s="94">
        <v>3.7717758703278106</v>
      </c>
      <c r="Q363" s="94">
        <v>4.1950811265795576</v>
      </c>
      <c r="R363" s="94">
        <v>4.609028259684492</v>
      </c>
      <c r="S363" s="94">
        <v>5.0323009050080172</v>
      </c>
      <c r="U363" s="28">
        <v>0.35599999999999998</v>
      </c>
      <c r="V363" s="94">
        <v>1.4395353772135551</v>
      </c>
      <c r="W363" s="94">
        <v>1.7296765941888939</v>
      </c>
      <c r="X363" s="94">
        <v>2.0138196441905363</v>
      </c>
      <c r="Y363" s="94">
        <v>2.3038885855116988</v>
      </c>
      <c r="Z363" s="94">
        <v>2.5880359959802384</v>
      </c>
      <c r="AA363" s="94">
        <v>2.8780675441947077</v>
      </c>
      <c r="AB363" s="94">
        <v>3.1622206878061663</v>
      </c>
      <c r="AC363" s="94">
        <v>3.452229658109522</v>
      </c>
      <c r="AE363" s="28">
        <v>0.35599999999999998</v>
      </c>
      <c r="AF363" s="94">
        <f t="shared" si="94"/>
        <v>0.44029443816405828</v>
      </c>
      <c r="AG363" s="94">
        <f t="shared" si="80"/>
        <v>0.44081185124256267</v>
      </c>
      <c r="AH363" s="94">
        <f t="shared" si="81"/>
        <v>0.44073673182742368</v>
      </c>
      <c r="AI363" s="94">
        <f t="shared" si="82"/>
        <v>0.44107062422767968</v>
      </c>
      <c r="AJ363" s="94">
        <f t="shared" si="83"/>
        <v>0.44098437110424138</v>
      </c>
      <c r="AK363" s="94">
        <f t="shared" si="84"/>
        <v>0.44122708370004199</v>
      </c>
      <c r="AL363" s="94">
        <f t="shared" si="85"/>
        <v>0.4411426787388078</v>
      </c>
      <c r="AM363" s="94">
        <f t="shared" si="86"/>
        <v>0.44133189245972249</v>
      </c>
      <c r="AO363" s="28">
        <v>0.35599999999999998</v>
      </c>
      <c r="AP363" s="94">
        <f t="shared" si="95"/>
        <v>0.20364762950562523</v>
      </c>
      <c r="AQ363" s="94">
        <f t="shared" si="87"/>
        <v>0.24338090759499004</v>
      </c>
      <c r="AR363" s="94">
        <f t="shared" si="88"/>
        <v>0.28358505249000354</v>
      </c>
      <c r="AS363" s="94">
        <f t="shared" si="89"/>
        <v>0.32329745497128459</v>
      </c>
      <c r="AT363" s="94">
        <f t="shared" si="90"/>
        <v>0.36350103826058905</v>
      </c>
      <c r="AU363" s="94">
        <f t="shared" si="91"/>
        <v>0.40320292878161962</v>
      </c>
      <c r="AV363" s="94">
        <f t="shared" si="92"/>
        <v>0.44340712474060795</v>
      </c>
      <c r="AW363" s="94">
        <f t="shared" si="93"/>
        <v>0.48310278932264838</v>
      </c>
      <c r="AY363" s="28">
        <v>0.35599999999999998</v>
      </c>
      <c r="AZ363" s="34">
        <f>(((L363-VLOOKUP(AZ$6,Data!$N$4:$Y$11,Data!$W$1,FALSE)/1000)*VLOOKUP(AZ$6,Data!$N$4:$Y$11,Data!$P$1,FALSE)^1.5+VLOOKUP(AZ$6,Data!$N$4:$Y$11,Data!$W$1,FALSE)/1000*(Mannings_n_bot)^1.5)/L363)^0.67</f>
        <v>5.2482162764802491E-2</v>
      </c>
      <c r="BA363" s="34">
        <f>(((M363-VLOOKUP(BA$6,Data!$N$4:$Y$11,Data!$W$1,FALSE)/1000)*VLOOKUP(BA$6,Data!$N$4:$Y$11,Data!$P$1,FALSE)^1.5+VLOOKUP(BA$6,Data!$N$4:$Y$11,Data!$W$1,FALSE)/1000*(Mannings_n_bot)^1.5)/M363)^0.67</f>
        <v>5.2413544069904568E-2</v>
      </c>
      <c r="BB363" s="34">
        <f>(((N363-VLOOKUP(BB$6,Data!$N$4:$Y$11,Data!$W$1,FALSE)/1000)*VLOOKUP(BB$6,Data!$N$4:$Y$11,Data!$P$1,FALSE)^1.5+VLOOKUP(BB$6,Data!$N$4:$Y$11,Data!$W$1,FALSE)/1000*(Mannings_n_bot)^1.5)/N363)^0.67</f>
        <v>5.2304191399768364E-2</v>
      </c>
      <c r="BC363" s="34">
        <f>(((O363-VLOOKUP(BC$6,Data!$N$4:$Y$11,Data!$W$1,FALSE)/1000)*VLOOKUP(BC$6,Data!$N$4:$Y$11,Data!$P$1,FALSE)^1.5+VLOOKUP(BC$6,Data!$N$4:$Y$11,Data!$W$1,FALSE)/1000*(Mannings_n_bot)^1.5)/O363)^0.67</f>
        <v>5.2189746096479563E-2</v>
      </c>
      <c r="BD363" s="34">
        <f>(((P363-VLOOKUP(BD$6,Data!$N$4:$Y$11,Data!$W$1,FALSE)/1000)*VLOOKUP(BD$6,Data!$N$4:$Y$11,Data!$P$1,FALSE)^1.5+VLOOKUP(BD$6,Data!$N$4:$Y$11,Data!$W$1,FALSE)/1000*(Mannings_n_bot)^1.5)/P363)^0.67</f>
        <v>5.2048968924641136E-2</v>
      </c>
      <c r="BE363" s="34">
        <f>(((Q363-VLOOKUP(BE$6,Data!$N$4:$Y$11,Data!$W$1,FALSE)/1000)*VLOOKUP(BE$6,Data!$N$4:$Y$11,Data!$P$1,FALSE)^1.5+VLOOKUP(BE$6,Data!$N$4:$Y$11,Data!$W$1,FALSE)/1000*(Mannings_n_bot)^1.5)/Q363)^0.67</f>
        <v>5.1931176131333336E-2</v>
      </c>
      <c r="BF363" s="34">
        <f>(((R363-VLOOKUP(BF$6,Data!$N$4:$Y$11,Data!$W$1,FALSE)/1000)*VLOOKUP(BF$6,Data!$N$4:$Y$11,Data!$P$1,FALSE)^1.5+VLOOKUP(BF$6,Data!$N$4:$Y$11,Data!$W$1,FALSE)/1000*(Mannings_n_bot)^1.5)/R363)^0.67</f>
        <v>5.1845948559212977E-2</v>
      </c>
      <c r="BG363" s="34">
        <f>(((S363-VLOOKUP(BG$6,Data!$N$4:$Y$11,Data!$W$1,FALSE)/1000)*VLOOKUP(BG$6,Data!$N$4:$Y$11,Data!$P$1,FALSE)^1.5+VLOOKUP(BG$6,Data!$N$4:$Y$11,Data!$W$1,FALSE)/1000*(Mannings_n_bot)^1.5)/S363)^0.67</f>
        <v>5.1780882820160287E-2</v>
      </c>
    </row>
    <row r="364" spans="1:59" x14ac:dyDescent="0.25">
      <c r="A364" s="28">
        <v>0.35699999999999998</v>
      </c>
      <c r="B364" s="94">
        <v>0.42821976514942717</v>
      </c>
      <c r="C364" s="94">
        <v>0.61510811381881747</v>
      </c>
      <c r="D364" s="94">
        <v>0.83441933734089346</v>
      </c>
      <c r="E364" s="94">
        <v>1.0885070422560088</v>
      </c>
      <c r="F364" s="94">
        <v>1.3747412974598685</v>
      </c>
      <c r="G364" s="94">
        <v>1.6960275109927982</v>
      </c>
      <c r="H364" s="94">
        <v>2.0491846573915131</v>
      </c>
      <c r="I364" s="94">
        <v>2.4376690358956448</v>
      </c>
      <c r="K364" s="28">
        <v>0.35699999999999998</v>
      </c>
      <c r="L364" s="94">
        <v>2.0987782240354296</v>
      </c>
      <c r="M364" s="94">
        <v>2.5225736829910561</v>
      </c>
      <c r="N364" s="94">
        <v>2.9368379095412709</v>
      </c>
      <c r="O364" s="94">
        <v>3.3605295818211705</v>
      </c>
      <c r="P364" s="94">
        <v>3.7748016617775204</v>
      </c>
      <c r="Q364" s="94">
        <v>4.1984394237028404</v>
      </c>
      <c r="R364" s="94">
        <v>4.6127206387571649</v>
      </c>
      <c r="S364" s="94">
        <v>5.0363257579716745</v>
      </c>
      <c r="U364" s="28">
        <v>0.35699999999999998</v>
      </c>
      <c r="V364" s="94">
        <v>1.4389911465954686</v>
      </c>
      <c r="W364" s="94">
        <v>1.7290142445226508</v>
      </c>
      <c r="X364" s="94">
        <v>2.0130499115121903</v>
      </c>
      <c r="Y364" s="94">
        <v>2.3030007368299712</v>
      </c>
      <c r="Z364" s="94">
        <v>2.5870407477119337</v>
      </c>
      <c r="AA364" s="94">
        <v>2.8769541837802977</v>
      </c>
      <c r="AB364" s="94">
        <v>3.1609999182532795</v>
      </c>
      <c r="AC364" s="94">
        <v>3.4508907797114943</v>
      </c>
      <c r="AE364" s="28">
        <v>0.35699999999999998</v>
      </c>
      <c r="AF364" s="94">
        <f t="shared" si="94"/>
        <v>0.44148336297041879</v>
      </c>
      <c r="AG364" s="94">
        <f t="shared" si="80"/>
        <v>0.44200087717953529</v>
      </c>
      <c r="AH364" s="94">
        <f t="shared" si="81"/>
        <v>0.44192574297164738</v>
      </c>
      <c r="AI364" s="94">
        <f t="shared" si="82"/>
        <v>0.44225970140988563</v>
      </c>
      <c r="AJ364" s="94">
        <f t="shared" si="83"/>
        <v>0.44217343115620333</v>
      </c>
      <c r="AK364" s="94">
        <f t="shared" si="84"/>
        <v>0.44241619208182348</v>
      </c>
      <c r="AL364" s="94">
        <f t="shared" si="85"/>
        <v>0.44233177026921472</v>
      </c>
      <c r="AM364" s="94">
        <f t="shared" si="86"/>
        <v>0.44252102183229325</v>
      </c>
      <c r="AO364" s="28">
        <v>0.35699999999999998</v>
      </c>
      <c r="AP364" s="94">
        <f t="shared" si="95"/>
        <v>0.20403287981808141</v>
      </c>
      <c r="AQ364" s="94">
        <f t="shared" si="87"/>
        <v>0.24384148537119196</v>
      </c>
      <c r="AR364" s="94">
        <f t="shared" si="88"/>
        <v>0.2841216856504104</v>
      </c>
      <c r="AS364" s="94">
        <f t="shared" si="89"/>
        <v>0.32390937670785647</v>
      </c>
      <c r="AT364" s="94">
        <f t="shared" si="90"/>
        <v>0.36418901458587233</v>
      </c>
      <c r="AU364" s="94">
        <f t="shared" si="91"/>
        <v>0.4039661740544957</v>
      </c>
      <c r="AV364" s="94">
        <f t="shared" si="92"/>
        <v>0.44424642588883034</v>
      </c>
      <c r="AW364" s="94">
        <f t="shared" si="93"/>
        <v>0.48401734777326827</v>
      </c>
      <c r="AY364" s="28">
        <v>0.35699999999999998</v>
      </c>
      <c r="AZ364" s="34">
        <f>(((L364-VLOOKUP(AZ$6,Data!$N$4:$Y$11,Data!$W$1,FALSE)/1000)*VLOOKUP(AZ$6,Data!$N$4:$Y$11,Data!$P$1,FALSE)^1.5+VLOOKUP(AZ$6,Data!$N$4:$Y$11,Data!$W$1,FALSE)/1000*(Mannings_n_bot)^1.5)/L364)^0.67</f>
        <v>5.2467617105094344E-2</v>
      </c>
      <c r="BA364" s="34">
        <f>(((M364-VLOOKUP(BA$6,Data!$N$4:$Y$11,Data!$W$1,FALSE)/1000)*VLOOKUP(BA$6,Data!$N$4:$Y$11,Data!$P$1,FALSE)^1.5+VLOOKUP(BA$6,Data!$N$4:$Y$11,Data!$W$1,FALSE)/1000*(Mannings_n_bot)^1.5)/M364)^0.67</f>
        <v>5.2398797199016703E-2</v>
      </c>
      <c r="BB364" s="34">
        <f>(((N364-VLOOKUP(BB$6,Data!$N$4:$Y$11,Data!$W$1,FALSE)/1000)*VLOOKUP(BB$6,Data!$N$4:$Y$11,Data!$P$1,FALSE)^1.5+VLOOKUP(BB$6,Data!$N$4:$Y$11,Data!$W$1,FALSE)/1000*(Mannings_n_bot)^1.5)/N364)^0.67</f>
        <v>5.2289204349073838E-2</v>
      </c>
      <c r="BC364" s="34">
        <f>(((O364-VLOOKUP(BC$6,Data!$N$4:$Y$11,Data!$W$1,FALSE)/1000)*VLOOKUP(BC$6,Data!$N$4:$Y$11,Data!$P$1,FALSE)^1.5+VLOOKUP(BC$6,Data!$N$4:$Y$11,Data!$W$1,FALSE)/1000*(Mannings_n_bot)^1.5)/O364)^0.67</f>
        <v>5.2174469058642654E-2</v>
      </c>
      <c r="BD364" s="34">
        <f>(((P364-VLOOKUP(BD$6,Data!$N$4:$Y$11,Data!$W$1,FALSE)/1000)*VLOOKUP(BD$6,Data!$N$4:$Y$11,Data!$P$1,FALSE)^1.5+VLOOKUP(BD$6,Data!$N$4:$Y$11,Data!$W$1,FALSE)/1000*(Mannings_n_bot)^1.5)/P364)^0.67</f>
        <v>5.203338070632741E-2</v>
      </c>
      <c r="BE364" s="34">
        <f>(((Q364-VLOOKUP(BE$6,Data!$N$4:$Y$11,Data!$W$1,FALSE)/1000)*VLOOKUP(BE$6,Data!$N$4:$Y$11,Data!$P$1,FALSE)^1.5+VLOOKUP(BE$6,Data!$N$4:$Y$11,Data!$W$1,FALSE)/1000*(Mannings_n_bot)^1.5)/Q364)^0.67</f>
        <v>5.1915296881515922E-2</v>
      </c>
      <c r="BF364" s="34">
        <f>(((R364-VLOOKUP(BF$6,Data!$N$4:$Y$11,Data!$W$1,FALSE)/1000)*VLOOKUP(BF$6,Data!$N$4:$Y$11,Data!$P$1,FALSE)^1.5+VLOOKUP(BF$6,Data!$N$4:$Y$11,Data!$W$1,FALSE)/1000*(Mannings_n_bot)^1.5)/R364)^0.67</f>
        <v>5.1829883556767098E-2</v>
      </c>
      <c r="BG364" s="34">
        <f>(((S364-VLOOKUP(BG$6,Data!$N$4:$Y$11,Data!$W$1,FALSE)/1000)*VLOOKUP(BG$6,Data!$N$4:$Y$11,Data!$P$1,FALSE)^1.5+VLOOKUP(BG$6,Data!$N$4:$Y$11,Data!$W$1,FALSE)/1000*(Mannings_n_bot)^1.5)/S364)^0.67</f>
        <v>5.1764650896418865E-2</v>
      </c>
    </row>
    <row r="365" spans="1:59" x14ac:dyDescent="0.25">
      <c r="A365" s="28">
        <v>0.35799999999999998</v>
      </c>
      <c r="B365" s="94">
        <v>0.42937253392236874</v>
      </c>
      <c r="C365" s="94">
        <v>0.61676218039374664</v>
      </c>
      <c r="D365" s="94">
        <v>0.83666350151207336</v>
      </c>
      <c r="E365" s="94">
        <v>1.0914325159339886</v>
      </c>
      <c r="F365" s="94">
        <v>1.3784367255157244</v>
      </c>
      <c r="G365" s="94">
        <v>1.7005842583959785</v>
      </c>
      <c r="H365" s="94">
        <v>2.0546912155202226</v>
      </c>
      <c r="I365" s="94">
        <v>2.4442169224689261</v>
      </c>
      <c r="K365" s="28">
        <v>0.35799999999999998</v>
      </c>
      <c r="L365" s="94">
        <v>2.1004712527195242</v>
      </c>
      <c r="M365" s="94">
        <v>2.524599516804598</v>
      </c>
      <c r="N365" s="94">
        <v>2.9391979623342621</v>
      </c>
      <c r="O365" s="94">
        <v>3.3632223304143505</v>
      </c>
      <c r="P365" s="94">
        <v>3.7778286195604931</v>
      </c>
      <c r="Q365" s="94">
        <v>4.2017990230042725</v>
      </c>
      <c r="R365" s="94">
        <v>4.6164144466131969</v>
      </c>
      <c r="S365" s="94">
        <v>5.0403521755427292</v>
      </c>
      <c r="U365" s="28">
        <v>0.35799999999999998</v>
      </c>
      <c r="V365" s="94">
        <v>1.4384449248183653</v>
      </c>
      <c r="W365" s="94">
        <v>1.7283495221588643</v>
      </c>
      <c r="X365" s="94">
        <v>2.0122774130227112</v>
      </c>
      <c r="Y365" s="94">
        <v>2.3021097409086835</v>
      </c>
      <c r="Z365" s="94">
        <v>2.5860419591272517</v>
      </c>
      <c r="AA365" s="94">
        <v>2.8758369016724386</v>
      </c>
      <c r="AB365" s="94">
        <v>3.1597748339459422</v>
      </c>
      <c r="AC365" s="94">
        <v>3.4495472052105423</v>
      </c>
      <c r="AE365" s="28">
        <v>0.35799999999999998</v>
      </c>
      <c r="AF365" s="94">
        <f t="shared" si="94"/>
        <v>0.44267183738478388</v>
      </c>
      <c r="AG365" s="94">
        <f t="shared" si="80"/>
        <v>0.44318944689696771</v>
      </c>
      <c r="AH365" s="94">
        <f t="shared" si="81"/>
        <v>0.44311429874248981</v>
      </c>
      <c r="AI365" s="94">
        <f t="shared" si="82"/>
        <v>0.44344831945743107</v>
      </c>
      <c r="AJ365" s="94">
        <f t="shared" si="83"/>
        <v>0.4433620330452045</v>
      </c>
      <c r="AK365" s="94">
        <f t="shared" si="84"/>
        <v>0.44360483956621105</v>
      </c>
      <c r="AL365" s="94">
        <f t="shared" si="85"/>
        <v>0.44352040185318475</v>
      </c>
      <c r="AM365" s="94">
        <f t="shared" si="86"/>
        <v>0.44370968912657416</v>
      </c>
      <c r="AO365" s="28">
        <v>0.35799999999999998</v>
      </c>
      <c r="AP365" s="94">
        <f t="shared" si="95"/>
        <v>0.20441723892505129</v>
      </c>
      <c r="AQ365" s="94">
        <f t="shared" si="87"/>
        <v>0.24430099755956006</v>
      </c>
      <c r="AR365" s="94">
        <f t="shared" si="88"/>
        <v>0.28465707728226958</v>
      </c>
      <c r="AS365" s="94">
        <f t="shared" si="89"/>
        <v>0.3245198826327737</v>
      </c>
      <c r="AT365" s="94">
        <f t="shared" si="90"/>
        <v>0.36487539915881351</v>
      </c>
      <c r="AU365" s="94">
        <f t="shared" si="91"/>
        <v>0.40472765334217875</v>
      </c>
      <c r="AV365" s="94">
        <f t="shared" si="92"/>
        <v>0.44508378510677993</v>
      </c>
      <c r="AW365" s="94">
        <f t="shared" si="93"/>
        <v>0.48492979009065779</v>
      </c>
      <c r="AY365" s="28">
        <v>0.35799999999999998</v>
      </c>
      <c r="AZ365" s="34">
        <f>(((L365-VLOOKUP(AZ$6,Data!$N$4:$Y$11,Data!$W$1,FALSE)/1000)*VLOOKUP(AZ$6,Data!$N$4:$Y$11,Data!$P$1,FALSE)^1.5+VLOOKUP(AZ$6,Data!$N$4:$Y$11,Data!$W$1,FALSE)/1000*(Mannings_n_bot)^1.5)/L365)^0.67</f>
        <v>5.2453087403030951E-2</v>
      </c>
      <c r="BA365" s="34">
        <f>(((M365-VLOOKUP(BA$6,Data!$N$4:$Y$11,Data!$W$1,FALSE)/1000)*VLOOKUP(BA$6,Data!$N$4:$Y$11,Data!$P$1,FALSE)^1.5+VLOOKUP(BA$6,Data!$N$4:$Y$11,Data!$W$1,FALSE)/1000*(Mannings_n_bot)^1.5)/M365)^0.67</f>
        <v>5.2384066298422259E-2</v>
      </c>
      <c r="BB365" s="34">
        <f>(((N365-VLOOKUP(BB$6,Data!$N$4:$Y$11,Data!$W$1,FALSE)/1000)*VLOOKUP(BB$6,Data!$N$4:$Y$11,Data!$P$1,FALSE)^1.5+VLOOKUP(BB$6,Data!$N$4:$Y$11,Data!$W$1,FALSE)/1000*(Mannings_n_bot)^1.5)/N365)^0.67</f>
        <v>5.2274233516777818E-2</v>
      </c>
      <c r="BC365" s="34">
        <f>(((O365-VLOOKUP(BC$6,Data!$N$4:$Y$11,Data!$W$1,FALSE)/1000)*VLOOKUP(BC$6,Data!$N$4:$Y$11,Data!$P$1,FALSE)^1.5+VLOOKUP(BC$6,Data!$N$4:$Y$11,Data!$W$1,FALSE)/1000*(Mannings_n_bot)^1.5)/O365)^0.67</f>
        <v>5.2159208387826846E-2</v>
      </c>
      <c r="BD365" s="34">
        <f>(((P365-VLOOKUP(BD$6,Data!$N$4:$Y$11,Data!$W$1,FALSE)/1000)*VLOOKUP(BD$6,Data!$N$4:$Y$11,Data!$P$1,FALSE)^1.5+VLOOKUP(BD$6,Data!$N$4:$Y$11,Data!$W$1,FALSE)/1000*(Mannings_n_bot)^1.5)/P365)^0.67</f>
        <v>5.2017809167769317E-2</v>
      </c>
      <c r="BE365" s="34">
        <f>(((Q365-VLOOKUP(BE$6,Data!$N$4:$Y$11,Data!$W$1,FALSE)/1000)*VLOOKUP(BE$6,Data!$N$4:$Y$11,Data!$P$1,FALSE)^1.5+VLOOKUP(BE$6,Data!$N$4:$Y$11,Data!$W$1,FALSE)/1000*(Mannings_n_bot)^1.5)/Q365)^0.67</f>
        <v>5.189943448409521E-2</v>
      </c>
      <c r="BF365" s="34">
        <f>(((R365-VLOOKUP(BF$6,Data!$N$4:$Y$11,Data!$W$1,FALSE)/1000)*VLOOKUP(BF$6,Data!$N$4:$Y$11,Data!$P$1,FALSE)^1.5+VLOOKUP(BF$6,Data!$N$4:$Y$11,Data!$W$1,FALSE)/1000*(Mannings_n_bot)^1.5)/R365)^0.67</f>
        <v>5.1813835603103243E-2</v>
      </c>
      <c r="BG365" s="34">
        <f>(((S365-VLOOKUP(BG$6,Data!$N$4:$Y$11,Data!$W$1,FALSE)/1000)*VLOOKUP(BG$6,Data!$N$4:$Y$11,Data!$P$1,FALSE)^1.5+VLOOKUP(BG$6,Data!$N$4:$Y$11,Data!$W$1,FALSE)/1000*(Mannings_n_bot)^1.5)/S365)^0.67</f>
        <v>5.1748436098292848E-2</v>
      </c>
    </row>
    <row r="366" spans="1:59" x14ac:dyDescent="0.25">
      <c r="A366" s="28">
        <v>0.35899999999999999</v>
      </c>
      <c r="B366" s="94">
        <v>0.43052486423823855</v>
      </c>
      <c r="C366" s="94">
        <v>0.61841560980164467</v>
      </c>
      <c r="D366" s="94">
        <v>0.83890680278712648</v>
      </c>
      <c r="E366" s="94">
        <v>1.0943568555706173</v>
      </c>
      <c r="F366" s="94">
        <v>1.3821307240569354</v>
      </c>
      <c r="G366" s="94">
        <v>1.7051392327066046</v>
      </c>
      <c r="H366" s="94">
        <v>2.0601956353387783</v>
      </c>
      <c r="I366" s="94">
        <v>2.4507622547225547</v>
      </c>
      <c r="K366" s="28">
        <v>0.35899999999999999</v>
      </c>
      <c r="L366" s="94">
        <v>2.1021649255944204</v>
      </c>
      <c r="M366" s="94">
        <v>2.5266261312954637</v>
      </c>
      <c r="N366" s="94">
        <v>2.941558922932618</v>
      </c>
      <c r="O366" s="94">
        <v>3.3659161232395305</v>
      </c>
      <c r="P366" s="94">
        <v>3.7808567487249722</v>
      </c>
      <c r="Q366" s="94">
        <v>4.2051599300808133</v>
      </c>
      <c r="R366" s="94">
        <v>4.6201096894086238</v>
      </c>
      <c r="S366" s="94">
        <v>5.044380164425939</v>
      </c>
      <c r="U366" s="28">
        <v>0.35899999999999999</v>
      </c>
      <c r="V366" s="94">
        <v>1.4378967096130673</v>
      </c>
      <c r="W366" s="94">
        <v>1.7276824243588622</v>
      </c>
      <c r="X366" s="94">
        <v>2.0115021455355486</v>
      </c>
      <c r="Y366" s="94">
        <v>2.3012155940921457</v>
      </c>
      <c r="Z366" s="94">
        <v>2.5850396261225481</v>
      </c>
      <c r="AA366" s="94">
        <v>2.8747156932985338</v>
      </c>
      <c r="AB366" s="94">
        <v>3.158545429863548</v>
      </c>
      <c r="AC366" s="94">
        <v>3.4481989291172219</v>
      </c>
      <c r="AE366" s="28">
        <v>0.35899999999999999</v>
      </c>
      <c r="AF366" s="94">
        <f t="shared" si="94"/>
        <v>0.44385985976139103</v>
      </c>
      <c r="AG366" s="94">
        <f t="shared" si="80"/>
        <v>0.44437755876255208</v>
      </c>
      <c r="AH366" s="94">
        <f t="shared" si="81"/>
        <v>0.44430239750569245</v>
      </c>
      <c r="AI366" s="94">
        <f t="shared" si="82"/>
        <v>0.44463647674471518</v>
      </c>
      <c r="AJ366" s="94">
        <f t="shared" si="83"/>
        <v>0.44455017514340966</v>
      </c>
      <c r="AK366" s="94">
        <f t="shared" si="84"/>
        <v>0.44479302453165309</v>
      </c>
      <c r="AL366" s="94">
        <f t="shared" si="85"/>
        <v>0.44470857186698232</v>
      </c>
      <c r="AM366" s="94">
        <f t="shared" si="86"/>
        <v>0.44489789272372221</v>
      </c>
      <c r="AO366" s="28">
        <v>0.35899999999999999</v>
      </c>
      <c r="AP366" s="94">
        <f t="shared" si="95"/>
        <v>0.20480070759267419</v>
      </c>
      <c r="AQ366" s="94">
        <f t="shared" si="87"/>
        <v>0.24475944507253541</v>
      </c>
      <c r="AR366" s="94">
        <f t="shared" si="88"/>
        <v>0.28519122844929096</v>
      </c>
      <c r="AS366" s="94">
        <f t="shared" si="89"/>
        <v>0.32512897395593809</v>
      </c>
      <c r="AT366" s="94">
        <f t="shared" si="90"/>
        <v>0.36556019334057943</v>
      </c>
      <c r="AU366" s="94">
        <f t="shared" si="91"/>
        <v>0.40548736815197317</v>
      </c>
      <c r="AV366" s="94">
        <f t="shared" si="92"/>
        <v>0.44591920405302848</v>
      </c>
      <c r="AW366" s="94">
        <f t="shared" si="93"/>
        <v>0.48584011807949384</v>
      </c>
      <c r="AY366" s="28">
        <v>0.35899999999999999</v>
      </c>
      <c r="AZ366" s="34">
        <f>(((L366-VLOOKUP(AZ$6,Data!$N$4:$Y$11,Data!$W$1,FALSE)/1000)*VLOOKUP(AZ$6,Data!$N$4:$Y$11,Data!$P$1,FALSE)^1.5+VLOOKUP(AZ$6,Data!$N$4:$Y$11,Data!$W$1,FALSE)/1000*(Mannings_n_bot)^1.5)/L366)^0.67</f>
        <v>5.243857361055089E-2</v>
      </c>
      <c r="BA366" s="34">
        <f>(((M366-VLOOKUP(BA$6,Data!$N$4:$Y$11,Data!$W$1,FALSE)/1000)*VLOOKUP(BA$6,Data!$N$4:$Y$11,Data!$P$1,FALSE)^1.5+VLOOKUP(BA$6,Data!$N$4:$Y$11,Data!$W$1,FALSE)/1000*(Mannings_n_bot)^1.5)/M366)^0.67</f>
        <v>5.2369351320193692E-2</v>
      </c>
      <c r="BB366" s="34">
        <f>(((N366-VLOOKUP(BB$6,Data!$N$4:$Y$11,Data!$W$1,FALSE)/1000)*VLOOKUP(BB$6,Data!$N$4:$Y$11,Data!$P$1,FALSE)^1.5+VLOOKUP(BB$6,Data!$N$4:$Y$11,Data!$W$1,FALSE)/1000*(Mannings_n_bot)^1.5)/N366)^0.67</f>
        <v>5.2259278854163475E-2</v>
      </c>
      <c r="BC366" s="34">
        <f>(((O366-VLOOKUP(BC$6,Data!$N$4:$Y$11,Data!$W$1,FALSE)/1000)*VLOOKUP(BC$6,Data!$N$4:$Y$11,Data!$P$1,FALSE)^1.5+VLOOKUP(BC$6,Data!$N$4:$Y$11,Data!$W$1,FALSE)/1000*(Mannings_n_bot)^1.5)/O366)^0.67</f>
        <v>5.2143964034965275E-2</v>
      </c>
      <c r="BD366" s="34">
        <f>(((P366-VLOOKUP(BD$6,Data!$N$4:$Y$11,Data!$W$1,FALSE)/1000)*VLOOKUP(BD$6,Data!$N$4:$Y$11,Data!$P$1,FALSE)^1.5+VLOOKUP(BD$6,Data!$N$4:$Y$11,Data!$W$1,FALSE)/1000*(Mannings_n_bot)^1.5)/P366)^0.67</f>
        <v>5.200225425890391E-2</v>
      </c>
      <c r="BE366" s="34">
        <f>(((Q366-VLOOKUP(BE$6,Data!$N$4:$Y$11,Data!$W$1,FALSE)/1000)*VLOOKUP(BE$6,Data!$N$4:$Y$11,Data!$P$1,FALSE)^1.5+VLOOKUP(BE$6,Data!$N$4:$Y$11,Data!$W$1,FALSE)/1000*(Mannings_n_bot)^1.5)/Q366)^0.67</f>
        <v>5.1883588888549971E-2</v>
      </c>
      <c r="BF366" s="34">
        <f>(((R366-VLOOKUP(BF$6,Data!$N$4:$Y$11,Data!$W$1,FALSE)/1000)*VLOOKUP(BF$6,Data!$N$4:$Y$11,Data!$P$1,FALSE)^1.5+VLOOKUP(BF$6,Data!$N$4:$Y$11,Data!$W$1,FALSE)/1000*(Mannings_n_bot)^1.5)/R366)^0.67</f>
        <v>5.179780464706206E-2</v>
      </c>
      <c r="BG366" s="34">
        <f>(((S366-VLOOKUP(BG$6,Data!$N$4:$Y$11,Data!$W$1,FALSE)/1000)*VLOOKUP(BG$6,Data!$N$4:$Y$11,Data!$P$1,FALSE)^1.5+VLOOKUP(BG$6,Data!$N$4:$Y$11,Data!$W$1,FALSE)/1000*(Mannings_n_bot)^1.5)/S366)^0.67</f>
        <v>5.1732238374442949E-2</v>
      </c>
    </row>
    <row r="367" spans="1:59" x14ac:dyDescent="0.25">
      <c r="A367" s="28">
        <v>0.36</v>
      </c>
      <c r="B367" s="94">
        <v>0.43167675449889464</v>
      </c>
      <c r="C367" s="94">
        <v>0.62006839976829076</v>
      </c>
      <c r="D367" s="94">
        <v>0.84114923807677577</v>
      </c>
      <c r="E367" s="94">
        <v>1.097280057160245</v>
      </c>
      <c r="F367" s="94">
        <v>1.3858232880165962</v>
      </c>
      <c r="G367" s="94">
        <v>1.7096924277010985</v>
      </c>
      <c r="H367" s="94">
        <v>2.0656979093161487</v>
      </c>
      <c r="I367" s="94">
        <v>2.457305023728535</v>
      </c>
      <c r="K367" s="28">
        <v>0.36</v>
      </c>
      <c r="L367" s="94">
        <v>2.1038592455012375</v>
      </c>
      <c r="M367" s="94">
        <v>2.5286535298552444</v>
      </c>
      <c r="N367" s="94">
        <v>2.9439207952888053</v>
      </c>
      <c r="O367" s="94">
        <v>3.3686109647996436</v>
      </c>
      <c r="P367" s="94">
        <v>3.7838860543347019</v>
      </c>
      <c r="Q367" s="94">
        <v>4.2085221505466759</v>
      </c>
      <c r="R367" s="94">
        <v>4.6238063733184376</v>
      </c>
      <c r="S367" s="94">
        <v>5.0484097313467702</v>
      </c>
      <c r="U367" s="28">
        <v>0.36</v>
      </c>
      <c r="V367" s="94">
        <v>1.4373464986986473</v>
      </c>
      <c r="W367" s="94">
        <v>1.727012948369947</v>
      </c>
      <c r="X367" s="94">
        <v>2.0107241058478054</v>
      </c>
      <c r="Y367" s="94">
        <v>2.3003182927060437</v>
      </c>
      <c r="Z367" s="94">
        <v>2.5840337445732384</v>
      </c>
      <c r="AA367" s="94">
        <v>2.87359055406277</v>
      </c>
      <c r="AB367" s="94">
        <v>3.1573117009599536</v>
      </c>
      <c r="AC367" s="94">
        <v>3.4468459459142768</v>
      </c>
      <c r="AE367" s="28">
        <v>0.36</v>
      </c>
      <c r="AF367" s="94">
        <f t="shared" si="94"/>
        <v>0.44504742845259765</v>
      </c>
      <c r="AG367" s="94">
        <f t="shared" si="80"/>
        <v>0.4455652111420918</v>
      </c>
      <c r="AH367" s="94">
        <f t="shared" si="81"/>
        <v>0.4454900376251103</v>
      </c>
      <c r="AI367" s="94">
        <f t="shared" si="82"/>
        <v>0.44582417164424487</v>
      </c>
      <c r="AJ367" s="94">
        <f t="shared" si="83"/>
        <v>0.44573785582109338</v>
      </c>
      <c r="AK367" s="94">
        <f t="shared" si="84"/>
        <v>0.44598074535470206</v>
      </c>
      <c r="AL367" s="94">
        <f t="shared" si="85"/>
        <v>0.44589627868497822</v>
      </c>
      <c r="AM367" s="94">
        <f t="shared" si="86"/>
        <v>0.4460856310029982</v>
      </c>
      <c r="AO367" s="28">
        <v>0.36</v>
      </c>
      <c r="AP367" s="94">
        <f t="shared" si="95"/>
        <v>0.20518328658248669</v>
      </c>
      <c r="AQ367" s="94">
        <f t="shared" si="87"/>
        <v>0.24521682881710855</v>
      </c>
      <c r="AR367" s="94">
        <f t="shared" si="88"/>
        <v>0.28572414020882553</v>
      </c>
      <c r="AS367" s="94">
        <f t="shared" si="89"/>
        <v>0.3257366518800453</v>
      </c>
      <c r="AT367" s="94">
        <f t="shared" si="90"/>
        <v>0.36624339848422238</v>
      </c>
      <c r="AU367" s="94">
        <f t="shared" si="91"/>
        <v>0.40624531998222085</v>
      </c>
      <c r="AV367" s="94">
        <f t="shared" si="92"/>
        <v>0.44675268437627674</v>
      </c>
      <c r="AW367" s="94">
        <f t="shared" si="93"/>
        <v>0.48674833353373576</v>
      </c>
      <c r="AY367" s="28">
        <v>0.36</v>
      </c>
      <c r="AZ367" s="34">
        <f>(((L367-VLOOKUP(AZ$6,Data!$N$4:$Y$11,Data!$W$1,FALSE)/1000)*VLOOKUP(AZ$6,Data!$N$4:$Y$11,Data!$P$1,FALSE)^1.5+VLOOKUP(AZ$6,Data!$N$4:$Y$11,Data!$W$1,FALSE)/1000*(Mannings_n_bot)^1.5)/L367)^0.67</f>
        <v>5.2424075679707964E-2</v>
      </c>
      <c r="BA367" s="34">
        <f>(((M367-VLOOKUP(BA$6,Data!$N$4:$Y$11,Data!$W$1,FALSE)/1000)*VLOOKUP(BA$6,Data!$N$4:$Y$11,Data!$P$1,FALSE)^1.5+VLOOKUP(BA$6,Data!$N$4:$Y$11,Data!$W$1,FALSE)/1000*(Mannings_n_bot)^1.5)/M367)^0.67</f>
        <v>5.2354652216516091E-2</v>
      </c>
      <c r="BB367" s="34">
        <f>(((N367-VLOOKUP(BB$6,Data!$N$4:$Y$11,Data!$W$1,FALSE)/1000)*VLOOKUP(BB$6,Data!$N$4:$Y$11,Data!$P$1,FALSE)^1.5+VLOOKUP(BB$6,Data!$N$4:$Y$11,Data!$W$1,FALSE)/1000*(Mannings_n_bot)^1.5)/N367)^0.67</f>
        <v>5.2244340312628389E-2</v>
      </c>
      <c r="BC367" s="34">
        <f>(((O367-VLOOKUP(BC$6,Data!$N$4:$Y$11,Data!$W$1,FALSE)/1000)*VLOOKUP(BC$6,Data!$N$4:$Y$11,Data!$P$1,FALSE)^1.5+VLOOKUP(BC$6,Data!$N$4:$Y$11,Data!$W$1,FALSE)/1000*(Mannings_n_bot)^1.5)/O367)^0.67</f>
        <v>5.2128735951104815E-2</v>
      </c>
      <c r="BD367" s="34">
        <f>(((P367-VLOOKUP(BD$6,Data!$N$4:$Y$11,Data!$W$1,FALSE)/1000)*VLOOKUP(BD$6,Data!$N$4:$Y$11,Data!$P$1,FALSE)^1.5+VLOOKUP(BD$6,Data!$N$4:$Y$11,Data!$W$1,FALSE)/1000*(Mannings_n_bot)^1.5)/P367)^0.67</f>
        <v>5.1986715929784252E-2</v>
      </c>
      <c r="BE367" s="34">
        <f>(((Q367-VLOOKUP(BE$6,Data!$N$4:$Y$11,Data!$W$1,FALSE)/1000)*VLOOKUP(BE$6,Data!$N$4:$Y$11,Data!$P$1,FALSE)^1.5+VLOOKUP(BE$6,Data!$N$4:$Y$11,Data!$W$1,FALSE)/1000*(Mannings_n_bot)^1.5)/Q367)^0.67</f>
        <v>5.1867760044474673E-2</v>
      </c>
      <c r="BF367" s="34">
        <f>(((R367-VLOOKUP(BF$6,Data!$N$4:$Y$11,Data!$W$1,FALSE)/1000)*VLOOKUP(BF$6,Data!$N$4:$Y$11,Data!$P$1,FALSE)^1.5+VLOOKUP(BF$6,Data!$N$4:$Y$11,Data!$W$1,FALSE)/1000*(Mannings_n_bot)^1.5)/R367)^0.67</f>
        <v>5.1781790637601501E-2</v>
      </c>
      <c r="BG367" s="34">
        <f>(((S367-VLOOKUP(BG$6,Data!$N$4:$Y$11,Data!$W$1,FALSE)/1000)*VLOOKUP(BG$6,Data!$N$4:$Y$11,Data!$P$1,FALSE)^1.5+VLOOKUP(BG$6,Data!$N$4:$Y$11,Data!$W$1,FALSE)/1000*(Mannings_n_bot)^1.5)/S367)^0.67</f>
        <v>5.1716057673646329E-2</v>
      </c>
    </row>
    <row r="368" spans="1:59" x14ac:dyDescent="0.25">
      <c r="A368" s="28">
        <v>0.36099999999999999</v>
      </c>
      <c r="B368" s="94">
        <v>0.43282820310436332</v>
      </c>
      <c r="C368" s="94">
        <v>0.62172054801682353</v>
      </c>
      <c r="D368" s="94">
        <v>0.84339080428816438</v>
      </c>
      <c r="E368" s="94">
        <v>1.1002021166925415</v>
      </c>
      <c r="F368" s="94">
        <v>1.3895144123218925</v>
      </c>
      <c r="G368" s="94">
        <v>1.7142438371485884</v>
      </c>
      <c r="H368" s="94">
        <v>2.0711980299124919</v>
      </c>
      <c r="I368" s="94">
        <v>2.4638452205483761</v>
      </c>
      <c r="K368" s="28">
        <v>0.36099999999999999</v>
      </c>
      <c r="L368" s="94">
        <v>2.1055542152897471</v>
      </c>
      <c r="M368" s="94">
        <v>2.5306817158859509</v>
      </c>
      <c r="N368" s="94">
        <v>2.9462835833674172</v>
      </c>
      <c r="O368" s="94">
        <v>3.3713068596115163</v>
      </c>
      <c r="P368" s="94">
        <v>3.7869165414690289</v>
      </c>
      <c r="Q368" s="94">
        <v>4.2118856900334434</v>
      </c>
      <c r="R368" s="94">
        <v>4.6275045045367014</v>
      </c>
      <c r="S368" s="94">
        <v>5.0524408830515313</v>
      </c>
      <c r="U368" s="28">
        <v>0.36099999999999999</v>
      </c>
      <c r="V368" s="94">
        <v>1.4367942897823744</v>
      </c>
      <c r="W368" s="94">
        <v>1.7263410914253297</v>
      </c>
      <c r="X368" s="94">
        <v>2.0099432907401638</v>
      </c>
      <c r="Y368" s="94">
        <v>2.2994178330573583</v>
      </c>
      <c r="Z368" s="94">
        <v>2.5830243103336978</v>
      </c>
      <c r="AA368" s="94">
        <v>2.8724614793460068</v>
      </c>
      <c r="AB368" s="94">
        <v>3.1560736421633591</v>
      </c>
      <c r="AC368" s="94">
        <v>3.4454882500565067</v>
      </c>
      <c r="AE368" s="28">
        <v>0.36099999999999999</v>
      </c>
      <c r="AF368" s="94">
        <f t="shared" si="94"/>
        <v>0.44623454180887284</v>
      </c>
      <c r="AG368" s="94">
        <f t="shared" si="80"/>
        <v>0.44675240239949282</v>
      </c>
      <c r="AH368" s="94">
        <f t="shared" si="81"/>
        <v>0.44667721746270239</v>
      </c>
      <c r="AI368" s="94">
        <f t="shared" si="82"/>
        <v>0.44701140252662575</v>
      </c>
      <c r="AJ368" s="94">
        <f t="shared" si="83"/>
        <v>0.44692507344662968</v>
      </c>
      <c r="AK368" s="94">
        <f t="shared" si="84"/>
        <v>0.4471680004100077</v>
      </c>
      <c r="AL368" s="94">
        <f t="shared" si="85"/>
        <v>0.44708352067964141</v>
      </c>
      <c r="AM368" s="94">
        <f t="shared" si="86"/>
        <v>0.44727290234175771</v>
      </c>
      <c r="AO368" s="28">
        <v>0.36099999999999999</v>
      </c>
      <c r="AP368" s="94">
        <f t="shared" si="95"/>
        <v>0.20556497665143306</v>
      </c>
      <c r="AQ368" s="94">
        <f t="shared" si="87"/>
        <v>0.245673149694832</v>
      </c>
      <c r="AR368" s="94">
        <f t="shared" si="88"/>
        <v>0.28625581361187968</v>
      </c>
      <c r="AS368" s="94">
        <f t="shared" si="89"/>
        <v>0.32634291760060086</v>
      </c>
      <c r="AT368" s="94">
        <f t="shared" si="90"/>
        <v>0.3669250159346974</v>
      </c>
      <c r="AU368" s="94">
        <f t="shared" si="91"/>
        <v>0.4070015103223224</v>
      </c>
      <c r="AV368" s="94">
        <f t="shared" si="92"/>
        <v>0.44758422771537787</v>
      </c>
      <c r="AW368" s="94">
        <f t="shared" si="93"/>
        <v>0.48765443823664956</v>
      </c>
      <c r="AY368" s="28">
        <v>0.36099999999999999</v>
      </c>
      <c r="AZ368" s="34">
        <f>(((L368-VLOOKUP(AZ$6,Data!$N$4:$Y$11,Data!$W$1,FALSE)/1000)*VLOOKUP(AZ$6,Data!$N$4:$Y$11,Data!$P$1,FALSE)^1.5+VLOOKUP(AZ$6,Data!$N$4:$Y$11,Data!$W$1,FALSE)/1000*(Mannings_n_bot)^1.5)/L368)^0.67</f>
        <v>5.2409593562670352E-2</v>
      </c>
      <c r="BA368" s="34">
        <f>(((M368-VLOOKUP(BA$6,Data!$N$4:$Y$11,Data!$W$1,FALSE)/1000)*VLOOKUP(BA$6,Data!$N$4:$Y$11,Data!$P$1,FALSE)^1.5+VLOOKUP(BA$6,Data!$N$4:$Y$11,Data!$W$1,FALSE)/1000*(Mannings_n_bot)^1.5)/M368)^0.67</f>
        <v>5.233996893968635E-2</v>
      </c>
      <c r="BB368" s="34">
        <f>(((N368-VLOOKUP(BB$6,Data!$N$4:$Y$11,Data!$W$1,FALSE)/1000)*VLOOKUP(BB$6,Data!$N$4:$Y$11,Data!$P$1,FALSE)^1.5+VLOOKUP(BB$6,Data!$N$4:$Y$11,Data!$W$1,FALSE)/1000*(Mannings_n_bot)^1.5)/N368)^0.67</f>
        <v>5.2229417843683915E-2</v>
      </c>
      <c r="BC368" s="34">
        <f>(((O368-VLOOKUP(BC$6,Data!$N$4:$Y$11,Data!$W$1,FALSE)/1000)*VLOOKUP(BC$6,Data!$N$4:$Y$11,Data!$P$1,FALSE)^1.5+VLOOKUP(BC$6,Data!$N$4:$Y$11,Data!$W$1,FALSE)/1000*(Mannings_n_bot)^1.5)/O368)^0.67</f>
        <v>5.2113524087405168E-2</v>
      </c>
      <c r="BD368" s="34">
        <f>(((P368-VLOOKUP(BD$6,Data!$N$4:$Y$11,Data!$W$1,FALSE)/1000)*VLOOKUP(BD$6,Data!$N$4:$Y$11,Data!$P$1,FALSE)^1.5+VLOOKUP(BD$6,Data!$N$4:$Y$11,Data!$W$1,FALSE)/1000*(Mannings_n_bot)^1.5)/P368)^0.67</f>
        <v>5.1971194130578484E-2</v>
      </c>
      <c r="BE368" s="34">
        <f>(((Q368-VLOOKUP(BE$6,Data!$N$4:$Y$11,Data!$W$1,FALSE)/1000)*VLOOKUP(BE$6,Data!$N$4:$Y$11,Data!$P$1,FALSE)^1.5+VLOOKUP(BE$6,Data!$N$4:$Y$11,Data!$W$1,FALSE)/1000*(Mannings_n_bot)^1.5)/Q368)^0.67</f>
        <v>5.1851947901578516E-2</v>
      </c>
      <c r="BF368" s="34">
        <f>(((R368-VLOOKUP(BF$6,Data!$N$4:$Y$11,Data!$W$1,FALSE)/1000)*VLOOKUP(BF$6,Data!$N$4:$Y$11,Data!$P$1,FALSE)^1.5+VLOOKUP(BF$6,Data!$N$4:$Y$11,Data!$W$1,FALSE)/1000*(Mannings_n_bot)^1.5)/R368)^0.67</f>
        <v>5.1765793523795976E-2</v>
      </c>
      <c r="BG368" s="34">
        <f>(((S368-VLOOKUP(BG$6,Data!$N$4:$Y$11,Data!$W$1,FALSE)/1000)*VLOOKUP(BG$6,Data!$N$4:$Y$11,Data!$P$1,FALSE)^1.5+VLOOKUP(BG$6,Data!$N$4:$Y$11,Data!$W$1,FALSE)/1000*(Mannings_n_bot)^1.5)/S368)^0.67</f>
        <v>5.1699893944796294E-2</v>
      </c>
    </row>
    <row r="369" spans="1:59" x14ac:dyDescent="0.25">
      <c r="A369" s="28">
        <v>0.36199999999999999</v>
      </c>
      <c r="B369" s="94">
        <v>0.43397920845282922</v>
      </c>
      <c r="C369" s="94">
        <v>0.62337205226772807</v>
      </c>
      <c r="D369" s="94">
        <v>0.84563149832483497</v>
      </c>
      <c r="E369" s="94">
        <v>1.1031230301524726</v>
      </c>
      <c r="F369" s="94">
        <v>1.3932040918940722</v>
      </c>
      <c r="G369" s="94">
        <v>1.7187934548108648</v>
      </c>
      <c r="H369" s="94">
        <v>2.0766959895791013</v>
      </c>
      <c r="I369" s="94">
        <v>2.4703828362330329</v>
      </c>
      <c r="K369" s="28">
        <v>0.36199999999999999</v>
      </c>
      <c r="L369" s="94">
        <v>2.1072498378184217</v>
      </c>
      <c r="M369" s="94">
        <v>2.5327106928000753</v>
      </c>
      <c r="N369" s="94">
        <v>2.9486472911452455</v>
      </c>
      <c r="O369" s="94">
        <v>3.3740038122059528</v>
      </c>
      <c r="P369" s="94">
        <v>3.7899482152229935</v>
      </c>
      <c r="Q369" s="94">
        <v>4.2152505541901721</v>
      </c>
      <c r="R369" s="94">
        <v>4.6312040892766762</v>
      </c>
      <c r="S369" s="94">
        <v>5.0564736263074996</v>
      </c>
      <c r="U369" s="28">
        <v>0.36199999999999999</v>
      </c>
      <c r="V369" s="94">
        <v>1.4362400805596593</v>
      </c>
      <c r="W369" s="94">
        <v>1.7256668507440651</v>
      </c>
      <c r="X369" s="94">
        <v>2.0091596969768086</v>
      </c>
      <c r="Y369" s="94">
        <v>2.2985142114342705</v>
      </c>
      <c r="Z369" s="94">
        <v>2.5820113192371679</v>
      </c>
      <c r="AA369" s="94">
        <v>2.8713284645056705</v>
      </c>
      <c r="AB369" s="94">
        <v>3.1548312483761918</v>
      </c>
      <c r="AC369" s="94">
        <v>3.444125835970639</v>
      </c>
      <c r="AE369" s="28">
        <v>0.36199999999999999</v>
      </c>
      <c r="AF369" s="94">
        <f t="shared" si="94"/>
        <v>0.44742119817878689</v>
      </c>
      <c r="AG369" s="94">
        <f t="shared" si="80"/>
        <v>0.4479391308967543</v>
      </c>
      <c r="AH369" s="94">
        <f t="shared" si="81"/>
        <v>0.44786393537852082</v>
      </c>
      <c r="AI369" s="94">
        <f t="shared" si="82"/>
        <v>0.44819816776055188</v>
      </c>
      <c r="AJ369" s="94">
        <f t="shared" si="83"/>
        <v>0.44811182638648256</v>
      </c>
      <c r="AK369" s="94">
        <f t="shared" si="84"/>
        <v>0.44835478807030593</v>
      </c>
      <c r="AL369" s="94">
        <f t="shared" si="85"/>
        <v>0.44827029622152731</v>
      </c>
      <c r="AM369" s="94">
        <f t="shared" si="86"/>
        <v>0.44845970511544031</v>
      </c>
      <c r="AO369" s="28">
        <v>0.36199999999999999</v>
      </c>
      <c r="AP369" s="94">
        <f t="shared" si="95"/>
        <v>0.20594577855187596</v>
      </c>
      <c r="AQ369" s="94">
        <f t="shared" si="87"/>
        <v>0.24612840860183283</v>
      </c>
      <c r="AR369" s="94">
        <f t="shared" si="88"/>
        <v>0.28678624970312888</v>
      </c>
      <c r="AS369" s="94">
        <f t="shared" si="89"/>
        <v>0.32694777230593619</v>
      </c>
      <c r="AT369" s="94">
        <f t="shared" si="90"/>
        <v>0.36760504702888103</v>
      </c>
      <c r="AU369" s="94">
        <f t="shared" si="91"/>
        <v>0.407755940652756</v>
      </c>
      <c r="AV369" s="94">
        <f t="shared" si="92"/>
        <v>0.44841383569935689</v>
      </c>
      <c r="AW369" s="94">
        <f t="shared" si="93"/>
        <v>0.48855843396083032</v>
      </c>
      <c r="AY369" s="28">
        <v>0.36199999999999999</v>
      </c>
      <c r="AZ369" s="34">
        <f>(((L369-VLOOKUP(AZ$6,Data!$N$4:$Y$11,Data!$W$1,FALSE)/1000)*VLOOKUP(AZ$6,Data!$N$4:$Y$11,Data!$P$1,FALSE)^1.5+VLOOKUP(AZ$6,Data!$N$4:$Y$11,Data!$W$1,FALSE)/1000*(Mannings_n_bot)^1.5)/L369)^0.67</f>
        <v>5.2395127211719898E-2</v>
      </c>
      <c r="BA369" s="34">
        <f>(((M369-VLOOKUP(BA$6,Data!$N$4:$Y$11,Data!$W$1,FALSE)/1000)*VLOOKUP(BA$6,Data!$N$4:$Y$11,Data!$P$1,FALSE)^1.5+VLOOKUP(BA$6,Data!$N$4:$Y$11,Data!$W$1,FALSE)/1000*(Mannings_n_bot)^1.5)/M369)^0.67</f>
        <v>5.2325301442112566E-2</v>
      </c>
      <c r="BB369" s="34">
        <f>(((N369-VLOOKUP(BB$6,Data!$N$4:$Y$11,Data!$W$1,FALSE)/1000)*VLOOKUP(BB$6,Data!$N$4:$Y$11,Data!$P$1,FALSE)^1.5+VLOOKUP(BB$6,Data!$N$4:$Y$11,Data!$W$1,FALSE)/1000*(Mannings_n_bot)^1.5)/N369)^0.67</f>
        <v>5.2214511398954444E-2</v>
      </c>
      <c r="BC369" s="34">
        <f>(((O369-VLOOKUP(BC$6,Data!$N$4:$Y$11,Data!$W$1,FALSE)/1000)*VLOOKUP(BC$6,Data!$N$4:$Y$11,Data!$P$1,FALSE)^1.5+VLOOKUP(BC$6,Data!$N$4:$Y$11,Data!$W$1,FALSE)/1000*(Mannings_n_bot)^1.5)/O369)^0.67</f>
        <v>5.2098328395138213E-2</v>
      </c>
      <c r="BD369" s="34">
        <f>(((P369-VLOOKUP(BD$6,Data!$N$4:$Y$11,Data!$W$1,FALSE)/1000)*VLOOKUP(BD$6,Data!$N$4:$Y$11,Data!$P$1,FALSE)^1.5+VLOOKUP(BD$6,Data!$N$4:$Y$11,Data!$W$1,FALSE)/1000*(Mannings_n_bot)^1.5)/P369)^0.67</f>
        <v>5.1955688811569381E-2</v>
      </c>
      <c r="BE369" s="34">
        <f>(((Q369-VLOOKUP(BE$6,Data!$N$4:$Y$11,Data!$W$1,FALSE)/1000)*VLOOKUP(BE$6,Data!$N$4:$Y$11,Data!$P$1,FALSE)^1.5+VLOOKUP(BE$6,Data!$N$4:$Y$11,Data!$W$1,FALSE)/1000*(Mannings_n_bot)^1.5)/Q369)^0.67</f>
        <v>5.1836152409685067E-2</v>
      </c>
      <c r="BF369" s="34">
        <f>(((R369-VLOOKUP(BF$6,Data!$N$4:$Y$11,Data!$W$1,FALSE)/1000)*VLOOKUP(BF$6,Data!$N$4:$Y$11,Data!$P$1,FALSE)^1.5+VLOOKUP(BF$6,Data!$N$4:$Y$11,Data!$W$1,FALSE)/1000*(Mannings_n_bot)^1.5)/R369)^0.67</f>
        <v>5.1749813254835637E-2</v>
      </c>
      <c r="BG369" s="34">
        <f>(((S369-VLOOKUP(BG$6,Data!$N$4:$Y$11,Data!$W$1,FALSE)/1000)*VLOOKUP(BG$6,Data!$N$4:$Y$11,Data!$P$1,FALSE)^1.5+VLOOKUP(BG$6,Data!$N$4:$Y$11,Data!$W$1,FALSE)/1000*(Mannings_n_bot)^1.5)/S369)^0.67</f>
        <v>5.1683747136901104E-2</v>
      </c>
    </row>
    <row r="370" spans="1:59" x14ac:dyDescent="0.25">
      <c r="A370" s="28">
        <v>0.36299999999999999</v>
      </c>
      <c r="B370" s="94">
        <v>0.43512976894062505</v>
      </c>
      <c r="C370" s="94">
        <v>0.62502291023882128</v>
      </c>
      <c r="D370" s="94">
        <v>0.84787131708671493</v>
      </c>
      <c r="E370" s="94">
        <v>1.106042793520277</v>
      </c>
      <c r="F370" s="94">
        <v>1.3968923216484144</v>
      </c>
      <c r="G370" s="94">
        <v>1.7233412744423422</v>
      </c>
      <c r="H370" s="94">
        <v>2.0821917807583716</v>
      </c>
      <c r="I370" s="94">
        <v>2.4769178618228627</v>
      </c>
      <c r="K370" s="28">
        <v>0.36299999999999999</v>
      </c>
      <c r="L370" s="94">
        <v>2.1089461159544953</v>
      </c>
      <c r="M370" s="94">
        <v>2.5347404640206612</v>
      </c>
      <c r="N370" s="94">
        <v>2.9510119226113636</v>
      </c>
      <c r="O370" s="94">
        <v>3.3767018271278291</v>
      </c>
      <c r="P370" s="94">
        <v>3.7929810807074356</v>
      </c>
      <c r="Q370" s="94">
        <v>4.2186167486835053</v>
      </c>
      <c r="R370" s="94">
        <v>4.6349051337709373</v>
      </c>
      <c r="S370" s="94">
        <v>5.0605079679030576</v>
      </c>
      <c r="U370" s="28">
        <v>0.36299999999999999</v>
      </c>
      <c r="V370" s="94">
        <v>1.4356838687139999</v>
      </c>
      <c r="W370" s="94">
        <v>1.724990223530986</v>
      </c>
      <c r="X370" s="94">
        <v>2.0083733213053505</v>
      </c>
      <c r="Y370" s="94">
        <v>2.2976074241060807</v>
      </c>
      <c r="Z370" s="94">
        <v>2.5809947670956523</v>
      </c>
      <c r="AA370" s="94">
        <v>2.8701915048756415</v>
      </c>
      <c r="AB370" s="94">
        <v>3.1535845144749812</v>
      </c>
      <c r="AC370" s="94">
        <v>3.4427586980551932</v>
      </c>
      <c r="AE370" s="28">
        <v>0.36299999999999999</v>
      </c>
      <c r="AF370" s="94">
        <f t="shared" si="94"/>
        <v>0.44860739590900084</v>
      </c>
      <c r="AG370" s="94">
        <f t="shared" si="80"/>
        <v>0.44912539499395809</v>
      </c>
      <c r="AH370" s="94">
        <f t="shared" si="81"/>
        <v>0.44905018973070304</v>
      </c>
      <c r="AI370" s="94">
        <f t="shared" si="82"/>
        <v>0.449384465712797</v>
      </c>
      <c r="AJ370" s="94">
        <f t="shared" si="83"/>
        <v>0.44929811300519629</v>
      </c>
      <c r="AK370" s="94">
        <f t="shared" si="84"/>
        <v>0.44954110670640834</v>
      </c>
      <c r="AL370" s="94">
        <f t="shared" si="85"/>
        <v>0.44945660367927054</v>
      </c>
      <c r="AM370" s="94">
        <f t="shared" si="86"/>
        <v>0.44964603769756178</v>
      </c>
      <c r="AO370" s="28">
        <v>0.36299999999999999</v>
      </c>
      <c r="AP370" s="94">
        <f t="shared" si="95"/>
        <v>0.20632569303160606</v>
      </c>
      <c r="AQ370" s="94">
        <f t="shared" si="87"/>
        <v>0.24658260642882393</v>
      </c>
      <c r="AR370" s="94">
        <f t="shared" si="88"/>
        <v>0.28731544952093241</v>
      </c>
      <c r="AS370" s="94">
        <f t="shared" si="89"/>
        <v>0.32755121717722413</v>
      </c>
      <c r="AT370" s="94">
        <f t="shared" si="90"/>
        <v>0.36828349309558844</v>
      </c>
      <c r="AU370" s="94">
        <f t="shared" si="91"/>
        <v>0.40850861244509629</v>
      </c>
      <c r="AV370" s="94">
        <f t="shared" si="92"/>
        <v>0.4492415099474345</v>
      </c>
      <c r="AW370" s="94">
        <f t="shared" si="93"/>
        <v>0.48946032246822702</v>
      </c>
      <c r="AY370" s="28">
        <v>0.36299999999999999</v>
      </c>
      <c r="AZ370" s="34">
        <f>(((L370-VLOOKUP(AZ$6,Data!$N$4:$Y$11,Data!$W$1,FALSE)/1000)*VLOOKUP(AZ$6,Data!$N$4:$Y$11,Data!$P$1,FALSE)^1.5+VLOOKUP(AZ$6,Data!$N$4:$Y$11,Data!$W$1,FALSE)/1000*(Mannings_n_bot)^1.5)/L370)^0.67</f>
        <v>5.2380676579251571E-2</v>
      </c>
      <c r="BA370" s="34">
        <f>(((M370-VLOOKUP(BA$6,Data!$N$4:$Y$11,Data!$W$1,FALSE)/1000)*VLOOKUP(BA$6,Data!$N$4:$Y$11,Data!$P$1,FALSE)^1.5+VLOOKUP(BA$6,Data!$N$4:$Y$11,Data!$W$1,FALSE)/1000*(Mannings_n_bot)^1.5)/M370)^0.67</f>
        <v>5.2310649676313214E-2</v>
      </c>
      <c r="BB370" s="34">
        <f>(((N370-VLOOKUP(BB$6,Data!$N$4:$Y$11,Data!$W$1,FALSE)/1000)*VLOOKUP(BB$6,Data!$N$4:$Y$11,Data!$P$1,FALSE)^1.5+VLOOKUP(BB$6,Data!$N$4:$Y$11,Data!$W$1,FALSE)/1000*(Mannings_n_bot)^1.5)/N370)^0.67</f>
        <v>5.2199620930176632E-2</v>
      </c>
      <c r="BC370" s="34">
        <f>(((O370-VLOOKUP(BC$6,Data!$N$4:$Y$11,Data!$W$1,FALSE)/1000)*VLOOKUP(BC$6,Data!$N$4:$Y$11,Data!$P$1,FALSE)^1.5+VLOOKUP(BC$6,Data!$N$4:$Y$11,Data!$W$1,FALSE)/1000*(Mannings_n_bot)^1.5)/O370)^0.67</f>
        <v>5.2083148825687278E-2</v>
      </c>
      <c r="BD370" s="34">
        <f>(((P370-VLOOKUP(BD$6,Data!$N$4:$Y$11,Data!$W$1,FALSE)/1000)*VLOOKUP(BD$6,Data!$N$4:$Y$11,Data!$P$1,FALSE)^1.5+VLOOKUP(BD$6,Data!$N$4:$Y$11,Data!$W$1,FALSE)/1000*(Mannings_n_bot)^1.5)/P370)^0.67</f>
        <v>5.1940199923153359E-2</v>
      </c>
      <c r="BE370" s="34">
        <f>(((Q370-VLOOKUP(BE$6,Data!$N$4:$Y$11,Data!$W$1,FALSE)/1000)*VLOOKUP(BE$6,Data!$N$4:$Y$11,Data!$P$1,FALSE)^1.5+VLOOKUP(BE$6,Data!$N$4:$Y$11,Data!$W$1,FALSE)/1000*(Mannings_n_bot)^1.5)/Q370)^0.67</f>
        <v>5.1820373518731276E-2</v>
      </c>
      <c r="BF370" s="34">
        <f>(((R370-VLOOKUP(BF$6,Data!$N$4:$Y$11,Data!$W$1,FALSE)/1000)*VLOOKUP(BF$6,Data!$N$4:$Y$11,Data!$P$1,FALSE)^1.5+VLOOKUP(BF$6,Data!$N$4:$Y$11,Data!$W$1,FALSE)/1000*(Mannings_n_bot)^1.5)/R370)^0.67</f>
        <v>5.1733849780025765E-2</v>
      </c>
      <c r="BG370" s="34">
        <f>(((S370-VLOOKUP(BG$6,Data!$N$4:$Y$11,Data!$W$1,FALSE)/1000)*VLOOKUP(BG$6,Data!$N$4:$Y$11,Data!$P$1,FALSE)^1.5+VLOOKUP(BG$6,Data!$N$4:$Y$11,Data!$W$1,FALSE)/1000*(Mannings_n_bot)^1.5)/S370)^0.67</f>
        <v>5.1667617199083686E-2</v>
      </c>
    </row>
    <row r="371" spans="1:59" x14ac:dyDescent="0.25">
      <c r="A371" s="28">
        <v>0.36399999999999999</v>
      </c>
      <c r="B371" s="94">
        <v>0.4362798829622232</v>
      </c>
      <c r="C371" s="94">
        <v>0.62667311964523886</v>
      </c>
      <c r="D371" s="94">
        <v>0.85011025747009494</v>
      </c>
      <c r="E371" s="94">
        <v>1.1089614027714392</v>
      </c>
      <c r="F371" s="94">
        <v>1.4005790964942013</v>
      </c>
      <c r="G371" s="94">
        <v>1.7278872897900279</v>
      </c>
      <c r="H371" s="94">
        <v>2.0876853958837431</v>
      </c>
      <c r="I371" s="94">
        <v>2.4834502883475578</v>
      </c>
      <c r="K371" s="28">
        <v>0.36399999999999999</v>
      </c>
      <c r="L371" s="94">
        <v>2.1106430525740159</v>
      </c>
      <c r="M371" s="94">
        <v>2.5367710329813682</v>
      </c>
      <c r="N371" s="94">
        <v>2.9533774817672001</v>
      </c>
      <c r="O371" s="94">
        <v>3.3794009089361725</v>
      </c>
      <c r="P371" s="94">
        <v>3.7960151430490932</v>
      </c>
      <c r="Q371" s="94">
        <v>4.2219842791977822</v>
      </c>
      <c r="R371" s="94">
        <v>4.6386076442714916</v>
      </c>
      <c r="S371" s="94">
        <v>5.0645439146478219</v>
      </c>
      <c r="U371" s="28">
        <v>0.36399999999999999</v>
      </c>
      <c r="V371" s="94">
        <v>1.4351256519169255</v>
      </c>
      <c r="W371" s="94">
        <v>1.7243112069766355</v>
      </c>
      <c r="X371" s="94">
        <v>2.0075841604567484</v>
      </c>
      <c r="Y371" s="94">
        <v>2.2966974673231162</v>
      </c>
      <c r="Z371" s="94">
        <v>2.5799746496998219</v>
      </c>
      <c r="AA371" s="94">
        <v>2.8690505957661454</v>
      </c>
      <c r="AB371" s="94">
        <v>3.1523334353102386</v>
      </c>
      <c r="AC371" s="94">
        <v>3.441386830680353</v>
      </c>
      <c r="AE371" s="28">
        <v>0.36399999999999999</v>
      </c>
      <c r="AF371" s="94">
        <f t="shared" si="94"/>
        <v>0.44979313334425769</v>
      </c>
      <c r="AG371" s="94">
        <f t="shared" si="80"/>
        <v>0.45031119304925954</v>
      </c>
      <c r="AH371" s="94">
        <f t="shared" si="81"/>
        <v>0.45023597887546035</v>
      </c>
      <c r="AI371" s="94">
        <f t="shared" si="82"/>
        <v>0.45057029474820304</v>
      </c>
      <c r="AJ371" s="94">
        <f t="shared" si="83"/>
        <v>0.45048393166538653</v>
      </c>
      <c r="AK371" s="94">
        <f t="shared" si="84"/>
        <v>0.45072695468719454</v>
      </c>
      <c r="AL371" s="94">
        <f t="shared" si="85"/>
        <v>0.45064244141957288</v>
      </c>
      <c r="AM371" s="94">
        <f t="shared" si="86"/>
        <v>0.45083189845970184</v>
      </c>
      <c r="AO371" s="28">
        <v>0.36399999999999999</v>
      </c>
      <c r="AP371" s="94">
        <f t="shared" si="95"/>
        <v>0.20670472083385297</v>
      </c>
      <c r="AQ371" s="94">
        <f t="shared" si="87"/>
        <v>0.24703574406111628</v>
      </c>
      <c r="AR371" s="94">
        <f t="shared" si="88"/>
        <v>0.28784341409734665</v>
      </c>
      <c r="AS371" s="94">
        <f t="shared" si="89"/>
        <v>0.3281532533884941</v>
      </c>
      <c r="AT371" s="94">
        <f t="shared" si="90"/>
        <v>0.36896035545559147</v>
      </c>
      <c r="AU371" s="94">
        <f t="shared" si="91"/>
        <v>0.40925952716203462</v>
      </c>
      <c r="AV371" s="94">
        <f t="shared" si="92"/>
        <v>0.45006725206904646</v>
      </c>
      <c r="AW371" s="94">
        <f t="shared" si="93"/>
        <v>0.49036010551016257</v>
      </c>
      <c r="AY371" s="28">
        <v>0.36399999999999999</v>
      </c>
      <c r="AZ371" s="34">
        <f>(((L371-VLOOKUP(AZ$6,Data!$N$4:$Y$11,Data!$W$1,FALSE)/1000)*VLOOKUP(AZ$6,Data!$N$4:$Y$11,Data!$P$1,FALSE)^1.5+VLOOKUP(AZ$6,Data!$N$4:$Y$11,Data!$W$1,FALSE)/1000*(Mannings_n_bot)^1.5)/L371)^0.67</f>
        <v>5.236624161777257E-2</v>
      </c>
      <c r="BA371" s="34">
        <f>(((M371-VLOOKUP(BA$6,Data!$N$4:$Y$11,Data!$W$1,FALSE)/1000)*VLOOKUP(BA$6,Data!$N$4:$Y$11,Data!$P$1,FALSE)^1.5+VLOOKUP(BA$6,Data!$N$4:$Y$11,Data!$W$1,FALSE)/1000*(Mannings_n_bot)^1.5)/M371)^0.67</f>
        <v>5.2296013594916667E-2</v>
      </c>
      <c r="BB371" s="34">
        <f>(((N371-VLOOKUP(BB$6,Data!$N$4:$Y$11,Data!$W$1,FALSE)/1000)*VLOOKUP(BB$6,Data!$N$4:$Y$11,Data!$P$1,FALSE)^1.5+VLOOKUP(BB$6,Data!$N$4:$Y$11,Data!$W$1,FALSE)/1000*(Mannings_n_bot)^1.5)/N371)^0.67</f>
        <v>5.218474638919892E-2</v>
      </c>
      <c r="BC371" s="34">
        <f>(((O371-VLOOKUP(BC$6,Data!$N$4:$Y$11,Data!$W$1,FALSE)/1000)*VLOOKUP(BC$6,Data!$N$4:$Y$11,Data!$P$1,FALSE)^1.5+VLOOKUP(BC$6,Data!$N$4:$Y$11,Data!$W$1,FALSE)/1000*(Mannings_n_bot)^1.5)/O371)^0.67</f>
        <v>5.2067985330546643E-2</v>
      </c>
      <c r="BD371" s="34">
        <f>(((P371-VLOOKUP(BD$6,Data!$N$4:$Y$11,Data!$W$1,FALSE)/1000)*VLOOKUP(BD$6,Data!$N$4:$Y$11,Data!$P$1,FALSE)^1.5+VLOOKUP(BD$6,Data!$N$4:$Y$11,Data!$W$1,FALSE)/1000*(Mannings_n_bot)^1.5)/P371)^0.67</f>
        <v>5.1924727415839998E-2</v>
      </c>
      <c r="BE371" s="34">
        <f>(((Q371-VLOOKUP(BE$6,Data!$N$4:$Y$11,Data!$W$1,FALSE)/1000)*VLOOKUP(BE$6,Data!$N$4:$Y$11,Data!$P$1,FALSE)^1.5+VLOOKUP(BE$6,Data!$N$4:$Y$11,Data!$W$1,FALSE)/1000*(Mannings_n_bot)^1.5)/Q371)^0.67</f>
        <v>5.1804611178766904E-2</v>
      </c>
      <c r="BF371" s="34">
        <f>(((R371-VLOOKUP(BF$6,Data!$N$4:$Y$11,Data!$W$1,FALSE)/1000)*VLOOKUP(BF$6,Data!$N$4:$Y$11,Data!$P$1,FALSE)^1.5+VLOOKUP(BF$6,Data!$N$4:$Y$11,Data!$W$1,FALSE)/1000*(Mannings_n_bot)^1.5)/R371)^0.67</f>
        <v>5.1717903048785957E-2</v>
      </c>
      <c r="BG371" s="34">
        <f>(((S371-VLOOKUP(BG$6,Data!$N$4:$Y$11,Data!$W$1,FALSE)/1000)*VLOOKUP(BG$6,Data!$N$4:$Y$11,Data!$P$1,FALSE)^1.5+VLOOKUP(BG$6,Data!$N$4:$Y$11,Data!$W$1,FALSE)/1000*(Mannings_n_bot)^1.5)/S371)^0.67</f>
        <v>5.1651504080580619E-2</v>
      </c>
    </row>
    <row r="372" spans="1:59" x14ac:dyDescent="0.25">
      <c r="A372" s="28">
        <v>0.36499999999999999</v>
      </c>
      <c r="B372" s="94">
        <v>0.43742954891022501</v>
      </c>
      <c r="C372" s="94">
        <v>0.62832267819942123</v>
      </c>
      <c r="D372" s="94">
        <v>0.85234831636761133</v>
      </c>
      <c r="E372" s="94">
        <v>1.1118788538766695</v>
      </c>
      <c r="F372" s="94">
        <v>1.4042644113346838</v>
      </c>
      <c r="G372" s="94">
        <v>1.7324314945934804</v>
      </c>
      <c r="H372" s="94">
        <v>2.0931768273796645</v>
      </c>
      <c r="I372" s="94">
        <v>2.4899801068261063</v>
      </c>
      <c r="K372" s="28">
        <v>0.36499999999999999</v>
      </c>
      <c r="L372" s="94">
        <v>2.1123406505619022</v>
      </c>
      <c r="M372" s="94">
        <v>2.5388024031265397</v>
      </c>
      <c r="N372" s="94">
        <v>2.9557439726266193</v>
      </c>
      <c r="O372" s="94">
        <v>3.3821010622042622</v>
      </c>
      <c r="P372" s="94">
        <v>3.7990504073906992</v>
      </c>
      <c r="Q372" s="94">
        <v>4.2253531514351526</v>
      </c>
      <c r="R372" s="94">
        <v>4.6423116270499136</v>
      </c>
      <c r="S372" s="94">
        <v>5.0685814733727801</v>
      </c>
      <c r="U372" s="28">
        <v>0.36499999999999999</v>
      </c>
      <c r="V372" s="94">
        <v>1.4345654278279414</v>
      </c>
      <c r="W372" s="94">
        <v>1.7236297982572018</v>
      </c>
      <c r="X372" s="94">
        <v>2.0067922111452328</v>
      </c>
      <c r="Y372" s="94">
        <v>2.295784337316642</v>
      </c>
      <c r="Z372" s="94">
        <v>2.578950962818912</v>
      </c>
      <c r="AA372" s="94">
        <v>2.8679057324636417</v>
      </c>
      <c r="AB372" s="94">
        <v>3.1510780057063381</v>
      </c>
      <c r="AC372" s="94">
        <v>3.4400102281878282</v>
      </c>
      <c r="AE372" s="28">
        <v>0.36499999999999999</v>
      </c>
      <c r="AF372" s="94">
        <f t="shared" si="94"/>
        <v>0.45097840882737161</v>
      </c>
      <c r="AG372" s="94">
        <f t="shared" si="80"/>
        <v>0.45149652341887708</v>
      </c>
      <c r="AH372" s="94">
        <f t="shared" si="81"/>
        <v>0.45142130116706874</v>
      </c>
      <c r="AI372" s="94">
        <f t="shared" si="82"/>
        <v>0.45175565322967226</v>
      </c>
      <c r="AJ372" s="94">
        <f t="shared" si="83"/>
        <v>0.45166928072772861</v>
      </c>
      <c r="AK372" s="94">
        <f t="shared" si="84"/>
        <v>0.45191233037960093</v>
      </c>
      <c r="AL372" s="94">
        <f t="shared" si="85"/>
        <v>0.45182780780719506</v>
      </c>
      <c r="AM372" s="94">
        <f t="shared" si="86"/>
        <v>0.45201728577149702</v>
      </c>
      <c r="AO372" s="28">
        <v>0.36499999999999999</v>
      </c>
      <c r="AP372" s="94">
        <f t="shared" si="95"/>
        <v>0.20708286269729492</v>
      </c>
      <c r="AQ372" s="94">
        <f t="shared" si="87"/>
        <v>0.24748782237863046</v>
      </c>
      <c r="AR372" s="94">
        <f t="shared" si="88"/>
        <v>0.2883701444581388</v>
      </c>
      <c r="AS372" s="94">
        <f t="shared" si="89"/>
        <v>0.32875388210664813</v>
      </c>
      <c r="AT372" s="94">
        <f t="shared" si="90"/>
        <v>0.36963563542163536</v>
      </c>
      <c r="AU372" s="94">
        <f t="shared" si="91"/>
        <v>0.41000868625739734</v>
      </c>
      <c r="AV372" s="94">
        <f t="shared" si="92"/>
        <v>0.45089106366386528</v>
      </c>
      <c r="AW372" s="94">
        <f t="shared" si="93"/>
        <v>0.49125778482735954</v>
      </c>
      <c r="AY372" s="28">
        <v>0.36499999999999999</v>
      </c>
      <c r="AZ372" s="34">
        <f>(((L372-VLOOKUP(AZ$6,Data!$N$4:$Y$11,Data!$W$1,FALSE)/1000)*VLOOKUP(AZ$6,Data!$N$4:$Y$11,Data!$P$1,FALSE)^1.5+VLOOKUP(AZ$6,Data!$N$4:$Y$11,Data!$W$1,FALSE)/1000*(Mannings_n_bot)^1.5)/L372)^0.67</f>
        <v>5.2351822279901823E-2</v>
      </c>
      <c r="BA372" s="34">
        <f>(((M372-VLOOKUP(BA$6,Data!$N$4:$Y$11,Data!$W$1,FALSE)/1000)*VLOOKUP(BA$6,Data!$N$4:$Y$11,Data!$P$1,FALSE)^1.5+VLOOKUP(BA$6,Data!$N$4:$Y$11,Data!$W$1,FALSE)/1000*(Mannings_n_bot)^1.5)/M372)^0.67</f>
        <v>5.2281393150660355E-2</v>
      </c>
      <c r="BB372" s="34">
        <f>(((N372-VLOOKUP(BB$6,Data!$N$4:$Y$11,Data!$W$1,FALSE)/1000)*VLOOKUP(BB$6,Data!$N$4:$Y$11,Data!$P$1,FALSE)^1.5+VLOOKUP(BB$6,Data!$N$4:$Y$11,Data!$W$1,FALSE)/1000*(Mannings_n_bot)^1.5)/N372)^0.67</f>
        <v>5.2169887727980646E-2</v>
      </c>
      <c r="BC372" s="34">
        <f>(((O372-VLOOKUP(BC$6,Data!$N$4:$Y$11,Data!$W$1,FALSE)/1000)*VLOOKUP(BC$6,Data!$N$4:$Y$11,Data!$P$1,FALSE)^1.5+VLOOKUP(BC$6,Data!$N$4:$Y$11,Data!$W$1,FALSE)/1000*(Mannings_n_bot)^1.5)/O372)^0.67</f>
        <v>5.2052837861320526E-2</v>
      </c>
      <c r="BD372" s="34">
        <f>(((P372-VLOOKUP(BD$6,Data!$N$4:$Y$11,Data!$W$1,FALSE)/1000)*VLOOKUP(BD$6,Data!$N$4:$Y$11,Data!$P$1,FALSE)^1.5+VLOOKUP(BD$6,Data!$N$4:$Y$11,Data!$W$1,FALSE)/1000*(Mannings_n_bot)^1.5)/P372)^0.67</f>
        <v>5.1909271240251124E-2</v>
      </c>
      <c r="BE372" s="34">
        <f>(((Q372-VLOOKUP(BE$6,Data!$N$4:$Y$11,Data!$W$1,FALSE)/1000)*VLOOKUP(BE$6,Data!$N$4:$Y$11,Data!$P$1,FALSE)^1.5+VLOOKUP(BE$6,Data!$N$4:$Y$11,Data!$W$1,FALSE)/1000*(Mannings_n_bot)^1.5)/Q372)^0.67</f>
        <v>5.1788865339953728E-2</v>
      </c>
      <c r="BF372" s="34">
        <f>(((R372-VLOOKUP(BF$6,Data!$N$4:$Y$11,Data!$W$1,FALSE)/1000)*VLOOKUP(BF$6,Data!$N$4:$Y$11,Data!$P$1,FALSE)^1.5+VLOOKUP(BF$6,Data!$N$4:$Y$11,Data!$W$1,FALSE)/1000*(Mannings_n_bot)^1.5)/R372)^0.67</f>
        <v>5.1701973010649473E-2</v>
      </c>
      <c r="BG372" s="34">
        <f>(((S372-VLOOKUP(BG$6,Data!$N$4:$Y$11,Data!$W$1,FALSE)/1000)*VLOOKUP(BG$6,Data!$N$4:$Y$11,Data!$P$1,FALSE)^1.5+VLOOKUP(BG$6,Data!$N$4:$Y$11,Data!$W$1,FALSE)/1000*(Mannings_n_bot)^1.5)/S372)^0.67</f>
        <v>5.1635407730741566E-2</v>
      </c>
    </row>
    <row r="373" spans="1:59" x14ac:dyDescent="0.25">
      <c r="A373" s="28">
        <v>0.36599999999999999</v>
      </c>
      <c r="B373" s="94">
        <v>0.4385787651753521</v>
      </c>
      <c r="C373" s="94">
        <v>0.62997158361110062</v>
      </c>
      <c r="D373" s="94">
        <v>0.85458549066822731</v>
      </c>
      <c r="E373" s="94">
        <v>1.1147951428018776</v>
      </c>
      <c r="F373" s="94">
        <v>1.4079482610670531</v>
      </c>
      <c r="G373" s="94">
        <v>1.73697388258477</v>
      </c>
      <c r="H373" s="94">
        <v>2.0986660676615414</v>
      </c>
      <c r="I373" s="94">
        <v>2.4965073082667226</v>
      </c>
      <c r="K373" s="28">
        <v>0.36599999999999999</v>
      </c>
      <c r="L373" s="94">
        <v>2.1140389128120027</v>
      </c>
      <c r="M373" s="94">
        <v>2.5408345779112698</v>
      </c>
      <c r="N373" s="94">
        <v>2.9581113992159986</v>
      </c>
      <c r="O373" s="94">
        <v>3.3848022915197093</v>
      </c>
      <c r="P373" s="94">
        <v>3.8020868788910858</v>
      </c>
      <c r="Q373" s="94">
        <v>4.2287233711156809</v>
      </c>
      <c r="R373" s="94">
        <v>4.6460170883974552</v>
      </c>
      <c r="S373" s="94">
        <v>5.072620650930423</v>
      </c>
      <c r="U373" s="28">
        <v>0.36599999999999999</v>
      </c>
      <c r="V373" s="94">
        <v>1.4340031940944733</v>
      </c>
      <c r="W373" s="94">
        <v>1.7229459945344492</v>
      </c>
      <c r="X373" s="94">
        <v>2.0059974700682246</v>
      </c>
      <c r="Y373" s="94">
        <v>2.2948680302987747</v>
      </c>
      <c r="Z373" s="94">
        <v>2.5779237022006236</v>
      </c>
      <c r="AA373" s="94">
        <v>2.8667569102307091</v>
      </c>
      <c r="AB373" s="94">
        <v>3.1498182204613876</v>
      </c>
      <c r="AC373" s="94">
        <v>3.4386288848907238</v>
      </c>
      <c r="AE373" s="28">
        <v>0.36599999999999999</v>
      </c>
      <c r="AF373" s="94">
        <f t="shared" si="94"/>
        <v>0.45216322069921872</v>
      </c>
      <c r="AG373" s="94">
        <f t="shared" si="80"/>
        <v>0.45268138445708322</v>
      </c>
      <c r="AH373" s="94">
        <f t="shared" si="81"/>
        <v>0.45260615495785866</v>
      </c>
      <c r="AI373" s="94">
        <f t="shared" si="82"/>
        <v>0.45294053951815633</v>
      </c>
      <c r="AJ373" s="94">
        <f t="shared" si="83"/>
        <v>0.45285415855094913</v>
      </c>
      <c r="AK373" s="94">
        <f t="shared" si="84"/>
        <v>0.4530972321486107</v>
      </c>
      <c r="AL373" s="94">
        <f t="shared" si="85"/>
        <v>0.45301270120494597</v>
      </c>
      <c r="AM373" s="94">
        <f t="shared" si="86"/>
        <v>0.45320219800062805</v>
      </c>
      <c r="AO373" s="28">
        <v>0.36599999999999999</v>
      </c>
      <c r="AP373" s="94">
        <f t="shared" si="95"/>
        <v>0.20746011935606884</v>
      </c>
      <c r="AQ373" s="94">
        <f t="shared" si="87"/>
        <v>0.24793884225590868</v>
      </c>
      <c r="AR373" s="94">
        <f t="shared" si="88"/>
        <v>0.2888956416228009</v>
      </c>
      <c r="AS373" s="94">
        <f t="shared" si="89"/>
        <v>0.32935310449147581</v>
      </c>
      <c r="AT373" s="94">
        <f t="shared" si="90"/>
        <v>0.37030933429845619</v>
      </c>
      <c r="AU373" s="94">
        <f t="shared" si="91"/>
        <v>0.41075609117616441</v>
      </c>
      <c r="AV373" s="94">
        <f t="shared" si="92"/>
        <v>0.45171294632182069</v>
      </c>
      <c r="AW373" s="94">
        <f t="shared" si="93"/>
        <v>0.49215336214995925</v>
      </c>
      <c r="AY373" s="28">
        <v>0.36599999999999999</v>
      </c>
      <c r="AZ373" s="34">
        <f>(((L373-VLOOKUP(AZ$6,Data!$N$4:$Y$11,Data!$W$1,FALSE)/1000)*VLOOKUP(AZ$6,Data!$N$4:$Y$11,Data!$P$1,FALSE)^1.5+VLOOKUP(AZ$6,Data!$N$4:$Y$11,Data!$W$1,FALSE)/1000*(Mannings_n_bot)^1.5)/L373)^0.67</f>
        <v>5.2337418518369226E-2</v>
      </c>
      <c r="BA373" s="34">
        <f>(((M373-VLOOKUP(BA$6,Data!$N$4:$Y$11,Data!$W$1,FALSE)/1000)*VLOOKUP(BA$6,Data!$N$4:$Y$11,Data!$P$1,FALSE)^1.5+VLOOKUP(BA$6,Data!$N$4:$Y$11,Data!$W$1,FALSE)/1000*(Mannings_n_bot)^1.5)/M373)^0.67</f>
        <v>5.2266788296390219E-2</v>
      </c>
      <c r="BB373" s="34">
        <f>(((N373-VLOOKUP(BB$6,Data!$N$4:$Y$11,Data!$W$1,FALSE)/1000)*VLOOKUP(BB$6,Data!$N$4:$Y$11,Data!$P$1,FALSE)^1.5+VLOOKUP(BB$6,Data!$N$4:$Y$11,Data!$W$1,FALSE)/1000*(Mannings_n_bot)^1.5)/N373)^0.67</f>
        <v>5.2155044898591386E-2</v>
      </c>
      <c r="BC373" s="34">
        <f>(((O373-VLOOKUP(BC$6,Data!$N$4:$Y$11,Data!$W$1,FALSE)/1000)*VLOOKUP(BC$6,Data!$N$4:$Y$11,Data!$P$1,FALSE)^1.5+VLOOKUP(BC$6,Data!$N$4:$Y$11,Data!$W$1,FALSE)/1000*(Mannings_n_bot)^1.5)/O373)^0.67</f>
        <v>5.2037706369722658E-2</v>
      </c>
      <c r="BD373" s="34">
        <f>(((P373-VLOOKUP(BD$6,Data!$N$4:$Y$11,Data!$W$1,FALSE)/1000)*VLOOKUP(BD$6,Data!$N$4:$Y$11,Data!$P$1,FALSE)^1.5+VLOOKUP(BD$6,Data!$N$4:$Y$11,Data!$W$1,FALSE)/1000*(Mannings_n_bot)^1.5)/P373)^0.67</f>
        <v>5.1893831347120348E-2</v>
      </c>
      <c r="BE373" s="34">
        <f>(((Q373-VLOOKUP(BE$6,Data!$N$4:$Y$11,Data!$W$1,FALSE)/1000)*VLOOKUP(BE$6,Data!$N$4:$Y$11,Data!$P$1,FALSE)^1.5+VLOOKUP(BE$6,Data!$N$4:$Y$11,Data!$W$1,FALSE)/1000*(Mannings_n_bot)^1.5)/Q373)^0.67</f>
        <v>5.1773135952564928E-2</v>
      </c>
      <c r="BF373" s="34">
        <f>(((R373-VLOOKUP(BF$6,Data!$N$4:$Y$11,Data!$W$1,FALSE)/1000)*VLOOKUP(BF$6,Data!$N$4:$Y$11,Data!$P$1,FALSE)^1.5+VLOOKUP(BF$6,Data!$N$4:$Y$11,Data!$W$1,FALSE)/1000*(Mannings_n_bot)^1.5)/R373)^0.67</f>
        <v>5.1686059615262368E-2</v>
      </c>
      <c r="BG373" s="34">
        <f>(((S373-VLOOKUP(BG$6,Data!$N$4:$Y$11,Data!$W$1,FALSE)/1000)*VLOOKUP(BG$6,Data!$N$4:$Y$11,Data!$P$1,FALSE)^1.5+VLOOKUP(BG$6,Data!$N$4:$Y$11,Data!$W$1,FALSE)/1000*(Mannings_n_bot)^1.5)/S373)^0.67</f>
        <v>5.1619328099028486E-2</v>
      </c>
    </row>
    <row r="374" spans="1:59" x14ac:dyDescent="0.25">
      <c r="A374" s="28">
        <v>0.36699999999999999</v>
      </c>
      <c r="B374" s="94">
        <v>0.43972753014643651</v>
      </c>
      <c r="C374" s="94">
        <v>0.63161983358728557</v>
      </c>
      <c r="D374" s="94">
        <v>0.8568217772572142</v>
      </c>
      <c r="E374" s="94">
        <v>1.1177102655081479</v>
      </c>
      <c r="F374" s="94">
        <v>1.4116306405824126</v>
      </c>
      <c r="G374" s="94">
        <v>1.7415144474884445</v>
      </c>
      <c r="H374" s="94">
        <v>2.1041531091356926</v>
      </c>
      <c r="I374" s="94">
        <v>2.5030318836668113</v>
      </c>
      <c r="K374" s="28">
        <v>0.36699999999999999</v>
      </c>
      <c r="L374" s="94">
        <v>2.1157378422271504</v>
      </c>
      <c r="M374" s="94">
        <v>2.5428675608014748</v>
      </c>
      <c r="N374" s="94">
        <v>2.9604797655743087</v>
      </c>
      <c r="O374" s="94">
        <v>3.387504601484554</v>
      </c>
      <c r="P374" s="94">
        <v>3.8051245627252883</v>
      </c>
      <c r="Q374" s="94">
        <v>4.2320949439774704</v>
      </c>
      <c r="R374" s="94">
        <v>4.6497240346251756</v>
      </c>
      <c r="S374" s="94">
        <v>5.0766614541948831</v>
      </c>
      <c r="U374" s="28">
        <v>0.36699999999999999</v>
      </c>
      <c r="V374" s="94">
        <v>1.4334389483518086</v>
      </c>
      <c r="W374" s="94">
        <v>1.7222597929556513</v>
      </c>
      <c r="X374" s="94">
        <v>2.0051999339062587</v>
      </c>
      <c r="Y374" s="94">
        <v>2.2939485424623856</v>
      </c>
      <c r="Z374" s="94">
        <v>2.5768928635710178</v>
      </c>
      <c r="AA374" s="94">
        <v>2.8656041243059378</v>
      </c>
      <c r="AB374" s="94">
        <v>3.1485540743471097</v>
      </c>
      <c r="AC374" s="94">
        <v>3.4372427950734012</v>
      </c>
      <c r="AE374" s="28">
        <v>0.36699999999999999</v>
      </c>
      <c r="AF374" s="94">
        <f t="shared" si="94"/>
        <v>0.45334756729872699</v>
      </c>
      <c r="AG374" s="94">
        <f t="shared" si="80"/>
        <v>0.4538657745161932</v>
      </c>
      <c r="AH374" s="94">
        <f t="shared" si="81"/>
        <v>0.45379053859820545</v>
      </c>
      <c r="AI374" s="94">
        <f t="shared" si="82"/>
        <v>0.45412495197264646</v>
      </c>
      <c r="AJ374" s="94">
        <f t="shared" si="83"/>
        <v>0.45403856349181643</v>
      </c>
      <c r="AK374" s="94">
        <f t="shared" si="84"/>
        <v>0.4542816583572446</v>
      </c>
      <c r="AL374" s="94">
        <f t="shared" si="85"/>
        <v>0.45419711997367296</v>
      </c>
      <c r="AM374" s="94">
        <f t="shared" si="86"/>
        <v>0.45438663351281322</v>
      </c>
      <c r="AO374" s="28">
        <v>0.36699999999999999</v>
      </c>
      <c r="AP374" s="94">
        <f t="shared" si="95"/>
        <v>0.20783649153978045</v>
      </c>
      <c r="AQ374" s="94">
        <f t="shared" si="87"/>
        <v>0.2483888045621252</v>
      </c>
      <c r="AR374" s="94">
        <f t="shared" si="88"/>
        <v>0.28941990660456274</v>
      </c>
      <c r="AS374" s="94">
        <f t="shared" si="89"/>
        <v>0.32995092169566881</v>
      </c>
      <c r="AT374" s="94">
        <f t="shared" si="90"/>
        <v>0.37098145338279837</v>
      </c>
      <c r="AU374" s="94">
        <f t="shared" si="91"/>
        <v>0.4115017433544883</v>
      </c>
      <c r="AV374" s="94">
        <f t="shared" si="92"/>
        <v>0.45253290162312032</v>
      </c>
      <c r="AW374" s="94">
        <f t="shared" si="93"/>
        <v>0.49304683919754733</v>
      </c>
      <c r="AY374" s="28">
        <v>0.36699999999999999</v>
      </c>
      <c r="AZ374" s="34">
        <f>(((L374-VLOOKUP(AZ$6,Data!$N$4:$Y$11,Data!$W$1,FALSE)/1000)*VLOOKUP(AZ$6,Data!$N$4:$Y$11,Data!$P$1,FALSE)^1.5+VLOOKUP(AZ$6,Data!$N$4:$Y$11,Data!$W$1,FALSE)/1000*(Mannings_n_bot)^1.5)/L374)^0.67</f>
        <v>5.2323030286014788E-2</v>
      </c>
      <c r="BA374" s="34">
        <f>(((M374-VLOOKUP(BA$6,Data!$N$4:$Y$11,Data!$W$1,FALSE)/1000)*VLOOKUP(BA$6,Data!$N$4:$Y$11,Data!$P$1,FALSE)^1.5+VLOOKUP(BA$6,Data!$N$4:$Y$11,Data!$W$1,FALSE)/1000*(Mannings_n_bot)^1.5)/M374)^0.67</f>
        <v>5.225219898505986E-2</v>
      </c>
      <c r="BB374" s="34">
        <f>(((N374-VLOOKUP(BB$6,Data!$N$4:$Y$11,Data!$W$1,FALSE)/1000)*VLOOKUP(BB$6,Data!$N$4:$Y$11,Data!$P$1,FALSE)^1.5+VLOOKUP(BB$6,Data!$N$4:$Y$11,Data!$W$1,FALSE)/1000*(Mannings_n_bot)^1.5)/N374)^0.67</f>
        <v>5.2140217853210269E-2</v>
      </c>
      <c r="BC374" s="34">
        <f>(((O374-VLOOKUP(BC$6,Data!$N$4:$Y$11,Data!$W$1,FALSE)/1000)*VLOOKUP(BC$6,Data!$N$4:$Y$11,Data!$P$1,FALSE)^1.5+VLOOKUP(BC$6,Data!$N$4:$Y$11,Data!$W$1,FALSE)/1000*(Mannings_n_bot)^1.5)/O374)^0.67</f>
        <v>5.2022590807575493E-2</v>
      </c>
      <c r="BD374" s="34">
        <f>(((P374-VLOOKUP(BD$6,Data!$N$4:$Y$11,Data!$W$1,FALSE)/1000)*VLOOKUP(BD$6,Data!$N$4:$Y$11,Data!$P$1,FALSE)^1.5+VLOOKUP(BD$6,Data!$N$4:$Y$11,Data!$W$1,FALSE)/1000*(Mannings_n_bot)^1.5)/P374)^0.67</f>
        <v>5.1878407687292155E-2</v>
      </c>
      <c r="BE374" s="34">
        <f>(((Q374-VLOOKUP(BE$6,Data!$N$4:$Y$11,Data!$W$1,FALSE)/1000)*VLOOKUP(BE$6,Data!$N$4:$Y$11,Data!$P$1,FALSE)^1.5+VLOOKUP(BE$6,Data!$N$4:$Y$11,Data!$W$1,FALSE)/1000*(Mannings_n_bot)^1.5)/Q374)^0.67</f>
        <v>5.1757422966984261E-2</v>
      </c>
      <c r="BF374" s="34">
        <f>(((R374-VLOOKUP(BF$6,Data!$N$4:$Y$11,Data!$W$1,FALSE)/1000)*VLOOKUP(BF$6,Data!$N$4:$Y$11,Data!$P$1,FALSE)^1.5+VLOOKUP(BF$6,Data!$N$4:$Y$11,Data!$W$1,FALSE)/1000*(Mannings_n_bot)^1.5)/R374)^0.67</f>
        <v>5.1670162812383007E-2</v>
      </c>
      <c r="BG374" s="34">
        <f>(((S374-VLOOKUP(BG$6,Data!$N$4:$Y$11,Data!$W$1,FALSE)/1000)*VLOOKUP(BG$6,Data!$N$4:$Y$11,Data!$P$1,FALSE)^1.5+VLOOKUP(BG$6,Data!$N$4:$Y$11,Data!$W$1,FALSE)/1000*(Mannings_n_bot)^1.5)/S374)^0.67</f>
        <v>5.1603265135014842E-2</v>
      </c>
    </row>
    <row r="375" spans="1:59" x14ac:dyDescent="0.25">
      <c r="A375" s="28">
        <v>0.36799999999999999</v>
      </c>
      <c r="B375" s="94">
        <v>0.44087584221040987</v>
      </c>
      <c r="C375" s="94">
        <v>0.63326742583224904</v>
      </c>
      <c r="D375" s="94">
        <v>0.85905717301613294</v>
      </c>
      <c r="E375" s="94">
        <v>1.1206242179517145</v>
      </c>
      <c r="F375" s="94">
        <v>1.4153115447657403</v>
      </c>
      <c r="G375" s="94">
        <v>1.7460531830214907</v>
      </c>
      <c r="H375" s="94">
        <v>2.1096379441993065</v>
      </c>
      <c r="I375" s="94">
        <v>2.5095538240128943</v>
      </c>
      <c r="K375" s="28">
        <v>0.36799999999999999</v>
      </c>
      <c r="L375" s="94">
        <v>2.1174374417192205</v>
      </c>
      <c r="M375" s="94">
        <v>2.5449013552739563</v>
      </c>
      <c r="N375" s="94">
        <v>2.9628490757531942</v>
      </c>
      <c r="O375" s="94">
        <v>3.3902079967153531</v>
      </c>
      <c r="P375" s="94">
        <v>3.8081634640846413</v>
      </c>
      <c r="Q375" s="94">
        <v>4.2354678757767692</v>
      </c>
      <c r="R375" s="94">
        <v>4.6534324720640692</v>
      </c>
      <c r="S375" s="94">
        <v>5.0807038900620665</v>
      </c>
      <c r="U375" s="28">
        <v>0.36799999999999999</v>
      </c>
      <c r="V375" s="94">
        <v>1.4328726882230431</v>
      </c>
      <c r="W375" s="94">
        <v>1.7215711906535214</v>
      </c>
      <c r="X375" s="94">
        <v>2.0043995993229022</v>
      </c>
      <c r="Y375" s="94">
        <v>2.2930258699810153</v>
      </c>
      <c r="Z375" s="94">
        <v>2.5758584426344178</v>
      </c>
      <c r="AA375" s="94">
        <v>2.8644473699038082</v>
      </c>
      <c r="AB375" s="94">
        <v>3.147285562108713</v>
      </c>
      <c r="AC375" s="94">
        <v>3.4358519529913432</v>
      </c>
      <c r="AE375" s="28">
        <v>0.36799999999999999</v>
      </c>
      <c r="AF375" s="94">
        <f t="shared" si="94"/>
        <v>0.45453144696286524</v>
      </c>
      <c r="AG375" s="94">
        <f t="shared" si="80"/>
        <v>0.45504969194655659</v>
      </c>
      <c r="AH375" s="94">
        <f t="shared" si="81"/>
        <v>0.45497445043651924</v>
      </c>
      <c r="AI375" s="94">
        <f t="shared" si="82"/>
        <v>0.4553088889501633</v>
      </c>
      <c r="AJ375" s="94">
        <f t="shared" si="83"/>
        <v>0.45522249390512881</v>
      </c>
      <c r="AK375" s="94">
        <f t="shared" si="84"/>
        <v>0.45546560736655128</v>
      </c>
      <c r="AL375" s="94">
        <f t="shared" si="85"/>
        <v>0.45538106247225252</v>
      </c>
      <c r="AM375" s="94">
        <f t="shared" si="86"/>
        <v>0.45557059067179545</v>
      </c>
      <c r="AO375" s="28">
        <v>0.36799999999999999</v>
      </c>
      <c r="AP375" s="94">
        <f t="shared" si="95"/>
        <v>0.20821197997351343</v>
      </c>
      <c r="AQ375" s="94">
        <f t="shared" si="87"/>
        <v>0.2488377101610991</v>
      </c>
      <c r="AR375" s="94">
        <f t="shared" si="88"/>
        <v>0.28994294041040536</v>
      </c>
      <c r="AS375" s="94">
        <f t="shared" si="89"/>
        <v>0.33054733486483595</v>
      </c>
      <c r="AT375" s="94">
        <f t="shared" si="90"/>
        <v>0.37165199396343013</v>
      </c>
      <c r="AU375" s="94">
        <f t="shared" si="91"/>
        <v>0.41224564421971233</v>
      </c>
      <c r="AV375" s="94">
        <f t="shared" si="92"/>
        <v>0.4533509311382698</v>
      </c>
      <c r="AW375" s="94">
        <f t="shared" si="93"/>
        <v>0.49393821767917229</v>
      </c>
      <c r="AY375" s="28">
        <v>0.36799999999999999</v>
      </c>
      <c r="AZ375" s="34">
        <f>(((L375-VLOOKUP(AZ$6,Data!$N$4:$Y$11,Data!$W$1,FALSE)/1000)*VLOOKUP(AZ$6,Data!$N$4:$Y$11,Data!$P$1,FALSE)^1.5+VLOOKUP(AZ$6,Data!$N$4:$Y$11,Data!$W$1,FALSE)/1000*(Mannings_n_bot)^1.5)/L375)^0.67</f>
        <v>5.2308657535788221E-2</v>
      </c>
      <c r="BA375" s="34">
        <f>(((M375-VLOOKUP(BA$6,Data!$N$4:$Y$11,Data!$W$1,FALSE)/1000)*VLOOKUP(BA$6,Data!$N$4:$Y$11,Data!$P$1,FALSE)^1.5+VLOOKUP(BA$6,Data!$N$4:$Y$11,Data!$W$1,FALSE)/1000*(Mannings_n_bot)^1.5)/M375)^0.67</f>
        <v>5.2237625169729969E-2</v>
      </c>
      <c r="BB375" s="34">
        <f>(((N375-VLOOKUP(BB$6,Data!$N$4:$Y$11,Data!$W$1,FALSE)/1000)*VLOOKUP(BB$6,Data!$N$4:$Y$11,Data!$P$1,FALSE)^1.5+VLOOKUP(BB$6,Data!$N$4:$Y$11,Data!$W$1,FALSE)/1000*(Mannings_n_bot)^1.5)/N375)^0.67</f>
        <v>5.2125406544125417E-2</v>
      </c>
      <c r="BC375" s="34">
        <f>(((O375-VLOOKUP(BC$6,Data!$N$4:$Y$11,Data!$W$1,FALSE)/1000)*VLOOKUP(BC$6,Data!$N$4:$Y$11,Data!$P$1,FALSE)^1.5+VLOOKUP(BC$6,Data!$N$4:$Y$11,Data!$W$1,FALSE)/1000*(Mannings_n_bot)^1.5)/O375)^0.67</f>
        <v>5.2007491126809469E-2</v>
      </c>
      <c r="BD375" s="34">
        <f>(((P375-VLOOKUP(BD$6,Data!$N$4:$Y$11,Data!$W$1,FALSE)/1000)*VLOOKUP(BD$6,Data!$N$4:$Y$11,Data!$P$1,FALSE)^1.5+VLOOKUP(BD$6,Data!$N$4:$Y$11,Data!$W$1,FALSE)/1000*(Mannings_n_bot)^1.5)/P375)^0.67</f>
        <v>5.1863000211721293E-2</v>
      </c>
      <c r="BE375" s="34">
        <f>(((Q375-VLOOKUP(BE$6,Data!$N$4:$Y$11,Data!$W$1,FALSE)/1000)*VLOOKUP(BE$6,Data!$N$4:$Y$11,Data!$P$1,FALSE)^1.5+VLOOKUP(BE$6,Data!$N$4:$Y$11,Data!$W$1,FALSE)/1000*(Mannings_n_bot)^1.5)/Q375)^0.67</f>
        <v>5.1741726333705489E-2</v>
      </c>
      <c r="BF375" s="34">
        <f>(((R375-VLOOKUP(BF$6,Data!$N$4:$Y$11,Data!$W$1,FALSE)/1000)*VLOOKUP(BF$6,Data!$N$4:$Y$11,Data!$P$1,FALSE)^1.5+VLOOKUP(BF$6,Data!$N$4:$Y$11,Data!$W$1,FALSE)/1000*(Mannings_n_bot)^1.5)/R375)^0.67</f>
        <v>5.1654282551881189E-2</v>
      </c>
      <c r="BG375" s="34">
        <f>(((S375-VLOOKUP(BG$6,Data!$N$4:$Y$11,Data!$W$1,FALSE)/1000)*VLOOKUP(BG$6,Data!$N$4:$Y$11,Data!$P$1,FALSE)^1.5+VLOOKUP(BG$6,Data!$N$4:$Y$11,Data!$W$1,FALSE)/1000*(Mannings_n_bot)^1.5)/S375)^0.67</f>
        <v>5.1587218788385167E-2</v>
      </c>
    </row>
    <row r="376" spans="1:59" x14ac:dyDescent="0.25">
      <c r="A376" s="28">
        <v>0.36899999999999999</v>
      </c>
      <c r="B376" s="94">
        <v>0.44202369975229494</v>
      </c>
      <c r="C376" s="94">
        <v>0.63491435804751284</v>
      </c>
      <c r="D376" s="94">
        <v>0.86129167482281432</v>
      </c>
      <c r="E376" s="94">
        <v>1.1235369960839396</v>
      </c>
      <c r="F376" s="94">
        <v>1.4189909684958624</v>
      </c>
      <c r="G376" s="94">
        <v>1.7505900828932921</v>
      </c>
      <c r="H376" s="94">
        <v>2.1151205652403928</v>
      </c>
      <c r="I376" s="94">
        <v>2.516073120280566</v>
      </c>
      <c r="K376" s="28">
        <v>0.36899999999999999</v>
      </c>
      <c r="L376" s="94">
        <v>2.1191377142091867</v>
      </c>
      <c r="M376" s="94">
        <v>2.5469359648164756</v>
      </c>
      <c r="N376" s="94">
        <v>2.965219333817052</v>
      </c>
      <c r="O376" s="94">
        <v>3.3929124818432745</v>
      </c>
      <c r="P376" s="94">
        <v>3.811203588176888</v>
      </c>
      <c r="Q376" s="94">
        <v>4.2388421722880851</v>
      </c>
      <c r="R376" s="94">
        <v>4.6571424070651872</v>
      </c>
      <c r="S376" s="94">
        <v>5.0847479654497922</v>
      </c>
      <c r="U376" s="28">
        <v>0.36899999999999999</v>
      </c>
      <c r="V376" s="94">
        <v>1.4323044113190193</v>
      </c>
      <c r="W376" s="94">
        <v>1.7208801847461443</v>
      </c>
      <c r="X376" s="94">
        <v>2.0035964629646754</v>
      </c>
      <c r="Y376" s="94">
        <v>2.2921000090087786</v>
      </c>
      <c r="Z376" s="94">
        <v>2.5748204350733035</v>
      </c>
      <c r="AA376" s="94">
        <v>2.863286642214582</v>
      </c>
      <c r="AB376" s="94">
        <v>3.1460126784647673</v>
      </c>
      <c r="AC376" s="94">
        <v>3.4344563528710164</v>
      </c>
      <c r="AE376" s="28">
        <v>0.36899999999999999</v>
      </c>
      <c r="AF376" s="94">
        <f t="shared" si="94"/>
        <v>0.4557148580266342</v>
      </c>
      <c r="AG376" s="94">
        <f t="shared" si="80"/>
        <v>0.45623313509654612</v>
      </c>
      <c r="AH376" s="94">
        <f t="shared" si="81"/>
        <v>0.45615788881923464</v>
      </c>
      <c r="AI376" s="94">
        <f t="shared" si="82"/>
        <v>0.45649234880574791</v>
      </c>
      <c r="AJ376" s="94">
        <f t="shared" si="83"/>
        <v>0.45640594814370572</v>
      </c>
      <c r="AK376" s="94">
        <f t="shared" si="84"/>
        <v>0.45664907753559586</v>
      </c>
      <c r="AL376" s="94">
        <f t="shared" si="85"/>
        <v>0.45656452705757983</v>
      </c>
      <c r="AM376" s="94">
        <f t="shared" si="86"/>
        <v>0.4567540678393337</v>
      </c>
      <c r="AO376" s="28">
        <v>0.36899999999999999</v>
      </c>
      <c r="AP376" s="94">
        <f t="shared" si="95"/>
        <v>0.20858658537783986</v>
      </c>
      <c r="AQ376" s="94">
        <f t="shared" si="87"/>
        <v>0.24928555991130419</v>
      </c>
      <c r="AR376" s="94">
        <f t="shared" si="88"/>
        <v>0.29046474404107414</v>
      </c>
      <c r="AS376" s="94">
        <f t="shared" si="89"/>
        <v>0.33114234513751839</v>
      </c>
      <c r="AT376" s="94">
        <f t="shared" si="90"/>
        <v>0.37232095732116088</v>
      </c>
      <c r="AU376" s="94">
        <f t="shared" si="91"/>
        <v>0.41298779519038825</v>
      </c>
      <c r="AV376" s="94">
        <f t="shared" si="92"/>
        <v>0.45416703642809325</v>
      </c>
      <c r="AW376" s="94">
        <f t="shared" si="93"/>
        <v>0.49482749929336889</v>
      </c>
      <c r="AY376" s="28">
        <v>0.36899999999999999</v>
      </c>
      <c r="AZ376" s="34">
        <f>(((L376-VLOOKUP(AZ$6,Data!$N$4:$Y$11,Data!$W$1,FALSE)/1000)*VLOOKUP(AZ$6,Data!$N$4:$Y$11,Data!$P$1,FALSE)^1.5+VLOOKUP(AZ$6,Data!$N$4:$Y$11,Data!$W$1,FALSE)/1000*(Mannings_n_bot)^1.5)/L376)^0.67</f>
        <v>5.2294300220748151E-2</v>
      </c>
      <c r="BA376" s="34">
        <f>(((M376-VLOOKUP(BA$6,Data!$N$4:$Y$11,Data!$W$1,FALSE)/1000)*VLOOKUP(BA$6,Data!$N$4:$Y$11,Data!$P$1,FALSE)^1.5+VLOOKUP(BA$6,Data!$N$4:$Y$11,Data!$W$1,FALSE)/1000*(Mannings_n_bot)^1.5)/M376)^0.67</f>
        <v>5.2223066803567739E-2</v>
      </c>
      <c r="BB376" s="34">
        <f>(((N376-VLOOKUP(BB$6,Data!$N$4:$Y$11,Data!$W$1,FALSE)/1000)*VLOOKUP(BB$6,Data!$N$4:$Y$11,Data!$P$1,FALSE)^1.5+VLOOKUP(BB$6,Data!$N$4:$Y$11,Data!$W$1,FALSE)/1000*(Mannings_n_bot)^1.5)/N376)^0.67</f>
        <v>5.2110610923733057E-2</v>
      </c>
      <c r="BC376" s="34">
        <f>(((O376-VLOOKUP(BC$6,Data!$N$4:$Y$11,Data!$W$1,FALSE)/1000)*VLOOKUP(BC$6,Data!$N$4:$Y$11,Data!$P$1,FALSE)^1.5+VLOOKUP(BC$6,Data!$N$4:$Y$11,Data!$W$1,FALSE)/1000*(Mannings_n_bot)^1.5)/O376)^0.67</f>
        <v>5.1992407279462464E-2</v>
      </c>
      <c r="BD376" s="34">
        <f>(((P376-VLOOKUP(BD$6,Data!$N$4:$Y$11,Data!$W$1,FALSE)/1000)*VLOOKUP(BD$6,Data!$N$4:$Y$11,Data!$P$1,FALSE)^1.5+VLOOKUP(BD$6,Data!$N$4:$Y$11,Data!$W$1,FALSE)/1000*(Mannings_n_bot)^1.5)/P376)^0.67</f>
        <v>5.184760887147203E-2</v>
      </c>
      <c r="BE376" s="34">
        <f>(((Q376-VLOOKUP(BE$6,Data!$N$4:$Y$11,Data!$W$1,FALSE)/1000)*VLOOKUP(BE$6,Data!$N$4:$Y$11,Data!$P$1,FALSE)^1.5+VLOOKUP(BE$6,Data!$N$4:$Y$11,Data!$W$1,FALSE)/1000*(Mannings_n_bot)^1.5)/Q376)^0.67</f>
        <v>5.1726046003331617E-2</v>
      </c>
      <c r="BF376" s="34">
        <f>(((R376-VLOOKUP(BF$6,Data!$N$4:$Y$11,Data!$W$1,FALSE)/1000)*VLOOKUP(BF$6,Data!$N$4:$Y$11,Data!$P$1,FALSE)^1.5+VLOOKUP(BF$6,Data!$N$4:$Y$11,Data!$W$1,FALSE)/1000*(Mannings_n_bot)^1.5)/R376)^0.67</f>
        <v>5.1638418783737386E-2</v>
      </c>
      <c r="BG376" s="34">
        <f>(((S376-VLOOKUP(BG$6,Data!$N$4:$Y$11,Data!$W$1,FALSE)/1000)*VLOOKUP(BG$6,Data!$N$4:$Y$11,Data!$P$1,FALSE)^1.5+VLOOKUP(BG$6,Data!$N$4:$Y$11,Data!$W$1,FALSE)/1000*(Mannings_n_bot)^1.5)/S376)^0.67</f>
        <v>5.1571189008933996E-2</v>
      </c>
    </row>
    <row r="377" spans="1:59" x14ac:dyDescent="0.25">
      <c r="A377" s="28">
        <v>0.37</v>
      </c>
      <c r="B377" s="94">
        <v>0.4431711011551952</v>
      </c>
      <c r="C377" s="94">
        <v>0.63656062793183432</v>
      </c>
      <c r="D377" s="94">
        <v>0.86352527955134128</v>
      </c>
      <c r="E377" s="94">
        <v>1.1264485958512851</v>
      </c>
      <c r="F377" s="94">
        <v>1.4226689066454219</v>
      </c>
      <c r="G377" s="94">
        <v>1.7551251408055966</v>
      </c>
      <c r="H377" s="94">
        <v>2.1206009646377328</v>
      </c>
      <c r="I377" s="94">
        <v>2.5225897634344401</v>
      </c>
      <c r="K377" s="28">
        <v>0.37</v>
      </c>
      <c r="L377" s="94">
        <v>2.1208386626271847</v>
      </c>
      <c r="M377" s="94">
        <v>2.5489713929278204</v>
      </c>
      <c r="N377" s="94">
        <v>2.9675905438431163</v>
      </c>
      <c r="O377" s="94">
        <v>3.3956180615141873</v>
      </c>
      <c r="P377" s="94">
        <v>3.8142449402262799</v>
      </c>
      <c r="Q377" s="94">
        <v>4.2422178393043071</v>
      </c>
      <c r="R377" s="94">
        <v>4.6608538459997666</v>
      </c>
      <c r="S377" s="94">
        <v>5.0887936872979349</v>
      </c>
      <c r="U377" s="28">
        <v>0.37</v>
      </c>
      <c r="V377" s="94">
        <v>1.4317341152382714</v>
      </c>
      <c r="W377" s="94">
        <v>1.7201867723369064</v>
      </c>
      <c r="X377" s="94">
        <v>2.0027905214609709</v>
      </c>
      <c r="Y377" s="94">
        <v>2.2911709556802733</v>
      </c>
      <c r="Z377" s="94">
        <v>2.5737788365482066</v>
      </c>
      <c r="AA377" s="94">
        <v>2.8621219364041837</v>
      </c>
      <c r="AB377" s="94">
        <v>3.1447354181070764</v>
      </c>
      <c r="AC377" s="94">
        <v>3.4330559889097314</v>
      </c>
      <c r="AE377" s="28">
        <v>0.37</v>
      </c>
      <c r="AF377" s="94">
        <f t="shared" si="94"/>
        <v>0.45689779882305592</v>
      </c>
      <c r="AG377" s="94">
        <f t="shared" si="80"/>
        <v>0.45741610231254787</v>
      </c>
      <c r="AH377" s="94">
        <f t="shared" si="81"/>
        <v>0.45734085209080128</v>
      </c>
      <c r="AI377" s="94">
        <f t="shared" si="82"/>
        <v>0.45767532989245041</v>
      </c>
      <c r="AJ377" s="94">
        <f t="shared" si="83"/>
        <v>0.45758892455837807</v>
      </c>
      <c r="AK377" s="94">
        <f t="shared" si="84"/>
        <v>0.4578320672214517</v>
      </c>
      <c r="AL377" s="94">
        <f t="shared" si="85"/>
        <v>0.45774751208455811</v>
      </c>
      <c r="AM377" s="94">
        <f t="shared" si="86"/>
        <v>0.45793706337519374</v>
      </c>
      <c r="AO377" s="28">
        <v>0.37</v>
      </c>
      <c r="AP377" s="94">
        <f t="shared" si="95"/>
        <v>0.20896030846882896</v>
      </c>
      <c r="AQ377" s="94">
        <f t="shared" si="87"/>
        <v>0.24973235466588067</v>
      </c>
      <c r="AR377" s="94">
        <f t="shared" si="88"/>
        <v>0.29098531849109172</v>
      </c>
      <c r="AS377" s="94">
        <f t="shared" si="89"/>
        <v>0.3317359536452032</v>
      </c>
      <c r="AT377" s="94">
        <f t="shared" si="90"/>
        <v>0.37298834472885795</v>
      </c>
      <c r="AU377" s="94">
        <f t="shared" si="91"/>
        <v>0.41372819767629482</v>
      </c>
      <c r="AV377" s="94">
        <f t="shared" si="92"/>
        <v>0.45498121904375183</v>
      </c>
      <c r="AW377" s="94">
        <f t="shared" si="93"/>
        <v>0.49571468572817962</v>
      </c>
      <c r="AY377" s="28">
        <v>0.37</v>
      </c>
      <c r="AZ377" s="34">
        <f>(((L377-VLOOKUP(AZ$6,Data!$N$4:$Y$11,Data!$W$1,FALSE)/1000)*VLOOKUP(AZ$6,Data!$N$4:$Y$11,Data!$P$1,FALSE)^1.5+VLOOKUP(AZ$6,Data!$N$4:$Y$11,Data!$W$1,FALSE)/1000*(Mannings_n_bot)^1.5)/L377)^0.67</f>
        <v>5.2279958294061263E-2</v>
      </c>
      <c r="BA377" s="34">
        <f>(((M377-VLOOKUP(BA$6,Data!$N$4:$Y$11,Data!$W$1,FALSE)/1000)*VLOOKUP(BA$6,Data!$N$4:$Y$11,Data!$P$1,FALSE)^1.5+VLOOKUP(BA$6,Data!$N$4:$Y$11,Data!$W$1,FALSE)/1000*(Mannings_n_bot)^1.5)/M377)^0.67</f>
        <v>5.2208523839845963E-2</v>
      </c>
      <c r="BB377" s="34">
        <f>(((N377-VLOOKUP(BB$6,Data!$N$4:$Y$11,Data!$W$1,FALSE)/1000)*VLOOKUP(BB$6,Data!$N$4:$Y$11,Data!$P$1,FALSE)^1.5+VLOOKUP(BB$6,Data!$N$4:$Y$11,Data!$W$1,FALSE)/1000*(Mannings_n_bot)^1.5)/N377)^0.67</f>
        <v>5.2095830944536993E-2</v>
      </c>
      <c r="BC377" s="34">
        <f>(((O377-VLOOKUP(BC$6,Data!$N$4:$Y$11,Data!$W$1,FALSE)/1000)*VLOOKUP(BC$6,Data!$N$4:$Y$11,Data!$P$1,FALSE)^1.5+VLOOKUP(BC$6,Data!$N$4:$Y$11,Data!$W$1,FALSE)/1000*(Mannings_n_bot)^1.5)/O377)^0.67</f>
        <v>5.1977339217678942E-2</v>
      </c>
      <c r="BD377" s="34">
        <f>(((P377-VLOOKUP(BD$6,Data!$N$4:$Y$11,Data!$W$1,FALSE)/1000)*VLOOKUP(BD$6,Data!$N$4:$Y$11,Data!$P$1,FALSE)^1.5+VLOOKUP(BD$6,Data!$N$4:$Y$11,Data!$W$1,FALSE)/1000*(Mannings_n_bot)^1.5)/P377)^0.67</f>
        <v>5.1832233617717507E-2</v>
      </c>
      <c r="BE377" s="34">
        <f>(((Q377-VLOOKUP(BE$6,Data!$N$4:$Y$11,Data!$W$1,FALSE)/1000)*VLOOKUP(BE$6,Data!$N$4:$Y$11,Data!$P$1,FALSE)^1.5+VLOOKUP(BE$6,Data!$N$4:$Y$11,Data!$W$1,FALSE)/1000*(Mannings_n_bot)^1.5)/Q377)^0.67</f>
        <v>5.1710381926574074E-2</v>
      </c>
      <c r="BF377" s="34">
        <f>(((R377-VLOOKUP(BF$6,Data!$N$4:$Y$11,Data!$W$1,FALSE)/1000)*VLOOKUP(BF$6,Data!$N$4:$Y$11,Data!$P$1,FALSE)^1.5+VLOOKUP(BF$6,Data!$N$4:$Y$11,Data!$W$1,FALSE)/1000*(Mannings_n_bot)^1.5)/R377)^0.67</f>
        <v>5.1622571458042221E-2</v>
      </c>
      <c r="BG377" s="34">
        <f>(((S377-VLOOKUP(BG$6,Data!$N$4:$Y$11,Data!$W$1,FALSE)/1000)*VLOOKUP(BG$6,Data!$N$4:$Y$11,Data!$P$1,FALSE)^1.5+VLOOKUP(BG$6,Data!$N$4:$Y$11,Data!$W$1,FALSE)/1000*(Mannings_n_bot)^1.5)/S377)^0.67</f>
        <v>5.1555175746565401E-2</v>
      </c>
    </row>
    <row r="378" spans="1:59" x14ac:dyDescent="0.25">
      <c r="A378" s="28">
        <v>0.371</v>
      </c>
      <c r="B378" s="94">
        <v>0.44431804480028492</v>
      </c>
      <c r="C378" s="94">
        <v>0.63820623318119285</v>
      </c>
      <c r="D378" s="94">
        <v>0.8657579840720282</v>
      </c>
      <c r="E378" s="94">
        <v>1.1293590131952891</v>
      </c>
      <c r="F378" s="94">
        <v>1.4263453540808451</v>
      </c>
      <c r="G378" s="94">
        <v>1.7596583504524732</v>
      </c>
      <c r="H378" s="94">
        <v>2.1260791347608361</v>
      </c>
      <c r="I378" s="94">
        <v>2.5291037444280828</v>
      </c>
      <c r="K378" s="28">
        <v>0.371</v>
      </c>
      <c r="L378" s="94">
        <v>2.1225402899125614</v>
      </c>
      <c r="M378" s="94">
        <v>2.5510076431178756</v>
      </c>
      <c r="N378" s="94">
        <v>2.9699627099215351</v>
      </c>
      <c r="O378" s="94">
        <v>3.3983247403887562</v>
      </c>
      <c r="P378" s="94">
        <v>3.8172875254736862</v>
      </c>
      <c r="Q378" s="94">
        <v>4.2455948826368148</v>
      </c>
      <c r="R378" s="94">
        <v>4.6645667952593541</v>
      </c>
      <c r="S378" s="94">
        <v>5.0928410625685556</v>
      </c>
      <c r="U378" s="28">
        <v>0.371</v>
      </c>
      <c r="V378" s="94">
        <v>1.431161797566967</v>
      </c>
      <c r="W378" s="94">
        <v>1.719490950514426</v>
      </c>
      <c r="X378" s="94">
        <v>2.0019817714239694</v>
      </c>
      <c r="Y378" s="94">
        <v>2.2902387061104865</v>
      </c>
      <c r="Z378" s="94">
        <v>2.5727336426976075</v>
      </c>
      <c r="AA378" s="94">
        <v>2.8609532476140842</v>
      </c>
      <c r="AB378" s="94">
        <v>3.1434537757005514</v>
      </c>
      <c r="AC378" s="94">
        <v>3.431650855275505</v>
      </c>
      <c r="AE378" s="28">
        <v>0.371</v>
      </c>
      <c r="AF378" s="94">
        <f t="shared" si="94"/>
        <v>0.45808026768316346</v>
      </c>
      <c r="AG378" s="94">
        <f t="shared" si="80"/>
        <v>0.45859859193895192</v>
      </c>
      <c r="AH378" s="94">
        <f t="shared" si="81"/>
        <v>0.45852333859367295</v>
      </c>
      <c r="AI378" s="94">
        <f t="shared" si="82"/>
        <v>0.45885783056132029</v>
      </c>
      <c r="AJ378" s="94">
        <f t="shared" si="83"/>
        <v>0.45877142149797695</v>
      </c>
      <c r="AK378" s="94">
        <f t="shared" si="84"/>
        <v>0.45901457477918922</v>
      </c>
      <c r="AL378" s="94">
        <f t="shared" si="85"/>
        <v>0.45893001590608912</v>
      </c>
      <c r="AM378" s="94">
        <f t="shared" si="86"/>
        <v>0.45911957563713574</v>
      </c>
      <c r="AO378" s="28">
        <v>0.371</v>
      </c>
      <c r="AP378" s="94">
        <f t="shared" si="95"/>
        <v>0.20933314995805744</v>
      </c>
      <c r="AQ378" s="94">
        <f t="shared" si="87"/>
        <v>0.25017809527264634</v>
      </c>
      <c r="AR378" s="94">
        <f t="shared" si="88"/>
        <v>0.2915046647487709</v>
      </c>
      <c r="AS378" s="94">
        <f t="shared" si="89"/>
        <v>0.33232816151233813</v>
      </c>
      <c r="AT378" s="94">
        <f t="shared" si="90"/>
        <v>0.37365415745146163</v>
      </c>
      <c r="AU378" s="94">
        <f t="shared" si="91"/>
        <v>0.41446685307845504</v>
      </c>
      <c r="AV378" s="94">
        <f t="shared" si="92"/>
        <v>0.45579348052676438</v>
      </c>
      <c r="AW378" s="94">
        <f t="shared" si="93"/>
        <v>0.496599778661174</v>
      </c>
      <c r="AY378" s="28">
        <v>0.371</v>
      </c>
      <c r="AZ378" s="34">
        <f>(((L378-VLOOKUP(AZ$6,Data!$N$4:$Y$11,Data!$W$1,FALSE)/1000)*VLOOKUP(AZ$6,Data!$N$4:$Y$11,Data!$P$1,FALSE)^1.5+VLOOKUP(AZ$6,Data!$N$4:$Y$11,Data!$W$1,FALSE)/1000*(Mannings_n_bot)^1.5)/L378)^0.67</f>
        <v>5.2265631709001933E-2</v>
      </c>
      <c r="BA378" s="34">
        <f>(((M378-VLOOKUP(BA$6,Data!$N$4:$Y$11,Data!$W$1,FALSE)/1000)*VLOOKUP(BA$6,Data!$N$4:$Y$11,Data!$P$1,FALSE)^1.5+VLOOKUP(BA$6,Data!$N$4:$Y$11,Data!$W$1,FALSE)/1000*(Mannings_n_bot)^1.5)/M378)^0.67</f>
        <v>5.2193996231942597E-2</v>
      </c>
      <c r="BB378" s="34">
        <f>(((N378-VLOOKUP(BB$6,Data!$N$4:$Y$11,Data!$W$1,FALSE)/1000)*VLOOKUP(BB$6,Data!$N$4:$Y$11,Data!$P$1,FALSE)^1.5+VLOOKUP(BB$6,Data!$N$4:$Y$11,Data!$W$1,FALSE)/1000*(Mannings_n_bot)^1.5)/N378)^0.67</f>
        <v>5.2081066559147786E-2</v>
      </c>
      <c r="BC378" s="34">
        <f>(((O378-VLOOKUP(BC$6,Data!$N$4:$Y$11,Data!$W$1,FALSE)/1000)*VLOOKUP(BC$6,Data!$N$4:$Y$11,Data!$P$1,FALSE)^1.5+VLOOKUP(BC$6,Data!$N$4:$Y$11,Data!$W$1,FALSE)/1000*(Mannings_n_bot)^1.5)/O378)^0.67</f>
        <v>5.1962286893709422E-2</v>
      </c>
      <c r="BD378" s="34">
        <f>(((P378-VLOOKUP(BD$6,Data!$N$4:$Y$11,Data!$W$1,FALSE)/1000)*VLOOKUP(BD$6,Data!$N$4:$Y$11,Data!$P$1,FALSE)^1.5+VLOOKUP(BD$6,Data!$N$4:$Y$11,Data!$W$1,FALSE)/1000*(Mannings_n_bot)^1.5)/P378)^0.67</f>
        <v>5.1816874401738988E-2</v>
      </c>
      <c r="BE378" s="34">
        <f>(((Q378-VLOOKUP(BE$6,Data!$N$4:$Y$11,Data!$W$1,FALSE)/1000)*VLOOKUP(BE$6,Data!$N$4:$Y$11,Data!$P$1,FALSE)^1.5+VLOOKUP(BE$6,Data!$N$4:$Y$11,Data!$W$1,FALSE)/1000*(Mannings_n_bot)^1.5)/Q378)^0.67</f>
        <v>5.1694734054252262E-2</v>
      </c>
      <c r="BF378" s="34">
        <f>(((R378-VLOOKUP(BF$6,Data!$N$4:$Y$11,Data!$W$1,FALSE)/1000)*VLOOKUP(BF$6,Data!$N$4:$Y$11,Data!$P$1,FALSE)^1.5+VLOOKUP(BF$6,Data!$N$4:$Y$11,Data!$W$1,FALSE)/1000*(Mannings_n_bot)^1.5)/R378)^0.67</f>
        <v>5.1606740524995622E-2</v>
      </c>
      <c r="BG378" s="34">
        <f>(((S378-VLOOKUP(BG$6,Data!$N$4:$Y$11,Data!$W$1,FALSE)/1000)*VLOOKUP(BG$6,Data!$N$4:$Y$11,Data!$P$1,FALSE)^1.5+VLOOKUP(BG$6,Data!$N$4:$Y$11,Data!$W$1,FALSE)/1000*(Mannings_n_bot)^1.5)/S378)^0.67</f>
        <v>5.1539178951292251E-2</v>
      </c>
    </row>
    <row r="379" spans="1:59" x14ac:dyDescent="0.25">
      <c r="A379" s="28">
        <v>0.372</v>
      </c>
      <c r="B379" s="94">
        <v>0.44546452906679934</v>
      </c>
      <c r="C379" s="94">
        <v>0.63985117148877446</v>
      </c>
      <c r="D379" s="94">
        <v>0.86798978525140158</v>
      </c>
      <c r="E379" s="94">
        <v>1.1322682440525429</v>
      </c>
      <c r="F379" s="94">
        <v>1.4300203056623106</v>
      </c>
      <c r="G379" s="94">
        <v>1.7641897055202747</v>
      </c>
      <c r="H379" s="94">
        <v>2.131555067969896</v>
      </c>
      <c r="I379" s="94">
        <v>2.535615054203971</v>
      </c>
      <c r="K379" s="28">
        <v>0.372</v>
      </c>
      <c r="L379" s="94">
        <v>2.1242425990139444</v>
      </c>
      <c r="M379" s="94">
        <v>2.5530447189076928</v>
      </c>
      <c r="N379" s="94">
        <v>2.9723358361554544</v>
      </c>
      <c r="O379" s="94">
        <v>3.4010325231425349</v>
      </c>
      <c r="P379" s="94">
        <v>3.820331349176691</v>
      </c>
      <c r="Q379" s="94">
        <v>4.2489733081155983</v>
      </c>
      <c r="R379" s="94">
        <v>4.6682812612559426</v>
      </c>
      <c r="S379" s="94">
        <v>5.0968900982460488</v>
      </c>
      <c r="U379" s="28">
        <v>0.372</v>
      </c>
      <c r="V379" s="94">
        <v>1.4305874558788465</v>
      </c>
      <c r="W379" s="94">
        <v>1.7187927163524819</v>
      </c>
      <c r="X379" s="94">
        <v>2.0011702094485631</v>
      </c>
      <c r="Y379" s="94">
        <v>2.2893032563947</v>
      </c>
      <c r="Z379" s="94">
        <v>2.5716848491378301</v>
      </c>
      <c r="AA379" s="94">
        <v>2.8597805709611861</v>
      </c>
      <c r="AB379" s="94">
        <v>3.1421677458830781</v>
      </c>
      <c r="AC379" s="94">
        <v>3.4302409461069154</v>
      </c>
      <c r="AE379" s="28">
        <v>0.372</v>
      </c>
      <c r="AF379" s="94">
        <f t="shared" si="94"/>
        <v>0.45926226293599076</v>
      </c>
      <c r="AG379" s="94">
        <f t="shared" si="80"/>
        <v>0.45978060231814105</v>
      </c>
      <c r="AH379" s="94">
        <f t="shared" si="81"/>
        <v>0.45970534666829727</v>
      </c>
      <c r="AI379" s="94">
        <f t="shared" si="82"/>
        <v>0.4600398491613974</v>
      </c>
      <c r="AJ379" s="94">
        <f t="shared" si="83"/>
        <v>0.45995343730932414</v>
      </c>
      <c r="AK379" s="94">
        <f t="shared" si="84"/>
        <v>0.4601965985618659</v>
      </c>
      <c r="AL379" s="94">
        <f t="shared" si="85"/>
        <v>0.46011203687306373</v>
      </c>
      <c r="AM379" s="94">
        <f t="shared" si="86"/>
        <v>0.46030160298090678</v>
      </c>
      <c r="AO379" s="28">
        <v>0.372</v>
      </c>
      <c r="AP379" s="94">
        <f t="shared" si="95"/>
        <v>0.20970511055261778</v>
      </c>
      <c r="AQ379" s="94">
        <f t="shared" si="87"/>
        <v>0.25062278257410686</v>
      </c>
      <c r="AR379" s="94">
        <f t="shared" si="88"/>
        <v>0.29202278379622693</v>
      </c>
      <c r="AS379" s="94">
        <f t="shared" si="89"/>
        <v>0.33291896985634628</v>
      </c>
      <c r="AT379" s="94">
        <f t="shared" si="90"/>
        <v>0.37431839674600226</v>
      </c>
      <c r="AU379" s="94">
        <f t="shared" si="91"/>
        <v>0.41520376278915372</v>
      </c>
      <c r="AV379" s="94">
        <f t="shared" si="92"/>
        <v>0.4566038224090268</v>
      </c>
      <c r="AW379" s="94">
        <f t="shared" si="93"/>
        <v>0.49748277975947169</v>
      </c>
      <c r="AY379" s="28">
        <v>0.372</v>
      </c>
      <c r="AZ379" s="34">
        <f>(((L379-VLOOKUP(AZ$6,Data!$N$4:$Y$11,Data!$W$1,FALSE)/1000)*VLOOKUP(AZ$6,Data!$N$4:$Y$11,Data!$P$1,FALSE)^1.5+VLOOKUP(AZ$6,Data!$N$4:$Y$11,Data!$W$1,FALSE)/1000*(Mannings_n_bot)^1.5)/L379)^0.67</f>
        <v>5.225132041895128E-2</v>
      </c>
      <c r="BA379" s="34">
        <f>(((M379-VLOOKUP(BA$6,Data!$N$4:$Y$11,Data!$W$1,FALSE)/1000)*VLOOKUP(BA$6,Data!$N$4:$Y$11,Data!$P$1,FALSE)^1.5+VLOOKUP(BA$6,Data!$N$4:$Y$11,Data!$W$1,FALSE)/1000*(Mannings_n_bot)^1.5)/M379)^0.67</f>
        <v>5.2179483933339946E-2</v>
      </c>
      <c r="BB379" s="34">
        <f>(((N379-VLOOKUP(BB$6,Data!$N$4:$Y$11,Data!$W$1,FALSE)/1000)*VLOOKUP(BB$6,Data!$N$4:$Y$11,Data!$P$1,FALSE)^1.5+VLOOKUP(BB$6,Data!$N$4:$Y$11,Data!$W$1,FALSE)/1000*(Mannings_n_bot)^1.5)/N379)^0.67</f>
        <v>5.2066317720282203E-2</v>
      </c>
      <c r="BC379" s="34">
        <f>(((O379-VLOOKUP(BC$6,Data!$N$4:$Y$11,Data!$W$1,FALSE)/1000)*VLOOKUP(BC$6,Data!$N$4:$Y$11,Data!$P$1,FALSE)^1.5+VLOOKUP(BC$6,Data!$N$4:$Y$11,Data!$W$1,FALSE)/1000*(Mannings_n_bot)^1.5)/O379)^0.67</f>
        <v>5.1947250259909698E-2</v>
      </c>
      <c r="BD379" s="34">
        <f>(((P379-VLOOKUP(BD$6,Data!$N$4:$Y$11,Data!$W$1,FALSE)/1000)*VLOOKUP(BD$6,Data!$N$4:$Y$11,Data!$P$1,FALSE)^1.5+VLOOKUP(BD$6,Data!$N$4:$Y$11,Data!$W$1,FALSE)/1000*(Mannings_n_bot)^1.5)/P379)^0.67</f>
        <v>5.1801531174925225E-2</v>
      </c>
      <c r="BE379" s="34">
        <f>(((Q379-VLOOKUP(BE$6,Data!$N$4:$Y$11,Data!$W$1,FALSE)/1000)*VLOOKUP(BE$6,Data!$N$4:$Y$11,Data!$P$1,FALSE)^1.5+VLOOKUP(BE$6,Data!$N$4:$Y$11,Data!$W$1,FALSE)/1000*(Mannings_n_bot)^1.5)/Q379)^0.67</f>
        <v>5.1679102337292657E-2</v>
      </c>
      <c r="BF379" s="34">
        <f>(((R379-VLOOKUP(BF$6,Data!$N$4:$Y$11,Data!$W$1,FALSE)/1000)*VLOOKUP(BF$6,Data!$N$4:$Y$11,Data!$P$1,FALSE)^1.5+VLOOKUP(BF$6,Data!$N$4:$Y$11,Data!$W$1,FALSE)/1000*(Mannings_n_bot)^1.5)/R379)^0.67</f>
        <v>5.1590925934906121E-2</v>
      </c>
      <c r="BG379" s="34">
        <f>(((S379-VLOOKUP(BG$6,Data!$N$4:$Y$11,Data!$W$1,FALSE)/1000)*VLOOKUP(BG$6,Data!$N$4:$Y$11,Data!$P$1,FALSE)^1.5+VLOOKUP(BG$6,Data!$N$4:$Y$11,Data!$W$1,FALSE)/1000*(Mannings_n_bot)^1.5)/S379)^0.67</f>
        <v>5.1523198573235299E-2</v>
      </c>
    </row>
    <row r="380" spans="1:59" x14ac:dyDescent="0.25">
      <c r="A380" s="28">
        <v>0.373</v>
      </c>
      <c r="B380" s="94">
        <v>0.44661055233202485</v>
      </c>
      <c r="C380" s="94">
        <v>0.64149544054495755</v>
      </c>
      <c r="D380" s="94">
        <v>0.87022067995218255</v>
      </c>
      <c r="E380" s="94">
        <v>1.1351762843546631</v>
      </c>
      <c r="F380" s="94">
        <v>1.4336937562437218</v>
      </c>
      <c r="G380" s="94">
        <v>1.7687191996875979</v>
      </c>
      <c r="H380" s="94">
        <v>2.1370287566157362</v>
      </c>
      <c r="I380" s="94">
        <v>2.5421236836934251</v>
      </c>
      <c r="K380" s="28">
        <v>0.373</v>
      </c>
      <c r="L380" s="94">
        <v>2.1259455928892934</v>
      </c>
      <c r="M380" s="94">
        <v>2.5550826238295619</v>
      </c>
      <c r="N380" s="94">
        <v>2.9747099266611037</v>
      </c>
      <c r="O380" s="94">
        <v>3.4037414144660607</v>
      </c>
      <c r="P380" s="94">
        <v>3.8233764166097117</v>
      </c>
      <c r="Q380" s="94">
        <v>4.2523531215893753</v>
      </c>
      <c r="R380" s="94">
        <v>4.6719972504220921</v>
      </c>
      <c r="S380" s="94">
        <v>5.1009408013372797</v>
      </c>
      <c r="U380" s="28">
        <v>0.373</v>
      </c>
      <c r="V380" s="94">
        <v>1.4300110877351653</v>
      </c>
      <c r="W380" s="94">
        <v>1.718092066909944</v>
      </c>
      <c r="X380" s="94">
        <v>2.0003558321122661</v>
      </c>
      <c r="Y380" s="94">
        <v>2.2883646026083957</v>
      </c>
      <c r="Z380" s="94">
        <v>2.5706324514629313</v>
      </c>
      <c r="AA380" s="94">
        <v>2.8586039015377014</v>
      </c>
      <c r="AB380" s="94">
        <v>3.140877323265391</v>
      </c>
      <c r="AC380" s="94">
        <v>3.4288262555129658</v>
      </c>
      <c r="AE380" s="28">
        <v>0.373</v>
      </c>
      <c r="AF380" s="94">
        <f t="shared" si="94"/>
        <v>0.46044378290856269</v>
      </c>
      <c r="AG380" s="94">
        <f t="shared" si="80"/>
        <v>0.46096213179048057</v>
      </c>
      <c r="AH380" s="94">
        <f t="shared" si="81"/>
        <v>0.46088687465310635</v>
      </c>
      <c r="AI380" s="94">
        <f t="shared" si="82"/>
        <v>0.46122138403970009</v>
      </c>
      <c r="AJ380" s="94">
        <f t="shared" si="83"/>
        <v>0.46113497033722295</v>
      </c>
      <c r="AK380" s="94">
        <f t="shared" si="84"/>
        <v>0.4613781369205161</v>
      </c>
      <c r="AL380" s="94">
        <f t="shared" si="85"/>
        <v>0.46129357333435028</v>
      </c>
      <c r="AM380" s="94">
        <f t="shared" si="86"/>
        <v>0.4614831437602287</v>
      </c>
      <c r="AO380" s="28">
        <v>0.373</v>
      </c>
      <c r="AP380" s="94">
        <f t="shared" si="95"/>
        <v>0.21007619095512839</v>
      </c>
      <c r="AQ380" s="94">
        <f t="shared" si="87"/>
        <v>0.25106641740746655</v>
      </c>
      <c r="AR380" s="94">
        <f t="shared" si="88"/>
        <v>0.29253967660939034</v>
      </c>
      <c r="AS380" s="94">
        <f t="shared" si="89"/>
        <v>0.33350837978763914</v>
      </c>
      <c r="AT380" s="94">
        <f t="shared" si="90"/>
        <v>0.37498106386161573</v>
      </c>
      <c r="AU380" s="94">
        <f t="shared" si="91"/>
        <v>0.41593892819195477</v>
      </c>
      <c r="AV380" s="94">
        <f t="shared" si="92"/>
        <v>0.45741224621283033</v>
      </c>
      <c r="AW380" s="94">
        <f t="shared" si="93"/>
        <v>0.49836369067976116</v>
      </c>
      <c r="AY380" s="28">
        <v>0.373</v>
      </c>
      <c r="AZ380" s="34">
        <f>(((L380-VLOOKUP(AZ$6,Data!$N$4:$Y$11,Data!$W$1,FALSE)/1000)*VLOOKUP(AZ$6,Data!$N$4:$Y$11,Data!$P$1,FALSE)^1.5+VLOOKUP(AZ$6,Data!$N$4:$Y$11,Data!$W$1,FALSE)/1000*(Mannings_n_bot)^1.5)/L380)^0.67</f>
        <v>5.2237024377396697E-2</v>
      </c>
      <c r="BA380" s="34">
        <f>(((M380-VLOOKUP(BA$6,Data!$N$4:$Y$11,Data!$W$1,FALSE)/1000)*VLOOKUP(BA$6,Data!$N$4:$Y$11,Data!$P$1,FALSE)^1.5+VLOOKUP(BA$6,Data!$N$4:$Y$11,Data!$W$1,FALSE)/1000*(Mannings_n_bot)^1.5)/M380)^0.67</f>
        <v>5.2164986897624097E-2</v>
      </c>
      <c r="BB380" s="34">
        <f>(((N380-VLOOKUP(BB$6,Data!$N$4:$Y$11,Data!$W$1,FALSE)/1000)*VLOOKUP(BB$6,Data!$N$4:$Y$11,Data!$P$1,FALSE)^1.5+VLOOKUP(BB$6,Data!$N$4:$Y$11,Data!$W$1,FALSE)/1000*(Mannings_n_bot)^1.5)/N380)^0.67</f>
        <v>5.2051584380762538E-2</v>
      </c>
      <c r="BC380" s="34">
        <f>(((O380-VLOOKUP(BC$6,Data!$N$4:$Y$11,Data!$W$1,FALSE)/1000)*VLOOKUP(BC$6,Data!$N$4:$Y$11,Data!$P$1,FALSE)^1.5+VLOOKUP(BC$6,Data!$N$4:$Y$11,Data!$W$1,FALSE)/1000*(Mannings_n_bot)^1.5)/O380)^0.67</f>
        <v>5.1932229268740165E-2</v>
      </c>
      <c r="BD380" s="34">
        <f>(((P380-VLOOKUP(BD$6,Data!$N$4:$Y$11,Data!$W$1,FALSE)/1000)*VLOOKUP(BD$6,Data!$N$4:$Y$11,Data!$P$1,FALSE)^1.5+VLOOKUP(BD$6,Data!$N$4:$Y$11,Data!$W$1,FALSE)/1000*(Mannings_n_bot)^1.5)/P380)^0.67</f>
        <v>5.1786203888771719E-2</v>
      </c>
      <c r="BE380" s="34">
        <f>(((Q380-VLOOKUP(BE$6,Data!$N$4:$Y$11,Data!$W$1,FALSE)/1000)*VLOOKUP(BE$6,Data!$N$4:$Y$11,Data!$P$1,FALSE)^1.5+VLOOKUP(BE$6,Data!$N$4:$Y$11,Data!$W$1,FALSE)/1000*(Mannings_n_bot)^1.5)/Q380)^0.67</f>
        <v>5.1663486726728165E-2</v>
      </c>
      <c r="BF380" s="34">
        <f>(((R380-VLOOKUP(BF$6,Data!$N$4:$Y$11,Data!$W$1,FALSE)/1000)*VLOOKUP(BF$6,Data!$N$4:$Y$11,Data!$P$1,FALSE)^1.5+VLOOKUP(BF$6,Data!$N$4:$Y$11,Data!$W$1,FALSE)/1000*(Mannings_n_bot)^1.5)/R380)^0.67</f>
        <v>5.1575127638190228E-2</v>
      </c>
      <c r="BG380" s="34">
        <f>(((S380-VLOOKUP(BG$6,Data!$N$4:$Y$11,Data!$W$1,FALSE)/1000)*VLOOKUP(BG$6,Data!$N$4:$Y$11,Data!$P$1,FALSE)^1.5+VLOOKUP(BG$6,Data!$N$4:$Y$11,Data!$W$1,FALSE)/1000*(Mannings_n_bot)^1.5)/S380)^0.67</f>
        <v>5.1507234562622808E-2</v>
      </c>
    </row>
    <row r="381" spans="1:59" x14ac:dyDescent="0.25">
      <c r="A381" s="28">
        <v>0.374</v>
      </c>
      <c r="B381" s="94">
        <v>0.44775611297128837</v>
      </c>
      <c r="C381" s="94">
        <v>0.64313903803730055</v>
      </c>
      <c r="D381" s="94">
        <v>0.87245066503326663</v>
      </c>
      <c r="E381" s="94">
        <v>1.1380831300282663</v>
      </c>
      <c r="F381" s="94">
        <v>1.4373657006726659</v>
      </c>
      <c r="G381" s="94">
        <v>1.7732468266252477</v>
      </c>
      <c r="H381" s="94">
        <v>2.1425001930397682</v>
      </c>
      <c r="I381" s="94">
        <v>2.5486296238165593</v>
      </c>
      <c r="K381" s="28">
        <v>0.374</v>
      </c>
      <c r="L381" s="94">
        <v>2.1276492745059632</v>
      </c>
      <c r="M381" s="94">
        <v>2.5571213614270842</v>
      </c>
      <c r="N381" s="94">
        <v>2.9770849855678745</v>
      </c>
      <c r="O381" s="94">
        <v>3.4064514190649477</v>
      </c>
      <c r="P381" s="94">
        <v>3.8264227330640925</v>
      </c>
      <c r="Q381" s="94">
        <v>4.2557343289257101</v>
      </c>
      <c r="R381" s="94">
        <v>4.6757147692110648</v>
      </c>
      <c r="S381" s="94">
        <v>5.1049931788717267</v>
      </c>
      <c r="U381" s="28">
        <v>0.374</v>
      </c>
      <c r="V381" s="94">
        <v>1.4294326906846337</v>
      </c>
      <c r="W381" s="94">
        <v>1.7173889992306992</v>
      </c>
      <c r="X381" s="94">
        <v>1.9995386359751359</v>
      </c>
      <c r="Y381" s="94">
        <v>2.2874227408071621</v>
      </c>
      <c r="Z381" s="94">
        <v>2.5695764452445999</v>
      </c>
      <c r="AA381" s="94">
        <v>2.8574232344110335</v>
      </c>
      <c r="AB381" s="94">
        <v>3.1395825024309398</v>
      </c>
      <c r="AC381" s="94">
        <v>3.4274067775729375</v>
      </c>
      <c r="AE381" s="28">
        <v>0.374</v>
      </c>
      <c r="AF381" s="94">
        <f t="shared" si="94"/>
        <v>0.46162482592588372</v>
      </c>
      <c r="AG381" s="94">
        <f t="shared" si="80"/>
        <v>0.46214317869430938</v>
      </c>
      <c r="AH381" s="94">
        <f t="shared" si="81"/>
        <v>0.46206792088450638</v>
      </c>
      <c r="AI381" s="94">
        <f t="shared" si="82"/>
        <v>0.46240243354121541</v>
      </c>
      <c r="AJ381" s="94">
        <f t="shared" si="83"/>
        <v>0.46231601892444524</v>
      </c>
      <c r="AK381" s="94">
        <f t="shared" si="84"/>
        <v>0.46255918820414155</v>
      </c>
      <c r="AL381" s="94">
        <f t="shared" si="85"/>
        <v>0.46247462363678532</v>
      </c>
      <c r="AM381" s="94">
        <f t="shared" si="86"/>
        <v>0.46266419632678896</v>
      </c>
      <c r="AO381" s="28">
        <v>0.374</v>
      </c>
      <c r="AP381" s="94">
        <f t="shared" si="95"/>
        <v>0.21044639186374203</v>
      </c>
      <c r="AQ381" s="94">
        <f t="shared" si="87"/>
        <v>0.25150900060463927</v>
      </c>
      <c r="AR381" s="94">
        <f t="shared" si="88"/>
        <v>0.2930553441580197</v>
      </c>
      <c r="AS381" s="94">
        <f t="shared" si="89"/>
        <v>0.33409639240963074</v>
      </c>
      <c r="AT381" s="94">
        <f t="shared" si="90"/>
        <v>0.3756421600395583</v>
      </c>
      <c r="AU381" s="94">
        <f t="shared" si="91"/>
        <v>0.4166723506617187</v>
      </c>
      <c r="AV381" s="94">
        <f t="shared" si="92"/>
        <v>0.45821875345088109</v>
      </c>
      <c r="AW381" s="94">
        <f t="shared" si="93"/>
        <v>0.49924251306832135</v>
      </c>
      <c r="AY381" s="28">
        <v>0.374</v>
      </c>
      <c r="AZ381" s="34">
        <f>(((L381-VLOOKUP(AZ$6,Data!$N$4:$Y$11,Data!$W$1,FALSE)/1000)*VLOOKUP(AZ$6,Data!$N$4:$Y$11,Data!$P$1,FALSE)^1.5+VLOOKUP(AZ$6,Data!$N$4:$Y$11,Data!$W$1,FALSE)/1000*(Mannings_n_bot)^1.5)/L381)^0.67</f>
        <v>5.2222743537930924E-2</v>
      </c>
      <c r="BA381" s="34">
        <f>(((M381-VLOOKUP(BA$6,Data!$N$4:$Y$11,Data!$W$1,FALSE)/1000)*VLOOKUP(BA$6,Data!$N$4:$Y$11,Data!$P$1,FALSE)^1.5+VLOOKUP(BA$6,Data!$N$4:$Y$11,Data!$W$1,FALSE)/1000*(Mannings_n_bot)^1.5)/M381)^0.67</f>
        <v>5.2150505078484045E-2</v>
      </c>
      <c r="BB381" s="34">
        <f>(((N381-VLOOKUP(BB$6,Data!$N$4:$Y$11,Data!$W$1,FALSE)/1000)*VLOOKUP(BB$6,Data!$N$4:$Y$11,Data!$P$1,FALSE)^1.5+VLOOKUP(BB$6,Data!$N$4:$Y$11,Data!$W$1,FALSE)/1000*(Mannings_n_bot)^1.5)/N381)^0.67</f>
        <v>5.2036866493515722E-2</v>
      </c>
      <c r="BC381" s="34">
        <f>(((O381-VLOOKUP(BC$6,Data!$N$4:$Y$11,Data!$W$1,FALSE)/1000)*VLOOKUP(BC$6,Data!$N$4:$Y$11,Data!$P$1,FALSE)^1.5+VLOOKUP(BC$6,Data!$N$4:$Y$11,Data!$W$1,FALSE)/1000*(Mannings_n_bot)^1.5)/O381)^0.67</f>
        <v>5.1917223872765247E-2</v>
      </c>
      <c r="BD381" s="34">
        <f>(((P381-VLOOKUP(BD$6,Data!$N$4:$Y$11,Data!$W$1,FALSE)/1000)*VLOOKUP(BD$6,Data!$N$4:$Y$11,Data!$P$1,FALSE)^1.5+VLOOKUP(BD$6,Data!$N$4:$Y$11,Data!$W$1,FALSE)/1000*(Mannings_n_bot)^1.5)/P381)^0.67</f>
        <v>5.1770892494880018E-2</v>
      </c>
      <c r="BE381" s="34">
        <f>(((Q381-VLOOKUP(BE$6,Data!$N$4:$Y$11,Data!$W$1,FALSE)/1000)*VLOOKUP(BE$6,Data!$N$4:$Y$11,Data!$P$1,FALSE)^1.5+VLOOKUP(BE$6,Data!$N$4:$Y$11,Data!$W$1,FALSE)/1000*(Mannings_n_bot)^1.5)/Q381)^0.67</f>
        <v>5.1647887173697456E-2</v>
      </c>
      <c r="BF381" s="34">
        <f>(((R381-VLOOKUP(BF$6,Data!$N$4:$Y$11,Data!$W$1,FALSE)/1000)*VLOOKUP(BF$6,Data!$N$4:$Y$11,Data!$P$1,FALSE)^1.5+VLOOKUP(BF$6,Data!$N$4:$Y$11,Data!$W$1,FALSE)/1000*(Mannings_n_bot)^1.5)/R381)^0.67</f>
        <v>5.1559345585371605E-2</v>
      </c>
      <c r="BG381" s="34">
        <f>(((S381-VLOOKUP(BG$6,Data!$N$4:$Y$11,Data!$W$1,FALSE)/1000)*VLOOKUP(BG$6,Data!$N$4:$Y$11,Data!$P$1,FALSE)^1.5+VLOOKUP(BG$6,Data!$N$4:$Y$11,Data!$W$1,FALSE)/1000*(Mannings_n_bot)^1.5)/S381)^0.67</f>
        <v>5.1491286869789592E-2</v>
      </c>
    </row>
    <row r="382" spans="1:59" x14ac:dyDescent="0.25">
      <c r="A382" s="28">
        <v>0.375</v>
      </c>
      <c r="B382" s="94">
        <v>0.44890120935794831</v>
      </c>
      <c r="C382" s="94">
        <v>0.6447819616505247</v>
      </c>
      <c r="D382" s="94">
        <v>0.87467973734970328</v>
      </c>
      <c r="E382" s="94">
        <v>1.1409887769949469</v>
      </c>
      <c r="F382" s="94">
        <v>1.441036133790391</v>
      </c>
      <c r="G382" s="94">
        <v>1.7777725799961912</v>
      </c>
      <c r="H382" s="94">
        <v>2.1479693695739424</v>
      </c>
      <c r="I382" s="94">
        <v>2.5551328654822241</v>
      </c>
      <c r="K382" s="28">
        <v>0.375</v>
      </c>
      <c r="L382" s="94">
        <v>2.1293536468407641</v>
      </c>
      <c r="M382" s="94">
        <v>2.5591609352552416</v>
      </c>
      <c r="N382" s="94">
        <v>2.9794610170184077</v>
      </c>
      <c r="O382" s="94">
        <v>3.4091625416599873</v>
      </c>
      <c r="P382" s="94">
        <v>3.8294703038482201</v>
      </c>
      <c r="Q382" s="94">
        <v>4.2591169360111314</v>
      </c>
      <c r="R382" s="94">
        <v>4.6794338240969555</v>
      </c>
      <c r="S382" s="94">
        <v>5.1090472379016285</v>
      </c>
      <c r="U382" s="28">
        <v>0.375</v>
      </c>
      <c r="V382" s="94">
        <v>1.4288522622633579</v>
      </c>
      <c r="W382" s="94">
        <v>1.7166835103435818</v>
      </c>
      <c r="X382" s="94">
        <v>1.9987186175796883</v>
      </c>
      <c r="Y382" s="94">
        <v>2.2864776670265949</v>
      </c>
      <c r="Z382" s="94">
        <v>2.5685168260320443</v>
      </c>
      <c r="AA382" s="94">
        <v>2.8562385646236601</v>
      </c>
      <c r="AB382" s="94">
        <v>3.1382832779357579</v>
      </c>
      <c r="AC382" s="94">
        <v>3.4259825063362457</v>
      </c>
      <c r="AE382" s="28">
        <v>0.375</v>
      </c>
      <c r="AF382" s="94">
        <f t="shared" si="94"/>
        <v>0.4628053903109291</v>
      </c>
      <c r="AG382" s="94">
        <f t="shared" si="80"/>
        <v>0.46332374136592769</v>
      </c>
      <c r="AH382" s="94">
        <f t="shared" si="81"/>
        <v>0.46324848369686644</v>
      </c>
      <c r="AI382" s="94">
        <f t="shared" si="82"/>
        <v>0.4635829960088898</v>
      </c>
      <c r="AJ382" s="94">
        <f t="shared" si="83"/>
        <v>0.4634965814117239</v>
      </c>
      <c r="AK382" s="94">
        <f t="shared" si="84"/>
        <v>0.46373975075969953</v>
      </c>
      <c r="AL382" s="94">
        <f t="shared" si="85"/>
        <v>0.46365518612516332</v>
      </c>
      <c r="AM382" s="94">
        <f t="shared" si="86"/>
        <v>0.46384475903023037</v>
      </c>
      <c r="AO382" s="28">
        <v>0.375</v>
      </c>
      <c r="AP382" s="94">
        <f t="shared" si="95"/>
        <v>0.21081571397215529</v>
      </c>
      <c r="AQ382" s="94">
        <f t="shared" si="87"/>
        <v>0.25195053299225845</v>
      </c>
      <c r="AR382" s="94">
        <f t="shared" si="88"/>
        <v>0.29356978740571293</v>
      </c>
      <c r="AS382" s="94">
        <f t="shared" si="89"/>
        <v>0.33468300881875152</v>
      </c>
      <c r="AT382" s="94">
        <f t="shared" si="90"/>
        <v>0.37630168651322332</v>
      </c>
      <c r="AU382" s="94">
        <f t="shared" si="91"/>
        <v>0.41740403156461842</v>
      </c>
      <c r="AV382" s="94">
        <f t="shared" si="92"/>
        <v>0.45902334562631858</v>
      </c>
      <c r="AW382" s="94">
        <f t="shared" si="93"/>
        <v>0.50011924856104095</v>
      </c>
      <c r="AY382" s="28">
        <v>0.375</v>
      </c>
      <c r="AZ382" s="34">
        <f>(((L382-VLOOKUP(AZ$6,Data!$N$4:$Y$11,Data!$W$1,FALSE)/1000)*VLOOKUP(AZ$6,Data!$N$4:$Y$11,Data!$P$1,FALSE)^1.5+VLOOKUP(AZ$6,Data!$N$4:$Y$11,Data!$W$1,FALSE)/1000*(Mannings_n_bot)^1.5)/L382)^0.67</f>
        <v>5.2208477854251659E-2</v>
      </c>
      <c r="BA382" s="34">
        <f>(((M382-VLOOKUP(BA$6,Data!$N$4:$Y$11,Data!$W$1,FALSE)/1000)*VLOOKUP(BA$6,Data!$N$4:$Y$11,Data!$P$1,FALSE)^1.5+VLOOKUP(BA$6,Data!$N$4:$Y$11,Data!$W$1,FALSE)/1000*(Mannings_n_bot)^1.5)/M382)^0.67</f>
        <v>5.213603842971138E-2</v>
      </c>
      <c r="BB382" s="34">
        <f>(((N382-VLOOKUP(BB$6,Data!$N$4:$Y$11,Data!$W$1,FALSE)/1000)*VLOOKUP(BB$6,Data!$N$4:$Y$11,Data!$P$1,FALSE)^1.5+VLOOKUP(BB$6,Data!$N$4:$Y$11,Data!$W$1,FALSE)/1000*(Mannings_n_bot)^1.5)/N382)^0.67</f>
        <v>5.2022164011572981E-2</v>
      </c>
      <c r="BC382" s="34">
        <f>(((O382-VLOOKUP(BC$6,Data!$N$4:$Y$11,Data!$W$1,FALSE)/1000)*VLOOKUP(BC$6,Data!$N$4:$Y$11,Data!$P$1,FALSE)^1.5+VLOOKUP(BC$6,Data!$N$4:$Y$11,Data!$W$1,FALSE)/1000*(Mannings_n_bot)^1.5)/O382)^0.67</f>
        <v>5.1902234024652598E-2</v>
      </c>
      <c r="BD382" s="34">
        <f>(((P382-VLOOKUP(BD$6,Data!$N$4:$Y$11,Data!$W$1,FALSE)/1000)*VLOOKUP(BD$6,Data!$N$4:$Y$11,Data!$P$1,FALSE)^1.5+VLOOKUP(BD$6,Data!$N$4:$Y$11,Data!$W$1,FALSE)/1000*(Mannings_n_bot)^1.5)/P382)^0.67</f>
        <v>5.1755596944957044E-2</v>
      </c>
      <c r="BE382" s="34">
        <f>(((Q382-VLOOKUP(BE$6,Data!$N$4:$Y$11,Data!$W$1,FALSE)/1000)*VLOOKUP(BE$6,Data!$N$4:$Y$11,Data!$P$1,FALSE)^1.5+VLOOKUP(BE$6,Data!$N$4:$Y$11,Data!$W$1,FALSE)/1000*(Mannings_n_bot)^1.5)/Q382)^0.67</f>
        <v>5.1632303629444223E-2</v>
      </c>
      <c r="BF382" s="34">
        <f>(((R382-VLOOKUP(BF$6,Data!$N$4:$Y$11,Data!$W$1,FALSE)/1000)*VLOOKUP(BF$6,Data!$N$4:$Y$11,Data!$P$1,FALSE)^1.5+VLOOKUP(BF$6,Data!$N$4:$Y$11,Data!$W$1,FALSE)/1000*(Mannings_n_bot)^1.5)/R382)^0.67</f>
        <v>5.1543579727080464E-2</v>
      </c>
      <c r="BG382" s="34">
        <f>(((S382-VLOOKUP(BG$6,Data!$N$4:$Y$11,Data!$W$1,FALSE)/1000)*VLOOKUP(BG$6,Data!$N$4:$Y$11,Data!$P$1,FALSE)^1.5+VLOOKUP(BG$6,Data!$N$4:$Y$11,Data!$W$1,FALSE)/1000*(Mannings_n_bot)^1.5)/S382)^0.67</f>
        <v>5.1475355445176382E-2</v>
      </c>
    </row>
    <row r="383" spans="1:59" x14ac:dyDescent="0.25">
      <c r="A383" s="28">
        <v>0.376</v>
      </c>
      <c r="B383" s="94">
        <v>0.45004583986338309</v>
      </c>
      <c r="C383" s="94">
        <v>0.64642420906650244</v>
      </c>
      <c r="D383" s="94">
        <v>0.87690789375267664</v>
      </c>
      <c r="E383" s="94">
        <v>1.1438932211712494</v>
      </c>
      <c r="F383" s="94">
        <v>1.4447050504317684</v>
      </c>
      <c r="G383" s="94">
        <v>1.7822964534555243</v>
      </c>
      <c r="H383" s="94">
        <v>2.1534362785406973</v>
      </c>
      <c r="I383" s="94">
        <v>2.5616333995879446</v>
      </c>
      <c r="K383" s="28">
        <v>0.376</v>
      </c>
      <c r="L383" s="94">
        <v>2.1310587128800207</v>
      </c>
      <c r="M383" s="94">
        <v>2.5612013488804704</v>
      </c>
      <c r="N383" s="94">
        <v>2.9818380251686758</v>
      </c>
      <c r="O383" s="94">
        <v>3.4118747869872368</v>
      </c>
      <c r="P383" s="94">
        <v>3.832519134287629</v>
      </c>
      <c r="Q383" s="94">
        <v>4.2625009487512564</v>
      </c>
      <c r="R383" s="94">
        <v>4.6831544215748195</v>
      </c>
      <c r="S383" s="94">
        <v>5.1131029855021186</v>
      </c>
      <c r="U383" s="28">
        <v>0.376</v>
      </c>
      <c r="V383" s="94">
        <v>1.4282697999947773</v>
      </c>
      <c r="W383" s="94">
        <v>1.7159755972622985</v>
      </c>
      <c r="X383" s="94">
        <v>1.9978957734508105</v>
      </c>
      <c r="Y383" s="94">
        <v>2.2855293772822027</v>
      </c>
      <c r="Z383" s="94">
        <v>2.5674535893518851</v>
      </c>
      <c r="AA383" s="94">
        <v>2.8550498871930081</v>
      </c>
      <c r="AB383" s="94">
        <v>3.1369796443083304</v>
      </c>
      <c r="AC383" s="94">
        <v>3.4245534358222964</v>
      </c>
      <c r="AE383" s="28">
        <v>0.376</v>
      </c>
      <c r="AF383" s="94">
        <f t="shared" si="94"/>
        <v>0.46398547438463256</v>
      </c>
      <c r="AG383" s="94">
        <f t="shared" si="80"/>
        <v>0.46450381813958863</v>
      </c>
      <c r="AH383" s="94">
        <f t="shared" si="81"/>
        <v>0.46442856142250855</v>
      </c>
      <c r="AI383" s="94">
        <f t="shared" si="82"/>
        <v>0.46476306978361792</v>
      </c>
      <c r="AJ383" s="94">
        <f t="shared" si="83"/>
        <v>0.46467665613774073</v>
      </c>
      <c r="AK383" s="94">
        <f t="shared" si="84"/>
        <v>0.46491982293209405</v>
      </c>
      <c r="AL383" s="94">
        <f t="shared" si="85"/>
        <v>0.4648352591422254</v>
      </c>
      <c r="AM383" s="94">
        <f t="shared" si="86"/>
        <v>0.46502483021813967</v>
      </c>
      <c r="AO383" s="28">
        <v>0.376</v>
      </c>
      <c r="AP383" s="94">
        <f t="shared" si="95"/>
        <v>0.21118415796961706</v>
      </c>
      <c r="AQ383" s="94">
        <f t="shared" si="87"/>
        <v>0.25239101539168785</v>
      </c>
      <c r="AR383" s="94">
        <f t="shared" si="88"/>
        <v>0.29408300730991982</v>
      </c>
      <c r="AS383" s="94">
        <f t="shared" si="89"/>
        <v>0.33526823010446205</v>
      </c>
      <c r="AT383" s="94">
        <f t="shared" si="90"/>
        <v>0.3769596445081555</v>
      </c>
      <c r="AU383" s="94">
        <f t="shared" si="91"/>
        <v>0.41813397225815668</v>
      </c>
      <c r="AV383" s="94">
        <f t="shared" si="92"/>
        <v>0.45982602423273378</v>
      </c>
      <c r="AW383" s="94">
        <f t="shared" si="93"/>
        <v>0.50099389878343825</v>
      </c>
      <c r="AY383" s="28">
        <v>0.376</v>
      </c>
      <c r="AZ383" s="34">
        <f>(((L383-VLOOKUP(AZ$6,Data!$N$4:$Y$11,Data!$W$1,FALSE)/1000)*VLOOKUP(AZ$6,Data!$N$4:$Y$11,Data!$P$1,FALSE)^1.5+VLOOKUP(AZ$6,Data!$N$4:$Y$11,Data!$W$1,FALSE)/1000*(Mannings_n_bot)^1.5)/L383)^0.67</f>
        <v>5.2194227280160647E-2</v>
      </c>
      <c r="BA383" s="34">
        <f>(((M383-VLOOKUP(BA$6,Data!$N$4:$Y$11,Data!$W$1,FALSE)/1000)*VLOOKUP(BA$6,Data!$N$4:$Y$11,Data!$P$1,FALSE)^1.5+VLOOKUP(BA$6,Data!$N$4:$Y$11,Data!$W$1,FALSE)/1000*(Mannings_n_bot)^1.5)/M383)^0.67</f>
        <v>5.2121586905199274E-2</v>
      </c>
      <c r="BB383" s="34">
        <f>(((N383-VLOOKUP(BB$6,Data!$N$4:$Y$11,Data!$W$1,FALSE)/1000)*VLOOKUP(BB$6,Data!$N$4:$Y$11,Data!$P$1,FALSE)^1.5+VLOOKUP(BB$6,Data!$N$4:$Y$11,Data!$W$1,FALSE)/1000*(Mannings_n_bot)^1.5)/N383)^0.67</f>
        <v>5.2007476888068851E-2</v>
      </c>
      <c r="BC383" s="34">
        <f>(((O383-VLOOKUP(BC$6,Data!$N$4:$Y$11,Data!$W$1,FALSE)/1000)*VLOOKUP(BC$6,Data!$N$4:$Y$11,Data!$P$1,FALSE)^1.5+VLOOKUP(BC$6,Data!$N$4:$Y$11,Data!$W$1,FALSE)/1000*(Mannings_n_bot)^1.5)/O383)^0.67</f>
        <v>5.1887259677172434E-2</v>
      </c>
      <c r="BD383" s="34">
        <f>(((P383-VLOOKUP(BD$6,Data!$N$4:$Y$11,Data!$W$1,FALSE)/1000)*VLOOKUP(BD$6,Data!$N$4:$Y$11,Data!$P$1,FALSE)^1.5+VLOOKUP(BD$6,Data!$N$4:$Y$11,Data!$W$1,FALSE)/1000*(Mannings_n_bot)^1.5)/P383)^0.67</f>
        <v>5.1740317190814435E-2</v>
      </c>
      <c r="BE383" s="34">
        <f>(((Q383-VLOOKUP(BE$6,Data!$N$4:$Y$11,Data!$W$1,FALSE)/1000)*VLOOKUP(BE$6,Data!$N$4:$Y$11,Data!$P$1,FALSE)^1.5+VLOOKUP(BE$6,Data!$N$4:$Y$11,Data!$W$1,FALSE)/1000*(Mannings_n_bot)^1.5)/Q383)^0.67</f>
        <v>5.161673604531658E-2</v>
      </c>
      <c r="BF383" s="34">
        <f>(((R383-VLOOKUP(BF$6,Data!$N$4:$Y$11,Data!$W$1,FALSE)/1000)*VLOOKUP(BF$6,Data!$N$4:$Y$11,Data!$P$1,FALSE)^1.5+VLOOKUP(BF$6,Data!$N$4:$Y$11,Data!$W$1,FALSE)/1000*(Mannings_n_bot)^1.5)/R383)^0.67</f>
        <v>5.152783001405286E-2</v>
      </c>
      <c r="BG383" s="34">
        <f>(((S383-VLOOKUP(BG$6,Data!$N$4:$Y$11,Data!$W$1,FALSE)/1000)*VLOOKUP(BG$6,Data!$N$4:$Y$11,Data!$P$1,FALSE)^1.5+VLOOKUP(BG$6,Data!$N$4:$Y$11,Data!$W$1,FALSE)/1000*(Mannings_n_bot)^1.5)/S383)^0.67</f>
        <v>5.1459440239329218E-2</v>
      </c>
    </row>
    <row r="384" spans="1:59" x14ac:dyDescent="0.25">
      <c r="A384" s="28">
        <v>0.377</v>
      </c>
      <c r="B384" s="94">
        <v>0.45119000285698241</v>
      </c>
      <c r="C384" s="94">
        <v>0.64806577796424025</v>
      </c>
      <c r="D384" s="94">
        <v>0.87913513108948682</v>
      </c>
      <c r="E384" s="94">
        <v>1.1467964584686408</v>
      </c>
      <c r="F384" s="94">
        <v>1.4483724454252642</v>
      </c>
      <c r="G384" s="94">
        <v>1.7868184406504315</v>
      </c>
      <c r="H384" s="94">
        <v>2.1589009122529168</v>
      </c>
      <c r="I384" s="94">
        <v>2.568131217019872</v>
      </c>
      <c r="K384" s="28">
        <v>0.377</v>
      </c>
      <c r="L384" s="94">
        <v>2.1327644756196333</v>
      </c>
      <c r="M384" s="94">
        <v>2.5632426058807352</v>
      </c>
      <c r="N384" s="94">
        <v>2.9842160141880694</v>
      </c>
      <c r="O384" s="94">
        <v>3.4145881597981238</v>
      </c>
      <c r="P384" s="94">
        <v>3.835569229725114</v>
      </c>
      <c r="Q384" s="94">
        <v>4.2658863730709049</v>
      </c>
      <c r="R384" s="94">
        <v>4.6868765681608169</v>
      </c>
      <c r="S384" s="94">
        <v>5.1171604287713848</v>
      </c>
      <c r="U384" s="28">
        <v>0.377</v>
      </c>
      <c r="V384" s="94">
        <v>1.4276853013896051</v>
      </c>
      <c r="W384" s="94">
        <v>1.7152652569853566</v>
      </c>
      <c r="X384" s="94">
        <v>1.9970701000956792</v>
      </c>
      <c r="Y384" s="94">
        <v>2.2845778675693089</v>
      </c>
      <c r="Z384" s="94">
        <v>2.5663867307080448</v>
      </c>
      <c r="AA384" s="94">
        <v>2.8538571971113331</v>
      </c>
      <c r="AB384" s="94">
        <v>3.1356715960494594</v>
      </c>
      <c r="AC384" s="94">
        <v>3.4231195600203388</v>
      </c>
      <c r="AE384" s="28">
        <v>0.377</v>
      </c>
      <c r="AF384" s="94">
        <f t="shared" si="94"/>
        <v>0.46516507646587762</v>
      </c>
      <c r="AG384" s="94">
        <f t="shared" si="80"/>
        <v>0.46568340734748592</v>
      </c>
      <c r="AH384" s="94">
        <f t="shared" si="81"/>
        <v>0.46560815239169762</v>
      </c>
      <c r="AI384" s="94">
        <f t="shared" si="82"/>
        <v>0.46594265320423156</v>
      </c>
      <c r="AJ384" s="94">
        <f t="shared" si="83"/>
        <v>0.46585624143911736</v>
      </c>
      <c r="AK384" s="94">
        <f t="shared" si="84"/>
        <v>0.46609940306416542</v>
      </c>
      <c r="AL384" s="94">
        <f t="shared" si="85"/>
        <v>0.46601484102865032</v>
      </c>
      <c r="AM384" s="94">
        <f t="shared" si="86"/>
        <v>0.46620440823603893</v>
      </c>
      <c r="AO384" s="28">
        <v>0.377</v>
      </c>
      <c r="AP384" s="94">
        <f t="shared" si="95"/>
        <v>0.21155172454093785</v>
      </c>
      <c r="AQ384" s="94">
        <f t="shared" si="87"/>
        <v>0.25283044861903098</v>
      </c>
      <c r="AR384" s="94">
        <f t="shared" si="88"/>
        <v>0.29459500482195405</v>
      </c>
      <c r="AS384" s="94">
        <f t="shared" si="89"/>
        <v>0.33585205734926499</v>
      </c>
      <c r="AT384" s="94">
        <f t="shared" si="90"/>
        <v>0.37761603524206644</v>
      </c>
      <c r="AU384" s="94">
        <f t="shared" si="91"/>
        <v>0.4188621740911832</v>
      </c>
      <c r="AV384" s="94">
        <f t="shared" si="92"/>
        <v>0.46062679075418744</v>
      </c>
      <c r="AW384" s="94">
        <f t="shared" si="93"/>
        <v>0.50186646535068136</v>
      </c>
      <c r="AY384" s="28">
        <v>0.377</v>
      </c>
      <c r="AZ384" s="34">
        <f>(((L384-VLOOKUP(AZ$6,Data!$N$4:$Y$11,Data!$W$1,FALSE)/1000)*VLOOKUP(AZ$6,Data!$N$4:$Y$11,Data!$P$1,FALSE)^1.5+VLOOKUP(AZ$6,Data!$N$4:$Y$11,Data!$W$1,FALSE)/1000*(Mannings_n_bot)^1.5)/L384)^0.67</f>
        <v>5.2179991769563207E-2</v>
      </c>
      <c r="BA384" s="34">
        <f>(((M384-VLOOKUP(BA$6,Data!$N$4:$Y$11,Data!$W$1,FALSE)/1000)*VLOOKUP(BA$6,Data!$N$4:$Y$11,Data!$P$1,FALSE)^1.5+VLOOKUP(BA$6,Data!$N$4:$Y$11,Data!$W$1,FALSE)/1000*(Mannings_n_bot)^1.5)/M384)^0.67</f>
        <v>5.2107150458942091E-2</v>
      </c>
      <c r="BB384" s="34">
        <f>(((N384-VLOOKUP(BB$6,Data!$N$4:$Y$11,Data!$W$1,FALSE)/1000)*VLOOKUP(BB$6,Data!$N$4:$Y$11,Data!$P$1,FALSE)^1.5+VLOOKUP(BB$6,Data!$N$4:$Y$11,Data!$W$1,FALSE)/1000*(Mannings_n_bot)^1.5)/N384)^0.67</f>
        <v>5.1992805076240711E-2</v>
      </c>
      <c r="BC384" s="34">
        <f>(((O384-VLOOKUP(BC$6,Data!$N$4:$Y$11,Data!$W$1,FALSE)/1000)*VLOOKUP(BC$6,Data!$N$4:$Y$11,Data!$P$1,FALSE)^1.5+VLOOKUP(BC$6,Data!$N$4:$Y$11,Data!$W$1,FALSE)/1000*(Mannings_n_bot)^1.5)/O384)^0.67</f>
        <v>5.1872300783196969E-2</v>
      </c>
      <c r="BD384" s="34">
        <f>(((P384-VLOOKUP(BD$6,Data!$N$4:$Y$11,Data!$W$1,FALSE)/1000)*VLOOKUP(BD$6,Data!$N$4:$Y$11,Data!$P$1,FALSE)^1.5+VLOOKUP(BD$6,Data!$N$4:$Y$11,Data!$W$1,FALSE)/1000*(Mannings_n_bot)^1.5)/P384)^0.67</f>
        <v>5.1725053184367764E-2</v>
      </c>
      <c r="BE384" s="34">
        <f>(((Q384-VLOOKUP(BE$6,Data!$N$4:$Y$11,Data!$W$1,FALSE)/1000)*VLOOKUP(BE$6,Data!$N$4:$Y$11,Data!$P$1,FALSE)^1.5+VLOOKUP(BE$6,Data!$N$4:$Y$11,Data!$W$1,FALSE)/1000*(Mannings_n_bot)^1.5)/Q384)^0.67</f>
        <v>5.1601184372766243E-2</v>
      </c>
      <c r="BF384" s="34">
        <f>(((R384-VLOOKUP(BF$6,Data!$N$4:$Y$11,Data!$W$1,FALSE)/1000)*VLOOKUP(BF$6,Data!$N$4:$Y$11,Data!$P$1,FALSE)^1.5+VLOOKUP(BF$6,Data!$N$4:$Y$11,Data!$W$1,FALSE)/1000*(Mannings_n_bot)^1.5)/R384)^0.67</f>
        <v>5.1512096397129829E-2</v>
      </c>
      <c r="BG384" s="34">
        <f>(((S384-VLOOKUP(BG$6,Data!$N$4:$Y$11,Data!$W$1,FALSE)/1000)*VLOOKUP(BG$6,Data!$N$4:$Y$11,Data!$P$1,FALSE)^1.5+VLOOKUP(BG$6,Data!$N$4:$Y$11,Data!$W$1,FALSE)/1000*(Mannings_n_bot)^1.5)/S384)^0.67</f>
        <v>5.1443541202898527E-2</v>
      </c>
    </row>
    <row r="385" spans="1:59" x14ac:dyDescent="0.25">
      <c r="A385" s="28">
        <v>0.378</v>
      </c>
      <c r="B385" s="94">
        <v>0.45233369670613532</v>
      </c>
      <c r="C385" s="94">
        <v>0.64970666601986626</v>
      </c>
      <c r="D385" s="94">
        <v>0.88136144620352908</v>
      </c>
      <c r="E385" s="94">
        <v>1.1496984847934899</v>
      </c>
      <c r="F385" s="94">
        <v>1.4520383135929018</v>
      </c>
      <c r="G385" s="94">
        <v>1.7913385352201407</v>
      </c>
      <c r="H385" s="94">
        <v>2.164363263013878</v>
      </c>
      <c r="I385" s="94">
        <v>2.5746263086527206</v>
      </c>
      <c r="K385" s="28">
        <v>0.378</v>
      </c>
      <c r="L385" s="94">
        <v>2.134470938065141</v>
      </c>
      <c r="M385" s="94">
        <v>2.565284709845598</v>
      </c>
      <c r="N385" s="94">
        <v>2.9865949882594807</v>
      </c>
      <c r="O385" s="94">
        <v>3.4173026648595393</v>
      </c>
      <c r="P385" s="94">
        <v>3.8386205955208332</v>
      </c>
      <c r="Q385" s="94">
        <v>4.2692732149142287</v>
      </c>
      <c r="R385" s="94">
        <v>4.6906002703923315</v>
      </c>
      <c r="S385" s="94">
        <v>5.1212195748307989</v>
      </c>
      <c r="U385" s="28">
        <v>0.378</v>
      </c>
      <c r="V385" s="94">
        <v>1.4270987639457675</v>
      </c>
      <c r="W385" s="94">
        <v>1.7145524864959898</v>
      </c>
      <c r="X385" s="94">
        <v>1.996241594003672</v>
      </c>
      <c r="Y385" s="94">
        <v>2.2836231338629527</v>
      </c>
      <c r="Z385" s="94">
        <v>2.5653162455816383</v>
      </c>
      <c r="AA385" s="94">
        <v>2.8526604893455989</v>
      </c>
      <c r="AB385" s="94">
        <v>3.1343591276321288</v>
      </c>
      <c r="AC385" s="94">
        <v>3.4216808728893202</v>
      </c>
      <c r="AE385" s="28">
        <v>0.378</v>
      </c>
      <c r="AF385" s="94">
        <f t="shared" si="94"/>
        <v>0.46634419487148515</v>
      </c>
      <c r="AG385" s="94">
        <f t="shared" si="80"/>
        <v>0.46686250731974505</v>
      </c>
      <c r="AH385" s="94">
        <f t="shared" si="81"/>
        <v>0.46678725493263046</v>
      </c>
      <c r="AI385" s="94">
        <f t="shared" si="82"/>
        <v>0.46712174460749101</v>
      </c>
      <c r="AJ385" s="94">
        <f t="shared" si="83"/>
        <v>0.46703533565040328</v>
      </c>
      <c r="AK385" s="94">
        <f t="shared" si="84"/>
        <v>0.4672784894966785</v>
      </c>
      <c r="AL385" s="94">
        <f t="shared" si="85"/>
        <v>0.46719393012304311</v>
      </c>
      <c r="AM385" s="94">
        <f t="shared" si="86"/>
        <v>0.46738349142737401</v>
      </c>
      <c r="AO385" s="28">
        <v>0.378</v>
      </c>
      <c r="AP385" s="94">
        <f t="shared" si="95"/>
        <v>0.21191841436649758</v>
      </c>
      <c r="AQ385" s="94">
        <f t="shared" si="87"/>
        <v>0.25326883348514229</v>
      </c>
      <c r="AR385" s="94">
        <f t="shared" si="88"/>
        <v>0.29510578088700484</v>
      </c>
      <c r="AS385" s="94">
        <f t="shared" si="89"/>
        <v>0.33643449162872019</v>
      </c>
      <c r="AT385" s="94">
        <f t="shared" si="90"/>
        <v>0.37827085992484905</v>
      </c>
      <c r="AU385" s="94">
        <f t="shared" si="91"/>
        <v>0.41958863840390909</v>
      </c>
      <c r="AV385" s="94">
        <f t="shared" si="92"/>
        <v>0.46142564666522867</v>
      </c>
      <c r="AW385" s="94">
        <f t="shared" si="93"/>
        <v>0.50273694986760731</v>
      </c>
      <c r="AY385" s="28">
        <v>0.378</v>
      </c>
      <c r="AZ385" s="34">
        <f>(((L385-VLOOKUP(AZ$6,Data!$N$4:$Y$11,Data!$W$1,FALSE)/1000)*VLOOKUP(AZ$6,Data!$N$4:$Y$11,Data!$P$1,FALSE)^1.5+VLOOKUP(AZ$6,Data!$N$4:$Y$11,Data!$W$1,FALSE)/1000*(Mannings_n_bot)^1.5)/L385)^0.67</f>
        <v>5.2165771276467397E-2</v>
      </c>
      <c r="BA385" s="34">
        <f>(((M385-VLOOKUP(BA$6,Data!$N$4:$Y$11,Data!$W$1,FALSE)/1000)*VLOOKUP(BA$6,Data!$N$4:$Y$11,Data!$P$1,FALSE)^1.5+VLOOKUP(BA$6,Data!$N$4:$Y$11,Data!$W$1,FALSE)/1000*(Mannings_n_bot)^1.5)/M385)^0.67</f>
        <v>5.2092729045034446E-2</v>
      </c>
      <c r="BB385" s="34">
        <f>(((N385-VLOOKUP(BB$6,Data!$N$4:$Y$11,Data!$W$1,FALSE)/1000)*VLOOKUP(BB$6,Data!$N$4:$Y$11,Data!$P$1,FALSE)^1.5+VLOOKUP(BB$6,Data!$N$4:$Y$11,Data!$W$1,FALSE)/1000*(Mannings_n_bot)^1.5)/N385)^0.67</f>
        <v>5.1978148529427982E-2</v>
      </c>
      <c r="BC385" s="34">
        <f>(((O385-VLOOKUP(BC$6,Data!$N$4:$Y$11,Data!$W$1,FALSE)/1000)*VLOOKUP(BC$6,Data!$N$4:$Y$11,Data!$P$1,FALSE)^1.5+VLOOKUP(BC$6,Data!$N$4:$Y$11,Data!$W$1,FALSE)/1000*(Mannings_n_bot)^1.5)/O385)^0.67</f>
        <v>5.1857357295699583E-2</v>
      </c>
      <c r="BD385" s="34">
        <f>(((P385-VLOOKUP(BD$6,Data!$N$4:$Y$11,Data!$W$1,FALSE)/1000)*VLOOKUP(BD$6,Data!$N$4:$Y$11,Data!$P$1,FALSE)^1.5+VLOOKUP(BD$6,Data!$N$4:$Y$11,Data!$W$1,FALSE)/1000*(Mannings_n_bot)^1.5)/P385)^0.67</f>
        <v>5.1709804877636038E-2</v>
      </c>
      <c r="BE385" s="34">
        <f>(((Q385-VLOOKUP(BE$6,Data!$N$4:$Y$11,Data!$W$1,FALSE)/1000)*VLOOKUP(BE$6,Data!$N$4:$Y$11,Data!$P$1,FALSE)^1.5+VLOOKUP(BE$6,Data!$N$4:$Y$11,Data!$W$1,FALSE)/1000*(Mannings_n_bot)^1.5)/Q385)^0.67</f>
        <v>5.1585648563347949E-2</v>
      </c>
      <c r="BF385" s="34">
        <f>(((R385-VLOOKUP(BF$6,Data!$N$4:$Y$11,Data!$W$1,FALSE)/1000)*VLOOKUP(BF$6,Data!$N$4:$Y$11,Data!$P$1,FALSE)^1.5+VLOOKUP(BF$6,Data!$N$4:$Y$11,Data!$W$1,FALSE)/1000*(Mannings_n_bot)^1.5)/R385)^0.67</f>
        <v>5.1496378827256994E-2</v>
      </c>
      <c r="BG385" s="34">
        <f>(((S385-VLOOKUP(BG$6,Data!$N$4:$Y$11,Data!$W$1,FALSE)/1000)*VLOOKUP(BG$6,Data!$N$4:$Y$11,Data!$P$1,FALSE)^1.5+VLOOKUP(BG$6,Data!$N$4:$Y$11,Data!$W$1,FALSE)/1000*(Mannings_n_bot)^1.5)/S385)^0.67</f>
        <v>5.1427658286638728E-2</v>
      </c>
    </row>
    <row r="386" spans="1:59" x14ac:dyDescent="0.25">
      <c r="A386" s="28">
        <v>0.379</v>
      </c>
      <c r="B386" s="94">
        <v>0.4534769197762224</v>
      </c>
      <c r="C386" s="94">
        <v>0.65134687090661503</v>
      </c>
      <c r="D386" s="94">
        <v>0.88358683593427512</v>
      </c>
      <c r="E386" s="94">
        <v>1.1525992960470381</v>
      </c>
      <c r="F386" s="94">
        <v>1.4557026497502334</v>
      </c>
      <c r="G386" s="94">
        <v>1.7958567307958866</v>
      </c>
      <c r="H386" s="94">
        <v>2.1698233231172028</v>
      </c>
      <c r="I386" s="94">
        <v>2.581118665349706</v>
      </c>
      <c r="K386" s="28">
        <v>0.379</v>
      </c>
      <c r="L386" s="94">
        <v>2.1361781032317819</v>
      </c>
      <c r="M386" s="94">
        <v>2.5673276643763003</v>
      </c>
      <c r="N386" s="94">
        <v>2.9889749515793929</v>
      </c>
      <c r="O386" s="94">
        <v>3.4200183069539376</v>
      </c>
      <c r="P386" s="94">
        <v>3.8416732370524254</v>
      </c>
      <c r="Q386" s="94">
        <v>4.2726614802448264</v>
      </c>
      <c r="R386" s="94">
        <v>4.6943255348281161</v>
      </c>
      <c r="S386" s="94">
        <v>5.1252804308250761</v>
      </c>
      <c r="U386" s="28">
        <v>0.379</v>
      </c>
      <c r="V386" s="94">
        <v>1.426510185148339</v>
      </c>
      <c r="W386" s="94">
        <v>1.7138372827620829</v>
      </c>
      <c r="X386" s="94">
        <v>1.9954102516462813</v>
      </c>
      <c r="Y386" s="94">
        <v>2.2826651721177891</v>
      </c>
      <c r="Z386" s="94">
        <v>2.5642421294308604</v>
      </c>
      <c r="AA386" s="94">
        <v>2.8514597588373491</v>
      </c>
      <c r="AB386" s="94">
        <v>3.1330422335013686</v>
      </c>
      <c r="AC386" s="94">
        <v>3.4202373683577343</v>
      </c>
      <c r="AE386" s="28">
        <v>0.379</v>
      </c>
      <c r="AF386" s="94">
        <f t="shared" si="94"/>
        <v>0.46752282791620525</v>
      </c>
      <c r="AG386" s="94">
        <f t="shared" si="80"/>
        <v>0.46804111638441209</v>
      </c>
      <c r="AH386" s="94">
        <f t="shared" si="81"/>
        <v>0.46796586737142587</v>
      </c>
      <c r="AI386" s="94">
        <f t="shared" si="82"/>
        <v>0.46830034232807327</v>
      </c>
      <c r="AJ386" s="94">
        <f t="shared" si="83"/>
        <v>0.4682139371040665</v>
      </c>
      <c r="AK386" s="94">
        <f t="shared" si="84"/>
        <v>0.46845708056831292</v>
      </c>
      <c r="AL386" s="94">
        <f t="shared" si="85"/>
        <v>0.46837252476192465</v>
      </c>
      <c r="AM386" s="94">
        <f t="shared" si="86"/>
        <v>0.46856207813350337</v>
      </c>
      <c r="AO386" s="28">
        <v>0.379</v>
      </c>
      <c r="AP386" s="94">
        <f t="shared" si="95"/>
        <v>0.21228422812225539</v>
      </c>
      <c r="AQ386" s="94">
        <f t="shared" si="87"/>
        <v>0.25370617079563607</v>
      </c>
      <c r="AR386" s="94">
        <f t="shared" si="88"/>
        <v>0.29561533644414867</v>
      </c>
      <c r="AS386" s="94">
        <f t="shared" si="89"/>
        <v>0.33701553401145634</v>
      </c>
      <c r="AT386" s="94">
        <f t="shared" si="90"/>
        <v>0.37892411975859264</v>
      </c>
      <c r="AU386" s="94">
        <f t="shared" si="91"/>
        <v>0.42031336652792411</v>
      </c>
      <c r="AV386" s="94">
        <f t="shared" si="92"/>
        <v>0.4622225934309116</v>
      </c>
      <c r="AW386" s="94">
        <f t="shared" si="93"/>
        <v>0.50360535392873973</v>
      </c>
      <c r="AY386" s="28">
        <v>0.379</v>
      </c>
      <c r="AZ386" s="34">
        <f>(((L386-VLOOKUP(AZ$6,Data!$N$4:$Y$11,Data!$W$1,FALSE)/1000)*VLOOKUP(AZ$6,Data!$N$4:$Y$11,Data!$P$1,FALSE)^1.5+VLOOKUP(AZ$6,Data!$N$4:$Y$11,Data!$W$1,FALSE)/1000*(Mannings_n_bot)^1.5)/L386)^0.67</f>
        <v>5.2151565754983406E-2</v>
      </c>
      <c r="BA386" s="34">
        <f>(((M386-VLOOKUP(BA$6,Data!$N$4:$Y$11,Data!$W$1,FALSE)/1000)*VLOOKUP(BA$6,Data!$N$4:$Y$11,Data!$P$1,FALSE)^1.5+VLOOKUP(BA$6,Data!$N$4:$Y$11,Data!$W$1,FALSE)/1000*(Mannings_n_bot)^1.5)/M386)^0.67</f>
        <v>5.2078322617670821E-2</v>
      </c>
      <c r="BB386" s="34">
        <f>(((N386-VLOOKUP(BB$6,Data!$N$4:$Y$11,Data!$W$1,FALSE)/1000)*VLOOKUP(BB$6,Data!$N$4:$Y$11,Data!$P$1,FALSE)^1.5+VLOOKUP(BB$6,Data!$N$4:$Y$11,Data!$W$1,FALSE)/1000*(Mannings_n_bot)^1.5)/N386)^0.67</f>
        <v>5.1963507201071589E-2</v>
      </c>
      <c r="BC386" s="34">
        <f>(((O386-VLOOKUP(BC$6,Data!$N$4:$Y$11,Data!$W$1,FALSE)/1000)*VLOOKUP(BC$6,Data!$N$4:$Y$11,Data!$P$1,FALSE)^1.5+VLOOKUP(BC$6,Data!$N$4:$Y$11,Data!$W$1,FALSE)/1000*(Mannings_n_bot)^1.5)/O386)^0.67</f>
        <v>5.1842429167754354E-2</v>
      </c>
      <c r="BD386" s="34">
        <f>(((P386-VLOOKUP(BD$6,Data!$N$4:$Y$11,Data!$W$1,FALSE)/1000)*VLOOKUP(BD$6,Data!$N$4:$Y$11,Data!$P$1,FALSE)^1.5+VLOOKUP(BD$6,Data!$N$4:$Y$11,Data!$W$1,FALSE)/1000*(Mannings_n_bot)^1.5)/P386)^0.67</f>
        <v>5.1694572222740737E-2</v>
      </c>
      <c r="BE386" s="34">
        <f>(((Q386-VLOOKUP(BE$6,Data!$N$4:$Y$11,Data!$W$1,FALSE)/1000)*VLOOKUP(BE$6,Data!$N$4:$Y$11,Data!$P$1,FALSE)^1.5+VLOOKUP(BE$6,Data!$N$4:$Y$11,Data!$W$1,FALSE)/1000*(Mannings_n_bot)^1.5)/Q386)^0.67</f>
        <v>5.1570128568718725E-2</v>
      </c>
      <c r="BF386" s="34">
        <f>(((R386-VLOOKUP(BF$6,Data!$N$4:$Y$11,Data!$W$1,FALSE)/1000)*VLOOKUP(BF$6,Data!$N$4:$Y$11,Data!$P$1,FALSE)^1.5+VLOOKUP(BF$6,Data!$N$4:$Y$11,Data!$W$1,FALSE)/1000*(Mannings_n_bot)^1.5)/R386)^0.67</f>
        <v>5.148067725548354E-2</v>
      </c>
      <c r="BG386" s="34">
        <f>(((S386-VLOOKUP(BG$6,Data!$N$4:$Y$11,Data!$W$1,FALSE)/1000)*VLOOKUP(BG$6,Data!$N$4:$Y$11,Data!$P$1,FALSE)^1.5+VLOOKUP(BG$6,Data!$N$4:$Y$11,Data!$W$1,FALSE)/1000*(Mannings_n_bot)^1.5)/S386)^0.67</f>
        <v>5.1411791441407249E-2</v>
      </c>
    </row>
    <row r="387" spans="1:59" x14ac:dyDescent="0.25">
      <c r="A387" s="28">
        <v>0.38</v>
      </c>
      <c r="B387" s="94">
        <v>0.45461967043060258</v>
      </c>
      <c r="C387" s="94">
        <v>0.6529863902948112</v>
      </c>
      <c r="D387" s="94">
        <v>0.88581129711725048</v>
      </c>
      <c r="E387" s="94">
        <v>1.155498888125372</v>
      </c>
      <c r="F387" s="94">
        <v>1.4593654487063064</v>
      </c>
      <c r="G387" s="94">
        <v>1.8003730210008739</v>
      </c>
      <c r="H387" s="94">
        <v>2.1752810848468105</v>
      </c>
      <c r="I387" s="94">
        <v>2.5876082779624978</v>
      </c>
      <c r="K387" s="28">
        <v>0.38</v>
      </c>
      <c r="L387" s="94">
        <v>2.1378859741445542</v>
      </c>
      <c r="M387" s="94">
        <v>2.5693714730858273</v>
      </c>
      <c r="N387" s="94">
        <v>2.9913559083579622</v>
      </c>
      <c r="O387" s="94">
        <v>3.4227350908794345</v>
      </c>
      <c r="P387" s="94">
        <v>3.8447271597151165</v>
      </c>
      <c r="Q387" s="94">
        <v>4.2760511750458772</v>
      </c>
      <c r="R387" s="94">
        <v>4.6980523680484261</v>
      </c>
      <c r="S387" s="94">
        <v>5.1293430039224175</v>
      </c>
      <c r="U387" s="28">
        <v>0.38</v>
      </c>
      <c r="V387" s="94">
        <v>1.4259195624694831</v>
      </c>
      <c r="W387" s="94">
        <v>1.7131196427360988</v>
      </c>
      <c r="X387" s="94">
        <v>1.9945760694770283</v>
      </c>
      <c r="Y387" s="94">
        <v>2.2817039782679922</v>
      </c>
      <c r="Z387" s="94">
        <v>2.5631643776908759</v>
      </c>
      <c r="AA387" s="94">
        <v>2.8502550005025871</v>
      </c>
      <c r="AB387" s="94">
        <v>3.1317209080741182</v>
      </c>
      <c r="AC387" s="94">
        <v>3.4187890403234733</v>
      </c>
      <c r="AE387" s="28">
        <v>0.38</v>
      </c>
      <c r="AF387" s="94">
        <f t="shared" si="94"/>
        <v>0.46870097391270393</v>
      </c>
      <c r="AG387" s="94">
        <f t="shared" si="80"/>
        <v>0.46921923286744233</v>
      </c>
      <c r="AH387" s="94">
        <f t="shared" si="81"/>
        <v>0.46914398803211277</v>
      </c>
      <c r="AI387" s="94">
        <f t="shared" si="82"/>
        <v>0.46947844469856104</v>
      </c>
      <c r="AJ387" s="94">
        <f t="shared" si="83"/>
        <v>0.4693920441304828</v>
      </c>
      <c r="AK387" s="94">
        <f t="shared" si="84"/>
        <v>0.46963517461565374</v>
      </c>
      <c r="AL387" s="94">
        <f t="shared" si="85"/>
        <v>0.46955062327972147</v>
      </c>
      <c r="AM387" s="94">
        <f t="shared" si="86"/>
        <v>0.4697401666936894</v>
      </c>
      <c r="AO387" s="28">
        <v>0.38</v>
      </c>
      <c r="AP387" s="94">
        <f t="shared" si="95"/>
        <v>0.2126491664797569</v>
      </c>
      <c r="AQ387" s="94">
        <f t="shared" si="87"/>
        <v>0.25414246135089663</v>
      </c>
      <c r="AR387" s="94">
        <f t="shared" si="88"/>
        <v>0.29612367242636023</v>
      </c>
      <c r="AS387" s="94">
        <f t="shared" si="89"/>
        <v>0.33759518555918366</v>
      </c>
      <c r="AT387" s="94">
        <f t="shared" si="90"/>
        <v>0.37957581593759732</v>
      </c>
      <c r="AU387" s="94">
        <f t="shared" si="91"/>
        <v>0.42103635978621279</v>
      </c>
      <c r="AV387" s="94">
        <f t="shared" si="92"/>
        <v>0.46301763250681338</v>
      </c>
      <c r="AW387" s="94">
        <f t="shared" si="93"/>
        <v>0.50447167911830992</v>
      </c>
      <c r="AY387" s="28">
        <v>0.38</v>
      </c>
      <c r="AZ387" s="34">
        <f>(((L387-VLOOKUP(AZ$6,Data!$N$4:$Y$11,Data!$W$1,FALSE)/1000)*VLOOKUP(AZ$6,Data!$N$4:$Y$11,Data!$P$1,FALSE)^1.5+VLOOKUP(AZ$6,Data!$N$4:$Y$11,Data!$W$1,FALSE)/1000*(Mannings_n_bot)^1.5)/L387)^0.67</f>
        <v>5.2137375159322943E-2</v>
      </c>
      <c r="BA387" s="34">
        <f>(((M387-VLOOKUP(BA$6,Data!$N$4:$Y$11,Data!$W$1,FALSE)/1000)*VLOOKUP(BA$6,Data!$N$4:$Y$11,Data!$P$1,FALSE)^1.5+VLOOKUP(BA$6,Data!$N$4:$Y$11,Data!$W$1,FALSE)/1000*(Mannings_n_bot)^1.5)/M387)^0.67</f>
        <v>5.2063931131144797E-2</v>
      </c>
      <c r="BB387" s="34">
        <f>(((N387-VLOOKUP(BB$6,Data!$N$4:$Y$11,Data!$W$1,FALSE)/1000)*VLOOKUP(BB$6,Data!$N$4:$Y$11,Data!$P$1,FALSE)^1.5+VLOOKUP(BB$6,Data!$N$4:$Y$11,Data!$W$1,FALSE)/1000*(Mannings_n_bot)^1.5)/N387)^0.67</f>
        <v>5.1948881044713117E-2</v>
      </c>
      <c r="BC387" s="34">
        <f>(((O387-VLOOKUP(BC$6,Data!$N$4:$Y$11,Data!$W$1,FALSE)/1000)*VLOOKUP(BC$6,Data!$N$4:$Y$11,Data!$P$1,FALSE)^1.5+VLOOKUP(BC$6,Data!$N$4:$Y$11,Data!$W$1,FALSE)/1000*(Mannings_n_bot)^1.5)/O387)^0.67</f>
        <v>5.1827516352535179E-2</v>
      </c>
      <c r="BD387" s="34">
        <f>(((P387-VLOOKUP(BD$6,Data!$N$4:$Y$11,Data!$W$1,FALSE)/1000)*VLOOKUP(BD$6,Data!$N$4:$Y$11,Data!$P$1,FALSE)^1.5+VLOOKUP(BD$6,Data!$N$4:$Y$11,Data!$W$1,FALSE)/1000*(Mannings_n_bot)^1.5)/P387)^0.67</f>
        <v>5.1679355171905347E-2</v>
      </c>
      <c r="BE387" s="34">
        <f>(((Q387-VLOOKUP(BE$6,Data!$N$4:$Y$11,Data!$W$1,FALSE)/1000)*VLOOKUP(BE$6,Data!$N$4:$Y$11,Data!$P$1,FALSE)^1.5+VLOOKUP(BE$6,Data!$N$4:$Y$11,Data!$W$1,FALSE)/1000*(Mannings_n_bot)^1.5)/Q387)^0.67</f>
        <v>5.1554624340637123E-2</v>
      </c>
      <c r="BF387" s="34">
        <f>(((R387-VLOOKUP(BF$6,Data!$N$4:$Y$11,Data!$W$1,FALSE)/1000)*VLOOKUP(BF$6,Data!$N$4:$Y$11,Data!$P$1,FALSE)^1.5+VLOOKUP(BF$6,Data!$N$4:$Y$11,Data!$W$1,FALSE)/1000*(Mannings_n_bot)^1.5)/R387)^0.67</f>
        <v>5.1464991632961789E-2</v>
      </c>
      <c r="BG387" s="34">
        <f>(((S387-VLOOKUP(BG$6,Data!$N$4:$Y$11,Data!$W$1,FALSE)/1000)*VLOOKUP(BG$6,Data!$N$4:$Y$11,Data!$P$1,FALSE)^1.5+VLOOKUP(BG$6,Data!$N$4:$Y$11,Data!$W$1,FALSE)/1000*(Mannings_n_bot)^1.5)/S387)^0.67</f>
        <v>5.1395940618163959E-2</v>
      </c>
    </row>
    <row r="388" spans="1:59" x14ac:dyDescent="0.25">
      <c r="A388" s="28">
        <v>0.38100000000000001</v>
      </c>
      <c r="B388" s="94">
        <v>0.45576194703060502</v>
      </c>
      <c r="C388" s="94">
        <v>0.65462522185185712</v>
      </c>
      <c r="D388" s="94">
        <v>0.88803482658401878</v>
      </c>
      <c r="E388" s="94">
        <v>1.1583972569194019</v>
      </c>
      <c r="F388" s="94">
        <v>1.4630267052636283</v>
      </c>
      <c r="G388" s="94">
        <v>1.8048873994502292</v>
      </c>
      <c r="H388" s="94">
        <v>2.1807365404768677</v>
      </c>
      <c r="I388" s="94">
        <v>2.5940951373311538</v>
      </c>
      <c r="K388" s="28">
        <v>0.38100000000000001</v>
      </c>
      <c r="L388" s="94">
        <v>2.1395945538382821</v>
      </c>
      <c r="M388" s="94">
        <v>2.5714161395989921</v>
      </c>
      <c r="N388" s="94">
        <v>2.9937378628191111</v>
      </c>
      <c r="O388" s="94">
        <v>3.4254530214499082</v>
      </c>
      <c r="P388" s="94">
        <v>3.847782368921834</v>
      </c>
      <c r="Q388" s="94">
        <v>4.2794423053202548</v>
      </c>
      <c r="R388" s="94">
        <v>4.701780776655152</v>
      </c>
      <c r="S388" s="94">
        <v>5.1334073013146586</v>
      </c>
      <c r="U388" s="28">
        <v>0.38100000000000001</v>
      </c>
      <c r="V388" s="94">
        <v>1.4253268933683871</v>
      </c>
      <c r="W388" s="94">
        <v>1.7123995633550009</v>
      </c>
      <c r="X388" s="94">
        <v>1.9937390439313736</v>
      </c>
      <c r="Y388" s="94">
        <v>2.2807395482271517</v>
      </c>
      <c r="Z388" s="94">
        <v>2.5620829857737033</v>
      </c>
      <c r="AA388" s="94">
        <v>2.8490462092316471</v>
      </c>
      <c r="AB388" s="94">
        <v>3.1303951457390875</v>
      </c>
      <c r="AC388" s="94">
        <v>3.4173358826536773</v>
      </c>
      <c r="AE388" s="28">
        <v>0.38100000000000001</v>
      </c>
      <c r="AF388" s="94">
        <f t="shared" si="94"/>
        <v>0.46987863117155448</v>
      </c>
      <c r="AG388" s="94">
        <f t="shared" si="80"/>
        <v>0.47039685509269091</v>
      </c>
      <c r="AH388" s="94">
        <f t="shared" si="81"/>
        <v>0.47032161523662169</v>
      </c>
      <c r="AI388" s="94">
        <f t="shared" si="82"/>
        <v>0.47065605004943378</v>
      </c>
      <c r="AJ388" s="94">
        <f t="shared" si="83"/>
        <v>0.47056965505792453</v>
      </c>
      <c r="AK388" s="94">
        <f t="shared" si="84"/>
        <v>0.47081276997317889</v>
      </c>
      <c r="AL388" s="94">
        <f t="shared" si="85"/>
        <v>0.47072822400875491</v>
      </c>
      <c r="AM388" s="94">
        <f t="shared" si="86"/>
        <v>0.47091775544508663</v>
      </c>
      <c r="AO388" s="28">
        <v>0.38100000000000001</v>
      </c>
      <c r="AP388" s="94">
        <f t="shared" si="95"/>
        <v>0.21301323010614331</v>
      </c>
      <c r="AQ388" s="94">
        <f t="shared" si="87"/>
        <v>0.25457770594608808</v>
      </c>
      <c r="AR388" s="94">
        <f t="shared" si="88"/>
        <v>0.29663078976052487</v>
      </c>
      <c r="AS388" s="94">
        <f t="shared" si="89"/>
        <v>0.33817344732670757</v>
      </c>
      <c r="AT388" s="94">
        <f t="shared" si="90"/>
        <v>0.38022594964838802</v>
      </c>
      <c r="AU388" s="94">
        <f t="shared" si="91"/>
        <v>0.42175761949316881</v>
      </c>
      <c r="AV388" s="94">
        <f t="shared" si="92"/>
        <v>0.46381076533905186</v>
      </c>
      <c r="AW388" s="94">
        <f t="shared" si="93"/>
        <v>0.50533592701027441</v>
      </c>
      <c r="AY388" s="28">
        <v>0.38100000000000001</v>
      </c>
      <c r="AZ388" s="34">
        <f>(((L388-VLOOKUP(AZ$6,Data!$N$4:$Y$11,Data!$W$1,FALSE)/1000)*VLOOKUP(AZ$6,Data!$N$4:$Y$11,Data!$P$1,FALSE)^1.5+VLOOKUP(AZ$6,Data!$N$4:$Y$11,Data!$W$1,FALSE)/1000*(Mannings_n_bot)^1.5)/L388)^0.67</f>
        <v>5.2123199443798507E-2</v>
      </c>
      <c r="BA388" s="34">
        <f>(((M388-VLOOKUP(BA$6,Data!$N$4:$Y$11,Data!$W$1,FALSE)/1000)*VLOOKUP(BA$6,Data!$N$4:$Y$11,Data!$P$1,FALSE)^1.5+VLOOKUP(BA$6,Data!$N$4:$Y$11,Data!$W$1,FALSE)/1000*(Mannings_n_bot)^1.5)/M388)^0.67</f>
        <v>5.2049554539848324E-2</v>
      </c>
      <c r="BB388" s="34">
        <f>(((N388-VLOOKUP(BB$6,Data!$N$4:$Y$11,Data!$W$1,FALSE)/1000)*VLOOKUP(BB$6,Data!$N$4:$Y$11,Data!$P$1,FALSE)^1.5+VLOOKUP(BB$6,Data!$N$4:$Y$11,Data!$W$1,FALSE)/1000*(Mannings_n_bot)^1.5)/N388)^0.67</f>
        <v>5.1934270013994303E-2</v>
      </c>
      <c r="BC388" s="34">
        <f>(((O388-VLOOKUP(BC$6,Data!$N$4:$Y$11,Data!$W$1,FALSE)/1000)*VLOOKUP(BC$6,Data!$N$4:$Y$11,Data!$P$1,FALSE)^1.5+VLOOKUP(BC$6,Data!$N$4:$Y$11,Data!$W$1,FALSE)/1000*(Mannings_n_bot)^1.5)/O388)^0.67</f>
        <v>5.1812618803315204E-2</v>
      </c>
      <c r="BD388" s="34">
        <f>(((P388-VLOOKUP(BD$6,Data!$N$4:$Y$11,Data!$W$1,FALSE)/1000)*VLOOKUP(BD$6,Data!$N$4:$Y$11,Data!$P$1,FALSE)^1.5+VLOOKUP(BD$6,Data!$N$4:$Y$11,Data!$W$1,FALSE)/1000*(Mannings_n_bot)^1.5)/P388)^0.67</f>
        <v>5.1664153677454666E-2</v>
      </c>
      <c r="BE388" s="34">
        <f>(((Q388-VLOOKUP(BE$6,Data!$N$4:$Y$11,Data!$W$1,FALSE)/1000)*VLOOKUP(BE$6,Data!$N$4:$Y$11,Data!$P$1,FALSE)^1.5+VLOOKUP(BE$6,Data!$N$4:$Y$11,Data!$W$1,FALSE)/1000*(Mannings_n_bot)^1.5)/Q388)^0.67</f>
        <v>5.1539135830962722E-2</v>
      </c>
      <c r="BF388" s="34">
        <f>(((R388-VLOOKUP(BF$6,Data!$N$4:$Y$11,Data!$W$1,FALSE)/1000)*VLOOKUP(BF$6,Data!$N$4:$Y$11,Data!$P$1,FALSE)^1.5+VLOOKUP(BF$6,Data!$N$4:$Y$11,Data!$W$1,FALSE)/1000*(Mannings_n_bot)^1.5)/R388)^0.67</f>
        <v>5.1449321910946332E-2</v>
      </c>
      <c r="BG388" s="34">
        <f>(((S388-VLOOKUP(BG$6,Data!$N$4:$Y$11,Data!$W$1,FALSE)/1000)*VLOOKUP(BG$6,Data!$N$4:$Y$11,Data!$P$1,FALSE)^1.5+VLOOKUP(BG$6,Data!$N$4:$Y$11,Data!$W$1,FALSE)/1000*(Mannings_n_bot)^1.5)/S388)^0.67</f>
        <v>5.1380105767970578E-2</v>
      </c>
    </row>
    <row r="389" spans="1:59" x14ac:dyDescent="0.25">
      <c r="A389" s="28">
        <v>0.38200000000000001</v>
      </c>
      <c r="B389" s="94">
        <v>0.45690374793551769</v>
      </c>
      <c r="C389" s="94">
        <v>0.65626336324221657</v>
      </c>
      <c r="D389" s="94">
        <v>0.89025742116215623</v>
      </c>
      <c r="E389" s="94">
        <v>1.1612943983148323</v>
      </c>
      <c r="F389" s="94">
        <v>1.4666864142181362</v>
      </c>
      <c r="G389" s="94">
        <v>1.8093998597509646</v>
      </c>
      <c r="H389" s="94">
        <v>2.1861896822717397</v>
      </c>
      <c r="I389" s="94">
        <v>2.6005792342840626</v>
      </c>
      <c r="K389" s="28">
        <v>0.38200000000000001</v>
      </c>
      <c r="L389" s="94">
        <v>2.141303845357676</v>
      </c>
      <c r="M389" s="94">
        <v>2.5734616675525057</v>
      </c>
      <c r="N389" s="94">
        <v>2.9961208192006112</v>
      </c>
      <c r="O389" s="94">
        <v>3.4281721034950978</v>
      </c>
      <c r="P389" s="94">
        <v>3.8508388701033192</v>
      </c>
      <c r="Q389" s="94">
        <v>4.2828348770906564</v>
      </c>
      <c r="R389" s="94">
        <v>4.7055107672719636</v>
      </c>
      <c r="S389" s="94">
        <v>5.1374733302174231</v>
      </c>
      <c r="U389" s="28">
        <v>0.38200000000000001</v>
      </c>
      <c r="V389" s="94">
        <v>1.4247321752911999</v>
      </c>
      <c r="W389" s="94">
        <v>1.7116770415401779</v>
      </c>
      <c r="X389" s="94">
        <v>1.9928991714266293</v>
      </c>
      <c r="Y389" s="94">
        <v>2.2797718778881726</v>
      </c>
      <c r="Z389" s="94">
        <v>2.5609979490681036</v>
      </c>
      <c r="AA389" s="94">
        <v>2.8478333798890696</v>
      </c>
      <c r="AB389" s="94">
        <v>3.1290649408566202</v>
      </c>
      <c r="AC389" s="94">
        <v>3.4158778891845825</v>
      </c>
      <c r="AE389" s="28">
        <v>0.38200000000000001</v>
      </c>
      <c r="AF389" s="94">
        <f t="shared" si="94"/>
        <v>0.47105579800122571</v>
      </c>
      <c r="AG389" s="94">
        <f t="shared" si="80"/>
        <v>0.47157398138190171</v>
      </c>
      <c r="AH389" s="94">
        <f t="shared" si="81"/>
        <v>0.47149874730477132</v>
      </c>
      <c r="AI389" s="94">
        <f t="shared" si="82"/>
        <v>0.47183315670905607</v>
      </c>
      <c r="AJ389" s="94">
        <f t="shared" si="83"/>
        <v>0.47174676821255068</v>
      </c>
      <c r="AK389" s="94">
        <f t="shared" si="84"/>
        <v>0.47198986497324946</v>
      </c>
      <c r="AL389" s="94">
        <f t="shared" si="85"/>
        <v>0.47190532527923057</v>
      </c>
      <c r="AM389" s="94">
        <f t="shared" si="86"/>
        <v>0.47209484272273117</v>
      </c>
      <c r="AO389" s="28">
        <v>0.38200000000000001</v>
      </c>
      <c r="AP389" s="94">
        <f t="shared" si="95"/>
        <v>0.21337641966415938</v>
      </c>
      <c r="AQ389" s="94">
        <f t="shared" si="87"/>
        <v>0.25501190537116364</v>
      </c>
      <c r="AR389" s="94">
        <f t="shared" si="88"/>
        <v>0.29713668936744814</v>
      </c>
      <c r="AS389" s="94">
        <f t="shared" si="89"/>
        <v>0.33875032036194064</v>
      </c>
      <c r="AT389" s="94">
        <f t="shared" si="90"/>
        <v>0.38087452206972883</v>
      </c>
      <c r="AU389" s="94">
        <f t="shared" si="91"/>
        <v>0.42247714695461147</v>
      </c>
      <c r="AV389" s="94">
        <f t="shared" si="92"/>
        <v>0.46460199336430186</v>
      </c>
      <c r="AW389" s="94">
        <f t="shared" si="93"/>
        <v>0.50619809916833247</v>
      </c>
      <c r="AY389" s="28">
        <v>0.38200000000000001</v>
      </c>
      <c r="AZ389" s="34">
        <f>(((L389-VLOOKUP(AZ$6,Data!$N$4:$Y$11,Data!$W$1,FALSE)/1000)*VLOOKUP(AZ$6,Data!$N$4:$Y$11,Data!$P$1,FALSE)^1.5+VLOOKUP(AZ$6,Data!$N$4:$Y$11,Data!$W$1,FALSE)/1000*(Mannings_n_bot)^1.5)/L389)^0.67</f>
        <v>5.2109038562822702E-2</v>
      </c>
      <c r="BA389" s="34">
        <f>(((M389-VLOOKUP(BA$6,Data!$N$4:$Y$11,Data!$W$1,FALSE)/1000)*VLOOKUP(BA$6,Data!$N$4:$Y$11,Data!$P$1,FALSE)^1.5+VLOOKUP(BA$6,Data!$N$4:$Y$11,Data!$W$1,FALSE)/1000*(Mannings_n_bot)^1.5)/M389)^0.67</f>
        <v>5.2035192798271179E-2</v>
      </c>
      <c r="BB389" s="34">
        <f>(((N389-VLOOKUP(BB$6,Data!$N$4:$Y$11,Data!$W$1,FALSE)/1000)*VLOOKUP(BB$6,Data!$N$4:$Y$11,Data!$P$1,FALSE)^1.5+VLOOKUP(BB$6,Data!$N$4:$Y$11,Data!$W$1,FALSE)/1000*(Mannings_n_bot)^1.5)/N389)^0.67</f>
        <v>5.1919674062656331E-2</v>
      </c>
      <c r="BC389" s="34">
        <f>(((O389-VLOOKUP(BC$6,Data!$N$4:$Y$11,Data!$W$1,FALSE)/1000)*VLOOKUP(BC$6,Data!$N$4:$Y$11,Data!$P$1,FALSE)^1.5+VLOOKUP(BC$6,Data!$N$4:$Y$11,Data!$W$1,FALSE)/1000*(Mannings_n_bot)^1.5)/O389)^0.67</f>
        <v>5.1797736473466242E-2</v>
      </c>
      <c r="BD389" s="34">
        <f>(((P389-VLOOKUP(BD$6,Data!$N$4:$Y$11,Data!$W$1,FALSE)/1000)*VLOOKUP(BD$6,Data!$N$4:$Y$11,Data!$P$1,FALSE)^1.5+VLOOKUP(BD$6,Data!$N$4:$Y$11,Data!$W$1,FALSE)/1000*(Mannings_n_bot)^1.5)/P389)^0.67</f>
        <v>5.1648967691813999E-2</v>
      </c>
      <c r="BE389" s="34">
        <f>(((Q389-VLOOKUP(BE$6,Data!$N$4:$Y$11,Data!$W$1,FALSE)/1000)*VLOOKUP(BE$6,Data!$N$4:$Y$11,Data!$P$1,FALSE)^1.5+VLOOKUP(BE$6,Data!$N$4:$Y$11,Data!$W$1,FALSE)/1000*(Mannings_n_bot)^1.5)/Q389)^0.67</f>
        <v>5.1523662991655304E-2</v>
      </c>
      <c r="BF389" s="34">
        <f>(((R389-VLOOKUP(BF$6,Data!$N$4:$Y$11,Data!$W$1,FALSE)/1000)*VLOOKUP(BF$6,Data!$N$4:$Y$11,Data!$P$1,FALSE)^1.5+VLOOKUP(BF$6,Data!$N$4:$Y$11,Data!$W$1,FALSE)/1000*(Mannings_n_bot)^1.5)/R389)^0.67</f>
        <v>5.1433668040793287E-2</v>
      </c>
      <c r="BG389" s="34">
        <f>(((S389-VLOOKUP(BG$6,Data!$N$4:$Y$11,Data!$W$1,FALSE)/1000)*VLOOKUP(BG$6,Data!$N$4:$Y$11,Data!$P$1,FALSE)^1.5+VLOOKUP(BG$6,Data!$N$4:$Y$11,Data!$W$1,FALSE)/1000*(Mannings_n_bot)^1.5)/S389)^0.67</f>
        <v>5.1364286841989709E-2</v>
      </c>
    </row>
    <row r="390" spans="1:59" x14ac:dyDescent="0.25">
      <c r="A390" s="28">
        <v>0.38300000000000001</v>
      </c>
      <c r="B390" s="94">
        <v>0.45804507150257689</v>
      </c>
      <c r="C390" s="94">
        <v>0.65790081212739981</v>
      </c>
      <c r="D390" s="94">
        <v>0.8924790776752366</v>
      </c>
      <c r="E390" s="94">
        <v>1.164190308192135</v>
      </c>
      <c r="F390" s="94">
        <v>1.4703445703591635</v>
      </c>
      <c r="G390" s="94">
        <v>1.8139103955019369</v>
      </c>
      <c r="H390" s="94">
        <v>2.1916405024859404</v>
      </c>
      <c r="I390" s="94">
        <v>2.6070605596378877</v>
      </c>
      <c r="K390" s="28">
        <v>0.38300000000000001</v>
      </c>
      <c r="L390" s="94">
        <v>2.1430138517573964</v>
      </c>
      <c r="M390" s="94">
        <v>2.5755080605950535</v>
      </c>
      <c r="N390" s="94">
        <v>2.998504781754173</v>
      </c>
      <c r="O390" s="94">
        <v>3.4308923418607069</v>
      </c>
      <c r="P390" s="94">
        <v>3.8538966687082419</v>
      </c>
      <c r="Q390" s="94">
        <v>4.2862288963997308</v>
      </c>
      <c r="R390" s="94">
        <v>4.7092423465444435</v>
      </c>
      <c r="S390" s="94">
        <v>5.1415410978702676</v>
      </c>
      <c r="U390" s="28">
        <v>0.38300000000000001</v>
      </c>
      <c r="V390" s="94">
        <v>1.4241354056709681</v>
      </c>
      <c r="W390" s="94">
        <v>1.7109520741973676</v>
      </c>
      <c r="X390" s="94">
        <v>1.9920564483618686</v>
      </c>
      <c r="Y390" s="94">
        <v>2.2788009631231732</v>
      </c>
      <c r="Z390" s="94">
        <v>2.5599092629394633</v>
      </c>
      <c r="AA390" s="94">
        <v>2.8466165073134726</v>
      </c>
      <c r="AB390" s="94">
        <v>3.1277302877585482</v>
      </c>
      <c r="AC390" s="94">
        <v>3.4144150537213669</v>
      </c>
      <c r="AE390" s="28">
        <v>0.38300000000000001</v>
      </c>
      <c r="AF390" s="94">
        <f t="shared" si="94"/>
        <v>0.47223247270807134</v>
      </c>
      <c r="AG390" s="94">
        <f t="shared" si="80"/>
        <v>0.47275061005469599</v>
      </c>
      <c r="AH390" s="94">
        <f t="shared" si="81"/>
        <v>0.47267538255426067</v>
      </c>
      <c r="AI390" s="94">
        <f t="shared" si="82"/>
        <v>0.47300976300366615</v>
      </c>
      <c r="AJ390" s="94">
        <f t="shared" si="83"/>
        <v>0.47292338191839622</v>
      </c>
      <c r="AK390" s="94">
        <f t="shared" si="84"/>
        <v>0.47316645794609924</v>
      </c>
      <c r="AL390" s="94">
        <f t="shared" si="85"/>
        <v>0.47308192541922761</v>
      </c>
      <c r="AM390" s="94">
        <f t="shared" si="86"/>
        <v>0.47327142685953072</v>
      </c>
      <c r="AO390" s="28">
        <v>0.38300000000000001</v>
      </c>
      <c r="AP390" s="94">
        <f t="shared" si="95"/>
        <v>0.21373873581216155</v>
      </c>
      <c r="AQ390" s="94">
        <f t="shared" si="87"/>
        <v>0.25544506041087534</v>
      </c>
      <c r="AR390" s="94">
        <f t="shared" si="88"/>
        <v>0.29764137216186864</v>
      </c>
      <c r="AS390" s="94">
        <f t="shared" si="89"/>
        <v>0.33932580570591414</v>
      </c>
      <c r="AT390" s="94">
        <f t="shared" si="90"/>
        <v>0.38152153437263719</v>
      </c>
      <c r="AU390" s="94">
        <f t="shared" si="91"/>
        <v>0.42319494346780046</v>
      </c>
      <c r="AV390" s="94">
        <f t="shared" si="92"/>
        <v>0.46539131800981243</v>
      </c>
      <c r="AW390" s="94">
        <f t="shared" si="93"/>
        <v>0.50705819714594635</v>
      </c>
      <c r="AY390" s="28">
        <v>0.38300000000000001</v>
      </c>
      <c r="AZ390" s="34">
        <f>(((L390-VLOOKUP(AZ$6,Data!$N$4:$Y$11,Data!$W$1,FALSE)/1000)*VLOOKUP(AZ$6,Data!$N$4:$Y$11,Data!$P$1,FALSE)^1.5+VLOOKUP(AZ$6,Data!$N$4:$Y$11,Data!$W$1,FALSE)/1000*(Mannings_n_bot)^1.5)/L390)^0.67</f>
        <v>5.2094892470907664E-2</v>
      </c>
      <c r="BA390" s="34">
        <f>(((M390-VLOOKUP(BA$6,Data!$N$4:$Y$11,Data!$W$1,FALSE)/1000)*VLOOKUP(BA$6,Data!$N$4:$Y$11,Data!$P$1,FALSE)^1.5+VLOOKUP(BA$6,Data!$N$4:$Y$11,Data!$W$1,FALSE)/1000*(Mannings_n_bot)^1.5)/M390)^0.67</f>
        <v>5.2020845861000239E-2</v>
      </c>
      <c r="BB390" s="34">
        <f>(((N390-VLOOKUP(BB$6,Data!$N$4:$Y$11,Data!$W$1,FALSE)/1000)*VLOOKUP(BB$6,Data!$N$4:$Y$11,Data!$P$1,FALSE)^1.5+VLOOKUP(BB$6,Data!$N$4:$Y$11,Data!$W$1,FALSE)/1000*(Mannings_n_bot)^1.5)/N390)^0.67</f>
        <v>5.1905093144539005E-2</v>
      </c>
      <c r="BC390" s="34">
        <f>(((O390-VLOOKUP(BC$6,Data!$N$4:$Y$11,Data!$W$1,FALSE)/1000)*VLOOKUP(BC$6,Data!$N$4:$Y$11,Data!$P$1,FALSE)^1.5+VLOOKUP(BC$6,Data!$N$4:$Y$11,Data!$W$1,FALSE)/1000*(Mannings_n_bot)^1.5)/O390)^0.67</f>
        <v>5.1782869316457911E-2</v>
      </c>
      <c r="BD390" s="34">
        <f>(((P390-VLOOKUP(BD$6,Data!$N$4:$Y$11,Data!$W$1,FALSE)/1000)*VLOOKUP(BD$6,Data!$N$4:$Y$11,Data!$P$1,FALSE)^1.5+VLOOKUP(BD$6,Data!$N$4:$Y$11,Data!$W$1,FALSE)/1000*(Mannings_n_bot)^1.5)/P390)^0.67</f>
        <v>5.1633797167508551E-2</v>
      </c>
      <c r="BE390" s="34">
        <f>(((Q390-VLOOKUP(BE$6,Data!$N$4:$Y$11,Data!$W$1,FALSE)/1000)*VLOOKUP(BE$6,Data!$N$4:$Y$11,Data!$P$1,FALSE)^1.5+VLOOKUP(BE$6,Data!$N$4:$Y$11,Data!$W$1,FALSE)/1000*(Mannings_n_bot)^1.5)/Q390)^0.67</f>
        <v>5.1508205774774184E-2</v>
      </c>
      <c r="BF390" s="34">
        <f>(((R390-VLOOKUP(BF$6,Data!$N$4:$Y$11,Data!$W$1,FALSE)/1000)*VLOOKUP(BF$6,Data!$N$4:$Y$11,Data!$P$1,FALSE)^1.5+VLOOKUP(BF$6,Data!$N$4:$Y$11,Data!$W$1,FALSE)/1000*(Mannings_n_bot)^1.5)/R390)^0.67</f>
        <v>5.1418029973959924E-2</v>
      </c>
      <c r="BG390" s="34">
        <f>(((S390-VLOOKUP(BG$6,Data!$N$4:$Y$11,Data!$W$1,FALSE)/1000)*VLOOKUP(BG$6,Data!$N$4:$Y$11,Data!$P$1,FALSE)^1.5+VLOOKUP(BG$6,Data!$N$4:$Y$11,Data!$W$1,FALSE)/1000*(Mannings_n_bot)^1.5)/S390)^0.67</f>
        <v>5.1348483791484434E-2</v>
      </c>
    </row>
    <row r="391" spans="1:59" x14ac:dyDescent="0.25">
      <c r="A391" s="28">
        <v>0.38400000000000001</v>
      </c>
      <c r="B391" s="94">
        <v>0.45918591608695658</v>
      </c>
      <c r="C391" s="94">
        <v>0.65953756616594938</v>
      </c>
      <c r="D391" s="94">
        <v>0.8946997929428061</v>
      </c>
      <c r="E391" s="94">
        <v>1.1670849824265264</v>
      </c>
      <c r="F391" s="94">
        <v>1.4740011684694021</v>
      </c>
      <c r="G391" s="94">
        <v>1.8184190002938072</v>
      </c>
      <c r="H391" s="94">
        <v>2.1970889933640856</v>
      </c>
      <c r="I391" s="94">
        <v>2.6135391041975038</v>
      </c>
      <c r="K391" s="28">
        <v>0.38400000000000001</v>
      </c>
      <c r="L391" s="94">
        <v>2.144724576102119</v>
      </c>
      <c r="M391" s="94">
        <v>2.5775553223873739</v>
      </c>
      <c r="N391" s="94">
        <v>3.0008897547455362</v>
      </c>
      <c r="O391" s="94">
        <v>3.4336137414085024</v>
      </c>
      <c r="P391" s="94">
        <v>3.8569557702033097</v>
      </c>
      <c r="Q391" s="94">
        <v>4.2896243693102072</v>
      </c>
      <c r="R391" s="94">
        <v>4.7129755211402298</v>
      </c>
      <c r="S391" s="94">
        <v>5.1456106115368438</v>
      </c>
      <c r="U391" s="28">
        <v>0.38400000000000001</v>
      </c>
      <c r="V391" s="94">
        <v>1.4235365819275716</v>
      </c>
      <c r="W391" s="94">
        <v>1.7102246582165788</v>
      </c>
      <c r="X391" s="94">
        <v>1.9912108711178385</v>
      </c>
      <c r="Y391" s="94">
        <v>2.2778267997833814</v>
      </c>
      <c r="Z391" s="94">
        <v>2.5588169227296818</v>
      </c>
      <c r="AA391" s="94">
        <v>2.845395586317423</v>
      </c>
      <c r="AB391" s="94">
        <v>3.1263911807480564</v>
      </c>
      <c r="AC391" s="94">
        <v>3.4129473700379971</v>
      </c>
      <c r="AE391" s="28">
        <v>0.38400000000000001</v>
      </c>
      <c r="AF391" s="94">
        <f t="shared" si="94"/>
        <v>0.47340865359631867</v>
      </c>
      <c r="AG391" s="94">
        <f t="shared" si="80"/>
        <v>0.47392673942856273</v>
      </c>
      <c r="AH391" s="94">
        <f t="shared" si="81"/>
        <v>0.47385151930065561</v>
      </c>
      <c r="AI391" s="94">
        <f t="shared" si="82"/>
        <v>0.47418586725736717</v>
      </c>
      <c r="AJ391" s="94">
        <f t="shared" si="83"/>
        <v>0.47409949449736</v>
      </c>
      <c r="AK391" s="94">
        <f t="shared" si="84"/>
        <v>0.47434254721982427</v>
      </c>
      <c r="AL391" s="94">
        <f t="shared" si="85"/>
        <v>0.47425802275468854</v>
      </c>
      <c r="AM391" s="94">
        <f t="shared" si="86"/>
        <v>0.47444750618625275</v>
      </c>
      <c r="AO391" s="28">
        <v>0.38400000000000001</v>
      </c>
      <c r="AP391" s="94">
        <f t="shared" si="95"/>
        <v>0.21410017920412588</v>
      </c>
      <c r="AQ391" s="94">
        <f t="shared" si="87"/>
        <v>0.25587717184478309</v>
      </c>
      <c r="AR391" s="94">
        <f t="shared" si="88"/>
        <v>0.29814483905246736</v>
      </c>
      <c r="AS391" s="94">
        <f t="shared" si="89"/>
        <v>0.33989990439279189</v>
      </c>
      <c r="AT391" s="94">
        <f t="shared" si="90"/>
        <v>0.38216698772039687</v>
      </c>
      <c r="AU391" s="94">
        <f t="shared" si="91"/>
        <v>0.42391101032145106</v>
      </c>
      <c r="AV391" s="94">
        <f t="shared" si="92"/>
        <v>0.46617874069342391</v>
      </c>
      <c r="AW391" s="94">
        <f t="shared" si="93"/>
        <v>0.50791622248635637</v>
      </c>
      <c r="AY391" s="28">
        <v>0.38400000000000001</v>
      </c>
      <c r="AZ391" s="34">
        <f>(((L391-VLOOKUP(AZ$6,Data!$N$4:$Y$11,Data!$W$1,FALSE)/1000)*VLOOKUP(AZ$6,Data!$N$4:$Y$11,Data!$P$1,FALSE)^1.5+VLOOKUP(AZ$6,Data!$N$4:$Y$11,Data!$W$1,FALSE)/1000*(Mannings_n_bot)^1.5)/L391)^0.67</f>
        <v>5.2080761122664347E-2</v>
      </c>
      <c r="BA391" s="34">
        <f>(((M391-VLOOKUP(BA$6,Data!$N$4:$Y$11,Data!$W$1,FALSE)/1000)*VLOOKUP(BA$6,Data!$N$4:$Y$11,Data!$P$1,FALSE)^1.5+VLOOKUP(BA$6,Data!$N$4:$Y$11,Data!$W$1,FALSE)/1000*(Mannings_n_bot)^1.5)/M391)^0.67</f>
        <v>5.2006513682718906E-2</v>
      </c>
      <c r="BB391" s="34">
        <f>(((N391-VLOOKUP(BB$6,Data!$N$4:$Y$11,Data!$W$1,FALSE)/1000)*VLOOKUP(BB$6,Data!$N$4:$Y$11,Data!$P$1,FALSE)^1.5+VLOOKUP(BB$6,Data!$N$4:$Y$11,Data!$W$1,FALSE)/1000*(Mannings_n_bot)^1.5)/N391)^0.67</f>
        <v>5.189052721358043E-2</v>
      </c>
      <c r="BC391" s="34">
        <f>(((O391-VLOOKUP(BC$6,Data!$N$4:$Y$11,Data!$W$1,FALSE)/1000)*VLOOKUP(BC$6,Data!$N$4:$Y$11,Data!$P$1,FALSE)^1.5+VLOOKUP(BC$6,Data!$N$4:$Y$11,Data!$W$1,FALSE)/1000*(Mannings_n_bot)^1.5)/O391)^0.67</f>
        <v>5.1768017285857164E-2</v>
      </c>
      <c r="BD391" s="34">
        <f>(((P391-VLOOKUP(BD$6,Data!$N$4:$Y$11,Data!$W$1,FALSE)/1000)*VLOOKUP(BD$6,Data!$N$4:$Y$11,Data!$P$1,FALSE)^1.5+VLOOKUP(BD$6,Data!$N$4:$Y$11,Data!$W$1,FALSE)/1000*(Mannings_n_bot)^1.5)/P391)^0.67</f>
        <v>5.1618642057162795E-2</v>
      </c>
      <c r="BE391" s="34">
        <f>(((Q391-VLOOKUP(BE$6,Data!$N$4:$Y$11,Data!$W$1,FALSE)/1000)*VLOOKUP(BE$6,Data!$N$4:$Y$11,Data!$P$1,FALSE)^1.5+VLOOKUP(BE$6,Data!$N$4:$Y$11,Data!$W$1,FALSE)/1000*(Mannings_n_bot)^1.5)/Q391)^0.67</f>
        <v>5.1492764132477553E-2</v>
      </c>
      <c r="BF391" s="34">
        <f>(((R391-VLOOKUP(BF$6,Data!$N$4:$Y$11,Data!$W$1,FALSE)/1000)*VLOOKUP(BF$6,Data!$N$4:$Y$11,Data!$P$1,FALSE)^1.5+VLOOKUP(BF$6,Data!$N$4:$Y$11,Data!$W$1,FALSE)/1000*(Mannings_n_bot)^1.5)/R391)^0.67</f>
        <v>5.1402407662003574E-2</v>
      </c>
      <c r="BG391" s="34">
        <f>(((S391-VLOOKUP(BG$6,Data!$N$4:$Y$11,Data!$W$1,FALSE)/1000)*VLOOKUP(BG$6,Data!$N$4:$Y$11,Data!$P$1,FALSE)^1.5+VLOOKUP(BG$6,Data!$N$4:$Y$11,Data!$W$1,FALSE)/1000*(Mannings_n_bot)^1.5)/S391)^0.67</f>
        <v>5.1332696567817422E-2</v>
      </c>
    </row>
    <row r="392" spans="1:59" x14ac:dyDescent="0.25">
      <c r="A392" s="28">
        <v>0.38500000000000001</v>
      </c>
      <c r="B392" s="94">
        <v>0.46032628004175913</v>
      </c>
      <c r="C392" s="94">
        <v>0.66117362301342419</v>
      </c>
      <c r="D392" s="94">
        <v>0.89691956378036686</v>
      </c>
      <c r="E392" s="94">
        <v>1.1699784168879361</v>
      </c>
      <c r="F392" s="94">
        <v>1.477656203324875</v>
      </c>
      <c r="G392" s="94">
        <v>1.822925667708994</v>
      </c>
      <c r="H392" s="94">
        <v>2.202535147140833</v>
      </c>
      <c r="I392" s="94">
        <v>2.620014858755944</v>
      </c>
      <c r="K392" s="28">
        <v>0.38500000000000001</v>
      </c>
      <c r="L392" s="94">
        <v>2.1464360214665983</v>
      </c>
      <c r="M392" s="94">
        <v>2.5796034566023343</v>
      </c>
      <c r="N392" s="94">
        <v>3.00327574245456</v>
      </c>
      <c r="O392" s="94">
        <v>3.4363363070164188</v>
      </c>
      <c r="P392" s="94">
        <v>3.8600161800733912</v>
      </c>
      <c r="Q392" s="94">
        <v>4.2930213019050116</v>
      </c>
      <c r="R392" s="94">
        <v>4.7167102977491542</v>
      </c>
      <c r="S392" s="94">
        <v>5.1496818785050431</v>
      </c>
      <c r="U392" s="28">
        <v>0.38500000000000001</v>
      </c>
      <c r="V392" s="94">
        <v>1.4229357014676582</v>
      </c>
      <c r="W392" s="94">
        <v>1.709494790472013</v>
      </c>
      <c r="X392" s="94">
        <v>1.9903624360568659</v>
      </c>
      <c r="Y392" s="94">
        <v>2.2768493836990324</v>
      </c>
      <c r="Z392" s="94">
        <v>2.557720923757052</v>
      </c>
      <c r="AA392" s="94">
        <v>2.844170611687308</v>
      </c>
      <c r="AB392" s="94">
        <v>3.1250476140995374</v>
      </c>
      <c r="AC392" s="94">
        <v>3.4114748318770753</v>
      </c>
      <c r="AE392" s="28">
        <v>0.38500000000000001</v>
      </c>
      <c r="AF392" s="94">
        <f t="shared" si="94"/>
        <v>0.47458433896805952</v>
      </c>
      <c r="AG392" s="94">
        <f t="shared" ref="AG392:AG455" si="96">C392/C$1007</f>
        <v>0.47510236781884674</v>
      </c>
      <c r="AH392" s="94">
        <f t="shared" ref="AH392:AH455" si="97">D392/D$1007</f>
        <v>0.47502715585738015</v>
      </c>
      <c r="AI392" s="94">
        <f t="shared" ref="AI392:AI455" si="98">E392/E$1007</f>
        <v>0.4753614677921143</v>
      </c>
      <c r="AJ392" s="94">
        <f t="shared" ref="AJ392:AJ455" si="99">F392/F$1007</f>
        <v>0.47527510426919573</v>
      </c>
      <c r="AK392" s="94">
        <f t="shared" ref="AK392:AK455" si="100">G392/G$1007</f>
        <v>0.47551813112037022</v>
      </c>
      <c r="AL392" s="94">
        <f t="shared" ref="AL392:AL455" si="101">H392/H$1007</f>
        <v>0.47543361560940645</v>
      </c>
      <c r="AM392" s="94">
        <f t="shared" ref="AM392:AM455" si="102">I392/I$1007</f>
        <v>0.47562307903151524</v>
      </c>
      <c r="AO392" s="28">
        <v>0.38500000000000001</v>
      </c>
      <c r="AP392" s="94">
        <f t="shared" si="95"/>
        <v>0.21446075048965652</v>
      </c>
      <c r="AQ392" s="94">
        <f t="shared" ref="AQ392:AQ455" si="103">C392/M392</f>
        <v>0.25630824044726391</v>
      </c>
      <c r="AR392" s="94">
        <f t="shared" ref="AR392:AR455" si="104">D392/N392</f>
        <v>0.29864709094187925</v>
      </c>
      <c r="AS392" s="94">
        <f t="shared" ref="AS392:AS455" si="105">E392/O392</f>
        <v>0.34047261744988044</v>
      </c>
      <c r="AT392" s="94">
        <f t="shared" ref="AT392:AT455" si="106">F392/P392</f>
        <v>0.38281088326857221</v>
      </c>
      <c r="AU392" s="94">
        <f t="shared" ref="AU392:AU455" si="107">G392/Q392</f>
        <v>0.42462534879574854</v>
      </c>
      <c r="AV392" s="94">
        <f t="shared" ref="AV392:AV455" si="108">H392/R392</f>
        <v>0.46696426282358228</v>
      </c>
      <c r="AW392" s="94">
        <f t="shared" ref="AW392:AW455" si="109">I392/S392</f>
        <v>0.50877217672260111</v>
      </c>
      <c r="AY392" s="28">
        <v>0.38500000000000001</v>
      </c>
      <c r="AZ392" s="34">
        <f>(((L392-VLOOKUP(AZ$6,Data!$N$4:$Y$11,Data!$W$1,FALSE)/1000)*VLOOKUP(AZ$6,Data!$N$4:$Y$11,Data!$P$1,FALSE)^1.5+VLOOKUP(AZ$6,Data!$N$4:$Y$11,Data!$W$1,FALSE)/1000*(Mannings_n_bot)^1.5)/L392)^0.67</f>
        <v>5.2066644472801848E-2</v>
      </c>
      <c r="BA392" s="34">
        <f>(((M392-VLOOKUP(BA$6,Data!$N$4:$Y$11,Data!$W$1,FALSE)/1000)*VLOOKUP(BA$6,Data!$N$4:$Y$11,Data!$P$1,FALSE)^1.5+VLOOKUP(BA$6,Data!$N$4:$Y$11,Data!$W$1,FALSE)/1000*(Mannings_n_bot)^1.5)/M392)^0.67</f>
        <v>5.1992196218206388E-2</v>
      </c>
      <c r="BB392" s="34">
        <f>(((N392-VLOOKUP(BB$6,Data!$N$4:$Y$11,Data!$W$1,FALSE)/1000)*VLOOKUP(BB$6,Data!$N$4:$Y$11,Data!$P$1,FALSE)^1.5+VLOOKUP(BB$6,Data!$N$4:$Y$11,Data!$W$1,FALSE)/1000*(Mannings_n_bot)^1.5)/N392)^0.67</f>
        <v>5.1875976223815991E-2</v>
      </c>
      <c r="BC392" s="34">
        <f>(((O392-VLOOKUP(BC$6,Data!$N$4:$Y$11,Data!$W$1,FALSE)/1000)*VLOOKUP(BC$6,Data!$N$4:$Y$11,Data!$P$1,FALSE)^1.5+VLOOKUP(BC$6,Data!$N$4:$Y$11,Data!$W$1,FALSE)/1000*(Mannings_n_bot)^1.5)/O392)^0.67</f>
        <v>5.1753180335327484E-2</v>
      </c>
      <c r="BD392" s="34">
        <f>(((P392-VLOOKUP(BD$6,Data!$N$4:$Y$11,Data!$W$1,FALSE)/1000)*VLOOKUP(BD$6,Data!$N$4:$Y$11,Data!$P$1,FALSE)^1.5+VLOOKUP(BD$6,Data!$N$4:$Y$11,Data!$W$1,FALSE)/1000*(Mannings_n_bot)^1.5)/P392)^0.67</f>
        <v>5.1603502313499673E-2</v>
      </c>
      <c r="BE392" s="34">
        <f>(((Q392-VLOOKUP(BE$6,Data!$N$4:$Y$11,Data!$W$1,FALSE)/1000)*VLOOKUP(BE$6,Data!$N$4:$Y$11,Data!$P$1,FALSE)^1.5+VLOOKUP(BE$6,Data!$N$4:$Y$11,Data!$W$1,FALSE)/1000*(Mannings_n_bot)^1.5)/Q392)^0.67</f>
        <v>5.1477338017021736E-2</v>
      </c>
      <c r="BF392" s="34">
        <f>(((R392-VLOOKUP(BF$6,Data!$N$4:$Y$11,Data!$W$1,FALSE)/1000)*VLOOKUP(BF$6,Data!$N$4:$Y$11,Data!$P$1,FALSE)^1.5+VLOOKUP(BF$6,Data!$N$4:$Y$11,Data!$W$1,FALSE)/1000*(Mannings_n_bot)^1.5)/R392)^0.67</f>
        <v>5.1386801056581166E-2</v>
      </c>
      <c r="BG392" s="34">
        <f>(((S392-VLOOKUP(BG$6,Data!$N$4:$Y$11,Data!$W$1,FALSE)/1000)*VLOOKUP(BG$6,Data!$N$4:$Y$11,Data!$P$1,FALSE)^1.5+VLOOKUP(BG$6,Data!$N$4:$Y$11,Data!$W$1,FALSE)/1000*(Mannings_n_bot)^1.5)/S392)^0.67</f>
        <v>5.1316925122450417E-2</v>
      </c>
    </row>
    <row r="393" spans="1:59" x14ac:dyDescent="0.25">
      <c r="A393" s="28">
        <v>0.38600000000000001</v>
      </c>
      <c r="B393" s="94">
        <v>0.46146616171800259</v>
      </c>
      <c r="C393" s="94">
        <v>0.66280898032238444</v>
      </c>
      <c r="D393" s="94">
        <v>0.89913838699935378</v>
      </c>
      <c r="E393" s="94">
        <v>1.1728706074409838</v>
      </c>
      <c r="F393" s="94">
        <v>1.4813096696948973</v>
      </c>
      <c r="G393" s="94">
        <v>1.8274303913216405</v>
      </c>
      <c r="H393" s="94">
        <v>2.2079789560408467</v>
      </c>
      <c r="I393" s="94">
        <v>2.6264878140943293</v>
      </c>
      <c r="K393" s="28">
        <v>0.38600000000000001</v>
      </c>
      <c r="L393" s="94">
        <v>2.1481481909357334</v>
      </c>
      <c r="M393" s="94">
        <v>2.5816524669250076</v>
      </c>
      <c r="N393" s="94">
        <v>3.0056627491753107</v>
      </c>
      <c r="O393" s="94">
        <v>3.4390600435786602</v>
      </c>
      <c r="P393" s="94">
        <v>3.8630779038216261</v>
      </c>
      <c r="Q393" s="94">
        <v>4.2964197002874105</v>
      </c>
      <c r="R393" s="94">
        <v>4.7204466830833827</v>
      </c>
      <c r="S393" s="94">
        <v>5.1537549060871477</v>
      </c>
      <c r="U393" s="28">
        <v>0.38600000000000001</v>
      </c>
      <c r="V393" s="94">
        <v>1.4223327616845791</v>
      </c>
      <c r="W393" s="94">
        <v>1.7087624678219879</v>
      </c>
      <c r="X393" s="94">
        <v>1.9895111395227678</v>
      </c>
      <c r="Y393" s="94">
        <v>2.2758687106792626</v>
      </c>
      <c r="Z393" s="94">
        <v>2.5566212613161445</v>
      </c>
      <c r="AA393" s="94">
        <v>2.8429415781832041</v>
      </c>
      <c r="AB393" s="94">
        <v>3.1236995820584492</v>
      </c>
      <c r="AC393" s="94">
        <v>3.4099974329496781</v>
      </c>
      <c r="AE393" s="28">
        <v>0.38600000000000001</v>
      </c>
      <c r="AF393" s="94">
        <f t="shared" ref="AF393:AF456" si="110">B393/B$1007</f>
        <v>0.4757595271232366</v>
      </c>
      <c r="AG393" s="94">
        <f t="shared" si="96"/>
        <v>0.47627749353873816</v>
      </c>
      <c r="AH393" s="94">
        <f t="shared" si="97"/>
        <v>0.47620229053570434</v>
      </c>
      <c r="AI393" s="94">
        <f t="shared" si="98"/>
        <v>0.47653656292770508</v>
      </c>
      <c r="AJ393" s="94">
        <f t="shared" si="99"/>
        <v>0.47645020955149975</v>
      </c>
      <c r="AK393" s="94">
        <f t="shared" si="100"/>
        <v>0.47669320797152431</v>
      </c>
      <c r="AL393" s="94">
        <f t="shared" si="101"/>
        <v>0.47660870230501717</v>
      </c>
      <c r="AM393" s="94">
        <f t="shared" si="102"/>
        <v>0.47679814372177359</v>
      </c>
      <c r="AO393" s="28">
        <v>0.38600000000000001</v>
      </c>
      <c r="AP393" s="94">
        <f t="shared" ref="AP393:AP456" si="111">B393/L393</f>
        <v>0.21482045031399249</v>
      </c>
      <c r="AQ393" s="94">
        <f t="shared" si="103"/>
        <v>0.25673826698752084</v>
      </c>
      <c r="AR393" s="94">
        <f t="shared" si="104"/>
        <v>0.29914812872670365</v>
      </c>
      <c r="AS393" s="94">
        <f t="shared" si="105"/>
        <v>0.34104394589764225</v>
      </c>
      <c r="AT393" s="94">
        <f t="shared" si="106"/>
        <v>0.38345322216502092</v>
      </c>
      <c r="AU393" s="94">
        <f t="shared" si="107"/>
        <v>0.42533796016236353</v>
      </c>
      <c r="AV393" s="94">
        <f t="shared" si="108"/>
        <v>0.4677478857993585</v>
      </c>
      <c r="AW393" s="94">
        <f t="shared" si="109"/>
        <v>0.50962606137753275</v>
      </c>
      <c r="AY393" s="28">
        <v>0.38600000000000001</v>
      </c>
      <c r="AZ393" s="34">
        <f>(((L393-VLOOKUP(AZ$6,Data!$N$4:$Y$11,Data!$W$1,FALSE)/1000)*VLOOKUP(AZ$6,Data!$N$4:$Y$11,Data!$P$1,FALSE)^1.5+VLOOKUP(AZ$6,Data!$N$4:$Y$11,Data!$W$1,FALSE)/1000*(Mannings_n_bot)^1.5)/L393)^0.67</f>
        <v>5.2052542476126763E-2</v>
      </c>
      <c r="BA393" s="34">
        <f>(((M393-VLOOKUP(BA$6,Data!$N$4:$Y$11,Data!$W$1,FALSE)/1000)*VLOOKUP(BA$6,Data!$N$4:$Y$11,Data!$P$1,FALSE)^1.5+VLOOKUP(BA$6,Data!$N$4:$Y$11,Data!$W$1,FALSE)/1000*(Mannings_n_bot)^1.5)/M393)^0.67</f>
        <v>5.1977893422337003E-2</v>
      </c>
      <c r="BB393" s="34">
        <f>(((N393-VLOOKUP(BB$6,Data!$N$4:$Y$11,Data!$W$1,FALSE)/1000)*VLOOKUP(BB$6,Data!$N$4:$Y$11,Data!$P$1,FALSE)^1.5+VLOOKUP(BB$6,Data!$N$4:$Y$11,Data!$W$1,FALSE)/1000*(Mannings_n_bot)^1.5)/N393)^0.67</f>
        <v>5.1861440129377837E-2</v>
      </c>
      <c r="BC393" s="34">
        <f>(((O393-VLOOKUP(BC$6,Data!$N$4:$Y$11,Data!$W$1,FALSE)/1000)*VLOOKUP(BC$6,Data!$N$4:$Y$11,Data!$P$1,FALSE)^1.5+VLOOKUP(BC$6,Data!$N$4:$Y$11,Data!$W$1,FALSE)/1000*(Mannings_n_bot)^1.5)/O393)^0.67</f>
        <v>5.1738358418628332E-2</v>
      </c>
      <c r="BD393" s="34">
        <f>(((P393-VLOOKUP(BD$6,Data!$N$4:$Y$11,Data!$W$1,FALSE)/1000)*VLOOKUP(BD$6,Data!$N$4:$Y$11,Data!$P$1,FALSE)^1.5+VLOOKUP(BD$6,Data!$N$4:$Y$11,Data!$W$1,FALSE)/1000*(Mannings_n_bot)^1.5)/P393)^0.67</f>
        <v>5.1588377889340051E-2</v>
      </c>
      <c r="BE393" s="34">
        <f>(((Q393-VLOOKUP(BE$6,Data!$N$4:$Y$11,Data!$W$1,FALSE)/1000)*VLOOKUP(BE$6,Data!$N$4:$Y$11,Data!$P$1,FALSE)^1.5+VLOOKUP(BE$6,Data!$N$4:$Y$11,Data!$W$1,FALSE)/1000*(Mannings_n_bot)^1.5)/Q393)^0.67</f>
        <v>5.1461927380760684E-2</v>
      </c>
      <c r="BF393" s="34">
        <f>(((R393-VLOOKUP(BF$6,Data!$N$4:$Y$11,Data!$W$1,FALSE)/1000)*VLOOKUP(BF$6,Data!$N$4:$Y$11,Data!$P$1,FALSE)^1.5+VLOOKUP(BF$6,Data!$N$4:$Y$11,Data!$W$1,FALSE)/1000*(Mannings_n_bot)^1.5)/R393)^0.67</f>
        <v>5.1371210109448583E-2</v>
      </c>
      <c r="BG393" s="34">
        <f>(((S393-VLOOKUP(BG$6,Data!$N$4:$Y$11,Data!$W$1,FALSE)/1000)*VLOOKUP(BG$6,Data!$N$4:$Y$11,Data!$P$1,FALSE)^1.5+VLOOKUP(BG$6,Data!$N$4:$Y$11,Data!$W$1,FALSE)/1000*(Mannings_n_bot)^1.5)/S393)^0.67</f>
        <v>5.1301169406943299E-2</v>
      </c>
    </row>
    <row r="394" spans="1:59" x14ac:dyDescent="0.25">
      <c r="A394" s="28">
        <v>0.38700000000000001</v>
      </c>
      <c r="B394" s="94">
        <v>0.46260555946461146</v>
      </c>
      <c r="C394" s="94">
        <v>0.6644436357423773</v>
      </c>
      <c r="D394" s="94">
        <v>0.90135625940711495</v>
      </c>
      <c r="E394" s="94">
        <v>1.1757615499449499</v>
      </c>
      <c r="F394" s="94">
        <v>1.4849615623420467</v>
      </c>
      <c r="G394" s="94">
        <v>1.8319331646975647</v>
      </c>
      <c r="H394" s="94">
        <v>2.2134204122787353</v>
      </c>
      <c r="I394" s="94">
        <v>2.6329579609818219</v>
      </c>
      <c r="K394" s="28">
        <v>0.38700000000000001</v>
      </c>
      <c r="L394" s="94">
        <v>2.1498610876046302</v>
      </c>
      <c r="M394" s="94">
        <v>2.5837023570527524</v>
      </c>
      <c r="N394" s="94">
        <v>3.008050779216155</v>
      </c>
      <c r="O394" s="94">
        <v>3.4417849560058058</v>
      </c>
      <c r="P394" s="94">
        <v>3.8661409469695425</v>
      </c>
      <c r="Q394" s="94">
        <v>4.2998195705811311</v>
      </c>
      <c r="R394" s="94">
        <v>4.7241846838775654</v>
      </c>
      <c r="S394" s="94">
        <v>5.1578297016200025</v>
      </c>
      <c r="U394" s="28">
        <v>0.38700000000000001</v>
      </c>
      <c r="V394" s="94">
        <v>1.421727759958322</v>
      </c>
      <c r="W394" s="94">
        <v>1.7080276871088558</v>
      </c>
      <c r="X394" s="94">
        <v>1.9886569778407595</v>
      </c>
      <c r="Y394" s="94">
        <v>2.2748847765120059</v>
      </c>
      <c r="Z394" s="94">
        <v>2.5555179306776896</v>
      </c>
      <c r="AA394" s="94">
        <v>2.8417084805387458</v>
      </c>
      <c r="AB394" s="94">
        <v>3.1223470788411687</v>
      </c>
      <c r="AC394" s="94">
        <v>3.4085151669352016</v>
      </c>
      <c r="AE394" s="28">
        <v>0.38700000000000001</v>
      </c>
      <c r="AF394" s="94">
        <f t="shared" si="110"/>
        <v>0.47693421635963434</v>
      </c>
      <c r="AG394" s="94">
        <f t="shared" si="96"/>
        <v>0.47745211489926204</v>
      </c>
      <c r="AH394" s="94">
        <f t="shared" si="97"/>
        <v>0.47737692164473355</v>
      </c>
      <c r="AI394" s="94">
        <f t="shared" si="98"/>
        <v>0.47771115098176792</v>
      </c>
      <c r="AJ394" s="94">
        <f t="shared" si="99"/>
        <v>0.47762480865970125</v>
      </c>
      <c r="AK394" s="94">
        <f t="shared" si="100"/>
        <v>0.47786777609490205</v>
      </c>
      <c r="AL394" s="94">
        <f t="shared" si="101"/>
        <v>0.47778328116098601</v>
      </c>
      <c r="AM394" s="94">
        <f t="shared" si="102"/>
        <v>0.47797269858131231</v>
      </c>
      <c r="AO394" s="28">
        <v>0.38700000000000001</v>
      </c>
      <c r="AP394" s="94">
        <f t="shared" si="111"/>
        <v>0.2151792793180165</v>
      </c>
      <c r="AQ394" s="94">
        <f t="shared" si="103"/>
        <v>0.2571672522295923</v>
      </c>
      <c r="AR394" s="94">
        <f t="shared" si="104"/>
        <v>0.29964795329751465</v>
      </c>
      <c r="AS394" s="94">
        <f t="shared" si="105"/>
        <v>0.34161389074970622</v>
      </c>
      <c r="AT394" s="94">
        <f t="shared" si="106"/>
        <v>0.38409400554990819</v>
      </c>
      <c r="AU394" s="94">
        <f t="shared" si="107"/>
        <v>0.42604884568446544</v>
      </c>
      <c r="AV394" s="94">
        <f t="shared" si="108"/>
        <v>0.46852961101046142</v>
      </c>
      <c r="AW394" s="94">
        <f t="shared" si="109"/>
        <v>0.51047787796383548</v>
      </c>
      <c r="AY394" s="28">
        <v>0.38700000000000001</v>
      </c>
      <c r="AZ394" s="34">
        <f>(((L394-VLOOKUP(AZ$6,Data!$N$4:$Y$11,Data!$W$1,FALSE)/1000)*VLOOKUP(AZ$6,Data!$N$4:$Y$11,Data!$P$1,FALSE)^1.5+VLOOKUP(AZ$6,Data!$N$4:$Y$11,Data!$W$1,FALSE)/1000*(Mannings_n_bot)^1.5)/L394)^0.67</f>
        <v>5.203845508754254E-2</v>
      </c>
      <c r="BA394" s="34">
        <f>(((M394-VLOOKUP(BA$6,Data!$N$4:$Y$11,Data!$W$1,FALSE)/1000)*VLOOKUP(BA$6,Data!$N$4:$Y$11,Data!$P$1,FALSE)^1.5+VLOOKUP(BA$6,Data!$N$4:$Y$11,Data!$W$1,FALSE)/1000*(Mannings_n_bot)^1.5)/M394)^0.67</f>
        <v>5.1963605250079682E-2</v>
      </c>
      <c r="BB394" s="34">
        <f>(((N394-VLOOKUP(BB$6,Data!$N$4:$Y$11,Data!$W$1,FALSE)/1000)*VLOOKUP(BB$6,Data!$N$4:$Y$11,Data!$P$1,FALSE)^1.5+VLOOKUP(BB$6,Data!$N$4:$Y$11,Data!$W$1,FALSE)/1000*(Mannings_n_bot)^1.5)/N394)^0.67</f>
        <v>5.1846918884494386E-2</v>
      </c>
      <c r="BC394" s="34">
        <f>(((O394-VLOOKUP(BC$6,Data!$N$4:$Y$11,Data!$W$1,FALSE)/1000)*VLOOKUP(BC$6,Data!$N$4:$Y$11,Data!$P$1,FALSE)^1.5+VLOOKUP(BC$6,Data!$N$4:$Y$11,Data!$W$1,FALSE)/1000*(Mannings_n_bot)^1.5)/O394)^0.67</f>
        <v>5.1723551489614362E-2</v>
      </c>
      <c r="BD394" s="34">
        <f>(((P394-VLOOKUP(BD$6,Data!$N$4:$Y$11,Data!$W$1,FALSE)/1000)*VLOOKUP(BD$6,Data!$N$4:$Y$11,Data!$P$1,FALSE)^1.5+VLOOKUP(BD$6,Data!$N$4:$Y$11,Data!$W$1,FALSE)/1000*(Mannings_n_bot)^1.5)/P394)^0.67</f>
        <v>5.1573268737602013E-2</v>
      </c>
      <c r="BE394" s="34">
        <f>(((Q394-VLOOKUP(BE$6,Data!$N$4:$Y$11,Data!$W$1,FALSE)/1000)*VLOOKUP(BE$6,Data!$N$4:$Y$11,Data!$P$1,FALSE)^1.5+VLOOKUP(BE$6,Data!$N$4:$Y$11,Data!$W$1,FALSE)/1000*(Mannings_n_bot)^1.5)/Q394)^0.67</f>
        <v>5.1446532176145136E-2</v>
      </c>
      <c r="BF394" s="34">
        <f>(((R394-VLOOKUP(BF$6,Data!$N$4:$Y$11,Data!$W$1,FALSE)/1000)*VLOOKUP(BF$6,Data!$N$4:$Y$11,Data!$P$1,FALSE)^1.5+VLOOKUP(BF$6,Data!$N$4:$Y$11,Data!$W$1,FALSE)/1000*(Mannings_n_bot)^1.5)/R394)^0.67</f>
        <v>5.1355634772459732E-2</v>
      </c>
      <c r="BG394" s="34">
        <f>(((S394-VLOOKUP(BG$6,Data!$N$4:$Y$11,Data!$W$1,FALSE)/1000)*VLOOKUP(BG$6,Data!$N$4:$Y$11,Data!$P$1,FALSE)^1.5+VLOOKUP(BG$6,Data!$N$4:$Y$11,Data!$W$1,FALSE)/1000*(Mannings_n_bot)^1.5)/S394)^0.67</f>
        <v>5.128542937295362E-2</v>
      </c>
    </row>
    <row r="395" spans="1:59" x14ac:dyDescent="0.25">
      <c r="A395" s="28">
        <v>0.38800000000000001</v>
      </c>
      <c r="B395" s="94">
        <v>0.46374447162840604</v>
      </c>
      <c r="C395" s="94">
        <v>0.66607758691992025</v>
      </c>
      <c r="D395" s="94">
        <v>0.90357317780689084</v>
      </c>
      <c r="E395" s="94">
        <v>1.1786512402537521</v>
      </c>
      <c r="F395" s="94">
        <v>1.4886118760221252</v>
      </c>
      <c r="G395" s="94">
        <v>1.8364339813942205</v>
      </c>
      <c r="H395" s="94">
        <v>2.2188595080590039</v>
      </c>
      <c r="I395" s="94">
        <v>2.6394252901755575</v>
      </c>
      <c r="K395" s="28">
        <v>0.38800000000000001</v>
      </c>
      <c r="L395" s="94">
        <v>2.1515747145786714</v>
      </c>
      <c r="M395" s="94">
        <v>2.585753130695291</v>
      </c>
      <c r="N395" s="94">
        <v>3.010439836899852</v>
      </c>
      <c r="O395" s="94">
        <v>3.4445110492249138</v>
      </c>
      <c r="P395" s="94">
        <v>3.8692053150571768</v>
      </c>
      <c r="Q395" s="94">
        <v>4.303220918930494</v>
      </c>
      <c r="R395" s="94">
        <v>4.7279243068889683</v>
      </c>
      <c r="S395" s="94">
        <v>5.1619062724651528</v>
      </c>
      <c r="U395" s="28">
        <v>0.38800000000000001</v>
      </c>
      <c r="V395" s="94">
        <v>1.4211206936554461</v>
      </c>
      <c r="W395" s="94">
        <v>1.7072904451589266</v>
      </c>
      <c r="X395" s="94">
        <v>1.9877999473173611</v>
      </c>
      <c r="Y395" s="94">
        <v>2.2738975769638854</v>
      </c>
      <c r="Z395" s="94">
        <v>2.5544109270884556</v>
      </c>
      <c r="AA395" s="94">
        <v>2.8404713134609918</v>
      </c>
      <c r="AB395" s="94">
        <v>3.1209900986348478</v>
      </c>
      <c r="AC395" s="94">
        <v>3.4070280274812021</v>
      </c>
      <c r="AE395" s="28">
        <v>0.38800000000000001</v>
      </c>
      <c r="AF395" s="94">
        <f t="shared" si="110"/>
        <v>0.47810840497286777</v>
      </c>
      <c r="AG395" s="94">
        <f t="shared" si="96"/>
        <v>0.47862623020926626</v>
      </c>
      <c r="AH395" s="94">
        <f t="shared" si="97"/>
        <v>0.47855104749139787</v>
      </c>
      <c r="AI395" s="94">
        <f t="shared" si="98"/>
        <v>0.47888523026975227</v>
      </c>
      <c r="AJ395" s="94">
        <f t="shared" si="99"/>
        <v>0.47879889990705016</v>
      </c>
      <c r="AK395" s="94">
        <f t="shared" si="100"/>
        <v>0.47904183380993709</v>
      </c>
      <c r="AL395" s="94">
        <f t="shared" si="101"/>
        <v>0.4789573504945972</v>
      </c>
      <c r="AM395" s="94">
        <f t="shared" si="102"/>
        <v>0.47914674193223261</v>
      </c>
      <c r="AO395" s="28">
        <v>0.38800000000000001</v>
      </c>
      <c r="AP395" s="94">
        <f t="shared" si="111"/>
        <v>0.21553723813826192</v>
      </c>
      <c r="AQ395" s="94">
        <f t="shared" si="103"/>
        <v>0.25759519693236016</v>
      </c>
      <c r="AR395" s="94">
        <f t="shared" si="104"/>
        <v>0.30014656553887142</v>
      </c>
      <c r="AS395" s="94">
        <f t="shared" si="105"/>
        <v>0.34218245301288058</v>
      </c>
      <c r="AT395" s="94">
        <f t="shared" si="106"/>
        <v>0.3847332345557184</v>
      </c>
      <c r="AU395" s="94">
        <f t="shared" si="107"/>
        <v>0.42675800661673696</v>
      </c>
      <c r="AV395" s="94">
        <f t="shared" si="108"/>
        <v>0.46930943983725504</v>
      </c>
      <c r="AW395" s="94">
        <f t="shared" si="109"/>
        <v>0.51132762798404252</v>
      </c>
      <c r="AY395" s="28">
        <v>0.38800000000000001</v>
      </c>
      <c r="AZ395" s="34">
        <f>(((L395-VLOOKUP(AZ$6,Data!$N$4:$Y$11,Data!$W$1,FALSE)/1000)*VLOOKUP(AZ$6,Data!$N$4:$Y$11,Data!$P$1,FALSE)^1.5+VLOOKUP(AZ$6,Data!$N$4:$Y$11,Data!$W$1,FALSE)/1000*(Mannings_n_bot)^1.5)/L395)^0.67</f>
        <v>5.2024382262048821E-2</v>
      </c>
      <c r="BA395" s="34">
        <f>(((M395-VLOOKUP(BA$6,Data!$N$4:$Y$11,Data!$W$1,FALSE)/1000)*VLOOKUP(BA$6,Data!$N$4:$Y$11,Data!$P$1,FALSE)^1.5+VLOOKUP(BA$6,Data!$N$4:$Y$11,Data!$W$1,FALSE)/1000*(Mannings_n_bot)^1.5)/M395)^0.67</f>
        <v>5.1949331656497212E-2</v>
      </c>
      <c r="BB395" s="34">
        <f>(((N395-VLOOKUP(BB$6,Data!$N$4:$Y$11,Data!$W$1,FALSE)/1000)*VLOOKUP(BB$6,Data!$N$4:$Y$11,Data!$P$1,FALSE)^1.5+VLOOKUP(BB$6,Data!$N$4:$Y$11,Data!$W$1,FALSE)/1000*(Mannings_n_bot)^1.5)/N395)^0.67</f>
        <v>5.1832412443489309E-2</v>
      </c>
      <c r="BC395" s="34">
        <f>(((O395-VLOOKUP(BC$6,Data!$N$4:$Y$11,Data!$W$1,FALSE)/1000)*VLOOKUP(BC$6,Data!$N$4:$Y$11,Data!$P$1,FALSE)^1.5+VLOOKUP(BC$6,Data!$N$4:$Y$11,Data!$W$1,FALSE)/1000*(Mannings_n_bot)^1.5)/O395)^0.67</f>
        <v>5.170875950223492E-2</v>
      </c>
      <c r="BD395" s="34">
        <f>(((P395-VLOOKUP(BD$6,Data!$N$4:$Y$11,Data!$W$1,FALSE)/1000)*VLOOKUP(BD$6,Data!$N$4:$Y$11,Data!$P$1,FALSE)^1.5+VLOOKUP(BD$6,Data!$N$4:$Y$11,Data!$W$1,FALSE)/1000*(Mannings_n_bot)^1.5)/P395)^0.67</f>
        <v>5.1558174811300012E-2</v>
      </c>
      <c r="BE395" s="34">
        <f>(((Q395-VLOOKUP(BE$6,Data!$N$4:$Y$11,Data!$W$1,FALSE)/1000)*VLOOKUP(BE$6,Data!$N$4:$Y$11,Data!$P$1,FALSE)^1.5+VLOOKUP(BE$6,Data!$N$4:$Y$11,Data!$W$1,FALSE)/1000*(Mannings_n_bot)^1.5)/Q395)^0.67</f>
        <v>5.1431152355721904E-2</v>
      </c>
      <c r="BF395" s="34">
        <f>(((R395-VLOOKUP(BF$6,Data!$N$4:$Y$11,Data!$W$1,FALSE)/1000)*VLOOKUP(BF$6,Data!$N$4:$Y$11,Data!$P$1,FALSE)^1.5+VLOOKUP(BF$6,Data!$N$4:$Y$11,Data!$W$1,FALSE)/1000*(Mannings_n_bot)^1.5)/R395)^0.67</f>
        <v>5.1340074997566175E-2</v>
      </c>
      <c r="BG395" s="34">
        <f>(((S395-VLOOKUP(BG$6,Data!$N$4:$Y$11,Data!$W$1,FALSE)/1000)*VLOOKUP(BG$6,Data!$N$4:$Y$11,Data!$P$1,FALSE)^1.5+VLOOKUP(BG$6,Data!$N$4:$Y$11,Data!$W$1,FALSE)/1000*(Mannings_n_bot)^1.5)/S395)^0.67</f>
        <v>5.1269704972235923E-2</v>
      </c>
    </row>
    <row r="396" spans="1:59" x14ac:dyDescent="0.25">
      <c r="A396" s="28">
        <v>0.38900000000000001</v>
      </c>
      <c r="B396" s="94">
        <v>0.46488289655409021</v>
      </c>
      <c r="C396" s="94">
        <v>0.66771083149848687</v>
      </c>
      <c r="D396" s="94">
        <v>0.90578913899779234</v>
      </c>
      <c r="E396" s="94">
        <v>1.1815396742159134</v>
      </c>
      <c r="F396" s="94">
        <v>1.4922606054841256</v>
      </c>
      <c r="G396" s="94">
        <v>1.8409328349606577</v>
      </c>
      <c r="H396" s="94">
        <v>2.2242962355760061</v>
      </c>
      <c r="I396" s="94">
        <v>2.6458897924205815</v>
      </c>
      <c r="K396" s="28">
        <v>0.38900000000000001</v>
      </c>
      <c r="L396" s="94">
        <v>2.1532890749735789</v>
      </c>
      <c r="M396" s="94">
        <v>2.5878047915747864</v>
      </c>
      <c r="N396" s="94">
        <v>3.0128299265636422</v>
      </c>
      <c r="O396" s="94">
        <v>3.4472383281796257</v>
      </c>
      <c r="P396" s="94">
        <v>3.8722710136431906</v>
      </c>
      <c r="Q396" s="94">
        <v>4.3066237515005472</v>
      </c>
      <c r="R396" s="94">
        <v>4.7316655588976273</v>
      </c>
      <c r="S396" s="94">
        <v>5.1659846260090134</v>
      </c>
      <c r="U396" s="28">
        <v>0.38900000000000001</v>
      </c>
      <c r="V396" s="94">
        <v>1.4205115601290144</v>
      </c>
      <c r="W396" s="94">
        <v>1.7065507387823851</v>
      </c>
      <c r="X396" s="94">
        <v>1.9869400442403056</v>
      </c>
      <c r="Y396" s="94">
        <v>2.2729071077801102</v>
      </c>
      <c r="Z396" s="94">
        <v>2.553300245771132</v>
      </c>
      <c r="AA396" s="94">
        <v>2.8392300716302938</v>
      </c>
      <c r="AB396" s="94">
        <v>3.1196286355972669</v>
      </c>
      <c r="AC396" s="94">
        <v>3.405536008203236</v>
      </c>
      <c r="AE396" s="28">
        <v>0.38900000000000001</v>
      </c>
      <c r="AF396" s="94">
        <f t="shared" si="110"/>
        <v>0.47928209125636995</v>
      </c>
      <c r="AG396" s="94">
        <f t="shared" si="96"/>
        <v>0.47979983777541163</v>
      </c>
      <c r="AH396" s="94">
        <f t="shared" si="97"/>
        <v>0.47972466638044026</v>
      </c>
      <c r="AI396" s="94">
        <f t="shared" si="98"/>
        <v>0.48005879910491578</v>
      </c>
      <c r="AJ396" s="94">
        <f t="shared" si="99"/>
        <v>0.47997248160460632</v>
      </c>
      <c r="AK396" s="94">
        <f t="shared" si="100"/>
        <v>0.48021537943387083</v>
      </c>
      <c r="AL396" s="94">
        <f t="shared" si="101"/>
        <v>0.48013090862094399</v>
      </c>
      <c r="AM396" s="94">
        <f t="shared" si="102"/>
        <v>0.48032027209444111</v>
      </c>
      <c r="AO396" s="28">
        <v>0.38900000000000001</v>
      </c>
      <c r="AP396" s="94">
        <f t="shared" si="111"/>
        <v>0.21589432740692022</v>
      </c>
      <c r="AQ396" s="94">
        <f t="shared" si="103"/>
        <v>0.2580221018495592</v>
      </c>
      <c r="AR396" s="94">
        <f t="shared" si="104"/>
        <v>0.30064396632932833</v>
      </c>
      <c r="AS396" s="94">
        <f t="shared" si="105"/>
        <v>0.34274963368716255</v>
      </c>
      <c r="AT396" s="94">
        <f t="shared" si="106"/>
        <v>0.3853709103072685</v>
      </c>
      <c r="AU396" s="94">
        <f t="shared" si="107"/>
        <v>0.4274654442053884</v>
      </c>
      <c r="AV396" s="94">
        <f t="shared" si="108"/>
        <v>0.47008737365077374</v>
      </c>
      <c r="AW396" s="94">
        <f t="shared" si="109"/>
        <v>0.51217531293055096</v>
      </c>
      <c r="AY396" s="28">
        <v>0.38900000000000001</v>
      </c>
      <c r="AZ396" s="34">
        <f>(((L396-VLOOKUP(AZ$6,Data!$N$4:$Y$11,Data!$W$1,FALSE)/1000)*VLOOKUP(AZ$6,Data!$N$4:$Y$11,Data!$P$1,FALSE)^1.5+VLOOKUP(AZ$6,Data!$N$4:$Y$11,Data!$W$1,FALSE)/1000*(Mannings_n_bot)^1.5)/L396)^0.67</f>
        <v>5.2010323954740825E-2</v>
      </c>
      <c r="BA396" s="34">
        <f>(((M396-VLOOKUP(BA$6,Data!$N$4:$Y$11,Data!$W$1,FALSE)/1000)*VLOOKUP(BA$6,Data!$N$4:$Y$11,Data!$P$1,FALSE)^1.5+VLOOKUP(BA$6,Data!$N$4:$Y$11,Data!$W$1,FALSE)/1000*(Mannings_n_bot)^1.5)/M396)^0.67</f>
        <v>5.1935072596745617E-2</v>
      </c>
      <c r="BB396" s="34">
        <f>(((N396-VLOOKUP(BB$6,Data!$N$4:$Y$11,Data!$W$1,FALSE)/1000)*VLOOKUP(BB$6,Data!$N$4:$Y$11,Data!$P$1,FALSE)^1.5+VLOOKUP(BB$6,Data!$N$4:$Y$11,Data!$W$1,FALSE)/1000*(Mannings_n_bot)^1.5)/N396)^0.67</f>
        <v>5.1817920760781191E-2</v>
      </c>
      <c r="BC396" s="34">
        <f>(((O396-VLOOKUP(BC$6,Data!$N$4:$Y$11,Data!$W$1,FALSE)/1000)*VLOOKUP(BC$6,Data!$N$4:$Y$11,Data!$P$1,FALSE)^1.5+VLOOKUP(BC$6,Data!$N$4:$Y$11,Data!$W$1,FALSE)/1000*(Mannings_n_bot)^1.5)/O396)^0.67</f>
        <v>5.169398241053319E-2</v>
      </c>
      <c r="BD396" s="34">
        <f>(((P396-VLOOKUP(BD$6,Data!$N$4:$Y$11,Data!$W$1,FALSE)/1000)*VLOOKUP(BD$6,Data!$N$4:$Y$11,Data!$P$1,FALSE)^1.5+VLOOKUP(BD$6,Data!$N$4:$Y$11,Data!$W$1,FALSE)/1000*(Mannings_n_bot)^1.5)/P396)^0.67</f>
        <v>5.154309606354452E-2</v>
      </c>
      <c r="BE396" s="34">
        <f>(((Q396-VLOOKUP(BE$6,Data!$N$4:$Y$11,Data!$W$1,FALSE)/1000)*VLOOKUP(BE$6,Data!$N$4:$Y$11,Data!$P$1,FALSE)^1.5+VLOOKUP(BE$6,Data!$N$4:$Y$11,Data!$W$1,FALSE)/1000*(Mannings_n_bot)^1.5)/Q396)^0.67</f>
        <v>5.1415787872133391E-2</v>
      </c>
      <c r="BF396" s="34">
        <f>(((R396-VLOOKUP(BF$6,Data!$N$4:$Y$11,Data!$W$1,FALSE)/1000)*VLOOKUP(BF$6,Data!$N$4:$Y$11,Data!$P$1,FALSE)^1.5+VLOOKUP(BF$6,Data!$N$4:$Y$11,Data!$W$1,FALSE)/1000*(Mannings_n_bot)^1.5)/R396)^0.67</f>
        <v>5.1324530736816122E-2</v>
      </c>
      <c r="BG396" s="34">
        <f>(((S396-VLOOKUP(BG$6,Data!$N$4:$Y$11,Data!$W$1,FALSE)/1000)*VLOOKUP(BG$6,Data!$N$4:$Y$11,Data!$P$1,FALSE)^1.5+VLOOKUP(BG$6,Data!$N$4:$Y$11,Data!$W$1,FALSE)/1000*(Mannings_n_bot)^1.5)/S396)^0.67</f>
        <v>5.1253996156640787E-2</v>
      </c>
    </row>
    <row r="397" spans="1:59" x14ac:dyDescent="0.25">
      <c r="A397" s="28">
        <v>0.39</v>
      </c>
      <c r="B397" s="94">
        <v>0.46602083258424287</v>
      </c>
      <c r="C397" s="94">
        <v>0.66934336711849085</v>
      </c>
      <c r="D397" s="94">
        <v>0.90800413977478078</v>
      </c>
      <c r="E397" s="94">
        <v>1.1844268476745374</v>
      </c>
      <c r="F397" s="94">
        <v>1.4959077454702014</v>
      </c>
      <c r="G397" s="94">
        <v>1.8454297189374758</v>
      </c>
      <c r="H397" s="94">
        <v>2.229730587013889</v>
      </c>
      <c r="I397" s="94">
        <v>2.6523514584497967</v>
      </c>
      <c r="K397" s="28">
        <v>0.39</v>
      </c>
      <c r="L397" s="94">
        <v>2.1550041719154853</v>
      </c>
      <c r="M397" s="94">
        <v>2.5898573434259267</v>
      </c>
      <c r="N397" s="94">
        <v>3.0152210525593448</v>
      </c>
      <c r="O397" s="94">
        <v>3.4499667978302719</v>
      </c>
      <c r="P397" s="94">
        <v>3.8753380483049904</v>
      </c>
      <c r="Q397" s="94">
        <v>4.3100280744771906</v>
      </c>
      <c r="R397" s="94">
        <v>4.735408446706491</v>
      </c>
      <c r="S397" s="94">
        <v>5.1700647696630222</v>
      </c>
      <c r="U397" s="28">
        <v>0.39</v>
      </c>
      <c r="V397" s="94">
        <v>1.4199003567185264</v>
      </c>
      <c r="W397" s="94">
        <v>1.7058085647732109</v>
      </c>
      <c r="X397" s="94">
        <v>1.9860772648784413</v>
      </c>
      <c r="Y397" s="94">
        <v>2.2719133646843632</v>
      </c>
      <c r="Z397" s="94">
        <v>2.5521858819242067</v>
      </c>
      <c r="AA397" s="94">
        <v>2.8379847497001611</v>
      </c>
      <c r="AB397" s="94">
        <v>3.1182626838566865</v>
      </c>
      <c r="AC397" s="94">
        <v>3.404039102684699</v>
      </c>
      <c r="AE397" s="28">
        <v>0.39</v>
      </c>
      <c r="AF397" s="94">
        <f t="shared" si="110"/>
        <v>0.48045527350138306</v>
      </c>
      <c r="AG397" s="94">
        <f t="shared" si="96"/>
        <v>0.48097293590216006</v>
      </c>
      <c r="AH397" s="94">
        <f t="shared" si="97"/>
        <v>0.48089777661440586</v>
      </c>
      <c r="AI397" s="94">
        <f t="shared" si="98"/>
        <v>0.48123185579831407</v>
      </c>
      <c r="AJ397" s="94">
        <f t="shared" si="99"/>
        <v>0.48114555206122955</v>
      </c>
      <c r="AK397" s="94">
        <f t="shared" si="100"/>
        <v>0.48138841128174048</v>
      </c>
      <c r="AL397" s="94">
        <f t="shared" si="101"/>
        <v>0.48130395385291624</v>
      </c>
      <c r="AM397" s="94">
        <f t="shared" si="102"/>
        <v>0.48149328738563985</v>
      </c>
      <c r="AO397" s="28">
        <v>0.39</v>
      </c>
      <c r="AP397" s="94">
        <f t="shared" si="111"/>
        <v>0.21625054775184871</v>
      </c>
      <c r="AQ397" s="94">
        <f t="shared" si="103"/>
        <v>0.25844796772978512</v>
      </c>
      <c r="AR397" s="94">
        <f t="shared" si="104"/>
        <v>0.30114015654144471</v>
      </c>
      <c r="AS397" s="94">
        <f t="shared" si="105"/>
        <v>0.34331543376575058</v>
      </c>
      <c r="AT397" s="94">
        <f t="shared" si="106"/>
        <v>0.38600703392172125</v>
      </c>
      <c r="AU397" s="94">
        <f t="shared" si="107"/>
        <v>0.42817115968817154</v>
      </c>
      <c r="AV397" s="94">
        <f t="shared" si="108"/>
        <v>0.47086341381273711</v>
      </c>
      <c r="AW397" s="94">
        <f t="shared" si="109"/>
        <v>0.51302093428564022</v>
      </c>
      <c r="AY397" s="28">
        <v>0.39</v>
      </c>
      <c r="AZ397" s="34">
        <f>(((L397-VLOOKUP(AZ$6,Data!$N$4:$Y$11,Data!$W$1,FALSE)/1000)*VLOOKUP(AZ$6,Data!$N$4:$Y$11,Data!$P$1,FALSE)^1.5+VLOOKUP(AZ$6,Data!$N$4:$Y$11,Data!$W$1,FALSE)/1000*(Mannings_n_bot)^1.5)/L397)^0.67</f>
        <v>5.1996280120808543E-2</v>
      </c>
      <c r="BA397" s="34">
        <f>(((M397-VLOOKUP(BA$6,Data!$N$4:$Y$11,Data!$W$1,FALSE)/1000)*VLOOKUP(BA$6,Data!$N$4:$Y$11,Data!$P$1,FALSE)^1.5+VLOOKUP(BA$6,Data!$N$4:$Y$11,Data!$W$1,FALSE)/1000*(Mannings_n_bot)^1.5)/M397)^0.67</f>
        <v>5.1920828026073444E-2</v>
      </c>
      <c r="BB397" s="34">
        <f>(((N397-VLOOKUP(BB$6,Data!$N$4:$Y$11,Data!$W$1,FALSE)/1000)*VLOOKUP(BB$6,Data!$N$4:$Y$11,Data!$P$1,FALSE)^1.5+VLOOKUP(BB$6,Data!$N$4:$Y$11,Data!$W$1,FALSE)/1000*(Mannings_n_bot)^1.5)/N397)^0.67</f>
        <v>5.1803443790882711E-2</v>
      </c>
      <c r="BC397" s="34">
        <f>(((O397-VLOOKUP(BC$6,Data!$N$4:$Y$11,Data!$W$1,FALSE)/1000)*VLOOKUP(BC$6,Data!$N$4:$Y$11,Data!$P$1,FALSE)^1.5+VLOOKUP(BC$6,Data!$N$4:$Y$11,Data!$W$1,FALSE)/1000*(Mannings_n_bot)^1.5)/O397)^0.67</f>
        <v>5.1679220168645776E-2</v>
      </c>
      <c r="BD397" s="34">
        <f>(((P397-VLOOKUP(BD$6,Data!$N$4:$Y$11,Data!$W$1,FALSE)/1000)*VLOOKUP(BD$6,Data!$N$4:$Y$11,Data!$P$1,FALSE)^1.5+VLOOKUP(BD$6,Data!$N$4:$Y$11,Data!$W$1,FALSE)/1000*(Mannings_n_bot)^1.5)/P397)^0.67</f>
        <v>5.1528032447541096E-2</v>
      </c>
      <c r="BE397" s="34">
        <f>(((Q397-VLOOKUP(BE$6,Data!$N$4:$Y$11,Data!$W$1,FALSE)/1000)*VLOOKUP(BE$6,Data!$N$4:$Y$11,Data!$P$1,FALSE)^1.5+VLOOKUP(BE$6,Data!$N$4:$Y$11,Data!$W$1,FALSE)/1000*(Mannings_n_bot)^1.5)/Q397)^0.67</f>
        <v>5.1400438678116764E-2</v>
      </c>
      <c r="BF397" s="34">
        <f>(((R397-VLOOKUP(BF$6,Data!$N$4:$Y$11,Data!$W$1,FALSE)/1000)*VLOOKUP(BF$6,Data!$N$4:$Y$11,Data!$P$1,FALSE)^1.5+VLOOKUP(BF$6,Data!$N$4:$Y$11,Data!$W$1,FALSE)/1000*(Mannings_n_bot)^1.5)/R397)^0.67</f>
        <v>5.1309001942354021E-2</v>
      </c>
      <c r="BG397" s="34">
        <f>(((S397-VLOOKUP(BG$6,Data!$N$4:$Y$11,Data!$W$1,FALSE)/1000)*VLOOKUP(BG$6,Data!$N$4:$Y$11,Data!$P$1,FALSE)^1.5+VLOOKUP(BG$6,Data!$N$4:$Y$11,Data!$W$1,FALSE)/1000*(Mannings_n_bot)^1.5)/S397)^0.67</f>
        <v>5.1238302878114518E-2</v>
      </c>
    </row>
    <row r="398" spans="1:59" x14ac:dyDescent="0.25">
      <c r="A398" s="28">
        <v>0.39100000000000001</v>
      </c>
      <c r="B398" s="94">
        <v>0.46715827805930454</v>
      </c>
      <c r="C398" s="94">
        <v>0.67097519141726969</v>
      </c>
      <c r="D398" s="94">
        <v>0.91021817692864737</v>
      </c>
      <c r="E398" s="94">
        <v>1.1873127564672827</v>
      </c>
      <c r="F398" s="94">
        <v>1.4995532907156264</v>
      </c>
      <c r="G398" s="94">
        <v>1.8499246268567837</v>
      </c>
      <c r="H398" s="94">
        <v>2.2351625545465446</v>
      </c>
      <c r="I398" s="94">
        <v>2.6588102789838954</v>
      </c>
      <c r="K398" s="28">
        <v>0.39100000000000001</v>
      </c>
      <c r="L398" s="94">
        <v>2.1567200085409937</v>
      </c>
      <c r="M398" s="94">
        <v>2.5919107899959992</v>
      </c>
      <c r="N398" s="94">
        <v>3.0176132192534495</v>
      </c>
      <c r="O398" s="94">
        <v>3.4526964631539832</v>
      </c>
      <c r="P398" s="94">
        <v>3.8784064246388472</v>
      </c>
      <c r="Q398" s="94">
        <v>4.3134338940673222</v>
      </c>
      <c r="R398" s="94">
        <v>4.7391529771415666</v>
      </c>
      <c r="S398" s="94">
        <v>5.174146710863802</v>
      </c>
      <c r="U398" s="28">
        <v>0.39100000000000001</v>
      </c>
      <c r="V398" s="94">
        <v>1.4192870807498505</v>
      </c>
      <c r="W398" s="94">
        <v>1.705063919909098</v>
      </c>
      <c r="X398" s="94">
        <v>1.9852116054816409</v>
      </c>
      <c r="Y398" s="94">
        <v>2.2709163433786954</v>
      </c>
      <c r="Z398" s="94">
        <v>2.551067830721844</v>
      </c>
      <c r="AA398" s="94">
        <v>2.8367353422971222</v>
      </c>
      <c r="AB398" s="94">
        <v>3.1168922375116974</v>
      </c>
      <c r="AC398" s="94">
        <v>3.4025373044766614</v>
      </c>
      <c r="AE398" s="28">
        <v>0.39100000000000001</v>
      </c>
      <c r="AF398" s="94">
        <f t="shared" si="110"/>
        <v>0.48162794999694486</v>
      </c>
      <c r="AG398" s="94">
        <f t="shared" si="96"/>
        <v>0.48214552289176293</v>
      </c>
      <c r="AH398" s="94">
        <f t="shared" si="97"/>
        <v>0.48207037649363133</v>
      </c>
      <c r="AI398" s="94">
        <f t="shared" si="98"/>
        <v>0.48240439865879059</v>
      </c>
      <c r="AJ398" s="94">
        <f t="shared" si="99"/>
        <v>0.48231810958356719</v>
      </c>
      <c r="AK398" s="94">
        <f t="shared" si="100"/>
        <v>0.48256092766636832</v>
      </c>
      <c r="AL398" s="94">
        <f t="shared" si="101"/>
        <v>0.48247648450119024</v>
      </c>
      <c r="AM398" s="94">
        <f t="shared" si="102"/>
        <v>0.48266578612131444</v>
      </c>
      <c r="AO398" s="28">
        <v>0.39100000000000001</v>
      </c>
      <c r="AP398" s="94">
        <f t="shared" si="111"/>
        <v>0.21660589979657763</v>
      </c>
      <c r="AQ398" s="94">
        <f t="shared" si="103"/>
        <v>0.25887279531650292</v>
      </c>
      <c r="AR398" s="94">
        <f t="shared" si="104"/>
        <v>0.30163513704179529</v>
      </c>
      <c r="AS398" s="94">
        <f t="shared" si="105"/>
        <v>0.34387985423505529</v>
      </c>
      <c r="AT398" s="94">
        <f t="shared" si="106"/>
        <v>0.38664160650859664</v>
      </c>
      <c r="AU398" s="94">
        <f t="shared" si="107"/>
        <v>0.42887515429439216</v>
      </c>
      <c r="AV398" s="94">
        <f t="shared" si="108"/>
        <v>0.47163756167556531</v>
      </c>
      <c r="AW398" s="94">
        <f t="shared" si="109"/>
        <v>0.513864493521487</v>
      </c>
      <c r="AY398" s="28">
        <v>0.39100000000000001</v>
      </c>
      <c r="AZ398" s="34">
        <f>(((L398-VLOOKUP(AZ$6,Data!$N$4:$Y$11,Data!$W$1,FALSE)/1000)*VLOOKUP(AZ$6,Data!$N$4:$Y$11,Data!$P$1,FALSE)^1.5+VLOOKUP(AZ$6,Data!$N$4:$Y$11,Data!$W$1,FALSE)/1000*(Mannings_n_bot)^1.5)/L398)^0.67</f>
        <v>5.1982250715536353E-2</v>
      </c>
      <c r="BA398" s="34">
        <f>(((M398-VLOOKUP(BA$6,Data!$N$4:$Y$11,Data!$W$1,FALSE)/1000)*VLOOKUP(BA$6,Data!$N$4:$Y$11,Data!$P$1,FALSE)^1.5+VLOOKUP(BA$6,Data!$N$4:$Y$11,Data!$W$1,FALSE)/1000*(Mannings_n_bot)^1.5)/M398)^0.67</f>
        <v>5.1906597899821327E-2</v>
      </c>
      <c r="BB398" s="34">
        <f>(((N398-VLOOKUP(BB$6,Data!$N$4:$Y$11,Data!$W$1,FALSE)/1000)*VLOOKUP(BB$6,Data!$N$4:$Y$11,Data!$P$1,FALSE)^1.5+VLOOKUP(BB$6,Data!$N$4:$Y$11,Data!$W$1,FALSE)/1000*(Mannings_n_bot)^1.5)/N398)^0.67</f>
        <v>5.1788981488400061E-2</v>
      </c>
      <c r="BC398" s="34">
        <f>(((O398-VLOOKUP(BC$6,Data!$N$4:$Y$11,Data!$W$1,FALSE)/1000)*VLOOKUP(BC$6,Data!$N$4:$Y$11,Data!$P$1,FALSE)^1.5+VLOOKUP(BC$6,Data!$N$4:$Y$11,Data!$W$1,FALSE)/1000*(Mannings_n_bot)^1.5)/O398)^0.67</f>
        <v>5.1664472730801825E-2</v>
      </c>
      <c r="BD398" s="34">
        <f>(((P398-VLOOKUP(BD$6,Data!$N$4:$Y$11,Data!$W$1,FALSE)/1000)*VLOOKUP(BD$6,Data!$N$4:$Y$11,Data!$P$1,FALSE)^1.5+VLOOKUP(BD$6,Data!$N$4:$Y$11,Data!$W$1,FALSE)/1000*(Mannings_n_bot)^1.5)/P398)^0.67</f>
        <v>5.1512983916589802E-2</v>
      </c>
      <c r="BE398" s="34">
        <f>(((Q398-VLOOKUP(BE$6,Data!$N$4:$Y$11,Data!$W$1,FALSE)/1000)*VLOOKUP(BE$6,Data!$N$4:$Y$11,Data!$P$1,FALSE)^1.5+VLOOKUP(BE$6,Data!$N$4:$Y$11,Data!$W$1,FALSE)/1000*(Mannings_n_bot)^1.5)/Q398)^0.67</f>
        <v>5.1385104726503282E-2</v>
      </c>
      <c r="BF398" s="34">
        <f>(((R398-VLOOKUP(BF$6,Data!$N$4:$Y$11,Data!$W$1,FALSE)/1000)*VLOOKUP(BF$6,Data!$N$4:$Y$11,Data!$P$1,FALSE)^1.5+VLOOKUP(BF$6,Data!$N$4:$Y$11,Data!$W$1,FALSE)/1000*(Mannings_n_bot)^1.5)/R398)^0.67</f>
        <v>5.1293488566419715E-2</v>
      </c>
      <c r="BG398" s="34">
        <f>(((S398-VLOOKUP(BG$6,Data!$N$4:$Y$11,Data!$W$1,FALSE)/1000)*VLOOKUP(BG$6,Data!$N$4:$Y$11,Data!$P$1,FALSE)^1.5+VLOOKUP(BG$6,Data!$N$4:$Y$11,Data!$W$1,FALSE)/1000*(Mannings_n_bot)^1.5)/S398)^0.67</f>
        <v>5.1222625088698126E-2</v>
      </c>
    </row>
    <row r="399" spans="1:59" x14ac:dyDescent="0.25">
      <c r="A399" s="28">
        <v>0.39200000000000002</v>
      </c>
      <c r="B399" s="94">
        <v>0.46829523131756823</v>
      </c>
      <c r="C399" s="94">
        <v>0.6726063020290709</v>
      </c>
      <c r="D399" s="94">
        <v>0.91243124724599078</v>
      </c>
      <c r="E399" s="94">
        <v>1.1901973964263317</v>
      </c>
      <c r="F399" s="94">
        <v>1.5031972359487615</v>
      </c>
      <c r="G399" s="94">
        <v>1.8544175522421569</v>
      </c>
      <c r="H399" s="94">
        <v>2.240592130337554</v>
      </c>
      <c r="I399" s="94">
        <v>2.6652662447313027</v>
      </c>
      <c r="K399" s="28">
        <v>0.39200000000000002</v>
      </c>
      <c r="L399" s="94">
        <v>2.1584365879972518</v>
      </c>
      <c r="M399" s="94">
        <v>2.5939651350449782</v>
      </c>
      <c r="N399" s="94">
        <v>3.020006431027209</v>
      </c>
      <c r="O399" s="94">
        <v>3.4554273291447926</v>
      </c>
      <c r="P399" s="94">
        <v>3.8814761482600169</v>
      </c>
      <c r="Q399" s="94">
        <v>4.3168412164989602</v>
      </c>
      <c r="R399" s="94">
        <v>4.7428991570520651</v>
      </c>
      <c r="S399" s="94">
        <v>5.1782304570733215</v>
      </c>
      <c r="U399" s="28">
        <v>0.39200000000000002</v>
      </c>
      <c r="V399" s="94">
        <v>1.4186717295351552</v>
      </c>
      <c r="W399" s="94">
        <v>1.7043168009513716</v>
      </c>
      <c r="X399" s="94">
        <v>1.9843430622807035</v>
      </c>
      <c r="Y399" s="94">
        <v>2.2699160395434168</v>
      </c>
      <c r="Z399" s="94">
        <v>2.5499460873137632</v>
      </c>
      <c r="AA399" s="94">
        <v>2.835481844020594</v>
      </c>
      <c r="AB399" s="94">
        <v>3.1155172906310717</v>
      </c>
      <c r="AC399" s="94">
        <v>3.4010306070977072</v>
      </c>
      <c r="AE399" s="28">
        <v>0.39200000000000002</v>
      </c>
      <c r="AF399" s="94">
        <f t="shared" si="110"/>
        <v>0.48280011902987885</v>
      </c>
      <c r="AG399" s="94">
        <f t="shared" si="96"/>
        <v>0.48331759704425142</v>
      </c>
      <c r="AH399" s="94">
        <f t="shared" si="97"/>
        <v>0.48324246431623286</v>
      </c>
      <c r="AI399" s="94">
        <f t="shared" si="98"/>
        <v>0.48357642599296374</v>
      </c>
      <c r="AJ399" s="94">
        <f t="shared" si="99"/>
        <v>0.48349015247604288</v>
      </c>
      <c r="AK399" s="94">
        <f t="shared" si="100"/>
        <v>0.48373292689835068</v>
      </c>
      <c r="AL399" s="94">
        <f t="shared" si="101"/>
        <v>0.48364849887421668</v>
      </c>
      <c r="AM399" s="94">
        <f t="shared" si="102"/>
        <v>0.4838377666147235</v>
      </c>
      <c r="AO399" s="28">
        <v>0.39200000000000002</v>
      </c>
      <c r="AP399" s="94">
        <f t="shared" si="111"/>
        <v>0.21696038416031729</v>
      </c>
      <c r="AQ399" s="94">
        <f t="shared" si="103"/>
        <v>0.25929658534805566</v>
      </c>
      <c r="AR399" s="94">
        <f t="shared" si="104"/>
        <v>0.30212890869097958</v>
      </c>
      <c r="AS399" s="94">
        <f t="shared" si="105"/>
        <v>0.34444289607470974</v>
      </c>
      <c r="AT399" s="94">
        <f t="shared" si="106"/>
        <v>0.3872746291697845</v>
      </c>
      <c r="AU399" s="94">
        <f t="shared" si="107"/>
        <v>0.4295774292449247</v>
      </c>
      <c r="AV399" s="94">
        <f t="shared" si="108"/>
        <v>0.47240981858239367</v>
      </c>
      <c r="AW399" s="94">
        <f t="shared" si="109"/>
        <v>0.51470599210018197</v>
      </c>
      <c r="AY399" s="28">
        <v>0.39200000000000002</v>
      </c>
      <c r="AZ399" s="34">
        <f>(((L399-VLOOKUP(AZ$6,Data!$N$4:$Y$11,Data!$W$1,FALSE)/1000)*VLOOKUP(AZ$6,Data!$N$4:$Y$11,Data!$P$1,FALSE)^1.5+VLOOKUP(AZ$6,Data!$N$4:$Y$11,Data!$W$1,FALSE)/1000*(Mannings_n_bot)^1.5)/L399)^0.67</f>
        <v>5.1968235694302076E-2</v>
      </c>
      <c r="BA399" s="34">
        <f>(((M399-VLOOKUP(BA$6,Data!$N$4:$Y$11,Data!$W$1,FALSE)/1000)*VLOOKUP(BA$6,Data!$N$4:$Y$11,Data!$P$1,FALSE)^1.5+VLOOKUP(BA$6,Data!$N$4:$Y$11,Data!$W$1,FALSE)/1000*(Mannings_n_bot)^1.5)/M399)^0.67</f>
        <v>5.1892382173421049E-2</v>
      </c>
      <c r="BB399" s="34">
        <f>(((N399-VLOOKUP(BB$6,Data!$N$4:$Y$11,Data!$W$1,FALSE)/1000)*VLOOKUP(BB$6,Data!$N$4:$Y$11,Data!$P$1,FALSE)^1.5+VLOOKUP(BB$6,Data!$N$4:$Y$11,Data!$W$1,FALSE)/1000*(Mannings_n_bot)^1.5)/N399)^0.67</f>
        <v>5.1774533808032222E-2</v>
      </c>
      <c r="BC399" s="34">
        <f>(((O399-VLOOKUP(BC$6,Data!$N$4:$Y$11,Data!$W$1,FALSE)/1000)*VLOOKUP(BC$6,Data!$N$4:$Y$11,Data!$P$1,FALSE)^1.5+VLOOKUP(BC$6,Data!$N$4:$Y$11,Data!$W$1,FALSE)/1000*(Mannings_n_bot)^1.5)/O399)^0.67</f>
        <v>5.1649740051322501E-2</v>
      </c>
      <c r="BD399" s="34">
        <f>(((P399-VLOOKUP(BD$6,Data!$N$4:$Y$11,Data!$W$1,FALSE)/1000)*VLOOKUP(BD$6,Data!$N$4:$Y$11,Data!$P$1,FALSE)^1.5+VLOOKUP(BD$6,Data!$N$4:$Y$11,Data!$W$1,FALSE)/1000*(Mannings_n_bot)^1.5)/P399)^0.67</f>
        <v>5.1497950424084574E-2</v>
      </c>
      <c r="BE399" s="34">
        <f>(((Q399-VLOOKUP(BE$6,Data!$N$4:$Y$11,Data!$W$1,FALSE)/1000)*VLOOKUP(BE$6,Data!$N$4:$Y$11,Data!$P$1,FALSE)^1.5+VLOOKUP(BE$6,Data!$N$4:$Y$11,Data!$W$1,FALSE)/1000*(Mannings_n_bot)^1.5)/Q399)^0.67</f>
        <v>5.1369785970217755E-2</v>
      </c>
      <c r="BF399" s="34">
        <f>(((R399-VLOOKUP(BF$6,Data!$N$4:$Y$11,Data!$W$1,FALSE)/1000)*VLOOKUP(BF$6,Data!$N$4:$Y$11,Data!$P$1,FALSE)^1.5+VLOOKUP(BF$6,Data!$N$4:$Y$11,Data!$W$1,FALSE)/1000*(Mannings_n_bot)^1.5)/R399)^0.67</f>
        <v>5.1277990561347804E-2</v>
      </c>
      <c r="BG399" s="34">
        <f>(((S399-VLOOKUP(BG$6,Data!$N$4:$Y$11,Data!$W$1,FALSE)/1000)*VLOOKUP(BG$6,Data!$N$4:$Y$11,Data!$P$1,FALSE)^1.5+VLOOKUP(BG$6,Data!$N$4:$Y$11,Data!$W$1,FALSE)/1000*(Mannings_n_bot)^1.5)/S399)^0.67</f>
        <v>5.1206962740526954E-2</v>
      </c>
    </row>
    <row r="400" spans="1:59" x14ac:dyDescent="0.25">
      <c r="A400" s="28">
        <v>0.39300000000000002</v>
      </c>
      <c r="B400" s="94">
        <v>0.46943169069516777</v>
      </c>
      <c r="C400" s="94">
        <v>0.67423669658503427</v>
      </c>
      <c r="D400" s="94">
        <v>0.91464334750919563</v>
      </c>
      <c r="E400" s="94">
        <v>1.1930807633783658</v>
      </c>
      <c r="F400" s="94">
        <v>1.5068395758910227</v>
      </c>
      <c r="G400" s="94">
        <v>1.8589084886085929</v>
      </c>
      <c r="H400" s="94">
        <v>2.2460193065401404</v>
      </c>
      <c r="I400" s="94">
        <v>2.6717193463881084</v>
      </c>
      <c r="K400" s="28">
        <v>0.39300000000000002</v>
      </c>
      <c r="L400" s="94">
        <v>2.1601539134420191</v>
      </c>
      <c r="M400" s="94">
        <v>2.5960203823456003</v>
      </c>
      <c r="N400" s="94">
        <v>3.0224006922767366</v>
      </c>
      <c r="O400" s="94">
        <v>3.4581594008137464</v>
      </c>
      <c r="P400" s="94">
        <v>3.8845472248028647</v>
      </c>
      <c r="Q400" s="94">
        <v>4.3202500480213857</v>
      </c>
      <c r="R400" s="94">
        <v>4.7466469933105548</v>
      </c>
      <c r="S400" s="94">
        <v>5.1823160157790573</v>
      </c>
      <c r="U400" s="28">
        <v>0.39300000000000002</v>
      </c>
      <c r="V400" s="94">
        <v>1.4180543003728407</v>
      </c>
      <c r="W400" s="94">
        <v>1.7035672046449046</v>
      </c>
      <c r="X400" s="94">
        <v>1.9834716314872578</v>
      </c>
      <c r="Y400" s="94">
        <v>2.2689124488369834</v>
      </c>
      <c r="Z400" s="94">
        <v>2.5488206468251113</v>
      </c>
      <c r="AA400" s="94">
        <v>2.8342242494427379</v>
      </c>
      <c r="AB400" s="94">
        <v>3.1141378372536122</v>
      </c>
      <c r="AC400" s="94">
        <v>3.3995190040337655</v>
      </c>
      <c r="AE400" s="28">
        <v>0.39300000000000002</v>
      </c>
      <c r="AF400" s="94">
        <f t="shared" si="110"/>
        <v>0.4839717788847826</v>
      </c>
      <c r="AG400" s="94">
        <f t="shared" si="96"/>
        <v>0.48448915665742348</v>
      </c>
      <c r="AH400" s="94">
        <f t="shared" si="97"/>
        <v>0.48441403837809471</v>
      </c>
      <c r="AI400" s="94">
        <f t="shared" si="98"/>
        <v>0.48474793610521694</v>
      </c>
      <c r="AJ400" s="94">
        <f t="shared" si="99"/>
        <v>0.48466167904084656</v>
      </c>
      <c r="AK400" s="94">
        <f t="shared" si="100"/>
        <v>0.48490440728604639</v>
      </c>
      <c r="AL400" s="94">
        <f t="shared" si="101"/>
        <v>0.48481999527821024</v>
      </c>
      <c r="AM400" s="94">
        <f t="shared" si="102"/>
        <v>0.48500922717688638</v>
      </c>
      <c r="AO400" s="28">
        <v>0.39300000000000002</v>
      </c>
      <c r="AP400" s="94">
        <f t="shared" si="111"/>
        <v>0.21731400145796501</v>
      </c>
      <c r="AQ400" s="94">
        <f t="shared" si="103"/>
        <v>0.2597193385576721</v>
      </c>
      <c r="AR400" s="94">
        <f t="shared" si="104"/>
        <v>0.30262147234363102</v>
      </c>
      <c r="AS400" s="94">
        <f t="shared" si="105"/>
        <v>0.34500456025758081</v>
      </c>
      <c r="AT400" s="94">
        <f t="shared" si="106"/>
        <v>0.38790610299955686</v>
      </c>
      <c r="AU400" s="94">
        <f t="shared" si="107"/>
        <v>0.43027798575222448</v>
      </c>
      <c r="AV400" s="94">
        <f t="shared" si="108"/>
        <v>0.47318018586708749</v>
      </c>
      <c r="AW400" s="94">
        <f t="shared" si="109"/>
        <v>0.5155454314737441</v>
      </c>
      <c r="AY400" s="28">
        <v>0.39300000000000002</v>
      </c>
      <c r="AZ400" s="34">
        <f>(((L400-VLOOKUP(AZ$6,Data!$N$4:$Y$11,Data!$W$1,FALSE)/1000)*VLOOKUP(AZ$6,Data!$N$4:$Y$11,Data!$P$1,FALSE)^1.5+VLOOKUP(AZ$6,Data!$N$4:$Y$11,Data!$W$1,FALSE)/1000*(Mannings_n_bot)^1.5)/L400)^0.67</f>
        <v>5.1954235012576566E-2</v>
      </c>
      <c r="BA400" s="34">
        <f>(((M400-VLOOKUP(BA$6,Data!$N$4:$Y$11,Data!$W$1,FALSE)/1000)*VLOOKUP(BA$6,Data!$N$4:$Y$11,Data!$P$1,FALSE)^1.5+VLOOKUP(BA$6,Data!$N$4:$Y$11,Data!$W$1,FALSE)/1000*(Mannings_n_bot)^1.5)/M400)^0.67</f>
        <v>5.1878180802395202E-2</v>
      </c>
      <c r="BB400" s="34">
        <f>(((N400-VLOOKUP(BB$6,Data!$N$4:$Y$11,Data!$W$1,FALSE)/1000)*VLOOKUP(BB$6,Data!$N$4:$Y$11,Data!$P$1,FALSE)^1.5+VLOOKUP(BB$6,Data!$N$4:$Y$11,Data!$W$1,FALSE)/1000*(Mannings_n_bot)^1.5)/N400)^0.67</f>
        <v>5.1760100704570412E-2</v>
      </c>
      <c r="BC400" s="34">
        <f>(((O400-VLOOKUP(BC$6,Data!$N$4:$Y$11,Data!$W$1,FALSE)/1000)*VLOOKUP(BC$6,Data!$N$4:$Y$11,Data!$P$1,FALSE)^1.5+VLOOKUP(BC$6,Data!$N$4:$Y$11,Data!$W$1,FALSE)/1000*(Mannings_n_bot)^1.5)/O400)^0.67</f>
        <v>5.1635022084620265E-2</v>
      </c>
      <c r="BD400" s="34">
        <f>(((P400-VLOOKUP(BD$6,Data!$N$4:$Y$11,Data!$W$1,FALSE)/1000)*VLOOKUP(BD$6,Data!$N$4:$Y$11,Data!$P$1,FALSE)^1.5+VLOOKUP(BD$6,Data!$N$4:$Y$11,Data!$W$1,FALSE)/1000*(Mannings_n_bot)^1.5)/P400)^0.67</f>
        <v>5.148293192351245E-2</v>
      </c>
      <c r="BE400" s="34">
        <f>(((Q400-VLOOKUP(BE$6,Data!$N$4:$Y$11,Data!$W$1,FALSE)/1000)*VLOOKUP(BE$6,Data!$N$4:$Y$11,Data!$P$1,FALSE)^1.5+VLOOKUP(BE$6,Data!$N$4:$Y$11,Data!$W$1,FALSE)/1000*(Mannings_n_bot)^1.5)/Q400)^0.67</f>
        <v>5.1354482362277701E-2</v>
      </c>
      <c r="BF400" s="34">
        <f>(((R400-VLOOKUP(BF$6,Data!$N$4:$Y$11,Data!$W$1,FALSE)/1000)*VLOOKUP(BF$6,Data!$N$4:$Y$11,Data!$P$1,FALSE)^1.5+VLOOKUP(BF$6,Data!$N$4:$Y$11,Data!$W$1,FALSE)/1000*(Mannings_n_bot)^1.5)/R400)^0.67</f>
        <v>5.1262507879566946E-2</v>
      </c>
      <c r="BG400" s="34">
        <f>(((S400-VLOOKUP(BG$6,Data!$N$4:$Y$11,Data!$W$1,FALSE)/1000)*VLOOKUP(BG$6,Data!$N$4:$Y$11,Data!$P$1,FALSE)^1.5+VLOOKUP(BG$6,Data!$N$4:$Y$11,Data!$W$1,FALSE)/1000*(Mannings_n_bot)^1.5)/S400)^0.67</f>
        <v>5.1191315785829646E-2</v>
      </c>
    </row>
    <row r="401" spans="1:59" x14ac:dyDescent="0.25">
      <c r="A401" s="28">
        <v>0.39400000000000002</v>
      </c>
      <c r="B401" s="94">
        <v>0.47056765452606669</v>
      </c>
      <c r="C401" s="94">
        <v>0.67586637271317784</v>
      </c>
      <c r="D401" s="94">
        <v>0.91685447449641266</v>
      </c>
      <c r="E401" s="94">
        <v>1.1959628531445348</v>
      </c>
      <c r="F401" s="94">
        <v>1.5104803052568427</v>
      </c>
      <c r="G401" s="94">
        <v>1.8633974294624698</v>
      </c>
      <c r="H401" s="94">
        <v>2.2514440752971141</v>
      </c>
      <c r="I401" s="94">
        <v>2.678169574638011</v>
      </c>
      <c r="K401" s="28">
        <v>0.39400000000000002</v>
      </c>
      <c r="L401" s="94">
        <v>2.1618719880437309</v>
      </c>
      <c r="M401" s="94">
        <v>2.5980765356834521</v>
      </c>
      <c r="N401" s="94">
        <v>3.0247960074131002</v>
      </c>
      <c r="O401" s="94">
        <v>3.4608926831890132</v>
      </c>
      <c r="P401" s="94">
        <v>3.8876196599209853</v>
      </c>
      <c r="Q401" s="94">
        <v>4.3236603949052741</v>
      </c>
      <c r="R401" s="94">
        <v>4.7503964928131088</v>
      </c>
      <c r="S401" s="94">
        <v>5.1864033944941541</v>
      </c>
      <c r="U401" s="28">
        <v>0.39400000000000002</v>
      </c>
      <c r="V401" s="94">
        <v>1.4174347905474687</v>
      </c>
      <c r="W401" s="94">
        <v>1.7028151277180363</v>
      </c>
      <c r="X401" s="94">
        <v>1.9825973092936675</v>
      </c>
      <c r="Y401" s="94">
        <v>2.2679055668958901</v>
      </c>
      <c r="Z401" s="94">
        <v>2.5476915043563437</v>
      </c>
      <c r="AA401" s="94">
        <v>2.8329625531083247</v>
      </c>
      <c r="AB401" s="94">
        <v>3.112753871387997</v>
      </c>
      <c r="AC401" s="94">
        <v>3.3980024887379483</v>
      </c>
      <c r="AE401" s="28">
        <v>0.39400000000000002</v>
      </c>
      <c r="AF401" s="94">
        <f t="shared" si="110"/>
        <v>0.48514292784401625</v>
      </c>
      <c r="AG401" s="94">
        <f t="shared" si="96"/>
        <v>0.48566020002683374</v>
      </c>
      <c r="AH401" s="94">
        <f t="shared" si="97"/>
        <v>0.48558509697285895</v>
      </c>
      <c r="AI401" s="94">
        <f t="shared" si="98"/>
        <v>0.48591892729768604</v>
      </c>
      <c r="AJ401" s="94">
        <f t="shared" si="99"/>
        <v>0.48583268757792208</v>
      </c>
      <c r="AK401" s="94">
        <f t="shared" si="100"/>
        <v>0.48607536713556571</v>
      </c>
      <c r="AL401" s="94">
        <f t="shared" si="101"/>
        <v>0.48599097201713809</v>
      </c>
      <c r="AM401" s="94">
        <f t="shared" si="102"/>
        <v>0.48618016611657294</v>
      </c>
      <c r="AO401" s="28">
        <v>0.39400000000000002</v>
      </c>
      <c r="AP401" s="94">
        <f t="shared" si="111"/>
        <v>0.21766675230011256</v>
      </c>
      <c r="AQ401" s="94">
        <f t="shared" si="103"/>
        <v>0.26014105567347495</v>
      </c>
      <c r="AR401" s="94">
        <f t="shared" si="104"/>
        <v>0.30311282884842711</v>
      </c>
      <c r="AS401" s="94">
        <f t="shared" si="105"/>
        <v>0.3455648477497788</v>
      </c>
      <c r="AT401" s="94">
        <f t="shared" si="106"/>
        <v>0.3885360290845794</v>
      </c>
      <c r="AU401" s="94">
        <f t="shared" si="107"/>
        <v>0.43097682502034124</v>
      </c>
      <c r="AV401" s="94">
        <f t="shared" si="108"/>
        <v>0.47394866485425619</v>
      </c>
      <c r="AW401" s="94">
        <f t="shared" si="109"/>
        <v>0.51638281308413747</v>
      </c>
      <c r="AY401" s="28">
        <v>0.39400000000000002</v>
      </c>
      <c r="AZ401" s="34">
        <f>(((L401-VLOOKUP(AZ$6,Data!$N$4:$Y$11,Data!$W$1,FALSE)/1000)*VLOOKUP(AZ$6,Data!$N$4:$Y$11,Data!$P$1,FALSE)^1.5+VLOOKUP(AZ$6,Data!$N$4:$Y$11,Data!$W$1,FALSE)/1000*(Mannings_n_bot)^1.5)/L401)^0.67</f>
        <v>5.1940248625922898E-2</v>
      </c>
      <c r="BA401" s="34">
        <f>(((M401-VLOOKUP(BA$6,Data!$N$4:$Y$11,Data!$W$1,FALSE)/1000)*VLOOKUP(BA$6,Data!$N$4:$Y$11,Data!$P$1,FALSE)^1.5+VLOOKUP(BA$6,Data!$N$4:$Y$11,Data!$W$1,FALSE)/1000*(Mannings_n_bot)^1.5)/M401)^0.67</f>
        <v>5.1863993742356271E-2</v>
      </c>
      <c r="BB401" s="34">
        <f>(((N401-VLOOKUP(BB$6,Data!$N$4:$Y$11,Data!$W$1,FALSE)/1000)*VLOOKUP(BB$6,Data!$N$4:$Y$11,Data!$P$1,FALSE)^1.5+VLOOKUP(BB$6,Data!$N$4:$Y$11,Data!$W$1,FALSE)/1000*(Mannings_n_bot)^1.5)/N401)^0.67</f>
        <v>5.1745682132897305E-2</v>
      </c>
      <c r="BC401" s="34">
        <f>(((O401-VLOOKUP(BC$6,Data!$N$4:$Y$11,Data!$W$1,FALSE)/1000)*VLOOKUP(BC$6,Data!$N$4:$Y$11,Data!$P$1,FALSE)^1.5+VLOOKUP(BC$6,Data!$N$4:$Y$11,Data!$W$1,FALSE)/1000*(Mannings_n_bot)^1.5)/O401)^0.67</f>
        <v>5.1620318785198314E-2</v>
      </c>
      <c r="BD401" s="34">
        <f>(((P401-VLOOKUP(BD$6,Data!$N$4:$Y$11,Data!$W$1,FALSE)/1000)*VLOOKUP(BD$6,Data!$N$4:$Y$11,Data!$P$1,FALSE)^1.5+VLOOKUP(BD$6,Data!$N$4:$Y$11,Data!$W$1,FALSE)/1000*(Mannings_n_bot)^1.5)/P401)^0.67</f>
        <v>5.1467928368453028E-2</v>
      </c>
      <c r="BE401" s="34">
        <f>(((Q401-VLOOKUP(BE$6,Data!$N$4:$Y$11,Data!$W$1,FALSE)/1000)*VLOOKUP(BE$6,Data!$N$4:$Y$11,Data!$P$1,FALSE)^1.5+VLOOKUP(BE$6,Data!$N$4:$Y$11,Data!$W$1,FALSE)/1000*(Mannings_n_bot)^1.5)/Q401)^0.67</f>
        <v>5.1339193855792782E-2</v>
      </c>
      <c r="BF401" s="34">
        <f>(((R401-VLOOKUP(BF$6,Data!$N$4:$Y$11,Data!$W$1,FALSE)/1000)*VLOOKUP(BF$6,Data!$N$4:$Y$11,Data!$P$1,FALSE)^1.5+VLOOKUP(BF$6,Data!$N$4:$Y$11,Data!$W$1,FALSE)/1000*(Mannings_n_bot)^1.5)/R401)^0.67</f>
        <v>5.1247040473599251E-2</v>
      </c>
      <c r="BG401" s="34">
        <f>(((S401-VLOOKUP(BG$6,Data!$N$4:$Y$11,Data!$W$1,FALSE)/1000)*VLOOKUP(BG$6,Data!$N$4:$Y$11,Data!$P$1,FALSE)^1.5+VLOOKUP(BG$6,Data!$N$4:$Y$11,Data!$W$1,FALSE)/1000*(Mannings_n_bot)^1.5)/S401)^0.67</f>
        <v>5.1175684176927833E-2</v>
      </c>
    </row>
    <row r="402" spans="1:59" x14ac:dyDescent="0.25">
      <c r="A402" s="28">
        <v>0.39500000000000002</v>
      </c>
      <c r="B402" s="94">
        <v>0.4717031211420471</v>
      </c>
      <c r="C402" s="94">
        <v>0.67749532803838131</v>
      </c>
      <c r="D402" s="94">
        <v>0.91906462498153596</v>
      </c>
      <c r="E402" s="94">
        <v>1.1988436615404316</v>
      </c>
      <c r="F402" s="94">
        <v>1.5141194187536346</v>
      </c>
      <c r="G402" s="94">
        <v>1.8678843683015001</v>
      </c>
      <c r="H402" s="94">
        <v>2.2568664287408176</v>
      </c>
      <c r="I402" s="94">
        <v>2.6846169201522536</v>
      </c>
      <c r="K402" s="28">
        <v>0.39500000000000002</v>
      </c>
      <c r="L402" s="94">
        <v>2.1635908149815726</v>
      </c>
      <c r="M402" s="94">
        <v>2.6001335988570484</v>
      </c>
      <c r="N402" s="94">
        <v>3.0271923808624193</v>
      </c>
      <c r="O402" s="94">
        <v>3.4636271813159931</v>
      </c>
      <c r="P402" s="94">
        <v>3.8906934592873257</v>
      </c>
      <c r="Q402" s="94">
        <v>4.3270722634428358</v>
      </c>
      <c r="R402" s="94">
        <v>4.7541476624794559</v>
      </c>
      <c r="S402" s="94">
        <v>5.1904926007575938</v>
      </c>
      <c r="U402" s="28">
        <v>0.39500000000000002</v>
      </c>
      <c r="V402" s="94">
        <v>1.4168131973296934</v>
      </c>
      <c r="W402" s="94">
        <v>1.7020605668824857</v>
      </c>
      <c r="X402" s="94">
        <v>1.981720091872931</v>
      </c>
      <c r="Y402" s="94">
        <v>2.2668953893345547</v>
      </c>
      <c r="Z402" s="94">
        <v>2.5465586549830919</v>
      </c>
      <c r="AA402" s="94">
        <v>2.8316967495345957</v>
      </c>
      <c r="AB402" s="94">
        <v>3.1113653870126305</v>
      </c>
      <c r="AC402" s="94">
        <v>3.3964810546303794</v>
      </c>
      <c r="AE402" s="28">
        <v>0.39500000000000002</v>
      </c>
      <c r="AF402" s="94">
        <f t="shared" si="110"/>
        <v>0.48631356418769073</v>
      </c>
      <c r="AG402" s="94">
        <f t="shared" si="96"/>
        <v>0.48683072544578199</v>
      </c>
      <c r="AH402" s="94">
        <f t="shared" si="97"/>
        <v>0.48675563839191316</v>
      </c>
      <c r="AI402" s="94">
        <f t="shared" si="98"/>
        <v>0.48708939787024924</v>
      </c>
      <c r="AJ402" s="94">
        <f t="shared" si="99"/>
        <v>0.48700317638495549</v>
      </c>
      <c r="AK402" s="94">
        <f t="shared" si="100"/>
        <v>0.48724580475075852</v>
      </c>
      <c r="AL402" s="94">
        <f t="shared" si="101"/>
        <v>0.48716142739270774</v>
      </c>
      <c r="AM402" s="94">
        <f t="shared" si="102"/>
        <v>0.48735058174029205</v>
      </c>
      <c r="AO402" s="28">
        <v>0.39500000000000002</v>
      </c>
      <c r="AP402" s="94">
        <f t="shared" si="111"/>
        <v>0.2180186372930524</v>
      </c>
      <c r="AQ402" s="94">
        <f t="shared" si="103"/>
        <v>0.26056173741848909</v>
      </c>
      <c r="AR402" s="94">
        <f t="shared" si="104"/>
        <v>0.3036029790480983</v>
      </c>
      <c r="AS402" s="94">
        <f t="shared" si="105"/>
        <v>0.34612375951066859</v>
      </c>
      <c r="AT402" s="94">
        <f t="shared" si="106"/>
        <v>0.38916440850392314</v>
      </c>
      <c r="AU402" s="94">
        <f t="shared" si="107"/>
        <v>0.43167394824493122</v>
      </c>
      <c r="AV402" s="94">
        <f t="shared" si="108"/>
        <v>0.47471525685926674</v>
      </c>
      <c r="AW402" s="94">
        <f t="shared" si="109"/>
        <v>0.51721813836328601</v>
      </c>
      <c r="AY402" s="28">
        <v>0.39500000000000002</v>
      </c>
      <c r="AZ402" s="34">
        <f>(((L402-VLOOKUP(AZ$6,Data!$N$4:$Y$11,Data!$W$1,FALSE)/1000)*VLOOKUP(AZ$6,Data!$N$4:$Y$11,Data!$P$1,FALSE)^1.5+VLOOKUP(AZ$6,Data!$N$4:$Y$11,Data!$W$1,FALSE)/1000*(Mannings_n_bot)^1.5)/L402)^0.67</f>
        <v>5.1926276489995843E-2</v>
      </c>
      <c r="BA402" s="34">
        <f>(((M402-VLOOKUP(BA$6,Data!$N$4:$Y$11,Data!$W$1,FALSE)/1000)*VLOOKUP(BA$6,Data!$N$4:$Y$11,Data!$P$1,FALSE)^1.5+VLOOKUP(BA$6,Data!$N$4:$Y$11,Data!$W$1,FALSE)/1000*(Mannings_n_bot)^1.5)/M402)^0.67</f>
        <v>5.1849820949006205E-2</v>
      </c>
      <c r="BB402" s="34">
        <f>(((N402-VLOOKUP(BB$6,Data!$N$4:$Y$11,Data!$W$1,FALSE)/1000)*VLOOKUP(BB$6,Data!$N$4:$Y$11,Data!$P$1,FALSE)^1.5+VLOOKUP(BB$6,Data!$N$4:$Y$11,Data!$W$1,FALSE)/1000*(Mannings_n_bot)^1.5)/N402)^0.67</f>
        <v>5.1731278047986523E-2</v>
      </c>
      <c r="BC402" s="34">
        <f>(((O402-VLOOKUP(BC$6,Data!$N$4:$Y$11,Data!$W$1,FALSE)/1000)*VLOOKUP(BC$6,Data!$N$4:$Y$11,Data!$P$1,FALSE)^1.5+VLOOKUP(BC$6,Data!$N$4:$Y$11,Data!$W$1,FALSE)/1000*(Mannings_n_bot)^1.5)/O402)^0.67</f>
        <v>5.1605630107649819E-2</v>
      </c>
      <c r="BD402" s="34">
        <f>(((P402-VLOOKUP(BD$6,Data!$N$4:$Y$11,Data!$W$1,FALSE)/1000)*VLOOKUP(BD$6,Data!$N$4:$Y$11,Data!$P$1,FALSE)^1.5+VLOOKUP(BD$6,Data!$N$4:$Y$11,Data!$W$1,FALSE)/1000*(Mannings_n_bot)^1.5)/P402)^0.67</f>
        <v>5.1452939712577694E-2</v>
      </c>
      <c r="BE402" s="34">
        <f>(((Q402-VLOOKUP(BE$6,Data!$N$4:$Y$11,Data!$W$1,FALSE)/1000)*VLOOKUP(BE$6,Data!$N$4:$Y$11,Data!$P$1,FALSE)^1.5+VLOOKUP(BE$6,Data!$N$4:$Y$11,Data!$W$1,FALSE)/1000*(Mannings_n_bot)^1.5)/Q402)^0.67</f>
        <v>5.1323920403964142E-2</v>
      </c>
      <c r="BF402" s="34">
        <f>(((R402-VLOOKUP(BF$6,Data!$N$4:$Y$11,Data!$W$1,FALSE)/1000)*VLOOKUP(BF$6,Data!$N$4:$Y$11,Data!$P$1,FALSE)^1.5+VLOOKUP(BF$6,Data!$N$4:$Y$11,Data!$W$1,FALSE)/1000*(Mannings_n_bot)^1.5)/R402)^0.67</f>
        <v>5.1231588296059498E-2</v>
      </c>
      <c r="BG402" s="34">
        <f>(((S402-VLOOKUP(BG$6,Data!$N$4:$Y$11,Data!$W$1,FALSE)/1000)*VLOOKUP(BG$6,Data!$N$4:$Y$11,Data!$P$1,FALSE)^1.5+VLOOKUP(BG$6,Data!$N$4:$Y$11,Data!$W$1,FALSE)/1000*(Mannings_n_bot)^1.5)/S402)^0.67</f>
        <v>5.1160067866235157E-2</v>
      </c>
    </row>
    <row r="403" spans="1:59" x14ac:dyDescent="0.25">
      <c r="A403" s="28">
        <v>0.39600000000000002</v>
      </c>
      <c r="B403" s="94">
        <v>0.47283808887269924</v>
      </c>
      <c r="C403" s="94">
        <v>0.67912356018236897</v>
      </c>
      <c r="D403" s="94">
        <v>0.92127379573418056</v>
      </c>
      <c r="E403" s="94">
        <v>1.2017231843760634</v>
      </c>
      <c r="F403" s="94">
        <v>1.5177569110817613</v>
      </c>
      <c r="G403" s="94">
        <v>1.8723692986146903</v>
      </c>
      <c r="H403" s="94">
        <v>2.2622863589930788</v>
      </c>
      <c r="I403" s="94">
        <v>2.6910613735895597</v>
      </c>
      <c r="K403" s="28">
        <v>0.39600000000000002</v>
      </c>
      <c r="L403" s="94">
        <v>2.165310397445547</v>
      </c>
      <c r="M403" s="94">
        <v>2.6021915756779173</v>
      </c>
      <c r="N403" s="94">
        <v>3.0295898170659612</v>
      </c>
      <c r="O403" s="94">
        <v>3.4663629002574305</v>
      </c>
      <c r="P403" s="94">
        <v>3.8937686285943127</v>
      </c>
      <c r="Q403" s="94">
        <v>4.3304856599479535</v>
      </c>
      <c r="R403" s="94">
        <v>4.7579005092531323</v>
      </c>
      <c r="S403" s="94">
        <v>5.1945836421343623</v>
      </c>
      <c r="U403" s="28">
        <v>0.39600000000000002</v>
      </c>
      <c r="V403" s="94">
        <v>1.4161895179761896</v>
      </c>
      <c r="W403" s="94">
        <v>1.7013035188332699</v>
      </c>
      <c r="X403" s="94">
        <v>1.980839975378583</v>
      </c>
      <c r="Y403" s="94">
        <v>2.265881911745208</v>
      </c>
      <c r="Z403" s="94">
        <v>2.5454220937560432</v>
      </c>
      <c r="AA403" s="94">
        <v>2.8304268332111184</v>
      </c>
      <c r="AB403" s="94">
        <v>3.1099723780754829</v>
      </c>
      <c r="AC403" s="94">
        <v>3.3949546950980252</v>
      </c>
      <c r="AE403" s="28">
        <v>0.39600000000000002</v>
      </c>
      <c r="AF403" s="94">
        <f t="shared" si="110"/>
        <v>0.48748368619365734</v>
      </c>
      <c r="AG403" s="94">
        <f t="shared" si="96"/>
        <v>0.4880007312053003</v>
      </c>
      <c r="AH403" s="94">
        <f t="shared" si="97"/>
        <v>0.48792566092437856</v>
      </c>
      <c r="AI403" s="94">
        <f t="shared" si="98"/>
        <v>0.48825934612051508</v>
      </c>
      <c r="AJ403" s="94">
        <f t="shared" si="99"/>
        <v>0.48817314375736509</v>
      </c>
      <c r="AK403" s="94">
        <f t="shared" si="100"/>
        <v>0.48841571843320369</v>
      </c>
      <c r="AL403" s="94">
        <f t="shared" si="101"/>
        <v>0.48833135970435709</v>
      </c>
      <c r="AM403" s="94">
        <f t="shared" si="102"/>
        <v>0.48852047235227969</v>
      </c>
      <c r="AO403" s="28">
        <v>0.39600000000000002</v>
      </c>
      <c r="AP403" s="94">
        <f t="shared" si="111"/>
        <v>0.21836965703878494</v>
      </c>
      <c r="AQ403" s="94">
        <f t="shared" si="103"/>
        <v>0.26098138451064856</v>
      </c>
      <c r="AR403" s="94">
        <f t="shared" si="104"/>
        <v>0.30409192377943695</v>
      </c>
      <c r="AS403" s="94">
        <f t="shared" si="105"/>
        <v>0.34668129649287932</v>
      </c>
      <c r="AT403" s="94">
        <f t="shared" si="106"/>
        <v>0.38979124232907642</v>
      </c>
      <c r="AU403" s="94">
        <f t="shared" si="107"/>
        <v>0.43236935661327036</v>
      </c>
      <c r="AV403" s="94">
        <f t="shared" si="108"/>
        <v>0.47547996318825914</v>
      </c>
      <c r="AW403" s="94">
        <f t="shared" si="109"/>
        <v>0.51805140873308764</v>
      </c>
      <c r="AY403" s="28">
        <v>0.39600000000000002</v>
      </c>
      <c r="AZ403" s="34">
        <f>(((L403-VLOOKUP(AZ$6,Data!$N$4:$Y$11,Data!$W$1,FALSE)/1000)*VLOOKUP(AZ$6,Data!$N$4:$Y$11,Data!$P$1,FALSE)^1.5+VLOOKUP(AZ$6,Data!$N$4:$Y$11,Data!$W$1,FALSE)/1000*(Mannings_n_bot)^1.5)/L403)^0.67</f>
        <v>5.1912318560541064E-2</v>
      </c>
      <c r="BA403" s="34">
        <f>(((M403-VLOOKUP(BA$6,Data!$N$4:$Y$11,Data!$W$1,FALSE)/1000)*VLOOKUP(BA$6,Data!$N$4:$Y$11,Data!$P$1,FALSE)^1.5+VLOOKUP(BA$6,Data!$N$4:$Y$11,Data!$W$1,FALSE)/1000*(Mannings_n_bot)^1.5)/M403)^0.67</f>
        <v>5.1835662378135659E-2</v>
      </c>
      <c r="BB403" s="34">
        <f>(((N403-VLOOKUP(BB$6,Data!$N$4:$Y$11,Data!$W$1,FALSE)/1000)*VLOOKUP(BB$6,Data!$N$4:$Y$11,Data!$P$1,FALSE)^1.5+VLOOKUP(BB$6,Data!$N$4:$Y$11,Data!$W$1,FALSE)/1000*(Mannings_n_bot)^1.5)/N403)^0.67</f>
        <v>5.1716888404901816E-2</v>
      </c>
      <c r="BC403" s="34">
        <f>(((O403-VLOOKUP(BC$6,Data!$N$4:$Y$11,Data!$W$1,FALSE)/1000)*VLOOKUP(BC$6,Data!$N$4:$Y$11,Data!$P$1,FALSE)^1.5+VLOOKUP(BC$6,Data!$N$4:$Y$11,Data!$W$1,FALSE)/1000*(Mannings_n_bot)^1.5)/O403)^0.67</f>
        <v>5.1590956006657272E-2</v>
      </c>
      <c r="BD403" s="34">
        <f>(((P403-VLOOKUP(BD$6,Data!$N$4:$Y$11,Data!$W$1,FALSE)/1000)*VLOOKUP(BD$6,Data!$N$4:$Y$11,Data!$P$1,FALSE)^1.5+VLOOKUP(BD$6,Data!$N$4:$Y$11,Data!$W$1,FALSE)/1000*(Mannings_n_bot)^1.5)/P403)^0.67</f>
        <v>5.1437965909649032E-2</v>
      </c>
      <c r="BE403" s="34">
        <f>(((Q403-VLOOKUP(BE$6,Data!$N$4:$Y$11,Data!$W$1,FALSE)/1000)*VLOOKUP(BE$6,Data!$N$4:$Y$11,Data!$P$1,FALSE)^1.5+VLOOKUP(BE$6,Data!$N$4:$Y$11,Data!$W$1,FALSE)/1000*(Mannings_n_bot)^1.5)/Q403)^0.67</f>
        <v>5.1308661960083622E-2</v>
      </c>
      <c r="BF403" s="34">
        <f>(((R403-VLOOKUP(BF$6,Data!$N$4:$Y$11,Data!$W$1,FALSE)/1000)*VLOOKUP(BF$6,Data!$N$4:$Y$11,Data!$P$1,FALSE)^1.5+VLOOKUP(BF$6,Data!$N$4:$Y$11,Data!$W$1,FALSE)/1000*(Mannings_n_bot)^1.5)/R403)^0.67</f>
        <v>5.1216151299654511E-2</v>
      </c>
      <c r="BG403" s="34">
        <f>(((S403-VLOOKUP(BG$6,Data!$N$4:$Y$11,Data!$W$1,FALSE)/1000)*VLOOKUP(BG$6,Data!$N$4:$Y$11,Data!$P$1,FALSE)^1.5+VLOOKUP(BG$6,Data!$N$4:$Y$11,Data!$W$1,FALSE)/1000*(Mannings_n_bot)^1.5)/S403)^0.67</f>
        <v>5.1144466806256832E-2</v>
      </c>
    </row>
    <row r="404" spans="1:59" x14ac:dyDescent="0.25">
      <c r="A404" s="28">
        <v>0.39700000000000002</v>
      </c>
      <c r="B404" s="94">
        <v>0.47397255604540872</v>
      </c>
      <c r="C404" s="94">
        <v>0.68075106676369579</v>
      </c>
      <c r="D404" s="94">
        <v>0.92348198351966371</v>
      </c>
      <c r="E404" s="94">
        <v>1.2046014174558226</v>
      </c>
      <c r="F404" s="94">
        <v>1.5213927769344948</v>
      </c>
      <c r="G404" s="94">
        <v>1.8768522138822952</v>
      </c>
      <c r="H404" s="94">
        <v>2.2677038581651479</v>
      </c>
      <c r="I404" s="94">
        <v>2.6975029255960674</v>
      </c>
      <c r="K404" s="28">
        <v>0.39700000000000002</v>
      </c>
      <c r="L404" s="94">
        <v>2.1670307386365431</v>
      </c>
      <c r="M404" s="94">
        <v>2.6042504699706837</v>
      </c>
      <c r="N404" s="94">
        <v>3.0319883204802407</v>
      </c>
      <c r="O404" s="94">
        <v>3.469099845093524</v>
      </c>
      <c r="P404" s="94">
        <v>3.8968451735539773</v>
      </c>
      <c r="Q404" s="94">
        <v>4.3339005907563202</v>
      </c>
      <c r="R404" s="94">
        <v>4.7616550401016333</v>
      </c>
      <c r="S404" s="94">
        <v>5.1986765262156043</v>
      </c>
      <c r="U404" s="28">
        <v>0.39700000000000002</v>
      </c>
      <c r="V404" s="94">
        <v>1.415563749729583</v>
      </c>
      <c r="W404" s="94">
        <v>1.7005439802486155</v>
      </c>
      <c r="X404" s="94">
        <v>1.9799569559445964</v>
      </c>
      <c r="Y404" s="94">
        <v>2.2648651296977795</v>
      </c>
      <c r="Z404" s="94">
        <v>2.5442818157008076</v>
      </c>
      <c r="AA404" s="94">
        <v>2.8291527985996465</v>
      </c>
      <c r="AB404" s="94">
        <v>3.1085748384939405</v>
      </c>
      <c r="AC404" s="94">
        <v>3.3934234034945305</v>
      </c>
      <c r="AE404" s="28">
        <v>0.39700000000000002</v>
      </c>
      <c r="AF404" s="94">
        <f t="shared" si="110"/>
        <v>0.48865329213749453</v>
      </c>
      <c r="AG404" s="94">
        <f t="shared" si="96"/>
        <v>0.48917021559414353</v>
      </c>
      <c r="AH404" s="94">
        <f t="shared" si="97"/>
        <v>0.48909516285710031</v>
      </c>
      <c r="AI404" s="94">
        <f t="shared" si="98"/>
        <v>0.48942877034381099</v>
      </c>
      <c r="AJ404" s="94">
        <f t="shared" si="99"/>
        <v>0.48934258798828867</v>
      </c>
      <c r="AK404" s="94">
        <f t="shared" si="100"/>
        <v>0.48958510648219727</v>
      </c>
      <c r="AL404" s="94">
        <f t="shared" si="101"/>
        <v>0.48950076724924069</v>
      </c>
      <c r="AM404" s="94">
        <f t="shared" si="102"/>
        <v>0.48968983625448731</v>
      </c>
      <c r="AO404" s="28">
        <v>0.39700000000000002</v>
      </c>
      <c r="AP404" s="94">
        <f t="shared" si="111"/>
        <v>0.21871981213502481</v>
      </c>
      <c r="AQ404" s="94">
        <f t="shared" si="103"/>
        <v>0.26139999766280508</v>
      </c>
      <c r="AR404" s="94">
        <f t="shared" si="104"/>
        <v>0.30457966387330682</v>
      </c>
      <c r="AS404" s="94">
        <f t="shared" si="105"/>
        <v>0.34723745964231467</v>
      </c>
      <c r="AT404" s="94">
        <f t="shared" si="106"/>
        <v>0.39041653162395551</v>
      </c>
      <c r="AU404" s="94">
        <f t="shared" si="107"/>
        <v>0.43306305130426648</v>
      </c>
      <c r="AV404" s="94">
        <f t="shared" si="108"/>
        <v>0.47624278513815771</v>
      </c>
      <c r="AW404" s="94">
        <f t="shared" si="109"/>
        <v>0.51888262560542975</v>
      </c>
      <c r="AY404" s="28">
        <v>0.39700000000000002</v>
      </c>
      <c r="AZ404" s="34">
        <f>(((L404-VLOOKUP(AZ$6,Data!$N$4:$Y$11,Data!$W$1,FALSE)/1000)*VLOOKUP(AZ$6,Data!$N$4:$Y$11,Data!$P$1,FALSE)^1.5+VLOOKUP(AZ$6,Data!$N$4:$Y$11,Data!$W$1,FALSE)/1000*(Mannings_n_bot)^1.5)/L404)^0.67</f>
        <v>5.1898374793394736E-2</v>
      </c>
      <c r="BA404" s="34">
        <f>(((M404-VLOOKUP(BA$6,Data!$N$4:$Y$11,Data!$W$1,FALSE)/1000)*VLOOKUP(BA$6,Data!$N$4:$Y$11,Data!$P$1,FALSE)^1.5+VLOOKUP(BA$6,Data!$N$4:$Y$11,Data!$W$1,FALSE)/1000*(Mannings_n_bot)^1.5)/M404)^0.67</f>
        <v>5.1821517985623421E-2</v>
      </c>
      <c r="BB404" s="34">
        <f>(((N404-VLOOKUP(BB$6,Data!$N$4:$Y$11,Data!$W$1,FALSE)/1000)*VLOOKUP(BB$6,Data!$N$4:$Y$11,Data!$P$1,FALSE)^1.5+VLOOKUP(BB$6,Data!$N$4:$Y$11,Data!$W$1,FALSE)/1000*(Mannings_n_bot)^1.5)/N404)^0.67</f>
        <v>5.1702513158796606E-2</v>
      </c>
      <c r="BC404" s="34">
        <f>(((O404-VLOOKUP(BC$6,Data!$N$4:$Y$11,Data!$W$1,FALSE)/1000)*VLOOKUP(BC$6,Data!$N$4:$Y$11,Data!$P$1,FALSE)^1.5+VLOOKUP(BC$6,Data!$N$4:$Y$11,Data!$W$1,FALSE)/1000*(Mannings_n_bot)^1.5)/O404)^0.67</f>
        <v>5.1576296436991999E-2</v>
      </c>
      <c r="BD404" s="34">
        <f>(((P404-VLOOKUP(BD$6,Data!$N$4:$Y$11,Data!$W$1,FALSE)/1000)*VLOOKUP(BD$6,Data!$N$4:$Y$11,Data!$P$1,FALSE)^1.5+VLOOKUP(BD$6,Data!$N$4:$Y$11,Data!$W$1,FALSE)/1000*(Mannings_n_bot)^1.5)/P404)^0.67</f>
        <v>5.1423006913520121E-2</v>
      </c>
      <c r="BE404" s="34">
        <f>(((Q404-VLOOKUP(BE$6,Data!$N$4:$Y$11,Data!$W$1,FALSE)/1000)*VLOOKUP(BE$6,Data!$N$4:$Y$11,Data!$P$1,FALSE)^1.5+VLOOKUP(BE$6,Data!$N$4:$Y$11,Data!$W$1,FALSE)/1000*(Mannings_n_bot)^1.5)/Q404)^0.67</f>
        <v>5.1293418477533249E-2</v>
      </c>
      <c r="BF404" s="34">
        <f>(((R404-VLOOKUP(BF$6,Data!$N$4:$Y$11,Data!$W$1,FALSE)/1000)*VLOOKUP(BF$6,Data!$N$4:$Y$11,Data!$P$1,FALSE)^1.5+VLOOKUP(BF$6,Data!$N$4:$Y$11,Data!$W$1,FALSE)/1000*(Mannings_n_bot)^1.5)/R404)^0.67</f>
        <v>5.1200729437182478E-2</v>
      </c>
      <c r="BG404" s="34">
        <f>(((S404-VLOOKUP(BG$6,Data!$N$4:$Y$11,Data!$W$1,FALSE)/1000)*VLOOKUP(BG$6,Data!$N$4:$Y$11,Data!$P$1,FALSE)^1.5+VLOOKUP(BG$6,Data!$N$4:$Y$11,Data!$W$1,FALSE)/1000*(Mannings_n_bot)^1.5)/S404)^0.67</f>
        <v>5.1128880949588715E-2</v>
      </c>
    </row>
    <row r="405" spans="1:59" x14ac:dyDescent="0.25">
      <c r="A405" s="28">
        <v>0.39800000000000002</v>
      </c>
      <c r="B405" s="94">
        <v>0.47510652098534673</v>
      </c>
      <c r="C405" s="94">
        <v>0.68237784539773039</v>
      </c>
      <c r="D405" s="94">
        <v>0.92568918509897913</v>
      </c>
      <c r="E405" s="94">
        <v>1.2074783565784573</v>
      </c>
      <c r="F405" s="94">
        <v>1.525027010997982</v>
      </c>
      <c r="G405" s="94">
        <v>1.8813331075757735</v>
      </c>
      <c r="H405" s="94">
        <v>2.2731189183576581</v>
      </c>
      <c r="I405" s="94">
        <v>2.7039415668052786</v>
      </c>
      <c r="K405" s="28">
        <v>0.39800000000000002</v>
      </c>
      <c r="L405" s="94">
        <v>2.1687518417664093</v>
      </c>
      <c r="M405" s="94">
        <v>2.606310285573155</v>
      </c>
      <c r="N405" s="94">
        <v>3.0343878955771162</v>
      </c>
      <c r="O405" s="94">
        <v>3.4718380209220339</v>
      </c>
      <c r="P405" s="94">
        <v>3.8999230998980785</v>
      </c>
      <c r="Q405" s="94">
        <v>4.3373170622255808</v>
      </c>
      <c r="R405" s="94">
        <v>4.7654112620165687</v>
      </c>
      <c r="S405" s="94">
        <v>5.2027712606188086</v>
      </c>
      <c r="U405" s="28">
        <v>0.39800000000000002</v>
      </c>
      <c r="V405" s="94">
        <v>1.4149358898183781</v>
      </c>
      <c r="W405" s="94">
        <v>1.6997819477898746</v>
      </c>
      <c r="X405" s="94">
        <v>1.979071029685282</v>
      </c>
      <c r="Y405" s="94">
        <v>2.2638450387397819</v>
      </c>
      <c r="Z405" s="94">
        <v>2.543137815817794</v>
      </c>
      <c r="AA405" s="94">
        <v>2.8278746401339765</v>
      </c>
      <c r="AB405" s="94">
        <v>3.1071727621546423</v>
      </c>
      <c r="AC405" s="94">
        <v>3.3918871731400366</v>
      </c>
      <c r="AE405" s="28">
        <v>0.39800000000000002</v>
      </c>
      <c r="AF405" s="94">
        <f t="shared" si="110"/>
        <v>0.48982238029249758</v>
      </c>
      <c r="AG405" s="94">
        <f t="shared" si="96"/>
        <v>0.49033917689877687</v>
      </c>
      <c r="AH405" s="94">
        <f t="shared" si="97"/>
        <v>0.49026414247463362</v>
      </c>
      <c r="AI405" s="94">
        <f t="shared" si="98"/>
        <v>0.49059766883317102</v>
      </c>
      <c r="AJ405" s="94">
        <f t="shared" si="99"/>
        <v>0.49051150736857213</v>
      </c>
      <c r="AK405" s="94">
        <f t="shared" si="100"/>
        <v>0.49075396719474057</v>
      </c>
      <c r="AL405" s="94">
        <f t="shared" si="101"/>
        <v>0.49066964832222137</v>
      </c>
      <c r="AM405" s="94">
        <f t="shared" si="102"/>
        <v>0.49085867174657244</v>
      </c>
      <c r="AO405" s="28">
        <v>0.39800000000000002</v>
      </c>
      <c r="AP405" s="94">
        <f t="shared" si="111"/>
        <v>0.21906910317520745</v>
      </c>
      <c r="AQ405" s="94">
        <f t="shared" si="103"/>
        <v>0.26181757758273527</v>
      </c>
      <c r="AR405" s="94">
        <f t="shared" si="104"/>
        <v>0.30506620015465113</v>
      </c>
      <c r="AS405" s="94">
        <f t="shared" si="105"/>
        <v>0.34779224989816232</v>
      </c>
      <c r="AT405" s="94">
        <f t="shared" si="106"/>
        <v>0.39104027744491615</v>
      </c>
      <c r="AU405" s="94">
        <f t="shared" si="107"/>
        <v>0.433755033488471</v>
      </c>
      <c r="AV405" s="94">
        <f t="shared" si="108"/>
        <v>0.47700372399668761</v>
      </c>
      <c r="AW405" s="94">
        <f t="shared" si="109"/>
        <v>0.51971179038220428</v>
      </c>
      <c r="AY405" s="28">
        <v>0.39800000000000002</v>
      </c>
      <c r="AZ405" s="34">
        <f>(((L405-VLOOKUP(AZ$6,Data!$N$4:$Y$11,Data!$W$1,FALSE)/1000)*VLOOKUP(AZ$6,Data!$N$4:$Y$11,Data!$P$1,FALSE)^1.5+VLOOKUP(AZ$6,Data!$N$4:$Y$11,Data!$W$1,FALSE)/1000*(Mannings_n_bot)^1.5)/L405)^0.67</f>
        <v>5.1884445144482608E-2</v>
      </c>
      <c r="BA405" s="34">
        <f>(((M405-VLOOKUP(BA$6,Data!$N$4:$Y$11,Data!$W$1,FALSE)/1000)*VLOOKUP(BA$6,Data!$N$4:$Y$11,Data!$P$1,FALSE)^1.5+VLOOKUP(BA$6,Data!$N$4:$Y$11,Data!$W$1,FALSE)/1000*(Mannings_n_bot)^1.5)/M405)^0.67</f>
        <v>5.1807387727435712E-2</v>
      </c>
      <c r="BB405" s="34">
        <f>(((N405-VLOOKUP(BB$6,Data!$N$4:$Y$11,Data!$W$1,FALSE)/1000)*VLOOKUP(BB$6,Data!$N$4:$Y$11,Data!$P$1,FALSE)^1.5+VLOOKUP(BB$6,Data!$N$4:$Y$11,Data!$W$1,FALSE)/1000*(Mannings_n_bot)^1.5)/N405)^0.67</f>
        <v>5.1688152264913127E-2</v>
      </c>
      <c r="BC405" s="34">
        <f>(((O405-VLOOKUP(BC$6,Data!$N$4:$Y$11,Data!$W$1,FALSE)/1000)*VLOOKUP(BC$6,Data!$N$4:$Y$11,Data!$P$1,FALSE)^1.5+VLOOKUP(BC$6,Data!$N$4:$Y$11,Data!$W$1,FALSE)/1000*(Mannings_n_bot)^1.5)/O405)^0.67</f>
        <v>5.1561651353513364E-2</v>
      </c>
      <c r="BD405" s="34">
        <f>(((P405-VLOOKUP(BD$6,Data!$N$4:$Y$11,Data!$W$1,FALSE)/1000)*VLOOKUP(BD$6,Data!$N$4:$Y$11,Data!$P$1,FALSE)^1.5+VLOOKUP(BD$6,Data!$N$4:$Y$11,Data!$W$1,FALSE)/1000*(Mannings_n_bot)^1.5)/P405)^0.67</f>
        <v>5.1408062678133838E-2</v>
      </c>
      <c r="BE405" s="34">
        <f>(((Q405-VLOOKUP(BE$6,Data!$N$4:$Y$11,Data!$W$1,FALSE)/1000)*VLOOKUP(BE$6,Data!$N$4:$Y$11,Data!$P$1,FALSE)^1.5+VLOOKUP(BE$6,Data!$N$4:$Y$11,Data!$W$1,FALSE)/1000*(Mannings_n_bot)^1.5)/Q405)^0.67</f>
        <v>5.1278189909784451E-2</v>
      </c>
      <c r="BF405" s="34">
        <f>(((R405-VLOOKUP(BF$6,Data!$N$4:$Y$11,Data!$W$1,FALSE)/1000)*VLOOKUP(BF$6,Data!$N$4:$Y$11,Data!$P$1,FALSE)^1.5+VLOOKUP(BF$6,Data!$N$4:$Y$11,Data!$W$1,FALSE)/1000*(Mannings_n_bot)^1.5)/R405)^0.67</f>
        <v>5.1185322661532293E-2</v>
      </c>
      <c r="BG405" s="34">
        <f>(((S405-VLOOKUP(BG$6,Data!$N$4:$Y$11,Data!$W$1,FALSE)/1000)*VLOOKUP(BG$6,Data!$N$4:$Y$11,Data!$P$1,FALSE)^1.5+VLOOKUP(BG$6,Data!$N$4:$Y$11,Data!$W$1,FALSE)/1000*(Mannings_n_bot)^1.5)/S405)^0.67</f>
        <v>5.1113310248916896E-2</v>
      </c>
    </row>
    <row r="406" spans="1:59" x14ac:dyDescent="0.25">
      <c r="A406" s="28">
        <v>0.39900000000000002</v>
      </c>
      <c r="B406" s="94">
        <v>0.47623998201545836</v>
      </c>
      <c r="C406" s="94">
        <v>0.68400389369663783</v>
      </c>
      <c r="D406" s="94">
        <v>0.92789539722877801</v>
      </c>
      <c r="E406" s="94">
        <v>1.2103539975370479</v>
      </c>
      <c r="F406" s="94">
        <v>1.5286596079512098</v>
      </c>
      <c r="G406" s="94">
        <v>1.8858119731577416</v>
      </c>
      <c r="H406" s="94">
        <v>2.2785315316605579</v>
      </c>
      <c r="I406" s="94">
        <v>2.710377287837975</v>
      </c>
      <c r="K406" s="28">
        <v>0.39900000000000002</v>
      </c>
      <c r="L406" s="94">
        <v>2.1704737100580229</v>
      </c>
      <c r="M406" s="94">
        <v>2.6083710263364037</v>
      </c>
      <c r="N406" s="94">
        <v>3.0367885468438884</v>
      </c>
      <c r="O406" s="94">
        <v>3.4745774328584083</v>
      </c>
      <c r="P406" s="94">
        <v>3.9030024133782315</v>
      </c>
      <c r="Q406" s="94">
        <v>4.3407350807354703</v>
      </c>
      <c r="R406" s="94">
        <v>4.7691691820138189</v>
      </c>
      <c r="S406" s="94">
        <v>5.2068678529879628</v>
      </c>
      <c r="U406" s="28">
        <v>0.39900000000000002</v>
      </c>
      <c r="V406" s="94">
        <v>1.414305935456885</v>
      </c>
      <c r="W406" s="94">
        <v>1.6990174181014381</v>
      </c>
      <c r="X406" s="94">
        <v>1.9781821926951857</v>
      </c>
      <c r="Y406" s="94">
        <v>2.2628216343961958</v>
      </c>
      <c r="Z406" s="94">
        <v>2.5419900890820748</v>
      </c>
      <c r="AA406" s="94">
        <v>2.8265923522198055</v>
      </c>
      <c r="AB406" s="94">
        <v>3.105766142913327</v>
      </c>
      <c r="AC406" s="94">
        <v>3.390345997321019</v>
      </c>
      <c r="AE406" s="28">
        <v>0.39900000000000002</v>
      </c>
      <c r="AF406" s="94">
        <f t="shared" si="110"/>
        <v>0.49099094892966683</v>
      </c>
      <c r="AG406" s="94">
        <f t="shared" si="96"/>
        <v>0.49150761340336357</v>
      </c>
      <c r="AH406" s="94">
        <f t="shared" si="97"/>
        <v>0.49143259805923389</v>
      </c>
      <c r="AI406" s="94">
        <f t="shared" si="98"/>
        <v>0.49176603987932654</v>
      </c>
      <c r="AJ406" s="94">
        <f t="shared" si="99"/>
        <v>0.4916799001867585</v>
      </c>
      <c r="AK406" s="94">
        <f t="shared" si="100"/>
        <v>0.49192229886552863</v>
      </c>
      <c r="AL406" s="94">
        <f t="shared" si="101"/>
        <v>0.49183800121585569</v>
      </c>
      <c r="AM406" s="94">
        <f t="shared" si="102"/>
        <v>0.49202697712588328</v>
      </c>
      <c r="AO406" s="28">
        <v>0.39900000000000002</v>
      </c>
      <c r="AP406" s="94">
        <f t="shared" si="111"/>
        <v>0.21941753074849596</v>
      </c>
      <c r="AQ406" s="94">
        <f t="shared" si="103"/>
        <v>0.26223412497314763</v>
      </c>
      <c r="AR406" s="94">
        <f t="shared" si="104"/>
        <v>0.30555153344250219</v>
      </c>
      <c r="AS406" s="94">
        <f t="shared" si="105"/>
        <v>0.34834566819290419</v>
      </c>
      <c r="AT406" s="94">
        <f t="shared" si="106"/>
        <v>0.39166248084076466</v>
      </c>
      <c r="AU406" s="94">
        <f t="shared" si="107"/>
        <v>0.43444530432809092</v>
      </c>
      <c r="AV406" s="94">
        <f t="shared" si="108"/>
        <v>0.47776278104238484</v>
      </c>
      <c r="AW406" s="94">
        <f t="shared" si="109"/>
        <v>0.52053890445531936</v>
      </c>
      <c r="AY406" s="28">
        <v>0.39900000000000002</v>
      </c>
      <c r="AZ406" s="34">
        <f>(((L406-VLOOKUP(AZ$6,Data!$N$4:$Y$11,Data!$W$1,FALSE)/1000)*VLOOKUP(AZ$6,Data!$N$4:$Y$11,Data!$P$1,FALSE)^1.5+VLOOKUP(AZ$6,Data!$N$4:$Y$11,Data!$W$1,FALSE)/1000*(Mannings_n_bot)^1.5)/L406)^0.67</f>
        <v>5.1870529569819468E-2</v>
      </c>
      <c r="BA406" s="34">
        <f>(((M406-VLOOKUP(BA$6,Data!$N$4:$Y$11,Data!$W$1,FALSE)/1000)*VLOOKUP(BA$6,Data!$N$4:$Y$11,Data!$P$1,FALSE)^1.5+VLOOKUP(BA$6,Data!$N$4:$Y$11,Data!$W$1,FALSE)/1000*(Mannings_n_bot)^1.5)/M406)^0.67</f>
        <v>5.1793271559625681E-2</v>
      </c>
      <c r="BB406" s="34">
        <f>(((N406-VLOOKUP(BB$6,Data!$N$4:$Y$11,Data!$W$1,FALSE)/1000)*VLOOKUP(BB$6,Data!$N$4:$Y$11,Data!$P$1,FALSE)^1.5+VLOOKUP(BB$6,Data!$N$4:$Y$11,Data!$W$1,FALSE)/1000*(Mannings_n_bot)^1.5)/N406)^0.67</f>
        <v>5.1673805678582076E-2</v>
      </c>
      <c r="BC406" s="34">
        <f>(((O406-VLOOKUP(BC$6,Data!$N$4:$Y$11,Data!$W$1,FALSE)/1000)*VLOOKUP(BC$6,Data!$N$4:$Y$11,Data!$P$1,FALSE)^1.5+VLOOKUP(BC$6,Data!$N$4:$Y$11,Data!$W$1,FALSE)/1000*(Mannings_n_bot)^1.5)/O406)^0.67</f>
        <v>5.1547020711168082E-2</v>
      </c>
      <c r="BD406" s="34">
        <f>(((P406-VLOOKUP(BD$6,Data!$N$4:$Y$11,Data!$W$1,FALSE)/1000)*VLOOKUP(BD$6,Data!$N$4:$Y$11,Data!$P$1,FALSE)^1.5+VLOOKUP(BD$6,Data!$N$4:$Y$11,Data!$W$1,FALSE)/1000*(Mannings_n_bot)^1.5)/P406)^0.67</f>
        <v>5.1393133157522322E-2</v>
      </c>
      <c r="BE406" s="34">
        <f>(((Q406-VLOOKUP(BE$6,Data!$N$4:$Y$11,Data!$W$1,FALSE)/1000)*VLOOKUP(BE$6,Data!$N$4:$Y$11,Data!$P$1,FALSE)^1.5+VLOOKUP(BE$6,Data!$N$4:$Y$11,Data!$W$1,FALSE)/1000*(Mannings_n_bot)^1.5)/Q406)^0.67</f>
        <v>5.1262976210397486E-2</v>
      </c>
      <c r="BF406" s="34">
        <f>(((R406-VLOOKUP(BF$6,Data!$N$4:$Y$11,Data!$W$1,FALSE)/1000)*VLOOKUP(BF$6,Data!$N$4:$Y$11,Data!$P$1,FALSE)^1.5+VLOOKUP(BF$6,Data!$N$4:$Y$11,Data!$W$1,FALSE)/1000*(Mannings_n_bot)^1.5)/R406)^0.67</f>
        <v>5.1169930925682811E-2</v>
      </c>
      <c r="BG406" s="34">
        <f>(((S406-VLOOKUP(BG$6,Data!$N$4:$Y$11,Data!$W$1,FALSE)/1000)*VLOOKUP(BG$6,Data!$N$4:$Y$11,Data!$P$1,FALSE)^1.5+VLOOKUP(BG$6,Data!$N$4:$Y$11,Data!$W$1,FALSE)/1000*(Mannings_n_bot)^1.5)/S406)^0.67</f>
        <v>5.1097754657016742E-2</v>
      </c>
    </row>
    <row r="407" spans="1:59" x14ac:dyDescent="0.25">
      <c r="A407" s="28">
        <v>0.4</v>
      </c>
      <c r="B407" s="94">
        <v>0.47737293745645021</v>
      </c>
      <c r="C407" s="94">
        <v>0.68562920926936477</v>
      </c>
      <c r="D407" s="94">
        <v>0.93010061666134469</v>
      </c>
      <c r="E407" s="94">
        <v>1.2132283361189704</v>
      </c>
      <c r="F407" s="94">
        <v>1.5322905624659664</v>
      </c>
      <c r="G407" s="94">
        <v>1.8902888040819368</v>
      </c>
      <c r="H407" s="94">
        <v>2.2839416901530663</v>
      </c>
      <c r="I407" s="94">
        <v>2.7168100793021726</v>
      </c>
      <c r="K407" s="28">
        <v>0.4</v>
      </c>
      <c r="L407" s="94">
        <v>2.1721963467453618</v>
      </c>
      <c r="M407" s="94">
        <v>2.6104326961248558</v>
      </c>
      <c r="N407" s="94">
        <v>3.0391902787834031</v>
      </c>
      <c r="O407" s="94">
        <v>3.477318086035881</v>
      </c>
      <c r="P407" s="94">
        <v>3.9060831197660382</v>
      </c>
      <c r="Q407" s="94">
        <v>4.3441546526879602</v>
      </c>
      <c r="R407" s="94">
        <v>4.7729288071336908</v>
      </c>
      <c r="S407" s="94">
        <v>5.2109663109937321</v>
      </c>
      <c r="U407" s="28">
        <v>0.4</v>
      </c>
      <c r="V407" s="94">
        <v>1.4136738838451484</v>
      </c>
      <c r="W407" s="94">
        <v>1.698250387810647</v>
      </c>
      <c r="X407" s="94">
        <v>1.9772904410489884</v>
      </c>
      <c r="Y407" s="94">
        <v>2.2617949121693557</v>
      </c>
      <c r="Z407" s="94">
        <v>2.540838630443262</v>
      </c>
      <c r="AA407" s="94">
        <v>2.8253059292345823</v>
      </c>
      <c r="AB407" s="94">
        <v>3.1043549745946688</v>
      </c>
      <c r="AC407" s="94">
        <v>3.3887998692901062</v>
      </c>
      <c r="AE407" s="28">
        <v>0.4</v>
      </c>
      <c r="AF407" s="94">
        <f t="shared" si="110"/>
        <v>0.49215899631769472</v>
      </c>
      <c r="AG407" s="94">
        <f t="shared" si="96"/>
        <v>0.49267552338975418</v>
      </c>
      <c r="AH407" s="94">
        <f t="shared" si="97"/>
        <v>0.49260052789084374</v>
      </c>
      <c r="AI407" s="94">
        <f t="shared" si="98"/>
        <v>0.4929338817706912</v>
      </c>
      <c r="AJ407" s="94">
        <f t="shared" si="99"/>
        <v>0.49284776472907538</v>
      </c>
      <c r="AK407" s="94">
        <f t="shared" si="100"/>
        <v>0.49309009978694007</v>
      </c>
      <c r="AL407" s="94">
        <f t="shared" si="101"/>
        <v>0.49300582422038397</v>
      </c>
      <c r="AM407" s="94">
        <f t="shared" si="102"/>
        <v>0.49319475068745078</v>
      </c>
      <c r="AO407" s="28">
        <v>0.4</v>
      </c>
      <c r="AP407" s="94">
        <f t="shared" si="111"/>
        <v>0.21976509543978659</v>
      </c>
      <c r="AQ407" s="94">
        <f t="shared" si="103"/>
        <v>0.26264964053169038</v>
      </c>
      <c r="AR407" s="94">
        <f t="shared" si="104"/>
        <v>0.30603566454998887</v>
      </c>
      <c r="AS407" s="94">
        <f t="shared" si="105"/>
        <v>0.34889771545232506</v>
      </c>
      <c r="AT407" s="94">
        <f t="shared" si="106"/>
        <v>0.392283142852768</v>
      </c>
      <c r="AU407" s="94">
        <f t="shared" si="107"/>
        <v>0.43513386497700174</v>
      </c>
      <c r="AV407" s="94">
        <f t="shared" si="108"/>
        <v>0.47851995754461135</v>
      </c>
      <c r="AW407" s="94">
        <f t="shared" si="109"/>
        <v>0.52136396920671635</v>
      </c>
      <c r="AY407" s="28">
        <v>0.4</v>
      </c>
      <c r="AZ407" s="34">
        <f>(((L407-VLOOKUP(AZ$6,Data!$N$4:$Y$11,Data!$W$1,FALSE)/1000)*VLOOKUP(AZ$6,Data!$N$4:$Y$11,Data!$P$1,FALSE)^1.5+VLOOKUP(AZ$6,Data!$N$4:$Y$11,Data!$W$1,FALSE)/1000*(Mannings_n_bot)^1.5)/L407)^0.67</f>
        <v>5.185662802550866E-2</v>
      </c>
      <c r="BA407" s="34">
        <f>(((M407-VLOOKUP(BA$6,Data!$N$4:$Y$11,Data!$W$1,FALSE)/1000)*VLOOKUP(BA$6,Data!$N$4:$Y$11,Data!$P$1,FALSE)^1.5+VLOOKUP(BA$6,Data!$N$4:$Y$11,Data!$W$1,FALSE)/1000*(Mannings_n_bot)^1.5)/M407)^0.67</f>
        <v>5.1779169438332502E-2</v>
      </c>
      <c r="BB407" s="34">
        <f>(((N407-VLOOKUP(BB$6,Data!$N$4:$Y$11,Data!$W$1,FALSE)/1000)*VLOOKUP(BB$6,Data!$N$4:$Y$11,Data!$P$1,FALSE)^1.5+VLOOKUP(BB$6,Data!$N$4:$Y$11,Data!$W$1,FALSE)/1000*(Mannings_n_bot)^1.5)/N407)^0.67</f>
        <v>5.16594733552216E-2</v>
      </c>
      <c r="BC407" s="34">
        <f>(((O407-VLOOKUP(BC$6,Data!$N$4:$Y$11,Data!$W$1,FALSE)/1000)*VLOOKUP(BC$6,Data!$N$4:$Y$11,Data!$P$1,FALSE)^1.5+VLOOKUP(BC$6,Data!$N$4:$Y$11,Data!$W$1,FALSE)/1000*(Mannings_n_bot)^1.5)/O407)^0.67</f>
        <v>5.1532404464989717E-2</v>
      </c>
      <c r="BD407" s="34">
        <f>(((P407-VLOOKUP(BD$6,Data!$N$4:$Y$11,Data!$W$1,FALSE)/1000)*VLOOKUP(BD$6,Data!$N$4:$Y$11,Data!$P$1,FALSE)^1.5+VLOOKUP(BD$6,Data!$N$4:$Y$11,Data!$W$1,FALSE)/1000*(Mannings_n_bot)^1.5)/P407)^0.67</f>
        <v>5.1378218305806161E-2</v>
      </c>
      <c r="BE407" s="34">
        <f>(((Q407-VLOOKUP(BE$6,Data!$N$4:$Y$11,Data!$W$1,FALSE)/1000)*VLOOKUP(BE$6,Data!$N$4:$Y$11,Data!$P$1,FALSE)^1.5+VLOOKUP(BE$6,Data!$N$4:$Y$11,Data!$W$1,FALSE)/1000*(Mannings_n_bot)^1.5)/Q407)^0.67</f>
        <v>5.1247777333020716E-2</v>
      </c>
      <c r="BF407" s="34">
        <f>(((R407-VLOOKUP(BF$6,Data!$N$4:$Y$11,Data!$W$1,FALSE)/1000)*VLOOKUP(BF$6,Data!$N$4:$Y$11,Data!$P$1,FALSE)^1.5+VLOOKUP(BF$6,Data!$N$4:$Y$11,Data!$W$1,FALSE)/1000*(Mannings_n_bot)^1.5)/R407)^0.67</f>
        <v>5.1154554182702275E-2</v>
      </c>
      <c r="BG407" s="34">
        <f>(((S407-VLOOKUP(BG$6,Data!$N$4:$Y$11,Data!$W$1,FALSE)/1000)*VLOOKUP(BG$6,Data!$N$4:$Y$11,Data!$P$1,FALSE)^1.5+VLOOKUP(BG$6,Data!$N$4:$Y$11,Data!$W$1,FALSE)/1000*(Mannings_n_bot)^1.5)/S407)^0.67</f>
        <v>5.108221412675254E-2</v>
      </c>
    </row>
    <row r="408" spans="1:59" x14ac:dyDescent="0.25">
      <c r="A408" s="28">
        <v>0.40100000000000002</v>
      </c>
      <c r="B408" s="94">
        <v>0.47850538562678047</v>
      </c>
      <c r="C408" s="94">
        <v>0.68725378972162243</v>
      </c>
      <c r="D408" s="94">
        <v>0.93230484014457737</v>
      </c>
      <c r="E408" s="94">
        <v>1.2161013681058748</v>
      </c>
      <c r="F408" s="94">
        <v>1.5359198692068068</v>
      </c>
      <c r="G408" s="94">
        <v>1.8947635937931604</v>
      </c>
      <c r="H408" s="94">
        <v>2.2893493859036145</v>
      </c>
      <c r="I408" s="94">
        <v>2.7232399317930462</v>
      </c>
      <c r="K408" s="28">
        <v>0.40100000000000002</v>
      </c>
      <c r="L408" s="94">
        <v>2.1739197550735763</v>
      </c>
      <c r="M408" s="94">
        <v>2.6124952988163739</v>
      </c>
      <c r="N408" s="94">
        <v>3.0415930959141506</v>
      </c>
      <c r="O408" s="94">
        <v>3.4800599856055987</v>
      </c>
      <c r="P408" s="94">
        <v>3.9091652248532136</v>
      </c>
      <c r="Q408" s="94">
        <v>4.3475757845073977</v>
      </c>
      <c r="R408" s="94">
        <v>4.7766901444410745</v>
      </c>
      <c r="S408" s="94">
        <v>5.2150666423336292</v>
      </c>
      <c r="U408" s="28">
        <v>0.40100000000000002</v>
      </c>
      <c r="V408" s="94">
        <v>1.4130397321688724</v>
      </c>
      <c r="W408" s="94">
        <v>1.6974808535277064</v>
      </c>
      <c r="X408" s="94">
        <v>1.9763957708014037</v>
      </c>
      <c r="Y408" s="94">
        <v>2.2607648675388283</v>
      </c>
      <c r="Z408" s="94">
        <v>2.5396834348253687</v>
      </c>
      <c r="AA408" s="94">
        <v>2.8240153655273628</v>
      </c>
      <c r="AB408" s="94">
        <v>3.1029392509921201</v>
      </c>
      <c r="AC408" s="94">
        <v>3.3872487822659054</v>
      </c>
      <c r="AE408" s="28">
        <v>0.40100000000000002</v>
      </c>
      <c r="AF408" s="94">
        <f t="shared" si="110"/>
        <v>0.49332652072295574</v>
      </c>
      <c r="AG408" s="94">
        <f t="shared" si="96"/>
        <v>0.49384290513747425</v>
      </c>
      <c r="AH408" s="94">
        <f t="shared" si="97"/>
        <v>0.49376793024708276</v>
      </c>
      <c r="AI408" s="94">
        <f t="shared" si="98"/>
        <v>0.49410119279335202</v>
      </c>
      <c r="AJ408" s="94">
        <f t="shared" si="99"/>
        <v>0.49401509927942377</v>
      </c>
      <c r="AK408" s="94">
        <f t="shared" si="100"/>
        <v>0.49425736824902272</v>
      </c>
      <c r="AL408" s="94">
        <f t="shared" si="101"/>
        <v>0.49417311562371807</v>
      </c>
      <c r="AM408" s="94">
        <f t="shared" si="102"/>
        <v>0.49436199072397485</v>
      </c>
      <c r="AO408" s="28">
        <v>0.40100000000000002</v>
      </c>
      <c r="AP408" s="94">
        <f t="shared" si="111"/>
        <v>0.22011179782971588</v>
      </c>
      <c r="AQ408" s="94">
        <f t="shared" si="103"/>
        <v>0.2630641249509586</v>
      </c>
      <c r="AR408" s="94">
        <f t="shared" si="104"/>
        <v>0.30651859428434597</v>
      </c>
      <c r="AS408" s="94">
        <f t="shared" si="105"/>
        <v>0.34944839259552285</v>
      </c>
      <c r="AT408" s="94">
        <f t="shared" si="106"/>
        <v>0.39290226451466487</v>
      </c>
      <c r="AU408" s="94">
        <f t="shared" si="107"/>
        <v>0.43582071658075688</v>
      </c>
      <c r="AV408" s="94">
        <f t="shared" si="108"/>
        <v>0.47927525476356675</v>
      </c>
      <c r="AW408" s="94">
        <f t="shared" si="109"/>
        <v>0.5221869860083812</v>
      </c>
      <c r="AY408" s="28">
        <v>0.40100000000000002</v>
      </c>
      <c r="AZ408" s="34">
        <f>(((L408-VLOOKUP(AZ$6,Data!$N$4:$Y$11,Data!$W$1,FALSE)/1000)*VLOOKUP(AZ$6,Data!$N$4:$Y$11,Data!$P$1,FALSE)^1.5+VLOOKUP(AZ$6,Data!$N$4:$Y$11,Data!$W$1,FALSE)/1000*(Mannings_n_bot)^1.5)/L408)^0.67</f>
        <v>5.1842740467741191E-2</v>
      </c>
      <c r="BA408" s="34">
        <f>(((M408-VLOOKUP(BA$6,Data!$N$4:$Y$11,Data!$W$1,FALSE)/1000)*VLOOKUP(BA$6,Data!$N$4:$Y$11,Data!$P$1,FALSE)^1.5+VLOOKUP(BA$6,Data!$N$4:$Y$11,Data!$W$1,FALSE)/1000*(Mannings_n_bot)^1.5)/M408)^0.67</f>
        <v>5.1765081319781123E-2</v>
      </c>
      <c r="BB408" s="34">
        <f>(((N408-VLOOKUP(BB$6,Data!$N$4:$Y$11,Data!$W$1,FALSE)/1000)*VLOOKUP(BB$6,Data!$N$4:$Y$11,Data!$P$1,FALSE)^1.5+VLOOKUP(BB$6,Data!$N$4:$Y$11,Data!$W$1,FALSE)/1000*(Mannings_n_bot)^1.5)/N408)^0.67</f>
        <v>5.1645155250336972E-2</v>
      </c>
      <c r="BC408" s="34">
        <f>(((O408-VLOOKUP(BC$6,Data!$N$4:$Y$11,Data!$W$1,FALSE)/1000)*VLOOKUP(BC$6,Data!$N$4:$Y$11,Data!$P$1,FALSE)^1.5+VLOOKUP(BC$6,Data!$N$4:$Y$11,Data!$W$1,FALSE)/1000*(Mannings_n_bot)^1.5)/O408)^0.67</f>
        <v>5.1517802570097949E-2</v>
      </c>
      <c r="BD408" s="34">
        <f>(((P408-VLOOKUP(BD$6,Data!$N$4:$Y$11,Data!$W$1,FALSE)/1000)*VLOOKUP(BD$6,Data!$N$4:$Y$11,Data!$P$1,FALSE)^1.5+VLOOKUP(BD$6,Data!$N$4:$Y$11,Data!$W$1,FALSE)/1000*(Mannings_n_bot)^1.5)/P408)^0.67</f>
        <v>5.1363318077193833E-2</v>
      </c>
      <c r="BE408" s="34">
        <f>(((Q408-VLOOKUP(BE$6,Data!$N$4:$Y$11,Data!$W$1,FALSE)/1000)*VLOOKUP(BE$6,Data!$N$4:$Y$11,Data!$P$1,FALSE)^1.5+VLOOKUP(BE$6,Data!$N$4:$Y$11,Data!$W$1,FALSE)/1000*(Mannings_n_bot)^1.5)/Q408)^0.67</f>
        <v>5.1232593231389865E-2</v>
      </c>
      <c r="BF408" s="34">
        <f>(((R408-VLOOKUP(BF$6,Data!$N$4:$Y$11,Data!$W$1,FALSE)/1000)*VLOOKUP(BF$6,Data!$N$4:$Y$11,Data!$P$1,FALSE)^1.5+VLOOKUP(BF$6,Data!$N$4:$Y$11,Data!$W$1,FALSE)/1000*(Mannings_n_bot)^1.5)/R408)^0.67</f>
        <v>5.1139192385747573E-2</v>
      </c>
      <c r="BG408" s="34">
        <f>(((S408-VLOOKUP(BG$6,Data!$N$4:$Y$11,Data!$W$1,FALSE)/1000)*VLOOKUP(BG$6,Data!$N$4:$Y$11,Data!$P$1,FALSE)^1.5+VLOOKUP(BG$6,Data!$N$4:$Y$11,Data!$W$1,FALSE)/1000*(Mannings_n_bot)^1.5)/S408)^0.67</f>
        <v>5.1066688611076508E-2</v>
      </c>
    </row>
    <row r="409" spans="1:59" x14ac:dyDescent="0.25">
      <c r="A409" s="28">
        <v>0.40200000000000002</v>
      </c>
      <c r="B409" s="94">
        <v>0.47963732484264593</v>
      </c>
      <c r="C409" s="94">
        <v>0.68887763265587076</v>
      </c>
      <c r="D409" s="94">
        <v>0.93450806442196288</v>
      </c>
      <c r="E409" s="94">
        <v>1.2189730892736532</v>
      </c>
      <c r="F409" s="94">
        <v>1.5395475228310165</v>
      </c>
      <c r="G409" s="94">
        <v>1.8992363357272424</v>
      </c>
      <c r="H409" s="94">
        <v>2.2947546109697918</v>
      </c>
      <c r="I409" s="94">
        <v>2.7296668358928731</v>
      </c>
      <c r="K409" s="28">
        <v>0.40200000000000002</v>
      </c>
      <c r="L409" s="94">
        <v>2.1756439382990624</v>
      </c>
      <c r="M409" s="94">
        <v>2.6145588383023481</v>
      </c>
      <c r="N409" s="94">
        <v>3.043997002770364</v>
      </c>
      <c r="O409" s="94">
        <v>3.4828031367367314</v>
      </c>
      <c r="P409" s="94">
        <v>3.9122487344517163</v>
      </c>
      <c r="Q409" s="94">
        <v>4.3509984826406534</v>
      </c>
      <c r="R409" s="94">
        <v>4.7804532010255967</v>
      </c>
      <c r="S409" s="94">
        <v>5.2191688547321835</v>
      </c>
      <c r="U409" s="28">
        <v>0.40200000000000002</v>
      </c>
      <c r="V409" s="94">
        <v>1.4124034775993488</v>
      </c>
      <c r="W409" s="94">
        <v>1.6967088118455937</v>
      </c>
      <c r="X409" s="94">
        <v>1.9754981779870733</v>
      </c>
      <c r="Y409" s="94">
        <v>2.2597314959612991</v>
      </c>
      <c r="Z409" s="94">
        <v>2.5385244971266818</v>
      </c>
      <c r="AA409" s="94">
        <v>2.8227206554186637</v>
      </c>
      <c r="AB409" s="94">
        <v>3.1015189658677476</v>
      </c>
      <c r="AC409" s="94">
        <v>3.3856927294328281</v>
      </c>
      <c r="AE409" s="28">
        <v>0.40200000000000002</v>
      </c>
      <c r="AF409" s="94">
        <f t="shared" si="110"/>
        <v>0.4944935204094929</v>
      </c>
      <c r="AG409" s="94">
        <f t="shared" si="96"/>
        <v>0.49500975692371318</v>
      </c>
      <c r="AH409" s="94">
        <f t="shared" si="97"/>
        <v>0.4949348034032342</v>
      </c>
      <c r="AI409" s="94">
        <f t="shared" si="98"/>
        <v>0.49526797123105681</v>
      </c>
      <c r="AJ409" s="94">
        <f t="shared" si="99"/>
        <v>0.49518190211936675</v>
      </c>
      <c r="AK409" s="94">
        <f t="shared" si="100"/>
        <v>0.49542410253948416</v>
      </c>
      <c r="AL409" s="94">
        <f t="shared" si="101"/>
        <v>0.49533987371142957</v>
      </c>
      <c r="AM409" s="94">
        <f t="shared" si="102"/>
        <v>0.49552869552581374</v>
      </c>
      <c r="AO409" s="28">
        <v>0.40200000000000002</v>
      </c>
      <c r="AP409" s="94">
        <f t="shared" si="111"/>
        <v>0.2204576384946659</v>
      </c>
      <c r="AQ409" s="94">
        <f t="shared" si="103"/>
        <v>0.26347757891850082</v>
      </c>
      <c r="AR409" s="94">
        <f t="shared" si="104"/>
        <v>0.30700032344692202</v>
      </c>
      <c r="AS409" s="94">
        <f t="shared" si="105"/>
        <v>0.3499977005349173</v>
      </c>
      <c r="AT409" s="94">
        <f t="shared" si="106"/>
        <v>0.39351984685267638</v>
      </c>
      <c r="AU409" s="94">
        <f t="shared" si="107"/>
        <v>0.4365058602766006</v>
      </c>
      <c r="AV409" s="94">
        <f t="shared" si="108"/>
        <v>0.48002867395030163</v>
      </c>
      <c r="AW409" s="94">
        <f t="shared" si="109"/>
        <v>0.52300795622235974</v>
      </c>
      <c r="AY409" s="28">
        <v>0.40200000000000002</v>
      </c>
      <c r="AZ409" s="34">
        <f>(((L409-VLOOKUP(AZ$6,Data!$N$4:$Y$11,Data!$W$1,FALSE)/1000)*VLOOKUP(AZ$6,Data!$N$4:$Y$11,Data!$P$1,FALSE)^1.5+VLOOKUP(AZ$6,Data!$N$4:$Y$11,Data!$W$1,FALSE)/1000*(Mannings_n_bot)^1.5)/L409)^0.67</f>
        <v>5.1828866852795287E-2</v>
      </c>
      <c r="BA409" s="34">
        <f>(((M409-VLOOKUP(BA$6,Data!$N$4:$Y$11,Data!$W$1,FALSE)/1000)*VLOOKUP(BA$6,Data!$N$4:$Y$11,Data!$P$1,FALSE)^1.5+VLOOKUP(BA$6,Data!$N$4:$Y$11,Data!$W$1,FALSE)/1000*(Mannings_n_bot)^1.5)/M409)^0.67</f>
        <v>5.1751007160281262E-2</v>
      </c>
      <c r="BB409" s="34">
        <f>(((N409-VLOOKUP(BB$6,Data!$N$4:$Y$11,Data!$W$1,FALSE)/1000)*VLOOKUP(BB$6,Data!$N$4:$Y$11,Data!$P$1,FALSE)^1.5+VLOOKUP(BB$6,Data!$N$4:$Y$11,Data!$W$1,FALSE)/1000*(Mannings_n_bot)^1.5)/N409)^0.67</f>
        <v>5.1630851319519666E-2</v>
      </c>
      <c r="BC409" s="34">
        <f>(((O409-VLOOKUP(BC$6,Data!$N$4:$Y$11,Data!$W$1,FALSE)/1000)*VLOOKUP(BC$6,Data!$N$4:$Y$11,Data!$P$1,FALSE)^1.5+VLOOKUP(BC$6,Data!$N$4:$Y$11,Data!$W$1,FALSE)/1000*(Mannings_n_bot)^1.5)/O409)^0.67</f>
        <v>5.1503214981697944E-2</v>
      </c>
      <c r="BD409" s="34">
        <f>(((P409-VLOOKUP(BD$6,Data!$N$4:$Y$11,Data!$W$1,FALSE)/1000)*VLOOKUP(BD$6,Data!$N$4:$Y$11,Data!$P$1,FALSE)^1.5+VLOOKUP(BD$6,Data!$N$4:$Y$11,Data!$W$1,FALSE)/1000*(Mannings_n_bot)^1.5)/P409)^0.67</f>
        <v>5.1348432425980993E-2</v>
      </c>
      <c r="BE409" s="34">
        <f>(((Q409-VLOOKUP(BE$6,Data!$N$4:$Y$11,Data!$W$1,FALSE)/1000)*VLOOKUP(BE$6,Data!$N$4:$Y$11,Data!$P$1,FALSE)^1.5+VLOOKUP(BE$6,Data!$N$4:$Y$11,Data!$W$1,FALSE)/1000*(Mannings_n_bot)^1.5)/Q409)^0.67</f>
        <v>5.1217423859327607E-2</v>
      </c>
      <c r="BF409" s="34">
        <f>(((R409-VLOOKUP(BF$6,Data!$N$4:$Y$11,Data!$W$1,FALSE)/1000)*VLOOKUP(BF$6,Data!$N$4:$Y$11,Data!$P$1,FALSE)^1.5+VLOOKUP(BF$6,Data!$N$4:$Y$11,Data!$W$1,FALSE)/1000*(Mannings_n_bot)^1.5)/R409)^0.67</f>
        <v>5.1123845488063605E-2</v>
      </c>
      <c r="BG409" s="34">
        <f>(((S409-VLOOKUP(BG$6,Data!$N$4:$Y$11,Data!$W$1,FALSE)/1000)*VLOOKUP(BG$6,Data!$N$4:$Y$11,Data!$P$1,FALSE)^1.5+VLOOKUP(BG$6,Data!$N$4:$Y$11,Data!$W$1,FALSE)/1000*(Mannings_n_bot)^1.5)/S409)^0.67</f>
        <v>5.1051178063028342E-2</v>
      </c>
    </row>
    <row r="410" spans="1:59" x14ac:dyDescent="0.25">
      <c r="A410" s="28">
        <v>0.40300000000000002</v>
      </c>
      <c r="B410" s="94">
        <v>0.48076875341797187</v>
      </c>
      <c r="C410" s="94">
        <v>0.69050073567130132</v>
      </c>
      <c r="D410" s="94">
        <v>0.93671028623255437</v>
      </c>
      <c r="E410" s="94">
        <v>1.2218434953924093</v>
      </c>
      <c r="F410" s="94">
        <v>1.5431735179885724</v>
      </c>
      <c r="G410" s="94">
        <v>1.9037070233109934</v>
      </c>
      <c r="H410" s="94">
        <v>2.3001573573982923</v>
      </c>
      <c r="I410" s="94">
        <v>2.7360907821709577</v>
      </c>
      <c r="K410" s="28">
        <v>0.40300000000000002</v>
      </c>
      <c r="L410" s="94">
        <v>2.1773688996895353</v>
      </c>
      <c r="M410" s="94">
        <v>2.6166233184877812</v>
      </c>
      <c r="N410" s="94">
        <v>3.0464020039021231</v>
      </c>
      <c r="O410" s="94">
        <v>3.4855475446165873</v>
      </c>
      <c r="P410" s="94">
        <v>3.9153336543938795</v>
      </c>
      <c r="Q410" s="94">
        <v>4.354422753557265</v>
      </c>
      <c r="R410" s="94">
        <v>4.7842179840017947</v>
      </c>
      <c r="S410" s="94">
        <v>5.2232729559411197</v>
      </c>
      <c r="U410" s="28">
        <v>0.40300000000000002</v>
      </c>
      <c r="V410" s="94">
        <v>1.4117651172933798</v>
      </c>
      <c r="W410" s="94">
        <v>1.6959342593399729</v>
      </c>
      <c r="X410" s="94">
        <v>1.9745976586204643</v>
      </c>
      <c r="Y410" s="94">
        <v>2.2586947928704513</v>
      </c>
      <c r="Z410" s="94">
        <v>2.5373618122196255</v>
      </c>
      <c r="AA410" s="94">
        <v>2.8214217932003116</v>
      </c>
      <c r="AB410" s="94">
        <v>3.1000941129520694</v>
      </c>
      <c r="AC410" s="94">
        <v>3.3841317039409096</v>
      </c>
      <c r="AE410" s="28">
        <v>0.40300000000000002</v>
      </c>
      <c r="AF410" s="94">
        <f t="shared" si="110"/>
        <v>0.4956599936390072</v>
      </c>
      <c r="AG410" s="94">
        <f t="shared" si="96"/>
        <v>0.49617607702331179</v>
      </c>
      <c r="AH410" s="94">
        <f t="shared" si="97"/>
        <v>0.49610114563223312</v>
      </c>
      <c r="AI410" s="94">
        <f t="shared" si="98"/>
        <v>0.49643421536520144</v>
      </c>
      <c r="AJ410" s="94">
        <f t="shared" si="99"/>
        <v>0.49634817152811639</v>
      </c>
      <c r="AK410" s="94">
        <f t="shared" si="100"/>
        <v>0.49659030094367917</v>
      </c>
      <c r="AL410" s="94">
        <f t="shared" si="101"/>
        <v>0.49650609676673796</v>
      </c>
      <c r="AM410" s="94">
        <f t="shared" si="102"/>
        <v>0.49669486338097107</v>
      </c>
      <c r="AO410" s="28">
        <v>0.40300000000000002</v>
      </c>
      <c r="AP410" s="94">
        <f t="shared" si="111"/>
        <v>0.22080261800677106</v>
      </c>
      <c r="AQ410" s="94">
        <f t="shared" si="103"/>
        <v>0.26389000311682642</v>
      </c>
      <c r="AR410" s="94">
        <f t="shared" si="104"/>
        <v>0.30748085283318688</v>
      </c>
      <c r="AS410" s="94">
        <f t="shared" si="105"/>
        <v>0.350545640176259</v>
      </c>
      <c r="AT410" s="94">
        <f t="shared" si="106"/>
        <v>0.39413589088551543</v>
      </c>
      <c r="AU410" s="94">
        <f t="shared" si="107"/>
        <v>0.43718929719347877</v>
      </c>
      <c r="AV410" s="94">
        <f t="shared" si="108"/>
        <v>0.48078021634672852</v>
      </c>
      <c r="AW410" s="94">
        <f t="shared" si="109"/>
        <v>0.52382688120076881</v>
      </c>
      <c r="AY410" s="28">
        <v>0.40300000000000002</v>
      </c>
      <c r="AZ410" s="34">
        <f>(((L410-VLOOKUP(AZ$6,Data!$N$4:$Y$11,Data!$W$1,FALSE)/1000)*VLOOKUP(AZ$6,Data!$N$4:$Y$11,Data!$P$1,FALSE)^1.5+VLOOKUP(AZ$6,Data!$N$4:$Y$11,Data!$W$1,FALSE)/1000*(Mannings_n_bot)^1.5)/L410)^0.67</f>
        <v>5.1815007137035601E-2</v>
      </c>
      <c r="BA410" s="34">
        <f>(((M410-VLOOKUP(BA$6,Data!$N$4:$Y$11,Data!$W$1,FALSE)/1000)*VLOOKUP(BA$6,Data!$N$4:$Y$11,Data!$P$1,FALSE)^1.5+VLOOKUP(BA$6,Data!$N$4:$Y$11,Data!$W$1,FALSE)/1000*(Mannings_n_bot)^1.5)/M410)^0.67</f>
        <v>5.1736946916227072E-2</v>
      </c>
      <c r="BB410" s="34">
        <f>(((N410-VLOOKUP(BB$6,Data!$N$4:$Y$11,Data!$W$1,FALSE)/1000)*VLOOKUP(BB$6,Data!$N$4:$Y$11,Data!$P$1,FALSE)^1.5+VLOOKUP(BB$6,Data!$N$4:$Y$11,Data!$W$1,FALSE)/1000*(Mannings_n_bot)^1.5)/N410)^0.67</f>
        <v>5.161656151844702E-2</v>
      </c>
      <c r="BC410" s="34">
        <f>(((O410-VLOOKUP(BC$6,Data!$N$4:$Y$11,Data!$W$1,FALSE)/1000)*VLOOKUP(BC$6,Data!$N$4:$Y$11,Data!$P$1,FALSE)^1.5+VLOOKUP(BC$6,Data!$N$4:$Y$11,Data!$W$1,FALSE)/1000*(Mannings_n_bot)^1.5)/O410)^0.67</f>
        <v>5.14886416550797E-2</v>
      </c>
      <c r="BD410" s="34">
        <f>(((P410-VLOOKUP(BD$6,Data!$N$4:$Y$11,Data!$W$1,FALSE)/1000)*VLOOKUP(BD$6,Data!$N$4:$Y$11,Data!$P$1,FALSE)^1.5+VLOOKUP(BD$6,Data!$N$4:$Y$11,Data!$W$1,FALSE)/1000*(Mannings_n_bot)^1.5)/P410)^0.67</f>
        <v>5.1333561306549848E-2</v>
      </c>
      <c r="BE410" s="34">
        <f>(((Q410-VLOOKUP(BE$6,Data!$N$4:$Y$11,Data!$W$1,FALSE)/1000)*VLOOKUP(BE$6,Data!$N$4:$Y$11,Data!$P$1,FALSE)^1.5+VLOOKUP(BE$6,Data!$N$4:$Y$11,Data!$W$1,FALSE)/1000*(Mannings_n_bot)^1.5)/Q410)^0.67</f>
        <v>5.1202269170742547E-2</v>
      </c>
      <c r="BF410" s="34">
        <f>(((R410-VLOOKUP(BF$6,Data!$N$4:$Y$11,Data!$W$1,FALSE)/1000)*VLOOKUP(BF$6,Data!$N$4:$Y$11,Data!$P$1,FALSE)^1.5+VLOOKUP(BF$6,Data!$N$4:$Y$11,Data!$W$1,FALSE)/1000*(Mannings_n_bot)^1.5)/R410)^0.67</f>
        <v>5.1108513442982541E-2</v>
      </c>
      <c r="BG410" s="34">
        <f>(((S410-VLOOKUP(BG$6,Data!$N$4:$Y$11,Data!$W$1,FALSE)/1000)*VLOOKUP(BG$6,Data!$N$4:$Y$11,Data!$P$1,FALSE)^1.5+VLOOKUP(BG$6,Data!$N$4:$Y$11,Data!$W$1,FALSE)/1000*(Mannings_n_bot)^1.5)/S410)^0.67</f>
        <v>5.1035682435734475E-2</v>
      </c>
    </row>
    <row r="411" spans="1:59" x14ac:dyDescent="0.25">
      <c r="A411" s="28">
        <v>0.40400000000000003</v>
      </c>
      <c r="B411" s="94">
        <v>0.48189966966439873</v>
      </c>
      <c r="C411" s="94">
        <v>0.6921230963638203</v>
      </c>
      <c r="D411" s="94">
        <v>0.93891150231095155</v>
      </c>
      <c r="E411" s="94">
        <v>1.2247125822264304</v>
      </c>
      <c r="F411" s="94">
        <v>1.5467978493221073</v>
      </c>
      <c r="G411" s="94">
        <v>1.9081756499621545</v>
      </c>
      <c r="H411" s="94">
        <v>2.3055576172248564</v>
      </c>
      <c r="I411" s="94">
        <v>2.742511761183573</v>
      </c>
      <c r="K411" s="28">
        <v>0.40400000000000003</v>
      </c>
      <c r="L411" s="94">
        <v>2.1790946425241002</v>
      </c>
      <c r="M411" s="94">
        <v>2.6186887432913748</v>
      </c>
      <c r="N411" s="94">
        <v>3.0488081038754604</v>
      </c>
      <c r="O411" s="94">
        <v>3.4882932144507341</v>
      </c>
      <c r="P411" s="94">
        <v>3.9184199905325423</v>
      </c>
      <c r="Q411" s="94">
        <v>4.3578486037495825</v>
      </c>
      <c r="R411" s="94">
        <v>4.7879845005092596</v>
      </c>
      <c r="S411" s="94">
        <v>5.2273789537395308</v>
      </c>
      <c r="U411" s="28">
        <v>0.40400000000000003</v>
      </c>
      <c r="V411" s="94">
        <v>1.4111246483932061</v>
      </c>
      <c r="W411" s="94">
        <v>1.6951571925691016</v>
      </c>
      <c r="X411" s="94">
        <v>1.9736942086957627</v>
      </c>
      <c r="Y411" s="94">
        <v>2.2576547536768445</v>
      </c>
      <c r="Z411" s="94">
        <v>2.5361953749506259</v>
      </c>
      <c r="AA411" s="94">
        <v>2.8201187731352957</v>
      </c>
      <c r="AB411" s="94">
        <v>3.0986646859438891</v>
      </c>
      <c r="AC411" s="94">
        <v>3.3825656989056299</v>
      </c>
      <c r="AE411" s="28">
        <v>0.40400000000000003</v>
      </c>
      <c r="AF411" s="94">
        <f t="shared" si="110"/>
        <v>0.49682593867084429</v>
      </c>
      <c r="AG411" s="94">
        <f t="shared" si="96"/>
        <v>0.49734186370875</v>
      </c>
      <c r="AH411" s="94">
        <f t="shared" si="97"/>
        <v>0.49726695520465608</v>
      </c>
      <c r="AI411" s="94">
        <f t="shared" si="98"/>
        <v>0.49759992347481857</v>
      </c>
      <c r="AJ411" s="94">
        <f t="shared" si="99"/>
        <v>0.4975139057825228</v>
      </c>
      <c r="AK411" s="94">
        <f t="shared" si="100"/>
        <v>0.49775596174459669</v>
      </c>
      <c r="AL411" s="94">
        <f t="shared" si="101"/>
        <v>0.49767178307049864</v>
      </c>
      <c r="AM411" s="94">
        <f t="shared" si="102"/>
        <v>0.49786049257508447</v>
      </c>
      <c r="AO411" s="28">
        <v>0.40400000000000003</v>
      </c>
      <c r="AP411" s="94">
        <f t="shared" si="111"/>
        <v>0.22114673693392325</v>
      </c>
      <c r="AQ411" s="94">
        <f t="shared" si="103"/>
        <v>0.26430139822341214</v>
      </c>
      <c r="AR411" s="94">
        <f t="shared" si="104"/>
        <v>0.30796018323274071</v>
      </c>
      <c r="AS411" s="94">
        <f t="shared" si="105"/>
        <v>0.35109221241863792</v>
      </c>
      <c r="AT411" s="94">
        <f t="shared" si="106"/>
        <v>0.39475039762439706</v>
      </c>
      <c r="AU411" s="94">
        <f t="shared" si="107"/>
        <v>0.43787102845204878</v>
      </c>
      <c r="AV411" s="94">
        <f t="shared" si="108"/>
        <v>0.48152988318563533</v>
      </c>
      <c r="AW411" s="94">
        <f t="shared" si="109"/>
        <v>0.52464376228581089</v>
      </c>
      <c r="AY411" s="28">
        <v>0.40400000000000003</v>
      </c>
      <c r="AZ411" s="34">
        <f>(((L411-VLOOKUP(AZ$6,Data!$N$4:$Y$11,Data!$W$1,FALSE)/1000)*VLOOKUP(AZ$6,Data!$N$4:$Y$11,Data!$P$1,FALSE)^1.5+VLOOKUP(AZ$6,Data!$N$4:$Y$11,Data!$W$1,FALSE)/1000*(Mannings_n_bot)^1.5)/L411)^0.67</f>
        <v>5.1801161276912741E-2</v>
      </c>
      <c r="BA411" s="34">
        <f>(((M411-VLOOKUP(BA$6,Data!$N$4:$Y$11,Data!$W$1,FALSE)/1000)*VLOOKUP(BA$6,Data!$N$4:$Y$11,Data!$P$1,FALSE)^1.5+VLOOKUP(BA$6,Data!$N$4:$Y$11,Data!$W$1,FALSE)/1000*(Mannings_n_bot)^1.5)/M411)^0.67</f>
        <v>5.1722900544096242E-2</v>
      </c>
      <c r="BB411" s="34">
        <f>(((N411-VLOOKUP(BB$6,Data!$N$4:$Y$11,Data!$W$1,FALSE)/1000)*VLOOKUP(BB$6,Data!$N$4:$Y$11,Data!$P$1,FALSE)^1.5+VLOOKUP(BB$6,Data!$N$4:$Y$11,Data!$W$1,FALSE)/1000*(Mannings_n_bot)^1.5)/N411)^0.67</f>
        <v>5.1602285802881315E-2</v>
      </c>
      <c r="BC411" s="34">
        <f>(((O411-VLOOKUP(BC$6,Data!$N$4:$Y$11,Data!$W$1,FALSE)/1000)*VLOOKUP(BC$6,Data!$N$4:$Y$11,Data!$P$1,FALSE)^1.5+VLOOKUP(BC$6,Data!$N$4:$Y$11,Data!$W$1,FALSE)/1000*(Mannings_n_bot)^1.5)/O411)^0.67</f>
        <v>5.1474082545617396E-2</v>
      </c>
      <c r="BD411" s="34">
        <f>(((P411-VLOOKUP(BD$6,Data!$N$4:$Y$11,Data!$W$1,FALSE)/1000)*VLOOKUP(BD$6,Data!$N$4:$Y$11,Data!$P$1,FALSE)^1.5+VLOOKUP(BD$6,Data!$N$4:$Y$11,Data!$W$1,FALSE)/1000*(Mannings_n_bot)^1.5)/P411)^0.67</f>
        <v>5.1318704673368506E-2</v>
      </c>
      <c r="BE411" s="34">
        <f>(((Q411-VLOOKUP(BE$6,Data!$N$4:$Y$11,Data!$W$1,FALSE)/1000)*VLOOKUP(BE$6,Data!$N$4:$Y$11,Data!$P$1,FALSE)^1.5+VLOOKUP(BE$6,Data!$N$4:$Y$11,Data!$W$1,FALSE)/1000*(Mannings_n_bot)^1.5)/Q411)^0.67</f>
        <v>5.1187129119628937E-2</v>
      </c>
      <c r="BF411" s="34">
        <f>(((R411-VLOOKUP(BF$6,Data!$N$4:$Y$11,Data!$W$1,FALSE)/1000)*VLOOKUP(BF$6,Data!$N$4:$Y$11,Data!$P$1,FALSE)^1.5+VLOOKUP(BF$6,Data!$N$4:$Y$11,Data!$W$1,FALSE)/1000*(Mannings_n_bot)^1.5)/R411)^0.67</f>
        <v>5.1093196203923233E-2</v>
      </c>
      <c r="BG411" s="34">
        <f>(((S411-VLOOKUP(BG$6,Data!$N$4:$Y$11,Data!$W$1,FALSE)/1000)*VLOOKUP(BG$6,Data!$N$4:$Y$11,Data!$P$1,FALSE)^1.5+VLOOKUP(BG$6,Data!$N$4:$Y$11,Data!$W$1,FALSE)/1000*(Mannings_n_bot)^1.5)/S411)^0.67</f>
        <v>5.1020201682407382E-2</v>
      </c>
    </row>
    <row r="412" spans="1:59" x14ac:dyDescent="0.25">
      <c r="A412" s="28">
        <v>0.40500000000000003</v>
      </c>
      <c r="B412" s="94">
        <v>0.48303007189127173</v>
      </c>
      <c r="C412" s="94">
        <v>0.69374471232603241</v>
      </c>
      <c r="D412" s="94">
        <v>0.94111170938727529</v>
      </c>
      <c r="E412" s="94">
        <v>1.2275803455341596</v>
      </c>
      <c r="F412" s="94">
        <v>1.5504205114668723</v>
      </c>
      <c r="G412" s="94">
        <v>1.9126422090893604</v>
      </c>
      <c r="H412" s="94">
        <v>2.3109553824742233</v>
      </c>
      <c r="I412" s="94">
        <v>2.7489297634738969</v>
      </c>
      <c r="K412" s="28">
        <v>0.40500000000000003</v>
      </c>
      <c r="L412" s="94">
        <v>2.1808211700933313</v>
      </c>
      <c r="M412" s="94">
        <v>2.6207551166456224</v>
      </c>
      <c r="N412" s="94">
        <v>3.0512153072724595</v>
      </c>
      <c r="O412" s="94">
        <v>3.4910401514631131</v>
      </c>
      <c r="P412" s="94">
        <v>3.9215077487411829</v>
      </c>
      <c r="Q412" s="94">
        <v>4.3612760397329158</v>
      </c>
      <c r="R412" s="94">
        <v>4.7917527577128132</v>
      </c>
      <c r="S412" s="94">
        <v>5.2314868559340555</v>
      </c>
      <c r="U412" s="28">
        <v>0.40500000000000003</v>
      </c>
      <c r="V412" s="94">
        <v>1.4104820680264285</v>
      </c>
      <c r="W412" s="94">
        <v>1.6943776080737418</v>
      </c>
      <c r="X412" s="94">
        <v>1.9727878241867693</v>
      </c>
      <c r="Y412" s="94">
        <v>2.2566113737677957</v>
      </c>
      <c r="Z412" s="94">
        <v>2.5350251801399786</v>
      </c>
      <c r="AA412" s="94">
        <v>2.8188115894576127</v>
      </c>
      <c r="AB412" s="94">
        <v>3.0972306785101322</v>
      </c>
      <c r="AC412" s="94">
        <v>3.3809947074077318</v>
      </c>
      <c r="AE412" s="28">
        <v>0.40500000000000003</v>
      </c>
      <c r="AF412" s="94">
        <f t="shared" si="110"/>
        <v>0.49799135376198328</v>
      </c>
      <c r="AG412" s="94">
        <f t="shared" si="96"/>
        <v>0.49850711525013547</v>
      </c>
      <c r="AH412" s="94">
        <f t="shared" si="97"/>
        <v>0.49843223038870732</v>
      </c>
      <c r="AI412" s="94">
        <f t="shared" si="98"/>
        <v>0.49876509383656648</v>
      </c>
      <c r="AJ412" s="94">
        <f t="shared" si="99"/>
        <v>0.49867910315706171</v>
      </c>
      <c r="AK412" s="94">
        <f t="shared" si="100"/>
        <v>0.49892108322285034</v>
      </c>
      <c r="AL412" s="94">
        <f t="shared" si="101"/>
        <v>0.49883693090119213</v>
      </c>
      <c r="AM412" s="94">
        <f t="shared" si="102"/>
        <v>0.49902558139141456</v>
      </c>
      <c r="AO412" s="28">
        <v>0.40500000000000003</v>
      </c>
      <c r="AP412" s="94">
        <f t="shared" si="111"/>
        <v>0.22148999583977799</v>
      </c>
      <c r="AQ412" s="94">
        <f t="shared" si="103"/>
        <v>0.26471176491070847</v>
      </c>
      <c r="AR412" s="94">
        <f t="shared" si="104"/>
        <v>0.30843831542932093</v>
      </c>
      <c r="AS412" s="94">
        <f t="shared" si="105"/>
        <v>0.35163741815449312</v>
      </c>
      <c r="AT412" s="94">
        <f t="shared" si="106"/>
        <v>0.39536336807304856</v>
      </c>
      <c r="AU412" s="94">
        <f t="shared" si="107"/>
        <v>0.43855105516469223</v>
      </c>
      <c r="AV412" s="94">
        <f t="shared" si="108"/>
        <v>0.48227767569069702</v>
      </c>
      <c r="AW412" s="94">
        <f t="shared" si="109"/>
        <v>0.52545860080978635</v>
      </c>
      <c r="AY412" s="28">
        <v>0.40500000000000003</v>
      </c>
      <c r="AZ412" s="34">
        <f>(((L412-VLOOKUP(AZ$6,Data!$N$4:$Y$11,Data!$W$1,FALSE)/1000)*VLOOKUP(AZ$6,Data!$N$4:$Y$11,Data!$P$1,FALSE)^1.5+VLOOKUP(AZ$6,Data!$N$4:$Y$11,Data!$W$1,FALSE)/1000*(Mannings_n_bot)^1.5)/L412)^0.67</f>
        <v>5.1787329228962446E-2</v>
      </c>
      <c r="BA412" s="34">
        <f>(((M412-VLOOKUP(BA$6,Data!$N$4:$Y$11,Data!$W$1,FALSE)/1000)*VLOOKUP(BA$6,Data!$N$4:$Y$11,Data!$P$1,FALSE)^1.5+VLOOKUP(BA$6,Data!$N$4:$Y$11,Data!$W$1,FALSE)/1000*(Mannings_n_bot)^1.5)/M412)^0.67</f>
        <v>5.1708868000449597E-2</v>
      </c>
      <c r="BB412" s="34">
        <f>(((N412-VLOOKUP(BB$6,Data!$N$4:$Y$11,Data!$W$1,FALSE)/1000)*VLOOKUP(BB$6,Data!$N$4:$Y$11,Data!$P$1,FALSE)^1.5+VLOOKUP(BB$6,Data!$N$4:$Y$11,Data!$W$1,FALSE)/1000*(Mannings_n_bot)^1.5)/N412)^0.67</f>
        <v>5.1588024128669314E-2</v>
      </c>
      <c r="BC412" s="34">
        <f>(((O412-VLOOKUP(BC$6,Data!$N$4:$Y$11,Data!$W$1,FALSE)/1000)*VLOOKUP(BC$6,Data!$N$4:$Y$11,Data!$P$1,FALSE)^1.5+VLOOKUP(BC$6,Data!$N$4:$Y$11,Data!$W$1,FALSE)/1000*(Mannings_n_bot)^1.5)/O412)^0.67</f>
        <v>5.1459537608768827E-2</v>
      </c>
      <c r="BD412" s="34">
        <f>(((P412-VLOOKUP(BD$6,Data!$N$4:$Y$11,Data!$W$1,FALSE)/1000)*VLOOKUP(BD$6,Data!$N$4:$Y$11,Data!$P$1,FALSE)^1.5+VLOOKUP(BD$6,Data!$N$4:$Y$11,Data!$W$1,FALSE)/1000*(Mannings_n_bot)^1.5)/P412)^0.67</f>
        <v>5.1303862480990246E-2</v>
      </c>
      <c r="BE412" s="34">
        <f>(((Q412-VLOOKUP(BE$6,Data!$N$4:$Y$11,Data!$W$1,FALSE)/1000)*VLOOKUP(BE$6,Data!$N$4:$Y$11,Data!$P$1,FALSE)^1.5+VLOOKUP(BE$6,Data!$N$4:$Y$11,Data!$W$1,FALSE)/1000*(Mannings_n_bot)^1.5)/Q412)^0.67</f>
        <v>5.1172003660065732E-2</v>
      </c>
      <c r="BF412" s="34">
        <f>(((R412-VLOOKUP(BF$6,Data!$N$4:$Y$11,Data!$W$1,FALSE)/1000)*VLOOKUP(BF$6,Data!$N$4:$Y$11,Data!$P$1,FALSE)^1.5+VLOOKUP(BF$6,Data!$N$4:$Y$11,Data!$W$1,FALSE)/1000*(Mannings_n_bot)^1.5)/R412)^0.67</f>
        <v>5.1077893724390498E-2</v>
      </c>
      <c r="BG412" s="34">
        <f>(((S412-VLOOKUP(BG$6,Data!$N$4:$Y$11,Data!$W$1,FALSE)/1000)*VLOOKUP(BG$6,Data!$N$4:$Y$11,Data!$P$1,FALSE)^1.5+VLOOKUP(BG$6,Data!$N$4:$Y$11,Data!$W$1,FALSE)/1000*(Mannings_n_bot)^1.5)/S412)^0.67</f>
        <v>5.1004735756344892E-2</v>
      </c>
    </row>
    <row r="413" spans="1:59" x14ac:dyDescent="0.25">
      <c r="A413" s="28">
        <v>0.40600000000000003</v>
      </c>
      <c r="B413" s="94">
        <v>0.48415995840562892</v>
      </c>
      <c r="C413" s="94">
        <v>0.69536558114722524</v>
      </c>
      <c r="D413" s="94">
        <v>0.94331090418714592</v>
      </c>
      <c r="E413" s="94">
        <v>1.2304467810681636</v>
      </c>
      <c r="F413" s="94">
        <v>1.5540414990507003</v>
      </c>
      <c r="G413" s="94">
        <v>1.9171066940920853</v>
      </c>
      <c r="H413" s="94">
        <v>2.3163506451600613</v>
      </c>
      <c r="I413" s="94">
        <v>2.7553447795719386</v>
      </c>
      <c r="K413" s="28">
        <v>0.40600000000000003</v>
      </c>
      <c r="L413" s="94">
        <v>2.1825484856993413</v>
      </c>
      <c r="M413" s="94">
        <v>2.6228224424968976</v>
      </c>
      <c r="N413" s="94">
        <v>3.0536236186913621</v>
      </c>
      <c r="O413" s="94">
        <v>3.4937883608961622</v>
      </c>
      <c r="P413" s="94">
        <v>3.9245969349140539</v>
      </c>
      <c r="Q413" s="94">
        <v>4.3647050680456863</v>
      </c>
      <c r="R413" s="94">
        <v>4.7955227628026602</v>
      </c>
      <c r="S413" s="94">
        <v>5.2355966703590582</v>
      </c>
      <c r="U413" s="28">
        <v>0.40600000000000003</v>
      </c>
      <c r="V413" s="94">
        <v>1.4098373733059331</v>
      </c>
      <c r="W413" s="94">
        <v>1.6935955023770672</v>
      </c>
      <c r="X413" s="94">
        <v>1.9718785010467919</v>
      </c>
      <c r="Y413" s="94">
        <v>2.2555646485072574</v>
      </c>
      <c r="Z413" s="94">
        <v>2.5338512225817067</v>
      </c>
      <c r="AA413" s="94">
        <v>2.8175002363721191</v>
      </c>
      <c r="AB413" s="94">
        <v>3.0957920842856779</v>
      </c>
      <c r="AC413" s="94">
        <v>3.3794187224930412</v>
      </c>
      <c r="AE413" s="28">
        <v>0.40600000000000003</v>
      </c>
      <c r="AF413" s="94">
        <f t="shared" si="110"/>
        <v>0.49915623716702479</v>
      </c>
      <c r="AG413" s="94">
        <f t="shared" si="96"/>
        <v>0.49967182991519221</v>
      </c>
      <c r="AH413" s="94">
        <f t="shared" si="97"/>
        <v>0.49959696945020771</v>
      </c>
      <c r="AI413" s="94">
        <f t="shared" si="98"/>
        <v>0.4999297247247157</v>
      </c>
      <c r="AJ413" s="94">
        <f t="shared" si="99"/>
        <v>0.49984376192382285</v>
      </c>
      <c r="AK413" s="94">
        <f t="shared" si="100"/>
        <v>0.50008566365666407</v>
      </c>
      <c r="AL413" s="94">
        <f t="shared" si="101"/>
        <v>0.50000153853490925</v>
      </c>
      <c r="AM413" s="94">
        <f t="shared" si="102"/>
        <v>0.5001901281108313</v>
      </c>
      <c r="AO413" s="28">
        <v>0.40600000000000003</v>
      </c>
      <c r="AP413" s="94">
        <f t="shared" si="111"/>
        <v>0.22183239528376036</v>
      </c>
      <c r="AQ413" s="94">
        <f t="shared" si="103"/>
        <v>0.26512110384614712</v>
      </c>
      <c r="AR413" s="94">
        <f t="shared" si="104"/>
        <v>0.30891525020081029</v>
      </c>
      <c r="AS413" s="94">
        <f t="shared" si="105"/>
        <v>0.35218125826961999</v>
      </c>
      <c r="AT413" s="94">
        <f t="shared" si="106"/>
        <v>0.39597480322771866</v>
      </c>
      <c r="AU413" s="94">
        <f t="shared" si="107"/>
        <v>0.43922937843552334</v>
      </c>
      <c r="AV413" s="94">
        <f t="shared" si="108"/>
        <v>0.48302359507648551</v>
      </c>
      <c r="AW413" s="94">
        <f t="shared" si="109"/>
        <v>0.52627139809510504</v>
      </c>
      <c r="AY413" s="28">
        <v>0.40600000000000003</v>
      </c>
      <c r="AZ413" s="34">
        <f>(((L413-VLOOKUP(AZ$6,Data!$N$4:$Y$11,Data!$W$1,FALSE)/1000)*VLOOKUP(AZ$6,Data!$N$4:$Y$11,Data!$P$1,FALSE)^1.5+VLOOKUP(AZ$6,Data!$N$4:$Y$11,Data!$W$1,FALSE)/1000*(Mannings_n_bot)^1.5)/L413)^0.67</f>
        <v>5.1773510949805084E-2</v>
      </c>
      <c r="BA413" s="34">
        <f>(((M413-VLOOKUP(BA$6,Data!$N$4:$Y$11,Data!$W$1,FALSE)/1000)*VLOOKUP(BA$6,Data!$N$4:$Y$11,Data!$P$1,FALSE)^1.5+VLOOKUP(BA$6,Data!$N$4:$Y$11,Data!$W$1,FALSE)/1000*(Mannings_n_bot)^1.5)/M413)^0.67</f>
        <v>5.1694849241930352E-2</v>
      </c>
      <c r="BB413" s="34">
        <f>(((N413-VLOOKUP(BB$6,Data!$N$4:$Y$11,Data!$W$1,FALSE)/1000)*VLOOKUP(BB$6,Data!$N$4:$Y$11,Data!$P$1,FALSE)^1.5+VLOOKUP(BB$6,Data!$N$4:$Y$11,Data!$W$1,FALSE)/1000*(Mannings_n_bot)^1.5)/N413)^0.67</f>
        <v>5.1573776451741528E-2</v>
      </c>
      <c r="BC413" s="34">
        <f>(((O413-VLOOKUP(BC$6,Data!$N$4:$Y$11,Data!$W$1,FALSE)/1000)*VLOOKUP(BC$6,Data!$N$4:$Y$11,Data!$P$1,FALSE)^1.5+VLOOKUP(BC$6,Data!$N$4:$Y$11,Data!$W$1,FALSE)/1000*(Mannings_n_bot)^1.5)/O413)^0.67</f>
        <v>5.1445006800074647E-2</v>
      </c>
      <c r="BD413" s="34">
        <f>(((P413-VLOOKUP(BD$6,Data!$N$4:$Y$11,Data!$W$1,FALSE)/1000)*VLOOKUP(BD$6,Data!$N$4:$Y$11,Data!$P$1,FALSE)^1.5+VLOOKUP(BD$6,Data!$N$4:$Y$11,Data!$W$1,FALSE)/1000*(Mannings_n_bot)^1.5)/P413)^0.67</f>
        <v>5.128903468405293E-2</v>
      </c>
      <c r="BE413" s="34">
        <f>(((Q413-VLOOKUP(BE$6,Data!$N$4:$Y$11,Data!$W$1,FALSE)/1000)*VLOOKUP(BE$6,Data!$N$4:$Y$11,Data!$P$1,FALSE)^1.5+VLOOKUP(BE$6,Data!$N$4:$Y$11,Data!$W$1,FALSE)/1000*(Mannings_n_bot)^1.5)/Q413)^0.67</f>
        <v>5.1156892746216001E-2</v>
      </c>
      <c r="BF413" s="34">
        <f>(((R413-VLOOKUP(BF$6,Data!$N$4:$Y$11,Data!$W$1,FALSE)/1000)*VLOOKUP(BF$6,Data!$N$4:$Y$11,Data!$P$1,FALSE)^1.5+VLOOKUP(BF$6,Data!$N$4:$Y$11,Data!$W$1,FALSE)/1000*(Mannings_n_bot)^1.5)/R413)^0.67</f>
        <v>5.1062605957974447E-2</v>
      </c>
      <c r="BG413" s="34">
        <f>(((S413-VLOOKUP(BG$6,Data!$N$4:$Y$11,Data!$W$1,FALSE)/1000)*VLOOKUP(BG$6,Data!$N$4:$Y$11,Data!$P$1,FALSE)^1.5+VLOOKUP(BG$6,Data!$N$4:$Y$11,Data!$W$1,FALSE)/1000*(Mannings_n_bot)^1.5)/S413)^0.67</f>
        <v>5.0989284610929608E-2</v>
      </c>
    </row>
    <row r="414" spans="1:59" x14ac:dyDescent="0.25">
      <c r="A414" s="28">
        <v>0.40699999999999997</v>
      </c>
      <c r="B414" s="94">
        <v>0.48528932751218934</v>
      </c>
      <c r="C414" s="94">
        <v>0.69698570041334917</v>
      </c>
      <c r="D414" s="94">
        <v>0.94550908343165996</v>
      </c>
      <c r="E414" s="94">
        <v>1.2333118845751034</v>
      </c>
      <c r="F414" s="94">
        <v>1.5576608066939654</v>
      </c>
      <c r="G414" s="94">
        <v>1.921569098360598</v>
      </c>
      <c r="H414" s="94">
        <v>2.3217433972849273</v>
      </c>
      <c r="I414" s="94">
        <v>2.7617567999944774</v>
      </c>
      <c r="K414" s="28">
        <v>0.40699999999999997</v>
      </c>
      <c r="L414" s="94">
        <v>2.1842765926558605</v>
      </c>
      <c r="M414" s="94">
        <v>2.6248907248055402</v>
      </c>
      <c r="N414" s="94">
        <v>3.0560330427466709</v>
      </c>
      <c r="O414" s="94">
        <v>3.4965378480109317</v>
      </c>
      <c r="P414" s="94">
        <v>3.9276875549663117</v>
      </c>
      <c r="Q414" s="94">
        <v>4.3681356952495713</v>
      </c>
      <c r="R414" s="94">
        <v>4.7992945229945603</v>
      </c>
      <c r="S414" s="94">
        <v>5.2397084048768008</v>
      </c>
      <c r="U414" s="28">
        <v>0.40699999999999997</v>
      </c>
      <c r="V414" s="94">
        <v>1.4091905613298146</v>
      </c>
      <c r="W414" s="94">
        <v>1.692810871984572</v>
      </c>
      <c r="X414" s="94">
        <v>1.9709662352085382</v>
      </c>
      <c r="Y414" s="94">
        <v>2.254514573235693</v>
      </c>
      <c r="Z414" s="94">
        <v>2.5326734970434281</v>
      </c>
      <c r="AA414" s="94">
        <v>2.8161847080543758</v>
      </c>
      <c r="AB414" s="94">
        <v>3.0943488968731883</v>
      </c>
      <c r="AC414" s="94">
        <v>3.3778377371722779</v>
      </c>
      <c r="AE414" s="28">
        <v>0.40699999999999997</v>
      </c>
      <c r="AF414" s="94">
        <f t="shared" si="110"/>
        <v>0.50032058713817851</v>
      </c>
      <c r="AG414" s="94">
        <f t="shared" si="96"/>
        <v>0.50083600596924627</v>
      </c>
      <c r="AH414" s="94">
        <f t="shared" si="97"/>
        <v>0.50076117065258208</v>
      </c>
      <c r="AI414" s="94">
        <f t="shared" si="98"/>
        <v>0.50109381441113743</v>
      </c>
      <c r="AJ414" s="94">
        <f t="shared" si="99"/>
        <v>0.50100788035249699</v>
      </c>
      <c r="AK414" s="94">
        <f t="shared" si="100"/>
        <v>0.50124970132186053</v>
      </c>
      <c r="AL414" s="94">
        <f t="shared" si="101"/>
        <v>0.5011656042453424</v>
      </c>
      <c r="AM414" s="94">
        <f t="shared" si="102"/>
        <v>0.50135413101180293</v>
      </c>
      <c r="AO414" s="28">
        <v>0.40699999999999997</v>
      </c>
      <c r="AP414" s="94">
        <f t="shared" si="111"/>
        <v>0.22217393582107034</v>
      </c>
      <c r="AQ414" s="94">
        <f t="shared" si="103"/>
        <v>0.26552941569214616</v>
      </c>
      <c r="AR414" s="94">
        <f t="shared" si="104"/>
        <v>0.30939098831924433</v>
      </c>
      <c r="AS414" s="94">
        <f t="shared" si="105"/>
        <v>0.35272373364317938</v>
      </c>
      <c r="AT414" s="94">
        <f t="shared" si="106"/>
        <v>0.39658470407718716</v>
      </c>
      <c r="AU414" s="94">
        <f t="shared" si="107"/>
        <v>0.43990599936039992</v>
      </c>
      <c r="AV414" s="94">
        <f t="shared" si="108"/>
        <v>0.48376764254848353</v>
      </c>
      <c r="AW414" s="94">
        <f t="shared" si="109"/>
        <v>0.52708215545430026</v>
      </c>
      <c r="AY414" s="28">
        <v>0.40699999999999997</v>
      </c>
      <c r="AZ414" s="34">
        <f>(((L414-VLOOKUP(AZ$6,Data!$N$4:$Y$11,Data!$W$1,FALSE)/1000)*VLOOKUP(AZ$6,Data!$N$4:$Y$11,Data!$P$1,FALSE)^1.5+VLOOKUP(AZ$6,Data!$N$4:$Y$11,Data!$W$1,FALSE)/1000*(Mannings_n_bot)^1.5)/L414)^0.67</f>
        <v>5.1759706396145001E-2</v>
      </c>
      <c r="BA414" s="34">
        <f>(((M414-VLOOKUP(BA$6,Data!$N$4:$Y$11,Data!$W$1,FALSE)/1000)*VLOOKUP(BA$6,Data!$N$4:$Y$11,Data!$P$1,FALSE)^1.5+VLOOKUP(BA$6,Data!$N$4:$Y$11,Data!$W$1,FALSE)/1000*(Mannings_n_bot)^1.5)/M414)^0.67</f>
        <v>5.1680844225263471E-2</v>
      </c>
      <c r="BB414" s="34">
        <f>(((N414-VLOOKUP(BB$6,Data!$N$4:$Y$11,Data!$W$1,FALSE)/1000)*VLOOKUP(BB$6,Data!$N$4:$Y$11,Data!$P$1,FALSE)^1.5+VLOOKUP(BB$6,Data!$N$4:$Y$11,Data!$W$1,FALSE)/1000*(Mannings_n_bot)^1.5)/N414)^0.67</f>
        <v>5.1559542728111633E-2</v>
      </c>
      <c r="BC414" s="34">
        <f>(((O414-VLOOKUP(BC$6,Data!$N$4:$Y$11,Data!$W$1,FALSE)/1000)*VLOOKUP(BC$6,Data!$N$4:$Y$11,Data!$P$1,FALSE)^1.5+VLOOKUP(BC$6,Data!$N$4:$Y$11,Data!$W$1,FALSE)/1000*(Mannings_n_bot)^1.5)/O414)^0.67</f>
        <v>5.1430490075157771E-2</v>
      </c>
      <c r="BD414" s="34">
        <f>(((P414-VLOOKUP(BD$6,Data!$N$4:$Y$11,Data!$W$1,FALSE)/1000)*VLOOKUP(BD$6,Data!$N$4:$Y$11,Data!$P$1,FALSE)^1.5+VLOOKUP(BD$6,Data!$N$4:$Y$11,Data!$W$1,FALSE)/1000*(Mannings_n_bot)^1.5)/P414)^0.67</f>
        <v>5.1274221237278331E-2</v>
      </c>
      <c r="BE414" s="34">
        <f>(((Q414-VLOOKUP(BE$6,Data!$N$4:$Y$11,Data!$W$1,FALSE)/1000)*VLOOKUP(BE$6,Data!$N$4:$Y$11,Data!$P$1,FALSE)^1.5+VLOOKUP(BE$6,Data!$N$4:$Y$11,Data!$W$1,FALSE)/1000*(Mannings_n_bot)^1.5)/Q414)^0.67</f>
        <v>5.1141796332326385E-2</v>
      </c>
      <c r="BF414" s="34">
        <f>(((R414-VLOOKUP(BF$6,Data!$N$4:$Y$11,Data!$W$1,FALSE)/1000)*VLOOKUP(BF$6,Data!$N$4:$Y$11,Data!$P$1,FALSE)^1.5+VLOOKUP(BF$6,Data!$N$4:$Y$11,Data!$W$1,FALSE)/1000*(Mannings_n_bot)^1.5)/R414)^0.67</f>
        <v>5.1047332858349864E-2</v>
      </c>
      <c r="BG414" s="34">
        <f>(((S414-VLOOKUP(BG$6,Data!$N$4:$Y$11,Data!$W$1,FALSE)/1000)*VLOOKUP(BG$6,Data!$N$4:$Y$11,Data!$P$1,FALSE)^1.5+VLOOKUP(BG$6,Data!$N$4:$Y$11,Data!$W$1,FALSE)/1000*(Mannings_n_bot)^1.5)/S414)^0.67</f>
        <v>5.0973848199628108E-2</v>
      </c>
    </row>
    <row r="415" spans="1:59" x14ac:dyDescent="0.25">
      <c r="A415" s="28">
        <v>0.40799999999999997</v>
      </c>
      <c r="B415" s="94">
        <v>0.48641817751333988</v>
      </c>
      <c r="C415" s="94">
        <v>0.69860506770700426</v>
      </c>
      <c r="D415" s="94">
        <v>0.94770624383736779</v>
      </c>
      <c r="E415" s="94">
        <v>1.2361756517957061</v>
      </c>
      <c r="F415" s="94">
        <v>1.5612784290095485</v>
      </c>
      <c r="G415" s="94">
        <v>1.9260294152759223</v>
      </c>
      <c r="H415" s="94">
        <v>2.3271336308402018</v>
      </c>
      <c r="I415" s="94">
        <v>2.7681658152449971</v>
      </c>
      <c r="K415" s="28">
        <v>0.40799999999999997</v>
      </c>
      <c r="L415" s="94">
        <v>2.1860054942883118</v>
      </c>
      <c r="M415" s="94">
        <v>2.6269599675459543</v>
      </c>
      <c r="N415" s="94">
        <v>3.0584435840692605</v>
      </c>
      <c r="O415" s="94">
        <v>3.4992886180872094</v>
      </c>
      <c r="P415" s="94">
        <v>3.9307796148341598</v>
      </c>
      <c r="Q415" s="94">
        <v>4.3715679279296618</v>
      </c>
      <c r="R415" s="94">
        <v>4.8030680455299901</v>
      </c>
      <c r="S415" s="94">
        <v>5.2438220673776366</v>
      </c>
      <c r="U415" s="28">
        <v>0.40799999999999997</v>
      </c>
      <c r="V415" s="94">
        <v>1.4085416291812978</v>
      </c>
      <c r="W415" s="94">
        <v>1.6920237133839768</v>
      </c>
      <c r="X415" s="94">
        <v>1.9700510225840078</v>
      </c>
      <c r="Y415" s="94">
        <v>2.2534611432699556</v>
      </c>
      <c r="Z415" s="94">
        <v>2.5314919982662132</v>
      </c>
      <c r="AA415" s="94">
        <v>2.814864998650493</v>
      </c>
      <c r="AB415" s="94">
        <v>3.0929011098429422</v>
      </c>
      <c r="AC415" s="94">
        <v>3.3762517444208755</v>
      </c>
      <c r="AE415" s="28">
        <v>0.40799999999999997</v>
      </c>
      <c r="AF415" s="94">
        <f t="shared" si="110"/>
        <v>0.50148440192524979</v>
      </c>
      <c r="AG415" s="94">
        <f t="shared" si="96"/>
        <v>0.50199964167521627</v>
      </c>
      <c r="AH415" s="94">
        <f t="shared" si="97"/>
        <v>0.5019248322568477</v>
      </c>
      <c r="AI415" s="94">
        <f t="shared" si="98"/>
        <v>0.50225736116529174</v>
      </c>
      <c r="AJ415" s="94">
        <f t="shared" si="99"/>
        <v>0.50217145671036467</v>
      </c>
      <c r="AK415" s="94">
        <f t="shared" si="100"/>
        <v>0.50241319449185096</v>
      </c>
      <c r="AL415" s="94">
        <f t="shared" si="101"/>
        <v>0.50232912630377125</v>
      </c>
      <c r="AM415" s="94">
        <f t="shared" si="102"/>
        <v>0.50251758837038429</v>
      </c>
      <c r="AO415" s="28">
        <v>0.40799999999999997</v>
      </c>
      <c r="AP415" s="94">
        <f t="shared" si="111"/>
        <v>0.22251461800268754</v>
      </c>
      <c r="AQ415" s="94">
        <f t="shared" si="103"/>
        <v>0.26593670110611739</v>
      </c>
      <c r="AR415" s="94">
        <f t="shared" si="104"/>
        <v>0.30986553055081834</v>
      </c>
      <c r="AS415" s="94">
        <f t="shared" si="105"/>
        <v>0.3532648451477054</v>
      </c>
      <c r="AT415" s="94">
        <f t="shared" si="106"/>
        <v>0.3971930716027739</v>
      </c>
      <c r="AU415" s="94">
        <f t="shared" si="107"/>
        <v>0.44058091902693453</v>
      </c>
      <c r="AV415" s="94">
        <f t="shared" si="108"/>
        <v>0.48450981930309428</v>
      </c>
      <c r="AW415" s="94">
        <f t="shared" si="109"/>
        <v>0.52789087419003877</v>
      </c>
      <c r="AY415" s="28">
        <v>0.40799999999999997</v>
      </c>
      <c r="AZ415" s="34">
        <f>(((L415-VLOOKUP(AZ$6,Data!$N$4:$Y$11,Data!$W$1,FALSE)/1000)*VLOOKUP(AZ$6,Data!$N$4:$Y$11,Data!$P$1,FALSE)^1.5+VLOOKUP(AZ$6,Data!$N$4:$Y$11,Data!$W$1,FALSE)/1000*(Mannings_n_bot)^1.5)/L415)^0.67</f>
        <v>5.1745915524769807E-2</v>
      </c>
      <c r="BA415" s="34">
        <f>(((M415-VLOOKUP(BA$6,Data!$N$4:$Y$11,Data!$W$1,FALSE)/1000)*VLOOKUP(BA$6,Data!$N$4:$Y$11,Data!$P$1,FALSE)^1.5+VLOOKUP(BA$6,Data!$N$4:$Y$11,Data!$W$1,FALSE)/1000*(Mannings_n_bot)^1.5)/M415)^0.67</f>
        <v>5.1666852907255173E-2</v>
      </c>
      <c r="BB415" s="34">
        <f>(((N415-VLOOKUP(BB$6,Data!$N$4:$Y$11,Data!$W$1,FALSE)/1000)*VLOOKUP(BB$6,Data!$N$4:$Y$11,Data!$P$1,FALSE)^1.5+VLOOKUP(BB$6,Data!$N$4:$Y$11,Data!$W$1,FALSE)/1000*(Mannings_n_bot)^1.5)/N415)^0.67</f>
        <v>5.1545322913875799E-2</v>
      </c>
      <c r="BC415" s="34">
        <f>(((O415-VLOOKUP(BC$6,Data!$N$4:$Y$11,Data!$W$1,FALSE)/1000)*VLOOKUP(BC$6,Data!$N$4:$Y$11,Data!$P$1,FALSE)^1.5+VLOOKUP(BC$6,Data!$N$4:$Y$11,Data!$W$1,FALSE)/1000*(Mannings_n_bot)^1.5)/O415)^0.67</f>
        <v>5.141598738972282E-2</v>
      </c>
      <c r="BD415" s="34">
        <f>(((P415-VLOOKUP(BD$6,Data!$N$4:$Y$11,Data!$W$1,FALSE)/1000)*VLOOKUP(BD$6,Data!$N$4:$Y$11,Data!$P$1,FALSE)^1.5+VLOOKUP(BD$6,Data!$N$4:$Y$11,Data!$W$1,FALSE)/1000*(Mannings_n_bot)^1.5)/P415)^0.67</f>
        <v>5.1259422095471574E-2</v>
      </c>
      <c r="BE415" s="34">
        <f>(((Q415-VLOOKUP(BE$6,Data!$N$4:$Y$11,Data!$W$1,FALSE)/1000)*VLOOKUP(BE$6,Data!$N$4:$Y$11,Data!$P$1,FALSE)^1.5+VLOOKUP(BE$6,Data!$N$4:$Y$11,Data!$W$1,FALSE)/1000*(Mannings_n_bot)^1.5)/Q415)^0.67</f>
        <v>5.1126714372726242E-2</v>
      </c>
      <c r="BF415" s="34">
        <f>(((R415-VLOOKUP(BF$6,Data!$N$4:$Y$11,Data!$W$1,FALSE)/1000)*VLOOKUP(BF$6,Data!$N$4:$Y$11,Data!$P$1,FALSE)^1.5+VLOOKUP(BF$6,Data!$N$4:$Y$11,Data!$W$1,FALSE)/1000*(Mannings_n_bot)^1.5)/R415)^0.67</f>
        <v>5.1032074379275476E-2</v>
      </c>
      <c r="BG415" s="34">
        <f>(((S415-VLOOKUP(BG$6,Data!$N$4:$Y$11,Data!$W$1,FALSE)/1000)*VLOOKUP(BG$6,Data!$N$4:$Y$11,Data!$P$1,FALSE)^1.5+VLOOKUP(BG$6,Data!$N$4:$Y$11,Data!$W$1,FALSE)/1000*(Mannings_n_bot)^1.5)/S415)^0.67</f>
        <v>5.0958426475990443E-2</v>
      </c>
    </row>
    <row r="416" spans="1:59" x14ac:dyDescent="0.25">
      <c r="A416" s="28">
        <v>0.40899999999999997</v>
      </c>
      <c r="B416" s="94">
        <v>0.4875465067091253</v>
      </c>
      <c r="C416" s="94">
        <v>0.70022368060742068</v>
      </c>
      <c r="D416" s="94">
        <v>0.949902382116249</v>
      </c>
      <c r="E416" s="94">
        <v>1.2390380784647337</v>
      </c>
      <c r="F416" s="94">
        <v>1.5648943606027996</v>
      </c>
      <c r="G416" s="94">
        <v>1.9304876382097798</v>
      </c>
      <c r="H416" s="94">
        <v>2.3325213378060341</v>
      </c>
      <c r="I416" s="94">
        <v>2.7745718158136143</v>
      </c>
      <c r="K416" s="28">
        <v>0.40899999999999997</v>
      </c>
      <c r="L416" s="94">
        <v>2.187735193933884</v>
      </c>
      <c r="M416" s="94">
        <v>2.6290301747066933</v>
      </c>
      <c r="N416" s="94">
        <v>3.0608552473064745</v>
      </c>
      <c r="O416" s="94">
        <v>3.5020406764236376</v>
      </c>
      <c r="P416" s="94">
        <v>3.9338731204749804</v>
      </c>
      <c r="Q416" s="94">
        <v>4.3750017726946062</v>
      </c>
      <c r="R416" s="94">
        <v>4.8068433376763098</v>
      </c>
      <c r="S416" s="94">
        <v>5.2479376657801771</v>
      </c>
      <c r="U416" s="28">
        <v>0.40899999999999997</v>
      </c>
      <c r="V416" s="94">
        <v>1.4078905739286607</v>
      </c>
      <c r="W416" s="94">
        <v>1.6912340230451366</v>
      </c>
      <c r="X416" s="94">
        <v>1.9691328590643835</v>
      </c>
      <c r="Y416" s="94">
        <v>2.2524043539031604</v>
      </c>
      <c r="Z416" s="94">
        <v>2.5303067209644445</v>
      </c>
      <c r="AA416" s="94">
        <v>2.8135411022769747</v>
      </c>
      <c r="AB416" s="94">
        <v>3.0914487167326614</v>
      </c>
      <c r="AC416" s="94">
        <v>3.3746607371787931</v>
      </c>
      <c r="AE416" s="28">
        <v>0.40899999999999997</v>
      </c>
      <c r="AF416" s="94">
        <f t="shared" si="110"/>
        <v>0.50264767977562941</v>
      </c>
      <c r="AG416" s="94">
        <f t="shared" si="96"/>
        <v>0.50316273529359912</v>
      </c>
      <c r="AH416" s="94">
        <f t="shared" si="97"/>
        <v>0.50308795252160077</v>
      </c>
      <c r="AI416" s="94">
        <f t="shared" si="98"/>
        <v>0.50342036325421535</v>
      </c>
      <c r="AJ416" s="94">
        <f t="shared" si="99"/>
        <v>0.50333448926228419</v>
      </c>
      <c r="AK416" s="94">
        <f t="shared" si="100"/>
        <v>0.50357614143761975</v>
      </c>
      <c r="AL416" s="94">
        <f t="shared" si="101"/>
        <v>0.50349210297905145</v>
      </c>
      <c r="AM416" s="94">
        <f t="shared" si="102"/>
        <v>0.50368049846020346</v>
      </c>
      <c r="AO416" s="28">
        <v>0.40899999999999997</v>
      </c>
      <c r="AP416" s="94">
        <f t="shared" si="111"/>
        <v>0.22285444237537805</v>
      </c>
      <c r="AQ416" s="94">
        <f t="shared" si="103"/>
        <v>0.26634296074047187</v>
      </c>
      <c r="AR416" s="94">
        <f t="shared" si="104"/>
        <v>0.31033887765589524</v>
      </c>
      <c r="AS416" s="94">
        <f t="shared" si="105"/>
        <v>0.3538045936491141</v>
      </c>
      <c r="AT416" s="94">
        <f t="shared" si="106"/>
        <v>0.39779990677834887</v>
      </c>
      <c r="AU416" s="94">
        <f t="shared" si="107"/>
        <v>0.44125413851450251</v>
      </c>
      <c r="AV416" s="94">
        <f t="shared" si="108"/>
        <v>0.48525012652765276</v>
      </c>
      <c r="AW416" s="94">
        <f t="shared" si="109"/>
        <v>0.52869755559513432</v>
      </c>
      <c r="AY416" s="28">
        <v>0.40899999999999997</v>
      </c>
      <c r="AZ416" s="34">
        <f>(((L416-VLOOKUP(AZ$6,Data!$N$4:$Y$11,Data!$W$1,FALSE)/1000)*VLOOKUP(AZ$6,Data!$N$4:$Y$11,Data!$P$1,FALSE)^1.5+VLOOKUP(AZ$6,Data!$N$4:$Y$11,Data!$W$1,FALSE)/1000*(Mannings_n_bot)^1.5)/L416)^0.67</f>
        <v>5.1732138292549933E-2</v>
      </c>
      <c r="BA416" s="34">
        <f>(((M416-VLOOKUP(BA$6,Data!$N$4:$Y$11,Data!$W$1,FALSE)/1000)*VLOOKUP(BA$6,Data!$N$4:$Y$11,Data!$P$1,FALSE)^1.5+VLOOKUP(BA$6,Data!$N$4:$Y$11,Data!$W$1,FALSE)/1000*(Mannings_n_bot)^1.5)/M416)^0.67</f>
        <v>5.1652875244792014E-2</v>
      </c>
      <c r="BB416" s="34">
        <f>(((N416-VLOOKUP(BB$6,Data!$N$4:$Y$11,Data!$W$1,FALSE)/1000)*VLOOKUP(BB$6,Data!$N$4:$Y$11,Data!$P$1,FALSE)^1.5+VLOOKUP(BB$6,Data!$N$4:$Y$11,Data!$W$1,FALSE)/1000*(Mannings_n_bot)^1.5)/N416)^0.67</f>
        <v>5.1531116965211995E-2</v>
      </c>
      <c r="BC416" s="34">
        <f>(((O416-VLOOKUP(BC$6,Data!$N$4:$Y$11,Data!$W$1,FALSE)/1000)*VLOOKUP(BC$6,Data!$N$4:$Y$11,Data!$P$1,FALSE)^1.5+VLOOKUP(BC$6,Data!$N$4:$Y$11,Data!$W$1,FALSE)/1000*(Mannings_n_bot)^1.5)/O416)^0.67</f>
        <v>5.1401498699555272E-2</v>
      </c>
      <c r="BD416" s="34">
        <f>(((P416-VLOOKUP(BD$6,Data!$N$4:$Y$11,Data!$W$1,FALSE)/1000)*VLOOKUP(BD$6,Data!$N$4:$Y$11,Data!$P$1,FALSE)^1.5+VLOOKUP(BD$6,Data!$N$4:$Y$11,Data!$W$1,FALSE)/1000*(Mannings_n_bot)^1.5)/P416)^0.67</f>
        <v>5.1244637213520162E-2</v>
      </c>
      <c r="BE416" s="34">
        <f>(((Q416-VLOOKUP(BE$6,Data!$N$4:$Y$11,Data!$W$1,FALSE)/1000)*VLOOKUP(BE$6,Data!$N$4:$Y$11,Data!$P$1,FALSE)^1.5+VLOOKUP(BE$6,Data!$N$4:$Y$11,Data!$W$1,FALSE)/1000*(Mannings_n_bot)^1.5)/Q416)^0.67</f>
        <v>5.1111646821827207E-2</v>
      </c>
      <c r="BF416" s="34">
        <f>(((R416-VLOOKUP(BF$6,Data!$N$4:$Y$11,Data!$W$1,FALSE)/1000)*VLOOKUP(BF$6,Data!$N$4:$Y$11,Data!$P$1,FALSE)^1.5+VLOOKUP(BF$6,Data!$N$4:$Y$11,Data!$W$1,FALSE)/1000*(Mannings_n_bot)^1.5)/R416)^0.67</f>
        <v>5.101683047459328E-2</v>
      </c>
      <c r="BG416" s="34">
        <f>(((S416-VLOOKUP(BG$6,Data!$N$4:$Y$11,Data!$W$1,FALSE)/1000)*VLOOKUP(BG$6,Data!$N$4:$Y$11,Data!$P$1,FALSE)^1.5+VLOOKUP(BG$6,Data!$N$4:$Y$11,Data!$W$1,FALSE)/1000*(Mannings_n_bot)^1.5)/S416)^0.67</f>
        <v>5.0943019393649272E-2</v>
      </c>
    </row>
    <row r="417" spans="1:59" x14ac:dyDescent="0.25">
      <c r="A417" s="28">
        <v>0.41</v>
      </c>
      <c r="B417" s="94">
        <v>0.48867431339723544</v>
      </c>
      <c r="C417" s="94">
        <v>0.70184153669044158</v>
      </c>
      <c r="D417" s="94">
        <v>0.95209749497569174</v>
      </c>
      <c r="E417" s="94">
        <v>1.2418991603109504</v>
      </c>
      <c r="F417" s="94">
        <v>1.5685085960714953</v>
      </c>
      <c r="G417" s="94">
        <v>1.9349437605245503</v>
      </c>
      <c r="H417" s="94">
        <v>2.3379065101512819</v>
      </c>
      <c r="I417" s="94">
        <v>2.7809747921770125</v>
      </c>
      <c r="K417" s="28">
        <v>0.41</v>
      </c>
      <c r="L417" s="94">
        <v>2.1894656949416142</v>
      </c>
      <c r="M417" s="94">
        <v>2.6311013502905545</v>
      </c>
      <c r="N417" s="94">
        <v>3.0632680371222452</v>
      </c>
      <c r="O417" s="94">
        <v>3.5047940283378374</v>
      </c>
      <c r="P417" s="94">
        <v>3.9369680778674701</v>
      </c>
      <c r="Q417" s="94">
        <v>4.3784372361767669</v>
      </c>
      <c r="R417" s="94">
        <v>4.8106204067269331</v>
      </c>
      <c r="S417" s="94">
        <v>5.2520552080314848</v>
      </c>
      <c r="U417" s="28">
        <v>0.41</v>
      </c>
      <c r="V417" s="94">
        <v>1.4072373926251547</v>
      </c>
      <c r="W417" s="94">
        <v>1.6904417974199448</v>
      </c>
      <c r="X417" s="94">
        <v>1.9682117405199195</v>
      </c>
      <c r="Y417" s="94">
        <v>2.2513442004045618</v>
      </c>
      <c r="Z417" s="94">
        <v>2.529117659825677</v>
      </c>
      <c r="AA417" s="94">
        <v>2.812213013020564</v>
      </c>
      <c r="AB417" s="94">
        <v>3.0899917110473396</v>
      </c>
      <c r="AC417" s="94">
        <v>3.3730647083503245</v>
      </c>
      <c r="AE417" s="28">
        <v>0.41</v>
      </c>
      <c r="AF417" s="94">
        <f t="shared" si="110"/>
        <v>0.50381041893427991</v>
      </c>
      <c r="AG417" s="94">
        <f t="shared" si="96"/>
        <v>0.504325285082458</v>
      </c>
      <c r="AH417" s="94">
        <f t="shared" si="97"/>
        <v>0.5042505297030061</v>
      </c>
      <c r="AI417" s="94">
        <f t="shared" si="98"/>
        <v>0.504582818942508</v>
      </c>
      <c r="AJ417" s="94">
        <f t="shared" si="99"/>
        <v>0.50449697627067802</v>
      </c>
      <c r="AK417" s="94">
        <f t="shared" si="100"/>
        <v>0.50473854042771493</v>
      </c>
      <c r="AL417" s="94">
        <f t="shared" si="101"/>
        <v>0.50465453253760106</v>
      </c>
      <c r="AM417" s="94">
        <f t="shared" si="102"/>
        <v>0.5048428595524499</v>
      </c>
      <c r="AO417" s="28">
        <v>0.41</v>
      </c>
      <c r="AP417" s="94">
        <f t="shared" si="111"/>
        <v>0.22319340948169858</v>
      </c>
      <c r="AQ417" s="94">
        <f t="shared" si="103"/>
        <v>0.26674819524262594</v>
      </c>
      <c r="AR417" s="94">
        <f t="shared" si="104"/>
        <v>0.31081103038901214</v>
      </c>
      <c r="AS417" s="94">
        <f t="shared" si="105"/>
        <v>0.35434298000670983</v>
      </c>
      <c r="AT417" s="94">
        <f t="shared" si="106"/>
        <v>0.39840521057033979</v>
      </c>
      <c r="AU417" s="94">
        <f t="shared" si="107"/>
        <v>0.44192565889425311</v>
      </c>
      <c r="AV417" s="94">
        <f t="shared" si="108"/>
        <v>0.48598856540043556</v>
      </c>
      <c r="AW417" s="94">
        <f t="shared" si="109"/>
        <v>0.52950220095255729</v>
      </c>
      <c r="AY417" s="28">
        <v>0.41</v>
      </c>
      <c r="AZ417" s="34">
        <f>(((L417-VLOOKUP(AZ$6,Data!$N$4:$Y$11,Data!$W$1,FALSE)/1000)*VLOOKUP(AZ$6,Data!$N$4:$Y$11,Data!$P$1,FALSE)^1.5+VLOOKUP(AZ$6,Data!$N$4:$Y$11,Data!$W$1,FALSE)/1000*(Mannings_n_bot)^1.5)/L417)^0.67</f>
        <v>5.1718374656437707E-2</v>
      </c>
      <c r="BA417" s="34">
        <f>(((M417-VLOOKUP(BA$6,Data!$N$4:$Y$11,Data!$W$1,FALSE)/1000)*VLOOKUP(BA$6,Data!$N$4:$Y$11,Data!$P$1,FALSE)^1.5+VLOOKUP(BA$6,Data!$N$4:$Y$11,Data!$W$1,FALSE)/1000*(Mannings_n_bot)^1.5)/M417)^0.67</f>
        <v>5.1638911194840709E-2</v>
      </c>
      <c r="BB417" s="34">
        <f>(((N417-VLOOKUP(BB$6,Data!$N$4:$Y$11,Data!$W$1,FALSE)/1000)*VLOOKUP(BB$6,Data!$N$4:$Y$11,Data!$P$1,FALSE)^1.5+VLOOKUP(BB$6,Data!$N$4:$Y$11,Data!$W$1,FALSE)/1000*(Mannings_n_bot)^1.5)/N417)^0.67</f>
        <v>5.1516924838379531E-2</v>
      </c>
      <c r="BC417" s="34">
        <f>(((O417-VLOOKUP(BC$6,Data!$N$4:$Y$11,Data!$W$1,FALSE)/1000)*VLOOKUP(BC$6,Data!$N$4:$Y$11,Data!$P$1,FALSE)^1.5+VLOOKUP(BC$6,Data!$N$4:$Y$11,Data!$W$1,FALSE)/1000*(Mannings_n_bot)^1.5)/O417)^0.67</f>
        <v>5.1387023960521055E-2</v>
      </c>
      <c r="BD417" s="34">
        <f>(((P417-VLOOKUP(BD$6,Data!$N$4:$Y$11,Data!$W$1,FALSE)/1000)*VLOOKUP(BD$6,Data!$N$4:$Y$11,Data!$P$1,FALSE)^1.5+VLOOKUP(BD$6,Data!$N$4:$Y$11,Data!$W$1,FALSE)/1000*(Mannings_n_bot)^1.5)/P417)^0.67</f>
        <v>5.1229866546393825E-2</v>
      </c>
      <c r="BE417" s="34">
        <f>(((Q417-VLOOKUP(BE$6,Data!$N$4:$Y$11,Data!$W$1,FALSE)/1000)*VLOOKUP(BE$6,Data!$N$4:$Y$11,Data!$P$1,FALSE)^1.5+VLOOKUP(BE$6,Data!$N$4:$Y$11,Data!$W$1,FALSE)/1000*(Mannings_n_bot)^1.5)/Q417)^0.67</f>
        <v>5.1096593634122382E-2</v>
      </c>
      <c r="BF417" s="34">
        <f>(((R417-VLOOKUP(BF$6,Data!$N$4:$Y$11,Data!$W$1,FALSE)/1000)*VLOOKUP(BF$6,Data!$N$4:$Y$11,Data!$P$1,FALSE)^1.5+VLOOKUP(BF$6,Data!$N$4:$Y$11,Data!$W$1,FALSE)/1000*(Mannings_n_bot)^1.5)/R417)^0.67</f>
        <v>5.1001601098227996E-2</v>
      </c>
      <c r="BG417" s="34">
        <f>(((S417-VLOOKUP(BG$6,Data!$N$4:$Y$11,Data!$W$1,FALSE)/1000)*VLOOKUP(BG$6,Data!$N$4:$Y$11,Data!$P$1,FALSE)^1.5+VLOOKUP(BG$6,Data!$N$4:$Y$11,Data!$W$1,FALSE)/1000*(Mannings_n_bot)^1.5)/S417)^0.67</f>
        <v>5.092762690631937E-2</v>
      </c>
    </row>
    <row r="418" spans="1:59" x14ac:dyDescent="0.25">
      <c r="A418" s="28">
        <v>0.41099999999999998</v>
      </c>
      <c r="B418" s="94">
        <v>0.48980159587299221</v>
      </c>
      <c r="C418" s="94">
        <v>0.70345863352850735</v>
      </c>
      <c r="D418" s="94">
        <v>0.95429157911846518</v>
      </c>
      <c r="E418" s="94">
        <v>1.2447588930570985</v>
      </c>
      <c r="F418" s="94">
        <v>1.5721211300058042</v>
      </c>
      <c r="G418" s="94">
        <v>1.9393977755732232</v>
      </c>
      <c r="H418" s="94">
        <v>2.3432891398334621</v>
      </c>
      <c r="I418" s="94">
        <v>2.7873747347983766</v>
      </c>
      <c r="K418" s="28">
        <v>0.41099999999999998</v>
      </c>
      <c r="L418" s="94">
        <v>2.1911970006724615</v>
      </c>
      <c r="M418" s="94">
        <v>2.6331734983146724</v>
      </c>
      <c r="N418" s="94">
        <v>3.0656819581971875</v>
      </c>
      <c r="O418" s="94">
        <v>3.5075486791665371</v>
      </c>
      <c r="P418" s="94">
        <v>3.940064493011787</v>
      </c>
      <c r="Q418" s="94">
        <v>4.3818743250323786</v>
      </c>
      <c r="R418" s="94">
        <v>4.8143992600014949</v>
      </c>
      <c r="S418" s="94">
        <v>5.2561747021072582</v>
      </c>
      <c r="U418" s="28">
        <v>0.41099999999999998</v>
      </c>
      <c r="V418" s="94">
        <v>1.4065820823089263</v>
      </c>
      <c r="W418" s="94">
        <v>1.6896470329422382</v>
      </c>
      <c r="X418" s="94">
        <v>1.967287662799833</v>
      </c>
      <c r="Y418" s="94">
        <v>2.2502806780194242</v>
      </c>
      <c r="Z418" s="94">
        <v>2.5279248095104965</v>
      </c>
      <c r="AA418" s="94">
        <v>2.8108807249380807</v>
      </c>
      <c r="AB418" s="94">
        <v>3.088530086259067</v>
      </c>
      <c r="AC418" s="94">
        <v>3.371463650803912</v>
      </c>
      <c r="AE418" s="28">
        <v>0.41099999999999998</v>
      </c>
      <c r="AF418" s="94">
        <f t="shared" si="110"/>
        <v>0.50497261764372314</v>
      </c>
      <c r="AG418" s="94">
        <f t="shared" si="96"/>
        <v>0.50548728929741116</v>
      </c>
      <c r="AH418" s="94">
        <f t="shared" si="97"/>
        <v>0.50541256205478191</v>
      </c>
      <c r="AI418" s="94">
        <f t="shared" si="98"/>
        <v>0.50574472649232249</v>
      </c>
      <c r="AJ418" s="94">
        <f t="shared" si="99"/>
        <v>0.5056589159955216</v>
      </c>
      <c r="AK418" s="94">
        <f t="shared" si="100"/>
        <v>0.50590038972823459</v>
      </c>
      <c r="AL418" s="94">
        <f t="shared" si="101"/>
        <v>0.50581641324339022</v>
      </c>
      <c r="AM418" s="94">
        <f t="shared" si="102"/>
        <v>0.50600466991586268</v>
      </c>
      <c r="AO418" s="28">
        <v>0.41099999999999998</v>
      </c>
      <c r="AP418" s="94">
        <f t="shared" si="111"/>
        <v>0.22353151986000158</v>
      </c>
      <c r="AQ418" s="94">
        <f t="shared" si="103"/>
        <v>0.26715240525500755</v>
      </c>
      <c r="AR418" s="94">
        <f t="shared" si="104"/>
        <v>0.3112819894988873</v>
      </c>
      <c r="AS418" s="94">
        <f t="shared" si="105"/>
        <v>0.35488000507319484</v>
      </c>
      <c r="AT418" s="94">
        <f t="shared" si="106"/>
        <v>0.39900898393774115</v>
      </c>
      <c r="AU418" s="94">
        <f t="shared" si="107"/>
        <v>0.44259548122911824</v>
      </c>
      <c r="AV418" s="94">
        <f t="shared" si="108"/>
        <v>0.48672513709067294</v>
      </c>
      <c r="AW418" s="94">
        <f t="shared" si="109"/>
        <v>0.53030481153544751</v>
      </c>
      <c r="AY418" s="28">
        <v>0.41099999999999998</v>
      </c>
      <c r="AZ418" s="34">
        <f>(((L418-VLOOKUP(AZ$6,Data!$N$4:$Y$11,Data!$W$1,FALSE)/1000)*VLOOKUP(AZ$6,Data!$N$4:$Y$11,Data!$P$1,FALSE)^1.5+VLOOKUP(AZ$6,Data!$N$4:$Y$11,Data!$W$1,FALSE)/1000*(Mannings_n_bot)^1.5)/L418)^0.67</f>
        <v>5.1704624573466959E-2</v>
      </c>
      <c r="BA418" s="34">
        <f>(((M418-VLOOKUP(BA$6,Data!$N$4:$Y$11,Data!$W$1,FALSE)/1000)*VLOOKUP(BA$6,Data!$N$4:$Y$11,Data!$P$1,FALSE)^1.5+VLOOKUP(BA$6,Data!$N$4:$Y$11,Data!$W$1,FALSE)/1000*(Mannings_n_bot)^1.5)/M418)^0.67</f>
        <v>5.1624960714447006E-2</v>
      </c>
      <c r="BB418" s="34">
        <f>(((N418-VLOOKUP(BB$6,Data!$N$4:$Y$11,Data!$W$1,FALSE)/1000)*VLOOKUP(BB$6,Data!$N$4:$Y$11,Data!$P$1,FALSE)^1.5+VLOOKUP(BB$6,Data!$N$4:$Y$11,Data!$W$1,FALSE)/1000*(Mannings_n_bot)^1.5)/N418)^0.67</f>
        <v>5.1502746489718199E-2</v>
      </c>
      <c r="BC418" s="34">
        <f>(((O418-VLOOKUP(BC$6,Data!$N$4:$Y$11,Data!$W$1,FALSE)/1000)*VLOOKUP(BC$6,Data!$N$4:$Y$11,Data!$P$1,FALSE)^1.5+VLOOKUP(BC$6,Data!$N$4:$Y$11,Data!$W$1,FALSE)/1000*(Mannings_n_bot)^1.5)/O418)^0.67</f>
        <v>5.1372563128565772E-2</v>
      </c>
      <c r="BD418" s="34">
        <f>(((P418-VLOOKUP(BD$6,Data!$N$4:$Y$11,Data!$W$1,FALSE)/1000)*VLOOKUP(BD$6,Data!$N$4:$Y$11,Data!$P$1,FALSE)^1.5+VLOOKUP(BD$6,Data!$N$4:$Y$11,Data!$W$1,FALSE)/1000*(Mannings_n_bot)^1.5)/P418)^0.67</f>
        <v>5.1215110049143378E-2</v>
      </c>
      <c r="BE418" s="34">
        <f>(((Q418-VLOOKUP(BE$6,Data!$N$4:$Y$11,Data!$W$1,FALSE)/1000)*VLOOKUP(BE$6,Data!$N$4:$Y$11,Data!$P$1,FALSE)^1.5+VLOOKUP(BE$6,Data!$N$4:$Y$11,Data!$W$1,FALSE)/1000*(Mannings_n_bot)^1.5)/Q418)^0.67</f>
        <v>5.1081554764185605E-2</v>
      </c>
      <c r="BF418" s="34">
        <f>(((R418-VLOOKUP(BF$6,Data!$N$4:$Y$11,Data!$W$1,FALSE)/1000)*VLOOKUP(BF$6,Data!$N$4:$Y$11,Data!$P$1,FALSE)^1.5+VLOOKUP(BF$6,Data!$N$4:$Y$11,Data!$W$1,FALSE)/1000*(Mannings_n_bot)^1.5)/R418)^0.67</f>
        <v>5.0986386204186232E-2</v>
      </c>
      <c r="BG418" s="34">
        <f>(((S418-VLOOKUP(BG$6,Data!$N$4:$Y$11,Data!$W$1,FALSE)/1000)*VLOOKUP(BG$6,Data!$N$4:$Y$11,Data!$P$1,FALSE)^1.5+VLOOKUP(BG$6,Data!$N$4:$Y$11,Data!$W$1,FALSE)/1000*(Mannings_n_bot)^1.5)/S418)^0.67</f>
        <v>5.0912248967796891E-2</v>
      </c>
    </row>
    <row r="419" spans="1:59" x14ac:dyDescent="0.25">
      <c r="A419" s="28">
        <v>0.41199999999999998</v>
      </c>
      <c r="B419" s="94">
        <v>0.49092835242933869</v>
      </c>
      <c r="C419" s="94">
        <v>0.70507496869063713</v>
      </c>
      <c r="D419" s="94">
        <v>0.95648463124270144</v>
      </c>
      <c r="E419" s="94">
        <v>1.24761727241986</v>
      </c>
      <c r="F419" s="94">
        <v>1.5757319569882466</v>
      </c>
      <c r="G419" s="94">
        <v>1.9438496766993456</v>
      </c>
      <c r="H419" s="94">
        <v>2.3486692187986868</v>
      </c>
      <c r="I419" s="94">
        <v>2.7937716341273218</v>
      </c>
      <c r="K419" s="28">
        <v>0.41199999999999998</v>
      </c>
      <c r="L419" s="94">
        <v>2.1929291144993845</v>
      </c>
      <c r="M419" s="94">
        <v>2.6352466228106124</v>
      </c>
      <c r="N419" s="94">
        <v>3.0680970152287221</v>
      </c>
      <c r="O419" s="94">
        <v>3.510304634265685</v>
      </c>
      <c r="P419" s="94">
        <v>3.9431623719296809</v>
      </c>
      <c r="Q419" s="94">
        <v>4.3853130459416922</v>
      </c>
      <c r="R419" s="94">
        <v>4.8181799048460219</v>
      </c>
      <c r="S419" s="94">
        <v>5.260296156012009</v>
      </c>
      <c r="U419" s="28">
        <v>0.41199999999999998</v>
      </c>
      <c r="V419" s="94">
        <v>1.4059246400029377</v>
      </c>
      <c r="W419" s="94">
        <v>1.6888497260277022</v>
      </c>
      <c r="X419" s="94">
        <v>1.9663606217321909</v>
      </c>
      <c r="Y419" s="94">
        <v>2.2492137819688969</v>
      </c>
      <c r="Z419" s="94">
        <v>2.526728164652372</v>
      </c>
      <c r="AA419" s="94">
        <v>2.8095442320562647</v>
      </c>
      <c r="AB419" s="94">
        <v>3.0870638358068576</v>
      </c>
      <c r="AC419" s="94">
        <v>3.3698575573719523</v>
      </c>
      <c r="AE419" s="28">
        <v>0.41199999999999998</v>
      </c>
      <c r="AF419" s="94">
        <f t="shared" si="110"/>
        <v>0.5061342741440279</v>
      </c>
      <c r="AG419" s="94">
        <f t="shared" si="96"/>
        <v>0.50664874619161804</v>
      </c>
      <c r="AH419" s="94">
        <f t="shared" si="97"/>
        <v>0.50657404782819071</v>
      </c>
      <c r="AI419" s="94">
        <f t="shared" si="98"/>
        <v>0.5069060841633497</v>
      </c>
      <c r="AJ419" s="94">
        <f t="shared" si="99"/>
        <v>0.5068203066943302</v>
      </c>
      <c r="AK419" s="94">
        <f t="shared" si="100"/>
        <v>0.50706168760281378</v>
      </c>
      <c r="AL419" s="94">
        <f t="shared" si="101"/>
        <v>0.50697774335792734</v>
      </c>
      <c r="AM419" s="94">
        <f t="shared" si="102"/>
        <v>0.50716592781671765</v>
      </c>
      <c r="AO419" s="28">
        <v>0.41199999999999998</v>
      </c>
      <c r="AP419" s="94">
        <f t="shared" si="111"/>
        <v>0.22386877404444094</v>
      </c>
      <c r="AQ419" s="94">
        <f t="shared" si="103"/>
        <v>0.26755559141506158</v>
      </c>
      <c r="AR419" s="94">
        <f t="shared" si="104"/>
        <v>0.31175175572842728</v>
      </c>
      <c r="AS419" s="94">
        <f t="shared" si="105"/>
        <v>0.35541566969467508</v>
      </c>
      <c r="AT419" s="94">
        <f t="shared" si="106"/>
        <v>0.39961122783212311</v>
      </c>
      <c r="AU419" s="94">
        <f t="shared" si="107"/>
        <v>0.44326360657382163</v>
      </c>
      <c r="AV419" s="94">
        <f t="shared" si="108"/>
        <v>0.48745984275855825</v>
      </c>
      <c r="AW419" s="94">
        <f t="shared" si="109"/>
        <v>0.53110538860712464</v>
      </c>
      <c r="AY419" s="28">
        <v>0.41199999999999998</v>
      </c>
      <c r="AZ419" s="34">
        <f>(((L419-VLOOKUP(AZ$6,Data!$N$4:$Y$11,Data!$W$1,FALSE)/1000)*VLOOKUP(AZ$6,Data!$N$4:$Y$11,Data!$P$1,FALSE)^1.5+VLOOKUP(AZ$6,Data!$N$4:$Y$11,Data!$W$1,FALSE)/1000*(Mannings_n_bot)^1.5)/L419)^0.67</f>
        <v>5.1690888000752319E-2</v>
      </c>
      <c r="BA419" s="34">
        <f>(((M419-VLOOKUP(BA$6,Data!$N$4:$Y$11,Data!$W$1,FALSE)/1000)*VLOOKUP(BA$6,Data!$N$4:$Y$11,Data!$P$1,FALSE)^1.5+VLOOKUP(BA$6,Data!$N$4:$Y$11,Data!$W$1,FALSE)/1000*(Mannings_n_bot)^1.5)/M419)^0.67</f>
        <v>5.1611023760735439E-2</v>
      </c>
      <c r="BB419" s="34">
        <f>(((N419-VLOOKUP(BB$6,Data!$N$4:$Y$11,Data!$W$1,FALSE)/1000)*VLOOKUP(BB$6,Data!$N$4:$Y$11,Data!$P$1,FALSE)^1.5+VLOOKUP(BB$6,Data!$N$4:$Y$11,Data!$W$1,FALSE)/1000*(Mannings_n_bot)^1.5)/N419)^0.67</f>
        <v>5.1488581875647803E-2</v>
      </c>
      <c r="BC419" s="34">
        <f>(((O419-VLOOKUP(BC$6,Data!$N$4:$Y$11,Data!$W$1,FALSE)/1000)*VLOOKUP(BC$6,Data!$N$4:$Y$11,Data!$P$1,FALSE)^1.5+VLOOKUP(BC$6,Data!$N$4:$Y$11,Data!$W$1,FALSE)/1000*(Mannings_n_bot)^1.5)/O419)^0.67</f>
        <v>5.1358116159714182E-2</v>
      </c>
      <c r="BD419" s="34">
        <f>(((P419-VLOOKUP(BD$6,Data!$N$4:$Y$11,Data!$W$1,FALSE)/1000)*VLOOKUP(BD$6,Data!$N$4:$Y$11,Data!$P$1,FALSE)^1.5+VLOOKUP(BD$6,Data!$N$4:$Y$11,Data!$W$1,FALSE)/1000*(Mannings_n_bot)^1.5)/P419)^0.67</f>
        <v>5.1200367676900345E-2</v>
      </c>
      <c r="BE419" s="34">
        <f>(((Q419-VLOOKUP(BE$6,Data!$N$4:$Y$11,Data!$W$1,FALSE)/1000)*VLOOKUP(BE$6,Data!$N$4:$Y$11,Data!$P$1,FALSE)^1.5+VLOOKUP(BE$6,Data!$N$4:$Y$11,Data!$W$1,FALSE)/1000*(Mannings_n_bot)^1.5)/Q419)^0.67</f>
        <v>5.1066530166671086E-2</v>
      </c>
      <c r="BF419" s="34">
        <f>(((R419-VLOOKUP(BF$6,Data!$N$4:$Y$11,Data!$W$1,FALSE)/1000)*VLOOKUP(BF$6,Data!$N$4:$Y$11,Data!$P$1,FALSE)^1.5+VLOOKUP(BF$6,Data!$N$4:$Y$11,Data!$W$1,FALSE)/1000*(Mannings_n_bot)^1.5)/R419)^0.67</f>
        <v>5.0971185746555979E-2</v>
      </c>
      <c r="BG419" s="34">
        <f>(((S419-VLOOKUP(BG$6,Data!$N$4:$Y$11,Data!$W$1,FALSE)/1000)*VLOOKUP(BG$6,Data!$N$4:$Y$11,Data!$P$1,FALSE)^1.5+VLOOKUP(BG$6,Data!$N$4:$Y$11,Data!$W$1,FALSE)/1000*(Mannings_n_bot)^1.5)/S419)^0.67</f>
        <v>5.0896885531958619E-2</v>
      </c>
    </row>
    <row r="420" spans="1:59" x14ac:dyDescent="0.25">
      <c r="A420" s="28">
        <v>0.41299999999999998</v>
      </c>
      <c r="B420" s="94">
        <v>0.49205458135682684</v>
      </c>
      <c r="C420" s="94">
        <v>0.70669053974241225</v>
      </c>
      <c r="D420" s="94">
        <v>0.9586766480418667</v>
      </c>
      <c r="E420" s="94">
        <v>1.2504742941098328</v>
      </c>
      <c r="F420" s="94">
        <v>1.5793410715936567</v>
      </c>
      <c r="G420" s="94">
        <v>1.9482994572369809</v>
      </c>
      <c r="H420" s="94">
        <v>2.3540467389816073</v>
      </c>
      <c r="I420" s="94">
        <v>2.8001654805998268</v>
      </c>
      <c r="K420" s="28">
        <v>0.41299999999999998</v>
      </c>
      <c r="L420" s="94">
        <v>2.1946620398074228</v>
      </c>
      <c r="M420" s="94">
        <v>2.6373207278244633</v>
      </c>
      <c r="N420" s="94">
        <v>3.0705132129311741</v>
      </c>
      <c r="O420" s="94">
        <v>3.5130618990105869</v>
      </c>
      <c r="P420" s="94">
        <v>3.9462617206646402</v>
      </c>
      <c r="Q420" s="94">
        <v>4.3887534056091448</v>
      </c>
      <c r="R420" s="94">
        <v>4.8219623486331065</v>
      </c>
      <c r="S420" s="94">
        <v>5.2644195777792628</v>
      </c>
      <c r="U420" s="28">
        <v>0.41299999999999998</v>
      </c>
      <c r="V420" s="94">
        <v>1.4052650627148837</v>
      </c>
      <c r="W420" s="94">
        <v>1.6880498730737723</v>
      </c>
      <c r="X420" s="94">
        <v>1.9654306131237982</v>
      </c>
      <c r="Y420" s="94">
        <v>2.2481435074498828</v>
      </c>
      <c r="Z420" s="94">
        <v>2.5255277198575175</v>
      </c>
      <c r="AA420" s="94">
        <v>2.808203528371616</v>
      </c>
      <c r="AB420" s="94">
        <v>3.0855929530964685</v>
      </c>
      <c r="AC420" s="94">
        <v>3.368246420850606</v>
      </c>
      <c r="AE420" s="28">
        <v>0.41299999999999998</v>
      </c>
      <c r="AF420" s="94">
        <f t="shared" si="110"/>
        <v>0.50729538667279805</v>
      </c>
      <c r="AG420" s="94">
        <f t="shared" si="96"/>
        <v>0.50780965401576816</v>
      </c>
      <c r="AH420" s="94">
        <f t="shared" si="97"/>
        <v>0.50773498527202388</v>
      </c>
      <c r="AI420" s="94">
        <f t="shared" si="98"/>
        <v>0.50806689021280815</v>
      </c>
      <c r="AJ420" s="94">
        <f t="shared" si="99"/>
        <v>0.50798114662214711</v>
      </c>
      <c r="AK420" s="94">
        <f t="shared" si="100"/>
        <v>0.50822243231261399</v>
      </c>
      <c r="AL420" s="94">
        <f t="shared" si="101"/>
        <v>0.5081385211402466</v>
      </c>
      <c r="AM420" s="94">
        <f t="shared" si="102"/>
        <v>0.50832663151881474</v>
      </c>
      <c r="AO420" s="28">
        <v>0.41299999999999998</v>
      </c>
      <c r="AP420" s="94">
        <f t="shared" si="111"/>
        <v>0.22420517256497663</v>
      </c>
      <c r="AQ420" s="94">
        <f t="shared" si="103"/>
        <v>0.26795775435525593</v>
      </c>
      <c r="AR420" s="94">
        <f t="shared" si="104"/>
        <v>0.31222032981473302</v>
      </c>
      <c r="AS420" s="94">
        <f t="shared" si="105"/>
        <v>0.35594997471066886</v>
      </c>
      <c r="AT420" s="94">
        <f t="shared" si="106"/>
        <v>0.40021194319763964</v>
      </c>
      <c r="AU420" s="94">
        <f t="shared" si="107"/>
        <v>0.44393003597488823</v>
      </c>
      <c r="AV420" s="94">
        <f t="shared" si="108"/>
        <v>0.4881926835552573</v>
      </c>
      <c r="AW420" s="94">
        <f t="shared" si="109"/>
        <v>0.53190393342109821</v>
      </c>
      <c r="AY420" s="28">
        <v>0.41299999999999998</v>
      </c>
      <c r="AZ420" s="34">
        <f>(((L420-VLOOKUP(AZ$6,Data!$N$4:$Y$11,Data!$W$1,FALSE)/1000)*VLOOKUP(AZ$6,Data!$N$4:$Y$11,Data!$P$1,FALSE)^1.5+VLOOKUP(AZ$6,Data!$N$4:$Y$11,Data!$W$1,FALSE)/1000*(Mannings_n_bot)^1.5)/L420)^0.67</f>
        <v>5.167716489548857E-2</v>
      </c>
      <c r="BA420" s="34">
        <f>(((M420-VLOOKUP(BA$6,Data!$N$4:$Y$11,Data!$W$1,FALSE)/1000)*VLOOKUP(BA$6,Data!$N$4:$Y$11,Data!$P$1,FALSE)^1.5+VLOOKUP(BA$6,Data!$N$4:$Y$11,Data!$W$1,FALSE)/1000*(Mannings_n_bot)^1.5)/M420)^0.67</f>
        <v>5.1597100290908533E-2</v>
      </c>
      <c r="BB420" s="34">
        <f>(((N420-VLOOKUP(BB$6,Data!$N$4:$Y$11,Data!$W$1,FALSE)/1000)*VLOOKUP(BB$6,Data!$N$4:$Y$11,Data!$P$1,FALSE)^1.5+VLOOKUP(BB$6,Data!$N$4:$Y$11,Data!$W$1,FALSE)/1000*(Mannings_n_bot)^1.5)/N420)^0.67</f>
        <v>5.147443095266737E-2</v>
      </c>
      <c r="BC420" s="34">
        <f>(((O420-VLOOKUP(BC$6,Data!$N$4:$Y$11,Data!$W$1,FALSE)/1000)*VLOOKUP(BC$6,Data!$N$4:$Y$11,Data!$P$1,FALSE)^1.5+VLOOKUP(BC$6,Data!$N$4:$Y$11,Data!$W$1,FALSE)/1000*(Mannings_n_bot)^1.5)/O420)^0.67</f>
        <v>5.1343683010069266E-2</v>
      </c>
      <c r="BD420" s="34">
        <f>(((P420-VLOOKUP(BD$6,Data!$N$4:$Y$11,Data!$W$1,FALSE)/1000)*VLOOKUP(BD$6,Data!$N$4:$Y$11,Data!$P$1,FALSE)^1.5+VLOOKUP(BD$6,Data!$N$4:$Y$11,Data!$W$1,FALSE)/1000*(Mannings_n_bot)^1.5)/P420)^0.67</f>
        <v>5.1185639384876212E-2</v>
      </c>
      <c r="BE420" s="34">
        <f>(((Q420-VLOOKUP(BE$6,Data!$N$4:$Y$11,Data!$W$1,FALSE)/1000)*VLOOKUP(BE$6,Data!$N$4:$Y$11,Data!$P$1,FALSE)^1.5+VLOOKUP(BE$6,Data!$N$4:$Y$11,Data!$W$1,FALSE)/1000*(Mannings_n_bot)^1.5)/Q420)^0.67</f>
        <v>5.1051519796312457E-2</v>
      </c>
      <c r="BF420" s="34">
        <f>(((R420-VLOOKUP(BF$6,Data!$N$4:$Y$11,Data!$W$1,FALSE)/1000)*VLOOKUP(BF$6,Data!$N$4:$Y$11,Data!$P$1,FALSE)^1.5+VLOOKUP(BF$6,Data!$N$4:$Y$11,Data!$W$1,FALSE)/1000*(Mannings_n_bot)^1.5)/R420)^0.67</f>
        <v>5.0955999679505704E-2</v>
      </c>
      <c r="BG420" s="34">
        <f>(((S420-VLOOKUP(BG$6,Data!$N$4:$Y$11,Data!$W$1,FALSE)/1000)*VLOOKUP(BG$6,Data!$N$4:$Y$11,Data!$P$1,FALSE)^1.5+VLOOKUP(BG$6,Data!$N$4:$Y$11,Data!$W$1,FALSE)/1000*(Mannings_n_bot)^1.5)/S420)^0.67</f>
        <v>5.0881536552761418E-2</v>
      </c>
    </row>
    <row r="421" spans="1:59" x14ac:dyDescent="0.25">
      <c r="A421" s="28">
        <v>0.41399999999999998</v>
      </c>
      <c r="B421" s="94">
        <v>0.49318028094360433</v>
      </c>
      <c r="C421" s="94">
        <v>0.70830534424595726</v>
      </c>
      <c r="D421" s="94">
        <v>0.96086762620474109</v>
      </c>
      <c r="E421" s="94">
        <v>1.2533299538314955</v>
      </c>
      <c r="F421" s="94">
        <v>1.5829484683891422</v>
      </c>
      <c r="G421" s="94">
        <v>1.9527471105106569</v>
      </c>
      <c r="H421" s="94">
        <v>2.3594216923053564</v>
      </c>
      <c r="I421" s="94">
        <v>2.8065562646381643</v>
      </c>
      <c r="K421" s="28">
        <v>0.41399999999999998</v>
      </c>
      <c r="L421" s="94">
        <v>2.1963957799937743</v>
      </c>
      <c r="M421" s="94">
        <v>2.6393958174169319</v>
      </c>
      <c r="N421" s="94">
        <v>3.0729305560358902</v>
      </c>
      <c r="O421" s="94">
        <v>3.5158204787960239</v>
      </c>
      <c r="P421" s="94">
        <v>3.9493625452820305</v>
      </c>
      <c r="Q421" s="94">
        <v>4.3921954107635059</v>
      </c>
      <c r="R421" s="94">
        <v>4.825746598762076</v>
      </c>
      <c r="S421" s="94">
        <v>5.2685449754717339</v>
      </c>
      <c r="U421" s="28">
        <v>0.41399999999999998</v>
      </c>
      <c r="V421" s="94">
        <v>1.4046033474371131</v>
      </c>
      <c r="W421" s="94">
        <v>1.6872474704595393</v>
      </c>
      <c r="X421" s="94">
        <v>1.9644976327600829</v>
      </c>
      <c r="Y421" s="94">
        <v>2.2470698496349097</v>
      </c>
      <c r="Z421" s="94">
        <v>2.5243234697047385</v>
      </c>
      <c r="AA421" s="94">
        <v>2.8068586078502289</v>
      </c>
      <c r="AB421" s="94">
        <v>3.0841174315002267</v>
      </c>
      <c r="AC421" s="94">
        <v>3.3666302339996008</v>
      </c>
      <c r="AE421" s="28">
        <v>0.41399999999999998</v>
      </c>
      <c r="AF421" s="94">
        <f t="shared" si="110"/>
        <v>0.50845595346515882</v>
      </c>
      <c r="AG421" s="94">
        <f t="shared" si="96"/>
        <v>0.50897001101806683</v>
      </c>
      <c r="AH421" s="94">
        <f t="shared" si="97"/>
        <v>0.50889537263259066</v>
      </c>
      <c r="AI421" s="94">
        <f t="shared" si="98"/>
        <v>0.50922714289543036</v>
      </c>
      <c r="AJ421" s="94">
        <f t="shared" si="99"/>
        <v>0.50914143403153023</v>
      </c>
      <c r="AK421" s="94">
        <f t="shared" si="100"/>
        <v>0.50938262211630891</v>
      </c>
      <c r="AL421" s="94">
        <f t="shared" si="101"/>
        <v>0.50929874484689619</v>
      </c>
      <c r="AM421" s="94">
        <f t="shared" si="102"/>
        <v>0.50948677928346631</v>
      </c>
      <c r="AO421" s="28">
        <v>0.41399999999999998</v>
      </c>
      <c r="AP421" s="94">
        <f t="shared" si="111"/>
        <v>0.22454071594737915</v>
      </c>
      <c r="AQ421" s="94">
        <f t="shared" si="103"/>
        <v>0.26835889470308649</v>
      </c>
      <c r="AR421" s="94">
        <f t="shared" si="104"/>
        <v>0.31268771248910665</v>
      </c>
      <c r="AS421" s="94">
        <f t="shared" si="105"/>
        <v>0.35648292095411321</v>
      </c>
      <c r="AT421" s="94">
        <f t="shared" si="106"/>
        <v>0.40081113097103654</v>
      </c>
      <c r="AU421" s="94">
        <f t="shared" si="107"/>
        <v>0.4445947704706531</v>
      </c>
      <c r="AV421" s="94">
        <f t="shared" si="108"/>
        <v>0.48892366062291931</v>
      </c>
      <c r="AW421" s="94">
        <f t="shared" si="109"/>
        <v>0.53270044722107956</v>
      </c>
      <c r="AY421" s="28">
        <v>0.41399999999999998</v>
      </c>
      <c r="AZ421" s="34">
        <f>(((L421-VLOOKUP(AZ$6,Data!$N$4:$Y$11,Data!$W$1,FALSE)/1000)*VLOOKUP(AZ$6,Data!$N$4:$Y$11,Data!$P$1,FALSE)^1.5+VLOOKUP(AZ$6,Data!$N$4:$Y$11,Data!$W$1,FALSE)/1000*(Mannings_n_bot)^1.5)/L421)^0.67</f>
        <v>5.1663455214949951E-2</v>
      </c>
      <c r="BA421" s="34">
        <f>(((M421-VLOOKUP(BA$6,Data!$N$4:$Y$11,Data!$W$1,FALSE)/1000)*VLOOKUP(BA$6,Data!$N$4:$Y$11,Data!$P$1,FALSE)^1.5+VLOOKUP(BA$6,Data!$N$4:$Y$11,Data!$W$1,FALSE)/1000*(Mannings_n_bot)^1.5)/M421)^0.67</f>
        <v>5.1583190262246156E-2</v>
      </c>
      <c r="BB421" s="34">
        <f>(((N421-VLOOKUP(BB$6,Data!$N$4:$Y$11,Data!$W$1,FALSE)/1000)*VLOOKUP(BB$6,Data!$N$4:$Y$11,Data!$P$1,FALSE)^1.5+VLOOKUP(BB$6,Data!$N$4:$Y$11,Data!$W$1,FALSE)/1000*(Mannings_n_bot)^1.5)/N421)^0.67</f>
        <v>5.1460293677354767E-2</v>
      </c>
      <c r="BC421" s="34">
        <f>(((O421-VLOOKUP(BC$6,Data!$N$4:$Y$11,Data!$W$1,FALSE)/1000)*VLOOKUP(BC$6,Data!$N$4:$Y$11,Data!$P$1,FALSE)^1.5+VLOOKUP(BC$6,Data!$N$4:$Y$11,Data!$W$1,FALSE)/1000*(Mannings_n_bot)^1.5)/O421)^0.67</f>
        <v>5.1329263635812021E-2</v>
      </c>
      <c r="BD421" s="34">
        <f>(((P421-VLOOKUP(BD$6,Data!$N$4:$Y$11,Data!$W$1,FALSE)/1000)*VLOOKUP(BD$6,Data!$N$4:$Y$11,Data!$P$1,FALSE)^1.5+VLOOKUP(BD$6,Data!$N$4:$Y$11,Data!$W$1,FALSE)/1000*(Mannings_n_bot)^1.5)/P421)^0.67</f>
        <v>5.117092512836189E-2</v>
      </c>
      <c r="BE421" s="34">
        <f>(((Q421-VLOOKUP(BE$6,Data!$N$4:$Y$11,Data!$W$1,FALSE)/1000)*VLOOKUP(BE$6,Data!$N$4:$Y$11,Data!$P$1,FALSE)^1.5+VLOOKUP(BE$6,Data!$N$4:$Y$11,Data!$W$1,FALSE)/1000*(Mannings_n_bot)^1.5)/Q421)^0.67</f>
        <v>5.1036523607922248E-2</v>
      </c>
      <c r="BF421" s="34">
        <f>(((R421-VLOOKUP(BF$6,Data!$N$4:$Y$11,Data!$W$1,FALSE)/1000)*VLOOKUP(BF$6,Data!$N$4:$Y$11,Data!$P$1,FALSE)^1.5+VLOOKUP(BF$6,Data!$N$4:$Y$11,Data!$W$1,FALSE)/1000*(Mannings_n_bot)^1.5)/R421)^0.67</f>
        <v>5.0940827957284038E-2</v>
      </c>
      <c r="BG421" s="34">
        <f>(((S421-VLOOKUP(BG$6,Data!$N$4:$Y$11,Data!$W$1,FALSE)/1000)*VLOOKUP(BG$6,Data!$N$4:$Y$11,Data!$P$1,FALSE)^1.5+VLOOKUP(BG$6,Data!$N$4:$Y$11,Data!$W$1,FALSE)/1000*(Mannings_n_bot)^1.5)/S421)^0.67</f>
        <v>5.0866201984241591E-2</v>
      </c>
    </row>
    <row r="422" spans="1:59" x14ac:dyDescent="0.25">
      <c r="A422" s="28">
        <v>0.41499999999999998</v>
      </c>
      <c r="B422" s="94">
        <v>0.49430544947540295</v>
      </c>
      <c r="C422" s="94">
        <v>0.70991937975992347</v>
      </c>
      <c r="D422" s="94">
        <v>0.9630575624153922</v>
      </c>
      <c r="E422" s="94">
        <v>1.2561842472831775</v>
      </c>
      <c r="F422" s="94">
        <v>1.5865541419340463</v>
      </c>
      <c r="G422" s="94">
        <v>1.9571926298353186</v>
      </c>
      <c r="H422" s="94">
        <v>2.3647940706814916</v>
      </c>
      <c r="I422" s="94">
        <v>2.8129439766508315</v>
      </c>
      <c r="K422" s="28">
        <v>0.41499999999999998</v>
      </c>
      <c r="L422" s="94">
        <v>2.1981303384678754</v>
      </c>
      <c r="M422" s="94">
        <v>2.6414718956634413</v>
      </c>
      <c r="N422" s="94">
        <v>3.0753490492913453</v>
      </c>
      <c r="O422" s="94">
        <v>3.5185803790363845</v>
      </c>
      <c r="P422" s="94">
        <v>3.9524648518692409</v>
      </c>
      <c r="Q422" s="94">
        <v>4.3956390681580437</v>
      </c>
      <c r="R422" s="94">
        <v>4.829532662659175</v>
      </c>
      <c r="S422" s="94">
        <v>5.272672357181527</v>
      </c>
      <c r="U422" s="28">
        <v>0.41499999999999998</v>
      </c>
      <c r="V422" s="94">
        <v>1.4039394911465464</v>
      </c>
      <c r="W422" s="94">
        <v>1.6864425145456483</v>
      </c>
      <c r="X422" s="94">
        <v>1.9635616764049841</v>
      </c>
      <c r="Y422" s="94">
        <v>2.2459928036719998</v>
      </c>
      <c r="Z422" s="94">
        <v>2.5231154087452938</v>
      </c>
      <c r="AA422" s="94">
        <v>2.805509464427633</v>
      </c>
      <c r="AB422" s="94">
        <v>3.0826372643568449</v>
      </c>
      <c r="AC422" s="94">
        <v>3.365008989542039</v>
      </c>
      <c r="AE422" s="28">
        <v>0.41499999999999998</v>
      </c>
      <c r="AF422" s="94">
        <f t="shared" si="110"/>
        <v>0.50961597275374448</v>
      </c>
      <c r="AG422" s="94">
        <f t="shared" si="96"/>
        <v>0.51012981544422353</v>
      </c>
      <c r="AH422" s="94">
        <f t="shared" si="97"/>
        <v>0.51005520815370486</v>
      </c>
      <c r="AI422" s="94">
        <f t="shared" si="98"/>
        <v>0.51038684046345051</v>
      </c>
      <c r="AJ422" s="94">
        <f t="shared" si="99"/>
        <v>0.51030116717254026</v>
      </c>
      <c r="AK422" s="94">
        <f t="shared" si="100"/>
        <v>0.51054225527007291</v>
      </c>
      <c r="AL422" s="94">
        <f t="shared" si="101"/>
        <v>0.5104584127319256</v>
      </c>
      <c r="AM422" s="94">
        <f t="shared" si="102"/>
        <v>0.5106463693694836</v>
      </c>
      <c r="AO422" s="28">
        <v>0.41499999999999998</v>
      </c>
      <c r="AP422" s="94">
        <f t="shared" si="111"/>
        <v>0.22487540471323464</v>
      </c>
      <c r="AQ422" s="94">
        <f t="shared" si="103"/>
        <v>0.26875901308108285</v>
      </c>
      <c r="AR422" s="94">
        <f t="shared" si="104"/>
        <v>0.31315390447705771</v>
      </c>
      <c r="AS422" s="94">
        <f t="shared" si="105"/>
        <v>0.3570145092513709</v>
      </c>
      <c r="AT422" s="94">
        <f t="shared" si="106"/>
        <v>0.40140879208165925</v>
      </c>
      <c r="AU422" s="94">
        <f t="shared" si="107"/>
        <v>0.44525781109126961</v>
      </c>
      <c r="AV422" s="94">
        <f t="shared" si="108"/>
        <v>0.48965277509468569</v>
      </c>
      <c r="AW422" s="94">
        <f t="shared" si="109"/>
        <v>0.53349493124099079</v>
      </c>
      <c r="AY422" s="28">
        <v>0.41499999999999998</v>
      </c>
      <c r="AZ422" s="34">
        <f>(((L422-VLOOKUP(AZ$6,Data!$N$4:$Y$11,Data!$W$1,FALSE)/1000)*VLOOKUP(AZ$6,Data!$N$4:$Y$11,Data!$P$1,FALSE)^1.5+VLOOKUP(AZ$6,Data!$N$4:$Y$11,Data!$W$1,FALSE)/1000*(Mannings_n_bot)^1.5)/L422)^0.67</f>
        <v>5.1649758916489701E-2</v>
      </c>
      <c r="BA422" s="34">
        <f>(((M422-VLOOKUP(BA$6,Data!$N$4:$Y$11,Data!$W$1,FALSE)/1000)*VLOOKUP(BA$6,Data!$N$4:$Y$11,Data!$P$1,FALSE)^1.5+VLOOKUP(BA$6,Data!$N$4:$Y$11,Data!$W$1,FALSE)/1000*(Mannings_n_bot)^1.5)/M422)^0.67</f>
        <v>5.1569293632105086E-2</v>
      </c>
      <c r="BB422" s="34">
        <f>(((N422-VLOOKUP(BB$6,Data!$N$4:$Y$11,Data!$W$1,FALSE)/1000)*VLOOKUP(BB$6,Data!$N$4:$Y$11,Data!$P$1,FALSE)^1.5+VLOOKUP(BB$6,Data!$N$4:$Y$11,Data!$W$1,FALSE)/1000*(Mannings_n_bot)^1.5)/N422)^0.67</f>
        <v>5.144617000636572E-2</v>
      </c>
      <c r="BC422" s="34">
        <f>(((O422-VLOOKUP(BC$6,Data!$N$4:$Y$11,Data!$W$1,FALSE)/1000)*VLOOKUP(BC$6,Data!$N$4:$Y$11,Data!$P$1,FALSE)^1.5+VLOOKUP(BC$6,Data!$N$4:$Y$11,Data!$W$1,FALSE)/1000*(Mannings_n_bot)^1.5)/O422)^0.67</f>
        <v>5.1314857993200499E-2</v>
      </c>
      <c r="BD422" s="34">
        <f>(((P422-VLOOKUP(BD$6,Data!$N$4:$Y$11,Data!$W$1,FALSE)/1000)*VLOOKUP(BD$6,Data!$N$4:$Y$11,Data!$P$1,FALSE)^1.5+VLOOKUP(BD$6,Data!$N$4:$Y$11,Data!$W$1,FALSE)/1000*(Mannings_n_bot)^1.5)/P422)^0.67</f>
        <v>5.1156224862726897E-2</v>
      </c>
      <c r="BE422" s="34">
        <f>(((Q422-VLOOKUP(BE$6,Data!$N$4:$Y$11,Data!$W$1,FALSE)/1000)*VLOOKUP(BE$6,Data!$N$4:$Y$11,Data!$P$1,FALSE)^1.5+VLOOKUP(BE$6,Data!$N$4:$Y$11,Data!$W$1,FALSE)/1000*(Mannings_n_bot)^1.5)/Q422)^0.67</f>
        <v>5.1021541556391235E-2</v>
      </c>
      <c r="BF422" s="34">
        <f>(((R422-VLOOKUP(BF$6,Data!$N$4:$Y$11,Data!$W$1,FALSE)/1000)*VLOOKUP(BF$6,Data!$N$4:$Y$11,Data!$P$1,FALSE)^1.5+VLOOKUP(BF$6,Data!$N$4:$Y$11,Data!$W$1,FALSE)/1000*(Mannings_n_bot)^1.5)/R422)^0.67</f>
        <v>5.0925670534218821E-2</v>
      </c>
      <c r="BG422" s="34">
        <f>(((S422-VLOOKUP(BG$6,Data!$N$4:$Y$11,Data!$W$1,FALSE)/1000)*VLOOKUP(BG$6,Data!$N$4:$Y$11,Data!$P$1,FALSE)^1.5+VLOOKUP(BG$6,Data!$N$4:$Y$11,Data!$W$1,FALSE)/1000*(Mannings_n_bot)^1.5)/S422)^0.67</f>
        <v>5.085088178051405E-2</v>
      </c>
    </row>
    <row r="423" spans="1:59" x14ac:dyDescent="0.25">
      <c r="A423" s="28">
        <v>0.41599999999999998</v>
      </c>
      <c r="B423" s="94">
        <v>0.49543008523552651</v>
      </c>
      <c r="C423" s="94">
        <v>0.71153264383947223</v>
      </c>
      <c r="D423" s="94">
        <v>0.96524645335315362</v>
      </c>
      <c r="E423" s="94">
        <v>1.2590371701570282</v>
      </c>
      <c r="F423" s="94">
        <v>1.5901580867799077</v>
      </c>
      <c r="G423" s="94">
        <v>1.9616360085162794</v>
      </c>
      <c r="H423" s="94">
        <v>2.3701638660099311</v>
      </c>
      <c r="I423" s="94">
        <v>2.8193286070324786</v>
      </c>
      <c r="K423" s="28">
        <v>0.41599999999999998</v>
      </c>
      <c r="L423" s="94">
        <v>2.1998657186514814</v>
      </c>
      <c r="M423" s="94">
        <v>2.6435489666542265</v>
      </c>
      <c r="N423" s="94">
        <v>3.0777686974632594</v>
      </c>
      <c r="O423" s="94">
        <v>3.5213416051657886</v>
      </c>
      <c r="P423" s="94">
        <v>3.955568646535824</v>
      </c>
      <c r="Q423" s="94">
        <v>4.3990843845706786</v>
      </c>
      <c r="R423" s="94">
        <v>4.8333205477777286</v>
      </c>
      <c r="S423" s="94">
        <v>5.2768017310303215</v>
      </c>
      <c r="U423" s="28">
        <v>0.41599999999999998</v>
      </c>
      <c r="V423" s="94">
        <v>1.4032734908045918</v>
      </c>
      <c r="W423" s="94">
        <v>1.685635001674201</v>
      </c>
      <c r="X423" s="94">
        <v>1.9626227398008345</v>
      </c>
      <c r="Y423" s="94">
        <v>2.2449123646845401</v>
      </c>
      <c r="Z423" s="94">
        <v>2.5219035315027396</v>
      </c>
      <c r="AA423" s="94">
        <v>2.8041560920086264</v>
      </c>
      <c r="AB423" s="94">
        <v>3.0811524449712451</v>
      </c>
      <c r="AC423" s="94">
        <v>3.3633826801641971</v>
      </c>
      <c r="AE423" s="28">
        <v>0.41599999999999998</v>
      </c>
      <c r="AF423" s="94">
        <f t="shared" si="110"/>
        <v>0.51077544276868614</v>
      </c>
      <c r="AG423" s="94">
        <f t="shared" si="96"/>
        <v>0.51128906553744013</v>
      </c>
      <c r="AH423" s="94">
        <f t="shared" si="97"/>
        <v>0.51121449007667263</v>
      </c>
      <c r="AI423" s="94">
        <f t="shared" si="98"/>
        <v>0.51154598116659167</v>
      </c>
      <c r="AJ423" s="94">
        <f t="shared" si="99"/>
        <v>0.51146034429272769</v>
      </c>
      <c r="AK423" s="94">
        <f t="shared" si="100"/>
        <v>0.51170133002756746</v>
      </c>
      <c r="AL423" s="94">
        <f t="shared" si="101"/>
        <v>0.5116175230468718</v>
      </c>
      <c r="AM423" s="94">
        <f t="shared" si="102"/>
        <v>0.51180540003316433</v>
      </c>
      <c r="AO423" s="28">
        <v>0.41599999999999998</v>
      </c>
      <c r="AP423" s="94">
        <f t="shared" si="111"/>
        <v>0.22520923937994969</v>
      </c>
      <c r="AQ423" s="94">
        <f t="shared" si="103"/>
        <v>0.26915811010681384</v>
      </c>
      <c r="AR423" s="94">
        <f t="shared" si="104"/>
        <v>0.31361890649830942</v>
      </c>
      <c r="AS423" s="94">
        <f t="shared" si="105"/>
        <v>0.35754474042223783</v>
      </c>
      <c r="AT423" s="94">
        <f t="shared" si="106"/>
        <v>0.40200492745146099</v>
      </c>
      <c r="AU423" s="94">
        <f t="shared" si="107"/>
        <v>0.4459191588587183</v>
      </c>
      <c r="AV423" s="94">
        <f t="shared" si="108"/>
        <v>0.49038002809469955</v>
      </c>
      <c r="AW423" s="94">
        <f t="shared" si="109"/>
        <v>0.534287386704975</v>
      </c>
      <c r="AY423" s="28">
        <v>0.41599999999999998</v>
      </c>
      <c r="AZ423" s="34">
        <f>(((L423-VLOOKUP(AZ$6,Data!$N$4:$Y$11,Data!$W$1,FALSE)/1000)*VLOOKUP(AZ$6,Data!$N$4:$Y$11,Data!$P$1,FALSE)^1.5+VLOOKUP(AZ$6,Data!$N$4:$Y$11,Data!$W$1,FALSE)/1000*(Mannings_n_bot)^1.5)/L423)^0.67</f>
        <v>5.1636075957539336E-2</v>
      </c>
      <c r="BA423" s="34">
        <f>(((M423-VLOOKUP(BA$6,Data!$N$4:$Y$11,Data!$W$1,FALSE)/1000)*VLOOKUP(BA$6,Data!$N$4:$Y$11,Data!$P$1,FALSE)^1.5+VLOOKUP(BA$6,Data!$N$4:$Y$11,Data!$W$1,FALSE)/1000*(Mannings_n_bot)^1.5)/M423)^0.67</f>
        <v>5.1555410357918115E-2</v>
      </c>
      <c r="BB423" s="34">
        <f>(((N423-VLOOKUP(BB$6,Data!$N$4:$Y$11,Data!$W$1,FALSE)/1000)*VLOOKUP(BB$6,Data!$N$4:$Y$11,Data!$P$1,FALSE)^1.5+VLOOKUP(BB$6,Data!$N$4:$Y$11,Data!$W$1,FALSE)/1000*(Mannings_n_bot)^1.5)/N423)^0.67</f>
        <v>5.143205989643352E-2</v>
      </c>
      <c r="BC423" s="34">
        <f>(((O423-VLOOKUP(BC$6,Data!$N$4:$Y$11,Data!$W$1,FALSE)/1000)*VLOOKUP(BC$6,Data!$N$4:$Y$11,Data!$P$1,FALSE)^1.5+VLOOKUP(BC$6,Data!$N$4:$Y$11,Data!$W$1,FALSE)/1000*(Mannings_n_bot)^1.5)/O423)^0.67</f>
        <v>5.1300466038569276E-2</v>
      </c>
      <c r="BD423" s="34">
        <f>(((P423-VLOOKUP(BD$6,Data!$N$4:$Y$11,Data!$W$1,FALSE)/1000)*VLOOKUP(BD$6,Data!$N$4:$Y$11,Data!$P$1,FALSE)^1.5+VLOOKUP(BD$6,Data!$N$4:$Y$11,Data!$W$1,FALSE)/1000*(Mannings_n_bot)^1.5)/P423)^0.67</f>
        <v>5.1141538543418796E-2</v>
      </c>
      <c r="BE423" s="34">
        <f>(((Q423-VLOOKUP(BE$6,Data!$N$4:$Y$11,Data!$W$1,FALSE)/1000)*VLOOKUP(BE$6,Data!$N$4:$Y$11,Data!$P$1,FALSE)^1.5+VLOOKUP(BE$6,Data!$N$4:$Y$11,Data!$W$1,FALSE)/1000*(Mannings_n_bot)^1.5)/Q423)^0.67</f>
        <v>5.1006573596687713E-2</v>
      </c>
      <c r="BF423" s="34">
        <f>(((R423-VLOOKUP(BF$6,Data!$N$4:$Y$11,Data!$W$1,FALSE)/1000)*VLOOKUP(BF$6,Data!$N$4:$Y$11,Data!$P$1,FALSE)^1.5+VLOOKUP(BF$6,Data!$N$4:$Y$11,Data!$W$1,FALSE)/1000*(Mannings_n_bot)^1.5)/R423)^0.67</f>
        <v>5.0910527364716511E-2</v>
      </c>
      <c r="BG423" s="34">
        <f>(((S423-VLOOKUP(BG$6,Data!$N$4:$Y$11,Data!$W$1,FALSE)/1000)*VLOOKUP(BG$6,Data!$N$4:$Y$11,Data!$P$1,FALSE)^1.5+VLOOKUP(BG$6,Data!$N$4:$Y$11,Data!$W$1,FALSE)/1000*(Mannings_n_bot)^1.5)/S423)^0.67</f>
        <v>5.0835575895771722E-2</v>
      </c>
    </row>
    <row r="424" spans="1:59" x14ac:dyDescent="0.25">
      <c r="A424" s="28">
        <v>0.41699999999999998</v>
      </c>
      <c r="B424" s="94">
        <v>0.4965541865048374</v>
      </c>
      <c r="C424" s="94">
        <v>0.71314513403625435</v>
      </c>
      <c r="D424" s="94">
        <v>0.9674342956925982</v>
      </c>
      <c r="E424" s="94">
        <v>1.2618887181389866</v>
      </c>
      <c r="F424" s="94">
        <v>1.5937602974704204</v>
      </c>
      <c r="G424" s="94">
        <v>1.966077239849171</v>
      </c>
      <c r="H424" s="94">
        <v>2.375531070178901</v>
      </c>
      <c r="I424" s="94">
        <v>2.8257101461638428</v>
      </c>
      <c r="K424" s="28">
        <v>0.41699999999999998</v>
      </c>
      <c r="L424" s="94">
        <v>2.2016019239787483</v>
      </c>
      <c r="M424" s="94">
        <v>2.6456270344944293</v>
      </c>
      <c r="N424" s="94">
        <v>3.0801895053347055</v>
      </c>
      <c r="O424" s="94">
        <v>3.5241041626382223</v>
      </c>
      <c r="P424" s="94">
        <v>3.9586739354136427</v>
      </c>
      <c r="Q424" s="94">
        <v>4.4025313668041512</v>
      </c>
      <c r="R424" s="94">
        <v>4.837110261598327</v>
      </c>
      <c r="S424" s="94">
        <v>5.2809331051695665</v>
      </c>
      <c r="U424" s="28">
        <v>0.41699999999999998</v>
      </c>
      <c r="V424" s="94">
        <v>1.4026053433570644</v>
      </c>
      <c r="W424" s="94">
        <v>1.6848249281686565</v>
      </c>
      <c r="X424" s="94">
        <v>1.9616808186682455</v>
      </c>
      <c r="Y424" s="94">
        <v>2.2438285277711434</v>
      </c>
      <c r="Z424" s="94">
        <v>2.5206878324727846</v>
      </c>
      <c r="AA424" s="94">
        <v>2.8027984844671092</v>
      </c>
      <c r="AB424" s="94">
        <v>3.0796629666143724</v>
      </c>
      <c r="AC424" s="94">
        <v>3.3617512985153288</v>
      </c>
      <c r="AE424" s="28">
        <v>0.41699999999999998</v>
      </c>
      <c r="AF424" s="94">
        <f t="shared" si="110"/>
        <v>0.5119343617375981</v>
      </c>
      <c r="AG424" s="94">
        <f t="shared" si="96"/>
        <v>0.51244775953839594</v>
      </c>
      <c r="AH424" s="94">
        <f t="shared" si="97"/>
        <v>0.51237321664027924</v>
      </c>
      <c r="AI424" s="94">
        <f t="shared" si="98"/>
        <v>0.51270456325205349</v>
      </c>
      <c r="AJ424" s="94">
        <f t="shared" si="99"/>
        <v>0.51261896363711967</v>
      </c>
      <c r="AK424" s="94">
        <f t="shared" si="100"/>
        <v>0.51285984463992906</v>
      </c>
      <c r="AL424" s="94">
        <f t="shared" si="101"/>
        <v>0.51277607404074799</v>
      </c>
      <c r="AM424" s="94">
        <f t="shared" si="102"/>
        <v>0.51296386952828033</v>
      </c>
      <c r="AO424" s="28">
        <v>0.41699999999999998</v>
      </c>
      <c r="AP424" s="94">
        <f t="shared" si="111"/>
        <v>0.22554222046075509</v>
      </c>
      <c r="AQ424" s="94">
        <f t="shared" si="103"/>
        <v>0.26955618639289197</v>
      </c>
      <c r="AR424" s="94">
        <f t="shared" si="104"/>
        <v>0.31408271926680464</v>
      </c>
      <c r="AS424" s="94">
        <f t="shared" si="105"/>
        <v>0.3580736152799493</v>
      </c>
      <c r="AT424" s="94">
        <f t="shared" si="106"/>
        <v>0.40259953799500992</v>
      </c>
      <c r="AU424" s="94">
        <f t="shared" si="107"/>
        <v>0.44657881478681422</v>
      </c>
      <c r="AV424" s="94">
        <f t="shared" si="108"/>
        <v>0.49110542073811519</v>
      </c>
      <c r="AW424" s="94">
        <f t="shared" si="109"/>
        <v>0.53507781482740657</v>
      </c>
      <c r="AY424" s="28">
        <v>0.41699999999999998</v>
      </c>
      <c r="AZ424" s="34">
        <f>(((L424-VLOOKUP(AZ$6,Data!$N$4:$Y$11,Data!$W$1,FALSE)/1000)*VLOOKUP(AZ$6,Data!$N$4:$Y$11,Data!$P$1,FALSE)^1.5+VLOOKUP(AZ$6,Data!$N$4:$Y$11,Data!$W$1,FALSE)/1000*(Mannings_n_bot)^1.5)/L424)^0.67</f>
        <v>5.162240629560793E-2</v>
      </c>
      <c r="BA424" s="34">
        <f>(((M424-VLOOKUP(BA$6,Data!$N$4:$Y$11,Data!$W$1,FALSE)/1000)*VLOOKUP(BA$6,Data!$N$4:$Y$11,Data!$P$1,FALSE)^1.5+VLOOKUP(BA$6,Data!$N$4:$Y$11,Data!$W$1,FALSE)/1000*(Mannings_n_bot)^1.5)/M424)^0.67</f>
        <v>5.1541540397193643E-2</v>
      </c>
      <c r="BB424" s="34">
        <f>(((N424-VLOOKUP(BB$6,Data!$N$4:$Y$11,Data!$W$1,FALSE)/1000)*VLOOKUP(BB$6,Data!$N$4:$Y$11,Data!$P$1,FALSE)^1.5+VLOOKUP(BB$6,Data!$N$4:$Y$11,Data!$W$1,FALSE)/1000*(Mannings_n_bot)^1.5)/N424)^0.67</f>
        <v>5.1417963304368118E-2</v>
      </c>
      <c r="BC424" s="34">
        <f>(((O424-VLOOKUP(BC$6,Data!$N$4:$Y$11,Data!$W$1,FALSE)/1000)*VLOOKUP(BC$6,Data!$N$4:$Y$11,Data!$P$1,FALSE)^1.5+VLOOKUP(BC$6,Data!$N$4:$Y$11,Data!$W$1,FALSE)/1000*(Mannings_n_bot)^1.5)/O424)^0.67</f>
        <v>5.1286087728328815E-2</v>
      </c>
      <c r="BD424" s="34">
        <f>(((P424-VLOOKUP(BD$6,Data!$N$4:$Y$11,Data!$W$1,FALSE)/1000)*VLOOKUP(BD$6,Data!$N$4:$Y$11,Data!$P$1,FALSE)^1.5+VLOOKUP(BD$6,Data!$N$4:$Y$11,Data!$W$1,FALSE)/1000*(Mannings_n_bot)^1.5)/P424)^0.67</f>
        <v>5.1126866125962525E-2</v>
      </c>
      <c r="BE424" s="34">
        <f>(((Q424-VLOOKUP(BE$6,Data!$N$4:$Y$11,Data!$W$1,FALSE)/1000)*VLOOKUP(BE$6,Data!$N$4:$Y$11,Data!$P$1,FALSE)^1.5+VLOOKUP(BE$6,Data!$N$4:$Y$11,Data!$W$1,FALSE)/1000*(Mannings_n_bot)^1.5)/Q424)^0.67</f>
        <v>5.0991619683856945E-2</v>
      </c>
      <c r="BF424" s="34">
        <f>(((R424-VLOOKUP(BF$6,Data!$N$4:$Y$11,Data!$W$1,FALSE)/1000)*VLOOKUP(BF$6,Data!$N$4:$Y$11,Data!$P$1,FALSE)^1.5+VLOOKUP(BF$6,Data!$N$4:$Y$11,Data!$W$1,FALSE)/1000*(Mannings_n_bot)^1.5)/R424)^0.67</f>
        <v>5.0895398403261641E-2</v>
      </c>
      <c r="BG424" s="34">
        <f>(((S424-VLOOKUP(BG$6,Data!$N$4:$Y$11,Data!$W$1,FALSE)/1000)*VLOOKUP(BG$6,Data!$N$4:$Y$11,Data!$P$1,FALSE)^1.5+VLOOKUP(BG$6,Data!$N$4:$Y$11,Data!$W$1,FALSE)/1000*(Mannings_n_bot)^1.5)/S424)^0.67</f>
        <v>5.0820284284285089E-2</v>
      </c>
    </row>
    <row r="425" spans="1:59" x14ac:dyDescent="0.25">
      <c r="A425" s="28">
        <v>0.41799999999999998</v>
      </c>
      <c r="B425" s="94">
        <v>0.49767775156174437</v>
      </c>
      <c r="C425" s="94">
        <v>0.71475684789839511</v>
      </c>
      <c r="D425" s="94">
        <v>0.96962108610351661</v>
      </c>
      <c r="E425" s="94">
        <v>1.2647388869087459</v>
      </c>
      <c r="F425" s="94">
        <v>1.5973607685413971</v>
      </c>
      <c r="G425" s="94">
        <v>1.9705163171198974</v>
      </c>
      <c r="H425" s="94">
        <v>2.3808956750648722</v>
      </c>
      <c r="I425" s="94">
        <v>2.8320885844116761</v>
      </c>
      <c r="K425" s="28">
        <v>0.41799999999999998</v>
      </c>
      <c r="L425" s="94">
        <v>2.2033389578963134</v>
      </c>
      <c r="M425" s="94">
        <v>2.6477061033041962</v>
      </c>
      <c r="N425" s="94">
        <v>3.0826114777062301</v>
      </c>
      <c r="O425" s="94">
        <v>3.5268680569276594</v>
      </c>
      <c r="P425" s="94">
        <v>3.9617807246570185</v>
      </c>
      <c r="Q425" s="94">
        <v>4.4059800216861777</v>
      </c>
      <c r="R425" s="94">
        <v>4.840901811629009</v>
      </c>
      <c r="S425" s="94">
        <v>5.2850664877806759</v>
      </c>
      <c r="U425" s="28">
        <v>0.41799999999999998</v>
      </c>
      <c r="V425" s="94">
        <v>1.4019350457341004</v>
      </c>
      <c r="W425" s="94">
        <v>1.6840122903337293</v>
      </c>
      <c r="X425" s="94">
        <v>1.9607359087059895</v>
      </c>
      <c r="Y425" s="94">
        <v>2.2427412880055213</v>
      </c>
      <c r="Z425" s="94">
        <v>2.5194683061231382</v>
      </c>
      <c r="AA425" s="94">
        <v>2.8014366356459193</v>
      </c>
      <c r="AB425" s="94">
        <v>3.0781688225230157</v>
      </c>
      <c r="AC425" s="94">
        <v>3.3601148372074627</v>
      </c>
      <c r="AE425" s="28">
        <v>0.41799999999999998</v>
      </c>
      <c r="AF425" s="94">
        <f t="shared" si="110"/>
        <v>0.51309272788556481</v>
      </c>
      <c r="AG425" s="94">
        <f t="shared" si="96"/>
        <v>0.51360589568523674</v>
      </c>
      <c r="AH425" s="94">
        <f t="shared" si="97"/>
        <v>0.51353138608077675</v>
      </c>
      <c r="AI425" s="94">
        <f t="shared" si="98"/>
        <v>0.51386258496449833</v>
      </c>
      <c r="AJ425" s="94">
        <f t="shared" si="99"/>
        <v>0.51377702344820853</v>
      </c>
      <c r="AK425" s="94">
        <f t="shared" si="100"/>
        <v>0.51401779735575626</v>
      </c>
      <c r="AL425" s="94">
        <f t="shared" si="101"/>
        <v>0.51393406396002994</v>
      </c>
      <c r="AM425" s="94">
        <f t="shared" si="102"/>
        <v>0.51412177610606491</v>
      </c>
      <c r="AO425" s="28">
        <v>0.41799999999999998</v>
      </c>
      <c r="AP425" s="94">
        <f t="shared" si="111"/>
        <v>0.22587434846471066</v>
      </c>
      <c r="AQ425" s="94">
        <f t="shared" si="103"/>
        <v>0.26995324254697928</v>
      </c>
      <c r="AR425" s="94">
        <f t="shared" si="104"/>
        <v>0.31454534349071173</v>
      </c>
      <c r="AS425" s="94">
        <f t="shared" si="105"/>
        <v>0.35860113463118626</v>
      </c>
      <c r="AT425" s="94">
        <f t="shared" si="106"/>
        <v>0.40319262461949729</v>
      </c>
      <c r="AU425" s="94">
        <f t="shared" si="107"/>
        <v>0.44723677988121624</v>
      </c>
      <c r="AV425" s="94">
        <f t="shared" si="108"/>
        <v>0.49182895413110606</v>
      </c>
      <c r="AW425" s="94">
        <f t="shared" si="109"/>
        <v>0.53586621681290081</v>
      </c>
      <c r="AY425" s="28">
        <v>0.41799999999999998</v>
      </c>
      <c r="AZ425" s="34">
        <f>(((L425-VLOOKUP(AZ$6,Data!$N$4:$Y$11,Data!$W$1,FALSE)/1000)*VLOOKUP(AZ$6,Data!$N$4:$Y$11,Data!$P$1,FALSE)^1.5+VLOOKUP(AZ$6,Data!$N$4:$Y$11,Data!$W$1,FALSE)/1000*(Mannings_n_bot)^1.5)/L425)^0.67</f>
        <v>5.1608749888281652E-2</v>
      </c>
      <c r="BA425" s="34">
        <f>(((M425-VLOOKUP(BA$6,Data!$N$4:$Y$11,Data!$W$1,FALSE)/1000)*VLOOKUP(BA$6,Data!$N$4:$Y$11,Data!$P$1,FALSE)^1.5+VLOOKUP(BA$6,Data!$N$4:$Y$11,Data!$W$1,FALSE)/1000*(Mannings_n_bot)^1.5)/M425)^0.67</f>
        <v>5.1527683707514947E-2</v>
      </c>
      <c r="BB425" s="34">
        <f>(((N425-VLOOKUP(BB$6,Data!$N$4:$Y$11,Data!$W$1,FALSE)/1000)*VLOOKUP(BB$6,Data!$N$4:$Y$11,Data!$P$1,FALSE)^1.5+VLOOKUP(BB$6,Data!$N$4:$Y$11,Data!$W$1,FALSE)/1000*(Mannings_n_bot)^1.5)/N425)^0.67</f>
        <v>5.1403880187055717E-2</v>
      </c>
      <c r="BC425" s="34">
        <f>(((O425-VLOOKUP(BC$6,Data!$N$4:$Y$11,Data!$W$1,FALSE)/1000)*VLOOKUP(BC$6,Data!$N$4:$Y$11,Data!$P$1,FALSE)^1.5+VLOOKUP(BC$6,Data!$N$4:$Y$11,Data!$W$1,FALSE)/1000*(Mannings_n_bot)^1.5)/O425)^0.67</f>
        <v>5.1271723018964814E-2</v>
      </c>
      <c r="BD425" s="34">
        <f>(((P425-VLOOKUP(BD$6,Data!$N$4:$Y$11,Data!$W$1,FALSE)/1000)*VLOOKUP(BD$6,Data!$N$4:$Y$11,Data!$P$1,FALSE)^1.5+VLOOKUP(BD$6,Data!$N$4:$Y$11,Data!$W$1,FALSE)/1000*(Mannings_n_bot)^1.5)/P425)^0.67</f>
        <v>5.1112207565959862E-2</v>
      </c>
      <c r="BE425" s="34">
        <f>(((Q425-VLOOKUP(BE$6,Data!$N$4:$Y$11,Data!$W$1,FALSE)/1000)*VLOOKUP(BE$6,Data!$N$4:$Y$11,Data!$P$1,FALSE)^1.5+VLOOKUP(BE$6,Data!$N$4:$Y$11,Data!$W$1,FALSE)/1000*(Mannings_n_bot)^1.5)/Q425)^0.67</f>
        <v>5.097667977302045E-2</v>
      </c>
      <c r="BF425" s="34">
        <f>(((R425-VLOOKUP(BF$6,Data!$N$4:$Y$11,Data!$W$1,FALSE)/1000)*VLOOKUP(BF$6,Data!$N$4:$Y$11,Data!$P$1,FALSE)^1.5+VLOOKUP(BF$6,Data!$N$4:$Y$11,Data!$W$1,FALSE)/1000*(Mannings_n_bot)^1.5)/R425)^0.67</f>
        <v>5.0880283604415905E-2</v>
      </c>
      <c r="BG425" s="34">
        <f>(((S425-VLOOKUP(BG$6,Data!$N$4:$Y$11,Data!$W$1,FALSE)/1000)*VLOOKUP(BG$6,Data!$N$4:$Y$11,Data!$P$1,FALSE)^1.5+VLOOKUP(BG$6,Data!$N$4:$Y$11,Data!$W$1,FALSE)/1000*(Mannings_n_bot)^1.5)/S425)^0.67</f>
        <v>5.0805006900401163E-2</v>
      </c>
    </row>
    <row r="426" spans="1:59" x14ac:dyDescent="0.25">
      <c r="A426" s="28">
        <v>0.41899999999999998</v>
      </c>
      <c r="B426" s="94">
        <v>0.49880077868219097</v>
      </c>
      <c r="C426" s="94">
        <v>0.71636778297047454</v>
      </c>
      <c r="D426" s="94">
        <v>0.97180682125088957</v>
      </c>
      <c r="E426" s="94">
        <v>1.2675876721397277</v>
      </c>
      <c r="F426" s="94">
        <v>1.6009594945207204</v>
      </c>
      <c r="G426" s="94">
        <v>1.974953233604583</v>
      </c>
      <c r="H426" s="94">
        <v>2.3862576725325013</v>
      </c>
      <c r="I426" s="94">
        <v>2.8384639121286726</v>
      </c>
      <c r="K426" s="28">
        <v>0.41899999999999998</v>
      </c>
      <c r="L426" s="94">
        <v>2.2050768238633762</v>
      </c>
      <c r="M426" s="94">
        <v>2.6497861772187816</v>
      </c>
      <c r="N426" s="94">
        <v>3.085034619395961</v>
      </c>
      <c r="O426" s="94">
        <v>3.5296332935282009</v>
      </c>
      <c r="P426" s="94">
        <v>3.9648890204428717</v>
      </c>
      <c r="Q426" s="94">
        <v>4.4094303560696169</v>
      </c>
      <c r="R426" s="94">
        <v>4.8446952054054293</v>
      </c>
      <c r="S426" s="94">
        <v>5.2892018870752251</v>
      </c>
      <c r="U426" s="28">
        <v>0.41899999999999998</v>
      </c>
      <c r="V426" s="94">
        <v>1.4012625948500737</v>
      </c>
      <c r="W426" s="94">
        <v>1.6831970844552895</v>
      </c>
      <c r="X426" s="94">
        <v>1.9597880055908818</v>
      </c>
      <c r="Y426" s="94">
        <v>2.2416506404363443</v>
      </c>
      <c r="Z426" s="94">
        <v>2.5182449468933608</v>
      </c>
      <c r="AA426" s="94">
        <v>2.8000705393566592</v>
      </c>
      <c r="AB426" s="94">
        <v>3.0766700058996173</v>
      </c>
      <c r="AC426" s="94">
        <v>3.3584732888152029</v>
      </c>
      <c r="AE426" s="28">
        <v>0.41899999999999998</v>
      </c>
      <c r="AF426" s="94">
        <f t="shared" si="110"/>
        <v>0.51425053943512911</v>
      </c>
      <c r="AG426" s="94">
        <f t="shared" si="96"/>
        <v>0.51476347221356089</v>
      </c>
      <c r="AH426" s="94">
        <f t="shared" si="97"/>
        <v>0.51468899663186995</v>
      </c>
      <c r="AI426" s="94">
        <f t="shared" si="98"/>
        <v>0.51502004454604</v>
      </c>
      <c r="AJ426" s="94">
        <f t="shared" si="99"/>
        <v>0.51493452196593592</v>
      </c>
      <c r="AK426" s="94">
        <f t="shared" si="100"/>
        <v>0.51517518642109672</v>
      </c>
      <c r="AL426" s="94">
        <f t="shared" si="101"/>
        <v>0.51509149104864305</v>
      </c>
      <c r="AM426" s="94">
        <f t="shared" si="102"/>
        <v>0.51527911801519921</v>
      </c>
      <c r="AO426" s="28">
        <v>0.41899999999999998</v>
      </c>
      <c r="AP426" s="94">
        <f t="shared" si="111"/>
        <v>0.22620562389671012</v>
      </c>
      <c r="AQ426" s="94">
        <f t="shared" si="103"/>
        <v>0.27034927917179147</v>
      </c>
      <c r="AR426" s="94">
        <f t="shared" si="104"/>
        <v>0.31500677987243009</v>
      </c>
      <c r="AS426" s="94">
        <f t="shared" si="105"/>
        <v>0.35912729927608272</v>
      </c>
      <c r="AT426" s="94">
        <f t="shared" si="106"/>
        <v>0.40378418822474277</v>
      </c>
      <c r="AU426" s="94">
        <f t="shared" si="107"/>
        <v>0.447893055139434</v>
      </c>
      <c r="AV426" s="94">
        <f t="shared" si="108"/>
        <v>0.49255062937087429</v>
      </c>
      <c r="AW426" s="94">
        <f t="shared" si="109"/>
        <v>0.53665259385632202</v>
      </c>
      <c r="AY426" s="28">
        <v>0.41899999999999998</v>
      </c>
      <c r="AZ426" s="34">
        <f>(((L426-VLOOKUP(AZ$6,Data!$N$4:$Y$11,Data!$W$1,FALSE)/1000)*VLOOKUP(AZ$6,Data!$N$4:$Y$11,Data!$P$1,FALSE)^1.5+VLOOKUP(AZ$6,Data!$N$4:$Y$11,Data!$W$1,FALSE)/1000*(Mannings_n_bot)^1.5)/L426)^0.67</f>
        <v>5.1595106693223022E-2</v>
      </c>
      <c r="BA426" s="34">
        <f>(((M426-VLOOKUP(BA$6,Data!$N$4:$Y$11,Data!$W$1,FALSE)/1000)*VLOOKUP(BA$6,Data!$N$4:$Y$11,Data!$P$1,FALSE)^1.5+VLOOKUP(BA$6,Data!$N$4:$Y$11,Data!$W$1,FALSE)/1000*(Mannings_n_bot)^1.5)/M426)^0.67</f>
        <v>5.1513840246539572E-2</v>
      </c>
      <c r="BB426" s="34">
        <f>(((N426-VLOOKUP(BB$6,Data!$N$4:$Y$11,Data!$W$1,FALSE)/1000)*VLOOKUP(BB$6,Data!$N$4:$Y$11,Data!$P$1,FALSE)^1.5+VLOOKUP(BB$6,Data!$N$4:$Y$11,Data!$W$1,FALSE)/1000*(Mannings_n_bot)^1.5)/N426)^0.67</f>
        <v>5.1389810501457869E-2</v>
      </c>
      <c r="BC426" s="34">
        <f>(((O426-VLOOKUP(BC$6,Data!$N$4:$Y$11,Data!$W$1,FALSE)/1000)*VLOOKUP(BC$6,Data!$N$4:$Y$11,Data!$P$1,FALSE)^1.5+VLOOKUP(BC$6,Data!$N$4:$Y$11,Data!$W$1,FALSE)/1000*(Mannings_n_bot)^1.5)/O426)^0.67</f>
        <v>5.125737186703766E-2</v>
      </c>
      <c r="BD426" s="34">
        <f>(((P426-VLOOKUP(BD$6,Data!$N$4:$Y$11,Data!$W$1,FALSE)/1000)*VLOOKUP(BD$6,Data!$N$4:$Y$11,Data!$P$1,FALSE)^1.5+VLOOKUP(BD$6,Data!$N$4:$Y$11,Data!$W$1,FALSE)/1000*(Mannings_n_bot)^1.5)/P426)^0.67</f>
        <v>5.1097562819088511E-2</v>
      </c>
      <c r="BE426" s="34">
        <f>(((Q426-VLOOKUP(BE$6,Data!$N$4:$Y$11,Data!$W$1,FALSE)/1000)*VLOOKUP(BE$6,Data!$N$4:$Y$11,Data!$P$1,FALSE)^1.5+VLOOKUP(BE$6,Data!$N$4:$Y$11,Data!$W$1,FALSE)/1000*(Mannings_n_bot)^1.5)/Q426)^0.67</f>
        <v>5.0961753819375288E-2</v>
      </c>
      <c r="BF426" s="34">
        <f>(((R426-VLOOKUP(BF$6,Data!$N$4:$Y$11,Data!$W$1,FALSE)/1000)*VLOOKUP(BF$6,Data!$N$4:$Y$11,Data!$P$1,FALSE)^1.5+VLOOKUP(BF$6,Data!$N$4:$Y$11,Data!$W$1,FALSE)/1000*(Mannings_n_bot)^1.5)/R426)^0.67</f>
        <v>5.0865182922817803E-2</v>
      </c>
      <c r="BG426" s="34">
        <f>(((S426-VLOOKUP(BG$6,Data!$N$4:$Y$11,Data!$W$1,FALSE)/1000)*VLOOKUP(BG$6,Data!$N$4:$Y$11,Data!$P$1,FALSE)^1.5+VLOOKUP(BG$6,Data!$N$4:$Y$11,Data!$W$1,FALSE)/1000*(Mannings_n_bot)^1.5)/S426)^0.67</f>
        <v>5.0789743698543124E-2</v>
      </c>
    </row>
    <row r="427" spans="1:59" x14ac:dyDescent="0.25">
      <c r="A427" s="28">
        <v>0.42</v>
      </c>
      <c r="B427" s="94">
        <v>0.49992326613964122</v>
      </c>
      <c r="C427" s="94">
        <v>0.71797793679350896</v>
      </c>
      <c r="D427" s="94">
        <v>0.97399149779486649</v>
      </c>
      <c r="E427" s="94">
        <v>1.2704350694990436</v>
      </c>
      <c r="F427" s="94">
        <v>1.6045564699283155</v>
      </c>
      <c r="G427" s="94">
        <v>1.9793879825695235</v>
      </c>
      <c r="H427" s="94">
        <v>2.3916170544345734</v>
      </c>
      <c r="I427" s="94">
        <v>2.8448361196533978</v>
      </c>
      <c r="K427" s="28">
        <v>0.42</v>
      </c>
      <c r="L427" s="94">
        <v>2.2068155253517858</v>
      </c>
      <c r="M427" s="94">
        <v>2.6518672603886384</v>
      </c>
      <c r="N427" s="94">
        <v>3.087458935239725</v>
      </c>
      <c r="O427" s="94">
        <v>3.5323998779542012</v>
      </c>
      <c r="P427" s="94">
        <v>3.9679988289708805</v>
      </c>
      <c r="Q427" s="94">
        <v>4.412882376832636</v>
      </c>
      <c r="R427" s="94">
        <v>4.8484904504910507</v>
      </c>
      <c r="S427" s="94">
        <v>5.2933393112951466</v>
      </c>
      <c r="U427" s="28">
        <v>0.42</v>
      </c>
      <c r="V427" s="94">
        <v>1.4005879876035106</v>
      </c>
      <c r="W427" s="94">
        <v>1.6823793068002597</v>
      </c>
      <c r="X427" s="94">
        <v>1.9588371049776629</v>
      </c>
      <c r="Y427" s="94">
        <v>2.2405565800871101</v>
      </c>
      <c r="Z427" s="94">
        <v>2.5170177491947086</v>
      </c>
      <c r="AA427" s="94">
        <v>2.7987001893795322</v>
      </c>
      <c r="AB427" s="94">
        <v>3.0751665099120893</v>
      </c>
      <c r="AC427" s="94">
        <v>3.3568266458755232</v>
      </c>
      <c r="AE427" s="28">
        <v>0.42</v>
      </c>
      <c r="AF427" s="94">
        <f t="shared" si="110"/>
        <v>0.51540779460627784</v>
      </c>
      <c r="AG427" s="94">
        <f t="shared" si="96"/>
        <v>0.51592048735640583</v>
      </c>
      <c r="AH427" s="94">
        <f t="shared" si="97"/>
        <v>0.515846046524705</v>
      </c>
      <c r="AI427" s="94">
        <f t="shared" si="98"/>
        <v>0.51617694023622906</v>
      </c>
      <c r="AJ427" s="94">
        <f t="shared" si="99"/>
        <v>0.51609145742768392</v>
      </c>
      <c r="AK427" s="94">
        <f t="shared" si="100"/>
        <v>0.5163320100794343</v>
      </c>
      <c r="AL427" s="94">
        <f t="shared" si="101"/>
        <v>0.51624835354795051</v>
      </c>
      <c r="AM427" s="94">
        <f t="shared" si="102"/>
        <v>0.51643589350179964</v>
      </c>
      <c r="AO427" s="28">
        <v>0.42</v>
      </c>
      <c r="AP427" s="94">
        <f t="shared" si="111"/>
        <v>0.22653604725748386</v>
      </c>
      <c r="AQ427" s="94">
        <f t="shared" si="103"/>
        <v>0.27074429686510304</v>
      </c>
      <c r="AR427" s="94">
        <f t="shared" si="104"/>
        <v>0.31546702910859642</v>
      </c>
      <c r="AS427" s="94">
        <f t="shared" si="105"/>
        <v>0.35965211000823027</v>
      </c>
      <c r="AT427" s="94">
        <f t="shared" si="106"/>
        <v>0.40437422970320402</v>
      </c>
      <c r="AU427" s="94">
        <f t="shared" si="107"/>
        <v>0.44854764155083537</v>
      </c>
      <c r="AV427" s="94">
        <f t="shared" si="108"/>
        <v>0.4932704475456588</v>
      </c>
      <c r="AW427" s="94">
        <f t="shared" si="109"/>
        <v>0.537436947142793</v>
      </c>
      <c r="AY427" s="28">
        <v>0.42</v>
      </c>
      <c r="AZ427" s="34">
        <f>(((L427-VLOOKUP(AZ$6,Data!$N$4:$Y$11,Data!$W$1,FALSE)/1000)*VLOOKUP(AZ$6,Data!$N$4:$Y$11,Data!$P$1,FALSE)^1.5+VLOOKUP(AZ$6,Data!$N$4:$Y$11,Data!$W$1,FALSE)/1000*(Mannings_n_bot)^1.5)/L427)^0.67</f>
        <v>5.1581476668170319E-2</v>
      </c>
      <c r="BA427" s="34">
        <f>(((M427-VLOOKUP(BA$6,Data!$N$4:$Y$11,Data!$W$1,FALSE)/1000)*VLOOKUP(BA$6,Data!$N$4:$Y$11,Data!$P$1,FALSE)^1.5+VLOOKUP(BA$6,Data!$N$4:$Y$11,Data!$W$1,FALSE)/1000*(Mannings_n_bot)^1.5)/M427)^0.67</f>
        <v>5.1500009971998835E-2</v>
      </c>
      <c r="BB427" s="34">
        <f>(((N427-VLOOKUP(BB$6,Data!$N$4:$Y$11,Data!$W$1,FALSE)/1000)*VLOOKUP(BB$6,Data!$N$4:$Y$11,Data!$P$1,FALSE)^1.5+VLOOKUP(BB$6,Data!$N$4:$Y$11,Data!$W$1,FALSE)/1000*(Mannings_n_bot)^1.5)/N427)^0.67</f>
        <v>5.1375754204611171E-2</v>
      </c>
      <c r="BC427" s="34">
        <f>(((O427-VLOOKUP(BC$6,Data!$N$4:$Y$11,Data!$W$1,FALSE)/1000)*VLOOKUP(BC$6,Data!$N$4:$Y$11,Data!$P$1,FALSE)^1.5+VLOOKUP(BC$6,Data!$N$4:$Y$11,Data!$W$1,FALSE)/1000*(Mannings_n_bot)^1.5)/O427)^0.67</f>
        <v>5.1243034229181611E-2</v>
      </c>
      <c r="BD427" s="34">
        <f>(((P427-VLOOKUP(BD$6,Data!$N$4:$Y$11,Data!$W$1,FALSE)/1000)*VLOOKUP(BD$6,Data!$N$4:$Y$11,Data!$P$1,FALSE)^1.5+VLOOKUP(BD$6,Data!$N$4:$Y$11,Data!$W$1,FALSE)/1000*(Mannings_n_bot)^1.5)/P427)^0.67</f>
        <v>5.1082931841101728E-2</v>
      </c>
      <c r="BE427" s="34">
        <f>(((Q427-VLOOKUP(BE$6,Data!$N$4:$Y$11,Data!$W$1,FALSE)/1000)*VLOOKUP(BE$6,Data!$N$4:$Y$11,Data!$P$1,FALSE)^1.5+VLOOKUP(BE$6,Data!$N$4:$Y$11,Data!$W$1,FALSE)/1000*(Mannings_n_bot)^1.5)/Q427)^0.67</f>
        <v>5.0946841778193558E-2</v>
      </c>
      <c r="BF427" s="34">
        <f>(((R427-VLOOKUP(BF$6,Data!$N$4:$Y$11,Data!$W$1,FALSE)/1000)*VLOOKUP(BF$6,Data!$N$4:$Y$11,Data!$P$1,FALSE)^1.5+VLOOKUP(BF$6,Data!$N$4:$Y$11,Data!$W$1,FALSE)/1000*(Mannings_n_bot)^1.5)/R427)^0.67</f>
        <v>5.0850096313181742E-2</v>
      </c>
      <c r="BG427" s="34">
        <f>(((S427-VLOOKUP(BG$6,Data!$N$4:$Y$11,Data!$W$1,FALSE)/1000)*VLOOKUP(BG$6,Data!$N$4:$Y$11,Data!$P$1,FALSE)^1.5+VLOOKUP(BG$6,Data!$N$4:$Y$11,Data!$W$1,FALSE)/1000*(Mannings_n_bot)^1.5)/S427)^0.67</f>
        <v>5.0774494633209412E-2</v>
      </c>
    </row>
    <row r="428" spans="1:59" x14ac:dyDescent="0.25">
      <c r="A428" s="28">
        <v>0.42099999999999999</v>
      </c>
      <c r="B428" s="94">
        <v>0.50104521220506837</v>
      </c>
      <c r="C428" s="94">
        <v>0.71958730690493522</v>
      </c>
      <c r="D428" s="94">
        <v>0.97617511239073762</v>
      </c>
      <c r="E428" s="94">
        <v>1.2732810746474679</v>
      </c>
      <c r="F428" s="94">
        <v>1.6081516892760979</v>
      </c>
      <c r="G428" s="94">
        <v>1.9838205572711374</v>
      </c>
      <c r="H428" s="94">
        <v>2.3969738126119347</v>
      </c>
      <c r="I428" s="94">
        <v>2.8512051973102217</v>
      </c>
      <c r="K428" s="28">
        <v>0.42099999999999999</v>
      </c>
      <c r="L428" s="94">
        <v>2.2085550658461188</v>
      </c>
      <c r="M428" s="94">
        <v>2.6539493569795281</v>
      </c>
      <c r="N428" s="94">
        <v>3.0898844300911676</v>
      </c>
      <c r="O428" s="94">
        <v>3.5351678157404032</v>
      </c>
      <c r="P428" s="94">
        <v>3.9711101564636202</v>
      </c>
      <c r="Q428" s="94">
        <v>4.4163360908788727</v>
      </c>
      <c r="R428" s="94">
        <v>4.8522875544773179</v>
      </c>
      <c r="S428" s="94">
        <v>5.2974787687129297</v>
      </c>
      <c r="U428" s="28">
        <v>0.42099999999999999</v>
      </c>
      <c r="V428" s="94">
        <v>1.3999112208770035</v>
      </c>
      <c r="W428" s="94">
        <v>1.6815589536165112</v>
      </c>
      <c r="X428" s="94">
        <v>1.9578832024988773</v>
      </c>
      <c r="Y428" s="94">
        <v>2.239459101956002</v>
      </c>
      <c r="Z428" s="94">
        <v>2.515786707409978</v>
      </c>
      <c r="AA428" s="94">
        <v>2.7973255794631648</v>
      </c>
      <c r="AB428" s="94">
        <v>3.073658327693626</v>
      </c>
      <c r="AC428" s="94">
        <v>3.3551749008875618</v>
      </c>
      <c r="AE428" s="28">
        <v>0.42099999999999999</v>
      </c>
      <c r="AF428" s="94">
        <f t="shared" si="110"/>
        <v>0.51656449161642959</v>
      </c>
      <c r="AG428" s="94">
        <f t="shared" si="96"/>
        <v>0.51707693934423715</v>
      </c>
      <c r="AH428" s="94">
        <f t="shared" si="97"/>
        <v>0.51700253398785423</v>
      </c>
      <c r="AI428" s="94">
        <f t="shared" si="98"/>
        <v>0.51733327027204068</v>
      </c>
      <c r="AJ428" s="94">
        <f t="shared" si="99"/>
        <v>0.51724782806825853</v>
      </c>
      <c r="AK428" s="94">
        <f t="shared" si="100"/>
        <v>0.51748826657167613</v>
      </c>
      <c r="AL428" s="94">
        <f t="shared" si="101"/>
        <v>0.51740464969673805</v>
      </c>
      <c r="AM428" s="94">
        <f t="shared" si="102"/>
        <v>0.51759210080940543</v>
      </c>
      <c r="AO428" s="28">
        <v>0.42099999999999999</v>
      </c>
      <c r="AP428" s="94">
        <f t="shared" si="111"/>
        <v>0.22686561904360447</v>
      </c>
      <c r="AQ428" s="94">
        <f t="shared" si="103"/>
        <v>0.27113829621975183</v>
      </c>
      <c r="AR428" s="94">
        <f t="shared" si="104"/>
        <v>0.31592609189008902</v>
      </c>
      <c r="AS428" s="94">
        <f t="shared" si="105"/>
        <v>0.36017556761468555</v>
      </c>
      <c r="AT428" s="94">
        <f t="shared" si="106"/>
        <v>0.40496274993998149</v>
      </c>
      <c r="AU428" s="94">
        <f t="shared" si="107"/>
        <v>0.4492005400966545</v>
      </c>
      <c r="AV428" s="94">
        <f t="shared" si="108"/>
        <v>0.49398840973474284</v>
      </c>
      <c r="AW428" s="94">
        <f t="shared" si="109"/>
        <v>0.53821927784770485</v>
      </c>
      <c r="AY428" s="28">
        <v>0.42099999999999999</v>
      </c>
      <c r="AZ428" s="34">
        <f>(((L428-VLOOKUP(AZ$6,Data!$N$4:$Y$11,Data!$W$1,FALSE)/1000)*VLOOKUP(AZ$6,Data!$N$4:$Y$11,Data!$P$1,FALSE)^1.5+VLOOKUP(AZ$6,Data!$N$4:$Y$11,Data!$W$1,FALSE)/1000*(Mannings_n_bot)^1.5)/L428)^0.67</f>
        <v>5.156785977093703E-2</v>
      </c>
      <c r="BA428" s="34">
        <f>(((M428-VLOOKUP(BA$6,Data!$N$4:$Y$11,Data!$W$1,FALSE)/1000)*VLOOKUP(BA$6,Data!$N$4:$Y$11,Data!$P$1,FALSE)^1.5+VLOOKUP(BA$6,Data!$N$4:$Y$11,Data!$W$1,FALSE)/1000*(Mannings_n_bot)^1.5)/M428)^0.67</f>
        <v>5.1486192841696914E-2</v>
      </c>
      <c r="BB428" s="34">
        <f>(((N428-VLOOKUP(BB$6,Data!$N$4:$Y$11,Data!$W$1,FALSE)/1000)*VLOOKUP(BB$6,Data!$N$4:$Y$11,Data!$P$1,FALSE)^1.5+VLOOKUP(BB$6,Data!$N$4:$Y$11,Data!$W$1,FALSE)/1000*(Mannings_n_bot)^1.5)/N428)^0.67</f>
        <v>5.1361711253626333E-2</v>
      </c>
      <c r="BC428" s="34">
        <f>(((O428-VLOOKUP(BC$6,Data!$N$4:$Y$11,Data!$W$1,FALSE)/1000)*VLOOKUP(BC$6,Data!$N$4:$Y$11,Data!$P$1,FALSE)^1.5+VLOOKUP(BC$6,Data!$N$4:$Y$11,Data!$W$1,FALSE)/1000*(Mannings_n_bot)^1.5)/O428)^0.67</f>
        <v>5.1228710062104353E-2</v>
      </c>
      <c r="BD428" s="34">
        <f>(((P428-VLOOKUP(BD$6,Data!$N$4:$Y$11,Data!$W$1,FALSE)/1000)*VLOOKUP(BD$6,Data!$N$4:$Y$11,Data!$P$1,FALSE)^1.5+VLOOKUP(BD$6,Data!$N$4:$Y$11,Data!$W$1,FALSE)/1000*(Mannings_n_bot)^1.5)/P428)^0.67</f>
        <v>5.1068314587827485E-2</v>
      </c>
      <c r="BE428" s="34">
        <f>(((Q428-VLOOKUP(BE$6,Data!$N$4:$Y$11,Data!$W$1,FALSE)/1000)*VLOOKUP(BE$6,Data!$N$4:$Y$11,Data!$P$1,FALSE)^1.5+VLOOKUP(BE$6,Data!$N$4:$Y$11,Data!$W$1,FALSE)/1000*(Mannings_n_bot)^1.5)/Q428)^0.67</f>
        <v>5.0931943604821589E-2</v>
      </c>
      <c r="BF428" s="34">
        <f>(((R428-VLOOKUP(BF$6,Data!$N$4:$Y$11,Data!$W$1,FALSE)/1000)*VLOOKUP(BF$6,Data!$N$4:$Y$11,Data!$P$1,FALSE)^1.5+VLOOKUP(BF$6,Data!$N$4:$Y$11,Data!$W$1,FALSE)/1000*(Mannings_n_bot)^1.5)/R428)^0.67</f>
        <v>5.0835023730297475E-2</v>
      </c>
      <c r="BG428" s="34">
        <f>(((S428-VLOOKUP(BG$6,Data!$N$4:$Y$11,Data!$W$1,FALSE)/1000)*VLOOKUP(BG$6,Data!$N$4:$Y$11,Data!$P$1,FALSE)^1.5+VLOOKUP(BG$6,Data!$N$4:$Y$11,Data!$W$1,FALSE)/1000*(Mannings_n_bot)^1.5)/S428)^0.67</f>
        <v>5.0759259658973301E-2</v>
      </c>
    </row>
    <row r="429" spans="1:59" x14ac:dyDescent="0.25">
      <c r="A429" s="28">
        <v>0.42199999999999999</v>
      </c>
      <c r="B429" s="94">
        <v>0.50216661514694072</v>
      </c>
      <c r="C429" s="94">
        <v>0.72119589083858948</v>
      </c>
      <c r="D429" s="94">
        <v>0.97835766168891292</v>
      </c>
      <c r="E429" s="94">
        <v>1.2761256832394041</v>
      </c>
      <c r="F429" s="94">
        <v>1.6117451470679371</v>
      </c>
      <c r="G429" s="94">
        <v>1.9882509509559136</v>
      </c>
      <c r="H429" s="94">
        <v>2.4023279388934409</v>
      </c>
      <c r="I429" s="94">
        <v>2.8575711354092359</v>
      </c>
      <c r="K429" s="28">
        <v>0.42199999999999999</v>
      </c>
      <c r="L429" s="94">
        <v>2.2102954488437678</v>
      </c>
      <c r="M429" s="94">
        <v>2.6560324711726127</v>
      </c>
      <c r="N429" s="94">
        <v>3.0923111088218671</v>
      </c>
      <c r="O429" s="94">
        <v>3.5379371124420729</v>
      </c>
      <c r="P429" s="94">
        <v>3.9742230091667179</v>
      </c>
      <c r="Q429" s="94">
        <v>4.4197915051376055</v>
      </c>
      <c r="R429" s="94">
        <v>4.8560865249838461</v>
      </c>
      <c r="S429" s="94">
        <v>5.3016202676318187</v>
      </c>
      <c r="U429" s="28">
        <v>0.42199999999999999</v>
      </c>
      <c r="V429" s="94">
        <v>1.3992322915371256</v>
      </c>
      <c r="W429" s="94">
        <v>1.6807360211327624</v>
      </c>
      <c r="X429" s="94">
        <v>1.9569262937647514</v>
      </c>
      <c r="Y429" s="94">
        <v>2.2383582010157537</v>
      </c>
      <c r="Z429" s="94">
        <v>2.5145518158933577</v>
      </c>
      <c r="AA429" s="94">
        <v>2.795946703324439</v>
      </c>
      <c r="AB429" s="94">
        <v>3.072145452342514</v>
      </c>
      <c r="AC429" s="94">
        <v>3.3535180463124155</v>
      </c>
      <c r="AE429" s="28">
        <v>0.42199999999999999</v>
      </c>
      <c r="AF429" s="94">
        <f t="shared" si="110"/>
        <v>0.51772062868042046</v>
      </c>
      <c r="AG429" s="94">
        <f t="shared" si="96"/>
        <v>0.51823282640493284</v>
      </c>
      <c r="AH429" s="94">
        <f t="shared" si="97"/>
        <v>0.51815845724730569</v>
      </c>
      <c r="AI429" s="94">
        <f t="shared" si="98"/>
        <v>0.51848903288786197</v>
      </c>
      <c r="AJ429" s="94">
        <f t="shared" si="99"/>
        <v>0.51840363211987794</v>
      </c>
      <c r="AK429" s="94">
        <f t="shared" si="100"/>
        <v>0.51864395413613951</v>
      </c>
      <c r="AL429" s="94">
        <f t="shared" si="101"/>
        <v>0.51856037773120334</v>
      </c>
      <c r="AM429" s="94">
        <f t="shared" si="102"/>
        <v>0.51874773817896402</v>
      </c>
      <c r="AO429" s="28">
        <v>0.42199999999999999</v>
      </c>
      <c r="AP429" s="94">
        <f t="shared" si="111"/>
        <v>0.22719433974748948</v>
      </c>
      <c r="AQ429" s="94">
        <f t="shared" si="103"/>
        <v>0.27153127782364367</v>
      </c>
      <c r="AR429" s="94">
        <f t="shared" si="104"/>
        <v>0.31638396890203435</v>
      </c>
      <c r="AS429" s="94">
        <f t="shared" si="105"/>
        <v>0.36069767287597548</v>
      </c>
      <c r="AT429" s="94">
        <f t="shared" si="106"/>
        <v>0.40554974981282554</v>
      </c>
      <c r="AU429" s="94">
        <f t="shared" si="107"/>
        <v>0.44985175174999836</v>
      </c>
      <c r="AV429" s="94">
        <f t="shared" si="108"/>
        <v>0.49470451700846335</v>
      </c>
      <c r="AW429" s="94">
        <f t="shared" si="109"/>
        <v>0.53899958713672347</v>
      </c>
      <c r="AY429" s="28">
        <v>0.42199999999999999</v>
      </c>
      <c r="AZ429" s="34">
        <f>(((L429-VLOOKUP(AZ$6,Data!$N$4:$Y$11,Data!$W$1,FALSE)/1000)*VLOOKUP(AZ$6,Data!$N$4:$Y$11,Data!$P$1,FALSE)^1.5+VLOOKUP(AZ$6,Data!$N$4:$Y$11,Data!$W$1,FALSE)/1000*(Mannings_n_bot)^1.5)/L429)^0.67</f>
        <v>5.155425595941103E-2</v>
      </c>
      <c r="BA429" s="34">
        <f>(((M429-VLOOKUP(BA$6,Data!$N$4:$Y$11,Data!$W$1,FALSE)/1000)*VLOOKUP(BA$6,Data!$N$4:$Y$11,Data!$P$1,FALSE)^1.5+VLOOKUP(BA$6,Data!$N$4:$Y$11,Data!$W$1,FALSE)/1000*(Mannings_n_bot)^1.5)/M429)^0.67</f>
        <v>5.1472388813510572E-2</v>
      </c>
      <c r="BB429" s="34">
        <f>(((N429-VLOOKUP(BB$6,Data!$N$4:$Y$11,Data!$W$1,FALSE)/1000)*VLOOKUP(BB$6,Data!$N$4:$Y$11,Data!$P$1,FALSE)^1.5+VLOOKUP(BB$6,Data!$N$4:$Y$11,Data!$W$1,FALSE)/1000*(Mannings_n_bot)^1.5)/N429)^0.67</f>
        <v>5.1347681605687819E-2</v>
      </c>
      <c r="BC429" s="34">
        <f>(((O429-VLOOKUP(BC$6,Data!$N$4:$Y$11,Data!$W$1,FALSE)/1000)*VLOOKUP(BC$6,Data!$N$4:$Y$11,Data!$P$1,FALSE)^1.5+VLOOKUP(BC$6,Data!$N$4:$Y$11,Data!$W$1,FALSE)/1000*(Mannings_n_bot)^1.5)/O429)^0.67</f>
        <v>5.1214399322586236E-2</v>
      </c>
      <c r="BD429" s="34">
        <f>(((P429-VLOOKUP(BD$6,Data!$N$4:$Y$11,Data!$W$1,FALSE)/1000)*VLOOKUP(BD$6,Data!$N$4:$Y$11,Data!$P$1,FALSE)^1.5+VLOOKUP(BD$6,Data!$N$4:$Y$11,Data!$W$1,FALSE)/1000*(Mannings_n_bot)^1.5)/P429)^0.67</f>
        <v>5.1053711015168007E-2</v>
      </c>
      <c r="BE429" s="34">
        <f>(((Q429-VLOOKUP(BE$6,Data!$N$4:$Y$11,Data!$W$1,FALSE)/1000)*VLOOKUP(BE$6,Data!$N$4:$Y$11,Data!$P$1,FALSE)^1.5+VLOOKUP(BE$6,Data!$N$4:$Y$11,Data!$W$1,FALSE)/1000*(Mannings_n_bot)^1.5)/Q429)^0.67</f>
        <v>5.0917059254679389E-2</v>
      </c>
      <c r="BF429" s="34">
        <f>(((R429-VLOOKUP(BF$6,Data!$N$4:$Y$11,Data!$W$1,FALSE)/1000)*VLOOKUP(BF$6,Data!$N$4:$Y$11,Data!$P$1,FALSE)^1.5+VLOOKUP(BF$6,Data!$N$4:$Y$11,Data!$W$1,FALSE)/1000*(Mannings_n_bot)^1.5)/R429)^0.67</f>
        <v>5.0819965129029421E-2</v>
      </c>
      <c r="BG429" s="34">
        <f>(((S429-VLOOKUP(BG$6,Data!$N$4:$Y$11,Data!$W$1,FALSE)/1000)*VLOOKUP(BG$6,Data!$N$4:$Y$11,Data!$P$1,FALSE)^1.5+VLOOKUP(BG$6,Data!$N$4:$Y$11,Data!$W$1,FALSE)/1000*(Mannings_n_bot)^1.5)/S429)^0.67</f>
        <v>5.0744038730482152E-2</v>
      </c>
    </row>
    <row r="430" spans="1:59" x14ac:dyDescent="0.25">
      <c r="A430" s="28">
        <v>0.42299999999999999</v>
      </c>
      <c r="B430" s="94">
        <v>0.50328747323121048</v>
      </c>
      <c r="C430" s="94">
        <v>0.72280368612469137</v>
      </c>
      <c r="D430" s="94">
        <v>0.98053914233489436</v>
      </c>
      <c r="E430" s="94">
        <v>1.2789688909228518</v>
      </c>
      <c r="F430" s="94">
        <v>1.61533683779962</v>
      </c>
      <c r="G430" s="94">
        <v>1.9926791568603628</v>
      </c>
      <c r="H430" s="94">
        <v>2.4076794250958899</v>
      </c>
      <c r="I430" s="94">
        <v>2.8639339242461959</v>
      </c>
      <c r="K430" s="28">
        <v>0.42299999999999999</v>
      </c>
      <c r="L430" s="94">
        <v>2.2120366778550231</v>
      </c>
      <c r="M430" s="94">
        <v>2.6581166071645619</v>
      </c>
      <c r="N430" s="94">
        <v>3.0947389763214534</v>
      </c>
      <c r="O430" s="94">
        <v>3.5407077736351327</v>
      </c>
      <c r="P430" s="94">
        <v>3.9773373933490075</v>
      </c>
      <c r="Q430" s="94">
        <v>4.4232486265639226</v>
      </c>
      <c r="R430" s="94">
        <v>4.8598873696586073</v>
      </c>
      <c r="S430" s="94">
        <v>5.3057638163860226</v>
      </c>
      <c r="U430" s="28">
        <v>0.42299999999999999</v>
      </c>
      <c r="V430" s="94">
        <v>1.3985511964343424</v>
      </c>
      <c r="W430" s="94">
        <v>1.6799105055584729</v>
      </c>
      <c r="X430" s="94">
        <v>1.9559663743630749</v>
      </c>
      <c r="Y430" s="94">
        <v>2.2372538722135102</v>
      </c>
      <c r="Z430" s="94">
        <v>2.5133130689702639</v>
      </c>
      <c r="AA430" s="94">
        <v>2.7945635546483167</v>
      </c>
      <c r="AB430" s="94">
        <v>3.0706278769219386</v>
      </c>
      <c r="AC430" s="94">
        <v>3.3518560745729311</v>
      </c>
      <c r="AE430" s="28">
        <v>0.42299999999999999</v>
      </c>
      <c r="AF430" s="94">
        <f t="shared" si="110"/>
        <v>0.51887620401049261</v>
      </c>
      <c r="AG430" s="94">
        <f t="shared" si="96"/>
        <v>0.51938814676377221</v>
      </c>
      <c r="AH430" s="94">
        <f t="shared" si="97"/>
        <v>0.51931381452644765</v>
      </c>
      <c r="AI430" s="94">
        <f t="shared" si="98"/>
        <v>0.51964422631547802</v>
      </c>
      <c r="AJ430" s="94">
        <f t="shared" si="99"/>
        <v>0.51955886781216021</v>
      </c>
      <c r="AK430" s="94">
        <f t="shared" si="100"/>
        <v>0.5197990710085385</v>
      </c>
      <c r="AL430" s="94">
        <f t="shared" si="101"/>
        <v>0.51971553588494135</v>
      </c>
      <c r="AM430" s="94">
        <f t="shared" si="102"/>
        <v>0.51990280384882026</v>
      </c>
      <c r="AO430" s="28">
        <v>0.42299999999999999</v>
      </c>
      <c r="AP430" s="94">
        <f t="shared" si="111"/>
        <v>0.22752220985740632</v>
      </c>
      <c r="AQ430" s="94">
        <f t="shared" si="103"/>
        <v>0.27192324225975656</v>
      </c>
      <c r="AR430" s="94">
        <f t="shared" si="104"/>
        <v>0.31684066082381124</v>
      </c>
      <c r="AS430" s="94">
        <f t="shared" si="105"/>
        <v>0.36121842656610287</v>
      </c>
      <c r="AT430" s="94">
        <f t="shared" si="106"/>
        <v>0.4061352301921437</v>
      </c>
      <c r="AU430" s="94">
        <f t="shared" si="107"/>
        <v>0.45050127747585378</v>
      </c>
      <c r="AV430" s="94">
        <f t="shared" si="108"/>
        <v>0.49541877042821719</v>
      </c>
      <c r="AW430" s="94">
        <f t="shared" si="109"/>
        <v>0.53977787616579975</v>
      </c>
      <c r="AY430" s="28">
        <v>0.42299999999999999</v>
      </c>
      <c r="AZ430" s="34">
        <f>(((L430-VLOOKUP(AZ$6,Data!$N$4:$Y$11,Data!$W$1,FALSE)/1000)*VLOOKUP(AZ$6,Data!$N$4:$Y$11,Data!$P$1,FALSE)^1.5+VLOOKUP(AZ$6,Data!$N$4:$Y$11,Data!$W$1,FALSE)/1000*(Mannings_n_bot)^1.5)/L430)^0.67</f>
        <v>5.1540665191554223E-2</v>
      </c>
      <c r="BA430" s="34">
        <f>(((M430-VLOOKUP(BA$6,Data!$N$4:$Y$11,Data!$W$1,FALSE)/1000)*VLOOKUP(BA$6,Data!$N$4:$Y$11,Data!$P$1,FALSE)^1.5+VLOOKUP(BA$6,Data!$N$4:$Y$11,Data!$W$1,FALSE)/1000*(Mannings_n_bot)^1.5)/M430)^0.67</f>
        <v>5.1458597845388268E-2</v>
      </c>
      <c r="BB430" s="34">
        <f>(((N430-VLOOKUP(BB$6,Data!$N$4:$Y$11,Data!$W$1,FALSE)/1000)*VLOOKUP(BB$6,Data!$N$4:$Y$11,Data!$P$1,FALSE)^1.5+VLOOKUP(BB$6,Data!$N$4:$Y$11,Data!$W$1,FALSE)/1000*(Mannings_n_bot)^1.5)/N430)^0.67</f>
        <v>5.1333665218052889E-2</v>
      </c>
      <c r="BC430" s="34">
        <f>(((O430-VLOOKUP(BC$6,Data!$N$4:$Y$11,Data!$W$1,FALSE)/1000)*VLOOKUP(BC$6,Data!$N$4:$Y$11,Data!$P$1,FALSE)^1.5+VLOOKUP(BC$6,Data!$N$4:$Y$11,Data!$W$1,FALSE)/1000*(Mannings_n_bot)^1.5)/O430)^0.67</f>
        <v>5.1200101967479678E-2</v>
      </c>
      <c r="BD430" s="34">
        <f>(((P430-VLOOKUP(BD$6,Data!$N$4:$Y$11,Data!$W$1,FALSE)/1000)*VLOOKUP(BD$6,Data!$N$4:$Y$11,Data!$P$1,FALSE)^1.5+VLOOKUP(BD$6,Data!$N$4:$Y$11,Data!$W$1,FALSE)/1000*(Mannings_n_bot)^1.5)/P430)^0.67</f>
        <v>5.1039121079098908E-2</v>
      </c>
      <c r="BE430" s="34">
        <f>(((Q430-VLOOKUP(BE$6,Data!$N$4:$Y$11,Data!$W$1,FALSE)/1000)*VLOOKUP(BE$6,Data!$N$4:$Y$11,Data!$P$1,FALSE)^1.5+VLOOKUP(BE$6,Data!$N$4:$Y$11,Data!$W$1,FALSE)/1000*(Mannings_n_bot)^1.5)/Q430)^0.67</f>
        <v>5.0902188683259929E-2</v>
      </c>
      <c r="BF430" s="34">
        <f>(((R430-VLOOKUP(BF$6,Data!$N$4:$Y$11,Data!$W$1,FALSE)/1000)*VLOOKUP(BF$6,Data!$N$4:$Y$11,Data!$P$1,FALSE)^1.5+VLOOKUP(BF$6,Data!$N$4:$Y$11,Data!$W$1,FALSE)/1000*(Mannings_n_bot)^1.5)/R430)^0.67</f>
        <v>5.0804920464315978E-2</v>
      </c>
      <c r="BG430" s="34">
        <f>(((S430-VLOOKUP(BG$6,Data!$N$4:$Y$11,Data!$W$1,FALSE)/1000)*VLOOKUP(BG$6,Data!$N$4:$Y$11,Data!$P$1,FALSE)^1.5+VLOOKUP(BG$6,Data!$N$4:$Y$11,Data!$W$1,FALSE)/1000*(Mannings_n_bot)^1.5)/S430)^0.67</f>
        <v>5.072883180245652E-2</v>
      </c>
    </row>
    <row r="431" spans="1:59" x14ac:dyDescent="0.25">
      <c r="A431" s="28">
        <v>0.42399999999999999</v>
      </c>
      <c r="B431" s="94">
        <v>0.50440778472129888</v>
      </c>
      <c r="C431" s="94">
        <v>0.72441069028982286</v>
      </c>
      <c r="D431" s="94">
        <v>0.98271955096925157</v>
      </c>
      <c r="E431" s="94">
        <v>1.2818106933393731</v>
      </c>
      <c r="F431" s="94">
        <v>1.6189267559588012</v>
      </c>
      <c r="G431" s="94">
        <v>1.9971051682109655</v>
      </c>
      <c r="H431" s="94">
        <v>2.4130282630239632</v>
      </c>
      <c r="I431" s="94">
        <v>2.8702935541024379</v>
      </c>
      <c r="K431" s="28">
        <v>0.42399999999999999</v>
      </c>
      <c r="L431" s="94">
        <v>2.2137787564031601</v>
      </c>
      <c r="M431" s="94">
        <v>2.6602017691676521</v>
      </c>
      <c r="N431" s="94">
        <v>3.0971680374977271</v>
      </c>
      <c r="O431" s="94">
        <v>3.5434798049162985</v>
      </c>
      <c r="P431" s="94">
        <v>3.9804533153026758</v>
      </c>
      <c r="Q431" s="94">
        <v>4.4267074621388867</v>
      </c>
      <c r="R431" s="94">
        <v>4.8636900961781135</v>
      </c>
      <c r="S431" s="94">
        <v>5.3099094233409057</v>
      </c>
      <c r="U431" s="28">
        <v>0.42399999999999999</v>
      </c>
      <c r="V431" s="94">
        <v>1.3978679324029246</v>
      </c>
      <c r="W431" s="94">
        <v>1.679082403083737</v>
      </c>
      <c r="X431" s="94">
        <v>1.9550034398590763</v>
      </c>
      <c r="Y431" s="94">
        <v>2.2361461104706852</v>
      </c>
      <c r="Z431" s="94">
        <v>2.5120704609371853</v>
      </c>
      <c r="AA431" s="94">
        <v>2.7931761270876638</v>
      </c>
      <c r="AB431" s="94">
        <v>3.0691055944597934</v>
      </c>
      <c r="AC431" s="94">
        <v>3.3501889780534939</v>
      </c>
      <c r="AE431" s="28">
        <v>0.42399999999999999</v>
      </c>
      <c r="AF431" s="94">
        <f t="shared" si="110"/>
        <v>0.52003121581627898</v>
      </c>
      <c r="AG431" s="94">
        <f t="shared" si="96"/>
        <v>0.52054289864342063</v>
      </c>
      <c r="AH431" s="94">
        <f t="shared" si="97"/>
        <v>0.52046860404605633</v>
      </c>
      <c r="AI431" s="94">
        <f t="shared" si="98"/>
        <v>0.52079884878405824</v>
      </c>
      <c r="AJ431" s="94">
        <f t="shared" si="99"/>
        <v>0.52071353337210824</v>
      </c>
      <c r="AK431" s="94">
        <f t="shared" si="100"/>
        <v>0.52095361542197094</v>
      </c>
      <c r="AL431" s="94">
        <f t="shared" si="101"/>
        <v>0.52087012238893138</v>
      </c>
      <c r="AM431" s="94">
        <f t="shared" si="102"/>
        <v>0.52105729605470141</v>
      </c>
      <c r="AO431" s="28">
        <v>0.42399999999999999</v>
      </c>
      <c r="AP431" s="94">
        <f t="shared" si="111"/>
        <v>0.22784922985747505</v>
      </c>
      <c r="AQ431" s="94">
        <f t="shared" si="103"/>
        <v>0.27231419010614483</v>
      </c>
      <c r="AR431" s="94">
        <f t="shared" si="104"/>
        <v>0.31729616832905622</v>
      </c>
      <c r="AS431" s="94">
        <f t="shared" si="105"/>
        <v>0.36173782945255167</v>
      </c>
      <c r="AT431" s="94">
        <f t="shared" si="106"/>
        <v>0.40671919194100564</v>
      </c>
      <c r="AU431" s="94">
        <f t="shared" si="107"/>
        <v>0.45114911823109466</v>
      </c>
      <c r="AV431" s="94">
        <f t="shared" si="108"/>
        <v>0.49613117104646948</v>
      </c>
      <c r="AW431" s="94">
        <f t="shared" si="109"/>
        <v>0.54055414608117691</v>
      </c>
      <c r="AY431" s="28">
        <v>0.42399999999999999</v>
      </c>
      <c r="AZ431" s="34">
        <f>(((L431-VLOOKUP(AZ$6,Data!$N$4:$Y$11,Data!$W$1,FALSE)/1000)*VLOOKUP(AZ$6,Data!$N$4:$Y$11,Data!$P$1,FALSE)^1.5+VLOOKUP(AZ$6,Data!$N$4:$Y$11,Data!$W$1,FALSE)/1000*(Mannings_n_bot)^1.5)/L431)^0.67</f>
        <v>5.1527087425401637E-2</v>
      </c>
      <c r="BA431" s="34">
        <f>(((M431-VLOOKUP(BA$6,Data!$N$4:$Y$11,Data!$W$1,FALSE)/1000)*VLOOKUP(BA$6,Data!$N$4:$Y$11,Data!$P$1,FALSE)^1.5+VLOOKUP(BA$6,Data!$N$4:$Y$11,Data!$W$1,FALSE)/1000*(Mannings_n_bot)^1.5)/M431)^0.67</f>
        <v>5.1444819895349693E-2</v>
      </c>
      <c r="BB431" s="34">
        <f>(((N431-VLOOKUP(BB$6,Data!$N$4:$Y$11,Data!$W$1,FALSE)/1000)*VLOOKUP(BB$6,Data!$N$4:$Y$11,Data!$P$1,FALSE)^1.5+VLOOKUP(BB$6,Data!$N$4:$Y$11,Data!$W$1,FALSE)/1000*(Mannings_n_bot)^1.5)/N431)^0.67</f>
        <v>5.1319662048051287E-2</v>
      </c>
      <c r="BC431" s="34">
        <f>(((O431-VLOOKUP(BC$6,Data!$N$4:$Y$11,Data!$W$1,FALSE)/1000)*VLOOKUP(BC$6,Data!$N$4:$Y$11,Data!$P$1,FALSE)^1.5+VLOOKUP(BC$6,Data!$N$4:$Y$11,Data!$W$1,FALSE)/1000*(Mannings_n_bot)^1.5)/O431)^0.67</f>
        <v>5.1185817953708537E-2</v>
      </c>
      <c r="BD431" s="34">
        <f>(((P431-VLOOKUP(BD$6,Data!$N$4:$Y$11,Data!$W$1,FALSE)/1000)*VLOOKUP(BD$6,Data!$N$4:$Y$11,Data!$P$1,FALSE)^1.5+VLOOKUP(BD$6,Data!$N$4:$Y$11,Data!$W$1,FALSE)/1000*(Mannings_n_bot)^1.5)/P431)^0.67</f>
        <v>5.1024544735668642E-2</v>
      </c>
      <c r="BE431" s="34">
        <f>(((Q431-VLOOKUP(BE$6,Data!$N$4:$Y$11,Data!$W$1,FALSE)/1000)*VLOOKUP(BE$6,Data!$N$4:$Y$11,Data!$P$1,FALSE)^1.5+VLOOKUP(BE$6,Data!$N$4:$Y$11,Data!$W$1,FALSE)/1000*(Mannings_n_bot)^1.5)/Q431)^0.67</f>
        <v>5.0887331846128585E-2</v>
      </c>
      <c r="BF431" s="34">
        <f>(((R431-VLOOKUP(BF$6,Data!$N$4:$Y$11,Data!$W$1,FALSE)/1000)*VLOOKUP(BF$6,Data!$N$4:$Y$11,Data!$P$1,FALSE)^1.5+VLOOKUP(BF$6,Data!$N$4:$Y$11,Data!$W$1,FALSE)/1000*(Mannings_n_bot)^1.5)/R431)^0.67</f>
        <v>5.0789889691168932E-2</v>
      </c>
      <c r="BG431" s="34">
        <f>(((S431-VLOOKUP(BG$6,Data!$N$4:$Y$11,Data!$W$1,FALSE)/1000)*VLOOKUP(BG$6,Data!$N$4:$Y$11,Data!$P$1,FALSE)^1.5+VLOOKUP(BG$6,Data!$N$4:$Y$11,Data!$W$1,FALSE)/1000*(Mannings_n_bot)^1.5)/S431)^0.67</f>
        <v>5.0713638829689878E-2</v>
      </c>
    </row>
    <row r="432" spans="1:59" x14ac:dyDescent="0.25">
      <c r="A432" s="28">
        <v>0.42499999999999999</v>
      </c>
      <c r="B432" s="94">
        <v>0.50552754787808452</v>
      </c>
      <c r="C432" s="94">
        <v>0.72601690085691251</v>
      </c>
      <c r="D432" s="94">
        <v>0.98489888422759597</v>
      </c>
      <c r="E432" s="94">
        <v>1.2846510861240639</v>
      </c>
      <c r="F432" s="94">
        <v>1.6225148960249671</v>
      </c>
      <c r="G432" s="94">
        <v>2.0015289782241208</v>
      </c>
      <c r="H432" s="94">
        <v>2.4183744444701616</v>
      </c>
      <c r="I432" s="94">
        <v>2.8766500152448042</v>
      </c>
      <c r="K432" s="28">
        <v>0.42499999999999999</v>
      </c>
      <c r="L432" s="94">
        <v>2.2155216880245243</v>
      </c>
      <c r="M432" s="94">
        <v>2.6622879614098705</v>
      </c>
      <c r="N432" s="94">
        <v>3.0995982972767795</v>
      </c>
      <c r="O432" s="94">
        <v>3.5462532119032173</v>
      </c>
      <c r="P432" s="94">
        <v>3.9835707813434209</v>
      </c>
      <c r="Q432" s="94">
        <v>4.4301680188697121</v>
      </c>
      <c r="R432" s="94">
        <v>4.8674947122476047</v>
      </c>
      <c r="S432" s="94">
        <v>5.3140570968932055</v>
      </c>
      <c r="U432" s="28">
        <v>0.42499999999999999</v>
      </c>
      <c r="V432" s="94">
        <v>1.3971824962608597</v>
      </c>
      <c r="W432" s="94">
        <v>1.6782517098791803</v>
      </c>
      <c r="X432" s="94">
        <v>1.9540374857952985</v>
      </c>
      <c r="Y432" s="94">
        <v>2.23503491068282</v>
      </c>
      <c r="Z432" s="94">
        <v>2.5108239860615282</v>
      </c>
      <c r="AA432" s="94">
        <v>2.7917844142630734</v>
      </c>
      <c r="AB432" s="94">
        <v>3.0675785979484869</v>
      </c>
      <c r="AC432" s="94">
        <v>3.3485167490998164</v>
      </c>
      <c r="AE432" s="28">
        <v>0.42499999999999999</v>
      </c>
      <c r="AF432" s="94">
        <f t="shared" si="110"/>
        <v>0.52118566230479069</v>
      </c>
      <c r="AG432" s="94">
        <f t="shared" si="96"/>
        <v>0.52169708026391826</v>
      </c>
      <c r="AH432" s="94">
        <f t="shared" si="97"/>
        <v>0.52162282402428195</v>
      </c>
      <c r="AI432" s="94">
        <f t="shared" si="98"/>
        <v>0.52195289852014504</v>
      </c>
      <c r="AJ432" s="94">
        <f t="shared" si="99"/>
        <v>0.52186762702409728</v>
      </c>
      <c r="AK432" s="94">
        <f t="shared" si="100"/>
        <v>0.52210758560690507</v>
      </c>
      <c r="AL432" s="94">
        <f t="shared" si="101"/>
        <v>0.52202413547152371</v>
      </c>
      <c r="AM432" s="94">
        <f t="shared" si="102"/>
        <v>0.52221121302970364</v>
      </c>
      <c r="AO432" s="28">
        <v>0.42499999999999999</v>
      </c>
      <c r="AP432" s="94">
        <f t="shared" si="111"/>
        <v>0.22817540022767255</v>
      </c>
      <c r="AQ432" s="94">
        <f t="shared" si="103"/>
        <v>0.27270412193594379</v>
      </c>
      <c r="AR432" s="94">
        <f t="shared" si="104"/>
        <v>0.31775049208566819</v>
      </c>
      <c r="AS432" s="94">
        <f t="shared" si="105"/>
        <v>0.3622558822962933</v>
      </c>
      <c r="AT432" s="94">
        <f t="shared" si="106"/>
        <v>0.4073016359151499</v>
      </c>
      <c r="AU432" s="94">
        <f t="shared" si="107"/>
        <v>0.45179527496448757</v>
      </c>
      <c r="AV432" s="94">
        <f t="shared" si="108"/>
        <v>0.49684171990676035</v>
      </c>
      <c r="AW432" s="94">
        <f t="shared" si="109"/>
        <v>0.54132839801939658</v>
      </c>
      <c r="AY432" s="28">
        <v>0.42499999999999999</v>
      </c>
      <c r="AZ432" s="34">
        <f>(((L432-VLOOKUP(AZ$6,Data!$N$4:$Y$11,Data!$W$1,FALSE)/1000)*VLOOKUP(AZ$6,Data!$N$4:$Y$11,Data!$P$1,FALSE)^1.5+VLOOKUP(AZ$6,Data!$N$4:$Y$11,Data!$W$1,FALSE)/1000*(Mannings_n_bot)^1.5)/L432)^0.67</f>
        <v>5.1513522619061045E-2</v>
      </c>
      <c r="BA432" s="34">
        <f>(((M432-VLOOKUP(BA$6,Data!$N$4:$Y$11,Data!$W$1,FALSE)/1000)*VLOOKUP(BA$6,Data!$N$4:$Y$11,Data!$P$1,FALSE)^1.5+VLOOKUP(BA$6,Data!$N$4:$Y$11,Data!$W$1,FALSE)/1000*(Mannings_n_bot)^1.5)/M432)^0.67</f>
        <v>5.1431054921485128E-2</v>
      </c>
      <c r="BB432" s="34">
        <f>(((N432-VLOOKUP(BB$6,Data!$N$4:$Y$11,Data!$W$1,FALSE)/1000)*VLOOKUP(BB$6,Data!$N$4:$Y$11,Data!$P$1,FALSE)^1.5+VLOOKUP(BB$6,Data!$N$4:$Y$11,Data!$W$1,FALSE)/1000*(Mannings_n_bot)^1.5)/N432)^0.67</f>
        <v>5.1305672053084485E-2</v>
      </c>
      <c r="BC432" s="34">
        <f>(((O432-VLOOKUP(BC$6,Data!$N$4:$Y$11,Data!$W$1,FALSE)/1000)*VLOOKUP(BC$6,Data!$N$4:$Y$11,Data!$P$1,FALSE)^1.5+VLOOKUP(BC$6,Data!$N$4:$Y$11,Data!$W$1,FALSE)/1000*(Mannings_n_bot)^1.5)/O432)^0.67</f>
        <v>5.1171547238267549E-2</v>
      </c>
      <c r="BD432" s="34">
        <f>(((P432-VLOOKUP(BD$6,Data!$N$4:$Y$11,Data!$W$1,FALSE)/1000)*VLOOKUP(BD$6,Data!$N$4:$Y$11,Data!$P$1,FALSE)^1.5+VLOOKUP(BD$6,Data!$N$4:$Y$11,Data!$W$1,FALSE)/1000*(Mannings_n_bot)^1.5)/P432)^0.67</f>
        <v>5.1009981940997935E-2</v>
      </c>
      <c r="BE432" s="34">
        <f>(((Q432-VLOOKUP(BE$6,Data!$N$4:$Y$11,Data!$W$1,FALSE)/1000)*VLOOKUP(BE$6,Data!$N$4:$Y$11,Data!$P$1,FALSE)^1.5+VLOOKUP(BE$6,Data!$N$4:$Y$11,Data!$W$1,FALSE)/1000*(Mannings_n_bot)^1.5)/Q432)^0.67</f>
        <v>5.0872488698922316E-2</v>
      </c>
      <c r="BF432" s="34">
        <f>(((R432-VLOOKUP(BF$6,Data!$N$4:$Y$11,Data!$W$1,FALSE)/1000)*VLOOKUP(BF$6,Data!$N$4:$Y$11,Data!$P$1,FALSE)^1.5+VLOOKUP(BF$6,Data!$N$4:$Y$11,Data!$W$1,FALSE)/1000*(Mannings_n_bot)^1.5)/R432)^0.67</f>
        <v>5.0774872764672706E-2</v>
      </c>
      <c r="BG432" s="34">
        <f>(((S432-VLOOKUP(BG$6,Data!$N$4:$Y$11,Data!$W$1,FALSE)/1000)*VLOOKUP(BG$6,Data!$N$4:$Y$11,Data!$P$1,FALSE)^1.5+VLOOKUP(BG$6,Data!$N$4:$Y$11,Data!$W$1,FALSE)/1000*(Mannings_n_bot)^1.5)/S432)^0.67</f>
        <v>5.0698459767047697E-2</v>
      </c>
    </row>
    <row r="433" spans="1:59" x14ac:dyDescent="0.25">
      <c r="A433" s="28">
        <v>0.42599999999999999</v>
      </c>
      <c r="B433" s="94">
        <v>0.50664676095988981</v>
      </c>
      <c r="C433" s="94">
        <v>0.72762231534521515</v>
      </c>
      <c r="D433" s="94">
        <v>0.98707713874055758</v>
      </c>
      <c r="E433" s="94">
        <v>1.2874900649055157</v>
      </c>
      <c r="F433" s="94">
        <v>1.6261012524693956</v>
      </c>
      <c r="G433" s="94">
        <v>2.0059505801060995</v>
      </c>
      <c r="H433" s="94">
        <v>2.4237179612147481</v>
      </c>
      <c r="I433" s="94">
        <v>2.8830032979255829</v>
      </c>
      <c r="K433" s="28">
        <v>0.42599999999999999</v>
      </c>
      <c r="L433" s="94">
        <v>2.2172654762686181</v>
      </c>
      <c r="M433" s="94">
        <v>2.6643751881350219</v>
      </c>
      <c r="N433" s="94">
        <v>3.1020297606031151</v>
      </c>
      <c r="O433" s="94">
        <v>3.5490280002346024</v>
      </c>
      <c r="P433" s="94">
        <v>3.9866897978106088</v>
      </c>
      <c r="Q433" s="94">
        <v>4.4336303037899336</v>
      </c>
      <c r="R433" s="94">
        <v>4.8713012256012407</v>
      </c>
      <c r="S433" s="94">
        <v>5.3182068454712299</v>
      </c>
      <c r="U433" s="28">
        <v>0.42599999999999999</v>
      </c>
      <c r="V433" s="94">
        <v>1.3964948848097609</v>
      </c>
      <c r="W433" s="94">
        <v>1.6774184220958481</v>
      </c>
      <c r="X433" s="94">
        <v>1.953068507691474</v>
      </c>
      <c r="Y433" s="94">
        <v>2.2339202677194443</v>
      </c>
      <c r="Z433" s="94">
        <v>2.5095736385814491</v>
      </c>
      <c r="AA433" s="94">
        <v>2.7903884097626888</v>
      </c>
      <c r="AB433" s="94">
        <v>3.0660468803447438</v>
      </c>
      <c r="AC433" s="94">
        <v>3.3468393800187255</v>
      </c>
      <c r="AE433" s="28">
        <v>0.42599999999999999</v>
      </c>
      <c r="AF433" s="94">
        <f t="shared" si="110"/>
        <v>0.52233954168040397</v>
      </c>
      <c r="AG433" s="94">
        <f t="shared" si="96"/>
        <v>0.52285068984266547</v>
      </c>
      <c r="AH433" s="94">
        <f t="shared" si="97"/>
        <v>0.52277647267663652</v>
      </c>
      <c r="AI433" s="94">
        <f t="shared" si="98"/>
        <v>0.52310637374763791</v>
      </c>
      <c r="AJ433" s="94">
        <f t="shared" si="99"/>
        <v>0.52302114698986257</v>
      </c>
      <c r="AK433" s="94">
        <f t="shared" si="100"/>
        <v>0.5232609797911667</v>
      </c>
      <c r="AL433" s="94">
        <f t="shared" si="101"/>
        <v>0.52317757335842696</v>
      </c>
      <c r="AM433" s="94">
        <f t="shared" si="102"/>
        <v>0.52336455300428086</v>
      </c>
      <c r="AO433" s="28">
        <v>0.42599999999999999</v>
      </c>
      <c r="AP433" s="94">
        <f t="shared" si="111"/>
        <v>0.22850072144383596</v>
      </c>
      <c r="AQ433" s="94">
        <f t="shared" si="103"/>
        <v>0.27309303831737292</v>
      </c>
      <c r="AR433" s="94">
        <f t="shared" si="104"/>
        <v>0.31820363275581348</v>
      </c>
      <c r="AS433" s="94">
        <f t="shared" si="105"/>
        <v>0.36277258585179051</v>
      </c>
      <c r="AT433" s="94">
        <f t="shared" si="106"/>
        <v>0.40788256296299003</v>
      </c>
      <c r="AU433" s="94">
        <f t="shared" si="107"/>
        <v>0.45243974861669972</v>
      </c>
      <c r="AV433" s="94">
        <f t="shared" si="108"/>
        <v>0.49755041804371286</v>
      </c>
      <c r="AW433" s="94">
        <f t="shared" si="109"/>
        <v>0.54210063310730983</v>
      </c>
      <c r="AY433" s="28">
        <v>0.42599999999999999</v>
      </c>
      <c r="AZ433" s="34">
        <f>(((L433-VLOOKUP(AZ$6,Data!$N$4:$Y$11,Data!$W$1,FALSE)/1000)*VLOOKUP(AZ$6,Data!$N$4:$Y$11,Data!$P$1,FALSE)^1.5+VLOOKUP(AZ$6,Data!$N$4:$Y$11,Data!$W$1,FALSE)/1000*(Mannings_n_bot)^1.5)/L433)^0.67</f>
        <v>5.149997073071215E-2</v>
      </c>
      <c r="BA433" s="34">
        <f>(((M433-VLOOKUP(BA$6,Data!$N$4:$Y$11,Data!$W$1,FALSE)/1000)*VLOOKUP(BA$6,Data!$N$4:$Y$11,Data!$P$1,FALSE)^1.5+VLOOKUP(BA$6,Data!$N$4:$Y$11,Data!$W$1,FALSE)/1000*(Mannings_n_bot)^1.5)/M433)^0.67</f>
        <v>5.1417302881954695E-2</v>
      </c>
      <c r="BB433" s="34">
        <f>(((N433-VLOOKUP(BB$6,Data!$N$4:$Y$11,Data!$W$1,FALSE)/1000)*VLOOKUP(BB$6,Data!$N$4:$Y$11,Data!$P$1,FALSE)^1.5+VLOOKUP(BB$6,Data!$N$4:$Y$11,Data!$W$1,FALSE)/1000*(Mannings_n_bot)^1.5)/N433)^0.67</f>
        <v>5.1291695190624952E-2</v>
      </c>
      <c r="BC433" s="34">
        <f>(((O433-VLOOKUP(BC$6,Data!$N$4:$Y$11,Data!$W$1,FALSE)/1000)*VLOOKUP(BC$6,Data!$N$4:$Y$11,Data!$P$1,FALSE)^1.5+VLOOKUP(BC$6,Data!$N$4:$Y$11,Data!$W$1,FALSE)/1000*(Mannings_n_bot)^1.5)/O433)^0.67</f>
        <v>5.1157289778221544E-2</v>
      </c>
      <c r="BD433" s="34">
        <f>(((P433-VLOOKUP(BD$6,Data!$N$4:$Y$11,Data!$W$1,FALSE)/1000)*VLOOKUP(BD$6,Data!$N$4:$Y$11,Data!$P$1,FALSE)^1.5+VLOOKUP(BD$6,Data!$N$4:$Y$11,Data!$W$1,FALSE)/1000*(Mannings_n_bot)^1.5)/P433)^0.67</f>
        <v>5.0995432651279031E-2</v>
      </c>
      <c r="BE433" s="34">
        <f>(((Q433-VLOOKUP(BE$6,Data!$N$4:$Y$11,Data!$W$1,FALSE)/1000)*VLOOKUP(BE$6,Data!$N$4:$Y$11,Data!$P$1,FALSE)^1.5+VLOOKUP(BE$6,Data!$N$4:$Y$11,Data!$W$1,FALSE)/1000*(Mannings_n_bot)^1.5)/Q433)^0.67</f>
        <v>5.0857659197349213E-2</v>
      </c>
      <c r="BF433" s="34">
        <f>(((R433-VLOOKUP(BF$6,Data!$N$4:$Y$11,Data!$W$1,FALSE)/1000)*VLOOKUP(BF$6,Data!$N$4:$Y$11,Data!$P$1,FALSE)^1.5+VLOOKUP(BF$6,Data!$N$4:$Y$11,Data!$W$1,FALSE)/1000*(Mannings_n_bot)^1.5)/R433)^0.67</f>
        <v>5.0759869639983732E-2</v>
      </c>
      <c r="BG433" s="34">
        <f>(((S433-VLOOKUP(BG$6,Data!$N$4:$Y$11,Data!$W$1,FALSE)/1000)*VLOOKUP(BG$6,Data!$N$4:$Y$11,Data!$P$1,FALSE)^1.5+VLOOKUP(BG$6,Data!$N$4:$Y$11,Data!$W$1,FALSE)/1000*(Mannings_n_bot)^1.5)/S433)^0.67</f>
        <v>5.0683294569466894E-2</v>
      </c>
    </row>
    <row r="434" spans="1:59" x14ac:dyDescent="0.25">
      <c r="A434" s="28">
        <v>0.42699999999999999</v>
      </c>
      <c r="B434" s="94">
        <v>0.5077654222224679</v>
      </c>
      <c r="C434" s="94">
        <v>0.7292269312702927</v>
      </c>
      <c r="D434" s="94">
        <v>0.98925431113375706</v>
      </c>
      <c r="E434" s="94">
        <v>1.2903276253057865</v>
      </c>
      <c r="F434" s="94">
        <v>1.629685819755107</v>
      </c>
      <c r="G434" s="94">
        <v>2.0103699670529851</v>
      </c>
      <c r="H434" s="94">
        <v>2.4290588050256798</v>
      </c>
      <c r="I434" s="94">
        <v>2.8893533923824144</v>
      </c>
      <c r="K434" s="28">
        <v>0.42699999999999999</v>
      </c>
      <c r="L434" s="94">
        <v>2.2190101246981868</v>
      </c>
      <c r="M434" s="94">
        <v>2.6664634536028262</v>
      </c>
      <c r="N434" s="94">
        <v>3.10446243243977</v>
      </c>
      <c r="O434" s="94">
        <v>3.5518041755703762</v>
      </c>
      <c r="P434" s="94">
        <v>3.9898103710674229</v>
      </c>
      <c r="Q434" s="94">
        <v>4.4370943239595801</v>
      </c>
      <c r="R434" s="94">
        <v>4.8751096440022907</v>
      </c>
      <c r="S434" s="94">
        <v>5.3223586775350684</v>
      </c>
      <c r="U434" s="28">
        <v>0.42699999999999999</v>
      </c>
      <c r="V434" s="94">
        <v>1.3958050948347802</v>
      </c>
      <c r="W434" s="94">
        <v>1.676582535865103</v>
      </c>
      <c r="X434" s="94">
        <v>1.9520965010444007</v>
      </c>
      <c r="Y434" s="94">
        <v>2.2328021764239279</v>
      </c>
      <c r="Z434" s="94">
        <v>2.5083194127056996</v>
      </c>
      <c r="AA434" s="94">
        <v>2.7889881071420244</v>
      </c>
      <c r="AB434" s="94">
        <v>3.064510434569411</v>
      </c>
      <c r="AC434" s="94">
        <v>3.3451568630779476</v>
      </c>
      <c r="AE434" s="28">
        <v>0.42699999999999999</v>
      </c>
      <c r="AF434" s="94">
        <f t="shared" si="110"/>
        <v>0.52349285214484598</v>
      </c>
      <c r="AG434" s="94">
        <f t="shared" si="96"/>
        <v>0.52400372559440889</v>
      </c>
      <c r="AH434" s="94">
        <f t="shared" si="97"/>
        <v>0.52392954821597892</v>
      </c>
      <c r="AI434" s="94">
        <f t="shared" si="98"/>
        <v>0.52425927268778194</v>
      </c>
      <c r="AJ434" s="94">
        <f t="shared" si="99"/>
        <v>0.52417409148848348</v>
      </c>
      <c r="AK434" s="94">
        <f t="shared" si="100"/>
        <v>0.52441379619992456</v>
      </c>
      <c r="AL434" s="94">
        <f t="shared" si="101"/>
        <v>0.52433043427269321</v>
      </c>
      <c r="AM434" s="94">
        <f t="shared" si="102"/>
        <v>0.52451731420622805</v>
      </c>
      <c r="AO434" s="28">
        <v>0.42699999999999999</v>
      </c>
      <c r="AP434" s="94">
        <f t="shared" si="111"/>
        <v>0.22882519397766621</v>
      </c>
      <c r="AQ434" s="94">
        <f t="shared" si="103"/>
        <v>0.27348093981374033</v>
      </c>
      <c r="AR434" s="94">
        <f t="shared" si="104"/>
        <v>0.31865559099592994</v>
      </c>
      <c r="AS434" s="94">
        <f t="shared" si="105"/>
        <v>0.36328794086700339</v>
      </c>
      <c r="AT434" s="94">
        <f t="shared" si="106"/>
        <v>0.40846197392561923</v>
      </c>
      <c r="AU434" s="94">
        <f t="shared" si="107"/>
        <v>0.45308254012030297</v>
      </c>
      <c r="AV434" s="94">
        <f t="shared" si="108"/>
        <v>0.49825726648303842</v>
      </c>
      <c r="AW434" s="94">
        <f t="shared" si="109"/>
        <v>0.54287085246208056</v>
      </c>
      <c r="AY434" s="28">
        <v>0.42699999999999999</v>
      </c>
      <c r="AZ434" s="34">
        <f>(((L434-VLOOKUP(AZ$6,Data!$N$4:$Y$11,Data!$W$1,FALSE)/1000)*VLOOKUP(AZ$6,Data!$N$4:$Y$11,Data!$P$1,FALSE)^1.5+VLOOKUP(AZ$6,Data!$N$4:$Y$11,Data!$W$1,FALSE)/1000*(Mannings_n_bot)^1.5)/L434)^0.67</f>
        <v>5.1486431718606125E-2</v>
      </c>
      <c r="BA434" s="34">
        <f>(((M434-VLOOKUP(BA$6,Data!$N$4:$Y$11,Data!$W$1,FALSE)/1000)*VLOOKUP(BA$6,Data!$N$4:$Y$11,Data!$P$1,FALSE)^1.5+VLOOKUP(BA$6,Data!$N$4:$Y$11,Data!$W$1,FALSE)/1000*(Mannings_n_bot)^1.5)/M434)^0.67</f>
        <v>5.1403563734987924E-2</v>
      </c>
      <c r="BB434" s="34">
        <f>(((N434-VLOOKUP(BB$6,Data!$N$4:$Y$11,Data!$W$1,FALSE)/1000)*VLOOKUP(BB$6,Data!$N$4:$Y$11,Data!$P$1,FALSE)^1.5+VLOOKUP(BB$6,Data!$N$4:$Y$11,Data!$W$1,FALSE)/1000*(Mannings_n_bot)^1.5)/N434)^0.67</f>
        <v>5.1277731418215643E-2</v>
      </c>
      <c r="BC434" s="34">
        <f>(((O434-VLOOKUP(BC$6,Data!$N$4:$Y$11,Data!$W$1,FALSE)/1000)*VLOOKUP(BC$6,Data!$N$4:$Y$11,Data!$P$1,FALSE)^1.5+VLOOKUP(BC$6,Data!$N$4:$Y$11,Data!$W$1,FALSE)/1000*(Mannings_n_bot)^1.5)/O434)^0.67</f>
        <v>5.1143045530704923E-2</v>
      </c>
      <c r="BD434" s="34">
        <f>(((P434-VLOOKUP(BD$6,Data!$N$4:$Y$11,Data!$W$1,FALSE)/1000)*VLOOKUP(BD$6,Data!$N$4:$Y$11,Data!$P$1,FALSE)^1.5+VLOOKUP(BD$6,Data!$N$4:$Y$11,Data!$W$1,FALSE)/1000*(Mannings_n_bot)^1.5)/P434)^0.67</f>
        <v>5.0980896822775033E-2</v>
      </c>
      <c r="BE434" s="34">
        <f>(((Q434-VLOOKUP(BE$6,Data!$N$4:$Y$11,Data!$W$1,FALSE)/1000)*VLOOKUP(BE$6,Data!$N$4:$Y$11,Data!$P$1,FALSE)^1.5+VLOOKUP(BE$6,Data!$N$4:$Y$11,Data!$W$1,FALSE)/1000*(Mannings_n_bot)^1.5)/Q434)^0.67</f>
        <v>5.0842843297187683E-2</v>
      </c>
      <c r="BF434" s="34">
        <f>(((R434-VLOOKUP(BF$6,Data!$N$4:$Y$11,Data!$W$1,FALSE)/1000)*VLOOKUP(BF$6,Data!$N$4:$Y$11,Data!$P$1,FALSE)^1.5+VLOOKUP(BF$6,Data!$N$4:$Y$11,Data!$W$1,FALSE)/1000*(Mannings_n_bot)^1.5)/R434)^0.67</f>
        <v>5.0744880272329818E-2</v>
      </c>
      <c r="BG434" s="34">
        <f>(((S434-VLOOKUP(BG$6,Data!$N$4:$Y$11,Data!$W$1,FALSE)/1000)*VLOOKUP(BG$6,Data!$N$4:$Y$11,Data!$P$1,FALSE)^1.5+VLOOKUP(BG$6,Data!$N$4:$Y$11,Data!$W$1,FALSE)/1000*(Mannings_n_bot)^1.5)/S434)^0.67</f>
        <v>5.0668143191955034E-2</v>
      </c>
    </row>
    <row r="435" spans="1:59" x14ac:dyDescent="0.25">
      <c r="A435" s="28">
        <v>0.42799999999999999</v>
      </c>
      <c r="B435" s="94">
        <v>0.508883529918989</v>
      </c>
      <c r="C435" s="94">
        <v>0.73083074614399657</v>
      </c>
      <c r="D435" s="94">
        <v>0.9914303980277811</v>
      </c>
      <c r="E435" s="94">
        <v>1.2931637629403647</v>
      </c>
      <c r="F435" s="94">
        <v>1.6332685923368293</v>
      </c>
      <c r="G435" s="94">
        <v>2.0147871322506274</v>
      </c>
      <c r="H435" s="94">
        <v>2.4343969676585493</v>
      </c>
      <c r="I435" s="94">
        <v>2.8957002888382362</v>
      </c>
      <c r="K435" s="28">
        <v>0.42799999999999999</v>
      </c>
      <c r="L435" s="94">
        <v>2.2207556368893107</v>
      </c>
      <c r="M435" s="94">
        <v>2.6685527620890306</v>
      </c>
      <c r="N435" s="94">
        <v>3.1068963177684377</v>
      </c>
      <c r="O435" s="94">
        <v>3.5545817435918079</v>
      </c>
      <c r="P435" s="94">
        <v>3.9929325075010289</v>
      </c>
      <c r="Q435" s="94">
        <v>4.4405600864653518</v>
      </c>
      <c r="R435" s="94">
        <v>4.878919975243325</v>
      </c>
      <c r="S435" s="94">
        <v>5.3265126015768072</v>
      </c>
      <c r="U435" s="28">
        <v>0.42799999999999999</v>
      </c>
      <c r="V435" s="94">
        <v>1.3951131231045153</v>
      </c>
      <c r="W435" s="94">
        <v>1.6757440472985103</v>
      </c>
      <c r="X435" s="94">
        <v>1.9511214613278136</v>
      </c>
      <c r="Y435" s="94">
        <v>2.231680631613338</v>
      </c>
      <c r="Z435" s="94">
        <v>2.5070613026134594</v>
      </c>
      <c r="AA435" s="94">
        <v>2.7875834999237825</v>
      </c>
      <c r="AB435" s="94">
        <v>3.062969253507255</v>
      </c>
      <c r="AC435" s="94">
        <v>3.3434691905058873</v>
      </c>
      <c r="AE435" s="28">
        <v>0.42799999999999999</v>
      </c>
      <c r="AF435" s="94">
        <f t="shared" si="110"/>
        <v>0.52464559189718085</v>
      </c>
      <c r="AG435" s="94">
        <f t="shared" si="96"/>
        <v>0.5251561857312288</v>
      </c>
      <c r="AH435" s="94">
        <f t="shared" si="97"/>
        <v>0.52508204885250187</v>
      </c>
      <c r="AI435" s="94">
        <f t="shared" si="98"/>
        <v>0.5254115935591529</v>
      </c>
      <c r="AJ435" s="94">
        <f t="shared" si="99"/>
        <v>0.52532645873637196</v>
      </c>
      <c r="AK435" s="94">
        <f t="shared" si="100"/>
        <v>0.52556603305567773</v>
      </c>
      <c r="AL435" s="94">
        <f t="shared" si="101"/>
        <v>0.52548271643470579</v>
      </c>
      <c r="AM435" s="94">
        <f t="shared" si="102"/>
        <v>0.52566949486067116</v>
      </c>
      <c r="AO435" s="28">
        <v>0.42799999999999999</v>
      </c>
      <c r="AP435" s="94">
        <f t="shared" si="111"/>
        <v>0.22914881829673064</v>
      </c>
      <c r="AQ435" s="94">
        <f t="shared" si="103"/>
        <v>0.27386782698344636</v>
      </c>
      <c r="AR435" s="94">
        <f t="shared" si="104"/>
        <v>0.31910636745673149</v>
      </c>
      <c r="AS435" s="94">
        <f t="shared" si="105"/>
        <v>0.36380194808339333</v>
      </c>
      <c r="AT435" s="94">
        <f t="shared" si="106"/>
        <v>0.40903986963681693</v>
      </c>
      <c r="AU435" s="94">
        <f t="shared" si="107"/>
        <v>0.45372365039978119</v>
      </c>
      <c r="AV435" s="94">
        <f t="shared" si="108"/>
        <v>0.49896226624154444</v>
      </c>
      <c r="AW435" s="94">
        <f t="shared" si="109"/>
        <v>0.54363905719119532</v>
      </c>
      <c r="AY435" s="28">
        <v>0.42799999999999999</v>
      </c>
      <c r="AZ435" s="34">
        <f>(((L435-VLOOKUP(AZ$6,Data!$N$4:$Y$11,Data!$W$1,FALSE)/1000)*VLOOKUP(AZ$6,Data!$N$4:$Y$11,Data!$P$1,FALSE)^1.5+VLOOKUP(AZ$6,Data!$N$4:$Y$11,Data!$W$1,FALSE)/1000*(Mannings_n_bot)^1.5)/L435)^0.67</f>
        <v>5.1472905541064852E-2</v>
      </c>
      <c r="BA435" s="34">
        <f>(((M435-VLOOKUP(BA$6,Data!$N$4:$Y$11,Data!$W$1,FALSE)/1000)*VLOOKUP(BA$6,Data!$N$4:$Y$11,Data!$P$1,FALSE)^1.5+VLOOKUP(BA$6,Data!$N$4:$Y$11,Data!$W$1,FALSE)/1000*(Mannings_n_bot)^1.5)/M435)^0.67</f>
        <v>5.1389837438883042E-2</v>
      </c>
      <c r="BB435" s="34">
        <f>(((N435-VLOOKUP(BB$6,Data!$N$4:$Y$11,Data!$W$1,FALSE)/1000)*VLOOKUP(BB$6,Data!$N$4:$Y$11,Data!$P$1,FALSE)^1.5+VLOOKUP(BB$6,Data!$N$4:$Y$11,Data!$W$1,FALSE)/1000*(Mannings_n_bot)^1.5)/N435)^0.67</f>
        <v>5.1263780693469443E-2</v>
      </c>
      <c r="BC435" s="34">
        <f>(((O435-VLOOKUP(BC$6,Data!$N$4:$Y$11,Data!$W$1,FALSE)/1000)*VLOOKUP(BC$6,Data!$N$4:$Y$11,Data!$P$1,FALSE)^1.5+VLOOKUP(BC$6,Data!$N$4:$Y$11,Data!$W$1,FALSE)/1000*(Mannings_n_bot)^1.5)/O435)^0.67</f>
        <v>5.1128814452920932E-2</v>
      </c>
      <c r="BD435" s="34">
        <f>(((P435-VLOOKUP(BD$6,Data!$N$4:$Y$11,Data!$W$1,FALSE)/1000)*VLOOKUP(BD$6,Data!$N$4:$Y$11,Data!$P$1,FALSE)^1.5+VLOOKUP(BD$6,Data!$N$4:$Y$11,Data!$W$1,FALSE)/1000*(Mannings_n_bot)^1.5)/P435)^0.67</f>
        <v>5.0966374411819372E-2</v>
      </c>
      <c r="BE435" s="34">
        <f>(((Q435-VLOOKUP(BE$6,Data!$N$4:$Y$11,Data!$W$1,FALSE)/1000)*VLOOKUP(BE$6,Data!$N$4:$Y$11,Data!$P$1,FALSE)^1.5+VLOOKUP(BE$6,Data!$N$4:$Y$11,Data!$W$1,FALSE)/1000*(Mannings_n_bot)^1.5)/Q435)^0.67</f>
        <v>5.0828040954285864E-2</v>
      </c>
      <c r="BF435" s="34">
        <f>(((R435-VLOOKUP(BF$6,Data!$N$4:$Y$11,Data!$W$1,FALSE)/1000)*VLOOKUP(BF$6,Data!$N$4:$Y$11,Data!$P$1,FALSE)^1.5+VLOOKUP(BF$6,Data!$N$4:$Y$11,Data!$W$1,FALSE)/1000*(Mannings_n_bot)^1.5)/R435)^0.67</f>
        <v>5.0729904617009519E-2</v>
      </c>
      <c r="BG435" s="34">
        <f>(((S435-VLOOKUP(BG$6,Data!$N$4:$Y$11,Data!$W$1,FALSE)/1000)*VLOOKUP(BG$6,Data!$N$4:$Y$11,Data!$P$1,FALSE)^1.5+VLOOKUP(BG$6,Data!$N$4:$Y$11,Data!$W$1,FALSE)/1000*(Mannings_n_bot)^1.5)/S435)^0.67</f>
        <v>5.0653005589589878E-2</v>
      </c>
    </row>
    <row r="436" spans="1:59" x14ac:dyDescent="0.25">
      <c r="A436" s="28">
        <v>0.42899999999999999</v>
      </c>
      <c r="B436" s="94">
        <v>0.51000108230002883</v>
      </c>
      <c r="C436" s="94">
        <v>0.73243375747444794</v>
      </c>
      <c r="D436" s="94">
        <v>0.99360539603815701</v>
      </c>
      <c r="E436" s="94">
        <v>1.2959984734181387</v>
      </c>
      <c r="F436" s="94">
        <v>1.6368495646609538</v>
      </c>
      <c r="G436" s="94">
        <v>2.0192020688745886</v>
      </c>
      <c r="H436" s="94">
        <v>2.4397324408565195</v>
      </c>
      <c r="I436" s="94">
        <v>2.9020439775011946</v>
      </c>
      <c r="K436" s="28">
        <v>0.42899999999999999</v>
      </c>
      <c r="L436" s="94">
        <v>2.222502016431489</v>
      </c>
      <c r="M436" s="94">
        <v>2.6706431178855126</v>
      </c>
      <c r="N436" s="94">
        <v>3.1093314215895926</v>
      </c>
      <c r="O436" s="94">
        <v>3.5573607100016553</v>
      </c>
      <c r="P436" s="94">
        <v>3.99605621352273</v>
      </c>
      <c r="Q436" s="94">
        <v>4.4440275984207949</v>
      </c>
      <c r="R436" s="94">
        <v>4.8827322271464118</v>
      </c>
      <c r="S436" s="94">
        <v>5.3306686261207306</v>
      </c>
      <c r="U436" s="28">
        <v>0.42899999999999999</v>
      </c>
      <c r="V436" s="94">
        <v>1.3944189663709188</v>
      </c>
      <c r="W436" s="94">
        <v>1.674902952487733</v>
      </c>
      <c r="X436" s="94">
        <v>1.950143383992258</v>
      </c>
      <c r="Y436" s="94">
        <v>2.2305556280782932</v>
      </c>
      <c r="Z436" s="94">
        <v>2.5057993024541734</v>
      </c>
      <c r="AA436" s="94">
        <v>2.7861745815976722</v>
      </c>
      <c r="AB436" s="94">
        <v>3.0614233300067659</v>
      </c>
      <c r="AC436" s="94">
        <v>3.3417763544914143</v>
      </c>
      <c r="AE436" s="28">
        <v>0.42899999999999999</v>
      </c>
      <c r="AF436" s="94">
        <f t="shared" si="110"/>
        <v>0.525797759133798</v>
      </c>
      <c r="AG436" s="94">
        <f t="shared" si="96"/>
        <v>0.52630806846252531</v>
      </c>
      <c r="AH436" s="94">
        <f t="shared" si="97"/>
        <v>0.52623397279371864</v>
      </c>
      <c r="AI436" s="94">
        <f t="shared" si="98"/>
        <v>0.52656333457764504</v>
      </c>
      <c r="AJ436" s="94">
        <f t="shared" si="99"/>
        <v>0.52647824694725887</v>
      </c>
      <c r="AK436" s="94">
        <f t="shared" si="100"/>
        <v>0.52671768857824186</v>
      </c>
      <c r="AL436" s="94">
        <f t="shared" si="101"/>
        <v>0.52663441806216493</v>
      </c>
      <c r="AM436" s="94">
        <f t="shared" si="102"/>
        <v>0.52682109319005099</v>
      </c>
      <c r="AO436" s="28">
        <v>0.42899999999999999</v>
      </c>
      <c r="AP436" s="94">
        <f t="shared" si="111"/>
        <v>0.22947159486446753</v>
      </c>
      <c r="AQ436" s="94">
        <f t="shared" si="103"/>
        <v>0.27425370037998709</v>
      </c>
      <c r="AR436" s="94">
        <f t="shared" si="104"/>
        <v>0.31955596278321247</v>
      </c>
      <c r="AS436" s="94">
        <f t="shared" si="105"/>
        <v>0.36431460823592882</v>
      </c>
      <c r="AT436" s="94">
        <f t="shared" si="106"/>
        <v>0.40961625092305354</v>
      </c>
      <c r="AU436" s="94">
        <f t="shared" si="107"/>
        <v>0.45436308037153528</v>
      </c>
      <c r="AV436" s="94">
        <f t="shared" si="108"/>
        <v>0.49966541832713995</v>
      </c>
      <c r="AW436" s="94">
        <f t="shared" si="109"/>
        <v>0.5444052483924684</v>
      </c>
      <c r="AY436" s="28">
        <v>0.42899999999999999</v>
      </c>
      <c r="AZ436" s="34">
        <f>(((L436-VLOOKUP(AZ$6,Data!$N$4:$Y$11,Data!$W$1,FALSE)/1000)*VLOOKUP(AZ$6,Data!$N$4:$Y$11,Data!$P$1,FALSE)^1.5+VLOOKUP(AZ$6,Data!$N$4:$Y$11,Data!$W$1,FALSE)/1000*(Mannings_n_bot)^1.5)/L436)^0.67</f>
        <v>5.1459392156480363E-2</v>
      </c>
      <c r="BA436" s="34">
        <f>(((M436-VLOOKUP(BA$6,Data!$N$4:$Y$11,Data!$W$1,FALSE)/1000)*VLOOKUP(BA$6,Data!$N$4:$Y$11,Data!$P$1,FALSE)^1.5+VLOOKUP(BA$6,Data!$N$4:$Y$11,Data!$W$1,FALSE)/1000*(Mannings_n_bot)^1.5)/M436)^0.67</f>
        <v>5.1376123952006324E-2</v>
      </c>
      <c r="BB436" s="34">
        <f>(((N436-VLOOKUP(BB$6,Data!$N$4:$Y$11,Data!$W$1,FALSE)/1000)*VLOOKUP(BB$6,Data!$N$4:$Y$11,Data!$P$1,FALSE)^1.5+VLOOKUP(BB$6,Data!$N$4:$Y$11,Data!$W$1,FALSE)/1000*(Mannings_n_bot)^1.5)/N436)^0.67</f>
        <v>5.124984297406826E-2</v>
      </c>
      <c r="BC436" s="34">
        <f>(((O436-VLOOKUP(BC$6,Data!$N$4:$Y$11,Data!$W$1,FALSE)/1000)*VLOOKUP(BC$6,Data!$N$4:$Y$11,Data!$P$1,FALSE)^1.5+VLOOKUP(BC$6,Data!$N$4:$Y$11,Data!$W$1,FALSE)/1000*(Mannings_n_bot)^1.5)/O436)^0.67</f>
        <v>5.1114596502141174E-2</v>
      </c>
      <c r="BD436" s="34">
        <f>(((P436-VLOOKUP(BD$6,Data!$N$4:$Y$11,Data!$W$1,FALSE)/1000)*VLOOKUP(BD$6,Data!$N$4:$Y$11,Data!$P$1,FALSE)^1.5+VLOOKUP(BD$6,Data!$N$4:$Y$11,Data!$W$1,FALSE)/1000*(Mannings_n_bot)^1.5)/P436)^0.67</f>
        <v>5.0951865374815025E-2</v>
      </c>
      <c r="BE436" s="34">
        <f>(((Q436-VLOOKUP(BE$6,Data!$N$4:$Y$11,Data!$W$1,FALSE)/1000)*VLOOKUP(BE$6,Data!$N$4:$Y$11,Data!$P$1,FALSE)^1.5+VLOOKUP(BE$6,Data!$N$4:$Y$11,Data!$W$1,FALSE)/1000*(Mannings_n_bot)^1.5)/Q436)^0.67</f>
        <v>5.0813252124561031E-2</v>
      </c>
      <c r="BF436" s="34">
        <f>(((R436-VLOOKUP(BF$6,Data!$N$4:$Y$11,Data!$W$1,FALSE)/1000)*VLOOKUP(BF$6,Data!$N$4:$Y$11,Data!$P$1,FALSE)^1.5+VLOOKUP(BF$6,Data!$N$4:$Y$11,Data!$W$1,FALSE)/1000*(Mannings_n_bot)^1.5)/R436)^0.67</f>
        <v>5.0714942629391309E-2</v>
      </c>
      <c r="BG436" s="34">
        <f>(((S436-VLOOKUP(BG$6,Data!$N$4:$Y$11,Data!$W$1,FALSE)/1000)*VLOOKUP(BG$6,Data!$N$4:$Y$11,Data!$P$1,FALSE)^1.5+VLOOKUP(BG$6,Data!$N$4:$Y$11,Data!$W$1,FALSE)/1000*(Mannings_n_bot)^1.5)/S436)^0.67</f>
        <v>5.0637881717518506E-2</v>
      </c>
    </row>
    <row r="437" spans="1:59" x14ac:dyDescent="0.25">
      <c r="A437" s="28">
        <v>0.43</v>
      </c>
      <c r="B437" s="94">
        <v>0.5111180776135521</v>
      </c>
      <c r="C437" s="94">
        <v>0.7340359627660189</v>
      </c>
      <c r="D437" s="94">
        <v>0.99577930177532636</v>
      </c>
      <c r="E437" s="94">
        <v>1.2988317523413588</v>
      </c>
      <c r="F437" s="94">
        <v>1.6404287311654886</v>
      </c>
      <c r="G437" s="94">
        <v>2.0236147700900924</v>
      </c>
      <c r="H437" s="94">
        <v>2.4450652163502613</v>
      </c>
      <c r="I437" s="94">
        <v>2.9083844485645725</v>
      </c>
      <c r="K437" s="28">
        <v>0.43</v>
      </c>
      <c r="L437" s="94">
        <v>2.2242492669277327</v>
      </c>
      <c r="M437" s="94">
        <v>2.6727345253003891</v>
      </c>
      <c r="N437" s="94">
        <v>3.1117677489226132</v>
      </c>
      <c r="O437" s="94">
        <v>3.5601410805243079</v>
      </c>
      <c r="P437" s="94">
        <v>3.9991814955681284</v>
      </c>
      <c r="Q437" s="94">
        <v>4.4474968669664765</v>
      </c>
      <c r="R437" s="94">
        <v>4.8865464075633049</v>
      </c>
      <c r="S437" s="94">
        <v>5.3348267597235406</v>
      </c>
      <c r="U437" s="28">
        <v>0.43</v>
      </c>
      <c r="V437" s="94">
        <v>1.3937226213692053</v>
      </c>
      <c r="W437" s="94">
        <v>1.6740592475044183</v>
      </c>
      <c r="X437" s="94">
        <v>1.9491622644649591</v>
      </c>
      <c r="Y437" s="94">
        <v>2.2294271605828153</v>
      </c>
      <c r="Z437" s="94">
        <v>2.5045334063473876</v>
      </c>
      <c r="AA437" s="94">
        <v>2.7847613456202263</v>
      </c>
      <c r="AB437" s="94">
        <v>3.0598726568799508</v>
      </c>
      <c r="AC437" s="94">
        <v>3.3400783471836406</v>
      </c>
      <c r="AE437" s="28">
        <v>0.43</v>
      </c>
      <c r="AF437" s="94">
        <f t="shared" si="110"/>
        <v>0.52694935204839488</v>
      </c>
      <c r="AG437" s="94">
        <f t="shared" si="96"/>
        <v>0.52745937199500426</v>
      </c>
      <c r="AH437" s="94">
        <f t="shared" si="97"/>
        <v>0.52738531824444901</v>
      </c>
      <c r="AI437" s="94">
        <f t="shared" si="98"/>
        <v>0.52771449395645553</v>
      </c>
      <c r="AJ437" s="94">
        <f t="shared" si="99"/>
        <v>0.52762945433217823</v>
      </c>
      <c r="AK437" s="94">
        <f t="shared" si="100"/>
        <v>0.52786876098473556</v>
      </c>
      <c r="AL437" s="94">
        <f t="shared" si="101"/>
        <v>0.52778553737007439</v>
      </c>
      <c r="AM437" s="94">
        <f t="shared" si="102"/>
        <v>0.52797210741411005</v>
      </c>
      <c r="AO437" s="28">
        <v>0.43</v>
      </c>
      <c r="AP437" s="94">
        <f t="shared" si="111"/>
        <v>0.22979352414018742</v>
      </c>
      <c r="AQ437" s="94">
        <f t="shared" si="103"/>
        <v>0.27463856055195773</v>
      </c>
      <c r="AR437" s="94">
        <f t="shared" si="104"/>
        <v>0.32000437761465161</v>
      </c>
      <c r="AS437" s="94">
        <f t="shared" si="105"/>
        <v>0.36482592205308834</v>
      </c>
      <c r="AT437" s="94">
        <f t="shared" si="106"/>
        <v>0.410191118603495</v>
      </c>
      <c r="AU437" s="94">
        <f t="shared" si="107"/>
        <v>0.4550008309438896</v>
      </c>
      <c r="AV437" s="94">
        <f t="shared" si="108"/>
        <v>0.5003667237388425</v>
      </c>
      <c r="AW437" s="94">
        <f t="shared" si="109"/>
        <v>0.5451694271540487</v>
      </c>
      <c r="AY437" s="28">
        <v>0.43</v>
      </c>
      <c r="AZ437" s="34">
        <f>(((L437-VLOOKUP(AZ$6,Data!$N$4:$Y$11,Data!$W$1,FALSE)/1000)*VLOOKUP(AZ$6,Data!$N$4:$Y$11,Data!$P$1,FALSE)^1.5+VLOOKUP(AZ$6,Data!$N$4:$Y$11,Data!$W$1,FALSE)/1000*(Mannings_n_bot)^1.5)/L437)^0.67</f>
        <v>5.144589152331424E-2</v>
      </c>
      <c r="BA437" s="34">
        <f>(((M437-VLOOKUP(BA$6,Data!$N$4:$Y$11,Data!$W$1,FALSE)/1000)*VLOOKUP(BA$6,Data!$N$4:$Y$11,Data!$P$1,FALSE)^1.5+VLOOKUP(BA$6,Data!$N$4:$Y$11,Data!$W$1,FALSE)/1000*(Mannings_n_bot)^1.5)/M437)^0.67</f>
        <v>5.1362423232791513E-2</v>
      </c>
      <c r="BB437" s="34">
        <f>(((N437-VLOOKUP(BB$6,Data!$N$4:$Y$11,Data!$W$1,FALSE)/1000)*VLOOKUP(BB$6,Data!$N$4:$Y$11,Data!$P$1,FALSE)^1.5+VLOOKUP(BB$6,Data!$N$4:$Y$11,Data!$W$1,FALSE)/1000*(Mannings_n_bot)^1.5)/N437)^0.67</f>
        <v>5.123591821776266E-2</v>
      </c>
      <c r="BC437" s="34">
        <f>(((O437-VLOOKUP(BC$6,Data!$N$4:$Y$11,Data!$W$1,FALSE)/1000)*VLOOKUP(BC$6,Data!$N$4:$Y$11,Data!$P$1,FALSE)^1.5+VLOOKUP(BC$6,Data!$N$4:$Y$11,Data!$W$1,FALSE)/1000*(Mannings_n_bot)^1.5)/O437)^0.67</f>
        <v>5.1100391635704914E-2</v>
      </c>
      <c r="BD437" s="34">
        <f>(((P437-VLOOKUP(BD$6,Data!$N$4:$Y$11,Data!$W$1,FALSE)/1000)*VLOOKUP(BD$6,Data!$N$4:$Y$11,Data!$P$1,FALSE)^1.5+VLOOKUP(BD$6,Data!$N$4:$Y$11,Data!$W$1,FALSE)/1000*(Mannings_n_bot)^1.5)/P437)^0.67</f>
        <v>5.0937369668233978E-2</v>
      </c>
      <c r="BE437" s="34">
        <f>(((Q437-VLOOKUP(BE$6,Data!$N$4:$Y$11,Data!$W$1,FALSE)/1000)*VLOOKUP(BE$6,Data!$N$4:$Y$11,Data!$P$1,FALSE)^1.5+VLOOKUP(BE$6,Data!$N$4:$Y$11,Data!$W$1,FALSE)/1000*(Mannings_n_bot)^1.5)/Q437)^0.67</f>
        <v>5.0798476763998839E-2</v>
      </c>
      <c r="BF437" s="34">
        <f>(((R437-VLOOKUP(BF$6,Data!$N$4:$Y$11,Data!$W$1,FALSE)/1000)*VLOOKUP(BF$6,Data!$N$4:$Y$11,Data!$P$1,FALSE)^1.5+VLOOKUP(BF$6,Data!$N$4:$Y$11,Data!$W$1,FALSE)/1000*(Mannings_n_bot)^1.5)/R437)^0.67</f>
        <v>5.0699994264913131E-2</v>
      </c>
      <c r="BG437" s="34">
        <f>(((S437-VLOOKUP(BG$6,Data!$N$4:$Y$11,Data!$W$1,FALSE)/1000)*VLOOKUP(BG$6,Data!$N$4:$Y$11,Data!$P$1,FALSE)^1.5+VLOOKUP(BG$6,Data!$N$4:$Y$11,Data!$W$1,FALSE)/1000*(Mannings_n_bot)^1.5)/S437)^0.67</f>
        <v>5.0622771530956782E-2</v>
      </c>
    </row>
    <row r="438" spans="1:59" x14ac:dyDescent="0.25">
      <c r="A438" s="28">
        <v>0.43099999999999999</v>
      </c>
      <c r="B438" s="94">
        <v>0.51223451410490239</v>
      </c>
      <c r="C438" s="94">
        <v>0.73563735951931275</v>
      </c>
      <c r="D438" s="94">
        <v>0.99795211184461774</v>
      </c>
      <c r="E438" s="94">
        <v>1.3016635953056075</v>
      </c>
      <c r="F438" s="94">
        <v>1.6440060862800219</v>
      </c>
      <c r="G438" s="94">
        <v>2.0280252290519685</v>
      </c>
      <c r="H438" s="94">
        <v>2.4503952858578892</v>
      </c>
      <c r="I438" s="94">
        <v>2.9147216922067205</v>
      </c>
      <c r="K438" s="28">
        <v>0.43099999999999999</v>
      </c>
      <c r="L438" s="94">
        <v>2.2259973919946519</v>
      </c>
      <c r="M438" s="94">
        <v>2.6748269886581206</v>
      </c>
      <c r="N438" s="94">
        <v>3.1142053048059068</v>
      </c>
      <c r="O438" s="94">
        <v>3.5629228609059296</v>
      </c>
      <c r="P438" s="94">
        <v>4.0023083600972829</v>
      </c>
      <c r="Q438" s="94">
        <v>4.4509678992701733</v>
      </c>
      <c r="R438" s="94">
        <v>4.8903625243756528</v>
      </c>
      <c r="S438" s="94">
        <v>5.338987010974571</v>
      </c>
      <c r="U438" s="28">
        <v>0.43099999999999999</v>
      </c>
      <c r="V438" s="94">
        <v>1.3930240848177606</v>
      </c>
      <c r="W438" s="94">
        <v>1.6732129284000861</v>
      </c>
      <c r="X438" s="94">
        <v>1.9481780981496948</v>
      </c>
      <c r="Y438" s="94">
        <v>2.2282952238641816</v>
      </c>
      <c r="Z438" s="94">
        <v>2.503263608382579</v>
      </c>
      <c r="AA438" s="94">
        <v>2.7833437854146128</v>
      </c>
      <c r="AB438" s="94">
        <v>3.0583172269021328</v>
      </c>
      <c r="AC438" s="94">
        <v>3.3383751606916965</v>
      </c>
      <c r="AE438" s="28">
        <v>0.43099999999999999</v>
      </c>
      <c r="AF438" s="94">
        <f t="shared" si="110"/>
        <v>0.52810036883196687</v>
      </c>
      <c r="AG438" s="94">
        <f t="shared" si="96"/>
        <v>0.52861009453266339</v>
      </c>
      <c r="AH438" s="94">
        <f t="shared" si="97"/>
        <v>0.5285360834068048</v>
      </c>
      <c r="AI438" s="94">
        <f t="shared" si="98"/>
        <v>0.5288650699060724</v>
      </c>
      <c r="AJ438" s="94">
        <f t="shared" si="99"/>
        <v>0.52878007909945635</v>
      </c>
      <c r="AK438" s="94">
        <f t="shared" si="100"/>
        <v>0.52901924848956627</v>
      </c>
      <c r="AL438" s="94">
        <f t="shared" si="101"/>
        <v>0.52893607257072739</v>
      </c>
      <c r="AM438" s="94">
        <f t="shared" si="102"/>
        <v>0.52912253574988</v>
      </c>
      <c r="AO438" s="28">
        <v>0.43099999999999999</v>
      </c>
      <c r="AP438" s="94">
        <f t="shared" si="111"/>
        <v>0.23011460657907773</v>
      </c>
      <c r="AQ438" s="94">
        <f t="shared" si="103"/>
        <v>0.27502240804305617</v>
      </c>
      <c r="AR438" s="94">
        <f t="shared" si="104"/>
        <v>0.3204516125846158</v>
      </c>
      <c r="AS438" s="94">
        <f t="shared" si="105"/>
        <v>0.36533589025686591</v>
      </c>
      <c r="AT438" s="94">
        <f t="shared" si="106"/>
        <v>0.41076447349000905</v>
      </c>
      <c r="AU438" s="94">
        <f t="shared" si="107"/>
        <v>0.45563690301709531</v>
      </c>
      <c r="AV438" s="94">
        <f t="shared" si="108"/>
        <v>0.50106618346678267</v>
      </c>
      <c r="AW438" s="94">
        <f t="shared" si="109"/>
        <v>0.54593159455442675</v>
      </c>
      <c r="AY438" s="28">
        <v>0.43099999999999999</v>
      </c>
      <c r="AZ438" s="34">
        <f>(((L438-VLOOKUP(AZ$6,Data!$N$4:$Y$11,Data!$W$1,FALSE)/1000)*VLOOKUP(AZ$6,Data!$N$4:$Y$11,Data!$P$1,FALSE)^1.5+VLOOKUP(AZ$6,Data!$N$4:$Y$11,Data!$W$1,FALSE)/1000*(Mannings_n_bot)^1.5)/L438)^0.67</f>
        <v>5.1432403600096897E-2</v>
      </c>
      <c r="BA438" s="34">
        <f>(((M438-VLOOKUP(BA$6,Data!$N$4:$Y$11,Data!$W$1,FALSE)/1000)*VLOOKUP(BA$6,Data!$N$4:$Y$11,Data!$P$1,FALSE)^1.5+VLOOKUP(BA$6,Data!$N$4:$Y$11,Data!$W$1,FALSE)/1000*(Mannings_n_bot)^1.5)/M438)^0.67</f>
        <v>5.1348735239739235E-2</v>
      </c>
      <c r="BB438" s="34">
        <f>(((N438-VLOOKUP(BB$6,Data!$N$4:$Y$11,Data!$W$1,FALSE)/1000)*VLOOKUP(BB$6,Data!$N$4:$Y$11,Data!$P$1,FALSE)^1.5+VLOOKUP(BB$6,Data!$N$4:$Y$11,Data!$W$1,FALSE)/1000*(Mannings_n_bot)^1.5)/N438)^0.67</f>
        <v>5.1222006382371253E-2</v>
      </c>
      <c r="BC438" s="34">
        <f>(((O438-VLOOKUP(BC$6,Data!$N$4:$Y$11,Data!$W$1,FALSE)/1000)*VLOOKUP(BC$6,Data!$N$4:$Y$11,Data!$P$1,FALSE)^1.5+VLOOKUP(BC$6,Data!$N$4:$Y$11,Data!$W$1,FALSE)/1000*(Mannings_n_bot)^1.5)/O438)^0.67</f>
        <v>5.1086199811018307E-2</v>
      </c>
      <c r="BD438" s="34">
        <f>(((P438-VLOOKUP(BD$6,Data!$N$4:$Y$11,Data!$W$1,FALSE)/1000)*VLOOKUP(BD$6,Data!$N$4:$Y$11,Data!$P$1,FALSE)^1.5+VLOOKUP(BD$6,Data!$N$4:$Y$11,Data!$W$1,FALSE)/1000*(Mannings_n_bot)^1.5)/P438)^0.67</f>
        <v>5.0922887248616495E-2</v>
      </c>
      <c r="BE438" s="34">
        <f>(((Q438-VLOOKUP(BE$6,Data!$N$4:$Y$11,Data!$W$1,FALSE)/1000)*VLOOKUP(BE$6,Data!$N$4:$Y$11,Data!$P$1,FALSE)^1.5+VLOOKUP(BE$6,Data!$N$4:$Y$11,Data!$W$1,FALSE)/1000*(Mannings_n_bot)^1.5)/Q438)^0.67</f>
        <v>5.0783714828652703E-2</v>
      </c>
      <c r="BF438" s="34">
        <f>(((R438-VLOOKUP(BF$6,Data!$N$4:$Y$11,Data!$W$1,FALSE)/1000)*VLOOKUP(BF$6,Data!$N$4:$Y$11,Data!$P$1,FALSE)^1.5+VLOOKUP(BF$6,Data!$N$4:$Y$11,Data!$W$1,FALSE)/1000*(Mannings_n_bot)^1.5)/R438)^0.67</f>
        <v>5.0685059479081584E-2</v>
      </c>
      <c r="BG438" s="34">
        <f>(((S438-VLOOKUP(BG$6,Data!$N$4:$Y$11,Data!$W$1,FALSE)/1000)*VLOOKUP(BG$6,Data!$N$4:$Y$11,Data!$P$1,FALSE)^1.5+VLOOKUP(BG$6,Data!$N$4:$Y$11,Data!$W$1,FALSE)/1000*(Mannings_n_bot)^1.5)/S438)^0.67</f>
        <v>5.060767498518863E-2</v>
      </c>
    </row>
    <row r="439" spans="1:59" x14ac:dyDescent="0.25">
      <c r="A439" s="28">
        <v>0.432</v>
      </c>
      <c r="B439" s="94">
        <v>0.51335039001678606</v>
      </c>
      <c r="C439" s="94">
        <v>0.73723794523114539</v>
      </c>
      <c r="D439" s="94">
        <v>1.0001238228462239</v>
      </c>
      <c r="E439" s="94">
        <v>1.3044939978997641</v>
      </c>
      <c r="F439" s="94">
        <v>1.647581624425674</v>
      </c>
      <c r="G439" s="94">
        <v>2.0324334389046008</v>
      </c>
      <c r="H439" s="94">
        <v>2.4557226410848996</v>
      </c>
      <c r="I439" s="94">
        <v>2.9210556985909735</v>
      </c>
      <c r="K439" s="28">
        <v>0.432</v>
      </c>
      <c r="L439" s="94">
        <v>2.2277463952625478</v>
      </c>
      <c r="M439" s="94">
        <v>2.6769205122996231</v>
      </c>
      <c r="N439" s="94">
        <v>3.1166440942970413</v>
      </c>
      <c r="O439" s="94">
        <v>3.5657060569146033</v>
      </c>
      <c r="P439" s="94">
        <v>4.0054368135948781</v>
      </c>
      <c r="Q439" s="94">
        <v>4.4544407025270356</v>
      </c>
      <c r="R439" s="94">
        <v>4.8941805854951843</v>
      </c>
      <c r="S439" s="94">
        <v>5.343149388496002</v>
      </c>
      <c r="U439" s="28">
        <v>0.432</v>
      </c>
      <c r="V439" s="94">
        <v>1.3923233534180457</v>
      </c>
      <c r="W439" s="94">
        <v>1.6723639912060184</v>
      </c>
      <c r="X439" s="94">
        <v>1.9471908804266611</v>
      </c>
      <c r="Y439" s="94">
        <v>2.2271598126327738</v>
      </c>
      <c r="Z439" s="94">
        <v>2.5019899026189916</v>
      </c>
      <c r="AA439" s="94">
        <v>2.7819218943704525</v>
      </c>
      <c r="AB439" s="94">
        <v>3.0567570328117455</v>
      </c>
      <c r="AC439" s="94">
        <v>3.3366667870845075</v>
      </c>
      <c r="AE439" s="28">
        <v>0.432</v>
      </c>
      <c r="AF439" s="94">
        <f t="shared" si="110"/>
        <v>0.52925080767279009</v>
      </c>
      <c r="AG439" s="94">
        <f t="shared" si="96"/>
        <v>0.5297602342767791</v>
      </c>
      <c r="AH439" s="94">
        <f t="shared" si="97"/>
        <v>0.52968626648017769</v>
      </c>
      <c r="AI439" s="94">
        <f t="shared" si="98"/>
        <v>0.53001506063426007</v>
      </c>
      <c r="AJ439" s="94">
        <f t="shared" si="99"/>
        <v>0.5299301194546957</v>
      </c>
      <c r="AK439" s="94">
        <f t="shared" si="100"/>
        <v>0.53016914930441661</v>
      </c>
      <c r="AL439" s="94">
        <f t="shared" si="101"/>
        <v>0.53008602187369358</v>
      </c>
      <c r="AM439" s="94">
        <f t="shared" si="102"/>
        <v>0.53027237641166702</v>
      </c>
      <c r="AO439" s="28">
        <v>0.432</v>
      </c>
      <c r="AP439" s="94">
        <f t="shared" si="111"/>
        <v>0.23043484263220451</v>
      </c>
      <c r="AQ439" s="94">
        <f t="shared" si="103"/>
        <v>0.27540524339208605</v>
      </c>
      <c r="AR439" s="94">
        <f t="shared" si="104"/>
        <v>0.32089766832096422</v>
      </c>
      <c r="AS439" s="94">
        <f t="shared" si="105"/>
        <v>0.36584451356277514</v>
      </c>
      <c r="AT439" s="94">
        <f t="shared" si="106"/>
        <v>0.41133631638716828</v>
      </c>
      <c r="AU439" s="94">
        <f t="shared" si="107"/>
        <v>0.45627129748333767</v>
      </c>
      <c r="AV439" s="94">
        <f t="shared" si="108"/>
        <v>0.50176379849221153</v>
      </c>
      <c r="AW439" s="94">
        <f t="shared" si="109"/>
        <v>0.54669175166243977</v>
      </c>
      <c r="AY439" s="28">
        <v>0.432</v>
      </c>
      <c r="AZ439" s="34">
        <f>(((L439-VLOOKUP(AZ$6,Data!$N$4:$Y$11,Data!$W$1,FALSE)/1000)*VLOOKUP(AZ$6,Data!$N$4:$Y$11,Data!$P$1,FALSE)^1.5+VLOOKUP(AZ$6,Data!$N$4:$Y$11,Data!$W$1,FALSE)/1000*(Mannings_n_bot)^1.5)/L439)^0.67</f>
        <v>5.1418928345427078E-2</v>
      </c>
      <c r="BA439" s="34">
        <f>(((M439-VLOOKUP(BA$6,Data!$N$4:$Y$11,Data!$W$1,FALSE)/1000)*VLOOKUP(BA$6,Data!$N$4:$Y$11,Data!$P$1,FALSE)^1.5+VLOOKUP(BA$6,Data!$N$4:$Y$11,Data!$W$1,FALSE)/1000*(Mannings_n_bot)^1.5)/M439)^0.67</f>
        <v>5.1335059931416294E-2</v>
      </c>
      <c r="BB439" s="34">
        <f>(((N439-VLOOKUP(BB$6,Data!$N$4:$Y$11,Data!$W$1,FALSE)/1000)*VLOOKUP(BB$6,Data!$N$4:$Y$11,Data!$P$1,FALSE)^1.5+VLOOKUP(BB$6,Data!$N$4:$Y$11,Data!$W$1,FALSE)/1000*(Mannings_n_bot)^1.5)/N439)^0.67</f>
        <v>5.1208107425779727E-2</v>
      </c>
      <c r="BC439" s="34">
        <f>(((O439-VLOOKUP(BC$6,Data!$N$4:$Y$11,Data!$W$1,FALSE)/1000)*VLOOKUP(BC$6,Data!$N$4:$Y$11,Data!$P$1,FALSE)^1.5+VLOOKUP(BC$6,Data!$N$4:$Y$11,Data!$W$1,FALSE)/1000*(Mannings_n_bot)^1.5)/O439)^0.67</f>
        <v>5.1072020985553898E-2</v>
      </c>
      <c r="BD439" s="34">
        <f>(((P439-VLOOKUP(BD$6,Data!$N$4:$Y$11,Data!$W$1,FALSE)/1000)*VLOOKUP(BD$6,Data!$N$4:$Y$11,Data!$P$1,FALSE)^1.5+VLOOKUP(BD$6,Data!$N$4:$Y$11,Data!$W$1,FALSE)/1000*(Mannings_n_bot)^1.5)/P439)^0.67</f>
        <v>5.0908418072570502E-2</v>
      </c>
      <c r="BE439" s="34">
        <f>(((Q439-VLOOKUP(BE$6,Data!$N$4:$Y$11,Data!$W$1,FALSE)/1000)*VLOOKUP(BE$6,Data!$N$4:$Y$11,Data!$P$1,FALSE)^1.5+VLOOKUP(BE$6,Data!$N$4:$Y$11,Data!$W$1,FALSE)/1000*(Mannings_n_bot)^1.5)/Q439)^0.67</f>
        <v>5.076896627464321E-2</v>
      </c>
      <c r="BF439" s="34">
        <f>(((R439-VLOOKUP(BF$6,Data!$N$4:$Y$11,Data!$W$1,FALSE)/1000)*VLOOKUP(BF$6,Data!$N$4:$Y$11,Data!$P$1,FALSE)^1.5+VLOOKUP(BF$6,Data!$N$4:$Y$11,Data!$W$1,FALSE)/1000*(Mannings_n_bot)^1.5)/R439)^0.67</f>
        <v>5.0670138227471358E-2</v>
      </c>
      <c r="BG439" s="34">
        <f>(((S439-VLOOKUP(BG$6,Data!$N$4:$Y$11,Data!$W$1,FALSE)/1000)*VLOOKUP(BG$6,Data!$N$4:$Y$11,Data!$P$1,FALSE)^1.5+VLOOKUP(BG$6,Data!$N$4:$Y$11,Data!$W$1,FALSE)/1000*(Mannings_n_bot)^1.5)/S439)^0.67</f>
        <v>5.0592592035565494E-2</v>
      </c>
    </row>
    <row r="440" spans="1:59" x14ac:dyDescent="0.25">
      <c r="A440" s="28">
        <v>0.433</v>
      </c>
      <c r="B440" s="94">
        <v>0.51446570358926058</v>
      </c>
      <c r="C440" s="94">
        <v>0.73883771739452542</v>
      </c>
      <c r="D440" s="94">
        <v>1.0022944313751714</v>
      </c>
      <c r="E440" s="94">
        <v>1.3073229557059689</v>
      </c>
      <c r="F440" s="94">
        <v>1.6511553400150563</v>
      </c>
      <c r="G440" s="94">
        <v>2.036839392781876</v>
      </c>
      <c r="H440" s="94">
        <v>2.4610472737241005</v>
      </c>
      <c r="I440" s="94">
        <v>2.9273864578655728</v>
      </c>
      <c r="K440" s="28">
        <v>0.433</v>
      </c>
      <c r="L440" s="94">
        <v>2.2294962803755043</v>
      </c>
      <c r="M440" s="94">
        <v>2.6790151005823768</v>
      </c>
      <c r="N440" s="94">
        <v>3.1190841224728656</v>
      </c>
      <c r="O440" s="94">
        <v>3.568490674340477</v>
      </c>
      <c r="P440" s="94">
        <v>4.0085668625703796</v>
      </c>
      <c r="Q440" s="94">
        <v>4.4579152839597853</v>
      </c>
      <c r="R440" s="94">
        <v>4.8980005988639173</v>
      </c>
      <c r="S440" s="94">
        <v>5.3473139009430772</v>
      </c>
      <c r="U440" s="28">
        <v>0.433</v>
      </c>
      <c r="V440" s="94">
        <v>1.3916204238545027</v>
      </c>
      <c r="W440" s="94">
        <v>1.6715124319331451</v>
      </c>
      <c r="X440" s="94">
        <v>1.9462006066523436</v>
      </c>
      <c r="Y440" s="94">
        <v>2.2260209215719304</v>
      </c>
      <c r="Z440" s="94">
        <v>2.5007122830854631</v>
      </c>
      <c r="AA440" s="94">
        <v>2.7804956658436266</v>
      </c>
      <c r="AB440" s="94">
        <v>3.055192067310124</v>
      </c>
      <c r="AC440" s="94">
        <v>3.3349532183905723</v>
      </c>
      <c r="AE440" s="28">
        <v>0.433</v>
      </c>
      <c r="AF440" s="94">
        <f t="shared" si="110"/>
        <v>0.53040066675640984</v>
      </c>
      <c r="AG440" s="94">
        <f t="shared" si="96"/>
        <v>0.53090978942589173</v>
      </c>
      <c r="AH440" s="94">
        <f t="shared" si="97"/>
        <v>0.53083586566122321</v>
      </c>
      <c r="AI440" s="94">
        <f t="shared" si="98"/>
        <v>0.53116446434604525</v>
      </c>
      <c r="AJ440" s="94">
        <f t="shared" si="99"/>
        <v>0.53107957360076175</v>
      </c>
      <c r="AK440" s="94">
        <f t="shared" si="100"/>
        <v>0.53131846163823082</v>
      </c>
      <c r="AL440" s="94">
        <f t="shared" si="101"/>
        <v>0.53123538348580379</v>
      </c>
      <c r="AM440" s="94">
        <f t="shared" si="102"/>
        <v>0.53142162761103695</v>
      </c>
      <c r="AO440" s="28">
        <v>0.433</v>
      </c>
      <c r="AP440" s="94">
        <f t="shared" si="111"/>
        <v>0.23075423274651591</v>
      </c>
      <c r="AQ440" s="94">
        <f t="shared" si="103"/>
        <v>0.27578706713295997</v>
      </c>
      <c r="AR440" s="94">
        <f t="shared" si="104"/>
        <v>0.32134254544585172</v>
      </c>
      <c r="AS440" s="94">
        <f t="shared" si="105"/>
        <v>0.36635179267985235</v>
      </c>
      <c r="AT440" s="94">
        <f t="shared" si="106"/>
        <v>0.41190664809225602</v>
      </c>
      <c r="AU440" s="94">
        <f t="shared" si="107"/>
        <v>0.4569040152267394</v>
      </c>
      <c r="AV440" s="94">
        <f t="shared" si="108"/>
        <v>0.50245956978750395</v>
      </c>
      <c r="AW440" s="94">
        <f t="shared" si="109"/>
        <v>0.54744989953727707</v>
      </c>
      <c r="AY440" s="28">
        <v>0.433</v>
      </c>
      <c r="AZ440" s="34">
        <f>(((L440-VLOOKUP(AZ$6,Data!$N$4:$Y$11,Data!$W$1,FALSE)/1000)*VLOOKUP(AZ$6,Data!$N$4:$Y$11,Data!$P$1,FALSE)^1.5+VLOOKUP(AZ$6,Data!$N$4:$Y$11,Data!$W$1,FALSE)/1000*(Mannings_n_bot)^1.5)/L440)^0.67</f>
        <v>5.1405465717971201E-2</v>
      </c>
      <c r="BA440" s="34">
        <f>(((M440-VLOOKUP(BA$6,Data!$N$4:$Y$11,Data!$W$1,FALSE)/1000)*VLOOKUP(BA$6,Data!$N$4:$Y$11,Data!$P$1,FALSE)^1.5+VLOOKUP(BA$6,Data!$N$4:$Y$11,Data!$W$1,FALSE)/1000*(Mannings_n_bot)^1.5)/M440)^0.67</f>
        <v>5.1321397266455113E-2</v>
      </c>
      <c r="BB440" s="34">
        <f>(((N440-VLOOKUP(BB$6,Data!$N$4:$Y$11,Data!$W$1,FALSE)/1000)*VLOOKUP(BB$6,Data!$N$4:$Y$11,Data!$P$1,FALSE)^1.5+VLOOKUP(BB$6,Data!$N$4:$Y$11,Data!$W$1,FALSE)/1000*(Mannings_n_bot)^1.5)/N440)^0.67</f>
        <v>5.1194221305940604E-2</v>
      </c>
      <c r="BC440" s="34">
        <f>(((O440-VLOOKUP(BC$6,Data!$N$4:$Y$11,Data!$W$1,FALSE)/1000)*VLOOKUP(BC$6,Data!$N$4:$Y$11,Data!$P$1,FALSE)^1.5+VLOOKUP(BC$6,Data!$N$4:$Y$11,Data!$W$1,FALSE)/1000*(Mannings_n_bot)^1.5)/O440)^0.67</f>
        <v>5.1057855116850126E-2</v>
      </c>
      <c r="BD440" s="34">
        <f>(((P440-VLOOKUP(BD$6,Data!$N$4:$Y$11,Data!$W$1,FALSE)/1000)*VLOOKUP(BD$6,Data!$N$4:$Y$11,Data!$P$1,FALSE)^1.5+VLOOKUP(BD$6,Data!$N$4:$Y$11,Data!$W$1,FALSE)/1000*(Mannings_n_bot)^1.5)/P440)^0.67</f>
        <v>5.0893962096770988E-2</v>
      </c>
      <c r="BE440" s="34">
        <f>(((Q440-VLOOKUP(BE$6,Data!$N$4:$Y$11,Data!$W$1,FALSE)/1000)*VLOOKUP(BE$6,Data!$N$4:$Y$11,Data!$P$1,FALSE)^1.5+VLOOKUP(BE$6,Data!$N$4:$Y$11,Data!$W$1,FALSE)/1000*(Mannings_n_bot)^1.5)/Q440)^0.67</f>
        <v>5.0754231058157316E-2</v>
      </c>
      <c r="BF440" s="34">
        <f>(((R440-VLOOKUP(BF$6,Data!$N$4:$Y$11,Data!$W$1,FALSE)/1000)*VLOOKUP(BF$6,Data!$N$4:$Y$11,Data!$P$1,FALSE)^1.5+VLOOKUP(BF$6,Data!$N$4:$Y$11,Data!$W$1,FALSE)/1000*(Mannings_n_bot)^1.5)/R440)^0.67</f>
        <v>5.0655230465724455E-2</v>
      </c>
      <c r="BG440" s="34">
        <f>(((S440-VLOOKUP(BG$6,Data!$N$4:$Y$11,Data!$W$1,FALSE)/1000)*VLOOKUP(BG$6,Data!$N$4:$Y$11,Data!$P$1,FALSE)^1.5+VLOOKUP(BG$6,Data!$N$4:$Y$11,Data!$W$1,FALSE)/1000*(Mannings_n_bot)^1.5)/S440)^0.67</f>
        <v>5.0577522637505458E-2</v>
      </c>
    </row>
    <row r="441" spans="1:59" x14ac:dyDescent="0.25">
      <c r="A441" s="28">
        <v>0.434</v>
      </c>
      <c r="B441" s="94">
        <v>0.51558045305971922</v>
      </c>
      <c r="C441" s="94">
        <v>0.74043667349863485</v>
      </c>
      <c r="D441" s="94">
        <v>1.0044639340212962</v>
      </c>
      <c r="E441" s="94">
        <v>1.3101504642995898</v>
      </c>
      <c r="F441" s="94">
        <v>1.6547272274522287</v>
      </c>
      <c r="G441" s="94">
        <v>2.0412430838071267</v>
      </c>
      <c r="H441" s="94">
        <v>2.4663691754555543</v>
      </c>
      <c r="I441" s="94">
        <v>2.9337139601635984</v>
      </c>
      <c r="K441" s="28">
        <v>0.434</v>
      </c>
      <c r="L441" s="94">
        <v>2.2312470509914801</v>
      </c>
      <c r="M441" s="94">
        <v>2.681110757880536</v>
      </c>
      <c r="N441" s="94">
        <v>3.1215253944296433</v>
      </c>
      <c r="O441" s="94">
        <v>3.5712767189959087</v>
      </c>
      <c r="P441" s="94">
        <v>4.0116985135582075</v>
      </c>
      <c r="Q441" s="94">
        <v>4.461391650818892</v>
      </c>
      <c r="R441" s="94">
        <v>4.9018225724543525</v>
      </c>
      <c r="S441" s="94">
        <v>5.3514805570043267</v>
      </c>
      <c r="U441" s="28">
        <v>0.434</v>
      </c>
      <c r="V441" s="94">
        <v>1.3909152927944612</v>
      </c>
      <c r="W441" s="94">
        <v>1.6706582465719282</v>
      </c>
      <c r="X441" s="94">
        <v>1.9452072721593829</v>
      </c>
      <c r="Y441" s="94">
        <v>2.2248785453377913</v>
      </c>
      <c r="Z441" s="94">
        <v>2.4994307437802563</v>
      </c>
      <c r="AA441" s="94">
        <v>2.7790650931560905</v>
      </c>
      <c r="AB441" s="94">
        <v>3.0536223230612993</v>
      </c>
      <c r="AC441" s="94">
        <v>3.3332344465977264</v>
      </c>
      <c r="AE441" s="28">
        <v>0.434</v>
      </c>
      <c r="AF441" s="94">
        <f t="shared" si="110"/>
        <v>0.53154994426562485</v>
      </c>
      <c r="AG441" s="94">
        <f t="shared" si="96"/>
        <v>0.53205875817579196</v>
      </c>
      <c r="AH441" s="94">
        <f t="shared" si="97"/>
        <v>0.53198487914384818</v>
      </c>
      <c r="AI441" s="94">
        <f t="shared" si="98"/>
        <v>0.53231327924370264</v>
      </c>
      <c r="AJ441" s="94">
        <f t="shared" si="99"/>
        <v>0.5322284397377699</v>
      </c>
      <c r="AK441" s="94">
        <f t="shared" si="100"/>
        <v>0.53246718369720014</v>
      </c>
      <c r="AL441" s="94">
        <f t="shared" si="101"/>
        <v>0.5323841556111375</v>
      </c>
      <c r="AM441" s="94">
        <f t="shared" si="102"/>
        <v>0.53257028755680336</v>
      </c>
      <c r="AO441" s="28">
        <v>0.434</v>
      </c>
      <c r="AP441" s="94">
        <f t="shared" si="111"/>
        <v>0.23107277736484411</v>
      </c>
      <c r="AQ441" s="94">
        <f t="shared" si="103"/>
        <v>0.2761678797947022</v>
      </c>
      <c r="AR441" s="94">
        <f t="shared" si="104"/>
        <v>0.32178624457573224</v>
      </c>
      <c r="AS441" s="94">
        <f t="shared" si="105"/>
        <v>0.36685772831066099</v>
      </c>
      <c r="AT441" s="94">
        <f t="shared" si="106"/>
        <v>0.41247546939527002</v>
      </c>
      <c r="AU441" s="94">
        <f t="shared" si="107"/>
        <v>0.45753505712336529</v>
      </c>
      <c r="AV441" s="94">
        <f t="shared" si="108"/>
        <v>0.50315349831616574</v>
      </c>
      <c r="AW441" s="94">
        <f t="shared" si="109"/>
        <v>0.54820603922848687</v>
      </c>
      <c r="AY441" s="28">
        <v>0.434</v>
      </c>
      <c r="AZ441" s="34">
        <f>(((L441-VLOOKUP(AZ$6,Data!$N$4:$Y$11,Data!$W$1,FALSE)/1000)*VLOOKUP(AZ$6,Data!$N$4:$Y$11,Data!$P$1,FALSE)^1.5+VLOOKUP(AZ$6,Data!$N$4:$Y$11,Data!$W$1,FALSE)/1000*(Mannings_n_bot)^1.5)/L441)^0.67</f>
        <v>5.1392015676462628E-2</v>
      </c>
      <c r="BA441" s="34">
        <f>(((M441-VLOOKUP(BA$6,Data!$N$4:$Y$11,Data!$W$1,FALSE)/1000)*VLOOKUP(BA$6,Data!$N$4:$Y$11,Data!$P$1,FALSE)^1.5+VLOOKUP(BA$6,Data!$N$4:$Y$11,Data!$W$1,FALSE)/1000*(Mannings_n_bot)^1.5)/M441)^0.67</f>
        <v>5.1307747203553189E-2</v>
      </c>
      <c r="BB441" s="34">
        <f>(((N441-VLOOKUP(BB$6,Data!$N$4:$Y$11,Data!$W$1,FALSE)/1000)*VLOOKUP(BB$6,Data!$N$4:$Y$11,Data!$P$1,FALSE)^1.5+VLOOKUP(BB$6,Data!$N$4:$Y$11,Data!$W$1,FALSE)/1000*(Mannings_n_bot)^1.5)/N441)^0.67</f>
        <v>5.1180347980872454E-2</v>
      </c>
      <c r="BC441" s="34">
        <f>(((O441-VLOOKUP(BC$6,Data!$N$4:$Y$11,Data!$W$1,FALSE)/1000)*VLOOKUP(BC$6,Data!$N$4:$Y$11,Data!$P$1,FALSE)^1.5+VLOOKUP(BC$6,Data!$N$4:$Y$11,Data!$W$1,FALSE)/1000*(Mannings_n_bot)^1.5)/O441)^0.67</f>
        <v>5.1043702162510363E-2</v>
      </c>
      <c r="BD441" s="34">
        <f>(((P441-VLOOKUP(BD$6,Data!$N$4:$Y$11,Data!$W$1,FALSE)/1000)*VLOOKUP(BD$6,Data!$N$4:$Y$11,Data!$P$1,FALSE)^1.5+VLOOKUP(BD$6,Data!$N$4:$Y$11,Data!$W$1,FALSE)/1000*(Mannings_n_bot)^1.5)/P441)^0.67</f>
        <v>5.0879519277959306E-2</v>
      </c>
      <c r="BE441" s="34">
        <f>(((Q441-VLOOKUP(BE$6,Data!$N$4:$Y$11,Data!$W$1,FALSE)/1000)*VLOOKUP(BE$6,Data!$N$4:$Y$11,Data!$P$1,FALSE)^1.5+VLOOKUP(BE$6,Data!$N$4:$Y$11,Data!$W$1,FALSE)/1000*(Mannings_n_bot)^1.5)/Q441)^0.67</f>
        <v>5.0739509135447912E-2</v>
      </c>
      <c r="BF441" s="34">
        <f>(((R441-VLOOKUP(BF$6,Data!$N$4:$Y$11,Data!$W$1,FALSE)/1000)*VLOOKUP(BF$6,Data!$N$4:$Y$11,Data!$P$1,FALSE)^1.5+VLOOKUP(BF$6,Data!$N$4:$Y$11,Data!$W$1,FALSE)/1000*(Mannings_n_bot)^1.5)/R441)^0.67</f>
        <v>5.0640336149549672E-2</v>
      </c>
      <c r="BG441" s="34">
        <f>(((S441-VLOOKUP(BG$6,Data!$N$4:$Y$11,Data!$W$1,FALSE)/1000)*VLOOKUP(BG$6,Data!$N$4:$Y$11,Data!$P$1,FALSE)^1.5+VLOOKUP(BG$6,Data!$N$4:$Y$11,Data!$W$1,FALSE)/1000*(Mannings_n_bot)^1.5)/S441)^0.67</f>
        <v>5.0562466746492798E-2</v>
      </c>
    </row>
    <row r="442" spans="1:59" x14ac:dyDescent="0.25">
      <c r="A442" s="28">
        <v>0.435</v>
      </c>
      <c r="B442" s="94">
        <v>0.51669463666287851</v>
      </c>
      <c r="C442" s="94">
        <v>0.74203481102880953</v>
      </c>
      <c r="D442" s="94">
        <v>1.0066323273692173</v>
      </c>
      <c r="E442" s="94">
        <v>1.3129765192491905</v>
      </c>
      <c r="F442" s="94">
        <v>1.6582972811326522</v>
      </c>
      <c r="G442" s="94">
        <v>2.0456445050930818</v>
      </c>
      <c r="H442" s="94">
        <v>2.4716883379465067</v>
      </c>
      <c r="I442" s="94">
        <v>2.9400381956028818</v>
      </c>
      <c r="K442" s="28">
        <v>0.435</v>
      </c>
      <c r="L442" s="94">
        <v>2.2329987107824016</v>
      </c>
      <c r="M442" s="94">
        <v>2.6832074885850408</v>
      </c>
      <c r="N442" s="94">
        <v>3.1239679152831807</v>
      </c>
      <c r="O442" s="94">
        <v>3.5740641967156188</v>
      </c>
      <c r="P442" s="94">
        <v>4.0148317731178951</v>
      </c>
      <c r="Q442" s="94">
        <v>4.4648698103827567</v>
      </c>
      <c r="R442" s="94">
        <v>4.905646514269689</v>
      </c>
      <c r="S442" s="94">
        <v>5.3556493654017832</v>
      </c>
      <c r="U442" s="28">
        <v>0.435</v>
      </c>
      <c r="V442" s="94">
        <v>1.3902079568880406</v>
      </c>
      <c r="W442" s="94">
        <v>1.6698014310922487</v>
      </c>
      <c r="X442" s="94">
        <v>1.9442108722564391</v>
      </c>
      <c r="Y442" s="94">
        <v>2.223732678559144</v>
      </c>
      <c r="Z442" s="94">
        <v>2.4981452786708855</v>
      </c>
      <c r="AA442" s="94">
        <v>2.7776301695956773</v>
      </c>
      <c r="AB442" s="94">
        <v>3.0520477926917837</v>
      </c>
      <c r="AC442" s="94">
        <v>3.3315104636529216</v>
      </c>
      <c r="AE442" s="28">
        <v>0.435</v>
      </c>
      <c r="AF442" s="94">
        <f t="shared" si="110"/>
        <v>0.53269863838047404</v>
      </c>
      <c r="AG442" s="94">
        <f t="shared" si="96"/>
        <v>0.53320713871950698</v>
      </c>
      <c r="AH442" s="94">
        <f t="shared" si="97"/>
        <v>0.53313330511919599</v>
      </c>
      <c r="AI442" s="94">
        <f t="shared" si="98"/>
        <v>0.53346150352674249</v>
      </c>
      <c r="AJ442" s="94">
        <f t="shared" si="99"/>
        <v>0.53337671606306947</v>
      </c>
      <c r="AK442" s="94">
        <f t="shared" si="100"/>
        <v>0.5336153136847499</v>
      </c>
      <c r="AL442" s="94">
        <f t="shared" si="101"/>
        <v>0.53353233645100751</v>
      </c>
      <c r="AM442" s="94">
        <f t="shared" si="102"/>
        <v>0.53371835445501192</v>
      </c>
      <c r="AO442" s="28">
        <v>0.435</v>
      </c>
      <c r="AP442" s="94">
        <f t="shared" si="111"/>
        <v>0.23139047692590839</v>
      </c>
      <c r="AQ442" s="94">
        <f t="shared" si="103"/>
        <v>0.2765476819014519</v>
      </c>
      <c r="AR442" s="94">
        <f t="shared" si="104"/>
        <v>0.32222876632136227</v>
      </c>
      <c r="AS442" s="94">
        <f t="shared" si="105"/>
        <v>0.36736232115129558</v>
      </c>
      <c r="AT442" s="94">
        <f t="shared" si="106"/>
        <v>0.41304278107892628</v>
      </c>
      <c r="AU442" s="94">
        <f t="shared" si="107"/>
        <v>0.45816442404122781</v>
      </c>
      <c r="AV442" s="94">
        <f t="shared" si="108"/>
        <v>0.5038455850328365</v>
      </c>
      <c r="AW442" s="94">
        <f t="shared" si="109"/>
        <v>0.54896017177598011</v>
      </c>
      <c r="AY442" s="28">
        <v>0.435</v>
      </c>
      <c r="AZ442" s="34">
        <f>(((L442-VLOOKUP(AZ$6,Data!$N$4:$Y$11,Data!$W$1,FALSE)/1000)*VLOOKUP(AZ$6,Data!$N$4:$Y$11,Data!$P$1,FALSE)^1.5+VLOOKUP(AZ$6,Data!$N$4:$Y$11,Data!$W$1,FALSE)/1000*(Mannings_n_bot)^1.5)/L442)^0.67</f>
        <v>5.13785781797012E-2</v>
      </c>
      <c r="BA442" s="34">
        <f>(((M442-VLOOKUP(BA$6,Data!$N$4:$Y$11,Data!$W$1,FALSE)/1000)*VLOOKUP(BA$6,Data!$N$4:$Y$11,Data!$P$1,FALSE)^1.5+VLOOKUP(BA$6,Data!$N$4:$Y$11,Data!$W$1,FALSE)/1000*(Mannings_n_bot)^1.5)/M442)^0.67</f>
        <v>5.1294109701472267E-2</v>
      </c>
      <c r="BB442" s="34">
        <f>(((N442-VLOOKUP(BB$6,Data!$N$4:$Y$11,Data!$W$1,FALSE)/1000)*VLOOKUP(BB$6,Data!$N$4:$Y$11,Data!$P$1,FALSE)^1.5+VLOOKUP(BB$6,Data!$N$4:$Y$11,Data!$W$1,FALSE)/1000*(Mannings_n_bot)^1.5)/N442)^0.67</f>
        <v>5.1166487408659228E-2</v>
      </c>
      <c r="BC442" s="34">
        <f>(((O442-VLOOKUP(BC$6,Data!$N$4:$Y$11,Data!$W$1,FALSE)/1000)*VLOOKUP(BC$6,Data!$N$4:$Y$11,Data!$P$1,FALSE)^1.5+VLOOKUP(BC$6,Data!$N$4:$Y$11,Data!$W$1,FALSE)/1000*(Mannings_n_bot)^1.5)/O442)^0.67</f>
        <v>5.1029562080202498E-2</v>
      </c>
      <c r="BD442" s="34">
        <f>(((P442-VLOOKUP(BD$6,Data!$N$4:$Y$11,Data!$W$1,FALSE)/1000)*VLOOKUP(BD$6,Data!$N$4:$Y$11,Data!$P$1,FALSE)^1.5+VLOOKUP(BD$6,Data!$N$4:$Y$11,Data!$W$1,FALSE)/1000*(Mannings_n_bot)^1.5)/P442)^0.67</f>
        <v>5.0865089572942508E-2</v>
      </c>
      <c r="BE442" s="34">
        <f>(((Q442-VLOOKUP(BE$6,Data!$N$4:$Y$11,Data!$W$1,FALSE)/1000)*VLOOKUP(BE$6,Data!$N$4:$Y$11,Data!$P$1,FALSE)^1.5+VLOOKUP(BE$6,Data!$N$4:$Y$11,Data!$W$1,FALSE)/1000*(Mannings_n_bot)^1.5)/Q442)^0.67</f>
        <v>5.0724800462832932E-2</v>
      </c>
      <c r="BF442" s="34">
        <f>(((R442-VLOOKUP(BF$6,Data!$N$4:$Y$11,Data!$W$1,FALSE)/1000)*VLOOKUP(BF$6,Data!$N$4:$Y$11,Data!$P$1,FALSE)^1.5+VLOOKUP(BF$6,Data!$N$4:$Y$11,Data!$W$1,FALSE)/1000*(Mannings_n_bot)^1.5)/R442)^0.67</f>
        <v>5.0625455234721867E-2</v>
      </c>
      <c r="BG442" s="34">
        <f>(((S442-VLOOKUP(BG$6,Data!$N$4:$Y$11,Data!$W$1,FALSE)/1000)*VLOOKUP(BG$6,Data!$N$4:$Y$11,Data!$P$1,FALSE)^1.5+VLOOKUP(BG$6,Data!$N$4:$Y$11,Data!$W$1,FALSE)/1000*(Mannings_n_bot)^1.5)/S442)^0.67</f>
        <v>5.0547424318077169E-2</v>
      </c>
    </row>
    <row r="443" spans="1:59" x14ac:dyDescent="0.25">
      <c r="A443" s="28">
        <v>0.436</v>
      </c>
      <c r="B443" s="94">
        <v>0.51780825263076402</v>
      </c>
      <c r="C443" s="94">
        <v>0.74363212746651841</v>
      </c>
      <c r="D443" s="94">
        <v>1.0087996079983088</v>
      </c>
      <c r="E443" s="94">
        <v>1.3158011161164891</v>
      </c>
      <c r="F443" s="94">
        <v>1.6618654954431478</v>
      </c>
      <c r="G443" s="94">
        <v>2.0500436497418066</v>
      </c>
      <c r="H443" s="94">
        <v>2.4770047528513222</v>
      </c>
      <c r="I443" s="94">
        <v>2.9463591542859344</v>
      </c>
      <c r="K443" s="28">
        <v>0.436</v>
      </c>
      <c r="L443" s="94">
        <v>2.234751263434255</v>
      </c>
      <c r="M443" s="94">
        <v>2.6853052971037279</v>
      </c>
      <c r="N443" s="94">
        <v>3.1264116901689576</v>
      </c>
      <c r="O443" s="94">
        <v>3.5768531133568331</v>
      </c>
      <c r="P443" s="94">
        <v>4.0179666478342613</v>
      </c>
      <c r="Q443" s="94">
        <v>4.4683497699578973</v>
      </c>
      <c r="R443" s="94">
        <v>4.9094724323440095</v>
      </c>
      <c r="S443" s="94">
        <v>5.3598203348912135</v>
      </c>
      <c r="U443" s="28">
        <v>0.436</v>
      </c>
      <c r="V443" s="94">
        <v>1.3894984127680534</v>
      </c>
      <c r="W443" s="94">
        <v>1.66894198144329</v>
      </c>
      <c r="X443" s="94">
        <v>1.9432114022280595</v>
      </c>
      <c r="Y443" s="94">
        <v>2.2225833158372734</v>
      </c>
      <c r="Z443" s="94">
        <v>2.4968558816939455</v>
      </c>
      <c r="AA443" s="94">
        <v>2.7761908884159103</v>
      </c>
      <c r="AB443" s="94">
        <v>3.0504684687903638</v>
      </c>
      <c r="AC443" s="94">
        <v>3.3297812614619895</v>
      </c>
      <c r="AE443" s="28">
        <v>0.436</v>
      </c>
      <c r="AF443" s="94">
        <f t="shared" si="110"/>
        <v>0.53384674727822212</v>
      </c>
      <c r="AG443" s="94">
        <f t="shared" si="96"/>
        <v>0.534354929247285</v>
      </c>
      <c r="AH443" s="94">
        <f t="shared" si="97"/>
        <v>0.53428114177563257</v>
      </c>
      <c r="AI443" s="94">
        <f t="shared" si="98"/>
        <v>0.53460913539189403</v>
      </c>
      <c r="AJ443" s="94">
        <f t="shared" si="99"/>
        <v>0.53452440077123076</v>
      </c>
      <c r="AK443" s="94">
        <f t="shared" si="100"/>
        <v>0.53476284980152355</v>
      </c>
      <c r="AL443" s="94">
        <f t="shared" si="101"/>
        <v>0.53467992420394639</v>
      </c>
      <c r="AM443" s="94">
        <f t="shared" si="102"/>
        <v>0.53486582650892689</v>
      </c>
      <c r="AO443" s="28">
        <v>0.436</v>
      </c>
      <c r="AP443" s="94">
        <f t="shared" si="111"/>
        <v>0.23170733186431763</v>
      </c>
      <c r="AQ443" s="94">
        <f t="shared" si="103"/>
        <v>0.27692647397246517</v>
      </c>
      <c r="AR443" s="94">
        <f t="shared" si="104"/>
        <v>0.32267011128780398</v>
      </c>
      <c r="AS443" s="94">
        <f t="shared" si="105"/>
        <v>0.36786557189138408</v>
      </c>
      <c r="AT443" s="94">
        <f t="shared" si="106"/>
        <v>0.4136085839186634</v>
      </c>
      <c r="AU443" s="94">
        <f t="shared" si="107"/>
        <v>0.45879211684029003</v>
      </c>
      <c r="AV443" s="94">
        <f t="shared" si="108"/>
        <v>0.50453583088329623</v>
      </c>
      <c r="AW443" s="94">
        <f t="shared" si="109"/>
        <v>0.54971229821003609</v>
      </c>
      <c r="AY443" s="28">
        <v>0.436</v>
      </c>
      <c r="AZ443" s="34">
        <f>(((L443-VLOOKUP(AZ$6,Data!$N$4:$Y$11,Data!$W$1,FALSE)/1000)*VLOOKUP(AZ$6,Data!$N$4:$Y$11,Data!$P$1,FALSE)^1.5+VLOOKUP(AZ$6,Data!$N$4:$Y$11,Data!$W$1,FALSE)/1000*(Mannings_n_bot)^1.5)/L443)^0.67</f>
        <v>5.1365153186552527E-2</v>
      </c>
      <c r="BA443" s="34">
        <f>(((M443-VLOOKUP(BA$6,Data!$N$4:$Y$11,Data!$W$1,FALSE)/1000)*VLOOKUP(BA$6,Data!$N$4:$Y$11,Data!$P$1,FALSE)^1.5+VLOOKUP(BA$6,Data!$N$4:$Y$11,Data!$W$1,FALSE)/1000*(Mannings_n_bot)^1.5)/M443)^0.67</f>
        <v>5.1280484719037907E-2</v>
      </c>
      <c r="BB443" s="34">
        <f>(((N443-VLOOKUP(BB$6,Data!$N$4:$Y$11,Data!$W$1,FALSE)/1000)*VLOOKUP(BB$6,Data!$N$4:$Y$11,Data!$P$1,FALSE)^1.5+VLOOKUP(BB$6,Data!$N$4:$Y$11,Data!$W$1,FALSE)/1000*(Mannings_n_bot)^1.5)/N443)^0.67</f>
        <v>5.1152639547449676E-2</v>
      </c>
      <c r="BC443" s="34">
        <f>(((O443-VLOOKUP(BC$6,Data!$N$4:$Y$11,Data!$W$1,FALSE)/1000)*VLOOKUP(BC$6,Data!$N$4:$Y$11,Data!$P$1,FALSE)^1.5+VLOOKUP(BC$6,Data!$N$4:$Y$11,Data!$W$1,FALSE)/1000*(Mannings_n_bot)^1.5)/O443)^0.67</f>
        <v>5.1015434827658329E-2</v>
      </c>
      <c r="BD443" s="34">
        <f>(((P443-VLOOKUP(BD$6,Data!$N$4:$Y$11,Data!$W$1,FALSE)/1000)*VLOOKUP(BD$6,Data!$N$4:$Y$11,Data!$P$1,FALSE)^1.5+VLOOKUP(BD$6,Data!$N$4:$Y$11,Data!$W$1,FALSE)/1000*(Mannings_n_bot)^1.5)/P443)^0.67</f>
        <v>5.0850672938592779E-2</v>
      </c>
      <c r="BE443" s="34">
        <f>(((Q443-VLOOKUP(BE$6,Data!$N$4:$Y$11,Data!$W$1,FALSE)/1000)*VLOOKUP(BE$6,Data!$N$4:$Y$11,Data!$P$1,FALSE)^1.5+VLOOKUP(BE$6,Data!$N$4:$Y$11,Data!$W$1,FALSE)/1000*(Mannings_n_bot)^1.5)/Q443)^0.67</f>
        <v>5.0710104996694969E-2</v>
      </c>
      <c r="BF443" s="34">
        <f>(((R443-VLOOKUP(BF$6,Data!$N$4:$Y$11,Data!$W$1,FALSE)/1000)*VLOOKUP(BF$6,Data!$N$4:$Y$11,Data!$P$1,FALSE)^1.5+VLOOKUP(BF$6,Data!$N$4:$Y$11,Data!$W$1,FALSE)/1000*(Mannings_n_bot)^1.5)/R443)^0.67</f>
        <v>5.0610587677081285E-2</v>
      </c>
      <c r="BG443" s="34">
        <f>(((S443-VLOOKUP(BG$6,Data!$N$4:$Y$11,Data!$W$1,FALSE)/1000)*VLOOKUP(BG$6,Data!$N$4:$Y$11,Data!$P$1,FALSE)^1.5+VLOOKUP(BG$6,Data!$N$4:$Y$11,Data!$W$1,FALSE)/1000*(Mannings_n_bot)^1.5)/S443)^0.67</f>
        <v>5.0532395307873033E-2</v>
      </c>
    </row>
    <row r="444" spans="1:59" x14ac:dyDescent="0.25">
      <c r="A444" s="28">
        <v>0.437</v>
      </c>
      <c r="B444" s="94">
        <v>0.51892129919269625</v>
      </c>
      <c r="C444" s="94">
        <v>0.74522862028934622</v>
      </c>
      <c r="D444" s="94">
        <v>1.0109657724826739</v>
      </c>
      <c r="E444" s="94">
        <v>1.3186242504563286</v>
      </c>
      <c r="F444" s="94">
        <v>1.6654318647618522</v>
      </c>
      <c r="G444" s="94">
        <v>2.0544405108446542</v>
      </c>
      <c r="H444" s="94">
        <v>2.4823184118114225</v>
      </c>
      <c r="I444" s="94">
        <v>2.9526768262998666</v>
      </c>
      <c r="K444" s="28">
        <v>0.437</v>
      </c>
      <c r="L444" s="94">
        <v>2.2365047126471835</v>
      </c>
      <c r="M444" s="94">
        <v>2.6874041878614476</v>
      </c>
      <c r="N444" s="94">
        <v>3.1288567242422571</v>
      </c>
      <c r="O444" s="94">
        <v>3.5796434747994379</v>
      </c>
      <c r="P444" s="94">
        <v>4.0211031443175802</v>
      </c>
      <c r="Q444" s="94">
        <v>4.4718315368791428</v>
      </c>
      <c r="R444" s="94">
        <v>4.9133003347425079</v>
      </c>
      <c r="S444" s="94">
        <v>5.3639934742623367</v>
      </c>
      <c r="U444" s="28">
        <v>0.437</v>
      </c>
      <c r="V444" s="94">
        <v>1.388786657049909</v>
      </c>
      <c r="W444" s="94">
        <v>1.6680798935534193</v>
      </c>
      <c r="X444" s="94">
        <v>1.94220885733454</v>
      </c>
      <c r="Y444" s="94">
        <v>2.2214304517458023</v>
      </c>
      <c r="Z444" s="94">
        <v>2.4955625467549312</v>
      </c>
      <c r="AA444" s="94">
        <v>2.774747242835804</v>
      </c>
      <c r="AB444" s="94">
        <v>3.0488843439078814</v>
      </c>
      <c r="AC444" s="94">
        <v>3.3280468318894072</v>
      </c>
      <c r="AE444" s="28">
        <v>0.437</v>
      </c>
      <c r="AF444" s="94">
        <f t="shared" si="110"/>
        <v>0.53499426913334491</v>
      </c>
      <c r="AG444" s="94">
        <f t="shared" si="96"/>
        <v>0.53550212794658314</v>
      </c>
      <c r="AH444" s="94">
        <f t="shared" si="97"/>
        <v>0.53542838729873188</v>
      </c>
      <c r="AI444" s="94">
        <f t="shared" si="98"/>
        <v>0.53575617303309264</v>
      </c>
      <c r="AJ444" s="94">
        <f t="shared" si="99"/>
        <v>0.53567149205403097</v>
      </c>
      <c r="AK444" s="94">
        <f t="shared" si="100"/>
        <v>0.53590979024537033</v>
      </c>
      <c r="AL444" s="94">
        <f t="shared" si="101"/>
        <v>0.53582691706569263</v>
      </c>
      <c r="AM444" s="94">
        <f t="shared" si="102"/>
        <v>0.53601270191901695</v>
      </c>
      <c r="AO444" s="28">
        <v>0.437</v>
      </c>
      <c r="AP444" s="94">
        <f t="shared" si="111"/>
        <v>0.23202334261057195</v>
      </c>
      <c r="AQ444" s="94">
        <f t="shared" si="103"/>
        <v>0.27730425652211843</v>
      </c>
      <c r="AR444" s="94">
        <f t="shared" si="104"/>
        <v>0.32311028007442827</v>
      </c>
      <c r="AS444" s="94">
        <f t="shared" si="105"/>
        <v>0.36836748121409191</v>
      </c>
      <c r="AT444" s="94">
        <f t="shared" si="106"/>
        <v>0.41417287868264618</v>
      </c>
      <c r="AU444" s="94">
        <f t="shared" si="107"/>
        <v>0.45941813637247003</v>
      </c>
      <c r="AV444" s="94">
        <f t="shared" si="108"/>
        <v>0.50522423680446837</v>
      </c>
      <c r="AW444" s="94">
        <f t="shared" si="109"/>
        <v>0.55046241955130693</v>
      </c>
      <c r="AY444" s="28">
        <v>0.437</v>
      </c>
      <c r="AZ444" s="34">
        <f>(((L444-VLOOKUP(AZ$6,Data!$N$4:$Y$11,Data!$W$1,FALSE)/1000)*VLOOKUP(AZ$6,Data!$N$4:$Y$11,Data!$P$1,FALSE)^1.5+VLOOKUP(AZ$6,Data!$N$4:$Y$11,Data!$W$1,FALSE)/1000*(Mannings_n_bot)^1.5)/L444)^0.67</f>
        <v>5.1351740655947303E-2</v>
      </c>
      <c r="BA444" s="34">
        <f>(((M444-VLOOKUP(BA$6,Data!$N$4:$Y$11,Data!$W$1,FALSE)/1000)*VLOOKUP(BA$6,Data!$N$4:$Y$11,Data!$P$1,FALSE)^1.5+VLOOKUP(BA$6,Data!$N$4:$Y$11,Data!$W$1,FALSE)/1000*(Mannings_n_bot)^1.5)/M444)^0.67</f>
        <v>5.1266872215138766E-2</v>
      </c>
      <c r="BB444" s="34">
        <f>(((N444-VLOOKUP(BB$6,Data!$N$4:$Y$11,Data!$W$1,FALSE)/1000)*VLOOKUP(BB$6,Data!$N$4:$Y$11,Data!$P$1,FALSE)^1.5+VLOOKUP(BB$6,Data!$N$4:$Y$11,Data!$W$1,FALSE)/1000*(Mannings_n_bot)^1.5)/N444)^0.67</f>
        <v>5.1138804355456646E-2</v>
      </c>
      <c r="BC444" s="34">
        <f>(((O444-VLOOKUP(BC$6,Data!$N$4:$Y$11,Data!$W$1,FALSE)/1000)*VLOOKUP(BC$6,Data!$N$4:$Y$11,Data!$P$1,FALSE)^1.5+VLOOKUP(BC$6,Data!$N$4:$Y$11,Data!$W$1,FALSE)/1000*(Mannings_n_bot)^1.5)/O444)^0.67</f>
        <v>5.1001320362672777E-2</v>
      </c>
      <c r="BD444" s="34">
        <f>(((P444-VLOOKUP(BD$6,Data!$N$4:$Y$11,Data!$W$1,FALSE)/1000)*VLOOKUP(BD$6,Data!$N$4:$Y$11,Data!$P$1,FALSE)^1.5+VLOOKUP(BD$6,Data!$N$4:$Y$11,Data!$W$1,FALSE)/1000*(Mannings_n_bot)^1.5)/P444)^0.67</f>
        <v>5.0836269331846609E-2</v>
      </c>
      <c r="BE444" s="34">
        <f>(((Q444-VLOOKUP(BE$6,Data!$N$4:$Y$11,Data!$W$1,FALSE)/1000)*VLOOKUP(BE$6,Data!$N$4:$Y$11,Data!$P$1,FALSE)^1.5+VLOOKUP(BE$6,Data!$N$4:$Y$11,Data!$W$1,FALSE)/1000*(Mannings_n_bot)^1.5)/Q444)^0.67</f>
        <v>5.0695422693480312E-2</v>
      </c>
      <c r="BF444" s="34">
        <f>(((R444-VLOOKUP(BF$6,Data!$N$4:$Y$11,Data!$W$1,FALSE)/1000)*VLOOKUP(BF$6,Data!$N$4:$Y$11,Data!$P$1,FALSE)^1.5+VLOOKUP(BF$6,Data!$N$4:$Y$11,Data!$W$1,FALSE)/1000*(Mannings_n_bot)^1.5)/R444)^0.67</f>
        <v>5.059573343253293E-2</v>
      </c>
      <c r="BG444" s="34">
        <f>(((S444-VLOOKUP(BG$6,Data!$N$4:$Y$11,Data!$W$1,FALSE)/1000)*VLOOKUP(BG$6,Data!$N$4:$Y$11,Data!$P$1,FALSE)^1.5+VLOOKUP(BG$6,Data!$N$4:$Y$11,Data!$W$1,FALSE)/1000*(Mannings_n_bot)^1.5)/S444)^0.67</f>
        <v>5.0517379671558928E-2</v>
      </c>
    </row>
    <row r="445" spans="1:59" x14ac:dyDescent="0.25">
      <c r="A445" s="28">
        <v>0.438</v>
      </c>
      <c r="B445" s="94">
        <v>0.52003377457527689</v>
      </c>
      <c r="C445" s="94">
        <v>0.74682428697097014</v>
      </c>
      <c r="D445" s="94">
        <v>1.0131308173911171</v>
      </c>
      <c r="E445" s="94">
        <v>1.3214459178166416</v>
      </c>
      <c r="F445" s="94">
        <v>1.6689963834581716</v>
      </c>
      <c r="G445" s="94">
        <v>2.0588350814822043</v>
      </c>
      <c r="H445" s="94">
        <v>2.4876293064552142</v>
      </c>
      <c r="I445" s="94">
        <v>2.9589912017163074</v>
      </c>
      <c r="K445" s="28">
        <v>0.438</v>
      </c>
      <c r="L445" s="94">
        <v>2.23825906213558</v>
      </c>
      <c r="M445" s="94">
        <v>2.6895041653001717</v>
      </c>
      <c r="N445" s="94">
        <v>3.1313030226783019</v>
      </c>
      <c r="O445" s="94">
        <v>3.5824352869461307</v>
      </c>
      <c r="P445" s="94">
        <v>4.0242412692037446</v>
      </c>
      <c r="Q445" s="94">
        <v>4.4753151185098128</v>
      </c>
      <c r="R445" s="94">
        <v>4.917130229561681</v>
      </c>
      <c r="S445" s="94">
        <v>5.3681687923390458</v>
      </c>
      <c r="U445" s="28">
        <v>0.438</v>
      </c>
      <c r="V445" s="94">
        <v>1.388072686331514</v>
      </c>
      <c r="W445" s="94">
        <v>1.667215163330072</v>
      </c>
      <c r="X445" s="94">
        <v>1.9412032328117885</v>
      </c>
      <c r="Y445" s="94">
        <v>2.2202740808305328</v>
      </c>
      <c r="Z445" s="94">
        <v>2.4942652677280668</v>
      </c>
      <c r="AA445" s="94">
        <v>2.7732992260396712</v>
      </c>
      <c r="AB445" s="94">
        <v>3.0472954105570222</v>
      </c>
      <c r="AC445" s="94">
        <v>3.3263071667580686</v>
      </c>
      <c r="AE445" s="28">
        <v>0.438</v>
      </c>
      <c r="AF445" s="94">
        <f t="shared" si="110"/>
        <v>0.53614120211751515</v>
      </c>
      <c r="AG445" s="94">
        <f t="shared" si="96"/>
        <v>0.53664873300205096</v>
      </c>
      <c r="AH445" s="94">
        <f t="shared" si="97"/>
        <v>0.53657503987126187</v>
      </c>
      <c r="AI445" s="94">
        <f t="shared" si="98"/>
        <v>0.53690261464146627</v>
      </c>
      <c r="AJ445" s="94">
        <f t="shared" si="99"/>
        <v>0.53681798810043935</v>
      </c>
      <c r="AK445" s="94">
        <f t="shared" si="100"/>
        <v>0.53705613321132928</v>
      </c>
      <c r="AL445" s="94">
        <f t="shared" si="101"/>
        <v>0.53697331322917552</v>
      </c>
      <c r="AM445" s="94">
        <f t="shared" si="102"/>
        <v>0.53715897888294017</v>
      </c>
      <c r="AO445" s="28">
        <v>0.438</v>
      </c>
      <c r="AP445" s="94">
        <f t="shared" si="111"/>
        <v>0.23233850959106558</v>
      </c>
      <c r="AQ445" s="94">
        <f t="shared" si="103"/>
        <v>0.27768103005991002</v>
      </c>
      <c r="AR445" s="94">
        <f t="shared" si="104"/>
        <v>0.3235492732749175</v>
      </c>
      <c r="AS445" s="94">
        <f t="shared" si="105"/>
        <v>0.36886804979612525</v>
      </c>
      <c r="AT445" s="94">
        <f t="shared" si="106"/>
        <v>0.41473566613176926</v>
      </c>
      <c r="AU445" s="94">
        <f t="shared" si="107"/>
        <v>0.46004248348164445</v>
      </c>
      <c r="AV445" s="94">
        <f t="shared" si="108"/>
        <v>0.50591080372442454</v>
      </c>
      <c r="AW445" s="94">
        <f t="shared" si="109"/>
        <v>0.55121053681082199</v>
      </c>
      <c r="AY445" s="28">
        <v>0.438</v>
      </c>
      <c r="AZ445" s="34">
        <f>(((L445-VLOOKUP(AZ$6,Data!$N$4:$Y$11,Data!$W$1,FALSE)/1000)*VLOOKUP(AZ$6,Data!$N$4:$Y$11,Data!$P$1,FALSE)^1.5+VLOOKUP(AZ$6,Data!$N$4:$Y$11,Data!$W$1,FALSE)/1000*(Mannings_n_bot)^1.5)/L445)^0.67</f>
        <v>5.1338340546880905E-2</v>
      </c>
      <c r="BA445" s="34">
        <f>(((M445-VLOOKUP(BA$6,Data!$N$4:$Y$11,Data!$W$1,FALSE)/1000)*VLOOKUP(BA$6,Data!$N$4:$Y$11,Data!$P$1,FALSE)^1.5+VLOOKUP(BA$6,Data!$N$4:$Y$11,Data!$W$1,FALSE)/1000*(Mannings_n_bot)^1.5)/M445)^0.67</f>
        <v>5.1253272148726083E-2</v>
      </c>
      <c r="BB445" s="34">
        <f>(((N445-VLOOKUP(BB$6,Data!$N$4:$Y$11,Data!$W$1,FALSE)/1000)*VLOOKUP(BB$6,Data!$N$4:$Y$11,Data!$P$1,FALSE)^1.5+VLOOKUP(BB$6,Data!$N$4:$Y$11,Data!$W$1,FALSE)/1000*(Mannings_n_bot)^1.5)/N445)^0.67</f>
        <v>5.1124981790956654E-2</v>
      </c>
      <c r="BC445" s="34">
        <f>(((O445-VLOOKUP(BC$6,Data!$N$4:$Y$11,Data!$W$1,FALSE)/1000)*VLOOKUP(BC$6,Data!$N$4:$Y$11,Data!$P$1,FALSE)^1.5+VLOOKUP(BC$6,Data!$N$4:$Y$11,Data!$W$1,FALSE)/1000*(Mannings_n_bot)^1.5)/O445)^0.67</f>
        <v>5.0987218643103377E-2</v>
      </c>
      <c r="BD445" s="34">
        <f>(((P445-VLOOKUP(BD$6,Data!$N$4:$Y$11,Data!$W$1,FALSE)/1000)*VLOOKUP(BD$6,Data!$N$4:$Y$11,Data!$P$1,FALSE)^1.5+VLOOKUP(BD$6,Data!$N$4:$Y$11,Data!$W$1,FALSE)/1000*(Mannings_n_bot)^1.5)/P445)^0.67</f>
        <v>5.0821878709704407E-2</v>
      </c>
      <c r="BE445" s="34">
        <f>(((Q445-VLOOKUP(BE$6,Data!$N$4:$Y$11,Data!$W$1,FALSE)/1000)*VLOOKUP(BE$6,Data!$N$4:$Y$11,Data!$P$1,FALSE)^1.5+VLOOKUP(BE$6,Data!$N$4:$Y$11,Data!$W$1,FALSE)/1000*(Mannings_n_bot)^1.5)/Q445)^0.67</f>
        <v>5.0680753509698584E-2</v>
      </c>
      <c r="BF445" s="34">
        <f>(((R445-VLOOKUP(BF$6,Data!$N$4:$Y$11,Data!$W$1,FALSE)/1000)*VLOOKUP(BF$6,Data!$N$4:$Y$11,Data!$P$1,FALSE)^1.5+VLOOKUP(BF$6,Data!$N$4:$Y$11,Data!$W$1,FALSE)/1000*(Mannings_n_bot)^1.5)/R445)^0.67</f>
        <v>5.0580892457045855E-2</v>
      </c>
      <c r="BG445" s="34">
        <f>(((S445-VLOOKUP(BG$6,Data!$N$4:$Y$11,Data!$W$1,FALSE)/1000)*VLOOKUP(BG$6,Data!$N$4:$Y$11,Data!$P$1,FALSE)^1.5+VLOOKUP(BG$6,Data!$N$4:$Y$11,Data!$W$1,FALSE)/1000*(Mannings_n_bot)^1.5)/S445)^0.67</f>
        <v>5.050237736487688E-2</v>
      </c>
    </row>
    <row r="446" spans="1:59" x14ac:dyDescent="0.25">
      <c r="A446" s="28">
        <v>0.439</v>
      </c>
      <c r="B446" s="94">
        <v>0.52114567700237424</v>
      </c>
      <c r="C446" s="94">
        <v>0.74841912498114227</v>
      </c>
      <c r="D446" s="94">
        <v>1.015294739287117</v>
      </c>
      <c r="E446" s="94">
        <v>1.3242661137384104</v>
      </c>
      <c r="F446" s="94">
        <v>1.6725590458927386</v>
      </c>
      <c r="G446" s="94">
        <v>2.0632273547242161</v>
      </c>
      <c r="H446" s="94">
        <v>2.4929374283980263</v>
      </c>
      <c r="I446" s="94">
        <v>2.9653022705913341</v>
      </c>
      <c r="K446" s="28">
        <v>0.439</v>
      </c>
      <c r="L446" s="94">
        <v>2.2400143156281813</v>
      </c>
      <c r="M446" s="94">
        <v>2.6916052338791125</v>
      </c>
      <c r="N446" s="94">
        <v>3.1337505906723826</v>
      </c>
      <c r="O446" s="94">
        <v>3.5852285557225696</v>
      </c>
      <c r="P446" s="94">
        <v>4.0273810291544461</v>
      </c>
      <c r="Q446" s="94">
        <v>4.4788005222419169</v>
      </c>
      <c r="R446" s="94">
        <v>4.9209621249295434</v>
      </c>
      <c r="S446" s="94">
        <v>5.3723462979796501</v>
      </c>
      <c r="U446" s="28">
        <v>0.439</v>
      </c>
      <c r="V446" s="94">
        <v>1.3873564971931731</v>
      </c>
      <c r="W446" s="94">
        <v>1.6663477866596308</v>
      </c>
      <c r="X446" s="94">
        <v>1.940194523871186</v>
      </c>
      <c r="Y446" s="94">
        <v>2.2191141976092945</v>
      </c>
      <c r="Z446" s="94">
        <v>2.4929640384561238</v>
      </c>
      <c r="AA446" s="94">
        <v>2.7718468311769233</v>
      </c>
      <c r="AB446" s="94">
        <v>3.0457016612120951</v>
      </c>
      <c r="AC446" s="94">
        <v>3.324562257849037</v>
      </c>
      <c r="AE446" s="28">
        <v>0.439</v>
      </c>
      <c r="AF446" s="94">
        <f t="shared" si="110"/>
        <v>0.53728754439958759</v>
      </c>
      <c r="AG446" s="94">
        <f t="shared" si="96"/>
        <v>0.53779474259551729</v>
      </c>
      <c r="AH446" s="94">
        <f t="shared" si="97"/>
        <v>0.53772109767316978</v>
      </c>
      <c r="AI446" s="94">
        <f t="shared" si="98"/>
        <v>0.53804845840531901</v>
      </c>
      <c r="AJ446" s="94">
        <f t="shared" si="99"/>
        <v>0.53796388709660281</v>
      </c>
      <c r="AK446" s="94">
        <f t="shared" si="100"/>
        <v>0.5382018768916168</v>
      </c>
      <c r="AL446" s="94">
        <f t="shared" si="101"/>
        <v>0.53811911088450137</v>
      </c>
      <c r="AM446" s="94">
        <f t="shared" si="102"/>
        <v>0.53830465559553153</v>
      </c>
      <c r="AO446" s="28">
        <v>0.439</v>
      </c>
      <c r="AP446" s="94">
        <f t="shared" si="111"/>
        <v>0.23265283322808858</v>
      </c>
      <c r="AQ446" s="94">
        <f t="shared" si="103"/>
        <v>0.27805679509046305</v>
      </c>
      <c r="AR446" s="94">
        <f t="shared" si="104"/>
        <v>0.32398709147726834</v>
      </c>
      <c r="AS446" s="94">
        <f t="shared" si="105"/>
        <v>0.36936727830773314</v>
      </c>
      <c r="AT446" s="94">
        <f t="shared" si="106"/>
        <v>0.41529694701966019</v>
      </c>
      <c r="AU446" s="94">
        <f t="shared" si="107"/>
        <v>0.46066515900365285</v>
      </c>
      <c r="AV446" s="94">
        <f t="shared" si="108"/>
        <v>0.50659553256238876</v>
      </c>
      <c r="AW446" s="94">
        <f t="shared" si="109"/>
        <v>0.55195665098999291</v>
      </c>
      <c r="AY446" s="28">
        <v>0.439</v>
      </c>
      <c r="AZ446" s="34">
        <f>(((L446-VLOOKUP(AZ$6,Data!$N$4:$Y$11,Data!$W$1,FALSE)/1000)*VLOOKUP(AZ$6,Data!$N$4:$Y$11,Data!$P$1,FALSE)^1.5+VLOOKUP(AZ$6,Data!$N$4:$Y$11,Data!$W$1,FALSE)/1000*(Mannings_n_bot)^1.5)/L446)^0.67</f>
        <v>5.1324952818412511E-2</v>
      </c>
      <c r="BA446" s="34">
        <f>(((M446-VLOOKUP(BA$6,Data!$N$4:$Y$11,Data!$W$1,FALSE)/1000)*VLOOKUP(BA$6,Data!$N$4:$Y$11,Data!$P$1,FALSE)^1.5+VLOOKUP(BA$6,Data!$N$4:$Y$11,Data!$W$1,FALSE)/1000*(Mannings_n_bot)^1.5)/M446)^0.67</f>
        <v>5.1239684478812955E-2</v>
      </c>
      <c r="BB446" s="34">
        <f>(((N446-VLOOKUP(BB$6,Data!$N$4:$Y$11,Data!$W$1,FALSE)/1000)*VLOOKUP(BB$6,Data!$N$4:$Y$11,Data!$P$1,FALSE)^1.5+VLOOKUP(BB$6,Data!$N$4:$Y$11,Data!$W$1,FALSE)/1000*(Mannings_n_bot)^1.5)/N446)^0.67</f>
        <v>5.1111171812288976E-2</v>
      </c>
      <c r="BC446" s="34">
        <f>(((O446-VLOOKUP(BC$6,Data!$N$4:$Y$11,Data!$W$1,FALSE)/1000)*VLOOKUP(BC$6,Data!$N$4:$Y$11,Data!$P$1,FALSE)^1.5+VLOOKUP(BC$6,Data!$N$4:$Y$11,Data!$W$1,FALSE)/1000*(Mannings_n_bot)^1.5)/O446)^0.67</f>
        <v>5.0973129626869618E-2</v>
      </c>
      <c r="BD446" s="34">
        <f>(((P446-VLOOKUP(BD$6,Data!$N$4:$Y$11,Data!$W$1,FALSE)/1000)*VLOOKUP(BD$6,Data!$N$4:$Y$11,Data!$P$1,FALSE)^1.5+VLOOKUP(BD$6,Data!$N$4:$Y$11,Data!$W$1,FALSE)/1000*(Mannings_n_bot)^1.5)/P446)^0.67</f>
        <v>5.0807501029229679E-2</v>
      </c>
      <c r="BE446" s="34">
        <f>(((Q446-VLOOKUP(BE$6,Data!$N$4:$Y$11,Data!$W$1,FALSE)/1000)*VLOOKUP(BE$6,Data!$N$4:$Y$11,Data!$P$1,FALSE)^1.5+VLOOKUP(BE$6,Data!$N$4:$Y$11,Data!$W$1,FALSE)/1000*(Mannings_n_bot)^1.5)/Q446)^0.67</f>
        <v>5.0666097401921857E-2</v>
      </c>
      <c r="BF446" s="34">
        <f>(((R446-VLOOKUP(BF$6,Data!$N$4:$Y$11,Data!$W$1,FALSE)/1000)*VLOOKUP(BF$6,Data!$N$4:$Y$11,Data!$P$1,FALSE)^1.5+VLOOKUP(BF$6,Data!$N$4:$Y$11,Data!$W$1,FALSE)/1000*(Mannings_n_bot)^1.5)/R446)^0.67</f>
        <v>5.0566064706652543E-2</v>
      </c>
      <c r="BG446" s="34">
        <f>(((S446-VLOOKUP(BG$6,Data!$N$4:$Y$11,Data!$W$1,FALSE)/1000)*VLOOKUP(BG$6,Data!$N$4:$Y$11,Data!$P$1,FALSE)^1.5+VLOOKUP(BG$6,Data!$N$4:$Y$11,Data!$W$1,FALSE)/1000*(Mannings_n_bot)^1.5)/S446)^0.67</f>
        <v>5.0487388343631638E-2</v>
      </c>
    </row>
    <row r="447" spans="1:59" x14ac:dyDescent="0.25">
      <c r="A447" s="28">
        <v>0.44</v>
      </c>
      <c r="B447" s="94">
        <v>0.52225700469511027</v>
      </c>
      <c r="C447" s="94">
        <v>0.75001313178566797</v>
      </c>
      <c r="D447" s="94">
        <v>1.0174575347287993</v>
      </c>
      <c r="E447" s="94">
        <v>1.3270848337556358</v>
      </c>
      <c r="F447" s="94">
        <v>1.6761198464173648</v>
      </c>
      <c r="G447" s="94">
        <v>2.0676173236295661</v>
      </c>
      <c r="H447" s="94">
        <v>2.498242769242041</v>
      </c>
      <c r="I447" s="94">
        <v>2.9716100229653799</v>
      </c>
      <c r="K447" s="28">
        <v>0.44</v>
      </c>
      <c r="L447" s="94">
        <v>2.241770476868171</v>
      </c>
      <c r="M447" s="94">
        <v>2.6937073980748365</v>
      </c>
      <c r="N447" s="94">
        <v>3.1361994334399999</v>
      </c>
      <c r="O447" s="94">
        <v>3.5880232870775308</v>
      </c>
      <c r="P447" s="94">
        <v>4.0305224308573422</v>
      </c>
      <c r="Q447" s="94">
        <v>4.4822877554963396</v>
      </c>
      <c r="R447" s="94">
        <v>4.924796029005841</v>
      </c>
      <c r="S447" s="94">
        <v>5.3765260000770958</v>
      </c>
      <c r="U447" s="28">
        <v>0.44</v>
      </c>
      <c r="V447" s="94">
        <v>1.3866380861974903</v>
      </c>
      <c r="W447" s="94">
        <v>1.6654777594073069</v>
      </c>
      <c r="X447" s="94">
        <v>1.9391827256994472</v>
      </c>
      <c r="Y447" s="94">
        <v>2.2179507965717762</v>
      </c>
      <c r="Z447" s="94">
        <v>2.4916588527502452</v>
      </c>
      <c r="AA447" s="94">
        <v>2.7703900513618707</v>
      </c>
      <c r="AB447" s="94">
        <v>3.044103088308816</v>
      </c>
      <c r="AC447" s="94">
        <v>3.3228120969013157</v>
      </c>
      <c r="AE447" s="28">
        <v>0.44</v>
      </c>
      <c r="AF447" s="94">
        <f t="shared" si="110"/>
        <v>0.53843329414558549</v>
      </c>
      <c r="AG447" s="94">
        <f t="shared" si="96"/>
        <v>0.53894015490597502</v>
      </c>
      <c r="AH447" s="94">
        <f t="shared" si="97"/>
        <v>0.53886655888156776</v>
      </c>
      <c r="AI447" s="94">
        <f t="shared" si="98"/>
        <v>0.53919370251011833</v>
      </c>
      <c r="AJ447" s="94">
        <f t="shared" si="99"/>
        <v>0.53910918722583145</v>
      </c>
      <c r="AK447" s="94">
        <f t="shared" si="100"/>
        <v>0.53934701947561048</v>
      </c>
      <c r="AL447" s="94">
        <f t="shared" si="101"/>
        <v>0.53926430821893867</v>
      </c>
      <c r="AM447" s="94">
        <f t="shared" si="102"/>
        <v>0.53944973024878617</v>
      </c>
      <c r="AO447" s="28">
        <v>0.44</v>
      </c>
      <c r="AP447" s="94">
        <f t="shared" si="111"/>
        <v>0.23296631393982889</v>
      </c>
      <c r="AQ447" s="94">
        <f t="shared" si="103"/>
        <v>0.27843155211352733</v>
      </c>
      <c r="AR447" s="94">
        <f t="shared" si="104"/>
        <v>0.32442373526379403</v>
      </c>
      <c r="AS447" s="94">
        <f t="shared" si="105"/>
        <v>0.3698651674127108</v>
      </c>
      <c r="AT447" s="94">
        <f t="shared" si="106"/>
        <v>0.41585672209268248</v>
      </c>
      <c r="AU447" s="94">
        <f t="shared" si="107"/>
        <v>0.46128616376630005</v>
      </c>
      <c r="AV447" s="94">
        <f t="shared" si="108"/>
        <v>0.50727842422874037</v>
      </c>
      <c r="AW447" s="94">
        <f t="shared" si="109"/>
        <v>0.55270076308061544</v>
      </c>
      <c r="AY447" s="28">
        <v>0.44</v>
      </c>
      <c r="AZ447" s="34">
        <f>(((L447-VLOOKUP(AZ$6,Data!$N$4:$Y$11,Data!$W$1,FALSE)/1000)*VLOOKUP(AZ$6,Data!$N$4:$Y$11,Data!$P$1,FALSE)^1.5+VLOOKUP(AZ$6,Data!$N$4:$Y$11,Data!$W$1,FALSE)/1000*(Mannings_n_bot)^1.5)/L447)^0.67</f>
        <v>5.1311577429664613E-2</v>
      </c>
      <c r="BA447" s="34">
        <f>(((M447-VLOOKUP(BA$6,Data!$N$4:$Y$11,Data!$W$1,FALSE)/1000)*VLOOKUP(BA$6,Data!$N$4:$Y$11,Data!$P$1,FALSE)^1.5+VLOOKUP(BA$6,Data!$N$4:$Y$11,Data!$W$1,FALSE)/1000*(Mannings_n_bot)^1.5)/M447)^0.67</f>
        <v>5.122610916447376E-2</v>
      </c>
      <c r="BB447" s="34">
        <f>(((N447-VLOOKUP(BB$6,Data!$N$4:$Y$11,Data!$W$1,FALSE)/1000)*VLOOKUP(BB$6,Data!$N$4:$Y$11,Data!$P$1,FALSE)^1.5+VLOOKUP(BB$6,Data!$N$4:$Y$11,Data!$W$1,FALSE)/1000*(Mannings_n_bot)^1.5)/N447)^0.67</f>
        <v>5.1097374377855227E-2</v>
      </c>
      <c r="BC447" s="34">
        <f>(((O447-VLOOKUP(BC$6,Data!$N$4:$Y$11,Data!$W$1,FALSE)/1000)*VLOOKUP(BC$6,Data!$N$4:$Y$11,Data!$P$1,FALSE)^1.5+VLOOKUP(BC$6,Data!$N$4:$Y$11,Data!$W$1,FALSE)/1000*(Mannings_n_bot)^1.5)/O447)^0.67</f>
        <v>5.0959053271952236E-2</v>
      </c>
      <c r="BD447" s="34">
        <f>(((P447-VLOOKUP(BD$6,Data!$N$4:$Y$11,Data!$W$1,FALSE)/1000)*VLOOKUP(BD$6,Data!$N$4:$Y$11,Data!$P$1,FALSE)^1.5+VLOOKUP(BD$6,Data!$N$4:$Y$11,Data!$W$1,FALSE)/1000*(Mannings_n_bot)^1.5)/P447)^0.67</f>
        <v>5.0793136247548429E-2</v>
      </c>
      <c r="BE447" s="34">
        <f>(((Q447-VLOOKUP(BE$6,Data!$N$4:$Y$11,Data!$W$1,FALSE)/1000)*VLOOKUP(BE$6,Data!$N$4:$Y$11,Data!$P$1,FALSE)^1.5+VLOOKUP(BE$6,Data!$N$4:$Y$11,Data!$W$1,FALSE)/1000*(Mannings_n_bot)^1.5)/Q447)^0.67</f>
        <v>5.0651454326784133E-2</v>
      </c>
      <c r="BF447" s="34">
        <f>(((R447-VLOOKUP(BF$6,Data!$N$4:$Y$11,Data!$W$1,FALSE)/1000)*VLOOKUP(BF$6,Data!$N$4:$Y$11,Data!$P$1,FALSE)^1.5+VLOOKUP(BF$6,Data!$N$4:$Y$11,Data!$W$1,FALSE)/1000*(Mannings_n_bot)^1.5)/R447)^0.67</f>
        <v>5.0551250137448218E-2</v>
      </c>
      <c r="BG447" s="34">
        <f>(((S447-VLOOKUP(BG$6,Data!$N$4:$Y$11,Data!$W$1,FALSE)/1000)*VLOOKUP(BG$6,Data!$N$4:$Y$11,Data!$P$1,FALSE)^1.5+VLOOKUP(BG$6,Data!$N$4:$Y$11,Data!$W$1,FALSE)/1000*(Mannings_n_bot)^1.5)/S447)^0.67</f>
        <v>5.0472412563690089E-2</v>
      </c>
    </row>
    <row r="448" spans="1:59" x14ac:dyDescent="0.25">
      <c r="A448" s="28">
        <v>0.441</v>
      </c>
      <c r="B448" s="94">
        <v>0.52336775587184503</v>
      </c>
      <c r="C448" s="94">
        <v>0.75160630484638635</v>
      </c>
      <c r="D448" s="94">
        <v>1.0196192002689086</v>
      </c>
      <c r="E448" s="94">
        <v>1.3299020733952986</v>
      </c>
      <c r="F448" s="94">
        <v>1.6796787793749981</v>
      </c>
      <c r="G448" s="94">
        <v>2.0720049812461925</v>
      </c>
      <c r="H448" s="94">
        <v>2.5035453205762259</v>
      </c>
      <c r="I448" s="94">
        <v>2.9779144488631584</v>
      </c>
      <c r="K448" s="28">
        <v>0.441</v>
      </c>
      <c r="L448" s="94">
        <v>2.2435275496132689</v>
      </c>
      <c r="M448" s="94">
        <v>2.6958106623813829</v>
      </c>
      <c r="N448" s="94">
        <v>3.1386495562169912</v>
      </c>
      <c r="O448" s="94">
        <v>3.5908194869830594</v>
      </c>
      <c r="P448" s="94">
        <v>4.0336654810262313</v>
      </c>
      <c r="Q448" s="94">
        <v>4.4857768257230362</v>
      </c>
      <c r="R448" s="94">
        <v>4.9286319499822593</v>
      </c>
      <c r="S448" s="94">
        <v>5.3807079075591959</v>
      </c>
      <c r="U448" s="28">
        <v>0.441</v>
      </c>
      <c r="V448" s="94">
        <v>1.3859174498892666</v>
      </c>
      <c r="W448" s="94">
        <v>1.6646050774170178</v>
      </c>
      <c r="X448" s="94">
        <v>1.9381678334584802</v>
      </c>
      <c r="Y448" s="94">
        <v>2.2167838721793736</v>
      </c>
      <c r="Z448" s="94">
        <v>2.4903497043897604</v>
      </c>
      <c r="AA448" s="94">
        <v>2.7689288796735236</v>
      </c>
      <c r="AB448" s="94">
        <v>3.0424996842440857</v>
      </c>
      <c r="AC448" s="94">
        <v>3.3210566756116027</v>
      </c>
      <c r="AE448" s="28">
        <v>0.441</v>
      </c>
      <c r="AF448" s="94">
        <f t="shared" si="110"/>
        <v>0.53957844951868483</v>
      </c>
      <c r="AG448" s="94">
        <f t="shared" si="96"/>
        <v>0.54008496810956697</v>
      </c>
      <c r="AH448" s="94">
        <f t="shared" si="97"/>
        <v>0.54001142167071803</v>
      </c>
      <c r="AI448" s="94">
        <f t="shared" si="98"/>
        <v>0.54033834513847934</v>
      </c>
      <c r="AJ448" s="94">
        <f t="shared" si="99"/>
        <v>0.54025388666858432</v>
      </c>
      <c r="AK448" s="94">
        <f t="shared" si="100"/>
        <v>0.54049155914983449</v>
      </c>
      <c r="AL448" s="94">
        <f t="shared" si="101"/>
        <v>0.54040890341690351</v>
      </c>
      <c r="AM448" s="94">
        <f t="shared" si="102"/>
        <v>0.54059420103184552</v>
      </c>
      <c r="AO448" s="28">
        <v>0.441</v>
      </c>
      <c r="AP448" s="94">
        <f t="shared" si="111"/>
        <v>0.23327895214037431</v>
      </c>
      <c r="AQ448" s="94">
        <f t="shared" si="103"/>
        <v>0.27880530162398132</v>
      </c>
      <c r="AR448" s="94">
        <f t="shared" si="104"/>
        <v>0.32485920521112716</v>
      </c>
      <c r="AS448" s="94">
        <f t="shared" si="105"/>
        <v>0.37036171776840221</v>
      </c>
      <c r="AT448" s="94">
        <f t="shared" si="106"/>
        <v>0.41641499208993898</v>
      </c>
      <c r="AU448" s="94">
        <f t="shared" si="107"/>
        <v>0.46190549858935931</v>
      </c>
      <c r="AV448" s="94">
        <f t="shared" si="108"/>
        <v>0.50795947962501797</v>
      </c>
      <c r="AW448" s="94">
        <f t="shared" si="109"/>
        <v>0.55344287406487447</v>
      </c>
      <c r="AY448" s="28">
        <v>0.441</v>
      </c>
      <c r="AZ448" s="34">
        <f>(((L448-VLOOKUP(AZ$6,Data!$N$4:$Y$11,Data!$W$1,FALSE)/1000)*VLOOKUP(AZ$6,Data!$N$4:$Y$11,Data!$P$1,FALSE)^1.5+VLOOKUP(AZ$6,Data!$N$4:$Y$11,Data!$W$1,FALSE)/1000*(Mannings_n_bot)^1.5)/L448)^0.67</f>
        <v>5.129821433982247E-2</v>
      </c>
      <c r="BA448" s="34">
        <f>(((M448-VLOOKUP(BA$6,Data!$N$4:$Y$11,Data!$W$1,FALSE)/1000)*VLOOKUP(BA$6,Data!$N$4:$Y$11,Data!$P$1,FALSE)^1.5+VLOOKUP(BA$6,Data!$N$4:$Y$11,Data!$W$1,FALSE)/1000*(Mannings_n_bot)^1.5)/M448)^0.67</f>
        <v>5.1212546164843463E-2</v>
      </c>
      <c r="BB448" s="34">
        <f>(((N448-VLOOKUP(BB$6,Data!$N$4:$Y$11,Data!$W$1,FALSE)/1000)*VLOOKUP(BB$6,Data!$N$4:$Y$11,Data!$P$1,FALSE)^1.5+VLOOKUP(BB$6,Data!$N$4:$Y$11,Data!$W$1,FALSE)/1000*(Mannings_n_bot)^1.5)/N448)^0.67</f>
        <v>5.1083589446118696E-2</v>
      </c>
      <c r="BC448" s="34">
        <f>(((O448-VLOOKUP(BC$6,Data!$N$4:$Y$11,Data!$W$1,FALSE)/1000)*VLOOKUP(BC$6,Data!$N$4:$Y$11,Data!$P$1,FALSE)^1.5+VLOOKUP(BC$6,Data!$N$4:$Y$11,Data!$W$1,FALSE)/1000*(Mannings_n_bot)^1.5)/O448)^0.67</f>
        <v>5.0944989536392711E-2</v>
      </c>
      <c r="BD448" s="34">
        <f>(((P448-VLOOKUP(BD$6,Data!$N$4:$Y$11,Data!$W$1,FALSE)/1000)*VLOOKUP(BD$6,Data!$N$4:$Y$11,Data!$P$1,FALSE)^1.5+VLOOKUP(BD$6,Data!$N$4:$Y$11,Data!$W$1,FALSE)/1000*(Mannings_n_bot)^1.5)/P448)^0.67</f>
        <v>5.0778784321848451E-2</v>
      </c>
      <c r="BE448" s="34">
        <f>(((Q448-VLOOKUP(BE$6,Data!$N$4:$Y$11,Data!$W$1,FALSE)/1000)*VLOOKUP(BE$6,Data!$N$4:$Y$11,Data!$P$1,FALSE)^1.5+VLOOKUP(BE$6,Data!$N$4:$Y$11,Data!$W$1,FALSE)/1000*(Mannings_n_bot)^1.5)/Q448)^0.67</f>
        <v>5.0636824240980725E-2</v>
      </c>
      <c r="BF448" s="34">
        <f>(((R448-VLOOKUP(BF$6,Data!$N$4:$Y$11,Data!$W$1,FALSE)/1000)*VLOOKUP(BF$6,Data!$N$4:$Y$11,Data!$P$1,FALSE)^1.5+VLOOKUP(BF$6,Data!$N$4:$Y$11,Data!$W$1,FALSE)/1000*(Mannings_n_bot)^1.5)/R448)^0.67</f>
        <v>5.053644870559023E-2</v>
      </c>
      <c r="BG448" s="34">
        <f>(((S448-VLOOKUP(BG$6,Data!$N$4:$Y$11,Data!$W$1,FALSE)/1000)*VLOOKUP(BG$6,Data!$N$4:$Y$11,Data!$P$1,FALSE)^1.5+VLOOKUP(BG$6,Data!$N$4:$Y$11,Data!$W$1,FALSE)/1000*(Mannings_n_bot)^1.5)/S448)^0.67</f>
        <v>5.0457449980980583E-2</v>
      </c>
    </row>
    <row r="449" spans="1:59" x14ac:dyDescent="0.25">
      <c r="A449" s="28">
        <v>0.442</v>
      </c>
      <c r="B449" s="94">
        <v>0.52447792874816335</v>
      </c>
      <c r="C449" s="94">
        <v>0.75319864162115013</v>
      </c>
      <c r="D449" s="94">
        <v>1.0217797324547822</v>
      </c>
      <c r="E449" s="94">
        <v>1.332717828177326</v>
      </c>
      <c r="F449" s="94">
        <v>1.6832358390996778</v>
      </c>
      <c r="G449" s="94">
        <v>2.0763903206110479</v>
      </c>
      <c r="H449" s="94">
        <v>2.5088450739762695</v>
      </c>
      <c r="I449" s="94">
        <v>2.9842155382935909</v>
      </c>
      <c r="K449" s="28">
        <v>0.442</v>
      </c>
      <c r="L449" s="94">
        <v>2.2452855376358349</v>
      </c>
      <c r="M449" s="94">
        <v>2.6979150313103784</v>
      </c>
      <c r="N449" s="94">
        <v>3.1411009642596754</v>
      </c>
      <c r="O449" s="94">
        <v>3.5936171614346328</v>
      </c>
      <c r="P449" s="94">
        <v>4.0368101864012331</v>
      </c>
      <c r="Q449" s="94">
        <v>4.4892677404012318</v>
      </c>
      <c r="R449" s="94">
        <v>4.9324698960826412</v>
      </c>
      <c r="S449" s="94">
        <v>5.3848920293888716</v>
      </c>
      <c r="U449" s="28">
        <v>0.442</v>
      </c>
      <c r="V449" s="94">
        <v>1.3851945847953993</v>
      </c>
      <c r="W449" s="94">
        <v>1.663729736511266</v>
      </c>
      <c r="X449" s="94">
        <v>1.9371498422852427</v>
      </c>
      <c r="Y449" s="94">
        <v>2.2156134188650198</v>
      </c>
      <c r="Z449" s="94">
        <v>2.4890365871220061</v>
      </c>
      <c r="AA449" s="94">
        <v>2.7674633091553873</v>
      </c>
      <c r="AB449" s="94">
        <v>3.0408914413757651</v>
      </c>
      <c r="AC449" s="94">
        <v>3.3192959856340467</v>
      </c>
      <c r="AE449" s="28">
        <v>0.442</v>
      </c>
      <c r="AF449" s="94">
        <f t="shared" si="110"/>
        <v>0.54072300867920031</v>
      </c>
      <c r="AG449" s="94">
        <f t="shared" si="96"/>
        <v>0.54122918037957157</v>
      </c>
      <c r="AH449" s="94">
        <f t="shared" si="97"/>
        <v>0.54115568421201898</v>
      </c>
      <c r="AI449" s="94">
        <f t="shared" si="98"/>
        <v>0.54148238447015129</v>
      </c>
      <c r="AJ449" s="94">
        <f t="shared" si="99"/>
        <v>0.54139798360245495</v>
      </c>
      <c r="AK449" s="94">
        <f t="shared" si="100"/>
        <v>0.54163549409794753</v>
      </c>
      <c r="AL449" s="94">
        <f t="shared" si="101"/>
        <v>0.54155289465994527</v>
      </c>
      <c r="AM449" s="94">
        <f t="shared" si="102"/>
        <v>0.54173806613098408</v>
      </c>
      <c r="AO449" s="28">
        <v>0.442</v>
      </c>
      <c r="AP449" s="94">
        <f t="shared" si="111"/>
        <v>0.23359074823971407</v>
      </c>
      <c r="AQ449" s="94">
        <f t="shared" si="103"/>
        <v>0.2791780441118345</v>
      </c>
      <c r="AR449" s="94">
        <f t="shared" si="104"/>
        <v>0.32529350189022177</v>
      </c>
      <c r="AS449" s="94">
        <f t="shared" si="105"/>
        <v>0.37085693002570214</v>
      </c>
      <c r="AT449" s="94">
        <f t="shared" si="106"/>
        <v>0.4169717577432745</v>
      </c>
      <c r="AU449" s="94">
        <f t="shared" si="107"/>
        <v>0.46252316428457635</v>
      </c>
      <c r="AV449" s="94">
        <f t="shared" si="108"/>
        <v>0.50863869964392283</v>
      </c>
      <c r="AW449" s="94">
        <f t="shared" si="109"/>
        <v>0.55418298491534801</v>
      </c>
      <c r="AY449" s="28">
        <v>0.442</v>
      </c>
      <c r="AZ449" s="34">
        <f>(((L449-VLOOKUP(AZ$6,Data!$N$4:$Y$11,Data!$W$1,FALSE)/1000)*VLOOKUP(AZ$6,Data!$N$4:$Y$11,Data!$P$1,FALSE)^1.5+VLOOKUP(AZ$6,Data!$N$4:$Y$11,Data!$W$1,FALSE)/1000*(Mannings_n_bot)^1.5)/L449)^0.67</f>
        <v>5.1284863508133223E-2</v>
      </c>
      <c r="BA449" s="34">
        <f>(((M449-VLOOKUP(BA$6,Data!$N$4:$Y$11,Data!$W$1,FALSE)/1000)*VLOOKUP(BA$6,Data!$N$4:$Y$11,Data!$P$1,FALSE)^1.5+VLOOKUP(BA$6,Data!$N$4:$Y$11,Data!$W$1,FALSE)/1000*(Mannings_n_bot)^1.5)/M449)^0.67</f>
        <v>5.1198995439117198E-2</v>
      </c>
      <c r="BB449" s="34">
        <f>(((N449-VLOOKUP(BB$6,Data!$N$4:$Y$11,Data!$W$1,FALSE)/1000)*VLOOKUP(BB$6,Data!$N$4:$Y$11,Data!$P$1,FALSE)^1.5+VLOOKUP(BB$6,Data!$N$4:$Y$11,Data!$W$1,FALSE)/1000*(Mannings_n_bot)^1.5)/N449)^0.67</f>
        <v>5.106981697560363E-2</v>
      </c>
      <c r="BC449" s="34">
        <f>(((O449-VLOOKUP(BC$6,Data!$N$4:$Y$11,Data!$W$1,FALSE)/1000)*VLOOKUP(BC$6,Data!$N$4:$Y$11,Data!$P$1,FALSE)^1.5+VLOOKUP(BC$6,Data!$N$4:$Y$11,Data!$W$1,FALSE)/1000*(Mannings_n_bot)^1.5)/O449)^0.67</f>
        <v>5.0930938378292497E-2</v>
      </c>
      <c r="BD449" s="34">
        <f>(((P449-VLOOKUP(BD$6,Data!$N$4:$Y$11,Data!$W$1,FALSE)/1000)*VLOOKUP(BD$6,Data!$N$4:$Y$11,Data!$P$1,FALSE)^1.5+VLOOKUP(BD$6,Data!$N$4:$Y$11,Data!$W$1,FALSE)/1000*(Mannings_n_bot)^1.5)/P449)^0.67</f>
        <v>5.0764445209378735E-2</v>
      </c>
      <c r="BE449" s="34">
        <f>(((Q449-VLOOKUP(BE$6,Data!$N$4:$Y$11,Data!$W$1,FALSE)/1000)*VLOOKUP(BE$6,Data!$N$4:$Y$11,Data!$P$1,FALSE)^1.5+VLOOKUP(BE$6,Data!$N$4:$Y$11,Data!$W$1,FALSE)/1000*(Mannings_n_bot)^1.5)/Q449)^0.67</f>
        <v>5.0622207101267448E-2</v>
      </c>
      <c r="BF449" s="34">
        <f>(((R449-VLOOKUP(BF$6,Data!$N$4:$Y$11,Data!$W$1,FALSE)/1000)*VLOOKUP(BF$6,Data!$N$4:$Y$11,Data!$P$1,FALSE)^1.5+VLOOKUP(BF$6,Data!$N$4:$Y$11,Data!$W$1,FALSE)/1000*(Mannings_n_bot)^1.5)/R449)^0.67</f>
        <v>5.0521660367297321E-2</v>
      </c>
      <c r="BG449" s="34">
        <f>(((S449-VLOOKUP(BG$6,Data!$N$4:$Y$11,Data!$W$1,FALSE)/1000)*VLOOKUP(BG$6,Data!$N$4:$Y$11,Data!$P$1,FALSE)^1.5+VLOOKUP(BG$6,Data!$N$4:$Y$11,Data!$W$1,FALSE)/1000*(Mannings_n_bot)^1.5)/S449)^0.67</f>
        <v>5.0442500551492249E-2</v>
      </c>
    </row>
    <row r="450" spans="1:59" x14ac:dyDescent="0.25">
      <c r="A450" s="28">
        <v>0.443</v>
      </c>
      <c r="B450" s="94">
        <v>0.52558752153685917</v>
      </c>
      <c r="C450" s="94">
        <v>0.75479013956380392</v>
      </c>
      <c r="D450" s="94">
        <v>1.0239391278283192</v>
      </c>
      <c r="E450" s="94">
        <v>1.3355320936145541</v>
      </c>
      <c r="F450" s="94">
        <v>1.6867910199164826</v>
      </c>
      <c r="G450" s="94">
        <v>2.0807733347500283</v>
      </c>
      <c r="H450" s="94">
        <v>2.5141420210045076</v>
      </c>
      <c r="I450" s="94">
        <v>2.9905132812497146</v>
      </c>
      <c r="K450" s="28">
        <v>0.443</v>
      </c>
      <c r="L450" s="94">
        <v>2.2470444447229636</v>
      </c>
      <c r="M450" s="94">
        <v>2.700020509391158</v>
      </c>
      <c r="N450" s="94">
        <v>3.1435536628449863</v>
      </c>
      <c r="O450" s="94">
        <v>3.5964163164513114</v>
      </c>
      <c r="P450" s="94">
        <v>4.0399565537489543</v>
      </c>
      <c r="Q450" s="94">
        <v>4.4927605070396091</v>
      </c>
      <c r="R450" s="94">
        <v>4.9363098755631984</v>
      </c>
      <c r="S450" s="94">
        <v>5.38907837456438</v>
      </c>
      <c r="U450" s="28">
        <v>0.443</v>
      </c>
      <c r="V450" s="94">
        <v>1.3844694874247796</v>
      </c>
      <c r="W450" s="94">
        <v>1.6628517324910175</v>
      </c>
      <c r="X450" s="94">
        <v>1.9361287472916007</v>
      </c>
      <c r="Y450" s="94">
        <v>2.2144394310330249</v>
      </c>
      <c r="Z450" s="94">
        <v>2.4877194946621413</v>
      </c>
      <c r="AA450" s="94">
        <v>2.7659933328152593</v>
      </c>
      <c r="AB450" s="94">
        <v>3.0392783520224547</v>
      </c>
      <c r="AC450" s="94">
        <v>3.3175300185800047</v>
      </c>
      <c r="AE450" s="28">
        <v>0.443</v>
      </c>
      <c r="AF450" s="94">
        <f t="shared" si="110"/>
        <v>0.54186696978456927</v>
      </c>
      <c r="AG450" s="94">
        <f t="shared" si="96"/>
        <v>0.54237278988638682</v>
      </c>
      <c r="AH450" s="94">
        <f t="shared" si="97"/>
        <v>0.54229934467398888</v>
      </c>
      <c r="AI450" s="94">
        <f t="shared" si="98"/>
        <v>0.54262581868200266</v>
      </c>
      <c r="AJ450" s="94">
        <f t="shared" si="99"/>
        <v>0.54254147620215487</v>
      </c>
      <c r="AK450" s="94">
        <f t="shared" si="100"/>
        <v>0.54277882250072407</v>
      </c>
      <c r="AL450" s="94">
        <f t="shared" si="101"/>
        <v>0.54269628012673155</v>
      </c>
      <c r="AM450" s="94">
        <f t="shared" si="102"/>
        <v>0.54288132372959275</v>
      </c>
      <c r="AO450" s="28">
        <v>0.443</v>
      </c>
      <c r="AP450" s="94">
        <f t="shared" si="111"/>
        <v>0.2339017026437403</v>
      </c>
      <c r="AQ450" s="94">
        <f t="shared" si="103"/>
        <v>0.2795497800622283</v>
      </c>
      <c r="AR450" s="94">
        <f t="shared" si="104"/>
        <v>0.32572662586635515</v>
      </c>
      <c r="AS450" s="94">
        <f t="shared" si="105"/>
        <v>0.37135080482905897</v>
      </c>
      <c r="AT450" s="94">
        <f t="shared" si="106"/>
        <v>0.4175270197772778</v>
      </c>
      <c r="AU450" s="94">
        <f t="shared" si="107"/>
        <v>0.46313916165567021</v>
      </c>
      <c r="AV450" s="94">
        <f t="shared" si="108"/>
        <v>0.50931608516932125</v>
      </c>
      <c r="AW450" s="94">
        <f t="shared" si="109"/>
        <v>0.55492109659500899</v>
      </c>
      <c r="AY450" s="28">
        <v>0.443</v>
      </c>
      <c r="AZ450" s="34">
        <f>(((L450-VLOOKUP(AZ$6,Data!$N$4:$Y$11,Data!$W$1,FALSE)/1000)*VLOOKUP(AZ$6,Data!$N$4:$Y$11,Data!$P$1,FALSE)^1.5+VLOOKUP(AZ$6,Data!$N$4:$Y$11,Data!$W$1,FALSE)/1000*(Mannings_n_bot)^1.5)/L450)^0.67</f>
        <v>5.1271524893905629E-2</v>
      </c>
      <c r="BA450" s="34">
        <f>(((M450-VLOOKUP(BA$6,Data!$N$4:$Y$11,Data!$W$1,FALSE)/1000)*VLOOKUP(BA$6,Data!$N$4:$Y$11,Data!$P$1,FALSE)^1.5+VLOOKUP(BA$6,Data!$N$4:$Y$11,Data!$W$1,FALSE)/1000*(Mannings_n_bot)^1.5)/M450)^0.67</f>
        <v>5.1185456946549371E-2</v>
      </c>
      <c r="BB450" s="34">
        <f>(((N450-VLOOKUP(BB$6,Data!$N$4:$Y$11,Data!$W$1,FALSE)/1000)*VLOOKUP(BB$6,Data!$N$4:$Y$11,Data!$P$1,FALSE)^1.5+VLOOKUP(BB$6,Data!$N$4:$Y$11,Data!$W$1,FALSE)/1000*(Mannings_n_bot)^1.5)/N450)^0.67</f>
        <v>5.1056056924894622E-2</v>
      </c>
      <c r="BC450" s="34">
        <f>(((O450-VLOOKUP(BC$6,Data!$N$4:$Y$11,Data!$W$1,FALSE)/1000)*VLOOKUP(BC$6,Data!$N$4:$Y$11,Data!$P$1,FALSE)^1.5+VLOOKUP(BC$6,Data!$N$4:$Y$11,Data!$W$1,FALSE)/1000*(Mannings_n_bot)^1.5)/O450)^0.67</f>
        <v>5.0916899755812518E-2</v>
      </c>
      <c r="BD450" s="34">
        <f>(((P450-VLOOKUP(BD$6,Data!$N$4:$Y$11,Data!$W$1,FALSE)/1000)*VLOOKUP(BD$6,Data!$N$4:$Y$11,Data!$P$1,FALSE)^1.5+VLOOKUP(BD$6,Data!$N$4:$Y$11,Data!$W$1,FALSE)/1000*(Mannings_n_bot)^1.5)/P450)^0.67</f>
        <v>5.0750118867448929E-2</v>
      </c>
      <c r="BE450" s="34">
        <f>(((Q450-VLOOKUP(BE$6,Data!$N$4:$Y$11,Data!$W$1,FALSE)/1000)*VLOOKUP(BE$6,Data!$N$4:$Y$11,Data!$P$1,FALSE)^1.5+VLOOKUP(BE$6,Data!$N$4:$Y$11,Data!$W$1,FALSE)/1000*(Mannings_n_bot)^1.5)/Q450)^0.67</f>
        <v>5.0607602864460116E-2</v>
      </c>
      <c r="BF450" s="34">
        <f>(((R450-VLOOKUP(BF$6,Data!$N$4:$Y$11,Data!$W$1,FALSE)/1000)*VLOOKUP(BF$6,Data!$N$4:$Y$11,Data!$P$1,FALSE)^1.5+VLOOKUP(BF$6,Data!$N$4:$Y$11,Data!$W$1,FALSE)/1000*(Mannings_n_bot)^1.5)/R450)^0.67</f>
        <v>5.0506885078849012E-2</v>
      </c>
      <c r="BG450" s="34">
        <f>(((S450-VLOOKUP(BG$6,Data!$N$4:$Y$11,Data!$W$1,FALSE)/1000)*VLOOKUP(BG$6,Data!$N$4:$Y$11,Data!$P$1,FALSE)^1.5+VLOOKUP(BG$6,Data!$N$4:$Y$11,Data!$W$1,FALSE)/1000*(Mannings_n_bot)^1.5)/S450)^0.67</f>
        <v>5.0427564231274334E-2</v>
      </c>
    </row>
    <row r="451" spans="1:59" x14ac:dyDescent="0.25">
      <c r="A451" s="28">
        <v>0.44400000000000001</v>
      </c>
      <c r="B451" s="94">
        <v>0.52669653244792347</v>
      </c>
      <c r="C451" s="94">
        <v>0.75638079612416387</v>
      </c>
      <c r="D451" s="94">
        <v>1.026097382925955</v>
      </c>
      <c r="E451" s="94">
        <v>1.3383448652126873</v>
      </c>
      <c r="F451" s="94">
        <v>1.6903443161414928</v>
      </c>
      <c r="G451" s="94">
        <v>2.0851540166779299</v>
      </c>
      <c r="H451" s="94">
        <v>2.5194361532098646</v>
      </c>
      <c r="I451" s="94">
        <v>2.9968076677086093</v>
      </c>
      <c r="K451" s="28">
        <v>0.44400000000000001</v>
      </c>
      <c r="L451" s="94">
        <v>2.2488042746765888</v>
      </c>
      <c r="M451" s="94">
        <v>2.7021271011708827</v>
      </c>
      <c r="N451" s="94">
        <v>3.146007657270613</v>
      </c>
      <c r="O451" s="94">
        <v>3.5992169580758979</v>
      </c>
      <c r="P451" s="94">
        <v>4.0431045898626827</v>
      </c>
      <c r="Q451" s="94">
        <v>4.4962551331765184</v>
      </c>
      <c r="R451" s="94">
        <v>4.9401518967127389</v>
      </c>
      <c r="S451" s="94">
        <v>5.3932669521195624</v>
      </c>
      <c r="U451" s="28">
        <v>0.44400000000000001</v>
      </c>
      <c r="V451" s="94">
        <v>1.3837421542681885</v>
      </c>
      <c r="W451" s="94">
        <v>1.6619710611355751</v>
      </c>
      <c r="X451" s="94">
        <v>1.9351045435641834</v>
      </c>
      <c r="Y451" s="94">
        <v>2.2132619030589118</v>
      </c>
      <c r="Z451" s="94">
        <v>2.4863984206929608</v>
      </c>
      <c r="AA451" s="94">
        <v>2.7645189436250224</v>
      </c>
      <c r="AB451" s="94">
        <v>3.0376604084632639</v>
      </c>
      <c r="AC451" s="94">
        <v>3.3157587660177916</v>
      </c>
      <c r="AE451" s="28">
        <v>0.44400000000000001</v>
      </c>
      <c r="AF451" s="94">
        <f t="shared" si="110"/>
        <v>0.54301033098933915</v>
      </c>
      <c r="AG451" s="94">
        <f t="shared" si="96"/>
        <v>0.54351579479751622</v>
      </c>
      <c r="AH451" s="94">
        <f t="shared" si="97"/>
        <v>0.54344240122225218</v>
      </c>
      <c r="AI451" s="94">
        <f t="shared" si="98"/>
        <v>0.543768645948004</v>
      </c>
      <c r="AJ451" s="94">
        <f t="shared" si="99"/>
        <v>0.54368436263950148</v>
      </c>
      <c r="AK451" s="94">
        <f t="shared" si="100"/>
        <v>0.54392154253604319</v>
      </c>
      <c r="AL451" s="94">
        <f t="shared" si="101"/>
        <v>0.54383905799303456</v>
      </c>
      <c r="AM451" s="94">
        <f t="shared" si="102"/>
        <v>0.54402397200816599</v>
      </c>
      <c r="AO451" s="28">
        <v>0.44400000000000001</v>
      </c>
      <c r="AP451" s="94">
        <f t="shared" si="111"/>
        <v>0.23421181575425021</v>
      </c>
      <c r="AQ451" s="94">
        <f t="shared" si="103"/>
        <v>0.27992050995543838</v>
      </c>
      <c r="AR451" s="94">
        <f t="shared" si="104"/>
        <v>0.32615857769912993</v>
      </c>
      <c r="AS451" s="94">
        <f t="shared" si="105"/>
        <v>0.37184334281647524</v>
      </c>
      <c r="AT451" s="94">
        <f t="shared" si="106"/>
        <v>0.4180807789092843</v>
      </c>
      <c r="AU451" s="94">
        <f t="shared" si="107"/>
        <v>0.46375349149833683</v>
      </c>
      <c r="AV451" s="94">
        <f t="shared" si="108"/>
        <v>0.50999163707624862</v>
      </c>
      <c r="AW451" s="94">
        <f t="shared" si="109"/>
        <v>0.55565721005722868</v>
      </c>
      <c r="AY451" s="28">
        <v>0.44400000000000001</v>
      </c>
      <c r="AZ451" s="34">
        <f>(((L451-VLOOKUP(AZ$6,Data!$N$4:$Y$11,Data!$W$1,FALSE)/1000)*VLOOKUP(AZ$6,Data!$N$4:$Y$11,Data!$P$1,FALSE)^1.5+VLOOKUP(AZ$6,Data!$N$4:$Y$11,Data!$W$1,FALSE)/1000*(Mannings_n_bot)^1.5)/L451)^0.67</f>
        <v>5.1258198456509065E-2</v>
      </c>
      <c r="BA451" s="34">
        <f>(((M451-VLOOKUP(BA$6,Data!$N$4:$Y$11,Data!$W$1,FALSE)/1000)*VLOOKUP(BA$6,Data!$N$4:$Y$11,Data!$P$1,FALSE)^1.5+VLOOKUP(BA$6,Data!$N$4:$Y$11,Data!$W$1,FALSE)/1000*(Mannings_n_bot)^1.5)/M451)^0.67</f>
        <v>5.1171930646453354E-2</v>
      </c>
      <c r="BB451" s="34">
        <f>(((N451-VLOOKUP(BB$6,Data!$N$4:$Y$11,Data!$W$1,FALSE)/1000)*VLOOKUP(BB$6,Data!$N$4:$Y$11,Data!$P$1,FALSE)^1.5+VLOOKUP(BB$6,Data!$N$4:$Y$11,Data!$W$1,FALSE)/1000*(Mannings_n_bot)^1.5)/N451)^0.67</f>
        <v>5.1042309252636107E-2</v>
      </c>
      <c r="BC451" s="34">
        <f>(((O451-VLOOKUP(BC$6,Data!$N$4:$Y$11,Data!$W$1,FALSE)/1000)*VLOOKUP(BC$6,Data!$N$4:$Y$11,Data!$P$1,FALSE)^1.5+VLOOKUP(BC$6,Data!$N$4:$Y$11,Data!$W$1,FALSE)/1000*(Mannings_n_bot)^1.5)/O451)^0.67</f>
        <v>5.0902873627172343E-2</v>
      </c>
      <c r="BD451" s="34">
        <f>(((P451-VLOOKUP(BD$6,Data!$N$4:$Y$11,Data!$W$1,FALSE)/1000)*VLOOKUP(BD$6,Data!$N$4:$Y$11,Data!$P$1,FALSE)^1.5+VLOOKUP(BD$6,Data!$N$4:$Y$11,Data!$W$1,FALSE)/1000*(Mannings_n_bot)^1.5)/P451)^0.67</f>
        <v>5.0735805253428454E-2</v>
      </c>
      <c r="BE451" s="34">
        <f>(((Q451-VLOOKUP(BE$6,Data!$N$4:$Y$11,Data!$W$1,FALSE)/1000)*VLOOKUP(BE$6,Data!$N$4:$Y$11,Data!$P$1,FALSE)^1.5+VLOOKUP(BE$6,Data!$N$4:$Y$11,Data!$W$1,FALSE)/1000*(Mannings_n_bot)^1.5)/Q451)^0.67</f>
        <v>5.0593011487433705E-2</v>
      </c>
      <c r="BF451" s="34">
        <f>(((R451-VLOOKUP(BF$6,Data!$N$4:$Y$11,Data!$W$1,FALSE)/1000)*VLOOKUP(BF$6,Data!$N$4:$Y$11,Data!$P$1,FALSE)^1.5+VLOOKUP(BF$6,Data!$N$4:$Y$11,Data!$W$1,FALSE)/1000*(Mannings_n_bot)^1.5)/R451)^0.67</f>
        <v>5.0492122796584979E-2</v>
      </c>
      <c r="BG451" s="34">
        <f>(((S451-VLOOKUP(BG$6,Data!$N$4:$Y$11,Data!$W$1,FALSE)/1000)*VLOOKUP(BG$6,Data!$N$4:$Y$11,Data!$P$1,FALSE)^1.5+VLOOKUP(BG$6,Data!$N$4:$Y$11,Data!$W$1,FALSE)/1000*(Mannings_n_bot)^1.5)/S451)^0.67</f>
        <v>5.0412640976435524E-2</v>
      </c>
    </row>
    <row r="452" spans="1:59" x14ac:dyDescent="0.25">
      <c r="A452" s="28">
        <v>0.44500000000000001</v>
      </c>
      <c r="B452" s="94">
        <v>0.52780495968852637</v>
      </c>
      <c r="C452" s="94">
        <v>0.75797060874799793</v>
      </c>
      <c r="D452" s="94">
        <v>1.0282544942786334</v>
      </c>
      <c r="E452" s="94">
        <v>1.3411561384702704</v>
      </c>
      <c r="F452" s="94">
        <v>1.6938957220817379</v>
      </c>
      <c r="G452" s="94">
        <v>2.0895323593983814</v>
      </c>
      <c r="H452" s="94">
        <v>2.5247274621277662</v>
      </c>
      <c r="I452" s="94">
        <v>3.0030986876313106</v>
      </c>
      <c r="K452" s="28">
        <v>0.44500000000000001</v>
      </c>
      <c r="L452" s="94">
        <v>2.2505650313135779</v>
      </c>
      <c r="M452" s="94">
        <v>2.7042348112146595</v>
      </c>
      <c r="N452" s="94">
        <v>3.1484629528551396</v>
      </c>
      <c r="O452" s="94">
        <v>3.6020190923751012</v>
      </c>
      <c r="P452" s="94">
        <v>4.0462543015625521</v>
      </c>
      <c r="Q452" s="94">
        <v>4.4997516263801618</v>
      </c>
      <c r="R452" s="94">
        <v>4.94399596785287</v>
      </c>
      <c r="S452" s="94">
        <v>5.3974577711240705</v>
      </c>
      <c r="U452" s="28">
        <v>0.44500000000000001</v>
      </c>
      <c r="V452" s="94">
        <v>1.3830125817981931</v>
      </c>
      <c r="W452" s="94">
        <v>1.6610877182024559</v>
      </c>
      <c r="X452" s="94">
        <v>1.9340772261642376</v>
      </c>
      <c r="Y452" s="94">
        <v>2.2120808292892482</v>
      </c>
      <c r="Z452" s="94">
        <v>2.4850733588647116</v>
      </c>
      <c r="AA452" s="94">
        <v>2.763040134520439</v>
      </c>
      <c r="AB452" s="94">
        <v>3.0360376029375886</v>
      </c>
      <c r="AC452" s="94">
        <v>3.3139822194724347</v>
      </c>
      <c r="AE452" s="28">
        <v>0.44500000000000001</v>
      </c>
      <c r="AF452" s="94">
        <f t="shared" si="110"/>
        <v>0.54415309044514948</v>
      </c>
      <c r="AG452" s="94">
        <f t="shared" si="96"/>
        <v>0.54465819327755438</v>
      </c>
      <c r="AH452" s="94">
        <f t="shared" si="97"/>
        <v>0.544584852019525</v>
      </c>
      <c r="AI452" s="94">
        <f t="shared" si="98"/>
        <v>0.54491086443921688</v>
      </c>
      <c r="AJ452" s="94">
        <f t="shared" si="99"/>
        <v>0.54482664108340095</v>
      </c>
      <c r="AK452" s="94">
        <f t="shared" si="100"/>
        <v>0.54506365237887078</v>
      </c>
      <c r="AL452" s="94">
        <f t="shared" si="101"/>
        <v>0.54498122643171309</v>
      </c>
      <c r="AM452" s="94">
        <f t="shared" si="102"/>
        <v>0.54516600914428537</v>
      </c>
      <c r="AO452" s="28">
        <v>0.44500000000000001</v>
      </c>
      <c r="AP452" s="94">
        <f t="shared" si="111"/>
        <v>0.23452108796894647</v>
      </c>
      <c r="AQ452" s="94">
        <f t="shared" si="103"/>
        <v>0.28029023426687594</v>
      </c>
      <c r="AR452" s="94">
        <f t="shared" si="104"/>
        <v>0.3265893579424764</v>
      </c>
      <c r="AS452" s="94">
        <f t="shared" si="105"/>
        <v>0.37233454461951176</v>
      </c>
      <c r="AT452" s="94">
        <f t="shared" si="106"/>
        <v>0.4186330358493785</v>
      </c>
      <c r="AU452" s="94">
        <f t="shared" si="107"/>
        <v>0.4643661546002511</v>
      </c>
      <c r="AV452" s="94">
        <f t="shared" si="108"/>
        <v>0.51066535623090958</v>
      </c>
      <c r="AW452" s="94">
        <f t="shared" si="109"/>
        <v>0.55639132624577947</v>
      </c>
      <c r="AY452" s="28">
        <v>0.44500000000000001</v>
      </c>
      <c r="AZ452" s="34">
        <f>(((L452-VLOOKUP(AZ$6,Data!$N$4:$Y$11,Data!$W$1,FALSE)/1000)*VLOOKUP(AZ$6,Data!$N$4:$Y$11,Data!$P$1,FALSE)^1.5+VLOOKUP(AZ$6,Data!$N$4:$Y$11,Data!$W$1,FALSE)/1000*(Mannings_n_bot)^1.5)/L452)^0.67</f>
        <v>5.124488415537326E-2</v>
      </c>
      <c r="BA452" s="34">
        <f>(((M452-VLOOKUP(BA$6,Data!$N$4:$Y$11,Data!$W$1,FALSE)/1000)*VLOOKUP(BA$6,Data!$N$4:$Y$11,Data!$P$1,FALSE)^1.5+VLOOKUP(BA$6,Data!$N$4:$Y$11,Data!$W$1,FALSE)/1000*(Mannings_n_bot)^1.5)/M452)^0.67</f>
        <v>5.1158416498200611E-2</v>
      </c>
      <c r="BB452" s="34">
        <f>(((N452-VLOOKUP(BB$6,Data!$N$4:$Y$11,Data!$W$1,FALSE)/1000)*VLOOKUP(BB$6,Data!$N$4:$Y$11,Data!$P$1,FALSE)^1.5+VLOOKUP(BB$6,Data!$N$4:$Y$11,Data!$W$1,FALSE)/1000*(Mannings_n_bot)^1.5)/N452)^0.67</f>
        <v>5.1028573917531517E-2</v>
      </c>
      <c r="BC452" s="34">
        <f>(((O452-VLOOKUP(BC$6,Data!$N$4:$Y$11,Data!$W$1,FALSE)/1000)*VLOOKUP(BC$6,Data!$N$4:$Y$11,Data!$P$1,FALSE)^1.5+VLOOKUP(BC$6,Data!$N$4:$Y$11,Data!$W$1,FALSE)/1000*(Mannings_n_bot)^1.5)/O452)^0.67</f>
        <v>5.0888859950649817E-2</v>
      </c>
      <c r="BD452" s="34">
        <f>(((P452-VLOOKUP(BD$6,Data!$N$4:$Y$11,Data!$W$1,FALSE)/1000)*VLOOKUP(BD$6,Data!$N$4:$Y$11,Data!$P$1,FALSE)^1.5+VLOOKUP(BD$6,Data!$N$4:$Y$11,Data!$W$1,FALSE)/1000*(Mannings_n_bot)^1.5)/P452)^0.67</f>
        <v>5.0721504324746008E-2</v>
      </c>
      <c r="BE452" s="34">
        <f>(((Q452-VLOOKUP(BE$6,Data!$N$4:$Y$11,Data!$W$1,FALSE)/1000)*VLOOKUP(BE$6,Data!$N$4:$Y$11,Data!$P$1,FALSE)^1.5+VLOOKUP(BE$6,Data!$N$4:$Y$11,Data!$W$1,FALSE)/1000*(Mannings_n_bot)^1.5)/Q452)^0.67</f>
        <v>5.0578432927121962E-2</v>
      </c>
      <c r="BF452" s="34">
        <f>(((R452-VLOOKUP(BF$6,Data!$N$4:$Y$11,Data!$W$1,FALSE)/1000)*VLOOKUP(BF$6,Data!$N$4:$Y$11,Data!$P$1,FALSE)^1.5+VLOOKUP(BF$6,Data!$N$4:$Y$11,Data!$W$1,FALSE)/1000*(Mannings_n_bot)^1.5)/R452)^0.67</f>
        <v>5.0477373476904244E-2</v>
      </c>
      <c r="BG452" s="34">
        <f>(((S452-VLOOKUP(BG$6,Data!$N$4:$Y$11,Data!$W$1,FALSE)/1000)*VLOOKUP(BG$6,Data!$N$4:$Y$11,Data!$P$1,FALSE)^1.5+VLOOKUP(BG$6,Data!$N$4:$Y$11,Data!$W$1,FALSE)/1000*(Mannings_n_bot)^1.5)/S452)^0.67</f>
        <v>5.0397730743143278E-2</v>
      </c>
    </row>
    <row r="453" spans="1:59" x14ac:dyDescent="0.25">
      <c r="A453" s="28">
        <v>0.44600000000000001</v>
      </c>
      <c r="B453" s="94">
        <v>0.52891280146300601</v>
      </c>
      <c r="C453" s="94">
        <v>0.75955957487700387</v>
      </c>
      <c r="D453" s="94">
        <v>1.0304104584117759</v>
      </c>
      <c r="E453" s="94">
        <v>1.3439659088786446</v>
      </c>
      <c r="F453" s="94">
        <v>1.697445232035153</v>
      </c>
      <c r="G453" s="94">
        <v>2.0939083559037988</v>
      </c>
      <c r="H453" s="94">
        <v>2.5300159392800947</v>
      </c>
      <c r="I453" s="94">
        <v>3.0093863309627298</v>
      </c>
      <c r="K453" s="28">
        <v>0.44600000000000001</v>
      </c>
      <c r="L453" s="94">
        <v>2.2523267184658393</v>
      </c>
      <c r="M453" s="94">
        <v>2.7063436441056656</v>
      </c>
      <c r="N453" s="94">
        <v>3.1509195549381874</v>
      </c>
      <c r="O453" s="94">
        <v>3.6048227254396954</v>
      </c>
      <c r="P453" s="94">
        <v>4.0494056956957341</v>
      </c>
      <c r="Q453" s="94">
        <v>4.5032499942488116</v>
      </c>
      <c r="R453" s="94">
        <v>4.947842097338242</v>
      </c>
      <c r="S453" s="94">
        <v>5.4016508406836206</v>
      </c>
      <c r="U453" s="28">
        <v>0.44600000000000001</v>
      </c>
      <c r="V453" s="94">
        <v>1.3822807664690422</v>
      </c>
      <c r="W453" s="94">
        <v>1.660201699427263</v>
      </c>
      <c r="X453" s="94">
        <v>1.9330467901274802</v>
      </c>
      <c r="Y453" s="94">
        <v>2.2108962040414792</v>
      </c>
      <c r="Z453" s="94">
        <v>2.4837443027949009</v>
      </c>
      <c r="AA453" s="94">
        <v>2.7615568984009378</v>
      </c>
      <c r="AB453" s="94">
        <v>3.0344099276448708</v>
      </c>
      <c r="AC453" s="94">
        <v>3.3122003704254208</v>
      </c>
      <c r="AE453" s="28">
        <v>0.44600000000000001</v>
      </c>
      <c r="AF453" s="94">
        <f t="shared" si="110"/>
        <v>0.5452952463007199</v>
      </c>
      <c r="AG453" s="94">
        <f t="shared" si="96"/>
        <v>0.54579998348817105</v>
      </c>
      <c r="AH453" s="94">
        <f t="shared" si="97"/>
        <v>0.54572669522559869</v>
      </c>
      <c r="AI453" s="94">
        <f t="shared" si="98"/>
        <v>0.54605247232377641</v>
      </c>
      <c r="AJ453" s="94">
        <f t="shared" si="99"/>
        <v>0.54596830969983412</v>
      </c>
      <c r="AK453" s="94">
        <f t="shared" si="100"/>
        <v>0.54620515020124805</v>
      </c>
      <c r="AL453" s="94">
        <f t="shared" si="101"/>
        <v>0.54612278361270206</v>
      </c>
      <c r="AM453" s="94">
        <f t="shared" si="102"/>
        <v>0.54630743331260545</v>
      </c>
      <c r="AO453" s="28">
        <v>0.44600000000000001</v>
      </c>
      <c r="AP453" s="94">
        <f t="shared" si="111"/>
        <v>0.23482951968143956</v>
      </c>
      <c r="AQ453" s="94">
        <f t="shared" si="103"/>
        <v>0.28065895346708891</v>
      </c>
      <c r="AR453" s="94">
        <f t="shared" si="104"/>
        <v>0.32701896714465306</v>
      </c>
      <c r="AS453" s="94">
        <f t="shared" si="105"/>
        <v>0.37282441086328744</v>
      </c>
      <c r="AT453" s="94">
        <f t="shared" si="106"/>
        <v>0.4191837913003954</v>
      </c>
      <c r="AU453" s="94">
        <f t="shared" si="107"/>
        <v>0.46497715174106924</v>
      </c>
      <c r="AV453" s="94">
        <f t="shared" si="108"/>
        <v>0.51133724349068266</v>
      </c>
      <c r="AW453" s="94">
        <f t="shared" si="109"/>
        <v>0.55712344609483655</v>
      </c>
      <c r="AY453" s="28">
        <v>0.44600000000000001</v>
      </c>
      <c r="AZ453" s="34">
        <f>(((L453-VLOOKUP(AZ$6,Data!$N$4:$Y$11,Data!$W$1,FALSE)/1000)*VLOOKUP(AZ$6,Data!$N$4:$Y$11,Data!$P$1,FALSE)^1.5+VLOOKUP(AZ$6,Data!$N$4:$Y$11,Data!$W$1,FALSE)/1000*(Mannings_n_bot)^1.5)/L453)^0.67</f>
        <v>5.1231581949987351E-2</v>
      </c>
      <c r="BA453" s="34">
        <f>(((M453-VLOOKUP(BA$6,Data!$N$4:$Y$11,Data!$W$1,FALSE)/1000)*VLOOKUP(BA$6,Data!$N$4:$Y$11,Data!$P$1,FALSE)^1.5+VLOOKUP(BA$6,Data!$N$4:$Y$11,Data!$W$1,FALSE)/1000*(Mannings_n_bot)^1.5)/M453)^0.67</f>
        <v>5.1144914461220055E-2</v>
      </c>
      <c r="BB453" s="34">
        <f>(((N453-VLOOKUP(BB$6,Data!$N$4:$Y$11,Data!$W$1,FALSE)/1000)*VLOOKUP(BB$6,Data!$N$4:$Y$11,Data!$P$1,FALSE)^1.5+VLOOKUP(BB$6,Data!$N$4:$Y$11,Data!$W$1,FALSE)/1000*(Mannings_n_bot)^1.5)/N453)^0.67</f>
        <v>5.101485087834292E-2</v>
      </c>
      <c r="BC453" s="34">
        <f>(((O453-VLOOKUP(BC$6,Data!$N$4:$Y$11,Data!$W$1,FALSE)/1000)*VLOOKUP(BC$6,Data!$N$4:$Y$11,Data!$P$1,FALSE)^1.5+VLOOKUP(BC$6,Data!$N$4:$Y$11,Data!$W$1,FALSE)/1000*(Mannings_n_bot)^1.5)/O453)^0.67</f>
        <v>5.0874858684580179E-2</v>
      </c>
      <c r="BD453" s="34">
        <f>(((P453-VLOOKUP(BD$6,Data!$N$4:$Y$11,Data!$W$1,FALSE)/1000)*VLOOKUP(BD$6,Data!$N$4:$Y$11,Data!$P$1,FALSE)^1.5+VLOOKUP(BD$6,Data!$N$4:$Y$11,Data!$W$1,FALSE)/1000*(Mannings_n_bot)^1.5)/P453)^0.67</f>
        <v>5.0707216038888878E-2</v>
      </c>
      <c r="BE453" s="34">
        <f>(((Q453-VLOOKUP(BE$6,Data!$N$4:$Y$11,Data!$W$1,FALSE)/1000)*VLOOKUP(BE$6,Data!$N$4:$Y$11,Data!$P$1,FALSE)^1.5+VLOOKUP(BE$6,Data!$N$4:$Y$11,Data!$W$1,FALSE)/1000*(Mannings_n_bot)^1.5)/Q453)^0.67</f>
        <v>5.0563867140516507E-2</v>
      </c>
      <c r="BF453" s="34">
        <f>(((R453-VLOOKUP(BF$6,Data!$N$4:$Y$11,Data!$W$1,FALSE)/1000)*VLOOKUP(BF$6,Data!$N$4:$Y$11,Data!$P$1,FALSE)^1.5+VLOOKUP(BF$6,Data!$N$4:$Y$11,Data!$W$1,FALSE)/1000*(Mannings_n_bot)^1.5)/R453)^0.67</f>
        <v>5.0462637076264555E-2</v>
      </c>
      <c r="BG453" s="34">
        <f>(((S453-VLOOKUP(BG$6,Data!$N$4:$Y$11,Data!$W$1,FALSE)/1000)*VLOOKUP(BG$6,Data!$N$4:$Y$11,Data!$P$1,FALSE)^1.5+VLOOKUP(BG$6,Data!$N$4:$Y$11,Data!$W$1,FALSE)/1000*(Mannings_n_bot)^1.5)/S453)^0.67</f>
        <v>5.0382833487623215E-2</v>
      </c>
    </row>
    <row r="454" spans="1:59" x14ac:dyDescent="0.25">
      <c r="A454" s="28">
        <v>0.44700000000000001</v>
      </c>
      <c r="B454" s="94">
        <v>0.53002005597285073</v>
      </c>
      <c r="C454" s="94">
        <v>0.76114769194878906</v>
      </c>
      <c r="D454" s="94">
        <v>1.0325652718452547</v>
      </c>
      <c r="E454" s="94">
        <v>1.3467741719219117</v>
      </c>
      <c r="F454" s="94">
        <v>1.7009928402905303</v>
      </c>
      <c r="G454" s="94">
        <v>2.0982819991753154</v>
      </c>
      <c r="H454" s="94">
        <v>2.5353015761750948</v>
      </c>
      <c r="I454" s="94">
        <v>3.0156705876315648</v>
      </c>
      <c r="K454" s="28">
        <v>0.44700000000000001</v>
      </c>
      <c r="L454" s="94">
        <v>2.254089339980418</v>
      </c>
      <c r="M454" s="94">
        <v>2.7084536044452663</v>
      </c>
      <c r="N454" s="94">
        <v>3.1533774688805551</v>
      </c>
      <c r="O454" s="94">
        <v>3.6076278633846797</v>
      </c>
      <c r="P454" s="94">
        <v>4.0525587791366133</v>
      </c>
      <c r="Q454" s="94">
        <v>4.5067502444109984</v>
      </c>
      <c r="R454" s="94">
        <v>4.9516902935567453</v>
      </c>
      <c r="S454" s="94">
        <v>5.4058461699402187</v>
      </c>
      <c r="U454" s="28">
        <v>0.44700000000000001</v>
      </c>
      <c r="V454" s="94">
        <v>1.3815467047165593</v>
      </c>
      <c r="W454" s="94">
        <v>1.6593130005235615</v>
      </c>
      <c r="X454" s="94">
        <v>1.9320132304639532</v>
      </c>
      <c r="Y454" s="94">
        <v>2.2097080216037601</v>
      </c>
      <c r="Z454" s="94">
        <v>2.4824112460681071</v>
      </c>
      <c r="AA454" s="94">
        <v>2.7600692281294061</v>
      </c>
      <c r="AB454" s="94">
        <v>3.0327773747443816</v>
      </c>
      <c r="AC454" s="94">
        <v>3.3104132103144437</v>
      </c>
      <c r="AE454" s="28">
        <v>0.44700000000000001</v>
      </c>
      <c r="AF454" s="94">
        <f t="shared" si="110"/>
        <v>0.54643679670183187</v>
      </c>
      <c r="AG454" s="94">
        <f t="shared" si="96"/>
        <v>0.54694116358809675</v>
      </c>
      <c r="AH454" s="94">
        <f t="shared" si="97"/>
        <v>0.54686792899732561</v>
      </c>
      <c r="AI454" s="94">
        <f t="shared" si="98"/>
        <v>0.54719346776687572</v>
      </c>
      <c r="AJ454" s="94">
        <f t="shared" si="99"/>
        <v>0.54710936665184151</v>
      </c>
      <c r="AK454" s="94">
        <f t="shared" si="100"/>
        <v>0.54734603417227279</v>
      </c>
      <c r="AL454" s="94">
        <f t="shared" si="101"/>
        <v>0.54726372770299292</v>
      </c>
      <c r="AM454" s="94">
        <f t="shared" si="102"/>
        <v>0.54744824268483727</v>
      </c>
      <c r="AO454" s="28">
        <v>0.44700000000000001</v>
      </c>
      <c r="AP454" s="94">
        <f t="shared" si="111"/>
        <v>0.23513711128124815</v>
      </c>
      <c r="AQ454" s="94">
        <f t="shared" si="103"/>
        <v>0.28102666802176368</v>
      </c>
      <c r="AR454" s="94">
        <f t="shared" si="104"/>
        <v>0.32744740584824883</v>
      </c>
      <c r="AS454" s="94">
        <f t="shared" si="105"/>
        <v>0.37331294216648137</v>
      </c>
      <c r="AT454" s="94">
        <f t="shared" si="106"/>
        <v>0.41973304595792249</v>
      </c>
      <c r="AU454" s="94">
        <f t="shared" si="107"/>
        <v>0.46558648369242983</v>
      </c>
      <c r="AV454" s="94">
        <f t="shared" si="108"/>
        <v>0.51200729970412084</v>
      </c>
      <c r="AW454" s="94">
        <f t="shared" si="109"/>
        <v>0.55785357052898044</v>
      </c>
      <c r="AY454" s="28">
        <v>0.44700000000000001</v>
      </c>
      <c r="AZ454" s="34">
        <f>(((L454-VLOOKUP(AZ$6,Data!$N$4:$Y$11,Data!$W$1,FALSE)/1000)*VLOOKUP(AZ$6,Data!$N$4:$Y$11,Data!$P$1,FALSE)^1.5+VLOOKUP(AZ$6,Data!$N$4:$Y$11,Data!$W$1,FALSE)/1000*(Mannings_n_bot)^1.5)/L454)^0.67</f>
        <v>5.1218291799899535E-2</v>
      </c>
      <c r="BA454" s="34">
        <f>(((M454-VLOOKUP(BA$6,Data!$N$4:$Y$11,Data!$W$1,FALSE)/1000)*VLOOKUP(BA$6,Data!$N$4:$Y$11,Data!$P$1,FALSE)^1.5+VLOOKUP(BA$6,Data!$N$4:$Y$11,Data!$W$1,FALSE)/1000*(Mannings_n_bot)^1.5)/M454)^0.67</f>
        <v>5.1131424494997732E-2</v>
      </c>
      <c r="BB454" s="34">
        <f>(((N454-VLOOKUP(BB$6,Data!$N$4:$Y$11,Data!$W$1,FALSE)/1000)*VLOOKUP(BB$6,Data!$N$4:$Y$11,Data!$P$1,FALSE)^1.5+VLOOKUP(BB$6,Data!$N$4:$Y$11,Data!$W$1,FALSE)/1000*(Mannings_n_bot)^1.5)/N454)^0.67</f>
        <v>5.1001140093890118E-2</v>
      </c>
      <c r="BC454" s="34">
        <f>(((O454-VLOOKUP(BC$6,Data!$N$4:$Y$11,Data!$W$1,FALSE)/1000)*VLOOKUP(BC$6,Data!$N$4:$Y$11,Data!$P$1,FALSE)^1.5+VLOOKUP(BC$6,Data!$N$4:$Y$11,Data!$W$1,FALSE)/1000*(Mannings_n_bot)^1.5)/O454)^0.67</f>
        <v>5.0860869787355593E-2</v>
      </c>
      <c r="BD454" s="34">
        <f>(((P454-VLOOKUP(BD$6,Data!$N$4:$Y$11,Data!$W$1,FALSE)/1000)*VLOOKUP(BD$6,Data!$N$4:$Y$11,Data!$P$1,FALSE)^1.5+VLOOKUP(BD$6,Data!$N$4:$Y$11,Data!$W$1,FALSE)/1000*(Mannings_n_bot)^1.5)/P454)^0.67</f>
        <v>5.0692940353402369E-2</v>
      </c>
      <c r="BE454" s="34">
        <f>(((Q454-VLOOKUP(BE$6,Data!$N$4:$Y$11,Data!$W$1,FALSE)/1000)*VLOOKUP(BE$6,Data!$N$4:$Y$11,Data!$P$1,FALSE)^1.5+VLOOKUP(BE$6,Data!$N$4:$Y$11,Data!$W$1,FALSE)/1000*(Mannings_n_bot)^1.5)/Q454)^0.67</f>
        <v>5.0549314084666321E-2</v>
      </c>
      <c r="BF454" s="34">
        <f>(((R454-VLOOKUP(BF$6,Data!$N$4:$Y$11,Data!$W$1,FALSE)/1000)*VLOOKUP(BF$6,Data!$N$4:$Y$11,Data!$P$1,FALSE)^1.5+VLOOKUP(BF$6,Data!$N$4:$Y$11,Data!$W$1,FALSE)/1000*(Mannings_n_bot)^1.5)/R454)^0.67</f>
        <v>5.0447913551181993E-2</v>
      </c>
      <c r="BG454" s="34">
        <f>(((S454-VLOOKUP(BG$6,Data!$N$4:$Y$11,Data!$W$1,FALSE)/1000)*VLOOKUP(BG$6,Data!$N$4:$Y$11,Data!$P$1,FALSE)^1.5+VLOOKUP(BG$6,Data!$N$4:$Y$11,Data!$W$1,FALSE)/1000*(Mannings_n_bot)^1.5)/S454)^0.67</f>
        <v>5.036794916615836E-2</v>
      </c>
    </row>
    <row r="455" spans="1:59" x14ac:dyDescent="0.25">
      <c r="A455" s="28">
        <v>0.44800000000000001</v>
      </c>
      <c r="B455" s="94">
        <v>0.53112672141668671</v>
      </c>
      <c r="C455" s="94">
        <v>0.76273495739684827</v>
      </c>
      <c r="D455" s="94">
        <v>1.034718931093364</v>
      </c>
      <c r="E455" s="94">
        <v>1.3495809230769016</v>
      </c>
      <c r="F455" s="94">
        <v>1.7045385411274725</v>
      </c>
      <c r="G455" s="94">
        <v>2.1026532821827306</v>
      </c>
      <c r="H455" s="94">
        <v>2.5405843643073212</v>
      </c>
      <c r="I455" s="94">
        <v>3.0219514475502285</v>
      </c>
      <c r="K455" s="28">
        <v>0.44800000000000001</v>
      </c>
      <c r="L455" s="94">
        <v>2.2558528997196046</v>
      </c>
      <c r="M455" s="94">
        <v>2.7105646968531421</v>
      </c>
      <c r="N455" s="94">
        <v>3.1558367000643655</v>
      </c>
      <c r="O455" s="94">
        <v>3.6104345123494497</v>
      </c>
      <c r="P455" s="94">
        <v>4.0557135587869757</v>
      </c>
      <c r="Q455" s="94">
        <v>4.5102523845257272</v>
      </c>
      <c r="R455" s="94">
        <v>4.9555405649297573</v>
      </c>
      <c r="S455" s="94">
        <v>5.4100437680724296</v>
      </c>
      <c r="U455" s="28">
        <v>0.44800000000000001</v>
      </c>
      <c r="V455" s="94">
        <v>1.3808103929580364</v>
      </c>
      <c r="W455" s="94">
        <v>1.6584216171827459</v>
      </c>
      <c r="X455" s="94">
        <v>1.9309765421578706</v>
      </c>
      <c r="Y455" s="94">
        <v>2.2085162762347816</v>
      </c>
      <c r="Z455" s="94">
        <v>2.4810741822357905</v>
      </c>
      <c r="AA455" s="94">
        <v>2.758577116531975</v>
      </c>
      <c r="AB455" s="94">
        <v>3.0311399363549723</v>
      </c>
      <c r="AC455" s="94">
        <v>3.308620730533149</v>
      </c>
      <c r="AE455" s="28">
        <v>0.44800000000000001</v>
      </c>
      <c r="AF455" s="94">
        <f t="shared" si="110"/>
        <v>0.5475777397913163</v>
      </c>
      <c r="AG455" s="94">
        <f t="shared" si="96"/>
        <v>0.5480817317331067</v>
      </c>
      <c r="AH455" s="94">
        <f t="shared" si="97"/>
        <v>0.54800855148860383</v>
      </c>
      <c r="AI455" s="94">
        <f t="shared" si="98"/>
        <v>0.5483338489307541</v>
      </c>
      <c r="AJ455" s="94">
        <f t="shared" si="99"/>
        <v>0.54824981009950768</v>
      </c>
      <c r="AK455" s="94">
        <f t="shared" si="100"/>
        <v>0.54848630245808649</v>
      </c>
      <c r="AL455" s="94">
        <f t="shared" si="101"/>
        <v>0.54840405686662208</v>
      </c>
      <c r="AM455" s="94">
        <f t="shared" si="102"/>
        <v>0.54858843542973601</v>
      </c>
      <c r="AO455" s="28">
        <v>0.44800000000000001</v>
      </c>
      <c r="AP455" s="94">
        <f t="shared" si="111"/>
        <v>0.23544386315380053</v>
      </c>
      <c r="AQ455" s="94">
        <f t="shared" si="103"/>
        <v>0.28139337839172524</v>
      </c>
      <c r="AR455" s="94">
        <f t="shared" si="104"/>
        <v>0.32787467459018405</v>
      </c>
      <c r="AS455" s="94">
        <f t="shared" si="105"/>
        <v>0.37380013914133481</v>
      </c>
      <c r="AT455" s="94">
        <f t="shared" si="106"/>
        <v>0.42028080051030114</v>
      </c>
      <c r="AU455" s="94">
        <f t="shared" si="107"/>
        <v>0.46619415121795538</v>
      </c>
      <c r="AV455" s="94">
        <f t="shared" si="108"/>
        <v>0.51267552571095398</v>
      </c>
      <c r="AW455" s="94">
        <f t="shared" si="109"/>
        <v>0.55858170046319866</v>
      </c>
      <c r="AY455" s="28">
        <v>0.44800000000000001</v>
      </c>
      <c r="AZ455" s="34">
        <f>(((L455-VLOOKUP(AZ$6,Data!$N$4:$Y$11,Data!$W$1,FALSE)/1000)*VLOOKUP(AZ$6,Data!$N$4:$Y$11,Data!$P$1,FALSE)^1.5+VLOOKUP(AZ$6,Data!$N$4:$Y$11,Data!$W$1,FALSE)/1000*(Mannings_n_bot)^1.5)/L455)^0.67</f>
        <v>5.1205013664716262E-2</v>
      </c>
      <c r="BA455" s="34">
        <f>(((M455-VLOOKUP(BA$6,Data!$N$4:$Y$11,Data!$W$1,FALSE)/1000)*VLOOKUP(BA$6,Data!$N$4:$Y$11,Data!$P$1,FALSE)^1.5+VLOOKUP(BA$6,Data!$N$4:$Y$11,Data!$W$1,FALSE)/1000*(Mannings_n_bot)^1.5)/M455)^0.67</f>
        <v>5.1117946559075894E-2</v>
      </c>
      <c r="BB455" s="34">
        <f>(((N455-VLOOKUP(BB$6,Data!$N$4:$Y$11,Data!$W$1,FALSE)/1000)*VLOOKUP(BB$6,Data!$N$4:$Y$11,Data!$P$1,FALSE)^1.5+VLOOKUP(BB$6,Data!$N$4:$Y$11,Data!$W$1,FALSE)/1000*(Mannings_n_bot)^1.5)/N455)^0.67</f>
        <v>5.0987441523050195E-2</v>
      </c>
      <c r="BC455" s="34">
        <f>(((O455-VLOOKUP(BC$6,Data!$N$4:$Y$11,Data!$W$1,FALSE)/1000)*VLOOKUP(BC$6,Data!$N$4:$Y$11,Data!$P$1,FALSE)^1.5+VLOOKUP(BC$6,Data!$N$4:$Y$11,Data!$W$1,FALSE)/1000*(Mannings_n_bot)^1.5)/O455)^0.67</f>
        <v>5.0846893217424381E-2</v>
      </c>
      <c r="BD455" s="34">
        <f>(((P455-VLOOKUP(BD$6,Data!$N$4:$Y$11,Data!$W$1,FALSE)/1000)*VLOOKUP(BD$6,Data!$N$4:$Y$11,Data!$P$1,FALSE)^1.5+VLOOKUP(BD$6,Data!$N$4:$Y$11,Data!$W$1,FALSE)/1000*(Mannings_n_bot)^1.5)/P455)^0.67</f>
        <v>5.0678677225888952E-2</v>
      </c>
      <c r="BE455" s="34">
        <f>(((Q455-VLOOKUP(BE$6,Data!$N$4:$Y$11,Data!$W$1,FALSE)/1000)*VLOOKUP(BE$6,Data!$N$4:$Y$11,Data!$P$1,FALSE)^1.5+VLOOKUP(BE$6,Data!$N$4:$Y$11,Data!$W$1,FALSE)/1000*(Mannings_n_bot)^1.5)/Q455)^0.67</f>
        <v>5.0534773716676987E-2</v>
      </c>
      <c r="BF455" s="34">
        <f>(((R455-VLOOKUP(BF$6,Data!$N$4:$Y$11,Data!$W$1,FALSE)/1000)*VLOOKUP(BF$6,Data!$N$4:$Y$11,Data!$P$1,FALSE)^1.5+VLOOKUP(BF$6,Data!$N$4:$Y$11,Data!$W$1,FALSE)/1000*(Mannings_n_bot)^1.5)/R455)^0.67</f>
        <v>5.0433202858229803E-2</v>
      </c>
      <c r="BG455" s="34">
        <f>(((S455-VLOOKUP(BG$6,Data!$N$4:$Y$11,Data!$W$1,FALSE)/1000)*VLOOKUP(BG$6,Data!$N$4:$Y$11,Data!$P$1,FALSE)^1.5+VLOOKUP(BG$6,Data!$N$4:$Y$11,Data!$W$1,FALSE)/1000*(Mannings_n_bot)^1.5)/S455)^0.67</f>
        <v>5.0353077735088562E-2</v>
      </c>
    </row>
    <row r="456" spans="1:59" x14ac:dyDescent="0.25">
      <c r="A456" s="28">
        <v>0.44900000000000001</v>
      </c>
      <c r="B456" s="94">
        <v>0.5322327959902613</v>
      </c>
      <c r="C456" s="94">
        <v>0.76432136865054245</v>
      </c>
      <c r="D456" s="94">
        <v>1.0368714326647899</v>
      </c>
      <c r="E456" s="94">
        <v>1.352386157813126</v>
      </c>
      <c r="F456" s="94">
        <v>1.708082328816346</v>
      </c>
      <c r="G456" s="94">
        <v>2.1070221978844463</v>
      </c>
      <c r="H456" s="94">
        <v>2.5458642951575587</v>
      </c>
      <c r="I456" s="94">
        <v>3.0282289006147538</v>
      </c>
      <c r="K456" s="28">
        <v>0.44900000000000001</v>
      </c>
      <c r="L456" s="94">
        <v>2.257617401561034</v>
      </c>
      <c r="M456" s="94">
        <v>2.7126769259674086</v>
      </c>
      <c r="N456" s="94">
        <v>3.1582972538932048</v>
      </c>
      <c r="O456" s="94">
        <v>3.613242678497953</v>
      </c>
      <c r="P456" s="94">
        <v>4.0588700415761965</v>
      </c>
      <c r="Q456" s="94">
        <v>4.5137564222826736</v>
      </c>
      <c r="R456" s="94">
        <v>4.9593929199123572</v>
      </c>
      <c r="S456" s="94">
        <v>5.4142436442956026</v>
      </c>
      <c r="U456" s="28">
        <v>0.44900000000000001</v>
      </c>
      <c r="V456" s="94">
        <v>1.3800718275921262</v>
      </c>
      <c r="W456" s="94">
        <v>1.6575275450739173</v>
      </c>
      <c r="X456" s="94">
        <v>1.9299367201674709</v>
      </c>
      <c r="Y456" s="94">
        <v>2.2073209621636023</v>
      </c>
      <c r="Z456" s="94">
        <v>2.4797331048160967</v>
      </c>
      <c r="AA456" s="94">
        <v>2.7570805563978089</v>
      </c>
      <c r="AB456" s="94">
        <v>3.0294976045548463</v>
      </c>
      <c r="AC456" s="94">
        <v>3.3068229224308752</v>
      </c>
      <c r="AE456" s="28">
        <v>0.44900000000000001</v>
      </c>
      <c r="AF456" s="94">
        <f t="shared" si="110"/>
        <v>0.5487180737090358</v>
      </c>
      <c r="AG456" s="94">
        <f t="shared" ref="AG456:AG519" si="112">C456/C$1007</f>
        <v>0.54922168607600597</v>
      </c>
      <c r="AH456" s="94">
        <f t="shared" ref="AH456:AH519" si="113">D456/D$1007</f>
        <v>0.54914856085036123</v>
      </c>
      <c r="AI456" s="94">
        <f t="shared" ref="AI456:AI519" si="114">E456/E$1007</f>
        <v>0.54947361397467698</v>
      </c>
      <c r="AJ456" s="94">
        <f t="shared" ref="AJ456:AJ519" si="115">F456/F$1007</f>
        <v>0.54938963819994635</v>
      </c>
      <c r="AK456" s="94">
        <f t="shared" ref="AK456:AK519" si="116">G456/G$1007</f>
        <v>0.54962595322185748</v>
      </c>
      <c r="AL456" s="94">
        <f t="shared" ref="AL456:AL519" si="117">H456/H$1007</f>
        <v>0.54954376926465343</v>
      </c>
      <c r="AM456" s="94">
        <f t="shared" ref="AM456:AM519" si="118">I456/I$1007</f>
        <v>0.54972800971308311</v>
      </c>
      <c r="AO456" s="28">
        <v>0.44900000000000001</v>
      </c>
      <c r="AP456" s="94">
        <f t="shared" si="111"/>
        <v>0.23574977568043545</v>
      </c>
      <c r="AQ456" s="94">
        <f t="shared" ref="AQ456:AQ519" si="119">C456/M456</f>
        <v>0.28175908503293895</v>
      </c>
      <c r="AR456" s="94">
        <f t="shared" ref="AR456:AR519" si="120">D456/N456</f>
        <v>0.32830077390171164</v>
      </c>
      <c r="AS456" s="94">
        <f t="shared" ref="AS456:AS519" si="121">E456/O456</f>
        <v>0.37428600239365079</v>
      </c>
      <c r="AT456" s="94">
        <f t="shared" ref="AT456:AT519" si="122">F456/P456</f>
        <v>0.42082705563862793</v>
      </c>
      <c r="AU456" s="94">
        <f t="shared" ref="AU456:AU519" si="123">G456/Q456</f>
        <v>0.46680015507325356</v>
      </c>
      <c r="AV456" s="94">
        <f t="shared" ref="AV456:AV519" si="124">H456/R456</f>
        <v>0.51334192234208975</v>
      </c>
      <c r="AW456" s="94">
        <f t="shared" ref="AW456:AW519" si="125">I456/S456</f>
        <v>0.55930783680288709</v>
      </c>
      <c r="AY456" s="28">
        <v>0.44900000000000001</v>
      </c>
      <c r="AZ456" s="34">
        <f>(((L456-VLOOKUP(AZ$6,Data!$N$4:$Y$11,Data!$W$1,FALSE)/1000)*VLOOKUP(AZ$6,Data!$N$4:$Y$11,Data!$P$1,FALSE)^1.5+VLOOKUP(AZ$6,Data!$N$4:$Y$11,Data!$W$1,FALSE)/1000*(Mannings_n_bot)^1.5)/L456)^0.67</f>
        <v>5.1191747504101631E-2</v>
      </c>
      <c r="BA456" s="34">
        <f>(((M456-VLOOKUP(BA$6,Data!$N$4:$Y$11,Data!$W$1,FALSE)/1000)*VLOOKUP(BA$6,Data!$N$4:$Y$11,Data!$P$1,FALSE)^1.5+VLOOKUP(BA$6,Data!$N$4:$Y$11,Data!$W$1,FALSE)/1000*(Mannings_n_bot)^1.5)/M456)^0.67</f>
        <v>5.1104480613052498E-2</v>
      </c>
      <c r="BB456" s="34">
        <f>(((N456-VLOOKUP(BB$6,Data!$N$4:$Y$11,Data!$W$1,FALSE)/1000)*VLOOKUP(BB$6,Data!$N$4:$Y$11,Data!$P$1,FALSE)^1.5+VLOOKUP(BB$6,Data!$N$4:$Y$11,Data!$W$1,FALSE)/1000*(Mannings_n_bot)^1.5)/N456)^0.67</f>
        <v>5.0973755124756749E-2</v>
      </c>
      <c r="BC456" s="34">
        <f>(((O456-VLOOKUP(BC$6,Data!$N$4:$Y$11,Data!$W$1,FALSE)/1000)*VLOOKUP(BC$6,Data!$N$4:$Y$11,Data!$P$1,FALSE)^1.5+VLOOKUP(BC$6,Data!$N$4:$Y$11,Data!$W$1,FALSE)/1000*(Mannings_n_bot)^1.5)/O456)^0.67</f>
        <v>5.0832928933290479E-2</v>
      </c>
      <c r="BD456" s="34">
        <f>(((P456-VLOOKUP(BD$6,Data!$N$4:$Y$11,Data!$W$1,FALSE)/1000)*VLOOKUP(BD$6,Data!$N$4:$Y$11,Data!$P$1,FALSE)^1.5+VLOOKUP(BD$6,Data!$N$4:$Y$11,Data!$W$1,FALSE)/1000*(Mannings_n_bot)^1.5)/P456)^0.67</f>
        <v>5.0664426614007843E-2</v>
      </c>
      <c r="BE456" s="34">
        <f>(((Q456-VLOOKUP(BE$6,Data!$N$4:$Y$11,Data!$W$1,FALSE)/1000)*VLOOKUP(BE$6,Data!$N$4:$Y$11,Data!$P$1,FALSE)^1.5+VLOOKUP(BE$6,Data!$N$4:$Y$11,Data!$W$1,FALSE)/1000*(Mannings_n_bot)^1.5)/Q456)^0.67</f>
        <v>5.0520245993710106E-2</v>
      </c>
      <c r="BF456" s="34">
        <f>(((R456-VLOOKUP(BF$6,Data!$N$4:$Y$11,Data!$W$1,FALSE)/1000)*VLOOKUP(BF$6,Data!$N$4:$Y$11,Data!$P$1,FALSE)^1.5+VLOOKUP(BF$6,Data!$N$4:$Y$11,Data!$W$1,FALSE)/1000*(Mannings_n_bot)^1.5)/R456)^0.67</f>
        <v>5.0418504954038226E-2</v>
      </c>
      <c r="BG456" s="34">
        <f>(((S456-VLOOKUP(BG$6,Data!$N$4:$Y$11,Data!$W$1,FALSE)/1000)*VLOOKUP(BG$6,Data!$N$4:$Y$11,Data!$P$1,FALSE)^1.5+VLOOKUP(BG$6,Data!$N$4:$Y$11,Data!$W$1,FALSE)/1000*(Mannings_n_bot)^1.5)/S456)^0.67</f>
        <v>5.0338219150809695E-2</v>
      </c>
    </row>
    <row r="457" spans="1:59" x14ac:dyDescent="0.25">
      <c r="A457" s="28">
        <v>0.45</v>
      </c>
      <c r="B457" s="94">
        <v>0.53333827788642973</v>
      </c>
      <c r="C457" s="94">
        <v>0.76590692313507969</v>
      </c>
      <c r="D457" s="94">
        <v>1.0390227730625843</v>
      </c>
      <c r="E457" s="94">
        <v>1.3551898715927484</v>
      </c>
      <c r="F457" s="94">
        <v>1.7116241976182338</v>
      </c>
      <c r="G457" s="94">
        <v>2.1113887392274173</v>
      </c>
      <c r="H457" s="94">
        <v>2.5511413601927555</v>
      </c>
      <c r="I457" s="94">
        <v>3.0345029367047194</v>
      </c>
      <c r="K457" s="28">
        <v>0.45</v>
      </c>
      <c r="L457" s="94">
        <v>2.2593828493977934</v>
      </c>
      <c r="M457" s="94">
        <v>2.7147902964447481</v>
      </c>
      <c r="N457" s="94">
        <v>3.1607591357922766</v>
      </c>
      <c r="O457" s="94">
        <v>3.6160523680188623</v>
      </c>
      <c r="P457" s="94">
        <v>4.0620282344614216</v>
      </c>
      <c r="Q457" s="94">
        <v>4.5172623654023969</v>
      </c>
      <c r="R457" s="94">
        <v>4.9632473669935573</v>
      </c>
      <c r="S457" s="94">
        <v>5.4184458078621356</v>
      </c>
      <c r="U457" s="28">
        <v>0.45</v>
      </c>
      <c r="V457" s="94">
        <v>1.379331004998734</v>
      </c>
      <c r="W457" s="94">
        <v>1.6566307798437456</v>
      </c>
      <c r="X457" s="94">
        <v>1.9288937594248634</v>
      </c>
      <c r="Y457" s="94">
        <v>2.2061220735894733</v>
      </c>
      <c r="Z457" s="94">
        <v>2.4783880072936637</v>
      </c>
      <c r="AA457" s="94">
        <v>2.7555795404788808</v>
      </c>
      <c r="AB457" s="94">
        <v>3.027850371381323</v>
      </c>
      <c r="AC457" s="94">
        <v>3.3050197773123946</v>
      </c>
      <c r="AE457" s="28">
        <v>0.45</v>
      </c>
      <c r="AF457" s="94">
        <f t="shared" ref="AF457:AF520" si="126">B457/B$1007</f>
        <v>0.54985779659187151</v>
      </c>
      <c r="AG457" s="94">
        <f t="shared" si="112"/>
        <v>0.55036102476661508</v>
      </c>
      <c r="AH457" s="94">
        <f t="shared" si="113"/>
        <v>0.55028795523054175</v>
      </c>
      <c r="AI457" s="94">
        <f t="shared" si="114"/>
        <v>0.55061276105492429</v>
      </c>
      <c r="AJ457" s="94">
        <f t="shared" si="115"/>
        <v>0.5505288491072855</v>
      </c>
      <c r="AK457" s="94">
        <f t="shared" si="116"/>
        <v>0.55076498462376799</v>
      </c>
      <c r="AL457" s="94">
        <f t="shared" si="117"/>
        <v>0.55068286305516401</v>
      </c>
      <c r="AM457" s="94">
        <f t="shared" si="118"/>
        <v>0.55086696369767274</v>
      </c>
      <c r="AO457" s="28">
        <v>0.45</v>
      </c>
      <c r="AP457" s="94">
        <f t="shared" ref="AP457:AP520" si="127">B457/L457</f>
        <v>0.23605484923840309</v>
      </c>
      <c r="AQ457" s="94">
        <f t="shared" si="119"/>
        <v>0.28212378839651109</v>
      </c>
      <c r="AR457" s="94">
        <f t="shared" si="120"/>
        <v>0.32872570430841846</v>
      </c>
      <c r="AS457" s="94">
        <f t="shared" si="121"/>
        <v>0.37477053252279652</v>
      </c>
      <c r="AT457" s="94">
        <f t="shared" si="122"/>
        <v>0.42137181201675611</v>
      </c>
      <c r="AU457" s="94">
        <f t="shared" si="123"/>
        <v>0.46740449600591999</v>
      </c>
      <c r="AV457" s="94">
        <f t="shared" si="124"/>
        <v>0.51400649041961544</v>
      </c>
      <c r="AW457" s="94">
        <f t="shared" si="125"/>
        <v>0.56003198044385205</v>
      </c>
      <c r="AY457" s="28">
        <v>0.45</v>
      </c>
      <c r="AZ457" s="34">
        <f>(((L457-VLOOKUP(AZ$6,Data!$N$4:$Y$11,Data!$W$1,FALSE)/1000)*VLOOKUP(AZ$6,Data!$N$4:$Y$11,Data!$P$1,FALSE)^1.5+VLOOKUP(AZ$6,Data!$N$4:$Y$11,Data!$W$1,FALSE)/1000*(Mannings_n_bot)^1.5)/L457)^0.67</f>
        <v>5.1178493277776856E-2</v>
      </c>
      <c r="BA457" s="34">
        <f>(((M457-VLOOKUP(BA$6,Data!$N$4:$Y$11,Data!$W$1,FALSE)/1000)*VLOOKUP(BA$6,Data!$N$4:$Y$11,Data!$P$1,FALSE)^1.5+VLOOKUP(BA$6,Data!$N$4:$Y$11,Data!$W$1,FALSE)/1000*(Mannings_n_bot)^1.5)/M457)^0.67</f>
        <v>5.1091026616580562E-2</v>
      </c>
      <c r="BB457" s="34">
        <f>(((N457-VLOOKUP(BB$6,Data!$N$4:$Y$11,Data!$W$1,FALSE)/1000)*VLOOKUP(BB$6,Data!$N$4:$Y$11,Data!$P$1,FALSE)^1.5+VLOOKUP(BB$6,Data!$N$4:$Y$11,Data!$W$1,FALSE)/1000*(Mannings_n_bot)^1.5)/N457)^0.67</f>
        <v>5.0960080857999426E-2</v>
      </c>
      <c r="BC457" s="34">
        <f>(((O457-VLOOKUP(BC$6,Data!$N$4:$Y$11,Data!$W$1,FALSE)/1000)*VLOOKUP(BC$6,Data!$N$4:$Y$11,Data!$P$1,FALSE)^1.5+VLOOKUP(BC$6,Data!$N$4:$Y$11,Data!$W$1,FALSE)/1000*(Mannings_n_bot)^1.5)/O457)^0.67</f>
        <v>5.0818976893512842E-2</v>
      </c>
      <c r="BD457" s="34">
        <f>(((P457-VLOOKUP(BD$6,Data!$N$4:$Y$11,Data!$W$1,FALSE)/1000)*VLOOKUP(BD$6,Data!$N$4:$Y$11,Data!$P$1,FALSE)^1.5+VLOOKUP(BD$6,Data!$N$4:$Y$11,Data!$W$1,FALSE)/1000*(Mannings_n_bot)^1.5)/P457)^0.67</f>
        <v>5.0650188475474235E-2</v>
      </c>
      <c r="BE457" s="34">
        <f>(((Q457-VLOOKUP(BE$6,Data!$N$4:$Y$11,Data!$W$1,FALSE)/1000)*VLOOKUP(BE$6,Data!$N$4:$Y$11,Data!$P$1,FALSE)^1.5+VLOOKUP(BE$6,Data!$N$4:$Y$11,Data!$W$1,FALSE)/1000*(Mannings_n_bot)^1.5)/Q457)^0.67</f>
        <v>5.0505730872982643E-2</v>
      </c>
      <c r="BF457" s="34">
        <f>(((R457-VLOOKUP(BF$6,Data!$N$4:$Y$11,Data!$W$1,FALSE)/1000)*VLOOKUP(BF$6,Data!$N$4:$Y$11,Data!$P$1,FALSE)^1.5+VLOOKUP(BF$6,Data!$N$4:$Y$11,Data!$W$1,FALSE)/1000*(Mannings_n_bot)^1.5)/R457)^0.67</f>
        <v>5.0403819795293431E-2</v>
      </c>
      <c r="BG457" s="34">
        <f>(((S457-VLOOKUP(BG$6,Data!$N$4:$Y$11,Data!$W$1,FALSE)/1000)*VLOOKUP(BG$6,Data!$N$4:$Y$11,Data!$P$1,FALSE)^1.5+VLOOKUP(BG$6,Data!$N$4:$Y$11,Data!$W$1,FALSE)/1000*(Mannings_n_bot)^1.5)/S457)^0.67</f>
        <v>5.0323373369773237E-2</v>
      </c>
    </row>
    <row r="458" spans="1:59" x14ac:dyDescent="0.25">
      <c r="A458" s="28">
        <v>0.45100000000000001</v>
      </c>
      <c r="B458" s="94">
        <v>0.53444316529513791</v>
      </c>
      <c r="C458" s="94">
        <v>0.76749161827149071</v>
      </c>
      <c r="D458" s="94">
        <v>1.0411729487841319</v>
      </c>
      <c r="E458" s="94">
        <v>1.3579920598705419</v>
      </c>
      <c r="F458" s="94">
        <v>1.7151641417848829</v>
      </c>
      <c r="G458" s="94">
        <v>2.1157528991470835</v>
      </c>
      <c r="H458" s="94">
        <v>2.5564155508659496</v>
      </c>
      <c r="I458" s="94">
        <v>3.0407735456831544</v>
      </c>
      <c r="K458" s="28">
        <v>0.45100000000000001</v>
      </c>
      <c r="L458" s="94">
        <v>2.2611492471385244</v>
      </c>
      <c r="M458" s="94">
        <v>2.7169048129605282</v>
      </c>
      <c r="N458" s="94">
        <v>3.1632223512085398</v>
      </c>
      <c r="O458" s="94">
        <v>3.6188635871257402</v>
      </c>
      <c r="P458" s="94">
        <v>4.065188144427756</v>
      </c>
      <c r="Q458" s="94">
        <v>4.5207702216365524</v>
      </c>
      <c r="R458" s="94">
        <v>4.9671039146965343</v>
      </c>
      <c r="S458" s="94">
        <v>5.4226502680617168</v>
      </c>
      <c r="U458" s="28">
        <v>0.45100000000000001</v>
      </c>
      <c r="V458" s="94">
        <v>1.3785879215389076</v>
      </c>
      <c r="W458" s="94">
        <v>1.655731317116345</v>
      </c>
      <c r="X458" s="94">
        <v>1.9278476548358772</v>
      </c>
      <c r="Y458" s="94">
        <v>2.204919604681665</v>
      </c>
      <c r="Z458" s="94">
        <v>2.4770388831194259</v>
      </c>
      <c r="AA458" s="94">
        <v>2.7540740614897627</v>
      </c>
      <c r="AB458" s="94">
        <v>3.0261982288305909</v>
      </c>
      <c r="AC458" s="94">
        <v>3.303211286437655</v>
      </c>
      <c r="AE458" s="28">
        <v>0.45100000000000001</v>
      </c>
      <c r="AF458" s="94">
        <f t="shared" si="126"/>
        <v>0.55099690657370515</v>
      </c>
      <c r="AG458" s="94">
        <f t="shared" si="112"/>
        <v>0.55149974595175322</v>
      </c>
      <c r="AH458" s="94">
        <f t="shared" si="113"/>
        <v>0.55142673277408805</v>
      </c>
      <c r="AI458" s="94">
        <f t="shared" si="114"/>
        <v>0.55175128832477338</v>
      </c>
      <c r="AJ458" s="94">
        <f t="shared" si="115"/>
        <v>0.55166744097265019</v>
      </c>
      <c r="AK458" s="94">
        <f t="shared" si="116"/>
        <v>0.55190339482099693</v>
      </c>
      <c r="AL458" s="94">
        <f t="shared" si="117"/>
        <v>0.55182133639322861</v>
      </c>
      <c r="AM458" s="94">
        <f t="shared" si="118"/>
        <v>0.55200529554329525</v>
      </c>
      <c r="AO458" s="28">
        <v>0.45100000000000001</v>
      </c>
      <c r="AP458" s="94">
        <f t="shared" si="127"/>
        <v>0.2363590842008654</v>
      </c>
      <c r="AQ458" s="94">
        <f t="shared" si="119"/>
        <v>0.28248748892868958</v>
      </c>
      <c r="AR458" s="94">
        <f t="shared" si="120"/>
        <v>0.32914946633022546</v>
      </c>
      <c r="AS458" s="94">
        <f t="shared" si="121"/>
        <v>0.37525373012170338</v>
      </c>
      <c r="AT458" s="94">
        <f t="shared" si="122"/>
        <v>0.42191507031129583</v>
      </c>
      <c r="AU458" s="94">
        <f t="shared" si="123"/>
        <v>0.46800717475553649</v>
      </c>
      <c r="AV458" s="94">
        <f t="shared" si="124"/>
        <v>0.51466923075679882</v>
      </c>
      <c r="AW458" s="94">
        <f t="shared" si="125"/>
        <v>0.56075413227230952</v>
      </c>
      <c r="AY458" s="28">
        <v>0.45100000000000001</v>
      </c>
      <c r="AZ458" s="34">
        <f>(((L458-VLOOKUP(AZ$6,Data!$N$4:$Y$11,Data!$W$1,FALSE)/1000)*VLOOKUP(AZ$6,Data!$N$4:$Y$11,Data!$P$1,FALSE)^1.5+VLOOKUP(AZ$6,Data!$N$4:$Y$11,Data!$W$1,FALSE)/1000*(Mannings_n_bot)^1.5)/L458)^0.67</f>
        <v>5.1165250945519603E-2</v>
      </c>
      <c r="BA458" s="34">
        <f>(((M458-VLOOKUP(BA$6,Data!$N$4:$Y$11,Data!$W$1,FALSE)/1000)*VLOOKUP(BA$6,Data!$N$4:$Y$11,Data!$P$1,FALSE)^1.5+VLOOKUP(BA$6,Data!$N$4:$Y$11,Data!$W$1,FALSE)/1000*(Mannings_n_bot)^1.5)/M458)^0.67</f>
        <v>5.1077584529367559E-2</v>
      </c>
      <c r="BB458" s="34">
        <f>(((N458-VLOOKUP(BB$6,Data!$N$4:$Y$11,Data!$W$1,FALSE)/1000)*VLOOKUP(BB$6,Data!$N$4:$Y$11,Data!$P$1,FALSE)^1.5+VLOOKUP(BB$6,Data!$N$4:$Y$11,Data!$W$1,FALSE)/1000*(Mannings_n_bot)^1.5)/N458)^0.67</f>
        <v>5.0946418681823119E-2</v>
      </c>
      <c r="BC458" s="34">
        <f>(((O458-VLOOKUP(BC$6,Data!$N$4:$Y$11,Data!$W$1,FALSE)/1000)*VLOOKUP(BC$6,Data!$N$4:$Y$11,Data!$P$1,FALSE)^1.5+VLOOKUP(BC$6,Data!$N$4:$Y$11,Data!$W$1,FALSE)/1000*(Mannings_n_bot)^1.5)/O458)^0.67</f>
        <v>5.0805037056704597E-2</v>
      </c>
      <c r="BD458" s="34">
        <f>(((P458-VLOOKUP(BD$6,Data!$N$4:$Y$11,Data!$W$1,FALSE)/1000)*VLOOKUP(BD$6,Data!$N$4:$Y$11,Data!$P$1,FALSE)^1.5+VLOOKUP(BD$6,Data!$N$4:$Y$11,Data!$W$1,FALSE)/1000*(Mannings_n_bot)^1.5)/P458)^0.67</f>
        <v>5.0635962768058602E-2</v>
      </c>
      <c r="BE458" s="34">
        <f>(((Q458-VLOOKUP(BE$6,Data!$N$4:$Y$11,Data!$W$1,FALSE)/1000)*VLOOKUP(BE$6,Data!$N$4:$Y$11,Data!$P$1,FALSE)^1.5+VLOOKUP(BE$6,Data!$N$4:$Y$11,Data!$W$1,FALSE)/1000*(Mannings_n_bot)^1.5)/Q458)^0.67</f>
        <v>5.0491228311766265E-2</v>
      </c>
      <c r="BF458" s="34">
        <f>(((R458-VLOOKUP(BF$6,Data!$N$4:$Y$11,Data!$W$1,FALSE)/1000)*VLOOKUP(BF$6,Data!$N$4:$Y$11,Data!$P$1,FALSE)^1.5+VLOOKUP(BF$6,Data!$N$4:$Y$11,Data!$W$1,FALSE)/1000*(Mannings_n_bot)^1.5)/R458)^0.67</f>
        <v>5.03891473387372E-2</v>
      </c>
      <c r="BG458" s="34">
        <f>(((S458-VLOOKUP(BG$6,Data!$N$4:$Y$11,Data!$W$1,FALSE)/1000)*VLOOKUP(BG$6,Data!$N$4:$Y$11,Data!$P$1,FALSE)^1.5+VLOOKUP(BG$6,Data!$N$4:$Y$11,Data!$W$1,FALSE)/1000*(Mannings_n_bot)^1.5)/S458)^0.67</f>
        <v>5.030854034848526E-2</v>
      </c>
    </row>
    <row r="459" spans="1:59" x14ac:dyDescent="0.25">
      <c r="A459" s="28">
        <v>0.45200000000000001</v>
      </c>
      <c r="B459" s="94">
        <v>0.53554745640340895</v>
      </c>
      <c r="C459" s="94">
        <v>0.76907545147660683</v>
      </c>
      <c r="D459" s="94">
        <v>1.0433219563211233</v>
      </c>
      <c r="E459" s="94">
        <v>1.3607927180938539</v>
      </c>
      <c r="F459" s="94">
        <v>1.7187021555586639</v>
      </c>
      <c r="G459" s="94">
        <v>2.1201146705673115</v>
      </c>
      <c r="H459" s="94">
        <v>2.5616868586161958</v>
      </c>
      <c r="I459" s="94">
        <v>3.0470407173964604</v>
      </c>
      <c r="K459" s="28">
        <v>0.45200000000000001</v>
      </c>
      <c r="L459" s="94">
        <v>2.2629165987075313</v>
      </c>
      <c r="M459" s="94">
        <v>2.7190204802089322</v>
      </c>
      <c r="N459" s="94">
        <v>3.1656869056108636</v>
      </c>
      <c r="O459" s="94">
        <v>3.6216763420572109</v>
      </c>
      <c r="P459" s="94">
        <v>4.0683497784884617</v>
      </c>
      <c r="Q459" s="94">
        <v>4.5242799987680931</v>
      </c>
      <c r="R459" s="94">
        <v>4.9709625715788572</v>
      </c>
      <c r="S459" s="94">
        <v>5.4268570342215812</v>
      </c>
      <c r="U459" s="28">
        <v>0.45200000000000001</v>
      </c>
      <c r="V459" s="94">
        <v>1.3778425735547282</v>
      </c>
      <c r="W459" s="94">
        <v>1.6548291524931382</v>
      </c>
      <c r="X459" s="94">
        <v>1.9267984012799055</v>
      </c>
      <c r="Y459" s="94">
        <v>2.2037135495792883</v>
      </c>
      <c r="Z459" s="94">
        <v>2.4756857257104148</v>
      </c>
      <c r="AA459" s="94">
        <v>2.7525641121074007</v>
      </c>
      <c r="AB459" s="94">
        <v>3.0245411688574722</v>
      </c>
      <c r="AC459" s="94">
        <v>3.3013974410215106</v>
      </c>
      <c r="AE459" s="28">
        <v>0.45200000000000001</v>
      </c>
      <c r="AF459" s="94">
        <f t="shared" si="126"/>
        <v>0.55213540178540499</v>
      </c>
      <c r="AG459" s="94">
        <f t="shared" si="112"/>
        <v>0.55263784777522162</v>
      </c>
      <c r="AH459" s="94">
        <f t="shared" si="113"/>
        <v>0.55256489162292666</v>
      </c>
      <c r="AI459" s="94">
        <f t="shared" si="114"/>
        <v>0.55288919393448444</v>
      </c>
      <c r="AJ459" s="94">
        <f t="shared" si="115"/>
        <v>0.55280541194414945</v>
      </c>
      <c r="AK459" s="94">
        <f t="shared" si="116"/>
        <v>0.55304118196770358</v>
      </c>
      <c r="AL459" s="94">
        <f t="shared" si="117"/>
        <v>0.55295918743090344</v>
      </c>
      <c r="AM459" s="94">
        <f t="shared" si="118"/>
        <v>0.55314300340672207</v>
      </c>
      <c r="AO459" s="28">
        <v>0.45200000000000001</v>
      </c>
      <c r="AP459" s="94">
        <f t="shared" si="127"/>
        <v>0.23666248093689701</v>
      </c>
      <c r="AQ459" s="94">
        <f t="shared" si="119"/>
        <v>0.28285018707086396</v>
      </c>
      <c r="AR459" s="94">
        <f t="shared" si="120"/>
        <v>0.32957206048138854</v>
      </c>
      <c r="AS459" s="94">
        <f t="shared" si="121"/>
        <v>0.37573559577686794</v>
      </c>
      <c r="AT459" s="94">
        <f t="shared" si="122"/>
        <v>0.42245683118161576</v>
      </c>
      <c r="AU459" s="94">
        <f t="shared" si="123"/>
        <v>0.46860819205367332</v>
      </c>
      <c r="AV459" s="94">
        <f t="shared" si="124"/>
        <v>0.51533014415808875</v>
      </c>
      <c r="AW459" s="94">
        <f t="shared" si="125"/>
        <v>0.56147429316488762</v>
      </c>
      <c r="AY459" s="28">
        <v>0.45200000000000001</v>
      </c>
      <c r="AZ459" s="34">
        <f>(((L459-VLOOKUP(AZ$6,Data!$N$4:$Y$11,Data!$W$1,FALSE)/1000)*VLOOKUP(AZ$6,Data!$N$4:$Y$11,Data!$P$1,FALSE)^1.5+VLOOKUP(AZ$6,Data!$N$4:$Y$11,Data!$W$1,FALSE)/1000*(Mannings_n_bot)^1.5)/L459)^0.67</f>
        <v>5.1152020467163314E-2</v>
      </c>
      <c r="BA459" s="34">
        <f>(((M459-VLOOKUP(BA$6,Data!$N$4:$Y$11,Data!$W$1,FALSE)/1000)*VLOOKUP(BA$6,Data!$N$4:$Y$11,Data!$P$1,FALSE)^1.5+VLOOKUP(BA$6,Data!$N$4:$Y$11,Data!$W$1,FALSE)/1000*(Mannings_n_bot)^1.5)/M459)^0.67</f>
        <v>5.1064154311174843E-2</v>
      </c>
      <c r="BB459" s="34">
        <f>(((N459-VLOOKUP(BB$6,Data!$N$4:$Y$11,Data!$W$1,FALSE)/1000)*VLOOKUP(BB$6,Data!$N$4:$Y$11,Data!$P$1,FALSE)^1.5+VLOOKUP(BB$6,Data!$N$4:$Y$11,Data!$W$1,FALSE)/1000*(Mannings_n_bot)^1.5)/N459)^0.67</f>
        <v>5.0932768555327503E-2</v>
      </c>
      <c r="BC459" s="34">
        <f>(((O459-VLOOKUP(BC$6,Data!$N$4:$Y$11,Data!$W$1,FALSE)/1000)*VLOOKUP(BC$6,Data!$N$4:$Y$11,Data!$P$1,FALSE)^1.5+VLOOKUP(BC$6,Data!$N$4:$Y$11,Data!$W$1,FALSE)/1000*(Mannings_n_bot)^1.5)/O459)^0.67</f>
        <v>5.079110938153257E-2</v>
      </c>
      <c r="BD459" s="34">
        <f>(((P459-VLOOKUP(BD$6,Data!$N$4:$Y$11,Data!$W$1,FALSE)/1000)*VLOOKUP(BD$6,Data!$N$4:$Y$11,Data!$P$1,FALSE)^1.5+VLOOKUP(BD$6,Data!$N$4:$Y$11,Data!$W$1,FALSE)/1000*(Mannings_n_bot)^1.5)/P459)^0.67</f>
        <v>5.0621749449586168E-2</v>
      </c>
      <c r="BE459" s="34">
        <f>(((Q459-VLOOKUP(BE$6,Data!$N$4:$Y$11,Data!$W$1,FALSE)/1000)*VLOOKUP(BE$6,Data!$N$4:$Y$11,Data!$P$1,FALSE)^1.5+VLOOKUP(BE$6,Data!$N$4:$Y$11,Data!$W$1,FALSE)/1000*(Mannings_n_bot)^1.5)/Q459)^0.67</f>
        <v>5.0476738267386544E-2</v>
      </c>
      <c r="BF459" s="34">
        <f>(((R459-VLOOKUP(BF$6,Data!$N$4:$Y$11,Data!$W$1,FALSE)/1000)*VLOOKUP(BF$6,Data!$N$4:$Y$11,Data!$P$1,FALSE)^1.5+VLOOKUP(BF$6,Data!$N$4:$Y$11,Data!$W$1,FALSE)/1000*(Mannings_n_bot)^1.5)/R459)^0.67</f>
        <v>5.0374487541165906E-2</v>
      </c>
      <c r="BG459" s="34">
        <f>(((S459-VLOOKUP(BG$6,Data!$N$4:$Y$11,Data!$W$1,FALSE)/1000)*VLOOKUP(BG$6,Data!$N$4:$Y$11,Data!$P$1,FALSE)^1.5+VLOOKUP(BG$6,Data!$N$4:$Y$11,Data!$W$1,FALSE)/1000*(Mannings_n_bot)^1.5)/S459)^0.67</f>
        <v>5.0293720043506011E-2</v>
      </c>
    </row>
    <row r="460" spans="1:59" x14ac:dyDescent="0.25">
      <c r="A460" s="28">
        <v>0.45300000000000001</v>
      </c>
      <c r="B460" s="94">
        <v>0.53665114939532765</v>
      </c>
      <c r="C460" s="94">
        <v>0.77065842016304309</v>
      </c>
      <c r="D460" s="94">
        <v>1.0454697921595235</v>
      </c>
      <c r="E460" s="94">
        <v>1.3635918417025641</v>
      </c>
      <c r="F460" s="94">
        <v>1.7222382331725112</v>
      </c>
      <c r="G460" s="94">
        <v>2.1244740464003442</v>
      </c>
      <c r="H460" s="94">
        <v>2.5669552748684952</v>
      </c>
      <c r="I460" s="94">
        <v>3.053304441674324</v>
      </c>
      <c r="K460" s="28">
        <v>0.45300000000000001</v>
      </c>
      <c r="L460" s="94">
        <v>2.2646849080448876</v>
      </c>
      <c r="M460" s="94">
        <v>2.7211373029030907</v>
      </c>
      <c r="N460" s="94">
        <v>3.1681528044901706</v>
      </c>
      <c r="O460" s="94">
        <v>3.6244906390771279</v>
      </c>
      <c r="P460" s="94">
        <v>4.0715131436851379</v>
      </c>
      <c r="Q460" s="94">
        <v>4.5277917046114942</v>
      </c>
      <c r="R460" s="94">
        <v>4.9748233462327267</v>
      </c>
      <c r="S460" s="94">
        <v>5.4310661157067655</v>
      </c>
      <c r="U460" s="28">
        <v>0.45300000000000001</v>
      </c>
      <c r="V460" s="94">
        <v>1.3770949573691964</v>
      </c>
      <c r="W460" s="94">
        <v>1.6539242815527222</v>
      </c>
      <c r="X460" s="94">
        <v>1.9257459936097516</v>
      </c>
      <c r="Y460" s="94">
        <v>2.2025039023911179</v>
      </c>
      <c r="Z460" s="94">
        <v>2.4743285284495622</v>
      </c>
      <c r="AA460" s="94">
        <v>2.7510496849708934</v>
      </c>
      <c r="AB460" s="94">
        <v>3.0228791833751769</v>
      </c>
      <c r="AC460" s="94">
        <v>3.2995782322334599</v>
      </c>
      <c r="AE460" s="28">
        <v>0.45300000000000001</v>
      </c>
      <c r="AF460" s="94">
        <f t="shared" si="126"/>
        <v>0.55327328035480994</v>
      </c>
      <c r="AG460" s="94">
        <f t="shared" si="112"/>
        <v>0.55377532837779198</v>
      </c>
      <c r="AH460" s="94">
        <f t="shared" si="113"/>
        <v>0.55370242991595198</v>
      </c>
      <c r="AI460" s="94">
        <f t="shared" si="114"/>
        <v>0.55402647603128352</v>
      </c>
      <c r="AJ460" s="94">
        <f t="shared" si="115"/>
        <v>0.55394276016685762</v>
      </c>
      <c r="AK460" s="94">
        <f t="shared" si="116"/>
        <v>0.55417834421501577</v>
      </c>
      <c r="AL460" s="94">
        <f t="shared" si="117"/>
        <v>0.55409641431721113</v>
      </c>
      <c r="AM460" s="94">
        <f t="shared" si="118"/>
        <v>0.55428008544169061</v>
      </c>
      <c r="AO460" s="28">
        <v>0.45300000000000001</v>
      </c>
      <c r="AP460" s="94">
        <f t="shared" si="127"/>
        <v>0.2369650398114857</v>
      </c>
      <c r="AQ460" s="94">
        <f t="shared" si="119"/>
        <v>0.28321188325956698</v>
      </c>
      <c r="AR460" s="94">
        <f t="shared" si="120"/>
        <v>0.32999348727049921</v>
      </c>
      <c r="AS460" s="94">
        <f t="shared" si="121"/>
        <v>0.37621613006835175</v>
      </c>
      <c r="AT460" s="94">
        <f t="shared" si="122"/>
        <v>0.42299709527984197</v>
      </c>
      <c r="AU460" s="94">
        <f t="shared" si="123"/>
        <v>0.46920754862389019</v>
      </c>
      <c r="AV460" s="94">
        <f t="shared" si="124"/>
        <v>0.51598923141911512</v>
      </c>
      <c r="AW460" s="94">
        <f t="shared" si="125"/>
        <v>0.56219246398862621</v>
      </c>
      <c r="AY460" s="28">
        <v>0.45300000000000001</v>
      </c>
      <c r="AZ460" s="34">
        <f>(((L460-VLOOKUP(AZ$6,Data!$N$4:$Y$11,Data!$W$1,FALSE)/1000)*VLOOKUP(AZ$6,Data!$N$4:$Y$11,Data!$P$1,FALSE)^1.5+VLOOKUP(AZ$6,Data!$N$4:$Y$11,Data!$W$1,FALSE)/1000*(Mannings_n_bot)^1.5)/L460)^0.67</f>
        <v>5.1138801802596646E-2</v>
      </c>
      <c r="BA460" s="34">
        <f>(((M460-VLOOKUP(BA$6,Data!$N$4:$Y$11,Data!$W$1,FALSE)/1000)*VLOOKUP(BA$6,Data!$N$4:$Y$11,Data!$P$1,FALSE)^1.5+VLOOKUP(BA$6,Data!$N$4:$Y$11,Data!$W$1,FALSE)/1000*(Mannings_n_bot)^1.5)/M460)^0.67</f>
        <v>5.1050735921816949E-2</v>
      </c>
      <c r="BB460" s="34">
        <f>(((N460-VLOOKUP(BB$6,Data!$N$4:$Y$11,Data!$W$1,FALSE)/1000)*VLOOKUP(BB$6,Data!$N$4:$Y$11,Data!$P$1,FALSE)^1.5+VLOOKUP(BB$6,Data!$N$4:$Y$11,Data!$W$1,FALSE)/1000*(Mannings_n_bot)^1.5)/N460)^0.67</f>
        <v>5.0919130437666188E-2</v>
      </c>
      <c r="BC460" s="34">
        <f>(((O460-VLOOKUP(BC$6,Data!$N$4:$Y$11,Data!$W$1,FALSE)/1000)*VLOOKUP(BC$6,Data!$N$4:$Y$11,Data!$P$1,FALSE)^1.5+VLOOKUP(BC$6,Data!$N$4:$Y$11,Data!$W$1,FALSE)/1000*(Mannings_n_bot)^1.5)/O460)^0.67</f>
        <v>5.0777193826716686E-2</v>
      </c>
      <c r="BD460" s="34">
        <f>(((P460-VLOOKUP(BD$6,Data!$N$4:$Y$11,Data!$W$1,FALSE)/1000)*VLOOKUP(BD$6,Data!$N$4:$Y$11,Data!$P$1,FALSE)^1.5+VLOOKUP(BD$6,Data!$N$4:$Y$11,Data!$W$1,FALSE)/1000*(Mannings_n_bot)^1.5)/P460)^0.67</f>
        <v>5.0607548477936172E-2</v>
      </c>
      <c r="BE460" s="34">
        <f>(((Q460-VLOOKUP(BE$6,Data!$N$4:$Y$11,Data!$W$1,FALSE)/1000)*VLOOKUP(BE$6,Data!$N$4:$Y$11,Data!$P$1,FALSE)^1.5+VLOOKUP(BE$6,Data!$N$4:$Y$11,Data!$W$1,FALSE)/1000*(Mannings_n_bot)^1.5)/Q460)^0.67</f>
        <v>5.0462260697222532E-2</v>
      </c>
      <c r="BF460" s="34">
        <f>(((R460-VLOOKUP(BF$6,Data!$N$4:$Y$11,Data!$W$1,FALSE)/1000)*VLOOKUP(BF$6,Data!$N$4:$Y$11,Data!$P$1,FALSE)^1.5+VLOOKUP(BF$6,Data!$N$4:$Y$11,Data!$W$1,FALSE)/1000*(Mannings_n_bot)^1.5)/R460)^0.67</f>
        <v>5.0359840359430169E-2</v>
      </c>
      <c r="BG460" s="34">
        <f>(((S460-VLOOKUP(BG$6,Data!$N$4:$Y$11,Data!$W$1,FALSE)/1000)*VLOOKUP(BG$6,Data!$N$4:$Y$11,Data!$P$1,FALSE)^1.5+VLOOKUP(BG$6,Data!$N$4:$Y$11,Data!$W$1,FALSE)/1000*(Mannings_n_bot)^1.5)/S460)^0.67</f>
        <v>5.0278912411449238E-2</v>
      </c>
    </row>
    <row r="461" spans="1:59" x14ac:dyDescent="0.25">
      <c r="A461" s="28">
        <v>0.45400000000000001</v>
      </c>
      <c r="B461" s="94">
        <v>0.53775424245202519</v>
      </c>
      <c r="C461" s="94">
        <v>0.77224052173917068</v>
      </c>
      <c r="D461" s="94">
        <v>1.0476164527795455</v>
      </c>
      <c r="E461" s="94">
        <v>1.3663894261290506</v>
      </c>
      <c r="F461" s="94">
        <v>1.7257723688498876</v>
      </c>
      <c r="G461" s="94">
        <v>2.1288310195467242</v>
      </c>
      <c r="H461" s="94">
        <v>2.572220791033724</v>
      </c>
      <c r="I461" s="94">
        <v>3.0595647083296278</v>
      </c>
      <c r="K461" s="28">
        <v>0.45400000000000001</v>
      </c>
      <c r="L461" s="94">
        <v>2.2664541791065456</v>
      </c>
      <c r="M461" s="94">
        <v>2.7232552857752053</v>
      </c>
      <c r="N461" s="94">
        <v>3.170620053359595</v>
      </c>
      <c r="O461" s="94">
        <v>3.6273064844747478</v>
      </c>
      <c r="P461" s="94">
        <v>4.0746782470879248</v>
      </c>
      <c r="Q461" s="94">
        <v>4.5313053470129558</v>
      </c>
      <c r="R461" s="94">
        <v>4.978686247285208</v>
      </c>
      <c r="S461" s="94">
        <v>5.4352775219203666</v>
      </c>
      <c r="U461" s="28">
        <v>0.45400000000000001</v>
      </c>
      <c r="V461" s="94">
        <v>1.376345069286123</v>
      </c>
      <c r="W461" s="94">
        <v>1.6530166998507363</v>
      </c>
      <c r="X461" s="94">
        <v>1.9246904266514706</v>
      </c>
      <c r="Y461" s="94">
        <v>2.2012906571954156</v>
      </c>
      <c r="Z461" s="94">
        <v>2.472967284685494</v>
      </c>
      <c r="AA461" s="94">
        <v>2.7495307726812719</v>
      </c>
      <c r="AB461" s="94">
        <v>3.0212122642550558</v>
      </c>
      <c r="AC461" s="94">
        <v>3.2977536511973762</v>
      </c>
      <c r="AE461" s="28">
        <v>0.45400000000000001</v>
      </c>
      <c r="AF461" s="94">
        <f t="shared" si="126"/>
        <v>0.55441054040671389</v>
      </c>
      <c r="AG461" s="94">
        <f t="shared" si="112"/>
        <v>0.55491218589718649</v>
      </c>
      <c r="AH461" s="94">
        <f t="shared" si="113"/>
        <v>0.55483934578901217</v>
      </c>
      <c r="AI461" s="94">
        <f t="shared" si="114"/>
        <v>0.55516313275934892</v>
      </c>
      <c r="AJ461" s="94">
        <f t="shared" si="115"/>
        <v>0.55507948378280236</v>
      </c>
      <c r="AK461" s="94">
        <f t="shared" si="116"/>
        <v>0.5553148797110089</v>
      </c>
      <c r="AL461" s="94">
        <f t="shared" si="117"/>
        <v>0.55523301519812518</v>
      </c>
      <c r="AM461" s="94">
        <f t="shared" si="118"/>
        <v>0.5554165397988875</v>
      </c>
      <c r="AO461" s="28">
        <v>0.45400000000000001</v>
      </c>
      <c r="AP461" s="94">
        <f t="shared" si="127"/>
        <v>0.23726676118553264</v>
      </c>
      <c r="AQ461" s="94">
        <f t="shared" si="119"/>
        <v>0.28357257792647367</v>
      </c>
      <c r="AR461" s="94">
        <f t="shared" si="120"/>
        <v>0.330413747200485</v>
      </c>
      <c r="AS461" s="94">
        <f t="shared" si="121"/>
        <v>0.37669533356978258</v>
      </c>
      <c r="AT461" s="94">
        <f t="shared" si="122"/>
        <v>0.42353586325086057</v>
      </c>
      <c r="AU461" s="94">
        <f t="shared" si="123"/>
        <v>0.46980524518173405</v>
      </c>
      <c r="AV461" s="94">
        <f t="shared" si="124"/>
        <v>0.51664649332669066</v>
      </c>
      <c r="AW461" s="94">
        <f t="shared" si="125"/>
        <v>0.56290864560097698</v>
      </c>
      <c r="AY461" s="28">
        <v>0.45400000000000001</v>
      </c>
      <c r="AZ461" s="34">
        <f>(((L461-VLOOKUP(AZ$6,Data!$N$4:$Y$11,Data!$W$1,FALSE)/1000)*VLOOKUP(AZ$6,Data!$N$4:$Y$11,Data!$P$1,FALSE)^1.5+VLOOKUP(AZ$6,Data!$N$4:$Y$11,Data!$W$1,FALSE)/1000*(Mannings_n_bot)^1.5)/L461)^0.67</f>
        <v>5.1125594911762773E-2</v>
      </c>
      <c r="BA461" s="34">
        <f>(((M461-VLOOKUP(BA$6,Data!$N$4:$Y$11,Data!$W$1,FALSE)/1000)*VLOOKUP(BA$6,Data!$N$4:$Y$11,Data!$P$1,FALSE)^1.5+VLOOKUP(BA$6,Data!$N$4:$Y$11,Data!$W$1,FALSE)/1000*(Mannings_n_bot)^1.5)/M461)^0.67</f>
        <v>5.1037329321160861E-2</v>
      </c>
      <c r="BB461" s="34">
        <f>(((N461-VLOOKUP(BB$6,Data!$N$4:$Y$11,Data!$W$1,FALSE)/1000)*VLOOKUP(BB$6,Data!$N$4:$Y$11,Data!$P$1,FALSE)^1.5+VLOOKUP(BB$6,Data!$N$4:$Y$11,Data!$W$1,FALSE)/1000*(Mannings_n_bot)^1.5)/N461)^0.67</f>
        <v>5.0905504288046306E-2</v>
      </c>
      <c r="BC461" s="34">
        <f>(((O461-VLOOKUP(BC$6,Data!$N$4:$Y$11,Data!$W$1,FALSE)/1000)*VLOOKUP(BC$6,Data!$N$4:$Y$11,Data!$P$1,FALSE)^1.5+VLOOKUP(BC$6,Data!$N$4:$Y$11,Data!$W$1,FALSE)/1000*(Mannings_n_bot)^1.5)/O461)^0.67</f>
        <v>5.0763290351029264E-2</v>
      </c>
      <c r="BD461" s="34">
        <f>(((P461-VLOOKUP(BD$6,Data!$N$4:$Y$11,Data!$W$1,FALSE)/1000)*VLOOKUP(BD$6,Data!$N$4:$Y$11,Data!$P$1,FALSE)^1.5+VLOOKUP(BD$6,Data!$N$4:$Y$11,Data!$W$1,FALSE)/1000*(Mannings_n_bot)^1.5)/P461)^0.67</f>
        <v>5.0593359811041218E-2</v>
      </c>
      <c r="BE461" s="34">
        <f>(((Q461-VLOOKUP(BE$6,Data!$N$4:$Y$11,Data!$W$1,FALSE)/1000)*VLOOKUP(BE$6,Data!$N$4:$Y$11,Data!$P$1,FALSE)^1.5+VLOOKUP(BE$6,Data!$N$4:$Y$11,Data!$W$1,FALSE)/1000*(Mannings_n_bot)^1.5)/Q461)^0.67</f>
        <v>5.044779555870587E-2</v>
      </c>
      <c r="BF461" s="34">
        <f>(((R461-VLOOKUP(BF$6,Data!$N$4:$Y$11,Data!$W$1,FALSE)/1000)*VLOOKUP(BF$6,Data!$N$4:$Y$11,Data!$P$1,FALSE)^1.5+VLOOKUP(BF$6,Data!$N$4:$Y$11,Data!$W$1,FALSE)/1000*(Mannings_n_bot)^1.5)/R461)^0.67</f>
        <v>5.0345205750433976E-2</v>
      </c>
      <c r="BG461" s="34">
        <f>(((S461-VLOOKUP(BG$6,Data!$N$4:$Y$11,Data!$W$1,FALSE)/1000)*VLOOKUP(BG$6,Data!$N$4:$Y$11,Data!$P$1,FALSE)^1.5+VLOOKUP(BG$6,Data!$N$4:$Y$11,Data!$W$1,FALSE)/1000*(Mannings_n_bot)^1.5)/S461)^0.67</f>
        <v>5.0264117408981325E-2</v>
      </c>
    </row>
    <row r="462" spans="1:59" x14ac:dyDescent="0.25">
      <c r="A462" s="28">
        <v>0.45500000000000002</v>
      </c>
      <c r="B462" s="94">
        <v>0.53885673375166232</v>
      </c>
      <c r="C462" s="94">
        <v>0.77382175360909755</v>
      </c>
      <c r="D462" s="94">
        <v>1.0497619346556157</v>
      </c>
      <c r="E462" s="94">
        <v>1.3691854667981433</v>
      </c>
      <c r="F462" s="94">
        <v>1.7293045568047265</v>
      </c>
      <c r="G462" s="94">
        <v>2.1331855828952486</v>
      </c>
      <c r="H462" s="94">
        <v>2.5774833985085603</v>
      </c>
      <c r="I462" s="94">
        <v>3.0658215071583652</v>
      </c>
      <c r="K462" s="28">
        <v>0.45500000000000002</v>
      </c>
      <c r="L462" s="94">
        <v>2.2682244158644393</v>
      </c>
      <c r="M462" s="94">
        <v>2.7253744335766821</v>
      </c>
      <c r="N462" s="94">
        <v>3.1730886577546262</v>
      </c>
      <c r="O462" s="94">
        <v>3.6301238845649015</v>
      </c>
      <c r="P462" s="94">
        <v>4.0778450957956949</v>
      </c>
      <c r="Q462" s="94">
        <v>4.5348209338506313</v>
      </c>
      <c r="R462" s="94">
        <v>4.9825512833984718</v>
      </c>
      <c r="S462" s="94">
        <v>5.4394912623037959</v>
      </c>
      <c r="U462" s="28">
        <v>0.45500000000000002</v>
      </c>
      <c r="V462" s="94">
        <v>1.3755929055900147</v>
      </c>
      <c r="W462" s="94">
        <v>1.6521064029197241</v>
      </c>
      <c r="X462" s="94">
        <v>1.9236316952042125</v>
      </c>
      <c r="Y462" s="94">
        <v>2.2000738080397459</v>
      </c>
      <c r="Z462" s="94">
        <v>2.4716019877323312</v>
      </c>
      <c r="AA462" s="94">
        <v>2.7480073678012684</v>
      </c>
      <c r="AB462" s="94">
        <v>3.0195404033263524</v>
      </c>
      <c r="AC462" s="94">
        <v>3.295923688991238</v>
      </c>
      <c r="AE462" s="28">
        <v>0.45500000000000002</v>
      </c>
      <c r="AF462" s="94">
        <f t="shared" si="126"/>
        <v>0.55554718006284831</v>
      </c>
      <c r="AG462" s="94">
        <f t="shared" si="112"/>
        <v>0.55604841846806397</v>
      </c>
      <c r="AH462" s="94">
        <f t="shared" si="113"/>
        <v>0.55597563737489042</v>
      </c>
      <c r="AI462" s="94">
        <f t="shared" si="114"/>
        <v>0.55629916225979203</v>
      </c>
      <c r="AJ462" s="94">
        <f t="shared" si="115"/>
        <v>0.55621558093094614</v>
      </c>
      <c r="AK462" s="94">
        <f t="shared" si="116"/>
        <v>0.55645078660069458</v>
      </c>
      <c r="AL462" s="94">
        <f t="shared" si="117"/>
        <v>0.55636898821655467</v>
      </c>
      <c r="AM462" s="94">
        <f t="shared" si="118"/>
        <v>0.55655236462593372</v>
      </c>
      <c r="AO462" s="28">
        <v>0.45500000000000002</v>
      </c>
      <c r="AP462" s="94">
        <f t="shared" si="127"/>
        <v>0.23756764541585251</v>
      </c>
      <c r="AQ462" s="94">
        <f t="shared" si="119"/>
        <v>0.28393227149840183</v>
      </c>
      <c r="AR462" s="94">
        <f t="shared" si="120"/>
        <v>0.33083284076860908</v>
      </c>
      <c r="AS462" s="94">
        <f t="shared" si="121"/>
        <v>0.37717320684835276</v>
      </c>
      <c r="AT462" s="94">
        <f t="shared" si="122"/>
        <v>0.42407313573231592</v>
      </c>
      <c r="AU462" s="94">
        <f t="shared" si="123"/>
        <v>0.47040128243474139</v>
      </c>
      <c r="AV462" s="94">
        <f t="shared" si="124"/>
        <v>0.51730193065880992</v>
      </c>
      <c r="AW462" s="94">
        <f t="shared" si="125"/>
        <v>0.56362283884980324</v>
      </c>
      <c r="AY462" s="28">
        <v>0.45500000000000002</v>
      </c>
      <c r="AZ462" s="34">
        <f>(((L462-VLOOKUP(AZ$6,Data!$N$4:$Y$11,Data!$W$1,FALSE)/1000)*VLOOKUP(AZ$6,Data!$N$4:$Y$11,Data!$P$1,FALSE)^1.5+VLOOKUP(AZ$6,Data!$N$4:$Y$11,Data!$W$1,FALSE)/1000*(Mannings_n_bot)^1.5)/L462)^0.67</f>
        <v>5.1112399754658817E-2</v>
      </c>
      <c r="BA462" s="34">
        <f>(((M462-VLOOKUP(BA$6,Data!$N$4:$Y$11,Data!$W$1,FALSE)/1000)*VLOOKUP(BA$6,Data!$N$4:$Y$11,Data!$P$1,FALSE)^1.5+VLOOKUP(BA$6,Data!$N$4:$Y$11,Data!$W$1,FALSE)/1000*(Mannings_n_bot)^1.5)/M462)^0.67</f>
        <v>5.1023934469125717E-2</v>
      </c>
      <c r="BB462" s="34">
        <f>(((N462-VLOOKUP(BB$6,Data!$N$4:$Y$11,Data!$W$1,FALSE)/1000)*VLOOKUP(BB$6,Data!$N$4:$Y$11,Data!$P$1,FALSE)^1.5+VLOOKUP(BB$6,Data!$N$4:$Y$11,Data!$W$1,FALSE)/1000*(Mannings_n_bot)^1.5)/N462)^0.67</f>
        <v>5.0891890065727675E-2</v>
      </c>
      <c r="BC462" s="34">
        <f>(((O462-VLOOKUP(BC$6,Data!$N$4:$Y$11,Data!$W$1,FALSE)/1000)*VLOOKUP(BC$6,Data!$N$4:$Y$11,Data!$P$1,FALSE)^1.5+VLOOKUP(BC$6,Data!$N$4:$Y$11,Data!$W$1,FALSE)/1000*(Mannings_n_bot)^1.5)/O462)^0.67</f>
        <v>5.0749398913294309E-2</v>
      </c>
      <c r="BD462" s="34">
        <f>(((P462-VLOOKUP(BD$6,Data!$N$4:$Y$11,Data!$W$1,FALSE)/1000)*VLOOKUP(BD$6,Data!$N$4:$Y$11,Data!$P$1,FALSE)^1.5+VLOOKUP(BD$6,Data!$N$4:$Y$11,Data!$W$1,FALSE)/1000*(Mannings_n_bot)^1.5)/P462)^0.67</f>
        <v>5.0579183406886649E-2</v>
      </c>
      <c r="BE462" s="34">
        <f>(((Q462-VLOOKUP(BE$6,Data!$N$4:$Y$11,Data!$W$1,FALSE)/1000)*VLOOKUP(BE$6,Data!$N$4:$Y$11,Data!$P$1,FALSE)^1.5+VLOOKUP(BE$6,Data!$N$4:$Y$11,Data!$W$1,FALSE)/1000*(Mannings_n_bot)^1.5)/Q462)^0.67</f>
        <v>5.0433342809320346E-2</v>
      </c>
      <c r="BF462" s="34">
        <f>(((R462-VLOOKUP(BF$6,Data!$N$4:$Y$11,Data!$W$1,FALSE)/1000)*VLOOKUP(BF$6,Data!$N$4:$Y$11,Data!$P$1,FALSE)^1.5+VLOOKUP(BF$6,Data!$N$4:$Y$11,Data!$W$1,FALSE)/1000*(Mannings_n_bot)^1.5)/R462)^0.67</f>
        <v>5.0330583671134049E-2</v>
      </c>
      <c r="BG462" s="34">
        <f>(((S462-VLOOKUP(BG$6,Data!$N$4:$Y$11,Data!$W$1,FALSE)/1000)*VLOOKUP(BG$6,Data!$N$4:$Y$11,Data!$P$1,FALSE)^1.5+VLOOKUP(BG$6,Data!$N$4:$Y$11,Data!$W$1,FALSE)/1000*(Mannings_n_bot)^1.5)/S462)^0.67</f>
        <v>5.0249334992820791E-2</v>
      </c>
    </row>
    <row r="463" spans="1:59" x14ac:dyDescent="0.25">
      <c r="A463" s="28">
        <v>0.45600000000000002</v>
      </c>
      <c r="B463" s="94">
        <v>0.53995862146941609</v>
      </c>
      <c r="C463" s="94">
        <v>0.77540211317264718</v>
      </c>
      <c r="D463" s="94">
        <v>1.051906234256349</v>
      </c>
      <c r="E463" s="94">
        <v>1.3719799591270969</v>
      </c>
      <c r="F463" s="94">
        <v>1.73283479124138</v>
      </c>
      <c r="G463" s="94">
        <v>2.1375377293228999</v>
      </c>
      <c r="H463" s="94">
        <v>2.5827430886754037</v>
      </c>
      <c r="I463" s="94">
        <v>3.0720748279395598</v>
      </c>
      <c r="K463" s="28">
        <v>0.45600000000000002</v>
      </c>
      <c r="L463" s="94">
        <v>2.2699956223066007</v>
      </c>
      <c r="M463" s="94">
        <v>2.7274947510782628</v>
      </c>
      <c r="N463" s="94">
        <v>3.1755586232332695</v>
      </c>
      <c r="O463" s="94">
        <v>3.6329428456881723</v>
      </c>
      <c r="P463" s="94">
        <v>4.0810136969362407</v>
      </c>
      <c r="Q463" s="94">
        <v>4.538338473034834</v>
      </c>
      <c r="R463" s="94">
        <v>4.9864184632700246</v>
      </c>
      <c r="S463" s="94">
        <v>5.4437073463370513</v>
      </c>
      <c r="U463" s="28">
        <v>0.45600000000000002</v>
      </c>
      <c r="V463" s="94">
        <v>1.3748384625459591</v>
      </c>
      <c r="W463" s="94">
        <v>1.6511933862689974</v>
      </c>
      <c r="X463" s="94">
        <v>1.9225697940400612</v>
      </c>
      <c r="Y463" s="94">
        <v>2.1988533489407964</v>
      </c>
      <c r="Z463" s="94">
        <v>2.4702326308694853</v>
      </c>
      <c r="AA463" s="94">
        <v>2.7464794628550946</v>
      </c>
      <c r="AB463" s="94">
        <v>3.0178635923759569</v>
      </c>
      <c r="AC463" s="94">
        <v>3.2940883366468525</v>
      </c>
      <c r="AE463" s="28">
        <v>0.45600000000000002</v>
      </c>
      <c r="AF463" s="94">
        <f t="shared" si="126"/>
        <v>0.55668319744186867</v>
      </c>
      <c r="AG463" s="94">
        <f t="shared" si="112"/>
        <v>0.55718402422200419</v>
      </c>
      <c r="AH463" s="94">
        <f t="shared" si="113"/>
        <v>0.55711130280329202</v>
      </c>
      <c r="AI463" s="94">
        <f t="shared" si="114"/>
        <v>0.55743456267064628</v>
      </c>
      <c r="AJ463" s="94">
        <f t="shared" si="115"/>
        <v>0.55735104974717009</v>
      </c>
      <c r="AK463" s="94">
        <f t="shared" si="116"/>
        <v>0.55758606302600267</v>
      </c>
      <c r="AL463" s="94">
        <f t="shared" si="117"/>
        <v>0.55750433151232615</v>
      </c>
      <c r="AM463" s="94">
        <f t="shared" si="118"/>
        <v>0.55768755806736925</v>
      </c>
      <c r="AO463" s="28">
        <v>0.45600000000000002</v>
      </c>
      <c r="AP463" s="94">
        <f t="shared" si="127"/>
        <v>0.23786769285517401</v>
      </c>
      <c r="AQ463" s="94">
        <f t="shared" si="119"/>
        <v>0.2842909643973125</v>
      </c>
      <c r="AR463" s="94">
        <f t="shared" si="120"/>
        <v>0.33125076846647095</v>
      </c>
      <c r="AS463" s="94">
        <f t="shared" si="121"/>
        <v>0.37764975046482152</v>
      </c>
      <c r="AT463" s="94">
        <f t="shared" si="122"/>
        <v>0.42460891335461076</v>
      </c>
      <c r="AU463" s="94">
        <f t="shared" si="123"/>
        <v>0.47099566108243712</v>
      </c>
      <c r="AV463" s="94">
        <f t="shared" si="124"/>
        <v>0.5179555441846484</v>
      </c>
      <c r="AW463" s="94">
        <f t="shared" si="125"/>
        <v>0.56433504457338068</v>
      </c>
      <c r="AY463" s="28">
        <v>0.45600000000000002</v>
      </c>
      <c r="AZ463" s="34">
        <f>(((L463-VLOOKUP(AZ$6,Data!$N$4:$Y$11,Data!$W$1,FALSE)/1000)*VLOOKUP(AZ$6,Data!$N$4:$Y$11,Data!$P$1,FALSE)^1.5+VLOOKUP(AZ$6,Data!$N$4:$Y$11,Data!$W$1,FALSE)/1000*(Mannings_n_bot)^1.5)/L463)^0.67</f>
        <v>5.1099216291335306E-2</v>
      </c>
      <c r="BA463" s="34">
        <f>(((M463-VLOOKUP(BA$6,Data!$N$4:$Y$11,Data!$W$1,FALSE)/1000)*VLOOKUP(BA$6,Data!$N$4:$Y$11,Data!$P$1,FALSE)^1.5+VLOOKUP(BA$6,Data!$N$4:$Y$11,Data!$W$1,FALSE)/1000*(Mannings_n_bot)^1.5)/M463)^0.67</f>
        <v>5.101055132568183E-2</v>
      </c>
      <c r="BB463" s="34">
        <f>(((N463-VLOOKUP(BB$6,Data!$N$4:$Y$11,Data!$W$1,FALSE)/1000)*VLOOKUP(BB$6,Data!$N$4:$Y$11,Data!$P$1,FALSE)^1.5+VLOOKUP(BB$6,Data!$N$4:$Y$11,Data!$W$1,FALSE)/1000*(Mannings_n_bot)^1.5)/N463)^0.67</f>
        <v>5.087828773002237E-2</v>
      </c>
      <c r="BC463" s="34">
        <f>(((O463-VLOOKUP(BC$6,Data!$N$4:$Y$11,Data!$W$1,FALSE)/1000)*VLOOKUP(BC$6,Data!$N$4:$Y$11,Data!$P$1,FALSE)^1.5+VLOOKUP(BC$6,Data!$N$4:$Y$11,Data!$W$1,FALSE)/1000*(Mannings_n_bot)^1.5)/O463)^0.67</f>
        <v>5.0735519472386935E-2</v>
      </c>
      <c r="BD463" s="34">
        <f>(((P463-VLOOKUP(BD$6,Data!$N$4:$Y$11,Data!$W$1,FALSE)/1000)*VLOOKUP(BD$6,Data!$N$4:$Y$11,Data!$P$1,FALSE)^1.5+VLOOKUP(BD$6,Data!$N$4:$Y$11,Data!$W$1,FALSE)/1000*(Mannings_n_bot)^1.5)/P463)^0.67</f>
        <v>5.0565019223509852E-2</v>
      </c>
      <c r="BE463" s="34">
        <f>(((Q463-VLOOKUP(BE$6,Data!$N$4:$Y$11,Data!$W$1,FALSE)/1000)*VLOOKUP(BE$6,Data!$N$4:$Y$11,Data!$P$1,FALSE)^1.5+VLOOKUP(BE$6,Data!$N$4:$Y$11,Data!$W$1,FALSE)/1000*(Mannings_n_bot)^1.5)/Q463)^0.67</f>
        <v>5.0418902406601081E-2</v>
      </c>
      <c r="BF463" s="34">
        <f>(((R463-VLOOKUP(BF$6,Data!$N$4:$Y$11,Data!$W$1,FALSE)/1000)*VLOOKUP(BF$6,Data!$N$4:$Y$11,Data!$P$1,FALSE)^1.5+VLOOKUP(BF$6,Data!$N$4:$Y$11,Data!$W$1,FALSE)/1000*(Mannings_n_bot)^1.5)/R463)^0.67</f>
        <v>5.0315974078539209E-2</v>
      </c>
      <c r="BG463" s="34">
        <f>(((S463-VLOOKUP(BG$6,Data!$N$4:$Y$11,Data!$W$1,FALSE)/1000)*VLOOKUP(BG$6,Data!$N$4:$Y$11,Data!$P$1,FALSE)^1.5+VLOOKUP(BG$6,Data!$N$4:$Y$11,Data!$W$1,FALSE)/1000*(Mannings_n_bot)^1.5)/S463)^0.67</f>
        <v>5.0234565119737534E-2</v>
      </c>
    </row>
    <row r="464" spans="1:59" x14ac:dyDescent="0.25">
      <c r="A464" s="28">
        <v>0.45700000000000002</v>
      </c>
      <c r="B464" s="94">
        <v>0.54105990377746305</v>
      </c>
      <c r="C464" s="94">
        <v>0.77698159782533227</v>
      </c>
      <c r="D464" s="94">
        <v>1.054049348044513</v>
      </c>
      <c r="E464" s="94">
        <v>1.3747728985255376</v>
      </c>
      <c r="F464" s="94">
        <v>1.7363630663545797</v>
      </c>
      <c r="G464" s="94">
        <v>2.141887451694787</v>
      </c>
      <c r="H464" s="94">
        <v>2.5879998529023096</v>
      </c>
      <c r="I464" s="94">
        <v>3.0783246604351646</v>
      </c>
      <c r="K464" s="28">
        <v>0.45700000000000002</v>
      </c>
      <c r="L464" s="94">
        <v>2.2717678024372678</v>
      </c>
      <c r="M464" s="94">
        <v>2.7296162430701534</v>
      </c>
      <c r="N464" s="94">
        <v>3.1780299553761915</v>
      </c>
      <c r="O464" s="94">
        <v>3.6357633742110673</v>
      </c>
      <c r="P464" s="94">
        <v>4.0841840576664907</v>
      </c>
      <c r="Q464" s="94">
        <v>4.5418579725082653</v>
      </c>
      <c r="R464" s="94">
        <v>4.9902877956329634</v>
      </c>
      <c r="S464" s="94">
        <v>5.4479257835389694</v>
      </c>
      <c r="U464" s="28">
        <v>0.45700000000000002</v>
      </c>
      <c r="V464" s="94">
        <v>1.3740817363995113</v>
      </c>
      <c r="W464" s="94">
        <v>1.6502776453844998</v>
      </c>
      <c r="X464" s="94">
        <v>1.9215047179038771</v>
      </c>
      <c r="Y464" s="94">
        <v>2.1976292738841932</v>
      </c>
      <c r="Z464" s="94">
        <v>2.4688592073414468</v>
      </c>
      <c r="AA464" s="94">
        <v>2.7449470503282076</v>
      </c>
      <c r="AB464" s="94">
        <v>3.0161818231481488</v>
      </c>
      <c r="AC464" s="94">
        <v>3.2922475851495854</v>
      </c>
      <c r="AE464" s="28">
        <v>0.45700000000000002</v>
      </c>
      <c r="AF464" s="94">
        <f t="shared" si="126"/>
        <v>0.55781859065933659</v>
      </c>
      <c r="AG464" s="94">
        <f t="shared" si="112"/>
        <v>0.55831900128748979</v>
      </c>
      <c r="AH464" s="94">
        <f t="shared" si="113"/>
        <v>0.55824634020082564</v>
      </c>
      <c r="AI464" s="94">
        <f t="shared" si="114"/>
        <v>0.5585693321268459</v>
      </c>
      <c r="AJ464" s="94">
        <f t="shared" si="115"/>
        <v>0.55848588836426061</v>
      </c>
      <c r="AK464" s="94">
        <f t="shared" si="116"/>
        <v>0.55872070712576549</v>
      </c>
      <c r="AL464" s="94">
        <f t="shared" si="117"/>
        <v>0.55863904322217039</v>
      </c>
      <c r="AM464" s="94">
        <f t="shared" si="118"/>
        <v>0.55882211826463557</v>
      </c>
      <c r="AO464" s="28">
        <v>0.45700000000000002</v>
      </c>
      <c r="AP464" s="94">
        <f t="shared" si="127"/>
        <v>0.23816690385213951</v>
      </c>
      <c r="AQ464" s="94">
        <f t="shared" si="119"/>
        <v>0.28464865704030878</v>
      </c>
      <c r="AR464" s="94">
        <f t="shared" si="120"/>
        <v>0.33166753078000566</v>
      </c>
      <c r="AS464" s="94">
        <f t="shared" si="121"/>
        <v>0.378124964973512</v>
      </c>
      <c r="AT464" s="94">
        <f t="shared" si="122"/>
        <v>0.42514319674090673</v>
      </c>
      <c r="AU464" s="94">
        <f t="shared" si="123"/>
        <v>0.47158838181633367</v>
      </c>
      <c r="AV464" s="94">
        <f t="shared" si="124"/>
        <v>0.51860733466456321</v>
      </c>
      <c r="AW464" s="94">
        <f t="shared" si="125"/>
        <v>0.56504526360039486</v>
      </c>
      <c r="AY464" s="28">
        <v>0.45700000000000002</v>
      </c>
      <c r="AZ464" s="34">
        <f>(((L464-VLOOKUP(AZ$6,Data!$N$4:$Y$11,Data!$W$1,FALSE)/1000)*VLOOKUP(AZ$6,Data!$N$4:$Y$11,Data!$P$1,FALSE)^1.5+VLOOKUP(AZ$6,Data!$N$4:$Y$11,Data!$W$1,FALSE)/1000*(Mannings_n_bot)^1.5)/L464)^0.67</f>
        <v>5.1086044481895292E-2</v>
      </c>
      <c r="BA464" s="34">
        <f>(((M464-VLOOKUP(BA$6,Data!$N$4:$Y$11,Data!$W$1,FALSE)/1000)*VLOOKUP(BA$6,Data!$N$4:$Y$11,Data!$P$1,FALSE)^1.5+VLOOKUP(BA$6,Data!$N$4:$Y$11,Data!$W$1,FALSE)/1000*(Mannings_n_bot)^1.5)/M464)^0.67</f>
        <v>5.0997179850850304E-2</v>
      </c>
      <c r="BB464" s="34">
        <f>(((N464-VLOOKUP(BB$6,Data!$N$4:$Y$11,Data!$W$1,FALSE)/1000)*VLOOKUP(BB$6,Data!$N$4:$Y$11,Data!$P$1,FALSE)^1.5+VLOOKUP(BB$6,Data!$N$4:$Y$11,Data!$W$1,FALSE)/1000*(Mannings_n_bot)^1.5)/N464)^0.67</f>
        <v>5.0864697240293862E-2</v>
      </c>
      <c r="BC464" s="34">
        <f>(((O464-VLOOKUP(BC$6,Data!$N$4:$Y$11,Data!$W$1,FALSE)/1000)*VLOOKUP(BC$6,Data!$N$4:$Y$11,Data!$P$1,FALSE)^1.5+VLOOKUP(BC$6,Data!$N$4:$Y$11,Data!$W$1,FALSE)/1000*(Mannings_n_bot)^1.5)/O464)^0.67</f>
        <v>5.072165198723274E-2</v>
      </c>
      <c r="BD464" s="34">
        <f>(((P464-VLOOKUP(BD$6,Data!$N$4:$Y$11,Data!$W$1,FALSE)/1000)*VLOOKUP(BD$6,Data!$N$4:$Y$11,Data!$P$1,FALSE)^1.5+VLOOKUP(BD$6,Data!$N$4:$Y$11,Data!$W$1,FALSE)/1000*(Mannings_n_bot)^1.5)/P464)^0.67</f>
        <v>5.0550867218999686E-2</v>
      </c>
      <c r="BE464" s="34">
        <f>(((Q464-VLOOKUP(BE$6,Data!$N$4:$Y$11,Data!$W$1,FALSE)/1000)*VLOOKUP(BE$6,Data!$N$4:$Y$11,Data!$P$1,FALSE)^1.5+VLOOKUP(BE$6,Data!$N$4:$Y$11,Data!$W$1,FALSE)/1000*(Mannings_n_bot)^1.5)/Q464)^0.67</f>
        <v>5.0404474308133843E-2</v>
      </c>
      <c r="BF464" s="34">
        <f>(((R464-VLOOKUP(BF$6,Data!$N$4:$Y$11,Data!$W$1,FALSE)/1000)*VLOOKUP(BF$6,Data!$N$4:$Y$11,Data!$P$1,FALSE)^1.5+VLOOKUP(BF$6,Data!$N$4:$Y$11,Data!$W$1,FALSE)/1000*(Mannings_n_bot)^1.5)/R464)^0.67</f>
        <v>5.0301376929709769E-2</v>
      </c>
      <c r="BG464" s="34">
        <f>(((S464-VLOOKUP(BG$6,Data!$N$4:$Y$11,Data!$W$1,FALSE)/1000)*VLOOKUP(BG$6,Data!$N$4:$Y$11,Data!$P$1,FALSE)^1.5+VLOOKUP(BG$6,Data!$N$4:$Y$11,Data!$W$1,FALSE)/1000*(Mannings_n_bot)^1.5)/S464)^0.67</f>
        <v>5.0219807746552249E-2</v>
      </c>
    </row>
    <row r="465" spans="1:59" x14ac:dyDescent="0.25">
      <c r="A465" s="28">
        <v>0.45800000000000002</v>
      </c>
      <c r="B465" s="94">
        <v>0.54216057884496294</v>
      </c>
      <c r="C465" s="94">
        <v>0.778560204958338</v>
      </c>
      <c r="D465" s="94">
        <v>1.0561912724770037</v>
      </c>
      <c r="E465" s="94">
        <v>1.377564280395434</v>
      </c>
      <c r="F465" s="94">
        <v>1.7398893763293781</v>
      </c>
      <c r="G465" s="94">
        <v>2.1462347428640838</v>
      </c>
      <c r="H465" s="94">
        <v>2.5932536825429136</v>
      </c>
      <c r="I465" s="94">
        <v>3.0845709943899791</v>
      </c>
      <c r="K465" s="28">
        <v>0.45800000000000002</v>
      </c>
      <c r="L465" s="94">
        <v>2.273540960276994</v>
      </c>
      <c r="M465" s="94">
        <v>2.7317389143621651</v>
      </c>
      <c r="N465" s="94">
        <v>3.1805026597868875</v>
      </c>
      <c r="O465" s="94">
        <v>3.6385854765262002</v>
      </c>
      <c r="P465" s="94">
        <v>4.0873561851726912</v>
      </c>
      <c r="Q465" s="94">
        <v>4.5453794402462311</v>
      </c>
      <c r="R465" s="94">
        <v>4.994159289256209</v>
      </c>
      <c r="S465" s="94">
        <v>5.4521465834674903</v>
      </c>
      <c r="U465" s="28">
        <v>0.45800000000000002</v>
      </c>
      <c r="V465" s="94">
        <v>1.373322723376577</v>
      </c>
      <c r="W465" s="94">
        <v>1.6493591757286645</v>
      </c>
      <c r="X465" s="94">
        <v>1.92043646151313</v>
      </c>
      <c r="Y465" s="94">
        <v>2.1964015768243157</v>
      </c>
      <c r="Z465" s="94">
        <v>2.4674817103575863</v>
      </c>
      <c r="AA465" s="94">
        <v>2.7434101226670817</v>
      </c>
      <c r="AB465" s="94">
        <v>3.0144950873443452</v>
      </c>
      <c r="AC465" s="94">
        <v>3.2904014254380831</v>
      </c>
      <c r="AE465" s="28">
        <v>0.45800000000000002</v>
      </c>
      <c r="AF465" s="94">
        <f t="shared" si="126"/>
        <v>0.55895335782770394</v>
      </c>
      <c r="AG465" s="94">
        <f t="shared" si="112"/>
        <v>0.55945334778989331</v>
      </c>
      <c r="AH465" s="94">
        <f t="shared" si="113"/>
        <v>0.55938074769099011</v>
      </c>
      <c r="AI465" s="94">
        <f t="shared" si="114"/>
        <v>0.5597034687602136</v>
      </c>
      <c r="AJ465" s="94">
        <f t="shared" si="115"/>
        <v>0.55962009491189102</v>
      </c>
      <c r="AK465" s="94">
        <f t="shared" si="116"/>
        <v>0.55985471703570222</v>
      </c>
      <c r="AL465" s="94">
        <f t="shared" si="117"/>
        <v>0.55977312147970493</v>
      </c>
      <c r="AM465" s="94">
        <f t="shared" si="118"/>
        <v>0.55995604335605997</v>
      </c>
      <c r="AO465" s="28">
        <v>0.45800000000000002</v>
      </c>
      <c r="AP465" s="94">
        <f t="shared" si="127"/>
        <v>0.23846527875130497</v>
      </c>
      <c r="AQ465" s="94">
        <f t="shared" si="119"/>
        <v>0.2850053498396366</v>
      </c>
      <c r="AR465" s="94">
        <f t="shared" si="120"/>
        <v>0.33208312818948399</v>
      </c>
      <c r="AS465" s="94">
        <f t="shared" si="121"/>
        <v>0.37859885092231244</v>
      </c>
      <c r="AT465" s="94">
        <f t="shared" si="122"/>
        <v>0.42567598650712346</v>
      </c>
      <c r="AU465" s="94">
        <f t="shared" si="123"/>
        <v>0.472179445319931</v>
      </c>
      <c r="AV465" s="94">
        <f t="shared" si="124"/>
        <v>0.51925730285009242</v>
      </c>
      <c r="AW465" s="94">
        <f t="shared" si="125"/>
        <v>0.56575349674994146</v>
      </c>
      <c r="AY465" s="28">
        <v>0.45800000000000002</v>
      </c>
      <c r="AZ465" s="34">
        <f>(((L465-VLOOKUP(AZ$6,Data!$N$4:$Y$11,Data!$W$1,FALSE)/1000)*VLOOKUP(AZ$6,Data!$N$4:$Y$11,Data!$P$1,FALSE)^1.5+VLOOKUP(AZ$6,Data!$N$4:$Y$11,Data!$W$1,FALSE)/1000*(Mannings_n_bot)^1.5)/L465)^0.67</f>
        <v>5.1072884286493959E-2</v>
      </c>
      <c r="BA465" s="34">
        <f>(((M465-VLOOKUP(BA$6,Data!$N$4:$Y$11,Data!$W$1,FALSE)/1000)*VLOOKUP(BA$6,Data!$N$4:$Y$11,Data!$P$1,FALSE)^1.5+VLOOKUP(BA$6,Data!$N$4:$Y$11,Data!$W$1,FALSE)/1000*(Mannings_n_bot)^1.5)/M465)^0.67</f>
        <v>5.0983820004702259E-2</v>
      </c>
      <c r="BB465" s="34">
        <f>(((N465-VLOOKUP(BB$6,Data!$N$4:$Y$11,Data!$W$1,FALSE)/1000)*VLOOKUP(BB$6,Data!$N$4:$Y$11,Data!$P$1,FALSE)^1.5+VLOOKUP(BB$6,Data!$N$4:$Y$11,Data!$W$1,FALSE)/1000*(Mannings_n_bot)^1.5)/N465)^0.67</f>
        <v>5.0851118555956559E-2</v>
      </c>
      <c r="BC465" s="34">
        <f>(((O465-VLOOKUP(BC$6,Data!$N$4:$Y$11,Data!$W$1,FALSE)/1000)*VLOOKUP(BC$6,Data!$N$4:$Y$11,Data!$P$1,FALSE)^1.5+VLOOKUP(BC$6,Data!$N$4:$Y$11,Data!$W$1,FALSE)/1000*(Mannings_n_bot)^1.5)/O465)^0.67</f>
        <v>5.0707796416807172E-2</v>
      </c>
      <c r="BD465" s="34">
        <f>(((P465-VLOOKUP(BD$6,Data!$N$4:$Y$11,Data!$W$1,FALSE)/1000)*VLOOKUP(BD$6,Data!$N$4:$Y$11,Data!$P$1,FALSE)^1.5+VLOOKUP(BD$6,Data!$N$4:$Y$11,Data!$W$1,FALSE)/1000*(Mannings_n_bot)^1.5)/P465)^0.67</f>
        <v>5.0536727351495711E-2</v>
      </c>
      <c r="BE465" s="34">
        <f>(((Q465-VLOOKUP(BE$6,Data!$N$4:$Y$11,Data!$W$1,FALSE)/1000)*VLOOKUP(BE$6,Data!$N$4:$Y$11,Data!$P$1,FALSE)^1.5+VLOOKUP(BE$6,Data!$N$4:$Y$11,Data!$W$1,FALSE)/1000*(Mannings_n_bot)^1.5)/Q465)^0.67</f>
        <v>5.0390058471554554E-2</v>
      </c>
      <c r="BF465" s="34">
        <f>(((R465-VLOOKUP(BF$6,Data!$N$4:$Y$11,Data!$W$1,FALSE)/1000)*VLOOKUP(BF$6,Data!$N$4:$Y$11,Data!$P$1,FALSE)^1.5+VLOOKUP(BF$6,Data!$N$4:$Y$11,Data!$W$1,FALSE)/1000*(Mannings_n_bot)^1.5)/R465)^0.67</f>
        <v>5.0286792181756704E-2</v>
      </c>
      <c r="BG465" s="34">
        <f>(((S465-VLOOKUP(BG$6,Data!$N$4:$Y$11,Data!$W$1,FALSE)/1000)*VLOOKUP(BG$6,Data!$N$4:$Y$11,Data!$P$1,FALSE)^1.5+VLOOKUP(BG$6,Data!$N$4:$Y$11,Data!$W$1,FALSE)/1000*(Mannings_n_bot)^1.5)/S465)^0.67</f>
        <v>5.0205062830135656E-2</v>
      </c>
    </row>
    <row r="466" spans="1:59" x14ac:dyDescent="0.25">
      <c r="A466" s="28">
        <v>0.45900000000000002</v>
      </c>
      <c r="B466" s="94">
        <v>0.54326064483804393</v>
      </c>
      <c r="C466" s="94">
        <v>0.78013793195849557</v>
      </c>
      <c r="D466" s="94">
        <v>1.0583320040048099</v>
      </c>
      <c r="E466" s="94">
        <v>1.3803541001310533</v>
      </c>
      <c r="F466" s="94">
        <v>1.7434137153410991</v>
      </c>
      <c r="G466" s="94">
        <v>2.1505795956719655</v>
      </c>
      <c r="H466" s="94">
        <v>2.5985045689363493</v>
      </c>
      <c r="I466" s="94">
        <v>3.0908138195315678</v>
      </c>
      <c r="K466" s="28">
        <v>0.45900000000000002</v>
      </c>
      <c r="L466" s="94">
        <v>2.2753150998627629</v>
      </c>
      <c r="M466" s="94">
        <v>2.7338627697838418</v>
      </c>
      <c r="N466" s="94">
        <v>3.1829767420918231</v>
      </c>
      <c r="O466" s="94">
        <v>3.6414091590524666</v>
      </c>
      <c r="P466" s="94">
        <v>4.0905300866706158</v>
      </c>
      <c r="Q466" s="94">
        <v>4.548902884256866</v>
      </c>
      <c r="R466" s="94">
        <v>4.9980329529447571</v>
      </c>
      <c r="S466" s="94">
        <v>5.4563697557199413</v>
      </c>
      <c r="U466" s="28">
        <v>0.45900000000000002</v>
      </c>
      <c r="V466" s="94">
        <v>1.3725614196832949</v>
      </c>
      <c r="W466" s="94">
        <v>1.6484379727402754</v>
      </c>
      <c r="X466" s="94">
        <v>1.9193650195577407</v>
      </c>
      <c r="Y466" s="94">
        <v>2.1951702516841096</v>
      </c>
      <c r="Z466" s="94">
        <v>2.4661001330919339</v>
      </c>
      <c r="AA466" s="94">
        <v>2.7418686722789753</v>
      </c>
      <c r="AB466" s="94">
        <v>3.0128033766228466</v>
      </c>
      <c r="AC466" s="94">
        <v>3.2885498484039881</v>
      </c>
      <c r="AE466" s="28">
        <v>0.45900000000000002</v>
      </c>
      <c r="AF466" s="94">
        <f t="shared" si="126"/>
        <v>0.56008749705629679</v>
      </c>
      <c r="AG466" s="94">
        <f t="shared" si="112"/>
        <v>0.5605870618514589</v>
      </c>
      <c r="AH466" s="94">
        <f t="shared" si="113"/>
        <v>0.56051452339415564</v>
      </c>
      <c r="AI466" s="94">
        <f t="shared" si="114"/>
        <v>0.56083697069944338</v>
      </c>
      <c r="AJ466" s="94">
        <f t="shared" si="115"/>
        <v>0.5607536675166056</v>
      </c>
      <c r="AK466" s="94">
        <f t="shared" si="116"/>
        <v>0.56098809088840229</v>
      </c>
      <c r="AL466" s="94">
        <f t="shared" si="117"/>
        <v>0.56090656441541753</v>
      </c>
      <c r="AM466" s="94">
        <f t="shared" si="118"/>
        <v>0.56108933147684092</v>
      </c>
      <c r="AO466" s="28">
        <v>0.45900000000000002</v>
      </c>
      <c r="AP466" s="94">
        <f t="shared" si="127"/>
        <v>0.23876281789313974</v>
      </c>
      <c r="AQ466" s="94">
        <f t="shared" si="119"/>
        <v>0.28536104320268374</v>
      </c>
      <c r="AR466" s="94">
        <f t="shared" si="120"/>
        <v>0.33249756116951196</v>
      </c>
      <c r="AS466" s="94">
        <f t="shared" si="121"/>
        <v>0.3790714088526751</v>
      </c>
      <c r="AT466" s="94">
        <f t="shared" si="122"/>
        <v>0.42620728326193708</v>
      </c>
      <c r="AU466" s="94">
        <f t="shared" si="123"/>
        <v>0.47276885226871496</v>
      </c>
      <c r="AV466" s="94">
        <f t="shared" si="124"/>
        <v>0.51990544948395223</v>
      </c>
      <c r="AW466" s="94">
        <f t="shared" si="125"/>
        <v>0.56645974483152484</v>
      </c>
      <c r="AY466" s="28">
        <v>0.45900000000000002</v>
      </c>
      <c r="AZ466" s="34">
        <f>(((L466-VLOOKUP(AZ$6,Data!$N$4:$Y$11,Data!$W$1,FALSE)/1000)*VLOOKUP(AZ$6,Data!$N$4:$Y$11,Data!$P$1,FALSE)^1.5+VLOOKUP(AZ$6,Data!$N$4:$Y$11,Data!$W$1,FALSE)/1000*(Mannings_n_bot)^1.5)/L466)^0.67</f>
        <v>5.1059735665337946E-2</v>
      </c>
      <c r="BA466" s="34">
        <f>(((M466-VLOOKUP(BA$6,Data!$N$4:$Y$11,Data!$W$1,FALSE)/1000)*VLOOKUP(BA$6,Data!$N$4:$Y$11,Data!$P$1,FALSE)^1.5+VLOOKUP(BA$6,Data!$N$4:$Y$11,Data!$W$1,FALSE)/1000*(Mannings_n_bot)^1.5)/M466)^0.67</f>
        <v>5.0970471747358297E-2</v>
      </c>
      <c r="BB466" s="34">
        <f>(((N466-VLOOKUP(BB$6,Data!$N$4:$Y$11,Data!$W$1,FALSE)/1000)*VLOOKUP(BB$6,Data!$N$4:$Y$11,Data!$P$1,FALSE)^1.5+VLOOKUP(BB$6,Data!$N$4:$Y$11,Data!$W$1,FALSE)/1000*(Mannings_n_bot)^1.5)/N466)^0.67</f>
        <v>5.0837551636475083E-2</v>
      </c>
      <c r="BC466" s="34">
        <f>(((O466-VLOOKUP(BC$6,Data!$N$4:$Y$11,Data!$W$1,FALSE)/1000)*VLOOKUP(BC$6,Data!$N$4:$Y$11,Data!$P$1,FALSE)^1.5+VLOOKUP(BC$6,Data!$N$4:$Y$11,Data!$W$1,FALSE)/1000*(Mannings_n_bot)^1.5)/O466)^0.67</f>
        <v>5.0693952720134799E-2</v>
      </c>
      <c r="BD466" s="34">
        <f>(((P466-VLOOKUP(BD$6,Data!$N$4:$Y$11,Data!$W$1,FALSE)/1000)*VLOOKUP(BD$6,Data!$N$4:$Y$11,Data!$P$1,FALSE)^1.5+VLOOKUP(BD$6,Data!$N$4:$Y$11,Data!$W$1,FALSE)/1000*(Mannings_n_bot)^1.5)/P466)^0.67</f>
        <v>5.0522599579187512E-2</v>
      </c>
      <c r="BE466" s="34">
        <f>(((Q466-VLOOKUP(BE$6,Data!$N$4:$Y$11,Data!$W$1,FALSE)/1000)*VLOOKUP(BE$6,Data!$N$4:$Y$11,Data!$P$1,FALSE)^1.5+VLOOKUP(BE$6,Data!$N$4:$Y$11,Data!$W$1,FALSE)/1000*(Mannings_n_bot)^1.5)/Q466)^0.67</f>
        <v>5.0375654854548473E-2</v>
      </c>
      <c r="BF466" s="34">
        <f>(((R466-VLOOKUP(BF$6,Data!$N$4:$Y$11,Data!$W$1,FALSE)/1000)*VLOOKUP(BF$6,Data!$N$4:$Y$11,Data!$P$1,FALSE)^1.5+VLOOKUP(BF$6,Data!$N$4:$Y$11,Data!$W$1,FALSE)/1000*(Mannings_n_bot)^1.5)/R466)^0.67</f>
        <v>5.0272219791841065E-2</v>
      </c>
      <c r="BG466" s="34">
        <f>(((S466-VLOOKUP(BG$6,Data!$N$4:$Y$11,Data!$W$1,FALSE)/1000)*VLOOKUP(BG$6,Data!$N$4:$Y$11,Data!$P$1,FALSE)^1.5+VLOOKUP(BG$6,Data!$N$4:$Y$11,Data!$W$1,FALSE)/1000*(Mannings_n_bot)^1.5)/S466)^0.67</f>
        <v>5.0190330327407828E-2</v>
      </c>
    </row>
    <row r="467" spans="1:59" x14ac:dyDescent="0.25">
      <c r="A467" s="28">
        <v>0.46</v>
      </c>
      <c r="B467" s="94">
        <v>0.54436009991978718</v>
      </c>
      <c r="C467" s="94">
        <v>0.78171477620825958</v>
      </c>
      <c r="D467" s="94">
        <v>1.0604715390729837</v>
      </c>
      <c r="E467" s="94">
        <v>1.3831423531189209</v>
      </c>
      <c r="F467" s="94">
        <v>1.7469360775552887</v>
      </c>
      <c r="G467" s="94">
        <v>2.154922002947552</v>
      </c>
      <c r="H467" s="94">
        <v>2.6037525034071813</v>
      </c>
      <c r="I467" s="94">
        <v>3.0970531255701585</v>
      </c>
      <c r="K467" s="28">
        <v>0.46</v>
      </c>
      <c r="L467" s="94">
        <v>2.2770902252481018</v>
      </c>
      <c r="M467" s="94">
        <v>2.7359878141845986</v>
      </c>
      <c r="N467" s="94">
        <v>3.185452207940608</v>
      </c>
      <c r="O467" s="94">
        <v>3.644234428235225</v>
      </c>
      <c r="P467" s="94">
        <v>4.0937057694057675</v>
      </c>
      <c r="Q467" s="94">
        <v>4.552428312581366</v>
      </c>
      <c r="R467" s="94">
        <v>5.0019087955399248</v>
      </c>
      <c r="S467" s="94">
        <v>5.4605953099332885</v>
      </c>
      <c r="U467" s="28">
        <v>0.46</v>
      </c>
      <c r="V467" s="94">
        <v>1.3717978215059197</v>
      </c>
      <c r="W467" s="94">
        <v>1.6475140318343264</v>
      </c>
      <c r="X467" s="94">
        <v>1.9182903866999124</v>
      </c>
      <c r="Y467" s="94">
        <v>2.1939352923548991</v>
      </c>
      <c r="Z467" s="94">
        <v>2.4647144686829776</v>
      </c>
      <c r="AA467" s="94">
        <v>2.7403226915316905</v>
      </c>
      <c r="AB467" s="94">
        <v>3.0111066825985744</v>
      </c>
      <c r="AC467" s="94">
        <v>3.2866928448916632</v>
      </c>
      <c r="AE467" s="28">
        <v>0.46</v>
      </c>
      <c r="AF467" s="94">
        <f t="shared" si="126"/>
        <v>0.56122100645130002</v>
      </c>
      <c r="AG467" s="94">
        <f t="shared" si="112"/>
        <v>0.56172014159128569</v>
      </c>
      <c r="AH467" s="94">
        <f t="shared" si="113"/>
        <v>0.56164766542754829</v>
      </c>
      <c r="AI467" s="94">
        <f t="shared" si="114"/>
        <v>0.56196983607008333</v>
      </c>
      <c r="AJ467" s="94">
        <f t="shared" si="115"/>
        <v>0.5618866043018037</v>
      </c>
      <c r="AK467" s="94">
        <f t="shared" si="116"/>
        <v>0.56212082681330999</v>
      </c>
      <c r="AL467" s="94">
        <f t="shared" si="117"/>
        <v>0.56203937015665062</v>
      </c>
      <c r="AM467" s="94">
        <f t="shared" si="118"/>
        <v>0.56222198075902996</v>
      </c>
      <c r="AO467" s="28">
        <v>0.46</v>
      </c>
      <c r="AP467" s="94">
        <f t="shared" si="127"/>
        <v>0.23905952161402655</v>
      </c>
      <c r="AQ467" s="94">
        <f t="shared" si="119"/>
        <v>0.28571573753197893</v>
      </c>
      <c r="AR467" s="94">
        <f t="shared" si="120"/>
        <v>0.33291083018902917</v>
      </c>
      <c r="AS467" s="94">
        <f t="shared" si="121"/>
        <v>0.37954263929961501</v>
      </c>
      <c r="AT467" s="94">
        <f t="shared" si="122"/>
        <v>0.42673708760677975</v>
      </c>
      <c r="AU467" s="94">
        <f t="shared" si="123"/>
        <v>0.47335660333015661</v>
      </c>
      <c r="AV467" s="94">
        <f t="shared" si="124"/>
        <v>0.52055177530003771</v>
      </c>
      <c r="AW467" s="94">
        <f t="shared" si="125"/>
        <v>0.56716400864505645</v>
      </c>
      <c r="AY467" s="28">
        <v>0.46</v>
      </c>
      <c r="AZ467" s="34">
        <f>(((L467-VLOOKUP(AZ$6,Data!$N$4:$Y$11,Data!$W$1,FALSE)/1000)*VLOOKUP(AZ$6,Data!$N$4:$Y$11,Data!$P$1,FALSE)^1.5+VLOOKUP(AZ$6,Data!$N$4:$Y$11,Data!$W$1,FALSE)/1000*(Mannings_n_bot)^1.5)/L467)^0.67</f>
        <v>5.1046598578684585E-2</v>
      </c>
      <c r="BA467" s="34">
        <f>(((M467-VLOOKUP(BA$6,Data!$N$4:$Y$11,Data!$W$1,FALSE)/1000)*VLOOKUP(BA$6,Data!$N$4:$Y$11,Data!$P$1,FALSE)^1.5+VLOOKUP(BA$6,Data!$N$4:$Y$11,Data!$W$1,FALSE)/1000*(Mannings_n_bot)^1.5)/M467)^0.67</f>
        <v>5.0957135038987814E-2</v>
      </c>
      <c r="BB467" s="34">
        <f>(((N467-VLOOKUP(BB$6,Data!$N$4:$Y$11,Data!$W$1,FALSE)/1000)*VLOOKUP(BB$6,Data!$N$4:$Y$11,Data!$P$1,FALSE)^1.5+VLOOKUP(BB$6,Data!$N$4:$Y$11,Data!$W$1,FALSE)/1000*(Mannings_n_bot)^1.5)/N467)^0.67</f>
        <v>5.0823996441363678E-2</v>
      </c>
      <c r="BC467" s="34">
        <f>(((O467-VLOOKUP(BC$6,Data!$N$4:$Y$11,Data!$W$1,FALSE)/1000)*VLOOKUP(BC$6,Data!$N$4:$Y$11,Data!$P$1,FALSE)^1.5+VLOOKUP(BC$6,Data!$N$4:$Y$11,Data!$W$1,FALSE)/1000*(Mannings_n_bot)^1.5)/O467)^0.67</f>
        <v>5.0680120856288813E-2</v>
      </c>
      <c r="BD467" s="34">
        <f>(((P467-VLOOKUP(BD$6,Data!$N$4:$Y$11,Data!$W$1,FALSE)/1000)*VLOOKUP(BD$6,Data!$N$4:$Y$11,Data!$P$1,FALSE)^1.5+VLOOKUP(BD$6,Data!$N$4:$Y$11,Data!$W$1,FALSE)/1000*(Mannings_n_bot)^1.5)/P467)^0.67</f>
        <v>5.0508483860314334E-2</v>
      </c>
      <c r="BE467" s="34">
        <f>(((Q467-VLOOKUP(BE$6,Data!$N$4:$Y$11,Data!$W$1,FALSE)/1000)*VLOOKUP(BE$6,Data!$N$4:$Y$11,Data!$P$1,FALSE)^1.5+VLOOKUP(BE$6,Data!$N$4:$Y$11,Data!$W$1,FALSE)/1000*(Mannings_n_bot)^1.5)/Q467)^0.67</f>
        <v>5.0361263414849512E-2</v>
      </c>
      <c r="BF467" s="34">
        <f>(((R467-VLOOKUP(BF$6,Data!$N$4:$Y$11,Data!$W$1,FALSE)/1000)*VLOOKUP(BF$6,Data!$N$4:$Y$11,Data!$P$1,FALSE)^1.5+VLOOKUP(BF$6,Data!$N$4:$Y$11,Data!$W$1,FALSE)/1000*(Mannings_n_bot)^1.5)/R467)^0.67</f>
        <v>5.0257659717173352E-2</v>
      </c>
      <c r="BG467" s="34">
        <f>(((S467-VLOOKUP(BG$6,Data!$N$4:$Y$11,Data!$W$1,FALSE)/1000)*VLOOKUP(BG$6,Data!$N$4:$Y$11,Data!$P$1,FALSE)^1.5+VLOOKUP(BG$6,Data!$N$4:$Y$11,Data!$W$1,FALSE)/1000*(Mannings_n_bot)^1.5)/S467)^0.67</f>
        <v>5.017561019533754E-2</v>
      </c>
    </row>
    <row r="468" spans="1:59" x14ac:dyDescent="0.25">
      <c r="A468" s="28">
        <v>0.46100000000000002</v>
      </c>
      <c r="B468" s="94">
        <v>0.54545894225020874</v>
      </c>
      <c r="C468" s="94">
        <v>0.78329073508568658</v>
      </c>
      <c r="D468" s="94">
        <v>1.0626098741206098</v>
      </c>
      <c r="E468" s="94">
        <v>1.3859290347377797</v>
      </c>
      <c r="F468" s="94">
        <v>1.7504564571276686</v>
      </c>
      <c r="G468" s="94">
        <v>2.1592619575078356</v>
      </c>
      <c r="H468" s="94">
        <v>2.6089974772653282</v>
      </c>
      <c r="I468" s="94">
        <v>3.103288902198563</v>
      </c>
      <c r="K468" s="28">
        <v>0.46100000000000002</v>
      </c>
      <c r="L468" s="94">
        <v>2.278866340503193</v>
      </c>
      <c r="M468" s="94">
        <v>2.738114052433859</v>
      </c>
      <c r="N468" s="94">
        <v>3.1879290630061399</v>
      </c>
      <c r="O468" s="94">
        <v>3.6470612905464797</v>
      </c>
      <c r="P468" s="94">
        <v>4.0968832406535833</v>
      </c>
      <c r="Q468" s="94">
        <v>4.5559557332942022</v>
      </c>
      <c r="R468" s="94">
        <v>5.0057868259195963</v>
      </c>
      <c r="S468" s="94">
        <v>5.4648232557844194</v>
      </c>
      <c r="U468" s="28">
        <v>0.46100000000000002</v>
      </c>
      <c r="V468" s="94">
        <v>1.3710319250107033</v>
      </c>
      <c r="W468" s="94">
        <v>1.6465873484018783</v>
      </c>
      <c r="X468" s="94">
        <v>1.9172125575739685</v>
      </c>
      <c r="Y468" s="94">
        <v>2.1926966926961962</v>
      </c>
      <c r="Z468" s="94">
        <v>2.4633247102334401</v>
      </c>
      <c r="AA468" s="94">
        <v>2.7387721727533449</v>
      </c>
      <c r="AB468" s="94">
        <v>3.0094049968428123</v>
      </c>
      <c r="AC468" s="94">
        <v>3.2848304056979036</v>
      </c>
      <c r="AE468" s="28">
        <v>0.46100000000000002</v>
      </c>
      <c r="AF468" s="94">
        <f t="shared" si="126"/>
        <v>0.56235388411573817</v>
      </c>
      <c r="AG468" s="94">
        <f t="shared" si="112"/>
        <v>0.56285258512531267</v>
      </c>
      <c r="AH468" s="94">
        <f t="shared" si="113"/>
        <v>0.56278017190523366</v>
      </c>
      <c r="AI468" s="94">
        <f t="shared" si="114"/>
        <v>0.5631020629945197</v>
      </c>
      <c r="AJ468" s="94">
        <f t="shared" si="115"/>
        <v>0.56301890338772453</v>
      </c>
      <c r="AK468" s="94">
        <f t="shared" si="116"/>
        <v>0.56325292293670648</v>
      </c>
      <c r="AL468" s="94">
        <f t="shared" si="117"/>
        <v>0.56317153682758558</v>
      </c>
      <c r="AM468" s="94">
        <f t="shared" si="118"/>
        <v>0.5633539893315167</v>
      </c>
      <c r="AO468" s="28">
        <v>0.46100000000000002</v>
      </c>
      <c r="AP468" s="94">
        <f t="shared" si="127"/>
        <v>0.23935539024626024</v>
      </c>
      <c r="AQ468" s="94">
        <f t="shared" si="119"/>
        <v>0.28606943322519157</v>
      </c>
      <c r="AR468" s="94">
        <f t="shared" si="120"/>
        <v>0.33332293571130922</v>
      </c>
      <c r="AS468" s="94">
        <f t="shared" si="121"/>
        <v>0.38001254279170904</v>
      </c>
      <c r="AT468" s="94">
        <f t="shared" si="122"/>
        <v>0.42726540013583963</v>
      </c>
      <c r="AU468" s="94">
        <f t="shared" si="123"/>
        <v>0.47394269916371035</v>
      </c>
      <c r="AV468" s="94">
        <f t="shared" si="124"/>
        <v>0.52119628102342097</v>
      </c>
      <c r="AW468" s="94">
        <f t="shared" si="125"/>
        <v>0.56786628898085334</v>
      </c>
      <c r="AY468" s="28">
        <v>0.46100000000000002</v>
      </c>
      <c r="AZ468" s="34">
        <f>(((L468-VLOOKUP(AZ$6,Data!$N$4:$Y$11,Data!$W$1,FALSE)/1000)*VLOOKUP(AZ$6,Data!$N$4:$Y$11,Data!$P$1,FALSE)^1.5+VLOOKUP(AZ$6,Data!$N$4:$Y$11,Data!$W$1,FALSE)/1000*(Mannings_n_bot)^1.5)/L468)^0.67</f>
        <v>5.1033472986841452E-2</v>
      </c>
      <c r="BA468" s="34">
        <f>(((M468-VLOOKUP(BA$6,Data!$N$4:$Y$11,Data!$W$1,FALSE)/1000)*VLOOKUP(BA$6,Data!$N$4:$Y$11,Data!$P$1,FALSE)^1.5+VLOOKUP(BA$6,Data!$N$4:$Y$11,Data!$W$1,FALSE)/1000*(Mannings_n_bot)^1.5)/M468)^0.67</f>
        <v>5.0943809839808452E-2</v>
      </c>
      <c r="BB468" s="34">
        <f>(((N468-VLOOKUP(BB$6,Data!$N$4:$Y$11,Data!$W$1,FALSE)/1000)*VLOOKUP(BB$6,Data!$N$4:$Y$11,Data!$P$1,FALSE)^1.5+VLOOKUP(BB$6,Data!$N$4:$Y$11,Data!$W$1,FALSE)/1000*(Mannings_n_bot)^1.5)/N468)^0.67</f>
        <v>5.0810452930185476E-2</v>
      </c>
      <c r="BC468" s="34">
        <f>(((O468-VLOOKUP(BC$6,Data!$N$4:$Y$11,Data!$W$1,FALSE)/1000)*VLOOKUP(BC$6,Data!$N$4:$Y$11,Data!$P$1,FALSE)^1.5+VLOOKUP(BC$6,Data!$N$4:$Y$11,Data!$W$1,FALSE)/1000*(Mannings_n_bot)^1.5)/O468)^0.67</f>
        <v>5.0666300784390113E-2</v>
      </c>
      <c r="BD468" s="34">
        <f>(((P468-VLOOKUP(BD$6,Data!$N$4:$Y$11,Data!$W$1,FALSE)/1000)*VLOOKUP(BD$6,Data!$N$4:$Y$11,Data!$P$1,FALSE)^1.5+VLOOKUP(BD$6,Data!$N$4:$Y$11,Data!$W$1,FALSE)/1000*(Mannings_n_bot)^1.5)/P468)^0.67</f>
        <v>5.0494380153163966E-2</v>
      </c>
      <c r="BE468" s="34">
        <f>(((Q468-VLOOKUP(BE$6,Data!$N$4:$Y$11,Data!$W$1,FALSE)/1000)*VLOOKUP(BE$6,Data!$N$4:$Y$11,Data!$P$1,FALSE)^1.5+VLOOKUP(BE$6,Data!$N$4:$Y$11,Data!$W$1,FALSE)/1000*(Mannings_n_bot)^1.5)/Q468)^0.67</f>
        <v>5.0346884110239722E-2</v>
      </c>
      <c r="BF468" s="34">
        <f>(((R468-VLOOKUP(BF$6,Data!$N$4:$Y$11,Data!$W$1,FALSE)/1000)*VLOOKUP(BF$6,Data!$N$4:$Y$11,Data!$P$1,FALSE)^1.5+VLOOKUP(BF$6,Data!$N$4:$Y$11,Data!$W$1,FALSE)/1000*(Mannings_n_bot)^1.5)/R468)^0.67</f>
        <v>5.0243111915012698E-2</v>
      </c>
      <c r="BG468" s="34">
        <f>(((S468-VLOOKUP(BG$6,Data!$N$4:$Y$11,Data!$W$1,FALSE)/1000)*VLOOKUP(BG$6,Data!$N$4:$Y$11,Data!$P$1,FALSE)^1.5+VLOOKUP(BG$6,Data!$N$4:$Y$11,Data!$W$1,FALSE)/1000*(Mannings_n_bot)^1.5)/S468)^0.67</f>
        <v>5.0160902390941661E-2</v>
      </c>
    </row>
    <row r="469" spans="1:59" x14ac:dyDescent="0.25">
      <c r="A469" s="28">
        <v>0.46200000000000002</v>
      </c>
      <c r="B469" s="94">
        <v>0.54655716998624593</v>
      </c>
      <c r="C469" s="94">
        <v>0.78486580596441291</v>
      </c>
      <c r="D469" s="94">
        <v>1.0647470055807757</v>
      </c>
      <c r="E469" s="94">
        <v>1.3887141403585523</v>
      </c>
      <c r="F469" s="94">
        <v>1.7539748482040751</v>
      </c>
      <c r="G469" s="94">
        <v>2.1635994521576247</v>
      </c>
      <c r="H469" s="94">
        <v>2.6142394818059818</v>
      </c>
      <c r="I469" s="94">
        <v>3.1095211390920765</v>
      </c>
      <c r="K469" s="28">
        <v>0.46200000000000002</v>
      </c>
      <c r="L469" s="94">
        <v>2.2806434497149923</v>
      </c>
      <c r="M469" s="94">
        <v>2.7402414894211926</v>
      </c>
      <c r="N469" s="94">
        <v>3.1904073129847799</v>
      </c>
      <c r="O469" s="94">
        <v>3.6498897524850626</v>
      </c>
      <c r="P469" s="94">
        <v>4.1000625077196391</v>
      </c>
      <c r="Q469" s="94">
        <v>4.5594851545033572</v>
      </c>
      <c r="R469" s="94">
        <v>5.0096670529984824</v>
      </c>
      <c r="S469" s="94">
        <v>5.4690536029904147</v>
      </c>
      <c r="U469" s="28">
        <v>0.46200000000000002</v>
      </c>
      <c r="V469" s="94">
        <v>1.3702637263437734</v>
      </c>
      <c r="W469" s="94">
        <v>1.6456579178099124</v>
      </c>
      <c r="X469" s="94">
        <v>1.9161315267861789</v>
      </c>
      <c r="Y469" s="94">
        <v>2.1914544465355115</v>
      </c>
      <c r="Z469" s="94">
        <v>2.4619308508100737</v>
      </c>
      <c r="AA469" s="94">
        <v>2.7372171082321248</v>
      </c>
      <c r="AB469" s="94">
        <v>3.0076983108829443</v>
      </c>
      <c r="AC469" s="94">
        <v>3.2829625215716507</v>
      </c>
      <c r="AE469" s="28">
        <v>0.46200000000000002</v>
      </c>
      <c r="AF469" s="94">
        <f t="shared" si="126"/>
        <v>0.56348612814946208</v>
      </c>
      <c r="AG469" s="94">
        <f t="shared" si="112"/>
        <v>0.56398439056630223</v>
      </c>
      <c r="AH469" s="94">
        <f t="shared" si="113"/>
        <v>0.5639120409381011</v>
      </c>
      <c r="AI469" s="94">
        <f t="shared" si="114"/>
        <v>0.56423364959196154</v>
      </c>
      <c r="AJ469" s="94">
        <f t="shared" si="115"/>
        <v>0.56415056289142795</v>
      </c>
      <c r="AK469" s="94">
        <f t="shared" si="116"/>
        <v>0.56438437738169467</v>
      </c>
      <c r="AL469" s="94">
        <f t="shared" si="117"/>
        <v>0.56430306254922458</v>
      </c>
      <c r="AM469" s="94">
        <f t="shared" si="118"/>
        <v>0.56448535532001121</v>
      </c>
      <c r="AO469" s="28">
        <v>0.46200000000000002</v>
      </c>
      <c r="AP469" s="94">
        <f t="shared" si="127"/>
        <v>0.23965042411804796</v>
      </c>
      <c r="AQ469" s="94">
        <f t="shared" si="119"/>
        <v>0.28642213067513117</v>
      </c>
      <c r="AR469" s="94">
        <f t="shared" si="120"/>
        <v>0.33373387819395811</v>
      </c>
      <c r="AS469" s="94">
        <f t="shared" si="121"/>
        <v>0.38048111985109495</v>
      </c>
      <c r="AT469" s="94">
        <f t="shared" si="122"/>
        <v>0.42779222143605705</v>
      </c>
      <c r="AU469" s="94">
        <f t="shared" si="123"/>
        <v>0.47452714042081251</v>
      </c>
      <c r="AV469" s="94">
        <f t="shared" si="124"/>
        <v>0.52183896737034785</v>
      </c>
      <c r="AW469" s="94">
        <f t="shared" si="125"/>
        <v>0.56856658661963499</v>
      </c>
      <c r="AY469" s="28">
        <v>0.46200000000000002</v>
      </c>
      <c r="AZ469" s="34">
        <f>(((L469-VLOOKUP(AZ$6,Data!$N$4:$Y$11,Data!$W$1,FALSE)/1000)*VLOOKUP(AZ$6,Data!$N$4:$Y$11,Data!$P$1,FALSE)^1.5+VLOOKUP(AZ$6,Data!$N$4:$Y$11,Data!$W$1,FALSE)/1000*(Mannings_n_bot)^1.5)/L469)^0.67</f>
        <v>5.1020358850165655E-2</v>
      </c>
      <c r="BA469" s="34">
        <f>(((M469-VLOOKUP(BA$6,Data!$N$4:$Y$11,Data!$W$1,FALSE)/1000)*VLOOKUP(BA$6,Data!$N$4:$Y$11,Data!$P$1,FALSE)^1.5+VLOOKUP(BA$6,Data!$N$4:$Y$11,Data!$W$1,FALSE)/1000*(Mannings_n_bot)^1.5)/M469)^0.67</f>
        <v>5.0930496110085315E-2</v>
      </c>
      <c r="BB469" s="34">
        <f>(((N469-VLOOKUP(BB$6,Data!$N$4:$Y$11,Data!$W$1,FALSE)/1000)*VLOOKUP(BB$6,Data!$N$4:$Y$11,Data!$P$1,FALSE)^1.5+VLOOKUP(BB$6,Data!$N$4:$Y$11,Data!$W$1,FALSE)/1000*(Mannings_n_bot)^1.5)/N469)^0.67</f>
        <v>5.0796921062552014E-2</v>
      </c>
      <c r="BC469" s="34">
        <f>(((O469-VLOOKUP(BC$6,Data!$N$4:$Y$11,Data!$W$1,FALSE)/1000)*VLOOKUP(BC$6,Data!$N$4:$Y$11,Data!$P$1,FALSE)^1.5+VLOOKUP(BC$6,Data!$N$4:$Y$11,Data!$W$1,FALSE)/1000*(Mannings_n_bot)^1.5)/O469)^0.67</f>
        <v>5.0652492463607042E-2</v>
      </c>
      <c r="BD469" s="34">
        <f>(((P469-VLOOKUP(BD$6,Data!$N$4:$Y$11,Data!$W$1,FALSE)/1000)*VLOOKUP(BD$6,Data!$N$4:$Y$11,Data!$P$1,FALSE)^1.5+VLOOKUP(BD$6,Data!$N$4:$Y$11,Data!$W$1,FALSE)/1000*(Mannings_n_bot)^1.5)/P469)^0.67</f>
        <v>5.0480288416072404E-2</v>
      </c>
      <c r="BE469" s="34">
        <f>(((Q469-VLOOKUP(BE$6,Data!$N$4:$Y$11,Data!$W$1,FALSE)/1000)*VLOOKUP(BE$6,Data!$N$4:$Y$11,Data!$P$1,FALSE)^1.5+VLOOKUP(BE$6,Data!$N$4:$Y$11,Data!$W$1,FALSE)/1000*(Mannings_n_bot)^1.5)/Q469)^0.67</f>
        <v>5.03325168985485E-2</v>
      </c>
      <c r="BF469" s="34">
        <f>(((R469-VLOOKUP(BF$6,Data!$N$4:$Y$11,Data!$W$1,FALSE)/1000)*VLOOKUP(BF$6,Data!$N$4:$Y$11,Data!$P$1,FALSE)^1.5+VLOOKUP(BF$6,Data!$N$4:$Y$11,Data!$W$1,FALSE)/1000*(Mannings_n_bot)^1.5)/R469)^0.67</f>
        <v>5.0228576342666371E-2</v>
      </c>
      <c r="BG469" s="34">
        <f>(((S469-VLOOKUP(BG$6,Data!$N$4:$Y$11,Data!$W$1,FALSE)/1000)*VLOOKUP(BG$6,Data!$N$4:$Y$11,Data!$P$1,FALSE)^1.5+VLOOKUP(BG$6,Data!$N$4:$Y$11,Data!$W$1,FALSE)/1000*(Mannings_n_bot)^1.5)/S469)^0.67</f>
        <v>5.0146206871284328E-2</v>
      </c>
    </row>
    <row r="470" spans="1:59" x14ac:dyDescent="0.25">
      <c r="A470" s="28">
        <v>0.46300000000000002</v>
      </c>
      <c r="B470" s="94">
        <v>0.54765478128173939</v>
      </c>
      <c r="C470" s="94">
        <v>0.78643998621362787</v>
      </c>
      <c r="D470" s="94">
        <v>1.0668829298805393</v>
      </c>
      <c r="E470" s="94">
        <v>1.3914976653442976</v>
      </c>
      <c r="F470" s="94">
        <v>1.7574912449204145</v>
      </c>
      <c r="G470" s="94">
        <v>2.1679344796894826</v>
      </c>
      <c r="H470" s="94">
        <v>2.6194785083095362</v>
      </c>
      <c r="I470" s="94">
        <v>3.1157498259083964</v>
      </c>
      <c r="K470" s="28">
        <v>0.46300000000000002</v>
      </c>
      <c r="L470" s="94">
        <v>2.2824215569873405</v>
      </c>
      <c r="M470" s="94">
        <v>2.742370130056452</v>
      </c>
      <c r="N470" s="94">
        <v>3.1928869635965036</v>
      </c>
      <c r="O470" s="94">
        <v>3.652719820576821</v>
      </c>
      <c r="P470" s="94">
        <v>4.1032435779398568</v>
      </c>
      <c r="Q470" s="94">
        <v>4.5630165843505619</v>
      </c>
      <c r="R470" s="94">
        <v>5.0135494857283662</v>
      </c>
      <c r="S470" s="94">
        <v>5.4732863613088236</v>
      </c>
      <c r="U470" s="28">
        <v>0.46300000000000002</v>
      </c>
      <c r="V470" s="94">
        <v>1.3694932216310147</v>
      </c>
      <c r="W470" s="94">
        <v>1.6447257354011902</v>
      </c>
      <c r="X470" s="94">
        <v>1.9150472889145975</v>
      </c>
      <c r="Y470" s="94">
        <v>2.1902085476681568</v>
      </c>
      <c r="Z470" s="94">
        <v>2.4605328834434346</v>
      </c>
      <c r="AA470" s="94">
        <v>2.7356574902160458</v>
      </c>
      <c r="AB470" s="94">
        <v>3.0059866162021858</v>
      </c>
      <c r="AC470" s="94">
        <v>3.2810891832137026</v>
      </c>
      <c r="AE470" s="28">
        <v>0.46300000000000002</v>
      </c>
      <c r="AF470" s="94">
        <f t="shared" si="126"/>
        <v>0.56461773664912973</v>
      </c>
      <c r="AG470" s="94">
        <f t="shared" si="112"/>
        <v>0.56511555602382157</v>
      </c>
      <c r="AH470" s="94">
        <f t="shared" si="113"/>
        <v>0.56504327063384652</v>
      </c>
      <c r="AI470" s="94">
        <f t="shared" si="114"/>
        <v>0.56536459397842254</v>
      </c>
      <c r="AJ470" s="94">
        <f t="shared" si="115"/>
        <v>0.56528158092677983</v>
      </c>
      <c r="AK470" s="94">
        <f t="shared" si="116"/>
        <v>0.56551518826818303</v>
      </c>
      <c r="AL470" s="94">
        <f t="shared" si="117"/>
        <v>0.56543394543937586</v>
      </c>
      <c r="AM470" s="94">
        <f t="shared" si="118"/>
        <v>0.56561607684702875</v>
      </c>
      <c r="AO470" s="28">
        <v>0.46300000000000002</v>
      </c>
      <c r="AP470" s="94">
        <f t="shared" si="127"/>
        <v>0.23994462355350815</v>
      </c>
      <c r="AQ470" s="94">
        <f t="shared" si="119"/>
        <v>0.28677383026974512</v>
      </c>
      <c r="AR470" s="94">
        <f t="shared" si="120"/>
        <v>0.3341436580889135</v>
      </c>
      <c r="AS470" s="94">
        <f t="shared" si="121"/>
        <v>0.38094837099346934</v>
      </c>
      <c r="AT470" s="94">
        <f t="shared" si="122"/>
        <v>0.42831755208712469</v>
      </c>
      <c r="AU470" s="94">
        <f t="shared" si="123"/>
        <v>0.47510992774487959</v>
      </c>
      <c r="AV470" s="94">
        <f t="shared" si="124"/>
        <v>0.52247983504823814</v>
      </c>
      <c r="AW470" s="94">
        <f t="shared" si="125"/>
        <v>0.5692649023325228</v>
      </c>
      <c r="AY470" s="28">
        <v>0.46300000000000002</v>
      </c>
      <c r="AZ470" s="34">
        <f>(((L470-VLOOKUP(AZ$6,Data!$N$4:$Y$11,Data!$W$1,FALSE)/1000)*VLOOKUP(AZ$6,Data!$N$4:$Y$11,Data!$P$1,FALSE)^1.5+VLOOKUP(AZ$6,Data!$N$4:$Y$11,Data!$W$1,FALSE)/1000*(Mannings_n_bot)^1.5)/L470)^0.67</f>
        <v>5.1007256129063157E-2</v>
      </c>
      <c r="BA470" s="34">
        <f>(((M470-VLOOKUP(BA$6,Data!$N$4:$Y$11,Data!$W$1,FALSE)/1000)*VLOOKUP(BA$6,Data!$N$4:$Y$11,Data!$P$1,FALSE)^1.5+VLOOKUP(BA$6,Data!$N$4:$Y$11,Data!$W$1,FALSE)/1000*(Mannings_n_bot)^1.5)/M470)^0.67</f>
        <v>5.0917193810130511E-2</v>
      </c>
      <c r="BB470" s="34">
        <f>(((N470-VLOOKUP(BB$6,Data!$N$4:$Y$11,Data!$W$1,FALSE)/1000)*VLOOKUP(BB$6,Data!$N$4:$Y$11,Data!$P$1,FALSE)^1.5+VLOOKUP(BB$6,Data!$N$4:$Y$11,Data!$W$1,FALSE)/1000*(Mannings_n_bot)^1.5)/N470)^0.67</f>
        <v>5.0783400798122387E-2</v>
      </c>
      <c r="BC470" s="34">
        <f>(((O470-VLOOKUP(BC$6,Data!$N$4:$Y$11,Data!$W$1,FALSE)/1000)*VLOOKUP(BC$6,Data!$N$4:$Y$11,Data!$P$1,FALSE)^1.5+VLOOKUP(BC$6,Data!$N$4:$Y$11,Data!$W$1,FALSE)/1000*(Mannings_n_bot)^1.5)/O470)^0.67</f>
        <v>5.063869585315444E-2</v>
      </c>
      <c r="BD470" s="34">
        <f>(((P470-VLOOKUP(BD$6,Data!$N$4:$Y$11,Data!$W$1,FALSE)/1000)*VLOOKUP(BD$6,Data!$N$4:$Y$11,Data!$P$1,FALSE)^1.5+VLOOKUP(BD$6,Data!$N$4:$Y$11,Data!$W$1,FALSE)/1000*(Mannings_n_bot)^1.5)/P470)^0.67</f>
        <v>5.0466208607423152E-2</v>
      </c>
      <c r="BE470" s="34">
        <f>(((Q470-VLOOKUP(BE$6,Data!$N$4:$Y$11,Data!$W$1,FALSE)/1000)*VLOOKUP(BE$6,Data!$N$4:$Y$11,Data!$P$1,FALSE)^1.5+VLOOKUP(BE$6,Data!$N$4:$Y$11,Data!$W$1,FALSE)/1000*(Mannings_n_bot)^1.5)/Q470)^0.67</f>
        <v>5.031816173765196E-2</v>
      </c>
      <c r="BF470" s="34">
        <f>(((R470-VLOOKUP(BF$6,Data!$N$4:$Y$11,Data!$W$1,FALSE)/1000)*VLOOKUP(BF$6,Data!$N$4:$Y$11,Data!$P$1,FALSE)^1.5+VLOOKUP(BF$6,Data!$N$4:$Y$11,Data!$W$1,FALSE)/1000*(Mannings_n_bot)^1.5)/R470)^0.67</f>
        <v>5.0214052957488924E-2</v>
      </c>
      <c r="BG470" s="34">
        <f>(((S470-VLOOKUP(BG$6,Data!$N$4:$Y$11,Data!$W$1,FALSE)/1000)*VLOOKUP(BG$6,Data!$N$4:$Y$11,Data!$P$1,FALSE)^1.5+VLOOKUP(BG$6,Data!$N$4:$Y$11,Data!$W$1,FALSE)/1000*(Mannings_n_bot)^1.5)/S470)^0.67</f>
        <v>5.0131523593476335E-2</v>
      </c>
    </row>
    <row r="471" spans="1:59" x14ac:dyDescent="0.25">
      <c r="A471" s="28">
        <v>0.46400000000000002</v>
      </c>
      <c r="B471" s="94">
        <v>0.54875177428741784</v>
      </c>
      <c r="C471" s="94">
        <v>0.78801327319805459</v>
      </c>
      <c r="D471" s="94">
        <v>1.0690176434408944</v>
      </c>
      <c r="E471" s="94">
        <v>1.394279605050172</v>
      </c>
      <c r="F471" s="94">
        <v>1.7610056414026141</v>
      </c>
      <c r="G471" s="94">
        <v>2.1722670328836564</v>
      </c>
      <c r="H471" s="94">
        <v>2.6247145480415002</v>
      </c>
      <c r="I471" s="94">
        <v>3.1219749522875251</v>
      </c>
      <c r="K471" s="28">
        <v>0.46400000000000002</v>
      </c>
      <c r="L471" s="94">
        <v>2.2842006664410865</v>
      </c>
      <c r="M471" s="94">
        <v>2.7444999792699161</v>
      </c>
      <c r="N471" s="94">
        <v>3.1953680205850672</v>
      </c>
      <c r="O471" s="94">
        <v>3.6555515013748017</v>
      </c>
      <c r="P471" s="94">
        <v>4.1064264586807173</v>
      </c>
      <c r="Q471" s="94">
        <v>4.5665500310115164</v>
      </c>
      <c r="R471" s="94">
        <v>5.0174341330983632</v>
      </c>
      <c r="S471" s="94">
        <v>5.477521540537948</v>
      </c>
      <c r="U471" s="28">
        <v>0.46400000000000002</v>
      </c>
      <c r="V471" s="94">
        <v>1.3687204069779442</v>
      </c>
      <c r="W471" s="94">
        <v>1.6437907964941025</v>
      </c>
      <c r="X471" s="94">
        <v>1.9139598385088881</v>
      </c>
      <c r="Y471" s="94">
        <v>2.1889589898570532</v>
      </c>
      <c r="Z471" s="94">
        <v>2.4591308011276682</v>
      </c>
      <c r="AA471" s="94">
        <v>2.7340933109127135</v>
      </c>
      <c r="AB471" s="94">
        <v>3.0042699042393228</v>
      </c>
      <c r="AC471" s="94">
        <v>3.2792103812764242</v>
      </c>
      <c r="AE471" s="28">
        <v>0.46400000000000002</v>
      </c>
      <c r="AF471" s="94">
        <f t="shared" si="126"/>
        <v>0.56574870770819086</v>
      </c>
      <c r="AG471" s="94">
        <f t="shared" si="112"/>
        <v>0.56624607960422835</v>
      </c>
      <c r="AH471" s="94">
        <f t="shared" si="113"/>
        <v>0.56617385909695417</v>
      </c>
      <c r="AI471" s="94">
        <f t="shared" si="114"/>
        <v>0.56649489426670574</v>
      </c>
      <c r="AJ471" s="94">
        <f t="shared" si="115"/>
        <v>0.56641195560443647</v>
      </c>
      <c r="AK471" s="94">
        <f t="shared" si="116"/>
        <v>0.56664535371286751</v>
      </c>
      <c r="AL471" s="94">
        <f t="shared" si="117"/>
        <v>0.56656418361263439</v>
      </c>
      <c r="AM471" s="94">
        <f t="shared" si="118"/>
        <v>0.56674615203187229</v>
      </c>
      <c r="AO471" s="28">
        <v>0.46400000000000002</v>
      </c>
      <c r="AP471" s="94">
        <f t="shared" si="127"/>
        <v>0.24023798887266942</v>
      </c>
      <c r="AQ471" s="94">
        <f t="shared" si="119"/>
        <v>0.28712453239211888</v>
      </c>
      <c r="AR471" s="94">
        <f t="shared" si="120"/>
        <v>0.33455227584244235</v>
      </c>
      <c r="AS471" s="94">
        <f t="shared" si="121"/>
        <v>0.38141429672808685</v>
      </c>
      <c r="AT471" s="94">
        <f t="shared" si="122"/>
        <v>0.4288413926614863</v>
      </c>
      <c r="AU471" s="94">
        <f t="shared" si="123"/>
        <v>0.47569106177130555</v>
      </c>
      <c r="AV471" s="94">
        <f t="shared" si="124"/>
        <v>0.52311888475568047</v>
      </c>
      <c r="AW471" s="94">
        <f t="shared" si="125"/>
        <v>0.56996123688103573</v>
      </c>
      <c r="AY471" s="28">
        <v>0.46400000000000002</v>
      </c>
      <c r="AZ471" s="34">
        <f>(((L471-VLOOKUP(AZ$6,Data!$N$4:$Y$11,Data!$W$1,FALSE)/1000)*VLOOKUP(AZ$6,Data!$N$4:$Y$11,Data!$P$1,FALSE)^1.5+VLOOKUP(AZ$6,Data!$N$4:$Y$11,Data!$W$1,FALSE)/1000*(Mannings_n_bot)^1.5)/L471)^0.67</f>
        <v>5.0994164783988244E-2</v>
      </c>
      <c r="BA471" s="34">
        <f>(((M471-VLOOKUP(BA$6,Data!$N$4:$Y$11,Data!$W$1,FALSE)/1000)*VLOOKUP(BA$6,Data!$N$4:$Y$11,Data!$P$1,FALSE)^1.5+VLOOKUP(BA$6,Data!$N$4:$Y$11,Data!$W$1,FALSE)/1000*(Mannings_n_bot)^1.5)/M471)^0.67</f>
        <v>5.0903902900302458E-2</v>
      </c>
      <c r="BB471" s="34">
        <f>(((N471-VLOOKUP(BB$6,Data!$N$4:$Y$11,Data!$W$1,FALSE)/1000)*VLOOKUP(BB$6,Data!$N$4:$Y$11,Data!$P$1,FALSE)^1.5+VLOOKUP(BB$6,Data!$N$4:$Y$11,Data!$W$1,FALSE)/1000*(Mannings_n_bot)^1.5)/N471)^0.67</f>
        <v>5.0769892096602785E-2</v>
      </c>
      <c r="BC471" s="34">
        <f>(((O471-VLOOKUP(BC$6,Data!$N$4:$Y$11,Data!$W$1,FALSE)/1000)*VLOOKUP(BC$6,Data!$N$4:$Y$11,Data!$P$1,FALSE)^1.5+VLOOKUP(BC$6,Data!$N$4:$Y$11,Data!$W$1,FALSE)/1000*(Mannings_n_bot)^1.5)/O471)^0.67</f>
        <v>5.062491091229307E-2</v>
      </c>
      <c r="BD471" s="34">
        <f>(((P471-VLOOKUP(BD$6,Data!$N$4:$Y$11,Data!$W$1,FALSE)/1000)*VLOOKUP(BD$6,Data!$N$4:$Y$11,Data!$P$1,FALSE)^1.5+VLOOKUP(BD$6,Data!$N$4:$Y$11,Data!$W$1,FALSE)/1000*(Mannings_n_bot)^1.5)/P471)^0.67</f>
        <v>5.0452140685646456E-2</v>
      </c>
      <c r="BE471" s="34">
        <f>(((Q471-VLOOKUP(BE$6,Data!$N$4:$Y$11,Data!$W$1,FALSE)/1000)*VLOOKUP(BE$6,Data!$N$4:$Y$11,Data!$P$1,FALSE)^1.5+VLOOKUP(BE$6,Data!$N$4:$Y$11,Data!$W$1,FALSE)/1000*(Mannings_n_bot)^1.5)/Q471)^0.67</f>
        <v>5.0303818585472289E-2</v>
      </c>
      <c r="BF471" s="34">
        <f>(((R471-VLOOKUP(BF$6,Data!$N$4:$Y$11,Data!$W$1,FALSE)/1000)*VLOOKUP(BF$6,Data!$N$4:$Y$11,Data!$P$1,FALSE)^1.5+VLOOKUP(BF$6,Data!$N$4:$Y$11,Data!$W$1,FALSE)/1000*(Mannings_n_bot)^1.5)/R471)^0.67</f>
        <v>5.0199541716881631E-2</v>
      </c>
      <c r="BG471" s="34">
        <f>(((S471-VLOOKUP(BG$6,Data!$N$4:$Y$11,Data!$W$1,FALSE)/1000)*VLOOKUP(BG$6,Data!$N$4:$Y$11,Data!$P$1,FALSE)^1.5+VLOOKUP(BG$6,Data!$N$4:$Y$11,Data!$W$1,FALSE)/1000*(Mannings_n_bot)^1.5)/S471)^0.67</f>
        <v>5.0116852514674549E-2</v>
      </c>
    </row>
    <row r="472" spans="1:59" x14ac:dyDescent="0.25">
      <c r="A472" s="28">
        <v>0.46500000000000002</v>
      </c>
      <c r="B472" s="94">
        <v>0.54984814715088159</v>
      </c>
      <c r="C472" s="94">
        <v>0.7895856642779252</v>
      </c>
      <c r="D472" s="94">
        <v>1.0711511426767446</v>
      </c>
      <c r="E472" s="94">
        <v>1.3970599548233866</v>
      </c>
      <c r="F472" s="94">
        <v>1.7645180317665616</v>
      </c>
      <c r="G472" s="94">
        <v>2.1765971045080166</v>
      </c>
      <c r="H472" s="94">
        <v>2.6299475922524338</v>
      </c>
      <c r="I472" s="94">
        <v>3.1281965078516776</v>
      </c>
      <c r="K472" s="28">
        <v>0.46500000000000002</v>
      </c>
      <c r="L472" s="94">
        <v>2.2859807822142018</v>
      </c>
      <c r="M472" s="94">
        <v>2.7466310420124302</v>
      </c>
      <c r="N472" s="94">
        <v>3.1978504897181761</v>
      </c>
      <c r="O472" s="94">
        <v>3.6583848014594404</v>
      </c>
      <c r="P472" s="94">
        <v>4.1096111573394714</v>
      </c>
      <c r="Q472" s="94">
        <v>4.5700855026961307</v>
      </c>
      <c r="R472" s="94">
        <v>5.0213210041351797</v>
      </c>
      <c r="S472" s="94">
        <v>5.4817591505171155</v>
      </c>
      <c r="U472" s="28">
        <v>0.46500000000000002</v>
      </c>
      <c r="V472" s="94">
        <v>1.36794527846959</v>
      </c>
      <c r="W472" s="94">
        <v>1.6428530963825232</v>
      </c>
      <c r="X472" s="94">
        <v>1.9128691700901523</v>
      </c>
      <c r="Y472" s="94">
        <v>2.1877057668325333</v>
      </c>
      <c r="Z472" s="94">
        <v>2.4577245968202885</v>
      </c>
      <c r="AA472" s="94">
        <v>2.7325245624890737</v>
      </c>
      <c r="AB472" s="94">
        <v>3.0025481663884377</v>
      </c>
      <c r="AC472" s="94">
        <v>3.27732610636345</v>
      </c>
      <c r="AE472" s="28">
        <v>0.46500000000000002</v>
      </c>
      <c r="AF472" s="94">
        <f t="shared" si="126"/>
        <v>0.5668790394168699</v>
      </c>
      <c r="AG472" s="94">
        <f t="shared" si="112"/>
        <v>0.56737595941065344</v>
      </c>
      <c r="AH472" s="94">
        <f t="shared" si="113"/>
        <v>0.56730380442868289</v>
      </c>
      <c r="AI472" s="94">
        <f t="shared" si="114"/>
        <v>0.56762454856638622</v>
      </c>
      <c r="AJ472" s="94">
        <f t="shared" si="115"/>
        <v>0.56754168503182501</v>
      </c>
      <c r="AK472" s="94">
        <f t="shared" si="116"/>
        <v>0.56777487182921549</v>
      </c>
      <c r="AL472" s="94">
        <f t="shared" si="117"/>
        <v>0.56769377518036845</v>
      </c>
      <c r="AM472" s="94">
        <f t="shared" si="118"/>
        <v>0.56787557899061591</v>
      </c>
      <c r="AO472" s="28">
        <v>0.46500000000000002</v>
      </c>
      <c r="AP472" s="94">
        <f t="shared" si="127"/>
        <v>0.24053052039146999</v>
      </c>
      <c r="AQ472" s="94">
        <f t="shared" si="119"/>
        <v>0.28747423742047395</v>
      </c>
      <c r="AR472" s="94">
        <f t="shared" si="120"/>
        <v>0.33495973189514067</v>
      </c>
      <c r="AS472" s="94">
        <f t="shared" si="121"/>
        <v>0.3818788975577575</v>
      </c>
      <c r="AT472" s="94">
        <f t="shared" si="122"/>
        <v>0.42936374372433234</v>
      </c>
      <c r="AU472" s="94">
        <f t="shared" si="123"/>
        <v>0.47627054312745987</v>
      </c>
      <c r="AV472" s="94">
        <f t="shared" si="124"/>
        <v>0.52375611718243231</v>
      </c>
      <c r="AW472" s="94">
        <f t="shared" si="125"/>
        <v>0.57065559101708851</v>
      </c>
      <c r="AY472" s="28">
        <v>0.46500000000000002</v>
      </c>
      <c r="AZ472" s="34">
        <f>(((L472-VLOOKUP(AZ$6,Data!$N$4:$Y$11,Data!$W$1,FALSE)/1000)*VLOOKUP(AZ$6,Data!$N$4:$Y$11,Data!$P$1,FALSE)^1.5+VLOOKUP(AZ$6,Data!$N$4:$Y$11,Data!$W$1,FALSE)/1000*(Mannings_n_bot)^1.5)/L472)^0.67</f>
        <v>5.0981084775442775E-2</v>
      </c>
      <c r="BA472" s="34">
        <f>(((M472-VLOOKUP(BA$6,Data!$N$4:$Y$11,Data!$W$1,FALSE)/1000)*VLOOKUP(BA$6,Data!$N$4:$Y$11,Data!$P$1,FALSE)^1.5+VLOOKUP(BA$6,Data!$N$4:$Y$11,Data!$W$1,FALSE)/1000*(Mannings_n_bot)^1.5)/M472)^0.67</f>
        <v>5.0890623341005144E-2</v>
      </c>
      <c r="BB472" s="34">
        <f>(((N472-VLOOKUP(BB$6,Data!$N$4:$Y$11,Data!$W$1,FALSE)/1000)*VLOOKUP(BB$6,Data!$N$4:$Y$11,Data!$P$1,FALSE)^1.5+VLOOKUP(BB$6,Data!$N$4:$Y$11,Data!$W$1,FALSE)/1000*(Mannings_n_bot)^1.5)/N472)^0.67</f>
        <v>5.0756394917745855E-2</v>
      </c>
      <c r="BC472" s="34">
        <f>(((O472-VLOOKUP(BC$6,Data!$N$4:$Y$11,Data!$W$1,FALSE)/1000)*VLOOKUP(BC$6,Data!$N$4:$Y$11,Data!$P$1,FALSE)^1.5+VLOOKUP(BC$6,Data!$N$4:$Y$11,Data!$W$1,FALSE)/1000*(Mannings_n_bot)^1.5)/O472)^0.67</f>
        <v>5.0611137600329044E-2</v>
      </c>
      <c r="BD472" s="34">
        <f>(((P472-VLOOKUP(BD$6,Data!$N$4:$Y$11,Data!$W$1,FALSE)/1000)*VLOOKUP(BD$6,Data!$N$4:$Y$11,Data!$P$1,FALSE)^1.5+VLOOKUP(BD$6,Data!$N$4:$Y$11,Data!$W$1,FALSE)/1000*(Mannings_n_bot)^1.5)/P472)^0.67</f>
        <v>5.0438084609218663E-2</v>
      </c>
      <c r="BE472" s="34">
        <f>(((Q472-VLOOKUP(BE$6,Data!$N$4:$Y$11,Data!$W$1,FALSE)/1000)*VLOOKUP(BE$6,Data!$N$4:$Y$11,Data!$P$1,FALSE)^1.5+VLOOKUP(BE$6,Data!$N$4:$Y$11,Data!$W$1,FALSE)/1000*(Mannings_n_bot)^1.5)/Q472)^0.67</f>
        <v>5.028948739997692E-2</v>
      </c>
      <c r="BF472" s="34">
        <f>(((R472-VLOOKUP(BF$6,Data!$N$4:$Y$11,Data!$W$1,FALSE)/1000)*VLOOKUP(BF$6,Data!$N$4:$Y$11,Data!$P$1,FALSE)^1.5+VLOOKUP(BF$6,Data!$N$4:$Y$11,Data!$W$1,FALSE)/1000*(Mannings_n_bot)^1.5)/R472)^0.67</f>
        <v>5.0185042578291754E-2</v>
      </c>
      <c r="BG472" s="34">
        <f>(((S472-VLOOKUP(BG$6,Data!$N$4:$Y$11,Data!$W$1,FALSE)/1000)*VLOOKUP(BG$6,Data!$N$4:$Y$11,Data!$P$1,FALSE)^1.5+VLOOKUP(BG$6,Data!$N$4:$Y$11,Data!$W$1,FALSE)/1000*(Mannings_n_bot)^1.5)/S472)^0.67</f>
        <v>5.0102193592080978E-2</v>
      </c>
    </row>
    <row r="473" spans="1:59" x14ac:dyDescent="0.25">
      <c r="A473" s="28">
        <v>0.46600000000000003</v>
      </c>
      <c r="B473" s="94">
        <v>0.55094389801658528</v>
      </c>
      <c r="C473" s="94">
        <v>0.79115715680895549</v>
      </c>
      <c r="D473" s="94">
        <v>1.0732834239968665</v>
      </c>
      <c r="E473" s="94">
        <v>1.399838710003162</v>
      </c>
      <c r="F473" s="94">
        <v>1.7680284101180548</v>
      </c>
      <c r="G473" s="94">
        <v>2.1809246873179955</v>
      </c>
      <c r="H473" s="94">
        <v>2.6351776321778608</v>
      </c>
      <c r="I473" s="94">
        <v>3.1344144822051883</v>
      </c>
      <c r="K473" s="28">
        <v>0.46600000000000003</v>
      </c>
      <c r="L473" s="94">
        <v>2.2877619084618961</v>
      </c>
      <c r="M473" s="94">
        <v>2.7487633232555471</v>
      </c>
      <c r="N473" s="94">
        <v>3.2003343767876449</v>
      </c>
      <c r="O473" s="94">
        <v>3.661219727438747</v>
      </c>
      <c r="P473" s="94">
        <v>4.1127976813443432</v>
      </c>
      <c r="Q473" s="94">
        <v>4.5736230076487647</v>
      </c>
      <c r="R473" s="94">
        <v>5.0252101079033684</v>
      </c>
      <c r="S473" s="94">
        <v>5.4859992011269716</v>
      </c>
      <c r="U473" s="28">
        <v>0.46600000000000003</v>
      </c>
      <c r="V473" s="94">
        <v>1.3671678321703671</v>
      </c>
      <c r="W473" s="94">
        <v>1.6419126303356624</v>
      </c>
      <c r="X473" s="94">
        <v>1.911775278150758</v>
      </c>
      <c r="Y473" s="94">
        <v>2.1864488722921473</v>
      </c>
      <c r="Z473" s="94">
        <v>2.4563142634419548</v>
      </c>
      <c r="AA473" s="94">
        <v>2.7309512370711646</v>
      </c>
      <c r="AB473" s="94">
        <v>3.0008213939986357</v>
      </c>
      <c r="AC473" s="94">
        <v>3.2754363490293916</v>
      </c>
      <c r="AE473" s="28">
        <v>0.46600000000000003</v>
      </c>
      <c r="AF473" s="94">
        <f t="shared" si="126"/>
        <v>0.56800872986214812</v>
      </c>
      <c r="AG473" s="94">
        <f t="shared" si="112"/>
        <v>0.56850519354298201</v>
      </c>
      <c r="AH473" s="94">
        <f t="shared" si="113"/>
        <v>0.56843310472704656</v>
      </c>
      <c r="AI473" s="94">
        <f t="shared" si="114"/>
        <v>0.5687535549837921</v>
      </c>
      <c r="AJ473" s="94">
        <f t="shared" si="115"/>
        <v>0.56867076731312716</v>
      </c>
      <c r="AK473" s="94">
        <f t="shared" si="116"/>
        <v>0.56890374072744987</v>
      </c>
      <c r="AL473" s="94">
        <f t="shared" si="117"/>
        <v>0.56882271825070041</v>
      </c>
      <c r="AM473" s="94">
        <f t="shared" si="118"/>
        <v>0.56900435583608766</v>
      </c>
      <c r="AO473" s="28">
        <v>0.46600000000000003</v>
      </c>
      <c r="AP473" s="94">
        <f t="shared" si="127"/>
        <v>0.24082221842175652</v>
      </c>
      <c r="AQ473" s="94">
        <f t="shared" si="119"/>
        <v>0.28782294572816636</v>
      </c>
      <c r="AR473" s="94">
        <f t="shared" si="120"/>
        <v>0.33536602668193105</v>
      </c>
      <c r="AS473" s="94">
        <f t="shared" si="121"/>
        <v>0.38234217397884418</v>
      </c>
      <c r="AT473" s="94">
        <f t="shared" si="122"/>
        <v>0.42988460583359944</v>
      </c>
      <c r="AU473" s="94">
        <f t="shared" si="123"/>
        <v>0.47684837243268507</v>
      </c>
      <c r="AV473" s="94">
        <f t="shared" si="124"/>
        <v>0.5243915330094161</v>
      </c>
      <c r="AW473" s="94">
        <f t="shared" si="125"/>
        <v>0.57134796548298716</v>
      </c>
      <c r="AY473" s="28">
        <v>0.46600000000000003</v>
      </c>
      <c r="AZ473" s="34">
        <f>(((L473-VLOOKUP(AZ$6,Data!$N$4:$Y$11,Data!$W$1,FALSE)/1000)*VLOOKUP(AZ$6,Data!$N$4:$Y$11,Data!$P$1,FALSE)^1.5+VLOOKUP(AZ$6,Data!$N$4:$Y$11,Data!$W$1,FALSE)/1000*(Mannings_n_bot)^1.5)/L473)^0.67</f>
        <v>5.0968016063975594E-2</v>
      </c>
      <c r="BA473" s="34">
        <f>(((M473-VLOOKUP(BA$6,Data!$N$4:$Y$11,Data!$W$1,FALSE)/1000)*VLOOKUP(BA$6,Data!$N$4:$Y$11,Data!$P$1,FALSE)^1.5+VLOOKUP(BA$6,Data!$N$4:$Y$11,Data!$W$1,FALSE)/1000*(Mannings_n_bot)^1.5)/M473)^0.67</f>
        <v>5.0877355092687704E-2</v>
      </c>
      <c r="BB473" s="34">
        <f>(((N473-VLOOKUP(BB$6,Data!$N$4:$Y$11,Data!$W$1,FALSE)/1000)*VLOOKUP(BB$6,Data!$N$4:$Y$11,Data!$P$1,FALSE)^1.5+VLOOKUP(BB$6,Data!$N$4:$Y$11,Data!$W$1,FALSE)/1000*(Mannings_n_bot)^1.5)/N473)^0.67</f>
        <v>5.0742909221349809E-2</v>
      </c>
      <c r="BC473" s="34">
        <f>(((O473-VLOOKUP(BC$6,Data!$N$4:$Y$11,Data!$W$1,FALSE)/1000)*VLOOKUP(BC$6,Data!$N$4:$Y$11,Data!$P$1,FALSE)^1.5+VLOOKUP(BC$6,Data!$N$4:$Y$11,Data!$W$1,FALSE)/1000*(Mannings_n_bot)^1.5)/O473)^0.67</f>
        <v>5.0597375876613074E-2</v>
      </c>
      <c r="BD473" s="34">
        <f>(((P473-VLOOKUP(BD$6,Data!$N$4:$Y$11,Data!$W$1,FALSE)/1000)*VLOOKUP(BD$6,Data!$N$4:$Y$11,Data!$P$1,FALSE)^1.5+VLOOKUP(BD$6,Data!$N$4:$Y$11,Data!$W$1,FALSE)/1000*(Mannings_n_bot)^1.5)/P473)^0.67</f>
        <v>5.0424040336661632E-2</v>
      </c>
      <c r="BE473" s="34">
        <f>(((Q473-VLOOKUP(BE$6,Data!$N$4:$Y$11,Data!$W$1,FALSE)/1000)*VLOOKUP(BE$6,Data!$N$4:$Y$11,Data!$P$1,FALSE)^1.5+VLOOKUP(BE$6,Data!$N$4:$Y$11,Data!$W$1,FALSE)/1000*(Mannings_n_bot)^1.5)/Q473)^0.67</f>
        <v>5.0275168139178136E-2</v>
      </c>
      <c r="BF473" s="34">
        <f>(((R473-VLOOKUP(BF$6,Data!$N$4:$Y$11,Data!$W$1,FALSE)/1000)*VLOOKUP(BF$6,Data!$N$4:$Y$11,Data!$P$1,FALSE)^1.5+VLOOKUP(BF$6,Data!$N$4:$Y$11,Data!$W$1,FALSE)/1000*(Mannings_n_bot)^1.5)/R473)^0.67</f>
        <v>5.0170555499211934E-2</v>
      </c>
      <c r="BG473" s="34">
        <f>(((S473-VLOOKUP(BG$6,Data!$N$4:$Y$11,Data!$W$1,FALSE)/1000)*VLOOKUP(BG$6,Data!$N$4:$Y$11,Data!$P$1,FALSE)^1.5+VLOOKUP(BG$6,Data!$N$4:$Y$11,Data!$W$1,FALSE)/1000*(Mannings_n_bot)^1.5)/S473)^0.67</f>
        <v>5.0087546782942423E-2</v>
      </c>
    </row>
    <row r="474" spans="1:59" x14ac:dyDescent="0.25">
      <c r="A474" s="28">
        <v>0.46700000000000003</v>
      </c>
      <c r="B474" s="94">
        <v>0.55203902502582181</v>
      </c>
      <c r="C474" s="94">
        <v>0.79272774814232405</v>
      </c>
      <c r="D474" s="94">
        <v>1.0754144838038808</v>
      </c>
      <c r="E474" s="94">
        <v>1.4026158659206955</v>
      </c>
      <c r="F474" s="94">
        <v>1.7715367705527556</v>
      </c>
      <c r="G474" s="94">
        <v>2.1852497740565147</v>
      </c>
      <c r="H474" s="94">
        <v>2.6404046590381931</v>
      </c>
      <c r="I474" s="94">
        <v>3.1406288649344218</v>
      </c>
      <c r="K474" s="28">
        <v>0.46700000000000003</v>
      </c>
      <c r="L474" s="94">
        <v>2.2895440493567434</v>
      </c>
      <c r="M474" s="94">
        <v>2.750896827991673</v>
      </c>
      <c r="N474" s="94">
        <v>3.2028196876095709</v>
      </c>
      <c r="O474" s="94">
        <v>3.6640562859485044</v>
      </c>
      <c r="P474" s="94">
        <v>4.1159860381547615</v>
      </c>
      <c r="Q474" s="94">
        <v>4.5771625541484564</v>
      </c>
      <c r="R474" s="94">
        <v>5.0291014535055973</v>
      </c>
      <c r="S474" s="94">
        <v>5.4902417022897572</v>
      </c>
      <c r="U474" s="28">
        <v>0.46700000000000003</v>
      </c>
      <c r="V474" s="94">
        <v>1.3663880641239516</v>
      </c>
      <c r="W474" s="94">
        <v>1.6409693935979133</v>
      </c>
      <c r="X474" s="94">
        <v>1.9106781571541629</v>
      </c>
      <c r="Y474" s="94">
        <v>2.1851882999004557</v>
      </c>
      <c r="Z474" s="94">
        <v>2.4548997938762449</v>
      </c>
      <c r="AA474" s="94">
        <v>2.7293733267438727</v>
      </c>
      <c r="AB474" s="94">
        <v>2.9990895783737757</v>
      </c>
      <c r="AC474" s="94">
        <v>3.2735410997795347</v>
      </c>
      <c r="AE474" s="28">
        <v>0.46700000000000003</v>
      </c>
      <c r="AF474" s="94">
        <f t="shared" si="126"/>
        <v>0.56913777712774738</v>
      </c>
      <c r="AG474" s="94">
        <f t="shared" si="112"/>
        <v>0.56963378009783927</v>
      </c>
      <c r="AH474" s="94">
        <f t="shared" si="113"/>
        <v>0.56956175808679854</v>
      </c>
      <c r="AI474" s="94">
        <f t="shared" si="114"/>
        <v>0.5698819116219922</v>
      </c>
      <c r="AJ474" s="94">
        <f t="shared" si="115"/>
        <v>0.56979920054926447</v>
      </c>
      <c r="AK474" s="94">
        <f t="shared" si="116"/>
        <v>0.57003195851452992</v>
      </c>
      <c r="AL474" s="94">
        <f t="shared" si="117"/>
        <v>0.56995101092849088</v>
      </c>
      <c r="AM474" s="94">
        <f t="shared" si="118"/>
        <v>0.5701324806778536</v>
      </c>
      <c r="AO474" s="28">
        <v>0.46700000000000003</v>
      </c>
      <c r="AP474" s="94">
        <f t="shared" si="127"/>
        <v>0.2411130832712825</v>
      </c>
      <c r="AQ474" s="94">
        <f t="shared" si="119"/>
        <v>0.28817065768368527</v>
      </c>
      <c r="AR474" s="94">
        <f t="shared" si="120"/>
        <v>0.33577116063206103</v>
      </c>
      <c r="AS474" s="94">
        <f t="shared" si="121"/>
        <v>0.38280412648126233</v>
      </c>
      <c r="AT474" s="94">
        <f t="shared" si="122"/>
        <v>0.43040397953996795</v>
      </c>
      <c r="AU474" s="94">
        <f t="shared" si="123"/>
        <v>0.47742455029829339</v>
      </c>
      <c r="AV474" s="94">
        <f t="shared" si="124"/>
        <v>0.525025132908716</v>
      </c>
      <c r="AW474" s="94">
        <f t="shared" si="125"/>
        <v>0.57203836101142735</v>
      </c>
      <c r="AY474" s="28">
        <v>0.46700000000000003</v>
      </c>
      <c r="AZ474" s="34">
        <f>(((L474-VLOOKUP(AZ$6,Data!$N$4:$Y$11,Data!$W$1,FALSE)/1000)*VLOOKUP(AZ$6,Data!$N$4:$Y$11,Data!$P$1,FALSE)^1.5+VLOOKUP(AZ$6,Data!$N$4:$Y$11,Data!$W$1,FALSE)/1000*(Mannings_n_bot)^1.5)/L474)^0.67</f>
        <v>5.0954958610182031E-2</v>
      </c>
      <c r="BA474" s="34">
        <f>(((M474-VLOOKUP(BA$6,Data!$N$4:$Y$11,Data!$W$1,FALSE)/1000)*VLOOKUP(BA$6,Data!$N$4:$Y$11,Data!$P$1,FALSE)^1.5+VLOOKUP(BA$6,Data!$N$4:$Y$11,Data!$W$1,FALSE)/1000*(Mannings_n_bot)^1.5)/M474)^0.67</f>
        <v>5.0864098115843602E-2</v>
      </c>
      <c r="BB474" s="34">
        <f>(((N474-VLOOKUP(BB$6,Data!$N$4:$Y$11,Data!$W$1,FALSE)/1000)*VLOOKUP(BB$6,Data!$N$4:$Y$11,Data!$P$1,FALSE)^1.5+VLOOKUP(BB$6,Data!$N$4:$Y$11,Data!$W$1,FALSE)/1000*(Mannings_n_bot)^1.5)/N474)^0.67</f>
        <v>5.0729434967258034E-2</v>
      </c>
      <c r="BC474" s="34">
        <f>(((O474-VLOOKUP(BC$6,Data!$N$4:$Y$11,Data!$W$1,FALSE)/1000)*VLOOKUP(BC$6,Data!$N$4:$Y$11,Data!$P$1,FALSE)^1.5+VLOOKUP(BC$6,Data!$N$4:$Y$11,Data!$W$1,FALSE)/1000*(Mannings_n_bot)^1.5)/O474)^0.67</f>
        <v>5.0583625700539862E-2</v>
      </c>
      <c r="BD474" s="34">
        <f>(((P474-VLOOKUP(BD$6,Data!$N$4:$Y$11,Data!$W$1,FALSE)/1000)*VLOOKUP(BD$6,Data!$N$4:$Y$11,Data!$P$1,FALSE)^1.5+VLOOKUP(BD$6,Data!$N$4:$Y$11,Data!$W$1,FALSE)/1000*(Mannings_n_bot)^1.5)/P474)^0.67</f>
        <v>5.0410007826542001E-2</v>
      </c>
      <c r="BE474" s="34">
        <f>(((Q474-VLOOKUP(BE$6,Data!$N$4:$Y$11,Data!$W$1,FALSE)/1000)*VLOOKUP(BE$6,Data!$N$4:$Y$11,Data!$P$1,FALSE)^1.5+VLOOKUP(BE$6,Data!$N$4:$Y$11,Data!$W$1,FALSE)/1000*(Mannings_n_bot)^1.5)/Q474)^0.67</f>
        <v>5.0260860761132162E-2</v>
      </c>
      <c r="BF474" s="34">
        <f>(((R474-VLOOKUP(BF$6,Data!$N$4:$Y$11,Data!$W$1,FALSE)/1000)*VLOOKUP(BF$6,Data!$N$4:$Y$11,Data!$P$1,FALSE)^1.5+VLOOKUP(BF$6,Data!$N$4:$Y$11,Data!$W$1,FALSE)/1000*(Mannings_n_bot)^1.5)/R474)^0.67</f>
        <v>5.0156080437179354E-2</v>
      </c>
      <c r="BG474" s="34">
        <f>(((S474-VLOOKUP(BG$6,Data!$N$4:$Y$11,Data!$W$1,FALSE)/1000)*VLOOKUP(BG$6,Data!$N$4:$Y$11,Data!$P$1,FALSE)^1.5+VLOOKUP(BG$6,Data!$N$4:$Y$11,Data!$W$1,FALSE)/1000*(Mannings_n_bot)^1.5)/S474)^0.67</f>
        <v>5.0072912044549452E-2</v>
      </c>
    </row>
    <row r="475" spans="1:59" x14ac:dyDescent="0.25">
      <c r="A475" s="28">
        <v>0.46800000000000003</v>
      </c>
      <c r="B475" s="94">
        <v>0.55313352631670698</v>
      </c>
      <c r="C475" s="94">
        <v>0.79429743562464727</v>
      </c>
      <c r="D475" s="94">
        <v>1.0775443184942177</v>
      </c>
      <c r="E475" s="94">
        <v>1.4053914178991112</v>
      </c>
      <c r="F475" s="94">
        <v>1.775043107156129</v>
      </c>
      <c r="G475" s="94">
        <v>2.1895723574539252</v>
      </c>
      <c r="H475" s="94">
        <v>2.6456286640386528</v>
      </c>
      <c r="I475" s="94">
        <v>3.1468396456076753</v>
      </c>
      <c r="K475" s="28">
        <v>0.46800000000000003</v>
      </c>
      <c r="L475" s="94">
        <v>2.2913272090888013</v>
      </c>
      <c r="M475" s="94">
        <v>2.7530315612342111</v>
      </c>
      <c r="N475" s="94">
        <v>3.2053064280244952</v>
      </c>
      <c r="O475" s="94">
        <v>3.6668944836524533</v>
      </c>
      <c r="P475" s="94">
        <v>4.1191762352615626</v>
      </c>
      <c r="Q475" s="94">
        <v>4.580704150509173</v>
      </c>
      <c r="R475" s="94">
        <v>5.0329950500829108</v>
      </c>
      <c r="S475" s="94">
        <v>5.4944866639696048</v>
      </c>
      <c r="U475" s="28">
        <v>0.46800000000000003</v>
      </c>
      <c r="V475" s="94">
        <v>1.3656059703531545</v>
      </c>
      <c r="W475" s="94">
        <v>1.6400233813887017</v>
      </c>
      <c r="X475" s="94">
        <v>1.9095778015347395</v>
      </c>
      <c r="Y475" s="94">
        <v>2.183924043288834</v>
      </c>
      <c r="Z475" s="94">
        <v>2.4534811809694337</v>
      </c>
      <c r="AA475" s="94">
        <v>2.7277908235506763</v>
      </c>
      <c r="AB475" s="94">
        <v>2.9973527107721907</v>
      </c>
      <c r="AC475" s="94">
        <v>3.27164034906954</v>
      </c>
      <c r="AE475" s="28">
        <v>0.46800000000000003</v>
      </c>
      <c r="AF475" s="94">
        <f t="shared" si="126"/>
        <v>0.57026617929411361</v>
      </c>
      <c r="AG475" s="94">
        <f t="shared" si="112"/>
        <v>0.57076171716857171</v>
      </c>
      <c r="AH475" s="94">
        <f t="shared" si="113"/>
        <v>0.57068976259941373</v>
      </c>
      <c r="AI475" s="94">
        <f t="shared" si="114"/>
        <v>0.57100961658077465</v>
      </c>
      <c r="AJ475" s="94">
        <f t="shared" si="115"/>
        <v>0.57092698283787902</v>
      </c>
      <c r="AK475" s="94">
        <f t="shared" si="116"/>
        <v>0.57115952329413611</v>
      </c>
      <c r="AL475" s="94">
        <f t="shared" si="117"/>
        <v>0.57107865131532165</v>
      </c>
      <c r="AM475" s="94">
        <f t="shared" si="118"/>
        <v>0.57125995162219967</v>
      </c>
      <c r="AO475" s="28">
        <v>0.46800000000000003</v>
      </c>
      <c r="AP475" s="94">
        <f t="shared" si="127"/>
        <v>0.24140311524370769</v>
      </c>
      <c r="AQ475" s="94">
        <f t="shared" si="119"/>
        <v>0.2885173736506515</v>
      </c>
      <c r="AR475" s="94">
        <f t="shared" si="120"/>
        <v>0.33617513416910139</v>
      </c>
      <c r="AS475" s="94">
        <f t="shared" si="121"/>
        <v>0.38326475554847561</v>
      </c>
      <c r="AT475" s="94">
        <f t="shared" si="122"/>
        <v>0.43092186538685834</v>
      </c>
      <c r="AU475" s="94">
        <f t="shared" si="123"/>
        <v>0.47799907732756347</v>
      </c>
      <c r="AV475" s="94">
        <f t="shared" si="124"/>
        <v>0.5256569175435748</v>
      </c>
      <c r="AW475" s="94">
        <f t="shared" si="125"/>
        <v>0.57272677832548902</v>
      </c>
      <c r="AY475" s="28">
        <v>0.46800000000000003</v>
      </c>
      <c r="AZ475" s="34">
        <f>(((L475-VLOOKUP(AZ$6,Data!$N$4:$Y$11,Data!$W$1,FALSE)/1000)*VLOOKUP(AZ$6,Data!$N$4:$Y$11,Data!$P$1,FALSE)^1.5+VLOOKUP(AZ$6,Data!$N$4:$Y$11,Data!$W$1,FALSE)/1000*(Mannings_n_bot)^1.5)/L475)^0.67</f>
        <v>5.0941912374703059E-2</v>
      </c>
      <c r="BA475" s="34">
        <f>(((M475-VLOOKUP(BA$6,Data!$N$4:$Y$11,Data!$W$1,FALSE)/1000)*VLOOKUP(BA$6,Data!$N$4:$Y$11,Data!$P$1,FALSE)^1.5+VLOOKUP(BA$6,Data!$N$4:$Y$11,Data!$W$1,FALSE)/1000*(Mannings_n_bot)^1.5)/M475)^0.67</f>
        <v>5.0850852371010086E-2</v>
      </c>
      <c r="BB475" s="34">
        <f>(((N475-VLOOKUP(BB$6,Data!$N$4:$Y$11,Data!$W$1,FALSE)/1000)*VLOOKUP(BB$6,Data!$N$4:$Y$11,Data!$P$1,FALSE)^1.5+VLOOKUP(BB$6,Data!$N$4:$Y$11,Data!$W$1,FALSE)/1000*(Mannings_n_bot)^1.5)/N475)^0.67</f>
        <v>5.0715972115358436E-2</v>
      </c>
      <c r="BC475" s="34">
        <f>(((O475-VLOOKUP(BC$6,Data!$N$4:$Y$11,Data!$W$1,FALSE)/1000)*VLOOKUP(BC$6,Data!$N$4:$Y$11,Data!$P$1,FALSE)^1.5+VLOOKUP(BC$6,Data!$N$4:$Y$11,Data!$W$1,FALSE)/1000*(Mannings_n_bot)^1.5)/O475)^0.67</f>
        <v>5.0569887031547536E-2</v>
      </c>
      <c r="BD475" s="34">
        <f>(((P475-VLOOKUP(BD$6,Data!$N$4:$Y$11,Data!$W$1,FALSE)/1000)*VLOOKUP(BD$6,Data!$N$4:$Y$11,Data!$P$1,FALSE)^1.5+VLOOKUP(BD$6,Data!$N$4:$Y$11,Data!$W$1,FALSE)/1000*(Mannings_n_bot)^1.5)/P475)^0.67</f>
        <v>5.0395987037470516E-2</v>
      </c>
      <c r="BE475" s="34">
        <f>(((Q475-VLOOKUP(BE$6,Data!$N$4:$Y$11,Data!$W$1,FALSE)/1000)*VLOOKUP(BE$6,Data!$N$4:$Y$11,Data!$P$1,FALSE)^1.5+VLOOKUP(BE$6,Data!$N$4:$Y$11,Data!$W$1,FALSE)/1000*(Mannings_n_bot)^1.5)/Q475)^0.67</f>
        <v>5.0246565223938645E-2</v>
      </c>
      <c r="BF475" s="34">
        <f>(((R475-VLOOKUP(BF$6,Data!$N$4:$Y$11,Data!$W$1,FALSE)/1000)*VLOOKUP(BF$6,Data!$N$4:$Y$11,Data!$P$1,FALSE)^1.5+VLOOKUP(BF$6,Data!$N$4:$Y$11,Data!$W$1,FALSE)/1000*(Mannings_n_bot)^1.5)/R475)^0.67</f>
        <v>5.0141617349775215E-2</v>
      </c>
      <c r="BG475" s="34">
        <f>(((S475-VLOOKUP(BG$6,Data!$N$4:$Y$11,Data!$W$1,FALSE)/1000)*VLOOKUP(BG$6,Data!$N$4:$Y$11,Data!$P$1,FALSE)^1.5+VLOOKUP(BG$6,Data!$N$4:$Y$11,Data!$W$1,FALSE)/1000*(Mannings_n_bot)^1.5)/S475)^0.67</f>
        <v>5.005828933423595E-2</v>
      </c>
    </row>
    <row r="476" spans="1:59" x14ac:dyDescent="0.25">
      <c r="A476" s="28">
        <v>0.46899999999999997</v>
      </c>
      <c r="B476" s="94">
        <v>0.55422740002415927</v>
      </c>
      <c r="C476" s="94">
        <v>0.79586621659795398</v>
      </c>
      <c r="D476" s="94">
        <v>1.0796729244580865</v>
      </c>
      <c r="E476" s="94">
        <v>1.4081653612534222</v>
      </c>
      <c r="F476" s="94">
        <v>1.778547414003393</v>
      </c>
      <c r="G476" s="94">
        <v>2.193892430227943</v>
      </c>
      <c r="H476" s="94">
        <v>2.6508496383691851</v>
      </c>
      <c r="I476" s="94">
        <v>3.1530468137750858</v>
      </c>
      <c r="K476" s="28">
        <v>0.46899999999999997</v>
      </c>
      <c r="L476" s="94">
        <v>2.2931113918657284</v>
      </c>
      <c r="M476" s="94">
        <v>2.7551675280177075</v>
      </c>
      <c r="N476" s="94">
        <v>3.2077946038975815</v>
      </c>
      <c r="O476" s="94">
        <v>3.669734327242494</v>
      </c>
      <c r="P476" s="94">
        <v>4.1223682801872155</v>
      </c>
      <c r="Q476" s="94">
        <v>4.5842478050800493</v>
      </c>
      <c r="R476" s="94">
        <v>5.0368909068149916</v>
      </c>
      <c r="S476" s="94">
        <v>5.4987340961728277</v>
      </c>
      <c r="U476" s="28">
        <v>0.46899999999999997</v>
      </c>
      <c r="V476" s="94">
        <v>1.3648215468597951</v>
      </c>
      <c r="W476" s="94">
        <v>1.6390745889023355</v>
      </c>
      <c r="X476" s="94">
        <v>1.9084742056975963</v>
      </c>
      <c r="Y476" s="94">
        <v>2.182656096055267</v>
      </c>
      <c r="Z476" s="94">
        <v>2.4520584175302598</v>
      </c>
      <c r="AA476" s="94">
        <v>2.7262037194933915</v>
      </c>
      <c r="AB476" s="94">
        <v>2.9956107824064087</v>
      </c>
      <c r="AC476" s="94">
        <v>3.2697340873051361</v>
      </c>
      <c r="AE476" s="28">
        <v>0.46899999999999997</v>
      </c>
      <c r="AF476" s="94">
        <f t="shared" si="126"/>
        <v>0.57139393443839659</v>
      </c>
      <c r="AG476" s="94">
        <f t="shared" si="112"/>
        <v>0.57188900284522981</v>
      </c>
      <c r="AH476" s="94">
        <f t="shared" si="113"/>
        <v>0.57181711635307231</v>
      </c>
      <c r="AI476" s="94">
        <f t="shared" si="114"/>
        <v>0.57213666795663243</v>
      </c>
      <c r="AJ476" s="94">
        <f t="shared" si="115"/>
        <v>0.57205411227331671</v>
      </c>
      <c r="AK476" s="94">
        <f t="shared" si="116"/>
        <v>0.57228643316665251</v>
      </c>
      <c r="AL476" s="94">
        <f t="shared" si="117"/>
        <v>0.57220563750947662</v>
      </c>
      <c r="AM476" s="94">
        <f t="shared" si="118"/>
        <v>0.5723867667721152</v>
      </c>
      <c r="AO476" s="28">
        <v>0.46899999999999997</v>
      </c>
      <c r="AP476" s="94">
        <f t="shared" si="127"/>
        <v>0.24169231463859547</v>
      </c>
      <c r="AQ476" s="94">
        <f t="shared" si="119"/>
        <v>0.28886309398781462</v>
      </c>
      <c r="AR476" s="94">
        <f t="shared" si="120"/>
        <v>0.33657794771094335</v>
      </c>
      <c r="AS476" s="94">
        <f t="shared" si="121"/>
        <v>0.38372406165749429</v>
      </c>
      <c r="AT476" s="94">
        <f t="shared" si="122"/>
        <v>0.43143826391042894</v>
      </c>
      <c r="AU476" s="94">
        <f t="shared" si="123"/>
        <v>0.47857195411573822</v>
      </c>
      <c r="AV476" s="94">
        <f t="shared" si="124"/>
        <v>0.52628688756838948</v>
      </c>
      <c r="AW476" s="94">
        <f t="shared" si="125"/>
        <v>0.57341321813863244</v>
      </c>
      <c r="AY476" s="28">
        <v>0.46899999999999997</v>
      </c>
      <c r="AZ476" s="34">
        <f>(((L476-VLOOKUP(AZ$6,Data!$N$4:$Y$11,Data!$W$1,FALSE)/1000)*VLOOKUP(AZ$6,Data!$N$4:$Y$11,Data!$P$1,FALSE)^1.5+VLOOKUP(AZ$6,Data!$N$4:$Y$11,Data!$W$1,FALSE)/1000*(Mannings_n_bot)^1.5)/L476)^0.67</f>
        <v>5.092887731822468E-2</v>
      </c>
      <c r="BA476" s="34">
        <f>(((M476-VLOOKUP(BA$6,Data!$N$4:$Y$11,Data!$W$1,FALSE)/1000)*VLOOKUP(BA$6,Data!$N$4:$Y$11,Data!$P$1,FALSE)^1.5+VLOOKUP(BA$6,Data!$N$4:$Y$11,Data!$W$1,FALSE)/1000*(Mannings_n_bot)^1.5)/M476)^0.67</f>
        <v>5.0837617818767493E-2</v>
      </c>
      <c r="BB476" s="34">
        <f>(((N476-VLOOKUP(BB$6,Data!$N$4:$Y$11,Data!$W$1,FALSE)/1000)*VLOOKUP(BB$6,Data!$N$4:$Y$11,Data!$P$1,FALSE)^1.5+VLOOKUP(BB$6,Data!$N$4:$Y$11,Data!$W$1,FALSE)/1000*(Mannings_n_bot)^1.5)/N476)^0.67</f>
        <v>5.0702520625582635E-2</v>
      </c>
      <c r="BC476" s="34">
        <f>(((O476-VLOOKUP(BC$6,Data!$N$4:$Y$11,Data!$W$1,FALSE)/1000)*VLOOKUP(BC$6,Data!$N$4:$Y$11,Data!$P$1,FALSE)^1.5+VLOOKUP(BC$6,Data!$N$4:$Y$11,Data!$W$1,FALSE)/1000*(Mannings_n_bot)^1.5)/O476)^0.67</f>
        <v>5.0556159829116772E-2</v>
      </c>
      <c r="BD476" s="34">
        <f>(((P476-VLOOKUP(BD$6,Data!$N$4:$Y$11,Data!$W$1,FALSE)/1000)*VLOOKUP(BD$6,Data!$N$4:$Y$11,Data!$P$1,FALSE)^1.5+VLOOKUP(BD$6,Data!$N$4:$Y$11,Data!$W$1,FALSE)/1000*(Mannings_n_bot)^1.5)/P476)^0.67</f>
        <v>5.0381977928101472E-2</v>
      </c>
      <c r="BE476" s="34">
        <f>(((Q476-VLOOKUP(BE$6,Data!$N$4:$Y$11,Data!$W$1,FALSE)/1000)*VLOOKUP(BE$6,Data!$N$4:$Y$11,Data!$P$1,FALSE)^1.5+VLOOKUP(BE$6,Data!$N$4:$Y$11,Data!$W$1,FALSE)/1000*(Mannings_n_bot)^1.5)/Q476)^0.67</f>
        <v>5.0232281485739799E-2</v>
      </c>
      <c r="BF476" s="34">
        <f>(((R476-VLOOKUP(BF$6,Data!$N$4:$Y$11,Data!$W$1,FALSE)/1000)*VLOOKUP(BF$6,Data!$N$4:$Y$11,Data!$P$1,FALSE)^1.5+VLOOKUP(BF$6,Data!$N$4:$Y$11,Data!$W$1,FALSE)/1000*(Mannings_n_bot)^1.5)/R476)^0.67</f>
        <v>5.0127166194624012E-2</v>
      </c>
      <c r="BG476" s="34">
        <f>(((S476-VLOOKUP(BG$6,Data!$N$4:$Y$11,Data!$W$1,FALSE)/1000)*VLOOKUP(BG$6,Data!$N$4:$Y$11,Data!$P$1,FALSE)^1.5+VLOOKUP(BG$6,Data!$N$4:$Y$11,Data!$W$1,FALSE)/1000*(Mannings_n_bot)^1.5)/S476)^0.67</f>
        <v>5.0043678609378361E-2</v>
      </c>
    </row>
    <row r="477" spans="1:59" x14ac:dyDescent="0.25">
      <c r="A477" s="28">
        <v>0.47</v>
      </c>
      <c r="B477" s="94">
        <v>0.55532064427988703</v>
      </c>
      <c r="C477" s="94">
        <v>0.79743408839966501</v>
      </c>
      <c r="D477" s="94">
        <v>1.0818002980794392</v>
      </c>
      <c r="E477" s="94">
        <v>1.4109376912904836</v>
      </c>
      <c r="F477" s="94">
        <v>1.7820496851594652</v>
      </c>
      <c r="G477" s="94">
        <v>2.1982099850835786</v>
      </c>
      <c r="H477" s="94">
        <v>2.6560675732043926</v>
      </c>
      <c r="I477" s="94">
        <v>3.1592503589685363</v>
      </c>
      <c r="K477" s="28">
        <v>0.47</v>
      </c>
      <c r="L477" s="94">
        <v>2.2948966019129124</v>
      </c>
      <c r="M477" s="94">
        <v>2.7573047333980005</v>
      </c>
      <c r="N477" s="94">
        <v>3.2102842211187794</v>
      </c>
      <c r="O477" s="94">
        <v>3.6725758234388759</v>
      </c>
      <c r="P477" s="94">
        <v>4.1255621804860398</v>
      </c>
      <c r="Q477" s="94">
        <v>4.5877935262456315</v>
      </c>
      <c r="R477" s="94">
        <v>5.0407890329204408</v>
      </c>
      <c r="S477" s="94">
        <v>5.5029840089482081</v>
      </c>
      <c r="U477" s="28">
        <v>0.47</v>
      </c>
      <c r="V477" s="94">
        <v>1.3640347896245713</v>
      </c>
      <c r="W477" s="94">
        <v>1.6381230113078469</v>
      </c>
      <c r="X477" s="94">
        <v>1.9073673640183988</v>
      </c>
      <c r="Y477" s="94">
        <v>2.181384451764143</v>
      </c>
      <c r="Z477" s="94">
        <v>2.4506314963296978</v>
      </c>
      <c r="AA477" s="94">
        <v>2.7246120065319195</v>
      </c>
      <c r="AB477" s="94">
        <v>2.993863784442873</v>
      </c>
      <c r="AC477" s="94">
        <v>3.267822304841816</v>
      </c>
      <c r="AE477" s="28">
        <v>0.47</v>
      </c>
      <c r="AF477" s="94">
        <f t="shared" si="126"/>
        <v>0.57252104063443676</v>
      </c>
      <c r="AG477" s="94">
        <f t="shared" si="112"/>
        <v>0.57301563521455257</v>
      </c>
      <c r="AH477" s="94">
        <f t="shared" si="113"/>
        <v>0.57294381743264056</v>
      </c>
      <c r="AI477" s="94">
        <f t="shared" si="114"/>
        <v>0.57326306384274384</v>
      </c>
      <c r="AJ477" s="94">
        <f t="shared" si="115"/>
        <v>0.57318058694661067</v>
      </c>
      <c r="AK477" s="94">
        <f t="shared" si="116"/>
        <v>0.57341268622914943</v>
      </c>
      <c r="AL477" s="94">
        <f t="shared" si="117"/>
        <v>0.57333196760592819</v>
      </c>
      <c r="AM477" s="94">
        <f t="shared" si="118"/>
        <v>0.57351292422727607</v>
      </c>
      <c r="AO477" s="28">
        <v>0.47</v>
      </c>
      <c r="AP477" s="94">
        <f t="shared" si="127"/>
        <v>0.24198068175141274</v>
      </c>
      <c r="AQ477" s="94">
        <f t="shared" si="119"/>
        <v>0.28920781904905257</v>
      </c>
      <c r="AR477" s="94">
        <f t="shared" si="120"/>
        <v>0.33697960166979651</v>
      </c>
      <c r="AS477" s="94">
        <f t="shared" si="121"/>
        <v>0.38418204527887168</v>
      </c>
      <c r="AT477" s="94">
        <f t="shared" si="122"/>
        <v>0.43195317563957275</v>
      </c>
      <c r="AU477" s="94">
        <f t="shared" si="123"/>
        <v>0.47914318125001992</v>
      </c>
      <c r="AV477" s="94">
        <f t="shared" si="124"/>
        <v>0.52691504362870911</v>
      </c>
      <c r="AW477" s="94">
        <f t="shared" si="125"/>
        <v>0.5740976811546955</v>
      </c>
      <c r="AY477" s="28">
        <v>0.47</v>
      </c>
      <c r="AZ477" s="34">
        <f>(((L477-VLOOKUP(AZ$6,Data!$N$4:$Y$11,Data!$W$1,FALSE)/1000)*VLOOKUP(AZ$6,Data!$N$4:$Y$11,Data!$P$1,FALSE)^1.5+VLOOKUP(AZ$6,Data!$N$4:$Y$11,Data!$W$1,FALSE)/1000*(Mannings_n_bot)^1.5)/L477)^0.67</f>
        <v>5.0915853401477494E-2</v>
      </c>
      <c r="BA477" s="34">
        <f>(((M477-VLOOKUP(BA$6,Data!$N$4:$Y$11,Data!$W$1,FALSE)/1000)*VLOOKUP(BA$6,Data!$N$4:$Y$11,Data!$P$1,FALSE)^1.5+VLOOKUP(BA$6,Data!$N$4:$Y$11,Data!$W$1,FALSE)/1000*(Mannings_n_bot)^1.5)/M477)^0.67</f>
        <v>5.0824394419738669E-2</v>
      </c>
      <c r="BB477" s="34">
        <f>(((N477-VLOOKUP(BB$6,Data!$N$4:$Y$11,Data!$W$1,FALSE)/1000)*VLOOKUP(BB$6,Data!$N$4:$Y$11,Data!$P$1,FALSE)^1.5+VLOOKUP(BB$6,Data!$N$4:$Y$11,Data!$W$1,FALSE)/1000*(Mannings_n_bot)^1.5)/N477)^0.67</f>
        <v>5.0689080457905419E-2</v>
      </c>
      <c r="BC477" s="34">
        <f>(((O477-VLOOKUP(BC$6,Data!$N$4:$Y$11,Data!$W$1,FALSE)/1000)*VLOOKUP(BC$6,Data!$N$4:$Y$11,Data!$P$1,FALSE)^1.5+VLOOKUP(BC$6,Data!$N$4:$Y$11,Data!$W$1,FALSE)/1000*(Mannings_n_bot)^1.5)/O477)^0.67</f>
        <v>5.0542444052770377E-2</v>
      </c>
      <c r="BD477" s="34">
        <f>(((P477-VLOOKUP(BD$6,Data!$N$4:$Y$11,Data!$W$1,FALSE)/1000)*VLOOKUP(BD$6,Data!$N$4:$Y$11,Data!$P$1,FALSE)^1.5+VLOOKUP(BD$6,Data!$N$4:$Y$11,Data!$W$1,FALSE)/1000*(Mannings_n_bot)^1.5)/P477)^0.67</f>
        <v>5.036798045713186E-2</v>
      </c>
      <c r="BE477" s="34">
        <f>(((Q477-VLOOKUP(BE$6,Data!$N$4:$Y$11,Data!$W$1,FALSE)/1000)*VLOOKUP(BE$6,Data!$N$4:$Y$11,Data!$P$1,FALSE)^1.5+VLOOKUP(BE$6,Data!$N$4:$Y$11,Data!$W$1,FALSE)/1000*(Mannings_n_bot)^1.5)/Q477)^0.67</f>
        <v>5.0218009504719885E-2</v>
      </c>
      <c r="BF477" s="34">
        <f>(((R477-VLOOKUP(BF$6,Data!$N$4:$Y$11,Data!$W$1,FALSE)/1000)*VLOOKUP(BF$6,Data!$N$4:$Y$11,Data!$P$1,FALSE)^1.5+VLOOKUP(BF$6,Data!$N$4:$Y$11,Data!$W$1,FALSE)/1000*(Mannings_n_bot)^1.5)/R477)^0.67</f>
        <v>5.0112726929392747E-2</v>
      </c>
      <c r="BG477" s="34">
        <f>(((S477-VLOOKUP(BG$6,Data!$N$4:$Y$11,Data!$W$1,FALSE)/1000)*VLOOKUP(BG$6,Data!$N$4:$Y$11,Data!$P$1,FALSE)^1.5+VLOOKUP(BG$6,Data!$N$4:$Y$11,Data!$W$1,FALSE)/1000*(Mannings_n_bot)^1.5)/S477)^0.67</f>
        <v>5.0029079827394907E-2</v>
      </c>
    </row>
    <row r="478" spans="1:59" x14ac:dyDescent="0.25">
      <c r="A478" s="28">
        <v>0.47099999999999997</v>
      </c>
      <c r="B478" s="94">
        <v>0.55641325721236967</v>
      </c>
      <c r="C478" s="94">
        <v>0.79900104836256347</v>
      </c>
      <c r="D478" s="94">
        <v>1.0839264357359442</v>
      </c>
      <c r="E478" s="94">
        <v>1.4137084033089553</v>
      </c>
      <c r="F478" s="94">
        <v>1.7855499146789064</v>
      </c>
      <c r="G478" s="94">
        <v>2.2025250147130713</v>
      </c>
      <c r="H478" s="94">
        <v>2.661282459703437</v>
      </c>
      <c r="I478" s="94">
        <v>3.1654502707015535</v>
      </c>
      <c r="K478" s="28">
        <v>0.47099999999999997</v>
      </c>
      <c r="L478" s="94">
        <v>2.2966828434735933</v>
      </c>
      <c r="M478" s="94">
        <v>2.7594431824523649</v>
      </c>
      <c r="N478" s="94">
        <v>3.2127752856030054</v>
      </c>
      <c r="O478" s="94">
        <v>3.6754189789903986</v>
      </c>
      <c r="P478" s="94">
        <v>4.1287579437444295</v>
      </c>
      <c r="Q478" s="94">
        <v>4.5913413224261248</v>
      </c>
      <c r="R478" s="94">
        <v>5.044689437657035</v>
      </c>
      <c r="S478" s="94">
        <v>5.5072364123872966</v>
      </c>
      <c r="U478" s="28">
        <v>0.47099999999999997</v>
      </c>
      <c r="V478" s="94">
        <v>1.3632456946069309</v>
      </c>
      <c r="W478" s="94">
        <v>1.6371686437488402</v>
      </c>
      <c r="X478" s="94">
        <v>1.9062572708431873</v>
      </c>
      <c r="Y478" s="94">
        <v>2.1801091039460494</v>
      </c>
      <c r="Z478" s="94">
        <v>2.4492004101007256</v>
      </c>
      <c r="AA478" s="94">
        <v>2.7230156765839872</v>
      </c>
      <c r="AB478" s="94">
        <v>2.992111708001659</v>
      </c>
      <c r="AC478" s="94">
        <v>3.2659049919845242</v>
      </c>
      <c r="AE478" s="28">
        <v>0.47099999999999997</v>
      </c>
      <c r="AF478" s="94">
        <f t="shared" si="126"/>
        <v>0.57364749595274533</v>
      </c>
      <c r="AG478" s="94">
        <f t="shared" si="112"/>
        <v>0.57414161235994643</v>
      </c>
      <c r="AH478" s="94">
        <f t="shared" si="113"/>
        <v>0.57406986391965653</v>
      </c>
      <c r="AI478" s="94">
        <f t="shared" si="114"/>
        <v>0.57438880232895739</v>
      </c>
      <c r="AJ478" s="94">
        <f t="shared" si="115"/>
        <v>0.57430640494546281</v>
      </c>
      <c r="AK478" s="94">
        <f t="shared" si="116"/>
        <v>0.57453828057536549</v>
      </c>
      <c r="AL478" s="94">
        <f t="shared" si="117"/>
        <v>0.57445763969631536</v>
      </c>
      <c r="AM478" s="94">
        <f t="shared" si="118"/>
        <v>0.57463842208402538</v>
      </c>
      <c r="AO478" s="28">
        <v>0.47099999999999997</v>
      </c>
      <c r="AP478" s="94">
        <f t="shared" si="127"/>
        <v>0.24226821687352723</v>
      </c>
      <c r="AQ478" s="94">
        <f t="shared" si="119"/>
        <v>0.28955154918336728</v>
      </c>
      <c r="AR478" s="94">
        <f t="shared" si="120"/>
        <v>0.33738009645218686</v>
      </c>
      <c r="AS478" s="94">
        <f t="shared" si="121"/>
        <v>0.38463870687670199</v>
      </c>
      <c r="AT478" s="94">
        <f t="shared" si="122"/>
        <v>0.43246660109591356</v>
      </c>
      <c r="AU478" s="94">
        <f t="shared" si="123"/>
        <v>0.47971275930956669</v>
      </c>
      <c r="AV478" s="94">
        <f t="shared" si="124"/>
        <v>0.52754138636122827</v>
      </c>
      <c r="AW478" s="94">
        <f t="shared" si="125"/>
        <v>0.57478016806788634</v>
      </c>
      <c r="AY478" s="28">
        <v>0.47099999999999997</v>
      </c>
      <c r="AZ478" s="34">
        <f>(((L478-VLOOKUP(AZ$6,Data!$N$4:$Y$11,Data!$W$1,FALSE)/1000)*VLOOKUP(AZ$6,Data!$N$4:$Y$11,Data!$P$1,FALSE)^1.5+VLOOKUP(AZ$6,Data!$N$4:$Y$11,Data!$W$1,FALSE)/1000*(Mannings_n_bot)^1.5)/L478)^0.67</f>
        <v>5.0902840585235788E-2</v>
      </c>
      <c r="BA478" s="34">
        <f>(((M478-VLOOKUP(BA$6,Data!$N$4:$Y$11,Data!$W$1,FALSE)/1000)*VLOOKUP(BA$6,Data!$N$4:$Y$11,Data!$P$1,FALSE)^1.5+VLOOKUP(BA$6,Data!$N$4:$Y$11,Data!$W$1,FALSE)/1000*(Mannings_n_bot)^1.5)/M478)^0.67</f>
        <v>5.0811182134588385E-2</v>
      </c>
      <c r="BB478" s="34">
        <f>(((N478-VLOOKUP(BB$6,Data!$N$4:$Y$11,Data!$W$1,FALSE)/1000)*VLOOKUP(BB$6,Data!$N$4:$Y$11,Data!$P$1,FALSE)^1.5+VLOOKUP(BB$6,Data!$N$4:$Y$11,Data!$W$1,FALSE)/1000*(Mannings_n_bot)^1.5)/N478)^0.67</f>
        <v>5.0675651572344056E-2</v>
      </c>
      <c r="BC478" s="34">
        <f>(((O478-VLOOKUP(BC$6,Data!$N$4:$Y$11,Data!$W$1,FALSE)/1000)*VLOOKUP(BC$6,Data!$N$4:$Y$11,Data!$P$1,FALSE)^1.5+VLOOKUP(BC$6,Data!$N$4:$Y$11,Data!$W$1,FALSE)/1000*(Mannings_n_bot)^1.5)/O478)^0.67</f>
        <v>5.052873966207249E-2</v>
      </c>
      <c r="BD478" s="34">
        <f>(((P478-VLOOKUP(BD$6,Data!$N$4:$Y$11,Data!$W$1,FALSE)/1000)*VLOOKUP(BD$6,Data!$N$4:$Y$11,Data!$P$1,FALSE)^1.5+VLOOKUP(BD$6,Data!$N$4:$Y$11,Data!$W$1,FALSE)/1000*(Mannings_n_bot)^1.5)/P478)^0.67</f>
        <v>5.035399458330081E-2</v>
      </c>
      <c r="BE478" s="34">
        <f>(((Q478-VLOOKUP(BE$6,Data!$N$4:$Y$11,Data!$W$1,FALSE)/1000)*VLOOKUP(BE$6,Data!$N$4:$Y$11,Data!$P$1,FALSE)^1.5+VLOOKUP(BE$6,Data!$N$4:$Y$11,Data!$W$1,FALSE)/1000*(Mannings_n_bot)^1.5)/Q478)^0.67</f>
        <v>5.0203749239104541E-2</v>
      </c>
      <c r="BF478" s="34">
        <f>(((R478-VLOOKUP(BF$6,Data!$N$4:$Y$11,Data!$W$1,FALSE)/1000)*VLOOKUP(BF$6,Data!$N$4:$Y$11,Data!$P$1,FALSE)^1.5+VLOOKUP(BF$6,Data!$N$4:$Y$11,Data!$W$1,FALSE)/1000*(Mannings_n_bot)^1.5)/R478)^0.67</f>
        <v>5.0098299511790428E-2</v>
      </c>
      <c r="BG478" s="34">
        <f>(((S478-VLOOKUP(BG$6,Data!$N$4:$Y$11,Data!$W$1,FALSE)/1000)*VLOOKUP(BG$6,Data!$N$4:$Y$11,Data!$P$1,FALSE)^1.5+VLOOKUP(BG$6,Data!$N$4:$Y$11,Data!$W$1,FALSE)/1000*(Mannings_n_bot)^1.5)/S478)^0.67</f>
        <v>5.0014492945745059E-2</v>
      </c>
    </row>
    <row r="479" spans="1:59" x14ac:dyDescent="0.25">
      <c r="A479" s="28">
        <v>0.47199999999999998</v>
      </c>
      <c r="B479" s="94">
        <v>0.55750523694683873</v>
      </c>
      <c r="C479" s="94">
        <v>0.80056709381477642</v>
      </c>
      <c r="D479" s="94">
        <v>1.0860513337989439</v>
      </c>
      <c r="E479" s="94">
        <v>1.4164774925992552</v>
      </c>
      <c r="F479" s="94">
        <v>1.7890480966058699</v>
      </c>
      <c r="G479" s="94">
        <v>2.2068375117958241</v>
      </c>
      <c r="H479" s="94">
        <v>2.6664942890099752</v>
      </c>
      <c r="I479" s="94">
        <v>3.1716465384692185</v>
      </c>
      <c r="K479" s="28">
        <v>0.47199999999999998</v>
      </c>
      <c r="L479" s="94">
        <v>2.2984701208089851</v>
      </c>
      <c r="M479" s="94">
        <v>2.7615828802796667</v>
      </c>
      <c r="N479" s="94">
        <v>3.2152678032903115</v>
      </c>
      <c r="O479" s="94">
        <v>3.6782638006746109</v>
      </c>
      <c r="P479" s="94">
        <v>4.1319555775810732</v>
      </c>
      <c r="Q479" s="94">
        <v>4.5948912020776422</v>
      </c>
      <c r="R479" s="94">
        <v>5.0485921303220138</v>
      </c>
      <c r="S479" s="94">
        <v>5.5114913166247108</v>
      </c>
      <c r="U479" s="28">
        <v>0.47199999999999998</v>
      </c>
      <c r="V479" s="94">
        <v>1.3624542577449426</v>
      </c>
      <c r="W479" s="94">
        <v>1.6362114813433331</v>
      </c>
      <c r="X479" s="94">
        <v>1.9051439204881979</v>
      </c>
      <c r="Y479" s="94">
        <v>2.1788300460975614</v>
      </c>
      <c r="Z479" s="94">
        <v>2.4477651515380905</v>
      </c>
      <c r="AA479" s="94">
        <v>2.7214147215248867</v>
      </c>
      <c r="AB479" s="94">
        <v>2.9903545441561827</v>
      </c>
      <c r="AC479" s="94">
        <v>3.26398213898735</v>
      </c>
      <c r="AE479" s="28">
        <v>0.47199999999999998</v>
      </c>
      <c r="AF479" s="94">
        <f t="shared" si="126"/>
        <v>0.57477329846048508</v>
      </c>
      <c r="AG479" s="94">
        <f t="shared" si="112"/>
        <v>0.57526693236147231</v>
      </c>
      <c r="AH479" s="94">
        <f t="shared" si="113"/>
        <v>0.5751952538923083</v>
      </c>
      <c r="AI479" s="94">
        <f t="shared" si="114"/>
        <v>0.57551388150177296</v>
      </c>
      <c r="AJ479" s="94">
        <f t="shared" si="115"/>
        <v>0.57543156435422727</v>
      </c>
      <c r="AK479" s="94">
        <f t="shared" si="116"/>
        <v>0.57566321429569101</v>
      </c>
      <c r="AL479" s="94">
        <f t="shared" si="117"/>
        <v>0.57558265186893076</v>
      </c>
      <c r="AM479" s="94">
        <f t="shared" si="118"/>
        <v>0.57576325843535814</v>
      </c>
      <c r="AO479" s="28">
        <v>0.47199999999999998</v>
      </c>
      <c r="AP479" s="94">
        <f t="shared" si="127"/>
        <v>0.24255492029220524</v>
      </c>
      <c r="AQ479" s="94">
        <f t="shared" si="119"/>
        <v>0.2898942847348846</v>
      </c>
      <c r="AR479" s="94">
        <f t="shared" si="120"/>
        <v>0.33777943245895237</v>
      </c>
      <c r="AS479" s="94">
        <f t="shared" si="121"/>
        <v>0.38509404690861665</v>
      </c>
      <c r="AT479" s="94">
        <f t="shared" si="122"/>
        <v>0.43297854079380332</v>
      </c>
      <c r="AU479" s="94">
        <f t="shared" si="123"/>
        <v>0.48028068886548886</v>
      </c>
      <c r="AV479" s="94">
        <f t="shared" si="124"/>
        <v>0.52816591639378452</v>
      </c>
      <c r="AW479" s="94">
        <f t="shared" si="125"/>
        <v>0.57546067956278024</v>
      </c>
      <c r="AY479" s="28">
        <v>0.47199999999999998</v>
      </c>
      <c r="AZ479" s="34">
        <f>(((L479-VLOOKUP(AZ$6,Data!$N$4:$Y$11,Data!$W$1,FALSE)/1000)*VLOOKUP(AZ$6,Data!$N$4:$Y$11,Data!$P$1,FALSE)^1.5+VLOOKUP(AZ$6,Data!$N$4:$Y$11,Data!$W$1,FALSE)/1000*(Mannings_n_bot)^1.5)/L479)^0.67</f>
        <v>5.0889838830317113E-2</v>
      </c>
      <c r="BA479" s="34">
        <f>(((M479-VLOOKUP(BA$6,Data!$N$4:$Y$11,Data!$W$1,FALSE)/1000)*VLOOKUP(BA$6,Data!$N$4:$Y$11,Data!$P$1,FALSE)^1.5+VLOOKUP(BA$6,Data!$N$4:$Y$11,Data!$W$1,FALSE)/1000*(Mannings_n_bot)^1.5)/M479)^0.67</f>
        <v>5.0797980924022469E-2</v>
      </c>
      <c r="BB479" s="34">
        <f>(((N479-VLOOKUP(BB$6,Data!$N$4:$Y$11,Data!$W$1,FALSE)/1000)*VLOOKUP(BB$6,Data!$N$4:$Y$11,Data!$P$1,FALSE)^1.5+VLOOKUP(BB$6,Data!$N$4:$Y$11,Data!$W$1,FALSE)/1000*(Mannings_n_bot)^1.5)/N479)^0.67</f>
        <v>5.0662233928957717E-2</v>
      </c>
      <c r="BC479" s="34">
        <f>(((O479-VLOOKUP(BC$6,Data!$N$4:$Y$11,Data!$W$1,FALSE)/1000)*VLOOKUP(BC$6,Data!$N$4:$Y$11,Data!$P$1,FALSE)^1.5+VLOOKUP(BC$6,Data!$N$4:$Y$11,Data!$W$1,FALSE)/1000*(Mannings_n_bot)^1.5)/O479)^0.67</f>
        <v>5.0515046616627993E-2</v>
      </c>
      <c r="BD479" s="34">
        <f>(((P479-VLOOKUP(BD$6,Data!$N$4:$Y$11,Data!$W$1,FALSE)/1000)*VLOOKUP(BD$6,Data!$N$4:$Y$11,Data!$P$1,FALSE)^1.5+VLOOKUP(BD$6,Data!$N$4:$Y$11,Data!$W$1,FALSE)/1000*(Mannings_n_bot)^1.5)/P479)^0.67</f>
        <v>5.034002026538896E-2</v>
      </c>
      <c r="BE479" s="34">
        <f>(((Q479-VLOOKUP(BE$6,Data!$N$4:$Y$11,Data!$W$1,FALSE)/1000)*VLOOKUP(BE$6,Data!$N$4:$Y$11,Data!$P$1,FALSE)^1.5+VLOOKUP(BE$6,Data!$N$4:$Y$11,Data!$W$1,FALSE)/1000*(Mannings_n_bot)^1.5)/Q479)^0.67</f>
        <v>5.0189500647159983E-2</v>
      </c>
      <c r="BF479" s="34">
        <f>(((R479-VLOOKUP(BF$6,Data!$N$4:$Y$11,Data!$W$1,FALSE)/1000)*VLOOKUP(BF$6,Data!$N$4:$Y$11,Data!$P$1,FALSE)^1.5+VLOOKUP(BF$6,Data!$N$4:$Y$11,Data!$W$1,FALSE)/1000*(Mannings_n_bot)^1.5)/R479)^0.67</f>
        <v>5.0083883899567132E-2</v>
      </c>
      <c r="BG479" s="34">
        <f>(((S479-VLOOKUP(BG$6,Data!$N$4:$Y$11,Data!$W$1,FALSE)/1000)*VLOOKUP(BG$6,Data!$N$4:$Y$11,Data!$P$1,FALSE)^1.5+VLOOKUP(BG$6,Data!$N$4:$Y$11,Data!$W$1,FALSE)/1000*(Mannings_n_bot)^1.5)/S479)^0.67</f>
        <v>4.9999917921928753E-2</v>
      </c>
    </row>
    <row r="480" spans="1:59" x14ac:dyDescent="0.25">
      <c r="A480" s="28">
        <v>0.47299999999999998</v>
      </c>
      <c r="B480" s="94">
        <v>0.55859658160526493</v>
      </c>
      <c r="C480" s="94">
        <v>0.80213222207974499</v>
      </c>
      <c r="D480" s="94">
        <v>1.0881749886334307</v>
      </c>
      <c r="E480" s="94">
        <v>1.4192449544435159</v>
      </c>
      <c r="F480" s="94">
        <v>1.7925442249740433</v>
      </c>
      <c r="G480" s="94">
        <v>2.2111474689983335</v>
      </c>
      <c r="H480" s="94">
        <v>2.6717030522520648</v>
      </c>
      <c r="I480" s="94">
        <v>3.1778391517480729</v>
      </c>
      <c r="K480" s="28">
        <v>0.47299999999999998</v>
      </c>
      <c r="L480" s="94">
        <v>2.3002584381984059</v>
      </c>
      <c r="M480" s="94">
        <v>2.7637238320005113</v>
      </c>
      <c r="N480" s="94">
        <v>3.2177617801460601</v>
      </c>
      <c r="O480" s="94">
        <v>3.6811102952980099</v>
      </c>
      <c r="P480" s="94">
        <v>4.135155089647184</v>
      </c>
      <c r="Q480" s="94">
        <v>4.5984431736924547</v>
      </c>
      <c r="R480" s="94">
        <v>5.052497120252343</v>
      </c>
      <c r="S480" s="94">
        <v>5.5157487318384373</v>
      </c>
      <c r="U480" s="28">
        <v>0.47299999999999998</v>
      </c>
      <c r="V480" s="94">
        <v>1.3616604749551602</v>
      </c>
      <c r="W480" s="94">
        <v>1.6352515191836006</v>
      </c>
      <c r="X480" s="94">
        <v>1.9040273072396747</v>
      </c>
      <c r="Y480" s="94">
        <v>2.177547271681036</v>
      </c>
      <c r="Z480" s="94">
        <v>2.4463257132980702</v>
      </c>
      <c r="AA480" s="94">
        <v>2.7198091331872121</v>
      </c>
      <c r="AB480" s="94">
        <v>2.9885922839329209</v>
      </c>
      <c r="AC480" s="94">
        <v>3.2620537360532045</v>
      </c>
      <c r="AE480" s="28">
        <v>0.47299999999999998</v>
      </c>
      <c r="AF480" s="94">
        <f t="shared" si="126"/>
        <v>0.57589844622145703</v>
      </c>
      <c r="AG480" s="94">
        <f t="shared" si="112"/>
        <v>0.57639159329582368</v>
      </c>
      <c r="AH480" s="94">
        <f t="shared" si="113"/>
        <v>0.57631998542542051</v>
      </c>
      <c r="AI480" s="94">
        <f t="shared" si="114"/>
        <v>0.57663829944432421</v>
      </c>
      <c r="AJ480" s="94">
        <f t="shared" si="115"/>
        <v>0.57655606325389241</v>
      </c>
      <c r="AK480" s="94">
        <f t="shared" si="116"/>
        <v>0.57678748547714942</v>
      </c>
      <c r="AL480" s="94">
        <f t="shared" si="117"/>
        <v>0.5767070022086993</v>
      </c>
      <c r="AM480" s="94">
        <f t="shared" si="118"/>
        <v>0.57688743137090348</v>
      </c>
      <c r="AO480" s="28">
        <v>0.47299999999999998</v>
      </c>
      <c r="AP480" s="94">
        <f t="shared" si="127"/>
        <v>0.24284079229061126</v>
      </c>
      <c r="AQ480" s="94">
        <f t="shared" si="119"/>
        <v>0.29023602604284976</v>
      </c>
      <c r="AR480" s="94">
        <f t="shared" si="120"/>
        <v>0.33817761008524266</v>
      </c>
      <c r="AS480" s="94">
        <f t="shared" si="121"/>
        <v>0.38554806582578066</v>
      </c>
      <c r="AT480" s="94">
        <f t="shared" si="122"/>
        <v>0.43348899524031759</v>
      </c>
      <c r="AU480" s="94">
        <f t="shared" si="123"/>
        <v>0.48084697048084379</v>
      </c>
      <c r="AV480" s="94">
        <f t="shared" si="124"/>
        <v>0.52878863434535295</v>
      </c>
      <c r="AW480" s="94">
        <f t="shared" si="125"/>
        <v>0.57613921631431475</v>
      </c>
      <c r="AY480" s="28">
        <v>0.47299999999999998</v>
      </c>
      <c r="AZ480" s="34">
        <f>(((L480-VLOOKUP(AZ$6,Data!$N$4:$Y$11,Data!$W$1,FALSE)/1000)*VLOOKUP(AZ$6,Data!$N$4:$Y$11,Data!$P$1,FALSE)^1.5+VLOOKUP(AZ$6,Data!$N$4:$Y$11,Data!$W$1,FALSE)/1000*(Mannings_n_bot)^1.5)/L480)^0.67</f>
        <v>5.087684809758148E-2</v>
      </c>
      <c r="BA480" s="34">
        <f>(((M480-VLOOKUP(BA$6,Data!$N$4:$Y$11,Data!$W$1,FALSE)/1000)*VLOOKUP(BA$6,Data!$N$4:$Y$11,Data!$P$1,FALSE)^1.5+VLOOKUP(BA$6,Data!$N$4:$Y$11,Data!$W$1,FALSE)/1000*(Mannings_n_bot)^1.5)/M480)^0.67</f>
        <v>5.0784790748787403E-2</v>
      </c>
      <c r="BB480" s="34">
        <f>(((N480-VLOOKUP(BB$6,Data!$N$4:$Y$11,Data!$W$1,FALSE)/1000)*VLOOKUP(BB$6,Data!$N$4:$Y$11,Data!$P$1,FALSE)^1.5+VLOOKUP(BB$6,Data!$N$4:$Y$11,Data!$W$1,FALSE)/1000*(Mannings_n_bot)^1.5)/N480)^0.67</f>
        <v>5.0648827487846729E-2</v>
      </c>
      <c r="BC480" s="34">
        <f>(((O480-VLOOKUP(BC$6,Data!$N$4:$Y$11,Data!$W$1,FALSE)/1000)*VLOOKUP(BC$6,Data!$N$4:$Y$11,Data!$P$1,FALSE)^1.5+VLOOKUP(BC$6,Data!$N$4:$Y$11,Data!$W$1,FALSE)/1000*(Mannings_n_bot)^1.5)/O480)^0.67</f>
        <v>5.0501364876081742E-2</v>
      </c>
      <c r="BD480" s="34">
        <f>(((P480-VLOOKUP(BD$6,Data!$N$4:$Y$11,Data!$W$1,FALSE)/1000)*VLOOKUP(BD$6,Data!$N$4:$Y$11,Data!$P$1,FALSE)^1.5+VLOOKUP(BD$6,Data!$N$4:$Y$11,Data!$W$1,FALSE)/1000*(Mannings_n_bot)^1.5)/P480)^0.67</f>
        <v>5.0326057462217674E-2</v>
      </c>
      <c r="BE480" s="34">
        <f>(((Q480-VLOOKUP(BE$6,Data!$N$4:$Y$11,Data!$W$1,FALSE)/1000)*VLOOKUP(BE$6,Data!$N$4:$Y$11,Data!$P$1,FALSE)^1.5+VLOOKUP(BE$6,Data!$N$4:$Y$11,Data!$W$1,FALSE)/1000*(Mannings_n_bot)^1.5)/Q480)^0.67</f>
        <v>5.0175263687192335E-2</v>
      </c>
      <c r="BF480" s="34">
        <f>(((R480-VLOOKUP(BF$6,Data!$N$4:$Y$11,Data!$W$1,FALSE)/1000)*VLOOKUP(BF$6,Data!$N$4:$Y$11,Data!$P$1,FALSE)^1.5+VLOOKUP(BF$6,Data!$N$4:$Y$11,Data!$W$1,FALSE)/1000*(Mannings_n_bot)^1.5)/R480)^0.67</f>
        <v>5.0069480050513586E-2</v>
      </c>
      <c r="BG480" s="34">
        <f>(((S480-VLOOKUP(BG$6,Data!$N$4:$Y$11,Data!$W$1,FALSE)/1000)*VLOOKUP(BG$6,Data!$N$4:$Y$11,Data!$P$1,FALSE)^1.5+VLOOKUP(BG$6,Data!$N$4:$Y$11,Data!$W$1,FALSE)/1000*(Mannings_n_bot)^1.5)/S480)^0.67</f>
        <v>4.9985354713485683E-2</v>
      </c>
    </row>
    <row r="481" spans="1:59" x14ac:dyDescent="0.25">
      <c r="A481" s="28">
        <v>0.47399999999999998</v>
      </c>
      <c r="B481" s="94">
        <v>0.55968728930633649</v>
      </c>
      <c r="C481" s="94">
        <v>0.8036964304762042</v>
      </c>
      <c r="D481" s="94">
        <v>1.0902973965980065</v>
      </c>
      <c r="E481" s="94">
        <v>1.4220107841155407</v>
      </c>
      <c r="F481" s="94">
        <v>1.7960382938065922</v>
      </c>
      <c r="G481" s="94">
        <v>2.2154548789741266</v>
      </c>
      <c r="H481" s="94">
        <v>2.6769087405420908</v>
      </c>
      <c r="I481" s="94">
        <v>3.1840280999960093</v>
      </c>
      <c r="K481" s="28">
        <v>0.47399999999999998</v>
      </c>
      <c r="L481" s="94">
        <v>2.3020477999394009</v>
      </c>
      <c r="M481" s="94">
        <v>2.7658660427573958</v>
      </c>
      <c r="N481" s="94">
        <v>3.2202572221611101</v>
      </c>
      <c r="O481" s="94">
        <v>3.6839584696962437</v>
      </c>
      <c r="P481" s="94">
        <v>4.1383564876267265</v>
      </c>
      <c r="Q481" s="94">
        <v>4.6019972457992449</v>
      </c>
      <c r="R481" s="94">
        <v>5.0564044168250035</v>
      </c>
      <c r="S481" s="94">
        <v>5.5200086682501297</v>
      </c>
      <c r="U481" s="28">
        <v>0.47399999999999998</v>
      </c>
      <c r="V481" s="94">
        <v>1.360864342132494</v>
      </c>
      <c r="W481" s="94">
        <v>1.6342887523360128</v>
      </c>
      <c r="X481" s="94">
        <v>1.9029074253536853</v>
      </c>
      <c r="Y481" s="94">
        <v>2.176260774124394</v>
      </c>
      <c r="Z481" s="94">
        <v>2.4448820879982405</v>
      </c>
      <c r="AA481" s="94">
        <v>2.7181989033605931</v>
      </c>
      <c r="AB481" s="94">
        <v>2.9868249183111115</v>
      </c>
      <c r="AC481" s="94">
        <v>3.2601197733335101</v>
      </c>
      <c r="AE481" s="28">
        <v>0.47399999999999998</v>
      </c>
      <c r="AF481" s="94">
        <f t="shared" si="126"/>
        <v>0.5770229372960779</v>
      </c>
      <c r="AG481" s="94">
        <f t="shared" si="112"/>
        <v>0.57751559323631252</v>
      </c>
      <c r="AH481" s="94">
        <f t="shared" si="113"/>
        <v>0.57744405659043352</v>
      </c>
      <c r="AI481" s="94">
        <f t="shared" si="114"/>
        <v>0.5777620542363604</v>
      </c>
      <c r="AJ481" s="94">
        <f t="shared" si="115"/>
        <v>0.57767989972206191</v>
      </c>
      <c r="AK481" s="94">
        <f t="shared" si="116"/>
        <v>0.57791109220338122</v>
      </c>
      <c r="AL481" s="94">
        <f t="shared" si="117"/>
        <v>0.57783068879716326</v>
      </c>
      <c r="AM481" s="94">
        <f t="shared" si="118"/>
        <v>0.57801093897690536</v>
      </c>
      <c r="AO481" s="28">
        <v>0.47399999999999998</v>
      </c>
      <c r="AP481" s="94">
        <f t="shared" si="127"/>
        <v>0.24312583314780417</v>
      </c>
      <c r="AQ481" s="94">
        <f t="shared" si="119"/>
        <v>0.29057677344162663</v>
      </c>
      <c r="AR481" s="94">
        <f t="shared" si="120"/>
        <v>0.33857462972051328</v>
      </c>
      <c r="AS481" s="94">
        <f t="shared" si="121"/>
        <v>0.38600076407288891</v>
      </c>
      <c r="AT481" s="94">
        <f t="shared" si="122"/>
        <v>0.43399796493525095</v>
      </c>
      <c r="AU481" s="94">
        <f t="shared" si="123"/>
        <v>0.48141160471063271</v>
      </c>
      <c r="AV481" s="94">
        <f t="shared" si="124"/>
        <v>0.52940954082604097</v>
      </c>
      <c r="AW481" s="94">
        <f t="shared" si="125"/>
        <v>0.57681577898778236</v>
      </c>
      <c r="AY481" s="28">
        <v>0.47399999999999998</v>
      </c>
      <c r="AZ481" s="34">
        <f>(((L481-VLOOKUP(AZ$6,Data!$N$4:$Y$11,Data!$W$1,FALSE)/1000)*VLOOKUP(AZ$6,Data!$N$4:$Y$11,Data!$P$1,FALSE)^1.5+VLOOKUP(AZ$6,Data!$N$4:$Y$11,Data!$W$1,FALSE)/1000*(Mannings_n_bot)^1.5)/L481)^0.67</f>
        <v>5.0863868347930892E-2</v>
      </c>
      <c r="BA481" s="34">
        <f>(((M481-VLOOKUP(BA$6,Data!$N$4:$Y$11,Data!$W$1,FALSE)/1000)*VLOOKUP(BA$6,Data!$N$4:$Y$11,Data!$P$1,FALSE)^1.5+VLOOKUP(BA$6,Data!$N$4:$Y$11,Data!$W$1,FALSE)/1000*(Mannings_n_bot)^1.5)/M481)^0.67</f>
        <v>5.0771611569669653E-2</v>
      </c>
      <c r="BB481" s="34">
        <f>(((N481-VLOOKUP(BB$6,Data!$N$4:$Y$11,Data!$W$1,FALSE)/1000)*VLOOKUP(BB$6,Data!$N$4:$Y$11,Data!$P$1,FALSE)^1.5+VLOOKUP(BB$6,Data!$N$4:$Y$11,Data!$W$1,FALSE)/1000*(Mannings_n_bot)^1.5)/N481)^0.67</f>
        <v>5.0635432209151982E-2</v>
      </c>
      <c r="BC481" s="34">
        <f>(((O481-VLOOKUP(BC$6,Data!$N$4:$Y$11,Data!$W$1,FALSE)/1000)*VLOOKUP(BC$6,Data!$N$4:$Y$11,Data!$P$1,FALSE)^1.5+VLOOKUP(BC$6,Data!$N$4:$Y$11,Data!$W$1,FALSE)/1000*(Mannings_n_bot)^1.5)/O481)^0.67</f>
        <v>5.0487694400118112E-2</v>
      </c>
      <c r="BD481" s="34">
        <f>(((P481-VLOOKUP(BD$6,Data!$N$4:$Y$11,Data!$W$1,FALSE)/1000)*VLOOKUP(BD$6,Data!$N$4:$Y$11,Data!$P$1,FALSE)^1.5+VLOOKUP(BD$6,Data!$N$4:$Y$11,Data!$W$1,FALSE)/1000*(Mannings_n_bot)^1.5)/P481)^0.67</f>
        <v>5.0312106132648443E-2</v>
      </c>
      <c r="BE481" s="34">
        <f>(((Q481-VLOOKUP(BE$6,Data!$N$4:$Y$11,Data!$W$1,FALSE)/1000)*VLOOKUP(BE$6,Data!$N$4:$Y$11,Data!$P$1,FALSE)^1.5+VLOOKUP(BE$6,Data!$N$4:$Y$11,Data!$W$1,FALSE)/1000*(Mannings_n_bot)^1.5)/Q481)^0.67</f>
        <v>5.0161038317547091E-2</v>
      </c>
      <c r="BF481" s="34">
        <f>(((R481-VLOOKUP(BF$6,Data!$N$4:$Y$11,Data!$W$1,FALSE)/1000)*VLOOKUP(BF$6,Data!$N$4:$Y$11,Data!$P$1,FALSE)^1.5+VLOOKUP(BF$6,Data!$N$4:$Y$11,Data!$W$1,FALSE)/1000*(Mannings_n_bot)^1.5)/R481)^0.67</f>
        <v>5.0055087922460238E-2</v>
      </c>
      <c r="BG481" s="34">
        <f>(((S481-VLOOKUP(BG$6,Data!$N$4:$Y$11,Data!$W$1,FALSE)/1000)*VLOOKUP(BG$6,Data!$N$4:$Y$11,Data!$P$1,FALSE)^1.5+VLOOKUP(BG$6,Data!$N$4:$Y$11,Data!$W$1,FALSE)/1000*(Mannings_n_bot)^1.5)/S481)^0.67</f>
        <v>4.9970803277994622E-2</v>
      </c>
    </row>
    <row r="482" spans="1:59" x14ac:dyDescent="0.25">
      <c r="A482" s="28">
        <v>0.47499999999999998</v>
      </c>
      <c r="B482" s="94">
        <v>0.56077735816544494</v>
      </c>
      <c r="C482" s="94">
        <v>0.80525971631815474</v>
      </c>
      <c r="D482" s="94">
        <v>1.0924185540448534</v>
      </c>
      <c r="E482" s="94">
        <v>1.4247749768807645</v>
      </c>
      <c r="F482" s="94">
        <v>1.79953029711611</v>
      </c>
      <c r="G482" s="94">
        <v>2.2197597343636861</v>
      </c>
      <c r="H482" s="94">
        <v>2.682111344976676</v>
      </c>
      <c r="I482" s="94">
        <v>3.190213372652182</v>
      </c>
      <c r="K482" s="28">
        <v>0.47499999999999998</v>
      </c>
      <c r="L482" s="94">
        <v>2.3038382103478763</v>
      </c>
      <c r="M482" s="94">
        <v>2.7680095177148654</v>
      </c>
      <c r="N482" s="94">
        <v>3.2227541353519835</v>
      </c>
      <c r="O482" s="94">
        <v>3.6868083307343213</v>
      </c>
      <c r="P482" s="94">
        <v>4.1415597792366414</v>
      </c>
      <c r="Q482" s="94">
        <v>4.6055534269633593</v>
      </c>
      <c r="R482" s="94">
        <v>5.0603140294572633</v>
      </c>
      <c r="S482" s="94">
        <v>5.5242711361254173</v>
      </c>
      <c r="U482" s="28">
        <v>0.47499999999999998</v>
      </c>
      <c r="V482" s="94">
        <v>1.3600658551500728</v>
      </c>
      <c r="W482" s="94">
        <v>1.6333231758408771</v>
      </c>
      <c r="X482" s="94">
        <v>1.9017842690559355</v>
      </c>
      <c r="Y482" s="94">
        <v>2.1749705468209117</v>
      </c>
      <c r="Z482" s="94">
        <v>2.4434342682172274</v>
      </c>
      <c r="AA482" s="94">
        <v>2.7165840237914343</v>
      </c>
      <c r="AB482" s="94">
        <v>2.9850524382224677</v>
      </c>
      <c r="AC482" s="94">
        <v>3.2581802409278784</v>
      </c>
      <c r="AE482" s="28">
        <v>0.47499999999999998</v>
      </c>
      <c r="AF482" s="94">
        <f t="shared" si="126"/>
        <v>0.57814676974136592</v>
      </c>
      <c r="AG482" s="94">
        <f t="shared" si="112"/>
        <v>0.57863893025284885</v>
      </c>
      <c r="AH482" s="94">
        <f t="shared" si="113"/>
        <v>0.57856746545538729</v>
      </c>
      <c r="AI482" s="94">
        <f t="shared" si="114"/>
        <v>0.57888514395423074</v>
      </c>
      <c r="AJ482" s="94">
        <f t="shared" si="115"/>
        <v>0.57880307183293922</v>
      </c>
      <c r="AK482" s="94">
        <f t="shared" si="116"/>
        <v>0.57903403255462405</v>
      </c>
      <c r="AL482" s="94">
        <f t="shared" si="117"/>
        <v>0.57895370971246229</v>
      </c>
      <c r="AM482" s="94">
        <f t="shared" si="118"/>
        <v>0.57913377933620591</v>
      </c>
      <c r="AO482" s="28">
        <v>0.47499999999999998</v>
      </c>
      <c r="AP482" s="94">
        <f t="shared" si="127"/>
        <v>0.24341004313873602</v>
      </c>
      <c r="AQ482" s="94">
        <f t="shared" si="119"/>
        <v>0.29091652726069317</v>
      </c>
      <c r="AR482" s="94">
        <f t="shared" si="120"/>
        <v>0.33897049174852473</v>
      </c>
      <c r="AS482" s="94">
        <f t="shared" si="121"/>
        <v>0.38645214208816342</v>
      </c>
      <c r="AT482" s="94">
        <f t="shared" si="122"/>
        <v>0.43450545037111438</v>
      </c>
      <c r="AU482" s="94">
        <f t="shared" si="123"/>
        <v>0.48197459210179433</v>
      </c>
      <c r="AV482" s="94">
        <f t="shared" si="124"/>
        <v>0.53002863643708331</v>
      </c>
      <c r="AW482" s="94">
        <f t="shared" si="125"/>
        <v>0.57749036823882549</v>
      </c>
      <c r="AY482" s="28">
        <v>0.47499999999999998</v>
      </c>
      <c r="AZ482" s="34">
        <f>(((L482-VLOOKUP(AZ$6,Data!$N$4:$Y$11,Data!$W$1,FALSE)/1000)*VLOOKUP(AZ$6,Data!$N$4:$Y$11,Data!$P$1,FALSE)^1.5+VLOOKUP(AZ$6,Data!$N$4:$Y$11,Data!$W$1,FALSE)/1000*(Mannings_n_bot)^1.5)/L482)^0.67</f>
        <v>5.0850899542308432E-2</v>
      </c>
      <c r="BA482" s="34">
        <f>(((M482-VLOOKUP(BA$6,Data!$N$4:$Y$11,Data!$W$1,FALSE)/1000)*VLOOKUP(BA$6,Data!$N$4:$Y$11,Data!$P$1,FALSE)^1.5+VLOOKUP(BA$6,Data!$N$4:$Y$11,Data!$W$1,FALSE)/1000*(Mannings_n_bot)^1.5)/M482)^0.67</f>
        <v>5.0758443347494846E-2</v>
      </c>
      <c r="BB482" s="34">
        <f>(((N482-VLOOKUP(BB$6,Data!$N$4:$Y$11,Data!$W$1,FALSE)/1000)*VLOOKUP(BB$6,Data!$N$4:$Y$11,Data!$P$1,FALSE)^1.5+VLOOKUP(BB$6,Data!$N$4:$Y$11,Data!$W$1,FALSE)/1000*(Mannings_n_bot)^1.5)/N482)^0.67</f>
        <v>5.0622048053054224E-2</v>
      </c>
      <c r="BC482" s="34">
        <f>(((O482-VLOOKUP(BC$6,Data!$N$4:$Y$11,Data!$W$1,FALSE)/1000)*VLOOKUP(BC$6,Data!$N$4:$Y$11,Data!$P$1,FALSE)^1.5+VLOOKUP(BC$6,Data!$N$4:$Y$11,Data!$W$1,FALSE)/1000*(Mannings_n_bot)^1.5)/O482)^0.67</f>
        <v>5.0474035148460175E-2</v>
      </c>
      <c r="BD482" s="34">
        <f>(((P482-VLOOKUP(BD$6,Data!$N$4:$Y$11,Data!$W$1,FALSE)/1000)*VLOOKUP(BD$6,Data!$N$4:$Y$11,Data!$P$1,FALSE)^1.5+VLOOKUP(BD$6,Data!$N$4:$Y$11,Data!$W$1,FALSE)/1000*(Mannings_n_bot)^1.5)/P482)^0.67</f>
        <v>5.0298166235582135E-2</v>
      </c>
      <c r="BE482" s="34">
        <f>(((Q482-VLOOKUP(BE$6,Data!$N$4:$Y$11,Data!$W$1,FALSE)/1000)*VLOOKUP(BE$6,Data!$N$4:$Y$11,Data!$P$1,FALSE)^1.5+VLOOKUP(BE$6,Data!$N$4:$Y$11,Data!$W$1,FALSE)/1000*(Mannings_n_bot)^1.5)/Q482)^0.67</f>
        <v>5.0146824496608337E-2</v>
      </c>
      <c r="BF482" s="34">
        <f>(((R482-VLOOKUP(BF$6,Data!$N$4:$Y$11,Data!$W$1,FALSE)/1000)*VLOOKUP(BF$6,Data!$N$4:$Y$11,Data!$P$1,FALSE)^1.5+VLOOKUP(BF$6,Data!$N$4:$Y$11,Data!$W$1,FALSE)/1000*(Mannings_n_bot)^1.5)/R482)^0.67</f>
        <v>5.0040707473276755E-2</v>
      </c>
      <c r="BG482" s="34">
        <f>(((S482-VLOOKUP(BG$6,Data!$N$4:$Y$11,Data!$W$1,FALSE)/1000)*VLOOKUP(BG$6,Data!$N$4:$Y$11,Data!$P$1,FALSE)^1.5+VLOOKUP(BG$6,Data!$N$4:$Y$11,Data!$W$1,FALSE)/1000*(Mannings_n_bot)^1.5)/S482)^0.67</f>
        <v>4.9956263573072757E-2</v>
      </c>
    </row>
    <row r="483" spans="1:59" x14ac:dyDescent="0.25">
      <c r="A483" s="28">
        <v>0.47599999999999998</v>
      </c>
      <c r="B483" s="94">
        <v>0.5618667862946658</v>
      </c>
      <c r="C483" s="94">
        <v>0.80682207691483798</v>
      </c>
      <c r="D483" s="94">
        <v>1.0945384573196972</v>
      </c>
      <c r="E483" s="94">
        <v>1.4275375279962021</v>
      </c>
      <c r="F483" s="94">
        <v>1.8030202289045589</v>
      </c>
      <c r="G483" s="94">
        <v>2.2240620277943872</v>
      </c>
      <c r="H483" s="94">
        <v>2.6873108566366026</v>
      </c>
      <c r="I483" s="94">
        <v>3.196394959136911</v>
      </c>
      <c r="K483" s="28">
        <v>0.47599999999999998</v>
      </c>
      <c r="L483" s="94">
        <v>2.3056296737582205</v>
      </c>
      <c r="M483" s="94">
        <v>2.7701542620596618</v>
      </c>
      <c r="N483" s="94">
        <v>3.2252525257610585</v>
      </c>
      <c r="O483" s="94">
        <v>3.6896598853068094</v>
      </c>
      <c r="P483" s="94">
        <v>4.1447649722270876</v>
      </c>
      <c r="Q483" s="94">
        <v>4.6091117257870735</v>
      </c>
      <c r="R483" s="94">
        <v>5.0642259676069621</v>
      </c>
      <c r="S483" s="94">
        <v>5.5285361457742166</v>
      </c>
      <c r="U483" s="28">
        <v>0.47599999999999998</v>
      </c>
      <c r="V483" s="94">
        <v>1.3592650098591132</v>
      </c>
      <c r="W483" s="94">
        <v>1.632354784712275</v>
      </c>
      <c r="X483" s="94">
        <v>1.9006578325415768</v>
      </c>
      <c r="Y483" s="94">
        <v>2.1736765831290006</v>
      </c>
      <c r="Z483" s="94">
        <v>2.4419822464944692</v>
      </c>
      <c r="AA483" s="94">
        <v>2.7149644861826383</v>
      </c>
      <c r="AB483" s="94">
        <v>2.9832748345508748</v>
      </c>
      <c r="AC483" s="94">
        <v>3.2562351288837834</v>
      </c>
      <c r="AE483" s="28">
        <v>0.47599999999999998</v>
      </c>
      <c r="AF483" s="94">
        <f t="shared" si="126"/>
        <v>0.57926994161092027</v>
      </c>
      <c r="AG483" s="94">
        <f t="shared" si="112"/>
        <v>0.57976160241192254</v>
      </c>
      <c r="AH483" s="94">
        <f t="shared" si="113"/>
        <v>0.57969021008490285</v>
      </c>
      <c r="AI483" s="94">
        <f t="shared" si="114"/>
        <v>0.58000756667086362</v>
      </c>
      <c r="AJ483" s="94">
        <f t="shared" si="115"/>
        <v>0.57992557765730846</v>
      </c>
      <c r="AK483" s="94">
        <f t="shared" si="116"/>
        <v>0.58015630460769663</v>
      </c>
      <c r="AL483" s="94">
        <f t="shared" si="117"/>
        <v>0.5800760630293168</v>
      </c>
      <c r="AM483" s="94">
        <f t="shared" si="118"/>
        <v>0.5802559505282282</v>
      </c>
      <c r="AO483" s="28">
        <v>0.47599999999999998</v>
      </c>
      <c r="AP483" s="94">
        <f t="shared" si="127"/>
        <v>0.24369342253424947</v>
      </c>
      <c r="AQ483" s="94">
        <f t="shared" si="119"/>
        <v>0.29125528782463928</v>
      </c>
      <c r="AR483" s="94">
        <f t="shared" si="120"/>
        <v>0.33936519654733716</v>
      </c>
      <c r="AS483" s="94">
        <f t="shared" si="121"/>
        <v>0.38690220030334771</v>
      </c>
      <c r="AT483" s="94">
        <f t="shared" si="122"/>
        <v>0.43501145203312946</v>
      </c>
      <c r="AU483" s="94">
        <f t="shared" si="123"/>
        <v>0.48253593319320026</v>
      </c>
      <c r="AV483" s="94">
        <f t="shared" si="124"/>
        <v>0.53064592177083647</v>
      </c>
      <c r="AW483" s="94">
        <f t="shared" si="125"/>
        <v>0.5781629847134313</v>
      </c>
      <c r="AY483" s="28">
        <v>0.47599999999999998</v>
      </c>
      <c r="AZ483" s="34">
        <f>(((L483-VLOOKUP(AZ$6,Data!$N$4:$Y$11,Data!$W$1,FALSE)/1000)*VLOOKUP(AZ$6,Data!$N$4:$Y$11,Data!$P$1,FALSE)^1.5+VLOOKUP(AZ$6,Data!$N$4:$Y$11,Data!$W$1,FALSE)/1000*(Mannings_n_bot)^1.5)/L483)^0.67</f>
        <v>5.0837941641697984E-2</v>
      </c>
      <c r="BA483" s="34">
        <f>(((M483-VLOOKUP(BA$6,Data!$N$4:$Y$11,Data!$W$1,FALSE)/1000)*VLOOKUP(BA$6,Data!$N$4:$Y$11,Data!$P$1,FALSE)^1.5+VLOOKUP(BA$6,Data!$N$4:$Y$11,Data!$W$1,FALSE)/1000*(Mannings_n_bot)^1.5)/M483)^0.67</f>
        <v>5.0745286043127287E-2</v>
      </c>
      <c r="BB483" s="34">
        <f>(((N483-VLOOKUP(BB$6,Data!$N$4:$Y$11,Data!$W$1,FALSE)/1000)*VLOOKUP(BB$6,Data!$N$4:$Y$11,Data!$P$1,FALSE)^1.5+VLOOKUP(BB$6,Data!$N$4:$Y$11,Data!$W$1,FALSE)/1000*(Mannings_n_bot)^1.5)/N483)^0.67</f>
        <v>5.0608674979773484E-2</v>
      </c>
      <c r="BC483" s="34">
        <f>(((O483-VLOOKUP(BC$6,Data!$N$4:$Y$11,Data!$W$1,FALSE)/1000)*VLOOKUP(BC$6,Data!$N$4:$Y$11,Data!$P$1,FALSE)^1.5+VLOOKUP(BC$6,Data!$N$4:$Y$11,Data!$W$1,FALSE)/1000*(Mannings_n_bot)^1.5)/O483)^0.67</f>
        <v>5.0460387080869015E-2</v>
      </c>
      <c r="BD483" s="34">
        <f>(((P483-VLOOKUP(BD$6,Data!$N$4:$Y$11,Data!$W$1,FALSE)/1000)*VLOOKUP(BD$6,Data!$N$4:$Y$11,Data!$P$1,FALSE)^1.5+VLOOKUP(BD$6,Data!$N$4:$Y$11,Data!$W$1,FALSE)/1000*(Mannings_n_bot)^1.5)/P483)^0.67</f>
        <v>5.0284237729958464E-2</v>
      </c>
      <c r="BE483" s="34">
        <f>(((Q483-VLOOKUP(BE$6,Data!$N$4:$Y$11,Data!$W$1,FALSE)/1000)*VLOOKUP(BE$6,Data!$N$4:$Y$11,Data!$P$1,FALSE)^1.5+VLOOKUP(BE$6,Data!$N$4:$Y$11,Data!$W$1,FALSE)/1000*(Mannings_n_bot)^1.5)/Q483)^0.67</f>
        <v>5.0132622182797938E-2</v>
      </c>
      <c r="BF483" s="34">
        <f>(((R483-VLOOKUP(BF$6,Data!$N$4:$Y$11,Data!$W$1,FALSE)/1000)*VLOOKUP(BF$6,Data!$N$4:$Y$11,Data!$P$1,FALSE)^1.5+VLOOKUP(BF$6,Data!$N$4:$Y$11,Data!$W$1,FALSE)/1000*(Mannings_n_bot)^1.5)/R483)^0.67</f>
        <v>5.0026338660871181E-2</v>
      </c>
      <c r="BG483" s="34">
        <f>(((S483-VLOOKUP(BG$6,Data!$N$4:$Y$11,Data!$W$1,FALSE)/1000)*VLOOKUP(BG$6,Data!$N$4:$Y$11,Data!$P$1,FALSE)^1.5+VLOOKUP(BG$6,Data!$N$4:$Y$11,Data!$W$1,FALSE)/1000*(Mannings_n_bot)^1.5)/S483)^0.67</f>
        <v>4.9941735556374912E-2</v>
      </c>
    </row>
    <row r="484" spans="1:59" x14ac:dyDescent="0.25">
      <c r="A484" s="28">
        <v>0.47699999999999998</v>
      </c>
      <c r="B484" s="94">
        <v>0.56295557180274169</v>
      </c>
      <c r="C484" s="94">
        <v>0.80838350957071459</v>
      </c>
      <c r="D484" s="94">
        <v>1.0966571027617755</v>
      </c>
      <c r="E484" s="94">
        <v>1.4302984327104109</v>
      </c>
      <c r="F484" s="94">
        <v>1.8065080831632123</v>
      </c>
      <c r="G484" s="94">
        <v>2.2283617518804255</v>
      </c>
      <c r="H484" s="94">
        <v>2.6925072665867269</v>
      </c>
      <c r="I484" s="94">
        <v>3.2025728488515761</v>
      </c>
      <c r="K484" s="28">
        <v>0.47699999999999998</v>
      </c>
      <c r="L484" s="94">
        <v>2.307422194523443</v>
      </c>
      <c r="M484" s="94">
        <v>2.7723002810008883</v>
      </c>
      <c r="N484" s="94">
        <v>3.2277523994567421</v>
      </c>
      <c r="O484" s="94">
        <v>3.6925131403380482</v>
      </c>
      <c r="P484" s="94">
        <v>4.1479720743816637</v>
      </c>
      <c r="Q484" s="94">
        <v>4.6126721509098418</v>
      </c>
      <c r="R484" s="94">
        <v>5.0681402407728005</v>
      </c>
      <c r="S484" s="94">
        <v>5.5328037075510386</v>
      </c>
      <c r="U484" s="28">
        <v>0.47699999999999998</v>
      </c>
      <c r="V484" s="94">
        <v>1.3584618020887793</v>
      </c>
      <c r="W484" s="94">
        <v>1.6313835739378968</v>
      </c>
      <c r="X484" s="94">
        <v>1.8995281099750203</v>
      </c>
      <c r="Y484" s="94">
        <v>2.172378876371992</v>
      </c>
      <c r="Z484" s="94">
        <v>2.4405260153299717</v>
      </c>
      <c r="AA484" s="94">
        <v>2.7133402821933372</v>
      </c>
      <c r="AB484" s="94">
        <v>2.9814920981320965</v>
      </c>
      <c r="AC484" s="94">
        <v>3.2542844271962412</v>
      </c>
      <c r="AE484" s="28">
        <v>0.47699999999999998</v>
      </c>
      <c r="AF484" s="94">
        <f t="shared" si="126"/>
        <v>0.5803924509549041</v>
      </c>
      <c r="AG484" s="94">
        <f t="shared" si="112"/>
        <v>0.58088360777658843</v>
      </c>
      <c r="AH484" s="94">
        <f t="shared" si="113"/>
        <v>0.58081228854016453</v>
      </c>
      <c r="AI484" s="94">
        <f t="shared" si="114"/>
        <v>0.58112932045575083</v>
      </c>
      <c r="AJ484" s="94">
        <f t="shared" si="115"/>
        <v>0.58104741526251547</v>
      </c>
      <c r="AK484" s="94">
        <f t="shared" si="116"/>
        <v>0.58127790643597954</v>
      </c>
      <c r="AL484" s="94">
        <f t="shared" si="117"/>
        <v>0.58119774681900949</v>
      </c>
      <c r="AM484" s="94">
        <f t="shared" si="118"/>
        <v>0.58137745062895718</v>
      </c>
      <c r="AO484" s="28">
        <v>0.47699999999999998</v>
      </c>
      <c r="AP484" s="94">
        <f t="shared" si="127"/>
        <v>0.24397597160107501</v>
      </c>
      <c r="AQ484" s="94">
        <f t="shared" si="119"/>
        <v>0.29159305545316416</v>
      </c>
      <c r="AR484" s="94">
        <f t="shared" si="120"/>
        <v>0.33975874448930848</v>
      </c>
      <c r="AS484" s="94">
        <f t="shared" si="121"/>
        <v>0.38735093914370405</v>
      </c>
      <c r="AT484" s="94">
        <f t="shared" si="122"/>
        <v>0.43551597039922396</v>
      </c>
      <c r="AU484" s="94">
        <f t="shared" si="123"/>
        <v>0.48309562851565008</v>
      </c>
      <c r="AV484" s="94">
        <f t="shared" si="124"/>
        <v>0.5312613974107725</v>
      </c>
      <c r="AW484" s="94">
        <f t="shared" si="125"/>
        <v>0.5788336290479239</v>
      </c>
      <c r="AY484" s="28">
        <v>0.47699999999999998</v>
      </c>
      <c r="AZ484" s="34">
        <f>(((L484-VLOOKUP(AZ$6,Data!$N$4:$Y$11,Data!$W$1,FALSE)/1000)*VLOOKUP(AZ$6,Data!$N$4:$Y$11,Data!$P$1,FALSE)^1.5+VLOOKUP(AZ$6,Data!$N$4:$Y$11,Data!$W$1,FALSE)/1000*(Mannings_n_bot)^1.5)/L484)^0.67</f>
        <v>5.0824994607123253E-2</v>
      </c>
      <c r="BA484" s="34">
        <f>(((M484-VLOOKUP(BA$6,Data!$N$4:$Y$11,Data!$W$1,FALSE)/1000)*VLOOKUP(BA$6,Data!$N$4:$Y$11,Data!$P$1,FALSE)^1.5+VLOOKUP(BA$6,Data!$N$4:$Y$11,Data!$W$1,FALSE)/1000*(Mannings_n_bot)^1.5)/M484)^0.67</f>
        <v>5.0732139617469342E-2</v>
      </c>
      <c r="BB484" s="34">
        <f>(((N484-VLOOKUP(BB$6,Data!$N$4:$Y$11,Data!$W$1,FALSE)/1000)*VLOOKUP(BB$6,Data!$N$4:$Y$11,Data!$P$1,FALSE)^1.5+VLOOKUP(BB$6,Data!$N$4:$Y$11,Data!$W$1,FALSE)/1000*(Mannings_n_bot)^1.5)/N484)^0.67</f>
        <v>5.0595312949568309E-2</v>
      </c>
      <c r="BC484" s="34">
        <f>(((O484-VLOOKUP(BC$6,Data!$N$4:$Y$11,Data!$W$1,FALSE)/1000)*VLOOKUP(BC$6,Data!$N$4:$Y$11,Data!$P$1,FALSE)^1.5+VLOOKUP(BC$6,Data!$N$4:$Y$11,Data!$W$1,FALSE)/1000*(Mannings_n_bot)^1.5)/O484)^0.67</f>
        <v>5.0446750157143165E-2</v>
      </c>
      <c r="BD484" s="34">
        <f>(((P484-VLOOKUP(BD$6,Data!$N$4:$Y$11,Data!$W$1,FALSE)/1000)*VLOOKUP(BD$6,Data!$N$4:$Y$11,Data!$P$1,FALSE)^1.5+VLOOKUP(BD$6,Data!$N$4:$Y$11,Data!$W$1,FALSE)/1000*(Mannings_n_bot)^1.5)/P484)^0.67</f>
        <v>5.0270320574755133E-2</v>
      </c>
      <c r="BE484" s="34">
        <f>(((Q484-VLOOKUP(BE$6,Data!$N$4:$Y$11,Data!$W$1,FALSE)/1000)*VLOOKUP(BE$6,Data!$N$4:$Y$11,Data!$P$1,FALSE)^1.5+VLOOKUP(BE$6,Data!$N$4:$Y$11,Data!$W$1,FALSE)/1000*(Mannings_n_bot)^1.5)/Q484)^0.67</f>
        <v>5.0118431334575157E-2</v>
      </c>
      <c r="BF484" s="34">
        <f>(((R484-VLOOKUP(BF$6,Data!$N$4:$Y$11,Data!$W$1,FALSE)/1000)*VLOOKUP(BF$6,Data!$N$4:$Y$11,Data!$P$1,FALSE)^1.5+VLOOKUP(BF$6,Data!$N$4:$Y$11,Data!$W$1,FALSE)/1000*(Mannings_n_bot)^1.5)/R484)^0.67</f>
        <v>5.0011981443189323E-2</v>
      </c>
      <c r="BG484" s="34">
        <f>(((S484-VLOOKUP(BG$6,Data!$N$4:$Y$11,Data!$W$1,FALSE)/1000)*VLOOKUP(BG$6,Data!$N$4:$Y$11,Data!$P$1,FALSE)^1.5+VLOOKUP(BG$6,Data!$N$4:$Y$11,Data!$W$1,FALSE)/1000*(Mannings_n_bot)^1.5)/S484)^0.67</f>
        <v>4.992721918559298E-2</v>
      </c>
    </row>
    <row r="485" spans="1:59" x14ac:dyDescent="0.25">
      <c r="A485" s="28">
        <v>0.47799999999999998</v>
      </c>
      <c r="B485" s="94">
        <v>0.56404371279506504</v>
      </c>
      <c r="C485" s="94">
        <v>0.80994401158543516</v>
      </c>
      <c r="D485" s="94">
        <v>1.0987744867037983</v>
      </c>
      <c r="E485" s="94">
        <v>1.4330576862634405</v>
      </c>
      <c r="F485" s="94">
        <v>1.8099938538726019</v>
      </c>
      <c r="G485" s="94">
        <v>2.2326588992227476</v>
      </c>
      <c r="H485" s="94">
        <v>2.6977005658758988</v>
      </c>
      <c r="I485" s="94">
        <v>3.2087470311785142</v>
      </c>
      <c r="K485" s="28">
        <v>0.47799999999999998</v>
      </c>
      <c r="L485" s="94">
        <v>2.3092157770153001</v>
      </c>
      <c r="M485" s="94">
        <v>2.7744475797701607</v>
      </c>
      <c r="N485" s="94">
        <v>3.2302537625336556</v>
      </c>
      <c r="O485" s="94">
        <v>3.6953681027823557</v>
      </c>
      <c r="P485" s="94">
        <v>4.1511810935176516</v>
      </c>
      <c r="Q485" s="94">
        <v>4.6162347110085626</v>
      </c>
      <c r="R485" s="94">
        <v>5.0720568584946246</v>
      </c>
      <c r="S485" s="94">
        <v>5.5370738318552988</v>
      </c>
      <c r="U485" s="28">
        <v>0.47799999999999998</v>
      </c>
      <c r="V485" s="94">
        <v>1.3576562276460462</v>
      </c>
      <c r="W485" s="94">
        <v>1.6304095384788795</v>
      </c>
      <c r="X485" s="94">
        <v>1.8983950954897404</v>
      </c>
      <c r="Y485" s="94">
        <v>2.1710774198379195</v>
      </c>
      <c r="Z485" s="94">
        <v>2.4390655671840609</v>
      </c>
      <c r="AA485" s="94">
        <v>2.71171140343862</v>
      </c>
      <c r="AB485" s="94">
        <v>2.9797042197534709</v>
      </c>
      <c r="AC485" s="94">
        <v>3.2523281258074781</v>
      </c>
      <c r="AE485" s="28">
        <v>0.47799999999999998</v>
      </c>
      <c r="AF485" s="94">
        <f t="shared" si="126"/>
        <v>0.58151429582002667</v>
      </c>
      <c r="AG485" s="94">
        <f t="shared" si="112"/>
        <v>0.5820049444064449</v>
      </c>
      <c r="AH485" s="94">
        <f t="shared" si="113"/>
        <v>0.58193369887889967</v>
      </c>
      <c r="AI485" s="94">
        <f t="shared" si="114"/>
        <v>0.58225040337492784</v>
      </c>
      <c r="AJ485" s="94">
        <f t="shared" si="115"/>
        <v>0.58216858271245131</v>
      </c>
      <c r="AK485" s="94">
        <f t="shared" si="116"/>
        <v>0.58239883610939724</v>
      </c>
      <c r="AL485" s="94">
        <f t="shared" si="117"/>
        <v>0.58231875914936793</v>
      </c>
      <c r="AM485" s="94">
        <f t="shared" si="118"/>
        <v>0.58249827771092066</v>
      </c>
      <c r="AO485" s="28">
        <v>0.47799999999999998</v>
      </c>
      <c r="AP485" s="94">
        <f t="shared" si="127"/>
        <v>0.24425769060182889</v>
      </c>
      <c r="AQ485" s="94">
        <f t="shared" si="119"/>
        <v>0.29192983046107224</v>
      </c>
      <c r="AR485" s="94">
        <f t="shared" si="120"/>
        <v>0.34015113594108853</v>
      </c>
      <c r="AS485" s="94">
        <f t="shared" si="121"/>
        <v>0.38779835902800797</v>
      </c>
      <c r="AT485" s="94">
        <f t="shared" si="122"/>
        <v>0.43601900594002729</v>
      </c>
      <c r="AU485" s="94">
        <f t="shared" si="123"/>
        <v>0.48365367859186531</v>
      </c>
      <c r="AV485" s="94">
        <f t="shared" si="124"/>
        <v>0.53187506393147388</v>
      </c>
      <c r="AW485" s="94">
        <f t="shared" si="125"/>
        <v>0.57950230186895746</v>
      </c>
      <c r="AY485" s="28">
        <v>0.47799999999999998</v>
      </c>
      <c r="AZ485" s="34">
        <f>(((L485-VLOOKUP(AZ$6,Data!$N$4:$Y$11,Data!$W$1,FALSE)/1000)*VLOOKUP(AZ$6,Data!$N$4:$Y$11,Data!$P$1,FALSE)^1.5+VLOOKUP(AZ$6,Data!$N$4:$Y$11,Data!$W$1,FALSE)/1000*(Mannings_n_bot)^1.5)/L485)^0.67</f>
        <v>5.0812058399647288E-2</v>
      </c>
      <c r="BA485" s="34">
        <f>(((M485-VLOOKUP(BA$6,Data!$N$4:$Y$11,Data!$W$1,FALSE)/1000)*VLOOKUP(BA$6,Data!$N$4:$Y$11,Data!$P$1,FALSE)^1.5+VLOOKUP(BA$6,Data!$N$4:$Y$11,Data!$W$1,FALSE)/1000*(Mannings_n_bot)^1.5)/M485)^0.67</f>
        <v>5.0719004031460561E-2</v>
      </c>
      <c r="BB485" s="34">
        <f>(((N485-VLOOKUP(BB$6,Data!$N$4:$Y$11,Data!$W$1,FALSE)/1000)*VLOOKUP(BB$6,Data!$N$4:$Y$11,Data!$P$1,FALSE)^1.5+VLOOKUP(BB$6,Data!$N$4:$Y$11,Data!$W$1,FALSE)/1000*(Mannings_n_bot)^1.5)/N485)^0.67</f>
        <v>5.0581961922735175E-2</v>
      </c>
      <c r="BC485" s="34">
        <f>(((O485-VLOOKUP(BC$6,Data!$N$4:$Y$11,Data!$W$1,FALSE)/1000)*VLOOKUP(BC$6,Data!$N$4:$Y$11,Data!$P$1,FALSE)^1.5+VLOOKUP(BC$6,Data!$N$4:$Y$11,Data!$W$1,FALSE)/1000*(Mannings_n_bot)^1.5)/O485)^0.67</f>
        <v>5.0433124337117885E-2</v>
      </c>
      <c r="BD485" s="34">
        <f>(((P485-VLOOKUP(BD$6,Data!$N$4:$Y$11,Data!$W$1,FALSE)/1000)*VLOOKUP(BD$6,Data!$N$4:$Y$11,Data!$P$1,FALSE)^1.5+VLOOKUP(BD$6,Data!$N$4:$Y$11,Data!$W$1,FALSE)/1000*(Mannings_n_bot)^1.5)/P485)^0.67</f>
        <v>5.0256414728987231E-2</v>
      </c>
      <c r="BE485" s="34">
        <f>(((Q485-VLOOKUP(BE$6,Data!$N$4:$Y$11,Data!$W$1,FALSE)/1000)*VLOOKUP(BE$6,Data!$N$4:$Y$11,Data!$P$1,FALSE)^1.5+VLOOKUP(BE$6,Data!$N$4:$Y$11,Data!$W$1,FALSE)/1000*(Mannings_n_bot)^1.5)/Q485)^0.67</f>
        <v>5.0104251910435604E-2</v>
      </c>
      <c r="BF485" s="34">
        <f>(((R485-VLOOKUP(BF$6,Data!$N$4:$Y$11,Data!$W$1,FALSE)/1000)*VLOOKUP(BF$6,Data!$N$4:$Y$11,Data!$P$1,FALSE)^1.5+VLOOKUP(BF$6,Data!$N$4:$Y$11,Data!$W$1,FALSE)/1000*(Mannings_n_bot)^1.5)/R485)^0.67</f>
        <v>4.9997635778214006E-2</v>
      </c>
      <c r="BG485" s="34">
        <f>(((S485-VLOOKUP(BG$6,Data!$N$4:$Y$11,Data!$W$1,FALSE)/1000)*VLOOKUP(BG$6,Data!$N$4:$Y$11,Data!$P$1,FALSE)^1.5+VLOOKUP(BG$6,Data!$N$4:$Y$11,Data!$W$1,FALSE)/1000*(Mannings_n_bot)^1.5)/S485)^0.67</f>
        <v>4.9912714418455073E-2</v>
      </c>
    </row>
    <row r="486" spans="1:59" x14ac:dyDescent="0.25">
      <c r="A486" s="28">
        <v>0.47899999999999998</v>
      </c>
      <c r="B486" s="94">
        <v>0.56513120737365863</v>
      </c>
      <c r="C486" s="94">
        <v>0.81150358025381575</v>
      </c>
      <c r="D486" s="94">
        <v>1.1008906054719203</v>
      </c>
      <c r="E486" s="94">
        <v>1.4358152838867919</v>
      </c>
      <c r="F486" s="94">
        <v>1.8134775350024579</v>
      </c>
      <c r="G486" s="94">
        <v>2.2369534624089837</v>
      </c>
      <c r="H486" s="94">
        <v>2.7028907455368696</v>
      </c>
      <c r="I486" s="94">
        <v>3.2149174954809325</v>
      </c>
      <c r="K486" s="28">
        <v>0.47899999999999998</v>
      </c>
      <c r="L486" s="94">
        <v>2.3110104256244295</v>
      </c>
      <c r="M486" s="94">
        <v>2.7765961636217686</v>
      </c>
      <c r="N486" s="94">
        <v>3.2327566211128214</v>
      </c>
      <c r="O486" s="94">
        <v>3.6982247796242427</v>
      </c>
      <c r="P486" s="94">
        <v>4.1543920374862537</v>
      </c>
      <c r="Q486" s="94">
        <v>4.6197994147978463</v>
      </c>
      <c r="R486" s="94">
        <v>5.0759758303537144</v>
      </c>
      <c r="S486" s="94">
        <v>5.5413465291316424</v>
      </c>
      <c r="U486" s="28">
        <v>0.47899999999999998</v>
      </c>
      <c r="V486" s="94">
        <v>1.3568482823155634</v>
      </c>
      <c r="W486" s="94">
        <v>1.6294326732696383</v>
      </c>
      <c r="X486" s="94">
        <v>1.8972587831880845</v>
      </c>
      <c r="Y486" s="94">
        <v>2.1697722067792919</v>
      </c>
      <c r="Z486" s="94">
        <v>2.4376008944771321</v>
      </c>
      <c r="AA486" s="94">
        <v>2.7100778414892526</v>
      </c>
      <c r="AB486" s="94">
        <v>2.9779111901536086</v>
      </c>
      <c r="AC486" s="94">
        <v>3.2503662146065997</v>
      </c>
      <c r="AE486" s="28">
        <v>0.47899999999999998</v>
      </c>
      <c r="AF486" s="94">
        <f t="shared" si="126"/>
        <v>0.58263547424952322</v>
      </c>
      <c r="AG486" s="94">
        <f t="shared" si="112"/>
        <v>0.58312561035761612</v>
      </c>
      <c r="AH486" s="94">
        <f t="shared" si="113"/>
        <v>0.58305443915536392</v>
      </c>
      <c r="AI486" s="94">
        <f t="shared" si="114"/>
        <v>0.58337081349095643</v>
      </c>
      <c r="AJ486" s="94">
        <f t="shared" si="115"/>
        <v>0.58328907806753283</v>
      </c>
      <c r="AK486" s="94">
        <f t="shared" si="116"/>
        <v>0.58351909169440075</v>
      </c>
      <c r="AL486" s="94">
        <f t="shared" si="117"/>
        <v>0.5834390980847447</v>
      </c>
      <c r="AM486" s="94">
        <f t="shared" si="118"/>
        <v>0.58361842984317369</v>
      </c>
      <c r="AO486" s="28">
        <v>0.47899999999999998</v>
      </c>
      <c r="AP486" s="94">
        <f t="shared" si="127"/>
        <v>0.24453857979500959</v>
      </c>
      <c r="AQ486" s="94">
        <f t="shared" si="119"/>
        <v>0.29226561315826977</v>
      </c>
      <c r="AR486" s="94">
        <f t="shared" si="120"/>
        <v>0.34054237126361758</v>
      </c>
      <c r="AS486" s="94">
        <f t="shared" si="121"/>
        <v>0.3882444603685441</v>
      </c>
      <c r="AT486" s="94">
        <f t="shared" si="122"/>
        <v>0.43652055911886445</v>
      </c>
      <c r="AU486" s="94">
        <f t="shared" si="123"/>
        <v>0.48421008393648379</v>
      </c>
      <c r="AV486" s="94">
        <f t="shared" si="124"/>
        <v>0.53248692189862556</v>
      </c>
      <c r="AW486" s="94">
        <f t="shared" si="125"/>
        <v>0.58016900379351055</v>
      </c>
      <c r="AY486" s="28">
        <v>0.47899999999999998</v>
      </c>
      <c r="AZ486" s="34">
        <f>(((L486-VLOOKUP(AZ$6,Data!$N$4:$Y$11,Data!$W$1,FALSE)/1000)*VLOOKUP(AZ$6,Data!$N$4:$Y$11,Data!$P$1,FALSE)^1.5+VLOOKUP(AZ$6,Data!$N$4:$Y$11,Data!$W$1,FALSE)/1000*(Mannings_n_bot)^1.5)/L486)^0.67</f>
        <v>5.0799132980371788E-2</v>
      </c>
      <c r="BA486" s="34">
        <f>(((M486-VLOOKUP(BA$6,Data!$N$4:$Y$11,Data!$W$1,FALSE)/1000)*VLOOKUP(BA$6,Data!$N$4:$Y$11,Data!$P$1,FALSE)^1.5+VLOOKUP(BA$6,Data!$N$4:$Y$11,Data!$W$1,FALSE)/1000*(Mannings_n_bot)^1.5)/M486)^0.67</f>
        <v>5.0705879246077383E-2</v>
      </c>
      <c r="BB486" s="34">
        <f>(((N486-VLOOKUP(BB$6,Data!$N$4:$Y$11,Data!$W$1,FALSE)/1000)*VLOOKUP(BB$6,Data!$N$4:$Y$11,Data!$P$1,FALSE)^1.5+VLOOKUP(BB$6,Data!$N$4:$Y$11,Data!$W$1,FALSE)/1000*(Mannings_n_bot)^1.5)/N486)^0.67</f>
        <v>5.0568621859607817E-2</v>
      </c>
      <c r="BC486" s="34">
        <f>(((O486-VLOOKUP(BC$6,Data!$N$4:$Y$11,Data!$W$1,FALSE)/1000)*VLOOKUP(BC$6,Data!$N$4:$Y$11,Data!$P$1,FALSE)^1.5+VLOOKUP(BC$6,Data!$N$4:$Y$11,Data!$W$1,FALSE)/1000*(Mannings_n_bot)^1.5)/O486)^0.67</f>
        <v>5.0419509580664518E-2</v>
      </c>
      <c r="BD486" s="34">
        <f>(((P486-VLOOKUP(BD$6,Data!$N$4:$Y$11,Data!$W$1,FALSE)/1000)*VLOOKUP(BD$6,Data!$N$4:$Y$11,Data!$P$1,FALSE)^1.5+VLOOKUP(BD$6,Data!$N$4:$Y$11,Data!$W$1,FALSE)/1000*(Mannings_n_bot)^1.5)/P486)^0.67</f>
        <v>5.0242520151706611E-2</v>
      </c>
      <c r="BE486" s="34">
        <f>(((Q486-VLOOKUP(BE$6,Data!$N$4:$Y$11,Data!$W$1,FALSE)/1000)*VLOOKUP(BE$6,Data!$N$4:$Y$11,Data!$P$1,FALSE)^1.5+VLOOKUP(BE$6,Data!$N$4:$Y$11,Data!$W$1,FALSE)/1000*(Mannings_n_bot)^1.5)/Q486)^0.67</f>
        <v>5.0090083868910833E-2</v>
      </c>
      <c r="BF486" s="34">
        <f>(((R486-VLOOKUP(BF$6,Data!$N$4:$Y$11,Data!$W$1,FALSE)/1000)*VLOOKUP(BF$6,Data!$N$4:$Y$11,Data!$P$1,FALSE)^1.5+VLOOKUP(BF$6,Data!$N$4:$Y$11,Data!$W$1,FALSE)/1000*(Mannings_n_bot)^1.5)/R486)^0.67</f>
        <v>4.9983301623964443E-2</v>
      </c>
      <c r="BG486" s="34">
        <f>(((S486-VLOOKUP(BG$6,Data!$N$4:$Y$11,Data!$W$1,FALSE)/1000)*VLOOKUP(BG$6,Data!$N$4:$Y$11,Data!$P$1,FALSE)^1.5+VLOOKUP(BG$6,Data!$N$4:$Y$11,Data!$W$1,FALSE)/1000*(Mannings_n_bot)^1.5)/S486)^0.67</f>
        <v>4.9898221212724914E-2</v>
      </c>
    </row>
    <row r="487" spans="1:59" x14ac:dyDescent="0.25">
      <c r="A487" s="28">
        <v>0.48</v>
      </c>
      <c r="B487" s="94">
        <v>0.56621805363715949</v>
      </c>
      <c r="C487" s="94">
        <v>0.81306221286581315</v>
      </c>
      <c r="D487" s="94">
        <v>1.1030054553857025</v>
      </c>
      <c r="E487" s="94">
        <v>1.4385712208033687</v>
      </c>
      <c r="F487" s="94">
        <v>1.816959120511652</v>
      </c>
      <c r="G487" s="94">
        <v>2.241245434013373</v>
      </c>
      <c r="H487" s="94">
        <v>2.7080777965862124</v>
      </c>
      <c r="I487" s="94">
        <v>3.221084231102795</v>
      </c>
      <c r="K487" s="28">
        <v>0.48</v>
      </c>
      <c r="L487" s="94">
        <v>2.3128061447604833</v>
      </c>
      <c r="M487" s="94">
        <v>2.7787460378328341</v>
      </c>
      <c r="N487" s="94">
        <v>3.235260981341852</v>
      </c>
      <c r="O487" s="94">
        <v>3.7010831778786231</v>
      </c>
      <c r="P487" s="94">
        <v>4.1576049141728237</v>
      </c>
      <c r="Q487" s="94">
        <v>4.6233662710302728</v>
      </c>
      <c r="R487" s="94">
        <v>5.0798971659730787</v>
      </c>
      <c r="S487" s="94">
        <v>5.5456218098702603</v>
      </c>
      <c r="U487" s="28">
        <v>0.48</v>
      </c>
      <c r="V487" s="94">
        <v>1.3560379618595118</v>
      </c>
      <c r="W487" s="94">
        <v>1.6284529732177</v>
      </c>
      <c r="X487" s="94">
        <v>1.8961191671410738</v>
      </c>
      <c r="Y487" s="94">
        <v>2.168463230412875</v>
      </c>
      <c r="Z487" s="94">
        <v>2.4361319895894029</v>
      </c>
      <c r="AA487" s="94">
        <v>2.708439587871402</v>
      </c>
      <c r="AB487" s="94">
        <v>2.9761130000220848</v>
      </c>
      <c r="AC487" s="94">
        <v>3.2483986834292558</v>
      </c>
      <c r="AE487" s="28">
        <v>0.48</v>
      </c>
      <c r="AF487" s="94">
        <f t="shared" si="126"/>
        <v>0.58375598428313813</v>
      </c>
      <c r="AG487" s="94">
        <f t="shared" si="112"/>
        <v>0.58424560368273493</v>
      </c>
      <c r="AH487" s="94">
        <f t="shared" si="113"/>
        <v>0.58417450742032062</v>
      </c>
      <c r="AI487" s="94">
        <f t="shared" si="114"/>
        <v>0.58449054886290552</v>
      </c>
      <c r="AJ487" s="94">
        <f t="shared" si="115"/>
        <v>0.58440889938468432</v>
      </c>
      <c r="AK487" s="94">
        <f t="shared" si="116"/>
        <v>0.58463867125394797</v>
      </c>
      <c r="AL487" s="94">
        <f t="shared" si="117"/>
        <v>0.58455876168600029</v>
      </c>
      <c r="AM487" s="94">
        <f t="shared" si="118"/>
        <v>0.58473790509127832</v>
      </c>
      <c r="AO487" s="28">
        <v>0.48</v>
      </c>
      <c r="AP487" s="94">
        <f t="shared" si="127"/>
        <v>0.24481863943499582</v>
      </c>
      <c r="AQ487" s="94">
        <f t="shared" si="119"/>
        <v>0.29260040384976194</v>
      </c>
      <c r="AR487" s="94">
        <f t="shared" si="120"/>
        <v>0.34093245081212015</v>
      </c>
      <c r="AS487" s="94">
        <f t="shared" si="121"/>
        <v>0.38868924357110102</v>
      </c>
      <c r="AT487" s="94">
        <f t="shared" si="122"/>
        <v>0.43702063039175165</v>
      </c>
      <c r="AU487" s="94">
        <f t="shared" si="123"/>
        <v>0.48476484505605327</v>
      </c>
      <c r="AV487" s="94">
        <f t="shared" si="124"/>
        <v>0.53309697186900973</v>
      </c>
      <c r="AW487" s="94">
        <f t="shared" si="125"/>
        <v>0.5808337354288774</v>
      </c>
      <c r="AY487" s="28">
        <v>0.48</v>
      </c>
      <c r="AZ487" s="34">
        <f>(((L487-VLOOKUP(AZ$6,Data!$N$4:$Y$11,Data!$W$1,FALSE)/1000)*VLOOKUP(AZ$6,Data!$N$4:$Y$11,Data!$P$1,FALSE)^1.5+VLOOKUP(AZ$6,Data!$N$4:$Y$11,Data!$W$1,FALSE)/1000*(Mannings_n_bot)^1.5)/L487)^0.67</f>
        <v>5.0786218310436532E-2</v>
      </c>
      <c r="BA487" s="34">
        <f>(((M487-VLOOKUP(BA$6,Data!$N$4:$Y$11,Data!$W$1,FALSE)/1000)*VLOOKUP(BA$6,Data!$N$4:$Y$11,Data!$P$1,FALSE)^1.5+VLOOKUP(BA$6,Data!$N$4:$Y$11,Data!$W$1,FALSE)/1000*(Mannings_n_bot)^1.5)/M487)^0.67</f>
        <v>5.0692765222332146E-2</v>
      </c>
      <c r="BB487" s="34">
        <f>(((N487-VLOOKUP(BB$6,Data!$N$4:$Y$11,Data!$W$1,FALSE)/1000)*VLOOKUP(BB$6,Data!$N$4:$Y$11,Data!$P$1,FALSE)^1.5+VLOOKUP(BB$6,Data!$N$4:$Y$11,Data!$W$1,FALSE)/1000*(Mannings_n_bot)^1.5)/N487)^0.67</f>
        <v>5.055529272055663E-2</v>
      </c>
      <c r="BC487" s="34">
        <f>(((O487-VLOOKUP(BC$6,Data!$N$4:$Y$11,Data!$W$1,FALSE)/1000)*VLOOKUP(BC$6,Data!$N$4:$Y$11,Data!$P$1,FALSE)^1.5+VLOOKUP(BC$6,Data!$N$4:$Y$11,Data!$W$1,FALSE)/1000*(Mannings_n_bot)^1.5)/O487)^0.67</f>
        <v>5.0405905847689822E-2</v>
      </c>
      <c r="BD487" s="34">
        <f>(((P487-VLOOKUP(BD$6,Data!$N$4:$Y$11,Data!$W$1,FALSE)/1000)*VLOOKUP(BD$6,Data!$N$4:$Y$11,Data!$P$1,FALSE)^1.5+VLOOKUP(BD$6,Data!$N$4:$Y$11,Data!$W$1,FALSE)/1000*(Mannings_n_bot)^1.5)/P487)^0.67</f>
        <v>5.0228636802001091E-2</v>
      </c>
      <c r="BE487" s="34">
        <f>(((Q487-VLOOKUP(BE$6,Data!$N$4:$Y$11,Data!$W$1,FALSE)/1000)*VLOOKUP(BE$6,Data!$N$4:$Y$11,Data!$P$1,FALSE)^1.5+VLOOKUP(BE$6,Data!$N$4:$Y$11,Data!$W$1,FALSE)/1000*(Mannings_n_bot)^1.5)/Q487)^0.67</f>
        <v>5.0075927168567527E-2</v>
      </c>
      <c r="BF487" s="34">
        <f>(((R487-VLOOKUP(BF$6,Data!$N$4:$Y$11,Data!$W$1,FALSE)/1000)*VLOOKUP(BF$6,Data!$N$4:$Y$11,Data!$P$1,FALSE)^1.5+VLOOKUP(BF$6,Data!$N$4:$Y$11,Data!$W$1,FALSE)/1000*(Mannings_n_bot)^1.5)/R487)^0.67</f>
        <v>4.9968978938495445E-2</v>
      </c>
      <c r="BG487" s="34">
        <f>(((S487-VLOOKUP(BG$6,Data!$N$4:$Y$11,Data!$W$1,FALSE)/1000)*VLOOKUP(BG$6,Data!$N$4:$Y$11,Data!$P$1,FALSE)^1.5+VLOOKUP(BG$6,Data!$N$4:$Y$11,Data!$W$1,FALSE)/1000*(Mannings_n_bot)^1.5)/S487)^0.67</f>
        <v>4.9883739526201079E-2</v>
      </c>
    </row>
    <row r="488" spans="1:59" x14ac:dyDescent="0.25">
      <c r="A488" s="28">
        <v>0.48099999999999998</v>
      </c>
      <c r="B488" s="94">
        <v>0.56730424968080051</v>
      </c>
      <c r="C488" s="94">
        <v>0.81461990670649931</v>
      </c>
      <c r="D488" s="94">
        <v>1.1051190327580755</v>
      </c>
      <c r="E488" s="94">
        <v>1.4413254922274368</v>
      </c>
      <c r="F488" s="94">
        <v>1.8204386043481424</v>
      </c>
      <c r="G488" s="94">
        <v>2.2455348065966971</v>
      </c>
      <c r="H488" s="94">
        <v>2.7132617100242342</v>
      </c>
      <c r="I488" s="94">
        <v>3.2272472273687214</v>
      </c>
      <c r="K488" s="28">
        <v>0.48099999999999998</v>
      </c>
      <c r="L488" s="94">
        <v>2.3146029388522646</v>
      </c>
      <c r="M488" s="94">
        <v>2.7808972077034779</v>
      </c>
      <c r="N488" s="94">
        <v>3.2377668493951304</v>
      </c>
      <c r="O488" s="94">
        <v>3.7039433045910326</v>
      </c>
      <c r="P488" s="94">
        <v>4.1608197314971225</v>
      </c>
      <c r="Q488" s="94">
        <v>4.6269352884966697</v>
      </c>
      <c r="R488" s="94">
        <v>5.0838208750177474</v>
      </c>
      <c r="S488" s="94">
        <v>5.549899684607202</v>
      </c>
      <c r="U488" s="28">
        <v>0.48099999999999998</v>
      </c>
      <c r="V488" s="94">
        <v>1.3552252620174638</v>
      </c>
      <c r="W488" s="94">
        <v>1.6274704332035326</v>
      </c>
      <c r="X488" s="94">
        <v>1.894976241388211</v>
      </c>
      <c r="Y488" s="94">
        <v>2.167150483919464</v>
      </c>
      <c r="Z488" s="94">
        <v>2.4346588448606572</v>
      </c>
      <c r="AA488" s="94">
        <v>2.7067966340663534</v>
      </c>
      <c r="AB488" s="94">
        <v>2.9743096399991305</v>
      </c>
      <c r="AC488" s="94">
        <v>3.2464255220573057</v>
      </c>
      <c r="AE488" s="28">
        <v>0.48099999999999998</v>
      </c>
      <c r="AF488" s="94">
        <f t="shared" si="126"/>
        <v>0.58487582395710669</v>
      </c>
      <c r="AG488" s="94">
        <f t="shared" si="112"/>
        <v>0.58536492243092375</v>
      </c>
      <c r="AH488" s="94">
        <f t="shared" si="113"/>
        <v>0.58529390172102158</v>
      </c>
      <c r="AI488" s="94">
        <f t="shared" si="114"/>
        <v>0.5856096075463344</v>
      </c>
      <c r="AJ488" s="94">
        <f t="shared" si="115"/>
        <v>0.5855280447173199</v>
      </c>
      <c r="AK488" s="94">
        <f t="shared" si="116"/>
        <v>0.5857575728474862</v>
      </c>
      <c r="AL488" s="94">
        <f t="shared" si="117"/>
        <v>0.58567774801048378</v>
      </c>
      <c r="AM488" s="94">
        <f t="shared" si="118"/>
        <v>0.58585670151728464</v>
      </c>
      <c r="AO488" s="28">
        <v>0.48099999999999998</v>
      </c>
      <c r="AP488" s="94">
        <f t="shared" si="127"/>
        <v>0.24509786977204306</v>
      </c>
      <c r="AQ488" s="94">
        <f t="shared" si="119"/>
        <v>0.29293420283564858</v>
      </c>
      <c r="AR488" s="94">
        <f t="shared" si="120"/>
        <v>0.34132137493610154</v>
      </c>
      <c r="AS488" s="94">
        <f t="shared" si="121"/>
        <v>0.38913270903496711</v>
      </c>
      <c r="AT488" s="94">
        <f t="shared" si="122"/>
        <v>0.43751922020738987</v>
      </c>
      <c r="AU488" s="94">
        <f t="shared" si="123"/>
        <v>0.48531796244902536</v>
      </c>
      <c r="AV488" s="94">
        <f t="shared" si="124"/>
        <v>0.53370521439049767</v>
      </c>
      <c r="AW488" s="94">
        <f t="shared" si="125"/>
        <v>0.58149649737266051</v>
      </c>
      <c r="AY488" s="28">
        <v>0.48099999999999998</v>
      </c>
      <c r="AZ488" s="34">
        <f>(((L488-VLOOKUP(AZ$6,Data!$N$4:$Y$11,Data!$W$1,FALSE)/1000)*VLOOKUP(AZ$6,Data!$N$4:$Y$11,Data!$P$1,FALSE)^1.5+VLOOKUP(AZ$6,Data!$N$4:$Y$11,Data!$W$1,FALSE)/1000*(Mannings_n_bot)^1.5)/L488)^0.67</f>
        <v>5.0773314351018554E-2</v>
      </c>
      <c r="BA488" s="34">
        <f>(((M488-VLOOKUP(BA$6,Data!$N$4:$Y$11,Data!$W$1,FALSE)/1000)*VLOOKUP(BA$6,Data!$N$4:$Y$11,Data!$P$1,FALSE)^1.5+VLOOKUP(BA$6,Data!$N$4:$Y$11,Data!$W$1,FALSE)/1000*(Mannings_n_bot)^1.5)/M488)^0.67</f>
        <v>5.0679661921272628E-2</v>
      </c>
      <c r="BB488" s="34">
        <f>(((N488-VLOOKUP(BB$6,Data!$N$4:$Y$11,Data!$W$1,FALSE)/1000)*VLOOKUP(BB$6,Data!$N$4:$Y$11,Data!$P$1,FALSE)^1.5+VLOOKUP(BB$6,Data!$N$4:$Y$11,Data!$W$1,FALSE)/1000*(Mannings_n_bot)^1.5)/N488)^0.67</f>
        <v>5.0541974465987793E-2</v>
      </c>
      <c r="BC488" s="34">
        <f>(((O488-VLOOKUP(BC$6,Data!$N$4:$Y$11,Data!$W$1,FALSE)/1000)*VLOOKUP(BC$6,Data!$N$4:$Y$11,Data!$P$1,FALSE)^1.5+VLOOKUP(BC$6,Data!$N$4:$Y$11,Data!$W$1,FALSE)/1000*(Mannings_n_bot)^1.5)/O488)^0.67</f>
        <v>5.0392313098135272E-2</v>
      </c>
      <c r="BD488" s="34">
        <f>(((P488-VLOOKUP(BD$6,Data!$N$4:$Y$11,Data!$W$1,FALSE)/1000)*VLOOKUP(BD$6,Data!$N$4:$Y$11,Data!$P$1,FALSE)^1.5+VLOOKUP(BD$6,Data!$N$4:$Y$11,Data!$W$1,FALSE)/1000*(Mannings_n_bot)^1.5)/P488)^0.67</f>
        <v>5.0214764638993874E-2</v>
      </c>
      <c r="BE488" s="34">
        <f>(((Q488-VLOOKUP(BE$6,Data!$N$4:$Y$11,Data!$W$1,FALSE)/1000)*VLOOKUP(BE$6,Data!$N$4:$Y$11,Data!$P$1,FALSE)^1.5+VLOOKUP(BE$6,Data!$N$4:$Y$11,Data!$W$1,FALSE)/1000*(Mannings_n_bot)^1.5)/Q488)^0.67</f>
        <v>5.0061781768006811E-2</v>
      </c>
      <c r="BF488" s="34">
        <f>(((R488-VLOOKUP(BF$6,Data!$N$4:$Y$11,Data!$W$1,FALSE)/1000)*VLOOKUP(BF$6,Data!$N$4:$Y$11,Data!$P$1,FALSE)^1.5+VLOOKUP(BF$6,Data!$N$4:$Y$11,Data!$W$1,FALSE)/1000*(Mannings_n_bot)^1.5)/R488)^0.67</f>
        <v>4.99546676798968E-2</v>
      </c>
      <c r="BG488" s="34">
        <f>(((S488-VLOOKUP(BG$6,Data!$N$4:$Y$11,Data!$W$1,FALSE)/1000)*VLOOKUP(BG$6,Data!$N$4:$Y$11,Data!$P$1,FALSE)^1.5+VLOOKUP(BG$6,Data!$N$4:$Y$11,Data!$W$1,FALSE)/1000*(Mannings_n_bot)^1.5)/S488)^0.67</f>
        <v>4.9869269316716348E-2</v>
      </c>
    </row>
    <row r="489" spans="1:59" x14ac:dyDescent="0.25">
      <c r="A489" s="28">
        <v>0.48199999999999998</v>
      </c>
      <c r="B489" s="94">
        <v>0.56838979359638975</v>
      </c>
      <c r="C489" s="94">
        <v>0.81617665905603254</v>
      </c>
      <c r="D489" s="94">
        <v>1.1072313338953079</v>
      </c>
      <c r="E489" s="94">
        <v>1.44407809336457</v>
      </c>
      <c r="F489" s="94">
        <v>1.8239159804489116</v>
      </c>
      <c r="G489" s="94">
        <v>2.2498215727062068</v>
      </c>
      <c r="H489" s="94">
        <v>2.7184424768348956</v>
      </c>
      <c r="I489" s="94">
        <v>3.2334064735838965</v>
      </c>
      <c r="K489" s="28">
        <v>0.48199999999999998</v>
      </c>
      <c r="L489" s="94">
        <v>2.316400812347859</v>
      </c>
      <c r="M489" s="94">
        <v>2.7830496785569734</v>
      </c>
      <c r="N489" s="94">
        <v>3.2402742314740078</v>
      </c>
      <c r="O489" s="94">
        <v>3.7068051668378401</v>
      </c>
      <c r="P489" s="94">
        <v>4.1640364974135489</v>
      </c>
      <c r="Q489" s="94">
        <v>4.6305064760263752</v>
      </c>
      <c r="R489" s="94">
        <v>5.087746967195077</v>
      </c>
      <c r="S489" s="94">
        <v>5.554180163924717</v>
      </c>
      <c r="U489" s="28">
        <v>0.48199999999999998</v>
      </c>
      <c r="V489" s="94">
        <v>1.3544101785062423</v>
      </c>
      <c r="W489" s="94">
        <v>1.6264850480803754</v>
      </c>
      <c r="X489" s="94">
        <v>1.8938299999372761</v>
      </c>
      <c r="Y489" s="94">
        <v>2.1658339604436572</v>
      </c>
      <c r="Z489" s="94">
        <v>2.4331814525899893</v>
      </c>
      <c r="AA489" s="94">
        <v>2.7051489715102268</v>
      </c>
      <c r="AB489" s="94">
        <v>2.9725011006753199</v>
      </c>
      <c r="AC489" s="94">
        <v>3.2444467202184737</v>
      </c>
      <c r="AE489" s="28">
        <v>0.48199999999999998</v>
      </c>
      <c r="AF489" s="94">
        <f t="shared" si="126"/>
        <v>0.5859949913041328</v>
      </c>
      <c r="AG489" s="94">
        <f t="shared" si="112"/>
        <v>0.58648356464777418</v>
      </c>
      <c r="AH489" s="94">
        <f t="shared" si="113"/>
        <v>0.58641262010119011</v>
      </c>
      <c r="AI489" s="94">
        <f t="shared" si="114"/>
        <v>0.58672798759327105</v>
      </c>
      <c r="AJ489" s="94">
        <f t="shared" si="115"/>
        <v>0.58664651211532326</v>
      </c>
      <c r="AK489" s="94">
        <f t="shared" si="116"/>
        <v>0.58687579453093308</v>
      </c>
      <c r="AL489" s="94">
        <f t="shared" si="117"/>
        <v>0.58679605511201605</v>
      </c>
      <c r="AM489" s="94">
        <f t="shared" si="118"/>
        <v>0.58697481717971489</v>
      </c>
      <c r="AO489" s="28">
        <v>0.48199999999999998</v>
      </c>
      <c r="AP489" s="94">
        <f t="shared" si="127"/>
        <v>0.24537627105227997</v>
      </c>
      <c r="AQ489" s="94">
        <f t="shared" si="119"/>
        <v>0.29326701041112019</v>
      </c>
      <c r="AR489" s="94">
        <f t="shared" si="120"/>
        <v>0.34170914397934338</v>
      </c>
      <c r="AS489" s="94">
        <f t="shared" si="121"/>
        <v>0.38957485715292345</v>
      </c>
      <c r="AT489" s="94">
        <f t="shared" si="122"/>
        <v>0.43801632900715914</v>
      </c>
      <c r="AU489" s="94">
        <f t="shared" si="123"/>
        <v>0.48586943660574894</v>
      </c>
      <c r="AV489" s="94">
        <f t="shared" si="124"/>
        <v>0.53431165000204373</v>
      </c>
      <c r="AW489" s="94">
        <f t="shared" si="125"/>
        <v>0.58215729021276363</v>
      </c>
      <c r="AY489" s="28">
        <v>0.48199999999999998</v>
      </c>
      <c r="AZ489" s="34">
        <f>(((L489-VLOOKUP(AZ$6,Data!$N$4:$Y$11,Data!$W$1,FALSE)/1000)*VLOOKUP(AZ$6,Data!$N$4:$Y$11,Data!$P$1,FALSE)^1.5+VLOOKUP(AZ$6,Data!$N$4:$Y$11,Data!$W$1,FALSE)/1000*(Mannings_n_bot)^1.5)/L489)^0.67</f>
        <v>5.0760421063331659E-2</v>
      </c>
      <c r="BA489" s="34">
        <f>(((M489-VLOOKUP(BA$6,Data!$N$4:$Y$11,Data!$W$1,FALSE)/1000)*VLOOKUP(BA$6,Data!$N$4:$Y$11,Data!$P$1,FALSE)^1.5+VLOOKUP(BA$6,Data!$N$4:$Y$11,Data!$W$1,FALSE)/1000*(Mannings_n_bot)^1.5)/M489)^0.67</f>
        <v>5.0666569303981349E-2</v>
      </c>
      <c r="BB489" s="34">
        <f>(((N489-VLOOKUP(BB$6,Data!$N$4:$Y$11,Data!$W$1,FALSE)/1000)*VLOOKUP(BB$6,Data!$N$4:$Y$11,Data!$P$1,FALSE)^1.5+VLOOKUP(BB$6,Data!$N$4:$Y$11,Data!$W$1,FALSE)/1000*(Mannings_n_bot)^1.5)/N489)^0.67</f>
        <v>5.0528667056342888E-2</v>
      </c>
      <c r="BC489" s="34">
        <f>(((O489-VLOOKUP(BC$6,Data!$N$4:$Y$11,Data!$W$1,FALSE)/1000)*VLOOKUP(BC$6,Data!$N$4:$Y$11,Data!$P$1,FALSE)^1.5+VLOOKUP(BC$6,Data!$N$4:$Y$11,Data!$W$1,FALSE)/1000*(Mannings_n_bot)^1.5)/O489)^0.67</f>
        <v>5.0378731291976432E-2</v>
      </c>
      <c r="BD489" s="34">
        <f>(((P489-VLOOKUP(BD$6,Data!$N$4:$Y$11,Data!$W$1,FALSE)/1000)*VLOOKUP(BD$6,Data!$N$4:$Y$11,Data!$P$1,FALSE)^1.5+VLOOKUP(BD$6,Data!$N$4:$Y$11,Data!$W$1,FALSE)/1000*(Mannings_n_bot)^1.5)/P489)^0.67</f>
        <v>5.020090362184277E-2</v>
      </c>
      <c r="BE489" s="34">
        <f>(((Q489-VLOOKUP(BE$6,Data!$N$4:$Y$11,Data!$W$1,FALSE)/1000)*VLOOKUP(BE$6,Data!$N$4:$Y$11,Data!$P$1,FALSE)^1.5+VLOOKUP(BE$6,Data!$N$4:$Y$11,Data!$W$1,FALSE)/1000*(Mannings_n_bot)^1.5)/Q489)^0.67</f>
        <v>5.0047647625863542E-2</v>
      </c>
      <c r="BF489" s="34">
        <f>(((R489-VLOOKUP(BF$6,Data!$N$4:$Y$11,Data!$W$1,FALSE)/1000)*VLOOKUP(BF$6,Data!$N$4:$Y$11,Data!$P$1,FALSE)^1.5+VLOOKUP(BF$6,Data!$N$4:$Y$11,Data!$W$1,FALSE)/1000*(Mannings_n_bot)^1.5)/R489)^0.67</f>
        <v>4.9940367806292449E-2</v>
      </c>
      <c r="BG489" s="34">
        <f>(((S489-VLOOKUP(BG$6,Data!$N$4:$Y$11,Data!$W$1,FALSE)/1000)*VLOOKUP(BG$6,Data!$N$4:$Y$11,Data!$P$1,FALSE)^1.5+VLOOKUP(BG$6,Data!$N$4:$Y$11,Data!$W$1,FALSE)/1000*(Mannings_n_bot)^1.5)/S489)^0.67</f>
        <v>4.9854810542136897E-2</v>
      </c>
    </row>
    <row r="490" spans="1:59" x14ac:dyDescent="0.25">
      <c r="A490" s="28">
        <v>0.48299999999999998</v>
      </c>
      <c r="B490" s="94">
        <v>0.56947468347229657</v>
      </c>
      <c r="C490" s="94">
        <v>0.81773246718963588</v>
      </c>
      <c r="D490" s="94">
        <v>1.1093423550969681</v>
      </c>
      <c r="E490" s="94">
        <v>1.4468290194116127</v>
      </c>
      <c r="F490" s="94">
        <v>1.8273912427399115</v>
      </c>
      <c r="G490" s="94">
        <v>2.2541057248755467</v>
      </c>
      <c r="H490" s="94">
        <v>2.7236200879857129</v>
      </c>
      <c r="I490" s="94">
        <v>3.2395619590339488</v>
      </c>
      <c r="K490" s="28">
        <v>0.48299999999999998</v>
      </c>
      <c r="L490" s="94">
        <v>2.3181997697147789</v>
      </c>
      <c r="M490" s="94">
        <v>2.7852034557399228</v>
      </c>
      <c r="N490" s="94">
        <v>3.2427831338069928</v>
      </c>
      <c r="O490" s="94">
        <v>3.7096687717264696</v>
      </c>
      <c r="P490" s="94">
        <v>4.1672552199113921</v>
      </c>
      <c r="Q490" s="94">
        <v>4.6340798424875143</v>
      </c>
      <c r="R490" s="94">
        <v>5.0916754522550383</v>
      </c>
      <c r="S490" s="94">
        <v>5.5584632584515621</v>
      </c>
      <c r="U490" s="28">
        <v>0.48299999999999998</v>
      </c>
      <c r="V490" s="94">
        <v>1.3535927070197744</v>
      </c>
      <c r="W490" s="94">
        <v>1.6254968126740661</v>
      </c>
      <c r="X490" s="94">
        <v>1.8926804367641294</v>
      </c>
      <c r="Y490" s="94">
        <v>2.1645136530936253</v>
      </c>
      <c r="Z490" s="94">
        <v>2.4316998050355503</v>
      </c>
      <c r="AA490" s="94">
        <v>2.7034965915936908</v>
      </c>
      <c r="AB490" s="94">
        <v>2.9706873725912577</v>
      </c>
      <c r="AC490" s="94">
        <v>3.2424622675860095</v>
      </c>
      <c r="AE490" s="28">
        <v>0.48299999999999998</v>
      </c>
      <c r="AF490" s="94">
        <f t="shared" si="126"/>
        <v>0.58711348435337529</v>
      </c>
      <c r="AG490" s="94">
        <f t="shared" si="112"/>
        <v>0.58760152837533164</v>
      </c>
      <c r="AH490" s="94">
        <f t="shared" si="113"/>
        <v>0.58753066060100101</v>
      </c>
      <c r="AI490" s="94">
        <f t="shared" si="114"/>
        <v>0.5878456870521962</v>
      </c>
      <c r="AJ490" s="94">
        <f t="shared" si="115"/>
        <v>0.5877642996250303</v>
      </c>
      <c r="AK490" s="94">
        <f t="shared" si="116"/>
        <v>0.58799333435665735</v>
      </c>
      <c r="AL490" s="94">
        <f t="shared" si="117"/>
        <v>0.58791368104086816</v>
      </c>
      <c r="AM490" s="94">
        <f t="shared" si="118"/>
        <v>0.58809225013354083</v>
      </c>
      <c r="AO490" s="28">
        <v>0.48299999999999998</v>
      </c>
      <c r="AP490" s="94">
        <f t="shared" si="127"/>
        <v>0.24565384351770608</v>
      </c>
      <c r="AQ490" s="94">
        <f t="shared" si="119"/>
        <v>0.29359882686645433</v>
      </c>
      <c r="AR490" s="94">
        <f t="shared" si="120"/>
        <v>0.3420957582798983</v>
      </c>
      <c r="AS490" s="94">
        <f t="shared" si="121"/>
        <v>0.39001568831124039</v>
      </c>
      <c r="AT490" s="94">
        <f t="shared" si="122"/>
        <v>0.4385119572251126</v>
      </c>
      <c r="AU490" s="94">
        <f t="shared" si="123"/>
        <v>0.48641926800846225</v>
      </c>
      <c r="AV490" s="94">
        <f t="shared" si="124"/>
        <v>0.53491627923367668</v>
      </c>
      <c r="AW490" s="94">
        <f t="shared" si="125"/>
        <v>0.58281611452738169</v>
      </c>
      <c r="AY490" s="28">
        <v>0.48299999999999998</v>
      </c>
      <c r="AZ490" s="34">
        <f>(((L490-VLOOKUP(AZ$6,Data!$N$4:$Y$11,Data!$W$1,FALSE)/1000)*VLOOKUP(AZ$6,Data!$N$4:$Y$11,Data!$P$1,FALSE)^1.5+VLOOKUP(AZ$6,Data!$N$4:$Y$11,Data!$W$1,FALSE)/1000*(Mannings_n_bot)^1.5)/L490)^0.67</f>
        <v>5.0747538408625691E-2</v>
      </c>
      <c r="BA490" s="34">
        <f>(((M490-VLOOKUP(BA$6,Data!$N$4:$Y$11,Data!$W$1,FALSE)/1000)*VLOOKUP(BA$6,Data!$N$4:$Y$11,Data!$P$1,FALSE)^1.5+VLOOKUP(BA$6,Data!$N$4:$Y$11,Data!$W$1,FALSE)/1000*(Mannings_n_bot)^1.5)/M490)^0.67</f>
        <v>5.0653487331574855E-2</v>
      </c>
      <c r="BB490" s="34">
        <f>(((N490-VLOOKUP(BB$6,Data!$N$4:$Y$11,Data!$W$1,FALSE)/1000)*VLOOKUP(BB$6,Data!$N$4:$Y$11,Data!$P$1,FALSE)^1.5+VLOOKUP(BB$6,Data!$N$4:$Y$11,Data!$W$1,FALSE)/1000*(Mannings_n_bot)^1.5)/N490)^0.67</f>
        <v>5.0515370452098009E-2</v>
      </c>
      <c r="BC490" s="34">
        <f>(((O490-VLOOKUP(BC$6,Data!$N$4:$Y$11,Data!$W$1,FALSE)/1000)*VLOOKUP(BC$6,Data!$N$4:$Y$11,Data!$P$1,FALSE)^1.5+VLOOKUP(BC$6,Data!$N$4:$Y$11,Data!$W$1,FALSE)/1000*(Mannings_n_bot)^1.5)/O490)^0.67</f>
        <v>5.0365160389222161E-2</v>
      </c>
      <c r="BD490" s="34">
        <f>(((P490-VLOOKUP(BD$6,Data!$N$4:$Y$11,Data!$W$1,FALSE)/1000)*VLOOKUP(BD$6,Data!$N$4:$Y$11,Data!$P$1,FALSE)^1.5+VLOOKUP(BD$6,Data!$N$4:$Y$11,Data!$W$1,FALSE)/1000*(Mannings_n_bot)^1.5)/P490)^0.67</f>
        <v>5.0187053709739617E-2</v>
      </c>
      <c r="BE490" s="34">
        <f>(((Q490-VLOOKUP(BE$6,Data!$N$4:$Y$11,Data!$W$1,FALSE)/1000)*VLOOKUP(BE$6,Data!$N$4:$Y$11,Data!$P$1,FALSE)^1.5+VLOOKUP(BE$6,Data!$N$4:$Y$11,Data!$W$1,FALSE)/1000*(Mannings_n_bot)^1.5)/Q490)^0.67</f>
        <v>5.0033524700805701E-2</v>
      </c>
      <c r="BF490" s="34">
        <f>(((R490-VLOOKUP(BF$6,Data!$N$4:$Y$11,Data!$W$1,FALSE)/1000)*VLOOKUP(BF$6,Data!$N$4:$Y$11,Data!$P$1,FALSE)^1.5+VLOOKUP(BF$6,Data!$N$4:$Y$11,Data!$W$1,FALSE)/1000*(Mannings_n_bot)^1.5)/R490)^0.67</f>
        <v>4.9926079275840002E-2</v>
      </c>
      <c r="BG490" s="34">
        <f>(((S490-VLOOKUP(BG$6,Data!$N$4:$Y$11,Data!$W$1,FALSE)/1000)*VLOOKUP(BG$6,Data!$N$4:$Y$11,Data!$P$1,FALSE)^1.5+VLOOKUP(BG$6,Data!$N$4:$Y$11,Data!$W$1,FALSE)/1000*(Mannings_n_bot)^1.5)/S490)^0.67</f>
        <v>4.9840363160361785E-2</v>
      </c>
    </row>
    <row r="491" spans="1:59" x14ac:dyDescent="0.25">
      <c r="A491" s="28">
        <v>0.48399999999999999</v>
      </c>
      <c r="B491" s="94">
        <v>0.57055891739342979</v>
      </c>
      <c r="C491" s="94">
        <v>0.81928732837756624</v>
      </c>
      <c r="D491" s="94">
        <v>1.11145209265589</v>
      </c>
      <c r="E491" s="94">
        <v>1.4495782655566298</v>
      </c>
      <c r="F491" s="94">
        <v>1.8308643851360049</v>
      </c>
      <c r="G491" s="94">
        <v>2.2583872556246889</v>
      </c>
      <c r="H491" s="94">
        <v>2.7287945344276801</v>
      </c>
      <c r="I491" s="94">
        <v>3.2457136729848628</v>
      </c>
      <c r="K491" s="28">
        <v>0.48399999999999999</v>
      </c>
      <c r="L491" s="94">
        <v>2.3199998154400956</v>
      </c>
      <c r="M491" s="94">
        <v>2.7873585446224123</v>
      </c>
      <c r="N491" s="94">
        <v>3.2452935626499402</v>
      </c>
      <c r="O491" s="94">
        <v>3.7125341263956235</v>
      </c>
      <c r="P491" s="94">
        <v>4.1704759070150788</v>
      </c>
      <c r="Q491" s="94">
        <v>4.6376553967872729</v>
      </c>
      <c r="R491" s="94">
        <v>5.0956063399905265</v>
      </c>
      <c r="S491" s="94">
        <v>5.5627489788633504</v>
      </c>
      <c r="U491" s="28">
        <v>0.48399999999999999</v>
      </c>
      <c r="V491" s="94">
        <v>1.3527728432289481</v>
      </c>
      <c r="W491" s="94">
        <v>1.6245057217828676</v>
      </c>
      <c r="X491" s="94">
        <v>1.8915275458125078</v>
      </c>
      <c r="Y491" s="94">
        <v>2.1631895549408808</v>
      </c>
      <c r="Z491" s="94">
        <v>2.4302138944142824</v>
      </c>
      <c r="AA491" s="94">
        <v>2.7018394856616732</v>
      </c>
      <c r="AB491" s="94">
        <v>2.9688684462372601</v>
      </c>
      <c r="AC491" s="94">
        <v>3.2404721537783412</v>
      </c>
      <c r="AE491" s="28">
        <v>0.48399999999999999</v>
      </c>
      <c r="AF491" s="94">
        <f t="shared" si="126"/>
        <v>0.58823130113042543</v>
      </c>
      <c r="AG491" s="94">
        <f t="shared" si="112"/>
        <v>0.58871881165207296</v>
      </c>
      <c r="AH491" s="94">
        <f t="shared" si="113"/>
        <v>0.58864802125706273</v>
      </c>
      <c r="AI491" s="94">
        <f t="shared" si="114"/>
        <v>0.58896270396802386</v>
      </c>
      <c r="AJ491" s="94">
        <f t="shared" si="115"/>
        <v>0.5888814052892104</v>
      </c>
      <c r="AK491" s="94">
        <f t="shared" si="116"/>
        <v>0.58911019037346091</v>
      </c>
      <c r="AL491" s="94">
        <f t="shared" si="117"/>
        <v>0.58903062384374472</v>
      </c>
      <c r="AM491" s="94">
        <f t="shared" si="118"/>
        <v>0.5892089984301685</v>
      </c>
      <c r="AO491" s="28">
        <v>0.48399999999999999</v>
      </c>
      <c r="AP491" s="94">
        <f t="shared" si="127"/>
        <v>0.2459305874061877</v>
      </c>
      <c r="AQ491" s="94">
        <f t="shared" si="119"/>
        <v>0.29392965248701097</v>
      </c>
      <c r="AR491" s="94">
        <f t="shared" si="120"/>
        <v>0.34248121817008603</v>
      </c>
      <c r="AS491" s="94">
        <f t="shared" si="121"/>
        <v>0.39045520288967078</v>
      </c>
      <c r="AT491" s="94">
        <f t="shared" si="122"/>
        <v>0.43900610528797024</v>
      </c>
      <c r="AU491" s="94">
        <f t="shared" si="123"/>
        <v>0.48696745713128714</v>
      </c>
      <c r="AV491" s="94">
        <f t="shared" si="124"/>
        <v>0.53551910260649238</v>
      </c>
      <c r="AW491" s="94">
        <f t="shared" si="125"/>
        <v>0.5834729708849935</v>
      </c>
      <c r="AY491" s="28">
        <v>0.48399999999999999</v>
      </c>
      <c r="AZ491" s="34">
        <f>(((L491-VLOOKUP(AZ$6,Data!$N$4:$Y$11,Data!$W$1,FALSE)/1000)*VLOOKUP(AZ$6,Data!$N$4:$Y$11,Data!$P$1,FALSE)^1.5+VLOOKUP(AZ$6,Data!$N$4:$Y$11,Data!$W$1,FALSE)/1000*(Mannings_n_bot)^1.5)/L491)^0.67</f>
        <v>5.0734666348185888E-2</v>
      </c>
      <c r="BA491" s="34">
        <f>(((M491-VLOOKUP(BA$6,Data!$N$4:$Y$11,Data!$W$1,FALSE)/1000)*VLOOKUP(BA$6,Data!$N$4:$Y$11,Data!$P$1,FALSE)^1.5+VLOOKUP(BA$6,Data!$N$4:$Y$11,Data!$W$1,FALSE)/1000*(Mannings_n_bot)^1.5)/M491)^0.67</f>
        <v>5.0640415965203231E-2</v>
      </c>
      <c r="BB491" s="34">
        <f>(((N491-VLOOKUP(BB$6,Data!$N$4:$Y$11,Data!$W$1,FALSE)/1000)*VLOOKUP(BB$6,Data!$N$4:$Y$11,Data!$P$1,FALSE)^1.5+VLOOKUP(BB$6,Data!$N$4:$Y$11,Data!$W$1,FALSE)/1000*(Mannings_n_bot)^1.5)/N491)^0.67</f>
        <v>5.0502084613763196E-2</v>
      </c>
      <c r="BC491" s="34">
        <f>(((O491-VLOOKUP(BC$6,Data!$N$4:$Y$11,Data!$W$1,FALSE)/1000)*VLOOKUP(BC$6,Data!$N$4:$Y$11,Data!$P$1,FALSE)^1.5+VLOOKUP(BC$6,Data!$N$4:$Y$11,Data!$W$1,FALSE)/1000*(Mannings_n_bot)^1.5)/O491)^0.67</f>
        <v>5.0351600349914184E-2</v>
      </c>
      <c r="BD491" s="34">
        <f>(((P491-VLOOKUP(BD$6,Data!$N$4:$Y$11,Data!$W$1,FALSE)/1000)*VLOOKUP(BD$6,Data!$N$4:$Y$11,Data!$P$1,FALSE)^1.5+VLOOKUP(BD$6,Data!$N$4:$Y$11,Data!$W$1,FALSE)/1000*(Mannings_n_bot)^1.5)/P491)^0.67</f>
        <v>5.0173214861909378E-2</v>
      </c>
      <c r="BE491" s="34">
        <f>(((Q491-VLOOKUP(BE$6,Data!$N$4:$Y$11,Data!$W$1,FALSE)/1000)*VLOOKUP(BE$6,Data!$N$4:$Y$11,Data!$P$1,FALSE)^1.5+VLOOKUP(BE$6,Data!$N$4:$Y$11,Data!$W$1,FALSE)/1000*(Mannings_n_bot)^1.5)/Q491)^0.67</f>
        <v>5.0019412951533511E-2</v>
      </c>
      <c r="BF491" s="34">
        <f>(((R491-VLOOKUP(BF$6,Data!$N$4:$Y$11,Data!$W$1,FALSE)/1000)*VLOOKUP(BF$6,Data!$N$4:$Y$11,Data!$P$1,FALSE)^1.5+VLOOKUP(BF$6,Data!$N$4:$Y$11,Data!$W$1,FALSE)/1000*(Mannings_n_bot)^1.5)/R491)^0.67</f>
        <v>4.9911802046729681E-2</v>
      </c>
      <c r="BG491" s="34">
        <f>(((S491-VLOOKUP(BG$6,Data!$N$4:$Y$11,Data!$W$1,FALSE)/1000)*VLOOKUP(BG$6,Data!$N$4:$Y$11,Data!$P$1,FALSE)^1.5+VLOOKUP(BG$6,Data!$N$4:$Y$11,Data!$W$1,FALSE)/1000*(Mannings_n_bot)^1.5)/S491)^0.67</f>
        <v>4.9825927129321906E-2</v>
      </c>
    </row>
    <row r="492" spans="1:59" x14ac:dyDescent="0.25">
      <c r="A492" s="28">
        <v>0.48499999999999999</v>
      </c>
      <c r="B492" s="94">
        <v>0.57164249344122076</v>
      </c>
      <c r="C492" s="94">
        <v>0.82084123988509183</v>
      </c>
      <c r="D492" s="94">
        <v>1.1135605428581368</v>
      </c>
      <c r="E492" s="94">
        <v>1.4523258269788584</v>
      </c>
      <c r="F492" s="94">
        <v>1.834335401540905</v>
      </c>
      <c r="G492" s="94">
        <v>2.2626661574598588</v>
      </c>
      <c r="H492" s="94">
        <v>2.7339658070951782</v>
      </c>
      <c r="I492" s="94">
        <v>3.2518616046828681</v>
      </c>
      <c r="K492" s="28">
        <v>0.48499999999999999</v>
      </c>
      <c r="L492" s="94">
        <v>2.3218009540305813</v>
      </c>
      <c r="M492" s="94">
        <v>2.7895149505981869</v>
      </c>
      <c r="N492" s="94">
        <v>3.2478055242862518</v>
      </c>
      <c r="O492" s="94">
        <v>3.7154012380155002</v>
      </c>
      <c r="P492" s="94">
        <v>4.1736985667844229</v>
      </c>
      <c r="Q492" s="94">
        <v>4.6412331478721809</v>
      </c>
      <c r="R492" s="94">
        <v>5.0995396402376683</v>
      </c>
      <c r="S492" s="94">
        <v>5.5670373358828709</v>
      </c>
      <c r="U492" s="28">
        <v>0.48499999999999999</v>
      </c>
      <c r="V492" s="94">
        <v>1.3519505827814657</v>
      </c>
      <c r="W492" s="94">
        <v>1.6235117701772912</v>
      </c>
      <c r="X492" s="94">
        <v>1.8903713209938207</v>
      </c>
      <c r="Y492" s="94">
        <v>2.1618616590200452</v>
      </c>
      <c r="Z492" s="94">
        <v>2.4287237129016606</v>
      </c>
      <c r="AA492" s="94">
        <v>2.700177645013071</v>
      </c>
      <c r="AB492" s="94">
        <v>2.9670443120530345</v>
      </c>
      <c r="AC492" s="94">
        <v>3.2384763683587239</v>
      </c>
      <c r="AE492" s="28">
        <v>0.48499999999999999</v>
      </c>
      <c r="AF492" s="94">
        <f t="shared" si="126"/>
        <v>0.58934843965728911</v>
      </c>
      <c r="AG492" s="94">
        <f t="shared" si="112"/>
        <v>0.58983541251289007</v>
      </c>
      <c r="AH492" s="94">
        <f t="shared" si="113"/>
        <v>0.58976470010239723</v>
      </c>
      <c r="AI492" s="94">
        <f t="shared" si="114"/>
        <v>0.59007903638208126</v>
      </c>
      <c r="AJ492" s="94">
        <f t="shared" si="115"/>
        <v>0.58999782714704652</v>
      </c>
      <c r="AK492" s="94">
        <f t="shared" si="116"/>
        <v>0.59022636062655998</v>
      </c>
      <c r="AL492" s="94">
        <f t="shared" si="117"/>
        <v>0.59014688156376449</v>
      </c>
      <c r="AM492" s="94">
        <f t="shared" si="118"/>
        <v>0.59032506011741748</v>
      </c>
      <c r="AO492" s="28">
        <v>0.48499999999999999</v>
      </c>
      <c r="AP492" s="94">
        <f t="shared" si="127"/>
        <v>0.24620650295145474</v>
      </c>
      <c r="AQ492" s="94">
        <f t="shared" si="119"/>
        <v>0.29425948755322845</v>
      </c>
      <c r="AR492" s="94">
        <f t="shared" si="120"/>
        <v>0.34286552397648762</v>
      </c>
      <c r="AS492" s="94">
        <f t="shared" si="121"/>
        <v>0.3908934012614439</v>
      </c>
      <c r="AT492" s="94">
        <f t="shared" si="122"/>
        <v>0.43949877361511214</v>
      </c>
      <c r="AU492" s="94">
        <f t="shared" si="123"/>
        <v>0.48751400444022092</v>
      </c>
      <c r="AV492" s="94">
        <f t="shared" si="124"/>
        <v>0.53612012063264591</v>
      </c>
      <c r="AW492" s="94">
        <f t="shared" si="125"/>
        <v>0.58412785984435267</v>
      </c>
      <c r="AY492" s="28">
        <v>0.48499999999999999</v>
      </c>
      <c r="AZ492" s="34">
        <f>(((L492-VLOOKUP(AZ$6,Data!$N$4:$Y$11,Data!$W$1,FALSE)/1000)*VLOOKUP(AZ$6,Data!$N$4:$Y$11,Data!$P$1,FALSE)^1.5+VLOOKUP(AZ$6,Data!$N$4:$Y$11,Data!$W$1,FALSE)/1000*(Mannings_n_bot)^1.5)/L492)^0.67</f>
        <v>5.0721804843332247E-2</v>
      </c>
      <c r="BA492" s="34">
        <f>(((M492-VLOOKUP(BA$6,Data!$N$4:$Y$11,Data!$W$1,FALSE)/1000)*VLOOKUP(BA$6,Data!$N$4:$Y$11,Data!$P$1,FALSE)^1.5+VLOOKUP(BA$6,Data!$N$4:$Y$11,Data!$W$1,FALSE)/1000*(Mannings_n_bot)^1.5)/M492)^0.67</f>
        <v>5.0627355166049194E-2</v>
      </c>
      <c r="BB492" s="34">
        <f>(((N492-VLOOKUP(BB$6,Data!$N$4:$Y$11,Data!$W$1,FALSE)/1000)*VLOOKUP(BB$6,Data!$N$4:$Y$11,Data!$P$1,FALSE)^1.5+VLOOKUP(BB$6,Data!$N$4:$Y$11,Data!$W$1,FALSE)/1000*(Mannings_n_bot)^1.5)/N492)^0.67</f>
        <v>5.048880950188174E-2</v>
      </c>
      <c r="BC492" s="34">
        <f>(((O492-VLOOKUP(BC$6,Data!$N$4:$Y$11,Data!$W$1,FALSE)/1000)*VLOOKUP(BC$6,Data!$N$4:$Y$11,Data!$P$1,FALSE)^1.5+VLOOKUP(BC$6,Data!$N$4:$Y$11,Data!$W$1,FALSE)/1000*(Mannings_n_bot)^1.5)/O492)^0.67</f>
        <v>5.0338051134126045E-2</v>
      </c>
      <c r="BD492" s="34">
        <f>(((P492-VLOOKUP(BD$6,Data!$N$4:$Y$11,Data!$W$1,FALSE)/1000)*VLOOKUP(BD$6,Data!$N$4:$Y$11,Data!$P$1,FALSE)^1.5+VLOOKUP(BD$6,Data!$N$4:$Y$11,Data!$W$1,FALSE)/1000*(Mannings_n_bot)^1.5)/P492)^0.67</f>
        <v>5.0159387037609825E-2</v>
      </c>
      <c r="BE492" s="34">
        <f>(((Q492-VLOOKUP(BE$6,Data!$N$4:$Y$11,Data!$W$1,FALSE)/1000)*VLOOKUP(BE$6,Data!$N$4:$Y$11,Data!$P$1,FALSE)^1.5+VLOOKUP(BE$6,Data!$N$4:$Y$11,Data!$W$1,FALSE)/1000*(Mannings_n_bot)^1.5)/Q492)^0.67</f>
        <v>5.0005312336778955E-2</v>
      </c>
      <c r="BF492" s="34">
        <f>(((R492-VLOOKUP(BF$6,Data!$N$4:$Y$11,Data!$W$1,FALSE)/1000)*VLOOKUP(BF$6,Data!$N$4:$Y$11,Data!$P$1,FALSE)^1.5+VLOOKUP(BF$6,Data!$N$4:$Y$11,Data!$W$1,FALSE)/1000*(Mannings_n_bot)^1.5)/R492)^0.67</f>
        <v>4.9897536077183981E-2</v>
      </c>
      <c r="BG492" s="34">
        <f>(((S492-VLOOKUP(BG$6,Data!$N$4:$Y$11,Data!$W$1,FALSE)/1000)*VLOOKUP(BG$6,Data!$N$4:$Y$11,Data!$P$1,FALSE)^1.5+VLOOKUP(BG$6,Data!$N$4:$Y$11,Data!$W$1,FALSE)/1000*(Mannings_n_bot)^1.5)/S492)^0.67</f>
        <v>4.9811502406979631E-2</v>
      </c>
    </row>
    <row r="493" spans="1:59" x14ac:dyDescent="0.25">
      <c r="A493" s="28">
        <v>0.48599999999999999</v>
      </c>
      <c r="B493" s="94">
        <v>0.57272540969360342</v>
      </c>
      <c r="C493" s="94">
        <v>0.82239419897246258</v>
      </c>
      <c r="D493" s="94">
        <v>1.1156677019829642</v>
      </c>
      <c r="E493" s="94">
        <v>1.4550716988486612</v>
      </c>
      <c r="F493" s="94">
        <v>1.8378042858471133</v>
      </c>
      <c r="G493" s="94">
        <v>2.2669424228734574</v>
      </c>
      <c r="H493" s="94">
        <v>2.739133896905884</v>
      </c>
      <c r="I493" s="94">
        <v>3.2580057433543272</v>
      </c>
      <c r="K493" s="28">
        <v>0.48599999999999999</v>
      </c>
      <c r="L493" s="94">
        <v>2.3236031900128493</v>
      </c>
      <c r="M493" s="94">
        <v>2.7916726790848134</v>
      </c>
      <c r="N493" s="94">
        <v>3.2503190250270708</v>
      </c>
      <c r="O493" s="94">
        <v>3.7182701137880181</v>
      </c>
      <c r="P493" s="94">
        <v>4.1769232073148741</v>
      </c>
      <c r="Q493" s="94">
        <v>4.6448131047283789</v>
      </c>
      <c r="R493" s="94">
        <v>5.1034753628761242</v>
      </c>
      <c r="S493" s="94">
        <v>5.5713283402804281</v>
      </c>
      <c r="U493" s="28">
        <v>0.48599999999999999</v>
      </c>
      <c r="V493" s="94">
        <v>1.3511259213016975</v>
      </c>
      <c r="W493" s="94">
        <v>1.6225149525999225</v>
      </c>
      <c r="X493" s="94">
        <v>1.8892117561869441</v>
      </c>
      <c r="Y493" s="94">
        <v>2.1605299583286151</v>
      </c>
      <c r="Z493" s="94">
        <v>2.4272292526314292</v>
      </c>
      <c r="AA493" s="94">
        <v>2.6985110609004557</v>
      </c>
      <c r="AB493" s="94">
        <v>2.9652149604273585</v>
      </c>
      <c r="AC493" s="94">
        <v>3.2364749008348919</v>
      </c>
      <c r="AE493" s="28">
        <v>0.48599999999999999</v>
      </c>
      <c r="AF493" s="94">
        <f t="shared" si="126"/>
        <v>0.59046489795236667</v>
      </c>
      <c r="AG493" s="94">
        <f t="shared" si="112"/>
        <v>0.59095132898906899</v>
      </c>
      <c r="AH493" s="94">
        <f t="shared" si="113"/>
        <v>0.5908806951664215</v>
      </c>
      <c r="AI493" s="94">
        <f t="shared" si="114"/>
        <v>0.59119468233208994</v>
      </c>
      <c r="AJ493" s="94">
        <f t="shared" si="115"/>
        <v>0.59111356323411557</v>
      </c>
      <c r="AK493" s="94">
        <f t="shared" si="116"/>
        <v>0.59134184315756444</v>
      </c>
      <c r="AL493" s="94">
        <f t="shared" si="117"/>
        <v>0.59126245224044016</v>
      </c>
      <c r="AM493" s="94">
        <f t="shared" si="118"/>
        <v>0.59144043323950113</v>
      </c>
      <c r="AO493" s="28">
        <v>0.48599999999999999</v>
      </c>
      <c r="AP493" s="94">
        <f t="shared" si="127"/>
        <v>0.24648159038309647</v>
      </c>
      <c r="AQ493" s="94">
        <f t="shared" si="119"/>
        <v>0.29458833234061876</v>
      </c>
      <c r="AR493" s="94">
        <f t="shared" si="120"/>
        <v>0.34324867601993997</v>
      </c>
      <c r="AS493" s="94">
        <f t="shared" si="121"/>
        <v>0.39133028379325968</v>
      </c>
      <c r="AT493" s="94">
        <f t="shared" si="122"/>
        <v>0.43998996261857104</v>
      </c>
      <c r="AU493" s="94">
        <f t="shared" si="123"/>
        <v>0.4880589103931286</v>
      </c>
      <c r="AV493" s="94">
        <f t="shared" si="124"/>
        <v>0.53671933381534198</v>
      </c>
      <c r="AW493" s="94">
        <f t="shared" si="125"/>
        <v>0.58478078195447702</v>
      </c>
      <c r="AY493" s="28">
        <v>0.48599999999999999</v>
      </c>
      <c r="AZ493" s="34">
        <f>(((L493-VLOOKUP(AZ$6,Data!$N$4:$Y$11,Data!$W$1,FALSE)/1000)*VLOOKUP(AZ$6,Data!$N$4:$Y$11,Data!$P$1,FALSE)^1.5+VLOOKUP(AZ$6,Data!$N$4:$Y$11,Data!$W$1,FALSE)/1000*(Mannings_n_bot)^1.5)/L493)^0.67</f>
        <v>5.0708953855418785E-2</v>
      </c>
      <c r="BA493" s="34">
        <f>(((M493-VLOOKUP(BA$6,Data!$N$4:$Y$11,Data!$W$1,FALSE)/1000)*VLOOKUP(BA$6,Data!$N$4:$Y$11,Data!$P$1,FALSE)^1.5+VLOOKUP(BA$6,Data!$N$4:$Y$11,Data!$W$1,FALSE)/1000*(Mannings_n_bot)^1.5)/M493)^0.67</f>
        <v>5.0614304895327637E-2</v>
      </c>
      <c r="BB493" s="34">
        <f>(((N493-VLOOKUP(BB$6,Data!$N$4:$Y$11,Data!$W$1,FALSE)/1000)*VLOOKUP(BB$6,Data!$N$4:$Y$11,Data!$P$1,FALSE)^1.5+VLOOKUP(BB$6,Data!$N$4:$Y$11,Data!$W$1,FALSE)/1000*(Mannings_n_bot)^1.5)/N493)^0.67</f>
        <v>5.0475545077029602E-2</v>
      </c>
      <c r="BC493" s="34">
        <f>(((O493-VLOOKUP(BC$6,Data!$N$4:$Y$11,Data!$W$1,FALSE)/1000)*VLOOKUP(BC$6,Data!$N$4:$Y$11,Data!$P$1,FALSE)^1.5+VLOOKUP(BC$6,Data!$N$4:$Y$11,Data!$W$1,FALSE)/1000*(Mannings_n_bot)^1.5)/O493)^0.67</f>
        <v>5.0324512701962913E-2</v>
      </c>
      <c r="BD493" s="34">
        <f>(((P493-VLOOKUP(BD$6,Data!$N$4:$Y$11,Data!$W$1,FALSE)/1000)*VLOOKUP(BD$6,Data!$N$4:$Y$11,Data!$P$1,FALSE)^1.5+VLOOKUP(BD$6,Data!$N$4:$Y$11,Data!$W$1,FALSE)/1000*(Mannings_n_bot)^1.5)/P493)^0.67</f>
        <v>5.0145570196130369E-2</v>
      </c>
      <c r="BE493" s="34">
        <f>(((Q493-VLOOKUP(BE$6,Data!$N$4:$Y$11,Data!$W$1,FALSE)/1000)*VLOOKUP(BE$6,Data!$N$4:$Y$11,Data!$P$1,FALSE)^1.5+VLOOKUP(BE$6,Data!$N$4:$Y$11,Data!$W$1,FALSE)/1000*(Mannings_n_bot)^1.5)/Q493)^0.67</f>
        <v>4.9991222815304936E-2</v>
      </c>
      <c r="BF493" s="34">
        <f>(((R493-VLOOKUP(BF$6,Data!$N$4:$Y$11,Data!$W$1,FALSE)/1000)*VLOOKUP(BF$6,Data!$N$4:$Y$11,Data!$P$1,FALSE)^1.5+VLOOKUP(BF$6,Data!$N$4:$Y$11,Data!$W$1,FALSE)/1000*(Mannings_n_bot)^1.5)/R493)^0.67</f>
        <v>4.9883281325456774E-2</v>
      </c>
      <c r="BG493" s="34">
        <f>(((S493-VLOOKUP(BG$6,Data!$N$4:$Y$11,Data!$W$1,FALSE)/1000)*VLOOKUP(BG$6,Data!$N$4:$Y$11,Data!$P$1,FALSE)^1.5+VLOOKUP(BG$6,Data!$N$4:$Y$11,Data!$W$1,FALSE)/1000*(Mannings_n_bot)^1.5)/S493)^0.67</f>
        <v>4.9797088951327867E-2</v>
      </c>
    </row>
    <row r="494" spans="1:59" x14ac:dyDescent="0.25">
      <c r="A494" s="28">
        <v>0.48699999999999999</v>
      </c>
      <c r="B494" s="94">
        <v>0.57380766422499674</v>
      </c>
      <c r="C494" s="94">
        <v>0.82394620289488507</v>
      </c>
      <c r="D494" s="94">
        <v>1.1177735663027839</v>
      </c>
      <c r="E494" s="94">
        <v>1.4578158763274836</v>
      </c>
      <c r="F494" s="94">
        <v>1.8412710319358683</v>
      </c>
      <c r="G494" s="94">
        <v>2.2712160443439977</v>
      </c>
      <c r="H494" s="94">
        <v>2.7442987947606854</v>
      </c>
      <c r="I494" s="94">
        <v>3.2641460782056528</v>
      </c>
      <c r="K494" s="28">
        <v>0.48699999999999999</v>
      </c>
      <c r="L494" s="94">
        <v>2.3254065279334974</v>
      </c>
      <c r="M494" s="94">
        <v>2.793831735523856</v>
      </c>
      <c r="N494" s="94">
        <v>3.2528340712114772</v>
      </c>
      <c r="O494" s="94">
        <v>3.721140760947049</v>
      </c>
      <c r="P494" s="94">
        <v>4.1801498367377814</v>
      </c>
      <c r="Q494" s="94">
        <v>4.6483952763819198</v>
      </c>
      <c r="R494" s="94">
        <v>5.1074135178294027</v>
      </c>
      <c r="S494" s="94">
        <v>5.5756220028741899</v>
      </c>
      <c r="U494" s="28">
        <v>0.48699999999999999</v>
      </c>
      <c r="V494" s="94">
        <v>1.3502988543905299</v>
      </c>
      <c r="W494" s="94">
        <v>1.6215152637652395</v>
      </c>
      <c r="X494" s="94">
        <v>1.8880488452380124</v>
      </c>
      <c r="Y494" s="94">
        <v>2.1591944458267194</v>
      </c>
      <c r="Z494" s="94">
        <v>2.4257305056953293</v>
      </c>
      <c r="AA494" s="94">
        <v>2.6968397245297755</v>
      </c>
      <c r="AB494" s="94">
        <v>2.9633803816977502</v>
      </c>
      <c r="AC494" s="94">
        <v>3.2344677406586948</v>
      </c>
      <c r="AE494" s="28">
        <v>0.48699999999999999</v>
      </c>
      <c r="AF494" s="94">
        <f t="shared" si="126"/>
        <v>0.59158067403043435</v>
      </c>
      <c r="AG494" s="94">
        <f t="shared" si="112"/>
        <v>0.59206655910827188</v>
      </c>
      <c r="AH494" s="94">
        <f t="shared" si="113"/>
        <v>0.59199600447492762</v>
      </c>
      <c r="AI494" s="94">
        <f t="shared" si="114"/>
        <v>0.59230963985214813</v>
      </c>
      <c r="AJ494" s="94">
        <f t="shared" si="115"/>
        <v>0.59222861158237161</v>
      </c>
      <c r="AK494" s="94">
        <f t="shared" si="116"/>
        <v>0.59245663600446163</v>
      </c>
      <c r="AL494" s="94">
        <f t="shared" si="117"/>
        <v>0.59237733390966085</v>
      </c>
      <c r="AM494" s="94">
        <f t="shared" si="118"/>
        <v>0.5925551158370107</v>
      </c>
      <c r="AO494" s="28">
        <v>0.48699999999999999</v>
      </c>
      <c r="AP494" s="94">
        <f t="shared" si="127"/>
        <v>0.24675584992655814</v>
      </c>
      <c r="AQ494" s="94">
        <f t="shared" si="119"/>
        <v>0.29491618711976275</v>
      </c>
      <c r="AR494" s="94">
        <f t="shared" si="120"/>
        <v>0.34363067461553093</v>
      </c>
      <c r="AS494" s="94">
        <f t="shared" si="121"/>
        <v>0.39176585084528276</v>
      </c>
      <c r="AT494" s="94">
        <f t="shared" si="122"/>
        <v>0.44047967270302668</v>
      </c>
      <c r="AU494" s="94">
        <f t="shared" si="123"/>
        <v>0.48860217543973572</v>
      </c>
      <c r="AV494" s="94">
        <f t="shared" si="124"/>
        <v>0.53731674264882778</v>
      </c>
      <c r="AW494" s="94">
        <f t="shared" si="125"/>
        <v>0.58543173775464175</v>
      </c>
      <c r="AY494" s="28">
        <v>0.48699999999999999</v>
      </c>
      <c r="AZ494" s="34">
        <f>(((L494-VLOOKUP(AZ$6,Data!$N$4:$Y$11,Data!$W$1,FALSE)/1000)*VLOOKUP(AZ$6,Data!$N$4:$Y$11,Data!$P$1,FALSE)^1.5+VLOOKUP(AZ$6,Data!$N$4:$Y$11,Data!$W$1,FALSE)/1000*(Mannings_n_bot)^1.5)/L494)^0.67</f>
        <v>5.0696113345833037E-2</v>
      </c>
      <c r="BA494" s="34">
        <f>(((M494-VLOOKUP(BA$6,Data!$N$4:$Y$11,Data!$W$1,FALSE)/1000)*VLOOKUP(BA$6,Data!$N$4:$Y$11,Data!$P$1,FALSE)^1.5+VLOOKUP(BA$6,Data!$N$4:$Y$11,Data!$W$1,FALSE)/1000*(Mannings_n_bot)^1.5)/M494)^0.67</f>
        <v>5.0601265114284893E-2</v>
      </c>
      <c r="BB494" s="34">
        <f>(((N494-VLOOKUP(BB$6,Data!$N$4:$Y$11,Data!$W$1,FALSE)/1000)*VLOOKUP(BB$6,Data!$N$4:$Y$11,Data!$P$1,FALSE)^1.5+VLOOKUP(BB$6,Data!$N$4:$Y$11,Data!$W$1,FALSE)/1000*(Mannings_n_bot)^1.5)/N494)^0.67</f>
        <v>5.0462291299814541E-2</v>
      </c>
      <c r="BC494" s="34">
        <f>(((O494-VLOOKUP(BC$6,Data!$N$4:$Y$11,Data!$W$1,FALSE)/1000)*VLOOKUP(BC$6,Data!$N$4:$Y$11,Data!$P$1,FALSE)^1.5+VLOOKUP(BC$6,Data!$N$4:$Y$11,Data!$W$1,FALSE)/1000*(Mannings_n_bot)^1.5)/O494)^0.67</f>
        <v>5.0310985013560336E-2</v>
      </c>
      <c r="BD494" s="34">
        <f>(((P494-VLOOKUP(BD$6,Data!$N$4:$Y$11,Data!$W$1,FALSE)/1000)*VLOOKUP(BD$6,Data!$N$4:$Y$11,Data!$P$1,FALSE)^1.5+VLOOKUP(BD$6,Data!$N$4:$Y$11,Data!$W$1,FALSE)/1000*(Mannings_n_bot)^1.5)/P494)^0.67</f>
        <v>5.0131764296791767E-2</v>
      </c>
      <c r="BE494" s="34">
        <f>(((Q494-VLOOKUP(BE$6,Data!$N$4:$Y$11,Data!$W$1,FALSE)/1000)*VLOOKUP(BE$6,Data!$N$4:$Y$11,Data!$P$1,FALSE)^1.5+VLOOKUP(BE$6,Data!$N$4:$Y$11,Data!$W$1,FALSE)/1000*(Mannings_n_bot)^1.5)/Q494)^0.67</f>
        <v>4.9977144345904584E-2</v>
      </c>
      <c r="BF494" s="34">
        <f>(((R494-VLOOKUP(BF$6,Data!$N$4:$Y$11,Data!$W$1,FALSE)/1000)*VLOOKUP(BF$6,Data!$N$4:$Y$11,Data!$P$1,FALSE)^1.5+VLOOKUP(BF$6,Data!$N$4:$Y$11,Data!$W$1,FALSE)/1000*(Mannings_n_bot)^1.5)/R494)^0.67</f>
        <v>4.9869037749832479E-2</v>
      </c>
      <c r="BG494" s="34">
        <f>(((S494-VLOOKUP(BG$6,Data!$N$4:$Y$11,Data!$W$1,FALSE)/1000)*VLOOKUP(BG$6,Data!$N$4:$Y$11,Data!$P$1,FALSE)^1.5+VLOOKUP(BG$6,Data!$N$4:$Y$11,Data!$W$1,FALSE)/1000*(Mannings_n_bot)^1.5)/S494)^0.67</f>
        <v>4.9782686720389414E-2</v>
      </c>
    </row>
    <row r="495" spans="1:59" x14ac:dyDescent="0.25">
      <c r="A495" s="28">
        <v>0.48799999999999999</v>
      </c>
      <c r="B495" s="94">
        <v>0.57488925510628619</v>
      </c>
      <c r="C495" s="94">
        <v>0.82549724890249465</v>
      </c>
      <c r="D495" s="94">
        <v>1.1198781320831301</v>
      </c>
      <c r="E495" s="94">
        <v>1.4605583545678016</v>
      </c>
      <c r="F495" s="94">
        <v>1.8447356336770726</v>
      </c>
      <c r="G495" s="94">
        <v>2.2754870143360151</v>
      </c>
      <c r="H495" s="94">
        <v>2.7494604915435885</v>
      </c>
      <c r="I495" s="94">
        <v>3.2702825984231683</v>
      </c>
      <c r="K495" s="28">
        <v>0.48799999999999999</v>
      </c>
      <c r="L495" s="94">
        <v>2.3272109723592496</v>
      </c>
      <c r="M495" s="94">
        <v>2.7959921253810411</v>
      </c>
      <c r="N495" s="94">
        <v>3.2553506692066931</v>
      </c>
      <c r="O495" s="94">
        <v>3.7240131867586386</v>
      </c>
      <c r="P495" s="94">
        <v>4.1833784632206372</v>
      </c>
      <c r="Q495" s="94">
        <v>4.6519796718990349</v>
      </c>
      <c r="R495" s="94">
        <v>5.1113541150651711</v>
      </c>
      <c r="S495" s="94">
        <v>5.5799183345305083</v>
      </c>
      <c r="U495" s="28">
        <v>0.48799999999999999</v>
      </c>
      <c r="V495" s="94">
        <v>1.3494693776252191</v>
      </c>
      <c r="W495" s="94">
        <v>1.620512698359436</v>
      </c>
      <c r="X495" s="94">
        <v>1.8868825819602097</v>
      </c>
      <c r="Y495" s="94">
        <v>2.1578551144368845</v>
      </c>
      <c r="Z495" s="94">
        <v>2.4242274641428363</v>
      </c>
      <c r="AA495" s="94">
        <v>2.6951636270600603</v>
      </c>
      <c r="AB495" s="94">
        <v>2.9615405661501444</v>
      </c>
      <c r="AC495" s="94">
        <v>3.2324548772257504</v>
      </c>
      <c r="AE495" s="28">
        <v>0.48799999999999999</v>
      </c>
      <c r="AF495" s="94">
        <f t="shared" si="126"/>
        <v>0.59269576590262563</v>
      </c>
      <c r="AG495" s="94">
        <f t="shared" si="112"/>
        <v>0.59318110089451659</v>
      </c>
      <c r="AH495" s="94">
        <f t="shared" si="113"/>
        <v>0.59311062605006526</v>
      </c>
      <c r="AI495" s="94">
        <f t="shared" si="114"/>
        <v>0.5934239069727103</v>
      </c>
      <c r="AJ495" s="94">
        <f t="shared" si="115"/>
        <v>0.59334297022012317</v>
      </c>
      <c r="AK495" s="94">
        <f t="shared" si="116"/>
        <v>0.59357073720159259</v>
      </c>
      <c r="AL495" s="94">
        <f t="shared" si="117"/>
        <v>0.59349152460367116</v>
      </c>
      <c r="AM495" s="94">
        <f t="shared" si="118"/>
        <v>0.59366910594689115</v>
      </c>
      <c r="AO495" s="28">
        <v>0.48799999999999999</v>
      </c>
      <c r="AP495" s="94">
        <f t="shared" si="127"/>
        <v>0.2470292818031373</v>
      </c>
      <c r="AQ495" s="94">
        <f t="shared" si="119"/>
        <v>0.29524305215630564</v>
      </c>
      <c r="AR495" s="94">
        <f t="shared" si="120"/>
        <v>0.34401152007259383</v>
      </c>
      <c r="AS495" s="94">
        <f t="shared" si="121"/>
        <v>0.39220010277113543</v>
      </c>
      <c r="AT495" s="94">
        <f t="shared" si="122"/>
        <v>0.44096790426579646</v>
      </c>
      <c r="AU495" s="94">
        <f t="shared" si="123"/>
        <v>0.48914380002161828</v>
      </c>
      <c r="AV495" s="94">
        <f t="shared" si="124"/>
        <v>0.53791234761838291</v>
      </c>
      <c r="AW495" s="94">
        <f t="shared" si="125"/>
        <v>0.58608072777436593</v>
      </c>
      <c r="AY495" s="28">
        <v>0.48799999999999999</v>
      </c>
      <c r="AZ495" s="34">
        <f>(((L495-VLOOKUP(AZ$6,Data!$N$4:$Y$11,Data!$W$1,FALSE)/1000)*VLOOKUP(AZ$6,Data!$N$4:$Y$11,Data!$P$1,FALSE)^1.5+VLOOKUP(AZ$6,Data!$N$4:$Y$11,Data!$W$1,FALSE)/1000*(Mannings_n_bot)^1.5)/L495)^0.67</f>
        <v>5.0683283275995195E-2</v>
      </c>
      <c r="BA495" s="34">
        <f>(((M495-VLOOKUP(BA$6,Data!$N$4:$Y$11,Data!$W$1,FALSE)/1000)*VLOOKUP(BA$6,Data!$N$4:$Y$11,Data!$P$1,FALSE)^1.5+VLOOKUP(BA$6,Data!$N$4:$Y$11,Data!$W$1,FALSE)/1000*(Mannings_n_bot)^1.5)/M495)^0.67</f>
        <v>5.0588235784198105E-2</v>
      </c>
      <c r="BB495" s="34">
        <f>(((N495-VLOOKUP(BB$6,Data!$N$4:$Y$11,Data!$W$1,FALSE)/1000)*VLOOKUP(BB$6,Data!$N$4:$Y$11,Data!$P$1,FALSE)^1.5+VLOOKUP(BB$6,Data!$N$4:$Y$11,Data!$W$1,FALSE)/1000*(Mannings_n_bot)^1.5)/N495)^0.67</f>
        <v>5.0449048130875543E-2</v>
      </c>
      <c r="BC495" s="34">
        <f>(((O495-VLOOKUP(BC$6,Data!$N$4:$Y$11,Data!$W$1,FALSE)/1000)*VLOOKUP(BC$6,Data!$N$4:$Y$11,Data!$P$1,FALSE)^1.5+VLOOKUP(BC$6,Data!$N$4:$Y$11,Data!$W$1,FALSE)/1000*(Mannings_n_bot)^1.5)/O495)^0.67</f>
        <v>5.0297468029084094E-2</v>
      </c>
      <c r="BD495" s="34">
        <f>(((P495-VLOOKUP(BD$6,Data!$N$4:$Y$11,Data!$W$1,FALSE)/1000)*VLOOKUP(BD$6,Data!$N$4:$Y$11,Data!$P$1,FALSE)^1.5+VLOOKUP(BD$6,Data!$N$4:$Y$11,Data!$W$1,FALSE)/1000*(Mannings_n_bot)^1.5)/P495)^0.67</f>
        <v>5.0117969298945249E-2</v>
      </c>
      <c r="BE495" s="34">
        <f>(((Q495-VLOOKUP(BE$6,Data!$N$4:$Y$11,Data!$W$1,FALSE)/1000)*VLOOKUP(BE$6,Data!$N$4:$Y$11,Data!$P$1,FALSE)^1.5+VLOOKUP(BE$6,Data!$N$4:$Y$11,Data!$W$1,FALSE)/1000*(Mannings_n_bot)^1.5)/Q495)^0.67</f>
        <v>4.9963076887400572E-2</v>
      </c>
      <c r="BF495" s="34">
        <f>(((R495-VLOOKUP(BF$6,Data!$N$4:$Y$11,Data!$W$1,FALSE)/1000)*VLOOKUP(BF$6,Data!$N$4:$Y$11,Data!$P$1,FALSE)^1.5+VLOOKUP(BF$6,Data!$N$4:$Y$11,Data!$W$1,FALSE)/1000*(Mannings_n_bot)^1.5)/R495)^0.67</f>
        <v>4.9854805308625613E-2</v>
      </c>
      <c r="BG495" s="34">
        <f>(((S495-VLOOKUP(BG$6,Data!$N$4:$Y$11,Data!$W$1,FALSE)/1000)*VLOOKUP(BG$6,Data!$N$4:$Y$11,Data!$P$1,FALSE)^1.5+VLOOKUP(BG$6,Data!$N$4:$Y$11,Data!$W$1,FALSE)/1000*(Mannings_n_bot)^1.5)/S495)^0.67</f>
        <v>4.9768295672216259E-2</v>
      </c>
    </row>
    <row r="496" spans="1:59" x14ac:dyDescent="0.25">
      <c r="A496" s="28">
        <v>0.48899999999999999</v>
      </c>
      <c r="B496" s="94">
        <v>0.57597018040480241</v>
      </c>
      <c r="C496" s="94">
        <v>0.82704733424032795</v>
      </c>
      <c r="D496" s="94">
        <v>1.1219813955826168</v>
      </c>
      <c r="E496" s="94">
        <v>1.4632991287130714</v>
      </c>
      <c r="F496" s="94">
        <v>1.8481980849292468</v>
      </c>
      <c r="G496" s="94">
        <v>2.2797553253000142</v>
      </c>
      <c r="H496" s="94">
        <v>2.7546189781216297</v>
      </c>
      <c r="I496" s="94">
        <v>3.276415293173029</v>
      </c>
      <c r="K496" s="28">
        <v>0.48899999999999999</v>
      </c>
      <c r="L496" s="94">
        <v>2.3290165278770991</v>
      </c>
      <c r="M496" s="94">
        <v>2.7981538541464368</v>
      </c>
      <c r="N496" s="94">
        <v>3.257868825408277</v>
      </c>
      <c r="O496" s="94">
        <v>3.7268873985212396</v>
      </c>
      <c r="P496" s="94">
        <v>4.1866090949673467</v>
      </c>
      <c r="Q496" s="94">
        <v>4.6555663003864378</v>
      </c>
      <c r="R496" s="94">
        <v>5.1152971645955736</v>
      </c>
      <c r="S496" s="94">
        <v>5.5842173461642872</v>
      </c>
      <c r="U496" s="28">
        <v>0.48899999999999999</v>
      </c>
      <c r="V496" s="94">
        <v>1.3486374865592372</v>
      </c>
      <c r="W496" s="94">
        <v>1.619507251040238</v>
      </c>
      <c r="X496" s="94">
        <v>1.8857129601335578</v>
      </c>
      <c r="Y496" s="94">
        <v>2.1565119570437936</v>
      </c>
      <c r="Z496" s="94">
        <v>2.4227201199808848</v>
      </c>
      <c r="AA496" s="94">
        <v>2.6934827596031132</v>
      </c>
      <c r="AB496" s="94">
        <v>2.9596955040185575</v>
      </c>
      <c r="AC496" s="94">
        <v>3.2304362998750733</v>
      </c>
      <c r="AE496" s="28">
        <v>0.48899999999999999</v>
      </c>
      <c r="AF496" s="94">
        <f t="shared" si="126"/>
        <v>0.59381017157640914</v>
      </c>
      <c r="AG496" s="94">
        <f t="shared" si="112"/>
        <v>0.59429495236815733</v>
      </c>
      <c r="AH496" s="94">
        <f t="shared" si="113"/>
        <v>0.59422455791031892</v>
      </c>
      <c r="AI496" s="94">
        <f t="shared" si="114"/>
        <v>0.59453748172056564</v>
      </c>
      <c r="AJ496" s="94">
        <f t="shared" si="115"/>
        <v>0.59445663717201713</v>
      </c>
      <c r="AK496" s="94">
        <f t="shared" si="116"/>
        <v>0.59468414477963838</v>
      </c>
      <c r="AL496" s="94">
        <f t="shared" si="117"/>
        <v>0.59460502235105306</v>
      </c>
      <c r="AM496" s="94">
        <f t="shared" si="118"/>
        <v>0.59478240160242579</v>
      </c>
      <c r="AO496" s="28">
        <v>0.48899999999999999</v>
      </c>
      <c r="AP496" s="94">
        <f t="shared" si="127"/>
        <v>0.2473018862299787</v>
      </c>
      <c r="AQ496" s="94">
        <f t="shared" si="119"/>
        <v>0.29556892771095128</v>
      </c>
      <c r="AR496" s="94">
        <f t="shared" si="120"/>
        <v>0.34439121269470074</v>
      </c>
      <c r="AS496" s="94">
        <f t="shared" si="121"/>
        <v>0.39263303991789011</v>
      </c>
      <c r="AT496" s="94">
        <f t="shared" si="122"/>
        <v>0.44145465769683034</v>
      </c>
      <c r="AU496" s="94">
        <f t="shared" si="123"/>
        <v>0.48968378457219736</v>
      </c>
      <c r="AV496" s="94">
        <f t="shared" si="124"/>
        <v>0.53850614920031059</v>
      </c>
      <c r="AW496" s="94">
        <f t="shared" si="125"/>
        <v>0.58672775253340526</v>
      </c>
      <c r="AY496" s="28">
        <v>0.48899999999999999</v>
      </c>
      <c r="AZ496" s="34">
        <f>(((L496-VLOOKUP(AZ$6,Data!$N$4:$Y$11,Data!$W$1,FALSE)/1000)*VLOOKUP(AZ$6,Data!$N$4:$Y$11,Data!$P$1,FALSE)^1.5+VLOOKUP(AZ$6,Data!$N$4:$Y$11,Data!$W$1,FALSE)/1000*(Mannings_n_bot)^1.5)/L496)^0.67</f>
        <v>5.0670463607357601E-2</v>
      </c>
      <c r="BA496" s="34">
        <f>(((M496-VLOOKUP(BA$6,Data!$N$4:$Y$11,Data!$W$1,FALSE)/1000)*VLOOKUP(BA$6,Data!$N$4:$Y$11,Data!$P$1,FALSE)^1.5+VLOOKUP(BA$6,Data!$N$4:$Y$11,Data!$W$1,FALSE)/1000*(Mannings_n_bot)^1.5)/M496)^0.67</f>
        <v>5.0575216866374444E-2</v>
      </c>
      <c r="BB496" s="34">
        <f>(((N496-VLOOKUP(BB$6,Data!$N$4:$Y$11,Data!$W$1,FALSE)/1000)*VLOOKUP(BB$6,Data!$N$4:$Y$11,Data!$P$1,FALSE)^1.5+VLOOKUP(BB$6,Data!$N$4:$Y$11,Data!$W$1,FALSE)/1000*(Mannings_n_bot)^1.5)/N496)^0.67</f>
        <v>5.0435815530882291E-2</v>
      </c>
      <c r="BC496" s="34">
        <f>(((O496-VLOOKUP(BC$6,Data!$N$4:$Y$11,Data!$W$1,FALSE)/1000)*VLOOKUP(BC$6,Data!$N$4:$Y$11,Data!$P$1,FALSE)^1.5+VLOOKUP(BC$6,Data!$N$4:$Y$11,Data!$W$1,FALSE)/1000*(Mannings_n_bot)^1.5)/O496)^0.67</f>
        <v>5.0283961708729112E-2</v>
      </c>
      <c r="BD496" s="34">
        <f>(((P496-VLOOKUP(BD$6,Data!$N$4:$Y$11,Data!$W$1,FALSE)/1000)*VLOOKUP(BD$6,Data!$N$4:$Y$11,Data!$P$1,FALSE)^1.5+VLOOKUP(BD$6,Data!$N$4:$Y$11,Data!$W$1,FALSE)/1000*(Mannings_n_bot)^1.5)/P496)^0.67</f>
        <v>5.0104185161971723E-2</v>
      </c>
      <c r="BE496" s="34">
        <f>(((Q496-VLOOKUP(BE$6,Data!$N$4:$Y$11,Data!$W$1,FALSE)/1000)*VLOOKUP(BE$6,Data!$N$4:$Y$11,Data!$P$1,FALSE)^1.5+VLOOKUP(BE$6,Data!$N$4:$Y$11,Data!$W$1,FALSE)/1000*(Mannings_n_bot)^1.5)/Q496)^0.67</f>
        <v>4.9949020398644441E-2</v>
      </c>
      <c r="BF496" s="34">
        <f>(((R496-VLOOKUP(BF$6,Data!$N$4:$Y$11,Data!$W$1,FALSE)/1000)*VLOOKUP(BF$6,Data!$N$4:$Y$11,Data!$P$1,FALSE)^1.5+VLOOKUP(BF$6,Data!$N$4:$Y$11,Data!$W$1,FALSE)/1000*(Mannings_n_bot)^1.5)/R496)^0.67</f>
        <v>4.9840583960179895E-2</v>
      </c>
      <c r="BG496" s="34">
        <f>(((S496-VLOOKUP(BG$6,Data!$N$4:$Y$11,Data!$W$1,FALSE)/1000)*VLOOKUP(BG$6,Data!$N$4:$Y$11,Data!$P$1,FALSE)^1.5+VLOOKUP(BG$6,Data!$N$4:$Y$11,Data!$W$1,FALSE)/1000*(Mannings_n_bot)^1.5)/S496)^0.67</f>
        <v>4.9753915764888766E-2</v>
      </c>
    </row>
    <row r="497" spans="1:59" x14ac:dyDescent="0.25">
      <c r="A497" s="28">
        <v>0.49</v>
      </c>
      <c r="B497" s="94">
        <v>0.57705043818430557</v>
      </c>
      <c r="C497" s="94">
        <v>0.82859645614829869</v>
      </c>
      <c r="D497" s="94">
        <v>1.1240833530529062</v>
      </c>
      <c r="E497" s="94">
        <v>1.4660381938976901</v>
      </c>
      <c r="F497" s="94">
        <v>1.8516583795394534</v>
      </c>
      <c r="G497" s="94">
        <v>2.2840209696723655</v>
      </c>
      <c r="H497" s="94">
        <v>2.7597742453447838</v>
      </c>
      <c r="I497" s="94">
        <v>3.2825441516011007</v>
      </c>
      <c r="K497" s="28">
        <v>0.49</v>
      </c>
      <c r="L497" s="94">
        <v>2.3308231990944597</v>
      </c>
      <c r="M497" s="94">
        <v>2.8003169273346278</v>
      </c>
      <c r="N497" s="94">
        <v>3.2603885462403355</v>
      </c>
      <c r="O497" s="94">
        <v>3.7297634035659457</v>
      </c>
      <c r="P497" s="94">
        <v>4.1898417402184833</v>
      </c>
      <c r="Q497" s="94">
        <v>4.6591551709915988</v>
      </c>
      <c r="R497" s="94">
        <v>5.1192426764775503</v>
      </c>
      <c r="S497" s="94">
        <v>5.5885190487393146</v>
      </c>
      <c r="U497" s="28">
        <v>0.49</v>
      </c>
      <c r="V497" s="94">
        <v>1.3478031767221206</v>
      </c>
      <c r="W497" s="94">
        <v>1.6184989164367192</v>
      </c>
      <c r="X497" s="94">
        <v>1.8845399735047015</v>
      </c>
      <c r="Y497" s="94">
        <v>2.1551649664940382</v>
      </c>
      <c r="Z497" s="94">
        <v>2.4212084651735957</v>
      </c>
      <c r="AA497" s="94">
        <v>2.6917971132232164</v>
      </c>
      <c r="AB497" s="94">
        <v>2.9578451854847541</v>
      </c>
      <c r="AC497" s="94">
        <v>3.2284119978887156</v>
      </c>
      <c r="AE497" s="28">
        <v>0.49</v>
      </c>
      <c r="AF497" s="94">
        <f t="shared" si="126"/>
        <v>0.59492388905557214</v>
      </c>
      <c r="AG497" s="94">
        <f t="shared" si="112"/>
        <v>0.59540811154586704</v>
      </c>
      <c r="AH497" s="94">
        <f t="shared" si="113"/>
        <v>0.59533779807049148</v>
      </c>
      <c r="AI497" s="94">
        <f t="shared" si="114"/>
        <v>0.59565036211882283</v>
      </c>
      <c r="AJ497" s="94">
        <f t="shared" si="115"/>
        <v>0.59556961045901557</v>
      </c>
      <c r="AK497" s="94">
        <f t="shared" si="116"/>
        <v>0.59579685676559324</v>
      </c>
      <c r="AL497" s="94">
        <f t="shared" si="117"/>
        <v>0.59571782517670535</v>
      </c>
      <c r="AM497" s="94">
        <f t="shared" si="118"/>
        <v>0.59589500083321478</v>
      </c>
      <c r="AO497" s="28">
        <v>0.49</v>
      </c>
      <c r="AP497" s="94">
        <f t="shared" si="127"/>
        <v>0.24757366342007128</v>
      </c>
      <c r="AQ497" s="94">
        <f t="shared" si="119"/>
        <v>0.29589381403945797</v>
      </c>
      <c r="AR497" s="94">
        <f t="shared" si="120"/>
        <v>0.34476975277965716</v>
      </c>
      <c r="AS497" s="94">
        <f t="shared" si="121"/>
        <v>0.39306466262606438</v>
      </c>
      <c r="AT497" s="94">
        <f t="shared" si="122"/>
        <v>0.44193993337870013</v>
      </c>
      <c r="AU497" s="94">
        <f t="shared" si="123"/>
        <v>0.49022212951672561</v>
      </c>
      <c r="AV497" s="94">
        <f t="shared" si="124"/>
        <v>0.53909814786192745</v>
      </c>
      <c r="AW497" s="94">
        <f t="shared" si="125"/>
        <v>0.58737281254174001</v>
      </c>
      <c r="AY497" s="28">
        <v>0.49</v>
      </c>
      <c r="AZ497" s="34">
        <f>(((L497-VLOOKUP(AZ$6,Data!$N$4:$Y$11,Data!$W$1,FALSE)/1000)*VLOOKUP(AZ$6,Data!$N$4:$Y$11,Data!$P$1,FALSE)^1.5+VLOOKUP(AZ$6,Data!$N$4:$Y$11,Data!$W$1,FALSE)/1000*(Mannings_n_bot)^1.5)/L497)^0.67</f>
        <v>5.0657654301403995E-2</v>
      </c>
      <c r="BA497" s="34">
        <f>(((M497-VLOOKUP(BA$6,Data!$N$4:$Y$11,Data!$W$1,FALSE)/1000)*VLOOKUP(BA$6,Data!$N$4:$Y$11,Data!$P$1,FALSE)^1.5+VLOOKUP(BA$6,Data!$N$4:$Y$11,Data!$W$1,FALSE)/1000*(Mannings_n_bot)^1.5)/M497)^0.67</f>
        <v>5.0562208322150602E-2</v>
      </c>
      <c r="BB497" s="34">
        <f>(((N497-VLOOKUP(BB$6,Data!$N$4:$Y$11,Data!$W$1,FALSE)/1000)*VLOOKUP(BB$6,Data!$N$4:$Y$11,Data!$P$1,FALSE)^1.5+VLOOKUP(BB$6,Data!$N$4:$Y$11,Data!$W$1,FALSE)/1000*(Mannings_n_bot)^1.5)/N497)^0.67</f>
        <v>5.042259346053423E-2</v>
      </c>
      <c r="BC497" s="34">
        <f>(((O497-VLOOKUP(BC$6,Data!$N$4:$Y$11,Data!$W$1,FALSE)/1000)*VLOOKUP(BC$6,Data!$N$4:$Y$11,Data!$P$1,FALSE)^1.5+VLOOKUP(BC$6,Data!$N$4:$Y$11,Data!$W$1,FALSE)/1000*(Mannings_n_bot)^1.5)/O497)^0.67</f>
        <v>5.027046601271902E-2</v>
      </c>
      <c r="BD497" s="34">
        <f>(((P497-VLOOKUP(BD$6,Data!$N$4:$Y$11,Data!$W$1,FALSE)/1000)*VLOOKUP(BD$6,Data!$N$4:$Y$11,Data!$P$1,FALSE)^1.5+VLOOKUP(BD$6,Data!$N$4:$Y$11,Data!$W$1,FALSE)/1000*(Mannings_n_bot)^1.5)/P497)^0.67</f>
        <v>5.0090411845281339E-2</v>
      </c>
      <c r="BE497" s="34">
        <f>(((Q497-VLOOKUP(BE$6,Data!$N$4:$Y$11,Data!$W$1,FALSE)/1000)*VLOOKUP(BE$6,Data!$N$4:$Y$11,Data!$P$1,FALSE)^1.5+VLOOKUP(BE$6,Data!$N$4:$Y$11,Data!$W$1,FALSE)/1000*(Mannings_n_bot)^1.5)/Q497)^0.67</f>
        <v>4.9934974838515792E-2</v>
      </c>
      <c r="BF497" s="34">
        <f>(((R497-VLOOKUP(BF$6,Data!$N$4:$Y$11,Data!$W$1,FALSE)/1000)*VLOOKUP(BF$6,Data!$N$4:$Y$11,Data!$P$1,FALSE)^1.5+VLOOKUP(BF$6,Data!$N$4:$Y$11,Data!$W$1,FALSE)/1000*(Mannings_n_bot)^1.5)/R497)^0.67</f>
        <v>4.9826373662867525E-2</v>
      </c>
      <c r="BG497" s="34">
        <f>(((S497-VLOOKUP(BG$6,Data!$N$4:$Y$11,Data!$W$1,FALSE)/1000)*VLOOKUP(BG$6,Data!$N$4:$Y$11,Data!$P$1,FALSE)^1.5+VLOOKUP(BG$6,Data!$N$4:$Y$11,Data!$W$1,FALSE)/1000*(Mannings_n_bot)^1.5)/S497)^0.67</f>
        <v>4.9739546956515085E-2</v>
      </c>
    </row>
    <row r="498" spans="1:59" x14ac:dyDescent="0.25">
      <c r="A498" s="28">
        <v>0.49099999999999999</v>
      </c>
      <c r="B498" s="94">
        <v>0.57813002650496259</v>
      </c>
      <c r="C498" s="94">
        <v>0.83014461186116495</v>
      </c>
      <c r="D498" s="94">
        <v>1.1261840007386681</v>
      </c>
      <c r="E498" s="94">
        <v>1.4687755452469391</v>
      </c>
      <c r="F498" s="94">
        <v>1.8551165113432515</v>
      </c>
      <c r="G498" s="94">
        <v>2.288283939875261</v>
      </c>
      <c r="H498" s="94">
        <v>2.7649262840458717</v>
      </c>
      <c r="I498" s="94">
        <v>3.2886691628328535</v>
      </c>
      <c r="K498" s="28">
        <v>0.49099999999999999</v>
      </c>
      <c r="L498" s="94">
        <v>2.3326309906393043</v>
      </c>
      <c r="M498" s="94">
        <v>2.8024813504848831</v>
      </c>
      <c r="N498" s="94">
        <v>3.2629098381557213</v>
      </c>
      <c r="O498" s="94">
        <v>3.7326412092567249</v>
      </c>
      <c r="P498" s="94">
        <v>4.1930764072515538</v>
      </c>
      <c r="Q498" s="94">
        <v>4.6627462929030523</v>
      </c>
      <c r="R498" s="94">
        <v>5.1231906608131563</v>
      </c>
      <c r="S498" s="94">
        <v>5.5928234532686192</v>
      </c>
      <c r="U498" s="28">
        <v>0.49099999999999999</v>
      </c>
      <c r="V498" s="94">
        <v>1.3469664436193147</v>
      </c>
      <c r="W498" s="94">
        <v>1.6174876891491197</v>
      </c>
      <c r="X498" s="94">
        <v>1.8833636157866969</v>
      </c>
      <c r="Y498" s="94">
        <v>2.1538141355958751</v>
      </c>
      <c r="Z498" s="94">
        <v>2.4196924916419982</v>
      </c>
      <c r="AA498" s="94">
        <v>2.6901066789368113</v>
      </c>
      <c r="AB498" s="94">
        <v>2.9559896006779085</v>
      </c>
      <c r="AC498" s="94">
        <v>3.2263819604913948</v>
      </c>
      <c r="AE498" s="28">
        <v>0.49099999999999999</v>
      </c>
      <c r="AF498" s="94">
        <f t="shared" si="126"/>
        <v>0.59603691634019773</v>
      </c>
      <c r="AG498" s="94">
        <f t="shared" si="112"/>
        <v>0.59652057644061385</v>
      </c>
      <c r="AH498" s="94">
        <f t="shared" si="113"/>
        <v>0.59645034454168233</v>
      </c>
      <c r="AI498" s="94">
        <f t="shared" si="114"/>
        <v>0.59676254618688696</v>
      </c>
      <c r="AJ498" s="94">
        <f t="shared" si="115"/>
        <v>0.59668188809838019</v>
      </c>
      <c r="AK498" s="94">
        <f t="shared" si="116"/>
        <v>0.59690887118275293</v>
      </c>
      <c r="AL498" s="94">
        <f t="shared" si="117"/>
        <v>0.59682993110182425</v>
      </c>
      <c r="AM498" s="94">
        <f t="shared" si="118"/>
        <v>0.59700690166515602</v>
      </c>
      <c r="AO498" s="28">
        <v>0.49099999999999999</v>
      </c>
      <c r="AP498" s="94">
        <f t="shared" si="127"/>
        <v>0.2478446135822428</v>
      </c>
      <c r="AQ498" s="94">
        <f t="shared" si="119"/>
        <v>0.29621771139263209</v>
      </c>
      <c r="AR498" s="94">
        <f t="shared" si="120"/>
        <v>0.34514714061949553</v>
      </c>
      <c r="AS498" s="94">
        <f t="shared" si="121"/>
        <v>0.39349497122961197</v>
      </c>
      <c r="AT498" s="94">
        <f t="shared" si="122"/>
        <v>0.4424237316865946</v>
      </c>
      <c r="AU498" s="94">
        <f t="shared" si="123"/>
        <v>0.49075883527228381</v>
      </c>
      <c r="AV498" s="94">
        <f t="shared" si="124"/>
        <v>0.53968834406155419</v>
      </c>
      <c r="AW498" s="94">
        <f t="shared" si="125"/>
        <v>0.5880159082995644</v>
      </c>
      <c r="AY498" s="28">
        <v>0.49099999999999999</v>
      </c>
      <c r="AZ498" s="34">
        <f>(((L498-VLOOKUP(AZ$6,Data!$N$4:$Y$11,Data!$W$1,FALSE)/1000)*VLOOKUP(AZ$6,Data!$N$4:$Y$11,Data!$P$1,FALSE)^1.5+VLOOKUP(AZ$6,Data!$N$4:$Y$11,Data!$W$1,FALSE)/1000*(Mannings_n_bot)^1.5)/L498)^0.67</f>
        <v>5.0644855319648921E-2</v>
      </c>
      <c r="BA498" s="34">
        <f>(((M498-VLOOKUP(BA$6,Data!$N$4:$Y$11,Data!$W$1,FALSE)/1000)*VLOOKUP(BA$6,Data!$N$4:$Y$11,Data!$P$1,FALSE)^1.5+VLOOKUP(BA$6,Data!$N$4:$Y$11,Data!$W$1,FALSE)/1000*(Mannings_n_bot)^1.5)/M498)^0.67</f>
        <v>5.0549210112892047E-2</v>
      </c>
      <c r="BB498" s="34">
        <f>(((N498-VLOOKUP(BB$6,Data!$N$4:$Y$11,Data!$W$1,FALSE)/1000)*VLOOKUP(BB$6,Data!$N$4:$Y$11,Data!$P$1,FALSE)^1.5+VLOOKUP(BB$6,Data!$N$4:$Y$11,Data!$W$1,FALSE)/1000*(Mannings_n_bot)^1.5)/N498)^0.67</f>
        <v>5.0409381880560079E-2</v>
      </c>
      <c r="BC498" s="34">
        <f>(((O498-VLOOKUP(BC$6,Data!$N$4:$Y$11,Data!$W$1,FALSE)/1000)*VLOOKUP(BC$6,Data!$N$4:$Y$11,Data!$P$1,FALSE)^1.5+VLOOKUP(BC$6,Data!$N$4:$Y$11,Data!$W$1,FALSE)/1000*(Mannings_n_bot)^1.5)/O498)^0.67</f>
        <v>5.0256980901305301E-2</v>
      </c>
      <c r="BD498" s="34">
        <f>(((P498-VLOOKUP(BD$6,Data!$N$4:$Y$11,Data!$W$1,FALSE)/1000)*VLOOKUP(BD$6,Data!$N$4:$Y$11,Data!$P$1,FALSE)^1.5+VLOOKUP(BD$6,Data!$N$4:$Y$11,Data!$W$1,FALSE)/1000*(Mannings_n_bot)^1.5)/P498)^0.67</f>
        <v>5.0076649308312494E-2</v>
      </c>
      <c r="BE498" s="34">
        <f>(((Q498-VLOOKUP(BE$6,Data!$N$4:$Y$11,Data!$W$1,FALSE)/1000)*VLOOKUP(BE$6,Data!$N$4:$Y$11,Data!$P$1,FALSE)^1.5+VLOOKUP(BE$6,Data!$N$4:$Y$11,Data!$W$1,FALSE)/1000*(Mannings_n_bot)^1.5)/Q498)^0.67</f>
        <v>4.9920940165921676E-2</v>
      </c>
      <c r="BF498" s="34">
        <f>(((R498-VLOOKUP(BF$6,Data!$N$4:$Y$11,Data!$W$1,FALSE)/1000)*VLOOKUP(BF$6,Data!$N$4:$Y$11,Data!$P$1,FALSE)^1.5+VLOOKUP(BF$6,Data!$N$4:$Y$11,Data!$W$1,FALSE)/1000*(Mannings_n_bot)^1.5)/R498)^0.67</f>
        <v>4.9812174375088523E-2</v>
      </c>
      <c r="BG498" s="34">
        <f>(((S498-VLOOKUP(BG$6,Data!$N$4:$Y$11,Data!$W$1,FALSE)/1000)*VLOOKUP(BG$6,Data!$N$4:$Y$11,Data!$P$1,FALSE)^1.5+VLOOKUP(BG$6,Data!$N$4:$Y$11,Data!$W$1,FALSE)/1000*(Mannings_n_bot)^1.5)/S498)^0.67</f>
        <v>4.9725189205230301E-2</v>
      </c>
    </row>
    <row r="499" spans="1:59" x14ac:dyDescent="0.25">
      <c r="A499" s="28">
        <v>0.49199999999999999</v>
      </c>
      <c r="B499" s="94">
        <v>0.57920894342333129</v>
      </c>
      <c r="C499" s="94">
        <v>0.83169179860850517</v>
      </c>
      <c r="D499" s="94">
        <v>1.1282833348775432</v>
      </c>
      <c r="E499" s="94">
        <v>1.471511177876939</v>
      </c>
      <c r="F499" s="94">
        <v>1.858572474164619</v>
      </c>
      <c r="G499" s="94">
        <v>2.2925442283166135</v>
      </c>
      <c r="H499" s="94">
        <v>2.7700750850404718</v>
      </c>
      <c r="I499" s="94">
        <v>3.294790315973255</v>
      </c>
      <c r="K499" s="28">
        <v>0.49199999999999999</v>
      </c>
      <c r="L499" s="94">
        <v>2.3344399071603221</v>
      </c>
      <c r="M499" s="94">
        <v>2.8046471291613426</v>
      </c>
      <c r="N499" s="94">
        <v>3.2654327076362453</v>
      </c>
      <c r="O499" s="94">
        <v>3.7355208229906536</v>
      </c>
      <c r="P499" s="94">
        <v>4.1963131043812636</v>
      </c>
      <c r="Q499" s="94">
        <v>4.6663396753506792</v>
      </c>
      <c r="R499" s="94">
        <v>5.1271411277498879</v>
      </c>
      <c r="S499" s="94">
        <v>5.5971305708148247</v>
      </c>
      <c r="U499" s="28">
        <v>0.49199999999999999</v>
      </c>
      <c r="V499" s="94">
        <v>1.3461272827320194</v>
      </c>
      <c r="W499" s="94">
        <v>1.6164735637486576</v>
      </c>
      <c r="X499" s="94">
        <v>1.8821838806587896</v>
      </c>
      <c r="Y499" s="94">
        <v>2.1524594571189786</v>
      </c>
      <c r="Z499" s="94">
        <v>2.4181721912637535</v>
      </c>
      <c r="AA499" s="94">
        <v>2.688411447712201</v>
      </c>
      <c r="AB499" s="94">
        <v>2.9541287396742679</v>
      </c>
      <c r="AC499" s="94">
        <v>3.2243461768501263</v>
      </c>
      <c r="AE499" s="28">
        <v>0.49199999999999999</v>
      </c>
      <c r="AF499" s="94">
        <f t="shared" si="126"/>
        <v>0.59714925142664776</v>
      </c>
      <c r="AG499" s="94">
        <f t="shared" si="112"/>
        <v>0.59763234506164431</v>
      </c>
      <c r="AH499" s="94">
        <f t="shared" si="113"/>
        <v>0.59756219533126809</v>
      </c>
      <c r="AI499" s="94">
        <f t="shared" si="114"/>
        <v>0.59787403194044109</v>
      </c>
      <c r="AJ499" s="94">
        <f t="shared" si="115"/>
        <v>0.59779346810364808</v>
      </c>
      <c r="AK499" s="94">
        <f t="shared" si="116"/>
        <v>0.59802018605068807</v>
      </c>
      <c r="AL499" s="94">
        <f t="shared" si="117"/>
        <v>0.59794133814388373</v>
      </c>
      <c r="AM499" s="94">
        <f t="shared" si="118"/>
        <v>0.59811810212042493</v>
      </c>
      <c r="AO499" s="28">
        <v>0.49199999999999999</v>
      </c>
      <c r="AP499" s="94">
        <f t="shared" si="127"/>
        <v>0.24811473692115604</v>
      </c>
      <c r="AQ499" s="94">
        <f t="shared" si="119"/>
        <v>0.29654062001632309</v>
      </c>
      <c r="AR499" s="94">
        <f t="shared" si="120"/>
        <v>0.34552337650046866</v>
      </c>
      <c r="AS499" s="94">
        <f t="shared" si="121"/>
        <v>0.39392396605591634</v>
      </c>
      <c r="AT499" s="94">
        <f t="shared" si="122"/>
        <v>0.44290605298830799</v>
      </c>
      <c r="AU499" s="94">
        <f t="shared" si="123"/>
        <v>0.49129390224776703</v>
      </c>
      <c r="AV499" s="94">
        <f t="shared" si="124"/>
        <v>0.5402767382485052</v>
      </c>
      <c r="AW499" s="94">
        <f t="shared" si="125"/>
        <v>0.5886570402972755</v>
      </c>
      <c r="AY499" s="28">
        <v>0.49199999999999999</v>
      </c>
      <c r="AZ499" s="34">
        <f>(((L499-VLOOKUP(AZ$6,Data!$N$4:$Y$11,Data!$W$1,FALSE)/1000)*VLOOKUP(AZ$6,Data!$N$4:$Y$11,Data!$P$1,FALSE)^1.5+VLOOKUP(AZ$6,Data!$N$4:$Y$11,Data!$W$1,FALSE)/1000*(Mannings_n_bot)^1.5)/L499)^0.67</f>
        <v>5.0632066623636923E-2</v>
      </c>
      <c r="BA499" s="34">
        <f>(((M499-VLOOKUP(BA$6,Data!$N$4:$Y$11,Data!$W$1,FALSE)/1000)*VLOOKUP(BA$6,Data!$N$4:$Y$11,Data!$P$1,FALSE)^1.5+VLOOKUP(BA$6,Data!$N$4:$Y$11,Data!$W$1,FALSE)/1000*(Mannings_n_bot)^1.5)/M499)^0.67</f>
        <v>5.0536222199992278E-2</v>
      </c>
      <c r="BB499" s="34">
        <f>(((N499-VLOOKUP(BB$6,Data!$N$4:$Y$11,Data!$W$1,FALSE)/1000)*VLOOKUP(BB$6,Data!$N$4:$Y$11,Data!$P$1,FALSE)^1.5+VLOOKUP(BB$6,Data!$N$4:$Y$11,Data!$W$1,FALSE)/1000*(Mannings_n_bot)^1.5)/N499)^0.67</f>
        <v>5.0396180751716965E-2</v>
      </c>
      <c r="BC499" s="34">
        <f>(((O499-VLOOKUP(BC$6,Data!$N$4:$Y$11,Data!$W$1,FALSE)/1000)*VLOOKUP(BC$6,Data!$N$4:$Y$11,Data!$P$1,FALSE)^1.5+VLOOKUP(BC$6,Data!$N$4:$Y$11,Data!$W$1,FALSE)/1000*(Mannings_n_bot)^1.5)/O499)^0.67</f>
        <v>5.0243506334766749E-2</v>
      </c>
      <c r="BD499" s="34">
        <f>(((P499-VLOOKUP(BD$6,Data!$N$4:$Y$11,Data!$W$1,FALSE)/1000)*VLOOKUP(BD$6,Data!$N$4:$Y$11,Data!$P$1,FALSE)^1.5+VLOOKUP(BD$6,Data!$N$4:$Y$11,Data!$W$1,FALSE)/1000*(Mannings_n_bot)^1.5)/P499)^0.67</f>
        <v>5.006289751053139E-2</v>
      </c>
      <c r="BE499" s="34">
        <f>(((Q499-VLOOKUP(BE$6,Data!$N$4:$Y$11,Data!$W$1,FALSE)/1000)*VLOOKUP(BE$6,Data!$N$4:$Y$11,Data!$P$1,FALSE)^1.5+VLOOKUP(BE$6,Data!$N$4:$Y$11,Data!$W$1,FALSE)/1000*(Mannings_n_bot)^1.5)/Q499)^0.67</f>
        <v>4.9906916339795777E-2</v>
      </c>
      <c r="BF499" s="34">
        <f>(((R499-VLOOKUP(BF$6,Data!$N$4:$Y$11,Data!$W$1,FALSE)/1000)*VLOOKUP(BF$6,Data!$N$4:$Y$11,Data!$P$1,FALSE)^1.5+VLOOKUP(BF$6,Data!$N$4:$Y$11,Data!$W$1,FALSE)/1000*(Mannings_n_bot)^1.5)/R499)^0.67</f>
        <v>4.9797986055269999E-2</v>
      </c>
      <c r="BG499" s="34">
        <f>(((S499-VLOOKUP(BG$6,Data!$N$4:$Y$11,Data!$W$1,FALSE)/1000)*VLOOKUP(BG$6,Data!$N$4:$Y$11,Data!$P$1,FALSE)^1.5+VLOOKUP(BG$6,Data!$N$4:$Y$11,Data!$W$1,FALSE)/1000*(Mannings_n_bot)^1.5)/S499)^0.67</f>
        <v>4.971084246919575E-2</v>
      </c>
    </row>
    <row r="500" spans="1:59" x14ac:dyDescent="0.25">
      <c r="A500" s="28">
        <v>0.49299999999999999</v>
      </c>
      <c r="B500" s="94">
        <v>0.58028718699233628</v>
      </c>
      <c r="C500" s="94">
        <v>0.83323801361468974</v>
      </c>
      <c r="D500" s="94">
        <v>1.1303813517001076</v>
      </c>
      <c r="E500" s="94">
        <v>1.4742450868945973</v>
      </c>
      <c r="F500" s="94">
        <v>1.8620262618159049</v>
      </c>
      <c r="G500" s="94">
        <v>2.2968018273899933</v>
      </c>
      <c r="H500" s="94">
        <v>2.775220639126823</v>
      </c>
      <c r="I500" s="94">
        <v>3.3009076001066568</v>
      </c>
      <c r="K500" s="28">
        <v>0.49299999999999999</v>
      </c>
      <c r="L500" s="94">
        <v>2.3362499533270582</v>
      </c>
      <c r="M500" s="94">
        <v>2.8068142689531923</v>
      </c>
      <c r="N500" s="94">
        <v>3.2679571611928822</v>
      </c>
      <c r="O500" s="94">
        <v>3.7384022521981568</v>
      </c>
      <c r="P500" s="94">
        <v>4.1995518399597866</v>
      </c>
      <c r="Q500" s="94">
        <v>4.669935327606014</v>
      </c>
      <c r="R500" s="94">
        <v>5.1310940874810091</v>
      </c>
      <c r="S500" s="94">
        <v>5.6014404124905033</v>
      </c>
      <c r="U500" s="28">
        <v>0.49299999999999999</v>
      </c>
      <c r="V500" s="94">
        <v>1.3452856895170331</v>
      </c>
      <c r="W500" s="94">
        <v>1.6154565347773402</v>
      </c>
      <c r="X500" s="94">
        <v>1.8810007617661986</v>
      </c>
      <c r="Y500" s="94">
        <v>2.1511009237941887</v>
      </c>
      <c r="Z500" s="94">
        <v>2.4166475558728706</v>
      </c>
      <c r="AA500" s="94">
        <v>2.6867114104692282</v>
      </c>
      <c r="AB500" s="94">
        <v>2.9522625924968033</v>
      </c>
      <c r="AC500" s="94">
        <v>3.2223046360738437</v>
      </c>
      <c r="AE500" s="28">
        <v>0.49299999999999999</v>
      </c>
      <c r="AF500" s="94">
        <f t="shared" si="126"/>
        <v>0.59826089230753854</v>
      </c>
      <c r="AG500" s="94">
        <f t="shared" si="112"/>
        <v>0.59874341541446197</v>
      </c>
      <c r="AH500" s="94">
        <f t="shared" si="113"/>
        <v>0.598673348442884</v>
      </c>
      <c r="AI500" s="94">
        <f t="shared" si="114"/>
        <v>0.59898481739142495</v>
      </c>
      <c r="AJ500" s="94">
        <f t="shared" si="115"/>
        <v>0.5989043484846156</v>
      </c>
      <c r="AK500" s="94">
        <f t="shared" si="116"/>
        <v>0.5991307993852284</v>
      </c>
      <c r="AL500" s="94">
        <f t="shared" si="117"/>
        <v>0.59905204431661541</v>
      </c>
      <c r="AM500" s="94">
        <f t="shared" si="118"/>
        <v>0.59922860021745517</v>
      </c>
      <c r="AO500" s="28">
        <v>0.49299999999999999</v>
      </c>
      <c r="AP500" s="94">
        <f t="shared" si="127"/>
        <v>0.2483840336373033</v>
      </c>
      <c r="AQ500" s="94">
        <f t="shared" si="119"/>
        <v>0.29686254015141789</v>
      </c>
      <c r="AR500" s="94">
        <f t="shared" si="120"/>
        <v>0.34589846070304403</v>
      </c>
      <c r="AS500" s="94">
        <f t="shared" si="121"/>
        <v>0.3943516474257821</v>
      </c>
      <c r="AT500" s="94">
        <f t="shared" si="122"/>
        <v>0.44338689764423411</v>
      </c>
      <c r="AU500" s="94">
        <f t="shared" si="123"/>
        <v>0.49182733084387725</v>
      </c>
      <c r="AV500" s="94">
        <f t="shared" si="124"/>
        <v>0.5408633308630777</v>
      </c>
      <c r="AW500" s="94">
        <f t="shared" si="125"/>
        <v>0.58929620901546154</v>
      </c>
      <c r="AY500" s="28">
        <v>0.49299999999999999</v>
      </c>
      <c r="AZ500" s="34">
        <f>(((L500-VLOOKUP(AZ$6,Data!$N$4:$Y$11,Data!$W$1,FALSE)/1000)*VLOOKUP(AZ$6,Data!$N$4:$Y$11,Data!$P$1,FALSE)^1.5+VLOOKUP(AZ$6,Data!$N$4:$Y$11,Data!$W$1,FALSE)/1000*(Mannings_n_bot)^1.5)/L500)^0.67</f>
        <v>5.0619288174942136E-2</v>
      </c>
      <c r="BA500" s="34">
        <f>(((M500-VLOOKUP(BA$6,Data!$N$4:$Y$11,Data!$W$1,FALSE)/1000)*VLOOKUP(BA$6,Data!$N$4:$Y$11,Data!$P$1,FALSE)^1.5+VLOOKUP(BA$6,Data!$N$4:$Y$11,Data!$W$1,FALSE)/1000*(Mannings_n_bot)^1.5)/M500)^0.67</f>
        <v>5.0523244544872323E-2</v>
      </c>
      <c r="BB500" s="34">
        <f>(((N500-VLOOKUP(BB$6,Data!$N$4:$Y$11,Data!$W$1,FALSE)/1000)*VLOOKUP(BB$6,Data!$N$4:$Y$11,Data!$P$1,FALSE)^1.5+VLOOKUP(BB$6,Data!$N$4:$Y$11,Data!$W$1,FALSE)/1000*(Mannings_n_bot)^1.5)/N500)^0.67</f>
        <v>5.0382990034789937E-2</v>
      </c>
      <c r="BC500" s="34">
        <f>(((O500-VLOOKUP(BC$6,Data!$N$4:$Y$11,Data!$W$1,FALSE)/1000)*VLOOKUP(BC$6,Data!$N$4:$Y$11,Data!$P$1,FALSE)^1.5+VLOOKUP(BC$6,Data!$N$4:$Y$11,Data!$W$1,FALSE)/1000*(Mannings_n_bot)^1.5)/O500)^0.67</f>
        <v>5.0230042273408639E-2</v>
      </c>
      <c r="BD500" s="34">
        <f>(((P500-VLOOKUP(BD$6,Data!$N$4:$Y$11,Data!$W$1,FALSE)/1000)*VLOOKUP(BD$6,Data!$N$4:$Y$11,Data!$P$1,FALSE)^1.5+VLOOKUP(BD$6,Data!$N$4:$Y$11,Data!$W$1,FALSE)/1000*(Mannings_n_bot)^1.5)/P500)^0.67</f>
        <v>5.0049156411431026E-2</v>
      </c>
      <c r="BE500" s="34">
        <f>(((Q500-VLOOKUP(BE$6,Data!$N$4:$Y$11,Data!$W$1,FALSE)/1000)*VLOOKUP(BE$6,Data!$N$4:$Y$11,Data!$P$1,FALSE)^1.5+VLOOKUP(BE$6,Data!$N$4:$Y$11,Data!$W$1,FALSE)/1000*(Mannings_n_bot)^1.5)/Q500)^0.67</f>
        <v>4.989290331909782E-2</v>
      </c>
      <c r="BF500" s="34">
        <f>(((R500-VLOOKUP(BF$6,Data!$N$4:$Y$11,Data!$W$1,FALSE)/1000)*VLOOKUP(BF$6,Data!$N$4:$Y$11,Data!$P$1,FALSE)^1.5+VLOOKUP(BF$6,Data!$N$4:$Y$11,Data!$W$1,FALSE)/1000*(Mannings_n_bot)^1.5)/R500)^0.67</f>
        <v>4.9783808661865402E-2</v>
      </c>
      <c r="BG500" s="34">
        <f>(((S500-VLOOKUP(BG$6,Data!$N$4:$Y$11,Data!$W$1,FALSE)/1000)*VLOOKUP(BG$6,Data!$N$4:$Y$11,Data!$P$1,FALSE)^1.5+VLOOKUP(BG$6,Data!$N$4:$Y$11,Data!$W$1,FALSE)/1000*(Mannings_n_bot)^1.5)/S500)^0.67</f>
        <v>4.9696506706598323E-2</v>
      </c>
    </row>
    <row r="501" spans="1:59" x14ac:dyDescent="0.25">
      <c r="A501" s="28">
        <v>0.49399999999999999</v>
      </c>
      <c r="B501" s="94">
        <v>0.58136475526125519</v>
      </c>
      <c r="C501" s="94">
        <v>0.8347832540988529</v>
      </c>
      <c r="D501" s="94">
        <v>1.1324780474298306</v>
      </c>
      <c r="E501" s="94">
        <v>1.476977267397563</v>
      </c>
      <c r="F501" s="94">
        <v>1.8654778680977546</v>
      </c>
      <c r="G501" s="94">
        <v>2.3010567294745474</v>
      </c>
      <c r="H501" s="94">
        <v>2.7803629370857372</v>
      </c>
      <c r="I501" s="94">
        <v>3.3070210042966894</v>
      </c>
      <c r="K501" s="28">
        <v>0.49399999999999999</v>
      </c>
      <c r="L501" s="94">
        <v>2.3380611338300765</v>
      </c>
      <c r="M501" s="94">
        <v>2.8089827754748478</v>
      </c>
      <c r="N501" s="94">
        <v>3.2704832053659829</v>
      </c>
      <c r="O501" s="94">
        <v>3.7412855043432511</v>
      </c>
      <c r="P501" s="94">
        <v>4.2027926223770313</v>
      </c>
      <c r="Q501" s="94">
        <v>4.6735332589825394</v>
      </c>
      <c r="R501" s="94">
        <v>5.1350495502458831</v>
      </c>
      <c r="S501" s="94">
        <v>5.6057529894585389</v>
      </c>
      <c r="U501" s="28">
        <v>0.49399999999999999</v>
      </c>
      <c r="V501" s="94">
        <v>1.3444416594065913</v>
      </c>
      <c r="W501" s="94">
        <v>1.6144365967477747</v>
      </c>
      <c r="X501" s="94">
        <v>1.8798142527198956</v>
      </c>
      <c r="Y501" s="94">
        <v>2.14973852831326</v>
      </c>
      <c r="Z501" s="94">
        <v>2.4151185772594261</v>
      </c>
      <c r="AA501" s="94">
        <v>2.6850065580789657</v>
      </c>
      <c r="AB501" s="94">
        <v>2.950391149114866</v>
      </c>
      <c r="AC501" s="94">
        <v>3.2202573272130253</v>
      </c>
      <c r="AE501" s="28">
        <v>0.49399999999999999</v>
      </c>
      <c r="AF501" s="94">
        <f t="shared" si="126"/>
        <v>0.59937183697172636</v>
      </c>
      <c r="AG501" s="94">
        <f t="shared" si="112"/>
        <v>0.59985378550080859</v>
      </c>
      <c r="AH501" s="94">
        <f t="shared" si="113"/>
        <v>0.59978380187640112</v>
      </c>
      <c r="AI501" s="94">
        <f t="shared" si="114"/>
        <v>0.60009490054801629</v>
      </c>
      <c r="AJ501" s="94">
        <f t="shared" si="115"/>
        <v>0.60001452724731497</v>
      </c>
      <c r="AK501" s="94">
        <f t="shared" si="116"/>
        <v>0.60024070919844097</v>
      </c>
      <c r="AL501" s="94">
        <f t="shared" si="117"/>
        <v>0.6001620476299887</v>
      </c>
      <c r="AM501" s="94">
        <f t="shared" si="118"/>
        <v>0.60033839397091815</v>
      </c>
      <c r="AO501" s="28">
        <v>0.49399999999999999</v>
      </c>
      <c r="AP501" s="94">
        <f t="shared" si="127"/>
        <v>0.24865250392700258</v>
      </c>
      <c r="AQ501" s="94">
        <f t="shared" si="119"/>
        <v>0.29718347203383472</v>
      </c>
      <c r="AR501" s="94">
        <f t="shared" si="120"/>
        <v>0.34627239350189565</v>
      </c>
      <c r="AS501" s="94">
        <f t="shared" si="121"/>
        <v>0.39477801565342791</v>
      </c>
      <c r="AT501" s="94">
        <f t="shared" si="122"/>
        <v>0.44386626600735551</v>
      </c>
      <c r="AU501" s="94">
        <f t="shared" si="123"/>
        <v>0.49235912145311306</v>
      </c>
      <c r="AV501" s="94">
        <f t="shared" si="124"/>
        <v>0.54144812233654183</v>
      </c>
      <c r="AW501" s="94">
        <f t="shared" si="125"/>
        <v>0.58993341492489049</v>
      </c>
      <c r="AY501" s="28">
        <v>0.49399999999999999</v>
      </c>
      <c r="AZ501" s="34">
        <f>(((L501-VLOOKUP(AZ$6,Data!$N$4:$Y$11,Data!$W$1,FALSE)/1000)*VLOOKUP(AZ$6,Data!$N$4:$Y$11,Data!$P$1,FALSE)^1.5+VLOOKUP(AZ$6,Data!$N$4:$Y$11,Data!$W$1,FALSE)/1000*(Mannings_n_bot)^1.5)/L501)^0.67</f>
        <v>5.0606519935167231E-2</v>
      </c>
      <c r="BA501" s="34">
        <f>(((M501-VLOOKUP(BA$6,Data!$N$4:$Y$11,Data!$W$1,FALSE)/1000)*VLOOKUP(BA$6,Data!$N$4:$Y$11,Data!$P$1,FALSE)^1.5+VLOOKUP(BA$6,Data!$N$4:$Y$11,Data!$W$1,FALSE)/1000*(Mannings_n_bot)^1.5)/M501)^0.67</f>
        <v>5.0510277108979866E-2</v>
      </c>
      <c r="BB501" s="34">
        <f>(((N501-VLOOKUP(BB$6,Data!$N$4:$Y$11,Data!$W$1,FALSE)/1000)*VLOOKUP(BB$6,Data!$N$4:$Y$11,Data!$P$1,FALSE)^1.5+VLOOKUP(BB$6,Data!$N$4:$Y$11,Data!$W$1,FALSE)/1000*(Mannings_n_bot)^1.5)/N501)^0.67</f>
        <v>5.0369809690591211E-2</v>
      </c>
      <c r="BC501" s="34">
        <f>(((O501-VLOOKUP(BC$6,Data!$N$4:$Y$11,Data!$W$1,FALSE)/1000)*VLOOKUP(BC$6,Data!$N$4:$Y$11,Data!$P$1,FALSE)^1.5+VLOOKUP(BC$6,Data!$N$4:$Y$11,Data!$W$1,FALSE)/1000*(Mannings_n_bot)^1.5)/O501)^0.67</f>
        <v>5.0216588677562124E-2</v>
      </c>
      <c r="BD501" s="34">
        <f>(((P501-VLOOKUP(BD$6,Data!$N$4:$Y$11,Data!$W$1,FALSE)/1000)*VLOOKUP(BD$6,Data!$N$4:$Y$11,Data!$P$1,FALSE)^1.5+VLOOKUP(BD$6,Data!$N$4:$Y$11,Data!$W$1,FALSE)/1000*(Mannings_n_bot)^1.5)/P501)^0.67</f>
        <v>5.0035425970530831E-2</v>
      </c>
      <c r="BE501" s="34">
        <f>(((Q501-VLOOKUP(BE$6,Data!$N$4:$Y$11,Data!$W$1,FALSE)/1000)*VLOOKUP(BE$6,Data!$N$4:$Y$11,Data!$P$1,FALSE)^1.5+VLOOKUP(BE$6,Data!$N$4:$Y$11,Data!$W$1,FALSE)/1000*(Mannings_n_bot)^1.5)/Q501)^0.67</f>
        <v>4.987890106281271E-2</v>
      </c>
      <c r="BF501" s="34">
        <f>(((R501-VLOOKUP(BF$6,Data!$N$4:$Y$11,Data!$W$1,FALSE)/1000)*VLOOKUP(BF$6,Data!$N$4:$Y$11,Data!$P$1,FALSE)^1.5+VLOOKUP(BF$6,Data!$N$4:$Y$11,Data!$W$1,FALSE)/1000*(Mannings_n_bot)^1.5)/R501)^0.67</f>
        <v>4.9769642153353784E-2</v>
      </c>
      <c r="BG501" s="34">
        <f>(((S501-VLOOKUP(BG$6,Data!$N$4:$Y$11,Data!$W$1,FALSE)/1000)*VLOOKUP(BG$6,Data!$N$4:$Y$11,Data!$P$1,FALSE)^1.5+VLOOKUP(BG$6,Data!$N$4:$Y$11,Data!$W$1,FALSE)/1000*(Mannings_n_bot)^1.5)/S501)^0.67</f>
        <v>4.9682181875649621E-2</v>
      </c>
    </row>
    <row r="502" spans="1:59" x14ac:dyDescent="0.25">
      <c r="A502" s="28">
        <v>0.495</v>
      </c>
      <c r="B502" s="94">
        <v>0.58244164627569361</v>
      </c>
      <c r="C502" s="94">
        <v>0.83632751727486354</v>
      </c>
      <c r="D502" s="94">
        <v>1.1345734182830378</v>
      </c>
      <c r="E502" s="94">
        <v>1.4797077144741768</v>
      </c>
      <c r="F502" s="94">
        <v>1.8689272867990538</v>
      </c>
      <c r="G502" s="94">
        <v>2.3053089269349201</v>
      </c>
      <c r="H502" s="94">
        <v>2.7855019696804977</v>
      </c>
      <c r="I502" s="94">
        <v>3.3131305175861399</v>
      </c>
      <c r="K502" s="28">
        <v>0.495</v>
      </c>
      <c r="L502" s="94">
        <v>2.3398734533810992</v>
      </c>
      <c r="M502" s="94">
        <v>2.8111526543661327</v>
      </c>
      <c r="N502" s="94">
        <v>3.2730108467254833</v>
      </c>
      <c r="O502" s="94">
        <v>3.7441705869237842</v>
      </c>
      <c r="P502" s="94">
        <v>4.2060354600609147</v>
      </c>
      <c r="Q502" s="94">
        <v>4.6771334788359908</v>
      </c>
      <c r="R502" s="94">
        <v>5.1390075263303014</v>
      </c>
      <c r="S502" s="94">
        <v>5.6100683129324871</v>
      </c>
      <c r="U502" s="28">
        <v>0.495</v>
      </c>
      <c r="V502" s="94">
        <v>1.3435951878082111</v>
      </c>
      <c r="W502" s="94">
        <v>1.6134137441429777</v>
      </c>
      <c r="X502" s="94">
        <v>1.8786243470963804</v>
      </c>
      <c r="Y502" s="94">
        <v>2.148372263328604</v>
      </c>
      <c r="Z502" s="94">
        <v>2.4135852471692751</v>
      </c>
      <c r="AA502" s="94">
        <v>2.6832968813633951</v>
      </c>
      <c r="AB502" s="94">
        <v>2.9485143994438401</v>
      </c>
      <c r="AC502" s="94">
        <v>3.2182042392593129</v>
      </c>
      <c r="AE502" s="28">
        <v>0.495</v>
      </c>
      <c r="AF502" s="94">
        <f t="shared" si="126"/>
        <v>0.60048208340428189</v>
      </c>
      <c r="AG502" s="94">
        <f t="shared" si="112"/>
        <v>0.60096345331864165</v>
      </c>
      <c r="AH502" s="94">
        <f t="shared" si="113"/>
        <v>0.60089355362790742</v>
      </c>
      <c r="AI502" s="94">
        <f t="shared" si="114"/>
        <v>0.60120427941461141</v>
      </c>
      <c r="AJ502" s="94">
        <f t="shared" si="115"/>
        <v>0.6011240023939961</v>
      </c>
      <c r="AK502" s="94">
        <f t="shared" si="116"/>
        <v>0.60134991349860989</v>
      </c>
      <c r="AL502" s="94">
        <f t="shared" si="117"/>
        <v>0.60127134609018951</v>
      </c>
      <c r="AM502" s="94">
        <f t="shared" si="118"/>
        <v>0.60144748139170168</v>
      </c>
      <c r="AO502" s="28">
        <v>0.495</v>
      </c>
      <c r="AP502" s="94">
        <f t="shared" si="127"/>
        <v>0.2489201479823919</v>
      </c>
      <c r="AQ502" s="94">
        <f t="shared" si="119"/>
        <v>0.29750341589451718</v>
      </c>
      <c r="AR502" s="94">
        <f t="shared" si="120"/>
        <v>0.34664517516589755</v>
      </c>
      <c r="AS502" s="94">
        <f t="shared" si="121"/>
        <v>0.39520307104647889</v>
      </c>
      <c r="AT502" s="94">
        <f t="shared" si="122"/>
        <v>0.44434415842323566</v>
      </c>
      <c r="AU502" s="94">
        <f t="shared" si="123"/>
        <v>0.492889274459759</v>
      </c>
      <c r="AV502" s="94">
        <f t="shared" si="124"/>
        <v>0.54203111309112806</v>
      </c>
      <c r="AW502" s="94">
        <f t="shared" si="125"/>
        <v>0.5905686584864962</v>
      </c>
      <c r="AY502" s="28">
        <v>0.495</v>
      </c>
      <c r="AZ502" s="34">
        <f>(((L502-VLOOKUP(AZ$6,Data!$N$4:$Y$11,Data!$W$1,FALSE)/1000)*VLOOKUP(AZ$6,Data!$N$4:$Y$11,Data!$P$1,FALSE)^1.5+VLOOKUP(AZ$6,Data!$N$4:$Y$11,Data!$W$1,FALSE)/1000*(Mannings_n_bot)^1.5)/L502)^0.67</f>
        <v>5.0593761865943075E-2</v>
      </c>
      <c r="BA502" s="34">
        <f>(((M502-VLOOKUP(BA$6,Data!$N$4:$Y$11,Data!$W$1,FALSE)/1000)*VLOOKUP(BA$6,Data!$N$4:$Y$11,Data!$P$1,FALSE)^1.5+VLOOKUP(BA$6,Data!$N$4:$Y$11,Data!$W$1,FALSE)/1000*(Mannings_n_bot)^1.5)/M502)^0.67</f>
        <v>5.0497319853788782E-2</v>
      </c>
      <c r="BB502" s="34">
        <f>(((N502-VLOOKUP(BB$6,Data!$N$4:$Y$11,Data!$W$1,FALSE)/1000)*VLOOKUP(BB$6,Data!$N$4:$Y$11,Data!$P$1,FALSE)^1.5+VLOOKUP(BB$6,Data!$N$4:$Y$11,Data!$W$1,FALSE)/1000*(Mannings_n_bot)^1.5)/N502)^0.67</f>
        <v>5.0356639679959382E-2</v>
      </c>
      <c r="BC502" s="34">
        <f>(((O502-VLOOKUP(BC$6,Data!$N$4:$Y$11,Data!$W$1,FALSE)/1000)*VLOOKUP(BC$6,Data!$N$4:$Y$11,Data!$P$1,FALSE)^1.5+VLOOKUP(BC$6,Data!$N$4:$Y$11,Data!$W$1,FALSE)/1000*(Mannings_n_bot)^1.5)/O502)^0.67</f>
        <v>5.0203145507583459E-2</v>
      </c>
      <c r="BD502" s="34">
        <f>(((P502-VLOOKUP(BD$6,Data!$N$4:$Y$11,Data!$W$1,FALSE)/1000)*VLOOKUP(BD$6,Data!$N$4:$Y$11,Data!$P$1,FALSE)^1.5+VLOOKUP(BD$6,Data!$N$4:$Y$11,Data!$W$1,FALSE)/1000*(Mannings_n_bot)^1.5)/P502)^0.67</f>
        <v>5.0021706147375673E-2</v>
      </c>
      <c r="BE502" s="34">
        <f>(((Q502-VLOOKUP(BE$6,Data!$N$4:$Y$11,Data!$W$1,FALSE)/1000)*VLOOKUP(BE$6,Data!$N$4:$Y$11,Data!$P$1,FALSE)^1.5+VLOOKUP(BE$6,Data!$N$4:$Y$11,Data!$W$1,FALSE)/1000*(Mannings_n_bot)^1.5)/Q502)^0.67</f>
        <v>4.9864909529949923E-2</v>
      </c>
      <c r="BF502" s="34">
        <f>(((R502-VLOOKUP(BF$6,Data!$N$4:$Y$11,Data!$W$1,FALSE)/1000)*VLOOKUP(BF$6,Data!$N$4:$Y$11,Data!$P$1,FALSE)^1.5+VLOOKUP(BF$6,Data!$N$4:$Y$11,Data!$W$1,FALSE)/1000*(Mannings_n_bot)^1.5)/R502)^0.67</f>
        <v>4.9755486488239062E-2</v>
      </c>
      <c r="BG502" s="34">
        <f>(((S502-VLOOKUP(BG$6,Data!$N$4:$Y$11,Data!$W$1,FALSE)/1000)*VLOOKUP(BG$6,Data!$N$4:$Y$11,Data!$P$1,FALSE)^1.5+VLOOKUP(BG$6,Data!$N$4:$Y$11,Data!$W$1,FALSE)/1000*(Mannings_n_bot)^1.5)/S502)^0.67</f>
        <v>4.9667867934585413E-2</v>
      </c>
    </row>
    <row r="503" spans="1:59" x14ac:dyDescent="0.25">
      <c r="A503" s="28">
        <v>0.496</v>
      </c>
      <c r="B503" s="94">
        <v>0.58351785807756862</v>
      </c>
      <c r="C503" s="94">
        <v>0.83787080035129646</v>
      </c>
      <c r="D503" s="94">
        <v>1.1366674604688756</v>
      </c>
      <c r="E503" s="94">
        <v>1.4824364232034113</v>
      </c>
      <c r="F503" s="94">
        <v>1.8723745116968666</v>
      </c>
      <c r="G503" s="94">
        <v>2.3095584121211767</v>
      </c>
      <c r="H503" s="94">
        <v>2.7906377276567724</v>
      </c>
      <c r="I503" s="94">
        <v>3.3192361289968573</v>
      </c>
      <c r="K503" s="28">
        <v>0.496</v>
      </c>
      <c r="L503" s="94">
        <v>2.3416869167131713</v>
      </c>
      <c r="M503" s="94">
        <v>2.8133239112924637</v>
      </c>
      <c r="N503" s="94">
        <v>3.2755400918711266</v>
      </c>
      <c r="O503" s="94">
        <v>3.747057507471677</v>
      </c>
      <c r="P503" s="94">
        <v>4.209280361477644</v>
      </c>
      <c r="Q503" s="94">
        <v>4.6807359965646613</v>
      </c>
      <c r="R503" s="94">
        <v>5.1429680260668249</v>
      </c>
      <c r="S503" s="94">
        <v>5.6143863941769467</v>
      </c>
      <c r="U503" s="28">
        <v>0.496</v>
      </c>
      <c r="V503" s="94">
        <v>1.3427462701045256</v>
      </c>
      <c r="W503" s="94">
        <v>1.6123879714161815</v>
      </c>
      <c r="X503" s="94">
        <v>1.8774310384374555</v>
      </c>
      <c r="Y503" s="94">
        <v>2.1470021214530379</v>
      </c>
      <c r="Z503" s="94">
        <v>2.4120475573037612</v>
      </c>
      <c r="AA503" s="94">
        <v>2.6815823710950899</v>
      </c>
      <c r="AB503" s="94">
        <v>2.9466323333447839</v>
      </c>
      <c r="AC503" s="94">
        <v>3.216145361145121</v>
      </c>
      <c r="AE503" s="28">
        <v>0.496</v>
      </c>
      <c r="AF503" s="94">
        <f t="shared" si="126"/>
        <v>0.60159162958647272</v>
      </c>
      <c r="AG503" s="94">
        <f t="shared" si="112"/>
        <v>0.60207241686211488</v>
      </c>
      <c r="AH503" s="94">
        <f t="shared" si="113"/>
        <v>0.60200260168968822</v>
      </c>
      <c r="AI503" s="94">
        <f t="shared" si="114"/>
        <v>0.60231295199179991</v>
      </c>
      <c r="AJ503" s="94">
        <f t="shared" si="115"/>
        <v>0.60223277192310631</v>
      </c>
      <c r="AK503" s="94">
        <f t="shared" si="116"/>
        <v>0.60245841029021641</v>
      </c>
      <c r="AL503" s="94">
        <f t="shared" si="117"/>
        <v>0.60237993769960141</v>
      </c>
      <c r="AM503" s="94">
        <f t="shared" si="118"/>
        <v>0.60255586048689291</v>
      </c>
      <c r="AO503" s="28">
        <v>0.496</v>
      </c>
      <c r="AP503" s="94">
        <f t="shared" si="127"/>
        <v>0.24918696599142445</v>
      </c>
      <c r="AQ503" s="94">
        <f t="shared" si="119"/>
        <v>0.29782237195942785</v>
      </c>
      <c r="AR503" s="94">
        <f t="shared" si="120"/>
        <v>0.34701680595811701</v>
      </c>
      <c r="AS503" s="94">
        <f t="shared" si="121"/>
        <v>0.39562681390595567</v>
      </c>
      <c r="AT503" s="94">
        <f t="shared" si="122"/>
        <v>0.44482057523000917</v>
      </c>
      <c r="AU503" s="94">
        <f t="shared" si="123"/>
        <v>0.49341779023987553</v>
      </c>
      <c r="AV503" s="94">
        <f t="shared" si="124"/>
        <v>0.54261230354001666</v>
      </c>
      <c r="AW503" s="94">
        <f t="shared" si="125"/>
        <v>0.59120194015136862</v>
      </c>
      <c r="AY503" s="28">
        <v>0.496</v>
      </c>
      <c r="AZ503" s="34">
        <f>(((L503-VLOOKUP(AZ$6,Data!$N$4:$Y$11,Data!$W$1,FALSE)/1000)*VLOOKUP(AZ$6,Data!$N$4:$Y$11,Data!$P$1,FALSE)^1.5+VLOOKUP(AZ$6,Data!$N$4:$Y$11,Data!$W$1,FALSE)/1000*(Mannings_n_bot)^1.5)/L503)^0.67</f>
        <v>5.0581013928927894E-2</v>
      </c>
      <c r="BA503" s="34">
        <f>(((M503-VLOOKUP(BA$6,Data!$N$4:$Y$11,Data!$W$1,FALSE)/1000)*VLOOKUP(BA$6,Data!$N$4:$Y$11,Data!$P$1,FALSE)^1.5+VLOOKUP(BA$6,Data!$N$4:$Y$11,Data!$W$1,FALSE)/1000*(Mannings_n_bot)^1.5)/M503)^0.67</f>
        <v>5.0484372740798304E-2</v>
      </c>
      <c r="BB503" s="34">
        <f>(((N503-VLOOKUP(BB$6,Data!$N$4:$Y$11,Data!$W$1,FALSE)/1000)*VLOOKUP(BB$6,Data!$N$4:$Y$11,Data!$P$1,FALSE)^1.5+VLOOKUP(BB$6,Data!$N$4:$Y$11,Data!$W$1,FALSE)/1000*(Mannings_n_bot)^1.5)/N503)^0.67</f>
        <v>5.0343479963758805E-2</v>
      </c>
      <c r="BC503" s="34">
        <f>(((O503-VLOOKUP(BC$6,Data!$N$4:$Y$11,Data!$W$1,FALSE)/1000)*VLOOKUP(BC$6,Data!$N$4:$Y$11,Data!$P$1,FALSE)^1.5+VLOOKUP(BC$6,Data!$N$4:$Y$11,Data!$W$1,FALSE)/1000*(Mannings_n_bot)^1.5)/O503)^0.67</f>
        <v>5.0189712723853433E-2</v>
      </c>
      <c r="BD503" s="34">
        <f>(((P503-VLOOKUP(BD$6,Data!$N$4:$Y$11,Data!$W$1,FALSE)/1000)*VLOOKUP(BD$6,Data!$N$4:$Y$11,Data!$P$1,FALSE)^1.5+VLOOKUP(BD$6,Data!$N$4:$Y$11,Data!$W$1,FALSE)/1000*(Mannings_n_bot)^1.5)/P503)^0.67</f>
        <v>5.0007996901535297E-2</v>
      </c>
      <c r="BE503" s="34">
        <f>(((Q503-VLOOKUP(BE$6,Data!$N$4:$Y$11,Data!$W$1,FALSE)/1000)*VLOOKUP(BE$6,Data!$N$4:$Y$11,Data!$P$1,FALSE)^1.5+VLOOKUP(BE$6,Data!$N$4:$Y$11,Data!$W$1,FALSE)/1000*(Mannings_n_bot)^1.5)/Q503)^0.67</f>
        <v>4.985092867954273E-2</v>
      </c>
      <c r="BF503" s="34">
        <f>(((R503-VLOOKUP(BF$6,Data!$N$4:$Y$11,Data!$W$1,FALSE)/1000)*VLOOKUP(BF$6,Data!$N$4:$Y$11,Data!$P$1,FALSE)^1.5+VLOOKUP(BF$6,Data!$N$4:$Y$11,Data!$W$1,FALSE)/1000*(Mannings_n_bot)^1.5)/R503)^0.67</f>
        <v>4.9741341625049271E-2</v>
      </c>
      <c r="BG503" s="34">
        <f>(((S503-VLOOKUP(BG$6,Data!$N$4:$Y$11,Data!$W$1,FALSE)/1000)*VLOOKUP(BG$6,Data!$N$4:$Y$11,Data!$P$1,FALSE)^1.5+VLOOKUP(BG$6,Data!$N$4:$Y$11,Data!$W$1,FALSE)/1000*(Mannings_n_bot)^1.5)/S503)^0.67</f>
        <v>4.9653564841664687E-2</v>
      </c>
    </row>
    <row r="504" spans="1:59" x14ac:dyDescent="0.25">
      <c r="A504" s="28">
        <v>0.497</v>
      </c>
      <c r="B504" s="94">
        <v>0.58459338870508715</v>
      </c>
      <c r="C504" s="94">
        <v>0.83941310053140783</v>
      </c>
      <c r="D504" s="94">
        <v>1.1387601701892676</v>
      </c>
      <c r="E504" s="94">
        <v>1.4851633886548372</v>
      </c>
      <c r="F504" s="94">
        <v>1.8758195365563635</v>
      </c>
      <c r="G504" s="94">
        <v>2.3138051773687316</v>
      </c>
      <c r="H504" s="94">
        <v>2.7957702017425152</v>
      </c>
      <c r="I504" s="94">
        <v>3.3253378275296201</v>
      </c>
      <c r="K504" s="28">
        <v>0.497</v>
      </c>
      <c r="L504" s="94">
        <v>2.3435015285808078</v>
      </c>
      <c r="M504" s="94">
        <v>2.8154965519450417</v>
      </c>
      <c r="N504" s="94">
        <v>3.2780709474326692</v>
      </c>
      <c r="O504" s="94">
        <v>3.7499462735531797</v>
      </c>
      <c r="P504" s="94">
        <v>4.2125273351319823</v>
      </c>
      <c r="Q504" s="94">
        <v>4.684340821609716</v>
      </c>
      <c r="R504" s="94">
        <v>5.1469310598351168</v>
      </c>
      <c r="S504" s="94">
        <v>5.6187072445079229</v>
      </c>
      <c r="U504" s="28">
        <v>0.497</v>
      </c>
      <c r="V504" s="94">
        <v>1.3418949016531256</v>
      </c>
      <c r="W504" s="94">
        <v>1.6113592729906367</v>
      </c>
      <c r="X504" s="94">
        <v>1.8762343202500014</v>
      </c>
      <c r="Y504" s="94">
        <v>2.1456280952595166</v>
      </c>
      <c r="Z504" s="94">
        <v>2.4105054993194295</v>
      </c>
      <c r="AA504" s="94">
        <v>2.6798630179968841</v>
      </c>
      <c r="AB504" s="94">
        <v>2.94474494062408</v>
      </c>
      <c r="AC504" s="94">
        <v>3.2140806817432552</v>
      </c>
      <c r="AE504" s="28">
        <v>0.497</v>
      </c>
      <c r="AF504" s="94">
        <f t="shared" si="126"/>
        <v>0.60270047349574174</v>
      </c>
      <c r="AG504" s="94">
        <f t="shared" si="112"/>
        <v>0.60318067412156018</v>
      </c>
      <c r="AH504" s="94">
        <f t="shared" si="113"/>
        <v>0.60311094405020371</v>
      </c>
      <c r="AI504" s="94">
        <f t="shared" si="114"/>
        <v>0.60342091627635164</v>
      </c>
      <c r="AJ504" s="94">
        <f t="shared" si="115"/>
        <v>0.60334083382926773</v>
      </c>
      <c r="AK504" s="94">
        <f t="shared" si="116"/>
        <v>0.60356619757391961</v>
      </c>
      <c r="AL504" s="94">
        <f t="shared" si="117"/>
        <v>0.60348782045678417</v>
      </c>
      <c r="AM504" s="94">
        <f t="shared" si="118"/>
        <v>0.60366352925975353</v>
      </c>
      <c r="AO504" s="28">
        <v>0.497</v>
      </c>
      <c r="AP504" s="94">
        <f t="shared" si="127"/>
        <v>0.24945295813786339</v>
      </c>
      <c r="AQ504" s="94">
        <f t="shared" si="119"/>
        <v>0.29814034044954252</v>
      </c>
      <c r="AR504" s="94">
        <f t="shared" si="120"/>
        <v>0.34738728613580666</v>
      </c>
      <c r="AS504" s="94">
        <f t="shared" si="121"/>
        <v>0.39604924452626972</v>
      </c>
      <c r="AT504" s="94">
        <f t="shared" si="122"/>
        <v>0.44529551675837192</v>
      </c>
      <c r="AU504" s="94">
        <f t="shared" si="123"/>
        <v>0.49394466916128893</v>
      </c>
      <c r="AV504" s="94">
        <f t="shared" si="124"/>
        <v>0.54319169408732637</v>
      </c>
      <c r="AW504" s="94">
        <f t="shared" si="125"/>
        <v>0.59183326036073758</v>
      </c>
      <c r="AY504" s="28">
        <v>0.497</v>
      </c>
      <c r="AZ504" s="34">
        <f>(((L504-VLOOKUP(AZ$6,Data!$N$4:$Y$11,Data!$W$1,FALSE)/1000)*VLOOKUP(AZ$6,Data!$N$4:$Y$11,Data!$P$1,FALSE)^1.5+VLOOKUP(AZ$6,Data!$N$4:$Y$11,Data!$W$1,FALSE)/1000*(Mannings_n_bot)^1.5)/L504)^0.67</f>
        <v>5.0568276085806683E-2</v>
      </c>
      <c r="BA504" s="34">
        <f>(((M504-VLOOKUP(BA$6,Data!$N$4:$Y$11,Data!$W$1,FALSE)/1000)*VLOOKUP(BA$6,Data!$N$4:$Y$11,Data!$P$1,FALSE)^1.5+VLOOKUP(BA$6,Data!$N$4:$Y$11,Data!$W$1,FALSE)/1000*(Mannings_n_bot)^1.5)/M504)^0.67</f>
        <v>5.0471435731532309E-2</v>
      </c>
      <c r="BB504" s="34">
        <f>(((N504-VLOOKUP(BB$6,Data!$N$4:$Y$11,Data!$W$1,FALSE)/1000)*VLOOKUP(BB$6,Data!$N$4:$Y$11,Data!$P$1,FALSE)^1.5+VLOOKUP(BB$6,Data!$N$4:$Y$11,Data!$W$1,FALSE)/1000*(Mannings_n_bot)^1.5)/N504)^0.67</f>
        <v>5.0330330502878995E-2</v>
      </c>
      <c r="BC504" s="34">
        <f>(((O504-VLOOKUP(BC$6,Data!$N$4:$Y$11,Data!$W$1,FALSE)/1000)*VLOOKUP(BC$6,Data!$N$4:$Y$11,Data!$P$1,FALSE)^1.5+VLOOKUP(BC$6,Data!$N$4:$Y$11,Data!$W$1,FALSE)/1000*(Mannings_n_bot)^1.5)/O504)^0.67</f>
        <v>5.0176290286776504E-2</v>
      </c>
      <c r="BD504" s="34">
        <f>(((P504-VLOOKUP(BD$6,Data!$N$4:$Y$11,Data!$W$1,FALSE)/1000)*VLOOKUP(BD$6,Data!$N$4:$Y$11,Data!$P$1,FALSE)^1.5+VLOOKUP(BD$6,Data!$N$4:$Y$11,Data!$W$1,FALSE)/1000*(Mannings_n_bot)^1.5)/P504)^0.67</f>
        <v>4.9994298192603495E-2</v>
      </c>
      <c r="BE504" s="34">
        <f>(((Q504-VLOOKUP(BE$6,Data!$N$4:$Y$11,Data!$W$1,FALSE)/1000)*VLOOKUP(BE$6,Data!$N$4:$Y$11,Data!$P$1,FALSE)^1.5+VLOOKUP(BE$6,Data!$N$4:$Y$11,Data!$W$1,FALSE)/1000*(Mannings_n_bot)^1.5)/Q504)^0.67</f>
        <v>4.9836958470647445E-2</v>
      </c>
      <c r="BF504" s="34">
        <f>(((R504-VLOOKUP(BF$6,Data!$N$4:$Y$11,Data!$W$1,FALSE)/1000)*VLOOKUP(BF$6,Data!$N$4:$Y$11,Data!$P$1,FALSE)^1.5+VLOOKUP(BF$6,Data!$N$4:$Y$11,Data!$W$1,FALSE)/1000*(Mannings_n_bot)^1.5)/R504)^0.67</f>
        <v>4.9727207522335982E-2</v>
      </c>
      <c r="BG504" s="34">
        <f>(((S504-VLOOKUP(BG$6,Data!$N$4:$Y$11,Data!$W$1,FALSE)/1000)*VLOOKUP(BG$6,Data!$N$4:$Y$11,Data!$P$1,FALSE)^1.5+VLOOKUP(BG$6,Data!$N$4:$Y$11,Data!$W$1,FALSE)/1000*(Mannings_n_bot)^1.5)/S504)^0.67</f>
        <v>4.9639272555168978E-2</v>
      </c>
    </row>
    <row r="505" spans="1:59" x14ac:dyDescent="0.25">
      <c r="A505" s="28">
        <v>0.498</v>
      </c>
      <c r="B505" s="94">
        <v>0.58566823619272657</v>
      </c>
      <c r="C505" s="94">
        <v>0.84095441501309975</v>
      </c>
      <c r="D505" s="94">
        <v>1.1408515436388784</v>
      </c>
      <c r="E505" s="94">
        <v>1.4878886058885574</v>
      </c>
      <c r="F505" s="94">
        <v>1.8792623551307679</v>
      </c>
      <c r="G505" s="94">
        <v>2.3180492149982515</v>
      </c>
      <c r="H505" s="94">
        <v>2.8008993826478719</v>
      </c>
      <c r="I505" s="94">
        <v>3.3314356021640403</v>
      </c>
      <c r="K505" s="28">
        <v>0.498</v>
      </c>
      <c r="L505" s="94">
        <v>2.3453172937601545</v>
      </c>
      <c r="M505" s="94">
        <v>2.8176705820410302</v>
      </c>
      <c r="N505" s="94">
        <v>3.2806034200701069</v>
      </c>
      <c r="O505" s="94">
        <v>3.7528368927691109</v>
      </c>
      <c r="P505" s="94">
        <v>4.21577638956754</v>
      </c>
      <c r="Q505" s="94">
        <v>4.6879479634554899</v>
      </c>
      <c r="R505" s="94">
        <v>5.1508966380622923</v>
      </c>
      <c r="S505" s="94">
        <v>5.6230308752932041</v>
      </c>
      <c r="U505" s="28">
        <v>0.498</v>
      </c>
      <c r="V505" s="94">
        <v>1.3410410777863924</v>
      </c>
      <c r="W505" s="94">
        <v>1.6103276432594202</v>
      </c>
      <c r="X505" s="94">
        <v>1.8750341860057456</v>
      </c>
      <c r="Y505" s="94">
        <v>2.1442501772808793</v>
      </c>
      <c r="Z505" s="94">
        <v>2.408959064827727</v>
      </c>
      <c r="AA505" s="94">
        <v>2.6781388127415542</v>
      </c>
      <c r="AB505" s="94">
        <v>2.9428522110330704</v>
      </c>
      <c r="AC505" s="94">
        <v>3.2120101898665161</v>
      </c>
      <c r="AE505" s="28">
        <v>0.498</v>
      </c>
      <c r="AF505" s="94">
        <f t="shared" si="126"/>
        <v>0.60380861310568656</v>
      </c>
      <c r="AG505" s="94">
        <f t="shared" si="112"/>
        <v>0.60428822308346186</v>
      </c>
      <c r="AH505" s="94">
        <f t="shared" si="113"/>
        <v>0.6042185786940697</v>
      </c>
      <c r="AI505" s="94">
        <f t="shared" si="114"/>
        <v>0.60452817026118955</v>
      </c>
      <c r="AJ505" s="94">
        <f t="shared" si="115"/>
        <v>0.60444818610325957</v>
      </c>
      <c r="AK505" s="94">
        <f t="shared" si="116"/>
        <v>0.60467327334653198</v>
      </c>
      <c r="AL505" s="94">
        <f t="shared" si="117"/>
        <v>0.60459499235645353</v>
      </c>
      <c r="AM505" s="94">
        <f t="shared" si="118"/>
        <v>0.60477048570970293</v>
      </c>
      <c r="AO505" s="28">
        <v>0.498</v>
      </c>
      <c r="AP505" s="94">
        <f t="shared" si="127"/>
        <v>0.24971812460127638</v>
      </c>
      <c r="AQ505" s="94">
        <f t="shared" si="119"/>
        <v>0.29845732158084265</v>
      </c>
      <c r="AR505" s="94">
        <f t="shared" si="120"/>
        <v>0.34775661595039681</v>
      </c>
      <c r="AS505" s="94">
        <f t="shared" si="121"/>
        <v>0.39647036319521123</v>
      </c>
      <c r="AT505" s="94">
        <f t="shared" si="122"/>
        <v>0.44576898333157211</v>
      </c>
      <c r="AU505" s="94">
        <f t="shared" si="123"/>
        <v>0.49446991158357817</v>
      </c>
      <c r="AV505" s="94">
        <f t="shared" si="124"/>
        <v>0.54376928512810108</v>
      </c>
      <c r="AW505" s="94">
        <f t="shared" si="125"/>
        <v>0.59246261954596291</v>
      </c>
      <c r="AY505" s="28">
        <v>0.498</v>
      </c>
      <c r="AZ505" s="34">
        <f>(((L505-VLOOKUP(AZ$6,Data!$N$4:$Y$11,Data!$W$1,FALSE)/1000)*VLOOKUP(AZ$6,Data!$N$4:$Y$11,Data!$P$1,FALSE)^1.5+VLOOKUP(AZ$6,Data!$N$4:$Y$11,Data!$W$1,FALSE)/1000*(Mannings_n_bot)^1.5)/L505)^0.67</f>
        <v>5.0555548298290363E-2</v>
      </c>
      <c r="BA505" s="34">
        <f>(((M505-VLOOKUP(BA$6,Data!$N$4:$Y$11,Data!$W$1,FALSE)/1000)*VLOOKUP(BA$6,Data!$N$4:$Y$11,Data!$P$1,FALSE)^1.5+VLOOKUP(BA$6,Data!$N$4:$Y$11,Data!$W$1,FALSE)/1000*(Mannings_n_bot)^1.5)/M505)^0.67</f>
        <v>5.0458508787538769E-2</v>
      </c>
      <c r="BB505" s="34">
        <f>(((N505-VLOOKUP(BB$6,Data!$N$4:$Y$11,Data!$W$1,FALSE)/1000)*VLOOKUP(BB$6,Data!$N$4:$Y$11,Data!$P$1,FALSE)^1.5+VLOOKUP(BB$6,Data!$N$4:$Y$11,Data!$W$1,FALSE)/1000*(Mannings_n_bot)^1.5)/N505)^0.67</f>
        <v>5.0317191258233765E-2</v>
      </c>
      <c r="BC505" s="34">
        <f>(((O505-VLOOKUP(BC$6,Data!$N$4:$Y$11,Data!$W$1,FALSE)/1000)*VLOOKUP(BC$6,Data!$N$4:$Y$11,Data!$P$1,FALSE)^1.5+VLOOKUP(BC$6,Data!$N$4:$Y$11,Data!$W$1,FALSE)/1000*(Mannings_n_bot)^1.5)/O505)^0.67</f>
        <v>5.016287815678018E-2</v>
      </c>
      <c r="BD505" s="34">
        <f>(((P505-VLOOKUP(BD$6,Data!$N$4:$Y$11,Data!$W$1,FALSE)/1000)*VLOOKUP(BD$6,Data!$N$4:$Y$11,Data!$P$1,FALSE)^1.5+VLOOKUP(BD$6,Data!$N$4:$Y$11,Data!$W$1,FALSE)/1000*(Mannings_n_bot)^1.5)/P505)^0.67</f>
        <v>4.9980609980197523E-2</v>
      </c>
      <c r="BE505" s="34">
        <f>(((Q505-VLOOKUP(BE$6,Data!$N$4:$Y$11,Data!$W$1,FALSE)/1000)*VLOOKUP(BE$6,Data!$N$4:$Y$11,Data!$P$1,FALSE)^1.5+VLOOKUP(BE$6,Data!$N$4:$Y$11,Data!$W$1,FALSE)/1000*(Mannings_n_bot)^1.5)/Q505)^0.67</f>
        <v>4.9822998862342746E-2</v>
      </c>
      <c r="BF505" s="34">
        <f>(((R505-VLOOKUP(BF$6,Data!$N$4:$Y$11,Data!$W$1,FALSE)/1000)*VLOOKUP(BF$6,Data!$N$4:$Y$11,Data!$P$1,FALSE)^1.5+VLOOKUP(BF$6,Data!$N$4:$Y$11,Data!$W$1,FALSE)/1000*(Mannings_n_bot)^1.5)/R505)^0.67</f>
        <v>4.9713084138673272E-2</v>
      </c>
      <c r="BG505" s="34">
        <f>(((S505-VLOOKUP(BG$6,Data!$N$4:$Y$11,Data!$W$1,FALSE)/1000)*VLOOKUP(BG$6,Data!$N$4:$Y$11,Data!$P$1,FALSE)^1.5+VLOOKUP(BG$6,Data!$N$4:$Y$11,Data!$W$1,FALSE)/1000*(Mannings_n_bot)^1.5)/S505)^0.67</f>
        <v>4.9624991033401747E-2</v>
      </c>
    </row>
    <row r="506" spans="1:59" x14ac:dyDescent="0.25">
      <c r="A506" s="28">
        <v>0.499</v>
      </c>
      <c r="B506" s="94">
        <v>0.58674239857121402</v>
      </c>
      <c r="C506" s="94">
        <v>0.84249474098889798</v>
      </c>
      <c r="D506" s="94">
        <v>1.1429415770050748</v>
      </c>
      <c r="E506" s="94">
        <v>1.490612069955165</v>
      </c>
      <c r="F506" s="94">
        <v>1.8827029611612836</v>
      </c>
      <c r="G506" s="94">
        <v>2.322290517315599</v>
      </c>
      <c r="H506" s="94">
        <v>2.806025261065082</v>
      </c>
      <c r="I506" s="94">
        <v>3.3375294418584365</v>
      </c>
      <c r="K506" s="28">
        <v>0.499</v>
      </c>
      <c r="L506" s="94">
        <v>2.3471342170491427</v>
      </c>
      <c r="M506" s="94">
        <v>2.8198460073237515</v>
      </c>
      <c r="N506" s="94">
        <v>3.2831375164738912</v>
      </c>
      <c r="O506" s="94">
        <v>3.7557293727551158</v>
      </c>
      <c r="P506" s="94">
        <v>4.2190275333670524</v>
      </c>
      <c r="Q506" s="94">
        <v>4.6915574316298168</v>
      </c>
      <c r="R506" s="94">
        <v>5.1548647712232567</v>
      </c>
      <c r="S506" s="94">
        <v>5.6273572979527398</v>
      </c>
      <c r="U506" s="28">
        <v>0.499</v>
      </c>
      <c r="V506" s="94">
        <v>1.3401847938113345</v>
      </c>
      <c r="W506" s="94">
        <v>1.6092930765852327</v>
      </c>
      <c r="X506" s="94">
        <v>1.8738306291410316</v>
      </c>
      <c r="Y506" s="94">
        <v>2.1428683600095795</v>
      </c>
      <c r="Z506" s="94">
        <v>2.407408245394711</v>
      </c>
      <c r="AA506" s="94">
        <v>2.6764097459514824</v>
      </c>
      <c r="AB506" s="94">
        <v>2.9409541342677006</v>
      </c>
      <c r="AC506" s="94">
        <v>3.2099338742673047</v>
      </c>
      <c r="AE506" s="28">
        <v>0.499</v>
      </c>
      <c r="AF506" s="94">
        <f t="shared" si="126"/>
        <v>0.60491604638603846</v>
      </c>
      <c r="AG506" s="94">
        <f t="shared" si="112"/>
        <v>0.60539506173044122</v>
      </c>
      <c r="AH506" s="94">
        <f t="shared" si="113"/>
        <v>0.60532550360203663</v>
      </c>
      <c r="AI506" s="94">
        <f t="shared" si="114"/>
        <v>0.60563471193537299</v>
      </c>
      <c r="AJ506" s="94">
        <f t="shared" si="115"/>
        <v>0.60555482673199523</v>
      </c>
      <c r="AK506" s="94">
        <f t="shared" si="116"/>
        <v>0.60577963560100401</v>
      </c>
      <c r="AL506" s="94">
        <f t="shared" si="117"/>
        <v>0.60570145138946008</v>
      </c>
      <c r="AM506" s="94">
        <f t="shared" si="118"/>
        <v>0.60587672783229507</v>
      </c>
      <c r="AO506" s="28">
        <v>0.499</v>
      </c>
      <c r="AP506" s="94">
        <f t="shared" si="127"/>
        <v>0.24998246555703005</v>
      </c>
      <c r="AQ506" s="94">
        <f t="shared" si="119"/>
        <v>0.29877331556430969</v>
      </c>
      <c r="AR506" s="94">
        <f t="shared" si="120"/>
        <v>0.34812479564748805</v>
      </c>
      <c r="AS506" s="94">
        <f t="shared" si="121"/>
        <v>0.39689017019394202</v>
      </c>
      <c r="AT506" s="94">
        <f t="shared" si="122"/>
        <v>0.44624097526539885</v>
      </c>
      <c r="AU506" s="94">
        <f t="shared" si="123"/>
        <v>0.49499351785806667</v>
      </c>
      <c r="AV506" s="94">
        <f t="shared" si="124"/>
        <v>0.54434507704829826</v>
      </c>
      <c r="AW506" s="94">
        <f t="shared" si="125"/>
        <v>0.59309001812851769</v>
      </c>
      <c r="AY506" s="28">
        <v>0.499</v>
      </c>
      <c r="AZ506" s="34">
        <f>(((L506-VLOOKUP(AZ$6,Data!$N$4:$Y$11,Data!$W$1,FALSE)/1000)*VLOOKUP(AZ$6,Data!$N$4:$Y$11,Data!$P$1,FALSE)^1.5+VLOOKUP(AZ$6,Data!$N$4:$Y$11,Data!$W$1,FALSE)/1000*(Mannings_n_bot)^1.5)/L506)^0.67</f>
        <v>5.0542830528115305E-2</v>
      </c>
      <c r="BA506" s="34">
        <f>(((M506-VLOOKUP(BA$6,Data!$N$4:$Y$11,Data!$W$1,FALSE)/1000)*VLOOKUP(BA$6,Data!$N$4:$Y$11,Data!$P$1,FALSE)^1.5+VLOOKUP(BA$6,Data!$N$4:$Y$11,Data!$W$1,FALSE)/1000*(Mannings_n_bot)^1.5)/M506)^0.67</f>
        <v>5.0445591870389064E-2</v>
      </c>
      <c r="BB506" s="34">
        <f>(((N506-VLOOKUP(BB$6,Data!$N$4:$Y$11,Data!$W$1,FALSE)/1000)*VLOOKUP(BB$6,Data!$N$4:$Y$11,Data!$P$1,FALSE)^1.5+VLOOKUP(BB$6,Data!$N$4:$Y$11,Data!$W$1,FALSE)/1000*(Mannings_n_bot)^1.5)/N506)^0.67</f>
        <v>5.0304062190760619E-2</v>
      </c>
      <c r="BC506" s="34">
        <f>(((O506-VLOOKUP(BC$6,Data!$N$4:$Y$11,Data!$W$1,FALSE)/1000)*VLOOKUP(BC$6,Data!$N$4:$Y$11,Data!$P$1,FALSE)^1.5+VLOOKUP(BC$6,Data!$N$4:$Y$11,Data!$W$1,FALSE)/1000*(Mannings_n_bot)^1.5)/O506)^0.67</f>
        <v>5.0149476294314328E-2</v>
      </c>
      <c r="BD506" s="34">
        <f>(((P506-VLOOKUP(BD$6,Data!$N$4:$Y$11,Data!$W$1,FALSE)/1000)*VLOOKUP(BD$6,Data!$N$4:$Y$11,Data!$P$1,FALSE)^1.5+VLOOKUP(BD$6,Data!$N$4:$Y$11,Data!$W$1,FALSE)/1000*(Mannings_n_bot)^1.5)/P506)^0.67</f>
        <v>4.9966932223957219E-2</v>
      </c>
      <c r="BE506" s="34">
        <f>(((Q506-VLOOKUP(BE$6,Data!$N$4:$Y$11,Data!$W$1,FALSE)/1000)*VLOOKUP(BE$6,Data!$N$4:$Y$11,Data!$P$1,FALSE)^1.5+VLOOKUP(BE$6,Data!$N$4:$Y$11,Data!$W$1,FALSE)/1000*(Mannings_n_bot)^1.5)/Q506)^0.67</f>
        <v>4.9809049813728898E-2</v>
      </c>
      <c r="BF506" s="34">
        <f>(((R506-VLOOKUP(BF$6,Data!$N$4:$Y$11,Data!$W$1,FALSE)/1000)*VLOOKUP(BF$6,Data!$N$4:$Y$11,Data!$P$1,FALSE)^1.5+VLOOKUP(BF$6,Data!$N$4:$Y$11,Data!$W$1,FALSE)/1000*(Mannings_n_bot)^1.5)/R506)^0.67</f>
        <v>4.9698971432657217E-2</v>
      </c>
      <c r="BG506" s="34">
        <f>(((S506-VLOOKUP(BG$6,Data!$N$4:$Y$11,Data!$W$1,FALSE)/1000)*VLOOKUP(BG$6,Data!$N$4:$Y$11,Data!$P$1,FALSE)^1.5+VLOOKUP(BG$6,Data!$N$4:$Y$11,Data!$W$1,FALSE)/1000*(Mannings_n_bot)^1.5)/S506)^0.67</f>
        <v>4.9610720234687392E-2</v>
      </c>
    </row>
    <row r="507" spans="1:59" x14ac:dyDescent="0.25">
      <c r="A507" s="28">
        <v>0.5</v>
      </c>
      <c r="B507" s="94">
        <v>0.58781587386750589</v>
      </c>
      <c r="C507" s="94">
        <v>0.84403407564591781</v>
      </c>
      <c r="D507" s="94">
        <v>1.1450302664678849</v>
      </c>
      <c r="E507" s="94">
        <v>1.4933337758956877</v>
      </c>
      <c r="F507" s="94">
        <v>1.8861413483770295</v>
      </c>
      <c r="G507" s="94">
        <v>2.326529076611731</v>
      </c>
      <c r="H507" s="94">
        <v>2.8111478276683819</v>
      </c>
      <c r="I507" s="94">
        <v>3.3436193355497283</v>
      </c>
      <c r="K507" s="28">
        <v>0.5</v>
      </c>
      <c r="L507" s="94">
        <v>2.3489523032676489</v>
      </c>
      <c r="M507" s="94">
        <v>2.8220228335628734</v>
      </c>
      <c r="N507" s="94">
        <v>3.2856732433651543</v>
      </c>
      <c r="O507" s="94">
        <v>3.7586237211819178</v>
      </c>
      <c r="P507" s="94">
        <v>4.222280775152659</v>
      </c>
      <c r="Q507" s="94">
        <v>4.6951692357043333</v>
      </c>
      <c r="R507" s="94">
        <v>5.1588354698410548</v>
      </c>
      <c r="S507" s="94">
        <v>5.6316865239590141</v>
      </c>
      <c r="U507" s="28">
        <v>0.5</v>
      </c>
      <c r="V507" s="94">
        <v>1.3393260450094187</v>
      </c>
      <c r="W507" s="94">
        <v>1.6082555673001999</v>
      </c>
      <c r="X507" s="94">
        <v>1.8726236430565852</v>
      </c>
      <c r="Y507" s="94">
        <v>2.1414826358974222</v>
      </c>
      <c r="Z507" s="94">
        <v>2.4058530325407461</v>
      </c>
      <c r="AA507" s="94">
        <v>2.6746758081983293</v>
      </c>
      <c r="AB507" s="94">
        <v>2.9390506999681478</v>
      </c>
      <c r="AC507" s="94">
        <v>3.2078517236372268</v>
      </c>
      <c r="AE507" s="28">
        <v>0.5</v>
      </c>
      <c r="AF507" s="94">
        <f t="shared" si="126"/>
        <v>0.60602277130264115</v>
      </c>
      <c r="AG507" s="94">
        <f t="shared" si="112"/>
        <v>0.60650118804123154</v>
      </c>
      <c r="AH507" s="94">
        <f t="shared" si="113"/>
        <v>0.6064317167509683</v>
      </c>
      <c r="AI507" s="94">
        <f t="shared" si="114"/>
        <v>0.60674053928407468</v>
      </c>
      <c r="AJ507" s="94">
        <f t="shared" si="115"/>
        <v>0.60666075369850103</v>
      </c>
      <c r="AK507" s="94">
        <f t="shared" si="116"/>
        <v>0.60688528232639827</v>
      </c>
      <c r="AL507" s="94">
        <f t="shared" si="117"/>
        <v>0.6068071955427683</v>
      </c>
      <c r="AM507" s="94">
        <f t="shared" si="118"/>
        <v>0.60698225361919922</v>
      </c>
      <c r="AO507" s="28">
        <v>0.5</v>
      </c>
      <c r="AP507" s="94">
        <f t="shared" si="127"/>
        <v>0.25024598117628438</v>
      </c>
      <c r="AQ507" s="94">
        <f t="shared" si="119"/>
        <v>0.29908832260591739</v>
      </c>
      <c r="AR507" s="94">
        <f t="shared" si="120"/>
        <v>0.34849182546684287</v>
      </c>
      <c r="AS507" s="94">
        <f t="shared" si="121"/>
        <v>0.39730866579698526</v>
      </c>
      <c r="AT507" s="94">
        <f t="shared" si="122"/>
        <v>0.44671149286817263</v>
      </c>
      <c r="AU507" s="94">
        <f t="shared" si="123"/>
        <v>0.4955154883278074</v>
      </c>
      <c r="AV507" s="94">
        <f t="shared" si="124"/>
        <v>0.54491907022477581</v>
      </c>
      <c r="AW507" s="94">
        <f t="shared" si="125"/>
        <v>0.59371545651997693</v>
      </c>
      <c r="AY507" s="28">
        <v>0.5</v>
      </c>
      <c r="AZ507" s="34">
        <f>(((L507-VLOOKUP(AZ$6,Data!$N$4:$Y$11,Data!$W$1,FALSE)/1000)*VLOOKUP(AZ$6,Data!$N$4:$Y$11,Data!$P$1,FALSE)^1.5+VLOOKUP(AZ$6,Data!$N$4:$Y$11,Data!$W$1,FALSE)/1000*(Mannings_n_bot)^1.5)/L507)^0.67</f>
        <v>5.0530122737042493E-2</v>
      </c>
      <c r="BA507" s="34">
        <f>(((M507-VLOOKUP(BA$6,Data!$N$4:$Y$11,Data!$W$1,FALSE)/1000)*VLOOKUP(BA$6,Data!$N$4:$Y$11,Data!$P$1,FALSE)^1.5+VLOOKUP(BA$6,Data!$N$4:$Y$11,Data!$W$1,FALSE)/1000*(Mannings_n_bot)^1.5)/M507)^0.67</f>
        <v>5.0432684941677144E-2</v>
      </c>
      <c r="BB507" s="34">
        <f>(((N507-VLOOKUP(BB$6,Data!$N$4:$Y$11,Data!$W$1,FALSE)/1000)*VLOOKUP(BB$6,Data!$N$4:$Y$11,Data!$P$1,FALSE)^1.5+VLOOKUP(BB$6,Data!$N$4:$Y$11,Data!$W$1,FALSE)/1000*(Mannings_n_bot)^1.5)/N507)^0.67</f>
        <v>5.0290943261420022E-2</v>
      </c>
      <c r="BC507" s="34">
        <f>(((O507-VLOOKUP(BC$6,Data!$N$4:$Y$11,Data!$W$1,FALSE)/1000)*VLOOKUP(BC$6,Data!$N$4:$Y$11,Data!$P$1,FALSE)^1.5+VLOOKUP(BC$6,Data!$N$4:$Y$11,Data!$W$1,FALSE)/1000*(Mannings_n_bot)^1.5)/O507)^0.67</f>
        <v>5.0136084659850436E-2</v>
      </c>
      <c r="BD507" s="34">
        <f>(((P507-VLOOKUP(BD$6,Data!$N$4:$Y$11,Data!$W$1,FALSE)/1000)*VLOOKUP(BD$6,Data!$N$4:$Y$11,Data!$P$1,FALSE)^1.5+VLOOKUP(BD$6,Data!$N$4:$Y$11,Data!$W$1,FALSE)/1000*(Mannings_n_bot)^1.5)/P507)^0.67</f>
        <v>4.9953264883544457E-2</v>
      </c>
      <c r="BE507" s="34">
        <f>(((Q507-VLOOKUP(BE$6,Data!$N$4:$Y$11,Data!$W$1,FALSE)/1000)*VLOOKUP(BE$6,Data!$N$4:$Y$11,Data!$P$1,FALSE)^1.5+VLOOKUP(BE$6,Data!$N$4:$Y$11,Data!$W$1,FALSE)/1000*(Mannings_n_bot)^1.5)/Q507)^0.67</f>
        <v>4.9795111283927093E-2</v>
      </c>
      <c r="BF507" s="34">
        <f>(((R507-VLOOKUP(BF$6,Data!$N$4:$Y$11,Data!$W$1,FALSE)/1000)*VLOOKUP(BF$6,Data!$N$4:$Y$11,Data!$P$1,FALSE)^1.5+VLOOKUP(BF$6,Data!$N$4:$Y$11,Data!$W$1,FALSE)/1000*(Mannings_n_bot)^1.5)/R507)^0.67</f>
        <v>4.9684869362905115E-2</v>
      </c>
      <c r="BG507" s="34">
        <f>(((S507-VLOOKUP(BG$6,Data!$N$4:$Y$11,Data!$W$1,FALSE)/1000)*VLOOKUP(BG$6,Data!$N$4:$Y$11,Data!$P$1,FALSE)^1.5+VLOOKUP(BG$6,Data!$N$4:$Y$11,Data!$W$1,FALSE)/1000*(Mannings_n_bot)^1.5)/S507)^0.67</f>
        <v>4.9596460117370754E-2</v>
      </c>
    </row>
    <row r="508" spans="1:59" x14ac:dyDescent="0.25">
      <c r="A508" s="28">
        <v>0.501</v>
      </c>
      <c r="B508" s="94">
        <v>0.58888866010476837</v>
      </c>
      <c r="C508" s="94">
        <v>0.84557241616583656</v>
      </c>
      <c r="D508" s="94">
        <v>1.1471176081999577</v>
      </c>
      <c r="E508" s="94">
        <v>1.4960537187415359</v>
      </c>
      <c r="F508" s="94">
        <v>1.8895775104949808</v>
      </c>
      <c r="G508" s="94">
        <v>2.3307648851626346</v>
      </c>
      <c r="H508" s="94">
        <v>2.8162670731139139</v>
      </c>
      <c r="I508" s="94">
        <v>3.3497052721533098</v>
      </c>
      <c r="K508" s="28">
        <v>0.501</v>
      </c>
      <c r="L508" s="94">
        <v>2.3507715572576582</v>
      </c>
      <c r="M508" s="94">
        <v>2.8242010665546027</v>
      </c>
      <c r="N508" s="94">
        <v>3.2882106074959285</v>
      </c>
      <c r="O508" s="94">
        <v>3.7615199457555719</v>
      </c>
      <c r="P508" s="94">
        <v>4.2255361235862035</v>
      </c>
      <c r="Q508" s="94">
        <v>4.6987833852948082</v>
      </c>
      <c r="R508" s="94">
        <v>5.1628087444872266</v>
      </c>
      <c r="S508" s="94">
        <v>5.6360185648374355</v>
      </c>
      <c r="U508" s="28">
        <v>0.501</v>
      </c>
      <c r="V508" s="94">
        <v>1.3384648266364028</v>
      </c>
      <c r="W508" s="94">
        <v>1.6072151097056717</v>
      </c>
      <c r="X508" s="94">
        <v>1.8714132211172825</v>
      </c>
      <c r="Y508" s="94">
        <v>2.1400929973552927</v>
      </c>
      <c r="Z508" s="94">
        <v>2.404293417740202</v>
      </c>
      <c r="AA508" s="94">
        <v>2.6729369900026936</v>
      </c>
      <c r="AB508" s="94">
        <v>2.9371418977184547</v>
      </c>
      <c r="AC508" s="94">
        <v>3.2057637266066843</v>
      </c>
      <c r="AE508" s="28">
        <v>0.501</v>
      </c>
      <c r="AF508" s="94">
        <f t="shared" si="126"/>
        <v>0.60712878581743068</v>
      </c>
      <c r="AG508" s="94">
        <f t="shared" si="112"/>
        <v>0.60760659999065869</v>
      </c>
      <c r="AH508" s="94">
        <f t="shared" si="113"/>
        <v>0.60753721611382061</v>
      </c>
      <c r="AI508" s="94">
        <f t="shared" si="114"/>
        <v>0.60784565028855997</v>
      </c>
      <c r="AJ508" s="94">
        <f t="shared" si="115"/>
        <v>0.60776596498189728</v>
      </c>
      <c r="AK508" s="94">
        <f t="shared" si="116"/>
        <v>0.60799021150787214</v>
      </c>
      <c r="AL508" s="94">
        <f t="shared" si="117"/>
        <v>0.60791222279943702</v>
      </c>
      <c r="AM508" s="94">
        <f t="shared" si="118"/>
        <v>0.60808706105817711</v>
      </c>
      <c r="AO508" s="28">
        <v>0.501</v>
      </c>
      <c r="AP508" s="94">
        <f t="shared" si="127"/>
        <v>0.25050867162598683</v>
      </c>
      <c r="AQ508" s="94">
        <f t="shared" si="119"/>
        <v>0.29940234290662476</v>
      </c>
      <c r="AR508" s="94">
        <f t="shared" si="120"/>
        <v>0.34885770564237745</v>
      </c>
      <c r="AS508" s="94">
        <f t="shared" si="121"/>
        <v>0.39772585027221635</v>
      </c>
      <c r="AT508" s="94">
        <f t="shared" si="122"/>
        <v>0.44718053644073463</v>
      </c>
      <c r="AU508" s="94">
        <f t="shared" si="123"/>
        <v>0.49603582332757379</v>
      </c>
      <c r="AV508" s="94">
        <f t="shared" si="124"/>
        <v>0.54549126502527978</v>
      </c>
      <c r="AW508" s="94">
        <f t="shared" si="125"/>
        <v>0.59433893512200098</v>
      </c>
      <c r="AY508" s="28">
        <v>0.501</v>
      </c>
      <c r="AZ508" s="34">
        <f>(((L508-VLOOKUP(AZ$6,Data!$N$4:$Y$11,Data!$W$1,FALSE)/1000)*VLOOKUP(AZ$6,Data!$N$4:$Y$11,Data!$P$1,FALSE)^1.5+VLOOKUP(AZ$6,Data!$N$4:$Y$11,Data!$W$1,FALSE)/1000*(Mannings_n_bot)^1.5)/L508)^0.67</f>
        <v>5.0517424886856899E-2</v>
      </c>
      <c r="BA508" s="34">
        <f>(((M508-VLOOKUP(BA$6,Data!$N$4:$Y$11,Data!$W$1,FALSE)/1000)*VLOOKUP(BA$6,Data!$N$4:$Y$11,Data!$P$1,FALSE)^1.5+VLOOKUP(BA$6,Data!$N$4:$Y$11,Data!$W$1,FALSE)/1000*(Mannings_n_bot)^1.5)/M508)^0.67</f>
        <v>5.0419787963018957E-2</v>
      </c>
      <c r="BB508" s="34">
        <f>(((N508-VLOOKUP(BB$6,Data!$N$4:$Y$11,Data!$W$1,FALSE)/1000)*VLOOKUP(BB$6,Data!$N$4:$Y$11,Data!$P$1,FALSE)^1.5+VLOOKUP(BB$6,Data!$N$4:$Y$11,Data!$W$1,FALSE)/1000*(Mannings_n_bot)^1.5)/N508)^0.67</f>
        <v>5.0277834431194782E-2</v>
      </c>
      <c r="BC508" s="34">
        <f>(((O508-VLOOKUP(BC$6,Data!$N$4:$Y$11,Data!$W$1,FALSE)/1000)*VLOOKUP(BC$6,Data!$N$4:$Y$11,Data!$P$1,FALSE)^1.5+VLOOKUP(BC$6,Data!$N$4:$Y$11,Data!$W$1,FALSE)/1000*(Mannings_n_bot)^1.5)/O508)^0.67</f>
        <v>5.0122703213880834E-2</v>
      </c>
      <c r="BD508" s="34">
        <f>(((P508-VLOOKUP(BD$6,Data!$N$4:$Y$11,Data!$W$1,FALSE)/1000)*VLOOKUP(BD$6,Data!$N$4:$Y$11,Data!$P$1,FALSE)^1.5+VLOOKUP(BD$6,Data!$N$4:$Y$11,Data!$W$1,FALSE)/1000*(Mannings_n_bot)^1.5)/P508)^0.67</f>
        <v>4.9939607918642277E-2</v>
      </c>
      <c r="BE508" s="34">
        <f>(((Q508-VLOOKUP(BE$6,Data!$N$4:$Y$11,Data!$W$1,FALSE)/1000)*VLOOKUP(BE$6,Data!$N$4:$Y$11,Data!$P$1,FALSE)^1.5+VLOOKUP(BE$6,Data!$N$4:$Y$11,Data!$W$1,FALSE)/1000*(Mannings_n_bot)^1.5)/Q508)^0.67</f>
        <v>4.9781183232078585E-2</v>
      </c>
      <c r="BF508" s="34">
        <f>(((R508-VLOOKUP(BF$6,Data!$N$4:$Y$11,Data!$W$1,FALSE)/1000)*VLOOKUP(BF$6,Data!$N$4:$Y$11,Data!$P$1,FALSE)^1.5+VLOOKUP(BF$6,Data!$N$4:$Y$11,Data!$W$1,FALSE)/1000*(Mannings_n_bot)^1.5)/R508)^0.67</f>
        <v>4.9670777888054622E-2</v>
      </c>
      <c r="BG508" s="34">
        <f>(((S508-VLOOKUP(BG$6,Data!$N$4:$Y$11,Data!$W$1,FALSE)/1000)*VLOOKUP(BG$6,Data!$N$4:$Y$11,Data!$P$1,FALSE)^1.5+VLOOKUP(BG$6,Data!$N$4:$Y$11,Data!$W$1,FALSE)/1000*(Mannings_n_bot)^1.5)/S508)^0.67</f>
        <v>4.9582210639816146E-2</v>
      </c>
    </row>
    <row r="509" spans="1:59" x14ac:dyDescent="0.25">
      <c r="A509" s="28">
        <v>0.502</v>
      </c>
      <c r="B509" s="94">
        <v>0.58996075530235537</v>
      </c>
      <c r="C509" s="94">
        <v>0.84710975972486546</v>
      </c>
      <c r="D509" s="94">
        <v>1.149203598366523</v>
      </c>
      <c r="E509" s="94">
        <v>1.4987718935144532</v>
      </c>
      <c r="F509" s="94">
        <v>1.8930114412198962</v>
      </c>
      <c r="G509" s="94">
        <v>2.3349979352292345</v>
      </c>
      <c r="H509" s="94">
        <v>2.8213829880396126</v>
      </c>
      <c r="I509" s="94">
        <v>3.355787240562945</v>
      </c>
      <c r="K509" s="28">
        <v>0.502</v>
      </c>
      <c r="L509" s="94">
        <v>2.3525919838834231</v>
      </c>
      <c r="M509" s="94">
        <v>2.82638071212188</v>
      </c>
      <c r="N509" s="94">
        <v>3.2907496156493736</v>
      </c>
      <c r="O509" s="94">
        <v>3.764418054217725</v>
      </c>
      <c r="P509" s="94">
        <v>4.2287935873695144</v>
      </c>
      <c r="Q509" s="94">
        <v>4.7023998900614554</v>
      </c>
      <c r="R509" s="94">
        <v>5.1667846057821496</v>
      </c>
      <c r="S509" s="94">
        <v>5.6403534321667177</v>
      </c>
      <c r="U509" s="28">
        <v>0.502</v>
      </c>
      <c r="V509" s="94">
        <v>1.3376011339221647</v>
      </c>
      <c r="W509" s="94">
        <v>1.6061716980720147</v>
      </c>
      <c r="X509" s="94">
        <v>1.870199356651908</v>
      </c>
      <c r="Y509" s="94">
        <v>2.1386994367528862</v>
      </c>
      <c r="Z509" s="94">
        <v>2.4027293924211528</v>
      </c>
      <c r="AA509" s="94">
        <v>2.6711932818337765</v>
      </c>
      <c r="AB509" s="94">
        <v>2.9352277170461591</v>
      </c>
      <c r="AC509" s="94">
        <v>3.2036698717444749</v>
      </c>
      <c r="AE509" s="28">
        <v>0.502</v>
      </c>
      <c r="AF509" s="94">
        <f t="shared" si="126"/>
        <v>0.60823408788841282</v>
      </c>
      <c r="AG509" s="94">
        <f t="shared" si="112"/>
        <v>0.60871129554962067</v>
      </c>
      <c r="AH509" s="94">
        <f t="shared" si="113"/>
        <v>0.60864199965961985</v>
      </c>
      <c r="AI509" s="94">
        <f t="shared" si="114"/>
        <v>0.60895004292616639</v>
      </c>
      <c r="AJ509" s="94">
        <f t="shared" si="115"/>
        <v>0.6088704585573752</v>
      </c>
      <c r="AK509" s="94">
        <f t="shared" si="116"/>
        <v>0.60909442112665391</v>
      </c>
      <c r="AL509" s="94">
        <f t="shared" si="117"/>
        <v>0.60901653113859444</v>
      </c>
      <c r="AM509" s="94">
        <f t="shared" si="118"/>
        <v>0.60919114813306363</v>
      </c>
      <c r="AO509" s="28">
        <v>0.502</v>
      </c>
      <c r="AP509" s="94">
        <f t="shared" si="127"/>
        <v>0.25077053706886621</v>
      </c>
      <c r="AQ509" s="94">
        <f t="shared" si="119"/>
        <v>0.29971537666236953</v>
      </c>
      <c r="AR509" s="94">
        <f t="shared" si="120"/>
        <v>0.34922243640215306</v>
      </c>
      <c r="AS509" s="94">
        <f t="shared" si="121"/>
        <v>0.39814172388085345</v>
      </c>
      <c r="AT509" s="94">
        <f t="shared" si="122"/>
        <v>0.44764810627643525</v>
      </c>
      <c r="AU509" s="94">
        <f t="shared" si="123"/>
        <v>0.49655452318384569</v>
      </c>
      <c r="AV509" s="94">
        <f t="shared" si="124"/>
        <v>0.54606166180842963</v>
      </c>
      <c r="AW509" s="94">
        <f t="shared" si="125"/>
        <v>0.59496045432632294</v>
      </c>
      <c r="AY509" s="28">
        <v>0.502</v>
      </c>
      <c r="AZ509" s="34">
        <f>(((L509-VLOOKUP(AZ$6,Data!$N$4:$Y$11,Data!$W$1,FALSE)/1000)*VLOOKUP(AZ$6,Data!$N$4:$Y$11,Data!$P$1,FALSE)^1.5+VLOOKUP(AZ$6,Data!$N$4:$Y$11,Data!$W$1,FALSE)/1000*(Mannings_n_bot)^1.5)/L509)^0.67</f>
        <v>5.0504736939366773E-2</v>
      </c>
      <c r="BA509" s="34">
        <f>(((M509-VLOOKUP(BA$6,Data!$N$4:$Y$11,Data!$W$1,FALSE)/1000)*VLOOKUP(BA$6,Data!$N$4:$Y$11,Data!$P$1,FALSE)^1.5+VLOOKUP(BA$6,Data!$N$4:$Y$11,Data!$W$1,FALSE)/1000*(Mannings_n_bot)^1.5)/M509)^0.67</f>
        <v>5.0406900896051737E-2</v>
      </c>
      <c r="BB509" s="34">
        <f>(((N509-VLOOKUP(BB$6,Data!$N$4:$Y$11,Data!$W$1,FALSE)/1000)*VLOOKUP(BB$6,Data!$N$4:$Y$11,Data!$P$1,FALSE)^1.5+VLOOKUP(BB$6,Data!$N$4:$Y$11,Data!$W$1,FALSE)/1000*(Mannings_n_bot)^1.5)/N509)^0.67</f>
        <v>5.0264735661089181E-2</v>
      </c>
      <c r="BC509" s="34">
        <f>(((O509-VLOOKUP(BC$6,Data!$N$4:$Y$11,Data!$W$1,FALSE)/1000)*VLOOKUP(BC$6,Data!$N$4:$Y$11,Data!$P$1,FALSE)^1.5+VLOOKUP(BC$6,Data!$N$4:$Y$11,Data!$W$1,FALSE)/1000*(Mannings_n_bot)^1.5)/O509)^0.67</f>
        <v>5.0109331916918187E-2</v>
      </c>
      <c r="BD509" s="34">
        <f>(((P509-VLOOKUP(BD$6,Data!$N$4:$Y$11,Data!$W$1,FALSE)/1000)*VLOOKUP(BD$6,Data!$N$4:$Y$11,Data!$P$1,FALSE)^1.5+VLOOKUP(BD$6,Data!$N$4:$Y$11,Data!$W$1,FALSE)/1000*(Mannings_n_bot)^1.5)/P509)^0.67</f>
        <v>4.9925961288954178E-2</v>
      </c>
      <c r="BE509" s="34">
        <f>(((Q509-VLOOKUP(BE$6,Data!$N$4:$Y$11,Data!$W$1,FALSE)/1000)*VLOOKUP(BE$6,Data!$N$4:$Y$11,Data!$P$1,FALSE)^1.5+VLOOKUP(BE$6,Data!$N$4:$Y$11,Data!$W$1,FALSE)/1000*(Mannings_n_bot)^1.5)/Q509)^0.67</f>
        <v>4.9767265617344063E-2</v>
      </c>
      <c r="BF509" s="34">
        <f>(((R509-VLOOKUP(BF$6,Data!$N$4:$Y$11,Data!$W$1,FALSE)/1000)*VLOOKUP(BF$6,Data!$N$4:$Y$11,Data!$P$1,FALSE)^1.5+VLOOKUP(BF$6,Data!$N$4:$Y$11,Data!$W$1,FALSE)/1000*(Mannings_n_bot)^1.5)/R509)^0.67</f>
        <v>4.9656696966763093E-2</v>
      </c>
      <c r="BG509" s="34">
        <f>(((S509-VLOOKUP(BG$6,Data!$N$4:$Y$11,Data!$W$1,FALSE)/1000)*VLOOKUP(BG$6,Data!$N$4:$Y$11,Data!$P$1,FALSE)^1.5+VLOOKUP(BG$6,Data!$N$4:$Y$11,Data!$W$1,FALSE)/1000*(Mannings_n_bot)^1.5)/S509)^0.67</f>
        <v>4.9567971760406747E-2</v>
      </c>
    </row>
    <row r="510" spans="1:59" x14ac:dyDescent="0.25">
      <c r="A510" s="28">
        <v>0.503</v>
      </c>
      <c r="B510" s="94">
        <v>0.59103215747578863</v>
      </c>
      <c r="C510" s="94">
        <v>0.8486461034937175</v>
      </c>
      <c r="D510" s="94">
        <v>1.1512882331253547</v>
      </c>
      <c r="E510" s="94">
        <v>1.501488295226461</v>
      </c>
      <c r="F510" s="94">
        <v>1.8964431342442565</v>
      </c>
      <c r="G510" s="94">
        <v>2.3392282190573184</v>
      </c>
      <c r="H510" s="94">
        <v>2.8264955630651292</v>
      </c>
      <c r="I510" s="94">
        <v>3.3618652296506402</v>
      </c>
      <c r="K510" s="28">
        <v>0.503</v>
      </c>
      <c r="L510" s="94">
        <v>2.3544135880316261</v>
      </c>
      <c r="M510" s="94">
        <v>2.8285617761145749</v>
      </c>
      <c r="N510" s="94">
        <v>3.2932902746400115</v>
      </c>
      <c r="O510" s="94">
        <v>3.7673180543458784</v>
      </c>
      <c r="P510" s="94">
        <v>4.2320531752446993</v>
      </c>
      <c r="Q510" s="94">
        <v>4.7060187597092673</v>
      </c>
      <c r="R510" s="94">
        <v>5.170763064395417</v>
      </c>
      <c r="S510" s="94">
        <v>5.6446911375792714</v>
      </c>
      <c r="U510" s="28">
        <v>0.503</v>
      </c>
      <c r="V510" s="94">
        <v>1.3367349620705324</v>
      </c>
      <c r="W510" s="94">
        <v>1.60512532663841</v>
      </c>
      <c r="X510" s="94">
        <v>1.868982042952916</v>
      </c>
      <c r="Y510" s="94">
        <v>2.1373019464184355</v>
      </c>
      <c r="Z510" s="94">
        <v>2.401160947965062</v>
      </c>
      <c r="AA510" s="94">
        <v>2.6694446741090392</v>
      </c>
      <c r="AB510" s="94">
        <v>2.9333081474219131</v>
      </c>
      <c r="AC510" s="94">
        <v>3.2015701475573808</v>
      </c>
      <c r="AE510" s="28">
        <v>0.503</v>
      </c>
      <c r="AF510" s="94">
        <f t="shared" si="126"/>
        <v>0.60933867546964249</v>
      </c>
      <c r="AG510" s="94">
        <f t="shared" si="112"/>
        <v>0.60981527268506441</v>
      </c>
      <c r="AH510" s="94">
        <f t="shared" si="113"/>
        <v>0.60974606535344356</v>
      </c>
      <c r="AI510" s="94">
        <f t="shared" si="114"/>
        <v>0.61005371517028151</v>
      </c>
      <c r="AJ510" s="94">
        <f t="shared" si="115"/>
        <v>0.60997423239617665</v>
      </c>
      <c r="AK510" s="94">
        <f t="shared" si="116"/>
        <v>0.61019790916002359</v>
      </c>
      <c r="AL510" s="94">
        <f t="shared" si="117"/>
        <v>0.61012011853542258</v>
      </c>
      <c r="AM510" s="94">
        <f t="shared" si="118"/>
        <v>0.61029451282374414</v>
      </c>
      <c r="AO510" s="28">
        <v>0.503</v>
      </c>
      <c r="AP510" s="94">
        <f t="shared" si="127"/>
        <v>0.25103157766342687</v>
      </c>
      <c r="AQ510" s="94">
        <f t="shared" si="119"/>
        <v>0.30002742406405969</v>
      </c>
      <c r="AR510" s="94">
        <f t="shared" si="120"/>
        <v>0.34958601796836802</v>
      </c>
      <c r="AS510" s="94">
        <f t="shared" si="121"/>
        <v>0.39855628687744687</v>
      </c>
      <c r="AT510" s="94">
        <f t="shared" si="122"/>
        <v>0.44811420266112401</v>
      </c>
      <c r="AU510" s="94">
        <f t="shared" si="123"/>
        <v>0.4970715882147978</v>
      </c>
      <c r="AV510" s="94">
        <f t="shared" si="124"/>
        <v>0.54663026092370615</v>
      </c>
      <c r="AW510" s="94">
        <f t="shared" si="125"/>
        <v>0.59558001451473175</v>
      </c>
      <c r="AY510" s="28">
        <v>0.503</v>
      </c>
      <c r="AZ510" s="34">
        <f>(((L510-VLOOKUP(AZ$6,Data!$N$4:$Y$11,Data!$W$1,FALSE)/1000)*VLOOKUP(AZ$6,Data!$N$4:$Y$11,Data!$P$1,FALSE)^1.5+VLOOKUP(AZ$6,Data!$N$4:$Y$11,Data!$W$1,FALSE)/1000*(Mannings_n_bot)^1.5)/L510)^0.67</f>
        <v>5.0492058856402969E-2</v>
      </c>
      <c r="BA510" s="34">
        <f>(((M510-VLOOKUP(BA$6,Data!$N$4:$Y$11,Data!$W$1,FALSE)/1000)*VLOOKUP(BA$6,Data!$N$4:$Y$11,Data!$P$1,FALSE)^1.5+VLOOKUP(BA$6,Data!$N$4:$Y$11,Data!$W$1,FALSE)/1000*(Mannings_n_bot)^1.5)/M510)^0.67</f>
        <v>5.0394023702433267E-2</v>
      </c>
      <c r="BB510" s="34">
        <f>(((N510-VLOOKUP(BB$6,Data!$N$4:$Y$11,Data!$W$1,FALSE)/1000)*VLOOKUP(BB$6,Data!$N$4:$Y$11,Data!$P$1,FALSE)^1.5+VLOOKUP(BB$6,Data!$N$4:$Y$11,Data!$W$1,FALSE)/1000*(Mannings_n_bot)^1.5)/N510)^0.67</f>
        <v>5.0251646912128405E-2</v>
      </c>
      <c r="BC510" s="34">
        <f>(((O510-VLOOKUP(BC$6,Data!$N$4:$Y$11,Data!$W$1,FALSE)/1000)*VLOOKUP(BC$6,Data!$N$4:$Y$11,Data!$P$1,FALSE)^1.5+VLOOKUP(BC$6,Data!$N$4:$Y$11,Data!$W$1,FALSE)/1000*(Mannings_n_bot)^1.5)/O510)^0.67</f>
        <v>5.0095970729494475E-2</v>
      </c>
      <c r="BD510" s="34">
        <f>(((P510-VLOOKUP(BD$6,Data!$N$4:$Y$11,Data!$W$1,FALSE)/1000)*VLOOKUP(BD$6,Data!$N$4:$Y$11,Data!$P$1,FALSE)^1.5+VLOOKUP(BD$6,Data!$N$4:$Y$11,Data!$W$1,FALSE)/1000*(Mannings_n_bot)^1.5)/P510)^0.67</f>
        <v>4.9912324954203419E-2</v>
      </c>
      <c r="BE510" s="34">
        <f>(((Q510-VLOOKUP(BE$6,Data!$N$4:$Y$11,Data!$W$1,FALSE)/1000)*VLOOKUP(BE$6,Data!$N$4:$Y$11,Data!$P$1,FALSE)^1.5+VLOOKUP(BE$6,Data!$N$4:$Y$11,Data!$W$1,FALSE)/1000*(Mannings_n_bot)^1.5)/Q510)^0.67</f>
        <v>4.975335839890288E-2</v>
      </c>
      <c r="BF510" s="34">
        <f>(((R510-VLOOKUP(BF$6,Data!$N$4:$Y$11,Data!$W$1,FALSE)/1000)*VLOOKUP(BF$6,Data!$N$4:$Y$11,Data!$P$1,FALSE)^1.5+VLOOKUP(BF$6,Data!$N$4:$Y$11,Data!$W$1,FALSE)/1000*(Mannings_n_bot)^1.5)/R510)^0.67</f>
        <v>4.9642626557706869E-2</v>
      </c>
      <c r="BG510" s="34">
        <f>(((S510-VLOOKUP(BG$6,Data!$N$4:$Y$11,Data!$W$1,FALSE)/1000)*VLOOKUP(BG$6,Data!$N$4:$Y$11,Data!$P$1,FALSE)^1.5+VLOOKUP(BG$6,Data!$N$4:$Y$11,Data!$W$1,FALSE)/1000*(Mannings_n_bot)^1.5)/S510)^0.67</f>
        <v>4.9553743437543797E-2</v>
      </c>
    </row>
    <row r="511" spans="1:59" x14ac:dyDescent="0.25">
      <c r="A511" s="28">
        <v>0.504</v>
      </c>
      <c r="B511" s="94">
        <v>0.59210286463673611</v>
      </c>
      <c r="C511" s="94">
        <v>0.85018144463757817</v>
      </c>
      <c r="D511" s="94">
        <v>1.1533715086267233</v>
      </c>
      <c r="E511" s="94">
        <v>1.5042029188798098</v>
      </c>
      <c r="F511" s="94">
        <v>1.8998725832481933</v>
      </c>
      <c r="G511" s="94">
        <v>2.3434557288774527</v>
      </c>
      <c r="H511" s="94">
        <v>2.8316047887917088</v>
      </c>
      <c r="I511" s="94">
        <v>3.3679392282665366</v>
      </c>
      <c r="K511" s="28">
        <v>0.504</v>
      </c>
      <c r="L511" s="94">
        <v>2.356236374611548</v>
      </c>
      <c r="M511" s="94">
        <v>2.8307442644096814</v>
      </c>
      <c r="N511" s="94">
        <v>3.2958325913139435</v>
      </c>
      <c r="O511" s="94">
        <v>3.7702199539536485</v>
      </c>
      <c r="P511" s="94">
        <v>4.2353148959944438</v>
      </c>
      <c r="Q511" s="94">
        <v>4.7096400039883415</v>
      </c>
      <c r="R511" s="94">
        <v>5.1747441310461753</v>
      </c>
      <c r="S511" s="94">
        <v>5.6490316927616036</v>
      </c>
      <c r="U511" s="28">
        <v>0.504</v>
      </c>
      <c r="V511" s="94">
        <v>1.3358663062591096</v>
      </c>
      <c r="W511" s="94">
        <v>1.6040759896126455</v>
      </c>
      <c r="X511" s="94">
        <v>1.867761273276193</v>
      </c>
      <c r="Y511" s="94">
        <v>2.135900518638429</v>
      </c>
      <c r="Z511" s="94">
        <v>2.3995880757064803</v>
      </c>
      <c r="AA511" s="94">
        <v>2.6676911571938544</v>
      </c>
      <c r="AB511" s="94">
        <v>2.9313831782591087</v>
      </c>
      <c r="AC511" s="94">
        <v>3.1994645424897508</v>
      </c>
      <c r="AE511" s="28">
        <v>0.504</v>
      </c>
      <c r="AF511" s="94">
        <f t="shared" si="126"/>
        <v>0.61044254651120133</v>
      </c>
      <c r="AG511" s="94">
        <f t="shared" si="112"/>
        <v>0.61091852935996516</v>
      </c>
      <c r="AH511" s="94">
        <f t="shared" si="113"/>
        <v>0.61084941115639546</v>
      </c>
      <c r="AI511" s="94">
        <f t="shared" si="114"/>
        <v>0.61115666499032317</v>
      </c>
      <c r="AJ511" s="94">
        <f t="shared" si="115"/>
        <v>0.61107728446557175</v>
      </c>
      <c r="AK511" s="94">
        <f t="shared" si="116"/>
        <v>0.61130067358129025</v>
      </c>
      <c r="AL511" s="94">
        <f t="shared" si="117"/>
        <v>0.61122298296113031</v>
      </c>
      <c r="AM511" s="94">
        <f t="shared" si="118"/>
        <v>0.61139715310613452</v>
      </c>
      <c r="AO511" s="28">
        <v>0.504</v>
      </c>
      <c r="AP511" s="94">
        <f t="shared" si="127"/>
        <v>0.25129179356394193</v>
      </c>
      <c r="AQ511" s="94">
        <f t="shared" si="119"/>
        <v>0.30033848529756663</v>
      </c>
      <c r="AR511" s="94">
        <f t="shared" si="120"/>
        <v>0.34994845055734791</v>
      </c>
      <c r="AS511" s="94">
        <f t="shared" si="121"/>
        <v>0.39896953950986985</v>
      </c>
      <c r="AT511" s="94">
        <f t="shared" si="122"/>
        <v>0.44857882587313663</v>
      </c>
      <c r="AU511" s="94">
        <f t="shared" si="123"/>
        <v>0.49758701873028632</v>
      </c>
      <c r="AV511" s="94">
        <f t="shared" si="124"/>
        <v>0.54719706271143587</v>
      </c>
      <c r="AW511" s="94">
        <f t="shared" si="125"/>
        <v>0.59619761605905863</v>
      </c>
      <c r="AY511" s="28">
        <v>0.504</v>
      </c>
      <c r="AZ511" s="34">
        <f>(((L511-VLOOKUP(AZ$6,Data!$N$4:$Y$11,Data!$W$1,FALSE)/1000)*VLOOKUP(AZ$6,Data!$N$4:$Y$11,Data!$P$1,FALSE)^1.5+VLOOKUP(AZ$6,Data!$N$4:$Y$11,Data!$W$1,FALSE)/1000*(Mannings_n_bot)^1.5)/L511)^0.67</f>
        <v>5.047939059981818E-2</v>
      </c>
      <c r="BA511" s="34">
        <f>(((M511-VLOOKUP(BA$6,Data!$N$4:$Y$11,Data!$W$1,FALSE)/1000)*VLOOKUP(BA$6,Data!$N$4:$Y$11,Data!$P$1,FALSE)^1.5+VLOOKUP(BA$6,Data!$N$4:$Y$11,Data!$W$1,FALSE)/1000*(Mannings_n_bot)^1.5)/M511)^0.67</f>
        <v>5.0381156343841271E-2</v>
      </c>
      <c r="BB511" s="34">
        <f>(((N511-VLOOKUP(BB$6,Data!$N$4:$Y$11,Data!$W$1,FALSE)/1000)*VLOOKUP(BB$6,Data!$N$4:$Y$11,Data!$P$1,FALSE)^1.5+VLOOKUP(BB$6,Data!$N$4:$Y$11,Data!$W$1,FALSE)/1000*(Mannings_n_bot)^1.5)/N511)^0.67</f>
        <v>5.0238568145357779E-2</v>
      </c>
      <c r="BC511" s="34">
        <f>(((O511-VLOOKUP(BC$6,Data!$N$4:$Y$11,Data!$W$1,FALSE)/1000)*VLOOKUP(BC$6,Data!$N$4:$Y$11,Data!$P$1,FALSE)^1.5+VLOOKUP(BC$6,Data!$N$4:$Y$11,Data!$W$1,FALSE)/1000*(Mannings_n_bot)^1.5)/O511)^0.67</f>
        <v>5.0082619612160532E-2</v>
      </c>
      <c r="BD511" s="34">
        <f>(((P511-VLOOKUP(BD$6,Data!$N$4:$Y$11,Data!$W$1,FALSE)/1000)*VLOOKUP(BD$6,Data!$N$4:$Y$11,Data!$P$1,FALSE)^1.5+VLOOKUP(BD$6,Data!$N$4:$Y$11,Data!$W$1,FALSE)/1000*(Mannings_n_bot)^1.5)/P511)^0.67</f>
        <v>4.9898698874132306E-2</v>
      </c>
      <c r="BE511" s="34">
        <f>(((Q511-VLOOKUP(BE$6,Data!$N$4:$Y$11,Data!$W$1,FALSE)/1000)*VLOOKUP(BE$6,Data!$N$4:$Y$11,Data!$P$1,FALSE)^1.5+VLOOKUP(BE$6,Data!$N$4:$Y$11,Data!$W$1,FALSE)/1000*(Mannings_n_bot)^1.5)/Q511)^0.67</f>
        <v>4.9739461535952212E-2</v>
      </c>
      <c r="BF511" s="34">
        <f>(((R511-VLOOKUP(BF$6,Data!$N$4:$Y$11,Data!$W$1,FALSE)/1000)*VLOOKUP(BF$6,Data!$N$4:$Y$11,Data!$P$1,FALSE)^1.5+VLOOKUP(BF$6,Data!$N$4:$Y$11,Data!$W$1,FALSE)/1000*(Mannings_n_bot)^1.5)/R511)^0.67</f>
        <v>4.9628566619580379E-2</v>
      </c>
      <c r="BG511" s="34">
        <f>(((S511-VLOOKUP(BG$6,Data!$N$4:$Y$11,Data!$W$1,FALSE)/1000)*VLOOKUP(BG$6,Data!$N$4:$Y$11,Data!$P$1,FALSE)^1.5+VLOOKUP(BG$6,Data!$N$4:$Y$11,Data!$W$1,FALSE)/1000*(Mannings_n_bot)^1.5)/S511)^0.67</f>
        <v>4.9539525629645774E-2</v>
      </c>
    </row>
    <row r="512" spans="1:59" x14ac:dyDescent="0.25">
      <c r="A512" s="28">
        <v>0.505</v>
      </c>
      <c r="B512" s="94">
        <v>0.59317287479299163</v>
      </c>
      <c r="C512" s="94">
        <v>0.85171578031607664</v>
      </c>
      <c r="D512" s="94">
        <v>1.155453421013364</v>
      </c>
      <c r="E512" s="94">
        <v>1.5069157594669194</v>
      </c>
      <c r="F512" s="94">
        <v>1.9032997818994271</v>
      </c>
      <c r="G512" s="94">
        <v>2.3476804569048983</v>
      </c>
      <c r="H512" s="94">
        <v>2.8367106558021034</v>
      </c>
      <c r="I512" s="94">
        <v>3.3740092252387783</v>
      </c>
      <c r="K512" s="28">
        <v>0.505</v>
      </c>
      <c r="L512" s="94">
        <v>2.3580603485552305</v>
      </c>
      <c r="M512" s="94">
        <v>2.8329281829115223</v>
      </c>
      <c r="N512" s="94">
        <v>3.2983765725490981</v>
      </c>
      <c r="O512" s="94">
        <v>3.7731237608910311</v>
      </c>
      <c r="P512" s="94">
        <v>4.2385787584423058</v>
      </c>
      <c r="Q512" s="94">
        <v>4.7132636326942041</v>
      </c>
      <c r="R512" s="94">
        <v>5.1787278165035016</v>
      </c>
      <c r="S512" s="94">
        <v>5.6533751094547018</v>
      </c>
      <c r="U512" s="28">
        <v>0.505</v>
      </c>
      <c r="V512" s="94">
        <v>1.3349951616391005</v>
      </c>
      <c r="W512" s="94">
        <v>1.6030236811709027</v>
      </c>
      <c r="X512" s="94">
        <v>1.8665370408408062</v>
      </c>
      <c r="Y512" s="94">
        <v>2.1344951456573407</v>
      </c>
      <c r="Z512" s="94">
        <v>2.3980107669327251</v>
      </c>
      <c r="AA512" s="94">
        <v>2.6659327214011665</v>
      </c>
      <c r="AB512" s="94">
        <v>2.9294527989134944</v>
      </c>
      <c r="AC512" s="94">
        <v>3.1973530449230885</v>
      </c>
      <c r="AE512" s="28">
        <v>0.505</v>
      </c>
      <c r="AF512" s="94">
        <f t="shared" si="126"/>
        <v>0.6115456989591771</v>
      </c>
      <c r="AG512" s="94">
        <f t="shared" si="112"/>
        <v>0.61202106353330554</v>
      </c>
      <c r="AH512" s="94">
        <f t="shared" si="113"/>
        <v>0.61195203502558826</v>
      </c>
      <c r="AI512" s="94">
        <f t="shared" si="114"/>
        <v>0.61225889035171455</v>
      </c>
      <c r="AJ512" s="94">
        <f t="shared" si="115"/>
        <v>0.61217961272883836</v>
      </c>
      <c r="AK512" s="94">
        <f t="shared" si="116"/>
        <v>0.61240271235977073</v>
      </c>
      <c r="AL512" s="94">
        <f t="shared" si="117"/>
        <v>0.61232512238293424</v>
      </c>
      <c r="AM512" s="94">
        <f t="shared" si="118"/>
        <v>0.61249906695215772</v>
      </c>
      <c r="AO512" s="28">
        <v>0.505</v>
      </c>
      <c r="AP512" s="94">
        <f t="shared" si="127"/>
        <v>0.25155118492044748</v>
      </c>
      <c r="AQ512" s="94">
        <f t="shared" si="119"/>
        <v>0.30064856054371686</v>
      </c>
      <c r="AR512" s="94">
        <f t="shared" si="120"/>
        <v>0.35030973437953755</v>
      </c>
      <c r="AS512" s="94">
        <f t="shared" si="121"/>
        <v>0.39938148201930646</v>
      </c>
      <c r="AT512" s="94">
        <f t="shared" si="122"/>
        <v>0.4490419761832849</v>
      </c>
      <c r="AU512" s="94">
        <f t="shared" si="123"/>
        <v>0.49810081503183667</v>
      </c>
      <c r="AV512" s="94">
        <f t="shared" si="124"/>
        <v>0.54776206750277767</v>
      </c>
      <c r="AW512" s="94">
        <f t="shared" si="125"/>
        <v>0.59681325932115969</v>
      </c>
      <c r="AY512" s="28">
        <v>0.505</v>
      </c>
      <c r="AZ512" s="34">
        <f>(((L512-VLOOKUP(AZ$6,Data!$N$4:$Y$11,Data!$W$1,FALSE)/1000)*VLOOKUP(AZ$6,Data!$N$4:$Y$11,Data!$P$1,FALSE)^1.5+VLOOKUP(AZ$6,Data!$N$4:$Y$11,Data!$W$1,FALSE)/1000*(Mannings_n_bot)^1.5)/L512)^0.67</f>
        <v>5.0466732131486433E-2</v>
      </c>
      <c r="BA512" s="34">
        <f>(((M512-VLOOKUP(BA$6,Data!$N$4:$Y$11,Data!$W$1,FALSE)/1000)*VLOOKUP(BA$6,Data!$N$4:$Y$11,Data!$P$1,FALSE)^1.5+VLOOKUP(BA$6,Data!$N$4:$Y$11,Data!$W$1,FALSE)/1000*(Mannings_n_bot)^1.5)/M512)^0.67</f>
        <v>5.0368298781972569E-2</v>
      </c>
      <c r="BB512" s="34">
        <f>(((N512-VLOOKUP(BB$6,Data!$N$4:$Y$11,Data!$W$1,FALSE)/1000)*VLOOKUP(BB$6,Data!$N$4:$Y$11,Data!$P$1,FALSE)^1.5+VLOOKUP(BB$6,Data!$N$4:$Y$11,Data!$W$1,FALSE)/1000*(Mannings_n_bot)^1.5)/N512)^0.67</f>
        <v>5.0225499321842088E-2</v>
      </c>
      <c r="BC512" s="34">
        <f>(((O512-VLOOKUP(BC$6,Data!$N$4:$Y$11,Data!$W$1,FALSE)/1000)*VLOOKUP(BC$6,Data!$N$4:$Y$11,Data!$P$1,FALSE)^1.5+VLOOKUP(BC$6,Data!$N$4:$Y$11,Data!$W$1,FALSE)/1000*(Mannings_n_bot)^1.5)/O512)^0.67</f>
        <v>5.0069278525485254E-2</v>
      </c>
      <c r="BD512" s="34">
        <f>(((P512-VLOOKUP(BD$6,Data!$N$4:$Y$11,Data!$W$1,FALSE)/1000)*VLOOKUP(BD$6,Data!$N$4:$Y$11,Data!$P$1,FALSE)^1.5+VLOOKUP(BD$6,Data!$N$4:$Y$11,Data!$W$1,FALSE)/1000*(Mannings_n_bot)^1.5)/P512)^0.67</f>
        <v>4.9885083008501412E-2</v>
      </c>
      <c r="BE512" s="34">
        <f>(((Q512-VLOOKUP(BE$6,Data!$N$4:$Y$11,Data!$W$1,FALSE)/1000)*VLOOKUP(BE$6,Data!$N$4:$Y$11,Data!$P$1,FALSE)^1.5+VLOOKUP(BE$6,Data!$N$4:$Y$11,Data!$W$1,FALSE)/1000*(Mannings_n_bot)^1.5)/Q512)^0.67</f>
        <v>4.9725574987706536E-2</v>
      </c>
      <c r="BF512" s="34">
        <f>(((R512-VLOOKUP(BF$6,Data!$N$4:$Y$11,Data!$W$1,FALSE)/1000)*VLOOKUP(BF$6,Data!$N$4:$Y$11,Data!$P$1,FALSE)^1.5+VLOOKUP(BF$6,Data!$N$4:$Y$11,Data!$W$1,FALSE)/1000*(Mannings_n_bot)^1.5)/R512)^0.67</f>
        <v>4.9614517111095463E-2</v>
      </c>
      <c r="BG512" s="34">
        <f>(((S512-VLOOKUP(BG$6,Data!$N$4:$Y$11,Data!$W$1,FALSE)/1000)*VLOOKUP(BG$6,Data!$N$4:$Y$11,Data!$P$1,FALSE)^1.5+VLOOKUP(BG$6,Data!$N$4:$Y$11,Data!$W$1,FALSE)/1000*(Mannings_n_bot)^1.5)/S512)^0.67</f>
        <v>4.9525318295147738E-2</v>
      </c>
    </row>
    <row r="513" spans="1:59" x14ac:dyDescent="0.25">
      <c r="A513" s="28">
        <v>0.50600000000000001</v>
      </c>
      <c r="B513" s="94">
        <v>0.59424218594845257</v>
      </c>
      <c r="C513" s="94">
        <v>0.85324910768325368</v>
      </c>
      <c r="D513" s="94">
        <v>1.1575339664204258</v>
      </c>
      <c r="E513" s="94">
        <v>1.509626811970332</v>
      </c>
      <c r="F513" s="94">
        <v>1.9067247238531928</v>
      </c>
      <c r="G513" s="94">
        <v>2.3519023953395264</v>
      </c>
      <c r="H513" s="94">
        <v>2.8418131546604686</v>
      </c>
      <c r="I513" s="94">
        <v>3.3800752093734037</v>
      </c>
      <c r="K513" s="28">
        <v>0.50600000000000001</v>
      </c>
      <c r="L513" s="94">
        <v>2.3598855148176461</v>
      </c>
      <c r="M513" s="94">
        <v>2.8351135375519445</v>
      </c>
      <c r="N513" s="94">
        <v>3.3009222252554506</v>
      </c>
      <c r="O513" s="94">
        <v>3.7760294830446699</v>
      </c>
      <c r="P513" s="94">
        <v>4.2418447714530183</v>
      </c>
      <c r="Q513" s="94">
        <v>4.7168896556681537</v>
      </c>
      <c r="R513" s="94">
        <v>5.1827141315867689</v>
      </c>
      <c r="S513" s="94">
        <v>5.6577213994544433</v>
      </c>
      <c r="U513" s="28">
        <v>0.50600000000000001</v>
      </c>
      <c r="V513" s="94">
        <v>1.3341215233351351</v>
      </c>
      <c r="W513" s="94">
        <v>1.6019683954575497</v>
      </c>
      <c r="X513" s="94">
        <v>1.8653093388287643</v>
      </c>
      <c r="Y513" s="94">
        <v>2.1330858196773415</v>
      </c>
      <c r="Z513" s="94">
        <v>2.3964290128835706</v>
      </c>
      <c r="AA513" s="94">
        <v>2.6641693569911316</v>
      </c>
      <c r="AB513" s="94">
        <v>2.9275169986827865</v>
      </c>
      <c r="AC513" s="94">
        <v>3.1952356431756299</v>
      </c>
      <c r="AE513" s="28">
        <v>0.50600000000000001</v>
      </c>
      <c r="AF513" s="94">
        <f t="shared" si="126"/>
        <v>0.61264813075564017</v>
      </c>
      <c r="AG513" s="94">
        <f t="shared" si="112"/>
        <v>0.61312287316005232</v>
      </c>
      <c r="AH513" s="94">
        <f t="shared" si="113"/>
        <v>0.61305393491411686</v>
      </c>
      <c r="AI513" s="94">
        <f t="shared" si="114"/>
        <v>0.61336038921586589</v>
      </c>
      <c r="AJ513" s="94">
        <f t="shared" si="115"/>
        <v>0.61328121514523892</v>
      </c>
      <c r="AK513" s="94">
        <f t="shared" si="116"/>
        <v>0.61350402346076738</v>
      </c>
      <c r="AL513" s="94">
        <f t="shared" si="117"/>
        <v>0.61342653476403719</v>
      </c>
      <c r="AM513" s="94">
        <f t="shared" si="118"/>
        <v>0.61360025232972337</v>
      </c>
      <c r="AO513" s="28">
        <v>0.50600000000000001</v>
      </c>
      <c r="AP513" s="94">
        <f t="shared" si="127"/>
        <v>0.25180975187873511</v>
      </c>
      <c r="AQ513" s="94">
        <f t="shared" si="119"/>
        <v>0.30095764997828439</v>
      </c>
      <c r="AR513" s="94">
        <f t="shared" si="120"/>
        <v>0.35066986963949054</v>
      </c>
      <c r="AS513" s="94">
        <f t="shared" si="121"/>
        <v>0.39979211464024295</v>
      </c>
      <c r="AT513" s="94">
        <f t="shared" si="122"/>
        <v>0.44950365385484292</v>
      </c>
      <c r="AU513" s="94">
        <f t="shared" si="123"/>
        <v>0.49861297741262856</v>
      </c>
      <c r="AV513" s="94">
        <f t="shared" si="124"/>
        <v>0.54832527561970756</v>
      </c>
      <c r="AW513" s="94">
        <f t="shared" si="125"/>
        <v>0.59742694465290103</v>
      </c>
      <c r="AY513" s="28">
        <v>0.50600000000000001</v>
      </c>
      <c r="AZ513" s="34">
        <f>(((L513-VLOOKUP(AZ$6,Data!$N$4:$Y$11,Data!$W$1,FALSE)/1000)*VLOOKUP(AZ$6,Data!$N$4:$Y$11,Data!$P$1,FALSE)^1.5+VLOOKUP(AZ$6,Data!$N$4:$Y$11,Data!$W$1,FALSE)/1000*(Mannings_n_bot)^1.5)/L513)^0.67</f>
        <v>5.0454083413302139E-2</v>
      </c>
      <c r="BA513" s="34">
        <f>(((M513-VLOOKUP(BA$6,Data!$N$4:$Y$11,Data!$W$1,FALSE)/1000)*VLOOKUP(BA$6,Data!$N$4:$Y$11,Data!$P$1,FALSE)^1.5+VLOOKUP(BA$6,Data!$N$4:$Y$11,Data!$W$1,FALSE)/1000*(Mannings_n_bot)^1.5)/M513)^0.67</f>
        <v>5.0355450978542569E-2</v>
      </c>
      <c r="BB513" s="34">
        <f>(((N513-VLOOKUP(BB$6,Data!$N$4:$Y$11,Data!$W$1,FALSE)/1000)*VLOOKUP(BB$6,Data!$N$4:$Y$11,Data!$P$1,FALSE)^1.5+VLOOKUP(BB$6,Data!$N$4:$Y$11,Data!$W$1,FALSE)/1000*(Mannings_n_bot)^1.5)/N513)^0.67</f>
        <v>5.0212440402664774E-2</v>
      </c>
      <c r="BC513" s="34">
        <f>(((O513-VLOOKUP(BC$6,Data!$N$4:$Y$11,Data!$W$1,FALSE)/1000)*VLOOKUP(BC$6,Data!$N$4:$Y$11,Data!$P$1,FALSE)^1.5+VLOOKUP(BC$6,Data!$N$4:$Y$11,Data!$W$1,FALSE)/1000*(Mannings_n_bot)^1.5)/O513)^0.67</f>
        <v>5.0055947430054731E-2</v>
      </c>
      <c r="BD513" s="34">
        <f>(((P513-VLOOKUP(BD$6,Data!$N$4:$Y$11,Data!$W$1,FALSE)/1000)*VLOOKUP(BD$6,Data!$N$4:$Y$11,Data!$P$1,FALSE)^1.5+VLOOKUP(BD$6,Data!$N$4:$Y$11,Data!$W$1,FALSE)/1000*(Mannings_n_bot)^1.5)/P513)^0.67</f>
        <v>4.9871477317088832E-2</v>
      </c>
      <c r="BE513" s="34">
        <f>(((Q513-VLOOKUP(BE$6,Data!$N$4:$Y$11,Data!$W$1,FALSE)/1000)*VLOOKUP(BE$6,Data!$N$4:$Y$11,Data!$P$1,FALSE)^1.5+VLOOKUP(BE$6,Data!$N$4:$Y$11,Data!$W$1,FALSE)/1000*(Mannings_n_bot)^1.5)/Q513)^0.67</f>
        <v>4.9711698713396577E-2</v>
      </c>
      <c r="BF513" s="34">
        <f>(((R513-VLOOKUP(BF$6,Data!$N$4:$Y$11,Data!$W$1,FALSE)/1000)*VLOOKUP(BF$6,Data!$N$4:$Y$11,Data!$P$1,FALSE)^1.5+VLOOKUP(BF$6,Data!$N$4:$Y$11,Data!$W$1,FALSE)/1000*(Mannings_n_bot)^1.5)/R513)^0.67</f>
        <v>4.9600477990980697E-2</v>
      </c>
      <c r="BG513" s="34">
        <f>(((S513-VLOOKUP(BG$6,Data!$N$4:$Y$11,Data!$W$1,FALSE)/1000)*VLOOKUP(BG$6,Data!$N$4:$Y$11,Data!$P$1,FALSE)^1.5+VLOOKUP(BG$6,Data!$N$4:$Y$11,Data!$W$1,FALSE)/1000*(Mannings_n_bot)^1.5)/S513)^0.67</f>
        <v>4.9511121392500475E-2</v>
      </c>
    </row>
    <row r="514" spans="1:59" x14ac:dyDescent="0.25">
      <c r="A514" s="28">
        <v>0.50700000000000001</v>
      </c>
      <c r="B514" s="94">
        <v>0.59531079610310034</v>
      </c>
      <c r="C514" s="94">
        <v>0.8547814238875322</v>
      </c>
      <c r="D514" s="94">
        <v>1.1596131409754369</v>
      </c>
      <c r="E514" s="94">
        <v>1.5123360713626526</v>
      </c>
      <c r="F514" s="94">
        <v>1.910147402752177</v>
      </c>
      <c r="G514" s="94">
        <v>2.3561215363657411</v>
      </c>
      <c r="H514" s="94">
        <v>2.8469122759122651</v>
      </c>
      <c r="I514" s="94">
        <v>3.3861371694542224</v>
      </c>
      <c r="K514" s="28">
        <v>0.50700000000000001</v>
      </c>
      <c r="L514" s="94">
        <v>2.3617118783768691</v>
      </c>
      <c r="M514" s="94">
        <v>2.8373003342905263</v>
      </c>
      <c r="N514" s="94">
        <v>3.3034695563752678</v>
      </c>
      <c r="O514" s="94">
        <v>3.7789371283381259</v>
      </c>
      <c r="P514" s="94">
        <v>4.2451129439327895</v>
      </c>
      <c r="Q514" s="94">
        <v>4.7205180827975939</v>
      </c>
      <c r="R514" s="94">
        <v>5.1867030871660171</v>
      </c>
      <c r="S514" s="94">
        <v>5.662070574612005</v>
      </c>
      <c r="U514" s="28">
        <v>0.50700000000000001</v>
      </c>
      <c r="V514" s="94">
        <v>1.3332453864450897</v>
      </c>
      <c r="W514" s="94">
        <v>1.6009101265849248</v>
      </c>
      <c r="X514" s="94">
        <v>1.8640781603847656</v>
      </c>
      <c r="Y514" s="94">
        <v>2.1316725328580195</v>
      </c>
      <c r="Z514" s="94">
        <v>2.3948428047509243</v>
      </c>
      <c r="AA514" s="94">
        <v>2.6624010541707674</v>
      </c>
      <c r="AB514" s="94">
        <v>2.925575766806281</v>
      </c>
      <c r="AC514" s="94">
        <v>3.1931123255019149</v>
      </c>
      <c r="AE514" s="28">
        <v>0.50700000000000001</v>
      </c>
      <c r="AF514" s="94">
        <f t="shared" si="126"/>
        <v>0.61374983983862375</v>
      </c>
      <c r="AG514" s="94">
        <f t="shared" si="112"/>
        <v>0.61422395619113557</v>
      </c>
      <c r="AH514" s="94">
        <f t="shared" si="113"/>
        <v>0.61415510877104007</v>
      </c>
      <c r="AI514" s="94">
        <f t="shared" si="114"/>
        <v>0.61446115954015001</v>
      </c>
      <c r="AJ514" s="94">
        <f t="shared" si="115"/>
        <v>0.61438208966999941</v>
      </c>
      <c r="AK514" s="94">
        <f t="shared" si="116"/>
        <v>0.6146046048455478</v>
      </c>
      <c r="AL514" s="94">
        <f t="shared" si="117"/>
        <v>0.61452721806360655</v>
      </c>
      <c r="AM514" s="94">
        <f t="shared" si="118"/>
        <v>0.61470070720270609</v>
      </c>
      <c r="AO514" s="28">
        <v>0.50700000000000001</v>
      </c>
      <c r="AP514" s="94">
        <f t="shared" si="127"/>
        <v>0.25206749458034605</v>
      </c>
      <c r="AQ514" s="94">
        <f t="shared" si="119"/>
        <v>0.30126575377198211</v>
      </c>
      <c r="AR514" s="94">
        <f t="shared" si="120"/>
        <v>0.35102885653586058</v>
      </c>
      <c r="AS514" s="94">
        <f t="shared" si="121"/>
        <v>0.40020143760045485</v>
      </c>
      <c r="AT514" s="94">
        <f t="shared" si="122"/>
        <v>0.44996385914353643</v>
      </c>
      <c r="AU514" s="94">
        <f t="shared" si="123"/>
        <v>0.49912350615748435</v>
      </c>
      <c r="AV514" s="94">
        <f t="shared" si="124"/>
        <v>0.54888668737500468</v>
      </c>
      <c r="AW514" s="94">
        <f t="shared" si="125"/>
        <v>0.59803867239614161</v>
      </c>
      <c r="AY514" s="28">
        <v>0.50700000000000001</v>
      </c>
      <c r="AZ514" s="34">
        <f>(((L514-VLOOKUP(AZ$6,Data!$N$4:$Y$11,Data!$W$1,FALSE)/1000)*VLOOKUP(AZ$6,Data!$N$4:$Y$11,Data!$P$1,FALSE)^1.5+VLOOKUP(AZ$6,Data!$N$4:$Y$11,Data!$W$1,FALSE)/1000*(Mannings_n_bot)^1.5)/L514)^0.67</f>
        <v>5.0441444407179493E-2</v>
      </c>
      <c r="BA514" s="34">
        <f>(((M514-VLOOKUP(BA$6,Data!$N$4:$Y$11,Data!$W$1,FALSE)/1000)*VLOOKUP(BA$6,Data!$N$4:$Y$11,Data!$P$1,FALSE)^1.5+VLOOKUP(BA$6,Data!$N$4:$Y$11,Data!$W$1,FALSE)/1000*(Mannings_n_bot)^1.5)/M514)^0.67</f>
        <v>5.0342612895284369E-2</v>
      </c>
      <c r="BB514" s="34">
        <f>(((N514-VLOOKUP(BB$6,Data!$N$4:$Y$11,Data!$W$1,FALSE)/1000)*VLOOKUP(BB$6,Data!$N$4:$Y$11,Data!$P$1,FALSE)^1.5+VLOOKUP(BB$6,Data!$N$4:$Y$11,Data!$W$1,FALSE)/1000*(Mannings_n_bot)^1.5)/N514)^0.67</f>
        <v>5.0199391348927341E-2</v>
      </c>
      <c r="BC514" s="34">
        <f>(((O514-VLOOKUP(BC$6,Data!$N$4:$Y$11,Data!$W$1,FALSE)/1000)*VLOOKUP(BC$6,Data!$N$4:$Y$11,Data!$P$1,FALSE)^1.5+VLOOKUP(BC$6,Data!$N$4:$Y$11,Data!$W$1,FALSE)/1000*(Mannings_n_bot)^1.5)/O514)^0.67</f>
        <v>5.0042626286471791E-2</v>
      </c>
      <c r="BD514" s="34">
        <f>(((P514-VLOOKUP(BD$6,Data!$N$4:$Y$11,Data!$W$1,FALSE)/1000)*VLOOKUP(BD$6,Data!$N$4:$Y$11,Data!$P$1,FALSE)^1.5+VLOOKUP(BD$6,Data!$N$4:$Y$11,Data!$W$1,FALSE)/1000*(Mannings_n_bot)^1.5)/P514)^0.67</f>
        <v>4.9857881759689388E-2</v>
      </c>
      <c r="BE514" s="34">
        <f>(((Q514-VLOOKUP(BE$6,Data!$N$4:$Y$11,Data!$W$1,FALSE)/1000)*VLOOKUP(BE$6,Data!$N$4:$Y$11,Data!$P$1,FALSE)^1.5+VLOOKUP(BE$6,Data!$N$4:$Y$11,Data!$W$1,FALSE)/1000*(Mannings_n_bot)^1.5)/Q514)^0.67</f>
        <v>4.96978326722688E-2</v>
      </c>
      <c r="BF514" s="34">
        <f>(((R514-VLOOKUP(BF$6,Data!$N$4:$Y$11,Data!$W$1,FALSE)/1000)*VLOOKUP(BF$6,Data!$N$4:$Y$11,Data!$P$1,FALSE)^1.5+VLOOKUP(BF$6,Data!$N$4:$Y$11,Data!$W$1,FALSE)/1000*(Mannings_n_bot)^1.5)/R514)^0.67</f>
        <v>4.9586449217980486E-2</v>
      </c>
      <c r="BG514" s="34">
        <f>(((S514-VLOOKUP(BG$6,Data!$N$4:$Y$11,Data!$W$1,FALSE)/1000)*VLOOKUP(BG$6,Data!$N$4:$Y$11,Data!$P$1,FALSE)^1.5+VLOOKUP(BG$6,Data!$N$4:$Y$11,Data!$W$1,FALSE)/1000*(Mannings_n_bot)^1.5)/S514)^0.67</f>
        <v>4.9496934880169735E-2</v>
      </c>
    </row>
    <row r="515" spans="1:59" x14ac:dyDescent="0.25">
      <c r="A515" s="28">
        <v>0.50800000000000001</v>
      </c>
      <c r="B515" s="94">
        <v>0.59637870325297748</v>
      </c>
      <c r="C515" s="94">
        <v>0.85631272607168651</v>
      </c>
      <c r="D515" s="94">
        <v>1.1616909407982596</v>
      </c>
      <c r="E515" s="94">
        <v>1.5150435326065002</v>
      </c>
      <c r="F515" s="94">
        <v>1.9135678122264497</v>
      </c>
      <c r="G515" s="94">
        <v>2.3603378721523831</v>
      </c>
      <c r="H515" s="94">
        <v>2.8520080100841501</v>
      </c>
      <c r="I515" s="94">
        <v>3.3921950942426844</v>
      </c>
      <c r="K515" s="28">
        <v>0.50800000000000001</v>
      </c>
      <c r="L515" s="94">
        <v>2.3635394442342417</v>
      </c>
      <c r="M515" s="94">
        <v>2.8394885791147817</v>
      </c>
      <c r="N515" s="94">
        <v>3.3060185728833447</v>
      </c>
      <c r="O515" s="94">
        <v>3.781846704732152</v>
      </c>
      <c r="P515" s="94">
        <v>4.2483832848296172</v>
      </c>
      <c r="Q515" s="94">
        <v>4.7241489240163697</v>
      </c>
      <c r="R515" s="94">
        <v>5.1906946941623229</v>
      </c>
      <c r="S515" s="94">
        <v>5.66642264683425</v>
      </c>
      <c r="U515" s="28">
        <v>0.50800000000000001</v>
      </c>
      <c r="V515" s="94">
        <v>1.3323667460399082</v>
      </c>
      <c r="W515" s="94">
        <v>1.5998488686331231</v>
      </c>
      <c r="X515" s="94">
        <v>1.8628434986159477</v>
      </c>
      <c r="Y515" s="94">
        <v>2.1302552773160914</v>
      </c>
      <c r="Z515" s="94">
        <v>2.3932521336785042</v>
      </c>
      <c r="AA515" s="94">
        <v>2.6606278030935968</v>
      </c>
      <c r="AB515" s="94">
        <v>2.9236290924644628</v>
      </c>
      <c r="AC515" s="94">
        <v>3.1909830800923649</v>
      </c>
      <c r="AE515" s="28">
        <v>0.50800000000000001</v>
      </c>
      <c r="AF515" s="94">
        <f t="shared" si="126"/>
        <v>0.61485082414210024</v>
      </c>
      <c r="AG515" s="94">
        <f t="shared" si="112"/>
        <v>0.6153243105734264</v>
      </c>
      <c r="AH515" s="94">
        <f t="shared" si="113"/>
        <v>0.61525555454135683</v>
      </c>
      <c r="AI515" s="94">
        <f t="shared" si="114"/>
        <v>0.61556119927788211</v>
      </c>
      <c r="AJ515" s="94">
        <f t="shared" si="115"/>
        <v>0.61548223425428805</v>
      </c>
      <c r="AK515" s="94">
        <f t="shared" si="116"/>
        <v>0.61570445447131983</v>
      </c>
      <c r="AL515" s="94">
        <f t="shared" si="117"/>
        <v>0.61562717023675062</v>
      </c>
      <c r="AM515" s="94">
        <f t="shared" si="118"/>
        <v>0.6158004295309214</v>
      </c>
      <c r="AO515" s="28">
        <v>0.50800000000000001</v>
      </c>
      <c r="AP515" s="94">
        <f t="shared" si="127"/>
        <v>0.25232441316256393</v>
      </c>
      <c r="AQ515" s="94">
        <f t="shared" si="119"/>
        <v>0.3015728720904538</v>
      </c>
      <c r="AR515" s="94">
        <f t="shared" si="120"/>
        <v>0.35138669526139132</v>
      </c>
      <c r="AS515" s="94">
        <f t="shared" si="121"/>
        <v>0.40060945112099738</v>
      </c>
      <c r="AT515" s="94">
        <f t="shared" si="122"/>
        <v>0.45042259229752946</v>
      </c>
      <c r="AU515" s="94">
        <f t="shared" si="123"/>
        <v>0.49963240154285288</v>
      </c>
      <c r="AV515" s="94">
        <f t="shared" si="124"/>
        <v>0.5494463030722343</v>
      </c>
      <c r="AW515" s="94">
        <f t="shared" si="125"/>
        <v>0.59864844288271646</v>
      </c>
      <c r="AY515" s="28">
        <v>0.50800000000000001</v>
      </c>
      <c r="AZ515" s="34">
        <f>(((L515-VLOOKUP(AZ$6,Data!$N$4:$Y$11,Data!$W$1,FALSE)/1000)*VLOOKUP(AZ$6,Data!$N$4:$Y$11,Data!$P$1,FALSE)^1.5+VLOOKUP(AZ$6,Data!$N$4:$Y$11,Data!$W$1,FALSE)/1000*(Mannings_n_bot)^1.5)/L515)^0.67</f>
        <v>5.0428815075051904E-2</v>
      </c>
      <c r="BA515" s="34">
        <f>(((M515-VLOOKUP(BA$6,Data!$N$4:$Y$11,Data!$W$1,FALSE)/1000)*VLOOKUP(BA$6,Data!$N$4:$Y$11,Data!$P$1,FALSE)^1.5+VLOOKUP(BA$6,Data!$N$4:$Y$11,Data!$W$1,FALSE)/1000*(Mannings_n_bot)^1.5)/M515)^0.67</f>
        <v>5.03297844939481E-2</v>
      </c>
      <c r="BB515" s="34">
        <f>(((N515-VLOOKUP(BB$6,Data!$N$4:$Y$11,Data!$W$1,FALSE)/1000)*VLOOKUP(BB$6,Data!$N$4:$Y$11,Data!$P$1,FALSE)^1.5+VLOOKUP(BB$6,Data!$N$4:$Y$11,Data!$W$1,FALSE)/1000*(Mannings_n_bot)^1.5)/N515)^0.67</f>
        <v>5.0186352121748566E-2</v>
      </c>
      <c r="BC515" s="34">
        <f>(((O515-VLOOKUP(BC$6,Data!$N$4:$Y$11,Data!$W$1,FALSE)/1000)*VLOOKUP(BC$6,Data!$N$4:$Y$11,Data!$P$1,FALSE)^1.5+VLOOKUP(BC$6,Data!$N$4:$Y$11,Data!$W$1,FALSE)/1000*(Mannings_n_bot)^1.5)/O515)^0.67</f>
        <v>5.0029315055354934E-2</v>
      </c>
      <c r="BD515" s="34">
        <f>(((P515-VLOOKUP(BD$6,Data!$N$4:$Y$11,Data!$W$1,FALSE)/1000)*VLOOKUP(BD$6,Data!$N$4:$Y$11,Data!$P$1,FALSE)^1.5+VLOOKUP(BD$6,Data!$N$4:$Y$11,Data!$W$1,FALSE)/1000*(Mannings_n_bot)^1.5)/P515)^0.67</f>
        <v>4.9844296296114095E-2</v>
      </c>
      <c r="BE515" s="34">
        <f>(((Q515-VLOOKUP(BE$6,Data!$N$4:$Y$11,Data!$W$1,FALSE)/1000)*VLOOKUP(BE$6,Data!$N$4:$Y$11,Data!$P$1,FALSE)^1.5+VLOOKUP(BE$6,Data!$N$4:$Y$11,Data!$W$1,FALSE)/1000*(Mannings_n_bot)^1.5)/Q515)^0.67</f>
        <v>4.9683976823584476E-2</v>
      </c>
      <c r="BF515" s="34">
        <f>(((R515-VLOOKUP(BF$6,Data!$N$4:$Y$11,Data!$W$1,FALSE)/1000)*VLOOKUP(BF$6,Data!$N$4:$Y$11,Data!$P$1,FALSE)^1.5+VLOOKUP(BF$6,Data!$N$4:$Y$11,Data!$W$1,FALSE)/1000*(Mannings_n_bot)^1.5)/R515)^0.67</f>
        <v>4.9572430750854317E-2</v>
      </c>
      <c r="BG515" s="34">
        <f>(((S515-VLOOKUP(BG$6,Data!$N$4:$Y$11,Data!$W$1,FALSE)/1000)*VLOOKUP(BG$6,Data!$N$4:$Y$11,Data!$P$1,FALSE)^1.5+VLOOKUP(BG$6,Data!$N$4:$Y$11,Data!$W$1,FALSE)/1000*(Mannings_n_bot)^1.5)/S515)^0.67</f>
        <v>4.9482758716635593E-2</v>
      </c>
    </row>
    <row r="516" spans="1:59" x14ac:dyDescent="0.25">
      <c r="A516" s="28">
        <v>0.50900000000000001</v>
      </c>
      <c r="B516" s="94">
        <v>0.59744590539016573</v>
      </c>
      <c r="C516" s="94">
        <v>0.85784301137280983</v>
      </c>
      <c r="D516" s="94">
        <v>1.1637673620010522</v>
      </c>
      <c r="E516" s="94">
        <v>1.5177491906544489</v>
      </c>
      <c r="F516" s="94">
        <v>1.9169859458933898</v>
      </c>
      <c r="G516" s="94">
        <v>2.3645513948526595</v>
      </c>
      <c r="H516" s="94">
        <v>2.8571003476838754</v>
      </c>
      <c r="I516" s="94">
        <v>3.3982489724777798</v>
      </c>
      <c r="K516" s="28">
        <v>0.50900000000000001</v>
      </c>
      <c r="L516" s="94">
        <v>2.3653682174145496</v>
      </c>
      <c r="M516" s="94">
        <v>2.8416782780403631</v>
      </c>
      <c r="N516" s="94">
        <v>3.3085692817872476</v>
      </c>
      <c r="O516" s="94">
        <v>3.7847582202249659</v>
      </c>
      <c r="P516" s="94">
        <v>4.2516558031335867</v>
      </c>
      <c r="Q516" s="94">
        <v>4.7277821893051222</v>
      </c>
      <c r="R516" s="94">
        <v>5.1946889635481783</v>
      </c>
      <c r="S516" s="94">
        <v>5.670777628084168</v>
      </c>
      <c r="U516" s="28">
        <v>0.50900000000000001</v>
      </c>
      <c r="V516" s="94">
        <v>1.331485597163421</v>
      </c>
      <c r="W516" s="94">
        <v>1.598784615649778</v>
      </c>
      <c r="X516" s="94">
        <v>1.8616053465916333</v>
      </c>
      <c r="Y516" s="94">
        <v>2.1288340451251133</v>
      </c>
      <c r="Z516" s="94">
        <v>2.3916569907615211</v>
      </c>
      <c r="AA516" s="94">
        <v>2.6588495938592818</v>
      </c>
      <c r="AB516" s="94">
        <v>2.9216769647786065</v>
      </c>
      <c r="AC516" s="94">
        <v>3.1888478950728416</v>
      </c>
      <c r="AE516" s="28">
        <v>0.50900000000000001</v>
      </c>
      <c r="AF516" s="94">
        <f t="shared" si="126"/>
        <v>0.61595108159595857</v>
      </c>
      <c r="AG516" s="94">
        <f t="shared" si="112"/>
        <v>0.61642393424971342</v>
      </c>
      <c r="AH516" s="94">
        <f t="shared" si="113"/>
        <v>0.61635527016598568</v>
      </c>
      <c r="AI516" s="94">
        <f t="shared" si="114"/>
        <v>0.6166605063782965</v>
      </c>
      <c r="AJ516" s="94">
        <f t="shared" si="115"/>
        <v>0.6165816468451909</v>
      </c>
      <c r="AK516" s="94">
        <f t="shared" si="116"/>
        <v>0.61680357029121324</v>
      </c>
      <c r="AL516" s="94">
        <f t="shared" si="117"/>
        <v>0.61672638923449685</v>
      </c>
      <c r="AM516" s="94">
        <f t="shared" si="118"/>
        <v>0.61689941727010733</v>
      </c>
      <c r="AO516" s="28">
        <v>0.50900000000000001</v>
      </c>
      <c r="AP516" s="94">
        <f t="shared" si="127"/>
        <v>0.25258050775840729</v>
      </c>
      <c r="AQ516" s="94">
        <f t="shared" si="119"/>
        <v>0.3018790050942653</v>
      </c>
      <c r="AR516" s="94">
        <f t="shared" si="120"/>
        <v>0.35174338600290689</v>
      </c>
      <c r="AS516" s="94">
        <f t="shared" si="121"/>
        <v>0.40101615541619301</v>
      </c>
      <c r="AT516" s="94">
        <f t="shared" si="122"/>
        <v>0.45087985355741134</v>
      </c>
      <c r="AU516" s="94">
        <f t="shared" si="123"/>
        <v>0.50013966383679687</v>
      </c>
      <c r="AV516" s="94">
        <f t="shared" si="124"/>
        <v>0.55000412300573287</v>
      </c>
      <c r="AW516" s="94">
        <f t="shared" si="125"/>
        <v>0.59925625643442026</v>
      </c>
      <c r="AY516" s="28">
        <v>0.50900000000000001</v>
      </c>
      <c r="AZ516" s="34">
        <f>(((L516-VLOOKUP(AZ$6,Data!$N$4:$Y$11,Data!$W$1,FALSE)/1000)*VLOOKUP(AZ$6,Data!$N$4:$Y$11,Data!$P$1,FALSE)^1.5+VLOOKUP(AZ$6,Data!$N$4:$Y$11,Data!$W$1,FALSE)/1000*(Mannings_n_bot)^1.5)/L516)^0.67</f>
        <v>5.041619537887105E-2</v>
      </c>
      <c r="BA516" s="34">
        <f>(((M516-VLOOKUP(BA$6,Data!$N$4:$Y$11,Data!$W$1,FALSE)/1000)*VLOOKUP(BA$6,Data!$N$4:$Y$11,Data!$P$1,FALSE)^1.5+VLOOKUP(BA$6,Data!$N$4:$Y$11,Data!$W$1,FALSE)/1000*(Mannings_n_bot)^1.5)/M516)^0.67</f>
        <v>5.0316965736300338E-2</v>
      </c>
      <c r="BB516" s="34">
        <f>(((N516-VLOOKUP(BB$6,Data!$N$4:$Y$11,Data!$W$1,FALSE)/1000)*VLOOKUP(BB$6,Data!$N$4:$Y$11,Data!$P$1,FALSE)^1.5+VLOOKUP(BB$6,Data!$N$4:$Y$11,Data!$W$1,FALSE)/1000*(Mannings_n_bot)^1.5)/N516)^0.67</f>
        <v>5.0173322682263759E-2</v>
      </c>
      <c r="BC516" s="34">
        <f>(((O516-VLOOKUP(BC$6,Data!$N$4:$Y$11,Data!$W$1,FALSE)/1000)*VLOOKUP(BC$6,Data!$N$4:$Y$11,Data!$P$1,FALSE)^1.5+VLOOKUP(BC$6,Data!$N$4:$Y$11,Data!$W$1,FALSE)/1000*(Mannings_n_bot)^1.5)/O516)^0.67</f>
        <v>5.0016013697337942E-2</v>
      </c>
      <c r="BD516" s="34">
        <f>(((P516-VLOOKUP(BD$6,Data!$N$4:$Y$11,Data!$W$1,FALSE)/1000)*VLOOKUP(BD$6,Data!$N$4:$Y$11,Data!$P$1,FALSE)^1.5+VLOOKUP(BD$6,Data!$N$4:$Y$11,Data!$W$1,FALSE)/1000*(Mannings_n_bot)^1.5)/P516)^0.67</f>
        <v>4.9830720886189096E-2</v>
      </c>
      <c r="BE516" s="34">
        <f>(((Q516-VLOOKUP(BE$6,Data!$N$4:$Y$11,Data!$W$1,FALSE)/1000)*VLOOKUP(BE$6,Data!$N$4:$Y$11,Data!$P$1,FALSE)^1.5+VLOOKUP(BE$6,Data!$N$4:$Y$11,Data!$W$1,FALSE)/1000*(Mannings_n_bot)^1.5)/Q516)^0.67</f>
        <v>4.9670131126619117E-2</v>
      </c>
      <c r="BF516" s="34">
        <f>(((R516-VLOOKUP(BF$6,Data!$N$4:$Y$11,Data!$W$1,FALSE)/1000)*VLOOKUP(BF$6,Data!$N$4:$Y$11,Data!$P$1,FALSE)^1.5+VLOOKUP(BF$6,Data!$N$4:$Y$11,Data!$W$1,FALSE)/1000*(Mannings_n_bot)^1.5)/R516)^0.67</f>
        <v>4.9558422548376078E-2</v>
      </c>
      <c r="BG516" s="34">
        <f>(((S516-VLOOKUP(BG$6,Data!$N$4:$Y$11,Data!$W$1,FALSE)/1000)*VLOOKUP(BG$6,Data!$N$4:$Y$11,Data!$P$1,FALSE)^1.5+VLOOKUP(BG$6,Data!$N$4:$Y$11,Data!$W$1,FALSE)/1000*(Mannings_n_bot)^1.5)/S516)^0.67</f>
        <v>4.9468592860391347E-2</v>
      </c>
    </row>
    <row r="517" spans="1:59" x14ac:dyDescent="0.25">
      <c r="A517" s="28">
        <v>0.51</v>
      </c>
      <c r="B517" s="94">
        <v>0.59851240050276477</v>
      </c>
      <c r="C517" s="94">
        <v>0.85937227692228602</v>
      </c>
      <c r="D517" s="94">
        <v>1.1658424006882206</v>
      </c>
      <c r="E517" s="94">
        <v>1.520453040448976</v>
      </c>
      <c r="F517" s="94">
        <v>1.9204017973576211</v>
      </c>
      <c r="G517" s="94">
        <v>2.368762096604045</v>
      </c>
      <c r="H517" s="94">
        <v>2.8621892792001891</v>
      </c>
      <c r="I517" s="94">
        <v>3.4042987928758883</v>
      </c>
      <c r="K517" s="28">
        <v>0.51</v>
      </c>
      <c r="L517" s="94">
        <v>2.3671982029661973</v>
      </c>
      <c r="M517" s="94">
        <v>2.8438694371112763</v>
      </c>
      <c r="N517" s="94">
        <v>3.3111216901275498</v>
      </c>
      <c r="O517" s="94">
        <v>3.7876716828525296</v>
      </c>
      <c r="P517" s="94">
        <v>4.2549305078771917</v>
      </c>
      <c r="Q517" s="94">
        <v>4.7314178886916176</v>
      </c>
      <c r="R517" s="94">
        <v>5.1986859063478743</v>
      </c>
      <c r="S517" s="94">
        <v>5.6751355303812643</v>
      </c>
      <c r="U517" s="28">
        <v>0.51</v>
      </c>
      <c r="V517" s="94">
        <v>1.330601934832162</v>
      </c>
      <c r="W517" s="94">
        <v>1.5977173616498419</v>
      </c>
      <c r="X517" s="94">
        <v>1.8603636973430784</v>
      </c>
      <c r="Y517" s="94">
        <v>2.1274088283151906</v>
      </c>
      <c r="Z517" s="94">
        <v>2.3900573670463423</v>
      </c>
      <c r="AA517" s="94">
        <v>2.657066416513266</v>
      </c>
      <c r="AB517" s="94">
        <v>2.9197193728103756</v>
      </c>
      <c r="AC517" s="94">
        <v>3.1867067585042199</v>
      </c>
      <c r="AE517" s="28">
        <v>0.51</v>
      </c>
      <c r="AF517" s="94">
        <f t="shared" si="126"/>
        <v>0.61705061012598195</v>
      </c>
      <c r="AG517" s="94">
        <f t="shared" si="112"/>
        <v>0.61752282515868295</v>
      </c>
      <c r="AH517" s="94">
        <f t="shared" si="113"/>
        <v>0.61745425358173933</v>
      </c>
      <c r="AI517" s="94">
        <f t="shared" si="114"/>
        <v>0.61775907878652481</v>
      </c>
      <c r="AJ517" s="94">
        <f t="shared" si="115"/>
        <v>0.6176803253856914</v>
      </c>
      <c r="AK517" s="94">
        <f t="shared" si="116"/>
        <v>0.61790195025425387</v>
      </c>
      <c r="AL517" s="94">
        <f t="shared" si="117"/>
        <v>0.61782487300377087</v>
      </c>
      <c r="AM517" s="94">
        <f t="shared" si="118"/>
        <v>0.61799766837189785</v>
      </c>
      <c r="AO517" s="28">
        <v>0.51</v>
      </c>
      <c r="AP517" s="94">
        <f t="shared" si="127"/>
        <v>0.2528357784966227</v>
      </c>
      <c r="AQ517" s="94">
        <f t="shared" si="119"/>
        <v>0.302184152938896</v>
      </c>
      <c r="AR517" s="94">
        <f t="shared" si="120"/>
        <v>0.35209892894130101</v>
      </c>
      <c r="AS517" s="94">
        <f t="shared" si="121"/>
        <v>0.40142155069362007</v>
      </c>
      <c r="AT517" s="94">
        <f t="shared" si="122"/>
        <v>0.45133564315618402</v>
      </c>
      <c r="AU517" s="94">
        <f t="shared" si="123"/>
        <v>0.50064529329897778</v>
      </c>
      <c r="AV517" s="94">
        <f t="shared" si="124"/>
        <v>0.55056014746059234</v>
      </c>
      <c r="AW517" s="94">
        <f t="shared" si="125"/>
        <v>0.59986211336298823</v>
      </c>
      <c r="AY517" s="28">
        <v>0.51</v>
      </c>
      <c r="AZ517" s="34">
        <f>(((L517-VLOOKUP(AZ$6,Data!$N$4:$Y$11,Data!$W$1,FALSE)/1000)*VLOOKUP(AZ$6,Data!$N$4:$Y$11,Data!$P$1,FALSE)^1.5+VLOOKUP(AZ$6,Data!$N$4:$Y$11,Data!$W$1,FALSE)/1000*(Mannings_n_bot)^1.5)/L517)^0.67</f>
        <v>5.0403585280606365E-2</v>
      </c>
      <c r="BA517" s="34">
        <f>(((M517-VLOOKUP(BA$6,Data!$N$4:$Y$11,Data!$W$1,FALSE)/1000)*VLOOKUP(BA$6,Data!$N$4:$Y$11,Data!$P$1,FALSE)^1.5+VLOOKUP(BA$6,Data!$N$4:$Y$11,Data!$W$1,FALSE)/1000*(Mannings_n_bot)^1.5)/M517)^0.67</f>
        <v>5.0304156584123232E-2</v>
      </c>
      <c r="BB517" s="34">
        <f>(((N517-VLOOKUP(BB$6,Data!$N$4:$Y$11,Data!$W$1,FALSE)/1000)*VLOOKUP(BB$6,Data!$N$4:$Y$11,Data!$P$1,FALSE)^1.5+VLOOKUP(BB$6,Data!$N$4:$Y$11,Data!$W$1,FALSE)/1000*(Mannings_n_bot)^1.5)/N517)^0.67</f>
        <v>5.0160302991624064E-2</v>
      </c>
      <c r="BC517" s="34">
        <f>(((O517-VLOOKUP(BC$6,Data!$N$4:$Y$11,Data!$W$1,FALSE)/1000)*VLOOKUP(BC$6,Data!$N$4:$Y$11,Data!$P$1,FALSE)^1.5+VLOOKUP(BC$6,Data!$N$4:$Y$11,Data!$W$1,FALSE)/1000*(Mannings_n_bot)^1.5)/O517)^0.67</f>
        <v>5.0002722173068899E-2</v>
      </c>
      <c r="BD517" s="34">
        <f>(((P517-VLOOKUP(BD$6,Data!$N$4:$Y$11,Data!$W$1,FALSE)/1000)*VLOOKUP(BD$6,Data!$N$4:$Y$11,Data!$P$1,FALSE)^1.5+VLOOKUP(BD$6,Data!$N$4:$Y$11,Data!$W$1,FALSE)/1000*(Mannings_n_bot)^1.5)/P517)^0.67</f>
        <v>4.9817155489755169E-2</v>
      </c>
      <c r="BE517" s="34">
        <f>(((Q517-VLOOKUP(BE$6,Data!$N$4:$Y$11,Data!$W$1,FALSE)/1000)*VLOOKUP(BE$6,Data!$N$4:$Y$11,Data!$P$1,FALSE)^1.5+VLOOKUP(BE$6,Data!$N$4:$Y$11,Data!$W$1,FALSE)/1000*(Mannings_n_bot)^1.5)/Q517)^0.67</f>
        <v>4.9656295540661546E-2</v>
      </c>
      <c r="BF517" s="34">
        <f>(((R517-VLOOKUP(BF$6,Data!$N$4:$Y$11,Data!$W$1,FALSE)/1000)*VLOOKUP(BF$6,Data!$N$4:$Y$11,Data!$P$1,FALSE)^1.5+VLOOKUP(BF$6,Data!$N$4:$Y$11,Data!$W$1,FALSE)/1000*(Mannings_n_bot)^1.5)/R517)^0.67</f>
        <v>4.9544424569333195E-2</v>
      </c>
      <c r="BG517" s="34">
        <f>(((S517-VLOOKUP(BG$6,Data!$N$4:$Y$11,Data!$W$1,FALSE)/1000)*VLOOKUP(BG$6,Data!$N$4:$Y$11,Data!$P$1,FALSE)^1.5+VLOOKUP(BG$6,Data!$N$4:$Y$11,Data!$W$1,FALSE)/1000*(Mannings_n_bot)^1.5)/S517)^0.67</f>
        <v>4.9454437269943183E-2</v>
      </c>
    </row>
    <row r="518" spans="1:59" x14ac:dyDescent="0.25">
      <c r="A518" s="28">
        <v>0.51100000000000001</v>
      </c>
      <c r="B518" s="94">
        <v>0.59957818657487105</v>
      </c>
      <c r="C518" s="94">
        <v>0.86090051984575522</v>
      </c>
      <c r="D518" s="94">
        <v>1.1679160529563819</v>
      </c>
      <c r="E518" s="94">
        <v>1.5231550769224027</v>
      </c>
      <c r="F518" s="94">
        <v>1.9238153602109398</v>
      </c>
      <c r="G518" s="94">
        <v>2.3729699695282056</v>
      </c>
      <c r="H518" s="94">
        <v>2.8672747951027304</v>
      </c>
      <c r="I518" s="94">
        <v>3.4103445441306786</v>
      </c>
      <c r="K518" s="28">
        <v>0.51100000000000001</v>
      </c>
      <c r="L518" s="94">
        <v>2.369029405961379</v>
      </c>
      <c r="M518" s="94">
        <v>2.8460620624000832</v>
      </c>
      <c r="N518" s="94">
        <v>3.3136758049780854</v>
      </c>
      <c r="O518" s="94">
        <v>3.7905871006888248</v>
      </c>
      <c r="P518" s="94">
        <v>4.2582074081356422</v>
      </c>
      <c r="Q518" s="94">
        <v>4.7350560322511175</v>
      </c>
      <c r="R518" s="94">
        <v>5.2026855336378812</v>
      </c>
      <c r="S518" s="94">
        <v>5.6794963658019952</v>
      </c>
      <c r="U518" s="28">
        <v>0.51100000000000001</v>
      </c>
      <c r="V518" s="94">
        <v>1.3297157540351832</v>
      </c>
      <c r="W518" s="94">
        <v>1.596647100615366</v>
      </c>
      <c r="X518" s="94">
        <v>1.8591185438632096</v>
      </c>
      <c r="Y518" s="94">
        <v>2.1259796188726812</v>
      </c>
      <c r="Z518" s="94">
        <v>2.3884532535301646</v>
      </c>
      <c r="AA518" s="94">
        <v>2.6552782610463996</v>
      </c>
      <c r="AB518" s="94">
        <v>2.9177563055614204</v>
      </c>
      <c r="AC518" s="94">
        <v>3.184559658381938</v>
      </c>
      <c r="AE518" s="28">
        <v>0.51100000000000001</v>
      </c>
      <c r="AF518" s="94">
        <f t="shared" si="126"/>
        <v>0.61814940765382687</v>
      </c>
      <c r="AG518" s="94">
        <f t="shared" si="112"/>
        <v>0.61862098123489395</v>
      </c>
      <c r="AH518" s="94">
        <f t="shared" si="113"/>
        <v>0.61855250272130546</v>
      </c>
      <c r="AI518" s="94">
        <f t="shared" si="114"/>
        <v>0.61885691444357271</v>
      </c>
      <c r="AJ518" s="94">
        <f t="shared" si="115"/>
        <v>0.61877826781464751</v>
      </c>
      <c r="AK518" s="94">
        <f t="shared" si="116"/>
        <v>0.61899959230534396</v>
      </c>
      <c r="AL518" s="94">
        <f t="shared" si="117"/>
        <v>0.61892261948737315</v>
      </c>
      <c r="AM518" s="94">
        <f t="shared" si="118"/>
        <v>0.61909518078380354</v>
      </c>
      <c r="AO518" s="28">
        <v>0.51100000000000001</v>
      </c>
      <c r="AP518" s="94">
        <f t="shared" si="127"/>
        <v>0.25309022550167776</v>
      </c>
      <c r="AQ518" s="94">
        <f t="shared" si="119"/>
        <v>0.30248831577472984</v>
      </c>
      <c r="AR518" s="94">
        <f t="shared" si="120"/>
        <v>0.35245332425152731</v>
      </c>
      <c r="AS518" s="94">
        <f t="shared" si="121"/>
        <v>0.4018256371541008</v>
      </c>
      <c r="AT518" s="94">
        <f t="shared" si="122"/>
        <v>0.45178996131924865</v>
      </c>
      <c r="AU518" s="94">
        <f t="shared" si="123"/>
        <v>0.50114929018064014</v>
      </c>
      <c r="AV518" s="94">
        <f t="shared" si="124"/>
        <v>0.55111437671264396</v>
      </c>
      <c r="AW518" s="94">
        <f t="shared" si="125"/>
        <v>0.60046601397007981</v>
      </c>
      <c r="AY518" s="28">
        <v>0.51100000000000001</v>
      </c>
      <c r="AZ518" s="34">
        <f>(((L518-VLOOKUP(AZ$6,Data!$N$4:$Y$11,Data!$W$1,FALSE)/1000)*VLOOKUP(AZ$6,Data!$N$4:$Y$11,Data!$P$1,FALSE)^1.5+VLOOKUP(AZ$6,Data!$N$4:$Y$11,Data!$W$1,FALSE)/1000*(Mannings_n_bot)^1.5)/L518)^0.67</f>
        <v>5.0390984742244141E-2</v>
      </c>
      <c r="BA518" s="34">
        <f>(((M518-VLOOKUP(BA$6,Data!$N$4:$Y$11,Data!$W$1,FALSE)/1000)*VLOOKUP(BA$6,Data!$N$4:$Y$11,Data!$P$1,FALSE)^1.5+VLOOKUP(BA$6,Data!$N$4:$Y$11,Data!$W$1,FALSE)/1000*(Mannings_n_bot)^1.5)/M518)^0.67</f>
        <v>5.0291356999213908E-2</v>
      </c>
      <c r="BB518" s="34">
        <f>(((N518-VLOOKUP(BB$6,Data!$N$4:$Y$11,Data!$W$1,FALSE)/1000)*VLOOKUP(BB$6,Data!$N$4:$Y$11,Data!$P$1,FALSE)^1.5+VLOOKUP(BB$6,Data!$N$4:$Y$11,Data!$W$1,FALSE)/1000*(Mannings_n_bot)^1.5)/N518)^0.67</f>
        <v>5.0147293010995762E-2</v>
      </c>
      <c r="BC518" s="34">
        <f>(((O518-VLOOKUP(BC$6,Data!$N$4:$Y$11,Data!$W$1,FALSE)/1000)*VLOOKUP(BC$6,Data!$N$4:$Y$11,Data!$P$1,FALSE)^1.5+VLOOKUP(BC$6,Data!$N$4:$Y$11,Data!$W$1,FALSE)/1000*(Mannings_n_bot)^1.5)/O518)^0.67</f>
        <v>4.9989440443209493E-2</v>
      </c>
      <c r="BD518" s="34">
        <f>(((P518-VLOOKUP(BD$6,Data!$N$4:$Y$11,Data!$W$1,FALSE)/1000)*VLOOKUP(BD$6,Data!$N$4:$Y$11,Data!$P$1,FALSE)^1.5+VLOOKUP(BD$6,Data!$N$4:$Y$11,Data!$W$1,FALSE)/1000*(Mannings_n_bot)^1.5)/P518)^0.67</f>
        <v>4.9803600066666898E-2</v>
      </c>
      <c r="BE518" s="34">
        <f>(((Q518-VLOOKUP(BE$6,Data!$N$4:$Y$11,Data!$W$1,FALSE)/1000)*VLOOKUP(BE$6,Data!$N$4:$Y$11,Data!$P$1,FALSE)^1.5+VLOOKUP(BE$6,Data!$N$4:$Y$11,Data!$W$1,FALSE)/1000*(Mannings_n_bot)^1.5)/Q518)^0.67</f>
        <v>4.9642470025013069E-2</v>
      </c>
      <c r="BF518" s="34">
        <f>(((R518-VLOOKUP(BF$6,Data!$N$4:$Y$11,Data!$W$1,FALSE)/1000)*VLOOKUP(BF$6,Data!$N$4:$Y$11,Data!$P$1,FALSE)^1.5+VLOOKUP(BF$6,Data!$N$4:$Y$11,Data!$W$1,FALSE)/1000*(Mannings_n_bot)^1.5)/R518)^0.67</f>
        <v>4.9530436772525943E-2</v>
      </c>
      <c r="BG518" s="34">
        <f>(((S518-VLOOKUP(BG$6,Data!$N$4:$Y$11,Data!$W$1,FALSE)/1000)*VLOOKUP(BG$6,Data!$N$4:$Y$11,Data!$P$1,FALSE)^1.5+VLOOKUP(BG$6,Data!$N$4:$Y$11,Data!$W$1,FALSE)/1000*(Mannings_n_bot)^1.5)/S518)^0.67</f>
        <v>4.9440291903809039E-2</v>
      </c>
    </row>
    <row r="519" spans="1:59" x14ac:dyDescent="0.25">
      <c r="A519" s="28">
        <v>0.51200000000000001</v>
      </c>
      <c r="B519" s="94">
        <v>0.60064326158655401</v>
      </c>
      <c r="C519" s="94">
        <v>0.8624277372630833</v>
      </c>
      <c r="D519" s="94">
        <v>1.1699883148943147</v>
      </c>
      <c r="E519" s="94">
        <v>1.5258552949968409</v>
      </c>
      <c r="F519" s="94">
        <v>1.9272266280322423</v>
      </c>
      <c r="G519" s="94">
        <v>2.3771750057309036</v>
      </c>
      <c r="H519" s="94">
        <v>2.8723568858419188</v>
      </c>
      <c r="I519" s="94">
        <v>3.416386214912968</v>
      </c>
      <c r="K519" s="28">
        <v>0.51200000000000001</v>
      </c>
      <c r="L519" s="94">
        <v>2.37086183149626</v>
      </c>
      <c r="M519" s="94">
        <v>2.8482561600081211</v>
      </c>
      <c r="N519" s="94">
        <v>3.3162316334461885</v>
      </c>
      <c r="O519" s="94">
        <v>3.7935044818461385</v>
      </c>
      <c r="P519" s="94">
        <v>4.2614865130271857</v>
      </c>
      <c r="Q519" s="94">
        <v>4.7386966301067126</v>
      </c>
      <c r="R519" s="94">
        <v>5.2066878565472425</v>
      </c>
      <c r="S519" s="94">
        <v>5.683860146480181</v>
      </c>
      <c r="U519" s="28">
        <v>0.51200000000000001</v>
      </c>
      <c r="V519" s="94">
        <v>1.3288270497338699</v>
      </c>
      <c r="W519" s="94">
        <v>1.5955738264952766</v>
      </c>
      <c r="X519" s="94">
        <v>1.8578698791063692</v>
      </c>
      <c r="Y519" s="94">
        <v>2.1245464087399029</v>
      </c>
      <c r="Z519" s="94">
        <v>2.3868446411606818</v>
      </c>
      <c r="AA519" s="94">
        <v>2.6534851173945757</v>
      </c>
      <c r="AB519" s="94">
        <v>2.9157877519729674</v>
      </c>
      <c r="AC519" s="94">
        <v>3.1824065826355596</v>
      </c>
      <c r="AE519" s="28">
        <v>0.51200000000000001</v>
      </c>
      <c r="AF519" s="94">
        <f t="shared" si="126"/>
        <v>0.61924747209699771</v>
      </c>
      <c r="AG519" s="94">
        <f t="shared" si="112"/>
        <v>0.61971840040875603</v>
      </c>
      <c r="AH519" s="94">
        <f t="shared" si="113"/>
        <v>0.61965001551322041</v>
      </c>
      <c r="AI519" s="94">
        <f t="shared" si="114"/>
        <v>0.61995401128629735</v>
      </c>
      <c r="AJ519" s="94">
        <f t="shared" si="115"/>
        <v>0.61987547206676763</v>
      </c>
      <c r="AK519" s="94">
        <f t="shared" si="116"/>
        <v>0.62009649438523695</v>
      </c>
      <c r="AL519" s="94">
        <f t="shared" si="117"/>
        <v>0.62001962662395571</v>
      </c>
      <c r="AM519" s="94">
        <f t="shared" si="118"/>
        <v>0.62019195244918701</v>
      </c>
      <c r="AO519" s="28">
        <v>0.51200000000000001</v>
      </c>
      <c r="AP519" s="94">
        <f t="shared" si="127"/>
        <v>0.25334384889375261</v>
      </c>
      <c r="AQ519" s="94">
        <f t="shared" si="119"/>
        <v>0.30279149374704567</v>
      </c>
      <c r="AR519" s="94">
        <f t="shared" si="120"/>
        <v>0.35280657210258765</v>
      </c>
      <c r="AS519" s="94">
        <f t="shared" si="121"/>
        <v>0.40222841499168904</v>
      </c>
      <c r="AT519" s="94">
        <f t="shared" si="122"/>
        <v>0.45224280826439112</v>
      </c>
      <c r="AU519" s="94">
        <f t="shared" si="123"/>
        <v>0.50165165472459694</v>
      </c>
      <c r="AV519" s="94">
        <f t="shared" si="124"/>
        <v>0.55166681102843962</v>
      </c>
      <c r="AW519" s="94">
        <f t="shared" si="125"/>
        <v>0.60106795854725914</v>
      </c>
      <c r="AY519" s="28">
        <v>0.51200000000000001</v>
      </c>
      <c r="AZ519" s="34">
        <f>(((L519-VLOOKUP(AZ$6,Data!$N$4:$Y$11,Data!$W$1,FALSE)/1000)*VLOOKUP(AZ$6,Data!$N$4:$Y$11,Data!$P$1,FALSE)^1.5+VLOOKUP(AZ$6,Data!$N$4:$Y$11,Data!$W$1,FALSE)/1000*(Mannings_n_bot)^1.5)/L519)^0.67</f>
        <v>5.0378393725787056E-2</v>
      </c>
      <c r="BA519" s="34">
        <f>(((M519-VLOOKUP(BA$6,Data!$N$4:$Y$11,Data!$W$1,FALSE)/1000)*VLOOKUP(BA$6,Data!$N$4:$Y$11,Data!$P$1,FALSE)^1.5+VLOOKUP(BA$6,Data!$N$4:$Y$11,Data!$W$1,FALSE)/1000*(Mannings_n_bot)^1.5)/M519)^0.67</f>
        <v>5.0278566943383646E-2</v>
      </c>
      <c r="BB519" s="34">
        <f>(((N519-VLOOKUP(BB$6,Data!$N$4:$Y$11,Data!$W$1,FALSE)/1000)*VLOOKUP(BB$6,Data!$N$4:$Y$11,Data!$P$1,FALSE)^1.5+VLOOKUP(BB$6,Data!$N$4:$Y$11,Data!$W$1,FALSE)/1000*(Mannings_n_bot)^1.5)/N519)^0.67</f>
        <v>5.0134292701559398E-2</v>
      </c>
      <c r="BC519" s="34">
        <f>(((O519-VLOOKUP(BC$6,Data!$N$4:$Y$11,Data!$W$1,FALSE)/1000)*VLOOKUP(BC$6,Data!$N$4:$Y$11,Data!$P$1,FALSE)^1.5+VLOOKUP(BC$6,Data!$N$4:$Y$11,Data!$W$1,FALSE)/1000*(Mannings_n_bot)^1.5)/O519)^0.67</f>
        <v>4.9976168468434362E-2</v>
      </c>
      <c r="BD519" s="34">
        <f>(((P519-VLOOKUP(BD$6,Data!$N$4:$Y$11,Data!$W$1,FALSE)/1000)*VLOOKUP(BD$6,Data!$N$4:$Y$11,Data!$P$1,FALSE)^1.5+VLOOKUP(BD$6,Data!$N$4:$Y$11,Data!$W$1,FALSE)/1000*(Mannings_n_bot)^1.5)/P519)^0.67</f>
        <v>4.9790054576791781E-2</v>
      </c>
      <c r="BE519" s="34">
        <f>(((Q519-VLOOKUP(BE$6,Data!$N$4:$Y$11,Data!$W$1,FALSE)/1000)*VLOOKUP(BE$6,Data!$N$4:$Y$11,Data!$P$1,FALSE)^1.5+VLOOKUP(BE$6,Data!$N$4:$Y$11,Data!$W$1,FALSE)/1000*(Mannings_n_bot)^1.5)/Q519)^0.67</f>
        <v>4.962865453898703E-2</v>
      </c>
      <c r="BF519" s="34">
        <f>(((R519-VLOOKUP(BF$6,Data!$N$4:$Y$11,Data!$W$1,FALSE)/1000)*VLOOKUP(BF$6,Data!$N$4:$Y$11,Data!$P$1,FALSE)^1.5+VLOOKUP(BF$6,Data!$N$4:$Y$11,Data!$W$1,FALSE)/1000*(Mannings_n_bot)^1.5)/R519)^0.67</f>
        <v>4.9516459116766519E-2</v>
      </c>
      <c r="BG519" s="34">
        <f>(((S519-VLOOKUP(BG$6,Data!$N$4:$Y$11,Data!$W$1,FALSE)/1000)*VLOOKUP(BG$6,Data!$N$4:$Y$11,Data!$P$1,FALSE)^1.5+VLOOKUP(BG$6,Data!$N$4:$Y$11,Data!$W$1,FALSE)/1000*(Mannings_n_bot)^1.5)/S519)^0.67</f>
        <v>4.9426156720517943E-2</v>
      </c>
    </row>
    <row r="520" spans="1:59" x14ac:dyDescent="0.25">
      <c r="A520" s="28">
        <v>0.51300000000000001</v>
      </c>
      <c r="B520" s="94">
        <v>0.601707623513836</v>
      </c>
      <c r="C520" s="94">
        <v>0.86395392628833201</v>
      </c>
      <c r="D520" s="94">
        <v>1.1720591825829256</v>
      </c>
      <c r="E520" s="94">
        <v>1.5285536895841405</v>
      </c>
      <c r="F520" s="94">
        <v>1.9306355943874598</v>
      </c>
      <c r="G520" s="94">
        <v>2.3813771973019158</v>
      </c>
      <c r="H520" s="94">
        <v>2.8774355418488557</v>
      </c>
      <c r="I520" s="94">
        <v>3.4224237938706086</v>
      </c>
      <c r="K520" s="28">
        <v>0.51300000000000001</v>
      </c>
      <c r="L520" s="94">
        <v>2.372695484691155</v>
      </c>
      <c r="M520" s="94">
        <v>2.8504517360657147</v>
      </c>
      <c r="N520" s="94">
        <v>3.3187891826729521</v>
      </c>
      <c r="O520" s="94">
        <v>3.7964238344753531</v>
      </c>
      <c r="P520" s="94">
        <v>4.2647678317134297</v>
      </c>
      <c r="Q520" s="94">
        <v>4.7423396924296872</v>
      </c>
      <c r="R520" s="94">
        <v>5.2106928862579567</v>
      </c>
      <c r="S520" s="94">
        <v>5.6882268846074435</v>
      </c>
      <c r="U520" s="28">
        <v>0.51300000000000001</v>
      </c>
      <c r="V520" s="94">
        <v>1.3279358168617514</v>
      </c>
      <c r="W520" s="94">
        <v>1.5944975332051481</v>
      </c>
      <c r="X520" s="94">
        <v>1.8566176959880483</v>
      </c>
      <c r="Y520" s="94">
        <v>2.1231091898148255</v>
      </c>
      <c r="Z520" s="94">
        <v>2.385231520835744</v>
      </c>
      <c r="AA520" s="94">
        <v>2.6516869754383507</v>
      </c>
      <c r="AB520" s="94">
        <v>2.9138137009254108</v>
      </c>
      <c r="AC520" s="94">
        <v>3.180247519128319</v>
      </c>
      <c r="AE520" s="28">
        <v>0.51300000000000001</v>
      </c>
      <c r="AF520" s="94">
        <f t="shared" si="126"/>
        <v>0.62034480136882653</v>
      </c>
      <c r="AG520" s="94">
        <f t="shared" ref="AG520:AG583" si="128">C520/C$1007</f>
        <v>0.62081508060650803</v>
      </c>
      <c r="AH520" s="94">
        <f t="shared" ref="AH520:AH583" si="129">D520/D$1007</f>
        <v>0.62074678988185117</v>
      </c>
      <c r="AI520" s="94">
        <f t="shared" ref="AI520:AI583" si="130">E520/E$1007</f>
        <v>0.62105036724738671</v>
      </c>
      <c r="AJ520" s="94">
        <f t="shared" ref="AJ520:AJ583" si="131">F520/F$1007</f>
        <v>0.62097193607259016</v>
      </c>
      <c r="AK520" s="94">
        <f t="shared" ref="AK520:AK583" si="132">G520/G$1007</f>
        <v>0.62119265443051674</v>
      </c>
      <c r="AL520" s="94">
        <f t="shared" ref="AL520:AL583" si="133">H520/H$1007</f>
        <v>0.62111589234800058</v>
      </c>
      <c r="AM520" s="94">
        <f t="shared" ref="AM520:AM583" si="134">I520/I$1007</f>
        <v>0.62128798130724183</v>
      </c>
      <c r="AO520" s="28">
        <v>0.51300000000000001</v>
      </c>
      <c r="AP520" s="94">
        <f t="shared" si="127"/>
        <v>0.25359664878873323</v>
      </c>
      <c r="AQ520" s="94">
        <f t="shared" ref="AQ520:AQ583" si="135">C520/M520</f>
        <v>0.30309368699600892</v>
      </c>
      <c r="AR520" s="94">
        <f t="shared" ref="AR520:AR583" si="136">D520/N520</f>
        <v>0.3531586726575231</v>
      </c>
      <c r="AS520" s="94">
        <f t="shared" ref="AS520:AS583" si="137">E520/O520</f>
        <v>0.40262988439365832</v>
      </c>
      <c r="AT520" s="94">
        <f t="shared" ref="AT520:AT583" si="138">F520/P520</f>
        <v>0.45269418420176932</v>
      </c>
      <c r="AU520" s="94">
        <f t="shared" ref="AU520:AU583" si="139">G520/Q520</f>
        <v>0.50215238716521438</v>
      </c>
      <c r="AV520" s="94">
        <f t="shared" ref="AV520:AV583" si="140">H520/R520</f>
        <v>0.5522174506652372</v>
      </c>
      <c r="AW520" s="94">
        <f t="shared" ref="AW520:AW583" si="141">I520/S520</f>
        <v>0.60166794737597695</v>
      </c>
      <c r="AY520" s="28">
        <v>0.51300000000000001</v>
      </c>
      <c r="AZ520" s="34">
        <f>(((L520-VLOOKUP(AZ$6,Data!$N$4:$Y$11,Data!$W$1,FALSE)/1000)*VLOOKUP(AZ$6,Data!$N$4:$Y$11,Data!$P$1,FALSE)^1.5+VLOOKUP(AZ$6,Data!$N$4:$Y$11,Data!$W$1,FALSE)/1000*(Mannings_n_bot)^1.5)/L520)^0.67</f>
        <v>5.0365812193253159E-2</v>
      </c>
      <c r="BA520" s="34">
        <f>(((M520-VLOOKUP(BA$6,Data!$N$4:$Y$11,Data!$W$1,FALSE)/1000)*VLOOKUP(BA$6,Data!$N$4:$Y$11,Data!$P$1,FALSE)^1.5+VLOOKUP(BA$6,Data!$N$4:$Y$11,Data!$W$1,FALSE)/1000*(Mannings_n_bot)^1.5)/M520)^0.67</f>
        <v>5.0265786378457161E-2</v>
      </c>
      <c r="BB520" s="34">
        <f>(((N520-VLOOKUP(BB$6,Data!$N$4:$Y$11,Data!$W$1,FALSE)/1000)*VLOOKUP(BB$6,Data!$N$4:$Y$11,Data!$P$1,FALSE)^1.5+VLOOKUP(BB$6,Data!$N$4:$Y$11,Data!$W$1,FALSE)/1000*(Mannings_n_bot)^1.5)/N520)^0.67</f>
        <v>5.0121302024509283E-2</v>
      </c>
      <c r="BC520" s="34">
        <f>(((O520-VLOOKUP(BC$6,Data!$N$4:$Y$11,Data!$W$1,FALSE)/1000)*VLOOKUP(BC$6,Data!$N$4:$Y$11,Data!$P$1,FALSE)^1.5+VLOOKUP(BC$6,Data!$N$4:$Y$11,Data!$W$1,FALSE)/1000*(Mannings_n_bot)^1.5)/O520)^0.67</f>
        <v>4.9962906209430287E-2</v>
      </c>
      <c r="BD520" s="34">
        <f>(((P520-VLOOKUP(BD$6,Data!$N$4:$Y$11,Data!$W$1,FALSE)/1000)*VLOOKUP(BD$6,Data!$N$4:$Y$11,Data!$P$1,FALSE)^1.5+VLOOKUP(BD$6,Data!$N$4:$Y$11,Data!$W$1,FALSE)/1000*(Mannings_n_bot)^1.5)/P520)^0.67</f>
        <v>4.9776518980009676E-2</v>
      </c>
      <c r="BE520" s="34">
        <f>(((Q520-VLOOKUP(BE$6,Data!$N$4:$Y$11,Data!$W$1,FALSE)/1000)*VLOOKUP(BE$6,Data!$N$4:$Y$11,Data!$P$1,FALSE)^1.5+VLOOKUP(BE$6,Data!$N$4:$Y$11,Data!$W$1,FALSE)/1000*(Mannings_n_bot)^1.5)/Q520)^0.67</f>
        <v>4.961484904190764E-2</v>
      </c>
      <c r="BF520" s="34">
        <f>(((R520-VLOOKUP(BF$6,Data!$N$4:$Y$11,Data!$W$1,FALSE)/1000)*VLOOKUP(BF$6,Data!$N$4:$Y$11,Data!$P$1,FALSE)^1.5+VLOOKUP(BF$6,Data!$N$4:$Y$11,Data!$W$1,FALSE)/1000*(Mannings_n_bot)^1.5)/R520)^0.67</f>
        <v>4.9502491560878353E-2</v>
      </c>
      <c r="BG520" s="34">
        <f>(((S520-VLOOKUP(BG$6,Data!$N$4:$Y$11,Data!$W$1,FALSE)/1000)*VLOOKUP(BG$6,Data!$N$4:$Y$11,Data!$P$1,FALSE)^1.5+VLOOKUP(BG$6,Data!$N$4:$Y$11,Data!$W$1,FALSE)/1000*(Mannings_n_bot)^1.5)/S520)^0.67</f>
        <v>4.941203167860922E-2</v>
      </c>
    </row>
    <row r="521" spans="1:59" x14ac:dyDescent="0.25">
      <c r="A521" s="28">
        <v>0.51400000000000001</v>
      </c>
      <c r="B521" s="94">
        <v>0.6027712703286674</v>
      </c>
      <c r="C521" s="94">
        <v>0.8654790840297234</v>
      </c>
      <c r="D521" s="94">
        <v>1.1741286520951948</v>
      </c>
      <c r="E521" s="94">
        <v>1.5312502555858245</v>
      </c>
      <c r="F521" s="94">
        <v>1.9340422528294825</v>
      </c>
      <c r="G521" s="94">
        <v>2.3855765363149448</v>
      </c>
      <c r="H521" s="94">
        <v>2.8825107535352128</v>
      </c>
      <c r="I521" s="94">
        <v>3.4284572696283546</v>
      </c>
      <c r="K521" s="28">
        <v>0.51400000000000001</v>
      </c>
      <c r="L521" s="94">
        <v>2.3745303706907057</v>
      </c>
      <c r="M521" s="94">
        <v>2.8526487967323897</v>
      </c>
      <c r="N521" s="94">
        <v>3.321348459833469</v>
      </c>
      <c r="O521" s="94">
        <v>3.7993451667662228</v>
      </c>
      <c r="P521" s="94">
        <v>4.2680513733996595</v>
      </c>
      <c r="Q521" s="94">
        <v>4.7459852294398841</v>
      </c>
      <c r="R521" s="94">
        <v>5.2147006340053794</v>
      </c>
      <c r="S521" s="94">
        <v>5.6925965924336275</v>
      </c>
      <c r="U521" s="28">
        <v>0.51400000000000001</v>
      </c>
      <c r="V521" s="94">
        <v>1.3270420503243123</v>
      </c>
      <c r="W521" s="94">
        <v>1.593418214626978</v>
      </c>
      <c r="X521" s="94">
        <v>1.8553619873846248</v>
      </c>
      <c r="Y521" s="94">
        <v>2.1216679539507775</v>
      </c>
      <c r="Z521" s="94">
        <v>2.3836138834030192</v>
      </c>
      <c r="AA521" s="94">
        <v>2.6498838250025667</v>
      </c>
      <c r="AB521" s="94">
        <v>2.9118341412378976</v>
      </c>
      <c r="AC521" s="94">
        <v>3.1780824556566736</v>
      </c>
      <c r="AE521" s="28">
        <v>0.51400000000000001</v>
      </c>
      <c r="AF521" s="94">
        <f t="shared" ref="AF521:AF584" si="142">B521/B$1007</f>
        <v>0.62144139337844728</v>
      </c>
      <c r="AG521" s="94">
        <f t="shared" si="128"/>
        <v>0.62191101975019281</v>
      </c>
      <c r="AH521" s="94">
        <f t="shared" si="129"/>
        <v>0.62184282374736677</v>
      </c>
      <c r="AI521" s="94">
        <f t="shared" si="130"/>
        <v>0.62214598025533296</v>
      </c>
      <c r="AJ521" s="94">
        <f t="shared" si="131"/>
        <v>0.62206765775845918</v>
      </c>
      <c r="AK521" s="94">
        <f t="shared" si="132"/>
        <v>0.62228807037357381</v>
      </c>
      <c r="AL521" s="94">
        <f t="shared" si="133"/>
        <v>0.62221141458979545</v>
      </c>
      <c r="AM521" s="94">
        <f t="shared" si="134"/>
        <v>0.62238326529296839</v>
      </c>
      <c r="AO521" s="28">
        <v>0.51400000000000001</v>
      </c>
      <c r="AP521" s="94">
        <f t="shared" ref="AP521:AP584" si="143">B521/L521</f>
        <v>0.25384862529820273</v>
      </c>
      <c r="AQ521" s="94">
        <f t="shared" si="135"/>
        <v>0.30339489565666117</v>
      </c>
      <c r="AR521" s="94">
        <f t="shared" si="136"/>
        <v>0.35350962607340064</v>
      </c>
      <c r="AS521" s="94">
        <f t="shared" si="137"/>
        <v>0.40303004554048821</v>
      </c>
      <c r="AT521" s="94">
        <f t="shared" si="138"/>
        <v>0.45314408933389827</v>
      </c>
      <c r="AU521" s="94">
        <f t="shared" si="139"/>
        <v>0.50265148772839474</v>
      </c>
      <c r="AV521" s="94">
        <f t="shared" si="140"/>
        <v>0.55276629587098158</v>
      </c>
      <c r="AW521" s="94">
        <f t="shared" si="141"/>
        <v>0.60226598072755122</v>
      </c>
      <c r="AY521" s="28">
        <v>0.51400000000000001</v>
      </c>
      <c r="AZ521" s="34">
        <f>(((L521-VLOOKUP(AZ$6,Data!$N$4:$Y$11,Data!$W$1,FALSE)/1000)*VLOOKUP(AZ$6,Data!$N$4:$Y$11,Data!$P$1,FALSE)^1.5+VLOOKUP(AZ$6,Data!$N$4:$Y$11,Data!$W$1,FALSE)/1000*(Mannings_n_bot)^1.5)/L521)^0.67</f>
        <v>5.0353240106675454E-2</v>
      </c>
      <c r="BA521" s="34">
        <f>(((M521-VLOOKUP(BA$6,Data!$N$4:$Y$11,Data!$W$1,FALSE)/1000)*VLOOKUP(BA$6,Data!$N$4:$Y$11,Data!$P$1,FALSE)^1.5+VLOOKUP(BA$6,Data!$N$4:$Y$11,Data!$W$1,FALSE)/1000*(Mannings_n_bot)^1.5)/M521)^0.67</f>
        <v>5.025301526627203E-2</v>
      </c>
      <c r="BB521" s="34">
        <f>(((N521-VLOOKUP(BB$6,Data!$N$4:$Y$11,Data!$W$1,FALSE)/1000)*VLOOKUP(BB$6,Data!$N$4:$Y$11,Data!$P$1,FALSE)^1.5+VLOOKUP(BB$6,Data!$N$4:$Y$11,Data!$W$1,FALSE)/1000*(Mannings_n_bot)^1.5)/N521)^0.67</f>
        <v>5.0108320941052546E-2</v>
      </c>
      <c r="BC521" s="34">
        <f>(((O521-VLOOKUP(BC$6,Data!$N$4:$Y$11,Data!$W$1,FALSE)/1000)*VLOOKUP(BC$6,Data!$N$4:$Y$11,Data!$P$1,FALSE)^1.5+VLOOKUP(BC$6,Data!$N$4:$Y$11,Data!$W$1,FALSE)/1000*(Mannings_n_bot)^1.5)/O521)^0.67</f>
        <v>4.9949653626895435E-2</v>
      </c>
      <c r="BD521" s="34">
        <f>(((P521-VLOOKUP(BD$6,Data!$N$4:$Y$11,Data!$W$1,FALSE)/1000)*VLOOKUP(BD$6,Data!$N$4:$Y$11,Data!$P$1,FALSE)^1.5+VLOOKUP(BD$6,Data!$N$4:$Y$11,Data!$W$1,FALSE)/1000*(Mannings_n_bot)^1.5)/P521)^0.67</f>
        <v>4.9762993236211896E-2</v>
      </c>
      <c r="BE521" s="34">
        <f>(((Q521-VLOOKUP(BE$6,Data!$N$4:$Y$11,Data!$W$1,FALSE)/1000)*VLOOKUP(BE$6,Data!$N$4:$Y$11,Data!$P$1,FALSE)^1.5+VLOOKUP(BE$6,Data!$N$4:$Y$11,Data!$W$1,FALSE)/1000*(Mannings_n_bot)^1.5)/Q521)^0.67</f>
        <v>4.9601053493109462E-2</v>
      </c>
      <c r="BF521" s="34">
        <f>(((R521-VLOOKUP(BF$6,Data!$N$4:$Y$11,Data!$W$1,FALSE)/1000)*VLOOKUP(BF$6,Data!$N$4:$Y$11,Data!$P$1,FALSE)^1.5+VLOOKUP(BF$6,Data!$N$4:$Y$11,Data!$W$1,FALSE)/1000*(Mannings_n_bot)^1.5)/R521)^0.67</f>
        <v>4.9488534063695432E-2</v>
      </c>
      <c r="BG521" s="34">
        <f>(((S521-VLOOKUP(BG$6,Data!$N$4:$Y$11,Data!$W$1,FALSE)/1000)*VLOOKUP(BG$6,Data!$N$4:$Y$11,Data!$P$1,FALSE)^1.5+VLOOKUP(BG$6,Data!$N$4:$Y$11,Data!$W$1,FALSE)/1000*(Mannings_n_bot)^1.5)/S521)^0.67</f>
        <v>4.9397916736631707E-2</v>
      </c>
    </row>
    <row r="522" spans="1:59" x14ac:dyDescent="0.25">
      <c r="A522" s="28">
        <v>0.51500000000000001</v>
      </c>
      <c r="B522" s="94">
        <v>0.60383419999890586</v>
      </c>
      <c r="C522" s="94">
        <v>0.86700320758961047</v>
      </c>
      <c r="D522" s="94">
        <v>1.1761967194961396</v>
      </c>
      <c r="E522" s="94">
        <v>1.5339449878930402</v>
      </c>
      <c r="F522" s="94">
        <v>1.9374465968980843</v>
      </c>
      <c r="G522" s="94">
        <v>2.3897730148275262</v>
      </c>
      <c r="H522" s="94">
        <v>2.8875825112931235</v>
      </c>
      <c r="I522" s="94">
        <v>3.4344866307877364</v>
      </c>
      <c r="K522" s="28">
        <v>0.51500000000000001</v>
      </c>
      <c r="L522" s="94">
        <v>2.3763664946640652</v>
      </c>
      <c r="M522" s="94">
        <v>2.8548473481970942</v>
      </c>
      <c r="N522" s="94">
        <v>3.3239094721370956</v>
      </c>
      <c r="O522" s="94">
        <v>3.8022684869476753</v>
      </c>
      <c r="P522" s="94">
        <v>4.2713371473351662</v>
      </c>
      <c r="Q522" s="94">
        <v>4.7496332514060517</v>
      </c>
      <c r="R522" s="94">
        <v>5.2187111110786155</v>
      </c>
      <c r="S522" s="94">
        <v>5.6969692822672391</v>
      </c>
      <c r="U522" s="28">
        <v>0.51500000000000001</v>
      </c>
      <c r="V522" s="94">
        <v>1.3261457449988014</v>
      </c>
      <c r="W522" s="94">
        <v>1.5923358646089556</v>
      </c>
      <c r="X522" s="94">
        <v>1.8541027461330941</v>
      </c>
      <c r="Y522" s="94">
        <v>2.1202226929561316</v>
      </c>
      <c r="Z522" s="94">
        <v>2.381991719659653</v>
      </c>
      <c r="AA522" s="94">
        <v>2.6480756558559748</v>
      </c>
      <c r="AB522" s="94">
        <v>2.909849061667904</v>
      </c>
      <c r="AC522" s="94">
        <v>3.175911379949842</v>
      </c>
      <c r="AE522" s="28">
        <v>0.51500000000000001</v>
      </c>
      <c r="AF522" s="94">
        <f t="shared" si="142"/>
        <v>0.62253724603077443</v>
      </c>
      <c r="AG522" s="94">
        <f t="shared" si="128"/>
        <v>0.62300621575763571</v>
      </c>
      <c r="AH522" s="94">
        <f t="shared" si="129"/>
        <v>0.62293811502571905</v>
      </c>
      <c r="AI522" s="94">
        <f t="shared" si="130"/>
        <v>0.62324084823441261</v>
      </c>
      <c r="AJ522" s="94">
        <f t="shared" si="131"/>
        <v>0.62316263504649971</v>
      </c>
      <c r="AK522" s="94">
        <f t="shared" si="132"/>
        <v>0.62338274014258166</v>
      </c>
      <c r="AL522" s="94">
        <f t="shared" si="133"/>
        <v>0.62330619127541098</v>
      </c>
      <c r="AM522" s="94">
        <f t="shared" si="134"/>
        <v>0.62347780233715144</v>
      </c>
      <c r="AO522" s="28">
        <v>0.51500000000000001</v>
      </c>
      <c r="AP522" s="94">
        <f t="shared" si="143"/>
        <v>0.25409977852943377</v>
      </c>
      <c r="AQ522" s="94">
        <f t="shared" si="135"/>
        <v>0.3036951198589109</v>
      </c>
      <c r="AR522" s="94">
        <f t="shared" si="136"/>
        <v>0.35385943250130342</v>
      </c>
      <c r="AS522" s="94">
        <f t="shared" si="137"/>
        <v>0.40342889860585207</v>
      </c>
      <c r="AT522" s="94">
        <f t="shared" si="138"/>
        <v>0.45359252385563453</v>
      </c>
      <c r="AU522" s="94">
        <f t="shared" si="139"/>
        <v>0.50314895663156156</v>
      </c>
      <c r="AV522" s="94">
        <f t="shared" si="140"/>
        <v>0.55331334688428679</v>
      </c>
      <c r="AW522" s="94">
        <f t="shared" si="141"/>
        <v>0.6028620588631477</v>
      </c>
      <c r="AY522" s="28">
        <v>0.51500000000000001</v>
      </c>
      <c r="AZ522" s="34">
        <f>(((L522-VLOOKUP(AZ$6,Data!$N$4:$Y$11,Data!$W$1,FALSE)/1000)*VLOOKUP(AZ$6,Data!$N$4:$Y$11,Data!$P$1,FALSE)^1.5+VLOOKUP(AZ$6,Data!$N$4:$Y$11,Data!$W$1,FALSE)/1000*(Mannings_n_bot)^1.5)/L522)^0.67</f>
        <v>5.0340677428100923E-2</v>
      </c>
      <c r="BA522" s="34">
        <f>(((M522-VLOOKUP(BA$6,Data!$N$4:$Y$11,Data!$W$1,FALSE)/1000)*VLOOKUP(BA$6,Data!$N$4:$Y$11,Data!$P$1,FALSE)^1.5+VLOOKUP(BA$6,Data!$N$4:$Y$11,Data!$W$1,FALSE)/1000*(Mannings_n_bot)^1.5)/M522)^0.67</f>
        <v>5.0240253568677756E-2</v>
      </c>
      <c r="BB522" s="34">
        <f>(((N522-VLOOKUP(BB$6,Data!$N$4:$Y$11,Data!$W$1,FALSE)/1000)*VLOOKUP(BB$6,Data!$N$4:$Y$11,Data!$P$1,FALSE)^1.5+VLOOKUP(BB$6,Data!$N$4:$Y$11,Data!$W$1,FALSE)/1000*(Mannings_n_bot)^1.5)/N522)^0.67</f>
        <v>5.0095349412408459E-2</v>
      </c>
      <c r="BC522" s="34">
        <f>(((O522-VLOOKUP(BC$6,Data!$N$4:$Y$11,Data!$W$1,FALSE)/1000)*VLOOKUP(BC$6,Data!$N$4:$Y$11,Data!$P$1,FALSE)^1.5+VLOOKUP(BC$6,Data!$N$4:$Y$11,Data!$W$1,FALSE)/1000*(Mannings_n_bot)^1.5)/O522)^0.67</f>
        <v>4.9936410681538597E-2</v>
      </c>
      <c r="BD522" s="34">
        <f>(((P522-VLOOKUP(BD$6,Data!$N$4:$Y$11,Data!$W$1,FALSE)/1000)*VLOOKUP(BD$6,Data!$N$4:$Y$11,Data!$P$1,FALSE)^1.5+VLOOKUP(BD$6,Data!$N$4:$Y$11,Data!$W$1,FALSE)/1000*(Mannings_n_bot)^1.5)/P522)^0.67</f>
        <v>4.97494773053005E-2</v>
      </c>
      <c r="BE522" s="34">
        <f>(((Q522-VLOOKUP(BE$6,Data!$N$4:$Y$11,Data!$W$1,FALSE)/1000)*VLOOKUP(BE$6,Data!$N$4:$Y$11,Data!$P$1,FALSE)^1.5+VLOOKUP(BE$6,Data!$N$4:$Y$11,Data!$W$1,FALSE)/1000*(Mannings_n_bot)^1.5)/Q522)^0.67</f>
        <v>4.9587267851936553E-2</v>
      </c>
      <c r="BF522" s="34">
        <f>(((R522-VLOOKUP(BF$6,Data!$N$4:$Y$11,Data!$W$1,FALSE)/1000)*VLOOKUP(BF$6,Data!$N$4:$Y$11,Data!$P$1,FALSE)^1.5+VLOOKUP(BF$6,Data!$N$4:$Y$11,Data!$W$1,FALSE)/1000*(Mannings_n_bot)^1.5)/R522)^0.67</f>
        <v>4.9474586584061286E-2</v>
      </c>
      <c r="BG522" s="34">
        <f>(((S522-VLOOKUP(BG$6,Data!$N$4:$Y$11,Data!$W$1,FALSE)/1000)*VLOOKUP(BG$6,Data!$N$4:$Y$11,Data!$P$1,FALSE)^1.5+VLOOKUP(BG$6,Data!$N$4:$Y$11,Data!$W$1,FALSE)/1000*(Mannings_n_bot)^1.5)/S522)^0.67</f>
        <v>4.9383811853142931E-2</v>
      </c>
    </row>
    <row r="523" spans="1:59" x14ac:dyDescent="0.25">
      <c r="A523" s="28">
        <v>0.51600000000000001</v>
      </c>
      <c r="B523" s="94">
        <v>0.60489641048829323</v>
      </c>
      <c r="C523" s="94">
        <v>0.86852629406444359</v>
      </c>
      <c r="D523" s="94">
        <v>1.17826338084277</v>
      </c>
      <c r="E523" s="94">
        <v>1.5366378813864934</v>
      </c>
      <c r="F523" s="94">
        <v>1.9408486201198596</v>
      </c>
      <c r="G523" s="94">
        <v>2.393966624880949</v>
      </c>
      <c r="H523" s="94">
        <v>2.8926508054950881</v>
      </c>
      <c r="I523" s="94">
        <v>3.4405118659269278</v>
      </c>
      <c r="K523" s="28">
        <v>0.51600000000000001</v>
      </c>
      <c r="L523" s="94">
        <v>2.3782038618050816</v>
      </c>
      <c r="M523" s="94">
        <v>2.8570473966784191</v>
      </c>
      <c r="N523" s="94">
        <v>3.3264722268277045</v>
      </c>
      <c r="O523" s="94">
        <v>3.8051938032880939</v>
      </c>
      <c r="P523" s="94">
        <v>4.2746251628135807</v>
      </c>
      <c r="Q523" s="94">
        <v>4.7532837686462273</v>
      </c>
      <c r="R523" s="94">
        <v>5.2227243288209326</v>
      </c>
      <c r="S523" s="94">
        <v>5.7013449664758751</v>
      </c>
      <c r="U523" s="28">
        <v>0.51600000000000001</v>
      </c>
      <c r="V523" s="94">
        <v>1.3252468957340358</v>
      </c>
      <c r="W523" s="94">
        <v>1.59125047696523</v>
      </c>
      <c r="X523" s="94">
        <v>1.8528399650308003</v>
      </c>
      <c r="Y523" s="94">
        <v>2.1187733985940045</v>
      </c>
      <c r="Z523" s="94">
        <v>2.380365020351916</v>
      </c>
      <c r="AA523" s="94">
        <v>2.6462624577108422</v>
      </c>
      <c r="AB523" s="94">
        <v>2.9078584509108154</v>
      </c>
      <c r="AC523" s="94">
        <v>3.1737342796693464</v>
      </c>
      <c r="AE523" s="28">
        <v>0.51600000000000001</v>
      </c>
      <c r="AF523" s="94">
        <f t="shared" si="142"/>
        <v>0.62363235722647925</v>
      </c>
      <c r="AG523" s="94">
        <f t="shared" si="128"/>
        <v>0.62410066654242058</v>
      </c>
      <c r="AH523" s="94">
        <f t="shared" si="129"/>
        <v>0.62403266162861903</v>
      </c>
      <c r="AI523" s="94">
        <f t="shared" si="130"/>
        <v>0.62433496910465969</v>
      </c>
      <c r="AJ523" s="94">
        <f t="shared" si="131"/>
        <v>0.62425686585459783</v>
      </c>
      <c r="AK523" s="94">
        <f t="shared" si="132"/>
        <v>0.62447666166147575</v>
      </c>
      <c r="AL523" s="94">
        <f t="shared" si="133"/>
        <v>0.62440022032667952</v>
      </c>
      <c r="AM523" s="94">
        <f t="shared" si="134"/>
        <v>0.62457159036633525</v>
      </c>
      <c r="AO523" s="28">
        <v>0.51600000000000001</v>
      </c>
      <c r="AP523" s="94">
        <f t="shared" si="143"/>
        <v>0.25435010858538026</v>
      </c>
      <c r="AQ523" s="94">
        <f t="shared" si="135"/>
        <v>0.30399435972752342</v>
      </c>
      <c r="AR523" s="94">
        <f t="shared" si="136"/>
        <v>0.35420809208631898</v>
      </c>
      <c r="AS523" s="94">
        <f t="shared" si="137"/>
        <v>0.40382644375660293</v>
      </c>
      <c r="AT523" s="94">
        <f t="shared" si="138"/>
        <v>0.45403948795416316</v>
      </c>
      <c r="AU523" s="94">
        <f t="shared" si="139"/>
        <v>0.50364479408364249</v>
      </c>
      <c r="AV523" s="94">
        <f t="shared" si="140"/>
        <v>0.55385860393441921</v>
      </c>
      <c r="AW523" s="94">
        <f t="shared" si="141"/>
        <v>0.60345618203376017</v>
      </c>
      <c r="AY523" s="28">
        <v>0.51600000000000001</v>
      </c>
      <c r="AZ523" s="34">
        <f>(((L523-VLOOKUP(AZ$6,Data!$N$4:$Y$11,Data!$W$1,FALSE)/1000)*VLOOKUP(AZ$6,Data!$N$4:$Y$11,Data!$P$1,FALSE)^1.5+VLOOKUP(AZ$6,Data!$N$4:$Y$11,Data!$W$1,FALSE)/1000*(Mannings_n_bot)^1.5)/L523)^0.67</f>
        <v>5.0328124119589923E-2</v>
      </c>
      <c r="BA523" s="34">
        <f>(((M523-VLOOKUP(BA$6,Data!$N$4:$Y$11,Data!$W$1,FALSE)/1000)*VLOOKUP(BA$6,Data!$N$4:$Y$11,Data!$P$1,FALSE)^1.5+VLOOKUP(BA$6,Data!$N$4:$Y$11,Data!$W$1,FALSE)/1000*(Mannings_n_bot)^1.5)/M523)^0.67</f>
        <v>5.0227501247535195E-2</v>
      </c>
      <c r="BB523" s="34">
        <f>(((N523-VLOOKUP(BB$6,Data!$N$4:$Y$11,Data!$W$1,FALSE)/1000)*VLOOKUP(BB$6,Data!$N$4:$Y$11,Data!$P$1,FALSE)^1.5+VLOOKUP(BB$6,Data!$N$4:$Y$11,Data!$W$1,FALSE)/1000*(Mannings_n_bot)^1.5)/N523)^0.67</f>
        <v>5.0082387399807693E-2</v>
      </c>
      <c r="BC523" s="34">
        <f>(((O523-VLOOKUP(BC$6,Data!$N$4:$Y$11,Data!$W$1,FALSE)/1000)*VLOOKUP(BC$6,Data!$N$4:$Y$11,Data!$P$1,FALSE)^1.5+VLOOKUP(BC$6,Data!$N$4:$Y$11,Data!$W$1,FALSE)/1000*(Mannings_n_bot)^1.5)/O523)^0.67</f>
        <v>4.992317733407859E-2</v>
      </c>
      <c r="BD523" s="34">
        <f>(((P523-VLOOKUP(BD$6,Data!$N$4:$Y$11,Data!$W$1,FALSE)/1000)*VLOOKUP(BD$6,Data!$N$4:$Y$11,Data!$P$1,FALSE)^1.5+VLOOKUP(BD$6,Data!$N$4:$Y$11,Data!$W$1,FALSE)/1000*(Mannings_n_bot)^1.5)/P523)^0.67</f>
        <v>4.9735971147187474E-2</v>
      </c>
      <c r="BE523" s="34">
        <f>(((Q523-VLOOKUP(BE$6,Data!$N$4:$Y$11,Data!$W$1,FALSE)/1000)*VLOOKUP(BE$6,Data!$N$4:$Y$11,Data!$P$1,FALSE)^1.5+VLOOKUP(BE$6,Data!$N$4:$Y$11,Data!$W$1,FALSE)/1000*(Mannings_n_bot)^1.5)/Q523)^0.67</f>
        <v>4.957349207774165E-2</v>
      </c>
      <c r="BF523" s="34">
        <f>(((R523-VLOOKUP(BF$6,Data!$N$4:$Y$11,Data!$W$1,FALSE)/1000)*VLOOKUP(BF$6,Data!$N$4:$Y$11,Data!$P$1,FALSE)^1.5+VLOOKUP(BF$6,Data!$N$4:$Y$11,Data!$W$1,FALSE)/1000*(Mannings_n_bot)^1.5)/R523)^0.67</f>
        <v>4.9460649080828249E-2</v>
      </c>
      <c r="BG523" s="34">
        <f>(((S523-VLOOKUP(BG$6,Data!$N$4:$Y$11,Data!$W$1,FALSE)/1000)*VLOOKUP(BG$6,Data!$N$4:$Y$11,Data!$P$1,FALSE)^1.5+VLOOKUP(BG$6,Data!$N$4:$Y$11,Data!$W$1,FALSE)/1000*(Mannings_n_bot)^1.5)/S523)^0.67</f>
        <v>4.9369716986708327E-2</v>
      </c>
    </row>
    <row r="524" spans="1:59" x14ac:dyDescent="0.25">
      <c r="A524" s="28">
        <v>0.51700000000000002</v>
      </c>
      <c r="B524" s="94">
        <v>0.60595789975643244</v>
      </c>
      <c r="C524" s="94">
        <v>0.87004834054473679</v>
      </c>
      <c r="D524" s="94">
        <v>1.1803286321840396</v>
      </c>
      <c r="E524" s="94">
        <v>1.5393289309364033</v>
      </c>
      <c r="F524" s="94">
        <v>1.9442483160081443</v>
      </c>
      <c r="G524" s="94">
        <v>2.3981573585001503</v>
      </c>
      <c r="H524" s="94">
        <v>2.8977156264938477</v>
      </c>
      <c r="I524" s="94">
        <v>3.4465329636006286</v>
      </c>
      <c r="K524" s="28">
        <v>0.51700000000000002</v>
      </c>
      <c r="L524" s="94">
        <v>2.3800424773324829</v>
      </c>
      <c r="M524" s="94">
        <v>2.8592489484248165</v>
      </c>
      <c r="N524" s="94">
        <v>3.3290367311839408</v>
      </c>
      <c r="O524" s="94">
        <v>3.8081211240956265</v>
      </c>
      <c r="P524" s="94">
        <v>4.2779154291732002</v>
      </c>
      <c r="Q524" s="94">
        <v>4.7569367915280907</v>
      </c>
      <c r="R524" s="94">
        <v>5.2267402986301557</v>
      </c>
      <c r="S524" s="94">
        <v>5.7057236574866872</v>
      </c>
      <c r="U524" s="28">
        <v>0.51700000000000002</v>
      </c>
      <c r="V524" s="94">
        <v>1.3243454973502089</v>
      </c>
      <c r="W524" s="94">
        <v>1.5901620454756791</v>
      </c>
      <c r="X524" s="94">
        <v>1.8515736368351638</v>
      </c>
      <c r="Y524" s="94">
        <v>2.1173200625819395</v>
      </c>
      <c r="Z524" s="94">
        <v>2.3787337761748577</v>
      </c>
      <c r="AA524" s="94">
        <v>2.6444442202225735</v>
      </c>
      <c r="AB524" s="94">
        <v>2.9058622975994992</v>
      </c>
      <c r="AC524" s="94">
        <v>3.1715511424085445</v>
      </c>
      <c r="AE524" s="28">
        <v>0.51700000000000002</v>
      </c>
      <c r="AF524" s="94">
        <f t="shared" si="142"/>
        <v>0.62472672486196557</v>
      </c>
      <c r="AG524" s="94">
        <f t="shared" si="128"/>
        <v>0.62519437001386546</v>
      </c>
      <c r="AH524" s="94">
        <f t="shared" si="129"/>
        <v>0.62512646146351047</v>
      </c>
      <c r="AI524" s="94">
        <f t="shared" si="130"/>
        <v>0.62542834078184772</v>
      </c>
      <c r="AJ524" s="94">
        <f t="shared" si="131"/>
        <v>0.62535034809637535</v>
      </c>
      <c r="AK524" s="94">
        <f t="shared" si="132"/>
        <v>0.62556983284992607</v>
      </c>
      <c r="AL524" s="94">
        <f t="shared" si="133"/>
        <v>0.62549349966116852</v>
      </c>
      <c r="AM524" s="94">
        <f t="shared" si="134"/>
        <v>0.62566462730280314</v>
      </c>
      <c r="AO524" s="28">
        <v>0.51700000000000002</v>
      </c>
      <c r="AP524" s="94">
        <f t="shared" si="143"/>
        <v>0.25459961556466892</v>
      </c>
      <c r="AQ524" s="94">
        <f t="shared" si="135"/>
        <v>0.30429261538211055</v>
      </c>
      <c r="AR524" s="94">
        <f t="shared" si="136"/>
        <v>0.35455560496752669</v>
      </c>
      <c r="AS524" s="94">
        <f t="shared" si="137"/>
        <v>0.40422268115276183</v>
      </c>
      <c r="AT524" s="94">
        <f t="shared" si="138"/>
        <v>0.45448498180898178</v>
      </c>
      <c r="AU524" s="94">
        <f t="shared" si="139"/>
        <v>0.5041390002850511</v>
      </c>
      <c r="AV524" s="94">
        <f t="shared" si="140"/>
        <v>0.55440206724127694</v>
      </c>
      <c r="AW524" s="94">
        <f t="shared" si="141"/>
        <v>0.60404835048018979</v>
      </c>
      <c r="AY524" s="28">
        <v>0.51700000000000002</v>
      </c>
      <c r="AZ524" s="34">
        <f>(((L524-VLOOKUP(AZ$6,Data!$N$4:$Y$11,Data!$W$1,FALSE)/1000)*VLOOKUP(AZ$6,Data!$N$4:$Y$11,Data!$P$1,FALSE)^1.5+VLOOKUP(AZ$6,Data!$N$4:$Y$11,Data!$W$1,FALSE)/1000*(Mannings_n_bot)^1.5)/L524)^0.67</f>
        <v>5.031558014321548E-2</v>
      </c>
      <c r="BA524" s="34">
        <f>(((M524-VLOOKUP(BA$6,Data!$N$4:$Y$11,Data!$W$1,FALSE)/1000)*VLOOKUP(BA$6,Data!$N$4:$Y$11,Data!$P$1,FALSE)^1.5+VLOOKUP(BA$6,Data!$N$4:$Y$11,Data!$W$1,FALSE)/1000*(Mannings_n_bot)^1.5)/M524)^0.67</f>
        <v>5.0214758264715713E-2</v>
      </c>
      <c r="BB524" s="34">
        <f>(((N524-VLOOKUP(BB$6,Data!$N$4:$Y$11,Data!$W$1,FALSE)/1000)*VLOOKUP(BB$6,Data!$N$4:$Y$11,Data!$P$1,FALSE)^1.5+VLOOKUP(BB$6,Data!$N$4:$Y$11,Data!$W$1,FALSE)/1000*(Mannings_n_bot)^1.5)/N524)^0.67</f>
        <v>5.0069434864491676E-2</v>
      </c>
      <c r="BC524" s="34">
        <f>(((O524-VLOOKUP(BC$6,Data!$N$4:$Y$11,Data!$W$1,FALSE)/1000)*VLOOKUP(BC$6,Data!$N$4:$Y$11,Data!$P$1,FALSE)^1.5+VLOOKUP(BC$6,Data!$N$4:$Y$11,Data!$W$1,FALSE)/1000*(Mannings_n_bot)^1.5)/O524)^0.67</f>
        <v>4.9909953545243121E-2</v>
      </c>
      <c r="BD524" s="34">
        <f>(((P524-VLOOKUP(BD$6,Data!$N$4:$Y$11,Data!$W$1,FALSE)/1000)*VLOOKUP(BD$6,Data!$N$4:$Y$11,Data!$P$1,FALSE)^1.5+VLOOKUP(BD$6,Data!$N$4:$Y$11,Data!$W$1,FALSE)/1000*(Mannings_n_bot)^1.5)/P524)^0.67</f>
        <v>4.9722474721793988E-2</v>
      </c>
      <c r="BE524" s="34">
        <f>(((Q524-VLOOKUP(BE$6,Data!$N$4:$Y$11,Data!$W$1,FALSE)/1000)*VLOOKUP(BE$6,Data!$N$4:$Y$11,Data!$P$1,FALSE)^1.5+VLOOKUP(BE$6,Data!$N$4:$Y$11,Data!$W$1,FALSE)/1000*(Mannings_n_bot)^1.5)/Q524)^0.67</f>
        <v>4.9559726129885365E-2</v>
      </c>
      <c r="BF524" s="34">
        <f>(((R524-VLOOKUP(BF$6,Data!$N$4:$Y$11,Data!$W$1,FALSE)/1000)*VLOOKUP(BF$6,Data!$N$4:$Y$11,Data!$P$1,FALSE)^1.5+VLOOKUP(BF$6,Data!$N$4:$Y$11,Data!$W$1,FALSE)/1000*(Mannings_n_bot)^1.5)/R524)^0.67</f>
        <v>4.944672151285686E-2</v>
      </c>
      <c r="BG524" s="34">
        <f>(((S524-VLOOKUP(BG$6,Data!$N$4:$Y$11,Data!$W$1,FALSE)/1000)*VLOOKUP(BG$6,Data!$N$4:$Y$11,Data!$P$1,FALSE)^1.5+VLOOKUP(BG$6,Data!$N$4:$Y$11,Data!$W$1,FALSE)/1000*(Mannings_n_bot)^1.5)/S524)^0.67</f>
        <v>4.9355632095900444E-2</v>
      </c>
    </row>
    <row r="525" spans="1:59" x14ac:dyDescent="0.25">
      <c r="A525" s="28">
        <v>0.51800000000000002</v>
      </c>
      <c r="B525" s="94">
        <v>0.60701866575876418</v>
      </c>
      <c r="C525" s="94">
        <v>0.87156934411503828</v>
      </c>
      <c r="D525" s="94">
        <v>1.1823924695608057</v>
      </c>
      <c r="E525" s="94">
        <v>1.5420181314024304</v>
      </c>
      <c r="F525" s="94">
        <v>1.9476456780629412</v>
      </c>
      <c r="G525" s="94">
        <v>2.4023452076936431</v>
      </c>
      <c r="H525" s="94">
        <v>2.9027769646222845</v>
      </c>
      <c r="I525" s="94">
        <v>3.4525499123399235</v>
      </c>
      <c r="K525" s="28">
        <v>0.51800000000000002</v>
      </c>
      <c r="L525" s="94">
        <v>2.3818823464900643</v>
      </c>
      <c r="M525" s="94">
        <v>2.8614520097148306</v>
      </c>
      <c r="N525" s="94">
        <v>3.3316029925194881</v>
      </c>
      <c r="O525" s="94">
        <v>3.8110504577184701</v>
      </c>
      <c r="P525" s="94">
        <v>4.281207955797325</v>
      </c>
      <c r="Q525" s="94">
        <v>4.7605923304693496</v>
      </c>
      <c r="R525" s="94">
        <v>5.2307590319590762</v>
      </c>
      <c r="S525" s="94">
        <v>5.7101053677868077</v>
      </c>
      <c r="U525" s="28">
        <v>0.51800000000000002</v>
      </c>
      <c r="V525" s="94">
        <v>1.3234415446386925</v>
      </c>
      <c r="W525" s="94">
        <v>1.5890705638856693</v>
      </c>
      <c r="X525" s="94">
        <v>1.8503037542634055</v>
      </c>
      <c r="Y525" s="94">
        <v>2.115862676591596</v>
      </c>
      <c r="Z525" s="94">
        <v>2.3770979777719554</v>
      </c>
      <c r="AA525" s="94">
        <v>2.6426209329893098</v>
      </c>
      <c r="AB525" s="94">
        <v>2.9038605903038746</v>
      </c>
      <c r="AC525" s="94">
        <v>3.1693619556921568</v>
      </c>
      <c r="AE525" s="28">
        <v>0.51800000000000002</v>
      </c>
      <c r="AF525" s="94">
        <f t="shared" si="142"/>
        <v>0.62582034682934651</v>
      </c>
      <c r="AG525" s="94">
        <f t="shared" si="128"/>
        <v>0.62628732407700194</v>
      </c>
      <c r="AH525" s="94">
        <f t="shared" si="129"/>
        <v>0.62621951243354979</v>
      </c>
      <c r="AI525" s="94">
        <f t="shared" si="130"/>
        <v>0.62652096117745992</v>
      </c>
      <c r="AJ525" s="94">
        <f t="shared" si="131"/>
        <v>0.62644307968116519</v>
      </c>
      <c r="AK525" s="94">
        <f t="shared" si="132"/>
        <v>0.62666225162331812</v>
      </c>
      <c r="AL525" s="94">
        <f t="shared" si="133"/>
        <v>0.6265860271921585</v>
      </c>
      <c r="AM525" s="94">
        <f t="shared" si="134"/>
        <v>0.62675691106455145</v>
      </c>
      <c r="AO525" s="28">
        <v>0.51800000000000002</v>
      </c>
      <c r="AP525" s="94">
        <f t="shared" si="143"/>
        <v>0.25484829956159055</v>
      </c>
      <c r="AQ525" s="94">
        <f t="shared" si="135"/>
        <v>0.30458988693712113</v>
      </c>
      <c r="AR525" s="94">
        <f t="shared" si="136"/>
        <v>0.35490197127798662</v>
      </c>
      <c r="AS525" s="94">
        <f t="shared" si="137"/>
        <v>0.40461761094750176</v>
      </c>
      <c r="AT525" s="94">
        <f t="shared" si="138"/>
        <v>0.45492900559188437</v>
      </c>
      <c r="AU525" s="94">
        <f t="shared" si="139"/>
        <v>0.50463157542767256</v>
      </c>
      <c r="AV525" s="94">
        <f t="shared" si="140"/>
        <v>0.55494373701537303</v>
      </c>
      <c r="AW525" s="94">
        <f t="shared" si="141"/>
        <v>0.60463856443302466</v>
      </c>
      <c r="AY525" s="28">
        <v>0.51800000000000002</v>
      </c>
      <c r="AZ525" s="34">
        <f>(((L525-VLOOKUP(AZ$6,Data!$N$4:$Y$11,Data!$W$1,FALSE)/1000)*VLOOKUP(AZ$6,Data!$N$4:$Y$11,Data!$P$1,FALSE)^1.5+VLOOKUP(AZ$6,Data!$N$4:$Y$11,Data!$W$1,FALSE)/1000*(Mannings_n_bot)^1.5)/L525)^0.67</f>
        <v>5.0303045461062471E-2</v>
      </c>
      <c r="BA525" s="34">
        <f>(((M525-VLOOKUP(BA$6,Data!$N$4:$Y$11,Data!$W$1,FALSE)/1000)*VLOOKUP(BA$6,Data!$N$4:$Y$11,Data!$P$1,FALSE)^1.5+VLOOKUP(BA$6,Data!$N$4:$Y$11,Data!$W$1,FALSE)/1000*(Mannings_n_bot)^1.5)/M525)^0.67</f>
        <v>5.0202024582100553E-2</v>
      </c>
      <c r="BB525" s="34">
        <f>(((N525-VLOOKUP(BB$6,Data!$N$4:$Y$11,Data!$W$1,FALSE)/1000)*VLOOKUP(BB$6,Data!$N$4:$Y$11,Data!$P$1,FALSE)^1.5+VLOOKUP(BB$6,Data!$N$4:$Y$11,Data!$W$1,FALSE)/1000*(Mannings_n_bot)^1.5)/N525)^0.67</f>
        <v>5.0056491767711597E-2</v>
      </c>
      <c r="BC525" s="34">
        <f>(((O525-VLOOKUP(BC$6,Data!$N$4:$Y$11,Data!$W$1,FALSE)/1000)*VLOOKUP(BC$6,Data!$N$4:$Y$11,Data!$P$1,FALSE)^1.5+VLOOKUP(BC$6,Data!$N$4:$Y$11,Data!$W$1,FALSE)/1000*(Mannings_n_bot)^1.5)/O525)^0.67</f>
        <v>4.9896739275768487E-2</v>
      </c>
      <c r="BD525" s="34">
        <f>(((P525-VLOOKUP(BD$6,Data!$N$4:$Y$11,Data!$W$1,FALSE)/1000)*VLOOKUP(BD$6,Data!$N$4:$Y$11,Data!$P$1,FALSE)^1.5+VLOOKUP(BD$6,Data!$N$4:$Y$11,Data!$W$1,FALSE)/1000*(Mannings_n_bot)^1.5)/P525)^0.67</f>
        <v>4.9708987989049595E-2</v>
      </c>
      <c r="BE525" s="34">
        <f>(((Q525-VLOOKUP(BE$6,Data!$N$4:$Y$11,Data!$W$1,FALSE)/1000)*VLOOKUP(BE$6,Data!$N$4:$Y$11,Data!$P$1,FALSE)^1.5+VLOOKUP(BE$6,Data!$N$4:$Y$11,Data!$W$1,FALSE)/1000*(Mannings_n_bot)^1.5)/Q525)^0.67</f>
        <v>4.9545969967735588E-2</v>
      </c>
      <c r="BF525" s="34">
        <f>(((R525-VLOOKUP(BF$6,Data!$N$4:$Y$11,Data!$W$1,FALSE)/1000)*VLOOKUP(BF$6,Data!$N$4:$Y$11,Data!$P$1,FALSE)^1.5+VLOOKUP(BF$6,Data!$N$4:$Y$11,Data!$W$1,FALSE)/1000*(Mannings_n_bot)^1.5)/R525)^0.67</f>
        <v>4.9432803839014806E-2</v>
      </c>
      <c r="BG525" s="34">
        <f>(((S525-VLOOKUP(BG$6,Data!$N$4:$Y$11,Data!$W$1,FALSE)/1000)*VLOOKUP(BG$6,Data!$N$4:$Y$11,Data!$P$1,FALSE)^1.5+VLOOKUP(BG$6,Data!$N$4:$Y$11,Data!$W$1,FALSE)/1000*(Mannings_n_bot)^1.5)/S525)^0.67</f>
        <v>4.9341557139298109E-2</v>
      </c>
    </row>
    <row r="526" spans="1:59" x14ac:dyDescent="0.25">
      <c r="A526" s="28">
        <v>0.51900000000000002</v>
      </c>
      <c r="B526" s="94">
        <v>0.60807870644654449</v>
      </c>
      <c r="C526" s="94">
        <v>0.87308930185389333</v>
      </c>
      <c r="D526" s="94">
        <v>1.1844548890057833</v>
      </c>
      <c r="E526" s="94">
        <v>1.544705477633628</v>
      </c>
      <c r="F526" s="94">
        <v>1.9510406997708512</v>
      </c>
      <c r="G526" s="94">
        <v>2.4065301644534109</v>
      </c>
      <c r="H526" s="94">
        <v>2.9078348101933127</v>
      </c>
      <c r="I526" s="94">
        <v>3.4585627006521622</v>
      </c>
      <c r="K526" s="28">
        <v>0.51900000000000002</v>
      </c>
      <c r="L526" s="94">
        <v>2.3837234745468767</v>
      </c>
      <c r="M526" s="94">
        <v>2.8636565868573176</v>
      </c>
      <c r="N526" s="94">
        <v>3.3341710181833304</v>
      </c>
      <c r="O526" s="94">
        <v>3.8139818125451828</v>
      </c>
      <c r="P526" s="94">
        <v>4.2845027521146006</v>
      </c>
      <c r="Q526" s="94">
        <v>4.7642503959381077</v>
      </c>
      <c r="R526" s="94">
        <v>5.2347805403158771</v>
      </c>
      <c r="S526" s="94">
        <v>5.7144901099238119</v>
      </c>
      <c r="U526" s="28">
        <v>0.51900000000000002</v>
      </c>
      <c r="V526" s="94">
        <v>1.3225350323618372</v>
      </c>
      <c r="W526" s="94">
        <v>1.58797602590582</v>
      </c>
      <c r="X526" s="94">
        <v>1.8490303099922702</v>
      </c>
      <c r="Y526" s="94">
        <v>2.1144012322484298</v>
      </c>
      <c r="Z526" s="94">
        <v>2.3754576157347533</v>
      </c>
      <c r="AA526" s="94">
        <v>2.6407925855515368</v>
      </c>
      <c r="AB526" s="94">
        <v>2.9018533175304744</v>
      </c>
      <c r="AC526" s="94">
        <v>3.1671667069757969</v>
      </c>
      <c r="AE526" s="28">
        <v>0.51900000000000002</v>
      </c>
      <c r="AF526" s="94">
        <f t="shared" si="142"/>
        <v>0.62691322101642055</v>
      </c>
      <c r="AG526" s="94">
        <f t="shared" si="128"/>
        <v>0.62737952663254759</v>
      </c>
      <c r="AH526" s="94">
        <f t="shared" si="129"/>
        <v>0.62731181243758072</v>
      </c>
      <c r="AI526" s="94">
        <f t="shared" si="130"/>
        <v>0.62761282819867015</v>
      </c>
      <c r="AJ526" s="94">
        <f t="shared" si="131"/>
        <v>0.62753505851399005</v>
      </c>
      <c r="AK526" s="94">
        <f t="shared" si="132"/>
        <v>0.627753915892726</v>
      </c>
      <c r="AL526" s="94">
        <f t="shared" si="133"/>
        <v>0.6276778008286199</v>
      </c>
      <c r="AM526" s="94">
        <f t="shared" si="134"/>
        <v>0.62784843956526748</v>
      </c>
      <c r="AO526" s="28">
        <v>0.51900000000000002</v>
      </c>
      <c r="AP526" s="94">
        <f t="shared" si="143"/>
        <v>0.25509616066609175</v>
      </c>
      <c r="AQ526" s="94">
        <f t="shared" si="135"/>
        <v>0.30488617450182942</v>
      </c>
      <c r="AR526" s="94">
        <f t="shared" si="136"/>
        <v>0.35524719114472719</v>
      </c>
      <c r="AS526" s="94">
        <f t="shared" si="137"/>
        <v>0.40501123328713523</v>
      </c>
      <c r="AT526" s="94">
        <f t="shared" si="138"/>
        <v>0.4553715594669468</v>
      </c>
      <c r="AU526" s="94">
        <f t="shared" si="139"/>
        <v>0.50512251969484312</v>
      </c>
      <c r="AV526" s="94">
        <f t="shared" si="140"/>
        <v>0.55548361345781427</v>
      </c>
      <c r="AW526" s="94">
        <f t="shared" si="141"/>
        <v>0.60522682411261941</v>
      </c>
      <c r="AY526" s="28">
        <v>0.51900000000000002</v>
      </c>
      <c r="AZ526" s="34">
        <f>(((L526-VLOOKUP(AZ$6,Data!$N$4:$Y$11,Data!$W$1,FALSE)/1000)*VLOOKUP(AZ$6,Data!$N$4:$Y$11,Data!$P$1,FALSE)^1.5+VLOOKUP(AZ$6,Data!$N$4:$Y$11,Data!$W$1,FALSE)/1000*(Mannings_n_bot)^1.5)/L526)^0.67</f>
        <v>5.029052003522691E-2</v>
      </c>
      <c r="BA526" s="34">
        <f>(((M526-VLOOKUP(BA$6,Data!$N$4:$Y$11,Data!$W$1,FALSE)/1000)*VLOOKUP(BA$6,Data!$N$4:$Y$11,Data!$P$1,FALSE)^1.5+VLOOKUP(BA$6,Data!$N$4:$Y$11,Data!$W$1,FALSE)/1000*(Mannings_n_bot)^1.5)/M526)^0.67</f>
        <v>5.0189300161579922E-2</v>
      </c>
      <c r="BB526" s="34">
        <f>(((N526-VLOOKUP(BB$6,Data!$N$4:$Y$11,Data!$W$1,FALSE)/1000)*VLOOKUP(BB$6,Data!$N$4:$Y$11,Data!$P$1,FALSE)^1.5+VLOOKUP(BB$6,Data!$N$4:$Y$11,Data!$W$1,FALSE)/1000*(Mannings_n_bot)^1.5)/N526)^0.67</f>
        <v>5.0043558070727925E-2</v>
      </c>
      <c r="BC526" s="34">
        <f>(((O526-VLOOKUP(BC$6,Data!$N$4:$Y$11,Data!$W$1,FALSE)/1000)*VLOOKUP(BC$6,Data!$N$4:$Y$11,Data!$P$1,FALSE)^1.5+VLOOKUP(BC$6,Data!$N$4:$Y$11,Data!$W$1,FALSE)/1000*(Mannings_n_bot)^1.5)/O526)^0.67</f>
        <v>4.9883534486398491E-2</v>
      </c>
      <c r="BD526" s="34">
        <f>(((P526-VLOOKUP(BD$6,Data!$N$4:$Y$11,Data!$W$1,FALSE)/1000)*VLOOKUP(BD$6,Data!$N$4:$Y$11,Data!$P$1,FALSE)^1.5+VLOOKUP(BD$6,Data!$N$4:$Y$11,Data!$W$1,FALSE)/1000*(Mannings_n_bot)^1.5)/P526)^0.67</f>
        <v>4.969551090889153E-2</v>
      </c>
      <c r="BE526" s="34">
        <f>(((Q526-VLOOKUP(BE$6,Data!$N$4:$Y$11,Data!$W$1,FALSE)/1000)*VLOOKUP(BE$6,Data!$N$4:$Y$11,Data!$P$1,FALSE)^1.5+VLOOKUP(BE$6,Data!$N$4:$Y$11,Data!$W$1,FALSE)/1000*(Mannings_n_bot)^1.5)/Q526)^0.67</f>
        <v>4.9532223550666346E-2</v>
      </c>
      <c r="BF526" s="34">
        <f>(((R526-VLOOKUP(BF$6,Data!$N$4:$Y$11,Data!$W$1,FALSE)/1000)*VLOOKUP(BF$6,Data!$N$4:$Y$11,Data!$P$1,FALSE)^1.5+VLOOKUP(BF$6,Data!$N$4:$Y$11,Data!$W$1,FALSE)/1000*(Mannings_n_bot)^1.5)/R526)^0.67</f>
        <v>4.9418896018176221E-2</v>
      </c>
      <c r="BG526" s="34">
        <f>(((S526-VLOOKUP(BG$6,Data!$N$4:$Y$11,Data!$W$1,FALSE)/1000)*VLOOKUP(BG$6,Data!$N$4:$Y$11,Data!$P$1,FALSE)^1.5+VLOOKUP(BG$6,Data!$N$4:$Y$11,Data!$W$1,FALSE)/1000*(Mannings_n_bot)^1.5)/S526)^0.67</f>
        <v>4.9327492075485549E-2</v>
      </c>
    </row>
    <row r="527" spans="1:59" x14ac:dyDescent="0.25">
      <c r="A527" s="28">
        <v>0.52</v>
      </c>
      <c r="B527" s="94">
        <v>0.60913801976682136</v>
      </c>
      <c r="C527" s="94">
        <v>0.87460821083381202</v>
      </c>
      <c r="D527" s="94">
        <v>1.1865158865434966</v>
      </c>
      <c r="E527" s="94">
        <v>1.5473909644683781</v>
      </c>
      <c r="F527" s="94">
        <v>1.9544333746049936</v>
      </c>
      <c r="G527" s="94">
        <v>2.4107122207548226</v>
      </c>
      <c r="H527" s="94">
        <v>2.9128891534997607</v>
      </c>
      <c r="I527" s="94">
        <v>3.4645713170208108</v>
      </c>
      <c r="K527" s="28">
        <v>0.52</v>
      </c>
      <c r="L527" s="94">
        <v>2.3855658667974193</v>
      </c>
      <c r="M527" s="94">
        <v>2.8658626861916772</v>
      </c>
      <c r="N527" s="94">
        <v>3.3367408155600162</v>
      </c>
      <c r="O527" s="94">
        <v>3.8169151970049833</v>
      </c>
      <c r="P527" s="94">
        <v>4.2877998275993541</v>
      </c>
      <c r="Q527" s="94">
        <v>4.7679109984532442</v>
      </c>
      <c r="R527" s="94">
        <v>5.2388048352645367</v>
      </c>
      <c r="S527" s="94">
        <v>5.7188778965061644</v>
      </c>
      <c r="U527" s="28">
        <v>0.52</v>
      </c>
      <c r="V527" s="94">
        <v>1.3216259552527732</v>
      </c>
      <c r="W527" s="94">
        <v>1.5868784252117627</v>
      </c>
      <c r="X527" s="94">
        <v>1.847753296657747</v>
      </c>
      <c r="Y527" s="94">
        <v>2.1129357211313762</v>
      </c>
      <c r="Z527" s="94">
        <v>2.3738126806025051</v>
      </c>
      <c r="AA527" s="94">
        <v>2.6389591673916861</v>
      </c>
      <c r="AB527" s="94">
        <v>2.8998404677220098</v>
      </c>
      <c r="AC527" s="94">
        <v>3.1649653836454923</v>
      </c>
      <c r="AE527" s="28">
        <v>0.52</v>
      </c>
      <c r="AF527" s="94">
        <f t="shared" si="142"/>
        <v>0.62800534530664798</v>
      </c>
      <c r="AG527" s="94">
        <f t="shared" si="128"/>
        <v>0.62847097557688336</v>
      </c>
      <c r="AH527" s="94">
        <f t="shared" si="129"/>
        <v>0.62840335937010883</v>
      </c>
      <c r="AI527" s="94">
        <f t="shared" si="130"/>
        <v>0.6287039397483164</v>
      </c>
      <c r="AJ527" s="94">
        <f t="shared" si="131"/>
        <v>0.6286262824955362</v>
      </c>
      <c r="AK527" s="94">
        <f t="shared" si="132"/>
        <v>0.62884482356488947</v>
      </c>
      <c r="AL527" s="94">
        <f t="shared" si="133"/>
        <v>0.6287688184751874</v>
      </c>
      <c r="AM527" s="94">
        <f t="shared" si="134"/>
        <v>0.62893921071430314</v>
      </c>
      <c r="AO527" s="28">
        <v>0.52</v>
      </c>
      <c r="AP527" s="94">
        <f t="shared" si="143"/>
        <v>0.25534319896376556</v>
      </c>
      <c r="AQ527" s="94">
        <f t="shared" si="135"/>
        <v>0.30518147818032471</v>
      </c>
      <c r="AR527" s="94">
        <f t="shared" si="136"/>
        <v>0.35559126468873181</v>
      </c>
      <c r="AS527" s="94">
        <f t="shared" si="137"/>
        <v>0.40540354831109909</v>
      </c>
      <c r="AT527" s="94">
        <f t="shared" si="138"/>
        <v>0.45581264359050977</v>
      </c>
      <c r="AU527" s="94">
        <f t="shared" si="139"/>
        <v>0.50561183326133408</v>
      </c>
      <c r="AV527" s="94">
        <f t="shared" si="140"/>
        <v>0.55602169676028268</v>
      </c>
      <c r="AW527" s="94">
        <f t="shared" si="141"/>
        <v>0.60581312972907186</v>
      </c>
      <c r="AY527" s="28">
        <v>0.52</v>
      </c>
      <c r="AZ527" s="34">
        <f>(((L527-VLOOKUP(AZ$6,Data!$N$4:$Y$11,Data!$W$1,FALSE)/1000)*VLOOKUP(AZ$6,Data!$N$4:$Y$11,Data!$P$1,FALSE)^1.5+VLOOKUP(AZ$6,Data!$N$4:$Y$11,Data!$W$1,FALSE)/1000*(Mannings_n_bot)^1.5)/L527)^0.67</f>
        <v>5.0278003827815228E-2</v>
      </c>
      <c r="BA527" s="34">
        <f>(((M527-VLOOKUP(BA$6,Data!$N$4:$Y$11,Data!$W$1,FALSE)/1000)*VLOOKUP(BA$6,Data!$N$4:$Y$11,Data!$P$1,FALSE)^1.5+VLOOKUP(BA$6,Data!$N$4:$Y$11,Data!$W$1,FALSE)/1000*(Mannings_n_bot)^1.5)/M527)^0.67</f>
        <v>5.0176584965052486E-2</v>
      </c>
      <c r="BB527" s="34">
        <f>(((N527-VLOOKUP(BB$6,Data!$N$4:$Y$11,Data!$W$1,FALSE)/1000)*VLOOKUP(BB$6,Data!$N$4:$Y$11,Data!$P$1,FALSE)^1.5+VLOOKUP(BB$6,Data!$N$4:$Y$11,Data!$W$1,FALSE)/1000*(Mannings_n_bot)^1.5)/N527)^0.67</f>
        <v>5.003063373480942E-2</v>
      </c>
      <c r="BC527" s="34">
        <f>(((O527-VLOOKUP(BC$6,Data!$N$4:$Y$11,Data!$W$1,FALSE)/1000)*VLOOKUP(BC$6,Data!$N$4:$Y$11,Data!$P$1,FALSE)^1.5+VLOOKUP(BC$6,Data!$N$4:$Y$11,Data!$W$1,FALSE)/1000*(Mannings_n_bot)^1.5)/O527)^0.67</f>
        <v>4.987033913788378E-2</v>
      </c>
      <c r="BD527" s="34">
        <f>(((P527-VLOOKUP(BD$6,Data!$N$4:$Y$11,Data!$W$1,FALSE)/1000)*VLOOKUP(BD$6,Data!$N$4:$Y$11,Data!$P$1,FALSE)^1.5+VLOOKUP(BD$6,Data!$N$4:$Y$11,Data!$W$1,FALSE)/1000*(Mannings_n_bot)^1.5)/P527)^0.67</f>
        <v>4.9682043441263771E-2</v>
      </c>
      <c r="BE527" s="34">
        <f>(((Q527-VLOOKUP(BE$6,Data!$N$4:$Y$11,Data!$W$1,FALSE)/1000)*VLOOKUP(BE$6,Data!$N$4:$Y$11,Data!$P$1,FALSE)^1.5+VLOOKUP(BE$6,Data!$N$4:$Y$11,Data!$W$1,FALSE)/1000*(Mannings_n_bot)^1.5)/Q527)^0.67</f>
        <v>4.9518486838057346E-2</v>
      </c>
      <c r="BF527" s="34">
        <f>(((R527-VLOOKUP(BF$6,Data!$N$4:$Y$11,Data!$W$1,FALSE)/1000)*VLOOKUP(BF$6,Data!$N$4:$Y$11,Data!$P$1,FALSE)^1.5+VLOOKUP(BF$6,Data!$N$4:$Y$11,Data!$W$1,FALSE)/1000*(Mannings_n_bot)^1.5)/R527)^0.67</f>
        <v>4.9404998009220907E-2</v>
      </c>
      <c r="BG527" s="34">
        <f>(((S527-VLOOKUP(BG$6,Data!$N$4:$Y$11,Data!$W$1,FALSE)/1000)*VLOOKUP(BG$6,Data!$N$4:$Y$11,Data!$P$1,FALSE)^1.5+VLOOKUP(BG$6,Data!$N$4:$Y$11,Data!$W$1,FALSE)/1000*(Mannings_n_bot)^1.5)/S527)^0.67</f>
        <v>4.9313436863051806E-2</v>
      </c>
    </row>
    <row r="528" spans="1:59" x14ac:dyDescent="0.25">
      <c r="A528" s="28">
        <v>0.52100000000000002</v>
      </c>
      <c r="B528" s="94">
        <v>0.61019660366241002</v>
      </c>
      <c r="C528" s="94">
        <v>0.87612606812123783</v>
      </c>
      <c r="D528" s="94">
        <v>1.1885754581902379</v>
      </c>
      <c r="E528" s="94">
        <v>1.5500745867343346</v>
      </c>
      <c r="F528" s="94">
        <v>1.9578236960249329</v>
      </c>
      <c r="G528" s="94">
        <v>2.4148913685565403</v>
      </c>
      <c r="H528" s="94">
        <v>2.9179399848142684</v>
      </c>
      <c r="I528" s="94">
        <v>3.4705757499053393</v>
      </c>
      <c r="K528" s="28">
        <v>0.52100000000000002</v>
      </c>
      <c r="L528" s="94">
        <v>2.3874095285618271</v>
      </c>
      <c r="M528" s="94">
        <v>2.8680703140880843</v>
      </c>
      <c r="N528" s="94">
        <v>3.3393123920699299</v>
      </c>
      <c r="O528" s="94">
        <v>3.8198506195680566</v>
      </c>
      <c r="P528" s="94">
        <v>4.2910991917719432</v>
      </c>
      <c r="Q528" s="94">
        <v>4.7715741485848042</v>
      </c>
      <c r="R528" s="94">
        <v>5.2428319284252574</v>
      </c>
      <c r="S528" s="94">
        <v>5.7232687402036868</v>
      </c>
      <c r="U528" s="28">
        <v>0.52100000000000002</v>
      </c>
      <c r="V528" s="94">
        <v>1.3207143080152073</v>
      </c>
      <c r="W528" s="94">
        <v>1.5857777554438977</v>
      </c>
      <c r="X528" s="94">
        <v>1.8464727068547842</v>
      </c>
      <c r="Y528" s="94">
        <v>2.1114661347725239</v>
      </c>
      <c r="Z528" s="94">
        <v>2.3721631628618143</v>
      </c>
      <c r="AA528" s="94">
        <v>2.6371206679337296</v>
      </c>
      <c r="AB528" s="94">
        <v>2.897822029256925</v>
      </c>
      <c r="AC528" s="94">
        <v>3.1627579730171953</v>
      </c>
      <c r="AE528" s="28">
        <v>0.52100000000000002</v>
      </c>
      <c r="AF528" s="94">
        <f t="shared" si="142"/>
        <v>0.62909671757912522</v>
      </c>
      <c r="AG528" s="94">
        <f t="shared" si="128"/>
        <v>0.62956166880203102</v>
      </c>
      <c r="AH528" s="94">
        <f t="shared" si="129"/>
        <v>0.62949415112128049</v>
      </c>
      <c r="AI528" s="94">
        <f t="shared" si="130"/>
        <v>0.62979429372487772</v>
      </c>
      <c r="AJ528" s="94">
        <f t="shared" si="131"/>
        <v>0.62971674952213019</v>
      </c>
      <c r="AK528" s="94">
        <f t="shared" si="132"/>
        <v>0.62993497254219033</v>
      </c>
      <c r="AL528" s="94">
        <f t="shared" si="133"/>
        <v>0.62985907803213792</v>
      </c>
      <c r="AM528" s="94">
        <f t="shared" si="134"/>
        <v>0.63002922241665416</v>
      </c>
      <c r="AO528" s="28">
        <v>0.52100000000000002</v>
      </c>
      <c r="AP528" s="94">
        <f t="shared" si="143"/>
        <v>0.25558941453584288</v>
      </c>
      <c r="AQ528" s="94">
        <f t="shared" si="135"/>
        <v>0.30547579807150088</v>
      </c>
      <c r="AR528" s="94">
        <f t="shared" si="136"/>
        <v>0.35593419202492732</v>
      </c>
      <c r="AS528" s="94">
        <f t="shared" si="137"/>
        <v>0.40579455615194054</v>
      </c>
      <c r="AT528" s="94">
        <f t="shared" si="138"/>
        <v>0.45625225811116238</v>
      </c>
      <c r="AU528" s="94">
        <f t="shared" si="139"/>
        <v>0.50609951629333272</v>
      </c>
      <c r="AV528" s="94">
        <f t="shared" si="140"/>
        <v>0.55655798710501558</v>
      </c>
      <c r="AW528" s="94">
        <f t="shared" si="141"/>
        <v>0.60639748148220352</v>
      </c>
      <c r="AY528" s="28">
        <v>0.52100000000000002</v>
      </c>
      <c r="AZ528" s="34">
        <f>(((L528-VLOOKUP(AZ$6,Data!$N$4:$Y$11,Data!$W$1,FALSE)/1000)*VLOOKUP(AZ$6,Data!$N$4:$Y$11,Data!$P$1,FALSE)^1.5+VLOOKUP(AZ$6,Data!$N$4:$Y$11,Data!$W$1,FALSE)/1000*(Mannings_n_bot)^1.5)/L528)^0.67</f>
        <v>5.026549680094361E-2</v>
      </c>
      <c r="BA528" s="34">
        <f>(((M528-VLOOKUP(BA$6,Data!$N$4:$Y$11,Data!$W$1,FALSE)/1000)*VLOOKUP(BA$6,Data!$N$4:$Y$11,Data!$P$1,FALSE)^1.5+VLOOKUP(BA$6,Data!$N$4:$Y$11,Data!$W$1,FALSE)/1000*(Mannings_n_bot)^1.5)/M528)^0.67</f>
        <v>5.0163878954424396E-2</v>
      </c>
      <c r="BB528" s="34">
        <f>(((N528-VLOOKUP(BB$6,Data!$N$4:$Y$11,Data!$W$1,FALSE)/1000)*VLOOKUP(BB$6,Data!$N$4:$Y$11,Data!$P$1,FALSE)^1.5+VLOOKUP(BB$6,Data!$N$4:$Y$11,Data!$W$1,FALSE)/1000*(Mannings_n_bot)^1.5)/N528)^0.67</f>
        <v>5.0017718721232521E-2</v>
      </c>
      <c r="BC528" s="34">
        <f>(((O528-VLOOKUP(BC$6,Data!$N$4:$Y$11,Data!$W$1,FALSE)/1000)*VLOOKUP(BC$6,Data!$N$4:$Y$11,Data!$P$1,FALSE)^1.5+VLOOKUP(BC$6,Data!$N$4:$Y$11,Data!$W$1,FALSE)/1000*(Mannings_n_bot)^1.5)/O528)^0.67</f>
        <v>4.9857153190981024E-2</v>
      </c>
      <c r="BD528" s="34">
        <f>(((P528-VLOOKUP(BD$6,Data!$N$4:$Y$11,Data!$W$1,FALSE)/1000)*VLOOKUP(BD$6,Data!$N$4:$Y$11,Data!$P$1,FALSE)^1.5+VLOOKUP(BD$6,Data!$N$4:$Y$11,Data!$W$1,FALSE)/1000*(Mannings_n_bot)^1.5)/P528)^0.67</f>
        <v>4.966858554611641E-2</v>
      </c>
      <c r="BE528" s="34">
        <f>(((Q528-VLOOKUP(BE$6,Data!$N$4:$Y$11,Data!$W$1,FALSE)/1000)*VLOOKUP(BE$6,Data!$N$4:$Y$11,Data!$P$1,FALSE)^1.5+VLOOKUP(BE$6,Data!$N$4:$Y$11,Data!$W$1,FALSE)/1000*(Mannings_n_bot)^1.5)/Q528)^0.67</f>
        <v>4.9504759789292932E-2</v>
      </c>
      <c r="BF528" s="34">
        <f>(((R528-VLOOKUP(BF$6,Data!$N$4:$Y$11,Data!$W$1,FALSE)/1000)*VLOOKUP(BF$6,Data!$N$4:$Y$11,Data!$P$1,FALSE)^1.5+VLOOKUP(BF$6,Data!$N$4:$Y$11,Data!$W$1,FALSE)/1000*(Mannings_n_bot)^1.5)/R528)^0.67</f>
        <v>4.9391109771033538E-2</v>
      </c>
      <c r="BG528" s="34">
        <f>(((S528-VLOOKUP(BG$6,Data!$N$4:$Y$11,Data!$W$1,FALSE)/1000)*VLOOKUP(BG$6,Data!$N$4:$Y$11,Data!$P$1,FALSE)^1.5+VLOOKUP(BG$6,Data!$N$4:$Y$11,Data!$W$1,FALSE)/1000*(Mannings_n_bot)^1.5)/S528)^0.67</f>
        <v>4.9299391460589585E-2</v>
      </c>
    </row>
    <row r="529" spans="1:59" x14ac:dyDescent="0.25">
      <c r="A529" s="28">
        <v>0.52200000000000002</v>
      </c>
      <c r="B529" s="94">
        <v>0.61125445607187101</v>
      </c>
      <c r="C529" s="94">
        <v>0.87764287077651082</v>
      </c>
      <c r="D529" s="94">
        <v>1.1906335999540203</v>
      </c>
      <c r="E529" s="94">
        <v>1.5527563392483612</v>
      </c>
      <c r="F529" s="94">
        <v>1.9612116574766065</v>
      </c>
      <c r="G529" s="94">
        <v>2.4190675998004227</v>
      </c>
      <c r="H529" s="94">
        <v>2.9229872943891686</v>
      </c>
      <c r="I529" s="94">
        <v>3.4765759877410747</v>
      </c>
      <c r="K529" s="28">
        <v>0.52200000000000002</v>
      </c>
      <c r="L529" s="94">
        <v>2.3892544651860725</v>
      </c>
      <c r="M529" s="94">
        <v>2.8702794769477196</v>
      </c>
      <c r="N529" s="94">
        <v>3.3418857551695638</v>
      </c>
      <c r="O529" s="94">
        <v>3.822788088745865</v>
      </c>
      <c r="P529" s="94">
        <v>4.2944008541991003</v>
      </c>
      <c r="Q529" s="94">
        <v>4.7752398569543768</v>
      </c>
      <c r="R529" s="94">
        <v>5.2468618314748907</v>
      </c>
      <c r="S529" s="94">
        <v>5.7276626537480189</v>
      </c>
      <c r="U529" s="28">
        <v>0.52200000000000002</v>
      </c>
      <c r="V529" s="94">
        <v>1.319800085323217</v>
      </c>
      <c r="W529" s="94">
        <v>1.5846740102071495</v>
      </c>
      <c r="X529" s="94">
        <v>1.8451885331370057</v>
      </c>
      <c r="Y529" s="94">
        <v>2.1099924646567905</v>
      </c>
      <c r="Z529" s="94">
        <v>2.3705090529462605</v>
      </c>
      <c r="AA529" s="94">
        <v>2.6352770765427738</v>
      </c>
      <c r="AB529" s="94">
        <v>2.8957979904489486</v>
      </c>
      <c r="AC529" s="94">
        <v>3.1605444623362997</v>
      </c>
      <c r="AE529" s="28">
        <v>0.52200000000000002</v>
      </c>
      <c r="AF529" s="94">
        <f t="shared" si="142"/>
        <v>0.63018733570856222</v>
      </c>
      <c r="AG529" s="94">
        <f t="shared" si="128"/>
        <v>0.6306516041956266</v>
      </c>
      <c r="AH529" s="94">
        <f t="shared" si="129"/>
        <v>0.63058418557685647</v>
      </c>
      <c r="AI529" s="94">
        <f t="shared" si="130"/>
        <v>0.63088388802244921</v>
      </c>
      <c r="AJ529" s="94">
        <f t="shared" si="131"/>
        <v>0.6308064574857154</v>
      </c>
      <c r="AK529" s="94">
        <f t="shared" si="132"/>
        <v>0.63102436072262746</v>
      </c>
      <c r="AL529" s="94">
        <f t="shared" si="133"/>
        <v>0.63094857739536481</v>
      </c>
      <c r="AM529" s="94">
        <f t="shared" si="134"/>
        <v>0.63111847257293341</v>
      </c>
      <c r="AO529" s="28">
        <v>0.52200000000000002</v>
      </c>
      <c r="AP529" s="94">
        <f t="shared" si="143"/>
        <v>0.25583480745918252</v>
      </c>
      <c r="AQ529" s="94">
        <f t="shared" si="135"/>
        <v>0.30576913426904478</v>
      </c>
      <c r="AR529" s="94">
        <f t="shared" si="136"/>
        <v>0.35627597326217059</v>
      </c>
      <c r="AS529" s="94">
        <f t="shared" si="137"/>
        <v>0.40618425693530169</v>
      </c>
      <c r="AT529" s="94">
        <f t="shared" si="138"/>
        <v>0.45669040316972687</v>
      </c>
      <c r="AU529" s="94">
        <f t="shared" si="139"/>
        <v>0.50658556894842377</v>
      </c>
      <c r="AV529" s="94">
        <f t="shared" si="140"/>
        <v>0.55709248466478445</v>
      </c>
      <c r="AW529" s="94">
        <f t="shared" si="141"/>
        <v>0.6069798795615351</v>
      </c>
      <c r="AY529" s="28">
        <v>0.52200000000000002</v>
      </c>
      <c r="AZ529" s="34">
        <f>(((L529-VLOOKUP(AZ$6,Data!$N$4:$Y$11,Data!$W$1,FALSE)/1000)*VLOOKUP(AZ$6,Data!$N$4:$Y$11,Data!$P$1,FALSE)^1.5+VLOOKUP(AZ$6,Data!$N$4:$Y$11,Data!$W$1,FALSE)/1000*(Mannings_n_bot)^1.5)/L529)^0.67</f>
        <v>5.0252998916737041E-2</v>
      </c>
      <c r="BA529" s="34">
        <f>(((M529-VLOOKUP(BA$6,Data!$N$4:$Y$11,Data!$W$1,FALSE)/1000)*VLOOKUP(BA$6,Data!$N$4:$Y$11,Data!$P$1,FALSE)^1.5+VLOOKUP(BA$6,Data!$N$4:$Y$11,Data!$W$1,FALSE)/1000*(Mannings_n_bot)^1.5)/M529)^0.67</f>
        <v>5.0151182091608668E-2</v>
      </c>
      <c r="BB529" s="34">
        <f>(((N529-VLOOKUP(BB$6,Data!$N$4:$Y$11,Data!$W$1,FALSE)/1000)*VLOOKUP(BB$6,Data!$N$4:$Y$11,Data!$P$1,FALSE)^1.5+VLOOKUP(BB$6,Data!$N$4:$Y$11,Data!$W$1,FALSE)/1000*(Mannings_n_bot)^1.5)/N529)^0.67</f>
        <v>5.0004812991280581E-2</v>
      </c>
      <c r="BC529" s="34">
        <f>(((O529-VLOOKUP(BC$6,Data!$N$4:$Y$11,Data!$W$1,FALSE)/1000)*VLOOKUP(BC$6,Data!$N$4:$Y$11,Data!$P$1,FALSE)^1.5+VLOOKUP(BC$6,Data!$N$4:$Y$11,Data!$W$1,FALSE)/1000*(Mannings_n_bot)^1.5)/O529)^0.67</f>
        <v>4.984397660645231E-2</v>
      </c>
      <c r="BD529" s="34">
        <f>(((P529-VLOOKUP(BD$6,Data!$N$4:$Y$11,Data!$W$1,FALSE)/1000)*VLOOKUP(BD$6,Data!$N$4:$Y$11,Data!$P$1,FALSE)^1.5+VLOOKUP(BD$6,Data!$N$4:$Y$11,Data!$W$1,FALSE)/1000*(Mannings_n_bot)^1.5)/P529)^0.67</f>
        <v>4.9655137183404689E-2</v>
      </c>
      <c r="BE529" s="34">
        <f>(((Q529-VLOOKUP(BE$6,Data!$N$4:$Y$11,Data!$W$1,FALSE)/1000)*VLOOKUP(BE$6,Data!$N$4:$Y$11,Data!$P$1,FALSE)^1.5+VLOOKUP(BE$6,Data!$N$4:$Y$11,Data!$W$1,FALSE)/1000*(Mannings_n_bot)^1.5)/Q529)^0.67</f>
        <v>4.9491042363761395E-2</v>
      </c>
      <c r="BF529" s="34">
        <f>(((R529-VLOOKUP(BF$6,Data!$N$4:$Y$11,Data!$W$1,FALSE)/1000)*VLOOKUP(BF$6,Data!$N$4:$Y$11,Data!$P$1,FALSE)^1.5+VLOOKUP(BF$6,Data!$N$4:$Y$11,Data!$W$1,FALSE)/1000*(Mannings_n_bot)^1.5)/R529)^0.67</f>
        <v>4.9377231262502617E-2</v>
      </c>
      <c r="BG529" s="34">
        <f>(((S529-VLOOKUP(BG$6,Data!$N$4:$Y$11,Data!$W$1,FALSE)/1000)*VLOOKUP(BG$6,Data!$N$4:$Y$11,Data!$P$1,FALSE)^1.5+VLOOKUP(BG$6,Data!$N$4:$Y$11,Data!$W$1,FALSE)/1000*(Mannings_n_bot)^1.5)/S529)^0.67</f>
        <v>4.9285355826694757E-2</v>
      </c>
    </row>
    <row r="530" spans="1:59" x14ac:dyDescent="0.25">
      <c r="A530" s="28">
        <v>0.52300000000000002</v>
      </c>
      <c r="B530" s="94">
        <v>0.61231157492948562</v>
      </c>
      <c r="C530" s="94">
        <v>0.87915861585383615</v>
      </c>
      <c r="D530" s="94">
        <v>1.192690307834529</v>
      </c>
      <c r="E530" s="94">
        <v>1.5554362168164757</v>
      </c>
      <c r="F530" s="94">
        <v>1.9645972523922446</v>
      </c>
      <c r="G530" s="94">
        <v>2.4232409064114382</v>
      </c>
      <c r="H530" s="94">
        <v>2.9280310724563736</v>
      </c>
      <c r="I530" s="94">
        <v>3.4825720189390732</v>
      </c>
      <c r="K530" s="28">
        <v>0.52300000000000002</v>
      </c>
      <c r="L530" s="94">
        <v>2.3911006820421559</v>
      </c>
      <c r="M530" s="94">
        <v>2.8724901812030068</v>
      </c>
      <c r="N530" s="94">
        <v>3.3444609123517886</v>
      </c>
      <c r="O530" s="94">
        <v>3.8257276130914644</v>
      </c>
      <c r="P530" s="94">
        <v>4.297704824494291</v>
      </c>
      <c r="Q530" s="94">
        <v>4.7789081342354915</v>
      </c>
      <c r="R530" s="94">
        <v>5.2508945561473617</v>
      </c>
      <c r="S530" s="94">
        <v>5.7320596499330856</v>
      </c>
      <c r="U530" s="28">
        <v>0.52300000000000002</v>
      </c>
      <c r="V530" s="94">
        <v>1.3188832818210474</v>
      </c>
      <c r="W530" s="94">
        <v>1.5835671830707188</v>
      </c>
      <c r="X530" s="94">
        <v>1.8439007680164237</v>
      </c>
      <c r="Y530" s="94">
        <v>2.1085147022215938</v>
      </c>
      <c r="Z530" s="94">
        <v>2.368850341236036</v>
      </c>
      <c r="AA530" s="94">
        <v>2.6334283825246465</v>
      </c>
      <c r="AB530" s="94">
        <v>2.8937683395466447</v>
      </c>
      <c r="AC530" s="94">
        <v>3.1583248387771481</v>
      </c>
      <c r="AE530" s="28">
        <v>0.52300000000000002</v>
      </c>
      <c r="AF530" s="94">
        <f t="shared" si="142"/>
        <v>0.63127719756525702</v>
      </c>
      <c r="AG530" s="94">
        <f t="shared" si="128"/>
        <v>0.63174077964089748</v>
      </c>
      <c r="AH530" s="94">
        <f t="shared" si="129"/>
        <v>0.63167346061818752</v>
      </c>
      <c r="AI530" s="94">
        <f t="shared" si="130"/>
        <v>0.6319727205307194</v>
      </c>
      <c r="AJ530" s="94">
        <f t="shared" si="131"/>
        <v>0.63189540427382651</v>
      </c>
      <c r="AK530" s="94">
        <f t="shared" si="132"/>
        <v>0.63211298599979326</v>
      </c>
      <c r="AL530" s="94">
        <f t="shared" si="133"/>
        <v>0.63203731445635358</v>
      </c>
      <c r="AM530" s="94">
        <f t="shared" si="134"/>
        <v>0.63220695907934787</v>
      </c>
      <c r="AO530" s="28">
        <v>0.52300000000000002</v>
      </c>
      <c r="AP530" s="94">
        <f t="shared" si="143"/>
        <v>0.25607937780626266</v>
      </c>
      <c r="AQ530" s="94">
        <f t="shared" si="135"/>
        <v>0.30606148686142493</v>
      </c>
      <c r="AR530" s="94">
        <f t="shared" si="136"/>
        <v>0.35661660850323473</v>
      </c>
      <c r="AS530" s="94">
        <f t="shared" si="137"/>
        <v>0.40657265077990506</v>
      </c>
      <c r="AT530" s="94">
        <f t="shared" si="138"/>
        <v>0.45712707889923965</v>
      </c>
      <c r="AU530" s="94">
        <f t="shared" si="139"/>
        <v>0.50706999137557129</v>
      </c>
      <c r="AV530" s="94">
        <f t="shared" si="140"/>
        <v>0.55762518960287444</v>
      </c>
      <c r="AW530" s="94">
        <f t="shared" si="141"/>
        <v>0.60756032414626526</v>
      </c>
      <c r="AY530" s="28">
        <v>0.52300000000000002</v>
      </c>
      <c r="AZ530" s="34">
        <f>(((L530-VLOOKUP(AZ$6,Data!$N$4:$Y$11,Data!$W$1,FALSE)/1000)*VLOOKUP(AZ$6,Data!$N$4:$Y$11,Data!$P$1,FALSE)^1.5+VLOOKUP(AZ$6,Data!$N$4:$Y$11,Data!$W$1,FALSE)/1000*(Mannings_n_bot)^1.5)/L530)^0.67</f>
        <v>5.0240510137328699E-2</v>
      </c>
      <c r="BA530" s="34">
        <f>(((M530-VLOOKUP(BA$6,Data!$N$4:$Y$11,Data!$W$1,FALSE)/1000)*VLOOKUP(BA$6,Data!$N$4:$Y$11,Data!$P$1,FALSE)^1.5+VLOOKUP(BA$6,Data!$N$4:$Y$11,Data!$W$1,FALSE)/1000*(Mannings_n_bot)^1.5)/M530)^0.67</f>
        <v>5.0138494338524423E-2</v>
      </c>
      <c r="BB530" s="34">
        <f>(((N530-VLOOKUP(BB$6,Data!$N$4:$Y$11,Data!$W$1,FALSE)/1000)*VLOOKUP(BB$6,Data!$N$4:$Y$11,Data!$P$1,FALSE)^1.5+VLOOKUP(BB$6,Data!$N$4:$Y$11,Data!$W$1,FALSE)/1000*(Mannings_n_bot)^1.5)/N530)^0.67</f>
        <v>4.9991916506242892E-2</v>
      </c>
      <c r="BC530" s="34">
        <f>(((O530-VLOOKUP(BC$6,Data!$N$4:$Y$11,Data!$W$1,FALSE)/1000)*VLOOKUP(BC$6,Data!$N$4:$Y$11,Data!$P$1,FALSE)^1.5+VLOOKUP(BC$6,Data!$N$4:$Y$11,Data!$W$1,FALSE)/1000*(Mannings_n_bot)^1.5)/O530)^0.67</f>
        <v>4.9830809345064037E-2</v>
      </c>
      <c r="BD530" s="34">
        <f>(((P530-VLOOKUP(BD$6,Data!$N$4:$Y$11,Data!$W$1,FALSE)/1000)*VLOOKUP(BD$6,Data!$N$4:$Y$11,Data!$P$1,FALSE)^1.5+VLOOKUP(BD$6,Data!$N$4:$Y$11,Data!$W$1,FALSE)/1000*(Mannings_n_bot)^1.5)/P530)^0.67</f>
        <v>4.9641698313088393E-2</v>
      </c>
      <c r="BE530" s="34">
        <f>(((Q530-VLOOKUP(BE$6,Data!$N$4:$Y$11,Data!$W$1,FALSE)/1000)*VLOOKUP(BE$6,Data!$N$4:$Y$11,Data!$P$1,FALSE)^1.5+VLOOKUP(BE$6,Data!$N$4:$Y$11,Data!$W$1,FALSE)/1000*(Mannings_n_bot)^1.5)/Q530)^0.67</f>
        <v>4.9477334520854198E-2</v>
      </c>
      <c r="BF530" s="34">
        <f>(((R530-VLOOKUP(BF$6,Data!$N$4:$Y$11,Data!$W$1,FALSE)/1000)*VLOOKUP(BF$6,Data!$N$4:$Y$11,Data!$P$1,FALSE)^1.5+VLOOKUP(BF$6,Data!$N$4:$Y$11,Data!$W$1,FALSE)/1000*(Mannings_n_bot)^1.5)/R530)^0.67</f>
        <v>4.9363362442520063E-2</v>
      </c>
      <c r="BG530" s="34">
        <f>(((S530-VLOOKUP(BG$6,Data!$N$4:$Y$11,Data!$W$1,FALSE)/1000)*VLOOKUP(BG$6,Data!$N$4:$Y$11,Data!$P$1,FALSE)^1.5+VLOOKUP(BG$6,Data!$N$4:$Y$11,Data!$W$1,FALSE)/1000*(Mannings_n_bot)^1.5)/S530)^0.67</f>
        <v>4.9271329919965259E-2</v>
      </c>
    </row>
    <row r="531" spans="1:59" x14ac:dyDescent="0.25">
      <c r="A531" s="28">
        <v>0.52400000000000002</v>
      </c>
      <c r="B531" s="94">
        <v>0.61336795816523138</v>
      </c>
      <c r="C531" s="94">
        <v>0.88067330040124703</v>
      </c>
      <c r="D531" s="94">
        <v>1.1947455778230776</v>
      </c>
      <c r="E531" s="94">
        <v>1.5581142142337829</v>
      </c>
      <c r="F531" s="94">
        <v>1.9679804741902944</v>
      </c>
      <c r="G531" s="94">
        <v>2.4274112802975623</v>
      </c>
      <c r="H531" s="94">
        <v>2.933071309227266</v>
      </c>
      <c r="I531" s="94">
        <v>3.4885638318859775</v>
      </c>
      <c r="K531" s="28">
        <v>0.52400000000000002</v>
      </c>
      <c r="L531" s="94">
        <v>2.3929481845283034</v>
      </c>
      <c r="M531" s="94">
        <v>2.8747024333178461</v>
      </c>
      <c r="N531" s="94">
        <v>3.3470378711461302</v>
      </c>
      <c r="O531" s="94">
        <v>3.8286692011998134</v>
      </c>
      <c r="P531" s="94">
        <v>4.3010111123180597</v>
      </c>
      <c r="Q531" s="94">
        <v>4.7825789911540095</v>
      </c>
      <c r="R531" s="94">
        <v>5.2549301142341074</v>
      </c>
      <c r="S531" s="94">
        <v>5.7364597416155663</v>
      </c>
      <c r="U531" s="28">
        <v>0.52400000000000002</v>
      </c>
      <c r="V531" s="94">
        <v>1.3179638921229004</v>
      </c>
      <c r="W531" s="94">
        <v>1.5824572675678337</v>
      </c>
      <c r="X531" s="94">
        <v>1.8426094039631458</v>
      </c>
      <c r="Y531" s="94">
        <v>2.1070328388565187</v>
      </c>
      <c r="Z531" s="94">
        <v>2.3671870180575705</v>
      </c>
      <c r="AA531" s="94">
        <v>2.6315745751254886</v>
      </c>
      <c r="AB531" s="94">
        <v>2.8917330647329558</v>
      </c>
      <c r="AC531" s="94">
        <v>3.1560990894425331</v>
      </c>
      <c r="AE531" s="28">
        <v>0.52400000000000002</v>
      </c>
      <c r="AF531" s="94">
        <f t="shared" si="142"/>
        <v>0.63236630101507052</v>
      </c>
      <c r="AG531" s="94">
        <f t="shared" si="128"/>
        <v>0.63282919301663632</v>
      </c>
      <c r="AH531" s="94">
        <f t="shared" si="129"/>
        <v>0.63276197412219037</v>
      </c>
      <c r="AI531" s="94">
        <f t="shared" si="130"/>
        <v>0.63306078913494268</v>
      </c>
      <c r="AJ531" s="94">
        <f t="shared" si="131"/>
        <v>0.6329835877695652</v>
      </c>
      <c r="AK531" s="94">
        <f t="shared" si="132"/>
        <v>0.63320084626284778</v>
      </c>
      <c r="AL531" s="94">
        <f t="shared" si="133"/>
        <v>0.63312528710215843</v>
      </c>
      <c r="AM531" s="94">
        <f t="shared" si="134"/>
        <v>0.6332946798276724</v>
      </c>
      <c r="AO531" s="28">
        <v>0.52400000000000002</v>
      </c>
      <c r="AP531" s="94">
        <f t="shared" si="143"/>
        <v>0.25632312564517068</v>
      </c>
      <c r="AQ531" s="94">
        <f t="shared" si="135"/>
        <v>0.30635285593188</v>
      </c>
      <c r="AR531" s="94">
        <f t="shared" si="136"/>
        <v>0.35695609784479654</v>
      </c>
      <c r="AS531" s="94">
        <f t="shared" si="137"/>
        <v>0.40695973779753736</v>
      </c>
      <c r="AT531" s="94">
        <f t="shared" si="138"/>
        <v>0.45756228542493527</v>
      </c>
      <c r="AU531" s="94">
        <f t="shared" si="139"/>
        <v>0.50755278371509793</v>
      </c>
      <c r="AV531" s="94">
        <f t="shared" si="140"/>
        <v>0.55815610207306321</v>
      </c>
      <c r="AW531" s="94">
        <f t="shared" si="141"/>
        <v>0.60813881540524661</v>
      </c>
      <c r="AY531" s="28">
        <v>0.52400000000000002</v>
      </c>
      <c r="AZ531" s="34">
        <f>(((L531-VLOOKUP(AZ$6,Data!$N$4:$Y$11,Data!$W$1,FALSE)/1000)*VLOOKUP(AZ$6,Data!$N$4:$Y$11,Data!$P$1,FALSE)^1.5+VLOOKUP(AZ$6,Data!$N$4:$Y$11,Data!$W$1,FALSE)/1000*(Mannings_n_bot)^1.5)/L531)^0.67</f>
        <v>5.0228030424859259E-2</v>
      </c>
      <c r="BA531" s="34">
        <f>(((M531-VLOOKUP(BA$6,Data!$N$4:$Y$11,Data!$W$1,FALSE)/1000)*VLOOKUP(BA$6,Data!$N$4:$Y$11,Data!$P$1,FALSE)^1.5+VLOOKUP(BA$6,Data!$N$4:$Y$11,Data!$W$1,FALSE)/1000*(Mannings_n_bot)^1.5)/M531)^0.67</f>
        <v>5.0125815657096034E-2</v>
      </c>
      <c r="BB531" s="34">
        <f>(((N531-VLOOKUP(BB$6,Data!$N$4:$Y$11,Data!$W$1,FALSE)/1000)*VLOOKUP(BB$6,Data!$N$4:$Y$11,Data!$P$1,FALSE)^1.5+VLOOKUP(BB$6,Data!$N$4:$Y$11,Data!$W$1,FALSE)/1000*(Mannings_n_bot)^1.5)/N531)^0.67</f>
        <v>4.9979029227414318E-2</v>
      </c>
      <c r="BC531" s="34">
        <f>(((O531-VLOOKUP(BC$6,Data!$N$4:$Y$11,Data!$W$1,FALSE)/1000)*VLOOKUP(BC$6,Data!$N$4:$Y$11,Data!$P$1,FALSE)^1.5+VLOOKUP(BC$6,Data!$N$4:$Y$11,Data!$W$1,FALSE)/1000*(Mannings_n_bot)^1.5)/O531)^0.67</f>
        <v>4.9817651367586487E-2</v>
      </c>
      <c r="BD531" s="34">
        <f>(((P531-VLOOKUP(BD$6,Data!$N$4:$Y$11,Data!$W$1,FALSE)/1000)*VLOOKUP(BD$6,Data!$N$4:$Y$11,Data!$P$1,FALSE)^1.5+VLOOKUP(BD$6,Data!$N$4:$Y$11,Data!$W$1,FALSE)/1000*(Mannings_n_bot)^1.5)/P531)^0.67</f>
        <v>4.9628268895130896E-2</v>
      </c>
      <c r="BE531" s="34">
        <f>(((Q531-VLOOKUP(BE$6,Data!$N$4:$Y$11,Data!$W$1,FALSE)/1000)*VLOOKUP(BE$6,Data!$N$4:$Y$11,Data!$P$1,FALSE)^1.5+VLOOKUP(BE$6,Data!$N$4:$Y$11,Data!$W$1,FALSE)/1000*(Mannings_n_bot)^1.5)/Q531)^0.67</f>
        <v>4.946363621996501E-2</v>
      </c>
      <c r="BF531" s="34">
        <f>(((R531-VLOOKUP(BF$6,Data!$N$4:$Y$11,Data!$W$1,FALSE)/1000)*VLOOKUP(BF$6,Data!$N$4:$Y$11,Data!$P$1,FALSE)^1.5+VLOOKUP(BF$6,Data!$N$4:$Y$11,Data!$W$1,FALSE)/1000*(Mannings_n_bot)^1.5)/R531)^0.67</f>
        <v>4.9349503269979986E-2</v>
      </c>
      <c r="BG531" s="34">
        <f>(((S531-VLOOKUP(BG$6,Data!$N$4:$Y$11,Data!$W$1,FALSE)/1000)*VLOOKUP(BG$6,Data!$N$4:$Y$11,Data!$P$1,FALSE)^1.5+VLOOKUP(BG$6,Data!$N$4:$Y$11,Data!$W$1,FALSE)/1000*(Mannings_n_bot)^1.5)/S531)^0.67</f>
        <v>4.9257313699000452E-2</v>
      </c>
    </row>
    <row r="532" spans="1:59" x14ac:dyDescent="0.25">
      <c r="A532" s="28">
        <v>0.52500000000000002</v>
      </c>
      <c r="B532" s="94">
        <v>0.61442360370475857</v>
      </c>
      <c r="C532" s="94">
        <v>0.88218692146057431</v>
      </c>
      <c r="D532" s="94">
        <v>1.1967994059025595</v>
      </c>
      <c r="E532" s="94">
        <v>1.5607903262844196</v>
      </c>
      <c r="F532" s="94">
        <v>1.9713613162753465</v>
      </c>
      <c r="G532" s="94">
        <v>2.4315787133496887</v>
      </c>
      <c r="H532" s="94">
        <v>2.9381079948925821</v>
      </c>
      <c r="I532" s="94">
        <v>3.4945514149438917</v>
      </c>
      <c r="K532" s="28">
        <v>0.52500000000000002</v>
      </c>
      <c r="L532" s="94">
        <v>2.3947969780691705</v>
      </c>
      <c r="M532" s="94">
        <v>2.8769162397878607</v>
      </c>
      <c r="N532" s="94">
        <v>3.3496166391190512</v>
      </c>
      <c r="O532" s="94">
        <v>3.8316128617080967</v>
      </c>
      <c r="P532" s="94">
        <v>4.3043197273783953</v>
      </c>
      <c r="Q532" s="94">
        <v>4.7862524384885203</v>
      </c>
      <c r="R532" s="94">
        <v>5.2589685175845107</v>
      </c>
      <c r="S532" s="94">
        <v>5.7408629417153794</v>
      </c>
      <c r="U532" s="28">
        <v>0.52500000000000002</v>
      </c>
      <c r="V532" s="94">
        <v>1.3170419108127249</v>
      </c>
      <c r="W532" s="94">
        <v>1.5813442571954963</v>
      </c>
      <c r="X532" s="94">
        <v>1.8413144334050833</v>
      </c>
      <c r="Y532" s="94">
        <v>2.1055468659029812</v>
      </c>
      <c r="Z532" s="94">
        <v>2.3655190736831515</v>
      </c>
      <c r="AA532" s="94">
        <v>2.6297156435313269</v>
      </c>
      <c r="AB532" s="94">
        <v>2.889692154124742</v>
      </c>
      <c r="AC532" s="94">
        <v>3.153867201363195</v>
      </c>
      <c r="AE532" s="28">
        <v>0.52500000000000002</v>
      </c>
      <c r="AF532" s="94">
        <f t="shared" si="142"/>
        <v>0.63345464391940276</v>
      </c>
      <c r="AG532" s="94">
        <f t="shared" si="128"/>
        <v>0.63391684219717881</v>
      </c>
      <c r="AH532" s="94">
        <f t="shared" si="129"/>
        <v>0.63384972396132233</v>
      </c>
      <c r="AI532" s="94">
        <f t="shared" si="130"/>
        <v>0.63414809171591735</v>
      </c>
      <c r="AJ532" s="94">
        <f t="shared" si="131"/>
        <v>0.63407100585157594</v>
      </c>
      <c r="AK532" s="94">
        <f t="shared" si="132"/>
        <v>0.63428793939649541</v>
      </c>
      <c r="AL532" s="94">
        <f t="shared" si="133"/>
        <v>0.63421249321537654</v>
      </c>
      <c r="AM532" s="94">
        <f t="shared" si="134"/>
        <v>0.63438163270522763</v>
      </c>
      <c r="AO532" s="28">
        <v>0.52500000000000002</v>
      </c>
      <c r="AP532" s="94">
        <f t="shared" si="143"/>
        <v>0.25656605103959329</v>
      </c>
      <c r="AQ532" s="94">
        <f t="shared" si="135"/>
        <v>0.3066432415584075</v>
      </c>
      <c r="AR532" s="94">
        <f t="shared" si="136"/>
        <v>0.35729444137742211</v>
      </c>
      <c r="AS532" s="94">
        <f t="shared" si="137"/>
        <v>0.4073455180930346</v>
      </c>
      <c r="AT532" s="94">
        <f t="shared" si="138"/>
        <v>0.45799602286422875</v>
      </c>
      <c r="AU532" s="94">
        <f t="shared" si="139"/>
        <v>0.50803394609866659</v>
      </c>
      <c r="AV532" s="94">
        <f t="shared" si="140"/>
        <v>0.55868522221959993</v>
      </c>
      <c r="AW532" s="94">
        <f t="shared" si="141"/>
        <v>0.60871535349696293</v>
      </c>
      <c r="AY532" s="28">
        <v>0.52500000000000002</v>
      </c>
      <c r="AZ532" s="34">
        <f>(((L532-VLOOKUP(AZ$6,Data!$N$4:$Y$11,Data!$W$1,FALSE)/1000)*VLOOKUP(AZ$6,Data!$N$4:$Y$11,Data!$P$1,FALSE)^1.5+VLOOKUP(AZ$6,Data!$N$4:$Y$11,Data!$W$1,FALSE)/1000*(Mannings_n_bot)^1.5)/L532)^0.67</f>
        <v>5.0215559741476019E-2</v>
      </c>
      <c r="BA532" s="34">
        <f>(((M532-VLOOKUP(BA$6,Data!$N$4:$Y$11,Data!$W$1,FALSE)/1000)*VLOOKUP(BA$6,Data!$N$4:$Y$11,Data!$P$1,FALSE)^1.5+VLOOKUP(BA$6,Data!$N$4:$Y$11,Data!$W$1,FALSE)/1000*(Mannings_n_bot)^1.5)/M532)^0.67</f>
        <v>5.0113146009252464E-2</v>
      </c>
      <c r="BB532" s="34">
        <f>(((N532-VLOOKUP(BB$6,Data!$N$4:$Y$11,Data!$W$1,FALSE)/1000)*VLOOKUP(BB$6,Data!$N$4:$Y$11,Data!$P$1,FALSE)^1.5+VLOOKUP(BB$6,Data!$N$4:$Y$11,Data!$W$1,FALSE)/1000*(Mannings_n_bot)^1.5)/N532)^0.67</f>
        <v>4.9966151116094044E-2</v>
      </c>
      <c r="BC532" s="34">
        <f>(((O532-VLOOKUP(BC$6,Data!$N$4:$Y$11,Data!$W$1,FALSE)/1000)*VLOOKUP(BC$6,Data!$N$4:$Y$11,Data!$P$1,FALSE)^1.5+VLOOKUP(BC$6,Data!$N$4:$Y$11,Data!$W$1,FALSE)/1000*(Mannings_n_bot)^1.5)/O532)^0.67</f>
        <v>4.9804502634792767E-2</v>
      </c>
      <c r="BD532" s="34">
        <f>(((P532-VLOOKUP(BD$6,Data!$N$4:$Y$11,Data!$W$1,FALSE)/1000)*VLOOKUP(BD$6,Data!$N$4:$Y$11,Data!$P$1,FALSE)^1.5+VLOOKUP(BD$6,Data!$N$4:$Y$11,Data!$W$1,FALSE)/1000*(Mannings_n_bot)^1.5)/P532)^0.67</f>
        <v>4.961484888949845E-2</v>
      </c>
      <c r="BE532" s="34">
        <f>(((Q532-VLOOKUP(BE$6,Data!$N$4:$Y$11,Data!$W$1,FALSE)/1000)*VLOOKUP(BE$6,Data!$N$4:$Y$11,Data!$P$1,FALSE)^1.5+VLOOKUP(BE$6,Data!$N$4:$Y$11,Data!$W$1,FALSE)/1000*(Mannings_n_bot)^1.5)/Q532)^0.67</f>
        <v>4.9449947420489013E-2</v>
      </c>
      <c r="BF532" s="34">
        <f>(((R532-VLOOKUP(BF$6,Data!$N$4:$Y$11,Data!$W$1,FALSE)/1000)*VLOOKUP(BF$6,Data!$N$4:$Y$11,Data!$P$1,FALSE)^1.5+VLOOKUP(BF$6,Data!$N$4:$Y$11,Data!$W$1,FALSE)/1000*(Mannings_n_bot)^1.5)/R532)^0.67</f>
        <v>4.9335653703778098E-2</v>
      </c>
      <c r="BG532" s="34">
        <f>(((S532-VLOOKUP(BG$6,Data!$N$4:$Y$11,Data!$W$1,FALSE)/1000)*VLOOKUP(BG$6,Data!$N$4:$Y$11,Data!$P$1,FALSE)^1.5+VLOOKUP(BG$6,Data!$N$4:$Y$11,Data!$W$1,FALSE)/1000*(Mannings_n_bot)^1.5)/S532)^0.67</f>
        <v>4.9243307122400215E-2</v>
      </c>
    </row>
    <row r="533" spans="1:59" x14ac:dyDescent="0.25">
      <c r="A533" s="28">
        <v>0.52600000000000002</v>
      </c>
      <c r="B533" s="94">
        <v>0.61547850946936533</v>
      </c>
      <c r="C533" s="94">
        <v>0.88369947606740573</v>
      </c>
      <c r="D533" s="94">
        <v>1.1988517880474023</v>
      </c>
      <c r="E533" s="94">
        <v>1.5634645477414919</v>
      </c>
      <c r="F533" s="94">
        <v>1.9747397720380504</v>
      </c>
      <c r="G533" s="94">
        <v>2.4357431974415298</v>
      </c>
      <c r="H533" s="94">
        <v>2.9431411196222914</v>
      </c>
      <c r="I533" s="94">
        <v>3.500534756450234</v>
      </c>
      <c r="K533" s="28">
        <v>0.52600000000000002</v>
      </c>
      <c r="L533" s="94">
        <v>2.3966470681160401</v>
      </c>
      <c r="M533" s="94">
        <v>2.8791316071406299</v>
      </c>
      <c r="N533" s="94">
        <v>3.3521972238742301</v>
      </c>
      <c r="O533" s="94">
        <v>3.8345586032960473</v>
      </c>
      <c r="P533" s="94">
        <v>4.3076306794310861</v>
      </c>
      <c r="Q533" s="94">
        <v>4.7899284870707453</v>
      </c>
      <c r="R533" s="94">
        <v>5.2630097781063396</v>
      </c>
      <c r="S533" s="94">
        <v>5.7452692632161559</v>
      </c>
      <c r="U533" s="28">
        <v>0.52600000000000002</v>
      </c>
      <c r="V533" s="94">
        <v>1.3161173324440054</v>
      </c>
      <c r="W533" s="94">
        <v>1.5802281454142304</v>
      </c>
      <c r="X533" s="94">
        <v>1.8400158487276532</v>
      </c>
      <c r="Y533" s="94">
        <v>2.1040567746538907</v>
      </c>
      <c r="Z533" s="94">
        <v>2.3638464983305485</v>
      </c>
      <c r="AA533" s="94">
        <v>2.6278515768676574</v>
      </c>
      <c r="AB533" s="94">
        <v>2.8876455957723168</v>
      </c>
      <c r="AC533" s="94">
        <v>3.1516291614973158</v>
      </c>
      <c r="AE533" s="28">
        <v>0.52600000000000002</v>
      </c>
      <c r="AF533" s="94">
        <f t="shared" si="142"/>
        <v>0.63454222413516648</v>
      </c>
      <c r="AG533" s="94">
        <f t="shared" si="128"/>
        <v>0.63500372505237457</v>
      </c>
      <c r="AH533" s="94">
        <f t="shared" si="129"/>
        <v>0.63493670800355673</v>
      </c>
      <c r="AI533" s="94">
        <f t="shared" si="130"/>
        <v>0.63523462614995962</v>
      </c>
      <c r="AJ533" s="94">
        <f t="shared" si="131"/>
        <v>0.63515765639401933</v>
      </c>
      <c r="AK533" s="94">
        <f t="shared" si="132"/>
        <v>0.63537426328095836</v>
      </c>
      <c r="AL533" s="94">
        <f t="shared" si="133"/>
        <v>0.63529893067412269</v>
      </c>
      <c r="AM533" s="94">
        <f t="shared" si="134"/>
        <v>0.63546781559485244</v>
      </c>
      <c r="AO533" s="28">
        <v>0.52600000000000002</v>
      </c>
      <c r="AP533" s="94">
        <f t="shared" si="143"/>
        <v>0.25680815404880686</v>
      </c>
      <c r="AQ533" s="94">
        <f t="shared" si="135"/>
        <v>0.30693264381375041</v>
      </c>
      <c r="AR533" s="94">
        <f t="shared" si="136"/>
        <v>0.35763163918555335</v>
      </c>
      <c r="AS533" s="94">
        <f t="shared" si="137"/>
        <v>0.40772999176426578</v>
      </c>
      <c r="AT533" s="94">
        <f t="shared" si="138"/>
        <v>0.45842829132669671</v>
      </c>
      <c r="AU533" s="94">
        <f t="shared" si="139"/>
        <v>0.50851347864925955</v>
      </c>
      <c r="AV533" s="94">
        <f t="shared" si="140"/>
        <v>0.55921255017718208</v>
      </c>
      <c r="AW533" s="94">
        <f t="shared" si="141"/>
        <v>0.60928993856950453</v>
      </c>
      <c r="AY533" s="28">
        <v>0.52600000000000002</v>
      </c>
      <c r="AZ533" s="34">
        <f>(((L533-VLOOKUP(AZ$6,Data!$N$4:$Y$11,Data!$W$1,FALSE)/1000)*VLOOKUP(AZ$6,Data!$N$4:$Y$11,Data!$P$1,FALSE)^1.5+VLOOKUP(AZ$6,Data!$N$4:$Y$11,Data!$W$1,FALSE)/1000*(Mannings_n_bot)^1.5)/L533)^0.67</f>
        <v>5.0203098049332144E-2</v>
      </c>
      <c r="BA533" s="34">
        <f>(((M533-VLOOKUP(BA$6,Data!$N$4:$Y$11,Data!$W$1,FALSE)/1000)*VLOOKUP(BA$6,Data!$N$4:$Y$11,Data!$P$1,FALSE)^1.5+VLOOKUP(BA$6,Data!$N$4:$Y$11,Data!$W$1,FALSE)/1000*(Mannings_n_bot)^1.5)/M533)^0.67</f>
        <v>5.0100485356926412E-2</v>
      </c>
      <c r="BB533" s="34">
        <f>(((N533-VLOOKUP(BB$6,Data!$N$4:$Y$11,Data!$W$1,FALSE)/1000)*VLOOKUP(BB$6,Data!$N$4:$Y$11,Data!$P$1,FALSE)^1.5+VLOOKUP(BB$6,Data!$N$4:$Y$11,Data!$W$1,FALSE)/1000*(Mannings_n_bot)^1.5)/N533)^0.67</f>
        <v>4.9953282133585124E-2</v>
      </c>
      <c r="BC533" s="34">
        <f>(((O533-VLOOKUP(BC$6,Data!$N$4:$Y$11,Data!$W$1,FALSE)/1000)*VLOOKUP(BC$6,Data!$N$4:$Y$11,Data!$P$1,FALSE)^1.5+VLOOKUP(BC$6,Data!$N$4:$Y$11,Data!$W$1,FALSE)/1000*(Mannings_n_bot)^1.5)/O533)^0.67</f>
        <v>4.9791363107458173E-2</v>
      </c>
      <c r="BD533" s="34">
        <f>(((P533-VLOOKUP(BD$6,Data!$N$4:$Y$11,Data!$W$1,FALSE)/1000)*VLOOKUP(BD$6,Data!$N$4:$Y$11,Data!$P$1,FALSE)^1.5+VLOOKUP(BD$6,Data!$N$4:$Y$11,Data!$W$1,FALSE)/1000*(Mannings_n_bot)^1.5)/P533)^0.67</f>
        <v>4.9601438256159286E-2</v>
      </c>
      <c r="BE533" s="34">
        <f>(((Q533-VLOOKUP(BE$6,Data!$N$4:$Y$11,Data!$W$1,FALSE)/1000)*VLOOKUP(BE$6,Data!$N$4:$Y$11,Data!$P$1,FALSE)^1.5+VLOOKUP(BE$6,Data!$N$4:$Y$11,Data!$W$1,FALSE)/1000*(Mannings_n_bot)^1.5)/Q533)^0.67</f>
        <v>4.9436268081822027E-2</v>
      </c>
      <c r="BF533" s="34">
        <f>(((R533-VLOOKUP(BF$6,Data!$N$4:$Y$11,Data!$W$1,FALSE)/1000)*VLOOKUP(BF$6,Data!$N$4:$Y$11,Data!$P$1,FALSE)^1.5+VLOOKUP(BF$6,Data!$N$4:$Y$11,Data!$W$1,FALSE)/1000*(Mannings_n_bot)^1.5)/R533)^0.67</f>
        <v>4.9321813702810774E-2</v>
      </c>
      <c r="BG533" s="34">
        <f>(((S533-VLOOKUP(BG$6,Data!$N$4:$Y$11,Data!$W$1,FALSE)/1000)*VLOOKUP(BG$6,Data!$N$4:$Y$11,Data!$P$1,FALSE)^1.5+VLOOKUP(BG$6,Data!$N$4:$Y$11,Data!$W$1,FALSE)/1000*(Mannings_n_bot)^1.5)/S533)^0.67</f>
        <v>4.9229310148764097E-2</v>
      </c>
    </row>
    <row r="534" spans="1:59" x14ac:dyDescent="0.25">
      <c r="A534" s="28">
        <v>0.52700000000000002</v>
      </c>
      <c r="B534" s="94">
        <v>0.61653267337597417</v>
      </c>
      <c r="C534" s="94">
        <v>0.8852109612510568</v>
      </c>
      <c r="D534" s="94">
        <v>1.2009027202235192</v>
      </c>
      <c r="E534" s="94">
        <v>1.5661368733670082</v>
      </c>
      <c r="F534" s="94">
        <v>1.9781158348550427</v>
      </c>
      <c r="G534" s="94">
        <v>2.4399047244295282</v>
      </c>
      <c r="H534" s="94">
        <v>2.9481706735654876</v>
      </c>
      <c r="I534" s="94">
        <v>3.5065138447176043</v>
      </c>
      <c r="K534" s="28">
        <v>0.52700000000000002</v>
      </c>
      <c r="L534" s="94">
        <v>2.3984984601470276</v>
      </c>
      <c r="M534" s="94">
        <v>2.8813485419359388</v>
      </c>
      <c r="N534" s="94">
        <v>3.3547796330528463</v>
      </c>
      <c r="O534" s="94">
        <v>3.8375064346862637</v>
      </c>
      <c r="P534" s="94">
        <v>4.3109439782800889</v>
      </c>
      <c r="Q534" s="94">
        <v>4.7936071477859441</v>
      </c>
      <c r="R534" s="94">
        <v>5.2670539077661997</v>
      </c>
      <c r="S534" s="94">
        <v>5.7496787191657299</v>
      </c>
      <c r="U534" s="28">
        <v>0.52700000000000002</v>
      </c>
      <c r="V534" s="94">
        <v>1.3151901515395474</v>
      </c>
      <c r="W534" s="94">
        <v>1.5791089256478221</v>
      </c>
      <c r="X534" s="94">
        <v>1.8387136422734807</v>
      </c>
      <c r="Y534" s="94">
        <v>2.1025625563533099</v>
      </c>
      <c r="Z534" s="94">
        <v>2.3621692821626259</v>
      </c>
      <c r="AA534" s="94">
        <v>2.6259823641990159</v>
      </c>
      <c r="AB534" s="94">
        <v>2.8855933776589802</v>
      </c>
      <c r="AC534" s="94">
        <v>3.1493849567300067</v>
      </c>
      <c r="AE534" s="28">
        <v>0.52700000000000002</v>
      </c>
      <c r="AF534" s="94">
        <f t="shared" si="142"/>
        <v>0.63562903951476313</v>
      </c>
      <c r="AG534" s="94">
        <f t="shared" si="128"/>
        <v>0.63608983944756592</v>
      </c>
      <c r="AH534" s="94">
        <f t="shared" si="129"/>
        <v>0.63602292411235795</v>
      </c>
      <c r="AI534" s="94">
        <f t="shared" si="130"/>
        <v>0.6363203903088771</v>
      </c>
      <c r="AJ534" s="94">
        <f t="shared" si="131"/>
        <v>0.63624353726654914</v>
      </c>
      <c r="AK534" s="94">
        <f t="shared" si="132"/>
        <v>0.63645981579195399</v>
      </c>
      <c r="AL534" s="94">
        <f t="shared" si="133"/>
        <v>0.63638459735200537</v>
      </c>
      <c r="AM534" s="94">
        <f t="shared" si="134"/>
        <v>0.63655322637488065</v>
      </c>
      <c r="AO534" s="28">
        <v>0.52700000000000002</v>
      </c>
      <c r="AP534" s="94">
        <f t="shared" si="143"/>
        <v>0.25704943472766739</v>
      </c>
      <c r="AQ534" s="94">
        <f t="shared" si="135"/>
        <v>0.3072210627653868</v>
      </c>
      <c r="AR534" s="94">
        <f t="shared" si="136"/>
        <v>0.35796769134749362</v>
      </c>
      <c r="AS534" s="94">
        <f t="shared" si="137"/>
        <v>0.40811315890211614</v>
      </c>
      <c r="AT534" s="94">
        <f t="shared" si="138"/>
        <v>0.45885909091405996</v>
      </c>
      <c r="AU534" s="94">
        <f t="shared" si="139"/>
        <v>0.50899138148115941</v>
      </c>
      <c r="AV534" s="94">
        <f t="shared" si="140"/>
        <v>0.55973808607093423</v>
      </c>
      <c r="AW534" s="94">
        <f t="shared" si="141"/>
        <v>0.60986257076054406</v>
      </c>
      <c r="AY534" s="28">
        <v>0.52700000000000002</v>
      </c>
      <c r="AZ534" s="34">
        <f>(((L534-VLOOKUP(AZ$6,Data!$N$4:$Y$11,Data!$W$1,FALSE)/1000)*VLOOKUP(AZ$6,Data!$N$4:$Y$11,Data!$P$1,FALSE)^1.5+VLOOKUP(AZ$6,Data!$N$4:$Y$11,Data!$W$1,FALSE)/1000*(Mannings_n_bot)^1.5)/L534)^0.67</f>
        <v>5.0190645310585945E-2</v>
      </c>
      <c r="BA534" s="34">
        <f>(((M534-VLOOKUP(BA$6,Data!$N$4:$Y$11,Data!$W$1,FALSE)/1000)*VLOOKUP(BA$6,Data!$N$4:$Y$11,Data!$P$1,FALSE)^1.5+VLOOKUP(BA$6,Data!$N$4:$Y$11,Data!$W$1,FALSE)/1000*(Mannings_n_bot)^1.5)/M534)^0.67</f>
        <v>5.008783366205366E-2</v>
      </c>
      <c r="BB534" s="34">
        <f>(((N534-VLOOKUP(BB$6,Data!$N$4:$Y$11,Data!$W$1,FALSE)/1000)*VLOOKUP(BB$6,Data!$N$4:$Y$11,Data!$P$1,FALSE)^1.5+VLOOKUP(BB$6,Data!$N$4:$Y$11,Data!$W$1,FALSE)/1000*(Mannings_n_bot)^1.5)/N534)^0.67</f>
        <v>4.9940422241193598E-2</v>
      </c>
      <c r="BC534" s="34">
        <f>(((O534-VLOOKUP(BC$6,Data!$N$4:$Y$11,Data!$W$1,FALSE)/1000)*VLOOKUP(BC$6,Data!$N$4:$Y$11,Data!$P$1,FALSE)^1.5+VLOOKUP(BC$6,Data!$N$4:$Y$11,Data!$W$1,FALSE)/1000*(Mannings_n_bot)^1.5)/O534)^0.67</f>
        <v>4.9778232746359313E-2</v>
      </c>
      <c r="BD534" s="34">
        <f>(((P534-VLOOKUP(BD$6,Data!$N$4:$Y$11,Data!$W$1,FALSE)/1000)*VLOOKUP(BD$6,Data!$N$4:$Y$11,Data!$P$1,FALSE)^1.5+VLOOKUP(BD$6,Data!$N$4:$Y$11,Data!$W$1,FALSE)/1000*(Mannings_n_bot)^1.5)/P534)^0.67</f>
        <v>4.9588036955082869E-2</v>
      </c>
      <c r="BE534" s="34">
        <f>(((Q534-VLOOKUP(BE$6,Data!$N$4:$Y$11,Data!$W$1,FALSE)/1000)*VLOOKUP(BE$6,Data!$N$4:$Y$11,Data!$P$1,FALSE)^1.5+VLOOKUP(BE$6,Data!$N$4:$Y$11,Data!$W$1,FALSE)/1000*(Mannings_n_bot)^1.5)/Q534)^0.67</f>
        <v>4.9422598163359803E-2</v>
      </c>
      <c r="BF534" s="34">
        <f>(((R534-VLOOKUP(BF$6,Data!$N$4:$Y$11,Data!$W$1,FALSE)/1000)*VLOOKUP(BF$6,Data!$N$4:$Y$11,Data!$P$1,FALSE)^1.5+VLOOKUP(BF$6,Data!$N$4:$Y$11,Data!$W$1,FALSE)/1000*(Mannings_n_bot)^1.5)/R534)^0.67</f>
        <v>4.9307983225974281E-2</v>
      </c>
      <c r="BG534" s="34">
        <f>(((S534-VLOOKUP(BG$6,Data!$N$4:$Y$11,Data!$W$1,FALSE)/1000)*VLOOKUP(BG$6,Data!$N$4:$Y$11,Data!$P$1,FALSE)^1.5+VLOOKUP(BG$6,Data!$N$4:$Y$11,Data!$W$1,FALSE)/1000*(Mannings_n_bot)^1.5)/S534)^0.67</f>
        <v>4.9215322736690388E-2</v>
      </c>
    </row>
    <row r="535" spans="1:59" x14ac:dyDescent="0.25">
      <c r="A535" s="28">
        <v>0.52800000000000002</v>
      </c>
      <c r="B535" s="94">
        <v>0.61758609333710568</v>
      </c>
      <c r="C535" s="94">
        <v>0.88672137403453155</v>
      </c>
      <c r="D535" s="94">
        <v>1.2029521983882598</v>
      </c>
      <c r="E535" s="94">
        <v>1.5688072979118244</v>
      </c>
      <c r="F535" s="94">
        <v>1.9814894980888653</v>
      </c>
      <c r="G535" s="94">
        <v>2.4440632861527449</v>
      </c>
      <c r="H535" s="94">
        <v>2.9531966468502695</v>
      </c>
      <c r="I535" s="94">
        <v>3.5124886680336385</v>
      </c>
      <c r="K535" s="28">
        <v>0.52800000000000002</v>
      </c>
      <c r="L535" s="94">
        <v>2.4003511596672862</v>
      </c>
      <c r="M535" s="94">
        <v>2.8835670507660223</v>
      </c>
      <c r="N535" s="94">
        <v>3.3573638743338656</v>
      </c>
      <c r="O535" s="94">
        <v>3.8404563646445466</v>
      </c>
      <c r="P535" s="94">
        <v>4.3142596337778985</v>
      </c>
      <c r="Q535" s="94">
        <v>4.7972884315733184</v>
      </c>
      <c r="R535" s="94">
        <v>5.2711009185899762</v>
      </c>
      <c r="S535" s="94">
        <v>5.7540913226766239</v>
      </c>
      <c r="U535" s="28">
        <v>0.52800000000000002</v>
      </c>
      <c r="V535" s="94">
        <v>1.3142603625912612</v>
      </c>
      <c r="W535" s="94">
        <v>1.5779865912830633</v>
      </c>
      <c r="X535" s="94">
        <v>1.8374078063420971</v>
      </c>
      <c r="Y535" s="94">
        <v>2.1010642021961066</v>
      </c>
      <c r="Z535" s="94">
        <v>2.3604874152869555</v>
      </c>
      <c r="AA535" s="94">
        <v>2.6241079945285484</v>
      </c>
      <c r="AB535" s="94">
        <v>2.8835354877005392</v>
      </c>
      <c r="AC535" s="94">
        <v>3.1471345738727949</v>
      </c>
      <c r="AE535" s="28">
        <v>0.52800000000000002</v>
      </c>
      <c r="AF535" s="94">
        <f t="shared" si="142"/>
        <v>0.63671508790605646</v>
      </c>
      <c r="AG535" s="94">
        <f t="shared" si="128"/>
        <v>0.63717518324356026</v>
      </c>
      <c r="AH535" s="94">
        <f t="shared" si="129"/>
        <v>0.63710837014665467</v>
      </c>
      <c r="AI535" s="94">
        <f t="shared" si="130"/>
        <v>0.6374053820599459</v>
      </c>
      <c r="AJ535" s="94">
        <f t="shared" si="131"/>
        <v>0.6373286463342851</v>
      </c>
      <c r="AK535" s="94">
        <f t="shared" si="132"/>
        <v>0.63754459480066583</v>
      </c>
      <c r="AL535" s="94">
        <f t="shared" si="133"/>
        <v>0.63746949111810125</v>
      </c>
      <c r="AM535" s="94">
        <f t="shared" si="134"/>
        <v>0.63763786291911417</v>
      </c>
      <c r="AO535" s="28">
        <v>0.52800000000000002</v>
      </c>
      <c r="AP535" s="94">
        <f t="shared" si="143"/>
        <v>0.25728989312659967</v>
      </c>
      <c r="AQ535" s="94">
        <f t="shared" si="135"/>
        <v>0.30750849847551603</v>
      </c>
      <c r="AR535" s="94">
        <f t="shared" si="136"/>
        <v>0.35830259793539282</v>
      </c>
      <c r="AS535" s="94">
        <f t="shared" si="137"/>
        <v>0.40849501959047135</v>
      </c>
      <c r="AT535" s="94">
        <f t="shared" si="138"/>
        <v>0.45928842172016437</v>
      </c>
      <c r="AU535" s="94">
        <f t="shared" si="139"/>
        <v>0.50946765469992594</v>
      </c>
      <c r="AV535" s="94">
        <f t="shared" si="140"/>
        <v>0.5602618300163853</v>
      </c>
      <c r="AW535" s="94">
        <f t="shared" si="141"/>
        <v>0.61043325019731143</v>
      </c>
      <c r="AY535" s="28">
        <v>0.52800000000000002</v>
      </c>
      <c r="AZ535" s="34">
        <f>(((L535-VLOOKUP(AZ$6,Data!$N$4:$Y$11,Data!$W$1,FALSE)/1000)*VLOOKUP(AZ$6,Data!$N$4:$Y$11,Data!$P$1,FALSE)^1.5+VLOOKUP(AZ$6,Data!$N$4:$Y$11,Data!$W$1,FALSE)/1000*(Mannings_n_bot)^1.5)/L535)^0.67</f>
        <v>5.0178201487400147E-2</v>
      </c>
      <c r="BA535" s="34">
        <f>(((M535-VLOOKUP(BA$6,Data!$N$4:$Y$11,Data!$W$1,FALSE)/1000)*VLOOKUP(BA$6,Data!$N$4:$Y$11,Data!$P$1,FALSE)^1.5+VLOOKUP(BA$6,Data!$N$4:$Y$11,Data!$W$1,FALSE)/1000*(Mannings_n_bot)^1.5)/M535)^0.67</f>
        <v>5.0075190886572266E-2</v>
      </c>
      <c r="BB535" s="34">
        <f>(((N535-VLOOKUP(BB$6,Data!$N$4:$Y$11,Data!$W$1,FALSE)/1000)*VLOOKUP(BB$6,Data!$N$4:$Y$11,Data!$P$1,FALSE)^1.5+VLOOKUP(BB$6,Data!$N$4:$Y$11,Data!$W$1,FALSE)/1000*(Mannings_n_bot)^1.5)/N535)^0.67</f>
        <v>4.9927571400227702E-2</v>
      </c>
      <c r="BC535" s="34">
        <f>(((O535-VLOOKUP(BC$6,Data!$N$4:$Y$11,Data!$W$1,FALSE)/1000)*VLOOKUP(BC$6,Data!$N$4:$Y$11,Data!$P$1,FALSE)^1.5+VLOOKUP(BC$6,Data!$N$4:$Y$11,Data!$W$1,FALSE)/1000*(Mannings_n_bot)^1.5)/O535)^0.67</f>
        <v>4.9765111512273398E-2</v>
      </c>
      <c r="BD535" s="34">
        <f>(((P535-VLOOKUP(BD$6,Data!$N$4:$Y$11,Data!$W$1,FALSE)/1000)*VLOOKUP(BD$6,Data!$N$4:$Y$11,Data!$P$1,FALSE)^1.5+VLOOKUP(BD$6,Data!$N$4:$Y$11,Data!$W$1,FALSE)/1000*(Mannings_n_bot)^1.5)/P535)^0.67</f>
        <v>4.9574644946239116E-2</v>
      </c>
      <c r="BE535" s="34">
        <f>(((Q535-VLOOKUP(BE$6,Data!$N$4:$Y$11,Data!$W$1,FALSE)/1000)*VLOOKUP(BE$6,Data!$N$4:$Y$11,Data!$P$1,FALSE)^1.5+VLOOKUP(BE$6,Data!$N$4:$Y$11,Data!$W$1,FALSE)/1000*(Mannings_n_bot)^1.5)/Q535)^0.67</f>
        <v>4.9408937624496899E-2</v>
      </c>
      <c r="BF535" s="34">
        <f>(((R535-VLOOKUP(BF$6,Data!$N$4:$Y$11,Data!$W$1,FALSE)/1000)*VLOOKUP(BF$6,Data!$N$4:$Y$11,Data!$P$1,FALSE)^1.5+VLOOKUP(BF$6,Data!$N$4:$Y$11,Data!$W$1,FALSE)/1000*(Mannings_n_bot)^1.5)/R535)^0.67</f>
        <v>4.9294162232163888E-2</v>
      </c>
      <c r="BG535" s="34">
        <f>(((S535-VLOOKUP(BG$6,Data!$N$4:$Y$11,Data!$W$1,FALSE)/1000)*VLOOKUP(BG$6,Data!$N$4:$Y$11,Data!$P$1,FALSE)^1.5+VLOOKUP(BG$6,Data!$N$4:$Y$11,Data!$W$1,FALSE)/1000*(Mannings_n_bot)^1.5)/S535)^0.67</f>
        <v>4.9201344844775542E-2</v>
      </c>
    </row>
    <row r="536" spans="1:59" x14ac:dyDescent="0.25">
      <c r="A536" s="28">
        <v>0.52900000000000003</v>
      </c>
      <c r="B536" s="94">
        <v>0.61863876726085598</v>
      </c>
      <c r="C536" s="94">
        <v>0.88823071143448962</v>
      </c>
      <c r="D536" s="94">
        <v>1.2050002184903659</v>
      </c>
      <c r="E536" s="94">
        <v>1.571475816115576</v>
      </c>
      <c r="F536" s="94">
        <v>1.9848607550878892</v>
      </c>
      <c r="G536" s="94">
        <v>2.4482188744327802</v>
      </c>
      <c r="H536" s="94">
        <v>2.9582190295836153</v>
      </c>
      <c r="I536" s="94">
        <v>3.518459214660882</v>
      </c>
      <c r="K536" s="28">
        <v>0.52900000000000003</v>
      </c>
      <c r="L536" s="94">
        <v>2.4022051722092139</v>
      </c>
      <c r="M536" s="94">
        <v>2.8857871402558168</v>
      </c>
      <c r="N536" s="94">
        <v>3.3599499554343328</v>
      </c>
      <c r="O536" s="94">
        <v>3.8434084019802257</v>
      </c>
      <c r="P536" s="94">
        <v>4.3175776558259154</v>
      </c>
      <c r="Q536" s="94">
        <v>4.8009723494264316</v>
      </c>
      <c r="R536" s="94">
        <v>5.275150822663293</v>
      </c>
      <c r="S536" s="94">
        <v>5.7585070869265564</v>
      </c>
      <c r="U536" s="28">
        <v>0.52900000000000003</v>
      </c>
      <c r="V536" s="94">
        <v>1.3133279600599428</v>
      </c>
      <c r="W536" s="94">
        <v>1.5768611356694866</v>
      </c>
      <c r="X536" s="94">
        <v>1.8360983331896319</v>
      </c>
      <c r="Y536" s="94">
        <v>2.0995617033276068</v>
      </c>
      <c r="Z536" s="94">
        <v>2.3588008877554261</v>
      </c>
      <c r="AA536" s="94">
        <v>2.6222284567975751</v>
      </c>
      <c r="AB536" s="94">
        <v>2.8814719137448392</v>
      </c>
      <c r="AC536" s="94">
        <v>3.1448779996630978</v>
      </c>
      <c r="AE536" s="28">
        <v>0.52900000000000003</v>
      </c>
      <c r="AF536" s="94">
        <f t="shared" si="142"/>
        <v>0.637800367152348</v>
      </c>
      <c r="AG536" s="94">
        <f t="shared" si="128"/>
        <v>0.63825975429660575</v>
      </c>
      <c r="AH536" s="94">
        <f t="shared" si="129"/>
        <v>0.63819304396081666</v>
      </c>
      <c r="AI536" s="94">
        <f t="shared" si="130"/>
        <v>0.63848959926588322</v>
      </c>
      <c r="AJ536" s="94">
        <f t="shared" si="131"/>
        <v>0.63841298145778946</v>
      </c>
      <c r="AK536" s="94">
        <f t="shared" si="132"/>
        <v>0.63862859817372253</v>
      </c>
      <c r="AL536" s="94">
        <f t="shared" si="133"/>
        <v>0.63855360983692788</v>
      </c>
      <c r="AM536" s="94">
        <f t="shared" si="134"/>
        <v>0.63872172309680009</v>
      </c>
      <c r="AO536" s="28">
        <v>0.52900000000000003</v>
      </c>
      <c r="AP536" s="94">
        <f t="shared" si="143"/>
        <v>0.25752952929158762</v>
      </c>
      <c r="AQ536" s="94">
        <f t="shared" si="135"/>
        <v>0.30779495100104665</v>
      </c>
      <c r="AR536" s="94">
        <f t="shared" si="136"/>
        <v>0.35863635901523372</v>
      </c>
      <c r="AS536" s="94">
        <f t="shared" si="137"/>
        <v>0.40887557390620005</v>
      </c>
      <c r="AT536" s="94">
        <f t="shared" si="138"/>
        <v>0.45971628383096275</v>
      </c>
      <c r="AU536" s="94">
        <f t="shared" si="139"/>
        <v>0.50994229840237826</v>
      </c>
      <c r="AV536" s="94">
        <f t="shared" si="140"/>
        <v>0.56078378211944346</v>
      </c>
      <c r="AW536" s="94">
        <f t="shared" si="141"/>
        <v>0.61100197699656944</v>
      </c>
      <c r="AY536" s="28">
        <v>0.52900000000000003</v>
      </c>
      <c r="AZ536" s="34">
        <f>(((L536-VLOOKUP(AZ$6,Data!$N$4:$Y$11,Data!$W$1,FALSE)/1000)*VLOOKUP(AZ$6,Data!$N$4:$Y$11,Data!$P$1,FALSE)^1.5+VLOOKUP(AZ$6,Data!$N$4:$Y$11,Data!$W$1,FALSE)/1000*(Mannings_n_bot)^1.5)/L536)^0.67</f>
        <v>5.0165766541941013E-2</v>
      </c>
      <c r="BA536" s="34">
        <f>(((M536-VLOOKUP(BA$6,Data!$N$4:$Y$11,Data!$W$1,FALSE)/1000)*VLOOKUP(BA$6,Data!$N$4:$Y$11,Data!$P$1,FALSE)^1.5+VLOOKUP(BA$6,Data!$N$4:$Y$11,Data!$W$1,FALSE)/1000*(Mannings_n_bot)^1.5)/M536)^0.67</f>
        <v>5.006255699242157E-2</v>
      </c>
      <c r="BB536" s="34">
        <f>(((N536-VLOOKUP(BB$6,Data!$N$4:$Y$11,Data!$W$1,FALSE)/1000)*VLOOKUP(BB$6,Data!$N$4:$Y$11,Data!$P$1,FALSE)^1.5+VLOOKUP(BB$6,Data!$N$4:$Y$11,Data!$W$1,FALSE)/1000*(Mannings_n_bot)^1.5)/N536)^0.67</f>
        <v>4.9914729571997045E-2</v>
      </c>
      <c r="BC536" s="34">
        <f>(((O536-VLOOKUP(BC$6,Data!$N$4:$Y$11,Data!$W$1,FALSE)/1000)*VLOOKUP(BC$6,Data!$N$4:$Y$11,Data!$P$1,FALSE)^1.5+VLOOKUP(BC$6,Data!$N$4:$Y$11,Data!$W$1,FALSE)/1000*(Mannings_n_bot)^1.5)/O536)^0.67</f>
        <v>4.9751999365977274E-2</v>
      </c>
      <c r="BD536" s="34">
        <f>(((P536-VLOOKUP(BD$6,Data!$N$4:$Y$11,Data!$W$1,FALSE)/1000)*VLOOKUP(BD$6,Data!$N$4:$Y$11,Data!$P$1,FALSE)^1.5+VLOOKUP(BD$6,Data!$N$4:$Y$11,Data!$W$1,FALSE)/1000*(Mannings_n_bot)^1.5)/P536)^0.67</f>
        <v>4.9561262189597416E-2</v>
      </c>
      <c r="BE536" s="34">
        <f>(((Q536-VLOOKUP(BE$6,Data!$N$4:$Y$11,Data!$W$1,FALSE)/1000)*VLOOKUP(BE$6,Data!$N$4:$Y$11,Data!$P$1,FALSE)^1.5+VLOOKUP(BE$6,Data!$N$4:$Y$11,Data!$W$1,FALSE)/1000*(Mannings_n_bot)^1.5)/Q536)^0.67</f>
        <v>4.9395286424626206E-2</v>
      </c>
      <c r="BF536" s="34">
        <f>(((R536-VLOOKUP(BF$6,Data!$N$4:$Y$11,Data!$W$1,FALSE)/1000)*VLOOKUP(BF$6,Data!$N$4:$Y$11,Data!$P$1,FALSE)^1.5+VLOOKUP(BF$6,Data!$N$4:$Y$11,Data!$W$1,FALSE)/1000*(Mannings_n_bot)^1.5)/R536)^0.67</f>
        <v>4.9280350680273054E-2</v>
      </c>
      <c r="BG536" s="34">
        <f>(((S536-VLOOKUP(BG$6,Data!$N$4:$Y$11,Data!$W$1,FALSE)/1000)*VLOOKUP(BG$6,Data!$N$4:$Y$11,Data!$P$1,FALSE)^1.5+VLOOKUP(BG$6,Data!$N$4:$Y$11,Data!$W$1,FALSE)/1000*(Mannings_n_bot)^1.5)/S536)^0.67</f>
        <v>4.9187376431612986E-2</v>
      </c>
    </row>
    <row r="537" spans="1:59" x14ac:dyDescent="0.25">
      <c r="A537" s="28">
        <v>0.53</v>
      </c>
      <c r="B537" s="94">
        <v>0.61969069305086988</v>
      </c>
      <c r="C537" s="94">
        <v>0.88973897046120876</v>
      </c>
      <c r="D537" s="94">
        <v>1.2070467764699189</v>
      </c>
      <c r="E537" s="94">
        <v>1.5741424227066192</v>
      </c>
      <c r="F537" s="94">
        <v>1.9882295991862284</v>
      </c>
      <c r="G537" s="94">
        <v>2.4523714810736594</v>
      </c>
      <c r="H537" s="94">
        <v>2.9632378118512777</v>
      </c>
      <c r="I537" s="94">
        <v>3.5244254728366293</v>
      </c>
      <c r="K537" s="28">
        <v>0.53</v>
      </c>
      <c r="L537" s="94">
        <v>2.4040605033326643</v>
      </c>
      <c r="M537" s="94">
        <v>2.8880088170632052</v>
      </c>
      <c r="N537" s="94">
        <v>3.362537884109662</v>
      </c>
      <c r="O537" s="94">
        <v>3.8463625555464942</v>
      </c>
      <c r="P537" s="94">
        <v>4.3208980543748181</v>
      </c>
      <c r="Q537" s="94">
        <v>4.8046589123936192</v>
      </c>
      <c r="R537" s="94">
        <v>5.2792036321319662</v>
      </c>
      <c r="S537" s="94">
        <v>5.7629260251589232</v>
      </c>
      <c r="U537" s="28">
        <v>0.53</v>
      </c>
      <c r="V537" s="94">
        <v>1.3123929383750541</v>
      </c>
      <c r="W537" s="94">
        <v>1.5757325521191037</v>
      </c>
      <c r="X537" s="94">
        <v>1.8347852150285084</v>
      </c>
      <c r="Y537" s="94">
        <v>2.0980550508432425</v>
      </c>
      <c r="Z537" s="94">
        <v>2.3571096895638481</v>
      </c>
      <c r="AA537" s="94">
        <v>2.6203437398851537</v>
      </c>
      <c r="AB537" s="94">
        <v>2.8794026435712725</v>
      </c>
      <c r="AC537" s="94">
        <v>3.142615220763699</v>
      </c>
      <c r="AE537" s="28">
        <v>0.53</v>
      </c>
      <c r="AF537" s="94">
        <f t="shared" si="142"/>
        <v>0.63888487509235081</v>
      </c>
      <c r="AG537" s="94">
        <f t="shared" si="128"/>
        <v>0.63934355045836511</v>
      </c>
      <c r="AH537" s="94">
        <f t="shared" si="129"/>
        <v>0.63927694340462715</v>
      </c>
      <c r="AI537" s="94">
        <f t="shared" si="130"/>
        <v>0.63957303978482394</v>
      </c>
      <c r="AJ537" s="94">
        <f t="shared" si="131"/>
        <v>0.63949654049303883</v>
      </c>
      <c r="AK537" s="94">
        <f t="shared" si="132"/>
        <v>0.63971182377316815</v>
      </c>
      <c r="AL537" s="94">
        <f t="shared" si="133"/>
        <v>0.63963695136842103</v>
      </c>
      <c r="AM537" s="94">
        <f t="shared" si="134"/>
        <v>0.63980480477260138</v>
      </c>
      <c r="AO537" s="28">
        <v>0.53</v>
      </c>
      <c r="AP537" s="94">
        <f t="shared" si="143"/>
        <v>0.25776834326416265</v>
      </c>
      <c r="AQ537" s="94">
        <f t="shared" si="135"/>
        <v>0.30808042039358374</v>
      </c>
      <c r="AR537" s="94">
        <f t="shared" si="136"/>
        <v>0.35896897464681576</v>
      </c>
      <c r="AS537" s="94">
        <f t="shared" si="137"/>
        <v>0.40925482191913753</v>
      </c>
      <c r="AT537" s="94">
        <f t="shared" si="138"/>
        <v>0.4601426773244946</v>
      </c>
      <c r="AU537" s="94">
        <f t="shared" si="139"/>
        <v>0.51041531267657037</v>
      </c>
      <c r="AV537" s="94">
        <f t="shared" si="140"/>
        <v>0.56130394247637627</v>
      </c>
      <c r="AW537" s="94">
        <f t="shared" si="141"/>
        <v>0.61156875126458643</v>
      </c>
      <c r="AY537" s="28">
        <v>0.53</v>
      </c>
      <c r="AZ537" s="34">
        <f>(((L537-VLOOKUP(AZ$6,Data!$N$4:$Y$11,Data!$W$1,FALSE)/1000)*VLOOKUP(AZ$6,Data!$N$4:$Y$11,Data!$P$1,FALSE)^1.5+VLOOKUP(AZ$6,Data!$N$4:$Y$11,Data!$W$1,FALSE)/1000*(Mannings_n_bot)^1.5)/L537)^0.67</f>
        <v>5.0153340436377709E-2</v>
      </c>
      <c r="BA537" s="34">
        <f>(((M537-VLOOKUP(BA$6,Data!$N$4:$Y$11,Data!$W$1,FALSE)/1000)*VLOOKUP(BA$6,Data!$N$4:$Y$11,Data!$P$1,FALSE)^1.5+VLOOKUP(BA$6,Data!$N$4:$Y$11,Data!$W$1,FALSE)/1000*(Mannings_n_bot)^1.5)/M537)^0.67</f>
        <v>5.0049931941541774E-2</v>
      </c>
      <c r="BB537" s="34">
        <f>(((N537-VLOOKUP(BB$6,Data!$N$4:$Y$11,Data!$W$1,FALSE)/1000)*VLOOKUP(BB$6,Data!$N$4:$Y$11,Data!$P$1,FALSE)^1.5+VLOOKUP(BB$6,Data!$N$4:$Y$11,Data!$W$1,FALSE)/1000*(Mannings_n_bot)^1.5)/N537)^0.67</f>
        <v>4.9901896717811853E-2</v>
      </c>
      <c r="BC537" s="34">
        <f>(((O537-VLOOKUP(BC$6,Data!$N$4:$Y$11,Data!$W$1,FALSE)/1000)*VLOOKUP(BC$6,Data!$N$4:$Y$11,Data!$P$1,FALSE)^1.5+VLOOKUP(BC$6,Data!$N$4:$Y$11,Data!$W$1,FALSE)/1000*(Mannings_n_bot)^1.5)/O537)^0.67</f>
        <v>4.9738896268246791E-2</v>
      </c>
      <c r="BD537" s="34">
        <f>(((P537-VLOOKUP(BD$6,Data!$N$4:$Y$11,Data!$W$1,FALSE)/1000)*VLOOKUP(BD$6,Data!$N$4:$Y$11,Data!$P$1,FALSE)^1.5+VLOOKUP(BD$6,Data!$N$4:$Y$11,Data!$W$1,FALSE)/1000*(Mannings_n_bot)^1.5)/P537)^0.67</f>
        <v>4.9547888645126034E-2</v>
      </c>
      <c r="BE537" s="34">
        <f>(((Q537-VLOOKUP(BE$6,Data!$N$4:$Y$11,Data!$W$1,FALSE)/1000)*VLOOKUP(BE$6,Data!$N$4:$Y$11,Data!$P$1,FALSE)^1.5+VLOOKUP(BE$6,Data!$N$4:$Y$11,Data!$W$1,FALSE)/1000*(Mannings_n_bot)^1.5)/Q537)^0.67</f>
        <v>4.9381644523137869E-2</v>
      </c>
      <c r="BF537" s="34">
        <f>(((R537-VLOOKUP(BF$6,Data!$N$4:$Y$11,Data!$W$1,FALSE)/1000)*VLOOKUP(BF$6,Data!$N$4:$Y$11,Data!$P$1,FALSE)^1.5+VLOOKUP(BF$6,Data!$N$4:$Y$11,Data!$W$1,FALSE)/1000*(Mannings_n_bot)^1.5)/R537)^0.67</f>
        <v>4.9266548529192489E-2</v>
      </c>
      <c r="BG537" s="34">
        <f>(((S537-VLOOKUP(BG$6,Data!$N$4:$Y$11,Data!$W$1,FALSE)/1000)*VLOOKUP(BG$6,Data!$N$4:$Y$11,Data!$P$1,FALSE)^1.5+VLOOKUP(BG$6,Data!$N$4:$Y$11,Data!$W$1,FALSE)/1000*(Mannings_n_bot)^1.5)/S537)^0.67</f>
        <v>4.9173417455792442E-2</v>
      </c>
    </row>
    <row r="538" spans="1:59" x14ac:dyDescent="0.25">
      <c r="A538" s="28">
        <v>0.53100000000000003</v>
      </c>
      <c r="B538" s="94">
        <v>0.62074186860631553</v>
      </c>
      <c r="C538" s="94">
        <v>0.89124614811854908</v>
      </c>
      <c r="D538" s="94">
        <v>1.2090918682582914</v>
      </c>
      <c r="E538" s="94">
        <v>1.5768071124019594</v>
      </c>
      <c r="F538" s="94">
        <v>1.9915960237036696</v>
      </c>
      <c r="G538" s="94">
        <v>2.456521097861744</v>
      </c>
      <c r="H538" s="94">
        <v>2.9682529837176519</v>
      </c>
      <c r="I538" s="94">
        <v>3.5303874307727989</v>
      </c>
      <c r="K538" s="28">
        <v>0.53100000000000003</v>
      </c>
      <c r="L538" s="94">
        <v>2.4059171586251549</v>
      </c>
      <c r="M538" s="94">
        <v>2.890232087879276</v>
      </c>
      <c r="N538" s="94">
        <v>3.3651276681539297</v>
      </c>
      <c r="O538" s="94">
        <v>3.8493188342407416</v>
      </c>
      <c r="P538" s="94">
        <v>4.3242208394249575</v>
      </c>
      <c r="Q538" s="94">
        <v>4.8083481315784162</v>
      </c>
      <c r="R538" s="94">
        <v>5.2832593592024732</v>
      </c>
      <c r="S538" s="94">
        <v>5.7673481506833175</v>
      </c>
      <c r="U538" s="28">
        <v>0.53100000000000003</v>
      </c>
      <c r="V538" s="94">
        <v>1.3114552919345017</v>
      </c>
      <c r="W538" s="94">
        <v>1.5746008339061379</v>
      </c>
      <c r="X538" s="94">
        <v>1.8334684440271336</v>
      </c>
      <c r="Y538" s="94">
        <v>2.0965442357882003</v>
      </c>
      <c r="Z538" s="94">
        <v>2.3554138106515525</v>
      </c>
      <c r="AA538" s="94">
        <v>2.6184538326076332</v>
      </c>
      <c r="AB538" s="94">
        <v>2.8773276648902977</v>
      </c>
      <c r="AC538" s="94">
        <v>3.1403462237622164</v>
      </c>
      <c r="AE538" s="28">
        <v>0.53100000000000003</v>
      </c>
      <c r="AF538" s="94">
        <f t="shared" si="142"/>
        <v>0.63996860956016199</v>
      </c>
      <c r="AG538" s="94">
        <f t="shared" si="128"/>
        <v>0.64042656957588895</v>
      </c>
      <c r="AH538" s="94">
        <f t="shared" si="129"/>
        <v>0.64036006632325693</v>
      </c>
      <c r="AI538" s="94">
        <f t="shared" si="130"/>
        <v>0.6406557014702905</v>
      </c>
      <c r="AJ538" s="94">
        <f t="shared" si="131"/>
        <v>0.64057932129140116</v>
      </c>
      <c r="AK538" s="94">
        <f t="shared" si="132"/>
        <v>0.64079426945643925</v>
      </c>
      <c r="AL538" s="94">
        <f t="shared" si="133"/>
        <v>0.64071951356790657</v>
      </c>
      <c r="AM538" s="94">
        <f t="shared" si="134"/>
        <v>0.64088710580657482</v>
      </c>
      <c r="AO538" s="28">
        <v>0.53100000000000003</v>
      </c>
      <c r="AP538" s="94">
        <f t="shared" si="143"/>
        <v>0.25800633508139337</v>
      </c>
      <c r="AQ538" s="94">
        <f t="shared" si="135"/>
        <v>0.30836490669941524</v>
      </c>
      <c r="AR538" s="94">
        <f t="shared" si="136"/>
        <v>0.35930044488374058</v>
      </c>
      <c r="AS538" s="94">
        <f t="shared" si="137"/>
        <v>0.40963276369206669</v>
      </c>
      <c r="AT538" s="94">
        <f t="shared" si="138"/>
        <v>0.46056760227086729</v>
      </c>
      <c r="AU538" s="94">
        <f t="shared" si="139"/>
        <v>0.51088669760177119</v>
      </c>
      <c r="AV538" s="94">
        <f t="shared" si="140"/>
        <v>0.56182231117378278</v>
      </c>
      <c r="AW538" s="94">
        <f t="shared" si="141"/>
        <v>0.6121335730971118</v>
      </c>
      <c r="AY538" s="28">
        <v>0.53100000000000003</v>
      </c>
      <c r="AZ538" s="34">
        <f>(((L538-VLOOKUP(AZ$6,Data!$N$4:$Y$11,Data!$W$1,FALSE)/1000)*VLOOKUP(AZ$6,Data!$N$4:$Y$11,Data!$P$1,FALSE)^1.5+VLOOKUP(AZ$6,Data!$N$4:$Y$11,Data!$W$1,FALSE)/1000*(Mannings_n_bot)^1.5)/L538)^0.67</f>
        <v>5.0140923132881356E-2</v>
      </c>
      <c r="BA538" s="34">
        <f>(((M538-VLOOKUP(BA$6,Data!$N$4:$Y$11,Data!$W$1,FALSE)/1000)*VLOOKUP(BA$6,Data!$N$4:$Y$11,Data!$P$1,FALSE)^1.5+VLOOKUP(BA$6,Data!$N$4:$Y$11,Data!$W$1,FALSE)/1000*(Mannings_n_bot)^1.5)/M538)^0.67</f>
        <v>5.0037315695872865E-2</v>
      </c>
      <c r="BB538" s="34">
        <f>(((N538-VLOOKUP(BB$6,Data!$N$4:$Y$11,Data!$W$1,FALSE)/1000)*VLOOKUP(BB$6,Data!$N$4:$Y$11,Data!$P$1,FALSE)^1.5+VLOOKUP(BB$6,Data!$N$4:$Y$11,Data!$W$1,FALSE)/1000*(Mannings_n_bot)^1.5)/N538)^0.67</f>
        <v>4.9889072798982241E-2</v>
      </c>
      <c r="BC538" s="34">
        <f>(((O538-VLOOKUP(BC$6,Data!$N$4:$Y$11,Data!$W$1,FALSE)/1000)*VLOOKUP(BC$6,Data!$N$4:$Y$11,Data!$P$1,FALSE)^1.5+VLOOKUP(BC$6,Data!$N$4:$Y$11,Data!$W$1,FALSE)/1000*(Mannings_n_bot)^1.5)/O538)^0.67</f>
        <v>4.9725802179855907E-2</v>
      </c>
      <c r="BD538" s="34">
        <f>(((P538-VLOOKUP(BD$6,Data!$N$4:$Y$11,Data!$W$1,FALSE)/1000)*VLOOKUP(BD$6,Data!$N$4:$Y$11,Data!$P$1,FALSE)^1.5+VLOOKUP(BD$6,Data!$N$4:$Y$11,Data!$W$1,FALSE)/1000*(Mannings_n_bot)^1.5)/P538)^0.67</f>
        <v>4.9534524272791029E-2</v>
      </c>
      <c r="BE538" s="34">
        <f>(((Q538-VLOOKUP(BE$6,Data!$N$4:$Y$11,Data!$W$1,FALSE)/1000)*VLOOKUP(BE$6,Data!$N$4:$Y$11,Data!$P$1,FALSE)^1.5+VLOOKUP(BE$6,Data!$N$4:$Y$11,Data!$W$1,FALSE)/1000*(Mannings_n_bot)^1.5)/Q538)^0.67</f>
        <v>4.9368011879418486E-2</v>
      </c>
      <c r="BF538" s="34">
        <f>(((R538-VLOOKUP(BF$6,Data!$N$4:$Y$11,Data!$W$1,FALSE)/1000)*VLOOKUP(BF$6,Data!$N$4:$Y$11,Data!$P$1,FALSE)^1.5+VLOOKUP(BF$6,Data!$N$4:$Y$11,Data!$W$1,FALSE)/1000*(Mannings_n_bot)^1.5)/R538)^0.67</f>
        <v>4.9252755737809427E-2</v>
      </c>
      <c r="BG538" s="34">
        <f>(((S538-VLOOKUP(BG$6,Data!$N$4:$Y$11,Data!$W$1,FALSE)/1000)*VLOOKUP(BG$6,Data!$N$4:$Y$11,Data!$P$1,FALSE)^1.5+VLOOKUP(BG$6,Data!$N$4:$Y$11,Data!$W$1,FALSE)/1000*(Mannings_n_bot)^1.5)/S538)^0.67</f>
        <v>4.9159467875899115E-2</v>
      </c>
    </row>
    <row r="539" spans="1:59" x14ac:dyDescent="0.25">
      <c r="A539" s="28">
        <v>0.53200000000000003</v>
      </c>
      <c r="B539" s="94">
        <v>0.62179229182185991</v>
      </c>
      <c r="C539" s="94">
        <v>0.89275224140391674</v>
      </c>
      <c r="D539" s="94">
        <v>1.2111354897781008</v>
      </c>
      <c r="E539" s="94">
        <v>1.5794698799072013</v>
      </c>
      <c r="F539" s="94">
        <v>1.994960021945577</v>
      </c>
      <c r="G539" s="94">
        <v>2.4606677165656281</v>
      </c>
      <c r="H539" s="94">
        <v>2.9732645352256588</v>
      </c>
      <c r="I539" s="94">
        <v>3.5363450766557811</v>
      </c>
      <c r="K539" s="28">
        <v>0.53200000000000003</v>
      </c>
      <c r="L539" s="94">
        <v>2.4077751437020836</v>
      </c>
      <c r="M539" s="94">
        <v>2.8924569594285767</v>
      </c>
      <c r="N539" s="94">
        <v>3.3677193154001772</v>
      </c>
      <c r="O539" s="94">
        <v>3.8522772470049054</v>
      </c>
      <c r="P539" s="94">
        <v>4.3275460210267171</v>
      </c>
      <c r="Q539" s="94">
        <v>4.8120400181399763</v>
      </c>
      <c r="R539" s="94">
        <v>5.2873180161424109</v>
      </c>
      <c r="S539" s="94">
        <v>5.7717734768760307</v>
      </c>
      <c r="U539" s="28">
        <v>0.53200000000000003</v>
      </c>
      <c r="V539" s="94">
        <v>1.31051501510441</v>
      </c>
      <c r="W539" s="94">
        <v>1.5734659742667545</v>
      </c>
      <c r="X539" s="94">
        <v>1.832148012309581</v>
      </c>
      <c r="Y539" s="94">
        <v>2.0950292491570548</v>
      </c>
      <c r="Z539" s="94">
        <v>2.3537132409009929</v>
      </c>
      <c r="AA539" s="94">
        <v>2.6165587237182084</v>
      </c>
      <c r="AB539" s="94">
        <v>2.8752469653429436</v>
      </c>
      <c r="AC539" s="94">
        <v>3.1380709951705668</v>
      </c>
      <c r="AE539" s="28">
        <v>0.53200000000000003</v>
      </c>
      <c r="AF539" s="94">
        <f t="shared" si="142"/>
        <v>0.64105156838523836</v>
      </c>
      <c r="AG539" s="94">
        <f t="shared" si="128"/>
        <v>0.64150880949159061</v>
      </c>
      <c r="AH539" s="94">
        <f t="shared" si="129"/>
        <v>0.64144241055723961</v>
      </c>
      <c r="AI539" s="94">
        <f t="shared" si="130"/>
        <v>0.64173758217117371</v>
      </c>
      <c r="AJ539" s="94">
        <f t="shared" si="131"/>
        <v>0.64166132169960599</v>
      </c>
      <c r="AK539" s="94">
        <f t="shared" si="132"/>
        <v>0.64187593307633761</v>
      </c>
      <c r="AL539" s="94">
        <f t="shared" si="133"/>
        <v>0.64180129428607469</v>
      </c>
      <c r="AM539" s="94">
        <f t="shared" si="134"/>
        <v>0.64196862405414268</v>
      </c>
      <c r="AO539" s="28">
        <v>0.53200000000000003</v>
      </c>
      <c r="AP539" s="94">
        <f t="shared" si="143"/>
        <v>0.2582435047758741</v>
      </c>
      <c r="AQ539" s="94">
        <f t="shared" si="135"/>
        <v>0.30864840995949883</v>
      </c>
      <c r="AR539" s="94">
        <f t="shared" si="136"/>
        <v>0.35963076977339625</v>
      </c>
      <c r="AS539" s="94">
        <f t="shared" si="137"/>
        <v>0.41000939928070296</v>
      </c>
      <c r="AT539" s="94">
        <f t="shared" si="138"/>
        <v>0.46099105873223495</v>
      </c>
      <c r="AU539" s="94">
        <f t="shared" si="139"/>
        <v>0.51135645324844226</v>
      </c>
      <c r="AV539" s="94">
        <f t="shared" si="140"/>
        <v>0.56233888828857148</v>
      </c>
      <c r="AW539" s="94">
        <f t="shared" si="141"/>
        <v>0.61269644257934841</v>
      </c>
      <c r="AY539" s="28">
        <v>0.53200000000000003</v>
      </c>
      <c r="AZ539" s="34">
        <f>(((L539-VLOOKUP(AZ$6,Data!$N$4:$Y$11,Data!$W$1,FALSE)/1000)*VLOOKUP(AZ$6,Data!$N$4:$Y$11,Data!$P$1,FALSE)^1.5+VLOOKUP(AZ$6,Data!$N$4:$Y$11,Data!$W$1,FALSE)/1000*(Mannings_n_bot)^1.5)/L539)^0.67</f>
        <v>5.0128514593624371E-2</v>
      </c>
      <c r="BA539" s="34">
        <f>(((M539-VLOOKUP(BA$6,Data!$N$4:$Y$11,Data!$W$1,FALSE)/1000)*VLOOKUP(BA$6,Data!$N$4:$Y$11,Data!$P$1,FALSE)^1.5+VLOOKUP(BA$6,Data!$N$4:$Y$11,Data!$W$1,FALSE)/1000*(Mannings_n_bot)^1.5)/M539)^0.67</f>
        <v>5.0024708217354025E-2</v>
      </c>
      <c r="BB539" s="34">
        <f>(((N539-VLOOKUP(BB$6,Data!$N$4:$Y$11,Data!$W$1,FALSE)/1000)*VLOOKUP(BB$6,Data!$N$4:$Y$11,Data!$P$1,FALSE)^1.5+VLOOKUP(BB$6,Data!$N$4:$Y$11,Data!$W$1,FALSE)/1000*(Mannings_n_bot)^1.5)/N539)^0.67</f>
        <v>4.9876257776817229E-2</v>
      </c>
      <c r="BC539" s="34">
        <f>(((O539-VLOOKUP(BC$6,Data!$N$4:$Y$11,Data!$W$1,FALSE)/1000)*VLOOKUP(BC$6,Data!$N$4:$Y$11,Data!$P$1,FALSE)^1.5+VLOOKUP(BC$6,Data!$N$4:$Y$11,Data!$W$1,FALSE)/1000*(Mannings_n_bot)^1.5)/O539)^0.67</f>
        <v>4.9712717061575797E-2</v>
      </c>
      <c r="BD539" s="34">
        <f>(((P539-VLOOKUP(BD$6,Data!$N$4:$Y$11,Data!$W$1,FALSE)/1000)*VLOOKUP(BD$6,Data!$N$4:$Y$11,Data!$P$1,FALSE)^1.5+VLOOKUP(BD$6,Data!$N$4:$Y$11,Data!$W$1,FALSE)/1000*(Mannings_n_bot)^1.5)/P539)^0.67</f>
        <v>4.9521169032555608E-2</v>
      </c>
      <c r="BE539" s="34">
        <f>(((Q539-VLOOKUP(BE$6,Data!$N$4:$Y$11,Data!$W$1,FALSE)/1000)*VLOOKUP(BE$6,Data!$N$4:$Y$11,Data!$P$1,FALSE)^1.5+VLOOKUP(BE$6,Data!$N$4:$Y$11,Data!$W$1,FALSE)/1000*(Mannings_n_bot)^1.5)/Q539)^0.67</f>
        <v>4.9354388452850298E-2</v>
      </c>
      <c r="BF539" s="34">
        <f>(((R539-VLOOKUP(BF$6,Data!$N$4:$Y$11,Data!$W$1,FALSE)/1000)*VLOOKUP(BF$6,Data!$N$4:$Y$11,Data!$P$1,FALSE)^1.5+VLOOKUP(BF$6,Data!$N$4:$Y$11,Data!$W$1,FALSE)/1000*(Mannings_n_bot)^1.5)/R539)^0.67</f>
        <v>4.9238972265006696E-2</v>
      </c>
      <c r="BG539" s="34">
        <f>(((S539-VLOOKUP(BG$6,Data!$N$4:$Y$11,Data!$W$1,FALSE)/1000)*VLOOKUP(BG$6,Data!$N$4:$Y$11,Data!$P$1,FALSE)^1.5+VLOOKUP(BG$6,Data!$N$4:$Y$11,Data!$W$1,FALSE)/1000*(Mannings_n_bot)^1.5)/S539)^0.67</f>
        <v>4.9145527650512721E-2</v>
      </c>
    </row>
    <row r="540" spans="1:59" x14ac:dyDescent="0.25">
      <c r="A540" s="28">
        <v>0.53300000000000003</v>
      </c>
      <c r="B540" s="94">
        <v>0.6228419605876433</v>
      </c>
      <c r="C540" s="94">
        <v>0.89425724730822931</v>
      </c>
      <c r="D540" s="94">
        <v>1.2131776369431577</v>
      </c>
      <c r="E540" s="94">
        <v>1.5821307199164649</v>
      </c>
      <c r="F540" s="94">
        <v>1.9983215872028239</v>
      </c>
      <c r="G540" s="94">
        <v>2.4648113289360389</v>
      </c>
      <c r="H540" s="94">
        <v>2.9782724563966303</v>
      </c>
      <c r="I540" s="94">
        <v>3.5422983986462961</v>
      </c>
      <c r="K540" s="28">
        <v>0.53300000000000003</v>
      </c>
      <c r="L540" s="94">
        <v>2.4096344642069418</v>
      </c>
      <c r="M540" s="94">
        <v>2.8946834384693729</v>
      </c>
      <c r="N540" s="94">
        <v>3.3703128337207087</v>
      </c>
      <c r="O540" s="94">
        <v>3.8552378028257985</v>
      </c>
      <c r="P540" s="94">
        <v>4.3308736092809159</v>
      </c>
      <c r="Q540" s="94">
        <v>4.8157345832935059</v>
      </c>
      <c r="R540" s="94">
        <v>5.2913796152809764</v>
      </c>
      <c r="S540" s="94">
        <v>5.7762020171805721</v>
      </c>
      <c r="U540" s="28">
        <v>0.53300000000000003</v>
      </c>
      <c r="V540" s="94">
        <v>1.3095721022188955</v>
      </c>
      <c r="W540" s="94">
        <v>1.5723279663987877</v>
      </c>
      <c r="X540" s="94">
        <v>1.8308239119552752</v>
      </c>
      <c r="Y540" s="94">
        <v>2.093510081893418</v>
      </c>
      <c r="Z540" s="94">
        <v>2.352007970137334</v>
      </c>
      <c r="AA540" s="94">
        <v>2.6146584019064667</v>
      </c>
      <c r="AB540" s="94">
        <v>2.8731605325003136</v>
      </c>
      <c r="AC540" s="94">
        <v>3.1357895214244218</v>
      </c>
      <c r="AE540" s="28">
        <v>0.53300000000000003</v>
      </c>
      <c r="AF540" s="94">
        <f t="shared" si="142"/>
        <v>0.64213374939237</v>
      </c>
      <c r="AG540" s="94">
        <f t="shared" si="128"/>
        <v>0.64259026804322095</v>
      </c>
      <c r="AH540" s="94">
        <f t="shared" si="129"/>
        <v>0.64252397394244498</v>
      </c>
      <c r="AI540" s="94">
        <f t="shared" si="130"/>
        <v>0.64281867973169793</v>
      </c>
      <c r="AJ540" s="94">
        <f t="shared" si="131"/>
        <v>0.64274253955972183</v>
      </c>
      <c r="AK540" s="94">
        <f t="shared" si="132"/>
        <v>0.64295681248100434</v>
      </c>
      <c r="AL540" s="94">
        <f t="shared" si="133"/>
        <v>0.64288229136895547</v>
      </c>
      <c r="AM540" s="94">
        <f t="shared" si="134"/>
        <v>0.64304935736606728</v>
      </c>
      <c r="AO540" s="28">
        <v>0.53300000000000003</v>
      </c>
      <c r="AP540" s="94">
        <f t="shared" si="143"/>
        <v>0.25847985237571414</v>
      </c>
      <c r="AQ540" s="94">
        <f t="shared" si="135"/>
        <v>0.30893093020944884</v>
      </c>
      <c r="AR540" s="94">
        <f t="shared" si="136"/>
        <v>0.35995994935694192</v>
      </c>
      <c r="AS540" s="94">
        <f t="shared" si="137"/>
        <v>0.41038472873367249</v>
      </c>
      <c r="AT540" s="94">
        <f t="shared" si="138"/>
        <v>0.46141304676277972</v>
      </c>
      <c r="AU540" s="94">
        <f t="shared" si="139"/>
        <v>0.51182457967821426</v>
      </c>
      <c r="AV540" s="94">
        <f t="shared" si="140"/>
        <v>0.56285367388793583</v>
      </c>
      <c r="AW540" s="94">
        <f t="shared" si="141"/>
        <v>0.61325735978592577</v>
      </c>
      <c r="AY540" s="28">
        <v>0.53300000000000003</v>
      </c>
      <c r="AZ540" s="34">
        <f>(((L540-VLOOKUP(AZ$6,Data!$N$4:$Y$11,Data!$W$1,FALSE)/1000)*VLOOKUP(AZ$6,Data!$N$4:$Y$11,Data!$P$1,FALSE)^1.5+VLOOKUP(AZ$6,Data!$N$4:$Y$11,Data!$W$1,FALSE)/1000*(Mannings_n_bot)^1.5)/L540)^0.67</f>
        <v>5.0116114780779618E-2</v>
      </c>
      <c r="BA540" s="34">
        <f>(((M540-VLOOKUP(BA$6,Data!$N$4:$Y$11,Data!$W$1,FALSE)/1000)*VLOOKUP(BA$6,Data!$N$4:$Y$11,Data!$P$1,FALSE)^1.5+VLOOKUP(BA$6,Data!$N$4:$Y$11,Data!$W$1,FALSE)/1000*(Mannings_n_bot)^1.5)/M540)^0.67</f>
        <v>5.0012109467922672E-2</v>
      </c>
      <c r="BB540" s="34">
        <f>(((N540-VLOOKUP(BB$6,Data!$N$4:$Y$11,Data!$W$1,FALSE)/1000)*VLOOKUP(BB$6,Data!$N$4:$Y$11,Data!$P$1,FALSE)^1.5+VLOOKUP(BB$6,Data!$N$4:$Y$11,Data!$W$1,FALSE)/1000*(Mannings_n_bot)^1.5)/N540)^0.67</f>
        <v>4.9863451612624052E-2</v>
      </c>
      <c r="BC540" s="34">
        <f>(((O540-VLOOKUP(BC$6,Data!$N$4:$Y$11,Data!$W$1,FALSE)/1000)*VLOOKUP(BC$6,Data!$N$4:$Y$11,Data!$P$1,FALSE)^1.5+VLOOKUP(BC$6,Data!$N$4:$Y$11,Data!$W$1,FALSE)/1000*(Mannings_n_bot)^1.5)/O540)^0.67</f>
        <v>4.9699640874174264E-2</v>
      </c>
      <c r="BD540" s="34">
        <f>(((P540-VLOOKUP(BD$6,Data!$N$4:$Y$11,Data!$W$1,FALSE)/1000)*VLOOKUP(BD$6,Data!$N$4:$Y$11,Data!$P$1,FALSE)^1.5+VLOOKUP(BD$6,Data!$N$4:$Y$11,Data!$W$1,FALSE)/1000*(Mannings_n_bot)^1.5)/P540)^0.67</f>
        <v>4.9507822884379257E-2</v>
      </c>
      <c r="BE540" s="34">
        <f>(((Q540-VLOOKUP(BE$6,Data!$N$4:$Y$11,Data!$W$1,FALSE)/1000)*VLOOKUP(BE$6,Data!$N$4:$Y$11,Data!$P$1,FALSE)^1.5+VLOOKUP(BE$6,Data!$N$4:$Y$11,Data!$W$1,FALSE)/1000*(Mannings_n_bot)^1.5)/Q540)^0.67</f>
        <v>4.9340774202810349E-2</v>
      </c>
      <c r="BF540" s="34">
        <f>(((R540-VLOOKUP(BF$6,Data!$N$4:$Y$11,Data!$W$1,FALSE)/1000)*VLOOKUP(BF$6,Data!$N$4:$Y$11,Data!$P$1,FALSE)^1.5+VLOOKUP(BF$6,Data!$N$4:$Y$11,Data!$W$1,FALSE)/1000*(Mannings_n_bot)^1.5)/R540)^0.67</f>
        <v>4.9225198069661885E-2</v>
      </c>
      <c r="BG540" s="34">
        <f>(((S540-VLOOKUP(BG$6,Data!$N$4:$Y$11,Data!$W$1,FALSE)/1000)*VLOOKUP(BG$6,Data!$N$4:$Y$11,Data!$P$1,FALSE)^1.5+VLOOKUP(BG$6,Data!$N$4:$Y$11,Data!$W$1,FALSE)/1000*(Mannings_n_bot)^1.5)/S540)^0.67</f>
        <v>4.9131596738206544E-2</v>
      </c>
    </row>
    <row r="541" spans="1:59" x14ac:dyDescent="0.25">
      <c r="A541" s="28">
        <v>0.53400000000000003</v>
      </c>
      <c r="B541" s="94">
        <v>0.62389087278925404</v>
      </c>
      <c r="C541" s="94">
        <v>0.89576116281587503</v>
      </c>
      <c r="D541" s="94">
        <v>1.2152183056584143</v>
      </c>
      <c r="E541" s="94">
        <v>1.5847896271123405</v>
      </c>
      <c r="F541" s="94">
        <v>2.0016807127517069</v>
      </c>
      <c r="G541" s="94">
        <v>2.4689519267057305</v>
      </c>
      <c r="H541" s="94">
        <v>2.9832767372301752</v>
      </c>
      <c r="I541" s="94">
        <v>3.5482473848792488</v>
      </c>
      <c r="K541" s="28">
        <v>0.53400000000000003</v>
      </c>
      <c r="L541" s="94">
        <v>2.4114951258115354</v>
      </c>
      <c r="M541" s="94">
        <v>2.8969115317939069</v>
      </c>
      <c r="N541" s="94">
        <v>3.3729082310273939</v>
      </c>
      <c r="O541" s="94">
        <v>3.8582005107354735</v>
      </c>
      <c r="P541" s="94">
        <v>4.3342036143391933</v>
      </c>
      <c r="Q541" s="94">
        <v>4.8194318383106882</v>
      </c>
      <c r="R541" s="94">
        <v>5.2954441690094365</v>
      </c>
      <c r="S541" s="94">
        <v>5.7806337851081828</v>
      </c>
      <c r="U541" s="28">
        <v>0.53400000000000003</v>
      </c>
      <c r="V541" s="94">
        <v>1.3086265475798371</v>
      </c>
      <c r="W541" s="94">
        <v>1.5711868034614693</v>
      </c>
      <c r="X541" s="94">
        <v>1.829496134998674</v>
      </c>
      <c r="Y541" s="94">
        <v>2.0919867248895629</v>
      </c>
      <c r="Z541" s="94">
        <v>2.3502979881280419</v>
      </c>
      <c r="AA541" s="94">
        <v>2.6127528557979369</v>
      </c>
      <c r="AB541" s="94">
        <v>2.871068353863087</v>
      </c>
      <c r="AC541" s="94">
        <v>3.133501788882664</v>
      </c>
      <c r="AE541" s="28">
        <v>0.53400000000000003</v>
      </c>
      <c r="AF541" s="94">
        <f t="shared" si="142"/>
        <v>0.64321515040165367</v>
      </c>
      <c r="AG541" s="94">
        <f t="shared" si="128"/>
        <v>0.64367094306383865</v>
      </c>
      <c r="AH541" s="94">
        <f t="shared" si="129"/>
        <v>0.64360475431005082</v>
      </c>
      <c r="AI541" s="94">
        <f t="shared" si="130"/>
        <v>0.6438989919914031</v>
      </c>
      <c r="AJ541" s="94">
        <f t="shared" si="131"/>
        <v>0.64382297270912858</v>
      </c>
      <c r="AK541" s="94">
        <f t="shared" si="132"/>
        <v>0.64403690551389214</v>
      </c>
      <c r="AL541" s="94">
        <f t="shared" si="133"/>
        <v>0.64396250265789023</v>
      </c>
      <c r="AM541" s="94">
        <f t="shared" si="134"/>
        <v>0.64412930358842435</v>
      </c>
      <c r="AO541" s="28">
        <v>0.53400000000000003</v>
      </c>
      <c r="AP541" s="94">
        <f t="shared" si="143"/>
        <v>0.25871537790452609</v>
      </c>
      <c r="AQ541" s="94">
        <f t="shared" si="135"/>
        <v>0.30921246747952175</v>
      </c>
      <c r="AR541" s="94">
        <f t="shared" si="136"/>
        <v>0.36028798366929082</v>
      </c>
      <c r="AS541" s="94">
        <f t="shared" si="137"/>
        <v>0.41075875209249774</v>
      </c>
      <c r="AT541" s="94">
        <f t="shared" si="138"/>
        <v>0.46183356640869067</v>
      </c>
      <c r="AU541" s="94">
        <f t="shared" si="139"/>
        <v>0.51229107694386433</v>
      </c>
      <c r="AV541" s="94">
        <f t="shared" si="140"/>
        <v>0.56336666802932711</v>
      </c>
      <c r="AW541" s="94">
        <f t="shared" si="141"/>
        <v>0.61381632478087256</v>
      </c>
      <c r="AY541" s="28">
        <v>0.53400000000000003</v>
      </c>
      <c r="AZ541" s="34">
        <f>(((L541-VLOOKUP(AZ$6,Data!$N$4:$Y$11,Data!$W$1,FALSE)/1000)*VLOOKUP(AZ$6,Data!$N$4:$Y$11,Data!$P$1,FALSE)^1.5+VLOOKUP(AZ$6,Data!$N$4:$Y$11,Data!$W$1,FALSE)/1000*(Mannings_n_bot)^1.5)/L541)^0.67</f>
        <v>5.0103723656519703E-2</v>
      </c>
      <c r="BA541" s="34">
        <f>(((M541-VLOOKUP(BA$6,Data!$N$4:$Y$11,Data!$W$1,FALSE)/1000)*VLOOKUP(BA$6,Data!$N$4:$Y$11,Data!$P$1,FALSE)^1.5+VLOOKUP(BA$6,Data!$N$4:$Y$11,Data!$W$1,FALSE)/1000*(Mannings_n_bot)^1.5)/M541)^0.67</f>
        <v>4.9999519409513776E-2</v>
      </c>
      <c r="BB541" s="34">
        <f>(((N541-VLOOKUP(BB$6,Data!$N$4:$Y$11,Data!$W$1,FALSE)/1000)*VLOOKUP(BB$6,Data!$N$4:$Y$11,Data!$P$1,FALSE)^1.5+VLOOKUP(BB$6,Data!$N$4:$Y$11,Data!$W$1,FALSE)/1000*(Mannings_n_bot)^1.5)/N541)^0.67</f>
        <v>4.9850654267707399E-2</v>
      </c>
      <c r="BC541" s="34">
        <f>(((O541-VLOOKUP(BC$6,Data!$N$4:$Y$11,Data!$W$1,FALSE)/1000)*VLOOKUP(BC$6,Data!$N$4:$Y$11,Data!$P$1,FALSE)^1.5+VLOOKUP(BC$6,Data!$N$4:$Y$11,Data!$W$1,FALSE)/1000*(Mannings_n_bot)^1.5)/O541)^0.67</f>
        <v>4.9686573578414668E-2</v>
      </c>
      <c r="BD541" s="34">
        <f>(((P541-VLOOKUP(BD$6,Data!$N$4:$Y$11,Data!$W$1,FALSE)/1000)*VLOOKUP(BD$6,Data!$N$4:$Y$11,Data!$P$1,FALSE)^1.5+VLOOKUP(BD$6,Data!$N$4:$Y$11,Data!$W$1,FALSE)/1000*(Mannings_n_bot)^1.5)/P541)^0.67</f>
        <v>4.9494485788216774E-2</v>
      </c>
      <c r="BE541" s="34">
        <f>(((Q541-VLOOKUP(BE$6,Data!$N$4:$Y$11,Data!$W$1,FALSE)/1000)*VLOOKUP(BE$6,Data!$N$4:$Y$11,Data!$P$1,FALSE)^1.5+VLOOKUP(BE$6,Data!$N$4:$Y$11,Data!$W$1,FALSE)/1000*(Mannings_n_bot)^1.5)/Q541)^0.67</f>
        <v>4.9327169088669583E-2</v>
      </c>
      <c r="BF541" s="34">
        <f>(((R541-VLOOKUP(BF$6,Data!$N$4:$Y$11,Data!$W$1,FALSE)/1000)*VLOOKUP(BF$6,Data!$N$4:$Y$11,Data!$P$1,FALSE)^1.5+VLOOKUP(BF$6,Data!$N$4:$Y$11,Data!$W$1,FALSE)/1000*(Mannings_n_bot)^1.5)/R541)^0.67</f>
        <v>4.9211433110646394E-2</v>
      </c>
      <c r="BG541" s="34">
        <f>(((S541-VLOOKUP(BG$6,Data!$N$4:$Y$11,Data!$W$1,FALSE)/1000)*VLOOKUP(BG$6,Data!$N$4:$Y$11,Data!$P$1,FALSE)^1.5+VLOOKUP(BG$6,Data!$N$4:$Y$11,Data!$W$1,FALSE)/1000*(Mannings_n_bot)^1.5)/S541)^0.67</f>
        <v>4.9117675097546817E-2</v>
      </c>
    </row>
    <row r="542" spans="1:59" x14ac:dyDescent="0.25">
      <c r="A542" s="28">
        <v>0.53500000000000003</v>
      </c>
      <c r="B542" s="94">
        <v>0.6249390263077006</v>
      </c>
      <c r="C542" s="94">
        <v>0.89726398490468029</v>
      </c>
      <c r="D542" s="94">
        <v>1.2172574918199168</v>
      </c>
      <c r="E542" s="94">
        <v>1.5874465961658073</v>
      </c>
      <c r="F542" s="94">
        <v>2.0050373918538584</v>
      </c>
      <c r="G542" s="94">
        <v>2.4730895015893957</v>
      </c>
      <c r="H542" s="94">
        <v>2.9882773677040668</v>
      </c>
      <c r="I542" s="94">
        <v>3.5541920234635822</v>
      </c>
      <c r="K542" s="28">
        <v>0.53500000000000003</v>
      </c>
      <c r="L542" s="94">
        <v>2.4133571342161995</v>
      </c>
      <c r="M542" s="94">
        <v>2.8991412462286652</v>
      </c>
      <c r="N542" s="94">
        <v>3.375505515271978</v>
      </c>
      <c r="O542" s="94">
        <v>3.8611653798115575</v>
      </c>
      <c r="P542" s="94">
        <v>4.3375360464044004</v>
      </c>
      <c r="Q542" s="94">
        <v>4.823131794520136</v>
      </c>
      <c r="R542" s="94">
        <v>5.299511689781613</v>
      </c>
      <c r="S542" s="94">
        <v>5.7850687942383647</v>
      </c>
      <c r="U542" s="28">
        <v>0.53500000000000003</v>
      </c>
      <c r="V542" s="94">
        <v>1.3076783454566461</v>
      </c>
      <c r="W542" s="94">
        <v>1.5700424785751468</v>
      </c>
      <c r="X542" s="94">
        <v>1.8281646734289443</v>
      </c>
      <c r="Y542" s="94">
        <v>2.0904591689860625</v>
      </c>
      <c r="Z542" s="94">
        <v>2.3485832845824737</v>
      </c>
      <c r="AA542" s="94">
        <v>2.6108420739536178</v>
      </c>
      <c r="AB542" s="94">
        <v>2.8689704168610102</v>
      </c>
      <c r="AC542" s="94">
        <v>3.1312077838268313</v>
      </c>
      <c r="AE542" s="28">
        <v>0.53500000000000003</v>
      </c>
      <c r="AF542" s="94">
        <f t="shared" si="142"/>
        <v>0.64429576922846465</v>
      </c>
      <c r="AG542" s="94">
        <f t="shared" si="128"/>
        <v>0.64475083238178765</v>
      </c>
      <c r="AH542" s="94">
        <f t="shared" si="129"/>
        <v>0.64468474948651855</v>
      </c>
      <c r="AI542" s="94">
        <f t="shared" si="130"/>
        <v>0.64497851678511142</v>
      </c>
      <c r="AJ542" s="94">
        <f t="shared" si="131"/>
        <v>0.64490261898048962</v>
      </c>
      <c r="AK542" s="94">
        <f t="shared" si="132"/>
        <v>0.64511621001374253</v>
      </c>
      <c r="AL542" s="94">
        <f t="shared" si="133"/>
        <v>0.6450419259895066</v>
      </c>
      <c r="AM542" s="94">
        <f t="shared" si="134"/>
        <v>0.64520846056257708</v>
      </c>
      <c r="AO542" s="28">
        <v>0.53500000000000003</v>
      </c>
      <c r="AP542" s="94">
        <f t="shared" si="143"/>
        <v>0.25895008138141384</v>
      </c>
      <c r="AQ542" s="94">
        <f t="shared" si="135"/>
        <v>0.30949302179460281</v>
      </c>
      <c r="AR542" s="94">
        <f t="shared" si="136"/>
        <v>0.36061487273909476</v>
      </c>
      <c r="AS542" s="94">
        <f t="shared" si="137"/>
        <v>0.41113146939157574</v>
      </c>
      <c r="AT542" s="94">
        <f t="shared" si="138"/>
        <v>0.46225261770814186</v>
      </c>
      <c r="AU542" s="94">
        <f t="shared" si="139"/>
        <v>0.51275594508929412</v>
      </c>
      <c r="AV542" s="94">
        <f t="shared" si="140"/>
        <v>0.5638778707604305</v>
      </c>
      <c r="AW542" s="94">
        <f t="shared" si="141"/>
        <v>0.6143733376175885</v>
      </c>
      <c r="AY542" s="28">
        <v>0.53500000000000003</v>
      </c>
      <c r="AZ542" s="34">
        <f>(((L542-VLOOKUP(AZ$6,Data!$N$4:$Y$11,Data!$W$1,FALSE)/1000)*VLOOKUP(AZ$6,Data!$N$4:$Y$11,Data!$P$1,FALSE)^1.5+VLOOKUP(AZ$6,Data!$N$4:$Y$11,Data!$W$1,FALSE)/1000*(Mannings_n_bot)^1.5)/L542)^0.67</f>
        <v>5.0091341183016065E-2</v>
      </c>
      <c r="BA542" s="34">
        <f>(((M542-VLOOKUP(BA$6,Data!$N$4:$Y$11,Data!$W$1,FALSE)/1000)*VLOOKUP(BA$6,Data!$N$4:$Y$11,Data!$P$1,FALSE)^1.5+VLOOKUP(BA$6,Data!$N$4:$Y$11,Data!$W$1,FALSE)/1000*(Mannings_n_bot)^1.5)/M542)^0.67</f>
        <v>4.9986938004058991E-2</v>
      </c>
      <c r="BB542" s="34">
        <f>(((N542-VLOOKUP(BB$6,Data!$N$4:$Y$11,Data!$W$1,FALSE)/1000)*VLOOKUP(BB$6,Data!$N$4:$Y$11,Data!$P$1,FALSE)^1.5+VLOOKUP(BB$6,Data!$N$4:$Y$11,Data!$W$1,FALSE)/1000*(Mannings_n_bot)^1.5)/N542)^0.67</f>
        <v>4.9837865703368442E-2</v>
      </c>
      <c r="BC542" s="34">
        <f>(((O542-VLOOKUP(BC$6,Data!$N$4:$Y$11,Data!$W$1,FALSE)/1000)*VLOOKUP(BC$6,Data!$N$4:$Y$11,Data!$P$1,FALSE)^1.5+VLOOKUP(BC$6,Data!$N$4:$Y$11,Data!$W$1,FALSE)/1000*(Mannings_n_bot)^1.5)/O542)^0.67</f>
        <v>4.967351513505517E-2</v>
      </c>
      <c r="BD542" s="34">
        <f>(((P542-VLOOKUP(BD$6,Data!$N$4:$Y$11,Data!$W$1,FALSE)/1000)*VLOOKUP(BD$6,Data!$N$4:$Y$11,Data!$P$1,FALSE)^1.5+VLOOKUP(BD$6,Data!$N$4:$Y$11,Data!$W$1,FALSE)/1000*(Mannings_n_bot)^1.5)/P542)^0.67</f>
        <v>4.9481157704017585E-2</v>
      </c>
      <c r="BE542" s="34">
        <f>(((Q542-VLOOKUP(BE$6,Data!$N$4:$Y$11,Data!$W$1,FALSE)/1000)*VLOOKUP(BE$6,Data!$N$4:$Y$11,Data!$P$1,FALSE)^1.5+VLOOKUP(BE$6,Data!$N$4:$Y$11,Data!$W$1,FALSE)/1000*(Mannings_n_bot)^1.5)/Q542)^0.67</f>
        <v>4.931357306979197E-2</v>
      </c>
      <c r="BF542" s="34">
        <f>(((R542-VLOOKUP(BF$6,Data!$N$4:$Y$11,Data!$W$1,FALSE)/1000)*VLOOKUP(BF$6,Data!$N$4:$Y$11,Data!$P$1,FALSE)^1.5+VLOOKUP(BF$6,Data!$N$4:$Y$11,Data!$W$1,FALSE)/1000*(Mannings_n_bot)^1.5)/R542)^0.67</f>
        <v>4.9197677346824689E-2</v>
      </c>
      <c r="BG542" s="34">
        <f>(((S542-VLOOKUP(BG$6,Data!$N$4:$Y$11,Data!$W$1,FALSE)/1000)*VLOOKUP(BG$6,Data!$N$4:$Y$11,Data!$P$1,FALSE)^1.5+VLOOKUP(BG$6,Data!$N$4:$Y$11,Data!$W$1,FALSE)/1000*(Mannings_n_bot)^1.5)/S542)^0.67</f>
        <v>4.9103762687091559E-2</v>
      </c>
    </row>
    <row r="543" spans="1:59" x14ac:dyDescent="0.25">
      <c r="A543" s="28">
        <v>0.53600000000000003</v>
      </c>
      <c r="B543" s="94">
        <v>0.62598641901938734</v>
      </c>
      <c r="C543" s="94">
        <v>0.89876571054586929</v>
      </c>
      <c r="D543" s="94">
        <v>1.2192951913147549</v>
      </c>
      <c r="E543" s="94">
        <v>1.590101621736179</v>
      </c>
      <c r="F543" s="94">
        <v>2.0083916177561658</v>
      </c>
      <c r="G543" s="94">
        <v>2.4772240452835459</v>
      </c>
      <c r="H543" s="94">
        <v>2.9932743377741104</v>
      </c>
      <c r="I543" s="94">
        <v>3.5601323024821268</v>
      </c>
      <c r="K543" s="28">
        <v>0.53600000000000003</v>
      </c>
      <c r="L543" s="94">
        <v>2.4152204951500233</v>
      </c>
      <c r="M543" s="94">
        <v>2.90137258863464</v>
      </c>
      <c r="N543" s="94">
        <v>3.3781046944463879</v>
      </c>
      <c r="O543" s="94">
        <v>3.8641324191776176</v>
      </c>
      <c r="P543" s="94">
        <v>4.3408709157309984</v>
      </c>
      <c r="Q543" s="94">
        <v>4.8268344633078177</v>
      </c>
      <c r="R543" s="94">
        <v>5.3035821901143629</v>
      </c>
      <c r="S543" s="94">
        <v>5.7895070582194039</v>
      </c>
      <c r="U543" s="28">
        <v>0.53600000000000003</v>
      </c>
      <c r="V543" s="94">
        <v>1.3067274900860324</v>
      </c>
      <c r="W543" s="94">
        <v>1.5688949848210076</v>
      </c>
      <c r="X543" s="94">
        <v>1.826829519189634</v>
      </c>
      <c r="Y543" s="94">
        <v>2.0889274049714124</v>
      </c>
      <c r="Z543" s="94">
        <v>2.3468638491514549</v>
      </c>
      <c r="AA543" s="94">
        <v>2.6089260448695266</v>
      </c>
      <c r="AB543" s="94">
        <v>2.8668667088523856</v>
      </c>
      <c r="AC543" s="94">
        <v>3.1289074924605655</v>
      </c>
      <c r="AE543" s="28">
        <v>0.53600000000000003</v>
      </c>
      <c r="AF543" s="94">
        <f t="shared" si="142"/>
        <v>0.6453756036834315</v>
      </c>
      <c r="AG543" s="94">
        <f t="shared" si="128"/>
        <v>0.64582993382066756</v>
      </c>
      <c r="AH543" s="94">
        <f t="shared" si="129"/>
        <v>0.6457639572935655</v>
      </c>
      <c r="AI543" s="94">
        <f t="shared" si="130"/>
        <v>0.64605725194290575</v>
      </c>
      <c r="AJ543" s="94">
        <f t="shared" si="131"/>
        <v>0.64598147620172586</v>
      </c>
      <c r="AK543" s="94">
        <f t="shared" si="132"/>
        <v>0.64619472381455412</v>
      </c>
      <c r="AL543" s="94">
        <f t="shared" si="133"/>
        <v>0.64612055919569034</v>
      </c>
      <c r="AM543" s="94">
        <f t="shared" si="134"/>
        <v>0.64628682612514798</v>
      </c>
      <c r="AO543" s="28">
        <v>0.53600000000000003</v>
      </c>
      <c r="AP543" s="94">
        <f t="shared" si="143"/>
        <v>0.25918396282096129</v>
      </c>
      <c r="AQ543" s="94">
        <f t="shared" si="135"/>
        <v>0.30977259317419154</v>
      </c>
      <c r="AR543" s="94">
        <f t="shared" si="136"/>
        <v>0.36094061658872773</v>
      </c>
      <c r="AS543" s="94">
        <f t="shared" si="137"/>
        <v>0.41150288065816121</v>
      </c>
      <c r="AT543" s="94">
        <f t="shared" si="138"/>
        <v>0.46267020069127179</v>
      </c>
      <c r="AU543" s="94">
        <f t="shared" si="139"/>
        <v>0.51321918414950374</v>
      </c>
      <c r="AV543" s="94">
        <f t="shared" si="140"/>
        <v>0.56438728211913791</v>
      </c>
      <c r="AW543" s="94">
        <f t="shared" si="141"/>
        <v>0.61492839833881574</v>
      </c>
      <c r="AY543" s="28">
        <v>0.53600000000000003</v>
      </c>
      <c r="AZ543" s="34">
        <f>(((L543-VLOOKUP(AZ$6,Data!$N$4:$Y$11,Data!$W$1,FALSE)/1000)*VLOOKUP(AZ$6,Data!$N$4:$Y$11,Data!$P$1,FALSE)^1.5+VLOOKUP(AZ$6,Data!$N$4:$Y$11,Data!$W$1,FALSE)/1000*(Mannings_n_bot)^1.5)/L543)^0.67</f>
        <v>5.0078967322438189E-2</v>
      </c>
      <c r="BA543" s="34">
        <f>(((M543-VLOOKUP(BA$6,Data!$N$4:$Y$11,Data!$W$1,FALSE)/1000)*VLOOKUP(BA$6,Data!$N$4:$Y$11,Data!$P$1,FALSE)^1.5+VLOOKUP(BA$6,Data!$N$4:$Y$11,Data!$W$1,FALSE)/1000*(Mannings_n_bot)^1.5)/M543)^0.67</f>
        <v>4.9974365213485861E-2</v>
      </c>
      <c r="BB543" s="34">
        <f>(((N543-VLOOKUP(BB$6,Data!$N$4:$Y$11,Data!$W$1,FALSE)/1000)*VLOOKUP(BB$6,Data!$N$4:$Y$11,Data!$P$1,FALSE)^1.5+VLOOKUP(BB$6,Data!$N$4:$Y$11,Data!$W$1,FALSE)/1000*(Mannings_n_bot)^1.5)/N543)^0.67</f>
        <v>4.9825085880904174E-2</v>
      </c>
      <c r="BC543" s="34">
        <f>(((O543-VLOOKUP(BC$6,Data!$N$4:$Y$11,Data!$W$1,FALSE)/1000)*VLOOKUP(BC$6,Data!$N$4:$Y$11,Data!$P$1,FALSE)^1.5+VLOOKUP(BC$6,Data!$N$4:$Y$11,Data!$W$1,FALSE)/1000*(Mannings_n_bot)^1.5)/O543)^0.67</f>
        <v>4.9660465504847963E-2</v>
      </c>
      <c r="BD543" s="34">
        <f>(((P543-VLOOKUP(BD$6,Data!$N$4:$Y$11,Data!$W$1,FALSE)/1000)*VLOOKUP(BD$6,Data!$N$4:$Y$11,Data!$P$1,FALSE)^1.5+VLOOKUP(BD$6,Data!$N$4:$Y$11,Data!$W$1,FALSE)/1000*(Mannings_n_bot)^1.5)/P543)^0.67</f>
        <v>4.9467838591724773E-2</v>
      </c>
      <c r="BE543" s="34">
        <f>(((Q543-VLOOKUP(BE$6,Data!$N$4:$Y$11,Data!$W$1,FALSE)/1000)*VLOOKUP(BE$6,Data!$N$4:$Y$11,Data!$P$1,FALSE)^1.5+VLOOKUP(BE$6,Data!$N$4:$Y$11,Data!$W$1,FALSE)/1000*(Mannings_n_bot)^1.5)/Q543)^0.67</f>
        <v>4.9299986105533676E-2</v>
      </c>
      <c r="BF543" s="34">
        <f>(((R543-VLOOKUP(BF$6,Data!$N$4:$Y$11,Data!$W$1,FALSE)/1000)*VLOOKUP(BF$6,Data!$N$4:$Y$11,Data!$P$1,FALSE)^1.5+VLOOKUP(BF$6,Data!$N$4:$Y$11,Data!$W$1,FALSE)/1000*(Mannings_n_bot)^1.5)/R543)^0.67</f>
        <v>4.9183930737053246E-2</v>
      </c>
      <c r="BG543" s="34">
        <f>(((S543-VLOOKUP(BG$6,Data!$N$4:$Y$11,Data!$W$1,FALSE)/1000)*VLOOKUP(BG$6,Data!$N$4:$Y$11,Data!$P$1,FALSE)^1.5+VLOOKUP(BG$6,Data!$N$4:$Y$11,Data!$W$1,FALSE)/1000*(Mannings_n_bot)^1.5)/S543)^0.67</f>
        <v>4.9089859465389844E-2</v>
      </c>
    </row>
    <row r="544" spans="1:59" x14ac:dyDescent="0.25">
      <c r="A544" s="28">
        <v>0.53700000000000003</v>
      </c>
      <c r="B544" s="94">
        <v>0.62703304879608801</v>
      </c>
      <c r="C544" s="94">
        <v>0.900266336704026</v>
      </c>
      <c r="D544" s="94">
        <v>1.2213314000210076</v>
      </c>
      <c r="E544" s="94">
        <v>1.592754698471029</v>
      </c>
      <c r="F544" s="94">
        <v>2.0117433836906935</v>
      </c>
      <c r="G544" s="94">
        <v>2.4813555494664206</v>
      </c>
      <c r="H544" s="94">
        <v>2.9982676373740271</v>
      </c>
      <c r="I544" s="94">
        <v>3.5660682099914673</v>
      </c>
      <c r="K544" s="28">
        <v>0.53700000000000003</v>
      </c>
      <c r="L544" s="94">
        <v>2.4170852143710748</v>
      </c>
      <c r="M544" s="94">
        <v>2.9036055659075979</v>
      </c>
      <c r="N544" s="94">
        <v>3.3807057765830466</v>
      </c>
      <c r="O544" s="94">
        <v>3.8671016380035104</v>
      </c>
      <c r="P544" s="94">
        <v>4.3442082326254647</v>
      </c>
      <c r="Q544" s="94">
        <v>4.8305398561175084</v>
      </c>
      <c r="R544" s="94">
        <v>5.307655682588071</v>
      </c>
      <c r="S544" s="94">
        <v>5.7939485907689159</v>
      </c>
      <c r="U544" s="28">
        <v>0.53700000000000003</v>
      </c>
      <c r="V544" s="94">
        <v>1.3057739756717677</v>
      </c>
      <c r="W544" s="94">
        <v>1.5677443152407955</v>
      </c>
      <c r="X544" s="94">
        <v>1.8254906641783468</v>
      </c>
      <c r="Y544" s="94">
        <v>2.0873914235816584</v>
      </c>
      <c r="Z544" s="94">
        <v>2.3451396714268551</v>
      </c>
      <c r="AA544" s="94">
        <v>2.6070047569762202</v>
      </c>
      <c r="AB544" s="94">
        <v>2.8647572171235578</v>
      </c>
      <c r="AC544" s="94">
        <v>3.1266009009090401</v>
      </c>
      <c r="AE544" s="28">
        <v>0.53700000000000003</v>
      </c>
      <c r="AF544" s="94">
        <f t="shared" si="142"/>
        <v>0.64645465157240867</v>
      </c>
      <c r="AG544" s="94">
        <f t="shared" si="128"/>
        <v>0.64690824519930623</v>
      </c>
      <c r="AH544" s="94">
        <f t="shared" si="129"/>
        <v>0.64684237554813728</v>
      </c>
      <c r="AI544" s="94">
        <f t="shared" si="130"/>
        <v>0.64713519529009844</v>
      </c>
      <c r="AJ544" s="94">
        <f t="shared" si="131"/>
        <v>0.64705954219599038</v>
      </c>
      <c r="AK544" s="94">
        <f t="shared" si="132"/>
        <v>0.64727244474555934</v>
      </c>
      <c r="AL544" s="94">
        <f t="shared" si="133"/>
        <v>0.64719840010356011</v>
      </c>
      <c r="AM544" s="94">
        <f t="shared" si="134"/>
        <v>0.64736439810799518</v>
      </c>
      <c r="AO544" s="28">
        <v>0.53700000000000003</v>
      </c>
      <c r="AP544" s="94">
        <f t="shared" si="143"/>
        <v>0.25941702223321983</v>
      </c>
      <c r="AQ544" s="94">
        <f t="shared" si="135"/>
        <v>0.31005118163238682</v>
      </c>
      <c r="AR544" s="94">
        <f t="shared" si="136"/>
        <v>0.36126521523426802</v>
      </c>
      <c r="AS544" s="94">
        <f t="shared" si="137"/>
        <v>0.41187298591234578</v>
      </c>
      <c r="AT544" s="94">
        <f t="shared" si="138"/>
        <v>0.46308631538016232</v>
      </c>
      <c r="AU544" s="94">
        <f t="shared" si="139"/>
        <v>0.51368079415056977</v>
      </c>
      <c r="AV544" s="94">
        <f t="shared" si="140"/>
        <v>0.56489490213352334</v>
      </c>
      <c r="AW544" s="94">
        <f t="shared" si="141"/>
        <v>0.61548150697661164</v>
      </c>
      <c r="AY544" s="28">
        <v>0.53700000000000003</v>
      </c>
      <c r="AZ544" s="34">
        <f>(((L544-VLOOKUP(AZ$6,Data!$N$4:$Y$11,Data!$W$1,FALSE)/1000)*VLOOKUP(AZ$6,Data!$N$4:$Y$11,Data!$P$1,FALSE)^1.5+VLOOKUP(AZ$6,Data!$N$4:$Y$11,Data!$W$1,FALSE)/1000*(Mannings_n_bot)^1.5)/L544)^0.67</f>
        <v>5.0066602036952949E-2</v>
      </c>
      <c r="BA544" s="34">
        <f>(((M544-VLOOKUP(BA$6,Data!$N$4:$Y$11,Data!$W$1,FALSE)/1000)*VLOOKUP(BA$6,Data!$N$4:$Y$11,Data!$P$1,FALSE)^1.5+VLOOKUP(BA$6,Data!$N$4:$Y$11,Data!$W$1,FALSE)/1000*(Mannings_n_bot)^1.5)/M544)^0.67</f>
        <v>4.9961800999717074E-2</v>
      </c>
      <c r="BB544" s="34">
        <f>(((N544-VLOOKUP(BB$6,Data!$N$4:$Y$11,Data!$W$1,FALSE)/1000)*VLOOKUP(BB$6,Data!$N$4:$Y$11,Data!$P$1,FALSE)^1.5+VLOOKUP(BB$6,Data!$N$4:$Y$11,Data!$W$1,FALSE)/1000*(Mannings_n_bot)^1.5)/N544)^0.67</f>
        <v>4.981231476160649E-2</v>
      </c>
      <c r="BC544" s="34">
        <f>(((O544-VLOOKUP(BC$6,Data!$N$4:$Y$11,Data!$W$1,FALSE)/1000)*VLOOKUP(BC$6,Data!$N$4:$Y$11,Data!$P$1,FALSE)^1.5+VLOOKUP(BC$6,Data!$N$4:$Y$11,Data!$W$1,FALSE)/1000*(Mannings_n_bot)^1.5)/O544)^0.67</f>
        <v>4.9647424648538344E-2</v>
      </c>
      <c r="BD544" s="34">
        <f>(((P544-VLOOKUP(BD$6,Data!$N$4:$Y$11,Data!$W$1,FALSE)/1000)*VLOOKUP(BD$6,Data!$N$4:$Y$11,Data!$P$1,FALSE)^1.5+VLOOKUP(BD$6,Data!$N$4:$Y$11,Data!$W$1,FALSE)/1000*(Mannings_n_bot)^1.5)/P544)^0.67</f>
        <v>4.9454528411274332E-2</v>
      </c>
      <c r="BE544" s="34">
        <f>(((Q544-VLOOKUP(BE$6,Data!$N$4:$Y$11,Data!$W$1,FALSE)/1000)*VLOOKUP(BE$6,Data!$N$4:$Y$11,Data!$P$1,FALSE)^1.5+VLOOKUP(BE$6,Data!$N$4:$Y$11,Data!$W$1,FALSE)/1000*(Mannings_n_bot)^1.5)/Q544)^0.67</f>
        <v>4.9286408155242233E-2</v>
      </c>
      <c r="BF544" s="34">
        <f>(((R544-VLOOKUP(BF$6,Data!$N$4:$Y$11,Data!$W$1,FALSE)/1000)*VLOOKUP(BF$6,Data!$N$4:$Y$11,Data!$P$1,FALSE)^1.5+VLOOKUP(BF$6,Data!$N$4:$Y$11,Data!$W$1,FALSE)/1000*(Mannings_n_bot)^1.5)/R544)^0.67</f>
        <v>4.9170193240179905E-2</v>
      </c>
      <c r="BG544" s="34">
        <f>(((S544-VLOOKUP(BG$6,Data!$N$4:$Y$11,Data!$W$1,FALSE)/1000)*VLOOKUP(BG$6,Data!$N$4:$Y$11,Data!$P$1,FALSE)^1.5+VLOOKUP(BG$6,Data!$N$4:$Y$11,Data!$W$1,FALSE)/1000*(Mannings_n_bot)^1.5)/S544)^0.67</f>
        <v>4.907596539098092E-2</v>
      </c>
    </row>
    <row r="545" spans="1:59" x14ac:dyDescent="0.25">
      <c r="A545" s="28">
        <v>0.53800000000000003</v>
      </c>
      <c r="B545" s="94">
        <v>0.62807891350491774</v>
      </c>
      <c r="C545" s="94">
        <v>0.90176586033705886</v>
      </c>
      <c r="D545" s="94">
        <v>1.2233661138076948</v>
      </c>
      <c r="E545" s="94">
        <v>1.5954058210061295</v>
      </c>
      <c r="F545" s="94">
        <v>2.0150926828745881</v>
      </c>
      <c r="G545" s="94">
        <v>2.4854840057978755</v>
      </c>
      <c r="H545" s="94">
        <v>3.0032572564153179</v>
      </c>
      <c r="I545" s="94">
        <v>3.5719997340217677</v>
      </c>
      <c r="K545" s="28">
        <v>0.53800000000000003</v>
      </c>
      <c r="L545" s="94">
        <v>2.4189512976666223</v>
      </c>
      <c r="M545" s="94">
        <v>2.9058401849783539</v>
      </c>
      <c r="N545" s="94">
        <v>3.383308769755188</v>
      </c>
      <c r="O545" s="94">
        <v>3.8700730455057455</v>
      </c>
      <c r="P545" s="94">
        <v>4.3475480074466883</v>
      </c>
      <c r="Q545" s="94">
        <v>4.8342479844512418</v>
      </c>
      <c r="R545" s="94">
        <v>5.3117321798471471</v>
      </c>
      <c r="S545" s="94">
        <v>5.7983934056743704</v>
      </c>
      <c r="U545" s="28">
        <v>0.53800000000000003</v>
      </c>
      <c r="V545" s="94">
        <v>1.3048177963844487</v>
      </c>
      <c r="W545" s="94">
        <v>1.566590462836523</v>
      </c>
      <c r="X545" s="94">
        <v>1.8241481002464068</v>
      </c>
      <c r="Y545" s="94">
        <v>2.0858512155000146</v>
      </c>
      <c r="Z545" s="94">
        <v>2.3434107409411671</v>
      </c>
      <c r="AA545" s="94">
        <v>2.6050781986383256</v>
      </c>
      <c r="AB545" s="94">
        <v>2.8626419288883898</v>
      </c>
      <c r="AC545" s="94">
        <v>3.1242879952184013</v>
      </c>
      <c r="AE545" s="28">
        <v>0.53800000000000003</v>
      </c>
      <c r="AF545" s="94">
        <f t="shared" si="142"/>
        <v>0.64753291069644781</v>
      </c>
      <c r="AG545" s="94">
        <f t="shared" si="128"/>
        <v>0.64798576433173505</v>
      </c>
      <c r="AH545" s="94">
        <f t="shared" si="129"/>
        <v>0.64792000206238121</v>
      </c>
      <c r="AI545" s="94">
        <f t="shared" si="130"/>
        <v>0.64821234464720734</v>
      </c>
      <c r="AJ545" s="94">
        <f t="shared" si="131"/>
        <v>0.6481368147816382</v>
      </c>
      <c r="AK545" s="94">
        <f t="shared" si="132"/>
        <v>0.64834937063119502</v>
      </c>
      <c r="AL545" s="94">
        <f t="shared" si="133"/>
        <v>0.64827544653543834</v>
      </c>
      <c r="AM545" s="94">
        <f t="shared" si="134"/>
        <v>0.6484411743381806</v>
      </c>
      <c r="AO545" s="28">
        <v>0.53800000000000003</v>
      </c>
      <c r="AP545" s="94">
        <f t="shared" si="143"/>
        <v>0.25964925962369623</v>
      </c>
      <c r="AQ545" s="94">
        <f t="shared" si="135"/>
        <v>0.31032878717787304</v>
      </c>
      <c r="AR545" s="94">
        <f t="shared" si="136"/>
        <v>0.36158866868548212</v>
      </c>
      <c r="AS545" s="94">
        <f t="shared" si="137"/>
        <v>0.41224178516703941</v>
      </c>
      <c r="AT545" s="94">
        <f t="shared" si="138"/>
        <v>0.46350096178881539</v>
      </c>
      <c r="AU545" s="94">
        <f t="shared" si="139"/>
        <v>0.5141407751096192</v>
      </c>
      <c r="AV545" s="94">
        <f t="shared" si="140"/>
        <v>0.56540073082181286</v>
      </c>
      <c r="AW545" s="94">
        <f t="shared" si="141"/>
        <v>0.61603266355231612</v>
      </c>
      <c r="AY545" s="28">
        <v>0.53800000000000003</v>
      </c>
      <c r="AZ545" s="34">
        <f>(((L545-VLOOKUP(AZ$6,Data!$N$4:$Y$11,Data!$W$1,FALSE)/1000)*VLOOKUP(AZ$6,Data!$N$4:$Y$11,Data!$P$1,FALSE)^1.5+VLOOKUP(AZ$6,Data!$N$4:$Y$11,Data!$W$1,FALSE)/1000*(Mannings_n_bot)^1.5)/L545)^0.67</f>
        <v>5.0054245288723598E-2</v>
      </c>
      <c r="BA545" s="34">
        <f>(((M545-VLOOKUP(BA$6,Data!$N$4:$Y$11,Data!$W$1,FALSE)/1000)*VLOOKUP(BA$6,Data!$N$4:$Y$11,Data!$P$1,FALSE)^1.5+VLOOKUP(BA$6,Data!$N$4:$Y$11,Data!$W$1,FALSE)/1000*(Mannings_n_bot)^1.5)/M545)^0.67</f>
        <v>4.9949245324669544E-2</v>
      </c>
      <c r="BB545" s="34">
        <f>(((N545-VLOOKUP(BB$6,Data!$N$4:$Y$11,Data!$W$1,FALSE)/1000)*VLOOKUP(BB$6,Data!$N$4:$Y$11,Data!$P$1,FALSE)^1.5+VLOOKUP(BB$6,Data!$N$4:$Y$11,Data!$W$1,FALSE)/1000*(Mannings_n_bot)^1.5)/N545)^0.67</f>
        <v>4.9799552306761315E-2</v>
      </c>
      <c r="BC545" s="34">
        <f>(((O545-VLOOKUP(BC$6,Data!$N$4:$Y$11,Data!$W$1,FALSE)/1000)*VLOOKUP(BC$6,Data!$N$4:$Y$11,Data!$P$1,FALSE)^1.5+VLOOKUP(BC$6,Data!$N$4:$Y$11,Data!$W$1,FALSE)/1000*(Mannings_n_bot)^1.5)/O545)^0.67</f>
        <v>4.9634392526863955E-2</v>
      </c>
      <c r="BD545" s="34">
        <f>(((P545-VLOOKUP(BD$6,Data!$N$4:$Y$11,Data!$W$1,FALSE)/1000)*VLOOKUP(BD$6,Data!$N$4:$Y$11,Data!$P$1,FALSE)^1.5+VLOOKUP(BD$6,Data!$N$4:$Y$11,Data!$W$1,FALSE)/1000*(Mannings_n_bot)^1.5)/P545)^0.67</f>
        <v>4.9441227122594099E-2</v>
      </c>
      <c r="BE545" s="34">
        <f>(((Q545-VLOOKUP(BE$6,Data!$N$4:$Y$11,Data!$W$1,FALSE)/1000)*VLOOKUP(BE$6,Data!$N$4:$Y$11,Data!$P$1,FALSE)^1.5+VLOOKUP(BE$6,Data!$N$4:$Y$11,Data!$W$1,FALSE)/1000*(Mannings_n_bot)^1.5)/Q545)^0.67</f>
        <v>4.9272839178255527E-2</v>
      </c>
      <c r="BF545" s="34">
        <f>(((R545-VLOOKUP(BF$6,Data!$N$4:$Y$11,Data!$W$1,FALSE)/1000)*VLOOKUP(BF$6,Data!$N$4:$Y$11,Data!$P$1,FALSE)^1.5+VLOOKUP(BF$6,Data!$N$4:$Y$11,Data!$W$1,FALSE)/1000*(Mannings_n_bot)^1.5)/R545)^0.67</f>
        <v>4.915646481504278E-2</v>
      </c>
      <c r="BG545" s="34">
        <f>(((S545-VLOOKUP(BG$6,Data!$N$4:$Y$11,Data!$W$1,FALSE)/1000)*VLOOKUP(BG$6,Data!$N$4:$Y$11,Data!$P$1,FALSE)^1.5+VLOOKUP(BG$6,Data!$N$4:$Y$11,Data!$W$1,FALSE)/1000*(Mannings_n_bot)^1.5)/S545)^0.67</f>
        <v>4.9062080422393177E-2</v>
      </c>
    </row>
    <row r="546" spans="1:59" x14ac:dyDescent="0.25">
      <c r="A546" s="28">
        <v>0.53900000000000003</v>
      </c>
      <c r="B546" s="94">
        <v>0.62912401100830873</v>
      </c>
      <c r="C546" s="94">
        <v>0.90326427839616108</v>
      </c>
      <c r="D546" s="94">
        <v>1.2253993285347251</v>
      </c>
      <c r="E546" s="94">
        <v>1.5980549839653788</v>
      </c>
      <c r="F546" s="94">
        <v>2.0184395085100002</v>
      </c>
      <c r="G546" s="94">
        <v>2.4896094059192864</v>
      </c>
      <c r="H546" s="94">
        <v>3.0082431847871436</v>
      </c>
      <c r="I546" s="94">
        <v>3.5779268625766409</v>
      </c>
      <c r="K546" s="28">
        <v>0.53900000000000003</v>
      </c>
      <c r="L546" s="94">
        <v>2.4208187508533681</v>
      </c>
      <c r="M546" s="94">
        <v>2.9080764528130438</v>
      </c>
      <c r="N546" s="94">
        <v>3.3859136820771765</v>
      </c>
      <c r="O546" s="94">
        <v>3.8730466509478485</v>
      </c>
      <c r="P546" s="94">
        <v>4.3508902506063878</v>
      </c>
      <c r="Q546" s="94">
        <v>4.8379588598697669</v>
      </c>
      <c r="R546" s="94">
        <v>5.3158116946005176</v>
      </c>
      <c r="S546" s="94">
        <v>5.8028415167936469</v>
      </c>
      <c r="U546" s="28">
        <v>0.53900000000000003</v>
      </c>
      <c r="V546" s="94">
        <v>1.3038589463612562</v>
      </c>
      <c r="W546" s="94">
        <v>1.5654334205701856</v>
      </c>
      <c r="X546" s="94">
        <v>1.822801819198524</v>
      </c>
      <c r="Y546" s="94">
        <v>2.0843067713564811</v>
      </c>
      <c r="Z546" s="94">
        <v>2.3416770471670736</v>
      </c>
      <c r="AA546" s="94">
        <v>2.6031463581540564</v>
      </c>
      <c r="AB546" s="94">
        <v>2.8605208312877402</v>
      </c>
      <c r="AC546" s="94">
        <v>3.1219687613551881</v>
      </c>
      <c r="AE546" s="28">
        <v>0.53900000000000003</v>
      </c>
      <c r="AF546" s="94">
        <f t="shared" si="142"/>
        <v>0.64861037885177231</v>
      </c>
      <c r="AG546" s="94">
        <f t="shared" si="128"/>
        <v>0.64906248902715979</v>
      </c>
      <c r="AH546" s="94">
        <f t="shared" si="129"/>
        <v>0.64899683464361924</v>
      </c>
      <c r="AI546" s="94">
        <f t="shared" si="130"/>
        <v>0.64928869782992582</v>
      </c>
      <c r="AJ546" s="94">
        <f t="shared" si="131"/>
        <v>0.64921329177220077</v>
      </c>
      <c r="AK546" s="94">
        <f t="shared" si="132"/>
        <v>0.64942549929107751</v>
      </c>
      <c r="AL546" s="94">
        <f t="shared" si="133"/>
        <v>0.64935169630882505</v>
      </c>
      <c r="AM546" s="94">
        <f t="shared" si="134"/>
        <v>0.64951715263794607</v>
      </c>
      <c r="AO546" s="28">
        <v>0.53900000000000003</v>
      </c>
      <c r="AP546" s="94">
        <f t="shared" si="143"/>
        <v>0.2598806749933405</v>
      </c>
      <c r="AQ546" s="94">
        <f t="shared" si="135"/>
        <v>0.31060540981390444</v>
      </c>
      <c r="AR546" s="94">
        <f t="shared" si="136"/>
        <v>0.36191097694580687</v>
      </c>
      <c r="AS546" s="94">
        <f t="shared" si="137"/>
        <v>0.41260927842794964</v>
      </c>
      <c r="AT546" s="94">
        <f t="shared" si="138"/>
        <v>0.46391413992313146</v>
      </c>
      <c r="AU546" s="94">
        <f t="shared" si="139"/>
        <v>0.51459912703480581</v>
      </c>
      <c r="AV546" s="94">
        <f t="shared" si="140"/>
        <v>0.56590476819236024</v>
      </c>
      <c r="AW546" s="94">
        <f t="shared" si="141"/>
        <v>0.61658186807652471</v>
      </c>
      <c r="AY546" s="28">
        <v>0.53900000000000003</v>
      </c>
      <c r="AZ546" s="34">
        <f>(((L546-VLOOKUP(AZ$6,Data!$N$4:$Y$11,Data!$W$1,FALSE)/1000)*VLOOKUP(AZ$6,Data!$N$4:$Y$11,Data!$P$1,FALSE)^1.5+VLOOKUP(AZ$6,Data!$N$4:$Y$11,Data!$W$1,FALSE)/1000*(Mannings_n_bot)^1.5)/L546)^0.67</f>
        <v>5.0041897039909126E-2</v>
      </c>
      <c r="BA546" s="34">
        <f>(((M546-VLOOKUP(BA$6,Data!$N$4:$Y$11,Data!$W$1,FALSE)/1000)*VLOOKUP(BA$6,Data!$N$4:$Y$11,Data!$P$1,FALSE)^1.5+VLOOKUP(BA$6,Data!$N$4:$Y$11,Data!$W$1,FALSE)/1000*(Mannings_n_bot)^1.5)/M546)^0.67</f>
        <v>4.9936698150253693E-2</v>
      </c>
      <c r="BB546" s="34">
        <f>(((N546-VLOOKUP(BB$6,Data!$N$4:$Y$11,Data!$W$1,FALSE)/1000)*VLOOKUP(BB$6,Data!$N$4:$Y$11,Data!$P$1,FALSE)^1.5+VLOOKUP(BB$6,Data!$N$4:$Y$11,Data!$W$1,FALSE)/1000*(Mannings_n_bot)^1.5)/N546)^0.67</f>
        <v>4.9786798477647956E-2</v>
      </c>
      <c r="BC546" s="34">
        <f>(((O546-VLOOKUP(BC$6,Data!$N$4:$Y$11,Data!$W$1,FALSE)/1000)*VLOOKUP(BC$6,Data!$N$4:$Y$11,Data!$P$1,FALSE)^1.5+VLOOKUP(BC$6,Data!$N$4:$Y$11,Data!$W$1,FALSE)/1000*(Mannings_n_bot)^1.5)/O546)^0.67</f>
        <v>4.9621369100553911E-2</v>
      </c>
      <c r="BD546" s="34">
        <f>(((P546-VLOOKUP(BD$6,Data!$N$4:$Y$11,Data!$W$1,FALSE)/1000)*VLOOKUP(BD$6,Data!$N$4:$Y$11,Data!$P$1,FALSE)^1.5+VLOOKUP(BD$6,Data!$N$4:$Y$11,Data!$W$1,FALSE)/1000*(Mannings_n_bot)^1.5)/P546)^0.67</f>
        <v>4.942793468560313E-2</v>
      </c>
      <c r="BE546" s="34">
        <f>(((Q546-VLOOKUP(BE$6,Data!$N$4:$Y$11,Data!$W$1,FALSE)/1000)*VLOOKUP(BE$6,Data!$N$4:$Y$11,Data!$P$1,FALSE)^1.5+VLOOKUP(BE$6,Data!$N$4:$Y$11,Data!$W$1,FALSE)/1000*(Mannings_n_bot)^1.5)/Q546)^0.67</f>
        <v>4.9259279133901039E-2</v>
      </c>
      <c r="BF546" s="34">
        <f>(((R546-VLOOKUP(BF$6,Data!$N$4:$Y$11,Data!$W$1,FALSE)/1000)*VLOOKUP(BF$6,Data!$N$4:$Y$11,Data!$P$1,FALSE)^1.5+VLOOKUP(BF$6,Data!$N$4:$Y$11,Data!$W$1,FALSE)/1000*(Mannings_n_bot)^1.5)/R546)^0.67</f>
        <v>4.9142745420469452E-2</v>
      </c>
      <c r="BG546" s="34">
        <f>(((S546-VLOOKUP(BG$6,Data!$N$4:$Y$11,Data!$W$1,FALSE)/1000)*VLOOKUP(BG$6,Data!$N$4:$Y$11,Data!$P$1,FALSE)^1.5+VLOOKUP(BG$6,Data!$N$4:$Y$11,Data!$W$1,FALSE)/1000*(Mannings_n_bot)^1.5)/S546)^0.67</f>
        <v>4.9048204518143415E-2</v>
      </c>
    </row>
    <row r="547" spans="1:59" x14ac:dyDescent="0.25">
      <c r="A547" s="28">
        <v>0.54</v>
      </c>
      <c r="B547" s="94">
        <v>0.63016833916398163</v>
      </c>
      <c r="C547" s="94">
        <v>0.90476158782577143</v>
      </c>
      <c r="D547" s="94">
        <v>1.2274310400528412</v>
      </c>
      <c r="E547" s="94">
        <v>1.6007021819607385</v>
      </c>
      <c r="F547" s="94">
        <v>2.0217838537840005</v>
      </c>
      <c r="G547" s="94">
        <v>2.4937317414534332</v>
      </c>
      <c r="H547" s="94">
        <v>3.0132254123561957</v>
      </c>
      <c r="I547" s="94">
        <v>3.5838495836329933</v>
      </c>
      <c r="K547" s="28">
        <v>0.54</v>
      </c>
      <c r="L547" s="94">
        <v>2.4226875797776746</v>
      </c>
      <c r="M547" s="94">
        <v>2.9103143764133965</v>
      </c>
      <c r="N547" s="94">
        <v>3.3885205217048271</v>
      </c>
      <c r="O547" s="94">
        <v>3.8760224636407288</v>
      </c>
      <c r="P547" s="94">
        <v>4.3542349725695209</v>
      </c>
      <c r="Q547" s="94">
        <v>4.8416724939930003</v>
      </c>
      <c r="R547" s="94">
        <v>5.3198942396221369</v>
      </c>
      <c r="S547" s="94">
        <v>5.8072929380555856</v>
      </c>
      <c r="U547" s="28">
        <v>0.54</v>
      </c>
      <c r="V547" s="94">
        <v>1.3028974197057122</v>
      </c>
      <c r="W547" s="94">
        <v>1.5642731813634707</v>
      </c>
      <c r="X547" s="94">
        <v>1.8214518127924559</v>
      </c>
      <c r="Y547" s="94">
        <v>2.0827580817274556</v>
      </c>
      <c r="Z547" s="94">
        <v>2.3399385795170078</v>
      </c>
      <c r="AA547" s="94">
        <v>2.6012092237547373</v>
      </c>
      <c r="AB547" s="94">
        <v>2.8583939113889292</v>
      </c>
      <c r="AC547" s="94">
        <v>3.1196431852057569</v>
      </c>
      <c r="AE547" s="28">
        <v>0.54</v>
      </c>
      <c r="AF547" s="94">
        <f t="shared" si="142"/>
        <v>0.64968705382974834</v>
      </c>
      <c r="AG547" s="94">
        <f t="shared" si="128"/>
        <v>0.65013841708993259</v>
      </c>
      <c r="AH547" s="94">
        <f t="shared" si="129"/>
        <v>0.65007287109431899</v>
      </c>
      <c r="AI547" s="94">
        <f t="shared" si="130"/>
        <v>0.65036425264909736</v>
      </c>
      <c r="AJ547" s="94">
        <f t="shared" si="131"/>
        <v>0.65028897097635951</v>
      </c>
      <c r="AK547" s="94">
        <f t="shared" si="132"/>
        <v>0.65050082853997226</v>
      </c>
      <c r="AL547" s="94">
        <f t="shared" si="133"/>
        <v>0.65042714723637018</v>
      </c>
      <c r="AM547" s="94">
        <f t="shared" si="134"/>
        <v>0.65059233082468526</v>
      </c>
      <c r="AO547" s="28">
        <v>0.54</v>
      </c>
      <c r="AP547" s="94">
        <f t="shared" si="143"/>
        <v>0.26011126833853293</v>
      </c>
      <c r="AQ547" s="94">
        <f t="shared" si="135"/>
        <v>0.31088104953829027</v>
      </c>
      <c r="AR547" s="94">
        <f t="shared" si="136"/>
        <v>0.36223214001233139</v>
      </c>
      <c r="AS547" s="94">
        <f t="shared" si="137"/>
        <v>0.4129754656935623</v>
      </c>
      <c r="AT547" s="94">
        <f t="shared" si="138"/>
        <v>0.46432584978088715</v>
      </c>
      <c r="AU547" s="94">
        <f t="shared" si="139"/>
        <v>0.51505584992528375</v>
      </c>
      <c r="AV547" s="94">
        <f t="shared" si="140"/>
        <v>0.56640701424361772</v>
      </c>
      <c r="AW547" s="94">
        <f t="shared" si="141"/>
        <v>0.61712912054905711</v>
      </c>
      <c r="AY547" s="28">
        <v>0.54</v>
      </c>
      <c r="AZ547" s="34">
        <f>(((L547-VLOOKUP(AZ$6,Data!$N$4:$Y$11,Data!$W$1,FALSE)/1000)*VLOOKUP(AZ$6,Data!$N$4:$Y$11,Data!$P$1,FALSE)^1.5+VLOOKUP(AZ$6,Data!$N$4:$Y$11,Data!$W$1,FALSE)/1000*(Mannings_n_bot)^1.5)/L547)^0.67</f>
        <v>5.0029557252663254E-2</v>
      </c>
      <c r="BA547" s="34">
        <f>(((M547-VLOOKUP(BA$6,Data!$N$4:$Y$11,Data!$W$1,FALSE)/1000)*VLOOKUP(BA$6,Data!$N$4:$Y$11,Data!$P$1,FALSE)^1.5+VLOOKUP(BA$6,Data!$N$4:$Y$11,Data!$W$1,FALSE)/1000*(Mannings_n_bot)^1.5)/M547)^0.67</f>
        <v>4.9924159438372466E-2</v>
      </c>
      <c r="BB547" s="34">
        <f>(((N547-VLOOKUP(BB$6,Data!$N$4:$Y$11,Data!$W$1,FALSE)/1000)*VLOOKUP(BB$6,Data!$N$4:$Y$11,Data!$P$1,FALSE)^1.5+VLOOKUP(BB$6,Data!$N$4:$Y$11,Data!$W$1,FALSE)/1000*(Mannings_n_bot)^1.5)/N547)^0.67</f>
        <v>4.9774053235537984E-2</v>
      </c>
      <c r="BC547" s="34">
        <f>(((O547-VLOOKUP(BC$6,Data!$N$4:$Y$11,Data!$W$1,FALSE)/1000)*VLOOKUP(BC$6,Data!$N$4:$Y$11,Data!$P$1,FALSE)^1.5+VLOOKUP(BC$6,Data!$N$4:$Y$11,Data!$W$1,FALSE)/1000*(Mannings_n_bot)^1.5)/O547)^0.67</f>
        <v>4.9608354330327835E-2</v>
      </c>
      <c r="BD547" s="34">
        <f>(((P547-VLOOKUP(BD$6,Data!$N$4:$Y$11,Data!$W$1,FALSE)/1000)*VLOOKUP(BD$6,Data!$N$4:$Y$11,Data!$P$1,FALSE)^1.5+VLOOKUP(BD$6,Data!$N$4:$Y$11,Data!$W$1,FALSE)/1000*(Mannings_n_bot)^1.5)/P547)^0.67</f>
        <v>4.9414651060210722E-2</v>
      </c>
      <c r="BE547" s="34">
        <f>(((Q547-VLOOKUP(BE$6,Data!$N$4:$Y$11,Data!$W$1,FALSE)/1000)*VLOOKUP(BE$6,Data!$N$4:$Y$11,Data!$P$1,FALSE)^1.5+VLOOKUP(BE$6,Data!$N$4:$Y$11,Data!$W$1,FALSE)/1000*(Mannings_n_bot)^1.5)/Q547)^0.67</f>
        <v>4.9245727981494888E-2</v>
      </c>
      <c r="BF547" s="34">
        <f>(((R547-VLOOKUP(BF$6,Data!$N$4:$Y$11,Data!$W$1,FALSE)/1000)*VLOOKUP(BF$6,Data!$N$4:$Y$11,Data!$P$1,FALSE)^1.5+VLOOKUP(BF$6,Data!$N$4:$Y$11,Data!$W$1,FALSE)/1000*(Mannings_n_bot)^1.5)/R547)^0.67</f>
        <v>4.9129035015275983E-2</v>
      </c>
      <c r="BG547" s="34">
        <f>(((S547-VLOOKUP(BG$6,Data!$N$4:$Y$11,Data!$W$1,FALSE)/1000)*VLOOKUP(BG$6,Data!$N$4:$Y$11,Data!$P$1,FALSE)^1.5+VLOOKUP(BG$6,Data!$N$4:$Y$11,Data!$W$1,FALSE)/1000*(Mannings_n_bot)^1.5)/S547)^0.67</f>
        <v>4.9034337636735835E-2</v>
      </c>
    </row>
    <row r="548" spans="1:59" x14ac:dyDescent="0.25">
      <c r="A548" s="28">
        <v>0.54100000000000004</v>
      </c>
      <c r="B548" s="94">
        <v>0.63121189582491866</v>
      </c>
      <c r="C548" s="94">
        <v>0.90625778556353898</v>
      </c>
      <c r="D548" s="94">
        <v>1.2294612442035704</v>
      </c>
      <c r="E548" s="94">
        <v>1.6033474095921636</v>
      </c>
      <c r="F548" s="94">
        <v>2.0251257118684833</v>
      </c>
      <c r="G548" s="94">
        <v>2.4978510040044046</v>
      </c>
      <c r="H548" s="94">
        <v>3.018203928966571</v>
      </c>
      <c r="I548" s="94">
        <v>3.5897678851408665</v>
      </c>
      <c r="K548" s="28">
        <v>0.54100000000000004</v>
      </c>
      <c r="L548" s="94">
        <v>2.4245577903158</v>
      </c>
      <c r="M548" s="94">
        <v>2.9125539628170216</v>
      </c>
      <c r="N548" s="94">
        <v>3.3911292968357314</v>
      </c>
      <c r="O548" s="94">
        <v>3.8790004929430539</v>
      </c>
      <c r="P548" s="94">
        <v>4.3575821838547011</v>
      </c>
      <c r="Q548" s="94">
        <v>4.8453888985004925</v>
      </c>
      <c r="R548" s="94">
        <v>5.3239798277514998</v>
      </c>
      <c r="S548" s="94">
        <v>5.8117476834605331</v>
      </c>
      <c r="U548" s="28">
        <v>0.54100000000000004</v>
      </c>
      <c r="V548" s="94">
        <v>1.3019332104874362</v>
      </c>
      <c r="W548" s="94">
        <v>1.563109738097461</v>
      </c>
      <c r="X548" s="94">
        <v>1.8200980727386642</v>
      </c>
      <c r="Y548" s="94">
        <v>2.0812051371353446</v>
      </c>
      <c r="Z548" s="94">
        <v>2.3381953273427216</v>
      </c>
      <c r="AA548" s="94">
        <v>2.5992667836043073</v>
      </c>
      <c r="AB548" s="94">
        <v>2.8562611561852007</v>
      </c>
      <c r="AC548" s="94">
        <v>3.1173112525756905</v>
      </c>
      <c r="AE548" s="28">
        <v>0.54100000000000004</v>
      </c>
      <c r="AF548" s="94">
        <f t="shared" si="142"/>
        <v>0.65076293341685676</v>
      </c>
      <c r="AG548" s="94">
        <f t="shared" si="128"/>
        <v>0.65121354631952699</v>
      </c>
      <c r="AH548" s="94">
        <f t="shared" si="129"/>
        <v>0.65114810921206723</v>
      </c>
      <c r="AI548" s="94">
        <f t="shared" si="130"/>
        <v>0.65143900691068723</v>
      </c>
      <c r="AJ548" s="94">
        <f t="shared" si="131"/>
        <v>0.65136385019791432</v>
      </c>
      <c r="AK548" s="94">
        <f t="shared" si="132"/>
        <v>0.65157535618776929</v>
      </c>
      <c r="AL548" s="94">
        <f t="shared" si="133"/>
        <v>0.65150179712584633</v>
      </c>
      <c r="AM548" s="94">
        <f t="shared" si="134"/>
        <v>0.6516667067109152</v>
      </c>
      <c r="AO548" s="28">
        <v>0.54100000000000004</v>
      </c>
      <c r="AP548" s="94">
        <f t="shared" si="143"/>
        <v>0.26034103965107097</v>
      </c>
      <c r="AQ548" s="94">
        <f t="shared" si="135"/>
        <v>0.31115570634337936</v>
      </c>
      <c r="AR548" s="94">
        <f t="shared" si="136"/>
        <v>0.36255215787577982</v>
      </c>
      <c r="AS548" s="94">
        <f t="shared" si="137"/>
        <v>0.41334034695512006</v>
      </c>
      <c r="AT548" s="94">
        <f t="shared" si="138"/>
        <v>0.46473609135171023</v>
      </c>
      <c r="AU548" s="94">
        <f t="shared" si="139"/>
        <v>0.51551094377118356</v>
      </c>
      <c r="AV548" s="94">
        <f t="shared" si="140"/>
        <v>0.56690746896410815</v>
      </c>
      <c r="AW548" s="94">
        <f t="shared" si="141"/>
        <v>0.61767442095892633</v>
      </c>
      <c r="AY548" s="28">
        <v>0.54100000000000004</v>
      </c>
      <c r="AZ548" s="34">
        <f>(((L548-VLOOKUP(AZ$6,Data!$N$4:$Y$11,Data!$W$1,FALSE)/1000)*VLOOKUP(AZ$6,Data!$N$4:$Y$11,Data!$P$1,FALSE)^1.5+VLOOKUP(AZ$6,Data!$N$4:$Y$11,Data!$W$1,FALSE)/1000*(Mannings_n_bot)^1.5)/L548)^0.67</f>
        <v>5.0017225889133814E-2</v>
      </c>
      <c r="BA548" s="34">
        <f>(((M548-VLOOKUP(BA$6,Data!$N$4:$Y$11,Data!$W$1,FALSE)/1000)*VLOOKUP(BA$6,Data!$N$4:$Y$11,Data!$P$1,FALSE)^1.5+VLOOKUP(BA$6,Data!$N$4:$Y$11,Data!$W$1,FALSE)/1000*(Mannings_n_bot)^1.5)/M548)^0.67</f>
        <v>4.9911629150920775E-2</v>
      </c>
      <c r="BB548" s="34">
        <f>(((N548-VLOOKUP(BB$6,Data!$N$4:$Y$11,Data!$W$1,FALSE)/1000)*VLOOKUP(BB$6,Data!$N$4:$Y$11,Data!$P$1,FALSE)^1.5+VLOOKUP(BB$6,Data!$N$4:$Y$11,Data!$W$1,FALSE)/1000*(Mannings_n_bot)^1.5)/N548)^0.67</f>
        <v>4.9761316541694661E-2</v>
      </c>
      <c r="BC548" s="34">
        <f>(((O548-VLOOKUP(BC$6,Data!$N$4:$Y$11,Data!$W$1,FALSE)/1000)*VLOOKUP(BC$6,Data!$N$4:$Y$11,Data!$P$1,FALSE)^1.5+VLOOKUP(BC$6,Data!$N$4:$Y$11,Data!$W$1,FALSE)/1000*(Mannings_n_bot)^1.5)/O548)^0.67</f>
        <v>4.959534817689519E-2</v>
      </c>
      <c r="BD548" s="34">
        <f>(((P548-VLOOKUP(BD$6,Data!$N$4:$Y$11,Data!$W$1,FALSE)/1000)*VLOOKUP(BD$6,Data!$N$4:$Y$11,Data!$P$1,FALSE)^1.5+VLOOKUP(BD$6,Data!$N$4:$Y$11,Data!$W$1,FALSE)/1000*(Mannings_n_bot)^1.5)/P548)^0.67</f>
        <v>4.9401376206315413E-2</v>
      </c>
      <c r="BE548" s="34">
        <f>(((Q548-VLOOKUP(BE$6,Data!$N$4:$Y$11,Data!$W$1,FALSE)/1000)*VLOOKUP(BE$6,Data!$N$4:$Y$11,Data!$P$1,FALSE)^1.5+VLOOKUP(BE$6,Data!$N$4:$Y$11,Data!$W$1,FALSE)/1000*(Mannings_n_bot)^1.5)/Q548)^0.67</f>
        <v>4.9232185680341004E-2</v>
      </c>
      <c r="BF548" s="34">
        <f>(((R548-VLOOKUP(BF$6,Data!$N$4:$Y$11,Data!$W$1,FALSE)/1000)*VLOOKUP(BF$6,Data!$N$4:$Y$11,Data!$P$1,FALSE)^1.5+VLOOKUP(BF$6,Data!$N$4:$Y$11,Data!$W$1,FALSE)/1000*(Mannings_n_bot)^1.5)/R548)^0.67</f>
        <v>4.911533355826616E-2</v>
      </c>
      <c r="BG548" s="34">
        <f>(((S548-VLOOKUP(BG$6,Data!$N$4:$Y$11,Data!$W$1,FALSE)/1000)*VLOOKUP(BG$6,Data!$N$4:$Y$11,Data!$P$1,FALSE)^1.5+VLOOKUP(BG$6,Data!$N$4:$Y$11,Data!$W$1,FALSE)/1000*(Mannings_n_bot)^1.5)/S548)^0.67</f>
        <v>4.9020479736661092E-2</v>
      </c>
    </row>
    <row r="549" spans="1:59" x14ac:dyDescent="0.25">
      <c r="A549" s="28">
        <v>0.54200000000000004</v>
      </c>
      <c r="B549" s="94">
        <v>0.63225467883933728</v>
      </c>
      <c r="C549" s="94">
        <v>0.90775286854027781</v>
      </c>
      <c r="D549" s="94">
        <v>1.2314899368191723</v>
      </c>
      <c r="E549" s="94">
        <v>1.6059906614475303</v>
      </c>
      <c r="F549" s="94">
        <v>2.0284650759200913</v>
      </c>
      <c r="G549" s="94">
        <v>2.5019671851574783</v>
      </c>
      <c r="H549" s="94">
        <v>3.0231787244396338</v>
      </c>
      <c r="I549" s="94">
        <v>3.5956817550232874</v>
      </c>
      <c r="K549" s="28">
        <v>0.54200000000000004</v>
      </c>
      <c r="L549" s="94">
        <v>2.4264293883741317</v>
      </c>
      <c r="M549" s="94">
        <v>2.9147952190976802</v>
      </c>
      <c r="N549" s="94">
        <v>3.3937400157095872</v>
      </c>
      <c r="O549" s="94">
        <v>3.8819807482616162</v>
      </c>
      <c r="P549" s="94">
        <v>4.3609318950346179</v>
      </c>
      <c r="Q549" s="94">
        <v>4.8491080851318946</v>
      </c>
      <c r="R549" s="94">
        <v>5.3280684718941433</v>
      </c>
      <c r="S549" s="94">
        <v>5.8162057670809126</v>
      </c>
      <c r="U549" s="28">
        <v>0.54200000000000004</v>
      </c>
      <c r="V549" s="94">
        <v>1.3009663127418956</v>
      </c>
      <c r="W549" s="94">
        <v>1.5619430836123427</v>
      </c>
      <c r="X549" s="94">
        <v>1.8187405906999694</v>
      </c>
      <c r="Y549" s="94">
        <v>2.0796479280481655</v>
      </c>
      <c r="Z549" s="94">
        <v>2.3364472799348373</v>
      </c>
      <c r="AA549" s="94">
        <v>2.5973190257988348</v>
      </c>
      <c r="AB549" s="94">
        <v>2.8541225525951885</v>
      </c>
      <c r="AC549" s="94">
        <v>3.114972949189216</v>
      </c>
      <c r="AE549" s="28">
        <v>0.54200000000000004</v>
      </c>
      <c r="AF549" s="94">
        <f t="shared" si="142"/>
        <v>0.65183801539466624</v>
      </c>
      <c r="AG549" s="94">
        <f t="shared" si="128"/>
        <v>0.65228787451050485</v>
      </c>
      <c r="AH549" s="94">
        <f t="shared" si="129"/>
        <v>0.65222254678954228</v>
      </c>
      <c r="AI549" s="94">
        <f t="shared" si="130"/>
        <v>0.65251295841575307</v>
      </c>
      <c r="AJ549" s="94">
        <f t="shared" si="131"/>
        <v>0.65243792723575944</v>
      </c>
      <c r="AK549" s="94">
        <f t="shared" si="132"/>
        <v>0.65264908003945121</v>
      </c>
      <c r="AL549" s="94">
        <f t="shared" si="133"/>
        <v>0.65257564378011923</v>
      </c>
      <c r="AM549" s="94">
        <f t="shared" si="134"/>
        <v>0.65274027810424862</v>
      </c>
      <c r="AO549" s="28">
        <v>0.54200000000000004</v>
      </c>
      <c r="AP549" s="94">
        <f t="shared" si="143"/>
        <v>0.26056998891815669</v>
      </c>
      <c r="AQ549" s="94">
        <f t="shared" si="135"/>
        <v>0.31142938021604366</v>
      </c>
      <c r="AR549" s="94">
        <f t="shared" si="136"/>
        <v>0.36287103052049308</v>
      </c>
      <c r="AS549" s="94">
        <f t="shared" si="137"/>
        <v>0.41370392219660196</v>
      </c>
      <c r="AT549" s="94">
        <f t="shared" si="138"/>
        <v>0.46514486461705884</v>
      </c>
      <c r="AU549" s="94">
        <f t="shared" si="139"/>
        <v>0.51596440855358361</v>
      </c>
      <c r="AV549" s="94">
        <f t="shared" si="140"/>
        <v>0.56740613233239567</v>
      </c>
      <c r="AW549" s="94">
        <f t="shared" si="141"/>
        <v>0.61821776928430772</v>
      </c>
      <c r="AY549" s="28">
        <v>0.54200000000000004</v>
      </c>
      <c r="AZ549" s="34">
        <f>(((L549-VLOOKUP(AZ$6,Data!$N$4:$Y$11,Data!$W$1,FALSE)/1000)*VLOOKUP(AZ$6,Data!$N$4:$Y$11,Data!$P$1,FALSE)^1.5+VLOOKUP(AZ$6,Data!$N$4:$Y$11,Data!$W$1,FALSE)/1000*(Mannings_n_bot)^1.5)/L549)^0.67</f>
        <v>5.0004902911461827E-2</v>
      </c>
      <c r="BA549" s="34">
        <f>(((M549-VLOOKUP(BA$6,Data!$N$4:$Y$11,Data!$W$1,FALSE)/1000)*VLOOKUP(BA$6,Data!$N$4:$Y$11,Data!$P$1,FALSE)^1.5+VLOOKUP(BA$6,Data!$N$4:$Y$11,Data!$W$1,FALSE)/1000*(Mannings_n_bot)^1.5)/M549)^0.67</f>
        <v>4.9899107249784282E-2</v>
      </c>
      <c r="BB549" s="34">
        <f>(((N549-VLOOKUP(BB$6,Data!$N$4:$Y$11,Data!$W$1,FALSE)/1000)*VLOOKUP(BB$6,Data!$N$4:$Y$11,Data!$P$1,FALSE)^1.5+VLOOKUP(BB$6,Data!$N$4:$Y$11,Data!$W$1,FALSE)/1000*(Mannings_n_bot)^1.5)/N549)^0.67</f>
        <v>4.9748588357371941E-2</v>
      </c>
      <c r="BC549" s="34">
        <f>(((O549-VLOOKUP(BC$6,Data!$N$4:$Y$11,Data!$W$1,FALSE)/1000)*VLOOKUP(BC$6,Data!$N$4:$Y$11,Data!$P$1,FALSE)^1.5+VLOOKUP(BC$6,Data!$N$4:$Y$11,Data!$W$1,FALSE)/1000*(Mannings_n_bot)^1.5)/O549)^0.67</f>
        <v>4.9582350600954214E-2</v>
      </c>
      <c r="BD549" s="34">
        <f>(((P549-VLOOKUP(BD$6,Data!$N$4:$Y$11,Data!$W$1,FALSE)/1000)*VLOOKUP(BD$6,Data!$N$4:$Y$11,Data!$P$1,FALSE)^1.5+VLOOKUP(BD$6,Data!$N$4:$Y$11,Data!$W$1,FALSE)/1000*(Mannings_n_bot)^1.5)/P549)^0.67</f>
        <v>4.9388110083804448E-2</v>
      </c>
      <c r="BE549" s="34">
        <f>(((Q549-VLOOKUP(BE$6,Data!$N$4:$Y$11,Data!$W$1,FALSE)/1000)*VLOOKUP(BE$6,Data!$N$4:$Y$11,Data!$P$1,FALSE)^1.5+VLOOKUP(BE$6,Data!$N$4:$Y$11,Data!$W$1,FALSE)/1000*(Mannings_n_bot)^1.5)/Q549)^0.67</f>
        <v>4.921865218973015E-2</v>
      </c>
      <c r="BF549" s="34">
        <f>(((R549-VLOOKUP(BF$6,Data!$N$4:$Y$11,Data!$W$1,FALSE)/1000)*VLOOKUP(BF$6,Data!$N$4:$Y$11,Data!$P$1,FALSE)^1.5+VLOOKUP(BF$6,Data!$N$4:$Y$11,Data!$W$1,FALSE)/1000*(Mannings_n_bot)^1.5)/R549)^0.67</f>
        <v>4.9101641008230487E-2</v>
      </c>
      <c r="BG549" s="34">
        <f>(((S549-VLOOKUP(BG$6,Data!$N$4:$Y$11,Data!$W$1,FALSE)/1000)*VLOOKUP(BG$6,Data!$N$4:$Y$11,Data!$P$1,FALSE)^1.5+VLOOKUP(BG$6,Data!$N$4:$Y$11,Data!$W$1,FALSE)/1000*(Mannings_n_bot)^1.5)/S549)^0.67</f>
        <v>4.9006630776395457E-2</v>
      </c>
    </row>
    <row r="550" spans="1:59" x14ac:dyDescent="0.25">
      <c r="A550" s="28">
        <v>0.54300000000000004</v>
      </c>
      <c r="B550" s="94">
        <v>0.63329668605066169</v>
      </c>
      <c r="C550" s="94">
        <v>0.90924683367993497</v>
      </c>
      <c r="D550" s="94">
        <v>1.2335171137225793</v>
      </c>
      <c r="E550" s="94">
        <v>1.608631932102571</v>
      </c>
      <c r="F550" s="94">
        <v>2.0318019390801183</v>
      </c>
      <c r="G550" s="94">
        <v>2.5060802764790249</v>
      </c>
      <c r="H550" s="94">
        <v>3.0281497885738942</v>
      </c>
      <c r="I550" s="94">
        <v>3.6015911811761083</v>
      </c>
      <c r="K550" s="28">
        <v>0.54300000000000004</v>
      </c>
      <c r="L550" s="94">
        <v>2.4283023798894221</v>
      </c>
      <c r="M550" s="94">
        <v>2.9170381523655786</v>
      </c>
      <c r="N550" s="94">
        <v>3.3963526866085241</v>
      </c>
      <c r="O550" s="94">
        <v>3.884963239051721</v>
      </c>
      <c r="P550" s="94">
        <v>4.3642841167364637</v>
      </c>
      <c r="Q550" s="94">
        <v>4.8528300656874359</v>
      </c>
      <c r="R550" s="94">
        <v>5.3321601850221763</v>
      </c>
      <c r="S550" s="94">
        <v>5.8206672030617828</v>
      </c>
      <c r="U550" s="28">
        <v>0.54300000000000004</v>
      </c>
      <c r="V550" s="94">
        <v>1.2999967204701584</v>
      </c>
      <c r="W550" s="94">
        <v>1.5607732107071015</v>
      </c>
      <c r="X550" s="94">
        <v>1.8173793582912048</v>
      </c>
      <c r="Y550" s="94">
        <v>2.0780864448791516</v>
      </c>
      <c r="Z550" s="94">
        <v>2.3346944265224012</v>
      </c>
      <c r="AA550" s="94">
        <v>2.5953659383660139</v>
      </c>
      <c r="AB550" s="94">
        <v>2.8519780874623599</v>
      </c>
      <c r="AC550" s="94">
        <v>3.1126282606886004</v>
      </c>
      <c r="AE550" s="28">
        <v>0.54300000000000004</v>
      </c>
      <c r="AF550" s="94">
        <f t="shared" si="142"/>
        <v>0.65291229753980362</v>
      </c>
      <c r="AG550" s="94">
        <f t="shared" si="128"/>
        <v>0.6533613994524935</v>
      </c>
      <c r="AH550" s="94">
        <f t="shared" si="129"/>
        <v>0.653296181614483</v>
      </c>
      <c r="AI550" s="94">
        <f t="shared" si="130"/>
        <v>0.65358610496041847</v>
      </c>
      <c r="AJ550" s="94">
        <f t="shared" si="131"/>
        <v>0.65351119988385276</v>
      </c>
      <c r="AK550" s="94">
        <f t="shared" si="132"/>
        <v>0.65372199789506924</v>
      </c>
      <c r="AL550" s="94">
        <f t="shared" si="133"/>
        <v>0.65364868499712114</v>
      </c>
      <c r="AM550" s="94">
        <f t="shared" si="134"/>
        <v>0.65381304280736507</v>
      </c>
      <c r="AO550" s="28">
        <v>0.54300000000000004</v>
      </c>
      <c r="AP550" s="94">
        <f t="shared" si="143"/>
        <v>0.26079811612238352</v>
      </c>
      <c r="AQ550" s="94">
        <f t="shared" si="135"/>
        <v>0.31170207113766379</v>
      </c>
      <c r="AR550" s="94">
        <f t="shared" si="136"/>
        <v>0.36318875792440897</v>
      </c>
      <c r="AS550" s="94">
        <f t="shared" si="137"/>
        <v>0.41406619139470191</v>
      </c>
      <c r="AT550" s="94">
        <f t="shared" si="138"/>
        <v>0.46555216955019524</v>
      </c>
      <c r="AU550" s="94">
        <f t="shared" si="139"/>
        <v>0.5164162442444854</v>
      </c>
      <c r="AV550" s="94">
        <f t="shared" si="140"/>
        <v>0.56790300431705809</v>
      </c>
      <c r="AW550" s="94">
        <f t="shared" si="141"/>
        <v>0.61875916549250609</v>
      </c>
      <c r="AY550" s="28">
        <v>0.54300000000000004</v>
      </c>
      <c r="AZ550" s="34">
        <f>(((L550-VLOOKUP(AZ$6,Data!$N$4:$Y$11,Data!$W$1,FALSE)/1000)*VLOOKUP(AZ$6,Data!$N$4:$Y$11,Data!$P$1,FALSE)^1.5+VLOOKUP(AZ$6,Data!$N$4:$Y$11,Data!$W$1,FALSE)/1000*(Mannings_n_bot)^1.5)/L550)^0.67</f>
        <v>4.9992588281780583E-2</v>
      </c>
      <c r="BA550" s="34">
        <f>(((M550-VLOOKUP(BA$6,Data!$N$4:$Y$11,Data!$W$1,FALSE)/1000)*VLOOKUP(BA$6,Data!$N$4:$Y$11,Data!$P$1,FALSE)^1.5+VLOOKUP(BA$6,Data!$N$4:$Y$11,Data!$W$1,FALSE)/1000*(Mannings_n_bot)^1.5)/M550)^0.67</f>
        <v>4.9886593696838989E-2</v>
      </c>
      <c r="BB550" s="34">
        <f>(((N550-VLOOKUP(BB$6,Data!$N$4:$Y$11,Data!$W$1,FALSE)/1000)*VLOOKUP(BB$6,Data!$N$4:$Y$11,Data!$P$1,FALSE)^1.5+VLOOKUP(BB$6,Data!$N$4:$Y$11,Data!$W$1,FALSE)/1000*(Mannings_n_bot)^1.5)/N550)^0.67</f>
        <v>4.9735868643813651E-2</v>
      </c>
      <c r="BC550" s="34">
        <f>(((O550-VLOOKUP(BC$6,Data!$N$4:$Y$11,Data!$W$1,FALSE)/1000)*VLOOKUP(BC$6,Data!$N$4:$Y$11,Data!$P$1,FALSE)^1.5+VLOOKUP(BC$6,Data!$N$4:$Y$11,Data!$W$1,FALSE)/1000*(Mannings_n_bot)^1.5)/O550)^0.67</f>
        <v>4.9569361563191271E-2</v>
      </c>
      <c r="BD550" s="34">
        <f>(((P550-VLOOKUP(BD$6,Data!$N$4:$Y$11,Data!$W$1,FALSE)/1000)*VLOOKUP(BD$6,Data!$N$4:$Y$11,Data!$P$1,FALSE)^1.5+VLOOKUP(BD$6,Data!$N$4:$Y$11,Data!$W$1,FALSE)/1000*(Mannings_n_bot)^1.5)/P550)^0.67</f>
        <v>4.9374852652552412E-2</v>
      </c>
      <c r="BE550" s="34">
        <f>(((Q550-VLOOKUP(BE$6,Data!$N$4:$Y$11,Data!$W$1,FALSE)/1000)*VLOOKUP(BE$6,Data!$N$4:$Y$11,Data!$P$1,FALSE)^1.5+VLOOKUP(BE$6,Data!$N$4:$Y$11,Data!$W$1,FALSE)/1000*(Mannings_n_bot)^1.5)/Q550)^0.67</f>
        <v>4.9205127468939062E-2</v>
      </c>
      <c r="BF550" s="34">
        <f>(((R550-VLOOKUP(BF$6,Data!$N$4:$Y$11,Data!$W$1,FALSE)/1000)*VLOOKUP(BF$6,Data!$N$4:$Y$11,Data!$P$1,FALSE)^1.5+VLOOKUP(BF$6,Data!$N$4:$Y$11,Data!$W$1,FALSE)/1000*(Mannings_n_bot)^1.5)/R550)^0.67</f>
        <v>4.9087957323945275E-2</v>
      </c>
      <c r="BG550" s="34">
        <f>(((S550-VLOOKUP(BG$6,Data!$N$4:$Y$11,Data!$W$1,FALSE)/1000)*VLOOKUP(BG$6,Data!$N$4:$Y$11,Data!$P$1,FALSE)^1.5+VLOOKUP(BG$6,Data!$N$4:$Y$11,Data!$W$1,FALSE)/1000*(Mannings_n_bot)^1.5)/S550)^0.67</f>
        <v>4.8992790714399923E-2</v>
      </c>
    </row>
    <row r="551" spans="1:59" x14ac:dyDescent="0.25">
      <c r="A551" s="28">
        <v>0.54400000000000004</v>
      </c>
      <c r="B551" s="94">
        <v>0.63433791529749561</v>
      </c>
      <c r="C551" s="94">
        <v>0.91073967789954602</v>
      </c>
      <c r="D551" s="94">
        <v>1.235542770727351</v>
      </c>
      <c r="E551" s="94">
        <v>1.6112712161208038</v>
      </c>
      <c r="F551" s="94">
        <v>2.0351362944744293</v>
      </c>
      <c r="G551" s="94">
        <v>2.5101902695163889</v>
      </c>
      <c r="H551" s="94">
        <v>3.0331171111448691</v>
      </c>
      <c r="I551" s="94">
        <v>3.607496151467863</v>
      </c>
      <c r="K551" s="28">
        <v>0.54400000000000004</v>
      </c>
      <c r="L551" s="94">
        <v>2.4301767708290312</v>
      </c>
      <c r="M551" s="94">
        <v>2.9192827697676509</v>
      </c>
      <c r="N551" s="94">
        <v>3.3989673178574442</v>
      </c>
      <c r="O551" s="94">
        <v>3.8879479748175618</v>
      </c>
      <c r="P551" s="94">
        <v>4.3676388596423665</v>
      </c>
      <c r="Q551" s="94">
        <v>4.8565548520283928</v>
      </c>
      <c r="R551" s="94">
        <v>5.3362549801747976</v>
      </c>
      <c r="S551" s="94">
        <v>5.825132005621418</v>
      </c>
      <c r="U551" s="28">
        <v>0.54400000000000004</v>
      </c>
      <c r="V551" s="94">
        <v>1.2990244276386387</v>
      </c>
      <c r="W551" s="94">
        <v>1.5596001121392218</v>
      </c>
      <c r="X551" s="94">
        <v>1.8160143670788591</v>
      </c>
      <c r="Y551" s="94">
        <v>2.0765206779863465</v>
      </c>
      <c r="Z551" s="94">
        <v>2.3329367562724288</v>
      </c>
      <c r="AA551" s="94">
        <v>2.5934075092646673</v>
      </c>
      <c r="AB551" s="94">
        <v>2.8498277475544689</v>
      </c>
      <c r="AC551" s="94">
        <v>3.1102771726335505</v>
      </c>
      <c r="AE551" s="28">
        <v>0.54400000000000004</v>
      </c>
      <c r="AF551" s="94">
        <f t="shared" si="142"/>
        <v>0.65398577762392585</v>
      </c>
      <c r="AG551" s="94">
        <f t="shared" si="128"/>
        <v>0.65443411893015413</v>
      </c>
      <c r="AH551" s="94">
        <f t="shared" si="129"/>
        <v>0.65436901146966375</v>
      </c>
      <c r="AI551" s="94">
        <f t="shared" si="130"/>
        <v>0.65465844433584441</v>
      </c>
      <c r="AJ551" s="94">
        <f t="shared" si="131"/>
        <v>0.654583665931189</v>
      </c>
      <c r="AK551" s="94">
        <f t="shared" si="132"/>
        <v>0.6547941075497109</v>
      </c>
      <c r="AL551" s="94">
        <f t="shared" si="133"/>
        <v>0.65472091856982151</v>
      </c>
      <c r="AM551" s="94">
        <f t="shared" si="134"/>
        <v>0.65488499861798499</v>
      </c>
      <c r="AO551" s="28">
        <v>0.54400000000000004</v>
      </c>
      <c r="AP551" s="94">
        <f t="shared" si="143"/>
        <v>0.26102542124172201</v>
      </c>
      <c r="AQ551" s="94">
        <f t="shared" si="135"/>
        <v>0.31197377908411145</v>
      </c>
      <c r="AR551" s="94">
        <f t="shared" si="136"/>
        <v>0.36350534005904517</v>
      </c>
      <c r="AS551" s="94">
        <f t="shared" si="137"/>
        <v>0.41442715451880785</v>
      </c>
      <c r="AT551" s="94">
        <f t="shared" si="138"/>
        <v>0.46595800611616306</v>
      </c>
      <c r="AU551" s="94">
        <f t="shared" si="139"/>
        <v>0.5168664508067855</v>
      </c>
      <c r="AV551" s="94">
        <f t="shared" si="140"/>
        <v>0.56839808487665533</v>
      </c>
      <c r="AW551" s="94">
        <f t="shared" si="141"/>
        <v>0.61929860953992577</v>
      </c>
      <c r="AY551" s="28">
        <v>0.54400000000000004</v>
      </c>
      <c r="AZ551" s="34">
        <f>(((L551-VLOOKUP(AZ$6,Data!$N$4:$Y$11,Data!$W$1,FALSE)/1000)*VLOOKUP(AZ$6,Data!$N$4:$Y$11,Data!$P$1,FALSE)^1.5+VLOOKUP(AZ$6,Data!$N$4:$Y$11,Data!$W$1,FALSE)/1000*(Mannings_n_bot)^1.5)/L551)^0.67</f>
        <v>4.9980281962215052E-2</v>
      </c>
      <c r="BA551" s="34">
        <f>(((M551-VLOOKUP(BA$6,Data!$N$4:$Y$11,Data!$W$1,FALSE)/1000)*VLOOKUP(BA$6,Data!$N$4:$Y$11,Data!$P$1,FALSE)^1.5+VLOOKUP(BA$6,Data!$N$4:$Y$11,Data!$W$1,FALSE)/1000*(Mannings_n_bot)^1.5)/M551)^0.67</f>
        <v>4.9874088453950007E-2</v>
      </c>
      <c r="BB551" s="34">
        <f>(((N551-VLOOKUP(BB$6,Data!$N$4:$Y$11,Data!$W$1,FALSE)/1000)*VLOOKUP(BB$6,Data!$N$4:$Y$11,Data!$P$1,FALSE)^1.5+VLOOKUP(BB$6,Data!$N$4:$Y$11,Data!$W$1,FALSE)/1000*(Mannings_n_bot)^1.5)/N551)^0.67</f>
        <v>4.9723157362252593E-2</v>
      </c>
      <c r="BC551" s="34">
        <f>(((O551-VLOOKUP(BC$6,Data!$N$4:$Y$11,Data!$W$1,FALSE)/1000)*VLOOKUP(BC$6,Data!$N$4:$Y$11,Data!$P$1,FALSE)^1.5+VLOOKUP(BC$6,Data!$N$4:$Y$11,Data!$W$1,FALSE)/1000*(Mannings_n_bot)^1.5)/O551)^0.67</f>
        <v>4.9556381024279728E-2</v>
      </c>
      <c r="BD551" s="34">
        <f>(((P551-VLOOKUP(BD$6,Data!$N$4:$Y$11,Data!$W$1,FALSE)/1000)*VLOOKUP(BD$6,Data!$N$4:$Y$11,Data!$P$1,FALSE)^1.5+VLOOKUP(BD$6,Data!$N$4:$Y$11,Data!$W$1,FALSE)/1000*(Mannings_n_bot)^1.5)/P551)^0.67</f>
        <v>4.9361603872420709E-2</v>
      </c>
      <c r="BE551" s="34">
        <f>(((Q551-VLOOKUP(BE$6,Data!$N$4:$Y$11,Data!$W$1,FALSE)/1000)*VLOOKUP(BE$6,Data!$N$4:$Y$11,Data!$P$1,FALSE)^1.5+VLOOKUP(BE$6,Data!$N$4:$Y$11,Data!$W$1,FALSE)/1000*(Mannings_n_bot)^1.5)/Q551)^0.67</f>
        <v>4.9191611477229558E-2</v>
      </c>
      <c r="BF551" s="34">
        <f>(((R551-VLOOKUP(BF$6,Data!$N$4:$Y$11,Data!$W$1,FALSE)/1000)*VLOOKUP(BF$6,Data!$N$4:$Y$11,Data!$P$1,FALSE)^1.5+VLOOKUP(BF$6,Data!$N$4:$Y$11,Data!$W$1,FALSE)/1000*(Mannings_n_bot)^1.5)/R551)^0.67</f>
        <v>4.9074282464171781E-2</v>
      </c>
      <c r="BG551" s="34">
        <f>(((S551-VLOOKUP(BG$6,Data!$N$4:$Y$11,Data!$W$1,FALSE)/1000)*VLOOKUP(BG$6,Data!$N$4:$Y$11,Data!$P$1,FALSE)^1.5+VLOOKUP(BG$6,Data!$N$4:$Y$11,Data!$W$1,FALSE)/1000*(Mannings_n_bot)^1.5)/S551)^0.67</f>
        <v>4.8978959509119187E-2</v>
      </c>
    </row>
    <row r="552" spans="1:59" x14ac:dyDescent="0.25">
      <c r="A552" s="28">
        <v>0.54500000000000004</v>
      </c>
      <c r="B552" s="94">
        <v>0.63537836441359463</v>
      </c>
      <c r="C552" s="94">
        <v>0.91223139810919673</v>
      </c>
      <c r="D552" s="94">
        <v>1.2375669036376149</v>
      </c>
      <c r="E552" s="94">
        <v>1.6139085080534594</v>
      </c>
      <c r="F552" s="94">
        <v>2.0384681352133645</v>
      </c>
      <c r="G552" s="94">
        <v>2.514297155797792</v>
      </c>
      <c r="H552" s="94">
        <v>3.0380806819049599</v>
      </c>
      <c r="I552" s="94">
        <v>3.6133966537395956</v>
      </c>
      <c r="K552" s="28">
        <v>0.54500000000000004</v>
      </c>
      <c r="L552" s="94">
        <v>2.4320525671911675</v>
      </c>
      <c r="M552" s="94">
        <v>2.9215290784878483</v>
      </c>
      <c r="N552" s="94">
        <v>3.4015839178243592</v>
      </c>
      <c r="O552" s="94">
        <v>3.8909349651126086</v>
      </c>
      <c r="P552" s="94">
        <v>4.3709961344898147</v>
      </c>
      <c r="Q552" s="94">
        <v>4.8602824560775764</v>
      </c>
      <c r="R552" s="94">
        <v>5.3403528704588341</v>
      </c>
      <c r="S552" s="94">
        <v>5.82960018905188</v>
      </c>
      <c r="U552" s="28">
        <v>0.54500000000000004</v>
      </c>
      <c r="V552" s="94">
        <v>1.2980494281788428</v>
      </c>
      <c r="W552" s="94">
        <v>1.5584237806243819</v>
      </c>
      <c r="X552" s="94">
        <v>1.8146456085807243</v>
      </c>
      <c r="Y552" s="94">
        <v>2.0749506176722003</v>
      </c>
      <c r="Z552" s="94">
        <v>2.3311742582894528</v>
      </c>
      <c r="AA552" s="94">
        <v>2.5914437263842314</v>
      </c>
      <c r="AB552" s="94">
        <v>2.8476715195629954</v>
      </c>
      <c r="AC552" s="94">
        <v>3.1079196705006074</v>
      </c>
      <c r="AE552" s="28">
        <v>0.54500000000000004</v>
      </c>
      <c r="AF552" s="94">
        <f t="shared" si="142"/>
        <v>0.65505845341369162</v>
      </c>
      <c r="AG552" s="94">
        <f t="shared" si="128"/>
        <v>0.65550603072315361</v>
      </c>
      <c r="AH552" s="94">
        <f t="shared" si="129"/>
        <v>0.6554410341328637</v>
      </c>
      <c r="AI552" s="94">
        <f t="shared" si="130"/>
        <v>0.65572997432819946</v>
      </c>
      <c r="AJ552" s="94">
        <f t="shared" si="131"/>
        <v>0.65565532316176978</v>
      </c>
      <c r="AK552" s="94">
        <f t="shared" si="132"/>
        <v>0.65586540679347605</v>
      </c>
      <c r="AL552" s="94">
        <f t="shared" si="133"/>
        <v>0.65579234228619965</v>
      </c>
      <c r="AM552" s="94">
        <f t="shared" si="134"/>
        <v>0.65595614332883845</v>
      </c>
      <c r="AO552" s="28">
        <v>0.54500000000000004</v>
      </c>
      <c r="AP552" s="94">
        <f t="shared" si="143"/>
        <v>0.26125190424950701</v>
      </c>
      <c r="AQ552" s="94">
        <f t="shared" si="135"/>
        <v>0.31224450402573362</v>
      </c>
      <c r="AR552" s="94">
        <f t="shared" si="136"/>
        <v>0.36382077688947867</v>
      </c>
      <c r="AS552" s="94">
        <f t="shared" si="137"/>
        <v>0.41478681153097885</v>
      </c>
      <c r="AT552" s="94">
        <f t="shared" si="138"/>
        <v>0.46636237427176214</v>
      </c>
      <c r="AU552" s="94">
        <f t="shared" si="139"/>
        <v>0.51731502819425035</v>
      </c>
      <c r="AV552" s="94">
        <f t="shared" si="140"/>
        <v>0.56889137395970113</v>
      </c>
      <c r="AW552" s="94">
        <f t="shared" si="141"/>
        <v>0.61983610137203504</v>
      </c>
      <c r="AY552" s="28">
        <v>0.54500000000000004</v>
      </c>
      <c r="AZ552" s="34">
        <f>(((L552-VLOOKUP(AZ$6,Data!$N$4:$Y$11,Data!$W$1,FALSE)/1000)*VLOOKUP(AZ$6,Data!$N$4:$Y$11,Data!$P$1,FALSE)^1.5+VLOOKUP(AZ$6,Data!$N$4:$Y$11,Data!$W$1,FALSE)/1000*(Mannings_n_bot)^1.5)/L552)^0.67</f>
        <v>4.99679839148807E-2</v>
      </c>
      <c r="BA552" s="34">
        <f>(((M552-VLOOKUP(BA$6,Data!$N$4:$Y$11,Data!$W$1,FALSE)/1000)*VLOOKUP(BA$6,Data!$N$4:$Y$11,Data!$P$1,FALSE)^1.5+VLOOKUP(BA$6,Data!$N$4:$Y$11,Data!$W$1,FALSE)/1000*(Mannings_n_bot)^1.5)/M552)^0.67</f>
        <v>4.9861591482970986E-2</v>
      </c>
      <c r="BB552" s="34">
        <f>(((N552-VLOOKUP(BB$6,Data!$N$4:$Y$11,Data!$W$1,FALSE)/1000)*VLOOKUP(BB$6,Data!$N$4:$Y$11,Data!$P$1,FALSE)^1.5+VLOOKUP(BB$6,Data!$N$4:$Y$11,Data!$W$1,FALSE)/1000*(Mannings_n_bot)^1.5)/N552)^0.67</f>
        <v>4.9710454473909732E-2</v>
      </c>
      <c r="BC552" s="34">
        <f>(((O552-VLOOKUP(BC$6,Data!$N$4:$Y$11,Data!$W$1,FALSE)/1000)*VLOOKUP(BC$6,Data!$N$4:$Y$11,Data!$P$1,FALSE)^1.5+VLOOKUP(BC$6,Data!$N$4:$Y$11,Data!$W$1,FALSE)/1000*(Mannings_n_bot)^1.5)/O552)^0.67</f>
        <v>4.9543408944879283E-2</v>
      </c>
      <c r="BD552" s="34">
        <f>(((P552-VLOOKUP(BD$6,Data!$N$4:$Y$11,Data!$W$1,FALSE)/1000)*VLOOKUP(BD$6,Data!$N$4:$Y$11,Data!$P$1,FALSE)^1.5+VLOOKUP(BD$6,Data!$N$4:$Y$11,Data!$W$1,FALSE)/1000*(Mannings_n_bot)^1.5)/P552)^0.67</f>
        <v>4.9348363703256501E-2</v>
      </c>
      <c r="BE552" s="34">
        <f>(((Q552-VLOOKUP(BE$6,Data!$N$4:$Y$11,Data!$W$1,FALSE)/1000)*VLOOKUP(BE$6,Data!$N$4:$Y$11,Data!$P$1,FALSE)^1.5+VLOOKUP(BE$6,Data!$N$4:$Y$11,Data!$W$1,FALSE)/1000*(Mannings_n_bot)^1.5)/Q552)^0.67</f>
        <v>4.9178104173847575E-2</v>
      </c>
      <c r="BF552" s="34">
        <f>(((R552-VLOOKUP(BF$6,Data!$N$4:$Y$11,Data!$W$1,FALSE)/1000)*VLOOKUP(BF$6,Data!$N$4:$Y$11,Data!$P$1,FALSE)^1.5+VLOOKUP(BF$6,Data!$N$4:$Y$11,Data!$W$1,FALSE)/1000*(Mannings_n_bot)^1.5)/R552)^0.67</f>
        <v>4.9060616387655138E-2</v>
      </c>
      <c r="BG552" s="34">
        <f>(((S552-VLOOKUP(BG$6,Data!$N$4:$Y$11,Data!$W$1,FALSE)/1000)*VLOOKUP(BG$6,Data!$N$4:$Y$11,Data!$P$1,FALSE)^1.5+VLOOKUP(BG$6,Data!$N$4:$Y$11,Data!$W$1,FALSE)/1000*(Mannings_n_bot)^1.5)/S552)^0.67</f>
        <v>4.8965137118980637E-2</v>
      </c>
    </row>
    <row r="553" spans="1:59" x14ac:dyDescent="0.25">
      <c r="A553" s="28">
        <v>0.54600000000000004</v>
      </c>
      <c r="B553" s="94">
        <v>0.63641803122783802</v>
      </c>
      <c r="C553" s="94">
        <v>0.91372199121198161</v>
      </c>
      <c r="D553" s="94">
        <v>1.2395895082480126</v>
      </c>
      <c r="E553" s="94">
        <v>1.6165438024394119</v>
      </c>
      <c r="F553" s="94">
        <v>2.0417974543916557</v>
      </c>
      <c r="G553" s="94">
        <v>2.5184009268322085</v>
      </c>
      <c r="H553" s="94">
        <v>3.0430404905833064</v>
      </c>
      <c r="I553" s="94">
        <v>3.6192926758047093</v>
      </c>
      <c r="K553" s="28">
        <v>0.54600000000000004</v>
      </c>
      <c r="L553" s="94">
        <v>2.4339297750051321</v>
      </c>
      <c r="M553" s="94">
        <v>2.9237770857474339</v>
      </c>
      <c r="N553" s="94">
        <v>3.4042024949207255</v>
      </c>
      <c r="O553" s="94">
        <v>3.8939242195399975</v>
      </c>
      <c r="P553" s="94">
        <v>4.3743559520721034</v>
      </c>
      <c r="Q553" s="94">
        <v>4.8640128898198167</v>
      </c>
      <c r="R553" s="94">
        <v>5.3444538690492651</v>
      </c>
      <c r="S553" s="94">
        <v>5.8340717677196041</v>
      </c>
      <c r="U553" s="28">
        <v>0.54600000000000004</v>
      </c>
      <c r="V553" s="94">
        <v>1.2970717159871112</v>
      </c>
      <c r="W553" s="94">
        <v>1.5572442088361451</v>
      </c>
      <c r="X553" s="94">
        <v>1.8132730742655359</v>
      </c>
      <c r="Y553" s="94">
        <v>2.0733762541831564</v>
      </c>
      <c r="Z553" s="94">
        <v>2.3294069216150564</v>
      </c>
      <c r="AA553" s="94">
        <v>2.5894745775442529</v>
      </c>
      <c r="AB553" s="94">
        <v>2.8455093901025865</v>
      </c>
      <c r="AC553" s="94">
        <v>3.105555739682528</v>
      </c>
      <c r="AE553" s="28">
        <v>0.54600000000000004</v>
      </c>
      <c r="AF553" s="94">
        <f t="shared" si="142"/>
        <v>0.65613032267073246</v>
      </c>
      <c r="AG553" s="94">
        <f t="shared" si="128"/>
        <v>0.65657713260613526</v>
      </c>
      <c r="AH553" s="94">
        <f t="shared" si="129"/>
        <v>0.65651224737683811</v>
      </c>
      <c r="AI553" s="94">
        <f t="shared" si="130"/>
        <v>0.65680069271863162</v>
      </c>
      <c r="AJ553" s="94">
        <f t="shared" si="131"/>
        <v>0.65672616935457662</v>
      </c>
      <c r="AK553" s="94">
        <f t="shared" si="132"/>
        <v>0.65693589341144343</v>
      </c>
      <c r="AL553" s="94">
        <f t="shared" si="133"/>
        <v>0.6568629539292139</v>
      </c>
      <c r="AM553" s="94">
        <f t="shared" si="134"/>
        <v>0.65702647472763775</v>
      </c>
      <c r="AO553" s="28">
        <v>0.54600000000000004</v>
      </c>
      <c r="AP553" s="94">
        <f t="shared" si="143"/>
        <v>0.26147756511442327</v>
      </c>
      <c r="AQ553" s="94">
        <f t="shared" si="135"/>
        <v>0.3125142459273354</v>
      </c>
      <c r="AR553" s="94">
        <f t="shared" si="136"/>
        <v>0.36413506837432691</v>
      </c>
      <c r="AS553" s="94">
        <f t="shared" si="137"/>
        <v>0.41514516238592331</v>
      </c>
      <c r="AT553" s="94">
        <f t="shared" si="138"/>
        <v>0.46676527396552397</v>
      </c>
      <c r="AU553" s="94">
        <f t="shared" si="139"/>
        <v>0.51776197635148546</v>
      </c>
      <c r="AV553" s="94">
        <f t="shared" si="140"/>
        <v>0.56938287150463107</v>
      </c>
      <c r="AW553" s="94">
        <f t="shared" si="141"/>
        <v>0.62037164092333441</v>
      </c>
      <c r="AY553" s="28">
        <v>0.54600000000000004</v>
      </c>
      <c r="AZ553" s="34">
        <f>(((L553-VLOOKUP(AZ$6,Data!$N$4:$Y$11,Data!$W$1,FALSE)/1000)*VLOOKUP(AZ$6,Data!$N$4:$Y$11,Data!$P$1,FALSE)^1.5+VLOOKUP(AZ$6,Data!$N$4:$Y$11,Data!$W$1,FALSE)/1000*(Mannings_n_bot)^1.5)/L553)^0.67</f>
        <v>4.9955694101883011E-2</v>
      </c>
      <c r="BA553" s="34">
        <f>(((M553-VLOOKUP(BA$6,Data!$N$4:$Y$11,Data!$W$1,FALSE)/1000)*VLOOKUP(BA$6,Data!$N$4:$Y$11,Data!$P$1,FALSE)^1.5+VLOOKUP(BA$6,Data!$N$4:$Y$11,Data!$W$1,FALSE)/1000*(Mannings_n_bot)^1.5)/M553)^0.67</f>
        <v>4.9849102745743092E-2</v>
      </c>
      <c r="BB553" s="34">
        <f>(((N553-VLOOKUP(BB$6,Data!$N$4:$Y$11,Data!$W$1,FALSE)/1000)*VLOOKUP(BB$6,Data!$N$4:$Y$11,Data!$P$1,FALSE)^1.5+VLOOKUP(BB$6,Data!$N$4:$Y$11,Data!$W$1,FALSE)/1000*(Mannings_n_bot)^1.5)/N553)^0.67</f>
        <v>4.9697759939993348E-2</v>
      </c>
      <c r="BC553" s="34">
        <f>(((O553-VLOOKUP(BC$6,Data!$N$4:$Y$11,Data!$W$1,FALSE)/1000)*VLOOKUP(BC$6,Data!$N$4:$Y$11,Data!$P$1,FALSE)^1.5+VLOOKUP(BC$6,Data!$N$4:$Y$11,Data!$W$1,FALSE)/1000*(Mannings_n_bot)^1.5)/O553)^0.67</f>
        <v>4.9530445285635015E-2</v>
      </c>
      <c r="BD553" s="34">
        <f>(((P553-VLOOKUP(BD$6,Data!$N$4:$Y$11,Data!$W$1,FALSE)/1000)*VLOOKUP(BD$6,Data!$N$4:$Y$11,Data!$P$1,FALSE)^1.5+VLOOKUP(BD$6,Data!$N$4:$Y$11,Data!$W$1,FALSE)/1000*(Mannings_n_bot)^1.5)/P553)^0.67</f>
        <v>4.9335132104891932E-2</v>
      </c>
      <c r="BE553" s="34">
        <f>(((Q553-VLOOKUP(BE$6,Data!$N$4:$Y$11,Data!$W$1,FALSE)/1000)*VLOOKUP(BE$6,Data!$N$4:$Y$11,Data!$P$1,FALSE)^1.5+VLOOKUP(BE$6,Data!$N$4:$Y$11,Data!$W$1,FALSE)/1000*(Mannings_n_bot)^1.5)/Q553)^0.67</f>
        <v>4.9164605518022306E-2</v>
      </c>
      <c r="BF553" s="34">
        <f>(((R553-VLOOKUP(BF$6,Data!$N$4:$Y$11,Data!$W$1,FALSE)/1000)*VLOOKUP(BF$6,Data!$N$4:$Y$11,Data!$P$1,FALSE)^1.5+VLOOKUP(BF$6,Data!$N$4:$Y$11,Data!$W$1,FALSE)/1000*(Mannings_n_bot)^1.5)/R553)^0.67</f>
        <v>4.9046959053123569E-2</v>
      </c>
      <c r="BG553" s="34">
        <f>(((S553-VLOOKUP(BG$6,Data!$N$4:$Y$11,Data!$W$1,FALSE)/1000)*VLOOKUP(BG$6,Data!$N$4:$Y$11,Data!$P$1,FALSE)^1.5+VLOOKUP(BG$6,Data!$N$4:$Y$11,Data!$W$1,FALSE)/1000*(Mannings_n_bot)^1.5)/S553)^0.67</f>
        <v>4.8951323502393708E-2</v>
      </c>
    </row>
    <row r="554" spans="1:59" x14ac:dyDescent="0.25">
      <c r="A554" s="28">
        <v>0.54700000000000004</v>
      </c>
      <c r="B554" s="94">
        <v>0.63745691356420009</v>
      </c>
      <c r="C554" s="94">
        <v>0.9152114541039672</v>
      </c>
      <c r="D554" s="94">
        <v>1.241610580343647</v>
      </c>
      <c r="E554" s="94">
        <v>1.6191770938051082</v>
      </c>
      <c r="F554" s="94">
        <v>2.0451242450883287</v>
      </c>
      <c r="G554" s="94">
        <v>2.5225015741092638</v>
      </c>
      <c r="H554" s="94">
        <v>3.0479965268856617</v>
      </c>
      <c r="I554" s="94">
        <v>3.6251842054488064</v>
      </c>
      <c r="K554" s="28">
        <v>0.54700000000000004</v>
      </c>
      <c r="L554" s="94">
        <v>2.4358084003315628</v>
      </c>
      <c r="M554" s="94">
        <v>2.9260267988052795</v>
      </c>
      <c r="N554" s="94">
        <v>3.4068230576017968</v>
      </c>
      <c r="O554" s="94">
        <v>3.8969157477529235</v>
      </c>
      <c r="P554" s="94">
        <v>4.3777183232387715</v>
      </c>
      <c r="Q554" s="94">
        <v>4.867746165302453</v>
      </c>
      <c r="R554" s="94">
        <v>5.3485579891897688</v>
      </c>
      <c r="S554" s="94">
        <v>5.8385467560659832</v>
      </c>
      <c r="U554" s="28">
        <v>0.54700000000000004</v>
      </c>
      <c r="V554" s="94">
        <v>1.2960912849243609</v>
      </c>
      <c r="W554" s="94">
        <v>1.5560613894056468</v>
      </c>
      <c r="X554" s="94">
        <v>1.811896755552608</v>
      </c>
      <c r="Y554" s="94">
        <v>2.0717975777092397</v>
      </c>
      <c r="Z554" s="94">
        <v>2.3276347352274129</v>
      </c>
      <c r="AA554" s="94">
        <v>2.5875000504938646</v>
      </c>
      <c r="AB554" s="94">
        <v>2.843341345710483</v>
      </c>
      <c r="AC554" s="94">
        <v>3.1031853654876653</v>
      </c>
      <c r="AE554" s="28">
        <v>0.54700000000000004</v>
      </c>
      <c r="AF554" s="94">
        <f t="shared" si="142"/>
        <v>0.6572013831516228</v>
      </c>
      <c r="AG554" s="94">
        <f t="shared" si="128"/>
        <v>0.65764742234869256</v>
      </c>
      <c r="AH554" s="94">
        <f t="shared" si="129"/>
        <v>0.6575826489692902</v>
      </c>
      <c r="AI554" s="94">
        <f t="shared" si="130"/>
        <v>0.65787059728324004</v>
      </c>
      <c r="AJ554" s="94">
        <f t="shared" si="131"/>
        <v>0.65779620228353897</v>
      </c>
      <c r="AK554" s="94">
        <f t="shared" si="132"/>
        <v>0.6580055651836445</v>
      </c>
      <c r="AL554" s="94">
        <f t="shared" si="133"/>
        <v>0.65793275127677453</v>
      </c>
      <c r="AM554" s="94">
        <f t="shared" si="134"/>
        <v>0.65809599059704826</v>
      </c>
      <c r="AO554" s="28">
        <v>0.54700000000000004</v>
      </c>
      <c r="AP554" s="94">
        <f t="shared" si="143"/>
        <v>0.26170240380049159</v>
      </c>
      <c r="AQ554" s="94">
        <f t="shared" si="135"/>
        <v>0.31278300474816412</v>
      </c>
      <c r="AR554" s="94">
        <f t="shared" si="136"/>
        <v>0.36444821446572806</v>
      </c>
      <c r="AS554" s="94">
        <f t="shared" si="137"/>
        <v>0.41550220703097662</v>
      </c>
      <c r="AT554" s="94">
        <f t="shared" si="138"/>
        <v>0.46716670513768516</v>
      </c>
      <c r="AU554" s="94">
        <f t="shared" si="139"/>
        <v>0.5182072952139094</v>
      </c>
      <c r="AV554" s="94">
        <f t="shared" si="140"/>
        <v>0.56987257743977271</v>
      </c>
      <c r="AW554" s="94">
        <f t="shared" si="141"/>
        <v>0.62090522811732318</v>
      </c>
      <c r="AY554" s="28">
        <v>0.54700000000000004</v>
      </c>
      <c r="AZ554" s="34">
        <f>(((L554-VLOOKUP(AZ$6,Data!$N$4:$Y$11,Data!$W$1,FALSE)/1000)*VLOOKUP(AZ$6,Data!$N$4:$Y$11,Data!$P$1,FALSE)^1.5+VLOOKUP(AZ$6,Data!$N$4:$Y$11,Data!$W$1,FALSE)/1000*(Mannings_n_bot)^1.5)/L554)^0.67</f>
        <v>4.9943412485316377E-2</v>
      </c>
      <c r="BA554" s="34">
        <f>(((M554-VLOOKUP(BA$6,Data!$N$4:$Y$11,Data!$W$1,FALSE)/1000)*VLOOKUP(BA$6,Data!$N$4:$Y$11,Data!$P$1,FALSE)^1.5+VLOOKUP(BA$6,Data!$N$4:$Y$11,Data!$W$1,FALSE)/1000*(Mannings_n_bot)^1.5)/M554)^0.67</f>
        <v>4.9836622204094232E-2</v>
      </c>
      <c r="BB554" s="34">
        <f>(((N554-VLOOKUP(BB$6,Data!$N$4:$Y$11,Data!$W$1,FALSE)/1000)*VLOOKUP(BB$6,Data!$N$4:$Y$11,Data!$P$1,FALSE)^1.5+VLOOKUP(BB$6,Data!$N$4:$Y$11,Data!$W$1,FALSE)/1000*(Mannings_n_bot)^1.5)/N554)^0.67</f>
        <v>4.9685073721698038E-2</v>
      </c>
      <c r="BC554" s="34">
        <f>(((O554-VLOOKUP(BC$6,Data!$N$4:$Y$11,Data!$W$1,FALSE)/1000)*VLOOKUP(BC$6,Data!$N$4:$Y$11,Data!$P$1,FALSE)^1.5+VLOOKUP(BC$6,Data!$N$4:$Y$11,Data!$W$1,FALSE)/1000*(Mannings_n_bot)^1.5)/O554)^0.67</f>
        <v>4.951749000717641E-2</v>
      </c>
      <c r="BD554" s="34">
        <f>(((P554-VLOOKUP(BD$6,Data!$N$4:$Y$11,Data!$W$1,FALSE)/1000)*VLOOKUP(BD$6,Data!$N$4:$Y$11,Data!$P$1,FALSE)^1.5+VLOOKUP(BD$6,Data!$N$4:$Y$11,Data!$W$1,FALSE)/1000*(Mannings_n_bot)^1.5)/P554)^0.67</f>
        <v>4.9321909037142959E-2</v>
      </c>
      <c r="BE554" s="34">
        <f>(((Q554-VLOOKUP(BE$6,Data!$N$4:$Y$11,Data!$W$1,FALSE)/1000)*VLOOKUP(BE$6,Data!$N$4:$Y$11,Data!$P$1,FALSE)^1.5+VLOOKUP(BE$6,Data!$N$4:$Y$11,Data!$W$1,FALSE)/1000*(Mannings_n_bot)^1.5)/Q554)^0.67</f>
        <v>4.9151115468965161E-2</v>
      </c>
      <c r="BF554" s="34">
        <f>(((R554-VLOOKUP(BF$6,Data!$N$4:$Y$11,Data!$W$1,FALSE)/1000)*VLOOKUP(BF$6,Data!$N$4:$Y$11,Data!$P$1,FALSE)^1.5+VLOOKUP(BF$6,Data!$N$4:$Y$11,Data!$W$1,FALSE)/1000*(Mannings_n_bot)^1.5)/R554)^0.67</f>
        <v>4.9033310419287393E-2</v>
      </c>
      <c r="BG554" s="34">
        <f>(((S554-VLOOKUP(BG$6,Data!$N$4:$Y$11,Data!$W$1,FALSE)/1000)*VLOOKUP(BG$6,Data!$N$4:$Y$11,Data!$P$1,FALSE)^1.5+VLOOKUP(BG$6,Data!$N$4:$Y$11,Data!$W$1,FALSE)/1000*(Mannings_n_bot)^1.5)/S554)^0.67</f>
        <v>4.8937518617748615E-2</v>
      </c>
    </row>
    <row r="555" spans="1:59" x14ac:dyDescent="0.25">
      <c r="A555" s="28">
        <v>0.54800000000000004</v>
      </c>
      <c r="B555" s="94">
        <v>0.63849500924172153</v>
      </c>
      <c r="C555" s="94">
        <v>0.91669978367414706</v>
      </c>
      <c r="D555" s="94">
        <v>1.243630115700026</v>
      </c>
      <c r="E555" s="94">
        <v>1.6218083766644948</v>
      </c>
      <c r="F555" s="94">
        <v>2.0484485003666215</v>
      </c>
      <c r="G555" s="94">
        <v>2.5265990890991206</v>
      </c>
      <c r="H555" s="94">
        <v>3.052948780494253</v>
      </c>
      <c r="I555" s="94">
        <v>3.6310712304295256</v>
      </c>
      <c r="K555" s="28">
        <v>0.54800000000000004</v>
      </c>
      <c r="L555" s="94">
        <v>2.4376884492626885</v>
      </c>
      <c r="M555" s="94">
        <v>2.9282782249581625</v>
      </c>
      <c r="N555" s="94">
        <v>3.4094456143669669</v>
      </c>
      <c r="O555" s="94">
        <v>3.8999095594550388</v>
      </c>
      <c r="P555" s="94">
        <v>4.3810832588960542</v>
      </c>
      <c r="Q555" s="94">
        <v>4.871482294635836</v>
      </c>
      <c r="R555" s="94">
        <v>5.3526652441932638</v>
      </c>
      <c r="S555" s="94">
        <v>5.8430251686079728</v>
      </c>
      <c r="U555" s="28">
        <v>0.54800000000000004</v>
      </c>
      <c r="V555" s="94">
        <v>1.2951081288158197</v>
      </c>
      <c r="W555" s="94">
        <v>1.5548753149212806</v>
      </c>
      <c r="X555" s="94">
        <v>1.810516643811469</v>
      </c>
      <c r="Y555" s="94">
        <v>2.0702145783836348</v>
      </c>
      <c r="Z555" s="94">
        <v>2.3258576880408093</v>
      </c>
      <c r="AA555" s="94">
        <v>2.5855201329112636</v>
      </c>
      <c r="AB555" s="94">
        <v>2.841167372845947</v>
      </c>
      <c r="AC555" s="94">
        <v>3.1008085331393445</v>
      </c>
      <c r="AE555" s="28">
        <v>0.54800000000000004</v>
      </c>
      <c r="AF555" s="94">
        <f t="shared" si="142"/>
        <v>0.65827163260785071</v>
      </c>
      <c r="AG555" s="94">
        <f t="shared" si="128"/>
        <v>0.65871689771533593</v>
      </c>
      <c r="AH555" s="94">
        <f t="shared" si="129"/>
        <v>0.65865223667284156</v>
      </c>
      <c r="AI555" s="94">
        <f t="shared" si="130"/>
        <v>0.65893968579304463</v>
      </c>
      <c r="AJ555" s="94">
        <f t="shared" si="131"/>
        <v>0.65886541971750834</v>
      </c>
      <c r="AK555" s="94">
        <f t="shared" si="132"/>
        <v>0.65907441988503401</v>
      </c>
      <c r="AL555" s="94">
        <f t="shared" si="133"/>
        <v>0.65900173210171331</v>
      </c>
      <c r="AM555" s="94">
        <f t="shared" si="134"/>
        <v>0.65916468871465916</v>
      </c>
      <c r="AO555" s="28">
        <v>0.54800000000000004</v>
      </c>
      <c r="AP555" s="94">
        <f t="shared" si="143"/>
        <v>0.26192642026705376</v>
      </c>
      <c r="AQ555" s="94">
        <f t="shared" si="135"/>
        <v>0.31305078044189066</v>
      </c>
      <c r="AR555" s="94">
        <f t="shared" si="136"/>
        <v>0.364760215109321</v>
      </c>
      <c r="AS555" s="94">
        <f t="shared" si="137"/>
        <v>0.4158579454060779</v>
      </c>
      <c r="AT555" s="94">
        <f t="shared" si="138"/>
        <v>0.46756666772016331</v>
      </c>
      <c r="AU555" s="94">
        <f t="shared" si="139"/>
        <v>0.51865098470772431</v>
      </c>
      <c r="AV555" s="94">
        <f t="shared" si="140"/>
        <v>0.57036049168331349</v>
      </c>
      <c r="AW555" s="94">
        <f t="shared" si="141"/>
        <v>0.62143686286646316</v>
      </c>
      <c r="AY555" s="28">
        <v>0.54800000000000004</v>
      </c>
      <c r="AZ555" s="34">
        <f>(((L555-VLOOKUP(AZ$6,Data!$N$4:$Y$11,Data!$W$1,FALSE)/1000)*VLOOKUP(AZ$6,Data!$N$4:$Y$11,Data!$P$1,FALSE)^1.5+VLOOKUP(AZ$6,Data!$N$4:$Y$11,Data!$W$1,FALSE)/1000*(Mannings_n_bot)^1.5)/L555)^0.67</f>
        <v>4.9931139027263267E-2</v>
      </c>
      <c r="BA555" s="34">
        <f>(((M555-VLOOKUP(BA$6,Data!$N$4:$Y$11,Data!$W$1,FALSE)/1000)*VLOOKUP(BA$6,Data!$N$4:$Y$11,Data!$P$1,FALSE)^1.5+VLOOKUP(BA$6,Data!$N$4:$Y$11,Data!$W$1,FALSE)/1000*(Mannings_n_bot)^1.5)/M555)^0.67</f>
        <v>4.9824149819838182E-2</v>
      </c>
      <c r="BB555" s="34">
        <f>(((N555-VLOOKUP(BB$6,Data!$N$4:$Y$11,Data!$W$1,FALSE)/1000)*VLOOKUP(BB$6,Data!$N$4:$Y$11,Data!$P$1,FALSE)^1.5+VLOOKUP(BB$6,Data!$N$4:$Y$11,Data!$W$1,FALSE)/1000*(Mannings_n_bot)^1.5)/N555)^0.67</f>
        <v>4.9672395780204048E-2</v>
      </c>
      <c r="BC555" s="34">
        <f>(((O555-VLOOKUP(BC$6,Data!$N$4:$Y$11,Data!$W$1,FALSE)/1000)*VLOOKUP(BC$6,Data!$N$4:$Y$11,Data!$P$1,FALSE)^1.5+VLOOKUP(BC$6,Data!$N$4:$Y$11,Data!$W$1,FALSE)/1000*(Mannings_n_bot)^1.5)/O555)^0.67</f>
        <v>4.9504543070116626E-2</v>
      </c>
      <c r="BD555" s="34">
        <f>(((P555-VLOOKUP(BD$6,Data!$N$4:$Y$11,Data!$W$1,FALSE)/1000)*VLOOKUP(BD$6,Data!$N$4:$Y$11,Data!$P$1,FALSE)^1.5+VLOOKUP(BD$6,Data!$N$4:$Y$11,Data!$W$1,FALSE)/1000*(Mannings_n_bot)^1.5)/P555)^0.67</f>
        <v>4.9308694459808768E-2</v>
      </c>
      <c r="BE555" s="34">
        <f>(((Q555-VLOOKUP(BE$6,Data!$N$4:$Y$11,Data!$W$1,FALSE)/1000)*VLOOKUP(BE$6,Data!$N$4:$Y$11,Data!$P$1,FALSE)^1.5+VLOOKUP(BE$6,Data!$N$4:$Y$11,Data!$W$1,FALSE)/1000*(Mannings_n_bot)^1.5)/Q555)^0.67</f>
        <v>4.9137633985868998E-2</v>
      </c>
      <c r="BF555" s="34">
        <f>(((R555-VLOOKUP(BF$6,Data!$N$4:$Y$11,Data!$W$1,FALSE)/1000)*VLOOKUP(BF$6,Data!$N$4:$Y$11,Data!$P$1,FALSE)^1.5+VLOOKUP(BF$6,Data!$N$4:$Y$11,Data!$W$1,FALSE)/1000*(Mannings_n_bot)^1.5)/R555)^0.67</f>
        <v>4.9019670444838126E-2</v>
      </c>
      <c r="BG555" s="34">
        <f>(((S555-VLOOKUP(BG$6,Data!$N$4:$Y$11,Data!$W$1,FALSE)/1000)*VLOOKUP(BG$6,Data!$N$4:$Y$11,Data!$P$1,FALSE)^1.5+VLOOKUP(BG$6,Data!$N$4:$Y$11,Data!$W$1,FALSE)/1000*(Mannings_n_bot)^1.5)/S555)^0.67</f>
        <v>4.89237224234155E-2</v>
      </c>
    </row>
    <row r="556" spans="1:59" x14ac:dyDescent="0.25">
      <c r="A556" s="28">
        <v>0.54900000000000004</v>
      </c>
      <c r="B556" s="94">
        <v>0.63953231607448224</v>
      </c>
      <c r="C556" s="94">
        <v>0.91818697680440331</v>
      </c>
      <c r="D556" s="94">
        <v>1.2456481100830035</v>
      </c>
      <c r="E556" s="94">
        <v>1.6244376455189462</v>
      </c>
      <c r="F556" s="94">
        <v>2.0517702132738842</v>
      </c>
      <c r="G556" s="94">
        <v>2.5306934632523617</v>
      </c>
      <c r="H556" s="94">
        <v>3.0578972410676499</v>
      </c>
      <c r="I556" s="94">
        <v>3.6369537384763828</v>
      </c>
      <c r="K556" s="28">
        <v>0.54900000000000004</v>
      </c>
      <c r="L556" s="94">
        <v>2.4395699279225771</v>
      </c>
      <c r="M556" s="94">
        <v>2.9305313715410675</v>
      </c>
      <c r="N556" s="94">
        <v>3.4120701737601205</v>
      </c>
      <c r="O556" s="94">
        <v>3.9029056644008553</v>
      </c>
      <c r="P556" s="94">
        <v>4.3844507700073239</v>
      </c>
      <c r="Q556" s="94">
        <v>4.8752212899938199</v>
      </c>
      <c r="R556" s="94">
        <v>5.3567756474424657</v>
      </c>
      <c r="S556" s="94">
        <v>5.8475070199386785</v>
      </c>
      <c r="U556" s="28">
        <v>0.54900000000000004</v>
      </c>
      <c r="V556" s="94">
        <v>1.2941222414507638</v>
      </c>
      <c r="W556" s="94">
        <v>1.5536859779283811</v>
      </c>
      <c r="X556" s="94">
        <v>1.8091327303614924</v>
      </c>
      <c r="Y556" s="94">
        <v>2.0686272462822664</v>
      </c>
      <c r="Z556" s="94">
        <v>2.3240757689051756</v>
      </c>
      <c r="AA556" s="94">
        <v>2.5835348124031881</v>
      </c>
      <c r="AB556" s="94">
        <v>2.838987457889679</v>
      </c>
      <c r="AC556" s="94">
        <v>3.0984252277752264</v>
      </c>
      <c r="AE556" s="28">
        <v>0.54900000000000004</v>
      </c>
      <c r="AF556" s="94">
        <f t="shared" si="142"/>
        <v>0.6593410687857898</v>
      </c>
      <c r="AG556" s="94">
        <f t="shared" si="128"/>
        <v>0.65978555646546633</v>
      </c>
      <c r="AH556" s="94">
        <f t="shared" si="129"/>
        <v>0.6597210082450008</v>
      </c>
      <c r="AI556" s="94">
        <f t="shared" si="130"/>
        <v>0.66000795601395745</v>
      </c>
      <c r="AJ556" s="94">
        <f t="shared" si="131"/>
        <v>0.65993381942022633</v>
      </c>
      <c r="AK556" s="94">
        <f t="shared" si="132"/>
        <v>0.66014245528545912</v>
      </c>
      <c r="AL556" s="94">
        <f t="shared" si="133"/>
        <v>0.66006989417175554</v>
      </c>
      <c r="AM556" s="94">
        <f t="shared" si="134"/>
        <v>0.66023256685295428</v>
      </c>
      <c r="AO556" s="28">
        <v>0.54900000000000004</v>
      </c>
      <c r="AP556" s="94">
        <f t="shared" si="143"/>
        <v>0.26214961446875917</v>
      </c>
      <c r="AQ556" s="94">
        <f t="shared" si="135"/>
        <v>0.31331757295659313</v>
      </c>
      <c r="AR556" s="94">
        <f t="shared" si="136"/>
        <v>0.36507107024422425</v>
      </c>
      <c r="AS556" s="94">
        <f t="shared" si="137"/>
        <v>0.41621237744374678</v>
      </c>
      <c r="AT556" s="94">
        <f t="shared" si="138"/>
        <v>0.46796516163652963</v>
      </c>
      <c r="AU556" s="94">
        <f t="shared" si="139"/>
        <v>0.5190930447498866</v>
      </c>
      <c r="AV556" s="94">
        <f t="shared" si="140"/>
        <v>0.57084661414326909</v>
      </c>
      <c r="AW556" s="94">
        <f t="shared" si="141"/>
        <v>0.62196654507214644</v>
      </c>
      <c r="AY556" s="28">
        <v>0.54900000000000004</v>
      </c>
      <c r="AZ556" s="34">
        <f>(((L556-VLOOKUP(AZ$6,Data!$N$4:$Y$11,Data!$W$1,FALSE)/1000)*VLOOKUP(AZ$6,Data!$N$4:$Y$11,Data!$P$1,FALSE)^1.5+VLOOKUP(AZ$6,Data!$N$4:$Y$11,Data!$W$1,FALSE)/1000*(Mannings_n_bot)^1.5)/L556)^0.67</f>
        <v>4.991887368979351E-2</v>
      </c>
      <c r="BA556" s="34">
        <f>(((M556-VLOOKUP(BA$6,Data!$N$4:$Y$11,Data!$W$1,FALSE)/1000)*VLOOKUP(BA$6,Data!$N$4:$Y$11,Data!$P$1,FALSE)^1.5+VLOOKUP(BA$6,Data!$N$4:$Y$11,Data!$W$1,FALSE)/1000*(Mannings_n_bot)^1.5)/M556)^0.67</f>
        <v>4.9811685554773638E-2</v>
      </c>
      <c r="BB556" s="34">
        <f>(((N556-VLOOKUP(BB$6,Data!$N$4:$Y$11,Data!$W$1,FALSE)/1000)*VLOOKUP(BB$6,Data!$N$4:$Y$11,Data!$P$1,FALSE)^1.5+VLOOKUP(BB$6,Data!$N$4:$Y$11,Data!$W$1,FALSE)/1000*(Mannings_n_bot)^1.5)/N556)^0.67</f>
        <v>4.9659726076676139E-2</v>
      </c>
      <c r="BC556" s="34">
        <f>(((O556-VLOOKUP(BC$6,Data!$N$4:$Y$11,Data!$W$1,FALSE)/1000)*VLOOKUP(BC$6,Data!$N$4:$Y$11,Data!$P$1,FALSE)^1.5+VLOOKUP(BC$6,Data!$N$4:$Y$11,Data!$W$1,FALSE)/1000*(Mannings_n_bot)^1.5)/O556)^0.67</f>
        <v>4.9491604435051392E-2</v>
      </c>
      <c r="BD556" s="34">
        <f>(((P556-VLOOKUP(BD$6,Data!$N$4:$Y$11,Data!$W$1,FALSE)/1000)*VLOOKUP(BD$6,Data!$N$4:$Y$11,Data!$P$1,FALSE)^1.5+VLOOKUP(BD$6,Data!$N$4:$Y$11,Data!$W$1,FALSE)/1000*(Mannings_n_bot)^1.5)/P556)^0.67</f>
        <v>4.9295488332670619E-2</v>
      </c>
      <c r="BE556" s="34">
        <f>(((Q556-VLOOKUP(BE$6,Data!$N$4:$Y$11,Data!$W$1,FALSE)/1000)*VLOOKUP(BE$6,Data!$N$4:$Y$11,Data!$P$1,FALSE)^1.5+VLOOKUP(BE$6,Data!$N$4:$Y$11,Data!$W$1,FALSE)/1000*(Mannings_n_bot)^1.5)/Q556)^0.67</f>
        <v>4.9124161027907072E-2</v>
      </c>
      <c r="BF556" s="34">
        <f>(((R556-VLOOKUP(BF$6,Data!$N$4:$Y$11,Data!$W$1,FALSE)/1000)*VLOOKUP(BF$6,Data!$N$4:$Y$11,Data!$P$1,FALSE)^1.5+VLOOKUP(BF$6,Data!$N$4:$Y$11,Data!$W$1,FALSE)/1000*(Mannings_n_bot)^1.5)/R556)^0.67</f>
        <v>4.9006039088447417E-2</v>
      </c>
      <c r="BG556" s="34">
        <f>(((S556-VLOOKUP(BG$6,Data!$N$4:$Y$11,Data!$W$1,FALSE)/1000)*VLOOKUP(BG$6,Data!$N$4:$Y$11,Data!$P$1,FALSE)^1.5+VLOOKUP(BG$6,Data!$N$4:$Y$11,Data!$W$1,FALSE)/1000*(Mannings_n_bot)^1.5)/S556)^0.67</f>
        <v>4.8909934877743644E-2</v>
      </c>
    </row>
    <row r="557" spans="1:59" x14ac:dyDescent="0.25">
      <c r="A557" s="28">
        <v>0.55000000000000004</v>
      </c>
      <c r="B557" s="94">
        <v>0.64056883187156988</v>
      </c>
      <c r="C557" s="94">
        <v>0.91967303036946402</v>
      </c>
      <c r="D557" s="94">
        <v>1.2476645592487294</v>
      </c>
      <c r="E557" s="94">
        <v>1.6270648948571911</v>
      </c>
      <c r="F557" s="94">
        <v>2.055089376841492</v>
      </c>
      <c r="G557" s="94">
        <v>2.534784687999883</v>
      </c>
      <c r="H557" s="94">
        <v>3.0628418982406163</v>
      </c>
      <c r="I557" s="94">
        <v>3.6428317172905995</v>
      </c>
      <c r="K557" s="28">
        <v>0.55000000000000004</v>
      </c>
      <c r="L557" s="94">
        <v>2.4414528424673891</v>
      </c>
      <c r="M557" s="94">
        <v>2.9327862459274909</v>
      </c>
      <c r="N557" s="94">
        <v>3.414696744369992</v>
      </c>
      <c r="O557" s="94">
        <v>3.905904072396146</v>
      </c>
      <c r="P557" s="94">
        <v>4.3878208675935566</v>
      </c>
      <c r="Q557" s="94">
        <v>4.8789631636142738</v>
      </c>
      <c r="R557" s="94">
        <v>5.3608892123904353</v>
      </c>
      <c r="S557" s="94">
        <v>5.8519923247279708</v>
      </c>
      <c r="U557" s="28">
        <v>0.55000000000000004</v>
      </c>
      <c r="V557" s="94">
        <v>1.2931336165822489</v>
      </c>
      <c r="W557" s="94">
        <v>1.5524933709289035</v>
      </c>
      <c r="X557" s="94">
        <v>1.8077450064715186</v>
      </c>
      <c r="Y557" s="94">
        <v>2.0670355714233697</v>
      </c>
      <c r="Z557" s="94">
        <v>2.3222889666056052</v>
      </c>
      <c r="AA557" s="94">
        <v>2.5815440765043776</v>
      </c>
      <c r="AB557" s="94">
        <v>2.8368015871432379</v>
      </c>
      <c r="AC557" s="94">
        <v>3.096035434446673</v>
      </c>
      <c r="AE557" s="28">
        <v>0.55000000000000004</v>
      </c>
      <c r="AF557" s="94">
        <f t="shared" si="142"/>
        <v>0.66040968942666689</v>
      </c>
      <c r="AG557" s="94">
        <f t="shared" si="128"/>
        <v>0.66085339635334339</v>
      </c>
      <c r="AH557" s="94">
        <f t="shared" si="129"/>
        <v>0.66078896143813726</v>
      </c>
      <c r="AI557" s="94">
        <f t="shared" si="130"/>
        <v>0.66107540570675249</v>
      </c>
      <c r="AJ557" s="94">
        <f t="shared" si="131"/>
        <v>0.66100139915029599</v>
      </c>
      <c r="AK557" s="94">
        <f t="shared" si="132"/>
        <v>0.66120966914963153</v>
      </c>
      <c r="AL557" s="94">
        <f t="shared" si="133"/>
        <v>0.66113723524948775</v>
      </c>
      <c r="AM557" s="94">
        <f t="shared" si="134"/>
        <v>0.66129962277928112</v>
      </c>
      <c r="AO557" s="28">
        <v>0.55000000000000004</v>
      </c>
      <c r="AP557" s="94">
        <f t="shared" si="143"/>
        <v>0.26237198635554887</v>
      </c>
      <c r="AQ557" s="94">
        <f t="shared" si="135"/>
        <v>0.31358338223473847</v>
      </c>
      <c r="AR557" s="94">
        <f t="shared" si="136"/>
        <v>0.36538077980301653</v>
      </c>
      <c r="AS557" s="94">
        <f t="shared" si="137"/>
        <v>0.41656550306906009</v>
      </c>
      <c r="AT557" s="94">
        <f t="shared" si="138"/>
        <v>0.46836218680198288</v>
      </c>
      <c r="AU557" s="94">
        <f t="shared" si="139"/>
        <v>0.51953347524807847</v>
      </c>
      <c r="AV557" s="94">
        <f t="shared" si="140"/>
        <v>0.5713309447174505</v>
      </c>
      <c r="AW557" s="94">
        <f t="shared" si="141"/>
        <v>0.62249427462465723</v>
      </c>
      <c r="AY557" s="28">
        <v>0.55000000000000004</v>
      </c>
      <c r="AZ557" s="34">
        <f>(((L557-VLOOKUP(AZ$6,Data!$N$4:$Y$11,Data!$W$1,FALSE)/1000)*VLOOKUP(AZ$6,Data!$N$4:$Y$11,Data!$P$1,FALSE)^1.5+VLOOKUP(AZ$6,Data!$N$4:$Y$11,Data!$W$1,FALSE)/1000*(Mannings_n_bot)^1.5)/L557)^0.67</f>
        <v>4.9906616434963275E-2</v>
      </c>
      <c r="BA557" s="34">
        <f>(((M557-VLOOKUP(BA$6,Data!$N$4:$Y$11,Data!$W$1,FALSE)/1000)*VLOOKUP(BA$6,Data!$N$4:$Y$11,Data!$P$1,FALSE)^1.5+VLOOKUP(BA$6,Data!$N$4:$Y$11,Data!$W$1,FALSE)/1000*(Mannings_n_bot)^1.5)/M557)^0.67</f>
        <v>4.9799229370683422E-2</v>
      </c>
      <c r="BB557" s="34">
        <f>(((N557-VLOOKUP(BB$6,Data!$N$4:$Y$11,Data!$W$1,FALSE)/1000)*VLOOKUP(BB$6,Data!$N$4:$Y$11,Data!$P$1,FALSE)^1.5+VLOOKUP(BB$6,Data!$N$4:$Y$11,Data!$W$1,FALSE)/1000*(Mannings_n_bot)^1.5)/N557)^0.67</f>
        <v>4.9647064572262839E-2</v>
      </c>
      <c r="BC557" s="34">
        <f>(((O557-VLOOKUP(BC$6,Data!$N$4:$Y$11,Data!$W$1,FALSE)/1000)*VLOOKUP(BC$6,Data!$N$4:$Y$11,Data!$P$1,FALSE)^1.5+VLOOKUP(BC$6,Data!$N$4:$Y$11,Data!$W$1,FALSE)/1000*(Mannings_n_bot)^1.5)/O557)^0.67</f>
        <v>4.9478674062558292E-2</v>
      </c>
      <c r="BD557" s="34">
        <f>(((P557-VLOOKUP(BD$6,Data!$N$4:$Y$11,Data!$W$1,FALSE)/1000)*VLOOKUP(BD$6,Data!$N$4:$Y$11,Data!$P$1,FALSE)^1.5+VLOOKUP(BD$6,Data!$N$4:$Y$11,Data!$W$1,FALSE)/1000*(Mannings_n_bot)^1.5)/P557)^0.67</f>
        <v>4.9282290615490935E-2</v>
      </c>
      <c r="BE557" s="34">
        <f>(((Q557-VLOOKUP(BE$6,Data!$N$4:$Y$11,Data!$W$1,FALSE)/1000)*VLOOKUP(BE$6,Data!$N$4:$Y$11,Data!$P$1,FALSE)^1.5+VLOOKUP(BE$6,Data!$N$4:$Y$11,Data!$W$1,FALSE)/1000*(Mannings_n_bot)^1.5)/Q557)^0.67</f>
        <v>4.9110696554232107E-2</v>
      </c>
      <c r="BF557" s="34">
        <f>(((R557-VLOOKUP(BF$6,Data!$N$4:$Y$11,Data!$W$1,FALSE)/1000)*VLOOKUP(BF$6,Data!$N$4:$Y$11,Data!$P$1,FALSE)^1.5+VLOOKUP(BF$6,Data!$N$4:$Y$11,Data!$W$1,FALSE)/1000*(Mannings_n_bot)^1.5)/R557)^0.67</f>
        <v>4.8992416308766204E-2</v>
      </c>
      <c r="BG557" s="34">
        <f>(((S557-VLOOKUP(BG$6,Data!$N$4:$Y$11,Data!$W$1,FALSE)/1000)*VLOOKUP(BG$6,Data!$N$4:$Y$11,Data!$P$1,FALSE)^1.5+VLOOKUP(BG$6,Data!$N$4:$Y$11,Data!$W$1,FALSE)/1000*(Mannings_n_bot)^1.5)/S557)^0.67</f>
        <v>4.8896155939060236E-2</v>
      </c>
    </row>
    <row r="558" spans="1:59" x14ac:dyDescent="0.25">
      <c r="A558" s="28">
        <v>0.55100000000000005</v>
      </c>
      <c r="B558" s="94">
        <v>0.64160455443705366</v>
      </c>
      <c r="C558" s="94">
        <v>0.92115794123686223</v>
      </c>
      <c r="D558" s="94">
        <v>1.2496794589435885</v>
      </c>
      <c r="E558" s="94">
        <v>1.6296901191552382</v>
      </c>
      <c r="F558" s="94">
        <v>2.0584059840847493</v>
      </c>
      <c r="G558" s="94">
        <v>2.5388727547527727</v>
      </c>
      <c r="H558" s="94">
        <v>3.0677827416239829</v>
      </c>
      <c r="I558" s="94">
        <v>3.6487051545449534</v>
      </c>
      <c r="K558" s="28">
        <v>0.55100000000000005</v>
      </c>
      <c r="L558" s="94">
        <v>2.4433371990856374</v>
      </c>
      <c r="M558" s="94">
        <v>2.9350428555297521</v>
      </c>
      <c r="N558" s="94">
        <v>3.4173253348305215</v>
      </c>
      <c r="O558" s="94">
        <v>3.9089047932983587</v>
      </c>
      <c r="P558" s="94">
        <v>4.3911935627337844</v>
      </c>
      <c r="Q558" s="94">
        <v>4.8827079277995908</v>
      </c>
      <c r="R558" s="94">
        <v>5.3650059525611438</v>
      </c>
      <c r="S558" s="94">
        <v>5.8564810977231012</v>
      </c>
      <c r="U558" s="28">
        <v>0.55100000000000005</v>
      </c>
      <c r="V558" s="94">
        <v>1.292142247926839</v>
      </c>
      <c r="W558" s="94">
        <v>1.5512974863810964</v>
      </c>
      <c r="X558" s="94">
        <v>1.8063534633594813</v>
      </c>
      <c r="Y558" s="94">
        <v>2.0654395437670616</v>
      </c>
      <c r="Z558" s="94">
        <v>2.3204972698618667</v>
      </c>
      <c r="AA558" s="94">
        <v>2.5795479126770391</v>
      </c>
      <c r="AB558" s="94">
        <v>2.8346097468284461</v>
      </c>
      <c r="AC558" s="94">
        <v>3.0936391381180943</v>
      </c>
      <c r="AE558" s="28">
        <v>0.55100000000000005</v>
      </c>
      <c r="AF558" s="94">
        <f t="shared" si="142"/>
        <v>0.66147749226653485</v>
      </c>
      <c r="AG558" s="94">
        <f t="shared" si="128"/>
        <v>0.66192041512805722</v>
      </c>
      <c r="AH558" s="94">
        <f t="shared" si="129"/>
        <v>0.66185609399944811</v>
      </c>
      <c r="AI558" s="94">
        <f t="shared" si="130"/>
        <v>0.66214203262703597</v>
      </c>
      <c r="AJ558" s="94">
        <f t="shared" si="131"/>
        <v>0.66206815666115149</v>
      </c>
      <c r="AK558" s="94">
        <f t="shared" si="132"/>
        <v>0.66227605923709598</v>
      </c>
      <c r="AL558" s="94">
        <f t="shared" si="133"/>
        <v>0.66220375309233037</v>
      </c>
      <c r="AM558" s="94">
        <f t="shared" si="134"/>
        <v>0.66236585425582339</v>
      </c>
      <c r="AO558" s="28">
        <v>0.55100000000000005</v>
      </c>
      <c r="AP558" s="94">
        <f t="shared" si="143"/>
        <v>0.26259353587264145</v>
      </c>
      <c r="AQ558" s="94">
        <f t="shared" si="135"/>
        <v>0.31384820821316439</v>
      </c>
      <c r="AR558" s="94">
        <f t="shared" si="136"/>
        <v>0.36568934371171452</v>
      </c>
      <c r="AS558" s="94">
        <f t="shared" si="137"/>
        <v>0.41691732219962702</v>
      </c>
      <c r="AT558" s="94">
        <f t="shared" si="138"/>
        <v>0.46875774312332219</v>
      </c>
      <c r="AU558" s="94">
        <f t="shared" si="139"/>
        <v>0.51997227610067687</v>
      </c>
      <c r="AV558" s="94">
        <f t="shared" si="140"/>
        <v>0.57181348329343162</v>
      </c>
      <c r="AW558" s="94">
        <f t="shared" si="141"/>
        <v>0.6230200514031381</v>
      </c>
      <c r="AY558" s="28">
        <v>0.55100000000000005</v>
      </c>
      <c r="AZ558" s="34">
        <f>(((L558-VLOOKUP(AZ$6,Data!$N$4:$Y$11,Data!$W$1,FALSE)/1000)*VLOOKUP(AZ$6,Data!$N$4:$Y$11,Data!$P$1,FALSE)^1.5+VLOOKUP(AZ$6,Data!$N$4:$Y$11,Data!$W$1,FALSE)/1000*(Mannings_n_bot)^1.5)/L558)^0.67</f>
        <v>4.989436722481428E-2</v>
      </c>
      <c r="BA558" s="34">
        <f>(((M558-VLOOKUP(BA$6,Data!$N$4:$Y$11,Data!$W$1,FALSE)/1000)*VLOOKUP(BA$6,Data!$N$4:$Y$11,Data!$P$1,FALSE)^1.5+VLOOKUP(BA$6,Data!$N$4:$Y$11,Data!$W$1,FALSE)/1000*(Mannings_n_bot)^1.5)/M558)^0.67</f>
        <v>4.9786781229333645E-2</v>
      </c>
      <c r="BB558" s="34">
        <f>(((N558-VLOOKUP(BB$6,Data!$N$4:$Y$11,Data!$W$1,FALSE)/1000)*VLOOKUP(BB$6,Data!$N$4:$Y$11,Data!$P$1,FALSE)^1.5+VLOOKUP(BB$6,Data!$N$4:$Y$11,Data!$W$1,FALSE)/1000*(Mannings_n_bot)^1.5)/N558)^0.67</f>
        <v>4.963441122809558E-2</v>
      </c>
      <c r="BC558" s="34">
        <f>(((O558-VLOOKUP(BC$6,Data!$N$4:$Y$11,Data!$W$1,FALSE)/1000)*VLOOKUP(BC$6,Data!$N$4:$Y$11,Data!$P$1,FALSE)^1.5+VLOOKUP(BC$6,Data!$N$4:$Y$11,Data!$W$1,FALSE)/1000*(Mannings_n_bot)^1.5)/O558)^0.67</f>
        <v>4.946575191319573E-2</v>
      </c>
      <c r="BD558" s="34">
        <f>(((P558-VLOOKUP(BD$6,Data!$N$4:$Y$11,Data!$W$1,FALSE)/1000)*VLOOKUP(BD$6,Data!$N$4:$Y$11,Data!$P$1,FALSE)^1.5+VLOOKUP(BD$6,Data!$N$4:$Y$11,Data!$W$1,FALSE)/1000*(Mannings_n_bot)^1.5)/P558)^0.67</f>
        <v>4.9269101268012566E-2</v>
      </c>
      <c r="BE558" s="34">
        <f>(((Q558-VLOOKUP(BE$6,Data!$N$4:$Y$11,Data!$W$1,FALSE)/1000)*VLOOKUP(BE$6,Data!$N$4:$Y$11,Data!$P$1,FALSE)^1.5+VLOOKUP(BE$6,Data!$N$4:$Y$11,Data!$W$1,FALSE)/1000*(Mannings_n_bot)^1.5)/Q558)^0.67</f>
        <v>4.9097240523975377E-2</v>
      </c>
      <c r="BF558" s="34">
        <f>(((R558-VLOOKUP(BF$6,Data!$N$4:$Y$11,Data!$W$1,FALSE)/1000)*VLOOKUP(BF$6,Data!$N$4:$Y$11,Data!$P$1,FALSE)^1.5+VLOOKUP(BF$6,Data!$N$4:$Y$11,Data!$W$1,FALSE)/1000*(Mannings_n_bot)^1.5)/R558)^0.67</f>
        <v>4.8978802064423718E-2</v>
      </c>
      <c r="BG558" s="34">
        <f>(((S558-VLOOKUP(BG$6,Data!$N$4:$Y$11,Data!$W$1,FALSE)/1000)*VLOOKUP(BG$6,Data!$N$4:$Y$11,Data!$P$1,FALSE)^1.5+VLOOKUP(BG$6,Data!$N$4:$Y$11,Data!$W$1,FALSE)/1000*(Mannings_n_bot)^1.5)/S558)^0.67</f>
        <v>4.8882385565669539E-2</v>
      </c>
    </row>
    <row r="559" spans="1:59" x14ac:dyDescent="0.25">
      <c r="A559" s="28">
        <v>0.55200000000000005</v>
      </c>
      <c r="B559" s="94">
        <v>0.6426394815699521</v>
      </c>
      <c r="C559" s="94">
        <v>0.92264170626689257</v>
      </c>
      <c r="D559" s="94">
        <v>1.2516928049041445</v>
      </c>
      <c r="E559" s="94">
        <v>1.6323133128763054</v>
      </c>
      <c r="F559" s="94">
        <v>2.0617200280027999</v>
      </c>
      <c r="G559" s="94">
        <v>2.5429576549022013</v>
      </c>
      <c r="H559" s="94">
        <v>3.0727197608045058</v>
      </c>
      <c r="I559" s="94">
        <v>3.6545740378836014</v>
      </c>
      <c r="K559" s="28">
        <v>0.55200000000000005</v>
      </c>
      <c r="L559" s="94">
        <v>2.4452230039984451</v>
      </c>
      <c r="M559" s="94">
        <v>2.9373012077992962</v>
      </c>
      <c r="N559" s="94">
        <v>3.419955953821217</v>
      </c>
      <c r="O559" s="94">
        <v>3.9119078370170284</v>
      </c>
      <c r="P559" s="94">
        <v>4.3945688665655682</v>
      </c>
      <c r="Q559" s="94">
        <v>4.8864555949172077</v>
      </c>
      <c r="R559" s="94">
        <v>5.3691258815500476</v>
      </c>
      <c r="S559" s="94">
        <v>5.8609733537493121</v>
      </c>
      <c r="U559" s="28">
        <v>0.55200000000000005</v>
      </c>
      <c r="V559" s="94">
        <v>1.2911481291643365</v>
      </c>
      <c r="W559" s="94">
        <v>1.5500983166991786</v>
      </c>
      <c r="X559" s="94">
        <v>1.8049580921920259</v>
      </c>
      <c r="Y559" s="94">
        <v>2.0638391532149005</v>
      </c>
      <c r="Z559" s="94">
        <v>2.3187006673279145</v>
      </c>
      <c r="AA559" s="94">
        <v>2.577546308310303</v>
      </c>
      <c r="AB559" s="94">
        <v>2.8324119230867861</v>
      </c>
      <c r="AC559" s="94">
        <v>3.0912363236663047</v>
      </c>
      <c r="AE559" s="28">
        <v>0.55200000000000005</v>
      </c>
      <c r="AF559" s="94">
        <f t="shared" si="142"/>
        <v>0.66254447503623926</v>
      </c>
      <c r="AG559" s="94">
        <f t="shared" si="128"/>
        <v>0.66298661053349595</v>
      </c>
      <c r="AH559" s="94">
        <f t="shared" si="129"/>
        <v>0.66292240367092958</v>
      </c>
      <c r="AI559" s="94">
        <f t="shared" si="130"/>
        <v>0.66320783452521659</v>
      </c>
      <c r="AJ559" s="94">
        <f t="shared" si="131"/>
        <v>0.66313408970102916</v>
      </c>
      <c r="AK559" s="94">
        <f t="shared" si="132"/>
        <v>0.6633416233022017</v>
      </c>
      <c r="AL559" s="94">
        <f t="shared" si="133"/>
        <v>0.66326944545250732</v>
      </c>
      <c r="AM559" s="94">
        <f t="shared" si="134"/>
        <v>0.66343125903956957</v>
      </c>
      <c r="AO559" s="28">
        <v>0.55200000000000005</v>
      </c>
      <c r="AP559" s="94">
        <f t="shared" si="143"/>
        <v>0.2628142629605168</v>
      </c>
      <c r="AQ559" s="94">
        <f t="shared" si="135"/>
        <v>0.31411205082306154</v>
      </c>
      <c r="AR559" s="94">
        <f t="shared" si="136"/>
        <v>0.36599676188975222</v>
      </c>
      <c r="AS559" s="94">
        <f t="shared" si="137"/>
        <v>0.41726783474556589</v>
      </c>
      <c r="AT559" s="94">
        <f t="shared" si="138"/>
        <v>0.46915183049891984</v>
      </c>
      <c r="AU559" s="94">
        <f t="shared" si="139"/>
        <v>0.52040944719672366</v>
      </c>
      <c r="AV559" s="94">
        <f t="shared" si="140"/>
        <v>0.57229422974851585</v>
      </c>
      <c r="AW559" s="94">
        <f t="shared" si="141"/>
        <v>0.62354387527555311</v>
      </c>
      <c r="AY559" s="28">
        <v>0.55200000000000005</v>
      </c>
      <c r="AZ559" s="34">
        <f>(((L559-VLOOKUP(AZ$6,Data!$N$4:$Y$11,Data!$W$1,FALSE)/1000)*VLOOKUP(AZ$6,Data!$N$4:$Y$11,Data!$P$1,FALSE)^1.5+VLOOKUP(AZ$6,Data!$N$4:$Y$11,Data!$W$1,FALSE)/1000*(Mannings_n_bot)^1.5)/L559)^0.67</f>
        <v>4.9882126021372937E-2</v>
      </c>
      <c r="BA559" s="34">
        <f>(((M559-VLOOKUP(BA$6,Data!$N$4:$Y$11,Data!$W$1,FALSE)/1000)*VLOOKUP(BA$6,Data!$N$4:$Y$11,Data!$P$1,FALSE)^1.5+VLOOKUP(BA$6,Data!$N$4:$Y$11,Data!$W$1,FALSE)/1000*(Mannings_n_bot)^1.5)/M559)^0.67</f>
        <v>4.9774341092472668E-2</v>
      </c>
      <c r="BB559" s="34">
        <f>(((N559-VLOOKUP(BB$6,Data!$N$4:$Y$11,Data!$W$1,FALSE)/1000)*VLOOKUP(BB$6,Data!$N$4:$Y$11,Data!$P$1,FALSE)^1.5+VLOOKUP(BB$6,Data!$N$4:$Y$11,Data!$W$1,FALSE)/1000*(Mannings_n_bot)^1.5)/N559)^0.67</f>
        <v>4.9621766005287692E-2</v>
      </c>
      <c r="BC559" s="34">
        <f>(((O559-VLOOKUP(BC$6,Data!$N$4:$Y$11,Data!$W$1,FALSE)/1000)*VLOOKUP(BC$6,Data!$N$4:$Y$11,Data!$P$1,FALSE)^1.5+VLOOKUP(BC$6,Data!$N$4:$Y$11,Data!$W$1,FALSE)/1000*(Mannings_n_bot)^1.5)/O559)^0.67</f>
        <v>4.9452837947502097E-2</v>
      </c>
      <c r="BD559" s="34">
        <f>(((P559-VLOOKUP(BD$6,Data!$N$4:$Y$11,Data!$W$1,FALSE)/1000)*VLOOKUP(BD$6,Data!$N$4:$Y$11,Data!$P$1,FALSE)^1.5+VLOOKUP(BD$6,Data!$N$4:$Y$11,Data!$W$1,FALSE)/1000*(Mannings_n_bot)^1.5)/P559)^0.67</f>
        <v>4.9255920249957549E-2</v>
      </c>
      <c r="BE559" s="34">
        <f>(((Q559-VLOOKUP(BE$6,Data!$N$4:$Y$11,Data!$W$1,FALSE)/1000)*VLOOKUP(BE$6,Data!$N$4:$Y$11,Data!$P$1,FALSE)^1.5+VLOOKUP(BE$6,Data!$N$4:$Y$11,Data!$W$1,FALSE)/1000*(Mannings_n_bot)^1.5)/Q559)^0.67</f>
        <v>4.9083792896245718E-2</v>
      </c>
      <c r="BF559" s="34">
        <f>(((R559-VLOOKUP(BF$6,Data!$N$4:$Y$11,Data!$W$1,FALSE)/1000)*VLOOKUP(BF$6,Data!$N$4:$Y$11,Data!$P$1,FALSE)^1.5+VLOOKUP(BF$6,Data!$N$4:$Y$11,Data!$W$1,FALSE)/1000*(Mannings_n_bot)^1.5)/R559)^0.67</f>
        <v>4.8965196314026488E-2</v>
      </c>
      <c r="BG559" s="34">
        <f>(((S559-VLOOKUP(BG$6,Data!$N$4:$Y$11,Data!$W$1,FALSE)/1000)*VLOOKUP(BG$6,Data!$N$4:$Y$11,Data!$P$1,FALSE)^1.5+VLOOKUP(BG$6,Data!$N$4:$Y$11,Data!$W$1,FALSE)/1000*(Mannings_n_bot)^1.5)/S559)^0.67</f>
        <v>4.8868623715852003E-2</v>
      </c>
    </row>
    <row r="560" spans="1:59" x14ac:dyDescent="0.25">
      <c r="A560" s="28">
        <v>0.55300000000000005</v>
      </c>
      <c r="B560" s="94">
        <v>0.64367361106420629</v>
      </c>
      <c r="C560" s="94">
        <v>0.92412432231257213</v>
      </c>
      <c r="D560" s="94">
        <v>1.2537045928570849</v>
      </c>
      <c r="E560" s="94">
        <v>1.63493447047074</v>
      </c>
      <c r="F560" s="94">
        <v>2.0650315015785288</v>
      </c>
      <c r="G560" s="94">
        <v>2.5470393798193047</v>
      </c>
      <c r="H560" s="94">
        <v>3.077652945344723</v>
      </c>
      <c r="I560" s="94">
        <v>3.6604383549219142</v>
      </c>
      <c r="K560" s="28">
        <v>0.55300000000000005</v>
      </c>
      <c r="L560" s="94">
        <v>2.4471102634598054</v>
      </c>
      <c r="M560" s="94">
        <v>2.9395613102270173</v>
      </c>
      <c r="N560" s="94">
        <v>3.4225886100675198</v>
      </c>
      <c r="O560" s="94">
        <v>3.9149132135141906</v>
      </c>
      <c r="P560" s="94">
        <v>4.3979467902854559</v>
      </c>
      <c r="Q560" s="94">
        <v>4.8902061774001249</v>
      </c>
      <c r="R560" s="94">
        <v>5.3732490130246475</v>
      </c>
      <c r="S560" s="94">
        <v>5.865469107710469</v>
      </c>
      <c r="U560" s="28">
        <v>0.55300000000000005</v>
      </c>
      <c r="V560" s="94">
        <v>1.2901512539375017</v>
      </c>
      <c r="W560" s="94">
        <v>1.5488958542530051</v>
      </c>
      <c r="X560" s="94">
        <v>1.8035588840841212</v>
      </c>
      <c r="Y560" s="94">
        <v>2.0622343896094533</v>
      </c>
      <c r="Z560" s="94">
        <v>2.3168991475913998</v>
      </c>
      <c r="AA560" s="94">
        <v>2.5755392507196695</v>
      </c>
      <c r="AB560" s="94">
        <v>2.8302081019788052</v>
      </c>
      <c r="AC560" s="94">
        <v>3.0888269758798579</v>
      </c>
      <c r="AE560" s="28">
        <v>0.55300000000000005</v>
      </c>
      <c r="AF560" s="94">
        <f t="shared" si="142"/>
        <v>0.66361063546139143</v>
      </c>
      <c r="AG560" s="94">
        <f t="shared" si="128"/>
        <v>0.66405198030831869</v>
      </c>
      <c r="AH560" s="94">
        <f t="shared" si="129"/>
        <v>0.66398788818934673</v>
      </c>
      <c r="AI560" s="94">
        <f t="shared" si="130"/>
        <v>0.66427280914647424</v>
      </c>
      <c r="AJ560" s="94">
        <f t="shared" si="131"/>
        <v>0.66419919601293576</v>
      </c>
      <c r="AK560" s="94">
        <f t="shared" si="132"/>
        <v>0.66440635909407186</v>
      </c>
      <c r="AL560" s="94">
        <f t="shared" si="133"/>
        <v>0.66433431007701438</v>
      </c>
      <c r="AM560" s="94">
        <f t="shared" si="134"/>
        <v>0.66449583488228203</v>
      </c>
      <c r="AO560" s="28">
        <v>0.55300000000000005</v>
      </c>
      <c r="AP560" s="94">
        <f t="shared" si="143"/>
        <v>0.26303416755490178</v>
      </c>
      <c r="AQ560" s="94">
        <f t="shared" si="135"/>
        <v>0.31437490998995476</v>
      </c>
      <c r="AR560" s="94">
        <f t="shared" si="136"/>
        <v>0.36630303424995975</v>
      </c>
      <c r="AS560" s="94">
        <f t="shared" si="137"/>
        <v>0.41761704060947857</v>
      </c>
      <c r="AT560" s="94">
        <f t="shared" si="138"/>
        <v>0.469544448818694</v>
      </c>
      <c r="AU560" s="94">
        <f t="shared" si="139"/>
        <v>0.52084498841589466</v>
      </c>
      <c r="AV560" s="94">
        <f t="shared" si="140"/>
        <v>0.57277318394970234</v>
      </c>
      <c r="AW560" s="94">
        <f t="shared" si="141"/>
        <v>0.62406574609864951</v>
      </c>
      <c r="AY560" s="28">
        <v>0.55300000000000005</v>
      </c>
      <c r="AZ560" s="34">
        <f>(((L560-VLOOKUP(AZ$6,Data!$N$4:$Y$11,Data!$W$1,FALSE)/1000)*VLOOKUP(AZ$6,Data!$N$4:$Y$11,Data!$P$1,FALSE)^1.5+VLOOKUP(AZ$6,Data!$N$4:$Y$11,Data!$W$1,FALSE)/1000*(Mannings_n_bot)^1.5)/L560)^0.67</f>
        <v>4.9869892786649363E-2</v>
      </c>
      <c r="BA560" s="34">
        <f>(((M560-VLOOKUP(BA$6,Data!$N$4:$Y$11,Data!$W$1,FALSE)/1000)*VLOOKUP(BA$6,Data!$N$4:$Y$11,Data!$P$1,FALSE)^1.5+VLOOKUP(BA$6,Data!$N$4:$Y$11,Data!$W$1,FALSE)/1000*(Mannings_n_bot)^1.5)/M560)^0.67</f>
        <v>4.9761908921830349E-2</v>
      </c>
      <c r="BB560" s="34">
        <f>(((N560-VLOOKUP(BB$6,Data!$N$4:$Y$11,Data!$W$1,FALSE)/1000)*VLOOKUP(BB$6,Data!$N$4:$Y$11,Data!$P$1,FALSE)^1.5+VLOOKUP(BB$6,Data!$N$4:$Y$11,Data!$W$1,FALSE)/1000*(Mannings_n_bot)^1.5)/N560)^0.67</f>
        <v>4.9609128864933516E-2</v>
      </c>
      <c r="BC560" s="34">
        <f>(((O560-VLOOKUP(BC$6,Data!$N$4:$Y$11,Data!$W$1,FALSE)/1000)*VLOOKUP(BC$6,Data!$N$4:$Y$11,Data!$P$1,FALSE)^1.5+VLOOKUP(BC$6,Data!$N$4:$Y$11,Data!$W$1,FALSE)/1000*(Mannings_n_bot)^1.5)/O560)^0.67</f>
        <v>4.9439932125994714E-2</v>
      </c>
      <c r="BD560" s="34">
        <f>(((P560-VLOOKUP(BD$6,Data!$N$4:$Y$11,Data!$W$1,FALSE)/1000)*VLOOKUP(BD$6,Data!$N$4:$Y$11,Data!$P$1,FALSE)^1.5+VLOOKUP(BD$6,Data!$N$4:$Y$11,Data!$W$1,FALSE)/1000*(Mannings_n_bot)^1.5)/P560)^0.67</f>
        <v>4.9242747521026399E-2</v>
      </c>
      <c r="BE560" s="34">
        <f>(((Q560-VLOOKUP(BE$6,Data!$N$4:$Y$11,Data!$W$1,FALSE)/1000)*VLOOKUP(BE$6,Data!$N$4:$Y$11,Data!$P$1,FALSE)^1.5+VLOOKUP(BE$6,Data!$N$4:$Y$11,Data!$W$1,FALSE)/1000*(Mannings_n_bot)^1.5)/Q560)^0.67</f>
        <v>4.9070353630128613E-2</v>
      </c>
      <c r="BF560" s="34">
        <f>(((R560-VLOOKUP(BF$6,Data!$N$4:$Y$11,Data!$W$1,FALSE)/1000)*VLOOKUP(BF$6,Data!$N$4:$Y$11,Data!$P$1,FALSE)^1.5+VLOOKUP(BF$6,Data!$N$4:$Y$11,Data!$W$1,FALSE)/1000*(Mannings_n_bot)^1.5)/R560)^0.67</f>
        <v>4.8951599016157407E-2</v>
      </c>
      <c r="BG560" s="34">
        <f>(((S560-VLOOKUP(BG$6,Data!$N$4:$Y$11,Data!$W$1,FALSE)/1000)*VLOOKUP(BG$6,Data!$N$4:$Y$11,Data!$P$1,FALSE)^1.5+VLOOKUP(BG$6,Data!$N$4:$Y$11,Data!$W$1,FALSE)/1000*(Mannings_n_bot)^1.5)/S560)^0.67</f>
        <v>4.8854870347863039E-2</v>
      </c>
    </row>
    <row r="561" spans="1:59" x14ac:dyDescent="0.25">
      <c r="A561" s="28">
        <v>0.55400000000000005</v>
      </c>
      <c r="B561" s="94">
        <v>0.64470694070864698</v>
      </c>
      <c r="C561" s="94">
        <v>0.92560578621959455</v>
      </c>
      <c r="D561" s="94">
        <v>1.2557148185191573</v>
      </c>
      <c r="E561" s="94">
        <v>1.6375535863759492</v>
      </c>
      <c r="F561" s="94">
        <v>2.0683403977784667</v>
      </c>
      <c r="G561" s="94">
        <v>2.5511179208550594</v>
      </c>
      <c r="H561" s="94">
        <v>3.0825822847828102</v>
      </c>
      <c r="I561" s="94">
        <v>3.6662980932463096</v>
      </c>
      <c r="K561" s="28">
        <v>0.55400000000000005</v>
      </c>
      <c r="L561" s="94">
        <v>2.4489989837568489</v>
      </c>
      <c r="M561" s="94">
        <v>2.9418231703435702</v>
      </c>
      <c r="N561" s="94">
        <v>3.4252233123411719</v>
      </c>
      <c r="O561" s="94">
        <v>3.9179209328048135</v>
      </c>
      <c r="P561" s="94">
        <v>4.4013273451494657</v>
      </c>
      <c r="Q561" s="94">
        <v>4.8939596877474267</v>
      </c>
      <c r="R561" s="94">
        <v>5.3773753607250789</v>
      </c>
      <c r="S561" s="94">
        <v>5.8699683745896856</v>
      </c>
      <c r="U561" s="28">
        <v>0.55400000000000005</v>
      </c>
      <c r="V561" s="94">
        <v>1.2891516158517793</v>
      </c>
      <c r="W561" s="94">
        <v>1.5476900913677338</v>
      </c>
      <c r="X561" s="94">
        <v>1.8021558300986753</v>
      </c>
      <c r="Y561" s="94">
        <v>2.0606252427338432</v>
      </c>
      <c r="Z561" s="94">
        <v>2.3150926991731651</v>
      </c>
      <c r="AA561" s="94">
        <v>2.5735267271464601</v>
      </c>
      <c r="AB561" s="94">
        <v>2.8279982694835035</v>
      </c>
      <c r="AC561" s="94">
        <v>3.086411079458387</v>
      </c>
      <c r="AE561" s="28">
        <v>0.55400000000000005</v>
      </c>
      <c r="AF561" s="94">
        <f t="shared" si="142"/>
        <v>0.66467597126233346</v>
      </c>
      <c r="AG561" s="94">
        <f t="shared" si="128"/>
        <v>0.6651165221859221</v>
      </c>
      <c r="AH561" s="94">
        <f t="shared" si="129"/>
        <v>0.6650525452862005</v>
      </c>
      <c r="AI561" s="94">
        <f t="shared" si="130"/>
        <v>0.66533695423073114</v>
      </c>
      <c r="AJ561" s="94">
        <f t="shared" si="131"/>
        <v>0.66526347333461777</v>
      </c>
      <c r="AK561" s="94">
        <f t="shared" si="132"/>
        <v>0.66547026435657064</v>
      </c>
      <c r="AL561" s="94">
        <f t="shared" si="133"/>
        <v>0.66539834470758907</v>
      </c>
      <c r="AM561" s="94">
        <f t="shared" si="134"/>
        <v>0.6655595795304674</v>
      </c>
      <c r="AO561" s="28">
        <v>0.55400000000000005</v>
      </c>
      <c r="AP561" s="94">
        <f t="shared" si="143"/>
        <v>0.26325324958675334</v>
      </c>
      <c r="AQ561" s="94">
        <f t="shared" si="135"/>
        <v>0.31463678563368402</v>
      </c>
      <c r="AR561" s="94">
        <f t="shared" si="136"/>
        <v>0.36660816069853985</v>
      </c>
      <c r="AS561" s="94">
        <f t="shared" si="137"/>
        <v>0.41796493968642584</v>
      </c>
      <c r="AT561" s="94">
        <f t="shared" si="138"/>
        <v>0.46993559796407902</v>
      </c>
      <c r="AU561" s="94">
        <f t="shared" si="139"/>
        <v>0.52127889962846796</v>
      </c>
      <c r="AV561" s="94">
        <f t="shared" si="140"/>
        <v>0.57325034575365008</v>
      </c>
      <c r="AW561" s="94">
        <f t="shared" si="141"/>
        <v>0.62458566371792179</v>
      </c>
      <c r="AY561" s="28">
        <v>0.55400000000000005</v>
      </c>
      <c r="AZ561" s="34">
        <f>(((L561-VLOOKUP(AZ$6,Data!$N$4:$Y$11,Data!$W$1,FALSE)/1000)*VLOOKUP(AZ$6,Data!$N$4:$Y$11,Data!$P$1,FALSE)^1.5+VLOOKUP(AZ$6,Data!$N$4:$Y$11,Data!$W$1,FALSE)/1000*(Mannings_n_bot)^1.5)/L561)^0.67</f>
        <v>4.9857667482636578E-2</v>
      </c>
      <c r="BA561" s="34">
        <f>(((M561-VLOOKUP(BA$6,Data!$N$4:$Y$11,Data!$W$1,FALSE)/1000)*VLOOKUP(BA$6,Data!$N$4:$Y$11,Data!$P$1,FALSE)^1.5+VLOOKUP(BA$6,Data!$N$4:$Y$11,Data!$W$1,FALSE)/1000*(Mannings_n_bot)^1.5)/M561)^0.67</f>
        <v>4.9749484679117002E-2</v>
      </c>
      <c r="BB561" s="34">
        <f>(((N561-VLOOKUP(BB$6,Data!$N$4:$Y$11,Data!$W$1,FALSE)/1000)*VLOOKUP(BB$6,Data!$N$4:$Y$11,Data!$P$1,FALSE)^1.5+VLOOKUP(BB$6,Data!$N$4:$Y$11,Data!$W$1,FALSE)/1000*(Mannings_n_bot)^1.5)/N561)^0.67</f>
        <v>4.9596499768107545E-2</v>
      </c>
      <c r="BC561" s="34">
        <f>(((O561-VLOOKUP(BC$6,Data!$N$4:$Y$11,Data!$W$1,FALSE)/1000)*VLOOKUP(BC$6,Data!$N$4:$Y$11,Data!$P$1,FALSE)^1.5+VLOOKUP(BC$6,Data!$N$4:$Y$11,Data!$W$1,FALSE)/1000*(Mannings_n_bot)^1.5)/O561)^0.67</f>
        <v>4.9427034409169068E-2</v>
      </c>
      <c r="BD561" s="34">
        <f>(((P561-VLOOKUP(BD$6,Data!$N$4:$Y$11,Data!$W$1,FALSE)/1000)*VLOOKUP(BD$6,Data!$N$4:$Y$11,Data!$P$1,FALSE)^1.5+VLOOKUP(BD$6,Data!$N$4:$Y$11,Data!$W$1,FALSE)/1000*(Mannings_n_bot)^1.5)/P561)^0.67</f>
        <v>4.9229583040897099E-2</v>
      </c>
      <c r="BE561" s="34">
        <f>(((Q561-VLOOKUP(BE$6,Data!$N$4:$Y$11,Data!$W$1,FALSE)/1000)*VLOOKUP(BE$6,Data!$N$4:$Y$11,Data!$P$1,FALSE)^1.5+VLOOKUP(BE$6,Data!$N$4:$Y$11,Data!$W$1,FALSE)/1000*(Mannings_n_bot)^1.5)/Q561)^0.67</f>
        <v>4.9056922684685096E-2</v>
      </c>
      <c r="BF561" s="34">
        <f>(((R561-VLOOKUP(BF$6,Data!$N$4:$Y$11,Data!$W$1,FALSE)/1000)*VLOOKUP(BF$6,Data!$N$4:$Y$11,Data!$P$1,FALSE)^1.5+VLOOKUP(BF$6,Data!$N$4:$Y$11,Data!$W$1,FALSE)/1000*(Mannings_n_bot)^1.5)/R561)^0.67</f>
        <v>4.8938010129374689E-2</v>
      </c>
      <c r="BG561" s="34">
        <f>(((S561-VLOOKUP(BG$6,Data!$N$4:$Y$11,Data!$W$1,FALSE)/1000)*VLOOKUP(BG$6,Data!$N$4:$Y$11,Data!$P$1,FALSE)^1.5+VLOOKUP(BG$6,Data!$N$4:$Y$11,Data!$W$1,FALSE)/1000*(Mannings_n_bot)^1.5)/S561)^0.67</f>
        <v>4.8841125419932165E-2</v>
      </c>
    </row>
    <row r="562" spans="1:59" x14ac:dyDescent="0.25">
      <c r="A562" s="28">
        <v>0.55500000000000005</v>
      </c>
      <c r="B562" s="94">
        <v>0.64573946828696793</v>
      </c>
      <c r="C562" s="94">
        <v>0.92708609482628823</v>
      </c>
      <c r="D562" s="94">
        <v>1.2577234775971191</v>
      </c>
      <c r="E562" s="94">
        <v>1.6401706550163184</v>
      </c>
      <c r="F562" s="94">
        <v>2.0716467095526969</v>
      </c>
      <c r="G562" s="94">
        <v>2.5551932693401769</v>
      </c>
      <c r="H562" s="94">
        <v>3.087507768632447</v>
      </c>
      <c r="I562" s="94">
        <v>3.6721532404140858</v>
      </c>
      <c r="K562" s="28">
        <v>0.55500000000000005</v>
      </c>
      <c r="L562" s="94">
        <v>2.4508891712101089</v>
      </c>
      <c r="M562" s="94">
        <v>2.9440867957196915</v>
      </c>
      <c r="N562" s="94">
        <v>3.427860069460595</v>
      </c>
      <c r="O562" s="94">
        <v>3.9209310049572124</v>
      </c>
      <c r="P562" s="94">
        <v>4.40471054247356</v>
      </c>
      <c r="Q562" s="94">
        <v>4.8977161385248245</v>
      </c>
      <c r="R562" s="94">
        <v>5.3815049384646922</v>
      </c>
      <c r="S562" s="94">
        <v>5.8744711694499729</v>
      </c>
      <c r="U562" s="28">
        <v>0.55500000000000005</v>
      </c>
      <c r="V562" s="94">
        <v>1.2881492084750121</v>
      </c>
      <c r="W562" s="94">
        <v>1.5464810203234902</v>
      </c>
      <c r="X562" s="94">
        <v>1.8007489212461387</v>
      </c>
      <c r="Y562" s="94">
        <v>2.0590117023113081</v>
      </c>
      <c r="Z562" s="94">
        <v>2.3132813105267429</v>
      </c>
      <c r="AA562" s="94">
        <v>2.5715087247572521</v>
      </c>
      <c r="AB562" s="94">
        <v>2.8257824114977144</v>
      </c>
      <c r="AC562" s="94">
        <v>3.0839886190119277</v>
      </c>
      <c r="AE562" s="28">
        <v>0.55500000000000005</v>
      </c>
      <c r="AF562" s="94">
        <f t="shared" si="142"/>
        <v>0.66574048015411191</v>
      </c>
      <c r="AG562" s="94">
        <f t="shared" si="128"/>
        <v>0.66618023389441006</v>
      </c>
      <c r="AH562" s="94">
        <f t="shared" si="129"/>
        <v>0.66611637268770085</v>
      </c>
      <c r="AI562" s="94">
        <f t="shared" si="130"/>
        <v>0.6664002675126186</v>
      </c>
      <c r="AJ562" s="94">
        <f t="shared" si="131"/>
        <v>0.66632691939853161</v>
      </c>
      <c r="AK562" s="94">
        <f t="shared" si="132"/>
        <v>0.66653333682827642</v>
      </c>
      <c r="AL562" s="94">
        <f t="shared" si="133"/>
        <v>0.66646154708068106</v>
      </c>
      <c r="AM562" s="94">
        <f t="shared" si="134"/>
        <v>0.66662249072534618</v>
      </c>
      <c r="AO562" s="28">
        <v>0.55500000000000005</v>
      </c>
      <c r="AP562" s="94">
        <f t="shared" si="143"/>
        <v>0.26347150898224364</v>
      </c>
      <c r="AQ562" s="94">
        <f t="shared" si="135"/>
        <v>0.31489767766838511</v>
      </c>
      <c r="AR562" s="94">
        <f t="shared" si="136"/>
        <v>0.36691214113504739</v>
      </c>
      <c r="AS562" s="94">
        <f t="shared" si="137"/>
        <v>0.41831153186390152</v>
      </c>
      <c r="AT562" s="94">
        <f t="shared" si="138"/>
        <v>0.47032527780799849</v>
      </c>
      <c r="AU562" s="94">
        <f t="shared" si="139"/>
        <v>0.52171118069529288</v>
      </c>
      <c r="AV562" s="94">
        <f t="shared" si="140"/>
        <v>0.57372571500664504</v>
      </c>
      <c r="AW562" s="94">
        <f t="shared" si="141"/>
        <v>0.62510362796757235</v>
      </c>
      <c r="AY562" s="28">
        <v>0.55500000000000005</v>
      </c>
      <c r="AZ562" s="34">
        <f>(((L562-VLOOKUP(AZ$6,Data!$N$4:$Y$11,Data!$W$1,FALSE)/1000)*VLOOKUP(AZ$6,Data!$N$4:$Y$11,Data!$P$1,FALSE)^1.5+VLOOKUP(AZ$6,Data!$N$4:$Y$11,Data!$W$1,FALSE)/1000*(Mannings_n_bot)^1.5)/L562)^0.67</f>
        <v>4.9845450071309624E-2</v>
      </c>
      <c r="BA562" s="34">
        <f>(((M562-VLOOKUP(BA$6,Data!$N$4:$Y$11,Data!$W$1,FALSE)/1000)*VLOOKUP(BA$6,Data!$N$4:$Y$11,Data!$P$1,FALSE)^1.5+VLOOKUP(BA$6,Data!$N$4:$Y$11,Data!$W$1,FALSE)/1000*(Mannings_n_bot)^1.5)/M562)^0.67</f>
        <v>4.9737068326022725E-2</v>
      </c>
      <c r="BB562" s="34">
        <f>(((N562-VLOOKUP(BB$6,Data!$N$4:$Y$11,Data!$W$1,FALSE)/1000)*VLOOKUP(BB$6,Data!$N$4:$Y$11,Data!$P$1,FALSE)^1.5+VLOOKUP(BB$6,Data!$N$4:$Y$11,Data!$W$1,FALSE)/1000*(Mannings_n_bot)^1.5)/N562)^0.67</f>
        <v>4.9583878675863502E-2</v>
      </c>
      <c r="BC562" s="34">
        <f>(((O562-VLOOKUP(BC$6,Data!$N$4:$Y$11,Data!$W$1,FALSE)/1000)*VLOOKUP(BC$6,Data!$N$4:$Y$11,Data!$P$1,FALSE)^1.5+VLOOKUP(BC$6,Data!$N$4:$Y$11,Data!$W$1,FALSE)/1000*(Mannings_n_bot)^1.5)/O562)^0.67</f>
        <v>4.9414144757497745E-2</v>
      </c>
      <c r="BD562" s="34">
        <f>(((P562-VLOOKUP(BD$6,Data!$N$4:$Y$11,Data!$W$1,FALSE)/1000)*VLOOKUP(BD$6,Data!$N$4:$Y$11,Data!$P$1,FALSE)^1.5+VLOOKUP(BD$6,Data!$N$4:$Y$11,Data!$W$1,FALSE)/1000*(Mannings_n_bot)^1.5)/P562)^0.67</f>
        <v>4.9216426769224095E-2</v>
      </c>
      <c r="BE562" s="34">
        <f>(((Q562-VLOOKUP(BE$6,Data!$N$4:$Y$11,Data!$W$1,FALSE)/1000)*VLOOKUP(BE$6,Data!$N$4:$Y$11,Data!$P$1,FALSE)^1.5+VLOOKUP(BE$6,Data!$N$4:$Y$11,Data!$W$1,FALSE)/1000*(Mannings_n_bot)^1.5)/Q562)^0.67</f>
        <v>4.9043500018950997E-2</v>
      </c>
      <c r="BF562" s="34">
        <f>(((R562-VLOOKUP(BF$6,Data!$N$4:$Y$11,Data!$W$1,FALSE)/1000)*VLOOKUP(BF$6,Data!$N$4:$Y$11,Data!$P$1,FALSE)^1.5+VLOOKUP(BF$6,Data!$N$4:$Y$11,Data!$W$1,FALSE)/1000*(Mannings_n_bot)^1.5)/R562)^0.67</f>
        <v>4.8924429612210996E-2</v>
      </c>
      <c r="BG562" s="34">
        <f>(((S562-VLOOKUP(BG$6,Data!$N$4:$Y$11,Data!$W$1,FALSE)/1000)*VLOOKUP(BG$6,Data!$N$4:$Y$11,Data!$P$1,FALSE)^1.5+VLOOKUP(BG$6,Data!$N$4:$Y$11,Data!$W$1,FALSE)/1000*(Mannings_n_bot)^1.5)/S562)^0.67</f>
        <v>4.8827388890262176E-2</v>
      </c>
    </row>
    <row r="563" spans="1:59" x14ac:dyDescent="0.25">
      <c r="A563" s="28">
        <v>0.55600000000000005</v>
      </c>
      <c r="B563" s="94">
        <v>0.64677119157769281</v>
      </c>
      <c r="C563" s="94">
        <v>0.92856524496357395</v>
      </c>
      <c r="D563" s="94">
        <v>1.2597305657876725</v>
      </c>
      <c r="E563" s="94">
        <v>1.6427856708031396</v>
      </c>
      <c r="F563" s="94">
        <v>2.0749504298347592</v>
      </c>
      <c r="G563" s="94">
        <v>2.5592654165849753</v>
      </c>
      <c r="H563" s="94">
        <v>3.0924293863826655</v>
      </c>
      <c r="I563" s="94">
        <v>3.6780037839532467</v>
      </c>
      <c r="K563" s="28">
        <v>0.55600000000000005</v>
      </c>
      <c r="L563" s="94">
        <v>2.4527808321737923</v>
      </c>
      <c r="M563" s="94">
        <v>2.9463521939665234</v>
      </c>
      <c r="N563" s="94">
        <v>3.4304988902912594</v>
      </c>
      <c r="O563" s="94">
        <v>3.9239434400934843</v>
      </c>
      <c r="P563" s="94">
        <v>4.408096393634132</v>
      </c>
      <c r="Q563" s="94">
        <v>4.9014755423651843</v>
      </c>
      <c r="R563" s="94">
        <v>5.3856377601306393</v>
      </c>
      <c r="S563" s="94">
        <v>5.8789775074348656</v>
      </c>
      <c r="U563" s="28">
        <v>0.55600000000000005</v>
      </c>
      <c r="V563" s="94">
        <v>1.2871440253371604</v>
      </c>
      <c r="W563" s="94">
        <v>1.5452686333550234</v>
      </c>
      <c r="X563" s="94">
        <v>1.799338148484108</v>
      </c>
      <c r="Y563" s="94">
        <v>2.0573937580047419</v>
      </c>
      <c r="Z563" s="94">
        <v>2.3114649700378451</v>
      </c>
      <c r="AA563" s="94">
        <v>2.5694852306433158</v>
      </c>
      <c r="AB563" s="94">
        <v>2.8235605138354858</v>
      </c>
      <c r="AC563" s="94">
        <v>3.0815595790602441</v>
      </c>
      <c r="AE563" s="28">
        <v>0.55600000000000005</v>
      </c>
      <c r="AF563" s="94">
        <f t="shared" si="142"/>
        <v>0.6668041598464427</v>
      </c>
      <c r="AG563" s="94">
        <f t="shared" si="128"/>
        <v>0.66724311315656382</v>
      </c>
      <c r="AH563" s="94">
        <f t="shared" si="129"/>
        <v>0.66717936811473222</v>
      </c>
      <c r="AI563" s="94">
        <f t="shared" si="130"/>
        <v>0.66746274672144823</v>
      </c>
      <c r="AJ563" s="94">
        <f t="shared" si="131"/>
        <v>0.66738953193181261</v>
      </c>
      <c r="AK563" s="94">
        <f t="shared" si="132"/>
        <v>0.66759557424244764</v>
      </c>
      <c r="AL563" s="94">
        <f t="shared" si="133"/>
        <v>0.66752391492741958</v>
      </c>
      <c r="AM563" s="94">
        <f t="shared" si="134"/>
        <v>0.6676845662028208</v>
      </c>
      <c r="AO563" s="28">
        <v>0.55600000000000005</v>
      </c>
      <c r="AP563" s="94">
        <f t="shared" si="143"/>
        <v>0.26368894566274304</v>
      </c>
      <c r="AQ563" s="94">
        <f t="shared" si="135"/>
        <v>0.31515758600247107</v>
      </c>
      <c r="AR563" s="94">
        <f t="shared" si="136"/>
        <v>0.36721497545236564</v>
      </c>
      <c r="AS563" s="94">
        <f t="shared" si="137"/>
        <v>0.41865681702180746</v>
      </c>
      <c r="AT563" s="94">
        <f t="shared" si="138"/>
        <v>0.47071348821483555</v>
      </c>
      <c r="AU563" s="94">
        <f t="shared" si="139"/>
        <v>0.52214183146775706</v>
      </c>
      <c r="AV563" s="94">
        <f t="shared" si="140"/>
        <v>0.57419929154456395</v>
      </c>
      <c r="AW563" s="94">
        <f t="shared" si="141"/>
        <v>0.62561963867047432</v>
      </c>
      <c r="AY563" s="28">
        <v>0.55600000000000005</v>
      </c>
      <c r="AZ563" s="34">
        <f>(((L563-VLOOKUP(AZ$6,Data!$N$4:$Y$11,Data!$W$1,FALSE)/1000)*VLOOKUP(AZ$6,Data!$N$4:$Y$11,Data!$P$1,FALSE)^1.5+VLOOKUP(AZ$6,Data!$N$4:$Y$11,Data!$W$1,FALSE)/1000*(Mannings_n_bot)^1.5)/L563)^0.67</f>
        <v>4.9833240514624566E-2</v>
      </c>
      <c r="BA563" s="34">
        <f>(((M563-VLOOKUP(BA$6,Data!$N$4:$Y$11,Data!$W$1,FALSE)/1000)*VLOOKUP(BA$6,Data!$N$4:$Y$11,Data!$P$1,FALSE)^1.5+VLOOKUP(BA$6,Data!$N$4:$Y$11,Data!$W$1,FALSE)/1000*(Mannings_n_bot)^1.5)/M563)^0.67</f>
        <v>4.9724659824216214E-2</v>
      </c>
      <c r="BB563" s="34">
        <f>(((N563-VLOOKUP(BB$6,Data!$N$4:$Y$11,Data!$W$1,FALSE)/1000)*VLOOKUP(BB$6,Data!$N$4:$Y$11,Data!$P$1,FALSE)^1.5+VLOOKUP(BB$6,Data!$N$4:$Y$11,Data!$W$1,FALSE)/1000*(Mannings_n_bot)^1.5)/N563)^0.67</f>
        <v>4.957126554923337E-2</v>
      </c>
      <c r="BC563" s="34">
        <f>(((O563-VLOOKUP(BC$6,Data!$N$4:$Y$11,Data!$W$1,FALSE)/1000)*VLOOKUP(BC$6,Data!$N$4:$Y$11,Data!$P$1,FALSE)^1.5+VLOOKUP(BC$6,Data!$N$4:$Y$11,Data!$W$1,FALSE)/1000*(Mannings_n_bot)^1.5)/O563)^0.67</f>
        <v>4.9401263131429535E-2</v>
      </c>
      <c r="BD563" s="34">
        <f>(((P563-VLOOKUP(BD$6,Data!$N$4:$Y$11,Data!$W$1,FALSE)/1000)*VLOOKUP(BD$6,Data!$N$4:$Y$11,Data!$P$1,FALSE)^1.5+VLOOKUP(BD$6,Data!$N$4:$Y$11,Data!$W$1,FALSE)/1000*(Mannings_n_bot)^1.5)/P563)^0.67</f>
        <v>4.9203278665637319E-2</v>
      </c>
      <c r="BE563" s="34">
        <f>(((Q563-VLOOKUP(BE$6,Data!$N$4:$Y$11,Data!$W$1,FALSE)/1000)*VLOOKUP(BE$6,Data!$N$4:$Y$11,Data!$P$1,FALSE)^1.5+VLOOKUP(BE$6,Data!$N$4:$Y$11,Data!$W$1,FALSE)/1000*(Mannings_n_bot)^1.5)/Q563)^0.67</f>
        <v>4.9030085591935724E-2</v>
      </c>
      <c r="BF563" s="34">
        <f>(((R563-VLOOKUP(BF$6,Data!$N$4:$Y$11,Data!$W$1,FALSE)/1000)*VLOOKUP(BF$6,Data!$N$4:$Y$11,Data!$P$1,FALSE)^1.5+VLOOKUP(BF$6,Data!$N$4:$Y$11,Data!$W$1,FALSE)/1000*(Mannings_n_bot)^1.5)/R563)^0.67</f>
        <v>4.8910857423172242E-2</v>
      </c>
      <c r="BG563" s="34">
        <f>(((S563-VLOOKUP(BG$6,Data!$N$4:$Y$11,Data!$W$1,FALSE)/1000)*VLOOKUP(BG$6,Data!$N$4:$Y$11,Data!$P$1,FALSE)^1.5+VLOOKUP(BG$6,Data!$N$4:$Y$11,Data!$W$1,FALSE)/1000*(Mannings_n_bot)^1.5)/S563)^0.67</f>
        <v>4.8813660717027758E-2</v>
      </c>
    </row>
    <row r="564" spans="1:59" x14ac:dyDescent="0.25">
      <c r="A564" s="28">
        <v>0.55700000000000005</v>
      </c>
      <c r="B564" s="94">
        <v>0.64780210835414698</v>
      </c>
      <c r="C564" s="94">
        <v>0.93004323345492002</v>
      </c>
      <c r="D564" s="94">
        <v>1.2617360787774079</v>
      </c>
      <c r="E564" s="94">
        <v>1.6453986281345321</v>
      </c>
      <c r="F564" s="94">
        <v>2.0782515515415492</v>
      </c>
      <c r="G564" s="94">
        <v>2.5633343538792634</v>
      </c>
      <c r="H564" s="94">
        <v>3.0973471274977067</v>
      </c>
      <c r="I564" s="94">
        <v>3.6838497113623294</v>
      </c>
      <c r="K564" s="28">
        <v>0.55700000000000005</v>
      </c>
      <c r="L564" s="94">
        <v>2.4546739730360514</v>
      </c>
      <c r="M564" s="94">
        <v>2.9486193727359398</v>
      </c>
      <c r="N564" s="94">
        <v>3.4331397837460709</v>
      </c>
      <c r="O564" s="94">
        <v>3.9269582483899481</v>
      </c>
      <c r="P564" s="94">
        <v>4.4114849100684932</v>
      </c>
      <c r="Q564" s="94">
        <v>4.9052379119690741</v>
      </c>
      <c r="R564" s="94">
        <v>5.3897738396844783</v>
      </c>
      <c r="S564" s="94">
        <v>5.8834874037690907</v>
      </c>
      <c r="U564" s="28">
        <v>0.55700000000000005</v>
      </c>
      <c r="V564" s="94">
        <v>1.2861360599300129</v>
      </c>
      <c r="W564" s="94">
        <v>1.5440529226513644</v>
      </c>
      <c r="X564" s="94">
        <v>1.7979235027169276</v>
      </c>
      <c r="Y564" s="94">
        <v>2.0557713994162392</v>
      </c>
      <c r="Z564" s="94">
        <v>2.3096436660238493</v>
      </c>
      <c r="AA564" s="94">
        <v>2.5674562318200418</v>
      </c>
      <c r="AB564" s="94">
        <v>2.821332562227453</v>
      </c>
      <c r="AC564" s="94">
        <v>3.0791239440321392</v>
      </c>
      <c r="AE564" s="28">
        <v>0.55700000000000005</v>
      </c>
      <c r="AF564" s="94">
        <f t="shared" si="142"/>
        <v>0.66786700804368282</v>
      </c>
      <c r="AG564" s="94">
        <f t="shared" si="128"/>
        <v>0.66830515768980925</v>
      </c>
      <c r="AH564" s="94">
        <f t="shared" si="129"/>
        <v>0.66824152928282365</v>
      </c>
      <c r="AI564" s="94">
        <f t="shared" si="130"/>
        <v>0.66852438958117966</v>
      </c>
      <c r="AJ564" s="94">
        <f t="shared" si="131"/>
        <v>0.66845130865624258</v>
      </c>
      <c r="AK564" s="94">
        <f t="shared" si="132"/>
        <v>0.66865697432699278</v>
      </c>
      <c r="AL564" s="94">
        <f t="shared" si="133"/>
        <v>0.66858544597358249</v>
      </c>
      <c r="AM564" s="94">
        <f t="shared" si="134"/>
        <v>0.66874580369344439</v>
      </c>
      <c r="AO564" s="28">
        <v>0.55700000000000005</v>
      </c>
      <c r="AP564" s="94">
        <f t="shared" si="143"/>
        <v>0.26390555954480427</v>
      </c>
      <c r="AQ564" s="94">
        <f t="shared" si="135"/>
        <v>0.31541651053861164</v>
      </c>
      <c r="AR564" s="94">
        <f t="shared" si="136"/>
        <v>0.36751666353668372</v>
      </c>
      <c r="AS564" s="94">
        <f t="shared" si="137"/>
        <v>0.41900079503242621</v>
      </c>
      <c r="AT564" s="94">
        <f t="shared" si="138"/>
        <v>0.47110022904040311</v>
      </c>
      <c r="AU564" s="94">
        <f t="shared" si="139"/>
        <v>0.52257085178775409</v>
      </c>
      <c r="AV564" s="94">
        <f t="shared" si="140"/>
        <v>0.57467107519283733</v>
      </c>
      <c r="AW564" s="94">
        <f t="shared" si="141"/>
        <v>0.62613369563813037</v>
      </c>
      <c r="AY564" s="28">
        <v>0.55700000000000005</v>
      </c>
      <c r="AZ564" s="34">
        <f>(((L564-VLOOKUP(AZ$6,Data!$N$4:$Y$11,Data!$W$1,FALSE)/1000)*VLOOKUP(AZ$6,Data!$N$4:$Y$11,Data!$P$1,FALSE)^1.5+VLOOKUP(AZ$6,Data!$N$4:$Y$11,Data!$W$1,FALSE)/1000*(Mannings_n_bot)^1.5)/L564)^0.67</f>
        <v>4.9821038774517698E-2</v>
      </c>
      <c r="BA564" s="34">
        <f>(((M564-VLOOKUP(BA$6,Data!$N$4:$Y$11,Data!$W$1,FALSE)/1000)*VLOOKUP(BA$6,Data!$N$4:$Y$11,Data!$P$1,FALSE)^1.5+VLOOKUP(BA$6,Data!$N$4:$Y$11,Data!$W$1,FALSE)/1000*(Mannings_n_bot)^1.5)/M564)^0.67</f>
        <v>4.9712259135344064E-2</v>
      </c>
      <c r="BB564" s="34">
        <f>(((N564-VLOOKUP(BB$6,Data!$N$4:$Y$11,Data!$W$1,FALSE)/1000)*VLOOKUP(BB$6,Data!$N$4:$Y$11,Data!$P$1,FALSE)^1.5+VLOOKUP(BB$6,Data!$N$4:$Y$11,Data!$W$1,FALSE)/1000*(Mannings_n_bot)^1.5)/N564)^0.67</f>
        <v>4.9558660349226409E-2</v>
      </c>
      <c r="BC564" s="34">
        <f>(((O564-VLOOKUP(BC$6,Data!$N$4:$Y$11,Data!$W$1,FALSE)/1000)*VLOOKUP(BC$6,Data!$N$4:$Y$11,Data!$P$1,FALSE)^1.5+VLOOKUP(BC$6,Data!$N$4:$Y$11,Data!$W$1,FALSE)/1000*(Mannings_n_bot)^1.5)/O564)^0.67</f>
        <v>4.9388389491388511E-2</v>
      </c>
      <c r="BD564" s="34">
        <f>(((P564-VLOOKUP(BD$6,Data!$N$4:$Y$11,Data!$W$1,FALSE)/1000)*VLOOKUP(BD$6,Data!$N$4:$Y$11,Data!$P$1,FALSE)^1.5+VLOOKUP(BD$6,Data!$N$4:$Y$11,Data!$W$1,FALSE)/1000*(Mannings_n_bot)^1.5)/P564)^0.67</f>
        <v>4.9190138689741328E-2</v>
      </c>
      <c r="BE564" s="34">
        <f>(((Q564-VLOOKUP(BE$6,Data!$N$4:$Y$11,Data!$W$1,FALSE)/1000)*VLOOKUP(BE$6,Data!$N$4:$Y$11,Data!$P$1,FALSE)^1.5+VLOOKUP(BE$6,Data!$N$4:$Y$11,Data!$W$1,FALSE)/1000*(Mannings_n_bot)^1.5)/Q564)^0.67</f>
        <v>4.9016679362621475E-2</v>
      </c>
      <c r="BF564" s="34">
        <f>(((R564-VLOOKUP(BF$6,Data!$N$4:$Y$11,Data!$W$1,FALSE)/1000)*VLOOKUP(BF$6,Data!$N$4:$Y$11,Data!$P$1,FALSE)^1.5+VLOOKUP(BF$6,Data!$N$4:$Y$11,Data!$W$1,FALSE)/1000*(Mannings_n_bot)^1.5)/R564)^0.67</f>
        <v>4.8897293520736899E-2</v>
      </c>
      <c r="BG564" s="34">
        <f>(((S564-VLOOKUP(BG$6,Data!$N$4:$Y$11,Data!$W$1,FALSE)/1000)*VLOOKUP(BG$6,Data!$N$4:$Y$11,Data!$P$1,FALSE)^1.5+VLOOKUP(BG$6,Data!$N$4:$Y$11,Data!$W$1,FALSE)/1000*(Mannings_n_bot)^1.5)/S564)^0.67</f>
        <v>4.8799940858374836E-2</v>
      </c>
    </row>
    <row r="565" spans="1:59" x14ac:dyDescent="0.25">
      <c r="A565" s="28">
        <v>0.55800000000000005</v>
      </c>
      <c r="B565" s="94">
        <v>0.6488322163844239</v>
      </c>
      <c r="C565" s="94">
        <v>0.9315200571162997</v>
      </c>
      <c r="D565" s="94">
        <v>1.2637400122427438</v>
      </c>
      <c r="E565" s="94">
        <v>1.6480095213953661</v>
      </c>
      <c r="F565" s="94">
        <v>2.0815500675732235</v>
      </c>
      <c r="G565" s="94">
        <v>2.5674000724922204</v>
      </c>
      <c r="H565" s="94">
        <v>3.1022609814168769</v>
      </c>
      <c r="I565" s="94">
        <v>3.6896910101102378</v>
      </c>
      <c r="K565" s="28">
        <v>0.55800000000000005</v>
      </c>
      <c r="L565" s="94">
        <v>2.4565686002192582</v>
      </c>
      <c r="M565" s="94">
        <v>2.9508883397208794</v>
      </c>
      <c r="N565" s="94">
        <v>3.4357827587857503</v>
      </c>
      <c r="O565" s="94">
        <v>3.9299754400775764</v>
      </c>
      <c r="P565" s="94">
        <v>4.4148761032753665</v>
      </c>
      <c r="Q565" s="94">
        <v>4.9090032601053126</v>
      </c>
      <c r="R565" s="94">
        <v>5.3939131911627705</v>
      </c>
      <c r="S565" s="94">
        <v>5.8880008737592142</v>
      </c>
      <c r="U565" s="28">
        <v>0.55800000000000005</v>
      </c>
      <c r="V565" s="94">
        <v>1.2851253057068992</v>
      </c>
      <c r="W565" s="94">
        <v>1.5428338803554771</v>
      </c>
      <c r="X565" s="94">
        <v>1.7965049747952815</v>
      </c>
      <c r="Y565" s="94">
        <v>2.0541446160866301</v>
      </c>
      <c r="Z565" s="94">
        <v>2.307817386733277</v>
      </c>
      <c r="AA565" s="94">
        <v>2.5654217152263628</v>
      </c>
      <c r="AB565" s="94">
        <v>2.8190985423201975</v>
      </c>
      <c r="AC565" s="94">
        <v>3.0766816982647653</v>
      </c>
      <c r="AE565" s="28">
        <v>0.55800000000000005</v>
      </c>
      <c r="AF565" s="94">
        <f t="shared" si="142"/>
        <v>0.6689290224447948</v>
      </c>
      <c r="AG565" s="94">
        <f t="shared" si="128"/>
        <v>0.66936636520618675</v>
      </c>
      <c r="AH565" s="94">
        <f t="shared" si="129"/>
        <v>0.66930285390211697</v>
      </c>
      <c r="AI565" s="94">
        <f t="shared" si="130"/>
        <v>0.66958519381038917</v>
      </c>
      <c r="AJ565" s="94">
        <f t="shared" si="131"/>
        <v>0.66951224728821945</v>
      </c>
      <c r="AK565" s="94">
        <f t="shared" si="132"/>
        <v>0.66971753480443907</v>
      </c>
      <c r="AL565" s="94">
        <f t="shared" si="133"/>
        <v>0.66964613793956551</v>
      </c>
      <c r="AM565" s="94">
        <f t="shared" si="134"/>
        <v>0.66980620092239074</v>
      </c>
      <c r="AO565" s="28">
        <v>0.55800000000000005</v>
      </c>
      <c r="AP565" s="94">
        <f t="shared" si="143"/>
        <v>0.26412135054014496</v>
      </c>
      <c r="AQ565" s="94">
        <f t="shared" si="135"/>
        <v>0.31567445117371368</v>
      </c>
      <c r="AR565" s="94">
        <f t="shared" si="136"/>
        <v>0.36781720526747325</v>
      </c>
      <c r="AS565" s="94">
        <f t="shared" si="137"/>
        <v>0.41934346576039544</v>
      </c>
      <c r="AT565" s="94">
        <f t="shared" si="138"/>
        <v>0.47148550013191437</v>
      </c>
      <c r="AU565" s="94">
        <f t="shared" si="139"/>
        <v>0.52299824148765017</v>
      </c>
      <c r="AV565" s="94">
        <f t="shared" si="140"/>
        <v>0.57514106576641433</v>
      </c>
      <c r="AW565" s="94">
        <f t="shared" si="141"/>
        <v>0.62664579867063475</v>
      </c>
      <c r="AY565" s="28">
        <v>0.55800000000000005</v>
      </c>
      <c r="AZ565" s="34">
        <f>(((L565-VLOOKUP(AZ$6,Data!$N$4:$Y$11,Data!$W$1,FALSE)/1000)*VLOOKUP(AZ$6,Data!$N$4:$Y$11,Data!$P$1,FALSE)^1.5+VLOOKUP(AZ$6,Data!$N$4:$Y$11,Data!$W$1,FALSE)/1000*(Mannings_n_bot)^1.5)/L565)^0.67</f>
        <v>4.9808844812904575E-2</v>
      </c>
      <c r="BA565" s="34">
        <f>(((M565-VLOOKUP(BA$6,Data!$N$4:$Y$11,Data!$W$1,FALSE)/1000)*VLOOKUP(BA$6,Data!$N$4:$Y$11,Data!$P$1,FALSE)^1.5+VLOOKUP(BA$6,Data!$N$4:$Y$11,Data!$W$1,FALSE)/1000*(Mannings_n_bot)^1.5)/M565)^0.67</f>
        <v>4.9699866221029718E-2</v>
      </c>
      <c r="BB565" s="34">
        <f>(((N565-VLOOKUP(BB$6,Data!$N$4:$Y$11,Data!$W$1,FALSE)/1000)*VLOOKUP(BB$6,Data!$N$4:$Y$11,Data!$P$1,FALSE)^1.5+VLOOKUP(BB$6,Data!$N$4:$Y$11,Data!$W$1,FALSE)/1000*(Mannings_n_bot)^1.5)/N565)^0.67</f>
        <v>4.9546063036828375E-2</v>
      </c>
      <c r="BC565" s="34">
        <f>(((O565-VLOOKUP(BC$6,Data!$N$4:$Y$11,Data!$W$1,FALSE)/1000)*VLOOKUP(BC$6,Data!$N$4:$Y$11,Data!$P$1,FALSE)^1.5+VLOOKUP(BC$6,Data!$N$4:$Y$11,Data!$W$1,FALSE)/1000*(Mannings_n_bot)^1.5)/O565)^0.67</f>
        <v>4.9375523797773019E-2</v>
      </c>
      <c r="BD565" s="34">
        <f>(((P565-VLOOKUP(BD$6,Data!$N$4:$Y$11,Data!$W$1,FALSE)/1000)*VLOOKUP(BD$6,Data!$N$4:$Y$11,Data!$P$1,FALSE)^1.5+VLOOKUP(BD$6,Data!$N$4:$Y$11,Data!$W$1,FALSE)/1000*(Mannings_n_bot)^1.5)/P565)^0.67</f>
        <v>4.9177006801114205E-2</v>
      </c>
      <c r="BE565" s="34">
        <f>(((Q565-VLOOKUP(BE$6,Data!$N$4:$Y$11,Data!$W$1,FALSE)/1000)*VLOOKUP(BE$6,Data!$N$4:$Y$11,Data!$P$1,FALSE)^1.5+VLOOKUP(BE$6,Data!$N$4:$Y$11,Data!$W$1,FALSE)/1000*(Mannings_n_bot)^1.5)/Q565)^0.67</f>
        <v>4.9003281289962043E-2</v>
      </c>
      <c r="BF565" s="34">
        <f>(((R565-VLOOKUP(BF$6,Data!$N$4:$Y$11,Data!$W$1,FALSE)/1000)*VLOOKUP(BF$6,Data!$N$4:$Y$11,Data!$P$1,FALSE)^1.5+VLOOKUP(BF$6,Data!$N$4:$Y$11,Data!$W$1,FALSE)/1000*(Mannings_n_bot)^1.5)/R565)^0.67</f>
        <v>4.8883737863354662E-2</v>
      </c>
      <c r="BG565" s="34">
        <f>(((S565-VLOOKUP(BG$6,Data!$N$4:$Y$11,Data!$W$1,FALSE)/1000)*VLOOKUP(BG$6,Data!$N$4:$Y$11,Data!$P$1,FALSE)^1.5+VLOOKUP(BG$6,Data!$N$4:$Y$11,Data!$W$1,FALSE)/1000*(Mannings_n_bot)^1.5)/S565)^0.67</f>
        <v>4.8786229272419303E-2</v>
      </c>
    </row>
    <row r="566" spans="1:59" x14ac:dyDescent="0.25">
      <c r="A566" s="28">
        <v>0.55900000000000005</v>
      </c>
      <c r="B566" s="94">
        <v>0.64986151343135823</v>
      </c>
      <c r="C566" s="94">
        <v>0.93299571275614457</v>
      </c>
      <c r="D566" s="94">
        <v>1.2657423618498691</v>
      </c>
      <c r="E566" s="94">
        <v>1.6506183449571812</v>
      </c>
      <c r="F566" s="94">
        <v>2.0848459708130993</v>
      </c>
      <c r="G566" s="94">
        <v>2.5714625636722719</v>
      </c>
      <c r="H566" s="94">
        <v>3.1071709375544021</v>
      </c>
      <c r="I566" s="94">
        <v>3.6955276676360569</v>
      </c>
      <c r="K566" s="28">
        <v>0.55900000000000005</v>
      </c>
      <c r="L566" s="94">
        <v>2.4584647201802867</v>
      </c>
      <c r="M566" s="94">
        <v>2.9531591026556718</v>
      </c>
      <c r="N566" s="94">
        <v>3.4384278244192283</v>
      </c>
      <c r="O566" s="94">
        <v>3.9329950254424402</v>
      </c>
      <c r="P566" s="94">
        <v>4.4182699848153844</v>
      </c>
      <c r="Q566" s="94">
        <v>4.9127715996115224</v>
      </c>
      <c r="R566" s="94">
        <v>5.3980558286776903</v>
      </c>
      <c r="S566" s="94">
        <v>5.89251793279431</v>
      </c>
      <c r="U566" s="28">
        <v>0.55900000000000005</v>
      </c>
      <c r="V566" s="94">
        <v>1.2841117560823923</v>
      </c>
      <c r="W566" s="94">
        <v>1.541611498563908</v>
      </c>
      <c r="X566" s="94">
        <v>1.7950825555157854</v>
      </c>
      <c r="Y566" s="94">
        <v>2.0525133974950189</v>
      </c>
      <c r="Z566" s="94">
        <v>2.3059861203452714</v>
      </c>
      <c r="AA566" s="94">
        <v>2.563381667724169</v>
      </c>
      <c r="AB566" s="94">
        <v>2.816858439675614</v>
      </c>
      <c r="AC566" s="94">
        <v>3.0742328260029232</v>
      </c>
      <c r="AE566" s="28">
        <v>0.55900000000000005</v>
      </c>
      <c r="AF566" s="94">
        <f t="shared" si="142"/>
        <v>0.66999020074331983</v>
      </c>
      <c r="AG566" s="94">
        <f t="shared" si="128"/>
        <v>0.67042673341231718</v>
      </c>
      <c r="AH566" s="94">
        <f t="shared" si="129"/>
        <v>0.67036333967733619</v>
      </c>
      <c r="AI566" s="94">
        <f t="shared" si="130"/>
        <v>0.67064515712223705</v>
      </c>
      <c r="AJ566" s="94">
        <f t="shared" si="131"/>
        <v>0.6705723455387248</v>
      </c>
      <c r="AK566" s="94">
        <f t="shared" si="132"/>
        <v>0.6707772533919002</v>
      </c>
      <c r="AL566" s="94">
        <f t="shared" si="133"/>
        <v>0.67070598854035046</v>
      </c>
      <c r="AM566" s="94">
        <f t="shared" si="134"/>
        <v>0.67086575560942052</v>
      </c>
      <c r="AO566" s="28">
        <v>0.55900000000000005</v>
      </c>
      <c r="AP566" s="94">
        <f t="shared" si="143"/>
        <v>0.26433631855563172</v>
      </c>
      <c r="AQ566" s="94">
        <f t="shared" si="135"/>
        <v>0.31593140779890067</v>
      </c>
      <c r="AR566" s="94">
        <f t="shared" si="136"/>
        <v>0.36811660051746492</v>
      </c>
      <c r="AS566" s="94">
        <f t="shared" si="137"/>
        <v>0.41968482906267995</v>
      </c>
      <c r="AT566" s="94">
        <f t="shared" si="138"/>
        <v>0.47186930132795263</v>
      </c>
      <c r="AU566" s="94">
        <f t="shared" si="139"/>
        <v>0.52342400039025028</v>
      </c>
      <c r="AV566" s="94">
        <f t="shared" si="140"/>
        <v>0.5756092630697256</v>
      </c>
      <c r="AW566" s="94">
        <f t="shared" si="141"/>
        <v>0.62715594755663118</v>
      </c>
      <c r="AY566" s="28">
        <v>0.55900000000000005</v>
      </c>
      <c r="AZ566" s="34">
        <f>(((L566-VLOOKUP(AZ$6,Data!$N$4:$Y$11,Data!$W$1,FALSE)/1000)*VLOOKUP(AZ$6,Data!$N$4:$Y$11,Data!$P$1,FALSE)^1.5+VLOOKUP(AZ$6,Data!$N$4:$Y$11,Data!$W$1,FALSE)/1000*(Mannings_n_bot)^1.5)/L566)^0.67</f>
        <v>4.9796658591679109E-2</v>
      </c>
      <c r="BA566" s="34">
        <f>(((M566-VLOOKUP(BA$6,Data!$N$4:$Y$11,Data!$W$1,FALSE)/1000)*VLOOKUP(BA$6,Data!$N$4:$Y$11,Data!$P$1,FALSE)^1.5+VLOOKUP(BA$6,Data!$N$4:$Y$11,Data!$W$1,FALSE)/1000*(Mannings_n_bot)^1.5)/M566)^0.67</f>
        <v>4.9687481042872517E-2</v>
      </c>
      <c r="BB566" s="34">
        <f>(((N566-VLOOKUP(BB$6,Data!$N$4:$Y$11,Data!$W$1,FALSE)/1000)*VLOOKUP(BB$6,Data!$N$4:$Y$11,Data!$P$1,FALSE)^1.5+VLOOKUP(BB$6,Data!$N$4:$Y$11,Data!$W$1,FALSE)/1000*(Mannings_n_bot)^1.5)/N566)^0.67</f>
        <v>4.9533473573000433E-2</v>
      </c>
      <c r="BC566" s="34">
        <f>(((O566-VLOOKUP(BC$6,Data!$N$4:$Y$11,Data!$W$1,FALSE)/1000)*VLOOKUP(BC$6,Data!$N$4:$Y$11,Data!$P$1,FALSE)^1.5+VLOOKUP(BC$6,Data!$N$4:$Y$11,Data!$W$1,FALSE)/1000*(Mannings_n_bot)^1.5)/O566)^0.67</f>
        <v>4.9362666010954744E-2</v>
      </c>
      <c r="BD566" s="34">
        <f>(((P566-VLOOKUP(BD$6,Data!$N$4:$Y$11,Data!$W$1,FALSE)/1000)*VLOOKUP(BD$6,Data!$N$4:$Y$11,Data!$P$1,FALSE)^1.5+VLOOKUP(BD$6,Data!$N$4:$Y$11,Data!$W$1,FALSE)/1000*(Mannings_n_bot)^1.5)/P566)^0.67</f>
        <v>4.916388295930664E-2</v>
      </c>
      <c r="BE566" s="34">
        <f>(((Q566-VLOOKUP(BE$6,Data!$N$4:$Y$11,Data!$W$1,FALSE)/1000)*VLOOKUP(BE$6,Data!$N$4:$Y$11,Data!$P$1,FALSE)^1.5+VLOOKUP(BE$6,Data!$N$4:$Y$11,Data!$W$1,FALSE)/1000*(Mannings_n_bot)^1.5)/Q566)^0.67</f>
        <v>4.8989891332882035E-2</v>
      </c>
      <c r="BF566" s="34">
        <f>(((R566-VLOOKUP(BF$6,Data!$N$4:$Y$11,Data!$W$1,FALSE)/1000)*VLOOKUP(BF$6,Data!$N$4:$Y$11,Data!$P$1,FALSE)^1.5+VLOOKUP(BF$6,Data!$N$4:$Y$11,Data!$W$1,FALSE)/1000*(Mannings_n_bot)^1.5)/R566)^0.67</f>
        <v>4.8870190409445624E-2</v>
      </c>
      <c r="BG566" s="34">
        <f>(((S566-VLOOKUP(BG$6,Data!$N$4:$Y$11,Data!$W$1,FALSE)/1000)*VLOOKUP(BG$6,Data!$N$4:$Y$11,Data!$P$1,FALSE)^1.5+VLOOKUP(BG$6,Data!$N$4:$Y$11,Data!$W$1,FALSE)/1000*(Mannings_n_bot)^1.5)/S566)^0.67</f>
        <v>4.8772525917246158E-2</v>
      </c>
    </row>
    <row r="567" spans="1:59" x14ac:dyDescent="0.25">
      <c r="A567" s="28">
        <v>0.56000000000000005</v>
      </c>
      <c r="B567" s="94">
        <v>0.65088999725249108</v>
      </c>
      <c r="C567" s="94">
        <v>0.93447019717530433</v>
      </c>
      <c r="D567" s="94">
        <v>1.2677431232546774</v>
      </c>
      <c r="E567" s="94">
        <v>1.6532250931781132</v>
      </c>
      <c r="F567" s="94">
        <v>2.0881392541275532</v>
      </c>
      <c r="G567" s="94">
        <v>2.5755218186469708</v>
      </c>
      <c r="H567" s="94">
        <v>3.1120769852992769</v>
      </c>
      <c r="I567" s="94">
        <v>3.7013596713488894</v>
      </c>
      <c r="K567" s="28">
        <v>0.56000000000000005</v>
      </c>
      <c r="L567" s="94">
        <v>2.4603623394107883</v>
      </c>
      <c r="M567" s="94">
        <v>2.9554316693163853</v>
      </c>
      <c r="N567" s="94">
        <v>3.4410749897040294</v>
      </c>
      <c r="O567" s="94">
        <v>3.9360170148261617</v>
      </c>
      <c r="P567" s="94">
        <v>4.4216665663115906</v>
      </c>
      <c r="Q567" s="94">
        <v>4.9165429433946848</v>
      </c>
      <c r="R567" s="94">
        <v>5.4022017664176438</v>
      </c>
      <c r="S567" s="94">
        <v>5.8970385963466265</v>
      </c>
      <c r="U567" s="28">
        <v>0.56000000000000005</v>
      </c>
      <c r="V567" s="94">
        <v>1.2830954044320166</v>
      </c>
      <c r="W567" s="94">
        <v>1.5403857693264289</v>
      </c>
      <c r="X567" s="94">
        <v>1.793656235620575</v>
      </c>
      <c r="Y567" s="94">
        <v>2.0508777330583028</v>
      </c>
      <c r="Z567" s="94">
        <v>2.3041498549690642</v>
      </c>
      <c r="AA567" s="94">
        <v>2.5613360760977217</v>
      </c>
      <c r="AB567" s="94">
        <v>2.8146122397702555</v>
      </c>
      <c r="AC567" s="94">
        <v>3.0717773113983555</v>
      </c>
      <c r="AE567" s="28">
        <v>0.56000000000000005</v>
      </c>
      <c r="AF567" s="94">
        <f t="shared" si="142"/>
        <v>0.67105054062734171</v>
      </c>
      <c r="AG567" s="94">
        <f t="shared" si="128"/>
        <v>0.6714862600093735</v>
      </c>
      <c r="AH567" s="94">
        <f t="shared" si="129"/>
        <v>0.6714229843077526</v>
      </c>
      <c r="AI567" s="94">
        <f t="shared" si="130"/>
        <v>0.67170427722443748</v>
      </c>
      <c r="AJ567" s="94">
        <f t="shared" si="131"/>
        <v>0.67163160111329168</v>
      </c>
      <c r="AK567" s="94">
        <f t="shared" si="132"/>
        <v>0.67183612780104485</v>
      </c>
      <c r="AL567" s="94">
        <f t="shared" si="133"/>
        <v>0.67176499548547286</v>
      </c>
      <c r="AM567" s="94">
        <f t="shared" si="134"/>
        <v>0.67192446546885154</v>
      </c>
      <c r="AO567" s="28">
        <v>0.56000000000000005</v>
      </c>
      <c r="AP567" s="94">
        <f t="shared" si="143"/>
        <v>0.26455046349326228</v>
      </c>
      <c r="AQ567" s="94">
        <f t="shared" si="135"/>
        <v>0.31618738029949267</v>
      </c>
      <c r="AR567" s="94">
        <f t="shared" si="136"/>
        <v>0.36841484915262407</v>
      </c>
      <c r="AS567" s="94">
        <f t="shared" si="137"/>
        <v>0.42002488478854544</v>
      </c>
      <c r="AT567" s="94">
        <f t="shared" si="138"/>
        <v>0.47225163245843987</v>
      </c>
      <c r="AU567" s="94">
        <f t="shared" si="139"/>
        <v>0.52384812830876482</v>
      </c>
      <c r="AV567" s="94">
        <f t="shared" si="140"/>
        <v>0.5760756668966448</v>
      </c>
      <c r="AW567" s="94">
        <f t="shared" si="141"/>
        <v>0.62766414207327403</v>
      </c>
      <c r="AY567" s="28">
        <v>0.56000000000000005</v>
      </c>
      <c r="AZ567" s="34">
        <f>(((L567-VLOOKUP(AZ$6,Data!$N$4:$Y$11,Data!$W$1,FALSE)/1000)*VLOOKUP(AZ$6,Data!$N$4:$Y$11,Data!$P$1,FALSE)^1.5+VLOOKUP(AZ$6,Data!$N$4:$Y$11,Data!$W$1,FALSE)/1000*(Mannings_n_bot)^1.5)/L567)^0.67</f>
        <v>4.9784480072712585E-2</v>
      </c>
      <c r="BA567" s="34">
        <f>(((M567-VLOOKUP(BA$6,Data!$N$4:$Y$11,Data!$W$1,FALSE)/1000)*VLOOKUP(BA$6,Data!$N$4:$Y$11,Data!$P$1,FALSE)^1.5+VLOOKUP(BA$6,Data!$N$4:$Y$11,Data!$W$1,FALSE)/1000*(Mannings_n_bot)^1.5)/M567)^0.67</f>
        <v>4.9675103562446997E-2</v>
      </c>
      <c r="BB567" s="34">
        <f>(((N567-VLOOKUP(BB$6,Data!$N$4:$Y$11,Data!$W$1,FALSE)/1000)*VLOOKUP(BB$6,Data!$N$4:$Y$11,Data!$P$1,FALSE)^1.5+VLOOKUP(BB$6,Data!$N$4:$Y$11,Data!$W$1,FALSE)/1000*(Mannings_n_bot)^1.5)/N567)^0.67</f>
        <v>4.9520891918678221E-2</v>
      </c>
      <c r="BC567" s="34">
        <f>(((O567-VLOOKUP(BC$6,Data!$N$4:$Y$11,Data!$W$1,FALSE)/1000)*VLOOKUP(BC$6,Data!$N$4:$Y$11,Data!$P$1,FALSE)^1.5+VLOOKUP(BC$6,Data!$N$4:$Y$11,Data!$W$1,FALSE)/1000*(Mannings_n_bot)^1.5)/O567)^0.67</f>
        <v>4.9349816091277719E-2</v>
      </c>
      <c r="BD567" s="34">
        <f>(((P567-VLOOKUP(BD$6,Data!$N$4:$Y$11,Data!$W$1,FALSE)/1000)*VLOOKUP(BD$6,Data!$N$4:$Y$11,Data!$P$1,FALSE)^1.5+VLOOKUP(BD$6,Data!$N$4:$Y$11,Data!$W$1,FALSE)/1000*(Mannings_n_bot)^1.5)/P567)^0.67</f>
        <v>4.9150767123840963E-2</v>
      </c>
      <c r="BE567" s="34">
        <f>(((Q567-VLOOKUP(BE$6,Data!$N$4:$Y$11,Data!$W$1,FALSE)/1000)*VLOOKUP(BE$6,Data!$N$4:$Y$11,Data!$P$1,FALSE)^1.5+VLOOKUP(BE$6,Data!$N$4:$Y$11,Data!$W$1,FALSE)/1000*(Mannings_n_bot)^1.5)/Q567)^0.67</f>
        <v>4.8976509450275631E-2</v>
      </c>
      <c r="BF567" s="34">
        <f>(((R567-VLOOKUP(BF$6,Data!$N$4:$Y$11,Data!$W$1,FALSE)/1000)*VLOOKUP(BF$6,Data!$N$4:$Y$11,Data!$P$1,FALSE)^1.5+VLOOKUP(BF$6,Data!$N$4:$Y$11,Data!$W$1,FALSE)/1000*(Mannings_n_bot)^1.5)/R567)^0.67</f>
        <v>4.8856651117399237E-2</v>
      </c>
      <c r="BG567" s="34">
        <f>(((S567-VLOOKUP(BG$6,Data!$N$4:$Y$11,Data!$W$1,FALSE)/1000)*VLOOKUP(BG$6,Data!$N$4:$Y$11,Data!$P$1,FALSE)^1.5+VLOOKUP(BG$6,Data!$N$4:$Y$11,Data!$W$1,FALSE)/1000*(Mannings_n_bot)^1.5)/S567)^0.67</f>
        <v>4.8758830750908463E-2</v>
      </c>
    </row>
    <row r="568" spans="1:59" x14ac:dyDescent="0.25">
      <c r="A568" s="28">
        <v>0.56100000000000005</v>
      </c>
      <c r="B568" s="94">
        <v>0.6519176656000405</v>
      </c>
      <c r="C568" s="94">
        <v>0.93594350716699515</v>
      </c>
      <c r="D568" s="94">
        <v>1.2697422921027099</v>
      </c>
      <c r="E568" s="94">
        <v>1.6558297604028134</v>
      </c>
      <c r="F568" s="94">
        <v>2.0914299103659277</v>
      </c>
      <c r="G568" s="94">
        <v>2.5795778286228694</v>
      </c>
      <c r="H568" s="94">
        <v>3.1169791140151148</v>
      </c>
      <c r="I568" s="94">
        <v>3.7071870086276641</v>
      </c>
      <c r="K568" s="28">
        <v>0.56100000000000005</v>
      </c>
      <c r="L568" s="94">
        <v>2.4622614644374785</v>
      </c>
      <c r="M568" s="94">
        <v>2.9577060475211554</v>
      </c>
      <c r="N568" s="94">
        <v>3.4437242637466738</v>
      </c>
      <c r="O568" s="94">
        <v>3.939041418626366</v>
      </c>
      <c r="P568" s="94">
        <v>4.4250658594499583</v>
      </c>
      <c r="Q568" s="94">
        <v>4.9203173044317143</v>
      </c>
      <c r="R568" s="94">
        <v>5.4063510186478831</v>
      </c>
      <c r="S568" s="94">
        <v>5.9015628799722641</v>
      </c>
      <c r="U568" s="28">
        <v>0.56100000000000005</v>
      </c>
      <c r="V568" s="94">
        <v>1.2820762440919489</v>
      </c>
      <c r="W568" s="94">
        <v>1.5391566846456839</v>
      </c>
      <c r="X568" s="94">
        <v>1.7922260057968868</v>
      </c>
      <c r="Y568" s="94">
        <v>2.0492376121307019</v>
      </c>
      <c r="Z568" s="94">
        <v>2.3023085786434407</v>
      </c>
      <c r="AA568" s="94">
        <v>2.5592849270530582</v>
      </c>
      <c r="AB568" s="94">
        <v>2.8123599279946836</v>
      </c>
      <c r="AC568" s="94">
        <v>3.0693151385090363</v>
      </c>
      <c r="AE568" s="28">
        <v>0.56100000000000005</v>
      </c>
      <c r="AF568" s="94">
        <f t="shared" si="142"/>
        <v>0.67211003977945594</v>
      </c>
      <c r="AG568" s="94">
        <f t="shared" si="128"/>
        <v>0.67254494269304321</v>
      </c>
      <c r="AH568" s="94">
        <f t="shared" si="129"/>
        <v>0.67248178548715487</v>
      </c>
      <c r="AI568" s="94">
        <f t="shared" si="130"/>
        <v>0.67276255181922617</v>
      </c>
      <c r="AJ568" s="94">
        <f t="shared" si="131"/>
        <v>0.67269001171197385</v>
      </c>
      <c r="AK568" s="94">
        <f t="shared" si="132"/>
        <v>0.67289415573806366</v>
      </c>
      <c r="AL568" s="94">
        <f t="shared" si="133"/>
        <v>0.67282315647898938</v>
      </c>
      <c r="AM568" s="94">
        <f t="shared" si="134"/>
        <v>0.67298232820952386</v>
      </c>
      <c r="AO568" s="28">
        <v>0.56100000000000005</v>
      </c>
      <c r="AP568" s="94">
        <f t="shared" si="143"/>
        <v>0.26476378525014843</v>
      </c>
      <c r="AQ568" s="94">
        <f t="shared" si="135"/>
        <v>0.3164423685549842</v>
      </c>
      <c r="AR568" s="94">
        <f t="shared" si="136"/>
        <v>0.36871195103212662</v>
      </c>
      <c r="AS568" s="94">
        <f t="shared" si="137"/>
        <v>0.42036363277953021</v>
      </c>
      <c r="AT568" s="94">
        <f t="shared" si="138"/>
        <v>0.47263249334460644</v>
      </c>
      <c r="AU568" s="94">
        <f t="shared" si="139"/>
        <v>0.52427062504677324</v>
      </c>
      <c r="AV568" s="94">
        <f t="shared" si="140"/>
        <v>0.57654027703045163</v>
      </c>
      <c r="AW568" s="94">
        <f t="shared" si="141"/>
        <v>0.62817038198618447</v>
      </c>
      <c r="AY568" s="28">
        <v>0.56100000000000005</v>
      </c>
      <c r="AZ568" s="34">
        <f>(((L568-VLOOKUP(AZ$6,Data!$N$4:$Y$11,Data!$W$1,FALSE)/1000)*VLOOKUP(AZ$6,Data!$N$4:$Y$11,Data!$P$1,FALSE)^1.5+VLOOKUP(AZ$6,Data!$N$4:$Y$11,Data!$W$1,FALSE)/1000*(Mannings_n_bot)^1.5)/L568)^0.67</f>
        <v>4.9772309217852861E-2</v>
      </c>
      <c r="BA568" s="34">
        <f>(((M568-VLOOKUP(BA$6,Data!$N$4:$Y$11,Data!$W$1,FALSE)/1000)*VLOOKUP(BA$6,Data!$N$4:$Y$11,Data!$P$1,FALSE)^1.5+VLOOKUP(BA$6,Data!$N$4:$Y$11,Data!$W$1,FALSE)/1000*(Mannings_n_bot)^1.5)/M568)^0.67</f>
        <v>4.9662733741301646E-2</v>
      </c>
      <c r="BB568" s="34">
        <f>(((N568-VLOOKUP(BB$6,Data!$N$4:$Y$11,Data!$W$1,FALSE)/1000)*VLOOKUP(BB$6,Data!$N$4:$Y$11,Data!$P$1,FALSE)^1.5+VLOOKUP(BB$6,Data!$N$4:$Y$11,Data!$W$1,FALSE)/1000*(Mannings_n_bot)^1.5)/N568)^0.67</f>
        <v>4.9508318034770987E-2</v>
      </c>
      <c r="BC568" s="34">
        <f>(((O568-VLOOKUP(BC$6,Data!$N$4:$Y$11,Data!$W$1,FALSE)/1000)*VLOOKUP(BC$6,Data!$N$4:$Y$11,Data!$P$1,FALSE)^1.5+VLOOKUP(BC$6,Data!$N$4:$Y$11,Data!$W$1,FALSE)/1000*(Mannings_n_bot)^1.5)/O568)^0.67</f>
        <v>4.9336973999057385E-2</v>
      </c>
      <c r="BD568" s="34">
        <f>(((P568-VLOOKUP(BD$6,Data!$N$4:$Y$11,Data!$W$1,FALSE)/1000)*VLOOKUP(BD$6,Data!$N$4:$Y$11,Data!$P$1,FALSE)^1.5+VLOOKUP(BD$6,Data!$N$4:$Y$11,Data!$W$1,FALSE)/1000*(Mannings_n_bot)^1.5)/P568)^0.67</f>
        <v>4.9137659254210035E-2</v>
      </c>
      <c r="BE568" s="34">
        <f>(((Q568-VLOOKUP(BE$6,Data!$N$4:$Y$11,Data!$W$1,FALSE)/1000)*VLOOKUP(BE$6,Data!$N$4:$Y$11,Data!$P$1,FALSE)^1.5+VLOOKUP(BE$6,Data!$N$4:$Y$11,Data!$W$1,FALSE)/1000*(Mannings_n_bot)^1.5)/Q568)^0.67</f>
        <v>4.8963135601005812E-2</v>
      </c>
      <c r="BF568" s="34">
        <f>(((R568-VLOOKUP(BF$6,Data!$N$4:$Y$11,Data!$W$1,FALSE)/1000)*VLOOKUP(BF$6,Data!$N$4:$Y$11,Data!$P$1,FALSE)^1.5+VLOOKUP(BF$6,Data!$N$4:$Y$11,Data!$W$1,FALSE)/1000*(Mannings_n_bot)^1.5)/R568)^0.67</f>
        <v>4.8843119945573187E-2</v>
      </c>
      <c r="BG568" s="34">
        <f>(((S568-VLOOKUP(BG$6,Data!$N$4:$Y$11,Data!$W$1,FALSE)/1000)*VLOOKUP(BG$6,Data!$N$4:$Y$11,Data!$P$1,FALSE)^1.5+VLOOKUP(BG$6,Data!$N$4:$Y$11,Data!$W$1,FALSE)/1000*(Mannings_n_bot)^1.5)/S568)^0.67</f>
        <v>4.8745143731426105E-2</v>
      </c>
    </row>
    <row r="569" spans="1:59" x14ac:dyDescent="0.25">
      <c r="A569" s="28">
        <v>0.56200000000000006</v>
      </c>
      <c r="B569" s="94">
        <v>0.65294451622086891</v>
      </c>
      <c r="C569" s="94">
        <v>0.93741563951676266</v>
      </c>
      <c r="D569" s="94">
        <v>1.2717398640290933</v>
      </c>
      <c r="E569" s="94">
        <v>1.6584323409623618</v>
      </c>
      <c r="F569" s="94">
        <v>2.0947179323604219</v>
      </c>
      <c r="G569" s="94">
        <v>2.5836305847853991</v>
      </c>
      <c r="H569" s="94">
        <v>3.121877313039997</v>
      </c>
      <c r="I569" s="94">
        <v>3.7130096668209736</v>
      </c>
      <c r="K569" s="28">
        <v>0.56200000000000006</v>
      </c>
      <c r="L569" s="94">
        <v>2.4641621018224242</v>
      </c>
      <c r="M569" s="94">
        <v>2.95998224513054</v>
      </c>
      <c r="N569" s="94">
        <v>3.4463756557030747</v>
      </c>
      <c r="O569" s="94">
        <v>3.9420682472971289</v>
      </c>
      <c r="P569" s="94">
        <v>4.428467875979889</v>
      </c>
      <c r="Q569" s="94">
        <v>4.9240946957700205</v>
      </c>
      <c r="R569" s="94">
        <v>5.410503599711137</v>
      </c>
      <c r="S569" s="94">
        <v>5.9060907993118699</v>
      </c>
      <c r="U569" s="28">
        <v>0.56200000000000006</v>
      </c>
      <c r="V569" s="94">
        <v>1.2810542683587132</v>
      </c>
      <c r="W569" s="94">
        <v>1.53792423647682</v>
      </c>
      <c r="X569" s="94">
        <v>1.7907918566766361</v>
      </c>
      <c r="Y569" s="94">
        <v>2.0475930240032771</v>
      </c>
      <c r="Z569" s="94">
        <v>2.3004622793361982</v>
      </c>
      <c r="AA569" s="94">
        <v>2.5572282072173866</v>
      </c>
      <c r="AB569" s="94">
        <v>2.8101014896528067</v>
      </c>
      <c r="AC569" s="94">
        <v>3.0668462912984422</v>
      </c>
      <c r="AE569" s="28">
        <v>0.56200000000000006</v>
      </c>
      <c r="AF569" s="94">
        <f t="shared" si="142"/>
        <v>0.67316869587673667</v>
      </c>
      <c r="AG569" s="94">
        <f t="shared" si="128"/>
        <v>0.67360277915350208</v>
      </c>
      <c r="AH569" s="94">
        <f t="shared" si="129"/>
        <v>0.67353974090381563</v>
      </c>
      <c r="AI569" s="94">
        <f t="shared" si="130"/>
        <v>0.67381997860332432</v>
      </c>
      <c r="AJ569" s="94">
        <f t="shared" si="131"/>
        <v>0.67374757502931137</v>
      </c>
      <c r="AK569" s="94">
        <f t="shared" si="132"/>
        <v>0.67395133490363801</v>
      </c>
      <c r="AL569" s="94">
        <f t="shared" si="133"/>
        <v>0.67388046921944533</v>
      </c>
      <c r="AM569" s="94">
        <f t="shared" si="134"/>
        <v>0.67403934153477074</v>
      </c>
      <c r="AO569" s="28">
        <v>0.56200000000000006</v>
      </c>
      <c r="AP569" s="94">
        <f t="shared" si="143"/>
        <v>0.26497628371849796</v>
      </c>
      <c r="AQ569" s="94">
        <f t="shared" si="135"/>
        <v>0.31669637243902493</v>
      </c>
      <c r="AR569" s="94">
        <f t="shared" si="136"/>
        <v>0.36900790600833477</v>
      </c>
      <c r="AS569" s="94">
        <f t="shared" si="137"/>
        <v>0.42070107286941633</v>
      </c>
      <c r="AT569" s="94">
        <f t="shared" si="138"/>
        <v>0.47301188379895898</v>
      </c>
      <c r="AU569" s="94">
        <f t="shared" si="139"/>
        <v>0.52469149039819107</v>
      </c>
      <c r="AV569" s="94">
        <f t="shared" si="140"/>
        <v>0.57700309324379195</v>
      </c>
      <c r="AW569" s="94">
        <f t="shared" si="141"/>
        <v>0.62867466704941</v>
      </c>
      <c r="AY569" s="28">
        <v>0.56200000000000006</v>
      </c>
      <c r="AZ569" s="34">
        <f>(((L569-VLOOKUP(AZ$6,Data!$N$4:$Y$11,Data!$W$1,FALSE)/1000)*VLOOKUP(AZ$6,Data!$N$4:$Y$11,Data!$P$1,FALSE)^1.5+VLOOKUP(AZ$6,Data!$N$4:$Y$11,Data!$W$1,FALSE)/1000*(Mannings_n_bot)^1.5)/L569)^0.67</f>
        <v>4.9760145988923317E-2</v>
      </c>
      <c r="BA569" s="34">
        <f>(((M569-VLOOKUP(BA$6,Data!$N$4:$Y$11,Data!$W$1,FALSE)/1000)*VLOOKUP(BA$6,Data!$N$4:$Y$11,Data!$P$1,FALSE)^1.5+VLOOKUP(BA$6,Data!$N$4:$Y$11,Data!$W$1,FALSE)/1000*(Mannings_n_bot)^1.5)/M569)^0.67</f>
        <v>4.9650371540958076E-2</v>
      </c>
      <c r="BB569" s="34">
        <f>(((N569-VLOOKUP(BB$6,Data!$N$4:$Y$11,Data!$W$1,FALSE)/1000)*VLOOKUP(BB$6,Data!$N$4:$Y$11,Data!$P$1,FALSE)^1.5+VLOOKUP(BB$6,Data!$N$4:$Y$11,Data!$W$1,FALSE)/1000*(Mannings_n_bot)^1.5)/N569)^0.67</f>
        <v>4.9495751882160544E-2</v>
      </c>
      <c r="BC569" s="34">
        <f>(((O569-VLOOKUP(BC$6,Data!$N$4:$Y$11,Data!$W$1,FALSE)/1000)*VLOOKUP(BC$6,Data!$N$4:$Y$11,Data!$P$1,FALSE)^1.5+VLOOKUP(BC$6,Data!$N$4:$Y$11,Data!$W$1,FALSE)/1000*(Mannings_n_bot)^1.5)/O569)^0.67</f>
        <v>4.9324139694579619E-2</v>
      </c>
      <c r="BD569" s="34">
        <f>(((P569-VLOOKUP(BD$6,Data!$N$4:$Y$11,Data!$W$1,FALSE)/1000)*VLOOKUP(BD$6,Data!$N$4:$Y$11,Data!$P$1,FALSE)^1.5+VLOOKUP(BD$6,Data!$N$4:$Y$11,Data!$W$1,FALSE)/1000*(Mannings_n_bot)^1.5)/P569)^0.67</f>
        <v>4.9124559309876366E-2</v>
      </c>
      <c r="BE569" s="34">
        <f>(((Q569-VLOOKUP(BE$6,Data!$N$4:$Y$11,Data!$W$1,FALSE)/1000)*VLOOKUP(BE$6,Data!$N$4:$Y$11,Data!$P$1,FALSE)^1.5+VLOOKUP(BE$6,Data!$N$4:$Y$11,Data!$W$1,FALSE)/1000*(Mannings_n_bot)^1.5)/Q569)^0.67</f>
        <v>4.8949769743903089E-2</v>
      </c>
      <c r="BF569" s="34">
        <f>(((R569-VLOOKUP(BF$6,Data!$N$4:$Y$11,Data!$W$1,FALSE)/1000)*VLOOKUP(BF$6,Data!$N$4:$Y$11,Data!$P$1,FALSE)^1.5+VLOOKUP(BF$6,Data!$N$4:$Y$11,Data!$W$1,FALSE)/1000*(Mannings_n_bot)^1.5)/R569)^0.67</f>
        <v>4.8829596852292531E-2</v>
      </c>
      <c r="BG569" s="34">
        <f>(((S569-VLOOKUP(BG$6,Data!$N$4:$Y$11,Data!$W$1,FALSE)/1000)*VLOOKUP(BG$6,Data!$N$4:$Y$11,Data!$P$1,FALSE)^1.5+VLOOKUP(BG$6,Data!$N$4:$Y$11,Data!$W$1,FALSE)/1000*(Mannings_n_bot)^1.5)/S569)^0.67</f>
        <v>4.8731464816785058E-2</v>
      </c>
    </row>
    <row r="570" spans="1:59" x14ac:dyDescent="0.25">
      <c r="A570" s="28">
        <v>0.56299999999999994</v>
      </c>
      <c r="B570" s="94">
        <v>0.65397054685645162</v>
      </c>
      <c r="C570" s="94">
        <v>0.93888659100242799</v>
      </c>
      <c r="D570" s="94">
        <v>1.2737358346584782</v>
      </c>
      <c r="E570" s="94">
        <v>1.661032829174196</v>
      </c>
      <c r="F570" s="94">
        <v>2.0980033129259934</v>
      </c>
      <c r="G570" s="94">
        <v>2.5876800782987459</v>
      </c>
      <c r="H570" s="94">
        <v>3.1267715716863247</v>
      </c>
      <c r="I570" s="94">
        <v>3.718827633246879</v>
      </c>
      <c r="K570" s="28">
        <v>0.56299999999999994</v>
      </c>
      <c r="L570" s="94">
        <v>2.466064258163331</v>
      </c>
      <c r="M570" s="94">
        <v>2.9622602700478535</v>
      </c>
      <c r="N570" s="94">
        <v>3.4490291747789472</v>
      </c>
      <c r="O570" s="94">
        <v>3.9450975113494531</v>
      </c>
      <c r="P570" s="94">
        <v>4.4318726277147444</v>
      </c>
      <c r="Q570" s="94">
        <v>4.9278751305280908</v>
      </c>
      <c r="R570" s="94">
        <v>5.414659524028246</v>
      </c>
      <c r="S570" s="94">
        <v>5.9106223700913123</v>
      </c>
      <c r="U570" s="28">
        <v>0.56299999999999994</v>
      </c>
      <c r="V570" s="94">
        <v>1.2800294704888795</v>
      </c>
      <c r="W570" s="94">
        <v>1.5366884167271282</v>
      </c>
      <c r="X570" s="94">
        <v>1.7893537788359928</v>
      </c>
      <c r="Y570" s="94">
        <v>2.0459439579034395</v>
      </c>
      <c r="Z570" s="94">
        <v>2.2986109449436007</v>
      </c>
      <c r="AA570" s="94">
        <v>2.5551659031384801</v>
      </c>
      <c r="AB570" s="94">
        <v>2.8078369099612099</v>
      </c>
      <c r="AC570" s="94">
        <v>3.0643707536348335</v>
      </c>
      <c r="AE570" s="28">
        <v>0.56299999999999994</v>
      </c>
      <c r="AF570" s="94">
        <f t="shared" si="142"/>
        <v>0.67422650659070427</v>
      </c>
      <c r="AG570" s="94">
        <f t="shared" si="128"/>
        <v>0.67465976707537512</v>
      </c>
      <c r="AH570" s="94">
        <f t="shared" si="129"/>
        <v>0.67459684824045929</v>
      </c>
      <c r="AI570" s="94">
        <f t="shared" si="130"/>
        <v>0.67487655526791079</v>
      </c>
      <c r="AJ570" s="94">
        <f t="shared" si="131"/>
        <v>0.67480428875429865</v>
      </c>
      <c r="AK570" s="94">
        <f t="shared" si="132"/>
        <v>0.67500766299290715</v>
      </c>
      <c r="AL570" s="94">
        <f t="shared" si="133"/>
        <v>0.67493693139984312</v>
      </c>
      <c r="AM570" s="94">
        <f t="shared" si="134"/>
        <v>0.67509550314238287</v>
      </c>
      <c r="AO570" s="28">
        <v>0.56299999999999994</v>
      </c>
      <c r="AP570" s="94">
        <f t="shared" si="143"/>
        <v>0.26518795878559714</v>
      </c>
      <c r="AQ570" s="94">
        <f t="shared" si="135"/>
        <v>0.31694939181939635</v>
      </c>
      <c r="AR570" s="94">
        <f t="shared" si="136"/>
        <v>0.36930271392677144</v>
      </c>
      <c r="AS570" s="94">
        <f t="shared" si="137"/>
        <v>0.42103720488420221</v>
      </c>
      <c r="AT570" s="94">
        <f t="shared" si="138"/>
        <v>0.47338980362524768</v>
      </c>
      <c r="AU570" s="94">
        <f t="shared" si="139"/>
        <v>0.52511072414723292</v>
      </c>
      <c r="AV570" s="94">
        <f t="shared" si="140"/>
        <v>0.57746411529863972</v>
      </c>
      <c r="AW570" s="94">
        <f t="shared" si="141"/>
        <v>0.62917699700538088</v>
      </c>
      <c r="AY570" s="28">
        <v>0.56299999999999994</v>
      </c>
      <c r="AZ570" s="34">
        <f>(((L570-VLOOKUP(AZ$6,Data!$N$4:$Y$11,Data!$W$1,FALSE)/1000)*VLOOKUP(AZ$6,Data!$N$4:$Y$11,Data!$P$1,FALSE)^1.5+VLOOKUP(AZ$6,Data!$N$4:$Y$11,Data!$W$1,FALSE)/1000*(Mannings_n_bot)^1.5)/L570)^0.67</f>
        <v>4.9747990347721947E-2</v>
      </c>
      <c r="BA570" s="34">
        <f>(((M570-VLOOKUP(BA$6,Data!$N$4:$Y$11,Data!$W$1,FALSE)/1000)*VLOOKUP(BA$6,Data!$N$4:$Y$11,Data!$P$1,FALSE)^1.5+VLOOKUP(BA$6,Data!$N$4:$Y$11,Data!$W$1,FALSE)/1000*(Mannings_n_bot)^1.5)/M570)^0.67</f>
        <v>4.9638016922910151E-2</v>
      </c>
      <c r="BB570" s="34">
        <f>(((N570-VLOOKUP(BB$6,Data!$N$4:$Y$11,Data!$W$1,FALSE)/1000)*VLOOKUP(BB$6,Data!$N$4:$Y$11,Data!$P$1,FALSE)^1.5+VLOOKUP(BB$6,Data!$N$4:$Y$11,Data!$W$1,FALSE)/1000*(Mannings_n_bot)^1.5)/N570)^0.67</f>
        <v>4.9483193421700322E-2</v>
      </c>
      <c r="BC570" s="34">
        <f>(((O570-VLOOKUP(BC$6,Data!$N$4:$Y$11,Data!$W$1,FALSE)/1000)*VLOOKUP(BC$6,Data!$N$4:$Y$11,Data!$P$1,FALSE)^1.5+VLOOKUP(BC$6,Data!$N$4:$Y$11,Data!$W$1,FALSE)/1000*(Mannings_n_bot)^1.5)/O570)^0.67</f>
        <v>4.9311313138099618E-2</v>
      </c>
      <c r="BD570" s="34">
        <f>(((P570-VLOOKUP(BD$6,Data!$N$4:$Y$11,Data!$W$1,FALSE)/1000)*VLOOKUP(BD$6,Data!$N$4:$Y$11,Data!$P$1,FALSE)^1.5+VLOOKUP(BD$6,Data!$N$4:$Y$11,Data!$W$1,FALSE)/1000*(Mannings_n_bot)^1.5)/P570)^0.67</f>
        <v>4.9111467250271067E-2</v>
      </c>
      <c r="BE570" s="34">
        <f>(((Q570-VLOOKUP(BE$6,Data!$N$4:$Y$11,Data!$W$1,FALSE)/1000)*VLOOKUP(BE$6,Data!$N$4:$Y$11,Data!$P$1,FALSE)^1.5+VLOOKUP(BE$6,Data!$N$4:$Y$11,Data!$W$1,FALSE)/1000*(Mannings_n_bot)^1.5)/Q570)^0.67</f>
        <v>4.8936411837764697E-2</v>
      </c>
      <c r="BF570" s="34">
        <f>(((R570-VLOOKUP(BF$6,Data!$N$4:$Y$11,Data!$W$1,FALSE)/1000)*VLOOKUP(BF$6,Data!$N$4:$Y$11,Data!$P$1,FALSE)^1.5+VLOOKUP(BF$6,Data!$N$4:$Y$11,Data!$W$1,FALSE)/1000*(Mannings_n_bot)^1.5)/R570)^0.67</f>
        <v>4.8816081795848419E-2</v>
      </c>
      <c r="BG570" s="34">
        <f>(((S570-VLOOKUP(BG$6,Data!$N$4:$Y$11,Data!$W$1,FALSE)/1000)*VLOOKUP(BG$6,Data!$N$4:$Y$11,Data!$P$1,FALSE)^1.5+VLOOKUP(BG$6,Data!$N$4:$Y$11,Data!$W$1,FALSE)/1000*(Mannings_n_bot)^1.5)/S570)^0.67</f>
        <v>4.8717793964936036E-2</v>
      </c>
    </row>
    <row r="571" spans="1:59" x14ac:dyDescent="0.25">
      <c r="A571" s="28">
        <v>0.56399999999999995</v>
      </c>
      <c r="B571" s="94">
        <v>0.65499575524284559</v>
      </c>
      <c r="C571" s="94">
        <v>0.9403563583940493</v>
      </c>
      <c r="D571" s="94">
        <v>1.2757301996049764</v>
      </c>
      <c r="E571" s="94">
        <v>1.6636312193420264</v>
      </c>
      <c r="F571" s="94">
        <v>2.1012860448602573</v>
      </c>
      <c r="G571" s="94">
        <v>2.5917263003057149</v>
      </c>
      <c r="H571" s="94">
        <v>3.1316618792406654</v>
      </c>
      <c r="I571" s="94">
        <v>3.7246408951927421</v>
      </c>
      <c r="K571" s="28">
        <v>0.56399999999999995</v>
      </c>
      <c r="L571" s="94">
        <v>2.4679679400938399</v>
      </c>
      <c r="M571" s="94">
        <v>2.9645401302195316</v>
      </c>
      <c r="N571" s="94">
        <v>3.4516848302302141</v>
      </c>
      <c r="O571" s="94">
        <v>3.9481292213517283</v>
      </c>
      <c r="P571" s="94">
        <v>4.4352801265323656</v>
      </c>
      <c r="Q571" s="94">
        <v>4.9316586218960694</v>
      </c>
      <c r="R571" s="94">
        <v>5.4188188060988054</v>
      </c>
      <c r="S571" s="94">
        <v>5.9151576081223967</v>
      </c>
      <c r="U571" s="28">
        <v>0.56399999999999995</v>
      </c>
      <c r="V571" s="94">
        <v>1.2790018436987509</v>
      </c>
      <c r="W571" s="94">
        <v>1.5354492172556686</v>
      </c>
      <c r="X571" s="94">
        <v>1.7879117627949477</v>
      </c>
      <c r="Y571" s="94">
        <v>2.044290402994462</v>
      </c>
      <c r="Z571" s="94">
        <v>2.2967545632898227</v>
      </c>
      <c r="AA571" s="94">
        <v>2.5530980012840656</v>
      </c>
      <c r="AB571" s="94">
        <v>2.8055661740484825</v>
      </c>
      <c r="AC571" s="94">
        <v>3.0618885092905095</v>
      </c>
      <c r="AE571" s="28">
        <v>0.56399999999999995</v>
      </c>
      <c r="AF571" s="94">
        <f t="shared" si="142"/>
        <v>0.67528346958729257</v>
      </c>
      <c r="AG571" s="94">
        <f t="shared" si="128"/>
        <v>0.67571590413770932</v>
      </c>
      <c r="AH571" s="94">
        <f t="shared" si="129"/>
        <v>0.67565310517422905</v>
      </c>
      <c r="AI571" s="94">
        <f t="shared" si="130"/>
        <v>0.6759322794985867</v>
      </c>
      <c r="AJ571" s="94">
        <f t="shared" si="131"/>
        <v>0.67586015057035198</v>
      </c>
      <c r="AK571" s="94">
        <f t="shared" si="132"/>
        <v>0.67606313769543314</v>
      </c>
      <c r="AL571" s="94">
        <f t="shared" si="133"/>
        <v>0.6759925407076085</v>
      </c>
      <c r="AM571" s="94">
        <f t="shared" si="134"/>
        <v>0.67615081072457761</v>
      </c>
      <c r="AO571" s="28">
        <v>0.56399999999999995</v>
      </c>
      <c r="AP571" s="94">
        <f t="shared" si="143"/>
        <v>0.26539881033379248</v>
      </c>
      <c r="AQ571" s="94">
        <f t="shared" si="135"/>
        <v>0.31720142655799149</v>
      </c>
      <c r="AR571" s="94">
        <f t="shared" si="136"/>
        <v>0.36959637462609529</v>
      </c>
      <c r="AS571" s="94">
        <f t="shared" si="137"/>
        <v>0.42137202864207313</v>
      </c>
      <c r="AT571" s="94">
        <f t="shared" si="138"/>
        <v>0.47376625261843502</v>
      </c>
      <c r="AU571" s="94">
        <f t="shared" si="139"/>
        <v>0.52552832606837596</v>
      </c>
      <c r="AV571" s="94">
        <f t="shared" si="140"/>
        <v>0.57792334294625669</v>
      </c>
      <c r="AW571" s="94">
        <f t="shared" si="141"/>
        <v>0.62967737158486747</v>
      </c>
      <c r="AY571" s="28">
        <v>0.56399999999999995</v>
      </c>
      <c r="AZ571" s="34">
        <f>(((L571-VLOOKUP(AZ$6,Data!$N$4:$Y$11,Data!$W$1,FALSE)/1000)*VLOOKUP(AZ$6,Data!$N$4:$Y$11,Data!$P$1,FALSE)^1.5+VLOOKUP(AZ$6,Data!$N$4:$Y$11,Data!$W$1,FALSE)/1000*(Mannings_n_bot)^1.5)/L571)^0.67</f>
        <v>4.9735842256020429E-2</v>
      </c>
      <c r="BA571" s="34">
        <f>(((M571-VLOOKUP(BA$6,Data!$N$4:$Y$11,Data!$W$1,FALSE)/1000)*VLOOKUP(BA$6,Data!$N$4:$Y$11,Data!$P$1,FALSE)^1.5+VLOOKUP(BA$6,Data!$N$4:$Y$11,Data!$W$1,FALSE)/1000*(Mannings_n_bot)^1.5)/M571)^0.67</f>
        <v>4.9625669848622954E-2</v>
      </c>
      <c r="BB571" s="34">
        <f>(((N571-VLOOKUP(BB$6,Data!$N$4:$Y$11,Data!$W$1,FALSE)/1000)*VLOOKUP(BB$6,Data!$N$4:$Y$11,Data!$P$1,FALSE)^1.5+VLOOKUP(BB$6,Data!$N$4:$Y$11,Data!$W$1,FALSE)/1000*(Mannings_n_bot)^1.5)/N571)^0.67</f>
        <v>4.9470642614214397E-2</v>
      </c>
      <c r="BC571" s="34">
        <f>(((O571-VLOOKUP(BC$6,Data!$N$4:$Y$11,Data!$W$1,FALSE)/1000)*VLOOKUP(BC$6,Data!$N$4:$Y$11,Data!$P$1,FALSE)^1.5+VLOOKUP(BC$6,Data!$N$4:$Y$11,Data!$W$1,FALSE)/1000*(Mannings_n_bot)^1.5)/O571)^0.67</f>
        <v>4.9298494289841094E-2</v>
      </c>
      <c r="BD571" s="34">
        <f>(((P571-VLOOKUP(BD$6,Data!$N$4:$Y$11,Data!$W$1,FALSE)/1000)*VLOOKUP(BD$6,Data!$N$4:$Y$11,Data!$P$1,FALSE)^1.5+VLOOKUP(BD$6,Data!$N$4:$Y$11,Data!$W$1,FALSE)/1000*(Mannings_n_bot)^1.5)/P571)^0.67</f>
        <v>4.9098383034792782E-2</v>
      </c>
      <c r="BE571" s="34">
        <f>(((Q571-VLOOKUP(BE$6,Data!$N$4:$Y$11,Data!$W$1,FALSE)/1000)*VLOOKUP(BE$6,Data!$N$4:$Y$11,Data!$P$1,FALSE)^1.5+VLOOKUP(BE$6,Data!$N$4:$Y$11,Data!$W$1,FALSE)/1000*(Mannings_n_bot)^1.5)/Q571)^0.67</f>
        <v>4.8923061841353331E-2</v>
      </c>
      <c r="BF571" s="34">
        <f>(((R571-VLOOKUP(BF$6,Data!$N$4:$Y$11,Data!$W$1,FALSE)/1000)*VLOOKUP(BF$6,Data!$N$4:$Y$11,Data!$P$1,FALSE)^1.5+VLOOKUP(BF$6,Data!$N$4:$Y$11,Data!$W$1,FALSE)/1000*(Mannings_n_bot)^1.5)/R571)^0.67</f>
        <v>4.8802574734497325E-2</v>
      </c>
      <c r="BG571" s="34">
        <f>(((S571-VLOOKUP(BG$6,Data!$N$4:$Y$11,Data!$W$1,FALSE)/1000)*VLOOKUP(BG$6,Data!$N$4:$Y$11,Data!$P$1,FALSE)^1.5+VLOOKUP(BG$6,Data!$N$4:$Y$11,Data!$W$1,FALSE)/1000*(Mannings_n_bot)^1.5)/S571)^0.67</f>
        <v>4.8704131133793654E-2</v>
      </c>
    </row>
    <row r="572" spans="1:59" x14ac:dyDescent="0.25">
      <c r="A572" s="28">
        <v>0.56499999999999995</v>
      </c>
      <c r="B572" s="94">
        <v>0.65602013911065482</v>
      </c>
      <c r="C572" s="94">
        <v>0.94182493845386928</v>
      </c>
      <c r="D572" s="94">
        <v>1.2777229544720952</v>
      </c>
      <c r="E572" s="94">
        <v>1.6662275057557518</v>
      </c>
      <c r="F572" s="94">
        <v>2.104566120943379</v>
      </c>
      <c r="G572" s="94">
        <v>2.5957692419276173</v>
      </c>
      <c r="H572" s="94">
        <v>3.1365482249635983</v>
      </c>
      <c r="I572" s="94">
        <v>3.7304494399150316</v>
      </c>
      <c r="K572" s="28">
        <v>0.56499999999999995</v>
      </c>
      <c r="L572" s="94">
        <v>2.4698731542838157</v>
      </c>
      <c r="M572" s="94">
        <v>2.9668218336354748</v>
      </c>
      <c r="N572" s="94">
        <v>3.4543426313634145</v>
      </c>
      <c r="O572" s="94">
        <v>3.9511633879301984</v>
      </c>
      <c r="P572" s="94">
        <v>4.4386903843756027</v>
      </c>
      <c r="Q572" s="94">
        <v>4.9354451831363484</v>
      </c>
      <c r="R572" s="94">
        <v>5.4229814605018039</v>
      </c>
      <c r="S572" s="94">
        <v>5.9196965293035584</v>
      </c>
      <c r="U572" s="28">
        <v>0.56499999999999995</v>
      </c>
      <c r="V572" s="94">
        <v>1.2779713811640578</v>
      </c>
      <c r="W572" s="94">
        <v>1.5342066298729005</v>
      </c>
      <c r="X572" s="94">
        <v>1.7864657990168831</v>
      </c>
      <c r="Y572" s="94">
        <v>2.0426323483749811</v>
      </c>
      <c r="Z572" s="94">
        <v>2.2948931221263962</v>
      </c>
      <c r="AA572" s="94">
        <v>2.5510244880411994</v>
      </c>
      <c r="AB572" s="94">
        <v>2.8032892669545344</v>
      </c>
      <c r="AC572" s="94">
        <v>3.0593995419410702</v>
      </c>
      <c r="AE572" s="28">
        <v>0.56499999999999995</v>
      </c>
      <c r="AF572" s="94">
        <f t="shared" si="142"/>
        <v>0.67633958252681381</v>
      </c>
      <c r="AG572" s="94">
        <f t="shared" si="128"/>
        <v>0.67677118801393532</v>
      </c>
      <c r="AH572" s="94">
        <f t="shared" si="129"/>
        <v>0.67670850937665117</v>
      </c>
      <c r="AI572" s="94">
        <f t="shared" si="130"/>
        <v>0.67698714897534173</v>
      </c>
      <c r="AJ572" s="94">
        <f t="shared" si="131"/>
        <v>0.67691515815527514</v>
      </c>
      <c r="AK572" s="94">
        <f t="shared" si="132"/>
        <v>0.67711775669517094</v>
      </c>
      <c r="AL572" s="94">
        <f t="shared" si="133"/>
        <v>0.6770472948245575</v>
      </c>
      <c r="AM572" s="94">
        <f t="shared" si="134"/>
        <v>0.6772052619679646</v>
      </c>
      <c r="AO572" s="28">
        <v>0.56499999999999995</v>
      </c>
      <c r="AP572" s="94">
        <f t="shared" si="143"/>
        <v>0.26560883824047221</v>
      </c>
      <c r="AQ572" s="94">
        <f t="shared" si="135"/>
        <v>0.31745247651079161</v>
      </c>
      <c r="AR572" s="94">
        <f t="shared" si="136"/>
        <v>0.36988888793807445</v>
      </c>
      <c r="AS572" s="94">
        <f t="shared" si="137"/>
        <v>0.42170554395337184</v>
      </c>
      <c r="AT572" s="94">
        <f t="shared" si="138"/>
        <v>0.47414123056466156</v>
      </c>
      <c r="AU572" s="94">
        <f t="shared" si="139"/>
        <v>0.52594429592632463</v>
      </c>
      <c r="AV572" s="94">
        <f t="shared" si="140"/>
        <v>0.57838077592715287</v>
      </c>
      <c r="AW572" s="94">
        <f t="shared" si="141"/>
        <v>0.6301757905069354</v>
      </c>
      <c r="AY572" s="28">
        <v>0.56499999999999995</v>
      </c>
      <c r="AZ572" s="34">
        <f>(((L572-VLOOKUP(AZ$6,Data!$N$4:$Y$11,Data!$W$1,FALSE)/1000)*VLOOKUP(AZ$6,Data!$N$4:$Y$11,Data!$P$1,FALSE)^1.5+VLOOKUP(AZ$6,Data!$N$4:$Y$11,Data!$W$1,FALSE)/1000*(Mannings_n_bot)^1.5)/L572)^0.67</f>
        <v>4.9723701675563128E-2</v>
      </c>
      <c r="BA572" s="34">
        <f>(((M572-VLOOKUP(BA$6,Data!$N$4:$Y$11,Data!$W$1,FALSE)/1000)*VLOOKUP(BA$6,Data!$N$4:$Y$11,Data!$P$1,FALSE)^1.5+VLOOKUP(BA$6,Data!$N$4:$Y$11,Data!$W$1,FALSE)/1000*(Mannings_n_bot)^1.5)/M572)^0.67</f>
        <v>4.961333027953177E-2</v>
      </c>
      <c r="BB572" s="34">
        <f>(((N572-VLOOKUP(BB$6,Data!$N$4:$Y$11,Data!$W$1,FALSE)/1000)*VLOOKUP(BB$6,Data!$N$4:$Y$11,Data!$P$1,FALSE)^1.5+VLOOKUP(BB$6,Data!$N$4:$Y$11,Data!$W$1,FALSE)/1000*(Mannings_n_bot)^1.5)/N572)^0.67</f>
        <v>4.9458099420496393E-2</v>
      </c>
      <c r="BC572" s="34">
        <f>(((O572-VLOOKUP(BC$6,Data!$N$4:$Y$11,Data!$W$1,FALSE)/1000)*VLOOKUP(BC$6,Data!$N$4:$Y$11,Data!$P$1,FALSE)^1.5+VLOOKUP(BC$6,Data!$N$4:$Y$11,Data!$W$1,FALSE)/1000*(Mannings_n_bot)^1.5)/O572)^0.67</f>
        <v>4.9285683109995156E-2</v>
      </c>
      <c r="BD572" s="34">
        <f>(((P572-VLOOKUP(BD$6,Data!$N$4:$Y$11,Data!$W$1,FALSE)/1000)*VLOOKUP(BD$6,Data!$N$4:$Y$11,Data!$P$1,FALSE)^1.5+VLOOKUP(BD$6,Data!$N$4:$Y$11,Data!$W$1,FALSE)/1000*(Mannings_n_bot)^1.5)/P572)^0.67</f>
        <v>4.9085306622806732E-2</v>
      </c>
      <c r="BE572" s="34">
        <f>(((Q572-VLOOKUP(BE$6,Data!$N$4:$Y$11,Data!$W$1,FALSE)/1000)*VLOOKUP(BE$6,Data!$N$4:$Y$11,Data!$P$1,FALSE)^1.5+VLOOKUP(BE$6,Data!$N$4:$Y$11,Data!$W$1,FALSE)/1000*(Mannings_n_bot)^1.5)/Q572)^0.67</f>
        <v>4.8909719713396353E-2</v>
      </c>
      <c r="BF572" s="34">
        <f>(((R572-VLOOKUP(BF$6,Data!$N$4:$Y$11,Data!$W$1,FALSE)/1000)*VLOOKUP(BF$6,Data!$N$4:$Y$11,Data!$P$1,FALSE)^1.5+VLOOKUP(BF$6,Data!$N$4:$Y$11,Data!$W$1,FALSE)/1000*(Mannings_n_bot)^1.5)/R572)^0.67</f>
        <v>4.878907562645967E-2</v>
      </c>
      <c r="BG572" s="34">
        <f>(((S572-VLOOKUP(BG$6,Data!$N$4:$Y$11,Data!$W$1,FALSE)/1000)*VLOOKUP(BG$6,Data!$N$4:$Y$11,Data!$P$1,FALSE)^1.5+VLOOKUP(BG$6,Data!$N$4:$Y$11,Data!$W$1,FALSE)/1000*(Mannings_n_bot)^1.5)/S572)^0.67</f>
        <v>4.8690476281235184E-2</v>
      </c>
    </row>
    <row r="573" spans="1:59" x14ac:dyDescent="0.25">
      <c r="A573" s="28">
        <v>0.56599999999999995</v>
      </c>
      <c r="B573" s="94">
        <v>0.65704369618499969</v>
      </c>
      <c r="C573" s="94">
        <v>0.94329232793627271</v>
      </c>
      <c r="D573" s="94">
        <v>1.2797140948526788</v>
      </c>
      <c r="E573" s="94">
        <v>1.6688216826913793</v>
      </c>
      <c r="F573" s="94">
        <v>2.1078435339379755</v>
      </c>
      <c r="G573" s="94">
        <v>2.5998088942641298</v>
      </c>
      <c r="H573" s="94">
        <v>3.1414305980895554</v>
      </c>
      <c r="I573" s="94">
        <v>3.7362532546391387</v>
      </c>
      <c r="K573" s="28">
        <v>0.56599999999999995</v>
      </c>
      <c r="L573" s="94">
        <v>2.4717799074396543</v>
      </c>
      <c r="M573" s="94">
        <v>2.9691053883294134</v>
      </c>
      <c r="N573" s="94">
        <v>3.4570025875361265</v>
      </c>
      <c r="O573" s="94">
        <v>3.9542000217694451</v>
      </c>
      <c r="P573" s="94">
        <v>4.4421034132528527</v>
      </c>
      <c r="Q573" s="94">
        <v>4.939234827584162</v>
      </c>
      <c r="R573" s="94">
        <v>5.4271475018962869</v>
      </c>
      <c r="S573" s="94">
        <v>5.92423914962058</v>
      </c>
      <c r="U573" s="28">
        <v>0.56599999999999995</v>
      </c>
      <c r="V573" s="94">
        <v>1.2769380760196392</v>
      </c>
      <c r="W573" s="94">
        <v>1.5329606463403034</v>
      </c>
      <c r="X573" s="94">
        <v>1.7850158779081282</v>
      </c>
      <c r="Y573" s="94">
        <v>2.0409697830784972</v>
      </c>
      <c r="Z573" s="94">
        <v>2.2930266091316396</v>
      </c>
      <c r="AA573" s="94">
        <v>2.5489453497156429</v>
      </c>
      <c r="AB573" s="94">
        <v>2.801006173629911</v>
      </c>
      <c r="AC573" s="94">
        <v>3.0569038351646665</v>
      </c>
      <c r="AE573" s="28">
        <v>0.56599999999999995</v>
      </c>
      <c r="AF573" s="94">
        <f t="shared" si="142"/>
        <v>0.67739484306392672</v>
      </c>
      <c r="AG573" s="94">
        <f t="shared" si="128"/>
        <v>0.67782561637183758</v>
      </c>
      <c r="AH573" s="94">
        <f t="shared" si="129"/>
        <v>0.67776305851360474</v>
      </c>
      <c r="AI573" s="94">
        <f t="shared" si="130"/>
        <v>0.67804116137252124</v>
      </c>
      <c r="AJ573" s="94">
        <f t="shared" si="131"/>
        <v>0.67796930918122777</v>
      </c>
      <c r="AK573" s="94">
        <f t="shared" si="132"/>
        <v>0.6781715176704326</v>
      </c>
      <c r="AL573" s="94">
        <f t="shared" si="133"/>
        <v>0.67810119142686198</v>
      </c>
      <c r="AM573" s="94">
        <f t="shared" si="134"/>
        <v>0.67825885455351165</v>
      </c>
      <c r="AO573" s="28">
        <v>0.56599999999999995</v>
      </c>
      <c r="AP573" s="94">
        <f t="shared" si="143"/>
        <v>0.26581804237804724</v>
      </c>
      <c r="AQ573" s="94">
        <f t="shared" si="135"/>
        <v>0.31770254152784461</v>
      </c>
      <c r="AR573" s="94">
        <f t="shared" si="136"/>
        <v>0.37018025368756119</v>
      </c>
      <c r="AS573" s="94">
        <f t="shared" si="137"/>
        <v>0.42203775062056842</v>
      </c>
      <c r="AT573" s="94">
        <f t="shared" si="138"/>
        <v>0.47451473724121362</v>
      </c>
      <c r="AU573" s="94">
        <f t="shared" si="139"/>
        <v>0.52635863347597245</v>
      </c>
      <c r="AV573" s="94">
        <f t="shared" si="140"/>
        <v>0.5788364139710438</v>
      </c>
      <c r="AW573" s="94">
        <f t="shared" si="141"/>
        <v>0.63067225347890088</v>
      </c>
      <c r="AY573" s="28">
        <v>0.56599999999999995</v>
      </c>
      <c r="AZ573" s="34">
        <f>(((L573-VLOOKUP(AZ$6,Data!$N$4:$Y$11,Data!$W$1,FALSE)/1000)*VLOOKUP(AZ$6,Data!$N$4:$Y$11,Data!$P$1,FALSE)^1.5+VLOOKUP(AZ$6,Data!$N$4:$Y$11,Data!$W$1,FALSE)/1000*(Mannings_n_bot)^1.5)/L573)^0.67</f>
        <v>4.9711568568066161E-2</v>
      </c>
      <c r="BA573" s="34">
        <f>(((M573-VLOOKUP(BA$6,Data!$N$4:$Y$11,Data!$W$1,FALSE)/1000)*VLOOKUP(BA$6,Data!$N$4:$Y$11,Data!$P$1,FALSE)^1.5+VLOOKUP(BA$6,Data!$N$4:$Y$11,Data!$W$1,FALSE)/1000*(Mannings_n_bot)^1.5)/M573)^0.67</f>
        <v>4.9600998177041208E-2</v>
      </c>
      <c r="BB573" s="34">
        <f>(((N573-VLOOKUP(BB$6,Data!$N$4:$Y$11,Data!$W$1,FALSE)/1000)*VLOOKUP(BB$6,Data!$N$4:$Y$11,Data!$P$1,FALSE)^1.5+VLOOKUP(BB$6,Data!$N$4:$Y$11,Data!$W$1,FALSE)/1000*(Mannings_n_bot)^1.5)/N573)^0.67</f>
        <v>4.944556380130876E-2</v>
      </c>
      <c r="BC573" s="34">
        <f>(((O573-VLOOKUP(BC$6,Data!$N$4:$Y$11,Data!$W$1,FALSE)/1000)*VLOOKUP(BC$6,Data!$N$4:$Y$11,Data!$P$1,FALSE)^1.5+VLOOKUP(BC$6,Data!$N$4:$Y$11,Data!$W$1,FALSE)/1000*(Mannings_n_bot)^1.5)/O573)^0.67</f>
        <v>4.9272879558719229E-2</v>
      </c>
      <c r="BD573" s="34">
        <f>(((P573-VLOOKUP(BD$6,Data!$N$4:$Y$11,Data!$W$1,FALSE)/1000)*VLOOKUP(BD$6,Data!$N$4:$Y$11,Data!$P$1,FALSE)^1.5+VLOOKUP(BD$6,Data!$N$4:$Y$11,Data!$W$1,FALSE)/1000*(Mannings_n_bot)^1.5)/P573)^0.67</f>
        <v>4.9072237973643636E-2</v>
      </c>
      <c r="BE573" s="34">
        <f>(((Q573-VLOOKUP(BE$6,Data!$N$4:$Y$11,Data!$W$1,FALSE)/1000)*VLOOKUP(BE$6,Data!$N$4:$Y$11,Data!$P$1,FALSE)^1.5+VLOOKUP(BE$6,Data!$N$4:$Y$11,Data!$W$1,FALSE)/1000*(Mannings_n_bot)^1.5)/Q573)^0.67</f>
        <v>4.8896385412584509E-2</v>
      </c>
      <c r="BF573" s="34">
        <f>(((R573-VLOOKUP(BF$6,Data!$N$4:$Y$11,Data!$W$1,FALSE)/1000)*VLOOKUP(BF$6,Data!$N$4:$Y$11,Data!$P$1,FALSE)^1.5+VLOOKUP(BF$6,Data!$N$4:$Y$11,Data!$W$1,FALSE)/1000*(Mannings_n_bot)^1.5)/R573)^0.67</f>
        <v>4.8775584429919007E-2</v>
      </c>
      <c r="BG573" s="34">
        <f>(((S573-VLOOKUP(BG$6,Data!$N$4:$Y$11,Data!$W$1,FALSE)/1000)*VLOOKUP(BG$6,Data!$N$4:$Y$11,Data!$P$1,FALSE)^1.5+VLOOKUP(BG$6,Data!$N$4:$Y$11,Data!$W$1,FALSE)/1000*(Mannings_n_bot)^1.5)/S573)^0.67</f>
        <v>4.8676829365099691E-2</v>
      </c>
    </row>
    <row r="574" spans="1:59" x14ac:dyDescent="0.25">
      <c r="A574" s="28">
        <v>0.56699999999999995</v>
      </c>
      <c r="B574" s="94">
        <v>0.65806642418548389</v>
      </c>
      <c r="C574" s="94">
        <v>0.94475852358773738</v>
      </c>
      <c r="D574" s="94">
        <v>1.2817036163288433</v>
      </c>
      <c r="E574" s="94">
        <v>1.6714137444109423</v>
      </c>
      <c r="F574" s="94">
        <v>2.1111182765890026</v>
      </c>
      <c r="G574" s="94">
        <v>2.6038452483931707</v>
      </c>
      <c r="H574" s="94">
        <v>3.1463089878266719</v>
      </c>
      <c r="I574" s="94">
        <v>3.7420523265592061</v>
      </c>
      <c r="K574" s="28">
        <v>0.56699999999999995</v>
      </c>
      <c r="L574" s="94">
        <v>2.4736882063045793</v>
      </c>
      <c r="M574" s="94">
        <v>2.9713908023792648</v>
      </c>
      <c r="N574" s="94">
        <v>3.4596647081573906</v>
      </c>
      <c r="O574" s="94">
        <v>3.9572391336128674</v>
      </c>
      <c r="P574" s="94">
        <v>4.4455192252385967</v>
      </c>
      <c r="Q574" s="94">
        <v>4.943027568648187</v>
      </c>
      <c r="R574" s="94">
        <v>5.4313169450220107</v>
      </c>
      <c r="S574" s="94">
        <v>5.9287854851473183</v>
      </c>
      <c r="U574" s="28">
        <v>0.56699999999999995</v>
      </c>
      <c r="V574" s="94">
        <v>1.2759019213591247</v>
      </c>
      <c r="W574" s="94">
        <v>1.5317112583699966</v>
      </c>
      <c r="X574" s="94">
        <v>1.7835619898175168</v>
      </c>
      <c r="Y574" s="94">
        <v>2.0393026960728626</v>
      </c>
      <c r="Z574" s="94">
        <v>2.2911550119100959</v>
      </c>
      <c r="AA574" s="94">
        <v>2.5468605725312305</v>
      </c>
      <c r="AB574" s="94">
        <v>2.798716878935092</v>
      </c>
      <c r="AC574" s="94">
        <v>3.0544013724412342</v>
      </c>
      <c r="AE574" s="28">
        <v>0.56699999999999995</v>
      </c>
      <c r="AF574" s="94">
        <f t="shared" si="142"/>
        <v>0.67844924884760238</v>
      </c>
      <c r="AG574" s="94">
        <f t="shared" si="128"/>
        <v>0.67887918687351867</v>
      </c>
      <c r="AH574" s="94">
        <f t="shared" si="129"/>
        <v>0.6788167502452872</v>
      </c>
      <c r="AI574" s="94">
        <f t="shared" si="130"/>
        <v>0.67909431435879319</v>
      </c>
      <c r="AJ574" s="94">
        <f t="shared" si="131"/>
        <v>0.67902260131468861</v>
      </c>
      <c r="AK574" s="94">
        <f t="shared" si="132"/>
        <v>0.67922441829385394</v>
      </c>
      <c r="AL574" s="94">
        <f t="shared" si="133"/>
        <v>0.67915422818501758</v>
      </c>
      <c r="AM574" s="94">
        <f t="shared" si="134"/>
        <v>0.67931158615651377</v>
      </c>
      <c r="AO574" s="28">
        <v>0.56699999999999995</v>
      </c>
      <c r="AP574" s="94">
        <f t="shared" si="143"/>
        <v>0.266026422613933</v>
      </c>
      <c r="AQ574" s="94">
        <f t="shared" si="135"/>
        <v>0.31795162145324213</v>
      </c>
      <c r="AR574" s="94">
        <f t="shared" si="136"/>
        <v>0.37047047169246516</v>
      </c>
      <c r="AS574" s="94">
        <f t="shared" si="137"/>
        <v>0.4223686484382308</v>
      </c>
      <c r="AT574" s="94">
        <f t="shared" si="138"/>
        <v>0.4748867724164878</v>
      </c>
      <c r="AU574" s="94">
        <f t="shared" si="139"/>
        <v>0.52677133846236401</v>
      </c>
      <c r="AV574" s="94">
        <f t="shared" si="140"/>
        <v>0.57929025679681101</v>
      </c>
      <c r="AW574" s="94">
        <f t="shared" si="141"/>
        <v>0.63116676019628726</v>
      </c>
      <c r="AY574" s="28">
        <v>0.56699999999999995</v>
      </c>
      <c r="AZ574" s="34">
        <f>(((L574-VLOOKUP(AZ$6,Data!$N$4:$Y$11,Data!$W$1,FALSE)/1000)*VLOOKUP(AZ$6,Data!$N$4:$Y$11,Data!$P$1,FALSE)^1.5+VLOOKUP(AZ$6,Data!$N$4:$Y$11,Data!$W$1,FALSE)/1000*(Mannings_n_bot)^1.5)/L574)^0.67</f>
        <v>4.9699442895216404E-2</v>
      </c>
      <c r="BA574" s="34">
        <f>(((M574-VLOOKUP(BA$6,Data!$N$4:$Y$11,Data!$W$1,FALSE)/1000)*VLOOKUP(BA$6,Data!$N$4:$Y$11,Data!$P$1,FALSE)^1.5+VLOOKUP(BA$6,Data!$N$4:$Y$11,Data!$W$1,FALSE)/1000*(Mannings_n_bot)^1.5)/M574)^0.67</f>
        <v>4.9588673502524168E-2</v>
      </c>
      <c r="BB574" s="34">
        <f>(((N574-VLOOKUP(BB$6,Data!$N$4:$Y$11,Data!$W$1,FALSE)/1000)*VLOOKUP(BB$6,Data!$N$4:$Y$11,Data!$P$1,FALSE)^1.5+VLOOKUP(BB$6,Data!$N$4:$Y$11,Data!$W$1,FALSE)/1000*(Mannings_n_bot)^1.5)/N574)^0.67</f>
        <v>4.9433035717381446E-2</v>
      </c>
      <c r="BC574" s="34">
        <f>(((O574-VLOOKUP(BC$6,Data!$N$4:$Y$11,Data!$W$1,FALSE)/1000)*VLOOKUP(BC$6,Data!$N$4:$Y$11,Data!$P$1,FALSE)^1.5+VLOOKUP(BC$6,Data!$N$4:$Y$11,Data!$W$1,FALSE)/1000*(Mannings_n_bot)^1.5)/O574)^0.67</f>
        <v>4.9260083596136262E-2</v>
      </c>
      <c r="BD574" s="34">
        <f>(((P574-VLOOKUP(BD$6,Data!$N$4:$Y$11,Data!$W$1,FALSE)/1000)*VLOOKUP(BD$6,Data!$N$4:$Y$11,Data!$P$1,FALSE)^1.5+VLOOKUP(BD$6,Data!$N$4:$Y$11,Data!$W$1,FALSE)/1000*(Mannings_n_bot)^1.5)/P574)^0.67</f>
        <v>4.9059177046598644E-2</v>
      </c>
      <c r="BE574" s="34">
        <f>(((Q574-VLOOKUP(BE$6,Data!$N$4:$Y$11,Data!$W$1,FALSE)/1000)*VLOOKUP(BE$6,Data!$N$4:$Y$11,Data!$P$1,FALSE)^1.5+VLOOKUP(BE$6,Data!$N$4:$Y$11,Data!$W$1,FALSE)/1000*(Mannings_n_bot)^1.5)/Q574)^0.67</f>
        <v>4.888305889757099E-2</v>
      </c>
      <c r="BF574" s="34">
        <f>(((R574-VLOOKUP(BF$6,Data!$N$4:$Y$11,Data!$W$1,FALSE)/1000)*VLOOKUP(BF$6,Data!$N$4:$Y$11,Data!$P$1,FALSE)^1.5+VLOOKUP(BF$6,Data!$N$4:$Y$11,Data!$W$1,FALSE)/1000*(Mannings_n_bot)^1.5)/R574)^0.67</f>
        <v>4.8762101103020858E-2</v>
      </c>
      <c r="BG574" s="34">
        <f>(((S574-VLOOKUP(BG$6,Data!$N$4:$Y$11,Data!$W$1,FALSE)/1000)*VLOOKUP(BG$6,Data!$N$4:$Y$11,Data!$P$1,FALSE)^1.5+VLOOKUP(BG$6,Data!$N$4:$Y$11,Data!$W$1,FALSE)/1000*(Mannings_n_bot)^1.5)/S574)^0.67</f>
        <v>4.8663190343186676E-2</v>
      </c>
    </row>
    <row r="575" spans="1:59" x14ac:dyDescent="0.25">
      <c r="A575" s="28">
        <v>0.56799999999999995</v>
      </c>
      <c r="B575" s="94">
        <v>0.65908832082615965</v>
      </c>
      <c r="C575" s="94">
        <v>0.94622352214678751</v>
      </c>
      <c r="D575" s="94">
        <v>1.283691514471909</v>
      </c>
      <c r="E575" s="94">
        <v>1.6740036851624149</v>
      </c>
      <c r="F575" s="94">
        <v>2.1143903416236576</v>
      </c>
      <c r="G575" s="94">
        <v>2.6078782953707709</v>
      </c>
      <c r="H575" s="94">
        <v>3.1511833833566225</v>
      </c>
      <c r="I575" s="94">
        <v>3.7478466428379251</v>
      </c>
      <c r="K575" s="28">
        <v>0.56799999999999995</v>
      </c>
      <c r="L575" s="94">
        <v>2.4755980576589458</v>
      </c>
      <c r="M575" s="94">
        <v>2.9736780839075028</v>
      </c>
      <c r="N575" s="94">
        <v>3.4623290026881279</v>
      </c>
      <c r="O575" s="94">
        <v>3.9602807342631667</v>
      </c>
      <c r="P575" s="94">
        <v>4.4489378324739519</v>
      </c>
      <c r="Q575" s="94">
        <v>4.9468234198111505</v>
      </c>
      <c r="R575" s="94">
        <v>5.4354898047001097</v>
      </c>
      <c r="S575" s="94">
        <v>5.9333355520464233</v>
      </c>
      <c r="U575" s="28">
        <v>0.56799999999999995</v>
      </c>
      <c r="V575" s="94">
        <v>1.274862910234617</v>
      </c>
      <c r="W575" s="94">
        <v>1.5304584576243538</v>
      </c>
      <c r="X575" s="94">
        <v>1.7821041250359404</v>
      </c>
      <c r="Y575" s="94">
        <v>2.0376310762597747</v>
      </c>
      <c r="Z575" s="94">
        <v>2.28927831799195</v>
      </c>
      <c r="AA575" s="94">
        <v>2.5447701426292273</v>
      </c>
      <c r="AB575" s="94">
        <v>2.7964213676397969</v>
      </c>
      <c r="AC575" s="94">
        <v>3.051892137151734</v>
      </c>
      <c r="AE575" s="28">
        <v>0.56799999999999995</v>
      </c>
      <c r="AF575" s="94">
        <f t="shared" si="142"/>
        <v>0.67950279752108844</v>
      </c>
      <c r="AG575" s="94">
        <f t="shared" si="128"/>
        <v>0.67993189717536595</v>
      </c>
      <c r="AH575" s="94">
        <f t="shared" si="129"/>
        <v>0.6798695822261781</v>
      </c>
      <c r="AI575" s="94">
        <f t="shared" si="130"/>
        <v>0.68014660559711315</v>
      </c>
      <c r="AJ575" s="94">
        <f t="shared" si="131"/>
        <v>0.68007503221642474</v>
      </c>
      <c r="AK575" s="94">
        <f t="shared" si="132"/>
        <v>0.68027645623236144</v>
      </c>
      <c r="AL575" s="94">
        <f t="shared" si="133"/>
        <v>0.68020640276380839</v>
      </c>
      <c r="AM575" s="94">
        <f t="shared" si="134"/>
        <v>0.68036345444655677</v>
      </c>
      <c r="AO575" s="28">
        <v>0.56799999999999995</v>
      </c>
      <c r="AP575" s="94">
        <f t="shared" si="143"/>
        <v>0.26623397881052946</v>
      </c>
      <c r="AQ575" s="94">
        <f t="shared" si="135"/>
        <v>0.31819971612509623</v>
      </c>
      <c r="AR575" s="94">
        <f t="shared" si="136"/>
        <v>0.37075954176372605</v>
      </c>
      <c r="AS575" s="94">
        <f t="shared" si="137"/>
        <v>0.4226982371929936</v>
      </c>
      <c r="AT575" s="94">
        <f t="shared" si="138"/>
        <v>0.47525733584995811</v>
      </c>
      <c r="AU575" s="94">
        <f t="shared" si="139"/>
        <v>0.52718241062065829</v>
      </c>
      <c r="AV575" s="94">
        <f t="shared" si="140"/>
        <v>0.57974230411245919</v>
      </c>
      <c r="AW575" s="94">
        <f t="shared" si="141"/>
        <v>0.63165931034277722</v>
      </c>
      <c r="AY575" s="28">
        <v>0.56799999999999995</v>
      </c>
      <c r="AZ575" s="34">
        <f>(((L575-VLOOKUP(AZ$6,Data!$N$4:$Y$11,Data!$W$1,FALSE)/1000)*VLOOKUP(AZ$6,Data!$N$4:$Y$11,Data!$P$1,FALSE)^1.5+VLOOKUP(AZ$6,Data!$N$4:$Y$11,Data!$W$1,FALSE)/1000*(Mannings_n_bot)^1.5)/L575)^0.67</f>
        <v>4.9687324618670599E-2</v>
      </c>
      <c r="BA575" s="34">
        <f>(((M575-VLOOKUP(BA$6,Data!$N$4:$Y$11,Data!$W$1,FALSE)/1000)*VLOOKUP(BA$6,Data!$N$4:$Y$11,Data!$P$1,FALSE)^1.5+VLOOKUP(BA$6,Data!$N$4:$Y$11,Data!$W$1,FALSE)/1000*(Mannings_n_bot)^1.5)/M575)^0.67</f>
        <v>4.9576356217320747E-2</v>
      </c>
      <c r="BB575" s="34">
        <f>(((N575-VLOOKUP(BB$6,Data!$N$4:$Y$11,Data!$W$1,FALSE)/1000)*VLOOKUP(BB$6,Data!$N$4:$Y$11,Data!$P$1,FALSE)^1.5+VLOOKUP(BB$6,Data!$N$4:$Y$11,Data!$W$1,FALSE)/1000*(Mannings_n_bot)^1.5)/N575)^0.67</f>
        <v>4.9420515129411154E-2</v>
      </c>
      <c r="BC575" s="34">
        <f>(((O575-VLOOKUP(BC$6,Data!$N$4:$Y$11,Data!$W$1,FALSE)/1000)*VLOOKUP(BC$6,Data!$N$4:$Y$11,Data!$P$1,FALSE)^1.5+VLOOKUP(BC$6,Data!$N$4:$Y$11,Data!$W$1,FALSE)/1000*(Mannings_n_bot)^1.5)/O575)^0.67</f>
        <v>4.9247295182333416E-2</v>
      </c>
      <c r="BD575" s="34">
        <f>(((P575-VLOOKUP(BD$6,Data!$N$4:$Y$11,Data!$W$1,FALSE)/1000)*VLOOKUP(BD$6,Data!$N$4:$Y$11,Data!$P$1,FALSE)^1.5+VLOOKUP(BD$6,Data!$N$4:$Y$11,Data!$W$1,FALSE)/1000*(Mannings_n_bot)^1.5)/P575)^0.67</f>
        <v>4.9046123800930375E-2</v>
      </c>
      <c r="BE575" s="34">
        <f>(((Q575-VLOOKUP(BE$6,Data!$N$4:$Y$11,Data!$W$1,FALSE)/1000)*VLOOKUP(BE$6,Data!$N$4:$Y$11,Data!$P$1,FALSE)^1.5+VLOOKUP(BE$6,Data!$N$4:$Y$11,Data!$W$1,FALSE)/1000*(Mannings_n_bot)^1.5)/Q575)^0.67</f>
        <v>4.8869740126970401E-2</v>
      </c>
      <c r="BF575" s="34">
        <f>(((R575-VLOOKUP(BF$6,Data!$N$4:$Y$11,Data!$W$1,FALSE)/1000)*VLOOKUP(BF$6,Data!$N$4:$Y$11,Data!$P$1,FALSE)^1.5+VLOOKUP(BF$6,Data!$N$4:$Y$11,Data!$W$1,FALSE)/1000*(Mannings_n_bot)^1.5)/R575)^0.67</f>
        <v>4.8748625603871637E-2</v>
      </c>
      <c r="BG575" s="34">
        <f>(((S575-VLOOKUP(BG$6,Data!$N$4:$Y$11,Data!$W$1,FALSE)/1000)*VLOOKUP(BG$6,Data!$N$4:$Y$11,Data!$P$1,FALSE)^1.5+VLOOKUP(BG$6,Data!$N$4:$Y$11,Data!$W$1,FALSE)/1000*(Mannings_n_bot)^1.5)/S575)^0.67</f>
        <v>4.8649559173255141E-2</v>
      </c>
    </row>
    <row r="576" spans="1:59" x14ac:dyDescent="0.25">
      <c r="A576" s="28">
        <v>0.56899999999999995</v>
      </c>
      <c r="B576" s="94">
        <v>0.66010938381549589</v>
      </c>
      <c r="C576" s="94">
        <v>0.94768732034394498</v>
      </c>
      <c r="D576" s="94">
        <v>1.2856777848423375</v>
      </c>
      <c r="E576" s="94">
        <v>1.6765914991796285</v>
      </c>
      <c r="F576" s="94">
        <v>2.1176597217512643</v>
      </c>
      <c r="G576" s="94">
        <v>2.6119080262309406</v>
      </c>
      <c r="H576" s="94">
        <v>3.1560537738344712</v>
      </c>
      <c r="I576" s="94">
        <v>3.7536361906063487</v>
      </c>
      <c r="K576" s="28">
        <v>0.56899999999999995</v>
      </c>
      <c r="L576" s="94">
        <v>2.4775094683205525</v>
      </c>
      <c r="M576" s="94">
        <v>2.9759672410815226</v>
      </c>
      <c r="N576" s="94">
        <v>3.4649954806415746</v>
      </c>
      <c r="O576" s="94">
        <v>3.963324834582838</v>
      </c>
      <c r="P576" s="94">
        <v>4.452359247167216</v>
      </c>
      <c r="Q576" s="94">
        <v>4.950622394630444</v>
      </c>
      <c r="R576" s="94">
        <v>5.4396660958337799</v>
      </c>
      <c r="S576" s="94">
        <v>5.937889366570074</v>
      </c>
      <c r="U576" s="28">
        <v>0.56899999999999995</v>
      </c>
      <c r="V576" s="94">
        <v>1.2738210356563635</v>
      </c>
      <c r="W576" s="94">
        <v>1.5292022357156141</v>
      </c>
      <c r="X576" s="94">
        <v>1.780642273795894</v>
      </c>
      <c r="Y576" s="94">
        <v>2.0359549124742555</v>
      </c>
      <c r="Z576" s="94">
        <v>2.2873965148324542</v>
      </c>
      <c r="AA576" s="94">
        <v>2.542674046067686</v>
      </c>
      <c r="AB576" s="94">
        <v>2.7941196244222621</v>
      </c>
      <c r="AC576" s="94">
        <v>3.0493761125773751</v>
      </c>
      <c r="AE576" s="28">
        <v>0.56899999999999995</v>
      </c>
      <c r="AF576" s="94">
        <f t="shared" si="142"/>
        <v>0.68055548672187649</v>
      </c>
      <c r="AG576" s="94">
        <f t="shared" si="128"/>
        <v>0.6809837449280165</v>
      </c>
      <c r="AH576" s="94">
        <f t="shared" si="129"/>
        <v>0.68092155210500604</v>
      </c>
      <c r="AI576" s="94">
        <f t="shared" si="130"/>
        <v>0.6811980327446906</v>
      </c>
      <c r="AJ576" s="94">
        <f t="shared" si="131"/>
        <v>0.68112659954145449</v>
      </c>
      <c r="AK576" s="94">
        <f t="shared" si="132"/>
        <v>0.68132762914713763</v>
      </c>
      <c r="AL576" s="94">
        <f t="shared" si="133"/>
        <v>0.68125771282227399</v>
      </c>
      <c r="AM576" s="94">
        <f t="shared" si="134"/>
        <v>0.68141445708748272</v>
      </c>
      <c r="AO576" s="28">
        <v>0.56899999999999995</v>
      </c>
      <c r="AP576" s="94">
        <f t="shared" si="143"/>
        <v>0.26644071082520182</v>
      </c>
      <c r="AQ576" s="94">
        <f t="shared" si="135"/>
        <v>0.31844682537551644</v>
      </c>
      <c r="AR576" s="94">
        <f t="shared" si="136"/>
        <v>0.37104746370528685</v>
      </c>
      <c r="AS576" s="94">
        <f t="shared" si="137"/>
        <v>0.42302651666352731</v>
      </c>
      <c r="AT576" s="94">
        <f t="shared" si="138"/>
        <v>0.47562642729213983</v>
      </c>
      <c r="AU576" s="94">
        <f t="shared" si="139"/>
        <v>0.52759184967608819</v>
      </c>
      <c r="AV576" s="94">
        <f t="shared" si="140"/>
        <v>0.58019255561507366</v>
      </c>
      <c r="AW576" s="94">
        <f t="shared" si="141"/>
        <v>0.63214990359016676</v>
      </c>
      <c r="AY576" s="28">
        <v>0.56899999999999995</v>
      </c>
      <c r="AZ576" s="34">
        <f>(((L576-VLOOKUP(AZ$6,Data!$N$4:$Y$11,Data!$W$1,FALSE)/1000)*VLOOKUP(AZ$6,Data!$N$4:$Y$11,Data!$P$1,FALSE)^1.5+VLOOKUP(AZ$6,Data!$N$4:$Y$11,Data!$W$1,FALSE)/1000*(Mannings_n_bot)^1.5)/L576)^0.67</f>
        <v>4.9675213700054253E-2</v>
      </c>
      <c r="BA576" s="34">
        <f>(((M576-VLOOKUP(BA$6,Data!$N$4:$Y$11,Data!$W$1,FALSE)/1000)*VLOOKUP(BA$6,Data!$N$4:$Y$11,Data!$P$1,FALSE)^1.5+VLOOKUP(BA$6,Data!$N$4:$Y$11,Data!$W$1,FALSE)/1000*(Mannings_n_bot)^1.5)/M576)^0.67</f>
        <v>4.9564046282737508E-2</v>
      </c>
      <c r="BB576" s="34">
        <f>(((N576-VLOOKUP(BB$6,Data!$N$4:$Y$11,Data!$W$1,FALSE)/1000)*VLOOKUP(BB$6,Data!$N$4:$Y$11,Data!$P$1,FALSE)^1.5+VLOOKUP(BB$6,Data!$N$4:$Y$11,Data!$W$1,FALSE)/1000*(Mannings_n_bot)^1.5)/N576)^0.67</f>
        <v>4.9408001998060183E-2</v>
      </c>
      <c r="BC576" s="34">
        <f>(((O576-VLOOKUP(BC$6,Data!$N$4:$Y$11,Data!$W$1,FALSE)/1000)*VLOOKUP(BC$6,Data!$N$4:$Y$11,Data!$P$1,FALSE)^1.5+VLOOKUP(BC$6,Data!$N$4:$Y$11,Data!$W$1,FALSE)/1000*(Mannings_n_bot)^1.5)/O576)^0.67</f>
        <v>4.9234514277361287E-2</v>
      </c>
      <c r="BD576" s="34">
        <f>(((P576-VLOOKUP(BD$6,Data!$N$4:$Y$11,Data!$W$1,FALSE)/1000)*VLOOKUP(BD$6,Data!$N$4:$Y$11,Data!$P$1,FALSE)^1.5+VLOOKUP(BD$6,Data!$N$4:$Y$11,Data!$W$1,FALSE)/1000*(Mannings_n_bot)^1.5)/P576)^0.67</f>
        <v>4.9033078195859787E-2</v>
      </c>
      <c r="BE576" s="34">
        <f>(((Q576-VLOOKUP(BE$6,Data!$N$4:$Y$11,Data!$W$1,FALSE)/1000)*VLOOKUP(BE$6,Data!$N$4:$Y$11,Data!$P$1,FALSE)^1.5+VLOOKUP(BE$6,Data!$N$4:$Y$11,Data!$W$1,FALSE)/1000*(Mannings_n_bot)^1.5)/Q576)^0.67</f>
        <v>4.8856429059357546E-2</v>
      </c>
      <c r="BF576" s="34">
        <f>(((R576-VLOOKUP(BF$6,Data!$N$4:$Y$11,Data!$W$1,FALSE)/1000)*VLOOKUP(BF$6,Data!$N$4:$Y$11,Data!$P$1,FALSE)^1.5+VLOOKUP(BF$6,Data!$N$4:$Y$11,Data!$W$1,FALSE)/1000*(Mannings_n_bot)^1.5)/R576)^0.67</f>
        <v>4.8735157890537534E-2</v>
      </c>
      <c r="BG576" s="34">
        <f>(((S576-VLOOKUP(BG$6,Data!$N$4:$Y$11,Data!$W$1,FALSE)/1000)*VLOOKUP(BG$6,Data!$N$4:$Y$11,Data!$P$1,FALSE)^1.5+VLOOKUP(BG$6,Data!$N$4:$Y$11,Data!$W$1,FALSE)/1000*(Mannings_n_bot)^1.5)/S576)^0.67</f>
        <v>4.8635935813022516E-2</v>
      </c>
    </row>
    <row r="577" spans="1:59" x14ac:dyDescent="0.25">
      <c r="A577" s="28">
        <v>0.56999999999999995</v>
      </c>
      <c r="B577" s="94">
        <v>0.6611296108563447</v>
      </c>
      <c r="C577" s="94">
        <v>0.94914991490168243</v>
      </c>
      <c r="D577" s="94">
        <v>1.2876624229896698</v>
      </c>
      <c r="E577" s="94">
        <v>1.6791771806821858</v>
      </c>
      <c r="F577" s="94">
        <v>2.1209264096631744</v>
      </c>
      <c r="G577" s="94">
        <v>2.6159344319855311</v>
      </c>
      <c r="H577" s="94">
        <v>3.1609201483884979</v>
      </c>
      <c r="I577" s="94">
        <v>3.7594209569637131</v>
      </c>
      <c r="K577" s="28">
        <v>0.56999999999999995</v>
      </c>
      <c r="L577" s="94">
        <v>2.4794224451449511</v>
      </c>
      <c r="M577" s="94">
        <v>2.9782582821140187</v>
      </c>
      <c r="N577" s="94">
        <v>3.4676641515837172</v>
      </c>
      <c r="O577" s="94">
        <v>3.9663714454946675</v>
      </c>
      <c r="P577" s="94">
        <v>4.4557834815944384</v>
      </c>
      <c r="Q577" s="94">
        <v>4.9544245067387385</v>
      </c>
      <c r="R577" s="94">
        <v>5.443845833408945</v>
      </c>
      <c r="S577" s="94">
        <v>5.942446945060734</v>
      </c>
      <c r="U577" s="28">
        <v>0.56999999999999995</v>
      </c>
      <c r="V577" s="94">
        <v>1.2727762905924298</v>
      </c>
      <c r="W577" s="94">
        <v>1.5279425842054892</v>
      </c>
      <c r="X577" s="94">
        <v>1.7791764262710172</v>
      </c>
      <c r="Y577" s="94">
        <v>2.0342741934841282</v>
      </c>
      <c r="Z577" s="94">
        <v>2.2855095898113307</v>
      </c>
      <c r="AA577" s="94">
        <v>2.5405722688207915</v>
      </c>
      <c r="AB577" s="94">
        <v>2.7918116338685364</v>
      </c>
      <c r="AC577" s="94">
        <v>3.0468532818988283</v>
      </c>
      <c r="AE577" s="28">
        <v>0.56999999999999995</v>
      </c>
      <c r="AF577" s="94">
        <f t="shared" si="142"/>
        <v>0.68160731408166708</v>
      </c>
      <c r="AG577" s="94">
        <f t="shared" si="128"/>
        <v>0.68203472777632335</v>
      </c>
      <c r="AH577" s="94">
        <f t="shared" si="129"/>
        <v>0.68197265752471592</v>
      </c>
      <c r="AI577" s="94">
        <f t="shared" si="130"/>
        <v>0.68224859345295386</v>
      </c>
      <c r="AJ577" s="94">
        <f t="shared" si="131"/>
        <v>0.68217730093901541</v>
      </c>
      <c r="AK577" s="94">
        <f t="shared" si="132"/>
        <v>0.68237793469358454</v>
      </c>
      <c r="AL577" s="94">
        <f t="shared" si="133"/>
        <v>0.68230815601367278</v>
      </c>
      <c r="AM577" s="94">
        <f t="shared" si="134"/>
        <v>0.68246459173735796</v>
      </c>
      <c r="AO577" s="28">
        <v>0.56999999999999995</v>
      </c>
      <c r="AP577" s="94">
        <f t="shared" si="143"/>
        <v>0.26664661851026117</v>
      </c>
      <c r="AQ577" s="94">
        <f t="shared" si="135"/>
        <v>0.31869294903058559</v>
      </c>
      <c r="AR577" s="94">
        <f t="shared" si="136"/>
        <v>0.37133423731406673</v>
      </c>
      <c r="AS577" s="94">
        <f t="shared" si="137"/>
        <v>0.42335348662050654</v>
      </c>
      <c r="AT577" s="94">
        <f t="shared" si="138"/>
        <v>0.47599404648455479</v>
      </c>
      <c r="AU577" s="94">
        <f t="shared" si="139"/>
        <v>0.52799965534392124</v>
      </c>
      <c r="AV577" s="94">
        <f t="shared" si="140"/>
        <v>0.58064101099077681</v>
      </c>
      <c r="AW577" s="94">
        <f t="shared" si="141"/>
        <v>0.63263853959831873</v>
      </c>
      <c r="AY577" s="28">
        <v>0.56999999999999995</v>
      </c>
      <c r="AZ577" s="34">
        <f>(((L577-VLOOKUP(AZ$6,Data!$N$4:$Y$11,Data!$W$1,FALSE)/1000)*VLOOKUP(AZ$6,Data!$N$4:$Y$11,Data!$P$1,FALSE)^1.5+VLOOKUP(AZ$6,Data!$N$4:$Y$11,Data!$W$1,FALSE)/1000*(Mannings_n_bot)^1.5)/L577)^0.67</f>
        <v>4.9663110100960667E-2</v>
      </c>
      <c r="BA577" s="34">
        <f>(((M577-VLOOKUP(BA$6,Data!$N$4:$Y$11,Data!$W$1,FALSE)/1000)*VLOOKUP(BA$6,Data!$N$4:$Y$11,Data!$P$1,FALSE)^1.5+VLOOKUP(BA$6,Data!$N$4:$Y$11,Data!$W$1,FALSE)/1000*(Mannings_n_bot)^1.5)/M577)^0.67</f>
        <v>4.9551743660046235E-2</v>
      </c>
      <c r="BB577" s="34">
        <f>(((N577-VLOOKUP(BB$6,Data!$N$4:$Y$11,Data!$W$1,FALSE)/1000)*VLOOKUP(BB$6,Data!$N$4:$Y$11,Data!$P$1,FALSE)^1.5+VLOOKUP(BB$6,Data!$N$4:$Y$11,Data!$W$1,FALSE)/1000*(Mannings_n_bot)^1.5)/N577)^0.67</f>
        <v>4.9395496283955433E-2</v>
      </c>
      <c r="BC577" s="34">
        <f>(((O577-VLOOKUP(BC$6,Data!$N$4:$Y$11,Data!$W$1,FALSE)/1000)*VLOOKUP(BC$6,Data!$N$4:$Y$11,Data!$P$1,FALSE)^1.5+VLOOKUP(BC$6,Data!$N$4:$Y$11,Data!$W$1,FALSE)/1000*(Mannings_n_bot)^1.5)/O577)^0.67</f>
        <v>4.9221740841232715E-2</v>
      </c>
      <c r="BD577" s="34">
        <f>(((P577-VLOOKUP(BD$6,Data!$N$4:$Y$11,Data!$W$1,FALSE)/1000)*VLOOKUP(BD$6,Data!$N$4:$Y$11,Data!$P$1,FALSE)^1.5+VLOOKUP(BD$6,Data!$N$4:$Y$11,Data!$W$1,FALSE)/1000*(Mannings_n_bot)^1.5)/P577)^0.67</f>
        <v>4.9020040190569138E-2</v>
      </c>
      <c r="BE577" s="34">
        <f>(((Q577-VLOOKUP(BE$6,Data!$N$4:$Y$11,Data!$W$1,FALSE)/1000)*VLOOKUP(BE$6,Data!$N$4:$Y$11,Data!$P$1,FALSE)^1.5+VLOOKUP(BE$6,Data!$N$4:$Y$11,Data!$W$1,FALSE)/1000*(Mannings_n_bot)^1.5)/Q577)^0.67</f>
        <v>4.8843125653266442E-2</v>
      </c>
      <c r="BF577" s="34">
        <f>(((R577-VLOOKUP(BF$6,Data!$N$4:$Y$11,Data!$W$1,FALSE)/1000)*VLOOKUP(BF$6,Data!$N$4:$Y$11,Data!$P$1,FALSE)^1.5+VLOOKUP(BF$6,Data!$N$4:$Y$11,Data!$W$1,FALSE)/1000*(Mannings_n_bot)^1.5)/R577)^0.67</f>
        <v>4.872169792104343E-2</v>
      </c>
      <c r="BG577" s="34">
        <f>(((S577-VLOOKUP(BG$6,Data!$N$4:$Y$11,Data!$W$1,FALSE)/1000)*VLOOKUP(BG$6,Data!$N$4:$Y$11,Data!$P$1,FALSE)^1.5+VLOOKUP(BG$6,Data!$N$4:$Y$11,Data!$W$1,FALSE)/1000*(Mannings_n_bot)^1.5)/S577)^0.67</f>
        <v>4.8622320220163509E-2</v>
      </c>
    </row>
    <row r="578" spans="1:59" x14ac:dyDescent="0.25">
      <c r="A578" s="28">
        <v>0.57099999999999995</v>
      </c>
      <c r="B578" s="94">
        <v>0.66214899964590623</v>
      </c>
      <c r="C578" s="94">
        <v>0.95061130253437387</v>
      </c>
      <c r="D578" s="94">
        <v>1.2896454244524538</v>
      </c>
      <c r="E578" s="94">
        <v>1.6817607238753753</v>
      </c>
      <c r="F578" s="94">
        <v>2.1241903980326522</v>
      </c>
      <c r="G578" s="94">
        <v>2.6199575036241165</v>
      </c>
      <c r="H578" s="94">
        <v>3.1657824961200509</v>
      </c>
      <c r="I578" s="94">
        <v>3.7652009289772357</v>
      </c>
      <c r="K578" s="28">
        <v>0.57099999999999995</v>
      </c>
      <c r="L578" s="94">
        <v>2.4813369950257607</v>
      </c>
      <c r="M578" s="94">
        <v>2.9805512152633593</v>
      </c>
      <c r="N578" s="94">
        <v>3.4703350251337315</v>
      </c>
      <c r="O578" s="94">
        <v>3.9694205779822345</v>
      </c>
      <c r="P578" s="94">
        <v>4.459210548099966</v>
      </c>
      <c r="Q578" s="94">
        <v>4.9582297698446203</v>
      </c>
      <c r="R578" s="94">
        <v>5.4480290324949587</v>
      </c>
      <c r="S578" s="94">
        <v>5.9470083039518853</v>
      </c>
      <c r="U578" s="28">
        <v>0.57099999999999995</v>
      </c>
      <c r="V578" s="94">
        <v>1.2717286679683693</v>
      </c>
      <c r="W578" s="94">
        <v>1.5266794946047664</v>
      </c>
      <c r="X578" s="94">
        <v>1.7777065725756334</v>
      </c>
      <c r="Y578" s="94">
        <v>2.0325889079894912</v>
      </c>
      <c r="Z578" s="94">
        <v>2.2836175302321862</v>
      </c>
      <c r="AA578" s="94">
        <v>2.5384647967782019</v>
      </c>
      <c r="AB578" s="94">
        <v>2.7894973804717473</v>
      </c>
      <c r="AC578" s="94">
        <v>3.0443236281954409</v>
      </c>
      <c r="AE578" s="28">
        <v>0.57099999999999995</v>
      </c>
      <c r="AF578" s="94">
        <f t="shared" si="142"/>
        <v>0.6826582772263341</v>
      </c>
      <c r="AG578" s="94">
        <f t="shared" si="128"/>
        <v>0.68308484335932018</v>
      </c>
      <c r="AH578" s="94">
        <f t="shared" si="129"/>
        <v>0.68302289612243028</v>
      </c>
      <c r="AI578" s="94">
        <f t="shared" si="130"/>
        <v>0.68329828536751558</v>
      </c>
      <c r="AJ578" s="94">
        <f t="shared" si="131"/>
        <v>0.68322713405252744</v>
      </c>
      <c r="AK578" s="94">
        <f t="shared" si="132"/>
        <v>0.68342737052129321</v>
      </c>
      <c r="AL578" s="94">
        <f t="shared" si="133"/>
        <v>0.68335772998544952</v>
      </c>
      <c r="AM578" s="94">
        <f t="shared" si="134"/>
        <v>0.68351385604843629</v>
      </c>
      <c r="AO578" s="28">
        <v>0.57099999999999995</v>
      </c>
      <c r="AP578" s="94">
        <f t="shared" si="143"/>
        <v>0.26685170171294365</v>
      </c>
      <c r="AQ578" s="94">
        <f t="shared" si="135"/>
        <v>0.31893808691033632</v>
      </c>
      <c r="AR578" s="94">
        <f t="shared" si="136"/>
        <v>0.37161986237993161</v>
      </c>
      <c r="AS578" s="94">
        <f t="shared" si="137"/>
        <v>0.42367914682657803</v>
      </c>
      <c r="AT578" s="94">
        <f t="shared" si="138"/>
        <v>0.47636019315969569</v>
      </c>
      <c r="AU578" s="94">
        <f t="shared" si="139"/>
        <v>0.5284058273294221</v>
      </c>
      <c r="AV578" s="94">
        <f t="shared" si="140"/>
        <v>0.58108766991468497</v>
      </c>
      <c r="AW578" s="94">
        <f t="shared" si="141"/>
        <v>0.63312521801511479</v>
      </c>
      <c r="AY578" s="28">
        <v>0.57099999999999995</v>
      </c>
      <c r="AZ578" s="34">
        <f>(((L578-VLOOKUP(AZ$6,Data!$N$4:$Y$11,Data!$W$1,FALSE)/1000)*VLOOKUP(AZ$6,Data!$N$4:$Y$11,Data!$P$1,FALSE)^1.5+VLOOKUP(AZ$6,Data!$N$4:$Y$11,Data!$W$1,FALSE)/1000*(Mannings_n_bot)^1.5)/L578)^0.67</f>
        <v>4.9651013782950067E-2</v>
      </c>
      <c r="BA578" s="34">
        <f>(((M578-VLOOKUP(BA$6,Data!$N$4:$Y$11,Data!$W$1,FALSE)/1000)*VLOOKUP(BA$6,Data!$N$4:$Y$11,Data!$P$1,FALSE)^1.5+VLOOKUP(BA$6,Data!$N$4:$Y$11,Data!$W$1,FALSE)/1000*(Mannings_n_bot)^1.5)/M578)^0.67</f>
        <v>4.9539448310483014E-2</v>
      </c>
      <c r="BB578" s="34">
        <f>(((N578-VLOOKUP(BB$6,Data!$N$4:$Y$11,Data!$W$1,FALSE)/1000)*VLOOKUP(BB$6,Data!$N$4:$Y$11,Data!$P$1,FALSE)^1.5+VLOOKUP(BB$6,Data!$N$4:$Y$11,Data!$W$1,FALSE)/1000*(Mannings_n_bot)^1.5)/N578)^0.67</f>
        <v>4.9382997947687413E-2</v>
      </c>
      <c r="BC578" s="34">
        <f>(((O578-VLOOKUP(BC$6,Data!$N$4:$Y$11,Data!$W$1,FALSE)/1000)*VLOOKUP(BC$6,Data!$N$4:$Y$11,Data!$P$1,FALSE)^1.5+VLOOKUP(BC$6,Data!$N$4:$Y$11,Data!$W$1,FALSE)/1000*(Mannings_n_bot)^1.5)/O578)^0.67</f>
        <v>4.9208974833921754E-2</v>
      </c>
      <c r="BD578" s="34">
        <f>(((P578-VLOOKUP(BD$6,Data!$N$4:$Y$11,Data!$W$1,FALSE)/1000)*VLOOKUP(BD$6,Data!$N$4:$Y$11,Data!$P$1,FALSE)^1.5+VLOOKUP(BD$6,Data!$N$4:$Y$11,Data!$W$1,FALSE)/1000*(Mannings_n_bot)^1.5)/P578)^0.67</f>
        <v>4.9007009744200934E-2</v>
      </c>
      <c r="BE578" s="34">
        <f>(((Q578-VLOOKUP(BE$6,Data!$N$4:$Y$11,Data!$W$1,FALSE)/1000)*VLOOKUP(BE$6,Data!$N$4:$Y$11,Data!$P$1,FALSE)^1.5+VLOOKUP(BE$6,Data!$N$4:$Y$11,Data!$W$1,FALSE)/1000*(Mannings_n_bot)^1.5)/Q578)^0.67</f>
        <v>4.8829829867189173E-2</v>
      </c>
      <c r="BF578" s="34">
        <f>(((R578-VLOOKUP(BF$6,Data!$N$4:$Y$11,Data!$W$1,FALSE)/1000)*VLOOKUP(BF$6,Data!$N$4:$Y$11,Data!$P$1,FALSE)^1.5+VLOOKUP(BF$6,Data!$N$4:$Y$11,Data!$W$1,FALSE)/1000*(Mannings_n_bot)^1.5)/R578)^0.67</f>
        <v>4.8708245653371784E-2</v>
      </c>
      <c r="BG578" s="34">
        <f>(((S578-VLOOKUP(BG$6,Data!$N$4:$Y$11,Data!$W$1,FALSE)/1000)*VLOOKUP(BG$6,Data!$N$4:$Y$11,Data!$P$1,FALSE)^1.5+VLOOKUP(BG$6,Data!$N$4:$Y$11,Data!$W$1,FALSE)/1000*(Mannings_n_bot)^1.5)/S578)^0.67</f>
        <v>4.8608712352308868E-2</v>
      </c>
    </row>
    <row r="579" spans="1:59" x14ac:dyDescent="0.25">
      <c r="A579" s="28">
        <v>0.57199999999999995</v>
      </c>
      <c r="B579" s="94">
        <v>0.66316754787569598</v>
      </c>
      <c r="C579" s="94">
        <v>0.95207147994824537</v>
      </c>
      <c r="D579" s="94">
        <v>1.2916267847581837</v>
      </c>
      <c r="E579" s="94">
        <v>1.6843421229500859</v>
      </c>
      <c r="F579" s="94">
        <v>2.1274516795147651</v>
      </c>
      <c r="G579" s="94">
        <v>2.6239772321138446</v>
      </c>
      <c r="H579" s="94">
        <v>3.1706408061033757</v>
      </c>
      <c r="I579" s="94">
        <v>3.770976093681921</v>
      </c>
      <c r="K579" s="28">
        <v>0.57199999999999995</v>
      </c>
      <c r="L579" s="94">
        <v>2.4832531248949858</v>
      </c>
      <c r="M579" s="94">
        <v>2.982846048833967</v>
      </c>
      <c r="N579" s="94">
        <v>3.4730081109644235</v>
      </c>
      <c r="O579" s="94">
        <v>3.9724722430904169</v>
      </c>
      <c r="P579" s="94">
        <v>4.4626404590970266</v>
      </c>
      <c r="Q579" s="94">
        <v>4.962038197733218</v>
      </c>
      <c r="R579" s="94">
        <v>5.4522157082452933</v>
      </c>
      <c r="S579" s="94">
        <v>5.951573459768797</v>
      </c>
      <c r="U579" s="28">
        <v>0.57199999999999995</v>
      </c>
      <c r="V579" s="94">
        <v>1.2706781606668862</v>
      </c>
      <c r="W579" s="94">
        <v>1.5254129583729064</v>
      </c>
      <c r="X579" s="94">
        <v>1.7762327027642812</v>
      </c>
      <c r="Y579" s="94">
        <v>2.0308990446221813</v>
      </c>
      <c r="Z579" s="94">
        <v>2.281720323321911</v>
      </c>
      <c r="AA579" s="94">
        <v>2.5363516157443828</v>
      </c>
      <c r="AB579" s="94">
        <v>2.7871768486313719</v>
      </c>
      <c r="AC579" s="94">
        <v>3.0417871344444349</v>
      </c>
      <c r="AE579" s="28">
        <v>0.57199999999999995</v>
      </c>
      <c r="AF579" s="94">
        <f t="shared" si="142"/>
        <v>0.68370837377589022</v>
      </c>
      <c r="AG579" s="94">
        <f t="shared" si="128"/>
        <v>0.68413408931018571</v>
      </c>
      <c r="AH579" s="94">
        <f t="shared" si="129"/>
        <v>0.68407226552941769</v>
      </c>
      <c r="AI579" s="94">
        <f t="shared" si="130"/>
        <v>0.68434710612813743</v>
      </c>
      <c r="AJ579" s="94">
        <f t="shared" si="131"/>
        <v>0.68427609651955779</v>
      </c>
      <c r="AK579" s="94">
        <f t="shared" si="132"/>
        <v>0.68447593427400455</v>
      </c>
      <c r="AL579" s="94">
        <f t="shared" si="133"/>
        <v>0.68440643237919874</v>
      </c>
      <c r="AM579" s="94">
        <f t="shared" si="134"/>
        <v>0.68456224766712381</v>
      </c>
      <c r="AO579" s="28">
        <v>0.57199999999999995</v>
      </c>
      <c r="AP579" s="94">
        <f t="shared" si="143"/>
        <v>0.26705596027539102</v>
      </c>
      <c r="AQ579" s="94">
        <f t="shared" si="135"/>
        <v>0.31918223882872615</v>
      </c>
      <c r="AR579" s="94">
        <f t="shared" si="136"/>
        <v>0.37190433868566763</v>
      </c>
      <c r="AS579" s="94">
        <f t="shared" si="137"/>
        <v>0.42400349703632878</v>
      </c>
      <c r="AT579" s="94">
        <f t="shared" si="138"/>
        <v>0.47672486704098832</v>
      </c>
      <c r="AU579" s="94">
        <f t="shared" si="139"/>
        <v>0.52881036532780867</v>
      </c>
      <c r="AV579" s="94">
        <f t="shared" si="140"/>
        <v>0.58153253205086319</v>
      </c>
      <c r="AW579" s="94">
        <f t="shared" si="141"/>
        <v>0.63360993847640645</v>
      </c>
      <c r="AY579" s="28">
        <v>0.57199999999999995</v>
      </c>
      <c r="AZ579" s="34">
        <f>(((L579-VLOOKUP(AZ$6,Data!$N$4:$Y$11,Data!$W$1,FALSE)/1000)*VLOOKUP(AZ$6,Data!$N$4:$Y$11,Data!$P$1,FALSE)^1.5+VLOOKUP(AZ$6,Data!$N$4:$Y$11,Data!$W$1,FALSE)/1000*(Mannings_n_bot)^1.5)/L579)^0.67</f>
        <v>4.9638924707548375E-2</v>
      </c>
      <c r="BA579" s="34">
        <f>(((M579-VLOOKUP(BA$6,Data!$N$4:$Y$11,Data!$W$1,FALSE)/1000)*VLOOKUP(BA$6,Data!$N$4:$Y$11,Data!$P$1,FALSE)^1.5+VLOOKUP(BA$6,Data!$N$4:$Y$11,Data!$W$1,FALSE)/1000*(Mannings_n_bot)^1.5)/M579)^0.67</f>
        <v>4.9527160195247222E-2</v>
      </c>
      <c r="BB579" s="34">
        <f>(((N579-VLOOKUP(BB$6,Data!$N$4:$Y$11,Data!$W$1,FALSE)/1000)*VLOOKUP(BB$6,Data!$N$4:$Y$11,Data!$P$1,FALSE)^1.5+VLOOKUP(BB$6,Data!$N$4:$Y$11,Data!$W$1,FALSE)/1000*(Mannings_n_bot)^1.5)/N579)^0.67</f>
        <v>4.9370506949809184E-2</v>
      </c>
      <c r="BC579" s="34">
        <f>(((O579-VLOOKUP(BC$6,Data!$N$4:$Y$11,Data!$W$1,FALSE)/1000)*VLOOKUP(BC$6,Data!$N$4:$Y$11,Data!$P$1,FALSE)^1.5+VLOOKUP(BC$6,Data!$N$4:$Y$11,Data!$W$1,FALSE)/1000*(Mannings_n_bot)^1.5)/O579)^0.67</f>
        <v>4.9196216215362625E-2</v>
      </c>
      <c r="BD579" s="34">
        <f>(((P579-VLOOKUP(BD$6,Data!$N$4:$Y$11,Data!$W$1,FALSE)/1000)*VLOOKUP(BD$6,Data!$N$4:$Y$11,Data!$P$1,FALSE)^1.5+VLOOKUP(BD$6,Data!$N$4:$Y$11,Data!$W$1,FALSE)/1000*(Mannings_n_bot)^1.5)/P579)^0.67</f>
        <v>4.8993986815856816E-2</v>
      </c>
      <c r="BE579" s="34">
        <f>(((Q579-VLOOKUP(BE$6,Data!$N$4:$Y$11,Data!$W$1,FALSE)/1000)*VLOOKUP(BE$6,Data!$N$4:$Y$11,Data!$P$1,FALSE)^1.5+VLOOKUP(BE$6,Data!$N$4:$Y$11,Data!$W$1,FALSE)/1000*(Mannings_n_bot)^1.5)/Q579)^0.67</f>
        <v>4.8816541659574844E-2</v>
      </c>
      <c r="BF579" s="34">
        <f>(((R579-VLOOKUP(BF$6,Data!$N$4:$Y$11,Data!$W$1,FALSE)/1000)*VLOOKUP(BF$6,Data!$N$4:$Y$11,Data!$P$1,FALSE)^1.5+VLOOKUP(BF$6,Data!$N$4:$Y$11,Data!$W$1,FALSE)/1000*(Mannings_n_bot)^1.5)/R579)^0.67</f>
        <v>4.8694801045461547E-2</v>
      </c>
      <c r="BG579" s="34">
        <f>(((S579-VLOOKUP(BG$6,Data!$N$4:$Y$11,Data!$W$1,FALSE)/1000)*VLOOKUP(BG$6,Data!$N$4:$Y$11,Data!$P$1,FALSE)^1.5+VLOOKUP(BG$6,Data!$N$4:$Y$11,Data!$W$1,FALSE)/1000*(Mannings_n_bot)^1.5)/S579)^0.67</f>
        <v>4.8595112167044492E-2</v>
      </c>
    </row>
    <row r="580" spans="1:59" x14ac:dyDescent="0.25">
      <c r="A580" s="28">
        <v>0.57299999999999995</v>
      </c>
      <c r="B580" s="94">
        <v>0.66418525323150779</v>
      </c>
      <c r="C580" s="94">
        <v>0.95353044384132801</v>
      </c>
      <c r="D580" s="94">
        <v>1.2936064994232288</v>
      </c>
      <c r="E580" s="94">
        <v>1.6869213720827216</v>
      </c>
      <c r="F580" s="94">
        <v>2.1307102467462822</v>
      </c>
      <c r="G580" s="94">
        <v>2.627993608399307</v>
      </c>
      <c r="H580" s="94">
        <v>3.1754950673854556</v>
      </c>
      <c r="I580" s="94">
        <v>3.7767464380803757</v>
      </c>
      <c r="K580" s="28">
        <v>0.57299999999999995</v>
      </c>
      <c r="L580" s="94">
        <v>2.4851708417233356</v>
      </c>
      <c r="M580" s="94">
        <v>2.9851427911767061</v>
      </c>
      <c r="N580" s="94">
        <v>3.4756834188026815</v>
      </c>
      <c r="O580" s="94">
        <v>3.975526451925909</v>
      </c>
      <c r="P580" s="94">
        <v>4.4660732270683043</v>
      </c>
      <c r="Q580" s="94">
        <v>4.9658498042668402</v>
      </c>
      <c r="R580" s="94">
        <v>5.4564058758982465</v>
      </c>
      <c r="S580" s="94">
        <v>5.9561424291292955</v>
      </c>
      <c r="U580" s="28">
        <v>0.57299999999999995</v>
      </c>
      <c r="V580" s="94">
        <v>1.2696247615275005</v>
      </c>
      <c r="W580" s="94">
        <v>1.5241429669176374</v>
      </c>
      <c r="X580" s="94">
        <v>1.7747548068312429</v>
      </c>
      <c r="Y580" s="94">
        <v>2.0292045919452342</v>
      </c>
      <c r="Z580" s="94">
        <v>2.2798179562300667</v>
      </c>
      <c r="AA580" s="94">
        <v>2.5342327114379315</v>
      </c>
      <c r="AB580" s="94">
        <v>2.7848500226524942</v>
      </c>
      <c r="AC580" s="94">
        <v>3.0392437835200963</v>
      </c>
      <c r="AE580" s="28">
        <v>0.57299999999999995</v>
      </c>
      <c r="AF580" s="94">
        <f t="shared" si="142"/>
        <v>0.68475760134444952</v>
      </c>
      <c r="AG580" s="94">
        <f t="shared" si="128"/>
        <v>0.68518246325621002</v>
      </c>
      <c r="AH580" s="94">
        <f t="shared" si="129"/>
        <v>0.68512076337105443</v>
      </c>
      <c r="AI580" s="94">
        <f t="shared" si="130"/>
        <v>0.68539505336869644</v>
      </c>
      <c r="AJ580" s="94">
        <f t="shared" si="131"/>
        <v>0.68532418597178812</v>
      </c>
      <c r="AK580" s="94">
        <f t="shared" si="132"/>
        <v>0.68552362358957575</v>
      </c>
      <c r="AL580" s="94">
        <f t="shared" si="133"/>
        <v>0.68545426083063021</v>
      </c>
      <c r="AM580" s="94">
        <f t="shared" si="134"/>
        <v>0.68560976423394526</v>
      </c>
      <c r="AO580" s="28">
        <v>0.57299999999999995</v>
      </c>
      <c r="AP580" s="94">
        <f t="shared" si="143"/>
        <v>0.26725939403462912</v>
      </c>
      <c r="AQ580" s="94">
        <f t="shared" si="135"/>
        <v>0.31942540459361352</v>
      </c>
      <c r="AR580" s="94">
        <f t="shared" si="136"/>
        <v>0.37218766600695063</v>
      </c>
      <c r="AS580" s="94">
        <f t="shared" si="137"/>
        <v>0.424326536996253</v>
      </c>
      <c r="AT580" s="94">
        <f t="shared" si="138"/>
        <v>0.47708806784275665</v>
      </c>
      <c r="AU580" s="94">
        <f t="shared" si="139"/>
        <v>0.52921326902421384</v>
      </c>
      <c r="AV580" s="94">
        <f t="shared" si="140"/>
        <v>0.58197559705228086</v>
      </c>
      <c r="AW580" s="94">
        <f t="shared" si="141"/>
        <v>0.63409270060596634</v>
      </c>
      <c r="AY580" s="28">
        <v>0.57299999999999995</v>
      </c>
      <c r="AZ580" s="34">
        <f>(((L580-VLOOKUP(AZ$6,Data!$N$4:$Y$11,Data!$W$1,FALSE)/1000)*VLOOKUP(AZ$6,Data!$N$4:$Y$11,Data!$P$1,FALSE)^1.5+VLOOKUP(AZ$6,Data!$N$4:$Y$11,Data!$W$1,FALSE)/1000*(Mannings_n_bot)^1.5)/L580)^0.67</f>
        <v>4.9626842836246417E-2</v>
      </c>
      <c r="BA580" s="34">
        <f>(((M580-VLOOKUP(BA$6,Data!$N$4:$Y$11,Data!$W$1,FALSE)/1000)*VLOOKUP(BA$6,Data!$N$4:$Y$11,Data!$P$1,FALSE)^1.5+VLOOKUP(BA$6,Data!$N$4:$Y$11,Data!$W$1,FALSE)/1000*(Mannings_n_bot)^1.5)/M580)^0.67</f>
        <v>4.951487927550046E-2</v>
      </c>
      <c r="BB580" s="34">
        <f>(((N580-VLOOKUP(BB$6,Data!$N$4:$Y$11,Data!$W$1,FALSE)/1000)*VLOOKUP(BB$6,Data!$N$4:$Y$11,Data!$P$1,FALSE)^1.5+VLOOKUP(BB$6,Data!$N$4:$Y$11,Data!$W$1,FALSE)/1000*(Mannings_n_bot)^1.5)/N580)^0.67</f>
        <v>4.9358023250835298E-2</v>
      </c>
      <c r="BC580" s="34">
        <f>(((O580-VLOOKUP(BC$6,Data!$N$4:$Y$11,Data!$W$1,FALSE)/1000)*VLOOKUP(BC$6,Data!$N$4:$Y$11,Data!$P$1,FALSE)^1.5+VLOOKUP(BC$6,Data!$N$4:$Y$11,Data!$W$1,FALSE)/1000*(Mannings_n_bot)^1.5)/O580)^0.67</f>
        <v>4.9183464945448729E-2</v>
      </c>
      <c r="BD580" s="34">
        <f>(((P580-VLOOKUP(BD$6,Data!$N$4:$Y$11,Data!$W$1,FALSE)/1000)*VLOOKUP(BD$6,Data!$N$4:$Y$11,Data!$P$1,FALSE)^1.5+VLOOKUP(BD$6,Data!$N$4:$Y$11,Data!$W$1,FALSE)/1000*(Mannings_n_bot)^1.5)/P580)^0.67</f>
        <v>4.8980971364596428E-2</v>
      </c>
      <c r="BE580" s="34">
        <f>(((Q580-VLOOKUP(BE$6,Data!$N$4:$Y$11,Data!$W$1,FALSE)/1000)*VLOOKUP(BE$6,Data!$N$4:$Y$11,Data!$P$1,FALSE)^1.5+VLOOKUP(BE$6,Data!$N$4:$Y$11,Data!$W$1,FALSE)/1000*(Mannings_n_bot)^1.5)/Q580)^0.67</f>
        <v>4.8803260988828513E-2</v>
      </c>
      <c r="BF580" s="34">
        <f>(((R580-VLOOKUP(BF$6,Data!$N$4:$Y$11,Data!$W$1,FALSE)/1000)*VLOOKUP(BF$6,Data!$N$4:$Y$11,Data!$P$1,FALSE)^1.5+VLOOKUP(BF$6,Data!$N$4:$Y$11,Data!$W$1,FALSE)/1000*(Mannings_n_bot)^1.5)/R580)^0.67</f>
        <v>4.8681364055207031E-2</v>
      </c>
      <c r="BG580" s="34">
        <f>(((S580-VLOOKUP(BG$6,Data!$N$4:$Y$11,Data!$W$1,FALSE)/1000)*VLOOKUP(BG$6,Data!$N$4:$Y$11,Data!$P$1,FALSE)^1.5+VLOOKUP(BG$6,Data!$N$4:$Y$11,Data!$W$1,FALSE)/1000*(Mannings_n_bot)^1.5)/S580)^0.67</f>
        <v>4.8581519621910083E-2</v>
      </c>
    </row>
    <row r="581" spans="1:59" x14ac:dyDescent="0.25">
      <c r="A581" s="28">
        <v>0.57399999999999995</v>
      </c>
      <c r="B581" s="94">
        <v>0.66520211339338209</v>
      </c>
      <c r="C581" s="94">
        <v>0.95498819090340448</v>
      </c>
      <c r="D581" s="94">
        <v>1.2955845639527697</v>
      </c>
      <c r="E581" s="94">
        <v>1.689498465435106</v>
      </c>
      <c r="F581" s="94">
        <v>2.133966092345553</v>
      </c>
      <c r="G581" s="94">
        <v>2.6320066234024031</v>
      </c>
      <c r="H581" s="94">
        <v>3.1803452689858398</v>
      </c>
      <c r="I581" s="94">
        <v>3.7825119491425987</v>
      </c>
      <c r="K581" s="28">
        <v>0.57399999999999995</v>
      </c>
      <c r="L581" s="94">
        <v>2.4870901525205533</v>
      </c>
      <c r="M581" s="94">
        <v>2.9874414506892681</v>
      </c>
      <c r="N581" s="94">
        <v>3.4783609584299269</v>
      </c>
      <c r="O581" s="94">
        <v>3.9785832156577281</v>
      </c>
      <c r="P581" s="94">
        <v>4.4695088645665129</v>
      </c>
      <c r="Q581" s="94">
        <v>4.9696646033856249</v>
      </c>
      <c r="R581" s="94">
        <v>5.4605995507776441</v>
      </c>
      <c r="S581" s="94">
        <v>5.9607152287445277</v>
      </c>
      <c r="U581" s="28">
        <v>0.57399999999999995</v>
      </c>
      <c r="V581" s="94">
        <v>1.2685684633462024</v>
      </c>
      <c r="W581" s="94">
        <v>1.522869511594547</v>
      </c>
      <c r="X581" s="94">
        <v>1.7732728747100661</v>
      </c>
      <c r="Y581" s="94">
        <v>2.0275055384523433</v>
      </c>
      <c r="Z581" s="94">
        <v>2.2779104160282788</v>
      </c>
      <c r="AA581" s="94">
        <v>2.5321080694908988</v>
      </c>
      <c r="AB581" s="94">
        <v>2.7825168867450607</v>
      </c>
      <c r="AC581" s="94">
        <v>3.0366935581929662</v>
      </c>
      <c r="AE581" s="28">
        <v>0.57399999999999995</v>
      </c>
      <c r="AF581" s="94">
        <f t="shared" si="142"/>
        <v>0.68580595754019469</v>
      </c>
      <c r="AG581" s="94">
        <f t="shared" si="128"/>
        <v>0.68622996281875603</v>
      </c>
      <c r="AH581" s="94">
        <f t="shared" si="129"/>
        <v>0.6861683872667913</v>
      </c>
      <c r="AI581" s="94">
        <f t="shared" si="130"/>
        <v>0.68644212471714505</v>
      </c>
      <c r="AJ581" s="94">
        <f t="shared" si="131"/>
        <v>0.68637140003497543</v>
      </c>
      <c r="AK581" s="94">
        <f t="shared" si="132"/>
        <v>0.68657043609994461</v>
      </c>
      <c r="AL581" s="94">
        <f t="shared" si="133"/>
        <v>0.68650121296953182</v>
      </c>
      <c r="AM581" s="94">
        <f t="shared" si="134"/>
        <v>0.68665640338350598</v>
      </c>
      <c r="AO581" s="28">
        <v>0.57399999999999995</v>
      </c>
      <c r="AP581" s="94">
        <f t="shared" si="143"/>
        <v>0.2674620028225474</v>
      </c>
      <c r="AQ581" s="94">
        <f t="shared" si="135"/>
        <v>0.31966758400673184</v>
      </c>
      <c r="AR581" s="94">
        <f t="shared" si="136"/>
        <v>0.37246984411231848</v>
      </c>
      <c r="AS581" s="94">
        <f t="shared" si="137"/>
        <v>0.42464826644471804</v>
      </c>
      <c r="AT581" s="94">
        <f t="shared" si="138"/>
        <v>0.47744979527018377</v>
      </c>
      <c r="AU581" s="94">
        <f t="shared" si="139"/>
        <v>0.52961453809364256</v>
      </c>
      <c r="AV581" s="94">
        <f t="shared" si="140"/>
        <v>0.58241686456076547</v>
      </c>
      <c r="AW581" s="94">
        <f t="shared" si="141"/>
        <v>0.63457350401543811</v>
      </c>
      <c r="AY581" s="28">
        <v>0.57399999999999995</v>
      </c>
      <c r="AZ581" s="34">
        <f>(((L581-VLOOKUP(AZ$6,Data!$N$4:$Y$11,Data!$W$1,FALSE)/1000)*VLOOKUP(AZ$6,Data!$N$4:$Y$11,Data!$P$1,FALSE)^1.5+VLOOKUP(AZ$6,Data!$N$4:$Y$11,Data!$W$1,FALSE)/1000*(Mannings_n_bot)^1.5)/L581)^0.67</f>
        <v>4.9614768130498775E-2</v>
      </c>
      <c r="BA581" s="34">
        <f>(((M581-VLOOKUP(BA$6,Data!$N$4:$Y$11,Data!$W$1,FALSE)/1000)*VLOOKUP(BA$6,Data!$N$4:$Y$11,Data!$P$1,FALSE)^1.5+VLOOKUP(BA$6,Data!$N$4:$Y$11,Data!$W$1,FALSE)/1000*(Mannings_n_bot)^1.5)/M581)^0.67</f>
        <v>4.9502605512365551E-2</v>
      </c>
      <c r="BB581" s="34">
        <f>(((N581-VLOOKUP(BB$6,Data!$N$4:$Y$11,Data!$W$1,FALSE)/1000)*VLOOKUP(BB$6,Data!$N$4:$Y$11,Data!$P$1,FALSE)^1.5+VLOOKUP(BB$6,Data!$N$4:$Y$11,Data!$W$1,FALSE)/1000*(Mannings_n_bot)^1.5)/N581)^0.67</f>
        <v>4.934554681124078E-2</v>
      </c>
      <c r="BC581" s="34">
        <f>(((O581-VLOOKUP(BC$6,Data!$N$4:$Y$11,Data!$W$1,FALSE)/1000)*VLOOKUP(BC$6,Data!$N$4:$Y$11,Data!$P$1,FALSE)^1.5+VLOOKUP(BC$6,Data!$N$4:$Y$11,Data!$W$1,FALSE)/1000*(Mannings_n_bot)^1.5)/O581)^0.67</f>
        <v>4.9170720984031441E-2</v>
      </c>
      <c r="BD581" s="34">
        <f>(((P581-VLOOKUP(BD$6,Data!$N$4:$Y$11,Data!$W$1,FALSE)/1000)*VLOOKUP(BD$6,Data!$N$4:$Y$11,Data!$P$1,FALSE)^1.5+VLOOKUP(BD$6,Data!$N$4:$Y$11,Data!$W$1,FALSE)/1000*(Mannings_n_bot)^1.5)/P581)^0.67</f>
        <v>4.8967963349436455E-2</v>
      </c>
      <c r="BE581" s="34">
        <f>(((Q581-VLOOKUP(BE$6,Data!$N$4:$Y$11,Data!$W$1,FALSE)/1000)*VLOOKUP(BE$6,Data!$N$4:$Y$11,Data!$P$1,FALSE)^1.5+VLOOKUP(BE$6,Data!$N$4:$Y$11,Data!$W$1,FALSE)/1000*(Mannings_n_bot)^1.5)/Q581)^0.67</f>
        <v>4.8789987813309857E-2</v>
      </c>
      <c r="BF581" s="34">
        <f>(((R581-VLOOKUP(BF$6,Data!$N$4:$Y$11,Data!$W$1,FALSE)/1000)*VLOOKUP(BF$6,Data!$N$4:$Y$11,Data!$P$1,FALSE)^1.5+VLOOKUP(BF$6,Data!$N$4:$Y$11,Data!$W$1,FALSE)/1000*(Mannings_n_bot)^1.5)/R581)^0.67</f>
        <v>4.8667934640456767E-2</v>
      </c>
      <c r="BG581" s="34">
        <f>(((S581-VLOOKUP(BG$6,Data!$N$4:$Y$11,Data!$W$1,FALSE)/1000)*VLOOKUP(BG$6,Data!$N$4:$Y$11,Data!$P$1,FALSE)^1.5+VLOOKUP(BG$6,Data!$N$4:$Y$11,Data!$W$1,FALSE)/1000*(Mannings_n_bot)^1.5)/S581)^0.67</f>
        <v>4.8567934674398107E-2</v>
      </c>
    </row>
    <row r="582" spans="1:59" x14ac:dyDescent="0.25">
      <c r="A582" s="28">
        <v>0.57499999999999996</v>
      </c>
      <c r="B582" s="94">
        <v>0.66621812603556996</v>
      </c>
      <c r="C582" s="94">
        <v>0.9564447178159623</v>
      </c>
      <c r="D582" s="94">
        <v>1.2975609738407274</v>
      </c>
      <c r="E582" s="94">
        <v>1.6920733971544037</v>
      </c>
      <c r="F582" s="94">
        <v>2.1372192089123994</v>
      </c>
      <c r="G582" s="94">
        <v>2.6360162680222041</v>
      </c>
      <c r="H582" s="94">
        <v>3.1851913998964916</v>
      </c>
      <c r="I582" s="94">
        <v>3.7882726138058036</v>
      </c>
      <c r="K582" s="28">
        <v>0.57499999999999996</v>
      </c>
      <c r="L582" s="94">
        <v>2.4890110643357395</v>
      </c>
      <c r="M582" s="94">
        <v>2.9897420358165698</v>
      </c>
      <c r="N582" s="94">
        <v>3.481040739682574</v>
      </c>
      <c r="O582" s="94">
        <v>3.9816425455177495</v>
      </c>
      <c r="P582" s="94">
        <v>4.4729473842149874</v>
      </c>
      <c r="Q582" s="94">
        <v>4.9734826091081947</v>
      </c>
      <c r="R582" s="94">
        <v>5.4647967482935709</v>
      </c>
      <c r="S582" s="94">
        <v>5.9652918754197577</v>
      </c>
      <c r="U582" s="28">
        <v>0.57499999999999996</v>
      </c>
      <c r="V582" s="94">
        <v>1.2675092588751096</v>
      </c>
      <c r="W582" s="94">
        <v>1.5215925837066673</v>
      </c>
      <c r="X582" s="94">
        <v>1.7717868962730832</v>
      </c>
      <c r="Y582" s="94">
        <v>2.0258018725673028</v>
      </c>
      <c r="Z582" s="94">
        <v>2.2759976897096172</v>
      </c>
      <c r="AA582" s="94">
        <v>2.5299776754480994</v>
      </c>
      <c r="AB582" s="94">
        <v>2.7801774250231186</v>
      </c>
      <c r="AC582" s="94">
        <v>3.0341364411290064</v>
      </c>
      <c r="AE582" s="28">
        <v>0.57499999999999996</v>
      </c>
      <c r="AF582" s="94">
        <f t="shared" si="142"/>
        <v>0.68685343996533921</v>
      </c>
      <c r="AG582" s="94">
        <f t="shared" si="128"/>
        <v>0.68727658561322591</v>
      </c>
      <c r="AH582" s="94">
        <f t="shared" si="129"/>
        <v>0.68721513483011554</v>
      </c>
      <c r="AI582" s="94">
        <f t="shared" si="130"/>
        <v>0.68748831779548036</v>
      </c>
      <c r="AJ582" s="94">
        <f t="shared" si="131"/>
        <v>0.68741773632891778</v>
      </c>
      <c r="AK582" s="94">
        <f t="shared" si="132"/>
        <v>0.68761636943109405</v>
      </c>
      <c r="AL582" s="94">
        <f t="shared" si="133"/>
        <v>0.68754728641973695</v>
      </c>
      <c r="AM582" s="94">
        <f t="shared" si="134"/>
        <v>0.68770216274445961</v>
      </c>
      <c r="AO582" s="28">
        <v>0.57499999999999996</v>
      </c>
      <c r="AP582" s="94">
        <f t="shared" si="143"/>
        <v>0.26766378646587835</v>
      </c>
      <c r="AQ582" s="94">
        <f t="shared" si="135"/>
        <v>0.31990877686366492</v>
      </c>
      <c r="AR582" s="94">
        <f t="shared" si="136"/>
        <v>0.37275087276314045</v>
      </c>
      <c r="AS582" s="94">
        <f t="shared" si="137"/>
        <v>0.42496868511193198</v>
      </c>
      <c r="AT582" s="94">
        <f t="shared" si="138"/>
        <v>0.47781004901927465</v>
      </c>
      <c r="AU582" s="94">
        <f t="shared" si="139"/>
        <v>0.53001417220093061</v>
      </c>
      <c r="AV582" s="94">
        <f t="shared" si="140"/>
        <v>0.58285633420695737</v>
      </c>
      <c r="AW582" s="94">
        <f t="shared" si="141"/>
        <v>0.63505234830428736</v>
      </c>
      <c r="AY582" s="28">
        <v>0.57499999999999996</v>
      </c>
      <c r="AZ582" s="34">
        <f>(((L582-VLOOKUP(AZ$6,Data!$N$4:$Y$11,Data!$W$1,FALSE)/1000)*VLOOKUP(AZ$6,Data!$N$4:$Y$11,Data!$P$1,FALSE)^1.5+VLOOKUP(AZ$6,Data!$N$4:$Y$11,Data!$W$1,FALSE)/1000*(Mannings_n_bot)^1.5)/L582)^0.67</f>
        <v>4.9602700551722757E-2</v>
      </c>
      <c r="BA582" s="34">
        <f>(((M582-VLOOKUP(BA$6,Data!$N$4:$Y$11,Data!$W$1,FALSE)/1000)*VLOOKUP(BA$6,Data!$N$4:$Y$11,Data!$P$1,FALSE)^1.5+VLOOKUP(BA$6,Data!$N$4:$Y$11,Data!$W$1,FALSE)/1000*(Mannings_n_bot)^1.5)/M582)^0.67</f>
        <v>4.9490338866925492E-2</v>
      </c>
      <c r="BB582" s="34">
        <f>(((N582-VLOOKUP(BB$6,Data!$N$4:$Y$11,Data!$W$1,FALSE)/1000)*VLOOKUP(BB$6,Data!$N$4:$Y$11,Data!$P$1,FALSE)^1.5+VLOOKUP(BB$6,Data!$N$4:$Y$11,Data!$W$1,FALSE)/1000*(Mannings_n_bot)^1.5)/N582)^0.67</f>
        <v>4.933307759145996E-2</v>
      </c>
      <c r="BC582" s="34">
        <f>(((O582-VLOOKUP(BC$6,Data!$N$4:$Y$11,Data!$W$1,FALSE)/1000)*VLOOKUP(BC$6,Data!$N$4:$Y$11,Data!$P$1,FALSE)^1.5+VLOOKUP(BC$6,Data!$N$4:$Y$11,Data!$W$1,FALSE)/1000*(Mannings_n_bot)^1.5)/O582)^0.67</f>
        <v>4.9157984290919082E-2</v>
      </c>
      <c r="BD582" s="34">
        <f>(((P582-VLOOKUP(BD$6,Data!$N$4:$Y$11,Data!$W$1,FALSE)/1000)*VLOOKUP(BD$6,Data!$N$4:$Y$11,Data!$P$1,FALSE)^1.5+VLOOKUP(BD$6,Data!$N$4:$Y$11,Data!$W$1,FALSE)/1000*(Mannings_n_bot)^1.5)/P582)^0.67</f>
        <v>4.8954962729349363E-2</v>
      </c>
      <c r="BE582" s="34">
        <f>(((Q582-VLOOKUP(BE$6,Data!$N$4:$Y$11,Data!$W$1,FALSE)/1000)*VLOOKUP(BE$6,Data!$N$4:$Y$11,Data!$P$1,FALSE)^1.5+VLOOKUP(BE$6,Data!$N$4:$Y$11,Data!$W$1,FALSE)/1000*(Mannings_n_bot)^1.5)/Q582)^0.67</f>
        <v>4.8776722091332339E-2</v>
      </c>
      <c r="BF582" s="34">
        <f>(((R582-VLOOKUP(BF$6,Data!$N$4:$Y$11,Data!$W$1,FALSE)/1000)*VLOOKUP(BF$6,Data!$N$4:$Y$11,Data!$P$1,FALSE)^1.5+VLOOKUP(BF$6,Data!$N$4:$Y$11,Data!$W$1,FALSE)/1000*(Mannings_n_bot)^1.5)/R582)^0.67</f>
        <v>4.8654512759012301E-2</v>
      </c>
      <c r="BG582" s="34">
        <f>(((S582-VLOOKUP(BG$6,Data!$N$4:$Y$11,Data!$W$1,FALSE)/1000)*VLOOKUP(BG$6,Data!$N$4:$Y$11,Data!$P$1,FALSE)^1.5+VLOOKUP(BG$6,Data!$N$4:$Y$11,Data!$W$1,FALSE)/1000*(Mannings_n_bot)^1.5)/S582)^0.67</f>
        <v>4.8554357281952606E-2</v>
      </c>
    </row>
    <row r="583" spans="1:59" x14ac:dyDescent="0.25">
      <c r="A583" s="28">
        <v>0.57599999999999996</v>
      </c>
      <c r="B583" s="94">
        <v>0.66723328882649591</v>
      </c>
      <c r="C583" s="94">
        <v>0.95790002125214202</v>
      </c>
      <c r="D583" s="94">
        <v>1.2995357245696979</v>
      </c>
      <c r="E583" s="94">
        <v>1.694646161373025</v>
      </c>
      <c r="F583" s="94">
        <v>2.1404695890280072</v>
      </c>
      <c r="G583" s="94">
        <v>2.6400225331348075</v>
      </c>
      <c r="H583" s="94">
        <v>3.1900334490815974</v>
      </c>
      <c r="I583" s="94">
        <v>3.7940284189741957</v>
      </c>
      <c r="K583" s="28">
        <v>0.57599999999999996</v>
      </c>
      <c r="L583" s="94">
        <v>2.490933584257685</v>
      </c>
      <c r="M583" s="94">
        <v>2.9920445550511467</v>
      </c>
      <c r="N583" s="94">
        <v>3.4837227724524928</v>
      </c>
      <c r="O583" s="94">
        <v>3.9847044528012292</v>
      </c>
      <c r="P583" s="94">
        <v>4.4763887987082853</v>
      </c>
      <c r="Q583" s="94">
        <v>4.9773038355323118</v>
      </c>
      <c r="R583" s="94">
        <v>5.4689974839430828</v>
      </c>
      <c r="S583" s="94">
        <v>5.9698723860551484</v>
      </c>
      <c r="U583" s="28">
        <v>0.57599999999999996</v>
      </c>
      <c r="V583" s="94">
        <v>1.2664471408221174</v>
      </c>
      <c r="W583" s="94">
        <v>1.5203121745040551</v>
      </c>
      <c r="X583" s="94">
        <v>1.7702968613309193</v>
      </c>
      <c r="Y583" s="94">
        <v>2.0240935826434554</v>
      </c>
      <c r="Z583" s="94">
        <v>2.2740797641879671</v>
      </c>
      <c r="AA583" s="94">
        <v>2.5278415147664188</v>
      </c>
      <c r="AB583" s="94">
        <v>2.7778316215040588</v>
      </c>
      <c r="AC583" s="94">
        <v>3.0315724148887773</v>
      </c>
      <c r="AE583" s="28">
        <v>0.57599999999999996</v>
      </c>
      <c r="AF583" s="94">
        <f t="shared" si="142"/>
        <v>0.68790004621609002</v>
      </c>
      <c r="AG583" s="94">
        <f t="shared" si="128"/>
        <v>0.68832232924902403</v>
      </c>
      <c r="AH583" s="94">
        <f t="shared" si="129"/>
        <v>0.68826100366851661</v>
      </c>
      <c r="AI583" s="94">
        <f t="shared" si="130"/>
        <v>0.68853363021970437</v>
      </c>
      <c r="AJ583" s="94">
        <f t="shared" si="131"/>
        <v>0.68846319246741872</v>
      </c>
      <c r="AK583" s="94">
        <f t="shared" si="132"/>
        <v>0.6886614212030141</v>
      </c>
      <c r="AL583" s="94">
        <f t="shared" si="133"/>
        <v>0.68859247879908303</v>
      </c>
      <c r="AM583" s="94">
        <f t="shared" si="134"/>
        <v>0.68874703993946762</v>
      </c>
      <c r="AO583" s="28">
        <v>0.57599999999999996</v>
      </c>
      <c r="AP583" s="94">
        <f t="shared" si="143"/>
        <v>0.26786474478617461</v>
      </c>
      <c r="AQ583" s="94">
        <f t="shared" si="135"/>
        <v>0.32014898295382083</v>
      </c>
      <c r="AR583" s="94">
        <f t="shared" si="136"/>
        <v>0.3730307517135879</v>
      </c>
      <c r="AS583" s="94">
        <f t="shared" si="137"/>
        <v>0.42528779271990835</v>
      </c>
      <c r="AT583" s="94">
        <f t="shared" si="138"/>
        <v>0.47816882877681782</v>
      </c>
      <c r="AU583" s="94">
        <f t="shared" si="139"/>
        <v>0.53041217100070059</v>
      </c>
      <c r="AV583" s="94">
        <f t="shared" si="140"/>
        <v>0.58329400561026057</v>
      </c>
      <c r="AW583" s="94">
        <f t="shared" si="141"/>
        <v>0.63552923305974796</v>
      </c>
      <c r="AY583" s="28">
        <v>0.57599999999999996</v>
      </c>
      <c r="AZ583" s="34">
        <f>(((L583-VLOOKUP(AZ$6,Data!$N$4:$Y$11,Data!$W$1,FALSE)/1000)*VLOOKUP(AZ$6,Data!$N$4:$Y$11,Data!$P$1,FALSE)^1.5+VLOOKUP(AZ$6,Data!$N$4:$Y$11,Data!$W$1,FALSE)/1000*(Mannings_n_bot)^1.5)/L583)^0.67</f>
        <v>4.9590640061297438E-2</v>
      </c>
      <c r="BA583" s="34">
        <f>(((M583-VLOOKUP(BA$6,Data!$N$4:$Y$11,Data!$W$1,FALSE)/1000)*VLOOKUP(BA$6,Data!$N$4:$Y$11,Data!$P$1,FALSE)^1.5+VLOOKUP(BA$6,Data!$N$4:$Y$11,Data!$W$1,FALSE)/1000*(Mannings_n_bot)^1.5)/M583)^0.67</f>
        <v>4.9478079300222418E-2</v>
      </c>
      <c r="BB583" s="34">
        <f>(((N583-VLOOKUP(BB$6,Data!$N$4:$Y$11,Data!$W$1,FALSE)/1000)*VLOOKUP(BB$6,Data!$N$4:$Y$11,Data!$P$1,FALSE)^1.5+VLOOKUP(BB$6,Data!$N$4:$Y$11,Data!$W$1,FALSE)/1000*(Mannings_n_bot)^1.5)/N583)^0.67</f>
        <v>4.9320615551885612E-2</v>
      </c>
      <c r="BC583" s="34">
        <f>(((O583-VLOOKUP(BC$6,Data!$N$4:$Y$11,Data!$W$1,FALSE)/1000)*VLOOKUP(BC$6,Data!$N$4:$Y$11,Data!$P$1,FALSE)^1.5+VLOOKUP(BC$6,Data!$N$4:$Y$11,Data!$W$1,FALSE)/1000*(Mannings_n_bot)^1.5)/O583)^0.67</f>
        <v>4.9145254825875853E-2</v>
      </c>
      <c r="BD583" s="34">
        <f>(((P583-VLOOKUP(BD$6,Data!$N$4:$Y$11,Data!$W$1,FALSE)/1000)*VLOOKUP(BD$6,Data!$N$4:$Y$11,Data!$P$1,FALSE)^1.5+VLOOKUP(BD$6,Data!$N$4:$Y$11,Data!$W$1,FALSE)/1000*(Mannings_n_bot)^1.5)/P583)^0.67</f>
        <v>4.8941969463262486E-2</v>
      </c>
      <c r="BE583" s="34">
        <f>(((Q583-VLOOKUP(BE$6,Data!$N$4:$Y$11,Data!$W$1,FALSE)/1000)*VLOOKUP(BE$6,Data!$N$4:$Y$11,Data!$P$1,FALSE)^1.5+VLOOKUP(BE$6,Data!$N$4:$Y$11,Data!$W$1,FALSE)/1000*(Mannings_n_bot)^1.5)/Q583)^0.67</f>
        <v>4.8763463781161767E-2</v>
      </c>
      <c r="BF583" s="34">
        <f>(((R583-VLOOKUP(BF$6,Data!$N$4:$Y$11,Data!$W$1,FALSE)/1000)*VLOOKUP(BF$6,Data!$N$4:$Y$11,Data!$P$1,FALSE)^1.5+VLOOKUP(BF$6,Data!$N$4:$Y$11,Data!$W$1,FALSE)/1000*(Mannings_n_bot)^1.5)/R583)^0.67</f>
        <v>4.8641098368627164E-2</v>
      </c>
      <c r="BG583" s="34">
        <f>(((S583-VLOOKUP(BG$6,Data!$N$4:$Y$11,Data!$W$1,FALSE)/1000)*VLOOKUP(BG$6,Data!$N$4:$Y$11,Data!$P$1,FALSE)^1.5+VLOOKUP(BG$6,Data!$N$4:$Y$11,Data!$W$1,FALSE)/1000*(Mannings_n_bot)^1.5)/S583)^0.67</f>
        <v>4.8540787401967989E-2</v>
      </c>
    </row>
    <row r="584" spans="1:59" x14ac:dyDescent="0.25">
      <c r="A584" s="28">
        <v>0.57699999999999996</v>
      </c>
      <c r="B584" s="94">
        <v>0.66824759942872469</v>
      </c>
      <c r="C584" s="94">
        <v>0.9593540978766868</v>
      </c>
      <c r="D584" s="94">
        <v>1.3015088116108786</v>
      </c>
      <c r="E584" s="94">
        <v>1.6972167522085384</v>
      </c>
      <c r="F584" s="94">
        <v>2.1437172252548056</v>
      </c>
      <c r="G584" s="94">
        <v>2.6440254095932074</v>
      </c>
      <c r="H584" s="94">
        <v>3.1948714054774268</v>
      </c>
      <c r="I584" s="94">
        <v>3.7997793515187888</v>
      </c>
      <c r="K584" s="28">
        <v>0.57699999999999996</v>
      </c>
      <c r="L584" s="94">
        <v>2.492857719415206</v>
      </c>
      <c r="M584" s="94">
        <v>2.9943490169335574</v>
      </c>
      <c r="N584" s="94">
        <v>3.4864070666874731</v>
      </c>
      <c r="O584" s="94">
        <v>3.9877689488673393</v>
      </c>
      <c r="P584" s="94">
        <v>4.4798331208127751</v>
      </c>
      <c r="Q584" s="94">
        <v>4.9811282968355499</v>
      </c>
      <c r="R584" s="94">
        <v>5.4732017733109499</v>
      </c>
      <c r="S584" s="94">
        <v>5.9744567776465631</v>
      </c>
      <c r="U584" s="28">
        <v>0.57699999999999996</v>
      </c>
      <c r="V584" s="94">
        <v>1.2653821018505456</v>
      </c>
      <c r="W584" s="94">
        <v>1.5190282751833701</v>
      </c>
      <c r="X584" s="94">
        <v>1.7688027596320079</v>
      </c>
      <c r="Y584" s="94">
        <v>2.0223806569631266</v>
      </c>
      <c r="Z584" s="94">
        <v>2.2721566262974005</v>
      </c>
      <c r="AA584" s="94">
        <v>2.5256995728141054</v>
      </c>
      <c r="AB584" s="94">
        <v>2.7754794601078356</v>
      </c>
      <c r="AC584" s="94">
        <v>3.0290014619265846</v>
      </c>
      <c r="AE584" s="28">
        <v>0.57699999999999996</v>
      </c>
      <c r="AF584" s="94">
        <f t="shared" si="142"/>
        <v>0.68894577388261247</v>
      </c>
      <c r="AG584" s="94">
        <f t="shared" ref="AG584:AG647" si="144">C584/C$1007</f>
        <v>0.68936719132952062</v>
      </c>
      <c r="AH584" s="94">
        <f t="shared" ref="AH584:AH647" si="145">D584/D$1007</f>
        <v>0.68930599138344684</v>
      </c>
      <c r="AI584" s="94">
        <f t="shared" ref="AI584:AI647" si="146">E584/E$1007</f>
        <v>0.68957805959978891</v>
      </c>
      <c r="AJ584" s="94">
        <f t="shared" ref="AJ584:AJ647" si="147">F584/F$1007</f>
        <v>0.68950776605824926</v>
      </c>
      <c r="AK584" s="94">
        <f t="shared" ref="AK584:AK647" si="148">G584/G$1007</f>
        <v>0.6897055890296685</v>
      </c>
      <c r="AL584" s="94">
        <f t="shared" ref="AL584:AL647" si="149">H584/H$1007</f>
        <v>0.68963678771938142</v>
      </c>
      <c r="AM584" s="94">
        <f t="shared" ref="AM584:AM647" si="150">I584/I$1007</f>
        <v>0.68979103258516605</v>
      </c>
      <c r="AO584" s="28">
        <v>0.57699999999999996</v>
      </c>
      <c r="AP584" s="94">
        <f t="shared" si="143"/>
        <v>0.26806487759978836</v>
      </c>
      <c r="AQ584" s="94">
        <f t="shared" ref="AQ584:AQ647" si="151">C584/M584</f>
        <v>0.32038820206040602</v>
      </c>
      <c r="AR584" s="94">
        <f t="shared" ref="AR584:AR647" si="152">D584/N584</f>
        <v>0.37330948071060338</v>
      </c>
      <c r="AS584" s="94">
        <f t="shared" ref="AS584:AS647" si="153">E584/O584</f>
        <v>0.42560558898243217</v>
      </c>
      <c r="AT584" s="94">
        <f t="shared" ref="AT584:AT647" si="154">F584/P584</f>
        <v>0.47852613422034601</v>
      </c>
      <c r="AU584" s="94">
        <f t="shared" ref="AU584:AU647" si="155">G584/Q584</f>
        <v>0.53080853413732076</v>
      </c>
      <c r="AV584" s="94">
        <f t="shared" ref="AV584:AV647" si="156">H584/R584</f>
        <v>0.58372987837879886</v>
      </c>
      <c r="AW584" s="94">
        <f t="shared" ref="AW584:AW647" si="157">I584/S584</f>
        <v>0.63600415785677245</v>
      </c>
      <c r="AY584" s="28">
        <v>0.57699999999999996</v>
      </c>
      <c r="AZ584" s="34">
        <f>(((L584-VLOOKUP(AZ$6,Data!$N$4:$Y$11,Data!$W$1,FALSE)/1000)*VLOOKUP(AZ$6,Data!$N$4:$Y$11,Data!$P$1,FALSE)^1.5+VLOOKUP(AZ$6,Data!$N$4:$Y$11,Data!$W$1,FALSE)/1000*(Mannings_n_bot)^1.5)/L584)^0.67</f>
        <v>4.9578586620562581E-2</v>
      </c>
      <c r="BA584" s="34">
        <f>(((M584-VLOOKUP(BA$6,Data!$N$4:$Y$11,Data!$W$1,FALSE)/1000)*VLOOKUP(BA$6,Data!$N$4:$Y$11,Data!$P$1,FALSE)^1.5+VLOOKUP(BA$6,Data!$N$4:$Y$11,Data!$W$1,FALSE)/1000*(Mannings_n_bot)^1.5)/M584)^0.67</f>
        <v>4.9465826773256456E-2</v>
      </c>
      <c r="BB584" s="34">
        <f>(((N584-VLOOKUP(BB$6,Data!$N$4:$Y$11,Data!$W$1,FALSE)/1000)*VLOOKUP(BB$6,Data!$N$4:$Y$11,Data!$P$1,FALSE)^1.5+VLOOKUP(BB$6,Data!$N$4:$Y$11,Data!$W$1,FALSE)/1000*(Mannings_n_bot)^1.5)/N584)^0.67</f>
        <v>4.9308160652867652E-2</v>
      </c>
      <c r="BC584" s="34">
        <f>(((O584-VLOOKUP(BC$6,Data!$N$4:$Y$11,Data!$W$1,FALSE)/1000)*VLOOKUP(BC$6,Data!$N$4:$Y$11,Data!$P$1,FALSE)^1.5+VLOOKUP(BC$6,Data!$N$4:$Y$11,Data!$W$1,FALSE)/1000*(Mannings_n_bot)^1.5)/O584)^0.67</f>
        <v>4.9132532548620773E-2</v>
      </c>
      <c r="BD584" s="34">
        <f>(((P584-VLOOKUP(BD$6,Data!$N$4:$Y$11,Data!$W$1,FALSE)/1000)*VLOOKUP(BD$6,Data!$N$4:$Y$11,Data!$P$1,FALSE)^1.5+VLOOKUP(BD$6,Data!$N$4:$Y$11,Data!$W$1,FALSE)/1000*(Mannings_n_bot)^1.5)/P584)^0.67</f>
        <v>4.8928983510056548E-2</v>
      </c>
      <c r="BE584" s="34">
        <f>(((Q584-VLOOKUP(BE$6,Data!$N$4:$Y$11,Data!$W$1,FALSE)/1000)*VLOOKUP(BE$6,Data!$N$4:$Y$11,Data!$P$1,FALSE)^1.5+VLOOKUP(BE$6,Data!$N$4:$Y$11,Data!$W$1,FALSE)/1000*(Mannings_n_bot)^1.5)/Q584)^0.67</f>
        <v>4.875021284101546E-2</v>
      </c>
      <c r="BF584" s="34">
        <f>(((R584-VLOOKUP(BF$6,Data!$N$4:$Y$11,Data!$W$1,FALSE)/1000)*VLOOKUP(BF$6,Data!$N$4:$Y$11,Data!$P$1,FALSE)^1.5+VLOOKUP(BF$6,Data!$N$4:$Y$11,Data!$W$1,FALSE)/1000*(Mannings_n_bot)^1.5)/R584)^0.67</f>
        <v>4.8627691427005626E-2</v>
      </c>
      <c r="BG584" s="34">
        <f>(((S584-VLOOKUP(BG$6,Data!$N$4:$Y$11,Data!$W$1,FALSE)/1000)*VLOOKUP(BG$6,Data!$N$4:$Y$11,Data!$P$1,FALSE)^1.5+VLOOKUP(BG$6,Data!$N$4:$Y$11,Data!$W$1,FALSE)/1000*(Mannings_n_bot)^1.5)/S584)^0.67</f>
        <v>4.8527224991788021E-2</v>
      </c>
    </row>
    <row r="585" spans="1:59" x14ac:dyDescent="0.25">
      <c r="A585" s="28">
        <v>0.57799999999999996</v>
      </c>
      <c r="B585" s="94">
        <v>0.66926105549892512</v>
      </c>
      <c r="C585" s="94">
        <v>0.9608069443458902</v>
      </c>
      <c r="D585" s="94">
        <v>1.3034802304240027</v>
      </c>
      <c r="E585" s="94">
        <v>1.6997851637635772</v>
      </c>
      <c r="F585" s="94">
        <v>2.146962110136359</v>
      </c>
      <c r="G585" s="94">
        <v>2.6480248882271411</v>
      </c>
      <c r="H585" s="94">
        <v>3.1997052579921355</v>
      </c>
      <c r="I585" s="94">
        <v>3.8055253982771928</v>
      </c>
      <c r="K585" s="28">
        <v>0.57799999999999996</v>
      </c>
      <c r="L585" s="94">
        <v>2.4947834769774837</v>
      </c>
      <c r="M585" s="94">
        <v>2.9966554300527868</v>
      </c>
      <c r="N585" s="94">
        <v>3.4890936323917021</v>
      </c>
      <c r="O585" s="94">
        <v>3.9908360451397065</v>
      </c>
      <c r="P585" s="94">
        <v>4.4832803633672542</v>
      </c>
      <c r="Q585" s="94">
        <v>4.9849560072759651</v>
      </c>
      <c r="R585" s="94">
        <v>5.477409632070394</v>
      </c>
      <c r="S585" s="94">
        <v>5.9790450672863775</v>
      </c>
      <c r="U585" s="28">
        <v>0.57799999999999996</v>
      </c>
      <c r="V585" s="94">
        <v>1.2643141345787821</v>
      </c>
      <c r="W585" s="94">
        <v>1.5177408768874479</v>
      </c>
      <c r="X585" s="94">
        <v>1.7673045808620851</v>
      </c>
      <c r="Y585" s="94">
        <v>2.0206630837370594</v>
      </c>
      <c r="Z585" s="94">
        <v>2.2702282627915338</v>
      </c>
      <c r="AA585" s="94">
        <v>2.5235518348700703</v>
      </c>
      <c r="AB585" s="94">
        <v>2.7731209246561943</v>
      </c>
      <c r="AC585" s="94">
        <v>3.0264235645896354</v>
      </c>
      <c r="AE585" s="28">
        <v>0.57799999999999996</v>
      </c>
      <c r="AF585" s="94">
        <f t="shared" ref="AF585:AF648" si="158">B585/B$1007</f>
        <v>0.68999062054899352</v>
      </c>
      <c r="AG585" s="94">
        <f t="shared" si="144"/>
        <v>0.69041116945201408</v>
      </c>
      <c r="AH585" s="94">
        <f t="shared" si="145"/>
        <v>0.69035009557028715</v>
      </c>
      <c r="AI585" s="94">
        <f t="shared" si="146"/>
        <v>0.69062160353963786</v>
      </c>
      <c r="AJ585" s="94">
        <f t="shared" si="147"/>
        <v>0.69055145470311241</v>
      </c>
      <c r="AK585" s="94">
        <f t="shared" si="148"/>
        <v>0.69074887051895384</v>
      </c>
      <c r="AL585" s="94">
        <f t="shared" si="149"/>
        <v>0.69068021078637487</v>
      </c>
      <c r="AM585" s="94">
        <f t="shared" si="150"/>
        <v>0.69083413829212714</v>
      </c>
      <c r="AO585" s="28">
        <v>0.57799999999999996</v>
      </c>
      <c r="AP585" s="94">
        <f t="shared" ref="AP585:AP648" si="159">B585/L585</f>
        <v>0.26826418471784896</v>
      </c>
      <c r="AQ585" s="94">
        <f t="shared" si="151"/>
        <v>0.32062643396039875</v>
      </c>
      <c r="AR585" s="94">
        <f t="shared" si="152"/>
        <v>0.37358705949387028</v>
      </c>
      <c r="AS585" s="94">
        <f t="shared" si="153"/>
        <v>0.4259220736050241</v>
      </c>
      <c r="AT585" s="94">
        <f t="shared" si="154"/>
        <v>0.47888196501809704</v>
      </c>
      <c r="AU585" s="94">
        <f t="shared" si="155"/>
        <v>0.5312032612448585</v>
      </c>
      <c r="AV585" s="94">
        <f t="shared" si="156"/>
        <v>0.58416395210936345</v>
      </c>
      <c r="AW585" s="94">
        <f t="shared" si="157"/>
        <v>0.63647712225797815</v>
      </c>
      <c r="AY585" s="28">
        <v>0.57799999999999996</v>
      </c>
      <c r="AZ585" s="34">
        <f>(((L585-VLOOKUP(AZ$6,Data!$N$4:$Y$11,Data!$W$1,FALSE)/1000)*VLOOKUP(AZ$6,Data!$N$4:$Y$11,Data!$P$1,FALSE)^1.5+VLOOKUP(AZ$6,Data!$N$4:$Y$11,Data!$W$1,FALSE)/1000*(Mannings_n_bot)^1.5)/L585)^0.67</f>
        <v>4.9566540190817514E-2</v>
      </c>
      <c r="BA585" s="34">
        <f>(((M585-VLOOKUP(BA$6,Data!$N$4:$Y$11,Data!$W$1,FALSE)/1000)*VLOOKUP(BA$6,Data!$N$4:$Y$11,Data!$P$1,FALSE)^1.5+VLOOKUP(BA$6,Data!$N$4:$Y$11,Data!$W$1,FALSE)/1000*(Mannings_n_bot)^1.5)/M585)^0.67</f>
        <v>4.9453581246984769E-2</v>
      </c>
      <c r="BB585" s="34">
        <f>(((N585-VLOOKUP(BB$6,Data!$N$4:$Y$11,Data!$W$1,FALSE)/1000)*VLOOKUP(BB$6,Data!$N$4:$Y$11,Data!$P$1,FALSE)^1.5+VLOOKUP(BB$6,Data!$N$4:$Y$11,Data!$W$1,FALSE)/1000*(Mannings_n_bot)^1.5)/N585)^0.67</f>
        <v>4.9295712854712244E-2</v>
      </c>
      <c r="BC585" s="34">
        <f>(((O585-VLOOKUP(BC$6,Data!$N$4:$Y$11,Data!$W$1,FALSE)/1000)*VLOOKUP(BC$6,Data!$N$4:$Y$11,Data!$P$1,FALSE)^1.5+VLOOKUP(BC$6,Data!$N$4:$Y$11,Data!$W$1,FALSE)/1000*(Mannings_n_bot)^1.5)/O585)^0.67</f>
        <v>4.9119817418826407E-2</v>
      </c>
      <c r="BD585" s="34">
        <f>(((P585-VLOOKUP(BD$6,Data!$N$4:$Y$11,Data!$W$1,FALSE)/1000)*VLOOKUP(BD$6,Data!$N$4:$Y$11,Data!$P$1,FALSE)^1.5+VLOOKUP(BD$6,Data!$N$4:$Y$11,Data!$W$1,FALSE)/1000*(Mannings_n_bot)^1.5)/P585)^0.67</f>
        <v>4.8916004828564986E-2</v>
      </c>
      <c r="BE585" s="34">
        <f>(((Q585-VLOOKUP(BE$6,Data!$N$4:$Y$11,Data!$W$1,FALSE)/1000)*VLOOKUP(BE$6,Data!$N$4:$Y$11,Data!$P$1,FALSE)^1.5+VLOOKUP(BE$6,Data!$N$4:$Y$11,Data!$W$1,FALSE)/1000*(Mannings_n_bot)^1.5)/Q585)^0.67</f>
        <v>4.8736969229060824E-2</v>
      </c>
      <c r="BF585" s="34">
        <f>(((R585-VLOOKUP(BF$6,Data!$N$4:$Y$11,Data!$W$1,FALSE)/1000)*VLOOKUP(BF$6,Data!$N$4:$Y$11,Data!$P$1,FALSE)^1.5+VLOOKUP(BF$6,Data!$N$4:$Y$11,Data!$W$1,FALSE)/1000*(Mannings_n_bot)^1.5)/R585)^0.67</f>
        <v>4.8614291891801567E-2</v>
      </c>
      <c r="BG585" s="34">
        <f>(((S585-VLOOKUP(BG$6,Data!$N$4:$Y$11,Data!$W$1,FALSE)/1000)*VLOOKUP(BG$6,Data!$N$4:$Y$11,Data!$P$1,FALSE)^1.5+VLOOKUP(BG$6,Data!$N$4:$Y$11,Data!$W$1,FALSE)/1000*(Mannings_n_bot)^1.5)/S585)^0.67</f>
        <v>4.851367000870449E-2</v>
      </c>
    </row>
    <row r="586" spans="1:59" x14ac:dyDescent="0.25">
      <c r="A586" s="28">
        <v>0.57899999999999996</v>
      </c>
      <c r="B586" s="94">
        <v>0.67027365468783229</v>
      </c>
      <c r="C586" s="94">
        <v>0.96225855730754439</v>
      </c>
      <c r="D586" s="94">
        <v>1.3054499764572678</v>
      </c>
      <c r="E586" s="94">
        <v>1.7023513901257528</v>
      </c>
      <c r="F586" s="94">
        <v>2.150204236197248</v>
      </c>
      <c r="G586" s="94">
        <v>2.6520209598429583</v>
      </c>
      <c r="H586" s="94">
        <v>3.2045349955056066</v>
      </c>
      <c r="I586" s="94">
        <v>3.811266546053421</v>
      </c>
      <c r="K586" s="28">
        <v>0.57899999999999996</v>
      </c>
      <c r="L586" s="94">
        <v>2.4967108641544042</v>
      </c>
      <c r="M586" s="94">
        <v>2.9989638030466566</v>
      </c>
      <c r="N586" s="94">
        <v>3.4917824796262393</v>
      </c>
      <c r="O586" s="94">
        <v>3.9939057531069619</v>
      </c>
      <c r="P586" s="94">
        <v>4.4867305392835544</v>
      </c>
      <c r="Q586" s="94">
        <v>4.988786981192777</v>
      </c>
      <c r="R586" s="94">
        <v>5.4816210759838304</v>
      </c>
      <c r="S586" s="94">
        <v>5.9836372721642945</v>
      </c>
      <c r="U586" s="28">
        <v>0.57899999999999996</v>
      </c>
      <c r="V586" s="94">
        <v>1.2632432315799231</v>
      </c>
      <c r="W586" s="94">
        <v>1.516449970704868</v>
      </c>
      <c r="X586" s="94">
        <v>1.7658023146436899</v>
      </c>
      <c r="Y586" s="94">
        <v>2.0189408511038351</v>
      </c>
      <c r="Z586" s="94">
        <v>2.2682946603428848</v>
      </c>
      <c r="AA586" s="94">
        <v>2.5213982861231607</v>
      </c>
      <c r="AB586" s="94">
        <v>2.7707559988718793</v>
      </c>
      <c r="AC586" s="94">
        <v>3.0238387051171753</v>
      </c>
      <c r="AE586" s="28">
        <v>0.57899999999999996</v>
      </c>
      <c r="AF586" s="94">
        <f t="shared" si="158"/>
        <v>0.69103458379320271</v>
      </c>
      <c r="AG586" s="94">
        <f t="shared" si="144"/>
        <v>0.69145426120769427</v>
      </c>
      <c r="AH586" s="94">
        <f t="shared" si="145"/>
        <v>0.69139331381830882</v>
      </c>
      <c r="AI586" s="94">
        <f t="shared" si="146"/>
        <v>0.69166425963705158</v>
      </c>
      <c r="AJ586" s="94">
        <f t="shared" si="147"/>
        <v>0.69159425599760549</v>
      </c>
      <c r="AK586" s="94">
        <f t="shared" si="148"/>
        <v>0.69179126327266638</v>
      </c>
      <c r="AL586" s="94">
        <f t="shared" si="149"/>
        <v>0.69172274559970337</v>
      </c>
      <c r="AM586" s="94">
        <f t="shared" si="150"/>
        <v>0.691876354664824</v>
      </c>
      <c r="AO586" s="28">
        <v>0.57899999999999996</v>
      </c>
      <c r="AP586" s="94">
        <f t="shared" si="159"/>
        <v>0.26846266594624013</v>
      </c>
      <c r="AQ586" s="94">
        <f t="shared" si="151"/>
        <v>0.32086367842452213</v>
      </c>
      <c r="AR586" s="94">
        <f t="shared" si="152"/>
        <v>0.37386348779578138</v>
      </c>
      <c r="AS586" s="94">
        <f t="shared" si="153"/>
        <v>0.42623724628490539</v>
      </c>
      <c r="AT586" s="94">
        <f t="shared" si="154"/>
        <v>0.47923632082897377</v>
      </c>
      <c r="AU586" s="94">
        <f t="shared" si="155"/>
        <v>0.53159635194703836</v>
      </c>
      <c r="AV586" s="94">
        <f t="shared" si="156"/>
        <v>0.58459622638736719</v>
      </c>
      <c r="AW586" s="94">
        <f t="shared" si="157"/>
        <v>0.63694812581359528</v>
      </c>
      <c r="AY586" s="28">
        <v>0.57899999999999996</v>
      </c>
      <c r="AZ586" s="34">
        <f>(((L586-VLOOKUP(AZ$6,Data!$N$4:$Y$11,Data!$W$1,FALSE)/1000)*VLOOKUP(AZ$6,Data!$N$4:$Y$11,Data!$P$1,FALSE)^1.5+VLOOKUP(AZ$6,Data!$N$4:$Y$11,Data!$W$1,FALSE)/1000*(Mannings_n_bot)^1.5)/L586)^0.67</f>
        <v>4.9554500733320114E-2</v>
      </c>
      <c r="BA586" s="34">
        <f>(((M586-VLOOKUP(BA$6,Data!$N$4:$Y$11,Data!$W$1,FALSE)/1000)*VLOOKUP(BA$6,Data!$N$4:$Y$11,Data!$P$1,FALSE)^1.5+VLOOKUP(BA$6,Data!$N$4:$Y$11,Data!$W$1,FALSE)/1000*(Mannings_n_bot)^1.5)/M586)^0.67</f>
        <v>4.9441342682320533E-2</v>
      </c>
      <c r="BB586" s="34">
        <f>(((N586-VLOOKUP(BB$6,Data!$N$4:$Y$11,Data!$W$1,FALSE)/1000)*VLOOKUP(BB$6,Data!$N$4:$Y$11,Data!$P$1,FALSE)^1.5+VLOOKUP(BB$6,Data!$N$4:$Y$11,Data!$W$1,FALSE)/1000*(Mannings_n_bot)^1.5)/N586)^0.67</f>
        <v>4.9283272117680493E-2</v>
      </c>
      <c r="BC586" s="34">
        <f>(((O586-VLOOKUP(BC$6,Data!$N$4:$Y$11,Data!$W$1,FALSE)/1000)*VLOOKUP(BC$6,Data!$N$4:$Y$11,Data!$P$1,FALSE)^1.5+VLOOKUP(BC$6,Data!$N$4:$Y$11,Data!$W$1,FALSE)/1000*(Mannings_n_bot)^1.5)/O586)^0.67</f>
        <v>4.9107109396117961E-2</v>
      </c>
      <c r="BD586" s="34">
        <f>(((P586-VLOOKUP(BD$6,Data!$N$4:$Y$11,Data!$W$1,FALSE)/1000)*VLOOKUP(BD$6,Data!$N$4:$Y$11,Data!$P$1,FALSE)^1.5+VLOOKUP(BD$6,Data!$N$4:$Y$11,Data!$W$1,FALSE)/1000*(Mannings_n_bot)^1.5)/P586)^0.67</f>
        <v>4.8903033377572382E-2</v>
      </c>
      <c r="BE586" s="34">
        <f>(((Q586-VLOOKUP(BE$6,Data!$N$4:$Y$11,Data!$W$1,FALSE)/1000)*VLOOKUP(BE$6,Data!$N$4:$Y$11,Data!$P$1,FALSE)^1.5+VLOOKUP(BE$6,Data!$N$4:$Y$11,Data!$W$1,FALSE)/1000*(Mannings_n_bot)^1.5)/Q586)^0.67</f>
        <v>4.8723732903414411E-2</v>
      </c>
      <c r="BF586" s="34">
        <f>(((R586-VLOOKUP(BF$6,Data!$N$4:$Y$11,Data!$W$1,FALSE)/1000)*VLOOKUP(BF$6,Data!$N$4:$Y$11,Data!$P$1,FALSE)^1.5+VLOOKUP(BF$6,Data!$N$4:$Y$11,Data!$W$1,FALSE)/1000*(Mannings_n_bot)^1.5)/R586)^0.67</f>
        <v>4.8600899720617263E-2</v>
      </c>
      <c r="BG586" s="34">
        <f>(((S586-VLOOKUP(BG$6,Data!$N$4:$Y$11,Data!$W$1,FALSE)/1000)*VLOOKUP(BG$6,Data!$N$4:$Y$11,Data!$P$1,FALSE)^1.5+VLOOKUP(BG$6,Data!$N$4:$Y$11,Data!$W$1,FALSE)/1000*(Mannings_n_bot)^1.5)/S586)^0.67</f>
        <v>4.8500122409955958E-2</v>
      </c>
    </row>
    <row r="587" spans="1:59" x14ac:dyDescent="0.25">
      <c r="A587" s="28">
        <v>0.57999999999999996</v>
      </c>
      <c r="B587" s="94">
        <v>0.6712853946402132</v>
      </c>
      <c r="C587" s="94">
        <v>0.96370893340088903</v>
      </c>
      <c r="D587" s="94">
        <v>1.3074180451472639</v>
      </c>
      <c r="E587" s="94">
        <v>1.7049154253675594</v>
      </c>
      <c r="F587" s="94">
        <v>2.1534435959429516</v>
      </c>
      <c r="G587" s="94">
        <v>2.6560136152234728</v>
      </c>
      <c r="H587" s="94">
        <v>3.2093606068692777</v>
      </c>
      <c r="I587" s="94">
        <v>3.817002781617667</v>
      </c>
      <c r="K587" s="28">
        <v>0.57999999999999996</v>
      </c>
      <c r="L587" s="94">
        <v>2.4986398881969061</v>
      </c>
      <c r="M587" s="94">
        <v>3.0012741446022417</v>
      </c>
      <c r="N587" s="94">
        <v>3.4944736185094989</v>
      </c>
      <c r="O587" s="94">
        <v>3.99697808432329</v>
      </c>
      <c r="P587" s="94">
        <v>4.4901836615471655</v>
      </c>
      <c r="Q587" s="94">
        <v>4.9926212330070614</v>
      </c>
      <c r="R587" s="94">
        <v>5.4858361209036408</v>
      </c>
      <c r="S587" s="94">
        <v>5.9882334095681697</v>
      </c>
      <c r="U587" s="28">
        <v>0.57999999999999996</v>
      </c>
      <c r="V587" s="94">
        <v>1.262169385381408</v>
      </c>
      <c r="W587" s="94">
        <v>1.5151555476695162</v>
      </c>
      <c r="X587" s="94">
        <v>1.764295950535657</v>
      </c>
      <c r="Y587" s="94">
        <v>2.0172139471292971</v>
      </c>
      <c r="Z587" s="94">
        <v>2.2663558055422182</v>
      </c>
      <c r="AA587" s="94">
        <v>2.5192389116714375</v>
      </c>
      <c r="AB587" s="94">
        <v>2.7683846663778344</v>
      </c>
      <c r="AC587" s="94">
        <v>3.0212468656396219</v>
      </c>
      <c r="AE587" s="28">
        <v>0.57999999999999996</v>
      </c>
      <c r="AF587" s="94">
        <f t="shared" si="158"/>
        <v>0.69207766118705627</v>
      </c>
      <c r="AG587" s="94">
        <f t="shared" si="144"/>
        <v>0.69249646418160493</v>
      </c>
      <c r="AH587" s="94">
        <f t="shared" si="145"/>
        <v>0.69243564371063537</v>
      </c>
      <c r="AI587" s="94">
        <f t="shared" si="146"/>
        <v>0.6927060254836882</v>
      </c>
      <c r="AJ587" s="94">
        <f t="shared" si="147"/>
        <v>0.69263616753118173</v>
      </c>
      <c r="AK587" s="94">
        <f t="shared" si="148"/>
        <v>0.69283276488646295</v>
      </c>
      <c r="AL587" s="94">
        <f t="shared" si="149"/>
        <v>0.69276438975286669</v>
      </c>
      <c r="AM587" s="94">
        <f t="shared" si="150"/>
        <v>0.69291767930159054</v>
      </c>
      <c r="AO587" s="28">
        <v>0.57999999999999996</v>
      </c>
      <c r="AP587" s="94">
        <f t="shared" si="159"/>
        <v>0.26866032108557786</v>
      </c>
      <c r="AQ587" s="94">
        <f t="shared" si="151"/>
        <v>0.3210999352172173</v>
      </c>
      <c r="AR587" s="94">
        <f t="shared" si="152"/>
        <v>0.37413876534140733</v>
      </c>
      <c r="AS587" s="94">
        <f t="shared" si="153"/>
        <v>0.4265511067109618</v>
      </c>
      <c r="AT587" s="94">
        <f t="shared" si="154"/>
        <v>0.4795892013025026</v>
      </c>
      <c r="AU587" s="94">
        <f t="shared" si="155"/>
        <v>0.53198780585719552</v>
      </c>
      <c r="AV587" s="94">
        <f t="shared" si="156"/>
        <v>0.58502670078679342</v>
      </c>
      <c r="AW587" s="94">
        <f t="shared" si="157"/>
        <v>0.63741716806141047</v>
      </c>
      <c r="AY587" s="28">
        <v>0.57999999999999996</v>
      </c>
      <c r="AZ587" s="34">
        <f>(((L587-VLOOKUP(AZ$6,Data!$N$4:$Y$11,Data!$W$1,FALSE)/1000)*VLOOKUP(AZ$6,Data!$N$4:$Y$11,Data!$P$1,FALSE)^1.5+VLOOKUP(AZ$6,Data!$N$4:$Y$11,Data!$W$1,FALSE)/1000*(Mannings_n_bot)^1.5)/L587)^0.67</f>
        <v>4.9542468209285845E-2</v>
      </c>
      <c r="BA587" s="34">
        <f>(((M587-VLOOKUP(BA$6,Data!$N$4:$Y$11,Data!$W$1,FALSE)/1000)*VLOOKUP(BA$6,Data!$N$4:$Y$11,Data!$P$1,FALSE)^1.5+VLOOKUP(BA$6,Data!$N$4:$Y$11,Data!$W$1,FALSE)/1000*(Mannings_n_bot)^1.5)/M587)^0.67</f>
        <v>4.9429111040131549E-2</v>
      </c>
      <c r="BB587" s="34">
        <f>(((N587-VLOOKUP(BB$6,Data!$N$4:$Y$11,Data!$W$1,FALSE)/1000)*VLOOKUP(BB$6,Data!$N$4:$Y$11,Data!$P$1,FALSE)^1.5+VLOOKUP(BB$6,Data!$N$4:$Y$11,Data!$W$1,FALSE)/1000*(Mannings_n_bot)^1.5)/N587)^0.67</f>
        <v>4.9270838401987642E-2</v>
      </c>
      <c r="BC587" s="34">
        <f>(((O587-VLOOKUP(BC$6,Data!$N$4:$Y$11,Data!$W$1,FALSE)/1000)*VLOOKUP(BC$6,Data!$N$4:$Y$11,Data!$P$1,FALSE)^1.5+VLOOKUP(BC$6,Data!$N$4:$Y$11,Data!$W$1,FALSE)/1000*(Mannings_n_bot)^1.5)/O587)^0.67</f>
        <v>4.9094408440071999E-2</v>
      </c>
      <c r="BD587" s="34">
        <f>(((P587-VLOOKUP(BD$6,Data!$N$4:$Y$11,Data!$W$1,FALSE)/1000)*VLOOKUP(BD$6,Data!$N$4:$Y$11,Data!$P$1,FALSE)^1.5+VLOOKUP(BD$6,Data!$N$4:$Y$11,Data!$W$1,FALSE)/1000*(Mannings_n_bot)^1.5)/P587)^0.67</f>
        <v>4.8890069115813735E-2</v>
      </c>
      <c r="BE587" s="34">
        <f>(((Q587-VLOOKUP(BE$6,Data!$N$4:$Y$11,Data!$W$1,FALSE)/1000)*VLOOKUP(BE$6,Data!$N$4:$Y$11,Data!$P$1,FALSE)^1.5+VLOOKUP(BE$6,Data!$N$4:$Y$11,Data!$W$1,FALSE)/1000*(Mannings_n_bot)^1.5)/Q587)^0.67</f>
        <v>4.8710503822140511E-2</v>
      </c>
      <c r="BF587" s="34">
        <f>(((R587-VLOOKUP(BF$6,Data!$N$4:$Y$11,Data!$W$1,FALSE)/1000)*VLOOKUP(BF$6,Data!$N$4:$Y$11,Data!$P$1,FALSE)^1.5+VLOOKUP(BF$6,Data!$N$4:$Y$11,Data!$W$1,FALSE)/1000*(Mannings_n_bot)^1.5)/R587)^0.67</f>
        <v>4.8587514871002213E-2</v>
      </c>
      <c r="BG587" s="34">
        <f>(((S587-VLOOKUP(BG$6,Data!$N$4:$Y$11,Data!$W$1,FALSE)/1000)*VLOOKUP(BG$6,Data!$N$4:$Y$11,Data!$P$1,FALSE)^1.5+VLOOKUP(BG$6,Data!$N$4:$Y$11,Data!$W$1,FALSE)/1000*(Mannings_n_bot)^1.5)/S587)^0.67</f>
        <v>4.8486582152726818E-2</v>
      </c>
    </row>
    <row r="588" spans="1:59" x14ac:dyDescent="0.25">
      <c r="A588" s="28">
        <v>0.58099999999999996</v>
      </c>
      <c r="B588" s="94">
        <v>0.67229627299482808</v>
      </c>
      <c r="C588" s="94">
        <v>0.96515806925655978</v>
      </c>
      <c r="D588" s="94">
        <v>1.3093844319189043</v>
      </c>
      <c r="E588" s="94">
        <v>1.7074772635462807</v>
      </c>
      <c r="F588" s="94">
        <v>2.1566801818597328</v>
      </c>
      <c r="G588" s="94">
        <v>2.6600028451278166</v>
      </c>
      <c r="H588" s="94">
        <v>3.2141820809059642</v>
      </c>
      <c r="I588" s="94">
        <v>3.822734091706113</v>
      </c>
      <c r="K588" s="28">
        <v>0.58099999999999996</v>
      </c>
      <c r="L588" s="94">
        <v>2.5005705563973293</v>
      </c>
      <c r="M588" s="94">
        <v>3.0035864634562914</v>
      </c>
      <c r="N588" s="94">
        <v>3.4971670592177406</v>
      </c>
      <c r="O588" s="94">
        <v>4.000053050408984</v>
      </c>
      <c r="P588" s="94">
        <v>4.4936397432178588</v>
      </c>
      <c r="Q588" s="94">
        <v>4.9964587772224425</v>
      </c>
      <c r="R588" s="94">
        <v>5.4900547827729262</v>
      </c>
      <c r="S588" s="94">
        <v>5.9928334968848445</v>
      </c>
      <c r="U588" s="28">
        <v>0.58099999999999996</v>
      </c>
      <c r="V588" s="94">
        <v>1.2610925884646527</v>
      </c>
      <c r="W588" s="94">
        <v>1.5138575987601433</v>
      </c>
      <c r="X588" s="94">
        <v>1.7627854780326002</v>
      </c>
      <c r="Y588" s="94">
        <v>2.0154823598059601</v>
      </c>
      <c r="Z588" s="94">
        <v>2.2644116848978877</v>
      </c>
      <c r="AA588" s="94">
        <v>2.5170736965214457</v>
      </c>
      <c r="AB588" s="94">
        <v>2.7660069106964018</v>
      </c>
      <c r="AC588" s="94">
        <v>3.0186480281776804</v>
      </c>
      <c r="AE588" s="28">
        <v>0.58099999999999996</v>
      </c>
      <c r="AF588" s="94">
        <f t="shared" si="158"/>
        <v>0.69311985029617795</v>
      </c>
      <c r="AG588" s="94">
        <f t="shared" si="144"/>
        <v>0.69353777595260757</v>
      </c>
      <c r="AH588" s="94">
        <f t="shared" si="145"/>
        <v>0.69347708282420639</v>
      </c>
      <c r="AI588" s="94">
        <f t="shared" si="146"/>
        <v>0.69374689866502615</v>
      </c>
      <c r="AJ588" s="94">
        <f t="shared" si="147"/>
        <v>0.69367718688711388</v>
      </c>
      <c r="AK588" s="94">
        <f t="shared" si="148"/>
        <v>0.69387337294982243</v>
      </c>
      <c r="AL588" s="94">
        <f t="shared" si="149"/>
        <v>0.69380514083318634</v>
      </c>
      <c r="AM588" s="94">
        <f t="shared" si="150"/>
        <v>0.69395810979458605</v>
      </c>
      <c r="AO588" s="28">
        <v>0.58099999999999996</v>
      </c>
      <c r="AP588" s="94">
        <f t="shared" si="159"/>
        <v>0.26885714993118687</v>
      </c>
      <c r="AQ588" s="94">
        <f t="shared" si="151"/>
        <v>0.32133520409661576</v>
      </c>
      <c r="AR588" s="94">
        <f t="shared" si="152"/>
        <v>0.37441289184846444</v>
      </c>
      <c r="AS588" s="94">
        <f t="shared" si="153"/>
        <v>0.42686365456370645</v>
      </c>
      <c r="AT588" s="94">
        <f t="shared" si="154"/>
        <v>0.47994060607879341</v>
      </c>
      <c r="AU588" s="94">
        <f t="shared" si="155"/>
        <v>0.53237762257823051</v>
      </c>
      <c r="AV588" s="94">
        <f t="shared" si="156"/>
        <v>0.58545537487014654</v>
      </c>
      <c r="AW588" s="94">
        <f t="shared" si="157"/>
        <v>0.63788424852671477</v>
      </c>
      <c r="AY588" s="28">
        <v>0.58099999999999996</v>
      </c>
      <c r="AZ588" s="34">
        <f>(((L588-VLOOKUP(AZ$6,Data!$N$4:$Y$11,Data!$W$1,FALSE)/1000)*VLOOKUP(AZ$6,Data!$N$4:$Y$11,Data!$P$1,FALSE)^1.5+VLOOKUP(AZ$6,Data!$N$4:$Y$11,Data!$W$1,FALSE)/1000*(Mannings_n_bot)^1.5)/L588)^0.67</f>
        <v>4.9530442579886522E-2</v>
      </c>
      <c r="BA588" s="34">
        <f>(((M588-VLOOKUP(BA$6,Data!$N$4:$Y$11,Data!$W$1,FALSE)/1000)*VLOOKUP(BA$6,Data!$N$4:$Y$11,Data!$P$1,FALSE)^1.5+VLOOKUP(BA$6,Data!$N$4:$Y$11,Data!$W$1,FALSE)/1000*(Mannings_n_bot)^1.5)/M588)^0.67</f>
        <v>4.9416886281239511E-2</v>
      </c>
      <c r="BB588" s="34">
        <f>(((N588-VLOOKUP(BB$6,Data!$N$4:$Y$11,Data!$W$1,FALSE)/1000)*VLOOKUP(BB$6,Data!$N$4:$Y$11,Data!$P$1,FALSE)^1.5+VLOOKUP(BB$6,Data!$N$4:$Y$11,Data!$W$1,FALSE)/1000*(Mannings_n_bot)^1.5)/N588)^0.67</f>
        <v>4.9258411667801601E-2</v>
      </c>
      <c r="BC588" s="34">
        <f>(((O588-VLOOKUP(BC$6,Data!$N$4:$Y$11,Data!$W$1,FALSE)/1000)*VLOOKUP(BC$6,Data!$N$4:$Y$11,Data!$P$1,FALSE)^1.5+VLOOKUP(BC$6,Data!$N$4:$Y$11,Data!$W$1,FALSE)/1000*(Mannings_n_bot)^1.5)/O588)^0.67</f>
        <v>4.9081714510215396E-2</v>
      </c>
      <c r="BD588" s="34">
        <f>(((P588-VLOOKUP(BD$6,Data!$N$4:$Y$11,Data!$W$1,FALSE)/1000)*VLOOKUP(BD$6,Data!$N$4:$Y$11,Data!$P$1,FALSE)^1.5+VLOOKUP(BD$6,Data!$N$4:$Y$11,Data!$W$1,FALSE)/1000*(Mannings_n_bot)^1.5)/P588)^0.67</f>
        <v>4.887711200197286E-2</v>
      </c>
      <c r="BE588" s="34">
        <f>(((Q588-VLOOKUP(BE$6,Data!$N$4:$Y$11,Data!$W$1,FALSE)/1000)*VLOOKUP(BE$6,Data!$N$4:$Y$11,Data!$P$1,FALSE)^1.5+VLOOKUP(BE$6,Data!$N$4:$Y$11,Data!$W$1,FALSE)/1000*(Mannings_n_bot)^1.5)/Q588)^0.67</f>
        <v>4.8697281943250195E-2</v>
      </c>
      <c r="BF588" s="34">
        <f>(((R588-VLOOKUP(BF$6,Data!$N$4:$Y$11,Data!$W$1,FALSE)/1000)*VLOOKUP(BF$6,Data!$N$4:$Y$11,Data!$P$1,FALSE)^1.5+VLOOKUP(BF$6,Data!$N$4:$Y$11,Data!$W$1,FALSE)/1000*(Mannings_n_bot)^1.5)/R588)^0.67</f>
        <v>4.8574137300451938E-2</v>
      </c>
      <c r="BG588" s="34">
        <f>(((S588-VLOOKUP(BG$6,Data!$N$4:$Y$11,Data!$W$1,FALSE)/1000)*VLOOKUP(BG$6,Data!$N$4:$Y$11,Data!$P$1,FALSE)^1.5+VLOOKUP(BG$6,Data!$N$4:$Y$11,Data!$W$1,FALSE)/1000*(Mannings_n_bot)^1.5)/S588)^0.67</f>
        <v>4.8473049194145842E-2</v>
      </c>
    </row>
    <row r="589" spans="1:59" x14ac:dyDescent="0.25">
      <c r="A589" s="28">
        <v>0.58199999999999996</v>
      </c>
      <c r="B589" s="94">
        <v>0.67330628738439557</v>
      </c>
      <c r="C589" s="94">
        <v>0.96660596149653211</v>
      </c>
      <c r="D589" s="94">
        <v>1.3113491321853519</v>
      </c>
      <c r="E589" s="94">
        <v>1.7100368987038992</v>
      </c>
      <c r="F589" s="94">
        <v>2.1599139864145203</v>
      </c>
      <c r="G589" s="94">
        <v>2.6639886402912962</v>
      </c>
      <c r="H589" s="94">
        <v>3.2189994064096821</v>
      </c>
      <c r="I589" s="94">
        <v>3.8284604630207157</v>
      </c>
      <c r="K589" s="28">
        <v>0.58199999999999996</v>
      </c>
      <c r="L589" s="94">
        <v>2.5025028760897676</v>
      </c>
      <c r="M589" s="94">
        <v>3.0059007683956454</v>
      </c>
      <c r="N589" s="94">
        <v>3.4998628119855604</v>
      </c>
      <c r="O589" s="94">
        <v>4.0031306630510146</v>
      </c>
      <c r="P589" s="94">
        <v>4.4970987974303256</v>
      </c>
      <c r="Q589" s="94">
        <v>5.000299628425795</v>
      </c>
      <c r="R589" s="94">
        <v>5.4942770776262799</v>
      </c>
      <c r="S589" s="94">
        <v>5.9974375516009948</v>
      </c>
      <c r="U589" s="28">
        <v>0.58199999999999996</v>
      </c>
      <c r="V589" s="94">
        <v>1.2600128332646756</v>
      </c>
      <c r="W589" s="94">
        <v>1.5125561148999205</v>
      </c>
      <c r="X589" s="94">
        <v>1.7612708865643947</v>
      </c>
      <c r="Y589" s="94">
        <v>2.0137460770524198</v>
      </c>
      <c r="Z589" s="94">
        <v>2.2624622848351668</v>
      </c>
      <c r="AA589" s="94">
        <v>2.51490262558747</v>
      </c>
      <c r="AB589" s="94">
        <v>2.7636227152485051</v>
      </c>
      <c r="AC589" s="94">
        <v>3.016042174641461</v>
      </c>
      <c r="AE589" s="28">
        <v>0.58199999999999996</v>
      </c>
      <c r="AF589" s="94">
        <f t="shared" si="158"/>
        <v>0.6941611486799627</v>
      </c>
      <c r="AG589" s="94">
        <f t="shared" si="144"/>
        <v>0.69457819409334065</v>
      </c>
      <c r="AH589" s="94">
        <f t="shared" si="145"/>
        <v>0.69451762872973799</v>
      </c>
      <c r="AI589" s="94">
        <f t="shared" si="146"/>
        <v>0.69478687676032669</v>
      </c>
      <c r="AJ589" s="94">
        <f t="shared" si="147"/>
        <v>0.69471731164245587</v>
      </c>
      <c r="AK589" s="94">
        <f t="shared" si="148"/>
        <v>0.69491308504600924</v>
      </c>
      <c r="AL589" s="94">
        <f t="shared" si="149"/>
        <v>0.69484499642176711</v>
      </c>
      <c r="AM589" s="94">
        <f t="shared" si="150"/>
        <v>0.69499764372975703</v>
      </c>
      <c r="AO589" s="28">
        <v>0.58199999999999996</v>
      </c>
      <c r="AP589" s="94">
        <f t="shared" si="159"/>
        <v>0.26905315227307786</v>
      </c>
      <c r="AQ589" s="94">
        <f t="shared" si="151"/>
        <v>0.32156948481451159</v>
      </c>
      <c r="AR589" s="94">
        <f t="shared" si="152"/>
        <v>0.37468586702728229</v>
      </c>
      <c r="AS589" s="94">
        <f t="shared" si="153"/>
        <v>0.42717488951524313</v>
      </c>
      <c r="AT589" s="94">
        <f t="shared" si="154"/>
        <v>0.48029053478849754</v>
      </c>
      <c r="AU589" s="94">
        <f t="shared" si="155"/>
        <v>0.53276580170256294</v>
      </c>
      <c r="AV589" s="94">
        <f t="shared" si="156"/>
        <v>0.58588224818840084</v>
      </c>
      <c r="AW589" s="94">
        <f t="shared" si="157"/>
        <v>0.63834936672224651</v>
      </c>
      <c r="AY589" s="28">
        <v>0.58199999999999996</v>
      </c>
      <c r="AZ589" s="34">
        <f>(((L589-VLOOKUP(AZ$6,Data!$N$4:$Y$11,Data!$W$1,FALSE)/1000)*VLOOKUP(AZ$6,Data!$N$4:$Y$11,Data!$P$1,FALSE)^1.5+VLOOKUP(AZ$6,Data!$N$4:$Y$11,Data!$W$1,FALSE)/1000*(Mannings_n_bot)^1.5)/L589)^0.67</f>
        <v>4.9518423806249275E-2</v>
      </c>
      <c r="BA589" s="34">
        <f>(((M589-VLOOKUP(BA$6,Data!$N$4:$Y$11,Data!$W$1,FALSE)/1000)*VLOOKUP(BA$6,Data!$N$4:$Y$11,Data!$P$1,FALSE)^1.5+VLOOKUP(BA$6,Data!$N$4:$Y$11,Data!$W$1,FALSE)/1000*(Mannings_n_bot)^1.5)/M589)^0.67</f>
        <v>4.9404668366418762E-2</v>
      </c>
      <c r="BB589" s="34">
        <f>(((N589-VLOOKUP(BB$6,Data!$N$4:$Y$11,Data!$W$1,FALSE)/1000)*VLOOKUP(BB$6,Data!$N$4:$Y$11,Data!$P$1,FALSE)^1.5+VLOOKUP(BB$6,Data!$N$4:$Y$11,Data!$W$1,FALSE)/1000*(Mannings_n_bot)^1.5)/N589)^0.67</f>
        <v>4.924599187524209E-2</v>
      </c>
      <c r="BC589" s="34">
        <f>(((O589-VLOOKUP(BC$6,Data!$N$4:$Y$11,Data!$W$1,FALSE)/1000)*VLOOKUP(BC$6,Data!$N$4:$Y$11,Data!$P$1,FALSE)^1.5+VLOOKUP(BC$6,Data!$N$4:$Y$11,Data!$W$1,FALSE)/1000*(Mannings_n_bot)^1.5)/O589)^0.67</f>
        <v>4.9069027566024138E-2</v>
      </c>
      <c r="BD589" s="34">
        <f>(((P589-VLOOKUP(BD$6,Data!$N$4:$Y$11,Data!$W$1,FALSE)/1000)*VLOOKUP(BD$6,Data!$N$4:$Y$11,Data!$P$1,FALSE)^1.5+VLOOKUP(BD$6,Data!$N$4:$Y$11,Data!$W$1,FALSE)/1000*(Mannings_n_bot)^1.5)/P589)^0.67</f>
        <v>4.8864161994681563E-2</v>
      </c>
      <c r="BE589" s="34">
        <f>(((Q589-VLOOKUP(BE$6,Data!$N$4:$Y$11,Data!$W$1,FALSE)/1000)*VLOOKUP(BE$6,Data!$N$4:$Y$11,Data!$P$1,FALSE)^1.5+VLOOKUP(BE$6,Data!$N$4:$Y$11,Data!$W$1,FALSE)/1000*(Mannings_n_bot)^1.5)/Q589)^0.67</f>
        <v>4.8684067224699978E-2</v>
      </c>
      <c r="BF589" s="34">
        <f>(((R589-VLOOKUP(BF$6,Data!$N$4:$Y$11,Data!$W$1,FALSE)/1000)*VLOOKUP(BF$6,Data!$N$4:$Y$11,Data!$P$1,FALSE)^1.5+VLOOKUP(BF$6,Data!$N$4:$Y$11,Data!$W$1,FALSE)/1000*(Mannings_n_bot)^1.5)/R589)^0.67</f>
        <v>4.8560766966406849E-2</v>
      </c>
      <c r="BG589" s="34">
        <f>(((S589-VLOOKUP(BG$6,Data!$N$4:$Y$11,Data!$W$1,FALSE)/1000)*VLOOKUP(BG$6,Data!$N$4:$Y$11,Data!$P$1,FALSE)^1.5+VLOOKUP(BG$6,Data!$N$4:$Y$11,Data!$W$1,FALSE)/1000*(Mannings_n_bot)^1.5)/S589)^0.67</f>
        <v>4.8459523491284975E-2</v>
      </c>
    </row>
    <row r="590" spans="1:59" x14ac:dyDescent="0.25">
      <c r="A590" s="28">
        <v>0.58299999999999996</v>
      </c>
      <c r="B590" s="94">
        <v>0.67431543543555328</v>
      </c>
      <c r="C590" s="94">
        <v>0.96805260673406934</v>
      </c>
      <c r="D590" s="94">
        <v>1.3133121413479469</v>
      </c>
      <c r="E590" s="94">
        <v>1.7125943248670006</v>
      </c>
      <c r="F590" s="94">
        <v>2.1631450020547902</v>
      </c>
      <c r="G590" s="94">
        <v>2.6679709914252516</v>
      </c>
      <c r="H590" s="94">
        <v>3.2238125721454711</v>
      </c>
      <c r="I590" s="94">
        <v>3.8341818822289917</v>
      </c>
      <c r="K590" s="28">
        <v>0.58299999999999996</v>
      </c>
      <c r="L590" s="94">
        <v>2.504436854650427</v>
      </c>
      <c r="M590" s="94">
        <v>3.0082170682576663</v>
      </c>
      <c r="N590" s="94">
        <v>3.5025608871063896</v>
      </c>
      <c r="O590" s="94">
        <v>4.0062109340035956</v>
      </c>
      <c r="P590" s="94">
        <v>4.5005608373948132</v>
      </c>
      <c r="Q590" s="94">
        <v>5.0041438012879649</v>
      </c>
      <c r="R590" s="94">
        <v>5.498503021590575</v>
      </c>
      <c r="S590" s="94">
        <v>6.0020455913039763</v>
      </c>
      <c r="U590" s="28">
        <v>0.58299999999999996</v>
      </c>
      <c r="V590" s="94">
        <v>1.2589301121697247</v>
      </c>
      <c r="W590" s="94">
        <v>1.5112510869559888</v>
      </c>
      <c r="X590" s="94">
        <v>1.7597521654956516</v>
      </c>
      <c r="Y590" s="94">
        <v>2.0120050867127488</v>
      </c>
      <c r="Z590" s="94">
        <v>2.2605075916955752</v>
      </c>
      <c r="AA590" s="94">
        <v>2.5127256836907859</v>
      </c>
      <c r="AB590" s="94">
        <v>2.761232063352828</v>
      </c>
      <c r="AC590" s="94">
        <v>3.0134292868295778</v>
      </c>
      <c r="AE590" s="28">
        <v>0.58299999999999996</v>
      </c>
      <c r="AF590" s="94">
        <f t="shared" si="158"/>
        <v>0.69520155389153593</v>
      </c>
      <c r="AG590" s="94">
        <f t="shared" si="144"/>
        <v>0.69561771617018231</v>
      </c>
      <c r="AH590" s="94">
        <f t="shared" si="145"/>
        <v>0.69555727899168485</v>
      </c>
      <c r="AI590" s="94">
        <f t="shared" si="146"/>
        <v>0.69582595734259545</v>
      </c>
      <c r="AJ590" s="94">
        <f t="shared" si="147"/>
        <v>0.69575653936800486</v>
      </c>
      <c r="AK590" s="94">
        <f t="shared" si="148"/>
        <v>0.69595189875203567</v>
      </c>
      <c r="AL590" s="94">
        <f t="shared" si="149"/>
        <v>0.69588395409345927</v>
      </c>
      <c r="AM590" s="94">
        <f t="shared" si="150"/>
        <v>0.69603627868679785</v>
      </c>
      <c r="AO590" s="28">
        <v>0.58299999999999996</v>
      </c>
      <c r="AP590" s="94">
        <f t="shared" si="159"/>
        <v>0.2692483278959234</v>
      </c>
      <c r="AQ590" s="94">
        <f t="shared" si="151"/>
        <v>0.32180277711633259</v>
      </c>
      <c r="AR590" s="94">
        <f t="shared" si="152"/>
        <v>0.37495769058077055</v>
      </c>
      <c r="AS590" s="94">
        <f t="shared" si="153"/>
        <v>0.4274848112292291</v>
      </c>
      <c r="AT590" s="94">
        <f t="shared" si="154"/>
        <v>0.48063898705276575</v>
      </c>
      <c r="AU590" s="94">
        <f t="shared" si="155"/>
        <v>0.53315234281208512</v>
      </c>
      <c r="AV590" s="94">
        <f t="shared" si="156"/>
        <v>0.58630732028094901</v>
      </c>
      <c r="AW590" s="94">
        <f t="shared" si="157"/>
        <v>0.63881252214813566</v>
      </c>
      <c r="AY590" s="28">
        <v>0.58299999999999996</v>
      </c>
      <c r="AZ590" s="34">
        <f>(((L590-VLOOKUP(AZ$6,Data!$N$4:$Y$11,Data!$W$1,FALSE)/1000)*VLOOKUP(AZ$6,Data!$N$4:$Y$11,Data!$P$1,FALSE)^1.5+VLOOKUP(AZ$6,Data!$N$4:$Y$11,Data!$W$1,FALSE)/1000*(Mannings_n_bot)^1.5)/L590)^0.67</f>
        <v>4.9506411849455534E-2</v>
      </c>
      <c r="BA590" s="34">
        <f>(((M590-VLOOKUP(BA$6,Data!$N$4:$Y$11,Data!$W$1,FALSE)/1000)*VLOOKUP(BA$6,Data!$N$4:$Y$11,Data!$P$1,FALSE)^1.5+VLOOKUP(BA$6,Data!$N$4:$Y$11,Data!$W$1,FALSE)/1000*(Mannings_n_bot)^1.5)/M590)^0.67</f>
        <v>4.9392457256395121E-2</v>
      </c>
      <c r="BB590" s="34">
        <f>(((N590-VLOOKUP(BB$6,Data!$N$4:$Y$11,Data!$W$1,FALSE)/1000)*VLOOKUP(BB$6,Data!$N$4:$Y$11,Data!$P$1,FALSE)^1.5+VLOOKUP(BB$6,Data!$N$4:$Y$11,Data!$W$1,FALSE)/1000*(Mannings_n_bot)^1.5)/N590)^0.67</f>
        <v>4.9233578984379467E-2</v>
      </c>
      <c r="BC590" s="34">
        <f>(((O590-VLOOKUP(BC$6,Data!$N$4:$Y$11,Data!$W$1,FALSE)/1000)*VLOOKUP(BC$6,Data!$N$4:$Y$11,Data!$P$1,FALSE)^1.5+VLOOKUP(BC$6,Data!$N$4:$Y$11,Data!$W$1,FALSE)/1000*(Mannings_n_bot)^1.5)/O590)^0.67</f>
        <v>4.9056347566922232E-2</v>
      </c>
      <c r="BD590" s="34">
        <f>(((P590-VLOOKUP(BD$6,Data!$N$4:$Y$11,Data!$W$1,FALSE)/1000)*VLOOKUP(BD$6,Data!$N$4:$Y$11,Data!$P$1,FALSE)^1.5+VLOOKUP(BD$6,Data!$N$4:$Y$11,Data!$W$1,FALSE)/1000*(Mannings_n_bot)^1.5)/P590)^0.67</f>
        <v>4.8851219052518262E-2</v>
      </c>
      <c r="BE590" s="34">
        <f>(((Q590-VLOOKUP(BE$6,Data!$N$4:$Y$11,Data!$W$1,FALSE)/1000)*VLOOKUP(BE$6,Data!$N$4:$Y$11,Data!$P$1,FALSE)^1.5+VLOOKUP(BE$6,Data!$N$4:$Y$11,Data!$W$1,FALSE)/1000*(Mannings_n_bot)^1.5)/Q590)^0.67</f>
        <v>4.8670859624390682E-2</v>
      </c>
      <c r="BF590" s="34">
        <f>(((R590-VLOOKUP(BF$6,Data!$N$4:$Y$11,Data!$W$1,FALSE)/1000)*VLOOKUP(BF$6,Data!$N$4:$Y$11,Data!$P$1,FALSE)^1.5+VLOOKUP(BF$6,Data!$N$4:$Y$11,Data!$W$1,FALSE)/1000*(Mannings_n_bot)^1.5)/R590)^0.67</f>
        <v>4.8547403826250855E-2</v>
      </c>
      <c r="BG590" s="34">
        <f>(((S590-VLOOKUP(BG$6,Data!$N$4:$Y$11,Data!$W$1,FALSE)/1000)*VLOOKUP(BG$6,Data!$N$4:$Y$11,Data!$P$1,FALSE)^1.5+VLOOKUP(BG$6,Data!$N$4:$Y$11,Data!$W$1,FALSE)/1000*(Mannings_n_bot)^1.5)/S590)^0.67</f>
        <v>4.844600500115831E-2</v>
      </c>
    </row>
    <row r="591" spans="1:59" x14ac:dyDescent="0.25">
      <c r="A591" s="28">
        <v>0.58399999999999996</v>
      </c>
      <c r="B591" s="94">
        <v>0.67532371476882136</v>
      </c>
      <c r="C591" s="94">
        <v>0.96949800157367094</v>
      </c>
      <c r="D591" s="94">
        <v>1.3152734547961353</v>
      </c>
      <c r="E591" s="94">
        <v>1.7151495360466753</v>
      </c>
      <c r="F591" s="94">
        <v>2.1663732212084401</v>
      </c>
      <c r="G591" s="94">
        <v>2.6719498892168954</v>
      </c>
      <c r="H591" s="94">
        <v>3.2286215668492133</v>
      </c>
      <c r="I591" s="94">
        <v>3.8398983359638095</v>
      </c>
      <c r="K591" s="28">
        <v>0.58399999999999996</v>
      </c>
      <c r="L591" s="94">
        <v>2.5063724994979846</v>
      </c>
      <c r="M591" s="94">
        <v>3.0105353719306769</v>
      </c>
      <c r="N591" s="94">
        <v>3.5052612949329998</v>
      </c>
      <c r="O591" s="94">
        <v>4.0092938750887601</v>
      </c>
      <c r="P591" s="94">
        <v>4.5040258763977707</v>
      </c>
      <c r="Q591" s="94">
        <v>5.0079913105644742</v>
      </c>
      <c r="R591" s="94">
        <v>5.502732630885748</v>
      </c>
      <c r="S591" s="94">
        <v>6.0066576336826891</v>
      </c>
      <c r="U591" s="28">
        <v>0.58399999999999996</v>
      </c>
      <c r="V591" s="94">
        <v>1.2578444175208938</v>
      </c>
      <c r="W591" s="94">
        <v>1.5099425057390008</v>
      </c>
      <c r="X591" s="94">
        <v>1.7582293041251877</v>
      </c>
      <c r="Y591" s="94">
        <v>2.0102593765558985</v>
      </c>
      <c r="Z591" s="94">
        <v>2.2585475917362019</v>
      </c>
      <c r="AA591" s="94">
        <v>2.5105428555589078</v>
      </c>
      <c r="AB591" s="94">
        <v>2.7588349382249833</v>
      </c>
      <c r="AC591" s="94">
        <v>3.0108093464282475</v>
      </c>
      <c r="AE591" s="28">
        <v>0.58399999999999996</v>
      </c>
      <c r="AF591" s="94">
        <f t="shared" si="158"/>
        <v>0.69624106347771642</v>
      </c>
      <c r="AG591" s="94">
        <f t="shared" si="144"/>
        <v>0.69665633974321295</v>
      </c>
      <c r="AH591" s="94">
        <f t="shared" si="145"/>
        <v>0.69659603116820212</v>
      </c>
      <c r="AI591" s="94">
        <f t="shared" si="146"/>
        <v>0.69686413797854241</v>
      </c>
      <c r="AJ591" s="94">
        <f t="shared" si="147"/>
        <v>0.69679486762826082</v>
      </c>
      <c r="AK591" s="94">
        <f t="shared" si="148"/>
        <v>0.6969898116386205</v>
      </c>
      <c r="AL591" s="94">
        <f t="shared" si="149"/>
        <v>0.69692201141681887</v>
      </c>
      <c r="AM591" s="94">
        <f t="shared" si="150"/>
        <v>0.69707401223911303</v>
      </c>
      <c r="AO591" s="28">
        <v>0.58399999999999996</v>
      </c>
      <c r="AP591" s="94">
        <f t="shared" si="159"/>
        <v>0.26944267657903431</v>
      </c>
      <c r="AQ591" s="94">
        <f t="shared" si="151"/>
        <v>0.32203508074111259</v>
      </c>
      <c r="AR591" s="94">
        <f t="shared" si="152"/>
        <v>0.37522836220438616</v>
      </c>
      <c r="AS591" s="94">
        <f t="shared" si="153"/>
        <v>0.42779341936083554</v>
      </c>
      <c r="AT591" s="94">
        <f t="shared" si="154"/>
        <v>0.48098596248320441</v>
      </c>
      <c r="AU591" s="94">
        <f t="shared" si="155"/>
        <v>0.5335372454781131</v>
      </c>
      <c r="AV591" s="94">
        <f t="shared" si="156"/>
        <v>0.58673059067554911</v>
      </c>
      <c r="AW591" s="94">
        <f t="shared" si="157"/>
        <v>0.63927371429184709</v>
      </c>
      <c r="AY591" s="28">
        <v>0.58399999999999996</v>
      </c>
      <c r="AZ591" s="34">
        <f>(((L591-VLOOKUP(AZ$6,Data!$N$4:$Y$11,Data!$W$1,FALSE)/1000)*VLOOKUP(AZ$6,Data!$N$4:$Y$11,Data!$P$1,FALSE)^1.5+VLOOKUP(AZ$6,Data!$N$4:$Y$11,Data!$W$1,FALSE)/1000*(Mannings_n_bot)^1.5)/L591)^0.67</f>
        <v>4.9494406670539816E-2</v>
      </c>
      <c r="BA591" s="34">
        <f>(((M591-VLOOKUP(BA$6,Data!$N$4:$Y$11,Data!$W$1,FALSE)/1000)*VLOOKUP(BA$6,Data!$N$4:$Y$11,Data!$P$1,FALSE)^1.5+VLOOKUP(BA$6,Data!$N$4:$Y$11,Data!$W$1,FALSE)/1000*(Mannings_n_bot)^1.5)/M591)^0.67</f>
        <v>4.9380252911844794E-2</v>
      </c>
      <c r="BB591" s="34">
        <f>(((N591-VLOOKUP(BB$6,Data!$N$4:$Y$11,Data!$W$1,FALSE)/1000)*VLOOKUP(BB$6,Data!$N$4:$Y$11,Data!$P$1,FALSE)^1.5+VLOOKUP(BB$6,Data!$N$4:$Y$11,Data!$W$1,FALSE)/1000*(Mannings_n_bot)^1.5)/N591)^0.67</f>
        <v>4.9221172955233483E-2</v>
      </c>
      <c r="BC591" s="34">
        <f>(((O591-VLOOKUP(BC$6,Data!$N$4:$Y$11,Data!$W$1,FALSE)/1000)*VLOOKUP(BC$6,Data!$N$4:$Y$11,Data!$P$1,FALSE)^1.5+VLOOKUP(BC$6,Data!$N$4:$Y$11,Data!$W$1,FALSE)/1000*(Mannings_n_bot)^1.5)/O591)^0.67</f>
        <v>4.9043674472280467E-2</v>
      </c>
      <c r="BD591" s="34">
        <f>(((P591-VLOOKUP(BD$6,Data!$N$4:$Y$11,Data!$W$1,FALSE)/1000)*VLOOKUP(BD$6,Data!$N$4:$Y$11,Data!$P$1,FALSE)^1.5+VLOOKUP(BD$6,Data!$N$4:$Y$11,Data!$W$1,FALSE)/1000*(Mannings_n_bot)^1.5)/P591)^0.67</f>
        <v>4.8838283134006955E-2</v>
      </c>
      <c r="BE591" s="34">
        <f>(((Q591-VLOOKUP(BE$6,Data!$N$4:$Y$11,Data!$W$1,FALSE)/1000)*VLOOKUP(BE$6,Data!$N$4:$Y$11,Data!$P$1,FALSE)^1.5+VLOOKUP(BE$6,Data!$N$4:$Y$11,Data!$W$1,FALSE)/1000*(Mannings_n_bot)^1.5)/Q591)^0.67</f>
        <v>4.8657659100166173E-2</v>
      </c>
      <c r="BF591" s="34">
        <f>(((R591-VLOOKUP(BF$6,Data!$N$4:$Y$11,Data!$W$1,FALSE)/1000)*VLOOKUP(BF$6,Data!$N$4:$Y$11,Data!$P$1,FALSE)^1.5+VLOOKUP(BF$6,Data!$N$4:$Y$11,Data!$W$1,FALSE)/1000*(Mannings_n_bot)^1.5)/R591)^0.67</f>
        <v>4.8534047837310343E-2</v>
      </c>
      <c r="BG591" s="34">
        <f>(((S591-VLOOKUP(BG$6,Data!$N$4:$Y$11,Data!$W$1,FALSE)/1000)*VLOOKUP(BG$6,Data!$N$4:$Y$11,Data!$P$1,FALSE)^1.5+VLOOKUP(BG$6,Data!$N$4:$Y$11,Data!$W$1,FALSE)/1000*(Mannings_n_bot)^1.5)/S591)^0.67</f>
        <v>4.8432493680720612E-2</v>
      </c>
    </row>
    <row r="592" spans="1:59" x14ac:dyDescent="0.25">
      <c r="A592" s="28">
        <v>0.58499999999999996</v>
      </c>
      <c r="B592" s="94">
        <v>0.67633112299856402</v>
      </c>
      <c r="C592" s="94">
        <v>0.97094214261101586</v>
      </c>
      <c r="D592" s="94">
        <v>1.3172330679073925</v>
      </c>
      <c r="E592" s="94">
        <v>1.7177025262384293</v>
      </c>
      <c r="F592" s="94">
        <v>2.169598636283677</v>
      </c>
      <c r="G592" s="94">
        <v>2.6759253243291736</v>
      </c>
      <c r="H592" s="94">
        <v>3.2334263792274638</v>
      </c>
      <c r="I592" s="94">
        <v>3.8456098108231735</v>
      </c>
      <c r="K592" s="28">
        <v>0.58499999999999996</v>
      </c>
      <c r="L592" s="94">
        <v>2.5083098180939567</v>
      </c>
      <c r="M592" s="94">
        <v>3.0128556883543895</v>
      </c>
      <c r="N592" s="94">
        <v>3.5079640458780088</v>
      </c>
      <c r="O592" s="94">
        <v>4.0123794981969434</v>
      </c>
      <c r="P592" s="94">
        <v>4.5074939278025079</v>
      </c>
      <c r="Q592" s="94">
        <v>5.0118421710962577</v>
      </c>
      <c r="R592" s="94">
        <v>5.5069659218256071</v>
      </c>
      <c r="S592" s="94">
        <v>6.0112736965284528</v>
      </c>
      <c r="U592" s="28">
        <v>0.58499999999999996</v>
      </c>
      <c r="V592" s="94">
        <v>1.2567557416117423</v>
      </c>
      <c r="W592" s="94">
        <v>1.5086303620026635</v>
      </c>
      <c r="X592" s="94">
        <v>1.7567022916854895</v>
      </c>
      <c r="Y592" s="94">
        <v>2.0085089342750768</v>
      </c>
      <c r="Z592" s="94">
        <v>2.2565822711290102</v>
      </c>
      <c r="AA592" s="94">
        <v>2.5083541258248183</v>
      </c>
      <c r="AB592" s="94">
        <v>2.7564313229766686</v>
      </c>
      <c r="AC592" s="94">
        <v>3.0081823350103623</v>
      </c>
      <c r="AE592" s="28">
        <v>0.58499999999999996</v>
      </c>
      <c r="AF592" s="94">
        <f t="shared" si="158"/>
        <v>0.69727967497897592</v>
      </c>
      <c r="AG592" s="94">
        <f t="shared" si="144"/>
        <v>0.69769406236617515</v>
      </c>
      <c r="AH592" s="94">
        <f t="shared" si="145"/>
        <v>0.69763388281110505</v>
      </c>
      <c r="AI592" s="94">
        <f t="shared" si="146"/>
        <v>0.69790141622854573</v>
      </c>
      <c r="AJ592" s="94">
        <f t="shared" si="147"/>
        <v>0.69783229398139046</v>
      </c>
      <c r="AK592" s="94">
        <f t="shared" si="148"/>
        <v>0.69802682127015236</v>
      </c>
      <c r="AL592" s="94">
        <f t="shared" si="149"/>
        <v>0.69795916595407193</v>
      </c>
      <c r="AM592" s="94">
        <f t="shared" si="150"/>
        <v>0.69811084195377793</v>
      </c>
      <c r="AO592" s="28">
        <v>0.58499999999999996</v>
      </c>
      <c r="AP592" s="94">
        <f t="shared" si="159"/>
        <v>0.26963619809633493</v>
      </c>
      <c r="AQ592" s="94">
        <f t="shared" si="151"/>
        <v>0.32226639542146168</v>
      </c>
      <c r="AR592" s="94">
        <f t="shared" si="152"/>
        <v>0.37549788158609876</v>
      </c>
      <c r="AS592" s="94">
        <f t="shared" si="153"/>
        <v>0.42810071355671098</v>
      </c>
      <c r="AT592" s="94">
        <f t="shared" si="154"/>
        <v>0.48133146068183369</v>
      </c>
      <c r="AU592" s="94">
        <f t="shared" si="155"/>
        <v>0.53392050926133994</v>
      </c>
      <c r="AV592" s="94">
        <f t="shared" si="156"/>
        <v>0.58715205888827338</v>
      </c>
      <c r="AW592" s="94">
        <f t="shared" si="157"/>
        <v>0.63973294262812164</v>
      </c>
      <c r="AY592" s="28">
        <v>0.58499999999999996</v>
      </c>
      <c r="AZ592" s="34">
        <f>(((L592-VLOOKUP(AZ$6,Data!$N$4:$Y$11,Data!$W$1,FALSE)/1000)*VLOOKUP(AZ$6,Data!$N$4:$Y$11,Data!$P$1,FALSE)^1.5+VLOOKUP(AZ$6,Data!$N$4:$Y$11,Data!$W$1,FALSE)/1000*(Mannings_n_bot)^1.5)/L592)^0.67</f>
        <v>4.9482408230488654E-2</v>
      </c>
      <c r="BA592" s="34">
        <f>(((M592-VLOOKUP(BA$6,Data!$N$4:$Y$11,Data!$W$1,FALSE)/1000)*VLOOKUP(BA$6,Data!$N$4:$Y$11,Data!$P$1,FALSE)^1.5+VLOOKUP(BA$6,Data!$N$4:$Y$11,Data!$W$1,FALSE)/1000*(Mannings_n_bot)^1.5)/M592)^0.67</f>
        <v>4.9368055293393304E-2</v>
      </c>
      <c r="BB592" s="34">
        <f>(((N592-VLOOKUP(BB$6,Data!$N$4:$Y$11,Data!$W$1,FALSE)/1000)*VLOOKUP(BB$6,Data!$N$4:$Y$11,Data!$P$1,FALSE)^1.5+VLOOKUP(BB$6,Data!$N$4:$Y$11,Data!$W$1,FALSE)/1000*(Mannings_n_bot)^1.5)/N592)^0.67</f>
        <v>4.9208773747772251E-2</v>
      </c>
      <c r="BC592" s="34">
        <f>(((O592-VLOOKUP(BC$6,Data!$N$4:$Y$11,Data!$W$1,FALSE)/1000)*VLOOKUP(BC$6,Data!$N$4:$Y$11,Data!$P$1,FALSE)^1.5+VLOOKUP(BC$6,Data!$N$4:$Y$11,Data!$W$1,FALSE)/1000*(Mannings_n_bot)^1.5)/O592)^0.67</f>
        <v>4.9031008241415264E-2</v>
      </c>
      <c r="BD592" s="34">
        <f>(((P592-VLOOKUP(BD$6,Data!$N$4:$Y$11,Data!$W$1,FALSE)/1000)*VLOOKUP(BD$6,Data!$N$4:$Y$11,Data!$P$1,FALSE)^1.5+VLOOKUP(BD$6,Data!$N$4:$Y$11,Data!$W$1,FALSE)/1000*(Mannings_n_bot)^1.5)/P592)^0.67</f>
        <v>4.8825354197615876E-2</v>
      </c>
      <c r="BE592" s="34">
        <f>(((Q592-VLOOKUP(BE$6,Data!$N$4:$Y$11,Data!$W$1,FALSE)/1000)*VLOOKUP(BE$6,Data!$N$4:$Y$11,Data!$P$1,FALSE)^1.5+VLOOKUP(BE$6,Data!$N$4:$Y$11,Data!$W$1,FALSE)/1000*(Mannings_n_bot)^1.5)/Q592)^0.67</f>
        <v>4.8644465609812192E-2</v>
      </c>
      <c r="BF592" s="34">
        <f>(((R592-VLOOKUP(BF$6,Data!$N$4:$Y$11,Data!$W$1,FALSE)/1000)*VLOOKUP(BF$6,Data!$N$4:$Y$11,Data!$P$1,FALSE)^1.5+VLOOKUP(BF$6,Data!$N$4:$Y$11,Data!$W$1,FALSE)/1000*(Mannings_n_bot)^1.5)/R592)^0.67</f>
        <v>4.8520698956852758E-2</v>
      </c>
      <c r="BG592" s="34">
        <f>(((S592-VLOOKUP(BG$6,Data!$N$4:$Y$11,Data!$W$1,FALSE)/1000)*VLOOKUP(BG$6,Data!$N$4:$Y$11,Data!$P$1,FALSE)^1.5+VLOOKUP(BG$6,Data!$N$4:$Y$11,Data!$W$1,FALSE)/1000*(Mannings_n_bot)^1.5)/S592)^0.67</f>
        <v>4.841898948686621E-2</v>
      </c>
    </row>
    <row r="593" spans="1:59" x14ac:dyDescent="0.25">
      <c r="A593" s="28">
        <v>0.58599999999999997</v>
      </c>
      <c r="B593" s="94">
        <v>0.67733765773295196</v>
      </c>
      <c r="C593" s="94">
        <v>0.97238502643290747</v>
      </c>
      <c r="D593" s="94">
        <v>1.319190976047153</v>
      </c>
      <c r="E593" s="94">
        <v>1.7202532894220819</v>
      </c>
      <c r="F593" s="94">
        <v>2.1728212396688882</v>
      </c>
      <c r="G593" s="94">
        <v>2.6798972874006126</v>
      </c>
      <c r="H593" s="94">
        <v>3.2382269979572555</v>
      </c>
      <c r="I593" s="94">
        <v>3.8513162933700125</v>
      </c>
      <c r="K593" s="28">
        <v>0.58599999999999997</v>
      </c>
      <c r="L593" s="94">
        <v>2.5102488179430642</v>
      </c>
      <c r="M593" s="94">
        <v>3.0151780265203523</v>
      </c>
      <c r="N593" s="94">
        <v>3.5106691504144028</v>
      </c>
      <c r="O593" s="94">
        <v>4.0154678152875709</v>
      </c>
      <c r="P593" s="94">
        <v>4.5109650050498518</v>
      </c>
      <c r="Q593" s="94">
        <v>5.0156963978103892</v>
      </c>
      <c r="R593" s="94">
        <v>5.5112029108186311</v>
      </c>
      <c r="S593" s="94">
        <v>6.0158937977358837</v>
      </c>
      <c r="U593" s="28">
        <v>0.58599999999999997</v>
      </c>
      <c r="V593" s="94">
        <v>1.2556640766879039</v>
      </c>
      <c r="W593" s="94">
        <v>1.5073146464432705</v>
      </c>
      <c r="X593" s="94">
        <v>1.7551711173421696</v>
      </c>
      <c r="Y593" s="94">
        <v>2.0067537474871364</v>
      </c>
      <c r="Z593" s="94">
        <v>2.2546116159601461</v>
      </c>
      <c r="AA593" s="94">
        <v>2.5061594790262003</v>
      </c>
      <c r="AB593" s="94">
        <v>2.7540212006148193</v>
      </c>
      <c r="AC593" s="94">
        <v>3.0055482340345714</v>
      </c>
      <c r="AE593" s="28">
        <v>0.58599999999999997</v>
      </c>
      <c r="AF593" s="94">
        <f t="shared" si="158"/>
        <v>0.69831738592940129</v>
      </c>
      <c r="AG593" s="94">
        <f t="shared" si="144"/>
        <v>0.69873088158643359</v>
      </c>
      <c r="AH593" s="94">
        <f t="shared" si="145"/>
        <v>0.6986708314658322</v>
      </c>
      <c r="AI593" s="94">
        <f t="shared" si="146"/>
        <v>0.69893778964660958</v>
      </c>
      <c r="AJ593" s="94">
        <f t="shared" si="147"/>
        <v>0.69886881597918549</v>
      </c>
      <c r="AK593" s="94">
        <f t="shared" si="148"/>
        <v>0.69906292520464985</v>
      </c>
      <c r="AL593" s="94">
        <f t="shared" si="149"/>
        <v>0.69899541526107167</v>
      </c>
      <c r="AM593" s="94">
        <f t="shared" si="150"/>
        <v>0.69914676539150067</v>
      </c>
      <c r="AO593" s="28">
        <v>0.58599999999999997</v>
      </c>
      <c r="AP593" s="94">
        <f t="shared" si="159"/>
        <v>0.26982889221633921</v>
      </c>
      <c r="AQ593" s="94">
        <f t="shared" si="151"/>
        <v>0.32249672088353681</v>
      </c>
      <c r="AR593" s="94">
        <f t="shared" si="152"/>
        <v>0.37576624840635708</v>
      </c>
      <c r="AS593" s="94">
        <f t="shared" si="153"/>
        <v>0.42840669345494048</v>
      </c>
      <c r="AT593" s="94">
        <f t="shared" si="154"/>
        <v>0.48167548124104231</v>
      </c>
      <c r="AU593" s="94">
        <f t="shared" si="155"/>
        <v>0.53430213371178648</v>
      </c>
      <c r="AV593" s="94">
        <f t="shared" si="156"/>
        <v>0.58757172442345273</v>
      </c>
      <c r="AW593" s="94">
        <f t="shared" si="157"/>
        <v>0.64019020661891968</v>
      </c>
      <c r="AY593" s="28">
        <v>0.58599999999999997</v>
      </c>
      <c r="AZ593" s="34">
        <f>(((L593-VLOOKUP(AZ$6,Data!$N$4:$Y$11,Data!$W$1,FALSE)/1000)*VLOOKUP(AZ$6,Data!$N$4:$Y$11,Data!$P$1,FALSE)^1.5+VLOOKUP(AZ$6,Data!$N$4:$Y$11,Data!$W$1,FALSE)/1000*(Mannings_n_bot)^1.5)/L593)^0.67</f>
        <v>4.9470416490239449E-2</v>
      </c>
      <c r="BA593" s="34">
        <f>(((M593-VLOOKUP(BA$6,Data!$N$4:$Y$11,Data!$W$1,FALSE)/1000)*VLOOKUP(BA$6,Data!$N$4:$Y$11,Data!$P$1,FALSE)^1.5+VLOOKUP(BA$6,Data!$N$4:$Y$11,Data!$W$1,FALSE)/1000*(Mannings_n_bot)^1.5)/M593)^0.67</f>
        <v>4.9355864361614328E-2</v>
      </c>
      <c r="BB593" s="34">
        <f>(((N593-VLOOKUP(BB$6,Data!$N$4:$Y$11,Data!$W$1,FALSE)/1000)*VLOOKUP(BB$6,Data!$N$4:$Y$11,Data!$P$1,FALSE)^1.5+VLOOKUP(BB$6,Data!$N$4:$Y$11,Data!$W$1,FALSE)/1000*(Mannings_n_bot)^1.5)/N593)^0.67</f>
        <v>4.9196381321910961E-2</v>
      </c>
      <c r="BC593" s="34">
        <f>(((O593-VLOOKUP(BC$6,Data!$N$4:$Y$11,Data!$W$1,FALSE)/1000)*VLOOKUP(BC$6,Data!$N$4:$Y$11,Data!$P$1,FALSE)^1.5+VLOOKUP(BC$6,Data!$N$4:$Y$11,Data!$W$1,FALSE)/1000*(Mannings_n_bot)^1.5)/O593)^0.67</f>
        <v>4.9018348833587612E-2</v>
      </c>
      <c r="BD593" s="34">
        <f>(((P593-VLOOKUP(BD$6,Data!$N$4:$Y$11,Data!$W$1,FALSE)/1000)*VLOOKUP(BD$6,Data!$N$4:$Y$11,Data!$P$1,FALSE)^1.5+VLOOKUP(BD$6,Data!$N$4:$Y$11,Data!$W$1,FALSE)/1000*(Mannings_n_bot)^1.5)/P593)^0.67</f>
        <v>4.8812432201756351E-2</v>
      </c>
      <c r="BE593" s="34">
        <f>(((Q593-VLOOKUP(BE$6,Data!$N$4:$Y$11,Data!$W$1,FALSE)/1000)*VLOOKUP(BE$6,Data!$N$4:$Y$11,Data!$P$1,FALSE)^1.5+VLOOKUP(BE$6,Data!$N$4:$Y$11,Data!$W$1,FALSE)/1000*(Mannings_n_bot)^1.5)/Q593)^0.67</f>
        <v>4.8631279111055151E-2</v>
      </c>
      <c r="BF593" s="34">
        <f>(((R593-VLOOKUP(BF$6,Data!$N$4:$Y$11,Data!$W$1,FALSE)/1000)*VLOOKUP(BF$6,Data!$N$4:$Y$11,Data!$P$1,FALSE)^1.5+VLOOKUP(BF$6,Data!$N$4:$Y$11,Data!$W$1,FALSE)/1000*(Mannings_n_bot)^1.5)/R593)^0.67</f>
        <v>4.8507357142085532E-2</v>
      </c>
      <c r="BG593" s="34">
        <f>(((S593-VLOOKUP(BG$6,Data!$N$4:$Y$11,Data!$W$1,FALSE)/1000)*VLOOKUP(BG$6,Data!$N$4:$Y$11,Data!$P$1,FALSE)^1.5+VLOOKUP(BG$6,Data!$N$4:$Y$11,Data!$W$1,FALSE)/1000*(Mannings_n_bot)^1.5)/S593)^0.67</f>
        <v>4.840549237642762E-2</v>
      </c>
    </row>
    <row r="594" spans="1:59" x14ac:dyDescent="0.25">
      <c r="A594" s="28">
        <v>0.58699999999999997</v>
      </c>
      <c r="B594" s="94">
        <v>0.67834331657392299</v>
      </c>
      <c r="C594" s="94">
        <v>0.97382664961722032</v>
      </c>
      <c r="D594" s="94">
        <v>1.3211471745687309</v>
      </c>
      <c r="E594" s="94">
        <v>1.7228018195616723</v>
      </c>
      <c r="F594" s="94">
        <v>2.1760410237325183</v>
      </c>
      <c r="G594" s="94">
        <v>2.6838657690451715</v>
      </c>
      <c r="H594" s="94">
        <v>3.2430234116859182</v>
      </c>
      <c r="I594" s="94">
        <v>3.8570177701319528</v>
      </c>
      <c r="K594" s="28">
        <v>0.58699999999999997</v>
      </c>
      <c r="L594" s="94">
        <v>2.512189506593606</v>
      </c>
      <c r="M594" s="94">
        <v>3.0175023954723952</v>
      </c>
      <c r="N594" s="94">
        <v>3.5133766190760483</v>
      </c>
      <c r="O594" s="94">
        <v>4.018558838389656</v>
      </c>
      <c r="P594" s="94">
        <v>4.5144391216588167</v>
      </c>
      <c r="Q594" s="94">
        <v>5.0195540057208392</v>
      </c>
      <c r="R594" s="94">
        <v>5.5154436143687802</v>
      </c>
      <c r="S594" s="94">
        <v>6.0205179553037835</v>
      </c>
      <c r="U594" s="28">
        <v>0.58699999999999997</v>
      </c>
      <c r="V594" s="94">
        <v>1.254569414946695</v>
      </c>
      <c r="W594" s="94">
        <v>1.5059953496992333</v>
      </c>
      <c r="X594" s="94">
        <v>1.75363577019342</v>
      </c>
      <c r="Y594" s="94">
        <v>2.004993803731943</v>
      </c>
      <c r="Z594" s="94">
        <v>2.2526356122292355</v>
      </c>
      <c r="AA594" s="94">
        <v>2.5039588996046476</v>
      </c>
      <c r="AB594" s="94">
        <v>2.7516045540407537</v>
      </c>
      <c r="AC594" s="94">
        <v>3.002907024844343</v>
      </c>
      <c r="AE594" s="28">
        <v>0.58699999999999997</v>
      </c>
      <c r="AF594" s="94">
        <f t="shared" si="158"/>
        <v>0.69935419385665309</v>
      </c>
      <c r="AG594" s="94">
        <f t="shared" si="144"/>
        <v>0.69976679494493688</v>
      </c>
      <c r="AH594" s="94">
        <f t="shared" si="145"/>
        <v>0.69970687467140225</v>
      </c>
      <c r="AI594" s="94">
        <f t="shared" si="146"/>
        <v>0.69997325578032732</v>
      </c>
      <c r="AJ594" s="94">
        <f t="shared" si="147"/>
        <v>0.69990443116702339</v>
      </c>
      <c r="AK594" s="94">
        <f t="shared" si="148"/>
        <v>0.70009812099372326</v>
      </c>
      <c r="AL594" s="94">
        <f t="shared" si="149"/>
        <v>0.70003075688725946</v>
      </c>
      <c r="AM594" s="94">
        <f t="shared" si="150"/>
        <v>0.70018178010658072</v>
      </c>
      <c r="AO594" s="28">
        <v>0.58699999999999997</v>
      </c>
      <c r="AP594" s="94">
        <f t="shared" si="159"/>
        <v>0.27002075870212516</v>
      </c>
      <c r="AQ594" s="94">
        <f t="shared" si="151"/>
        <v>0.32272605684701239</v>
      </c>
      <c r="AR594" s="94">
        <f t="shared" si="152"/>
        <v>0.37603346233805346</v>
      </c>
      <c r="AS594" s="94">
        <f t="shared" si="153"/>
        <v>0.42871135868500687</v>
      </c>
      <c r="AT594" s="94">
        <f t="shared" si="154"/>
        <v>0.48201802374354286</v>
      </c>
      <c r="AU594" s="94">
        <f t="shared" si="155"/>
        <v>0.53468211836875168</v>
      </c>
      <c r="AV594" s="94">
        <f t="shared" si="156"/>
        <v>0.58798958677362323</v>
      </c>
      <c r="AW594" s="94">
        <f t="shared" si="157"/>
        <v>0.64064550571335943</v>
      </c>
      <c r="AY594" s="28">
        <v>0.58699999999999997</v>
      </c>
      <c r="AZ594" s="34">
        <f>(((L594-VLOOKUP(AZ$6,Data!$N$4:$Y$11,Data!$W$1,FALSE)/1000)*VLOOKUP(AZ$6,Data!$N$4:$Y$11,Data!$P$1,FALSE)^1.5+VLOOKUP(AZ$6,Data!$N$4:$Y$11,Data!$W$1,FALSE)/1000*(Mannings_n_bot)^1.5)/L594)^0.67</f>
        <v>4.9458431410679508E-2</v>
      </c>
      <c r="BA594" s="34">
        <f>(((M594-VLOOKUP(BA$6,Data!$N$4:$Y$11,Data!$W$1,FALSE)/1000)*VLOOKUP(BA$6,Data!$N$4:$Y$11,Data!$P$1,FALSE)^1.5+VLOOKUP(BA$6,Data!$N$4:$Y$11,Data!$W$1,FALSE)/1000*(Mannings_n_bot)^1.5)/M594)^0.67</f>
        <v>4.9343680077028523E-2</v>
      </c>
      <c r="BB594" s="34">
        <f>(((N594-VLOOKUP(BB$6,Data!$N$4:$Y$11,Data!$W$1,FALSE)/1000)*VLOOKUP(BB$6,Data!$N$4:$Y$11,Data!$P$1,FALSE)^1.5+VLOOKUP(BB$6,Data!$N$4:$Y$11,Data!$W$1,FALSE)/1000*(Mannings_n_bot)^1.5)/N594)^0.67</f>
        <v>4.9183995637510865E-2</v>
      </c>
      <c r="BC594" s="34">
        <f>(((O594-VLOOKUP(BC$6,Data!$N$4:$Y$11,Data!$W$1,FALSE)/1000)*VLOOKUP(BC$6,Data!$N$4:$Y$11,Data!$P$1,FALSE)^1.5+VLOOKUP(BC$6,Data!$N$4:$Y$11,Data!$W$1,FALSE)/1000*(Mannings_n_bot)^1.5)/O594)^0.67</f>
        <v>4.9005696208001645E-2</v>
      </c>
      <c r="BD594" s="34">
        <f>(((P594-VLOOKUP(BD$6,Data!$N$4:$Y$11,Data!$W$1,FALSE)/1000)*VLOOKUP(BD$6,Data!$N$4:$Y$11,Data!$P$1,FALSE)^1.5+VLOOKUP(BD$6,Data!$N$4:$Y$11,Data!$W$1,FALSE)/1000*(Mannings_n_bot)^1.5)/P594)^0.67</f>
        <v>4.8799517104781601E-2</v>
      </c>
      <c r="BE594" s="34">
        <f>(((Q594-VLOOKUP(BE$6,Data!$N$4:$Y$11,Data!$W$1,FALSE)/1000)*VLOOKUP(BE$6,Data!$N$4:$Y$11,Data!$P$1,FALSE)^1.5+VLOOKUP(BE$6,Data!$N$4:$Y$11,Data!$W$1,FALSE)/1000*(Mannings_n_bot)^1.5)/Q594)^0.67</f>
        <v>4.8618099561560747E-2</v>
      </c>
      <c r="BF594" s="34">
        <f>(((R594-VLOOKUP(BF$6,Data!$N$4:$Y$11,Data!$W$1,FALSE)/1000)*VLOOKUP(BF$6,Data!$N$4:$Y$11,Data!$P$1,FALSE)^1.5+VLOOKUP(BF$6,Data!$N$4:$Y$11,Data!$W$1,FALSE)/1000*(Mannings_n_bot)^1.5)/R594)^0.67</f>
        <v>4.8494022350154584E-2</v>
      </c>
      <c r="BG594" s="34">
        <f>(((S594-VLOOKUP(BG$6,Data!$N$4:$Y$11,Data!$W$1,FALSE)/1000)*VLOOKUP(BG$6,Data!$N$4:$Y$11,Data!$P$1,FALSE)^1.5+VLOOKUP(BG$6,Data!$N$4:$Y$11,Data!$W$1,FALSE)/1000*(Mannings_n_bot)^1.5)/S594)^0.67</f>
        <v>4.8392002306174409E-2</v>
      </c>
    </row>
    <row r="595" spans="1:59" x14ac:dyDescent="0.25">
      <c r="A595" s="28">
        <v>0.58799999999999997</v>
      </c>
      <c r="B595" s="94">
        <v>0.67934809711714395</v>
      </c>
      <c r="C595" s="94">
        <v>0.97526700873284278</v>
      </c>
      <c r="D595" s="94">
        <v>1.3231016588132483</v>
      </c>
      <c r="E595" s="94">
        <v>1.7253481106053568</v>
      </c>
      <c r="F595" s="94">
        <v>2.1792579808229497</v>
      </c>
      <c r="G595" s="94">
        <v>2.6878307598520763</v>
      </c>
      <c r="H595" s="94">
        <v>3.2478156090309036</v>
      </c>
      <c r="I595" s="94">
        <v>3.8627142276011042</v>
      </c>
      <c r="K595" s="28">
        <v>0.58799999999999997</v>
      </c>
      <c r="L595" s="94">
        <v>2.5141318916378381</v>
      </c>
      <c r="M595" s="94">
        <v>3.0198288043070813</v>
      </c>
      <c r="N595" s="94">
        <v>3.5160864624582246</v>
      </c>
      <c r="O595" s="94">
        <v>4.0216525796023914</v>
      </c>
      <c r="P595" s="94">
        <v>4.5179162912272774</v>
      </c>
      <c r="Q595" s="94">
        <v>5.0234150099292014</v>
      </c>
      <c r="R595" s="94">
        <v>5.519688049076338</v>
      </c>
      <c r="S595" s="94">
        <v>6.0251461873360395</v>
      </c>
      <c r="U595" s="28">
        <v>0.58799999999999997</v>
      </c>
      <c r="V595" s="94">
        <v>1.2534717485367199</v>
      </c>
      <c r="W595" s="94">
        <v>1.5046724623506045</v>
      </c>
      <c r="X595" s="94">
        <v>1.7520962392694583</v>
      </c>
      <c r="Y595" s="94">
        <v>2.0032290904717489</v>
      </c>
      <c r="Z595" s="94">
        <v>2.2506542458486689</v>
      </c>
      <c r="AA595" s="94">
        <v>2.5017523719048884</v>
      </c>
      <c r="AB595" s="94">
        <v>2.749181366049295</v>
      </c>
      <c r="AC595" s="94">
        <v>3.0002586886670151</v>
      </c>
      <c r="AE595" s="28">
        <v>0.58799999999999997</v>
      </c>
      <c r="AF595" s="94">
        <f t="shared" si="158"/>
        <v>0.70039009628192672</v>
      </c>
      <c r="AG595" s="94">
        <f t="shared" si="144"/>
        <v>0.70080179997617631</v>
      </c>
      <c r="AH595" s="94">
        <f t="shared" si="145"/>
        <v>0.70074200996037728</v>
      </c>
      <c r="AI595" s="94">
        <f t="shared" si="146"/>
        <v>0.70100781217083863</v>
      </c>
      <c r="AJ595" s="94">
        <f t="shared" si="147"/>
        <v>0.70093913708382871</v>
      </c>
      <c r="AK595" s="94">
        <f t="shared" si="148"/>
        <v>0.70113240618253103</v>
      </c>
      <c r="AL595" s="94">
        <f t="shared" si="149"/>
        <v>0.7010651883756277</v>
      </c>
      <c r="AM595" s="94">
        <f t="shared" si="150"/>
        <v>0.70121588364686993</v>
      </c>
      <c r="AO595" s="28">
        <v>0.58799999999999997</v>
      </c>
      <c r="AP595" s="94">
        <f t="shared" si="159"/>
        <v>0.27021179731131001</v>
      </c>
      <c r="AQ595" s="94">
        <f t="shared" si="151"/>
        <v>0.32295440302504957</v>
      </c>
      <c r="AR595" s="94">
        <f t="shared" si="152"/>
        <v>0.37629952304648945</v>
      </c>
      <c r="AS595" s="94">
        <f t="shared" si="153"/>
        <v>0.42901470886775023</v>
      </c>
      <c r="AT595" s="94">
        <f t="shared" si="154"/>
        <v>0.482359087762328</v>
      </c>
      <c r="AU595" s="94">
        <f t="shared" si="155"/>
        <v>0.53506046276076202</v>
      </c>
      <c r="AV595" s="94">
        <f t="shared" si="156"/>
        <v>0.58840564541947105</v>
      </c>
      <c r="AW595" s="94">
        <f t="shared" si="157"/>
        <v>0.64109883934765843</v>
      </c>
      <c r="AY595" s="28">
        <v>0.58799999999999997</v>
      </c>
      <c r="AZ595" s="34">
        <f>(((L595-VLOOKUP(AZ$6,Data!$N$4:$Y$11,Data!$W$1,FALSE)/1000)*VLOOKUP(AZ$6,Data!$N$4:$Y$11,Data!$P$1,FALSE)^1.5+VLOOKUP(AZ$6,Data!$N$4:$Y$11,Data!$W$1,FALSE)/1000*(Mannings_n_bot)^1.5)/L595)^0.67</f>
        <v>4.9446452952644541E-2</v>
      </c>
      <c r="BA595" s="34">
        <f>(((M595-VLOOKUP(BA$6,Data!$N$4:$Y$11,Data!$W$1,FALSE)/1000)*VLOOKUP(BA$6,Data!$N$4:$Y$11,Data!$P$1,FALSE)^1.5+VLOOKUP(BA$6,Data!$N$4:$Y$11,Data!$W$1,FALSE)/1000*(Mannings_n_bot)^1.5)/M595)^0.67</f>
        <v>4.9331502400102381E-2</v>
      </c>
      <c r="BB595" s="34">
        <f>(((N595-VLOOKUP(BB$6,Data!$N$4:$Y$11,Data!$W$1,FALSE)/1000)*VLOOKUP(BB$6,Data!$N$4:$Y$11,Data!$P$1,FALSE)^1.5+VLOOKUP(BB$6,Data!$N$4:$Y$11,Data!$W$1,FALSE)/1000*(Mannings_n_bot)^1.5)/N595)^0.67</f>
        <v>4.9171616654377921E-2</v>
      </c>
      <c r="BC595" s="34">
        <f>(((O595-VLOOKUP(BC$6,Data!$N$4:$Y$11,Data!$W$1,FALSE)/1000)*VLOOKUP(BC$6,Data!$N$4:$Y$11,Data!$P$1,FALSE)^1.5+VLOOKUP(BC$6,Data!$N$4:$Y$11,Data!$W$1,FALSE)/1000*(Mannings_n_bot)^1.5)/O595)^0.67</f>
        <v>4.8993050323803668E-2</v>
      </c>
      <c r="BD595" s="34">
        <f>(((P595-VLOOKUP(BD$6,Data!$N$4:$Y$11,Data!$W$1,FALSE)/1000)*VLOOKUP(BD$6,Data!$N$4:$Y$11,Data!$P$1,FALSE)^1.5+VLOOKUP(BD$6,Data!$N$4:$Y$11,Data!$W$1,FALSE)/1000*(Mannings_n_bot)^1.5)/P595)^0.67</f>
        <v>4.8786608864985453E-2</v>
      </c>
      <c r="BE595" s="34">
        <f>(((Q595-VLOOKUP(BE$6,Data!$N$4:$Y$11,Data!$W$1,FALSE)/1000)*VLOOKUP(BE$6,Data!$N$4:$Y$11,Data!$P$1,FALSE)^1.5+VLOOKUP(BE$6,Data!$N$4:$Y$11,Data!$W$1,FALSE)/1000*(Mannings_n_bot)^1.5)/Q595)^0.67</f>
        <v>4.8604926918932832E-2</v>
      </c>
      <c r="BF595" s="34">
        <f>(((R595-VLOOKUP(BF$6,Data!$N$4:$Y$11,Data!$W$1,FALSE)/1000)*VLOOKUP(BF$6,Data!$N$4:$Y$11,Data!$P$1,FALSE)^1.5+VLOOKUP(BF$6,Data!$N$4:$Y$11,Data!$W$1,FALSE)/1000*(Mannings_n_bot)^1.5)/R595)^0.67</f>
        <v>4.8480694538143333E-2</v>
      </c>
      <c r="BG595" s="34">
        <f>(((S595-VLOOKUP(BG$6,Data!$N$4:$Y$11,Data!$W$1,FALSE)/1000)*VLOOKUP(BG$6,Data!$N$4:$Y$11,Data!$P$1,FALSE)^1.5+VLOOKUP(BG$6,Data!$N$4:$Y$11,Data!$W$1,FALSE)/1000*(Mannings_n_bot)^1.5)/S595)^0.67</f>
        <v>4.8378519232811841E-2</v>
      </c>
    </row>
    <row r="596" spans="1:59" x14ac:dyDescent="0.25">
      <c r="A596" s="28">
        <v>0.58899999999999997</v>
      </c>
      <c r="B596" s="94">
        <v>0.68035199695197068</v>
      </c>
      <c r="C596" s="94">
        <v>0.97670610033962291</v>
      </c>
      <c r="D596" s="94">
        <v>1.3250544241095565</v>
      </c>
      <c r="E596" s="94">
        <v>1.7278921564853138</v>
      </c>
      <c r="F596" s="94">
        <v>2.1824721032683758</v>
      </c>
      <c r="G596" s="94">
        <v>2.691792250385685</v>
      </c>
      <c r="H596" s="94">
        <v>3.252603578579591</v>
      </c>
      <c r="I596" s="94">
        <v>3.8684056522338408</v>
      </c>
      <c r="K596" s="28">
        <v>0.58899999999999997</v>
      </c>
      <c r="L596" s="94">
        <v>2.5160759807123512</v>
      </c>
      <c r="M596" s="94">
        <v>3.0221572621741672</v>
      </c>
      <c r="N596" s="94">
        <v>3.5187986912181515</v>
      </c>
      <c r="O596" s="94">
        <v>4.0247490510957684</v>
      </c>
      <c r="P596" s="94">
        <v>4.5213965274326613</v>
      </c>
      <c r="Q596" s="94">
        <v>5.0272794256254745</v>
      </c>
      <c r="R596" s="94">
        <v>5.5239362316387322</v>
      </c>
      <c r="S596" s="94">
        <v>6.0297785120425358</v>
      </c>
      <c r="U596" s="28">
        <v>0.58899999999999997</v>
      </c>
      <c r="V596" s="94">
        <v>1.2523710695574668</v>
      </c>
      <c r="W596" s="94">
        <v>1.5033459749185967</v>
      </c>
      <c r="X596" s="94">
        <v>1.7505525135319675</v>
      </c>
      <c r="Y596" s="94">
        <v>2.001459595090548</v>
      </c>
      <c r="Z596" s="94">
        <v>2.2486675026428857</v>
      </c>
      <c r="AA596" s="94">
        <v>2.4995398801739732</v>
      </c>
      <c r="AB596" s="94">
        <v>2.7467516193279007</v>
      </c>
      <c r="AC596" s="94">
        <v>2.9976032066128373</v>
      </c>
      <c r="AE596" s="28">
        <v>0.58899999999999997</v>
      </c>
      <c r="AF596" s="94">
        <f t="shared" si="158"/>
        <v>0.70142509071991144</v>
      </c>
      <c r="AG596" s="94">
        <f t="shared" si="144"/>
        <v>0.70183589420814718</v>
      </c>
      <c r="AH596" s="94">
        <f t="shared" si="145"/>
        <v>0.70177623485882035</v>
      </c>
      <c r="AI596" s="94">
        <f t="shared" si="146"/>
        <v>0.70204145635279169</v>
      </c>
      <c r="AJ596" s="94">
        <f t="shared" si="147"/>
        <v>0.70197293126203242</v>
      </c>
      <c r="AK596" s="94">
        <f t="shared" si="148"/>
        <v>0.70216577830974458</v>
      </c>
      <c r="AL596" s="94">
        <f t="shared" si="149"/>
        <v>0.70209870726267709</v>
      </c>
      <c r="AM596" s="94">
        <f t="shared" si="150"/>
        <v>0.70224907355373301</v>
      </c>
      <c r="AO596" s="28">
        <v>0.58899999999999997</v>
      </c>
      <c r="AP596" s="94">
        <f t="shared" si="159"/>
        <v>0.2704020077960243</v>
      </c>
      <c r="AQ596" s="94">
        <f t="shared" si="151"/>
        <v>0.323181759124266</v>
      </c>
      <c r="AR596" s="94">
        <f t="shared" si="152"/>
        <v>0.37656443018933944</v>
      </c>
      <c r="AS596" s="94">
        <f t="shared" si="153"/>
        <v>0.42931674361532729</v>
      </c>
      <c r="AT596" s="94">
        <f t="shared" si="154"/>
        <v>0.48269867286062318</v>
      </c>
      <c r="AU596" s="94">
        <f t="shared" si="155"/>
        <v>0.53543716640552219</v>
      </c>
      <c r="AV596" s="94">
        <f t="shared" si="156"/>
        <v>0.58881989982977645</v>
      </c>
      <c r="AW596" s="94">
        <f t="shared" si="157"/>
        <v>0.64155020694507259</v>
      </c>
      <c r="AY596" s="28">
        <v>0.58899999999999997</v>
      </c>
      <c r="AZ596" s="34">
        <f>(((L596-VLOOKUP(AZ$6,Data!$N$4:$Y$11,Data!$W$1,FALSE)/1000)*VLOOKUP(AZ$6,Data!$N$4:$Y$11,Data!$P$1,FALSE)^1.5+VLOOKUP(AZ$6,Data!$N$4:$Y$11,Data!$W$1,FALSE)/1000*(Mannings_n_bot)^1.5)/L596)^0.67</f>
        <v>4.9434481076917919E-2</v>
      </c>
      <c r="BA596" s="34">
        <f>(((M596-VLOOKUP(BA$6,Data!$N$4:$Y$11,Data!$W$1,FALSE)/1000)*VLOOKUP(BA$6,Data!$N$4:$Y$11,Data!$P$1,FALSE)^1.5+VLOOKUP(BA$6,Data!$N$4:$Y$11,Data!$W$1,FALSE)/1000*(Mannings_n_bot)^1.5)/M596)^0.67</f>
        <v>4.9319331291247111E-2</v>
      </c>
      <c r="BB596" s="34">
        <f>(((N596-VLOOKUP(BB$6,Data!$N$4:$Y$11,Data!$W$1,FALSE)/1000)*VLOOKUP(BB$6,Data!$N$4:$Y$11,Data!$P$1,FALSE)^1.5+VLOOKUP(BB$6,Data!$N$4:$Y$11,Data!$W$1,FALSE)/1000*(Mannings_n_bot)^1.5)/N596)^0.67</f>
        <v>4.9159244332261896E-2</v>
      </c>
      <c r="BC596" s="34">
        <f>(((O596-VLOOKUP(BC$6,Data!$N$4:$Y$11,Data!$W$1,FALSE)/1000)*VLOOKUP(BC$6,Data!$N$4:$Y$11,Data!$P$1,FALSE)^1.5+VLOOKUP(BC$6,Data!$N$4:$Y$11,Data!$W$1,FALSE)/1000*(Mannings_n_bot)^1.5)/O596)^0.67</f>
        <v>4.898041114008081E-2</v>
      </c>
      <c r="BD596" s="34">
        <f>(((P596-VLOOKUP(BD$6,Data!$N$4:$Y$11,Data!$W$1,FALSE)/1000)*VLOOKUP(BD$6,Data!$N$4:$Y$11,Data!$P$1,FALSE)^1.5+VLOOKUP(BD$6,Data!$N$4:$Y$11,Data!$W$1,FALSE)/1000*(Mannings_n_bot)^1.5)/P596)^0.67</f>
        <v>4.8773707440601229E-2</v>
      </c>
      <c r="BE596" s="34">
        <f>(((Q596-VLOOKUP(BE$6,Data!$N$4:$Y$11,Data!$W$1,FALSE)/1000)*VLOOKUP(BE$6,Data!$N$4:$Y$11,Data!$P$1,FALSE)^1.5+VLOOKUP(BE$6,Data!$N$4:$Y$11,Data!$W$1,FALSE)/1000*(Mannings_n_bot)^1.5)/Q596)^0.67</f>
        <v>4.8591761140712203E-2</v>
      </c>
      <c r="BF596" s="34">
        <f>(((R596-VLOOKUP(BF$6,Data!$N$4:$Y$11,Data!$W$1,FALSE)/1000)*VLOOKUP(BF$6,Data!$N$4:$Y$11,Data!$P$1,FALSE)^1.5+VLOOKUP(BF$6,Data!$N$4:$Y$11,Data!$W$1,FALSE)/1000*(Mannings_n_bot)^1.5)/R596)^0.67</f>
        <v>4.846737366307121E-2</v>
      </c>
      <c r="BG596" s="34">
        <f>(((S596-VLOOKUP(BG$6,Data!$N$4:$Y$11,Data!$W$1,FALSE)/1000)*VLOOKUP(BG$6,Data!$N$4:$Y$11,Data!$P$1,FALSE)^1.5+VLOOKUP(BG$6,Data!$N$4:$Y$11,Data!$W$1,FALSE)/1000*(Mannings_n_bot)^1.5)/S596)^0.67</f>
        <v>4.8365043112979532E-2</v>
      </c>
    </row>
    <row r="597" spans="1:59" x14ac:dyDescent="0.25">
      <c r="A597" s="28">
        <v>0.59</v>
      </c>
      <c r="B597" s="94">
        <v>0.68135501366140927</v>
      </c>
      <c r="C597" s="94">
        <v>0.9781439209883096</v>
      </c>
      <c r="D597" s="94">
        <v>1.3270054657741599</v>
      </c>
      <c r="E597" s="94">
        <v>1.7304339511176434</v>
      </c>
      <c r="F597" s="94">
        <v>2.1856833833766709</v>
      </c>
      <c r="G597" s="94">
        <v>2.6957502311853139</v>
      </c>
      <c r="H597" s="94">
        <v>3.2573873088890943</v>
      </c>
      <c r="I597" s="94">
        <v>3.8740920304505755</v>
      </c>
      <c r="K597" s="28">
        <v>0.59</v>
      </c>
      <c r="L597" s="94">
        <v>2.5180217814984589</v>
      </c>
      <c r="M597" s="94">
        <v>3.0244877782770576</v>
      </c>
      <c r="N597" s="94">
        <v>3.5215133160755276</v>
      </c>
      <c r="O597" s="94">
        <v>4.027848265111186</v>
      </c>
      <c r="P597" s="94">
        <v>4.5248798440326219</v>
      </c>
      <c r="Q597" s="94">
        <v>5.0311472680888167</v>
      </c>
      <c r="R597" s="94">
        <v>5.5281881788513756</v>
      </c>
      <c r="S597" s="94">
        <v>6.0344149477400739</v>
      </c>
      <c r="U597" s="28">
        <v>0.59</v>
      </c>
      <c r="V597" s="94">
        <v>1.2512673700589043</v>
      </c>
      <c r="W597" s="94">
        <v>1.502015877865098</v>
      </c>
      <c r="X597" s="94">
        <v>1.74900458187353</v>
      </c>
      <c r="Y597" s="94">
        <v>1.9996853048934302</v>
      </c>
      <c r="Z597" s="94">
        <v>2.2466753683476495</v>
      </c>
      <c r="AA597" s="94">
        <v>2.4973214085604747</v>
      </c>
      <c r="AB597" s="94">
        <v>2.7443152964557771</v>
      </c>
      <c r="AC597" s="94">
        <v>2.994940559674006</v>
      </c>
      <c r="AE597" s="28">
        <v>0.59</v>
      </c>
      <c r="AF597" s="94">
        <f t="shared" si="158"/>
        <v>0.70245917467874963</v>
      </c>
      <c r="AG597" s="94">
        <f t="shared" si="144"/>
        <v>0.70286907516230634</v>
      </c>
      <c r="AH597" s="94">
        <f t="shared" si="145"/>
        <v>0.70280954688625508</v>
      </c>
      <c r="AI597" s="94">
        <f t="shared" si="146"/>
        <v>0.70307418585430193</v>
      </c>
      <c r="AJ597" s="94">
        <f t="shared" si="147"/>
        <v>0.70300581122753003</v>
      </c>
      <c r="AK597" s="94">
        <f t="shared" si="148"/>
        <v>0.70319823490750322</v>
      </c>
      <c r="AL597" s="94">
        <f t="shared" si="149"/>
        <v>0.70313131107837556</v>
      </c>
      <c r="AM597" s="94">
        <f t="shared" si="150"/>
        <v>0.70328134736200654</v>
      </c>
      <c r="AO597" s="28">
        <v>0.59</v>
      </c>
      <c r="AP597" s="94">
        <f t="shared" si="159"/>
        <v>0.27059138990288606</v>
      </c>
      <c r="AQ597" s="94">
        <f t="shared" si="151"/>
        <v>0.32340812484470449</v>
      </c>
      <c r="AR597" s="94">
        <f t="shared" si="152"/>
        <v>0.37682818341661467</v>
      </c>
      <c r="AS597" s="94">
        <f t="shared" si="153"/>
        <v>0.42961746253117011</v>
      </c>
      <c r="AT597" s="94">
        <f t="shared" si="154"/>
        <v>0.4830367785918413</v>
      </c>
      <c r="AU597" s="94">
        <f t="shared" si="155"/>
        <v>0.53581222880986135</v>
      </c>
      <c r="AV597" s="94">
        <f t="shared" si="156"/>
        <v>0.58923234946135661</v>
      </c>
      <c r="AW597" s="94">
        <f t="shared" si="157"/>
        <v>0.64199960791583399</v>
      </c>
      <c r="AY597" s="28">
        <v>0.59</v>
      </c>
      <c r="AZ597" s="34">
        <f>(((L597-VLOOKUP(AZ$6,Data!$N$4:$Y$11,Data!$W$1,FALSE)/1000)*VLOOKUP(AZ$6,Data!$N$4:$Y$11,Data!$P$1,FALSE)^1.5+VLOOKUP(AZ$6,Data!$N$4:$Y$11,Data!$W$1,FALSE)/1000*(Mannings_n_bot)^1.5)/L597)^0.67</f>
        <v>4.9422515744229241E-2</v>
      </c>
      <c r="BA597" s="34">
        <f>(((M597-VLOOKUP(BA$6,Data!$N$4:$Y$11,Data!$W$1,FALSE)/1000)*VLOOKUP(BA$6,Data!$N$4:$Y$11,Data!$P$1,FALSE)^1.5+VLOOKUP(BA$6,Data!$N$4:$Y$11,Data!$W$1,FALSE)/1000*(Mannings_n_bot)^1.5)/M597)^0.67</f>
        <v>4.9307166710817307E-2</v>
      </c>
      <c r="BB597" s="34">
        <f>(((N597-VLOOKUP(BB$6,Data!$N$4:$Y$11,Data!$W$1,FALSE)/1000)*VLOOKUP(BB$6,Data!$N$4:$Y$11,Data!$P$1,FALSE)^1.5+VLOOKUP(BB$6,Data!$N$4:$Y$11,Data!$W$1,FALSE)/1000*(Mannings_n_bot)^1.5)/N597)^0.67</f>
        <v>4.9146878630854804E-2</v>
      </c>
      <c r="BC597" s="34">
        <f>(((O597-VLOOKUP(BC$6,Data!$N$4:$Y$11,Data!$W$1,FALSE)/1000)*VLOOKUP(BC$6,Data!$N$4:$Y$11,Data!$P$1,FALSE)^1.5+VLOOKUP(BC$6,Data!$N$4:$Y$11,Data!$W$1,FALSE)/1000*(Mannings_n_bot)^1.5)/O597)^0.67</f>
        <v>4.8967778615859832E-2</v>
      </c>
      <c r="BD597" s="34">
        <f>(((P597-VLOOKUP(BD$6,Data!$N$4:$Y$11,Data!$W$1,FALSE)/1000)*VLOOKUP(BD$6,Data!$N$4:$Y$11,Data!$P$1,FALSE)^1.5+VLOOKUP(BD$6,Data!$N$4:$Y$11,Data!$W$1,FALSE)/1000*(Mannings_n_bot)^1.5)/P597)^0.67</f>
        <v>4.876081278980033E-2</v>
      </c>
      <c r="BE597" s="34">
        <f>(((Q597-VLOOKUP(BE$6,Data!$N$4:$Y$11,Data!$W$1,FALSE)/1000)*VLOOKUP(BE$6,Data!$N$4:$Y$11,Data!$P$1,FALSE)^1.5+VLOOKUP(BE$6,Data!$N$4:$Y$11,Data!$W$1,FALSE)/1000*(Mannings_n_bot)^1.5)/Q597)^0.67</f>
        <v>4.8578602184375118E-2</v>
      </c>
      <c r="BF597" s="34">
        <f>(((R597-VLOOKUP(BF$6,Data!$N$4:$Y$11,Data!$W$1,FALSE)/1000)*VLOOKUP(BF$6,Data!$N$4:$Y$11,Data!$P$1,FALSE)^1.5+VLOOKUP(BF$6,Data!$N$4:$Y$11,Data!$W$1,FALSE)/1000*(Mannings_n_bot)^1.5)/R597)^0.67</f>
        <v>4.8454059681892495E-2</v>
      </c>
      <c r="BG597" s="34">
        <f>(((S597-VLOOKUP(BG$6,Data!$N$4:$Y$11,Data!$W$1,FALSE)/1000)*VLOOKUP(BG$6,Data!$N$4:$Y$11,Data!$P$1,FALSE)^1.5+VLOOKUP(BG$6,Data!$N$4:$Y$11,Data!$W$1,FALSE)/1000*(Mannings_n_bot)^1.5)/S597)^0.67</f>
        <v>4.8351573903250192E-2</v>
      </c>
    </row>
    <row r="598" spans="1:59" x14ac:dyDescent="0.25">
      <c r="A598" s="28">
        <v>0.59099999999999997</v>
      </c>
      <c r="B598" s="94">
        <v>0.68235714482207577</v>
      </c>
      <c r="C598" s="94">
        <v>0.97958046722049774</v>
      </c>
      <c r="D598" s="94">
        <v>1.3289547791111418</v>
      </c>
      <c r="E598" s="94">
        <v>1.7329734884022638</v>
      </c>
      <c r="F598" s="94">
        <v>2.1888918134352671</v>
      </c>
      <c r="G598" s="94">
        <v>2.6997046927650961</v>
      </c>
      <c r="H598" s="94">
        <v>3.2621667884860885</v>
      </c>
      <c r="I598" s="94">
        <v>3.8797733486355348</v>
      </c>
      <c r="K598" s="28">
        <v>0.59099999999999997</v>
      </c>
      <c r="L598" s="94">
        <v>2.5199693017225839</v>
      </c>
      <c r="M598" s="94">
        <v>3.0268203618732796</v>
      </c>
      <c r="N598" s="94">
        <v>3.5242303478130799</v>
      </c>
      <c r="O598" s="94">
        <v>4.0309502339620691</v>
      </c>
      <c r="P598" s="94">
        <v>4.5283662548657517</v>
      </c>
      <c r="Q598" s="94">
        <v>5.0350185526883235</v>
      </c>
      <c r="R598" s="94">
        <v>5.5324439076085321</v>
      </c>
      <c r="S598" s="94">
        <v>6.0390555128533006</v>
      </c>
      <c r="U598" s="28">
        <v>0.59099999999999997</v>
      </c>
      <c r="V598" s="94">
        <v>1.2501606420410705</v>
      </c>
      <c r="W598" s="94">
        <v>1.5006821615921793</v>
      </c>
      <c r="X598" s="94">
        <v>1.7474524331170544</v>
      </c>
      <c r="Y598" s="94">
        <v>1.9979062071059306</v>
      </c>
      <c r="Z598" s="94">
        <v>2.2446778286093076</v>
      </c>
      <c r="AA598" s="94">
        <v>2.495096941113669</v>
      </c>
      <c r="AB598" s="94">
        <v>2.7418723799029738</v>
      </c>
      <c r="AC598" s="94">
        <v>2.9922707287236849</v>
      </c>
      <c r="AE598" s="28">
        <v>0.59099999999999997</v>
      </c>
      <c r="AF598" s="94">
        <f t="shared" si="158"/>
        <v>0.70349234565999585</v>
      </c>
      <c r="AG598" s="94">
        <f t="shared" si="144"/>
        <v>0.70390134035353269</v>
      </c>
      <c r="AH598" s="94">
        <f t="shared" si="145"/>
        <v>0.70384194355562701</v>
      </c>
      <c r="AI598" s="94">
        <f t="shared" si="146"/>
        <v>0.70410599819690989</v>
      </c>
      <c r="AJ598" s="94">
        <f t="shared" si="147"/>
        <v>0.704037774499642</v>
      </c>
      <c r="AK598" s="94">
        <f t="shared" si="148"/>
        <v>0.70422977350137728</v>
      </c>
      <c r="AL598" s="94">
        <f t="shared" si="149"/>
        <v>0.70416299734612031</v>
      </c>
      <c r="AM598" s="94">
        <f t="shared" si="150"/>
        <v>0.70431270259995771</v>
      </c>
      <c r="AO598" s="28">
        <v>0.59099999999999997</v>
      </c>
      <c r="AP598" s="94">
        <f t="shared" si="159"/>
        <v>0.27077994337297467</v>
      </c>
      <c r="AQ598" s="94">
        <f t="shared" si="151"/>
        <v>0.32363349987980183</v>
      </c>
      <c r="AR598" s="94">
        <f t="shared" si="152"/>
        <v>0.37709078237062715</v>
      </c>
      <c r="AS598" s="94">
        <f t="shared" si="153"/>
        <v>0.42991686520994421</v>
      </c>
      <c r="AT598" s="94">
        <f t="shared" si="154"/>
        <v>0.48337340449953492</v>
      </c>
      <c r="AU598" s="94">
        <f t="shared" si="155"/>
        <v>0.53618564946968383</v>
      </c>
      <c r="AV598" s="94">
        <f t="shared" si="156"/>
        <v>0.58964299375900964</v>
      </c>
      <c r="AW598" s="94">
        <f t="shared" si="157"/>
        <v>0.64244704165708855</v>
      </c>
      <c r="AY598" s="28">
        <v>0.59099999999999997</v>
      </c>
      <c r="AZ598" s="34">
        <f>(((L598-VLOOKUP(AZ$6,Data!$N$4:$Y$11,Data!$W$1,FALSE)/1000)*VLOOKUP(AZ$6,Data!$N$4:$Y$11,Data!$P$1,FALSE)^1.5+VLOOKUP(AZ$6,Data!$N$4:$Y$11,Data!$W$1,FALSE)/1000*(Mannings_n_bot)^1.5)/L598)^0.67</f>
        <v>4.9410556915253284E-2</v>
      </c>
      <c r="BA598" s="34">
        <f>(((M598-VLOOKUP(BA$6,Data!$N$4:$Y$11,Data!$W$1,FALSE)/1000)*VLOOKUP(BA$6,Data!$N$4:$Y$11,Data!$P$1,FALSE)^1.5+VLOOKUP(BA$6,Data!$N$4:$Y$11,Data!$W$1,FALSE)/1000*(Mannings_n_bot)^1.5)/M598)^0.67</f>
        <v>4.9295008619109994E-2</v>
      </c>
      <c r="BB598" s="34">
        <f>(((N598-VLOOKUP(BB$6,Data!$N$4:$Y$11,Data!$W$1,FALSE)/1000)*VLOOKUP(BB$6,Data!$N$4:$Y$11,Data!$P$1,FALSE)^1.5+VLOOKUP(BB$6,Data!$N$4:$Y$11,Data!$W$1,FALSE)/1000*(Mannings_n_bot)^1.5)/N598)^0.67</f>
        <v>4.9134519509789934E-2</v>
      </c>
      <c r="BC598" s="34">
        <f>(((O598-VLOOKUP(BC$6,Data!$N$4:$Y$11,Data!$W$1,FALSE)/1000)*VLOOKUP(BC$6,Data!$N$4:$Y$11,Data!$P$1,FALSE)^1.5+VLOOKUP(BC$6,Data!$N$4:$Y$11,Data!$W$1,FALSE)/1000*(Mannings_n_bot)^1.5)/O598)^0.67</f>
        <v>4.8955152710105893E-2</v>
      </c>
      <c r="BD598" s="34">
        <f>(((P598-VLOOKUP(BD$6,Data!$N$4:$Y$11,Data!$W$1,FALSE)/1000)*VLOOKUP(BD$6,Data!$N$4:$Y$11,Data!$P$1,FALSE)^1.5+VLOOKUP(BD$6,Data!$N$4:$Y$11,Data!$W$1,FALSE)/1000*(Mannings_n_bot)^1.5)/P598)^0.67</f>
        <v>4.874792487069108E-2</v>
      </c>
      <c r="BE598" s="34">
        <f>(((Q598-VLOOKUP(BE$6,Data!$N$4:$Y$11,Data!$W$1,FALSE)/1000)*VLOOKUP(BE$6,Data!$N$4:$Y$11,Data!$P$1,FALSE)^1.5+VLOOKUP(BE$6,Data!$N$4:$Y$11,Data!$W$1,FALSE)/1000*(Mannings_n_bot)^1.5)/Q598)^0.67</f>
        <v>4.8565450007332187E-2</v>
      </c>
      <c r="BF598" s="34">
        <f>(((R598-VLOOKUP(BF$6,Data!$N$4:$Y$11,Data!$W$1,FALSE)/1000)*VLOOKUP(BF$6,Data!$N$4:$Y$11,Data!$P$1,FALSE)^1.5+VLOOKUP(BF$6,Data!$N$4:$Y$11,Data!$W$1,FALSE)/1000*(Mannings_n_bot)^1.5)/R598)^0.67</f>
        <v>4.844075255149486E-2</v>
      </c>
      <c r="BG598" s="34">
        <f>(((S598-VLOOKUP(BG$6,Data!$N$4:$Y$11,Data!$W$1,FALSE)/1000)*VLOOKUP(BG$6,Data!$N$4:$Y$11,Data!$P$1,FALSE)^1.5+VLOOKUP(BG$6,Data!$N$4:$Y$11,Data!$W$1,FALSE)/1000*(Mannings_n_bot)^1.5)/S598)^0.67</f>
        <v>4.8338111560128384E-2</v>
      </c>
    </row>
    <row r="599" spans="1:59" x14ac:dyDescent="0.25">
      <c r="A599" s="28">
        <v>0.59199999999999997</v>
      </c>
      <c r="B599" s="94">
        <v>0.6833583880041556</v>
      </c>
      <c r="C599" s="94">
        <v>0.98101573556856891</v>
      </c>
      <c r="D599" s="94">
        <v>1.3309023594120806</v>
      </c>
      <c r="E599" s="94">
        <v>1.7355107622228148</v>
      </c>
      <c r="F599" s="94">
        <v>2.1920973857110275</v>
      </c>
      <c r="G599" s="94">
        <v>2.7036556256138109</v>
      </c>
      <c r="H599" s="94">
        <v>3.2669420058665999</v>
      </c>
      <c r="I599" s="94">
        <v>3.88544959313653</v>
      </c>
      <c r="K599" s="28">
        <v>0.59199999999999997</v>
      </c>
      <c r="L599" s="94">
        <v>2.5219185491566547</v>
      </c>
      <c r="M599" s="94">
        <v>3.0291550222749493</v>
      </c>
      <c r="N599" s="94">
        <v>3.5269497972771049</v>
      </c>
      <c r="O599" s="94">
        <v>4.0340549700345045</v>
      </c>
      <c r="P599" s="94">
        <v>4.5318557738522847</v>
      </c>
      <c r="Q599" s="94">
        <v>5.0388932948838123</v>
      </c>
      <c r="R599" s="94">
        <v>5.5367034349041617</v>
      </c>
      <c r="S599" s="94">
        <v>6.0437002259156456</v>
      </c>
      <c r="U599" s="28">
        <v>0.59199999999999997</v>
      </c>
      <c r="V599" s="94">
        <v>1.2490508774536604</v>
      </c>
      <c r="W599" s="94">
        <v>1.4993448164415981</v>
      </c>
      <c r="X599" s="94">
        <v>1.7458960560151993</v>
      </c>
      <c r="Y599" s="94">
        <v>1.9961222888733654</v>
      </c>
      <c r="Z599" s="94">
        <v>2.2426748689840541</v>
      </c>
      <c r="AA599" s="94">
        <v>2.4928664617827145</v>
      </c>
      <c r="AB599" s="94">
        <v>2.7394228520294877</v>
      </c>
      <c r="AC599" s="94">
        <v>2.9895936945150137</v>
      </c>
      <c r="AE599" s="28">
        <v>0.59199999999999997</v>
      </c>
      <c r="AF599" s="94">
        <f t="shared" si="158"/>
        <v>0.70452460115857518</v>
      </c>
      <c r="AG599" s="94">
        <f t="shared" si="144"/>
        <v>0.70493268729008496</v>
      </c>
      <c r="AH599" s="94">
        <f t="shared" si="145"/>
        <v>0.70487342237325856</v>
      </c>
      <c r="AI599" s="94">
        <f t="shared" si="146"/>
        <v>0.70513689089554255</v>
      </c>
      <c r="AJ599" s="94">
        <f t="shared" si="147"/>
        <v>0.70506881859107295</v>
      </c>
      <c r="AK599" s="94">
        <f t="shared" si="148"/>
        <v>0.70526039161032306</v>
      </c>
      <c r="AL599" s="94">
        <f t="shared" si="149"/>
        <v>0.70519376358269292</v>
      </c>
      <c r="AM599" s="94">
        <f t="shared" si="150"/>
        <v>0.70534313678924365</v>
      </c>
      <c r="AO599" s="28">
        <v>0.59199999999999997</v>
      </c>
      <c r="AP599" s="94">
        <f t="shared" si="159"/>
        <v>0.27096766794180366</v>
      </c>
      <c r="AQ599" s="94">
        <f t="shared" si="151"/>
        <v>0.32385788391635656</v>
      </c>
      <c r="AR599" s="94">
        <f t="shared" si="152"/>
        <v>0.37735222668595142</v>
      </c>
      <c r="AS599" s="94">
        <f t="shared" si="153"/>
        <v>0.43021495123750642</v>
      </c>
      <c r="AT599" s="94">
        <f t="shared" si="154"/>
        <v>0.48370855011734948</v>
      </c>
      <c r="AU599" s="94">
        <f t="shared" si="155"/>
        <v>0.53655742786991334</v>
      </c>
      <c r="AV599" s="94">
        <f t="shared" si="156"/>
        <v>0.59005183215545465</v>
      </c>
      <c r="AW599" s="94">
        <f t="shared" si="157"/>
        <v>0.64289250755283256</v>
      </c>
      <c r="AY599" s="28">
        <v>0.59199999999999997</v>
      </c>
      <c r="AZ599" s="34">
        <f>(((L599-VLOOKUP(AZ$6,Data!$N$4:$Y$11,Data!$W$1,FALSE)/1000)*VLOOKUP(AZ$6,Data!$N$4:$Y$11,Data!$P$1,FALSE)^1.5+VLOOKUP(AZ$6,Data!$N$4:$Y$11,Data!$W$1,FALSE)/1000*(Mannings_n_bot)^1.5)/L599)^0.67</f>
        <v>4.9398604550608759E-2</v>
      </c>
      <c r="BA599" s="34">
        <f>(((M599-VLOOKUP(BA$6,Data!$N$4:$Y$11,Data!$W$1,FALSE)/1000)*VLOOKUP(BA$6,Data!$N$4:$Y$11,Data!$P$1,FALSE)^1.5+VLOOKUP(BA$6,Data!$N$4:$Y$11,Data!$W$1,FALSE)/1000*(Mannings_n_bot)^1.5)/M599)^0.67</f>
        <v>4.9282856976363205E-2</v>
      </c>
      <c r="BB599" s="34">
        <f>(((N599-VLOOKUP(BB$6,Data!$N$4:$Y$11,Data!$W$1,FALSE)/1000)*VLOOKUP(BB$6,Data!$N$4:$Y$11,Data!$P$1,FALSE)^1.5+VLOOKUP(BB$6,Data!$N$4:$Y$11,Data!$W$1,FALSE)/1000*(Mannings_n_bot)^1.5)/N599)^0.67</f>
        <v>4.9122166928640527E-2</v>
      </c>
      <c r="BC599" s="34">
        <f>(((O599-VLOOKUP(BC$6,Data!$N$4:$Y$11,Data!$W$1,FALSE)/1000)*VLOOKUP(BC$6,Data!$N$4:$Y$11,Data!$P$1,FALSE)^1.5+VLOOKUP(BC$6,Data!$N$4:$Y$11,Data!$W$1,FALSE)/1000*(Mannings_n_bot)^1.5)/O599)^0.67</f>
        <v>4.8942533381721311E-2</v>
      </c>
      <c r="BD599" s="34">
        <f>(((P599-VLOOKUP(BD$6,Data!$N$4:$Y$11,Data!$W$1,FALSE)/1000)*VLOOKUP(BD$6,Data!$N$4:$Y$11,Data!$P$1,FALSE)^1.5+VLOOKUP(BD$6,Data!$N$4:$Y$11,Data!$W$1,FALSE)/1000*(Mannings_n_bot)^1.5)/P599)^0.67</f>
        <v>4.8735043641317408E-2</v>
      </c>
      <c r="BE599" s="34">
        <f>(((Q599-VLOOKUP(BE$6,Data!$N$4:$Y$11,Data!$W$1,FALSE)/1000)*VLOOKUP(BE$6,Data!$N$4:$Y$11,Data!$P$1,FALSE)^1.5+VLOOKUP(BE$6,Data!$N$4:$Y$11,Data!$W$1,FALSE)/1000*(Mannings_n_bot)^1.5)/Q599)^0.67</f>
        <v>4.8552304566927065E-2</v>
      </c>
      <c r="BF599" s="34">
        <f>(((R599-VLOOKUP(BF$6,Data!$N$4:$Y$11,Data!$W$1,FALSE)/1000)*VLOOKUP(BF$6,Data!$N$4:$Y$11,Data!$P$1,FALSE)^1.5+VLOOKUP(BF$6,Data!$N$4:$Y$11,Data!$W$1,FALSE)/1000*(Mannings_n_bot)^1.5)/R599)^0.67</f>
        <v>4.8427452228698271E-2</v>
      </c>
      <c r="BG599" s="34">
        <f>(((S599-VLOOKUP(BG$6,Data!$N$4:$Y$11,Data!$W$1,FALSE)/1000)*VLOOKUP(BG$6,Data!$N$4:$Y$11,Data!$P$1,FALSE)^1.5+VLOOKUP(BG$6,Data!$N$4:$Y$11,Data!$W$1,FALSE)/1000*(Mannings_n_bot)^1.5)/S599)^0.67</f>
        <v>4.8324656040049055E-2</v>
      </c>
    </row>
    <row r="600" spans="1:59" x14ac:dyDescent="0.25">
      <c r="A600" s="28">
        <v>0.59299999999999997</v>
      </c>
      <c r="B600" s="94">
        <v>0.68435874077136538</v>
      </c>
      <c r="C600" s="94">
        <v>0.98244972255563479</v>
      </c>
      <c r="D600" s="94">
        <v>1.3328482019559758</v>
      </c>
      <c r="E600" s="94">
        <v>1.7380457664465503</v>
      </c>
      <c r="F600" s="94">
        <v>2.1953000924501107</v>
      </c>
      <c r="G600" s="94">
        <v>2.7076030201947332</v>
      </c>
      <c r="H600" s="94">
        <v>3.2717129494958326</v>
      </c>
      <c r="I600" s="94">
        <v>3.8911207502647347</v>
      </c>
      <c r="K600" s="28">
        <v>0.59299999999999997</v>
      </c>
      <c r="L600" s="94">
        <v>2.5238695316185011</v>
      </c>
      <c r="M600" s="94">
        <v>3.0314917688492513</v>
      </c>
      <c r="N600" s="94">
        <v>3.5296716753780291</v>
      </c>
      <c r="O600" s="94">
        <v>4.0371624857878663</v>
      </c>
      <c r="P600" s="94">
        <v>4.5353484149948038</v>
      </c>
      <c r="Q600" s="94">
        <v>5.0427715102266113</v>
      </c>
      <c r="R600" s="94">
        <v>5.5409667778328062</v>
      </c>
      <c r="S600" s="94">
        <v>6.0483491055702761</v>
      </c>
      <c r="U600" s="28">
        <v>0.59299999999999997</v>
      </c>
      <c r="V600" s="94">
        <v>1.2479380681956047</v>
      </c>
      <c r="W600" s="94">
        <v>1.4980038326942975</v>
      </c>
      <c r="X600" s="94">
        <v>1.7443354392497854</v>
      </c>
      <c r="Y600" s="94">
        <v>1.9943335372601654</v>
      </c>
      <c r="Z600" s="94">
        <v>2.2406664749371759</v>
      </c>
      <c r="AA600" s="94">
        <v>2.4906299544158146</v>
      </c>
      <c r="AB600" s="94">
        <v>2.7369666950843361</v>
      </c>
      <c r="AC600" s="94">
        <v>2.9869094376801124</v>
      </c>
      <c r="AE600" s="28">
        <v>0.59299999999999997</v>
      </c>
      <c r="AF600" s="94">
        <f t="shared" si="158"/>
        <v>0.70555593866274291</v>
      </c>
      <c r="AG600" s="94">
        <f t="shared" si="144"/>
        <v>0.70596311347356056</v>
      </c>
      <c r="AH600" s="94">
        <f t="shared" si="145"/>
        <v>0.70590398083881034</v>
      </c>
      <c r="AI600" s="94">
        <f t="shared" si="146"/>
        <v>0.7061668614584693</v>
      </c>
      <c r="AJ600" s="94">
        <f t="shared" si="147"/>
        <v>0.70609894100786819</v>
      </c>
      <c r="AK600" s="94">
        <f t="shared" si="148"/>
        <v>0.70629008674664417</v>
      </c>
      <c r="AL600" s="94">
        <f t="shared" si="149"/>
        <v>0.70622360729822198</v>
      </c>
      <c r="AM600" s="94">
        <f t="shared" si="150"/>
        <v>0.70637264744486983</v>
      </c>
      <c r="AO600" s="28">
        <v>0.59299999999999997</v>
      </c>
      <c r="AP600" s="94">
        <f t="shared" si="159"/>
        <v>0.27115456333929489</v>
      </c>
      <c r="AQ600" s="94">
        <f t="shared" si="151"/>
        <v>0.32408127663449698</v>
      </c>
      <c r="AR600" s="94">
        <f t="shared" si="152"/>
        <v>0.37761251598938794</v>
      </c>
      <c r="AS600" s="94">
        <f t="shared" si="153"/>
        <v>0.43051172019086187</v>
      </c>
      <c r="AT600" s="94">
        <f t="shared" si="154"/>
        <v>0.48404221496897409</v>
      </c>
      <c r="AU600" s="94">
        <f t="shared" si="155"/>
        <v>0.53692756348444182</v>
      </c>
      <c r="AV600" s="94">
        <f t="shared" si="156"/>
        <v>0.59045886407127524</v>
      </c>
      <c r="AW600" s="94">
        <f t="shared" si="157"/>
        <v>0.64333600497384902</v>
      </c>
      <c r="AY600" s="28">
        <v>0.59299999999999997</v>
      </c>
      <c r="AZ600" s="34">
        <f>(((L600-VLOOKUP(AZ$6,Data!$N$4:$Y$11,Data!$W$1,FALSE)/1000)*VLOOKUP(AZ$6,Data!$N$4:$Y$11,Data!$P$1,FALSE)^1.5+VLOOKUP(AZ$6,Data!$N$4:$Y$11,Data!$W$1,FALSE)/1000*(Mannings_n_bot)^1.5)/L600)^0.67</f>
        <v>4.9386658610857177E-2</v>
      </c>
      <c r="BA600" s="34">
        <f>(((M600-VLOOKUP(BA$6,Data!$N$4:$Y$11,Data!$W$1,FALSE)/1000)*VLOOKUP(BA$6,Data!$N$4:$Y$11,Data!$P$1,FALSE)^1.5+VLOOKUP(BA$6,Data!$N$4:$Y$11,Data!$W$1,FALSE)/1000*(Mannings_n_bot)^1.5)/M600)^0.67</f>
        <v>4.9270711742754957E-2</v>
      </c>
      <c r="BB600" s="34">
        <f>(((N600-VLOOKUP(BB$6,Data!$N$4:$Y$11,Data!$W$1,FALSE)/1000)*VLOOKUP(BB$6,Data!$N$4:$Y$11,Data!$P$1,FALSE)^1.5+VLOOKUP(BB$6,Data!$N$4:$Y$11,Data!$W$1,FALSE)/1000*(Mannings_n_bot)^1.5)/N600)^0.67</f>
        <v>4.91098208469187E-2</v>
      </c>
      <c r="BC600" s="34">
        <f>(((O600-VLOOKUP(BC$6,Data!$N$4:$Y$11,Data!$W$1,FALSE)/1000)*VLOOKUP(BC$6,Data!$N$4:$Y$11,Data!$P$1,FALSE)^1.5+VLOOKUP(BC$6,Data!$N$4:$Y$11,Data!$W$1,FALSE)/1000*(Mannings_n_bot)^1.5)/O600)^0.67</f>
        <v>4.8929920589544387E-2</v>
      </c>
      <c r="BD600" s="34">
        <f>(((P600-VLOOKUP(BD$6,Data!$N$4:$Y$11,Data!$W$1,FALSE)/1000)*VLOOKUP(BD$6,Data!$N$4:$Y$11,Data!$P$1,FALSE)^1.5+VLOOKUP(BD$6,Data!$N$4:$Y$11,Data!$W$1,FALSE)/1000*(Mannings_n_bot)^1.5)/P600)^0.67</f>
        <v>4.8722169059657566E-2</v>
      </c>
      <c r="BE600" s="34">
        <f>(((Q600-VLOOKUP(BE$6,Data!$N$4:$Y$11,Data!$W$1,FALSE)/1000)*VLOOKUP(BE$6,Data!$N$4:$Y$11,Data!$P$1,FALSE)^1.5+VLOOKUP(BE$6,Data!$N$4:$Y$11,Data!$W$1,FALSE)/1000*(Mannings_n_bot)^1.5)/Q600)^0.67</f>
        <v>4.8539165820435021E-2</v>
      </c>
      <c r="BF600" s="34">
        <f>(((R600-VLOOKUP(BF$6,Data!$N$4:$Y$11,Data!$W$1,FALSE)/1000)*VLOOKUP(BF$6,Data!$N$4:$Y$11,Data!$P$1,FALSE)^1.5+VLOOKUP(BF$6,Data!$N$4:$Y$11,Data!$W$1,FALSE)/1000*(Mannings_n_bot)^1.5)/R600)^0.67</f>
        <v>4.8414158670253435E-2</v>
      </c>
      <c r="BG600" s="34">
        <f>(((S600-VLOOKUP(BG$6,Data!$N$4:$Y$11,Data!$W$1,FALSE)/1000)*VLOOKUP(BG$6,Data!$N$4:$Y$11,Data!$P$1,FALSE)^1.5+VLOOKUP(BG$6,Data!$N$4:$Y$11,Data!$W$1,FALSE)/1000*(Mannings_n_bot)^1.5)/S600)^0.67</f>
        <v>4.8311207299376296E-2</v>
      </c>
    </row>
    <row r="601" spans="1:59" x14ac:dyDescent="0.25">
      <c r="A601" s="28">
        <v>0.59399999999999997</v>
      </c>
      <c r="B601" s="94">
        <v>0.6853582006809078</v>
      </c>
      <c r="C601" s="94">
        <v>0.98388242469547849</v>
      </c>
      <c r="D601" s="94">
        <v>1.3347923020091677</v>
      </c>
      <c r="E601" s="94">
        <v>1.7405784949242378</v>
      </c>
      <c r="F601" s="94">
        <v>2.1984999258778442</v>
      </c>
      <c r="G601" s="94">
        <v>2.7115468669454676</v>
      </c>
      <c r="H601" s="94">
        <v>3.2764796078079543</v>
      </c>
      <c r="I601" s="94">
        <v>3.8967868062944486</v>
      </c>
      <c r="K601" s="28">
        <v>0.59399999999999997</v>
      </c>
      <c r="L601" s="94">
        <v>2.5258222569722575</v>
      </c>
      <c r="M601" s="94">
        <v>3.0338306110189222</v>
      </c>
      <c r="N601" s="94">
        <v>3.5323959930909696</v>
      </c>
      <c r="O601" s="94">
        <v>4.0402727937554639</v>
      </c>
      <c r="P601" s="94">
        <v>4.5388441923789644</v>
      </c>
      <c r="Q601" s="94">
        <v>5.0466532143603686</v>
      </c>
      <c r="R601" s="94">
        <v>5.5452339535904578</v>
      </c>
      <c r="S601" s="94">
        <v>6.0530021705710588</v>
      </c>
      <c r="U601" s="28">
        <v>0.59399999999999997</v>
      </c>
      <c r="V601" s="94">
        <v>1.2468222061146488</v>
      </c>
      <c r="W601" s="94">
        <v>1.4966592005698949</v>
      </c>
      <c r="X601" s="94">
        <v>1.7427705714312069</v>
      </c>
      <c r="Y601" s="94">
        <v>1.9925399392492007</v>
      </c>
      <c r="Z601" s="94">
        <v>2.238652631842295</v>
      </c>
      <c r="AA601" s="94">
        <v>2.4883874027593738</v>
      </c>
      <c r="AB601" s="94">
        <v>2.7345038912046382</v>
      </c>
      <c r="AC601" s="94">
        <v>2.9842179387290653</v>
      </c>
      <c r="AE601" s="28">
        <v>0.59399999999999997</v>
      </c>
      <c r="AF601" s="94">
        <f t="shared" si="158"/>
        <v>0.70658635565403927</v>
      </c>
      <c r="AG601" s="94">
        <f t="shared" si="144"/>
        <v>0.70699261639885347</v>
      </c>
      <c r="AH601" s="94">
        <f t="shared" si="145"/>
        <v>0.70693361644523811</v>
      </c>
      <c r="AI601" s="94">
        <f t="shared" si="146"/>
        <v>0.70719590738726068</v>
      </c>
      <c r="AJ601" s="94">
        <f t="shared" si="147"/>
        <v>0.70712813924937257</v>
      </c>
      <c r="AK601" s="94">
        <f t="shared" si="148"/>
        <v>0.70731885641594794</v>
      </c>
      <c r="AL601" s="94">
        <f t="shared" si="149"/>
        <v>0.70725252599613631</v>
      </c>
      <c r="AM601" s="94">
        <f t="shared" si="150"/>
        <v>0.70740123207514827</v>
      </c>
      <c r="AO601" s="28">
        <v>0.59399999999999997</v>
      </c>
      <c r="AP601" s="94">
        <f t="shared" si="159"/>
        <v>0.27134062928974956</v>
      </c>
      <c r="AQ601" s="94">
        <f t="shared" si="151"/>
        <v>0.3243036777076484</v>
      </c>
      <c r="AR601" s="94">
        <f t="shared" si="152"/>
        <v>0.37787164989992467</v>
      </c>
      <c r="AS601" s="94">
        <f t="shared" si="153"/>
        <v>0.43080717163812027</v>
      </c>
      <c r="AT601" s="94">
        <f t="shared" si="154"/>
        <v>0.48437439856809333</v>
      </c>
      <c r="AU601" s="94">
        <f t="shared" si="155"/>
        <v>0.5372960557760732</v>
      </c>
      <c r="AV601" s="94">
        <f t="shared" si="156"/>
        <v>0.59086408891485664</v>
      </c>
      <c r="AW601" s="94">
        <f t="shared" si="157"/>
        <v>0.64377753327764198</v>
      </c>
      <c r="AY601" s="28">
        <v>0.59399999999999997</v>
      </c>
      <c r="AZ601" s="34">
        <f>(((L601-VLOOKUP(AZ$6,Data!$N$4:$Y$11,Data!$W$1,FALSE)/1000)*VLOOKUP(AZ$6,Data!$N$4:$Y$11,Data!$P$1,FALSE)^1.5+VLOOKUP(AZ$6,Data!$N$4:$Y$11,Data!$W$1,FALSE)/1000*(Mannings_n_bot)^1.5)/L601)^0.67</f>
        <v>4.937471905650162E-2</v>
      </c>
      <c r="BA601" s="34">
        <f>(((M601-VLOOKUP(BA$6,Data!$N$4:$Y$11,Data!$W$1,FALSE)/1000)*VLOOKUP(BA$6,Data!$N$4:$Y$11,Data!$P$1,FALSE)^1.5+VLOOKUP(BA$6,Data!$N$4:$Y$11,Data!$W$1,FALSE)/1000*(Mannings_n_bot)^1.5)/M601)^0.67</f>
        <v>4.9258572878401963E-2</v>
      </c>
      <c r="BB601" s="34">
        <f>(((N601-VLOOKUP(BB$6,Data!$N$4:$Y$11,Data!$W$1,FALSE)/1000)*VLOOKUP(BB$6,Data!$N$4:$Y$11,Data!$P$1,FALSE)^1.5+VLOOKUP(BB$6,Data!$N$4:$Y$11,Data!$W$1,FALSE)/1000*(Mannings_n_bot)^1.5)/N601)^0.67</f>
        <v>4.9097481224073966E-2</v>
      </c>
      <c r="BC601" s="34">
        <f>(((O601-VLOOKUP(BC$6,Data!$N$4:$Y$11,Data!$W$1,FALSE)/1000)*VLOOKUP(BC$6,Data!$N$4:$Y$11,Data!$P$1,FALSE)^1.5+VLOOKUP(BC$6,Data!$N$4:$Y$11,Data!$W$1,FALSE)/1000*(Mannings_n_bot)^1.5)/O601)^0.67</f>
        <v>4.8917314292347948E-2</v>
      </c>
      <c r="BD601" s="34">
        <f>(((P601-VLOOKUP(BD$6,Data!$N$4:$Y$11,Data!$W$1,FALSE)/1000)*VLOOKUP(BD$6,Data!$N$4:$Y$11,Data!$P$1,FALSE)^1.5+VLOOKUP(BD$6,Data!$N$4:$Y$11,Data!$W$1,FALSE)/1000*(Mannings_n_bot)^1.5)/P601)^0.67</f>
        <v>4.8709301083622938E-2</v>
      </c>
      <c r="BE601" s="34">
        <f>(((Q601-VLOOKUP(BE$6,Data!$N$4:$Y$11,Data!$W$1,FALSE)/1000)*VLOOKUP(BE$6,Data!$N$4:$Y$11,Data!$P$1,FALSE)^1.5+VLOOKUP(BE$6,Data!$N$4:$Y$11,Data!$W$1,FALSE)/1000*(Mannings_n_bot)^1.5)/Q601)^0.67</f>
        <v>4.852603372506175E-2</v>
      </c>
      <c r="BF601" s="34">
        <f>(((R601-VLOOKUP(BF$6,Data!$N$4:$Y$11,Data!$W$1,FALSE)/1000)*VLOOKUP(BF$6,Data!$N$4:$Y$11,Data!$P$1,FALSE)^1.5+VLOOKUP(BF$6,Data!$N$4:$Y$11,Data!$W$1,FALSE)/1000*(Mannings_n_bot)^1.5)/R601)^0.67</f>
        <v>4.840087183284067E-2</v>
      </c>
      <c r="BG601" s="34">
        <f>(((S601-VLOOKUP(BG$6,Data!$N$4:$Y$11,Data!$W$1,FALSE)/1000)*VLOOKUP(BG$6,Data!$N$4:$Y$11,Data!$P$1,FALSE)^1.5+VLOOKUP(BG$6,Data!$N$4:$Y$11,Data!$W$1,FALSE)/1000*(Mannings_n_bot)^1.5)/S601)^0.67</f>
        <v>4.8297765294401829E-2</v>
      </c>
    </row>
    <row r="602" spans="1:59" x14ac:dyDescent="0.25">
      <c r="A602" s="28">
        <v>0.59499999999999997</v>
      </c>
      <c r="B602" s="94">
        <v>0.68635676528343548</v>
      </c>
      <c r="C602" s="94">
        <v>0.98531383849249377</v>
      </c>
      <c r="D602" s="94">
        <v>1.3367346548252543</v>
      </c>
      <c r="E602" s="94">
        <v>1.7431089414900538</v>
      </c>
      <c r="F602" s="94">
        <v>2.2016968781985966</v>
      </c>
      <c r="G602" s="94">
        <v>2.7154871562777929</v>
      </c>
      <c r="H602" s="94">
        <v>3.2812419692059205</v>
      </c>
      <c r="I602" s="94">
        <v>3.9024477474628618</v>
      </c>
      <c r="K602" s="28">
        <v>0.59499999999999997</v>
      </c>
      <c r="L602" s="94">
        <v>2.5277767331287713</v>
      </c>
      <c r="M602" s="94">
        <v>3.0361715582627329</v>
      </c>
      <c r="N602" s="94">
        <v>3.5351227614563023</v>
      </c>
      <c r="O602" s="94">
        <v>4.043385906545188</v>
      </c>
      <c r="P602" s="94">
        <v>4.5423431201742304</v>
      </c>
      <c r="Q602" s="94">
        <v>5.050538423021858</v>
      </c>
      <c r="R602" s="94">
        <v>5.5495049794754614</v>
      </c>
      <c r="S602" s="94">
        <v>6.0576594397835191</v>
      </c>
      <c r="U602" s="28">
        <v>0.59499999999999997</v>
      </c>
      <c r="V602" s="94">
        <v>1.2457032830069208</v>
      </c>
      <c r="W602" s="94">
        <v>1.4953109102261748</v>
      </c>
      <c r="X602" s="94">
        <v>1.7412014410978336</v>
      </c>
      <c r="Y602" s="94">
        <v>1.9907414817410964</v>
      </c>
      <c r="Z602" s="94">
        <v>2.2366333249805996</v>
      </c>
      <c r="AA602" s="94">
        <v>2.4861387904571468</v>
      </c>
      <c r="AB602" s="94">
        <v>2.7320344224146718</v>
      </c>
      <c r="AC602" s="94">
        <v>2.9815191780489054</v>
      </c>
      <c r="AE602" s="28">
        <v>0.59499999999999997</v>
      </c>
      <c r="AF602" s="94">
        <f t="shared" si="158"/>
        <v>0.70761584960725121</v>
      </c>
      <c r="AG602" s="94">
        <f t="shared" si="144"/>
        <v>0.70802119355411108</v>
      </c>
      <c r="AH602" s="94">
        <f t="shared" si="145"/>
        <v>0.70796232667874925</v>
      </c>
      <c r="AI602" s="94">
        <f t="shared" si="146"/>
        <v>0.70822402617674696</v>
      </c>
      <c r="AJ602" s="94">
        <f t="shared" si="147"/>
        <v>0.70815641080819014</v>
      </c>
      <c r="AK602" s="94">
        <f t="shared" si="148"/>
        <v>0.70834669811710493</v>
      </c>
      <c r="AL602" s="94">
        <f t="shared" si="149"/>
        <v>0.70828051717312746</v>
      </c>
      <c r="AM602" s="94">
        <f t="shared" si="150"/>
        <v>0.70842888818165428</v>
      </c>
      <c r="AO602" s="28">
        <v>0.59499999999999997</v>
      </c>
      <c r="AP602" s="94">
        <f t="shared" si="159"/>
        <v>0.27152586551182201</v>
      </c>
      <c r="AQ602" s="94">
        <f t="shared" si="151"/>
        <v>0.32452508680249958</v>
      </c>
      <c r="AR602" s="94">
        <f t="shared" si="152"/>
        <v>0.37812962802869771</v>
      </c>
      <c r="AS602" s="94">
        <f t="shared" si="153"/>
        <v>0.43110130513845207</v>
      </c>
      <c r="AT602" s="94">
        <f t="shared" si="154"/>
        <v>0.48470510041833792</v>
      </c>
      <c r="AU602" s="94">
        <f t="shared" si="155"/>
        <v>0.53766290419647023</v>
      </c>
      <c r="AV602" s="94">
        <f t="shared" si="156"/>
        <v>0.5912675060823287</v>
      </c>
      <c r="AW602" s="94">
        <f t="shared" si="157"/>
        <v>0.6442170918083705</v>
      </c>
      <c r="AY602" s="28">
        <v>0.59499999999999997</v>
      </c>
      <c r="AZ602" s="34">
        <f>(((L602-VLOOKUP(AZ$6,Data!$N$4:$Y$11,Data!$W$1,FALSE)/1000)*VLOOKUP(AZ$6,Data!$N$4:$Y$11,Data!$P$1,FALSE)^1.5+VLOOKUP(AZ$6,Data!$N$4:$Y$11,Data!$W$1,FALSE)/1000*(Mannings_n_bot)^1.5)/L602)^0.67</f>
        <v>4.9362785847985542E-2</v>
      </c>
      <c r="BA602" s="34">
        <f>(((M602-VLOOKUP(BA$6,Data!$N$4:$Y$11,Data!$W$1,FALSE)/1000)*VLOOKUP(BA$6,Data!$N$4:$Y$11,Data!$P$1,FALSE)^1.5+VLOOKUP(BA$6,Data!$N$4:$Y$11,Data!$W$1,FALSE)/1000*(Mannings_n_bot)^1.5)/M602)^0.67</f>
        <v>4.9246440343358254E-2</v>
      </c>
      <c r="BB602" s="34">
        <f>(((N602-VLOOKUP(BB$6,Data!$N$4:$Y$11,Data!$W$1,FALSE)/1000)*VLOOKUP(BB$6,Data!$N$4:$Y$11,Data!$P$1,FALSE)^1.5+VLOOKUP(BB$6,Data!$N$4:$Y$11,Data!$W$1,FALSE)/1000*(Mannings_n_bot)^1.5)/N602)^0.67</f>
        <v>4.9085148019492271E-2</v>
      </c>
      <c r="BC602" s="34">
        <f>(((O602-VLOOKUP(BC$6,Data!$N$4:$Y$11,Data!$W$1,FALSE)/1000)*VLOOKUP(BC$6,Data!$N$4:$Y$11,Data!$P$1,FALSE)^1.5+VLOOKUP(BC$6,Data!$N$4:$Y$11,Data!$W$1,FALSE)/1000*(Mannings_n_bot)^1.5)/O602)^0.67</f>
        <v>4.8904714448838295E-2</v>
      </c>
      <c r="BD602" s="34">
        <f>(((P602-VLOOKUP(BD$6,Data!$N$4:$Y$11,Data!$W$1,FALSE)/1000)*VLOOKUP(BD$6,Data!$N$4:$Y$11,Data!$P$1,FALSE)^1.5+VLOOKUP(BD$6,Data!$N$4:$Y$11,Data!$W$1,FALSE)/1000*(Mannings_n_bot)^1.5)/P602)^0.67</f>
        <v>4.8696439671056545E-2</v>
      </c>
      <c r="BE602" s="34">
        <f>(((Q602-VLOOKUP(BE$6,Data!$N$4:$Y$11,Data!$W$1,FALSE)/1000)*VLOOKUP(BE$6,Data!$N$4:$Y$11,Data!$P$1,FALSE)^1.5+VLOOKUP(BE$6,Data!$N$4:$Y$11,Data!$W$1,FALSE)/1000*(Mannings_n_bot)^1.5)/Q602)^0.67</f>
        <v>4.8512908237941993E-2</v>
      </c>
      <c r="BF602" s="34">
        <f>(((R602-VLOOKUP(BF$6,Data!$N$4:$Y$11,Data!$W$1,FALSE)/1000)*VLOOKUP(BF$6,Data!$N$4:$Y$11,Data!$P$1,FALSE)^1.5+VLOOKUP(BF$6,Data!$N$4:$Y$11,Data!$W$1,FALSE)/1000*(Mannings_n_bot)^1.5)/R602)^0.67</f>
        <v>4.8387591673068359E-2</v>
      </c>
      <c r="BG602" s="34">
        <f>(((S602-VLOOKUP(BG$6,Data!$N$4:$Y$11,Data!$W$1,FALSE)/1000)*VLOOKUP(BG$6,Data!$N$4:$Y$11,Data!$P$1,FALSE)^1.5+VLOOKUP(BG$6,Data!$N$4:$Y$11,Data!$W$1,FALSE)/1000*(Mannings_n_bot)^1.5)/S602)^0.67</f>
        <v>4.8284329981344007E-2</v>
      </c>
    </row>
    <row r="603" spans="1:59" x14ac:dyDescent="0.25">
      <c r="A603" s="28">
        <v>0.59599999999999997</v>
      </c>
      <c r="B603" s="94">
        <v>0.68735443212300429</v>
      </c>
      <c r="C603" s="94">
        <v>0.98674396044162904</v>
      </c>
      <c r="D603" s="94">
        <v>1.3386752556450165</v>
      </c>
      <c r="E603" s="94">
        <v>1.7456370999614803</v>
      </c>
      <c r="F603" s="94">
        <v>2.2048909415956359</v>
      </c>
      <c r="G603" s="94">
        <v>2.7194238785774898</v>
      </c>
      <c r="H603" s="94">
        <v>3.2860000220612595</v>
      </c>
      <c r="I603" s="94">
        <v>3.9081035599698355</v>
      </c>
      <c r="K603" s="28">
        <v>0.59599999999999997</v>
      </c>
      <c r="L603" s="94">
        <v>2.5297329680460083</v>
      </c>
      <c r="M603" s="94">
        <v>3.0385146201159894</v>
      </c>
      <c r="N603" s="94">
        <v>3.5378519915802364</v>
      </c>
      <c r="O603" s="94">
        <v>4.0465018368401715</v>
      </c>
      <c r="P603" s="94">
        <v>4.5458452126346032</v>
      </c>
      <c r="Q603" s="94">
        <v>5.0544271520417938</v>
      </c>
      <c r="R603" s="94">
        <v>5.5537798728893994</v>
      </c>
      <c r="S603" s="94">
        <v>6.0623209321858429</v>
      </c>
      <c r="U603" s="28">
        <v>0.59599999999999997</v>
      </c>
      <c r="V603" s="94">
        <v>1.2445812906165055</v>
      </c>
      <c r="W603" s="94">
        <v>1.4939589517585636</v>
      </c>
      <c r="X603" s="94">
        <v>1.7396280367154029</v>
      </c>
      <c r="Y603" s="94">
        <v>1.9889381515535438</v>
      </c>
      <c r="Z603" s="94">
        <v>2.2346085395400714</v>
      </c>
      <c r="AA603" s="94">
        <v>2.4838841010493788</v>
      </c>
      <c r="AB603" s="94">
        <v>2.7295582706249295</v>
      </c>
      <c r="AC603" s="94">
        <v>2.9788131359025725</v>
      </c>
      <c r="AE603" s="28">
        <v>0.59599999999999997</v>
      </c>
      <c r="AF603" s="94">
        <f t="shared" si="158"/>
        <v>0.70864441799036448</v>
      </c>
      <c r="AG603" s="94">
        <f t="shared" si="144"/>
        <v>0.70904884242069344</v>
      </c>
      <c r="AH603" s="94">
        <f t="shared" si="145"/>
        <v>0.7089901090187628</v>
      </c>
      <c r="AI603" s="94">
        <f t="shared" si="146"/>
        <v>0.70925121531497481</v>
      </c>
      <c r="AJ603" s="94">
        <f t="shared" si="147"/>
        <v>0.70918375317013771</v>
      </c>
      <c r="AK603" s="94">
        <f t="shared" si="148"/>
        <v>0.70937360934220417</v>
      </c>
      <c r="AL603" s="94">
        <f t="shared" si="149"/>
        <v>0.70930757831910329</v>
      </c>
      <c r="AM603" s="94">
        <f t="shared" si="150"/>
        <v>0.70945561325918649</v>
      </c>
      <c r="AO603" s="28">
        <v>0.59599999999999997</v>
      </c>
      <c r="AP603" s="94">
        <f t="shared" si="159"/>
        <v>0.27171027171849049</v>
      </c>
      <c r="AQ603" s="94">
        <f t="shared" si="151"/>
        <v>0.32474550357896981</v>
      </c>
      <c r="AR603" s="94">
        <f t="shared" si="152"/>
        <v>0.3783864499789536</v>
      </c>
      <c r="AS603" s="94">
        <f t="shared" si="153"/>
        <v>0.43139412024204388</v>
      </c>
      <c r="AT603" s="94">
        <f t="shared" si="154"/>
        <v>0.48503432001323316</v>
      </c>
      <c r="AU603" s="94">
        <f t="shared" si="155"/>
        <v>0.53802810818609725</v>
      </c>
      <c r="AV603" s="94">
        <f t="shared" si="156"/>
        <v>0.59166911495750207</v>
      </c>
      <c r="AW603" s="94">
        <f t="shared" si="157"/>
        <v>0.6446546798967836</v>
      </c>
      <c r="AY603" s="28">
        <v>0.59599999999999997</v>
      </c>
      <c r="AZ603" s="34">
        <f>(((L603-VLOOKUP(AZ$6,Data!$N$4:$Y$11,Data!$W$1,FALSE)/1000)*VLOOKUP(AZ$6,Data!$N$4:$Y$11,Data!$P$1,FALSE)^1.5+VLOOKUP(AZ$6,Data!$N$4:$Y$11,Data!$W$1,FALSE)/1000*(Mannings_n_bot)^1.5)/L603)^0.67</f>
        <v>4.9350858945691578E-2</v>
      </c>
      <c r="BA603" s="34">
        <f>(((M603-VLOOKUP(BA$6,Data!$N$4:$Y$11,Data!$W$1,FALSE)/1000)*VLOOKUP(BA$6,Data!$N$4:$Y$11,Data!$P$1,FALSE)^1.5+VLOOKUP(BA$6,Data!$N$4:$Y$11,Data!$W$1,FALSE)/1000*(Mannings_n_bot)^1.5)/M603)^0.67</f>
        <v>4.9234314097614244E-2</v>
      </c>
      <c r="BB603" s="34">
        <f>(((N603-VLOOKUP(BB$6,Data!$N$4:$Y$11,Data!$W$1,FALSE)/1000)*VLOOKUP(BB$6,Data!$N$4:$Y$11,Data!$P$1,FALSE)^1.5+VLOOKUP(BB$6,Data!$N$4:$Y$11,Data!$W$1,FALSE)/1000*(Mannings_n_bot)^1.5)/N603)^0.67</f>
        <v>4.9072821192494405E-2</v>
      </c>
      <c r="BC603" s="34">
        <f>(((O603-VLOOKUP(BC$6,Data!$N$4:$Y$11,Data!$W$1,FALSE)/1000)*VLOOKUP(BC$6,Data!$N$4:$Y$11,Data!$P$1,FALSE)^1.5+VLOOKUP(BC$6,Data!$N$4:$Y$11,Data!$W$1,FALSE)/1000*(Mannings_n_bot)^1.5)/O603)^0.67</f>
        <v>4.8892121017653715E-2</v>
      </c>
      <c r="BD603" s="34">
        <f>(((P603-VLOOKUP(BD$6,Data!$N$4:$Y$11,Data!$W$1,FALSE)/1000)*VLOOKUP(BD$6,Data!$N$4:$Y$11,Data!$P$1,FALSE)^1.5+VLOOKUP(BD$6,Data!$N$4:$Y$11,Data!$W$1,FALSE)/1000*(Mannings_n_bot)^1.5)/P603)^0.67</f>
        <v>4.8683584779731934E-2</v>
      </c>
      <c r="BE603" s="34">
        <f>(((Q603-VLOOKUP(BE$6,Data!$N$4:$Y$11,Data!$W$1,FALSE)/1000)*VLOOKUP(BE$6,Data!$N$4:$Y$11,Data!$P$1,FALSE)^1.5+VLOOKUP(BE$6,Data!$N$4:$Y$11,Data!$W$1,FALSE)/1000*(Mannings_n_bot)^1.5)/Q603)^0.67</f>
        <v>4.8499789316138152E-2</v>
      </c>
      <c r="BF603" s="34">
        <f>(((R603-VLOOKUP(BF$6,Data!$N$4:$Y$11,Data!$W$1,FALSE)/1000)*VLOOKUP(BF$6,Data!$N$4:$Y$11,Data!$P$1,FALSE)^1.5+VLOOKUP(BF$6,Data!$N$4:$Y$11,Data!$W$1,FALSE)/1000*(Mannings_n_bot)^1.5)/R603)^0.67</f>
        <v>4.8374318147471757E-2</v>
      </c>
      <c r="BG603" s="34">
        <f>(((S603-VLOOKUP(BG$6,Data!$N$4:$Y$11,Data!$W$1,FALSE)/1000)*VLOOKUP(BG$6,Data!$N$4:$Y$11,Data!$P$1,FALSE)^1.5+VLOOKUP(BG$6,Data!$N$4:$Y$11,Data!$W$1,FALSE)/1000*(Mannings_n_bot)^1.5)/S603)^0.67</f>
        <v>4.8270901316345989E-2</v>
      </c>
    </row>
    <row r="604" spans="1:59" x14ac:dyDescent="0.25">
      <c r="A604" s="28">
        <v>0.59699999999999998</v>
      </c>
      <c r="B604" s="94">
        <v>0.68835119873703599</v>
      </c>
      <c r="C604" s="94">
        <v>0.98817278702832523</v>
      </c>
      <c r="D604" s="94">
        <v>1.3406140996963303</v>
      </c>
      <c r="E604" s="94">
        <v>1.7481629641391963</v>
      </c>
      <c r="F604" s="94">
        <v>2.2080821082310038</v>
      </c>
      <c r="G604" s="94">
        <v>2.7233570242041858</v>
      </c>
      <c r="H604" s="94">
        <v>3.2907537547138848</v>
      </c>
      <c r="I604" s="94">
        <v>3.9137542299776413</v>
      </c>
      <c r="K604" s="28">
        <v>0.59699999999999998</v>
      </c>
      <c r="L604" s="94">
        <v>2.5316909697294774</v>
      </c>
      <c r="M604" s="94">
        <v>3.0408598061710275</v>
      </c>
      <c r="N604" s="94">
        <v>3.540583694635393</v>
      </c>
      <c r="O604" s="94">
        <v>4.0496205973994472</v>
      </c>
      <c r="P604" s="94">
        <v>4.549350484099369</v>
      </c>
      <c r="Q604" s="94">
        <v>5.0583194173456683</v>
      </c>
      <c r="R604" s="94">
        <v>5.5580586513380208</v>
      </c>
      <c r="S604" s="94">
        <v>6.0669866668698518</v>
      </c>
      <c r="U604" s="28">
        <v>0.59699999999999998</v>
      </c>
      <c r="V604" s="94">
        <v>1.2434562206349982</v>
      </c>
      <c r="W604" s="94">
        <v>1.4926033151996076</v>
      </c>
      <c r="X604" s="94">
        <v>1.7380503466764146</v>
      </c>
      <c r="Y604" s="94">
        <v>1.9871299354206009</v>
      </c>
      <c r="Z604" s="94">
        <v>2.232578260614698</v>
      </c>
      <c r="AA604" s="94">
        <v>2.4816233179719274</v>
      </c>
      <c r="AB604" s="94">
        <v>2.7270754176311631</v>
      </c>
      <c r="AC604" s="94">
        <v>2.9760997924278785</v>
      </c>
      <c r="AE604" s="28">
        <v>0.59699999999999998</v>
      </c>
      <c r="AF604" s="94">
        <f t="shared" si="158"/>
        <v>0.70967205826452551</v>
      </c>
      <c r="AG604" s="94">
        <f t="shared" si="144"/>
        <v>0.7100755604731287</v>
      </c>
      <c r="AH604" s="94">
        <f t="shared" si="145"/>
        <v>0.71001696093786326</v>
      </c>
      <c r="AI604" s="94">
        <f t="shared" si="146"/>
        <v>0.7102774722831644</v>
      </c>
      <c r="AJ604" s="94">
        <f t="shared" si="147"/>
        <v>0.7102101638142051</v>
      </c>
      <c r="AK604" s="94">
        <f t="shared" si="148"/>
        <v>0.71039958757651211</v>
      </c>
      <c r="AL604" s="94">
        <f t="shared" si="149"/>
        <v>0.71033370691714726</v>
      </c>
      <c r="AM604" s="94">
        <f t="shared" si="150"/>
        <v>0.71048140479571997</v>
      </c>
      <c r="AO604" s="28">
        <v>0.59699999999999998</v>
      </c>
      <c r="AP604" s="94">
        <f t="shared" si="159"/>
        <v>0.27189384761702945</v>
      </c>
      <c r="AQ604" s="94">
        <f t="shared" si="151"/>
        <v>0.32496492769017427</v>
      </c>
      <c r="AR604" s="94">
        <f t="shared" si="152"/>
        <v>0.37864211534600817</v>
      </c>
      <c r="AS604" s="94">
        <f t="shared" si="153"/>
        <v>0.43168561649005277</v>
      </c>
      <c r="AT604" s="94">
        <f t="shared" si="154"/>
        <v>0.48536205683614986</v>
      </c>
      <c r="AU604" s="94">
        <f t="shared" si="155"/>
        <v>0.53839166717416509</v>
      </c>
      <c r="AV604" s="94">
        <f t="shared" si="156"/>
        <v>0.59206891491180724</v>
      </c>
      <c r="AW604" s="94">
        <f t="shared" si="157"/>
        <v>0.6450902968601494</v>
      </c>
      <c r="AY604" s="28">
        <v>0.59699999999999998</v>
      </c>
      <c r="AZ604" s="34">
        <f>(((L604-VLOOKUP(AZ$6,Data!$N$4:$Y$11,Data!$W$1,FALSE)/1000)*VLOOKUP(AZ$6,Data!$N$4:$Y$11,Data!$P$1,FALSE)^1.5+VLOOKUP(AZ$6,Data!$N$4:$Y$11,Data!$W$1,FALSE)/1000*(Mannings_n_bot)^1.5)/L604)^0.67</f>
        <v>4.9338938309940142E-2</v>
      </c>
      <c r="BA604" s="34">
        <f>(((M604-VLOOKUP(BA$6,Data!$N$4:$Y$11,Data!$W$1,FALSE)/1000)*VLOOKUP(BA$6,Data!$N$4:$Y$11,Data!$P$1,FALSE)^1.5+VLOOKUP(BA$6,Data!$N$4:$Y$11,Data!$W$1,FALSE)/1000*(Mannings_n_bot)^1.5)/M604)^0.67</f>
        <v>4.9222194101095212E-2</v>
      </c>
      <c r="BB604" s="34">
        <f>(((N604-VLOOKUP(BB$6,Data!$N$4:$Y$11,Data!$W$1,FALSE)/1000)*VLOOKUP(BB$6,Data!$N$4:$Y$11,Data!$P$1,FALSE)^1.5+VLOOKUP(BB$6,Data!$N$4:$Y$11,Data!$W$1,FALSE)/1000*(Mannings_n_bot)^1.5)/N604)^0.67</f>
        <v>4.9060500702335037E-2</v>
      </c>
      <c r="BC604" s="34">
        <f>(((O604-VLOOKUP(BC$6,Data!$N$4:$Y$11,Data!$W$1,FALSE)/1000)*VLOOKUP(BC$6,Data!$N$4:$Y$11,Data!$P$1,FALSE)^1.5+VLOOKUP(BC$6,Data!$N$4:$Y$11,Data!$W$1,FALSE)/1000*(Mannings_n_bot)^1.5)/O604)^0.67</f>
        <v>4.8879533957363309E-2</v>
      </c>
      <c r="BD604" s="34">
        <f>(((P604-VLOOKUP(BD$6,Data!$N$4:$Y$11,Data!$W$1,FALSE)/1000)*VLOOKUP(BD$6,Data!$N$4:$Y$11,Data!$P$1,FALSE)^1.5+VLOOKUP(BD$6,Data!$N$4:$Y$11,Data!$W$1,FALSE)/1000*(Mannings_n_bot)^1.5)/P604)^0.67</f>
        <v>4.8670736367351669E-2</v>
      </c>
      <c r="BE604" s="34">
        <f>(((Q604-VLOOKUP(BE$6,Data!$N$4:$Y$11,Data!$W$1,FALSE)/1000)*VLOOKUP(BE$6,Data!$N$4:$Y$11,Data!$P$1,FALSE)^1.5+VLOOKUP(BE$6,Data!$N$4:$Y$11,Data!$W$1,FALSE)/1000*(Mannings_n_bot)^1.5)/Q604)^0.67</f>
        <v>4.8486676916639E-2</v>
      </c>
      <c r="BF604" s="34">
        <f>(((R604-VLOOKUP(BF$6,Data!$N$4:$Y$11,Data!$W$1,FALSE)/1000)*VLOOKUP(BF$6,Data!$N$4:$Y$11,Data!$P$1,FALSE)^1.5+VLOOKUP(BF$6,Data!$N$4:$Y$11,Data!$W$1,FALSE)/1000*(Mannings_n_bot)^1.5)/R604)^0.67</f>
        <v>4.8361051212511538E-2</v>
      </c>
      <c r="BG604" s="34">
        <f>(((S604-VLOOKUP(BG$6,Data!$N$4:$Y$11,Data!$W$1,FALSE)/1000)*VLOOKUP(BG$6,Data!$N$4:$Y$11,Data!$P$1,FALSE)^1.5+VLOOKUP(BG$6,Data!$N$4:$Y$11,Data!$W$1,FALSE)/1000*(Mannings_n_bot)^1.5)/S604)^0.67</f>
        <v>4.8257479255474661E-2</v>
      </c>
    </row>
    <row r="605" spans="1:59" x14ac:dyDescent="0.25">
      <c r="A605" s="28">
        <v>0.59799999999999998</v>
      </c>
      <c r="B605" s="94">
        <v>0.68934706265627377</v>
      </c>
      <c r="C605" s="94">
        <v>0.98960031472845467</v>
      </c>
      <c r="D605" s="94">
        <v>1.342551182194091</v>
      </c>
      <c r="E605" s="94">
        <v>1.7506865278069732</v>
      </c>
      <c r="F605" s="94">
        <v>2.2112703702453782</v>
      </c>
      <c r="G605" s="94">
        <v>2.7272865834911797</v>
      </c>
      <c r="H605" s="94">
        <v>3.2955031554718923</v>
      </c>
      <c r="I605" s="94">
        <v>3.9193997436107479</v>
      </c>
      <c r="K605" s="28">
        <v>0.59799999999999998</v>
      </c>
      <c r="L605" s="94">
        <v>2.5336507462326443</v>
      </c>
      <c r="M605" s="94">
        <v>3.0432071260777143</v>
      </c>
      <c r="N605" s="94">
        <v>3.5433178818613995</v>
      </c>
      <c r="O605" s="94">
        <v>4.0527422010586207</v>
      </c>
      <c r="P605" s="94">
        <v>4.55285894899386</v>
      </c>
      <c r="Q605" s="94">
        <v>5.0622152349545804</v>
      </c>
      <c r="R605" s="94">
        <v>5.5623413324321476</v>
      </c>
      <c r="S605" s="94">
        <v>6.0716566630420186</v>
      </c>
      <c r="U605" s="28">
        <v>0.59799999999999998</v>
      </c>
      <c r="V605" s="94">
        <v>1.2423280647010682</v>
      </c>
      <c r="W605" s="94">
        <v>1.4912439905184443</v>
      </c>
      <c r="X605" s="94">
        <v>1.7364683592995069</v>
      </c>
      <c r="Y605" s="94">
        <v>1.9853168199919875</v>
      </c>
      <c r="Z605" s="94">
        <v>2.2305424732036787</v>
      </c>
      <c r="AA605" s="94">
        <v>2.4793564245553896</v>
      </c>
      <c r="AB605" s="94">
        <v>2.7245858451134062</v>
      </c>
      <c r="AC605" s="94">
        <v>2.9733791276364401</v>
      </c>
      <c r="AE605" s="28">
        <v>0.59799999999999998</v>
      </c>
      <c r="AF605" s="94">
        <f t="shared" si="158"/>
        <v>0.71069876788399533</v>
      </c>
      <c r="AG605" s="94">
        <f t="shared" si="144"/>
        <v>0.7111013451790692</v>
      </c>
      <c r="AH605" s="94">
        <f t="shared" si="145"/>
        <v>0.71104287990176007</v>
      </c>
      <c r="AI605" s="94">
        <f t="shared" si="146"/>
        <v>0.71130279455566592</v>
      </c>
      <c r="AJ605" s="94">
        <f t="shared" si="147"/>
        <v>0.71123564021251051</v>
      </c>
      <c r="AK605" s="94">
        <f t="shared" si="148"/>
        <v>0.71142463029842762</v>
      </c>
      <c r="AL605" s="94">
        <f t="shared" si="149"/>
        <v>0.71135890044347472</v>
      </c>
      <c r="AM605" s="94">
        <f t="shared" si="150"/>
        <v>0.71150626027236696</v>
      </c>
      <c r="AO605" s="28">
        <v>0.59799999999999998</v>
      </c>
      <c r="AP605" s="94">
        <f t="shared" si="159"/>
        <v>0.27207659290898045</v>
      </c>
      <c r="AQ605" s="94">
        <f t="shared" si="151"/>
        <v>0.3251833587823898</v>
      </c>
      <c r="AR605" s="94">
        <f t="shared" si="152"/>
        <v>0.37889662371720739</v>
      </c>
      <c r="AS605" s="94">
        <f t="shared" si="153"/>
        <v>0.43197579341456133</v>
      </c>
      <c r="AT605" s="94">
        <f t="shared" si="154"/>
        <v>0.48568831036025145</v>
      </c>
      <c r="AU605" s="94">
        <f t="shared" si="155"/>
        <v>0.53875358057857248</v>
      </c>
      <c r="AV605" s="94">
        <f t="shared" si="156"/>
        <v>0.59246690530423196</v>
      </c>
      <c r="AW605" s="94">
        <f t="shared" si="157"/>
        <v>0.64552394200219021</v>
      </c>
      <c r="AY605" s="28">
        <v>0.59799999999999998</v>
      </c>
      <c r="AZ605" s="34">
        <f>(((L605-VLOOKUP(AZ$6,Data!$N$4:$Y$11,Data!$W$1,FALSE)/1000)*VLOOKUP(AZ$6,Data!$N$4:$Y$11,Data!$P$1,FALSE)^1.5+VLOOKUP(AZ$6,Data!$N$4:$Y$11,Data!$W$1,FALSE)/1000*(Mannings_n_bot)^1.5)/L605)^0.67</f>
        <v>4.9327023900988476E-2</v>
      </c>
      <c r="BA605" s="34">
        <f>(((M605-VLOOKUP(BA$6,Data!$N$4:$Y$11,Data!$W$1,FALSE)/1000)*VLOOKUP(BA$6,Data!$N$4:$Y$11,Data!$P$1,FALSE)^1.5+VLOOKUP(BA$6,Data!$N$4:$Y$11,Data!$W$1,FALSE)/1000*(Mannings_n_bot)^1.5)/M605)^0.67</f>
        <v>4.9210080313660171E-2</v>
      </c>
      <c r="BB605" s="34">
        <f>(((N605-VLOOKUP(BB$6,Data!$N$4:$Y$11,Data!$W$1,FALSE)/1000)*VLOOKUP(BB$6,Data!$N$4:$Y$11,Data!$P$1,FALSE)^1.5+VLOOKUP(BB$6,Data!$N$4:$Y$11,Data!$W$1,FALSE)/1000*(Mannings_n_bot)^1.5)/N605)^0.67</f>
        <v>4.9048186508201183E-2</v>
      </c>
      <c r="BC605" s="34">
        <f>(((O605-VLOOKUP(BC$6,Data!$N$4:$Y$11,Data!$W$1,FALSE)/1000)*VLOOKUP(BC$6,Data!$N$4:$Y$11,Data!$P$1,FALSE)^1.5+VLOOKUP(BC$6,Data!$N$4:$Y$11,Data!$W$1,FALSE)/1000*(Mannings_n_bot)^1.5)/O605)^0.67</f>
        <v>4.886695322646567E-2</v>
      </c>
      <c r="BD605" s="34">
        <f>(((P605-VLOOKUP(BD$6,Data!$N$4:$Y$11,Data!$W$1,FALSE)/1000)*VLOOKUP(BD$6,Data!$N$4:$Y$11,Data!$P$1,FALSE)^1.5+VLOOKUP(BD$6,Data!$N$4:$Y$11,Data!$W$1,FALSE)/1000*(Mannings_n_bot)^1.5)/P605)^0.67</f>
        <v>4.865789439154615E-2</v>
      </c>
      <c r="BE605" s="34">
        <f>(((Q605-VLOOKUP(BE$6,Data!$N$4:$Y$11,Data!$W$1,FALSE)/1000)*VLOOKUP(BE$6,Data!$N$4:$Y$11,Data!$P$1,FALSE)^1.5+VLOOKUP(BE$6,Data!$N$4:$Y$11,Data!$W$1,FALSE)/1000*(Mannings_n_bot)^1.5)/Q605)^0.67</f>
        <v>4.8473570996358246E-2</v>
      </c>
      <c r="BF605" s="34">
        <f>(((R605-VLOOKUP(BF$6,Data!$N$4:$Y$11,Data!$W$1,FALSE)/1000)*VLOOKUP(BF$6,Data!$N$4:$Y$11,Data!$P$1,FALSE)^1.5+VLOOKUP(BF$6,Data!$N$4:$Y$11,Data!$W$1,FALSE)/1000*(Mannings_n_bot)^1.5)/R605)^0.67</f>
        <v>4.8347790824572398E-2</v>
      </c>
      <c r="BG605" s="34">
        <f>(((S605-VLOOKUP(BG$6,Data!$N$4:$Y$11,Data!$W$1,FALSE)/1000)*VLOOKUP(BG$6,Data!$N$4:$Y$11,Data!$P$1,FALSE)^1.5+VLOOKUP(BG$6,Data!$N$4:$Y$11,Data!$W$1,FALSE)/1000*(Mannings_n_bot)^1.5)/S605)^0.67</f>
        <v>4.8244063754719103E-2</v>
      </c>
    </row>
    <row r="606" spans="1:59" x14ac:dyDescent="0.25">
      <c r="A606" s="28">
        <v>0.59899999999999998</v>
      </c>
      <c r="B606" s="94">
        <v>0.6903420214047391</v>
      </c>
      <c r="C606" s="94">
        <v>0.99102654000826274</v>
      </c>
      <c r="D606" s="94">
        <v>1.3444864983401252</v>
      </c>
      <c r="E606" s="94">
        <v>1.753207784731567</v>
      </c>
      <c r="F606" s="94">
        <v>2.2144557197579378</v>
      </c>
      <c r="G606" s="94">
        <v>2.731212546745283</v>
      </c>
      <c r="H606" s="94">
        <v>3.3002482126113515</v>
      </c>
      <c r="I606" s="94">
        <v>3.9250400869555655</v>
      </c>
      <c r="K606" s="28">
        <v>0.59899999999999998</v>
      </c>
      <c r="L606" s="94">
        <v>2.5356123056573594</v>
      </c>
      <c r="M606" s="94">
        <v>3.0455565895439642</v>
      </c>
      <c r="N606" s="94">
        <v>3.5460545645654733</v>
      </c>
      <c r="O606" s="94">
        <v>4.0558666607305529</v>
      </c>
      <c r="P606" s="94">
        <v>4.5563706218302062</v>
      </c>
      <c r="Q606" s="94">
        <v>5.0661146209860899</v>
      </c>
      <c r="R606" s="94">
        <v>5.5666279338886087</v>
      </c>
      <c r="S606" s="94">
        <v>6.07633094002448</v>
      </c>
      <c r="U606" s="28">
        <v>0.59899999999999998</v>
      </c>
      <c r="V606" s="94">
        <v>1.2411968144000096</v>
      </c>
      <c r="W606" s="94">
        <v>1.4898809676202613</v>
      </c>
      <c r="X606" s="94">
        <v>1.7348820628288371</v>
      </c>
      <c r="Y606" s="94">
        <v>1.9834987918323712</v>
      </c>
      <c r="Z606" s="94">
        <v>2.2285011622106263</v>
      </c>
      <c r="AA606" s="94">
        <v>2.4770834040242047</v>
      </c>
      <c r="AB606" s="94">
        <v>2.722089534635006</v>
      </c>
      <c r="AC606" s="94">
        <v>2.9706511214126183</v>
      </c>
      <c r="AE606" s="28">
        <v>0.59899999999999998</v>
      </c>
      <c r="AF606" s="94">
        <f t="shared" si="158"/>
        <v>0.71172454429610477</v>
      </c>
      <c r="AG606" s="94">
        <f t="shared" si="144"/>
        <v>0.71212619399924992</v>
      </c>
      <c r="AH606" s="94">
        <f t="shared" si="145"/>
        <v>0.71206786336924155</v>
      </c>
      <c r="AI606" s="94">
        <f t="shared" si="146"/>
        <v>0.71232717959991643</v>
      </c>
      <c r="AJ606" s="94">
        <f t="shared" si="147"/>
        <v>0.71226017983025736</v>
      </c>
      <c r="AK606" s="94">
        <f t="shared" si="148"/>
        <v>0.71244873497943995</v>
      </c>
      <c r="AL606" s="94">
        <f t="shared" si="149"/>
        <v>0.71238315636738803</v>
      </c>
      <c r="AM606" s="94">
        <f t="shared" si="150"/>
        <v>0.712530177163331</v>
      </c>
      <c r="AO606" s="28">
        <v>0.59899999999999998</v>
      </c>
      <c r="AP606" s="94">
        <f t="shared" si="159"/>
        <v>0.27225850729012274</v>
      </c>
      <c r="AQ606" s="94">
        <f t="shared" si="151"/>
        <v>0.32540079649502002</v>
      </c>
      <c r="AR606" s="94">
        <f t="shared" si="152"/>
        <v>0.3791499746718861</v>
      </c>
      <c r="AS606" s="94">
        <f t="shared" si="153"/>
        <v>0.43226465053852997</v>
      </c>
      <c r="AT606" s="94">
        <f t="shared" si="154"/>
        <v>0.48601308004844296</v>
      </c>
      <c r="AU606" s="94">
        <f t="shared" si="155"/>
        <v>0.53911384780584937</v>
      </c>
      <c r="AV606" s="94">
        <f t="shared" si="156"/>
        <v>0.59286308548125632</v>
      </c>
      <c r="AW606" s="94">
        <f t="shared" si="157"/>
        <v>0.64595561461301065</v>
      </c>
      <c r="AY606" s="28">
        <v>0.59899999999999998</v>
      </c>
      <c r="AZ606" s="34">
        <f>(((L606-VLOOKUP(AZ$6,Data!$N$4:$Y$11,Data!$W$1,FALSE)/1000)*VLOOKUP(AZ$6,Data!$N$4:$Y$11,Data!$P$1,FALSE)^1.5+VLOOKUP(AZ$6,Data!$N$4:$Y$11,Data!$W$1,FALSE)/1000*(Mannings_n_bot)^1.5)/L606)^0.67</f>
        <v>4.931511567902918E-2</v>
      </c>
      <c r="BA606" s="34">
        <f>(((M606-VLOOKUP(BA$6,Data!$N$4:$Y$11,Data!$W$1,FALSE)/1000)*VLOOKUP(BA$6,Data!$N$4:$Y$11,Data!$P$1,FALSE)^1.5+VLOOKUP(BA$6,Data!$N$4:$Y$11,Data!$W$1,FALSE)/1000*(Mannings_n_bot)^1.5)/M606)^0.67</f>
        <v>4.919797269510056E-2</v>
      </c>
      <c r="BB606" s="34">
        <f>(((N606-VLOOKUP(BB$6,Data!$N$4:$Y$11,Data!$W$1,FALSE)/1000)*VLOOKUP(BB$6,Data!$N$4:$Y$11,Data!$P$1,FALSE)^1.5+VLOOKUP(BB$6,Data!$N$4:$Y$11,Data!$W$1,FALSE)/1000*(Mannings_n_bot)^1.5)/N606)^0.67</f>
        <v>4.903587856921119E-2</v>
      </c>
      <c r="BC606" s="34">
        <f>(((O606-VLOOKUP(BC$6,Data!$N$4:$Y$11,Data!$W$1,FALSE)/1000)*VLOOKUP(BC$6,Data!$N$4:$Y$11,Data!$P$1,FALSE)^1.5+VLOOKUP(BC$6,Data!$N$4:$Y$11,Data!$W$1,FALSE)/1000*(Mannings_n_bot)^1.5)/O606)^0.67</f>
        <v>4.8854378783387477E-2</v>
      </c>
      <c r="BD606" s="34">
        <f>(((P606-VLOOKUP(BD$6,Data!$N$4:$Y$11,Data!$W$1,FALSE)/1000)*VLOOKUP(BD$6,Data!$N$4:$Y$11,Data!$P$1,FALSE)^1.5+VLOOKUP(BD$6,Data!$N$4:$Y$11,Data!$W$1,FALSE)/1000*(Mannings_n_bot)^1.5)/P606)^0.67</f>
        <v>4.8645058809872077E-2</v>
      </c>
      <c r="BE606" s="34">
        <f>(((Q606-VLOOKUP(BE$6,Data!$N$4:$Y$11,Data!$W$1,FALSE)/1000)*VLOOKUP(BE$6,Data!$N$4:$Y$11,Data!$P$1,FALSE)^1.5+VLOOKUP(BE$6,Data!$N$4:$Y$11,Data!$W$1,FALSE)/1000*(Mannings_n_bot)^1.5)/Q606)^0.67</f>
        <v>4.8460471512133244E-2</v>
      </c>
      <c r="BF606" s="34">
        <f>(((R606-VLOOKUP(BF$6,Data!$N$4:$Y$11,Data!$W$1,FALSE)/1000)*VLOOKUP(BF$6,Data!$N$4:$Y$11,Data!$P$1,FALSE)^1.5+VLOOKUP(BF$6,Data!$N$4:$Y$11,Data!$W$1,FALSE)/1000*(Mannings_n_bot)^1.5)/R606)^0.67</f>
        <v>4.8334536939961724E-2</v>
      </c>
      <c r="BG606" s="34">
        <f>(((S606-VLOOKUP(BG$6,Data!$N$4:$Y$11,Data!$W$1,FALSE)/1000)*VLOOKUP(BG$6,Data!$N$4:$Y$11,Data!$P$1,FALSE)^1.5+VLOOKUP(BG$6,Data!$N$4:$Y$11,Data!$W$1,FALSE)/1000*(Mannings_n_bot)^1.5)/S606)^0.67</f>
        <v>4.8230654769989209E-2</v>
      </c>
    </row>
    <row r="607" spans="1:59" x14ac:dyDescent="0.25">
      <c r="A607" s="28">
        <v>0.6</v>
      </c>
      <c r="B607" s="94">
        <v>0.69133607249969065</v>
      </c>
      <c r="C607" s="94">
        <v>0.99245145932430368</v>
      </c>
      <c r="D607" s="94">
        <v>1.3464200433231102</v>
      </c>
      <c r="E607" s="94">
        <v>1.7557267286626068</v>
      </c>
      <c r="F607" s="94">
        <v>2.2176381488662176</v>
      </c>
      <c r="G607" s="94">
        <v>2.7351349042466442</v>
      </c>
      <c r="H607" s="94">
        <v>3.3049889143761124</v>
      </c>
      <c r="I607" s="94">
        <v>3.9306752460602041</v>
      </c>
      <c r="K607" s="28">
        <v>0.6</v>
      </c>
      <c r="L607" s="94">
        <v>2.5375756561542873</v>
      </c>
      <c r="M607" s="94">
        <v>3.0479082063362495</v>
      </c>
      <c r="N607" s="94">
        <v>3.5487937541230283</v>
      </c>
      <c r="O607" s="94">
        <v>4.0589939894060354</v>
      </c>
      <c r="P607" s="94">
        <v>4.5598855172081088</v>
      </c>
      <c r="Q607" s="94">
        <v>5.0700175916550689</v>
      </c>
      <c r="R607" s="94">
        <v>5.5709184735311919</v>
      </c>
      <c r="S607" s="94">
        <v>6.0810095172560565</v>
      </c>
      <c r="U607" s="28">
        <v>0.6</v>
      </c>
      <c r="V607" s="94">
        <v>1.240062461263288</v>
      </c>
      <c r="W607" s="94">
        <v>1.4885142363457595</v>
      </c>
      <c r="X607" s="94">
        <v>1.7332914454334445</v>
      </c>
      <c r="Y607" s="94">
        <v>1.9816758374206462</v>
      </c>
      <c r="Z607" s="94">
        <v>2.226454312442756</v>
      </c>
      <c r="AA607" s="94">
        <v>2.4748042394957555</v>
      </c>
      <c r="AB607" s="94">
        <v>2.7195864676416224</v>
      </c>
      <c r="AC607" s="94">
        <v>2.967915753512437</v>
      </c>
      <c r="AE607" s="28">
        <v>0.6</v>
      </c>
      <c r="AF607" s="94">
        <f t="shared" si="158"/>
        <v>0.71274938494121254</v>
      </c>
      <c r="AG607" s="94">
        <f t="shared" si="144"/>
        <v>0.71315010438744175</v>
      </c>
      <c r="AH607" s="94">
        <f t="shared" si="145"/>
        <v>0.71309190879213136</v>
      </c>
      <c r="AI607" s="94">
        <f t="shared" si="146"/>
        <v>0.71335062487639445</v>
      </c>
      <c r="AJ607" s="94">
        <f t="shared" si="147"/>
        <v>0.71328378012568716</v>
      </c>
      <c r="AK607" s="94">
        <f t="shared" si="148"/>
        <v>0.71347189908408348</v>
      </c>
      <c r="AL607" s="94">
        <f t="shared" si="149"/>
        <v>0.71340647215123465</v>
      </c>
      <c r="AM607" s="94">
        <f t="shared" si="150"/>
        <v>0.71355315293586286</v>
      </c>
      <c r="AO607" s="28">
        <v>0.6</v>
      </c>
      <c r="AP607" s="94">
        <f t="shared" si="159"/>
        <v>0.27243959045044397</v>
      </c>
      <c r="AQ607" s="94">
        <f t="shared" si="151"/>
        <v>0.32561724046055968</v>
      </c>
      <c r="AR607" s="94">
        <f t="shared" si="152"/>
        <v>0.3794021677813269</v>
      </c>
      <c r="AS607" s="94">
        <f t="shared" si="153"/>
        <v>0.43255218737575107</v>
      </c>
      <c r="AT607" s="94">
        <f t="shared" si="154"/>
        <v>0.48633636535331609</v>
      </c>
      <c r="AU607" s="94">
        <f t="shared" si="155"/>
        <v>0.53947246825109729</v>
      </c>
      <c r="AV607" s="94">
        <f t="shared" si="156"/>
        <v>0.59325745477678948</v>
      </c>
      <c r="AW607" s="94">
        <f t="shared" si="157"/>
        <v>0.6463853139690281</v>
      </c>
      <c r="AY607" s="28">
        <v>0.6</v>
      </c>
      <c r="AZ607" s="34">
        <f>(((L607-VLOOKUP(AZ$6,Data!$N$4:$Y$11,Data!$W$1,FALSE)/1000)*VLOOKUP(AZ$6,Data!$N$4:$Y$11,Data!$P$1,FALSE)^1.5+VLOOKUP(AZ$6,Data!$N$4:$Y$11,Data!$W$1,FALSE)/1000*(Mannings_n_bot)^1.5)/L607)^0.67</f>
        <v>4.9303213604188954E-2</v>
      </c>
      <c r="BA607" s="34">
        <f>(((M607-VLOOKUP(BA$6,Data!$N$4:$Y$11,Data!$W$1,FALSE)/1000)*VLOOKUP(BA$6,Data!$N$4:$Y$11,Data!$P$1,FALSE)^1.5+VLOOKUP(BA$6,Data!$N$4:$Y$11,Data!$W$1,FALSE)/1000*(Mannings_n_bot)^1.5)/M607)^0.67</f>
        <v>4.9185871205139023E-2</v>
      </c>
      <c r="BB607" s="34">
        <f>(((N607-VLOOKUP(BB$6,Data!$N$4:$Y$11,Data!$W$1,FALSE)/1000)*VLOOKUP(BB$6,Data!$N$4:$Y$11,Data!$P$1,FALSE)^1.5+VLOOKUP(BB$6,Data!$N$4:$Y$11,Data!$W$1,FALSE)/1000*(Mannings_n_bot)^1.5)/N607)^0.67</f>
        <v>4.9023576844413053E-2</v>
      </c>
      <c r="BC607" s="34">
        <f>(((O607-VLOOKUP(BC$6,Data!$N$4:$Y$11,Data!$W$1,FALSE)/1000)*VLOOKUP(BC$6,Data!$N$4:$Y$11,Data!$P$1,FALSE)^1.5+VLOOKUP(BC$6,Data!$N$4:$Y$11,Data!$W$1,FALSE)/1000*(Mannings_n_bot)^1.5)/O607)^0.67</f>
        <v>4.8841810586482223E-2</v>
      </c>
      <c r="BD607" s="34">
        <f>(((P607-VLOOKUP(BD$6,Data!$N$4:$Y$11,Data!$W$1,FALSE)/1000)*VLOOKUP(BD$6,Data!$N$4:$Y$11,Data!$P$1,FALSE)^1.5+VLOOKUP(BD$6,Data!$N$4:$Y$11,Data!$W$1,FALSE)/1000*(Mannings_n_bot)^1.5)/P607)^0.67</f>
        <v>4.8632229579811295E-2</v>
      </c>
      <c r="BE607" s="34">
        <f>(((Q607-VLOOKUP(BE$6,Data!$N$4:$Y$11,Data!$W$1,FALSE)/1000)*VLOOKUP(BE$6,Data!$N$4:$Y$11,Data!$P$1,FALSE)^1.5+VLOOKUP(BE$6,Data!$N$4:$Y$11,Data!$W$1,FALSE)/1000*(Mannings_n_bot)^1.5)/Q607)^0.67</f>
        <v>4.8447378420723511E-2</v>
      </c>
      <c r="BF607" s="34">
        <f>(((R607-VLOOKUP(BF$6,Data!$N$4:$Y$11,Data!$W$1,FALSE)/1000)*VLOOKUP(BF$6,Data!$N$4:$Y$11,Data!$P$1,FALSE)^1.5+VLOOKUP(BF$6,Data!$N$4:$Y$11,Data!$W$1,FALSE)/1000*(Mannings_n_bot)^1.5)/R607)^0.67</f>
        <v>4.8321289514908078E-2</v>
      </c>
      <c r="BG607" s="34">
        <f>(((S607-VLOOKUP(BG$6,Data!$N$4:$Y$11,Data!$W$1,FALSE)/1000)*VLOOKUP(BG$6,Data!$N$4:$Y$11,Data!$P$1,FALSE)^1.5+VLOOKUP(BG$6,Data!$N$4:$Y$11,Data!$W$1,FALSE)/1000*(Mannings_n_bot)^1.5)/S607)^0.67</f>
        <v>4.8217252257114228E-2</v>
      </c>
    </row>
    <row r="608" spans="1:59" x14ac:dyDescent="0.25">
      <c r="A608" s="28">
        <v>0.60099999999999998</v>
      </c>
      <c r="B608" s="94">
        <v>0.69232921345157949</v>
      </c>
      <c r="C608" s="94">
        <v>0.99387506912338108</v>
      </c>
      <c r="D608" s="94">
        <v>1.3483518123184901</v>
      </c>
      <c r="E608" s="94">
        <v>1.7582433533324897</v>
      </c>
      <c r="F608" s="94">
        <v>2.2208176496459866</v>
      </c>
      <c r="G608" s="94">
        <v>2.7390536462485828</v>
      </c>
      <c r="H608" s="94">
        <v>3.3097252489775895</v>
      </c>
      <c r="I608" s="94">
        <v>3.936305206934235</v>
      </c>
      <c r="K608" s="28">
        <v>0.60099999999999998</v>
      </c>
      <c r="L608" s="94">
        <v>2.5395408059233411</v>
      </c>
      <c r="M608" s="94">
        <v>3.0502619862801237</v>
      </c>
      <c r="N608" s="94">
        <v>3.5515354619782822</v>
      </c>
      <c r="O608" s="94">
        <v>4.0621242001544982</v>
      </c>
      <c r="P608" s="94">
        <v>4.5634036498156281</v>
      </c>
      <c r="Q608" s="94">
        <v>5.0739241632745706</v>
      </c>
      <c r="R608" s="94">
        <v>5.5752129692915791</v>
      </c>
      <c r="S608" s="94">
        <v>6.0856924142933062</v>
      </c>
      <c r="U608" s="28">
        <v>0.60099999999999998</v>
      </c>
      <c r="V608" s="94">
        <v>1.2389249967680844</v>
      </c>
      <c r="W608" s="94">
        <v>1.4871437864705996</v>
      </c>
      <c r="X608" s="94">
        <v>1.7316964952066167</v>
      </c>
      <c r="Y608" s="94">
        <v>1.9798479431492022</v>
      </c>
      <c r="Z608" s="94">
        <v>2.2244019086100586</v>
      </c>
      <c r="AA608" s="94">
        <v>2.4725189139794566</v>
      </c>
      <c r="AB608" s="94">
        <v>2.7170766254602352</v>
      </c>
      <c r="AC608" s="94">
        <v>2.9651730035624864</v>
      </c>
      <c r="AE608" s="28">
        <v>0.60099999999999998</v>
      </c>
      <c r="AF608" s="94">
        <f t="shared" si="158"/>
        <v>0.71377328725265887</v>
      </c>
      <c r="AG608" s="94">
        <f t="shared" si="144"/>
        <v>0.71417307379040906</v>
      </c>
      <c r="AH608" s="94">
        <f t="shared" si="145"/>
        <v>0.7141150136152451</v>
      </c>
      <c r="AI608" s="94">
        <f t="shared" si="146"/>
        <v>0.71437312783857676</v>
      </c>
      <c r="AJ608" s="94">
        <f t="shared" si="147"/>
        <v>0.71430643855004083</v>
      </c>
      <c r="AK608" s="94">
        <f t="shared" si="148"/>
        <v>0.71449412006989399</v>
      </c>
      <c r="AL608" s="94">
        <f t="shared" si="149"/>
        <v>0.71442884525036066</v>
      </c>
      <c r="AM608" s="94">
        <f t="shared" si="150"/>
        <v>0.71457518505021689</v>
      </c>
      <c r="AO608" s="28">
        <v>0.60099999999999998</v>
      </c>
      <c r="AP608" s="94">
        <f t="shared" si="159"/>
        <v>0.27261984207411011</v>
      </c>
      <c r="AQ608" s="94">
        <f t="shared" si="151"/>
        <v>0.32583269030455919</v>
      </c>
      <c r="AR608" s="94">
        <f t="shared" si="152"/>
        <v>0.37965320260871871</v>
      </c>
      <c r="AS608" s="94">
        <f t="shared" si="153"/>
        <v>0.43283840343080032</v>
      </c>
      <c r="AT608" s="94">
        <f t="shared" si="154"/>
        <v>0.48665816571709863</v>
      </c>
      <c r="AU608" s="94">
        <f t="shared" si="155"/>
        <v>0.53982944129793087</v>
      </c>
      <c r="AV608" s="94">
        <f t="shared" si="156"/>
        <v>0.59365001251210381</v>
      </c>
      <c r="AW608" s="94">
        <f t="shared" si="157"/>
        <v>0.64681303933290124</v>
      </c>
      <c r="AY608" s="28">
        <v>0.60099999999999998</v>
      </c>
      <c r="AZ608" s="34">
        <f>(((L608-VLOOKUP(AZ$6,Data!$N$4:$Y$11,Data!$W$1,FALSE)/1000)*VLOOKUP(AZ$6,Data!$N$4:$Y$11,Data!$P$1,FALSE)^1.5+VLOOKUP(AZ$6,Data!$N$4:$Y$11,Data!$W$1,FALSE)/1000*(Mannings_n_bot)^1.5)/L608)^0.67</f>
        <v>4.9291317636527499E-2</v>
      </c>
      <c r="BA608" s="34">
        <f>(((M608-VLOOKUP(BA$6,Data!$N$4:$Y$11,Data!$W$1,FALSE)/1000)*VLOOKUP(BA$6,Data!$N$4:$Y$11,Data!$P$1,FALSE)^1.5+VLOOKUP(BA$6,Data!$N$4:$Y$11,Data!$W$1,FALSE)/1000*(Mannings_n_bot)^1.5)/M608)^0.67</f>
        <v>4.917377580342791E-2</v>
      </c>
      <c r="BB608" s="34">
        <f>(((N608-VLOOKUP(BB$6,Data!$N$4:$Y$11,Data!$W$1,FALSE)/1000)*VLOOKUP(BB$6,Data!$N$4:$Y$11,Data!$P$1,FALSE)^1.5+VLOOKUP(BB$6,Data!$N$4:$Y$11,Data!$W$1,FALSE)/1000*(Mannings_n_bot)^1.5)/N608)^0.67</f>
        <v>4.9011281292783475E-2</v>
      </c>
      <c r="BC608" s="34">
        <f>(((O608-VLOOKUP(BC$6,Data!$N$4:$Y$11,Data!$W$1,FALSE)/1000)*VLOOKUP(BC$6,Data!$N$4:$Y$11,Data!$P$1,FALSE)^1.5+VLOOKUP(BC$6,Data!$N$4:$Y$11,Data!$W$1,FALSE)/1000*(Mannings_n_bot)^1.5)/O608)^0.67</f>
        <v>4.8829248594028957E-2</v>
      </c>
      <c r="BD608" s="34">
        <f>(((P608-VLOOKUP(BD$6,Data!$N$4:$Y$11,Data!$W$1,FALSE)/1000)*VLOOKUP(BD$6,Data!$N$4:$Y$11,Data!$P$1,FALSE)^1.5+VLOOKUP(BD$6,Data!$N$4:$Y$11,Data!$W$1,FALSE)/1000*(Mannings_n_bot)^1.5)/P608)^0.67</f>
        <v>4.8619406658769258E-2</v>
      </c>
      <c r="BE608" s="34">
        <f>(((Q608-VLOOKUP(BE$6,Data!$N$4:$Y$11,Data!$W$1,FALSE)/1000)*VLOOKUP(BE$6,Data!$N$4:$Y$11,Data!$P$1,FALSE)^1.5+VLOOKUP(BE$6,Data!$N$4:$Y$11,Data!$W$1,FALSE)/1000*(Mannings_n_bot)^1.5)/Q608)^0.67</f>
        <v>4.8434291678809346E-2</v>
      </c>
      <c r="BF608" s="34">
        <f>(((R608-VLOOKUP(BF$6,Data!$N$4:$Y$11,Data!$W$1,FALSE)/1000)*VLOOKUP(BF$6,Data!$N$4:$Y$11,Data!$P$1,FALSE)^1.5+VLOOKUP(BF$6,Data!$N$4:$Y$11,Data!$W$1,FALSE)/1000*(Mannings_n_bot)^1.5)/R608)^0.67</f>
        <v>4.8308048505559829E-2</v>
      </c>
      <c r="BG608" s="34">
        <f>(((S608-VLOOKUP(BG$6,Data!$N$4:$Y$11,Data!$W$1,FALSE)/1000)*VLOOKUP(BG$6,Data!$N$4:$Y$11,Data!$P$1,FALSE)^1.5+VLOOKUP(BG$6,Data!$N$4:$Y$11,Data!$W$1,FALSE)/1000*(Mannings_n_bot)^1.5)/S608)^0.67</f>
        <v>4.8203856171841392E-2</v>
      </c>
    </row>
    <row r="609" spans="1:59" x14ac:dyDescent="0.25">
      <c r="A609" s="28">
        <v>0.60199999999999998</v>
      </c>
      <c r="B609" s="94">
        <v>0.6933214417640059</v>
      </c>
      <c r="C609" s="94">
        <v>0.9952973658424823</v>
      </c>
      <c r="D609" s="94">
        <v>1.3502818004883892</v>
      </c>
      <c r="E609" s="94">
        <v>1.7607576524562694</v>
      </c>
      <c r="F609" s="94">
        <v>2.2239942141510927</v>
      </c>
      <c r="G609" s="94">
        <v>2.7429687629774149</v>
      </c>
      <c r="H609" s="94">
        <v>3.3144572045945551</v>
      </c>
      <c r="I609" s="94">
        <v>3.9419299555484377</v>
      </c>
      <c r="K609" s="28">
        <v>0.60199999999999998</v>
      </c>
      <c r="L609" s="94">
        <v>2.5415077632141236</v>
      </c>
      <c r="M609" s="94">
        <v>3.0526179392607493</v>
      </c>
      <c r="N609" s="94">
        <v>3.554279699644868</v>
      </c>
      <c r="O609" s="94">
        <v>4.0652573061247006</v>
      </c>
      <c r="P609" s="94">
        <v>4.5669250344299632</v>
      </c>
      <c r="Q609" s="94">
        <v>5.0778343522567031</v>
      </c>
      <c r="R609" s="94">
        <v>5.5795114392103153</v>
      </c>
      <c r="S609" s="94">
        <v>6.0903796508115535</v>
      </c>
      <c r="U609" s="28">
        <v>0.60199999999999998</v>
      </c>
      <c r="V609" s="94">
        <v>1.2377844123368307</v>
      </c>
      <c r="W609" s="94">
        <v>1.4857696077048503</v>
      </c>
      <c r="X609" s="94">
        <v>1.7300972001652397</v>
      </c>
      <c r="Y609" s="94">
        <v>1.9780150953231872</v>
      </c>
      <c r="Z609" s="94">
        <v>2.22234393532448</v>
      </c>
      <c r="AA609" s="94">
        <v>2.4702274103758359</v>
      </c>
      <c r="AB609" s="94">
        <v>2.7145599892981283</v>
      </c>
      <c r="AC609" s="94">
        <v>2.9624228510588257</v>
      </c>
      <c r="AE609" s="28">
        <v>0.60199999999999998</v>
      </c>
      <c r="AF609" s="94">
        <f t="shared" si="158"/>
        <v>0.7147962486567212</v>
      </c>
      <c r="AG609" s="94">
        <f t="shared" si="144"/>
        <v>0.71519509964786265</v>
      </c>
      <c r="AH609" s="94">
        <f t="shared" si="145"/>
        <v>0.71513717527634368</v>
      </c>
      <c r="AI609" s="94">
        <f t="shared" si="146"/>
        <v>0.71539468593289401</v>
      </c>
      <c r="AJ609" s="94">
        <f t="shared" si="147"/>
        <v>0.71532815254750859</v>
      </c>
      <c r="AK609" s="94">
        <f t="shared" si="148"/>
        <v>0.71551539538736331</v>
      </c>
      <c r="AL609" s="94">
        <f t="shared" si="149"/>
        <v>0.71545027311306586</v>
      </c>
      <c r="AM609" s="94">
        <f t="shared" si="150"/>
        <v>0.71559627095960587</v>
      </c>
      <c r="AO609" s="28">
        <v>0.60199999999999998</v>
      </c>
      <c r="AP609" s="94">
        <f t="shared" si="159"/>
        <v>0.27279926183943476</v>
      </c>
      <c r="AQ609" s="94">
        <f t="shared" si="151"/>
        <v>0.32604714564558734</v>
      </c>
      <c r="AR609" s="94">
        <f t="shared" si="152"/>
        <v>0.37990307870911366</v>
      </c>
      <c r="AS609" s="94">
        <f t="shared" si="153"/>
        <v>0.43312329819898948</v>
      </c>
      <c r="AT609" s="94">
        <f t="shared" si="154"/>
        <v>0.48697848057159721</v>
      </c>
      <c r="AU609" s="94">
        <f t="shared" si="155"/>
        <v>0.5401847663184165</v>
      </c>
      <c r="AV609" s="94">
        <f t="shared" si="156"/>
        <v>0.59404075799576816</v>
      </c>
      <c r="AW609" s="94">
        <f t="shared" si="157"/>
        <v>0.64723878995345863</v>
      </c>
      <c r="AY609" s="28">
        <v>0.60199999999999998</v>
      </c>
      <c r="AZ609" s="34">
        <f>(((L609-VLOOKUP(AZ$6,Data!$N$4:$Y$11,Data!$W$1,FALSE)/1000)*VLOOKUP(AZ$6,Data!$N$4:$Y$11,Data!$P$1,FALSE)^1.5+VLOOKUP(AZ$6,Data!$N$4:$Y$11,Data!$W$1,FALSE)/1000*(Mannings_n_bot)^1.5)/L609)^0.67</f>
        <v>4.9279427736035948E-2</v>
      </c>
      <c r="BA609" s="34">
        <f>(((M609-VLOOKUP(BA$6,Data!$N$4:$Y$11,Data!$W$1,FALSE)/1000)*VLOOKUP(BA$6,Data!$N$4:$Y$11,Data!$P$1,FALSE)^1.5+VLOOKUP(BA$6,Data!$N$4:$Y$11,Data!$W$1,FALSE)/1000*(Mannings_n_bot)^1.5)/M609)^0.67</f>
        <v>4.9161686449548256E-2</v>
      </c>
      <c r="BB609" s="34">
        <f>(((N609-VLOOKUP(BB$6,Data!$N$4:$Y$11,Data!$W$1,FALSE)/1000)*VLOOKUP(BB$6,Data!$N$4:$Y$11,Data!$P$1,FALSE)^1.5+VLOOKUP(BB$6,Data!$N$4:$Y$11,Data!$W$1,FALSE)/1000*(Mannings_n_bot)^1.5)/N609)^0.67</f>
        <v>4.8998991873226261E-2</v>
      </c>
      <c r="BC609" s="34">
        <f>(((O609-VLOOKUP(BC$6,Data!$N$4:$Y$11,Data!$W$1,FALSE)/1000)*VLOOKUP(BC$6,Data!$N$4:$Y$11,Data!$P$1,FALSE)^1.5+VLOOKUP(BC$6,Data!$N$4:$Y$11,Data!$W$1,FALSE)/1000*(Mannings_n_bot)^1.5)/O609)^0.67</f>
        <v>4.8816692764230625E-2</v>
      </c>
      <c r="BD609" s="34">
        <f>(((P609-VLOOKUP(BD$6,Data!$N$4:$Y$11,Data!$W$1,FALSE)/1000)*VLOOKUP(BD$6,Data!$N$4:$Y$11,Data!$P$1,FALSE)^1.5+VLOOKUP(BD$6,Data!$N$4:$Y$11,Data!$W$1,FALSE)/1000*(Mannings_n_bot)^1.5)/P609)^0.67</f>
        <v>4.8606590004073677E-2</v>
      </c>
      <c r="BE609" s="34">
        <f>(((Q609-VLOOKUP(BE$6,Data!$N$4:$Y$11,Data!$W$1,FALSE)/1000)*VLOOKUP(BE$6,Data!$N$4:$Y$11,Data!$P$1,FALSE)^1.5+VLOOKUP(BE$6,Data!$N$4:$Y$11,Data!$W$1,FALSE)/1000*(Mannings_n_bot)^1.5)/Q609)^0.67</f>
        <v>4.8421211242990508E-2</v>
      </c>
      <c r="BF609" s="34">
        <f>(((R609-VLOOKUP(BF$6,Data!$N$4:$Y$11,Data!$W$1,FALSE)/1000)*VLOOKUP(BF$6,Data!$N$4:$Y$11,Data!$P$1,FALSE)^1.5+VLOOKUP(BF$6,Data!$N$4:$Y$11,Data!$W$1,FALSE)/1000*(Mannings_n_bot)^1.5)/R609)^0.67</f>
        <v>4.829481386798385E-2</v>
      </c>
      <c r="BG609" s="34">
        <f>(((S609-VLOOKUP(BG$6,Data!$N$4:$Y$11,Data!$W$1,FALSE)/1000)*VLOOKUP(BG$6,Data!$N$4:$Y$11,Data!$P$1,FALSE)^1.5+VLOOKUP(BG$6,Data!$N$4:$Y$11,Data!$W$1,FALSE)/1000*(Mannings_n_bot)^1.5)/S609)^0.67</f>
        <v>4.8190466469834471E-2</v>
      </c>
    </row>
    <row r="610" spans="1:59" x14ac:dyDescent="0.25">
      <c r="A610" s="28">
        <v>0.60299999999999998</v>
      </c>
      <c r="B610" s="94">
        <v>0.69431275493367539</v>
      </c>
      <c r="C610" s="94">
        <v>0.99671834590871944</v>
      </c>
      <c r="D610" s="94">
        <v>1.3522100029815278</v>
      </c>
      <c r="E610" s="94">
        <v>1.7632696197315429</v>
      </c>
      <c r="F610" s="94">
        <v>2.2271678344133288</v>
      </c>
      <c r="G610" s="94">
        <v>2.746880244632282</v>
      </c>
      <c r="H610" s="94">
        <v>3.3191847693729386</v>
      </c>
      <c r="I610" s="94">
        <v>3.9475494778345599</v>
      </c>
      <c r="K610" s="28">
        <v>0.60299999999999998</v>
      </c>
      <c r="L610" s="94">
        <v>2.5434765363263714</v>
      </c>
      <c r="M610" s="94">
        <v>3.0549760752234305</v>
      </c>
      <c r="N610" s="94">
        <v>3.5570264787064585</v>
      </c>
      <c r="O610" s="94">
        <v>4.0683933205454466</v>
      </c>
      <c r="P610" s="94">
        <v>4.5704496859182511</v>
      </c>
      <c r="Q610" s="94">
        <v>5.0817481751135185</v>
      </c>
      <c r="R610" s="94">
        <v>5.5838139014377903</v>
      </c>
      <c r="S610" s="94">
        <v>6.0950712466059773</v>
      </c>
      <c r="U610" s="28">
        <v>0.60299999999999998</v>
      </c>
      <c r="V610" s="94">
        <v>1.236640699336744</v>
      </c>
      <c r="W610" s="94">
        <v>1.484391689692427</v>
      </c>
      <c r="X610" s="94">
        <v>1.7284935482491459</v>
      </c>
      <c r="Y610" s="94">
        <v>1.9761772801597606</v>
      </c>
      <c r="Z610" s="94">
        <v>2.2202803770990767</v>
      </c>
      <c r="AA610" s="94">
        <v>2.4679297114755987</v>
      </c>
      <c r="AB610" s="94">
        <v>2.712036540241864</v>
      </c>
      <c r="AC610" s="94">
        <v>2.9596652753658579</v>
      </c>
      <c r="AE610" s="28">
        <v>0.60299999999999998</v>
      </c>
      <c r="AF610" s="94">
        <f t="shared" si="158"/>
        <v>0.71581826657256831</v>
      </c>
      <c r="AG610" s="94">
        <f t="shared" si="144"/>
        <v>0.716216179392417</v>
      </c>
      <c r="AH610" s="94">
        <f t="shared" si="145"/>
        <v>0.71615839120608904</v>
      </c>
      <c r="AI610" s="94">
        <f t="shared" si="146"/>
        <v>0.71641529659868397</v>
      </c>
      <c r="AJ610" s="94">
        <f t="shared" si="147"/>
        <v>0.71634891955518687</v>
      </c>
      <c r="AK610" s="94">
        <f t="shared" si="148"/>
        <v>0.7165357224798945</v>
      </c>
      <c r="AL610" s="94">
        <f t="shared" si="149"/>
        <v>0.71647075318056086</v>
      </c>
      <c r="AM610" s="94">
        <f t="shared" si="150"/>
        <v>0.71661640811015648</v>
      </c>
      <c r="AO610" s="28">
        <v>0.60299999999999998</v>
      </c>
      <c r="AP610" s="94">
        <f t="shared" si="159"/>
        <v>0.27297784941884884</v>
      </c>
      <c r="AQ610" s="94">
        <f t="shared" si="151"/>
        <v>0.32626060609519597</v>
      </c>
      <c r="AR610" s="94">
        <f t="shared" si="152"/>
        <v>0.38015179562938478</v>
      </c>
      <c r="AS610" s="94">
        <f t="shared" si="153"/>
        <v>0.43340687116631649</v>
      </c>
      <c r="AT610" s="94">
        <f t="shared" si="154"/>
        <v>0.48729730933814391</v>
      </c>
      <c r="AU610" s="94">
        <f t="shared" si="155"/>
        <v>0.54053844267301199</v>
      </c>
      <c r="AV610" s="94">
        <f t="shared" si="156"/>
        <v>0.59442969052358163</v>
      </c>
      <c r="AW610" s="94">
        <f t="shared" si="157"/>
        <v>0.64766256506562436</v>
      </c>
      <c r="AY610" s="28">
        <v>0.60299999999999998</v>
      </c>
      <c r="AZ610" s="34">
        <f>(((L610-VLOOKUP(AZ$6,Data!$N$4:$Y$11,Data!$W$1,FALSE)/1000)*VLOOKUP(AZ$6,Data!$N$4:$Y$11,Data!$P$1,FALSE)^1.5+VLOOKUP(AZ$6,Data!$N$4:$Y$11,Data!$W$1,FALSE)/1000*(Mannings_n_bot)^1.5)/L610)^0.67</f>
        <v>4.9267543862635856E-2</v>
      </c>
      <c r="BA610" s="34">
        <f>(((M610-VLOOKUP(BA$6,Data!$N$4:$Y$11,Data!$W$1,FALSE)/1000)*VLOOKUP(BA$6,Data!$N$4:$Y$11,Data!$P$1,FALSE)^1.5+VLOOKUP(BA$6,Data!$N$4:$Y$11,Data!$W$1,FALSE)/1000*(Mannings_n_bot)^1.5)/M610)^0.67</f>
        <v>4.9149603103008276E-2</v>
      </c>
      <c r="BB610" s="34">
        <f>(((N610-VLOOKUP(BB$6,Data!$N$4:$Y$11,Data!$W$1,FALSE)/1000)*VLOOKUP(BB$6,Data!$N$4:$Y$11,Data!$P$1,FALSE)^1.5+VLOOKUP(BB$6,Data!$N$4:$Y$11,Data!$W$1,FALSE)/1000*(Mannings_n_bot)^1.5)/N610)^0.67</f>
        <v>4.8986708544571128E-2</v>
      </c>
      <c r="BC610" s="34">
        <f>(((O610-VLOOKUP(BC$6,Data!$N$4:$Y$11,Data!$W$1,FALSE)/1000)*VLOOKUP(BC$6,Data!$N$4:$Y$11,Data!$P$1,FALSE)^1.5+VLOOKUP(BC$6,Data!$N$4:$Y$11,Data!$W$1,FALSE)/1000*(Mannings_n_bot)^1.5)/O610)^0.67</f>
        <v>4.8804143055213148E-2</v>
      </c>
      <c r="BD610" s="34">
        <f>(((P610-VLOOKUP(BD$6,Data!$N$4:$Y$11,Data!$W$1,FALSE)/1000)*VLOOKUP(BD$6,Data!$N$4:$Y$11,Data!$P$1,FALSE)^1.5+VLOOKUP(BD$6,Data!$N$4:$Y$11,Data!$W$1,FALSE)/1000*(Mannings_n_bot)^1.5)/P610)^0.67</f>
        <v>4.8593779572973207E-2</v>
      </c>
      <c r="BE610" s="34">
        <f>(((Q610-VLOOKUP(BE$6,Data!$N$4:$Y$11,Data!$W$1,FALSE)/1000)*VLOOKUP(BE$6,Data!$N$4:$Y$11,Data!$P$1,FALSE)^1.5+VLOOKUP(BE$6,Data!$N$4:$Y$11,Data!$W$1,FALSE)/1000*(Mannings_n_bot)^1.5)/Q610)^0.67</f>
        <v>4.8408137069784557E-2</v>
      </c>
      <c r="BF610" s="34">
        <f>(((R610-VLOOKUP(BF$6,Data!$N$4:$Y$11,Data!$W$1,FALSE)/1000)*VLOOKUP(BF$6,Data!$N$4:$Y$11,Data!$P$1,FALSE)^1.5+VLOOKUP(BF$6,Data!$N$4:$Y$11,Data!$W$1,FALSE)/1000*(Mannings_n_bot)^1.5)/R610)^0.67</f>
        <v>4.8281585558163746E-2</v>
      </c>
      <c r="BG610" s="34">
        <f>(((S610-VLOOKUP(BG$6,Data!$N$4:$Y$11,Data!$W$1,FALSE)/1000)*VLOOKUP(BG$6,Data!$N$4:$Y$11,Data!$P$1,FALSE)^1.5+VLOOKUP(BG$6,Data!$N$4:$Y$11,Data!$W$1,FALSE)/1000*(Mannings_n_bot)^1.5)/S610)^0.67</f>
        <v>4.8177083106672042E-2</v>
      </c>
    </row>
    <row r="611" spans="1:59" x14ac:dyDescent="0.25">
      <c r="A611" s="28">
        <v>0.60399999999999998</v>
      </c>
      <c r="B611" s="94">
        <v>0.69530315045035418</v>
      </c>
      <c r="C611" s="94">
        <v>0.99813800573926181</v>
      </c>
      <c r="D611" s="94">
        <v>1.3541364149331367</v>
      </c>
      <c r="E611" s="94">
        <v>1.7657792488383377</v>
      </c>
      <c r="F611" s="94">
        <v>2.2303385024422928</v>
      </c>
      <c r="G611" s="94">
        <v>2.7507880813849752</v>
      </c>
      <c r="H611" s="94">
        <v>3.3239079314256053</v>
      </c>
      <c r="I611" s="94">
        <v>3.9531637596850526</v>
      </c>
      <c r="K611" s="28">
        <v>0.60399999999999998</v>
      </c>
      <c r="L611" s="94">
        <v>2.5454471336104034</v>
      </c>
      <c r="M611" s="94">
        <v>3.0573364041741518</v>
      </c>
      <c r="N611" s="94">
        <v>3.5597758108173911</v>
      </c>
      <c r="O611" s="94">
        <v>4.0715322567262984</v>
      </c>
      <c r="P611" s="94">
        <v>4.5739776192383763</v>
      </c>
      <c r="Q611" s="94">
        <v>5.0856656484579075</v>
      </c>
      <c r="R611" s="94">
        <v>5.5881203742352135</v>
      </c>
      <c r="S611" s="94">
        <v>6.0997672215926615</v>
      </c>
      <c r="U611" s="28">
        <v>0.60399999999999998</v>
      </c>
      <c r="V611" s="94">
        <v>1.2354938490793512</v>
      </c>
      <c r="W611" s="94">
        <v>1.4830100220105231</v>
      </c>
      <c r="X611" s="94">
        <v>1.7268855273204546</v>
      </c>
      <c r="Y611" s="94">
        <v>1.9743344837873411</v>
      </c>
      <c r="Z611" s="94">
        <v>2.2182112183471703</v>
      </c>
      <c r="AA611" s="94">
        <v>2.4656257999586875</v>
      </c>
      <c r="AB611" s="94">
        <v>2.70950625925625</v>
      </c>
      <c r="AC611" s="94">
        <v>2.956900255715206</v>
      </c>
      <c r="AE611" s="28">
        <v>0.60399999999999998</v>
      </c>
      <c r="AF611" s="94">
        <f t="shared" si="158"/>
        <v>0.71683933841221492</v>
      </c>
      <c r="AG611" s="94">
        <f t="shared" si="144"/>
        <v>0.71723631044954228</v>
      </c>
      <c r="AH611" s="94">
        <f t="shared" si="145"/>
        <v>0.71717865882799869</v>
      </c>
      <c r="AI611" s="94">
        <f t="shared" si="146"/>
        <v>0.71743495726814566</v>
      </c>
      <c r="AJ611" s="94">
        <f t="shared" si="147"/>
        <v>0.71736873700303305</v>
      </c>
      <c r="AK611" s="94">
        <f t="shared" si="148"/>
        <v>0.71755509878375634</v>
      </c>
      <c r="AL611" s="94">
        <f t="shared" si="149"/>
        <v>0.7174902828869193</v>
      </c>
      <c r="AM611" s="94">
        <f t="shared" si="150"/>
        <v>0.71763559394086207</v>
      </c>
      <c r="AO611" s="28">
        <v>0.60399999999999998</v>
      </c>
      <c r="AP611" s="94">
        <f t="shared" si="159"/>
        <v>0.273155604478869</v>
      </c>
      <c r="AQ611" s="94">
        <f t="shared" si="151"/>
        <v>0.32647307125788111</v>
      </c>
      <c r="AR611" s="94">
        <f t="shared" si="152"/>
        <v>0.38039935290818261</v>
      </c>
      <c r="AS611" s="94">
        <f t="shared" si="153"/>
        <v>0.43368912180941593</v>
      </c>
      <c r="AT611" s="94">
        <f t="shared" si="154"/>
        <v>0.48761465142754057</v>
      </c>
      <c r="AU611" s="94">
        <f t="shared" si="155"/>
        <v>0.54089046971050458</v>
      </c>
      <c r="AV611" s="94">
        <f t="shared" si="156"/>
        <v>0.59481680937850467</v>
      </c>
      <c r="AW611" s="94">
        <f t="shared" si="157"/>
        <v>0.64808436389034429</v>
      </c>
      <c r="AY611" s="28">
        <v>0.60399999999999998</v>
      </c>
      <c r="AZ611" s="34">
        <f>(((L611-VLOOKUP(AZ$6,Data!$N$4:$Y$11,Data!$W$1,FALSE)/1000)*VLOOKUP(AZ$6,Data!$N$4:$Y$11,Data!$P$1,FALSE)^1.5+VLOOKUP(AZ$6,Data!$N$4:$Y$11,Data!$W$1,FALSE)/1000*(Mannings_n_bot)^1.5)/L611)^0.67</f>
        <v>4.9255665976177657E-2</v>
      </c>
      <c r="BA611" s="34">
        <f>(((M611-VLOOKUP(BA$6,Data!$N$4:$Y$11,Data!$W$1,FALSE)/1000)*VLOOKUP(BA$6,Data!$N$4:$Y$11,Data!$P$1,FALSE)^1.5+VLOOKUP(BA$6,Data!$N$4:$Y$11,Data!$W$1,FALSE)/1000*(Mannings_n_bot)^1.5)/M611)^0.67</f>
        <v>4.9137525723242058E-2</v>
      </c>
      <c r="BB611" s="34">
        <f>(((N611-VLOOKUP(BB$6,Data!$N$4:$Y$11,Data!$W$1,FALSE)/1000)*VLOOKUP(BB$6,Data!$N$4:$Y$11,Data!$P$1,FALSE)^1.5+VLOOKUP(BB$6,Data!$N$4:$Y$11,Data!$W$1,FALSE)/1000*(Mannings_n_bot)^1.5)/N611)^0.67</f>
        <v>4.897443126557232E-2</v>
      </c>
      <c r="BC611" s="34">
        <f>(((O611-VLOOKUP(BC$6,Data!$N$4:$Y$11,Data!$W$1,FALSE)/1000)*VLOOKUP(BC$6,Data!$N$4:$Y$11,Data!$P$1,FALSE)^1.5+VLOOKUP(BC$6,Data!$N$4:$Y$11,Data!$W$1,FALSE)/1000*(Mannings_n_bot)^1.5)/O611)^0.67</f>
        <v>4.8791599425023618E-2</v>
      </c>
      <c r="BD611" s="34">
        <f>(((P611-VLOOKUP(BD$6,Data!$N$4:$Y$11,Data!$W$1,FALSE)/1000)*VLOOKUP(BD$6,Data!$N$4:$Y$11,Data!$P$1,FALSE)^1.5+VLOOKUP(BD$6,Data!$N$4:$Y$11,Data!$W$1,FALSE)/1000*(Mannings_n_bot)^1.5)/P611)^0.67</f>
        <v>4.8580975322635896E-2</v>
      </c>
      <c r="BE611" s="34">
        <f>(((Q611-VLOOKUP(BE$6,Data!$N$4:$Y$11,Data!$W$1,FALSE)/1000)*VLOOKUP(BE$6,Data!$N$4:$Y$11,Data!$P$1,FALSE)^1.5+VLOOKUP(BE$6,Data!$N$4:$Y$11,Data!$W$1,FALSE)/1000*(Mannings_n_bot)^1.5)/Q611)^0.67</f>
        <v>4.8395069115625716E-2</v>
      </c>
      <c r="BF611" s="34">
        <f>(((R611-VLOOKUP(BF$6,Data!$N$4:$Y$11,Data!$W$1,FALSE)/1000)*VLOOKUP(BF$6,Data!$N$4:$Y$11,Data!$P$1,FALSE)^1.5+VLOOKUP(BF$6,Data!$N$4:$Y$11,Data!$W$1,FALSE)/1000*(Mannings_n_bot)^1.5)/R611)^0.67</f>
        <v>4.8268363531998731E-2</v>
      </c>
      <c r="BG611" s="34">
        <f>(((S611-VLOOKUP(BG$6,Data!$N$4:$Y$11,Data!$W$1,FALSE)/1000)*VLOOKUP(BG$6,Data!$N$4:$Y$11,Data!$P$1,FALSE)^1.5+VLOOKUP(BG$6,Data!$N$4:$Y$11,Data!$W$1,FALSE)/1000*(Mannings_n_bot)^1.5)/S611)^0.67</f>
        <v>4.816370603784647E-2</v>
      </c>
    </row>
    <row r="612" spans="1:59" x14ac:dyDescent="0.25">
      <c r="A612" s="28">
        <v>0.60499999999999998</v>
      </c>
      <c r="B612" s="94">
        <v>0.69629262579682449</v>
      </c>
      <c r="C612" s="94">
        <v>0.99955634174127583</v>
      </c>
      <c r="D612" s="94">
        <v>1.356061031464868</v>
      </c>
      <c r="E612" s="94">
        <v>1.7682865334390048</v>
      </c>
      <c r="F612" s="94">
        <v>2.2335062102252392</v>
      </c>
      <c r="G612" s="94">
        <v>2.7546922633797561</v>
      </c>
      <c r="H612" s="94">
        <v>3.3286266788321495</v>
      </c>
      <c r="I612" s="94">
        <v>3.9587727869528351</v>
      </c>
      <c r="K612" s="28">
        <v>0.60499999999999998</v>
      </c>
      <c r="L612" s="94">
        <v>2.5474195634675771</v>
      </c>
      <c r="M612" s="94">
        <v>3.0596989361801241</v>
      </c>
      <c r="N612" s="94">
        <v>3.5625277077033042</v>
      </c>
      <c r="O612" s="94">
        <v>4.074674128058307</v>
      </c>
      <c r="P612" s="94">
        <v>4.5775088494397798</v>
      </c>
      <c r="Q612" s="94">
        <v>5.0895867890044988</v>
      </c>
      <c r="R612" s="94">
        <v>5.5924308759756149</v>
      </c>
      <c r="S612" s="94">
        <v>6.1044675958096937</v>
      </c>
      <c r="U612" s="28">
        <v>0.60499999999999998</v>
      </c>
      <c r="V612" s="94">
        <v>1.2343438528200124</v>
      </c>
      <c r="W612" s="94">
        <v>1.4816245941690371</v>
      </c>
      <c r="X612" s="94">
        <v>1.7252731251629021</v>
      </c>
      <c r="Y612" s="94">
        <v>1.9724866922448385</v>
      </c>
      <c r="Z612" s="94">
        <v>2.216136443381489</v>
      </c>
      <c r="AA612" s="94">
        <v>2.4633156583933324</v>
      </c>
      <c r="AB612" s="94">
        <v>2.7069691271832896</v>
      </c>
      <c r="AC612" s="94">
        <v>2.9541277712045702</v>
      </c>
      <c r="AE612" s="28">
        <v>0.60499999999999998</v>
      </c>
      <c r="AF612" s="94">
        <f t="shared" si="158"/>
        <v>0.71785946158047542</v>
      </c>
      <c r="AG612" s="94">
        <f t="shared" si="144"/>
        <v>0.71825549023752044</v>
      </c>
      <c r="AH612" s="94">
        <f t="shared" si="145"/>
        <v>0.7181979755583987</v>
      </c>
      <c r="AI612" s="94">
        <f t="shared" si="146"/>
        <v>0.71845366536629673</v>
      </c>
      <c r="AJ612" s="94">
        <f t="shared" si="147"/>
        <v>0.71838760231381815</v>
      </c>
      <c r="AK612" s="94">
        <f t="shared" si="148"/>
        <v>0.71857352172803657</v>
      </c>
      <c r="AL612" s="94">
        <f t="shared" si="149"/>
        <v>0.71850885965903255</v>
      </c>
      <c r="AM612" s="94">
        <f t="shared" si="150"/>
        <v>0.71865382588353932</v>
      </c>
      <c r="AO612" s="28">
        <v>0.60499999999999998</v>
      </c>
      <c r="AP612" s="94">
        <f t="shared" si="159"/>
        <v>0.27333252668006636</v>
      </c>
      <c r="AQ612" s="94">
        <f t="shared" si="151"/>
        <v>0.32668454073104664</v>
      </c>
      <c r="AR612" s="94">
        <f t="shared" si="152"/>
        <v>0.3806457500758908</v>
      </c>
      <c r="AS612" s="94">
        <f t="shared" si="153"/>
        <v>0.43397004959550994</v>
      </c>
      <c r="AT612" s="94">
        <f t="shared" si="154"/>
        <v>0.48793050624000167</v>
      </c>
      <c r="AU612" s="94">
        <f t="shared" si="155"/>
        <v>0.54124084676794793</v>
      </c>
      <c r="AV612" s="94">
        <f t="shared" si="156"/>
        <v>0.59520211383059096</v>
      </c>
      <c r="AW612" s="94">
        <f t="shared" si="157"/>
        <v>0.6485041856345124</v>
      </c>
      <c r="AY612" s="28">
        <v>0.60499999999999998</v>
      </c>
      <c r="AZ612" s="34">
        <f>(((L612-VLOOKUP(AZ$6,Data!$N$4:$Y$11,Data!$W$1,FALSE)/1000)*VLOOKUP(AZ$6,Data!$N$4:$Y$11,Data!$P$1,FALSE)^1.5+VLOOKUP(AZ$6,Data!$N$4:$Y$11,Data!$W$1,FALSE)/1000*(Mannings_n_bot)^1.5)/L612)^0.67</f>
        <v>4.9243794036439484E-2</v>
      </c>
      <c r="BA612" s="34">
        <f>(((M612-VLOOKUP(BA$6,Data!$N$4:$Y$11,Data!$W$1,FALSE)/1000)*VLOOKUP(BA$6,Data!$N$4:$Y$11,Data!$P$1,FALSE)^1.5+VLOOKUP(BA$6,Data!$N$4:$Y$11,Data!$W$1,FALSE)/1000*(Mannings_n_bot)^1.5)/M612)^0.67</f>
        <v>4.9125454269608196E-2</v>
      </c>
      <c r="BB612" s="34">
        <f>(((N612-VLOOKUP(BB$6,Data!$N$4:$Y$11,Data!$W$1,FALSE)/1000)*VLOOKUP(BB$6,Data!$N$4:$Y$11,Data!$P$1,FALSE)^1.5+VLOOKUP(BB$6,Data!$N$4:$Y$11,Data!$W$1,FALSE)/1000*(Mannings_n_bot)^1.5)/N612)^0.67</f>
        <v>4.896215999490719E-2</v>
      </c>
      <c r="BC612" s="34">
        <f>(((O612-VLOOKUP(BC$6,Data!$N$4:$Y$11,Data!$W$1,FALSE)/1000)*VLOOKUP(BC$6,Data!$N$4:$Y$11,Data!$P$1,FALSE)^1.5+VLOOKUP(BC$6,Data!$N$4:$Y$11,Data!$W$1,FALSE)/1000*(Mannings_n_bot)^1.5)/O612)^0.67</f>
        <v>4.8779061831629056E-2</v>
      </c>
      <c r="BD612" s="34">
        <f>(((P612-VLOOKUP(BD$6,Data!$N$4:$Y$11,Data!$W$1,FALSE)/1000)*VLOOKUP(BD$6,Data!$N$4:$Y$11,Data!$P$1,FALSE)^1.5+VLOOKUP(BD$6,Data!$N$4:$Y$11,Data!$W$1,FALSE)/1000*(Mannings_n_bot)^1.5)/P612)^0.67</f>
        <v>4.8568177210147806E-2</v>
      </c>
      <c r="BE612" s="34">
        <f>(((Q612-VLOOKUP(BE$6,Data!$N$4:$Y$11,Data!$W$1,FALSE)/1000)*VLOOKUP(BE$6,Data!$N$4:$Y$11,Data!$P$1,FALSE)^1.5+VLOOKUP(BE$6,Data!$N$4:$Y$11,Data!$W$1,FALSE)/1000*(Mannings_n_bot)^1.5)/Q612)^0.67</f>
        <v>4.8382007336863063E-2</v>
      </c>
      <c r="BF612" s="34">
        <f>(((R612-VLOOKUP(BF$6,Data!$N$4:$Y$11,Data!$W$1,FALSE)/1000)*VLOOKUP(BF$6,Data!$N$4:$Y$11,Data!$P$1,FALSE)^1.5+VLOOKUP(BF$6,Data!$N$4:$Y$11,Data!$W$1,FALSE)/1000*(Mannings_n_bot)^1.5)/R612)^0.67</f>
        <v>4.8255147745301943E-2</v>
      </c>
      <c r="BG612" s="34">
        <f>(((S612-VLOOKUP(BG$6,Data!$N$4:$Y$11,Data!$W$1,FALSE)/1000)*VLOOKUP(BG$6,Data!$N$4:$Y$11,Data!$P$1,FALSE)^1.5+VLOOKUP(BG$6,Data!$N$4:$Y$11,Data!$W$1,FALSE)/1000*(Mannings_n_bot)^1.5)/S612)^0.67</f>
        <v>4.8150335218762025E-2</v>
      </c>
    </row>
    <row r="613" spans="1:59" x14ac:dyDescent="0.25">
      <c r="A613" s="28">
        <v>0.60599999999999998</v>
      </c>
      <c r="B613" s="94">
        <v>0.69728117844883897</v>
      </c>
      <c r="C613" s="94">
        <v>1.0009733503118554</v>
      </c>
      <c r="D613" s="94">
        <v>1.3579838476847075</v>
      </c>
      <c r="E613" s="94">
        <v>1.7707914671780931</v>
      </c>
      <c r="F613" s="94">
        <v>2.2366709497269377</v>
      </c>
      <c r="G613" s="94">
        <v>2.7585927807331858</v>
      </c>
      <c r="H613" s="94">
        <v>3.3333409996386765</v>
      </c>
      <c r="I613" s="94">
        <v>3.9643765454510209</v>
      </c>
      <c r="K613" s="28">
        <v>0.60599999999999998</v>
      </c>
      <c r="L613" s="94">
        <v>2.5493938343507487</v>
      </c>
      <c r="M613" s="94">
        <v>3.0620636813703377</v>
      </c>
      <c r="N613" s="94">
        <v>3.5652821811617788</v>
      </c>
      <c r="O613" s="94">
        <v>4.0778189480147384</v>
      </c>
      <c r="P613" s="94">
        <v>4.5810433916642914</v>
      </c>
      <c r="Q613" s="94">
        <v>5.0935116135705885</v>
      </c>
      <c r="R613" s="94">
        <v>5.5967454251448485</v>
      </c>
      <c r="S613" s="94">
        <v>6.109172389418263</v>
      </c>
      <c r="U613" s="28">
        <v>0.60599999999999998</v>
      </c>
      <c r="V613" s="94">
        <v>1.2331907017574357</v>
      </c>
      <c r="W613" s="94">
        <v>1.4802353956099945</v>
      </c>
      <c r="X613" s="94">
        <v>1.7236563294811673</v>
      </c>
      <c r="Y613" s="94">
        <v>1.9706338914808881</v>
      </c>
      <c r="Z613" s="94">
        <v>2.2140560364132997</v>
      </c>
      <c r="AA613" s="94">
        <v>2.4609992692350806</v>
      </c>
      <c r="AB613" s="94">
        <v>2.7044251247411268</v>
      </c>
      <c r="AC613" s="94">
        <v>2.9513478007965692</v>
      </c>
      <c r="AE613" s="28">
        <v>0.60599999999999998</v>
      </c>
      <c r="AF613" s="94">
        <f t="shared" si="158"/>
        <v>0.71887863347491709</v>
      </c>
      <c r="AG613" s="94">
        <f t="shared" si="144"/>
        <v>0.71927371616739588</v>
      </c>
      <c r="AH613" s="94">
        <f t="shared" si="145"/>
        <v>0.71921633880637714</v>
      </c>
      <c r="AI613" s="94">
        <f t="shared" si="146"/>
        <v>0.71947141831092143</v>
      </c>
      <c r="AJ613" s="94">
        <f t="shared" si="147"/>
        <v>0.71940551290308119</v>
      </c>
      <c r="AK613" s="94">
        <f t="shared" si="148"/>
        <v>0.71959098873459659</v>
      </c>
      <c r="AL613" s="94">
        <f t="shared" si="149"/>
        <v>0.71952648091656357</v>
      </c>
      <c r="AM613" s="94">
        <f t="shared" si="150"/>
        <v>0.71967110136277912</v>
      </c>
      <c r="AO613" s="28">
        <v>0.60599999999999998</v>
      </c>
      <c r="AP613" s="94">
        <f t="shared" si="159"/>
        <v>0.27350861567703399</v>
      </c>
      <c r="AQ613" s="94">
        <f t="shared" si="151"/>
        <v>0.3268950141049643</v>
      </c>
      <c r="AR613" s="94">
        <f t="shared" si="152"/>
        <v>0.38089098665458127</v>
      </c>
      <c r="AS613" s="94">
        <f t="shared" si="153"/>
        <v>0.43424965398235549</v>
      </c>
      <c r="AT613" s="94">
        <f t="shared" si="154"/>
        <v>0.48824487316509702</v>
      </c>
      <c r="AU613" s="94">
        <f t="shared" si="155"/>
        <v>0.5415895731705993</v>
      </c>
      <c r="AV613" s="94">
        <f t="shared" si="156"/>
        <v>0.59558560313691711</v>
      </c>
      <c r="AW613" s="94">
        <f t="shared" si="157"/>
        <v>0.64892202949089195</v>
      </c>
      <c r="AY613" s="28">
        <v>0.60599999999999998</v>
      </c>
      <c r="AZ613" s="34">
        <f>(((L613-VLOOKUP(AZ$6,Data!$N$4:$Y$11,Data!$W$1,FALSE)/1000)*VLOOKUP(AZ$6,Data!$N$4:$Y$11,Data!$P$1,FALSE)^1.5+VLOOKUP(AZ$6,Data!$N$4:$Y$11,Data!$W$1,FALSE)/1000*(Mannings_n_bot)^1.5)/L613)^0.67</f>
        <v>4.9231928003125827E-2</v>
      </c>
      <c r="BA613" s="34">
        <f>(((M613-VLOOKUP(BA$6,Data!$N$4:$Y$11,Data!$W$1,FALSE)/1000)*VLOOKUP(BA$6,Data!$N$4:$Y$11,Data!$P$1,FALSE)^1.5+VLOOKUP(BA$6,Data!$N$4:$Y$11,Data!$W$1,FALSE)/1000*(Mannings_n_bot)^1.5)/M613)^0.67</f>
        <v>4.9113388701388552E-2</v>
      </c>
      <c r="BB613" s="34">
        <f>(((N613-VLOOKUP(BB$6,Data!$N$4:$Y$11,Data!$W$1,FALSE)/1000)*VLOOKUP(BB$6,Data!$N$4:$Y$11,Data!$P$1,FALSE)^1.5+VLOOKUP(BB$6,Data!$N$4:$Y$11,Data!$W$1,FALSE)/1000*(Mannings_n_bot)^1.5)/N613)^0.67</f>
        <v>4.8949894691174833E-2</v>
      </c>
      <c r="BC613" s="34">
        <f>(((O613-VLOOKUP(BC$6,Data!$N$4:$Y$11,Data!$W$1,FALSE)/1000)*VLOOKUP(BC$6,Data!$N$4:$Y$11,Data!$P$1,FALSE)^1.5+VLOOKUP(BC$6,Data!$N$4:$Y$11,Data!$W$1,FALSE)/1000*(Mannings_n_bot)^1.5)/O613)^0.67</f>
        <v>4.8766530232915162E-2</v>
      </c>
      <c r="BD613" s="34">
        <f>(((P613-VLOOKUP(BD$6,Data!$N$4:$Y$11,Data!$W$1,FALSE)/1000)*VLOOKUP(BD$6,Data!$N$4:$Y$11,Data!$P$1,FALSE)^1.5+VLOOKUP(BD$6,Data!$N$4:$Y$11,Data!$W$1,FALSE)/1000*(Mannings_n_bot)^1.5)/P613)^0.67</f>
        <v>4.8555385192511638E-2</v>
      </c>
      <c r="BE613" s="34">
        <f>(((Q613-VLOOKUP(BE$6,Data!$N$4:$Y$11,Data!$W$1,FALSE)/1000)*VLOOKUP(BE$6,Data!$N$4:$Y$11,Data!$P$1,FALSE)^1.5+VLOOKUP(BE$6,Data!$N$4:$Y$11,Data!$W$1,FALSE)/1000*(Mannings_n_bot)^1.5)/Q613)^0.67</f>
        <v>4.8368951689759333E-2</v>
      </c>
      <c r="BF613" s="34">
        <f>(((R613-VLOOKUP(BF$6,Data!$N$4:$Y$11,Data!$W$1,FALSE)/1000)*VLOOKUP(BF$6,Data!$N$4:$Y$11,Data!$P$1,FALSE)^1.5+VLOOKUP(BF$6,Data!$N$4:$Y$11,Data!$W$1,FALSE)/1000*(Mannings_n_bot)^1.5)/R613)^0.67</f>
        <v>4.8241938153799006E-2</v>
      </c>
      <c r="BG613" s="34">
        <f>(((S613-VLOOKUP(BG$6,Data!$N$4:$Y$11,Data!$W$1,FALSE)/1000)*VLOOKUP(BG$6,Data!$N$4:$Y$11,Data!$P$1,FALSE)^1.5+VLOOKUP(BG$6,Data!$N$4:$Y$11,Data!$W$1,FALSE)/1000*(Mannings_n_bot)^1.5)/S613)^0.67</f>
        <v>4.8136970604733521E-2</v>
      </c>
    </row>
    <row r="614" spans="1:59" x14ac:dyDescent="0.25">
      <c r="A614" s="28">
        <v>0.60699999999999998</v>
      </c>
      <c r="B614" s="94">
        <v>0.69826880587507656</v>
      </c>
      <c r="C614" s="94">
        <v>1.0023890278379621</v>
      </c>
      <c r="D614" s="94">
        <v>1.3599048586868889</v>
      </c>
      <c r="E614" s="94">
        <v>1.7732940436822489</v>
      </c>
      <c r="F614" s="94">
        <v>2.2398327128895303</v>
      </c>
      <c r="G614" s="94">
        <v>2.7624896235339409</v>
      </c>
      <c r="H614" s="94">
        <v>3.3380508818575843</v>
      </c>
      <c r="I614" s="94">
        <v>3.9699750209526741</v>
      </c>
      <c r="K614" s="28">
        <v>0.60699999999999998</v>
      </c>
      <c r="L614" s="94">
        <v>2.5513699547647404</v>
      </c>
      <c r="M614" s="94">
        <v>3.0644306499361171</v>
      </c>
      <c r="N614" s="94">
        <v>3.5680392430629917</v>
      </c>
      <c r="O614" s="94">
        <v>4.0809667301518262</v>
      </c>
      <c r="P614" s="94">
        <v>4.5845812611469627</v>
      </c>
      <c r="Q614" s="94">
        <v>5.0974401390770563</v>
      </c>
      <c r="R614" s="94">
        <v>5.6010640403426128</v>
      </c>
      <c r="S614" s="94">
        <v>6.1138816227037642</v>
      </c>
      <c r="U614" s="28">
        <v>0.60699999999999998</v>
      </c>
      <c r="V614" s="94">
        <v>1.2320343870331876</v>
      </c>
      <c r="W614" s="94">
        <v>1.4788424157069573</v>
      </c>
      <c r="X614" s="94">
        <v>1.7220351279001873</v>
      </c>
      <c r="Y614" s="94">
        <v>1.968776067353063</v>
      </c>
      <c r="Z614" s="94">
        <v>2.2119699815515315</v>
      </c>
      <c r="AA614" s="94">
        <v>2.4586766148258281</v>
      </c>
      <c r="AB614" s="94">
        <v>2.7018742325229699</v>
      </c>
      <c r="AC614" s="94">
        <v>2.9485603233175759</v>
      </c>
      <c r="AE614" s="28">
        <v>0.60699999999999998</v>
      </c>
      <c r="AF614" s="94">
        <f t="shared" si="158"/>
        <v>0.71989685148581395</v>
      </c>
      <c r="AG614" s="94">
        <f t="shared" si="144"/>
        <v>0.72029098564293204</v>
      </c>
      <c r="AH614" s="94">
        <f t="shared" si="145"/>
        <v>0.72023374597373879</v>
      </c>
      <c r="AI614" s="94">
        <f t="shared" si="146"/>
        <v>0.72048821351253023</v>
      </c>
      <c r="AJ614" s="94">
        <f t="shared" si="147"/>
        <v>0.72042246617908312</v>
      </c>
      <c r="AK614" s="94">
        <f t="shared" si="148"/>
        <v>0.72060749721802464</v>
      </c>
      <c r="AL614" s="94">
        <f t="shared" si="149"/>
        <v>0.72054314407189923</v>
      </c>
      <c r="AM614" s="94">
        <f t="shared" si="150"/>
        <v>0.72068741779590162</v>
      </c>
      <c r="AO614" s="28">
        <v>0.60699999999999998</v>
      </c>
      <c r="AP614" s="94">
        <f t="shared" si="159"/>
        <v>0.27368387111835507</v>
      </c>
      <c r="AQ614" s="94">
        <f t="shared" si="151"/>
        <v>0.32710449096273675</v>
      </c>
      <c r="AR614" s="94">
        <f t="shared" si="152"/>
        <v>0.38113506215796983</v>
      </c>
      <c r="AS614" s="94">
        <f t="shared" si="153"/>
        <v>0.43452793441819509</v>
      </c>
      <c r="AT614" s="94">
        <f t="shared" si="154"/>
        <v>0.48855775158169468</v>
      </c>
      <c r="AU614" s="94">
        <f t="shared" si="155"/>
        <v>0.54193664823185506</v>
      </c>
      <c r="AV614" s="94">
        <f t="shared" si="156"/>
        <v>0.59596727654151194</v>
      </c>
      <c r="AW614" s="94">
        <f t="shared" si="157"/>
        <v>0.64933789463804137</v>
      </c>
      <c r="AY614" s="28">
        <v>0.60699999999999998</v>
      </c>
      <c r="AZ614" s="34">
        <f>(((L614-VLOOKUP(AZ$6,Data!$N$4:$Y$11,Data!$W$1,FALSE)/1000)*VLOOKUP(AZ$6,Data!$N$4:$Y$11,Data!$P$1,FALSE)^1.5+VLOOKUP(AZ$6,Data!$N$4:$Y$11,Data!$W$1,FALSE)/1000*(Mannings_n_bot)^1.5)/L614)^0.67</f>
        <v>4.9220067835866022E-2</v>
      </c>
      <c r="BA614" s="34">
        <f>(((M614-VLOOKUP(BA$6,Data!$N$4:$Y$11,Data!$W$1,FALSE)/1000)*VLOOKUP(BA$6,Data!$N$4:$Y$11,Data!$P$1,FALSE)^1.5+VLOOKUP(BA$6,Data!$N$4:$Y$11,Data!$W$1,FALSE)/1000*(Mannings_n_bot)^1.5)/M614)^0.67</f>
        <v>4.9101328977786747E-2</v>
      </c>
      <c r="BB614" s="34">
        <f>(((N614-VLOOKUP(BB$6,Data!$N$4:$Y$11,Data!$W$1,FALSE)/1000)*VLOOKUP(BB$6,Data!$N$4:$Y$11,Data!$P$1,FALSE)^1.5+VLOOKUP(BB$6,Data!$N$4:$Y$11,Data!$W$1,FALSE)/1000*(Mannings_n_bot)^1.5)/N614)^0.67</f>
        <v>4.8937635312894745E-2</v>
      </c>
      <c r="BC614" s="34">
        <f>(((O614-VLOOKUP(BC$6,Data!$N$4:$Y$11,Data!$W$1,FALSE)/1000)*VLOOKUP(BC$6,Data!$N$4:$Y$11,Data!$P$1,FALSE)^1.5+VLOOKUP(BC$6,Data!$N$4:$Y$11,Data!$W$1,FALSE)/1000*(Mannings_n_bot)^1.5)/O614)^0.67</f>
        <v>4.8754004586684593E-2</v>
      </c>
      <c r="BD614" s="34">
        <f>(((P614-VLOOKUP(BD$6,Data!$N$4:$Y$11,Data!$W$1,FALSE)/1000)*VLOOKUP(BD$6,Data!$N$4:$Y$11,Data!$P$1,FALSE)^1.5+VLOOKUP(BD$6,Data!$N$4:$Y$11,Data!$W$1,FALSE)/1000*(Mannings_n_bot)^1.5)/P614)^0.67</f>
        <v>4.8542599226645153E-2</v>
      </c>
      <c r="BE614" s="34">
        <f>(((Q614-VLOOKUP(BE$6,Data!$N$4:$Y$11,Data!$W$1,FALSE)/1000)*VLOOKUP(BE$6,Data!$N$4:$Y$11,Data!$P$1,FALSE)^1.5+VLOOKUP(BE$6,Data!$N$4:$Y$11,Data!$W$1,FALSE)/1000*(Mannings_n_bot)^1.5)/Q614)^0.67</f>
        <v>4.835590213048941E-2</v>
      </c>
      <c r="BF614" s="34">
        <f>(((R614-VLOOKUP(BF$6,Data!$N$4:$Y$11,Data!$W$1,FALSE)/1000)*VLOOKUP(BF$6,Data!$N$4:$Y$11,Data!$P$1,FALSE)^1.5+VLOOKUP(BF$6,Data!$N$4:$Y$11,Data!$W$1,FALSE)/1000*(Mannings_n_bot)^1.5)/R614)^0.67</f>
        <v>4.8228734713126498E-2</v>
      </c>
      <c r="BG614" s="34">
        <f>(((S614-VLOOKUP(BG$6,Data!$N$4:$Y$11,Data!$W$1,FALSE)/1000)*VLOOKUP(BG$6,Data!$N$4:$Y$11,Data!$P$1,FALSE)^1.5+VLOOKUP(BG$6,Data!$N$4:$Y$11,Data!$W$1,FALSE)/1000*(Mannings_n_bot)^1.5)/S614)^0.67</f>
        <v>4.8123612150984832E-2</v>
      </c>
    </row>
    <row r="615" spans="1:59" x14ac:dyDescent="0.25">
      <c r="A615" s="28">
        <v>0.60799999999999998</v>
      </c>
      <c r="B615" s="94">
        <v>0.69925550553709348</v>
      </c>
      <c r="C615" s="94">
        <v>1.0038033706963547</v>
      </c>
      <c r="D615" s="94">
        <v>1.3618240595518007</v>
      </c>
      <c r="E615" s="94">
        <v>1.7757942565600846</v>
      </c>
      <c r="F615" s="94">
        <v>2.2429914916323788</v>
      </c>
      <c r="G615" s="94">
        <v>2.7663827818426316</v>
      </c>
      <c r="H615" s="94">
        <v>3.3427563134673557</v>
      </c>
      <c r="I615" s="94">
        <v>3.9755681991905432</v>
      </c>
      <c r="K615" s="28">
        <v>0.60799999999999998</v>
      </c>
      <c r="L615" s="94">
        <v>2.5533479332668021</v>
      </c>
      <c r="M615" s="94">
        <v>3.066799852131687</v>
      </c>
      <c r="N615" s="94">
        <v>3.5707989053503679</v>
      </c>
      <c r="O615" s="94">
        <v>4.0841174881095146</v>
      </c>
      <c r="P615" s="94">
        <v>4.5881224732169033</v>
      </c>
      <c r="Q615" s="94">
        <v>5.1013723825493056</v>
      </c>
      <c r="R615" s="94">
        <v>5.6053867402834872</v>
      </c>
      <c r="S615" s="94">
        <v>6.1185953160769335</v>
      </c>
      <c r="U615" s="28">
        <v>0.60799999999999998</v>
      </c>
      <c r="V615" s="94">
        <v>1.2308748997311991</v>
      </c>
      <c r="W615" s="94">
        <v>1.4774456437644341</v>
      </c>
      <c r="X615" s="94">
        <v>1.7204095079644675</v>
      </c>
      <c r="Y615" s="94">
        <v>1.9669132056270917</v>
      </c>
      <c r="Z615" s="94">
        <v>2.2098782628018885</v>
      </c>
      <c r="AA615" s="94">
        <v>2.4563476773928308</v>
      </c>
      <c r="AB615" s="94">
        <v>2.6993164309960109</v>
      </c>
      <c r="AC615" s="94">
        <v>2.9457653174565328</v>
      </c>
      <c r="AE615" s="28">
        <v>0.60799999999999998</v>
      </c>
      <c r="AF615" s="94">
        <f t="shared" si="158"/>
        <v>0.72091411299609709</v>
      </c>
      <c r="AG615" s="94">
        <f t="shared" si="144"/>
        <v>0.72130729606056099</v>
      </c>
      <c r="AH615" s="94">
        <f t="shared" si="145"/>
        <v>0.72125019445495542</v>
      </c>
      <c r="AI615" s="94">
        <f t="shared" si="146"/>
        <v>0.72150404837430659</v>
      </c>
      <c r="AJ615" s="94">
        <f t="shared" si="147"/>
        <v>0.72143845954275765</v>
      </c>
      <c r="AK615" s="94">
        <f t="shared" si="148"/>
        <v>0.72162304458558735</v>
      </c>
      <c r="AL615" s="94">
        <f t="shared" si="149"/>
        <v>0.72155884653010538</v>
      </c>
      <c r="AM615" s="94">
        <f t="shared" si="150"/>
        <v>0.72170277259290849</v>
      </c>
      <c r="AO615" s="28">
        <v>0.60799999999999998</v>
      </c>
      <c r="AP615" s="94">
        <f t="shared" si="159"/>
        <v>0.27385829264656958</v>
      </c>
      <c r="AQ615" s="94">
        <f t="shared" si="151"/>
        <v>0.32731297088025679</v>
      </c>
      <c r="AR615" s="94">
        <f t="shared" si="152"/>
        <v>0.38137797609136942</v>
      </c>
      <c r="AS615" s="94">
        <f t="shared" si="153"/>
        <v>0.43480489034170194</v>
      </c>
      <c r="AT615" s="94">
        <f t="shared" si="154"/>
        <v>0.48886914085790173</v>
      </c>
      <c r="AU615" s="94">
        <f t="shared" si="155"/>
        <v>0.54228207125318484</v>
      </c>
      <c r="AV615" s="94">
        <f t="shared" si="156"/>
        <v>0.59634713327528566</v>
      </c>
      <c r="AW615" s="94">
        <f t="shared" si="157"/>
        <v>0.64975178024023372</v>
      </c>
      <c r="AY615" s="28">
        <v>0.60799999999999998</v>
      </c>
      <c r="AZ615" s="34">
        <f>(((L615-VLOOKUP(AZ$6,Data!$N$4:$Y$11,Data!$W$1,FALSE)/1000)*VLOOKUP(AZ$6,Data!$N$4:$Y$11,Data!$P$1,FALSE)^1.5+VLOOKUP(AZ$6,Data!$N$4:$Y$11,Data!$W$1,FALSE)/1000*(Mannings_n_bot)^1.5)/L615)^0.67</f>
        <v>4.920821349421315E-2</v>
      </c>
      <c r="BA615" s="34">
        <f>(((M615-VLOOKUP(BA$6,Data!$N$4:$Y$11,Data!$W$1,FALSE)/1000)*VLOOKUP(BA$6,Data!$N$4:$Y$11,Data!$P$1,FALSE)^1.5+VLOOKUP(BA$6,Data!$N$4:$Y$11,Data!$W$1,FALSE)/1000*(Mannings_n_bot)^1.5)/M615)^0.67</f>
        <v>4.908927505792688E-2</v>
      </c>
      <c r="BB615" s="34">
        <f>(((N615-VLOOKUP(BB$6,Data!$N$4:$Y$11,Data!$W$1,FALSE)/1000)*VLOOKUP(BB$6,Data!$N$4:$Y$11,Data!$P$1,FALSE)^1.5+VLOOKUP(BB$6,Data!$N$4:$Y$11,Data!$W$1,FALSE)/1000*(Mannings_n_bot)^1.5)/N615)^0.67</f>
        <v>4.8925381818505337E-2</v>
      </c>
      <c r="BC615" s="34">
        <f>(((O615-VLOOKUP(BC$6,Data!$N$4:$Y$11,Data!$W$1,FALSE)/1000)*VLOOKUP(BC$6,Data!$N$4:$Y$11,Data!$P$1,FALSE)^1.5+VLOOKUP(BC$6,Data!$N$4:$Y$11,Data!$W$1,FALSE)/1000*(Mannings_n_bot)^1.5)/O615)^0.67</f>
        <v>4.8741484850655721E-2</v>
      </c>
      <c r="BD615" s="34">
        <f>(((P615-VLOOKUP(BD$6,Data!$N$4:$Y$11,Data!$W$1,FALSE)/1000)*VLOOKUP(BD$6,Data!$N$4:$Y$11,Data!$P$1,FALSE)^1.5+VLOOKUP(BD$6,Data!$N$4:$Y$11,Data!$W$1,FALSE)/1000*(Mannings_n_bot)^1.5)/P615)^0.67</f>
        <v>4.8529819269379805E-2</v>
      </c>
      <c r="BE615" s="34">
        <f>(((Q615-VLOOKUP(BE$6,Data!$N$4:$Y$11,Data!$W$1,FALSE)/1000)*VLOOKUP(BE$6,Data!$N$4:$Y$11,Data!$P$1,FALSE)^1.5+VLOOKUP(BE$6,Data!$N$4:$Y$11,Data!$W$1,FALSE)/1000*(Mannings_n_bot)^1.5)/Q615)^0.67</f>
        <v>4.8342858615138581E-2</v>
      </c>
      <c r="BF615" s="34">
        <f>(((R615-VLOOKUP(BF$6,Data!$N$4:$Y$11,Data!$W$1,FALSE)/1000)*VLOOKUP(BF$6,Data!$N$4:$Y$11,Data!$P$1,FALSE)^1.5+VLOOKUP(BF$6,Data!$N$4:$Y$11,Data!$W$1,FALSE)/1000*(Mannings_n_bot)^1.5)/R615)^0.67</f>
        <v>4.8215537378830525E-2</v>
      </c>
      <c r="BG615" s="34">
        <f>(((S615-VLOOKUP(BG$6,Data!$N$4:$Y$11,Data!$W$1,FALSE)/1000)*VLOOKUP(BG$6,Data!$N$4:$Y$11,Data!$P$1,FALSE)^1.5+VLOOKUP(BG$6,Data!$N$4:$Y$11,Data!$W$1,FALSE)/1000*(Mannings_n_bot)^1.5)/S615)^0.67</f>
        <v>4.8110259812647209E-2</v>
      </c>
    </row>
    <row r="616" spans="1:59" x14ac:dyDescent="0.25">
      <c r="A616" s="28">
        <v>0.60899999999999999</v>
      </c>
      <c r="B616" s="94">
        <v>0.70024127488927967</v>
      </c>
      <c r="C616" s="94">
        <v>1.0052163752535266</v>
      </c>
      <c r="D616" s="94">
        <v>1.3637414453459011</v>
      </c>
      <c r="E616" s="94">
        <v>1.7782920994020746</v>
      </c>
      <c r="F616" s="94">
        <v>2.2461472778519189</v>
      </c>
      <c r="G616" s="94">
        <v>2.7702722456916247</v>
      </c>
      <c r="H616" s="94">
        <v>3.3474572824123192</v>
      </c>
      <c r="I616" s="94">
        <v>3.9811560658568039</v>
      </c>
      <c r="K616" s="28">
        <v>0.60899999999999999</v>
      </c>
      <c r="L616" s="94">
        <v>2.5553277784671002</v>
      </c>
      <c r="M616" s="94">
        <v>3.0691712982747452</v>
      </c>
      <c r="N616" s="94">
        <v>3.5735611800412497</v>
      </c>
      <c r="O616" s="94">
        <v>4.0872712356122207</v>
      </c>
      <c r="P616" s="94">
        <v>4.5916670432981439</v>
      </c>
      <c r="Q616" s="94">
        <v>5.1053083611182153</v>
      </c>
      <c r="R616" s="94">
        <v>5.6097135437979571</v>
      </c>
      <c r="S616" s="94">
        <v>6.1233134900749757</v>
      </c>
      <c r="U616" s="28">
        <v>0.60899999999999999</v>
      </c>
      <c r="V616" s="94">
        <v>1.2297122308772646</v>
      </c>
      <c r="W616" s="94">
        <v>1.4760450690172762</v>
      </c>
      <c r="X616" s="94">
        <v>1.7187794571373796</v>
      </c>
      <c r="Y616" s="94">
        <v>1.965045291976053</v>
      </c>
      <c r="Z616" s="94">
        <v>2.2077808640659518</v>
      </c>
      <c r="AA616" s="94">
        <v>2.454012439047708</v>
      </c>
      <c r="AB616" s="94">
        <v>2.6967517005003319</v>
      </c>
      <c r="AC616" s="94">
        <v>2.9429627617637566</v>
      </c>
      <c r="AE616" s="28">
        <v>0.60899999999999999</v>
      </c>
      <c r="AF616" s="94">
        <f t="shared" si="158"/>
        <v>0.7219304153813092</v>
      </c>
      <c r="AG616" s="94">
        <f t="shared" si="144"/>
        <v>0.72232264480933817</v>
      </c>
      <c r="AH616" s="94">
        <f t="shared" si="145"/>
        <v>0.72226568163712146</v>
      </c>
      <c r="AI616" s="94">
        <f t="shared" si="146"/>
        <v>0.72251892029206455</v>
      </c>
      <c r="AJ616" s="94">
        <f t="shared" si="147"/>
        <v>0.72245349038766482</v>
      </c>
      <c r="AK616" s="94">
        <f t="shared" si="148"/>
        <v>0.72263762823718403</v>
      </c>
      <c r="AL616" s="94">
        <f t="shared" si="149"/>
        <v>0.72257358568887564</v>
      </c>
      <c r="AM616" s="94">
        <f t="shared" si="150"/>
        <v>0.7227171631564363</v>
      </c>
      <c r="AO616" s="28">
        <v>0.60899999999999999</v>
      </c>
      <c r="AP616" s="94">
        <f t="shared" si="159"/>
        <v>0.27403187989814093</v>
      </c>
      <c r="AQ616" s="94">
        <f t="shared" si="151"/>
        <v>0.32752045342616842</v>
      </c>
      <c r="AR616" s="94">
        <f t="shared" si="152"/>
        <v>0.381619727951645</v>
      </c>
      <c r="AS616" s="94">
        <f t="shared" si="153"/>
        <v>0.43508052118192964</v>
      </c>
      <c r="AT616" s="94">
        <f t="shared" si="154"/>
        <v>0.48917904035100424</v>
      </c>
      <c r="AU616" s="94">
        <f t="shared" si="155"/>
        <v>0.54262584152406657</v>
      </c>
      <c r="AV616" s="94">
        <f t="shared" si="156"/>
        <v>0.59672517255595592</v>
      </c>
      <c r="AW616" s="94">
        <f t="shared" si="157"/>
        <v>0.65016368544737979</v>
      </c>
      <c r="AY616" s="28">
        <v>0.60899999999999999</v>
      </c>
      <c r="AZ616" s="34">
        <f>(((L616-VLOOKUP(AZ$6,Data!$N$4:$Y$11,Data!$W$1,FALSE)/1000)*VLOOKUP(AZ$6,Data!$N$4:$Y$11,Data!$P$1,FALSE)^1.5+VLOOKUP(AZ$6,Data!$N$4:$Y$11,Data!$W$1,FALSE)/1000*(Mannings_n_bot)^1.5)/L616)^0.67</f>
        <v>4.9196364937642456E-2</v>
      </c>
      <c r="BA616" s="34">
        <f>(((M616-VLOOKUP(BA$6,Data!$N$4:$Y$11,Data!$W$1,FALSE)/1000)*VLOOKUP(BA$6,Data!$N$4:$Y$11,Data!$P$1,FALSE)^1.5+VLOOKUP(BA$6,Data!$N$4:$Y$11,Data!$W$1,FALSE)/1000*(Mannings_n_bot)^1.5)/M616)^0.67</f>
        <v>4.907722690085202E-2</v>
      </c>
      <c r="BB616" s="34">
        <f>(((N616-VLOOKUP(BB$6,Data!$N$4:$Y$11,Data!$W$1,FALSE)/1000)*VLOOKUP(BB$6,Data!$N$4:$Y$11,Data!$P$1,FALSE)^1.5+VLOOKUP(BB$6,Data!$N$4:$Y$11,Data!$W$1,FALSE)/1000*(Mannings_n_bot)^1.5)/N616)^0.67</f>
        <v>4.8913134166362573E-2</v>
      </c>
      <c r="BC616" s="34">
        <f>(((O616-VLOOKUP(BC$6,Data!$N$4:$Y$11,Data!$W$1,FALSE)/1000)*VLOOKUP(BC$6,Data!$N$4:$Y$11,Data!$P$1,FALSE)^1.5+VLOOKUP(BC$6,Data!$N$4:$Y$11,Data!$W$1,FALSE)/1000*(Mannings_n_bot)^1.5)/O616)^0.67</f>
        <v>4.8728970982461213E-2</v>
      </c>
      <c r="BD616" s="34">
        <f>(((P616-VLOOKUP(BD$6,Data!$N$4:$Y$11,Data!$W$1,FALSE)/1000)*VLOOKUP(BD$6,Data!$N$4:$Y$11,Data!$P$1,FALSE)^1.5+VLOOKUP(BD$6,Data!$N$4:$Y$11,Data!$W$1,FALSE)/1000*(Mannings_n_bot)^1.5)/P616)^0.67</f>
        <v>4.8517045277459238E-2</v>
      </c>
      <c r="BE616" s="34">
        <f>(((Q616-VLOOKUP(BE$6,Data!$N$4:$Y$11,Data!$W$1,FALSE)/1000)*VLOOKUP(BE$6,Data!$N$4:$Y$11,Data!$P$1,FALSE)^1.5+VLOOKUP(BE$6,Data!$N$4:$Y$11,Data!$W$1,FALSE)/1000*(Mannings_n_bot)^1.5)/Q616)^0.67</f>
        <v>4.8329821099701374E-2</v>
      </c>
      <c r="BF616" s="34">
        <f>(((R616-VLOOKUP(BF$6,Data!$N$4:$Y$11,Data!$W$1,FALSE)/1000)*VLOOKUP(BF$6,Data!$N$4:$Y$11,Data!$P$1,FALSE)^1.5+VLOOKUP(BF$6,Data!$N$4:$Y$11,Data!$W$1,FALSE)/1000*(Mannings_n_bot)^1.5)/R616)^0.67</f>
        <v>4.8202346106365083E-2</v>
      </c>
      <c r="BG616" s="34">
        <f>(((S616-VLOOKUP(BG$6,Data!$N$4:$Y$11,Data!$W$1,FALSE)/1000)*VLOOKUP(BG$6,Data!$N$4:$Y$11,Data!$P$1,FALSE)^1.5+VLOOKUP(BG$6,Data!$N$4:$Y$11,Data!$W$1,FALSE)/1000*(Mannings_n_bot)^1.5)/S616)^0.67</f>
        <v>4.8096913544757938E-2</v>
      </c>
    </row>
    <row r="617" spans="1:59" x14ac:dyDescent="0.25">
      <c r="A617" s="28">
        <v>0.61</v>
      </c>
      <c r="B617" s="94">
        <v>0.70122611137881163</v>
      </c>
      <c r="C617" s="94">
        <v>1.0066280378656356</v>
      </c>
      <c r="D617" s="94">
        <v>1.3656570111216206</v>
      </c>
      <c r="E617" s="94">
        <v>1.7807875657804262</v>
      </c>
      <c r="F617" s="94">
        <v>2.2493000634215141</v>
      </c>
      <c r="G617" s="94">
        <v>2.7741580050848533</v>
      </c>
      <c r="H617" s="94">
        <v>3.3521537766024432</v>
      </c>
      <c r="I617" s="94">
        <v>3.9867386066027874</v>
      </c>
      <c r="K617" s="28">
        <v>0.61</v>
      </c>
      <c r="L617" s="94">
        <v>2.5573094990291909</v>
      </c>
      <c r="M617" s="94">
        <v>3.0715449987470365</v>
      </c>
      <c r="N617" s="94">
        <v>3.5763260792275662</v>
      </c>
      <c r="O617" s="94">
        <v>4.0904279864696029</v>
      </c>
      <c r="P617" s="94">
        <v>4.5952149869104932</v>
      </c>
      <c r="Q617" s="94">
        <v>5.1092480920210948</v>
      </c>
      <c r="R617" s="94">
        <v>5.6140444698334884</v>
      </c>
      <c r="S617" s="94">
        <v>6.1280361653627171</v>
      </c>
      <c r="U617" s="28">
        <v>0.61</v>
      </c>
      <c r="V617" s="94">
        <v>1.2285463714385345</v>
      </c>
      <c r="W617" s="94">
        <v>1.4746406806300738</v>
      </c>
      <c r="X617" s="94">
        <v>1.7171449628004596</v>
      </c>
      <c r="Y617" s="94">
        <v>1.9631723119795741</v>
      </c>
      <c r="Z617" s="94">
        <v>2.205677769140272</v>
      </c>
      <c r="AA617" s="94">
        <v>2.4516708817854349</v>
      </c>
      <c r="AB617" s="94">
        <v>2.6941800212477909</v>
      </c>
      <c r="AC617" s="94">
        <v>2.9401526346497335</v>
      </c>
      <c r="AE617" s="28">
        <v>0.61</v>
      </c>
      <c r="AF617" s="94">
        <f t="shared" si="158"/>
        <v>0.72294575600955613</v>
      </c>
      <c r="AG617" s="94">
        <f t="shared" si="144"/>
        <v>0.72333702927089238</v>
      </c>
      <c r="AH617" s="94">
        <f t="shared" si="145"/>
        <v>0.72328020489990152</v>
      </c>
      <c r="AI617" s="94">
        <f t="shared" si="146"/>
        <v>0.72353282665419594</v>
      </c>
      <c r="AJ617" s="94">
        <f t="shared" si="147"/>
        <v>0.72346755609994362</v>
      </c>
      <c r="AK617" s="94">
        <f t="shared" si="148"/>
        <v>0.72365124556529681</v>
      </c>
      <c r="AL617" s="94">
        <f t="shared" si="149"/>
        <v>0.72358735893848658</v>
      </c>
      <c r="AM617" s="94">
        <f t="shared" si="150"/>
        <v>0.72373058688170644</v>
      </c>
      <c r="AO617" s="28">
        <v>0.61</v>
      </c>
      <c r="AP617" s="94">
        <f t="shared" si="159"/>
        <v>0.27420463250342281</v>
      </c>
      <c r="AQ617" s="94">
        <f t="shared" si="151"/>
        <v>0.32772693816182591</v>
      </c>
      <c r="AR617" s="94">
        <f t="shared" si="152"/>
        <v>0.38186031722716474</v>
      </c>
      <c r="AS617" s="94">
        <f t="shared" si="153"/>
        <v>0.43535482635825634</v>
      </c>
      <c r="AT617" s="94">
        <f t="shared" si="154"/>
        <v>0.48948744940740824</v>
      </c>
      <c r="AU617" s="94">
        <f t="shared" si="155"/>
        <v>0.54296795832191891</v>
      </c>
      <c r="AV617" s="94">
        <f t="shared" si="156"/>
        <v>0.59710139358797554</v>
      </c>
      <c r="AW617" s="94">
        <f t="shared" si="157"/>
        <v>0.65057360939494602</v>
      </c>
      <c r="AY617" s="28">
        <v>0.61</v>
      </c>
      <c r="AZ617" s="34">
        <f>(((L617-VLOOKUP(AZ$6,Data!$N$4:$Y$11,Data!$W$1,FALSE)/1000)*VLOOKUP(AZ$6,Data!$N$4:$Y$11,Data!$P$1,FALSE)^1.5+VLOOKUP(AZ$6,Data!$N$4:$Y$11,Data!$W$1,FALSE)/1000*(Mannings_n_bot)^1.5)/L617)^0.67</f>
        <v>4.9184522125550023E-2</v>
      </c>
      <c r="BA617" s="34">
        <f>(((M617-VLOOKUP(BA$6,Data!$N$4:$Y$11,Data!$W$1,FALSE)/1000)*VLOOKUP(BA$6,Data!$N$4:$Y$11,Data!$P$1,FALSE)^1.5+VLOOKUP(BA$6,Data!$N$4:$Y$11,Data!$W$1,FALSE)/1000*(Mannings_n_bot)^1.5)/M617)^0.67</f>
        <v>4.9065184465522896E-2</v>
      </c>
      <c r="BB617" s="34">
        <f>(((N617-VLOOKUP(BB$6,Data!$N$4:$Y$11,Data!$W$1,FALSE)/1000)*VLOOKUP(BB$6,Data!$N$4:$Y$11,Data!$P$1,FALSE)^1.5+VLOOKUP(BB$6,Data!$N$4:$Y$11,Data!$W$1,FALSE)/1000*(Mannings_n_bot)^1.5)/N617)^0.67</f>
        <v>4.8900892314738542E-2</v>
      </c>
      <c r="BC617" s="34">
        <f>(((O617-VLOOKUP(BC$6,Data!$N$4:$Y$11,Data!$W$1,FALSE)/1000)*VLOOKUP(BC$6,Data!$N$4:$Y$11,Data!$P$1,FALSE)^1.5+VLOOKUP(BC$6,Data!$N$4:$Y$11,Data!$W$1,FALSE)/1000*(Mannings_n_bot)^1.5)/O617)^0.67</f>
        <v>4.8716462939646335E-2</v>
      </c>
      <c r="BD617" s="34">
        <f>(((P617-VLOOKUP(BD$6,Data!$N$4:$Y$11,Data!$W$1,FALSE)/1000)*VLOOKUP(BD$6,Data!$N$4:$Y$11,Data!$P$1,FALSE)^1.5+VLOOKUP(BD$6,Data!$N$4:$Y$11,Data!$W$1,FALSE)/1000*(Mannings_n_bot)^1.5)/P617)^0.67</f>
        <v>4.8504277207537735E-2</v>
      </c>
      <c r="BE617" s="34">
        <f>(((Q617-VLOOKUP(BE$6,Data!$N$4:$Y$11,Data!$W$1,FALSE)/1000)*VLOOKUP(BE$6,Data!$N$4:$Y$11,Data!$P$1,FALSE)^1.5+VLOOKUP(BE$6,Data!$N$4:$Y$11,Data!$W$1,FALSE)/1000*(Mannings_n_bot)^1.5)/Q617)^0.67</f>
        <v>4.8316789540079695E-2</v>
      </c>
      <c r="BF617" s="34">
        <f>(((R617-VLOOKUP(BF$6,Data!$N$4:$Y$11,Data!$W$1,FALSE)/1000)*VLOOKUP(BF$6,Data!$N$4:$Y$11,Data!$P$1,FALSE)^1.5+VLOOKUP(BF$6,Data!$N$4:$Y$11,Data!$W$1,FALSE)/1000*(Mannings_n_bot)^1.5)/R617)^0.67</f>
        <v>4.8189160851090568E-2</v>
      </c>
      <c r="BG617" s="34">
        <f>(((S617-VLOOKUP(BG$6,Data!$N$4:$Y$11,Data!$W$1,FALSE)/1000)*VLOOKUP(BG$6,Data!$N$4:$Y$11,Data!$P$1,FALSE)^1.5+VLOOKUP(BG$6,Data!$N$4:$Y$11,Data!$W$1,FALSE)/1000*(Mannings_n_bot)^1.5)/S617)^0.67</f>
        <v>4.8083573302258549E-2</v>
      </c>
    </row>
    <row r="618" spans="1:59" x14ac:dyDescent="0.25">
      <c r="A618" s="28">
        <v>0.61099999999999999</v>
      </c>
      <c r="B618" s="94">
        <v>0.70221001244560355</v>
      </c>
      <c r="C618" s="94">
        <v>1.0080383548784391</v>
      </c>
      <c r="D618" s="94">
        <v>1.3675707519172757</v>
      </c>
      <c r="E618" s="94">
        <v>1.7832806492489688</v>
      </c>
      <c r="F618" s="94">
        <v>2.2524498401913</v>
      </c>
      <c r="G618" s="94">
        <v>2.7780400499976361</v>
      </c>
      <c r="H618" s="94">
        <v>3.3568457839131036</v>
      </c>
      <c r="I618" s="94">
        <v>3.9923158070387208</v>
      </c>
      <c r="K618" s="28">
        <v>0.61099999999999999</v>
      </c>
      <c r="L618" s="94">
        <v>2.5592931036705093</v>
      </c>
      <c r="M618" s="94">
        <v>3.0739209639949383</v>
      </c>
      <c r="N618" s="94">
        <v>3.5790936150765127</v>
      </c>
      <c r="O618" s="94">
        <v>4.093587754577336</v>
      </c>
      <c r="P618" s="94">
        <v>4.5987663196704167</v>
      </c>
      <c r="Q618" s="94">
        <v>5.1131915926026528</v>
      </c>
      <c r="R618" s="94">
        <v>5.6183795374555814</v>
      </c>
      <c r="S618" s="94">
        <v>6.132763362733769</v>
      </c>
      <c r="U618" s="28">
        <v>0.61099999999999999</v>
      </c>
      <c r="V618" s="94">
        <v>1.2273773123230052</v>
      </c>
      <c r="W618" s="94">
        <v>1.4732324676965405</v>
      </c>
      <c r="X618" s="94">
        <v>1.715506012252688</v>
      </c>
      <c r="Y618" s="94">
        <v>1.9612942511230089</v>
      </c>
      <c r="Z618" s="94">
        <v>2.2035689617154506</v>
      </c>
      <c r="AA618" s="94">
        <v>2.4493229874833236</v>
      </c>
      <c r="AB618" s="94">
        <v>2.6916013733209079</v>
      </c>
      <c r="AC618" s="94">
        <v>2.9373349143838903</v>
      </c>
      <c r="AE618" s="28">
        <v>0.61099999999999999</v>
      </c>
      <c r="AF618" s="94">
        <f t="shared" si="158"/>
        <v>0.72396013224145639</v>
      </c>
      <c r="AG618" s="94">
        <f t="shared" si="144"/>
        <v>0.72435044681937877</v>
      </c>
      <c r="AH618" s="94">
        <f t="shared" si="145"/>
        <v>0.72429376161548553</v>
      </c>
      <c r="AI618" s="94">
        <f t="shared" si="146"/>
        <v>0.72454576484162592</v>
      </c>
      <c r="AJ618" s="94">
        <f t="shared" si="147"/>
        <v>0.72448065405826179</v>
      </c>
      <c r="AK618" s="94">
        <f t="shared" si="148"/>
        <v>0.72466389395494391</v>
      </c>
      <c r="AL618" s="94">
        <f t="shared" si="149"/>
        <v>0.72460016366174773</v>
      </c>
      <c r="AM618" s="94">
        <f t="shared" si="150"/>
        <v>0.72474304115647881</v>
      </c>
      <c r="AO618" s="28">
        <v>0.61099999999999999</v>
      </c>
      <c r="AP618" s="94">
        <f t="shared" si="159"/>
        <v>0.27437655008662426</v>
      </c>
      <c r="AQ618" s="94">
        <f t="shared" si="151"/>
        <v>0.32793242464125338</v>
      </c>
      <c r="AR618" s="94">
        <f t="shared" si="152"/>
        <v>0.38209974339775415</v>
      </c>
      <c r="AS618" s="94">
        <f t="shared" si="153"/>
        <v>0.4356278052803324</v>
      </c>
      <c r="AT618" s="94">
        <f t="shared" si="154"/>
        <v>0.48979436736257737</v>
      </c>
      <c r="AU618" s="94">
        <f t="shared" si="155"/>
        <v>0.54330842091203413</v>
      </c>
      <c r="AV618" s="94">
        <f t="shared" si="156"/>
        <v>0.59747579556245722</v>
      </c>
      <c r="AW618" s="94">
        <f t="shared" si="157"/>
        <v>0.65098155120387491</v>
      </c>
      <c r="AY618" s="28">
        <v>0.61099999999999999</v>
      </c>
      <c r="AZ618" s="34">
        <f>(((L618-VLOOKUP(AZ$6,Data!$N$4:$Y$11,Data!$W$1,FALSE)/1000)*VLOOKUP(AZ$6,Data!$N$4:$Y$11,Data!$P$1,FALSE)^1.5+VLOOKUP(AZ$6,Data!$N$4:$Y$11,Data!$W$1,FALSE)/1000*(Mannings_n_bot)^1.5)/L618)^0.67</f>
        <v>4.9172685017251395E-2</v>
      </c>
      <c r="BA618" s="34">
        <f>(((M618-VLOOKUP(BA$6,Data!$N$4:$Y$11,Data!$W$1,FALSE)/1000)*VLOOKUP(BA$6,Data!$N$4:$Y$11,Data!$P$1,FALSE)^1.5+VLOOKUP(BA$6,Data!$N$4:$Y$11,Data!$W$1,FALSE)/1000*(Mannings_n_bot)^1.5)/M618)^0.67</f>
        <v>4.9053147710816487E-2</v>
      </c>
      <c r="BB618" s="34">
        <f>(((N618-VLOOKUP(BB$6,Data!$N$4:$Y$11,Data!$W$1,FALSE)/1000)*VLOOKUP(BB$6,Data!$N$4:$Y$11,Data!$P$1,FALSE)^1.5+VLOOKUP(BB$6,Data!$N$4:$Y$11,Data!$W$1,FALSE)/1000*(Mannings_n_bot)^1.5)/N618)^0.67</f>
        <v>4.8888656221819989E-2</v>
      </c>
      <c r="BC618" s="34">
        <f>(((O618-VLOOKUP(BC$6,Data!$N$4:$Y$11,Data!$W$1,FALSE)/1000)*VLOOKUP(BC$6,Data!$N$4:$Y$11,Data!$P$1,FALSE)^1.5+VLOOKUP(BC$6,Data!$N$4:$Y$11,Data!$W$1,FALSE)/1000*(Mannings_n_bot)^1.5)/O618)^0.67</f>
        <v>4.8703960679667771E-2</v>
      </c>
      <c r="BD618" s="34">
        <f>(((P618-VLOOKUP(BD$6,Data!$N$4:$Y$11,Data!$W$1,FALSE)/1000)*VLOOKUP(BD$6,Data!$N$4:$Y$11,Data!$P$1,FALSE)^1.5+VLOOKUP(BD$6,Data!$N$4:$Y$11,Data!$W$1,FALSE)/1000*(Mannings_n_bot)^1.5)/P618)^0.67</f>
        <v>4.8491515016178731E-2</v>
      </c>
      <c r="BE618" s="34">
        <f>(((Q618-VLOOKUP(BE$6,Data!$N$4:$Y$11,Data!$W$1,FALSE)/1000)*VLOOKUP(BE$6,Data!$N$4:$Y$11,Data!$P$1,FALSE)^1.5+VLOOKUP(BE$6,Data!$N$4:$Y$11,Data!$W$1,FALSE)/1000*(Mannings_n_bot)^1.5)/Q618)^0.67</f>
        <v>4.8303763892081519E-2</v>
      </c>
      <c r="BF618" s="34">
        <f>(((R618-VLOOKUP(BF$6,Data!$N$4:$Y$11,Data!$W$1,FALSE)/1000)*VLOOKUP(BF$6,Data!$N$4:$Y$11,Data!$P$1,FALSE)^1.5+VLOOKUP(BF$6,Data!$N$4:$Y$11,Data!$W$1,FALSE)/1000*(Mannings_n_bot)^1.5)/R618)^0.67</f>
        <v>4.8175981568272137E-2</v>
      </c>
      <c r="BG618" s="34">
        <f>(((S618-VLOOKUP(BG$6,Data!$N$4:$Y$11,Data!$W$1,FALSE)/1000)*VLOOKUP(BG$6,Data!$N$4:$Y$11,Data!$P$1,FALSE)^1.5+VLOOKUP(BG$6,Data!$N$4:$Y$11,Data!$W$1,FALSE)/1000*(Mannings_n_bot)^1.5)/S618)^0.67</f>
        <v>4.8070239039993391E-2</v>
      </c>
    </row>
    <row r="619" spans="1:59" x14ac:dyDescent="0.25">
      <c r="A619" s="28">
        <v>0.61199999999999999</v>
      </c>
      <c r="B619" s="94">
        <v>0.7031929755222619</v>
      </c>
      <c r="C619" s="94">
        <v>1.0094473226272236</v>
      </c>
      <c r="D619" s="94">
        <v>1.3694826627569752</v>
      </c>
      <c r="E619" s="94">
        <v>1.7857713433430287</v>
      </c>
      <c r="F619" s="94">
        <v>2.2555965999880367</v>
      </c>
      <c r="G619" s="94">
        <v>2.7819183703764852</v>
      </c>
      <c r="H619" s="94">
        <v>3.36153329218486</v>
      </c>
      <c r="I619" s="94">
        <v>3.9978876527334535</v>
      </c>
      <c r="K619" s="28">
        <v>0.61199999999999999</v>
      </c>
      <c r="L619" s="94">
        <v>2.5612786011628623</v>
      </c>
      <c r="M619" s="94">
        <v>3.0762992045300508</v>
      </c>
      <c r="N619" s="94">
        <v>3.581863799831245</v>
      </c>
      <c r="O619" s="94">
        <v>4.0967505539179037</v>
      </c>
      <c r="P619" s="94">
        <v>4.602321057291916</v>
      </c>
      <c r="Q619" s="94">
        <v>5.1171388803159878</v>
      </c>
      <c r="R619" s="94">
        <v>5.6227187658488544</v>
      </c>
      <c r="S619" s="94">
        <v>6.1374951031117053</v>
      </c>
      <c r="U619" s="28">
        <v>0.61199999999999999</v>
      </c>
      <c r="V619" s="94">
        <v>1.2262050443789969</v>
      </c>
      <c r="W619" s="94">
        <v>1.4718204192388931</v>
      </c>
      <c r="X619" s="94">
        <v>1.7138625927097677</v>
      </c>
      <c r="Y619" s="94">
        <v>1.9594110947966143</v>
      </c>
      <c r="Z619" s="94">
        <v>2.2014544253752133</v>
      </c>
      <c r="AA619" s="94">
        <v>2.4469687378999878</v>
      </c>
      <c r="AB619" s="94">
        <v>2.6890157366717244</v>
      </c>
      <c r="AC619" s="94">
        <v>2.9345095790933629</v>
      </c>
      <c r="AE619" s="28">
        <v>0.61199999999999999</v>
      </c>
      <c r="AF619" s="94">
        <f t="shared" si="158"/>
        <v>0.7249735414300944</v>
      </c>
      <c r="AG619" s="94">
        <f t="shared" si="144"/>
        <v>0.72536289482142846</v>
      </c>
      <c r="AH619" s="94">
        <f t="shared" si="145"/>
        <v>0.72530634914853853</v>
      </c>
      <c r="AI619" s="94">
        <f t="shared" si="146"/>
        <v>0.72555773222776176</v>
      </c>
      <c r="AJ619" s="94">
        <f t="shared" si="147"/>
        <v>0.72549278163376885</v>
      </c>
      <c r="AK619" s="94">
        <f t="shared" si="148"/>
        <v>0.72567557078362888</v>
      </c>
      <c r="AL619" s="94">
        <f t="shared" si="149"/>
        <v>0.72561199723395342</v>
      </c>
      <c r="AM619" s="94">
        <f t="shared" si="150"/>
        <v>0.72575452336100166</v>
      </c>
      <c r="AO619" s="28">
        <v>0.61199999999999999</v>
      </c>
      <c r="AP619" s="94">
        <f t="shared" si="159"/>
        <v>0.27454763226577572</v>
      </c>
      <c r="AQ619" s="94">
        <f t="shared" si="151"/>
        <v>0.32813691241110315</v>
      </c>
      <c r="AR619" s="94">
        <f t="shared" si="152"/>
        <v>0.38233800593464684</v>
      </c>
      <c r="AS619" s="94">
        <f t="shared" si="153"/>
        <v>0.43589945734802343</v>
      </c>
      <c r="AT619" s="94">
        <f t="shared" si="154"/>
        <v>0.49009979354097216</v>
      </c>
      <c r="AU619" s="94">
        <f t="shared" si="155"/>
        <v>0.54364722854750802</v>
      </c>
      <c r="AV619" s="94">
        <f t="shared" si="156"/>
        <v>0.59784837765709842</v>
      </c>
      <c r="AW619" s="94">
        <f t="shared" si="157"/>
        <v>0.65138750998050121</v>
      </c>
      <c r="AY619" s="28">
        <v>0.61199999999999999</v>
      </c>
      <c r="AZ619" s="34">
        <f>(((L619-VLOOKUP(AZ$6,Data!$N$4:$Y$11,Data!$W$1,FALSE)/1000)*VLOOKUP(AZ$6,Data!$N$4:$Y$11,Data!$P$1,FALSE)^1.5+VLOOKUP(AZ$6,Data!$N$4:$Y$11,Data!$W$1,FALSE)/1000*(Mannings_n_bot)^1.5)/L619)^0.67</f>
        <v>4.9160853571980079E-2</v>
      </c>
      <c r="BA619" s="34">
        <f>(((M619-VLOOKUP(BA$6,Data!$N$4:$Y$11,Data!$W$1,FALSE)/1000)*VLOOKUP(BA$6,Data!$N$4:$Y$11,Data!$P$1,FALSE)^1.5+VLOOKUP(BA$6,Data!$N$4:$Y$11,Data!$W$1,FALSE)/1000*(Mannings_n_bot)^1.5)/M619)^0.67</f>
        <v>4.9041116595524466E-2</v>
      </c>
      <c r="BB619" s="34">
        <f>(((N619-VLOOKUP(BB$6,Data!$N$4:$Y$11,Data!$W$1,FALSE)/1000)*VLOOKUP(BB$6,Data!$N$4:$Y$11,Data!$P$1,FALSE)^1.5+VLOOKUP(BB$6,Data!$N$4:$Y$11,Data!$W$1,FALSE)/1000*(Mannings_n_bot)^1.5)/N619)^0.67</f>
        <v>4.8876425845706777E-2</v>
      </c>
      <c r="BC619" s="34">
        <f>(((O619-VLOOKUP(BC$6,Data!$N$4:$Y$11,Data!$W$1,FALSE)/1000)*VLOOKUP(BC$6,Data!$N$4:$Y$11,Data!$P$1,FALSE)^1.5+VLOOKUP(BC$6,Data!$N$4:$Y$11,Data!$W$1,FALSE)/1000*(Mannings_n_bot)^1.5)/O619)^0.67</f>
        <v>4.8691464159891881E-2</v>
      </c>
      <c r="BD619" s="34">
        <f>(((P619-VLOOKUP(BD$6,Data!$N$4:$Y$11,Data!$W$1,FALSE)/1000)*VLOOKUP(BD$6,Data!$N$4:$Y$11,Data!$P$1,FALSE)^1.5+VLOOKUP(BD$6,Data!$N$4:$Y$11,Data!$W$1,FALSE)/1000*(Mannings_n_bot)^1.5)/P619)^0.67</f>
        <v>4.8478758659853301E-2</v>
      </c>
      <c r="BE619" s="34">
        <f>(((Q619-VLOOKUP(BE$6,Data!$N$4:$Y$11,Data!$W$1,FALSE)/1000)*VLOOKUP(BE$6,Data!$N$4:$Y$11,Data!$P$1,FALSE)^1.5+VLOOKUP(BE$6,Data!$N$4:$Y$11,Data!$W$1,FALSE)/1000*(Mannings_n_bot)^1.5)/Q619)^0.67</f>
        <v>4.8290744111419232E-2</v>
      </c>
      <c r="BF619" s="34">
        <f>(((R619-VLOOKUP(BF$6,Data!$N$4:$Y$11,Data!$W$1,FALSE)/1000)*VLOOKUP(BF$6,Data!$N$4:$Y$11,Data!$P$1,FALSE)^1.5+VLOOKUP(BF$6,Data!$N$4:$Y$11,Data!$W$1,FALSE)/1000*(Mannings_n_bot)^1.5)/R619)^0.67</f>
        <v>4.8162808213078293E-2</v>
      </c>
      <c r="BG619" s="34">
        <f>(((S619-VLOOKUP(BG$6,Data!$N$4:$Y$11,Data!$W$1,FALSE)/1000)*VLOOKUP(BG$6,Data!$N$4:$Y$11,Data!$P$1,FALSE)^1.5+VLOOKUP(BG$6,Data!$N$4:$Y$11,Data!$W$1,FALSE)/1000*(Mannings_n_bot)^1.5)/S619)^0.67</f>
        <v>4.8056910712707963E-2</v>
      </c>
    </row>
    <row r="620" spans="1:59" x14ac:dyDescent="0.25">
      <c r="A620" s="28">
        <v>0.61299999999999999</v>
      </c>
      <c r="B620" s="94">
        <v>0.70417499803403505</v>
      </c>
      <c r="C620" s="94">
        <v>1.0108549374367384</v>
      </c>
      <c r="D620" s="94">
        <v>1.3713927386505245</v>
      </c>
      <c r="E620" s="94">
        <v>1.7882596415793106</v>
      </c>
      <c r="F620" s="94">
        <v>2.2587403346149486</v>
      </c>
      <c r="G620" s="94">
        <v>2.7857929561389243</v>
      </c>
      <c r="H620" s="94">
        <v>3.3662162892232259</v>
      </c>
      <c r="I620" s="94">
        <v>4.0034541292141927</v>
      </c>
      <c r="K620" s="28">
        <v>0.61299999999999999</v>
      </c>
      <c r="L620" s="94">
        <v>2.5632660003329266</v>
      </c>
      <c r="M620" s="94">
        <v>3.0786797309297964</v>
      </c>
      <c r="N620" s="94">
        <v>3.5846366458115662</v>
      </c>
      <c r="O620" s="94">
        <v>4.0999163985613869</v>
      </c>
      <c r="P620" s="94">
        <v>4.605879215587418</v>
      </c>
      <c r="Q620" s="94">
        <v>5.1210899727235679</v>
      </c>
      <c r="R620" s="94">
        <v>5.6270621743181328</v>
      </c>
      <c r="S620" s="94">
        <v>6.142231407551253</v>
      </c>
      <c r="U620" s="28">
        <v>0.61299999999999999</v>
      </c>
      <c r="V620" s="94">
        <v>1.2250295583946353</v>
      </c>
      <c r="W620" s="94">
        <v>1.4704045242072203</v>
      </c>
      <c r="X620" s="94">
        <v>1.7122146913033942</v>
      </c>
      <c r="Y620" s="94">
        <v>1.9575228282947124</v>
      </c>
      <c r="Z620" s="94">
        <v>2.1993341435954683</v>
      </c>
      <c r="AA620" s="94">
        <v>2.4446081146743035</v>
      </c>
      <c r="AB620" s="94">
        <v>2.6864230911206608</v>
      </c>
      <c r="AC620" s="94">
        <v>2.931676606761739</v>
      </c>
      <c r="AE620" s="28">
        <v>0.61299999999999999</v>
      </c>
      <c r="AF620" s="94">
        <f t="shared" si="158"/>
        <v>0.72598598092096889</v>
      </c>
      <c r="AG620" s="94">
        <f t="shared" si="144"/>
        <v>0.72637437063610077</v>
      </c>
      <c r="AH620" s="94">
        <f t="shared" si="145"/>
        <v>0.7263179648561503</v>
      </c>
      <c r="AI620" s="94">
        <f t="shared" si="146"/>
        <v>0.72656872617844481</v>
      </c>
      <c r="AJ620" s="94">
        <f t="shared" si="147"/>
        <v>0.72650393619004405</v>
      </c>
      <c r="AK620" s="94">
        <f t="shared" si="148"/>
        <v>0.72668627342129388</v>
      </c>
      <c r="AL620" s="94">
        <f t="shared" si="149"/>
        <v>0.72662285702283291</v>
      </c>
      <c r="AM620" s="94">
        <f t="shared" si="150"/>
        <v>0.72676503086796407</v>
      </c>
      <c r="AO620" s="28">
        <v>0.61299999999999999</v>
      </c>
      <c r="AP620" s="94">
        <f t="shared" si="159"/>
        <v>0.27471787865269315</v>
      </c>
      <c r="AQ620" s="94">
        <f t="shared" si="151"/>
        <v>0.32834040101061396</v>
      </c>
      <c r="AR620" s="94">
        <f t="shared" si="152"/>
        <v>0.38257510430043584</v>
      </c>
      <c r="AS620" s="94">
        <f t="shared" si="153"/>
        <v>0.43616978195135642</v>
      </c>
      <c r="AT620" s="94">
        <f t="shared" si="154"/>
        <v>0.49040372725598635</v>
      </c>
      <c r="AU620" s="94">
        <f t="shared" si="155"/>
        <v>0.54398438046917308</v>
      </c>
      <c r="AV620" s="94">
        <f t="shared" si="156"/>
        <v>0.59821913903610491</v>
      </c>
      <c r="AW620" s="94">
        <f t="shared" si="157"/>
        <v>0.65179148481647087</v>
      </c>
      <c r="AY620" s="28">
        <v>0.61299999999999999</v>
      </c>
      <c r="AZ620" s="34">
        <f>(((L620-VLOOKUP(AZ$6,Data!$N$4:$Y$11,Data!$W$1,FALSE)/1000)*VLOOKUP(AZ$6,Data!$N$4:$Y$11,Data!$P$1,FALSE)^1.5+VLOOKUP(AZ$6,Data!$N$4:$Y$11,Data!$W$1,FALSE)/1000*(Mannings_n_bot)^1.5)/L620)^0.67</f>
        <v>4.9149027748886347E-2</v>
      </c>
      <c r="BA620" s="34">
        <f>(((M620-VLOOKUP(BA$6,Data!$N$4:$Y$11,Data!$W$1,FALSE)/1000)*VLOOKUP(BA$6,Data!$N$4:$Y$11,Data!$P$1,FALSE)^1.5+VLOOKUP(BA$6,Data!$N$4:$Y$11,Data!$W$1,FALSE)/1000*(Mannings_n_bot)^1.5)/M620)^0.67</f>
        <v>4.9029091078351857E-2</v>
      </c>
      <c r="BB620" s="34">
        <f>(((N620-VLOOKUP(BB$6,Data!$N$4:$Y$11,Data!$W$1,FALSE)/1000)*VLOOKUP(BB$6,Data!$N$4:$Y$11,Data!$P$1,FALSE)^1.5+VLOOKUP(BB$6,Data!$N$4:$Y$11,Data!$W$1,FALSE)/1000*(Mannings_n_bot)^1.5)/N620)^0.67</f>
        <v>4.8864201144410535E-2</v>
      </c>
      <c r="BC620" s="34">
        <f>(((O620-VLOOKUP(BC$6,Data!$N$4:$Y$11,Data!$W$1,FALSE)/1000)*VLOOKUP(BC$6,Data!$N$4:$Y$11,Data!$P$1,FALSE)^1.5+VLOOKUP(BC$6,Data!$N$4:$Y$11,Data!$W$1,FALSE)/1000*(Mannings_n_bot)^1.5)/O620)^0.67</f>
        <v>4.8678973337593245E-2</v>
      </c>
      <c r="BD620" s="34">
        <f>(((P620-VLOOKUP(BD$6,Data!$N$4:$Y$11,Data!$W$1,FALSE)/1000)*VLOOKUP(BD$6,Data!$N$4:$Y$11,Data!$P$1,FALSE)^1.5+VLOOKUP(BD$6,Data!$N$4:$Y$11,Data!$W$1,FALSE)/1000*(Mannings_n_bot)^1.5)/P620)^0.67</f>
        <v>4.8466008094938659E-2</v>
      </c>
      <c r="BE620" s="34">
        <f>(((Q620-VLOOKUP(BE$6,Data!$N$4:$Y$11,Data!$W$1,FALSE)/1000)*VLOOKUP(BE$6,Data!$N$4:$Y$11,Data!$P$1,FALSE)^1.5+VLOOKUP(BE$6,Data!$N$4:$Y$11,Data!$W$1,FALSE)/1000*(Mannings_n_bot)^1.5)/Q620)^0.67</f>
        <v>4.8277730153708016E-2</v>
      </c>
      <c r="BF620" s="34">
        <f>(((R620-VLOOKUP(BF$6,Data!$N$4:$Y$11,Data!$W$1,FALSE)/1000)*VLOOKUP(BF$6,Data!$N$4:$Y$11,Data!$P$1,FALSE)^1.5+VLOOKUP(BF$6,Data!$N$4:$Y$11,Data!$W$1,FALSE)/1000*(Mannings_n_bot)^1.5)/R620)^0.67</f>
        <v>4.8149640740578994E-2</v>
      </c>
      <c r="BG620" s="34">
        <f>(((S620-VLOOKUP(BG$6,Data!$N$4:$Y$11,Data!$W$1,FALSE)/1000)*VLOOKUP(BG$6,Data!$N$4:$Y$11,Data!$P$1,FALSE)^1.5+VLOOKUP(BG$6,Data!$N$4:$Y$11,Data!$W$1,FALSE)/1000*(Mannings_n_bot)^1.5)/S620)^0.67</f>
        <v>4.8043588275047303E-2</v>
      </c>
    </row>
    <row r="621" spans="1:59" x14ac:dyDescent="0.25">
      <c r="A621" s="28">
        <v>0.61399999999999999</v>
      </c>
      <c r="B621" s="94">
        <v>0.70515607739876707</v>
      </c>
      <c r="C621" s="94">
        <v>1.0122611956211243</v>
      </c>
      <c r="D621" s="94">
        <v>1.3733009745933356</v>
      </c>
      <c r="E621" s="94">
        <v>1.7907455374557701</v>
      </c>
      <c r="F621" s="94">
        <v>2.2618810358515811</v>
      </c>
      <c r="G621" s="94">
        <v>2.78966379717329</v>
      </c>
      <c r="H621" s="94">
        <v>3.3708947627984402</v>
      </c>
      <c r="I621" s="94">
        <v>4.009015221966223</v>
      </c>
      <c r="K621" s="28">
        <v>0.61399999999999999</v>
      </c>
      <c r="L621" s="94">
        <v>2.5652553100627538</v>
      </c>
      <c r="M621" s="94">
        <v>3.0810625538380227</v>
      </c>
      <c r="N621" s="94">
        <v>3.5874121654146416</v>
      </c>
      <c r="O621" s="94">
        <v>4.1030853026662664</v>
      </c>
      <c r="P621" s="94">
        <v>4.6094408104686933</v>
      </c>
      <c r="Q621" s="94">
        <v>5.1250448874982455</v>
      </c>
      <c r="R621" s="94">
        <v>5.6314097822895528</v>
      </c>
      <c r="S621" s="94">
        <v>6.1469722972394978</v>
      </c>
      <c r="U621" s="28">
        <v>0.61399999999999999</v>
      </c>
      <c r="V621" s="94">
        <v>1.2238508450973158</v>
      </c>
      <c r="W621" s="94">
        <v>1.4689847714788518</v>
      </c>
      <c r="X621" s="94">
        <v>1.7105622950805111</v>
      </c>
      <c r="Y621" s="94">
        <v>1.9556294368148475</v>
      </c>
      <c r="Z621" s="94">
        <v>2.1972080997433561</v>
      </c>
      <c r="AA621" s="94">
        <v>2.4422410993243515</v>
      </c>
      <c r="AB621" s="94">
        <v>2.6838234163553545</v>
      </c>
      <c r="AC621" s="94">
        <v>2.9288359752278001</v>
      </c>
      <c r="AE621" s="28">
        <v>0.61399999999999999</v>
      </c>
      <c r="AF621" s="94">
        <f t="shared" si="158"/>
        <v>0.72699744805194455</v>
      </c>
      <c r="AG621" s="94">
        <f t="shared" si="144"/>
        <v>0.72738487161483212</v>
      </c>
      <c r="AH621" s="94">
        <f t="shared" si="145"/>
        <v>0.72732860608778738</v>
      </c>
      <c r="AI621" s="94">
        <f t="shared" si="146"/>
        <v>0.72757874405189882</v>
      </c>
      <c r="AJ621" s="94">
        <f t="shared" si="147"/>
        <v>0.72751411508305053</v>
      </c>
      <c r="AK621" s="94">
        <f t="shared" si="148"/>
        <v>0.72769599923026718</v>
      </c>
      <c r="AL621" s="94">
        <f t="shared" si="149"/>
        <v>0.72763274038850123</v>
      </c>
      <c r="AM621" s="94">
        <f t="shared" si="150"/>
        <v>0.7277745610424442</v>
      </c>
      <c r="AO621" s="28">
        <v>0.61399999999999999</v>
      </c>
      <c r="AP621" s="94">
        <f t="shared" si="159"/>
        <v>0.27488728885294339</v>
      </c>
      <c r="AQ621" s="94">
        <f t="shared" si="151"/>
        <v>0.32854288997156816</v>
      </c>
      <c r="AR621" s="94">
        <f t="shared" si="152"/>
        <v>0.38281103794902421</v>
      </c>
      <c r="AS621" s="94">
        <f t="shared" si="153"/>
        <v>0.43643877847046175</v>
      </c>
      <c r="AT621" s="94">
        <f t="shared" si="154"/>
        <v>0.49070616780988457</v>
      </c>
      <c r="AU621" s="94">
        <f t="shared" si="155"/>
        <v>0.544319875905525</v>
      </c>
      <c r="AV621" s="94">
        <f t="shared" si="156"/>
        <v>0.59858807885011367</v>
      </c>
      <c r="AW621" s="94">
        <f t="shared" si="157"/>
        <v>0.65219347478865397</v>
      </c>
      <c r="AY621" s="28">
        <v>0.61399999999999999</v>
      </c>
      <c r="AZ621" s="34">
        <f>(((L621-VLOOKUP(AZ$6,Data!$N$4:$Y$11,Data!$W$1,FALSE)/1000)*VLOOKUP(AZ$6,Data!$N$4:$Y$11,Data!$P$1,FALSE)^1.5+VLOOKUP(AZ$6,Data!$N$4:$Y$11,Data!$W$1,FALSE)/1000*(Mannings_n_bot)^1.5)/L621)^0.67</f>
        <v>4.9137207507035492E-2</v>
      </c>
      <c r="BA621" s="34">
        <f>(((M621-VLOOKUP(BA$6,Data!$N$4:$Y$11,Data!$W$1,FALSE)/1000)*VLOOKUP(BA$6,Data!$N$4:$Y$11,Data!$P$1,FALSE)^1.5+VLOOKUP(BA$6,Data!$N$4:$Y$11,Data!$W$1,FALSE)/1000*(Mannings_n_bot)^1.5)/M621)^0.67</f>
        <v>4.9017071117915492E-2</v>
      </c>
      <c r="BB621" s="34">
        <f>(((N621-VLOOKUP(BB$6,Data!$N$4:$Y$11,Data!$W$1,FALSE)/1000)*VLOOKUP(BB$6,Data!$N$4:$Y$11,Data!$P$1,FALSE)^1.5+VLOOKUP(BB$6,Data!$N$4:$Y$11,Data!$W$1,FALSE)/1000*(Mannings_n_bot)^1.5)/N621)^0.67</f>
        <v>4.8851982075853125E-2</v>
      </c>
      <c r="BC621" s="34">
        <f>(((O621-VLOOKUP(BC$6,Data!$N$4:$Y$11,Data!$W$1,FALSE)/1000)*VLOOKUP(BC$6,Data!$N$4:$Y$11,Data!$P$1,FALSE)^1.5+VLOOKUP(BC$6,Data!$N$4:$Y$11,Data!$W$1,FALSE)/1000*(Mannings_n_bot)^1.5)/O621)^0.67</f>
        <v>4.8666488169953344E-2</v>
      </c>
      <c r="BD621" s="34">
        <f>(((P621-VLOOKUP(BD$6,Data!$N$4:$Y$11,Data!$W$1,FALSE)/1000)*VLOOKUP(BD$6,Data!$N$4:$Y$11,Data!$P$1,FALSE)^1.5+VLOOKUP(BD$6,Data!$N$4:$Y$11,Data!$W$1,FALSE)/1000*(Mannings_n_bot)^1.5)/P621)^0.67</f>
        <v>4.8453263277716485E-2</v>
      </c>
      <c r="BE621" s="34">
        <f>(((Q621-VLOOKUP(BE$6,Data!$N$4:$Y$11,Data!$W$1,FALSE)/1000)*VLOOKUP(BE$6,Data!$N$4:$Y$11,Data!$P$1,FALSE)^1.5+VLOOKUP(BE$6,Data!$N$4:$Y$11,Data!$W$1,FALSE)/1000*(Mannings_n_bot)^1.5)/Q621)^0.67</f>
        <v>4.8264721974464374E-2</v>
      </c>
      <c r="BF621" s="34">
        <f>(((R621-VLOOKUP(BF$6,Data!$N$4:$Y$11,Data!$W$1,FALSE)/1000)*VLOOKUP(BF$6,Data!$N$4:$Y$11,Data!$P$1,FALSE)^1.5+VLOOKUP(BF$6,Data!$N$4:$Y$11,Data!$W$1,FALSE)/1000*(Mannings_n_bot)^1.5)/R621)^0.67</f>
        <v>4.8136479105744374E-2</v>
      </c>
      <c r="BG621" s="34">
        <f>(((S621-VLOOKUP(BG$6,Data!$N$4:$Y$11,Data!$W$1,FALSE)/1000)*VLOOKUP(BG$6,Data!$N$4:$Y$11,Data!$P$1,FALSE)^1.5+VLOOKUP(BG$6,Data!$N$4:$Y$11,Data!$W$1,FALSE)/1000*(Mannings_n_bot)^1.5)/S621)^0.67</f>
        <v>4.8030271681554347E-2</v>
      </c>
    </row>
    <row r="622" spans="1:59" x14ac:dyDescent="0.25">
      <c r="A622" s="28">
        <v>0.61499999999999999</v>
      </c>
      <c r="B622" s="94">
        <v>0.70613621102684809</v>
      </c>
      <c r="C622" s="94">
        <v>1.0136660934838451</v>
      </c>
      <c r="D622" s="94">
        <v>1.3752073655663279</v>
      </c>
      <c r="E622" s="94">
        <v>1.7932290244514979</v>
      </c>
      <c r="F622" s="94">
        <v>2.2650186954536324</v>
      </c>
      <c r="G622" s="94">
        <v>2.7935308833385486</v>
      </c>
      <c r="H622" s="94">
        <v>3.3755687006452311</v>
      </c>
      <c r="I622" s="94">
        <v>4.0145709164326302</v>
      </c>
      <c r="K622" s="28">
        <v>0.61499999999999999</v>
      </c>
      <c r="L622" s="94">
        <v>2.5672465392902803</v>
      </c>
      <c r="M622" s="94">
        <v>3.0834476839656153</v>
      </c>
      <c r="N622" s="94">
        <v>3.5901903711156988</v>
      </c>
      <c r="O622" s="94">
        <v>4.1062572804802464</v>
      </c>
      <c r="P622" s="94">
        <v>4.6130058579477575</v>
      </c>
      <c r="Q622" s="94">
        <v>5.129003642424272</v>
      </c>
      <c r="R622" s="94">
        <v>5.6357616093116798</v>
      </c>
      <c r="S622" s="94">
        <v>6.1517177934970935</v>
      </c>
      <c r="U622" s="28">
        <v>0.61499999999999999</v>
      </c>
      <c r="V622" s="94">
        <v>1.2226688951531706</v>
      </c>
      <c r="W622" s="94">
        <v>1.467561149857711</v>
      </c>
      <c r="X622" s="94">
        <v>1.7089053910025671</v>
      </c>
      <c r="Y622" s="94">
        <v>1.9537309054569283</v>
      </c>
      <c r="Z622" s="94">
        <v>2.1950762770762888</v>
      </c>
      <c r="AA622" s="94">
        <v>2.4398676732463467</v>
      </c>
      <c r="AB622" s="94">
        <v>2.6812166919294853</v>
      </c>
      <c r="AC622" s="94">
        <v>2.9259876621842364</v>
      </c>
      <c r="AE622" s="28">
        <v>0.61499999999999999</v>
      </c>
      <c r="AF622" s="94">
        <f t="shared" si="158"/>
        <v>0.72800794015320158</v>
      </c>
      <c r="AG622" s="94">
        <f t="shared" si="144"/>
        <v>0.72839439510138648</v>
      </c>
      <c r="AH622" s="94">
        <f t="shared" si="145"/>
        <v>0.72833827018524089</v>
      </c>
      <c r="AI622" s="94">
        <f t="shared" si="146"/>
        <v>0.72858778319868234</v>
      </c>
      <c r="AJ622" s="94">
        <f t="shared" si="147"/>
        <v>0.72852331566108131</v>
      </c>
      <c r="AK622" s="94">
        <f t="shared" si="148"/>
        <v>0.72870474556521581</v>
      </c>
      <c r="AL622" s="94">
        <f t="shared" si="149"/>
        <v>0.72864164468340797</v>
      </c>
      <c r="AM622" s="94">
        <f t="shared" si="150"/>
        <v>0.72878311124186013</v>
      </c>
      <c r="AO622" s="28">
        <v>0.61499999999999999</v>
      </c>
      <c r="AP622" s="94">
        <f t="shared" si="159"/>
        <v>0.27505586246580771</v>
      </c>
      <c r="AQ622" s="94">
        <f t="shared" si="151"/>
        <v>0.32874437881824908</v>
      </c>
      <c r="AR622" s="94">
        <f t="shared" si="152"/>
        <v>0.38304580632557494</v>
      </c>
      <c r="AS622" s="94">
        <f t="shared" si="153"/>
        <v>0.43670644627551714</v>
      </c>
      <c r="AT622" s="94">
        <f t="shared" si="154"/>
        <v>0.49100711449373663</v>
      </c>
      <c r="AU622" s="94">
        <f t="shared" si="155"/>
        <v>0.54465371407265362</v>
      </c>
      <c r="AV622" s="94">
        <f t="shared" si="156"/>
        <v>0.59895519623611337</v>
      </c>
      <c r="AW622" s="94">
        <f t="shared" si="157"/>
        <v>0.65259347895906161</v>
      </c>
      <c r="AY622" s="28">
        <v>0.61499999999999999</v>
      </c>
      <c r="AZ622" s="34">
        <f>(((L622-VLOOKUP(AZ$6,Data!$N$4:$Y$11,Data!$W$1,FALSE)/1000)*VLOOKUP(AZ$6,Data!$N$4:$Y$11,Data!$P$1,FALSE)^1.5+VLOOKUP(AZ$6,Data!$N$4:$Y$11,Data!$W$1,FALSE)/1000*(Mannings_n_bot)^1.5)/L622)^0.67</f>
        <v>4.9125392805406502E-2</v>
      </c>
      <c r="BA622" s="34">
        <f>(((M622-VLOOKUP(BA$6,Data!$N$4:$Y$11,Data!$W$1,FALSE)/1000)*VLOOKUP(BA$6,Data!$N$4:$Y$11,Data!$P$1,FALSE)^1.5+VLOOKUP(BA$6,Data!$N$4:$Y$11,Data!$W$1,FALSE)/1000*(Mannings_n_bot)^1.5)/M622)^0.67</f>
        <v>4.9005056672742645E-2</v>
      </c>
      <c r="BB622" s="34">
        <f>(((N622-VLOOKUP(BB$6,Data!$N$4:$Y$11,Data!$W$1,FALSE)/1000)*VLOOKUP(BB$6,Data!$N$4:$Y$11,Data!$P$1,FALSE)^1.5+VLOOKUP(BB$6,Data!$N$4:$Y$11,Data!$W$1,FALSE)/1000*(Mannings_n_bot)^1.5)/N622)^0.67</f>
        <v>4.8839768597865062E-2</v>
      </c>
      <c r="BC622" s="34">
        <f>(((O622-VLOOKUP(BC$6,Data!$N$4:$Y$11,Data!$W$1,FALSE)/1000)*VLOOKUP(BC$6,Data!$N$4:$Y$11,Data!$P$1,FALSE)^1.5+VLOOKUP(BC$6,Data!$N$4:$Y$11,Data!$W$1,FALSE)/1000*(Mannings_n_bot)^1.5)/O622)^0.67</f>
        <v>4.8654008614058726E-2</v>
      </c>
      <c r="BD622" s="34">
        <f>(((P622-VLOOKUP(BD$6,Data!$N$4:$Y$11,Data!$W$1,FALSE)/1000)*VLOOKUP(BD$6,Data!$N$4:$Y$11,Data!$P$1,FALSE)^1.5+VLOOKUP(BD$6,Data!$N$4:$Y$11,Data!$W$1,FALSE)/1000*(Mannings_n_bot)^1.5)/P622)^0.67</f>
        <v>4.844052416437139E-2</v>
      </c>
      <c r="BE622" s="34">
        <f>(((Q622-VLOOKUP(BE$6,Data!$N$4:$Y$11,Data!$W$1,FALSE)/1000)*VLOOKUP(BE$6,Data!$N$4:$Y$11,Data!$P$1,FALSE)^1.5+VLOOKUP(BE$6,Data!$N$4:$Y$11,Data!$W$1,FALSE)/1000*(Mannings_n_bot)^1.5)/Q622)^0.67</f>
        <v>4.8251719529104405E-2</v>
      </c>
      <c r="BF622" s="34">
        <f>(((R622-VLOOKUP(BF$6,Data!$N$4:$Y$11,Data!$W$1,FALSE)/1000)*VLOOKUP(BF$6,Data!$N$4:$Y$11,Data!$P$1,FALSE)^1.5+VLOOKUP(BF$6,Data!$N$4:$Y$11,Data!$W$1,FALSE)/1000*(Mannings_n_bot)^1.5)/R622)^0.67</f>
        <v>4.8123323263442971E-2</v>
      </c>
      <c r="BG622" s="34">
        <f>(((S622-VLOOKUP(BG$6,Data!$N$4:$Y$11,Data!$W$1,FALSE)/1000)*VLOOKUP(BG$6,Data!$N$4:$Y$11,Data!$P$1,FALSE)^1.5+VLOOKUP(BG$6,Data!$N$4:$Y$11,Data!$W$1,FALSE)/1000*(Mannings_n_bot)^1.5)/S622)^0.67</f>
        <v>4.8016960886668347E-2</v>
      </c>
    </row>
    <row r="623" spans="1:59" x14ac:dyDescent="0.25">
      <c r="A623" s="28">
        <v>0.61599999999999999</v>
      </c>
      <c r="B623" s="94">
        <v>0.70711539632116349</v>
      </c>
      <c r="C623" s="94">
        <v>1.0150696273176156</v>
      </c>
      <c r="D623" s="94">
        <v>1.3771119065358361</v>
      </c>
      <c r="E623" s="94">
        <v>1.7957100960265899</v>
      </c>
      <c r="F623" s="94">
        <v>2.2681533051528024</v>
      </c>
      <c r="G623" s="94">
        <v>2.7973942044640907</v>
      </c>
      <c r="H623" s="94">
        <v>3.3802380904625853</v>
      </c>
      <c r="I623" s="94">
        <v>4.020121198014027</v>
      </c>
      <c r="K623" s="28">
        <v>0.61599999999999999</v>
      </c>
      <c r="L623" s="94">
        <v>2.5692396970098432</v>
      </c>
      <c r="M623" s="94">
        <v>3.0858351320911162</v>
      </c>
      <c r="N623" s="94">
        <v>3.5929712754687597</v>
      </c>
      <c r="O623" s="94">
        <v>4.1094323463410731</v>
      </c>
      <c r="P623" s="94">
        <v>4.616574374137798</v>
      </c>
      <c r="Q623" s="94">
        <v>5.1329662553983182</v>
      </c>
      <c r="R623" s="94">
        <v>5.6401176750566355</v>
      </c>
      <c r="S623" s="94">
        <v>6.1564679177795059</v>
      </c>
      <c r="U623" s="28">
        <v>0.61599999999999999</v>
      </c>
      <c r="V623" s="94">
        <v>1.221483699166525</v>
      </c>
      <c r="W623" s="94">
        <v>1.4661336480736666</v>
      </c>
      <c r="X623" s="94">
        <v>1.7072439659447525</v>
      </c>
      <c r="Y623" s="94">
        <v>1.9518272192223631</v>
      </c>
      <c r="Z623" s="94">
        <v>2.1929386587409816</v>
      </c>
      <c r="AA623" s="94">
        <v>2.4374878177135662</v>
      </c>
      <c r="AB623" s="94">
        <v>2.6786028972615927</v>
      </c>
      <c r="AC623" s="94">
        <v>2.9231316451763512</v>
      </c>
      <c r="AE623" s="28">
        <v>0.61599999999999999</v>
      </c>
      <c r="AF623" s="94">
        <f t="shared" si="158"/>
        <v>0.72901745454718259</v>
      </c>
      <c r="AG623" s="94">
        <f t="shared" si="144"/>
        <v>0.72940293843180404</v>
      </c>
      <c r="AH623" s="94">
        <f t="shared" si="145"/>
        <v>0.72934695448257758</v>
      </c>
      <c r="AI623" s="94">
        <f t="shared" si="146"/>
        <v>0.72959584096163677</v>
      </c>
      <c r="AJ623" s="94">
        <f t="shared" si="147"/>
        <v>0.72953153526471037</v>
      </c>
      <c r="AK623" s="94">
        <f t="shared" si="148"/>
        <v>0.72971250977309177</v>
      </c>
      <c r="AL623" s="94">
        <f t="shared" si="149"/>
        <v>0.7296495672522878</v>
      </c>
      <c r="AM623" s="94">
        <f t="shared" si="150"/>
        <v>0.7297906788159193</v>
      </c>
      <c r="AO623" s="28">
        <v>0.61599999999999999</v>
      </c>
      <c r="AP623" s="94">
        <f t="shared" si="159"/>
        <v>0.27522359908424471</v>
      </c>
      <c r="AQ623" s="94">
        <f t="shared" si="151"/>
        <v>0.32894486706739701</v>
      </c>
      <c r="AR623" s="94">
        <f t="shared" si="152"/>
        <v>0.38327940886645973</v>
      </c>
      <c r="AS623" s="94">
        <f t="shared" si="153"/>
        <v>0.43697278472668893</v>
      </c>
      <c r="AT623" s="94">
        <f t="shared" si="154"/>
        <v>0.49130656658735361</v>
      </c>
      <c r="AU623" s="94">
        <f t="shared" si="155"/>
        <v>0.54498589417416943</v>
      </c>
      <c r="AV623" s="94">
        <f t="shared" si="156"/>
        <v>0.59932049031736601</v>
      </c>
      <c r="AW623" s="94">
        <f t="shared" si="157"/>
        <v>0.65299149637475751</v>
      </c>
      <c r="AY623" s="28">
        <v>0.61599999999999999</v>
      </c>
      <c r="AZ623" s="34">
        <f>(((L623-VLOOKUP(AZ$6,Data!$N$4:$Y$11,Data!$W$1,FALSE)/1000)*VLOOKUP(AZ$6,Data!$N$4:$Y$11,Data!$P$1,FALSE)^1.5+VLOOKUP(AZ$6,Data!$N$4:$Y$11,Data!$W$1,FALSE)/1000*(Mannings_n_bot)^1.5)/L623)^0.67</f>
        <v>4.9113583602890726E-2</v>
      </c>
      <c r="BA623" s="34">
        <f>(((M623-VLOOKUP(BA$6,Data!$N$4:$Y$11,Data!$W$1,FALSE)/1000)*VLOOKUP(BA$6,Data!$N$4:$Y$11,Data!$P$1,FALSE)^1.5+VLOOKUP(BA$6,Data!$N$4:$Y$11,Data!$W$1,FALSE)/1000*(Mannings_n_bot)^1.5)/M623)^0.67</f>
        <v>4.8993047701269395E-2</v>
      </c>
      <c r="BB623" s="34">
        <f>(((N623-VLOOKUP(BB$6,Data!$N$4:$Y$11,Data!$W$1,FALSE)/1000)*VLOOKUP(BB$6,Data!$N$4:$Y$11,Data!$P$1,FALSE)^1.5+VLOOKUP(BB$6,Data!$N$4:$Y$11,Data!$W$1,FALSE)/1000*(Mannings_n_bot)^1.5)/N623)^0.67</f>
        <v>4.8827560668184139E-2</v>
      </c>
      <c r="BC623" s="34">
        <f>(((O623-VLOOKUP(BC$6,Data!$N$4:$Y$11,Data!$W$1,FALSE)/1000)*VLOOKUP(BC$6,Data!$N$4:$Y$11,Data!$P$1,FALSE)^1.5+VLOOKUP(BC$6,Data!$N$4:$Y$11,Data!$W$1,FALSE)/1000*(Mannings_n_bot)^1.5)/O623)^0.67</f>
        <v>4.8641534626899643E-2</v>
      </c>
      <c r="BD623" s="34">
        <f>(((P623-VLOOKUP(BD$6,Data!$N$4:$Y$11,Data!$W$1,FALSE)/1000)*VLOOKUP(BD$6,Data!$N$4:$Y$11,Data!$P$1,FALSE)^1.5+VLOOKUP(BD$6,Data!$N$4:$Y$11,Data!$W$1,FALSE)/1000*(Mannings_n_bot)^1.5)/P623)^0.67</f>
        <v>4.8427790710989412E-2</v>
      </c>
      <c r="BE623" s="34">
        <f>(((Q623-VLOOKUP(BE$6,Data!$N$4:$Y$11,Data!$W$1,FALSE)/1000)*VLOOKUP(BE$6,Data!$N$4:$Y$11,Data!$P$1,FALSE)^1.5+VLOOKUP(BE$6,Data!$N$4:$Y$11,Data!$W$1,FALSE)/1000*(Mannings_n_bot)^1.5)/Q623)^0.67</f>
        <v>4.8238722772942215E-2</v>
      </c>
      <c r="BF623" s="34">
        <f>(((R623-VLOOKUP(BF$6,Data!$N$4:$Y$11,Data!$W$1,FALSE)/1000)*VLOOKUP(BF$6,Data!$N$4:$Y$11,Data!$P$1,FALSE)^1.5+VLOOKUP(BF$6,Data!$N$4:$Y$11,Data!$W$1,FALSE)/1000*(Mannings_n_bot)^1.5)/R623)^0.67</f>
        <v>4.8110173168439914E-2</v>
      </c>
      <c r="BG623" s="34">
        <f>(((S623-VLOOKUP(BG$6,Data!$N$4:$Y$11,Data!$W$1,FALSE)/1000)*VLOOKUP(BG$6,Data!$N$4:$Y$11,Data!$P$1,FALSE)^1.5+VLOOKUP(BG$6,Data!$N$4:$Y$11,Data!$W$1,FALSE)/1000*(Mannings_n_bot)^1.5)/S623)^0.67</f>
        <v>4.8003655844723131E-2</v>
      </c>
    </row>
    <row r="624" spans="1:59" x14ac:dyDescent="0.25">
      <c r="A624" s="28">
        <v>0.61699999999999999</v>
      </c>
      <c r="B624" s="94">
        <v>0.70809363067704667</v>
      </c>
      <c r="C624" s="94">
        <v>1.0164717934043326</v>
      </c>
      <c r="D624" s="94">
        <v>1.3790145924535109</v>
      </c>
      <c r="E624" s="94">
        <v>1.7981887456220227</v>
      </c>
      <c r="F624" s="94">
        <v>2.271284856656635</v>
      </c>
      <c r="G624" s="94">
        <v>2.8012537503495505</v>
      </c>
      <c r="H624" s="94">
        <v>3.3849029199135132</v>
      </c>
      <c r="I624" s="94">
        <v>4.0256660520682725</v>
      </c>
      <c r="K624" s="28">
        <v>0.61699999999999999</v>
      </c>
      <c r="L624" s="94">
        <v>2.5712347922727012</v>
      </c>
      <c r="M624" s="94">
        <v>3.0882249090613487</v>
      </c>
      <c r="N624" s="94">
        <v>3.595754891107362</v>
      </c>
      <c r="O624" s="94">
        <v>4.112610514677363</v>
      </c>
      <c r="P624" s="94">
        <v>4.6201463752541203</v>
      </c>
      <c r="Q624" s="94">
        <v>5.1369327444305251</v>
      </c>
      <c r="R624" s="94">
        <v>5.6444779993212508</v>
      </c>
      <c r="S624" s="94">
        <v>6.1612226916782564</v>
      </c>
      <c r="U624" s="28">
        <v>0.61699999999999999</v>
      </c>
      <c r="V624" s="94">
        <v>1.2202952476793485</v>
      </c>
      <c r="W624" s="94">
        <v>1.4647022547818749</v>
      </c>
      <c r="X624" s="94">
        <v>1.7055780066952375</v>
      </c>
      <c r="Y624" s="94">
        <v>1.9499183630131844</v>
      </c>
      <c r="Z624" s="94">
        <v>2.1907952277724601</v>
      </c>
      <c r="AA624" s="94">
        <v>2.4351015138752432</v>
      </c>
      <c r="AB624" s="94">
        <v>2.6759820116338657</v>
      </c>
      <c r="AC624" s="94">
        <v>2.9202679016007531</v>
      </c>
      <c r="AE624" s="28">
        <v>0.61699999999999999</v>
      </c>
      <c r="AF624" s="94">
        <f t="shared" si="158"/>
        <v>0.73002598854854472</v>
      </c>
      <c r="AG624" s="94">
        <f t="shared" si="144"/>
        <v>0.7304104989343515</v>
      </c>
      <c r="AH624" s="94">
        <f t="shared" si="145"/>
        <v>0.7303546563060872</v>
      </c>
      <c r="AI624" s="94">
        <f t="shared" si="146"/>
        <v>0.73060291467583516</v>
      </c>
      <c r="AJ624" s="94">
        <f t="shared" si="147"/>
        <v>0.73053877122674227</v>
      </c>
      <c r="AK624" s="94">
        <f t="shared" si="148"/>
        <v>0.73071928919308526</v>
      </c>
      <c r="AL624" s="94">
        <f t="shared" si="149"/>
        <v>0.7306565054321098</v>
      </c>
      <c r="AM624" s="94">
        <f t="shared" si="150"/>
        <v>0.73079726110656817</v>
      </c>
      <c r="AO624" s="28">
        <v>0.61699999999999999</v>
      </c>
      <c r="AP624" s="94">
        <f t="shared" si="159"/>
        <v>0.27539049829485479</v>
      </c>
      <c r="AQ624" s="94">
        <f t="shared" si="151"/>
        <v>0.32914435422816546</v>
      </c>
      <c r="AR624" s="94">
        <f t="shared" si="152"/>
        <v>0.38351184499920804</v>
      </c>
      <c r="AS624" s="94">
        <f t="shared" si="153"/>
        <v>0.43723779317407396</v>
      </c>
      <c r="AT624" s="94">
        <f t="shared" si="154"/>
        <v>0.49160452335922111</v>
      </c>
      <c r="AU624" s="94">
        <f t="shared" si="155"/>
        <v>0.54531641540113152</v>
      </c>
      <c r="AV624" s="94">
        <f t="shared" si="156"/>
        <v>0.59968396020332582</v>
      </c>
      <c r="AW624" s="94">
        <f t="shared" si="157"/>
        <v>0.65338752606777162</v>
      </c>
      <c r="AY624" s="28">
        <v>0.61699999999999999</v>
      </c>
      <c r="AZ624" s="34">
        <f>(((L624-VLOOKUP(AZ$6,Data!$N$4:$Y$11,Data!$W$1,FALSE)/1000)*VLOOKUP(AZ$6,Data!$N$4:$Y$11,Data!$P$1,FALSE)^1.5+VLOOKUP(AZ$6,Data!$N$4:$Y$11,Data!$W$1,FALSE)/1000*(Mannings_n_bot)^1.5)/L624)^0.67</f>
        <v>4.9101779858290118E-2</v>
      </c>
      <c r="BA624" s="34">
        <f>(((M624-VLOOKUP(BA$6,Data!$N$4:$Y$11,Data!$W$1,FALSE)/1000)*VLOOKUP(BA$6,Data!$N$4:$Y$11,Data!$P$1,FALSE)^1.5+VLOOKUP(BA$6,Data!$N$4:$Y$11,Data!$W$1,FALSE)/1000*(Mannings_n_bot)^1.5)/M624)^0.67</f>
        <v>4.8981044161839231E-2</v>
      </c>
      <c r="BB624" s="34">
        <f>(((N624-VLOOKUP(BB$6,Data!$N$4:$Y$11,Data!$W$1,FALSE)/1000)*VLOOKUP(BB$6,Data!$N$4:$Y$11,Data!$P$1,FALSE)^1.5+VLOOKUP(BB$6,Data!$N$4:$Y$11,Data!$W$1,FALSE)/1000*(Mannings_n_bot)^1.5)/N624)^0.67</f>
        <v>4.8815358244453745E-2</v>
      </c>
      <c r="BC624" s="34">
        <f>(((O624-VLOOKUP(BC$6,Data!$N$4:$Y$11,Data!$W$1,FALSE)/1000)*VLOOKUP(BC$6,Data!$N$4:$Y$11,Data!$P$1,FALSE)^1.5+VLOOKUP(BC$6,Data!$N$4:$Y$11,Data!$W$1,FALSE)/1000*(Mannings_n_bot)^1.5)/O624)^0.67</f>
        <v>4.862906616536835E-2</v>
      </c>
      <c r="BD624" s="34">
        <f>(((P624-VLOOKUP(BD$6,Data!$N$4:$Y$11,Data!$W$1,FALSE)/1000)*VLOOKUP(BD$6,Data!$N$4:$Y$11,Data!$P$1,FALSE)^1.5+VLOOKUP(BD$6,Data!$N$4:$Y$11,Data!$W$1,FALSE)/1000*(Mannings_n_bot)^1.5)/P624)^0.67</f>
        <v>4.8415062873556361E-2</v>
      </c>
      <c r="BE624" s="34">
        <f>(((Q624-VLOOKUP(BE$6,Data!$N$4:$Y$11,Data!$W$1,FALSE)/1000)*VLOOKUP(BE$6,Data!$N$4:$Y$11,Data!$P$1,FALSE)^1.5+VLOOKUP(BE$6,Data!$N$4:$Y$11,Data!$W$1,FALSE)/1000*(Mannings_n_bot)^1.5)/Q624)^0.67</f>
        <v>4.8225731661188417E-2</v>
      </c>
      <c r="BF624" s="34">
        <f>(((R624-VLOOKUP(BF$6,Data!$N$4:$Y$11,Data!$W$1,FALSE)/1000)*VLOOKUP(BF$6,Data!$N$4:$Y$11,Data!$P$1,FALSE)^1.5+VLOOKUP(BF$6,Data!$N$4:$Y$11,Data!$W$1,FALSE)/1000*(Mannings_n_bot)^1.5)/R624)^0.67</f>
        <v>4.8097028775395588E-2</v>
      </c>
      <c r="BG624" s="34">
        <f>(((S624-VLOOKUP(BG$6,Data!$N$4:$Y$11,Data!$W$1,FALSE)/1000)*VLOOKUP(BG$6,Data!$N$4:$Y$11,Data!$P$1,FALSE)^1.5+VLOOKUP(BG$6,Data!$N$4:$Y$11,Data!$W$1,FALSE)/1000*(Mannings_n_bot)^1.5)/S624)^0.67</f>
        <v>4.7990356509945452E-2</v>
      </c>
    </row>
    <row r="625" spans="1:59" x14ac:dyDescent="0.25">
      <c r="A625" s="28">
        <v>0.61799999999999999</v>
      </c>
      <c r="B625" s="94">
        <v>0.7090709114822269</v>
      </c>
      <c r="C625" s="94">
        <v>1.0178725880149997</v>
      </c>
      <c r="D625" s="94">
        <v>1.3809154182562233</v>
      </c>
      <c r="E625" s="94">
        <v>1.8006649666595254</v>
      </c>
      <c r="F625" s="94">
        <v>2.2744133416483545</v>
      </c>
      <c r="G625" s="94">
        <v>2.8051095107645905</v>
      </c>
      <c r="H625" s="94">
        <v>3.3895631766248044</v>
      </c>
      <c r="I625" s="94">
        <v>4.0312054639101813</v>
      </c>
      <c r="K625" s="28">
        <v>0.61799999999999999</v>
      </c>
      <c r="L625" s="94">
        <v>2.5732318341875664</v>
      </c>
      <c r="M625" s="94">
        <v>3.0906170257920511</v>
      </c>
      <c r="N625" s="94">
        <v>3.598541230745302</v>
      </c>
      <c r="O625" s="94">
        <v>4.1157918000094522</v>
      </c>
      <c r="P625" s="94">
        <v>4.6237218776150835</v>
      </c>
      <c r="Q625" s="94">
        <v>5.1409031276455481</v>
      </c>
      <c r="R625" s="94">
        <v>5.6488426020282043</v>
      </c>
      <c r="S625" s="94">
        <v>6.1659821369221808</v>
      </c>
      <c r="U625" s="28">
        <v>0.61799999999999999</v>
      </c>
      <c r="V625" s="94">
        <v>1.2191035311706995</v>
      </c>
      <c r="W625" s="94">
        <v>1.4632669585621143</v>
      </c>
      <c r="X625" s="94">
        <v>1.7039074999543939</v>
      </c>
      <c r="Y625" s="94">
        <v>1.948004321631166</v>
      </c>
      <c r="Z625" s="94">
        <v>2.1886459670930725</v>
      </c>
      <c r="AA625" s="94">
        <v>2.432708742755477</v>
      </c>
      <c r="AB625" s="94">
        <v>2.6733540141909358</v>
      </c>
      <c r="AC625" s="94">
        <v>2.9173964087040298</v>
      </c>
      <c r="AE625" s="28">
        <v>0.61799999999999999</v>
      </c>
      <c r="AF625" s="94">
        <f t="shared" si="158"/>
        <v>0.73103353946410532</v>
      </c>
      <c r="AG625" s="94">
        <f t="shared" si="144"/>
        <v>0.73141707392946786</v>
      </c>
      <c r="AH625" s="94">
        <f t="shared" si="145"/>
        <v>0.73136137297423198</v>
      </c>
      <c r="AI625" s="94">
        <f t="shared" si="146"/>
        <v>0.73160900166853027</v>
      </c>
      <c r="AJ625" s="94">
        <f t="shared" si="147"/>
        <v>0.73154502087215945</v>
      </c>
      <c r="AK625" s="94">
        <f t="shared" si="148"/>
        <v>0.73172508115656776</v>
      </c>
      <c r="AL625" s="94">
        <f t="shared" si="149"/>
        <v>0.73166245655202422</v>
      </c>
      <c r="AM625" s="94">
        <f t="shared" si="150"/>
        <v>0.73180285544793899</v>
      </c>
      <c r="AO625" s="28">
        <v>0.61799999999999999</v>
      </c>
      <c r="AP625" s="94">
        <f t="shared" si="159"/>
        <v>0.27555655967784121</v>
      </c>
      <c r="AQ625" s="94">
        <f t="shared" si="151"/>
        <v>0.32934283980207585</v>
      </c>
      <c r="AR625" s="94">
        <f t="shared" si="152"/>
        <v>0.38374311414245454</v>
      </c>
      <c r="AS625" s="94">
        <f t="shared" si="153"/>
        <v>0.4375014709576393</v>
      </c>
      <c r="AT625" s="94">
        <f t="shared" si="154"/>
        <v>0.49190098406643296</v>
      </c>
      <c r="AU625" s="94">
        <f t="shared" si="155"/>
        <v>0.54564527693197096</v>
      </c>
      <c r="AV625" s="94">
        <f t="shared" si="156"/>
        <v>0.60004560498955828</v>
      </c>
      <c r="AW625" s="94">
        <f t="shared" si="157"/>
        <v>0.65378156705500978</v>
      </c>
      <c r="AY625" s="28">
        <v>0.61799999999999999</v>
      </c>
      <c r="AZ625" s="34">
        <f>(((L625-VLOOKUP(AZ$6,Data!$N$4:$Y$11,Data!$W$1,FALSE)/1000)*VLOOKUP(AZ$6,Data!$N$4:$Y$11,Data!$P$1,FALSE)^1.5+VLOOKUP(AZ$6,Data!$N$4:$Y$11,Data!$W$1,FALSE)/1000*(Mannings_n_bot)^1.5)/L625)^0.67</f>
        <v>4.9089981530315963E-2</v>
      </c>
      <c r="BA625" s="34">
        <f>(((M625-VLOOKUP(BA$6,Data!$N$4:$Y$11,Data!$W$1,FALSE)/1000)*VLOOKUP(BA$6,Data!$N$4:$Y$11,Data!$P$1,FALSE)^1.5+VLOOKUP(BA$6,Data!$N$4:$Y$11,Data!$W$1,FALSE)/1000*(Mannings_n_bot)^1.5)/M625)^0.67</f>
        <v>4.8969046012701418E-2</v>
      </c>
      <c r="BB625" s="34">
        <f>(((N625-VLOOKUP(BB$6,Data!$N$4:$Y$11,Data!$W$1,FALSE)/1000)*VLOOKUP(BB$6,Data!$N$4:$Y$11,Data!$P$1,FALSE)^1.5+VLOOKUP(BB$6,Data!$N$4:$Y$11,Data!$W$1,FALSE)/1000*(Mannings_n_bot)^1.5)/N625)^0.67</f>
        <v>4.8803161284221394E-2</v>
      </c>
      <c r="BC625" s="34">
        <f>(((O625-VLOOKUP(BC$6,Data!$N$4:$Y$11,Data!$W$1,FALSE)/1000)*VLOOKUP(BC$6,Data!$N$4:$Y$11,Data!$P$1,FALSE)^1.5+VLOOKUP(BC$6,Data!$N$4:$Y$11,Data!$W$1,FALSE)/1000*(Mannings_n_bot)^1.5)/O625)^0.67</f>
        <v>4.8616603186257691E-2</v>
      </c>
      <c r="BD625" s="34">
        <f>(((P625-VLOOKUP(BD$6,Data!$N$4:$Y$11,Data!$W$1,FALSE)/1000)*VLOOKUP(BD$6,Data!$N$4:$Y$11,Data!$P$1,FALSE)^1.5+VLOOKUP(BD$6,Data!$N$4:$Y$11,Data!$W$1,FALSE)/1000*(Mannings_n_bot)^1.5)/P625)^0.67</f>
        <v>4.8402340607956111E-2</v>
      </c>
      <c r="BE625" s="34">
        <f>(((Q625-VLOOKUP(BE$6,Data!$N$4:$Y$11,Data!$W$1,FALSE)/1000)*VLOOKUP(BE$6,Data!$N$4:$Y$11,Data!$P$1,FALSE)^1.5+VLOOKUP(BE$6,Data!$N$4:$Y$11,Data!$W$1,FALSE)/1000*(Mannings_n_bot)^1.5)/Q625)^0.67</f>
        <v>4.8212746148948181E-2</v>
      </c>
      <c r="BF625" s="34">
        <f>(((R625-VLOOKUP(BF$6,Data!$N$4:$Y$11,Data!$W$1,FALSE)/1000)*VLOOKUP(BF$6,Data!$N$4:$Y$11,Data!$P$1,FALSE)^1.5+VLOOKUP(BF$6,Data!$N$4:$Y$11,Data!$W$1,FALSE)/1000*(Mannings_n_bot)^1.5)/R625)^0.67</f>
        <v>4.8083890038863743E-2</v>
      </c>
      <c r="BG625" s="34">
        <f>(((S625-VLOOKUP(BG$6,Data!$N$4:$Y$11,Data!$W$1,FALSE)/1000)*VLOOKUP(BG$6,Data!$N$4:$Y$11,Data!$P$1,FALSE)^1.5+VLOOKUP(BG$6,Data!$N$4:$Y$11,Data!$W$1,FALSE)/1000*(Mannings_n_bot)^1.5)/S625)^0.67</f>
        <v>4.7977062836453303E-2</v>
      </c>
    </row>
    <row r="626" spans="1:59" x14ac:dyDescent="0.25">
      <c r="A626" s="28">
        <v>0.61899999999999999</v>
      </c>
      <c r="B626" s="94">
        <v>0.71004723611678011</v>
      </c>
      <c r="C626" s="94">
        <v>1.0192720074096582</v>
      </c>
      <c r="D626" s="94">
        <v>1.3828143788659655</v>
      </c>
      <c r="E626" s="94">
        <v>1.8031387525414542</v>
      </c>
      <c r="F626" s="94">
        <v>2.2775387517867025</v>
      </c>
      <c r="G626" s="94">
        <v>2.8089614754487222</v>
      </c>
      <c r="H626" s="94">
        <v>3.3942188481867914</v>
      </c>
      <c r="I626" s="94">
        <v>4.0367394188112495</v>
      </c>
      <c r="K626" s="28">
        <v>0.61899999999999999</v>
      </c>
      <c r="L626" s="94">
        <v>2.5752308319211346</v>
      </c>
      <c r="M626" s="94">
        <v>3.0930114932685213</v>
      </c>
      <c r="N626" s="94">
        <v>3.6013303071773777</v>
      </c>
      <c r="O626" s="94">
        <v>4.118976216950248</v>
      </c>
      <c r="P626" s="94">
        <v>4.6273008976430603</v>
      </c>
      <c r="Q626" s="94">
        <v>5.1448774232836261</v>
      </c>
      <c r="R626" s="94">
        <v>5.6532115032272108</v>
      </c>
      <c r="S626" s="94">
        <v>6.1707462753787077</v>
      </c>
      <c r="U626" s="28">
        <v>0.61899999999999999</v>
      </c>
      <c r="V626" s="94">
        <v>1.2179085400561642</v>
      </c>
      <c r="W626" s="94">
        <v>1.461827747918109</v>
      </c>
      <c r="X626" s="94">
        <v>1.7022324323340117</v>
      </c>
      <c r="Y626" s="94">
        <v>1.9460850797769202</v>
      </c>
      <c r="Z626" s="94">
        <v>2.1864908595114811</v>
      </c>
      <c r="AA626" s="94">
        <v>2.4303094852521001</v>
      </c>
      <c r="AB626" s="94">
        <v>2.6707188839386444</v>
      </c>
      <c r="AC626" s="94">
        <v>2.9145171435814041</v>
      </c>
      <c r="AE626" s="28">
        <v>0.61899999999999999</v>
      </c>
      <c r="AF626" s="94">
        <f t="shared" si="158"/>
        <v>0.73204010459279101</v>
      </c>
      <c r="AG626" s="94">
        <f t="shared" si="144"/>
        <v>0.73242266072971507</v>
      </c>
      <c r="AH626" s="94">
        <f t="shared" si="145"/>
        <v>0.73236710179759379</v>
      </c>
      <c r="AI626" s="94">
        <f t="shared" si="146"/>
        <v>0.73261409925910381</v>
      </c>
      <c r="AJ626" s="94">
        <f t="shared" si="147"/>
        <v>0.73255028151806945</v>
      </c>
      <c r="AK626" s="94">
        <f t="shared" si="148"/>
        <v>0.73272988298704611</v>
      </c>
      <c r="AL626" s="94">
        <f t="shared" si="149"/>
        <v>0.73266741793331192</v>
      </c>
      <c r="AM626" s="94">
        <f t="shared" si="150"/>
        <v>0.73280745916630008</v>
      </c>
      <c r="AO626" s="28">
        <v>0.61899999999999999</v>
      </c>
      <c r="AP626" s="94">
        <f t="shared" si="159"/>
        <v>0.27572178280697324</v>
      </c>
      <c r="AQ626" s="94">
        <f t="shared" si="151"/>
        <v>0.32954032328297256</v>
      </c>
      <c r="AR626" s="94">
        <f t="shared" si="152"/>
        <v>0.38397321570588644</v>
      </c>
      <c r="AS626" s="94">
        <f t="shared" si="153"/>
        <v>0.43776381740716269</v>
      </c>
      <c r="AT626" s="94">
        <f t="shared" si="154"/>
        <v>0.49219594795462268</v>
      </c>
      <c r="AU626" s="94">
        <f t="shared" si="155"/>
        <v>0.54597247793241943</v>
      </c>
      <c r="AV626" s="94">
        <f t="shared" si="156"/>
        <v>0.60040542375765649</v>
      </c>
      <c r="AW626" s="94">
        <f t="shared" si="157"/>
        <v>0.6541736183381659</v>
      </c>
      <c r="AY626" s="28">
        <v>0.61899999999999999</v>
      </c>
      <c r="AZ626" s="34">
        <f>(((L626-VLOOKUP(AZ$6,Data!$N$4:$Y$11,Data!$W$1,FALSE)/1000)*VLOOKUP(AZ$6,Data!$N$4:$Y$11,Data!$P$1,FALSE)^1.5+VLOOKUP(AZ$6,Data!$N$4:$Y$11,Data!$W$1,FALSE)/1000*(Mannings_n_bot)^1.5)/L626)^0.67</f>
        <v>4.9078188577587292E-2</v>
      </c>
      <c r="BA626" s="34">
        <f>(((M626-VLOOKUP(BA$6,Data!$N$4:$Y$11,Data!$W$1,FALSE)/1000)*VLOOKUP(BA$6,Data!$N$4:$Y$11,Data!$P$1,FALSE)^1.5+VLOOKUP(BA$6,Data!$N$4:$Y$11,Data!$W$1,FALSE)/1000*(Mannings_n_bot)^1.5)/M626)^0.67</f>
        <v>4.8957053212009591E-2</v>
      </c>
      <c r="BB626" s="34">
        <f>(((N626-VLOOKUP(BB$6,Data!$N$4:$Y$11,Data!$W$1,FALSE)/1000)*VLOOKUP(BB$6,Data!$N$4:$Y$11,Data!$P$1,FALSE)^1.5+VLOOKUP(BB$6,Data!$N$4:$Y$11,Data!$W$1,FALSE)/1000*(Mannings_n_bot)^1.5)/N626)^0.67</f>
        <v>4.8790969744937109E-2</v>
      </c>
      <c r="BC626" s="34">
        <f>(((O626-VLOOKUP(BC$6,Data!$N$4:$Y$11,Data!$W$1,FALSE)/1000)*VLOOKUP(BC$6,Data!$N$4:$Y$11,Data!$P$1,FALSE)^1.5+VLOOKUP(BC$6,Data!$N$4:$Y$11,Data!$W$1,FALSE)/1000*(Mannings_n_bot)^1.5)/O626)^0.67</f>
        <v>4.8604145646259291E-2</v>
      </c>
      <c r="BD626" s="34">
        <f>(((P626-VLOOKUP(BD$6,Data!$N$4:$Y$11,Data!$W$1,FALSE)/1000)*VLOOKUP(BD$6,Data!$N$4:$Y$11,Data!$P$1,FALSE)^1.5+VLOOKUP(BD$6,Data!$N$4:$Y$11,Data!$W$1,FALSE)/1000*(Mannings_n_bot)^1.5)/P626)^0.67</f>
        <v>4.8389623869969124E-2</v>
      </c>
      <c r="BE626" s="34">
        <f>(((Q626-VLOOKUP(BE$6,Data!$N$4:$Y$11,Data!$W$1,FALSE)/1000)*VLOOKUP(BE$6,Data!$N$4:$Y$11,Data!$P$1,FALSE)^1.5+VLOOKUP(BE$6,Data!$N$4:$Y$11,Data!$W$1,FALSE)/1000*(Mannings_n_bot)^1.5)/Q626)^0.67</f>
        <v>4.8199766191219864E-2</v>
      </c>
      <c r="BF626" s="34">
        <f>(((R626-VLOOKUP(BF$6,Data!$N$4:$Y$11,Data!$W$1,FALSE)/1000)*VLOOKUP(BF$6,Data!$N$4:$Y$11,Data!$P$1,FALSE)^1.5+VLOOKUP(BF$6,Data!$N$4:$Y$11,Data!$W$1,FALSE)/1000*(Mannings_n_bot)^1.5)/R626)^0.67</f>
        <v>4.8070756913289839E-2</v>
      </c>
      <c r="BG626" s="34">
        <f>(((S626-VLOOKUP(BG$6,Data!$N$4:$Y$11,Data!$W$1,FALSE)/1000)*VLOOKUP(BG$6,Data!$N$4:$Y$11,Data!$P$1,FALSE)^1.5+VLOOKUP(BG$6,Data!$N$4:$Y$11,Data!$W$1,FALSE)/1000*(Mannings_n_bot)^1.5)/S626)^0.67</f>
        <v>4.7963774778254163E-2</v>
      </c>
    </row>
    <row r="627" spans="1:59" x14ac:dyDescent="0.25">
      <c r="A627" s="28">
        <v>0.62</v>
      </c>
      <c r="B627" s="94">
        <v>0.71102260195307676</v>
      </c>
      <c r="C627" s="94">
        <v>1.020670047837313</v>
      </c>
      <c r="D627" s="94">
        <v>1.3847114691897517</v>
      </c>
      <c r="E627" s="94">
        <v>1.8056100966506632</v>
      </c>
      <c r="F627" s="94">
        <v>2.2806610787057817</v>
      </c>
      <c r="G627" s="94">
        <v>2.812809634111086</v>
      </c>
      <c r="H627" s="94">
        <v>3.3988699221531018</v>
      </c>
      <c r="I627" s="94">
        <v>4.042267901999355</v>
      </c>
      <c r="K627" s="28">
        <v>0.62</v>
      </c>
      <c r="L627" s="94">
        <v>2.5772317946986294</v>
      </c>
      <c r="M627" s="94">
        <v>3.0954083225462607</v>
      </c>
      <c r="N627" s="94">
        <v>3.604122133280145</v>
      </c>
      <c r="O627" s="94">
        <v>4.1221637802060904</v>
      </c>
      <c r="P627" s="94">
        <v>4.6308834518654169</v>
      </c>
      <c r="Q627" s="94">
        <v>5.1488556497016562</v>
      </c>
      <c r="R627" s="94">
        <v>5.6575847230961918</v>
      </c>
      <c r="S627" s="94">
        <v>6.1755151290551495</v>
      </c>
      <c r="U627" s="28">
        <v>0.62</v>
      </c>
      <c r="V627" s="94">
        <v>1.2167102646872867</v>
      </c>
      <c r="W627" s="94">
        <v>1.4603846112768522</v>
      </c>
      <c r="X627" s="94">
        <v>1.7005527903565065</v>
      </c>
      <c r="Y627" s="94">
        <v>1.9441606220489986</v>
      </c>
      <c r="Z627" s="94">
        <v>2.1843298877216411</v>
      </c>
      <c r="AA627" s="94">
        <v>2.4279037221355573</v>
      </c>
      <c r="AB627" s="94">
        <v>2.6680765997428004</v>
      </c>
      <c r="AC627" s="94">
        <v>2.9116300831753814</v>
      </c>
      <c r="AE627" s="28">
        <v>0.62</v>
      </c>
      <c r="AF627" s="94">
        <f t="shared" si="158"/>
        <v>0.73304568122558478</v>
      </c>
      <c r="AG627" s="94">
        <f t="shared" si="144"/>
        <v>0.73342725663972419</v>
      </c>
      <c r="AH627" s="94">
        <f t="shared" si="145"/>
        <v>0.73337184007882206</v>
      </c>
      <c r="AI627" s="94">
        <f t="shared" si="146"/>
        <v>0.73361820475901363</v>
      </c>
      <c r="AJ627" s="94">
        <f t="shared" si="147"/>
        <v>0.73355455047365525</v>
      </c>
      <c r="AK627" s="94">
        <f t="shared" si="148"/>
        <v>0.73373369200010452</v>
      </c>
      <c r="AL627" s="94">
        <f t="shared" si="149"/>
        <v>0.73367138688933076</v>
      </c>
      <c r="AM627" s="94">
        <f t="shared" si="150"/>
        <v>0.73381106958000175</v>
      </c>
      <c r="AO627" s="28">
        <v>0.62</v>
      </c>
      <c r="AP627" s="94">
        <f t="shared" si="159"/>
        <v>0.27588616724954718</v>
      </c>
      <c r="AQ627" s="94">
        <f t="shared" si="151"/>
        <v>0.32973680415697698</v>
      </c>
      <c r="AR627" s="94">
        <f t="shared" si="152"/>
        <v>0.38420214909018996</v>
      </c>
      <c r="AS627" s="94">
        <f t="shared" si="153"/>
        <v>0.43802483184217161</v>
      </c>
      <c r="AT627" s="94">
        <f t="shared" si="154"/>
        <v>0.49248941425789577</v>
      </c>
      <c r="AU627" s="94">
        <f t="shared" si="155"/>
        <v>0.54629801755542917</v>
      </c>
      <c r="AV627" s="94">
        <f t="shared" si="156"/>
        <v>0.60076341557515789</v>
      </c>
      <c r="AW627" s="94">
        <f t="shared" si="157"/>
        <v>0.65456367890362854</v>
      </c>
      <c r="AY627" s="28">
        <v>0.62</v>
      </c>
      <c r="AZ627" s="34">
        <f>(((L627-VLOOKUP(AZ$6,Data!$N$4:$Y$11,Data!$W$1,FALSE)/1000)*VLOOKUP(AZ$6,Data!$N$4:$Y$11,Data!$P$1,FALSE)^1.5+VLOOKUP(AZ$6,Data!$N$4:$Y$11,Data!$W$1,FALSE)/1000*(Mannings_n_bot)^1.5)/L627)^0.67</f>
        <v>4.9066400958629283E-2</v>
      </c>
      <c r="BA627" s="34">
        <f>(((M627-VLOOKUP(BA$6,Data!$N$4:$Y$11,Data!$W$1,FALSE)/1000)*VLOOKUP(BA$6,Data!$N$4:$Y$11,Data!$P$1,FALSE)^1.5+VLOOKUP(BA$6,Data!$N$4:$Y$11,Data!$W$1,FALSE)/1000*(Mannings_n_bot)^1.5)/M627)^0.67</f>
        <v>4.894506571782007E-2</v>
      </c>
      <c r="BB627" s="34">
        <f>(((N627-VLOOKUP(BB$6,Data!$N$4:$Y$11,Data!$W$1,FALSE)/1000)*VLOOKUP(BB$6,Data!$N$4:$Y$11,Data!$P$1,FALSE)^1.5+VLOOKUP(BB$6,Data!$N$4:$Y$11,Data!$W$1,FALSE)/1000*(Mannings_n_bot)^1.5)/N627)^0.67</f>
        <v>4.8778783583951942E-2</v>
      </c>
      <c r="BC627" s="34">
        <f>(((O627-VLOOKUP(BC$6,Data!$N$4:$Y$11,Data!$W$1,FALSE)/1000)*VLOOKUP(BC$6,Data!$N$4:$Y$11,Data!$P$1,FALSE)^1.5+VLOOKUP(BC$6,Data!$N$4:$Y$11,Data!$W$1,FALSE)/1000*(Mannings_n_bot)^1.5)/O627)^0.67</f>
        <v>4.8591693501962158E-2</v>
      </c>
      <c r="BD627" s="34">
        <f>(((P627-VLOOKUP(BD$6,Data!$N$4:$Y$11,Data!$W$1,FALSE)/1000)*VLOOKUP(BD$6,Data!$N$4:$Y$11,Data!$P$1,FALSE)^1.5+VLOOKUP(BD$6,Data!$N$4:$Y$11,Data!$W$1,FALSE)/1000*(Mannings_n_bot)^1.5)/P627)^0.67</f>
        <v>4.8376912615270634E-2</v>
      </c>
      <c r="BE627" s="34">
        <f>(((Q627-VLOOKUP(BE$6,Data!$N$4:$Y$11,Data!$W$1,FALSE)/1000)*VLOOKUP(BE$6,Data!$N$4:$Y$11,Data!$P$1,FALSE)^1.5+VLOOKUP(BE$6,Data!$N$4:$Y$11,Data!$W$1,FALSE)/1000*(Mannings_n_bot)^1.5)/Q627)^0.67</f>
        <v>4.8186791742893108E-2</v>
      </c>
      <c r="BF627" s="34">
        <f>(((R627-VLOOKUP(BF$6,Data!$N$4:$Y$11,Data!$W$1,FALSE)/1000)*VLOOKUP(BF$6,Data!$N$4:$Y$11,Data!$P$1,FALSE)^1.5+VLOOKUP(BF$6,Data!$N$4:$Y$11,Data!$W$1,FALSE)/1000*(Mannings_n_bot)^1.5)/R627)^0.67</f>
        <v>4.8057629353009286E-2</v>
      </c>
      <c r="BG627" s="34">
        <f>(((S627-VLOOKUP(BG$6,Data!$N$4:$Y$11,Data!$W$1,FALSE)/1000)*VLOOKUP(BG$6,Data!$N$4:$Y$11,Data!$P$1,FALSE)^1.5+VLOOKUP(BG$6,Data!$N$4:$Y$11,Data!$W$1,FALSE)/1000*(Mannings_n_bot)^1.5)/S627)^0.67</f>
        <v>4.7950492289243286E-2</v>
      </c>
    </row>
    <row r="628" spans="1:59" x14ac:dyDescent="0.25">
      <c r="A628" s="28">
        <v>0.621</v>
      </c>
      <c r="B628" s="94">
        <v>0.71199700635573016</v>
      </c>
      <c r="C628" s="94">
        <v>1.0220667055358577</v>
      </c>
      <c r="D628" s="94">
        <v>1.3866066841195179</v>
      </c>
      <c r="E628" s="94">
        <v>1.8080789923503722</v>
      </c>
      <c r="F628" s="94">
        <v>2.2837803140148831</v>
      </c>
      <c r="G628" s="94">
        <v>2.8166539764302625</v>
      </c>
      <c r="H628" s="94">
        <v>3.4035163860404243</v>
      </c>
      <c r="I628" s="94">
        <v>4.0477908986584685</v>
      </c>
      <c r="K628" s="28">
        <v>0.621</v>
      </c>
      <c r="L628" s="94">
        <v>2.5792347318043465</v>
      </c>
      <c r="M628" s="94">
        <v>3.0978075247516328</v>
      </c>
      <c r="N628" s="94">
        <v>3.6069167220126843</v>
      </c>
      <c r="O628" s="94">
        <v>4.1253545045776248</v>
      </c>
      <c r="P628" s="94">
        <v>4.6344695569154801</v>
      </c>
      <c r="Q628" s="94">
        <v>5.1528378253742853</v>
      </c>
      <c r="R628" s="94">
        <v>5.6619622819424862</v>
      </c>
      <c r="S628" s="94">
        <v>6.1802887201000107</v>
      </c>
      <c r="U628" s="28">
        <v>0.621</v>
      </c>
      <c r="V628" s="94">
        <v>1.2155086953509959</v>
      </c>
      <c r="W628" s="94">
        <v>1.458937536987911</v>
      </c>
      <c r="X628" s="94">
        <v>1.6988685604541141</v>
      </c>
      <c r="Y628" s="94">
        <v>1.9422309329429701</v>
      </c>
      <c r="Z628" s="94">
        <v>2.1821630343017722</v>
      </c>
      <c r="AA628" s="94">
        <v>2.4254914340477525</v>
      </c>
      <c r="AB628" s="94">
        <v>2.6654271403279157</v>
      </c>
      <c r="AC628" s="94">
        <v>2.9087352042743757</v>
      </c>
      <c r="AE628" s="28">
        <v>0.621</v>
      </c>
      <c r="AF628" s="94">
        <f t="shared" si="158"/>
        <v>0.7340502666454719</v>
      </c>
      <c r="AG628" s="94">
        <f t="shared" si="144"/>
        <v>0.73443085895614257</v>
      </c>
      <c r="AH628" s="94">
        <f t="shared" si="145"/>
        <v>0.7343755851125805</v>
      </c>
      <c r="AI628" s="94">
        <f t="shared" si="146"/>
        <v>0.73462131547174037</v>
      </c>
      <c r="AJ628" s="94">
        <f t="shared" si="147"/>
        <v>0.73455782504011902</v>
      </c>
      <c r="AK628" s="94">
        <f t="shared" si="148"/>
        <v>0.73473650550335579</v>
      </c>
      <c r="AL628" s="94">
        <f t="shared" si="149"/>
        <v>0.73467436072546499</v>
      </c>
      <c r="AM628" s="94">
        <f t="shared" si="150"/>
        <v>0.73481368399942371</v>
      </c>
      <c r="AO628" s="28">
        <v>0.621</v>
      </c>
      <c r="AP628" s="94">
        <f t="shared" si="159"/>
        <v>0.27604971256634747</v>
      </c>
      <c r="AQ628" s="94">
        <f t="shared" si="151"/>
        <v>0.32993228190244067</v>
      </c>
      <c r="AR628" s="94">
        <f t="shared" si="152"/>
        <v>0.38442991368699575</v>
      </c>
      <c r="AS628" s="94">
        <f t="shared" si="153"/>
        <v>0.43828451357188092</v>
      </c>
      <c r="AT628" s="94">
        <f t="shared" si="154"/>
        <v>0.49278138219875955</v>
      </c>
      <c r="AU628" s="94">
        <f t="shared" si="155"/>
        <v>0.54662189494109881</v>
      </c>
      <c r="AV628" s="94">
        <f t="shared" si="156"/>
        <v>0.60111957949546035</v>
      </c>
      <c r="AW628" s="94">
        <f t="shared" si="157"/>
        <v>0.65495174772238895</v>
      </c>
      <c r="AY628" s="28">
        <v>0.621</v>
      </c>
      <c r="AZ628" s="34">
        <f>(((L628-VLOOKUP(AZ$6,Data!$N$4:$Y$11,Data!$W$1,FALSE)/1000)*VLOOKUP(AZ$6,Data!$N$4:$Y$11,Data!$P$1,FALSE)^1.5+VLOOKUP(AZ$6,Data!$N$4:$Y$11,Data!$W$1,FALSE)/1000*(Mannings_n_bot)^1.5)/L628)^0.67</f>
        <v>4.9054618631871862E-2</v>
      </c>
      <c r="BA628" s="34">
        <f>(((M628-VLOOKUP(BA$6,Data!$N$4:$Y$11,Data!$W$1,FALSE)/1000)*VLOOKUP(BA$6,Data!$N$4:$Y$11,Data!$P$1,FALSE)^1.5+VLOOKUP(BA$6,Data!$N$4:$Y$11,Data!$W$1,FALSE)/1000*(Mannings_n_bot)^1.5)/M628)^0.67</f>
        <v>4.8933083488090376E-2</v>
      </c>
      <c r="BB628" s="34">
        <f>(((N628-VLOOKUP(BB$6,Data!$N$4:$Y$11,Data!$W$1,FALSE)/1000)*VLOOKUP(BB$6,Data!$N$4:$Y$11,Data!$P$1,FALSE)^1.5+VLOOKUP(BB$6,Data!$N$4:$Y$11,Data!$W$1,FALSE)/1000*(Mannings_n_bot)^1.5)/N628)^0.67</f>
        <v>4.8766602758516235E-2</v>
      </c>
      <c r="BC628" s="34">
        <f>(((O628-VLOOKUP(BC$6,Data!$N$4:$Y$11,Data!$W$1,FALSE)/1000)*VLOOKUP(BC$6,Data!$N$4:$Y$11,Data!$P$1,FALSE)^1.5+VLOOKUP(BC$6,Data!$N$4:$Y$11,Data!$W$1,FALSE)/1000*(Mannings_n_bot)^1.5)/O628)^0.67</f>
        <v>4.8579246709850789E-2</v>
      </c>
      <c r="BD628" s="34">
        <f>(((P628-VLOOKUP(BD$6,Data!$N$4:$Y$11,Data!$W$1,FALSE)/1000)*VLOOKUP(BD$6,Data!$N$4:$Y$11,Data!$P$1,FALSE)^1.5+VLOOKUP(BD$6,Data!$N$4:$Y$11,Data!$W$1,FALSE)/1000*(Mannings_n_bot)^1.5)/P628)^0.67</f>
        <v>4.8364206799429099E-2</v>
      </c>
      <c r="BE628" s="34">
        <f>(((Q628-VLOOKUP(BE$6,Data!$N$4:$Y$11,Data!$W$1,FALSE)/1000)*VLOOKUP(BE$6,Data!$N$4:$Y$11,Data!$P$1,FALSE)^1.5+VLOOKUP(BE$6,Data!$N$4:$Y$11,Data!$W$1,FALSE)/1000*(Mannings_n_bot)^1.5)/Q628)^0.67</f>
        <v>4.8173822758747202E-2</v>
      </c>
      <c r="BF628" s="34">
        <f>(((R628-VLOOKUP(BF$6,Data!$N$4:$Y$11,Data!$W$1,FALSE)/1000)*VLOOKUP(BF$6,Data!$N$4:$Y$11,Data!$P$1,FALSE)^1.5+VLOOKUP(BF$6,Data!$N$4:$Y$11,Data!$W$1,FALSE)/1000*(Mannings_n_bot)^1.5)/R628)^0.67</f>
        <v>4.8044507312245868E-2</v>
      </c>
      <c r="BG628" s="34">
        <f>(((S628-VLOOKUP(BG$6,Data!$N$4:$Y$11,Data!$W$1,FALSE)/1000)*VLOOKUP(BG$6,Data!$N$4:$Y$11,Data!$P$1,FALSE)^1.5+VLOOKUP(BG$6,Data!$N$4:$Y$11,Data!$W$1,FALSE)/1000*(Mannings_n_bot)^1.5)/S628)^0.67</f>
        <v>4.793721532320197E-2</v>
      </c>
    </row>
    <row r="629" spans="1:59" x14ac:dyDescent="0.25">
      <c r="A629" s="28">
        <v>0.622</v>
      </c>
      <c r="B629" s="94">
        <v>0.7129704466815463</v>
      </c>
      <c r="C629" s="94">
        <v>1.0234619767320008</v>
      </c>
      <c r="D629" s="94">
        <v>1.3885000185320211</v>
      </c>
      <c r="E629" s="94">
        <v>1.810545432984036</v>
      </c>
      <c r="F629" s="94">
        <v>2.2868964492983257</v>
      </c>
      <c r="G629" s="94">
        <v>2.8204944920540611</v>
      </c>
      <c r="H629" s="94">
        <v>3.4081582273282454</v>
      </c>
      <c r="I629" s="94">
        <v>4.0533083939283703</v>
      </c>
      <c r="K629" s="28">
        <v>0.622</v>
      </c>
      <c r="L629" s="94">
        <v>2.5812396525822128</v>
      </c>
      <c r="M629" s="94">
        <v>3.1002091110825241</v>
      </c>
      <c r="N629" s="94">
        <v>3.6097140864173678</v>
      </c>
      <c r="O629" s="94">
        <v>4.1285484049606884</v>
      </c>
      <c r="P629" s="94">
        <v>4.6380592295335417</v>
      </c>
      <c r="Q629" s="94">
        <v>5.1568239688950106</v>
      </c>
      <c r="R629" s="94">
        <v>5.6663442002040476</v>
      </c>
      <c r="S629" s="94">
        <v>6.1850670708043118</v>
      </c>
      <c r="U629" s="28">
        <v>0.622</v>
      </c>
      <c r="V629" s="94">
        <v>1.2143038222690206</v>
      </c>
      <c r="W629" s="94">
        <v>1.4574865133227353</v>
      </c>
      <c r="X629" s="94">
        <v>1.6971797289680812</v>
      </c>
      <c r="Y629" s="94">
        <v>1.9402959968504938</v>
      </c>
      <c r="Z629" s="94">
        <v>2.1799902817133145</v>
      </c>
      <c r="AA629" s="94">
        <v>2.4230726015008974</v>
      </c>
      <c r="AB629" s="94">
        <v>2.6627704842759425</v>
      </c>
      <c r="AC629" s="94">
        <v>2.9058324835113156</v>
      </c>
      <c r="AE629" s="28">
        <v>0.622</v>
      </c>
      <c r="AF629" s="94">
        <f t="shared" si="158"/>
        <v>0.73505385812738866</v>
      </c>
      <c r="AG629" s="94">
        <f t="shared" si="144"/>
        <v>0.73543346496757989</v>
      </c>
      <c r="AH629" s="94">
        <f t="shared" si="145"/>
        <v>0.73537833418549348</v>
      </c>
      <c r="AI629" s="94">
        <f t="shared" si="146"/>
        <v>0.735623428692734</v>
      </c>
      <c r="AJ629" s="94">
        <f t="shared" si="147"/>
        <v>0.7355601025106312</v>
      </c>
      <c r="AK629" s="94">
        <f t="shared" si="148"/>
        <v>0.73573832079638546</v>
      </c>
      <c r="AL629" s="94">
        <f t="shared" si="149"/>
        <v>0.73567633673906851</v>
      </c>
      <c r="AM629" s="94">
        <f t="shared" si="150"/>
        <v>0.73581529972692328</v>
      </c>
      <c r="AO629" s="28">
        <v>0.622</v>
      </c>
      <c r="AP629" s="94">
        <f t="shared" si="159"/>
        <v>0.27621241831160742</v>
      </c>
      <c r="AQ629" s="94">
        <f t="shared" si="151"/>
        <v>0.3301267559898986</v>
      </c>
      <c r="AR629" s="94">
        <f t="shared" si="152"/>
        <v>0.3846565088788248</v>
      </c>
      <c r="AS629" s="94">
        <f t="shared" si="153"/>
        <v>0.43854286189513036</v>
      </c>
      <c r="AT629" s="94">
        <f t="shared" si="154"/>
        <v>0.49307185098805284</v>
      </c>
      <c r="AU629" s="94">
        <f t="shared" si="155"/>
        <v>0.54694410921659375</v>
      </c>
      <c r="AV629" s="94">
        <f t="shared" si="156"/>
        <v>0.6014739145577348</v>
      </c>
      <c r="AW629" s="94">
        <f t="shared" si="157"/>
        <v>0.65533782374994909</v>
      </c>
      <c r="AY629" s="28">
        <v>0.622</v>
      </c>
      <c r="AZ629" s="34">
        <f>(((L629-VLOOKUP(AZ$6,Data!$N$4:$Y$11,Data!$W$1,FALSE)/1000)*VLOOKUP(AZ$6,Data!$N$4:$Y$11,Data!$P$1,FALSE)^1.5+VLOOKUP(AZ$6,Data!$N$4:$Y$11,Data!$W$1,FALSE)/1000*(Mannings_n_bot)^1.5)/L629)^0.67</f>
        <v>4.9042841555647934E-2</v>
      </c>
      <c r="BA629" s="34">
        <f>(((M629-VLOOKUP(BA$6,Data!$N$4:$Y$11,Data!$W$1,FALSE)/1000)*VLOOKUP(BA$6,Data!$N$4:$Y$11,Data!$P$1,FALSE)^1.5+VLOOKUP(BA$6,Data!$N$4:$Y$11,Data!$W$1,FALSE)/1000*(Mannings_n_bot)^1.5)/M629)^0.67</f>
        <v>4.8921106480677684E-2</v>
      </c>
      <c r="BB629" s="34">
        <f>(((N629-VLOOKUP(BB$6,Data!$N$4:$Y$11,Data!$W$1,FALSE)/1000)*VLOOKUP(BB$6,Data!$N$4:$Y$11,Data!$P$1,FALSE)^1.5+VLOOKUP(BB$6,Data!$N$4:$Y$11,Data!$W$1,FALSE)/1000*(Mannings_n_bot)^1.5)/N629)^0.67</f>
        <v>4.875442722577808E-2</v>
      </c>
      <c r="BC629" s="34">
        <f>(((O629-VLOOKUP(BC$6,Data!$N$4:$Y$11,Data!$W$1,FALSE)/1000)*VLOOKUP(BC$6,Data!$N$4:$Y$11,Data!$P$1,FALSE)^1.5+VLOOKUP(BC$6,Data!$N$4:$Y$11,Data!$W$1,FALSE)/1000*(Mannings_n_bot)^1.5)/O629)^0.67</f>
        <v>4.8566805226303772E-2</v>
      </c>
      <c r="BD629" s="34">
        <f>(((P629-VLOOKUP(BD$6,Data!$N$4:$Y$11,Data!$W$1,FALSE)/1000)*VLOOKUP(BD$6,Data!$N$4:$Y$11,Data!$P$1,FALSE)^1.5+VLOOKUP(BD$6,Data!$N$4:$Y$11,Data!$W$1,FALSE)/1000*(Mannings_n_bot)^1.5)/P629)^0.67</f>
        <v>4.8351506377904446E-2</v>
      </c>
      <c r="BE629" s="34">
        <f>(((Q629-VLOOKUP(BE$6,Data!$N$4:$Y$11,Data!$W$1,FALSE)/1000)*VLOOKUP(BE$6,Data!$N$4:$Y$11,Data!$P$1,FALSE)^1.5+VLOOKUP(BE$6,Data!$N$4:$Y$11,Data!$W$1,FALSE)/1000*(Mannings_n_bot)^1.5)/Q629)^0.67</f>
        <v>4.816085919344943E-2</v>
      </c>
      <c r="BF629" s="34">
        <f>(((R629-VLOOKUP(BF$6,Data!$N$4:$Y$11,Data!$W$1,FALSE)/1000)*VLOOKUP(BF$6,Data!$N$4:$Y$11,Data!$P$1,FALSE)^1.5+VLOOKUP(BF$6,Data!$N$4:$Y$11,Data!$W$1,FALSE)/1000*(Mannings_n_bot)^1.5)/R629)^0.67</f>
        <v>4.8031390745109918E-2</v>
      </c>
      <c r="BG629" s="34">
        <f>(((S629-VLOOKUP(BG$6,Data!$N$4:$Y$11,Data!$W$1,FALSE)/1000)*VLOOKUP(BG$6,Data!$N$4:$Y$11,Data!$P$1,FALSE)^1.5+VLOOKUP(BG$6,Data!$N$4:$Y$11,Data!$W$1,FALSE)/1000*(Mannings_n_bot)^1.5)/S629)^0.67</f>
        <v>4.7923943833795793E-2</v>
      </c>
    </row>
    <row r="630" spans="1:59" x14ac:dyDescent="0.25">
      <c r="A630" s="28">
        <v>0.623</v>
      </c>
      <c r="B630" s="94">
        <v>0.71394292027946815</v>
      </c>
      <c r="C630" s="94">
        <v>1.0248558576411919</v>
      </c>
      <c r="D630" s="94">
        <v>1.3903914672887385</v>
      </c>
      <c r="E630" s="94">
        <v>1.8130094118752114</v>
      </c>
      <c r="F630" s="94">
        <v>2.2900094761152863</v>
      </c>
      <c r="G630" s="94">
        <v>2.8243311705993173</v>
      </c>
      <c r="H630" s="94">
        <v>3.4127954334586152</v>
      </c>
      <c r="I630" s="94">
        <v>4.0588203729043375</v>
      </c>
      <c r="K630" s="28">
        <v>0.623</v>
      </c>
      <c r="L630" s="94">
        <v>2.5832465664363382</v>
      </c>
      <c r="M630" s="94">
        <v>3.1026130928090234</v>
      </c>
      <c r="N630" s="94">
        <v>3.6125142396206518</v>
      </c>
      <c r="O630" s="94">
        <v>4.1317454963472002</v>
      </c>
      <c r="P630" s="94">
        <v>4.6416524865678568</v>
      </c>
      <c r="Q630" s="94">
        <v>5.1608140989773057</v>
      </c>
      <c r="R630" s="94">
        <v>5.6707304984506868</v>
      </c>
      <c r="S630" s="94">
        <v>6.1898502036029237</v>
      </c>
      <c r="U630" s="28">
        <v>0.623</v>
      </c>
      <c r="V630" s="94">
        <v>1.213095635597305</v>
      </c>
      <c r="W630" s="94">
        <v>1.4560315284739458</v>
      </c>
      <c r="X630" s="94">
        <v>1.69548628214784</v>
      </c>
      <c r="Y630" s="94">
        <v>1.9383557980583823</v>
      </c>
      <c r="Z630" s="94">
        <v>2.1778116122998732</v>
      </c>
      <c r="AA630" s="94">
        <v>2.4206472048763303</v>
      </c>
      <c r="AB630" s="94">
        <v>2.6601066100249722</v>
      </c>
      <c r="AC630" s="94">
        <v>2.9029218973622464</v>
      </c>
      <c r="AE630" s="28">
        <v>0.623</v>
      </c>
      <c r="AF630" s="94">
        <f t="shared" si="158"/>
        <v>0.73605645293816446</v>
      </c>
      <c r="AG630" s="94">
        <f t="shared" si="144"/>
        <v>0.73643507195455549</v>
      </c>
      <c r="AH630" s="94">
        <f t="shared" si="145"/>
        <v>0.73638008457609316</v>
      </c>
      <c r="AI630" s="94">
        <f t="shared" si="146"/>
        <v>0.73662454170935987</v>
      </c>
      <c r="AJ630" s="94">
        <f t="shared" si="147"/>
        <v>0.73656138017027539</v>
      </c>
      <c r="AK630" s="94">
        <f t="shared" si="148"/>
        <v>0.73673913517069989</v>
      </c>
      <c r="AL630" s="94">
        <f t="shared" si="149"/>
        <v>0.73667731221941424</v>
      </c>
      <c r="AM630" s="94">
        <f t="shared" si="150"/>
        <v>0.73681591405677915</v>
      </c>
      <c r="AO630" s="28">
        <v>0.623</v>
      </c>
      <c r="AP630" s="94">
        <f t="shared" si="159"/>
        <v>0.27637428403296888</v>
      </c>
      <c r="AQ630" s="94">
        <f t="shared" si="151"/>
        <v>0.33032022588202087</v>
      </c>
      <c r="AR630" s="94">
        <f t="shared" si="152"/>
        <v>0.3848819340390317</v>
      </c>
      <c r="AS630" s="94">
        <f t="shared" si="153"/>
        <v>0.43879987610032117</v>
      </c>
      <c r="AT630" s="94">
        <f t="shared" si="154"/>
        <v>0.49336081982487473</v>
      </c>
      <c r="AU630" s="94">
        <f t="shared" si="155"/>
        <v>0.54726465949606706</v>
      </c>
      <c r="AV630" s="94">
        <f t="shared" si="156"/>
        <v>0.60182641978683926</v>
      </c>
      <c r="AW630" s="94">
        <f t="shared" si="157"/>
        <v>0.65572190592622448</v>
      </c>
      <c r="AY630" s="28">
        <v>0.623</v>
      </c>
      <c r="AZ630" s="34">
        <f>(((L630-VLOOKUP(AZ$6,Data!$N$4:$Y$11,Data!$W$1,FALSE)/1000)*VLOOKUP(AZ$6,Data!$N$4:$Y$11,Data!$P$1,FALSE)^1.5+VLOOKUP(AZ$6,Data!$N$4:$Y$11,Data!$W$1,FALSE)/1000*(Mannings_n_bot)^1.5)/L630)^0.67</f>
        <v>4.9031069688192014E-2</v>
      </c>
      <c r="BA630" s="34">
        <f>(((M630-VLOOKUP(BA$6,Data!$N$4:$Y$11,Data!$W$1,FALSE)/1000)*VLOOKUP(BA$6,Data!$N$4:$Y$11,Data!$P$1,FALSE)^1.5+VLOOKUP(BA$6,Data!$N$4:$Y$11,Data!$W$1,FALSE)/1000*(Mannings_n_bot)^1.5)/M630)^0.67</f>
        <v>4.8909134653336961E-2</v>
      </c>
      <c r="BB630" s="34">
        <f>(((N630-VLOOKUP(BB$6,Data!$N$4:$Y$11,Data!$W$1,FALSE)/1000)*VLOOKUP(BB$6,Data!$N$4:$Y$11,Data!$P$1,FALSE)^1.5+VLOOKUP(BB$6,Data!$N$4:$Y$11,Data!$W$1,FALSE)/1000*(Mannings_n_bot)^1.5)/N630)^0.67</f>
        <v>4.8742256942781684E-2</v>
      </c>
      <c r="BC630" s="34">
        <f>(((O630-VLOOKUP(BC$6,Data!$N$4:$Y$11,Data!$W$1,FALSE)/1000)*VLOOKUP(BC$6,Data!$N$4:$Y$11,Data!$P$1,FALSE)^1.5+VLOOKUP(BC$6,Data!$N$4:$Y$11,Data!$W$1,FALSE)/1000*(Mannings_n_bot)^1.5)/O630)^0.67</f>
        <v>4.8554369007591983E-2</v>
      </c>
      <c r="BD630" s="34">
        <f>(((P630-VLOOKUP(BD$6,Data!$N$4:$Y$11,Data!$W$1,FALSE)/1000)*VLOOKUP(BD$6,Data!$N$4:$Y$11,Data!$P$1,FALSE)^1.5+VLOOKUP(BD$6,Data!$N$4:$Y$11,Data!$W$1,FALSE)/1000*(Mannings_n_bot)^1.5)/P630)^0.67</f>
        <v>4.8338811306046392E-2</v>
      </c>
      <c r="BE630" s="34">
        <f>(((Q630-VLOOKUP(BE$6,Data!$N$4:$Y$11,Data!$W$1,FALSE)/1000)*VLOOKUP(BE$6,Data!$N$4:$Y$11,Data!$P$1,FALSE)^1.5+VLOOKUP(BE$6,Data!$N$4:$Y$11,Data!$W$1,FALSE)/1000*(Mannings_n_bot)^1.5)/Q630)^0.67</f>
        <v>4.8147901001553257E-2</v>
      </c>
      <c r="BF630" s="34">
        <f>(((R630-VLOOKUP(BF$6,Data!$N$4:$Y$11,Data!$W$1,FALSE)/1000)*VLOOKUP(BF$6,Data!$N$4:$Y$11,Data!$P$1,FALSE)^1.5+VLOOKUP(BF$6,Data!$N$4:$Y$11,Data!$W$1,FALSE)/1000*(Mannings_n_bot)^1.5)/R630)^0.67</f>
        <v>4.801827960559639E-2</v>
      </c>
      <c r="BG630" s="34">
        <f>(((S630-VLOOKUP(BG$6,Data!$N$4:$Y$11,Data!$W$1,FALSE)/1000)*VLOOKUP(BG$6,Data!$N$4:$Y$11,Data!$P$1,FALSE)^1.5+VLOOKUP(BG$6,Data!$N$4:$Y$11,Data!$W$1,FALSE)/1000*(Mannings_n_bot)^1.5)/S630)^0.67</f>
        <v>4.791067777457278E-2</v>
      </c>
    </row>
    <row r="631" spans="1:59" x14ac:dyDescent="0.25">
      <c r="A631" s="28">
        <v>0.624</v>
      </c>
      <c r="B631" s="94">
        <v>0.71491442449052656</v>
      </c>
      <c r="C631" s="94">
        <v>1.026248344467545</v>
      </c>
      <c r="D631" s="94">
        <v>1.3922810252357614</v>
      </c>
      <c r="E631" s="94">
        <v>1.8154709223274255</v>
      </c>
      <c r="F631" s="94">
        <v>2.2931193859996317</v>
      </c>
      <c r="G631" s="94">
        <v>2.828164001651678</v>
      </c>
      <c r="H631" s="94">
        <v>3.4174279918358836</v>
      </c>
      <c r="I631" s="94">
        <v>4.0643268206368566</v>
      </c>
      <c r="K631" s="28">
        <v>0.624</v>
      </c>
      <c r="L631" s="94">
        <v>2.5852554828315917</v>
      </c>
      <c r="M631" s="94">
        <v>3.1050194812740939</v>
      </c>
      <c r="N631" s="94">
        <v>3.6153171948338554</v>
      </c>
      <c r="O631" s="94">
        <v>4.1349457938260681</v>
      </c>
      <c r="P631" s="94">
        <v>4.6452493449756602</v>
      </c>
      <c r="Q631" s="94">
        <v>5.1648082344557293</v>
      </c>
      <c r="R631" s="94">
        <v>5.6751211973853009</v>
      </c>
      <c r="S631" s="94">
        <v>6.1946381410759219</v>
      </c>
      <c r="U631" s="28">
        <v>0.624</v>
      </c>
      <c r="V631" s="94">
        <v>1.2118841254254087</v>
      </c>
      <c r="W631" s="94">
        <v>1.4545725705546233</v>
      </c>
      <c r="X631" s="94">
        <v>1.6937882061501794</v>
      </c>
      <c r="Y631" s="94">
        <v>1.9364103207476477</v>
      </c>
      <c r="Z631" s="94">
        <v>2.1756270082861504</v>
      </c>
      <c r="AA631" s="94">
        <v>2.4182152244233404</v>
      </c>
      <c r="AB631" s="94">
        <v>2.6574354958679414</v>
      </c>
      <c r="AC631" s="94">
        <v>2.9000034221449029</v>
      </c>
      <c r="AE631" s="28">
        <v>0.624</v>
      </c>
      <c r="AF631" s="94">
        <f t="shared" si="158"/>
        <v>0.73705804833647204</v>
      </c>
      <c r="AG631" s="94">
        <f t="shared" si="144"/>
        <v>0.73743567718944314</v>
      </c>
      <c r="AH631" s="94">
        <f t="shared" si="145"/>
        <v>0.73738083355476269</v>
      </c>
      <c r="AI631" s="94">
        <f t="shared" si="146"/>
        <v>0.73762465180084558</v>
      </c>
      <c r="AJ631" s="94">
        <f t="shared" si="147"/>
        <v>0.73756165529599427</v>
      </c>
      <c r="AK631" s="94">
        <f t="shared" si="148"/>
        <v>0.73773894590966937</v>
      </c>
      <c r="AL631" s="94">
        <f t="shared" si="149"/>
        <v>0.73767728444763747</v>
      </c>
      <c r="AM631" s="94">
        <f t="shared" si="150"/>
        <v>0.73781552427513886</v>
      </c>
      <c r="AO631" s="28">
        <v>0.624</v>
      </c>
      <c r="AP631" s="94">
        <f t="shared" si="159"/>
        <v>0.27653530927144249</v>
      </c>
      <c r="AQ631" s="94">
        <f t="shared" si="151"/>
        <v>0.33051269103356506</v>
      </c>
      <c r="AR631" s="94">
        <f t="shared" si="152"/>
        <v>0.38510618853174922</v>
      </c>
      <c r="AS631" s="94">
        <f t="shared" si="153"/>
        <v>0.43905555546535208</v>
      </c>
      <c r="AT631" s="94">
        <f t="shared" si="154"/>
        <v>0.49364828789651272</v>
      </c>
      <c r="AU631" s="94">
        <f t="shared" si="155"/>
        <v>0.54758354488058003</v>
      </c>
      <c r="AV631" s="94">
        <f t="shared" si="156"/>
        <v>0.60217709419322984</v>
      </c>
      <c r="AW631" s="94">
        <f t="shared" si="157"/>
        <v>0.65610399317544965</v>
      </c>
      <c r="AY631" s="28">
        <v>0.624</v>
      </c>
      <c r="AZ631" s="34">
        <f>(((L631-VLOOKUP(AZ$6,Data!$N$4:$Y$11,Data!$W$1,FALSE)/1000)*VLOOKUP(AZ$6,Data!$N$4:$Y$11,Data!$P$1,FALSE)^1.5+VLOOKUP(AZ$6,Data!$N$4:$Y$11,Data!$W$1,FALSE)/1000*(Mannings_n_bot)^1.5)/L631)^0.67</f>
        <v>4.9019302987638534E-2</v>
      </c>
      <c r="BA631" s="34">
        <f>(((M631-VLOOKUP(BA$6,Data!$N$4:$Y$11,Data!$W$1,FALSE)/1000)*VLOOKUP(BA$6,Data!$N$4:$Y$11,Data!$P$1,FALSE)^1.5+VLOOKUP(BA$6,Data!$N$4:$Y$11,Data!$W$1,FALSE)/1000*(Mannings_n_bot)^1.5)/M631)^0.67</f>
        <v>4.8897167963719686E-2</v>
      </c>
      <c r="BB631" s="34">
        <f>(((N631-VLOOKUP(BB$6,Data!$N$4:$Y$11,Data!$W$1,FALSE)/1000)*VLOOKUP(BB$6,Data!$N$4:$Y$11,Data!$P$1,FALSE)^1.5+VLOOKUP(BB$6,Data!$N$4:$Y$11,Data!$W$1,FALSE)/1000*(Mannings_n_bot)^1.5)/N631)^0.67</f>
        <v>4.8730091866465763E-2</v>
      </c>
      <c r="BC631" s="34">
        <f>(((O631-VLOOKUP(BC$6,Data!$N$4:$Y$11,Data!$W$1,FALSE)/1000)*VLOOKUP(BC$6,Data!$N$4:$Y$11,Data!$P$1,FALSE)^1.5+VLOOKUP(BC$6,Data!$N$4:$Y$11,Data!$W$1,FALSE)/1000*(Mannings_n_bot)^1.5)/O631)^0.67</f>
        <v>4.8541938009876849E-2</v>
      </c>
      <c r="BD631" s="34">
        <f>(((P631-VLOOKUP(BD$6,Data!$N$4:$Y$11,Data!$W$1,FALSE)/1000)*VLOOKUP(BD$6,Data!$N$4:$Y$11,Data!$P$1,FALSE)^1.5+VLOOKUP(BD$6,Data!$N$4:$Y$11,Data!$W$1,FALSE)/1000*(Mannings_n_bot)^1.5)/P631)^0.67</f>
        <v>4.8326121539092673E-2</v>
      </c>
      <c r="BE631" s="34">
        <f>(((Q631-VLOOKUP(BE$6,Data!$N$4:$Y$11,Data!$W$1,FALSE)/1000)*VLOOKUP(BE$6,Data!$N$4:$Y$11,Data!$P$1,FALSE)^1.5+VLOOKUP(BE$6,Data!$N$4:$Y$11,Data!$W$1,FALSE)/1000*(Mannings_n_bot)^1.5)/Q631)^0.67</f>
        <v>4.8134948137496518E-2</v>
      </c>
      <c r="BF631" s="34">
        <f>(((R631-VLOOKUP(BF$6,Data!$N$4:$Y$11,Data!$W$1,FALSE)/1000)*VLOOKUP(BF$6,Data!$N$4:$Y$11,Data!$P$1,FALSE)^1.5+VLOOKUP(BF$6,Data!$N$4:$Y$11,Data!$W$1,FALSE)/1000*(Mannings_n_bot)^1.5)/R631)^0.67</f>
        <v>4.8005173847583349E-2</v>
      </c>
      <c r="BG631" s="34">
        <f>(((S631-VLOOKUP(BG$6,Data!$N$4:$Y$11,Data!$W$1,FALSE)/1000)*VLOOKUP(BG$6,Data!$N$4:$Y$11,Data!$P$1,FALSE)^1.5+VLOOKUP(BG$6,Data!$N$4:$Y$11,Data!$W$1,FALSE)/1000*(Mannings_n_bot)^1.5)/S631)^0.67</f>
        <v>4.7897417098961594E-2</v>
      </c>
    </row>
    <row r="632" spans="1:59" x14ac:dyDescent="0.25">
      <c r="A632" s="28">
        <v>0.625</v>
      </c>
      <c r="B632" s="94">
        <v>0.71588495664778384</v>
      </c>
      <c r="C632" s="94">
        <v>1.0276394334037597</v>
      </c>
      <c r="D632" s="94">
        <v>1.3941686872036949</v>
      </c>
      <c r="E632" s="94">
        <v>1.8179299576240386</v>
      </c>
      <c r="F632" s="94">
        <v>2.2962261704597458</v>
      </c>
      <c r="G632" s="94">
        <v>2.8319929747654049</v>
      </c>
      <c r="H632" s="94">
        <v>3.4220558898264555</v>
      </c>
      <c r="I632" s="94">
        <v>4.0698277221313184</v>
      </c>
      <c r="K632" s="28">
        <v>0.625</v>
      </c>
      <c r="L632" s="94">
        <v>2.587266411294169</v>
      </c>
      <c r="M632" s="94">
        <v>3.1074282878942632</v>
      </c>
      <c r="N632" s="94">
        <v>3.618122965353975</v>
      </c>
      <c r="O632" s="94">
        <v>4.1381493125841082</v>
      </c>
      <c r="P632" s="94">
        <v>4.6488498218242</v>
      </c>
      <c r="Q632" s="94">
        <v>5.1688063942870972</v>
      </c>
      <c r="R632" s="94">
        <v>5.6795163178451364</v>
      </c>
      <c r="S632" s="94">
        <v>6.1994309059499653</v>
      </c>
      <c r="U632" s="28">
        <v>0.625</v>
      </c>
      <c r="V632" s="94">
        <v>1.2106692817759055</v>
      </c>
      <c r="W632" s="94">
        <v>1.4531096275975861</v>
      </c>
      <c r="X632" s="94">
        <v>1.692085487038401</v>
      </c>
      <c r="Y632" s="94">
        <v>1.9344595489925416</v>
      </c>
      <c r="Z632" s="94">
        <v>2.1734364517768667</v>
      </c>
      <c r="AA632" s="94">
        <v>2.4157766402579575</v>
      </c>
      <c r="AB632" s="94">
        <v>2.6547571199513085</v>
      </c>
      <c r="AC632" s="94">
        <v>2.8970770340172698</v>
      </c>
      <c r="AE632" s="28">
        <v>0.625</v>
      </c>
      <c r="AF632" s="94">
        <f t="shared" si="158"/>
        <v>0.73805864157276824</v>
      </c>
      <c r="AG632" s="94">
        <f t="shared" si="144"/>
        <v>0.73843527793641495</v>
      </c>
      <c r="AH632" s="94">
        <f t="shared" si="145"/>
        <v>0.73838057838368387</v>
      </c>
      <c r="AI632" s="94">
        <f t="shared" si="146"/>
        <v>0.73862375623822485</v>
      </c>
      <c r="AJ632" s="94">
        <f t="shared" si="147"/>
        <v>0.73856092515653426</v>
      </c>
      <c r="AK632" s="94">
        <f t="shared" si="148"/>
        <v>0.73873775028847755</v>
      </c>
      <c r="AL632" s="94">
        <f t="shared" si="149"/>
        <v>0.73867625069668252</v>
      </c>
      <c r="AM632" s="94">
        <f t="shared" si="150"/>
        <v>0.73881412765996368</v>
      </c>
      <c r="AO632" s="28">
        <v>0.625</v>
      </c>
      <c r="AP632" s="94">
        <f t="shared" si="159"/>
        <v>0.27669549356136586</v>
      </c>
      <c r="AQ632" s="94">
        <f t="shared" si="151"/>
        <v>0.33070415089132615</v>
      </c>
      <c r="AR632" s="94">
        <f t="shared" si="152"/>
        <v>0.38532927171183029</v>
      </c>
      <c r="AS632" s="94">
        <f t="shared" si="153"/>
        <v>0.43930989925755343</v>
      </c>
      <c r="AT632" s="94">
        <f t="shared" si="154"/>
        <v>0.49393425437836813</v>
      </c>
      <c r="AU632" s="94">
        <f t="shared" si="155"/>
        <v>0.54790076445802049</v>
      </c>
      <c r="AV632" s="94">
        <f t="shared" si="156"/>
        <v>0.60252593677287236</v>
      </c>
      <c r="AW632" s="94">
        <f t="shared" si="157"/>
        <v>0.65648408440608008</v>
      </c>
      <c r="AY632" s="28">
        <v>0.625</v>
      </c>
      <c r="AZ632" s="34">
        <f>(((L632-VLOOKUP(AZ$6,Data!$N$4:$Y$11,Data!$W$1,FALSE)/1000)*VLOOKUP(AZ$6,Data!$N$4:$Y$11,Data!$P$1,FALSE)^1.5+VLOOKUP(AZ$6,Data!$N$4:$Y$11,Data!$W$1,FALSE)/1000*(Mannings_n_bot)^1.5)/L632)^0.67</f>
        <v>4.9007541412020211E-2</v>
      </c>
      <c r="BA632" s="34">
        <f>(((M632-VLOOKUP(BA$6,Data!$N$4:$Y$11,Data!$W$1,FALSE)/1000)*VLOOKUP(BA$6,Data!$N$4:$Y$11,Data!$P$1,FALSE)^1.5+VLOOKUP(BA$6,Data!$N$4:$Y$11,Data!$W$1,FALSE)/1000*(Mannings_n_bot)^1.5)/M632)^0.67</f>
        <v>4.888520636937204E-2</v>
      </c>
      <c r="BB632" s="34">
        <f>(((N632-VLOOKUP(BB$6,Data!$N$4:$Y$11,Data!$W$1,FALSE)/1000)*VLOOKUP(BB$6,Data!$N$4:$Y$11,Data!$P$1,FALSE)^1.5+VLOOKUP(BB$6,Data!$N$4:$Y$11,Data!$W$1,FALSE)/1000*(Mannings_n_bot)^1.5)/N632)^0.67</f>
        <v>4.8717931953661718E-2</v>
      </c>
      <c r="BC632" s="34">
        <f>(((O632-VLOOKUP(BC$6,Data!$N$4:$Y$11,Data!$W$1,FALSE)/1000)*VLOOKUP(BC$6,Data!$N$4:$Y$11,Data!$P$1,FALSE)^1.5+VLOOKUP(BC$6,Data!$N$4:$Y$11,Data!$W$1,FALSE)/1000*(Mannings_n_bot)^1.5)/O632)^0.67</f>
        <v>4.8529512189208812E-2</v>
      </c>
      <c r="BD632" s="34">
        <f>(((P632-VLOOKUP(BD$6,Data!$N$4:$Y$11,Data!$W$1,FALSE)/1000)*VLOOKUP(BD$6,Data!$N$4:$Y$11,Data!$P$1,FALSE)^1.5+VLOOKUP(BD$6,Data!$N$4:$Y$11,Data!$W$1,FALSE)/1000*(Mannings_n_bot)^1.5)/P632)^0.67</f>
        <v>4.8313437032167381E-2</v>
      </c>
      <c r="BE632" s="34">
        <f>(((Q632-VLOOKUP(BE$6,Data!$N$4:$Y$11,Data!$W$1,FALSE)/1000)*VLOOKUP(BE$6,Data!$N$4:$Y$11,Data!$P$1,FALSE)^1.5+VLOOKUP(BE$6,Data!$N$4:$Y$11,Data!$W$1,FALSE)/1000*(Mannings_n_bot)^1.5)/Q632)^0.67</f>
        <v>4.8122000555599724E-2</v>
      </c>
      <c r="BF632" s="34">
        <f>(((R632-VLOOKUP(BF$6,Data!$N$4:$Y$11,Data!$W$1,FALSE)/1000)*VLOOKUP(BF$6,Data!$N$4:$Y$11,Data!$P$1,FALSE)^1.5+VLOOKUP(BF$6,Data!$N$4:$Y$11,Data!$W$1,FALSE)/1000*(Mannings_n_bot)^1.5)/R632)^0.67</f>
        <v>4.7992073424830028E-2</v>
      </c>
      <c r="BG632" s="34">
        <f>(((S632-VLOOKUP(BG$6,Data!$N$4:$Y$11,Data!$W$1,FALSE)/1000)*VLOOKUP(BG$6,Data!$N$4:$Y$11,Data!$P$1,FALSE)^1.5+VLOOKUP(BG$6,Data!$N$4:$Y$11,Data!$W$1,FALSE)/1000*(Mannings_n_bot)^1.5)/S632)^0.67</f>
        <v>4.7884161760269786E-2</v>
      </c>
    </row>
    <row r="633" spans="1:59" x14ac:dyDescent="0.25">
      <c r="A633" s="28">
        <v>0.626</v>
      </c>
      <c r="B633" s="94">
        <v>0.71685451407628054</v>
      </c>
      <c r="C633" s="94">
        <v>1.0290291206310491</v>
      </c>
      <c r="D633" s="94">
        <v>1.3960544480075532</v>
      </c>
      <c r="E633" s="94">
        <v>1.8203865110281063</v>
      </c>
      <c r="F633" s="94">
        <v>2.2993298209783588</v>
      </c>
      <c r="G633" s="94">
        <v>2.8358180794631407</v>
      </c>
      <c r="H633" s="94">
        <v>3.426679114758528</v>
      </c>
      <c r="I633" s="94">
        <v>4.075323062347711</v>
      </c>
      <c r="K633" s="28">
        <v>0.626</v>
      </c>
      <c r="L633" s="94">
        <v>2.5892793614121756</v>
      </c>
      <c r="M633" s="94">
        <v>3.1098395241603232</v>
      </c>
      <c r="N633" s="94">
        <v>3.6209315645644886</v>
      </c>
      <c r="O633" s="94">
        <v>4.1413560679069601</v>
      </c>
      <c r="P633" s="94">
        <v>4.6524539342917723</v>
      </c>
      <c r="Q633" s="94">
        <v>5.1728085975516098</v>
      </c>
      <c r="R633" s="94">
        <v>5.6839158808030588</v>
      </c>
      <c r="S633" s="94">
        <v>6.2042285210996706</v>
      </c>
      <c r="U633" s="28">
        <v>0.626</v>
      </c>
      <c r="V633" s="94">
        <v>1.2094510946037749</v>
      </c>
      <c r="W633" s="94">
        <v>1.4516426875546562</v>
      </c>
      <c r="X633" s="94">
        <v>1.6903781107814666</v>
      </c>
      <c r="Y633" s="94">
        <v>1.9325034667595853</v>
      </c>
      <c r="Z633" s="94">
        <v>2.1712399247556653</v>
      </c>
      <c r="AA633" s="94">
        <v>2.4133314323617454</v>
      </c>
      <c r="AB633" s="94">
        <v>2.6520714602737177</v>
      </c>
      <c r="AC633" s="94">
        <v>2.8941427089761298</v>
      </c>
      <c r="AE633" s="28">
        <v>0.626</v>
      </c>
      <c r="AF633" s="94">
        <f t="shared" si="158"/>
        <v>0.73905822988924008</v>
      </c>
      <c r="AG633" s="94">
        <f t="shared" si="144"/>
        <v>0.7394338714513885</v>
      </c>
      <c r="AH633" s="94">
        <f t="shared" si="145"/>
        <v>0.73937931631678067</v>
      </c>
      <c r="AI633" s="94">
        <f t="shared" si="146"/>
        <v>0.73962185228428134</v>
      </c>
      <c r="AJ633" s="94">
        <f t="shared" si="147"/>
        <v>0.73955918701239076</v>
      </c>
      <c r="AK633" s="94">
        <f t="shared" si="148"/>
        <v>0.73973554557405996</v>
      </c>
      <c r="AL633" s="94">
        <f t="shared" si="149"/>
        <v>0.7396742082312463</v>
      </c>
      <c r="AM633" s="94">
        <f t="shared" si="150"/>
        <v>0.73981172148097252</v>
      </c>
      <c r="AO633" s="28">
        <v>0.626</v>
      </c>
      <c r="AP633" s="94">
        <f t="shared" si="159"/>
        <v>0.27685483643036218</v>
      </c>
      <c r="AQ633" s="94">
        <f t="shared" si="151"/>
        <v>0.33089460489408812</v>
      </c>
      <c r="AR633" s="94">
        <f t="shared" si="152"/>
        <v>0.38555118292479112</v>
      </c>
      <c r="AS633" s="94">
        <f t="shared" si="153"/>
        <v>0.43956290673362192</v>
      </c>
      <c r="AT633" s="94">
        <f t="shared" si="154"/>
        <v>0.49421871843388349</v>
      </c>
      <c r="AU633" s="94">
        <f t="shared" si="155"/>
        <v>0.54821631730301956</v>
      </c>
      <c r="AV633" s="94">
        <f t="shared" si="156"/>
        <v>0.60287294650715095</v>
      </c>
      <c r="AW633" s="94">
        <f t="shared" si="157"/>
        <v>0.65686217851069406</v>
      </c>
      <c r="AY633" s="28">
        <v>0.626</v>
      </c>
      <c r="AZ633" s="34">
        <f>(((L633-VLOOKUP(AZ$6,Data!$N$4:$Y$11,Data!$W$1,FALSE)/1000)*VLOOKUP(AZ$6,Data!$N$4:$Y$11,Data!$P$1,FALSE)^1.5+VLOOKUP(AZ$6,Data!$N$4:$Y$11,Data!$W$1,FALSE)/1000*(Mannings_n_bot)^1.5)/L633)^0.67</f>
        <v>4.8995784919266511E-2</v>
      </c>
      <c r="BA633" s="34">
        <f>(((M633-VLOOKUP(BA$6,Data!$N$4:$Y$11,Data!$W$1,FALSE)/1000)*VLOOKUP(BA$6,Data!$N$4:$Y$11,Data!$P$1,FALSE)^1.5+VLOOKUP(BA$6,Data!$N$4:$Y$11,Data!$W$1,FALSE)/1000*(Mannings_n_bot)^1.5)/M633)^0.67</f>
        <v>4.8873249827733257E-2</v>
      </c>
      <c r="BB633" s="34">
        <f>(((N633-VLOOKUP(BB$6,Data!$N$4:$Y$11,Data!$W$1,FALSE)/1000)*VLOOKUP(BB$6,Data!$N$4:$Y$11,Data!$P$1,FALSE)^1.5+VLOOKUP(BB$6,Data!$N$4:$Y$11,Data!$W$1,FALSE)/1000*(Mannings_n_bot)^1.5)/N633)^0.67</f>
        <v>4.8705777161092159E-2</v>
      </c>
      <c r="BC633" s="34">
        <f>(((O633-VLOOKUP(BC$6,Data!$N$4:$Y$11,Data!$W$1,FALSE)/1000)*VLOOKUP(BC$6,Data!$N$4:$Y$11,Data!$P$1,FALSE)^1.5+VLOOKUP(BC$6,Data!$N$4:$Y$11,Data!$W$1,FALSE)/1000*(Mannings_n_bot)^1.5)/O633)^0.67</f>
        <v>4.8517091501525486E-2</v>
      </c>
      <c r="BD633" s="34">
        <f>(((P633-VLOOKUP(BD$6,Data!$N$4:$Y$11,Data!$W$1,FALSE)/1000)*VLOOKUP(BD$6,Data!$N$4:$Y$11,Data!$P$1,FALSE)^1.5+VLOOKUP(BD$6,Data!$N$4:$Y$11,Data!$W$1,FALSE)/1000*(Mannings_n_bot)^1.5)/P633)^0.67</f>
        <v>4.8300757740279178E-2</v>
      </c>
      <c r="BE633" s="34">
        <f>(((Q633-VLOOKUP(BE$6,Data!$N$4:$Y$11,Data!$W$1,FALSE)/1000)*VLOOKUP(BE$6,Data!$N$4:$Y$11,Data!$P$1,FALSE)^1.5+VLOOKUP(BE$6,Data!$N$4:$Y$11,Data!$W$1,FALSE)/1000*(Mannings_n_bot)^1.5)/Q633)^0.67</f>
        <v>4.8109058210064233E-2</v>
      </c>
      <c r="BF633" s="34">
        <f>(((R633-VLOOKUP(BF$6,Data!$N$4:$Y$11,Data!$W$1,FALSE)/1000)*VLOOKUP(BF$6,Data!$N$4:$Y$11,Data!$P$1,FALSE)^1.5+VLOOKUP(BF$6,Data!$N$4:$Y$11,Data!$W$1,FALSE)/1000*(Mannings_n_bot)^1.5)/R633)^0.67</f>
        <v>4.7978978290974951E-2</v>
      </c>
      <c r="BG633" s="34">
        <f>(((S633-VLOOKUP(BG$6,Data!$N$4:$Y$11,Data!$W$1,FALSE)/1000)*VLOOKUP(BG$6,Data!$N$4:$Y$11,Data!$P$1,FALSE)^1.5+VLOOKUP(BG$6,Data!$N$4:$Y$11,Data!$W$1,FALSE)/1000*(Mannings_n_bot)^1.5)/S633)^0.67</f>
        <v>4.7870911711681827E-2</v>
      </c>
    </row>
    <row r="634" spans="1:59" x14ac:dyDescent="0.25">
      <c r="A634" s="28">
        <v>0.627</v>
      </c>
      <c r="B634" s="94">
        <v>0.71782309409298217</v>
      </c>
      <c r="C634" s="94">
        <v>1.0304174023190569</v>
      </c>
      <c r="D634" s="94">
        <v>1.3979383024466501</v>
      </c>
      <c r="E634" s="94">
        <v>1.8228405757822483</v>
      </c>
      <c r="F634" s="94">
        <v>2.3024303290123767</v>
      </c>
      <c r="G634" s="94">
        <v>2.8396393052357198</v>
      </c>
      <c r="H634" s="94">
        <v>3.4312976539218338</v>
      </c>
      <c r="I634" s="94">
        <v>4.0808128262003169</v>
      </c>
      <c r="K634" s="28">
        <v>0.627</v>
      </c>
      <c r="L634" s="94">
        <v>2.5912943428362167</v>
      </c>
      <c r="M634" s="94">
        <v>3.1122532016380311</v>
      </c>
      <c r="N634" s="94">
        <v>3.6237430059361766</v>
      </c>
      <c r="O634" s="94">
        <v>4.1445660751800393</v>
      </c>
      <c r="P634" s="94">
        <v>4.6560616996687845</v>
      </c>
      <c r="Q634" s="94">
        <v>5.1768148634540418</v>
      </c>
      <c r="R634" s="94">
        <v>5.6883199073688395</v>
      </c>
      <c r="S634" s="94">
        <v>6.2090310095490242</v>
      </c>
      <c r="U634" s="28">
        <v>0.627</v>
      </c>
      <c r="V634" s="94">
        <v>1.2082295537957815</v>
      </c>
      <c r="W634" s="94">
        <v>1.4501717382959221</v>
      </c>
      <c r="X634" s="94">
        <v>1.6886660632531403</v>
      </c>
      <c r="Y634" s="94">
        <v>1.9305420579065777</v>
      </c>
      <c r="Z634" s="94">
        <v>2.1690374090840052</v>
      </c>
      <c r="AA634" s="94">
        <v>2.4108795805805663</v>
      </c>
      <c r="AB634" s="94">
        <v>2.6493784946846501</v>
      </c>
      <c r="AC634" s="94">
        <v>2.8912004228555861</v>
      </c>
      <c r="AE634" s="28">
        <v>0.627</v>
      </c>
      <c r="AF634" s="94">
        <f t="shared" si="158"/>
        <v>0.74005681051974914</v>
      </c>
      <c r="AG634" s="94">
        <f t="shared" si="144"/>
        <v>0.74043145498196838</v>
      </c>
      <c r="AH634" s="94">
        <f t="shared" si="145"/>
        <v>0.74037704459966225</v>
      </c>
      <c r="AI634" s="94">
        <f t="shared" si="146"/>
        <v>0.74061893719349603</v>
      </c>
      <c r="AJ634" s="94">
        <f t="shared" si="147"/>
        <v>0.74055643811575278</v>
      </c>
      <c r="AK634" s="94">
        <f t="shared" si="148"/>
        <v>0.7407323290250547</v>
      </c>
      <c r="AL634" s="94">
        <f t="shared" si="149"/>
        <v>0.74067115430772301</v>
      </c>
      <c r="AM634" s="94">
        <f t="shared" si="150"/>
        <v>0.74080830299958733</v>
      </c>
      <c r="AO634" s="28">
        <v>0.627</v>
      </c>
      <c r="AP634" s="94">
        <f t="shared" si="159"/>
        <v>0.2770133373992984</v>
      </c>
      <c r="AQ634" s="94">
        <f t="shared" si="151"/>
        <v>0.33108405247257228</v>
      </c>
      <c r="AR634" s="94">
        <f t="shared" si="152"/>
        <v>0.38577192150675138</v>
      </c>
      <c r="AS634" s="94">
        <f t="shared" si="153"/>
        <v>0.43981457713955363</v>
      </c>
      <c r="AT634" s="94">
        <f t="shared" si="154"/>
        <v>0.49450167921446642</v>
      </c>
      <c r="AU634" s="94">
        <f t="shared" si="155"/>
        <v>0.54853020247687079</v>
      </c>
      <c r="AV634" s="94">
        <f t="shared" si="156"/>
        <v>0.6032181223627765</v>
      </c>
      <c r="AW634" s="94">
        <f t="shared" si="157"/>
        <v>0.65723827436589266</v>
      </c>
      <c r="AY634" s="28">
        <v>0.627</v>
      </c>
      <c r="AZ634" s="34">
        <f>(((L634-VLOOKUP(AZ$6,Data!$N$4:$Y$11,Data!$W$1,FALSE)/1000)*VLOOKUP(AZ$6,Data!$N$4:$Y$11,Data!$P$1,FALSE)^1.5+VLOOKUP(AZ$6,Data!$N$4:$Y$11,Data!$W$1,FALSE)/1000*(Mannings_n_bot)^1.5)/L634)^0.67</f>
        <v>4.8984033467201891E-2</v>
      </c>
      <c r="BA634" s="34">
        <f>(((M634-VLOOKUP(BA$6,Data!$N$4:$Y$11,Data!$W$1,FALSE)/1000)*VLOOKUP(BA$6,Data!$N$4:$Y$11,Data!$P$1,FALSE)^1.5+VLOOKUP(BA$6,Data!$N$4:$Y$11,Data!$W$1,FALSE)/1000*(Mannings_n_bot)^1.5)/M634)^0.67</f>
        <v>4.8861298296133962E-2</v>
      </c>
      <c r="BB634" s="34">
        <f>(((N634-VLOOKUP(BB$6,Data!$N$4:$Y$11,Data!$W$1,FALSE)/1000)*VLOOKUP(BB$6,Data!$N$4:$Y$11,Data!$P$1,FALSE)^1.5+VLOOKUP(BB$6,Data!$N$4:$Y$11,Data!$W$1,FALSE)/1000*(Mannings_n_bot)^1.5)/N634)^0.67</f>
        <v>4.869362744536905E-2</v>
      </c>
      <c r="BC634" s="34">
        <f>(((O634-VLOOKUP(BC$6,Data!$N$4:$Y$11,Data!$W$1,FALSE)/1000)*VLOOKUP(BC$6,Data!$N$4:$Y$11,Data!$P$1,FALSE)^1.5+VLOOKUP(BC$6,Data!$N$4:$Y$11,Data!$W$1,FALSE)/1000*(Mannings_n_bot)^1.5)/O634)^0.67</f>
        <v>4.8504675902649841E-2</v>
      </c>
      <c r="BD634" s="34">
        <f>(((P634-VLOOKUP(BD$6,Data!$N$4:$Y$11,Data!$W$1,FALSE)/1000)*VLOOKUP(BD$6,Data!$N$4:$Y$11,Data!$P$1,FALSE)^1.5+VLOOKUP(BD$6,Data!$N$4:$Y$11,Data!$W$1,FALSE)/1000*(Mannings_n_bot)^1.5)/P634)^0.67</f>
        <v>4.8288083618319461E-2</v>
      </c>
      <c r="BE634" s="34">
        <f>(((Q634-VLOOKUP(BE$6,Data!$N$4:$Y$11,Data!$W$1,FALSE)/1000)*VLOOKUP(BE$6,Data!$N$4:$Y$11,Data!$P$1,FALSE)^1.5+VLOOKUP(BE$6,Data!$N$4:$Y$11,Data!$W$1,FALSE)/1000*(Mannings_n_bot)^1.5)/Q634)^0.67</f>
        <v>4.8096121054970395E-2</v>
      </c>
      <c r="BF634" s="34">
        <f>(((R634-VLOOKUP(BF$6,Data!$N$4:$Y$11,Data!$W$1,FALSE)/1000)*VLOOKUP(BF$6,Data!$N$4:$Y$11,Data!$P$1,FALSE)^1.5+VLOOKUP(BF$6,Data!$N$4:$Y$11,Data!$W$1,FALSE)/1000*(Mannings_n_bot)^1.5)/R634)^0.67</f>
        <v>4.7965888399534237E-2</v>
      </c>
      <c r="BG634" s="34">
        <f>(((S634-VLOOKUP(BG$6,Data!$N$4:$Y$11,Data!$W$1,FALSE)/1000)*VLOOKUP(BG$6,Data!$N$4:$Y$11,Data!$P$1,FALSE)^1.5+VLOOKUP(BG$6,Data!$N$4:$Y$11,Data!$W$1,FALSE)/1000*(Mannings_n_bot)^1.5)/S634)^0.67</f>
        <v>4.7857666906257465E-2</v>
      </c>
    </row>
    <row r="635" spans="1:59" x14ac:dyDescent="0.25">
      <c r="A635" s="28">
        <v>0.628</v>
      </c>
      <c r="B635" s="94">
        <v>0.71879069400672324</v>
      </c>
      <c r="C635" s="94">
        <v>1.0318042746257825</v>
      </c>
      <c r="D635" s="94">
        <v>1.3998202453044959</v>
      </c>
      <c r="E635" s="94">
        <v>1.8252921451085027</v>
      </c>
      <c r="F635" s="94">
        <v>2.3055276859926992</v>
      </c>
      <c r="G635" s="94">
        <v>2.8434566415419331</v>
      </c>
      <c r="H635" s="94">
        <v>3.4359114945673803</v>
      </c>
      <c r="I635" s="94">
        <v>4.0862969985573985</v>
      </c>
      <c r="K635" s="28">
        <v>0.628</v>
      </c>
      <c r="L635" s="94">
        <v>2.5933113652799857</v>
      </c>
      <c r="M635" s="94">
        <v>3.1146693319688241</v>
      </c>
      <c r="N635" s="94">
        <v>3.626557303027953</v>
      </c>
      <c r="O635" s="94">
        <v>4.1477793498894773</v>
      </c>
      <c r="P635" s="94">
        <v>4.6596731353588083</v>
      </c>
      <c r="Q635" s="94">
        <v>5.1808252113249216</v>
      </c>
      <c r="R635" s="94">
        <v>5.6927284187904563</v>
      </c>
      <c r="S635" s="94">
        <v>6.2138383944728002</v>
      </c>
      <c r="U635" s="28">
        <v>0.628</v>
      </c>
      <c r="V635" s="94">
        <v>1.2070046491698523</v>
      </c>
      <c r="W635" s="94">
        <v>1.4486967676089866</v>
      </c>
      <c r="X635" s="94">
        <v>1.6869493302311123</v>
      </c>
      <c r="Y635" s="94">
        <v>1.928575306181606</v>
      </c>
      <c r="Z635" s="94">
        <v>2.1668288865000438</v>
      </c>
      <c r="AA635" s="94">
        <v>2.4084210646233415</v>
      </c>
      <c r="AB635" s="94">
        <v>2.6466782008830552</v>
      </c>
      <c r="AC635" s="94">
        <v>2.8882501513255718</v>
      </c>
      <c r="AE635" s="28">
        <v>0.628</v>
      </c>
      <c r="AF635" s="94">
        <f t="shared" si="158"/>
        <v>0.74105438068977447</v>
      </c>
      <c r="AG635" s="94">
        <f t="shared" si="144"/>
        <v>0.74142802576739175</v>
      </c>
      <c r="AH635" s="94">
        <f t="shared" si="145"/>
        <v>0.74137376046956782</v>
      </c>
      <c r="AI635" s="94">
        <f t="shared" si="146"/>
        <v>0.74161500821198734</v>
      </c>
      <c r="AJ635" s="94">
        <f t="shared" si="147"/>
        <v>0.74155267571044448</v>
      </c>
      <c r="AK635" s="94">
        <f t="shared" si="148"/>
        <v>0.74172809789174121</v>
      </c>
      <c r="AL635" s="94">
        <f t="shared" si="149"/>
        <v>0.74166708617414767</v>
      </c>
      <c r="AM635" s="94">
        <f t="shared" si="150"/>
        <v>0.74180386946887567</v>
      </c>
      <c r="AO635" s="28">
        <v>0.628</v>
      </c>
      <c r="AP635" s="94">
        <f t="shared" si="159"/>
        <v>0.27717099598224271</v>
      </c>
      <c r="AQ635" s="94">
        <f t="shared" si="151"/>
        <v>0.33127249304938744</v>
      </c>
      <c r="AR635" s="94">
        <f t="shared" si="152"/>
        <v>0.38599148678437589</v>
      </c>
      <c r="AS635" s="94">
        <f t="shared" si="153"/>
        <v>0.4400649097105756</v>
      </c>
      <c r="AT635" s="94">
        <f t="shared" si="154"/>
        <v>0.49478313585941408</v>
      </c>
      <c r="AU635" s="94">
        <f t="shared" si="155"/>
        <v>0.54884241902744291</v>
      </c>
      <c r="AV635" s="94">
        <f t="shared" si="156"/>
        <v>0.60356146329169424</v>
      </c>
      <c r="AW635" s="94">
        <f t="shared" si="157"/>
        <v>0.65761237083219826</v>
      </c>
      <c r="AY635" s="28">
        <v>0.628</v>
      </c>
      <c r="AZ635" s="34">
        <f>(((L635-VLOOKUP(AZ$6,Data!$N$4:$Y$11,Data!$W$1,FALSE)/1000)*VLOOKUP(AZ$6,Data!$N$4:$Y$11,Data!$P$1,FALSE)^1.5+VLOOKUP(AZ$6,Data!$N$4:$Y$11,Data!$W$1,FALSE)/1000*(Mannings_n_bot)^1.5)/L635)^0.67</f>
        <v>4.8972287013544231E-2</v>
      </c>
      <c r="BA635" s="34">
        <f>(((M635-VLOOKUP(BA$6,Data!$N$4:$Y$11,Data!$W$1,FALSE)/1000)*VLOOKUP(BA$6,Data!$N$4:$Y$11,Data!$P$1,FALSE)^1.5+VLOOKUP(BA$6,Data!$N$4:$Y$11,Data!$W$1,FALSE)/1000*(Mannings_n_bot)^1.5)/M635)^0.67</f>
        <v>4.8849351731794402E-2</v>
      </c>
      <c r="BB635" s="34">
        <f>(((N635-VLOOKUP(BB$6,Data!$N$4:$Y$11,Data!$W$1,FALSE)/1000)*VLOOKUP(BB$6,Data!$N$4:$Y$11,Data!$P$1,FALSE)^1.5+VLOOKUP(BB$6,Data!$N$4:$Y$11,Data!$W$1,FALSE)/1000*(Mannings_n_bot)^1.5)/N635)^0.67</f>
        <v>4.868148276299205E-2</v>
      </c>
      <c r="BC635" s="34">
        <f>(((O635-VLOOKUP(BC$6,Data!$N$4:$Y$11,Data!$W$1,FALSE)/1000)*VLOOKUP(BC$6,Data!$N$4:$Y$11,Data!$P$1,FALSE)^1.5+VLOOKUP(BC$6,Data!$N$4:$Y$11,Data!$W$1,FALSE)/1000*(Mannings_n_bot)^1.5)/O635)^0.67</f>
        <v>4.8492265348288717E-2</v>
      </c>
      <c r="BD635" s="34">
        <f>(((P635-VLOOKUP(BD$6,Data!$N$4:$Y$11,Data!$W$1,FALSE)/1000)*VLOOKUP(BD$6,Data!$N$4:$Y$11,Data!$P$1,FALSE)^1.5+VLOOKUP(BD$6,Data!$N$4:$Y$11,Data!$W$1,FALSE)/1000*(Mannings_n_bot)^1.5)/P635)^0.67</f>
        <v>4.8275414621060594E-2</v>
      </c>
      <c r="BE635" s="34">
        <f>(((Q635-VLOOKUP(BE$6,Data!$N$4:$Y$11,Data!$W$1,FALSE)/1000)*VLOOKUP(BE$6,Data!$N$4:$Y$11,Data!$P$1,FALSE)^1.5+VLOOKUP(BE$6,Data!$N$4:$Y$11,Data!$W$1,FALSE)/1000*(Mannings_n_bot)^1.5)/Q635)^0.67</f>
        <v>4.8083189044275852E-2</v>
      </c>
      <c r="BF635" s="34">
        <f>(((R635-VLOOKUP(BF$6,Data!$N$4:$Y$11,Data!$W$1,FALSE)/1000)*VLOOKUP(BF$6,Data!$N$4:$Y$11,Data!$P$1,FALSE)^1.5+VLOOKUP(BF$6,Data!$N$4:$Y$11,Data!$W$1,FALSE)/1000*(Mannings_n_bot)^1.5)/R635)^0.67</f>
        <v>4.7952803703899621E-2</v>
      </c>
      <c r="BG635" s="34">
        <f>(((S635-VLOOKUP(BG$6,Data!$N$4:$Y$11,Data!$W$1,FALSE)/1000)*VLOOKUP(BG$6,Data!$N$4:$Y$11,Data!$P$1,FALSE)^1.5+VLOOKUP(BG$6,Data!$N$4:$Y$11,Data!$W$1,FALSE)/1000*(Mannings_n_bot)^1.5)/S635)^0.67</f>
        <v>4.7844427296929531E-2</v>
      </c>
    </row>
    <row r="636" spans="1:59" x14ac:dyDescent="0.25">
      <c r="A636" s="28">
        <v>0.629</v>
      </c>
      <c r="B636" s="94">
        <v>0.71975731111815211</v>
      </c>
      <c r="C636" s="94">
        <v>1.0331897336975002</v>
      </c>
      <c r="D636" s="94">
        <v>1.4017002713486886</v>
      </c>
      <c r="E636" s="94">
        <v>1.8277412122081886</v>
      </c>
      <c r="F636" s="94">
        <v>2.3086218833240482</v>
      </c>
      <c r="G636" s="94">
        <v>2.8472700778083198</v>
      </c>
      <c r="H636" s="94">
        <v>3.4405206239071866</v>
      </c>
      <c r="I636" s="94">
        <v>4.0917755642408924</v>
      </c>
      <c r="K636" s="28">
        <v>0.629</v>
      </c>
      <c r="L636" s="94">
        <v>2.5953304385208749</v>
      </c>
      <c r="M636" s="94">
        <v>3.1170879268705431</v>
      </c>
      <c r="N636" s="94">
        <v>3.6293744694877068</v>
      </c>
      <c r="O636" s="94">
        <v>4.1509959076230798</v>
      </c>
      <c r="P636" s="94">
        <v>4.6632882588796747</v>
      </c>
      <c r="Q636" s="94">
        <v>5.18483966062173</v>
      </c>
      <c r="R636" s="94">
        <v>5.6971414364554116</v>
      </c>
      <c r="S636" s="94">
        <v>6.2186506991980037</v>
      </c>
      <c r="U636" s="28">
        <v>0.629</v>
      </c>
      <c r="V636" s="94">
        <v>1.2057763704744446</v>
      </c>
      <c r="W636" s="94">
        <v>1.4472177631982122</v>
      </c>
      <c r="X636" s="94">
        <v>1.6852278973961179</v>
      </c>
      <c r="Y636" s="94">
        <v>1.9266031952220339</v>
      </c>
      <c r="Z636" s="94">
        <v>2.1646143386175005</v>
      </c>
      <c r="AA636" s="94">
        <v>2.4059558640607888</v>
      </c>
      <c r="AB636" s="94">
        <v>2.6439705564159679</v>
      </c>
      <c r="AC636" s="94">
        <v>2.885291869890338</v>
      </c>
      <c r="AE636" s="28">
        <v>0.629</v>
      </c>
      <c r="AF636" s="94">
        <f t="shared" si="158"/>
        <v>0.74205093761635499</v>
      </c>
      <c r="AG636" s="94">
        <f t="shared" si="144"/>
        <v>0.7424235810384705</v>
      </c>
      <c r="AH636" s="94">
        <f t="shared" si="145"/>
        <v>0.74236946115530877</v>
      </c>
      <c r="AI636" s="94">
        <f t="shared" si="146"/>
        <v>0.74261006257745565</v>
      </c>
      <c r="AJ636" s="94">
        <f t="shared" si="147"/>
        <v>0.74254789703187052</v>
      </c>
      <c r="AK636" s="94">
        <f t="shared" si="148"/>
        <v>0.74272284941598621</v>
      </c>
      <c r="AL636" s="94">
        <f t="shared" si="149"/>
        <v>0.74266200107013924</v>
      </c>
      <c r="AM636" s="94">
        <f t="shared" si="150"/>
        <v>0.74279841813349545</v>
      </c>
      <c r="AO636" s="28">
        <v>0.629</v>
      </c>
      <c r="AP636" s="94">
        <f t="shared" si="159"/>
        <v>0.2773278116864204</v>
      </c>
      <c r="AQ636" s="94">
        <f t="shared" si="151"/>
        <v>0.33145992603897761</v>
      </c>
      <c r="AR636" s="94">
        <f t="shared" si="152"/>
        <v>0.38620987807481361</v>
      </c>
      <c r="AS636" s="94">
        <f t="shared" si="153"/>
        <v>0.4403139036710782</v>
      </c>
      <c r="AT636" s="94">
        <f t="shared" si="154"/>
        <v>0.49506308749583494</v>
      </c>
      <c r="AU636" s="94">
        <f t="shared" si="155"/>
        <v>0.5491529659890958</v>
      </c>
      <c r="AV636" s="94">
        <f t="shared" si="156"/>
        <v>0.60390296823098955</v>
      </c>
      <c r="AW636" s="94">
        <f t="shared" si="157"/>
        <v>0.6579844667539525</v>
      </c>
      <c r="AY636" s="28">
        <v>0.629</v>
      </c>
      <c r="AZ636" s="34">
        <f>(((L636-VLOOKUP(AZ$6,Data!$N$4:$Y$11,Data!$W$1,FALSE)/1000)*VLOOKUP(AZ$6,Data!$N$4:$Y$11,Data!$P$1,FALSE)^1.5+VLOOKUP(AZ$6,Data!$N$4:$Y$11,Data!$W$1,FALSE)/1000*(Mannings_n_bot)^1.5)/L636)^0.67</f>
        <v>4.8960545515903113E-2</v>
      </c>
      <c r="BA636" s="34">
        <f>(((M636-VLOOKUP(BA$6,Data!$N$4:$Y$11,Data!$W$1,FALSE)/1000)*VLOOKUP(BA$6,Data!$N$4:$Y$11,Data!$P$1,FALSE)^1.5+VLOOKUP(BA$6,Data!$N$4:$Y$11,Data!$W$1,FALSE)/1000*(Mannings_n_bot)^1.5)/M636)^0.67</f>
        <v>4.8837410091822998E-2</v>
      </c>
      <c r="BB636" s="34">
        <f>(((N636-VLOOKUP(BB$6,Data!$N$4:$Y$11,Data!$W$1,FALSE)/1000)*VLOOKUP(BB$6,Data!$N$4:$Y$11,Data!$P$1,FALSE)^1.5+VLOOKUP(BB$6,Data!$N$4:$Y$11,Data!$W$1,FALSE)/1000*(Mannings_n_bot)^1.5)/N636)^0.67</f>
        <v>4.8669343070346843E-2</v>
      </c>
      <c r="BC636" s="34">
        <f>(((O636-VLOOKUP(BC$6,Data!$N$4:$Y$11,Data!$W$1,FALSE)/1000)*VLOOKUP(BC$6,Data!$N$4:$Y$11,Data!$P$1,FALSE)^1.5+VLOOKUP(BC$6,Data!$N$4:$Y$11,Data!$W$1,FALSE)/1000*(Mannings_n_bot)^1.5)/O636)^0.67</f>
        <v>4.8479859794030723E-2</v>
      </c>
      <c r="BD636" s="34">
        <f>(((P636-VLOOKUP(BD$6,Data!$N$4:$Y$11,Data!$W$1,FALSE)/1000)*VLOOKUP(BD$6,Data!$N$4:$Y$11,Data!$P$1,FALSE)^1.5+VLOOKUP(BD$6,Data!$N$4:$Y$11,Data!$W$1,FALSE)/1000*(Mannings_n_bot)^1.5)/P636)^0.67</f>
        <v>4.8262750703154146E-2</v>
      </c>
      <c r="BE636" s="34">
        <f>(((Q636-VLOOKUP(BE$6,Data!$N$4:$Y$11,Data!$W$1,FALSE)/1000)*VLOOKUP(BE$6,Data!$N$4:$Y$11,Data!$P$1,FALSE)^1.5+VLOOKUP(BE$6,Data!$N$4:$Y$11,Data!$W$1,FALSE)/1000*(Mannings_n_bot)^1.5)/Q636)^0.67</f>
        <v>4.8070262131813458E-2</v>
      </c>
      <c r="BF636" s="34">
        <f>(((R636-VLOOKUP(BF$6,Data!$N$4:$Y$11,Data!$W$1,FALSE)/1000)*VLOOKUP(BF$6,Data!$N$4:$Y$11,Data!$P$1,FALSE)^1.5+VLOOKUP(BF$6,Data!$N$4:$Y$11,Data!$W$1,FALSE)/1000*(Mannings_n_bot)^1.5)/R636)^0.67</f>
        <v>4.7939724157336619E-2</v>
      </c>
      <c r="BG636" s="34">
        <f>(((S636-VLOOKUP(BG$6,Data!$N$4:$Y$11,Data!$W$1,FALSE)/1000)*VLOOKUP(BG$6,Data!$N$4:$Y$11,Data!$P$1,FALSE)^1.5+VLOOKUP(BG$6,Data!$N$4:$Y$11,Data!$W$1,FALSE)/1000*(Mannings_n_bot)^1.5)/S636)^0.67</f>
        <v>4.7831192836502306E-2</v>
      </c>
    </row>
    <row r="637" spans="1:59" x14ac:dyDescent="0.25">
      <c r="A637" s="28">
        <v>0.63</v>
      </c>
      <c r="B637" s="94">
        <v>0.72072294271967463</v>
      </c>
      <c r="C637" s="94">
        <v>1.0345737756686777</v>
      </c>
      <c r="D637" s="94">
        <v>1.4035783753308062</v>
      </c>
      <c r="E637" s="94">
        <v>1.8301877702617664</v>
      </c>
      <c r="F637" s="94">
        <v>2.3117129123847855</v>
      </c>
      <c r="G637" s="94">
        <v>2.8510796034289441</v>
      </c>
      <c r="H637" s="94">
        <v>3.4451250291140196</v>
      </c>
      <c r="I637" s="94">
        <v>4.0972485080260777</v>
      </c>
      <c r="K637" s="28">
        <v>0.63</v>
      </c>
      <c r="L637" s="94">
        <v>2.5973515724005747</v>
      </c>
      <c r="M637" s="94">
        <v>3.1195089981381581</v>
      </c>
      <c r="N637" s="94">
        <v>3.6321945190531544</v>
      </c>
      <c r="O637" s="94">
        <v>4.1542157640713082</v>
      </c>
      <c r="P637" s="94">
        <v>4.6669070878645513</v>
      </c>
      <c r="Q637" s="94">
        <v>5.188858230930113</v>
      </c>
      <c r="R637" s="94">
        <v>5.7015589818920756</v>
      </c>
      <c r="S637" s="94">
        <v>6.2234679472053154</v>
      </c>
      <c r="U637" s="28">
        <v>0.63</v>
      </c>
      <c r="V637" s="94">
        <v>1.2045447073879056</v>
      </c>
      <c r="W637" s="94">
        <v>1.4457347126839508</v>
      </c>
      <c r="X637" s="94">
        <v>1.6835017503310417</v>
      </c>
      <c r="Y637" s="94">
        <v>1.9246257085534808</v>
      </c>
      <c r="Z637" s="94">
        <v>2.162393746924514</v>
      </c>
      <c r="AA637" s="94">
        <v>2.4034839583241521</v>
      </c>
      <c r="AB637" s="94">
        <v>2.6412555386771062</v>
      </c>
      <c r="AC637" s="94">
        <v>2.8823255538869348</v>
      </c>
      <c r="AE637" s="28">
        <v>0.63</v>
      </c>
      <c r="AF637" s="94">
        <f t="shared" si="158"/>
        <v>0.74304647850803229</v>
      </c>
      <c r="AG637" s="94">
        <f t="shared" si="144"/>
        <v>0.74341811801753221</v>
      </c>
      <c r="AH637" s="94">
        <f t="shared" si="145"/>
        <v>0.7433641438772125</v>
      </c>
      <c r="AI637" s="94">
        <f t="shared" si="146"/>
        <v>0.74360409751912648</v>
      </c>
      <c r="AJ637" s="94">
        <f t="shared" si="147"/>
        <v>0.74354209930695681</v>
      </c>
      <c r="AK637" s="94">
        <f t="shared" si="148"/>
        <v>0.74371658083118486</v>
      </c>
      <c r="AL637" s="94">
        <f t="shared" si="149"/>
        <v>0.74365589622684414</v>
      </c>
      <c r="AM637" s="94">
        <f t="shared" si="150"/>
        <v>0.74379194622963474</v>
      </c>
      <c r="AO637" s="28">
        <v>0.63</v>
      </c>
      <c r="AP637" s="94">
        <f t="shared" si="159"/>
        <v>0.27748378401217133</v>
      </c>
      <c r="AQ637" s="94">
        <f t="shared" si="151"/>
        <v>0.33164635084756955</v>
      </c>
      <c r="AR637" s="94">
        <f t="shared" si="152"/>
        <v>0.3864270946856373</v>
      </c>
      <c r="AS637" s="94">
        <f t="shared" si="153"/>
        <v>0.44056155823454496</v>
      </c>
      <c r="AT637" s="94">
        <f t="shared" si="154"/>
        <v>0.49534153323857189</v>
      </c>
      <c r="AU637" s="94">
        <f t="shared" si="155"/>
        <v>0.54946184238259332</v>
      </c>
      <c r="AV637" s="94">
        <f t="shared" si="156"/>
        <v>0.60424263610279216</v>
      </c>
      <c r="AW637" s="94">
        <f t="shared" si="157"/>
        <v>0.65835456095921097</v>
      </c>
      <c r="AY637" s="28">
        <v>0.63</v>
      </c>
      <c r="AZ637" s="34">
        <f>(((L637-VLOOKUP(AZ$6,Data!$N$4:$Y$11,Data!$W$1,FALSE)/1000)*VLOOKUP(AZ$6,Data!$N$4:$Y$11,Data!$P$1,FALSE)^1.5+VLOOKUP(AZ$6,Data!$N$4:$Y$11,Data!$W$1,FALSE)/1000*(Mannings_n_bot)^1.5)/L637)^0.67</f>
        <v>4.8948808931778109E-2</v>
      </c>
      <c r="BA637" s="34">
        <f>(((M637-VLOOKUP(BA$6,Data!$N$4:$Y$11,Data!$W$1,FALSE)/1000)*VLOOKUP(BA$6,Data!$N$4:$Y$11,Data!$P$1,FALSE)^1.5+VLOOKUP(BA$6,Data!$N$4:$Y$11,Data!$W$1,FALSE)/1000*(Mannings_n_bot)^1.5)/M637)^0.67</f>
        <v>4.8825473333214284E-2</v>
      </c>
      <c r="BB637" s="34">
        <f>(((N637-VLOOKUP(BB$6,Data!$N$4:$Y$11,Data!$W$1,FALSE)/1000)*VLOOKUP(BB$6,Data!$N$4:$Y$11,Data!$P$1,FALSE)^1.5+VLOOKUP(BB$6,Data!$N$4:$Y$11,Data!$W$1,FALSE)/1000*(Mannings_n_bot)^1.5)/N637)^0.67</f>
        <v>4.8657208323703141E-2</v>
      </c>
      <c r="BC637" s="34">
        <f>(((O637-VLOOKUP(BC$6,Data!$N$4:$Y$11,Data!$W$1,FALSE)/1000)*VLOOKUP(BC$6,Data!$N$4:$Y$11,Data!$P$1,FALSE)^1.5+VLOOKUP(BC$6,Data!$N$4:$Y$11,Data!$W$1,FALSE)/1000*(Mannings_n_bot)^1.5)/O637)^0.67</f>
        <v>4.8467459195344717E-2</v>
      </c>
      <c r="BD637" s="34">
        <f>(((P637-VLOOKUP(BD$6,Data!$N$4:$Y$11,Data!$W$1,FALSE)/1000)*VLOOKUP(BD$6,Data!$N$4:$Y$11,Data!$P$1,FALSE)^1.5+VLOOKUP(BD$6,Data!$N$4:$Y$11,Data!$W$1,FALSE)/1000*(Mannings_n_bot)^1.5)/P637)^0.67</f>
        <v>4.8250091819128996E-2</v>
      </c>
      <c r="BE637" s="34">
        <f>(((Q637-VLOOKUP(BE$6,Data!$N$4:$Y$11,Data!$W$1,FALSE)/1000)*VLOOKUP(BE$6,Data!$N$4:$Y$11,Data!$P$1,FALSE)^1.5+VLOOKUP(BE$6,Data!$N$4:$Y$11,Data!$W$1,FALSE)/1000*(Mannings_n_bot)^1.5)/Q637)^0.67</f>
        <v>4.8057340271289627E-2</v>
      </c>
      <c r="BF637" s="34">
        <f>(((R637-VLOOKUP(BF$6,Data!$N$4:$Y$11,Data!$W$1,FALSE)/1000)*VLOOKUP(BF$6,Data!$N$4:$Y$11,Data!$P$1,FALSE)^1.5+VLOOKUP(BF$6,Data!$N$4:$Y$11,Data!$W$1,FALSE)/1000*(Mannings_n_bot)^1.5)/R637)^0.67</f>
        <v>4.792664971298264E-2</v>
      </c>
      <c r="BG637" s="34">
        <f>(((S637-VLOOKUP(BG$6,Data!$N$4:$Y$11,Data!$W$1,FALSE)/1000)*VLOOKUP(BG$6,Data!$N$4:$Y$11,Data!$P$1,FALSE)^1.5+VLOOKUP(BG$6,Data!$N$4:$Y$11,Data!$W$1,FALSE)/1000*(Mannings_n_bot)^1.5)/S637)^0.67</f>
        <v>4.7817963477649481E-2</v>
      </c>
    </row>
    <row r="638" spans="1:59" x14ac:dyDescent="0.25">
      <c r="A638" s="28">
        <v>0.63100000000000001</v>
      </c>
      <c r="B638" s="94">
        <v>0.72168758609539918</v>
      </c>
      <c r="C638" s="94">
        <v>1.0359563966618992</v>
      </c>
      <c r="D638" s="94">
        <v>1.4054545519862955</v>
      </c>
      <c r="E638" s="94">
        <v>1.8326318124286924</v>
      </c>
      <c r="F638" s="94">
        <v>2.314800764526737</v>
      </c>
      <c r="G638" s="94">
        <v>2.8548852077651774</v>
      </c>
      <c r="H638" s="94">
        <v>3.4497246973211193</v>
      </c>
      <c r="I638" s="94">
        <v>4.1027158146412797</v>
      </c>
      <c r="K638" s="28">
        <v>0.63100000000000001</v>
      </c>
      <c r="L638" s="94">
        <v>2.5993747768257016</v>
      </c>
      <c r="M638" s="94">
        <v>3.1219325576445134</v>
      </c>
      <c r="N638" s="94">
        <v>3.6350174655526972</v>
      </c>
      <c r="O638" s="94">
        <v>4.1574389350282566</v>
      </c>
      <c r="P638" s="94">
        <v>4.6705296400630614</v>
      </c>
      <c r="Q638" s="94">
        <v>5.1928809419651154</v>
      </c>
      <c r="R638" s="94">
        <v>5.7059810767710202</v>
      </c>
      <c r="S638" s="94">
        <v>6.2282901621305733</v>
      </c>
      <c r="U638" s="28">
        <v>0.63100000000000001</v>
      </c>
      <c r="V638" s="94">
        <v>1.203309649517823</v>
      </c>
      <c r="W638" s="94">
        <v>1.44424760360177</v>
      </c>
      <c r="X638" s="94">
        <v>1.6817708745200168</v>
      </c>
      <c r="Y638" s="94">
        <v>1.9226428295887901</v>
      </c>
      <c r="Z638" s="94">
        <v>2.1601670927824759</v>
      </c>
      <c r="AA638" s="94">
        <v>2.4010053267039067</v>
      </c>
      <c r="AB638" s="94">
        <v>2.6385331249054542</v>
      </c>
      <c r="AC638" s="94">
        <v>2.879351178483653</v>
      </c>
      <c r="AE638" s="28">
        <v>0.63100000000000001</v>
      </c>
      <c r="AF638" s="94">
        <f t="shared" si="158"/>
        <v>0.74404100056479305</v>
      </c>
      <c r="AG638" s="94">
        <f t="shared" si="144"/>
        <v>0.74441163391836573</v>
      </c>
      <c r="AH638" s="94">
        <f t="shared" si="145"/>
        <v>0.74435780584706268</v>
      </c>
      <c r="AI638" s="94">
        <f t="shared" si="146"/>
        <v>0.74459711025769149</v>
      </c>
      <c r="AJ638" s="94">
        <f t="shared" si="147"/>
        <v>0.7445352797540945</v>
      </c>
      <c r="AK638" s="94">
        <f t="shared" si="148"/>
        <v>0.74470928936220449</v>
      </c>
      <c r="AL638" s="94">
        <f t="shared" si="149"/>
        <v>0.74464876886687614</v>
      </c>
      <c r="AM638" s="94">
        <f t="shared" si="150"/>
        <v>0.74478445098495749</v>
      </c>
      <c r="AO638" s="28">
        <v>0.63100000000000001</v>
      </c>
      <c r="AP638" s="94">
        <f t="shared" si="159"/>
        <v>0.27763891245290451</v>
      </c>
      <c r="AQ638" s="94">
        <f t="shared" si="151"/>
        <v>0.33183176687312055</v>
      </c>
      <c r="AR638" s="94">
        <f t="shared" si="152"/>
        <v>0.38664313591478133</v>
      </c>
      <c r="AS638" s="94">
        <f t="shared" si="153"/>
        <v>0.4408078726034822</v>
      </c>
      <c r="AT638" s="94">
        <f t="shared" si="154"/>
        <v>0.49561847219012245</v>
      </c>
      <c r="AU638" s="94">
        <f t="shared" si="155"/>
        <v>0.54976904721501618</v>
      </c>
      <c r="AV638" s="94">
        <f t="shared" si="156"/>
        <v>0.6045804658141799</v>
      </c>
      <c r="AW638" s="94">
        <f t="shared" si="157"/>
        <v>0.65872265225964088</v>
      </c>
      <c r="AY638" s="28">
        <v>0.63100000000000001</v>
      </c>
      <c r="AZ638" s="34">
        <f>(((L638-VLOOKUP(AZ$6,Data!$N$4:$Y$11,Data!$W$1,FALSE)/1000)*VLOOKUP(AZ$6,Data!$N$4:$Y$11,Data!$P$1,FALSE)^1.5+VLOOKUP(AZ$6,Data!$N$4:$Y$11,Data!$W$1,FALSE)/1000*(Mannings_n_bot)^1.5)/L638)^0.67</f>
        <v>4.8937077218557126E-2</v>
      </c>
      <c r="BA638" s="34">
        <f>(((M638-VLOOKUP(BA$6,Data!$N$4:$Y$11,Data!$W$1,FALSE)/1000)*VLOOKUP(BA$6,Data!$N$4:$Y$11,Data!$P$1,FALSE)^1.5+VLOOKUP(BA$6,Data!$N$4:$Y$11,Data!$W$1,FALSE)/1000*(Mannings_n_bot)^1.5)/M638)^0.67</f>
        <v>4.881354141284739E-2</v>
      </c>
      <c r="BB638" s="34">
        <f>(((N638-VLOOKUP(BB$6,Data!$N$4:$Y$11,Data!$W$1,FALSE)/1000)*VLOOKUP(BB$6,Data!$N$4:$Y$11,Data!$P$1,FALSE)^1.5+VLOOKUP(BB$6,Data!$N$4:$Y$11,Data!$W$1,FALSE)/1000*(Mannings_n_bot)^1.5)/N638)^0.67</f>
        <v>4.8645078479213288E-2</v>
      </c>
      <c r="BC638" s="34">
        <f>(((O638-VLOOKUP(BC$6,Data!$N$4:$Y$11,Data!$W$1,FALSE)/1000)*VLOOKUP(BC$6,Data!$N$4:$Y$11,Data!$P$1,FALSE)^1.5+VLOOKUP(BC$6,Data!$N$4:$Y$11,Data!$W$1,FALSE)/1000*(Mannings_n_bot)^1.5)/O638)^0.67</f>
        <v>4.8455063507577702E-2</v>
      </c>
      <c r="BD638" s="34">
        <f>(((P638-VLOOKUP(BD$6,Data!$N$4:$Y$11,Data!$W$1,FALSE)/1000)*VLOOKUP(BD$6,Data!$N$4:$Y$11,Data!$P$1,FALSE)^1.5+VLOOKUP(BD$6,Data!$N$4:$Y$11,Data!$W$1,FALSE)/1000*(Mannings_n_bot)^1.5)/P638)^0.67</f>
        <v>4.8237437923389498E-2</v>
      </c>
      <c r="BE638" s="34">
        <f>(((Q638-VLOOKUP(BE$6,Data!$N$4:$Y$11,Data!$W$1,FALSE)/1000)*VLOOKUP(BE$6,Data!$N$4:$Y$11,Data!$P$1,FALSE)^1.5+VLOOKUP(BE$6,Data!$N$4:$Y$11,Data!$W$1,FALSE)/1000*(Mannings_n_bot)^1.5)/Q638)^0.67</f>
        <v>4.8044423416282289E-2</v>
      </c>
      <c r="BF638" s="34">
        <f>(((R638-VLOOKUP(BF$6,Data!$N$4:$Y$11,Data!$W$1,FALSE)/1000)*VLOOKUP(BF$6,Data!$N$4:$Y$11,Data!$P$1,FALSE)^1.5+VLOOKUP(BF$6,Data!$N$4:$Y$11,Data!$W$1,FALSE)/1000*(Mannings_n_bot)^1.5)/R638)^0.67</f>
        <v>4.7913580323845045E-2</v>
      </c>
      <c r="BG638" s="34">
        <f>(((S638-VLOOKUP(BG$6,Data!$N$4:$Y$11,Data!$W$1,FALSE)/1000)*VLOOKUP(BG$6,Data!$N$4:$Y$11,Data!$P$1,FALSE)^1.5+VLOOKUP(BG$6,Data!$N$4:$Y$11,Data!$W$1,FALSE)/1000*(Mannings_n_bot)^1.5)/S638)^0.67</f>
        <v>4.7804739172912156E-2</v>
      </c>
    </row>
    <row r="639" spans="1:59" x14ac:dyDescent="0.25">
      <c r="A639" s="28">
        <v>0.63200000000000001</v>
      </c>
      <c r="B639" s="94">
        <v>0.72265123852107771</v>
      </c>
      <c r="C639" s="94">
        <v>1.037337592787779</v>
      </c>
      <c r="D639" s="94">
        <v>1.4073287960343615</v>
      </c>
      <c r="E639" s="94">
        <v>1.8350733318472767</v>
      </c>
      <c r="F639" s="94">
        <v>2.3178854310750054</v>
      </c>
      <c r="G639" s="94">
        <v>2.8586868801454641</v>
      </c>
      <c r="H639" s="94">
        <v>3.4543196156219338</v>
      </c>
      <c r="I639" s="94">
        <v>4.1081774687675292</v>
      </c>
      <c r="K639" s="28">
        <v>0.63200000000000001</v>
      </c>
      <c r="L639" s="94">
        <v>2.6014000617684139</v>
      </c>
      <c r="M639" s="94">
        <v>3.1243586173410729</v>
      </c>
      <c r="N639" s="94">
        <v>3.6378433229062952</v>
      </c>
      <c r="O639" s="94">
        <v>4.1606654363926472</v>
      </c>
      <c r="P639" s="94">
        <v>4.6741559333423917</v>
      </c>
      <c r="Q639" s="94">
        <v>5.1969078135724152</v>
      </c>
      <c r="R639" s="94">
        <v>5.7104077429064013</v>
      </c>
      <c r="S639" s="94">
        <v>6.2331173677662628</v>
      </c>
      <c r="U639" s="28">
        <v>0.63200000000000001</v>
      </c>
      <c r="V639" s="94">
        <v>1.2020711864003726</v>
      </c>
      <c r="W639" s="94">
        <v>1.4427564234016654</v>
      </c>
      <c r="X639" s="94">
        <v>1.6800352553475082</v>
      </c>
      <c r="Y639" s="94">
        <v>1.9206545416269827</v>
      </c>
      <c r="Z639" s="94">
        <v>2.1579343574248608</v>
      </c>
      <c r="AA639" s="94">
        <v>2.3985199483484614</v>
      </c>
      <c r="AB639" s="94">
        <v>2.6358032921838319</v>
      </c>
      <c r="AC639" s="94">
        <v>2.8763687186784677</v>
      </c>
      <c r="AE639" s="28">
        <v>0.63200000000000001</v>
      </c>
      <c r="AF639" s="94">
        <f t="shared" si="158"/>
        <v>0.74503450097800883</v>
      </c>
      <c r="AG639" s="94">
        <f t="shared" si="144"/>
        <v>0.74540412594615857</v>
      </c>
      <c r="AH639" s="94">
        <f t="shared" si="145"/>
        <v>0.74535044426804087</v>
      </c>
      <c r="AI639" s="94">
        <f t="shared" si="146"/>
        <v>0.74558909800525031</v>
      </c>
      <c r="AJ639" s="94">
        <f t="shared" si="147"/>
        <v>0.74552743558307899</v>
      </c>
      <c r="AK639" s="94">
        <f t="shared" si="148"/>
        <v>0.74570097222532294</v>
      </c>
      <c r="AL639" s="94">
        <f t="shared" si="149"/>
        <v>0.74564061620426003</v>
      </c>
      <c r="AM639" s="94">
        <f t="shared" si="150"/>
        <v>0.74577592961854267</v>
      </c>
      <c r="AO639" s="28">
        <v>0.63200000000000001</v>
      </c>
      <c r="AP639" s="94">
        <f t="shared" si="159"/>
        <v>0.27779319649505363</v>
      </c>
      <c r="AQ639" s="94">
        <f t="shared" si="151"/>
        <v>0.33201617350526358</v>
      </c>
      <c r="AR639" s="94">
        <f t="shared" si="152"/>
        <v>0.38685800105047896</v>
      </c>
      <c r="AS639" s="94">
        <f t="shared" si="153"/>
        <v>0.44105284596934813</v>
      </c>
      <c r="AT639" s="94">
        <f t="shared" si="154"/>
        <v>0.49589390344055845</v>
      </c>
      <c r="AU639" s="94">
        <f t="shared" si="155"/>
        <v>0.55007457947967131</v>
      </c>
      <c r="AV639" s="94">
        <f t="shared" si="156"/>
        <v>0.60491645625708046</v>
      </c>
      <c r="AW639" s="94">
        <f t="shared" si="157"/>
        <v>0.65908873945041091</v>
      </c>
      <c r="AY639" s="28">
        <v>0.63200000000000001</v>
      </c>
      <c r="AZ639" s="34">
        <f>(((L639-VLOOKUP(AZ$6,Data!$N$4:$Y$11,Data!$W$1,FALSE)/1000)*VLOOKUP(AZ$6,Data!$N$4:$Y$11,Data!$P$1,FALSE)^1.5+VLOOKUP(AZ$6,Data!$N$4:$Y$11,Data!$W$1,FALSE)/1000*(Mannings_n_bot)^1.5)/L639)^0.67</f>
        <v>4.8925350333514646E-2</v>
      </c>
      <c r="BA639" s="34">
        <f>(((M639-VLOOKUP(BA$6,Data!$N$4:$Y$11,Data!$W$1,FALSE)/1000)*VLOOKUP(BA$6,Data!$N$4:$Y$11,Data!$P$1,FALSE)^1.5+VLOOKUP(BA$6,Data!$N$4:$Y$11,Data!$W$1,FALSE)/1000*(Mannings_n_bot)^1.5)/M639)^0.67</f>
        <v>4.8801614287484231E-2</v>
      </c>
      <c r="BB639" s="34">
        <f>(((N639-VLOOKUP(BB$6,Data!$N$4:$Y$11,Data!$W$1,FALSE)/1000)*VLOOKUP(BB$6,Data!$N$4:$Y$11,Data!$P$1,FALSE)^1.5+VLOOKUP(BB$6,Data!$N$4:$Y$11,Data!$W$1,FALSE)/1000*(Mannings_n_bot)^1.5)/N639)^0.67</f>
        <v>4.8632953492910073E-2</v>
      </c>
      <c r="BC639" s="34">
        <f>(((O639-VLOOKUP(BC$6,Data!$N$4:$Y$11,Data!$W$1,FALSE)/1000)*VLOOKUP(BC$6,Data!$N$4:$Y$11,Data!$P$1,FALSE)^1.5+VLOOKUP(BC$6,Data!$N$4:$Y$11,Data!$W$1,FALSE)/1000*(Mannings_n_bot)^1.5)/O639)^0.67</f>
        <v>4.8442672685953356E-2</v>
      </c>
      <c r="BD639" s="34">
        <f>(((P639-VLOOKUP(BD$6,Data!$N$4:$Y$11,Data!$W$1,FALSE)/1000)*VLOOKUP(BD$6,Data!$N$4:$Y$11,Data!$P$1,FALSE)^1.5+VLOOKUP(BD$6,Data!$N$4:$Y$11,Data!$W$1,FALSE)/1000*(Mannings_n_bot)^1.5)/P639)^0.67</f>
        <v>4.822478897021356E-2</v>
      </c>
      <c r="BE639" s="34">
        <f>(((Q639-VLOOKUP(BE$6,Data!$N$4:$Y$11,Data!$W$1,FALSE)/1000)*VLOOKUP(BE$6,Data!$N$4:$Y$11,Data!$P$1,FALSE)^1.5+VLOOKUP(BE$6,Data!$N$4:$Y$11,Data!$W$1,FALSE)/1000*(Mannings_n_bot)^1.5)/Q639)^0.67</f>
        <v>4.8031511520238976E-2</v>
      </c>
      <c r="BF639" s="34">
        <f>(((R639-VLOOKUP(BF$6,Data!$N$4:$Y$11,Data!$W$1,FALSE)/1000)*VLOOKUP(BF$6,Data!$N$4:$Y$11,Data!$P$1,FALSE)^1.5+VLOOKUP(BF$6,Data!$N$4:$Y$11,Data!$W$1,FALSE)/1000*(Mannings_n_bot)^1.5)/R639)^0.67</f>
        <v>4.7900515942799204E-2</v>
      </c>
      <c r="BG639" s="34">
        <f>(((S639-VLOOKUP(BG$6,Data!$N$4:$Y$11,Data!$W$1,FALSE)/1000)*VLOOKUP(BG$6,Data!$N$4:$Y$11,Data!$P$1,FALSE)^1.5+VLOOKUP(BG$6,Data!$N$4:$Y$11,Data!$W$1,FALSE)/1000*(Mannings_n_bot)^1.5)/S639)^0.67</f>
        <v>4.7791519874697076E-2</v>
      </c>
    </row>
    <row r="640" spans="1:59" x14ac:dyDescent="0.25">
      <c r="A640" s="28">
        <v>0.63300000000000001</v>
      </c>
      <c r="B640" s="94">
        <v>0.72361389726404934</v>
      </c>
      <c r="C640" s="94">
        <v>1.0387173601448842</v>
      </c>
      <c r="D640" s="94">
        <v>1.4092011021778599</v>
      </c>
      <c r="E640" s="94">
        <v>1.8375123216345384</v>
      </c>
      <c r="F640" s="94">
        <v>2.3209669033277907</v>
      </c>
      <c r="G640" s="94">
        <v>2.8624846098651098</v>
      </c>
      <c r="H640" s="94">
        <v>3.4589097710698429</v>
      </c>
      <c r="I640" s="94">
        <v>4.1136334550382481</v>
      </c>
      <c r="K640" s="28">
        <v>0.63300000000000001</v>
      </c>
      <c r="L640" s="94">
        <v>2.6034274372670456</v>
      </c>
      <c r="M640" s="94">
        <v>3.1267871892586809</v>
      </c>
      <c r="N640" s="94">
        <v>3.6406721051263538</v>
      </c>
      <c r="O640" s="94">
        <v>4.1638952841688459</v>
      </c>
      <c r="P640" s="94">
        <v>4.6777859856884367</v>
      </c>
      <c r="Q640" s="94">
        <v>5.2009388657295927</v>
      </c>
      <c r="R640" s="94">
        <v>5.7148390022573281</v>
      </c>
      <c r="S640" s="94">
        <v>6.2379495880630218</v>
      </c>
      <c r="U640" s="28">
        <v>0.63300000000000001</v>
      </c>
      <c r="V640" s="94">
        <v>1.2008293074996526</v>
      </c>
      <c r="W640" s="94">
        <v>1.4412611594472653</v>
      </c>
      <c r="X640" s="94">
        <v>1.678294878097383</v>
      </c>
      <c r="Y640" s="94">
        <v>1.9186608278521982</v>
      </c>
      <c r="Z640" s="94">
        <v>2.155695521956035</v>
      </c>
      <c r="AA640" s="94">
        <v>2.3960278022628296</v>
      </c>
      <c r="AB640" s="94">
        <v>2.6330660174374372</v>
      </c>
      <c r="AC640" s="94">
        <v>2.8733781492974524</v>
      </c>
      <c r="AE640" s="28">
        <v>0.63300000000000001</v>
      </c>
      <c r="AF640" s="94">
        <f t="shared" si="158"/>
        <v>0.74602697693037812</v>
      </c>
      <c r="AG640" s="94">
        <f t="shared" si="144"/>
        <v>0.74639559129744126</v>
      </c>
      <c r="AH640" s="94">
        <f t="shared" si="145"/>
        <v>0.74634205633466999</v>
      </c>
      <c r="AI640" s="94">
        <f t="shared" si="146"/>
        <v>0.74658005796525251</v>
      </c>
      <c r="AJ640" s="94">
        <f t="shared" si="147"/>
        <v>0.74651856399505323</v>
      </c>
      <c r="AK640" s="94">
        <f t="shared" si="148"/>
        <v>0.74669162662817401</v>
      </c>
      <c r="AL640" s="94">
        <f t="shared" si="149"/>
        <v>0.74663143544437138</v>
      </c>
      <c r="AM640" s="94">
        <f t="shared" si="150"/>
        <v>0.7467663793408259</v>
      </c>
      <c r="AO640" s="28">
        <v>0.63300000000000001</v>
      </c>
      <c r="AP640" s="94">
        <f t="shared" si="159"/>
        <v>0.27794663561803162</v>
      </c>
      <c r="AQ640" s="94">
        <f t="shared" si="151"/>
        <v>0.33219957012525375</v>
      </c>
      <c r="AR640" s="94">
        <f t="shared" si="152"/>
        <v>0.38707168937119973</v>
      </c>
      <c r="AS640" s="94">
        <f t="shared" si="153"/>
        <v>0.44129647751247991</v>
      </c>
      <c r="AT640" s="94">
        <f t="shared" si="154"/>
        <v>0.49616782606744469</v>
      </c>
      <c r="AU640" s="94">
        <f t="shared" si="155"/>
        <v>0.55037843815600351</v>
      </c>
      <c r="AV640" s="94">
        <f t="shared" si="156"/>
        <v>0.60525060630817307</v>
      </c>
      <c r="AW640" s="94">
        <f t="shared" si="157"/>
        <v>0.65945282131008598</v>
      </c>
      <c r="AY640" s="28">
        <v>0.63300000000000001</v>
      </c>
      <c r="AZ640" s="34">
        <f>(((L640-VLOOKUP(AZ$6,Data!$N$4:$Y$11,Data!$W$1,FALSE)/1000)*VLOOKUP(AZ$6,Data!$N$4:$Y$11,Data!$P$1,FALSE)^1.5+VLOOKUP(AZ$6,Data!$N$4:$Y$11,Data!$W$1,FALSE)/1000*(Mannings_n_bot)^1.5)/L640)^0.67</f>
        <v>4.891362823380993E-2</v>
      </c>
      <c r="BA640" s="34">
        <f>(((M640-VLOOKUP(BA$6,Data!$N$4:$Y$11,Data!$W$1,FALSE)/1000)*VLOOKUP(BA$6,Data!$N$4:$Y$11,Data!$P$1,FALSE)^1.5+VLOOKUP(BA$6,Data!$N$4:$Y$11,Data!$W$1,FALSE)/1000*(Mannings_n_bot)^1.5)/M640)^0.67</f>
        <v>4.8789691913767662E-2</v>
      </c>
      <c r="BB640" s="34">
        <f>(((N640-VLOOKUP(BB$6,Data!$N$4:$Y$11,Data!$W$1,FALSE)/1000)*VLOOKUP(BB$6,Data!$N$4:$Y$11,Data!$P$1,FALSE)^1.5+VLOOKUP(BB$6,Data!$N$4:$Y$11,Data!$W$1,FALSE)/1000*(Mannings_n_bot)^1.5)/N640)^0.67</f>
        <v>4.8620833320705208E-2</v>
      </c>
      <c r="BC640" s="34">
        <f>(((O640-VLOOKUP(BC$6,Data!$N$4:$Y$11,Data!$W$1,FALSE)/1000)*VLOOKUP(BC$6,Data!$N$4:$Y$11,Data!$P$1,FALSE)^1.5+VLOOKUP(BC$6,Data!$N$4:$Y$11,Data!$W$1,FALSE)/1000*(Mannings_n_bot)^1.5)/O640)^0.67</f>
        <v>4.8430286685569805E-2</v>
      </c>
      <c r="BD640" s="34">
        <f>(((P640-VLOOKUP(BD$6,Data!$N$4:$Y$11,Data!$W$1,FALSE)/1000)*VLOOKUP(BD$6,Data!$N$4:$Y$11,Data!$P$1,FALSE)^1.5+VLOOKUP(BD$6,Data!$N$4:$Y$11,Data!$W$1,FALSE)/1000*(Mannings_n_bot)^1.5)/P640)^0.67</f>
        <v>4.8212144913750872E-2</v>
      </c>
      <c r="BE640" s="34">
        <f>(((Q640-VLOOKUP(BE$6,Data!$N$4:$Y$11,Data!$W$1,FALSE)/1000)*VLOOKUP(BE$6,Data!$N$4:$Y$11,Data!$P$1,FALSE)^1.5+VLOOKUP(BE$6,Data!$N$4:$Y$11,Data!$W$1,FALSE)/1000*(Mannings_n_bot)^1.5)/Q640)^0.67</f>
        <v>4.8018604536475051E-2</v>
      </c>
      <c r="BF640" s="34">
        <f>(((R640-VLOOKUP(BF$6,Data!$N$4:$Y$11,Data!$W$1,FALSE)/1000)*VLOOKUP(BF$6,Data!$N$4:$Y$11,Data!$P$1,FALSE)^1.5+VLOOKUP(BF$6,Data!$N$4:$Y$11,Data!$W$1,FALSE)/1000*(Mannings_n_bot)^1.5)/R640)^0.67</f>
        <v>4.7887456522586545E-2</v>
      </c>
      <c r="BG640" s="34">
        <f>(((S640-VLOOKUP(BG$6,Data!$N$4:$Y$11,Data!$W$1,FALSE)/1000)*VLOOKUP(BG$6,Data!$N$4:$Y$11,Data!$P$1,FALSE)^1.5+VLOOKUP(BG$6,Data!$N$4:$Y$11,Data!$W$1,FALSE)/1000*(Mannings_n_bot)^1.5)/S640)^0.67</f>
        <v>4.7778305535274374E-2</v>
      </c>
    </row>
    <row r="641" spans="1:59" x14ac:dyDescent="0.25">
      <c r="A641" s="28">
        <v>0.63400000000000001</v>
      </c>
      <c r="B641" s="94">
        <v>0.72457555958318287</v>
      </c>
      <c r="C641" s="94">
        <v>1.0400956948196487</v>
      </c>
      <c r="D641" s="94">
        <v>1.4110714651031766</v>
      </c>
      <c r="E641" s="94">
        <v>1.8399487748860563</v>
      </c>
      <c r="F641" s="94">
        <v>2.3240451725562044</v>
      </c>
      <c r="G641" s="94">
        <v>2.8662783861860421</v>
      </c>
      <c r="H641" s="94">
        <v>3.463495150677883</v>
      </c>
      <c r="I641" s="94">
        <v>4.1190837580389141</v>
      </c>
      <c r="K641" s="28">
        <v>0.63400000000000001</v>
      </c>
      <c r="L641" s="94">
        <v>2.60545691342675</v>
      </c>
      <c r="M641" s="94">
        <v>3.1292182855083257</v>
      </c>
      <c r="N641" s="94">
        <v>3.643503826318609</v>
      </c>
      <c r="O641" s="94">
        <v>4.1671284944678773</v>
      </c>
      <c r="P641" s="94">
        <v>4.6814198152069366</v>
      </c>
      <c r="Q641" s="94">
        <v>5.2049741185474012</v>
      </c>
      <c r="R641" s="94">
        <v>5.7192748769292772</v>
      </c>
      <c r="S641" s="94">
        <v>6.2427868471311694</v>
      </c>
      <c r="U641" s="28">
        <v>0.63400000000000001</v>
      </c>
      <c r="V641" s="94">
        <v>1.1995840022070117</v>
      </c>
      <c r="W641" s="94">
        <v>1.4397617990150258</v>
      </c>
      <c r="X641" s="94">
        <v>1.6765497279519783</v>
      </c>
      <c r="Y641" s="94">
        <v>1.9166616713326254</v>
      </c>
      <c r="Z641" s="94">
        <v>2.1534505673500504</v>
      </c>
      <c r="AA641" s="94">
        <v>2.3935288673072961</v>
      </c>
      <c r="AB641" s="94">
        <v>2.6303212774323774</v>
      </c>
      <c r="AC641" s="94">
        <v>2.8703794449931777</v>
      </c>
      <c r="AE641" s="28">
        <v>0.63400000000000001</v>
      </c>
      <c r="AF641" s="94">
        <f t="shared" si="158"/>
        <v>0.74701842559586606</v>
      </c>
      <c r="AG641" s="94">
        <f t="shared" si="144"/>
        <v>0.74738602716002578</v>
      </c>
      <c r="AH641" s="94">
        <f t="shared" si="145"/>
        <v>0.74733263923275006</v>
      </c>
      <c r="AI641" s="94">
        <f t="shared" si="146"/>
        <v>0.74756998733243618</v>
      </c>
      <c r="AJ641" s="94">
        <f t="shared" si="147"/>
        <v>0.74750866218244683</v>
      </c>
      <c r="AK641" s="94">
        <f t="shared" si="148"/>
        <v>0.74768124976968464</v>
      </c>
      <c r="AL641" s="94">
        <f t="shared" si="149"/>
        <v>0.74762122378387741</v>
      </c>
      <c r="AM641" s="94">
        <f t="shared" si="150"/>
        <v>0.74775579735353992</v>
      </c>
      <c r="AO641" s="28">
        <v>0.63400000000000001</v>
      </c>
      <c r="AP641" s="94">
        <f t="shared" si="159"/>
        <v>0.27809922929418407</v>
      </c>
      <c r="AQ641" s="94">
        <f t="shared" si="151"/>
        <v>0.33238195610591303</v>
      </c>
      <c r="AR641" s="94">
        <f t="shared" si="152"/>
        <v>0.38728420014558379</v>
      </c>
      <c r="AS641" s="94">
        <f t="shared" si="153"/>
        <v>0.44153876640202072</v>
      </c>
      <c r="AT641" s="94">
        <f t="shared" si="154"/>
        <v>0.4964402391357573</v>
      </c>
      <c r="AU641" s="94">
        <f t="shared" si="155"/>
        <v>0.55068062220950298</v>
      </c>
      <c r="AV641" s="94">
        <f t="shared" si="156"/>
        <v>0.6055829148287869</v>
      </c>
      <c r="AW641" s="94">
        <f t="shared" si="157"/>
        <v>0.65981489660051607</v>
      </c>
      <c r="AY641" s="28">
        <v>0.63400000000000001</v>
      </c>
      <c r="AZ641" s="34">
        <f>(((L641-VLOOKUP(AZ$6,Data!$N$4:$Y$11,Data!$W$1,FALSE)/1000)*VLOOKUP(AZ$6,Data!$N$4:$Y$11,Data!$P$1,FALSE)^1.5+VLOOKUP(AZ$6,Data!$N$4:$Y$11,Data!$W$1,FALSE)/1000*(Mannings_n_bot)^1.5)/L641)^0.67</f>
        <v>4.8901910876485315E-2</v>
      </c>
      <c r="BA641" s="34">
        <f>(((M641-VLOOKUP(BA$6,Data!$N$4:$Y$11,Data!$W$1,FALSE)/1000)*VLOOKUP(BA$6,Data!$N$4:$Y$11,Data!$P$1,FALSE)^1.5+VLOOKUP(BA$6,Data!$N$4:$Y$11,Data!$W$1,FALSE)/1000*(Mannings_n_bot)^1.5)/M641)^0.67</f>
        <v>4.8777774248219684E-2</v>
      </c>
      <c r="BB641" s="34">
        <f>(((N641-VLOOKUP(BB$6,Data!$N$4:$Y$11,Data!$W$1,FALSE)/1000)*VLOOKUP(BB$6,Data!$N$4:$Y$11,Data!$P$1,FALSE)^1.5+VLOOKUP(BB$6,Data!$N$4:$Y$11,Data!$W$1,FALSE)/1000*(Mannings_n_bot)^1.5)/N641)^0.67</f>
        <v>4.8608717918387306E-2</v>
      </c>
      <c r="BC641" s="34">
        <f>(((O641-VLOOKUP(BC$6,Data!$N$4:$Y$11,Data!$W$1,FALSE)/1000)*VLOOKUP(BC$6,Data!$N$4:$Y$11,Data!$P$1,FALSE)^1.5+VLOOKUP(BC$6,Data!$N$4:$Y$11,Data!$W$1,FALSE)/1000*(Mannings_n_bot)^1.5)/O641)^0.67</f>
        <v>4.8417905461398007E-2</v>
      </c>
      <c r="BD641" s="34">
        <f>(((P641-VLOOKUP(BD$6,Data!$N$4:$Y$11,Data!$W$1,FALSE)/1000)*VLOOKUP(BD$6,Data!$N$4:$Y$11,Data!$P$1,FALSE)^1.5+VLOOKUP(BD$6,Data!$N$4:$Y$11,Data!$W$1,FALSE)/1000*(Mannings_n_bot)^1.5)/P641)^0.67</f>
        <v>4.8199505708020771E-2</v>
      </c>
      <c r="BE641" s="34">
        <f>(((Q641-VLOOKUP(BE$6,Data!$N$4:$Y$11,Data!$W$1,FALSE)/1000)*VLOOKUP(BE$6,Data!$N$4:$Y$11,Data!$P$1,FALSE)^1.5+VLOOKUP(BE$6,Data!$N$4:$Y$11,Data!$W$1,FALSE)/1000*(Mannings_n_bot)^1.5)/Q641)^0.67</f>
        <v>4.8005702418171509E-2</v>
      </c>
      <c r="BF641" s="34">
        <f>(((R641-VLOOKUP(BF$6,Data!$N$4:$Y$11,Data!$W$1,FALSE)/1000)*VLOOKUP(BF$6,Data!$N$4:$Y$11,Data!$P$1,FALSE)^1.5+VLOOKUP(BF$6,Data!$N$4:$Y$11,Data!$W$1,FALSE)/1000*(Mannings_n_bot)^1.5)/R641)^0.67</f>
        <v>4.7874402015812591E-2</v>
      </c>
      <c r="BG641" s="34">
        <f>(((S641-VLOOKUP(BG$6,Data!$N$4:$Y$11,Data!$W$1,FALSE)/1000)*VLOOKUP(BG$6,Data!$N$4:$Y$11,Data!$P$1,FALSE)^1.5+VLOOKUP(BG$6,Data!$N$4:$Y$11,Data!$W$1,FALSE)/1000*(Mannings_n_bot)^1.5)/S641)^0.67</f>
        <v>4.7765096106775734E-2</v>
      </c>
    </row>
    <row r="642" spans="1:59" x14ac:dyDescent="0.25">
      <c r="A642" s="28">
        <v>0.63500000000000001</v>
      </c>
      <c r="B642" s="94">
        <v>0.72553622272881713</v>
      </c>
      <c r="C642" s="94">
        <v>1.0414725928862887</v>
      </c>
      <c r="D642" s="94">
        <v>1.4129398794801216</v>
      </c>
      <c r="E642" s="94">
        <v>1.8423826846758229</v>
      </c>
      <c r="F642" s="94">
        <v>2.3271202300040805</v>
      </c>
      <c r="G642" s="94">
        <v>2.8700681983365839</v>
      </c>
      <c r="H642" s="94">
        <v>3.4680757414184731</v>
      </c>
      <c r="I642" s="94">
        <v>4.124528362306739</v>
      </c>
      <c r="K642" s="28">
        <v>0.63500000000000001</v>
      </c>
      <c r="L642" s="94">
        <v>2.6074885004201422</v>
      </c>
      <c r="M642" s="94">
        <v>3.1316519182819156</v>
      </c>
      <c r="N642" s="94">
        <v>3.6463385006830369</v>
      </c>
      <c r="O642" s="94">
        <v>4.1703650835084547</v>
      </c>
      <c r="P642" s="94">
        <v>4.685057440124643</v>
      </c>
      <c r="Q642" s="94">
        <v>5.2090135922710488</v>
      </c>
      <c r="R642" s="94">
        <v>5.7237153891755073</v>
      </c>
      <c r="S642" s="94">
        <v>6.247629169242261</v>
      </c>
      <c r="U642" s="28">
        <v>0.63500000000000001</v>
      </c>
      <c r="V642" s="94">
        <v>1.1983352598403714</v>
      </c>
      <c r="W642" s="94">
        <v>1.4382583292934179</v>
      </c>
      <c r="X642" s="94">
        <v>1.6747997899911495</v>
      </c>
      <c r="Y642" s="94">
        <v>1.9146570550194175</v>
      </c>
      <c r="Z642" s="94">
        <v>2.1511994744494292</v>
      </c>
      <c r="AA642" s="94">
        <v>2.3910231221960649</v>
      </c>
      <c r="AB642" s="94">
        <v>2.6275690487741836</v>
      </c>
      <c r="AC642" s="94">
        <v>2.8673725802430803</v>
      </c>
      <c r="AE642" s="28">
        <v>0.63500000000000001</v>
      </c>
      <c r="AF642" s="94">
        <f t="shared" si="158"/>
        <v>0.7480088441396443</v>
      </c>
      <c r="AG642" s="94">
        <f t="shared" si="144"/>
        <v>0.74837543071294488</v>
      </c>
      <c r="AH642" s="94">
        <f t="shared" si="145"/>
        <v>0.74832219013930223</v>
      </c>
      <c r="AI642" s="94">
        <f t="shared" si="146"/>
        <v>0.74855888329276898</v>
      </c>
      <c r="AJ642" s="94">
        <f t="shared" si="147"/>
        <v>0.7484977273289164</v>
      </c>
      <c r="AK642" s="94">
        <f t="shared" si="148"/>
        <v>0.74866983884001559</v>
      </c>
      <c r="AL642" s="94">
        <f t="shared" si="149"/>
        <v>0.74860997841067767</v>
      </c>
      <c r="AM642" s="94">
        <f t="shared" si="150"/>
        <v>0.74874418084965522</v>
      </c>
      <c r="AO642" s="28">
        <v>0.63500000000000001</v>
      </c>
      <c r="AP642" s="94">
        <f t="shared" si="159"/>
        <v>0.27825097698874307</v>
      </c>
      <c r="AQ642" s="94">
        <f t="shared" si="151"/>
        <v>0.33256333081157391</v>
      </c>
      <c r="AR642" s="94">
        <f t="shared" si="152"/>
        <v>0.38749553263237846</v>
      </c>
      <c r="AS642" s="94">
        <f t="shared" si="153"/>
        <v>0.44177971179584563</v>
      </c>
      <c r="AT642" s="94">
        <f t="shared" si="154"/>
        <v>0.49671114169779934</v>
      </c>
      <c r="AU642" s="94">
        <f t="shared" si="155"/>
        <v>0.55098113059161336</v>
      </c>
      <c r="AV642" s="94">
        <f t="shared" si="156"/>
        <v>0.60591338066480005</v>
      </c>
      <c r="AW642" s="94">
        <f t="shared" si="157"/>
        <v>0.66017496406672604</v>
      </c>
      <c r="AY642" s="28">
        <v>0.63500000000000001</v>
      </c>
      <c r="AZ642" s="34">
        <f>(((L642-VLOOKUP(AZ$6,Data!$N$4:$Y$11,Data!$W$1,FALSE)/1000)*VLOOKUP(AZ$6,Data!$N$4:$Y$11,Data!$P$1,FALSE)^1.5+VLOOKUP(AZ$6,Data!$N$4:$Y$11,Data!$W$1,FALSE)/1000*(Mannings_n_bot)^1.5)/L642)^0.67</f>
        <v>4.8890198218464388E-2</v>
      </c>
      <c r="BA642" s="34">
        <f>(((M642-VLOOKUP(BA$6,Data!$N$4:$Y$11,Data!$W$1,FALSE)/1000)*VLOOKUP(BA$6,Data!$N$4:$Y$11,Data!$P$1,FALSE)^1.5+VLOOKUP(BA$6,Data!$N$4:$Y$11,Data!$W$1,FALSE)/1000*(Mannings_n_bot)^1.5)/M642)^0.67</f>
        <v>4.8765861247239778E-2</v>
      </c>
      <c r="BB642" s="34">
        <f>(((N642-VLOOKUP(BB$6,Data!$N$4:$Y$11,Data!$W$1,FALSE)/1000)*VLOOKUP(BB$6,Data!$N$4:$Y$11,Data!$P$1,FALSE)^1.5+VLOOKUP(BB$6,Data!$N$4:$Y$11,Data!$W$1,FALSE)/1000*(Mannings_n_bot)^1.5)/N642)^0.67</f>
        <v>4.8596607241620196E-2</v>
      </c>
      <c r="BC642" s="34">
        <f>(((O642-VLOOKUP(BC$6,Data!$N$4:$Y$11,Data!$W$1,FALSE)/1000)*VLOOKUP(BC$6,Data!$N$4:$Y$11,Data!$P$1,FALSE)^1.5+VLOOKUP(BC$6,Data!$N$4:$Y$11,Data!$W$1,FALSE)/1000*(Mannings_n_bot)^1.5)/O642)^0.67</f>
        <v>4.840552896827973E-2</v>
      </c>
      <c r="BD642" s="34">
        <f>(((P642-VLOOKUP(BD$6,Data!$N$4:$Y$11,Data!$W$1,FALSE)/1000)*VLOOKUP(BD$6,Data!$N$4:$Y$11,Data!$P$1,FALSE)^1.5+VLOOKUP(BD$6,Data!$N$4:$Y$11,Data!$W$1,FALSE)/1000*(Mannings_n_bot)^1.5)/P642)^0.67</f>
        <v>4.8186871306910552E-2</v>
      </c>
      <c r="BE642" s="34">
        <f>(((Q642-VLOOKUP(BE$6,Data!$N$4:$Y$11,Data!$W$1,FALSE)/1000)*VLOOKUP(BE$6,Data!$N$4:$Y$11,Data!$P$1,FALSE)^1.5+VLOOKUP(BE$6,Data!$N$4:$Y$11,Data!$W$1,FALSE)/1000*(Mannings_n_bot)^1.5)/Q642)^0.67</f>
        <v>4.7992805118373186E-2</v>
      </c>
      <c r="BF642" s="34">
        <f>(((R642-VLOOKUP(BF$6,Data!$N$4:$Y$11,Data!$W$1,FALSE)/1000)*VLOOKUP(BF$6,Data!$N$4:$Y$11,Data!$P$1,FALSE)^1.5+VLOOKUP(BF$6,Data!$N$4:$Y$11,Data!$W$1,FALSE)/1000*(Mannings_n_bot)^1.5)/R642)^0.67</f>
        <v>4.7861352374944856E-2</v>
      </c>
      <c r="BG642" s="34">
        <f>(((S642-VLOOKUP(BG$6,Data!$N$4:$Y$11,Data!$W$1,FALSE)/1000)*VLOOKUP(BG$6,Data!$N$4:$Y$11,Data!$P$1,FALSE)^1.5+VLOOKUP(BG$6,Data!$N$4:$Y$11,Data!$W$1,FALSE)/1000*(Mannings_n_bot)^1.5)/S642)^0.67</f>
        <v>4.7751891541192373E-2</v>
      </c>
    </row>
    <row r="643" spans="1:59" x14ac:dyDescent="0.25">
      <c r="A643" s="28">
        <v>0.63600000000000001</v>
      </c>
      <c r="B643" s="94">
        <v>0.72649588394270248</v>
      </c>
      <c r="C643" s="94">
        <v>1.0428480504067204</v>
      </c>
      <c r="D643" s="94">
        <v>1.4148063399618092</v>
      </c>
      <c r="E643" s="94">
        <v>1.8448140440560958</v>
      </c>
      <c r="F643" s="94">
        <v>2.3301920668877862</v>
      </c>
      <c r="G643" s="94">
        <v>2.8738540355112216</v>
      </c>
      <c r="H643" s="94">
        <v>3.47265153022312</v>
      </c>
      <c r="I643" s="94">
        <v>4.1299672523303288</v>
      </c>
      <c r="K643" s="28">
        <v>0.63600000000000001</v>
      </c>
      <c r="L643" s="94">
        <v>2.6095222084879586</v>
      </c>
      <c r="M643" s="94">
        <v>3.1340880998530718</v>
      </c>
      <c r="N643" s="94">
        <v>3.6491761425147686</v>
      </c>
      <c r="O643" s="94">
        <v>4.1736050676180367</v>
      </c>
      <c r="P643" s="94">
        <v>4.6886988787904906</v>
      </c>
      <c r="Q643" s="94">
        <v>5.2130573072815203</v>
      </c>
      <c r="R643" s="94">
        <v>5.7281605613984796</v>
      </c>
      <c r="S643" s="94">
        <v>6.2524765788306418</v>
      </c>
      <c r="U643" s="28">
        <v>0.63600000000000001</v>
      </c>
      <c r="V643" s="94">
        <v>1.1970830696435362</v>
      </c>
      <c r="W643" s="94">
        <v>1.4367507373820982</v>
      </c>
      <c r="X643" s="94">
        <v>1.673045049191308</v>
      </c>
      <c r="Y643" s="94">
        <v>1.9126469617455923</v>
      </c>
      <c r="Z643" s="94">
        <v>2.1489422239639309</v>
      </c>
      <c r="AA643" s="94">
        <v>2.3885105454958868</v>
      </c>
      <c r="AB643" s="94">
        <v>2.6248093079063057</v>
      </c>
      <c r="AC643" s="94">
        <v>2.8643575293478314</v>
      </c>
      <c r="AE643" s="28">
        <v>0.63600000000000001</v>
      </c>
      <c r="AF643" s="94">
        <f t="shared" si="158"/>
        <v>0.74899822971802965</v>
      </c>
      <c r="AG643" s="94">
        <f t="shared" si="144"/>
        <v>0.74936379912639262</v>
      </c>
      <c r="AH643" s="94">
        <f t="shared" si="145"/>
        <v>0.74931070622250517</v>
      </c>
      <c r="AI643" s="94">
        <f t="shared" si="146"/>
        <v>0.74954674302338775</v>
      </c>
      <c r="AJ643" s="94">
        <f t="shared" si="147"/>
        <v>0.74948575660928352</v>
      </c>
      <c r="AK643" s="94">
        <f t="shared" si="148"/>
        <v>0.74965739102050155</v>
      </c>
      <c r="AL643" s="94">
        <f t="shared" si="149"/>
        <v>0.74959769650384056</v>
      </c>
      <c r="AM643" s="94">
        <f t="shared" si="150"/>
        <v>0.74973152701331847</v>
      </c>
      <c r="AO643" s="28">
        <v>0.63600000000000001</v>
      </c>
      <c r="AP643" s="94">
        <f t="shared" si="159"/>
        <v>0.27840187815977918</v>
      </c>
      <c r="AQ643" s="94">
        <f t="shared" si="151"/>
        <v>0.33274369359802292</v>
      </c>
      <c r="AR643" s="94">
        <f t="shared" si="152"/>
        <v>0.38770568608037076</v>
      </c>
      <c r="AS643" s="94">
        <f t="shared" si="153"/>
        <v>0.44201931284048629</v>
      </c>
      <c r="AT643" s="94">
        <f t="shared" si="154"/>
        <v>0.49698053279311655</v>
      </c>
      <c r="AU643" s="94">
        <f t="shared" si="155"/>
        <v>0.55127996223963727</v>
      </c>
      <c r="AV643" s="94">
        <f t="shared" si="156"/>
        <v>0.60624200264653594</v>
      </c>
      <c r="AW643" s="94">
        <f t="shared" si="157"/>
        <v>0.66053302243680356</v>
      </c>
      <c r="AY643" s="28">
        <v>0.63600000000000001</v>
      </c>
      <c r="AZ643" s="34">
        <f>(((L643-VLOOKUP(AZ$6,Data!$N$4:$Y$11,Data!$W$1,FALSE)/1000)*VLOOKUP(AZ$6,Data!$N$4:$Y$11,Data!$P$1,FALSE)^1.5+VLOOKUP(AZ$6,Data!$N$4:$Y$11,Data!$W$1,FALSE)/1000*(Mannings_n_bot)^1.5)/L643)^0.67</f>
        <v>4.8878490216550129E-2</v>
      </c>
      <c r="BA643" s="34">
        <f>(((M643-VLOOKUP(BA$6,Data!$N$4:$Y$11,Data!$W$1,FALSE)/1000)*VLOOKUP(BA$6,Data!$N$4:$Y$11,Data!$P$1,FALSE)^1.5+VLOOKUP(BA$6,Data!$N$4:$Y$11,Data!$W$1,FALSE)/1000*(Mannings_n_bot)^1.5)/M643)^0.67</f>
        <v>4.8753952867102844E-2</v>
      </c>
      <c r="BB643" s="34">
        <f>(((N643-VLOOKUP(BB$6,Data!$N$4:$Y$11,Data!$W$1,FALSE)/1000)*VLOOKUP(BB$6,Data!$N$4:$Y$11,Data!$P$1,FALSE)^1.5+VLOOKUP(BB$6,Data!$N$4:$Y$11,Data!$W$1,FALSE)/1000*(Mannings_n_bot)^1.5)/N643)^0.67</f>
        <v>4.8584501245940874E-2</v>
      </c>
      <c r="BC643" s="34">
        <f>(((O643-VLOOKUP(BC$6,Data!$N$4:$Y$11,Data!$W$1,FALSE)/1000)*VLOOKUP(BC$6,Data!$N$4:$Y$11,Data!$P$1,FALSE)^1.5+VLOOKUP(BC$6,Data!$N$4:$Y$11,Data!$W$1,FALSE)/1000*(Mannings_n_bot)^1.5)/O643)^0.67</f>
        <v>4.8393157160925696E-2</v>
      </c>
      <c r="BD643" s="34">
        <f>(((P643-VLOOKUP(BD$6,Data!$N$4:$Y$11,Data!$W$1,FALSE)/1000)*VLOOKUP(BD$6,Data!$N$4:$Y$11,Data!$P$1,FALSE)^1.5+VLOOKUP(BD$6,Data!$N$4:$Y$11,Data!$W$1,FALSE)/1000*(Mannings_n_bot)^1.5)/P643)^0.67</f>
        <v>4.8174241664173403E-2</v>
      </c>
      <c r="BE643" s="34">
        <f>(((Q643-VLOOKUP(BE$6,Data!$N$4:$Y$11,Data!$W$1,FALSE)/1000)*VLOOKUP(BE$6,Data!$N$4:$Y$11,Data!$P$1,FALSE)^1.5+VLOOKUP(BE$6,Data!$N$4:$Y$11,Data!$W$1,FALSE)/1000*(Mannings_n_bot)^1.5)/Q643)^0.67</f>
        <v>4.7979912589986566E-2</v>
      </c>
      <c r="BF643" s="34">
        <f>(((R643-VLOOKUP(BF$6,Data!$N$4:$Y$11,Data!$W$1,FALSE)/1000)*VLOOKUP(BF$6,Data!$N$4:$Y$11,Data!$P$1,FALSE)^1.5+VLOOKUP(BF$6,Data!$N$4:$Y$11,Data!$W$1,FALSE)/1000*(Mannings_n_bot)^1.5)/R643)^0.67</f>
        <v>4.7848307552310974E-2</v>
      </c>
      <c r="BG643" s="34">
        <f>(((S643-VLOOKUP(BG$6,Data!$N$4:$Y$11,Data!$W$1,FALSE)/1000)*VLOOKUP(BG$6,Data!$N$4:$Y$11,Data!$P$1,FALSE)^1.5+VLOOKUP(BG$6,Data!$N$4:$Y$11,Data!$W$1,FALSE)/1000*(Mannings_n_bot)^1.5)/S643)^0.67</f>
        <v>4.7738691790372899E-2</v>
      </c>
    </row>
    <row r="644" spans="1:59" x14ac:dyDescent="0.25">
      <c r="A644" s="28">
        <v>0.63700000000000001</v>
      </c>
      <c r="B644" s="94">
        <v>0.72745454045794011</v>
      </c>
      <c r="C644" s="94">
        <v>1.0442220634304751</v>
      </c>
      <c r="D644" s="94">
        <v>1.4166708411845466</v>
      </c>
      <c r="E644" s="94">
        <v>1.8472428460572448</v>
      </c>
      <c r="F644" s="94">
        <v>2.3332606743960356</v>
      </c>
      <c r="G644" s="94">
        <v>2.8776358868703675</v>
      </c>
      <c r="H644" s="94">
        <v>3.4772225039821558</v>
      </c>
      <c r="I644" s="94">
        <v>4.1354004125493464</v>
      </c>
      <c r="K644" s="28">
        <v>0.63700000000000001</v>
      </c>
      <c r="L644" s="94">
        <v>2.6115580479397158</v>
      </c>
      <c r="M644" s="94">
        <v>3.1365268425779167</v>
      </c>
      <c r="N644" s="94">
        <v>3.65201676620502</v>
      </c>
      <c r="O644" s="94">
        <v>4.1768484632338749</v>
      </c>
      <c r="P644" s="94">
        <v>4.6923441496767921</v>
      </c>
      <c r="Q644" s="94">
        <v>5.2171052840968821</v>
      </c>
      <c r="R644" s="94">
        <v>5.7326104161513358</v>
      </c>
      <c r="S644" s="94">
        <v>6.2573291004950393</v>
      </c>
      <c r="U644" s="28">
        <v>0.63700000000000001</v>
      </c>
      <c r="V644" s="94">
        <v>1.1958274207854973</v>
      </c>
      <c r="W644" s="94">
        <v>1.4352390102910775</v>
      </c>
      <c r="X644" s="94">
        <v>1.671285490424449</v>
      </c>
      <c r="Y644" s="94">
        <v>1.910631374224925</v>
      </c>
      <c r="Z644" s="94">
        <v>2.1466787964693017</v>
      </c>
      <c r="AA644" s="94">
        <v>2.3859911156246714</v>
      </c>
      <c r="AB644" s="94">
        <v>2.6220420311085815</v>
      </c>
      <c r="AC644" s="94">
        <v>2.8613342664296675</v>
      </c>
      <c r="AE644" s="28">
        <v>0.63700000000000001</v>
      </c>
      <c r="AF644" s="94">
        <f t="shared" si="158"/>
        <v>0.74998657947842173</v>
      </c>
      <c r="AG644" s="94">
        <f t="shared" si="144"/>
        <v>0.75035112956166405</v>
      </c>
      <c r="AH644" s="94">
        <f t="shared" si="145"/>
        <v>0.75029818464163622</v>
      </c>
      <c r="AI644" s="94">
        <f t="shared" si="146"/>
        <v>0.75053356369253621</v>
      </c>
      <c r="AJ644" s="94">
        <f t="shared" si="147"/>
        <v>0.75047274718947588</v>
      </c>
      <c r="AK644" s="94">
        <f t="shared" si="148"/>
        <v>0.75064390348358856</v>
      </c>
      <c r="AL644" s="94">
        <f t="shared" si="149"/>
        <v>0.75058437523354682</v>
      </c>
      <c r="AM644" s="94">
        <f t="shared" si="150"/>
        <v>0.750717833019792</v>
      </c>
      <c r="AO644" s="28">
        <v>0.63700000000000001</v>
      </c>
      <c r="AP644" s="94">
        <f t="shared" si="159"/>
        <v>0.27855193225815383</v>
      </c>
      <c r="AQ644" s="94">
        <f t="shared" si="151"/>
        <v>0.3329230438124442</v>
      </c>
      <c r="AR644" s="94">
        <f t="shared" si="152"/>
        <v>0.38791465972832184</v>
      </c>
      <c r="AS644" s="94">
        <f t="shared" si="153"/>
        <v>0.4422575686710547</v>
      </c>
      <c r="AT644" s="94">
        <f t="shared" si="154"/>
        <v>0.49724841144841225</v>
      </c>
      <c r="AU644" s="94">
        <f t="shared" si="155"/>
        <v>0.55157711607664184</v>
      </c>
      <c r="AV644" s="94">
        <f t="shared" si="156"/>
        <v>0.60656877958865996</v>
      </c>
      <c r="AW644" s="94">
        <f t="shared" si="157"/>
        <v>0.66088907042178435</v>
      </c>
      <c r="AY644" s="28">
        <v>0.63700000000000001</v>
      </c>
      <c r="AZ644" s="34">
        <f>(((L644-VLOOKUP(AZ$6,Data!$N$4:$Y$11,Data!$W$1,FALSE)/1000)*VLOOKUP(AZ$6,Data!$N$4:$Y$11,Data!$P$1,FALSE)^1.5+VLOOKUP(AZ$6,Data!$N$4:$Y$11,Data!$W$1,FALSE)/1000*(Mannings_n_bot)^1.5)/L644)^0.67</f>
        <v>4.8866786827423285E-2</v>
      </c>
      <c r="BA644" s="34">
        <f>(((M644-VLOOKUP(BA$6,Data!$N$4:$Y$11,Data!$W$1,FALSE)/1000)*VLOOKUP(BA$6,Data!$N$4:$Y$11,Data!$P$1,FALSE)^1.5+VLOOKUP(BA$6,Data!$N$4:$Y$11,Data!$W$1,FALSE)/1000*(Mannings_n_bot)^1.5)/M644)^0.67</f>
        <v>4.874204906395746E-2</v>
      </c>
      <c r="BB644" s="34">
        <f>(((N644-VLOOKUP(BB$6,Data!$N$4:$Y$11,Data!$W$1,FALSE)/1000)*VLOOKUP(BB$6,Data!$N$4:$Y$11,Data!$P$1,FALSE)^1.5+VLOOKUP(BB$6,Data!$N$4:$Y$11,Data!$W$1,FALSE)/1000*(Mannings_n_bot)^1.5)/N644)^0.67</f>
        <v>4.8572399886757753E-2</v>
      </c>
      <c r="BC644" s="34">
        <f>(((O644-VLOOKUP(BC$6,Data!$N$4:$Y$11,Data!$W$1,FALSE)/1000)*VLOOKUP(BC$6,Data!$N$4:$Y$11,Data!$P$1,FALSE)^1.5+VLOOKUP(BC$6,Data!$N$4:$Y$11,Data!$W$1,FALSE)/1000*(Mannings_n_bot)^1.5)/O644)^0.67</f>
        <v>4.8380789993913591E-2</v>
      </c>
      <c r="BD644" s="34">
        <f>(((P644-VLOOKUP(BD$6,Data!$N$4:$Y$11,Data!$W$1,FALSE)/1000)*VLOOKUP(BD$6,Data!$N$4:$Y$11,Data!$P$1,FALSE)^1.5+VLOOKUP(BD$6,Data!$N$4:$Y$11,Data!$W$1,FALSE)/1000*(Mannings_n_bot)^1.5)/P644)^0.67</f>
        <v>4.8161616733426303E-2</v>
      </c>
      <c r="BE644" s="34">
        <f>(((Q644-VLOOKUP(BE$6,Data!$N$4:$Y$11,Data!$W$1,FALSE)/1000)*VLOOKUP(BE$6,Data!$N$4:$Y$11,Data!$P$1,FALSE)^1.5+VLOOKUP(BE$6,Data!$N$4:$Y$11,Data!$W$1,FALSE)/1000*(Mannings_n_bot)^1.5)/Q644)^0.67</f>
        <v>4.7967024785778058E-2</v>
      </c>
      <c r="BF644" s="34">
        <f>(((R644-VLOOKUP(BF$6,Data!$N$4:$Y$11,Data!$W$1,FALSE)/1000)*VLOOKUP(BF$6,Data!$N$4:$Y$11,Data!$P$1,FALSE)^1.5+VLOOKUP(BF$6,Data!$N$4:$Y$11,Data!$W$1,FALSE)/1000*(Mannings_n_bot)^1.5)/R644)^0.67</f>
        <v>4.7835267500096527E-2</v>
      </c>
      <c r="BG644" s="34">
        <f>(((S644-VLOOKUP(BG$6,Data!$N$4:$Y$11,Data!$W$1,FALSE)/1000)*VLOOKUP(BG$6,Data!$N$4:$Y$11,Data!$P$1,FALSE)^1.5+VLOOKUP(BG$6,Data!$N$4:$Y$11,Data!$W$1,FALSE)/1000*(Mannings_n_bot)^1.5)/S644)^0.67</f>
        <v>4.7725496806021277E-2</v>
      </c>
    </row>
    <row r="645" spans="1:59" x14ac:dyDescent="0.25">
      <c r="A645" s="28">
        <v>0.63800000000000001</v>
      </c>
      <c r="B645" s="94">
        <v>0.72841218949892461</v>
      </c>
      <c r="C645" s="94">
        <v>1.0455946279946082</v>
      </c>
      <c r="D645" s="94">
        <v>1.4185333777677098</v>
      </c>
      <c r="E645" s="94">
        <v>1.8496690836876004</v>
      </c>
      <c r="F645" s="94">
        <v>2.3363260436896938</v>
      </c>
      <c r="G645" s="94">
        <v>2.8814137415401282</v>
      </c>
      <c r="H645" s="94">
        <v>3.4817886495444315</v>
      </c>
      <c r="I645" s="94">
        <v>4.1408278273541708</v>
      </c>
      <c r="K645" s="28">
        <v>0.63800000000000001</v>
      </c>
      <c r="L645" s="94">
        <v>2.6135960291543907</v>
      </c>
      <c r="M645" s="94">
        <v>3.138968158895882</v>
      </c>
      <c r="N645" s="94">
        <v>3.6548603862420195</v>
      </c>
      <c r="O645" s="94">
        <v>4.1800952869040957</v>
      </c>
      <c r="P645" s="94">
        <v>4.6959932713804413</v>
      </c>
      <c r="Q645" s="94">
        <v>5.221157543373633</v>
      </c>
      <c r="R645" s="94">
        <v>5.7370649761393491</v>
      </c>
      <c r="S645" s="94">
        <v>6.2621867590001639</v>
      </c>
      <c r="U645" s="28">
        <v>0.63800000000000001</v>
      </c>
      <c r="V645" s="94">
        <v>1.1945683023597264</v>
      </c>
      <c r="W645" s="94">
        <v>1.433723134939874</v>
      </c>
      <c r="X645" s="94">
        <v>1.6695210984571713</v>
      </c>
      <c r="Y645" s="94">
        <v>1.9086102750508203</v>
      </c>
      <c r="Z645" s="94">
        <v>2.1444091724060104</v>
      </c>
      <c r="AA645" s="94">
        <v>2.3834648108500867</v>
      </c>
      <c r="AB645" s="94">
        <v>2.6192671944957011</v>
      </c>
      <c r="AC645" s="94">
        <v>2.8583027654307087</v>
      </c>
      <c r="AE645" s="28">
        <v>0.63800000000000001</v>
      </c>
      <c r="AF645" s="94">
        <f t="shared" si="158"/>
        <v>0.75097389055924424</v>
      </c>
      <c r="AG645" s="94">
        <f t="shared" si="144"/>
        <v>0.75133741917108887</v>
      </c>
      <c r="AH645" s="94">
        <f t="shared" si="145"/>
        <v>0.75128462254700556</v>
      </c>
      <c r="AI645" s="94">
        <f t="shared" si="146"/>
        <v>0.75151934245950369</v>
      </c>
      <c r="AJ645" s="94">
        <f t="shared" si="147"/>
        <v>0.75145869622646355</v>
      </c>
      <c r="AK645" s="94">
        <f t="shared" si="148"/>
        <v>0.75162937339277391</v>
      </c>
      <c r="AL645" s="94">
        <f t="shared" si="149"/>
        <v>0.75157001176102267</v>
      </c>
      <c r="AM645" s="94">
        <f t="shared" si="150"/>
        <v>0.75170309603539087</v>
      </c>
      <c r="AO645" s="28">
        <v>0.63800000000000001</v>
      </c>
      <c r="AP645" s="94">
        <f t="shared" si="159"/>
        <v>0.27870113872747077</v>
      </c>
      <c r="AQ645" s="94">
        <f t="shared" si="151"/>
        <v>0.33310138079335966</v>
      </c>
      <c r="AR645" s="94">
        <f t="shared" si="152"/>
        <v>0.3881224528048981</v>
      </c>
      <c r="AS645" s="94">
        <f t="shared" si="153"/>
        <v>0.44249447841116585</v>
      </c>
      <c r="AT645" s="94">
        <f t="shared" si="154"/>
        <v>0.49751477667745975</v>
      </c>
      <c r="AU645" s="94">
        <f t="shared" si="155"/>
        <v>0.55187259101136266</v>
      </c>
      <c r="AV645" s="94">
        <f t="shared" si="156"/>
        <v>0.60689371029007178</v>
      </c>
      <c r="AW645" s="94">
        <f t="shared" si="157"/>
        <v>0.66124310671553743</v>
      </c>
      <c r="AY645" s="28">
        <v>0.63800000000000001</v>
      </c>
      <c r="AZ645" s="34">
        <f>(((L645-VLOOKUP(AZ$6,Data!$N$4:$Y$11,Data!$W$1,FALSE)/1000)*VLOOKUP(AZ$6,Data!$N$4:$Y$11,Data!$P$1,FALSE)^1.5+VLOOKUP(AZ$6,Data!$N$4:$Y$11,Data!$W$1,FALSE)/1000*(Mannings_n_bot)^1.5)/L645)^0.67</f>
        <v>4.8855088007640199E-2</v>
      </c>
      <c r="BA645" s="34">
        <f>(((M645-VLOOKUP(BA$6,Data!$N$4:$Y$11,Data!$W$1,FALSE)/1000)*VLOOKUP(BA$6,Data!$N$4:$Y$11,Data!$P$1,FALSE)^1.5+VLOOKUP(BA$6,Data!$N$4:$Y$11,Data!$W$1,FALSE)/1000*(Mannings_n_bot)^1.5)/M645)^0.67</f>
        <v>4.8730149793823979E-2</v>
      </c>
      <c r="BB645" s="34">
        <f>(((N645-VLOOKUP(BB$6,Data!$N$4:$Y$11,Data!$W$1,FALSE)/1000)*VLOOKUP(BB$6,Data!$N$4:$Y$11,Data!$P$1,FALSE)^1.5+VLOOKUP(BB$6,Data!$N$4:$Y$11,Data!$W$1,FALSE)/1000*(Mannings_n_bot)^1.5)/N645)^0.67</f>
        <v>4.8560303119348676E-2</v>
      </c>
      <c r="BC645" s="34">
        <f>(((O645-VLOOKUP(BC$6,Data!$N$4:$Y$11,Data!$W$1,FALSE)/1000)*VLOOKUP(BC$6,Data!$N$4:$Y$11,Data!$P$1,FALSE)^1.5+VLOOKUP(BC$6,Data!$N$4:$Y$11,Data!$W$1,FALSE)/1000*(Mannings_n_bot)^1.5)/O645)^0.67</f>
        <v>4.836842742168615E-2</v>
      </c>
      <c r="BD645" s="34">
        <f>(((P645-VLOOKUP(BD$6,Data!$N$4:$Y$11,Data!$W$1,FALSE)/1000)*VLOOKUP(BD$6,Data!$N$4:$Y$11,Data!$P$1,FALSE)^1.5+VLOOKUP(BD$6,Data!$N$4:$Y$11,Data!$W$1,FALSE)/1000*(Mannings_n_bot)^1.5)/P645)^0.67</f>
        <v>4.81489964681482E-2</v>
      </c>
      <c r="BE645" s="34">
        <f>(((Q645-VLOOKUP(BE$6,Data!$N$4:$Y$11,Data!$W$1,FALSE)/1000)*VLOOKUP(BE$6,Data!$N$4:$Y$11,Data!$P$1,FALSE)^1.5+VLOOKUP(BE$6,Data!$N$4:$Y$11,Data!$W$1,FALSE)/1000*(Mannings_n_bot)^1.5)/Q645)^0.67</f>
        <v>4.7954141658371613E-2</v>
      </c>
      <c r="BF645" s="34">
        <f>(((R645-VLOOKUP(BF$6,Data!$N$4:$Y$11,Data!$W$1,FALSE)/1000)*VLOOKUP(BF$6,Data!$N$4:$Y$11,Data!$P$1,FALSE)^1.5+VLOOKUP(BF$6,Data!$N$4:$Y$11,Data!$W$1,FALSE)/1000*(Mannings_n_bot)^1.5)/R645)^0.67</f>
        <v>4.7822232170342982E-2</v>
      </c>
      <c r="BG645" s="34">
        <f>(((S645-VLOOKUP(BG$6,Data!$N$4:$Y$11,Data!$W$1,FALSE)/1000)*VLOOKUP(BG$6,Data!$N$4:$Y$11,Data!$P$1,FALSE)^1.5+VLOOKUP(BG$6,Data!$N$4:$Y$11,Data!$W$1,FALSE)/1000*(Mannings_n_bot)^1.5)/S645)^0.67</f>
        <v>4.7712306539694702E-2</v>
      </c>
    </row>
    <row r="646" spans="1:59" x14ac:dyDescent="0.25">
      <c r="A646" s="28">
        <v>0.63900000000000001</v>
      </c>
      <c r="B646" s="94">
        <v>0.72936882828127914</v>
      </c>
      <c r="C646" s="94">
        <v>1.0469657401236183</v>
      </c>
      <c r="D646" s="94">
        <v>1.4203939443136357</v>
      </c>
      <c r="E646" s="94">
        <v>1.8520927499333004</v>
      </c>
      <c r="F646" s="94">
        <v>2.3393881659015823</v>
      </c>
      <c r="G646" s="94">
        <v>2.8851875886120601</v>
      </c>
      <c r="H646" s="94">
        <v>3.4863499537170375</v>
      </c>
      <c r="I646" s="94">
        <v>4.1462494810855617</v>
      </c>
      <c r="K646" s="28">
        <v>0.63900000000000001</v>
      </c>
      <c r="L646" s="94">
        <v>2.6156361625810916</v>
      </c>
      <c r="M646" s="94">
        <v>3.1414120613305259</v>
      </c>
      <c r="N646" s="94">
        <v>3.6577070172119748</v>
      </c>
      <c r="O646" s="94">
        <v>4.1833455552887742</v>
      </c>
      <c r="P646" s="94">
        <v>4.69964626262413</v>
      </c>
      <c r="Q646" s="94">
        <v>5.2252141059080568</v>
      </c>
      <c r="R646" s="94">
        <v>5.7415242642214217</v>
      </c>
      <c r="S646" s="94">
        <v>6.2670495792783409</v>
      </c>
      <c r="U646" s="28">
        <v>0.63900000000000001</v>
      </c>
      <c r="V646" s="94">
        <v>1.1933057033834646</v>
      </c>
      <c r="W646" s="94">
        <v>1.4322030981566578</v>
      </c>
      <c r="X646" s="94">
        <v>1.6677518579496731</v>
      </c>
      <c r="Y646" s="94">
        <v>1.9065836466951758</v>
      </c>
      <c r="Z646" s="94">
        <v>2.1421333320779703</v>
      </c>
      <c r="AA646" s="94">
        <v>2.3809316092881332</v>
      </c>
      <c r="AB646" s="94">
        <v>2.6164847740156412</v>
      </c>
      <c r="AC646" s="94">
        <v>2.8552630001112513</v>
      </c>
      <c r="AE646" s="28">
        <v>0.63900000000000001</v>
      </c>
      <c r="AF646" s="94">
        <f t="shared" si="158"/>
        <v>0.75196016008987754</v>
      </c>
      <c r="AG646" s="94">
        <f t="shared" si="144"/>
        <v>0.75232266509797396</v>
      </c>
      <c r="AH646" s="94">
        <f t="shared" si="145"/>
        <v>0.75227001707989927</v>
      </c>
      <c r="AI646" s="94">
        <f t="shared" si="146"/>
        <v>0.75250407647456241</v>
      </c>
      <c r="AJ646" s="94">
        <f t="shared" si="147"/>
        <v>0.75244360086819662</v>
      </c>
      <c r="AK646" s="94">
        <f t="shared" si="148"/>
        <v>0.75261379790254257</v>
      </c>
      <c r="AL646" s="94">
        <f t="shared" si="149"/>
        <v>0.75255460323848056</v>
      </c>
      <c r="AM646" s="94">
        <f t="shared" si="150"/>
        <v>0.75268731321742288</v>
      </c>
      <c r="AO646" s="28">
        <v>0.63900000000000001</v>
      </c>
      <c r="AP646" s="94">
        <f t="shared" si="159"/>
        <v>0.27884949700402639</v>
      </c>
      <c r="AQ646" s="94">
        <f t="shared" si="151"/>
        <v>0.33327870387057162</v>
      </c>
      <c r="AR646" s="94">
        <f t="shared" si="152"/>
        <v>0.38832906452860377</v>
      </c>
      <c r="AS646" s="94">
        <f t="shared" si="153"/>
        <v>0.44273004117286013</v>
      </c>
      <c r="AT646" s="94">
        <f t="shared" si="154"/>
        <v>0.49777962748101467</v>
      </c>
      <c r="AU646" s="94">
        <f t="shared" si="155"/>
        <v>0.5521663859381053</v>
      </c>
      <c r="AV646" s="94">
        <f t="shared" si="156"/>
        <v>0.6072167935337992</v>
      </c>
      <c r="AW646" s="94">
        <f t="shared" si="157"/>
        <v>0.66159512999464853</v>
      </c>
      <c r="AY646" s="28">
        <v>0.63900000000000001</v>
      </c>
      <c r="AZ646" s="34">
        <f>(((L646-VLOOKUP(AZ$6,Data!$N$4:$Y$11,Data!$W$1,FALSE)/1000)*VLOOKUP(AZ$6,Data!$N$4:$Y$11,Data!$P$1,FALSE)^1.5+VLOOKUP(AZ$6,Data!$N$4:$Y$11,Data!$W$1,FALSE)/1000*(Mannings_n_bot)^1.5)/L646)^0.67</f>
        <v>4.8843393713631215E-2</v>
      </c>
      <c r="BA646" s="34">
        <f>(((M646-VLOOKUP(BA$6,Data!$N$4:$Y$11,Data!$W$1,FALSE)/1000)*VLOOKUP(BA$6,Data!$N$4:$Y$11,Data!$P$1,FALSE)^1.5+VLOOKUP(BA$6,Data!$N$4:$Y$11,Data!$W$1,FALSE)/1000*(Mannings_n_bot)^1.5)/M646)^0.67</f>
        <v>4.8718255012592609E-2</v>
      </c>
      <c r="BB646" s="34">
        <f>(((N646-VLOOKUP(BB$6,Data!$N$4:$Y$11,Data!$W$1,FALSE)/1000)*VLOOKUP(BB$6,Data!$N$4:$Y$11,Data!$P$1,FALSE)^1.5+VLOOKUP(BB$6,Data!$N$4:$Y$11,Data!$W$1,FALSE)/1000*(Mannings_n_bot)^1.5)/N646)^0.67</f>
        <v>4.8548210898858947E-2</v>
      </c>
      <c r="BC646" s="34">
        <f>(((O646-VLOOKUP(BC$6,Data!$N$4:$Y$11,Data!$W$1,FALSE)/1000)*VLOOKUP(BC$6,Data!$N$4:$Y$11,Data!$P$1,FALSE)^1.5+VLOOKUP(BC$6,Data!$N$4:$Y$11,Data!$W$1,FALSE)/1000*(Mannings_n_bot)^1.5)/O646)^0.67</f>
        <v>4.8356069398549174E-2</v>
      </c>
      <c r="BD646" s="34">
        <f>(((P646-VLOOKUP(BD$6,Data!$N$4:$Y$11,Data!$W$1,FALSE)/1000)*VLOOKUP(BD$6,Data!$N$4:$Y$11,Data!$P$1,FALSE)^1.5+VLOOKUP(BD$6,Data!$N$4:$Y$11,Data!$W$1,FALSE)/1000*(Mannings_n_bot)^1.5)/P646)^0.67</f>
        <v>4.8136380821677961E-2</v>
      </c>
      <c r="BE646" s="34">
        <f>(((Q646-VLOOKUP(BE$6,Data!$N$4:$Y$11,Data!$W$1,FALSE)/1000)*VLOOKUP(BE$6,Data!$N$4:$Y$11,Data!$P$1,FALSE)^1.5+VLOOKUP(BE$6,Data!$N$4:$Y$11,Data!$W$1,FALSE)/1000*(Mannings_n_bot)^1.5)/Q646)^0.67</f>
        <v>4.7941263160246814E-2</v>
      </c>
      <c r="BF646" s="34">
        <f>(((R646-VLOOKUP(BF$6,Data!$N$4:$Y$11,Data!$W$1,FALSE)/1000)*VLOOKUP(BF$6,Data!$N$4:$Y$11,Data!$P$1,FALSE)^1.5+VLOOKUP(BF$6,Data!$N$4:$Y$11,Data!$W$1,FALSE)/1000*(Mannings_n_bot)^1.5)/R646)^0.67</f>
        <v>4.7809201514945665E-2</v>
      </c>
      <c r="BG646" s="34">
        <f>(((S646-VLOOKUP(BG$6,Data!$N$4:$Y$11,Data!$W$1,FALSE)/1000)*VLOOKUP(BG$6,Data!$N$4:$Y$11,Data!$P$1,FALSE)^1.5+VLOOKUP(BG$6,Data!$N$4:$Y$11,Data!$W$1,FALSE)/1000*(Mannings_n_bot)^1.5)/S646)^0.67</f>
        <v>4.7699120942801564E-2</v>
      </c>
    </row>
    <row r="647" spans="1:59" x14ac:dyDescent="0.25">
      <c r="A647" s="28">
        <v>0.64</v>
      </c>
      <c r="B647" s="94">
        <v>0.73032445401179769</v>
      </c>
      <c r="C647" s="94">
        <v>1.0483353958293562</v>
      </c>
      <c r="D647" s="94">
        <v>1.422252535407492</v>
      </c>
      <c r="E647" s="94">
        <v>1.8545138377581356</v>
      </c>
      <c r="F647" s="94">
        <v>2.3424470321362856</v>
      </c>
      <c r="G647" s="94">
        <v>2.8889574171429322</v>
      </c>
      <c r="H647" s="94">
        <v>3.4909064032650123</v>
      </c>
      <c r="I647" s="94">
        <v>4.1516653580343021</v>
      </c>
      <c r="K647" s="28">
        <v>0.64</v>
      </c>
      <c r="L647" s="94">
        <v>2.6176784587397526</v>
      </c>
      <c r="M647" s="94">
        <v>3.1438585624903581</v>
      </c>
      <c r="N647" s="94">
        <v>3.6605566738000173</v>
      </c>
      <c r="O647" s="94">
        <v>4.186599285161047</v>
      </c>
      <c r="P647" s="94">
        <v>4.7033031422575853</v>
      </c>
      <c r="Q647" s="94">
        <v>5.229274992637591</v>
      </c>
      <c r="R647" s="94">
        <v>5.7459883034115942</v>
      </c>
      <c r="S647" s="94">
        <v>6.2719175864311474</v>
      </c>
      <c r="U647" s="28">
        <v>0.64</v>
      </c>
      <c r="V647" s="94">
        <v>1.1920396127969963</v>
      </c>
      <c r="W647" s="94">
        <v>1.4306788866773841</v>
      </c>
      <c r="X647" s="94">
        <v>1.66597775345475</v>
      </c>
      <c r="Y647" s="94">
        <v>1.9045514715072271</v>
      </c>
      <c r="Z647" s="94">
        <v>2.1398512556512439</v>
      </c>
      <c r="AA647" s="94">
        <v>2.3783914889017082</v>
      </c>
      <c r="AB647" s="94">
        <v>2.6136947454480817</v>
      </c>
      <c r="AC647" s="94">
        <v>2.8522149440480473</v>
      </c>
      <c r="AE647" s="28">
        <v>0.64</v>
      </c>
      <c r="AF647" s="94">
        <f t="shared" si="158"/>
        <v>0.75294538519059928</v>
      </c>
      <c r="AG647" s="94">
        <f t="shared" si="144"/>
        <v>0.75330686447653783</v>
      </c>
      <c r="AH647" s="94">
        <f t="shared" si="145"/>
        <v>0.75325436537251012</v>
      </c>
      <c r="AI647" s="94">
        <f t="shared" si="146"/>
        <v>0.75348776287890529</v>
      </c>
      <c r="AJ647" s="94">
        <f t="shared" si="147"/>
        <v>0.75342745825354307</v>
      </c>
      <c r="AK647" s="94">
        <f t="shared" si="148"/>
        <v>0.75359717415830485</v>
      </c>
      <c r="AL647" s="94">
        <f t="shared" si="149"/>
        <v>0.75353814680905551</v>
      </c>
      <c r="AM647" s="94">
        <f t="shared" si="150"/>
        <v>0.75367048171412321</v>
      </c>
      <c r="AO647" s="28">
        <v>0.64</v>
      </c>
      <c r="AP647" s="94">
        <f t="shared" si="159"/>
        <v>0.27899700651676024</v>
      </c>
      <c r="AQ647" s="94">
        <f t="shared" si="151"/>
        <v>0.33345501236510267</v>
      </c>
      <c r="AR647" s="94">
        <f t="shared" si="152"/>
        <v>0.38853449410771018</v>
      </c>
      <c r="AS647" s="94">
        <f t="shared" si="153"/>
        <v>0.44296425605652334</v>
      </c>
      <c r="AT647" s="94">
        <f t="shared" si="154"/>
        <v>0.49804296284672628</v>
      </c>
      <c r="AU647" s="94">
        <f t="shared" si="155"/>
        <v>0.55245849973664751</v>
      </c>
      <c r="AV647" s="94">
        <f t="shared" si="156"/>
        <v>0.60753802808688961</v>
      </c>
      <c r="AW647" s="94">
        <f t="shared" si="157"/>
        <v>0.6619451389183012</v>
      </c>
      <c r="AY647" s="28">
        <v>0.64</v>
      </c>
      <c r="AZ647" s="34">
        <f>(((L647-VLOOKUP(AZ$6,Data!$N$4:$Y$11,Data!$W$1,FALSE)/1000)*VLOOKUP(AZ$6,Data!$N$4:$Y$11,Data!$P$1,FALSE)^1.5+VLOOKUP(AZ$6,Data!$N$4:$Y$11,Data!$W$1,FALSE)/1000*(Mannings_n_bot)^1.5)/L647)^0.67</f>
        <v>4.8831703901698671E-2</v>
      </c>
      <c r="BA647" s="34">
        <f>(((M647-VLOOKUP(BA$6,Data!$N$4:$Y$11,Data!$W$1,FALSE)/1000)*VLOOKUP(BA$6,Data!$N$4:$Y$11,Data!$P$1,FALSE)^1.5+VLOOKUP(BA$6,Data!$N$4:$Y$11,Data!$W$1,FALSE)/1000*(Mannings_n_bot)^1.5)/M647)^0.67</f>
        <v>4.8706364676021567E-2</v>
      </c>
      <c r="BB647" s="34">
        <f>(((N647-VLOOKUP(BB$6,Data!$N$4:$Y$11,Data!$W$1,FALSE)/1000)*VLOOKUP(BB$6,Data!$N$4:$Y$11,Data!$P$1,FALSE)^1.5+VLOOKUP(BB$6,Data!$N$4:$Y$11,Data!$W$1,FALSE)/1000*(Mannings_n_bot)^1.5)/N647)^0.67</f>
        <v>4.8536123180299498E-2</v>
      </c>
      <c r="BC647" s="34">
        <f>(((O647-VLOOKUP(BC$6,Data!$N$4:$Y$11,Data!$W$1,FALSE)/1000)*VLOOKUP(BC$6,Data!$N$4:$Y$11,Data!$P$1,FALSE)^1.5+VLOOKUP(BC$6,Data!$N$4:$Y$11,Data!$W$1,FALSE)/1000*(Mannings_n_bot)^1.5)/O647)^0.67</f>
        <v>4.8343715878669466E-2</v>
      </c>
      <c r="BD647" s="34">
        <f>(((P647-VLOOKUP(BD$6,Data!$N$4:$Y$11,Data!$W$1,FALSE)/1000)*VLOOKUP(BD$6,Data!$N$4:$Y$11,Data!$P$1,FALSE)^1.5+VLOOKUP(BD$6,Data!$N$4:$Y$11,Data!$W$1,FALSE)/1000*(Mannings_n_bot)^1.5)/P647)^0.67</f>
        <v>4.8123769747212143E-2</v>
      </c>
      <c r="BE647" s="34">
        <f>(((Q647-VLOOKUP(BE$6,Data!$N$4:$Y$11,Data!$W$1,FALSE)/1000)*VLOOKUP(BE$6,Data!$N$4:$Y$11,Data!$P$1,FALSE)^1.5+VLOOKUP(BE$6,Data!$N$4:$Y$11,Data!$W$1,FALSE)/1000*(Mannings_n_bot)^1.5)/Q647)^0.67</f>
        <v>4.7928389243736831E-2</v>
      </c>
      <c r="BF647" s="34">
        <f>(((R647-VLOOKUP(BF$6,Data!$N$4:$Y$11,Data!$W$1,FALSE)/1000)*VLOOKUP(BF$6,Data!$N$4:$Y$11,Data!$P$1,FALSE)^1.5+VLOOKUP(BF$6,Data!$N$4:$Y$11,Data!$W$1,FALSE)/1000*(Mannings_n_bot)^1.5)/R647)^0.67</f>
        <v>4.7796175485651606E-2</v>
      </c>
      <c r="BG647" s="34">
        <f>(((S647-VLOOKUP(BG$6,Data!$N$4:$Y$11,Data!$W$1,FALSE)/1000)*VLOOKUP(BG$6,Data!$N$4:$Y$11,Data!$P$1,FALSE)^1.5+VLOOKUP(BG$6,Data!$N$4:$Y$11,Data!$W$1,FALSE)/1000*(Mannings_n_bot)^1.5)/S647)^0.67</f>
        <v>4.76859399665992E-2</v>
      </c>
    </row>
    <row r="648" spans="1:59" x14ac:dyDescent="0.25">
      <c r="A648" s="28">
        <v>0.64100000000000001</v>
      </c>
      <c r="B648" s="94">
        <v>0.73127906388838038</v>
      </c>
      <c r="C648" s="94">
        <v>1.0497035911109365</v>
      </c>
      <c r="D648" s="94">
        <v>1.4241091456171646</v>
      </c>
      <c r="E648" s="94">
        <v>1.8569323401033913</v>
      </c>
      <c r="F648" s="94">
        <v>2.3455026334699518</v>
      </c>
      <c r="G648" s="94">
        <v>2.8927232161544771</v>
      </c>
      <c r="H648" s="94">
        <v>3.4954579849110461</v>
      </c>
      <c r="I648" s="94">
        <v>4.1570754424408562</v>
      </c>
      <c r="K648" s="28">
        <v>0.64100000000000001</v>
      </c>
      <c r="L648" s="94">
        <v>2.6197229282218286</v>
      </c>
      <c r="M648" s="94">
        <v>3.1463076750696772</v>
      </c>
      <c r="N648" s="94">
        <v>3.6634093707911881</v>
      </c>
      <c r="O648" s="94">
        <v>4.1898564934082154</v>
      </c>
      <c r="P648" s="94">
        <v>4.7069639292588219</v>
      </c>
      <c r="Q648" s="94">
        <v>5.2333402246422134</v>
      </c>
      <c r="R648" s="94">
        <v>5.7504571168805692</v>
      </c>
      <c r="S648" s="94">
        <v>6.2767908057310846</v>
      </c>
      <c r="U648" s="28">
        <v>0.64100000000000001</v>
      </c>
      <c r="V648" s="94">
        <v>1.1907700194629205</v>
      </c>
      <c r="W648" s="94">
        <v>1.4291504871449145</v>
      </c>
      <c r="X648" s="94">
        <v>1.6641987694167681</v>
      </c>
      <c r="Y648" s="94">
        <v>1.9025137317123832</v>
      </c>
      <c r="Z648" s="94">
        <v>2.137562923152728</v>
      </c>
      <c r="AA648" s="94">
        <v>2.3758444274991497</v>
      </c>
      <c r="AB648" s="94">
        <v>2.6108970844028048</v>
      </c>
      <c r="AC648" s="94">
        <v>2.8491585706325542</v>
      </c>
      <c r="AE648" s="28">
        <v>0.64100000000000001</v>
      </c>
      <c r="AF648" s="94">
        <f t="shared" si="158"/>
        <v>0.7539295629725179</v>
      </c>
      <c r="AG648" s="94">
        <f t="shared" ref="AG648:AG711" si="160">C648/C$1007</f>
        <v>0.75429001443184718</v>
      </c>
      <c r="AH648" s="94">
        <f t="shared" ref="AH648:AH711" si="161">D648/D$1007</f>
        <v>0.754237664547878</v>
      </c>
      <c r="AI648" s="94">
        <f t="shared" ref="AI648:AI711" si="162">E648/E$1007</f>
        <v>0.75447039880458111</v>
      </c>
      <c r="AJ648" s="94">
        <f t="shared" ref="AJ648:AJ711" si="163">F648/F$1007</f>
        <v>0.75441026551222445</v>
      </c>
      <c r="AK648" s="94">
        <f t="shared" ref="AK648:AK711" si="164">G648/G$1007</f>
        <v>0.75457949929633161</v>
      </c>
      <c r="AL648" s="94">
        <f t="shared" ref="AL648:AL711" si="165">H648/H$1007</f>
        <v>0.75452063960674109</v>
      </c>
      <c r="AM648" s="94">
        <f t="shared" ref="AM648:AM711" si="166">I648/I$1007</f>
        <v>0.75465259866459256</v>
      </c>
      <c r="AO648" s="28">
        <v>0.64100000000000001</v>
      </c>
      <c r="AP648" s="94">
        <f t="shared" si="159"/>
        <v>0.27914366668720408</v>
      </c>
      <c r="AQ648" s="94">
        <f t="shared" ref="AQ648:AQ711" si="167">C648/M648</f>
        <v>0.33363030558913476</v>
      </c>
      <c r="AR648" s="94">
        <f t="shared" ref="AR648:AR711" si="168">D648/N648</f>
        <v>0.38873874074018627</v>
      </c>
      <c r="AS648" s="94">
        <f t="shared" ref="AS648:AS711" si="169">E648/O648</f>
        <v>0.44319712215080664</v>
      </c>
      <c r="AT648" s="94">
        <f t="shared" ref="AT648:AT711" si="170">F648/P648</f>
        <v>0.49830478174904652</v>
      </c>
      <c r="AU648" s="94">
        <f t="shared" ref="AU648:AU711" si="171">G648/Q648</f>
        <v>0.55274893127213864</v>
      </c>
      <c r="AV648" s="94">
        <f t="shared" ref="AV648:AV711" si="172">H648/R648</f>
        <v>0.60785741270029947</v>
      </c>
      <c r="AW648" s="94">
        <f t="shared" ref="AW648:AW711" si="173">I648/S648</f>
        <v>0.66229313212815666</v>
      </c>
      <c r="AY648" s="28">
        <v>0.64100000000000001</v>
      </c>
      <c r="AZ648" s="34">
        <f>(((L648-VLOOKUP(AZ$6,Data!$N$4:$Y$11,Data!$W$1,FALSE)/1000)*VLOOKUP(AZ$6,Data!$N$4:$Y$11,Data!$P$1,FALSE)^1.5+VLOOKUP(AZ$6,Data!$N$4:$Y$11,Data!$W$1,FALSE)/1000*(Mannings_n_bot)^1.5)/L648)^0.67</f>
        <v>4.8820018528015006E-2</v>
      </c>
      <c r="BA648" s="34">
        <f>(((M648-VLOOKUP(BA$6,Data!$N$4:$Y$11,Data!$W$1,FALSE)/1000)*VLOOKUP(BA$6,Data!$N$4:$Y$11,Data!$P$1,FALSE)^1.5+VLOOKUP(BA$6,Data!$N$4:$Y$11,Data!$W$1,FALSE)/1000*(Mannings_n_bot)^1.5)/M648)^0.67</f>
        <v>4.869447873973503E-2</v>
      </c>
      <c r="BB648" s="34">
        <f>(((N648-VLOOKUP(BB$6,Data!$N$4:$Y$11,Data!$W$1,FALSE)/1000)*VLOOKUP(BB$6,Data!$N$4:$Y$11,Data!$P$1,FALSE)^1.5+VLOOKUP(BB$6,Data!$N$4:$Y$11,Data!$W$1,FALSE)/1000*(Mannings_n_bot)^1.5)/N648)^0.67</f>
        <v>4.8524039918544738E-2</v>
      </c>
      <c r="BC648" s="34">
        <f>(((O648-VLOOKUP(BC$6,Data!$N$4:$Y$11,Data!$W$1,FALSE)/1000)*VLOOKUP(BC$6,Data!$N$4:$Y$11,Data!$P$1,FALSE)^1.5+VLOOKUP(BC$6,Data!$N$4:$Y$11,Data!$W$1,FALSE)/1000*(Mannings_n_bot)^1.5)/O648)^0.67</f>
        <v>4.833136681607289E-2</v>
      </c>
      <c r="BD648" s="34">
        <f>(((P648-VLOOKUP(BD$6,Data!$N$4:$Y$11,Data!$W$1,FALSE)/1000)*VLOOKUP(BD$6,Data!$N$4:$Y$11,Data!$P$1,FALSE)^1.5+VLOOKUP(BD$6,Data!$N$4:$Y$11,Data!$W$1,FALSE)/1000*(Mannings_n_bot)^1.5)/P648)^0.67</f>
        <v>4.8111163197803196E-2</v>
      </c>
      <c r="BE648" s="34">
        <f>(((Q648-VLOOKUP(BE$6,Data!$N$4:$Y$11,Data!$W$1,FALSE)/1000)*VLOOKUP(BE$6,Data!$N$4:$Y$11,Data!$P$1,FALSE)^1.5+VLOOKUP(BE$6,Data!$N$4:$Y$11,Data!$W$1,FALSE)/1000*(Mannings_n_bot)^1.5)/Q648)^0.67</f>
        <v>4.7915519861026261E-2</v>
      </c>
      <c r="BF648" s="34">
        <f>(((R648-VLOOKUP(BF$6,Data!$N$4:$Y$11,Data!$W$1,FALSE)/1000)*VLOOKUP(BF$6,Data!$N$4:$Y$11,Data!$P$1,FALSE)^1.5+VLOOKUP(BF$6,Data!$N$4:$Y$11,Data!$W$1,FALSE)/1000*(Mannings_n_bot)^1.5)/R648)^0.67</f>
        <v>4.7783154034057335E-2</v>
      </c>
      <c r="BG648" s="34">
        <f>(((S648-VLOOKUP(BG$6,Data!$N$4:$Y$11,Data!$W$1,FALSE)/1000)*VLOOKUP(BG$6,Data!$N$4:$Y$11,Data!$P$1,FALSE)^1.5+VLOOKUP(BG$6,Data!$N$4:$Y$11,Data!$W$1,FALSE)/1000*(Mannings_n_bot)^1.5)/S648)^0.67</f>
        <v>4.7672763562191689E-2</v>
      </c>
    </row>
    <row r="649" spans="1:59" x14ac:dyDescent="0.25">
      <c r="A649" s="28">
        <v>0.64200000000000002</v>
      </c>
      <c r="B649" s="94">
        <v>0.73223265509997393</v>
      </c>
      <c r="C649" s="94">
        <v>1.0510703219546473</v>
      </c>
      <c r="D649" s="94">
        <v>1.4259637694931335</v>
      </c>
      <c r="E649" s="94">
        <v>1.8593482498876917</v>
      </c>
      <c r="F649" s="94">
        <v>2.3485549609500911</v>
      </c>
      <c r="G649" s="94">
        <v>2.896484974633152</v>
      </c>
      <c r="H649" s="94">
        <v>3.5000046853351785</v>
      </c>
      <c r="I649" s="94">
        <v>4.1624797184950078</v>
      </c>
      <c r="K649" s="28">
        <v>0.64200000000000002</v>
      </c>
      <c r="L649" s="94">
        <v>2.6217695816910056</v>
      </c>
      <c r="M649" s="94">
        <v>3.1487594118494124</v>
      </c>
      <c r="N649" s="94">
        <v>3.6662651230714207</v>
      </c>
      <c r="O649" s="94">
        <v>4.1931171970328736</v>
      </c>
      <c r="P649" s="94">
        <v>4.7106286427354025</v>
      </c>
      <c r="Q649" s="94">
        <v>5.237409823145863</v>
      </c>
      <c r="R649" s="94">
        <v>5.7549307279572544</v>
      </c>
      <c r="S649" s="94">
        <v>6.2816692626232529</v>
      </c>
      <c r="U649" s="28">
        <v>0.64200000000000002</v>
      </c>
      <c r="V649" s="94">
        <v>1.189496912165406</v>
      </c>
      <c r="W649" s="94">
        <v>1.4276178861081332</v>
      </c>
      <c r="X649" s="94">
        <v>1.6624148901706328</v>
      </c>
      <c r="Y649" s="94">
        <v>1.9004704094110423</v>
      </c>
      <c r="Z649" s="94">
        <v>2.1352683144688327</v>
      </c>
      <c r="AA649" s="94">
        <v>2.3732904027327555</v>
      </c>
      <c r="AB649" s="94">
        <v>2.6080917663180792</v>
      </c>
      <c r="AC649" s="94">
        <v>2.8460938530691697</v>
      </c>
      <c r="AE649" s="28">
        <v>0.64200000000000002</v>
      </c>
      <c r="AF649" s="94">
        <f t="shared" ref="AF649:AF712" si="174">B649/B$1007</f>
        <v>0.7549126905375112</v>
      </c>
      <c r="AG649" s="94">
        <f t="shared" si="160"/>
        <v>0.75527211207975187</v>
      </c>
      <c r="AH649" s="94">
        <f t="shared" si="161"/>
        <v>0.75521991171982439</v>
      </c>
      <c r="AI649" s="94">
        <f t="shared" si="162"/>
        <v>0.75545198137443148</v>
      </c>
      <c r="AJ649" s="94">
        <f t="shared" si="163"/>
        <v>0.75539201976475134</v>
      </c>
      <c r="AK649" s="94">
        <f t="shared" si="164"/>
        <v>0.75556077044369208</v>
      </c>
      <c r="AL649" s="94">
        <f t="shared" si="165"/>
        <v>0.75550207875632469</v>
      </c>
      <c r="AM649" s="94">
        <f t="shared" si="166"/>
        <v>0.7556336611987311</v>
      </c>
      <c r="AO649" s="28">
        <v>0.64200000000000002</v>
      </c>
      <c r="AP649" s="94">
        <f t="shared" ref="AP649:AP712" si="175">B649/L649</f>
        <v>0.27928947692943096</v>
      </c>
      <c r="AQ649" s="94">
        <f t="shared" si="167"/>
        <v>0.33380458284594849</v>
      </c>
      <c r="AR649" s="94">
        <f t="shared" si="168"/>
        <v>0.38894180361362674</v>
      </c>
      <c r="AS649" s="94">
        <f t="shared" si="169"/>
        <v>0.44342863853254577</v>
      </c>
      <c r="AT649" s="94">
        <f t="shared" si="170"/>
        <v>0.49856508314913889</v>
      </c>
      <c r="AU649" s="94">
        <f t="shared" si="171"/>
        <v>0.55303767939499748</v>
      </c>
      <c r="AV649" s="94">
        <f t="shared" si="172"/>
        <v>0.60817494610878231</v>
      </c>
      <c r="AW649" s="94">
        <f t="shared" si="173"/>
        <v>0.66263910824823302</v>
      </c>
      <c r="AY649" s="28">
        <v>0.64200000000000002</v>
      </c>
      <c r="AZ649" s="34">
        <f>(((L649-VLOOKUP(AZ$6,Data!$N$4:$Y$11,Data!$W$1,FALSE)/1000)*VLOOKUP(AZ$6,Data!$N$4:$Y$11,Data!$P$1,FALSE)^1.5+VLOOKUP(AZ$6,Data!$N$4:$Y$11,Data!$W$1,FALSE)/1000*(Mannings_n_bot)^1.5)/L649)^0.67</f>
        <v>4.8808337548620753E-2</v>
      </c>
      <c r="BA649" s="34">
        <f>(((M649-VLOOKUP(BA$6,Data!$N$4:$Y$11,Data!$W$1,FALSE)/1000)*VLOOKUP(BA$6,Data!$N$4:$Y$11,Data!$P$1,FALSE)^1.5+VLOOKUP(BA$6,Data!$N$4:$Y$11,Data!$W$1,FALSE)/1000*(Mannings_n_bot)^1.5)/M649)^0.67</f>
        <v>4.8682597159221158E-2</v>
      </c>
      <c r="BB649" s="34">
        <f>(((N649-VLOOKUP(BB$6,Data!$N$4:$Y$11,Data!$W$1,FALSE)/1000)*VLOOKUP(BB$6,Data!$N$4:$Y$11,Data!$P$1,FALSE)^1.5+VLOOKUP(BB$6,Data!$N$4:$Y$11,Data!$W$1,FALSE)/1000*(Mannings_n_bot)^1.5)/N649)^0.67</f>
        <v>4.851196106833075E-2</v>
      </c>
      <c r="BC649" s="34">
        <f>(((O649-VLOOKUP(BC$6,Data!$N$4:$Y$11,Data!$W$1,FALSE)/1000)*VLOOKUP(BC$6,Data!$N$4:$Y$11,Data!$P$1,FALSE)^1.5+VLOOKUP(BC$6,Data!$N$4:$Y$11,Data!$W$1,FALSE)/1000*(Mannings_n_bot)^1.5)/O649)^0.67</f>
        <v>4.8319022164642199E-2</v>
      </c>
      <c r="BD649" s="34">
        <f>(((P649-VLOOKUP(BD$6,Data!$N$4:$Y$11,Data!$W$1,FALSE)/1000)*VLOOKUP(BD$6,Data!$N$4:$Y$11,Data!$P$1,FALSE)^1.5+VLOOKUP(BD$6,Data!$N$4:$Y$11,Data!$W$1,FALSE)/1000*(Mannings_n_bot)^1.5)/P649)^0.67</f>
        <v>4.809856112635711E-2</v>
      </c>
      <c r="BE649" s="34">
        <f>(((Q649-VLOOKUP(BE$6,Data!$N$4:$Y$11,Data!$W$1,FALSE)/1000)*VLOOKUP(BE$6,Data!$N$4:$Y$11,Data!$P$1,FALSE)^1.5+VLOOKUP(BE$6,Data!$N$4:$Y$11,Data!$W$1,FALSE)/1000*(Mannings_n_bot)^1.5)/Q649)^0.67</f>
        <v>4.7902654964148902E-2</v>
      </c>
      <c r="BF649" s="34">
        <f>(((R649-VLOOKUP(BF$6,Data!$N$4:$Y$11,Data!$W$1,FALSE)/1000)*VLOOKUP(BF$6,Data!$N$4:$Y$11,Data!$P$1,FALSE)^1.5+VLOOKUP(BF$6,Data!$N$4:$Y$11,Data!$W$1,FALSE)/1000*(Mannings_n_bot)^1.5)/R649)^0.67</f>
        <v>4.777013711160677E-2</v>
      </c>
      <c r="BG649" s="34">
        <f>(((S649-VLOOKUP(BG$6,Data!$N$4:$Y$11,Data!$W$1,FALSE)/1000)*VLOOKUP(BG$6,Data!$N$4:$Y$11,Data!$P$1,FALSE)^1.5+VLOOKUP(BG$6,Data!$N$4:$Y$11,Data!$W$1,FALSE)/1000*(Mannings_n_bot)^1.5)/S649)^0.67</f>
        <v>4.7659591680527857E-2</v>
      </c>
    </row>
    <row r="650" spans="1:59" x14ac:dyDescent="0.25">
      <c r="A650" s="28">
        <v>0.64300000000000002</v>
      </c>
      <c r="B650" s="94">
        <v>0.7331852248265045</v>
      </c>
      <c r="C650" s="94">
        <v>1.0524355843338626</v>
      </c>
      <c r="D650" s="94">
        <v>1.4278164015683501</v>
      </c>
      <c r="E650" s="94">
        <v>1.8617615600068373</v>
      </c>
      <c r="F650" s="94">
        <v>2.3516040055953793</v>
      </c>
      <c r="G650" s="94">
        <v>2.9002426815298841</v>
      </c>
      <c r="H650" s="94">
        <v>3.5045464911745099</v>
      </c>
      <c r="I650" s="94">
        <v>4.1678781703355128</v>
      </c>
      <c r="K650" s="28">
        <v>0.64300000000000002</v>
      </c>
      <c r="L650" s="94">
        <v>2.6238184298839098</v>
      </c>
      <c r="M650" s="94">
        <v>3.15121378569799</v>
      </c>
      <c r="N650" s="94">
        <v>3.6691239456285398</v>
      </c>
      <c r="O650" s="94">
        <v>4.196381413154052</v>
      </c>
      <c r="P650" s="94">
        <v>4.7142973019257282</v>
      </c>
      <c r="Q650" s="94">
        <v>5.2414838095178435</v>
      </c>
      <c r="R650" s="94">
        <v>5.7594091601303408</v>
      </c>
      <c r="S650" s="94">
        <v>6.2865529827270787</v>
      </c>
      <c r="U650" s="28">
        <v>0.64300000000000002</v>
      </c>
      <c r="V650" s="94">
        <v>1.1882202796094459</v>
      </c>
      <c r="W650" s="94">
        <v>1.4260810700210431</v>
      </c>
      <c r="X650" s="94">
        <v>1.6606260999407387</v>
      </c>
      <c r="Y650" s="94">
        <v>1.8984214865773967</v>
      </c>
      <c r="Z650" s="94">
        <v>2.1329674093441278</v>
      </c>
      <c r="AA650" s="94">
        <v>2.3707293920972954</v>
      </c>
      <c r="AB650" s="94">
        <v>2.6052787664590094</v>
      </c>
      <c r="AC650" s="94">
        <v>2.8430207643734371</v>
      </c>
      <c r="AE650" s="28">
        <v>0.64300000000000002</v>
      </c>
      <c r="AF650" s="94">
        <f t="shared" si="174"/>
        <v>0.75589476497815689</v>
      </c>
      <c r="AG650" s="94">
        <f t="shared" si="160"/>
        <v>0.75625315452682174</v>
      </c>
      <c r="AH650" s="94">
        <f t="shared" si="161"/>
        <v>0.75620110399288731</v>
      </c>
      <c r="AI650" s="94">
        <f t="shared" si="162"/>
        <v>0.75643250770202486</v>
      </c>
      <c r="AJ650" s="94">
        <f t="shared" si="163"/>
        <v>0.75637271812235995</v>
      </c>
      <c r="AK650" s="94">
        <f t="shared" si="164"/>
        <v>0.75654098471818731</v>
      </c>
      <c r="AL650" s="94">
        <f t="shared" si="165"/>
        <v>0.75648246137332509</v>
      </c>
      <c r="AM650" s="94">
        <f t="shared" si="166"/>
        <v>0.75661366643717609</v>
      </c>
      <c r="AO650" s="28">
        <v>0.64300000000000002</v>
      </c>
      <c r="AP650" s="94">
        <f t="shared" si="175"/>
        <v>0.2794344366500025</v>
      </c>
      <c r="AQ650" s="94">
        <f t="shared" si="167"/>
        <v>0.33397784342986092</v>
      </c>
      <c r="AR650" s="94">
        <f t="shared" si="168"/>
        <v>0.38914368190517962</v>
      </c>
      <c r="AS650" s="94">
        <f t="shared" si="169"/>
        <v>0.44365880426667759</v>
      </c>
      <c r="AT650" s="94">
        <f t="shared" si="170"/>
        <v>0.49882386599478573</v>
      </c>
      <c r="AU650" s="94">
        <f t="shared" si="171"/>
        <v>0.55332474294081113</v>
      </c>
      <c r="AV650" s="94">
        <f t="shared" si="172"/>
        <v>0.60849062703077672</v>
      </c>
      <c r="AW650" s="94">
        <f t="shared" si="173"/>
        <v>0.66298306588478095</v>
      </c>
      <c r="AY650" s="28">
        <v>0.64300000000000002</v>
      </c>
      <c r="AZ650" s="34">
        <f>(((L650-VLOOKUP(AZ$6,Data!$N$4:$Y$11,Data!$W$1,FALSE)/1000)*VLOOKUP(AZ$6,Data!$N$4:$Y$11,Data!$P$1,FALSE)^1.5+VLOOKUP(AZ$6,Data!$N$4:$Y$11,Data!$W$1,FALSE)/1000*(Mannings_n_bot)^1.5)/L650)^0.67</f>
        <v>4.8796660919422828E-2</v>
      </c>
      <c r="BA650" s="34">
        <f>(((M650-VLOOKUP(BA$6,Data!$N$4:$Y$11,Data!$W$1,FALSE)/1000)*VLOOKUP(BA$6,Data!$N$4:$Y$11,Data!$P$1,FALSE)^1.5+VLOOKUP(BA$6,Data!$N$4:$Y$11,Data!$W$1,FALSE)/1000*(Mannings_n_bot)^1.5)/M650)^0.67</f>
        <v>4.8670719889830252E-2</v>
      </c>
      <c r="BB650" s="34">
        <f>(((N650-VLOOKUP(BB$6,Data!$N$4:$Y$11,Data!$W$1,FALSE)/1000)*VLOOKUP(BB$6,Data!$N$4:$Y$11,Data!$P$1,FALSE)^1.5+VLOOKUP(BB$6,Data!$N$4:$Y$11,Data!$W$1,FALSE)/1000*(Mannings_n_bot)^1.5)/N650)^0.67</f>
        <v>4.8499886584253082E-2</v>
      </c>
      <c r="BC650" s="34">
        <f>(((O650-VLOOKUP(BC$6,Data!$N$4:$Y$11,Data!$W$1,FALSE)/1000)*VLOOKUP(BC$6,Data!$N$4:$Y$11,Data!$P$1,FALSE)^1.5+VLOOKUP(BC$6,Data!$N$4:$Y$11,Data!$W$1,FALSE)/1000*(Mannings_n_bot)^1.5)/O650)^0.67</f>
        <v>4.8306681878115175E-2</v>
      </c>
      <c r="BD650" s="34">
        <f>(((P650-VLOOKUP(BD$6,Data!$N$4:$Y$11,Data!$W$1,FALSE)/1000)*VLOOKUP(BD$6,Data!$N$4:$Y$11,Data!$P$1,FALSE)^1.5+VLOOKUP(BD$6,Data!$N$4:$Y$11,Data!$W$1,FALSE)/1000*(Mannings_n_bot)^1.5)/P650)^0.67</f>
        <v>4.8085963485631544E-2</v>
      </c>
      <c r="BE650" s="34">
        <f>(((Q650-VLOOKUP(BE$6,Data!$N$4:$Y$11,Data!$W$1,FALSE)/1000)*VLOOKUP(BE$6,Data!$N$4:$Y$11,Data!$P$1,FALSE)^1.5+VLOOKUP(BE$6,Data!$N$4:$Y$11,Data!$W$1,FALSE)/1000*(Mannings_n_bot)^1.5)/Q650)^0.67</f>
        <v>4.7889794504985622E-2</v>
      </c>
      <c r="BF650" s="34">
        <f>(((R650-VLOOKUP(BF$6,Data!$N$4:$Y$11,Data!$W$1,FALSE)/1000)*VLOOKUP(BF$6,Data!$N$4:$Y$11,Data!$P$1,FALSE)^1.5+VLOOKUP(BF$6,Data!$N$4:$Y$11,Data!$W$1,FALSE)/1000*(Mannings_n_bot)^1.5)/R650)^0.67</f>
        <v>4.7757124669589042E-2</v>
      </c>
      <c r="BG650" s="34">
        <f>(((S650-VLOOKUP(BG$6,Data!$N$4:$Y$11,Data!$W$1,FALSE)/1000)*VLOOKUP(BG$6,Data!$N$4:$Y$11,Data!$P$1,FALSE)^1.5+VLOOKUP(BG$6,Data!$N$4:$Y$11,Data!$W$1,FALSE)/1000*(Mannings_n_bot)^1.5)/S650)^0.67</f>
        <v>4.7646424272398798E-2</v>
      </c>
    </row>
    <row r="651" spans="1:59" x14ac:dyDescent="0.25">
      <c r="A651" s="28">
        <v>0.64400000000000002</v>
      </c>
      <c r="B651" s="94">
        <v>0.73413677023881763</v>
      </c>
      <c r="C651" s="94">
        <v>1.0537993742089478</v>
      </c>
      <c r="D651" s="94">
        <v>1.4296670363581141</v>
      </c>
      <c r="E651" s="94">
        <v>1.8641722633336466</v>
      </c>
      <c r="F651" s="94">
        <v>2.3546497583954489</v>
      </c>
      <c r="G651" s="94">
        <v>2.9039963257598225</v>
      </c>
      <c r="H651" s="94">
        <v>3.5090833890228863</v>
      </c>
      <c r="I651" s="94">
        <v>4.1732707820497321</v>
      </c>
      <c r="K651" s="28">
        <v>0.64400000000000002</v>
      </c>
      <c r="L651" s="94">
        <v>2.6258694836108343</v>
      </c>
      <c r="M651" s="94">
        <v>3.1536708095721924</v>
      </c>
      <c r="N651" s="94">
        <v>3.6719858535532701</v>
      </c>
      <c r="O651" s="94">
        <v>4.1996491590083727</v>
      </c>
      <c r="P651" s="94">
        <v>4.7179699262003281</v>
      </c>
      <c r="Q651" s="94">
        <v>5.2455622052742861</v>
      </c>
      <c r="R651" s="94">
        <v>5.7638924370498721</v>
      </c>
      <c r="S651" s="94">
        <v>6.2914419918380249</v>
      </c>
      <c r="U651" s="28">
        <v>0.64400000000000002</v>
      </c>
      <c r="V651" s="94">
        <v>1.1869401104200947</v>
      </c>
      <c r="W651" s="94">
        <v>1.4245400252418576</v>
      </c>
      <c r="X651" s="94">
        <v>1.6588323828399114</v>
      </c>
      <c r="Y651" s="94">
        <v>1.8963669450582221</v>
      </c>
      <c r="Z651" s="94">
        <v>2.1306601873799877</v>
      </c>
      <c r="AA651" s="94">
        <v>2.3681613729284976</v>
      </c>
      <c r="AB651" s="94">
        <v>2.6024580599158802</v>
      </c>
      <c r="AC651" s="94">
        <v>2.839939277370235</v>
      </c>
      <c r="AE651" s="28">
        <v>0.64400000000000002</v>
      </c>
      <c r="AF651" s="94">
        <f t="shared" si="174"/>
        <v>0.7568757833776707</v>
      </c>
      <c r="AG651" s="94">
        <f t="shared" si="160"/>
        <v>0.75723313887027943</v>
      </c>
      <c r="AH651" s="94">
        <f t="shared" si="161"/>
        <v>0.75718123846225605</v>
      </c>
      <c r="AI651" s="94">
        <f t="shared" si="162"/>
        <v>0.75741197489159195</v>
      </c>
      <c r="AJ651" s="94">
        <f t="shared" si="163"/>
        <v>0.75735235768694475</v>
      </c>
      <c r="AK651" s="94">
        <f t="shared" si="164"/>
        <v>0.75752013922828554</v>
      </c>
      <c r="AL651" s="94">
        <f t="shared" si="165"/>
        <v>0.75746178456392399</v>
      </c>
      <c r="AM651" s="94">
        <f t="shared" si="166"/>
        <v>0.75759261149123436</v>
      </c>
      <c r="AO651" s="28">
        <v>0.64400000000000002</v>
      </c>
      <c r="AP651" s="94">
        <f t="shared" si="175"/>
        <v>0.27957854524791759</v>
      </c>
      <c r="AQ651" s="94">
        <f t="shared" si="167"/>
        <v>0.33415008662616241</v>
      </c>
      <c r="AR651" s="94">
        <f t="shared" si="168"/>
        <v>0.38934437478147371</v>
      </c>
      <c r="AS651" s="94">
        <f t="shared" si="169"/>
        <v>0.44388761840615698</v>
      </c>
      <c r="AT651" s="94">
        <f t="shared" si="170"/>
        <v>0.49908112922029441</v>
      </c>
      <c r="AU651" s="94">
        <f t="shared" si="171"/>
        <v>0.55361012073022875</v>
      </c>
      <c r="AV651" s="94">
        <f t="shared" si="172"/>
        <v>0.60880445416829077</v>
      </c>
      <c r="AW651" s="94">
        <f t="shared" si="173"/>
        <v>0.66332500362615987</v>
      </c>
      <c r="AY651" s="28">
        <v>0.64400000000000002</v>
      </c>
      <c r="AZ651" s="34">
        <f>(((L651-VLOOKUP(AZ$6,Data!$N$4:$Y$11,Data!$W$1,FALSE)/1000)*VLOOKUP(AZ$6,Data!$N$4:$Y$11,Data!$P$1,FALSE)^1.5+VLOOKUP(AZ$6,Data!$N$4:$Y$11,Data!$W$1,FALSE)/1000*(Mannings_n_bot)^1.5)/L651)^0.67</f>
        <v>4.8784988596192194E-2</v>
      </c>
      <c r="BA651" s="34">
        <f>(((M651-VLOOKUP(BA$6,Data!$N$4:$Y$11,Data!$W$1,FALSE)/1000)*VLOOKUP(BA$6,Data!$N$4:$Y$11,Data!$P$1,FALSE)^1.5+VLOOKUP(BA$6,Data!$N$4:$Y$11,Data!$W$1,FALSE)/1000*(Mannings_n_bot)^1.5)/M651)^0.67</f>
        <v>4.8658846886772543E-2</v>
      </c>
      <c r="BB651" s="34">
        <f>(((N651-VLOOKUP(BB$6,Data!$N$4:$Y$11,Data!$W$1,FALSE)/1000)*VLOOKUP(BB$6,Data!$N$4:$Y$11,Data!$P$1,FALSE)^1.5+VLOOKUP(BB$6,Data!$N$4:$Y$11,Data!$W$1,FALSE)/1000*(Mannings_n_bot)^1.5)/N651)^0.67</f>
        <v>4.8487816420764766E-2</v>
      </c>
      <c r="BC651" s="34">
        <f>(((O651-VLOOKUP(BC$6,Data!$N$4:$Y$11,Data!$W$1,FALSE)/1000)*VLOOKUP(BC$6,Data!$N$4:$Y$11,Data!$P$1,FALSE)^1.5+VLOOKUP(BC$6,Data!$N$4:$Y$11,Data!$W$1,FALSE)/1000*(Mannings_n_bot)^1.5)/O651)^0.67</f>
        <v>4.8294345910082345E-2</v>
      </c>
      <c r="BD651" s="34">
        <f>(((P651-VLOOKUP(BD$6,Data!$N$4:$Y$11,Data!$W$1,FALSE)/1000)*VLOOKUP(BD$6,Data!$N$4:$Y$11,Data!$P$1,FALSE)^1.5+VLOOKUP(BD$6,Data!$N$4:$Y$11,Data!$W$1,FALSE)/1000*(Mannings_n_bot)^1.5)/P651)^0.67</f>
        <v>4.8073370228233429E-2</v>
      </c>
      <c r="BE651" s="34">
        <f>(((Q651-VLOOKUP(BE$6,Data!$N$4:$Y$11,Data!$W$1,FALSE)/1000)*VLOOKUP(BE$6,Data!$N$4:$Y$11,Data!$P$1,FALSE)^1.5+VLOOKUP(BE$6,Data!$N$4:$Y$11,Data!$W$1,FALSE)/1000*(Mannings_n_bot)^1.5)/Q651)^0.67</f>
        <v>4.7876938435262355E-2</v>
      </c>
      <c r="BF651" s="34">
        <f>(((R651-VLOOKUP(BF$6,Data!$N$4:$Y$11,Data!$W$1,FALSE)/1000)*VLOOKUP(BF$6,Data!$N$4:$Y$11,Data!$P$1,FALSE)^1.5+VLOOKUP(BF$6,Data!$N$4:$Y$11,Data!$W$1,FALSE)/1000*(Mannings_n_bot)^1.5)/R651)^0.67</f>
        <v>4.7744116659136263E-2</v>
      </c>
      <c r="BG651" s="34">
        <f>(((S651-VLOOKUP(BG$6,Data!$N$4:$Y$11,Data!$W$1,FALSE)/1000)*VLOOKUP(BG$6,Data!$N$4:$Y$11,Data!$P$1,FALSE)^1.5+VLOOKUP(BG$6,Data!$N$4:$Y$11,Data!$W$1,FALSE)/1000*(Mannings_n_bot)^1.5)/S651)^0.67</f>
        <v>4.7633261288435841E-2</v>
      </c>
    </row>
    <row r="652" spans="1:59" x14ac:dyDescent="0.25">
      <c r="A652" s="28">
        <v>0.64500000000000002</v>
      </c>
      <c r="B652" s="94">
        <v>0.7350872884986126</v>
      </c>
      <c r="C652" s="94">
        <v>1.0551616875271703</v>
      </c>
      <c r="D652" s="94">
        <v>1.4315156683599464</v>
      </c>
      <c r="E652" s="94">
        <v>1.8665803527177913</v>
      </c>
      <c r="F652" s="94">
        <v>2.3576922103106837</v>
      </c>
      <c r="G652" s="94">
        <v>2.9077458962020861</v>
      </c>
      <c r="H652" s="94">
        <v>3.513615365430601</v>
      </c>
      <c r="I652" s="94">
        <v>4.1786575376732769</v>
      </c>
      <c r="K652" s="28">
        <v>0.64500000000000002</v>
      </c>
      <c r="L652" s="94">
        <v>2.6279227537564762</v>
      </c>
      <c r="M652" s="94">
        <v>3.1561304965180446</v>
      </c>
      <c r="N652" s="94">
        <v>3.6748508620402616</v>
      </c>
      <c r="O652" s="94">
        <v>4.202920451951214</v>
      </c>
      <c r="P652" s="94">
        <v>4.7216465350631784</v>
      </c>
      <c r="Q652" s="94">
        <v>5.249645032079596</v>
      </c>
      <c r="R652" s="94">
        <v>5.7683805825288612</v>
      </c>
      <c r="S652" s="94">
        <v>6.2963363159293584</v>
      </c>
      <c r="U652" s="28">
        <v>0.64500000000000002</v>
      </c>
      <c r="V652" s="94">
        <v>1.1856563931416995</v>
      </c>
      <c r="W652" s="94">
        <v>1.4229947380320773</v>
      </c>
      <c r="X652" s="94">
        <v>1.6570337228683341</v>
      </c>
      <c r="Y652" s="94">
        <v>1.8943067665716504</v>
      </c>
      <c r="Z652" s="94">
        <v>2.1283466280332131</v>
      </c>
      <c r="AA652" s="94">
        <v>2.3655863224015161</v>
      </c>
      <c r="AB652" s="94">
        <v>2.599629621602471</v>
      </c>
      <c r="AC652" s="94">
        <v>2.8368493646919375</v>
      </c>
      <c r="AE652" s="28">
        <v>0.64500000000000002</v>
      </c>
      <c r="AF652" s="94">
        <f t="shared" si="174"/>
        <v>0.75785574280983903</v>
      </c>
      <c r="AG652" s="94">
        <f t="shared" si="160"/>
        <v>0.75821206219793547</v>
      </c>
      <c r="AH652" s="94">
        <f t="shared" si="161"/>
        <v>0.75816031221370384</v>
      </c>
      <c r="AI652" s="94">
        <f t="shared" si="162"/>
        <v>0.75839038003795911</v>
      </c>
      <c r="AJ652" s="94">
        <f t="shared" si="163"/>
        <v>0.75833093555099296</v>
      </c>
      <c r="AK652" s="94">
        <f t="shared" si="164"/>
        <v>0.75849823107305625</v>
      </c>
      <c r="AL652" s="94">
        <f t="shared" si="165"/>
        <v>0.75844004542490207</v>
      </c>
      <c r="AM652" s="94">
        <f t="shared" si="166"/>
        <v>0.7585704934628188</v>
      </c>
      <c r="AO652" s="28">
        <v>0.64500000000000002</v>
      </c>
      <c r="AP652" s="94">
        <f t="shared" si="175"/>
        <v>0.27972180211455772</v>
      </c>
      <c r="AQ652" s="94">
        <f t="shared" si="167"/>
        <v>0.33432131171105323</v>
      </c>
      <c r="AR652" s="94">
        <f t="shared" si="168"/>
        <v>0.38954388139854335</v>
      </c>
      <c r="AS652" s="94">
        <f t="shared" si="169"/>
        <v>0.44411507999187272</v>
      </c>
      <c r="AT652" s="94">
        <f t="shared" si="170"/>
        <v>0.49933687174640157</v>
      </c>
      <c r="AU652" s="94">
        <f t="shared" si="171"/>
        <v>0.55389381156885775</v>
      </c>
      <c r="AV652" s="94">
        <f t="shared" si="172"/>
        <v>0.60911642620678652</v>
      </c>
      <c r="AW652" s="94">
        <f t="shared" si="173"/>
        <v>0.66366492004271127</v>
      </c>
      <c r="AY652" s="28">
        <v>0.64500000000000002</v>
      </c>
      <c r="AZ652" s="34">
        <f>(((L652-VLOOKUP(AZ$6,Data!$N$4:$Y$11,Data!$W$1,FALSE)/1000)*VLOOKUP(AZ$6,Data!$N$4:$Y$11,Data!$P$1,FALSE)^1.5+VLOOKUP(AZ$6,Data!$N$4:$Y$11,Data!$W$1,FALSE)/1000*(Mannings_n_bot)^1.5)/L652)^0.67</f>
        <v>4.8773320534562146E-2</v>
      </c>
      <c r="BA652" s="34">
        <f>(((M652-VLOOKUP(BA$6,Data!$N$4:$Y$11,Data!$W$1,FALSE)/1000)*VLOOKUP(BA$6,Data!$N$4:$Y$11,Data!$P$1,FALSE)^1.5+VLOOKUP(BA$6,Data!$N$4:$Y$11,Data!$W$1,FALSE)/1000*(Mannings_n_bot)^1.5)/M652)^0.67</f>
        <v>4.864697810511634E-2</v>
      </c>
      <c r="BB652" s="34">
        <f>(((N652-VLOOKUP(BB$6,Data!$N$4:$Y$11,Data!$W$1,FALSE)/1000)*VLOOKUP(BB$6,Data!$N$4:$Y$11,Data!$P$1,FALSE)^1.5+VLOOKUP(BB$6,Data!$N$4:$Y$11,Data!$W$1,FALSE)/1000*(Mannings_n_bot)^1.5)/N652)^0.67</f>
        <v>4.8475750532174289E-2</v>
      </c>
      <c r="BC652" s="34">
        <f>(((O652-VLOOKUP(BC$6,Data!$N$4:$Y$11,Data!$W$1,FALSE)/1000)*VLOOKUP(BC$6,Data!$N$4:$Y$11,Data!$P$1,FALSE)^1.5+VLOOKUP(BC$6,Data!$N$4:$Y$11,Data!$W$1,FALSE)/1000*(Mannings_n_bot)^1.5)/O652)^0.67</f>
        <v>4.8282014213984786E-2</v>
      </c>
      <c r="BD652" s="34">
        <f>(((P652-VLOOKUP(BD$6,Data!$N$4:$Y$11,Data!$W$1,FALSE)/1000)*VLOOKUP(BD$6,Data!$N$4:$Y$11,Data!$P$1,FALSE)^1.5+VLOOKUP(BD$6,Data!$N$4:$Y$11,Data!$W$1,FALSE)/1000*(Mannings_n_bot)^1.5)/P652)^0.67</f>
        <v>4.8060781306616979E-2</v>
      </c>
      <c r="BE652" s="34">
        <f>(((Q652-VLOOKUP(BE$6,Data!$N$4:$Y$11,Data!$W$1,FALSE)/1000)*VLOOKUP(BE$6,Data!$N$4:$Y$11,Data!$P$1,FALSE)^1.5+VLOOKUP(BE$6,Data!$N$4:$Y$11,Data!$W$1,FALSE)/1000*(Mannings_n_bot)^1.5)/Q652)^0.67</f>
        <v>4.7864086706547564E-2</v>
      </c>
      <c r="BF652" s="34">
        <f>(((R652-VLOOKUP(BF$6,Data!$N$4:$Y$11,Data!$W$1,FALSE)/1000)*VLOOKUP(BF$6,Data!$N$4:$Y$11,Data!$P$1,FALSE)^1.5+VLOOKUP(BF$6,Data!$N$4:$Y$11,Data!$W$1,FALSE)/1000*(Mannings_n_bot)^1.5)/R652)^0.67</f>
        <v>4.7731113031221246E-2</v>
      </c>
      <c r="BG652" s="34">
        <f>(((S652-VLOOKUP(BG$6,Data!$N$4:$Y$11,Data!$W$1,FALSE)/1000)*VLOOKUP(BG$6,Data!$N$4:$Y$11,Data!$P$1,FALSE)^1.5+VLOOKUP(BG$6,Data!$N$4:$Y$11,Data!$W$1,FALSE)/1000*(Mannings_n_bot)^1.5)/S652)^0.67</f>
        <v>4.7620102679108142E-2</v>
      </c>
    </row>
    <row r="653" spans="1:59" x14ac:dyDescent="0.25">
      <c r="A653" s="28">
        <v>0.64600000000000002</v>
      </c>
      <c r="B653" s="94">
        <v>0.73603677675837664</v>
      </c>
      <c r="C653" s="94">
        <v>1.056522520222605</v>
      </c>
      <c r="D653" s="94">
        <v>1.4333622920534648</v>
      </c>
      <c r="E653" s="94">
        <v>1.8689858209856336</v>
      </c>
      <c r="F653" s="94">
        <v>2.3607313522720159</v>
      </c>
      <c r="G653" s="94">
        <v>2.9114913816995056</v>
      </c>
      <c r="H653" s="94">
        <v>3.518142406904079</v>
      </c>
      <c r="I653" s="94">
        <v>4.1840384211896255</v>
      </c>
      <c r="K653" s="28">
        <v>0.64600000000000002</v>
      </c>
      <c r="L653" s="94">
        <v>2.6299782512806722</v>
      </c>
      <c r="M653" s="94">
        <v>3.1585928596717006</v>
      </c>
      <c r="N653" s="94">
        <v>3.67771898638913</v>
      </c>
      <c r="O653" s="94">
        <v>4.2061953094579048</v>
      </c>
      <c r="P653" s="94">
        <v>4.7253271481530366</v>
      </c>
      <c r="Q653" s="94">
        <v>5.2537323117479353</v>
      </c>
      <c r="R653" s="94">
        <v>5.7728736205449076</v>
      </c>
      <c r="S653" s="94">
        <v>6.3012359811539085</v>
      </c>
      <c r="U653" s="28">
        <v>0.64600000000000002</v>
      </c>
      <c r="V653" s="94">
        <v>1.1843691162371228</v>
      </c>
      <c r="W653" s="94">
        <v>1.421445194555558</v>
      </c>
      <c r="X653" s="94">
        <v>1.6552301039124575</v>
      </c>
      <c r="Y653" s="94">
        <v>1.8922409327059253</v>
      </c>
      <c r="Z653" s="94">
        <v>2.126026710614632</v>
      </c>
      <c r="AA653" s="94">
        <v>2.3630042175293813</v>
      </c>
      <c r="AB653" s="94">
        <v>2.5967934262543531</v>
      </c>
      <c r="AC653" s="94">
        <v>2.8337509987765634</v>
      </c>
      <c r="AE653" s="28">
        <v>0.64600000000000002</v>
      </c>
      <c r="AF653" s="94">
        <f t="shared" si="174"/>
        <v>0.75883464033895065</v>
      </c>
      <c r="AG653" s="94">
        <f t="shared" si="160"/>
        <v>0.75918992158812038</v>
      </c>
      <c r="AH653" s="94">
        <f t="shared" si="161"/>
        <v>0.75913832232352196</v>
      </c>
      <c r="AI653" s="94">
        <f t="shared" si="162"/>
        <v>0.75936772022648191</v>
      </c>
      <c r="AJ653" s="94">
        <f t="shared" si="163"/>
        <v>0.75930844879751869</v>
      </c>
      <c r="AK653" s="94">
        <f t="shared" si="164"/>
        <v>0.75947525734210308</v>
      </c>
      <c r="AL653" s="94">
        <f t="shared" si="165"/>
        <v>0.75941724104357045</v>
      </c>
      <c r="AM653" s="94">
        <f t="shared" si="166"/>
        <v>0.75954730944437809</v>
      </c>
      <c r="AO653" s="28">
        <v>0.64600000000000002</v>
      </c>
      <c r="AP653" s="94">
        <f t="shared" si="175"/>
        <v>0.27986420663363371</v>
      </c>
      <c r="AQ653" s="94">
        <f t="shared" si="167"/>
        <v>0.33449151795157872</v>
      </c>
      <c r="AR653" s="94">
        <f t="shared" si="168"/>
        <v>0.38974220090175327</v>
      </c>
      <c r="AS653" s="94">
        <f t="shared" si="169"/>
        <v>0.44434118805256068</v>
      </c>
      <c r="AT653" s="94">
        <f t="shared" si="170"/>
        <v>0.49959109248017725</v>
      </c>
      <c r="AU653" s="94">
        <f t="shared" si="171"/>
        <v>0.55417581424715612</v>
      </c>
      <c r="AV653" s="94">
        <f t="shared" si="172"/>
        <v>0.60942654181506195</v>
      </c>
      <c r="AW653" s="94">
        <f t="shared" si="173"/>
        <v>0.66400281368662961</v>
      </c>
      <c r="AY653" s="28">
        <v>0.64600000000000002</v>
      </c>
      <c r="AZ653" s="34">
        <f>(((L653-VLOOKUP(AZ$6,Data!$N$4:$Y$11,Data!$W$1,FALSE)/1000)*VLOOKUP(AZ$6,Data!$N$4:$Y$11,Data!$P$1,FALSE)^1.5+VLOOKUP(AZ$6,Data!$N$4:$Y$11,Data!$W$1,FALSE)/1000*(Mannings_n_bot)^1.5)/L653)^0.67</f>
        <v>4.8761656690026176E-2</v>
      </c>
      <c r="BA653" s="34">
        <f>(((M653-VLOOKUP(BA$6,Data!$N$4:$Y$11,Data!$W$1,FALSE)/1000)*VLOOKUP(BA$6,Data!$N$4:$Y$11,Data!$P$1,FALSE)^1.5+VLOOKUP(BA$6,Data!$N$4:$Y$11,Data!$W$1,FALSE)/1000*(Mannings_n_bot)^1.5)/M653)^0.67</f>
        <v>4.8635113499785818E-2</v>
      </c>
      <c r="BB653" s="34">
        <f>(((N653-VLOOKUP(BB$6,Data!$N$4:$Y$11,Data!$W$1,FALSE)/1000)*VLOOKUP(BB$6,Data!$N$4:$Y$11,Data!$P$1,FALSE)^1.5+VLOOKUP(BB$6,Data!$N$4:$Y$11,Data!$W$1,FALSE)/1000*(Mannings_n_bot)^1.5)/N653)^0.67</f>
        <v>4.8463688872643448E-2</v>
      </c>
      <c r="BC653" s="34">
        <f>(((O653-VLOOKUP(BC$6,Data!$N$4:$Y$11,Data!$W$1,FALSE)/1000)*VLOOKUP(BC$6,Data!$N$4:$Y$11,Data!$P$1,FALSE)^1.5+VLOOKUP(BC$6,Data!$N$4:$Y$11,Data!$W$1,FALSE)/1000*(Mannings_n_bot)^1.5)/O653)^0.67</f>
        <v>4.8269686743112328E-2</v>
      </c>
      <c r="BD653" s="34">
        <f>(((P653-VLOOKUP(BD$6,Data!$N$4:$Y$11,Data!$W$1,FALSE)/1000)*VLOOKUP(BD$6,Data!$N$4:$Y$11,Data!$P$1,FALSE)^1.5+VLOOKUP(BD$6,Data!$N$4:$Y$11,Data!$W$1,FALSE)/1000*(Mannings_n_bot)^1.5)/P653)^0.67</f>
        <v>4.8048196673081474E-2</v>
      </c>
      <c r="BE653" s="34">
        <f>(((Q653-VLOOKUP(BE$6,Data!$N$4:$Y$11,Data!$W$1,FALSE)/1000)*VLOOKUP(BE$6,Data!$N$4:$Y$11,Data!$P$1,FALSE)^1.5+VLOOKUP(BE$6,Data!$N$4:$Y$11,Data!$W$1,FALSE)/1000*(Mannings_n_bot)^1.5)/Q653)^0.67</f>
        <v>4.7851239270250215E-2</v>
      </c>
      <c r="BF653" s="34">
        <f>(((R653-VLOOKUP(BF$6,Data!$N$4:$Y$11,Data!$W$1,FALSE)/1000)*VLOOKUP(BF$6,Data!$N$4:$Y$11,Data!$P$1,FALSE)^1.5+VLOOKUP(BF$6,Data!$N$4:$Y$11,Data!$W$1,FALSE)/1000*(Mannings_n_bot)^1.5)/R653)^0.67</f>
        <v>4.771811373665525E-2</v>
      </c>
      <c r="BG653" s="34">
        <f>(((S653-VLOOKUP(BG$6,Data!$N$4:$Y$11,Data!$W$1,FALSE)/1000)*VLOOKUP(BG$6,Data!$N$4:$Y$11,Data!$P$1,FALSE)^1.5+VLOOKUP(BG$6,Data!$N$4:$Y$11,Data!$W$1,FALSE)/1000*(Mannings_n_bot)^1.5)/S653)^0.67</f>
        <v>4.760694839472044E-2</v>
      </c>
    </row>
    <row r="654" spans="1:59" x14ac:dyDescent="0.25">
      <c r="A654" s="28">
        <v>0.64700000000000002</v>
      </c>
      <c r="B654" s="94">
        <v>0.73698523216131973</v>
      </c>
      <c r="C654" s="94">
        <v>1.0578818682160402</v>
      </c>
      <c r="D654" s="94">
        <v>1.435206901900258</v>
      </c>
      <c r="E654" s="94">
        <v>1.8713886609400598</v>
      </c>
      <c r="F654" s="94">
        <v>2.3637671751807137</v>
      </c>
      <c r="G654" s="94">
        <v>2.9152327710583679</v>
      </c>
      <c r="H654" s="94">
        <v>3.5226644999055745</v>
      </c>
      <c r="I654" s="94">
        <v>4.1894134165297725</v>
      </c>
      <c r="K654" s="28">
        <v>0.64700000000000002</v>
      </c>
      <c r="L654" s="94">
        <v>2.6320359872191559</v>
      </c>
      <c r="M654" s="94">
        <v>3.1610579122603442</v>
      </c>
      <c r="N654" s="94">
        <v>3.6805902420055019</v>
      </c>
      <c r="O654" s="94">
        <v>4.2094737491249159</v>
      </c>
      <c r="P654" s="94">
        <v>4.7290117852447837</v>
      </c>
      <c r="Q654" s="94">
        <v>5.2578240662447273</v>
      </c>
      <c r="R654" s="94">
        <v>5.7773715752418564</v>
      </c>
      <c r="S654" s="94">
        <v>6.306141013845874</v>
      </c>
      <c r="U654" s="28">
        <v>0.64700000000000002</v>
      </c>
      <c r="V654" s="94">
        <v>1.1830782680869534</v>
      </c>
      <c r="W654" s="94">
        <v>1.4198913808775639</v>
      </c>
      <c r="X654" s="94">
        <v>1.6534215097439002</v>
      </c>
      <c r="Y654" s="94">
        <v>1.8901694249181478</v>
      </c>
      <c r="Z654" s="94">
        <v>2.1237004142876867</v>
      </c>
      <c r="AA654" s="94">
        <v>2.3604150351614268</v>
      </c>
      <c r="AB654" s="94">
        <v>2.5939494484271592</v>
      </c>
      <c r="AC654" s="94">
        <v>2.8306441518658829</v>
      </c>
      <c r="AE654" s="28">
        <v>0.64700000000000002</v>
      </c>
      <c r="AF654" s="94">
        <f t="shared" si="174"/>
        <v>0.75981247301972998</v>
      </c>
      <c r="AG654" s="94">
        <f t="shared" si="160"/>
        <v>0.76016671410961789</v>
      </c>
      <c r="AH654" s="94">
        <f t="shared" si="161"/>
        <v>0.76011526585845335</v>
      </c>
      <c r="AI654" s="94">
        <f t="shared" si="162"/>
        <v>0.7603439925329778</v>
      </c>
      <c r="AJ654" s="94">
        <f t="shared" si="163"/>
        <v>0.76028489449999515</v>
      </c>
      <c r="AK654" s="94">
        <f t="shared" si="164"/>
        <v>0.76045121511549696</v>
      </c>
      <c r="AL654" s="94">
        <f t="shared" si="165"/>
        <v>0.76039336849770622</v>
      </c>
      <c r="AM654" s="94">
        <f t="shared" si="166"/>
        <v>0.76052305651883345</v>
      </c>
      <c r="AO654" s="28">
        <v>0.64700000000000002</v>
      </c>
      <c r="AP654" s="94">
        <f t="shared" si="175"/>
        <v>0.28000575818113038</v>
      </c>
      <c r="AQ654" s="94">
        <f t="shared" si="167"/>
        <v>0.33466070460556413</v>
      </c>
      <c r="AR654" s="94">
        <f t="shared" si="168"/>
        <v>0.38993933242572365</v>
      </c>
      <c r="AS654" s="94">
        <f t="shared" si="169"/>
        <v>0.4445659416047178</v>
      </c>
      <c r="AT654" s="94">
        <f t="shared" si="170"/>
        <v>0.49984379031492732</v>
      </c>
      <c r="AU654" s="94">
        <f t="shared" si="171"/>
        <v>0.55445612754032336</v>
      </c>
      <c r="AV654" s="94">
        <f t="shared" si="172"/>
        <v>0.60973479964513211</v>
      </c>
      <c r="AW654" s="94">
        <f t="shared" si="173"/>
        <v>0.6643386830918343</v>
      </c>
      <c r="AY654" s="28">
        <v>0.64700000000000002</v>
      </c>
      <c r="AZ654" s="34">
        <f>(((L654-VLOOKUP(AZ$6,Data!$N$4:$Y$11,Data!$W$1,FALSE)/1000)*VLOOKUP(AZ$6,Data!$N$4:$Y$11,Data!$P$1,FALSE)^1.5+VLOOKUP(AZ$6,Data!$N$4:$Y$11,Data!$W$1,FALSE)/1000*(Mannings_n_bot)^1.5)/L654)^0.67</f>
        <v>4.8749997017935955E-2</v>
      </c>
      <c r="BA654" s="34">
        <f>(((M654-VLOOKUP(BA$6,Data!$N$4:$Y$11,Data!$W$1,FALSE)/1000)*VLOOKUP(BA$6,Data!$N$4:$Y$11,Data!$P$1,FALSE)^1.5+VLOOKUP(BA$6,Data!$N$4:$Y$11,Data!$W$1,FALSE)/1000*(Mannings_n_bot)^1.5)/M654)^0.67</f>
        <v>4.8623253025559095E-2</v>
      </c>
      <c r="BB654" s="34">
        <f>(((N654-VLOOKUP(BB$6,Data!$N$4:$Y$11,Data!$W$1,FALSE)/1000)*VLOOKUP(BB$6,Data!$N$4:$Y$11,Data!$P$1,FALSE)^1.5+VLOOKUP(BB$6,Data!$N$4:$Y$11,Data!$W$1,FALSE)/1000*(Mannings_n_bot)^1.5)/N654)^0.67</f>
        <v>4.8451631396185267E-2</v>
      </c>
      <c r="BC654" s="34">
        <f>(((O654-VLOOKUP(BC$6,Data!$N$4:$Y$11,Data!$W$1,FALSE)/1000)*VLOOKUP(BC$6,Data!$N$4:$Y$11,Data!$P$1,FALSE)^1.5+VLOOKUP(BC$6,Data!$N$4:$Y$11,Data!$W$1,FALSE)/1000*(Mannings_n_bot)^1.5)/O654)^0.67</f>
        <v>4.8257363450601005E-2</v>
      </c>
      <c r="BD654" s="34">
        <f>(((P654-VLOOKUP(BD$6,Data!$N$4:$Y$11,Data!$W$1,FALSE)/1000)*VLOOKUP(BD$6,Data!$N$4:$Y$11,Data!$P$1,FALSE)^1.5+VLOOKUP(BD$6,Data!$N$4:$Y$11,Data!$W$1,FALSE)/1000*(Mannings_n_bot)^1.5)/P654)^0.67</f>
        <v>4.8035616279768947E-2</v>
      </c>
      <c r="BE654" s="34">
        <f>(((Q654-VLOOKUP(BE$6,Data!$N$4:$Y$11,Data!$W$1,FALSE)/1000)*VLOOKUP(BE$6,Data!$N$4:$Y$11,Data!$P$1,FALSE)^1.5+VLOOKUP(BE$6,Data!$N$4:$Y$11,Data!$W$1,FALSE)/1000*(Mannings_n_bot)^1.5)/Q654)^0.67</f>
        <v>4.7838396077617529E-2</v>
      </c>
      <c r="BF654" s="34">
        <f>(((R654-VLOOKUP(BF$6,Data!$N$4:$Y$11,Data!$W$1,FALSE)/1000)*VLOOKUP(BF$6,Data!$N$4:$Y$11,Data!$P$1,FALSE)^1.5+VLOOKUP(BF$6,Data!$N$4:$Y$11,Data!$W$1,FALSE)/1000*(Mannings_n_bot)^1.5)/R654)^0.67</f>
        <v>4.7705118726085745E-2</v>
      </c>
      <c r="BG654" s="34">
        <f>(((S654-VLOOKUP(BG$6,Data!$N$4:$Y$11,Data!$W$1,FALSE)/1000)*VLOOKUP(BG$6,Data!$N$4:$Y$11,Data!$P$1,FALSE)^1.5+VLOOKUP(BG$6,Data!$N$4:$Y$11,Data!$W$1,FALSE)/1000*(Mannings_n_bot)^1.5)/S654)^0.67</f>
        <v>4.7593798385410745E-2</v>
      </c>
    </row>
    <row r="655" spans="1:59" x14ac:dyDescent="0.25">
      <c r="A655" s="28">
        <v>0.64800000000000002</v>
      </c>
      <c r="B655" s="94">
        <v>0.73793265184130918</v>
      </c>
      <c r="C655" s="94">
        <v>1.0592397274148844</v>
      </c>
      <c r="D655" s="94">
        <v>1.4370494923437536</v>
      </c>
      <c r="E655" s="94">
        <v>1.873788865360313</v>
      </c>
      <c r="F655" s="94">
        <v>2.3667996699081675</v>
      </c>
      <c r="G655" s="94">
        <v>2.9189700530481542</v>
      </c>
      <c r="H655" s="94">
        <v>3.5271816308528461</v>
      </c>
      <c r="I655" s="94">
        <v>4.1947825075718361</v>
      </c>
      <c r="K655" s="28">
        <v>0.64800000000000002</v>
      </c>
      <c r="L655" s="94">
        <v>2.6340959726843152</v>
      </c>
      <c r="M655" s="94">
        <v>3.1635256676031078</v>
      </c>
      <c r="N655" s="94">
        <v>3.6834646444020818</v>
      </c>
      <c r="O655" s="94">
        <v>4.2127557886710791</v>
      </c>
      <c r="P655" s="94">
        <v>4.7327004662507939</v>
      </c>
      <c r="Q655" s="94">
        <v>5.2619203176881637</v>
      </c>
      <c r="R655" s="94">
        <v>5.7818744709314505</v>
      </c>
      <c r="S655" s="94">
        <v>6.3110514405226361</v>
      </c>
      <c r="U655" s="28">
        <v>0.64800000000000002</v>
      </c>
      <c r="V655" s="94">
        <v>1.1817838369887064</v>
      </c>
      <c r="W655" s="94">
        <v>1.4183332829638111</v>
      </c>
      <c r="X655" s="94">
        <v>1.6516079240183346</v>
      </c>
      <c r="Y655" s="94">
        <v>1.888092224533001</v>
      </c>
      <c r="Z655" s="94">
        <v>2.1213677180670047</v>
      </c>
      <c r="AA655" s="94">
        <v>2.357818751981704</v>
      </c>
      <c r="AB655" s="94">
        <v>2.5910976624948421</v>
      </c>
      <c r="AC655" s="94">
        <v>2.8275287960035209</v>
      </c>
      <c r="AE655" s="28">
        <v>0.64800000000000002</v>
      </c>
      <c r="AF655" s="94">
        <f t="shared" si="174"/>
        <v>0.76078923789726938</v>
      </c>
      <c r="AG655" s="94">
        <f t="shared" si="160"/>
        <v>0.76114243682159655</v>
      </c>
      <c r="AH655" s="94">
        <f t="shared" si="161"/>
        <v>0.76109113987562227</v>
      </c>
      <c r="AI655" s="94">
        <f t="shared" si="162"/>
        <v>0.76131919402365789</v>
      </c>
      <c r="AJ655" s="94">
        <f t="shared" si="163"/>
        <v>0.76126026972228522</v>
      </c>
      <c r="AK655" s="94">
        <f t="shared" si="164"/>
        <v>0.76142610146370804</v>
      </c>
      <c r="AL655" s="94">
        <f t="shared" si="165"/>
        <v>0.76136842485548117</v>
      </c>
      <c r="AM655" s="94">
        <f t="shared" si="166"/>
        <v>0.7614977317595073</v>
      </c>
      <c r="AO655" s="28">
        <v>0.64800000000000002</v>
      </c>
      <c r="AP655" s="94">
        <f t="shared" si="175"/>
        <v>0.28014645612525191</v>
      </c>
      <c r="AQ655" s="94">
        <f t="shared" si="167"/>
        <v>0.33482887092154784</v>
      </c>
      <c r="AR655" s="94">
        <f t="shared" si="168"/>
        <v>0.390135275094251</v>
      </c>
      <c r="AS655" s="94">
        <f t="shared" si="169"/>
        <v>0.44478933965251349</v>
      </c>
      <c r="AT655" s="94">
        <f t="shared" si="170"/>
        <v>0.50009496413009347</v>
      </c>
      <c r="AU655" s="94">
        <f t="shared" si="171"/>
        <v>0.55473475020819207</v>
      </c>
      <c r="AV655" s="94">
        <f t="shared" si="172"/>
        <v>0.61004119833210824</v>
      </c>
      <c r="AW655" s="94">
        <f t="shared" si="173"/>
        <v>0.6646725267738357</v>
      </c>
      <c r="AY655" s="28">
        <v>0.64800000000000002</v>
      </c>
      <c r="AZ655" s="34">
        <f>(((L655-VLOOKUP(AZ$6,Data!$N$4:$Y$11,Data!$W$1,FALSE)/1000)*VLOOKUP(AZ$6,Data!$N$4:$Y$11,Data!$P$1,FALSE)^1.5+VLOOKUP(AZ$6,Data!$N$4:$Y$11,Data!$W$1,FALSE)/1000*(Mannings_n_bot)^1.5)/L655)^0.67</f>
        <v>4.8738341473499175E-2</v>
      </c>
      <c r="BA655" s="34">
        <f>(((M655-VLOOKUP(BA$6,Data!$N$4:$Y$11,Data!$W$1,FALSE)/1000)*VLOOKUP(BA$6,Data!$N$4:$Y$11,Data!$P$1,FALSE)^1.5+VLOOKUP(BA$6,Data!$N$4:$Y$11,Data!$W$1,FALSE)/1000*(Mannings_n_bot)^1.5)/M655)^0.67</f>
        <v>4.861139663706586E-2</v>
      </c>
      <c r="BB655" s="34">
        <f>(((N655-VLOOKUP(BB$6,Data!$N$4:$Y$11,Data!$W$1,FALSE)/1000)*VLOOKUP(BB$6,Data!$N$4:$Y$11,Data!$P$1,FALSE)^1.5+VLOOKUP(BB$6,Data!$N$4:$Y$11,Data!$W$1,FALSE)/1000*(Mannings_n_bot)^1.5)/N655)^0.67</f>
        <v>4.8439578056661763E-2</v>
      </c>
      <c r="BC655" s="34">
        <f>(((O655-VLOOKUP(BC$6,Data!$N$4:$Y$11,Data!$W$1,FALSE)/1000)*VLOOKUP(BC$6,Data!$N$4:$Y$11,Data!$P$1,FALSE)^1.5+VLOOKUP(BC$6,Data!$N$4:$Y$11,Data!$W$1,FALSE)/1000*(Mannings_n_bot)^1.5)/O655)^0.67</f>
        <v>4.8245044289431084E-2</v>
      </c>
      <c r="BD655" s="34">
        <f>(((P655-VLOOKUP(BD$6,Data!$N$4:$Y$11,Data!$W$1,FALSE)/1000)*VLOOKUP(BD$6,Data!$N$4:$Y$11,Data!$P$1,FALSE)^1.5+VLOOKUP(BD$6,Data!$N$4:$Y$11,Data!$W$1,FALSE)/1000*(Mannings_n_bot)^1.5)/P655)^0.67</f>
        <v>4.8023040078662059E-2</v>
      </c>
      <c r="BE655" s="34">
        <f>(((Q655-VLOOKUP(BE$6,Data!$N$4:$Y$11,Data!$W$1,FALSE)/1000)*VLOOKUP(BE$6,Data!$N$4:$Y$11,Data!$P$1,FALSE)^1.5+VLOOKUP(BE$6,Data!$N$4:$Y$11,Data!$W$1,FALSE)/1000*(Mannings_n_bot)^1.5)/Q655)^0.67</f>
        <v>4.7825557079732517E-2</v>
      </c>
      <c r="BF655" s="34">
        <f>(((R655-VLOOKUP(BF$6,Data!$N$4:$Y$11,Data!$W$1,FALSE)/1000)*VLOOKUP(BF$6,Data!$N$4:$Y$11,Data!$P$1,FALSE)^1.5+VLOOKUP(BF$6,Data!$N$4:$Y$11,Data!$W$1,FALSE)/1000*(Mannings_n_bot)^1.5)/R655)^0.67</f>
        <v>4.7692127949993932E-2</v>
      </c>
      <c r="BG655" s="34">
        <f>(((S655-VLOOKUP(BG$6,Data!$N$4:$Y$11,Data!$W$1,FALSE)/1000)*VLOOKUP(BG$6,Data!$N$4:$Y$11,Data!$P$1,FALSE)^1.5+VLOOKUP(BG$6,Data!$N$4:$Y$11,Data!$W$1,FALSE)/1000*(Mannings_n_bot)^1.5)/S655)^0.67</f>
        <v>4.7580652601147896E-2</v>
      </c>
    </row>
    <row r="656" spans="1:59" x14ac:dyDescent="0.25">
      <c r="A656" s="28">
        <v>0.64900000000000002</v>
      </c>
      <c r="B656" s="94">
        <v>0.73887903292280233</v>
      </c>
      <c r="C656" s="94">
        <v>1.0605960937130678</v>
      </c>
      <c r="D656" s="94">
        <v>1.4388900578090895</v>
      </c>
      <c r="E656" s="94">
        <v>1.8761864270018234</v>
      </c>
      <c r="F656" s="94">
        <v>2.36982882729568</v>
      </c>
      <c r="G656" s="94">
        <v>2.9227032164012732</v>
      </c>
      <c r="H656" s="94">
        <v>3.5316937861188462</v>
      </c>
      <c r="I656" s="94">
        <v>4.2001456781406974</v>
      </c>
      <c r="K656" s="28">
        <v>0.64900000000000002</v>
      </c>
      <c r="L656" s="94">
        <v>2.6361582188659707</v>
      </c>
      <c r="M656" s="94">
        <v>3.1659961391119897</v>
      </c>
      <c r="N656" s="94">
        <v>3.686342209199728</v>
      </c>
      <c r="O656" s="94">
        <v>4.2160414459388162</v>
      </c>
      <c r="P656" s="94">
        <v>4.7363932112223175</v>
      </c>
      <c r="Q656" s="94">
        <v>5.2660210883507483</v>
      </c>
      <c r="R656" s="94">
        <v>5.7863823320950321</v>
      </c>
      <c r="S656" s="94">
        <v>6.3159672878866076</v>
      </c>
      <c r="U656" s="28">
        <v>0.64900000000000002</v>
      </c>
      <c r="V656" s="94">
        <v>1.1804858111560148</v>
      </c>
      <c r="W656" s="94">
        <v>1.4167708866794981</v>
      </c>
      <c r="X656" s="94">
        <v>1.6497893302743565</v>
      </c>
      <c r="Y656" s="94">
        <v>1.8860093127414601</v>
      </c>
      <c r="Z656" s="94">
        <v>2.1190286008169461</v>
      </c>
      <c r="AA656" s="94">
        <v>2.3552153445073705</v>
      </c>
      <c r="AB656" s="94">
        <v>2.5882380426479004</v>
      </c>
      <c r="AC656" s="94">
        <v>2.8244049030330172</v>
      </c>
      <c r="AE656" s="28">
        <v>0.64900000000000002</v>
      </c>
      <c r="AF656" s="94">
        <f t="shared" si="174"/>
        <v>0.76176493200695949</v>
      </c>
      <c r="AG656" s="94">
        <f t="shared" si="160"/>
        <v>0.76211708677354051</v>
      </c>
      <c r="AH656" s="94">
        <f t="shared" si="161"/>
        <v>0.76206594142246631</v>
      </c>
      <c r="AI656" s="94">
        <f t="shared" si="162"/>
        <v>0.76229332175505826</v>
      </c>
      <c r="AJ656" s="94">
        <f t="shared" si="163"/>
        <v>0.76223457151857477</v>
      </c>
      <c r="AK656" s="94">
        <f t="shared" si="164"/>
        <v>0.76239991344753577</v>
      </c>
      <c r="AL656" s="94">
        <f t="shared" si="165"/>
        <v>0.7623424071753957</v>
      </c>
      <c r="AM656" s="94">
        <f t="shared" si="166"/>
        <v>0.76247133223005736</v>
      </c>
      <c r="AO656" s="28">
        <v>0.64900000000000002</v>
      </c>
      <c r="AP656" s="94">
        <f t="shared" si="175"/>
        <v>0.28028629982636444</v>
      </c>
      <c r="AQ656" s="94">
        <f t="shared" si="167"/>
        <v>0.33499601613871449</v>
      </c>
      <c r="AR656" s="94">
        <f t="shared" si="168"/>
        <v>0.39033002802023087</v>
      </c>
      <c r="AS656" s="94">
        <f t="shared" si="169"/>
        <v>0.44501138118770067</v>
      </c>
      <c r="AT656" s="94">
        <f t="shared" si="170"/>
        <v>0.50034461279115383</v>
      </c>
      <c r="AU656" s="94">
        <f t="shared" si="171"/>
        <v>0.55501168099511489</v>
      </c>
      <c r="AV656" s="94">
        <f t="shared" si="172"/>
        <v>0.61034573649407509</v>
      </c>
      <c r="AW656" s="94">
        <f t="shared" si="173"/>
        <v>0.66500434322960411</v>
      </c>
      <c r="AY656" s="28">
        <v>0.64900000000000002</v>
      </c>
      <c r="AZ656" s="34">
        <f>(((L656-VLOOKUP(AZ$6,Data!$N$4:$Y$11,Data!$W$1,FALSE)/1000)*VLOOKUP(AZ$6,Data!$N$4:$Y$11,Data!$P$1,FALSE)^1.5+VLOOKUP(AZ$6,Data!$N$4:$Y$11,Data!$W$1,FALSE)/1000*(Mannings_n_bot)^1.5)/L656)^0.67</f>
        <v>4.8726690011777665E-2</v>
      </c>
      <c r="BA656" s="34">
        <f>(((M656-VLOOKUP(BA$6,Data!$N$4:$Y$11,Data!$W$1,FALSE)/1000)*VLOOKUP(BA$6,Data!$N$4:$Y$11,Data!$P$1,FALSE)^1.5+VLOOKUP(BA$6,Data!$N$4:$Y$11,Data!$W$1,FALSE)/1000*(Mannings_n_bot)^1.5)/M656)^0.67</f>
        <v>4.8599544288785629E-2</v>
      </c>
      <c r="BB656" s="34">
        <f>(((N656-VLOOKUP(BB$6,Data!$N$4:$Y$11,Data!$W$1,FALSE)/1000)*VLOOKUP(BB$6,Data!$N$4:$Y$11,Data!$P$1,FALSE)^1.5+VLOOKUP(BB$6,Data!$N$4:$Y$11,Data!$W$1,FALSE)/1000*(Mannings_n_bot)^1.5)/N656)^0.67</f>
        <v>4.8427528807781929E-2</v>
      </c>
      <c r="BC656" s="34">
        <f>(((O656-VLOOKUP(BC$6,Data!$N$4:$Y$11,Data!$W$1,FALSE)/1000)*VLOOKUP(BC$6,Data!$N$4:$Y$11,Data!$P$1,FALSE)^1.5+VLOOKUP(BC$6,Data!$N$4:$Y$11,Data!$W$1,FALSE)/1000*(Mannings_n_bot)^1.5)/O656)^0.67</f>
        <v>4.8232729212424781E-2</v>
      </c>
      <c r="BD656" s="34">
        <f>(((P656-VLOOKUP(BD$6,Data!$N$4:$Y$11,Data!$W$1,FALSE)/1000)*VLOOKUP(BD$6,Data!$N$4:$Y$11,Data!$P$1,FALSE)^1.5+VLOOKUP(BD$6,Data!$N$4:$Y$11,Data!$W$1,FALSE)/1000*(Mannings_n_bot)^1.5)/P656)^0.67</f>
        <v>4.8010468021581723E-2</v>
      </c>
      <c r="BE656" s="34">
        <f>(((Q656-VLOOKUP(BE$6,Data!$N$4:$Y$11,Data!$W$1,FALSE)/1000)*VLOOKUP(BE$6,Data!$N$4:$Y$11,Data!$P$1,FALSE)^1.5+VLOOKUP(BE$6,Data!$N$4:$Y$11,Data!$W$1,FALSE)/1000*(Mannings_n_bot)^1.5)/Q656)^0.67</f>
        <v>4.7812722227511817E-2</v>
      </c>
      <c r="BF656" s="34">
        <f>(((R656-VLOOKUP(BF$6,Data!$N$4:$Y$11,Data!$W$1,FALSE)/1000)*VLOOKUP(BF$6,Data!$N$4:$Y$11,Data!$P$1,FALSE)^1.5+VLOOKUP(BF$6,Data!$N$4:$Y$11,Data!$W$1,FALSE)/1000*(Mannings_n_bot)^1.5)/R656)^0.67</f>
        <v>4.7679141358692605E-2</v>
      </c>
      <c r="BG656" s="34">
        <f>(((S656-VLOOKUP(BG$6,Data!$N$4:$Y$11,Data!$W$1,FALSE)/1000)*VLOOKUP(BG$6,Data!$N$4:$Y$11,Data!$P$1,FALSE)^1.5+VLOOKUP(BG$6,Data!$N$4:$Y$11,Data!$W$1,FALSE)/1000*(Mannings_n_bot)^1.5)/S656)^0.67</f>
        <v>4.756751099172931E-2</v>
      </c>
    </row>
    <row r="657" spans="1:59" x14ac:dyDescent="0.25">
      <c r="A657" s="28">
        <v>0.65</v>
      </c>
      <c r="B657" s="94">
        <v>0.73982437252077804</v>
      </c>
      <c r="C657" s="94">
        <v>1.06195096299095</v>
      </c>
      <c r="D657" s="94">
        <v>1.440728592702984</v>
      </c>
      <c r="E657" s="94">
        <v>1.8785813385960375</v>
      </c>
      <c r="F657" s="94">
        <v>2.3728546381542488</v>
      </c>
      <c r="G657" s="94">
        <v>2.9264322498128039</v>
      </c>
      <c r="H657" s="94">
        <v>3.5362009520313906</v>
      </c>
      <c r="I657" s="94">
        <v>4.2055029120076028</v>
      </c>
      <c r="K657" s="28">
        <v>0.65</v>
      </c>
      <c r="L657" s="94">
        <v>2.6382227370321485</v>
      </c>
      <c r="M657" s="94">
        <v>3.1684693402927997</v>
      </c>
      <c r="N657" s="94">
        <v>3.6892229521285445</v>
      </c>
      <c r="O657" s="94">
        <v>4.2193307388953887</v>
      </c>
      <c r="P657" s="94">
        <v>4.7400900403508777</v>
      </c>
      <c r="Q657" s="94">
        <v>5.2701264006608479</v>
      </c>
      <c r="R657" s="94">
        <v>5.7908951833852429</v>
      </c>
      <c r="S657" s="94">
        <v>6.3208885828270915</v>
      </c>
      <c r="U657" s="28">
        <v>0.65</v>
      </c>
      <c r="V657" s="94">
        <v>1.1791841787178123</v>
      </c>
      <c r="W657" s="94">
        <v>1.4152041777883215</v>
      </c>
      <c r="X657" s="94">
        <v>1.647965711932341</v>
      </c>
      <c r="Y657" s="94">
        <v>1.8839206705994858</v>
      </c>
      <c r="Z657" s="94">
        <v>2.116683041250139</v>
      </c>
      <c r="AA657" s="94">
        <v>2.3526047890870569</v>
      </c>
      <c r="AB657" s="94">
        <v>2.5853705628915882</v>
      </c>
      <c r="AC657" s="94">
        <v>2.8212724445958797</v>
      </c>
      <c r="AE657" s="28">
        <v>0.65</v>
      </c>
      <c r="AF657" s="94">
        <f t="shared" si="174"/>
        <v>0.76273955237441915</v>
      </c>
      <c r="AG657" s="94">
        <f t="shared" si="160"/>
        <v>0.76309066100518197</v>
      </c>
      <c r="AH657" s="94">
        <f t="shared" si="161"/>
        <v>0.76303966753666796</v>
      </c>
      <c r="AI657" s="94">
        <f t="shared" si="162"/>
        <v>0.76326637277397036</v>
      </c>
      <c r="AJ657" s="94">
        <f t="shared" si="163"/>
        <v>0.7632077969333021</v>
      </c>
      <c r="AK657" s="94">
        <f t="shared" si="164"/>
        <v>0.76337264811804217</v>
      </c>
      <c r="AL657" s="94">
        <f t="shared" si="165"/>
        <v>0.76331531250620688</v>
      </c>
      <c r="AM657" s="94">
        <f t="shared" si="166"/>
        <v>0.76344385498440515</v>
      </c>
      <c r="AO657" s="28">
        <v>0.65</v>
      </c>
      <c r="AP657" s="94">
        <f t="shared" si="175"/>
        <v>0.28042528863694</v>
      </c>
      <c r="AQ657" s="94">
        <f t="shared" si="167"/>
        <v>0.33516213948682699</v>
      </c>
      <c r="AR657" s="94">
        <f t="shared" si="168"/>
        <v>0.39052359030557837</v>
      </c>
      <c r="AS657" s="94">
        <f t="shared" si="169"/>
        <v>0.44523206518952479</v>
      </c>
      <c r="AT657" s="94">
        <f t="shared" si="170"/>
        <v>0.50059273514952096</v>
      </c>
      <c r="AU657" s="94">
        <f t="shared" si="171"/>
        <v>0.55528691862985369</v>
      </c>
      <c r="AV657" s="94">
        <f t="shared" si="172"/>
        <v>0.61064841273196679</v>
      </c>
      <c r="AW657" s="94">
        <f t="shared" si="173"/>
        <v>0.66533413093743254</v>
      </c>
      <c r="AY657" s="28">
        <v>0.65</v>
      </c>
      <c r="AZ657" s="34">
        <f>(((L657-VLOOKUP(AZ$6,Data!$N$4:$Y$11,Data!$W$1,FALSE)/1000)*VLOOKUP(AZ$6,Data!$N$4:$Y$11,Data!$P$1,FALSE)^1.5+VLOOKUP(AZ$6,Data!$N$4:$Y$11,Data!$W$1,FALSE)/1000*(Mannings_n_bot)^1.5)/L657)^0.67</f>
        <v>4.8715042587684998E-2</v>
      </c>
      <c r="BA657" s="34">
        <f>(((M657-VLOOKUP(BA$6,Data!$N$4:$Y$11,Data!$W$1,FALSE)/1000)*VLOOKUP(BA$6,Data!$N$4:$Y$11,Data!$P$1,FALSE)^1.5+VLOOKUP(BA$6,Data!$N$4:$Y$11,Data!$W$1,FALSE)/1000*(Mannings_n_bot)^1.5)/M657)^0.67</f>
        <v>4.8587695935045173E-2</v>
      </c>
      <c r="BB657" s="34">
        <f>(((N657-VLOOKUP(BB$6,Data!$N$4:$Y$11,Data!$W$1,FALSE)/1000)*VLOOKUP(BB$6,Data!$N$4:$Y$11,Data!$P$1,FALSE)^1.5+VLOOKUP(BB$6,Data!$N$4:$Y$11,Data!$W$1,FALSE)/1000*(Mannings_n_bot)^1.5)/N657)^0.67</f>
        <v>4.8415483603099399E-2</v>
      </c>
      <c r="BC657" s="34">
        <f>(((O657-VLOOKUP(BC$6,Data!$N$4:$Y$11,Data!$W$1,FALSE)/1000)*VLOOKUP(BC$6,Data!$N$4:$Y$11,Data!$P$1,FALSE)^1.5+VLOOKUP(BC$6,Data!$N$4:$Y$11,Data!$W$1,FALSE)/1000*(Mannings_n_bot)^1.5)/O657)^0.67</f>
        <v>4.8220418172243963E-2</v>
      </c>
      <c r="BD657" s="34">
        <f>(((P657-VLOOKUP(BD$6,Data!$N$4:$Y$11,Data!$W$1,FALSE)/1000)*VLOOKUP(BD$6,Data!$N$4:$Y$11,Data!$P$1,FALSE)^1.5+VLOOKUP(BD$6,Data!$N$4:$Y$11,Data!$W$1,FALSE)/1000*(Mannings_n_bot)^1.5)/P657)^0.67</f>
        <v>4.7997900060184902E-2</v>
      </c>
      <c r="BE657" s="34">
        <f>(((Q657-VLOOKUP(BE$6,Data!$N$4:$Y$11,Data!$W$1,FALSE)/1000)*VLOOKUP(BE$6,Data!$N$4:$Y$11,Data!$P$1,FALSE)^1.5+VLOOKUP(BE$6,Data!$N$4:$Y$11,Data!$W$1,FALSE)/1000*(Mannings_n_bot)^1.5)/Q657)^0.67</f>
        <v>4.7799891471703312E-2</v>
      </c>
      <c r="BF657" s="34">
        <f>(((R657-VLOOKUP(BF$6,Data!$N$4:$Y$11,Data!$W$1,FALSE)/1000)*VLOOKUP(BF$6,Data!$N$4:$Y$11,Data!$P$1,FALSE)^1.5+VLOOKUP(BF$6,Data!$N$4:$Y$11,Data!$W$1,FALSE)/1000*(Mannings_n_bot)^1.5)/R657)^0.67</f>
        <v>4.7666158902323633E-2</v>
      </c>
      <c r="BG657" s="34">
        <f>(((S657-VLOOKUP(BG$6,Data!$N$4:$Y$11,Data!$W$1,FALSE)/1000)*VLOOKUP(BG$6,Data!$N$4:$Y$11,Data!$P$1,FALSE)^1.5+VLOOKUP(BG$6,Data!$N$4:$Y$11,Data!$W$1,FALSE)/1000*(Mannings_n_bot)^1.5)/S657)^0.67</f>
        <v>4.755437350677847E-2</v>
      </c>
    </row>
    <row r="658" spans="1:59" x14ac:dyDescent="0.25">
      <c r="A658" s="28">
        <v>0.65100000000000002</v>
      </c>
      <c r="B658" s="94">
        <v>0.74076866774066985</v>
      </c>
      <c r="C658" s="94">
        <v>1.0633043311152179</v>
      </c>
      <c r="D658" s="94">
        <v>1.4425650914136028</v>
      </c>
      <c r="E658" s="94">
        <v>1.8809735928502476</v>
      </c>
      <c r="F658" s="94">
        <v>2.3758770932643487</v>
      </c>
      <c r="G658" s="94">
        <v>2.9301571419402213</v>
      </c>
      <c r="H658" s="94">
        <v>3.5407031148728443</v>
      </c>
      <c r="I658" s="94">
        <v>4.2108541928897933</v>
      </c>
      <c r="K658" s="28">
        <v>0.65100000000000002</v>
      </c>
      <c r="L658" s="94">
        <v>2.6402895385298768</v>
      </c>
      <c r="M658" s="94">
        <v>3.1709452847461006</v>
      </c>
      <c r="N658" s="94">
        <v>3.6921068890289854</v>
      </c>
      <c r="O658" s="94">
        <v>4.2226236856341588</v>
      </c>
      <c r="P658" s="94">
        <v>4.7437909739696966</v>
      </c>
      <c r="Q658" s="94">
        <v>5.2742362772042792</v>
      </c>
      <c r="R658" s="94">
        <v>5.7954130496277649</v>
      </c>
      <c r="S658" s="94">
        <v>6.3258153524221754</v>
      </c>
      <c r="U658" s="28">
        <v>0.65100000000000002</v>
      </c>
      <c r="V658" s="94">
        <v>1.1778789277175017</v>
      </c>
      <c r="W658" s="94">
        <v>1.4136331419514843</v>
      </c>
      <c r="X658" s="94">
        <v>1.6461370522932846</v>
      </c>
      <c r="Y658" s="94">
        <v>1.8818262790267013</v>
      </c>
      <c r="Z658" s="94">
        <v>2.1143310179259887</v>
      </c>
      <c r="AA658" s="94">
        <v>2.3499870618992142</v>
      </c>
      <c r="AB658" s="94">
        <v>2.5824951970440977</v>
      </c>
      <c r="AC658" s="94">
        <v>2.8181313921295987</v>
      </c>
      <c r="AE658" s="28">
        <v>0.65100000000000002</v>
      </c>
      <c r="AF658" s="94">
        <f t="shared" si="174"/>
        <v>0.76371309601542614</v>
      </c>
      <c r="AG658" s="94">
        <f t="shared" si="160"/>
        <v>0.7640631565464282</v>
      </c>
      <c r="AH658" s="94">
        <f t="shared" si="161"/>
        <v>0.76401231524608348</v>
      </c>
      <c r="AI658" s="94">
        <f t="shared" si="162"/>
        <v>0.76423834411737179</v>
      </c>
      <c r="AJ658" s="94">
        <f t="shared" si="163"/>
        <v>0.76417994300108794</v>
      </c>
      <c r="AK658" s="94">
        <f t="shared" si="164"/>
        <v>0.76434430251647989</v>
      </c>
      <c r="AL658" s="94">
        <f t="shared" si="165"/>
        <v>0.7642871378868612</v>
      </c>
      <c r="AM658" s="94">
        <f t="shared" si="166"/>
        <v>0.76441529706666811</v>
      </c>
      <c r="AO658" s="28">
        <v>0.65100000000000002</v>
      </c>
      <c r="AP658" s="94">
        <f t="shared" si="175"/>
        <v>0.28056342190149819</v>
      </c>
      <c r="AQ658" s="94">
        <f t="shared" si="167"/>
        <v>0.33532724018615706</v>
      </c>
      <c r="AR658" s="94">
        <f t="shared" si="168"/>
        <v>0.39071596104114786</v>
      </c>
      <c r="AS658" s="94">
        <f t="shared" si="169"/>
        <v>0.44545139062463263</v>
      </c>
      <c r="AT658" s="94">
        <f t="shared" si="170"/>
        <v>0.5008393300424383</v>
      </c>
      <c r="AU658" s="94">
        <f t="shared" si="171"/>
        <v>0.55556046182546326</v>
      </c>
      <c r="AV658" s="94">
        <f t="shared" si="172"/>
        <v>0.61094922562944176</v>
      </c>
      <c r="AW658" s="94">
        <f t="shared" si="173"/>
        <v>0.66566188835680185</v>
      </c>
      <c r="AY658" s="28">
        <v>0.65100000000000002</v>
      </c>
      <c r="AZ658" s="34">
        <f>(((L658-VLOOKUP(AZ$6,Data!$N$4:$Y$11,Data!$W$1,FALSE)/1000)*VLOOKUP(AZ$6,Data!$N$4:$Y$11,Data!$P$1,FALSE)^1.5+VLOOKUP(AZ$6,Data!$N$4:$Y$11,Data!$W$1,FALSE)/1000*(Mannings_n_bot)^1.5)/L658)^0.67</f>
        <v>4.8703399155984553E-2</v>
      </c>
      <c r="BA658" s="34">
        <f>(((M658-VLOOKUP(BA$6,Data!$N$4:$Y$11,Data!$W$1,FALSE)/1000)*VLOOKUP(BA$6,Data!$N$4:$Y$11,Data!$P$1,FALSE)^1.5+VLOOKUP(BA$6,Data!$N$4:$Y$11,Data!$W$1,FALSE)/1000*(Mannings_n_bot)^1.5)/M658)^0.67</f>
        <v>4.8575851530016666E-2</v>
      </c>
      <c r="BB658" s="34">
        <f>(((N658-VLOOKUP(BB$6,Data!$N$4:$Y$11,Data!$W$1,FALSE)/1000)*VLOOKUP(BB$6,Data!$N$4:$Y$11,Data!$P$1,FALSE)^1.5+VLOOKUP(BB$6,Data!$N$4:$Y$11,Data!$W$1,FALSE)/1000*(Mannings_n_bot)^1.5)/N658)^0.67</f>
        <v>4.8403442396010236E-2</v>
      </c>
      <c r="BC658" s="34">
        <f>(((O658-VLOOKUP(BC$6,Data!$N$4:$Y$11,Data!$W$1,FALSE)/1000)*VLOOKUP(BC$6,Data!$N$4:$Y$11,Data!$P$1,FALSE)^1.5+VLOOKUP(BC$6,Data!$N$4:$Y$11,Data!$W$1,FALSE)/1000*(Mannings_n_bot)^1.5)/O658)^0.67</f>
        <v>4.8208111121388009E-2</v>
      </c>
      <c r="BD658" s="34">
        <f>(((P658-VLOOKUP(BD$6,Data!$N$4:$Y$11,Data!$W$1,FALSE)/1000)*VLOOKUP(BD$6,Data!$N$4:$Y$11,Data!$P$1,FALSE)^1.5+VLOOKUP(BD$6,Data!$N$4:$Y$11,Data!$W$1,FALSE)/1000*(Mannings_n_bot)^1.5)/P658)^0.67</f>
        <v>4.7985336145962183E-2</v>
      </c>
      <c r="BE658" s="34">
        <f>(((Q658-VLOOKUP(BE$6,Data!$N$4:$Y$11,Data!$W$1,FALSE)/1000)*VLOOKUP(BE$6,Data!$N$4:$Y$11,Data!$P$1,FALSE)^1.5+VLOOKUP(BE$6,Data!$N$4:$Y$11,Data!$W$1,FALSE)/1000*(Mannings_n_bot)^1.5)/Q658)^0.67</f>
        <v>4.7787064762883656E-2</v>
      </c>
      <c r="BF658" s="34">
        <f>(((R658-VLOOKUP(BF$6,Data!$N$4:$Y$11,Data!$W$1,FALSE)/1000)*VLOOKUP(BF$6,Data!$N$4:$Y$11,Data!$P$1,FALSE)^1.5+VLOOKUP(BF$6,Data!$N$4:$Y$11,Data!$W$1,FALSE)/1000*(Mannings_n_bot)^1.5)/R658)^0.67</f>
        <v>4.7653180530855585E-2</v>
      </c>
      <c r="BG658" s="34">
        <f>(((S658-VLOOKUP(BG$6,Data!$N$4:$Y$11,Data!$W$1,FALSE)/1000)*VLOOKUP(BG$6,Data!$N$4:$Y$11,Data!$P$1,FALSE)^1.5+VLOOKUP(BG$6,Data!$N$4:$Y$11,Data!$W$1,FALSE)/1000*(Mannings_n_bot)^1.5)/S658)^0.67</f>
        <v>4.7541240095742614E-2</v>
      </c>
    </row>
    <row r="659" spans="1:59" x14ac:dyDescent="0.25">
      <c r="A659" s="28">
        <v>0.65200000000000002</v>
      </c>
      <c r="B659" s="94">
        <v>0.74171191567829686</v>
      </c>
      <c r="C659" s="94">
        <v>1.0646561939387897</v>
      </c>
      <c r="D659" s="94">
        <v>1.4443995483104226</v>
      </c>
      <c r="E659" s="94">
        <v>1.8833631824474162</v>
      </c>
      <c r="F659" s="94">
        <v>2.3788961833757103</v>
      </c>
      <c r="G659" s="94">
        <v>2.9338778814031263</v>
      </c>
      <c r="H659" s="94">
        <v>3.5452002608797928</v>
      </c>
      <c r="I659" s="94">
        <v>4.2161995044500999</v>
      </c>
      <c r="K659" s="28">
        <v>0.65200000000000002</v>
      </c>
      <c r="L659" s="94">
        <v>2.6423586347859871</v>
      </c>
      <c r="M659" s="94">
        <v>3.1734239861681726</v>
      </c>
      <c r="N659" s="94">
        <v>3.6949940358529738</v>
      </c>
      <c r="O659" s="94">
        <v>4.2259203043758644</v>
      </c>
      <c r="P659" s="94">
        <v>4.7474960325551265</v>
      </c>
      <c r="Q659" s="94">
        <v>5.2783507407258901</v>
      </c>
      <c r="R659" s="94">
        <v>5.7999359558230754</v>
      </c>
      <c r="S659" s="94">
        <v>6.3307476239406402</v>
      </c>
      <c r="U659" s="28">
        <v>0.65200000000000002</v>
      </c>
      <c r="V659" s="94">
        <v>1.1765700461121142</v>
      </c>
      <c r="W659" s="94">
        <v>1.412057764726689</v>
      </c>
      <c r="X659" s="94">
        <v>1.6443033345376337</v>
      </c>
      <c r="Y659" s="94">
        <v>1.8797261188050534</v>
      </c>
      <c r="Z659" s="94">
        <v>2.111972509249175</v>
      </c>
      <c r="AA659" s="94">
        <v>2.3473621389504458</v>
      </c>
      <c r="AB659" s="94">
        <v>2.5796119187347197</v>
      </c>
      <c r="AC659" s="94">
        <v>2.8149817168656437</v>
      </c>
      <c r="AE659" s="28">
        <v>0.65200000000000002</v>
      </c>
      <c r="AF659" s="94">
        <f t="shared" si="174"/>
        <v>0.76468555993584597</v>
      </c>
      <c r="AG659" s="94">
        <f t="shared" si="160"/>
        <v>0.76503457041729317</v>
      </c>
      <c r="AH659" s="94">
        <f t="shared" si="161"/>
        <v>0.76498388156867148</v>
      </c>
      <c r="AI659" s="94">
        <f t="shared" si="162"/>
        <v>0.76520923281235498</v>
      </c>
      <c r="AJ659" s="94">
        <f t="shared" si="163"/>
        <v>0.76515100674666481</v>
      </c>
      <c r="AK659" s="94">
        <f t="shared" si="164"/>
        <v>0.76531487367422213</v>
      </c>
      <c r="AL659" s="94">
        <f t="shared" si="165"/>
        <v>0.76525788034642306</v>
      </c>
      <c r="AM659" s="94">
        <f t="shared" si="166"/>
        <v>0.76538565551108662</v>
      </c>
      <c r="AO659" s="28">
        <v>0.65200000000000002</v>
      </c>
      <c r="AP659" s="94">
        <f t="shared" si="175"/>
        <v>0.28070069895654814</v>
      </c>
      <c r="AQ659" s="94">
        <f t="shared" si="167"/>
        <v>0.33549131744741573</v>
      </c>
      <c r="AR659" s="94">
        <f t="shared" si="168"/>
        <v>0.39090713930665089</v>
      </c>
      <c r="AS659" s="94">
        <f t="shared" si="169"/>
        <v>0.44566935644697975</v>
      </c>
      <c r="AT659" s="94">
        <f t="shared" si="170"/>
        <v>0.50108439629287616</v>
      </c>
      <c r="AU659" s="94">
        <f t="shared" si="171"/>
        <v>0.55583230927917704</v>
      </c>
      <c r="AV659" s="94">
        <f t="shared" si="172"/>
        <v>0.61124817375275475</v>
      </c>
      <c r="AW659" s="94">
        <f t="shared" si="173"/>
        <v>0.66598761392823969</v>
      </c>
      <c r="AY659" s="28">
        <v>0.65200000000000002</v>
      </c>
      <c r="AZ659" s="34">
        <f>(((L659-VLOOKUP(AZ$6,Data!$N$4:$Y$11,Data!$W$1,FALSE)/1000)*VLOOKUP(AZ$6,Data!$N$4:$Y$11,Data!$P$1,FALSE)^1.5+VLOOKUP(AZ$6,Data!$N$4:$Y$11,Data!$W$1,FALSE)/1000*(Mannings_n_bot)^1.5)/L659)^0.67</f>
        <v>4.8691759671287305E-2</v>
      </c>
      <c r="BA659" s="34">
        <f>(((M659-VLOOKUP(BA$6,Data!$N$4:$Y$11,Data!$W$1,FALSE)/1000)*VLOOKUP(BA$6,Data!$N$4:$Y$11,Data!$P$1,FALSE)^1.5+VLOOKUP(BA$6,Data!$N$4:$Y$11,Data!$W$1,FALSE)/1000*(Mannings_n_bot)^1.5)/M659)^0.67</f>
        <v>4.8564011027715286E-2</v>
      </c>
      <c r="BB659" s="34">
        <f>(((N659-VLOOKUP(BB$6,Data!$N$4:$Y$11,Data!$W$1,FALSE)/1000)*VLOOKUP(BB$6,Data!$N$4:$Y$11,Data!$P$1,FALSE)^1.5+VLOOKUP(BB$6,Data!$N$4:$Y$11,Data!$W$1,FALSE)/1000*(Mannings_n_bot)^1.5)/N659)^0.67</f>
        <v>4.8391405139750869E-2</v>
      </c>
      <c r="BC659" s="34">
        <f>(((O659-VLOOKUP(BC$6,Data!$N$4:$Y$11,Data!$W$1,FALSE)/1000)*VLOOKUP(BC$6,Data!$N$4:$Y$11,Data!$P$1,FALSE)^1.5+VLOOKUP(BC$6,Data!$N$4:$Y$11,Data!$W$1,FALSE)/1000*(Mannings_n_bot)^1.5)/O659)^0.67</f>
        <v>4.8195808012191359E-2</v>
      </c>
      <c r="BD659" s="34">
        <f>(((P659-VLOOKUP(BD$6,Data!$N$4:$Y$11,Data!$W$1,FALSE)/1000)*VLOOKUP(BD$6,Data!$N$4:$Y$11,Data!$P$1,FALSE)^1.5+VLOOKUP(BD$6,Data!$N$4:$Y$11,Data!$W$1,FALSE)/1000*(Mannings_n_bot)^1.5)/P659)^0.67</f>
        <v>4.7972776230235589E-2</v>
      </c>
      <c r="BE659" s="34">
        <f>(((Q659-VLOOKUP(BE$6,Data!$N$4:$Y$11,Data!$W$1,FALSE)/1000)*VLOOKUP(BE$6,Data!$N$4:$Y$11,Data!$P$1,FALSE)^1.5+VLOOKUP(BE$6,Data!$N$4:$Y$11,Data!$W$1,FALSE)/1000*(Mannings_n_bot)^1.5)/Q659)^0.67</f>
        <v>4.7774242051455945E-2</v>
      </c>
      <c r="BF659" s="34">
        <f>(((R659-VLOOKUP(BF$6,Data!$N$4:$Y$11,Data!$W$1,FALSE)/1000)*VLOOKUP(BF$6,Data!$N$4:$Y$11,Data!$P$1,FALSE)^1.5+VLOOKUP(BF$6,Data!$N$4:$Y$11,Data!$W$1,FALSE)/1000*(Mannings_n_bot)^1.5)/R659)^0.67</f>
        <v>4.7640206194081242E-2</v>
      </c>
      <c r="BG659" s="34">
        <f>(((S659-VLOOKUP(BG$6,Data!$N$4:$Y$11,Data!$W$1,FALSE)/1000)*VLOOKUP(BG$6,Data!$N$4:$Y$11,Data!$P$1,FALSE)^1.5+VLOOKUP(BG$6,Data!$N$4:$Y$11,Data!$W$1,FALSE)/1000*(Mannings_n_bot)^1.5)/S659)^0.67</f>
        <v>4.7528110707890002E-2</v>
      </c>
    </row>
    <row r="660" spans="1:59" x14ac:dyDescent="0.25">
      <c r="A660" s="28">
        <v>0.65300000000000002</v>
      </c>
      <c r="B660" s="94">
        <v>0.74265411341979348</v>
      </c>
      <c r="C660" s="94">
        <v>1.0660065473007145</v>
      </c>
      <c r="D660" s="94">
        <v>1.4462319577440998</v>
      </c>
      <c r="E660" s="94">
        <v>1.8857501000459993</v>
      </c>
      <c r="F660" s="94">
        <v>2.3819118992071</v>
      </c>
      <c r="G660" s="94">
        <v>2.9375944567829704</v>
      </c>
      <c r="H660" s="94">
        <v>3.5496923762427004</v>
      </c>
      <c r="I660" s="94">
        <v>4.2215388302965664</v>
      </c>
      <c r="K660" s="28">
        <v>0.65300000000000002</v>
      </c>
      <c r="L660" s="94">
        <v>2.6444300373079246</v>
      </c>
      <c r="M660" s="94">
        <v>3.1759054583519872</v>
      </c>
      <c r="N660" s="94">
        <v>3.6978844086650371</v>
      </c>
      <c r="O660" s="94">
        <v>4.2292206134699226</v>
      </c>
      <c r="P660" s="94">
        <v>4.7512052367281061</v>
      </c>
      <c r="Q660" s="94">
        <v>5.282469814131189</v>
      </c>
      <c r="R660" s="94">
        <v>5.8044639271482135</v>
      </c>
      <c r="S660" s="94">
        <v>6.3356854248439118</v>
      </c>
      <c r="U660" s="28">
        <v>0.65300000000000002</v>
      </c>
      <c r="V660" s="94">
        <v>1.1752575217714605</v>
      </c>
      <c r="W660" s="94">
        <v>1.4104780315671139</v>
      </c>
      <c r="X660" s="94">
        <v>1.6424645417240942</v>
      </c>
      <c r="Y660" s="94">
        <v>1.8776201705774522</v>
      </c>
      <c r="Z660" s="94">
        <v>2.1096074934681242</v>
      </c>
      <c r="AA660" s="94">
        <v>2.3447299960738111</v>
      </c>
      <c r="AB660" s="94">
        <v>2.5767207014019862</v>
      </c>
      <c r="AC660" s="94">
        <v>2.8118233898274303</v>
      </c>
      <c r="AE660" s="28">
        <v>0.65300000000000002</v>
      </c>
      <c r="AF660" s="94">
        <f t="shared" si="174"/>
        <v>0.76565694113155958</v>
      </c>
      <c r="AG660" s="94">
        <f t="shared" si="160"/>
        <v>0.76600489962782425</v>
      </c>
      <c r="AH660" s="94">
        <f t="shared" si="161"/>
        <v>0.76595436351242252</v>
      </c>
      <c r="AI660" s="94">
        <f t="shared" si="162"/>
        <v>0.7661790358760554</v>
      </c>
      <c r="AJ660" s="94">
        <f t="shared" si="163"/>
        <v>0.76612098518480543</v>
      </c>
      <c r="AK660" s="94">
        <f t="shared" si="164"/>
        <v>0.76628435861269062</v>
      </c>
      <c r="AL660" s="94">
        <f t="shared" si="165"/>
        <v>0.76622753690400136</v>
      </c>
      <c r="AM660" s="94">
        <f t="shared" si="166"/>
        <v>0.76635492734195509</v>
      </c>
      <c r="AO660" s="28">
        <v>0.65300000000000002</v>
      </c>
      <c r="AP660" s="94">
        <f t="shared" si="175"/>
        <v>0.2808371191305285</v>
      </c>
      <c r="AQ660" s="94">
        <f t="shared" si="167"/>
        <v>0.3356543704716819</v>
      </c>
      <c r="AR660" s="94">
        <f t="shared" si="168"/>
        <v>0.39109712417057407</v>
      </c>
      <c r="AS660" s="94">
        <f t="shared" si="169"/>
        <v>0.44588596159773503</v>
      </c>
      <c r="AT660" s="94">
        <f t="shared" si="170"/>
        <v>0.50132793270942588</v>
      </c>
      <c r="AU660" s="94">
        <f t="shared" si="171"/>
        <v>0.55610245967228844</v>
      </c>
      <c r="AV660" s="94">
        <f t="shared" si="172"/>
        <v>0.61154525565062767</v>
      </c>
      <c r="AW660" s="94">
        <f t="shared" si="173"/>
        <v>0.66631130607318145</v>
      </c>
      <c r="AY660" s="28">
        <v>0.65300000000000002</v>
      </c>
      <c r="AZ660" s="34">
        <f>(((L660-VLOOKUP(AZ$6,Data!$N$4:$Y$11,Data!$W$1,FALSE)/1000)*VLOOKUP(AZ$6,Data!$N$4:$Y$11,Data!$P$1,FALSE)^1.5+VLOOKUP(AZ$6,Data!$N$4:$Y$11,Data!$W$1,FALSE)/1000*(Mannings_n_bot)^1.5)/L660)^0.67</f>
        <v>4.8680124088049601E-2</v>
      </c>
      <c r="BA660" s="34">
        <f>(((M660-VLOOKUP(BA$6,Data!$N$4:$Y$11,Data!$W$1,FALSE)/1000)*VLOOKUP(BA$6,Data!$N$4:$Y$11,Data!$P$1,FALSE)^1.5+VLOOKUP(BA$6,Data!$N$4:$Y$11,Data!$W$1,FALSE)/1000*(Mannings_n_bot)^1.5)/M660)^0.67</f>
        <v>4.8552174381997042E-2</v>
      </c>
      <c r="BB660" s="34">
        <f>(((N660-VLOOKUP(BB$6,Data!$N$4:$Y$11,Data!$W$1,FALSE)/1000)*VLOOKUP(BB$6,Data!$N$4:$Y$11,Data!$P$1,FALSE)^1.5+VLOOKUP(BB$6,Data!$N$4:$Y$11,Data!$W$1,FALSE)/1000*(Mannings_n_bot)^1.5)/N660)^0.67</f>
        <v>4.8379371787395542E-2</v>
      </c>
      <c r="BC660" s="34">
        <f>(((O660-VLOOKUP(BC$6,Data!$N$4:$Y$11,Data!$W$1,FALSE)/1000)*VLOOKUP(BC$6,Data!$N$4:$Y$11,Data!$P$1,FALSE)^1.5+VLOOKUP(BC$6,Data!$N$4:$Y$11,Data!$W$1,FALSE)/1000*(Mannings_n_bot)^1.5)/O660)^0.67</f>
        <v>4.8183508796821227E-2</v>
      </c>
      <c r="BD660" s="34">
        <f>(((P660-VLOOKUP(BD$6,Data!$N$4:$Y$11,Data!$W$1,FALSE)/1000)*VLOOKUP(BD$6,Data!$N$4:$Y$11,Data!$P$1,FALSE)^1.5+VLOOKUP(BD$6,Data!$N$4:$Y$11,Data!$W$1,FALSE)/1000*(Mannings_n_bot)^1.5)/P660)^0.67</f>
        <v>4.7960220264155987E-2</v>
      </c>
      <c r="BE660" s="34">
        <f>(((Q660-VLOOKUP(BE$6,Data!$N$4:$Y$11,Data!$W$1,FALSE)/1000)*VLOOKUP(BE$6,Data!$N$4:$Y$11,Data!$P$1,FALSE)^1.5+VLOOKUP(BE$6,Data!$N$4:$Y$11,Data!$W$1,FALSE)/1000*(Mannings_n_bot)^1.5)/Q660)^0.67</f>
        <v>4.7761423287647375E-2</v>
      </c>
      <c r="BF660" s="34">
        <f>(((R660-VLOOKUP(BF$6,Data!$N$4:$Y$11,Data!$W$1,FALSE)/1000)*VLOOKUP(BF$6,Data!$N$4:$Y$11,Data!$P$1,FALSE)^1.5+VLOOKUP(BF$6,Data!$N$4:$Y$11,Data!$W$1,FALSE)/1000*(Mannings_n_bot)^1.5)/R660)^0.67</f>
        <v>4.7627235841615261E-2</v>
      </c>
      <c r="BG660" s="34">
        <f>(((S660-VLOOKUP(BG$6,Data!$N$4:$Y$11,Data!$W$1,FALSE)/1000)*VLOOKUP(BG$6,Data!$N$4:$Y$11,Data!$P$1,FALSE)^1.5+VLOOKUP(BG$6,Data!$N$4:$Y$11,Data!$W$1,FALSE)/1000*(Mannings_n_bot)^1.5)/S660)^0.67</f>
        <v>4.7514985292307757E-2</v>
      </c>
    </row>
    <row r="661" spans="1:59" x14ac:dyDescent="0.25">
      <c r="A661" s="28">
        <v>0.65400000000000003</v>
      </c>
      <c r="B661" s="94">
        <v>0.74359525804153903</v>
      </c>
      <c r="C661" s="94">
        <v>1.0673553870260724</v>
      </c>
      <c r="D661" s="94">
        <v>1.448062314046332</v>
      </c>
      <c r="E661" s="94">
        <v>1.8881343382797717</v>
      </c>
      <c r="F661" s="94">
        <v>2.3849242314460968</v>
      </c>
      <c r="G661" s="94">
        <v>2.9413068566227851</v>
      </c>
      <c r="H661" s="94">
        <v>3.5541794471055885</v>
      </c>
      <c r="I661" s="94">
        <v>4.2268721539820415</v>
      </c>
      <c r="K661" s="28">
        <v>0.65400000000000003</v>
      </c>
      <c r="L661" s="94">
        <v>2.6465037576845707</v>
      </c>
      <c r="M661" s="94">
        <v>3.1783897151881928</v>
      </c>
      <c r="N661" s="94">
        <v>3.7007780236434544</v>
      </c>
      <c r="O661" s="94">
        <v>4.2325246313957363</v>
      </c>
      <c r="P661" s="94">
        <v>4.7549186072556395</v>
      </c>
      <c r="Q661" s="94">
        <v>5.2865935204879806</v>
      </c>
      <c r="R661" s="94">
        <v>5.8089969889585955</v>
      </c>
      <c r="S661" s="94">
        <v>6.3406287827880137</v>
      </c>
      <c r="U661" s="28">
        <v>0.65400000000000003</v>
      </c>
      <c r="V661" s="94">
        <v>1.1739413424772684</v>
      </c>
      <c r="W661" s="94">
        <v>1.4088939278203834</v>
      </c>
      <c r="X661" s="94">
        <v>1.6406206567884296</v>
      </c>
      <c r="Y661" s="94">
        <v>1.8755084148463999</v>
      </c>
      <c r="Z661" s="94">
        <v>2.1072359486734666</v>
      </c>
      <c r="AA661" s="94">
        <v>2.3420906089271054</v>
      </c>
      <c r="AB661" s="94">
        <v>2.5738215182917799</v>
      </c>
      <c r="AC661" s="94">
        <v>2.8086563818282633</v>
      </c>
      <c r="AE661" s="28">
        <v>0.65400000000000003</v>
      </c>
      <c r="AF661" s="94">
        <f t="shared" si="174"/>
        <v>0.7666272365883906</v>
      </c>
      <c r="AG661" s="94">
        <f t="shared" si="160"/>
        <v>0.76697414117803142</v>
      </c>
      <c r="AH661" s="94">
        <f t="shared" si="161"/>
        <v>0.76692375807528645</v>
      </c>
      <c r="AI661" s="94">
        <f t="shared" si="162"/>
        <v>0.76714775031558058</v>
      </c>
      <c r="AJ661" s="94">
        <f t="shared" si="163"/>
        <v>0.76708987532025186</v>
      </c>
      <c r="AK661" s="94">
        <f t="shared" si="164"/>
        <v>0.76725275434328499</v>
      </c>
      <c r="AL661" s="94">
        <f t="shared" si="165"/>
        <v>0.76719610456867982</v>
      </c>
      <c r="AM661" s="94">
        <f t="shared" si="166"/>
        <v>0.76732310957354821</v>
      </c>
      <c r="AO661" s="28">
        <v>0.65400000000000003</v>
      </c>
      <c r="AP661" s="94">
        <f t="shared" si="175"/>
        <v>0.28097268174374762</v>
      </c>
      <c r="AQ661" s="94">
        <f t="shared" si="167"/>
        <v>0.33581639845033107</v>
      </c>
      <c r="AR661" s="94">
        <f t="shared" si="168"/>
        <v>0.39128591469009527</v>
      </c>
      <c r="AS661" s="94">
        <f t="shared" si="169"/>
        <v>0.44610120500518674</v>
      </c>
      <c r="AT661" s="94">
        <f t="shared" si="170"/>
        <v>0.50156993808619266</v>
      </c>
      <c r="AU661" s="94">
        <f t="shared" si="171"/>
        <v>0.55637091167003261</v>
      </c>
      <c r="AV661" s="94">
        <f t="shared" si="172"/>
        <v>0.61184046985411877</v>
      </c>
      <c r="AW661" s="94">
        <f t="shared" si="173"/>
        <v>0.66663296319382692</v>
      </c>
      <c r="AY661" s="28">
        <v>0.65400000000000003</v>
      </c>
      <c r="AZ661" s="34">
        <f>(((L661-VLOOKUP(AZ$6,Data!$N$4:$Y$11,Data!$W$1,FALSE)/1000)*VLOOKUP(AZ$6,Data!$N$4:$Y$11,Data!$P$1,FALSE)^1.5+VLOOKUP(AZ$6,Data!$N$4:$Y$11,Data!$W$1,FALSE)/1000*(Mannings_n_bot)^1.5)/L661)^0.67</f>
        <v>4.8668492360570893E-2</v>
      </c>
      <c r="BA661" s="34">
        <f>(((M661-VLOOKUP(BA$6,Data!$N$4:$Y$11,Data!$W$1,FALSE)/1000)*VLOOKUP(BA$6,Data!$N$4:$Y$11,Data!$P$1,FALSE)^1.5+VLOOKUP(BA$6,Data!$N$4:$Y$11,Data!$W$1,FALSE)/1000*(Mannings_n_bot)^1.5)/M661)^0.67</f>
        <v>4.8540341546556488E-2</v>
      </c>
      <c r="BB661" s="34">
        <f>(((N661-VLOOKUP(BB$6,Data!$N$4:$Y$11,Data!$W$1,FALSE)/1000)*VLOOKUP(BB$6,Data!$N$4:$Y$11,Data!$P$1,FALSE)^1.5+VLOOKUP(BB$6,Data!$N$4:$Y$11,Data!$W$1,FALSE)/1000*(Mannings_n_bot)^1.5)/N661)^0.67</f>
        <v>4.8367342291854208E-2</v>
      </c>
      <c r="BC661" s="34">
        <f>(((O661-VLOOKUP(BC$6,Data!$N$4:$Y$11,Data!$W$1,FALSE)/1000)*VLOOKUP(BC$6,Data!$N$4:$Y$11,Data!$P$1,FALSE)^1.5+VLOOKUP(BC$6,Data!$N$4:$Y$11,Data!$W$1,FALSE)/1000*(Mannings_n_bot)^1.5)/O661)^0.67</f>
        <v>4.8171213427275386E-2</v>
      </c>
      <c r="BD661" s="34">
        <f>(((P661-VLOOKUP(BD$6,Data!$N$4:$Y$11,Data!$W$1,FALSE)/1000)*VLOOKUP(BD$6,Data!$N$4:$Y$11,Data!$P$1,FALSE)^1.5+VLOOKUP(BD$6,Data!$N$4:$Y$11,Data!$W$1,FALSE)/1000*(Mannings_n_bot)^1.5)/P661)^0.67</f>
        <v>4.794766819870086E-2</v>
      </c>
      <c r="BE661" s="34">
        <f>(((Q661-VLOOKUP(BE$6,Data!$N$4:$Y$11,Data!$W$1,FALSE)/1000)*VLOOKUP(BE$6,Data!$N$4:$Y$11,Data!$P$1,FALSE)^1.5+VLOOKUP(BE$6,Data!$N$4:$Y$11,Data!$W$1,FALSE)/1000*(Mannings_n_bot)^1.5)/Q661)^0.67</f>
        <v>4.7748608421506591E-2</v>
      </c>
      <c r="BF661" s="34">
        <f>(((R661-VLOOKUP(BF$6,Data!$N$4:$Y$11,Data!$W$1,FALSE)/1000)*VLOOKUP(BF$6,Data!$N$4:$Y$11,Data!$P$1,FALSE)^1.5+VLOOKUP(BF$6,Data!$N$4:$Y$11,Data!$W$1,FALSE)/1000*(Mannings_n_bot)^1.5)/R661)^0.67</f>
        <v>4.7614269422891556E-2</v>
      </c>
      <c r="BG661" s="34">
        <f>(((S661-VLOOKUP(BG$6,Data!$N$4:$Y$11,Data!$W$1,FALSE)/1000)*VLOOKUP(BG$6,Data!$N$4:$Y$11,Data!$P$1,FALSE)^1.5+VLOOKUP(BG$6,Data!$N$4:$Y$11,Data!$W$1,FALSE)/1000*(Mannings_n_bot)^1.5)/S661)^0.67</f>
        <v>4.7501863797899155E-2</v>
      </c>
    </row>
    <row r="662" spans="1:59" x14ac:dyDescent="0.25">
      <c r="A662" s="28">
        <v>0.65500000000000003</v>
      </c>
      <c r="B662" s="94">
        <v>0.74453534661008891</v>
      </c>
      <c r="C662" s="94">
        <v>1.0687027089258729</v>
      </c>
      <c r="D662" s="94">
        <v>1.449890611529721</v>
      </c>
      <c r="E662" s="94">
        <v>1.8905158897576451</v>
      </c>
      <c r="F662" s="94">
        <v>2.3879331707488607</v>
      </c>
      <c r="G662" s="94">
        <v>2.9450150694268973</v>
      </c>
      <c r="H662" s="94">
        <v>3.5586614595656951</v>
      </c>
      <c r="I662" s="94">
        <v>4.232199459003783</v>
      </c>
      <c r="K662" s="28">
        <v>0.65500000000000003</v>
      </c>
      <c r="L662" s="94">
        <v>2.6485798075870788</v>
      </c>
      <c r="M662" s="94">
        <v>3.1808767706661136</v>
      </c>
      <c r="N662" s="94">
        <v>3.7036748970814224</v>
      </c>
      <c r="O662" s="94">
        <v>4.2358323767640247</v>
      </c>
      <c r="P662" s="94">
        <v>4.7586361650522866</v>
      </c>
      <c r="Q662" s="94">
        <v>5.2907218830280209</v>
      </c>
      <c r="R662" s="94">
        <v>5.8135351667898325</v>
      </c>
      <c r="S662" s="94">
        <v>6.3455777256255583</v>
      </c>
      <c r="U662" s="28">
        <v>0.65500000000000003</v>
      </c>
      <c r="V662" s="94">
        <v>1.1726214959223065</v>
      </c>
      <c r="W662" s="94">
        <v>1.4073054387275186</v>
      </c>
      <c r="X662" s="94">
        <v>1.6387716625422402</v>
      </c>
      <c r="Y662" s="94">
        <v>1.8733908319725951</v>
      </c>
      <c r="Z662" s="94">
        <v>2.1048578527964703</v>
      </c>
      <c r="AA662" s="94">
        <v>2.339443952991128</v>
      </c>
      <c r="AB662" s="94">
        <v>2.5709143424554206</v>
      </c>
      <c r="AC662" s="94">
        <v>2.8054806634692522</v>
      </c>
      <c r="AE662" s="28">
        <v>0.65500000000000003</v>
      </c>
      <c r="AF662" s="94">
        <f t="shared" si="174"/>
        <v>0.76759644328203458</v>
      </c>
      <c r="AG662" s="94">
        <f t="shared" si="160"/>
        <v>0.76794229205781395</v>
      </c>
      <c r="AH662" s="94">
        <f t="shared" si="161"/>
        <v>0.76789206224509954</v>
      </c>
      <c r="AI662" s="94">
        <f t="shared" si="162"/>
        <v>0.7681153731279361</v>
      </c>
      <c r="AJ662" s="94">
        <f t="shared" si="163"/>
        <v>0.76805767414764015</v>
      </c>
      <c r="AK662" s="94">
        <f t="shared" si="164"/>
        <v>0.76822005786730863</v>
      </c>
      <c r="AL662" s="94">
        <f t="shared" si="165"/>
        <v>0.76816358033944387</v>
      </c>
      <c r="AM662" s="94">
        <f t="shared" si="166"/>
        <v>0.76829019921004893</v>
      </c>
      <c r="AO662" s="28">
        <v>0.65500000000000003</v>
      </c>
      <c r="AP662" s="94">
        <f t="shared" si="175"/>
        <v>0.28110738610832303</v>
      </c>
      <c r="AQ662" s="94">
        <f t="shared" si="167"/>
        <v>0.33597740056496239</v>
      </c>
      <c r="AR662" s="94">
        <f t="shared" si="168"/>
        <v>0.39147350991099861</v>
      </c>
      <c r="AS662" s="94">
        <f t="shared" si="169"/>
        <v>0.44631508558464478</v>
      </c>
      <c r="AT662" s="94">
        <f t="shared" si="170"/>
        <v>0.50181041120268599</v>
      </c>
      <c r="AU662" s="94">
        <f t="shared" si="171"/>
        <v>0.55663766392146596</v>
      </c>
      <c r="AV662" s="94">
        <f t="shared" si="172"/>
        <v>0.61213381487649055</v>
      </c>
      <c r="AW662" s="94">
        <f t="shared" si="173"/>
        <v>0.66695258367299648</v>
      </c>
      <c r="AY662" s="28">
        <v>0.65500000000000003</v>
      </c>
      <c r="AZ662" s="34">
        <f>(((L662-VLOOKUP(AZ$6,Data!$N$4:$Y$11,Data!$W$1,FALSE)/1000)*VLOOKUP(AZ$6,Data!$N$4:$Y$11,Data!$P$1,FALSE)^1.5+VLOOKUP(AZ$6,Data!$N$4:$Y$11,Data!$W$1,FALSE)/1000*(Mannings_n_bot)^1.5)/L662)^0.67</f>
        <v>4.8656864442991568E-2</v>
      </c>
      <c r="BA662" s="34">
        <f>(((M662-VLOOKUP(BA$6,Data!$N$4:$Y$11,Data!$W$1,FALSE)/1000)*VLOOKUP(BA$6,Data!$N$4:$Y$11,Data!$P$1,FALSE)^1.5+VLOOKUP(BA$6,Data!$N$4:$Y$11,Data!$W$1,FALSE)/1000*(Mannings_n_bot)^1.5)/M662)^0.67</f>
        <v>4.8528512474924505E-2</v>
      </c>
      <c r="BB662" s="34">
        <f>(((N662-VLOOKUP(BB$6,Data!$N$4:$Y$11,Data!$W$1,FALSE)/1000)*VLOOKUP(BB$6,Data!$N$4:$Y$11,Data!$P$1,FALSE)^1.5+VLOOKUP(BB$6,Data!$N$4:$Y$11,Data!$W$1,FALSE)/1000*(Mannings_n_bot)^1.5)/N662)^0.67</f>
        <v>4.8355316605870093E-2</v>
      </c>
      <c r="BC662" s="34">
        <f>(((O662-VLOOKUP(BC$6,Data!$N$4:$Y$11,Data!$W$1,FALSE)/1000)*VLOOKUP(BC$6,Data!$N$4:$Y$11,Data!$P$1,FALSE)^1.5+VLOOKUP(BC$6,Data!$N$4:$Y$11,Data!$W$1,FALSE)/1000*(Mannings_n_bot)^1.5)/O662)^0.67</f>
        <v>4.8158921855379504E-2</v>
      </c>
      <c r="BD662" s="34">
        <f>(((P662-VLOOKUP(BD$6,Data!$N$4:$Y$11,Data!$W$1,FALSE)/1000)*VLOOKUP(BD$6,Data!$N$4:$Y$11,Data!$P$1,FALSE)^1.5+VLOOKUP(BD$6,Data!$N$4:$Y$11,Data!$W$1,FALSE)/1000*(Mannings_n_bot)^1.5)/P662)^0.67</f>
        <v>4.7935119984671738E-2</v>
      </c>
      <c r="BE662" s="34">
        <f>(((Q662-VLOOKUP(BE$6,Data!$N$4:$Y$11,Data!$W$1,FALSE)/1000)*VLOOKUP(BE$6,Data!$N$4:$Y$11,Data!$P$1,FALSE)^1.5+VLOOKUP(BE$6,Data!$N$4:$Y$11,Data!$W$1,FALSE)/1000*(Mannings_n_bot)^1.5)/Q662)^0.67</f>
        <v>4.7735797402901355E-2</v>
      </c>
      <c r="BF662" s="34">
        <f>(((R662-VLOOKUP(BF$6,Data!$N$4:$Y$11,Data!$W$1,FALSE)/1000)*VLOOKUP(BF$6,Data!$N$4:$Y$11,Data!$P$1,FALSE)^1.5+VLOOKUP(BF$6,Data!$N$4:$Y$11,Data!$W$1,FALSE)/1000*(Mannings_n_bot)^1.5)/R662)^0.67</f>
        <v>4.7601306887160889E-2</v>
      </c>
      <c r="BG662" s="34">
        <f>(((S662-VLOOKUP(BG$6,Data!$N$4:$Y$11,Data!$W$1,FALSE)/1000)*VLOOKUP(BG$6,Data!$N$4:$Y$11,Data!$P$1,FALSE)^1.5+VLOOKUP(BG$6,Data!$N$4:$Y$11,Data!$W$1,FALSE)/1000*(Mannings_n_bot)^1.5)/S662)^0.67</f>
        <v>4.7488746173381009E-2</v>
      </c>
    </row>
    <row r="663" spans="1:59" x14ac:dyDescent="0.25">
      <c r="A663" s="28">
        <v>0.65600000000000003</v>
      </c>
      <c r="B663" s="94">
        <v>0.74547437618209977</v>
      </c>
      <c r="C663" s="94">
        <v>1.0700485087969507</v>
      </c>
      <c r="D663" s="94">
        <v>1.4517168444876329</v>
      </c>
      <c r="E663" s="94">
        <v>1.8928947470634874</v>
      </c>
      <c r="F663" s="94">
        <v>2.3909387077399096</v>
      </c>
      <c r="G663" s="94">
        <v>2.9487190836606509</v>
      </c>
      <c r="H663" s="94">
        <v>3.5631383996731296</v>
      </c>
      <c r="I663" s="94">
        <v>4.2375207288030516</v>
      </c>
      <c r="K663" s="28">
        <v>0.65600000000000003</v>
      </c>
      <c r="L663" s="94">
        <v>2.6506581987697153</v>
      </c>
      <c r="M663" s="94">
        <v>3.1833666388747623</v>
      </c>
      <c r="N663" s="94">
        <v>3.7065750453882309</v>
      </c>
      <c r="O663" s="94">
        <v>4.2391438683181724</v>
      </c>
      <c r="P663" s="94">
        <v>4.7623579311816782</v>
      </c>
      <c r="Q663" s="94">
        <v>5.2948549251487069</v>
      </c>
      <c r="R663" s="94">
        <v>5.8180784863595765</v>
      </c>
      <c r="S663" s="94">
        <v>6.350532281407772</v>
      </c>
      <c r="U663" s="28">
        <v>0.65600000000000003</v>
      </c>
      <c r="V663" s="94">
        <v>1.1712979697095045</v>
      </c>
      <c r="W663" s="94">
        <v>1.4057125494218798</v>
      </c>
      <c r="X663" s="94">
        <v>1.6369175416717296</v>
      </c>
      <c r="Y663" s="94">
        <v>1.8712674021735249</v>
      </c>
      <c r="Z663" s="94">
        <v>2.1024731836074544</v>
      </c>
      <c r="AA663" s="94">
        <v>2.3367900035679146</v>
      </c>
      <c r="AB663" s="94">
        <v>2.5679991467477361</v>
      </c>
      <c r="AC663" s="94">
        <v>2.8022962051372016</v>
      </c>
      <c r="AE663" s="28">
        <v>0.65600000000000003</v>
      </c>
      <c r="AF663" s="94">
        <f t="shared" si="174"/>
        <v>0.76856455817798142</v>
      </c>
      <c r="AG663" s="94">
        <f t="shared" si="160"/>
        <v>0.76890934924688503</v>
      </c>
      <c r="AH663" s="94">
        <f t="shared" si="161"/>
        <v>0.76885927299951051</v>
      </c>
      <c r="AI663" s="94">
        <f t="shared" si="162"/>
        <v>0.76908190129995235</v>
      </c>
      <c r="AJ663" s="94">
        <f t="shared" si="163"/>
        <v>0.76902437865142903</v>
      </c>
      <c r="AK663" s="94">
        <f t="shared" si="164"/>
        <v>0.76918626617589603</v>
      </c>
      <c r="AL663" s="94">
        <f t="shared" si="165"/>
        <v>0.76912996120510557</v>
      </c>
      <c r="AM663" s="94">
        <f t="shared" si="166"/>
        <v>0.76925619324547478</v>
      </c>
      <c r="AO663" s="28">
        <v>0.65600000000000003</v>
      </c>
      <c r="AP663" s="94">
        <f t="shared" si="175"/>
        <v>0.28124123152811875</v>
      </c>
      <c r="AQ663" s="94">
        <f t="shared" si="167"/>
        <v>0.33613737598732424</v>
      </c>
      <c r="AR663" s="94">
        <f t="shared" si="168"/>
        <v>0.39165990886758867</v>
      </c>
      <c r="AS663" s="94">
        <f t="shared" si="169"/>
        <v>0.44652760223834298</v>
      </c>
      <c r="AT663" s="94">
        <f t="shared" si="170"/>
        <v>0.50204935082371027</v>
      </c>
      <c r="AU663" s="94">
        <f t="shared" si="171"/>
        <v>0.5569027150593433</v>
      </c>
      <c r="AV663" s="94">
        <f t="shared" si="172"/>
        <v>0.61242528921307438</v>
      </c>
      <c r="AW663" s="94">
        <f t="shared" si="173"/>
        <v>0.66727016587398358</v>
      </c>
      <c r="AY663" s="28">
        <v>0.65600000000000003</v>
      </c>
      <c r="AZ663" s="34">
        <f>(((L663-VLOOKUP(AZ$6,Data!$N$4:$Y$11,Data!$W$1,FALSE)/1000)*VLOOKUP(AZ$6,Data!$N$4:$Y$11,Data!$P$1,FALSE)^1.5+VLOOKUP(AZ$6,Data!$N$4:$Y$11,Data!$W$1,FALSE)/1000*(Mannings_n_bot)^1.5)/L663)^0.67</f>
        <v>4.8645240289290709E-2</v>
      </c>
      <c r="BA663" s="34">
        <f>(((M663-VLOOKUP(BA$6,Data!$N$4:$Y$11,Data!$W$1,FALSE)/1000)*VLOOKUP(BA$6,Data!$N$4:$Y$11,Data!$P$1,FALSE)^1.5+VLOOKUP(BA$6,Data!$N$4:$Y$11,Data!$W$1,FALSE)/1000*(Mannings_n_bot)^1.5)/M663)^0.67</f>
        <v>4.8516687120465939E-2</v>
      </c>
      <c r="BB663" s="34">
        <f>(((N663-VLOOKUP(BB$6,Data!$N$4:$Y$11,Data!$W$1,FALSE)/1000)*VLOOKUP(BB$6,Data!$N$4:$Y$11,Data!$P$1,FALSE)^1.5+VLOOKUP(BB$6,Data!$N$4:$Y$11,Data!$W$1,FALSE)/1000*(Mannings_n_bot)^1.5)/N663)^0.67</f>
        <v>4.8343294682017465E-2</v>
      </c>
      <c r="BC663" s="34">
        <f>(((O663-VLOOKUP(BC$6,Data!$N$4:$Y$11,Data!$W$1,FALSE)/1000)*VLOOKUP(BC$6,Data!$N$4:$Y$11,Data!$P$1,FALSE)^1.5+VLOOKUP(BC$6,Data!$N$4:$Y$11,Data!$W$1,FALSE)/1000*(Mannings_n_bot)^1.5)/O663)^0.67</f>
        <v>4.8146634032785018E-2</v>
      </c>
      <c r="BD663" s="34">
        <f>(((P663-VLOOKUP(BD$6,Data!$N$4:$Y$11,Data!$W$1,FALSE)/1000)*VLOOKUP(BD$6,Data!$N$4:$Y$11,Data!$P$1,FALSE)^1.5+VLOOKUP(BD$6,Data!$N$4:$Y$11,Data!$W$1,FALSE)/1000*(Mannings_n_bot)^1.5)/P663)^0.67</f>
        <v>4.7922575572691785E-2</v>
      </c>
      <c r="BE663" s="34">
        <f>(((Q663-VLOOKUP(BE$6,Data!$N$4:$Y$11,Data!$W$1,FALSE)/1000)*VLOOKUP(BE$6,Data!$N$4:$Y$11,Data!$P$1,FALSE)^1.5+VLOOKUP(BE$6,Data!$N$4:$Y$11,Data!$W$1,FALSE)/1000*(Mannings_n_bot)^1.5)/Q663)^0.67</f>
        <v>4.7722990181515879E-2</v>
      </c>
      <c r="BF663" s="34">
        <f>(((R663-VLOOKUP(BF$6,Data!$N$4:$Y$11,Data!$W$1,FALSE)/1000)*VLOOKUP(BF$6,Data!$N$4:$Y$11,Data!$P$1,FALSE)^1.5+VLOOKUP(BF$6,Data!$N$4:$Y$11,Data!$W$1,FALSE)/1000*(Mannings_n_bot)^1.5)/R663)^0.67</f>
        <v>4.7588348183488165E-2</v>
      </c>
      <c r="BG663" s="34">
        <f>(((S663-VLOOKUP(BG$6,Data!$N$4:$Y$11,Data!$W$1,FALSE)/1000)*VLOOKUP(BG$6,Data!$N$4:$Y$11,Data!$P$1,FALSE)^1.5+VLOOKUP(BG$6,Data!$N$4:$Y$11,Data!$W$1,FALSE)/1000*(Mannings_n_bot)^1.5)/S663)^0.67</f>
        <v>4.7475632367281258E-2</v>
      </c>
    </row>
    <row r="664" spans="1:59" x14ac:dyDescent="0.25">
      <c r="A664" s="28">
        <v>0.65700000000000003</v>
      </c>
      <c r="B664" s="94">
        <v>0.74641234380426036</v>
      </c>
      <c r="C664" s="94">
        <v>1.0713927824218654</v>
      </c>
      <c r="D664" s="94">
        <v>1.4535410071940582</v>
      </c>
      <c r="E664" s="94">
        <v>1.8952709027559411</v>
      </c>
      <c r="F664" s="94">
        <v>2.3939408330118841</v>
      </c>
      <c r="G664" s="94">
        <v>2.9524188877501185</v>
      </c>
      <c r="H664" s="94">
        <v>3.5676102534305345</v>
      </c>
      <c r="I664" s="94">
        <v>4.2428359467647052</v>
      </c>
      <c r="K664" s="28">
        <v>0.65700000000000003</v>
      </c>
      <c r="L664" s="94">
        <v>2.6527389430707173</v>
      </c>
      <c r="M664" s="94">
        <v>3.1858593340038652</v>
      </c>
      <c r="N664" s="94">
        <v>3.7094784850904596</v>
      </c>
      <c r="O664" s="94">
        <v>4.2424591249355901</v>
      </c>
      <c r="P664" s="94">
        <v>4.7660839268580455</v>
      </c>
      <c r="Q664" s="94">
        <v>5.2989926704147692</v>
      </c>
      <c r="R664" s="94">
        <v>5.8226269735693954</v>
      </c>
      <c r="S664" s="94">
        <v>6.3554924783865259</v>
      </c>
      <c r="U664" s="28">
        <v>0.65700000000000003</v>
      </c>
      <c r="V664" s="94">
        <v>1.1699707513510531</v>
      </c>
      <c r="W664" s="94">
        <v>1.4041152449280891</v>
      </c>
      <c r="X664" s="94">
        <v>1.6350582767364532</v>
      </c>
      <c r="Y664" s="94">
        <v>1.8691381055220335</v>
      </c>
      <c r="Z664" s="94">
        <v>2.1000819187141873</v>
      </c>
      <c r="AA664" s="94">
        <v>2.3341287357789597</v>
      </c>
      <c r="AB664" s="94">
        <v>2.5650759038250985</v>
      </c>
      <c r="AC664" s="94">
        <v>2.7991029770024674</v>
      </c>
      <c r="AE664" s="28">
        <v>0.65700000000000003</v>
      </c>
      <c r="AF664" s="94">
        <f t="shared" si="174"/>
        <v>0.76953157823144469</v>
      </c>
      <c r="AG664" s="94">
        <f t="shared" si="160"/>
        <v>0.76987530971470075</v>
      </c>
      <c r="AH664" s="94">
        <f t="shared" si="161"/>
        <v>0.76982538730590611</v>
      </c>
      <c r="AI664" s="94">
        <f t="shared" si="162"/>
        <v>0.77004733180821072</v>
      </c>
      <c r="AJ664" s="94">
        <f t="shared" si="163"/>
        <v>0.76998998580582412</v>
      </c>
      <c r="AK664" s="94">
        <f t="shared" si="164"/>
        <v>0.77015137624993779</v>
      </c>
      <c r="AL664" s="94">
        <f t="shared" si="165"/>
        <v>0.77009524414423114</v>
      </c>
      <c r="AM664" s="94">
        <f t="shared" si="166"/>
        <v>0.7702210886636045</v>
      </c>
      <c r="AO664" s="28">
        <v>0.65700000000000003</v>
      </c>
      <c r="AP664" s="94">
        <f t="shared" si="175"/>
        <v>0.28137421729868362</v>
      </c>
      <c r="AQ664" s="94">
        <f t="shared" si="167"/>
        <v>0.33629632387924052</v>
      </c>
      <c r="AR664" s="94">
        <f t="shared" si="168"/>
        <v>0.39184511058260313</v>
      </c>
      <c r="AS664" s="94">
        <f t="shared" si="169"/>
        <v>0.44673875385533984</v>
      </c>
      <c r="AT664" s="94">
        <f t="shared" si="170"/>
        <v>0.50228675569925307</v>
      </c>
      <c r="AU664" s="94">
        <f t="shared" si="171"/>
        <v>0.55716606369999433</v>
      </c>
      <c r="AV664" s="94">
        <f t="shared" si="172"/>
        <v>0.6127148913411351</v>
      </c>
      <c r="AW664" s="94">
        <f t="shared" si="173"/>
        <v>0.66758570814040796</v>
      </c>
      <c r="AY664" s="28">
        <v>0.65700000000000003</v>
      </c>
      <c r="AZ664" s="34">
        <f>(((L664-VLOOKUP(AZ$6,Data!$N$4:$Y$11,Data!$W$1,FALSE)/1000)*VLOOKUP(AZ$6,Data!$N$4:$Y$11,Data!$P$1,FALSE)^1.5+VLOOKUP(AZ$6,Data!$N$4:$Y$11,Data!$W$1,FALSE)/1000*(Mannings_n_bot)^1.5)/L664)^0.67</f>
        <v>4.8633619853283662E-2</v>
      </c>
      <c r="BA664" s="34">
        <f>(((M664-VLOOKUP(BA$6,Data!$N$4:$Y$11,Data!$W$1,FALSE)/1000)*VLOOKUP(BA$6,Data!$N$4:$Y$11,Data!$P$1,FALSE)^1.5+VLOOKUP(BA$6,Data!$N$4:$Y$11,Data!$W$1,FALSE)/1000*(Mannings_n_bot)^1.5)/M664)^0.67</f>
        <v>4.850486543637713E-2</v>
      </c>
      <c r="BB664" s="34">
        <f>(((N664-VLOOKUP(BB$6,Data!$N$4:$Y$11,Data!$W$1,FALSE)/1000)*VLOOKUP(BB$6,Data!$N$4:$Y$11,Data!$P$1,FALSE)^1.5+VLOOKUP(BB$6,Data!$N$4:$Y$11,Data!$W$1,FALSE)/1000*(Mannings_n_bot)^1.5)/N664)^0.67</f>
        <v>4.8331276472699122E-2</v>
      </c>
      <c r="BC664" s="34">
        <f>(((O664-VLOOKUP(BC$6,Data!$N$4:$Y$11,Data!$W$1,FALSE)/1000)*VLOOKUP(BC$6,Data!$N$4:$Y$11,Data!$P$1,FALSE)^1.5+VLOOKUP(BC$6,Data!$N$4:$Y$11,Data!$W$1,FALSE)/1000*(Mannings_n_bot)^1.5)/O664)^0.67</f>
        <v>4.8134349910966573E-2</v>
      </c>
      <c r="BD664" s="34">
        <f>(((P664-VLOOKUP(BD$6,Data!$N$4:$Y$11,Data!$W$1,FALSE)/1000)*VLOOKUP(BD$6,Data!$N$4:$Y$11,Data!$P$1,FALSE)^1.5+VLOOKUP(BD$6,Data!$N$4:$Y$11,Data!$W$1,FALSE)/1000*(Mannings_n_bot)^1.5)/P664)^0.67</f>
        <v>4.7910034913203434E-2</v>
      </c>
      <c r="BE664" s="34">
        <f>(((Q664-VLOOKUP(BE$6,Data!$N$4:$Y$11,Data!$W$1,FALSE)/1000)*VLOOKUP(BE$6,Data!$N$4:$Y$11,Data!$P$1,FALSE)^1.5+VLOOKUP(BE$6,Data!$N$4:$Y$11,Data!$W$1,FALSE)/1000*(Mannings_n_bot)^1.5)/Q664)^0.67</f>
        <v>4.7710186706848401E-2</v>
      </c>
      <c r="BF664" s="34">
        <f>(((R664-VLOOKUP(BF$6,Data!$N$4:$Y$11,Data!$W$1,FALSE)/1000)*VLOOKUP(BF$6,Data!$N$4:$Y$11,Data!$P$1,FALSE)^1.5+VLOOKUP(BF$6,Data!$N$4:$Y$11,Data!$W$1,FALSE)/1000*(Mannings_n_bot)^1.5)/R664)^0.67</f>
        <v>4.7575393260750033E-2</v>
      </c>
      <c r="BG664" s="34">
        <f>(((S664-VLOOKUP(BG$6,Data!$N$4:$Y$11,Data!$W$1,FALSE)/1000)*VLOOKUP(BG$6,Data!$N$4:$Y$11,Data!$P$1,FALSE)^1.5+VLOOKUP(BG$6,Data!$N$4:$Y$11,Data!$W$1,FALSE)/1000*(Mannings_n_bot)^1.5)/S664)^0.67</f>
        <v>4.7462522327936213E-2</v>
      </c>
    </row>
    <row r="665" spans="1:59" x14ac:dyDescent="0.25">
      <c r="A665" s="28">
        <v>0.65800000000000003</v>
      </c>
      <c r="B665" s="94">
        <v>0.7473492465132161</v>
      </c>
      <c r="C665" s="94">
        <v>1.0727355255687947</v>
      </c>
      <c r="D665" s="94">
        <v>1.4553630939034696</v>
      </c>
      <c r="E665" s="94">
        <v>1.897644349368238</v>
      </c>
      <c r="F665" s="94">
        <v>2.3969395371253164</v>
      </c>
      <c r="G665" s="94">
        <v>2.9561144700818192</v>
      </c>
      <c r="H665" s="94">
        <v>3.5720770067927328</v>
      </c>
      <c r="I665" s="94">
        <v>4.2481450962167759</v>
      </c>
      <c r="K665" s="28">
        <v>0.65800000000000003</v>
      </c>
      <c r="L665" s="94">
        <v>2.6548220524131567</v>
      </c>
      <c r="M665" s="94">
        <v>3.1883548703449023</v>
      </c>
      <c r="N665" s="94">
        <v>3.7123852328331868</v>
      </c>
      <c r="O665" s="94">
        <v>4.2457781656290994</v>
      </c>
      <c r="P665" s="94">
        <v>4.7698141734477817</v>
      </c>
      <c r="Q665" s="94">
        <v>5.3031351425600128</v>
      </c>
      <c r="R665" s="94">
        <v>5.8271806545066704</v>
      </c>
      <c r="S665" s="94">
        <v>6.3604583450164158</v>
      </c>
      <c r="U665" s="28">
        <v>0.65800000000000003</v>
      </c>
      <c r="V665" s="94">
        <v>1.168639828267499</v>
      </c>
      <c r="W665" s="94">
        <v>1.4025135101609447</v>
      </c>
      <c r="X665" s="94">
        <v>1.6331938501680516</v>
      </c>
      <c r="Y665" s="94">
        <v>1.8670029219448756</v>
      </c>
      <c r="Z665" s="94">
        <v>2.0976840355602544</v>
      </c>
      <c r="AA665" s="94">
        <v>2.331460124563403</v>
      </c>
      <c r="AB665" s="94">
        <v>2.5621445861434369</v>
      </c>
      <c r="AC665" s="94">
        <v>2.7959009490167976</v>
      </c>
      <c r="AE665" s="28">
        <v>0.65800000000000003</v>
      </c>
      <c r="AF665" s="94">
        <f t="shared" si="174"/>
        <v>0.77049750038728337</v>
      </c>
      <c r="AG665" s="94">
        <f t="shared" si="160"/>
        <v>0.77084017042038211</v>
      </c>
      <c r="AH665" s="94">
        <f t="shared" si="161"/>
        <v>0.77079040212133632</v>
      </c>
      <c r="AI665" s="94">
        <f t="shared" si="162"/>
        <v>0.77101166161896806</v>
      </c>
      <c r="AJ665" s="94">
        <f t="shared" si="163"/>
        <v>0.77095449257470383</v>
      </c>
      <c r="AK665" s="94">
        <f t="shared" si="164"/>
        <v>0.77111538506000643</v>
      </c>
      <c r="AL665" s="94">
        <f t="shared" si="165"/>
        <v>0.77105942612506462</v>
      </c>
      <c r="AM665" s="94">
        <f t="shared" si="166"/>
        <v>0.77118488243790062</v>
      </c>
      <c r="AO665" s="28">
        <v>0.65800000000000003</v>
      </c>
      <c r="AP665" s="94">
        <f t="shared" si="175"/>
        <v>0.28150634270718716</v>
      </c>
      <c r="AQ665" s="94">
        <f t="shared" si="167"/>
        <v>0.33645424339253394</v>
      </c>
      <c r="AR665" s="94">
        <f t="shared" si="168"/>
        <v>0.39202911406712443</v>
      </c>
      <c r="AS665" s="94">
        <f t="shared" si="169"/>
        <v>0.44694853931141809</v>
      </c>
      <c r="AT665" s="94">
        <f t="shared" si="170"/>
        <v>0.50252262456437125</v>
      </c>
      <c r="AU665" s="94">
        <f t="shared" si="171"/>
        <v>0.55742770844319778</v>
      </c>
      <c r="AV665" s="94">
        <f t="shared" si="172"/>
        <v>0.61300261971973224</v>
      </c>
      <c r="AW665" s="94">
        <f t="shared" si="173"/>
        <v>0.66789920879606235</v>
      </c>
      <c r="AY665" s="28">
        <v>0.65800000000000003</v>
      </c>
      <c r="AZ665" s="34">
        <f>(((L665-VLOOKUP(AZ$6,Data!$N$4:$Y$11,Data!$W$1,FALSE)/1000)*VLOOKUP(AZ$6,Data!$N$4:$Y$11,Data!$P$1,FALSE)^1.5+VLOOKUP(AZ$6,Data!$N$4:$Y$11,Data!$W$1,FALSE)/1000*(Mannings_n_bot)^1.5)/L665)^0.67</f>
        <v>4.8622003088619782E-2</v>
      </c>
      <c r="BA665" s="34">
        <f>(((M665-VLOOKUP(BA$6,Data!$N$4:$Y$11,Data!$W$1,FALSE)/1000)*VLOOKUP(BA$6,Data!$N$4:$Y$11,Data!$P$1,FALSE)^1.5+VLOOKUP(BA$6,Data!$N$4:$Y$11,Data!$W$1,FALSE)/1000*(Mannings_n_bot)^1.5)/M665)^0.67</f>
        <v>4.8493047375683787E-2</v>
      </c>
      <c r="BB665" s="34">
        <f>(((N665-VLOOKUP(BB$6,Data!$N$4:$Y$11,Data!$W$1,FALSE)/1000)*VLOOKUP(BB$6,Data!$N$4:$Y$11,Data!$P$1,FALSE)^1.5+VLOOKUP(BB$6,Data!$N$4:$Y$11,Data!$W$1,FALSE)/1000*(Mannings_n_bot)^1.5)/N665)^0.67</f>
        <v>4.8319261930144027E-2</v>
      </c>
      <c r="BC665" s="34">
        <f>(((O665-VLOOKUP(BC$6,Data!$N$4:$Y$11,Data!$W$1,FALSE)/1000)*VLOOKUP(BC$6,Data!$N$4:$Y$11,Data!$P$1,FALSE)^1.5+VLOOKUP(BC$6,Data!$N$4:$Y$11,Data!$W$1,FALSE)/1000*(Mannings_n_bot)^1.5)/O665)^0.67</f>
        <v>4.8122069441219426E-2</v>
      </c>
      <c r="BD665" s="34">
        <f>(((P665-VLOOKUP(BD$6,Data!$N$4:$Y$11,Data!$W$1,FALSE)/1000)*VLOOKUP(BD$6,Data!$N$4:$Y$11,Data!$P$1,FALSE)^1.5+VLOOKUP(BD$6,Data!$N$4:$Y$11,Data!$W$1,FALSE)/1000*(Mannings_n_bot)^1.5)/P665)^0.67</f>
        <v>4.7897497956465543E-2</v>
      </c>
      <c r="BE665" s="34">
        <f>(((Q665-VLOOKUP(BE$6,Data!$N$4:$Y$11,Data!$W$1,FALSE)/1000)*VLOOKUP(BE$6,Data!$N$4:$Y$11,Data!$P$1,FALSE)^1.5+VLOOKUP(BE$6,Data!$N$4:$Y$11,Data!$W$1,FALSE)/1000*(Mannings_n_bot)^1.5)/Q665)^0.67</f>
        <v>4.7697386928208588E-2</v>
      </c>
      <c r="BF665" s="34">
        <f>(((R665-VLOOKUP(BF$6,Data!$N$4:$Y$11,Data!$W$1,FALSE)/1000)*VLOOKUP(BF$6,Data!$N$4:$Y$11,Data!$P$1,FALSE)^1.5+VLOOKUP(BF$6,Data!$N$4:$Y$11,Data!$W$1,FALSE)/1000*(Mannings_n_bot)^1.5)/R665)^0.67</f>
        <v>4.7562442067632049E-2</v>
      </c>
      <c r="BG665" s="34">
        <f>(((S665-VLOOKUP(BG$6,Data!$N$4:$Y$11,Data!$W$1,FALSE)/1000)*VLOOKUP(BG$6,Data!$N$4:$Y$11,Data!$P$1,FALSE)^1.5+VLOOKUP(BG$6,Data!$N$4:$Y$11,Data!$W$1,FALSE)/1000*(Mannings_n_bot)^1.5)/S665)^0.67</f>
        <v>4.7449416003487961E-2</v>
      </c>
    </row>
    <row r="666" spans="1:59" x14ac:dyDescent="0.25">
      <c r="A666" s="28">
        <v>0.65900000000000003</v>
      </c>
      <c r="B666" s="94">
        <v>0.74828508133549587</v>
      </c>
      <c r="C666" s="94">
        <v>1.0740767339914279</v>
      </c>
      <c r="D666" s="94">
        <v>1.4571830988506802</v>
      </c>
      <c r="E666" s="94">
        <v>1.9000150794080135</v>
      </c>
      <c r="F666" s="94">
        <v>2.399934810608392</v>
      </c>
      <c r="G666" s="94">
        <v>2.9598058190024226</v>
      </c>
      <c r="H666" s="94">
        <v>3.5765386456663828</v>
      </c>
      <c r="I666" s="94">
        <v>4.2534481604300698</v>
      </c>
      <c r="K666" s="28">
        <v>0.65900000000000003</v>
      </c>
      <c r="L666" s="94">
        <v>2.6569075388058185</v>
      </c>
      <c r="M666" s="94">
        <v>3.1908532622921584</v>
      </c>
      <c r="N666" s="94">
        <v>3.7152953053812183</v>
      </c>
      <c r="O666" s="94">
        <v>4.2491010095483359</v>
      </c>
      <c r="P666" s="94">
        <v>4.7735486924710049</v>
      </c>
      <c r="Q666" s="94">
        <v>5.3072823654890495</v>
      </c>
      <c r="R666" s="94">
        <v>5.8317395554465161</v>
      </c>
      <c r="S666" s="94">
        <v>6.365429909956851</v>
      </c>
      <c r="U666" s="28">
        <v>0.65900000000000003</v>
      </c>
      <c r="V666" s="94">
        <v>1.1673051877868248</v>
      </c>
      <c r="W666" s="94">
        <v>1.4009073299243178</v>
      </c>
      <c r="X666" s="94">
        <v>1.6313242442689637</v>
      </c>
      <c r="Y666" s="94">
        <v>1.8648618312212495</v>
      </c>
      <c r="Z666" s="94">
        <v>2.0952795114234157</v>
      </c>
      <c r="AA666" s="94">
        <v>2.328784144676205</v>
      </c>
      <c r="AB666" s="94">
        <v>2.5592051659562247</v>
      </c>
      <c r="AC666" s="94">
        <v>2.792690090911131</v>
      </c>
      <c r="AE666" s="28">
        <v>0.65900000000000003</v>
      </c>
      <c r="AF666" s="94">
        <f t="shared" si="174"/>
        <v>0.77146232157992667</v>
      </c>
      <c r="AG666" s="94">
        <f t="shared" si="160"/>
        <v>0.77180392831263944</v>
      </c>
      <c r="AH666" s="94">
        <f t="shared" si="161"/>
        <v>0.7717543143924388</v>
      </c>
      <c r="AI666" s="94">
        <f t="shared" si="162"/>
        <v>0.77197488768808142</v>
      </c>
      <c r="AJ666" s="94">
        <f t="shared" si="163"/>
        <v>0.77191789591154247</v>
      </c>
      <c r="AK666" s="94">
        <f t="shared" si="164"/>
        <v>0.77207828956627989</v>
      </c>
      <c r="AL666" s="94">
        <f t="shared" si="165"/>
        <v>0.77202250410545303</v>
      </c>
      <c r="AM666" s="94">
        <f t="shared" si="166"/>
        <v>0.77214757153143743</v>
      </c>
      <c r="AO666" s="28">
        <v>0.65900000000000003</v>
      </c>
      <c r="AP666" s="94">
        <f t="shared" si="175"/>
        <v>0.28163760703235546</v>
      </c>
      <c r="AQ666" s="94">
        <f t="shared" si="167"/>
        <v>0.33661113366894907</v>
      </c>
      <c r="AR666" s="94">
        <f t="shared" si="168"/>
        <v>0.39221191832049052</v>
      </c>
      <c r="AS666" s="94">
        <f t="shared" si="169"/>
        <v>0.44715695746898193</v>
      </c>
      <c r="AT666" s="94">
        <f t="shared" si="170"/>
        <v>0.50275695613907667</v>
      </c>
      <c r="AU666" s="94">
        <f t="shared" si="171"/>
        <v>0.55768764787205471</v>
      </c>
      <c r="AV666" s="94">
        <f t="shared" si="172"/>
        <v>0.61328847278958076</v>
      </c>
      <c r="AW666" s="94">
        <f t="shared" si="173"/>
        <v>0.66821066614476354</v>
      </c>
      <c r="AY666" s="28">
        <v>0.65900000000000003</v>
      </c>
      <c r="AZ666" s="34">
        <f>(((L666-VLOOKUP(AZ$6,Data!$N$4:$Y$11,Data!$W$1,FALSE)/1000)*VLOOKUP(AZ$6,Data!$N$4:$Y$11,Data!$P$1,FALSE)^1.5+VLOOKUP(AZ$6,Data!$N$4:$Y$11,Data!$W$1,FALSE)/1000*(Mannings_n_bot)^1.5)/L666)^0.67</f>
        <v>4.8610389948780135E-2</v>
      </c>
      <c r="BA666" s="34">
        <f>(((M666-VLOOKUP(BA$6,Data!$N$4:$Y$11,Data!$W$1,FALSE)/1000)*VLOOKUP(BA$6,Data!$N$4:$Y$11,Data!$P$1,FALSE)^1.5+VLOOKUP(BA$6,Data!$N$4:$Y$11,Data!$W$1,FALSE)/1000*(Mannings_n_bot)^1.5)/M666)^0.67</f>
        <v>4.8481232891238464E-2</v>
      </c>
      <c r="BB666" s="34">
        <f>(((N666-VLOOKUP(BB$6,Data!$N$4:$Y$11,Data!$W$1,FALSE)/1000)*VLOOKUP(BB$6,Data!$N$4:$Y$11,Data!$P$1,FALSE)^1.5+VLOOKUP(BB$6,Data!$N$4:$Y$11,Data!$W$1,FALSE)/1000*(Mannings_n_bot)^1.5)/N666)^0.67</f>
        <v>4.8307251006404872E-2</v>
      </c>
      <c r="BC666" s="34">
        <f>(((O666-VLOOKUP(BC$6,Data!$N$4:$Y$11,Data!$W$1,FALSE)/1000)*VLOOKUP(BC$6,Data!$N$4:$Y$11,Data!$P$1,FALSE)^1.5+VLOOKUP(BC$6,Data!$N$4:$Y$11,Data!$W$1,FALSE)/1000*(Mannings_n_bot)^1.5)/O666)^0.67</f>
        <v>4.810979257465714E-2</v>
      </c>
      <c r="BD666" s="34">
        <f>(((P666-VLOOKUP(BD$6,Data!$N$4:$Y$11,Data!$W$1,FALSE)/1000)*VLOOKUP(BD$6,Data!$N$4:$Y$11,Data!$P$1,FALSE)^1.5+VLOOKUP(BD$6,Data!$N$4:$Y$11,Data!$W$1,FALSE)/1000*(Mannings_n_bot)^1.5)/P666)^0.67</f>
        <v>4.7884964652551175E-2</v>
      </c>
      <c r="BE666" s="34">
        <f>(((Q666-VLOOKUP(BE$6,Data!$N$4:$Y$11,Data!$W$1,FALSE)/1000)*VLOOKUP(BE$6,Data!$N$4:$Y$11,Data!$P$1,FALSE)^1.5+VLOOKUP(BE$6,Data!$N$4:$Y$11,Data!$W$1,FALSE)/1000*(Mannings_n_bot)^1.5)/Q666)^0.67</f>
        <v>4.7684590794714772E-2</v>
      </c>
      <c r="BF666" s="34">
        <f>(((R666-VLOOKUP(BF$6,Data!$N$4:$Y$11,Data!$W$1,FALSE)/1000)*VLOOKUP(BF$6,Data!$N$4:$Y$11,Data!$P$1,FALSE)^1.5+VLOOKUP(BF$6,Data!$N$4:$Y$11,Data!$W$1,FALSE)/1000*(Mannings_n_bot)^1.5)/R666)^0.67</f>
        <v>4.7549494552626248E-2</v>
      </c>
      <c r="BG666" s="34">
        <f>(((S666-VLOOKUP(BG$6,Data!$N$4:$Y$11,Data!$W$1,FALSE)/1000)*VLOOKUP(BG$6,Data!$N$4:$Y$11,Data!$P$1,FALSE)^1.5+VLOOKUP(BG$6,Data!$N$4:$Y$11,Data!$W$1,FALSE)/1000*(Mannings_n_bot)^1.5)/S666)^0.67</f>
        <v>4.7436313341881642E-2</v>
      </c>
    </row>
    <row r="667" spans="1:59" x14ac:dyDescent="0.25">
      <c r="A667" s="28">
        <v>0.66</v>
      </c>
      <c r="B667" s="94">
        <v>0.74921984528743824</v>
      </c>
      <c r="C667" s="94">
        <v>1.0754164034288629</v>
      </c>
      <c r="D667" s="94">
        <v>1.4590010162506941</v>
      </c>
      <c r="E667" s="94">
        <v>1.9023830853571153</v>
      </c>
      <c r="F667" s="94">
        <v>2.4029266439567172</v>
      </c>
      <c r="G667" s="94">
        <v>2.9634929228184599</v>
      </c>
      <c r="H667" s="94">
        <v>3.5809951559096151</v>
      </c>
      <c r="I667" s="94">
        <v>4.2587451226177304</v>
      </c>
      <c r="K667" s="28">
        <v>0.66</v>
      </c>
      <c r="L667" s="94">
        <v>2.6589954143440937</v>
      </c>
      <c r="M667" s="94">
        <v>3.1933545243437909</v>
      </c>
      <c r="N667" s="94">
        <v>3.7182087196203222</v>
      </c>
      <c r="O667" s="94">
        <v>4.2524276759811634</v>
      </c>
      <c r="P667" s="94">
        <v>4.7772875056031658</v>
      </c>
      <c r="Q667" s="94">
        <v>5.3114343632790826</v>
      </c>
      <c r="R667" s="94">
        <v>5.8363037028537308</v>
      </c>
      <c r="S667" s="94">
        <v>6.3704072020741824</v>
      </c>
      <c r="U667" s="28">
        <v>0.66</v>
      </c>
      <c r="V667" s="94">
        <v>1.1659668171435158</v>
      </c>
      <c r="W667" s="94">
        <v>1.3992966889100349</v>
      </c>
      <c r="X667" s="94">
        <v>1.6294494412111322</v>
      </c>
      <c r="Y667" s="94">
        <v>1.8627148129813123</v>
      </c>
      <c r="Z667" s="94">
        <v>2.0928683234139309</v>
      </c>
      <c r="AA667" s="94">
        <v>2.3261007706862871</v>
      </c>
      <c r="AB667" s="94">
        <v>2.5562576153124441</v>
      </c>
      <c r="AC667" s="94">
        <v>2.7894703721933753</v>
      </c>
      <c r="AE667" s="28">
        <v>0.66</v>
      </c>
      <c r="AF667" s="94">
        <f t="shared" si="174"/>
        <v>0.77242603873329774</v>
      </c>
      <c r="AG667" s="94">
        <f t="shared" si="160"/>
        <v>0.77276658032969825</v>
      </c>
      <c r="AH667" s="94">
        <f t="shared" si="161"/>
        <v>0.77271712105536017</v>
      </c>
      <c r="AI667" s="94">
        <f t="shared" si="162"/>
        <v>0.77293700696093071</v>
      </c>
      <c r="AJ667" s="94">
        <f t="shared" si="163"/>
        <v>0.7728801927593355</v>
      </c>
      <c r="AK667" s="94">
        <f t="shared" si="164"/>
        <v>0.77304008671846558</v>
      </c>
      <c r="AL667" s="94">
        <f t="shared" si="165"/>
        <v>0.77298447503276857</v>
      </c>
      <c r="AM667" s="94">
        <f t="shared" si="166"/>
        <v>0.77310915289682136</v>
      </c>
      <c r="AO667" s="28">
        <v>0.66</v>
      </c>
      <c r="AP667" s="94">
        <f t="shared" si="175"/>
        <v>0.28176800954440595</v>
      </c>
      <c r="AQ667" s="94">
        <f t="shared" si="167"/>
        <v>0.33676699384007558</v>
      </c>
      <c r="AR667" s="94">
        <f t="shared" si="168"/>
        <v>0.39239352233020347</v>
      </c>
      <c r="AS667" s="94">
        <f t="shared" si="169"/>
        <v>0.44736400717695407</v>
      </c>
      <c r="AT667" s="94">
        <f t="shared" si="170"/>
        <v>0.50298974912822014</v>
      </c>
      <c r="AU667" s="94">
        <f t="shared" si="171"/>
        <v>0.55794588055285865</v>
      </c>
      <c r="AV667" s="94">
        <f t="shared" si="172"/>
        <v>0.61357244897290808</v>
      </c>
      <c r="AW667" s="94">
        <f t="shared" si="173"/>
        <v>0.66852007847019546</v>
      </c>
      <c r="AY667" s="28">
        <v>0.66</v>
      </c>
      <c r="AZ667" s="34">
        <f>(((L667-VLOOKUP(AZ$6,Data!$N$4:$Y$11,Data!$W$1,FALSE)/1000)*VLOOKUP(AZ$6,Data!$N$4:$Y$11,Data!$P$1,FALSE)^1.5+VLOOKUP(AZ$6,Data!$N$4:$Y$11,Data!$W$1,FALSE)/1000*(Mannings_n_bot)^1.5)/L667)^0.67</f>
        <v>4.8598780387074991E-2</v>
      </c>
      <c r="BA667" s="34">
        <f>(((M667-VLOOKUP(BA$6,Data!$N$4:$Y$11,Data!$W$1,FALSE)/1000)*VLOOKUP(BA$6,Data!$N$4:$Y$11,Data!$P$1,FALSE)^1.5+VLOOKUP(BA$6,Data!$N$4:$Y$11,Data!$W$1,FALSE)/1000*(Mannings_n_bot)^1.5)/M667)^0.67</f>
        <v>4.8469421935718002E-2</v>
      </c>
      <c r="BB667" s="34">
        <f>(((N667-VLOOKUP(BB$6,Data!$N$4:$Y$11,Data!$W$1,FALSE)/1000)*VLOOKUP(BB$6,Data!$N$4:$Y$11,Data!$P$1,FALSE)^1.5+VLOOKUP(BB$6,Data!$N$4:$Y$11,Data!$W$1,FALSE)/1000*(Mannings_n_bot)^1.5)/N667)^0.67</f>
        <v>4.829524365335558E-2</v>
      </c>
      <c r="BC667" s="34">
        <f>(((O667-VLOOKUP(BC$6,Data!$N$4:$Y$11,Data!$W$1,FALSE)/1000)*VLOOKUP(BC$6,Data!$N$4:$Y$11,Data!$P$1,FALSE)^1.5+VLOOKUP(BC$6,Data!$N$4:$Y$11,Data!$W$1,FALSE)/1000*(Mannings_n_bot)^1.5)/O667)^0.67</f>
        <v>4.8097519262209017E-2</v>
      </c>
      <c r="BD667" s="34">
        <f>(((P667-VLOOKUP(BD$6,Data!$N$4:$Y$11,Data!$W$1,FALSE)/1000)*VLOOKUP(BD$6,Data!$N$4:$Y$11,Data!$P$1,FALSE)^1.5+VLOOKUP(BD$6,Data!$N$4:$Y$11,Data!$W$1,FALSE)/1000*(Mannings_n_bot)^1.5)/P667)^0.67</f>
        <v>4.7872434951344772E-2</v>
      </c>
      <c r="BE667" s="34">
        <f>(((Q667-VLOOKUP(BE$6,Data!$N$4:$Y$11,Data!$W$1,FALSE)/1000)*VLOOKUP(BE$6,Data!$N$4:$Y$11,Data!$P$1,FALSE)^1.5+VLOOKUP(BE$6,Data!$N$4:$Y$11,Data!$W$1,FALSE)/1000*(Mannings_n_bot)^1.5)/Q667)^0.67</f>
        <v>4.7671798255291546E-2</v>
      </c>
      <c r="BF667" s="34">
        <f>(((R667-VLOOKUP(BF$6,Data!$N$4:$Y$11,Data!$W$1,FALSE)/1000)*VLOOKUP(BF$6,Data!$N$4:$Y$11,Data!$P$1,FALSE)^1.5+VLOOKUP(BF$6,Data!$N$4:$Y$11,Data!$W$1,FALSE)/1000*(Mannings_n_bot)^1.5)/R667)^0.67</f>
        <v>4.7536550664028329E-2</v>
      </c>
      <c r="BG667" s="34">
        <f>(((S667-VLOOKUP(BG$6,Data!$N$4:$Y$11,Data!$W$1,FALSE)/1000)*VLOOKUP(BG$6,Data!$N$4:$Y$11,Data!$P$1,FALSE)^1.5+VLOOKUP(BG$6,Data!$N$4:$Y$11,Data!$W$1,FALSE)/1000*(Mannings_n_bot)^1.5)/S667)^0.67</f>
        <v>4.7423214290862777E-2</v>
      </c>
    </row>
    <row r="668" spans="1:59" x14ac:dyDescent="0.25">
      <c r="A668" s="28">
        <v>0.66100000000000003</v>
      </c>
      <c r="B668" s="94">
        <v>0.75015353537511609</v>
      </c>
      <c r="C668" s="94">
        <v>1.0767545296054939</v>
      </c>
      <c r="D668" s="94">
        <v>1.4608168402985673</v>
      </c>
      <c r="E668" s="94">
        <v>1.9047483596714159</v>
      </c>
      <c r="F668" s="94">
        <v>2.4059150276330699</v>
      </c>
      <c r="G668" s="94">
        <v>2.9671757697960279</v>
      </c>
      <c r="H668" s="94">
        <v>3.5854465233316866</v>
      </c>
      <c r="I668" s="94">
        <v>4.2640359659348217</v>
      </c>
      <c r="K668" s="28">
        <v>0.66100000000000003</v>
      </c>
      <c r="L668" s="94">
        <v>2.6610856912108765</v>
      </c>
      <c r="M668" s="94">
        <v>3.1958586711029082</v>
      </c>
      <c r="N668" s="94">
        <v>3.7211254925584973</v>
      </c>
      <c r="O668" s="94">
        <v>4.2557581843551144</v>
      </c>
      <c r="P668" s="94">
        <v>4.7810306346766502</v>
      </c>
      <c r="Q668" s="94">
        <v>5.3155911601816941</v>
      </c>
      <c r="R668" s="94">
        <v>5.8408731233847675</v>
      </c>
      <c r="S668" s="94">
        <v>6.3753902504438518</v>
      </c>
      <c r="U668" s="28">
        <v>0.66100000000000003</v>
      </c>
      <c r="V668" s="94">
        <v>1.1646247034776176</v>
      </c>
      <c r="W668" s="94">
        <v>1.3976815716967486</v>
      </c>
      <c r="X668" s="94">
        <v>1.627569423034678</v>
      </c>
      <c r="Y668" s="94">
        <v>1.8605618467046727</v>
      </c>
      <c r="Z668" s="94">
        <v>2.0904504484728705</v>
      </c>
      <c r="AA668" s="94">
        <v>2.3234099769746526</v>
      </c>
      <c r="AB668" s="94">
        <v>2.5533019060545166</v>
      </c>
      <c r="AC668" s="94">
        <v>2.7862417621461555</v>
      </c>
      <c r="AE668" s="28">
        <v>0.66100000000000003</v>
      </c>
      <c r="AF668" s="94">
        <f t="shared" si="174"/>
        <v>0.77338864876073621</v>
      </c>
      <c r="AG668" s="94">
        <f t="shared" si="160"/>
        <v>0.77372812339921793</v>
      </c>
      <c r="AH668" s="94">
        <f t="shared" si="161"/>
        <v>0.77367881903568181</v>
      </c>
      <c r="AI668" s="94">
        <f t="shared" si="162"/>
        <v>0.77389801637234157</v>
      </c>
      <c r="AJ668" s="94">
        <f t="shared" si="163"/>
        <v>0.77384138005051939</v>
      </c>
      <c r="AK668" s="94">
        <f t="shared" si="164"/>
        <v>0.77400077345572371</v>
      </c>
      <c r="AL668" s="94">
        <f t="shared" si="165"/>
        <v>0.77394533584383385</v>
      </c>
      <c r="AM668" s="94">
        <f t="shared" si="166"/>
        <v>0.77406962347611541</v>
      </c>
      <c r="AO668" s="28">
        <v>0.66100000000000003</v>
      </c>
      <c r="AP668" s="94">
        <f t="shared" si="175"/>
        <v>0.28189754950498153</v>
      </c>
      <c r="AQ668" s="94">
        <f t="shared" si="167"/>
        <v>0.33692182302726797</v>
      </c>
      <c r="AR668" s="94">
        <f t="shared" si="168"/>
        <v>0.39257392507183841</v>
      </c>
      <c r="AS668" s="94">
        <f t="shared" si="169"/>
        <v>0.4475696872706707</v>
      </c>
      <c r="AT668" s="94">
        <f t="shared" si="170"/>
        <v>0.50322100222137278</v>
      </c>
      <c r="AU668" s="94">
        <f t="shared" si="171"/>
        <v>0.55820240503496621</v>
      </c>
      <c r="AV668" s="94">
        <f t="shared" si="172"/>
        <v>0.61385454667331174</v>
      </c>
      <c r="AW668" s="94">
        <f t="shared" si="173"/>
        <v>0.66882744403575323</v>
      </c>
      <c r="AY668" s="28">
        <v>0.66100000000000003</v>
      </c>
      <c r="AZ668" s="34">
        <f>(((L668-VLOOKUP(AZ$6,Data!$N$4:$Y$11,Data!$W$1,FALSE)/1000)*VLOOKUP(AZ$6,Data!$N$4:$Y$11,Data!$P$1,FALSE)^1.5+VLOOKUP(AZ$6,Data!$N$4:$Y$11,Data!$W$1,FALSE)/1000*(Mannings_n_bot)^1.5)/L668)^0.67</f>
        <v>4.8587174356641574E-2</v>
      </c>
      <c r="BA668" s="34">
        <f>(((M668-VLOOKUP(BA$6,Data!$N$4:$Y$11,Data!$W$1,FALSE)/1000)*VLOOKUP(BA$6,Data!$N$4:$Y$11,Data!$P$1,FALSE)^1.5+VLOOKUP(BA$6,Data!$N$4:$Y$11,Data!$W$1,FALSE)/1000*(Mannings_n_bot)^1.5)/M668)^0.67</f>
        <v>4.8457614461621293E-2</v>
      </c>
      <c r="BB668" s="34">
        <f>(((N668-VLOOKUP(BB$6,Data!$N$4:$Y$11,Data!$W$1,FALSE)/1000)*VLOOKUP(BB$6,Data!$N$4:$Y$11,Data!$P$1,FALSE)^1.5+VLOOKUP(BB$6,Data!$N$4:$Y$11,Data!$W$1,FALSE)/1000*(Mannings_n_bot)^1.5)/N668)^0.67</f>
        <v>4.828323982268886E-2</v>
      </c>
      <c r="BC668" s="34">
        <f>(((O668-VLOOKUP(BC$6,Data!$N$4:$Y$11,Data!$W$1,FALSE)/1000)*VLOOKUP(BC$6,Data!$N$4:$Y$11,Data!$P$1,FALSE)^1.5+VLOOKUP(BC$6,Data!$N$4:$Y$11,Data!$W$1,FALSE)/1000*(Mannings_n_bot)^1.5)/O668)^0.67</f>
        <v>4.8085249454617403E-2</v>
      </c>
      <c r="BD668" s="34">
        <f>(((P668-VLOOKUP(BD$6,Data!$N$4:$Y$11,Data!$W$1,FALSE)/1000)*VLOOKUP(BD$6,Data!$N$4:$Y$11,Data!$P$1,FALSE)^1.5+VLOOKUP(BD$6,Data!$N$4:$Y$11,Data!$W$1,FALSE)/1000*(Mannings_n_bot)^1.5)/P668)^0.67</f>
        <v>4.7859908802539673E-2</v>
      </c>
      <c r="BE668" s="34">
        <f>(((Q668-VLOOKUP(BE$6,Data!$N$4:$Y$11,Data!$W$1,FALSE)/1000)*VLOOKUP(BE$6,Data!$N$4:$Y$11,Data!$P$1,FALSE)^1.5+VLOOKUP(BE$6,Data!$N$4:$Y$11,Data!$W$1,FALSE)/1000*(Mannings_n_bot)^1.5)/Q668)^0.67</f>
        <v>4.7659009258666798E-2</v>
      </c>
      <c r="BF668" s="34">
        <f>(((R668-VLOOKUP(BF$6,Data!$N$4:$Y$11,Data!$W$1,FALSE)/1000)*VLOOKUP(BF$6,Data!$N$4:$Y$11,Data!$P$1,FALSE)^1.5+VLOOKUP(BF$6,Data!$N$4:$Y$11,Data!$W$1,FALSE)/1000*(Mannings_n_bot)^1.5)/R668)^0.67</f>
        <v>4.7523610349934943E-2</v>
      </c>
      <c r="BG668" s="34">
        <f>(((S668-VLOOKUP(BG$6,Data!$N$4:$Y$11,Data!$W$1,FALSE)/1000)*VLOOKUP(BG$6,Data!$N$4:$Y$11,Data!$P$1,FALSE)^1.5+VLOOKUP(BG$6,Data!$N$4:$Y$11,Data!$W$1,FALSE)/1000*(Mannings_n_bot)^1.5)/S668)^0.67</f>
        <v>4.7410118797974563E-2</v>
      </c>
    </row>
    <row r="669" spans="1:59" x14ac:dyDescent="0.25">
      <c r="A669" s="28">
        <v>0.66200000000000003</v>
      </c>
      <c r="B669" s="94">
        <v>0.75108614859425904</v>
      </c>
      <c r="C669" s="94">
        <v>1.0780911082309055</v>
      </c>
      <c r="D669" s="94">
        <v>1.4626305651692526</v>
      </c>
      <c r="E669" s="94">
        <v>1.9071108947806206</v>
      </c>
      <c r="F669" s="94">
        <v>2.4088999520671655</v>
      </c>
      <c r="G669" s="94">
        <v>2.9708543481604854</v>
      </c>
      <c r="H669" s="94">
        <v>3.5898927336926052</v>
      </c>
      <c r="I669" s="94">
        <v>4.2693206734778926</v>
      </c>
      <c r="K669" s="28">
        <v>0.66200000000000003</v>
      </c>
      <c r="L669" s="94">
        <v>2.6631783816774779</v>
      </c>
      <c r="M669" s="94">
        <v>3.1983657172786693</v>
      </c>
      <c r="N669" s="94">
        <v>3.7240456413272409</v>
      </c>
      <c r="O669" s="94">
        <v>4.2590925542388476</v>
      </c>
      <c r="P669" s="94">
        <v>4.7847781016824289</v>
      </c>
      <c r="Q669" s="94">
        <v>5.3197527806246709</v>
      </c>
      <c r="R669" s="94">
        <v>5.8454478438897306</v>
      </c>
      <c r="S669" s="94">
        <v>6.3803790843525814</v>
      </c>
      <c r="U669" s="28">
        <v>0.66200000000000003</v>
      </c>
      <c r="V669" s="94">
        <v>1.1632788338337801</v>
      </c>
      <c r="W669" s="94">
        <v>1.3960619627487885</v>
      </c>
      <c r="X669" s="94">
        <v>1.6256841716465718</v>
      </c>
      <c r="Y669" s="94">
        <v>1.8584029117188661</v>
      </c>
      <c r="Z669" s="94">
        <v>2.088025863370401</v>
      </c>
      <c r="AA669" s="94">
        <v>2.3207117377324868</v>
      </c>
      <c r="AB669" s="94">
        <v>2.5503380098162132</v>
      </c>
      <c r="AC669" s="94">
        <v>2.7830042298245283</v>
      </c>
      <c r="AE669" s="28">
        <v>0.66200000000000003</v>
      </c>
      <c r="AF669" s="94">
        <f t="shared" si="174"/>
        <v>0.7743501485649178</v>
      </c>
      <c r="AG669" s="94">
        <f t="shared" si="160"/>
        <v>0.77468855443821627</v>
      </c>
      <c r="AH669" s="94">
        <f t="shared" si="161"/>
        <v>0.77463940524833852</v>
      </c>
      <c r="AI669" s="94">
        <f t="shared" si="162"/>
        <v>0.77485791284650829</v>
      </c>
      <c r="AJ669" s="94">
        <f t="shared" si="163"/>
        <v>0.77480145470689643</v>
      </c>
      <c r="AK669" s="94">
        <f t="shared" si="164"/>
        <v>0.77496034670658764</v>
      </c>
      <c r="AL669" s="94">
        <f t="shared" si="165"/>
        <v>0.77490508346484033</v>
      </c>
      <c r="AM669" s="94">
        <f t="shared" si="166"/>
        <v>0.77502898020076005</v>
      </c>
      <c r="AO669" s="28">
        <v>0.66200000000000003</v>
      </c>
      <c r="AP669" s="94">
        <f t="shared" si="175"/>
        <v>0.28202622616708323</v>
      </c>
      <c r="AQ669" s="94">
        <f t="shared" si="167"/>
        <v>0.33707562034156613</v>
      </c>
      <c r="AR669" s="94">
        <f t="shared" si="168"/>
        <v>0.39275312550894909</v>
      </c>
      <c r="AS669" s="94">
        <f t="shared" si="169"/>
        <v>0.44777399657177558</v>
      </c>
      <c r="AT669" s="94">
        <f t="shared" si="170"/>
        <v>0.50345071409270692</v>
      </c>
      <c r="AU669" s="94">
        <f t="shared" si="171"/>
        <v>0.55845721985066255</v>
      </c>
      <c r="AV669" s="94">
        <f t="shared" si="172"/>
        <v>0.6141347642756122</v>
      </c>
      <c r="AW669" s="94">
        <f t="shared" si="173"/>
        <v>0.66913276108438335</v>
      </c>
      <c r="AY669" s="28">
        <v>0.66200000000000003</v>
      </c>
      <c r="AZ669" s="34">
        <f>(((L669-VLOOKUP(AZ$6,Data!$N$4:$Y$11,Data!$W$1,FALSE)/1000)*VLOOKUP(AZ$6,Data!$N$4:$Y$11,Data!$P$1,FALSE)^1.5+VLOOKUP(AZ$6,Data!$N$4:$Y$11,Data!$W$1,FALSE)/1000*(Mannings_n_bot)^1.5)/L669)^0.67</f>
        <v>4.8575571810441323E-2</v>
      </c>
      <c r="BA669" s="34">
        <f>(((M669-VLOOKUP(BA$6,Data!$N$4:$Y$11,Data!$W$1,FALSE)/1000)*VLOOKUP(BA$6,Data!$N$4:$Y$11,Data!$P$1,FALSE)^1.5+VLOOKUP(BA$6,Data!$N$4:$Y$11,Data!$W$1,FALSE)/1000*(Mannings_n_bot)^1.5)/M669)^0.67</f>
        <v>4.8445810421266687E-2</v>
      </c>
      <c r="BB669" s="34">
        <f>(((N669-VLOOKUP(BB$6,Data!$N$4:$Y$11,Data!$W$1,FALSE)/1000)*VLOOKUP(BB$6,Data!$N$4:$Y$11,Data!$P$1,FALSE)^1.5+VLOOKUP(BB$6,Data!$N$4:$Y$11,Data!$W$1,FALSE)/1000*(Mannings_n_bot)^1.5)/N669)^0.67</f>
        <v>4.8271239465913551E-2</v>
      </c>
      <c r="BC669" s="34">
        <f>(((O669-VLOOKUP(BC$6,Data!$N$4:$Y$11,Data!$W$1,FALSE)/1000)*VLOOKUP(BC$6,Data!$N$4:$Y$11,Data!$P$1,FALSE)^1.5+VLOOKUP(BC$6,Data!$N$4:$Y$11,Data!$W$1,FALSE)/1000*(Mannings_n_bot)^1.5)/O669)^0.67</f>
        <v>4.8072983102435227E-2</v>
      </c>
      <c r="BD669" s="34">
        <f>(((P669-VLOOKUP(BD$6,Data!$N$4:$Y$11,Data!$W$1,FALSE)/1000)*VLOOKUP(BD$6,Data!$N$4:$Y$11,Data!$P$1,FALSE)^1.5+VLOOKUP(BD$6,Data!$N$4:$Y$11,Data!$W$1,FALSE)/1000*(Mannings_n_bot)^1.5)/P669)^0.67</f>
        <v>4.7847386155635364E-2</v>
      </c>
      <c r="BE669" s="34">
        <f>(((Q669-VLOOKUP(BE$6,Data!$N$4:$Y$11,Data!$W$1,FALSE)/1000)*VLOOKUP(BE$6,Data!$N$4:$Y$11,Data!$P$1,FALSE)^1.5+VLOOKUP(BE$6,Data!$N$4:$Y$11,Data!$W$1,FALSE)/1000*(Mannings_n_bot)^1.5)/Q669)^0.67</f>
        <v>4.7646223753369341E-2</v>
      </c>
      <c r="BF669" s="34">
        <f>(((R669-VLOOKUP(BF$6,Data!$N$4:$Y$11,Data!$W$1,FALSE)/1000)*VLOOKUP(BF$6,Data!$N$4:$Y$11,Data!$P$1,FALSE)^1.5+VLOOKUP(BF$6,Data!$N$4:$Y$11,Data!$W$1,FALSE)/1000*(Mannings_n_bot)^1.5)/R669)^0.67</f>
        <v>4.7510673558241047E-2</v>
      </c>
      <c r="BG669" s="34">
        <f>(((S669-VLOOKUP(BG$6,Data!$N$4:$Y$11,Data!$W$1,FALSE)/1000)*VLOOKUP(BG$6,Data!$N$4:$Y$11,Data!$P$1,FALSE)^1.5+VLOOKUP(BG$6,Data!$N$4:$Y$11,Data!$W$1,FALSE)/1000*(Mannings_n_bot)^1.5)/S669)^0.67</f>
        <v>4.7397026810554958E-2</v>
      </c>
    </row>
    <row r="670" spans="1:59" x14ac:dyDescent="0.25">
      <c r="A670" s="28">
        <v>0.66300000000000003</v>
      </c>
      <c r="B670" s="94">
        <v>0.75201768193017848</v>
      </c>
      <c r="C670" s="94">
        <v>1.0794261349997631</v>
      </c>
      <c r="D670" s="94">
        <v>1.464442185017456</v>
      </c>
      <c r="E670" s="94">
        <v>1.9094706830880694</v>
      </c>
      <c r="F670" s="94">
        <v>2.4118814076554052</v>
      </c>
      <c r="G670" s="94">
        <v>2.9745286460961524</v>
      </c>
      <c r="H670" s="94">
        <v>3.5943337727027744</v>
      </c>
      <c r="I670" s="94">
        <v>4.2745992282845569</v>
      </c>
      <c r="K670" s="28">
        <v>0.66300000000000003</v>
      </c>
      <c r="L670" s="94">
        <v>2.6652734981045536</v>
      </c>
      <c r="M670" s="94">
        <v>3.2008756776873888</v>
      </c>
      <c r="N670" s="94">
        <v>3.7269691831828444</v>
      </c>
      <c r="O670" s="94">
        <v>4.2624308053436231</v>
      </c>
      <c r="P670" s="94">
        <v>4.7885299287717062</v>
      </c>
      <c r="Q670" s="94">
        <v>5.323919249213839</v>
      </c>
      <c r="R670" s="94">
        <v>5.8500278914144062</v>
      </c>
      <c r="S670" s="94">
        <v>6.3853737333005753</v>
      </c>
      <c r="U670" s="28">
        <v>0.66300000000000003</v>
      </c>
      <c r="V670" s="94">
        <v>1.1619291951602868</v>
      </c>
      <c r="W670" s="94">
        <v>1.3944378464150011</v>
      </c>
      <c r="X670" s="94">
        <v>1.6237936688192764</v>
      </c>
      <c r="Y670" s="94">
        <v>1.8562379871978116</v>
      </c>
      <c r="Z670" s="94">
        <v>2.0855945447040498</v>
      </c>
      <c r="AA670" s="94">
        <v>2.3180060269592251</v>
      </c>
      <c r="AB670" s="94">
        <v>2.5473658980205323</v>
      </c>
      <c r="AC670" s="94">
        <v>2.7797577440536703</v>
      </c>
      <c r="AE670" s="28">
        <v>0.66300000000000003</v>
      </c>
      <c r="AF670" s="94">
        <f t="shared" si="174"/>
        <v>0.7753105350377778</v>
      </c>
      <c r="AG670" s="94">
        <f t="shared" si="160"/>
        <v>0.77564787035299065</v>
      </c>
      <c r="AH670" s="94">
        <f t="shared" si="161"/>
        <v>0.77559887659754145</v>
      </c>
      <c r="AI670" s="94">
        <f t="shared" si="162"/>
        <v>0.77581669329691305</v>
      </c>
      <c r="AJ670" s="94">
        <f t="shared" si="163"/>
        <v>0.7757604136395535</v>
      </c>
      <c r="AK670" s="94">
        <f t="shared" si="164"/>
        <v>0.77591880338888541</v>
      </c>
      <c r="AL670" s="94">
        <f t="shared" si="165"/>
        <v>0.77586371481127214</v>
      </c>
      <c r="AM670" s="94">
        <f t="shared" si="166"/>
        <v>0.77598721999149711</v>
      </c>
      <c r="AO670" s="28">
        <v>0.66300000000000003</v>
      </c>
      <c r="AP670" s="94">
        <f t="shared" si="175"/>
        <v>0.28215403877500239</v>
      </c>
      <c r="AQ670" s="94">
        <f t="shared" si="167"/>
        <v>0.33722838488361451</v>
      </c>
      <c r="AR670" s="94">
        <f t="shared" si="168"/>
        <v>0.39293112259297441</v>
      </c>
      <c r="AS670" s="94">
        <f t="shared" si="169"/>
        <v>0.44797693388811133</v>
      </c>
      <c r="AT670" s="94">
        <f t="shared" si="170"/>
        <v>0.50367888340087519</v>
      </c>
      <c r="AU670" s="94">
        <f t="shared" si="171"/>
        <v>0.5587103235150287</v>
      </c>
      <c r="AV670" s="94">
        <f t="shared" si="172"/>
        <v>0.61441310014570627</v>
      </c>
      <c r="AW670" s="94">
        <f t="shared" si="173"/>
        <v>0.66943602783842582</v>
      </c>
      <c r="AY670" s="28">
        <v>0.66300000000000003</v>
      </c>
      <c r="AZ670" s="34">
        <f>(((L670-VLOOKUP(AZ$6,Data!$N$4:$Y$11,Data!$W$1,FALSE)/1000)*VLOOKUP(AZ$6,Data!$N$4:$Y$11,Data!$P$1,FALSE)^1.5+VLOOKUP(AZ$6,Data!$N$4:$Y$11,Data!$W$1,FALSE)/1000*(Mannings_n_bot)^1.5)/L670)^0.67</f>
        <v>4.8563972701257771E-2</v>
      </c>
      <c r="BA670" s="34">
        <f>(((M670-VLOOKUP(BA$6,Data!$N$4:$Y$11,Data!$W$1,FALSE)/1000)*VLOOKUP(BA$6,Data!$N$4:$Y$11,Data!$P$1,FALSE)^1.5+VLOOKUP(BA$6,Data!$N$4:$Y$11,Data!$W$1,FALSE)/1000*(Mannings_n_bot)^1.5)/M670)^0.67</f>
        <v>4.8434009766789417E-2</v>
      </c>
      <c r="BB670" s="34">
        <f>(((N670-VLOOKUP(BB$6,Data!$N$4:$Y$11,Data!$W$1,FALSE)/1000)*VLOOKUP(BB$6,Data!$N$4:$Y$11,Data!$P$1,FALSE)^1.5+VLOOKUP(BB$6,Data!$N$4:$Y$11,Data!$W$1,FALSE)/1000*(Mannings_n_bot)^1.5)/N670)^0.67</f>
        <v>4.8259242534352195E-2</v>
      </c>
      <c r="BC670" s="34">
        <f>(((O670-VLOOKUP(BC$6,Data!$N$4:$Y$11,Data!$W$1,FALSE)/1000)*VLOOKUP(BC$6,Data!$N$4:$Y$11,Data!$P$1,FALSE)^1.5+VLOOKUP(BC$6,Data!$N$4:$Y$11,Data!$W$1,FALSE)/1000*(Mannings_n_bot)^1.5)/O670)^0.67</f>
        <v>4.8060720156023314E-2</v>
      </c>
      <c r="BD670" s="34">
        <f>(((P670-VLOOKUP(BD$6,Data!$N$4:$Y$11,Data!$W$1,FALSE)/1000)*VLOOKUP(BD$6,Data!$N$4:$Y$11,Data!$P$1,FALSE)^1.5+VLOOKUP(BD$6,Data!$N$4:$Y$11,Data!$W$1,FALSE)/1000*(Mannings_n_bot)^1.5)/P670)^0.67</f>
        <v>4.7834866959934906E-2</v>
      </c>
      <c r="BE670" s="34">
        <f>(((Q670-VLOOKUP(BE$6,Data!$N$4:$Y$11,Data!$W$1,FALSE)/1000)*VLOOKUP(BE$6,Data!$N$4:$Y$11,Data!$P$1,FALSE)^1.5+VLOOKUP(BE$6,Data!$N$4:$Y$11,Data!$W$1,FALSE)/1000*(Mannings_n_bot)^1.5)/Q670)^0.67</f>
        <v>4.7633441687725764E-2</v>
      </c>
      <c r="BF670" s="34">
        <f>(((R670-VLOOKUP(BF$6,Data!$N$4:$Y$11,Data!$W$1,FALSE)/1000)*VLOOKUP(BF$6,Data!$N$4:$Y$11,Data!$P$1,FALSE)^1.5+VLOOKUP(BF$6,Data!$N$4:$Y$11,Data!$W$1,FALSE)/1000*(Mannings_n_bot)^1.5)/R670)^0.67</f>
        <v>4.7497740236636984E-2</v>
      </c>
      <c r="BG670" s="34">
        <f>(((S670-VLOOKUP(BG$6,Data!$N$4:$Y$11,Data!$W$1,FALSE)/1000)*VLOOKUP(BG$6,Data!$N$4:$Y$11,Data!$P$1,FALSE)^1.5+VLOOKUP(BG$6,Data!$N$4:$Y$11,Data!$W$1,FALSE)/1000*(Mannings_n_bot)^1.5)/S670)^0.67</f>
        <v>4.7383938275733908E-2</v>
      </c>
    </row>
    <row r="671" spans="1:59" x14ac:dyDescent="0.25">
      <c r="A671" s="28">
        <v>0.66400000000000003</v>
      </c>
      <c r="B671" s="94">
        <v>0.7529481323576892</v>
      </c>
      <c r="C671" s="94">
        <v>1.0807596055916997</v>
      </c>
      <c r="D671" s="94">
        <v>1.4662516939774835</v>
      </c>
      <c r="E671" s="94">
        <v>1.9118277169705471</v>
      </c>
      <c r="F671" s="94">
        <v>2.4148593847606321</v>
      </c>
      <c r="G671" s="94">
        <v>2.97819865174601</v>
      </c>
      <c r="H671" s="94">
        <v>3.5987696260226221</v>
      </c>
      <c r="I671" s="94">
        <v>4.2798716133330288</v>
      </c>
      <c r="K671" s="28">
        <v>0.66400000000000003</v>
      </c>
      <c r="L671" s="94">
        <v>2.6673710529430399</v>
      </c>
      <c r="M671" s="94">
        <v>3.2033885672536644</v>
      </c>
      <c r="N671" s="94">
        <v>3.7298961355077034</v>
      </c>
      <c r="O671" s="94">
        <v>4.2657729575248036</v>
      </c>
      <c r="P671" s="94">
        <v>4.7922861382576105</v>
      </c>
      <c r="Q671" s="94">
        <v>5.3280905907349405</v>
      </c>
      <c r="R671" s="94">
        <v>5.8546132932023189</v>
      </c>
      <c r="S671" s="94">
        <v>6.3903742270037602</v>
      </c>
      <c r="U671" s="28">
        <v>0.66400000000000003</v>
      </c>
      <c r="V671" s="94">
        <v>1.1605757743080745</v>
      </c>
      <c r="W671" s="94">
        <v>1.3928092069275719</v>
      </c>
      <c r="X671" s="94">
        <v>1.6218978961893789</v>
      </c>
      <c r="Y671" s="94">
        <v>1.8540670521602423</v>
      </c>
      <c r="Z671" s="94">
        <v>2.0831564688969411</v>
      </c>
      <c r="AA671" s="94">
        <v>2.3152928184605952</v>
      </c>
      <c r="AB671" s="94">
        <v>2.5443855418775496</v>
      </c>
      <c r="AC671" s="94">
        <v>2.7765022734265363</v>
      </c>
      <c r="AE671" s="28">
        <v>0.66400000000000003</v>
      </c>
      <c r="AF671" s="94">
        <f t="shared" si="174"/>
        <v>0.7762698050604292</v>
      </c>
      <c r="AG671" s="94">
        <f t="shared" si="160"/>
        <v>0.77660606803903631</v>
      </c>
      <c r="AH671" s="94">
        <f t="shared" si="161"/>
        <v>0.77655722997669774</v>
      </c>
      <c r="AI671" s="94">
        <f t="shared" si="162"/>
        <v>0.77677435462624811</v>
      </c>
      <c r="AJ671" s="94">
        <f t="shared" si="163"/>
        <v>0.77671825374878412</v>
      </c>
      <c r="AK671" s="94">
        <f t="shared" si="164"/>
        <v>0.7768761404096618</v>
      </c>
      <c r="AL671" s="94">
        <f t="shared" si="165"/>
        <v>0.77682122678782606</v>
      </c>
      <c r="AM671" s="94">
        <f t="shared" si="166"/>
        <v>0.77694433975828525</v>
      </c>
      <c r="AO671" s="28">
        <v>0.66400000000000003</v>
      </c>
      <c r="AP671" s="94">
        <f t="shared" si="175"/>
        <v>0.2822809865642521</v>
      </c>
      <c r="AQ671" s="94">
        <f t="shared" si="167"/>
        <v>0.33738011574357923</v>
      </c>
      <c r="AR671" s="94">
        <f t="shared" si="168"/>
        <v>0.39310791526314209</v>
      </c>
      <c r="AS671" s="94">
        <f t="shared" si="169"/>
        <v>0.44817849801361132</v>
      </c>
      <c r="AT671" s="94">
        <f t="shared" si="170"/>
        <v>0.50390550878888707</v>
      </c>
      <c r="AU671" s="94">
        <f t="shared" si="171"/>
        <v>0.55896171452580468</v>
      </c>
      <c r="AV671" s="94">
        <f t="shared" si="172"/>
        <v>0.61468955263041636</v>
      </c>
      <c r="AW671" s="94">
        <f t="shared" si="173"/>
        <v>0.66973724249944622</v>
      </c>
      <c r="AY671" s="28">
        <v>0.66400000000000003</v>
      </c>
      <c r="AZ671" s="34">
        <f>(((L671-VLOOKUP(AZ$6,Data!$N$4:$Y$11,Data!$W$1,FALSE)/1000)*VLOOKUP(AZ$6,Data!$N$4:$Y$11,Data!$P$1,FALSE)^1.5+VLOOKUP(AZ$6,Data!$N$4:$Y$11,Data!$W$1,FALSE)/1000*(Mannings_n_bot)^1.5)/L671)^0.67</f>
        <v>4.8552376981693839E-2</v>
      </c>
      <c r="BA671" s="34">
        <f>(((M671-VLOOKUP(BA$6,Data!$N$4:$Y$11,Data!$W$1,FALSE)/1000)*VLOOKUP(BA$6,Data!$N$4:$Y$11,Data!$P$1,FALSE)^1.5+VLOOKUP(BA$6,Data!$N$4:$Y$11,Data!$W$1,FALSE)/1000*(Mannings_n_bot)^1.5)/M671)^0.67</f>
        <v>4.842221245013914E-2</v>
      </c>
      <c r="BB671" s="34">
        <f>(((N671-VLOOKUP(BB$6,Data!$N$4:$Y$11,Data!$W$1,FALSE)/1000)*VLOOKUP(BB$6,Data!$N$4:$Y$11,Data!$P$1,FALSE)^1.5+VLOOKUP(BB$6,Data!$N$4:$Y$11,Data!$W$1,FALSE)/1000*(Mannings_n_bot)^1.5)/N671)^0.67</f>
        <v>4.8247248979138353E-2</v>
      </c>
      <c r="BC671" s="34">
        <f>(((O671-VLOOKUP(BC$6,Data!$N$4:$Y$11,Data!$W$1,FALSE)/1000)*VLOOKUP(BC$6,Data!$N$4:$Y$11,Data!$P$1,FALSE)^1.5+VLOOKUP(BC$6,Data!$N$4:$Y$11,Data!$W$1,FALSE)/1000*(Mannings_n_bot)^1.5)/O671)^0.67</f>
        <v>4.8048460565547721E-2</v>
      </c>
      <c r="BD671" s="34">
        <f>(((P671-VLOOKUP(BD$6,Data!$N$4:$Y$11,Data!$W$1,FALSE)/1000)*VLOOKUP(BD$6,Data!$N$4:$Y$11,Data!$P$1,FALSE)^1.5+VLOOKUP(BD$6,Data!$N$4:$Y$11,Data!$W$1,FALSE)/1000*(Mannings_n_bot)^1.5)/P671)^0.67</f>
        <v>4.7822351164542067E-2</v>
      </c>
      <c r="BE671" s="34">
        <f>(((Q671-VLOOKUP(BE$6,Data!$N$4:$Y$11,Data!$W$1,FALSE)/1000)*VLOOKUP(BE$6,Data!$N$4:$Y$11,Data!$P$1,FALSE)^1.5+VLOOKUP(BE$6,Data!$N$4:$Y$11,Data!$W$1,FALSE)/1000*(Mannings_n_bot)^1.5)/Q671)^0.67</f>
        <v>4.762066300985799E-2</v>
      </c>
      <c r="BF671" s="34">
        <f>(((R671-VLOOKUP(BF$6,Data!$N$4:$Y$11,Data!$W$1,FALSE)/1000)*VLOOKUP(BF$6,Data!$N$4:$Y$11,Data!$P$1,FALSE)^1.5+VLOOKUP(BF$6,Data!$N$4:$Y$11,Data!$W$1,FALSE)/1000*(Mannings_n_bot)^1.5)/R671)^0.67</f>
        <v>4.7484810332605779E-2</v>
      </c>
      <c r="BG671" s="34">
        <f>(((S671-VLOOKUP(BG$6,Data!$N$4:$Y$11,Data!$W$1,FALSE)/1000)*VLOOKUP(BG$6,Data!$N$4:$Y$11,Data!$P$1,FALSE)^1.5+VLOOKUP(BG$6,Data!$N$4:$Y$11,Data!$W$1,FALSE)/1000*(Mannings_n_bot)^1.5)/S671)^0.67</f>
        <v>4.7370853140430567E-2</v>
      </c>
    </row>
    <row r="672" spans="1:59" x14ac:dyDescent="0.25">
      <c r="A672" s="28">
        <v>0.66500000000000004</v>
      </c>
      <c r="B672" s="94">
        <v>0.75387749684103111</v>
      </c>
      <c r="C672" s="94">
        <v>1.0820915156712048</v>
      </c>
      <c r="D672" s="94">
        <v>1.4680590861630876</v>
      </c>
      <c r="E672" s="94">
        <v>1.9141819887780798</v>
      </c>
      <c r="F672" s="94">
        <v>2.4178338737118761</v>
      </c>
      <c r="G672" s="94">
        <v>2.981864353211384</v>
      </c>
      <c r="H672" s="94">
        <v>3.6032002792622251</v>
      </c>
      <c r="I672" s="94">
        <v>4.2851378115417091</v>
      </c>
      <c r="K672" s="28">
        <v>0.66500000000000004</v>
      </c>
      <c r="L672" s="94">
        <v>2.6694710587351063</v>
      </c>
      <c r="M672" s="94">
        <v>3.205904401011515</v>
      </c>
      <c r="N672" s="94">
        <v>3.7328265158116434</v>
      </c>
      <c r="O672" s="94">
        <v>4.2691190307833615</v>
      </c>
      <c r="P672" s="94">
        <v>4.7960467526168884</v>
      </c>
      <c r="Q672" s="94">
        <v>5.3322668301555201</v>
      </c>
      <c r="R672" s="94">
        <v>5.8592040766968037</v>
      </c>
      <c r="S672" s="94">
        <v>6.3953805953960616</v>
      </c>
      <c r="U672" s="28">
        <v>0.66500000000000004</v>
      </c>
      <c r="V672" s="94">
        <v>1.1592185580297367</v>
      </c>
      <c r="W672" s="94">
        <v>1.3911760284008339</v>
      </c>
      <c r="X672" s="94">
        <v>1.6199968352561989</v>
      </c>
      <c r="Y672" s="94">
        <v>1.8518900854681197</v>
      </c>
      <c r="Z672" s="94">
        <v>2.080711612196017</v>
      </c>
      <c r="AA672" s="94">
        <v>2.3125720858466434</v>
      </c>
      <c r="AB672" s="94">
        <v>2.5413969123822429</v>
      </c>
      <c r="AC672" s="94">
        <v>2.7732377863014799</v>
      </c>
      <c r="AE672" s="28">
        <v>0.66500000000000004</v>
      </c>
      <c r="AF672" s="94">
        <f t="shared" si="174"/>
        <v>0.7772279555030831</v>
      </c>
      <c r="AG672" s="94">
        <f t="shared" si="160"/>
        <v>0.77756314438096685</v>
      </c>
      <c r="AH672" s="94">
        <f t="shared" si="161"/>
        <v>0.77751446226832899</v>
      </c>
      <c r="AI672" s="94">
        <f t="shared" si="162"/>
        <v>0.77773089372633442</v>
      </c>
      <c r="AJ672" s="94">
        <f t="shared" si="163"/>
        <v>0.77767497192400592</v>
      </c>
      <c r="AK672" s="94">
        <f t="shared" si="164"/>
        <v>0.77783235466509582</v>
      </c>
      <c r="AL672" s="94">
        <f t="shared" si="165"/>
        <v>0.77777761628832975</v>
      </c>
      <c r="AM672" s="94">
        <f t="shared" si="166"/>
        <v>0.77790033640022493</v>
      </c>
      <c r="AO672" s="28">
        <v>0.66500000000000004</v>
      </c>
      <c r="AP672" s="94">
        <f t="shared" si="175"/>
        <v>0.2824070687614969</v>
      </c>
      <c r="AQ672" s="94">
        <f t="shared" si="167"/>
        <v>0.33753081200106505</v>
      </c>
      <c r="AR672" s="94">
        <f t="shared" si="168"/>
        <v>0.39328350244637117</v>
      </c>
      <c r="AS672" s="94">
        <f t="shared" si="169"/>
        <v>0.44837868772818856</v>
      </c>
      <c r="AT672" s="94">
        <f t="shared" si="170"/>
        <v>0.5041305888839851</v>
      </c>
      <c r="AU672" s="94">
        <f t="shared" si="171"/>
        <v>0.55921139136325171</v>
      </c>
      <c r="AV672" s="94">
        <f t="shared" si="172"/>
        <v>0.61496412005733936</v>
      </c>
      <c r="AW672" s="94">
        <f t="shared" si="173"/>
        <v>0.6700364032480749</v>
      </c>
      <c r="AY672" s="28">
        <v>0.66500000000000004</v>
      </c>
      <c r="AZ672" s="34">
        <f>(((L672-VLOOKUP(AZ$6,Data!$N$4:$Y$11,Data!$W$1,FALSE)/1000)*VLOOKUP(AZ$6,Data!$N$4:$Y$11,Data!$P$1,FALSE)^1.5+VLOOKUP(AZ$6,Data!$N$4:$Y$11,Data!$W$1,FALSE)/1000*(Mannings_n_bot)^1.5)/L672)^0.67</f>
        <v>4.8540784604169267E-2</v>
      </c>
      <c r="BA672" s="34">
        <f>(((M672-VLOOKUP(BA$6,Data!$N$4:$Y$11,Data!$W$1,FALSE)/1000)*VLOOKUP(BA$6,Data!$N$4:$Y$11,Data!$P$1,FALSE)^1.5+VLOOKUP(BA$6,Data!$N$4:$Y$11,Data!$W$1,FALSE)/1000*(Mannings_n_bot)^1.5)/M672)^0.67</f>
        <v>4.8410418423077257E-2</v>
      </c>
      <c r="BB672" s="34">
        <f>(((N672-VLOOKUP(BB$6,Data!$N$4:$Y$11,Data!$W$1,FALSE)/1000)*VLOOKUP(BB$6,Data!$N$4:$Y$11,Data!$P$1,FALSE)^1.5+VLOOKUP(BB$6,Data!$N$4:$Y$11,Data!$W$1,FALSE)/1000*(Mannings_n_bot)^1.5)/N672)^0.67</f>
        <v>4.823525875121399E-2</v>
      </c>
      <c r="BC672" s="34">
        <f>(((O672-VLOOKUP(BC$6,Data!$N$4:$Y$11,Data!$W$1,FALSE)/1000)*VLOOKUP(BC$6,Data!$N$4:$Y$11,Data!$P$1,FALSE)^1.5+VLOOKUP(BC$6,Data!$N$4:$Y$11,Data!$W$1,FALSE)/1000*(Mannings_n_bot)^1.5)/O672)^0.67</f>
        <v>4.8036204280977067E-2</v>
      </c>
      <c r="BD672" s="34">
        <f>(((P672-VLOOKUP(BD$6,Data!$N$4:$Y$11,Data!$W$1,FALSE)/1000)*VLOOKUP(BD$6,Data!$N$4:$Y$11,Data!$P$1,FALSE)^1.5+VLOOKUP(BD$6,Data!$N$4:$Y$11,Data!$W$1,FALSE)/1000*(Mannings_n_bot)^1.5)/P672)^0.67</f>
        <v>4.7809838718358734E-2</v>
      </c>
      <c r="BE672" s="34">
        <f>(((Q672-VLOOKUP(BE$6,Data!$N$4:$Y$11,Data!$W$1,FALSE)/1000)*VLOOKUP(BE$6,Data!$N$4:$Y$11,Data!$P$1,FALSE)^1.5+VLOOKUP(BE$6,Data!$N$4:$Y$11,Data!$W$1,FALSE)/1000*(Mannings_n_bot)^1.5)/Q672)^0.67</f>
        <v>4.7607887667680281E-2</v>
      </c>
      <c r="BF672" s="34">
        <f>(((R672-VLOOKUP(BF$6,Data!$N$4:$Y$11,Data!$W$1,FALSE)/1000)*VLOOKUP(BF$6,Data!$N$4:$Y$11,Data!$P$1,FALSE)^1.5+VLOOKUP(BF$6,Data!$N$4:$Y$11,Data!$W$1,FALSE)/1000*(Mannings_n_bot)^1.5)/R672)^0.67</f>
        <v>4.7471883793420197E-2</v>
      </c>
      <c r="BG672" s="34">
        <f>(((S672-VLOOKUP(BG$6,Data!$N$4:$Y$11,Data!$W$1,FALSE)/1000)*VLOOKUP(BG$6,Data!$N$4:$Y$11,Data!$P$1,FALSE)^1.5+VLOOKUP(BG$6,Data!$N$4:$Y$11,Data!$W$1,FALSE)/1000*(Mannings_n_bot)^1.5)/S672)^0.67</f>
        <v>4.7357771351350331E-2</v>
      </c>
    </row>
    <row r="673" spans="1:59" x14ac:dyDescent="0.25">
      <c r="A673" s="28">
        <v>0.66600000000000004</v>
      </c>
      <c r="B673" s="94">
        <v>0.75480577233378932</v>
      </c>
      <c r="C673" s="94">
        <v>1.0834218608875117</v>
      </c>
      <c r="D673" s="94">
        <v>1.4698643556673172</v>
      </c>
      <c r="E673" s="94">
        <v>1.9165334908337368</v>
      </c>
      <c r="F673" s="94">
        <v>2.4208048648041069</v>
      </c>
      <c r="G673" s="94">
        <v>2.9855257385516412</v>
      </c>
      <c r="H673" s="94">
        <v>3.6076257179809312</v>
      </c>
      <c r="I673" s="94">
        <v>4.2903978057687153</v>
      </c>
      <c r="K673" s="28">
        <v>0.66600000000000004</v>
      </c>
      <c r="L673" s="94">
        <v>2.6715735281151134</v>
      </c>
      <c r="M673" s="94">
        <v>3.2084231941055363</v>
      </c>
      <c r="N673" s="94">
        <v>3.7357603417332657</v>
      </c>
      <c r="O673" s="94">
        <v>4.2724690452674254</v>
      </c>
      <c r="P673" s="94">
        <v>4.7998117944916432</v>
      </c>
      <c r="Q673" s="94">
        <v>5.3364479926268542</v>
      </c>
      <c r="R673" s="94">
        <v>5.8638002695431188</v>
      </c>
      <c r="S673" s="94">
        <v>6.4003928686316973</v>
      </c>
      <c r="U673" s="28">
        <v>0.66600000000000004</v>
      </c>
      <c r="V673" s="94">
        <v>1.1578575329785179</v>
      </c>
      <c r="W673" s="94">
        <v>1.3895382948300574</v>
      </c>
      <c r="X673" s="94">
        <v>1.6180904673803831</v>
      </c>
      <c r="Y673" s="94">
        <v>1.849707065825027</v>
      </c>
      <c r="Z673" s="94">
        <v>2.0782599506702306</v>
      </c>
      <c r="AA673" s="94">
        <v>2.3098438025297172</v>
      </c>
      <c r="AB673" s="94">
        <v>2.538399980312287</v>
      </c>
      <c r="AC673" s="94">
        <v>2.769964250799851</v>
      </c>
      <c r="AE673" s="28">
        <v>0.66600000000000004</v>
      </c>
      <c r="AF673" s="94">
        <f t="shared" si="174"/>
        <v>0.77818498322496532</v>
      </c>
      <c r="AG673" s="94">
        <f t="shared" si="160"/>
        <v>0.77851909625243321</v>
      </c>
      <c r="AH673" s="94">
        <f t="shared" si="161"/>
        <v>0.77847057034399159</v>
      </c>
      <c r="AI673" s="94">
        <f t="shared" si="162"/>
        <v>0.7786863074780398</v>
      </c>
      <c r="AJ673" s="94">
        <f t="shared" si="163"/>
        <v>0.77863056504368122</v>
      </c>
      <c r="AK673" s="94">
        <f t="shared" si="164"/>
        <v>0.77878744304042091</v>
      </c>
      <c r="AL673" s="94">
        <f t="shared" si="165"/>
        <v>0.77873288019566111</v>
      </c>
      <c r="AM673" s="94">
        <f t="shared" si="166"/>
        <v>0.77885520680547315</v>
      </c>
      <c r="AO673" s="28">
        <v>0.66600000000000004</v>
      </c>
      <c r="AP673" s="94">
        <f t="shared" si="175"/>
        <v>0.28253228458448254</v>
      </c>
      <c r="AQ673" s="94">
        <f t="shared" si="167"/>
        <v>0.3376804727250311</v>
      </c>
      <c r="AR673" s="94">
        <f t="shared" si="168"/>
        <v>0.39345788305717444</v>
      </c>
      <c r="AS673" s="94">
        <f t="shared" si="169"/>
        <v>0.4485775017976229</v>
      </c>
      <c r="AT673" s="94">
        <f t="shared" si="170"/>
        <v>0.50435412229751786</v>
      </c>
      <c r="AU673" s="94">
        <f t="shared" si="171"/>
        <v>0.55945935249001144</v>
      </c>
      <c r="AV673" s="94">
        <f t="shared" si="172"/>
        <v>0.61523680073469167</v>
      </c>
      <c r="AW673" s="94">
        <f t="shared" si="173"/>
        <v>0.67033350824383608</v>
      </c>
      <c r="AY673" s="28">
        <v>0.66600000000000004</v>
      </c>
      <c r="AZ673" s="34">
        <f>(((L673-VLOOKUP(AZ$6,Data!$N$4:$Y$11,Data!$W$1,FALSE)/1000)*VLOOKUP(AZ$6,Data!$N$4:$Y$11,Data!$P$1,FALSE)^1.5+VLOOKUP(AZ$6,Data!$N$4:$Y$11,Data!$W$1,FALSE)/1000*(Mannings_n_bot)^1.5)/L673)^0.67</f>
        <v>4.8529195520918167E-2</v>
      </c>
      <c r="BA673" s="34">
        <f>(((M673-VLOOKUP(BA$6,Data!$N$4:$Y$11,Data!$W$1,FALSE)/1000)*VLOOKUP(BA$6,Data!$N$4:$Y$11,Data!$P$1,FALSE)^1.5+VLOOKUP(BA$6,Data!$N$4:$Y$11,Data!$W$1,FALSE)/1000*(Mannings_n_bot)^1.5)/M673)^0.67</f>
        <v>4.8398627637174382E-2</v>
      </c>
      <c r="BB673" s="34">
        <f>(((N673-VLOOKUP(BB$6,Data!$N$4:$Y$11,Data!$W$1,FALSE)/1000)*VLOOKUP(BB$6,Data!$N$4:$Y$11,Data!$P$1,FALSE)^1.5+VLOOKUP(BB$6,Data!$N$4:$Y$11,Data!$W$1,FALSE)/1000*(Mannings_n_bot)^1.5)/N673)^0.67</f>
        <v>4.8223271801326822E-2</v>
      </c>
      <c r="BC673" s="34">
        <f>(((O673-VLOOKUP(BC$6,Data!$N$4:$Y$11,Data!$W$1,FALSE)/1000)*VLOOKUP(BC$6,Data!$N$4:$Y$11,Data!$P$1,FALSE)^1.5+VLOOKUP(BC$6,Data!$N$4:$Y$11,Data!$W$1,FALSE)/1000*(Mannings_n_bot)^1.5)/O673)^0.67</f>
        <v>4.8023951252079748E-2</v>
      </c>
      <c r="BD673" s="34">
        <f>(((P673-VLOOKUP(BD$6,Data!$N$4:$Y$11,Data!$W$1,FALSE)/1000)*VLOOKUP(BD$6,Data!$N$4:$Y$11,Data!$P$1,FALSE)^1.5+VLOOKUP(BD$6,Data!$N$4:$Y$11,Data!$W$1,FALSE)/1000*(Mannings_n_bot)^1.5)/P673)^0.67</f>
        <v>4.7797329570081933E-2</v>
      </c>
      <c r="BE673" s="34">
        <f>(((Q673-VLOOKUP(BE$6,Data!$N$4:$Y$11,Data!$W$1,FALSE)/1000)*VLOOKUP(BE$6,Data!$N$4:$Y$11,Data!$P$1,FALSE)^1.5+VLOOKUP(BE$6,Data!$N$4:$Y$11,Data!$W$1,FALSE)/1000*(Mannings_n_bot)^1.5)/Q673)^0.67</f>
        <v>4.7595115608896468E-2</v>
      </c>
      <c r="BF673" s="34">
        <f>(((R673-VLOOKUP(BF$6,Data!$N$4:$Y$11,Data!$W$1,FALSE)/1000)*VLOOKUP(BF$6,Data!$N$4:$Y$11,Data!$P$1,FALSE)^1.5+VLOOKUP(BF$6,Data!$N$4:$Y$11,Data!$W$1,FALSE)/1000*(Mannings_n_bot)^1.5)/R673)^0.67</f>
        <v>4.7458960566139928E-2</v>
      </c>
      <c r="BG673" s="34">
        <f>(((S673-VLOOKUP(BG$6,Data!$N$4:$Y$11,Data!$W$1,FALSE)/1000)*VLOOKUP(BG$6,Data!$N$4:$Y$11,Data!$P$1,FALSE)^1.5+VLOOKUP(BG$6,Data!$N$4:$Y$11,Data!$W$1,FALSE)/1000*(Mannings_n_bot)^1.5)/S673)^0.67</f>
        <v>4.734469285498194E-2</v>
      </c>
    </row>
    <row r="674" spans="1:59" x14ac:dyDescent="0.25">
      <c r="A674" s="28">
        <v>0.66700000000000004</v>
      </c>
      <c r="B674" s="94">
        <v>0.75573295577881527</v>
      </c>
      <c r="C674" s="94">
        <v>1.0847506368744817</v>
      </c>
      <c r="D674" s="94">
        <v>1.4716674965623571</v>
      </c>
      <c r="E674" s="94">
        <v>1.9188822154334289</v>
      </c>
      <c r="F674" s="94">
        <v>2.4237723482979758</v>
      </c>
      <c r="G674" s="94">
        <v>2.9891827957838659</v>
      </c>
      <c r="H674" s="94">
        <v>3.6120459276869861</v>
      </c>
      <c r="I674" s="94">
        <v>4.2956515788114435</v>
      </c>
      <c r="K674" s="28">
        <v>0.66700000000000004</v>
      </c>
      <c r="L674" s="94">
        <v>2.6736784738105954</v>
      </c>
      <c r="M674" s="94">
        <v>3.2109449617920718</v>
      </c>
      <c r="N674" s="94">
        <v>3.7386976310413074</v>
      </c>
      <c r="O674" s="94">
        <v>4.2758230212738324</v>
      </c>
      <c r="P674" s="94">
        <v>4.8035812866910792</v>
      </c>
      <c r="Q674" s="94">
        <v>5.3406341034858755</v>
      </c>
      <c r="R674" s="94">
        <v>5.8684018995905864</v>
      </c>
      <c r="S674" s="94">
        <v>6.4054110770875141</v>
      </c>
      <c r="U674" s="28">
        <v>0.66700000000000004</v>
      </c>
      <c r="V674" s="94">
        <v>1.1564926857072897</v>
      </c>
      <c r="W674" s="94">
        <v>1.3878959900902259</v>
      </c>
      <c r="X674" s="94">
        <v>1.6161787737824791</v>
      </c>
      <c r="Y674" s="94">
        <v>1.8475179717745387</v>
      </c>
      <c r="Z674" s="94">
        <v>2.0758014602087065</v>
      </c>
      <c r="AA674" s="94">
        <v>2.3071079417224438</v>
      </c>
      <c r="AB674" s="94">
        <v>2.5353947162258117</v>
      </c>
      <c r="AC674" s="94">
        <v>2.7666816348035526</v>
      </c>
      <c r="AE674" s="28">
        <v>0.66700000000000004</v>
      </c>
      <c r="AF674" s="94">
        <f t="shared" si="174"/>
        <v>0.77914088507423596</v>
      </c>
      <c r="AG674" s="94">
        <f t="shared" si="160"/>
        <v>0.77947392051604036</v>
      </c>
      <c r="AH674" s="94">
        <f t="shared" si="161"/>
        <v>0.7794255510641922</v>
      </c>
      <c r="AI674" s="94">
        <f t="shared" si="162"/>
        <v>0.77964059275119801</v>
      </c>
      <c r="AJ674" s="94">
        <f t="shared" si="163"/>
        <v>0.77958502997523449</v>
      </c>
      <c r="AK674" s="94">
        <f t="shared" si="164"/>
        <v>0.77974140240984124</v>
      </c>
      <c r="AL674" s="94">
        <f t="shared" si="165"/>
        <v>0.77968701538166685</v>
      </c>
      <c r="AM674" s="94">
        <f t="shared" si="166"/>
        <v>0.77980894785116384</v>
      </c>
      <c r="AO674" s="28">
        <v>0.66700000000000004</v>
      </c>
      <c r="AP674" s="94">
        <f t="shared" si="175"/>
        <v>0.28265663324196388</v>
      </c>
      <c r="AQ674" s="94">
        <f t="shared" si="167"/>
        <v>0.3378290969737045</v>
      </c>
      <c r="AR674" s="94">
        <f t="shared" si="168"/>
        <v>0.39363105599755766</v>
      </c>
      <c r="AS674" s="94">
        <f t="shared" si="169"/>
        <v>0.44877493897344817</v>
      </c>
      <c r="AT674" s="94">
        <f t="shared" si="170"/>
        <v>0.50457610762481298</v>
      </c>
      <c r="AU674" s="94">
        <f t="shared" si="171"/>
        <v>0.55970559635096551</v>
      </c>
      <c r="AV674" s="94">
        <f t="shared" si="172"/>
        <v>0.61550759295115476</v>
      </c>
      <c r="AW674" s="94">
        <f t="shared" si="173"/>
        <v>0.67062855562497947</v>
      </c>
      <c r="AY674" s="28">
        <v>0.66700000000000004</v>
      </c>
      <c r="AZ674" s="34">
        <f>(((L674-VLOOKUP(AZ$6,Data!$N$4:$Y$11,Data!$W$1,FALSE)/1000)*VLOOKUP(AZ$6,Data!$N$4:$Y$11,Data!$P$1,FALSE)^1.5+VLOOKUP(AZ$6,Data!$N$4:$Y$11,Data!$W$1,FALSE)/1000*(Mannings_n_bot)^1.5)/L674)^0.67</f>
        <v>4.8517609683986357E-2</v>
      </c>
      <c r="BA674" s="34">
        <f>(((M674-VLOOKUP(BA$6,Data!$N$4:$Y$11,Data!$W$1,FALSE)/1000)*VLOOKUP(BA$6,Data!$N$4:$Y$11,Data!$P$1,FALSE)^1.5+VLOOKUP(BA$6,Data!$N$4:$Y$11,Data!$W$1,FALSE)/1000*(Mannings_n_bot)^1.5)/M674)^0.67</f>
        <v>4.8386840043807625E-2</v>
      </c>
      <c r="BB674" s="34">
        <f>(((N674-VLOOKUP(BB$6,Data!$N$4:$Y$11,Data!$W$1,FALSE)/1000)*VLOOKUP(BB$6,Data!$N$4:$Y$11,Data!$P$1,FALSE)^1.5+VLOOKUP(BB$6,Data!$N$4:$Y$11,Data!$W$1,FALSE)/1000*(Mannings_n_bot)^1.5)/N674)^0.67</f>
        <v>4.8211288080027635E-2</v>
      </c>
      <c r="BC674" s="34">
        <f>(((O674-VLOOKUP(BC$6,Data!$N$4:$Y$11,Data!$W$1,FALSE)/1000)*VLOOKUP(BC$6,Data!$N$4:$Y$11,Data!$P$1,FALSE)^1.5+VLOOKUP(BC$6,Data!$N$4:$Y$11,Data!$W$1,FALSE)/1000*(Mannings_n_bot)^1.5)/O674)^0.67</f>
        <v>4.801170142842133E-2</v>
      </c>
      <c r="BD674" s="34">
        <f>(((P674-VLOOKUP(BD$6,Data!$N$4:$Y$11,Data!$W$1,FALSE)/1000)*VLOOKUP(BD$6,Data!$N$4:$Y$11,Data!$P$1,FALSE)^1.5+VLOOKUP(BD$6,Data!$N$4:$Y$11,Data!$W$1,FALSE)/1000*(Mannings_n_bot)^1.5)/P674)^0.67</f>
        <v>4.7784823668201193E-2</v>
      </c>
      <c r="BE674" s="34">
        <f>(((Q674-VLOOKUP(BE$6,Data!$N$4:$Y$11,Data!$W$1,FALSE)/1000)*VLOOKUP(BE$6,Data!$N$4:$Y$11,Data!$P$1,FALSE)^1.5+VLOOKUP(BE$6,Data!$N$4:$Y$11,Data!$W$1,FALSE)/1000*(Mannings_n_bot)^1.5)/Q674)^0.67</f>
        <v>4.7582346780996973E-2</v>
      </c>
      <c r="BF674" s="34">
        <f>(((R674-VLOOKUP(BF$6,Data!$N$4:$Y$11,Data!$W$1,FALSE)/1000)*VLOOKUP(BF$6,Data!$N$4:$Y$11,Data!$P$1,FALSE)^1.5+VLOOKUP(BF$6,Data!$N$4:$Y$11,Data!$W$1,FALSE)/1000*(Mannings_n_bot)^1.5)/R674)^0.67</f>
        <v>4.7446040597608617E-2</v>
      </c>
      <c r="BG674" s="34">
        <f>(((S674-VLOOKUP(BG$6,Data!$N$4:$Y$11,Data!$W$1,FALSE)/1000)*VLOOKUP(BG$6,Data!$N$4:$Y$11,Data!$P$1,FALSE)^1.5+VLOOKUP(BG$6,Data!$N$4:$Y$11,Data!$W$1,FALSE)/1000*(Mannings_n_bot)^1.5)/S674)^0.67</f>
        <v>4.733161759759455E-2</v>
      </c>
    </row>
    <row r="675" spans="1:59" x14ac:dyDescent="0.25">
      <c r="A675" s="28">
        <v>0.66800000000000004</v>
      </c>
      <c r="B675" s="94">
        <v>0.75665904410814544</v>
      </c>
      <c r="C675" s="94">
        <v>1.0860778392504888</v>
      </c>
      <c r="D675" s="94">
        <v>1.4734685028993766</v>
      </c>
      <c r="E675" s="94">
        <v>1.9212281548457004</v>
      </c>
      <c r="F675" s="94">
        <v>2.4267363144195535</v>
      </c>
      <c r="G675" s="94">
        <v>2.9928355128825519</v>
      </c>
      <c r="H675" s="94">
        <v>3.6164608938371416</v>
      </c>
      <c r="I675" s="94">
        <v>4.3008991134061016</v>
      </c>
      <c r="K675" s="28">
        <v>0.66800000000000004</v>
      </c>
      <c r="L675" s="94">
        <v>2.6757859086432463</v>
      </c>
      <c r="M675" s="94">
        <v>3.2134697194403969</v>
      </c>
      <c r="N675" s="94">
        <v>3.7416384016360325</v>
      </c>
      <c r="O675" s="94">
        <v>4.2791809792497046</v>
      </c>
      <c r="P675" s="94">
        <v>4.807355252193271</v>
      </c>
      <c r="Q675" s="94">
        <v>5.3448251882571691</v>
      </c>
      <c r="R675" s="94">
        <v>5.8730089948947537</v>
      </c>
      <c r="S675" s="94">
        <v>6.4104352513653469</v>
      </c>
      <c r="U675" s="28">
        <v>0.66800000000000004</v>
      </c>
      <c r="V675" s="94">
        <v>1.1551240026675149</v>
      </c>
      <c r="W675" s="94">
        <v>1.3862490979347954</v>
      </c>
      <c r="X675" s="94">
        <v>1.6142617355414852</v>
      </c>
      <c r="Y675" s="94">
        <v>1.8453227816985691</v>
      </c>
      <c r="Z675" s="94">
        <v>2.0733361165188988</v>
      </c>
      <c r="AA675" s="94">
        <v>2.3043644764356523</v>
      </c>
      <c r="AB675" s="94">
        <v>2.5323810904591437</v>
      </c>
      <c r="AC675" s="94">
        <v>2.7633899059525748</v>
      </c>
      <c r="AE675" s="28">
        <v>0.66800000000000004</v>
      </c>
      <c r="AF675" s="94">
        <f t="shared" si="174"/>
        <v>0.7800956578879048</v>
      </c>
      <c r="AG675" s="94">
        <f t="shared" si="160"/>
        <v>0.78042761402326455</v>
      </c>
      <c r="AH675" s="94">
        <f t="shared" si="161"/>
        <v>0.78037940127830674</v>
      </c>
      <c r="AI675" s="94">
        <f t="shared" si="162"/>
        <v>0.78059374640452361</v>
      </c>
      <c r="AJ675" s="94">
        <f t="shared" si="163"/>
        <v>0.78053836357496731</v>
      </c>
      <c r="AK675" s="94">
        <f t="shared" si="164"/>
        <v>0.78069422963645074</v>
      </c>
      <c r="AL675" s="94">
        <f t="shared" si="165"/>
        <v>0.78064001870707866</v>
      </c>
      <c r="AM675" s="94">
        <f t="shared" si="166"/>
        <v>0.78076155640332334</v>
      </c>
      <c r="AO675" s="28">
        <v>0.66800000000000004</v>
      </c>
      <c r="AP675" s="94">
        <f t="shared" si="175"/>
        <v>0.28278011393363245</v>
      </c>
      <c r="AQ675" s="94">
        <f t="shared" si="167"/>
        <v>0.33797668379449414</v>
      </c>
      <c r="AR675" s="94">
        <f t="shared" si="168"/>
        <v>0.39380302015691898</v>
      </c>
      <c r="AS675" s="94">
        <f t="shared" si="169"/>
        <v>0.44897099799283585</v>
      </c>
      <c r="AT675" s="94">
        <f t="shared" si="170"/>
        <v>0.50479654344504665</v>
      </c>
      <c r="AU675" s="94">
        <f t="shared" si="171"/>
        <v>0.5599501213730903</v>
      </c>
      <c r="AV675" s="94">
        <f t="shared" si="172"/>
        <v>0.61577649497571552</v>
      </c>
      <c r="AW675" s="94">
        <f t="shared" si="173"/>
        <v>0.67092154350830713</v>
      </c>
      <c r="AY675" s="28">
        <v>0.66800000000000004</v>
      </c>
      <c r="AZ675" s="34">
        <f>(((L675-VLOOKUP(AZ$6,Data!$N$4:$Y$11,Data!$W$1,FALSE)/1000)*VLOOKUP(AZ$6,Data!$N$4:$Y$11,Data!$P$1,FALSE)^1.5+VLOOKUP(AZ$6,Data!$N$4:$Y$11,Data!$W$1,FALSE)/1000*(Mannings_n_bot)^1.5)/L675)^0.67</f>
        <v>4.8506027045228751E-2</v>
      </c>
      <c r="BA675" s="34">
        <f>(((M675-VLOOKUP(BA$6,Data!$N$4:$Y$11,Data!$W$1,FALSE)/1000)*VLOOKUP(BA$6,Data!$N$4:$Y$11,Data!$P$1,FALSE)^1.5+VLOOKUP(BA$6,Data!$N$4:$Y$11,Data!$W$1,FALSE)/1000*(Mannings_n_bot)^1.5)/M675)^0.67</f>
        <v>4.8375055594157994E-2</v>
      </c>
      <c r="BB675" s="34">
        <f>(((N675-VLOOKUP(BB$6,Data!$N$4:$Y$11,Data!$W$1,FALSE)/1000)*VLOOKUP(BB$6,Data!$N$4:$Y$11,Data!$P$1,FALSE)^1.5+VLOOKUP(BB$6,Data!$N$4:$Y$11,Data!$W$1,FALSE)/1000*(Mannings_n_bot)^1.5)/N675)^0.67</f>
        <v>4.8199307537667491E-2</v>
      </c>
      <c r="BC675" s="34">
        <f>(((O675-VLOOKUP(BC$6,Data!$N$4:$Y$11,Data!$W$1,FALSE)/1000)*VLOOKUP(BC$6,Data!$N$4:$Y$11,Data!$P$1,FALSE)^1.5+VLOOKUP(BC$6,Data!$N$4:$Y$11,Data!$W$1,FALSE)/1000*(Mannings_n_bot)^1.5)/O675)^0.67</f>
        <v>4.7999454759361508E-2</v>
      </c>
      <c r="BD675" s="34">
        <f>(((P675-VLOOKUP(BD$6,Data!$N$4:$Y$11,Data!$W$1,FALSE)/1000)*VLOOKUP(BD$6,Data!$N$4:$Y$11,Data!$P$1,FALSE)^1.5+VLOOKUP(BD$6,Data!$N$4:$Y$11,Data!$W$1,FALSE)/1000*(Mannings_n_bot)^1.5)/P675)^0.67</f>
        <v>4.7772320960995526E-2</v>
      </c>
      <c r="BE675" s="34">
        <f>(((Q675-VLOOKUP(BE$6,Data!$N$4:$Y$11,Data!$W$1,FALSE)/1000)*VLOOKUP(BE$6,Data!$N$4:$Y$11,Data!$P$1,FALSE)^1.5+VLOOKUP(BE$6,Data!$N$4:$Y$11,Data!$W$1,FALSE)/1000*(Mannings_n_bot)^1.5)/Q675)^0.67</f>
        <v>4.756958113125595E-2</v>
      </c>
      <c r="BF675" s="34">
        <f>(((R675-VLOOKUP(BF$6,Data!$N$4:$Y$11,Data!$W$1,FALSE)/1000)*VLOOKUP(BF$6,Data!$N$4:$Y$11,Data!$P$1,FALSE)^1.5+VLOOKUP(BF$6,Data!$N$4:$Y$11,Data!$W$1,FALSE)/1000*(Mannings_n_bot)^1.5)/R675)^0.67</f>
        <v>4.7433123834450891E-2</v>
      </c>
      <c r="BG675" s="34">
        <f>(((S675-VLOOKUP(BG$6,Data!$N$4:$Y$11,Data!$W$1,FALSE)/1000)*VLOOKUP(BG$6,Data!$N$4:$Y$11,Data!$P$1,FALSE)^1.5+VLOOKUP(BG$6,Data!$N$4:$Y$11,Data!$W$1,FALSE)/1000*(Mannings_n_bot)^1.5)/S675)^0.67</f>
        <v>4.7318545525234602E-2</v>
      </c>
    </row>
    <row r="676" spans="1:59" x14ac:dyDescent="0.25">
      <c r="A676" s="28">
        <v>0.66900000000000004</v>
      </c>
      <c r="B676" s="94">
        <v>0.75758403424291898</v>
      </c>
      <c r="C676" s="94">
        <v>1.0874034636183043</v>
      </c>
      <c r="D676" s="94">
        <v>1.4752673687083677</v>
      </c>
      <c r="E676" s="94">
        <v>1.9235713013115294</v>
      </c>
      <c r="F676" s="94">
        <v>2.4296967533600746</v>
      </c>
      <c r="G676" s="94">
        <v>2.9964838777792715</v>
      </c>
      <c r="H676" s="94">
        <v>3.6208706018362653</v>
      </c>
      <c r="I676" s="94">
        <v>4.306140392227257</v>
      </c>
      <c r="K676" s="28">
        <v>0.66900000000000004</v>
      </c>
      <c r="L676" s="94">
        <v>2.6778958455299229</v>
      </c>
      <c r="M676" s="94">
        <v>3.2159974825339273</v>
      </c>
      <c r="N676" s="94">
        <v>3.744582671550623</v>
      </c>
      <c r="O676" s="94">
        <v>4.2825429397940571</v>
      </c>
      <c r="P676" s="94">
        <v>4.8111337141469681</v>
      </c>
      <c r="Q676" s="94">
        <v>5.3490212726549515</v>
      </c>
      <c r="R676" s="94">
        <v>5.8776215837195851</v>
      </c>
      <c r="S676" s="94">
        <v>6.4154654222944156</v>
      </c>
      <c r="U676" s="28">
        <v>0.66900000000000004</v>
      </c>
      <c r="V676" s="94">
        <v>1.153751470208201</v>
      </c>
      <c r="W676" s="94">
        <v>1.3845976019944346</v>
      </c>
      <c r="X676" s="94">
        <v>1.61233933359339</v>
      </c>
      <c r="Y676" s="94">
        <v>1.8431214738156969</v>
      </c>
      <c r="Z676" s="94">
        <v>2.0708638951246985</v>
      </c>
      <c r="AA676" s="94">
        <v>2.301613379476299</v>
      </c>
      <c r="AB676" s="94">
        <v>2.5293590731245055</v>
      </c>
      <c r="AC676" s="94">
        <v>2.7600890316424822</v>
      </c>
      <c r="AE676" s="28">
        <v>0.66900000000000004</v>
      </c>
      <c r="AF676" s="94">
        <f t="shared" si="174"/>
        <v>0.78104929849174709</v>
      </c>
      <c r="AG676" s="94">
        <f t="shared" si="160"/>
        <v>0.78138017361437018</v>
      </c>
      <c r="AH676" s="94">
        <f t="shared" si="161"/>
        <v>0.78133211782449574</v>
      </c>
      <c r="AI676" s="94">
        <f t="shared" si="162"/>
        <v>0.78154576528553088</v>
      </c>
      <c r="AJ676" s="94">
        <f t="shared" si="163"/>
        <v>0.78149056268797668</v>
      </c>
      <c r="AK676" s="94">
        <f t="shared" si="164"/>
        <v>0.78164592157214752</v>
      </c>
      <c r="AL676" s="94">
        <f t="shared" si="165"/>
        <v>0.78159188702142846</v>
      </c>
      <c r="AM676" s="94">
        <f t="shared" si="166"/>
        <v>0.78171302931678777</v>
      </c>
      <c r="AO676" s="28">
        <v>0.66900000000000004</v>
      </c>
      <c r="AP676" s="94">
        <f t="shared" si="175"/>
        <v>0.28290272585004228</v>
      </c>
      <c r="AQ676" s="94">
        <f t="shared" si="167"/>
        <v>0.33812323222390234</v>
      </c>
      <c r="AR676" s="94">
        <f t="shared" si="168"/>
        <v>0.39397377441194614</v>
      </c>
      <c r="AS676" s="94">
        <f t="shared" si="169"/>
        <v>0.44916567757847908</v>
      </c>
      <c r="AT676" s="94">
        <f t="shared" si="170"/>
        <v>0.50501542832111224</v>
      </c>
      <c r="AU676" s="94">
        <f t="shared" si="171"/>
        <v>0.56019292596531145</v>
      </c>
      <c r="AV676" s="94">
        <f t="shared" si="172"/>
        <v>0.61604350505750649</v>
      </c>
      <c r="AW676" s="94">
        <f t="shared" si="173"/>
        <v>0.67121246998899986</v>
      </c>
      <c r="AY676" s="28">
        <v>0.66900000000000004</v>
      </c>
      <c r="AZ676" s="34">
        <f>(((L676-VLOOKUP(AZ$6,Data!$N$4:$Y$11,Data!$W$1,FALSE)/1000)*VLOOKUP(AZ$6,Data!$N$4:$Y$11,Data!$P$1,FALSE)^1.5+VLOOKUP(AZ$6,Data!$N$4:$Y$11,Data!$W$1,FALSE)/1000*(Mannings_n_bot)^1.5)/L676)^0.67</f>
        <v>4.8494447556306594E-2</v>
      </c>
      <c r="BA676" s="34">
        <f>(((M676-VLOOKUP(BA$6,Data!$N$4:$Y$11,Data!$W$1,FALSE)/1000)*VLOOKUP(BA$6,Data!$N$4:$Y$11,Data!$P$1,FALSE)^1.5+VLOOKUP(BA$6,Data!$N$4:$Y$11,Data!$W$1,FALSE)/1000*(Mannings_n_bot)^1.5)/M676)^0.67</f>
        <v>4.836327423920754E-2</v>
      </c>
      <c r="BB676" s="34">
        <f>(((N676-VLOOKUP(BB$6,Data!$N$4:$Y$11,Data!$W$1,FALSE)/1000)*VLOOKUP(BB$6,Data!$N$4:$Y$11,Data!$P$1,FALSE)^1.5+VLOOKUP(BB$6,Data!$N$4:$Y$11,Data!$W$1,FALSE)/1000*(Mannings_n_bot)^1.5)/N676)^0.67</f>
        <v>4.8187330124394946E-2</v>
      </c>
      <c r="BC676" s="34">
        <f>(((O676-VLOOKUP(BC$6,Data!$N$4:$Y$11,Data!$W$1,FALSE)/1000)*VLOOKUP(BC$6,Data!$N$4:$Y$11,Data!$P$1,FALSE)^1.5+VLOOKUP(BC$6,Data!$N$4:$Y$11,Data!$W$1,FALSE)/1000*(Mannings_n_bot)^1.5)/O676)^0.67</f>
        <v>4.7987211194051492E-2</v>
      </c>
      <c r="BD676" s="34">
        <f>(((P676-VLOOKUP(BD$6,Data!$N$4:$Y$11,Data!$W$1,FALSE)/1000)*VLOOKUP(BD$6,Data!$N$4:$Y$11,Data!$P$1,FALSE)^1.5+VLOOKUP(BD$6,Data!$N$4:$Y$11,Data!$W$1,FALSE)/1000*(Mannings_n_bot)^1.5)/P676)^0.67</f>
        <v>4.7759821396530677E-2</v>
      </c>
      <c r="BE676" s="34">
        <f>(((Q676-VLOOKUP(BE$6,Data!$N$4:$Y$11,Data!$W$1,FALSE)/1000)*VLOOKUP(BE$6,Data!$N$4:$Y$11,Data!$P$1,FALSE)^1.5+VLOOKUP(BE$6,Data!$N$4:$Y$11,Data!$W$1,FALSE)/1000*(Mannings_n_bot)^1.5)/Q676)^0.67</f>
        <v>4.7556818606728342E-2</v>
      </c>
      <c r="BF676" s="34">
        <f>(((R676-VLOOKUP(BF$6,Data!$N$4:$Y$11,Data!$W$1,FALSE)/1000)*VLOOKUP(BF$6,Data!$N$4:$Y$11,Data!$P$1,FALSE)^1.5+VLOOKUP(BF$6,Data!$N$4:$Y$11,Data!$W$1,FALSE)/1000*(Mannings_n_bot)^1.5)/R676)^0.67</f>
        <v>4.7420210223069414E-2</v>
      </c>
      <c r="BG676" s="34">
        <f>(((S676-VLOOKUP(BG$6,Data!$N$4:$Y$11,Data!$W$1,FALSE)/1000)*VLOOKUP(BG$6,Data!$N$4:$Y$11,Data!$P$1,FALSE)^1.5+VLOOKUP(BG$6,Data!$N$4:$Y$11,Data!$W$1,FALSE)/1000*(Mannings_n_bot)^1.5)/S676)^0.67</f>
        <v>4.7305476583722889E-2</v>
      </c>
    </row>
    <row r="677" spans="1:59" x14ac:dyDescent="0.25">
      <c r="A677" s="28">
        <v>0.67</v>
      </c>
      <c r="B677" s="94">
        <v>0.75850792309329662</v>
      </c>
      <c r="C677" s="94">
        <v>1.0887275055649763</v>
      </c>
      <c r="D677" s="94">
        <v>1.4770640879979831</v>
      </c>
      <c r="E677" s="94">
        <v>1.9259116470441136</v>
      </c>
      <c r="F677" s="94">
        <v>2.4326536552756735</v>
      </c>
      <c r="G677" s="94">
        <v>3.0001278783623579</v>
      </c>
      <c r="H677" s="94">
        <v>3.6252750370369622</v>
      </c>
      <c r="I677" s="94">
        <v>4.3113753978873639</v>
      </c>
      <c r="K677" s="28">
        <v>0.67</v>
      </c>
      <c r="L677" s="94">
        <v>2.680008297483663</v>
      </c>
      <c r="M677" s="94">
        <v>3.2185282666714299</v>
      </c>
      <c r="N677" s="94">
        <v>3.7475304589525984</v>
      </c>
      <c r="O677" s="94">
        <v>4.2859089236594139</v>
      </c>
      <c r="P677" s="94">
        <v>4.8149166958734222</v>
      </c>
      <c r="Q677" s="94">
        <v>5.3532223825851037</v>
      </c>
      <c r="R677" s="94">
        <v>5.8822396945397086</v>
      </c>
      <c r="S677" s="94">
        <v>6.4205016209337566</v>
      </c>
      <c r="U677" s="28">
        <v>0.67</v>
      </c>
      <c r="V677" s="94">
        <v>1.1523750745748322</v>
      </c>
      <c r="W677" s="94">
        <v>1.3829414857757518</v>
      </c>
      <c r="X677" s="94">
        <v>1.6104115487296868</v>
      </c>
      <c r="Y677" s="94">
        <v>1.8409140261794712</v>
      </c>
      <c r="Z677" s="94">
        <v>2.0683847713645314</v>
      </c>
      <c r="AA677" s="94">
        <v>2.2988546234453437</v>
      </c>
      <c r="AB677" s="94">
        <v>2.5263286341076832</v>
      </c>
      <c r="AC677" s="94">
        <v>2.7567789790218811</v>
      </c>
      <c r="AE677" s="28">
        <v>0.67</v>
      </c>
      <c r="AF677" s="94">
        <f t="shared" si="174"/>
        <v>0.78200180370021932</v>
      </c>
      <c r="AG677" s="94">
        <f t="shared" si="160"/>
        <v>0.78233159611832359</v>
      </c>
      <c r="AH677" s="94">
        <f t="shared" si="161"/>
        <v>0.78228369752961757</v>
      </c>
      <c r="AI677" s="94">
        <f t="shared" si="162"/>
        <v>0.78249664623044735</v>
      </c>
      <c r="AJ677" s="94">
        <f t="shared" si="163"/>
        <v>0.78244162414806995</v>
      </c>
      <c r="AK677" s="94">
        <f t="shared" si="164"/>
        <v>0.78259647505755026</v>
      </c>
      <c r="AL677" s="94">
        <f t="shared" si="165"/>
        <v>0.78254261716296691</v>
      </c>
      <c r="AM677" s="94">
        <f t="shared" si="166"/>
        <v>0.78266336343511778</v>
      </c>
      <c r="AO677" s="28">
        <v>0.67</v>
      </c>
      <c r="AP677" s="94">
        <f t="shared" si="175"/>
        <v>0.28302446817253574</v>
      </c>
      <c r="AQ677" s="94">
        <f t="shared" si="167"/>
        <v>0.33826874128743556</v>
      </c>
      <c r="AR677" s="94">
        <f t="shared" si="168"/>
        <v>0.39414331762651222</v>
      </c>
      <c r="AS677" s="94">
        <f t="shared" si="169"/>
        <v>0.44935897643847345</v>
      </c>
      <c r="AT677" s="94">
        <f t="shared" si="170"/>
        <v>0.50523276079948709</v>
      </c>
      <c r="AU677" s="94">
        <f t="shared" si="171"/>
        <v>0.56043400851835679</v>
      </c>
      <c r="AV677" s="94">
        <f t="shared" si="172"/>
        <v>0.6163086214256428</v>
      </c>
      <c r="AW677" s="94">
        <f t="shared" si="173"/>
        <v>0.67150133314043847</v>
      </c>
      <c r="AY677" s="28">
        <v>0.67</v>
      </c>
      <c r="AZ677" s="34">
        <f>(((L677-VLOOKUP(AZ$6,Data!$N$4:$Y$11,Data!$W$1,FALSE)/1000)*VLOOKUP(AZ$6,Data!$N$4:$Y$11,Data!$P$1,FALSE)^1.5+VLOOKUP(AZ$6,Data!$N$4:$Y$11,Data!$W$1,FALSE)/1000*(Mannings_n_bot)^1.5)/L677)^0.67</f>
        <v>4.8482871168684917E-2</v>
      </c>
      <c r="BA677" s="34">
        <f>(((M677-VLOOKUP(BA$6,Data!$N$4:$Y$11,Data!$W$1,FALSE)/1000)*VLOOKUP(BA$6,Data!$N$4:$Y$11,Data!$P$1,FALSE)^1.5+VLOOKUP(BA$6,Data!$N$4:$Y$11,Data!$W$1,FALSE)/1000*(Mannings_n_bot)^1.5)/M677)^0.67</f>
        <v>4.8351495929736754E-2</v>
      </c>
      <c r="BB677" s="34">
        <f>(((N677-VLOOKUP(BB$6,Data!$N$4:$Y$11,Data!$W$1,FALSE)/1000)*VLOOKUP(BB$6,Data!$N$4:$Y$11,Data!$P$1,FALSE)^1.5+VLOOKUP(BB$6,Data!$N$4:$Y$11,Data!$W$1,FALSE)/1000*(Mannings_n_bot)^1.5)/N677)^0.67</f>
        <v>4.8175355790153453E-2</v>
      </c>
      <c r="BC677" s="34">
        <f>(((O677-VLOOKUP(BC$6,Data!$N$4:$Y$11,Data!$W$1,FALSE)/1000)*VLOOKUP(BC$6,Data!$N$4:$Y$11,Data!$P$1,FALSE)^1.5+VLOOKUP(BC$6,Data!$N$4:$Y$11,Data!$W$1,FALSE)/1000*(Mannings_n_bot)^1.5)/O677)^0.67</f>
        <v>4.7974970681430952E-2</v>
      </c>
      <c r="BD677" s="34">
        <f>(((P677-VLOOKUP(BD$6,Data!$N$4:$Y$11,Data!$W$1,FALSE)/1000)*VLOOKUP(BD$6,Data!$N$4:$Y$11,Data!$P$1,FALSE)^1.5+VLOOKUP(BD$6,Data!$N$4:$Y$11,Data!$W$1,FALSE)/1000*(Mannings_n_bot)^1.5)/P677)^0.67</f>
        <v>4.7747324922656077E-2</v>
      </c>
      <c r="BE677" s="34">
        <f>(((Q677-VLOOKUP(BE$6,Data!$N$4:$Y$11,Data!$W$1,FALSE)/1000)*VLOOKUP(BE$6,Data!$N$4:$Y$11,Data!$P$1,FALSE)^1.5+VLOOKUP(BE$6,Data!$N$4:$Y$11,Data!$W$1,FALSE)/1000*(Mannings_n_bot)^1.5)/Q677)^0.67</f>
        <v>4.7544059154246733E-2</v>
      </c>
      <c r="BF677" s="34">
        <f>(((R677-VLOOKUP(BF$6,Data!$N$4:$Y$11,Data!$W$1,FALSE)/1000)*VLOOKUP(BF$6,Data!$N$4:$Y$11,Data!$P$1,FALSE)^1.5+VLOOKUP(BF$6,Data!$N$4:$Y$11,Data!$W$1,FALSE)/1000*(Mannings_n_bot)^1.5)/R677)^0.67</f>
        <v>4.7407299709641811E-2</v>
      </c>
      <c r="BG677" s="34">
        <f>(((S677-VLOOKUP(BG$6,Data!$N$4:$Y$11,Data!$W$1,FALSE)/1000)*VLOOKUP(BG$6,Data!$N$4:$Y$11,Data!$P$1,FALSE)^1.5+VLOOKUP(BG$6,Data!$N$4:$Y$11,Data!$W$1,FALSE)/1000*(Mannings_n_bot)^1.5)/S677)^0.67</f>
        <v>4.7292410718651562E-2</v>
      </c>
    </row>
    <row r="678" spans="1:59" x14ac:dyDescent="0.25">
      <c r="A678" s="28">
        <v>0.67100000000000004</v>
      </c>
      <c r="B678" s="94">
        <v>0.75943070755837594</v>
      </c>
      <c r="C678" s="94">
        <v>1.090049960661712</v>
      </c>
      <c r="D678" s="94">
        <v>1.4788586547553779</v>
      </c>
      <c r="E678" s="94">
        <v>1.9282491842286604</v>
      </c>
      <c r="F678" s="94">
        <v>2.4356070102871135</v>
      </c>
      <c r="G678" s="94">
        <v>3.0037675024765735</v>
      </c>
      <c r="H678" s="94">
        <v>3.6296741847391605</v>
      </c>
      <c r="I678" s="94">
        <v>4.3166041129362949</v>
      </c>
      <c r="K678" s="28">
        <v>0.67100000000000004</v>
      </c>
      <c r="L678" s="94">
        <v>2.6821232776147115</v>
      </c>
      <c r="M678" s="94">
        <v>3.2210620875682641</v>
      </c>
      <c r="N678" s="94">
        <v>3.7504817821452634</v>
      </c>
      <c r="O678" s="94">
        <v>4.2892789517534533</v>
      </c>
      <c r="P678" s="94">
        <v>4.81870422086822</v>
      </c>
      <c r="Q678" s="94">
        <v>5.3574285441472185</v>
      </c>
      <c r="R678" s="94">
        <v>5.8868633560426407</v>
      </c>
      <c r="S678" s="94">
        <v>6.4255438785746772</v>
      </c>
      <c r="U678" s="28">
        <v>0.67100000000000004</v>
      </c>
      <c r="V678" s="94">
        <v>1.1509948019082965</v>
      </c>
      <c r="W678" s="94">
        <v>1.3812807326600012</v>
      </c>
      <c r="X678" s="94">
        <v>1.608478361595866</v>
      </c>
      <c r="Y678" s="94">
        <v>1.8387004166766916</v>
      </c>
      <c r="Z678" s="94">
        <v>2.0658987203894266</v>
      </c>
      <c r="AA678" s="94">
        <v>2.2960881807356013</v>
      </c>
      <c r="AB678" s="94">
        <v>2.5232897430656793</v>
      </c>
      <c r="AC678" s="94">
        <v>2.7534597149898437</v>
      </c>
      <c r="AE678" s="28">
        <v>0.67100000000000004</v>
      </c>
      <c r="AF678" s="94">
        <f t="shared" si="174"/>
        <v>0.78295317031637235</v>
      </c>
      <c r="AG678" s="94">
        <f t="shared" si="160"/>
        <v>0.78328187835270791</v>
      </c>
      <c r="AH678" s="94">
        <f t="shared" si="161"/>
        <v>0.78323413720914514</v>
      </c>
      <c r="AI678" s="94">
        <f t="shared" si="162"/>
        <v>0.78344638606412775</v>
      </c>
      <c r="AJ678" s="94">
        <f t="shared" si="163"/>
        <v>0.78339154477767758</v>
      </c>
      <c r="AK678" s="94">
        <f t="shared" si="164"/>
        <v>0.78354588692191196</v>
      </c>
      <c r="AL678" s="94">
        <f t="shared" si="165"/>
        <v>0.78349220595857405</v>
      </c>
      <c r="AM678" s="94">
        <f t="shared" si="166"/>
        <v>0.78361255559051335</v>
      </c>
      <c r="AO678" s="28">
        <v>0.67100000000000004</v>
      </c>
      <c r="AP678" s="94">
        <f t="shared" si="175"/>
        <v>0.28314534007316744</v>
      </c>
      <c r="AQ678" s="94">
        <f t="shared" si="167"/>
        <v>0.33841320999951402</v>
      </c>
      <c r="AR678" s="94">
        <f t="shared" si="168"/>
        <v>0.3943116486515702</v>
      </c>
      <c r="AS678" s="94">
        <f t="shared" si="169"/>
        <v>0.44955089326619663</v>
      </c>
      <c r="AT678" s="94">
        <f t="shared" si="170"/>
        <v>0.50544853941009749</v>
      </c>
      <c r="AU678" s="94">
        <f t="shared" si="171"/>
        <v>0.56067336740460538</v>
      </c>
      <c r="AV678" s="94">
        <f t="shared" si="172"/>
        <v>0.61657184228905848</v>
      </c>
      <c r="AW678" s="94">
        <f t="shared" si="173"/>
        <v>0.67178813101402546</v>
      </c>
      <c r="AY678" s="28">
        <v>0.67100000000000004</v>
      </c>
      <c r="AZ678" s="34">
        <f>(((L678-VLOOKUP(AZ$6,Data!$N$4:$Y$11,Data!$W$1,FALSE)/1000)*VLOOKUP(AZ$6,Data!$N$4:$Y$11,Data!$P$1,FALSE)^1.5+VLOOKUP(AZ$6,Data!$N$4:$Y$11,Data!$W$1,FALSE)/1000*(Mannings_n_bot)^1.5)/L678)^0.67</f>
        <v>4.8471297833629724E-2</v>
      </c>
      <c r="BA678" s="34">
        <f>(((M678-VLOOKUP(BA$6,Data!$N$4:$Y$11,Data!$W$1,FALSE)/1000)*VLOOKUP(BA$6,Data!$N$4:$Y$11,Data!$P$1,FALSE)^1.5+VLOOKUP(BA$6,Data!$N$4:$Y$11,Data!$W$1,FALSE)/1000*(Mannings_n_bot)^1.5)/M678)^0.67</f>
        <v>4.8339720616321614E-2</v>
      </c>
      <c r="BB678" s="34">
        <f>(((N678-VLOOKUP(BB$6,Data!$N$4:$Y$11,Data!$W$1,FALSE)/1000)*VLOOKUP(BB$6,Data!$N$4:$Y$11,Data!$P$1,FALSE)^1.5+VLOOKUP(BB$6,Data!$N$4:$Y$11,Data!$W$1,FALSE)/1000*(Mannings_n_bot)^1.5)/N678)^0.67</f>
        <v>4.8163384484678218E-2</v>
      </c>
      <c r="BC678" s="34">
        <f>(((O678-VLOOKUP(BC$6,Data!$N$4:$Y$11,Data!$W$1,FALSE)/1000)*VLOOKUP(BC$6,Data!$N$4:$Y$11,Data!$P$1,FALSE)^1.5+VLOOKUP(BC$6,Data!$N$4:$Y$11,Data!$W$1,FALSE)/1000*(Mannings_n_bot)^1.5)/O678)^0.67</f>
        <v>4.7962733170225334E-2</v>
      </c>
      <c r="BD678" s="34">
        <f>(((P678-VLOOKUP(BD$6,Data!$N$4:$Y$11,Data!$W$1,FALSE)/1000)*VLOOKUP(BD$6,Data!$N$4:$Y$11,Data!$P$1,FALSE)^1.5+VLOOKUP(BD$6,Data!$N$4:$Y$11,Data!$W$1,FALSE)/1000*(Mannings_n_bot)^1.5)/P678)^0.67</f>
        <v>4.7734831487001861E-2</v>
      </c>
      <c r="BE678" s="34">
        <f>(((Q678-VLOOKUP(BE$6,Data!$N$4:$Y$11,Data!$W$1,FALSE)/1000)*VLOOKUP(BE$6,Data!$N$4:$Y$11,Data!$P$1,FALSE)^1.5+VLOOKUP(BE$6,Data!$N$4:$Y$11,Data!$W$1,FALSE)/1000*(Mannings_n_bot)^1.5)/Q678)^0.67</f>
        <v>4.7531302720418576E-2</v>
      </c>
      <c r="BF678" s="34">
        <f>(((R678-VLOOKUP(BF$6,Data!$N$4:$Y$11,Data!$W$1,FALSE)/1000)*VLOOKUP(BF$6,Data!$N$4:$Y$11,Data!$P$1,FALSE)^1.5+VLOOKUP(BF$6,Data!$N$4:$Y$11,Data!$W$1,FALSE)/1000*(Mannings_n_bot)^1.5)/R678)^0.67</f>
        <v>4.7394392240117586E-2</v>
      </c>
      <c r="BG678" s="34">
        <f>(((S678-VLOOKUP(BG$6,Data!$N$4:$Y$11,Data!$W$1,FALSE)/1000)*VLOOKUP(BG$6,Data!$N$4:$Y$11,Data!$P$1,FALSE)^1.5+VLOOKUP(BG$6,Data!$N$4:$Y$11,Data!$W$1,FALSE)/1000*(Mannings_n_bot)^1.5)/S678)^0.67</f>
        <v>4.7279347875380795E-2</v>
      </c>
    </row>
    <row r="679" spans="1:59" x14ac:dyDescent="0.25">
      <c r="A679" s="28">
        <v>0.67200000000000004</v>
      </c>
      <c r="B679" s="94">
        <v>0.76035238452610798</v>
      </c>
      <c r="C679" s="94">
        <v>1.0913708244637568</v>
      </c>
      <c r="D679" s="94">
        <v>1.4806510629460452</v>
      </c>
      <c r="E679" s="94">
        <v>1.9305839050221765</v>
      </c>
      <c r="F679" s="94">
        <v>2.4385568084795239</v>
      </c>
      <c r="G679" s="94">
        <v>3.007402737922781</v>
      </c>
      <c r="H679" s="94">
        <v>3.6340680301897201</v>
      </c>
      <c r="I679" s="94">
        <v>4.3218265198608616</v>
      </c>
      <c r="K679" s="28">
        <v>0.67200000000000004</v>
      </c>
      <c r="L679" s="94">
        <v>2.6842407991315733</v>
      </c>
      <c r="M679" s="94">
        <v>3.2235989610576326</v>
      </c>
      <c r="N679" s="94">
        <v>3.7534366595691591</v>
      </c>
      <c r="O679" s="94">
        <v>4.292653045140673</v>
      </c>
      <c r="P679" s="94">
        <v>4.8224963128031666</v>
      </c>
      <c r="Q679" s="94">
        <v>5.3616397836366909</v>
      </c>
      <c r="R679" s="94">
        <v>5.8914925971310952</v>
      </c>
      <c r="S679" s="94">
        <v>6.4305922267432543</v>
      </c>
      <c r="U679" s="28">
        <v>0.67200000000000004</v>
      </c>
      <c r="V679" s="94">
        <v>1.1496106382437872</v>
      </c>
      <c r="W679" s="94">
        <v>1.3796153259017727</v>
      </c>
      <c r="X679" s="94">
        <v>1.6065397526898901</v>
      </c>
      <c r="Y679" s="94">
        <v>1.8364806230256643</v>
      </c>
      <c r="Z679" s="94">
        <v>2.0634057171610558</v>
      </c>
      <c r="AA679" s="94">
        <v>2.2933140235295677</v>
      </c>
      <c r="AB679" s="94">
        <v>2.5202423694243108</v>
      </c>
      <c r="AC679" s="94">
        <v>2.7501312061932999</v>
      </c>
      <c r="AE679" s="28">
        <v>0.67200000000000004</v>
      </c>
      <c r="AF679" s="94">
        <f t="shared" si="174"/>
        <v>0.78390339513176532</v>
      </c>
      <c r="AG679" s="94">
        <f t="shared" si="160"/>
        <v>0.78423101712363696</v>
      </c>
      <c r="AH679" s="94">
        <f t="shared" si="161"/>
        <v>0.78418343366707888</v>
      </c>
      <c r="AI679" s="94">
        <f t="shared" si="162"/>
        <v>0.78439498159996901</v>
      </c>
      <c r="AJ679" s="94">
        <f t="shared" si="163"/>
        <v>0.78434032138776888</v>
      </c>
      <c r="AK679" s="94">
        <f t="shared" si="164"/>
        <v>0.78449415398303446</v>
      </c>
      <c r="AL679" s="94">
        <f t="shared" si="165"/>
        <v>0.78444065022367482</v>
      </c>
      <c r="AM679" s="94">
        <f t="shared" si="166"/>
        <v>0.78456060260372662</v>
      </c>
      <c r="AO679" s="28">
        <v>0.67200000000000004</v>
      </c>
      <c r="AP679" s="94">
        <f t="shared" si="175"/>
        <v>0.28326534071462706</v>
      </c>
      <c r="AQ679" s="94">
        <f t="shared" si="167"/>
        <v>0.33855663736337982</v>
      </c>
      <c r="AR679" s="94">
        <f t="shared" si="168"/>
        <v>0.39447876632504647</v>
      </c>
      <c r="AS679" s="94">
        <f t="shared" si="169"/>
        <v>0.44974142674018741</v>
      </c>
      <c r="AT679" s="94">
        <f t="shared" si="170"/>
        <v>0.50566276266618171</v>
      </c>
      <c r="AU679" s="94">
        <f t="shared" si="171"/>
        <v>0.56091100097793611</v>
      </c>
      <c r="AV679" s="94">
        <f t="shared" si="172"/>
        <v>0.61683316583633763</v>
      </c>
      <c r="AW679" s="94">
        <f t="shared" si="173"/>
        <v>0.67207286163900215</v>
      </c>
      <c r="AY679" s="28">
        <v>0.67200000000000004</v>
      </c>
      <c r="AZ679" s="34">
        <f>(((L679-VLOOKUP(AZ$6,Data!$N$4:$Y$11,Data!$W$1,FALSE)/1000)*VLOOKUP(AZ$6,Data!$N$4:$Y$11,Data!$P$1,FALSE)^1.5+VLOOKUP(AZ$6,Data!$N$4:$Y$11,Data!$W$1,FALSE)/1000*(Mannings_n_bot)^1.5)/L679)^0.67</f>
        <v>4.845972750220516E-2</v>
      </c>
      <c r="BA679" s="34">
        <f>(((M679-VLOOKUP(BA$6,Data!$N$4:$Y$11,Data!$W$1,FALSE)/1000)*VLOOKUP(BA$6,Data!$N$4:$Y$11,Data!$P$1,FALSE)^1.5+VLOOKUP(BA$6,Data!$N$4:$Y$11,Data!$W$1,FALSE)/1000*(Mannings_n_bot)^1.5)/M679)^0.67</f>
        <v>4.8327948249330878E-2</v>
      </c>
      <c r="BB679" s="34">
        <f>(((N679-VLOOKUP(BB$6,Data!$N$4:$Y$11,Data!$W$1,FALSE)/1000)*VLOOKUP(BB$6,Data!$N$4:$Y$11,Data!$P$1,FALSE)^1.5+VLOOKUP(BB$6,Data!$N$4:$Y$11,Data!$W$1,FALSE)/1000*(Mannings_n_bot)^1.5)/N679)^0.67</f>
        <v>4.8151416157493569E-2</v>
      </c>
      <c r="BC679" s="34">
        <f>(((O679-VLOOKUP(BC$6,Data!$N$4:$Y$11,Data!$W$1,FALSE)/1000)*VLOOKUP(BC$6,Data!$N$4:$Y$11,Data!$P$1,FALSE)^1.5+VLOOKUP(BC$6,Data!$N$4:$Y$11,Data!$W$1,FALSE)/1000*(Mannings_n_bot)^1.5)/O679)^0.67</f>
        <v>4.7950498608942682E-2</v>
      </c>
      <c r="BD679" s="34">
        <f>(((P679-VLOOKUP(BD$6,Data!$N$4:$Y$11,Data!$W$1,FALSE)/1000)*VLOOKUP(BD$6,Data!$N$4:$Y$11,Data!$P$1,FALSE)^1.5+VLOOKUP(BD$6,Data!$N$4:$Y$11,Data!$W$1,FALSE)/1000*(Mannings_n_bot)^1.5)/P679)^0.67</f>
        <v>4.7722341036976021E-2</v>
      </c>
      <c r="BE679" s="34">
        <f>(((Q679-VLOOKUP(BE$6,Data!$N$4:$Y$11,Data!$W$1,FALSE)/1000)*VLOOKUP(BE$6,Data!$N$4:$Y$11,Data!$P$1,FALSE)^1.5+VLOOKUP(BE$6,Data!$N$4:$Y$11,Data!$W$1,FALSE)/1000*(Mannings_n_bot)^1.5)/Q679)^0.67</f>
        <v>4.751854925162282E-2</v>
      </c>
      <c r="BF679" s="34">
        <f>(((R679-VLOOKUP(BF$6,Data!$N$4:$Y$11,Data!$W$1,FALSE)/1000)*VLOOKUP(BF$6,Data!$N$4:$Y$11,Data!$P$1,FALSE)^1.5+VLOOKUP(BF$6,Data!$N$4:$Y$11,Data!$W$1,FALSE)/1000*(Mannings_n_bot)^1.5)/R679)^0.67</f>
        <v>4.7381487760214988E-2</v>
      </c>
      <c r="BG679" s="34">
        <f>(((S679-VLOOKUP(BG$6,Data!$N$4:$Y$11,Data!$W$1,FALSE)/1000)*VLOOKUP(BG$6,Data!$N$4:$Y$11,Data!$P$1,FALSE)^1.5+VLOOKUP(BG$6,Data!$N$4:$Y$11,Data!$W$1,FALSE)/1000*(Mannings_n_bot)^1.5)/S679)^0.67</f>
        <v>4.7266287999035733E-2</v>
      </c>
    </row>
    <row r="680" spans="1:59" x14ac:dyDescent="0.25">
      <c r="A680" s="28">
        <v>0.67300000000000004</v>
      </c>
      <c r="B680" s="94">
        <v>0.76127295087321156</v>
      </c>
      <c r="C680" s="94">
        <v>1.0926900925102718</v>
      </c>
      <c r="D680" s="94">
        <v>1.4824413065136475</v>
      </c>
      <c r="E680" s="94">
        <v>1.9329158015532499</v>
      </c>
      <c r="F680" s="94">
        <v>2.4415030399021229</v>
      </c>
      <c r="G680" s="94">
        <v>3.0110335724576029</v>
      </c>
      <c r="H680" s="94">
        <v>3.6384565585820283</v>
      </c>
      <c r="I680" s="94">
        <v>4.3270426010843384</v>
      </c>
      <c r="K680" s="28">
        <v>0.67300000000000004</v>
      </c>
      <c r="L680" s="94">
        <v>2.6863608753420611</v>
      </c>
      <c r="M680" s="94">
        <v>3.2261389030918521</v>
      </c>
      <c r="N680" s="94">
        <v>3.7563951098035417</v>
      </c>
      <c r="O680" s="94">
        <v>4.2960312250440857</v>
      </c>
      <c r="P680" s="94">
        <v>4.8262929955281848</v>
      </c>
      <c r="Q680" s="94">
        <v>5.3658561275468113</v>
      </c>
      <c r="R680" s="94">
        <v>5.8961274469252967</v>
      </c>
      <c r="S680" s="94">
        <v>6.4356466972028628</v>
      </c>
      <c r="U680" s="28">
        <v>0.67300000000000004</v>
      </c>
      <c r="V680" s="94">
        <v>1.1482225695097006</v>
      </c>
      <c r="W680" s="94">
        <v>1.3779452486276658</v>
      </c>
      <c r="X680" s="94">
        <v>1.6045957023606496</v>
      </c>
      <c r="Y680" s="94">
        <v>1.834254622774435</v>
      </c>
      <c r="Z680" s="94">
        <v>2.0609057364497514</v>
      </c>
      <c r="AA680" s="94">
        <v>2.2905321237972194</v>
      </c>
      <c r="AB680" s="94">
        <v>2.5171864823757879</v>
      </c>
      <c r="AC680" s="94">
        <v>2.7467934190243941</v>
      </c>
      <c r="AE680" s="28">
        <v>0.67300000000000004</v>
      </c>
      <c r="AF680" s="94">
        <f t="shared" si="174"/>
        <v>0.784852474926377</v>
      </c>
      <c r="AG680" s="94">
        <f t="shared" si="160"/>
        <v>0.78517900922566664</v>
      </c>
      <c r="AH680" s="94">
        <f t="shared" si="161"/>
        <v>0.78513158369585712</v>
      </c>
      <c r="AI680" s="94">
        <f t="shared" si="162"/>
        <v>0.7853424296398217</v>
      </c>
      <c r="AJ680" s="94">
        <f t="shared" si="163"/>
        <v>0.78528795077776248</v>
      </c>
      <c r="AK680" s="94">
        <f t="shared" si="164"/>
        <v>0.78544127304717903</v>
      </c>
      <c r="AL680" s="94">
        <f t="shared" si="165"/>
        <v>0.78538794676215151</v>
      </c>
      <c r="AM680" s="94">
        <f t="shared" si="166"/>
        <v>0.78550750128397551</v>
      </c>
      <c r="AO680" s="28">
        <v>0.67300000000000004</v>
      </c>
      <c r="AP680" s="94">
        <f t="shared" si="175"/>
        <v>0.28338446925016236</v>
      </c>
      <c r="AQ680" s="94">
        <f t="shared" si="167"/>
        <v>0.33869902237100347</v>
      </c>
      <c r="AR680" s="94">
        <f t="shared" si="168"/>
        <v>0.39464466947173155</v>
      </c>
      <c r="AS680" s="94">
        <f t="shared" si="169"/>
        <v>0.44993057552402088</v>
      </c>
      <c r="AT680" s="94">
        <f t="shared" si="170"/>
        <v>0.50587542906415017</v>
      </c>
      <c r="AU680" s="94">
        <f t="shared" si="171"/>
        <v>0.56114690757357344</v>
      </c>
      <c r="AV680" s="94">
        <f t="shared" si="172"/>
        <v>0.61709259023554608</v>
      </c>
      <c r="AW680" s="94">
        <f t="shared" si="173"/>
        <v>0.67235552302226431</v>
      </c>
      <c r="AY680" s="28">
        <v>0.67300000000000004</v>
      </c>
      <c r="AZ680" s="34">
        <f>(((L680-VLOOKUP(AZ$6,Data!$N$4:$Y$11,Data!$W$1,FALSE)/1000)*VLOOKUP(AZ$6,Data!$N$4:$Y$11,Data!$P$1,FALSE)^1.5+VLOOKUP(AZ$6,Data!$N$4:$Y$11,Data!$W$1,FALSE)/1000*(Mannings_n_bot)^1.5)/L680)^0.67</f>
        <v>4.8448160125270749E-2</v>
      </c>
      <c r="BA680" s="34">
        <f>(((M680-VLOOKUP(BA$6,Data!$N$4:$Y$11,Data!$W$1,FALSE)/1000)*VLOOKUP(BA$6,Data!$N$4:$Y$11,Data!$P$1,FALSE)^1.5+VLOOKUP(BA$6,Data!$N$4:$Y$11,Data!$W$1,FALSE)/1000*(Mannings_n_bot)^1.5)/M680)^0.67</f>
        <v>4.8316178778923247E-2</v>
      </c>
      <c r="BB680" s="34">
        <f>(((N680-VLOOKUP(BB$6,Data!$N$4:$Y$11,Data!$W$1,FALSE)/1000)*VLOOKUP(BB$6,Data!$N$4:$Y$11,Data!$P$1,FALSE)^1.5+VLOOKUP(BB$6,Data!$N$4:$Y$11,Data!$W$1,FALSE)/1000*(Mannings_n_bot)^1.5)/N680)^0.67</f>
        <v>4.8139450757909895E-2</v>
      </c>
      <c r="BC680" s="34">
        <f>(((O680-VLOOKUP(BC$6,Data!$N$4:$Y$11,Data!$W$1,FALSE)/1000)*VLOOKUP(BC$6,Data!$N$4:$Y$11,Data!$P$1,FALSE)^1.5+VLOOKUP(BC$6,Data!$N$4:$Y$11,Data!$W$1,FALSE)/1000*(Mannings_n_bot)^1.5)/O680)^0.67</f>
        <v>4.793826694587075E-2</v>
      </c>
      <c r="BD680" s="34">
        <f>(((P680-VLOOKUP(BD$6,Data!$N$4:$Y$11,Data!$W$1,FALSE)/1000)*VLOOKUP(BD$6,Data!$N$4:$Y$11,Data!$P$1,FALSE)^1.5+VLOOKUP(BD$6,Data!$N$4:$Y$11,Data!$W$1,FALSE)/1000*(Mannings_n_bot)^1.5)/P680)^0.67</f>
        <v>4.770985351976114E-2</v>
      </c>
      <c r="BE680" s="34">
        <f>(((Q680-VLOOKUP(BE$6,Data!$N$4:$Y$11,Data!$W$1,FALSE)/1000)*VLOOKUP(BE$6,Data!$N$4:$Y$11,Data!$P$1,FALSE)^1.5+VLOOKUP(BE$6,Data!$N$4:$Y$11,Data!$W$1,FALSE)/1000*(Mannings_n_bot)^1.5)/Q680)^0.67</f>
        <v>4.750579869400702E-2</v>
      </c>
      <c r="BF680" s="34">
        <f>(((R680-VLOOKUP(BF$6,Data!$N$4:$Y$11,Data!$W$1,FALSE)/1000)*VLOOKUP(BF$6,Data!$N$4:$Y$11,Data!$P$1,FALSE)^1.5+VLOOKUP(BF$6,Data!$N$4:$Y$11,Data!$W$1,FALSE)/1000*(Mannings_n_bot)^1.5)/R680)^0.67</f>
        <v>4.7368586215417903E-2</v>
      </c>
      <c r="BG680" s="34">
        <f>(((S680-VLOOKUP(BG$6,Data!$N$4:$Y$11,Data!$W$1,FALSE)/1000)*VLOOKUP(BG$6,Data!$N$4:$Y$11,Data!$P$1,FALSE)^1.5+VLOOKUP(BG$6,Data!$N$4:$Y$11,Data!$W$1,FALSE)/1000*(Mannings_n_bot)^1.5)/S680)^0.67</f>
        <v>4.7253231034503372E-2</v>
      </c>
    </row>
    <row r="681" spans="1:59" x14ac:dyDescent="0.25">
      <c r="A681" s="28">
        <v>0.67400000000000004</v>
      </c>
      <c r="B681" s="94">
        <v>0.76219240346508799</v>
      </c>
      <c r="C681" s="94">
        <v>1.0940077603242122</v>
      </c>
      <c r="D681" s="94">
        <v>1.4842293793798547</v>
      </c>
      <c r="E681" s="94">
        <v>1.9352448659218331</v>
      </c>
      <c r="F681" s="94">
        <v>2.4444456945679462</v>
      </c>
      <c r="G681" s="94">
        <v>3.0146599937930905</v>
      </c>
      <c r="H681" s="94">
        <v>3.6428397550555855</v>
      </c>
      <c r="I681" s="94">
        <v>4.3322523389659766</v>
      </c>
      <c r="K681" s="28">
        <v>0.67400000000000004</v>
      </c>
      <c r="L681" s="94">
        <v>2.6884835196543793</v>
      </c>
      <c r="M681" s="94">
        <v>3.228681929743638</v>
      </c>
      <c r="N681" s="94">
        <v>3.7593571515678876</v>
      </c>
      <c r="O681" s="94">
        <v>4.2994135128469235</v>
      </c>
      <c r="P681" s="94">
        <v>4.8300942930732385</v>
      </c>
      <c r="Q681" s="94">
        <v>5.370077602570924</v>
      </c>
      <c r="R681" s="94">
        <v>5.9007679347653292</v>
      </c>
      <c r="S681" s="94">
        <v>6.4407073219567437</v>
      </c>
      <c r="U681" s="28">
        <v>0.67400000000000004</v>
      </c>
      <c r="V681" s="94">
        <v>1.1468305815265094</v>
      </c>
      <c r="W681" s="94">
        <v>1.3762704838349413</v>
      </c>
      <c r="X681" s="94">
        <v>1.6026461908063925</v>
      </c>
      <c r="Y681" s="94">
        <v>1.8320223932990019</v>
      </c>
      <c r="Z681" s="94">
        <v>2.0583987528324896</v>
      </c>
      <c r="AA681" s="94">
        <v>2.2877424532937689</v>
      </c>
      <c r="AB681" s="94">
        <v>2.5141220508762605</v>
      </c>
      <c r="AC681" s="94">
        <v>2.7434463196177998</v>
      </c>
      <c r="AE681" s="28">
        <v>0.67400000000000004</v>
      </c>
      <c r="AF681" s="94">
        <f t="shared" si="174"/>
        <v>0.78580040646851834</v>
      </c>
      <c r="AG681" s="94">
        <f t="shared" si="160"/>
        <v>0.78612585144170744</v>
      </c>
      <c r="AH681" s="94">
        <f t="shared" si="161"/>
        <v>0.7860785840762704</v>
      </c>
      <c r="AI681" s="94">
        <f t="shared" si="162"/>
        <v>0.78628872697390151</v>
      </c>
      <c r="AJ681" s="94">
        <f t="shared" si="163"/>
        <v>0.78623442973543911</v>
      </c>
      <c r="AK681" s="94">
        <f t="shared" si="164"/>
        <v>0.78638724090898071</v>
      </c>
      <c r="AL681" s="94">
        <f t="shared" si="165"/>
        <v>0.78633409236625451</v>
      </c>
      <c r="AM681" s="94">
        <f t="shared" si="166"/>
        <v>0.78645324842885567</v>
      </c>
      <c r="AO681" s="28">
        <v>0.67400000000000004</v>
      </c>
      <c r="AP681" s="94">
        <f t="shared" si="175"/>
        <v>0.28350272482349914</v>
      </c>
      <c r="AQ681" s="94">
        <f t="shared" si="167"/>
        <v>0.33884036400299056</v>
      </c>
      <c r="AR681" s="94">
        <f t="shared" si="168"/>
        <v>0.39480935690317104</v>
      </c>
      <c r="AS681" s="94">
        <f t="shared" si="169"/>
        <v>0.4501183382661838</v>
      </c>
      <c r="AT681" s="94">
        <f t="shared" si="170"/>
        <v>0.5060865370834452</v>
      </c>
      <c r="AU681" s="94">
        <f t="shared" si="171"/>
        <v>0.56138108550793053</v>
      </c>
      <c r="AV681" s="94">
        <f t="shared" si="172"/>
        <v>0.61735011363405867</v>
      </c>
      <c r="AW681" s="94">
        <f t="shared" si="173"/>
        <v>0.67263611314817517</v>
      </c>
      <c r="AY681" s="28">
        <v>0.67400000000000004</v>
      </c>
      <c r="AZ681" s="34">
        <f>(((L681-VLOOKUP(AZ$6,Data!$N$4:$Y$11,Data!$W$1,FALSE)/1000)*VLOOKUP(AZ$6,Data!$N$4:$Y$11,Data!$P$1,FALSE)^1.5+VLOOKUP(AZ$6,Data!$N$4:$Y$11,Data!$W$1,FALSE)/1000*(Mannings_n_bot)^1.5)/L681)^0.67</f>
        <v>4.8436595653478673E-2</v>
      </c>
      <c r="BA681" s="34">
        <f>(((M681-VLOOKUP(BA$6,Data!$N$4:$Y$11,Data!$W$1,FALSE)/1000)*VLOOKUP(BA$6,Data!$N$4:$Y$11,Data!$P$1,FALSE)^1.5+VLOOKUP(BA$6,Data!$N$4:$Y$11,Data!$W$1,FALSE)/1000*(Mannings_n_bot)^1.5)/M681)^0.67</f>
        <v>4.830441215504433E-2</v>
      </c>
      <c r="BB681" s="34">
        <f>(((N681-VLOOKUP(BB$6,Data!$N$4:$Y$11,Data!$W$1,FALSE)/1000)*VLOOKUP(BB$6,Data!$N$4:$Y$11,Data!$P$1,FALSE)^1.5+VLOOKUP(BB$6,Data!$N$4:$Y$11,Data!$W$1,FALSE)/1000*(Mannings_n_bot)^1.5)/N681)^0.67</f>
        <v>4.8127488235020777E-2</v>
      </c>
      <c r="BC681" s="34">
        <f>(((O681-VLOOKUP(BC$6,Data!$N$4:$Y$11,Data!$W$1,FALSE)/1000)*VLOOKUP(BC$6,Data!$N$4:$Y$11,Data!$P$1,FALSE)^1.5+VLOOKUP(BC$6,Data!$N$4:$Y$11,Data!$W$1,FALSE)/1000*(Mannings_n_bot)^1.5)/O681)^0.67</f>
        <v>4.7926038129074075E-2</v>
      </c>
      <c r="BD681" s="34">
        <f>(((P681-VLOOKUP(BD$6,Data!$N$4:$Y$11,Data!$W$1,FALSE)/1000)*VLOOKUP(BD$6,Data!$N$4:$Y$11,Data!$P$1,FALSE)^1.5+VLOOKUP(BD$6,Data!$N$4:$Y$11,Data!$W$1,FALSE)/1000*(Mannings_n_bot)^1.5)/P681)^0.67</f>
        <v>4.7697368882311422E-2</v>
      </c>
      <c r="BE681" s="34">
        <f>(((Q681-VLOOKUP(BE$6,Data!$N$4:$Y$11,Data!$W$1,FALSE)/1000)*VLOOKUP(BE$6,Data!$N$4:$Y$11,Data!$P$1,FALSE)^1.5+VLOOKUP(BE$6,Data!$N$4:$Y$11,Data!$W$1,FALSE)/1000*(Mannings_n_bot)^1.5)/Q681)^0.67</f>
        <v>4.7493050993483985E-2</v>
      </c>
      <c r="BF681" s="34">
        <f>(((R681-VLOOKUP(BF$6,Data!$N$4:$Y$11,Data!$W$1,FALSE)/1000)*VLOOKUP(BF$6,Data!$N$4:$Y$11,Data!$P$1,FALSE)^1.5+VLOOKUP(BF$6,Data!$N$4:$Y$11,Data!$W$1,FALSE)/1000*(Mannings_n_bot)^1.5)/R681)^0.67</f>
        <v>4.7355687550972594E-2</v>
      </c>
      <c r="BG681" s="34">
        <f>(((S681-VLOOKUP(BG$6,Data!$N$4:$Y$11,Data!$W$1,FALSE)/1000)*VLOOKUP(BG$6,Data!$N$4:$Y$11,Data!$P$1,FALSE)^1.5+VLOOKUP(BG$6,Data!$N$4:$Y$11,Data!$W$1,FALSE)/1000*(Mannings_n_bot)^1.5)/S681)^0.67</f>
        <v>4.7240176926429192E-2</v>
      </c>
    </row>
    <row r="682" spans="1:59" x14ac:dyDescent="0.25">
      <c r="A682" s="28">
        <v>0.67500000000000004</v>
      </c>
      <c r="B682" s="94">
        <v>0.76311073915573291</v>
      </c>
      <c r="C682" s="94">
        <v>1.0953238234122007</v>
      </c>
      <c r="D682" s="94">
        <v>1.4860152754441709</v>
      </c>
      <c r="E682" s="94">
        <v>1.9375710901990253</v>
      </c>
      <c r="F682" s="94">
        <v>2.4473847624535674</v>
      </c>
      <c r="G682" s="94">
        <v>3.0182819895963808</v>
      </c>
      <c r="H682" s="94">
        <v>3.6472176046955984</v>
      </c>
      <c r="I682" s="94">
        <v>4.3374557158005071</v>
      </c>
      <c r="K682" s="28">
        <v>0.67500000000000004</v>
      </c>
      <c r="L682" s="94">
        <v>2.6906087455782042</v>
      </c>
      <c r="M682" s="94">
        <v>3.2312280572074124</v>
      </c>
      <c r="N682" s="94">
        <v>3.7623228037234071</v>
      </c>
      <c r="O682" s="94">
        <v>4.3027999300943796</v>
      </c>
      <c r="P682" s="94">
        <v>4.8339002296502729</v>
      </c>
      <c r="Q682" s="94">
        <v>5.3743042356045789</v>
      </c>
      <c r="R682" s="94">
        <v>5.9054140902135179</v>
      </c>
      <c r="S682" s="94">
        <v>6.4457741332505902</v>
      </c>
      <c r="U682" s="28">
        <v>0.67500000000000004</v>
      </c>
      <c r="V682" s="94">
        <v>1.1454346600056271</v>
      </c>
      <c r="W682" s="94">
        <v>1.3745910143901598</v>
      </c>
      <c r="X682" s="94">
        <v>1.6006911980731371</v>
      </c>
      <c r="Y682" s="94">
        <v>1.8297839118014954</v>
      </c>
      <c r="Z682" s="94">
        <v>2.0558847406908547</v>
      </c>
      <c r="AA682" s="94">
        <v>2.2849449835574047</v>
      </c>
      <c r="AB682" s="94">
        <v>2.5110490436433226</v>
      </c>
      <c r="AC682" s="94">
        <v>2.7400898738480142</v>
      </c>
      <c r="AE682" s="28">
        <v>0.67500000000000004</v>
      </c>
      <c r="AF682" s="94">
        <f t="shared" si="174"/>
        <v>0.78674718651474107</v>
      </c>
      <c r="AG682" s="94">
        <f t="shared" si="160"/>
        <v>0.78707154054293404</v>
      </c>
      <c r="AH682" s="94">
        <f t="shared" si="161"/>
        <v>0.78702443157737001</v>
      </c>
      <c r="AI682" s="94">
        <f t="shared" si="162"/>
        <v>0.78723387038070136</v>
      </c>
      <c r="AJ682" s="94">
        <f t="shared" si="163"/>
        <v>0.78717975503685211</v>
      </c>
      <c r="AK682" s="94">
        <f t="shared" si="164"/>
        <v>0.78733205435135822</v>
      </c>
      <c r="AL682" s="94">
        <f t="shared" si="165"/>
        <v>0.78727908381651468</v>
      </c>
      <c r="AM682" s="94">
        <f t="shared" si="166"/>
        <v>0.7873978408242498</v>
      </c>
      <c r="AO682" s="28">
        <v>0.67500000000000004</v>
      </c>
      <c r="AP682" s="94">
        <f t="shared" si="175"/>
        <v>0.28362010656876185</v>
      </c>
      <c r="AQ682" s="94">
        <f t="shared" si="167"/>
        <v>0.33898066122848475</v>
      </c>
      <c r="AR682" s="94">
        <f t="shared" si="168"/>
        <v>0.39497282741755341</v>
      </c>
      <c r="AS682" s="94">
        <f t="shared" si="169"/>
        <v>0.45030471359994789</v>
      </c>
      <c r="AT682" s="94">
        <f t="shared" si="170"/>
        <v>0.50629608518639879</v>
      </c>
      <c r="AU682" s="94">
        <f t="shared" si="171"/>
        <v>0.56161353307845274</v>
      </c>
      <c r="AV682" s="94">
        <f t="shared" si="172"/>
        <v>0.61760573415838627</v>
      </c>
      <c r="AW682" s="94">
        <f t="shared" si="173"/>
        <v>0.67291462997837581</v>
      </c>
      <c r="AY682" s="28">
        <v>0.67500000000000004</v>
      </c>
      <c r="AZ682" s="34">
        <f>(((L682-VLOOKUP(AZ$6,Data!$N$4:$Y$11,Data!$W$1,FALSE)/1000)*VLOOKUP(AZ$6,Data!$N$4:$Y$11,Data!$P$1,FALSE)^1.5+VLOOKUP(AZ$6,Data!$N$4:$Y$11,Data!$W$1,FALSE)/1000*(Mannings_n_bot)^1.5)/L682)^0.67</f>
        <v>4.8425034037270637E-2</v>
      </c>
      <c r="BA682" s="34">
        <f>(((M682-VLOOKUP(BA$6,Data!$N$4:$Y$11,Data!$W$1,FALSE)/1000)*VLOOKUP(BA$6,Data!$N$4:$Y$11,Data!$P$1,FALSE)^1.5+VLOOKUP(BA$6,Data!$N$4:$Y$11,Data!$W$1,FALSE)/1000*(Mannings_n_bot)^1.5)/M682)^0.67</f>
        <v>4.8292648327423846E-2</v>
      </c>
      <c r="BB682" s="34">
        <f>(((N682-VLOOKUP(BB$6,Data!$N$4:$Y$11,Data!$W$1,FALSE)/1000)*VLOOKUP(BB$6,Data!$N$4:$Y$11,Data!$P$1,FALSE)^1.5+VLOOKUP(BB$6,Data!$N$4:$Y$11,Data!$W$1,FALSE)/1000*(Mannings_n_bot)^1.5)/N682)^0.67</f>
        <v>4.8115528537699959E-2</v>
      </c>
      <c r="BC682" s="34">
        <f>(((O682-VLOOKUP(BC$6,Data!$N$4:$Y$11,Data!$W$1,FALSE)/1000)*VLOOKUP(BC$6,Data!$N$4:$Y$11,Data!$P$1,FALSE)^1.5+VLOOKUP(BC$6,Data!$N$4:$Y$11,Data!$W$1,FALSE)/1000*(Mannings_n_bot)^1.5)/O682)^0.67</f>
        <v>4.791381210639075E-2</v>
      </c>
      <c r="BD682" s="34">
        <f>(((P682-VLOOKUP(BD$6,Data!$N$4:$Y$11,Data!$W$1,FALSE)/1000)*VLOOKUP(BD$6,Data!$N$4:$Y$11,Data!$P$1,FALSE)^1.5+VLOOKUP(BD$6,Data!$N$4:$Y$11,Data!$W$1,FALSE)/1000*(Mannings_n_bot)^1.5)/P682)^0.67</f>
        <v>4.7684887071349574E-2</v>
      </c>
      <c r="BE682" s="34">
        <f>(((Q682-VLOOKUP(BE$6,Data!$N$4:$Y$11,Data!$W$1,FALSE)/1000)*VLOOKUP(BE$6,Data!$N$4:$Y$11,Data!$P$1,FALSE)^1.5+VLOOKUP(BE$6,Data!$N$4:$Y$11,Data!$W$1,FALSE)/1000*(Mannings_n_bot)^1.5)/Q682)^0.67</f>
        <v>4.7480306095728786E-2</v>
      </c>
      <c r="BF682" s="34">
        <f>(((R682-VLOOKUP(BF$6,Data!$N$4:$Y$11,Data!$W$1,FALSE)/1000)*VLOOKUP(BF$6,Data!$N$4:$Y$11,Data!$P$1,FALSE)^1.5+VLOOKUP(BF$6,Data!$N$4:$Y$11,Data!$W$1,FALSE)/1000*(Mannings_n_bot)^1.5)/R682)^0.67</f>
        <v>4.734279171188454E-2</v>
      </c>
      <c r="BG682" s="34">
        <f>(((S682-VLOOKUP(BG$6,Data!$N$4:$Y$11,Data!$W$1,FALSE)/1000)*VLOOKUP(BG$6,Data!$N$4:$Y$11,Data!$P$1,FALSE)^1.5+VLOOKUP(BG$6,Data!$N$4:$Y$11,Data!$W$1,FALSE)/1000*(Mannings_n_bot)^1.5)/S682)^0.67</f>
        <v>4.7227125619213869E-2</v>
      </c>
    </row>
    <row r="683" spans="1:59" x14ac:dyDescent="0.25">
      <c r="A683" s="28">
        <v>0.67600000000000005</v>
      </c>
      <c r="B683" s="94">
        <v>0.76402795478764951</v>
      </c>
      <c r="C683" s="94">
        <v>1.0966382772644041</v>
      </c>
      <c r="D683" s="94">
        <v>1.4877989885837648</v>
      </c>
      <c r="E683" s="94">
        <v>1.9398944664268469</v>
      </c>
      <c r="F683" s="94">
        <v>2.4503202334988172</v>
      </c>
      <c r="G683" s="94">
        <v>3.0218995474893422</v>
      </c>
      <c r="H683" s="94">
        <v>3.6515900925325551</v>
      </c>
      <c r="I683" s="94">
        <v>4.3426527138176478</v>
      </c>
      <c r="K683" s="28">
        <v>0.67600000000000005</v>
      </c>
      <c r="L683" s="94">
        <v>2.6927365667257925</v>
      </c>
      <c r="M683" s="94">
        <v>3.2337773018006253</v>
      </c>
      <c r="N683" s="94">
        <v>3.765292085274587</v>
      </c>
      <c r="O683" s="94">
        <v>4.3061904984953694</v>
      </c>
      <c r="P683" s="94">
        <v>4.837710829655216</v>
      </c>
      <c r="Q683" s="94">
        <v>5.3785360537477391</v>
      </c>
      <c r="R683" s="94">
        <v>5.9100659430568463</v>
      </c>
      <c r="S683" s="94">
        <v>6.4508471635752027</v>
      </c>
      <c r="U683" s="28">
        <v>0.67600000000000005</v>
      </c>
      <c r="V683" s="94">
        <v>1.1440347905482524</v>
      </c>
      <c r="W683" s="94">
        <v>1.3729068230277952</v>
      </c>
      <c r="X683" s="94">
        <v>1.5987307040530596</v>
      </c>
      <c r="Y683" s="94">
        <v>1.827539155308342</v>
      </c>
      <c r="Z683" s="94">
        <v>2.0533636742089683</v>
      </c>
      <c r="AA683" s="94">
        <v>2.2821396859069938</v>
      </c>
      <c r="AB683" s="94">
        <v>2.5079674291534912</v>
      </c>
      <c r="AC683" s="94">
        <v>2.7367240473265904</v>
      </c>
      <c r="AE683" s="28">
        <v>0.67600000000000005</v>
      </c>
      <c r="AF683" s="94">
        <f t="shared" si="174"/>
        <v>0.78769281180974882</v>
      </c>
      <c r="AG683" s="94">
        <f t="shared" si="160"/>
        <v>0.78801607328869627</v>
      </c>
      <c r="AH683" s="94">
        <f t="shared" si="161"/>
        <v>0.78796912295637778</v>
      </c>
      <c r="AI683" s="94">
        <f t="shared" si="162"/>
        <v>0.78817785662689932</v>
      </c>
      <c r="AJ683" s="94">
        <f t="shared" si="163"/>
        <v>0.78812392344623661</v>
      </c>
      <c r="AK683" s="94">
        <f t="shared" si="164"/>
        <v>0.78827571014542175</v>
      </c>
      <c r="AL683" s="94">
        <f t="shared" si="165"/>
        <v>0.78822291788165144</v>
      </c>
      <c r="AM683" s="94">
        <f t="shared" si="166"/>
        <v>0.78834127524423891</v>
      </c>
      <c r="AO683" s="28">
        <v>0.67600000000000005</v>
      </c>
      <c r="AP683" s="94">
        <f t="shared" si="175"/>
        <v>0.28373661361039193</v>
      </c>
      <c r="AQ683" s="94">
        <f t="shared" si="167"/>
        <v>0.33911991300507188</v>
      </c>
      <c r="AR683" s="94">
        <f t="shared" si="168"/>
        <v>0.39513507979959694</v>
      </c>
      <c r="AS683" s="94">
        <f t="shared" si="169"/>
        <v>0.45048970014323975</v>
      </c>
      <c r="AT683" s="94">
        <f t="shared" si="170"/>
        <v>0.50650407181808588</v>
      </c>
      <c r="AU683" s="94">
        <f t="shared" si="171"/>
        <v>0.56184424856345372</v>
      </c>
      <c r="AV683" s="94">
        <f t="shared" si="172"/>
        <v>0.61785944991399766</v>
      </c>
      <c r="AW683" s="94">
        <f t="shared" si="173"/>
        <v>0.67319107145159107</v>
      </c>
      <c r="AY683" s="28">
        <v>0.67600000000000005</v>
      </c>
      <c r="AZ683" s="34">
        <f>(((L683-VLOOKUP(AZ$6,Data!$N$4:$Y$11,Data!$W$1,FALSE)/1000)*VLOOKUP(AZ$6,Data!$N$4:$Y$11,Data!$P$1,FALSE)^1.5+VLOOKUP(AZ$6,Data!$N$4:$Y$11,Data!$W$1,FALSE)/1000*(Mannings_n_bot)^1.5)/L683)^0.67</f>
        <v>4.8413475226875176E-2</v>
      </c>
      <c r="BA683" s="34">
        <f>(((M683-VLOOKUP(BA$6,Data!$N$4:$Y$11,Data!$W$1,FALSE)/1000)*VLOOKUP(BA$6,Data!$N$4:$Y$11,Data!$P$1,FALSE)^1.5+VLOOKUP(BA$6,Data!$N$4:$Y$11,Data!$W$1,FALSE)/1000*(Mannings_n_bot)^1.5)/M683)^0.67</f>
        <v>4.8280887245572508E-2</v>
      </c>
      <c r="BB683" s="34">
        <f>(((N683-VLOOKUP(BB$6,Data!$N$4:$Y$11,Data!$W$1,FALSE)/1000)*VLOOKUP(BB$6,Data!$N$4:$Y$11,Data!$P$1,FALSE)^1.5+VLOOKUP(BB$6,Data!$N$4:$Y$11,Data!$W$1,FALSE)/1000*(Mannings_n_bot)^1.5)/N683)^0.67</f>
        <v>4.8103571614598307E-2</v>
      </c>
      <c r="BC683" s="34">
        <f>(((O683-VLOOKUP(BC$6,Data!$N$4:$Y$11,Data!$W$1,FALSE)/1000)*VLOOKUP(BC$6,Data!$N$4:$Y$11,Data!$P$1,FALSE)^1.5+VLOOKUP(BC$6,Data!$N$4:$Y$11,Data!$W$1,FALSE)/1000*(Mannings_n_bot)^1.5)/O683)^0.67</f>
        <v>4.7901588825429428E-2</v>
      </c>
      <c r="BD683" s="34">
        <f>(((P683-VLOOKUP(BD$6,Data!$N$4:$Y$11,Data!$W$1,FALSE)/1000)*VLOOKUP(BD$6,Data!$N$4:$Y$11,Data!$P$1,FALSE)^1.5+VLOOKUP(BD$6,Data!$N$4:$Y$11,Data!$W$1,FALSE)/1000*(Mannings_n_bot)^1.5)/P683)^0.67</f>
        <v>4.7672408033363603E-2</v>
      </c>
      <c r="BE683" s="34">
        <f>(((Q683-VLOOKUP(BE$6,Data!$N$4:$Y$11,Data!$W$1,FALSE)/1000)*VLOOKUP(BE$6,Data!$N$4:$Y$11,Data!$P$1,FALSE)^1.5+VLOOKUP(BE$6,Data!$N$4:$Y$11,Data!$W$1,FALSE)/1000*(Mannings_n_bot)^1.5)/Q683)^0.67</f>
        <v>4.7467563946175247E-2</v>
      </c>
      <c r="BF683" s="34">
        <f>(((R683-VLOOKUP(BF$6,Data!$N$4:$Y$11,Data!$W$1,FALSE)/1000)*VLOOKUP(BF$6,Data!$N$4:$Y$11,Data!$P$1,FALSE)^1.5+VLOOKUP(BF$6,Data!$N$4:$Y$11,Data!$W$1,FALSE)/1000*(Mannings_n_bot)^1.5)/R683)^0.67</f>
        <v>4.7329898642915112E-2</v>
      </c>
      <c r="BG683" s="34">
        <f>(((S683-VLOOKUP(BG$6,Data!$N$4:$Y$11,Data!$W$1,FALSE)/1000)*VLOOKUP(BG$6,Data!$N$4:$Y$11,Data!$P$1,FALSE)^1.5+VLOOKUP(BG$6,Data!$N$4:$Y$11,Data!$W$1,FALSE)/1000*(Mannings_n_bot)^1.5)/S683)^0.67</f>
        <v>4.7214077057010063E-2</v>
      </c>
    </row>
    <row r="684" spans="1:59" x14ac:dyDescent="0.25">
      <c r="A684" s="28">
        <v>0.67700000000000005</v>
      </c>
      <c r="B684" s="94">
        <v>0.76494404719175979</v>
      </c>
      <c r="C684" s="94">
        <v>1.097951117354405</v>
      </c>
      <c r="D684" s="94">
        <v>1.4895805126533008</v>
      </c>
      <c r="E684" s="94">
        <v>1.9422149866180198</v>
      </c>
      <c r="F684" s="94">
        <v>2.4532520976065006</v>
      </c>
      <c r="G684" s="94">
        <v>3.0255126550482352</v>
      </c>
      <c r="H684" s="94">
        <v>3.6559572035418118</v>
      </c>
      <c r="I684" s="94">
        <v>4.3478433151816045</v>
      </c>
      <c r="K684" s="28">
        <v>0.67700000000000005</v>
      </c>
      <c r="L684" s="94">
        <v>2.6948669968130998</v>
      </c>
      <c r="M684" s="94">
        <v>3.2363296799650976</v>
      </c>
      <c r="N684" s="94">
        <v>3.7682650153707571</v>
      </c>
      <c r="O684" s="94">
        <v>4.3095852399243144</v>
      </c>
      <c r="P684" s="94">
        <v>4.8415261176699582</v>
      </c>
      <c r="Q684" s="94">
        <v>5.3827730843070007</v>
      </c>
      <c r="R684" s="94">
        <v>5.9147235233094104</v>
      </c>
      <c r="S684" s="94">
        <v>6.4559264456691441</v>
      </c>
      <c r="U684" s="28">
        <v>0.67700000000000005</v>
      </c>
      <c r="V684" s="94">
        <v>1.1426309586441996</v>
      </c>
      <c r="W684" s="94">
        <v>1.3712178923488334</v>
      </c>
      <c r="X684" s="94">
        <v>1.596764688482861</v>
      </c>
      <c r="Y684" s="94">
        <v>1.8252881006683941</v>
      </c>
      <c r="Z684" s="94">
        <v>2.0508355273713947</v>
      </c>
      <c r="AA684" s="94">
        <v>2.2793265314397506</v>
      </c>
      <c r="AB684" s="94">
        <v>2.5048771756396393</v>
      </c>
      <c r="AC684" s="94">
        <v>2.7333488053993547</v>
      </c>
      <c r="AE684" s="28">
        <v>0.67700000000000005</v>
      </c>
      <c r="AF684" s="94">
        <f t="shared" si="174"/>
        <v>0.7886372790863051</v>
      </c>
      <c r="AG684" s="94">
        <f t="shared" si="160"/>
        <v>0.78895944642642701</v>
      </c>
      <c r="AH684" s="94">
        <f t="shared" si="161"/>
        <v>0.78891265495859686</v>
      </c>
      <c r="AI684" s="94">
        <f t="shared" si="162"/>
        <v>0.7891206824672693</v>
      </c>
      <c r="AJ684" s="94">
        <f t="shared" si="163"/>
        <v>0.78906693171591857</v>
      </c>
      <c r="AK684" s="94">
        <f t="shared" si="164"/>
        <v>0.78921820505038465</v>
      </c>
      <c r="AL684" s="94">
        <f t="shared" si="165"/>
        <v>0.78916559131848341</v>
      </c>
      <c r="AM684" s="94">
        <f t="shared" si="166"/>
        <v>0.7892835484510109</v>
      </c>
      <c r="AO684" s="28">
        <v>0.67700000000000005</v>
      </c>
      <c r="AP684" s="94">
        <f t="shared" si="175"/>
        <v>0.28385224506306567</v>
      </c>
      <c r="AQ684" s="94">
        <f t="shared" si="167"/>
        <v>0.33925811827868102</v>
      </c>
      <c r="AR684" s="94">
        <f t="shared" si="168"/>
        <v>0.39529611282043603</v>
      </c>
      <c r="AS684" s="94">
        <f t="shared" si="169"/>
        <v>0.45067329649851162</v>
      </c>
      <c r="AT684" s="94">
        <f t="shared" si="170"/>
        <v>0.5067104954061793</v>
      </c>
      <c r="AU684" s="94">
        <f t="shared" si="171"/>
        <v>0.56207323022195566</v>
      </c>
      <c r="AV684" s="94">
        <f t="shared" si="172"/>
        <v>0.61811125898514152</v>
      </c>
      <c r="AW684" s="94">
        <f t="shared" si="173"/>
        <v>0.67346543548343651</v>
      </c>
      <c r="AY684" s="28">
        <v>0.67700000000000005</v>
      </c>
      <c r="AZ684" s="34">
        <f>(((L684-VLOOKUP(AZ$6,Data!$N$4:$Y$11,Data!$W$1,FALSE)/1000)*VLOOKUP(AZ$6,Data!$N$4:$Y$11,Data!$P$1,FALSE)^1.5+VLOOKUP(AZ$6,Data!$N$4:$Y$11,Data!$W$1,FALSE)/1000*(Mannings_n_bot)^1.5)/L684)^0.67</f>
        <v>4.8401919172304589E-2</v>
      </c>
      <c r="BA684" s="34">
        <f>(((M684-VLOOKUP(BA$6,Data!$N$4:$Y$11,Data!$W$1,FALSE)/1000)*VLOOKUP(BA$6,Data!$N$4:$Y$11,Data!$P$1,FALSE)^1.5+VLOOKUP(BA$6,Data!$N$4:$Y$11,Data!$W$1,FALSE)/1000*(Mannings_n_bot)^1.5)/M684)^0.67</f>
        <v>4.8269128858779167E-2</v>
      </c>
      <c r="BB684" s="34">
        <f>(((N684-VLOOKUP(BB$6,Data!$N$4:$Y$11,Data!$W$1,FALSE)/1000)*VLOOKUP(BB$6,Data!$N$4:$Y$11,Data!$P$1,FALSE)^1.5+VLOOKUP(BB$6,Data!$N$4:$Y$11,Data!$W$1,FALSE)/1000*(Mannings_n_bot)^1.5)/N684)^0.67</f>
        <v>4.809161741414085E-2</v>
      </c>
      <c r="BC684" s="34">
        <f>(((O684-VLOOKUP(BC$6,Data!$N$4:$Y$11,Data!$W$1,FALSE)/1000)*VLOOKUP(BC$6,Data!$N$4:$Y$11,Data!$P$1,FALSE)^1.5+VLOOKUP(BC$6,Data!$N$4:$Y$11,Data!$W$1,FALSE)/1000*(Mannings_n_bot)^1.5)/O684)^0.67</f>
        <v>4.7889368233566154E-2</v>
      </c>
      <c r="BD684" s="34">
        <f>(((P684-VLOOKUP(BD$6,Data!$N$4:$Y$11,Data!$W$1,FALSE)/1000)*VLOOKUP(BD$6,Data!$N$4:$Y$11,Data!$P$1,FALSE)^1.5+VLOOKUP(BD$6,Data!$N$4:$Y$11,Data!$W$1,FALSE)/1000*(Mannings_n_bot)^1.5)/P684)^0.67</f>
        <v>4.7659931714603546E-2</v>
      </c>
      <c r="BE684" s="34">
        <f>(((Q684-VLOOKUP(BE$6,Data!$N$4:$Y$11,Data!$W$1,FALSE)/1000)*VLOOKUP(BE$6,Data!$N$4:$Y$11,Data!$P$1,FALSE)^1.5+VLOOKUP(BE$6,Data!$N$4:$Y$11,Data!$W$1,FALSE)/1000*(Mannings_n_bot)^1.5)/Q684)^0.67</f>
        <v>4.7454824490012974E-2</v>
      </c>
      <c r="BF684" s="34">
        <f>(((R684-VLOOKUP(BF$6,Data!$N$4:$Y$11,Data!$W$1,FALSE)/1000)*VLOOKUP(BF$6,Data!$N$4:$Y$11,Data!$P$1,FALSE)^1.5+VLOOKUP(BF$6,Data!$N$4:$Y$11,Data!$W$1,FALSE)/1000*(Mannings_n_bot)^1.5)/R684)^0.67</f>
        <v>4.731700828857812E-2</v>
      </c>
      <c r="BG684" s="34">
        <f>(((S684-VLOOKUP(BG$6,Data!$N$4:$Y$11,Data!$W$1,FALSE)/1000)*VLOOKUP(BG$6,Data!$N$4:$Y$11,Data!$P$1,FALSE)^1.5+VLOOKUP(BG$6,Data!$N$4:$Y$11,Data!$W$1,FALSE)/1000*(Mannings_n_bot)^1.5)/S684)^0.67</f>
        <v>4.7201031183719017E-2</v>
      </c>
    </row>
    <row r="685" spans="1:59" x14ac:dyDescent="0.25">
      <c r="A685" s="28">
        <v>0.67800000000000005</v>
      </c>
      <c r="B685" s="94">
        <v>0.76585901318731409</v>
      </c>
      <c r="C685" s="94">
        <v>1.0992623391390726</v>
      </c>
      <c r="D685" s="94">
        <v>1.4913598414847595</v>
      </c>
      <c r="E685" s="94">
        <v>1.9445326427557346</v>
      </c>
      <c r="F685" s="94">
        <v>2.4561803446421115</v>
      </c>
      <c r="G685" s="94">
        <v>3.0291212998033572</v>
      </c>
      <c r="H685" s="94">
        <v>3.6603189226431518</v>
      </c>
      <c r="I685" s="94">
        <v>4.3530275019905593</v>
      </c>
      <c r="K685" s="28">
        <v>0.67800000000000005</v>
      </c>
      <c r="L685" s="94">
        <v>2.6970000496609128</v>
      </c>
      <c r="M685" s="94">
        <v>3.2388852082683797</v>
      </c>
      <c r="N685" s="94">
        <v>3.7712416133076694</v>
      </c>
      <c r="O685" s="94">
        <v>4.3129841764229475</v>
      </c>
      <c r="P685" s="94">
        <v>4.8453461184644091</v>
      </c>
      <c r="Q685" s="94">
        <v>5.3870153547978639</v>
      </c>
      <c r="R685" s="94">
        <v>5.9193868612148925</v>
      </c>
      <c r="S685" s="94">
        <v>6.4610120125214578</v>
      </c>
      <c r="U685" s="28">
        <v>0.67800000000000005</v>
      </c>
      <c r="V685" s="94">
        <v>1.1412231496707135</v>
      </c>
      <c r="W685" s="94">
        <v>1.3695242048193532</v>
      </c>
      <c r="X685" s="94">
        <v>1.5947931309421119</v>
      </c>
      <c r="Y685" s="94">
        <v>1.823030724551044</v>
      </c>
      <c r="Z685" s="94">
        <v>2.048300273961011</v>
      </c>
      <c r="AA685" s="94">
        <v>2.276505491028876</v>
      </c>
      <c r="AB685" s="94">
        <v>2.5017782510884143</v>
      </c>
      <c r="AC685" s="94">
        <v>2.7299641131435699</v>
      </c>
      <c r="AE685" s="28">
        <v>0.67800000000000005</v>
      </c>
      <c r="AF685" s="94">
        <f t="shared" si="174"/>
        <v>0.78958058506514039</v>
      </c>
      <c r="AG685" s="94">
        <f t="shared" si="160"/>
        <v>0.7899016566915491</v>
      </c>
      <c r="AH685" s="94">
        <f t="shared" si="161"/>
        <v>0.78985502431731658</v>
      </c>
      <c r="AI685" s="94">
        <f t="shared" si="162"/>
        <v>0.79006234464458702</v>
      </c>
      <c r="AJ685" s="94">
        <f t="shared" si="163"/>
        <v>0.7900087765862237</v>
      </c>
      <c r="AK685" s="94">
        <f t="shared" si="164"/>
        <v>0.79015953581347032</v>
      </c>
      <c r="AL685" s="94">
        <f t="shared" si="165"/>
        <v>0.79010710087183367</v>
      </c>
      <c r="AM685" s="94">
        <f t="shared" si="166"/>
        <v>0.79022465719476831</v>
      </c>
      <c r="AO685" s="28">
        <v>0.67800000000000005</v>
      </c>
      <c r="AP685" s="94">
        <f t="shared" si="175"/>
        <v>0.28396700003161057</v>
      </c>
      <c r="AQ685" s="94">
        <f t="shared" si="167"/>
        <v>0.33939527598348457</v>
      </c>
      <c r="AR685" s="94">
        <f t="shared" si="168"/>
        <v>0.39545592523750345</v>
      </c>
      <c r="AS685" s="94">
        <f t="shared" si="169"/>
        <v>0.45085550125260798</v>
      </c>
      <c r="AT685" s="94">
        <f t="shared" si="170"/>
        <v>0.50691535436079971</v>
      </c>
      <c r="AU685" s="94">
        <f t="shared" si="171"/>
        <v>0.56230047629352231</v>
      </c>
      <c r="AV685" s="94">
        <f t="shared" si="172"/>
        <v>0.61836115943466308</v>
      </c>
      <c r="AW685" s="94">
        <f t="shared" si="173"/>
        <v>0.67373771996621901</v>
      </c>
      <c r="AY685" s="28">
        <v>0.67800000000000005</v>
      </c>
      <c r="AZ685" s="34">
        <f>(((L685-VLOOKUP(AZ$6,Data!$N$4:$Y$11,Data!$W$1,FALSE)/1000)*VLOOKUP(AZ$6,Data!$N$4:$Y$11,Data!$P$1,FALSE)^1.5+VLOOKUP(AZ$6,Data!$N$4:$Y$11,Data!$W$1,FALSE)/1000*(Mannings_n_bot)^1.5)/L685)^0.67</f>
        <v>4.8390365823351919E-2</v>
      </c>
      <c r="BA685" s="34">
        <f>(((M685-VLOOKUP(BA$6,Data!$N$4:$Y$11,Data!$W$1,FALSE)/1000)*VLOOKUP(BA$6,Data!$N$4:$Y$11,Data!$P$1,FALSE)^1.5+VLOOKUP(BA$6,Data!$N$4:$Y$11,Data!$W$1,FALSE)/1000*(Mannings_n_bot)^1.5)/M685)^0.67</f>
        <v>4.8257373116107602E-2</v>
      </c>
      <c r="BB685" s="34">
        <f>(((N685-VLOOKUP(BB$6,Data!$N$4:$Y$11,Data!$W$1,FALSE)/1000)*VLOOKUP(BB$6,Data!$N$4:$Y$11,Data!$P$1,FALSE)^1.5+VLOOKUP(BB$6,Data!$N$4:$Y$11,Data!$W$1,FALSE)/1000*(Mannings_n_bot)^1.5)/N685)^0.67</f>
        <v>4.8079665884523518E-2</v>
      </c>
      <c r="BC685" s="34">
        <f>(((O685-VLOOKUP(BC$6,Data!$N$4:$Y$11,Data!$W$1,FALSE)/1000)*VLOOKUP(BC$6,Data!$N$4:$Y$11,Data!$P$1,FALSE)^1.5+VLOOKUP(BC$6,Data!$N$4:$Y$11,Data!$W$1,FALSE)/1000*(Mannings_n_bot)^1.5)/O685)^0.67</f>
        <v>4.7877150277941143E-2</v>
      </c>
      <c r="BD685" s="34">
        <f>(((P685-VLOOKUP(BD$6,Data!$N$4:$Y$11,Data!$W$1,FALSE)/1000)*VLOOKUP(BD$6,Data!$N$4:$Y$11,Data!$P$1,FALSE)^1.5+VLOOKUP(BD$6,Data!$N$4:$Y$11,Data!$W$1,FALSE)/1000*(Mannings_n_bot)^1.5)/P685)^0.67</f>
        <v>4.7647458061078361E-2</v>
      </c>
      <c r="BE685" s="34">
        <f>(((Q685-VLOOKUP(BE$6,Data!$N$4:$Y$11,Data!$W$1,FALSE)/1000)*VLOOKUP(BE$6,Data!$N$4:$Y$11,Data!$P$1,FALSE)^1.5+VLOOKUP(BE$6,Data!$N$4:$Y$11,Data!$W$1,FALSE)/1000*(Mannings_n_bot)^1.5)/Q685)^0.67</f>
        <v>4.7442087672183775E-2</v>
      </c>
      <c r="BF685" s="34">
        <f>(((R685-VLOOKUP(BF$6,Data!$N$4:$Y$11,Data!$W$1,FALSE)/1000)*VLOOKUP(BF$6,Data!$N$4:$Y$11,Data!$P$1,FALSE)^1.5+VLOOKUP(BF$6,Data!$N$4:$Y$11,Data!$W$1,FALSE)/1000*(Mannings_n_bot)^1.5)/R685)^0.67</f>
        <v>4.7304120593136663E-2</v>
      </c>
      <c r="BG685" s="34">
        <f>(((S685-VLOOKUP(BG$6,Data!$N$4:$Y$11,Data!$W$1,FALSE)/1000)*VLOOKUP(BG$6,Data!$N$4:$Y$11,Data!$P$1,FALSE)^1.5+VLOOKUP(BG$6,Data!$N$4:$Y$11,Data!$W$1,FALSE)/1000*(Mannings_n_bot)^1.5)/S685)^0.67</f>
        <v>4.7187987942986974E-2</v>
      </c>
    </row>
    <row r="686" spans="1:59" x14ac:dyDescent="0.25">
      <c r="A686" s="28">
        <v>0.67900000000000005</v>
      </c>
      <c r="B686" s="94">
        <v>0.76677284958180114</v>
      </c>
      <c r="C686" s="94">
        <v>1.1005719380584351</v>
      </c>
      <c r="D686" s="94">
        <v>1.4931369688872642</v>
      </c>
      <c r="E686" s="94">
        <v>1.9468474267934264</v>
      </c>
      <c r="F686" s="94">
        <v>2.459104964433541</v>
      </c>
      <c r="G686" s="94">
        <v>3.0327254692386814</v>
      </c>
      <c r="H686" s="94">
        <v>3.6646752347003719</v>
      </c>
      <c r="I686" s="94">
        <v>4.3582052562761593</v>
      </c>
      <c r="K686" s="28">
        <v>0.67900000000000005</v>
      </c>
      <c r="L686" s="94">
        <v>2.6991357391960005</v>
      </c>
      <c r="M686" s="94">
        <v>3.2414439034051341</v>
      </c>
      <c r="N686" s="94">
        <v>3.7742218985291056</v>
      </c>
      <c r="O686" s="94">
        <v>4.3163873302021614</v>
      </c>
      <c r="P686" s="94">
        <v>4.8491708569985477</v>
      </c>
      <c r="Q686" s="94">
        <v>5.3912628929470143</v>
      </c>
      <c r="R686" s="94">
        <v>5.9240559872490897</v>
      </c>
      <c r="S686" s="94">
        <v>6.4661038973744143</v>
      </c>
      <c r="U686" s="28">
        <v>0.67900000000000005</v>
      </c>
      <c r="V686" s="94">
        <v>1.1398113488912651</v>
      </c>
      <c r="W686" s="94">
        <v>1.3678257427690801</v>
      </c>
      <c r="X686" s="94">
        <v>1.5928160108515743</v>
      </c>
      <c r="Y686" s="94">
        <v>1.8207670034443004</v>
      </c>
      <c r="Z686" s="94">
        <v>2.0457578875568583</v>
      </c>
      <c r="AA686" s="94">
        <v>2.2736765353211634</v>
      </c>
      <c r="AB686" s="94">
        <v>2.4986706232375879</v>
      </c>
      <c r="AC686" s="94">
        <v>2.7265699353650703</v>
      </c>
      <c r="AE686" s="28">
        <v>0.67900000000000005</v>
      </c>
      <c r="AF686" s="94">
        <f t="shared" si="174"/>
        <v>0.7905227264548591</v>
      </c>
      <c r="AG686" s="94">
        <f t="shared" si="160"/>
        <v>0.79084270080738417</v>
      </c>
      <c r="AH686" s="94">
        <f t="shared" si="161"/>
        <v>0.79079622775372049</v>
      </c>
      <c r="AI686" s="94">
        <f t="shared" si="162"/>
        <v>0.79100283988953857</v>
      </c>
      <c r="AJ686" s="94">
        <f t="shared" si="163"/>
        <v>0.79094945478538237</v>
      </c>
      <c r="AK686" s="94">
        <f t="shared" si="164"/>
        <v>0.79109969916981848</v>
      </c>
      <c r="AL686" s="94">
        <f t="shared" si="165"/>
        <v>0.79104744327443988</v>
      </c>
      <c r="AM686" s="94">
        <f t="shared" si="166"/>
        <v>0.79116459821363527</v>
      </c>
      <c r="AO686" s="28">
        <v>0.67900000000000005</v>
      </c>
      <c r="AP686" s="94">
        <f t="shared" si="175"/>
        <v>0.28408087761092077</v>
      </c>
      <c r="AQ686" s="94">
        <f t="shared" si="167"/>
        <v>0.33953138504179736</v>
      </c>
      <c r="AR686" s="94">
        <f t="shared" si="168"/>
        <v>0.39561451579441353</v>
      </c>
      <c r="AS686" s="94">
        <f t="shared" si="169"/>
        <v>0.45103631297663094</v>
      </c>
      <c r="AT686" s="94">
        <f t="shared" si="170"/>
        <v>0.50711864707436471</v>
      </c>
      <c r="AU686" s="94">
        <f t="shared" si="171"/>
        <v>0.56252598499809181</v>
      </c>
      <c r="AV686" s="94">
        <f t="shared" si="172"/>
        <v>0.61860914930382183</v>
      </c>
      <c r="AW686" s="94">
        <f t="shared" si="173"/>
        <v>0.67400792276873633</v>
      </c>
      <c r="AY686" s="28">
        <v>0.67900000000000005</v>
      </c>
      <c r="AZ686" s="34">
        <f>(((L686-VLOOKUP(AZ$6,Data!$N$4:$Y$11,Data!$W$1,FALSE)/1000)*VLOOKUP(AZ$6,Data!$N$4:$Y$11,Data!$P$1,FALSE)^1.5+VLOOKUP(AZ$6,Data!$N$4:$Y$11,Data!$W$1,FALSE)/1000*(Mannings_n_bot)^1.5)/L686)^0.67</f>
        <v>4.8378815129588033E-2</v>
      </c>
      <c r="BA686" s="34">
        <f>(((M686-VLOOKUP(BA$6,Data!$N$4:$Y$11,Data!$W$1,FALSE)/1000)*VLOOKUP(BA$6,Data!$N$4:$Y$11,Data!$P$1,FALSE)^1.5+VLOOKUP(BA$6,Data!$N$4:$Y$11,Data!$W$1,FALSE)/1000*(Mannings_n_bot)^1.5)/M686)^0.67</f>
        <v>4.8245619966393559E-2</v>
      </c>
      <c r="BB686" s="34">
        <f>(((N686-VLOOKUP(BB$6,Data!$N$4:$Y$11,Data!$W$1,FALSE)/1000)*VLOOKUP(BB$6,Data!$N$4:$Y$11,Data!$P$1,FALSE)^1.5+VLOOKUP(BB$6,Data!$N$4:$Y$11,Data!$W$1,FALSE)/1000*(Mannings_n_bot)^1.5)/N686)^0.67</f>
        <v>4.8067716973710026E-2</v>
      </c>
      <c r="BC686" s="34">
        <f>(((O686-VLOOKUP(BC$6,Data!$N$4:$Y$11,Data!$W$1,FALSE)/1000)*VLOOKUP(BC$6,Data!$N$4:$Y$11,Data!$P$1,FALSE)^1.5+VLOOKUP(BC$6,Data!$N$4:$Y$11,Data!$W$1,FALSE)/1000*(Mannings_n_bot)^1.5)/O686)^0.67</f>
        <v>4.7864934905455639E-2</v>
      </c>
      <c r="BD686" s="34">
        <f>(((P686-VLOOKUP(BD$6,Data!$N$4:$Y$11,Data!$W$1,FALSE)/1000)*VLOOKUP(BD$6,Data!$N$4:$Y$11,Data!$P$1,FALSE)^1.5+VLOOKUP(BD$6,Data!$N$4:$Y$11,Data!$W$1,FALSE)/1000*(Mannings_n_bot)^1.5)/P686)^0.67</f>
        <v>4.7634987018552476E-2</v>
      </c>
      <c r="BE686" s="34">
        <f>(((Q686-VLOOKUP(BE$6,Data!$N$4:$Y$11,Data!$W$1,FALSE)/1000)*VLOOKUP(BE$6,Data!$N$4:$Y$11,Data!$P$1,FALSE)^1.5+VLOOKUP(BE$6,Data!$N$4:$Y$11,Data!$W$1,FALSE)/1000*(Mannings_n_bot)^1.5)/Q686)^0.67</f>
        <v>4.7429353437378342E-2</v>
      </c>
      <c r="BF686" s="34">
        <f>(((R686-VLOOKUP(BF$6,Data!$N$4:$Y$11,Data!$W$1,FALSE)/1000)*VLOOKUP(BF$6,Data!$N$4:$Y$11,Data!$P$1,FALSE)^1.5+VLOOKUP(BF$6,Data!$N$4:$Y$11,Data!$W$1,FALSE)/1000*(Mannings_n_bot)^1.5)/R686)^0.67</f>
        <v>4.7291235500599549E-2</v>
      </c>
      <c r="BG686" s="34">
        <f>(((S686-VLOOKUP(BG$6,Data!$N$4:$Y$11,Data!$W$1,FALSE)/1000)*VLOOKUP(BG$6,Data!$N$4:$Y$11,Data!$P$1,FALSE)^1.5+VLOOKUP(BG$6,Data!$N$4:$Y$11,Data!$W$1,FALSE)/1000*(Mannings_n_bot)^1.5)/S686)^0.67</f>
        <v>4.7174947278201949E-2</v>
      </c>
    </row>
    <row r="687" spans="1:59" x14ac:dyDescent="0.25">
      <c r="A687" s="28">
        <v>0.68</v>
      </c>
      <c r="B687" s="94">
        <v>0.76768555317085552</v>
      </c>
      <c r="C687" s="94">
        <v>1.1018799095355465</v>
      </c>
      <c r="D687" s="94">
        <v>1.4949118886469028</v>
      </c>
      <c r="E687" s="94">
        <v>1.9491593306545412</v>
      </c>
      <c r="F687" s="94">
        <v>2.4620259467707841</v>
      </c>
      <c r="G687" s="94">
        <v>3.0363251507915003</v>
      </c>
      <c r="H687" s="94">
        <v>3.669026124520832</v>
      </c>
      <c r="I687" s="94">
        <v>4.3633765600030046</v>
      </c>
      <c r="K687" s="28">
        <v>0.68</v>
      </c>
      <c r="L687" s="94">
        <v>2.7012740794522805</v>
      </c>
      <c r="M687" s="94">
        <v>3.2440057821985295</v>
      </c>
      <c r="N687" s="94">
        <v>3.7772058906285082</v>
      </c>
      <c r="O687" s="94">
        <v>4.3197947236438532</v>
      </c>
      <c r="P687" s="94">
        <v>4.8530003584245129</v>
      </c>
      <c r="Q687" s="94">
        <v>5.3955157266946552</v>
      </c>
      <c r="R687" s="94">
        <v>5.9287309321224599</v>
      </c>
      <c r="S687" s="94">
        <v>6.4712021337262975</v>
      </c>
      <c r="U687" s="28">
        <v>0.68</v>
      </c>
      <c r="V687" s="94">
        <v>1.1383955414543361</v>
      </c>
      <c r="W687" s="94">
        <v>1.3661224883899283</v>
      </c>
      <c r="X687" s="94">
        <v>1.5908333074714966</v>
      </c>
      <c r="Y687" s="94">
        <v>1.8184969136528479</v>
      </c>
      <c r="Z687" s="94">
        <v>2.0432083415319497</v>
      </c>
      <c r="AA687" s="94">
        <v>2.2708396347345721</v>
      </c>
      <c r="AB687" s="94">
        <v>2.4955542595734035</v>
      </c>
      <c r="AC687" s="94">
        <v>2.7231662365953411</v>
      </c>
      <c r="AE687" s="28">
        <v>0.68</v>
      </c>
      <c r="AF687" s="94">
        <f t="shared" si="174"/>
        <v>0.79146369995184451</v>
      </c>
      <c r="AG687" s="94">
        <f t="shared" si="160"/>
        <v>0.79178257548505637</v>
      </c>
      <c r="AH687" s="94">
        <f t="shared" si="161"/>
        <v>0.79173626197679237</v>
      </c>
      <c r="AI687" s="94">
        <f t="shared" si="162"/>
        <v>0.79194216492062497</v>
      </c>
      <c r="AJ687" s="94">
        <f t="shared" si="163"/>
        <v>0.79188896302943668</v>
      </c>
      <c r="AK687" s="94">
        <f t="shared" si="164"/>
        <v>0.79203869184239195</v>
      </c>
      <c r="AL687" s="94">
        <f t="shared" si="165"/>
        <v>0.79198661524685754</v>
      </c>
      <c r="AM687" s="94">
        <f t="shared" si="166"/>
        <v>0.79210336823356453</v>
      </c>
      <c r="AO687" s="28">
        <v>0.68</v>
      </c>
      <c r="AP687" s="94">
        <f t="shared" si="175"/>
        <v>0.28419387688587083</v>
      </c>
      <c r="AQ687" s="94">
        <f t="shared" si="167"/>
        <v>0.33966644436397392</v>
      </c>
      <c r="AR687" s="94">
        <f t="shared" si="168"/>
        <v>0.39577188322084211</v>
      </c>
      <c r="AS687" s="94">
        <f t="shared" si="169"/>
        <v>0.45121573022580508</v>
      </c>
      <c r="AT687" s="94">
        <f t="shared" si="170"/>
        <v>0.50732037192143564</v>
      </c>
      <c r="AU687" s="94">
        <f t="shared" si="171"/>
        <v>0.56274975453580645</v>
      </c>
      <c r="AV687" s="94">
        <f t="shared" si="172"/>
        <v>0.61885522661210335</v>
      </c>
      <c r="AW687" s="94">
        <f t="shared" si="173"/>
        <v>0.67427604173607403</v>
      </c>
      <c r="AY687" s="28">
        <v>0.68</v>
      </c>
      <c r="AZ687" s="34">
        <f>(((L687-VLOOKUP(AZ$6,Data!$N$4:$Y$11,Data!$W$1,FALSE)/1000)*VLOOKUP(AZ$6,Data!$N$4:$Y$11,Data!$P$1,FALSE)^1.5+VLOOKUP(AZ$6,Data!$N$4:$Y$11,Data!$W$1,FALSE)/1000*(Mannings_n_bot)^1.5)/L687)^0.67</f>
        <v>4.8367267040358437E-2</v>
      </c>
      <c r="BA687" s="34">
        <f>(((M687-VLOOKUP(BA$6,Data!$N$4:$Y$11,Data!$W$1,FALSE)/1000)*VLOOKUP(BA$6,Data!$N$4:$Y$11,Data!$P$1,FALSE)^1.5+VLOOKUP(BA$6,Data!$N$4:$Y$11,Data!$W$1,FALSE)/1000*(Mannings_n_bot)^1.5)/M687)^0.67</f>
        <v>4.8233869358241546E-2</v>
      </c>
      <c r="BB687" s="34">
        <f>(((N687-VLOOKUP(BB$6,Data!$N$4:$Y$11,Data!$W$1,FALSE)/1000)*VLOOKUP(BB$6,Data!$N$4:$Y$11,Data!$P$1,FALSE)^1.5+VLOOKUP(BB$6,Data!$N$4:$Y$11,Data!$W$1,FALSE)/1000*(Mannings_n_bot)^1.5)/N687)^0.67</f>
        <v>4.8055770629428805E-2</v>
      </c>
      <c r="BC687" s="34">
        <f>(((O687-VLOOKUP(BC$6,Data!$N$4:$Y$11,Data!$W$1,FALSE)/1000)*VLOOKUP(BC$6,Data!$N$4:$Y$11,Data!$P$1,FALSE)^1.5+VLOOKUP(BC$6,Data!$N$4:$Y$11,Data!$W$1,FALSE)/1000*(Mannings_n_bot)^1.5)/O687)^0.67</f>
        <v>4.7852722062768485E-2</v>
      </c>
      <c r="BD687" s="34">
        <f>(((P687-VLOOKUP(BD$6,Data!$N$4:$Y$11,Data!$W$1,FALSE)/1000)*VLOOKUP(BD$6,Data!$N$4:$Y$11,Data!$P$1,FALSE)^1.5+VLOOKUP(BD$6,Data!$N$4:$Y$11,Data!$W$1,FALSE)/1000*(Mannings_n_bot)^1.5)/P687)^0.67</f>
        <v>4.7622518532542513E-2</v>
      </c>
      <c r="BE687" s="34">
        <f>(((Q687-VLOOKUP(BE$6,Data!$N$4:$Y$11,Data!$W$1,FALSE)/1000)*VLOOKUP(BE$6,Data!$N$4:$Y$11,Data!$P$1,FALSE)^1.5+VLOOKUP(BE$6,Data!$N$4:$Y$11,Data!$W$1,FALSE)/1000*(Mannings_n_bot)^1.5)/Q687)^0.67</f>
        <v>4.7416621730032936E-2</v>
      </c>
      <c r="BF687" s="34">
        <f>(((R687-VLOOKUP(BF$6,Data!$N$4:$Y$11,Data!$W$1,FALSE)/1000)*VLOOKUP(BF$6,Data!$N$4:$Y$11,Data!$P$1,FALSE)^1.5+VLOOKUP(BF$6,Data!$N$4:$Y$11,Data!$W$1,FALSE)/1000*(Mannings_n_bot)^1.5)/R687)^0.67</f>
        <v>4.7278352954717953E-2</v>
      </c>
      <c r="BG687" s="34">
        <f>(((S687-VLOOKUP(BG$6,Data!$N$4:$Y$11,Data!$W$1,FALSE)/1000)*VLOOKUP(BG$6,Data!$N$4:$Y$11,Data!$P$1,FALSE)^1.5+VLOOKUP(BG$6,Data!$N$4:$Y$11,Data!$W$1,FALSE)/1000*(Mannings_n_bot)^1.5)/S687)^0.67</f>
        <v>4.7161909132490042E-2</v>
      </c>
    </row>
    <row r="688" spans="1:59" x14ac:dyDescent="0.25">
      <c r="A688" s="28">
        <v>0.68100000000000005</v>
      </c>
      <c r="B688" s="94">
        <v>0.76859712073816622</v>
      </c>
      <c r="C688" s="94">
        <v>1.1031862489763551</v>
      </c>
      <c r="D688" s="94">
        <v>1.4966845945265477</v>
      </c>
      <c r="E688" s="94">
        <v>1.9514683462323013</v>
      </c>
      <c r="F688" s="94">
        <v>2.4649432814056462</v>
      </c>
      <c r="G688" s="94">
        <v>3.0399203318520609</v>
      </c>
      <c r="H688" s="94">
        <v>3.673371576855021</v>
      </c>
      <c r="I688" s="94">
        <v>4.3685413950681156</v>
      </c>
      <c r="K688" s="28">
        <v>0.68100000000000005</v>
      </c>
      <c r="L688" s="94">
        <v>2.7034150845720042</v>
      </c>
      <c r="M688" s="94">
        <v>3.2465708616016635</v>
      </c>
      <c r="N688" s="94">
        <v>3.780193609350631</v>
      </c>
      <c r="O688" s="94">
        <v>4.3232063793028246</v>
      </c>
      <c r="P688" s="94">
        <v>4.8568346480887339</v>
      </c>
      <c r="Q688" s="94">
        <v>5.399773884196855</v>
      </c>
      <c r="R688" s="94">
        <v>5.9334117267827189</v>
      </c>
      <c r="S688" s="94">
        <v>6.4763067553342282</v>
      </c>
      <c r="U688" s="28">
        <v>0.68100000000000005</v>
      </c>
      <c r="V688" s="94">
        <v>1.1369757123921767</v>
      </c>
      <c r="W688" s="94">
        <v>1.364414423734517</v>
      </c>
      <c r="X688" s="94">
        <v>1.5888449998998899</v>
      </c>
      <c r="Y688" s="94">
        <v>1.8162204312960726</v>
      </c>
      <c r="Z688" s="94">
        <v>2.0406516090510607</v>
      </c>
      <c r="AA688" s="94">
        <v>2.267994759455763</v>
      </c>
      <c r="AB688" s="94">
        <v>2.4924291273278629</v>
      </c>
      <c r="AC688" s="94">
        <v>2.7197529810885812</v>
      </c>
      <c r="AE688" s="28">
        <v>0.68100000000000005</v>
      </c>
      <c r="AF688" s="94">
        <f t="shared" si="174"/>
        <v>0.79240350224016398</v>
      </c>
      <c r="AG688" s="94">
        <f t="shared" si="160"/>
        <v>0.79272127742339837</v>
      </c>
      <c r="AH688" s="94">
        <f t="shared" si="161"/>
        <v>0.79267512368322024</v>
      </c>
      <c r="AI688" s="94">
        <f t="shared" si="162"/>
        <v>0.79288031644406809</v>
      </c>
      <c r="AJ688" s="94">
        <f t="shared" si="163"/>
        <v>0.79282729802214502</v>
      </c>
      <c r="AK688" s="94">
        <f t="shared" si="164"/>
        <v>0.79297651054188156</v>
      </c>
      <c r="AL688" s="94">
        <f t="shared" si="165"/>
        <v>0.79292461349736609</v>
      </c>
      <c r="AM688" s="94">
        <f t="shared" si="166"/>
        <v>0.79304096396824086</v>
      </c>
      <c r="AO688" s="28">
        <v>0.68100000000000005</v>
      </c>
      <c r="AP688" s="94">
        <f t="shared" si="175"/>
        <v>0.28430599693122893</v>
      </c>
      <c r="AQ688" s="94">
        <f t="shared" si="167"/>
        <v>0.3398004528483044</v>
      </c>
      <c r="AR688" s="94">
        <f t="shared" si="168"/>
        <v>0.39592802623240536</v>
      </c>
      <c r="AS688" s="94">
        <f t="shared" si="169"/>
        <v>0.45139375153933825</v>
      </c>
      <c r="AT688" s="94">
        <f t="shared" si="170"/>
        <v>0.50752052725856189</v>
      </c>
      <c r="AU688" s="94">
        <f t="shared" si="171"/>
        <v>0.56297178308684104</v>
      </c>
      <c r="AV688" s="94">
        <f t="shared" si="172"/>
        <v>0.61909938935702979</v>
      </c>
      <c r="AW688" s="94">
        <f t="shared" si="173"/>
        <v>0.67454207468939831</v>
      </c>
      <c r="AY688" s="28">
        <v>0.68100000000000005</v>
      </c>
      <c r="AZ688" s="34">
        <f>(((L688-VLOOKUP(AZ$6,Data!$N$4:$Y$11,Data!$W$1,FALSE)/1000)*VLOOKUP(AZ$6,Data!$N$4:$Y$11,Data!$P$1,FALSE)^1.5+VLOOKUP(AZ$6,Data!$N$4:$Y$11,Data!$W$1,FALSE)/1000*(Mannings_n_bot)^1.5)/L688)^0.67</f>
        <v>4.8355721504780132E-2</v>
      </c>
      <c r="BA688" s="34">
        <f>(((M688-VLOOKUP(BA$6,Data!$N$4:$Y$11,Data!$W$1,FALSE)/1000)*VLOOKUP(BA$6,Data!$N$4:$Y$11,Data!$P$1,FALSE)^1.5+VLOOKUP(BA$6,Data!$N$4:$Y$11,Data!$W$1,FALSE)/1000*(Mannings_n_bot)^1.5)/M688)^0.67</f>
        <v>4.8222121240021586E-2</v>
      </c>
      <c r="BB688" s="34">
        <f>(((N688-VLOOKUP(BB$6,Data!$N$4:$Y$11,Data!$W$1,FALSE)/1000)*VLOOKUP(BB$6,Data!$N$4:$Y$11,Data!$P$1,FALSE)^1.5+VLOOKUP(BB$6,Data!$N$4:$Y$11,Data!$W$1,FALSE)/1000*(Mannings_n_bot)^1.5)/N688)^0.67</f>
        <v>4.8043826799169596E-2</v>
      </c>
      <c r="BC688" s="34">
        <f>(((O688-VLOOKUP(BC$6,Data!$N$4:$Y$11,Data!$W$1,FALSE)/1000)*VLOOKUP(BC$6,Data!$N$4:$Y$11,Data!$P$1,FALSE)^1.5+VLOOKUP(BC$6,Data!$N$4:$Y$11,Data!$W$1,FALSE)/1000*(Mannings_n_bot)^1.5)/O688)^0.67</f>
        <v>4.7840511696293109E-2</v>
      </c>
      <c r="BD688" s="34">
        <f>(((P688-VLOOKUP(BD$6,Data!$N$4:$Y$11,Data!$W$1,FALSE)/1000)*VLOOKUP(BD$6,Data!$N$4:$Y$11,Data!$P$1,FALSE)^1.5+VLOOKUP(BD$6,Data!$N$4:$Y$11,Data!$W$1,FALSE)/1000*(Mannings_n_bot)^1.5)/P688)^0.67</f>
        <v>4.7610052548313929E-2</v>
      </c>
      <c r="BE688" s="34">
        <f>(((Q688-VLOOKUP(BE$6,Data!$N$4:$Y$11,Data!$W$1,FALSE)/1000)*VLOOKUP(BE$6,Data!$N$4:$Y$11,Data!$P$1,FALSE)^1.5+VLOOKUP(BE$6,Data!$N$4:$Y$11,Data!$W$1,FALSE)/1000*(Mannings_n_bot)^1.5)/Q688)^0.67</f>
        <v>4.7403892494325729E-2</v>
      </c>
      <c r="BF688" s="34">
        <f>(((R688-VLOOKUP(BF$6,Data!$N$4:$Y$11,Data!$W$1,FALSE)/1000)*VLOOKUP(BF$6,Data!$N$4:$Y$11,Data!$P$1,FALSE)^1.5+VLOOKUP(BF$6,Data!$N$4:$Y$11,Data!$W$1,FALSE)/1000*(Mannings_n_bot)^1.5)/R688)^0.67</f>
        <v>4.7265472898981732E-2</v>
      </c>
      <c r="BG688" s="34">
        <f>(((S688-VLOOKUP(BG$6,Data!$N$4:$Y$11,Data!$W$1,FALSE)/1000)*VLOOKUP(BG$6,Data!$N$4:$Y$11,Data!$P$1,FALSE)^1.5+VLOOKUP(BG$6,Data!$N$4:$Y$11,Data!$W$1,FALSE)/1000*(Mannings_n_bot)^1.5)/S688)^0.67</f>
        <v>4.7148873448711971E-2</v>
      </c>
    </row>
    <row r="689" spans="1:59" x14ac:dyDescent="0.25">
      <c r="A689" s="28">
        <v>0.68200000000000005</v>
      </c>
      <c r="B689" s="94">
        <v>0.7695075490553821</v>
      </c>
      <c r="C689" s="94">
        <v>1.1044909517695698</v>
      </c>
      <c r="D689" s="94">
        <v>1.4984550802656744</v>
      </c>
      <c r="E689" s="94">
        <v>1.9537744653894686</v>
      </c>
      <c r="F689" s="94">
        <v>2.4678569580514447</v>
      </c>
      <c r="G689" s="94">
        <v>3.0435109997631944</v>
      </c>
      <c r="H689" s="94">
        <v>3.6777115763961121</v>
      </c>
      <c r="I689" s="94">
        <v>4.3736997433004081</v>
      </c>
      <c r="K689" s="28">
        <v>0.68200000000000005</v>
      </c>
      <c r="L689" s="94">
        <v>2.7055587688069536</v>
      </c>
      <c r="M689" s="94">
        <v>3.2491391586989988</v>
      </c>
      <c r="N689" s="94">
        <v>3.7831850745932161</v>
      </c>
      <c r="O689" s="94">
        <v>4.3266223199086919</v>
      </c>
      <c r="P689" s="94">
        <v>4.8606737515340717</v>
      </c>
      <c r="Q689" s="94">
        <v>5.404037393827946</v>
      </c>
      <c r="R689" s="94">
        <v>5.9380984024174621</v>
      </c>
      <c r="S689" s="94">
        <v>6.4814177962170261</v>
      </c>
      <c r="U689" s="28">
        <v>0.68200000000000005</v>
      </c>
      <c r="V689" s="94">
        <v>1.1355518466195569</v>
      </c>
      <c r="W689" s="94">
        <v>1.3627015307146673</v>
      </c>
      <c r="X689" s="94">
        <v>1.5868510670707758</v>
      </c>
      <c r="Y689" s="94">
        <v>1.8139375323060649</v>
      </c>
      <c r="Z689" s="94">
        <v>2.0380876630684752</v>
      </c>
      <c r="AA689" s="94">
        <v>2.2651418794376057</v>
      </c>
      <c r="AB689" s="94">
        <v>2.4892951934759835</v>
      </c>
      <c r="AC689" s="94">
        <v>2.7163301328186984</v>
      </c>
      <c r="AE689" s="28">
        <v>0.68200000000000005</v>
      </c>
      <c r="AF689" s="94">
        <f t="shared" si="174"/>
        <v>0.79334212999147224</v>
      </c>
      <c r="AG689" s="94">
        <f t="shared" si="160"/>
        <v>0.79365880330885497</v>
      </c>
      <c r="AH689" s="94">
        <f t="shared" si="161"/>
        <v>0.79361280955730085</v>
      </c>
      <c r="AI689" s="94">
        <f t="shared" si="162"/>
        <v>0.79381729115371313</v>
      </c>
      <c r="AJ689" s="94">
        <f t="shared" si="163"/>
        <v>0.79376445645488647</v>
      </c>
      <c r="AK689" s="94">
        <f t="shared" si="164"/>
        <v>0.7939131519666095</v>
      </c>
      <c r="AL689" s="94">
        <f t="shared" si="165"/>
        <v>0.79386143472187309</v>
      </c>
      <c r="AM689" s="94">
        <f t="shared" si="166"/>
        <v>0.7939773821189855</v>
      </c>
      <c r="AO689" s="28">
        <v>0.68200000000000005</v>
      </c>
      <c r="AP689" s="94">
        <f t="shared" si="175"/>
        <v>0.28441723681156816</v>
      </c>
      <c r="AQ689" s="94">
        <f t="shared" si="167"/>
        <v>0.33993340938090921</v>
      </c>
      <c r="AR689" s="94">
        <f t="shared" si="168"/>
        <v>0.3960829435305368</v>
      </c>
      <c r="AS689" s="94">
        <f t="shared" si="169"/>
        <v>0.45157037544028122</v>
      </c>
      <c r="AT689" s="94">
        <f t="shared" si="170"/>
        <v>0.50771911142412451</v>
      </c>
      <c r="AU689" s="94">
        <f t="shared" si="171"/>
        <v>0.56319206881122741</v>
      </c>
      <c r="AV689" s="94">
        <f t="shared" si="172"/>
        <v>0.61934163551396815</v>
      </c>
      <c r="AW689" s="94">
        <f t="shared" si="173"/>
        <v>0.67480601942574692</v>
      </c>
      <c r="AY689" s="28">
        <v>0.68200000000000005</v>
      </c>
      <c r="AZ689" s="34">
        <f>(((L689-VLOOKUP(AZ$6,Data!$N$4:$Y$11,Data!$W$1,FALSE)/1000)*VLOOKUP(AZ$6,Data!$N$4:$Y$11,Data!$P$1,FALSE)^1.5+VLOOKUP(AZ$6,Data!$N$4:$Y$11,Data!$W$1,FALSE)/1000*(Mannings_n_bot)^1.5)/L689)^0.67</f>
        <v>4.8344178471738622E-2</v>
      </c>
      <c r="BA689" s="34">
        <f>(((M689-VLOOKUP(BA$6,Data!$N$4:$Y$11,Data!$W$1,FALSE)/1000)*VLOOKUP(BA$6,Data!$N$4:$Y$11,Data!$P$1,FALSE)^1.5+VLOOKUP(BA$6,Data!$N$4:$Y$11,Data!$W$1,FALSE)/1000*(Mannings_n_bot)^1.5)/M689)^0.67</f>
        <v>4.8210375559866174E-2</v>
      </c>
      <c r="BB689" s="34">
        <f>(((N689-VLOOKUP(BB$6,Data!$N$4:$Y$11,Data!$W$1,FALSE)/1000)*VLOOKUP(BB$6,Data!$N$4:$Y$11,Data!$P$1,FALSE)^1.5+VLOOKUP(BB$6,Data!$N$4:$Y$11,Data!$W$1,FALSE)/1000*(Mannings_n_bot)^1.5)/N689)^0.67</f>
        <v>4.8031885430180277E-2</v>
      </c>
      <c r="BC689" s="34">
        <f>(((O689-VLOOKUP(BC$6,Data!$N$4:$Y$11,Data!$W$1,FALSE)/1000)*VLOOKUP(BC$6,Data!$N$4:$Y$11,Data!$P$1,FALSE)^1.5+VLOOKUP(BC$6,Data!$N$4:$Y$11,Data!$W$1,FALSE)/1000*(Mannings_n_bot)^1.5)/O689)^0.67</f>
        <v>4.7828303752193713E-2</v>
      </c>
      <c r="BD689" s="34">
        <f>(((P689-VLOOKUP(BD$6,Data!$N$4:$Y$11,Data!$W$1,FALSE)/1000)*VLOOKUP(BD$6,Data!$N$4:$Y$11,Data!$P$1,FALSE)^1.5+VLOOKUP(BD$6,Data!$N$4:$Y$11,Data!$W$1,FALSE)/1000*(Mannings_n_bot)^1.5)/P689)^0.67</f>
        <v>4.7597589010877468E-2</v>
      </c>
      <c r="BE689" s="34">
        <f>(((Q689-VLOOKUP(BE$6,Data!$N$4:$Y$11,Data!$W$1,FALSE)/1000)*VLOOKUP(BE$6,Data!$N$4:$Y$11,Data!$P$1,FALSE)^1.5+VLOOKUP(BE$6,Data!$N$4:$Y$11,Data!$W$1,FALSE)/1000*(Mannings_n_bot)^1.5)/Q689)^0.67</f>
        <v>4.7391165674173549E-2</v>
      </c>
      <c r="BF689" s="34">
        <f>(((R689-VLOOKUP(BF$6,Data!$N$4:$Y$11,Data!$W$1,FALSE)/1000)*VLOOKUP(BF$6,Data!$N$4:$Y$11,Data!$P$1,FALSE)^1.5+VLOOKUP(BF$6,Data!$N$4:$Y$11,Data!$W$1,FALSE)/1000*(Mannings_n_bot)^1.5)/R689)^0.67</f>
        <v>4.7252595276616072E-2</v>
      </c>
      <c r="BG689" s="34">
        <f>(((S689-VLOOKUP(BG$6,Data!$N$4:$Y$11,Data!$W$1,FALSE)/1000)*VLOOKUP(BG$6,Data!$N$4:$Y$11,Data!$P$1,FALSE)^1.5+VLOOKUP(BG$6,Data!$N$4:$Y$11,Data!$W$1,FALSE)/1000*(Mannings_n_bot)^1.5)/S689)^0.67</f>
        <v>4.7135840169459493E-2</v>
      </c>
    </row>
    <row r="690" spans="1:59" x14ac:dyDescent="0.25">
      <c r="A690" s="28">
        <v>0.68300000000000005</v>
      </c>
      <c r="B690" s="94">
        <v>0.77041683488201762</v>
      </c>
      <c r="C690" s="94">
        <v>1.1057940132865229</v>
      </c>
      <c r="D690" s="94">
        <v>1.5002233395801758</v>
      </c>
      <c r="E690" s="94">
        <v>1.956077679958107</v>
      </c>
      <c r="F690" s="94">
        <v>2.470766966382699</v>
      </c>
      <c r="G690" s="94">
        <v>3.0470971418199433</v>
      </c>
      <c r="H690" s="94">
        <v>3.6820461077795104</v>
      </c>
      <c r="I690" s="94">
        <v>4.3788515864601569</v>
      </c>
      <c r="K690" s="28">
        <v>0.68300000000000005</v>
      </c>
      <c r="L690" s="94">
        <v>2.7077051465196584</v>
      </c>
      <c r="M690" s="94">
        <v>3.251710690707823</v>
      </c>
      <c r="N690" s="94">
        <v>3.7861803064086872</v>
      </c>
      <c r="O690" s="94">
        <v>4.3300425683678236</v>
      </c>
      <c r="P690" s="94">
        <v>4.8645176945020028</v>
      </c>
      <c r="Q690" s="94">
        <v>5.4083062841829381</v>
      </c>
      <c r="R690" s="94">
        <v>5.9427909904568299</v>
      </c>
      <c r="S690" s="94">
        <v>6.4865352906581242</v>
      </c>
      <c r="U690" s="28">
        <v>0.68300000000000005</v>
      </c>
      <c r="V690" s="94">
        <v>1.1341239289324934</v>
      </c>
      <c r="W690" s="94">
        <v>1.3609837910998799</v>
      </c>
      <c r="X690" s="94">
        <v>1.584851487752414</v>
      </c>
      <c r="Y690" s="94">
        <v>1.8116481924255887</v>
      </c>
      <c r="Z690" s="94">
        <v>2.0355164763257152</v>
      </c>
      <c r="AA690" s="94">
        <v>2.2622809643966479</v>
      </c>
      <c r="AB690" s="94">
        <v>2.4861524247330187</v>
      </c>
      <c r="AC690" s="94">
        <v>2.7128976554762829</v>
      </c>
      <c r="AE690" s="28">
        <v>0.68300000000000005</v>
      </c>
      <c r="AF690" s="94">
        <f t="shared" si="174"/>
        <v>0.7942795798649136</v>
      </c>
      <c r="AG690" s="94">
        <f t="shared" si="160"/>
        <v>0.79459514981538448</v>
      </c>
      <c r="AH690" s="94">
        <f t="shared" si="161"/>
        <v>0.79454931627084113</v>
      </c>
      <c r="AI690" s="94">
        <f t="shared" si="162"/>
        <v>0.79475308573093306</v>
      </c>
      <c r="AJ690" s="94">
        <f t="shared" si="163"/>
        <v>0.79470043500656107</v>
      </c>
      <c r="AK690" s="94">
        <f t="shared" si="164"/>
        <v>0.79484861280243202</v>
      </c>
      <c r="AL690" s="94">
        <f t="shared" si="165"/>
        <v>0.79479707560381618</v>
      </c>
      <c r="AM690" s="94">
        <f t="shared" si="166"/>
        <v>0.79491261937465918</v>
      </c>
      <c r="AO690" s="28">
        <v>0.68300000000000005</v>
      </c>
      <c r="AP690" s="94">
        <f t="shared" si="175"/>
        <v>0.28452759558117724</v>
      </c>
      <c r="AQ690" s="94">
        <f t="shared" si="167"/>
        <v>0.34006531283563141</v>
      </c>
      <c r="AR690" s="94">
        <f t="shared" si="168"/>
        <v>0.39623663380236257</v>
      </c>
      <c r="AS690" s="94">
        <f t="shared" si="169"/>
        <v>0.45174560043538681</v>
      </c>
      <c r="AT690" s="94">
        <f t="shared" si="170"/>
        <v>0.5079161227381741</v>
      </c>
      <c r="AU690" s="94">
        <f t="shared" si="171"/>
        <v>0.5634106098486773</v>
      </c>
      <c r="AV690" s="94">
        <f t="shared" si="172"/>
        <v>0.61958196303593482</v>
      </c>
      <c r="AW690" s="94">
        <f t="shared" si="173"/>
        <v>0.67506787371781618</v>
      </c>
      <c r="AY690" s="28">
        <v>0.68300000000000005</v>
      </c>
      <c r="AZ690" s="34">
        <f>(((L690-VLOOKUP(AZ$6,Data!$N$4:$Y$11,Data!$W$1,FALSE)/1000)*VLOOKUP(AZ$6,Data!$N$4:$Y$11,Data!$P$1,FALSE)^1.5+VLOOKUP(AZ$6,Data!$N$4:$Y$11,Data!$W$1,FALSE)/1000*(Mannings_n_bot)^1.5)/L690)^0.67</f>
        <v>4.8332637889884504E-2</v>
      </c>
      <c r="BA690" s="34">
        <f>(((M690-VLOOKUP(BA$6,Data!$N$4:$Y$11,Data!$W$1,FALSE)/1000)*VLOOKUP(BA$6,Data!$N$4:$Y$11,Data!$P$1,FALSE)^1.5+VLOOKUP(BA$6,Data!$N$4:$Y$11,Data!$W$1,FALSE)/1000*(Mannings_n_bot)^1.5)/M690)^0.67</f>
        <v>4.8198632265666792E-2</v>
      </c>
      <c r="BB690" s="34">
        <f>(((N690-VLOOKUP(BB$6,Data!$N$4:$Y$11,Data!$W$1,FALSE)/1000)*VLOOKUP(BB$6,Data!$N$4:$Y$11,Data!$P$1,FALSE)^1.5+VLOOKUP(BB$6,Data!$N$4:$Y$11,Data!$W$1,FALSE)/1000*(Mannings_n_bot)^1.5)/N690)^0.67</f>
        <v>4.8019946469463566E-2</v>
      </c>
      <c r="BC690" s="34">
        <f>(((O690-VLOOKUP(BC$6,Data!$N$4:$Y$11,Data!$W$1,FALSE)/1000)*VLOOKUP(BC$6,Data!$N$4:$Y$11,Data!$P$1,FALSE)^1.5+VLOOKUP(BC$6,Data!$N$4:$Y$11,Data!$W$1,FALSE)/1000*(Mannings_n_bot)^1.5)/O690)^0.67</f>
        <v>4.7816098176382368E-2</v>
      </c>
      <c r="BD690" s="34">
        <f>(((P690-VLOOKUP(BD$6,Data!$N$4:$Y$11,Data!$W$1,FALSE)/1000)*VLOOKUP(BD$6,Data!$N$4:$Y$11,Data!$P$1,FALSE)^1.5+VLOOKUP(BD$6,Data!$N$4:$Y$11,Data!$W$1,FALSE)/1000*(Mannings_n_bot)^1.5)/P690)^0.67</f>
        <v>4.7585127864985914E-2</v>
      </c>
      <c r="BE690" s="34">
        <f>(((Q690-VLOOKUP(BE$6,Data!$N$4:$Y$11,Data!$W$1,FALSE)/1000)*VLOOKUP(BE$6,Data!$N$4:$Y$11,Data!$P$1,FALSE)^1.5+VLOOKUP(BE$6,Data!$N$4:$Y$11,Data!$W$1,FALSE)/1000*(Mannings_n_bot)^1.5)/Q690)^0.67</f>
        <v>4.7378441213228054E-2</v>
      </c>
      <c r="BF690" s="34">
        <f>(((R690-VLOOKUP(BF$6,Data!$N$4:$Y$11,Data!$W$1,FALSE)/1000)*VLOOKUP(BF$6,Data!$N$4:$Y$11,Data!$P$1,FALSE)^1.5+VLOOKUP(BF$6,Data!$N$4:$Y$11,Data!$W$1,FALSE)/1000*(Mannings_n_bot)^1.5)/R690)^0.67</f>
        <v>4.723972003057772E-2</v>
      </c>
      <c r="BG690" s="34">
        <f>(((S690-VLOOKUP(BG$6,Data!$N$4:$Y$11,Data!$W$1,FALSE)/1000)*VLOOKUP(BG$6,Data!$N$4:$Y$11,Data!$P$1,FALSE)^1.5+VLOOKUP(BG$6,Data!$N$4:$Y$11,Data!$W$1,FALSE)/1000*(Mannings_n_bot)^1.5)/S690)^0.67</f>
        <v>4.7122809237051609E-2</v>
      </c>
    </row>
    <row r="691" spans="1:59" x14ac:dyDescent="0.25">
      <c r="A691" s="28">
        <v>0.68400000000000005</v>
      </c>
      <c r="B691" s="94">
        <v>0.77132497496535646</v>
      </c>
      <c r="C691" s="94">
        <v>1.1070954288810353</v>
      </c>
      <c r="D691" s="94">
        <v>1.5019893661621782</v>
      </c>
      <c r="E691" s="94">
        <v>1.9583779817393401</v>
      </c>
      <c r="F691" s="94">
        <v>2.4736732960348351</v>
      </c>
      <c r="G691" s="94">
        <v>3.050678745269193</v>
      </c>
      <c r="H691" s="94">
        <v>3.6863751555823949</v>
      </c>
      <c r="I691" s="94">
        <v>4.3839969062384636</v>
      </c>
      <c r="K691" s="28">
        <v>0.68400000000000005</v>
      </c>
      <c r="L691" s="94">
        <v>2.7098542321846306</v>
      </c>
      <c r="M691" s="94">
        <v>3.2542854749797279</v>
      </c>
      <c r="N691" s="94">
        <v>3.7891793250058812</v>
      </c>
      <c r="O691" s="94">
        <v>4.3334671477653179</v>
      </c>
      <c r="P691" s="94">
        <v>4.8683665029348377</v>
      </c>
      <c r="Q691" s="94">
        <v>5.4125805840799917</v>
      </c>
      <c r="R691" s="94">
        <v>5.9474895225762063</v>
      </c>
      <c r="S691" s="94">
        <v>6.4916592732085121</v>
      </c>
      <c r="U691" s="28">
        <v>0.68400000000000005</v>
      </c>
      <c r="V691" s="94">
        <v>1.1326919440069609</v>
      </c>
      <c r="W691" s="94">
        <v>1.3592611865157873</v>
      </c>
      <c r="X691" s="94">
        <v>1.5828462405455002</v>
      </c>
      <c r="Y691" s="94">
        <v>1.809352387206028</v>
      </c>
      <c r="Z691" s="94">
        <v>2.0329380213492225</v>
      </c>
      <c r="AA691" s="94">
        <v>2.2594119838105406</v>
      </c>
      <c r="AB691" s="94">
        <v>2.4830007875516338</v>
      </c>
      <c r="AC691" s="94">
        <v>2.7094555124655235</v>
      </c>
      <c r="AE691" s="28">
        <v>0.68400000000000005</v>
      </c>
      <c r="AF691" s="94">
        <f t="shared" si="174"/>
        <v>0.79521584850702254</v>
      </c>
      <c r="AG691" s="94">
        <f t="shared" si="160"/>
        <v>0.79553031360436188</v>
      </c>
      <c r="AH691" s="94">
        <f t="shared" si="161"/>
        <v>0.79548464048306056</v>
      </c>
      <c r="AI691" s="94">
        <f t="shared" si="162"/>
        <v>0.79568769684452989</v>
      </c>
      <c r="AJ691" s="94">
        <f t="shared" si="163"/>
        <v>0.79563523034349504</v>
      </c>
      <c r="AK691" s="94">
        <f t="shared" si="164"/>
        <v>0.79578288972264344</v>
      </c>
      <c r="AL691" s="94">
        <f t="shared" si="165"/>
        <v>0.79573153281406461</v>
      </c>
      <c r="AM691" s="94">
        <f t="shared" si="166"/>
        <v>0.79584667241156526</v>
      </c>
      <c r="AO691" s="28">
        <v>0.68400000000000005</v>
      </c>
      <c r="AP691" s="94">
        <f t="shared" si="175"/>
        <v>0.28463707228396917</v>
      </c>
      <c r="AQ691" s="94">
        <f t="shared" si="167"/>
        <v>0.34019616207392861</v>
      </c>
      <c r="AR691" s="94">
        <f t="shared" si="168"/>
        <v>0.39638909572057451</v>
      </c>
      <c r="AS691" s="94">
        <f t="shared" si="169"/>
        <v>0.45191942501496435</v>
      </c>
      <c r="AT691" s="94">
        <f t="shared" si="170"/>
        <v>0.50811155950227049</v>
      </c>
      <c r="AU691" s="94">
        <f t="shared" si="171"/>
        <v>0.5636274043184033</v>
      </c>
      <c r="AV691" s="94">
        <f t="shared" si="172"/>
        <v>0.61982036985339817</v>
      </c>
      <c r="AW691" s="94">
        <f t="shared" si="173"/>
        <v>0.67532763531374729</v>
      </c>
      <c r="AY691" s="28">
        <v>0.68400000000000005</v>
      </c>
      <c r="AZ691" s="34">
        <f>(((L691-VLOOKUP(AZ$6,Data!$N$4:$Y$11,Data!$W$1,FALSE)/1000)*VLOOKUP(AZ$6,Data!$N$4:$Y$11,Data!$P$1,FALSE)^1.5+VLOOKUP(AZ$6,Data!$N$4:$Y$11,Data!$W$1,FALSE)/1000*(Mannings_n_bot)^1.5)/L691)^0.67</f>
        <v>4.8321099707630433E-2</v>
      </c>
      <c r="BA691" s="34">
        <f>(((M691-VLOOKUP(BA$6,Data!$N$4:$Y$11,Data!$W$1,FALSE)/1000)*VLOOKUP(BA$6,Data!$N$4:$Y$11,Data!$P$1,FALSE)^1.5+VLOOKUP(BA$6,Data!$N$4:$Y$11,Data!$W$1,FALSE)/1000*(Mannings_n_bot)^1.5)/M691)^0.67</f>
        <v>4.8186891305070742E-2</v>
      </c>
      <c r="BB691" s="34">
        <f>(((N691-VLOOKUP(BB$6,Data!$N$4:$Y$11,Data!$W$1,FALSE)/1000)*VLOOKUP(BB$6,Data!$N$4:$Y$11,Data!$P$1,FALSE)^1.5+VLOOKUP(BB$6,Data!$N$4:$Y$11,Data!$W$1,FALSE)/1000*(Mannings_n_bot)^1.5)/N691)^0.67</f>
        <v>4.8008009863773488E-2</v>
      </c>
      <c r="BC691" s="34">
        <f>(((O691-VLOOKUP(BC$6,Data!$N$4:$Y$11,Data!$W$1,FALSE)/1000)*VLOOKUP(BC$6,Data!$N$4:$Y$11,Data!$P$1,FALSE)^1.5+VLOOKUP(BC$6,Data!$N$4:$Y$11,Data!$W$1,FALSE)/1000*(Mannings_n_bot)^1.5)/O691)^0.67</f>
        <v>4.780389491451513E-2</v>
      </c>
      <c r="BD691" s="34">
        <f>(((P691-VLOOKUP(BD$6,Data!$N$4:$Y$11,Data!$W$1,FALSE)/1000)*VLOOKUP(BD$6,Data!$N$4:$Y$11,Data!$P$1,FALSE)^1.5+VLOOKUP(BD$6,Data!$N$4:$Y$11,Data!$W$1,FALSE)/1000*(Mannings_n_bot)^1.5)/P691)^0.67</f>
        <v>4.7572669055130246E-2</v>
      </c>
      <c r="BE691" s="34">
        <f>(((Q691-VLOOKUP(BE$6,Data!$N$4:$Y$11,Data!$W$1,FALSE)/1000)*VLOOKUP(BE$6,Data!$N$4:$Y$11,Data!$P$1,FALSE)^1.5+VLOOKUP(BE$6,Data!$N$4:$Y$11,Data!$W$1,FALSE)/1000*(Mannings_n_bot)^1.5)/Q691)^0.67</f>
        <v>4.7365719054872267E-2</v>
      </c>
      <c r="BF691" s="34">
        <f>(((R691-VLOOKUP(BF$6,Data!$N$4:$Y$11,Data!$W$1,FALSE)/1000)*VLOOKUP(BF$6,Data!$N$4:$Y$11,Data!$P$1,FALSE)^1.5+VLOOKUP(BF$6,Data!$N$4:$Y$11,Data!$W$1,FALSE)/1000*(Mannings_n_bot)^1.5)/R691)^0.67</f>
        <v>4.7226847103551448E-2</v>
      </c>
      <c r="BG691" s="34">
        <f>(((S691-VLOOKUP(BG$6,Data!$N$4:$Y$11,Data!$W$1,FALSE)/1000)*VLOOKUP(BG$6,Data!$N$4:$Y$11,Data!$P$1,FALSE)^1.5+VLOOKUP(BG$6,Data!$N$4:$Y$11,Data!$W$1,FALSE)/1000*(Mannings_n_bot)^1.5)/S691)^0.67</f>
        <v>4.7109780593531048E-2</v>
      </c>
    </row>
    <row r="692" spans="1:59" x14ac:dyDescent="0.25">
      <c r="A692" s="28">
        <v>0.68500000000000005</v>
      </c>
      <c r="B692" s="94">
        <v>0.77223196604035671</v>
      </c>
      <c r="C692" s="94">
        <v>1.1083951938892775</v>
      </c>
      <c r="D692" s="94">
        <v>1.5037531536798547</v>
      </c>
      <c r="E692" s="94">
        <v>1.9606753625031041</v>
      </c>
      <c r="F692" s="94">
        <v>2.4765759366038731</v>
      </c>
      <c r="G692" s="94">
        <v>3.0542557973092745</v>
      </c>
      <c r="H692" s="94">
        <v>3.6906987043232657</v>
      </c>
      <c r="I692" s="94">
        <v>4.389135684256698</v>
      </c>
      <c r="K692" s="28">
        <v>0.68500000000000005</v>
      </c>
      <c r="L692" s="94">
        <v>2.7120060403896176</v>
      </c>
      <c r="M692" s="94">
        <v>3.2568635290021115</v>
      </c>
      <c r="N692" s="94">
        <v>3.7921821507517937</v>
      </c>
      <c r="O692" s="94">
        <v>4.3368960813669926</v>
      </c>
      <c r="P692" s="94">
        <v>4.8722202029779575</v>
      </c>
      <c r="Q692" s="94">
        <v>5.4168603225628882</v>
      </c>
      <c r="R692" s="94">
        <v>5.9521940306989674</v>
      </c>
      <c r="S692" s="94">
        <v>6.4967897786897231</v>
      </c>
      <c r="U692" s="28">
        <v>0.68500000000000005</v>
      </c>
      <c r="V692" s="94">
        <v>1.1312558763975826</v>
      </c>
      <c r="W692" s="94">
        <v>1.357533698442587</v>
      </c>
      <c r="X692" s="94">
        <v>1.5808353038813383</v>
      </c>
      <c r="Y692" s="94">
        <v>1.8070500920052999</v>
      </c>
      <c r="Z692" s="94">
        <v>2.0303522704480179</v>
      </c>
      <c r="AA692" s="94">
        <v>2.2565349069154501</v>
      </c>
      <c r="AB692" s="94">
        <v>2.479840248119046</v>
      </c>
      <c r="AC692" s="94">
        <v>2.7060036669010903</v>
      </c>
      <c r="AE692" s="28">
        <v>0.68500000000000005</v>
      </c>
      <c r="AF692" s="94">
        <f t="shared" si="174"/>
        <v>0.79615093255162639</v>
      </c>
      <c r="AG692" s="94">
        <f t="shared" si="160"/>
        <v>0.79646429132447949</v>
      </c>
      <c r="AH692" s="94">
        <f t="shared" si="161"/>
        <v>0.79641877884049284</v>
      </c>
      <c r="AI692" s="94">
        <f t="shared" si="162"/>
        <v>0.79662112115063377</v>
      </c>
      <c r="AJ692" s="94">
        <f t="shared" si="163"/>
        <v>0.79656883911933984</v>
      </c>
      <c r="AK692" s="94">
        <f t="shared" si="164"/>
        <v>0.79671597938787242</v>
      </c>
      <c r="AL692" s="94">
        <f t="shared" si="165"/>
        <v>0.79666480301082132</v>
      </c>
      <c r="AM692" s="94">
        <f t="shared" si="166"/>
        <v>0.79677953789334832</v>
      </c>
      <c r="AO692" s="28">
        <v>0.68500000000000005</v>
      </c>
      <c r="AP692" s="94">
        <f t="shared" si="175"/>
        <v>0.28474566595338952</v>
      </c>
      <c r="AQ692" s="94">
        <f t="shared" si="167"/>
        <v>0.34032595594476289</v>
      </c>
      <c r="AR692" s="94">
        <f t="shared" si="168"/>
        <v>0.39654032794330257</v>
      </c>
      <c r="AS692" s="94">
        <f t="shared" si="169"/>
        <v>0.45209184765273369</v>
      </c>
      <c r="AT692" s="94">
        <f t="shared" si="170"/>
        <v>0.508305419999318</v>
      </c>
      <c r="AU692" s="94">
        <f t="shared" si="171"/>
        <v>0.56384245031893487</v>
      </c>
      <c r="AV692" s="94">
        <f t="shared" si="172"/>
        <v>0.6200568538740775</v>
      </c>
      <c r="AW692" s="94">
        <f t="shared" si="173"/>
        <v>0.67558530193690547</v>
      </c>
      <c r="AY692" s="28">
        <v>0.68500000000000005</v>
      </c>
      <c r="AZ692" s="34">
        <f>(((L692-VLOOKUP(AZ$6,Data!$N$4:$Y$11,Data!$W$1,FALSE)/1000)*VLOOKUP(AZ$6,Data!$N$4:$Y$11,Data!$P$1,FALSE)^1.5+VLOOKUP(AZ$6,Data!$N$4:$Y$11,Data!$W$1,FALSE)/1000*(Mannings_n_bot)^1.5)/L692)^0.67</f>
        <v>4.830956387314754E-2</v>
      </c>
      <c r="BA692" s="34">
        <f>(((M692-VLOOKUP(BA$6,Data!$N$4:$Y$11,Data!$W$1,FALSE)/1000)*VLOOKUP(BA$6,Data!$N$4:$Y$11,Data!$P$1,FALSE)^1.5+VLOOKUP(BA$6,Data!$N$4:$Y$11,Data!$W$1,FALSE)/1000*(Mannings_n_bot)^1.5)/M692)^0.67</f>
        <v>4.8175152625477835E-2</v>
      </c>
      <c r="BB692" s="34">
        <f>(((N692-VLOOKUP(BB$6,Data!$N$4:$Y$11,Data!$W$1,FALSE)/1000)*VLOOKUP(BB$6,Data!$N$4:$Y$11,Data!$P$1,FALSE)^1.5+VLOOKUP(BB$6,Data!$N$4:$Y$11,Data!$W$1,FALSE)/1000*(Mannings_n_bot)^1.5)/N692)^0.67</f>
        <v>4.7996075559612189E-2</v>
      </c>
      <c r="BC692" s="34">
        <f>(((O692-VLOOKUP(BC$6,Data!$N$4:$Y$11,Data!$W$1,FALSE)/1000)*VLOOKUP(BC$6,Data!$N$4:$Y$11,Data!$P$1,FALSE)^1.5+VLOOKUP(BC$6,Data!$N$4:$Y$11,Data!$W$1,FALSE)/1000*(Mannings_n_bot)^1.5)/O692)^0.67</f>
        <v>4.7791693911988856E-2</v>
      </c>
      <c r="BD692" s="34">
        <f>(((P692-VLOOKUP(BD$6,Data!$N$4:$Y$11,Data!$W$1,FALSE)/1000)*VLOOKUP(BD$6,Data!$N$4:$Y$11,Data!$P$1,FALSE)^1.5+VLOOKUP(BD$6,Data!$N$4:$Y$11,Data!$W$1,FALSE)/1000*(Mannings_n_bot)^1.5)/P692)^0.67</f>
        <v>4.7560212525536306E-2</v>
      </c>
      <c r="BE692" s="34">
        <f>(((Q692-VLOOKUP(BE$6,Data!$N$4:$Y$11,Data!$W$1,FALSE)/1000)*VLOOKUP(BE$6,Data!$N$4:$Y$11,Data!$P$1,FALSE)^1.5+VLOOKUP(BE$6,Data!$N$4:$Y$11,Data!$W$1,FALSE)/1000*(Mannings_n_bot)^1.5)/Q692)^0.67</f>
        <v>4.7352999142216974E-2</v>
      </c>
      <c r="BF692" s="34">
        <f>(((R692-VLOOKUP(BF$6,Data!$N$4:$Y$11,Data!$W$1,FALSE)/1000)*VLOOKUP(BF$6,Data!$N$4:$Y$11,Data!$P$1,FALSE)^1.5+VLOOKUP(BF$6,Data!$N$4:$Y$11,Data!$W$1,FALSE)/1000*(Mannings_n_bot)^1.5)/R692)^0.67</f>
        <v>4.7213976437946253E-2</v>
      </c>
      <c r="BG692" s="34">
        <f>(((S692-VLOOKUP(BG$6,Data!$N$4:$Y$11,Data!$W$1,FALSE)/1000)*VLOOKUP(BG$6,Data!$N$4:$Y$11,Data!$P$1,FALSE)^1.5+VLOOKUP(BG$6,Data!$N$4:$Y$11,Data!$W$1,FALSE)/1000*(Mannings_n_bot)^1.5)/S692)^0.67</f>
        <v>4.7096754180660345E-2</v>
      </c>
    </row>
    <row r="693" spans="1:59" x14ac:dyDescent="0.25">
      <c r="A693" s="28">
        <v>0.68600000000000005</v>
      </c>
      <c r="B693" s="94">
        <v>0.77313780482955097</v>
      </c>
      <c r="C693" s="94">
        <v>1.1096933036296279</v>
      </c>
      <c r="D693" s="94">
        <v>1.5055146957772301</v>
      </c>
      <c r="E693" s="94">
        <v>1.9629698139879033</v>
      </c>
      <c r="F693" s="94">
        <v>2.4794748776461093</v>
      </c>
      <c r="G693" s="94">
        <v>3.0578282850896006</v>
      </c>
      <c r="H693" s="94">
        <v>3.6950167384614772</v>
      </c>
      <c r="I693" s="94">
        <v>4.3942679020659519</v>
      </c>
      <c r="K693" s="28">
        <v>0.68600000000000005</v>
      </c>
      <c r="L693" s="94">
        <v>2.7141605858368694</v>
      </c>
      <c r="M693" s="94">
        <v>3.2594448703996979</v>
      </c>
      <c r="N693" s="94">
        <v>3.7951888041733444</v>
      </c>
      <c r="O693" s="94">
        <v>4.3403293926214097</v>
      </c>
      <c r="P693" s="94">
        <v>4.8760788209820927</v>
      </c>
      <c r="Q693" s="94">
        <v>5.4211455289035877</v>
      </c>
      <c r="R693" s="94">
        <v>5.9569045469992528</v>
      </c>
      <c r="S693" s="94">
        <v>6.5019268421968661</v>
      </c>
      <c r="U693" s="28">
        <v>0.68600000000000005</v>
      </c>
      <c r="V693" s="94">
        <v>1.1298157105363063</v>
      </c>
      <c r="W693" s="94">
        <v>1.3558013082134535</v>
      </c>
      <c r="X693" s="94">
        <v>1.5788186560199966</v>
      </c>
      <c r="Y693" s="94">
        <v>1.8047412819857414</v>
      </c>
      <c r="Z693" s="94">
        <v>2.0277591957113281</v>
      </c>
      <c r="AA693" s="94">
        <v>2.2536497027033975</v>
      </c>
      <c r="AB693" s="94">
        <v>2.4766707723541201</v>
      </c>
      <c r="AC693" s="94">
        <v>2.7025420816049692</v>
      </c>
      <c r="AE693" s="28">
        <v>0.68600000000000005</v>
      </c>
      <c r="AF693" s="94">
        <f t="shared" si="174"/>
        <v>0.79708482861974228</v>
      </c>
      <c r="AG693" s="94">
        <f t="shared" si="160"/>
        <v>0.79739707961164419</v>
      </c>
      <c r="AH693" s="94">
        <f t="shared" si="161"/>
        <v>0.79735172797688181</v>
      </c>
      <c r="AI693" s="94">
        <f t="shared" si="162"/>
        <v>0.79755335529260463</v>
      </c>
      <c r="AJ693" s="94">
        <f t="shared" si="163"/>
        <v>0.79750125797497007</v>
      </c>
      <c r="AK693" s="94">
        <f t="shared" si="164"/>
        <v>0.79764787844598706</v>
      </c>
      <c r="AL693" s="94">
        <f t="shared" si="165"/>
        <v>0.79759688283952224</v>
      </c>
      <c r="AM693" s="94">
        <f t="shared" si="166"/>
        <v>0.79771121247089505</v>
      </c>
      <c r="AO693" s="28">
        <v>0.68600000000000005</v>
      </c>
      <c r="AP693" s="94">
        <f t="shared" si="175"/>
        <v>0.28485337561232249</v>
      </c>
      <c r="AQ693" s="94">
        <f t="shared" si="167"/>
        <v>0.3404546932844883</v>
      </c>
      <c r="AR693" s="94">
        <f t="shared" si="168"/>
        <v>0.39669032911398366</v>
      </c>
      <c r="AS693" s="94">
        <f t="shared" si="169"/>
        <v>0.4522628668056774</v>
      </c>
      <c r="AT693" s="94">
        <f t="shared" si="170"/>
        <v>0.50849770249339765</v>
      </c>
      <c r="AU693" s="94">
        <f t="shared" si="171"/>
        <v>0.56405574592793462</v>
      </c>
      <c r="AV693" s="94">
        <f t="shared" si="172"/>
        <v>0.62029141298274038</v>
      </c>
      <c r="AW693" s="94">
        <f t="shared" si="173"/>
        <v>0.67584087128566028</v>
      </c>
      <c r="AY693" s="28">
        <v>0.68600000000000005</v>
      </c>
      <c r="AZ693" s="34">
        <f>(((L693-VLOOKUP(AZ$6,Data!$N$4:$Y$11,Data!$W$1,FALSE)/1000)*VLOOKUP(AZ$6,Data!$N$4:$Y$11,Data!$P$1,FALSE)^1.5+VLOOKUP(AZ$6,Data!$N$4:$Y$11,Data!$W$1,FALSE)/1000*(Mannings_n_bot)^1.5)/L693)^0.67</f>
        <v>4.8298030334362418E-2</v>
      </c>
      <c r="BA693" s="34">
        <f>(((M693-VLOOKUP(BA$6,Data!$N$4:$Y$11,Data!$W$1,FALSE)/1000)*VLOOKUP(BA$6,Data!$N$4:$Y$11,Data!$P$1,FALSE)^1.5+VLOOKUP(BA$6,Data!$N$4:$Y$11,Data!$W$1,FALSE)/1000*(Mannings_n_bot)^1.5)/M693)^0.67</f>
        <v>4.8163416174036827E-2</v>
      </c>
      <c r="BB693" s="34">
        <f>(((N693-VLOOKUP(BB$6,Data!$N$4:$Y$11,Data!$W$1,FALSE)/1000)*VLOOKUP(BB$6,Data!$N$4:$Y$11,Data!$P$1,FALSE)^1.5+VLOOKUP(BB$6,Data!$N$4:$Y$11,Data!$W$1,FALSE)/1000*(Mannings_n_bot)^1.5)/N693)^0.67</f>
        <v>4.7984143503226218E-2</v>
      </c>
      <c r="BC693" s="34">
        <f>(((O693-VLOOKUP(BC$6,Data!$N$4:$Y$11,Data!$W$1,FALSE)/1000)*VLOOKUP(BC$6,Data!$N$4:$Y$11,Data!$P$1,FALSE)^1.5+VLOOKUP(BC$6,Data!$N$4:$Y$11,Data!$W$1,FALSE)/1000*(Mannings_n_bot)^1.5)/O693)^0.67</f>
        <v>4.7779495113937448E-2</v>
      </c>
      <c r="BD693" s="34">
        <f>(((P693-VLOOKUP(BD$6,Data!$N$4:$Y$11,Data!$W$1,FALSE)/1000)*VLOOKUP(BD$6,Data!$N$4:$Y$11,Data!$P$1,FALSE)^1.5+VLOOKUP(BD$6,Data!$N$4:$Y$11,Data!$W$1,FALSE)/1000*(Mannings_n_bot)^1.5)/P693)^0.67</f>
        <v>4.7547758220161093E-2</v>
      </c>
      <c r="BE693" s="34">
        <f>(((Q693-VLOOKUP(BE$6,Data!$N$4:$Y$11,Data!$W$1,FALSE)/1000)*VLOOKUP(BE$6,Data!$N$4:$Y$11,Data!$P$1,FALSE)^1.5+VLOOKUP(BE$6,Data!$N$4:$Y$11,Data!$W$1,FALSE)/1000*(Mannings_n_bot)^1.5)/Q693)^0.67</f>
        <v>4.7340281418096819E-2</v>
      </c>
      <c r="BF693" s="34">
        <f>(((R693-VLOOKUP(BF$6,Data!$N$4:$Y$11,Data!$W$1,FALSE)/1000)*VLOOKUP(BF$6,Data!$N$4:$Y$11,Data!$P$1,FALSE)^1.5+VLOOKUP(BF$6,Data!$N$4:$Y$11,Data!$W$1,FALSE)/1000*(Mannings_n_bot)^1.5)/R693)^0.67</f>
        <v>4.7201107975891658E-2</v>
      </c>
      <c r="BG693" s="34">
        <f>(((S693-VLOOKUP(BG$6,Data!$N$4:$Y$11,Data!$W$1,FALSE)/1000)*VLOOKUP(BG$6,Data!$N$4:$Y$11,Data!$P$1,FALSE)^1.5+VLOOKUP(BG$6,Data!$N$4:$Y$11,Data!$W$1,FALSE)/1000*(Mannings_n_bot)^1.5)/S693)^0.67</f>
        <v>4.708372993991821E-2</v>
      </c>
    </row>
    <row r="694" spans="1:59" x14ac:dyDescent="0.25">
      <c r="A694" s="28">
        <v>0.68700000000000006</v>
      </c>
      <c r="B694" s="94">
        <v>0.7740424880429484</v>
      </c>
      <c r="C694" s="94">
        <v>1.1109897534025348</v>
      </c>
      <c r="D694" s="94">
        <v>1.5072739860739957</v>
      </c>
      <c r="E694" s="94">
        <v>1.9652613279005586</v>
      </c>
      <c r="F694" s="94">
        <v>2.4823701086778098</v>
      </c>
      <c r="G694" s="94">
        <v>3.061396195710258</v>
      </c>
      <c r="H694" s="94">
        <v>3.6993292423967601</v>
      </c>
      <c r="I694" s="94">
        <v>4.3993935411464813</v>
      </c>
      <c r="K694" s="28">
        <v>0.68700000000000006</v>
      </c>
      <c r="L694" s="94">
        <v>2.7163178833444261</v>
      </c>
      <c r="M694" s="94">
        <v>3.2620295169360842</v>
      </c>
      <c r="N694" s="94">
        <v>3.7981993059591885</v>
      </c>
      <c r="O694" s="94">
        <v>4.3437671051619349</v>
      </c>
      <c r="P694" s="94">
        <v>4.8799423835056368</v>
      </c>
      <c r="Q694" s="94">
        <v>5.4254362326047652</v>
      </c>
      <c r="R694" s="94">
        <v>5.9616211039047844</v>
      </c>
      <c r="S694" s="94">
        <v>6.5070704991017108</v>
      </c>
      <c r="U694" s="28">
        <v>0.68700000000000006</v>
      </c>
      <c r="V694" s="94">
        <v>1.1283714307310584</v>
      </c>
      <c r="W694" s="94">
        <v>1.3540639970129231</v>
      </c>
      <c r="X694" s="94">
        <v>1.5767962750484195</v>
      </c>
      <c r="Y694" s="94">
        <v>1.8024259321119631</v>
      </c>
      <c r="Z694" s="94">
        <v>2.0251587690061679</v>
      </c>
      <c r="AA694" s="94">
        <v>2.2507563399196004</v>
      </c>
      <c r="AB694" s="94">
        <v>2.4734923259044308</v>
      </c>
      <c r="AC694" s="94">
        <v>2.6990707191032484</v>
      </c>
      <c r="AE694" s="28">
        <v>0.68700000000000006</v>
      </c>
      <c r="AF694" s="94">
        <f t="shared" si="174"/>
        <v>0.79801753331947567</v>
      </c>
      <c r="AG694" s="94">
        <f t="shared" si="160"/>
        <v>0.79832867508887906</v>
      </c>
      <c r="AH694" s="94">
        <f t="shared" si="161"/>
        <v>0.79828348451308406</v>
      </c>
      <c r="AI694" s="94">
        <f t="shared" si="162"/>
        <v>0.79848439590092912</v>
      </c>
      <c r="AJ694" s="94">
        <f t="shared" si="163"/>
        <v>0.79843248353838503</v>
      </c>
      <c r="AK694" s="94">
        <f t="shared" si="164"/>
        <v>0.79857858353198863</v>
      </c>
      <c r="AL694" s="94">
        <f t="shared" si="165"/>
        <v>0.79852776893273292</v>
      </c>
      <c r="AM694" s="94">
        <f t="shared" si="166"/>
        <v>0.79864169278223318</v>
      </c>
      <c r="AO694" s="28">
        <v>0.68700000000000006</v>
      </c>
      <c r="AP694" s="94">
        <f t="shared" si="175"/>
        <v>0.28496020027299607</v>
      </c>
      <c r="AQ694" s="94">
        <f t="shared" si="167"/>
        <v>0.34058237291673882</v>
      </c>
      <c r="AR694" s="94">
        <f t="shared" si="168"/>
        <v>0.39683909786123034</v>
      </c>
      <c r="AS694" s="94">
        <f t="shared" si="169"/>
        <v>0.4524324809138896</v>
      </c>
      <c r="AT694" s="94">
        <f t="shared" si="170"/>
        <v>0.50868840522959879</v>
      </c>
      <c r="AU694" s="94">
        <f t="shared" si="171"/>
        <v>0.5642672892020103</v>
      </c>
      <c r="AV694" s="94">
        <f t="shared" si="172"/>
        <v>0.62052404504099523</v>
      </c>
      <c r="AW694" s="94">
        <f t="shared" si="173"/>
        <v>0.67609434103315913</v>
      </c>
      <c r="AY694" s="28">
        <v>0.68700000000000006</v>
      </c>
      <c r="AZ694" s="34">
        <f>(((L694-VLOOKUP(AZ$6,Data!$N$4:$Y$11,Data!$W$1,FALSE)/1000)*VLOOKUP(AZ$6,Data!$N$4:$Y$11,Data!$P$1,FALSE)^1.5+VLOOKUP(AZ$6,Data!$N$4:$Y$11,Data!$W$1,FALSE)/1000*(Mannings_n_bot)^1.5)/L694)^0.67</f>
        <v>4.8286499038953559E-2</v>
      </c>
      <c r="BA694" s="34">
        <f>(((M694-VLOOKUP(BA$6,Data!$N$4:$Y$11,Data!$W$1,FALSE)/1000)*VLOOKUP(BA$6,Data!$N$4:$Y$11,Data!$P$1,FALSE)^1.5+VLOOKUP(BA$6,Data!$N$4:$Y$11,Data!$W$1,FALSE)/1000*(Mannings_n_bot)^1.5)/M694)^0.67</f>
        <v>4.815168189764206E-2</v>
      </c>
      <c r="BB694" s="34">
        <f>(((N694-VLOOKUP(BB$6,Data!$N$4:$Y$11,Data!$W$1,FALSE)/1000)*VLOOKUP(BB$6,Data!$N$4:$Y$11,Data!$P$1,FALSE)^1.5+VLOOKUP(BB$6,Data!$N$4:$Y$11,Data!$W$1,FALSE)/1000*(Mannings_n_bot)^1.5)/N694)^0.67</f>
        <v>4.797221364060332E-2</v>
      </c>
      <c r="BC694" s="34">
        <f>(((O694-VLOOKUP(BC$6,Data!$N$4:$Y$11,Data!$W$1,FALSE)/1000)*VLOOKUP(BC$6,Data!$N$4:$Y$11,Data!$P$1,FALSE)^1.5+VLOOKUP(BC$6,Data!$N$4:$Y$11,Data!$W$1,FALSE)/1000*(Mannings_n_bot)^1.5)/O694)^0.67</f>
        <v>4.7767298465228397E-2</v>
      </c>
      <c r="BD694" s="34">
        <f>(((P694-VLOOKUP(BD$6,Data!$N$4:$Y$11,Data!$W$1,FALSE)/1000)*VLOOKUP(BD$6,Data!$N$4:$Y$11,Data!$P$1,FALSE)^1.5+VLOOKUP(BD$6,Data!$N$4:$Y$11,Data!$W$1,FALSE)/1000*(Mannings_n_bot)^1.5)/P694)^0.67</f>
        <v>4.753530608268907E-2</v>
      </c>
      <c r="BE694" s="34">
        <f>(((Q694-VLOOKUP(BE$6,Data!$N$4:$Y$11,Data!$W$1,FALSE)/1000)*VLOOKUP(BE$6,Data!$N$4:$Y$11,Data!$P$1,FALSE)^1.5+VLOOKUP(BE$6,Data!$N$4:$Y$11,Data!$W$1,FALSE)/1000*(Mannings_n_bot)^1.5)/Q694)^0.67</f>
        <v>4.7327565825066725E-2</v>
      </c>
      <c r="BF694" s="34">
        <f>(((R694-VLOOKUP(BF$6,Data!$N$4:$Y$11,Data!$W$1,FALSE)/1000)*VLOOKUP(BF$6,Data!$N$4:$Y$11,Data!$P$1,FALSE)^1.5+VLOOKUP(BF$6,Data!$N$4:$Y$11,Data!$W$1,FALSE)/1000*(Mannings_n_bot)^1.5)/R694)^0.67</f>
        <v>4.7188241659233902E-2</v>
      </c>
      <c r="BG694" s="34">
        <f>(((S694-VLOOKUP(BG$6,Data!$N$4:$Y$11,Data!$W$1,FALSE)/1000)*VLOOKUP(BG$6,Data!$N$4:$Y$11,Data!$P$1,FALSE)^1.5+VLOOKUP(BG$6,Data!$N$4:$Y$11,Data!$W$1,FALSE)/1000*(Mannings_n_bot)^1.5)/S694)^0.67</f>
        <v>4.707070781249538E-2</v>
      </c>
    </row>
    <row r="695" spans="1:59" x14ac:dyDescent="0.25">
      <c r="A695" s="28">
        <v>0.68799999999999994</v>
      </c>
      <c r="B695" s="94">
        <v>0.77494601237793448</v>
      </c>
      <c r="C695" s="94">
        <v>1.1122845384903686</v>
      </c>
      <c r="D695" s="94">
        <v>1.5090310181653093</v>
      </c>
      <c r="E695" s="94">
        <v>1.9675498959159592</v>
      </c>
      <c r="F695" s="94">
        <v>2.4852616191748824</v>
      </c>
      <c r="G695" s="94">
        <v>3.0649595162216294</v>
      </c>
      <c r="H695" s="94">
        <v>3.7036362004687549</v>
      </c>
      <c r="I695" s="94">
        <v>4.4045125829071363</v>
      </c>
      <c r="K695" s="28">
        <v>0.68799999999999994</v>
      </c>
      <c r="L695" s="94">
        <v>2.7184779478474264</v>
      </c>
      <c r="M695" s="94">
        <v>3.2646174865153035</v>
      </c>
      <c r="N695" s="94">
        <v>3.8012136769615275</v>
      </c>
      <c r="O695" s="94">
        <v>4.3472092428088231</v>
      </c>
      <c r="P695" s="94">
        <v>4.8838109173169784</v>
      </c>
      <c r="Q695" s="94">
        <v>5.4297324634024369</v>
      </c>
      <c r="R695" s="94">
        <v>5.9663437340997358</v>
      </c>
      <c r="S695" s="94">
        <v>6.5122207850557912</v>
      </c>
      <c r="U695" s="28">
        <v>0.68799999999999994</v>
      </c>
      <c r="V695" s="94">
        <v>1.1269230211643813</v>
      </c>
      <c r="W695" s="94">
        <v>1.3523217458752625</v>
      </c>
      <c r="X695" s="94">
        <v>1.5747681388785326</v>
      </c>
      <c r="Y695" s="94">
        <v>1.8001040171486706</v>
      </c>
      <c r="Z695" s="94">
        <v>2.0225509619749027</v>
      </c>
      <c r="AA695" s="94">
        <v>2.2478547870597438</v>
      </c>
      <c r="AB695" s="94">
        <v>2.4703048741432703</v>
      </c>
      <c r="AC695" s="94">
        <v>2.695589541622867</v>
      </c>
      <c r="AE695" s="28">
        <v>0.68799999999999994</v>
      </c>
      <c r="AF695" s="94">
        <f t="shared" si="174"/>
        <v>0.79894904324591742</v>
      </c>
      <c r="AG695" s="94">
        <f t="shared" si="160"/>
        <v>0.79925907436621657</v>
      </c>
      <c r="AH695" s="94">
        <f t="shared" si="161"/>
        <v>0.7992140450569627</v>
      </c>
      <c r="AI695" s="94">
        <f t="shared" si="162"/>
        <v>0.79941423959312019</v>
      </c>
      <c r="AJ695" s="94">
        <f t="shared" si="163"/>
        <v>0.79936251242460321</v>
      </c>
      <c r="AK695" s="94">
        <f t="shared" si="164"/>
        <v>0.79950809126791278</v>
      </c>
      <c r="AL695" s="94">
        <f t="shared" si="165"/>
        <v>0.79945745791004841</v>
      </c>
      <c r="AM695" s="94">
        <f t="shared" si="166"/>
        <v>0.7995709754524275</v>
      </c>
      <c r="AO695" s="28">
        <v>0.68799999999999994</v>
      </c>
      <c r="AP695" s="94">
        <f t="shared" si="175"/>
        <v>0.28506613893688576</v>
      </c>
      <c r="AQ695" s="94">
        <f t="shared" si="167"/>
        <v>0.34070899365231178</v>
      </c>
      <c r="AR695" s="94">
        <f t="shared" si="168"/>
        <v>0.39698663279869661</v>
      </c>
      <c r="AS695" s="94">
        <f t="shared" si="169"/>
        <v>0.45260068840042395</v>
      </c>
      <c r="AT695" s="94">
        <f t="shared" si="170"/>
        <v>0.5088775264338472</v>
      </c>
      <c r="AU695" s="94">
        <f t="shared" si="171"/>
        <v>0.56447707817652437</v>
      </c>
      <c r="AV695" s="94">
        <f t="shared" si="172"/>
        <v>0.62075474788708229</v>
      </c>
      <c r="AW695" s="94">
        <f t="shared" si="173"/>
        <v>0.67634570882710054</v>
      </c>
      <c r="AY695" s="28">
        <v>0.68799999999999994</v>
      </c>
      <c r="AZ695" s="34">
        <f>(((L695-VLOOKUP(AZ$6,Data!$N$4:$Y$11,Data!$W$1,FALSE)/1000)*VLOOKUP(AZ$6,Data!$N$4:$Y$11,Data!$P$1,FALSE)^1.5+VLOOKUP(AZ$6,Data!$N$4:$Y$11,Data!$W$1,FALSE)/1000*(Mannings_n_bot)^1.5)/L695)^0.67</f>
        <v>4.8274969934347912E-2</v>
      </c>
      <c r="BA695" s="34">
        <f>(((M695-VLOOKUP(BA$6,Data!$N$4:$Y$11,Data!$W$1,FALSE)/1000)*VLOOKUP(BA$6,Data!$N$4:$Y$11,Data!$P$1,FALSE)^1.5+VLOOKUP(BA$6,Data!$N$4:$Y$11,Data!$W$1,FALSE)/1000*(Mannings_n_bot)^1.5)/M695)^0.67</f>
        <v>4.8139949742930031E-2</v>
      </c>
      <c r="BB695" s="34">
        <f>(((N695-VLOOKUP(BB$6,Data!$N$4:$Y$11,Data!$W$1,FALSE)/1000)*VLOOKUP(BB$6,Data!$N$4:$Y$11,Data!$P$1,FALSE)^1.5+VLOOKUP(BB$6,Data!$N$4:$Y$11,Data!$W$1,FALSE)/1000*(Mannings_n_bot)^1.5)/N695)^0.67</f>
        <v>4.7960285917468641E-2</v>
      </c>
      <c r="BC695" s="34">
        <f>(((O695-VLOOKUP(BC$6,Data!$N$4:$Y$11,Data!$W$1,FALSE)/1000)*VLOOKUP(BC$6,Data!$N$4:$Y$11,Data!$P$1,FALSE)^1.5+VLOOKUP(BC$6,Data!$N$4:$Y$11,Data!$W$1,FALSE)/1000*(Mannings_n_bot)^1.5)/O695)^0.67</f>
        <v>4.775510391045909E-2</v>
      </c>
      <c r="BD695" s="34">
        <f>(((P695-VLOOKUP(BD$6,Data!$N$4:$Y$11,Data!$W$1,FALSE)/1000)*VLOOKUP(BD$6,Data!$N$4:$Y$11,Data!$P$1,FALSE)^1.5+VLOOKUP(BD$6,Data!$N$4:$Y$11,Data!$W$1,FALSE)/1000*(Mannings_n_bot)^1.5)/P695)^0.67</f>
        <v>4.7522856056528513E-2</v>
      </c>
      <c r="BE695" s="34">
        <f>(((Q695-VLOOKUP(BE$6,Data!$N$4:$Y$11,Data!$W$1,FALSE)/1000)*VLOOKUP(BE$6,Data!$N$4:$Y$11,Data!$P$1,FALSE)^1.5+VLOOKUP(BE$6,Data!$N$4:$Y$11,Data!$W$1,FALSE)/1000*(Mannings_n_bot)^1.5)/Q695)^0.67</f>
        <v>4.7314852305398031E-2</v>
      </c>
      <c r="BF695" s="34">
        <f>(((R695-VLOOKUP(BF$6,Data!$N$4:$Y$11,Data!$W$1,FALSE)/1000)*VLOOKUP(BF$6,Data!$N$4:$Y$11,Data!$P$1,FALSE)^1.5+VLOOKUP(BF$6,Data!$N$4:$Y$11,Data!$W$1,FALSE)/1000*(Mannings_n_bot)^1.5)/R695)^0.67</f>
        <v>4.7175377429532046E-2</v>
      </c>
      <c r="BG695" s="34">
        <f>(((S695-VLOOKUP(BG$6,Data!$N$4:$Y$11,Data!$W$1,FALSE)/1000)*VLOOKUP(BG$6,Data!$N$4:$Y$11,Data!$P$1,FALSE)^1.5+VLOOKUP(BG$6,Data!$N$4:$Y$11,Data!$W$1,FALSE)/1000*(Mannings_n_bot)^1.5)/S695)^0.67</f>
        <v>4.7057687739291122E-2</v>
      </c>
    </row>
    <row r="696" spans="1:59" x14ac:dyDescent="0.25">
      <c r="A696" s="28">
        <v>0.68899999999999995</v>
      </c>
      <c r="B696" s="94">
        <v>0.77584837451917155</v>
      </c>
      <c r="C696" s="94">
        <v>1.1135776541572833</v>
      </c>
      <c r="D696" s="94">
        <v>1.510785785621604</v>
      </c>
      <c r="E696" s="94">
        <v>1.9698355096768005</v>
      </c>
      <c r="F696" s="94">
        <v>2.4881493985725611</v>
      </c>
      <c r="G696" s="94">
        <v>3.0685182336239851</v>
      </c>
      <c r="H696" s="94">
        <v>3.7079375969565329</v>
      </c>
      <c r="I696" s="94">
        <v>4.4096250086848015</v>
      </c>
      <c r="K696" s="28">
        <v>0.68899999999999995</v>
      </c>
      <c r="L696" s="94">
        <v>2.7206407943994328</v>
      </c>
      <c r="M696" s="94">
        <v>3.2672087971834198</v>
      </c>
      <c r="N696" s="94">
        <v>3.8042319381979723</v>
      </c>
      <c r="O696" s="94">
        <v>4.3506558295713296</v>
      </c>
      <c r="P696" s="94">
        <v>4.8876844493968878</v>
      </c>
      <c r="Q696" s="94">
        <v>5.4340342512685842</v>
      </c>
      <c r="R696" s="94">
        <v>5.9710724705276279</v>
      </c>
      <c r="S696" s="94">
        <v>6.5173777359935885</v>
      </c>
      <c r="U696" s="28">
        <v>0.68899999999999995</v>
      </c>
      <c r="V696" s="94">
        <v>1.1254704658920454</v>
      </c>
      <c r="W696" s="94">
        <v>1.3505745356828041</v>
      </c>
      <c r="X696" s="94">
        <v>1.5727342252453027</v>
      </c>
      <c r="Y696" s="94">
        <v>1.7977755116584622</v>
      </c>
      <c r="Z696" s="94">
        <v>2.0199357460327607</v>
      </c>
      <c r="AA696" s="94">
        <v>2.2449450123672308</v>
      </c>
      <c r="AB696" s="94">
        <v>2.4671083821666224</v>
      </c>
      <c r="AC696" s="94">
        <v>2.6920985110883029</v>
      </c>
      <c r="AE696" s="28">
        <v>0.68899999999999995</v>
      </c>
      <c r="AF696" s="94">
        <f t="shared" si="174"/>
        <v>0.79987935498104135</v>
      </c>
      <c r="AG696" s="94">
        <f t="shared" si="160"/>
        <v>0.80018827404059978</v>
      </c>
      <c r="AH696" s="94">
        <f t="shared" si="161"/>
        <v>0.80014340620328606</v>
      </c>
      <c r="AI696" s="94">
        <f t="shared" si="162"/>
        <v>0.80034288297361045</v>
      </c>
      <c r="AJ696" s="94">
        <f t="shared" si="163"/>
        <v>0.80029134123556067</v>
      </c>
      <c r="AK696" s="94">
        <f t="shared" si="164"/>
        <v>0.80043639826272317</v>
      </c>
      <c r="AL696" s="94">
        <f t="shared" si="165"/>
        <v>0.80038594637798888</v>
      </c>
      <c r="AM696" s="94">
        <f t="shared" si="166"/>
        <v>0.80049905709347891</v>
      </c>
      <c r="AO696" s="28">
        <v>0.68899999999999995</v>
      </c>
      <c r="AP696" s="94">
        <f t="shared" si="175"/>
        <v>0.28517119059461726</v>
      </c>
      <c r="AQ696" s="94">
        <f t="shared" si="167"/>
        <v>0.34083455428905279</v>
      </c>
      <c r="AR696" s="94">
        <f t="shared" si="168"/>
        <v>0.39713293252494181</v>
      </c>
      <c r="AS696" s="94">
        <f t="shared" si="169"/>
        <v>0.45276748767113772</v>
      </c>
      <c r="AT696" s="94">
        <f t="shared" si="170"/>
        <v>0.5090650643127308</v>
      </c>
      <c r="AU696" s="94">
        <f t="shared" si="171"/>
        <v>0.56468511086540074</v>
      </c>
      <c r="AV696" s="94">
        <f t="shared" si="172"/>
        <v>0.62098351933566209</v>
      </c>
      <c r="AW696" s="94">
        <f t="shared" si="173"/>
        <v>0.67659497228950238</v>
      </c>
      <c r="AY696" s="28">
        <v>0.68899999999999995</v>
      </c>
      <c r="AZ696" s="34">
        <f>(((L696-VLOOKUP(AZ$6,Data!$N$4:$Y$11,Data!$W$1,FALSE)/1000)*VLOOKUP(AZ$6,Data!$N$4:$Y$11,Data!$P$1,FALSE)^1.5+VLOOKUP(AZ$6,Data!$N$4:$Y$11,Data!$W$1,FALSE)/1000*(Mannings_n_bot)^1.5)/L696)^0.67</f>
        <v>4.8263442967717535E-2</v>
      </c>
      <c r="BA696" s="34">
        <f>(((M696-VLOOKUP(BA$6,Data!$N$4:$Y$11,Data!$W$1,FALSE)/1000)*VLOOKUP(BA$6,Data!$N$4:$Y$11,Data!$P$1,FALSE)^1.5+VLOOKUP(BA$6,Data!$N$4:$Y$11,Data!$W$1,FALSE)/1000*(Mannings_n_bot)^1.5)/M696)^0.67</f>
        <v>4.8128219656275707E-2</v>
      </c>
      <c r="BB696" s="34">
        <f>(((N696-VLOOKUP(BB$6,Data!$N$4:$Y$11,Data!$W$1,FALSE)/1000)*VLOOKUP(BB$6,Data!$N$4:$Y$11,Data!$P$1,FALSE)^1.5+VLOOKUP(BB$6,Data!$N$4:$Y$11,Data!$W$1,FALSE)/1000*(Mannings_n_bot)^1.5)/N696)^0.67</f>
        <v>4.7948360279281128E-2</v>
      </c>
      <c r="BC696" s="34">
        <f>(((O696-VLOOKUP(BC$6,Data!$N$4:$Y$11,Data!$W$1,FALSE)/1000)*VLOOKUP(BC$6,Data!$N$4:$Y$11,Data!$P$1,FALSE)^1.5+VLOOKUP(BC$6,Data!$N$4:$Y$11,Data!$W$1,FALSE)/1000*(Mannings_n_bot)^1.5)/O696)^0.67</f>
        <v>4.7742911393953077E-2</v>
      </c>
      <c r="BD696" s="34">
        <f>(((P696-VLOOKUP(BD$6,Data!$N$4:$Y$11,Data!$W$1,FALSE)/1000)*VLOOKUP(BD$6,Data!$N$4:$Y$11,Data!$P$1,FALSE)^1.5+VLOOKUP(BD$6,Data!$N$4:$Y$11,Data!$W$1,FALSE)/1000*(Mannings_n_bot)^1.5)/P696)^0.67</f>
        <v>4.7510408084807568E-2</v>
      </c>
      <c r="BE696" s="34">
        <f>(((Q696-VLOOKUP(BE$6,Data!$N$4:$Y$11,Data!$W$1,FALSE)/1000)*VLOOKUP(BE$6,Data!$N$4:$Y$11,Data!$P$1,FALSE)^1.5+VLOOKUP(BE$6,Data!$N$4:$Y$11,Data!$W$1,FALSE)/1000*(Mannings_n_bot)^1.5)/Q696)^0.67</f>
        <v>4.7302140801074526E-2</v>
      </c>
      <c r="BF696" s="34">
        <f>(((R696-VLOOKUP(BF$6,Data!$N$4:$Y$11,Data!$W$1,FALSE)/1000)*VLOOKUP(BF$6,Data!$N$4:$Y$11,Data!$P$1,FALSE)^1.5+VLOOKUP(BF$6,Data!$N$4:$Y$11,Data!$W$1,FALSE)/1000*(Mannings_n_bot)^1.5)/R696)^0.67</f>
        <v>4.7162515228054078E-2</v>
      </c>
      <c r="BG696" s="34">
        <f>(((S696-VLOOKUP(BG$6,Data!$N$4:$Y$11,Data!$W$1,FALSE)/1000)*VLOOKUP(BG$6,Data!$N$4:$Y$11,Data!$P$1,FALSE)^1.5+VLOOKUP(BG$6,Data!$N$4:$Y$11,Data!$W$1,FALSE)/1000*(Mannings_n_bot)^1.5)/S696)^0.67</f>
        <v>4.7044669660908929E-2</v>
      </c>
    </row>
    <row r="697" spans="1:59" x14ac:dyDescent="0.25">
      <c r="A697" s="28">
        <v>0.69</v>
      </c>
      <c r="B697" s="94">
        <v>0.77674957113849408</v>
      </c>
      <c r="C697" s="94">
        <v>1.1148690956490652</v>
      </c>
      <c r="D697" s="94">
        <v>1.5125382819883857</v>
      </c>
      <c r="E697" s="94">
        <v>1.9721181607933296</v>
      </c>
      <c r="F697" s="94">
        <v>2.4910334362650755</v>
      </c>
      <c r="G697" s="94">
        <v>3.0720723348670878</v>
      </c>
      <c r="H697" s="94">
        <v>3.712233416078095</v>
      </c>
      <c r="I697" s="94">
        <v>4.4147307997438041</v>
      </c>
      <c r="K697" s="28">
        <v>0.69</v>
      </c>
      <c r="L697" s="94">
        <v>2.7228064381737713</v>
      </c>
      <c r="M697" s="94">
        <v>3.2698034671301341</v>
      </c>
      <c r="N697" s="94">
        <v>3.8072541108534113</v>
      </c>
      <c r="O697" s="94">
        <v>4.3541068896498505</v>
      </c>
      <c r="P697" s="94">
        <v>4.8915630069409177</v>
      </c>
      <c r="Q697" s="94">
        <v>5.4383416264138384</v>
      </c>
      <c r="R697" s="94">
        <v>5.975807346394264</v>
      </c>
      <c r="S697" s="94">
        <v>6.5225413881357293</v>
      </c>
      <c r="U697" s="28">
        <v>0.69</v>
      </c>
      <c r="V697" s="94">
        <v>1.1240137488416511</v>
      </c>
      <c r="W697" s="94">
        <v>1.3488223471642675</v>
      </c>
      <c r="X697" s="94">
        <v>1.5706945117047835</v>
      </c>
      <c r="Y697" s="94">
        <v>1.7954403899995883</v>
      </c>
      <c r="Z697" s="94">
        <v>2.017313092365324</v>
      </c>
      <c r="AA697" s="94">
        <v>2.2420269838303843</v>
      </c>
      <c r="AB697" s="94">
        <v>2.4639028147900972</v>
      </c>
      <c r="AC697" s="94">
        <v>2.6885975891182325</v>
      </c>
      <c r="AE697" s="28">
        <v>0.69</v>
      </c>
      <c r="AF697" s="94">
        <f t="shared" si="174"/>
        <v>0.80080846509359593</v>
      </c>
      <c r="AG697" s="94">
        <f t="shared" si="160"/>
        <v>0.80111627069577285</v>
      </c>
      <c r="AH697" s="94">
        <f t="shared" si="161"/>
        <v>0.80107156453362049</v>
      </c>
      <c r="AI697" s="94">
        <f t="shared" si="162"/>
        <v>0.80127032263364861</v>
      </c>
      <c r="AJ697" s="94">
        <f t="shared" si="163"/>
        <v>0.8012189665600048</v>
      </c>
      <c r="AK697" s="94">
        <f t="shared" si="164"/>
        <v>0.80136350111220844</v>
      </c>
      <c r="AL697" s="94">
        <f t="shared" si="165"/>
        <v>0.80131323092989237</v>
      </c>
      <c r="AM697" s="94">
        <f t="shared" si="166"/>
        <v>0.80142593430421638</v>
      </c>
      <c r="AO697" s="28">
        <v>0.69</v>
      </c>
      <c r="AP697" s="94">
        <f t="shared" si="175"/>
        <v>0.28527535422586708</v>
      </c>
      <c r="AQ697" s="94">
        <f t="shared" si="167"/>
        <v>0.34095905361173645</v>
      </c>
      <c r="AR697" s="94">
        <f t="shared" si="168"/>
        <v>0.39727799562329297</v>
      </c>
      <c r="AS697" s="94">
        <f t="shared" si="169"/>
        <v>0.45293287711453584</v>
      </c>
      <c r="AT697" s="94">
        <f t="shared" si="170"/>
        <v>0.50925101705332343</v>
      </c>
      <c r="AU697" s="94">
        <f t="shared" si="171"/>
        <v>0.56489138526092919</v>
      </c>
      <c r="AV697" s="94">
        <f t="shared" si="172"/>
        <v>0.62121035717759798</v>
      </c>
      <c r="AW697" s="94">
        <f t="shared" si="173"/>
        <v>0.67684212901646623</v>
      </c>
      <c r="AY697" s="28">
        <v>0.69</v>
      </c>
      <c r="AZ697" s="34">
        <f>(((L697-VLOOKUP(AZ$6,Data!$N$4:$Y$11,Data!$W$1,FALSE)/1000)*VLOOKUP(AZ$6,Data!$N$4:$Y$11,Data!$P$1,FALSE)^1.5+VLOOKUP(AZ$6,Data!$N$4:$Y$11,Data!$W$1,FALSE)/1000*(Mannings_n_bot)^1.5)/L697)^0.67</f>
        <v>4.825191808597596E-2</v>
      </c>
      <c r="BA697" s="34">
        <f>(((M697-VLOOKUP(BA$6,Data!$N$4:$Y$11,Data!$W$1,FALSE)/1000)*VLOOKUP(BA$6,Data!$N$4:$Y$11,Data!$P$1,FALSE)^1.5+VLOOKUP(BA$6,Data!$N$4:$Y$11,Data!$W$1,FALSE)/1000*(Mannings_n_bot)^1.5)/M697)^0.67</f>
        <v>4.8116491583789042E-2</v>
      </c>
      <c r="BB697" s="34">
        <f>(((N697-VLOOKUP(BB$6,Data!$N$4:$Y$11,Data!$W$1,FALSE)/1000)*VLOOKUP(BB$6,Data!$N$4:$Y$11,Data!$P$1,FALSE)^1.5+VLOOKUP(BB$6,Data!$N$4:$Y$11,Data!$W$1,FALSE)/1000*(Mannings_n_bot)^1.5)/N697)^0.67</f>
        <v>4.7936436671230008E-2</v>
      </c>
      <c r="BC697" s="34">
        <f>(((O697-VLOOKUP(BC$6,Data!$N$4:$Y$11,Data!$W$1,FALSE)/1000)*VLOOKUP(BC$6,Data!$N$4:$Y$11,Data!$P$1,FALSE)^1.5+VLOOKUP(BC$6,Data!$N$4:$Y$11,Data!$W$1,FALSE)/1000*(Mannings_n_bot)^1.5)/O697)^0.67</f>
        <v>4.7730720859756333E-2</v>
      </c>
      <c r="BD697" s="34">
        <f>(((P697-VLOOKUP(BD$6,Data!$N$4:$Y$11,Data!$W$1,FALSE)/1000)*VLOOKUP(BD$6,Data!$N$4:$Y$11,Data!$P$1,FALSE)^1.5+VLOOKUP(BD$6,Data!$N$4:$Y$11,Data!$W$1,FALSE)/1000*(Mannings_n_bot)^1.5)/P697)^0.67</f>
        <v>4.7497962110370683E-2</v>
      </c>
      <c r="BE697" s="34">
        <f>(((Q697-VLOOKUP(BE$6,Data!$N$4:$Y$11,Data!$W$1,FALSE)/1000)*VLOOKUP(BE$6,Data!$N$4:$Y$11,Data!$P$1,FALSE)^1.5+VLOOKUP(BE$6,Data!$N$4:$Y$11,Data!$W$1,FALSE)/1000*(Mannings_n_bot)^1.5)/Q697)^0.67</f>
        <v>4.7289431253788698E-2</v>
      </c>
      <c r="BF697" s="34">
        <f>(((R697-VLOOKUP(BF$6,Data!$N$4:$Y$11,Data!$W$1,FALSE)/1000)*VLOOKUP(BF$6,Data!$N$4:$Y$11,Data!$P$1,FALSE)^1.5+VLOOKUP(BF$6,Data!$N$4:$Y$11,Data!$W$1,FALSE)/1000*(Mannings_n_bot)^1.5)/R697)^0.67</f>
        <v>4.7149654995772991E-2</v>
      </c>
      <c r="BG697" s="34">
        <f>(((S697-VLOOKUP(BG$6,Data!$N$4:$Y$11,Data!$W$1,FALSE)/1000)*VLOOKUP(BG$6,Data!$N$4:$Y$11,Data!$P$1,FALSE)^1.5+VLOOKUP(BG$6,Data!$N$4:$Y$11,Data!$W$1,FALSE)/1000*(Mannings_n_bot)^1.5)/S697)^0.67</f>
        <v>4.7031653517652566E-2</v>
      </c>
    </row>
    <row r="698" spans="1:59" x14ac:dyDescent="0.25">
      <c r="A698" s="28">
        <v>0.69099999999999995</v>
      </c>
      <c r="B698" s="94">
        <v>0.77764959889480811</v>
      </c>
      <c r="C698" s="94">
        <v>1.1161588581929869</v>
      </c>
      <c r="D698" s="94">
        <v>1.5142885007860343</v>
      </c>
      <c r="E698" s="94">
        <v>1.974397840843086</v>
      </c>
      <c r="F698" s="94">
        <v>2.4939137216053222</v>
      </c>
      <c r="G698" s="94">
        <v>3.0756218068497811</v>
      </c>
      <c r="H698" s="94">
        <v>3.7165236419899044</v>
      </c>
      <c r="I698" s="94">
        <v>4.4198299372753391</v>
      </c>
      <c r="K698" s="28">
        <v>0.69099999999999995</v>
      </c>
      <c r="L698" s="94">
        <v>2.7249748944649044</v>
      </c>
      <c r="M698" s="94">
        <v>3.2724015146904226</v>
      </c>
      <c r="N698" s="94">
        <v>3.8102802162819187</v>
      </c>
      <c r="O698" s="94">
        <v>4.3575624474381112</v>
      </c>
      <c r="P698" s="94">
        <v>4.8954466173618618</v>
      </c>
      <c r="Q698" s="94">
        <v>5.4426546192901988</v>
      </c>
      <c r="R698" s="94">
        <v>5.9805483951707341</v>
      </c>
      <c r="S698" s="94">
        <v>6.5277117779922458</v>
      </c>
      <c r="U698" s="28">
        <v>0.69099999999999995</v>
      </c>
      <c r="V698" s="94">
        <v>1.1225528538111988</v>
      </c>
      <c r="W698" s="94">
        <v>1.3470651608930533</v>
      </c>
      <c r="X698" s="94">
        <v>1.5686489756321245</v>
      </c>
      <c r="Y698" s="94">
        <v>1.793098626323679</v>
      </c>
      <c r="Z698" s="94">
        <v>2.0146829719259709</v>
      </c>
      <c r="AA698" s="94">
        <v>2.2391006691796154</v>
      </c>
      <c r="AB698" s="94">
        <v>2.4606881365457993</v>
      </c>
      <c r="AC698" s="94">
        <v>2.6850867370221261</v>
      </c>
      <c r="AE698" s="28">
        <v>0.69099999999999995</v>
      </c>
      <c r="AF698" s="94">
        <f t="shared" si="174"/>
        <v>0.80173637013900079</v>
      </c>
      <c r="AG698" s="94">
        <f t="shared" si="160"/>
        <v>0.80204306090217647</v>
      </c>
      <c r="AH698" s="94">
        <f t="shared" si="161"/>
        <v>0.80199851661622523</v>
      </c>
      <c r="AI698" s="94">
        <f t="shared" si="162"/>
        <v>0.80219655515119459</v>
      </c>
      <c r="AJ698" s="94">
        <f t="shared" si="163"/>
        <v>0.8021453849733885</v>
      </c>
      <c r="AK698" s="94">
        <f t="shared" si="164"/>
        <v>0.80228939639887453</v>
      </c>
      <c r="AL698" s="94">
        <f t="shared" si="165"/>
        <v>0.80223930814581357</v>
      </c>
      <c r="AM698" s="94">
        <f t="shared" si="166"/>
        <v>0.80235160367019298</v>
      </c>
      <c r="AO698" s="28">
        <v>0.69099999999999995</v>
      </c>
      <c r="AP698" s="94">
        <f t="shared" si="175"/>
        <v>0.28537862879926201</v>
      </c>
      <c r="AQ698" s="94">
        <f t="shared" si="167"/>
        <v>0.34108249039194638</v>
      </c>
      <c r="AR698" s="94">
        <f t="shared" si="168"/>
        <v>0.39742182066170473</v>
      </c>
      <c r="AS698" s="94">
        <f t="shared" si="169"/>
        <v>0.45309685510161074</v>
      </c>
      <c r="AT698" s="94">
        <f t="shared" si="170"/>
        <v>0.50943538282300449</v>
      </c>
      <c r="AU698" s="94">
        <f t="shared" si="171"/>
        <v>0.56509589933356585</v>
      </c>
      <c r="AV698" s="94">
        <f t="shared" si="172"/>
        <v>0.62143525917974018</v>
      </c>
      <c r="AW698" s="94">
        <f t="shared" si="173"/>
        <v>0.67708717657794071</v>
      </c>
      <c r="AY698" s="28">
        <v>0.69099999999999995</v>
      </c>
      <c r="AZ698" s="34">
        <f>(((L698-VLOOKUP(AZ$6,Data!$N$4:$Y$11,Data!$W$1,FALSE)/1000)*VLOOKUP(AZ$6,Data!$N$4:$Y$11,Data!$P$1,FALSE)^1.5+VLOOKUP(AZ$6,Data!$N$4:$Y$11,Data!$W$1,FALSE)/1000*(Mannings_n_bot)^1.5)/L698)^0.67</f>
        <v>4.8240395235774544E-2</v>
      </c>
      <c r="BA698" s="34">
        <f>(((M698-VLOOKUP(BA$6,Data!$N$4:$Y$11,Data!$W$1,FALSE)/1000)*VLOOKUP(BA$6,Data!$N$4:$Y$11,Data!$P$1,FALSE)^1.5+VLOOKUP(BA$6,Data!$N$4:$Y$11,Data!$W$1,FALSE)/1000*(Mannings_n_bot)^1.5)/M698)^0.67</f>
        <v>4.8104765471311234E-2</v>
      </c>
      <c r="BB698" s="34">
        <f>(((N698-VLOOKUP(BB$6,Data!$N$4:$Y$11,Data!$W$1,FALSE)/1000)*VLOOKUP(BB$6,Data!$N$4:$Y$11,Data!$P$1,FALSE)^1.5+VLOOKUP(BB$6,Data!$N$4:$Y$11,Data!$W$1,FALSE)/1000*(Mannings_n_bot)^1.5)/N698)^0.67</f>
        <v>4.7924515038231051E-2</v>
      </c>
      <c r="BC698" s="34">
        <f>(((O698-VLOOKUP(BC$6,Data!$N$4:$Y$11,Data!$W$1,FALSE)/1000)*VLOOKUP(BC$6,Data!$N$4:$Y$11,Data!$P$1,FALSE)^1.5+VLOOKUP(BC$6,Data!$N$4:$Y$11,Data!$W$1,FALSE)/1000*(Mannings_n_bot)^1.5)/O698)^0.67</f>
        <v>4.7718532251633555E-2</v>
      </c>
      <c r="BD698" s="34">
        <f>(((P698-VLOOKUP(BD$6,Data!$N$4:$Y$11,Data!$W$1,FALSE)/1000)*VLOOKUP(BD$6,Data!$N$4:$Y$11,Data!$P$1,FALSE)^1.5+VLOOKUP(BD$6,Data!$N$4:$Y$11,Data!$W$1,FALSE)/1000*(Mannings_n_bot)^1.5)/P698)^0.67</f>
        <v>4.7485518075774391E-2</v>
      </c>
      <c r="BE698" s="34">
        <f>(((Q698-VLOOKUP(BE$6,Data!$N$4:$Y$11,Data!$W$1,FALSE)/1000)*VLOOKUP(BE$6,Data!$N$4:$Y$11,Data!$P$1,FALSE)^1.5+VLOOKUP(BE$6,Data!$N$4:$Y$11,Data!$W$1,FALSE)/1000*(Mannings_n_bot)^1.5)/Q698)^0.67</f>
        <v>4.727672360493769E-2</v>
      </c>
      <c r="BF698" s="34">
        <f>(((R698-VLOOKUP(BF$6,Data!$N$4:$Y$11,Data!$W$1,FALSE)/1000)*VLOOKUP(BF$6,Data!$N$4:$Y$11,Data!$P$1,FALSE)^1.5+VLOOKUP(BF$6,Data!$N$4:$Y$11,Data!$W$1,FALSE)/1000*(Mannings_n_bot)^1.5)/R698)^0.67</f>
        <v>4.713679667336268E-2</v>
      </c>
      <c r="BG698" s="34">
        <f>(((S698-VLOOKUP(BG$6,Data!$N$4:$Y$11,Data!$W$1,FALSE)/1000)*VLOOKUP(BG$6,Data!$N$4:$Y$11,Data!$P$1,FALSE)^1.5+VLOOKUP(BG$6,Data!$N$4:$Y$11,Data!$W$1,FALSE)/1000*(Mannings_n_bot)^1.5)/S698)^0.67</f>
        <v>4.701863924952214E-2</v>
      </c>
    </row>
    <row r="699" spans="1:59" x14ac:dyDescent="0.25">
      <c r="A699" s="28">
        <v>0.69199999999999995</v>
      </c>
      <c r="B699" s="94">
        <v>0.77854845443398379</v>
      </c>
      <c r="C699" s="94">
        <v>1.1174469369976587</v>
      </c>
      <c r="D699" s="94">
        <v>1.5160364355095997</v>
      </c>
      <c r="E699" s="94">
        <v>1.9766745413706328</v>
      </c>
      <c r="F699" s="94">
        <v>2.4967902439045297</v>
      </c>
      <c r="G699" s="94">
        <v>3.0791666364195853</v>
      </c>
      <c r="H699" s="94">
        <v>3.7208082587863673</v>
      </c>
      <c r="I699" s="94">
        <v>4.4249224023968825</v>
      </c>
      <c r="K699" s="28">
        <v>0.69199999999999995</v>
      </c>
      <c r="L699" s="94">
        <v>2.7271461786898055</v>
      </c>
      <c r="M699" s="94">
        <v>3.2750029583461964</v>
      </c>
      <c r="N699" s="94">
        <v>3.8133102760086874</v>
      </c>
      <c r="O699" s="94">
        <v>4.3610225275253605</v>
      </c>
      <c r="P699" s="94">
        <v>4.89933530829222</v>
      </c>
      <c r="Q699" s="94">
        <v>5.4469732605937846</v>
      </c>
      <c r="R699" s="94">
        <v>5.9852956505964299</v>
      </c>
      <c r="S699" s="94">
        <v>6.5328889423658874</v>
      </c>
      <c r="U699" s="28">
        <v>0.69199999999999995</v>
      </c>
      <c r="V699" s="94">
        <v>1.1210877644676502</v>
      </c>
      <c r="W699" s="94">
        <v>1.3453029572855064</v>
      </c>
      <c r="X699" s="94">
        <v>1.5665975942195571</v>
      </c>
      <c r="Y699" s="94">
        <v>1.7907501945734419</v>
      </c>
      <c r="Z699" s="94">
        <v>2.0120453554332909</v>
      </c>
      <c r="AA699" s="94">
        <v>2.236166035884545</v>
      </c>
      <c r="AB699" s="94">
        <v>2.4574643116791837</v>
      </c>
      <c r="AC699" s="94">
        <v>2.6815659157967979</v>
      </c>
      <c r="AE699" s="28">
        <v>0.69199999999999995</v>
      </c>
      <c r="AF699" s="94">
        <f t="shared" si="174"/>
        <v>0.80266306665923592</v>
      </c>
      <c r="AG699" s="94">
        <f t="shared" si="160"/>
        <v>0.80296864121684131</v>
      </c>
      <c r="AH699" s="94">
        <f t="shared" si="161"/>
        <v>0.80292425900594411</v>
      </c>
      <c r="AI699" s="94">
        <f t="shared" si="162"/>
        <v>0.80312157709080989</v>
      </c>
      <c r="AJ699" s="94">
        <f t="shared" si="163"/>
        <v>0.80307059303776251</v>
      </c>
      <c r="AK699" s="94">
        <f t="shared" si="164"/>
        <v>0.80321408069183975</v>
      </c>
      <c r="AL699" s="94">
        <f t="shared" si="165"/>
        <v>0.80316417459241152</v>
      </c>
      <c r="AM699" s="94">
        <f t="shared" si="166"/>
        <v>0.80327606176357913</v>
      </c>
      <c r="AO699" s="28">
        <v>0.69199999999999995</v>
      </c>
      <c r="AP699" s="94">
        <f t="shared" si="175"/>
        <v>0.28548101327227698</v>
      </c>
      <c r="AQ699" s="94">
        <f t="shared" si="167"/>
        <v>0.34120486338795386</v>
      </c>
      <c r="AR699" s="94">
        <f t="shared" si="168"/>
        <v>0.39756440619261735</v>
      </c>
      <c r="AS699" s="94">
        <f t="shared" si="169"/>
        <v>0.45325941998568087</v>
      </c>
      <c r="AT699" s="94">
        <f t="shared" si="170"/>
        <v>0.50961815976927805</v>
      </c>
      <c r="AU699" s="94">
        <f t="shared" si="171"/>
        <v>0.56529865103173271</v>
      </c>
      <c r="AV699" s="94">
        <f t="shared" si="172"/>
        <v>0.6216582230847012</v>
      </c>
      <c r="AW699" s="94">
        <f t="shared" si="173"/>
        <v>0.67733011251747921</v>
      </c>
      <c r="AY699" s="28">
        <v>0.69199999999999995</v>
      </c>
      <c r="AZ699" s="34">
        <f>(((L699-VLOOKUP(AZ$6,Data!$N$4:$Y$11,Data!$W$1,FALSE)/1000)*VLOOKUP(AZ$6,Data!$N$4:$Y$11,Data!$P$1,FALSE)^1.5+VLOOKUP(AZ$6,Data!$N$4:$Y$11,Data!$W$1,FALSE)/1000*(Mannings_n_bot)^1.5)/L699)^0.67</f>
        <v>4.8228874363499166E-2</v>
      </c>
      <c r="BA699" s="34">
        <f>(((M699-VLOOKUP(BA$6,Data!$N$4:$Y$11,Data!$W$1,FALSE)/1000)*VLOOKUP(BA$6,Data!$N$4:$Y$11,Data!$P$1,FALSE)^1.5+VLOOKUP(BA$6,Data!$N$4:$Y$11,Data!$W$1,FALSE)/1000*(Mannings_n_bot)^1.5)/M699)^0.67</f>
        <v>4.809304126441119E-2</v>
      </c>
      <c r="BB699" s="34">
        <f>(((N699-VLOOKUP(BB$6,Data!$N$4:$Y$11,Data!$W$1,FALSE)/1000)*VLOOKUP(BB$6,Data!$N$4:$Y$11,Data!$P$1,FALSE)^1.5+VLOOKUP(BB$6,Data!$N$4:$Y$11,Data!$W$1,FALSE)/1000*(Mannings_n_bot)^1.5)/N699)^0.67</f>
        <v>4.7912595324922709E-2</v>
      </c>
      <c r="BC699" s="34">
        <f>(((O699-VLOOKUP(BC$6,Data!$N$4:$Y$11,Data!$W$1,FALSE)/1000)*VLOOKUP(BC$6,Data!$N$4:$Y$11,Data!$P$1,FALSE)^1.5+VLOOKUP(BC$6,Data!$N$4:$Y$11,Data!$W$1,FALSE)/1000*(Mannings_n_bot)^1.5)/O699)^0.67</f>
        <v>4.7706345513064158E-2</v>
      </c>
      <c r="BD699" s="34">
        <f>(((P699-VLOOKUP(BD$6,Data!$N$4:$Y$11,Data!$W$1,FALSE)/1000)*VLOOKUP(BD$6,Data!$N$4:$Y$11,Data!$P$1,FALSE)^1.5+VLOOKUP(BD$6,Data!$N$4:$Y$11,Data!$W$1,FALSE)/1000*(Mannings_n_bot)^1.5)/P699)^0.67</f>
        <v>4.7473075923283724E-2</v>
      </c>
      <c r="BE699" s="34">
        <f>(((Q699-VLOOKUP(BE$6,Data!$N$4:$Y$11,Data!$W$1,FALSE)/1000)*VLOOKUP(BE$6,Data!$N$4:$Y$11,Data!$P$1,FALSE)^1.5+VLOOKUP(BE$6,Data!$N$4:$Y$11,Data!$W$1,FALSE)/1000*(Mannings_n_bot)^1.5)/Q699)^0.67</f>
        <v>4.7264017795619201E-2</v>
      </c>
      <c r="BF699" s="34">
        <f>(((R699-VLOOKUP(BF$6,Data!$N$4:$Y$11,Data!$W$1,FALSE)/1000)*VLOOKUP(BF$6,Data!$N$4:$Y$11,Data!$P$1,FALSE)^1.5+VLOOKUP(BF$6,Data!$N$4:$Y$11,Data!$W$1,FALSE)/1000*(Mannings_n_bot)^1.5)/R699)^0.67</f>
        <v>4.7123940201193919E-2</v>
      </c>
      <c r="BG699" s="34">
        <f>(((S699-VLOOKUP(BG$6,Data!$N$4:$Y$11,Data!$W$1,FALSE)/1000)*VLOOKUP(BG$6,Data!$N$4:$Y$11,Data!$P$1,FALSE)^1.5+VLOOKUP(BG$6,Data!$N$4:$Y$11,Data!$W$1,FALSE)/1000*(Mannings_n_bot)^1.5)/S699)^0.67</f>
        <v>4.7005626796209746E-2</v>
      </c>
    </row>
    <row r="700" spans="1:59" x14ac:dyDescent="0.25">
      <c r="A700" s="28">
        <v>0.69299999999999995</v>
      </c>
      <c r="B700" s="94">
        <v>0.77944613438875243</v>
      </c>
      <c r="C700" s="94">
        <v>1.1187333272528757</v>
      </c>
      <c r="D700" s="94">
        <v>1.5177820796286012</v>
      </c>
      <c r="E700" s="94">
        <v>1.9789482538872945</v>
      </c>
      <c r="F700" s="94">
        <v>2.4996629924319254</v>
      </c>
      <c r="G700" s="94">
        <v>3.0827068103722732</v>
      </c>
      <c r="H700" s="94">
        <v>3.7250872504993437</v>
      </c>
      <c r="I700" s="94">
        <v>4.4300081761515857</v>
      </c>
      <c r="K700" s="28">
        <v>0.69299999999999995</v>
      </c>
      <c r="L700" s="94">
        <v>2.7293203063893672</v>
      </c>
      <c r="M700" s="94">
        <v>3.2776078167279836</v>
      </c>
      <c r="N700" s="94">
        <v>3.816344311731994</v>
      </c>
      <c r="O700" s="94">
        <v>4.364487154698625</v>
      </c>
      <c r="P700" s="94">
        <v>4.9032291075867303</v>
      </c>
      <c r="Q700" s="94">
        <v>5.4512975812676352</v>
      </c>
      <c r="R700" s="94">
        <v>5.990049146682126</v>
      </c>
      <c r="S700" s="94">
        <v>6.5380729183554687</v>
      </c>
      <c r="U700" s="28">
        <v>0.69299999999999995</v>
      </c>
      <c r="V700" s="94">
        <v>1.119618464345459</v>
      </c>
      <c r="W700" s="94">
        <v>1.3435357165991655</v>
      </c>
      <c r="X700" s="94">
        <v>1.5645403444743413</v>
      </c>
      <c r="Y700" s="94">
        <v>1.7883950684803223</v>
      </c>
      <c r="Z700" s="94">
        <v>2.0094002133684539</v>
      </c>
      <c r="AA700" s="94">
        <v>2.2332230511510867</v>
      </c>
      <c r="AB700" s="94">
        <v>2.4542313041458388</v>
      </c>
      <c r="AC700" s="94">
        <v>2.6780350861229105</v>
      </c>
      <c r="AE700" s="28">
        <v>0.69299999999999995</v>
      </c>
      <c r="AF700" s="94">
        <f t="shared" si="174"/>
        <v>0.80358855118273542</v>
      </c>
      <c r="AG700" s="94">
        <f t="shared" si="160"/>
        <v>0.80389300818327769</v>
      </c>
      <c r="AH700" s="94">
        <f t="shared" si="161"/>
        <v>0.80384878824409944</v>
      </c>
      <c r="AI700" s="94">
        <f t="shared" si="162"/>
        <v>0.80404538500355116</v>
      </c>
      <c r="AJ700" s="94">
        <f t="shared" si="163"/>
        <v>0.8039945873016684</v>
      </c>
      <c r="AK700" s="94">
        <f t="shared" si="164"/>
        <v>0.80413755054672353</v>
      </c>
      <c r="AL700" s="94">
        <f t="shared" si="165"/>
        <v>0.80408782682284419</v>
      </c>
      <c r="AM700" s="94">
        <f t="shared" si="166"/>
        <v>0.80419930514305304</v>
      </c>
      <c r="AO700" s="28">
        <v>0.69299999999999995</v>
      </c>
      <c r="AP700" s="94">
        <f t="shared" si="175"/>
        <v>0.28558250659113221</v>
      </c>
      <c r="AQ700" s="94">
        <f t="shared" si="167"/>
        <v>0.34132617134459375</v>
      </c>
      <c r="AR700" s="94">
        <f t="shared" si="168"/>
        <v>0.39770575075281328</v>
      </c>
      <c r="AS700" s="94">
        <f t="shared" si="169"/>
        <v>0.45342057010222636</v>
      </c>
      <c r="AT700" s="94">
        <f t="shared" si="170"/>
        <v>0.50979934601958843</v>
      </c>
      <c r="AU700" s="94">
        <f t="shared" si="171"/>
        <v>0.56549963828161187</v>
      </c>
      <c r="AV700" s="94">
        <f t="shared" si="172"/>
        <v>0.62187924661063265</v>
      </c>
      <c r="AW700" s="94">
        <f t="shared" si="173"/>
        <v>0.67757093435199445</v>
      </c>
      <c r="AY700" s="28">
        <v>0.69299999999999995</v>
      </c>
      <c r="AZ700" s="34">
        <f>(((L700-VLOOKUP(AZ$6,Data!$N$4:$Y$11,Data!$W$1,FALSE)/1000)*VLOOKUP(AZ$6,Data!$N$4:$Y$11,Data!$P$1,FALSE)^1.5+VLOOKUP(AZ$6,Data!$N$4:$Y$11,Data!$W$1,FALSE)/1000*(Mannings_n_bot)^1.5)/L700)^0.67</f>
        <v>4.8217355415266137E-2</v>
      </c>
      <c r="BA700" s="34">
        <f>(((M700-VLOOKUP(BA$6,Data!$N$4:$Y$11,Data!$W$1,FALSE)/1000)*VLOOKUP(BA$6,Data!$N$4:$Y$11,Data!$P$1,FALSE)^1.5+VLOOKUP(BA$6,Data!$N$4:$Y$11,Data!$W$1,FALSE)/1000*(Mannings_n_bot)^1.5)/M700)^0.67</f>
        <v>4.8081318908381604E-2</v>
      </c>
      <c r="BB700" s="34">
        <f>(((N700-VLOOKUP(BB$6,Data!$N$4:$Y$11,Data!$W$1,FALSE)/1000)*VLOOKUP(BB$6,Data!$N$4:$Y$11,Data!$P$1,FALSE)^1.5+VLOOKUP(BB$6,Data!$N$4:$Y$11,Data!$W$1,FALSE)/1000*(Mannings_n_bot)^1.5)/N700)^0.67</f>
        <v>4.7900677475662387E-2</v>
      </c>
      <c r="BC700" s="34">
        <f>(((O700-VLOOKUP(BC$6,Data!$N$4:$Y$11,Data!$W$1,FALSE)/1000)*VLOOKUP(BC$6,Data!$N$4:$Y$11,Data!$P$1,FALSE)^1.5+VLOOKUP(BC$6,Data!$N$4:$Y$11,Data!$W$1,FALSE)/1000*(Mannings_n_bot)^1.5)/O700)^0.67</f>
        <v>4.7694160587238507E-2</v>
      </c>
      <c r="BD700" s="34">
        <f>(((P700-VLOOKUP(BD$6,Data!$N$4:$Y$11,Data!$W$1,FALSE)/1000)*VLOOKUP(BD$6,Data!$N$4:$Y$11,Data!$P$1,FALSE)^1.5+VLOOKUP(BD$6,Data!$N$4:$Y$11,Data!$W$1,FALSE)/1000*(Mannings_n_bot)^1.5)/P700)^0.67</f>
        <v>4.7460635594867927E-2</v>
      </c>
      <c r="BE700" s="34">
        <f>(((Q700-VLOOKUP(BE$6,Data!$N$4:$Y$11,Data!$W$1,FALSE)/1000)*VLOOKUP(BE$6,Data!$N$4:$Y$11,Data!$P$1,FALSE)^1.5+VLOOKUP(BE$6,Data!$N$4:$Y$11,Data!$W$1,FALSE)/1000*(Mannings_n_bot)^1.5)/Q700)^0.67</f>
        <v>4.7251313766627473E-2</v>
      </c>
      <c r="BF700" s="34">
        <f>(((R700-VLOOKUP(BF$6,Data!$N$4:$Y$11,Data!$W$1,FALSE)/1000)*VLOOKUP(BF$6,Data!$N$4:$Y$11,Data!$P$1,FALSE)^1.5+VLOOKUP(BF$6,Data!$N$4:$Y$11,Data!$W$1,FALSE)/1000*(Mannings_n_bot)^1.5)/R700)^0.67</f>
        <v>4.7111085519330194E-2</v>
      </c>
      <c r="BG700" s="34">
        <f>(((S700-VLOOKUP(BG$6,Data!$N$4:$Y$11,Data!$W$1,FALSE)/1000)*VLOOKUP(BG$6,Data!$N$4:$Y$11,Data!$P$1,FALSE)^1.5+VLOOKUP(BG$6,Data!$N$4:$Y$11,Data!$W$1,FALSE)/1000*(Mannings_n_bot)^1.5)/S700)^0.67</f>
        <v>4.6992616097095562E-2</v>
      </c>
    </row>
    <row r="701" spans="1:59" x14ac:dyDescent="0.25">
      <c r="A701" s="28">
        <v>0.69399999999999995</v>
      </c>
      <c r="B701" s="94">
        <v>0.78034263537859916</v>
      </c>
      <c r="C701" s="94">
        <v>1.1200180241294673</v>
      </c>
      <c r="D701" s="94">
        <v>1.5195254265868123</v>
      </c>
      <c r="E701" s="94">
        <v>1.981218969870884</v>
      </c>
      <c r="F701" s="94">
        <v>2.5025319564143875</v>
      </c>
      <c r="G701" s="94">
        <v>3.0862423154514591</v>
      </c>
      <c r="H701" s="94">
        <v>3.7293606010976368</v>
      </c>
      <c r="I701" s="94">
        <v>4.4350872395076752</v>
      </c>
      <c r="K701" s="28">
        <v>0.69399999999999995</v>
      </c>
      <c r="L701" s="94">
        <v>2.731497293229828</v>
      </c>
      <c r="M701" s="94">
        <v>3.2802161086166426</v>
      </c>
      <c r="N701" s="94">
        <v>3.8193823453251761</v>
      </c>
      <c r="O701" s="94">
        <v>4.3679563539449706</v>
      </c>
      <c r="P701" s="94">
        <v>4.9071280433249127</v>
      </c>
      <c r="Q701" s="94">
        <v>5.45562761250455</v>
      </c>
      <c r="R701" s="94">
        <v>5.9948089177130983</v>
      </c>
      <c r="S701" s="94">
        <v>6.5432637433592715</v>
      </c>
      <c r="U701" s="28">
        <v>0.69399999999999995</v>
      </c>
      <c r="V701" s="94">
        <v>1.1181449368450833</v>
      </c>
      <c r="W701" s="94">
        <v>1.3417634189309735</v>
      </c>
      <c r="X701" s="94">
        <v>1.5624772032166998</v>
      </c>
      <c r="Y701" s="94">
        <v>1.7860332215621344</v>
      </c>
      <c r="Z701" s="94">
        <v>2.0067475159725507</v>
      </c>
      <c r="AA701" s="94">
        <v>2.2302716819184836</v>
      </c>
      <c r="AB701" s="94">
        <v>2.4509890776082326</v>
      </c>
      <c r="AC701" s="94">
        <v>2.6744942083614252</v>
      </c>
      <c r="AE701" s="28">
        <v>0.69399999999999995</v>
      </c>
      <c r="AF701" s="94">
        <f t="shared" si="174"/>
        <v>0.80451282022427706</v>
      </c>
      <c r="AG701" s="94">
        <f t="shared" si="160"/>
        <v>0.80481615833136788</v>
      </c>
      <c r="AH701" s="94">
        <f t="shared" si="161"/>
        <v>0.80477210085837803</v>
      </c>
      <c r="AI701" s="94">
        <f t="shared" si="162"/>
        <v>0.80496797542685938</v>
      </c>
      <c r="AJ701" s="94">
        <f t="shared" si="163"/>
        <v>0.80491736430002647</v>
      </c>
      <c r="AK701" s="94">
        <f t="shared" si="164"/>
        <v>0.80505980250553977</v>
      </c>
      <c r="AL701" s="94">
        <f t="shared" si="165"/>
        <v>0.80501026137665843</v>
      </c>
      <c r="AM701" s="94">
        <f t="shared" si="166"/>
        <v>0.80512133035369116</v>
      </c>
      <c r="AO701" s="28">
        <v>0.69399999999999995</v>
      </c>
      <c r="AP701" s="94">
        <f t="shared" si="175"/>
        <v>0.28568310769068778</v>
      </c>
      <c r="AQ701" s="94">
        <f t="shared" si="167"/>
        <v>0.34144641299313955</v>
      </c>
      <c r="AR701" s="94">
        <f t="shared" si="168"/>
        <v>0.39784585286327034</v>
      </c>
      <c r="AS701" s="94">
        <f t="shared" si="169"/>
        <v>0.4535803037687231</v>
      </c>
      <c r="AT701" s="94">
        <f t="shared" si="170"/>
        <v>0.50997893968113217</v>
      </c>
      <c r="AU701" s="94">
        <f t="shared" si="171"/>
        <v>0.5656988589869385</v>
      </c>
      <c r="AV701" s="94">
        <f t="shared" si="172"/>
        <v>0.62209832745099647</v>
      </c>
      <c r="AW701" s="94">
        <f t="shared" si="173"/>
        <v>0.67780963957150975</v>
      </c>
      <c r="AY701" s="28">
        <v>0.69399999999999995</v>
      </c>
      <c r="AZ701" s="34">
        <f>(((L701-VLOOKUP(AZ$6,Data!$N$4:$Y$11,Data!$W$1,FALSE)/1000)*VLOOKUP(AZ$6,Data!$N$4:$Y$11,Data!$P$1,FALSE)^1.5+VLOOKUP(AZ$6,Data!$N$4:$Y$11,Data!$W$1,FALSE)/1000*(Mannings_n_bot)^1.5)/L701)^0.67</f>
        <v>4.8205838336918841E-2</v>
      </c>
      <c r="BA701" s="34">
        <f>(((M701-VLOOKUP(BA$6,Data!$N$4:$Y$11,Data!$W$1,FALSE)/1000)*VLOOKUP(BA$6,Data!$N$4:$Y$11,Data!$P$1,FALSE)^1.5+VLOOKUP(BA$6,Data!$N$4:$Y$11,Data!$W$1,FALSE)/1000*(Mannings_n_bot)^1.5)/M701)^0.67</f>
        <v>4.8069598348235244E-2</v>
      </c>
      <c r="BB701" s="34">
        <f>(((N701-VLOOKUP(BB$6,Data!$N$4:$Y$11,Data!$W$1,FALSE)/1000)*VLOOKUP(BB$6,Data!$N$4:$Y$11,Data!$P$1,FALSE)^1.5+VLOOKUP(BB$6,Data!$N$4:$Y$11,Data!$W$1,FALSE)/1000*(Mannings_n_bot)^1.5)/N701)^0.67</f>
        <v>4.788876143452251E-2</v>
      </c>
      <c r="BC701" s="34">
        <f>(((O701-VLOOKUP(BC$6,Data!$N$4:$Y$11,Data!$W$1,FALSE)/1000)*VLOOKUP(BC$6,Data!$N$4:$Y$11,Data!$P$1,FALSE)^1.5+VLOOKUP(BC$6,Data!$N$4:$Y$11,Data!$W$1,FALSE)/1000*(Mannings_n_bot)^1.5)/O701)^0.67</f>
        <v>4.7681977417053892E-2</v>
      </c>
      <c r="BD701" s="34">
        <f>(((P701-VLOOKUP(BD$6,Data!$N$4:$Y$11,Data!$W$1,FALSE)/1000)*VLOOKUP(BD$6,Data!$N$4:$Y$11,Data!$P$1,FALSE)^1.5+VLOOKUP(BD$6,Data!$N$4:$Y$11,Data!$W$1,FALSE)/1000*(Mannings_n_bot)^1.5)/P701)^0.67</f>
        <v>4.7448197032196618E-2</v>
      </c>
      <c r="BE701" s="34">
        <f>(((Q701-VLOOKUP(BE$6,Data!$N$4:$Y$11,Data!$W$1,FALSE)/1000)*VLOOKUP(BE$6,Data!$N$4:$Y$11,Data!$P$1,FALSE)^1.5+VLOOKUP(BE$6,Data!$N$4:$Y$11,Data!$W$1,FALSE)/1000*(Mannings_n_bot)^1.5)/Q701)^0.67</f>
        <v>4.7238611458449112E-2</v>
      </c>
      <c r="BF701" s="34">
        <f>(((R701-VLOOKUP(BF$6,Data!$N$4:$Y$11,Data!$W$1,FALSE)/1000)*VLOOKUP(BF$6,Data!$N$4:$Y$11,Data!$P$1,FALSE)^1.5+VLOOKUP(BF$6,Data!$N$4:$Y$11,Data!$W$1,FALSE)/1000*(Mannings_n_bot)^1.5)/R701)^0.67</f>
        <v>4.7098232567523511E-2</v>
      </c>
      <c r="BG701" s="34">
        <f>(((S701-VLOOKUP(BG$6,Data!$N$4:$Y$11,Data!$W$1,FALSE)/1000)*VLOOKUP(BG$6,Data!$N$4:$Y$11,Data!$P$1,FALSE)^1.5+VLOOKUP(BG$6,Data!$N$4:$Y$11,Data!$W$1,FALSE)/1000*(Mannings_n_bot)^1.5)/S701)^0.67</f>
        <v>4.6979607091243221E-2</v>
      </c>
    </row>
    <row r="702" spans="1:59" x14ac:dyDescent="0.25">
      <c r="A702" s="28">
        <v>0.69499999999999995</v>
      </c>
      <c r="B702" s="94">
        <v>0.78123795400965412</v>
      </c>
      <c r="C702" s="94">
        <v>1.1213010227791407</v>
      </c>
      <c r="D702" s="94">
        <v>1.5212664698020584</v>
      </c>
      <c r="E702" s="94">
        <v>1.9834866807654312</v>
      </c>
      <c r="F702" s="94">
        <v>2.5053971250361102</v>
      </c>
      <c r="G702" s="94">
        <v>3.0897731383481672</v>
      </c>
      <c r="H702" s="94">
        <v>3.7336282944864787</v>
      </c>
      <c r="I702" s="94">
        <v>4.4401595733578478</v>
      </c>
      <c r="K702" s="28">
        <v>0.69499999999999995</v>
      </c>
      <c r="L702" s="94">
        <v>2.7336771550042167</v>
      </c>
      <c r="M702" s="94">
        <v>3.2828278529450881</v>
      </c>
      <c r="N702" s="94">
        <v>3.8224243988386672</v>
      </c>
      <c r="O702" s="94">
        <v>4.3714301504538176</v>
      </c>
      <c r="P702" s="94">
        <v>4.9110321438136735</v>
      </c>
      <c r="Q702" s="94">
        <v>5.4599633857499645</v>
      </c>
      <c r="R702" s="94">
        <v>5.9995749982522888</v>
      </c>
      <c r="S702" s="94">
        <v>6.5484614550785052</v>
      </c>
      <c r="U702" s="28">
        <v>0.69499999999999995</v>
      </c>
      <c r="V702" s="94">
        <v>1.1166671652314792</v>
      </c>
      <c r="W702" s="94">
        <v>1.3399860442154747</v>
      </c>
      <c r="X702" s="94">
        <v>1.5604081470777027</v>
      </c>
      <c r="Y702" s="94">
        <v>1.7836646271206538</v>
      </c>
      <c r="Z702" s="94">
        <v>2.0040872332438795</v>
      </c>
      <c r="AA702" s="94">
        <v>2.2273118948563093</v>
      </c>
      <c r="AB702" s="94">
        <v>2.4477375954324128</v>
      </c>
      <c r="AC702" s="94">
        <v>2.6709432425500004</v>
      </c>
      <c r="AE702" s="28">
        <v>0.69499999999999995</v>
      </c>
      <c r="AF702" s="94">
        <f t="shared" si="174"/>
        <v>0.80543587028486985</v>
      </c>
      <c r="AG702" s="94">
        <f t="shared" si="160"/>
        <v>0.80573808817725312</v>
      </c>
      <c r="AH702" s="94">
        <f t="shared" si="161"/>
        <v>0.80569419336272396</v>
      </c>
      <c r="AI702" s="94">
        <f t="shared" si="162"/>
        <v>0.80588934488444952</v>
      </c>
      <c r="AJ702" s="94">
        <f t="shared" si="163"/>
        <v>0.80583892055402795</v>
      </c>
      <c r="AK702" s="94">
        <f t="shared" si="164"/>
        <v>0.80598083309658397</v>
      </c>
      <c r="AL702" s="94">
        <f t="shared" si="165"/>
        <v>0.80593147477967886</v>
      </c>
      <c r="AM702" s="94">
        <f t="shared" si="166"/>
        <v>0.80604213392685886</v>
      </c>
      <c r="AO702" s="28">
        <v>0.69499999999999995</v>
      </c>
      <c r="AP702" s="94">
        <f t="shared" si="175"/>
        <v>0.28578281549433698</v>
      </c>
      <c r="AQ702" s="94">
        <f t="shared" si="167"/>
        <v>0.34156558705117601</v>
      </c>
      <c r="AR702" s="94">
        <f t="shared" si="168"/>
        <v>0.39798471102901367</v>
      </c>
      <c r="AS702" s="94">
        <f t="shared" si="169"/>
        <v>0.45373861928447301</v>
      </c>
      <c r="AT702" s="94">
        <f t="shared" si="170"/>
        <v>0.51015693884066871</v>
      </c>
      <c r="AU702" s="94">
        <f t="shared" si="171"/>
        <v>0.56589631102879001</v>
      </c>
      <c r="AV702" s="94">
        <f t="shared" si="172"/>
        <v>0.62231546327433296</v>
      </c>
      <c r="AW702" s="94">
        <f t="shared" si="173"/>
        <v>0.67804622563890737</v>
      </c>
      <c r="AY702" s="28">
        <v>0.69499999999999995</v>
      </c>
      <c r="AZ702" s="34">
        <f>(((L702-VLOOKUP(AZ$6,Data!$N$4:$Y$11,Data!$W$1,FALSE)/1000)*VLOOKUP(AZ$6,Data!$N$4:$Y$11,Data!$P$1,FALSE)^1.5+VLOOKUP(AZ$6,Data!$N$4:$Y$11,Data!$W$1,FALSE)/1000*(Mannings_n_bot)^1.5)/L702)^0.67</f>
        <v>4.8194323074023632E-2</v>
      </c>
      <c r="BA702" s="34">
        <f>(((M702-VLOOKUP(BA$6,Data!$N$4:$Y$11,Data!$W$1,FALSE)/1000)*VLOOKUP(BA$6,Data!$N$4:$Y$11,Data!$P$1,FALSE)^1.5+VLOOKUP(BA$6,Data!$N$4:$Y$11,Data!$W$1,FALSE)/1000*(Mannings_n_bot)^1.5)/M702)^0.67</f>
        <v>4.8057879528701088E-2</v>
      </c>
      <c r="BB702" s="34">
        <f>(((N702-VLOOKUP(BB$6,Data!$N$4:$Y$11,Data!$W$1,FALSE)/1000)*VLOOKUP(BB$6,Data!$N$4:$Y$11,Data!$P$1,FALSE)^1.5+VLOOKUP(BB$6,Data!$N$4:$Y$11,Data!$W$1,FALSE)/1000*(Mannings_n_bot)^1.5)/N702)^0.67</f>
        <v>4.7876847145286713E-2</v>
      </c>
      <c r="BC702" s="34">
        <f>(((O702-VLOOKUP(BC$6,Data!$N$4:$Y$11,Data!$W$1,FALSE)/1000)*VLOOKUP(BC$6,Data!$N$4:$Y$11,Data!$P$1,FALSE)^1.5+VLOOKUP(BC$6,Data!$N$4:$Y$11,Data!$W$1,FALSE)/1000*(Mannings_n_bot)^1.5)/O702)^0.67</f>
        <v>4.7669795945110414E-2</v>
      </c>
      <c r="BD702" s="34">
        <f>(((P702-VLOOKUP(BD$6,Data!$N$4:$Y$11,Data!$W$1,FALSE)/1000)*VLOOKUP(BD$6,Data!$N$4:$Y$11,Data!$P$1,FALSE)^1.5+VLOOKUP(BD$6,Data!$N$4:$Y$11,Data!$W$1,FALSE)/1000*(Mannings_n_bot)^1.5)/P702)^0.67</f>
        <v>4.7435760176635526E-2</v>
      </c>
      <c r="BE702" s="34">
        <f>(((Q702-VLOOKUP(BE$6,Data!$N$4:$Y$11,Data!$W$1,FALSE)/1000)*VLOOKUP(BE$6,Data!$N$4:$Y$11,Data!$P$1,FALSE)^1.5+VLOOKUP(BE$6,Data!$N$4:$Y$11,Data!$W$1,FALSE)/1000*(Mannings_n_bot)^1.5)/Q702)^0.67</f>
        <v>4.7225910811258945E-2</v>
      </c>
      <c r="BF702" s="34">
        <f>(((R702-VLOOKUP(BF$6,Data!$N$4:$Y$11,Data!$W$1,FALSE)/1000)*VLOOKUP(BF$6,Data!$N$4:$Y$11,Data!$P$1,FALSE)^1.5+VLOOKUP(BF$6,Data!$N$4:$Y$11,Data!$W$1,FALSE)/1000*(Mannings_n_bot)^1.5)/R702)^0.67</f>
        <v>4.7085381285210136E-2</v>
      </c>
      <c r="BG702" s="34">
        <f>(((S702-VLOOKUP(BG$6,Data!$N$4:$Y$11,Data!$W$1,FALSE)/1000)*VLOOKUP(BG$6,Data!$N$4:$Y$11,Data!$P$1,FALSE)^1.5+VLOOKUP(BG$6,Data!$N$4:$Y$11,Data!$W$1,FALSE)/1000*(Mannings_n_bot)^1.5)/S702)^0.67</f>
        <v>4.6966599717395842E-2</v>
      </c>
    </row>
    <row r="703" spans="1:59" x14ac:dyDescent="0.25">
      <c r="A703" s="28">
        <v>0.69599999999999995</v>
      </c>
      <c r="B703" s="94">
        <v>0.78213208687458335</v>
      </c>
      <c r="C703" s="94">
        <v>1.1225823183343244</v>
      </c>
      <c r="D703" s="94">
        <v>1.5230052026659999</v>
      </c>
      <c r="E703" s="94">
        <v>1.9857513779809057</v>
      </c>
      <c r="F703" s="94">
        <v>2.5082584874382414</v>
      </c>
      <c r="G703" s="94">
        <v>3.0932992657004057</v>
      </c>
      <c r="H703" s="94">
        <v>3.7378903145070095</v>
      </c>
      <c r="I703" s="94">
        <v>4.4452251585186477</v>
      </c>
      <c r="K703" s="28">
        <v>0.69599999999999995</v>
      </c>
      <c r="L703" s="94">
        <v>2.7358599076338161</v>
      </c>
      <c r="M703" s="94">
        <v>3.2854430688000567</v>
      </c>
      <c r="N703" s="94">
        <v>3.8254704945020341</v>
      </c>
      <c r="O703" s="94">
        <v>4.3749085696192758</v>
      </c>
      <c r="P703" s="94">
        <v>4.9149414375899196</v>
      </c>
      <c r="Q703" s="94">
        <v>5.4643049327048754</v>
      </c>
      <c r="R703" s="94">
        <v>6.0043474231435159</v>
      </c>
      <c r="S703" s="94">
        <v>6.5536660915208049</v>
      </c>
      <c r="U703" s="28">
        <v>0.69599999999999995</v>
      </c>
      <c r="V703" s="94">
        <v>1.1151851326325701</v>
      </c>
      <c r="W703" s="94">
        <v>1.3382035722229779</v>
      </c>
      <c r="X703" s="94">
        <v>1.5583331524971356</v>
      </c>
      <c r="Y703" s="94">
        <v>1.7812892582391748</v>
      </c>
      <c r="Z703" s="94">
        <v>2.0014193349352141</v>
      </c>
      <c r="AA703" s="94">
        <v>2.2243436563614156</v>
      </c>
      <c r="AB703" s="94">
        <v>2.4444768206846588</v>
      </c>
      <c r="AC703" s="94">
        <v>2.6673821483993336</v>
      </c>
      <c r="AE703" s="28">
        <v>0.69599999999999995</v>
      </c>
      <c r="AF703" s="94">
        <f t="shared" si="174"/>
        <v>0.8063576978516418</v>
      </c>
      <c r="AG703" s="94">
        <f t="shared" si="160"/>
        <v>0.80665879422322195</v>
      </c>
      <c r="AH703" s="94">
        <f t="shared" si="161"/>
        <v>0.80661506225722401</v>
      </c>
      <c r="AI703" s="94">
        <f t="shared" si="162"/>
        <v>0.80680948988619772</v>
      </c>
      <c r="AJ703" s="94">
        <f t="shared" si="163"/>
        <v>0.80675925257101866</v>
      </c>
      <c r="AK703" s="94">
        <f t="shared" si="164"/>
        <v>0.80690063883432206</v>
      </c>
      <c r="AL703" s="94">
        <f t="shared" si="165"/>
        <v>0.80685146354389492</v>
      </c>
      <c r="AM703" s="94">
        <f t="shared" si="166"/>
        <v>0.80696171238009706</v>
      </c>
      <c r="AO703" s="28">
        <v>0.69599999999999995</v>
      </c>
      <c r="AP703" s="94">
        <f t="shared" si="175"/>
        <v>0.28588162891389851</v>
      </c>
      <c r="AQ703" s="94">
        <f t="shared" si="167"/>
        <v>0.34168369222246958</v>
      </c>
      <c r="AR703" s="94">
        <f t="shared" si="168"/>
        <v>0.39812232373896567</v>
      </c>
      <c r="AS703" s="94">
        <f t="shared" si="169"/>
        <v>0.45389551493043312</v>
      </c>
      <c r="AT703" s="94">
        <f t="shared" si="170"/>
        <v>0.51033334156432708</v>
      </c>
      <c r="AU703" s="94">
        <f t="shared" si="171"/>
        <v>0.56609199226537266</v>
      </c>
      <c r="AV703" s="94">
        <f t="shared" si="172"/>
        <v>0.62253065172402611</v>
      </c>
      <c r="AW703" s="94">
        <f t="shared" si="173"/>
        <v>0.67828068998967195</v>
      </c>
      <c r="AY703" s="28">
        <v>0.69599999999999995</v>
      </c>
      <c r="AZ703" s="34">
        <f>(((L703-VLOOKUP(AZ$6,Data!$N$4:$Y$11,Data!$W$1,FALSE)/1000)*VLOOKUP(AZ$6,Data!$N$4:$Y$11,Data!$P$1,FALSE)^1.5+VLOOKUP(AZ$6,Data!$N$4:$Y$11,Data!$W$1,FALSE)/1000*(Mannings_n_bot)^1.5)/L703)^0.67</f>
        <v>4.818280957186629E-2</v>
      </c>
      <c r="BA703" s="34">
        <f>(((M703-VLOOKUP(BA$6,Data!$N$4:$Y$11,Data!$W$1,FALSE)/1000)*VLOOKUP(BA$6,Data!$N$4:$Y$11,Data!$P$1,FALSE)^1.5+VLOOKUP(BA$6,Data!$N$4:$Y$11,Data!$W$1,FALSE)/1000*(Mannings_n_bot)^1.5)/M703)^0.67</f>
        <v>4.8046162394220417E-2</v>
      </c>
      <c r="BB703" s="34">
        <f>(((N703-VLOOKUP(BB$6,Data!$N$4:$Y$11,Data!$W$1,FALSE)/1000)*VLOOKUP(BB$6,Data!$N$4:$Y$11,Data!$P$1,FALSE)^1.5+VLOOKUP(BB$6,Data!$N$4:$Y$11,Data!$W$1,FALSE)/1000*(Mannings_n_bot)^1.5)/N703)^0.67</f>
        <v>4.7864934551445741E-2</v>
      </c>
      <c r="BC703" s="34">
        <f>(((O703-VLOOKUP(BC$6,Data!$N$4:$Y$11,Data!$W$1,FALSE)/1000)*VLOOKUP(BC$6,Data!$N$4:$Y$11,Data!$P$1,FALSE)^1.5+VLOOKUP(BC$6,Data!$N$4:$Y$11,Data!$W$1,FALSE)/1000*(Mannings_n_bot)^1.5)/O703)^0.67</f>
        <v>4.7657616113707196E-2</v>
      </c>
      <c r="BD703" s="34">
        <f>(((P703-VLOOKUP(BD$6,Data!$N$4:$Y$11,Data!$W$1,FALSE)/1000)*VLOOKUP(BD$6,Data!$N$4:$Y$11,Data!$P$1,FALSE)^1.5+VLOOKUP(BD$6,Data!$N$4:$Y$11,Data!$W$1,FALSE)/1000*(Mannings_n_bot)^1.5)/P703)^0.67</f>
        <v>4.7423324969242411E-2</v>
      </c>
      <c r="BE703" s="34">
        <f>(((Q703-VLOOKUP(BE$6,Data!$N$4:$Y$11,Data!$W$1,FALSE)/1000)*VLOOKUP(BE$6,Data!$N$4:$Y$11,Data!$P$1,FALSE)^1.5+VLOOKUP(BE$6,Data!$N$4:$Y$11,Data!$W$1,FALSE)/1000*(Mannings_n_bot)^1.5)/Q703)^0.67</f>
        <v>4.7213211764915726E-2</v>
      </c>
      <c r="BF703" s="34">
        <f>(((R703-VLOOKUP(BF$6,Data!$N$4:$Y$11,Data!$W$1,FALSE)/1000)*VLOOKUP(BF$6,Data!$N$4:$Y$11,Data!$P$1,FALSE)^1.5+VLOOKUP(BF$6,Data!$N$4:$Y$11,Data!$W$1,FALSE)/1000*(Mannings_n_bot)^1.5)/R703)^0.67</f>
        <v>4.7072531611506319E-2</v>
      </c>
      <c r="BG703" s="34">
        <f>(((S703-VLOOKUP(BG$6,Data!$N$4:$Y$11,Data!$W$1,FALSE)/1000)*VLOOKUP(BG$6,Data!$N$4:$Y$11,Data!$P$1,FALSE)^1.5+VLOOKUP(BG$6,Data!$N$4:$Y$11,Data!$W$1,FALSE)/1000*(Mannings_n_bot)^1.5)/S703)^0.67</f>
        <v>4.6953593913971449E-2</v>
      </c>
    </row>
    <row r="704" spans="1:59" x14ac:dyDescent="0.25">
      <c r="A704" s="28">
        <v>0.69699999999999995</v>
      </c>
      <c r="B704" s="94">
        <v>0.78302503055247985</v>
      </c>
      <c r="C704" s="94">
        <v>1.1238619059080128</v>
      </c>
      <c r="D704" s="94">
        <v>1.5247416185439211</v>
      </c>
      <c r="E704" s="94">
        <v>1.9880130528929409</v>
      </c>
      <c r="F704" s="94">
        <v>2.5111160327185429</v>
      </c>
      <c r="G704" s="94">
        <v>3.0968206840927293</v>
      </c>
      <c r="H704" s="94">
        <v>3.7421466449357528</v>
      </c>
      <c r="I704" s="94">
        <v>4.4502839757298434</v>
      </c>
      <c r="K704" s="28">
        <v>0.69699999999999995</v>
      </c>
      <c r="L704" s="94">
        <v>2.7380455671696575</v>
      </c>
      <c r="M704" s="94">
        <v>3.2880617754238894</v>
      </c>
      <c r="N704" s="94">
        <v>3.8285206547260624</v>
      </c>
      <c r="O704" s="94">
        <v>4.3783916370425278</v>
      </c>
      <c r="P704" s="94">
        <v>4.9188559534232423</v>
      </c>
      <c r="Q704" s="94">
        <v>5.46865228532881</v>
      </c>
      <c r="R704" s="94">
        <v>6.009126227514737</v>
      </c>
      <c r="S704" s="94">
        <v>6.5588776910037874</v>
      </c>
      <c r="U704" s="28">
        <v>0.69699999999999995</v>
      </c>
      <c r="V704" s="94">
        <v>1.1136988220376907</v>
      </c>
      <c r="W704" s="94">
        <v>1.336415982557692</v>
      </c>
      <c r="X704" s="94">
        <v>1.5562521957213269</v>
      </c>
      <c r="Y704" s="94">
        <v>1.7789070877800335</v>
      </c>
      <c r="Z704" s="94">
        <v>1.9987437905510099</v>
      </c>
      <c r="AA704" s="94">
        <v>2.2213669325548415</v>
      </c>
      <c r="AB704" s="94">
        <v>2.4412067161280793</v>
      </c>
      <c r="AC704" s="94">
        <v>2.6638108852894593</v>
      </c>
      <c r="AE704" s="28">
        <v>0.69699999999999995</v>
      </c>
      <c r="AF704" s="94">
        <f t="shared" si="174"/>
        <v>0.80727829939772722</v>
      </c>
      <c r="AG704" s="94">
        <f t="shared" si="160"/>
        <v>0.80757827295759765</v>
      </c>
      <c r="AH704" s="94">
        <f t="shared" si="161"/>
        <v>0.80753470402799543</v>
      </c>
      <c r="AI704" s="94">
        <f t="shared" si="162"/>
        <v>0.80772840692802939</v>
      </c>
      <c r="AJ704" s="94">
        <f t="shared" si="163"/>
        <v>0.80767835684438982</v>
      </c>
      <c r="AK704" s="94">
        <f t="shared" si="164"/>
        <v>0.80781921621927666</v>
      </c>
      <c r="AL704" s="94">
        <f t="shared" si="165"/>
        <v>0.80777022416734856</v>
      </c>
      <c r="AM704" s="94">
        <f t="shared" si="166"/>
        <v>0.80788006221700936</v>
      </c>
      <c r="AO704" s="28">
        <v>0.69699999999999995</v>
      </c>
      <c r="AP704" s="94">
        <f t="shared" si="175"/>
        <v>0.28597954684950694</v>
      </c>
      <c r="AQ704" s="94">
        <f t="shared" si="167"/>
        <v>0.34180072719683835</v>
      </c>
      <c r="AR704" s="94">
        <f t="shared" si="168"/>
        <v>0.3982586894657929</v>
      </c>
      <c r="AS704" s="94">
        <f t="shared" si="169"/>
        <v>0.45405098896904167</v>
      </c>
      <c r="AT704" s="94">
        <f t="shared" si="170"/>
        <v>0.51050814589741134</v>
      </c>
      <c r="AU704" s="94">
        <f t="shared" si="171"/>
        <v>0.56628590053180328</v>
      </c>
      <c r="AV704" s="94">
        <f t="shared" si="172"/>
        <v>0.62274389041806422</v>
      </c>
      <c r="AW704" s="94">
        <f t="shared" si="173"/>
        <v>0.67851303003163044</v>
      </c>
      <c r="AY704" s="28">
        <v>0.69699999999999995</v>
      </c>
      <c r="AZ704" s="34">
        <f>(((L704-VLOOKUP(AZ$6,Data!$N$4:$Y$11,Data!$W$1,FALSE)/1000)*VLOOKUP(AZ$6,Data!$N$4:$Y$11,Data!$P$1,FALSE)^1.5+VLOOKUP(AZ$6,Data!$N$4:$Y$11,Data!$W$1,FALSE)/1000*(Mannings_n_bot)^1.5)/L704)^0.67</f>
        <v>4.8171297775447951E-2</v>
      </c>
      <c r="BA704" s="34">
        <f>(((M704-VLOOKUP(BA$6,Data!$N$4:$Y$11,Data!$W$1,FALSE)/1000)*VLOOKUP(BA$6,Data!$N$4:$Y$11,Data!$P$1,FALSE)^1.5+VLOOKUP(BA$6,Data!$N$4:$Y$11,Data!$W$1,FALSE)/1000*(Mannings_n_bot)^1.5)/M704)^0.67</f>
        <v>4.8034446888942879E-2</v>
      </c>
      <c r="BB704" s="34">
        <f>(((N704-VLOOKUP(BB$6,Data!$N$4:$Y$11,Data!$W$1,FALSE)/1000)*VLOOKUP(BB$6,Data!$N$4:$Y$11,Data!$P$1,FALSE)^1.5+VLOOKUP(BB$6,Data!$N$4:$Y$11,Data!$W$1,FALSE)/1000*(Mannings_n_bot)^1.5)/N704)^0.67</f>
        <v>4.7853023596193513E-2</v>
      </c>
      <c r="BC704" s="34">
        <f>(((O704-VLOOKUP(BC$6,Data!$N$4:$Y$11,Data!$W$1,FALSE)/1000)*VLOOKUP(BC$6,Data!$N$4:$Y$11,Data!$P$1,FALSE)^1.5+VLOOKUP(BC$6,Data!$N$4:$Y$11,Data!$W$1,FALSE)/1000*(Mannings_n_bot)^1.5)/O704)^0.67</f>
        <v>4.7645437864837832E-2</v>
      </c>
      <c r="BD704" s="34">
        <f>(((P704-VLOOKUP(BD$6,Data!$N$4:$Y$11,Data!$W$1,FALSE)/1000)*VLOOKUP(BD$6,Data!$N$4:$Y$11,Data!$P$1,FALSE)^1.5+VLOOKUP(BD$6,Data!$N$4:$Y$11,Data!$W$1,FALSE)/1000*(Mannings_n_bot)^1.5)/P704)^0.67</f>
        <v>4.7410891350762839E-2</v>
      </c>
      <c r="BE704" s="34">
        <f>(((Q704-VLOOKUP(BE$6,Data!$N$4:$Y$11,Data!$W$1,FALSE)/1000)*VLOOKUP(BE$6,Data!$N$4:$Y$11,Data!$P$1,FALSE)^1.5+VLOOKUP(BE$6,Data!$N$4:$Y$11,Data!$W$1,FALSE)/1000*(Mannings_n_bot)^1.5)/Q704)^0.67</f>
        <v>4.7200514258957722E-2</v>
      </c>
      <c r="BF704" s="34">
        <f>(((R704-VLOOKUP(BF$6,Data!$N$4:$Y$11,Data!$W$1,FALSE)/1000)*VLOOKUP(BF$6,Data!$N$4:$Y$11,Data!$P$1,FALSE)^1.5+VLOOKUP(BF$6,Data!$N$4:$Y$11,Data!$W$1,FALSE)/1000*(Mannings_n_bot)^1.5)/R704)^0.67</f>
        <v>4.7059683485203861E-2</v>
      </c>
      <c r="BG704" s="34">
        <f>(((S704-VLOOKUP(BG$6,Data!$N$4:$Y$11,Data!$W$1,FALSE)/1000)*VLOOKUP(BG$6,Data!$N$4:$Y$11,Data!$P$1,FALSE)^1.5+VLOOKUP(BG$6,Data!$N$4:$Y$11,Data!$W$1,FALSE)/1000*(Mannings_n_bot)^1.5)/S704)^0.67</f>
        <v>4.6940589619058649E-2</v>
      </c>
    </row>
    <row r="705" spans="1:59" x14ac:dyDescent="0.25">
      <c r="A705" s="28">
        <v>0.69799999999999995</v>
      </c>
      <c r="B705" s="94">
        <v>0.78391678160874956</v>
      </c>
      <c r="C705" s="94">
        <v>1.1251397805936034</v>
      </c>
      <c r="D705" s="94">
        <v>1.5264757107745088</v>
      </c>
      <c r="E705" s="94">
        <v>1.9902716968425456</v>
      </c>
      <c r="F705" s="94">
        <v>2.513969749931027</v>
      </c>
      <c r="G705" s="94">
        <v>3.1003373800558047</v>
      </c>
      <c r="H705" s="94">
        <v>3.7463972694840892</v>
      </c>
      <c r="I705" s="94">
        <v>4.4553360056537965</v>
      </c>
      <c r="K705" s="28">
        <v>0.69799999999999995</v>
      </c>
      <c r="L705" s="94">
        <v>2.7402341497940288</v>
      </c>
      <c r="M705" s="94">
        <v>3.290683992216346</v>
      </c>
      <c r="N705" s="94">
        <v>3.8315749021048613</v>
      </c>
      <c r="O705" s="94">
        <v>4.3818793785342294</v>
      </c>
      <c r="P705" s="94">
        <v>4.9227757203186258</v>
      </c>
      <c r="Q705" s="94">
        <v>5.4730054758428244</v>
      </c>
      <c r="R705" s="94">
        <v>6.0139114467813632</v>
      </c>
      <c r="S705" s="94">
        <v>6.5640962921586636</v>
      </c>
      <c r="U705" s="28">
        <v>0.69799999999999995</v>
      </c>
      <c r="V705" s="94">
        <v>1.112208216296013</v>
      </c>
      <c r="W705" s="94">
        <v>1.3346232546558383</v>
      </c>
      <c r="X705" s="94">
        <v>1.5541652528009506</v>
      </c>
      <c r="Y705" s="94">
        <v>1.7765180883820946</v>
      </c>
      <c r="Z705" s="94">
        <v>1.9960605693445823</v>
      </c>
      <c r="AA705" s="94">
        <v>2.2183816892786759</v>
      </c>
      <c r="AB705" s="94">
        <v>2.4379272442191602</v>
      </c>
      <c r="AC705" s="94">
        <v>2.6602294122659842</v>
      </c>
      <c r="AE705" s="28">
        <v>0.69799999999999995</v>
      </c>
      <c r="AF705" s="94">
        <f t="shared" si="174"/>
        <v>0.80819767138214971</v>
      </c>
      <c r="AG705" s="94">
        <f t="shared" si="160"/>
        <v>0.80849652085462165</v>
      </c>
      <c r="AH705" s="94">
        <f t="shared" si="161"/>
        <v>0.80845311514706897</v>
      </c>
      <c r="AI705" s="94">
        <f t="shared" si="162"/>
        <v>0.80864609249180219</v>
      </c>
      <c r="AJ705" s="94">
        <f t="shared" si="163"/>
        <v>0.80859622985346069</v>
      </c>
      <c r="AK705" s="94">
        <f t="shared" si="164"/>
        <v>0.80873656173791308</v>
      </c>
      <c r="AL705" s="94">
        <f t="shared" si="165"/>
        <v>0.80868775313402008</v>
      </c>
      <c r="AM705" s="94">
        <f t="shared" si="166"/>
        <v>0.8087971799271475</v>
      </c>
      <c r="AO705" s="28">
        <v>0.69799999999999995</v>
      </c>
      <c r="AP705" s="94">
        <f t="shared" si="175"/>
        <v>0.28607656818950056</v>
      </c>
      <c r="AQ705" s="94">
        <f t="shared" si="167"/>
        <v>0.34191669065001823</v>
      </c>
      <c r="AR705" s="94">
        <f t="shared" si="168"/>
        <v>0.39839380666575125</v>
      </c>
      <c r="AS705" s="94">
        <f t="shared" si="169"/>
        <v>0.45420503964404102</v>
      </c>
      <c r="AT705" s="94">
        <f t="shared" si="170"/>
        <v>0.51068134986420033</v>
      </c>
      <c r="AU705" s="94">
        <f t="shared" si="171"/>
        <v>0.56647803363989202</v>
      </c>
      <c r="AV705" s="94">
        <f t="shared" si="172"/>
        <v>0.62295517694879854</v>
      </c>
      <c r="AW705" s="94">
        <f t="shared" si="173"/>
        <v>0.67874324314468859</v>
      </c>
      <c r="AY705" s="28">
        <v>0.69799999999999995</v>
      </c>
      <c r="AZ705" s="34">
        <f>(((L705-VLOOKUP(AZ$6,Data!$N$4:$Y$11,Data!$W$1,FALSE)/1000)*VLOOKUP(AZ$6,Data!$N$4:$Y$11,Data!$P$1,FALSE)^1.5+VLOOKUP(AZ$6,Data!$N$4:$Y$11,Data!$W$1,FALSE)/1000*(Mannings_n_bot)^1.5)/L705)^0.67</f>
        <v>4.8159787629481227E-2</v>
      </c>
      <c r="BA705" s="34">
        <f>(((M705-VLOOKUP(BA$6,Data!$N$4:$Y$11,Data!$W$1,FALSE)/1000)*VLOOKUP(BA$6,Data!$N$4:$Y$11,Data!$P$1,FALSE)^1.5+VLOOKUP(BA$6,Data!$N$4:$Y$11,Data!$W$1,FALSE)/1000*(Mannings_n_bot)^1.5)/M705)^0.67</f>
        <v>4.8022732956722353E-2</v>
      </c>
      <c r="BB705" s="34">
        <f>(((N705-VLOOKUP(BB$6,Data!$N$4:$Y$11,Data!$W$1,FALSE)/1000)*VLOOKUP(BB$6,Data!$N$4:$Y$11,Data!$P$1,FALSE)^1.5+VLOOKUP(BB$6,Data!$N$4:$Y$11,Data!$W$1,FALSE)/1000*(Mannings_n_bot)^1.5)/N705)^0.67</f>
        <v>4.7841114222422952E-2</v>
      </c>
      <c r="BC705" s="34">
        <f>(((O705-VLOOKUP(BC$6,Data!$N$4:$Y$11,Data!$W$1,FALSE)/1000)*VLOOKUP(BC$6,Data!$N$4:$Y$11,Data!$P$1,FALSE)^1.5+VLOOKUP(BC$6,Data!$N$4:$Y$11,Data!$W$1,FALSE)/1000*(Mannings_n_bot)^1.5)/O705)^0.67</f>
        <v>4.7633261140186622E-2</v>
      </c>
      <c r="BD705" s="34">
        <f>(((P705-VLOOKUP(BD$6,Data!$N$4:$Y$11,Data!$W$1,FALSE)/1000)*VLOOKUP(BD$6,Data!$N$4:$Y$11,Data!$P$1,FALSE)^1.5+VLOOKUP(BD$6,Data!$N$4:$Y$11,Data!$W$1,FALSE)/1000*(Mannings_n_bot)^1.5)/P705)^0.67</f>
        <v>4.7398459261625878E-2</v>
      </c>
      <c r="BE705" s="34">
        <f>(((Q705-VLOOKUP(BE$6,Data!$N$4:$Y$11,Data!$W$1,FALSE)/1000)*VLOOKUP(BE$6,Data!$N$4:$Y$11,Data!$P$1,FALSE)^1.5+VLOOKUP(BE$6,Data!$N$4:$Y$11,Data!$W$1,FALSE)/1000*(Mannings_n_bot)^1.5)/Q705)^0.67</f>
        <v>4.7187818232598489E-2</v>
      </c>
      <c r="BF705" s="34">
        <f>(((R705-VLOOKUP(BF$6,Data!$N$4:$Y$11,Data!$W$1,FALSE)/1000)*VLOOKUP(BF$6,Data!$N$4:$Y$11,Data!$P$1,FALSE)^1.5+VLOOKUP(BF$6,Data!$N$4:$Y$11,Data!$W$1,FALSE)/1000*(Mannings_n_bot)^1.5)/R705)^0.67</f>
        <v>4.704683684476569E-2</v>
      </c>
      <c r="BG705" s="34">
        <f>(((S705-VLOOKUP(BG$6,Data!$N$4:$Y$11,Data!$W$1,FALSE)/1000)*VLOOKUP(BG$6,Data!$N$4:$Y$11,Data!$P$1,FALSE)^1.5+VLOOKUP(BG$6,Data!$N$4:$Y$11,Data!$W$1,FALSE)/1000*(Mannings_n_bot)^1.5)/S705)^0.67</f>
        <v>4.6927586770411971E-2</v>
      </c>
    </row>
    <row r="706" spans="1:59" x14ac:dyDescent="0.25">
      <c r="A706" s="28">
        <v>0.69899999999999995</v>
      </c>
      <c r="B706" s="94">
        <v>0.78480733659500068</v>
      </c>
      <c r="C706" s="94">
        <v>1.1264159374647369</v>
      </c>
      <c r="D706" s="94">
        <v>1.5282074726696384</v>
      </c>
      <c r="E706" s="94">
        <v>1.9925273011358247</v>
      </c>
      <c r="F706" s="94">
        <v>2.5168196280855923</v>
      </c>
      <c r="G706" s="94">
        <v>3.1038493400659615</v>
      </c>
      <c r="H706" s="94">
        <v>3.7506421717977103</v>
      </c>
      <c r="I706" s="94">
        <v>4.4603812288748275</v>
      </c>
      <c r="K706" s="28">
        <v>0.69899999999999995</v>
      </c>
      <c r="L706" s="94">
        <v>2.7424256718220081</v>
      </c>
      <c r="M706" s="94">
        <v>3.2933097387364407</v>
      </c>
      <c r="N706" s="94">
        <v>3.834633259418013</v>
      </c>
      <c r="O706" s="94">
        <v>4.3853718201169682</v>
      </c>
      <c r="P706" s="94">
        <v>4.9267007675191818</v>
      </c>
      <c r="Q706" s="94">
        <v>5.4773645367325772</v>
      </c>
      <c r="R706" s="94">
        <v>6.0187031166495988</v>
      </c>
      <c r="S706" s="94">
        <v>6.5693219339338995</v>
      </c>
      <c r="U706" s="28">
        <v>0.69899999999999995</v>
      </c>
      <c r="V706" s="94">
        <v>1.1107132981149452</v>
      </c>
      <c r="W706" s="94">
        <v>1.3328253677837338</v>
      </c>
      <c r="X706" s="94">
        <v>1.5520722995887903</v>
      </c>
      <c r="Y706" s="94">
        <v>1.7741222324582004</v>
      </c>
      <c r="Z706" s="94">
        <v>1.9933696403152428</v>
      </c>
      <c r="AA706" s="94">
        <v>2.2153878920928665</v>
      </c>
      <c r="AB706" s="94">
        <v>2.4346383671042711</v>
      </c>
      <c r="AC706" s="94">
        <v>2.6566376880362634</v>
      </c>
      <c r="AE706" s="28">
        <v>0.69899999999999995</v>
      </c>
      <c r="AF706" s="94">
        <f t="shared" si="174"/>
        <v>0.80911581024970769</v>
      </c>
      <c r="AG706" s="94">
        <f t="shared" si="160"/>
        <v>0.80941353437433905</v>
      </c>
      <c r="AH706" s="94">
        <f t="shared" si="161"/>
        <v>0.8093702920722754</v>
      </c>
      <c r="AI706" s="94">
        <f t="shared" si="162"/>
        <v>0.80956254304519226</v>
      </c>
      <c r="AJ706" s="94">
        <f t="shared" si="163"/>
        <v>0.8095128680633622</v>
      </c>
      <c r="AK706" s="94">
        <f t="shared" si="164"/>
        <v>0.80965267186252277</v>
      </c>
      <c r="AL706" s="94">
        <f t="shared" si="165"/>
        <v>0.80960404691371002</v>
      </c>
      <c r="AM706" s="94">
        <f t="shared" si="166"/>
        <v>0.80971306198589554</v>
      </c>
      <c r="AO706" s="28">
        <v>0.69899999999999995</v>
      </c>
      <c r="AP706" s="94">
        <f t="shared" si="175"/>
        <v>0.28617269181030958</v>
      </c>
      <c r="AQ706" s="94">
        <f t="shared" si="167"/>
        <v>0.34203158124352862</v>
      </c>
      <c r="AR706" s="94">
        <f t="shared" si="168"/>
        <v>0.39852767377852877</v>
      </c>
      <c r="AS706" s="94">
        <f t="shared" si="169"/>
        <v>0.45435766518029919</v>
      </c>
      <c r="AT706" s="94">
        <f t="shared" si="170"/>
        <v>0.51085295146774778</v>
      </c>
      <c r="AU706" s="94">
        <f t="shared" si="171"/>
        <v>0.56666838937791542</v>
      </c>
      <c r="AV706" s="94">
        <f t="shared" si="172"/>
        <v>0.62316450888269792</v>
      </c>
      <c r="AW706" s="94">
        <f t="shared" si="173"/>
        <v>0.67897132668056392</v>
      </c>
      <c r="AY706" s="28">
        <v>0.69899999999999995</v>
      </c>
      <c r="AZ706" s="34">
        <f>(((L706-VLOOKUP(AZ$6,Data!$N$4:$Y$11,Data!$W$1,FALSE)/1000)*VLOOKUP(AZ$6,Data!$N$4:$Y$11,Data!$P$1,FALSE)^1.5+VLOOKUP(AZ$6,Data!$N$4:$Y$11,Data!$W$1,FALSE)/1000*(Mannings_n_bot)^1.5)/L706)^0.67</f>
        <v>4.8148279078386168E-2</v>
      </c>
      <c r="BA706" s="34">
        <f>(((M706-VLOOKUP(BA$6,Data!$N$4:$Y$11,Data!$W$1,FALSE)/1000)*VLOOKUP(BA$6,Data!$N$4:$Y$11,Data!$P$1,FALSE)^1.5+VLOOKUP(BA$6,Data!$N$4:$Y$11,Data!$W$1,FALSE)/1000*(Mannings_n_bot)^1.5)/M706)^0.67</f>
        <v>4.8011020541112968E-2</v>
      </c>
      <c r="BB706" s="34">
        <f>(((N706-VLOOKUP(BB$6,Data!$N$4:$Y$11,Data!$W$1,FALSE)/1000)*VLOOKUP(BB$6,Data!$N$4:$Y$11,Data!$P$1,FALSE)^1.5+VLOOKUP(BB$6,Data!$N$4:$Y$11,Data!$W$1,FALSE)/1000*(Mannings_n_bot)^1.5)/N706)^0.67</f>
        <v>4.7829206372721859E-2</v>
      </c>
      <c r="BC706" s="34">
        <f>(((O706-VLOOKUP(BC$6,Data!$N$4:$Y$11,Data!$W$1,FALSE)/1000)*VLOOKUP(BC$6,Data!$N$4:$Y$11,Data!$P$1,FALSE)^1.5+VLOOKUP(BC$6,Data!$N$4:$Y$11,Data!$W$1,FALSE)/1000*(Mannings_n_bot)^1.5)/O706)^0.67</f>
        <v>4.7621085881123952E-2</v>
      </c>
      <c r="BD706" s="34">
        <f>(((P706-VLOOKUP(BD$6,Data!$N$4:$Y$11,Data!$W$1,FALSE)/1000)*VLOOKUP(BD$6,Data!$N$4:$Y$11,Data!$P$1,FALSE)^1.5+VLOOKUP(BD$6,Data!$N$4:$Y$11,Data!$W$1,FALSE)/1000*(Mannings_n_bot)^1.5)/P706)^0.67</f>
        <v>4.7386028641939651E-2</v>
      </c>
      <c r="BE706" s="34">
        <f>(((Q706-VLOOKUP(BE$6,Data!$N$4:$Y$11,Data!$W$1,FALSE)/1000)*VLOOKUP(BE$6,Data!$N$4:$Y$11,Data!$P$1,FALSE)^1.5+VLOOKUP(BE$6,Data!$N$4:$Y$11,Data!$W$1,FALSE)/1000*(Mannings_n_bot)^1.5)/Q706)^0.67</f>
        <v>4.7175123624722273E-2</v>
      </c>
      <c r="BF706" s="34">
        <f>(((R706-VLOOKUP(BF$6,Data!$N$4:$Y$11,Data!$W$1,FALSE)/1000)*VLOOKUP(BF$6,Data!$N$4:$Y$11,Data!$P$1,FALSE)^1.5+VLOOKUP(BF$6,Data!$N$4:$Y$11,Data!$W$1,FALSE)/1000*(Mannings_n_bot)^1.5)/R706)^0.67</f>
        <v>4.7033991628321344E-2</v>
      </c>
      <c r="BG706" s="34">
        <f>(((S706-VLOOKUP(BG$6,Data!$N$4:$Y$11,Data!$W$1,FALSE)/1000)*VLOOKUP(BG$6,Data!$N$4:$Y$11,Data!$P$1,FALSE)^1.5+VLOOKUP(BG$6,Data!$N$4:$Y$11,Data!$W$1,FALSE)/1000*(Mannings_n_bot)^1.5)/S706)^0.67</f>
        <v>4.6914585305447551E-2</v>
      </c>
    </row>
    <row r="707" spans="1:59" x14ac:dyDescent="0.25">
      <c r="A707" s="28">
        <v>0.7</v>
      </c>
      <c r="B707" s="94">
        <v>0.78569669204892778</v>
      </c>
      <c r="C707" s="94">
        <v>1.1276903715751332</v>
      </c>
      <c r="D707" s="94">
        <v>1.5299368975141476</v>
      </c>
      <c r="E707" s="94">
        <v>1.9947798570436865</v>
      </c>
      <c r="F707" s="94">
        <v>2.5196656561476702</v>
      </c>
      <c r="G707" s="94">
        <v>3.1073565505447416</v>
      </c>
      <c r="H707" s="94">
        <v>3.7548813354560844</v>
      </c>
      <c r="I707" s="94">
        <v>4.465419625898563</v>
      </c>
      <c r="K707" s="28">
        <v>0.7</v>
      </c>
      <c r="L707" s="94">
        <v>2.7446201497030205</v>
      </c>
      <c r="M707" s="94">
        <v>3.295939034704312</v>
      </c>
      <c r="N707" s="94">
        <v>3.83769574963274</v>
      </c>
      <c r="O707" s="94">
        <v>4.3888689880277383</v>
      </c>
      <c r="P707" s="94">
        <v>4.9306311245089649</v>
      </c>
      <c r="Q707" s="94">
        <v>5.4817295007514097</v>
      </c>
      <c r="R707" s="94">
        <v>6.0235012731198729</v>
      </c>
      <c r="S707" s="94">
        <v>6.5745546555989369</v>
      </c>
      <c r="U707" s="28">
        <v>0.7</v>
      </c>
      <c r="V707" s="94">
        <v>1.1092140500585101</v>
      </c>
      <c r="W707" s="94">
        <v>1.3310223010358413</v>
      </c>
      <c r="X707" s="94">
        <v>1.549973311737473</v>
      </c>
      <c r="Y707" s="94">
        <v>1.7717194921925778</v>
      </c>
      <c r="Z707" s="94">
        <v>1.9906709722053801</v>
      </c>
      <c r="AA707" s="94">
        <v>2.2123855062719993</v>
      </c>
      <c r="AB707" s="94">
        <v>2.4313400466161044</v>
      </c>
      <c r="AC707" s="94">
        <v>2.6530356709655352</v>
      </c>
      <c r="AE707" s="28">
        <v>0.7</v>
      </c>
      <c r="AF707" s="94">
        <f t="shared" si="174"/>
        <v>0.81003271243085484</v>
      </c>
      <c r="AG707" s="94">
        <f t="shared" si="160"/>
        <v>0.81032930996247998</v>
      </c>
      <c r="AH707" s="94">
        <f t="shared" si="161"/>
        <v>0.81028623124712595</v>
      </c>
      <c r="AI707" s="94">
        <f t="shared" si="162"/>
        <v>0.81047775504157527</v>
      </c>
      <c r="AJ707" s="94">
        <f t="shared" si="163"/>
        <v>0.8104282679249224</v>
      </c>
      <c r="AK707" s="94">
        <f t="shared" si="164"/>
        <v>0.81056754305110579</v>
      </c>
      <c r="AL707" s="94">
        <f t="shared" si="165"/>
        <v>0.81051910196192434</v>
      </c>
      <c r="AM707" s="94">
        <f t="shared" si="166"/>
        <v>0.81062770485435254</v>
      </c>
      <c r="AO707" s="28">
        <v>0.7</v>
      </c>
      <c r="AP707" s="94">
        <f t="shared" si="175"/>
        <v>0.2862679165763406</v>
      </c>
      <c r="AQ707" s="94">
        <f t="shared" si="167"/>
        <v>0.34214539762453511</v>
      </c>
      <c r="AR707" s="94">
        <f t="shared" si="168"/>
        <v>0.39866028922708624</v>
      </c>
      <c r="AS707" s="94">
        <f t="shared" si="169"/>
        <v>0.45450886378362754</v>
      </c>
      <c r="AT707" s="94">
        <f t="shared" si="170"/>
        <v>0.51102294868967724</v>
      </c>
      <c r="AU707" s="94">
        <f t="shared" si="171"/>
        <v>0.56685696551039222</v>
      </c>
      <c r="AV707" s="94">
        <f t="shared" si="172"/>
        <v>0.62337188376009811</v>
      </c>
      <c r="AW707" s="94">
        <f t="shared" si="173"/>
        <v>0.67919727796251272</v>
      </c>
      <c r="AY707" s="28">
        <v>0.7</v>
      </c>
      <c r="AZ707" s="34">
        <f>(((L707-VLOOKUP(AZ$6,Data!$N$4:$Y$11,Data!$W$1,FALSE)/1000)*VLOOKUP(AZ$6,Data!$N$4:$Y$11,Data!$P$1,FALSE)^1.5+VLOOKUP(AZ$6,Data!$N$4:$Y$11,Data!$W$1,FALSE)/1000*(Mannings_n_bot)^1.5)/L707)^0.67</f>
        <v>4.8136772066286269E-2</v>
      </c>
      <c r="BA707" s="34">
        <f>(((M707-VLOOKUP(BA$6,Data!$N$4:$Y$11,Data!$W$1,FALSE)/1000)*VLOOKUP(BA$6,Data!$N$4:$Y$11,Data!$P$1,FALSE)^1.5+VLOOKUP(BA$6,Data!$N$4:$Y$11,Data!$W$1,FALSE)/1000*(Mannings_n_bot)^1.5)/M707)^0.67</f>
        <v>4.7999309585365045E-2</v>
      </c>
      <c r="BB707" s="34">
        <f>(((N707-VLOOKUP(BB$6,Data!$N$4:$Y$11,Data!$W$1,FALSE)/1000)*VLOOKUP(BB$6,Data!$N$4:$Y$11,Data!$P$1,FALSE)^1.5+VLOOKUP(BB$6,Data!$N$4:$Y$11,Data!$W$1,FALSE)/1000*(Mannings_n_bot)^1.5)/N707)^0.67</f>
        <v>4.7817299989368733E-2</v>
      </c>
      <c r="BC707" s="34">
        <f>(((O707-VLOOKUP(BC$6,Data!$N$4:$Y$11,Data!$W$1,FALSE)/1000)*VLOOKUP(BC$6,Data!$N$4:$Y$11,Data!$P$1,FALSE)^1.5+VLOOKUP(BC$6,Data!$N$4:$Y$11,Data!$W$1,FALSE)/1000*(Mannings_n_bot)^1.5)/O707)^0.67</f>
        <v>4.7608912028702266E-2</v>
      </c>
      <c r="BD707" s="34">
        <f>(((P707-VLOOKUP(BD$6,Data!$N$4:$Y$11,Data!$W$1,FALSE)/1000)*VLOOKUP(BD$6,Data!$N$4:$Y$11,Data!$P$1,FALSE)^1.5+VLOOKUP(BD$6,Data!$N$4:$Y$11,Data!$W$1,FALSE)/1000*(Mannings_n_bot)^1.5)/P707)^0.67</f>
        <v>4.737359943148714E-2</v>
      </c>
      <c r="BE707" s="34">
        <f>(((Q707-VLOOKUP(BE$6,Data!$N$4:$Y$11,Data!$W$1,FALSE)/1000)*VLOOKUP(BE$6,Data!$N$4:$Y$11,Data!$P$1,FALSE)^1.5+VLOOKUP(BE$6,Data!$N$4:$Y$11,Data!$W$1,FALSE)/1000*(Mannings_n_bot)^1.5)/Q707)^0.67</f>
        <v>4.7162430373879599E-2</v>
      </c>
      <c r="BF707" s="34">
        <f>(((R707-VLOOKUP(BF$6,Data!$N$4:$Y$11,Data!$W$1,FALSE)/1000)*VLOOKUP(BF$6,Data!$N$4:$Y$11,Data!$P$1,FALSE)^1.5+VLOOKUP(BF$6,Data!$N$4:$Y$11,Data!$W$1,FALSE)/1000*(Mannings_n_bot)^1.5)/R707)^0.67</f>
        <v>4.7021147773662418E-2</v>
      </c>
      <c r="BG707" s="34">
        <f>(((S707-VLOOKUP(BG$6,Data!$N$4:$Y$11,Data!$W$1,FALSE)/1000)*VLOOKUP(BG$6,Data!$N$4:$Y$11,Data!$P$1,FALSE)^1.5+VLOOKUP(BG$6,Data!$N$4:$Y$11,Data!$W$1,FALSE)/1000*(Mannings_n_bot)^1.5)/S707)^0.67</f>
        <v>4.6901585161238254E-2</v>
      </c>
    </row>
    <row r="708" spans="1:59" x14ac:dyDescent="0.25">
      <c r="A708" s="28">
        <v>0.70099999999999996</v>
      </c>
      <c r="B708" s="94">
        <v>0.78658484449419752</v>
      </c>
      <c r="C708" s="94">
        <v>1.1289630779584257</v>
      </c>
      <c r="D708" s="94">
        <v>1.5316639785656141</v>
      </c>
      <c r="E708" s="94">
        <v>1.9970293558015517</v>
      </c>
      <c r="F708" s="94">
        <v>2.5225078230378442</v>
      </c>
      <c r="G708" s="94">
        <v>3.1108589978584504</v>
      </c>
      <c r="H708" s="94">
        <v>3.7591147439718995</v>
      </c>
      <c r="I708" s="94">
        <v>4.4704511771512916</v>
      </c>
      <c r="K708" s="28">
        <v>0.70099999999999996</v>
      </c>
      <c r="L708" s="94">
        <v>2.7468176000224211</v>
      </c>
      <c r="M708" s="94">
        <v>3.2985719000031168</v>
      </c>
      <c r="N708" s="94">
        <v>3.8407623959061139</v>
      </c>
      <c r="O708" s="94">
        <v>4.392370908720463</v>
      </c>
      <c r="P708" s="94">
        <v>4.9345668210157818</v>
      </c>
      <c r="Q708" s="94">
        <v>5.4861004009235108</v>
      </c>
      <c r="R708" s="94">
        <v>6.0283059524902782</v>
      </c>
      <c r="S708" s="94">
        <v>6.5797944967479642</v>
      </c>
      <c r="U708" s="28">
        <v>0.70099999999999996</v>
      </c>
      <c r="V708" s="94">
        <v>1.1077104545456935</v>
      </c>
      <c r="W708" s="94">
        <v>1.3292140333327993</v>
      </c>
      <c r="X708" s="94">
        <v>1.5478682646971691</v>
      </c>
      <c r="Y708" s="94">
        <v>1.7693098395382172</v>
      </c>
      <c r="Z708" s="94">
        <v>1.9879645334975187</v>
      </c>
      <c r="AA708" s="94">
        <v>2.2093744968020057</v>
      </c>
      <c r="AB708" s="94">
        <v>2.4280322442700752</v>
      </c>
      <c r="AC708" s="94">
        <v>2.6494233190729757</v>
      </c>
      <c r="AE708" s="28">
        <v>0.70099999999999996</v>
      </c>
      <c r="AF708" s="94">
        <f t="shared" si="174"/>
        <v>0.81094837434158251</v>
      </c>
      <c r="AG708" s="94">
        <f t="shared" si="160"/>
        <v>0.811243844050341</v>
      </c>
      <c r="AH708" s="94">
        <f t="shared" si="161"/>
        <v>0.81120092910069419</v>
      </c>
      <c r="AI708" s="94">
        <f t="shared" si="162"/>
        <v>0.8113917249199083</v>
      </c>
      <c r="AJ708" s="94">
        <f t="shared" si="163"/>
        <v>0.81134242587454453</v>
      </c>
      <c r="AK708" s="94">
        <f t="shared" si="164"/>
        <v>0.81148117174725309</v>
      </c>
      <c r="AL708" s="94">
        <f t="shared" si="165"/>
        <v>0.81143291471975409</v>
      </c>
      <c r="AM708" s="94">
        <f t="shared" si="166"/>
        <v>0.81154110497921439</v>
      </c>
      <c r="AO708" s="28">
        <v>0.70099999999999996</v>
      </c>
      <c r="AP708" s="94">
        <f t="shared" si="175"/>
        <v>0.28636224133986071</v>
      </c>
      <c r="AQ708" s="94">
        <f t="shared" si="167"/>
        <v>0.34225813842571051</v>
      </c>
      <c r="AR708" s="94">
        <f t="shared" si="168"/>
        <v>0.39879165141749506</v>
      </c>
      <c r="AS708" s="94">
        <f t="shared" si="169"/>
        <v>0.45465863364059667</v>
      </c>
      <c r="AT708" s="94">
        <f t="shared" si="170"/>
        <v>0.51119133948997475</v>
      </c>
      <c r="AU708" s="94">
        <f t="shared" si="171"/>
        <v>0.56704375977785226</v>
      </c>
      <c r="AV708" s="94">
        <f t="shared" si="172"/>
        <v>0.6235772990949503</v>
      </c>
      <c r="AW708" s="94">
        <f t="shared" si="173"/>
        <v>0.67942109428505604</v>
      </c>
      <c r="AY708" s="28">
        <v>0.70099999999999996</v>
      </c>
      <c r="AZ708" s="34">
        <f>(((L708-VLOOKUP(AZ$6,Data!$N$4:$Y$11,Data!$W$1,FALSE)/1000)*VLOOKUP(AZ$6,Data!$N$4:$Y$11,Data!$P$1,FALSE)^1.5+VLOOKUP(AZ$6,Data!$N$4:$Y$11,Data!$W$1,FALSE)/1000*(Mannings_n_bot)^1.5)/L708)^0.67</f>
        <v>4.8125266537004226E-2</v>
      </c>
      <c r="BA708" s="34">
        <f>(((M708-VLOOKUP(BA$6,Data!$N$4:$Y$11,Data!$W$1,FALSE)/1000)*VLOOKUP(BA$6,Data!$N$4:$Y$11,Data!$P$1,FALSE)^1.5+VLOOKUP(BA$6,Data!$N$4:$Y$11,Data!$W$1,FALSE)/1000*(Mannings_n_bot)^1.5)/M708)^0.67</f>
        <v>4.7987600032420634E-2</v>
      </c>
      <c r="BB708" s="34">
        <f>(((N708-VLOOKUP(BB$6,Data!$N$4:$Y$11,Data!$W$1,FALSE)/1000)*VLOOKUP(BB$6,Data!$N$4:$Y$11,Data!$P$1,FALSE)^1.5+VLOOKUP(BB$6,Data!$N$4:$Y$11,Data!$W$1,FALSE)/1000*(Mannings_n_bot)^1.5)/N708)^0.67</f>
        <v>4.7805395014328456E-2</v>
      </c>
      <c r="BC708" s="34">
        <f>(((O708-VLOOKUP(BC$6,Data!$N$4:$Y$11,Data!$W$1,FALSE)/1000)*VLOOKUP(BC$6,Data!$N$4:$Y$11,Data!$P$1,FALSE)^1.5+VLOOKUP(BC$6,Data!$N$4:$Y$11,Data!$W$1,FALSE)/1000*(Mannings_n_bot)^1.5)/O708)^0.67</f>
        <v>4.7596739523651524E-2</v>
      </c>
      <c r="BD708" s="34">
        <f>(((P708-VLOOKUP(BD$6,Data!$N$4:$Y$11,Data!$W$1,FALSE)/1000)*VLOOKUP(BD$6,Data!$N$4:$Y$11,Data!$P$1,FALSE)^1.5+VLOOKUP(BD$6,Data!$N$4:$Y$11,Data!$W$1,FALSE)/1000*(Mannings_n_bot)^1.5)/P708)^0.67</f>
        <v>4.7361171569721493E-2</v>
      </c>
      <c r="BE708" s="34">
        <f>(((Q708-VLOOKUP(BE$6,Data!$N$4:$Y$11,Data!$W$1,FALSE)/1000)*VLOOKUP(BE$6,Data!$N$4:$Y$11,Data!$P$1,FALSE)^1.5+VLOOKUP(BE$6,Data!$N$4:$Y$11,Data!$W$1,FALSE)/1000*(Mannings_n_bot)^1.5)/Q708)^0.67</f>
        <v>4.71497384182826E-2</v>
      </c>
      <c r="BF708" s="34">
        <f>(((R708-VLOOKUP(BF$6,Data!$N$4:$Y$11,Data!$W$1,FALSE)/1000)*VLOOKUP(BF$6,Data!$N$4:$Y$11,Data!$P$1,FALSE)^1.5+VLOOKUP(BF$6,Data!$N$4:$Y$11,Data!$W$1,FALSE)/1000*(Mannings_n_bot)^1.5)/R708)^0.67</f>
        <v>4.700830521823799E-2</v>
      </c>
      <c r="BG708" s="34">
        <f>(((S708-VLOOKUP(BG$6,Data!$N$4:$Y$11,Data!$W$1,FALSE)/1000)*VLOOKUP(BG$6,Data!$N$4:$Y$11,Data!$P$1,FALSE)^1.5+VLOOKUP(BG$6,Data!$N$4:$Y$11,Data!$W$1,FALSE)/1000*(Mannings_n_bot)^1.5)/S708)^0.67</f>
        <v>4.688858627450903E-2</v>
      </c>
    </row>
    <row r="709" spans="1:59" x14ac:dyDescent="0.25">
      <c r="A709" s="28">
        <v>0.70199999999999996</v>
      </c>
      <c r="B709" s="94">
        <v>0.78747179044033078</v>
      </c>
      <c r="C709" s="94">
        <v>1.1302340516279941</v>
      </c>
      <c r="D709" s="94">
        <v>1.5333887090541292</v>
      </c>
      <c r="E709" s="94">
        <v>1.9992757886090589</v>
      </c>
      <c r="F709" s="94">
        <v>2.5253461176314791</v>
      </c>
      <c r="G709" s="94">
        <v>3.1143566683176935</v>
      </c>
      <c r="H709" s="94">
        <v>3.7633423807905091</v>
      </c>
      <c r="I709" s="94">
        <v>4.4754758629792928</v>
      </c>
      <c r="K709" s="28">
        <v>0.70199999999999996</v>
      </c>
      <c r="L709" s="94">
        <v>2.7490180395030932</v>
      </c>
      <c r="M709" s="94">
        <v>3.3012083546809508</v>
      </c>
      <c r="N709" s="94">
        <v>3.8438332215872988</v>
      </c>
      <c r="O709" s="94">
        <v>4.3958776088685658</v>
      </c>
      <c r="P709" s="94">
        <v>4.9385078870140839</v>
      </c>
      <c r="Q709" s="94">
        <v>5.4904772705471041</v>
      </c>
      <c r="R709" s="94">
        <v>6.0331171913600974</v>
      </c>
      <c r="S709" s="94">
        <v>6.5850414973037497</v>
      </c>
      <c r="U709" s="28">
        <v>0.70199999999999996</v>
      </c>
      <c r="V709" s="94">
        <v>1.1062024938487769</v>
      </c>
      <c r="W709" s="94">
        <v>1.3274005434194116</v>
      </c>
      <c r="X709" s="94">
        <v>1.5457571337132554</v>
      </c>
      <c r="Y709" s="94">
        <v>1.7668932462141955</v>
      </c>
      <c r="Z709" s="94">
        <v>1.9852502924113125</v>
      </c>
      <c r="AA709" s="94">
        <v>2.2063548283768384</v>
      </c>
      <c r="AB709" s="94">
        <v>2.4247149212606605</v>
      </c>
      <c r="AC709" s="94">
        <v>2.6458005900277173</v>
      </c>
      <c r="AE709" s="28">
        <v>0.70199999999999996</v>
      </c>
      <c r="AF709" s="94">
        <f t="shared" si="174"/>
        <v>0.81186279238329817</v>
      </c>
      <c r="AG709" s="94">
        <f t="shared" si="160"/>
        <v>0.8121571330546653</v>
      </c>
      <c r="AH709" s="94">
        <f t="shared" si="161"/>
        <v>0.81211438204749653</v>
      </c>
      <c r="AI709" s="94">
        <f t="shared" si="162"/>
        <v>0.8123044491046103</v>
      </c>
      <c r="AJ709" s="94">
        <f t="shared" si="163"/>
        <v>0.8122553383340877</v>
      </c>
      <c r="AK709" s="94">
        <f t="shared" si="164"/>
        <v>0.81239355438002625</v>
      </c>
      <c r="AL709" s="94">
        <f t="shared" si="165"/>
        <v>0.8123454816137553</v>
      </c>
      <c r="AM709" s="94">
        <f t="shared" si="166"/>
        <v>0.81245325879265295</v>
      </c>
      <c r="AO709" s="28">
        <v>0.70199999999999996</v>
      </c>
      <c r="AP709" s="94">
        <f t="shared" si="175"/>
        <v>0.28645566494087921</v>
      </c>
      <c r="AQ709" s="94">
        <f t="shared" si="167"/>
        <v>0.34236980226509423</v>
      </c>
      <c r="AR709" s="94">
        <f t="shared" si="168"/>
        <v>0.39892175873877306</v>
      </c>
      <c r="AS709" s="94">
        <f t="shared" si="169"/>
        <v>0.45480697291834815</v>
      </c>
      <c r="AT709" s="94">
        <f t="shared" si="170"/>
        <v>0.51135812180677742</v>
      </c>
      <c r="AU709" s="94">
        <f t="shared" si="171"/>
        <v>0.5672287698966032</v>
      </c>
      <c r="AV709" s="94">
        <f t="shared" si="172"/>
        <v>0.62378075237456254</v>
      </c>
      <c r="AW709" s="94">
        <f t="shared" si="173"/>
        <v>0.67964277291369835</v>
      </c>
      <c r="AY709" s="28">
        <v>0.70199999999999996</v>
      </c>
      <c r="AZ709" s="34">
        <f>(((L709-VLOOKUP(AZ$6,Data!$N$4:$Y$11,Data!$W$1,FALSE)/1000)*VLOOKUP(AZ$6,Data!$N$4:$Y$11,Data!$P$1,FALSE)^1.5+VLOOKUP(AZ$6,Data!$N$4:$Y$11,Data!$W$1,FALSE)/1000*(Mannings_n_bot)^1.5)/L709)^0.67</f>
        <v>4.8113762434058009E-2</v>
      </c>
      <c r="BA709" s="34">
        <f>(((M709-VLOOKUP(BA$6,Data!$N$4:$Y$11,Data!$W$1,FALSE)/1000)*VLOOKUP(BA$6,Data!$N$4:$Y$11,Data!$P$1,FALSE)^1.5+VLOOKUP(BA$6,Data!$N$4:$Y$11,Data!$W$1,FALSE)/1000*(Mannings_n_bot)^1.5)/M709)^0.67</f>
        <v>4.7975891824909564E-2</v>
      </c>
      <c r="BB709" s="34">
        <f>(((N709-VLOOKUP(BB$6,Data!$N$4:$Y$11,Data!$W$1,FALSE)/1000)*VLOOKUP(BB$6,Data!$N$4:$Y$11,Data!$P$1,FALSE)^1.5+VLOOKUP(BB$6,Data!$N$4:$Y$11,Data!$W$1,FALSE)/1000*(Mannings_n_bot)^1.5)/N709)^0.67</f>
        <v>4.7793491389247954E-2</v>
      </c>
      <c r="BC709" s="34">
        <f>(((O709-VLOOKUP(BC$6,Data!$N$4:$Y$11,Data!$W$1,FALSE)/1000)*VLOOKUP(BC$6,Data!$N$4:$Y$11,Data!$P$1,FALSE)^1.5+VLOOKUP(BC$6,Data!$N$4:$Y$11,Data!$W$1,FALSE)/1000*(Mannings_n_bot)^1.5)/O709)^0.67</f>
        <v>4.7584568306374697E-2</v>
      </c>
      <c r="BD709" s="34">
        <f>(((P709-VLOOKUP(BD$6,Data!$N$4:$Y$11,Data!$W$1,FALSE)/1000)*VLOOKUP(BD$6,Data!$N$4:$Y$11,Data!$P$1,FALSE)^1.5+VLOOKUP(BD$6,Data!$N$4:$Y$11,Data!$W$1,FALSE)/1000*(Mannings_n_bot)^1.5)/P709)^0.67</f>
        <v>4.7348744995761666E-2</v>
      </c>
      <c r="BE709" s="34">
        <f>(((Q709-VLOOKUP(BE$6,Data!$N$4:$Y$11,Data!$W$1,FALSE)/1000)*VLOOKUP(BE$6,Data!$N$4:$Y$11,Data!$P$1,FALSE)^1.5+VLOOKUP(BE$6,Data!$N$4:$Y$11,Data!$W$1,FALSE)/1000*(Mannings_n_bot)^1.5)/Q709)^0.67</f>
        <v>4.7137047695800474E-2</v>
      </c>
      <c r="BF709" s="34">
        <f>(((R709-VLOOKUP(BF$6,Data!$N$4:$Y$11,Data!$W$1,FALSE)/1000)*VLOOKUP(BF$6,Data!$N$4:$Y$11,Data!$P$1,FALSE)^1.5+VLOOKUP(BF$6,Data!$N$4:$Y$11,Data!$W$1,FALSE)/1000*(Mannings_n_bot)^1.5)/R709)^0.67</f>
        <v>4.6995463899149728E-2</v>
      </c>
      <c r="BG709" s="34">
        <f>(((S709-VLOOKUP(BG$6,Data!$N$4:$Y$11,Data!$W$1,FALSE)/1000)*VLOOKUP(BG$6,Data!$N$4:$Y$11,Data!$P$1,FALSE)^1.5+VLOOKUP(BG$6,Data!$N$4:$Y$11,Data!$W$1,FALSE)/1000*(Mannings_n_bot)^1.5)/S709)^0.67</f>
        <v>4.6875588581632335E-2</v>
      </c>
    </row>
    <row r="710" spans="1:59" x14ac:dyDescent="0.25">
      <c r="A710" s="28">
        <v>0.70299999999999996</v>
      </c>
      <c r="B710" s="94">
        <v>0.78835752638258461</v>
      </c>
      <c r="C710" s="94">
        <v>1.1315032875767965</v>
      </c>
      <c r="D710" s="94">
        <v>1.5351110821820646</v>
      </c>
      <c r="E710" s="94">
        <v>2.0015191466297648</v>
      </c>
      <c r="F710" s="94">
        <v>2.5281805287583516</v>
      </c>
      <c r="G710" s="94">
        <v>3.1178495481769102</v>
      </c>
      <c r="H710" s="94">
        <v>3.7675642292893752</v>
      </c>
      <c r="I710" s="94">
        <v>4.4804936636481774</v>
      </c>
      <c r="K710" s="28">
        <v>0.70299999999999996</v>
      </c>
      <c r="L710" s="94">
        <v>2.7512214850070822</v>
      </c>
      <c r="M710" s="94">
        <v>3.3038484189528061</v>
      </c>
      <c r="N710" s="94">
        <v>3.8469082502198182</v>
      </c>
      <c r="O710" s="94">
        <v>4.3993891153675477</v>
      </c>
      <c r="P710" s="94">
        <v>4.9424543527278821</v>
      </c>
      <c r="Q710" s="94">
        <v>5.4948601431976929</v>
      </c>
      <c r="R710" s="94">
        <v>6.0379350266333605</v>
      </c>
      <c r="S710" s="94">
        <v>6.5902956975215252</v>
      </c>
      <c r="U710" s="28">
        <v>0.70299999999999996</v>
      </c>
      <c r="V710" s="94">
        <v>1.1046901500916362</v>
      </c>
      <c r="W710" s="94">
        <v>1.3255818098626169</v>
      </c>
      <c r="X710" s="94">
        <v>1.5436398938239495</v>
      </c>
      <c r="Y710" s="94">
        <v>1.7644696837029783</v>
      </c>
      <c r="Z710" s="94">
        <v>1.9825282169005034</v>
      </c>
      <c r="AA710" s="94">
        <v>2.203326465395091</v>
      </c>
      <c r="AB710" s="94">
        <v>2.42138803845768</v>
      </c>
      <c r="AC710" s="94">
        <v>2.6421674411447902</v>
      </c>
      <c r="AE710" s="28">
        <v>0.70299999999999996</v>
      </c>
      <c r="AF710" s="94">
        <f t="shared" si="174"/>
        <v>0.81277596294270371</v>
      </c>
      <c r="AG710" s="94">
        <f t="shared" si="160"/>
        <v>0.81306917337752094</v>
      </c>
      <c r="AH710" s="94">
        <f t="shared" si="161"/>
        <v>0.81302658648736836</v>
      </c>
      <c r="AI710" s="94">
        <f t="shared" si="162"/>
        <v>0.81321592400544007</v>
      </c>
      <c r="AJ710" s="94">
        <f t="shared" si="163"/>
        <v>0.81316700171074796</v>
      </c>
      <c r="AK710" s="94">
        <f t="shared" si="164"/>
        <v>0.81330468736383577</v>
      </c>
      <c r="AL710" s="94">
        <f t="shared" si="165"/>
        <v>0.81325679905582959</v>
      </c>
      <c r="AM710" s="94">
        <f t="shared" si="166"/>
        <v>0.8133641627121958</v>
      </c>
      <c r="AO710" s="28">
        <v>0.70299999999999996</v>
      </c>
      <c r="AP710" s="94">
        <f t="shared" si="175"/>
        <v>0.28654818620702766</v>
      </c>
      <c r="AQ710" s="94">
        <f t="shared" si="167"/>
        <v>0.34248038774594869</v>
      </c>
      <c r="AR710" s="94">
        <f t="shared" si="168"/>
        <v>0.39905060956271726</v>
      </c>
      <c r="AS710" s="94">
        <f t="shared" si="169"/>
        <v>0.45495387976440621</v>
      </c>
      <c r="AT710" s="94">
        <f t="shared" si="170"/>
        <v>0.51152329355616133</v>
      </c>
      <c r="AU710" s="94">
        <f t="shared" si="171"/>
        <v>0.56741199355849314</v>
      </c>
      <c r="AV710" s="94">
        <f t="shared" si="172"/>
        <v>0.62398224105934086</v>
      </c>
      <c r="AW710" s="94">
        <f t="shared" si="173"/>
        <v>0.67986231108464512</v>
      </c>
      <c r="AY710" s="28">
        <v>0.70299999999999996</v>
      </c>
      <c r="AZ710" s="34">
        <f>(((L710-VLOOKUP(AZ$6,Data!$N$4:$Y$11,Data!$W$1,FALSE)/1000)*VLOOKUP(AZ$6,Data!$N$4:$Y$11,Data!$P$1,FALSE)^1.5+VLOOKUP(AZ$6,Data!$N$4:$Y$11,Data!$W$1,FALSE)/1000*(Mannings_n_bot)^1.5)/L710)^0.67</f>
        <v>4.810225970065627E-2</v>
      </c>
      <c r="BA710" s="34">
        <f>(((M710-VLOOKUP(BA$6,Data!$N$4:$Y$11,Data!$W$1,FALSE)/1000)*VLOOKUP(BA$6,Data!$N$4:$Y$11,Data!$P$1,FALSE)^1.5+VLOOKUP(BA$6,Data!$N$4:$Y$11,Data!$W$1,FALSE)/1000*(Mannings_n_bot)^1.5)/M710)^0.67</f>
        <v>4.7964184905144855E-2</v>
      </c>
      <c r="BB710" s="34">
        <f>(((N710-VLOOKUP(BB$6,Data!$N$4:$Y$11,Data!$W$1,FALSE)/1000)*VLOOKUP(BB$6,Data!$N$4:$Y$11,Data!$P$1,FALSE)^1.5+VLOOKUP(BB$6,Data!$N$4:$Y$11,Data!$W$1,FALSE)/1000*(Mannings_n_bot)^1.5)/N710)^0.67</f>
        <v>4.7781589055451844E-2</v>
      </c>
      <c r="BC710" s="34">
        <f>(((O710-VLOOKUP(BC$6,Data!$N$4:$Y$11,Data!$W$1,FALSE)/1000)*VLOOKUP(BC$6,Data!$N$4:$Y$11,Data!$P$1,FALSE)^1.5+VLOOKUP(BC$6,Data!$N$4:$Y$11,Data!$W$1,FALSE)/1000*(Mannings_n_bot)^1.5)/O710)^0.67</f>
        <v>4.7572398316943494E-2</v>
      </c>
      <c r="BD710" s="34">
        <f>(((P710-VLOOKUP(BD$6,Data!$N$4:$Y$11,Data!$W$1,FALSE)/1000)*VLOOKUP(BD$6,Data!$N$4:$Y$11,Data!$P$1,FALSE)^1.5+VLOOKUP(BD$6,Data!$N$4:$Y$11,Data!$W$1,FALSE)/1000*(Mannings_n_bot)^1.5)/P710)^0.67</f>
        <v>4.7336319648387568E-2</v>
      </c>
      <c r="BE710" s="34">
        <f>(((Q710-VLOOKUP(BE$6,Data!$N$4:$Y$11,Data!$W$1,FALSE)/1000)*VLOOKUP(BE$6,Data!$N$4:$Y$11,Data!$P$1,FALSE)^1.5+VLOOKUP(BE$6,Data!$N$4:$Y$11,Data!$W$1,FALSE)/1000*(Mannings_n_bot)^1.5)/Q710)^0.67</f>
        <v>4.7124358143954645E-2</v>
      </c>
      <c r="BF710" s="34">
        <f>(((R710-VLOOKUP(BF$6,Data!$N$4:$Y$11,Data!$W$1,FALSE)/1000)*VLOOKUP(BF$6,Data!$N$4:$Y$11,Data!$P$1,FALSE)^1.5+VLOOKUP(BF$6,Data!$N$4:$Y$11,Data!$W$1,FALSE)/1000*(Mannings_n_bot)^1.5)/R710)^0.67</f>
        <v>4.698262375314731E-2</v>
      </c>
      <c r="BG710" s="34">
        <f>(((S710-VLOOKUP(BG$6,Data!$N$4:$Y$11,Data!$W$1,FALSE)/1000)*VLOOKUP(BG$6,Data!$N$4:$Y$11,Data!$P$1,FALSE)^1.5+VLOOKUP(BG$6,Data!$N$4:$Y$11,Data!$W$1,FALSE)/1000*(Mannings_n_bot)^1.5)/S710)^0.67</f>
        <v>4.6862592018623001E-2</v>
      </c>
    </row>
    <row r="711" spans="1:59" x14ac:dyDescent="0.25">
      <c r="A711" s="28">
        <v>0.70399999999999996</v>
      </c>
      <c r="B711" s="94">
        <v>0.78924204880183313</v>
      </c>
      <c r="C711" s="94">
        <v>1.1327707807771965</v>
      </c>
      <c r="D711" s="94">
        <v>1.5368310911238445</v>
      </c>
      <c r="E711" s="94">
        <v>2.0037594209908414</v>
      </c>
      <c r="F711" s="94">
        <v>2.5310110452022556</v>
      </c>
      <c r="G711" s="94">
        <v>3.1213376236339063</v>
      </c>
      <c r="H711" s="94">
        <v>3.7717802727774909</v>
      </c>
      <c r="I711" s="94">
        <v>4.4855045593422096</v>
      </c>
      <c r="K711" s="28">
        <v>0.70399999999999996</v>
      </c>
      <c r="L711" s="94">
        <v>2.7534279535372441</v>
      </c>
      <c r="M711" s="94">
        <v>3.3064921132025482</v>
      </c>
      <c r="N711" s="94">
        <v>3.8499875055438677</v>
      </c>
      <c r="O711" s="94">
        <v>4.4029054553376445</v>
      </c>
      <c r="P711" s="94">
        <v>4.9464062486337044</v>
      </c>
      <c r="Q711" s="94">
        <v>5.4992490527313507</v>
      </c>
      <c r="R711" s="94">
        <v>6.0427594955224651</v>
      </c>
      <c r="S711" s="94">
        <v>6.5955571379929472</v>
      </c>
      <c r="U711" s="28">
        <v>0.70399999999999996</v>
      </c>
      <c r="V711" s="94">
        <v>1.1031734052480202</v>
      </c>
      <c r="W711" s="94">
        <v>1.3237578110494199</v>
      </c>
      <c r="X711" s="94">
        <v>1.5415165198578995</v>
      </c>
      <c r="Y711" s="94">
        <v>1.7620391232476647</v>
      </c>
      <c r="Z711" s="94">
        <v>1.9797982746498382</v>
      </c>
      <c r="AA711" s="94">
        <v>2.2002893719565684</v>
      </c>
      <c r="AB711" s="94">
        <v>2.4180515564025313</v>
      </c>
      <c r="AC711" s="94">
        <v>2.6385238293810116</v>
      </c>
      <c r="AE711" s="28">
        <v>0.70399999999999996</v>
      </c>
      <c r="AF711" s="94">
        <f t="shared" si="174"/>
        <v>0.81368788239167233</v>
      </c>
      <c r="AG711" s="94">
        <f t="shared" si="160"/>
        <v>0.8139799614061779</v>
      </c>
      <c r="AH711" s="94">
        <f t="shared" si="161"/>
        <v>0.81393753880534347</v>
      </c>
      <c r="AI711" s="94">
        <f t="shared" si="162"/>
        <v>0.81412614601737354</v>
      </c>
      <c r="AJ711" s="94">
        <f t="shared" si="163"/>
        <v>0.81407741239693132</v>
      </c>
      <c r="AK711" s="94">
        <f t="shared" si="164"/>
        <v>0.81421456709831896</v>
      </c>
      <c r="AL711" s="94">
        <f t="shared" si="165"/>
        <v>0.81416686344309874</v>
      </c>
      <c r="AM711" s="94">
        <f t="shared" si="166"/>
        <v>0.81427381314060332</v>
      </c>
      <c r="AO711" s="28">
        <v>0.70399999999999996</v>
      </c>
      <c r="AP711" s="94">
        <f t="shared" si="175"/>
        <v>0.28663980395343852</v>
      </c>
      <c r="AQ711" s="94">
        <f t="shared" si="167"/>
        <v>0.34258989345661434</v>
      </c>
      <c r="AR711" s="94">
        <f t="shared" si="168"/>
        <v>0.39917820224373546</v>
      </c>
      <c r="AS711" s="94">
        <f t="shared" si="169"/>
        <v>0.45509935230648269</v>
      </c>
      <c r="AT711" s="94">
        <f t="shared" si="170"/>
        <v>0.5116868526319226</v>
      </c>
      <c r="AU711" s="94">
        <f t="shared" si="171"/>
        <v>0.56759342843067084</v>
      </c>
      <c r="AV711" s="94">
        <f t="shared" si="172"/>
        <v>0.62418176258252323</v>
      </c>
      <c r="AW711" s="94">
        <f t="shared" si="173"/>
        <v>0.68007970600451284</v>
      </c>
      <c r="AY711" s="28">
        <v>0.70399999999999996</v>
      </c>
      <c r="AZ711" s="34">
        <f>(((L711-VLOOKUP(AZ$6,Data!$N$4:$Y$11,Data!$W$1,FALSE)/1000)*VLOOKUP(AZ$6,Data!$N$4:$Y$11,Data!$P$1,FALSE)^1.5+VLOOKUP(AZ$6,Data!$N$4:$Y$11,Data!$W$1,FALSE)/1000*(Mannings_n_bot)^1.5)/L711)^0.67</f>
        <v>4.8090758279694369E-2</v>
      </c>
      <c r="BA711" s="34">
        <f>(((M711-VLOOKUP(BA$6,Data!$N$4:$Y$11,Data!$W$1,FALSE)/1000)*VLOOKUP(BA$6,Data!$N$4:$Y$11,Data!$P$1,FALSE)^1.5+VLOOKUP(BA$6,Data!$N$4:$Y$11,Data!$W$1,FALSE)/1000*(Mannings_n_bot)^1.5)/M711)^0.67</f>
        <v>4.7952479215118499E-2</v>
      </c>
      <c r="BB711" s="34">
        <f>(((N711-VLOOKUP(BB$6,Data!$N$4:$Y$11,Data!$W$1,FALSE)/1000)*VLOOKUP(BB$6,Data!$N$4:$Y$11,Data!$P$1,FALSE)^1.5+VLOOKUP(BB$6,Data!$N$4:$Y$11,Data!$W$1,FALSE)/1000*(Mannings_n_bot)^1.5)/N711)^0.67</f>
        <v>4.7769687953937906E-2</v>
      </c>
      <c r="BC711" s="34">
        <f>(((O711-VLOOKUP(BC$6,Data!$N$4:$Y$11,Data!$W$1,FALSE)/1000)*VLOOKUP(BC$6,Data!$N$4:$Y$11,Data!$P$1,FALSE)^1.5+VLOOKUP(BC$6,Data!$N$4:$Y$11,Data!$W$1,FALSE)/1000*(Mannings_n_bot)^1.5)/O711)^0.67</f>
        <v>4.7560229495093587E-2</v>
      </c>
      <c r="BD711" s="34">
        <f>(((P711-VLOOKUP(BD$6,Data!$N$4:$Y$11,Data!$W$1,FALSE)/1000)*VLOOKUP(BD$6,Data!$N$4:$Y$11,Data!$P$1,FALSE)^1.5+VLOOKUP(BD$6,Data!$N$4:$Y$11,Data!$W$1,FALSE)/1000*(Mannings_n_bot)^1.5)/P711)^0.67</f>
        <v>4.7323895466035722E-2</v>
      </c>
      <c r="BE711" s="34">
        <f>(((Q711-VLOOKUP(BE$6,Data!$N$4:$Y$11,Data!$W$1,FALSE)/1000)*VLOOKUP(BE$6,Data!$N$4:$Y$11,Data!$P$1,FALSE)^1.5+VLOOKUP(BE$6,Data!$N$4:$Y$11,Data!$W$1,FALSE)/1000*(Mannings_n_bot)^1.5)/Q711)^0.67</f>
        <v>4.7111669699914115E-2</v>
      </c>
      <c r="BF711" s="34">
        <f>(((R711-VLOOKUP(BF$6,Data!$N$4:$Y$11,Data!$W$1,FALSE)/1000)*VLOOKUP(BF$6,Data!$N$4:$Y$11,Data!$P$1,FALSE)^1.5+VLOOKUP(BF$6,Data!$N$4:$Y$11,Data!$W$1,FALSE)/1000*(Mannings_n_bot)^1.5)/R711)^0.67</f>
        <v>4.6969784716623476E-2</v>
      </c>
      <c r="BG711" s="34">
        <f>(((S711-VLOOKUP(BG$6,Data!$N$4:$Y$11,Data!$W$1,FALSE)/1000)*VLOOKUP(BG$6,Data!$N$4:$Y$11,Data!$P$1,FALSE)^1.5+VLOOKUP(BG$6,Data!$N$4:$Y$11,Data!$W$1,FALSE)/1000*(Mannings_n_bot)^1.5)/S711)^0.67</f>
        <v>4.6849596521133505E-2</v>
      </c>
    </row>
    <row r="712" spans="1:59" x14ac:dyDescent="0.25">
      <c r="A712" s="28">
        <v>0.70499999999999996</v>
      </c>
      <c r="B712" s="94">
        <v>0.7901253541644464</v>
      </c>
      <c r="C712" s="94">
        <v>1.1340365261807899</v>
      </c>
      <c r="D712" s="94">
        <v>1.5385487290257069</v>
      </c>
      <c r="E712" s="94">
        <v>2.0059966027827696</v>
      </c>
      <c r="F712" s="94">
        <v>2.5338376557006241</v>
      </c>
      <c r="G712" s="94">
        <v>3.1248208808293723</v>
      </c>
      <c r="H712" s="94">
        <v>3.7759904944948133</v>
      </c>
      <c r="I712" s="94">
        <v>4.4905085301636243</v>
      </c>
      <c r="K712" s="28">
        <v>0.70499999999999996</v>
      </c>
      <c r="L712" s="94">
        <v>2.755637462238929</v>
      </c>
      <c r="M712" s="94">
        <v>3.3091394579849309</v>
      </c>
      <c r="N712" s="94">
        <v>3.8530710114986597</v>
      </c>
      <c r="O712" s="94">
        <v>4.406426656126488</v>
      </c>
      <c r="P712" s="94">
        <v>4.950363605463612</v>
      </c>
      <c r="Q712" s="94">
        <v>5.5036440332880634</v>
      </c>
      <c r="R712" s="94">
        <v>6.0475906355518525</v>
      </c>
      <c r="S712" s="94">
        <v>6.6008258596500911</v>
      </c>
      <c r="U712" s="28">
        <v>0.70499999999999996</v>
      </c>
      <c r="V712" s="94">
        <v>1.1016522411398004</v>
      </c>
      <c r="W712" s="94">
        <v>1.3219285251847976</v>
      </c>
      <c r="X712" s="94">
        <v>1.5393869864317444</v>
      </c>
      <c r="Y712" s="94">
        <v>1.7596015358492039</v>
      </c>
      <c r="Z712" s="94">
        <v>1.9770604330719284</v>
      </c>
      <c r="AA712" s="94">
        <v>2.1972435118588027</v>
      </c>
      <c r="AB712" s="94">
        <v>2.4147054353043567</v>
      </c>
      <c r="AC712" s="94">
        <v>2.6348697113308077</v>
      </c>
      <c r="AE712" s="28">
        <v>0.70499999999999996</v>
      </c>
      <c r="AF712" s="94">
        <f t="shared" si="174"/>
        <v>0.81459854708712431</v>
      </c>
      <c r="AG712" s="94">
        <f t="shared" ref="AG712:AG775" si="176">C712/C$1007</f>
        <v>0.81488949351298245</v>
      </c>
      <c r="AH712" s="94">
        <f t="shared" ref="AH712:AH775" si="177">D712/D$1007</f>
        <v>0.81484723537152781</v>
      </c>
      <c r="AI712" s="94">
        <f t="shared" ref="AI712:AI775" si="178">E712/E$1007</f>
        <v>0.81503511152047869</v>
      </c>
      <c r="AJ712" s="94">
        <f t="shared" ref="AJ712:AJ775" si="179">F712/F$1007</f>
        <v>0.81498656677013237</v>
      </c>
      <c r="AK712" s="94">
        <f t="shared" ref="AK712:AK775" si="180">G712/G$1007</f>
        <v>0.81512318996821431</v>
      </c>
      <c r="AL712" s="94">
        <f t="shared" ref="AL712:AL775" si="181">H712/H$1007</f>
        <v>0.81507567115778257</v>
      </c>
      <c r="AM712" s="94">
        <f t="shared" ref="AM712:AM775" si="182">I712/I$1007</f>
        <v>0.81518220646574469</v>
      </c>
      <c r="AO712" s="28">
        <v>0.70499999999999996</v>
      </c>
      <c r="AP712" s="94">
        <f t="shared" si="175"/>
        <v>0.2867305169826212</v>
      </c>
      <c r="AQ712" s="94">
        <f t="shared" ref="AQ712:AQ775" si="183">C712/M712</f>
        <v>0.3426983179703616</v>
      </c>
      <c r="AR712" s="94">
        <f t="shared" ref="AR712:AR775" si="184">D712/N712</f>
        <v>0.39930453511867287</v>
      </c>
      <c r="AS712" s="94">
        <f t="shared" ref="AS712:AS775" si="185">E712/O712</f>
        <v>0.45524338865228281</v>
      </c>
      <c r="AT712" s="94">
        <f t="shared" ref="AT712:AT775" si="186">F712/P712</f>
        <v>0.51184879690535878</v>
      </c>
      <c r="AU712" s="94">
        <f t="shared" ref="AU712:AU775" si="187">G712/Q712</f>
        <v>0.56777307215534034</v>
      </c>
      <c r="AV712" s="94">
        <f t="shared" ref="AV712:AV775" si="188">H712/R712</f>
        <v>0.6243793143499119</v>
      </c>
      <c r="AW712" s="94">
        <f t="shared" ref="AW712:AW775" si="189">I712/S712</f>
        <v>0.68029495485003832</v>
      </c>
      <c r="AY712" s="28">
        <v>0.70499999999999996</v>
      </c>
      <c r="AZ712" s="34">
        <f>(((L712-VLOOKUP(AZ$6,Data!$N$4:$Y$11,Data!$W$1,FALSE)/1000)*VLOOKUP(AZ$6,Data!$N$4:$Y$11,Data!$P$1,FALSE)^1.5+VLOOKUP(AZ$6,Data!$N$4:$Y$11,Data!$W$1,FALSE)/1000*(Mannings_n_bot)^1.5)/L712)^0.67</f>
        <v>4.8079258113749836E-2</v>
      </c>
      <c r="BA712" s="34">
        <f>(((M712-VLOOKUP(BA$6,Data!$N$4:$Y$11,Data!$W$1,FALSE)/1000)*VLOOKUP(BA$6,Data!$N$4:$Y$11,Data!$P$1,FALSE)^1.5+VLOOKUP(BA$6,Data!$N$4:$Y$11,Data!$W$1,FALSE)/1000*(Mannings_n_bot)^1.5)/M712)^0.67</f>
        <v>4.7940774696496977E-2</v>
      </c>
      <c r="BB712" s="34">
        <f>(((N712-VLOOKUP(BB$6,Data!$N$4:$Y$11,Data!$W$1,FALSE)/1000)*VLOOKUP(BB$6,Data!$N$4:$Y$11,Data!$P$1,FALSE)^1.5+VLOOKUP(BB$6,Data!$N$4:$Y$11,Data!$W$1,FALSE)/1000*(Mannings_n_bot)^1.5)/N712)^0.67</f>
        <v>4.7757788025372637E-2</v>
      </c>
      <c r="BC712" s="34">
        <f>(((O712-VLOOKUP(BC$6,Data!$N$4:$Y$11,Data!$W$1,FALSE)/1000)*VLOOKUP(BC$6,Data!$N$4:$Y$11,Data!$P$1,FALSE)^1.5+VLOOKUP(BC$6,Data!$N$4:$Y$11,Data!$W$1,FALSE)/1000*(Mannings_n_bot)^1.5)/O712)^0.67</f>
        <v>4.7548061780220079E-2</v>
      </c>
      <c r="BD712" s="34">
        <f>(((P712-VLOOKUP(BD$6,Data!$N$4:$Y$11,Data!$W$1,FALSE)/1000)*VLOOKUP(BD$6,Data!$N$4:$Y$11,Data!$P$1,FALSE)^1.5+VLOOKUP(BD$6,Data!$N$4:$Y$11,Data!$W$1,FALSE)/1000*(Mannings_n_bot)^1.5)/P712)^0.67</f>
        <v>4.7311472386794201E-2</v>
      </c>
      <c r="BE712" s="34">
        <f>(((Q712-VLOOKUP(BE$6,Data!$N$4:$Y$11,Data!$W$1,FALSE)/1000)*VLOOKUP(BE$6,Data!$N$4:$Y$11,Data!$P$1,FALSE)^1.5+VLOOKUP(BE$6,Data!$N$4:$Y$11,Data!$W$1,FALSE)/1000*(Mannings_n_bot)^1.5)/Q712)^0.67</f>
        <v>4.7098982300490498E-2</v>
      </c>
      <c r="BF712" s="34">
        <f>(((R712-VLOOKUP(BF$6,Data!$N$4:$Y$11,Data!$W$1,FALSE)/1000)*VLOOKUP(BF$6,Data!$N$4:$Y$11,Data!$P$1,FALSE)^1.5+VLOOKUP(BF$6,Data!$N$4:$Y$11,Data!$W$1,FALSE)/1000*(Mannings_n_bot)^1.5)/R712)^0.67</f>
        <v>4.6956946725609079E-2</v>
      </c>
      <c r="BG712" s="34">
        <f>(((S712-VLOOKUP(BG$6,Data!$N$4:$Y$11,Data!$W$1,FALSE)/1000)*VLOOKUP(BG$6,Data!$N$4:$Y$11,Data!$P$1,FALSE)^1.5+VLOOKUP(BG$6,Data!$N$4:$Y$11,Data!$W$1,FALSE)/1000*(Mannings_n_bot)^1.5)/S712)^0.67</f>
        <v>4.6836602024448934E-2</v>
      </c>
    </row>
    <row r="713" spans="1:59" x14ac:dyDescent="0.25">
      <c r="A713" s="28">
        <v>0.70599999999999996</v>
      </c>
      <c r="B713" s="94">
        <v>0.79100743892216785</v>
      </c>
      <c r="C713" s="94">
        <v>1.1353005187182319</v>
      </c>
      <c r="D713" s="94">
        <v>1.540263989005469</v>
      </c>
      <c r="E713" s="94">
        <v>2.0082306830590344</v>
      </c>
      <c r="F713" s="94">
        <v>2.5366603489441362</v>
      </c>
      <c r="G713" s="94">
        <v>3.1282993058464106</v>
      </c>
      <c r="H713" s="94">
        <v>3.7801948776116707</v>
      </c>
      <c r="I713" s="94">
        <v>4.4955055561319233</v>
      </c>
      <c r="K713" s="28">
        <v>0.70599999999999996</v>
      </c>
      <c r="L713" s="94">
        <v>2.7578500284016783</v>
      </c>
      <c r="M713" s="94">
        <v>3.3117904740276418</v>
      </c>
      <c r="N713" s="94">
        <v>3.8561587922248011</v>
      </c>
      <c r="O713" s="94">
        <v>4.4099527453118386</v>
      </c>
      <c r="P713" s="94">
        <v>4.9543264542082497</v>
      </c>
      <c r="Q713" s="94">
        <v>5.5080451192951347</v>
      </c>
      <c r="R713" s="94">
        <v>6.0524284845617347</v>
      </c>
      <c r="S713" s="94">
        <v>6.6061019037695186</v>
      </c>
      <c r="U713" s="28">
        <v>0.70599999999999996</v>
      </c>
      <c r="V713" s="94">
        <v>1.1001266394351963</v>
      </c>
      <c r="W713" s="94">
        <v>1.320093930289566</v>
      </c>
      <c r="X713" s="94">
        <v>1.5372512679476331</v>
      </c>
      <c r="Y713" s="94">
        <v>1.7571568922635545</v>
      </c>
      <c r="Z713" s="94">
        <v>1.9743146593040695</v>
      </c>
      <c r="AA713" s="94">
        <v>2.1941888485935164</v>
      </c>
      <c r="AB713" s="94">
        <v>2.4113496350361636</v>
      </c>
      <c r="AC713" s="94">
        <v>2.631205043221982</v>
      </c>
      <c r="AE713" s="28">
        <v>0.70599999999999996</v>
      </c>
      <c r="AF713" s="94">
        <f t="shared" ref="AF713:AF776" si="190">B713/B$1007</f>
        <v>0.81550795337089999</v>
      </c>
      <c r="AG713" s="94">
        <f t="shared" si="176"/>
        <v>0.81579776605523402</v>
      </c>
      <c r="AH713" s="94">
        <f t="shared" si="177"/>
        <v>0.81575567254097492</v>
      </c>
      <c r="AI713" s="94">
        <f t="shared" si="178"/>
        <v>0.81594281687979253</v>
      </c>
      <c r="AJ713" s="94">
        <f t="shared" si="179"/>
        <v>0.81589446119280762</v>
      </c>
      <c r="AK713" s="94">
        <f t="shared" si="180"/>
        <v>0.81603055234323818</v>
      </c>
      <c r="AL713" s="94">
        <f t="shared" si="181"/>
        <v>0.81598321856707112</v>
      </c>
      <c r="AM713" s="94">
        <f t="shared" si="182"/>
        <v>0.81608933906047021</v>
      </c>
      <c r="AO713" s="28">
        <v>0.70599999999999996</v>
      </c>
      <c r="AP713" s="94">
        <f t="shared" ref="AP713:AP776" si="191">B713/L713</f>
        <v>0.28682032408433716</v>
      </c>
      <c r="AQ713" s="94">
        <f t="shared" si="183"/>
        <v>0.34280565984524181</v>
      </c>
      <c r="AR713" s="94">
        <f t="shared" si="184"/>
        <v>0.39942960650663911</v>
      </c>
      <c r="AS713" s="94">
        <f t="shared" si="185"/>
        <v>0.45538598688930565</v>
      </c>
      <c r="AT713" s="94">
        <f t="shared" si="186"/>
        <v>0.51200912422504452</v>
      </c>
      <c r="AU713" s="94">
        <f t="shared" si="187"/>
        <v>0.56795092234951394</v>
      </c>
      <c r="AV713" s="94">
        <f t="shared" si="188"/>
        <v>0.62457489373959951</v>
      </c>
      <c r="AW713" s="94">
        <f t="shared" si="189"/>
        <v>0.68050805476777998</v>
      </c>
      <c r="AY713" s="28">
        <v>0.70599999999999996</v>
      </c>
      <c r="AZ713" s="34">
        <f>(((L713-VLOOKUP(AZ$6,Data!$N$4:$Y$11,Data!$W$1,FALSE)/1000)*VLOOKUP(AZ$6,Data!$N$4:$Y$11,Data!$P$1,FALSE)^1.5+VLOOKUP(AZ$6,Data!$N$4:$Y$11,Data!$W$1,FALSE)/1000*(Mannings_n_bot)^1.5)/L713)^0.67</f>
        <v>4.806775914507793E-2</v>
      </c>
      <c r="BA713" s="34">
        <f>(((M713-VLOOKUP(BA$6,Data!$N$4:$Y$11,Data!$W$1,FALSE)/1000)*VLOOKUP(BA$6,Data!$N$4:$Y$11,Data!$P$1,FALSE)^1.5+VLOOKUP(BA$6,Data!$N$4:$Y$11,Data!$W$1,FALSE)/1000*(Mannings_n_bot)^1.5)/M713)^0.67</f>
        <v>4.7929071290616597E-2</v>
      </c>
      <c r="BB713" s="34">
        <f>(((N713-VLOOKUP(BB$6,Data!$N$4:$Y$11,Data!$W$1,FALSE)/1000)*VLOOKUP(BB$6,Data!$N$4:$Y$11,Data!$P$1,FALSE)^1.5+VLOOKUP(BB$6,Data!$N$4:$Y$11,Data!$W$1,FALSE)/1000*(Mannings_n_bot)^1.5)/N713)^0.67</f>
        <v>4.7745889210086545E-2</v>
      </c>
      <c r="BC713" s="34">
        <f>(((O713-VLOOKUP(BC$6,Data!$N$4:$Y$11,Data!$W$1,FALSE)/1000)*VLOOKUP(BC$6,Data!$N$4:$Y$11,Data!$P$1,FALSE)^1.5+VLOOKUP(BC$6,Data!$N$4:$Y$11,Data!$W$1,FALSE)/1000*(Mannings_n_bot)^1.5)/O713)^0.67</f>
        <v>4.7535895111372607E-2</v>
      </c>
      <c r="BD713" s="34">
        <f>(((P713-VLOOKUP(BD$6,Data!$N$4:$Y$11,Data!$W$1,FALSE)/1000)*VLOOKUP(BD$6,Data!$N$4:$Y$11,Data!$P$1,FALSE)^1.5+VLOOKUP(BD$6,Data!$N$4:$Y$11,Data!$W$1,FALSE)/1000*(Mannings_n_bot)^1.5)/P713)^0.67</f>
        <v>4.7299050348397993E-2</v>
      </c>
      <c r="BE713" s="34">
        <f>(((Q713-VLOOKUP(BE$6,Data!$N$4:$Y$11,Data!$W$1,FALSE)/1000)*VLOOKUP(BE$6,Data!$N$4:$Y$11,Data!$P$1,FALSE)^1.5+VLOOKUP(BE$6,Data!$N$4:$Y$11,Data!$W$1,FALSE)/1000*(Mannings_n_bot)^1.5)/Q713)^0.67</f>
        <v>4.7086295882133061E-2</v>
      </c>
      <c r="BF713" s="34">
        <f>(((R713-VLOOKUP(BF$6,Data!$N$4:$Y$11,Data!$W$1,FALSE)/1000)*VLOOKUP(BF$6,Data!$N$4:$Y$11,Data!$P$1,FALSE)^1.5+VLOOKUP(BF$6,Data!$N$4:$Y$11,Data!$W$1,FALSE)/1000*(Mannings_n_bot)^1.5)/R713)^0.67</f>
        <v>4.6944109715768269E-2</v>
      </c>
      <c r="BG713" s="34">
        <f>(((S713-VLOOKUP(BG$6,Data!$N$4:$Y$11,Data!$W$1,FALSE)/1000)*VLOOKUP(BG$6,Data!$N$4:$Y$11,Data!$P$1,FALSE)^1.5+VLOOKUP(BG$6,Data!$N$4:$Y$11,Data!$W$1,FALSE)/1000*(Mannings_n_bot)^1.5)/S713)^0.67</f>
        <v>4.6823608463481992E-2</v>
      </c>
    </row>
    <row r="714" spans="1:59" x14ac:dyDescent="0.25">
      <c r="A714" s="28">
        <v>0.70699999999999996</v>
      </c>
      <c r="B714" s="94">
        <v>0.79188829951199002</v>
      </c>
      <c r="C714" s="94">
        <v>1.1365627532990565</v>
      </c>
      <c r="D714" s="94">
        <v>1.5419768641522844</v>
      </c>
      <c r="E714" s="94">
        <v>2.0104616528358012</v>
      </c>
      <c r="F714" s="94">
        <v>2.5394791135763191</v>
      </c>
      <c r="G714" s="94">
        <v>3.1317728847100392</v>
      </c>
      <c r="H714" s="94">
        <v>3.7843934052281876</v>
      </c>
      <c r="I714" s="94">
        <v>4.5004956171831978</v>
      </c>
      <c r="K714" s="28">
        <v>0.70699999999999996</v>
      </c>
      <c r="L714" s="94">
        <v>2.7600656694609582</v>
      </c>
      <c r="M714" s="94">
        <v>3.3144451822333685</v>
      </c>
      <c r="N714" s="94">
        <v>3.8592508720667085</v>
      </c>
      <c r="O714" s="94">
        <v>4.4134837507043345</v>
      </c>
      <c r="P714" s="94">
        <v>4.9582948261199542</v>
      </c>
      <c r="Q714" s="94">
        <v>5.5124523454706162</v>
      </c>
      <c r="R714" s="94">
        <v>6.05727308071189</v>
      </c>
      <c r="S714" s="94">
        <v>6.611385311976429</v>
      </c>
      <c r="U714" s="28">
        <v>0.70699999999999996</v>
      </c>
      <c r="V714" s="94">
        <v>1.0985965816469734</v>
      </c>
      <c r="W714" s="94">
        <v>1.3182540041982258</v>
      </c>
      <c r="X714" s="94">
        <v>1.5351093385907091</v>
      </c>
      <c r="Y714" s="94">
        <v>1.7547051629988202</v>
      </c>
      <c r="Z714" s="94">
        <v>1.9715609202050097</v>
      </c>
      <c r="AA714" s="94">
        <v>2.1911253453430382</v>
      </c>
      <c r="AB714" s="94">
        <v>2.4079841151308701</v>
      </c>
      <c r="AC714" s="94">
        <v>2.6275297809114035</v>
      </c>
      <c r="AE714" s="28">
        <v>0.70699999999999996</v>
      </c>
      <c r="AF714" s="94">
        <f t="shared" si="190"/>
        <v>0.81641609756963185</v>
      </c>
      <c r="AG714" s="94">
        <f t="shared" si="176"/>
        <v>0.81670477537505437</v>
      </c>
      <c r="AH714" s="94">
        <f t="shared" si="177"/>
        <v>0.81666284665355759</v>
      </c>
      <c r="AI714" s="94">
        <f t="shared" si="178"/>
        <v>0.81684925844518874</v>
      </c>
      <c r="AJ714" s="94">
        <f t="shared" si="179"/>
        <v>0.81680109201224771</v>
      </c>
      <c r="AK714" s="94">
        <f t="shared" si="180"/>
        <v>0.81693665057795539</v>
      </c>
      <c r="AL714" s="94">
        <f t="shared" si="181"/>
        <v>0.81688950202300037</v>
      </c>
      <c r="AM714" s="94">
        <f t="shared" si="182"/>
        <v>0.81699520728248842</v>
      </c>
      <c r="AO714" s="28">
        <v>0.70699999999999996</v>
      </c>
      <c r="AP714" s="94">
        <f t="shared" si="191"/>
        <v>0.28690922403547237</v>
      </c>
      <c r="AQ714" s="94">
        <f t="shared" si="183"/>
        <v>0.34291191762393486</v>
      </c>
      <c r="AR714" s="94">
        <f t="shared" si="184"/>
        <v>0.39955341470883027</v>
      </c>
      <c r="AS714" s="94">
        <f t="shared" si="185"/>
        <v>0.45552714508464154</v>
      </c>
      <c r="AT714" s="94">
        <f t="shared" si="186"/>
        <v>0.51216783241660391</v>
      </c>
      <c r="AU714" s="94">
        <f t="shared" si="187"/>
        <v>0.56812697660475997</v>
      </c>
      <c r="AV714" s="94">
        <f t="shared" si="188"/>
        <v>0.62476849810169388</v>
      </c>
      <c r="AW714" s="94">
        <f t="shared" si="189"/>
        <v>0.68071900287381748</v>
      </c>
      <c r="AY714" s="28">
        <v>0.70699999999999996</v>
      </c>
      <c r="AZ714" s="34">
        <f>(((L714-VLOOKUP(AZ$6,Data!$N$4:$Y$11,Data!$W$1,FALSE)/1000)*VLOOKUP(AZ$6,Data!$N$4:$Y$11,Data!$P$1,FALSE)^1.5+VLOOKUP(AZ$6,Data!$N$4:$Y$11,Data!$W$1,FALSE)/1000*(Mannings_n_bot)^1.5)/L714)^0.67</f>
        <v>4.8056261315607279E-2</v>
      </c>
      <c r="BA714" s="34">
        <f>(((M714-VLOOKUP(BA$6,Data!$N$4:$Y$11,Data!$W$1,FALSE)/1000)*VLOOKUP(BA$6,Data!$N$4:$Y$11,Data!$P$1,FALSE)^1.5+VLOOKUP(BA$6,Data!$N$4:$Y$11,Data!$W$1,FALSE)/1000*(Mannings_n_bot)^1.5)/M714)^0.67</f>
        <v>4.7917368938479241E-2</v>
      </c>
      <c r="BB714" s="34">
        <f>(((N714-VLOOKUP(BB$6,Data!$N$4:$Y$11,Data!$W$1,FALSE)/1000)*VLOOKUP(BB$6,Data!$N$4:$Y$11,Data!$P$1,FALSE)^1.5+VLOOKUP(BB$6,Data!$N$4:$Y$11,Data!$W$1,FALSE)/1000*(Mannings_n_bot)^1.5)/N714)^0.67</f>
        <v>4.7733991448069557E-2</v>
      </c>
      <c r="BC714" s="34">
        <f>(((O714-VLOOKUP(BC$6,Data!$N$4:$Y$11,Data!$W$1,FALSE)/1000)*VLOOKUP(BC$6,Data!$N$4:$Y$11,Data!$P$1,FALSE)^1.5+VLOOKUP(BC$6,Data!$N$4:$Y$11,Data!$W$1,FALSE)/1000*(Mannings_n_bot)^1.5)/O714)^0.67</f>
        <v>4.7523729427250853E-2</v>
      </c>
      <c r="BD714" s="34">
        <f>(((P714-VLOOKUP(BD$6,Data!$N$4:$Y$11,Data!$W$1,FALSE)/1000)*VLOOKUP(BD$6,Data!$N$4:$Y$11,Data!$P$1,FALSE)^1.5+VLOOKUP(BD$6,Data!$N$4:$Y$11,Data!$W$1,FALSE)/1000*(Mannings_n_bot)^1.5)/P714)^0.67</f>
        <v>4.7286629288224052E-2</v>
      </c>
      <c r="BE714" s="34">
        <f>(((Q714-VLOOKUP(BE$6,Data!$N$4:$Y$11,Data!$W$1,FALSE)/1000)*VLOOKUP(BE$6,Data!$N$4:$Y$11,Data!$P$1,FALSE)^1.5+VLOOKUP(BE$6,Data!$N$4:$Y$11,Data!$W$1,FALSE)/1000*(Mannings_n_bot)^1.5)/Q714)^0.67</f>
        <v>4.7073610380923919E-2</v>
      </c>
      <c r="BF714" s="34">
        <f>(((R714-VLOOKUP(BF$6,Data!$N$4:$Y$11,Data!$W$1,FALSE)/1000)*VLOOKUP(BF$6,Data!$N$4:$Y$11,Data!$P$1,FALSE)^1.5+VLOOKUP(BF$6,Data!$N$4:$Y$11,Data!$W$1,FALSE)/1000*(Mannings_n_bot)^1.5)/R714)^0.67</f>
        <v>4.6931273622393167E-2</v>
      </c>
      <c r="BG714" s="34">
        <f>(((S714-VLOOKUP(BG$6,Data!$N$4:$Y$11,Data!$W$1,FALSE)/1000)*VLOOKUP(BG$6,Data!$N$4:$Y$11,Data!$P$1,FALSE)^1.5+VLOOKUP(BG$6,Data!$N$4:$Y$11,Data!$W$1,FALSE)/1000*(Mannings_n_bot)^1.5)/S714)^0.67</f>
        <v>4.6810615772767725E-2</v>
      </c>
    </row>
    <row r="715" spans="1:59" x14ac:dyDescent="0.25">
      <c r="A715" s="28">
        <v>0.70799999999999996</v>
      </c>
      <c r="B715" s="94">
        <v>0.79276793235602983</v>
      </c>
      <c r="C715" s="94">
        <v>1.1378232248115006</v>
      </c>
      <c r="D715" s="94">
        <v>1.5436873475264004</v>
      </c>
      <c r="E715" s="94">
        <v>2.0126895030916145</v>
      </c>
      <c r="F715" s="94">
        <v>2.542293938193152</v>
      </c>
      <c r="G715" s="94">
        <v>3.135241603386703</v>
      </c>
      <c r="H715" s="94">
        <v>3.7885860603736736</v>
      </c>
      <c r="I715" s="94">
        <v>4.5054786931694011</v>
      </c>
      <c r="K715" s="28">
        <v>0.70799999999999996</v>
      </c>
      <c r="L715" s="94">
        <v>2.7622844029999176</v>
      </c>
      <c r="M715" s="94">
        <v>3.3171036036819155</v>
      </c>
      <c r="N715" s="94">
        <v>3.8623472755750603</v>
      </c>
      <c r="O715" s="94">
        <v>4.4170197003503047</v>
      </c>
      <c r="P715" s="94">
        <v>4.9622687527158948</v>
      </c>
      <c r="Q715" s="94">
        <v>5.5168657468268112</v>
      </c>
      <c r="R715" s="94">
        <v>6.0621244624854933</v>
      </c>
      <c r="S715" s="94">
        <v>6.6166761262488345</v>
      </c>
      <c r="U715" s="28">
        <v>0.70799999999999996</v>
      </c>
      <c r="V715" s="94">
        <v>1.0970620491306102</v>
      </c>
      <c r="W715" s="94">
        <v>1.3164087245567604</v>
      </c>
      <c r="X715" s="94">
        <v>1.5329611723265544</v>
      </c>
      <c r="Y715" s="94">
        <v>1.75224631831232</v>
      </c>
      <c r="Z715" s="94">
        <v>1.9687991823516697</v>
      </c>
      <c r="AA715" s="94">
        <v>2.1880529649766531</v>
      </c>
      <c r="AB715" s="94">
        <v>2.4046088347773096</v>
      </c>
      <c r="AC715" s="94">
        <v>2.6238438798806416</v>
      </c>
      <c r="AE715" s="28">
        <v>0.70799999999999996</v>
      </c>
      <c r="AF715" s="94">
        <f t="shared" si="190"/>
        <v>0.81732297599461634</v>
      </c>
      <c r="AG715" s="94">
        <f t="shared" si="176"/>
        <v>0.81761051779926208</v>
      </c>
      <c r="AH715" s="94">
        <f t="shared" si="177"/>
        <v>0.81756875403383933</v>
      </c>
      <c r="AI715" s="94">
        <f t="shared" si="178"/>
        <v>0.81775443255125602</v>
      </c>
      <c r="AJ715" s="94">
        <f t="shared" si="179"/>
        <v>0.81770645556044952</v>
      </c>
      <c r="AK715" s="94">
        <f t="shared" si="180"/>
        <v>0.81784148101165188</v>
      </c>
      <c r="AL715" s="94">
        <f t="shared" si="181"/>
        <v>0.8177945178623206</v>
      </c>
      <c r="AM715" s="94">
        <f t="shared" si="182"/>
        <v>0.81789980747423363</v>
      </c>
      <c r="AO715" s="28">
        <v>0.70799999999999996</v>
      </c>
      <c r="AP715" s="94">
        <f t="shared" si="191"/>
        <v>0.28699721559990776</v>
      </c>
      <c r="AQ715" s="94">
        <f t="shared" si="183"/>
        <v>0.34301708983359475</v>
      </c>
      <c r="AR715" s="94">
        <f t="shared" si="184"/>
        <v>0.39967595800834937</v>
      </c>
      <c r="AS715" s="94">
        <f t="shared" si="185"/>
        <v>0.45566686128476908</v>
      </c>
      <c r="AT715" s="94">
        <f t="shared" si="186"/>
        <v>0.51232491928248169</v>
      </c>
      <c r="AU715" s="94">
        <f t="shared" si="187"/>
        <v>0.56830123248694786</v>
      </c>
      <c r="AV715" s="94">
        <f t="shared" si="188"/>
        <v>0.62496012475803564</v>
      </c>
      <c r="AW715" s="94">
        <f t="shared" si="189"/>
        <v>0.68092779625344513</v>
      </c>
      <c r="AY715" s="28">
        <v>0.70799999999999996</v>
      </c>
      <c r="AZ715" s="34">
        <f>(((L715-VLOOKUP(AZ$6,Data!$N$4:$Y$11,Data!$W$1,FALSE)/1000)*VLOOKUP(AZ$6,Data!$N$4:$Y$11,Data!$P$1,FALSE)^1.5+VLOOKUP(AZ$6,Data!$N$4:$Y$11,Data!$W$1,FALSE)/1000*(Mannings_n_bot)^1.5)/L715)^0.67</f>
        <v>4.8044764566935121E-2</v>
      </c>
      <c r="BA715" s="34">
        <f>(((M715-VLOOKUP(BA$6,Data!$N$4:$Y$11,Data!$W$1,FALSE)/1000)*VLOOKUP(BA$6,Data!$N$4:$Y$11,Data!$P$1,FALSE)^1.5+VLOOKUP(BA$6,Data!$N$4:$Y$11,Data!$W$1,FALSE)/1000*(Mannings_n_bot)^1.5)/M715)^0.67</f>
        <v>4.7905667580747262E-2</v>
      </c>
      <c r="BB715" s="34">
        <f>(((N715-VLOOKUP(BB$6,Data!$N$4:$Y$11,Data!$W$1,FALSE)/1000)*VLOOKUP(BB$6,Data!$N$4:$Y$11,Data!$P$1,FALSE)^1.5+VLOOKUP(BB$6,Data!$N$4:$Y$11,Data!$W$1,FALSE)/1000*(Mannings_n_bot)^1.5)/N715)^0.67</f>
        <v>4.7722094678966299E-2</v>
      </c>
      <c r="BC715" s="34">
        <f>(((O715-VLOOKUP(BC$6,Data!$N$4:$Y$11,Data!$W$1,FALSE)/1000)*VLOOKUP(BC$6,Data!$N$4:$Y$11,Data!$P$1,FALSE)^1.5+VLOOKUP(BC$6,Data!$N$4:$Y$11,Data!$W$1,FALSE)/1000*(Mannings_n_bot)^1.5)/O715)^0.67</f>
        <v>4.7511564666199463E-2</v>
      </c>
      <c r="BD715" s="34">
        <f>(((P715-VLOOKUP(BD$6,Data!$N$4:$Y$11,Data!$W$1,FALSE)/1000)*VLOOKUP(BD$6,Data!$N$4:$Y$11,Data!$P$1,FALSE)^1.5+VLOOKUP(BD$6,Data!$N$4:$Y$11,Data!$W$1,FALSE)/1000*(Mannings_n_bot)^1.5)/P715)^0.67</f>
        <v>4.7274209143286366E-2</v>
      </c>
      <c r="BE715" s="34">
        <f>(((Q715-VLOOKUP(BE$6,Data!$N$4:$Y$11,Data!$W$1,FALSE)/1000)*VLOOKUP(BE$6,Data!$N$4:$Y$11,Data!$P$1,FALSE)^1.5+VLOOKUP(BE$6,Data!$N$4:$Y$11,Data!$W$1,FALSE)/1000*(Mannings_n_bot)^1.5)/Q715)^0.67</f>
        <v>4.7060925732572687E-2</v>
      </c>
      <c r="BF715" s="34">
        <f>(((R715-VLOOKUP(BF$6,Data!$N$4:$Y$11,Data!$W$1,FALSE)/1000)*VLOOKUP(BF$6,Data!$N$4:$Y$11,Data!$P$1,FALSE)^1.5+VLOOKUP(BF$6,Data!$N$4:$Y$11,Data!$W$1,FALSE)/1000*(Mannings_n_bot)^1.5)/R715)^0.67</f>
        <v>4.6918438380398962E-2</v>
      </c>
      <c r="BG715" s="34">
        <f>(((S715-VLOOKUP(BG$6,Data!$N$4:$Y$11,Data!$W$1,FALSE)/1000)*VLOOKUP(BG$6,Data!$N$4:$Y$11,Data!$P$1,FALSE)^1.5+VLOOKUP(BG$6,Data!$N$4:$Y$11,Data!$W$1,FALSE)/1000*(Mannings_n_bot)^1.5)/S715)^0.67</f>
        <v>4.6797623886458452E-2</v>
      </c>
    </row>
    <row r="716" spans="1:59" x14ac:dyDescent="0.25">
      <c r="A716" s="28">
        <v>0.70899999999999996</v>
      </c>
      <c r="B716" s="94">
        <v>0.79364633386140282</v>
      </c>
      <c r="C716" s="94">
        <v>1.1390819281223199</v>
      </c>
      <c r="D716" s="94">
        <v>1.5453954321589112</v>
      </c>
      <c r="E716" s="94">
        <v>2.0149142247670615</v>
      </c>
      <c r="F716" s="94">
        <v>2.5451048113426591</v>
      </c>
      <c r="G716" s="94">
        <v>3.1387054477837775</v>
      </c>
      <c r="H716" s="94">
        <v>3.7927728260060309</v>
      </c>
      <c r="I716" s="94">
        <v>4.5104547638576387</v>
      </c>
      <c r="K716" s="28">
        <v>0.70899999999999996</v>
      </c>
      <c r="L716" s="94">
        <v>2.7645062467511714</v>
      </c>
      <c r="M716" s="94">
        <v>3.3197657596323356</v>
      </c>
      <c r="N716" s="94">
        <v>3.8654480275092933</v>
      </c>
      <c r="O716" s="94">
        <v>4.4205606225346026</v>
      </c>
      <c r="P716" s="94">
        <v>4.9662482657812816</v>
      </c>
      <c r="Q716" s="94">
        <v>5.5212853586738389</v>
      </c>
      <c r="R716" s="94">
        <v>6.066982668693039</v>
      </c>
      <c r="S716" s="94">
        <v>6.6219743889218305</v>
      </c>
      <c r="U716" s="28">
        <v>0.70899999999999996</v>
      </c>
      <c r="V716" s="94">
        <v>1.0955230230824415</v>
      </c>
      <c r="W716" s="94">
        <v>1.3145580688204144</v>
      </c>
      <c r="X716" s="94">
        <v>1.5308067428985943</v>
      </c>
      <c r="Y716" s="94">
        <v>1.7497803282076319</v>
      </c>
      <c r="Z716" s="94">
        <v>1.9660294120358111</v>
      </c>
      <c r="AA716" s="94">
        <v>2.1849716700469046</v>
      </c>
      <c r="AB716" s="94">
        <v>2.4012237528161586</v>
      </c>
      <c r="AC716" s="94">
        <v>2.620147295231531</v>
      </c>
      <c r="AE716" s="28">
        <v>0.70899999999999996</v>
      </c>
      <c r="AF716" s="94">
        <f t="shared" si="190"/>
        <v>0.8182285849416836</v>
      </c>
      <c r="AG716" s="94">
        <f t="shared" si="176"/>
        <v>0.81851498963923985</v>
      </c>
      <c r="AH716" s="94">
        <f t="shared" si="177"/>
        <v>0.81847339099094329</v>
      </c>
      <c r="AI716" s="94">
        <f t="shared" si="178"/>
        <v>0.81865833551716061</v>
      </c>
      <c r="AJ716" s="94">
        <f t="shared" si="179"/>
        <v>0.81861054815398615</v>
      </c>
      <c r="AK716" s="94">
        <f t="shared" si="180"/>
        <v>0.81874503996820469</v>
      </c>
      <c r="AL716" s="94">
        <f t="shared" si="181"/>
        <v>0.81869826240636778</v>
      </c>
      <c r="AM716" s="94">
        <f t="shared" si="182"/>
        <v>0.81880313596273768</v>
      </c>
      <c r="AO716" s="28">
        <v>0.70899999999999996</v>
      </c>
      <c r="AP716" s="94">
        <f t="shared" si="191"/>
        <v>0.28708429752838882</v>
      </c>
      <c r="AQ716" s="94">
        <f t="shared" si="183"/>
        <v>0.34312117498569339</v>
      </c>
      <c r="AR716" s="94">
        <f t="shared" si="184"/>
        <v>0.3997972346700232</v>
      </c>
      <c r="AS716" s="94">
        <f t="shared" si="185"/>
        <v>0.45580513351534507</v>
      </c>
      <c r="AT716" s="94">
        <f t="shared" si="186"/>
        <v>0.51248038260170781</v>
      </c>
      <c r="AU716" s="94">
        <f t="shared" si="187"/>
        <v>0.56847368753598804</v>
      </c>
      <c r="AV716" s="94">
        <f t="shared" si="188"/>
        <v>0.62514977100191338</v>
      </c>
      <c r="AW716" s="94">
        <f t="shared" si="189"/>
        <v>0.68113443196086065</v>
      </c>
      <c r="AY716" s="28">
        <v>0.70899999999999996</v>
      </c>
      <c r="AZ716" s="34">
        <f>(((L716-VLOOKUP(AZ$6,Data!$N$4:$Y$11,Data!$W$1,FALSE)/1000)*VLOOKUP(AZ$6,Data!$N$4:$Y$11,Data!$P$1,FALSE)^1.5+VLOOKUP(AZ$6,Data!$N$4:$Y$11,Data!$W$1,FALSE)/1000*(Mannings_n_bot)^1.5)/L716)^0.67</f>
        <v>4.8033268840322857E-2</v>
      </c>
      <c r="BA716" s="34">
        <f>(((M716-VLOOKUP(BA$6,Data!$N$4:$Y$11,Data!$W$1,FALSE)/1000)*VLOOKUP(BA$6,Data!$N$4:$Y$11,Data!$P$1,FALSE)^1.5+VLOOKUP(BA$6,Data!$N$4:$Y$11,Data!$W$1,FALSE)/1000*(Mannings_n_bot)^1.5)/M716)^0.67</f>
        <v>4.7893967157739158E-2</v>
      </c>
      <c r="BB716" s="34">
        <f>(((N716-VLOOKUP(BB$6,Data!$N$4:$Y$11,Data!$W$1,FALSE)/1000)*VLOOKUP(BB$6,Data!$N$4:$Y$11,Data!$P$1,FALSE)^1.5+VLOOKUP(BB$6,Data!$N$4:$Y$11,Data!$W$1,FALSE)/1000*(Mannings_n_bot)^1.5)/N716)^0.67</f>
        <v>4.77101988420712E-2</v>
      </c>
      <c r="BC716" s="34">
        <f>(((O716-VLOOKUP(BC$6,Data!$N$4:$Y$11,Data!$W$1,FALSE)/1000)*VLOOKUP(BC$6,Data!$N$4:$Y$11,Data!$P$1,FALSE)^1.5+VLOOKUP(BC$6,Data!$N$4:$Y$11,Data!$W$1,FALSE)/1000*(Mannings_n_bot)^1.5)/O716)^0.67</f>
        <v>4.7499400766203168E-2</v>
      </c>
      <c r="BD716" s="34">
        <f>(((P716-VLOOKUP(BD$6,Data!$N$4:$Y$11,Data!$W$1,FALSE)/1000)*VLOOKUP(BD$6,Data!$N$4:$Y$11,Data!$P$1,FALSE)^1.5+VLOOKUP(BD$6,Data!$N$4:$Y$11,Data!$W$1,FALSE)/1000*(Mannings_n_bot)^1.5)/P716)^0.67</f>
        <v>4.7261789850230863E-2</v>
      </c>
      <c r="BE716" s="34">
        <f>(((Q716-VLOOKUP(BE$6,Data!$N$4:$Y$11,Data!$W$1,FALSE)/1000)*VLOOKUP(BE$6,Data!$N$4:$Y$11,Data!$P$1,FALSE)^1.5+VLOOKUP(BE$6,Data!$N$4:$Y$11,Data!$W$1,FALSE)/1000*(Mannings_n_bot)^1.5)/Q716)^0.67</f>
        <v>4.7048241872411585E-2</v>
      </c>
      <c r="BF716" s="34">
        <f>(((R716-VLOOKUP(BF$6,Data!$N$4:$Y$11,Data!$W$1,FALSE)/1000)*VLOOKUP(BF$6,Data!$N$4:$Y$11,Data!$P$1,FALSE)^1.5+VLOOKUP(BF$6,Data!$N$4:$Y$11,Data!$W$1,FALSE)/1000*(Mannings_n_bot)^1.5)/R716)^0.67</f>
        <v>4.6905603924318529E-2</v>
      </c>
      <c r="BG716" s="34">
        <f>(((S716-VLOOKUP(BG$6,Data!$N$4:$Y$11,Data!$W$1,FALSE)/1000)*VLOOKUP(BG$6,Data!$N$4:$Y$11,Data!$P$1,FALSE)^1.5+VLOOKUP(BG$6,Data!$N$4:$Y$11,Data!$W$1,FALSE)/1000*(Mannings_n_bot)^1.5)/S716)^0.67</f>
        <v>4.6784632738318378E-2</v>
      </c>
    </row>
    <row r="717" spans="1:59" x14ac:dyDescent="0.25">
      <c r="A717" s="28">
        <v>0.71</v>
      </c>
      <c r="B717" s="94">
        <v>0.79452350042009146</v>
      </c>
      <c r="C717" s="94">
        <v>1.1403388580766061</v>
      </c>
      <c r="D717" s="94">
        <v>1.5471011110515103</v>
      </c>
      <c r="E717" s="94">
        <v>2.0171358087644595</v>
      </c>
      <c r="F717" s="94">
        <v>2.5479117215244957</v>
      </c>
      <c r="G717" s="94">
        <v>3.1421644037490561</v>
      </c>
      <c r="H717" s="94">
        <v>3.7969536850111401</v>
      </c>
      <c r="I717" s="94">
        <v>4.5154238089294472</v>
      </c>
      <c r="K717" s="28">
        <v>0.71</v>
      </c>
      <c r="L717" s="94">
        <v>2.7667312185986055</v>
      </c>
      <c r="M717" s="94">
        <v>3.3224316715251052</v>
      </c>
      <c r="N717" s="94">
        <v>3.8685531528401254</v>
      </c>
      <c r="O717" s="94">
        <v>4.4241065457835065</v>
      </c>
      <c r="P717" s="94">
        <v>4.9702333973725983</v>
      </c>
      <c r="Q717" s="94">
        <v>5.5257112166232272</v>
      </c>
      <c r="R717" s="94">
        <v>6.0718477384762943</v>
      </c>
      <c r="S717" s="94">
        <v>6.6272801426919212</v>
      </c>
      <c r="U717" s="28">
        <v>0.71</v>
      </c>
      <c r="V717" s="94">
        <v>1.0939794845377742</v>
      </c>
      <c r="W717" s="94">
        <v>1.3127020142514285</v>
      </c>
      <c r="X717" s="94">
        <v>1.5286460238254653</v>
      </c>
      <c r="Y717" s="94">
        <v>1.7473071624315799</v>
      </c>
      <c r="Z717" s="94">
        <v>1.9632515752606567</v>
      </c>
      <c r="AA717" s="94">
        <v>2.1818814227858425</v>
      </c>
      <c r="AB717" s="94">
        <v>2.3978288277358066</v>
      </c>
      <c r="AC717" s="94">
        <v>2.616439981681665</v>
      </c>
      <c r="AE717" s="28">
        <v>0.71</v>
      </c>
      <c r="AF717" s="94">
        <f t="shared" si="190"/>
        <v>0.81913292069106203</v>
      </c>
      <c r="AG717" s="94">
        <f t="shared" si="176"/>
        <v>0.81941818719080284</v>
      </c>
      <c r="AH717" s="94">
        <f t="shared" si="177"/>
        <v>0.81937675381842168</v>
      </c>
      <c r="AI717" s="94">
        <f t="shared" si="178"/>
        <v>0.81956096364652009</v>
      </c>
      <c r="AJ717" s="94">
        <f t="shared" si="179"/>
        <v>0.81951336609387293</v>
      </c>
      <c r="AK717" s="94">
        <f t="shared" si="180"/>
        <v>0.81964732375594918</v>
      </c>
      <c r="AL717" s="94">
        <f t="shared" si="181"/>
        <v>0.81960073196093197</v>
      </c>
      <c r="AM717" s="94">
        <f t="shared" si="182"/>
        <v>0.81970518905949841</v>
      </c>
      <c r="AO717" s="28">
        <v>0.71</v>
      </c>
      <c r="AP717" s="94">
        <f t="shared" si="191"/>
        <v>0.28717046855839168</v>
      </c>
      <c r="AQ717" s="94">
        <f t="shared" si="183"/>
        <v>0.3432241715758606</v>
      </c>
      <c r="AR717" s="94">
        <f t="shared" si="184"/>
        <v>0.39991724294021791</v>
      </c>
      <c r="AS717" s="94">
        <f t="shared" si="185"/>
        <v>0.45594195978099483</v>
      </c>
      <c r="AT717" s="94">
        <f t="shared" si="186"/>
        <v>0.51263422012966064</v>
      </c>
      <c r="AU717" s="94">
        <f t="shared" si="187"/>
        <v>0.56864433926556857</v>
      </c>
      <c r="AV717" s="94">
        <f t="shared" si="188"/>
        <v>0.62533743409777443</v>
      </c>
      <c r="AW717" s="94">
        <f t="shared" si="189"/>
        <v>0.6813389070188508</v>
      </c>
      <c r="AY717" s="28">
        <v>0.71</v>
      </c>
      <c r="AZ717" s="34">
        <f>(((L717-VLOOKUP(AZ$6,Data!$N$4:$Y$11,Data!$W$1,FALSE)/1000)*VLOOKUP(AZ$6,Data!$N$4:$Y$11,Data!$P$1,FALSE)^1.5+VLOOKUP(AZ$6,Data!$N$4:$Y$11,Data!$W$1,FALSE)/1000*(Mannings_n_bot)^1.5)/L717)^0.67</f>
        <v>4.8021774076691233E-2</v>
      </c>
      <c r="BA717" s="34">
        <f>(((M717-VLOOKUP(BA$6,Data!$N$4:$Y$11,Data!$W$1,FALSE)/1000)*VLOOKUP(BA$6,Data!$N$4:$Y$11,Data!$P$1,FALSE)^1.5+VLOOKUP(BA$6,Data!$N$4:$Y$11,Data!$W$1,FALSE)/1000*(Mannings_n_bot)^1.5)/M717)^0.67</f>
        <v>4.7882267609424538E-2</v>
      </c>
      <c r="BB717" s="34">
        <f>(((N717-VLOOKUP(BB$6,Data!$N$4:$Y$11,Data!$W$1,FALSE)/1000)*VLOOKUP(BB$6,Data!$N$4:$Y$11,Data!$P$1,FALSE)^1.5+VLOOKUP(BB$6,Data!$N$4:$Y$11,Data!$W$1,FALSE)/1000*(Mannings_n_bot)^1.5)/N717)^0.67</f>
        <v>4.7698303876323712E-2</v>
      </c>
      <c r="BC717" s="34">
        <f>(((O717-VLOOKUP(BC$6,Data!$N$4:$Y$11,Data!$W$1,FALSE)/1000)*VLOOKUP(BC$6,Data!$N$4:$Y$11,Data!$P$1,FALSE)^1.5+VLOOKUP(BC$6,Data!$N$4:$Y$11,Data!$W$1,FALSE)/1000*(Mannings_n_bot)^1.5)/O717)^0.67</f>
        <v>4.7487237664881859E-2</v>
      </c>
      <c r="BD717" s="34">
        <f>(((P717-VLOOKUP(BD$6,Data!$N$4:$Y$11,Data!$W$1,FALSE)/1000)*VLOOKUP(BD$6,Data!$N$4:$Y$11,Data!$P$1,FALSE)^1.5+VLOOKUP(BD$6,Data!$N$4:$Y$11,Data!$W$1,FALSE)/1000*(Mannings_n_bot)^1.5)/P717)^0.67</f>
        <v>4.7249371345330408E-2</v>
      </c>
      <c r="BE717" s="34">
        <f>(((Q717-VLOOKUP(BE$6,Data!$N$4:$Y$11,Data!$W$1,FALSE)/1000)*VLOOKUP(BE$6,Data!$N$4:$Y$11,Data!$P$1,FALSE)^1.5+VLOOKUP(BE$6,Data!$N$4:$Y$11,Data!$W$1,FALSE)/1000*(Mannings_n_bot)^1.5)/Q717)^0.67</f>
        <v>4.7035558735389948E-2</v>
      </c>
      <c r="BF717" s="34">
        <f>(((R717-VLOOKUP(BF$6,Data!$N$4:$Y$11,Data!$W$1,FALSE)/1000)*VLOOKUP(BF$6,Data!$N$4:$Y$11,Data!$P$1,FALSE)^1.5+VLOOKUP(BF$6,Data!$N$4:$Y$11,Data!$W$1,FALSE)/1000*(Mannings_n_bot)^1.5)/R717)^0.67</f>
        <v>4.6892770188297225E-2</v>
      </c>
      <c r="BG717" s="34">
        <f>(((S717-VLOOKUP(BG$6,Data!$N$4:$Y$11,Data!$W$1,FALSE)/1000)*VLOOKUP(BG$6,Data!$N$4:$Y$11,Data!$P$1,FALSE)^1.5+VLOOKUP(BG$6,Data!$N$4:$Y$11,Data!$W$1,FALSE)/1000*(Mannings_n_bot)^1.5)/S717)^0.67</f>
        <v>4.6771642261718226E-2</v>
      </c>
    </row>
    <row r="718" spans="1:59" x14ac:dyDescent="0.25">
      <c r="A718" s="28">
        <v>0.71099999999999997</v>
      </c>
      <c r="B718" s="94">
        <v>0.79539942840882005</v>
      </c>
      <c r="C718" s="94">
        <v>1.141594009497602</v>
      </c>
      <c r="D718" s="94">
        <v>1.548804377176237</v>
      </c>
      <c r="E718" s="94">
        <v>2.0193542459475227</v>
      </c>
      <c r="F718" s="94">
        <v>2.5507146571895407</v>
      </c>
      <c r="G718" s="94">
        <v>3.1456184570702508</v>
      </c>
      <c r="H718" s="94">
        <v>3.8011286202022454</v>
      </c>
      <c r="I718" s="94">
        <v>4.5203858079800554</v>
      </c>
      <c r="K718" s="28">
        <v>0.71099999999999997</v>
      </c>
      <c r="L718" s="94">
        <v>2.7689593365792273</v>
      </c>
      <c r="M718" s="94">
        <v>3.3251013609843283</v>
      </c>
      <c r="N718" s="94">
        <v>3.8716626767521283</v>
      </c>
      <c r="O718" s="94">
        <v>4.4276574988676547</v>
      </c>
      <c r="P718" s="94">
        <v>4.9742241798209177</v>
      </c>
      <c r="Q718" s="94">
        <v>5.5301433565915898</v>
      </c>
      <c r="R718" s="94">
        <v>6.0767197113123359</v>
      </c>
      <c r="S718" s="94">
        <v>6.6325934306214096</v>
      </c>
      <c r="U718" s="28">
        <v>0.71099999999999997</v>
      </c>
      <c r="V718" s="94">
        <v>1.0924314143689648</v>
      </c>
      <c r="W718" s="94">
        <v>1.3108405379167434</v>
      </c>
      <c r="X718" s="94">
        <v>1.5264789883983356</v>
      </c>
      <c r="Y718" s="94">
        <v>1.7448267904711783</v>
      </c>
      <c r="Z718" s="94">
        <v>1.9604656377374534</v>
      </c>
      <c r="AA718" s="94">
        <v>2.1787821851011957</v>
      </c>
      <c r="AB718" s="94">
        <v>2.3944240176681646</v>
      </c>
      <c r="AC718" s="94">
        <v>2.6127218935598244</v>
      </c>
      <c r="AE718" s="28">
        <v>0.71099999999999997</v>
      </c>
      <c r="AF718" s="94">
        <f t="shared" si="190"/>
        <v>0.82003597950724916</v>
      </c>
      <c r="AG718" s="94">
        <f t="shared" si="176"/>
        <v>0.82032010673406675</v>
      </c>
      <c r="AH718" s="94">
        <f t="shared" si="177"/>
        <v>0.82027883879412111</v>
      </c>
      <c r="AI718" s="94">
        <f t="shared" si="178"/>
        <v>0.82046231322726759</v>
      </c>
      <c r="AJ718" s="94">
        <f t="shared" si="179"/>
        <v>0.82041490566543673</v>
      </c>
      <c r="AK718" s="94">
        <f t="shared" si="180"/>
        <v>0.82054832866754757</v>
      </c>
      <c r="AL718" s="94">
        <f t="shared" si="181"/>
        <v>0.820501922816124</v>
      </c>
      <c r="AM718" s="94">
        <f t="shared" si="182"/>
        <v>0.82060596306034594</v>
      </c>
      <c r="AO718" s="28">
        <v>0.71099999999999997</v>
      </c>
      <c r="AP718" s="94">
        <f t="shared" si="191"/>
        <v>0.28725572741398819</v>
      </c>
      <c r="AQ718" s="94">
        <f t="shared" si="183"/>
        <v>0.3433260780837239</v>
      </c>
      <c r="AR718" s="94">
        <f t="shared" si="184"/>
        <v>0.40003598104665011</v>
      </c>
      <c r="AS718" s="94">
        <f t="shared" si="185"/>
        <v>0.45607733806509643</v>
      </c>
      <c r="AT718" s="94">
        <f t="shared" si="186"/>
        <v>0.51278642959782561</v>
      </c>
      <c r="AU718" s="94">
        <f t="shared" si="187"/>
        <v>0.5688131851628887</v>
      </c>
      <c r="AV718" s="94">
        <f t="shared" si="188"/>
        <v>0.62552311128092974</v>
      </c>
      <c r="AW718" s="94">
        <f t="shared" si="189"/>
        <v>0.68154121841847004</v>
      </c>
      <c r="AY718" s="28">
        <v>0.71099999999999997</v>
      </c>
      <c r="AZ718" s="34">
        <f>(((L718-VLOOKUP(AZ$6,Data!$N$4:$Y$11,Data!$W$1,FALSE)/1000)*VLOOKUP(AZ$6,Data!$N$4:$Y$11,Data!$P$1,FALSE)^1.5+VLOOKUP(AZ$6,Data!$N$4:$Y$11,Data!$W$1,FALSE)/1000*(Mannings_n_bot)^1.5)/L718)^0.67</f>
        <v>4.8010280216615631E-2</v>
      </c>
      <c r="BA718" s="34">
        <f>(((M718-VLOOKUP(BA$6,Data!$N$4:$Y$11,Data!$W$1,FALSE)/1000)*VLOOKUP(BA$6,Data!$N$4:$Y$11,Data!$P$1,FALSE)^1.5+VLOOKUP(BA$6,Data!$N$4:$Y$11,Data!$W$1,FALSE)/1000*(Mannings_n_bot)^1.5)/M718)^0.67</f>
        <v>4.7870568875419336E-2</v>
      </c>
      <c r="BB718" s="34">
        <f>(((N718-VLOOKUP(BB$6,Data!$N$4:$Y$11,Data!$W$1,FALSE)/1000)*VLOOKUP(BB$6,Data!$N$4:$Y$11,Data!$P$1,FALSE)^1.5+VLOOKUP(BB$6,Data!$N$4:$Y$11,Data!$W$1,FALSE)/1000*(Mannings_n_bot)^1.5)/N718)^0.67</f>
        <v>4.7686409720303254E-2</v>
      </c>
      <c r="BC718" s="34">
        <f>(((O718-VLOOKUP(BC$6,Data!$N$4:$Y$11,Data!$W$1,FALSE)/1000)*VLOOKUP(BC$6,Data!$N$4:$Y$11,Data!$P$1,FALSE)^1.5+VLOOKUP(BC$6,Data!$N$4:$Y$11,Data!$W$1,FALSE)/1000*(Mannings_n_bot)^1.5)/O718)^0.67</f>
        <v>4.7475075299485421E-2</v>
      </c>
      <c r="BD718" s="34">
        <f>(((P718-VLOOKUP(BD$6,Data!$N$4:$Y$11,Data!$W$1,FALSE)/1000)*VLOOKUP(BD$6,Data!$N$4:$Y$11,Data!$P$1,FALSE)^1.5+VLOOKUP(BD$6,Data!$N$4:$Y$11,Data!$W$1,FALSE)/1000*(Mannings_n_bot)^1.5)/P718)^0.67</f>
        <v>4.7236953564479434E-2</v>
      </c>
      <c r="BE718" s="34">
        <f>(((Q718-VLOOKUP(BE$6,Data!$N$4:$Y$11,Data!$W$1,FALSE)/1000)*VLOOKUP(BE$6,Data!$N$4:$Y$11,Data!$P$1,FALSE)^1.5+VLOOKUP(BE$6,Data!$N$4:$Y$11,Data!$W$1,FALSE)/1000*(Mannings_n_bot)^1.5)/Q718)^0.67</f>
        <v>4.7022876256069206E-2</v>
      </c>
      <c r="BF718" s="34">
        <f>(((R718-VLOOKUP(BF$6,Data!$N$4:$Y$11,Data!$W$1,FALSE)/1000)*VLOOKUP(BF$6,Data!$N$4:$Y$11,Data!$P$1,FALSE)^1.5+VLOOKUP(BF$6,Data!$N$4:$Y$11,Data!$W$1,FALSE)/1000*(Mannings_n_bot)^1.5)/R718)^0.67</f>
        <v>4.6879937106087455E-2</v>
      </c>
      <c r="BG718" s="34">
        <f>(((S718-VLOOKUP(BG$6,Data!$N$4:$Y$11,Data!$W$1,FALSE)/1000)*VLOOKUP(BG$6,Data!$N$4:$Y$11,Data!$P$1,FALSE)^1.5+VLOOKUP(BG$6,Data!$N$4:$Y$11,Data!$W$1,FALSE)/1000*(Mannings_n_bot)^1.5)/S718)^0.67</f>
        <v>4.6758652389629896E-2</v>
      </c>
    </row>
    <row r="719" spans="1:59" x14ac:dyDescent="0.25">
      <c r="A719" s="28">
        <v>0.71199999999999997</v>
      </c>
      <c r="B719" s="94">
        <v>0.79627411418891914</v>
      </c>
      <c r="C719" s="94">
        <v>1.1428473771865124</v>
      </c>
      <c r="D719" s="94">
        <v>1.5505052234752208</v>
      </c>
      <c r="E719" s="94">
        <v>2.021569527141029</v>
      </c>
      <c r="F719" s="94">
        <v>2.5535136067394726</v>
      </c>
      <c r="G719" s="94">
        <v>3.1490675934744612</v>
      </c>
      <c r="H719" s="94">
        <v>3.8052976143193238</v>
      </c>
      <c r="I719" s="94">
        <v>4.5253407405176436</v>
      </c>
      <c r="K719" s="28">
        <v>0.71199999999999997</v>
      </c>
      <c r="L719" s="94">
        <v>2.7711906188850239</v>
      </c>
      <c r="M719" s="94">
        <v>3.3277748498199786</v>
      </c>
      <c r="N719" s="94">
        <v>3.8747766246463371</v>
      </c>
      <c r="O719" s="94">
        <v>4.4312135108050175</v>
      </c>
      <c r="P719" s="94">
        <v>4.9782206457352425</v>
      </c>
      <c r="Q719" s="94">
        <v>5.5345818148043335</v>
      </c>
      <c r="R719" s="94">
        <v>6.0815986270176303</v>
      </c>
      <c r="S719" s="94">
        <v>6.6379142961428634</v>
      </c>
      <c r="U719" s="28">
        <v>0.71199999999999997</v>
      </c>
      <c r="V719" s="94">
        <v>1.0908787932834811</v>
      </c>
      <c r="W719" s="94">
        <v>1.3089736166856678</v>
      </c>
      <c r="X719" s="94">
        <v>1.5243056096781928</v>
      </c>
      <c r="Y719" s="94">
        <v>1.7423391815505305</v>
      </c>
      <c r="Z719" s="94">
        <v>1.9576715648819873</v>
      </c>
      <c r="AA719" s="94">
        <v>2.175673918572516</v>
      </c>
      <c r="AB719" s="94">
        <v>2.3910092803844094</v>
      </c>
      <c r="AC719" s="94">
        <v>2.60899298480133</v>
      </c>
      <c r="AE719" s="28">
        <v>0.71199999999999997</v>
      </c>
      <c r="AF719" s="94">
        <f t="shared" si="190"/>
        <v>0.82093775763887233</v>
      </c>
      <c r="AG719" s="94">
        <f t="shared" si="176"/>
        <v>0.82122074453331062</v>
      </c>
      <c r="AH719" s="94">
        <f t="shared" si="177"/>
        <v>0.82117964218004735</v>
      </c>
      <c r="AI719" s="94">
        <f t="shared" si="178"/>
        <v>0.82136238053151622</v>
      </c>
      <c r="AJ719" s="94">
        <f t="shared" si="179"/>
        <v>0.82131516313817965</v>
      </c>
      <c r="AK719" s="94">
        <f t="shared" si="180"/>
        <v>0.82144805097985152</v>
      </c>
      <c r="AL719" s="94">
        <f t="shared" si="181"/>
        <v>0.82140183124623911</v>
      </c>
      <c r="AM719" s="94">
        <f t="shared" si="182"/>
        <v>0.8215054542453083</v>
      </c>
      <c r="AO719" s="28">
        <v>0.71199999999999997</v>
      </c>
      <c r="AP719" s="94">
        <f t="shared" si="191"/>
        <v>0.2873400728057085</v>
      </c>
      <c r="AQ719" s="94">
        <f t="shared" si="183"/>
        <v>0.3434268929727432</v>
      </c>
      <c r="AR719" s="94">
        <f t="shared" si="184"/>
        <v>0.40015344719819562</v>
      </c>
      <c r="AS719" s="94">
        <f t="shared" si="185"/>
        <v>0.45621126632956371</v>
      </c>
      <c r="AT719" s="94">
        <f t="shared" si="186"/>
        <v>0.51293700871354997</v>
      </c>
      <c r="AU719" s="94">
        <f t="shared" si="187"/>
        <v>0.56898022268838599</v>
      </c>
      <c r="AV719" s="94">
        <f t="shared" si="188"/>
        <v>0.62570679975725607</v>
      </c>
      <c r="AW719" s="94">
        <f t="shared" si="189"/>
        <v>0.68174136311871536</v>
      </c>
      <c r="AY719" s="28">
        <v>0.71199999999999997</v>
      </c>
      <c r="AZ719" s="34">
        <f>(((L719-VLOOKUP(AZ$6,Data!$N$4:$Y$11,Data!$W$1,FALSE)/1000)*VLOOKUP(AZ$6,Data!$N$4:$Y$11,Data!$P$1,FALSE)^1.5+VLOOKUP(AZ$6,Data!$N$4:$Y$11,Data!$W$1,FALSE)/1000*(Mannings_n_bot)^1.5)/L719)^0.67</f>
        <v>4.7998787200321184E-2</v>
      </c>
      <c r="BA719" s="34">
        <f>(((M719-VLOOKUP(BA$6,Data!$N$4:$Y$11,Data!$W$1,FALSE)/1000)*VLOOKUP(BA$6,Data!$N$4:$Y$11,Data!$P$1,FALSE)^1.5+VLOOKUP(BA$6,Data!$N$4:$Y$11,Data!$W$1,FALSE)/1000*(Mannings_n_bot)^1.5)/M719)^0.67</f>
        <v>4.7858870894980886E-2</v>
      </c>
      <c r="BB719" s="34">
        <f>(((N719-VLOOKUP(BB$6,Data!$N$4:$Y$11,Data!$W$1,FALSE)/1000)*VLOOKUP(BB$6,Data!$N$4:$Y$11,Data!$P$1,FALSE)^1.5+VLOOKUP(BB$6,Data!$N$4:$Y$11,Data!$W$1,FALSE)/1000*(Mannings_n_bot)^1.5)/N719)^0.67</f>
        <v>4.7674516312224247E-2</v>
      </c>
      <c r="BC719" s="34">
        <f>(((O719-VLOOKUP(BC$6,Data!$N$4:$Y$11,Data!$W$1,FALSE)/1000)*VLOOKUP(BC$6,Data!$N$4:$Y$11,Data!$P$1,FALSE)^1.5+VLOOKUP(BC$6,Data!$N$4:$Y$11,Data!$W$1,FALSE)/1000*(Mannings_n_bot)^1.5)/O719)^0.67</f>
        <v>4.7462913606888597E-2</v>
      </c>
      <c r="BD719" s="34">
        <f>(((P719-VLOOKUP(BD$6,Data!$N$4:$Y$11,Data!$W$1,FALSE)/1000)*VLOOKUP(BD$6,Data!$N$4:$Y$11,Data!$P$1,FALSE)^1.5+VLOOKUP(BD$6,Data!$N$4:$Y$11,Data!$W$1,FALSE)/1000*(Mannings_n_bot)^1.5)/P719)^0.67</f>
        <v>4.7224536443188879E-2</v>
      </c>
      <c r="BE719" s="34">
        <f>(((Q719-VLOOKUP(BE$6,Data!$N$4:$Y$11,Data!$W$1,FALSE)/1000)*VLOOKUP(BE$6,Data!$N$4:$Y$11,Data!$P$1,FALSE)^1.5+VLOOKUP(BE$6,Data!$N$4:$Y$11,Data!$W$1,FALSE)/1000*(Mannings_n_bot)^1.5)/Q719)^0.67</f>
        <v>4.7010194368617142E-2</v>
      </c>
      <c r="BF719" s="34">
        <f>(((R719-VLOOKUP(BF$6,Data!$N$4:$Y$11,Data!$W$1,FALSE)/1000)*VLOOKUP(BF$6,Data!$N$4:$Y$11,Data!$P$1,FALSE)^1.5+VLOOKUP(BF$6,Data!$N$4:$Y$11,Data!$W$1,FALSE)/1000*(Mannings_n_bot)^1.5)/R719)^0.67</f>
        <v>4.6867104611043243E-2</v>
      </c>
      <c r="BG719" s="34">
        <f>(((S719-VLOOKUP(BG$6,Data!$N$4:$Y$11,Data!$W$1,FALSE)/1000)*VLOOKUP(BG$6,Data!$N$4:$Y$11,Data!$P$1,FALSE)^1.5+VLOOKUP(BG$6,Data!$N$4:$Y$11,Data!$W$1,FALSE)/1000*(Mannings_n_bot)^1.5)/S719)^0.67</f>
        <v>4.6745663054620822E-2</v>
      </c>
    </row>
    <row r="720" spans="1:59" x14ac:dyDescent="0.25">
      <c r="A720" s="28">
        <v>0.71299999999999997</v>
      </c>
      <c r="B720" s="94">
        <v>0.7971475541061962</v>
      </c>
      <c r="C720" s="94">
        <v>1.1440989559223147</v>
      </c>
      <c r="D720" s="94">
        <v>1.5522036428604251</v>
      </c>
      <c r="E720" s="94">
        <v>2.0237816431304871</v>
      </c>
      <c r="F720" s="94">
        <v>2.5563085585263448</v>
      </c>
      <c r="G720" s="94">
        <v>3.1525117986276658</v>
      </c>
      <c r="H720" s="94">
        <v>3.8094606500284605</v>
      </c>
      <c r="I720" s="94">
        <v>4.5302885859625945</v>
      </c>
      <c r="K720" s="28">
        <v>0.71299999999999997</v>
      </c>
      <c r="L720" s="94">
        <v>2.7734250838648675</v>
      </c>
      <c r="M720" s="94">
        <v>3.3304521600301742</v>
      </c>
      <c r="N720" s="94">
        <v>3.8778950221428978</v>
      </c>
      <c r="O720" s="94">
        <v>4.4347746108639345</v>
      </c>
      <c r="P720" s="94">
        <v>4.982222828005904</v>
      </c>
      <c r="Q720" s="94">
        <v>5.5390266277994575</v>
      </c>
      <c r="R720" s="94">
        <v>6.0864845257521996</v>
      </c>
      <c r="S720" s="94">
        <v>6.6432427830636458</v>
      </c>
      <c r="U720" s="28">
        <v>0.71299999999999997</v>
      </c>
      <c r="V720" s="94">
        <v>1.0893216018219187</v>
      </c>
      <c r="W720" s="94">
        <v>1.3071012272275078</v>
      </c>
      <c r="X720" s="94">
        <v>1.5221258604930843</v>
      </c>
      <c r="Y720" s="94">
        <v>1.7398443046276741</v>
      </c>
      <c r="Z720" s="94">
        <v>1.9548693218110405</v>
      </c>
      <c r="AA720" s="94">
        <v>2.1725565844472254</v>
      </c>
      <c r="AB720" s="94">
        <v>2.3875845732906544</v>
      </c>
      <c r="AC720" s="94">
        <v>2.6052532089433273</v>
      </c>
      <c r="AE720" s="28">
        <v>0.71299999999999997</v>
      </c>
      <c r="AF720" s="94">
        <f t="shared" si="190"/>
        <v>0.82183825131855459</v>
      </c>
      <c r="AG720" s="94">
        <f t="shared" si="176"/>
        <v>0.82212009683684217</v>
      </c>
      <c r="AH720" s="94">
        <f t="shared" si="177"/>
        <v>0.82207916022222949</v>
      </c>
      <c r="AI720" s="94">
        <f t="shared" si="178"/>
        <v>0.8222611618154243</v>
      </c>
      <c r="AJ720" s="94">
        <f t="shared" si="179"/>
        <v>0.8222141347656422</v>
      </c>
      <c r="AK720" s="94">
        <f t="shared" si="180"/>
        <v>0.82234648695376877</v>
      </c>
      <c r="AL720" s="94">
        <f t="shared" si="181"/>
        <v>0.82230045350962278</v>
      </c>
      <c r="AM720" s="94">
        <f t="shared" si="182"/>
        <v>0.82240365887847477</v>
      </c>
      <c r="AO720" s="28">
        <v>0.71299999999999997</v>
      </c>
      <c r="AP720" s="94">
        <f t="shared" si="191"/>
        <v>0.28742350343040179</v>
      </c>
      <c r="AQ720" s="94">
        <f t="shared" si="183"/>
        <v>0.34352661469004531</v>
      </c>
      <c r="AR720" s="94">
        <f t="shared" si="184"/>
        <v>0.40026963958469619</v>
      </c>
      <c r="AS720" s="94">
        <f t="shared" si="185"/>
        <v>0.45634374251462489</v>
      </c>
      <c r="AT720" s="94">
        <f t="shared" si="186"/>
        <v>0.51308595515979505</v>
      </c>
      <c r="AU720" s="94">
        <f t="shared" si="187"/>
        <v>0.56914544927546129</v>
      </c>
      <c r="AV720" s="94">
        <f t="shared" si="188"/>
        <v>0.62588849670289226</v>
      </c>
      <c r="AW720" s="94">
        <f t="shared" si="189"/>
        <v>0.68193933804619644</v>
      </c>
      <c r="AY720" s="28">
        <v>0.71299999999999997</v>
      </c>
      <c r="AZ720" s="34">
        <f>(((L720-VLOOKUP(AZ$6,Data!$N$4:$Y$11,Data!$W$1,FALSE)/1000)*VLOOKUP(AZ$6,Data!$N$4:$Y$11,Data!$P$1,FALSE)^1.5+VLOOKUP(AZ$6,Data!$N$4:$Y$11,Data!$W$1,FALSE)/1000*(Mannings_n_bot)^1.5)/L720)^0.67</f>
        <v>4.7987294967677882E-2</v>
      </c>
      <c r="BA720" s="34">
        <f>(((M720-VLOOKUP(BA$6,Data!$N$4:$Y$11,Data!$W$1,FALSE)/1000)*VLOOKUP(BA$6,Data!$N$4:$Y$11,Data!$P$1,FALSE)^1.5+VLOOKUP(BA$6,Data!$N$4:$Y$11,Data!$W$1,FALSE)/1000*(Mannings_n_bot)^1.5)/M720)^0.67</f>
        <v>4.784717360700283E-2</v>
      </c>
      <c r="BB720" s="34">
        <f>(((N720-VLOOKUP(BB$6,Data!$N$4:$Y$11,Data!$W$1,FALSE)/1000)*VLOOKUP(BB$6,Data!$N$4:$Y$11,Data!$P$1,FALSE)^1.5+VLOOKUP(BB$6,Data!$N$4:$Y$11,Data!$W$1,FALSE)/1000*(Mannings_n_bot)^1.5)/N720)^0.67</f>
        <v>4.7662623589931084E-2</v>
      </c>
      <c r="BC720" s="34">
        <f>(((O720-VLOOKUP(BC$6,Data!$N$4:$Y$11,Data!$W$1,FALSE)/1000)*VLOOKUP(BC$6,Data!$N$4:$Y$11,Data!$P$1,FALSE)^1.5+VLOOKUP(BC$6,Data!$N$4:$Y$11,Data!$W$1,FALSE)/1000*(Mannings_n_bot)^1.5)/O720)^0.67</f>
        <v>4.7450752523585778E-2</v>
      </c>
      <c r="BD720" s="34">
        <f>(((P720-VLOOKUP(BD$6,Data!$N$4:$Y$11,Data!$W$1,FALSE)/1000)*VLOOKUP(BD$6,Data!$N$4:$Y$11,Data!$P$1,FALSE)^1.5+VLOOKUP(BD$6,Data!$N$4:$Y$11,Data!$W$1,FALSE)/1000*(Mannings_n_bot)^1.5)/P720)^0.67</f>
        <v>4.7212119916580697E-2</v>
      </c>
      <c r="BE720" s="34">
        <f>(((Q720-VLOOKUP(BE$6,Data!$N$4:$Y$11,Data!$W$1,FALSE)/1000)*VLOOKUP(BE$6,Data!$N$4:$Y$11,Data!$P$1,FALSE)^1.5+VLOOKUP(BE$6,Data!$N$4:$Y$11,Data!$W$1,FALSE)/1000*(Mannings_n_bot)^1.5)/Q720)^0.67</f>
        <v>4.6997513006802813E-2</v>
      </c>
      <c r="BF720" s="34">
        <f>(((R720-VLOOKUP(BF$6,Data!$N$4:$Y$11,Data!$W$1,FALSE)/1000)*VLOOKUP(BF$6,Data!$N$4:$Y$11,Data!$P$1,FALSE)^1.5+VLOOKUP(BF$6,Data!$N$4:$Y$11,Data!$W$1,FALSE)/1000*(Mannings_n_bot)^1.5)/R720)^0.67</f>
        <v>4.6854272636114677E-2</v>
      </c>
      <c r="BG720" s="34">
        <f>(((S720-VLOOKUP(BG$6,Data!$N$4:$Y$11,Data!$W$1,FALSE)/1000)*VLOOKUP(BG$6,Data!$N$4:$Y$11,Data!$P$1,FALSE)^1.5+VLOOKUP(BG$6,Data!$N$4:$Y$11,Data!$W$1,FALSE)/1000*(Mannings_n_bot)^1.5)/S720)^0.67</f>
        <v>4.6732674188848369E-2</v>
      </c>
    </row>
    <row r="721" spans="1:59" x14ac:dyDescent="0.25">
      <c r="A721" s="28">
        <v>0.71399999999999997</v>
      </c>
      <c r="B721" s="94">
        <v>0.79801974449079793</v>
      </c>
      <c r="C721" s="94">
        <v>1.145348740461565</v>
      </c>
      <c r="D721" s="94">
        <v>1.5538996282133843</v>
      </c>
      <c r="E721" s="94">
        <v>2.0259905846617965</v>
      </c>
      <c r="F721" s="94">
        <v>2.5590995008521591</v>
      </c>
      <c r="G721" s="94">
        <v>3.1559510581341828</v>
      </c>
      <c r="H721" s="94">
        <v>3.8136177099212034</v>
      </c>
      <c r="I721" s="94">
        <v>4.5352293236467291</v>
      </c>
      <c r="K721" s="28">
        <v>0.71399999999999997</v>
      </c>
      <c r="L721" s="94">
        <v>2.7756627500264366</v>
      </c>
      <c r="M721" s="94">
        <v>3.3331333138034878</v>
      </c>
      <c r="N721" s="94">
        <v>3.8810178950837604</v>
      </c>
      <c r="O721" s="94">
        <v>4.4383408285661865</v>
      </c>
      <c r="P721" s="94">
        <v>4.9862307598080289</v>
      </c>
      <c r="Q721" s="94">
        <v>5.5434778324313756</v>
      </c>
      <c r="R721" s="94">
        <v>6.0913774480238319</v>
      </c>
      <c r="S721" s="94">
        <v>6.6485789355705194</v>
      </c>
      <c r="U721" s="28">
        <v>0.71399999999999997</v>
      </c>
      <c r="V721" s="94">
        <v>1.0877598203560013</v>
      </c>
      <c r="W721" s="94">
        <v>1.305223346009164</v>
      </c>
      <c r="X721" s="94">
        <v>1.5199397134353112</v>
      </c>
      <c r="Y721" s="94">
        <v>1.7373421283913819</v>
      </c>
      <c r="Z721" s="94">
        <v>1.9520588733387945</v>
      </c>
      <c r="AA721" s="94">
        <v>2.1694301436366348</v>
      </c>
      <c r="AB721" s="94">
        <v>2.3841498534235614</v>
      </c>
      <c r="AC721" s="94">
        <v>2.6015025191199972</v>
      </c>
      <c r="AE721" s="28">
        <v>0.71399999999999997</v>
      </c>
      <c r="AF721" s="94">
        <f t="shared" si="190"/>
        <v>0.82273745676277332</v>
      </c>
      <c r="AG721" s="94">
        <f t="shared" si="176"/>
        <v>0.82301815987685722</v>
      </c>
      <c r="AH721" s="94">
        <f t="shared" si="177"/>
        <v>0.82297738915058105</v>
      </c>
      <c r="AI721" s="94">
        <f t="shared" si="178"/>
        <v>0.82315865331905669</v>
      </c>
      <c r="AJ721" s="94">
        <f t="shared" si="179"/>
        <v>0.82311181678526624</v>
      </c>
      <c r="AK721" s="94">
        <f t="shared" si="180"/>
        <v>0.82324363283412294</v>
      </c>
      <c r="AL721" s="94">
        <f t="shared" si="181"/>
        <v>0.82319778584853109</v>
      </c>
      <c r="AM721" s="94">
        <f t="shared" si="182"/>
        <v>0.82330057320785799</v>
      </c>
      <c r="AO721" s="28">
        <v>0.71399999999999997</v>
      </c>
      <c r="AP721" s="94">
        <f t="shared" si="191"/>
        <v>0.28750601797109437</v>
      </c>
      <c r="AQ721" s="94">
        <f t="shared" si="183"/>
        <v>0.34362524166625386</v>
      </c>
      <c r="AR721" s="94">
        <f t="shared" si="184"/>
        <v>0.40038455637676157</v>
      </c>
      <c r="AS721" s="94">
        <f t="shared" si="185"/>
        <v>0.45647476453859814</v>
      </c>
      <c r="AT721" s="94">
        <f t="shared" si="186"/>
        <v>0.51323326659488278</v>
      </c>
      <c r="AU721" s="94">
        <f t="shared" si="187"/>
        <v>0.56930886233019873</v>
      </c>
      <c r="AV721" s="94">
        <f t="shared" si="188"/>
        <v>0.62606819926393154</v>
      </c>
      <c r="AW721" s="94">
        <f t="shared" si="189"/>
        <v>0.68213514009479947</v>
      </c>
      <c r="AY721" s="28">
        <v>0.71399999999999997</v>
      </c>
      <c r="AZ721" s="34">
        <f>(((L721-VLOOKUP(AZ$6,Data!$N$4:$Y$11,Data!$W$1,FALSE)/1000)*VLOOKUP(AZ$6,Data!$N$4:$Y$11,Data!$P$1,FALSE)^1.5+VLOOKUP(AZ$6,Data!$N$4:$Y$11,Data!$W$1,FALSE)/1000*(Mannings_n_bot)^1.5)/L721)^0.67</f>
        <v>4.7975803458195555E-2</v>
      </c>
      <c r="BA721" s="34">
        <f>(((M721-VLOOKUP(BA$6,Data!$N$4:$Y$11,Data!$W$1,FALSE)/1000)*VLOOKUP(BA$6,Data!$N$4:$Y$11,Data!$P$1,FALSE)^1.5+VLOOKUP(BA$6,Data!$N$4:$Y$11,Data!$W$1,FALSE)/1000*(Mannings_n_bot)^1.5)/M721)^0.67</f>
        <v>4.7835476950010121E-2</v>
      </c>
      <c r="BB721" s="34">
        <f>(((N721-VLOOKUP(BB$6,Data!$N$4:$Y$11,Data!$W$1,FALSE)/1000)*VLOOKUP(BB$6,Data!$N$4:$Y$11,Data!$P$1,FALSE)^1.5+VLOOKUP(BB$6,Data!$N$4:$Y$11,Data!$W$1,FALSE)/1000*(Mannings_n_bot)^1.5)/N721)^0.67</f>
        <v>4.7650731490892738E-2</v>
      </c>
      <c r="BC721" s="34">
        <f>(((O721-VLOOKUP(BC$6,Data!$N$4:$Y$11,Data!$W$1,FALSE)/1000)*VLOOKUP(BC$6,Data!$N$4:$Y$11,Data!$P$1,FALSE)^1.5+VLOOKUP(BC$6,Data!$N$4:$Y$11,Data!$W$1,FALSE)/1000*(Mannings_n_bot)^1.5)/O721)^0.67</f>
        <v>4.7438591985685653E-2</v>
      </c>
      <c r="BD721" s="34">
        <f>(((P721-VLOOKUP(BD$6,Data!$N$4:$Y$11,Data!$W$1,FALSE)/1000)*VLOOKUP(BD$6,Data!$N$4:$Y$11,Data!$P$1,FALSE)^1.5+VLOOKUP(BD$6,Data!$N$4:$Y$11,Data!$W$1,FALSE)/1000*(Mannings_n_bot)^1.5)/P721)^0.67</f>
        <v>4.7199703919382385E-2</v>
      </c>
      <c r="BE721" s="34">
        <f>(((Q721-VLOOKUP(BE$6,Data!$N$4:$Y$11,Data!$W$1,FALSE)/1000)*VLOOKUP(BE$6,Data!$N$4:$Y$11,Data!$P$1,FALSE)^1.5+VLOOKUP(BE$6,Data!$N$4:$Y$11,Data!$W$1,FALSE)/1000*(Mannings_n_bot)^1.5)/Q721)^0.67</f>
        <v>4.6984832103990598E-2</v>
      </c>
      <c r="BF721" s="34">
        <f>(((R721-VLOOKUP(BF$6,Data!$N$4:$Y$11,Data!$W$1,FALSE)/1000)*VLOOKUP(BF$6,Data!$N$4:$Y$11,Data!$P$1,FALSE)^1.5+VLOOKUP(BF$6,Data!$N$4:$Y$11,Data!$W$1,FALSE)/1000*(Mannings_n_bot)^1.5)/R721)^0.67</f>
        <v>4.6841441113842246E-2</v>
      </c>
      <c r="BG721" s="34">
        <f>(((S721-VLOOKUP(BG$6,Data!$N$4:$Y$11,Data!$W$1,FALSE)/1000)*VLOOKUP(BG$6,Data!$N$4:$Y$11,Data!$P$1,FALSE)^1.5+VLOOKUP(BG$6,Data!$N$4:$Y$11,Data!$W$1,FALSE)/1000*(Mannings_n_bot)^1.5)/S721)^0.67</f>
        <v>4.6719685724054112E-2</v>
      </c>
    </row>
    <row r="722" spans="1:59" x14ac:dyDescent="0.25">
      <c r="A722" s="28">
        <v>0.71499999999999997</v>
      </c>
      <c r="B722" s="94">
        <v>0.79889068165707611</v>
      </c>
      <c r="C722" s="94">
        <v>1.1465967255382059</v>
      </c>
      <c r="D722" s="94">
        <v>1.5555931723849401</v>
      </c>
      <c r="E722" s="94">
        <v>2.0281963424408995</v>
      </c>
      <c r="F722" s="94">
        <v>2.5618864219684268</v>
      </c>
      <c r="G722" s="94">
        <v>3.1593853575361379</v>
      </c>
      <c r="H722" s="94">
        <v>3.8177687765139159</v>
      </c>
      <c r="I722" s="94">
        <v>4.5401629328125379</v>
      </c>
      <c r="K722" s="28">
        <v>0.71499999999999997</v>
      </c>
      <c r="L722" s="94">
        <v>2.7779036360381775</v>
      </c>
      <c r="M722" s="94">
        <v>3.3358183335212974</v>
      </c>
      <c r="N722" s="94">
        <v>3.8841452695354137</v>
      </c>
      <c r="O722" s="94">
        <v>4.4419121936901158</v>
      </c>
      <c r="P722" s="94">
        <v>4.9902444746050403</v>
      </c>
      <c r="Q722" s="94">
        <v>5.5479354658748212</v>
      </c>
      <c r="R722" s="94">
        <v>6.0962774346923707</v>
      </c>
      <c r="S722" s="94">
        <v>6.6539227982343183</v>
      </c>
      <c r="U722" s="28">
        <v>0.71499999999999997</v>
      </c>
      <c r="V722" s="94">
        <v>1.0861934290865378</v>
      </c>
      <c r="W722" s="94">
        <v>1.3033399492926845</v>
      </c>
      <c r="X722" s="94">
        <v>1.5177471408585885</v>
      </c>
      <c r="Y722" s="94">
        <v>1.7348326212579137</v>
      </c>
      <c r="Z722" s="94">
        <v>1.949240183973177</v>
      </c>
      <c r="AA722" s="94">
        <v>2.1662945567118785</v>
      </c>
      <c r="AB722" s="94">
        <v>2.3807050774458807</v>
      </c>
      <c r="AC722" s="94">
        <v>2.5977408680576897</v>
      </c>
      <c r="AE722" s="28">
        <v>0.71499999999999997</v>
      </c>
      <c r="AF722" s="94">
        <f t="shared" si="190"/>
        <v>0.82363537017172173</v>
      </c>
      <c r="AG722" s="94">
        <f t="shared" si="176"/>
        <v>0.82391492986930237</v>
      </c>
      <c r="AH722" s="94">
        <f t="shared" si="177"/>
        <v>0.8238743251787598</v>
      </c>
      <c r="AI722" s="94">
        <f t="shared" si="178"/>
        <v>0.82405485126624389</v>
      </c>
      <c r="AJ722" s="94">
        <f t="shared" si="179"/>
        <v>0.82400820541825393</v>
      </c>
      <c r="AK722" s="94">
        <f t="shared" si="180"/>
        <v>0.82413948484951416</v>
      </c>
      <c r="AL722" s="94">
        <f t="shared" si="181"/>
        <v>0.82409382448899082</v>
      </c>
      <c r="AM722" s="94">
        <f t="shared" si="182"/>
        <v>0.82419619346525386</v>
      </c>
      <c r="AO722" s="28">
        <v>0.71499999999999997</v>
      </c>
      <c r="AP722" s="94">
        <f t="shared" si="191"/>
        <v>0.28758761509684588</v>
      </c>
      <c r="AQ722" s="94">
        <f t="shared" si="183"/>
        <v>0.34372277231531845</v>
      </c>
      <c r="AR722" s="94">
        <f t="shared" si="184"/>
        <v>0.40049819572556977</v>
      </c>
      <c r="AS722" s="94">
        <f t="shared" si="185"/>
        <v>0.45660433029766323</v>
      </c>
      <c r="AT722" s="94">
        <f t="shared" si="186"/>
        <v>0.51337894065223943</v>
      </c>
      <c r="AU722" s="94">
        <f t="shared" si="187"/>
        <v>0.56947045923108142</v>
      </c>
      <c r="AV722" s="94">
        <f t="shared" si="188"/>
        <v>0.6262459045561084</v>
      </c>
      <c r="AW722" s="94">
        <f t="shared" si="189"/>
        <v>0.68232876612534687</v>
      </c>
      <c r="AY722" s="28">
        <v>0.71499999999999997</v>
      </c>
      <c r="AZ722" s="34">
        <f>(((L722-VLOOKUP(AZ$6,Data!$N$4:$Y$11,Data!$W$1,FALSE)/1000)*VLOOKUP(AZ$6,Data!$N$4:$Y$11,Data!$P$1,FALSE)^1.5+VLOOKUP(AZ$6,Data!$N$4:$Y$11,Data!$W$1,FALSE)/1000*(Mannings_n_bot)^1.5)/L722)^0.67</f>
        <v>4.7964312611018814E-2</v>
      </c>
      <c r="BA722" s="34">
        <f>(((M722-VLOOKUP(BA$6,Data!$N$4:$Y$11,Data!$W$1,FALSE)/1000)*VLOOKUP(BA$6,Data!$N$4:$Y$11,Data!$P$1,FALSE)^1.5+VLOOKUP(BA$6,Data!$N$4:$Y$11,Data!$W$1,FALSE)/1000*(Mannings_n_bot)^1.5)/M722)^0.67</f>
        <v>4.7823780862153741E-2</v>
      </c>
      <c r="BB722" s="34">
        <f>(((N722-VLOOKUP(BB$6,Data!$N$4:$Y$11,Data!$W$1,FALSE)/1000)*VLOOKUP(BB$6,Data!$N$4:$Y$11,Data!$P$1,FALSE)^1.5+VLOOKUP(BB$6,Data!$N$4:$Y$11,Data!$W$1,FALSE)/1000*(Mannings_n_bot)^1.5)/N722)^0.67</f>
        <v>4.7638839952197636E-2</v>
      </c>
      <c r="BC722" s="34">
        <f>(((O722-VLOOKUP(BC$6,Data!$N$4:$Y$11,Data!$W$1,FALSE)/1000)*VLOOKUP(BC$6,Data!$N$4:$Y$11,Data!$P$1,FALSE)^1.5+VLOOKUP(BC$6,Data!$N$4:$Y$11,Data!$W$1,FALSE)/1000*(Mannings_n_bot)^1.5)/O722)^0.67</f>
        <v>4.7426431928905936E-2</v>
      </c>
      <c r="BD722" s="34">
        <f>(((P722-VLOOKUP(BD$6,Data!$N$4:$Y$11,Data!$W$1,FALSE)/1000)*VLOOKUP(BD$6,Data!$N$4:$Y$11,Data!$P$1,FALSE)^1.5+VLOOKUP(BD$6,Data!$N$4:$Y$11,Data!$W$1,FALSE)/1000*(Mannings_n_bot)^1.5)/P722)^0.67</f>
        <v>4.7187288385921712E-2</v>
      </c>
      <c r="BE722" s="34">
        <f>(((Q722-VLOOKUP(BE$6,Data!$N$4:$Y$11,Data!$W$1,FALSE)/1000)*VLOOKUP(BE$6,Data!$N$4:$Y$11,Data!$P$1,FALSE)^1.5+VLOOKUP(BE$6,Data!$N$4:$Y$11,Data!$W$1,FALSE)/1000*(Mannings_n_bot)^1.5)/Q722)^0.67</f>
        <v>4.697215159313483E-2</v>
      </c>
      <c r="BF722" s="34">
        <f>(((R722-VLOOKUP(BF$6,Data!$N$4:$Y$11,Data!$W$1,FALSE)/1000)*VLOOKUP(BF$6,Data!$N$4:$Y$11,Data!$P$1,FALSE)^1.5+VLOOKUP(BF$6,Data!$N$4:$Y$11,Data!$W$1,FALSE)/1000*(Mannings_n_bot)^1.5)/R722)^0.67</f>
        <v>4.6828609976351215E-2</v>
      </c>
      <c r="BG722" s="34">
        <f>(((S722-VLOOKUP(BG$6,Data!$N$4:$Y$11,Data!$W$1,FALSE)/1000)*VLOOKUP(BG$6,Data!$N$4:$Y$11,Data!$P$1,FALSE)^1.5+VLOOKUP(BG$6,Data!$N$4:$Y$11,Data!$W$1,FALSE)/1000*(Mannings_n_bot)^1.5)/S722)^0.67</f>
        <v>4.670669759155812E-2</v>
      </c>
    </row>
    <row r="723" spans="1:59" x14ac:dyDescent="0.25">
      <c r="A723" s="28">
        <v>0.71599999999999997</v>
      </c>
      <c r="B723" s="94">
        <v>0.7997603619034499</v>
      </c>
      <c r="C723" s="94">
        <v>1.1478429058633661</v>
      </c>
      <c r="D723" s="94">
        <v>1.5572842681949728</v>
      </c>
      <c r="E723" s="94">
        <v>2.0303989071334363</v>
      </c>
      <c r="F723" s="94">
        <v>2.5646693100757298</v>
      </c>
      <c r="G723" s="94">
        <v>3.1628146823129244</v>
      </c>
      <c r="H723" s="94">
        <v>3.8219138322471258</v>
      </c>
      <c r="I723" s="94">
        <v>4.5450893926124065</v>
      </c>
      <c r="K723" s="28">
        <v>0.71599999999999997</v>
      </c>
      <c r="L723" s="94">
        <v>2.7801477607312921</v>
      </c>
      <c r="M723" s="94">
        <v>3.338507241760166</v>
      </c>
      <c r="N723" s="94">
        <v>3.8872771717916601</v>
      </c>
      <c r="O723" s="94">
        <v>4.4454887362738029</v>
      </c>
      <c r="P723" s="94">
        <v>4.9942640061522248</v>
      </c>
      <c r="Q723" s="94">
        <v>5.5523995656288196</v>
      </c>
      <c r="R723" s="94">
        <v>6.101184526974075</v>
      </c>
      <c r="S723" s="94">
        <v>6.6592744160147062</v>
      </c>
      <c r="U723" s="28">
        <v>0.71599999999999997</v>
      </c>
      <c r="V723" s="94">
        <v>1.0846224080413533</v>
      </c>
      <c r="W723" s="94">
        <v>1.3014510131327872</v>
      </c>
      <c r="X723" s="94">
        <v>1.515548114875152</v>
      </c>
      <c r="Y723" s="94">
        <v>1.7323157513677103</v>
      </c>
      <c r="Z723" s="94">
        <v>1.9464132179121529</v>
      </c>
      <c r="AA723" s="94">
        <v>2.1631497838997933</v>
      </c>
      <c r="AB723" s="94">
        <v>2.3772502016419166</v>
      </c>
      <c r="AC723" s="94">
        <v>2.5939682080699797</v>
      </c>
      <c r="AE723" s="28">
        <v>0.71599999999999997</v>
      </c>
      <c r="AF723" s="94">
        <f t="shared" si="190"/>
        <v>0.82453198772916703</v>
      </c>
      <c r="AG723" s="94">
        <f t="shared" si="176"/>
        <v>0.82481040301373065</v>
      </c>
      <c r="AH723" s="94">
        <f t="shared" si="177"/>
        <v>0.82476996450402584</v>
      </c>
      <c r="AI723" s="94">
        <f t="shared" si="178"/>
        <v>0.82494975186444153</v>
      </c>
      <c r="AJ723" s="94">
        <f t="shared" si="179"/>
        <v>0.82490329686942632</v>
      </c>
      <c r="AK723" s="94">
        <f t="shared" si="180"/>
        <v>0.82503403921217877</v>
      </c>
      <c r="AL723" s="94">
        <f t="shared" si="181"/>
        <v>0.82498856564065903</v>
      </c>
      <c r="AM723" s="94">
        <f t="shared" si="182"/>
        <v>0.82509051586610127</v>
      </c>
      <c r="AO723" s="28">
        <v>0.71599999999999997</v>
      </c>
      <c r="AP723" s="94">
        <f t="shared" si="191"/>
        <v>0.2876682934626037</v>
      </c>
      <c r="AQ723" s="94">
        <f t="shared" si="183"/>
        <v>0.3438192050343396</v>
      </c>
      <c r="AR723" s="94">
        <f t="shared" si="184"/>
        <v>0.4006105557626638</v>
      </c>
      <c r="AS723" s="94">
        <f t="shared" si="185"/>
        <v>0.45673243766563032</v>
      </c>
      <c r="AT723" s="94">
        <f t="shared" si="186"/>
        <v>0.51352297494013555</v>
      </c>
      <c r="AU723" s="94">
        <f t="shared" si="187"/>
        <v>0.56963023732870166</v>
      </c>
      <c r="AV723" s="94">
        <f t="shared" si="188"/>
        <v>0.62642160966448113</v>
      </c>
      <c r="AW723" s="94">
        <f t="shared" si="189"/>
        <v>0.68252021296525123</v>
      </c>
      <c r="AY723" s="28">
        <v>0.71599999999999997</v>
      </c>
      <c r="AZ723" s="34">
        <f>(((L723-VLOOKUP(AZ$6,Data!$N$4:$Y$11,Data!$W$1,FALSE)/1000)*VLOOKUP(AZ$6,Data!$N$4:$Y$11,Data!$P$1,FALSE)^1.5+VLOOKUP(AZ$6,Data!$N$4:$Y$11,Data!$W$1,FALSE)/1000*(Mannings_n_bot)^1.5)/L723)^0.67</f>
        <v>4.7952822364921897E-2</v>
      </c>
      <c r="BA723" s="34">
        <f>(((M723-VLOOKUP(BA$6,Data!$N$4:$Y$11,Data!$W$1,FALSE)/1000)*VLOOKUP(BA$6,Data!$N$4:$Y$11,Data!$P$1,FALSE)^1.5+VLOOKUP(BA$6,Data!$N$4:$Y$11,Data!$W$1,FALSE)/1000*(Mannings_n_bot)^1.5)/M723)^0.67</f>
        <v>4.7812085281205556E-2</v>
      </c>
      <c r="BB723" s="34">
        <f>(((N723-VLOOKUP(BB$6,Data!$N$4:$Y$11,Data!$W$1,FALSE)/1000)*VLOOKUP(BB$6,Data!$N$4:$Y$11,Data!$P$1,FALSE)^1.5+VLOOKUP(BB$6,Data!$N$4:$Y$11,Data!$W$1,FALSE)/1000*(Mannings_n_bot)^1.5)/N723)^0.67</f>
        <v>4.7626948910548389E-2</v>
      </c>
      <c r="BC723" s="34">
        <f>(((O723-VLOOKUP(BC$6,Data!$N$4:$Y$11,Data!$W$1,FALSE)/1000)*VLOOKUP(BC$6,Data!$N$4:$Y$11,Data!$P$1,FALSE)^1.5+VLOOKUP(BC$6,Data!$N$4:$Y$11,Data!$W$1,FALSE)/1000*(Mannings_n_bot)^1.5)/O723)^0.67</f>
        <v>4.7414272288567656E-2</v>
      </c>
      <c r="BD723" s="34">
        <f>(((P723-VLOOKUP(BD$6,Data!$N$4:$Y$11,Data!$W$1,FALSE)/1000)*VLOOKUP(BD$6,Data!$N$4:$Y$11,Data!$P$1,FALSE)^1.5+VLOOKUP(BD$6,Data!$N$4:$Y$11,Data!$W$1,FALSE)/1000*(Mannings_n_bot)^1.5)/P723)^0.67</f>
        <v>4.7174873250120826E-2</v>
      </c>
      <c r="BE723" s="34">
        <f>(((Q723-VLOOKUP(BE$6,Data!$N$4:$Y$11,Data!$W$1,FALSE)/1000)*VLOOKUP(BE$6,Data!$N$4:$Y$11,Data!$P$1,FALSE)^1.5+VLOOKUP(BE$6,Data!$N$4:$Y$11,Data!$W$1,FALSE)/1000*(Mannings_n_bot)^1.5)/Q723)^0.67</f>
        <v>4.6959471406773978E-2</v>
      </c>
      <c r="BF723" s="34">
        <f>(((R723-VLOOKUP(BF$6,Data!$N$4:$Y$11,Data!$W$1,FALSE)/1000)*VLOOKUP(BF$6,Data!$N$4:$Y$11,Data!$P$1,FALSE)^1.5+VLOOKUP(BF$6,Data!$N$4:$Y$11,Data!$W$1,FALSE)/1000*(Mannings_n_bot)^1.5)/R723)^0.67</f>
        <v>4.6815779155345745E-2</v>
      </c>
      <c r="BG723" s="34">
        <f>(((S723-VLOOKUP(BG$6,Data!$N$4:$Y$11,Data!$W$1,FALSE)/1000)*VLOOKUP(BG$6,Data!$N$4:$Y$11,Data!$P$1,FALSE)^1.5+VLOOKUP(BG$6,Data!$N$4:$Y$11,Data!$W$1,FALSE)/1000*(Mannings_n_bot)^1.5)/S723)^0.67</f>
        <v>4.6693709722252986E-2</v>
      </c>
    </row>
    <row r="724" spans="1:59" x14ac:dyDescent="0.25">
      <c r="A724" s="28">
        <v>0.71699999999999997</v>
      </c>
      <c r="B724" s="94">
        <v>0.8006287815122648</v>
      </c>
      <c r="C724" s="94">
        <v>1.1490872761251638</v>
      </c>
      <c r="D724" s="94">
        <v>1.5589729084321329</v>
      </c>
      <c r="E724" s="94">
        <v>2.0325982693643923</v>
      </c>
      <c r="F724" s="94">
        <v>2.5674481533232774</v>
      </c>
      <c r="G724" s="94">
        <v>3.1662390178806472</v>
      </c>
      <c r="H724" s="94">
        <v>3.8260528594848591</v>
      </c>
      <c r="I724" s="94">
        <v>4.5500086821078263</v>
      </c>
      <c r="K724" s="28">
        <v>0.71699999999999997</v>
      </c>
      <c r="L724" s="94">
        <v>2.7823951431017568</v>
      </c>
      <c r="M724" s="94">
        <v>3.3412000612942703</v>
      </c>
      <c r="N724" s="94">
        <v>3.8904136283764421</v>
      </c>
      <c r="O724" s="94">
        <v>4.4490704866182922</v>
      </c>
      <c r="P724" s="94">
        <v>4.9982893885003605</v>
      </c>
      <c r="Q724" s="94">
        <v>5.5568701695206908</v>
      </c>
      <c r="R724" s="94">
        <v>6.1060987664460331</v>
      </c>
      <c r="S724" s="94">
        <v>6.664633834264996</v>
      </c>
      <c r="U724" s="28">
        <v>0.71699999999999997</v>
      </c>
      <c r="V724" s="94">
        <v>1.0830467370731878</v>
      </c>
      <c r="W724" s="94">
        <v>1.2995565133743343</v>
      </c>
      <c r="X724" s="94">
        <v>1.5133426073528202</v>
      </c>
      <c r="Y724" s="94">
        <v>1.7297914865820414</v>
      </c>
      <c r="Z724" s="94">
        <v>1.9435779390399548</v>
      </c>
      <c r="AA724" s="94">
        <v>2.1599957850787361</v>
      </c>
      <c r="AB724" s="94">
        <v>2.373785181912929</v>
      </c>
      <c r="AC724" s="94">
        <v>2.5901844910526512</v>
      </c>
      <c r="AE724" s="28">
        <v>0.71699999999999997</v>
      </c>
      <c r="AF724" s="94">
        <f t="shared" si="190"/>
        <v>0.8254273056023046</v>
      </c>
      <c r="AG724" s="94">
        <f t="shared" si="176"/>
        <v>0.82570457549316034</v>
      </c>
      <c r="AH724" s="94">
        <f t="shared" si="177"/>
        <v>0.82566430330709939</v>
      </c>
      <c r="AI724" s="94">
        <f t="shared" si="178"/>
        <v>0.8258433513045873</v>
      </c>
      <c r="AJ724" s="94">
        <f t="shared" si="179"/>
        <v>0.8257970873270809</v>
      </c>
      <c r="AK724" s="94">
        <f t="shared" si="180"/>
        <v>0.82592729211784388</v>
      </c>
      <c r="AL724" s="94">
        <f t="shared" si="181"/>
        <v>0.82588200549667934</v>
      </c>
      <c r="AM724" s="94">
        <f t="shared" si="182"/>
        <v>0.82598353660933854</v>
      </c>
      <c r="AO724" s="28">
        <v>0.71699999999999997</v>
      </c>
      <c r="AP724" s="94">
        <f t="shared" si="191"/>
        <v>0.28774805170905393</v>
      </c>
      <c r="AQ724" s="94">
        <f t="shared" si="183"/>
        <v>0.34391453820339196</v>
      </c>
      <c r="AR724" s="94">
        <f t="shared" si="184"/>
        <v>0.40072163459974502</v>
      </c>
      <c r="AS724" s="94">
        <f t="shared" si="185"/>
        <v>0.45685908449370427</v>
      </c>
      <c r="AT724" s="94">
        <f t="shared" si="186"/>
        <v>0.51366536704142096</v>
      </c>
      <c r="AU724" s="94">
        <f t="shared" si="187"/>
        <v>0.56978819394546909</v>
      </c>
      <c r="AV724" s="94">
        <f t="shared" si="188"/>
        <v>0.62659531164310955</v>
      </c>
      <c r="AW724" s="94">
        <f t="shared" si="189"/>
        <v>0.68270947740816434</v>
      </c>
      <c r="AY724" s="28">
        <v>0.71699999999999997</v>
      </c>
      <c r="AZ724" s="34">
        <f>(((L724-VLOOKUP(AZ$6,Data!$N$4:$Y$11,Data!$W$1,FALSE)/1000)*VLOOKUP(AZ$6,Data!$N$4:$Y$11,Data!$P$1,FALSE)^1.5+VLOOKUP(AZ$6,Data!$N$4:$Y$11,Data!$W$1,FALSE)/1000*(Mannings_n_bot)^1.5)/L724)^0.67</f>
        <v>4.7941332658303498E-2</v>
      </c>
      <c r="BA724" s="34">
        <f>(((M724-VLOOKUP(BA$6,Data!$N$4:$Y$11,Data!$W$1,FALSE)/1000)*VLOOKUP(BA$6,Data!$N$4:$Y$11,Data!$P$1,FALSE)^1.5+VLOOKUP(BA$6,Data!$N$4:$Y$11,Data!$W$1,FALSE)/1000*(Mannings_n_bot)^1.5)/M724)^0.67</f>
        <v>4.7800390144552882E-2</v>
      </c>
      <c r="BB724" s="34">
        <f>(((N724-VLOOKUP(BB$6,Data!$N$4:$Y$11,Data!$W$1,FALSE)/1000)*VLOOKUP(BB$6,Data!$N$4:$Y$11,Data!$P$1,FALSE)^1.5+VLOOKUP(BB$6,Data!$N$4:$Y$11,Data!$W$1,FALSE)/1000*(Mannings_n_bot)^1.5)/N724)^0.67</f>
        <v>4.7615058302256173E-2</v>
      </c>
      <c r="BC724" s="34">
        <f>(((O724-VLOOKUP(BC$6,Data!$N$4:$Y$11,Data!$W$1,FALSE)/1000)*VLOOKUP(BC$6,Data!$N$4:$Y$11,Data!$P$1,FALSE)^1.5+VLOOKUP(BC$6,Data!$N$4:$Y$11,Data!$W$1,FALSE)/1000*(Mannings_n_bot)^1.5)/O724)^0.67</f>
        <v>4.7402112999589831E-2</v>
      </c>
      <c r="BD724" s="34">
        <f>(((P724-VLOOKUP(BD$6,Data!$N$4:$Y$11,Data!$W$1,FALSE)/1000)*VLOOKUP(BD$6,Data!$N$4:$Y$11,Data!$P$1,FALSE)^1.5+VLOOKUP(BD$6,Data!$N$4:$Y$11,Data!$W$1,FALSE)/1000*(Mannings_n_bot)^1.5)/P724)^0.67</f>
        <v>4.7162458445490704E-2</v>
      </c>
      <c r="BE724" s="34">
        <f>(((Q724-VLOOKUP(BE$6,Data!$N$4:$Y$11,Data!$W$1,FALSE)/1000)*VLOOKUP(BE$6,Data!$N$4:$Y$11,Data!$P$1,FALSE)^1.5+VLOOKUP(BE$6,Data!$N$4:$Y$11,Data!$W$1,FALSE)/1000*(Mannings_n_bot)^1.5)/Q724)^0.67</f>
        <v>4.6946791477024796E-2</v>
      </c>
      <c r="BF724" s="34">
        <f>(((R724-VLOOKUP(BF$6,Data!$N$4:$Y$11,Data!$W$1,FALSE)/1000)*VLOOKUP(BF$6,Data!$N$4:$Y$11,Data!$P$1,FALSE)^1.5+VLOOKUP(BF$6,Data!$N$4:$Y$11,Data!$W$1,FALSE)/1000*(Mannings_n_bot)^1.5)/R724)^0.67</f>
        <v>4.6802948582102946E-2</v>
      </c>
      <c r="BG724" s="34">
        <f>(((S724-VLOOKUP(BG$6,Data!$N$4:$Y$11,Data!$W$1,FALSE)/1000)*VLOOKUP(BG$6,Data!$N$4:$Y$11,Data!$P$1,FALSE)^1.5+VLOOKUP(BG$6,Data!$N$4:$Y$11,Data!$W$1,FALSE)/1000*(Mannings_n_bot)^1.5)/S724)^0.67</f>
        <v>4.6680722046597983E-2</v>
      </c>
    </row>
    <row r="725" spans="1:59" x14ac:dyDescent="0.25">
      <c r="A725" s="28">
        <v>0.71799999999999997</v>
      </c>
      <c r="B725" s="94">
        <v>0.80149593674965269</v>
      </c>
      <c r="C725" s="94">
        <v>1.1503298309885017</v>
      </c>
      <c r="D725" s="94">
        <v>1.5606590858535636</v>
      </c>
      <c r="E725" s="94">
        <v>2.0347944197177394</v>
      </c>
      <c r="F725" s="94">
        <v>2.5702229398084513</v>
      </c>
      <c r="G725" s="94">
        <v>3.1696583495915784</v>
      </c>
      <c r="H725" s="94">
        <v>3.8301858405139644</v>
      </c>
      <c r="I725" s="94">
        <v>4.554920780268592</v>
      </c>
      <c r="K725" s="28">
        <v>0.71799999999999997</v>
      </c>
      <c r="L725" s="94">
        <v>2.7846458023123777</v>
      </c>
      <c r="M725" s="94">
        <v>3.3438968150978545</v>
      </c>
      <c r="N725" s="94">
        <v>3.8935546660467009</v>
      </c>
      <c r="O725" s="94">
        <v>4.4526574752908656</v>
      </c>
      <c r="P725" s="94">
        <v>5.0023206559993891</v>
      </c>
      <c r="Q725" s="94">
        <v>5.5613473157101616</v>
      </c>
      <c r="R725" s="94">
        <v>6.1110201950506626</v>
      </c>
      <c r="S725" s="94">
        <v>6.6700010987370533</v>
      </c>
      <c r="U725" s="28">
        <v>0.71799999999999997</v>
      </c>
      <c r="V725" s="94">
        <v>1.0814663958575581</v>
      </c>
      <c r="W725" s="94">
        <v>1.2976564256497778</v>
      </c>
      <c r="X725" s="94">
        <v>1.5111305899120167</v>
      </c>
      <c r="Y725" s="94">
        <v>1.7272597944795984</v>
      </c>
      <c r="Z725" s="94">
        <v>1.9407343109232527</v>
      </c>
      <c r="AA725" s="94">
        <v>2.156832519774321</v>
      </c>
      <c r="AB725" s="94">
        <v>2.3703099737724598</v>
      </c>
      <c r="AC725" s="94">
        <v>2.5863896684785943</v>
      </c>
      <c r="AE725" s="28">
        <v>0.71799999999999997</v>
      </c>
      <c r="AF725" s="94">
        <f t="shared" si="190"/>
        <v>0.82632131994161429</v>
      </c>
      <c r="AG725" s="94">
        <f t="shared" si="176"/>
        <v>0.82659744347392783</v>
      </c>
      <c r="AH725" s="94">
        <f t="shared" si="177"/>
        <v>0.82655733775201345</v>
      </c>
      <c r="AI725" s="94">
        <f t="shared" si="178"/>
        <v>0.82673564576095526</v>
      </c>
      <c r="AJ725" s="94">
        <f t="shared" si="179"/>
        <v>0.8266895729628454</v>
      </c>
      <c r="AK725" s="94">
        <f t="shared" si="180"/>
        <v>0.82681923974558558</v>
      </c>
      <c r="AL725" s="94">
        <f t="shared" si="181"/>
        <v>0.82677414023353635</v>
      </c>
      <c r="AM725" s="94">
        <f t="shared" si="182"/>
        <v>0.82687525187725797</v>
      </c>
      <c r="AO725" s="28">
        <v>0.71799999999999997</v>
      </c>
      <c r="AP725" s="94">
        <f t="shared" si="191"/>
        <v>0.28782688846247095</v>
      </c>
      <c r="AQ725" s="94">
        <f t="shared" si="183"/>
        <v>0.34400877018534404</v>
      </c>
      <c r="AR725" s="94">
        <f t="shared" si="184"/>
        <v>0.40083143032846386</v>
      </c>
      <c r="AS725" s="94">
        <f t="shared" si="185"/>
        <v>0.45698426861024571</v>
      </c>
      <c r="AT725" s="94">
        <f t="shared" si="186"/>
        <v>0.51380611451325664</v>
      </c>
      <c r="AU725" s="94">
        <f t="shared" si="187"/>
        <v>0.56994432637531212</v>
      </c>
      <c r="AV725" s="94">
        <f t="shared" si="188"/>
        <v>0.62676700751472658</v>
      </c>
      <c r="AW725" s="94">
        <f t="shared" si="189"/>
        <v>0.68289655621361955</v>
      </c>
      <c r="AY725" s="28">
        <v>0.71799999999999997</v>
      </c>
      <c r="AZ725" s="34">
        <f>(((L725-VLOOKUP(AZ$6,Data!$N$4:$Y$11,Data!$W$1,FALSE)/1000)*VLOOKUP(AZ$6,Data!$N$4:$Y$11,Data!$P$1,FALSE)^1.5+VLOOKUP(AZ$6,Data!$N$4:$Y$11,Data!$W$1,FALSE)/1000*(Mannings_n_bot)^1.5)/L725)^0.67</f>
        <v>4.7929843429181294E-2</v>
      </c>
      <c r="BA725" s="34">
        <f>(((M725-VLOOKUP(BA$6,Data!$N$4:$Y$11,Data!$W$1,FALSE)/1000)*VLOOKUP(BA$6,Data!$N$4:$Y$11,Data!$P$1,FALSE)^1.5+VLOOKUP(BA$6,Data!$N$4:$Y$11,Data!$W$1,FALSE)/1000*(Mannings_n_bot)^1.5)/M725)^0.67</f>
        <v>4.7788695389193142E-2</v>
      </c>
      <c r="BB725" s="34">
        <f>(((N725-VLOOKUP(BB$6,Data!$N$4:$Y$11,Data!$W$1,FALSE)/1000)*VLOOKUP(BB$6,Data!$N$4:$Y$11,Data!$P$1,FALSE)^1.5+VLOOKUP(BB$6,Data!$N$4:$Y$11,Data!$W$1,FALSE)/1000*(Mannings_n_bot)^1.5)/N725)^0.67</f>
        <v>4.7603168063235279E-2</v>
      </c>
      <c r="BC725" s="34">
        <f>(((O725-VLOOKUP(BC$6,Data!$N$4:$Y$11,Data!$W$1,FALSE)/1000)*VLOOKUP(BC$6,Data!$N$4:$Y$11,Data!$P$1,FALSE)^1.5+VLOOKUP(BC$6,Data!$N$4:$Y$11,Data!$W$1,FALSE)/1000*(Mannings_n_bot)^1.5)/O725)^0.67</f>
        <v>4.7389953996483596E-2</v>
      </c>
      <c r="BD725" s="34">
        <f>(((P725-VLOOKUP(BD$6,Data!$N$4:$Y$11,Data!$W$1,FALSE)/1000)*VLOOKUP(BD$6,Data!$N$4:$Y$11,Data!$P$1,FALSE)^1.5+VLOOKUP(BD$6,Data!$N$4:$Y$11,Data!$W$1,FALSE)/1000*(Mannings_n_bot)^1.5)/P725)^0.67</f>
        <v>4.7150043905125401E-2</v>
      </c>
      <c r="BE725" s="34">
        <f>(((Q725-VLOOKUP(BE$6,Data!$N$4:$Y$11,Data!$W$1,FALSE)/1000)*VLOOKUP(BE$6,Data!$N$4:$Y$11,Data!$P$1,FALSE)^1.5+VLOOKUP(BE$6,Data!$N$4:$Y$11,Data!$W$1,FALSE)/1000*(Mannings_n_bot)^1.5)/Q725)^0.67</f>
        <v>4.6934111735576364E-2</v>
      </c>
      <c r="BF725" s="34">
        <f>(((R725-VLOOKUP(BF$6,Data!$N$4:$Y$11,Data!$W$1,FALSE)/1000)*VLOOKUP(BF$6,Data!$N$4:$Y$11,Data!$P$1,FALSE)^1.5+VLOOKUP(BF$6,Data!$N$4:$Y$11,Data!$W$1,FALSE)/1000*(Mannings_n_bot)^1.5)/R725)^0.67</f>
        <v>4.6790118187467061E-2</v>
      </c>
      <c r="BG725" s="34">
        <f>(((S725-VLOOKUP(BG$6,Data!$N$4:$Y$11,Data!$W$1,FALSE)/1000)*VLOOKUP(BG$6,Data!$N$4:$Y$11,Data!$P$1,FALSE)^1.5+VLOOKUP(BG$6,Data!$N$4:$Y$11,Data!$W$1,FALSE)/1000*(Mannings_n_bot)^1.5)/S725)^0.67</f>
        <v>4.6667734494612673E-2</v>
      </c>
    </row>
    <row r="726" spans="1:59" x14ac:dyDescent="0.25">
      <c r="A726" s="28">
        <v>0.71899999999999997</v>
      </c>
      <c r="B726" s="94">
        <v>0.80236182386539001</v>
      </c>
      <c r="C726" s="94">
        <v>1.1515705650948651</v>
      </c>
      <c r="D726" s="94">
        <v>1.5623427931846261</v>
      </c>
      <c r="E726" s="94">
        <v>2.0369873487360759</v>
      </c>
      <c r="F726" s="94">
        <v>2.5729936575763519</v>
      </c>
      <c r="G726" s="94">
        <v>3.173072662733583</v>
      </c>
      <c r="H726" s="94">
        <v>3.8343127575434433</v>
      </c>
      <c r="I726" s="94">
        <v>4.5598256659719958</v>
      </c>
      <c r="K726" s="28">
        <v>0.71899999999999997</v>
      </c>
      <c r="L726" s="94">
        <v>2.7868997576948753</v>
      </c>
      <c r="M726" s="94">
        <v>3.3465975263477392</v>
      </c>
      <c r="N726" s="94">
        <v>3.8967003117952963</v>
      </c>
      <c r="O726" s="94">
        <v>4.4562497331283648</v>
      </c>
      <c r="P726" s="94">
        <v>5.0063578433021609</v>
      </c>
      <c r="Q726" s="94">
        <v>5.5658310426935032</v>
      </c>
      <c r="R726" s="94">
        <v>6.1159488551002763</v>
      </c>
      <c r="S726" s="94">
        <v>6.6753762555862757</v>
      </c>
      <c r="U726" s="28">
        <v>0.71899999999999997</v>
      </c>
      <c r="V726" s="94">
        <v>1.0798813638905871</v>
      </c>
      <c r="W726" s="94">
        <v>1.295750725376551</v>
      </c>
      <c r="X726" s="94">
        <v>1.5089120339227349</v>
      </c>
      <c r="Y726" s="94">
        <v>1.724720642353035</v>
      </c>
      <c r="Z726" s="94">
        <v>1.937882296807266</v>
      </c>
      <c r="AA726" s="94">
        <v>2.1536599471551119</v>
      </c>
      <c r="AB726" s="94">
        <v>2.3668245323415769</v>
      </c>
      <c r="AC726" s="94">
        <v>2.5825836913926299</v>
      </c>
      <c r="AE726" s="28">
        <v>0.71899999999999997</v>
      </c>
      <c r="AF726" s="94">
        <f t="shared" si="190"/>
        <v>0.82721402688071377</v>
      </c>
      <c r="AG726" s="94">
        <f t="shared" si="176"/>
        <v>0.82748900310554196</v>
      </c>
      <c r="AH726" s="94">
        <f t="shared" si="177"/>
        <v>0.82744906398596885</v>
      </c>
      <c r="AI726" s="94">
        <f t="shared" si="178"/>
        <v>0.82762663139100923</v>
      </c>
      <c r="AJ726" s="94">
        <f t="shared" si="179"/>
        <v>0.82758074993153163</v>
      </c>
      <c r="AK726" s="94">
        <f t="shared" si="180"/>
        <v>0.82770987825767928</v>
      </c>
      <c r="AL726" s="94">
        <f t="shared" si="181"/>
        <v>0.82766496601091022</v>
      </c>
      <c r="AM726" s="94">
        <f t="shared" si="182"/>
        <v>0.82776565783535938</v>
      </c>
      <c r="AO726" s="28">
        <v>0.71899999999999997</v>
      </c>
      <c r="AP726" s="94">
        <f t="shared" si="191"/>
        <v>0.28790480233456495</v>
      </c>
      <c r="AQ726" s="94">
        <f t="shared" si="183"/>
        <v>0.3441018993256757</v>
      </c>
      <c r="AR726" s="94">
        <f t="shared" si="184"/>
        <v>0.40093994102020641</v>
      </c>
      <c r="AS726" s="94">
        <f t="shared" si="185"/>
        <v>0.45710798782052892</v>
      </c>
      <c r="AT726" s="94">
        <f t="shared" si="186"/>
        <v>0.5139452148868412</v>
      </c>
      <c r="AU726" s="94">
        <f t="shared" si="187"/>
        <v>0.57009863188337473</v>
      </c>
      <c r="AV726" s="94">
        <f t="shared" si="188"/>
        <v>0.62693669427040633</v>
      </c>
      <c r="AW726" s="94">
        <f t="shared" si="189"/>
        <v>0.68308144610666921</v>
      </c>
      <c r="AY726" s="28">
        <v>0.71899999999999997</v>
      </c>
      <c r="AZ726" s="34">
        <f>(((L726-VLOOKUP(AZ$6,Data!$N$4:$Y$11,Data!$W$1,FALSE)/1000)*VLOOKUP(AZ$6,Data!$N$4:$Y$11,Data!$P$1,FALSE)^1.5+VLOOKUP(AZ$6,Data!$N$4:$Y$11,Data!$W$1,FALSE)/1000*(Mannings_n_bot)^1.5)/L726)^0.67</f>
        <v>4.7918354615186724E-2</v>
      </c>
      <c r="BA726" s="34">
        <f>(((M726-VLOOKUP(BA$6,Data!$N$4:$Y$11,Data!$W$1,FALSE)/1000)*VLOOKUP(BA$6,Data!$N$4:$Y$11,Data!$P$1,FALSE)^1.5+VLOOKUP(BA$6,Data!$N$4:$Y$11,Data!$W$1,FALSE)/1000*(Mannings_n_bot)^1.5)/M726)^0.67</f>
        <v>4.7777000951728293E-2</v>
      </c>
      <c r="BB726" s="34">
        <f>(((N726-VLOOKUP(BB$6,Data!$N$4:$Y$11,Data!$W$1,FALSE)/1000)*VLOOKUP(BB$6,Data!$N$4:$Y$11,Data!$P$1,FALSE)^1.5+VLOOKUP(BB$6,Data!$N$4:$Y$11,Data!$W$1,FALSE)/1000*(Mannings_n_bot)^1.5)/N726)^0.67</f>
        <v>4.7591278128997633E-2</v>
      </c>
      <c r="BC726" s="34">
        <f>(((O726-VLOOKUP(BC$6,Data!$N$4:$Y$11,Data!$W$1,FALSE)/1000)*VLOOKUP(BC$6,Data!$N$4:$Y$11,Data!$P$1,FALSE)^1.5+VLOOKUP(BC$6,Data!$N$4:$Y$11,Data!$W$1,FALSE)/1000*(Mannings_n_bot)^1.5)/O726)^0.67</f>
        <v>4.7377795213346716E-2</v>
      </c>
      <c r="BD726" s="34">
        <f>(((P726-VLOOKUP(BD$6,Data!$N$4:$Y$11,Data!$W$1,FALSE)/1000)*VLOOKUP(BD$6,Data!$N$4:$Y$11,Data!$P$1,FALSE)^1.5+VLOOKUP(BD$6,Data!$N$4:$Y$11,Data!$W$1,FALSE)/1000*(Mannings_n_bot)^1.5)/P726)^0.67</f>
        <v>4.7137629561696086E-2</v>
      </c>
      <c r="BE726" s="34">
        <f>(((Q726-VLOOKUP(BE$6,Data!$N$4:$Y$11,Data!$W$1,FALSE)/1000)*VLOOKUP(BE$6,Data!$N$4:$Y$11,Data!$P$1,FALSE)^1.5+VLOOKUP(BE$6,Data!$N$4:$Y$11,Data!$W$1,FALSE)/1000*(Mannings_n_bot)^1.5)/Q726)^0.67</f>
        <v>4.6921432113684249E-2</v>
      </c>
      <c r="BF726" s="34">
        <f>(((R726-VLOOKUP(BF$6,Data!$N$4:$Y$11,Data!$W$1,FALSE)/1000)*VLOOKUP(BF$6,Data!$N$4:$Y$11,Data!$P$1,FALSE)^1.5+VLOOKUP(BF$6,Data!$N$4:$Y$11,Data!$W$1,FALSE)/1000*(Mannings_n_bot)^1.5)/R726)^0.67</f>
        <v>4.6777287901843205E-2</v>
      </c>
      <c r="BG726" s="34">
        <f>(((S726-VLOOKUP(BG$6,Data!$N$4:$Y$11,Data!$W$1,FALSE)/1000)*VLOOKUP(BG$6,Data!$N$4:$Y$11,Data!$P$1,FALSE)^1.5+VLOOKUP(BG$6,Data!$N$4:$Y$11,Data!$W$1,FALSE)/1000*(Mannings_n_bot)^1.5)/S726)^0.67</f>
        <v>4.6654746995871223E-2</v>
      </c>
    </row>
    <row r="727" spans="1:59" x14ac:dyDescent="0.25">
      <c r="A727" s="28">
        <v>0.72</v>
      </c>
      <c r="B727" s="94">
        <v>0.80322643909275016</v>
      </c>
      <c r="C727" s="94">
        <v>1.1528094730621139</v>
      </c>
      <c r="D727" s="94">
        <v>1.5640240231186162</v>
      </c>
      <c r="E727" s="94">
        <v>2.039177046920261</v>
      </c>
      <c r="F727" s="94">
        <v>2.5757602946193359</v>
      </c>
      <c r="G727" s="94">
        <v>3.1764819425295601</v>
      </c>
      <c r="H727" s="94">
        <v>3.8384335927037507</v>
      </c>
      <c r="I727" s="94">
        <v>4.5647233180020175</v>
      </c>
      <c r="K727" s="28">
        <v>0.72</v>
      </c>
      <c r="L727" s="94">
        <v>2.7891570287519998</v>
      </c>
      <c r="M727" s="94">
        <v>3.3493022184258585</v>
      </c>
      <c r="N727" s="94">
        <v>3.8998505928539617</v>
      </c>
      <c r="O727" s="94">
        <v>4.4598472912405773</v>
      </c>
      <c r="P727" s="94">
        <v>5.0104009853682347</v>
      </c>
      <c r="Q727" s="94">
        <v>5.5703213893077601</v>
      </c>
      <c r="R727" s="94">
        <v>6.1208847892817158</v>
      </c>
      <c r="S727" s="94">
        <v>6.6807593513766603</v>
      </c>
      <c r="U727" s="28">
        <v>0.72</v>
      </c>
      <c r="V727" s="94">
        <v>1.0782916204868034</v>
      </c>
      <c r="W727" s="94">
        <v>1.2938393877544292</v>
      </c>
      <c r="X727" s="94">
        <v>1.5066869105014664</v>
      </c>
      <c r="Y727" s="94">
        <v>1.7221739972054475</v>
      </c>
      <c r="Z727" s="94">
        <v>1.9350218596118125</v>
      </c>
      <c r="AA727" s="94">
        <v>2.1504780260282219</v>
      </c>
      <c r="AB727" s="94">
        <v>2.3633288123440597</v>
      </c>
      <c r="AC727" s="94">
        <v>2.5787665104062429</v>
      </c>
      <c r="AE727" s="28">
        <v>0.72</v>
      </c>
      <c r="AF727" s="94">
        <f t="shared" si="190"/>
        <v>0.82810542253620667</v>
      </c>
      <c r="AG727" s="94">
        <f t="shared" si="176"/>
        <v>0.8283792505205354</v>
      </c>
      <c r="AH727" s="94">
        <f t="shared" si="177"/>
        <v>0.82833947813918407</v>
      </c>
      <c r="AI727" s="94">
        <f t="shared" si="178"/>
        <v>0.82851630433525436</v>
      </c>
      <c r="AJ727" s="94">
        <f t="shared" si="179"/>
        <v>0.8284706143709869</v>
      </c>
      <c r="AK727" s="94">
        <f t="shared" si="180"/>
        <v>0.82859920379945351</v>
      </c>
      <c r="AL727" s="94">
        <f t="shared" si="181"/>
        <v>0.8285544789715269</v>
      </c>
      <c r="AM727" s="94">
        <f t="shared" si="182"/>
        <v>0.82865475063220329</v>
      </c>
      <c r="AO727" s="28">
        <v>0.72</v>
      </c>
      <c r="AP727" s="94">
        <f t="shared" si="191"/>
        <v>0.28798179192232554</v>
      </c>
      <c r="AQ727" s="94">
        <f t="shared" si="183"/>
        <v>0.34419392395229231</v>
      </c>
      <c r="AR727" s="94">
        <f t="shared" si="184"/>
        <v>0.40104716472587809</v>
      </c>
      <c r="AS727" s="94">
        <f t="shared" si="185"/>
        <v>0.45723023990649497</v>
      </c>
      <c r="AT727" s="94">
        <f t="shared" si="186"/>
        <v>0.51408266566713379</v>
      </c>
      <c r="AU727" s="94">
        <f t="shared" si="187"/>
        <v>0.57025110770571008</v>
      </c>
      <c r="AV727" s="94">
        <f t="shared" si="188"/>
        <v>0.62710436886922516</v>
      </c>
      <c r="AW727" s="94">
        <f t="shared" si="189"/>
        <v>0.68326414377751754</v>
      </c>
      <c r="AY727" s="28">
        <v>0.72</v>
      </c>
      <c r="AZ727" s="34">
        <f>(((L727-VLOOKUP(AZ$6,Data!$N$4:$Y$11,Data!$W$1,FALSE)/1000)*VLOOKUP(AZ$6,Data!$N$4:$Y$11,Data!$P$1,FALSE)^1.5+VLOOKUP(AZ$6,Data!$N$4:$Y$11,Data!$W$1,FALSE)/1000*(Mannings_n_bot)^1.5)/L727)^0.67</f>
        <v>4.7906866153559484E-2</v>
      </c>
      <c r="BA727" s="34">
        <f>(((M727-VLOOKUP(BA$6,Data!$N$4:$Y$11,Data!$W$1,FALSE)/1000)*VLOOKUP(BA$6,Data!$N$4:$Y$11,Data!$P$1,FALSE)^1.5+VLOOKUP(BA$6,Data!$N$4:$Y$11,Data!$W$1,FALSE)/1000*(Mannings_n_bot)^1.5)/M727)^0.67</f>
        <v>4.7765306768359272E-2</v>
      </c>
      <c r="BB727" s="34">
        <f>(((N727-VLOOKUP(BB$6,Data!$N$4:$Y$11,Data!$W$1,FALSE)/1000)*VLOOKUP(BB$6,Data!$N$4:$Y$11,Data!$P$1,FALSE)^1.5+VLOOKUP(BB$6,Data!$N$4:$Y$11,Data!$W$1,FALSE)/1000*(Mannings_n_bot)^1.5)/N727)^0.67</f>
        <v>4.7579388434646944E-2</v>
      </c>
      <c r="BC727" s="34">
        <f>(((O727-VLOOKUP(BC$6,Data!$N$4:$Y$11,Data!$W$1,FALSE)/1000)*VLOOKUP(BC$6,Data!$N$4:$Y$11,Data!$P$1,FALSE)^1.5+VLOOKUP(BC$6,Data!$N$4:$Y$11,Data!$W$1,FALSE)/1000*(Mannings_n_bot)^1.5)/O727)^0.67</f>
        <v>4.7365636583857458E-2</v>
      </c>
      <c r="BD727" s="34">
        <f>(((P727-VLOOKUP(BD$6,Data!$N$4:$Y$11,Data!$W$1,FALSE)/1000)*VLOOKUP(BD$6,Data!$N$4:$Y$11,Data!$P$1,FALSE)^1.5+VLOOKUP(BD$6,Data!$N$4:$Y$11,Data!$W$1,FALSE)/1000*(Mannings_n_bot)^1.5)/P727)^0.67</f>
        <v>4.7125215347445203E-2</v>
      </c>
      <c r="BE727" s="34">
        <f>(((Q727-VLOOKUP(BE$6,Data!$N$4:$Y$11,Data!$W$1,FALSE)/1000)*VLOOKUP(BE$6,Data!$N$4:$Y$11,Data!$P$1,FALSE)^1.5+VLOOKUP(BE$6,Data!$N$4:$Y$11,Data!$W$1,FALSE)/1000*(Mannings_n_bot)^1.5)/Q727)^0.67</f>
        <v>4.6908752542164284E-2</v>
      </c>
      <c r="BF727" s="34">
        <f>(((R727-VLOOKUP(BF$6,Data!$N$4:$Y$11,Data!$W$1,FALSE)/1000)*VLOOKUP(BF$6,Data!$N$4:$Y$11,Data!$P$1,FALSE)^1.5+VLOOKUP(BF$6,Data!$N$4:$Y$11,Data!$W$1,FALSE)/1000*(Mannings_n_bot)^1.5)/R727)^0.67</f>
        <v>4.6764457655191313E-2</v>
      </c>
      <c r="BG727" s="34">
        <f>(((S727-VLOOKUP(BG$6,Data!$N$4:$Y$11,Data!$W$1,FALSE)/1000)*VLOOKUP(BG$6,Data!$N$4:$Y$11,Data!$P$1,FALSE)^1.5+VLOOKUP(BG$6,Data!$N$4:$Y$11,Data!$W$1,FALSE)/1000*(Mannings_n_bot)^1.5)/S727)^0.67</f>
        <v>4.6641759479495677E-2</v>
      </c>
    </row>
    <row r="728" spans="1:59" x14ac:dyDescent="0.25">
      <c r="A728" s="28">
        <v>0.72099999999999997</v>
      </c>
      <c r="B728" s="94">
        <v>0.80408977864836007</v>
      </c>
      <c r="C728" s="94">
        <v>1.1540465494842727</v>
      </c>
      <c r="D728" s="94">
        <v>1.5657027683164817</v>
      </c>
      <c r="E728" s="94">
        <v>2.0413635047290448</v>
      </c>
      <c r="F728" s="94">
        <v>2.5785228388765487</v>
      </c>
      <c r="G728" s="94">
        <v>3.1798861741368589</v>
      </c>
      <c r="H728" s="94">
        <v>3.8425483280461079</v>
      </c>
      <c r="I728" s="94">
        <v>4.5696137150484848</v>
      </c>
      <c r="K728" s="28">
        <v>0.72099999999999997</v>
      </c>
      <c r="L728" s="94">
        <v>2.7914176351596907</v>
      </c>
      <c r="M728" s="94">
        <v>3.3520109149218373</v>
      </c>
      <c r="N728" s="94">
        <v>3.9030055366963099</v>
      </c>
      <c r="O728" s="94">
        <v>4.463450181013676</v>
      </c>
      <c r="P728" s="94">
        <v>5.0144501174677325</v>
      </c>
      <c r="Q728" s="94">
        <v>5.5748183947350345</v>
      </c>
      <c r="R728" s="94">
        <v>6.1258280406610739</v>
      </c>
      <c r="S728" s="94">
        <v>6.6861504330859374</v>
      </c>
      <c r="U728" s="28">
        <v>0.72099999999999997</v>
      </c>
      <c r="V728" s="94">
        <v>1.0766971447768954</v>
      </c>
      <c r="W728" s="94">
        <v>1.2919223877628472</v>
      </c>
      <c r="X728" s="94">
        <v>1.5044551905080672</v>
      </c>
      <c r="Y728" s="94">
        <v>1.7196198257468061</v>
      </c>
      <c r="Z728" s="94">
        <v>1.932152961927291</v>
      </c>
      <c r="AA728" s="94">
        <v>2.14728671483486</v>
      </c>
      <c r="AB728" s="94">
        <v>2.3598227681014881</v>
      </c>
      <c r="AC728" s="94">
        <v>2.5749380756922369</v>
      </c>
      <c r="AE728" s="28">
        <v>0.72099999999999997</v>
      </c>
      <c r="AF728" s="94">
        <f t="shared" si="190"/>
        <v>0.82899550300753444</v>
      </c>
      <c r="AG728" s="94">
        <f t="shared" si="176"/>
        <v>0.82926818183431306</v>
      </c>
      <c r="AH728" s="94">
        <f t="shared" si="177"/>
        <v>0.829228576324745</v>
      </c>
      <c r="AI728" s="94">
        <f t="shared" si="178"/>
        <v>0.82940466071708707</v>
      </c>
      <c r="AJ728" s="94">
        <f t="shared" si="179"/>
        <v>0.82935916240194352</v>
      </c>
      <c r="AK728" s="94">
        <f t="shared" si="180"/>
        <v>0.82948721249913793</v>
      </c>
      <c r="AL728" s="94">
        <f t="shared" si="181"/>
        <v>0.82944267524100845</v>
      </c>
      <c r="AM728" s="94">
        <f t="shared" si="182"/>
        <v>0.82954252639925818</v>
      </c>
      <c r="AO728" s="28">
        <v>0.72099999999999997</v>
      </c>
      <c r="AP728" s="94">
        <f t="shared" si="191"/>
        <v>0.28805785580786442</v>
      </c>
      <c r="AQ728" s="94">
        <f t="shared" si="183"/>
        <v>0.34428484237533663</v>
      </c>
      <c r="AR728" s="94">
        <f t="shared" si="184"/>
        <v>0.40115309947568439</v>
      </c>
      <c r="AS728" s="94">
        <f t="shared" si="185"/>
        <v>0.45735102262650079</v>
      </c>
      <c r="AT728" s="94">
        <f t="shared" si="186"/>
        <v>0.51421846433257323</v>
      </c>
      <c r="AU728" s="94">
        <f t="shared" si="187"/>
        <v>0.57040175104896773</v>
      </c>
      <c r="AV728" s="94">
        <f t="shared" si="188"/>
        <v>0.627270028237919</v>
      </c>
      <c r="AW728" s="94">
        <f t="shared" si="189"/>
        <v>0.68344464588114529</v>
      </c>
      <c r="AY728" s="28">
        <v>0.72099999999999997</v>
      </c>
      <c r="AZ728" s="34">
        <f>(((L728-VLOOKUP(AZ$6,Data!$N$4:$Y$11,Data!$W$1,FALSE)/1000)*VLOOKUP(AZ$6,Data!$N$4:$Y$11,Data!$P$1,FALSE)^1.5+VLOOKUP(AZ$6,Data!$N$4:$Y$11,Data!$W$1,FALSE)/1000*(Mannings_n_bot)^1.5)/L728)^0.67</f>
        <v>4.7895377981141775E-2</v>
      </c>
      <c r="BA728" s="34">
        <f>(((M728-VLOOKUP(BA$6,Data!$N$4:$Y$11,Data!$W$1,FALSE)/1000)*VLOOKUP(BA$6,Data!$N$4:$Y$11,Data!$P$1,FALSE)^1.5+VLOOKUP(BA$6,Data!$N$4:$Y$11,Data!$W$1,FALSE)/1000*(Mannings_n_bot)^1.5)/M728)^0.67</f>
        <v>4.775361277488039E-2</v>
      </c>
      <c r="BB728" s="34">
        <f>(((N728-VLOOKUP(BB$6,Data!$N$4:$Y$11,Data!$W$1,FALSE)/1000)*VLOOKUP(BB$6,Data!$N$4:$Y$11,Data!$P$1,FALSE)^1.5+VLOOKUP(BB$6,Data!$N$4:$Y$11,Data!$W$1,FALSE)/1000*(Mannings_n_bot)^1.5)/N728)^0.67</f>
        <v>4.7567498914873031E-2</v>
      </c>
      <c r="BC728" s="34">
        <f>(((O728-VLOOKUP(BC$6,Data!$N$4:$Y$11,Data!$W$1,FALSE)/1000)*VLOOKUP(BC$6,Data!$N$4:$Y$11,Data!$P$1,FALSE)^1.5+VLOOKUP(BC$6,Data!$N$4:$Y$11,Data!$W$1,FALSE)/1000*(Mannings_n_bot)^1.5)/O728)^0.67</f>
        <v>4.7353478041268909E-2</v>
      </c>
      <c r="BD728" s="34">
        <f>(((P728-VLOOKUP(BD$6,Data!$N$4:$Y$11,Data!$W$1,FALSE)/1000)*VLOOKUP(BD$6,Data!$N$4:$Y$11,Data!$P$1,FALSE)^1.5+VLOOKUP(BD$6,Data!$N$4:$Y$11,Data!$W$1,FALSE)/1000*(Mannings_n_bot)^1.5)/P728)^0.67</f>
        <v>4.7112801194180293E-2</v>
      </c>
      <c r="BE728" s="34">
        <f>(((Q728-VLOOKUP(BE$6,Data!$N$4:$Y$11,Data!$W$1,FALSE)/1000)*VLOOKUP(BE$6,Data!$N$4:$Y$11,Data!$P$1,FALSE)^1.5+VLOOKUP(BE$6,Data!$N$4:$Y$11,Data!$W$1,FALSE)/1000*(Mannings_n_bot)^1.5)/Q728)^0.67</f>
        <v>4.6896072951386342E-2</v>
      </c>
      <c r="BF728" s="34">
        <f>(((R728-VLOOKUP(BF$6,Data!$N$4:$Y$11,Data!$W$1,FALSE)/1000)*VLOOKUP(BF$6,Data!$N$4:$Y$11,Data!$P$1,FALSE)^1.5+VLOOKUP(BF$6,Data!$N$4:$Y$11,Data!$W$1,FALSE)/1000*(Mannings_n_bot)^1.5)/R728)^0.67</f>
        <v>4.6751627377019725E-2</v>
      </c>
      <c r="BG728" s="34">
        <f>(((S728-VLOOKUP(BG$6,Data!$N$4:$Y$11,Data!$W$1,FALSE)/1000)*VLOOKUP(BG$6,Data!$N$4:$Y$11,Data!$P$1,FALSE)^1.5+VLOOKUP(BG$6,Data!$N$4:$Y$11,Data!$W$1,FALSE)/1000*(Mannings_n_bot)^1.5)/S728)^0.67</f>
        <v>4.6628771874149988E-2</v>
      </c>
    </row>
    <row r="729" spans="1:59" x14ac:dyDescent="0.25">
      <c r="A729" s="28">
        <v>0.72199999999999998</v>
      </c>
      <c r="B729" s="94">
        <v>0.80495183873205056</v>
      </c>
      <c r="C729" s="94">
        <v>1.1552817889313187</v>
      </c>
      <c r="D729" s="94">
        <v>1.5673790214065355</v>
      </c>
      <c r="E729" s="94">
        <v>2.0435467125786926</v>
      </c>
      <c r="F729" s="94">
        <v>2.5812812782334493</v>
      </c>
      <c r="G729" s="94">
        <v>3.1832853426467014</v>
      </c>
      <c r="H729" s="94">
        <v>3.8466569455417918</v>
      </c>
      <c r="I729" s="94">
        <v>4.574496835706249</v>
      </c>
      <c r="K729" s="28">
        <v>0.72199999999999998</v>
      </c>
      <c r="L729" s="94">
        <v>2.7936815967692583</v>
      </c>
      <c r="M729" s="94">
        <v>3.3547236396356244</v>
      </c>
      <c r="N729" s="94">
        <v>3.9061651710408958</v>
      </c>
      <c r="O729" s="94">
        <v>4.4670584341136994</v>
      </c>
      <c r="P729" s="94">
        <v>5.0185052751852677</v>
      </c>
      <c r="Q729" s="94">
        <v>5.5793220985068519</v>
      </c>
      <c r="R729" s="94">
        <v>6.1307786526884778</v>
      </c>
      <c r="S729" s="94">
        <v>6.6915495481108014</v>
      </c>
      <c r="U729" s="28">
        <v>0.72199999999999998</v>
      </c>
      <c r="V729" s="94">
        <v>1.0750979157054408</v>
      </c>
      <c r="W729" s="94">
        <v>1.2899997001581651</v>
      </c>
      <c r="X729" s="94">
        <v>1.5022168445425828</v>
      </c>
      <c r="Y729" s="94">
        <v>1.7170580943903222</v>
      </c>
      <c r="Z729" s="94">
        <v>1.9292755660106073</v>
      </c>
      <c r="AA729" s="94">
        <v>2.1440859716457963</v>
      </c>
      <c r="AB729" s="94">
        <v>2.3563063535282698</v>
      </c>
      <c r="AC729" s="94">
        <v>2.5710983369792979</v>
      </c>
      <c r="AE729" s="28">
        <v>0.72199999999999998</v>
      </c>
      <c r="AF729" s="94">
        <f t="shared" si="190"/>
        <v>0.82988426437682206</v>
      </c>
      <c r="AG729" s="94">
        <f t="shared" si="176"/>
        <v>0.83015579314500043</v>
      </c>
      <c r="AH729" s="94">
        <f t="shared" si="177"/>
        <v>0.8301163546384539</v>
      </c>
      <c r="AI729" s="94">
        <f t="shared" si="178"/>
        <v>0.83029169664264235</v>
      </c>
      <c r="AJ729" s="94">
        <f t="shared" si="179"/>
        <v>0.83024639012786594</v>
      </c>
      <c r="AK729" s="94">
        <f t="shared" si="180"/>
        <v>0.83037390046771264</v>
      </c>
      <c r="AL729" s="94">
        <f t="shared" si="181"/>
        <v>0.83032955092772109</v>
      </c>
      <c r="AM729" s="94">
        <f t="shared" si="182"/>
        <v>0.83042898125075126</v>
      </c>
      <c r="AO729" s="28">
        <v>0.72199999999999998</v>
      </c>
      <c r="AP729" s="94">
        <f t="shared" si="191"/>
        <v>0.28813299255825497</v>
      </c>
      <c r="AQ729" s="94">
        <f t="shared" si="183"/>
        <v>0.3443746528869962</v>
      </c>
      <c r="AR729" s="94">
        <f t="shared" si="184"/>
        <v>0.40125774327890695</v>
      </c>
      <c r="AS729" s="94">
        <f t="shared" si="185"/>
        <v>0.45747033371506562</v>
      </c>
      <c r="AT729" s="94">
        <f t="shared" si="186"/>
        <v>0.5143526083347908</v>
      </c>
      <c r="AU729" s="94">
        <f t="shared" si="187"/>
        <v>0.57055055909007613</v>
      </c>
      <c r="AV729" s="94">
        <f t="shared" si="188"/>
        <v>0.6274336692705339</v>
      </c>
      <c r="AW729" s="94">
        <f t="shared" si="189"/>
        <v>0.68362294903693099</v>
      </c>
      <c r="AY729" s="28">
        <v>0.72199999999999998</v>
      </c>
      <c r="AZ729" s="34">
        <f>(((L729-VLOOKUP(AZ$6,Data!$N$4:$Y$11,Data!$W$1,FALSE)/1000)*VLOOKUP(AZ$6,Data!$N$4:$Y$11,Data!$P$1,FALSE)^1.5+VLOOKUP(AZ$6,Data!$N$4:$Y$11,Data!$W$1,FALSE)/1000*(Mannings_n_bot)^1.5)/L729)^0.67</f>
        <v>4.7883890034372947E-2</v>
      </c>
      <c r="BA729" s="34">
        <f>(((M729-VLOOKUP(BA$6,Data!$N$4:$Y$11,Data!$W$1,FALSE)/1000)*VLOOKUP(BA$6,Data!$N$4:$Y$11,Data!$P$1,FALSE)^1.5+VLOOKUP(BA$6,Data!$N$4:$Y$11,Data!$W$1,FALSE)/1000*(Mannings_n_bot)^1.5)/M729)^0.67</f>
        <v>4.7741918906673397E-2</v>
      </c>
      <c r="BB729" s="34">
        <f>(((N729-VLOOKUP(BB$6,Data!$N$4:$Y$11,Data!$W$1,FALSE)/1000)*VLOOKUP(BB$6,Data!$N$4:$Y$11,Data!$P$1,FALSE)^1.5+VLOOKUP(BB$6,Data!$N$4:$Y$11,Data!$W$1,FALSE)/1000*(Mannings_n_bot)^1.5)/N729)^0.67</f>
        <v>4.7555609503945925E-2</v>
      </c>
      <c r="BC729" s="34">
        <f>(((O729-VLOOKUP(BC$6,Data!$N$4:$Y$11,Data!$W$1,FALSE)/1000)*VLOOKUP(BC$6,Data!$N$4:$Y$11,Data!$P$1,FALSE)^1.5+VLOOKUP(BC$6,Data!$N$4:$Y$11,Data!$W$1,FALSE)/1000*(Mannings_n_bot)^1.5)/O729)^0.67</f>
        <v>4.7341319518402897E-2</v>
      </c>
      <c r="BD729" s="34">
        <f>(((P729-VLOOKUP(BD$6,Data!$N$4:$Y$11,Data!$W$1,FALSE)/1000)*VLOOKUP(BD$6,Data!$N$4:$Y$11,Data!$P$1,FALSE)^1.5+VLOOKUP(BD$6,Data!$N$4:$Y$11,Data!$W$1,FALSE)/1000*(Mannings_n_bot)^1.5)/P729)^0.67</f>
        <v>4.7100387033267889E-2</v>
      </c>
      <c r="BE729" s="34">
        <f>(((Q729-VLOOKUP(BE$6,Data!$N$4:$Y$11,Data!$W$1,FALSE)/1000)*VLOOKUP(BE$6,Data!$N$4:$Y$11,Data!$P$1,FALSE)^1.5+VLOOKUP(BE$6,Data!$N$4:$Y$11,Data!$W$1,FALSE)/1000*(Mannings_n_bot)^1.5)/Q729)^0.67</f>
        <v>4.688339327126808E-2</v>
      </c>
      <c r="BF729" s="34">
        <f>(((R729-VLOOKUP(BF$6,Data!$N$4:$Y$11,Data!$W$1,FALSE)/1000)*VLOOKUP(BF$6,Data!$N$4:$Y$11,Data!$P$1,FALSE)^1.5+VLOOKUP(BF$6,Data!$N$4:$Y$11,Data!$W$1,FALSE)/1000*(Mannings_n_bot)^1.5)/R729)^0.67</f>
        <v>4.673879699637902E-2</v>
      </c>
      <c r="BG729" s="34">
        <f>(((S729-VLOOKUP(BG$6,Data!$N$4:$Y$11,Data!$W$1,FALSE)/1000)*VLOOKUP(BG$6,Data!$N$4:$Y$11,Data!$P$1,FALSE)^1.5+VLOOKUP(BG$6,Data!$N$4:$Y$11,Data!$W$1,FALSE)/1000*(Mannings_n_bot)^1.5)/S729)^0.67</f>
        <v>4.661578410803318E-2</v>
      </c>
    </row>
    <row r="730" spans="1:59" x14ac:dyDescent="0.25">
      <c r="A730" s="28">
        <v>0.72299999999999998</v>
      </c>
      <c r="B730" s="94">
        <v>0.80581261552670602</v>
      </c>
      <c r="C730" s="94">
        <v>1.1565151859489684</v>
      </c>
      <c r="D730" s="94">
        <v>1.5690527749841605</v>
      </c>
      <c r="E730" s="94">
        <v>2.0457266608426066</v>
      </c>
      <c r="F730" s="94">
        <v>2.5840356005213323</v>
      </c>
      <c r="G730" s="94">
        <v>3.1866794330835888</v>
      </c>
      <c r="H730" s="94">
        <v>3.8507594270814249</v>
      </c>
      <c r="I730" s="94">
        <v>4.5793726584743206</v>
      </c>
      <c r="K730" s="28">
        <v>0.72299999999999998</v>
      </c>
      <c r="L730" s="94">
        <v>2.7959489336096102</v>
      </c>
      <c r="M730" s="94">
        <v>3.3574404165801495</v>
      </c>
      <c r="N730" s="94">
        <v>3.9093295238543115</v>
      </c>
      <c r="O730" s="94">
        <v>4.4706720824901058</v>
      </c>
      <c r="P730" s="94">
        <v>5.022566494423927</v>
      </c>
      <c r="Q730" s="94">
        <v>5.5838325405085794</v>
      </c>
      <c r="R730" s="94">
        <v>6.1357366692029611</v>
      </c>
      <c r="S730" s="94">
        <v>6.6969567442722182</v>
      </c>
      <c r="U730" s="28">
        <v>0.72299999999999998</v>
      </c>
      <c r="V730" s="94">
        <v>1.0734939120285918</v>
      </c>
      <c r="W730" s="94">
        <v>1.2880712994709007</v>
      </c>
      <c r="X730" s="94">
        <v>1.499971842942021</v>
      </c>
      <c r="Y730" s="94">
        <v>1.7144887692487623</v>
      </c>
      <c r="Z730" s="94">
        <v>1.9263896337810251</v>
      </c>
      <c r="AA730" s="94">
        <v>2.1408757541567605</v>
      </c>
      <c r="AB730" s="94">
        <v>2.3527795221265704</v>
      </c>
      <c r="AC730" s="94">
        <v>2.5672472435464857</v>
      </c>
      <c r="AE730" s="28">
        <v>0.72299999999999998</v>
      </c>
      <c r="AF730" s="94">
        <f t="shared" si="190"/>
        <v>0.83077170270872336</v>
      </c>
      <c r="AG730" s="94">
        <f t="shared" si="176"/>
        <v>0.83104208053328932</v>
      </c>
      <c r="AH730" s="94">
        <f t="shared" si="177"/>
        <v>0.8310028091586722</v>
      </c>
      <c r="AI730" s="94">
        <f t="shared" si="178"/>
        <v>0.83117740820063968</v>
      </c>
      <c r="AJ730" s="94">
        <f t="shared" si="179"/>
        <v>0.83113229363479746</v>
      </c>
      <c r="AK730" s="94">
        <f t="shared" si="180"/>
        <v>0.83125926379875326</v>
      </c>
      <c r="AL730" s="94">
        <f t="shared" si="181"/>
        <v>0.83121510212262051</v>
      </c>
      <c r="AM730" s="94">
        <f t="shared" si="182"/>
        <v>0.83131411128351129</v>
      </c>
      <c r="AO730" s="28">
        <v>0.72299999999999998</v>
      </c>
      <c r="AP730" s="94">
        <f t="shared" si="191"/>
        <v>0.28820720072536887</v>
      </c>
      <c r="AQ730" s="94">
        <f t="shared" si="183"/>
        <v>0.3444633537613101</v>
      </c>
      <c r="AR730" s="94">
        <f t="shared" si="184"/>
        <v>0.40136109412367721</v>
      </c>
      <c r="AS730" s="94">
        <f t="shared" si="185"/>
        <v>0.45758817088261228</v>
      </c>
      <c r="AT730" s="94">
        <f t="shared" si="186"/>
        <v>0.51448509509832052</v>
      </c>
      <c r="AU730" s="94">
        <f t="shared" si="187"/>
        <v>0.57069752897592163</v>
      </c>
      <c r="AV730" s="94">
        <f t="shared" si="188"/>
        <v>0.62759528882807203</v>
      </c>
      <c r="AW730" s="94">
        <f t="shared" si="189"/>
        <v>0.68379904982826301</v>
      </c>
      <c r="AY730" s="28">
        <v>0.72299999999999998</v>
      </c>
      <c r="AZ730" s="34">
        <f>(((L730-VLOOKUP(AZ$6,Data!$N$4:$Y$11,Data!$W$1,FALSE)/1000)*VLOOKUP(AZ$6,Data!$N$4:$Y$11,Data!$P$1,FALSE)^1.5+VLOOKUP(AZ$6,Data!$N$4:$Y$11,Data!$W$1,FALSE)/1000*(Mannings_n_bot)^1.5)/L730)^0.67</f>
        <v>4.7872402249283505E-2</v>
      </c>
      <c r="BA730" s="34">
        <f>(((M730-VLOOKUP(BA$6,Data!$N$4:$Y$11,Data!$W$1,FALSE)/1000)*VLOOKUP(BA$6,Data!$N$4:$Y$11,Data!$P$1,FALSE)^1.5+VLOOKUP(BA$6,Data!$N$4:$Y$11,Data!$W$1,FALSE)/1000*(Mannings_n_bot)^1.5)/M730)^0.67</f>
        <v>4.7730225098701722E-2</v>
      </c>
      <c r="BB730" s="34">
        <f>(((N730-VLOOKUP(BB$6,Data!$N$4:$Y$11,Data!$W$1,FALSE)/1000)*VLOOKUP(BB$6,Data!$N$4:$Y$11,Data!$P$1,FALSE)^1.5+VLOOKUP(BB$6,Data!$N$4:$Y$11,Data!$W$1,FALSE)/1000*(Mannings_n_bot)^1.5)/N730)^0.67</f>
        <v>4.7543720135709823E-2</v>
      </c>
      <c r="BC730" s="34">
        <f>(((O730-VLOOKUP(BC$6,Data!$N$4:$Y$11,Data!$W$1,FALSE)/1000)*VLOOKUP(BC$6,Data!$N$4:$Y$11,Data!$P$1,FALSE)^1.5+VLOOKUP(BC$6,Data!$N$4:$Y$11,Data!$W$1,FALSE)/1000*(Mannings_n_bot)^1.5)/O730)^0.67</f>
        <v>4.732916094764382E-2</v>
      </c>
      <c r="BD730" s="34">
        <f>(((P730-VLOOKUP(BD$6,Data!$N$4:$Y$11,Data!$W$1,FALSE)/1000)*VLOOKUP(BD$6,Data!$N$4:$Y$11,Data!$P$1,FALSE)^1.5+VLOOKUP(BD$6,Data!$N$4:$Y$11,Data!$W$1,FALSE)/1000*(Mannings_n_bot)^1.5)/P730)^0.67</f>
        <v>4.7087972795627341E-2</v>
      </c>
      <c r="BE730" s="34">
        <f>(((Q730-VLOOKUP(BE$6,Data!$N$4:$Y$11,Data!$W$1,FALSE)/1000)*VLOOKUP(BE$6,Data!$N$4:$Y$11,Data!$P$1,FALSE)^1.5+VLOOKUP(BE$6,Data!$N$4:$Y$11,Data!$W$1,FALSE)/1000*(Mannings_n_bot)^1.5)/Q730)^0.67</f>
        <v>4.6870713431268592E-2</v>
      </c>
      <c r="BF730" s="34">
        <f>(((R730-VLOOKUP(BF$6,Data!$N$4:$Y$11,Data!$W$1,FALSE)/1000)*VLOOKUP(BF$6,Data!$N$4:$Y$11,Data!$P$1,FALSE)^1.5+VLOOKUP(BF$6,Data!$N$4:$Y$11,Data!$W$1,FALSE)/1000*(Mannings_n_bot)^1.5)/R730)^0.67</f>
        <v>4.6725966441855338E-2</v>
      </c>
      <c r="BG730" s="34">
        <f>(((S730-VLOOKUP(BG$6,Data!$N$4:$Y$11,Data!$W$1,FALSE)/1000)*VLOOKUP(BG$6,Data!$N$4:$Y$11,Data!$P$1,FALSE)^1.5+VLOOKUP(BG$6,Data!$N$4:$Y$11,Data!$W$1,FALSE)/1000*(Mannings_n_bot)^1.5)/S730)^0.67</f>
        <v>4.6602796108873162E-2</v>
      </c>
    </row>
    <row r="731" spans="1:59" x14ac:dyDescent="0.25">
      <c r="A731" s="28">
        <v>0.72399999999999998</v>
      </c>
      <c r="B731" s="94">
        <v>0.80667210519811372</v>
      </c>
      <c r="C731" s="94">
        <v>1.1577467350584576</v>
      </c>
      <c r="D731" s="94">
        <v>1.5707240216115175</v>
      </c>
      <c r="E731" s="94">
        <v>2.0479033398509396</v>
      </c>
      <c r="F731" s="94">
        <v>2.5867857935168428</v>
      </c>
      <c r="G731" s="94">
        <v>3.1900684304047031</v>
      </c>
      <c r="H731" s="94">
        <v>3.8548557544742459</v>
      </c>
      <c r="I731" s="94">
        <v>4.5842411617550267</v>
      </c>
      <c r="K731" s="28">
        <v>0.72399999999999998</v>
      </c>
      <c r="L731" s="94">
        <v>2.798219665889512</v>
      </c>
      <c r="M731" s="94">
        <v>3.360161269984038</v>
      </c>
      <c r="N731" s="94">
        <v>3.9124986233543457</v>
      </c>
      <c r="O731" s="94">
        <v>4.4742911583793781</v>
      </c>
      <c r="P731" s="94">
        <v>5.0266338114093285</v>
      </c>
      <c r="Q731" s="94">
        <v>5.588349760983939</v>
      </c>
      <c r="R731" s="94">
        <v>6.1407021344374044</v>
      </c>
      <c r="S731" s="94">
        <v>6.702372069820826</v>
      </c>
      <c r="U731" s="28">
        <v>0.72399999999999998</v>
      </c>
      <c r="V731" s="94">
        <v>1.0718851123117246</v>
      </c>
      <c r="W731" s="94">
        <v>1.2861371600029108</v>
      </c>
      <c r="X731" s="94">
        <v>1.4977201557770714</v>
      </c>
      <c r="Y731" s="94">
        <v>1.7119118161307001</v>
      </c>
      <c r="Z731" s="94">
        <v>1.9234951268159566</v>
      </c>
      <c r="AA731" s="94">
        <v>2.1376560196837633</v>
      </c>
      <c r="AB731" s="94">
        <v>2.3492422269811843</v>
      </c>
      <c r="AC731" s="94">
        <v>2.5633847442176108</v>
      </c>
      <c r="AE731" s="28">
        <v>0.72399999999999998</v>
      </c>
      <c r="AF731" s="94">
        <f t="shared" si="190"/>
        <v>0.83165781405026551</v>
      </c>
      <c r="AG731" s="94">
        <f t="shared" si="176"/>
        <v>0.83192704006228069</v>
      </c>
      <c r="AH731" s="94">
        <f t="shared" si="177"/>
        <v>0.83188793594616639</v>
      </c>
      <c r="AI731" s="94">
        <f t="shared" si="178"/>
        <v>0.83206179146222636</v>
      </c>
      <c r="AJ731" s="94">
        <f t="shared" si="179"/>
        <v>0.83201686899120353</v>
      </c>
      <c r="AK731" s="94">
        <f t="shared" si="180"/>
        <v>0.83214329856827485</v>
      </c>
      <c r="AL731" s="94">
        <f t="shared" si="181"/>
        <v>0.83209932489909555</v>
      </c>
      <c r="AM731" s="94">
        <f t="shared" si="182"/>
        <v>0.83219791257681541</v>
      </c>
      <c r="AO731" s="28">
        <v>0.72399999999999998</v>
      </c>
      <c r="AP731" s="94">
        <f t="shared" si="191"/>
        <v>0.2882804788457109</v>
      </c>
      <c r="AQ731" s="94">
        <f t="shared" si="183"/>
        <v>0.34455094325396984</v>
      </c>
      <c r="AR731" s="94">
        <f t="shared" si="184"/>
        <v>0.40146314997674587</v>
      </c>
      <c r="AS731" s="94">
        <f t="shared" si="185"/>
        <v>0.45770453181520393</v>
      </c>
      <c r="AT731" s="94">
        <f t="shared" si="186"/>
        <v>0.51461592202030326</v>
      </c>
      <c r="AU731" s="94">
        <f t="shared" si="187"/>
        <v>0.57084265782301868</v>
      </c>
      <c r="AV731" s="94">
        <f t="shared" si="188"/>
        <v>0.62775488373813104</v>
      </c>
      <c r="AW731" s="94">
        <f t="shared" si="189"/>
        <v>0.68397294480214921</v>
      </c>
      <c r="AY731" s="28">
        <v>0.72399999999999998</v>
      </c>
      <c r="AZ731" s="34">
        <f>(((L731-VLOOKUP(AZ$6,Data!$N$4:$Y$11,Data!$W$1,FALSE)/1000)*VLOOKUP(AZ$6,Data!$N$4:$Y$11,Data!$P$1,FALSE)^1.5+VLOOKUP(AZ$6,Data!$N$4:$Y$11,Data!$W$1,FALSE)/1000*(Mannings_n_bot)^1.5)/L731)^0.67</f>
        <v>4.7860914561489422E-2</v>
      </c>
      <c r="BA731" s="34">
        <f>(((M731-VLOOKUP(BA$6,Data!$N$4:$Y$11,Data!$W$1,FALSE)/1000)*VLOOKUP(BA$6,Data!$N$4:$Y$11,Data!$P$1,FALSE)^1.5+VLOOKUP(BA$6,Data!$N$4:$Y$11,Data!$W$1,FALSE)/1000*(Mannings_n_bot)^1.5)/M731)^0.67</f>
        <v>4.7718531285504601E-2</v>
      </c>
      <c r="BB731" s="34">
        <f>(((N731-VLOOKUP(BB$6,Data!$N$4:$Y$11,Data!$W$1,FALSE)/1000)*VLOOKUP(BB$6,Data!$N$4:$Y$11,Data!$P$1,FALSE)^1.5+VLOOKUP(BB$6,Data!$N$4:$Y$11,Data!$W$1,FALSE)/1000*(Mannings_n_bot)^1.5)/N731)^0.67</f>
        <v>4.7531830743577162E-2</v>
      </c>
      <c r="BC731" s="34">
        <f>(((O731-VLOOKUP(BC$6,Data!$N$4:$Y$11,Data!$W$1,FALSE)/1000)*VLOOKUP(BC$6,Data!$N$4:$Y$11,Data!$P$1,FALSE)^1.5+VLOOKUP(BC$6,Data!$N$4:$Y$11,Data!$W$1,FALSE)/1000*(Mannings_n_bot)^1.5)/O731)^0.67</f>
        <v>4.7317002260932405E-2</v>
      </c>
      <c r="BD731" s="34">
        <f>(((P731-VLOOKUP(BD$6,Data!$N$4:$Y$11,Data!$W$1,FALSE)/1000)*VLOOKUP(BD$6,Data!$N$4:$Y$11,Data!$P$1,FALSE)^1.5+VLOOKUP(BD$6,Data!$N$4:$Y$11,Data!$W$1,FALSE)/1000*(Mannings_n_bot)^1.5)/P731)^0.67</f>
        <v>4.7075558411724297E-2</v>
      </c>
      <c r="BE731" s="34">
        <f>(((Q731-VLOOKUP(BE$6,Data!$N$4:$Y$11,Data!$W$1,FALSE)/1000)*VLOOKUP(BE$6,Data!$N$4:$Y$11,Data!$P$1,FALSE)^1.5+VLOOKUP(BE$6,Data!$N$4:$Y$11,Data!$W$1,FALSE)/1000*(Mannings_n_bot)^1.5)/Q731)^0.67</f>
        <v>4.6858033360381871E-2</v>
      </c>
      <c r="BF731" s="34">
        <f>(((R731-VLOOKUP(BF$6,Data!$N$4:$Y$11,Data!$W$1,FALSE)/1000)*VLOOKUP(BF$6,Data!$N$4:$Y$11,Data!$P$1,FALSE)^1.5+VLOOKUP(BF$6,Data!$N$4:$Y$11,Data!$W$1,FALSE)/1000*(Mannings_n_bot)^1.5)/R731)^0.67</f>
        <v>4.6713135641563944E-2</v>
      </c>
      <c r="BG731" s="34">
        <f>(((S731-VLOOKUP(BG$6,Data!$N$4:$Y$11,Data!$W$1,FALSE)/1000)*VLOOKUP(BG$6,Data!$N$4:$Y$11,Data!$P$1,FALSE)^1.5+VLOOKUP(BG$6,Data!$N$4:$Y$11,Data!$W$1,FALSE)/1000*(Mannings_n_bot)^1.5)/S731)^0.67</f>
        <v>4.6589807803919761E-2</v>
      </c>
    </row>
    <row r="732" spans="1:59" x14ac:dyDescent="0.25">
      <c r="A732" s="28">
        <v>0.72499999999999998</v>
      </c>
      <c r="B732" s="94">
        <v>0.80753030389480884</v>
      </c>
      <c r="C732" s="94">
        <v>1.1589764307563235</v>
      </c>
      <c r="D732" s="94">
        <v>1.5723927538172449</v>
      </c>
      <c r="E732" s="94">
        <v>2.0500767398902107</v>
      </c>
      <c r="F732" s="94">
        <v>2.5895318449414835</v>
      </c>
      <c r="G732" s="94">
        <v>3.1934523194993059</v>
      </c>
      <c r="H732" s="94">
        <v>3.8589459094473861</v>
      </c>
      <c r="I732" s="94">
        <v>4.5891023238531341</v>
      </c>
      <c r="K732" s="28">
        <v>0.72499999999999998</v>
      </c>
      <c r="L732" s="94">
        <v>2.8004938139998812</v>
      </c>
      <c r="M732" s="94">
        <v>3.3628862242943631</v>
      </c>
      <c r="N732" s="94">
        <v>3.9156724980131949</v>
      </c>
      <c r="O732" s="94">
        <v>4.47791569430869</v>
      </c>
      <c r="P732" s="94">
        <v>5.0307072626937295</v>
      </c>
      <c r="Q732" s="94">
        <v>5.5928738005395688</v>
      </c>
      <c r="R732" s="94">
        <v>6.1456750930235735</v>
      </c>
      <c r="S732" s="94">
        <v>6.7077955734424197</v>
      </c>
      <c r="U732" s="28">
        <v>0.72499999999999998</v>
      </c>
      <c r="V732" s="94">
        <v>1.0702714949270529</v>
      </c>
      <c r="W732" s="94">
        <v>1.2841972558245291</v>
      </c>
      <c r="X732" s="94">
        <v>1.4954617528487673</v>
      </c>
      <c r="Y732" s="94">
        <v>1.7093272005367055</v>
      </c>
      <c r="Z732" s="94">
        <v>1.920592006346681</v>
      </c>
      <c r="AA732" s="94">
        <v>2.1344267251583369</v>
      </c>
      <c r="AB732" s="94">
        <v>2.3456944207542949</v>
      </c>
      <c r="AC732" s="94">
        <v>2.5595107873555394</v>
      </c>
      <c r="AE732" s="28">
        <v>0.72499999999999998</v>
      </c>
      <c r="AF732" s="94">
        <f t="shared" si="190"/>
        <v>0.83254259443068912</v>
      </c>
      <c r="AG732" s="94">
        <f t="shared" si="176"/>
        <v>0.83281066777732771</v>
      </c>
      <c r="AH732" s="94">
        <f t="shared" si="177"/>
        <v>0.83277173104394886</v>
      </c>
      <c r="AI732" s="94">
        <f t="shared" si="178"/>
        <v>0.83294484248082168</v>
      </c>
      <c r="AJ732" s="94">
        <f t="shared" si="179"/>
        <v>0.83290011224781346</v>
      </c>
      <c r="AK732" s="94">
        <f t="shared" si="180"/>
        <v>0.83302600083457534</v>
      </c>
      <c r="AL732" s="94">
        <f t="shared" si="181"/>
        <v>0.83298221531281136</v>
      </c>
      <c r="AM732" s="94">
        <f t="shared" si="182"/>
        <v>0.83308038119223038</v>
      </c>
      <c r="AO732" s="28">
        <v>0.72499999999999998</v>
      </c>
      <c r="AP732" s="94">
        <f t="shared" si="191"/>
        <v>0.28835282544025043</v>
      </c>
      <c r="AQ732" s="94">
        <f t="shared" si="183"/>
        <v>0.34463741960211941</v>
      </c>
      <c r="AR732" s="94">
        <f t="shared" si="184"/>
        <v>0.40156390878324838</v>
      </c>
      <c r="AS732" s="94">
        <f t="shared" si="185"/>
        <v>0.45781941417427818</v>
      </c>
      <c r="AT732" s="94">
        <f t="shared" si="186"/>
        <v>0.51474508647018735</v>
      </c>
      <c r="AU732" s="94">
        <f t="shared" si="187"/>
        <v>0.57098594271718051</v>
      </c>
      <c r="AV732" s="94">
        <f t="shared" si="188"/>
        <v>0.62791245079453861</v>
      </c>
      <c r="AW732" s="94">
        <f t="shared" si="189"/>
        <v>0.68414463046881746</v>
      </c>
      <c r="AY732" s="28">
        <v>0.72499999999999998</v>
      </c>
      <c r="AZ732" s="34">
        <f>(((L732-VLOOKUP(AZ$6,Data!$N$4:$Y$11,Data!$W$1,FALSE)/1000)*VLOOKUP(AZ$6,Data!$N$4:$Y$11,Data!$P$1,FALSE)^1.5+VLOOKUP(AZ$6,Data!$N$4:$Y$11,Data!$W$1,FALSE)/1000*(Mannings_n_bot)^1.5)/L732)^0.67</f>
        <v>4.7849426906186078E-2</v>
      </c>
      <c r="BA732" s="34">
        <f>(((M732-VLOOKUP(BA$6,Data!$N$4:$Y$11,Data!$W$1,FALSE)/1000)*VLOOKUP(BA$6,Data!$N$4:$Y$11,Data!$P$1,FALSE)^1.5+VLOOKUP(BA$6,Data!$N$4:$Y$11,Data!$W$1,FALSE)/1000*(Mannings_n_bot)^1.5)/M732)^0.67</f>
        <v>4.7706837401190826E-2</v>
      </c>
      <c r="BB732" s="34">
        <f>(((N732-VLOOKUP(BB$6,Data!$N$4:$Y$11,Data!$W$1,FALSE)/1000)*VLOOKUP(BB$6,Data!$N$4:$Y$11,Data!$P$1,FALSE)^1.5+VLOOKUP(BB$6,Data!$N$4:$Y$11,Data!$W$1,FALSE)/1000*(Mannings_n_bot)^1.5)/N732)^0.67</f>
        <v>4.7519941260522364E-2</v>
      </c>
      <c r="BC732" s="34">
        <f>(((O732-VLOOKUP(BC$6,Data!$N$4:$Y$11,Data!$W$1,FALSE)/1000)*VLOOKUP(BC$6,Data!$N$4:$Y$11,Data!$P$1,FALSE)^1.5+VLOOKUP(BC$6,Data!$N$4:$Y$11,Data!$W$1,FALSE)/1000*(Mannings_n_bot)^1.5)/O732)^0.67</f>
        <v>4.7304843389759536E-2</v>
      </c>
      <c r="BD732" s="34">
        <f>(((P732-VLOOKUP(BD$6,Data!$N$4:$Y$11,Data!$W$1,FALSE)/1000)*VLOOKUP(BD$6,Data!$N$4:$Y$11,Data!$P$1,FALSE)^1.5+VLOOKUP(BD$6,Data!$N$4:$Y$11,Data!$W$1,FALSE)/1000*(Mannings_n_bot)^1.5)/P732)^0.67</f>
        <v>4.7063143811564505E-2</v>
      </c>
      <c r="BE732" s="34">
        <f>(((Q732-VLOOKUP(BE$6,Data!$N$4:$Y$11,Data!$W$1,FALSE)/1000)*VLOOKUP(BE$6,Data!$N$4:$Y$11,Data!$P$1,FALSE)^1.5+VLOOKUP(BE$6,Data!$N$4:$Y$11,Data!$W$1,FALSE)/1000*(Mannings_n_bot)^1.5)/Q732)^0.67</f>
        <v>4.6845352987130183E-2</v>
      </c>
      <c r="BF732" s="34">
        <f>(((R732-VLOOKUP(BF$6,Data!$N$4:$Y$11,Data!$W$1,FALSE)/1000)*VLOOKUP(BF$6,Data!$N$4:$Y$11,Data!$P$1,FALSE)^1.5+VLOOKUP(BF$6,Data!$N$4:$Y$11,Data!$W$1,FALSE)/1000*(Mannings_n_bot)^1.5)/R732)^0.67</f>
        <v>4.6700304523142389E-2</v>
      </c>
      <c r="BG732" s="34">
        <f>(((S732-VLOOKUP(BG$6,Data!$N$4:$Y$11,Data!$W$1,FALSE)/1000)*VLOOKUP(BG$6,Data!$N$4:$Y$11,Data!$P$1,FALSE)^1.5+VLOOKUP(BG$6,Data!$N$4:$Y$11,Data!$W$1,FALSE)/1000*(Mannings_n_bot)^1.5)/S732)^0.67</f>
        <v>4.6576819119938065E-2</v>
      </c>
    </row>
    <row r="733" spans="1:59" x14ac:dyDescent="0.25">
      <c r="A733" s="28">
        <v>0.72599999999999998</v>
      </c>
      <c r="B733" s="94">
        <v>0.80838720774791906</v>
      </c>
      <c r="C733" s="94">
        <v>1.1602042675141804</v>
      </c>
      <c r="D733" s="94">
        <v>1.5740589640961573</v>
      </c>
      <c r="E733" s="94">
        <v>2.0522468512029057</v>
      </c>
      <c r="F733" s="94">
        <v>2.5922737424611162</v>
      </c>
      <c r="G733" s="94">
        <v>3.1968310851881192</v>
      </c>
      <c r="H733" s="94">
        <v>3.8630298736451265</v>
      </c>
      <c r="I733" s="94">
        <v>4.5939561229749684</v>
      </c>
      <c r="K733" s="28">
        <v>0.72599999999999998</v>
      </c>
      <c r="L733" s="94">
        <v>2.8027713985161209</v>
      </c>
      <c r="M733" s="94">
        <v>3.3656153041794448</v>
      </c>
      <c r="N733" s="94">
        <v>3.9188511765607172</v>
      </c>
      <c r="O733" s="94">
        <v>4.4815457230996234</v>
      </c>
      <c r="P733" s="94">
        <v>5.034786885160222</v>
      </c>
      <c r="Q733" s="94">
        <v>5.5974047001496858</v>
      </c>
      <c r="R733" s="94">
        <v>6.1506555899972266</v>
      </c>
      <c r="S733" s="94">
        <v>6.7132273042635173</v>
      </c>
      <c r="U733" s="28">
        <v>0.72599999999999998</v>
      </c>
      <c r="V733" s="94">
        <v>1.0686530380512009</v>
      </c>
      <c r="W733" s="94">
        <v>1.2822515607716567</v>
      </c>
      <c r="X733" s="94">
        <v>1.4931966036851005</v>
      </c>
      <c r="Y733" s="94">
        <v>1.7067348876554769</v>
      </c>
      <c r="Z733" s="94">
        <v>1.9176802332539975</v>
      </c>
      <c r="AA733" s="94">
        <v>2.1311878271227114</v>
      </c>
      <c r="AB733" s="94">
        <v>2.3421360556801702</v>
      </c>
      <c r="AC733" s="94">
        <v>2.5556253208564046</v>
      </c>
      <c r="AE733" s="28">
        <v>0.72599999999999998</v>
      </c>
      <c r="AF733" s="94">
        <f t="shared" si="190"/>
        <v>0.83342603986128805</v>
      </c>
      <c r="AG733" s="94">
        <f t="shared" si="176"/>
        <v>0.83369295970587454</v>
      </c>
      <c r="AH733" s="94">
        <f t="shared" si="177"/>
        <v>0.8336541904771182</v>
      </c>
      <c r="AI733" s="94">
        <f t="shared" si="178"/>
        <v>0.83382655729195376</v>
      </c>
      <c r="AJ733" s="94">
        <f t="shared" si="179"/>
        <v>0.83378201943746066</v>
      </c>
      <c r="AK733" s="94">
        <f t="shared" si="180"/>
        <v>0.83390736663807374</v>
      </c>
      <c r="AL733" s="94">
        <f t="shared" si="181"/>
        <v>0.83386376940154938</v>
      </c>
      <c r="AM733" s="94">
        <f t="shared" si="182"/>
        <v>0.83396151317345257</v>
      </c>
      <c r="AO733" s="28">
        <v>0.72599999999999998</v>
      </c>
      <c r="AP733" s="94">
        <f t="shared" si="191"/>
        <v>0.28842423901425057</v>
      </c>
      <c r="AQ733" s="94">
        <f t="shared" si="183"/>
        <v>0.34472278102415049</v>
      </c>
      <c r="AR733" s="94">
        <f t="shared" si="184"/>
        <v>0.40166336846646755</v>
      </c>
      <c r="AS733" s="94">
        <f t="shared" si="185"/>
        <v>0.45793281559637561</v>
      </c>
      <c r="AT733" s="94">
        <f t="shared" si="186"/>
        <v>0.51487258578942263</v>
      </c>
      <c r="AU733" s="94">
        <f t="shared" si="187"/>
        <v>0.57112738071317759</v>
      </c>
      <c r="AV733" s="94">
        <f t="shared" si="188"/>
        <v>0.6280679867569805</v>
      </c>
      <c r="AW733" s="94">
        <f t="shared" si="189"/>
        <v>0.68431410330131137</v>
      </c>
      <c r="AY733" s="28">
        <v>0.72599999999999998</v>
      </c>
      <c r="AZ733" s="34">
        <f>(((L733-VLOOKUP(AZ$6,Data!$N$4:$Y$11,Data!$W$1,FALSE)/1000)*VLOOKUP(AZ$6,Data!$N$4:$Y$11,Data!$P$1,FALSE)^1.5+VLOOKUP(AZ$6,Data!$N$4:$Y$11,Data!$W$1,FALSE)/1000*(Mannings_n_bot)^1.5)/L733)^0.67</f>
        <v>4.783793921814241E-2</v>
      </c>
      <c r="BA733" s="34">
        <f>(((M733-VLOOKUP(BA$6,Data!$N$4:$Y$11,Data!$W$1,FALSE)/1000)*VLOOKUP(BA$6,Data!$N$4:$Y$11,Data!$P$1,FALSE)^1.5+VLOOKUP(BA$6,Data!$N$4:$Y$11,Data!$W$1,FALSE)/1000*(Mannings_n_bot)^1.5)/M733)^0.67</f>
        <v>4.7695143379432724E-2</v>
      </c>
      <c r="BB733" s="34">
        <f>(((N733-VLOOKUP(BB$6,Data!$N$4:$Y$11,Data!$W$1,FALSE)/1000)*VLOOKUP(BB$6,Data!$N$4:$Y$11,Data!$P$1,FALSE)^1.5+VLOOKUP(BB$6,Data!$N$4:$Y$11,Data!$W$1,FALSE)/1000*(Mannings_n_bot)^1.5)/N733)^0.67</f>
        <v>4.7508051619075703E-2</v>
      </c>
      <c r="BC733" s="34">
        <f>(((O733-VLOOKUP(BC$6,Data!$N$4:$Y$11,Data!$W$1,FALSE)/1000)*VLOOKUP(BC$6,Data!$N$4:$Y$11,Data!$P$1,FALSE)^1.5+VLOOKUP(BC$6,Data!$N$4:$Y$11,Data!$W$1,FALSE)/1000*(Mannings_n_bot)^1.5)/O733)^0.67</f>
        <v>4.7292684265159833E-2</v>
      </c>
      <c r="BD733" s="34">
        <f>(((P733-VLOOKUP(BD$6,Data!$N$4:$Y$11,Data!$W$1,FALSE)/1000)*VLOOKUP(BD$6,Data!$N$4:$Y$11,Data!$P$1,FALSE)^1.5+VLOOKUP(BD$6,Data!$N$4:$Y$11,Data!$W$1,FALSE)/1000*(Mannings_n_bot)^1.5)/P733)^0.67</f>
        <v>4.7050728924686994E-2</v>
      </c>
      <c r="BE733" s="34">
        <f>(((Q733-VLOOKUP(BE$6,Data!$N$4:$Y$11,Data!$W$1,FALSE)/1000)*VLOOKUP(BE$6,Data!$N$4:$Y$11,Data!$P$1,FALSE)^1.5+VLOOKUP(BE$6,Data!$N$4:$Y$11,Data!$W$1,FALSE)/1000*(Mannings_n_bot)^1.5)/Q733)^0.67</f>
        <v>4.6832672239557324E-2</v>
      </c>
      <c r="BF733" s="34">
        <f>(((R733-VLOOKUP(BF$6,Data!$N$4:$Y$11,Data!$W$1,FALSE)/1000)*VLOOKUP(BF$6,Data!$N$4:$Y$11,Data!$P$1,FALSE)^1.5+VLOOKUP(BF$6,Data!$N$4:$Y$11,Data!$W$1,FALSE)/1000*(Mannings_n_bot)^1.5)/R733)^0.67</f>
        <v>4.6687473013743881E-2</v>
      </c>
      <c r="BG733" s="34">
        <f>(((S733-VLOOKUP(BG$6,Data!$N$4:$Y$11,Data!$W$1,FALSE)/1000)*VLOOKUP(BG$6,Data!$N$4:$Y$11,Data!$P$1,FALSE)^1.5+VLOOKUP(BG$6,Data!$N$4:$Y$11,Data!$W$1,FALSE)/1000*(Mannings_n_bot)^1.5)/S733)^0.67</f>
        <v>4.6563829983201535E-2</v>
      </c>
    </row>
    <row r="734" spans="1:59" x14ac:dyDescent="0.25">
      <c r="A734" s="28">
        <v>0.72699999999999998</v>
      </c>
      <c r="B734" s="94">
        <v>0.80924281287100741</v>
      </c>
      <c r="C734" s="94">
        <v>1.161430239778495</v>
      </c>
      <c r="D734" s="94">
        <v>1.5757226449089377</v>
      </c>
      <c r="E734" s="94">
        <v>2.0544136639870829</v>
      </c>
      <c r="F734" s="94">
        <v>2.5950114736854637</v>
      </c>
      <c r="G734" s="94">
        <v>3.2002047122227091</v>
      </c>
      <c r="H734" s="94">
        <v>3.8671076286281423</v>
      </c>
      <c r="I734" s="94">
        <v>4.5988025372275239</v>
      </c>
      <c r="K734" s="28">
        <v>0.72699999999999998</v>
      </c>
      <c r="L734" s="94">
        <v>2.8050524402004973</v>
      </c>
      <c r="M734" s="94">
        <v>3.368348534531695</v>
      </c>
      <c r="N734" s="94">
        <v>3.9220346879877499</v>
      </c>
      <c r="O734" s="94">
        <v>4.4851812778719635</v>
      </c>
      <c r="P734" s="94">
        <v>5.0388727160269777</v>
      </c>
      <c r="Q734" s="94">
        <v>5.6019425011608019</v>
      </c>
      <c r="R734" s="94">
        <v>6.1556436708032987</v>
      </c>
      <c r="S734" s="94">
        <v>6.7186673118570424</v>
      </c>
      <c r="U734" s="28">
        <v>0.72699999999999998</v>
      </c>
      <c r="V734" s="94">
        <v>1.0670297196627347</v>
      </c>
      <c r="W734" s="94">
        <v>1.2803000484428044</v>
      </c>
      <c r="X734" s="94">
        <v>1.4909246775375791</v>
      </c>
      <c r="Y734" s="94">
        <v>1.7041348423599054</v>
      </c>
      <c r="Z734" s="94">
        <v>1.9147597680638002</v>
      </c>
      <c r="AA734" s="94">
        <v>2.1279392817248972</v>
      </c>
      <c r="AB734" s="94">
        <v>2.3385670835597674</v>
      </c>
      <c r="AC734" s="94">
        <v>2.5517282921437117</v>
      </c>
      <c r="AE734" s="28">
        <v>0.72699999999999998</v>
      </c>
      <c r="AF734" s="94">
        <f t="shared" si="190"/>
        <v>0.83430814633524764</v>
      </c>
      <c r="AG734" s="94">
        <f t="shared" si="176"/>
        <v>0.83457391185729501</v>
      </c>
      <c r="AH734" s="94">
        <f t="shared" si="177"/>
        <v>0.83453531025269601</v>
      </c>
      <c r="AI734" s="94">
        <f t="shared" si="178"/>
        <v>0.83470693191310019</v>
      </c>
      <c r="AJ734" s="94">
        <f t="shared" si="179"/>
        <v>0.83466258657492132</v>
      </c>
      <c r="AK734" s="94">
        <f t="shared" si="180"/>
        <v>0.83478739200114926</v>
      </c>
      <c r="AL734" s="94">
        <f t="shared" si="181"/>
        <v>0.83474398318504384</v>
      </c>
      <c r="AM734" s="94">
        <f t="shared" si="182"/>
        <v>0.83484130454614625</v>
      </c>
      <c r="AO734" s="28">
        <v>0.72699999999999998</v>
      </c>
      <c r="AP734" s="94">
        <f t="shared" si="191"/>
        <v>0.28849471805709453</v>
      </c>
      <c r="AQ734" s="94">
        <f t="shared" si="183"/>
        <v>0.34480702571949545</v>
      </c>
      <c r="AR734" s="94">
        <f t="shared" si="184"/>
        <v>0.40176152692759132</v>
      </c>
      <c r="AS734" s="94">
        <f t="shared" si="185"/>
        <v>0.45804473369286397</v>
      </c>
      <c r="AT734" s="94">
        <f t="shared" si="186"/>
        <v>0.51499841729115237</v>
      </c>
      <c r="AU734" s="94">
        <f t="shared" si="187"/>
        <v>0.57126696883439654</v>
      </c>
      <c r="AV734" s="94">
        <f t="shared" si="188"/>
        <v>0.6282214883506233</v>
      </c>
      <c r="AW734" s="94">
        <f t="shared" si="189"/>
        <v>0.68448135973507718</v>
      </c>
      <c r="AY734" s="28">
        <v>0.72699999999999998</v>
      </c>
      <c r="AZ734" s="34">
        <f>(((L734-VLOOKUP(AZ$6,Data!$N$4:$Y$11,Data!$W$1,FALSE)/1000)*VLOOKUP(AZ$6,Data!$N$4:$Y$11,Data!$P$1,FALSE)^1.5+VLOOKUP(AZ$6,Data!$N$4:$Y$11,Data!$W$1,FALSE)/1000*(Mannings_n_bot)^1.5)/L734)^0.67</f>
        <v>4.7826451431694617E-2</v>
      </c>
      <c r="BA734" s="34">
        <f>(((M734-VLOOKUP(BA$6,Data!$N$4:$Y$11,Data!$W$1,FALSE)/1000)*VLOOKUP(BA$6,Data!$N$4:$Y$11,Data!$P$1,FALSE)^1.5+VLOOKUP(BA$6,Data!$N$4:$Y$11,Data!$W$1,FALSE)/1000*(Mannings_n_bot)^1.5)/M734)^0.67</f>
        <v>4.7683449153459963E-2</v>
      </c>
      <c r="BB734" s="34">
        <f>(((N734-VLOOKUP(BB$6,Data!$N$4:$Y$11,Data!$W$1,FALSE)/1000)*VLOOKUP(BB$6,Data!$N$4:$Y$11,Data!$P$1,FALSE)^1.5+VLOOKUP(BB$6,Data!$N$4:$Y$11,Data!$W$1,FALSE)/1000*(Mannings_n_bot)^1.5)/N734)^0.67</f>
        <v>4.7496161751316678E-2</v>
      </c>
      <c r="BC734" s="34">
        <f>(((O734-VLOOKUP(BC$6,Data!$N$4:$Y$11,Data!$W$1,FALSE)/1000)*VLOOKUP(BC$6,Data!$N$4:$Y$11,Data!$P$1,FALSE)^1.5+VLOOKUP(BC$6,Data!$N$4:$Y$11,Data!$W$1,FALSE)/1000*(Mannings_n_bot)^1.5)/O734)^0.67</f>
        <v>4.7280524817704853E-2</v>
      </c>
      <c r="BD734" s="34">
        <f>(((P734-VLOOKUP(BD$6,Data!$N$4:$Y$11,Data!$W$1,FALSE)/1000)*VLOOKUP(BD$6,Data!$N$4:$Y$11,Data!$P$1,FALSE)^1.5+VLOOKUP(BD$6,Data!$N$4:$Y$11,Data!$W$1,FALSE)/1000*(Mannings_n_bot)^1.5)/P734)^0.67</f>
        <v>4.7038313680157526E-2</v>
      </c>
      <c r="BE734" s="34">
        <f>(((Q734-VLOOKUP(BE$6,Data!$N$4:$Y$11,Data!$W$1,FALSE)/1000)*VLOOKUP(BE$6,Data!$N$4:$Y$11,Data!$P$1,FALSE)^1.5+VLOOKUP(BE$6,Data!$N$4:$Y$11,Data!$W$1,FALSE)/1000*(Mannings_n_bot)^1.5)/Q734)^0.67</f>
        <v>4.6819991045221963E-2</v>
      </c>
      <c r="BF734" s="34">
        <f>(((R734-VLOOKUP(BF$6,Data!$N$4:$Y$11,Data!$W$1,FALSE)/1000)*VLOOKUP(BF$6,Data!$N$4:$Y$11,Data!$P$1,FALSE)^1.5+VLOOKUP(BF$6,Data!$N$4:$Y$11,Data!$W$1,FALSE)/1000*(Mannings_n_bot)^1.5)/R734)^0.67</f>
        <v>4.6674641040030301E-2</v>
      </c>
      <c r="BG734" s="34">
        <f>(((S734-VLOOKUP(BG$6,Data!$N$4:$Y$11,Data!$W$1,FALSE)/1000)*VLOOKUP(BG$6,Data!$N$4:$Y$11,Data!$P$1,FALSE)^1.5+VLOOKUP(BG$6,Data!$N$4:$Y$11,Data!$W$1,FALSE)/1000*(Mannings_n_bot)^1.5)/S734)^0.67</f>
        <v>4.6550840319485046E-2</v>
      </c>
    </row>
    <row r="735" spans="1:59" x14ac:dyDescent="0.25">
      <c r="A735" s="28">
        <v>0.72799999999999998</v>
      </c>
      <c r="B735" s="94">
        <v>0.81009711535991191</v>
      </c>
      <c r="C735" s="94">
        <v>1.1626543419703568</v>
      </c>
      <c r="D735" s="94">
        <v>1.5773837886818298</v>
      </c>
      <c r="E735" s="94">
        <v>2.0565771683959686</v>
      </c>
      <c r="F735" s="94">
        <v>2.5977450261675914</v>
      </c>
      <c r="G735" s="94">
        <v>3.2035731852848581</v>
      </c>
      <c r="H735" s="94">
        <v>3.8711791558727491</v>
      </c>
      <c r="I735" s="94">
        <v>4.6036415446175631</v>
      </c>
      <c r="K735" s="28">
        <v>0.72799999999999998</v>
      </c>
      <c r="L735" s="94">
        <v>2.8073369600045446</v>
      </c>
      <c r="M735" s="94">
        <v>3.3710859404705098</v>
      </c>
      <c r="N735" s="94">
        <v>3.9252230615494743</v>
      </c>
      <c r="O735" s="94">
        <v>4.4888223920475392</v>
      </c>
      <c r="P735" s="94">
        <v>5.0429647928515795</v>
      </c>
      <c r="Q735" s="94">
        <v>5.6064872452965338</v>
      </c>
      <c r="R735" s="94">
        <v>6.1606393813012001</v>
      </c>
      <c r="S735" s="94">
        <v>6.7241156462480713</v>
      </c>
      <c r="U735" s="28">
        <v>0.72799999999999998</v>
      </c>
      <c r="V735" s="94">
        <v>1.0654015175396598</v>
      </c>
      <c r="W735" s="94">
        <v>1.2783426921960896</v>
      </c>
      <c r="X735" s="94">
        <v>1.4886459433777217</v>
      </c>
      <c r="Y735" s="94">
        <v>1.7015270292030769</v>
      </c>
      <c r="Z735" s="94">
        <v>1.9118305709425905</v>
      </c>
      <c r="AA735" s="94">
        <v>2.1246810447136979</v>
      </c>
      <c r="AB735" s="94">
        <v>2.3349874557552406</v>
      </c>
      <c r="AC735" s="94">
        <v>2.5478196481623576</v>
      </c>
      <c r="AE735" s="28">
        <v>0.72799999999999998</v>
      </c>
      <c r="AF735" s="94">
        <f t="shared" si="190"/>
        <v>0.83518890982747906</v>
      </c>
      <c r="AG735" s="94">
        <f t="shared" si="176"/>
        <v>0.83545352022272723</v>
      </c>
      <c r="AH735" s="94">
        <f t="shared" si="177"/>
        <v>0.83541508635946449</v>
      </c>
      <c r="AI735" s="94">
        <f t="shared" si="178"/>
        <v>0.83558596234352311</v>
      </c>
      <c r="AJ735" s="94">
        <f t="shared" si="179"/>
        <v>0.83554180965674862</v>
      </c>
      <c r="AK735" s="94">
        <f t="shared" si="180"/>
        <v>0.83566607292797801</v>
      </c>
      <c r="AL735" s="94">
        <f t="shared" si="181"/>
        <v>0.83562285266481973</v>
      </c>
      <c r="AM735" s="94">
        <f t="shared" si="182"/>
        <v>0.83571975131778009</v>
      </c>
      <c r="AO735" s="28">
        <v>0.72799999999999998</v>
      </c>
      <c r="AP735" s="94">
        <f t="shared" si="191"/>
        <v>0.28856426104210892</v>
      </c>
      <c r="AQ735" s="94">
        <f t="shared" si="183"/>
        <v>0.34489015186841621</v>
      </c>
      <c r="AR735" s="94">
        <f t="shared" si="184"/>
        <v>0.40185838204546792</v>
      </c>
      <c r="AS735" s="94">
        <f t="shared" si="185"/>
        <v>0.45815516604965917</v>
      </c>
      <c r="AT735" s="94">
        <f t="shared" si="186"/>
        <v>0.51512257825989671</v>
      </c>
      <c r="AU735" s="94">
        <f t="shared" si="187"/>
        <v>0.57140470407249044</v>
      </c>
      <c r="AV735" s="94">
        <f t="shared" si="188"/>
        <v>0.62837295226572898</v>
      </c>
      <c r="AW735" s="94">
        <f t="shared" si="189"/>
        <v>0.68464639616754774</v>
      </c>
      <c r="AY735" s="28">
        <v>0.72799999999999998</v>
      </c>
      <c r="AZ735" s="34">
        <f>(((L735-VLOOKUP(AZ$6,Data!$N$4:$Y$11,Data!$W$1,FALSE)/1000)*VLOOKUP(AZ$6,Data!$N$4:$Y$11,Data!$P$1,FALSE)^1.5+VLOOKUP(AZ$6,Data!$N$4:$Y$11,Data!$W$1,FALSE)/1000*(Mannings_n_bot)^1.5)/L735)^0.67</f>
        <v>4.781496348074004E-2</v>
      </c>
      <c r="BA735" s="34">
        <f>(((M735-VLOOKUP(BA$6,Data!$N$4:$Y$11,Data!$W$1,FALSE)/1000)*VLOOKUP(BA$6,Data!$N$4:$Y$11,Data!$P$1,FALSE)^1.5+VLOOKUP(BA$6,Data!$N$4:$Y$11,Data!$W$1,FALSE)/1000*(Mannings_n_bot)^1.5)/M735)^0.67</f>
        <v>4.7671754656053084E-2</v>
      </c>
      <c r="BB735" s="34">
        <f>(((N735-VLOOKUP(BB$6,Data!$N$4:$Y$11,Data!$W$1,FALSE)/1000)*VLOOKUP(BB$6,Data!$N$4:$Y$11,Data!$P$1,FALSE)^1.5+VLOOKUP(BB$6,Data!$N$4:$Y$11,Data!$W$1,FALSE)/1000*(Mannings_n_bot)^1.5)/N735)^0.67</f>
        <v>4.748427158886797E-2</v>
      </c>
      <c r="BC735" s="34">
        <f>(((O735-VLOOKUP(BC$6,Data!$N$4:$Y$11,Data!$W$1,FALSE)/1000)*VLOOKUP(BC$6,Data!$N$4:$Y$11,Data!$P$1,FALSE)^1.5+VLOOKUP(BC$6,Data!$N$4:$Y$11,Data!$W$1,FALSE)/1000*(Mannings_n_bot)^1.5)/O735)^0.67</f>
        <v>4.7268364977496875E-2</v>
      </c>
      <c r="BD735" s="34">
        <f>(((P735-VLOOKUP(BD$6,Data!$N$4:$Y$11,Data!$W$1,FALSE)/1000)*VLOOKUP(BD$6,Data!$N$4:$Y$11,Data!$P$1,FALSE)^1.5+VLOOKUP(BD$6,Data!$N$4:$Y$11,Data!$W$1,FALSE)/1000*(Mannings_n_bot)^1.5)/P735)^0.67</f>
        <v>4.7025898006561907E-2</v>
      </c>
      <c r="BE735" s="34">
        <f>(((Q735-VLOOKUP(BE$6,Data!$N$4:$Y$11,Data!$W$1,FALSE)/1000)*VLOOKUP(BE$6,Data!$N$4:$Y$11,Data!$P$1,FALSE)^1.5+VLOOKUP(BE$6,Data!$N$4:$Y$11,Data!$W$1,FALSE)/1000*(Mannings_n_bot)^1.5)/Q735)^0.67</f>
        <v>4.6807309331190504E-2</v>
      </c>
      <c r="BF735" s="34">
        <f>(((R735-VLOOKUP(BF$6,Data!$N$4:$Y$11,Data!$W$1,FALSE)/1000)*VLOOKUP(BF$6,Data!$N$4:$Y$11,Data!$P$1,FALSE)^1.5+VLOOKUP(BF$6,Data!$N$4:$Y$11,Data!$W$1,FALSE)/1000*(Mannings_n_bot)^1.5)/R735)^0.67</f>
        <v>4.666180852816515E-2</v>
      </c>
      <c r="BG735" s="34">
        <f>(((S735-VLOOKUP(BG$6,Data!$N$4:$Y$11,Data!$W$1,FALSE)/1000)*VLOOKUP(BG$6,Data!$N$4:$Y$11,Data!$P$1,FALSE)^1.5+VLOOKUP(BG$6,Data!$N$4:$Y$11,Data!$W$1,FALSE)/1000*(Mannings_n_bot)^1.5)/S735)^0.67</f>
        <v>4.6537850054057646E-2</v>
      </c>
    </row>
    <row r="736" spans="1:59" x14ac:dyDescent="0.25">
      <c r="A736" s="28">
        <v>0.72899999999999998</v>
      </c>
      <c r="B736" s="94">
        <v>0.81095011129258388</v>
      </c>
      <c r="C736" s="94">
        <v>1.1638765684852477</v>
      </c>
      <c r="D736" s="94">
        <v>1.5790423878063198</v>
      </c>
      <c r="E736" s="94">
        <v>2.0587373545375458</v>
      </c>
      <c r="F736" s="94">
        <v>2.6004743874033971</v>
      </c>
      <c r="G736" s="94">
        <v>3.2069364889859249</v>
      </c>
      <c r="H736" s="94">
        <v>3.8752444367701284</v>
      </c>
      <c r="I736" s="94">
        <v>4.6084731230506968</v>
      </c>
      <c r="K736" s="28">
        <v>0.72899999999999998</v>
      </c>
      <c r="L736" s="94">
        <v>2.8096249790715229</v>
      </c>
      <c r="M736" s="94">
        <v>3.3738275473452104</v>
      </c>
      <c r="N736" s="94">
        <v>3.9284163267688426</v>
      </c>
      <c r="O736" s="94">
        <v>4.4924690993541407</v>
      </c>
      <c r="P736" s="94">
        <v>5.047063153535416</v>
      </c>
      <c r="Q736" s="94">
        <v>5.61103897466249</v>
      </c>
      <c r="R736" s="94">
        <v>6.165642767770164</v>
      </c>
      <c r="S736" s="94">
        <v>6.7295723579196949</v>
      </c>
      <c r="U736" s="28">
        <v>0.72899999999999998</v>
      </c>
      <c r="V736" s="94">
        <v>1.0637684092568682</v>
      </c>
      <c r="W736" s="94">
        <v>1.2763794651461786</v>
      </c>
      <c r="X736" s="94">
        <v>1.4863603698935066</v>
      </c>
      <c r="Y736" s="94">
        <v>1.6989114124142075</v>
      </c>
      <c r="Z736" s="94">
        <v>1.9088926016929031</v>
      </c>
      <c r="AA736" s="94">
        <v>2.1214130714336314</v>
      </c>
      <c r="AB736" s="94">
        <v>2.331397123184372</v>
      </c>
      <c r="AC736" s="94">
        <v>2.5438993353725481</v>
      </c>
      <c r="AE736" s="28">
        <v>0.72899999999999998</v>
      </c>
      <c r="AF736" s="94">
        <f t="shared" si="190"/>
        <v>0.83606832629445305</v>
      </c>
      <c r="AG736" s="94">
        <f t="shared" si="176"/>
        <v>0.83633178077490888</v>
      </c>
      <c r="AH736" s="94">
        <f t="shared" si="177"/>
        <v>0.83629351476779712</v>
      </c>
      <c r="AI736" s="94">
        <f t="shared" si="178"/>
        <v>0.8364636445641026</v>
      </c>
      <c r="AJ736" s="94">
        <f t="shared" si="179"/>
        <v>0.83641968466110828</v>
      </c>
      <c r="AK736" s="94">
        <f t="shared" si="180"/>
        <v>0.83654340540436556</v>
      </c>
      <c r="AL736" s="94">
        <f t="shared" si="181"/>
        <v>0.83650037382402476</v>
      </c>
      <c r="AM736" s="94">
        <f t="shared" si="182"/>
        <v>0.83659684947746016</v>
      </c>
      <c r="AO736" s="28">
        <v>0.72899999999999998</v>
      </c>
      <c r="AP736" s="94">
        <f t="shared" si="191"/>
        <v>0.28863286642638436</v>
      </c>
      <c r="AQ736" s="94">
        <f t="shared" si="183"/>
        <v>0.34497215763179007</v>
      </c>
      <c r="AR736" s="94">
        <f t="shared" si="184"/>
        <v>0.40195393167635474</v>
      </c>
      <c r="AS736" s="94">
        <f t="shared" si="185"/>
        <v>0.45826411022693953</v>
      </c>
      <c r="AT736" s="94">
        <f t="shared" si="186"/>
        <v>0.51524506595123376</v>
      </c>
      <c r="AU736" s="94">
        <f t="shared" si="187"/>
        <v>0.5715405833870234</v>
      </c>
      <c r="AV736" s="94">
        <f t="shared" si="188"/>
        <v>0.62852237515726694</v>
      </c>
      <c r="AW736" s="94">
        <f t="shared" si="189"/>
        <v>0.6848092089577158</v>
      </c>
      <c r="AY736" s="28">
        <v>0.72899999999999998</v>
      </c>
      <c r="AZ736" s="34">
        <f>(((L736-VLOOKUP(AZ$6,Data!$N$4:$Y$11,Data!$W$1,FALSE)/1000)*VLOOKUP(AZ$6,Data!$N$4:$Y$11,Data!$P$1,FALSE)^1.5+VLOOKUP(AZ$6,Data!$N$4:$Y$11,Data!$W$1,FALSE)/1000*(Mannings_n_bot)^1.5)/L736)^0.67</f>
        <v>4.780347529873083E-2</v>
      </c>
      <c r="BA736" s="34">
        <f>(((M736-VLOOKUP(BA$6,Data!$N$4:$Y$11,Data!$W$1,FALSE)/1000)*VLOOKUP(BA$6,Data!$N$4:$Y$11,Data!$P$1,FALSE)^1.5+VLOOKUP(BA$6,Data!$N$4:$Y$11,Data!$W$1,FALSE)/1000*(Mannings_n_bot)^1.5)/M736)^0.67</f>
        <v>4.766005981953704E-2</v>
      </c>
      <c r="BB736" s="34">
        <f>(((N736-VLOOKUP(BB$6,Data!$N$4:$Y$11,Data!$W$1,FALSE)/1000)*VLOOKUP(BB$6,Data!$N$4:$Y$11,Data!$P$1,FALSE)^1.5+VLOOKUP(BB$6,Data!$N$4:$Y$11,Data!$W$1,FALSE)/1000*(Mannings_n_bot)^1.5)/N736)^0.67</f>
        <v>4.7472381062888452E-2</v>
      </c>
      <c r="BC736" s="34">
        <f>(((O736-VLOOKUP(BC$6,Data!$N$4:$Y$11,Data!$W$1,FALSE)/1000)*VLOOKUP(BC$6,Data!$N$4:$Y$11,Data!$P$1,FALSE)^1.5+VLOOKUP(BC$6,Data!$N$4:$Y$11,Data!$W$1,FALSE)/1000*(Mannings_n_bot)^1.5)/O736)^0.67</f>
        <v>4.7256204674161896E-2</v>
      </c>
      <c r="BD736" s="34">
        <f>(((P736-VLOOKUP(BD$6,Data!$N$4:$Y$11,Data!$W$1,FALSE)/1000)*VLOOKUP(BD$6,Data!$N$4:$Y$11,Data!$P$1,FALSE)^1.5+VLOOKUP(BD$6,Data!$N$4:$Y$11,Data!$W$1,FALSE)/1000*(Mannings_n_bot)^1.5)/P736)^0.67</f>
        <v>4.7013481831998924E-2</v>
      </c>
      <c r="BE736" s="34">
        <f>(((Q736-VLOOKUP(BE$6,Data!$N$4:$Y$11,Data!$W$1,FALSE)/1000)*VLOOKUP(BE$6,Data!$N$4:$Y$11,Data!$P$1,FALSE)^1.5+VLOOKUP(BE$6,Data!$N$4:$Y$11,Data!$W$1,FALSE)/1000*(Mannings_n_bot)^1.5)/Q736)^0.67</f>
        <v>4.6794627024030228E-2</v>
      </c>
      <c r="BF736" s="34">
        <f>(((R736-VLOOKUP(BF$6,Data!$N$4:$Y$11,Data!$W$1,FALSE)/1000)*VLOOKUP(BF$6,Data!$N$4:$Y$11,Data!$P$1,FALSE)^1.5+VLOOKUP(BF$6,Data!$N$4:$Y$11,Data!$W$1,FALSE)/1000*(Mannings_n_bot)^1.5)/R736)^0.67</f>
        <v>4.6648975403806553E-2</v>
      </c>
      <c r="BG736" s="34">
        <f>(((S736-VLOOKUP(BG$6,Data!$N$4:$Y$11,Data!$W$1,FALSE)/1000)*VLOOKUP(BG$6,Data!$N$4:$Y$11,Data!$P$1,FALSE)^1.5+VLOOKUP(BG$6,Data!$N$4:$Y$11,Data!$W$1,FALSE)/1000*(Mannings_n_bot)^1.5)/S736)^0.67</f>
        <v>4.6524859111675455E-2</v>
      </c>
    </row>
    <row r="737" spans="1:59" x14ac:dyDescent="0.25">
      <c r="A737" s="28">
        <v>0.73</v>
      </c>
      <c r="B737" s="94">
        <v>0.81180179672892427</v>
      </c>
      <c r="C737" s="94">
        <v>1.1650969136928062</v>
      </c>
      <c r="D737" s="94">
        <v>1.5806984346388226</v>
      </c>
      <c r="E737" s="94">
        <v>2.0608942124741403</v>
      </c>
      <c r="F737" s="94">
        <v>2.6031995448310834</v>
      </c>
      <c r="G737" s="94">
        <v>3.2102946078662038</v>
      </c>
      <c r="H737" s="94">
        <v>3.879303452625555</v>
      </c>
      <c r="I737" s="94">
        <v>4.6132972503304659</v>
      </c>
      <c r="K737" s="28">
        <v>0.73</v>
      </c>
      <c r="L737" s="94">
        <v>2.8119165187389061</v>
      </c>
      <c r="M737" s="94">
        <v>3.3765733807380296</v>
      </c>
      <c r="N737" s="94">
        <v>3.9316145134400573</v>
      </c>
      <c r="O737" s="94">
        <v>4.4961214338294901</v>
      </c>
      <c r="P737" s="94">
        <v>5.0511678363281458</v>
      </c>
      <c r="Q737" s="94">
        <v>5.6155977317512269</v>
      </c>
      <c r="R737" s="94">
        <v>6.1706538769147263</v>
      </c>
      <c r="S737" s="94">
        <v>6.7350374978189693</v>
      </c>
      <c r="U737" s="28">
        <v>0.73</v>
      </c>
      <c r="V737" s="94">
        <v>1.0621303721835511</v>
      </c>
      <c r="W737" s="94">
        <v>1.2744103401611835</v>
      </c>
      <c r="X737" s="94">
        <v>1.4840679254857503</v>
      </c>
      <c r="Y737" s="94">
        <v>1.6962879558945154</v>
      </c>
      <c r="Z737" s="94">
        <v>1.9059458197486694</v>
      </c>
      <c r="AA737" s="94">
        <v>2.1181353168197794</v>
      </c>
      <c r="AB737" s="94">
        <v>2.3277960363148926</v>
      </c>
      <c r="AC737" s="94">
        <v>2.5399672997436133</v>
      </c>
      <c r="AE737" s="28">
        <v>0.73</v>
      </c>
      <c r="AF737" s="94">
        <f t="shared" si="190"/>
        <v>0.8369463916740304</v>
      </c>
      <c r="AG737" s="94">
        <f t="shared" si="176"/>
        <v>0.83720868946800664</v>
      </c>
      <c r="AH737" s="94">
        <f t="shared" si="177"/>
        <v>0.83717059142949335</v>
      </c>
      <c r="AI737" s="94">
        <f t="shared" si="178"/>
        <v>0.83733997453716813</v>
      </c>
      <c r="AJ737" s="94">
        <f t="shared" si="179"/>
        <v>0.8372962075476087</v>
      </c>
      <c r="AK737" s="94">
        <f t="shared" si="180"/>
        <v>0.83741938539757999</v>
      </c>
      <c r="AL737" s="94">
        <f t="shared" si="181"/>
        <v>0.83737654262726335</v>
      </c>
      <c r="AM737" s="94">
        <f t="shared" si="182"/>
        <v>0.83747259499576343</v>
      </c>
      <c r="AO737" s="28">
        <v>0.73</v>
      </c>
      <c r="AP737" s="94">
        <f t="shared" si="191"/>
        <v>0.28870053265059331</v>
      </c>
      <c r="AQ737" s="94">
        <f t="shared" si="183"/>
        <v>0.34505304115089208</v>
      </c>
      <c r="AR737" s="94">
        <f t="shared" si="184"/>
        <v>0.40204817365366624</v>
      </c>
      <c r="AS737" s="94">
        <f t="shared" si="185"/>
        <v>0.45837156375885757</v>
      </c>
      <c r="AT737" s="94">
        <f t="shared" si="186"/>
        <v>0.51536587759147434</v>
      </c>
      <c r="AU737" s="94">
        <f t="shared" si="187"/>
        <v>0.57167460370511114</v>
      </c>
      <c r="AV737" s="94">
        <f t="shared" si="188"/>
        <v>0.62866975364451538</v>
      </c>
      <c r="AW737" s="94">
        <f t="shared" si="189"/>
        <v>0.68496979442570383</v>
      </c>
      <c r="AY737" s="28">
        <v>0.73</v>
      </c>
      <c r="AZ737" s="34">
        <f>(((L737-VLOOKUP(AZ$6,Data!$N$4:$Y$11,Data!$W$1,FALSE)/1000)*VLOOKUP(AZ$6,Data!$N$4:$Y$11,Data!$P$1,FALSE)^1.5+VLOOKUP(AZ$6,Data!$N$4:$Y$11,Data!$W$1,FALSE)/1000*(Mannings_n_bot)^1.5)/L737)^0.67</f>
        <v>4.7791986818667455E-2</v>
      </c>
      <c r="BA737" s="34">
        <f>(((M737-VLOOKUP(BA$6,Data!$N$4:$Y$11,Data!$W$1,FALSE)/1000)*VLOOKUP(BA$6,Data!$N$4:$Y$11,Data!$P$1,FALSE)^1.5+VLOOKUP(BA$6,Data!$N$4:$Y$11,Data!$W$1,FALSE)/1000*(Mannings_n_bot)^1.5)/M737)^0.67</f>
        <v>4.764836457577476E-2</v>
      </c>
      <c r="BB737" s="34">
        <f>(((N737-VLOOKUP(BB$6,Data!$N$4:$Y$11,Data!$W$1,FALSE)/1000)*VLOOKUP(BB$6,Data!$N$4:$Y$11,Data!$P$1,FALSE)^1.5+VLOOKUP(BB$6,Data!$N$4:$Y$11,Data!$W$1,FALSE)/1000*(Mannings_n_bot)^1.5)/N737)^0.67</f>
        <v>4.7460490104066798E-2</v>
      </c>
      <c r="BC737" s="34">
        <f>(((O737-VLOOKUP(BC$6,Data!$N$4:$Y$11,Data!$W$1,FALSE)/1000)*VLOOKUP(BC$6,Data!$N$4:$Y$11,Data!$P$1,FALSE)^1.5+VLOOKUP(BC$6,Data!$N$4:$Y$11,Data!$W$1,FALSE)/1000*(Mannings_n_bot)^1.5)/O737)^0.67</f>
        <v>4.7244043836842914E-2</v>
      </c>
      <c r="BD737" s="34">
        <f>(((P737-VLOOKUP(BD$6,Data!$N$4:$Y$11,Data!$W$1,FALSE)/1000)*VLOOKUP(BD$6,Data!$N$4:$Y$11,Data!$P$1,FALSE)^1.5+VLOOKUP(BD$6,Data!$N$4:$Y$11,Data!$W$1,FALSE)/1000*(Mannings_n_bot)^1.5)/P737)^0.67</f>
        <v>4.7001065084073562E-2</v>
      </c>
      <c r="BE737" s="34">
        <f>(((Q737-VLOOKUP(BE$6,Data!$N$4:$Y$11,Data!$W$1,FALSE)/1000)*VLOOKUP(BE$6,Data!$N$4:$Y$11,Data!$P$1,FALSE)^1.5+VLOOKUP(BE$6,Data!$N$4:$Y$11,Data!$W$1,FALSE)/1000*(Mannings_n_bot)^1.5)/Q737)^0.67</f>
        <v>4.6781944049801939E-2</v>
      </c>
      <c r="BF737" s="34">
        <f>(((R737-VLOOKUP(BF$6,Data!$N$4:$Y$11,Data!$W$1,FALSE)/1000)*VLOOKUP(BF$6,Data!$N$4:$Y$11,Data!$P$1,FALSE)^1.5+VLOOKUP(BF$6,Data!$N$4:$Y$11,Data!$W$1,FALSE)/1000*(Mannings_n_bot)^1.5)/R737)^0.67</f>
        <v>4.6636141592099778E-2</v>
      </c>
      <c r="BG737" s="34">
        <f>(((S737-VLOOKUP(BG$6,Data!$N$4:$Y$11,Data!$W$1,FALSE)/1000)*VLOOKUP(BG$6,Data!$N$4:$Y$11,Data!$P$1,FALSE)^1.5+VLOOKUP(BG$6,Data!$N$4:$Y$11,Data!$W$1,FALSE)/1000*(Mannings_n_bot)^1.5)/S737)^0.67</f>
        <v>4.6511867416574294E-2</v>
      </c>
    </row>
    <row r="738" spans="1:59" x14ac:dyDescent="0.25">
      <c r="A738" s="28">
        <v>0.73099999999999998</v>
      </c>
      <c r="B738" s="94">
        <v>0.81265216771061854</v>
      </c>
      <c r="C738" s="94">
        <v>1.1663153719365924</v>
      </c>
      <c r="D738" s="94">
        <v>1.5823519215003556</v>
      </c>
      <c r="E738" s="94">
        <v>2.0630477322220053</v>
      </c>
      <c r="F738" s="94">
        <v>2.6059204858306315</v>
      </c>
      <c r="G738" s="94">
        <v>3.2136475263942703</v>
      </c>
      <c r="H738" s="94">
        <v>3.8833561846575999</v>
      </c>
      <c r="I738" s="94">
        <v>4.6181139041573989</v>
      </c>
      <c r="K738" s="28">
        <v>0.73099999999999998</v>
      </c>
      <c r="L738" s="94">
        <v>2.8142116005409217</v>
      </c>
      <c r="M738" s="94">
        <v>3.3793234664671545</v>
      </c>
      <c r="N738" s="94">
        <v>3.9348176516321103</v>
      </c>
      <c r="O738" s="94">
        <v>4.4997794298252956</v>
      </c>
      <c r="P738" s="94">
        <v>5.0552788798322492</v>
      </c>
      <c r="Q738" s="94">
        <v>5.6201635594473069</v>
      </c>
      <c r="R738" s="94">
        <v>6.1756727558702549</v>
      </c>
      <c r="S738" s="94">
        <v>6.7405111173629759</v>
      </c>
      <c r="U738" s="28">
        <v>0.73099999999999998</v>
      </c>
      <c r="V738" s="94">
        <v>1.0604873834805626</v>
      </c>
      <c r="W738" s="94">
        <v>1.2724352898595046</v>
      </c>
      <c r="X738" s="94">
        <v>1.4817685782644321</v>
      </c>
      <c r="Y738" s="94">
        <v>1.6936566232130148</v>
      </c>
      <c r="Z738" s="94">
        <v>1.9029901841704944</v>
      </c>
      <c r="AA738" s="94">
        <v>2.1148477353925368</v>
      </c>
      <c r="AB738" s="94">
        <v>2.3241841451587302</v>
      </c>
      <c r="AC738" s="94">
        <v>2.5360234867477205</v>
      </c>
      <c r="AE738" s="28">
        <v>0.73099999999999998</v>
      </c>
      <c r="AF738" s="94">
        <f t="shared" si="190"/>
        <v>0.83782310188529274</v>
      </c>
      <c r="AG738" s="94">
        <f t="shared" si="176"/>
        <v>0.83808424223744837</v>
      </c>
      <c r="AH738" s="94">
        <f t="shared" si="177"/>
        <v>0.83804631227760484</v>
      </c>
      <c r="AI738" s="94">
        <f t="shared" si="178"/>
        <v>0.8382149482063298</v>
      </c>
      <c r="AJ738" s="94">
        <f t="shared" si="179"/>
        <v>0.83817137425713206</v>
      </c>
      <c r="AK738" s="94">
        <f t="shared" si="180"/>
        <v>0.83829400885618155</v>
      </c>
      <c r="AL738" s="94">
        <f t="shared" si="181"/>
        <v>0.83825135502042425</v>
      </c>
      <c r="AM738" s="94">
        <f t="shared" si="182"/>
        <v>0.83834698382456674</v>
      </c>
      <c r="AO738" s="28">
        <v>0.73099999999999998</v>
      </c>
      <c r="AP738" s="94">
        <f t="shared" si="191"/>
        <v>0.28876725813880449</v>
      </c>
      <c r="AQ738" s="94">
        <f t="shared" si="183"/>
        <v>0.34513280054717382</v>
      </c>
      <c r="AR738" s="94">
        <f t="shared" si="184"/>
        <v>0.40214110578771473</v>
      </c>
      <c r="AS738" s="94">
        <f t="shared" si="185"/>
        <v>0.45847752415324577</v>
      </c>
      <c r="AT738" s="94">
        <f t="shared" si="186"/>
        <v>0.51548501037733141</v>
      </c>
      <c r="AU738" s="94">
        <f t="shared" si="187"/>
        <v>0.57180676192105406</v>
      </c>
      <c r="AV738" s="94">
        <f t="shared" si="188"/>
        <v>0.62881508431065991</v>
      </c>
      <c r="AW738" s="94">
        <f t="shared" si="189"/>
        <v>0.68512814885232298</v>
      </c>
      <c r="AY738" s="28">
        <v>0.73099999999999998</v>
      </c>
      <c r="AZ738" s="34">
        <f>(((L738-VLOOKUP(AZ$6,Data!$N$4:$Y$11,Data!$W$1,FALSE)/1000)*VLOOKUP(AZ$6,Data!$N$4:$Y$11,Data!$P$1,FALSE)^1.5+VLOOKUP(AZ$6,Data!$N$4:$Y$11,Data!$W$1,FALSE)/1000*(Mannings_n_bot)^1.5)/L738)^0.67</f>
        <v>4.7780497973092237E-2</v>
      </c>
      <c r="BA738" s="34">
        <f>(((M738-VLOOKUP(BA$6,Data!$N$4:$Y$11,Data!$W$1,FALSE)/1000)*VLOOKUP(BA$6,Data!$N$4:$Y$11,Data!$P$1,FALSE)^1.5+VLOOKUP(BA$6,Data!$N$4:$Y$11,Data!$W$1,FALSE)/1000*(Mannings_n_bot)^1.5)/M738)^0.67</f>
        <v>4.7636668856160434E-2</v>
      </c>
      <c r="BB738" s="34">
        <f>(((N738-VLOOKUP(BB$6,Data!$N$4:$Y$11,Data!$W$1,FALSE)/1000)*VLOOKUP(BB$6,Data!$N$4:$Y$11,Data!$P$1,FALSE)^1.5+VLOOKUP(BB$6,Data!$N$4:$Y$11,Data!$W$1,FALSE)/1000*(Mannings_n_bot)^1.5)/N738)^0.67</f>
        <v>4.7448598642614574E-2</v>
      </c>
      <c r="BC738" s="34">
        <f>(((O738-VLOOKUP(BC$6,Data!$N$4:$Y$11,Data!$W$1,FALSE)/1000)*VLOOKUP(BC$6,Data!$N$4:$Y$11,Data!$P$1,FALSE)^1.5+VLOOKUP(BC$6,Data!$N$4:$Y$11,Data!$W$1,FALSE)/1000*(Mannings_n_bot)^1.5)/O738)^0.67</f>
        <v>4.7231882394192848E-2</v>
      </c>
      <c r="BD738" s="34">
        <f>(((P738-VLOOKUP(BD$6,Data!$N$4:$Y$11,Data!$W$1,FALSE)/1000)*VLOOKUP(BD$6,Data!$N$4:$Y$11,Data!$P$1,FALSE)^1.5+VLOOKUP(BD$6,Data!$N$4:$Y$11,Data!$W$1,FALSE)/1000*(Mannings_n_bot)^1.5)/P738)^0.67</f>
        <v>4.6988647689889723E-2</v>
      </c>
      <c r="BE738" s="34">
        <f>(((Q738-VLOOKUP(BE$6,Data!$N$4:$Y$11,Data!$W$1,FALSE)/1000)*VLOOKUP(BE$6,Data!$N$4:$Y$11,Data!$P$1,FALSE)^1.5+VLOOKUP(BE$6,Data!$N$4:$Y$11,Data!$W$1,FALSE)/1000*(Mannings_n_bot)^1.5)/Q738)^0.67</f>
        <v>4.6769260334052931E-2</v>
      </c>
      <c r="BF738" s="34">
        <f>(((R738-VLOOKUP(BF$6,Data!$N$4:$Y$11,Data!$W$1,FALSE)/1000)*VLOOKUP(BF$6,Data!$N$4:$Y$11,Data!$P$1,FALSE)^1.5+VLOOKUP(BF$6,Data!$N$4:$Y$11,Data!$W$1,FALSE)/1000*(Mannings_n_bot)^1.5)/R738)^0.67</f>
        <v>4.6623307017670132E-2</v>
      </c>
      <c r="BG738" s="34">
        <f>(((S738-VLOOKUP(BG$6,Data!$N$4:$Y$11,Data!$W$1,FALSE)/1000)*VLOOKUP(BG$6,Data!$N$4:$Y$11,Data!$P$1,FALSE)^1.5+VLOOKUP(BG$6,Data!$N$4:$Y$11,Data!$W$1,FALSE)/1000*(Mannings_n_bot)^1.5)/S738)^0.67</f>
        <v>4.6498874892462114E-2</v>
      </c>
    </row>
    <row r="739" spans="1:59" x14ac:dyDescent="0.25">
      <c r="A739" s="28">
        <v>0.73199999999999998</v>
      </c>
      <c r="B739" s="94">
        <v>0.81350122026096727</v>
      </c>
      <c r="C739" s="94">
        <v>1.167531937533844</v>
      </c>
      <c r="D739" s="94">
        <v>1.5840028406762166</v>
      </c>
      <c r="E739" s="94">
        <v>2.0651979037508941</v>
      </c>
      <c r="F739" s="94">
        <v>2.6086371977232607</v>
      </c>
      <c r="G739" s="94">
        <v>3.2169952289663151</v>
      </c>
      <c r="H739" s="94">
        <v>3.8874026139973399</v>
      </c>
      <c r="I739" s="94">
        <v>4.6229230621280628</v>
      </c>
      <c r="K739" s="28">
        <v>0.73199999999999998</v>
      </c>
      <c r="L739" s="94">
        <v>2.8165102462111209</v>
      </c>
      <c r="M739" s="94">
        <v>3.3820778305898131</v>
      </c>
      <c r="N739" s="94">
        <v>3.9380257716923861</v>
      </c>
      <c r="O739" s="94">
        <v>4.5034431220113547</v>
      </c>
      <c r="P739" s="94">
        <v>5.0593963230076406</v>
      </c>
      <c r="Q739" s="94">
        <v>5.6247365010324231</v>
      </c>
      <c r="R739" s="94">
        <v>6.1806994522086045</v>
      </c>
      <c r="S739" s="94">
        <v>6.7459932684449671</v>
      </c>
      <c r="U739" s="28">
        <v>0.73199999999999998</v>
      </c>
      <c r="V739" s="94">
        <v>1.0588394200977473</v>
      </c>
      <c r="W739" s="94">
        <v>1.2704542866066217</v>
      </c>
      <c r="X739" s="94">
        <v>1.4794622960449553</v>
      </c>
      <c r="Y739" s="94">
        <v>1.6910173776022499</v>
      </c>
      <c r="Z739" s="94">
        <v>1.9000256536408586</v>
      </c>
      <c r="AA739" s="94">
        <v>2.1115502812522906</v>
      </c>
      <c r="AB739" s="94">
        <v>2.3205613992661425</v>
      </c>
      <c r="AC739" s="94">
        <v>2.5320678413534874</v>
      </c>
      <c r="AE739" s="28">
        <v>0.73199999999999998</v>
      </c>
      <c r="AF739" s="94">
        <f t="shared" si="190"/>
        <v>0.83869845282836697</v>
      </c>
      <c r="AG739" s="94">
        <f t="shared" si="176"/>
        <v>0.83895843499974709</v>
      </c>
      <c r="AH739" s="94">
        <f t="shared" si="177"/>
        <v>0.83892067322626585</v>
      </c>
      <c r="AI739" s="94">
        <f t="shared" si="178"/>
        <v>0.83908856149630495</v>
      </c>
      <c r="AJ739" s="94">
        <f t="shared" si="179"/>
        <v>0.83904518071166012</v>
      </c>
      <c r="AK739" s="94">
        <f t="shared" si="180"/>
        <v>0.83916727170984806</v>
      </c>
      <c r="AL739" s="94">
        <f t="shared" si="181"/>
        <v>0.83912480693050973</v>
      </c>
      <c r="AM739" s="94">
        <f t="shared" si="182"/>
        <v>0.83922001189687401</v>
      </c>
      <c r="AO739" s="28">
        <v>0.73199999999999998</v>
      </c>
      <c r="AP739" s="94">
        <f t="shared" si="191"/>
        <v>0.28883304129829485</v>
      </c>
      <c r="AQ739" s="94">
        <f t="shared" si="183"/>
        <v>0.34521143392203774</v>
      </c>
      <c r="AR739" s="94">
        <f t="shared" si="184"/>
        <v>0.40223272586544895</v>
      </c>
      <c r="AS739" s="94">
        <f t="shared" si="185"/>
        <v>0.45858198889131813</v>
      </c>
      <c r="AT739" s="94">
        <f t="shared" si="186"/>
        <v>0.51560246147558442</v>
      </c>
      <c r="AU739" s="94">
        <f t="shared" si="187"/>
        <v>0.57193705489596425</v>
      </c>
      <c r="AV739" s="94">
        <f t="shared" si="188"/>
        <v>0.62895836370238312</v>
      </c>
      <c r="AW739" s="94">
        <f t="shared" si="189"/>
        <v>0.68528426847862867</v>
      </c>
      <c r="AY739" s="28">
        <v>0.73199999999999998</v>
      </c>
      <c r="AZ739" s="34">
        <f>(((L739-VLOOKUP(AZ$6,Data!$N$4:$Y$11,Data!$W$1,FALSE)/1000)*VLOOKUP(AZ$6,Data!$N$4:$Y$11,Data!$P$1,FALSE)^1.5+VLOOKUP(AZ$6,Data!$N$4:$Y$11,Data!$W$1,FALSE)/1000*(Mannings_n_bot)^1.5)/L739)^0.67</f>
        <v>4.7769008694082661E-2</v>
      </c>
      <c r="BA739" s="34">
        <f>(((M739-VLOOKUP(BA$6,Data!$N$4:$Y$11,Data!$W$1,FALSE)/1000)*VLOOKUP(BA$6,Data!$N$4:$Y$11,Data!$P$1,FALSE)^1.5+VLOOKUP(BA$6,Data!$N$4:$Y$11,Data!$W$1,FALSE)/1000*(Mannings_n_bot)^1.5)/M739)^0.67</f>
        <v>4.7624972591612635E-2</v>
      </c>
      <c r="BB739" s="34">
        <f>(((N739-VLOOKUP(BB$6,Data!$N$4:$Y$11,Data!$W$1,FALSE)/1000)*VLOOKUP(BB$6,Data!$N$4:$Y$11,Data!$P$1,FALSE)^1.5+VLOOKUP(BB$6,Data!$N$4:$Y$11,Data!$W$1,FALSE)/1000*(Mannings_n_bot)^1.5)/N739)^0.67</f>
        <v>4.7436706608259355E-2</v>
      </c>
      <c r="BC739" s="34">
        <f>(((O739-VLOOKUP(BC$6,Data!$N$4:$Y$11,Data!$W$1,FALSE)/1000)*VLOOKUP(BC$6,Data!$N$4:$Y$11,Data!$P$1,FALSE)^1.5+VLOOKUP(BC$6,Data!$N$4:$Y$11,Data!$W$1,FALSE)/1000*(Mannings_n_bot)^1.5)/O739)^0.67</f>
        <v>4.721972027436766E-2</v>
      </c>
      <c r="BD739" s="34">
        <f>(((P739-VLOOKUP(BD$6,Data!$N$4:$Y$11,Data!$W$1,FALSE)/1000)*VLOOKUP(BD$6,Data!$N$4:$Y$11,Data!$P$1,FALSE)^1.5+VLOOKUP(BD$6,Data!$N$4:$Y$11,Data!$W$1,FALSE)/1000*(Mannings_n_bot)^1.5)/P739)^0.67</f>
        <v>4.6976229576043069E-2</v>
      </c>
      <c r="BE739" s="34">
        <f>(((Q739-VLOOKUP(BE$6,Data!$N$4:$Y$11,Data!$W$1,FALSE)/1000)*VLOOKUP(BE$6,Data!$N$4:$Y$11,Data!$P$1,FALSE)^1.5+VLOOKUP(BE$6,Data!$N$4:$Y$11,Data!$W$1,FALSE)/1000*(Mannings_n_bot)^1.5)/Q739)^0.67</f>
        <v>4.6756575801809371E-2</v>
      </c>
      <c r="BF739" s="34">
        <f>(((R739-VLOOKUP(BF$6,Data!$N$4:$Y$11,Data!$W$1,FALSE)/1000)*VLOOKUP(BF$6,Data!$N$4:$Y$11,Data!$P$1,FALSE)^1.5+VLOOKUP(BF$6,Data!$N$4:$Y$11,Data!$W$1,FALSE)/1000*(Mannings_n_bot)^1.5)/R739)^0.67</f>
        <v>4.6610471604615303E-2</v>
      </c>
      <c r="BG739" s="34">
        <f>(((S739-VLOOKUP(BG$6,Data!$N$4:$Y$11,Data!$W$1,FALSE)/1000)*VLOOKUP(BG$6,Data!$N$4:$Y$11,Data!$P$1,FALSE)^1.5+VLOOKUP(BG$6,Data!$N$4:$Y$11,Data!$W$1,FALSE)/1000*(Mannings_n_bot)^1.5)/S739)^0.67</f>
        <v>4.6485881462511563E-2</v>
      </c>
    </row>
    <row r="740" spans="1:59" x14ac:dyDescent="0.25">
      <c r="A740" s="28">
        <v>0.73299999999999998</v>
      </c>
      <c r="B740" s="94">
        <v>0.81434895038471722</v>
      </c>
      <c r="C740" s="94">
        <v>1.168746604775236</v>
      </c>
      <c r="D740" s="94">
        <v>1.5856511844156489</v>
      </c>
      <c r="E740" s="94">
        <v>2.0673447169836261</v>
      </c>
      <c r="F740" s="94">
        <v>2.6113496677708863</v>
      </c>
      <c r="G740" s="94">
        <v>3.2203376999054858</v>
      </c>
      <c r="H740" s="94">
        <v>3.8914427216875391</v>
      </c>
      <c r="I740" s="94">
        <v>4.6277247017341034</v>
      </c>
      <c r="K740" s="28">
        <v>0.73299999999999998</v>
      </c>
      <c r="L740" s="94">
        <v>2.8188124776850034</v>
      </c>
      <c r="M740" s="94">
        <v>3.3848364994054165</v>
      </c>
      <c r="N740" s="94">
        <v>3.9412389042503109</v>
      </c>
      <c r="O740" s="94">
        <v>4.5071125453797318</v>
      </c>
      <c r="P740" s="94">
        <v>5.0635202051763732</v>
      </c>
      <c r="Q740" s="94">
        <v>5.6293166001906263</v>
      </c>
      <c r="R740" s="94">
        <v>6.1857340139438426</v>
      </c>
      <c r="S740" s="94">
        <v>6.7514840034406287</v>
      </c>
      <c r="U740" s="28">
        <v>0.73299999999999998</v>
      </c>
      <c r="V740" s="94">
        <v>1.0571864587712139</v>
      </c>
      <c r="W740" s="94">
        <v>1.2684673025118296</v>
      </c>
      <c r="X740" s="94">
        <v>1.4771490463443522</v>
      </c>
      <c r="Y740" s="94">
        <v>1.6883701819539565</v>
      </c>
      <c r="Z740" s="94">
        <v>1.8970521864592425</v>
      </c>
      <c r="AA740" s="94">
        <v>2.1082429080739917</v>
      </c>
      <c r="AB740" s="94">
        <v>2.3169277477197672</v>
      </c>
      <c r="AC740" s="94">
        <v>2.5281003080194804</v>
      </c>
      <c r="AE740" s="28">
        <v>0.73299999999999998</v>
      </c>
      <c r="AF740" s="94">
        <f t="shared" si="190"/>
        <v>0.83957244038425161</v>
      </c>
      <c r="AG740" s="94">
        <f t="shared" si="176"/>
        <v>0.83983126365232874</v>
      </c>
      <c r="AH740" s="94">
        <f t="shared" si="177"/>
        <v>0.83979367017051532</v>
      </c>
      <c r="AI740" s="94">
        <f t="shared" si="178"/>
        <v>0.83996081031274172</v>
      </c>
      <c r="AJ740" s="94">
        <f t="shared" si="179"/>
        <v>0.8399176228141001</v>
      </c>
      <c r="AK740" s="94">
        <f t="shared" si="180"/>
        <v>0.84003916986920424</v>
      </c>
      <c r="AL740" s="94">
        <f t="shared" si="181"/>
        <v>0.8399968942654592</v>
      </c>
      <c r="AM740" s="94">
        <f t="shared" si="182"/>
        <v>0.84009167512664251</v>
      </c>
      <c r="AO740" s="28">
        <v>0.73299999999999998</v>
      </c>
      <c r="AP740" s="94">
        <f t="shared" si="191"/>
        <v>0.28889788051935789</v>
      </c>
      <c r="AQ740" s="94">
        <f t="shared" si="183"/>
        <v>0.3452889393566097</v>
      </c>
      <c r="AR740" s="94">
        <f t="shared" si="184"/>
        <v>0.40232303165018768</v>
      </c>
      <c r="AS740" s="94">
        <f t="shared" si="185"/>
        <v>0.45868495542736637</v>
      </c>
      <c r="AT740" s="94">
        <f t="shared" si="186"/>
        <v>0.51571822802273726</v>
      </c>
      <c r="AU740" s="94">
        <f t="shared" si="187"/>
        <v>0.57206547945738828</v>
      </c>
      <c r="AV740" s="94">
        <f t="shared" si="188"/>
        <v>0.62909958832944857</v>
      </c>
      <c r="AW740" s="94">
        <f t="shared" si="189"/>
        <v>0.68543814950546655</v>
      </c>
      <c r="AY740" s="28">
        <v>0.73299999999999998</v>
      </c>
      <c r="AZ740" s="34">
        <f>(((L740-VLOOKUP(AZ$6,Data!$N$4:$Y$11,Data!$W$1,FALSE)/1000)*VLOOKUP(AZ$6,Data!$N$4:$Y$11,Data!$P$1,FALSE)^1.5+VLOOKUP(AZ$6,Data!$N$4:$Y$11,Data!$W$1,FALSE)/1000*(Mannings_n_bot)^1.5)/L740)^0.67</f>
        <v>4.7757518913244715E-2</v>
      </c>
      <c r="BA740" s="34">
        <f>(((M740-VLOOKUP(BA$6,Data!$N$4:$Y$11,Data!$W$1,FALSE)/1000)*VLOOKUP(BA$6,Data!$N$4:$Y$11,Data!$P$1,FALSE)^1.5+VLOOKUP(BA$6,Data!$N$4:$Y$11,Data!$W$1,FALSE)/1000*(Mannings_n_bot)^1.5)/M740)^0.67</f>
        <v>4.7613275712567613E-2</v>
      </c>
      <c r="BB740" s="34">
        <f>(((N740-VLOOKUP(BB$6,Data!$N$4:$Y$11,Data!$W$1,FALSE)/1000)*VLOOKUP(BB$6,Data!$N$4:$Y$11,Data!$P$1,FALSE)^1.5+VLOOKUP(BB$6,Data!$N$4:$Y$11,Data!$W$1,FALSE)/1000*(Mannings_n_bot)^1.5)/N740)^0.67</f>
        <v>4.7424813930237772E-2</v>
      </c>
      <c r="BC740" s="34">
        <f>(((O740-VLOOKUP(BC$6,Data!$N$4:$Y$11,Data!$W$1,FALSE)/1000)*VLOOKUP(BC$6,Data!$N$4:$Y$11,Data!$P$1,FALSE)^1.5+VLOOKUP(BC$6,Data!$N$4:$Y$11,Data!$W$1,FALSE)/1000*(Mannings_n_bot)^1.5)/O740)^0.67</f>
        <v>4.7207557405018967E-2</v>
      </c>
      <c r="BD740" s="34">
        <f>(((P740-VLOOKUP(BD$6,Data!$N$4:$Y$11,Data!$W$1,FALSE)/1000)*VLOOKUP(BD$6,Data!$N$4:$Y$11,Data!$P$1,FALSE)^1.5+VLOOKUP(BD$6,Data!$N$4:$Y$11,Data!$W$1,FALSE)/1000*(Mannings_n_bot)^1.5)/P740)^0.67</f>
        <v>4.696381066861368E-2</v>
      </c>
      <c r="BE740" s="34">
        <f>(((Q740-VLOOKUP(BE$6,Data!$N$4:$Y$11,Data!$W$1,FALSE)/1000)*VLOOKUP(BE$6,Data!$N$4:$Y$11,Data!$P$1,FALSE)^1.5+VLOOKUP(BE$6,Data!$N$4:$Y$11,Data!$W$1,FALSE)/1000*(Mannings_n_bot)^1.5)/Q740)^0.67</f>
        <v>4.6743890377568861E-2</v>
      </c>
      <c r="BF740" s="34">
        <f>(((R740-VLOOKUP(BF$6,Data!$N$4:$Y$11,Data!$W$1,FALSE)/1000)*VLOOKUP(BF$6,Data!$N$4:$Y$11,Data!$P$1,FALSE)^1.5+VLOOKUP(BF$6,Data!$N$4:$Y$11,Data!$W$1,FALSE)/1000*(Mannings_n_bot)^1.5)/R740)^0.67</f>
        <v>4.6597635276497809E-2</v>
      </c>
      <c r="BG740" s="34">
        <f>(((S740-VLOOKUP(BG$6,Data!$N$4:$Y$11,Data!$W$1,FALSE)/1000)*VLOOKUP(BG$6,Data!$N$4:$Y$11,Data!$P$1,FALSE)^1.5+VLOOKUP(BG$6,Data!$N$4:$Y$11,Data!$W$1,FALSE)/1000*(Mannings_n_bot)^1.5)/S740)^0.67</f>
        <v>4.6472887049352193E-2</v>
      </c>
    </row>
    <row r="741" spans="1:59" x14ac:dyDescent="0.25">
      <c r="A741" s="28">
        <v>0.73399999999999999</v>
      </c>
      <c r="B741" s="94">
        <v>0.81519535406788834</v>
      </c>
      <c r="C741" s="94">
        <v>1.1699593679246318</v>
      </c>
      <c r="D741" s="94">
        <v>1.5872969449315084</v>
      </c>
      <c r="E741" s="94">
        <v>2.0694881617956575</v>
      </c>
      <c r="F741" s="94">
        <v>2.6140578831755694</v>
      </c>
      <c r="G741" s="94">
        <v>3.2236749234611972</v>
      </c>
      <c r="H741" s="94">
        <v>3.8954764886818349</v>
      </c>
      <c r="I741" s="94">
        <v>4.6325188003612698</v>
      </c>
      <c r="K741" s="28">
        <v>0.73399999999999999</v>
      </c>
      <c r="L741" s="94">
        <v>2.821118317102683</v>
      </c>
      <c r="M741" s="94">
        <v>3.3875994994587564</v>
      </c>
      <c r="N741" s="94">
        <v>3.9444570802210825</v>
      </c>
      <c r="O741" s="94">
        <v>4.5107877352490249</v>
      </c>
      <c r="P741" s="94">
        <v>5.067650566027412</v>
      </c>
      <c r="Q741" s="94">
        <v>5.6339039010136283</v>
      </c>
      <c r="R741" s="94">
        <v>6.190776489538095</v>
      </c>
      <c r="S741" s="94">
        <v>6.7569833752144479</v>
      </c>
      <c r="U741" s="28">
        <v>0.73399999999999999</v>
      </c>
      <c r="V741" s="94">
        <v>1.0555284760205699</v>
      </c>
      <c r="W741" s="94">
        <v>1.2664743094249227</v>
      </c>
      <c r="X741" s="94">
        <v>1.4748287963774134</v>
      </c>
      <c r="Y741" s="94">
        <v>1.6857149988146412</v>
      </c>
      <c r="Z741" s="94">
        <v>1.8940697405371618</v>
      </c>
      <c r="AA741" s="94">
        <v>2.1049255691016491</v>
      </c>
      <c r="AB741" s="94">
        <v>2.3132831391285578</v>
      </c>
      <c r="AC741" s="94">
        <v>2.5241208306876093</v>
      </c>
      <c r="AE741" s="28">
        <v>0.73399999999999999</v>
      </c>
      <c r="AF741" s="94">
        <f t="shared" si="190"/>
        <v>0.8404450604146384</v>
      </c>
      <c r="AG741" s="94">
        <f t="shared" si="176"/>
        <v>0.840702724073353</v>
      </c>
      <c r="AH741" s="94">
        <f t="shared" si="177"/>
        <v>0.84066529898612063</v>
      </c>
      <c r="AI741" s="94">
        <f t="shared" si="178"/>
        <v>0.84083169054204454</v>
      </c>
      <c r="AJ741" s="94">
        <f t="shared" si="179"/>
        <v>0.84078869644810783</v>
      </c>
      <c r="AK741" s="94">
        <f t="shared" si="180"/>
        <v>0.84090969922564107</v>
      </c>
      <c r="AL741" s="94">
        <f t="shared" si="181"/>
        <v>0.84086761291397361</v>
      </c>
      <c r="AM741" s="94">
        <f t="shared" si="182"/>
        <v>0.84096196940860568</v>
      </c>
      <c r="AO741" s="28">
        <v>0.73399999999999999</v>
      </c>
      <c r="AP741" s="94">
        <f t="shared" si="191"/>
        <v>0.28896177417510877</v>
      </c>
      <c r="AQ741" s="94">
        <f t="shared" si="183"/>
        <v>0.34536531491150552</v>
      </c>
      <c r="AR741" s="94">
        <f t="shared" si="184"/>
        <v>0.40241202088134831</v>
      </c>
      <c r="AS741" s="94">
        <f t="shared" si="185"/>
        <v>0.45878642118845087</v>
      </c>
      <c r="AT741" s="94">
        <f t="shared" si="186"/>
        <v>0.51583230712467187</v>
      </c>
      <c r="AU741" s="94">
        <f t="shared" si="187"/>
        <v>0.57219203239892102</v>
      </c>
      <c r="AV741" s="94">
        <f t="shared" si="188"/>
        <v>0.62923875466427692</v>
      </c>
      <c r="AW741" s="94">
        <f t="shared" si="189"/>
        <v>0.68558978809301074</v>
      </c>
      <c r="AY741" s="28">
        <v>0.73399999999999999</v>
      </c>
      <c r="AZ741" s="34">
        <f>(((L741-VLOOKUP(AZ$6,Data!$N$4:$Y$11,Data!$W$1,FALSE)/1000)*VLOOKUP(AZ$6,Data!$N$4:$Y$11,Data!$P$1,FALSE)^1.5+VLOOKUP(AZ$6,Data!$N$4:$Y$11,Data!$W$1,FALSE)/1000*(Mannings_n_bot)^1.5)/L741)^0.67</f>
        <v>4.7746028561705942E-2</v>
      </c>
      <c r="BA741" s="34">
        <f>(((M741-VLOOKUP(BA$6,Data!$N$4:$Y$11,Data!$W$1,FALSE)/1000)*VLOOKUP(BA$6,Data!$N$4:$Y$11,Data!$P$1,FALSE)^1.5+VLOOKUP(BA$6,Data!$N$4:$Y$11,Data!$W$1,FALSE)/1000*(Mannings_n_bot)^1.5)/M741)^0.67</f>
        <v>4.7601578148972055E-2</v>
      </c>
      <c r="BB741" s="34">
        <f>(((N741-VLOOKUP(BB$6,Data!$N$4:$Y$11,Data!$W$1,FALSE)/1000)*VLOOKUP(BB$6,Data!$N$4:$Y$11,Data!$P$1,FALSE)^1.5+VLOOKUP(BB$6,Data!$N$4:$Y$11,Data!$W$1,FALSE)/1000*(Mannings_n_bot)^1.5)/N741)^0.67</f>
        <v>4.7412920537288329E-2</v>
      </c>
      <c r="BC741" s="34">
        <f>(((O741-VLOOKUP(BC$6,Data!$N$4:$Y$11,Data!$W$1,FALSE)/1000)*VLOOKUP(BC$6,Data!$N$4:$Y$11,Data!$P$1,FALSE)^1.5+VLOOKUP(BC$6,Data!$N$4:$Y$11,Data!$W$1,FALSE)/1000*(Mannings_n_bot)^1.5)/O741)^0.67</f>
        <v>4.7195393713286862E-2</v>
      </c>
      <c r="BD741" s="34">
        <f>(((P741-VLOOKUP(BD$6,Data!$N$4:$Y$11,Data!$W$1,FALSE)/1000)*VLOOKUP(BD$6,Data!$N$4:$Y$11,Data!$P$1,FALSE)^1.5+VLOOKUP(BD$6,Data!$N$4:$Y$11,Data!$W$1,FALSE)/1000*(Mannings_n_bot)^1.5)/P741)^0.67</f>
        <v>4.6951390893158605E-2</v>
      </c>
      <c r="BE741" s="34">
        <f>(((Q741-VLOOKUP(BE$6,Data!$N$4:$Y$11,Data!$W$1,FALSE)/1000)*VLOOKUP(BE$6,Data!$N$4:$Y$11,Data!$P$1,FALSE)^1.5+VLOOKUP(BE$6,Data!$N$4:$Y$11,Data!$W$1,FALSE)/1000*(Mannings_n_bot)^1.5)/Q741)^0.67</f>
        <v>4.673120398529286E-2</v>
      </c>
      <c r="BF741" s="34">
        <f>(((R741-VLOOKUP(BF$6,Data!$N$4:$Y$11,Data!$W$1,FALSE)/1000)*VLOOKUP(BF$6,Data!$N$4:$Y$11,Data!$P$1,FALSE)^1.5+VLOOKUP(BF$6,Data!$N$4:$Y$11,Data!$W$1,FALSE)/1000*(Mannings_n_bot)^1.5)/R741)^0.67</f>
        <v>4.6584797956337201E-2</v>
      </c>
      <c r="BG741" s="34">
        <f>(((S741-VLOOKUP(BG$6,Data!$N$4:$Y$11,Data!$W$1,FALSE)/1000)*VLOOKUP(BG$6,Data!$N$4:$Y$11,Data!$P$1,FALSE)^1.5+VLOOKUP(BG$6,Data!$N$4:$Y$11,Data!$W$1,FALSE)/1000*(Mannings_n_bot)^1.5)/S741)^0.67</f>
        <v>4.6459891575062501E-2</v>
      </c>
    </row>
    <row r="742" spans="1:59" x14ac:dyDescent="0.25">
      <c r="A742" s="28">
        <v>0.73499999999999999</v>
      </c>
      <c r="B742" s="94">
        <v>0.8160404272775994</v>
      </c>
      <c r="C742" s="94">
        <v>1.1711702212188351</v>
      </c>
      <c r="D742" s="94">
        <v>1.5889401143999264</v>
      </c>
      <c r="E742" s="94">
        <v>2.0716282280146379</v>
      </c>
      <c r="F742" s="94">
        <v>2.6167618310789607</v>
      </c>
      <c r="G742" s="94">
        <v>3.2270068838084529</v>
      </c>
      <c r="H742" s="94">
        <v>3.899503895843905</v>
      </c>
      <c r="I742" s="94">
        <v>4.6373053352884268</v>
      </c>
      <c r="K742" s="28">
        <v>0.73499999999999999</v>
      </c>
      <c r="L742" s="94">
        <v>2.823427786811592</v>
      </c>
      <c r="M742" s="94">
        <v>3.3903668575432535</v>
      </c>
      <c r="N742" s="94">
        <v>3.9476803308094546</v>
      </c>
      <c r="O742" s="94">
        <v>4.5144687272686737</v>
      </c>
      <c r="P742" s="94">
        <v>5.0717874456214975</v>
      </c>
      <c r="Q742" s="94">
        <v>5.638498448006203</v>
      </c>
      <c r="R742" s="94">
        <v>6.1958269279074694</v>
      </c>
      <c r="S742" s="94">
        <v>6.7624914371261751</v>
      </c>
      <c r="U742" s="28">
        <v>0.73499999999999999</v>
      </c>
      <c r="V742" s="94">
        <v>1.0538654481461072</v>
      </c>
      <c r="W742" s="94">
        <v>1.2644752789328195</v>
      </c>
      <c r="X742" s="94">
        <v>1.4725015130527601</v>
      </c>
      <c r="Y742" s="94">
        <v>1.6830517903810966</v>
      </c>
      <c r="Z742" s="94">
        <v>1.8910782733931253</v>
      </c>
      <c r="AA742" s="94">
        <v>2.1015982171427257</v>
      </c>
      <c r="AB742" s="94">
        <v>2.3096275216216338</v>
      </c>
      <c r="AC742" s="94">
        <v>2.5201293527764124</v>
      </c>
      <c r="AE742" s="28">
        <v>0.73499999999999999</v>
      </c>
      <c r="AF742" s="94">
        <f t="shared" si="190"/>
        <v>0.84131630876173247</v>
      </c>
      <c r="AG742" s="94">
        <f t="shared" si="176"/>
        <v>0.84157281212153501</v>
      </c>
      <c r="AH742" s="94">
        <f t="shared" si="177"/>
        <v>0.84153555552939907</v>
      </c>
      <c r="AI742" s="94">
        <f t="shared" si="178"/>
        <v>0.84170119805119392</v>
      </c>
      <c r="AJ742" s="94">
        <f t="shared" si="179"/>
        <v>0.84165839747790827</v>
      </c>
      <c r="AK742" s="94">
        <f t="shared" si="180"/>
        <v>0.84177885565113886</v>
      </c>
      <c r="AL742" s="94">
        <f t="shared" si="181"/>
        <v>0.84173695874533516</v>
      </c>
      <c r="AM742" s="94">
        <f t="shared" si="182"/>
        <v>0.84183089061809346</v>
      </c>
      <c r="AO742" s="28">
        <v>0.73499999999999999</v>
      </c>
      <c r="AP742" s="94">
        <f t="shared" si="191"/>
        <v>0.28902472062128715</v>
      </c>
      <c r="AQ742" s="94">
        <f t="shared" si="183"/>
        <v>0.34544055862659506</v>
      </c>
      <c r="AR742" s="94">
        <f t="shared" si="184"/>
        <v>0.40249969127417196</v>
      </c>
      <c r="AS742" s="94">
        <f t="shared" si="185"/>
        <v>0.45888638357408812</v>
      </c>
      <c r="AT742" s="94">
        <f t="shared" si="186"/>
        <v>0.51594469585629532</v>
      </c>
      <c r="AU742" s="94">
        <f t="shared" si="187"/>
        <v>0.57231671047981514</v>
      </c>
      <c r="AV742" s="94">
        <f t="shared" si="188"/>
        <v>0.62937585914151628</v>
      </c>
      <c r="AW742" s="94">
        <f t="shared" si="189"/>
        <v>0.68573918036029646</v>
      </c>
      <c r="AY742" s="28">
        <v>0.73499999999999999</v>
      </c>
      <c r="AZ742" s="34">
        <f>(((L742-VLOOKUP(AZ$6,Data!$N$4:$Y$11,Data!$W$1,FALSE)/1000)*VLOOKUP(AZ$6,Data!$N$4:$Y$11,Data!$P$1,FALSE)^1.5+VLOOKUP(AZ$6,Data!$N$4:$Y$11,Data!$W$1,FALSE)/1000*(Mannings_n_bot)^1.5)/L742)^0.67</f>
        <v>4.7734537570108343E-2</v>
      </c>
      <c r="BA742" s="34">
        <f>(((M742-VLOOKUP(BA$6,Data!$N$4:$Y$11,Data!$W$1,FALSE)/1000)*VLOOKUP(BA$6,Data!$N$4:$Y$11,Data!$P$1,FALSE)^1.5+VLOOKUP(BA$6,Data!$N$4:$Y$11,Data!$W$1,FALSE)/1000*(Mannings_n_bot)^1.5)/M742)^0.67</f>
        <v>4.7589879830276245E-2</v>
      </c>
      <c r="BB742" s="34">
        <f>(((N742-VLOOKUP(BB$6,Data!$N$4:$Y$11,Data!$W$1,FALSE)/1000)*VLOOKUP(BB$6,Data!$N$4:$Y$11,Data!$P$1,FALSE)^1.5+VLOOKUP(BB$6,Data!$N$4:$Y$11,Data!$W$1,FALSE)/1000*(Mannings_n_bot)^1.5)/N742)^0.67</f>
        <v>4.7401026357644163E-2</v>
      </c>
      <c r="BC742" s="34">
        <f>(((O742-VLOOKUP(BC$6,Data!$N$4:$Y$11,Data!$W$1,FALSE)/1000)*VLOOKUP(BC$6,Data!$N$4:$Y$11,Data!$P$1,FALSE)^1.5+VLOOKUP(BC$6,Data!$N$4:$Y$11,Data!$W$1,FALSE)/1000*(Mannings_n_bot)^1.5)/O742)^0.67</f>
        <v>4.7183229125792467E-2</v>
      </c>
      <c r="BD742" s="34">
        <f>(((P742-VLOOKUP(BD$6,Data!$N$4:$Y$11,Data!$W$1,FALSE)/1000)*VLOOKUP(BD$6,Data!$N$4:$Y$11,Data!$P$1,FALSE)^1.5+VLOOKUP(BD$6,Data!$N$4:$Y$11,Data!$W$1,FALSE)/1000*(Mannings_n_bot)^1.5)/P742)^0.67</f>
        <v>4.6938970174704178E-2</v>
      </c>
      <c r="BE742" s="34">
        <f>(((Q742-VLOOKUP(BE$6,Data!$N$4:$Y$11,Data!$W$1,FALSE)/1000)*VLOOKUP(BE$6,Data!$N$4:$Y$11,Data!$P$1,FALSE)^1.5+VLOOKUP(BE$6,Data!$N$4:$Y$11,Data!$W$1,FALSE)/1000*(Mannings_n_bot)^1.5)/Q742)^0.67</f>
        <v>4.6718516548398779E-2</v>
      </c>
      <c r="BF742" s="34">
        <f>(((R742-VLOOKUP(BF$6,Data!$N$4:$Y$11,Data!$W$1,FALSE)/1000)*VLOOKUP(BF$6,Data!$N$4:$Y$11,Data!$P$1,FALSE)^1.5+VLOOKUP(BF$6,Data!$N$4:$Y$11,Data!$W$1,FALSE)/1000*(Mannings_n_bot)^1.5)/R742)^0.67</f>
        <v>4.6571959566602268E-2</v>
      </c>
      <c r="BG742" s="34">
        <f>(((S742-VLOOKUP(BG$6,Data!$N$4:$Y$11,Data!$W$1,FALSE)/1000)*VLOOKUP(BG$6,Data!$N$4:$Y$11,Data!$P$1,FALSE)^1.5+VLOOKUP(BG$6,Data!$N$4:$Y$11,Data!$W$1,FALSE)/1000*(Mannings_n_bot)^1.5)/S742)^0.67</f>
        <v>4.644689496116218E-2</v>
      </c>
    </row>
    <row r="743" spans="1:59" x14ac:dyDescent="0.25">
      <c r="A743" s="28">
        <v>0.73599999999999999</v>
      </c>
      <c r="B743" s="94">
        <v>0.81688416596189017</v>
      </c>
      <c r="C743" s="94">
        <v>1.1723791588673347</v>
      </c>
      <c r="D743" s="94">
        <v>1.5905806849599622</v>
      </c>
      <c r="E743" s="94">
        <v>2.0737649054199587</v>
      </c>
      <c r="F743" s="94">
        <v>2.6194614985617286</v>
      </c>
      <c r="G743" s="94">
        <v>3.2303335650471396</v>
      </c>
      <c r="H743" s="94">
        <v>3.9035249239466268</v>
      </c>
      <c r="I743" s="94">
        <v>4.6420842836865548</v>
      </c>
      <c r="K743" s="28">
        <v>0.73599999999999999</v>
      </c>
      <c r="L743" s="94">
        <v>2.8257409093692401</v>
      </c>
      <c r="M743" s="94">
        <v>3.3931386007042588</v>
      </c>
      <c r="N743" s="94">
        <v>3.9509086875135782</v>
      </c>
      <c r="O743" s="94">
        <v>4.5181555574233609</v>
      </c>
      <c r="P743" s="94">
        <v>5.0759308843960769</v>
      </c>
      <c r="Q743" s="94">
        <v>5.643100286091669</v>
      </c>
      <c r="R743" s="94">
        <v>6.200885378428092</v>
      </c>
      <c r="S743" s="94">
        <v>6.7680082430374133</v>
      </c>
      <c r="U743" s="28">
        <v>0.73599999999999999</v>
      </c>
      <c r="V743" s="94">
        <v>1.052197351225941</v>
      </c>
      <c r="W743" s="94">
        <v>1.2624701823561335</v>
      </c>
      <c r="X743" s="94">
        <v>1.470167162968854</v>
      </c>
      <c r="Y743" s="94">
        <v>1.6803805184958402</v>
      </c>
      <c r="Z743" s="94">
        <v>1.8880777421475092</v>
      </c>
      <c r="AA743" s="94">
        <v>2.0982608045624449</v>
      </c>
      <c r="AB743" s="94">
        <v>2.3059608428420098</v>
      </c>
      <c r="AC743" s="94">
        <v>2.5161258171742222</v>
      </c>
      <c r="AE743" s="28">
        <v>0.73599999999999999</v>
      </c>
      <c r="AF743" s="94">
        <f t="shared" si="190"/>
        <v>0.84218618124806888</v>
      </c>
      <c r="AG743" s="94">
        <f t="shared" si="176"/>
        <v>0.84244152363596259</v>
      </c>
      <c r="AH743" s="94">
        <f t="shared" si="177"/>
        <v>0.84240443563703382</v>
      </c>
      <c r="AI743" s="94">
        <f t="shared" si="178"/>
        <v>0.84256932868756351</v>
      </c>
      <c r="AJ743" s="94">
        <f t="shared" si="179"/>
        <v>0.84252672174811249</v>
      </c>
      <c r="AK743" s="94">
        <f t="shared" si="180"/>
        <v>0.84264663499808368</v>
      </c>
      <c r="AL743" s="94">
        <f t="shared" si="181"/>
        <v>0.84260492760922634</v>
      </c>
      <c r="AM743" s="94">
        <f t="shared" si="182"/>
        <v>0.84269843461085148</v>
      </c>
      <c r="AO743" s="28">
        <v>0.73599999999999999</v>
      </c>
      <c r="AP743" s="94">
        <f t="shared" si="191"/>
        <v>0.28908671819605519</v>
      </c>
      <c r="AQ743" s="94">
        <f t="shared" si="183"/>
        <v>0.34551466852076212</v>
      </c>
      <c r="AR743" s="94">
        <f t="shared" si="184"/>
        <v>0.40258604051944336</v>
      </c>
      <c r="AS743" s="94">
        <f t="shared" si="185"/>
        <v>0.45898483995593037</v>
      </c>
      <c r="AT743" s="94">
        <f t="shared" si="186"/>
        <v>0.51605539126118072</v>
      </c>
      <c r="AU743" s="94">
        <f t="shared" si="187"/>
        <v>0.57243951042458308</v>
      </c>
      <c r="AV743" s="94">
        <f t="shared" si="188"/>
        <v>0.62951089815760475</v>
      </c>
      <c r="AW743" s="94">
        <f t="shared" si="189"/>
        <v>0.68588632238474267</v>
      </c>
      <c r="AY743" s="28">
        <v>0.73599999999999999</v>
      </c>
      <c r="AZ743" s="34">
        <f>(((L743-VLOOKUP(AZ$6,Data!$N$4:$Y$11,Data!$W$1,FALSE)/1000)*VLOOKUP(AZ$6,Data!$N$4:$Y$11,Data!$P$1,FALSE)^1.5+VLOOKUP(AZ$6,Data!$N$4:$Y$11,Data!$W$1,FALSE)/1000*(Mannings_n_bot)^1.5)/L743)^0.67</f>
        <v>4.7723045868601661E-2</v>
      </c>
      <c r="BA743" s="34">
        <f>(((M743-VLOOKUP(BA$6,Data!$N$4:$Y$11,Data!$W$1,FALSE)/1000)*VLOOKUP(BA$6,Data!$N$4:$Y$11,Data!$P$1,FALSE)^1.5+VLOOKUP(BA$6,Data!$N$4:$Y$11,Data!$W$1,FALSE)/1000*(Mannings_n_bot)^1.5)/M743)^0.67</f>
        <v>4.7578180685426581E-2</v>
      </c>
      <c r="BB743" s="34">
        <f>(((N743-VLOOKUP(BB$6,Data!$N$4:$Y$11,Data!$W$1,FALSE)/1000)*VLOOKUP(BB$6,Data!$N$4:$Y$11,Data!$P$1,FALSE)^1.5+VLOOKUP(BB$6,Data!$N$4:$Y$11,Data!$W$1,FALSE)/1000*(Mannings_n_bot)^1.5)/N743)^0.67</f>
        <v>4.7389131319025682E-2</v>
      </c>
      <c r="BC743" s="34">
        <f>(((O743-VLOOKUP(BC$6,Data!$N$4:$Y$11,Data!$W$1,FALSE)/1000)*VLOOKUP(BC$6,Data!$N$4:$Y$11,Data!$P$1,FALSE)^1.5+VLOOKUP(BC$6,Data!$N$4:$Y$11,Data!$W$1,FALSE)/1000*(Mannings_n_bot)^1.5)/O743)^0.67</f>
        <v>4.7171063568630364E-2</v>
      </c>
      <c r="BD743" s="34">
        <f>(((P743-VLOOKUP(BD$6,Data!$N$4:$Y$11,Data!$W$1,FALSE)/1000)*VLOOKUP(BD$6,Data!$N$4:$Y$11,Data!$P$1,FALSE)^1.5+VLOOKUP(BD$6,Data!$N$4:$Y$11,Data!$W$1,FALSE)/1000*(Mannings_n_bot)^1.5)/P743)^0.67</f>
        <v>4.6926548437738441E-2</v>
      </c>
      <c r="BE743" s="34">
        <f>(((Q743-VLOOKUP(BE$6,Data!$N$4:$Y$11,Data!$W$1,FALSE)/1000)*VLOOKUP(BE$6,Data!$N$4:$Y$11,Data!$P$1,FALSE)^1.5+VLOOKUP(BE$6,Data!$N$4:$Y$11,Data!$W$1,FALSE)/1000*(Mannings_n_bot)^1.5)/Q743)^0.67</f>
        <v>4.6705827989752237E-2</v>
      </c>
      <c r="BF743" s="34">
        <f>(((R743-VLOOKUP(BF$6,Data!$N$4:$Y$11,Data!$W$1,FALSE)/1000)*VLOOKUP(BF$6,Data!$N$4:$Y$11,Data!$P$1,FALSE)^1.5+VLOOKUP(BF$6,Data!$N$4:$Y$11,Data!$W$1,FALSE)/1000*(Mannings_n_bot)^1.5)/R743)^0.67</f>
        <v>4.6559120029203031E-2</v>
      </c>
      <c r="BG743" s="34">
        <f>(((S743-VLOOKUP(BG$6,Data!$N$4:$Y$11,Data!$W$1,FALSE)/1000)*VLOOKUP(BG$6,Data!$N$4:$Y$11,Data!$P$1,FALSE)^1.5+VLOOKUP(BG$6,Data!$N$4:$Y$11,Data!$W$1,FALSE)/1000*(Mannings_n_bot)^1.5)/S743)^0.67</f>
        <v>4.6433897128603838E-2</v>
      </c>
    </row>
    <row r="744" spans="1:59" x14ac:dyDescent="0.25">
      <c r="A744" s="28">
        <v>0.73699999999999999</v>
      </c>
      <c r="B744" s="94">
        <v>0.81772656604954408</v>
      </c>
      <c r="C744" s="94">
        <v>1.1735861750520495</v>
      </c>
      <c r="D744" s="94">
        <v>1.5922186487132579</v>
      </c>
      <c r="E744" s="94">
        <v>2.0758981837423067</v>
      </c>
      <c r="F744" s="94">
        <v>2.6221568726429956</v>
      </c>
      <c r="G744" s="94">
        <v>3.2336549512013311</v>
      </c>
      <c r="H744" s="94">
        <v>3.9075395536712261</v>
      </c>
      <c r="I744" s="94">
        <v>4.6468556226177427</v>
      </c>
      <c r="K744" s="28">
        <v>0.73699999999999999</v>
      </c>
      <c r="L744" s="94">
        <v>2.8280577075460185</v>
      </c>
      <c r="M744" s="94">
        <v>3.3959147562424192</v>
      </c>
      <c r="N744" s="94">
        <v>3.9541421821289218</v>
      </c>
      <c r="O744" s="94">
        <v>4.5218482620374916</v>
      </c>
      <c r="P744" s="94">
        <v>5.0800809231703417</v>
      </c>
      <c r="Q744" s="94">
        <v>5.64770946061748</v>
      </c>
      <c r="R744" s="94">
        <v>6.205951890942246</v>
      </c>
      <c r="S744" s="94">
        <v>6.7735338473183182</v>
      </c>
      <c r="U744" s="28">
        <v>0.73699999999999999</v>
      </c>
      <c r="V744" s="94">
        <v>1.0505241611130991</v>
      </c>
      <c r="W744" s="94">
        <v>1.2604589907456838</v>
      </c>
      <c r="X744" s="94">
        <v>1.4678257124099268</v>
      </c>
      <c r="Y744" s="94">
        <v>1.6777011446424674</v>
      </c>
      <c r="Z744" s="94">
        <v>1.8850681035173364</v>
      </c>
      <c r="AA744" s="94">
        <v>2.0949132832779882</v>
      </c>
      <c r="AB744" s="94">
        <v>2.3022830499402325</v>
      </c>
      <c r="AC744" s="94">
        <v>2.5121101662322194</v>
      </c>
      <c r="AE744" s="28">
        <v>0.73699999999999999</v>
      </c>
      <c r="AF744" s="94">
        <f t="shared" si="190"/>
        <v>0.84305467367633002</v>
      </c>
      <c r="AG744" s="94">
        <f t="shared" si="176"/>
        <v>0.84330885443591197</v>
      </c>
      <c r="AH744" s="94">
        <f t="shared" si="177"/>
        <v>0.84327193512589105</v>
      </c>
      <c r="AI744" s="94">
        <f t="shared" si="178"/>
        <v>0.84343607827873779</v>
      </c>
      <c r="AJ744" s="94">
        <f t="shared" si="179"/>
        <v>0.84339366508353519</v>
      </c>
      <c r="AK744" s="94">
        <f t="shared" si="180"/>
        <v>0.84351303309908532</v>
      </c>
      <c r="AL744" s="94">
        <f t="shared" si="181"/>
        <v>0.84347151533554565</v>
      </c>
      <c r="AM744" s="94">
        <f t="shared" si="182"/>
        <v>0.84356459722285748</v>
      </c>
      <c r="AO744" s="28">
        <v>0.73699999999999999</v>
      </c>
      <c r="AP744" s="94">
        <f t="shared" si="191"/>
        <v>0.28914776521979368</v>
      </c>
      <c r="AQ744" s="94">
        <f t="shared" si="183"/>
        <v>0.34558764259166003</v>
      </c>
      <c r="AR744" s="94">
        <f t="shared" si="184"/>
        <v>0.40267106628320654</v>
      </c>
      <c r="AS744" s="94">
        <f t="shared" si="185"/>
        <v>0.45908178767744218</v>
      </c>
      <c r="AT744" s="94">
        <f t="shared" si="186"/>
        <v>0.51616439035120298</v>
      </c>
      <c r="AU744" s="94">
        <f t="shared" si="187"/>
        <v>0.57256042892259307</v>
      </c>
      <c r="AV744" s="94">
        <f t="shared" si="188"/>
        <v>0.62964386807032546</v>
      </c>
      <c r="AW744" s="94">
        <f t="shared" si="189"/>
        <v>0.68603121020166746</v>
      </c>
      <c r="AY744" s="28">
        <v>0.73699999999999999</v>
      </c>
      <c r="AZ744" s="34">
        <f>(((L744-VLOOKUP(AZ$6,Data!$N$4:$Y$11,Data!$W$1,FALSE)/1000)*VLOOKUP(AZ$6,Data!$N$4:$Y$11,Data!$P$1,FALSE)^1.5+VLOOKUP(AZ$6,Data!$N$4:$Y$11,Data!$W$1,FALSE)/1000*(Mannings_n_bot)^1.5)/L744)^0.67</f>
        <v>4.7711553386835748E-2</v>
      </c>
      <c r="BA744" s="34">
        <f>(((M744-VLOOKUP(BA$6,Data!$N$4:$Y$11,Data!$W$1,FALSE)/1000)*VLOOKUP(BA$6,Data!$N$4:$Y$11,Data!$P$1,FALSE)^1.5+VLOOKUP(BA$6,Data!$N$4:$Y$11,Data!$W$1,FALSE)/1000*(Mannings_n_bot)^1.5)/M744)^0.67</f>
        <v>4.7566480642858303E-2</v>
      </c>
      <c r="BB744" s="34">
        <f>(((N744-VLOOKUP(BB$6,Data!$N$4:$Y$11,Data!$W$1,FALSE)/1000)*VLOOKUP(BB$6,Data!$N$4:$Y$11,Data!$P$1,FALSE)^1.5+VLOOKUP(BB$6,Data!$N$4:$Y$11,Data!$W$1,FALSE)/1000*(Mannings_n_bot)^1.5)/N744)^0.67</f>
        <v>4.7377235348633098E-2</v>
      </c>
      <c r="BC744" s="34">
        <f>(((O744-VLOOKUP(BC$6,Data!$N$4:$Y$11,Data!$W$1,FALSE)/1000)*VLOOKUP(BC$6,Data!$N$4:$Y$11,Data!$P$1,FALSE)^1.5+VLOOKUP(BC$6,Data!$N$4:$Y$11,Data!$W$1,FALSE)/1000*(Mannings_n_bot)^1.5)/O744)^0.67</f>
        <v>4.7158896967360898E-2</v>
      </c>
      <c r="BD744" s="34">
        <f>(((P744-VLOOKUP(BD$6,Data!$N$4:$Y$11,Data!$W$1,FALSE)/1000)*VLOOKUP(BD$6,Data!$N$4:$Y$11,Data!$P$1,FALSE)^1.5+VLOOKUP(BD$6,Data!$N$4:$Y$11,Data!$W$1,FALSE)/1000*(Mannings_n_bot)^1.5)/P744)^0.67</f>
        <v>4.691412560620313E-2</v>
      </c>
      <c r="BE744" s="34">
        <f>(((Q744-VLOOKUP(BE$6,Data!$N$4:$Y$11,Data!$W$1,FALSE)/1000)*VLOOKUP(BE$6,Data!$N$4:$Y$11,Data!$P$1,FALSE)^1.5+VLOOKUP(BE$6,Data!$N$4:$Y$11,Data!$W$1,FALSE)/1000*(Mannings_n_bot)^1.5)/Q744)^0.67</f>
        <v>4.6693138231658854E-2</v>
      </c>
      <c r="BF744" s="34">
        <f>(((R744-VLOOKUP(BF$6,Data!$N$4:$Y$11,Data!$W$1,FALSE)/1000)*VLOOKUP(BF$6,Data!$N$4:$Y$11,Data!$P$1,FALSE)^1.5+VLOOKUP(BF$6,Data!$N$4:$Y$11,Data!$W$1,FALSE)/1000*(Mannings_n_bot)^1.5)/R744)^0.67</f>
        <v>4.65462792654825E-2</v>
      </c>
      <c r="BG744" s="34">
        <f>(((S744-VLOOKUP(BG$6,Data!$N$4:$Y$11,Data!$W$1,FALSE)/1000)*VLOOKUP(BG$6,Data!$N$4:$Y$11,Data!$P$1,FALSE)^1.5+VLOOKUP(BG$6,Data!$N$4:$Y$11,Data!$W$1,FALSE)/1000*(Mannings_n_bot)^1.5)/S744)^0.67</f>
        <v>4.6420897997764797E-2</v>
      </c>
    </row>
    <row r="745" spans="1:59" x14ac:dyDescent="0.25">
      <c r="A745" s="28">
        <v>0.73799999999999999</v>
      </c>
      <c r="B745" s="94">
        <v>0.81856762344990597</v>
      </c>
      <c r="C745" s="94">
        <v>1.1747912639270692</v>
      </c>
      <c r="D745" s="94">
        <v>1.5938539977236836</v>
      </c>
      <c r="E745" s="94">
        <v>2.0780280526631989</v>
      </c>
      <c r="F745" s="94">
        <v>2.6248479402797509</v>
      </c>
      <c r="G745" s="94">
        <v>3.2369710262185709</v>
      </c>
      <c r="H745" s="94">
        <v>3.911547765606405</v>
      </c>
      <c r="I745" s="94">
        <v>4.6516193290341494</v>
      </c>
      <c r="K745" s="28">
        <v>0.73799999999999999</v>
      </c>
      <c r="L745" s="94">
        <v>2.8303782043280501</v>
      </c>
      <c r="M745" s="94">
        <v>3.3986953517170955</v>
      </c>
      <c r="N745" s="94">
        <v>3.9573808467522511</v>
      </c>
      <c r="O745" s="94">
        <v>4.5255468777797301</v>
      </c>
      <c r="P745" s="94">
        <v>5.0842376031503296</v>
      </c>
      <c r="Q745" s="94">
        <v>5.6523260173609051</v>
      </c>
      <c r="R745" s="94">
        <v>6.2110265157646065</v>
      </c>
      <c r="S745" s="94">
        <v>6.7790683048543903</v>
      </c>
      <c r="U745" s="28">
        <v>0.73799999999999999</v>
      </c>
      <c r="V745" s="94">
        <v>1.04884585343256</v>
      </c>
      <c r="W745" s="94">
        <v>1.2584416748789451</v>
      </c>
      <c r="X745" s="94">
        <v>1.4654771273418532</v>
      </c>
      <c r="Y745" s="94">
        <v>1.6750136299409342</v>
      </c>
      <c r="Z745" s="94">
        <v>1.8820493138109733</v>
      </c>
      <c r="AA745" s="94">
        <v>2.091555604752608</v>
      </c>
      <c r="AB745" s="94">
        <v>2.2985940895679056</v>
      </c>
      <c r="AC745" s="94">
        <v>2.5080823417573703</v>
      </c>
      <c r="AE745" s="28">
        <v>0.73799999999999999</v>
      </c>
      <c r="AF745" s="94">
        <f t="shared" si="190"/>
        <v>0.84392178182915745</v>
      </c>
      <c r="AG745" s="94">
        <f t="shared" si="176"/>
        <v>0.84417480032066239</v>
      </c>
      <c r="AH745" s="94">
        <f t="shared" si="177"/>
        <v>0.84413804979283225</v>
      </c>
      <c r="AI745" s="94">
        <f t="shared" si="178"/>
        <v>0.8443014426323241</v>
      </c>
      <c r="AJ745" s="94">
        <f t="shared" si="179"/>
        <v>0.84425922328900715</v>
      </c>
      <c r="AK745" s="94">
        <f t="shared" si="180"/>
        <v>0.84437804576679032</v>
      </c>
      <c r="AL745" s="94">
        <f t="shared" si="181"/>
        <v>0.84433671773422003</v>
      </c>
      <c r="AM745" s="94">
        <f t="shared" si="182"/>
        <v>0.8444293742701332</v>
      </c>
      <c r="AO745" s="28">
        <v>0.73799999999999999</v>
      </c>
      <c r="AP745" s="94">
        <f t="shared" si="191"/>
        <v>0.2892078599948939</v>
      </c>
      <c r="AQ745" s="94">
        <f t="shared" si="183"/>
        <v>0.34565947881546338</v>
      </c>
      <c r="AR745" s="94">
        <f t="shared" si="184"/>
        <v>0.40275476620647466</v>
      </c>
      <c r="AS745" s="94">
        <f t="shared" si="185"/>
        <v>0.45917722405357037</v>
      </c>
      <c r="AT745" s="94">
        <f t="shared" si="186"/>
        <v>0.51627169010616747</v>
      </c>
      <c r="AU745" s="94">
        <f t="shared" si="187"/>
        <v>0.57267946262765757</v>
      </c>
      <c r="AV745" s="94">
        <f t="shared" si="188"/>
        <v>0.62977476519835385</v>
      </c>
      <c r="AW745" s="94">
        <f t="shared" si="189"/>
        <v>0.68617383980379631</v>
      </c>
      <c r="AY745" s="28">
        <v>0.73799999999999999</v>
      </c>
      <c r="AZ745" s="34">
        <f>(((L745-VLOOKUP(AZ$6,Data!$N$4:$Y$11,Data!$W$1,FALSE)/1000)*VLOOKUP(AZ$6,Data!$N$4:$Y$11,Data!$P$1,FALSE)^1.5+VLOOKUP(AZ$6,Data!$N$4:$Y$11,Data!$W$1,FALSE)/1000*(Mannings_n_bot)^1.5)/L745)^0.67</f>
        <v>4.7700060053953441E-2</v>
      </c>
      <c r="BA745" s="34">
        <f>(((M745-VLOOKUP(BA$6,Data!$N$4:$Y$11,Data!$W$1,FALSE)/1000)*VLOOKUP(BA$6,Data!$N$4:$Y$11,Data!$P$1,FALSE)^1.5+VLOOKUP(BA$6,Data!$N$4:$Y$11,Data!$W$1,FALSE)/1000*(Mannings_n_bot)^1.5)/M745)^0.67</f>
        <v>4.7554779630488125E-2</v>
      </c>
      <c r="BB745" s="34">
        <f>(((N745-VLOOKUP(BB$6,Data!$N$4:$Y$11,Data!$W$1,FALSE)/1000)*VLOOKUP(BB$6,Data!$N$4:$Y$11,Data!$P$1,FALSE)^1.5+VLOOKUP(BB$6,Data!$N$4:$Y$11,Data!$W$1,FALSE)/1000*(Mannings_n_bot)^1.5)/N745)^0.67</f>
        <v>4.7365338373138784E-2</v>
      </c>
      <c r="BC745" s="34">
        <f>(((O745-VLOOKUP(BC$6,Data!$N$4:$Y$11,Data!$W$1,FALSE)/1000)*VLOOKUP(BC$6,Data!$N$4:$Y$11,Data!$P$1,FALSE)^1.5+VLOOKUP(BC$6,Data!$N$4:$Y$11,Data!$W$1,FALSE)/1000*(Mannings_n_bot)^1.5)/O745)^0.67</f>
        <v>4.7146729247002368E-2</v>
      </c>
      <c r="BD745" s="34">
        <f>(((P745-VLOOKUP(BD$6,Data!$N$4:$Y$11,Data!$W$1,FALSE)/1000)*VLOOKUP(BD$6,Data!$N$4:$Y$11,Data!$P$1,FALSE)^1.5+VLOOKUP(BD$6,Data!$N$4:$Y$11,Data!$W$1,FALSE)/1000*(Mannings_n_bot)^1.5)/P745)^0.67</f>
        <v>4.6901701603485842E-2</v>
      </c>
      <c r="BE745" s="34">
        <f>(((Q745-VLOOKUP(BE$6,Data!$N$4:$Y$11,Data!$W$1,FALSE)/1000)*VLOOKUP(BE$6,Data!$N$4:$Y$11,Data!$P$1,FALSE)^1.5+VLOOKUP(BE$6,Data!$N$4:$Y$11,Data!$W$1,FALSE)/1000*(Mannings_n_bot)^1.5)/Q745)^0.67</f>
        <v>4.6680447195856241E-2</v>
      </c>
      <c r="BF745" s="34">
        <f>(((R745-VLOOKUP(BF$6,Data!$N$4:$Y$11,Data!$W$1,FALSE)/1000)*VLOOKUP(BF$6,Data!$N$4:$Y$11,Data!$P$1,FALSE)^1.5+VLOOKUP(BF$6,Data!$N$4:$Y$11,Data!$W$1,FALSE)/1000*(Mannings_n_bot)^1.5)/R745)^0.67</f>
        <v>4.6533437196208553E-2</v>
      </c>
      <c r="BG745" s="34">
        <f>(((S745-VLOOKUP(BG$6,Data!$N$4:$Y$11,Data!$W$1,FALSE)/1000)*VLOOKUP(BG$6,Data!$N$4:$Y$11,Data!$P$1,FALSE)^1.5+VLOOKUP(BG$6,Data!$N$4:$Y$11,Data!$W$1,FALSE)/1000*(Mannings_n_bot)^1.5)/S745)^0.67</f>
        <v>4.640789748843871E-2</v>
      </c>
    </row>
    <row r="746" spans="1:59" x14ac:dyDescent="0.25">
      <c r="A746" s="28">
        <v>0.73899999999999999</v>
      </c>
      <c r="B746" s="94">
        <v>0.81940733405269706</v>
      </c>
      <c r="C746" s="94">
        <v>1.1759944196183889</v>
      </c>
      <c r="D746" s="94">
        <v>1.5954867240169821</v>
      </c>
      <c r="E746" s="94">
        <v>2.0801545018145222</v>
      </c>
      <c r="F746" s="94">
        <v>2.6275346883662674</v>
      </c>
      <c r="G746" s="94">
        <v>3.2402817739691461</v>
      </c>
      <c r="H746" s="94">
        <v>3.9155495402474831</v>
      </c>
      <c r="I746" s="94">
        <v>4.6563753797769794</v>
      </c>
      <c r="K746" s="28">
        <v>0.73899999999999999</v>
      </c>
      <c r="L746" s="94">
        <v>2.832702422920089</v>
      </c>
      <c r="M746" s="94">
        <v>3.401480414949837</v>
      </c>
      <c r="N746" s="94">
        <v>3.96062471378568</v>
      </c>
      <c r="O746" s="94">
        <v>4.5292514416676397</v>
      </c>
      <c r="P746" s="94">
        <v>5.0884009659341318</v>
      </c>
      <c r="Q746" s="94">
        <v>5.6569500025347992</v>
      </c>
      <c r="R746" s="94">
        <v>6.2161093036886044</v>
      </c>
      <c r="S746" s="94">
        <v>6.7846116710534199</v>
      </c>
      <c r="U746" s="28">
        <v>0.73899999999999999</v>
      </c>
      <c r="V746" s="94">
        <v>1.0471624035782472</v>
      </c>
      <c r="W746" s="94">
        <v>1.2564182052564432</v>
      </c>
      <c r="X746" s="94">
        <v>1.463121373407946</v>
      </c>
      <c r="Y746" s="94">
        <v>1.6723179351427553</v>
      </c>
      <c r="Z746" s="94">
        <v>1.8790213289227353</v>
      </c>
      <c r="AA746" s="94">
        <v>2.0881877199896328</v>
      </c>
      <c r="AB746" s="94">
        <v>2.2948939078710904</v>
      </c>
      <c r="AC746" s="94">
        <v>2.5040422850052342</v>
      </c>
      <c r="AE746" s="28">
        <v>0.73899999999999999</v>
      </c>
      <c r="AF746" s="94">
        <f t="shared" si="190"/>
        <v>0.84478750146896142</v>
      </c>
      <c r="AG746" s="94">
        <f t="shared" si="176"/>
        <v>0.845039357069305</v>
      </c>
      <c r="AH746" s="94">
        <f t="shared" si="177"/>
        <v>0.84500277541452584</v>
      </c>
      <c r="AI746" s="94">
        <f t="shared" si="178"/>
        <v>0.84516541753576468</v>
      </c>
      <c r="AJ746" s="94">
        <f t="shared" si="179"/>
        <v>0.84512339214918653</v>
      </c>
      <c r="AK746" s="94">
        <f t="shared" si="180"/>
        <v>0.84524166879369245</v>
      </c>
      <c r="AL746" s="94">
        <f t="shared" si="181"/>
        <v>0.84520053059501898</v>
      </c>
      <c r="AM746" s="94">
        <f t="shared" si="182"/>
        <v>0.84529276154855837</v>
      </c>
      <c r="AO746" s="28">
        <v>0.73899999999999999</v>
      </c>
      <c r="AP746" s="94">
        <f t="shared" si="191"/>
        <v>0.28926700080554585</v>
      </c>
      <c r="AQ746" s="94">
        <f t="shared" si="183"/>
        <v>0.3457301751466153</v>
      </c>
      <c r="AR746" s="94">
        <f t="shared" si="184"/>
        <v>0.40283713790493664</v>
      </c>
      <c r="AS746" s="94">
        <f t="shared" si="185"/>
        <v>0.4592711463704085</v>
      </c>
      <c r="AT746" s="94">
        <f t="shared" si="186"/>
        <v>0.51637728747343381</v>
      </c>
      <c r="AU746" s="94">
        <f t="shared" si="187"/>
        <v>0.57279660815761524</v>
      </c>
      <c r="AV746" s="94">
        <f t="shared" si="188"/>
        <v>0.62990358582079919</v>
      </c>
      <c r="AW746" s="94">
        <f t="shared" si="189"/>
        <v>0.68631420714076075</v>
      </c>
      <c r="AY746" s="28">
        <v>0.73899999999999999</v>
      </c>
      <c r="AZ746" s="34">
        <f>(((L746-VLOOKUP(AZ$6,Data!$N$4:$Y$11,Data!$W$1,FALSE)/1000)*VLOOKUP(AZ$6,Data!$N$4:$Y$11,Data!$P$1,FALSE)^1.5+VLOOKUP(AZ$6,Data!$N$4:$Y$11,Data!$W$1,FALSE)/1000*(Mannings_n_bot)^1.5)/L746)^0.67</f>
        <v>4.7688565798583098E-2</v>
      </c>
      <c r="BA746" s="34">
        <f>(((M746-VLOOKUP(BA$6,Data!$N$4:$Y$11,Data!$W$1,FALSE)/1000)*VLOOKUP(BA$6,Data!$N$4:$Y$11,Data!$P$1,FALSE)^1.5+VLOOKUP(BA$6,Data!$N$4:$Y$11,Data!$W$1,FALSE)/1000*(Mannings_n_bot)^1.5)/M746)^0.67</f>
        <v>4.7543077575706333E-2</v>
      </c>
      <c r="BB746" s="34">
        <f>(((N746-VLOOKUP(BB$6,Data!$N$4:$Y$11,Data!$W$1,FALSE)/1000)*VLOOKUP(BB$6,Data!$N$4:$Y$11,Data!$P$1,FALSE)^1.5+VLOOKUP(BB$6,Data!$N$4:$Y$11,Data!$W$1,FALSE)/1000*(Mannings_n_bot)^1.5)/N746)^0.67</f>
        <v>4.7353440318679454E-2</v>
      </c>
      <c r="BC746" s="34">
        <f>(((O746-VLOOKUP(BC$6,Data!$N$4:$Y$11,Data!$W$1,FALSE)/1000)*VLOOKUP(BC$6,Data!$N$4:$Y$11,Data!$P$1,FALSE)^1.5+VLOOKUP(BC$6,Data!$N$4:$Y$11,Data!$W$1,FALSE)/1000*(Mannings_n_bot)^1.5)/O746)^0.67</f>
        <v>4.7134560332023116E-2</v>
      </c>
      <c r="BD746" s="34">
        <f>(((P746-VLOOKUP(BD$6,Data!$N$4:$Y$11,Data!$W$1,FALSE)/1000)*VLOOKUP(BD$6,Data!$N$4:$Y$11,Data!$P$1,FALSE)^1.5+VLOOKUP(BD$6,Data!$N$4:$Y$11,Data!$W$1,FALSE)/1000*(Mannings_n_bot)^1.5)/P746)^0.67</f>
        <v>4.6889276352411788E-2</v>
      </c>
      <c r="BE746" s="34">
        <f>(((Q746-VLOOKUP(BE$6,Data!$N$4:$Y$11,Data!$W$1,FALSE)/1000)*VLOOKUP(BE$6,Data!$N$4:$Y$11,Data!$P$1,FALSE)^1.5+VLOOKUP(BE$6,Data!$N$4:$Y$11,Data!$W$1,FALSE)/1000*(Mannings_n_bot)^1.5)/Q746)^0.67</f>
        <v>4.6667754803505483E-2</v>
      </c>
      <c r="BF746" s="34">
        <f>(((R746-VLOOKUP(BF$6,Data!$N$4:$Y$11,Data!$W$1,FALSE)/1000)*VLOOKUP(BF$6,Data!$N$4:$Y$11,Data!$P$1,FALSE)^1.5+VLOOKUP(BF$6,Data!$N$4:$Y$11,Data!$W$1,FALSE)/1000*(Mannings_n_bot)^1.5)/R746)^0.67</f>
        <v>4.6520593741565357E-2</v>
      </c>
      <c r="BG746" s="34">
        <f>(((S746-VLOOKUP(BG$6,Data!$N$4:$Y$11,Data!$W$1,FALSE)/1000)*VLOOKUP(BG$6,Data!$N$4:$Y$11,Data!$P$1,FALSE)^1.5+VLOOKUP(BG$6,Data!$N$4:$Y$11,Data!$W$1,FALSE)/1000*(Mannings_n_bot)^1.5)/S746)^0.67</f>
        <v>4.6394895519827013E-2</v>
      </c>
    </row>
    <row r="747" spans="1:59" x14ac:dyDescent="0.25">
      <c r="A747" s="28">
        <v>0.74</v>
      </c>
      <c r="B747" s="94">
        <v>0.82024569372782941</v>
      </c>
      <c r="C747" s="94">
        <v>1.1771956362236438</v>
      </c>
      <c r="D747" s="94">
        <v>1.5971168195804057</v>
      </c>
      <c r="E747" s="94">
        <v>2.0822775207780606</v>
      </c>
      <c r="F747" s="94">
        <v>2.6302171037335049</v>
      </c>
      <c r="G747" s="94">
        <v>3.2435871782453565</v>
      </c>
      <c r="H747" s="94">
        <v>3.9195448579954952</v>
      </c>
      <c r="I747" s="94">
        <v>4.6611237515754187</v>
      </c>
      <c r="K747" s="28">
        <v>0.74</v>
      </c>
      <c r="L747" s="94">
        <v>2.8350303867484672</v>
      </c>
      <c r="M747" s="94">
        <v>3.4042699740279199</v>
      </c>
      <c r="N747" s="94">
        <v>3.9638738159407887</v>
      </c>
      <c r="O747" s="94">
        <v>4.5329619910723817</v>
      </c>
      <c r="P747" s="94">
        <v>5.0925710535171786</v>
      </c>
      <c r="Q747" s="94">
        <v>5.6615814627934871</v>
      </c>
      <c r="R747" s="94">
        <v>6.2212003059928698</v>
      </c>
      <c r="S747" s="94">
        <v>6.7901640018525251</v>
      </c>
      <c r="U747" s="28">
        <v>0.74</v>
      </c>
      <c r="V747" s="94">
        <v>1.0454737867099639</v>
      </c>
      <c r="W747" s="94">
        <v>1.2543885520980813</v>
      </c>
      <c r="X747" s="94">
        <v>1.4607584159246789</v>
      </c>
      <c r="Y747" s="94">
        <v>1.6696140206261192</v>
      </c>
      <c r="Z747" s="94">
        <v>1.8759841043273966</v>
      </c>
      <c r="AA747" s="94">
        <v>2.0848095795263708</v>
      </c>
      <c r="AB747" s="94">
        <v>2.2911824504836162</v>
      </c>
      <c r="AC747" s="94">
        <v>2.4999899366726588</v>
      </c>
      <c r="AE747" s="28">
        <v>0.74</v>
      </c>
      <c r="AF747" s="94">
        <f t="shared" si="190"/>
        <v>0.84565182833772956</v>
      </c>
      <c r="AG747" s="94">
        <f t="shared" si="176"/>
        <v>0.84590252044055203</v>
      </c>
      <c r="AH747" s="94">
        <f t="shared" si="177"/>
        <v>0.84586610774725501</v>
      </c>
      <c r="AI747" s="94">
        <f t="shared" si="178"/>
        <v>0.84602799875614521</v>
      </c>
      <c r="AJ747" s="94">
        <f t="shared" si="179"/>
        <v>0.84598616742836752</v>
      </c>
      <c r="AK747" s="94">
        <f t="shared" si="180"/>
        <v>0.84610389795194241</v>
      </c>
      <c r="AL747" s="94">
        <f t="shared" si="181"/>
        <v>0.84606294968735973</v>
      </c>
      <c r="AM747" s="94">
        <f t="shared" si="182"/>
        <v>0.84615475483367764</v>
      </c>
      <c r="AO747" s="28">
        <v>0.74</v>
      </c>
      <c r="AP747" s="94">
        <f t="shared" si="191"/>
        <v>0.28932518591752371</v>
      </c>
      <c r="AQ747" s="94">
        <f t="shared" si="183"/>
        <v>0.34579972951757121</v>
      </c>
      <c r="AR747" s="94">
        <f t="shared" si="184"/>
        <v>0.40291817896865745</v>
      </c>
      <c r="AS747" s="94">
        <f t="shared" si="185"/>
        <v>0.45936355188485656</v>
      </c>
      <c r="AT747" s="94">
        <f t="shared" si="186"/>
        <v>0.51648117936753157</v>
      </c>
      <c r="AU747" s="94">
        <f t="shared" si="187"/>
        <v>0.57291186209390588</v>
      </c>
      <c r="AV747" s="94">
        <f t="shared" si="188"/>
        <v>0.6300303261767356</v>
      </c>
      <c r="AW747" s="94">
        <f t="shared" si="189"/>
        <v>0.68645230811858871</v>
      </c>
      <c r="AY747" s="28">
        <v>0.74</v>
      </c>
      <c r="AZ747" s="34">
        <f>(((L747-VLOOKUP(AZ$6,Data!$N$4:$Y$11,Data!$W$1,FALSE)/1000)*VLOOKUP(AZ$6,Data!$N$4:$Y$11,Data!$P$1,FALSE)^1.5+VLOOKUP(AZ$6,Data!$N$4:$Y$11,Data!$W$1,FALSE)/1000*(Mannings_n_bot)^1.5)/L747)^0.67</f>
        <v>4.7677070548830941E-2</v>
      </c>
      <c r="BA747" s="34">
        <f>(((M747-VLOOKUP(BA$6,Data!$N$4:$Y$11,Data!$W$1,FALSE)/1000)*VLOOKUP(BA$6,Data!$N$4:$Y$11,Data!$P$1,FALSE)^1.5+VLOOKUP(BA$6,Data!$N$4:$Y$11,Data!$W$1,FALSE)/1000*(Mannings_n_bot)^1.5)/M747)^0.67</f>
        <v>4.7531374405369337E-2</v>
      </c>
      <c r="BB747" s="34">
        <f>(((N747-VLOOKUP(BB$6,Data!$N$4:$Y$11,Data!$W$1,FALSE)/1000)*VLOOKUP(BB$6,Data!$N$4:$Y$11,Data!$P$1,FALSE)^1.5+VLOOKUP(BB$6,Data!$N$4:$Y$11,Data!$W$1,FALSE)/1000*(Mannings_n_bot)^1.5)/N747)^0.67</f>
        <v>4.7341541110848512E-2</v>
      </c>
      <c r="BC747" s="34">
        <f>(((O747-VLOOKUP(BC$6,Data!$N$4:$Y$11,Data!$W$1,FALSE)/1000)*VLOOKUP(BC$6,Data!$N$4:$Y$11,Data!$P$1,FALSE)^1.5+VLOOKUP(BC$6,Data!$N$4:$Y$11,Data!$W$1,FALSE)/1000*(Mannings_n_bot)^1.5)/O747)^0.67</f>
        <v>4.7122390146333466E-2</v>
      </c>
      <c r="BD747" s="34">
        <f>(((P747-VLOOKUP(BD$6,Data!$N$4:$Y$11,Data!$W$1,FALSE)/1000)*VLOOKUP(BD$6,Data!$N$4:$Y$11,Data!$P$1,FALSE)^1.5+VLOOKUP(BD$6,Data!$N$4:$Y$11,Data!$W$1,FALSE)/1000*(Mannings_n_bot)^1.5)/P747)^0.67</f>
        <v>4.6876849775235652E-2</v>
      </c>
      <c r="BE747" s="34">
        <f>(((Q747-VLOOKUP(BE$6,Data!$N$4:$Y$11,Data!$W$1,FALSE)/1000)*VLOOKUP(BE$6,Data!$N$4:$Y$11,Data!$P$1,FALSE)^1.5+VLOOKUP(BE$6,Data!$N$4:$Y$11,Data!$W$1,FALSE)/1000*(Mannings_n_bot)^1.5)/Q747)^0.67</f>
        <v>4.6655060975182898E-2</v>
      </c>
      <c r="BF747" s="34">
        <f>(((R747-VLOOKUP(BF$6,Data!$N$4:$Y$11,Data!$W$1,FALSE)/1000)*VLOOKUP(BF$6,Data!$N$4:$Y$11,Data!$P$1,FALSE)^1.5+VLOOKUP(BF$6,Data!$N$4:$Y$11,Data!$W$1,FALSE)/1000*(Mannings_n_bot)^1.5)/R747)^0.67</f>
        <v>4.6507748821144931E-2</v>
      </c>
      <c r="BG747" s="34">
        <f>(((S747-VLOOKUP(BG$6,Data!$N$4:$Y$11,Data!$W$1,FALSE)/1000)*VLOOKUP(BG$6,Data!$N$4:$Y$11,Data!$P$1,FALSE)^1.5+VLOOKUP(BG$6,Data!$N$4:$Y$11,Data!$W$1,FALSE)/1000*(Mannings_n_bot)^1.5)/S747)^0.67</f>
        <v>4.6381892010530223E-2</v>
      </c>
    </row>
    <row r="748" spans="1:59" x14ac:dyDescent="0.25">
      <c r="A748" s="28">
        <v>0.74099999999999999</v>
      </c>
      <c r="B748" s="94">
        <v>0.82108269832521774</v>
      </c>
      <c r="C748" s="94">
        <v>1.1783949078118396</v>
      </c>
      <c r="D748" s="94">
        <v>1.5987442763623496</v>
      </c>
      <c r="E748" s="94">
        <v>2.0843970990850158</v>
      </c>
      <c r="F748" s="94">
        <v>2.6328951731485049</v>
      </c>
      <c r="G748" s="94">
        <v>3.2468872227607681</v>
      </c>
      <c r="H748" s="94">
        <v>3.9235336991563003</v>
      </c>
      <c r="I748" s="94">
        <v>4.66586442104557</v>
      </c>
      <c r="K748" s="28">
        <v>0.74099999999999999</v>
      </c>
      <c r="L748" s="94">
        <v>2.8373621194641054</v>
      </c>
      <c r="M748" s="94">
        <v>3.4070640573079518</v>
      </c>
      <c r="N748" s="94">
        <v>3.9671281862428178</v>
      </c>
      <c r="O748" s="94">
        <v>4.5366785637235054</v>
      </c>
      <c r="P748" s="94">
        <v>5.0967479082976208</v>
      </c>
      <c r="Q748" s="94">
        <v>5.6662204452387313</v>
      </c>
      <c r="R748" s="94">
        <v>6.2262995744478129</v>
      </c>
      <c r="S748" s="94">
        <v>6.7957253537253148</v>
      </c>
      <c r="U748" s="28">
        <v>0.74099999999999999</v>
      </c>
      <c r="V748" s="94">
        <v>1.0437799777502788</v>
      </c>
      <c r="W748" s="94">
        <v>1.2523526853394045</v>
      </c>
      <c r="X748" s="94">
        <v>1.4583882198773415</v>
      </c>
      <c r="Y748" s="94">
        <v>1.6669018463909224</v>
      </c>
      <c r="Z748" s="94">
        <v>1.872937595074611</v>
      </c>
      <c r="AA748" s="94">
        <v>2.0814211334279076</v>
      </c>
      <c r="AB748" s="94">
        <v>2.2874596625202606</v>
      </c>
      <c r="AC748" s="94">
        <v>2.495925236890348</v>
      </c>
      <c r="AE748" s="28">
        <v>0.74099999999999999</v>
      </c>
      <c r="AF748" s="94">
        <f t="shared" si="190"/>
        <v>0.84651475815683253</v>
      </c>
      <c r="AG748" s="94">
        <f t="shared" si="176"/>
        <v>0.84676428617254362</v>
      </c>
      <c r="AH748" s="94">
        <f t="shared" si="177"/>
        <v>0.84672804252672307</v>
      </c>
      <c r="AI748" s="94">
        <f t="shared" si="178"/>
        <v>0.84688918203999985</v>
      </c>
      <c r="AJ748" s="94">
        <f t="shared" si="179"/>
        <v>0.84684754487028546</v>
      </c>
      <c r="AK748" s="94">
        <f t="shared" si="180"/>
        <v>0.84696472899315245</v>
      </c>
      <c r="AL748" s="94">
        <f t="shared" si="181"/>
        <v>0.84692397076011527</v>
      </c>
      <c r="AM748" s="94">
        <f t="shared" si="182"/>
        <v>0.84701534988050675</v>
      </c>
      <c r="AO748" s="28">
        <v>0.74099999999999999</v>
      </c>
      <c r="AP748" s="94">
        <f t="shared" si="191"/>
        <v>0.28938241357796662</v>
      </c>
      <c r="AQ748" s="94">
        <f t="shared" si="183"/>
        <v>0.34586813983853693</v>
      </c>
      <c r="AR748" s="94">
        <f t="shared" si="184"/>
        <v>0.40299788696177374</v>
      </c>
      <c r="AS748" s="94">
        <f t="shared" si="185"/>
        <v>0.45945443782427353</v>
      </c>
      <c r="AT748" s="94">
        <f t="shared" si="186"/>
        <v>0.51658336266977067</v>
      </c>
      <c r="AU748" s="94">
        <f t="shared" si="187"/>
        <v>0.57302522098113839</v>
      </c>
      <c r="AV748" s="94">
        <f t="shared" si="188"/>
        <v>0.63015498246472723</v>
      </c>
      <c r="AW748" s="94">
        <f t="shared" si="189"/>
        <v>0.68658813859918766</v>
      </c>
      <c r="AY748" s="28">
        <v>0.74099999999999999</v>
      </c>
      <c r="AZ748" s="34">
        <f>(((L748-VLOOKUP(AZ$6,Data!$N$4:$Y$11,Data!$W$1,FALSE)/1000)*VLOOKUP(AZ$6,Data!$N$4:$Y$11,Data!$P$1,FALSE)^1.5+VLOOKUP(AZ$6,Data!$N$4:$Y$11,Data!$W$1,FALSE)/1000*(Mannings_n_bot)^1.5)/L748)^0.67</f>
        <v>4.7665574232273369E-2</v>
      </c>
      <c r="BA748" s="34">
        <f>(((M748-VLOOKUP(BA$6,Data!$N$4:$Y$11,Data!$W$1,FALSE)/1000)*VLOOKUP(BA$6,Data!$N$4:$Y$11,Data!$P$1,FALSE)^1.5+VLOOKUP(BA$6,Data!$N$4:$Y$11,Data!$W$1,FALSE)/1000*(Mannings_n_bot)^1.5)/M748)^0.67</f>
        <v>4.7519670045791634E-2</v>
      </c>
      <c r="BB748" s="34">
        <f>(((N748-VLOOKUP(BB$6,Data!$N$4:$Y$11,Data!$W$1,FALSE)/1000)*VLOOKUP(BB$6,Data!$N$4:$Y$11,Data!$P$1,FALSE)^1.5+VLOOKUP(BB$6,Data!$N$4:$Y$11,Data!$W$1,FALSE)/1000*(Mannings_n_bot)^1.5)/N748)^0.67</f>
        <v>4.732964067468768E-2</v>
      </c>
      <c r="BC748" s="34">
        <f>(((O748-VLOOKUP(BC$6,Data!$N$4:$Y$11,Data!$W$1,FALSE)/1000)*VLOOKUP(BC$6,Data!$N$4:$Y$11,Data!$P$1,FALSE)^1.5+VLOOKUP(BC$6,Data!$N$4:$Y$11,Data!$W$1,FALSE)/1000*(Mannings_n_bot)^1.5)/O748)^0.67</f>
        <v>4.7110218613277403E-2</v>
      </c>
      <c r="BD748" s="34">
        <f>(((P748-VLOOKUP(BD$6,Data!$N$4:$Y$11,Data!$W$1,FALSE)/1000)*VLOOKUP(BD$6,Data!$N$4:$Y$11,Data!$P$1,FALSE)^1.5+VLOOKUP(BD$6,Data!$N$4:$Y$11,Data!$W$1,FALSE)/1000*(Mannings_n_bot)^1.5)/P748)^0.67</f>
        <v>4.6864421793633051E-2</v>
      </c>
      <c r="BE748" s="34">
        <f>(((Q748-VLOOKUP(BE$6,Data!$N$4:$Y$11,Data!$W$1,FALSE)/1000)*VLOOKUP(BE$6,Data!$N$4:$Y$11,Data!$P$1,FALSE)^1.5+VLOOKUP(BE$6,Data!$N$4:$Y$11,Data!$W$1,FALSE)/1000*(Mannings_n_bot)^1.5)/Q748)^0.67</f>
        <v>4.6642365630871402E-2</v>
      </c>
      <c r="BF748" s="34">
        <f>(((R748-VLOOKUP(BF$6,Data!$N$4:$Y$11,Data!$W$1,FALSE)/1000)*VLOOKUP(BF$6,Data!$N$4:$Y$11,Data!$P$1,FALSE)^1.5+VLOOKUP(BF$6,Data!$N$4:$Y$11,Data!$W$1,FALSE)/1000*(Mannings_n_bot)^1.5)/R748)^0.67</f>
        <v>4.6494902353938418E-2</v>
      </c>
      <c r="BG748" s="34">
        <f>(((S748-VLOOKUP(BG$6,Data!$N$4:$Y$11,Data!$W$1,FALSE)/1000)*VLOOKUP(BG$6,Data!$N$4:$Y$11,Data!$P$1,FALSE)^1.5+VLOOKUP(BG$6,Data!$N$4:$Y$11,Data!$W$1,FALSE)/1000*(Mannings_n_bot)^1.5)/S748)^0.67</f>
        <v>4.6368886878539226E-2</v>
      </c>
    </row>
    <row r="749" spans="1:59" x14ac:dyDescent="0.25">
      <c r="A749" s="28">
        <v>0.74199999999999999</v>
      </c>
      <c r="B749" s="94">
        <v>0.82191834367458727</v>
      </c>
      <c r="C749" s="94">
        <v>1.1795922284230764</v>
      </c>
      <c r="D749" s="94">
        <v>1.6003690862719802</v>
      </c>
      <c r="E749" s="94">
        <v>2.0865132262155273</v>
      </c>
      <c r="F749" s="94">
        <v>2.6355688833137818</v>
      </c>
      <c r="G749" s="94">
        <v>3.2501818911494675</v>
      </c>
      <c r="H749" s="94">
        <v>3.9275160439396717</v>
      </c>
      <c r="I749" s="94">
        <v>4.6705973646893737</v>
      </c>
      <c r="K749" s="28">
        <v>0.74199999999999999</v>
      </c>
      <c r="L749" s="94">
        <v>2.8396976449455575</v>
      </c>
      <c r="M749" s="94">
        <v>3.4098626934195253</v>
      </c>
      <c r="N749" s="94">
        <v>3.9703878580349299</v>
      </c>
      <c r="O749" s="94">
        <v>4.5404011977138277</v>
      </c>
      <c r="P749" s="94">
        <v>5.1009315730818088</v>
      </c>
      <c r="Q749" s="94">
        <v>5.6708669974258337</v>
      </c>
      <c r="R749" s="94">
        <v>6.2314071613223092</v>
      </c>
      <c r="S749" s="94">
        <v>6.8012957836891985</v>
      </c>
      <c r="U749" s="28">
        <v>0.74199999999999999</v>
      </c>
      <c r="V749" s="94">
        <v>1.0420809513813574</v>
      </c>
      <c r="W749" s="94">
        <v>1.2503105746278058</v>
      </c>
      <c r="X749" s="94">
        <v>1.456010749915613</v>
      </c>
      <c r="Y749" s="94">
        <v>1.6641813720537126</v>
      </c>
      <c r="Z749" s="94">
        <v>1.8698817557832272</v>
      </c>
      <c r="AA749" s="94">
        <v>2.0780223312807951</v>
      </c>
      <c r="AB749" s="94">
        <v>2.2837254885698131</v>
      </c>
      <c r="AC749" s="94">
        <v>2.491848125215288</v>
      </c>
      <c r="AE749" s="28">
        <v>0.74199999999999999</v>
      </c>
      <c r="AF749" s="94">
        <f t="shared" si="190"/>
        <v>0.84737628662682629</v>
      </c>
      <c r="AG749" s="94">
        <f t="shared" si="176"/>
        <v>0.84762464998264886</v>
      </c>
      <c r="AH749" s="94">
        <f t="shared" si="177"/>
        <v>0.84758857546785715</v>
      </c>
      <c r="AI749" s="94">
        <f t="shared" si="178"/>
        <v>0.84774896311311598</v>
      </c>
      <c r="AJ749" s="94">
        <f t="shared" si="179"/>
        <v>0.84770752019792139</v>
      </c>
      <c r="AK749" s="94">
        <f t="shared" si="180"/>
        <v>0.84782415764820274</v>
      </c>
      <c r="AL749" s="94">
        <f t="shared" si="181"/>
        <v>0.84778358954141797</v>
      </c>
      <c r="AM749" s="94">
        <f t="shared" si="182"/>
        <v>0.84787454242333737</v>
      </c>
      <c r="AO749" s="28">
        <v>0.74199999999999999</v>
      </c>
      <c r="AP749" s="94">
        <f t="shared" si="191"/>
        <v>0.28943868201515693</v>
      </c>
      <c r="AQ749" s="94">
        <f t="shared" si="183"/>
        <v>0.34593540399720363</v>
      </c>
      <c r="AR749" s="94">
        <f t="shared" si="184"/>
        <v>0.40307625942218483</v>
      </c>
      <c r="AS749" s="94">
        <f t="shared" si="185"/>
        <v>0.45954380138612499</v>
      </c>
      <c r="AT749" s="94">
        <f t="shared" si="186"/>
        <v>0.51668383422784503</v>
      </c>
      <c r="AU749" s="94">
        <f t="shared" si="187"/>
        <v>0.57313668132665019</v>
      </c>
      <c r="AV749" s="94">
        <f t="shared" si="188"/>
        <v>0.6302775508423446</v>
      </c>
      <c r="AW749" s="94">
        <f t="shared" si="189"/>
        <v>0.68672169439981645</v>
      </c>
      <c r="AY749" s="28">
        <v>0.74199999999999999</v>
      </c>
      <c r="AZ749" s="34">
        <f>(((L749-VLOOKUP(AZ$6,Data!$N$4:$Y$11,Data!$W$1,FALSE)/1000)*VLOOKUP(AZ$6,Data!$N$4:$Y$11,Data!$P$1,FALSE)^1.5+VLOOKUP(AZ$6,Data!$N$4:$Y$11,Data!$W$1,FALSE)/1000*(Mannings_n_bot)^1.5)/L749)^0.67</f>
        <v>4.7654076775949156E-2</v>
      </c>
      <c r="BA749" s="34">
        <f>(((M749-VLOOKUP(BA$6,Data!$N$4:$Y$11,Data!$W$1,FALSE)/1000)*VLOOKUP(BA$6,Data!$N$4:$Y$11,Data!$P$1,FALSE)^1.5+VLOOKUP(BA$6,Data!$N$4:$Y$11,Data!$W$1,FALSE)/1000*(Mannings_n_bot)^1.5)/M749)^0.67</f>
        <v>4.7507964422737796E-2</v>
      </c>
      <c r="BB749" s="34">
        <f>(((N749-VLOOKUP(BB$6,Data!$N$4:$Y$11,Data!$W$1,FALSE)/1000)*VLOOKUP(BB$6,Data!$N$4:$Y$11,Data!$P$1,FALSE)^1.5+VLOOKUP(BB$6,Data!$N$4:$Y$11,Data!$W$1,FALSE)/1000*(Mannings_n_bot)^1.5)/N749)^0.67</f>
        <v>4.7317738934679159E-2</v>
      </c>
      <c r="BC749" s="34">
        <f>(((O749-VLOOKUP(BC$6,Data!$N$4:$Y$11,Data!$W$1,FALSE)/1000)*VLOOKUP(BC$6,Data!$N$4:$Y$11,Data!$P$1,FALSE)^1.5+VLOOKUP(BC$6,Data!$N$4:$Y$11,Data!$W$1,FALSE)/1000*(Mannings_n_bot)^1.5)/O749)^0.67</f>
        <v>4.7098045655624317E-2</v>
      </c>
      <c r="BD749" s="34">
        <f>(((P749-VLOOKUP(BD$6,Data!$N$4:$Y$11,Data!$W$1,FALSE)/1000)*VLOOKUP(BD$6,Data!$N$4:$Y$11,Data!$P$1,FALSE)^1.5+VLOOKUP(BD$6,Data!$N$4:$Y$11,Data!$W$1,FALSE)/1000*(Mannings_n_bot)^1.5)/P749)^0.67</f>
        <v>4.6851992328692124E-2</v>
      </c>
      <c r="BE749" s="34">
        <f>(((Q749-VLOOKUP(BE$6,Data!$N$4:$Y$11,Data!$W$1,FALSE)/1000)*VLOOKUP(BE$6,Data!$N$4:$Y$11,Data!$P$1,FALSE)^1.5+VLOOKUP(BE$6,Data!$N$4:$Y$11,Data!$W$1,FALSE)/1000*(Mannings_n_bot)^1.5)/Q749)^0.67</f>
        <v>4.6629668689951553E-2</v>
      </c>
      <c r="BF749" s="34">
        <f>(((R749-VLOOKUP(BF$6,Data!$N$4:$Y$11,Data!$W$1,FALSE)/1000)*VLOOKUP(BF$6,Data!$N$4:$Y$11,Data!$P$1,FALSE)^1.5+VLOOKUP(BF$6,Data!$N$4:$Y$11,Data!$W$1,FALSE)/1000*(Mannings_n_bot)^1.5)/R749)^0.67</f>
        <v>4.6482054258327167E-2</v>
      </c>
      <c r="BG749" s="34">
        <f>(((S749-VLOOKUP(BG$6,Data!$N$4:$Y$11,Data!$W$1,FALSE)/1000)*VLOOKUP(BG$6,Data!$N$4:$Y$11,Data!$P$1,FALSE)^1.5+VLOOKUP(BG$6,Data!$N$4:$Y$11,Data!$W$1,FALSE)/1000*(Mannings_n_bot)^1.5)/S749)^0.67</f>
        <v>4.6355880041226143E-2</v>
      </c>
    </row>
    <row r="750" spans="1:59" x14ac:dyDescent="0.25">
      <c r="A750" s="28">
        <v>0.74299999999999999</v>
      </c>
      <c r="B750" s="94">
        <v>0.82275262558527973</v>
      </c>
      <c r="C750" s="94">
        <v>1.1807875920682733</v>
      </c>
      <c r="D750" s="94">
        <v>1.6019912411788575</v>
      </c>
      <c r="E750" s="94">
        <v>2.0886258915981775</v>
      </c>
      <c r="F750" s="94">
        <v>2.6382382208667012</v>
      </c>
      <c r="G750" s="94">
        <v>3.2534711669652898</v>
      </c>
      <c r="H750" s="94">
        <v>3.9314918724583698</v>
      </c>
      <c r="I750" s="94">
        <v>4.6753225588935088</v>
      </c>
      <c r="K750" s="28">
        <v>0.74299999999999999</v>
      </c>
      <c r="L750" s="94">
        <v>2.8420369873021216</v>
      </c>
      <c r="M750" s="94">
        <v>3.4126659112689492</v>
      </c>
      <c r="N750" s="94">
        <v>3.9736528649825522</v>
      </c>
      <c r="O750" s="94">
        <v>4.544129931504381</v>
      </c>
      <c r="P750" s="94">
        <v>5.1051220910898554</v>
      </c>
      <c r="Q750" s="94">
        <v>5.6755211673698076</v>
      </c>
      <c r="R750" s="94">
        <v>6.2365231193904975</v>
      </c>
      <c r="S750" s="94">
        <v>6.8068753493127918</v>
      </c>
      <c r="U750" s="28">
        <v>0.74299999999999999</v>
      </c>
      <c r="V750" s="94">
        <v>1.0403766820417395</v>
      </c>
      <c r="W750" s="94">
        <v>1.2482621893186583</v>
      </c>
      <c r="X750" s="94">
        <v>1.4536259703490622</v>
      </c>
      <c r="Y750" s="94">
        <v>1.6614525568425518</v>
      </c>
      <c r="Z750" s="94">
        <v>1.8668165406355175</v>
      </c>
      <c r="AA750" s="94">
        <v>2.074613122186638</v>
      </c>
      <c r="AB750" s="94">
        <v>2.2799798726880209</v>
      </c>
      <c r="AC750" s="94">
        <v>2.4877585406230622</v>
      </c>
      <c r="AE750" s="28">
        <v>0.74299999999999999</v>
      </c>
      <c r="AF750" s="94">
        <f t="shared" si="190"/>
        <v>0.84823640942725176</v>
      </c>
      <c r="AG750" s="94">
        <f t="shared" si="176"/>
        <v>0.84848360756726815</v>
      </c>
      <c r="AH750" s="94">
        <f t="shared" si="177"/>
        <v>0.84844770226460831</v>
      </c>
      <c r="AI750" s="94">
        <f t="shared" si="178"/>
        <v>0.8486073376803337</v>
      </c>
      <c r="AJ750" s="94">
        <f t="shared" si="179"/>
        <v>0.84856608911330167</v>
      </c>
      <c r="AK750" s="94">
        <f t="shared" si="180"/>
        <v>0.84868217962703907</v>
      </c>
      <c r="AL750" s="94">
        <f t="shared" si="181"/>
        <v>0.84864180173845893</v>
      </c>
      <c r="AM750" s="94">
        <f t="shared" si="182"/>
        <v>0.84873232817553712</v>
      </c>
      <c r="AO750" s="28">
        <v>0.74299999999999999</v>
      </c>
      <c r="AP750" s="94">
        <f t="shared" si="191"/>
        <v>0.28949398943829346</v>
      </c>
      <c r="AQ750" s="94">
        <f t="shared" si="183"/>
        <v>0.34600151985847771</v>
      </c>
      <c r="AR750" s="94">
        <f t="shared" si="184"/>
        <v>0.40315329386123711</v>
      </c>
      <c r="AS750" s="94">
        <f t="shared" si="185"/>
        <v>0.45963163973762439</v>
      </c>
      <c r="AT750" s="94">
        <f t="shared" si="186"/>
        <v>0.5167825908554291</v>
      </c>
      <c r="AU750" s="94">
        <f t="shared" si="187"/>
        <v>0.57324623960006083</v>
      </c>
      <c r="AV750" s="94">
        <f t="shared" si="188"/>
        <v>0.63039802742567219</v>
      </c>
      <c r="AW750" s="94">
        <f t="shared" si="189"/>
        <v>0.68685297129255052</v>
      </c>
      <c r="AY750" s="28">
        <v>0.74299999999999999</v>
      </c>
      <c r="AZ750" s="34">
        <f>(((L750-VLOOKUP(AZ$6,Data!$N$4:$Y$11,Data!$W$1,FALSE)/1000)*VLOOKUP(AZ$6,Data!$N$4:$Y$11,Data!$P$1,FALSE)^1.5+VLOOKUP(AZ$6,Data!$N$4:$Y$11,Data!$W$1,FALSE)/1000*(Mannings_n_bot)^1.5)/L750)^0.67</f>
        <v>4.7642578106351308E-2</v>
      </c>
      <c r="BA750" s="34">
        <f>(((M750-VLOOKUP(BA$6,Data!$N$4:$Y$11,Data!$W$1,FALSE)/1000)*VLOOKUP(BA$6,Data!$N$4:$Y$11,Data!$P$1,FALSE)^1.5+VLOOKUP(BA$6,Data!$N$4:$Y$11,Data!$W$1,FALSE)/1000*(Mannings_n_bot)^1.5)/M750)^0.67</f>
        <v>4.74962574614144E-2</v>
      </c>
      <c r="BB750" s="34">
        <f>(((N750-VLOOKUP(BB$6,Data!$N$4:$Y$11,Data!$W$1,FALSE)/1000)*VLOOKUP(BB$6,Data!$N$4:$Y$11,Data!$P$1,FALSE)^1.5+VLOOKUP(BB$6,Data!$N$4:$Y$11,Data!$W$1,FALSE)/1000*(Mannings_n_bot)^1.5)/N750)^0.67</f>
        <v>4.7305835814737233E-2</v>
      </c>
      <c r="BC750" s="34">
        <f>(((O750-VLOOKUP(BC$6,Data!$N$4:$Y$11,Data!$W$1,FALSE)/1000)*VLOOKUP(BC$6,Data!$N$4:$Y$11,Data!$P$1,FALSE)^1.5+VLOOKUP(BC$6,Data!$N$4:$Y$11,Data!$W$1,FALSE)/1000*(Mannings_n_bot)^1.5)/O750)^0.67</f>
        <v>4.7085871195560451E-2</v>
      </c>
      <c r="BD750" s="34">
        <f>(((P750-VLOOKUP(BD$6,Data!$N$4:$Y$11,Data!$W$1,FALSE)/1000)*VLOOKUP(BD$6,Data!$N$4:$Y$11,Data!$P$1,FALSE)^1.5+VLOOKUP(BD$6,Data!$N$4:$Y$11,Data!$W$1,FALSE)/1000*(Mannings_n_bot)^1.5)/P750)^0.67</f>
        <v>4.6839561300904761E-2</v>
      </c>
      <c r="BE750" s="34">
        <f>(((Q750-VLOOKUP(BE$6,Data!$N$4:$Y$11,Data!$W$1,FALSE)/1000)*VLOOKUP(BE$6,Data!$N$4:$Y$11,Data!$P$1,FALSE)^1.5+VLOOKUP(BE$6,Data!$N$4:$Y$11,Data!$W$1,FALSE)/1000*(Mannings_n_bot)^1.5)/Q750)^0.67</f>
        <v>4.661697007119292E-2</v>
      </c>
      <c r="BF750" s="34">
        <f>(((R750-VLOOKUP(BF$6,Data!$N$4:$Y$11,Data!$W$1,FALSE)/1000)*VLOOKUP(BF$6,Data!$N$4:$Y$11,Data!$P$1,FALSE)^1.5+VLOOKUP(BF$6,Data!$N$4:$Y$11,Data!$W$1,FALSE)/1000*(Mannings_n_bot)^1.5)/R750)^0.67</f>
        <v>4.6469204452073774E-2</v>
      </c>
      <c r="BG750" s="34">
        <f>(((S750-VLOOKUP(BG$6,Data!$N$4:$Y$11,Data!$W$1,FALSE)/1000)*VLOOKUP(BG$6,Data!$N$4:$Y$11,Data!$P$1,FALSE)^1.5+VLOOKUP(BG$6,Data!$N$4:$Y$11,Data!$W$1,FALSE)/1000*(Mannings_n_bot)^1.5)/S750)^0.67</f>
        <v>4.6342871415335302E-2</v>
      </c>
    </row>
    <row r="751" spans="1:59" x14ac:dyDescent="0.25">
      <c r="A751" s="28">
        <v>0.74399999999999999</v>
      </c>
      <c r="B751" s="94">
        <v>0.82358553984605742</v>
      </c>
      <c r="C751" s="94">
        <v>1.1819809927288856</v>
      </c>
      <c r="D751" s="94">
        <v>1.6036107329125555</v>
      </c>
      <c r="E751" s="94">
        <v>2.0907350846094981</v>
      </c>
      <c r="F751" s="94">
        <v>2.6409031723788532</v>
      </c>
      <c r="G751" s="94">
        <v>3.2567550336810491</v>
      </c>
      <c r="H751" s="94">
        <v>3.9354611647272115</v>
      </c>
      <c r="I751" s="94">
        <v>4.6800399799282841</v>
      </c>
      <c r="K751" s="28">
        <v>0.74399999999999999</v>
      </c>
      <c r="L751" s="94">
        <v>2.844380170877002</v>
      </c>
      <c r="M751" s="94">
        <v>3.4154737400430388</v>
      </c>
      <c r="N751" s="94">
        <v>3.9769232410777891</v>
      </c>
      <c r="O751" s="94">
        <v>4.5478648039294614</v>
      </c>
      <c r="P751" s="94">
        <v>5.1093195059613157</v>
      </c>
      <c r="Q751" s="94">
        <v>5.6801830035516812</v>
      </c>
      <c r="R751" s="94">
        <v>6.241647501938707</v>
      </c>
      <c r="S751" s="94">
        <v>6.8124641087234759</v>
      </c>
      <c r="U751" s="28">
        <v>0.74399999999999999</v>
      </c>
      <c r="V751" s="94">
        <v>1.038667143923059</v>
      </c>
      <c r="W751" s="94">
        <v>1.2462074984713845</v>
      </c>
      <c r="X751" s="94">
        <v>1.4512338451425664</v>
      </c>
      <c r="Y751" s="94">
        <v>1.6587153595917818</v>
      </c>
      <c r="Z751" s="94">
        <v>1.8637419033712948</v>
      </c>
      <c r="AA751" s="94">
        <v>2.071193454755563</v>
      </c>
      <c r="AB751" s="94">
        <v>2.2762227583904151</v>
      </c>
      <c r="AC751" s="94">
        <v>2.4836564215000165</v>
      </c>
      <c r="AE751" s="28">
        <v>0.74399999999999999</v>
      </c>
      <c r="AF751" s="94">
        <f t="shared" si="190"/>
        <v>0.84909512221643335</v>
      </c>
      <c r="AG751" s="94">
        <f t="shared" si="176"/>
        <v>0.84934115460163007</v>
      </c>
      <c r="AH751" s="94">
        <f t="shared" si="177"/>
        <v>0.84930541858974973</v>
      </c>
      <c r="AI751" s="94">
        <f t="shared" si="178"/>
        <v>0.84946430142534457</v>
      </c>
      <c r="AJ751" s="94">
        <f t="shared" si="179"/>
        <v>0.84942324729729624</v>
      </c>
      <c r="AK751" s="94">
        <f t="shared" si="180"/>
        <v>0.84953879061847282</v>
      </c>
      <c r="AL751" s="94">
        <f t="shared" si="181"/>
        <v>0.84949860303728753</v>
      </c>
      <c r="AM751" s="94">
        <f t="shared" si="182"/>
        <v>0.84958870282934851</v>
      </c>
      <c r="AO751" s="28">
        <v>0.74399999999999999</v>
      </c>
      <c r="AP751" s="94">
        <f t="shared" si="191"/>
        <v>0.2895483340372616</v>
      </c>
      <c r="AQ751" s="94">
        <f t="shared" si="183"/>
        <v>0.34606648526420564</v>
      </c>
      <c r="AR751" s="94">
        <f t="shared" si="184"/>
        <v>0.40322898776340471</v>
      </c>
      <c r="AS751" s="94">
        <f t="shared" si="185"/>
        <v>0.45971795001536858</v>
      </c>
      <c r="AT751" s="94">
        <f t="shared" si="186"/>
        <v>0.51687962933176723</v>
      </c>
      <c r="AU751" s="94">
        <f t="shared" si="187"/>
        <v>0.57335389223281696</v>
      </c>
      <c r="AV751" s="94">
        <f t="shared" si="188"/>
        <v>0.63051640828880917</v>
      </c>
      <c r="AW751" s="94">
        <f t="shared" si="189"/>
        <v>0.68698196500373687</v>
      </c>
      <c r="AY751" s="28">
        <v>0.74399999999999999</v>
      </c>
      <c r="AZ751" s="34">
        <f>(((L751-VLOOKUP(AZ$6,Data!$N$4:$Y$11,Data!$W$1,FALSE)/1000)*VLOOKUP(AZ$6,Data!$N$4:$Y$11,Data!$P$1,FALSE)^1.5+VLOOKUP(AZ$6,Data!$N$4:$Y$11,Data!$W$1,FALSE)/1000*(Mannings_n_bot)^1.5)/L751)^0.67</f>
        <v>4.7631078149419144E-2</v>
      </c>
      <c r="BA751" s="34">
        <f>(((M751-VLOOKUP(BA$6,Data!$N$4:$Y$11,Data!$W$1,FALSE)/1000)*VLOOKUP(BA$6,Data!$N$4:$Y$11,Data!$P$1,FALSE)^1.5+VLOOKUP(BA$6,Data!$N$4:$Y$11,Data!$W$1,FALSE)/1000*(Mannings_n_bot)^1.5)/M751)^0.67</f>
        <v>4.7484549086461623E-2</v>
      </c>
      <c r="BB751" s="34">
        <f>(((N751-VLOOKUP(BB$6,Data!$N$4:$Y$11,Data!$W$1,FALSE)/1000)*VLOOKUP(BB$6,Data!$N$4:$Y$11,Data!$P$1,FALSE)^1.5+VLOOKUP(BB$6,Data!$N$4:$Y$11,Data!$W$1,FALSE)/1000*(Mannings_n_bot)^1.5)/N751)^0.67</f>
        <v>4.7293931238199707E-2</v>
      </c>
      <c r="BC751" s="34">
        <f>(((O751-VLOOKUP(BC$6,Data!$N$4:$Y$11,Data!$W$1,FALSE)/1000)*VLOOKUP(BC$6,Data!$N$4:$Y$11,Data!$P$1,FALSE)^1.5+VLOOKUP(BC$6,Data!$N$4:$Y$11,Data!$W$1,FALSE)/1000*(Mannings_n_bot)^1.5)/O751)^0.67</f>
        <v>4.7073695154680267E-2</v>
      </c>
      <c r="BD751" s="34">
        <f>(((P751-VLOOKUP(BD$6,Data!$N$4:$Y$11,Data!$W$1,FALSE)/1000)*VLOOKUP(BD$6,Data!$N$4:$Y$11,Data!$P$1,FALSE)^1.5+VLOOKUP(BD$6,Data!$N$4:$Y$11,Data!$W$1,FALSE)/1000*(Mannings_n_bot)^1.5)/P751)^0.67</f>
        <v>4.6827128630157769E-2</v>
      </c>
      <c r="BE751" s="34">
        <f>(((Q751-VLOOKUP(BE$6,Data!$N$4:$Y$11,Data!$W$1,FALSE)/1000)*VLOOKUP(BE$6,Data!$N$4:$Y$11,Data!$P$1,FALSE)^1.5+VLOOKUP(BE$6,Data!$N$4:$Y$11,Data!$W$1,FALSE)/1000*(Mannings_n_bot)^1.5)/Q751)^0.67</f>
        <v>4.6604269692744893E-2</v>
      </c>
      <c r="BF751" s="34">
        <f>(((R751-VLOOKUP(BF$6,Data!$N$4:$Y$11,Data!$W$1,FALSE)/1000)*VLOOKUP(BF$6,Data!$N$4:$Y$11,Data!$P$1,FALSE)^1.5+VLOOKUP(BF$6,Data!$N$4:$Y$11,Data!$W$1,FALSE)/1000*(Mannings_n_bot)^1.5)/R751)^0.67</f>
        <v>4.64563528523129E-2</v>
      </c>
      <c r="BG751" s="34">
        <f>(((S751-VLOOKUP(BG$6,Data!$N$4:$Y$11,Data!$W$1,FALSE)/1000)*VLOOKUP(BG$6,Data!$N$4:$Y$11,Data!$P$1,FALSE)^1.5+VLOOKUP(BG$6,Data!$N$4:$Y$11,Data!$W$1,FALSE)/1000*(Mannings_n_bot)^1.5)/S751)^0.67</f>
        <v>4.6329860916973893E-2</v>
      </c>
    </row>
    <row r="752" spans="1:59" x14ac:dyDescent="0.25">
      <c r="A752" s="28">
        <v>0.745</v>
      </c>
      <c r="B752" s="94">
        <v>0.82441708222490329</v>
      </c>
      <c r="C752" s="94">
        <v>1.1831724243566204</v>
      </c>
      <c r="D752" s="94">
        <v>1.605227553262274</v>
      </c>
      <c r="E752" s="94">
        <v>2.0928407945734673</v>
      </c>
      <c r="F752" s="94">
        <v>2.6435637243554164</v>
      </c>
      <c r="G752" s="94">
        <v>3.2600334746877566</v>
      </c>
      <c r="H752" s="94">
        <v>3.9394239006621219</v>
      </c>
      <c r="I752" s="94">
        <v>4.6847496039465106</v>
      </c>
      <c r="K752" s="28">
        <v>0.745</v>
      </c>
      <c r="L752" s="94">
        <v>2.846727220250524</v>
      </c>
      <c r="M752" s="94">
        <v>3.4182862092129724</v>
      </c>
      <c r="N752" s="94">
        <v>3.9801990206439175</v>
      </c>
      <c r="O752" s="94">
        <v>4.5516058542017701</v>
      </c>
      <c r="P752" s="94">
        <v>5.1135238617609478</v>
      </c>
      <c r="Q752" s="94">
        <v>5.6848525549249107</v>
      </c>
      <c r="R752" s="94">
        <v>6.2467803627725003</v>
      </c>
      <c r="S752" s="94">
        <v>6.8180621206150809</v>
      </c>
      <c r="U752" s="28">
        <v>0.745</v>
      </c>
      <c r="V752" s="94">
        <v>1.0369523109667069</v>
      </c>
      <c r="W752" s="94">
        <v>1.2441464708454555</v>
      </c>
      <c r="X752" s="94">
        <v>1.4488343379116548</v>
      </c>
      <c r="Y752" s="94">
        <v>1.6559697387366996</v>
      </c>
      <c r="Z752" s="94">
        <v>1.8606577972819314</v>
      </c>
      <c r="AA752" s="94">
        <v>2.0677632770995675</v>
      </c>
      <c r="AB752" s="94">
        <v>2.2724540886450018</v>
      </c>
      <c r="AC752" s="94">
        <v>2.4795417056352931</v>
      </c>
      <c r="AE752" s="28">
        <v>0.745</v>
      </c>
      <c r="AF752" s="94">
        <f t="shared" si="190"/>
        <v>0.8499524206312723</v>
      </c>
      <c r="AG752" s="94">
        <f t="shared" si="176"/>
        <v>0.85019728673958683</v>
      </c>
      <c r="AH752" s="94">
        <f t="shared" si="177"/>
        <v>0.85016172009467161</v>
      </c>
      <c r="AI752" s="94">
        <f t="shared" si="178"/>
        <v>0.85031985001048804</v>
      </c>
      <c r="AJ752" s="94">
        <f t="shared" si="179"/>
        <v>0.85027899040941501</v>
      </c>
      <c r="AK752" s="94">
        <f t="shared" si="180"/>
        <v>0.85039398628997664</v>
      </c>
      <c r="AL752" s="94">
        <f t="shared" si="181"/>
        <v>0.85035398910260662</v>
      </c>
      <c r="AM752" s="94">
        <f t="shared" si="182"/>
        <v>0.85044366205568411</v>
      </c>
      <c r="AO752" s="28">
        <v>0.745</v>
      </c>
      <c r="AP752" s="94">
        <f t="shared" si="191"/>
        <v>0.28960171398239942</v>
      </c>
      <c r="AQ752" s="94">
        <f t="shared" si="183"/>
        <v>0.3461302980328948</v>
      </c>
      <c r="AR752" s="94">
        <f t="shared" si="184"/>
        <v>0.40330333858596346</v>
      </c>
      <c r="AS752" s="94">
        <f t="shared" si="185"/>
        <v>0.45980272932496602</v>
      </c>
      <c r="AT752" s="94">
        <f t="shared" si="186"/>
        <v>0.5169749464012573</v>
      </c>
      <c r="AU752" s="94">
        <f t="shared" si="187"/>
        <v>0.57345963561772928</v>
      </c>
      <c r="AV752" s="94">
        <f t="shared" si="188"/>
        <v>0.63063268946335937</v>
      </c>
      <c r="AW752" s="94">
        <f t="shared" si="189"/>
        <v>0.6871086712134391</v>
      </c>
      <c r="AY752" s="28">
        <v>0.745</v>
      </c>
      <c r="AZ752" s="34">
        <f>(((L752-VLOOKUP(AZ$6,Data!$N$4:$Y$11,Data!$W$1,FALSE)/1000)*VLOOKUP(AZ$6,Data!$N$4:$Y$11,Data!$P$1,FALSE)^1.5+VLOOKUP(AZ$6,Data!$N$4:$Y$11,Data!$W$1,FALSE)/1000*(Mannings_n_bot)^1.5)/L752)^0.67</f>
        <v>4.7619576830529899E-2</v>
      </c>
      <c r="BA752" s="34">
        <f>(((M752-VLOOKUP(BA$6,Data!$N$4:$Y$11,Data!$W$1,FALSE)/1000)*VLOOKUP(BA$6,Data!$N$4:$Y$11,Data!$P$1,FALSE)^1.5+VLOOKUP(BA$6,Data!$N$4:$Y$11,Data!$W$1,FALSE)/1000*(Mannings_n_bot)^1.5)/M752)^0.67</f>
        <v>4.7472839221944882E-2</v>
      </c>
      <c r="BB752" s="34">
        <f>(((N752-VLOOKUP(BB$6,Data!$N$4:$Y$11,Data!$W$1,FALSE)/1000)*VLOOKUP(BB$6,Data!$N$4:$Y$11,Data!$P$1,FALSE)^1.5+VLOOKUP(BB$6,Data!$N$4:$Y$11,Data!$W$1,FALSE)/1000*(Mannings_n_bot)^1.5)/N752)^0.67</f>
        <v>4.728202512781951E-2</v>
      </c>
      <c r="BC752" s="34">
        <f>(((O752-VLOOKUP(BC$6,Data!$N$4:$Y$11,Data!$W$1,FALSE)/1000)*VLOOKUP(BC$6,Data!$N$4:$Y$11,Data!$P$1,FALSE)^1.5+VLOOKUP(BC$6,Data!$N$4:$Y$11,Data!$W$1,FALSE)/1000*(Mannings_n_bot)^1.5)/O752)^0.67</f>
        <v>4.706151745397761E-2</v>
      </c>
      <c r="BD752" s="34">
        <f>(((P752-VLOOKUP(BD$6,Data!$N$4:$Y$11,Data!$W$1,FALSE)/1000)*VLOOKUP(BD$6,Data!$N$4:$Y$11,Data!$P$1,FALSE)^1.5+VLOOKUP(BD$6,Data!$N$4:$Y$11,Data!$W$1,FALSE)/1000*(Mannings_n_bot)^1.5)/P752)^0.67</f>
        <v>4.681469423572391E-2</v>
      </c>
      <c r="BE752" s="34">
        <f>(((Q752-VLOOKUP(BE$6,Data!$N$4:$Y$11,Data!$W$1,FALSE)/1000)*VLOOKUP(BE$6,Data!$N$4:$Y$11,Data!$P$1,FALSE)^1.5+VLOOKUP(BE$6,Data!$N$4:$Y$11,Data!$W$1,FALSE)/1000*(Mannings_n_bot)^1.5)/Q752)^0.67</f>
        <v>4.6591567472127435E-2</v>
      </c>
      <c r="BF752" s="34">
        <f>(((R752-VLOOKUP(BF$6,Data!$N$4:$Y$11,Data!$W$1,FALSE)/1000)*VLOOKUP(BF$6,Data!$N$4:$Y$11,Data!$P$1,FALSE)^1.5+VLOOKUP(BF$6,Data!$N$4:$Y$11,Data!$W$1,FALSE)/1000*(Mannings_n_bot)^1.5)/R752)^0.67</f>
        <v>4.6443499375542006E-2</v>
      </c>
      <c r="BG752" s="34">
        <f>(((S752-VLOOKUP(BG$6,Data!$N$4:$Y$11,Data!$W$1,FALSE)/1000)*VLOOKUP(BG$6,Data!$N$4:$Y$11,Data!$P$1,FALSE)^1.5+VLOOKUP(BG$6,Data!$N$4:$Y$11,Data!$W$1,FALSE)/1000*(Mannings_n_bot)^1.5)/S752)^0.67</f>
        <v>4.6316848461602507E-2</v>
      </c>
    </row>
    <row r="753" spans="1:59" x14ac:dyDescent="0.25">
      <c r="A753" s="28">
        <v>0.746</v>
      </c>
      <c r="B753" s="94">
        <v>0.82524724846882003</v>
      </c>
      <c r="C753" s="94">
        <v>1.1843618808731482</v>
      </c>
      <c r="D753" s="94">
        <v>1.6068416939764434</v>
      </c>
      <c r="E753" s="94">
        <v>2.0949430107609945</v>
      </c>
      <c r="F753" s="94">
        <v>2.6462198632345122</v>
      </c>
      <c r="G753" s="94">
        <v>3.2633064732938228</v>
      </c>
      <c r="H753" s="94">
        <v>3.9433800600791695</v>
      </c>
      <c r="I753" s="94">
        <v>4.6894514069823598</v>
      </c>
      <c r="K753" s="28">
        <v>0.746</v>
      </c>
      <c r="L753" s="94">
        <v>2.8490781602434136</v>
      </c>
      <c r="M753" s="94">
        <v>3.4211033485382196</v>
      </c>
      <c r="N753" s="94">
        <v>3.9834802383399555</v>
      </c>
      <c r="O753" s="94">
        <v>4.5553531219176229</v>
      </c>
      <c r="P753" s="94">
        <v>5.1177352029845879</v>
      </c>
      <c r="Q753" s="94">
        <v>5.6895298709219002</v>
      </c>
      <c r="R753" s="94">
        <v>6.2519217562238385</v>
      </c>
      <c r="S753" s="94">
        <v>6.8236694442557022</v>
      </c>
      <c r="U753" s="28">
        <v>0.746</v>
      </c>
      <c r="V753" s="94">
        <v>1.0352321568604328</v>
      </c>
      <c r="W753" s="94">
        <v>1.2420790748963197</v>
      </c>
      <c r="X753" s="94">
        <v>1.4464274119177678</v>
      </c>
      <c r="Y753" s="94">
        <v>1.6532156523081494</v>
      </c>
      <c r="Z753" s="94">
        <v>1.8575641752042746</v>
      </c>
      <c r="AA753" s="94">
        <v>2.0643225368257663</v>
      </c>
      <c r="AB753" s="94">
        <v>2.2686738058648355</v>
      </c>
      <c r="AC753" s="94">
        <v>2.4754143302127294</v>
      </c>
      <c r="AE753" s="28">
        <v>0.746</v>
      </c>
      <c r="AF753" s="94">
        <f t="shared" si="190"/>
        <v>0.85080830028703969</v>
      </c>
      <c r="AG753" s="94">
        <f t="shared" si="176"/>
        <v>0.85105199961340694</v>
      </c>
      <c r="AH753" s="94">
        <f t="shared" si="177"/>
        <v>0.85101660240917232</v>
      </c>
      <c r="AI753" s="94">
        <f t="shared" si="178"/>
        <v>0.85117397907654158</v>
      </c>
      <c r="AJ753" s="94">
        <f t="shared" si="179"/>
        <v>0.85113331408759885</v>
      </c>
      <c r="AK753" s="94">
        <f t="shared" si="180"/>
        <v>0.85124776228747645</v>
      </c>
      <c r="AL753" s="94">
        <f t="shared" si="181"/>
        <v>0.85120795557756423</v>
      </c>
      <c r="AM753" s="94">
        <f t="shared" si="182"/>
        <v>0.85129720150391919</v>
      </c>
      <c r="AO753" s="28">
        <v>0.746</v>
      </c>
      <c r="AP753" s="94">
        <f t="shared" si="191"/>
        <v>0.28965412742425933</v>
      </c>
      <c r="AQ753" s="94">
        <f t="shared" si="183"/>
        <v>0.34619295595942934</v>
      </c>
      <c r="AR753" s="94">
        <f t="shared" si="184"/>
        <v>0.40337634375865916</v>
      </c>
      <c r="AS753" s="94">
        <f t="shared" si="185"/>
        <v>0.45988597474066001</v>
      </c>
      <c r="AT753" s="94">
        <f t="shared" si="186"/>
        <v>0.51706853877302517</v>
      </c>
      <c r="AU753" s="94">
        <f t="shared" si="187"/>
        <v>0.57356346610850195</v>
      </c>
      <c r="AV753" s="94">
        <f t="shared" si="188"/>
        <v>0.63074686693791437</v>
      </c>
      <c r="AW753" s="94">
        <f t="shared" si="189"/>
        <v>0.68723308555487417</v>
      </c>
      <c r="AY753" s="28">
        <v>0.746</v>
      </c>
      <c r="AZ753" s="34">
        <f>(((L753-VLOOKUP(AZ$6,Data!$N$4:$Y$11,Data!$W$1,FALSE)/1000)*VLOOKUP(AZ$6,Data!$N$4:$Y$11,Data!$P$1,FALSE)^1.5+VLOOKUP(AZ$6,Data!$N$4:$Y$11,Data!$W$1,FALSE)/1000*(Mannings_n_bot)^1.5)/L753)^0.67</f>
        <v>4.7608074074490248E-2</v>
      </c>
      <c r="BA753" s="34">
        <f>(((M753-VLOOKUP(BA$6,Data!$N$4:$Y$11,Data!$W$1,FALSE)/1000)*VLOOKUP(BA$6,Data!$N$4:$Y$11,Data!$P$1,FALSE)^1.5+VLOOKUP(BA$6,Data!$N$4:$Y$11,Data!$W$1,FALSE)/1000*(Mannings_n_bot)^1.5)/M753)^0.67</f>
        <v>4.7461127791346279E-2</v>
      </c>
      <c r="BB753" s="34">
        <f>(((N753-VLOOKUP(BB$6,Data!$N$4:$Y$11,Data!$W$1,FALSE)/1000)*VLOOKUP(BB$6,Data!$N$4:$Y$11,Data!$P$1,FALSE)^1.5+VLOOKUP(BB$6,Data!$N$4:$Y$11,Data!$W$1,FALSE)/1000*(Mannings_n_bot)^1.5)/N753)^0.67</f>
        <v>4.7270117405755839E-2</v>
      </c>
      <c r="BC753" s="34">
        <f>(((O753-VLOOKUP(BC$6,Data!$N$4:$Y$11,Data!$W$1,FALSE)/1000)*VLOOKUP(BC$6,Data!$N$4:$Y$11,Data!$P$1,FALSE)^1.5+VLOOKUP(BC$6,Data!$N$4:$Y$11,Data!$W$1,FALSE)/1000*(Mannings_n_bot)^1.5)/O753)^0.67</f>
        <v>4.7049338013836824E-2</v>
      </c>
      <c r="BD753" s="34">
        <f>(((P753-VLOOKUP(BD$6,Data!$N$4:$Y$11,Data!$W$1,FALSE)/1000)*VLOOKUP(BD$6,Data!$N$4:$Y$11,Data!$P$1,FALSE)^1.5+VLOOKUP(BD$6,Data!$N$4:$Y$11,Data!$W$1,FALSE)/1000*(Mannings_n_bot)^1.5)/P753)^0.67</f>
        <v>4.680225803625266E-2</v>
      </c>
      <c r="BE753" s="34">
        <f>(((Q753-VLOOKUP(BE$6,Data!$N$4:$Y$11,Data!$W$1,FALSE)/1000)*VLOOKUP(BE$6,Data!$N$4:$Y$11,Data!$P$1,FALSE)^1.5+VLOOKUP(BE$6,Data!$N$4:$Y$11,Data!$W$1,FALSE)/1000*(Mannings_n_bot)^1.5)/Q753)^0.67</f>
        <v>4.6578863326221805E-2</v>
      </c>
      <c r="BF753" s="34">
        <f>(((R753-VLOOKUP(BF$6,Data!$N$4:$Y$11,Data!$W$1,FALSE)/1000)*VLOOKUP(BF$6,Data!$N$4:$Y$11,Data!$P$1,FALSE)^1.5+VLOOKUP(BF$6,Data!$N$4:$Y$11,Data!$W$1,FALSE)/1000*(Mannings_n_bot)^1.5)/R753)^0.67</f>
        <v>4.6430643937611669E-2</v>
      </c>
      <c r="BG753" s="34">
        <f>(((S753-VLOOKUP(BG$6,Data!$N$4:$Y$11,Data!$W$1,FALSE)/1000)*VLOOKUP(BG$6,Data!$N$4:$Y$11,Data!$P$1,FALSE)^1.5+VLOOKUP(BG$6,Data!$N$4:$Y$11,Data!$W$1,FALSE)/1000*(Mannings_n_bot)^1.5)/S753)^0.67</f>
        <v>4.6303833964025577E-2</v>
      </c>
    </row>
    <row r="754" spans="1:59" x14ac:dyDescent="0.25">
      <c r="A754" s="28">
        <v>0.747</v>
      </c>
      <c r="B754" s="94">
        <v>0.82607603430362442</v>
      </c>
      <c r="C754" s="94">
        <v>1.1855493561698087</v>
      </c>
      <c r="D754" s="94">
        <v>1.608453146762334</v>
      </c>
      <c r="E754" s="94">
        <v>2.0970417223894073</v>
      </c>
      <c r="F754" s="94">
        <v>2.6488715753865502</v>
      </c>
      <c r="G754" s="94">
        <v>3.266574012724254</v>
      </c>
      <c r="H754" s="94">
        <v>3.9473296226936023</v>
      </c>
      <c r="I754" s="94">
        <v>4.694145364950213</v>
      </c>
      <c r="K754" s="28">
        <v>0.747</v>
      </c>
      <c r="L754" s="94">
        <v>2.8514330159201222</v>
      </c>
      <c r="M754" s="94">
        <v>3.4239251880705357</v>
      </c>
      <c r="N754" s="94">
        <v>3.9867669291653236</v>
      </c>
      <c r="O754" s="94">
        <v>4.559106647062281</v>
      </c>
      <c r="P754" s="94">
        <v>5.1219535745651212</v>
      </c>
      <c r="Q754" s="94">
        <v>5.6942150014606394</v>
      </c>
      <c r="R754" s="94">
        <v>6.2570717371583866</v>
      </c>
      <c r="S754" s="94">
        <v>6.8292861394956699</v>
      </c>
      <c r="U754" s="28">
        <v>0.747</v>
      </c>
      <c r="V754" s="94">
        <v>1.0335066550348948</v>
      </c>
      <c r="W754" s="94">
        <v>1.2400052787712617</v>
      </c>
      <c r="X754" s="94">
        <v>1.4440130300634273</v>
      </c>
      <c r="Y754" s="94">
        <v>1.6504530579270009</v>
      </c>
      <c r="Z754" s="94">
        <v>1.8544609895144524</v>
      </c>
      <c r="AA754" s="94">
        <v>2.0608711810295088</v>
      </c>
      <c r="AB754" s="94">
        <v>2.2648818519004505</v>
      </c>
      <c r="AC754" s="94">
        <v>2.4712742318025982</v>
      </c>
      <c r="AE754" s="28">
        <v>0.747</v>
      </c>
      <c r="AF754" s="94">
        <f t="shared" si="190"/>
        <v>0.85166275677716463</v>
      </c>
      <c r="AG754" s="94">
        <f t="shared" si="176"/>
        <v>0.85190528883356442</v>
      </c>
      <c r="AH754" s="94">
        <f t="shared" si="177"/>
        <v>0.85187006114125041</v>
      </c>
      <c r="AI754" s="94">
        <f t="shared" si="178"/>
        <v>0.85202668424251238</v>
      </c>
      <c r="AJ754" s="94">
        <f t="shared" si="179"/>
        <v>0.85198621394801022</v>
      </c>
      <c r="AK754" s="94">
        <f t="shared" si="180"/>
        <v>0.85210011423514165</v>
      </c>
      <c r="AL754" s="94">
        <f t="shared" si="181"/>
        <v>0.85206049808354567</v>
      </c>
      <c r="AM754" s="94">
        <f t="shared" si="182"/>
        <v>0.85214931680168315</v>
      </c>
      <c r="AO754" s="28">
        <v>0.747</v>
      </c>
      <c r="AP754" s="94">
        <f t="shared" si="191"/>
        <v>0.28970557249336609</v>
      </c>
      <c r="AQ754" s="94">
        <f t="shared" si="183"/>
        <v>0.34625445681478056</v>
      </c>
      <c r="AR754" s="94">
        <f t="shared" si="184"/>
        <v>0.40344800068337139</v>
      </c>
      <c r="AS754" s="94">
        <f t="shared" si="185"/>
        <v>0.45996768330494375</v>
      </c>
      <c r="AT754" s="94">
        <f t="shared" si="186"/>
        <v>0.51716040312049338</v>
      </c>
      <c r="AU754" s="94">
        <f t="shared" si="187"/>
        <v>0.57366538001925382</v>
      </c>
      <c r="AV754" s="94">
        <f t="shared" si="188"/>
        <v>0.63085893665752657</v>
      </c>
      <c r="AW754" s="94">
        <f t="shared" si="189"/>
        <v>0.68735520361383873</v>
      </c>
      <c r="AY754" s="28">
        <v>0.747</v>
      </c>
      <c r="AZ754" s="34">
        <f>(((L754-VLOOKUP(AZ$6,Data!$N$4:$Y$11,Data!$W$1,FALSE)/1000)*VLOOKUP(AZ$6,Data!$N$4:$Y$11,Data!$P$1,FALSE)^1.5+VLOOKUP(AZ$6,Data!$N$4:$Y$11,Data!$W$1,FALSE)/1000*(Mannings_n_bot)^1.5)/L754)^0.67</f>
        <v>4.7596569805527934E-2</v>
      </c>
      <c r="BA754" s="34">
        <f>(((M754-VLOOKUP(BA$6,Data!$N$4:$Y$11,Data!$W$1,FALSE)/1000)*VLOOKUP(BA$6,Data!$N$4:$Y$11,Data!$P$1,FALSE)^1.5+VLOOKUP(BA$6,Data!$N$4:$Y$11,Data!$W$1,FALSE)/1000*(Mannings_n_bot)^1.5)/M754)^0.67</f>
        <v>4.7449414717555705E-2</v>
      </c>
      <c r="BB754" s="34">
        <f>(((N754-VLOOKUP(BB$6,Data!$N$4:$Y$11,Data!$W$1,FALSE)/1000)*VLOOKUP(BB$6,Data!$N$4:$Y$11,Data!$P$1,FALSE)^1.5+VLOOKUP(BB$6,Data!$N$4:$Y$11,Data!$W$1,FALSE)/1000*(Mannings_n_bot)^1.5)/N754)^0.67</f>
        <v>4.7258207993565268E-2</v>
      </c>
      <c r="BC754" s="34">
        <f>(((O754-VLOOKUP(BC$6,Data!$N$4:$Y$11,Data!$W$1,FALSE)/1000)*VLOOKUP(BC$6,Data!$N$4:$Y$11,Data!$P$1,FALSE)^1.5+VLOOKUP(BC$6,Data!$N$4:$Y$11,Data!$W$1,FALSE)/1000*(Mannings_n_bot)^1.5)/O754)^0.67</f>
        <v>4.7037156754023514E-2</v>
      </c>
      <c r="BD754" s="34">
        <f>(((P754-VLOOKUP(BD$6,Data!$N$4:$Y$11,Data!$W$1,FALSE)/1000)*VLOOKUP(BD$6,Data!$N$4:$Y$11,Data!$P$1,FALSE)^1.5+VLOOKUP(BD$6,Data!$N$4:$Y$11,Data!$W$1,FALSE)/1000*(Mannings_n_bot)^1.5)/P754)^0.67</f>
        <v>4.6789819949760961E-2</v>
      </c>
      <c r="BE754" s="34">
        <f>(((Q754-VLOOKUP(BE$6,Data!$N$4:$Y$11,Data!$W$1,FALSE)/1000)*VLOOKUP(BE$6,Data!$N$4:$Y$11,Data!$P$1,FALSE)^1.5+VLOOKUP(BE$6,Data!$N$4:$Y$11,Data!$W$1,FALSE)/1000*(Mannings_n_bot)^1.5)/Q754)^0.67</f>
        <v>4.6566157171261016E-2</v>
      </c>
      <c r="BF754" s="34">
        <f>(((R754-VLOOKUP(BF$6,Data!$N$4:$Y$11,Data!$W$1,FALSE)/1000)*VLOOKUP(BF$6,Data!$N$4:$Y$11,Data!$P$1,FALSE)^1.5+VLOOKUP(BF$6,Data!$N$4:$Y$11,Data!$W$1,FALSE)/1000*(Mannings_n_bot)^1.5)/R754)^0.67</f>
        <v>4.6417786453716178E-2</v>
      </c>
      <c r="BG754" s="34">
        <f>(((S754-VLOOKUP(BG$6,Data!$N$4:$Y$11,Data!$W$1,FALSE)/1000)*VLOOKUP(BG$6,Data!$N$4:$Y$11,Data!$P$1,FALSE)^1.5+VLOOKUP(BG$6,Data!$N$4:$Y$11,Data!$W$1,FALSE)/1000*(Mannings_n_bot)^1.5)/S754)^0.67</f>
        <v>4.6290817338381564E-2</v>
      </c>
    </row>
    <row r="755" spans="1:59" x14ac:dyDescent="0.25">
      <c r="A755" s="28">
        <v>0.748</v>
      </c>
      <c r="B755" s="94">
        <v>0.82690343543374134</v>
      </c>
      <c r="C755" s="94">
        <v>1.1867348441073151</v>
      </c>
      <c r="D755" s="94">
        <v>1.610061903285648</v>
      </c>
      <c r="E755" s="94">
        <v>2.0991369186219266</v>
      </c>
      <c r="F755" s="94">
        <v>2.6515188471135653</v>
      </c>
      <c r="G755" s="94">
        <v>3.2698360761198373</v>
      </c>
      <c r="H755" s="94">
        <v>3.9512725681188501</v>
      </c>
      <c r="I755" s="94">
        <v>4.6988314536434803</v>
      </c>
      <c r="K755" s="28">
        <v>0.748</v>
      </c>
      <c r="L755" s="94">
        <v>2.8537918125922275</v>
      </c>
      <c r="M755" s="94">
        <v>3.4267517581580309</v>
      </c>
      <c r="N755" s="94">
        <v>3.9900591284645741</v>
      </c>
      <c r="O755" s="94">
        <v>4.5628664700153561</v>
      </c>
      <c r="P755" s="94">
        <v>5.1261790218785661</v>
      </c>
      <c r="Q755" s="94">
        <v>5.6989079969514629</v>
      </c>
      <c r="R755" s="94">
        <v>6.2622303609829322</v>
      </c>
      <c r="S755" s="94">
        <v>6.8349122667756399</v>
      </c>
      <c r="U755" s="28">
        <v>0.748</v>
      </c>
      <c r="V755" s="94">
        <v>1.0317757786601363</v>
      </c>
      <c r="W755" s="94">
        <v>1.2379250503051835</v>
      </c>
      <c r="X755" s="94">
        <v>1.4415911548873306</v>
      </c>
      <c r="Y755" s="94">
        <v>1.6476819127985476</v>
      </c>
      <c r="Z755" s="94">
        <v>1.8513481921215709</v>
      </c>
      <c r="AA755" s="94">
        <v>2.0574091562873731</v>
      </c>
      <c r="AB755" s="94">
        <v>2.2610781680321708</v>
      </c>
      <c r="AC755" s="94">
        <v>2.4671213463532244</v>
      </c>
      <c r="AE755" s="28">
        <v>0.748</v>
      </c>
      <c r="AF755" s="94">
        <f t="shared" si="190"/>
        <v>0.85251578567302155</v>
      </c>
      <c r="AG755" s="94">
        <f t="shared" si="176"/>
        <v>0.85275714998852548</v>
      </c>
      <c r="AH755" s="94">
        <f t="shared" si="177"/>
        <v>0.85272209187688952</v>
      </c>
      <c r="AI755" s="94">
        <f t="shared" si="178"/>
        <v>0.85287796110542424</v>
      </c>
      <c r="AJ755" s="94">
        <f t="shared" si="179"/>
        <v>0.85283768558481921</v>
      </c>
      <c r="AK755" s="94">
        <f t="shared" si="180"/>
        <v>0.852951037735173</v>
      </c>
      <c r="AL755" s="94">
        <f t="shared" si="181"/>
        <v>0.8529116122199577</v>
      </c>
      <c r="AM755" s="94">
        <f t="shared" si="182"/>
        <v>0.85300000355464489</v>
      </c>
      <c r="AO755" s="28">
        <v>0.748</v>
      </c>
      <c r="AP755" s="94">
        <f t="shared" si="191"/>
        <v>0.28975604729997029</v>
      </c>
      <c r="AQ755" s="94">
        <f t="shared" si="183"/>
        <v>0.34631479834571277</v>
      </c>
      <c r="AR755" s="94">
        <f t="shared" si="184"/>
        <v>0.40351830673377026</v>
      </c>
      <c r="AS755" s="94">
        <f t="shared" si="185"/>
        <v>0.46004785202817083</v>
      </c>
      <c r="AT755" s="94">
        <f t="shared" si="186"/>
        <v>0.51725053608094163</v>
      </c>
      <c r="AU755" s="94">
        <f t="shared" si="187"/>
        <v>0.57376537362403157</v>
      </c>
      <c r="AV755" s="94">
        <f t="shared" si="188"/>
        <v>0.63096889452317284</v>
      </c>
      <c r="AW755" s="94">
        <f t="shared" si="189"/>
        <v>0.68747502092812485</v>
      </c>
      <c r="AY755" s="28">
        <v>0.748</v>
      </c>
      <c r="AZ755" s="34">
        <f>(((L755-VLOOKUP(AZ$6,Data!$N$4:$Y$11,Data!$W$1,FALSE)/1000)*VLOOKUP(AZ$6,Data!$N$4:$Y$11,Data!$P$1,FALSE)^1.5+VLOOKUP(AZ$6,Data!$N$4:$Y$11,Data!$W$1,FALSE)/1000*(Mannings_n_bot)^1.5)/L755)^0.67</f>
        <v>4.7585063947282916E-2</v>
      </c>
      <c r="BA755" s="34">
        <f>(((M755-VLOOKUP(BA$6,Data!$N$4:$Y$11,Data!$W$1,FALSE)/1000)*VLOOKUP(BA$6,Data!$N$4:$Y$11,Data!$P$1,FALSE)^1.5+VLOOKUP(BA$6,Data!$N$4:$Y$11,Data!$W$1,FALSE)/1000*(Mannings_n_bot)^1.5)/M755)^0.67</f>
        <v>4.7437699922862175E-2</v>
      </c>
      <c r="BB755" s="34">
        <f>(((N755-VLOOKUP(BB$6,Data!$N$4:$Y$11,Data!$W$1,FALSE)/1000)*VLOOKUP(BB$6,Data!$N$4:$Y$11,Data!$P$1,FALSE)^1.5+VLOOKUP(BB$6,Data!$N$4:$Y$11,Data!$W$1,FALSE)/1000*(Mannings_n_bot)^1.5)/N755)^0.67</f>
        <v>4.7246296812192765E-2</v>
      </c>
      <c r="BC755" s="34">
        <f>(((O755-VLOOKUP(BC$6,Data!$N$4:$Y$11,Data!$W$1,FALSE)/1000)*VLOOKUP(BC$6,Data!$N$4:$Y$11,Data!$P$1,FALSE)^1.5+VLOOKUP(BC$6,Data!$N$4:$Y$11,Data!$W$1,FALSE)/1000*(Mannings_n_bot)^1.5)/O755)^0.67</f>
        <v>4.7024973593675357E-2</v>
      </c>
      <c r="BD755" s="34">
        <f>(((P755-VLOOKUP(BD$6,Data!$N$4:$Y$11,Data!$W$1,FALSE)/1000)*VLOOKUP(BD$6,Data!$N$4:$Y$11,Data!$P$1,FALSE)^1.5+VLOOKUP(BD$6,Data!$N$4:$Y$11,Data!$W$1,FALSE)/1000*(Mannings_n_bot)^1.5)/P755)^0.67</f>
        <v>4.6777379893623842E-2</v>
      </c>
      <c r="BE755" s="34">
        <f>(((Q755-VLOOKUP(BE$6,Data!$N$4:$Y$11,Data!$W$1,FALSE)/1000)*VLOOKUP(BE$6,Data!$N$4:$Y$11,Data!$P$1,FALSE)^1.5+VLOOKUP(BE$6,Data!$N$4:$Y$11,Data!$W$1,FALSE)/1000*(Mannings_n_bot)^1.5)/Q755)^0.67</f>
        <v>4.6553448922820033E-2</v>
      </c>
      <c r="BF755" s="34">
        <f>(((R755-VLOOKUP(BF$6,Data!$N$4:$Y$11,Data!$W$1,FALSE)/1000)*VLOOKUP(BF$6,Data!$N$4:$Y$11,Data!$P$1,FALSE)^1.5+VLOOKUP(BF$6,Data!$N$4:$Y$11,Data!$W$1,FALSE)/1000*(Mannings_n_bot)^1.5)/R755)^0.67</f>
        <v>4.6404926838383501E-2</v>
      </c>
      <c r="BG755" s="34">
        <f>(((S755-VLOOKUP(BG$6,Data!$N$4:$Y$11,Data!$W$1,FALSE)/1000)*VLOOKUP(BG$6,Data!$N$4:$Y$11,Data!$P$1,FALSE)^1.5+VLOOKUP(BG$6,Data!$N$4:$Y$11,Data!$W$1,FALSE)/1000*(Mannings_n_bot)^1.5)/S755)^0.67</f>
        <v>4.6277798498132884E-2</v>
      </c>
    </row>
    <row r="756" spans="1:59" x14ac:dyDescent="0.25">
      <c r="A756" s="28">
        <v>0.749</v>
      </c>
      <c r="B756" s="94">
        <v>0.82772944754199151</v>
      </c>
      <c r="C756" s="94">
        <v>1.1879183385154526</v>
      </c>
      <c r="D756" s="94">
        <v>1.6116679551701103</v>
      </c>
      <c r="E756" s="94">
        <v>2.1012285885671331</v>
      </c>
      <c r="F756" s="94">
        <v>2.6541616646485489</v>
      </c>
      <c r="G756" s="94">
        <v>3.273092646536309</v>
      </c>
      <c r="H756" s="94">
        <v>3.9552088758655284</v>
      </c>
      <c r="I756" s="94">
        <v>4.7035096487334211</v>
      </c>
      <c r="K756" s="28">
        <v>0.749</v>
      </c>
      <c r="L756" s="94">
        <v>2.8561545758218774</v>
      </c>
      <c r="M756" s="94">
        <v>3.4295830894493102</v>
      </c>
      <c r="N756" s="94">
        <v>3.9933568719322161</v>
      </c>
      <c r="O756" s="94">
        <v>4.5666326315563222</v>
      </c>
      <c r="P756" s="94">
        <v>5.1304115907502688</v>
      </c>
      <c r="Q756" s="94">
        <v>5.7036089083039228</v>
      </c>
      <c r="R756" s="94">
        <v>6.2673976836529439</v>
      </c>
      <c r="S756" s="94">
        <v>6.8405478871348455</v>
      </c>
      <c r="U756" s="28">
        <v>0.749</v>
      </c>
      <c r="V756" s="94">
        <v>1.0300395006420127</v>
      </c>
      <c r="W756" s="94">
        <v>1.2358383570163161</v>
      </c>
      <c r="X756" s="94">
        <v>1.4391617485593546</v>
      </c>
      <c r="Y756" s="94">
        <v>1.6449021737067944</v>
      </c>
      <c r="Z756" s="94">
        <v>1.8482257344612945</v>
      </c>
      <c r="AA756" s="94">
        <v>2.0539364086500456</v>
      </c>
      <c r="AB756" s="94">
        <v>2.2572626949622756</v>
      </c>
      <c r="AC756" s="94">
        <v>2.4629556091824321</v>
      </c>
      <c r="AE756" s="28">
        <v>0.749</v>
      </c>
      <c r="AF756" s="94">
        <f t="shared" si="190"/>
        <v>0.8533673825237118</v>
      </c>
      <c r="AG756" s="94">
        <f t="shared" si="176"/>
        <v>0.85360757864453229</v>
      </c>
      <c r="AH756" s="94">
        <f t="shared" si="177"/>
        <v>0.85357269017984094</v>
      </c>
      <c r="AI756" s="94">
        <f t="shared" si="178"/>
        <v>0.8537278052401005</v>
      </c>
      <c r="AJ756" s="94">
        <f t="shared" si="179"/>
        <v>0.85368772456998876</v>
      </c>
      <c r="AK756" s="94">
        <f t="shared" si="180"/>
        <v>0.85380052836758524</v>
      </c>
      <c r="AL756" s="94">
        <f t="shared" si="181"/>
        <v>0.85376129356401442</v>
      </c>
      <c r="AM756" s="94">
        <f t="shared" si="182"/>
        <v>0.85384925734629868</v>
      </c>
      <c r="AO756" s="28">
        <v>0.749</v>
      </c>
      <c r="AP756" s="94">
        <f t="shared" si="191"/>
        <v>0.28980554993379759</v>
      </c>
      <c r="AQ756" s="94">
        <f t="shared" si="183"/>
        <v>0.34637397827448385</v>
      </c>
      <c r="AR756" s="94">
        <f t="shared" si="184"/>
        <v>0.40358725925496675</v>
      </c>
      <c r="AS756" s="94">
        <f t="shared" si="185"/>
        <v>0.4601264778881563</v>
      </c>
      <c r="AT756" s="94">
        <f t="shared" si="186"/>
        <v>0.51733893425505961</v>
      </c>
      <c r="AU756" s="94">
        <f t="shared" si="187"/>
        <v>0.5738634431563131</v>
      </c>
      <c r="AV756" s="94">
        <f t="shared" si="188"/>
        <v>0.63107673639120987</v>
      </c>
      <c r="AW756" s="94">
        <f t="shared" si="189"/>
        <v>0.68759253298692713</v>
      </c>
      <c r="AY756" s="28">
        <v>0.749</v>
      </c>
      <c r="AZ756" s="34">
        <f>(((L756-VLOOKUP(AZ$6,Data!$N$4:$Y$11,Data!$W$1,FALSE)/1000)*VLOOKUP(AZ$6,Data!$N$4:$Y$11,Data!$P$1,FALSE)^1.5+VLOOKUP(AZ$6,Data!$N$4:$Y$11,Data!$W$1,FALSE)/1000*(Mannings_n_bot)^1.5)/L756)^0.67</f>
        <v>4.7573556422798514E-2</v>
      </c>
      <c r="BA756" s="34">
        <f>(((M756-VLOOKUP(BA$6,Data!$N$4:$Y$11,Data!$W$1,FALSE)/1000)*VLOOKUP(BA$6,Data!$N$4:$Y$11,Data!$P$1,FALSE)^1.5+VLOOKUP(BA$6,Data!$N$4:$Y$11,Data!$W$1,FALSE)/1000*(Mannings_n_bot)^1.5)/M756)^0.67</f>
        <v>4.7425983328944543E-2</v>
      </c>
      <c r="BB756" s="34">
        <f>(((N756-VLOOKUP(BB$6,Data!$N$4:$Y$11,Data!$W$1,FALSE)/1000)*VLOOKUP(BB$6,Data!$N$4:$Y$11,Data!$P$1,FALSE)^1.5+VLOOKUP(BB$6,Data!$N$4:$Y$11,Data!$W$1,FALSE)/1000*(Mannings_n_bot)^1.5)/N756)^0.67</f>
        <v>4.7234383781962409E-2</v>
      </c>
      <c r="BC756" s="34">
        <f>(((O756-VLOOKUP(BC$6,Data!$N$4:$Y$11,Data!$W$1,FALSE)/1000)*VLOOKUP(BC$6,Data!$N$4:$Y$11,Data!$P$1,FALSE)^1.5+VLOOKUP(BC$6,Data!$N$4:$Y$11,Data!$W$1,FALSE)/1000*(Mannings_n_bot)^1.5)/O756)^0.67</f>
        <v>4.7012788451292704E-2</v>
      </c>
      <c r="BD756" s="34">
        <f>(((P756-VLOOKUP(BD$6,Data!$N$4:$Y$11,Data!$W$1,FALSE)/1000)*VLOOKUP(BD$6,Data!$N$4:$Y$11,Data!$P$1,FALSE)^1.5+VLOOKUP(BD$6,Data!$N$4:$Y$11,Data!$W$1,FALSE)/1000*(Mannings_n_bot)^1.5)/P756)^0.67</f>
        <v>4.6764937784564385E-2</v>
      </c>
      <c r="BE756" s="34">
        <f>(((Q756-VLOOKUP(BE$6,Data!$N$4:$Y$11,Data!$W$1,FALSE)/1000)*VLOOKUP(BE$6,Data!$N$4:$Y$11,Data!$P$1,FALSE)^1.5+VLOOKUP(BE$6,Data!$N$4:$Y$11,Data!$W$1,FALSE)/1000*(Mannings_n_bot)^1.5)/Q756)^0.67</f>
        <v>4.6540738495805908E-2</v>
      </c>
      <c r="BF756" s="34">
        <f>(((R756-VLOOKUP(BF$6,Data!$N$4:$Y$11,Data!$W$1,FALSE)/1000)*VLOOKUP(BF$6,Data!$N$4:$Y$11,Data!$P$1,FALSE)^1.5+VLOOKUP(BF$6,Data!$N$4:$Y$11,Data!$W$1,FALSE)/1000*(Mannings_n_bot)^1.5)/R756)^0.67</f>
        <v>4.6392065005465402E-2</v>
      </c>
      <c r="BG756" s="34">
        <f>(((S756-VLOOKUP(BG$6,Data!$N$4:$Y$11,Data!$W$1,FALSE)/1000)*VLOOKUP(BG$6,Data!$N$4:$Y$11,Data!$P$1,FALSE)^1.5+VLOOKUP(BG$6,Data!$N$4:$Y$11,Data!$W$1,FALSE)/1000*(Mannings_n_bot)^1.5)/S756)^0.67</f>
        <v>4.6264777356055949E-2</v>
      </c>
    </row>
    <row r="757" spans="1:59" x14ac:dyDescent="0.25">
      <c r="A757" s="28">
        <v>0.75</v>
      </c>
      <c r="B757" s="94">
        <v>0.82855406628938022</v>
      </c>
      <c r="C757" s="94">
        <v>1.1890998331927733</v>
      </c>
      <c r="D757" s="94">
        <v>1.613271293997059</v>
      </c>
      <c r="E757" s="94">
        <v>2.1033167212784307</v>
      </c>
      <c r="F757" s="94">
        <v>2.6568000141547645</v>
      </c>
      <c r="G757" s="94">
        <v>3.2763437069435191</v>
      </c>
      <c r="H757" s="94">
        <v>3.9591385253404283</v>
      </c>
      <c r="I757" s="94">
        <v>4.7081799257679275</v>
      </c>
      <c r="K757" s="28">
        <v>0.75</v>
      </c>
      <c r="L757" s="94">
        <v>2.8585213314253104</v>
      </c>
      <c r="M757" s="94">
        <v>3.4324192128976856</v>
      </c>
      <c r="N757" s="94">
        <v>3.9966601956176251</v>
      </c>
      <c r="O757" s="94">
        <v>4.5704051728701236</v>
      </c>
      <c r="P757" s="94">
        <v>5.1346513274611967</v>
      </c>
      <c r="Q757" s="94">
        <v>5.7083177869337955</v>
      </c>
      <c r="R757" s="94">
        <v>6.2725737616802695</v>
      </c>
      <c r="S757" s="94">
        <v>6.8461930622194913</v>
      </c>
      <c r="U757" s="28">
        <v>0.75</v>
      </c>
      <c r="V757" s="94">
        <v>1.0282977936185438</v>
      </c>
      <c r="W757" s="94">
        <v>1.2337451661018506</v>
      </c>
      <c r="X757" s="94">
        <v>1.4367247728754629</v>
      </c>
      <c r="Y757" s="94">
        <v>1.6421137970086468</v>
      </c>
      <c r="Z757" s="94">
        <v>1.8450935674893223</v>
      </c>
      <c r="AA757" s="94">
        <v>2.0504528836350615</v>
      </c>
      <c r="AB757" s="94">
        <v>2.2534353728070227</v>
      </c>
      <c r="AC757" s="94">
        <v>2.4587769549688532</v>
      </c>
      <c r="AE757" s="28">
        <v>0.75</v>
      </c>
      <c r="AF757" s="94">
        <f t="shared" si="190"/>
        <v>0.85421754285584539</v>
      </c>
      <c r="AG757" s="94">
        <f t="shared" si="176"/>
        <v>0.85445657034538403</v>
      </c>
      <c r="AH757" s="94">
        <f t="shared" si="177"/>
        <v>0.85442185159140727</v>
      </c>
      <c r="AI757" s="94">
        <f t="shared" si="178"/>
        <v>0.85457621219894631</v>
      </c>
      <c r="AJ757" s="94">
        <f t="shared" si="179"/>
        <v>0.85453632645305444</v>
      </c>
      <c r="AK757" s="94">
        <f t="shared" si="180"/>
        <v>0.85464858168998914</v>
      </c>
      <c r="AL757" s="94">
        <f t="shared" si="181"/>
        <v>0.85460953767051795</v>
      </c>
      <c r="AM757" s="94">
        <f t="shared" si="182"/>
        <v>0.85469707373774351</v>
      </c>
      <c r="AO757" s="28">
        <v>0.75</v>
      </c>
      <c r="AP757" s="94">
        <f t="shared" si="191"/>
        <v>0.2898540784637938</v>
      </c>
      <c r="AQ757" s="94">
        <f t="shared" si="183"/>
        <v>0.34643199429854094</v>
      </c>
      <c r="AR757" s="94">
        <f t="shared" si="184"/>
        <v>0.40365485556315894</v>
      </c>
      <c r="AS757" s="94">
        <f t="shared" si="185"/>
        <v>0.46020355782977324</v>
      </c>
      <c r="AT757" s="94">
        <f t="shared" si="186"/>
        <v>0.51742559420649237</v>
      </c>
      <c r="AU757" s="94">
        <f t="shared" si="187"/>
        <v>0.57395958480850384</v>
      </c>
      <c r="AV757" s="94">
        <f t="shared" si="188"/>
        <v>0.63118245807282014</v>
      </c>
      <c r="AW757" s="94">
        <f t="shared" si="189"/>
        <v>0.68770773523023698</v>
      </c>
      <c r="AY757" s="28">
        <v>0.75</v>
      </c>
      <c r="AZ757" s="34">
        <f>(((L757-VLOOKUP(AZ$6,Data!$N$4:$Y$11,Data!$W$1,FALSE)/1000)*VLOOKUP(AZ$6,Data!$N$4:$Y$11,Data!$P$1,FALSE)^1.5+VLOOKUP(AZ$6,Data!$N$4:$Y$11,Data!$W$1,FALSE)/1000*(Mannings_n_bot)^1.5)/L757)^0.67</f>
        <v>4.7562047154512434E-2</v>
      </c>
      <c r="BA757" s="34">
        <f>(((M757-VLOOKUP(BA$6,Data!$N$4:$Y$11,Data!$W$1,FALSE)/1000)*VLOOKUP(BA$6,Data!$N$4:$Y$11,Data!$P$1,FALSE)^1.5+VLOOKUP(BA$6,Data!$N$4:$Y$11,Data!$W$1,FALSE)/1000*(Mannings_n_bot)^1.5)/M757)^0.67</f>
        <v>4.741426485686244E-2</v>
      </c>
      <c r="BB757" s="34">
        <f>(((N757-VLOOKUP(BB$6,Data!$N$4:$Y$11,Data!$W$1,FALSE)/1000)*VLOOKUP(BB$6,Data!$N$4:$Y$11,Data!$P$1,FALSE)^1.5+VLOOKUP(BB$6,Data!$N$4:$Y$11,Data!$W$1,FALSE)/1000*(Mannings_n_bot)^1.5)/N757)^0.67</f>
        <v>4.7222468822568094E-2</v>
      </c>
      <c r="BC757" s="34">
        <f>(((O757-VLOOKUP(BC$6,Data!$N$4:$Y$11,Data!$W$1,FALSE)/1000)*VLOOKUP(BC$6,Data!$N$4:$Y$11,Data!$P$1,FALSE)^1.5+VLOOKUP(BC$6,Data!$N$4:$Y$11,Data!$W$1,FALSE)/1000*(Mannings_n_bot)^1.5)/O757)^0.67</f>
        <v>4.7000601244728858E-2</v>
      </c>
      <c r="BD757" s="34">
        <f>(((P757-VLOOKUP(BD$6,Data!$N$4:$Y$11,Data!$W$1,FALSE)/1000)*VLOOKUP(BD$6,Data!$N$4:$Y$11,Data!$P$1,FALSE)^1.5+VLOOKUP(BD$6,Data!$N$4:$Y$11,Data!$W$1,FALSE)/1000*(Mannings_n_bot)^1.5)/P757)^0.67</f>
        <v>4.6752493538644448E-2</v>
      </c>
      <c r="BE757" s="34">
        <f>(((Q757-VLOOKUP(BE$6,Data!$N$4:$Y$11,Data!$W$1,FALSE)/1000)*VLOOKUP(BE$6,Data!$N$4:$Y$11,Data!$P$1,FALSE)^1.5+VLOOKUP(BE$6,Data!$N$4:$Y$11,Data!$W$1,FALSE)/1000*(Mannings_n_bot)^1.5)/Q757)^0.67</f>
        <v>4.6528025804447884E-2</v>
      </c>
      <c r="BF757" s="34">
        <f>(((R757-VLOOKUP(BF$6,Data!$N$4:$Y$11,Data!$W$1,FALSE)/1000)*VLOOKUP(BF$6,Data!$N$4:$Y$11,Data!$P$1,FALSE)^1.5+VLOOKUP(BF$6,Data!$N$4:$Y$11,Data!$W$1,FALSE)/1000*(Mannings_n_bot)^1.5)/R757)^0.67</f>
        <v>4.6379200868127204E-2</v>
      </c>
      <c r="BG757" s="34">
        <f>(((S757-VLOOKUP(BG$6,Data!$N$4:$Y$11,Data!$W$1,FALSE)/1000)*VLOOKUP(BG$6,Data!$N$4:$Y$11,Data!$P$1,FALSE)^1.5+VLOOKUP(BG$6,Data!$N$4:$Y$11,Data!$W$1,FALSE)/1000*(Mannings_n_bot)^1.5)/S757)^0.67</f>
        <v>4.6251753824230628E-2</v>
      </c>
    </row>
    <row r="758" spans="1:59" x14ac:dyDescent="0.25">
      <c r="A758" s="28">
        <v>0.751</v>
      </c>
      <c r="B758" s="94">
        <v>0.82937728731488081</v>
      </c>
      <c r="C758" s="94">
        <v>1.1902793219062875</v>
      </c>
      <c r="D758" s="94">
        <v>1.6148719113050225</v>
      </c>
      <c r="E758" s="94">
        <v>2.1054013057534982</v>
      </c>
      <c r="F758" s="94">
        <v>2.6594338817250605</v>
      </c>
      <c r="G758" s="94">
        <v>3.2795892402245803</v>
      </c>
      <c r="H758" s="94">
        <v>3.9630614958454826</v>
      </c>
      <c r="I758" s="94">
        <v>4.7128422601703184</v>
      </c>
      <c r="K758" s="28">
        <v>0.751</v>
      </c>
      <c r="L758" s="94">
        <v>2.8608921054764349</v>
      </c>
      <c r="M758" s="94">
        <v>3.4352601597654697</v>
      </c>
      <c r="N758" s="94">
        <v>3.9999691359300398</v>
      </c>
      <c r="O758" s="94">
        <v>4.5741841355528807</v>
      </c>
      <c r="P758" s="94">
        <v>5.1388982787543647</v>
      </c>
      <c r="Q758" s="94">
        <v>5.7130346847702063</v>
      </c>
      <c r="R758" s="94">
        <v>6.2777586521409754</v>
      </c>
      <c r="S758" s="94">
        <v>6.8518478542913002</v>
      </c>
      <c r="U758" s="28">
        <v>0.751</v>
      </c>
      <c r="V758" s="94">
        <v>1.0265506299562064</v>
      </c>
      <c r="W758" s="94">
        <v>1.2316454444334941</v>
      </c>
      <c r="X758" s="94">
        <v>1.4342801892525323</v>
      </c>
      <c r="Y758" s="94">
        <v>1.6393167386279976</v>
      </c>
      <c r="Z758" s="94">
        <v>1.8419516416747348</v>
      </c>
      <c r="AA758" s="94">
        <v>2.046958526219425</v>
      </c>
      <c r="AB758" s="94">
        <v>2.2495961410885346</v>
      </c>
      <c r="AC758" s="94">
        <v>2.4545853177430677</v>
      </c>
      <c r="AE758" s="28">
        <v>0.751</v>
      </c>
      <c r="AF758" s="94">
        <f t="shared" si="190"/>
        <v>0.85506626217331816</v>
      </c>
      <c r="AG758" s="94">
        <f t="shared" si="176"/>
        <v>0.85530412061221428</v>
      </c>
      <c r="AH758" s="94">
        <f t="shared" si="177"/>
        <v>0.855269571630218</v>
      </c>
      <c r="AI758" s="94">
        <f t="shared" si="178"/>
        <v>0.8554231775117257</v>
      </c>
      <c r="AJ758" s="94">
        <f t="shared" si="179"/>
        <v>0.85538348676090337</v>
      </c>
      <c r="AK758" s="94">
        <f t="shared" si="180"/>
        <v>0.85549519323736989</v>
      </c>
      <c r="AL758" s="94">
        <f t="shared" si="181"/>
        <v>0.85545634007163662</v>
      </c>
      <c r="AM758" s="94">
        <f t="shared" si="182"/>
        <v>0.85554344826746376</v>
      </c>
      <c r="AO758" s="28">
        <v>0.751</v>
      </c>
      <c r="AP758" s="94">
        <f t="shared" si="191"/>
        <v>0.28990163093786492</v>
      </c>
      <c r="AQ758" s="94">
        <f t="shared" si="183"/>
        <v>0.34648884409020991</v>
      </c>
      <c r="AR758" s="94">
        <f t="shared" si="184"/>
        <v>0.40372109294526992</v>
      </c>
      <c r="AS758" s="94">
        <f t="shared" si="185"/>
        <v>0.46027908876454066</v>
      </c>
      <c r="AT758" s="94">
        <f t="shared" si="186"/>
        <v>0.51751051246137725</v>
      </c>
      <c r="AU758" s="94">
        <f t="shared" si="187"/>
        <v>0.57405379473142382</v>
      </c>
      <c r="AV758" s="94">
        <f t="shared" si="188"/>
        <v>0.63128605533344528</v>
      </c>
      <c r="AW758" s="94">
        <f t="shared" si="189"/>
        <v>0.68782062304822977</v>
      </c>
      <c r="AY758" s="28">
        <v>0.751</v>
      </c>
      <c r="AZ758" s="34">
        <f>(((L758-VLOOKUP(AZ$6,Data!$N$4:$Y$11,Data!$W$1,FALSE)/1000)*VLOOKUP(AZ$6,Data!$N$4:$Y$11,Data!$P$1,FALSE)^1.5+VLOOKUP(AZ$6,Data!$N$4:$Y$11,Data!$W$1,FALSE)/1000*(Mannings_n_bot)^1.5)/L758)^0.67</f>
        <v>4.7550536064247528E-2</v>
      </c>
      <c r="BA758" s="34">
        <f>(((M758-VLOOKUP(BA$6,Data!$N$4:$Y$11,Data!$W$1,FALSE)/1000)*VLOOKUP(BA$6,Data!$N$4:$Y$11,Data!$P$1,FALSE)^1.5+VLOOKUP(BA$6,Data!$N$4:$Y$11,Data!$W$1,FALSE)/1000*(Mannings_n_bot)^1.5)/M758)^0.67</f>
        <v>4.740254442704691E-2</v>
      </c>
      <c r="BB758" s="34">
        <f>(((N758-VLOOKUP(BB$6,Data!$N$4:$Y$11,Data!$W$1,FALSE)/1000)*VLOOKUP(BB$6,Data!$N$4:$Y$11,Data!$P$1,FALSE)^1.5+VLOOKUP(BB$6,Data!$N$4:$Y$11,Data!$W$1,FALSE)/1000*(Mannings_n_bot)^1.5)/N758)^0.67</f>
        <v>4.7210551853063935E-2</v>
      </c>
      <c r="BC758" s="34">
        <f>(((O758-VLOOKUP(BC$6,Data!$N$4:$Y$11,Data!$W$1,FALSE)/1000)*VLOOKUP(BC$6,Data!$N$4:$Y$11,Data!$P$1,FALSE)^1.5+VLOOKUP(BC$6,Data!$N$4:$Y$11,Data!$W$1,FALSE)/1000*(Mannings_n_bot)^1.5)/O758)^0.67</f>
        <v>4.698841189118029E-2</v>
      </c>
      <c r="BD758" s="34">
        <f>(((P758-VLOOKUP(BD$6,Data!$N$4:$Y$11,Data!$W$1,FALSE)/1000)*VLOOKUP(BD$6,Data!$N$4:$Y$11,Data!$P$1,FALSE)^1.5+VLOOKUP(BD$6,Data!$N$4:$Y$11,Data!$W$1,FALSE)/1000*(Mannings_n_bot)^1.5)/P758)^0.67</f>
        <v>4.6740047071254127E-2</v>
      </c>
      <c r="BE758" s="34">
        <f>(((Q758-VLOOKUP(BE$6,Data!$N$4:$Y$11,Data!$W$1,FALSE)/1000)*VLOOKUP(BE$6,Data!$N$4:$Y$11,Data!$P$1,FALSE)^1.5+VLOOKUP(BE$6,Data!$N$4:$Y$11,Data!$W$1,FALSE)/1000*(Mannings_n_bot)^1.5)/Q758)^0.67</f>
        <v>4.6515310762286925E-2</v>
      </c>
      <c r="BF758" s="34">
        <f>(((R758-VLOOKUP(BF$6,Data!$N$4:$Y$11,Data!$W$1,FALSE)/1000)*VLOOKUP(BF$6,Data!$N$4:$Y$11,Data!$P$1,FALSE)^1.5+VLOOKUP(BF$6,Data!$N$4:$Y$11,Data!$W$1,FALSE)/1000*(Mannings_n_bot)^1.5)/R758)^0.67</f>
        <v>4.6366334338837446E-2</v>
      </c>
      <c r="BG758" s="34">
        <f>(((S758-VLOOKUP(BG$6,Data!$N$4:$Y$11,Data!$W$1,FALSE)/1000)*VLOOKUP(BG$6,Data!$N$4:$Y$11,Data!$P$1,FALSE)^1.5+VLOOKUP(BG$6,Data!$N$4:$Y$11,Data!$W$1,FALSE)/1000*(Mannings_n_bot)^1.5)/S758)^0.67</f>
        <v>4.6238727814030038E-2</v>
      </c>
    </row>
    <row r="759" spans="1:59" x14ac:dyDescent="0.25">
      <c r="A759" s="28">
        <v>0.752</v>
      </c>
      <c r="B759" s="94">
        <v>0.83019910623521398</v>
      </c>
      <c r="C759" s="94">
        <v>1.1914567983911484</v>
      </c>
      <c r="D759" s="94">
        <v>1.6164697985892929</v>
      </c>
      <c r="E759" s="94">
        <v>2.1074823309337343</v>
      </c>
      <c r="F759" s="94">
        <v>2.6620632533811648</v>
      </c>
      <c r="G759" s="94">
        <v>3.2828292291750056</v>
      </c>
      <c r="H759" s="94">
        <v>3.9669777665767283</v>
      </c>
      <c r="I759" s="94">
        <v>4.717496627238086</v>
      </c>
      <c r="K759" s="28">
        <v>0.752</v>
      </c>
      <c r="L759" s="94">
        <v>2.8632669243104636</v>
      </c>
      <c r="M759" s="94">
        <v>3.4381059616283425</v>
      </c>
      <c r="N759" s="94">
        <v>4.0032837296436439</v>
      </c>
      <c r="O759" s="94">
        <v>4.5779695616177065</v>
      </c>
      <c r="P759" s="94">
        <v>5.1431524918413523</v>
      </c>
      <c r="Q759" s="94">
        <v>5.717759654262891</v>
      </c>
      <c r="R759" s="94">
        <v>6.2829524126833149</v>
      </c>
      <c r="S759" s="94">
        <v>6.8575123262362112</v>
      </c>
      <c r="U759" s="28">
        <v>0.752</v>
      </c>
      <c r="V759" s="94">
        <v>1.0247979817461617</v>
      </c>
      <c r="W759" s="94">
        <v>1.2295391585529414</v>
      </c>
      <c r="X759" s="94">
        <v>1.4318279587230838</v>
      </c>
      <c r="Y759" s="94">
        <v>1.636510954049706</v>
      </c>
      <c r="Z759" s="94">
        <v>1.8387999069932337</v>
      </c>
      <c r="AA759" s="94">
        <v>2.0434532808320891</v>
      </c>
      <c r="AB759" s="94">
        <v>2.2457449387265354</v>
      </c>
      <c r="AC759" s="94">
        <v>2.4503806308786005</v>
      </c>
      <c r="AE759" s="28">
        <v>0.752</v>
      </c>
      <c r="AF759" s="94">
        <f t="shared" si="190"/>
        <v>0.85591353595708386</v>
      </c>
      <c r="AG759" s="94">
        <f t="shared" si="176"/>
        <v>0.85615022494326543</v>
      </c>
      <c r="AH759" s="94">
        <f t="shared" si="177"/>
        <v>0.85611584579200384</v>
      </c>
      <c r="AI759" s="94">
        <f t="shared" si="178"/>
        <v>0.85626869668533645</v>
      </c>
      <c r="AJ759" s="94">
        <f t="shared" si="179"/>
        <v>0.85622920099754762</v>
      </c>
      <c r="AK759" s="94">
        <f t="shared" si="180"/>
        <v>0.85634035852186174</v>
      </c>
      <c r="AL759" s="94">
        <f t="shared" si="181"/>
        <v>0.85630169627667985</v>
      </c>
      <c r="AM759" s="94">
        <f t="shared" si="182"/>
        <v>0.85638837645110222</v>
      </c>
      <c r="AO759" s="28">
        <v>0.752</v>
      </c>
      <c r="AP759" s="94">
        <f t="shared" si="191"/>
        <v>0.28994820538261334</v>
      </c>
      <c r="AQ759" s="94">
        <f t="shared" si="183"/>
        <v>0.34654452529638008</v>
      </c>
      <c r="AR759" s="94">
        <f t="shared" si="184"/>
        <v>0.4037859686585803</v>
      </c>
      <c r="AS759" s="94">
        <f t="shared" si="185"/>
        <v>0.46035306757020422</v>
      </c>
      <c r="AT759" s="94">
        <f t="shared" si="186"/>
        <v>0.51759368550787277</v>
      </c>
      <c r="AU759" s="94">
        <f t="shared" si="187"/>
        <v>0.57414606903378385</v>
      </c>
      <c r="AV759" s="94">
        <f t="shared" si="188"/>
        <v>0.63138752389221375</v>
      </c>
      <c r="AW759" s="94">
        <f t="shared" si="189"/>
        <v>0.68793119178063711</v>
      </c>
      <c r="AY759" s="28">
        <v>0.752</v>
      </c>
      <c r="AZ759" s="34">
        <f>(((L759-VLOOKUP(AZ$6,Data!$N$4:$Y$11,Data!$W$1,FALSE)/1000)*VLOOKUP(AZ$6,Data!$N$4:$Y$11,Data!$P$1,FALSE)^1.5+VLOOKUP(AZ$6,Data!$N$4:$Y$11,Data!$W$1,FALSE)/1000*(Mannings_n_bot)^1.5)/L759)^0.67</f>
        <v>4.7539023073202472E-2</v>
      </c>
      <c r="BA759" s="34">
        <f>(((M759-VLOOKUP(BA$6,Data!$N$4:$Y$11,Data!$W$1,FALSE)/1000)*VLOOKUP(BA$6,Data!$N$4:$Y$11,Data!$P$1,FALSE)^1.5+VLOOKUP(BA$6,Data!$N$4:$Y$11,Data!$W$1,FALSE)/1000*(Mannings_n_bot)^1.5)/M759)^0.67</f>
        <v>4.7390821959290737E-2</v>
      </c>
      <c r="BB759" s="34">
        <f>(((N759-VLOOKUP(BB$6,Data!$N$4:$Y$11,Data!$W$1,FALSE)/1000)*VLOOKUP(BB$6,Data!$N$4:$Y$11,Data!$P$1,FALSE)^1.5+VLOOKUP(BB$6,Data!$N$4:$Y$11,Data!$W$1,FALSE)/1000*(Mannings_n_bot)^1.5)/N759)^0.67</f>
        <v>4.7198632791854489E-2</v>
      </c>
      <c r="BC759" s="34">
        <f>(((O759-VLOOKUP(BC$6,Data!$N$4:$Y$11,Data!$W$1,FALSE)/1000)*VLOOKUP(BC$6,Data!$N$4:$Y$11,Data!$P$1,FALSE)^1.5+VLOOKUP(BC$6,Data!$N$4:$Y$11,Data!$W$1,FALSE)/1000*(Mannings_n_bot)^1.5)/O759)^0.67</f>
        <v>4.697622030717688E-2</v>
      </c>
      <c r="BD759" s="34">
        <f>(((P759-VLOOKUP(BD$6,Data!$N$4:$Y$11,Data!$W$1,FALSE)/1000)*VLOOKUP(BD$6,Data!$N$4:$Y$11,Data!$P$1,FALSE)^1.5+VLOOKUP(BD$6,Data!$N$4:$Y$11,Data!$W$1,FALSE)/1000*(Mannings_n_bot)^1.5)/P759)^0.67</f>
        <v>4.6727598297102102E-2</v>
      </c>
      <c r="BE759" s="34">
        <f>(((Q759-VLOOKUP(BE$6,Data!$N$4:$Y$11,Data!$W$1,FALSE)/1000)*VLOOKUP(BE$6,Data!$N$4:$Y$11,Data!$P$1,FALSE)^1.5+VLOOKUP(BE$6,Data!$N$4:$Y$11,Data!$W$1,FALSE)/1000*(Mannings_n_bot)^1.5)/Q759)^0.67</f>
        <v>4.6502593282165466E-2</v>
      </c>
      <c r="BF759" s="34">
        <f>(((R759-VLOOKUP(BF$6,Data!$N$4:$Y$11,Data!$W$1,FALSE)/1000)*VLOOKUP(BF$6,Data!$N$4:$Y$11,Data!$P$1,FALSE)^1.5+VLOOKUP(BF$6,Data!$N$4:$Y$11,Data!$W$1,FALSE)/1000*(Mannings_n_bot)^1.5)/R759)^0.67</f>
        <v>4.635346532935733E-2</v>
      </c>
      <c r="BG759" s="34">
        <f>(((S759-VLOOKUP(BG$6,Data!$N$4:$Y$11,Data!$W$1,FALSE)/1000)*VLOOKUP(BG$6,Data!$N$4:$Y$11,Data!$P$1,FALSE)^1.5+VLOOKUP(BG$6,Data!$N$4:$Y$11,Data!$W$1,FALSE)/1000*(Mannings_n_bot)^1.5)/S759)^0.67</f>
        <v>4.6225699236109502E-2</v>
      </c>
    </row>
    <row r="760" spans="1:59" x14ac:dyDescent="0.25">
      <c r="A760" s="28">
        <v>0.753</v>
      </c>
      <c r="B760" s="94">
        <v>0.83101951864462864</v>
      </c>
      <c r="C760" s="94">
        <v>1.1926322563503369</v>
      </c>
      <c r="D760" s="94">
        <v>1.618064947301497</v>
      </c>
      <c r="E760" s="94">
        <v>2.1095597857036998</v>
      </c>
      <c r="F760" s="94">
        <v>2.6646881150729804</v>
      </c>
      <c r="G760" s="94">
        <v>3.2860636565018346</v>
      </c>
      <c r="H760" s="94">
        <v>3.9708873166232435</v>
      </c>
      <c r="I760" s="94">
        <v>4.7221430021416522</v>
      </c>
      <c r="K760" s="28">
        <v>0.753</v>
      </c>
      <c r="L760" s="94">
        <v>2.8656458145276336</v>
      </c>
      <c r="M760" s="94">
        <v>3.4409566503798006</v>
      </c>
      <c r="N760" s="94">
        <v>4.0066040139027557</v>
      </c>
      <c r="O760" s="94">
        <v>4.5817614935006281</v>
      </c>
      <c r="P760" s="94">
        <v>5.1474140144089668</v>
      </c>
      <c r="Q760" s="94">
        <v>5.7224927483895787</v>
      </c>
      <c r="R760" s="94">
        <v>6.2881551015358488</v>
      </c>
      <c r="S760" s="94">
        <v>6.8631865415732465</v>
      </c>
      <c r="U760" s="28">
        <v>0.753</v>
      </c>
      <c r="V760" s="94">
        <v>1.0230398208004075</v>
      </c>
      <c r="W760" s="94">
        <v>1.2274262746672686</v>
      </c>
      <c r="X760" s="94">
        <v>1.4293680419299102</v>
      </c>
      <c r="Y760" s="94">
        <v>1.6336963983134649</v>
      </c>
      <c r="Z760" s="94">
        <v>1.8356383129202498</v>
      </c>
      <c r="AA760" s="94">
        <v>2.0399370913463053</v>
      </c>
      <c r="AB760" s="94">
        <v>2.2418817040299457</v>
      </c>
      <c r="AC760" s="94">
        <v>2.446162827082738</v>
      </c>
      <c r="AE760" s="28">
        <v>0.753</v>
      </c>
      <c r="AF760" s="94">
        <f t="shared" si="190"/>
        <v>0.85675935966492844</v>
      </c>
      <c r="AG760" s="94">
        <f t="shared" si="176"/>
        <v>0.85699487881366132</v>
      </c>
      <c r="AH760" s="94">
        <f t="shared" si="177"/>
        <v>0.85696066954936978</v>
      </c>
      <c r="AI760" s="94">
        <f t="shared" si="178"/>
        <v>0.85711276520358259</v>
      </c>
      <c r="AJ760" s="94">
        <f t="shared" si="179"/>
        <v>0.857073464643897</v>
      </c>
      <c r="AK760" s="94">
        <f t="shared" si="180"/>
        <v>0.85718407303252053</v>
      </c>
      <c r="AL760" s="94">
        <f t="shared" si="181"/>
        <v>0.8571456017718696</v>
      </c>
      <c r="AM760" s="94">
        <f t="shared" si="182"/>
        <v>0.8572318537812339</v>
      </c>
      <c r="AO760" s="28">
        <v>0.753</v>
      </c>
      <c r="AP760" s="94">
        <f t="shared" si="191"/>
        <v>0.28999379980306883</v>
      </c>
      <c r="AQ760" s="94">
        <f t="shared" si="183"/>
        <v>0.34659903553818333</v>
      </c>
      <c r="AR760" s="94">
        <f t="shared" si="184"/>
        <v>0.40384947993035408</v>
      </c>
      <c r="AS760" s="94">
        <f t="shared" si="185"/>
        <v>0.46042549109031022</v>
      </c>
      <c r="AT760" s="94">
        <f t="shared" si="186"/>
        <v>0.51767510979567932</v>
      </c>
      <c r="AU760" s="94">
        <f t="shared" si="187"/>
        <v>0.57423640378165564</v>
      </c>
      <c r="AV760" s="94">
        <f t="shared" si="188"/>
        <v>0.63148685942135474</v>
      </c>
      <c r="AW760" s="94">
        <f t="shared" si="189"/>
        <v>0.68803943671611123</v>
      </c>
      <c r="AY760" s="28">
        <v>0.753</v>
      </c>
      <c r="AZ760" s="34">
        <f>(((L760-VLOOKUP(AZ$6,Data!$N$4:$Y$11,Data!$W$1,FALSE)/1000)*VLOOKUP(AZ$6,Data!$N$4:$Y$11,Data!$P$1,FALSE)^1.5+VLOOKUP(AZ$6,Data!$N$4:$Y$11,Data!$W$1,FALSE)/1000*(Mannings_n_bot)^1.5)/L760)^0.67</f>
        <v>4.7527508101942256E-2</v>
      </c>
      <c r="BA760" s="34">
        <f>(((M760-VLOOKUP(BA$6,Data!$N$4:$Y$11,Data!$W$1,FALSE)/1000)*VLOOKUP(BA$6,Data!$N$4:$Y$11,Data!$P$1,FALSE)^1.5+VLOOKUP(BA$6,Data!$N$4:$Y$11,Data!$W$1,FALSE)/1000*(Mannings_n_bot)^1.5)/M760)^0.67</f>
        <v>4.7379097372738856E-2</v>
      </c>
      <c r="BB760" s="34">
        <f>(((N760-VLOOKUP(BB$6,Data!$N$4:$Y$11,Data!$W$1,FALSE)/1000)*VLOOKUP(BB$6,Data!$N$4:$Y$11,Data!$P$1,FALSE)^1.5+VLOOKUP(BB$6,Data!$N$4:$Y$11,Data!$W$1,FALSE)/1000*(Mannings_n_bot)^1.5)/N760)^0.67</f>
        <v>4.7186711556685024E-2</v>
      </c>
      <c r="BC760" s="34">
        <f>(((O760-VLOOKUP(BC$6,Data!$N$4:$Y$11,Data!$W$1,FALSE)/1000)*VLOOKUP(BC$6,Data!$N$4:$Y$11,Data!$P$1,FALSE)^1.5+VLOOKUP(BC$6,Data!$N$4:$Y$11,Data!$W$1,FALSE)/1000*(Mannings_n_bot)^1.5)/O760)^0.67</f>
        <v>4.6964026408571495E-2</v>
      </c>
      <c r="BD760" s="34">
        <f>(((P760-VLOOKUP(BD$6,Data!$N$4:$Y$11,Data!$W$1,FALSE)/1000)*VLOOKUP(BD$6,Data!$N$4:$Y$11,Data!$P$1,FALSE)^1.5+VLOOKUP(BD$6,Data!$N$4:$Y$11,Data!$W$1,FALSE)/1000*(Mannings_n_bot)^1.5)/P760)^0.67</f>
        <v>4.6715147130204693E-2</v>
      </c>
      <c r="BE760" s="34">
        <f>(((Q760-VLOOKUP(BE$6,Data!$N$4:$Y$11,Data!$W$1,FALSE)/1000)*VLOOKUP(BE$6,Data!$N$4:$Y$11,Data!$P$1,FALSE)^1.5+VLOOKUP(BE$6,Data!$N$4:$Y$11,Data!$W$1,FALSE)/1000*(Mannings_n_bot)^1.5)/Q760)^0.67</f>
        <v>4.6489873276216731E-2</v>
      </c>
      <c r="BF760" s="34">
        <f>(((R760-VLOOKUP(BF$6,Data!$N$4:$Y$11,Data!$W$1,FALSE)/1000)*VLOOKUP(BF$6,Data!$N$4:$Y$11,Data!$P$1,FALSE)^1.5+VLOOKUP(BF$6,Data!$N$4:$Y$11,Data!$W$1,FALSE)/1000*(Mannings_n_bot)^1.5)/R760)^0.67</f>
        <v>4.6340593750729915E-2</v>
      </c>
      <c r="BG760" s="34">
        <f>(((S760-VLOOKUP(BG$6,Data!$N$4:$Y$11,Data!$W$1,FALSE)/1000)*VLOOKUP(BG$6,Data!$N$4:$Y$11,Data!$P$1,FALSE)^1.5+VLOOKUP(BG$6,Data!$N$4:$Y$11,Data!$W$1,FALSE)/1000*(Mannings_n_bot)^1.5)/S760)^0.67</f>
        <v>4.6212668000395939E-2</v>
      </c>
    </row>
    <row r="761" spans="1:59" x14ac:dyDescent="0.25">
      <c r="A761" s="28">
        <v>0.754</v>
      </c>
      <c r="B761" s="94">
        <v>0.83183852011467374</v>
      </c>
      <c r="C761" s="94">
        <v>1.1938056894543363</v>
      </c>
      <c r="D761" s="94">
        <v>1.6196573488491586</v>
      </c>
      <c r="E761" s="94">
        <v>2.1116336588905456</v>
      </c>
      <c r="F761" s="94">
        <v>2.6673084526778643</v>
      </c>
      <c r="G761" s="94">
        <v>3.2892925048227455</v>
      </c>
      <c r="H761" s="94">
        <v>3.9747901249660824</v>
      </c>
      <c r="I761" s="94">
        <v>4.7267813599230877</v>
      </c>
      <c r="K761" s="28">
        <v>0.754</v>
      </c>
      <c r="L761" s="94">
        <v>2.868028802996978</v>
      </c>
      <c r="M761" s="94">
        <v>3.4438122582356838</v>
      </c>
      <c r="N761" s="94">
        <v>4.0099300262270976</v>
      </c>
      <c r="O761" s="94">
        <v>4.5855599740666024</v>
      </c>
      <c r="P761" s="94">
        <v>5.1516828946260169</v>
      </c>
      <c r="Q761" s="94">
        <v>5.7272340206635217</v>
      </c>
      <c r="R761" s="94">
        <v>6.2933667775157227</v>
      </c>
      <c r="S761" s="94">
        <v>6.8688705644635233</v>
      </c>
      <c r="U761" s="28">
        <v>0.754</v>
      </c>
      <c r="V761" s="94">
        <v>1.0212761186478683</v>
      </c>
      <c r="W761" s="94">
        <v>1.2253067586442445</v>
      </c>
      <c r="X761" s="94">
        <v>1.4269003991206173</v>
      </c>
      <c r="Y761" s="94">
        <v>1.6308730260075608</v>
      </c>
      <c r="Z761" s="94">
        <v>1.8324668084239268</v>
      </c>
      <c r="AA761" s="94">
        <v>2.0364099010718304</v>
      </c>
      <c r="AB761" s="94">
        <v>2.2380063746883074</v>
      </c>
      <c r="AC761" s="94">
        <v>2.4419318383871929</v>
      </c>
      <c r="AE761" s="28">
        <v>0.754</v>
      </c>
      <c r="AF761" s="94">
        <f t="shared" si="190"/>
        <v>0.85760372873123503</v>
      </c>
      <c r="AG761" s="94">
        <f t="shared" si="176"/>
        <v>0.85783807767517395</v>
      </c>
      <c r="AH761" s="94">
        <f t="shared" si="177"/>
        <v>0.85780403835156238</v>
      </c>
      <c r="AI761" s="94">
        <f t="shared" si="178"/>
        <v>0.85795537852694281</v>
      </c>
      <c r="AJ761" s="94">
        <f t="shared" si="179"/>
        <v>0.85791627315752794</v>
      </c>
      <c r="AK761" s="94">
        <f t="shared" si="180"/>
        <v>0.8580263322350915</v>
      </c>
      <c r="AL761" s="94">
        <f t="shared" si="181"/>
        <v>0.85798805202010975</v>
      </c>
      <c r="AM761" s="94">
        <f t="shared" si="182"/>
        <v>0.85807387572713378</v>
      </c>
      <c r="AO761" s="28">
        <v>0.754</v>
      </c>
      <c r="AP761" s="94">
        <f t="shared" si="191"/>
        <v>0.29003841218241427</v>
      </c>
      <c r="AQ761" s="94">
        <f t="shared" si="183"/>
        <v>0.34665237241066699</v>
      </c>
      <c r="AR761" s="94">
        <f t="shared" si="184"/>
        <v>0.40391162395745783</v>
      </c>
      <c r="AS761" s="94">
        <f t="shared" si="185"/>
        <v>0.46049635613377227</v>
      </c>
      <c r="AT761" s="94">
        <f t="shared" si="186"/>
        <v>0.5177547817355509</v>
      </c>
      <c r="AU761" s="94">
        <f t="shared" si="187"/>
        <v>0.57432479499792966</v>
      </c>
      <c r="AV761" s="94">
        <f t="shared" si="188"/>
        <v>0.63158405754560398</v>
      </c>
      <c r="AW761" s="94">
        <f t="shared" si="189"/>
        <v>0.68814535309157654</v>
      </c>
      <c r="AY761" s="28">
        <v>0.754</v>
      </c>
      <c r="AZ761" s="34">
        <f>(((L761-VLOOKUP(AZ$6,Data!$N$4:$Y$11,Data!$W$1,FALSE)/1000)*VLOOKUP(AZ$6,Data!$N$4:$Y$11,Data!$P$1,FALSE)^1.5+VLOOKUP(AZ$6,Data!$N$4:$Y$11,Data!$W$1,FALSE)/1000*(Mannings_n_bot)^1.5)/L761)^0.67</f>
        <v>4.7515991070388411E-2</v>
      </c>
      <c r="BA761" s="34">
        <f>(((M761-VLOOKUP(BA$6,Data!$N$4:$Y$11,Data!$W$1,FALSE)/1000)*VLOOKUP(BA$6,Data!$N$4:$Y$11,Data!$P$1,FALSE)^1.5+VLOOKUP(BA$6,Data!$N$4:$Y$11,Data!$W$1,FALSE)/1000*(Mannings_n_bot)^1.5)/M761)^0.67</f>
        <v>4.7367370585878373E-2</v>
      </c>
      <c r="BB761" s="34">
        <f>(((N761-VLOOKUP(BB$6,Data!$N$4:$Y$11,Data!$W$1,FALSE)/1000)*VLOOKUP(BB$6,Data!$N$4:$Y$11,Data!$P$1,FALSE)^1.5+VLOOKUP(BB$6,Data!$N$4:$Y$11,Data!$W$1,FALSE)/1000*(Mannings_n_bot)^1.5)/N761)^0.67</f>
        <v>4.7174788064631379E-2</v>
      </c>
      <c r="BC761" s="34">
        <f>(((O761-VLOOKUP(BC$6,Data!$N$4:$Y$11,Data!$W$1,FALSE)/1000)*VLOOKUP(BC$6,Data!$N$4:$Y$11,Data!$P$1,FALSE)^1.5+VLOOKUP(BC$6,Data!$N$4:$Y$11,Data!$W$1,FALSE)/1000*(Mannings_n_bot)^1.5)/O761)^0.67</f>
        <v>4.695183011052987E-2</v>
      </c>
      <c r="BD761" s="34">
        <f>(((P761-VLOOKUP(BD$6,Data!$N$4:$Y$11,Data!$W$1,FALSE)/1000)*VLOOKUP(BD$6,Data!$N$4:$Y$11,Data!$P$1,FALSE)^1.5+VLOOKUP(BD$6,Data!$N$4:$Y$11,Data!$W$1,FALSE)/1000*(Mannings_n_bot)^1.5)/P761)^0.67</f>
        <v>4.670269348387586E-2</v>
      </c>
      <c r="BE761" s="34">
        <f>(((Q761-VLOOKUP(BE$6,Data!$N$4:$Y$11,Data!$W$1,FALSE)/1000)*VLOOKUP(BE$6,Data!$N$4:$Y$11,Data!$P$1,FALSE)^1.5+VLOOKUP(BE$6,Data!$N$4:$Y$11,Data!$W$1,FALSE)/1000*(Mannings_n_bot)^1.5)/Q761)^0.67</f>
        <v>4.6477150655853929E-2</v>
      </c>
      <c r="BF761" s="34">
        <f>(((R761-VLOOKUP(BF$6,Data!$N$4:$Y$11,Data!$W$1,FALSE)/1000)*VLOOKUP(BF$6,Data!$N$4:$Y$11,Data!$P$1,FALSE)^1.5+VLOOKUP(BF$6,Data!$N$4:$Y$11,Data!$W$1,FALSE)/1000*(Mannings_n_bot)^1.5)/R761)^0.67</f>
        <v>4.6327719513269354E-2</v>
      </c>
      <c r="BG761" s="34">
        <f>(((S761-VLOOKUP(BG$6,Data!$N$4:$Y$11,Data!$W$1,FALSE)/1000)*VLOOKUP(BG$6,Data!$N$4:$Y$11,Data!$P$1,FALSE)^1.5+VLOOKUP(BG$6,Data!$N$4:$Y$11,Data!$W$1,FALSE)/1000*(Mannings_n_bot)^1.5)/S761)^0.67</f>
        <v>4.6199634016076595E-2</v>
      </c>
    </row>
    <row r="762" spans="1:59" x14ac:dyDescent="0.25">
      <c r="A762" s="28">
        <v>0.755</v>
      </c>
      <c r="B762" s="94">
        <v>0.83265610619397168</v>
      </c>
      <c r="C762" s="94">
        <v>1.1949770913408075</v>
      </c>
      <c r="D762" s="94">
        <v>1.6212469945952508</v>
      </c>
      <c r="E762" s="94">
        <v>2.1137039392634347</v>
      </c>
      <c r="F762" s="94">
        <v>2.6699242519998947</v>
      </c>
      <c r="G762" s="94">
        <v>3.2925157566651553</v>
      </c>
      <c r="H762" s="94">
        <v>3.9786861704771841</v>
      </c>
      <c r="I762" s="94">
        <v>4.7314116754948197</v>
      </c>
      <c r="K762" s="28">
        <v>0.755</v>
      </c>
      <c r="L762" s="94">
        <v>2.8704159168601691</v>
      </c>
      <c r="M762" s="94">
        <v>3.4466728177387913</v>
      </c>
      <c r="N762" s="94">
        <v>4.0132618045171622</v>
      </c>
      <c r="O762" s="94">
        <v>4.5893650466156668</v>
      </c>
      <c r="P762" s="94">
        <v>5.1559591811501964</v>
      </c>
      <c r="Q762" s="94">
        <v>5.731983525141148</v>
      </c>
      <c r="R762" s="94">
        <v>6.2985875000370806</v>
      </c>
      <c r="S762" s="94">
        <v>6.8745644597194442</v>
      </c>
      <c r="U762" s="28">
        <v>0.755</v>
      </c>
      <c r="V762" s="94">
        <v>1.0195068465304107</v>
      </c>
      <c r="W762" s="94">
        <v>1.2231805760075494</v>
      </c>
      <c r="X762" s="94">
        <v>1.4244249901420618</v>
      </c>
      <c r="Y762" s="94">
        <v>1.6280407912625197</v>
      </c>
      <c r="Z762" s="94">
        <v>1.8292853419579849</v>
      </c>
      <c r="AA762" s="94">
        <v>2.0328716527469983</v>
      </c>
      <c r="AB762" s="94">
        <v>2.2341188877630755</v>
      </c>
      <c r="AC762" s="94">
        <v>2.4376875961385895</v>
      </c>
      <c r="AE762" s="28">
        <v>0.755</v>
      </c>
      <c r="AF762" s="94">
        <f t="shared" si="190"/>
        <v>0.85844663856674974</v>
      </c>
      <c r="AG762" s="94">
        <f t="shared" si="176"/>
        <v>0.85867981695599016</v>
      </c>
      <c r="AH762" s="94">
        <f t="shared" si="177"/>
        <v>0.85864594762423363</v>
      </c>
      <c r="AI762" s="94">
        <f t="shared" si="178"/>
        <v>0.85879653209233542</v>
      </c>
      <c r="AJ762" s="94">
        <f t="shared" si="179"/>
        <v>0.85875762197244698</v>
      </c>
      <c r="AK762" s="94">
        <f t="shared" si="180"/>
        <v>0.85886713157177497</v>
      </c>
      <c r="AL762" s="94">
        <f t="shared" si="181"/>
        <v>0.85882904246075109</v>
      </c>
      <c r="AM762" s="94">
        <f t="shared" si="182"/>
        <v>0.85891443773454179</v>
      </c>
      <c r="AO762" s="28">
        <v>0.755</v>
      </c>
      <c r="AP762" s="94">
        <f t="shared" si="191"/>
        <v>0.29008204048170838</v>
      </c>
      <c r="AQ762" s="94">
        <f t="shared" si="183"/>
        <v>0.34670453348246116</v>
      </c>
      <c r="AR762" s="94">
        <f t="shared" si="184"/>
        <v>0.40397239790597311</v>
      </c>
      <c r="AS762" s="94">
        <f t="shared" si="185"/>
        <v>0.46056565947442824</v>
      </c>
      <c r="AT762" s="94">
        <f t="shared" si="186"/>
        <v>0.51783269769879858</v>
      </c>
      <c r="AU762" s="94">
        <f t="shared" si="187"/>
        <v>0.57441123866176469</v>
      </c>
      <c r="AV762" s="94">
        <f t="shared" si="188"/>
        <v>0.63167911384159714</v>
      </c>
      <c r="AW762" s="94">
        <f t="shared" si="189"/>
        <v>0.68824893609156901</v>
      </c>
      <c r="AY762" s="28">
        <v>0.755</v>
      </c>
      <c r="AZ762" s="34">
        <f>(((L762-VLOOKUP(AZ$6,Data!$N$4:$Y$11,Data!$W$1,FALSE)/1000)*VLOOKUP(AZ$6,Data!$N$4:$Y$11,Data!$P$1,FALSE)^1.5+VLOOKUP(AZ$6,Data!$N$4:$Y$11,Data!$W$1,FALSE)/1000*(Mannings_n_bot)^1.5)/L762)^0.67</f>
        <v>4.7504471897809299E-2</v>
      </c>
      <c r="BA762" s="34">
        <f>(((M762-VLOOKUP(BA$6,Data!$N$4:$Y$11,Data!$W$1,FALSE)/1000)*VLOOKUP(BA$6,Data!$N$4:$Y$11,Data!$P$1,FALSE)^1.5+VLOOKUP(BA$6,Data!$N$4:$Y$11,Data!$W$1,FALSE)/1000*(Mannings_n_bot)^1.5)/M762)^0.67</f>
        <v>4.7355641516528553E-2</v>
      </c>
      <c r="BB762" s="34">
        <f>(((N762-VLOOKUP(BB$6,Data!$N$4:$Y$11,Data!$W$1,FALSE)/1000)*VLOOKUP(BB$6,Data!$N$4:$Y$11,Data!$P$1,FALSE)^1.5+VLOOKUP(BB$6,Data!$N$4:$Y$11,Data!$W$1,FALSE)/1000*(Mannings_n_bot)^1.5)/N762)^0.67</f>
        <v>4.7162862232089646E-2</v>
      </c>
      <c r="BC762" s="34">
        <f>(((O762-VLOOKUP(BC$6,Data!$N$4:$Y$11,Data!$W$1,FALSE)/1000)*VLOOKUP(BC$6,Data!$N$4:$Y$11,Data!$P$1,FALSE)^1.5+VLOOKUP(BC$6,Data!$N$4:$Y$11,Data!$W$1,FALSE)/1000*(Mannings_n_bot)^1.5)/O762)^0.67</f>
        <v>4.693963132752E-2</v>
      </c>
      <c r="BD762" s="34">
        <f>(((P762-VLOOKUP(BD$6,Data!$N$4:$Y$11,Data!$W$1,FALSE)/1000)*VLOOKUP(BD$6,Data!$N$4:$Y$11,Data!$P$1,FALSE)^1.5+VLOOKUP(BD$6,Data!$N$4:$Y$11,Data!$W$1,FALSE)/1000*(Mannings_n_bot)^1.5)/P762)^0.67</f>
        <v>4.6690237270716126E-2</v>
      </c>
      <c r="BE762" s="34">
        <f>(((Q762-VLOOKUP(BE$6,Data!$N$4:$Y$11,Data!$W$1,FALSE)/1000)*VLOOKUP(BE$6,Data!$N$4:$Y$11,Data!$P$1,FALSE)^1.5+VLOOKUP(BE$6,Data!$N$4:$Y$11,Data!$W$1,FALSE)/1000*(Mannings_n_bot)^1.5)/Q762)^0.67</f>
        <v>4.6464425331759332E-2</v>
      </c>
      <c r="BF762" s="34">
        <f>(((R762-VLOOKUP(BF$6,Data!$N$4:$Y$11,Data!$W$1,FALSE)/1000)*VLOOKUP(BF$6,Data!$N$4:$Y$11,Data!$P$1,FALSE)^1.5+VLOOKUP(BF$6,Data!$N$4:$Y$11,Data!$W$1,FALSE)/1000*(Mannings_n_bot)^1.5)/R762)^0.67</f>
        <v>4.6314842526549521E-2</v>
      </c>
      <c r="BG762" s="34">
        <f>(((S762-VLOOKUP(BG$6,Data!$N$4:$Y$11,Data!$W$1,FALSE)/1000)*VLOOKUP(BG$6,Data!$N$4:$Y$11,Data!$P$1,FALSE)^1.5+VLOOKUP(BG$6,Data!$N$4:$Y$11,Data!$W$1,FALSE)/1000*(Mannings_n_bot)^1.5)/S762)^0.67</f>
        <v>4.6186597191587866E-2</v>
      </c>
    </row>
    <row r="763" spans="1:59" x14ac:dyDescent="0.25">
      <c r="A763" s="28">
        <v>0.75600000000000001</v>
      </c>
      <c r="B763" s="94">
        <v>0.83347227240798583</v>
      </c>
      <c r="C763" s="94">
        <v>1.1961464556142563</v>
      </c>
      <c r="D763" s="94">
        <v>1.622833875857753</v>
      </c>
      <c r="E763" s="94">
        <v>2.115770615532957</v>
      </c>
      <c r="F763" s="94">
        <v>2.6725354987691357</v>
      </c>
      <c r="G763" s="94">
        <v>3.2957333944653144</v>
      </c>
      <c r="H763" s="94">
        <v>3.9825754319182733</v>
      </c>
      <c r="I763" s="94">
        <v>4.736033923638332</v>
      </c>
      <c r="K763" s="28">
        <v>0.75600000000000001</v>
      </c>
      <c r="L763" s="94">
        <v>2.8728071835354441</v>
      </c>
      <c r="M763" s="94">
        <v>3.4495383617635742</v>
      </c>
      <c r="N763" s="94">
        <v>4.0165993870596992</v>
      </c>
      <c r="O763" s="94">
        <v>4.5931767548891784</v>
      </c>
      <c r="P763" s="94">
        <v>5.1602429231351197</v>
      </c>
      <c r="Q763" s="94">
        <v>5.7367413164298808</v>
      </c>
      <c r="R763" s="94">
        <v>6.3038173291196484</v>
      </c>
      <c r="S763" s="94">
        <v>6.8802682928140602</v>
      </c>
      <c r="U763" s="28">
        <v>0.75600000000000001</v>
      </c>
      <c r="V763" s="94">
        <v>1.0177319753987846</v>
      </c>
      <c r="W763" s="94">
        <v>1.2210476919319149</v>
      </c>
      <c r="X763" s="94">
        <v>1.4219417744346801</v>
      </c>
      <c r="Y763" s="94">
        <v>1.625199647744636</v>
      </c>
      <c r="Z763" s="94">
        <v>1.8260938614544449</v>
      </c>
      <c r="AA763" s="94">
        <v>2.0293222885306337</v>
      </c>
      <c r="AB763" s="94">
        <v>2.2302191796787305</v>
      </c>
      <c r="AC763" s="94">
        <v>2.4334300309887786</v>
      </c>
      <c r="AE763" s="28">
        <v>0.75600000000000001</v>
      </c>
      <c r="AF763" s="94">
        <f t="shared" si="190"/>
        <v>0.85928808455834249</v>
      </c>
      <c r="AG763" s="94">
        <f t="shared" si="176"/>
        <v>0.85952009206047209</v>
      </c>
      <c r="AH763" s="94">
        <f t="shared" si="177"/>
        <v>0.8594863927692058</v>
      </c>
      <c r="AI763" s="94">
        <f t="shared" si="178"/>
        <v>0.85963622131288053</v>
      </c>
      <c r="AJ763" s="94">
        <f t="shared" si="179"/>
        <v>0.85959750649885525</v>
      </c>
      <c r="AK763" s="94">
        <f t="shared" si="180"/>
        <v>0.85970646646099003</v>
      </c>
      <c r="AL763" s="94">
        <f t="shared" si="181"/>
        <v>0.85966856850935358</v>
      </c>
      <c r="AM763" s="94">
        <f t="shared" si="182"/>
        <v>0.85975353522542741</v>
      </c>
      <c r="AO763" s="28">
        <v>0.75600000000000001</v>
      </c>
      <c r="AP763" s="94">
        <f t="shared" si="191"/>
        <v>0.29012468263960067</v>
      </c>
      <c r="AQ763" s="94">
        <f t="shared" si="183"/>
        <v>0.34675551629544055</v>
      </c>
      <c r="AR763" s="94">
        <f t="shared" si="184"/>
        <v>0.40403179891080149</v>
      </c>
      <c r="AS763" s="94">
        <f t="shared" si="185"/>
        <v>0.46063339785059176</v>
      </c>
      <c r="AT763" s="94">
        <f t="shared" si="186"/>
        <v>0.51790885401678521</v>
      </c>
      <c r="AU763" s="94">
        <f t="shared" si="187"/>
        <v>0.57449573070802717</v>
      </c>
      <c r="AV763" s="94">
        <f t="shared" si="188"/>
        <v>0.63177202383725395</v>
      </c>
      <c r="AW763" s="94">
        <f t="shared" si="189"/>
        <v>0.68835018084756594</v>
      </c>
      <c r="AY763" s="28">
        <v>0.75600000000000001</v>
      </c>
      <c r="AZ763" s="34">
        <f>(((L763-VLOOKUP(AZ$6,Data!$N$4:$Y$11,Data!$W$1,FALSE)/1000)*VLOOKUP(AZ$6,Data!$N$4:$Y$11,Data!$P$1,FALSE)^1.5+VLOOKUP(AZ$6,Data!$N$4:$Y$11,Data!$W$1,FALSE)/1000*(Mannings_n_bot)^1.5)/L763)^0.67</f>
        <v>4.7492950502809876E-2</v>
      </c>
      <c r="BA763" s="34">
        <f>(((M763-VLOOKUP(BA$6,Data!$N$4:$Y$11,Data!$W$1,FALSE)/1000)*VLOOKUP(BA$6,Data!$N$4:$Y$11,Data!$P$1,FALSE)^1.5+VLOOKUP(BA$6,Data!$N$4:$Y$11,Data!$W$1,FALSE)/1000*(Mannings_n_bot)^1.5)/M763)^0.67</f>
        <v>4.7343910081830511E-2</v>
      </c>
      <c r="BB763" s="34">
        <f>(((N763-VLOOKUP(BB$6,Data!$N$4:$Y$11,Data!$W$1,FALSE)/1000)*VLOOKUP(BB$6,Data!$N$4:$Y$11,Data!$P$1,FALSE)^1.5+VLOOKUP(BB$6,Data!$N$4:$Y$11,Data!$W$1,FALSE)/1000*(Mannings_n_bot)^1.5)/N763)^0.67</f>
        <v>4.7150933974765781E-2</v>
      </c>
      <c r="BC763" s="34">
        <f>(((O763-VLOOKUP(BC$6,Data!$N$4:$Y$11,Data!$W$1,FALSE)/1000)*VLOOKUP(BC$6,Data!$N$4:$Y$11,Data!$P$1,FALSE)^1.5+VLOOKUP(BC$6,Data!$N$4:$Y$11,Data!$W$1,FALSE)/1000*(Mannings_n_bot)^1.5)/O763)^0.67</f>
        <v>4.6927429973301536E-2</v>
      </c>
      <c r="BD763" s="34">
        <f>(((P763-VLOOKUP(BD$6,Data!$N$4:$Y$11,Data!$W$1,FALSE)/1000)*VLOOKUP(BD$6,Data!$N$4:$Y$11,Data!$P$1,FALSE)^1.5+VLOOKUP(BD$6,Data!$N$4:$Y$11,Data!$W$1,FALSE)/1000*(Mannings_n_bot)^1.5)/P763)^0.67</f>
        <v>4.6677778402601691E-2</v>
      </c>
      <c r="BE763" s="34">
        <f>(((Q763-VLOOKUP(BE$6,Data!$N$4:$Y$11,Data!$W$1,FALSE)/1000)*VLOOKUP(BE$6,Data!$N$4:$Y$11,Data!$P$1,FALSE)^1.5+VLOOKUP(BE$6,Data!$N$4:$Y$11,Data!$W$1,FALSE)/1000*(Mannings_n_bot)^1.5)/Q763)^0.67</f>
        <v>4.6451697213872926E-2</v>
      </c>
      <c r="BF763" s="34">
        <f>(((R763-VLOOKUP(BF$6,Data!$N$4:$Y$11,Data!$W$1,FALSE)/1000)*VLOOKUP(BF$6,Data!$N$4:$Y$11,Data!$P$1,FALSE)^1.5+VLOOKUP(BF$6,Data!$N$4:$Y$11,Data!$W$1,FALSE)/1000*(Mannings_n_bot)^1.5)/R763)^0.67</f>
        <v>4.6301962699392844E-2</v>
      </c>
      <c r="BG763" s="34">
        <f>(((S763-VLOOKUP(BG$6,Data!$N$4:$Y$11,Data!$W$1,FALSE)/1000)*VLOOKUP(BG$6,Data!$N$4:$Y$11,Data!$P$1,FALSE)^1.5+VLOOKUP(BG$6,Data!$N$4:$Y$11,Data!$W$1,FALSE)/1000*(Mannings_n_bot)^1.5)/S763)^0.67</f>
        <v>4.6173557434603725E-2</v>
      </c>
    </row>
    <row r="764" spans="1:59" x14ac:dyDescent="0.25">
      <c r="A764" s="28">
        <v>0.75700000000000001</v>
      </c>
      <c r="B764" s="94">
        <v>0.83428701425878649</v>
      </c>
      <c r="C764" s="94">
        <v>1.1973137758456975</v>
      </c>
      <c r="D764" s="94">
        <v>1.6244179839091872</v>
      </c>
      <c r="E764" s="94">
        <v>2.1178336763505357</v>
      </c>
      <c r="F764" s="94">
        <v>2.6751421786408818</v>
      </c>
      <c r="G764" s="94">
        <v>3.2989454005673733</v>
      </c>
      <c r="H764" s="94">
        <v>3.9864578879397383</v>
      </c>
      <c r="I764" s="94">
        <v>4.7406480790028276</v>
      </c>
      <c r="K764" s="28">
        <v>0.75700000000000001</v>
      </c>
      <c r="L764" s="94">
        <v>2.8752026307215872</v>
      </c>
      <c r="M764" s="94">
        <v>3.4524089235209252</v>
      </c>
      <c r="N764" s="94">
        <v>4.0199428125332659</v>
      </c>
      <c r="O764" s="94">
        <v>4.596995143076188</v>
      </c>
      <c r="P764" s="94">
        <v>5.1645341702374683</v>
      </c>
      <c r="Q764" s="94">
        <v>5.7415074496960665</v>
      </c>
      <c r="R764" s="94">
        <v>6.3090563253974574</v>
      </c>
      <c r="S764" s="94">
        <v>6.8859821298905874</v>
      </c>
      <c r="U764" s="28">
        <v>0.75700000000000001</v>
      </c>
      <c r="V764" s="94">
        <v>1.015951475908492</v>
      </c>
      <c r="W764" s="94">
        <v>1.2189080712381684</v>
      </c>
      <c r="X764" s="94">
        <v>1.419450711026728</v>
      </c>
      <c r="Y764" s="94">
        <v>1.6223495486493806</v>
      </c>
      <c r="Z764" s="94">
        <v>1.8228923143162263</v>
      </c>
      <c r="AA764" s="94">
        <v>2.0257617499938321</v>
      </c>
      <c r="AB764" s="94">
        <v>2.2263071862137433</v>
      </c>
      <c r="AC764" s="94">
        <v>2.4291590728849775</v>
      </c>
      <c r="AE764" s="28">
        <v>0.75700000000000001</v>
      </c>
      <c r="AF764" s="94">
        <f t="shared" si="190"/>
        <v>0.86012806206876569</v>
      </c>
      <c r="AG764" s="94">
        <f t="shared" si="176"/>
        <v>0.86035889836891632</v>
      </c>
      <c r="AH764" s="94">
        <f t="shared" si="177"/>
        <v>0.86032536916422608</v>
      </c>
      <c r="AI764" s="94">
        <f t="shared" si="178"/>
        <v>0.86047444157765884</v>
      </c>
      <c r="AJ764" s="94">
        <f t="shared" si="179"/>
        <v>0.86043592212290421</v>
      </c>
      <c r="AK764" s="94">
        <f t="shared" si="180"/>
        <v>0.86054433229713123</v>
      </c>
      <c r="AL764" s="94">
        <f t="shared" si="181"/>
        <v>0.86050662555744462</v>
      </c>
      <c r="AM764" s="94">
        <f t="shared" si="182"/>
        <v>0.86059116359774634</v>
      </c>
      <c r="AO764" s="28">
        <v>0.75700000000000001</v>
      </c>
      <c r="AP764" s="94">
        <f t="shared" si="191"/>
        <v>0.29016633657204405</v>
      </c>
      <c r="AQ764" s="94">
        <f t="shared" si="183"/>
        <v>0.346805318364379</v>
      </c>
      <c r="AR764" s="94">
        <f t="shared" si="184"/>
        <v>0.40408982407526345</v>
      </c>
      <c r="AS764" s="94">
        <f t="shared" si="185"/>
        <v>0.46069956796459377</v>
      </c>
      <c r="AT764" s="94">
        <f t="shared" si="186"/>
        <v>0.51798324698041009</v>
      </c>
      <c r="AU764" s="94">
        <f t="shared" si="187"/>
        <v>0.57457826702672077</v>
      </c>
      <c r="AV764" s="94">
        <f t="shared" si="188"/>
        <v>0.63186278301115018</v>
      </c>
      <c r="AW764" s="94">
        <f t="shared" si="189"/>
        <v>0.68844908243730119</v>
      </c>
      <c r="AY764" s="28">
        <v>0.75700000000000001</v>
      </c>
      <c r="AZ764" s="34">
        <f>(((L764-VLOOKUP(AZ$6,Data!$N$4:$Y$11,Data!$W$1,FALSE)/1000)*VLOOKUP(AZ$6,Data!$N$4:$Y$11,Data!$P$1,FALSE)^1.5+VLOOKUP(AZ$6,Data!$N$4:$Y$11,Data!$W$1,FALSE)/1000*(Mannings_n_bot)^1.5)/L764)^0.67</f>
        <v>4.7481426803321611E-2</v>
      </c>
      <c r="BA764" s="34">
        <f>(((M764-VLOOKUP(BA$6,Data!$N$4:$Y$11,Data!$W$1,FALSE)/1000)*VLOOKUP(BA$6,Data!$N$4:$Y$11,Data!$P$1,FALSE)^1.5+VLOOKUP(BA$6,Data!$N$4:$Y$11,Data!$W$1,FALSE)/1000*(Mannings_n_bot)^1.5)/M764)^0.67</f>
        <v>4.7332176198236785E-2</v>
      </c>
      <c r="BB764" s="34">
        <f>(((N764-VLOOKUP(BB$6,Data!$N$4:$Y$11,Data!$W$1,FALSE)/1000)*VLOOKUP(BB$6,Data!$N$4:$Y$11,Data!$P$1,FALSE)^1.5+VLOOKUP(BB$6,Data!$N$4:$Y$11,Data!$W$1,FALSE)/1000*(Mannings_n_bot)^1.5)/N764)^0.67</f>
        <v>4.7139003207665023E-2</v>
      </c>
      <c r="BC764" s="34">
        <f>(((O764-VLOOKUP(BC$6,Data!$N$4:$Y$11,Data!$W$1,FALSE)/1000)*VLOOKUP(BC$6,Data!$N$4:$Y$11,Data!$P$1,FALSE)^1.5+VLOOKUP(BC$6,Data!$N$4:$Y$11,Data!$W$1,FALSE)/1000*(Mannings_n_bot)^1.5)/O764)^0.67</f>
        <v>4.6915225960914735E-2</v>
      </c>
      <c r="BD764" s="34">
        <f>(((P764-VLOOKUP(BD$6,Data!$N$4:$Y$11,Data!$W$1,FALSE)/1000)*VLOOKUP(BD$6,Data!$N$4:$Y$11,Data!$P$1,FALSE)^1.5+VLOOKUP(BD$6,Data!$N$4:$Y$11,Data!$W$1,FALSE)/1000*(Mannings_n_bot)^1.5)/P764)^0.67</f>
        <v>4.6665316790673365E-2</v>
      </c>
      <c r="BE764" s="34">
        <f>(((Q764-VLOOKUP(BE$6,Data!$N$4:$Y$11,Data!$W$1,FALSE)/1000)*VLOOKUP(BE$6,Data!$N$4:$Y$11,Data!$P$1,FALSE)^1.5+VLOOKUP(BE$6,Data!$N$4:$Y$11,Data!$W$1,FALSE)/1000*(Mannings_n_bot)^1.5)/Q764)^0.67</f>
        <v>4.6438966211381126E-2</v>
      </c>
      <c r="BF764" s="34">
        <f>(((R764-VLOOKUP(BF$6,Data!$N$4:$Y$11,Data!$W$1,FALSE)/1000)*VLOOKUP(BF$6,Data!$N$4:$Y$11,Data!$P$1,FALSE)^1.5+VLOOKUP(BF$6,Data!$N$4:$Y$11,Data!$W$1,FALSE)/1000*(Mannings_n_bot)^1.5)/R764)^0.67</f>
        <v>4.6289079939858729E-2</v>
      </c>
      <c r="BG764" s="34">
        <f>(((S764-VLOOKUP(BG$6,Data!$N$4:$Y$11,Data!$W$1,FALSE)/1000)*VLOOKUP(BG$6,Data!$N$4:$Y$11,Data!$P$1,FALSE)^1.5+VLOOKUP(BG$6,Data!$N$4:$Y$11,Data!$W$1,FALSE)/1000*(Mannings_n_bot)^1.5)/S764)^0.67</f>
        <v>4.6160514652024108E-2</v>
      </c>
    </row>
    <row r="765" spans="1:59" x14ac:dyDescent="0.25">
      <c r="A765" s="28">
        <v>0.75800000000000001</v>
      </c>
      <c r="B765" s="94">
        <v>0.83510032722481164</v>
      </c>
      <c r="C765" s="94">
        <v>1.1984790455723144</v>
      </c>
      <c r="D765" s="94">
        <v>1.6259993099761605</v>
      </c>
      <c r="E765" s="94">
        <v>2.1198931103078262</v>
      </c>
      <c r="F765" s="94">
        <v>2.6777442771948992</v>
      </c>
      <c r="G765" s="94">
        <v>3.3021517572224495</v>
      </c>
      <c r="H765" s="94">
        <v>3.990333517079506</v>
      </c>
      <c r="I765" s="94">
        <v>4.7452541161038893</v>
      </c>
      <c r="K765" s="28">
        <v>0.75800000000000001</v>
      </c>
      <c r="L765" s="94">
        <v>2.8776022864019963</v>
      </c>
      <c r="M765" s="94">
        <v>3.4552845365630471</v>
      </c>
      <c r="N765" s="94">
        <v>4.0232921200139193</v>
      </c>
      <c r="O765" s="94">
        <v>4.6008202558199169</v>
      </c>
      <c r="P765" s="94">
        <v>5.168832972624279</v>
      </c>
      <c r="Q765" s="94">
        <v>5.7462819806730856</v>
      </c>
      <c r="R765" s="94">
        <v>6.3143045501277619</v>
      </c>
      <c r="S765" s="94">
        <v>6.8917060377721233</v>
      </c>
      <c r="U765" s="28">
        <v>0.75800000000000001</v>
      </c>
      <c r="V765" s="94">
        <v>1.0141653184155808</v>
      </c>
      <c r="W765" s="94">
        <v>1.2167616783881903</v>
      </c>
      <c r="X765" s="94">
        <v>1.4169517585283984</v>
      </c>
      <c r="Y765" s="94">
        <v>1.6194904466946913</v>
      </c>
      <c r="Z765" s="94">
        <v>1.8196806474096028</v>
      </c>
      <c r="AA765" s="94">
        <v>2.0221899781115793</v>
      </c>
      <c r="AB765" s="94">
        <v>2.2223828424913559</v>
      </c>
      <c r="AC765" s="94">
        <v>2.4248746510597177</v>
      </c>
      <c r="AE765" s="28">
        <v>0.75800000000000001</v>
      </c>
      <c r="AF765" s="94">
        <f t="shared" si="190"/>
        <v>0.86096656643640723</v>
      </c>
      <c r="AG765" s="94">
        <f t="shared" si="176"/>
        <v>0.86119623123730882</v>
      </c>
      <c r="AH765" s="94">
        <f t="shared" si="177"/>
        <v>0.86116287216272391</v>
      </c>
      <c r="AI765" s="94">
        <f t="shared" si="178"/>
        <v>0.86131118825146713</v>
      </c>
      <c r="AJ765" s="94">
        <f t="shared" si="179"/>
        <v>0.86127286420645288</v>
      </c>
      <c r="AK765" s="94">
        <f t="shared" si="180"/>
        <v>0.86138072445032499</v>
      </c>
      <c r="AL765" s="94">
        <f t="shared" si="181"/>
        <v>0.8613432089722759</v>
      </c>
      <c r="AM765" s="94">
        <f t="shared" si="182"/>
        <v>0.8614273182251978</v>
      </c>
      <c r="AO765" s="28">
        <v>0.75800000000000001</v>
      </c>
      <c r="AP765" s="94">
        <f t="shared" si="191"/>
        <v>0.29020700017199996</v>
      </c>
      <c r="AQ765" s="94">
        <f t="shared" si="183"/>
        <v>0.3468539371765994</v>
      </c>
      <c r="AR765" s="94">
        <f t="shared" si="184"/>
        <v>0.4041464704706888</v>
      </c>
      <c r="AS765" s="94">
        <f t="shared" si="185"/>
        <v>0.46076416648231738</v>
      </c>
      <c r="AT765" s="94">
        <f t="shared" si="186"/>
        <v>0.51805587283958532</v>
      </c>
      <c r="AU765" s="94">
        <f t="shared" si="187"/>
        <v>0.57465884346240437</v>
      </c>
      <c r="AV765" s="94">
        <f t="shared" si="188"/>
        <v>0.63195138679187823</v>
      </c>
      <c r="AW765" s="94">
        <f t="shared" si="189"/>
        <v>0.6885456358840697</v>
      </c>
      <c r="AY765" s="28">
        <v>0.75800000000000001</v>
      </c>
      <c r="AZ765" s="34">
        <f>(((L765-VLOOKUP(AZ$6,Data!$N$4:$Y$11,Data!$W$1,FALSE)/1000)*VLOOKUP(AZ$6,Data!$N$4:$Y$11,Data!$P$1,FALSE)^1.5+VLOOKUP(AZ$6,Data!$N$4:$Y$11,Data!$W$1,FALSE)/1000*(Mannings_n_bot)^1.5)/L765)^0.67</f>
        <v>4.7469900716591934E-2</v>
      </c>
      <c r="BA765" s="34">
        <f>(((M765-VLOOKUP(BA$6,Data!$N$4:$Y$11,Data!$W$1,FALSE)/1000)*VLOOKUP(BA$6,Data!$N$4:$Y$11,Data!$P$1,FALSE)^1.5+VLOOKUP(BA$6,Data!$N$4:$Y$11,Data!$W$1,FALSE)/1000*(Mannings_n_bot)^1.5)/M765)^0.67</f>
        <v>4.7320439781500689E-2</v>
      </c>
      <c r="BB765" s="34">
        <f>(((N765-VLOOKUP(BB$6,Data!$N$4:$Y$11,Data!$W$1,FALSE)/1000)*VLOOKUP(BB$6,Data!$N$4:$Y$11,Data!$P$1,FALSE)^1.5+VLOOKUP(BB$6,Data!$N$4:$Y$11,Data!$W$1,FALSE)/1000*(Mannings_n_bot)^1.5)/N765)^0.67</f>
        <v>4.7127069845081006E-2</v>
      </c>
      <c r="BC765" s="34">
        <f>(((O765-VLOOKUP(BC$6,Data!$N$4:$Y$11,Data!$W$1,FALSE)/1000)*VLOOKUP(BC$6,Data!$N$4:$Y$11,Data!$P$1,FALSE)^1.5+VLOOKUP(BC$6,Data!$N$4:$Y$11,Data!$W$1,FALSE)/1000*(Mannings_n_bot)^1.5)/O765)^0.67</f>
        <v>4.6903019202669476E-2</v>
      </c>
      <c r="BD765" s="34">
        <f>(((P765-VLOOKUP(BD$6,Data!$N$4:$Y$11,Data!$W$1,FALSE)/1000)*VLOOKUP(BD$6,Data!$N$4:$Y$11,Data!$P$1,FALSE)^1.5+VLOOKUP(BD$6,Data!$N$4:$Y$11,Data!$W$1,FALSE)/1000*(Mannings_n_bot)^1.5)/P765)^0.67</f>
        <v>4.6652852345325201E-2</v>
      </c>
      <c r="BE765" s="34">
        <f>(((Q765-VLOOKUP(BE$6,Data!$N$4:$Y$11,Data!$W$1,FALSE)/1000)*VLOOKUP(BE$6,Data!$N$4:$Y$11,Data!$P$1,FALSE)^1.5+VLOOKUP(BE$6,Data!$N$4:$Y$11,Data!$W$1,FALSE)/1000*(Mannings_n_bot)^1.5)/Q765)^0.67</f>
        <v>4.64262322327052E-2</v>
      </c>
      <c r="BF765" s="34">
        <f>(((R765-VLOOKUP(BF$6,Data!$N$4:$Y$11,Data!$W$1,FALSE)/1000)*VLOOKUP(BF$6,Data!$N$4:$Y$11,Data!$P$1,FALSE)^1.5+VLOOKUP(BF$6,Data!$N$4:$Y$11,Data!$W$1,FALSE)/1000*(Mannings_n_bot)^1.5)/R765)^0.67</f>
        <v>4.6276194155231702E-2</v>
      </c>
      <c r="BG765" s="34">
        <f>(((S765-VLOOKUP(BG$6,Data!$N$4:$Y$11,Data!$W$1,FALSE)/1000)*VLOOKUP(BG$6,Data!$N$4:$Y$11,Data!$P$1,FALSE)^1.5+VLOOKUP(BG$6,Data!$N$4:$Y$11,Data!$W$1,FALSE)/1000*(Mannings_n_bot)^1.5)/S765)^0.67</f>
        <v>4.6147468749962804E-2</v>
      </c>
    </row>
    <row r="766" spans="1:59" x14ac:dyDescent="0.25">
      <c r="A766" s="28">
        <v>0.75900000000000001</v>
      </c>
      <c r="B766" s="94">
        <v>0.83591220676062594</v>
      </c>
      <c r="C766" s="94">
        <v>1.1996422582971116</v>
      </c>
      <c r="D766" s="94">
        <v>1.6275778452388929</v>
      </c>
      <c r="E766" s="94">
        <v>2.1219489059361001</v>
      </c>
      <c r="F766" s="94">
        <v>2.6803417799346563</v>
      </c>
      <c r="G766" s="94">
        <v>3.305352446587682</v>
      </c>
      <c r="H766" s="94">
        <v>3.9942022977618787</v>
      </c>
      <c r="I766" s="94">
        <v>4.7498520093221028</v>
      </c>
      <c r="K766" s="28">
        <v>0.75900000000000001</v>
      </c>
      <c r="L766" s="94">
        <v>2.8800061788488227</v>
      </c>
      <c r="M766" s="94">
        <v>3.4581652347884164</v>
      </c>
      <c r="N766" s="94">
        <v>4.0266473489809878</v>
      </c>
      <c r="O766" s="94">
        <v>4.6046521382243659</v>
      </c>
      <c r="P766" s="94">
        <v>5.1731393809803734</v>
      </c>
      <c r="Q766" s="94">
        <v>5.7510649656695945</v>
      </c>
      <c r="R766" s="94">
        <v>6.3195620652000732</v>
      </c>
      <c r="S766" s="94">
        <v>6.8974400839715253</v>
      </c>
      <c r="U766" s="28">
        <v>0.75900000000000001</v>
      </c>
      <c r="V766" s="94">
        <v>1.0123734729723568</v>
      </c>
      <c r="W766" s="94">
        <v>1.2146084774797765</v>
      </c>
      <c r="X766" s="94">
        <v>1.4144448751258418</v>
      </c>
      <c r="Y766" s="94">
        <v>1.6166222941141379</v>
      </c>
      <c r="Z766" s="94">
        <v>1.8164588070565177</v>
      </c>
      <c r="AA766" s="94">
        <v>2.0186069132542128</v>
      </c>
      <c r="AB766" s="94">
        <v>2.2184460829702188</v>
      </c>
      <c r="AC766" s="94">
        <v>2.4205766940206233</v>
      </c>
      <c r="AE766" s="28">
        <v>0.75900000000000001</v>
      </c>
      <c r="AF766" s="94">
        <f t="shared" si="190"/>
        <v>0.86180359297504239</v>
      </c>
      <c r="AG766" s="94">
        <f t="shared" si="176"/>
        <v>0.86203208599707581</v>
      </c>
      <c r="AH766" s="94">
        <f t="shared" si="177"/>
        <v>0.86199889709356159</v>
      </c>
      <c r="AI766" s="94">
        <f t="shared" si="178"/>
        <v>0.8621464566745688</v>
      </c>
      <c r="AJ766" s="94">
        <f t="shared" si="179"/>
        <v>0.86210832808681948</v>
      </c>
      <c r="AK766" s="94">
        <f t="shared" si="180"/>
        <v>0.86221563826618286</v>
      </c>
      <c r="AL766" s="94">
        <f t="shared" si="181"/>
        <v>0.86217831409657231</v>
      </c>
      <c r="AM766" s="94">
        <f t="shared" si="182"/>
        <v>0.86226199445697427</v>
      </c>
      <c r="AO766" s="28">
        <v>0.75900000000000001</v>
      </c>
      <c r="AP766" s="94">
        <f t="shared" si="191"/>
        <v>0.29024667130913978</v>
      </c>
      <c r="AQ766" s="94">
        <f t="shared" si="183"/>
        <v>0.34690137019161554</v>
      </c>
      <c r="AR766" s="94">
        <f t="shared" si="184"/>
        <v>0.40420173513600077</v>
      </c>
      <c r="AS766" s="94">
        <f t="shared" si="185"/>
        <v>0.4608271900327221</v>
      </c>
      <c r="AT766" s="94">
        <f t="shared" si="186"/>
        <v>0.51812672780270197</v>
      </c>
      <c r="AU766" s="94">
        <f t="shared" si="187"/>
        <v>0.57473745581360181</v>
      </c>
      <c r="AV766" s="94">
        <f t="shared" si="188"/>
        <v>0.63203783055739715</v>
      </c>
      <c r="AW766" s="94">
        <f t="shared" si="189"/>
        <v>0.68863983615601809</v>
      </c>
      <c r="AY766" s="28">
        <v>0.75900000000000001</v>
      </c>
      <c r="AZ766" s="34">
        <f>(((L766-VLOOKUP(AZ$6,Data!$N$4:$Y$11,Data!$W$1,FALSE)/1000)*VLOOKUP(AZ$6,Data!$N$4:$Y$11,Data!$P$1,FALSE)^1.5+VLOOKUP(AZ$6,Data!$N$4:$Y$11,Data!$W$1,FALSE)/1000*(Mannings_n_bot)^1.5)/L766)^0.67</f>
        <v>4.7458372159173666E-2</v>
      </c>
      <c r="BA766" s="34">
        <f>(((M766-VLOOKUP(BA$6,Data!$N$4:$Y$11,Data!$W$1,FALSE)/1000)*VLOOKUP(BA$6,Data!$N$4:$Y$11,Data!$P$1,FALSE)^1.5+VLOOKUP(BA$6,Data!$N$4:$Y$11,Data!$W$1,FALSE)/1000*(Mannings_n_bot)^1.5)/M766)^0.67</f>
        <v>4.7308700746665544E-2</v>
      </c>
      <c r="BB766" s="34">
        <f>(((N766-VLOOKUP(BB$6,Data!$N$4:$Y$11,Data!$W$1,FALSE)/1000)*VLOOKUP(BB$6,Data!$N$4:$Y$11,Data!$P$1,FALSE)^1.5+VLOOKUP(BB$6,Data!$N$4:$Y$11,Data!$W$1,FALSE)/1000*(Mannings_n_bot)^1.5)/N766)^0.67</f>
        <v>4.711513380058472E-2</v>
      </c>
      <c r="BC766" s="34">
        <f>(((O766-VLOOKUP(BC$6,Data!$N$4:$Y$11,Data!$W$1,FALSE)/1000)*VLOOKUP(BC$6,Data!$N$4:$Y$11,Data!$P$1,FALSE)^1.5+VLOOKUP(BC$6,Data!$N$4:$Y$11,Data!$W$1,FALSE)/1000*(Mannings_n_bot)^1.5)/O766)^0.67</f>
        <v>4.6890809610134004E-2</v>
      </c>
      <c r="BD766" s="34">
        <f>(((P766-VLOOKUP(BD$6,Data!$N$4:$Y$11,Data!$W$1,FALSE)/1000)*VLOOKUP(BD$6,Data!$N$4:$Y$11,Data!$P$1,FALSE)^1.5+VLOOKUP(BD$6,Data!$N$4:$Y$11,Data!$W$1,FALSE)/1000*(Mannings_n_bot)^1.5)/P766)^0.67</f>
        <v>4.6640384976192863E-2</v>
      </c>
      <c r="BE766" s="34">
        <f>(((Q766-VLOOKUP(BE$6,Data!$N$4:$Y$11,Data!$W$1,FALSE)/1000)*VLOOKUP(BE$6,Data!$N$4:$Y$11,Data!$P$1,FALSE)^1.5+VLOOKUP(BE$6,Data!$N$4:$Y$11,Data!$W$1,FALSE)/1000*(Mannings_n_bot)^1.5)/Q766)^0.67</f>
        <v>4.6413495185489262E-2</v>
      </c>
      <c r="BF766" s="34">
        <f>(((R766-VLOOKUP(BF$6,Data!$N$4:$Y$11,Data!$W$1,FALSE)/1000)*VLOOKUP(BF$6,Data!$N$4:$Y$11,Data!$P$1,FALSE)^1.5+VLOOKUP(BF$6,Data!$N$4:$Y$11,Data!$W$1,FALSE)/1000*(Mannings_n_bot)^1.5)/R766)^0.67</f>
        <v>4.6263305252009605E-2</v>
      </c>
      <c r="BG766" s="34">
        <f>(((S766-VLOOKUP(BG$6,Data!$N$4:$Y$11,Data!$W$1,FALSE)/1000)*VLOOKUP(BG$6,Data!$N$4:$Y$11,Data!$P$1,FALSE)^1.5+VLOOKUP(BG$6,Data!$N$4:$Y$11,Data!$W$1,FALSE)/1000*(Mannings_n_bot)^1.5)/S766)^0.67</f>
        <v>4.6134419633735636E-2</v>
      </c>
    </row>
    <row r="767" spans="1:59" x14ac:dyDescent="0.25">
      <c r="A767" s="28">
        <v>0.76</v>
      </c>
      <c r="B767" s="94">
        <v>0.83672264829667464</v>
      </c>
      <c r="C767" s="94">
        <v>1.200803407488565</v>
      </c>
      <c r="D767" s="94">
        <v>1.6291535808307422</v>
      </c>
      <c r="E767" s="94">
        <v>2.1240010517056325</v>
      </c>
      <c r="F767" s="94">
        <v>2.6829346722865317</v>
      </c>
      <c r="G767" s="94">
        <v>3.3085474507252504</v>
      </c>
      <c r="H767" s="94">
        <v>3.9980642082963831</v>
      </c>
      <c r="I767" s="94">
        <v>4.754441732901685</v>
      </c>
      <c r="K767" s="28">
        <v>0.76</v>
      </c>
      <c r="L767" s="94">
        <v>2.8824143366271864</v>
      </c>
      <c r="M767" s="94">
        <v>3.4610510524468427</v>
      </c>
      <c r="N767" s="94">
        <v>4.0300085393229645</v>
      </c>
      <c r="O767" s="94">
        <v>4.6084908358610486</v>
      </c>
      <c r="P767" s="94">
        <v>5.1774534465158997</v>
      </c>
      <c r="Q767" s="94">
        <v>5.7558564615779124</v>
      </c>
      <c r="R767" s="94">
        <v>6.3248289331454233</v>
      </c>
      <c r="S767" s="94">
        <v>6.9031843367014893</v>
      </c>
      <c r="U767" s="28">
        <v>0.76</v>
      </c>
      <c r="V767" s="94">
        <v>1.01057590932302</v>
      </c>
      <c r="W767" s="94">
        <v>1.2124484322414031</v>
      </c>
      <c r="X767" s="94">
        <v>1.4119300185750689</v>
      </c>
      <c r="Y767" s="94">
        <v>1.6137450426499558</v>
      </c>
      <c r="Z767" s="94">
        <v>1.8132267390267678</v>
      </c>
      <c r="AA767" s="94">
        <v>2.0150124951787447</v>
      </c>
      <c r="AB767" s="94">
        <v>2.2144968414348165</v>
      </c>
      <c r="AC767" s="94">
        <v>2.4162651295399833</v>
      </c>
      <c r="AE767" s="28">
        <v>0.76</v>
      </c>
      <c r="AF767" s="94">
        <f t="shared" si="190"/>
        <v>0.86263913697357975</v>
      </c>
      <c r="AG767" s="94">
        <f t="shared" si="176"/>
        <v>0.86286645795483197</v>
      </c>
      <c r="AH767" s="94">
        <f t="shared" si="177"/>
        <v>0.86283343926078171</v>
      </c>
      <c r="AI767" s="94">
        <f t="shared" si="178"/>
        <v>0.86298024216244384</v>
      </c>
      <c r="AJ767" s="94">
        <f t="shared" si="179"/>
        <v>0.86294230907652703</v>
      </c>
      <c r="AK767" s="94">
        <f t="shared" si="180"/>
        <v>0.86304906906554602</v>
      </c>
      <c r="AL767" s="94">
        <f t="shared" si="181"/>
        <v>0.86301193624828365</v>
      </c>
      <c r="AM767" s="94">
        <f t="shared" si="182"/>
        <v>0.86309518761751269</v>
      </c>
      <c r="AO767" s="28">
        <v>0.76</v>
      </c>
      <c r="AP767" s="94">
        <f t="shared" si="191"/>
        <v>0.29028534782953969</v>
      </c>
      <c r="AQ767" s="94">
        <f t="shared" si="183"/>
        <v>0.34694761484076886</v>
      </c>
      <c r="AR767" s="94">
        <f t="shared" si="184"/>
        <v>0.40425561507729152</v>
      </c>
      <c r="AS767" s="94">
        <f t="shared" si="185"/>
        <v>0.46088863520736173</v>
      </c>
      <c r="AT767" s="94">
        <f t="shared" si="186"/>
        <v>0.51819580803608734</v>
      </c>
      <c r="AU767" s="94">
        <f t="shared" si="187"/>
        <v>0.57481409983219844</v>
      </c>
      <c r="AV767" s="94">
        <f t="shared" si="188"/>
        <v>0.63212210963436943</v>
      </c>
      <c r="AW767" s="94">
        <f t="shared" si="189"/>
        <v>0.6887316781654238</v>
      </c>
      <c r="AY767" s="28">
        <v>0.76</v>
      </c>
      <c r="AZ767" s="34">
        <f>(((L767-VLOOKUP(AZ$6,Data!$N$4:$Y$11,Data!$W$1,FALSE)/1000)*VLOOKUP(AZ$6,Data!$N$4:$Y$11,Data!$P$1,FALSE)^1.5+VLOOKUP(AZ$6,Data!$N$4:$Y$11,Data!$W$1,FALSE)/1000*(Mannings_n_bot)^1.5)/L767)^0.67</f>
        <v>4.7446841046914302E-2</v>
      </c>
      <c r="BA767" s="34">
        <f>(((M767-VLOOKUP(BA$6,Data!$N$4:$Y$11,Data!$W$1,FALSE)/1000)*VLOOKUP(BA$6,Data!$N$4:$Y$11,Data!$P$1,FALSE)^1.5+VLOOKUP(BA$6,Data!$N$4:$Y$11,Data!$W$1,FALSE)/1000*(Mannings_n_bot)^1.5)/M767)^0.67</f>
        <v>4.7296959008053523E-2</v>
      </c>
      <c r="BB767" s="34">
        <f>(((N767-VLOOKUP(BB$6,Data!$N$4:$Y$11,Data!$W$1,FALSE)/1000)*VLOOKUP(BB$6,Data!$N$4:$Y$11,Data!$P$1,FALSE)^1.5+VLOOKUP(BB$6,Data!$N$4:$Y$11,Data!$W$1,FALSE)/1000*(Mannings_n_bot)^1.5)/N767)^0.67</f>
        <v>4.7103194987013375E-2</v>
      </c>
      <c r="BC767" s="34">
        <f>(((O767-VLOOKUP(BC$6,Data!$N$4:$Y$11,Data!$W$1,FALSE)/1000)*VLOOKUP(BC$6,Data!$N$4:$Y$11,Data!$P$1,FALSE)^1.5+VLOOKUP(BC$6,Data!$N$4:$Y$11,Data!$W$1,FALSE)/1000*(Mannings_n_bot)^1.5)/O767)^0.67</f>
        <v>4.6878597094123182E-2</v>
      </c>
      <c r="BD767" s="34">
        <f>(((P767-VLOOKUP(BD$6,Data!$N$4:$Y$11,Data!$W$1,FALSE)/1000)*VLOOKUP(BD$6,Data!$N$4:$Y$11,Data!$P$1,FALSE)^1.5+VLOOKUP(BD$6,Data!$N$4:$Y$11,Data!$W$1,FALSE)/1000*(Mannings_n_bot)^1.5)/P767)^0.67</f>
        <v>4.662791459214196E-2</v>
      </c>
      <c r="BE767" s="34">
        <f>(((Q767-VLOOKUP(BE$6,Data!$N$4:$Y$11,Data!$W$1,FALSE)/1000)*VLOOKUP(BE$6,Data!$N$4:$Y$11,Data!$P$1,FALSE)^1.5+VLOOKUP(BE$6,Data!$N$4:$Y$11,Data!$W$1,FALSE)/1000*(Mannings_n_bot)^1.5)/Q767)^0.67</f>
        <v>4.6400754976588368E-2</v>
      </c>
      <c r="BF767" s="34">
        <f>(((R767-VLOOKUP(BF$6,Data!$N$4:$Y$11,Data!$W$1,FALSE)/1000)*VLOOKUP(BF$6,Data!$N$4:$Y$11,Data!$P$1,FALSE)^1.5+VLOOKUP(BF$6,Data!$N$4:$Y$11,Data!$W$1,FALSE)/1000*(Mannings_n_bot)^1.5)/R767)^0.67</f>
        <v>4.6250413135891157E-2</v>
      </c>
      <c r="BG767" s="34">
        <f>(((S767-VLOOKUP(BG$6,Data!$N$4:$Y$11,Data!$W$1,FALSE)/1000)*VLOOKUP(BG$6,Data!$N$4:$Y$11,Data!$P$1,FALSE)^1.5+VLOOKUP(BG$6,Data!$N$4:$Y$11,Data!$W$1,FALSE)/1000*(Mannings_n_bot)^1.5)/S767)^0.67</f>
        <v>4.6121367207847708E-2</v>
      </c>
    </row>
    <row r="768" spans="1:59" x14ac:dyDescent="0.25">
      <c r="A768" s="28">
        <v>0.76100000000000001</v>
      </c>
      <c r="B768" s="94">
        <v>0.83753164723903717</v>
      </c>
      <c r="C768" s="94">
        <v>1.2019624865802661</v>
      </c>
      <c r="D768" s="94">
        <v>1.6307265078377187</v>
      </c>
      <c r="E768" s="94">
        <v>2.1260495360250662</v>
      </c>
      <c r="F768" s="94">
        <v>2.6855229395990308</v>
      </c>
      <c r="G768" s="94">
        <v>3.3117367516014156</v>
      </c>
      <c r="H768" s="94">
        <v>4.0019192268765762</v>
      </c>
      <c r="I768" s="94">
        <v>4.7590232609490704</v>
      </c>
      <c r="K768" s="28">
        <v>0.76100000000000001</v>
      </c>
      <c r="L768" s="94">
        <v>2.8848267885994749</v>
      </c>
      <c r="M768" s="94">
        <v>3.4639420241446195</v>
      </c>
      <c r="N768" s="94">
        <v>4.0333757313435017</v>
      </c>
      <c r="O768" s="94">
        <v>4.6123363947758316</v>
      </c>
      <c r="P768" s="94">
        <v>5.181775220974056</v>
      </c>
      <c r="Q768" s="94">
        <v>5.7606565258826041</v>
      </c>
      <c r="R768" s="94">
        <v>6.3301052171457464</v>
      </c>
      <c r="S768" s="94">
        <v>6.90893886488481</v>
      </c>
      <c r="U768" s="28">
        <v>0.76100000000000001</v>
      </c>
      <c r="V768" s="94">
        <v>1.0087725968992158</v>
      </c>
      <c r="W768" s="94">
        <v>1.2102815060268952</v>
      </c>
      <c r="X768" s="94">
        <v>1.4094071461957456</v>
      </c>
      <c r="Y768" s="94">
        <v>1.6108586435459573</v>
      </c>
      <c r="Z768" s="94">
        <v>1.8099843885300233</v>
      </c>
      <c r="AA768" s="94">
        <v>2.0114066630199874</v>
      </c>
      <c r="AB768" s="94">
        <v>2.2105350509857513</v>
      </c>
      <c r="AC768" s="94">
        <v>2.4119398846441364</v>
      </c>
      <c r="AE768" s="28">
        <v>0.76100000000000001</v>
      </c>
      <c r="AF768" s="94">
        <f t="shared" si="190"/>
        <v>0.86347319369580766</v>
      </c>
      <c r="AG768" s="94">
        <f t="shared" si="176"/>
        <v>0.86369934239212487</v>
      </c>
      <c r="AH768" s="94">
        <f t="shared" si="177"/>
        <v>0.86366649394335104</v>
      </c>
      <c r="AI768" s="94">
        <f t="shared" si="178"/>
        <v>0.86381254000553176</v>
      </c>
      <c r="AJ768" s="94">
        <f t="shared" si="179"/>
        <v>0.86377480246305138</v>
      </c>
      <c r="AK768" s="94">
        <f t="shared" si="180"/>
        <v>0.86388101214423485</v>
      </c>
      <c r="AL768" s="94">
        <f t="shared" si="181"/>
        <v>0.86384407072032687</v>
      </c>
      <c r="AM768" s="94">
        <f t="shared" si="182"/>
        <v>0.8639268930062376</v>
      </c>
      <c r="AO768" s="28">
        <v>0.76100000000000001</v>
      </c>
      <c r="AP768" s="94">
        <f t="shared" si="191"/>
        <v>0.29032302755537076</v>
      </c>
      <c r="AQ768" s="94">
        <f t="shared" si="183"/>
        <v>0.34699266852685756</v>
      </c>
      <c r="AR768" s="94">
        <f t="shared" si="184"/>
        <v>0.40430810726739064</v>
      </c>
      <c r="AS768" s="94">
        <f t="shared" si="185"/>
        <v>0.46094849855989228</v>
      </c>
      <c r="AT768" s="94">
        <f t="shared" si="186"/>
        <v>0.51826310966345113</v>
      </c>
      <c r="AU768" s="94">
        <f t="shared" si="187"/>
        <v>0.574888771222828</v>
      </c>
      <c r="AV768" s="94">
        <f t="shared" si="188"/>
        <v>0.63220421929748705</v>
      </c>
      <c r="AW768" s="94">
        <f t="shared" si="189"/>
        <v>0.68882115676795985</v>
      </c>
      <c r="AY768" s="28">
        <v>0.76100000000000001</v>
      </c>
      <c r="AZ768" s="34">
        <f>(((L768-VLOOKUP(AZ$6,Data!$N$4:$Y$11,Data!$W$1,FALSE)/1000)*VLOOKUP(AZ$6,Data!$N$4:$Y$11,Data!$P$1,FALSE)^1.5+VLOOKUP(AZ$6,Data!$N$4:$Y$11,Data!$W$1,FALSE)/1000*(Mannings_n_bot)^1.5)/L768)^0.67</f>
        <v>4.7435307294944863E-2</v>
      </c>
      <c r="BA768" s="34">
        <f>(((M768-VLOOKUP(BA$6,Data!$N$4:$Y$11,Data!$W$1,FALSE)/1000)*VLOOKUP(BA$6,Data!$N$4:$Y$11,Data!$P$1,FALSE)^1.5+VLOOKUP(BA$6,Data!$N$4:$Y$11,Data!$W$1,FALSE)/1000*(Mannings_n_bot)^1.5)/M768)^0.67</f>
        <v>4.7285214479254455E-2</v>
      </c>
      <c r="BB768" s="34">
        <f>(((N768-VLOOKUP(BB$6,Data!$N$4:$Y$11,Data!$W$1,FALSE)/1000)*VLOOKUP(BB$6,Data!$N$4:$Y$11,Data!$P$1,FALSE)^1.5+VLOOKUP(BB$6,Data!$N$4:$Y$11,Data!$W$1,FALSE)/1000*(Mannings_n_bot)^1.5)/N768)^0.67</f>
        <v>4.709125331645881E-2</v>
      </c>
      <c r="BC768" s="34">
        <f>(((O768-VLOOKUP(BC$6,Data!$N$4:$Y$11,Data!$W$1,FALSE)/1000)*VLOOKUP(BC$6,Data!$N$4:$Y$11,Data!$P$1,FALSE)^1.5+VLOOKUP(BC$6,Data!$N$4:$Y$11,Data!$W$1,FALSE)/1000*(Mannings_n_bot)^1.5)/O768)^0.67</f>
        <v>4.6866381564687046E-2</v>
      </c>
      <c r="BD768" s="34">
        <f>(((P768-VLOOKUP(BD$6,Data!$N$4:$Y$11,Data!$W$1,FALSE)/1000)*VLOOKUP(BD$6,Data!$N$4:$Y$11,Data!$P$1,FALSE)^1.5+VLOOKUP(BD$6,Data!$N$4:$Y$11,Data!$W$1,FALSE)/1000*(Mannings_n_bot)^1.5)/P768)^0.67</f>
        <v>4.661544110125599E-2</v>
      </c>
      <c r="BE768" s="34">
        <f>(((Q768-VLOOKUP(BE$6,Data!$N$4:$Y$11,Data!$W$1,FALSE)/1000)*VLOOKUP(BE$6,Data!$N$4:$Y$11,Data!$P$1,FALSE)^1.5+VLOOKUP(BE$6,Data!$N$4:$Y$11,Data!$W$1,FALSE)/1000*(Mannings_n_bot)^1.5)/Q768)^0.67</f>
        <v>4.6388011512056238E-2</v>
      </c>
      <c r="BF768" s="34">
        <f>(((R768-VLOOKUP(BF$6,Data!$N$4:$Y$11,Data!$W$1,FALSE)/1000)*VLOOKUP(BF$6,Data!$N$4:$Y$11,Data!$P$1,FALSE)^1.5+VLOOKUP(BF$6,Data!$N$4:$Y$11,Data!$W$1,FALSE)/1000*(Mannings_n_bot)^1.5)/R768)^0.67</f>
        <v>4.6237517711763806E-2</v>
      </c>
      <c r="BG768" s="34">
        <f>(((S768-VLOOKUP(BG$6,Data!$N$4:$Y$11,Data!$W$1,FALSE)/1000)*VLOOKUP(BG$6,Data!$N$4:$Y$11,Data!$P$1,FALSE)^1.5+VLOOKUP(BG$6,Data!$N$4:$Y$11,Data!$W$1,FALSE)/1000*(Mannings_n_bot)^1.5)/S768)^0.67</f>
        <v>4.6108311375981044E-2</v>
      </c>
    </row>
    <row r="769" spans="1:59" x14ac:dyDescent="0.25">
      <c r="A769" s="28">
        <v>0.76200000000000001</v>
      </c>
      <c r="B769" s="94">
        <v>0.83833919896917219</v>
      </c>
      <c r="C769" s="94">
        <v>1.2031194889705603</v>
      </c>
      <c r="D769" s="94">
        <v>1.6322966172980005</v>
      </c>
      <c r="E769" s="94">
        <v>2.1280943472407801</v>
      </c>
      <c r="F769" s="94">
        <v>2.6881065671419724</v>
      </c>
      <c r="G769" s="94">
        <v>3.3149203310855135</v>
      </c>
      <c r="H769" s="94">
        <v>4.0057673315788485</v>
      </c>
      <c r="I769" s="94">
        <v>4.7635965674314829</v>
      </c>
      <c r="K769" s="28">
        <v>0.76200000000000001</v>
      </c>
      <c r="L769" s="94">
        <v>2.8872435639297187</v>
      </c>
      <c r="M769" s="94">
        <v>3.466838184849772</v>
      </c>
      <c r="N769" s="94">
        <v>4.0367489657675346</v>
      </c>
      <c r="O769" s="94">
        <v>4.6161888614959388</v>
      </c>
      <c r="P769" s="94">
        <v>5.1861047566389296</v>
      </c>
      <c r="Q769" s="94">
        <v>5.7654652166691793</v>
      </c>
      <c r="R769" s="94">
        <v>6.3353909810434796</v>
      </c>
      <c r="S769" s="94">
        <v>6.9147037381648317</v>
      </c>
      <c r="U769" s="28">
        <v>0.76200000000000001</v>
      </c>
      <c r="V769" s="94">
        <v>1.0069635048155061</v>
      </c>
      <c r="W769" s="94">
        <v>1.2081076618099993</v>
      </c>
      <c r="X769" s="94">
        <v>1.406876214864859</v>
      </c>
      <c r="Y769" s="94">
        <v>1.6079630475403028</v>
      </c>
      <c r="Z769" s="94">
        <v>1.8067317002077135</v>
      </c>
      <c r="AA769" s="94">
        <v>2.0077893552815489</v>
      </c>
      <c r="AB769" s="94">
        <v>2.2065606440298238</v>
      </c>
      <c r="AC769" s="94">
        <v>2.4076008856026583</v>
      </c>
      <c r="AE769" s="28">
        <v>0.76200000000000001</v>
      </c>
      <c r="AF769" s="94">
        <f t="shared" si="190"/>
        <v>0.8643057583801308</v>
      </c>
      <c r="AG769" s="94">
        <f t="shared" si="176"/>
        <v>0.86453073456517548</v>
      </c>
      <c r="AH769" s="94">
        <f t="shared" si="177"/>
        <v>0.8644980563949034</v>
      </c>
      <c r="AI769" s="94">
        <f t="shared" si="178"/>
        <v>0.86464334546897359</v>
      </c>
      <c r="AJ769" s="94">
        <f t="shared" si="179"/>
        <v>0.86460580350855931</v>
      </c>
      <c r="AK769" s="94">
        <f t="shared" si="180"/>
        <v>0.86471146277278621</v>
      </c>
      <c r="AL769" s="94">
        <f t="shared" si="181"/>
        <v>0.86467471278032748</v>
      </c>
      <c r="AM769" s="94">
        <f t="shared" si="182"/>
        <v>0.86475710589730215</v>
      </c>
      <c r="AO769" s="28">
        <v>0.76200000000000001</v>
      </c>
      <c r="AP769" s="94">
        <f t="shared" si="191"/>
        <v>0.29035970828458274</v>
      </c>
      <c r="AQ769" s="94">
        <f t="shared" si="183"/>
        <v>0.3470365286237595</v>
      </c>
      <c r="AR769" s="94">
        <f t="shared" si="184"/>
        <v>0.40435920864542557</v>
      </c>
      <c r="AS769" s="94">
        <f t="shared" si="185"/>
        <v>0.46100677660557027</v>
      </c>
      <c r="AT769" s="94">
        <f t="shared" si="186"/>
        <v>0.51832862876532237</v>
      </c>
      <c r="AU769" s="94">
        <f t="shared" si="187"/>
        <v>0.57496146564224826</v>
      </c>
      <c r="AV769" s="94">
        <f t="shared" si="188"/>
        <v>0.63228415476878319</v>
      </c>
      <c r="AW769" s="94">
        <f t="shared" si="189"/>
        <v>0.68890826676194594</v>
      </c>
      <c r="AY769" s="28">
        <v>0.76200000000000001</v>
      </c>
      <c r="AZ769" s="34">
        <f>(((L769-VLOOKUP(AZ$6,Data!$N$4:$Y$11,Data!$W$1,FALSE)/1000)*VLOOKUP(AZ$6,Data!$N$4:$Y$11,Data!$P$1,FALSE)^1.5+VLOOKUP(AZ$6,Data!$N$4:$Y$11,Data!$W$1,FALSE)/1000*(Mannings_n_bot)^1.5)/L769)^0.67</f>
        <v>4.7423770817668652E-2</v>
      </c>
      <c r="BA769" s="34">
        <f>(((M769-VLOOKUP(BA$6,Data!$N$4:$Y$11,Data!$W$1,FALSE)/1000)*VLOOKUP(BA$6,Data!$N$4:$Y$11,Data!$P$1,FALSE)^1.5+VLOOKUP(BA$6,Data!$N$4:$Y$11,Data!$W$1,FALSE)/1000*(Mannings_n_bot)^1.5)/M769)^0.67</f>
        <v>4.727346707311441E-2</v>
      </c>
      <c r="BB769" s="34">
        <f>(((N769-VLOOKUP(BB$6,Data!$N$4:$Y$11,Data!$W$1,FALSE)/1000)*VLOOKUP(BB$6,Data!$N$4:$Y$11,Data!$P$1,FALSE)^1.5+VLOOKUP(BB$6,Data!$N$4:$Y$11,Data!$W$1,FALSE)/1000*(Mannings_n_bot)^1.5)/N769)^0.67</f>
        <v>4.7079308700255937E-2</v>
      </c>
      <c r="BC769" s="34">
        <f>(((O769-VLOOKUP(BC$6,Data!$N$4:$Y$11,Data!$W$1,FALSE)/1000)*VLOOKUP(BC$6,Data!$N$4:$Y$11,Data!$P$1,FALSE)^1.5+VLOOKUP(BC$6,Data!$N$4:$Y$11,Data!$W$1,FALSE)/1000*(Mannings_n_bot)^1.5)/O769)^0.67</f>
        <v>4.6854162931098634E-2</v>
      </c>
      <c r="BD769" s="34">
        <f>(((P769-VLOOKUP(BD$6,Data!$N$4:$Y$11,Data!$W$1,FALSE)/1000)*VLOOKUP(BD$6,Data!$N$4:$Y$11,Data!$P$1,FALSE)^1.5+VLOOKUP(BD$6,Data!$N$4:$Y$11,Data!$W$1,FALSE)/1000*(Mannings_n_bot)^1.5)/P769)^0.67</f>
        <v>4.6602964410824149E-2</v>
      </c>
      <c r="BE769" s="34">
        <f>(((Q769-VLOOKUP(BE$6,Data!$N$4:$Y$11,Data!$W$1,FALSE)/1000)*VLOOKUP(BE$6,Data!$N$4:$Y$11,Data!$P$1,FALSE)^1.5+VLOOKUP(BE$6,Data!$N$4:$Y$11,Data!$W$1,FALSE)/1000*(Mannings_n_bot)^1.5)/Q769)^0.67</f>
        <v>4.6375264697132643E-2</v>
      </c>
      <c r="BF769" s="34">
        <f>(((R769-VLOOKUP(BF$6,Data!$N$4:$Y$11,Data!$W$1,FALSE)/1000)*VLOOKUP(BF$6,Data!$N$4:$Y$11,Data!$P$1,FALSE)^1.5+VLOOKUP(BF$6,Data!$N$4:$Y$11,Data!$W$1,FALSE)/1000*(Mannings_n_bot)^1.5)/R769)^0.67</f>
        <v>4.6224618883690755E-2</v>
      </c>
      <c r="BG769" s="34">
        <f>(((S769-VLOOKUP(BG$6,Data!$N$4:$Y$11,Data!$W$1,FALSE)/1000)*VLOOKUP(BG$6,Data!$N$4:$Y$11,Data!$P$1,FALSE)^1.5+VLOOKUP(BG$6,Data!$N$4:$Y$11,Data!$W$1,FALSE)/1000*(Mannings_n_bot)^1.5)/S769)^0.67</f>
        <v>4.6095252040981707E-2</v>
      </c>
    </row>
    <row r="770" spans="1:59" x14ac:dyDescent="0.25">
      <c r="A770" s="28">
        <v>0.76300000000000001</v>
      </c>
      <c r="B770" s="94">
        <v>0.83914529884366351</v>
      </c>
      <c r="C770" s="94">
        <v>1.2042744080221812</v>
      </c>
      <c r="D770" s="94">
        <v>1.6338639002014288</v>
      </c>
      <c r="E770" s="94">
        <v>2.1301354736362375</v>
      </c>
      <c r="F770" s="94">
        <v>2.6906855401056724</v>
      </c>
      <c r="G770" s="94">
        <v>3.3180981709489528</v>
      </c>
      <c r="H770" s="94">
        <v>4.0096085003612059</v>
      </c>
      <c r="I770" s="94">
        <v>4.7681616261754964</v>
      </c>
      <c r="K770" s="28">
        <v>0.76300000000000001</v>
      </c>
      <c r="L770" s="94">
        <v>2.8896646920880511</v>
      </c>
      <c r="M770" s="94">
        <v>3.4697395698974076</v>
      </c>
      <c r="N770" s="94">
        <v>4.040128283747495</v>
      </c>
      <c r="O770" s="94">
        <v>4.6200482830370522</v>
      </c>
      <c r="P770" s="94">
        <v>5.1904421063434967</v>
      </c>
      <c r="Q770" s="94">
        <v>5.7702825926329853</v>
      </c>
      <c r="R770" s="94">
        <v>6.3406862893513152</v>
      </c>
      <c r="S770" s="94">
        <v>6.9204790269161087</v>
      </c>
      <c r="U770" s="28">
        <v>0.76300000000000001</v>
      </c>
      <c r="V770" s="94">
        <v>1.0051486018647542</v>
      </c>
      <c r="W770" s="94">
        <v>1.2059268621788464</v>
      </c>
      <c r="X770" s="94">
        <v>1.4043371810102856</v>
      </c>
      <c r="Y770" s="94">
        <v>1.6050582048581401</v>
      </c>
      <c r="Z770" s="94">
        <v>1.8034686181247521</v>
      </c>
      <c r="AA770" s="94">
        <v>2.0041605098266371</v>
      </c>
      <c r="AB770" s="94">
        <v>2.2025735522699303</v>
      </c>
      <c r="AC770" s="94">
        <v>2.4032480579173408</v>
      </c>
      <c r="AE770" s="28">
        <v>0.76300000000000001</v>
      </c>
      <c r="AF770" s="94">
        <f t="shared" si="190"/>
        <v>0.86513682623930888</v>
      </c>
      <c r="AG770" s="94">
        <f t="shared" si="176"/>
        <v>0.86536062970461458</v>
      </c>
      <c r="AH770" s="94">
        <f t="shared" si="177"/>
        <v>0.86532812184347208</v>
      </c>
      <c r="AI770" s="94">
        <f t="shared" si="178"/>
        <v>0.86547265379234817</v>
      </c>
      <c r="AJ770" s="94">
        <f t="shared" si="179"/>
        <v>0.86543530744964658</v>
      </c>
      <c r="AK770" s="94">
        <f t="shared" si="180"/>
        <v>0.86554041619619249</v>
      </c>
      <c r="AL770" s="94">
        <f t="shared" si="181"/>
        <v>0.86550385767035698</v>
      </c>
      <c r="AM770" s="94">
        <f t="shared" si="182"/>
        <v>0.86558582153932651</v>
      </c>
      <c r="AO770" s="28">
        <v>0.76300000000000001</v>
      </c>
      <c r="AP770" s="94">
        <f t="shared" si="191"/>
        <v>0.29039538779058238</v>
      </c>
      <c r="AQ770" s="94">
        <f t="shared" si="183"/>
        <v>0.34707919247604768</v>
      </c>
      <c r="AR770" s="94">
        <f t="shared" si="184"/>
        <v>0.40440891611637353</v>
      </c>
      <c r="AS770" s="94">
        <f t="shared" si="185"/>
        <v>0.46106346582074326</v>
      </c>
      <c r="AT770" s="94">
        <f t="shared" si="186"/>
        <v>0.51839236137847533</v>
      </c>
      <c r="AU770" s="94">
        <f t="shared" si="187"/>
        <v>0.57503217869870416</v>
      </c>
      <c r="AV770" s="94">
        <f t="shared" si="188"/>
        <v>0.63236191121693386</v>
      </c>
      <c r="AW770" s="94">
        <f t="shared" si="189"/>
        <v>0.68899300288758714</v>
      </c>
      <c r="AY770" s="28">
        <v>0.76300000000000001</v>
      </c>
      <c r="AZ770" s="34">
        <f>(((L770-VLOOKUP(AZ$6,Data!$N$4:$Y$11,Data!$W$1,FALSE)/1000)*VLOOKUP(AZ$6,Data!$N$4:$Y$11,Data!$P$1,FALSE)^1.5+VLOOKUP(AZ$6,Data!$N$4:$Y$11,Data!$W$1,FALSE)/1000*(Mannings_n_bot)^1.5)/L770)^0.67</f>
        <v>4.7412231528750036E-2</v>
      </c>
      <c r="BA770" s="34">
        <f>(((M770-VLOOKUP(BA$6,Data!$N$4:$Y$11,Data!$W$1,FALSE)/1000)*VLOOKUP(BA$6,Data!$N$4:$Y$11,Data!$P$1,FALSE)^1.5+VLOOKUP(BA$6,Data!$N$4:$Y$11,Data!$W$1,FALSE)/1000*(Mannings_n_bot)^1.5)/M770)^0.67</f>
        <v>4.7261716701724014E-2</v>
      </c>
      <c r="BB770" s="34">
        <f>(((N770-VLOOKUP(BB$6,Data!$N$4:$Y$11,Data!$W$1,FALSE)/1000)*VLOOKUP(BB$6,Data!$N$4:$Y$11,Data!$P$1,FALSE)^1.5+VLOOKUP(BB$6,Data!$N$4:$Y$11,Data!$W$1,FALSE)/1000*(Mannings_n_bot)^1.5)/N770)^0.67</f>
        <v>4.7067361048970899E-2</v>
      </c>
      <c r="BC770" s="34">
        <f>(((O770-VLOOKUP(BC$6,Data!$N$4:$Y$11,Data!$W$1,FALSE)/1000)*VLOOKUP(BC$6,Data!$N$4:$Y$11,Data!$P$1,FALSE)^1.5+VLOOKUP(BC$6,Data!$N$4:$Y$11,Data!$W$1,FALSE)/1000*(Mannings_n_bot)^1.5)/O770)^0.67</f>
        <v>4.6841941101841922E-2</v>
      </c>
      <c r="BD770" s="34">
        <f>(((P770-VLOOKUP(BD$6,Data!$N$4:$Y$11,Data!$W$1,FALSE)/1000)*VLOOKUP(BD$6,Data!$N$4:$Y$11,Data!$P$1,FALSE)^1.5+VLOOKUP(BD$6,Data!$N$4:$Y$11,Data!$W$1,FALSE)/1000*(Mannings_n_bot)^1.5)/P770)^0.67</f>
        <v>4.659048442732875E-2</v>
      </c>
      <c r="BE770" s="34">
        <f>(((Q770-VLOOKUP(BE$6,Data!$N$4:$Y$11,Data!$W$1,FALSE)/1000)*VLOOKUP(BE$6,Data!$N$4:$Y$11,Data!$P$1,FALSE)^1.5+VLOOKUP(BE$6,Data!$N$4:$Y$11,Data!$W$1,FALSE)/1000*(Mannings_n_bot)^1.5)/Q770)^0.67</f>
        <v>4.6362514436230733E-2</v>
      </c>
      <c r="BF770" s="34">
        <f>(((R770-VLOOKUP(BF$6,Data!$N$4:$Y$11,Data!$W$1,FALSE)/1000)*VLOOKUP(BF$6,Data!$N$4:$Y$11,Data!$P$1,FALSE)^1.5+VLOOKUP(BF$6,Data!$N$4:$Y$11,Data!$W$1,FALSE)/1000*(Mannings_n_bot)^1.5)/R770)^0.67</f>
        <v>4.621171655489837E-2</v>
      </c>
      <c r="BG770" s="34">
        <f>(((S770-VLOOKUP(BG$6,Data!$N$4:$Y$11,Data!$W$1,FALSE)/1000)*VLOOKUP(BG$6,Data!$N$4:$Y$11,Data!$P$1,FALSE)^1.5+VLOOKUP(BG$6,Data!$N$4:$Y$11,Data!$W$1,FALSE)/1000*(Mannings_n_bot)^1.5)/S770)^0.67</f>
        <v>4.6082189104846717E-2</v>
      </c>
    </row>
    <row r="771" spans="1:59" x14ac:dyDescent="0.25">
      <c r="A771" s="28">
        <v>0.76400000000000001</v>
      </c>
      <c r="B771" s="94">
        <v>0.83994994219395935</v>
      </c>
      <c r="C771" s="94">
        <v>1.2054272370618784</v>
      </c>
      <c r="D771" s="94">
        <v>1.6354283474890114</v>
      </c>
      <c r="E771" s="94">
        <v>2.1321729034313304</v>
      </c>
      <c r="F771" s="94">
        <v>2.6932598436001145</v>
      </c>
      <c r="G771" s="94">
        <v>3.3212702528641924</v>
      </c>
      <c r="H771" s="94">
        <v>4.013442711062039</v>
      </c>
      <c r="I771" s="94">
        <v>4.7727184108655623</v>
      </c>
      <c r="K771" s="28">
        <v>0.76400000000000001</v>
      </c>
      <c r="L771" s="94">
        <v>2.8920902028552553</v>
      </c>
      <c r="M771" s="94">
        <v>3.4726462149951649</v>
      </c>
      <c r="N771" s="94">
        <v>4.0435137268696755</v>
      </c>
      <c r="O771" s="94">
        <v>4.6239147069105684</v>
      </c>
      <c r="P771" s="94">
        <v>5.1947873234777662</v>
      </c>
      <c r="Q771" s="94">
        <v>5.7751087130882635</v>
      </c>
      <c r="R771" s="94">
        <v>6.3459912072621663</v>
      </c>
      <c r="S771" s="94">
        <v>6.9262648022552513</v>
      </c>
      <c r="U771" s="28">
        <v>0.76400000000000001</v>
      </c>
      <c r="V771" s="94">
        <v>1.0033278565134207</v>
      </c>
      <c r="W771" s="94">
        <v>1.2037390693303147</v>
      </c>
      <c r="X771" s="94">
        <v>1.4017900006042112</v>
      </c>
      <c r="Y771" s="94">
        <v>1.6021440652041066</v>
      </c>
      <c r="Z771" s="94">
        <v>1.80019508576111</v>
      </c>
      <c r="AA771" s="94">
        <v>2.0005200638686937</v>
      </c>
      <c r="AB771" s="94">
        <v>2.1985737066947673</v>
      </c>
      <c r="AC771" s="94">
        <v>2.3988813263109701</v>
      </c>
      <c r="AE771" s="28">
        <v>0.76400000000000001</v>
      </c>
      <c r="AF771" s="94">
        <f t="shared" si="190"/>
        <v>0.86596639246018714</v>
      </c>
      <c r="AG771" s="94">
        <f t="shared" si="176"/>
        <v>0.86618902301521605</v>
      </c>
      <c r="AH771" s="94">
        <f t="shared" si="177"/>
        <v>0.86615668549122771</v>
      </c>
      <c r="AI771" s="94">
        <f t="shared" si="178"/>
        <v>0.86630046018940543</v>
      </c>
      <c r="AJ771" s="94">
        <f t="shared" si="179"/>
        <v>0.86626330949707042</v>
      </c>
      <c r="AK771" s="94">
        <f t="shared" si="180"/>
        <v>0.86636786763363427</v>
      </c>
      <c r="AL771" s="94">
        <f t="shared" si="181"/>
        <v>0.86633150060666686</v>
      </c>
      <c r="AM771" s="94">
        <f t="shared" si="182"/>
        <v>0.86641303515513091</v>
      </c>
      <c r="AO771" s="28">
        <v>0.76400000000000001</v>
      </c>
      <c r="AP771" s="94">
        <f t="shared" si="191"/>
        <v>0.29043006382190545</v>
      </c>
      <c r="AQ771" s="94">
        <f t="shared" si="183"/>
        <v>0.34712065739859904</v>
      </c>
      <c r="AR771" s="94">
        <f t="shared" si="184"/>
        <v>0.40445722655060551</v>
      </c>
      <c r="AS771" s="94">
        <f t="shared" si="185"/>
        <v>0.46111856264232964</v>
      </c>
      <c r="AT771" s="94">
        <f t="shared" si="186"/>
        <v>0.51845430349534538</v>
      </c>
      <c r="AU771" s="94">
        <f t="shared" si="187"/>
        <v>0.57510090595128027</v>
      </c>
      <c r="AV771" s="94">
        <f t="shared" si="188"/>
        <v>0.63243748375654429</v>
      </c>
      <c r="AW771" s="94">
        <f t="shared" si="189"/>
        <v>0.68907535982619728</v>
      </c>
      <c r="AY771" s="28">
        <v>0.76400000000000001</v>
      </c>
      <c r="AZ771" s="34">
        <f>(((L771-VLOOKUP(AZ$6,Data!$N$4:$Y$11,Data!$W$1,FALSE)/1000)*VLOOKUP(AZ$6,Data!$N$4:$Y$11,Data!$P$1,FALSE)^1.5+VLOOKUP(AZ$6,Data!$N$4:$Y$11,Data!$W$1,FALSE)/1000*(Mannings_n_bot)^1.5)/L771)^0.67</f>
        <v>4.7400689341102489E-2</v>
      </c>
      <c r="BA771" s="34">
        <f>(((M771-VLOOKUP(BA$6,Data!$N$4:$Y$11,Data!$W$1,FALSE)/1000)*VLOOKUP(BA$6,Data!$N$4:$Y$11,Data!$P$1,FALSE)^1.5+VLOOKUP(BA$6,Data!$N$4:$Y$11,Data!$W$1,FALSE)/1000*(Mannings_n_bot)^1.5)/M771)^0.67</f>
        <v>4.7249963276406445E-2</v>
      </c>
      <c r="BB771" s="34">
        <f>(((N771-VLOOKUP(BB$6,Data!$N$4:$Y$11,Data!$W$1,FALSE)/1000)*VLOOKUP(BB$6,Data!$N$4:$Y$11,Data!$P$1,FALSE)^1.5+VLOOKUP(BB$6,Data!$N$4:$Y$11,Data!$W$1,FALSE)/1000*(Mannings_n_bot)^1.5)/N771)^0.67</f>
        <v>4.7055410272388819E-2</v>
      </c>
      <c r="BC771" s="34">
        <f>(((O771-VLOOKUP(BC$6,Data!$N$4:$Y$11,Data!$W$1,FALSE)/1000)*VLOOKUP(BC$6,Data!$N$4:$Y$11,Data!$P$1,FALSE)^1.5+VLOOKUP(BC$6,Data!$N$4:$Y$11,Data!$W$1,FALSE)/1000*(Mannings_n_bot)^1.5)/O771)^0.67</f>
        <v>4.6829715984599438E-2</v>
      </c>
      <c r="BD771" s="34">
        <f>(((P771-VLOOKUP(BD$6,Data!$N$4:$Y$11,Data!$W$1,FALSE)/1000)*VLOOKUP(BD$6,Data!$N$4:$Y$11,Data!$P$1,FALSE)^1.5+VLOOKUP(BD$6,Data!$N$4:$Y$11,Data!$W$1,FALSE)/1000*(Mannings_n_bot)^1.5)/P771)^0.67</f>
        <v>4.6578001056432825E-2</v>
      </c>
      <c r="BE771" s="34">
        <f>(((Q771-VLOOKUP(BE$6,Data!$N$4:$Y$11,Data!$W$1,FALSE)/1000)*VLOOKUP(BE$6,Data!$N$4:$Y$11,Data!$P$1,FALSE)^1.5+VLOOKUP(BE$6,Data!$N$4:$Y$11,Data!$W$1,FALSE)/1000*(Mannings_n_bot)^1.5)/Q771)^0.67</f>
        <v>4.6349760632924085E-2</v>
      </c>
      <c r="BF771" s="34">
        <f>(((R771-VLOOKUP(BF$6,Data!$N$4:$Y$11,Data!$W$1,FALSE)/1000)*VLOOKUP(BF$6,Data!$N$4:$Y$11,Data!$P$1,FALSE)^1.5+VLOOKUP(BF$6,Data!$N$4:$Y$11,Data!$W$1,FALSE)/1000*(Mannings_n_bot)^1.5)/R771)^0.67</f>
        <v>4.6198810627762744E-2</v>
      </c>
      <c r="BG771" s="34">
        <f>(((S771-VLOOKUP(BG$6,Data!$N$4:$Y$11,Data!$W$1,FALSE)/1000)*VLOOKUP(BG$6,Data!$N$4:$Y$11,Data!$P$1,FALSE)^1.5+VLOOKUP(BG$6,Data!$N$4:$Y$11,Data!$W$1,FALSE)/1000*(Mannings_n_bot)^1.5)/S771)^0.67</f>
        <v>4.6069122468710672E-2</v>
      </c>
    </row>
    <row r="772" spans="1:59" x14ac:dyDescent="0.25">
      <c r="A772" s="28">
        <v>0.76500000000000001</v>
      </c>
      <c r="B772" s="94">
        <v>0.84075312432611027</v>
      </c>
      <c r="C772" s="94">
        <v>1.2065779693800402</v>
      </c>
      <c r="D772" s="94">
        <v>1.6369899500524039</v>
      </c>
      <c r="E772" s="94">
        <v>2.1342066247817169</v>
      </c>
      <c r="F772" s="94">
        <v>2.6958294626541086</v>
      </c>
      <c r="G772" s="94">
        <v>3.3244365584037068</v>
      </c>
      <c r="H772" s="94">
        <v>4.0172699413988608</v>
      </c>
      <c r="I772" s="94">
        <v>4.777266895042521</v>
      </c>
      <c r="K772" s="28">
        <v>0.76500000000000001</v>
      </c>
      <c r="L772" s="94">
        <v>2.8945201263273965</v>
      </c>
      <c r="M772" s="94">
        <v>3.4755581562287672</v>
      </c>
      <c r="N772" s="94">
        <v>4.046905337160684</v>
      </c>
      <c r="O772" s="94">
        <v>4.627788181130998</v>
      </c>
      <c r="P772" s="94">
        <v>5.1991404619970947</v>
      </c>
      <c r="Q772" s="94">
        <v>5.7799436379773752</v>
      </c>
      <c r="R772" s="94">
        <v>6.3513058006592962</v>
      </c>
      <c r="S772" s="94">
        <v>6.9320611360520017</v>
      </c>
      <c r="U772" s="28">
        <v>0.76500000000000001</v>
      </c>
      <c r="V772" s="94">
        <v>1.0015012368967704</v>
      </c>
      <c r="W772" s="94">
        <v>1.201544245064287</v>
      </c>
      <c r="X772" s="94">
        <v>1.3992346291564528</v>
      </c>
      <c r="Y772" s="94">
        <v>1.5992205777546775</v>
      </c>
      <c r="Z772" s="94">
        <v>1.7969110460032229</v>
      </c>
      <c r="AA772" s="94">
        <v>1.9968679539618541</v>
      </c>
      <c r="AB772" s="94">
        <v>2.194561037568354</v>
      </c>
      <c r="AC772" s="94">
        <v>2.3945006147158789</v>
      </c>
      <c r="AE772" s="28">
        <v>0.76500000000000001</v>
      </c>
      <c r="AF772" s="94">
        <f t="shared" si="190"/>
        <v>0.86679445220342677</v>
      </c>
      <c r="AG772" s="94">
        <f t="shared" si="176"/>
        <v>0.86701590967562547</v>
      </c>
      <c r="AH772" s="94">
        <f t="shared" si="177"/>
        <v>0.86698374251420229</v>
      </c>
      <c r="AI772" s="94">
        <f t="shared" si="178"/>
        <v>0.86712675984779697</v>
      </c>
      <c r="AJ772" s="94">
        <f t="shared" si="179"/>
        <v>0.86708980483547937</v>
      </c>
      <c r="AK772" s="94">
        <f t="shared" si="180"/>
        <v>0.86719381227821113</v>
      </c>
      <c r="AL772" s="94">
        <f t="shared" si="181"/>
        <v>0.86715763677941637</v>
      </c>
      <c r="AM772" s="94">
        <f t="shared" si="182"/>
        <v>0.86723874194146522</v>
      </c>
      <c r="AO772" s="28">
        <v>0.76500000000000001</v>
      </c>
      <c r="AP772" s="94">
        <f t="shared" si="191"/>
        <v>0.2904637341018832</v>
      </c>
      <c r="AQ772" s="94">
        <f t="shared" si="183"/>
        <v>0.34716092067619575</v>
      </c>
      <c r="AR772" s="94">
        <f t="shared" si="184"/>
        <v>0.40450413678342151</v>
      </c>
      <c r="AS772" s="94">
        <f t="shared" si="185"/>
        <v>0.46117206346728951</v>
      </c>
      <c r="AT772" s="94">
        <f t="shared" si="186"/>
        <v>0.5185144510634333</v>
      </c>
      <c r="AU772" s="94">
        <f t="shared" si="187"/>
        <v>0.57516764290924038</v>
      </c>
      <c r="AV772" s="94">
        <f t="shared" si="188"/>
        <v>0.63251086744742302</v>
      </c>
      <c r="AW772" s="94">
        <f t="shared" si="189"/>
        <v>0.68915533219940772</v>
      </c>
      <c r="AY772" s="28">
        <v>0.76500000000000001</v>
      </c>
      <c r="AZ772" s="34">
        <f>(((L772-VLOOKUP(AZ$6,Data!$N$4:$Y$11,Data!$W$1,FALSE)/1000)*VLOOKUP(AZ$6,Data!$N$4:$Y$11,Data!$P$1,FALSE)^1.5+VLOOKUP(AZ$6,Data!$N$4:$Y$11,Data!$W$1,FALSE)/1000*(Mannings_n_bot)^1.5)/L772)^0.67</f>
        <v>4.738914416687693E-2</v>
      </c>
      <c r="BA772" s="34">
        <f>(((M772-VLOOKUP(BA$6,Data!$N$4:$Y$11,Data!$W$1,FALSE)/1000)*VLOOKUP(BA$6,Data!$N$4:$Y$11,Data!$P$1,FALSE)^1.5+VLOOKUP(BA$6,Data!$N$4:$Y$11,Data!$W$1,FALSE)/1000*(Mannings_n_bot)^1.5)/M772)^0.67</f>
        <v>4.7238206707705545E-2</v>
      </c>
      <c r="BB772" s="34">
        <f>(((N772-VLOOKUP(BB$6,Data!$N$4:$Y$11,Data!$W$1,FALSE)/1000)*VLOOKUP(BB$6,Data!$N$4:$Y$11,Data!$P$1,FALSE)^1.5+VLOOKUP(BB$6,Data!$N$4:$Y$11,Data!$W$1,FALSE)/1000*(Mannings_n_bot)^1.5)/N772)^0.67</f>
        <v>4.70434562795016E-2</v>
      </c>
      <c r="BC772" s="34">
        <f>(((O772-VLOOKUP(BC$6,Data!$N$4:$Y$11,Data!$W$1,FALSE)/1000)*VLOOKUP(BC$6,Data!$N$4:$Y$11,Data!$P$1,FALSE)^1.5+VLOOKUP(BC$6,Data!$N$4:$Y$11,Data!$W$1,FALSE)/1000*(Mannings_n_bot)^1.5)/O772)^0.67</f>
        <v>4.6817487486239415E-2</v>
      </c>
      <c r="BD772" s="34">
        <f>(((P772-VLOOKUP(BD$6,Data!$N$4:$Y$11,Data!$W$1,FALSE)/1000)*VLOOKUP(BD$6,Data!$N$4:$Y$11,Data!$P$1,FALSE)^1.5+VLOOKUP(BD$6,Data!$N$4:$Y$11,Data!$W$1,FALSE)/1000*(Mannings_n_bot)^1.5)/P772)^0.67</f>
        <v>4.6565514202966944E-2</v>
      </c>
      <c r="BE772" s="34">
        <f>(((Q772-VLOOKUP(BE$6,Data!$N$4:$Y$11,Data!$W$1,FALSE)/1000)*VLOOKUP(BE$6,Data!$N$4:$Y$11,Data!$P$1,FALSE)^1.5+VLOOKUP(BE$6,Data!$N$4:$Y$11,Data!$W$1,FALSE)/1000*(Mannings_n_bot)^1.5)/Q772)^0.67</f>
        <v>4.6337003189933314E-2</v>
      </c>
      <c r="BF772" s="34">
        <f>(((R772-VLOOKUP(BF$6,Data!$N$4:$Y$11,Data!$W$1,FALSE)/1000)*VLOOKUP(BF$6,Data!$N$4:$Y$11,Data!$P$1,FALSE)^1.5+VLOOKUP(BF$6,Data!$N$4:$Y$11,Data!$W$1,FALSE)/1000*(Mannings_n_bot)^1.5)/R772)^0.67</f>
        <v>4.6185901003796541E-2</v>
      </c>
      <c r="BG772" s="34">
        <f>(((S772-VLOOKUP(BG$6,Data!$N$4:$Y$11,Data!$W$1,FALSE)/1000)*VLOOKUP(BG$6,Data!$N$4:$Y$11,Data!$P$1,FALSE)^1.5+VLOOKUP(BG$6,Data!$N$4:$Y$11,Data!$W$1,FALSE)/1000*(Mannings_n_bot)^1.5)/S772)^0.67</f>
        <v>4.6056052032832154E-2</v>
      </c>
    </row>
    <row r="773" spans="1:59" x14ac:dyDescent="0.25">
      <c r="A773" s="28">
        <v>0.76600000000000001</v>
      </c>
      <c r="B773" s="94">
        <v>0.84155484052049989</v>
      </c>
      <c r="C773" s="94">
        <v>1.2077265982303123</v>
      </c>
      <c r="D773" s="94">
        <v>1.6385486987333948</v>
      </c>
      <c r="E773" s="94">
        <v>2.1362366257781407</v>
      </c>
      <c r="F773" s="94">
        <v>2.6983943822144387</v>
      </c>
      <c r="G773" s="94">
        <v>3.3275970690389283</v>
      </c>
      <c r="H773" s="94">
        <v>4.0210901689670404</v>
      </c>
      <c r="I773" s="94">
        <v>4.7818070521020921</v>
      </c>
      <c r="K773" s="28">
        <v>0.76600000000000001</v>
      </c>
      <c r="L773" s="94">
        <v>2.8969544929205404</v>
      </c>
      <c r="M773" s="94">
        <v>3.4784754300676872</v>
      </c>
      <c r="N773" s="94">
        <v>4.0503031570940475</v>
      </c>
      <c r="O773" s="94">
        <v>4.6316687542234884</v>
      </c>
      <c r="P773" s="94">
        <v>5.2035015764306447</v>
      </c>
      <c r="Q773" s="94">
        <v>5.7847874278802012</v>
      </c>
      <c r="R773" s="94">
        <v>6.3566301361266593</v>
      </c>
      <c r="S773" s="94">
        <v>6.937868100940503</v>
      </c>
      <c r="U773" s="28">
        <v>0.76600000000000001</v>
      </c>
      <c r="V773" s="94">
        <v>0.99966871081399256</v>
      </c>
      <c r="W773" s="94">
        <v>1.1993423507777927</v>
      </c>
      <c r="X773" s="94">
        <v>1.3966710217076312</v>
      </c>
      <c r="Y773" s="94">
        <v>1.5962876911503869</v>
      </c>
      <c r="Z773" s="94">
        <v>1.7936164411352387</v>
      </c>
      <c r="AA773" s="94">
        <v>1.9932041159912273</v>
      </c>
      <c r="AB773" s="94">
        <v>2.1905354744193364</v>
      </c>
      <c r="AC773" s="94">
        <v>2.3901058462622937</v>
      </c>
      <c r="AE773" s="28">
        <v>0.76600000000000001</v>
      </c>
      <c r="AF773" s="94">
        <f t="shared" si="190"/>
        <v>0.86762100060322667</v>
      </c>
      <c r="AG773" s="94">
        <f t="shared" si="176"/>
        <v>0.86784128483808598</v>
      </c>
      <c r="AH773" s="94">
        <f t="shared" si="177"/>
        <v>0.86780928806201785</v>
      </c>
      <c r="AI773" s="94">
        <f t="shared" si="178"/>
        <v>0.86795154792879958</v>
      </c>
      <c r="AJ773" s="94">
        <f t="shared" si="179"/>
        <v>0.8679147886231392</v>
      </c>
      <c r="AK773" s="94">
        <f t="shared" si="180"/>
        <v>0.86801824529666516</v>
      </c>
      <c r="AL773" s="94">
        <f t="shared" si="181"/>
        <v>0.86798226135239909</v>
      </c>
      <c r="AM773" s="94">
        <f t="shared" si="182"/>
        <v>0.8680629370687345</v>
      </c>
      <c r="AO773" s="28">
        <v>0.76600000000000001</v>
      </c>
      <c r="AP773" s="94">
        <f t="shared" si="191"/>
        <v>0.29049639632830182</v>
      </c>
      <c r="AQ773" s="94">
        <f t="shared" si="183"/>
        <v>0.34719997956311893</v>
      </c>
      <c r="AR773" s="94">
        <f t="shared" si="184"/>
        <v>0.40454964361457746</v>
      </c>
      <c r="AS773" s="94">
        <f t="shared" si="185"/>
        <v>0.46122396465208498</v>
      </c>
      <c r="AT773" s="94">
        <f t="shared" si="186"/>
        <v>0.51857279998469974</v>
      </c>
      <c r="AU773" s="94">
        <f t="shared" si="187"/>
        <v>0.57523238503135543</v>
      </c>
      <c r="AV773" s="94">
        <f t="shared" si="188"/>
        <v>0.63258205729384254</v>
      </c>
      <c r="AW773" s="94">
        <f t="shared" si="189"/>
        <v>0.68923291456836233</v>
      </c>
      <c r="AY773" s="28">
        <v>0.76600000000000001</v>
      </c>
      <c r="AZ773" s="34">
        <f>(((L773-VLOOKUP(AZ$6,Data!$N$4:$Y$11,Data!$W$1,FALSE)/1000)*VLOOKUP(AZ$6,Data!$N$4:$Y$11,Data!$P$1,FALSE)^1.5+VLOOKUP(AZ$6,Data!$N$4:$Y$11,Data!$W$1,FALSE)/1000*(Mannings_n_bot)^1.5)/L773)^0.67</f>
        <v>4.7377595917449597E-2</v>
      </c>
      <c r="BA773" s="34">
        <f>(((M773-VLOOKUP(BA$6,Data!$N$4:$Y$11,Data!$W$1,FALSE)/1000)*VLOOKUP(BA$6,Data!$N$4:$Y$11,Data!$P$1,FALSE)^1.5+VLOOKUP(BA$6,Data!$N$4:$Y$11,Data!$W$1,FALSE)/1000*(Mannings_n_bot)^1.5)/M773)^0.67</f>
        <v>4.722644690537315E-2</v>
      </c>
      <c r="BB773" s="34">
        <f>(((N773-VLOOKUP(BB$6,Data!$N$4:$Y$11,Data!$W$1,FALSE)/1000)*VLOOKUP(BB$6,Data!$N$4:$Y$11,Data!$P$1,FALSE)^1.5+VLOOKUP(BB$6,Data!$N$4:$Y$11,Data!$W$1,FALSE)/1000*(Mannings_n_bot)^1.5)/N773)^0.67</f>
        <v>4.7031498978495331E-2</v>
      </c>
      <c r="BC773" s="34">
        <f>(((O773-VLOOKUP(BC$6,Data!$N$4:$Y$11,Data!$W$1,FALSE)/1000)*VLOOKUP(BC$6,Data!$N$4:$Y$11,Data!$P$1,FALSE)^1.5+VLOOKUP(BC$6,Data!$N$4:$Y$11,Data!$W$1,FALSE)/1000*(Mannings_n_bot)^1.5)/O773)^0.67</f>
        <v>4.6805255512803255E-2</v>
      </c>
      <c r="BD773" s="34">
        <f>(((P773-VLOOKUP(BD$6,Data!$N$4:$Y$11,Data!$W$1,FALSE)/1000)*VLOOKUP(BD$6,Data!$N$4:$Y$11,Data!$P$1,FALSE)^1.5+VLOOKUP(BD$6,Data!$N$4:$Y$11,Data!$W$1,FALSE)/1000*(Mannings_n_bot)^1.5)/P773)^0.67</f>
        <v>4.6553023770916087E-2</v>
      </c>
      <c r="BE773" s="34">
        <f>(((Q773-VLOOKUP(BE$6,Data!$N$4:$Y$11,Data!$W$1,FALSE)/1000)*VLOOKUP(BE$6,Data!$N$4:$Y$11,Data!$P$1,FALSE)^1.5+VLOOKUP(BE$6,Data!$N$4:$Y$11,Data!$W$1,FALSE)/1000*(Mannings_n_bot)^1.5)/Q773)^0.67</f>
        <v>4.6324242009112879E-2</v>
      </c>
      <c r="BF773" s="34">
        <f>(((R773-VLOOKUP(BF$6,Data!$N$4:$Y$11,Data!$W$1,FALSE)/1000)*VLOOKUP(BF$6,Data!$N$4:$Y$11,Data!$P$1,FALSE)^1.5+VLOOKUP(BF$6,Data!$N$4:$Y$11,Data!$W$1,FALSE)/1000*(Mannings_n_bot)^1.5)/R773)^0.67</f>
        <v>4.6172987583635174E-2</v>
      </c>
      <c r="BG773" s="34">
        <f>(((S773-VLOOKUP(BG$6,Data!$N$4:$Y$11,Data!$W$1,FALSE)/1000)*VLOOKUP(BG$6,Data!$N$4:$Y$11,Data!$P$1,FALSE)^1.5+VLOOKUP(BG$6,Data!$N$4:$Y$11,Data!$W$1,FALSE)/1000*(Mannings_n_bot)^1.5)/S773)^0.67</f>
        <v>4.6042977696580022E-2</v>
      </c>
    </row>
    <row r="774" spans="1:59" x14ac:dyDescent="0.25">
      <c r="A774" s="28">
        <v>0.76700000000000002</v>
      </c>
      <c r="B774" s="94">
        <v>0.84235508603157572</v>
      </c>
      <c r="C774" s="94">
        <v>1.2088731168292082</v>
      </c>
      <c r="D774" s="94">
        <v>1.6401045843233766</v>
      </c>
      <c r="E774" s="94">
        <v>2.1382628944457465</v>
      </c>
      <c r="F774" s="94">
        <v>2.7009545871449889</v>
      </c>
      <c r="G774" s="94">
        <v>3.3307517661391848</v>
      </c>
      <c r="H774" s="94">
        <v>4.0249033712385156</v>
      </c>
      <c r="I774" s="94">
        <v>4.7863388552933364</v>
      </c>
      <c r="K774" s="28">
        <v>0.76700000000000002</v>
      </c>
      <c r="L774" s="94">
        <v>2.8993933333755679</v>
      </c>
      <c r="M774" s="94">
        <v>3.4813980733709151</v>
      </c>
      <c r="N774" s="94">
        <v>4.0537072295969248</v>
      </c>
      <c r="O774" s="94">
        <v>4.6355564752315059</v>
      </c>
      <c r="P774" s="94">
        <v>5.2078707218900115</v>
      </c>
      <c r="Q774" s="94">
        <v>5.7896401440237346</v>
      </c>
      <c r="R774" s="94">
        <v>6.3619642809594446</v>
      </c>
      <c r="S774" s="94">
        <v>6.943685770330787</v>
      </c>
      <c r="U774" s="28">
        <v>0.76700000000000002</v>
      </c>
      <c r="V774" s="94">
        <v>0.99783024572321921</v>
      </c>
      <c r="W774" s="94">
        <v>1.1971333474590433</v>
      </c>
      <c r="X774" s="94">
        <v>1.3940991328222265</v>
      </c>
      <c r="Y774" s="94">
        <v>1.5933453534878825</v>
      </c>
      <c r="Z774" s="94">
        <v>1.7903112128300993</v>
      </c>
      <c r="AA774" s="94">
        <v>1.9895284851629815</v>
      </c>
      <c r="AB774" s="94">
        <v>2.1864969460300934</v>
      </c>
      <c r="AC774" s="94">
        <v>2.3856969432664559</v>
      </c>
      <c r="AE774" s="28">
        <v>0.76700000000000002</v>
      </c>
      <c r="AF774" s="94">
        <f t="shared" si="190"/>
        <v>0.86844603276704668</v>
      </c>
      <c r="AG774" s="94">
        <f t="shared" si="176"/>
        <v>0.86866514362815861</v>
      </c>
      <c r="AH774" s="94">
        <f t="shared" si="177"/>
        <v>0.86863331725760529</v>
      </c>
      <c r="AI774" s="94">
        <f t="shared" si="178"/>
        <v>0.86877481956703739</v>
      </c>
      <c r="AJ774" s="94">
        <f t="shared" si="179"/>
        <v>0.86873825599165155</v>
      </c>
      <c r="AK774" s="94">
        <f t="shared" si="180"/>
        <v>0.86884116182910398</v>
      </c>
      <c r="AL774" s="94">
        <f t="shared" si="181"/>
        <v>0.86880536946276488</v>
      </c>
      <c r="AM774" s="94">
        <f t="shared" si="182"/>
        <v>0.86888561568072065</v>
      </c>
      <c r="AO774" s="28">
        <v>0.76700000000000002</v>
      </c>
      <c r="AP774" s="94">
        <f t="shared" si="191"/>
        <v>0.29052804817305644</v>
      </c>
      <c r="AQ774" s="94">
        <f t="shared" si="183"/>
        <v>0.34723783128273489</v>
      </c>
      <c r="AR774" s="94">
        <f t="shared" si="184"/>
        <v>0.40459374380780289</v>
      </c>
      <c r="AS774" s="94">
        <f t="shared" si="185"/>
        <v>0.46127426251213105</v>
      </c>
      <c r="AT774" s="94">
        <f t="shared" si="186"/>
        <v>0.51862934611494604</v>
      </c>
      <c r="AU774" s="94">
        <f t="shared" si="187"/>
        <v>0.57529512772521818</v>
      </c>
      <c r="AV774" s="94">
        <f t="shared" si="188"/>
        <v>0.63265104824378582</v>
      </c>
      <c r="AW774" s="94">
        <f t="shared" si="189"/>
        <v>0.68930810143289678</v>
      </c>
      <c r="AY774" s="28">
        <v>0.76700000000000002</v>
      </c>
      <c r="AZ774" s="34">
        <f>(((L774-VLOOKUP(AZ$6,Data!$N$4:$Y$11,Data!$W$1,FALSE)/1000)*VLOOKUP(AZ$6,Data!$N$4:$Y$11,Data!$P$1,FALSE)^1.5+VLOOKUP(AZ$6,Data!$N$4:$Y$11,Data!$W$1,FALSE)/1000*(Mannings_n_bot)^1.5)/L774)^0.67</f>
        <v>4.7366044503409636E-2</v>
      </c>
      <c r="BA774" s="34">
        <f>(((M774-VLOOKUP(BA$6,Data!$N$4:$Y$11,Data!$W$1,FALSE)/1000)*VLOOKUP(BA$6,Data!$N$4:$Y$11,Data!$P$1,FALSE)^1.5+VLOOKUP(BA$6,Data!$N$4:$Y$11,Data!$W$1,FALSE)/1000*(Mannings_n_bot)^1.5)/M774)^0.67</f>
        <v>4.7214683778356817E-2</v>
      </c>
      <c r="BB774" s="34">
        <f>(((N774-VLOOKUP(BB$6,Data!$N$4:$Y$11,Data!$W$1,FALSE)/1000)*VLOOKUP(BB$6,Data!$N$4:$Y$11,Data!$P$1,FALSE)^1.5+VLOOKUP(BB$6,Data!$N$4:$Y$11,Data!$W$1,FALSE)/1000*(Mannings_n_bot)^1.5)/N774)^0.67</f>
        <v>4.7019538276737452E-2</v>
      </c>
      <c r="BC774" s="34">
        <f>(((O774-VLOOKUP(BC$6,Data!$N$4:$Y$11,Data!$W$1,FALSE)/1000)*VLOOKUP(BC$6,Data!$N$4:$Y$11,Data!$P$1,FALSE)^1.5+VLOOKUP(BC$6,Data!$N$4:$Y$11,Data!$W$1,FALSE)/1000*(Mannings_n_bot)^1.5)/O774)^0.67</f>
        <v>4.679301996949202E-2</v>
      </c>
      <c r="BD774" s="34">
        <f>(((P774-VLOOKUP(BD$6,Data!$N$4:$Y$11,Data!$W$1,FALSE)/1000)*VLOOKUP(BD$6,Data!$N$4:$Y$11,Data!$P$1,FALSE)^1.5+VLOOKUP(BD$6,Data!$N$4:$Y$11,Data!$W$1,FALSE)/1000*(Mannings_n_bot)^1.5)/P774)^0.67</f>
        <v>4.6540529663406389E-2</v>
      </c>
      <c r="BE774" s="34">
        <f>(((Q774-VLOOKUP(BE$6,Data!$N$4:$Y$11,Data!$W$1,FALSE)/1000)*VLOOKUP(BE$6,Data!$N$4:$Y$11,Data!$P$1,FALSE)^1.5+VLOOKUP(BE$6,Data!$N$4:$Y$11,Data!$W$1,FALSE)/1000*(Mannings_n_bot)^1.5)/Q774)^0.67</f>
        <v>4.6311476991436978E-2</v>
      </c>
      <c r="BF774" s="34">
        <f>(((R774-VLOOKUP(BF$6,Data!$N$4:$Y$11,Data!$W$1,FALSE)/1000)*VLOOKUP(BF$6,Data!$N$4:$Y$11,Data!$P$1,FALSE)^1.5+VLOOKUP(BF$6,Data!$N$4:$Y$11,Data!$W$1,FALSE)/1000*(Mannings_n_bot)^1.5)/R774)^0.67</f>
        <v>4.6160070267022943E-2</v>
      </c>
      <c r="BG774" s="34">
        <f>(((S774-VLOOKUP(BG$6,Data!$N$4:$Y$11,Data!$W$1,FALSE)/1000)*VLOOKUP(BG$6,Data!$N$4:$Y$11,Data!$P$1,FALSE)^1.5+VLOOKUP(BG$6,Data!$N$4:$Y$11,Data!$W$1,FALSE)/1000*(Mannings_n_bot)^1.5)/S774)^0.67</f>
        <v>4.6029899358419141E-2</v>
      </c>
    </row>
    <row r="775" spans="1:59" x14ac:dyDescent="0.25">
      <c r="A775" s="28">
        <v>0.76800000000000002</v>
      </c>
      <c r="B775" s="94">
        <v>0.84315385608757221</v>
      </c>
      <c r="C775" s="94">
        <v>1.2100175183557147</v>
      </c>
      <c r="D775" s="94">
        <v>1.6416575975628129</v>
      </c>
      <c r="E775" s="94">
        <v>2.1402854187433853</v>
      </c>
      <c r="F775" s="94">
        <v>2.7035100622258748</v>
      </c>
      <c r="G775" s="94">
        <v>3.3339006309706152</v>
      </c>
      <c r="H775" s="94">
        <v>4.0287095255604708</v>
      </c>
      <c r="I775" s="94">
        <v>4.7908622777171077</v>
      </c>
      <c r="K775" s="28">
        <v>0.76800000000000002</v>
      </c>
      <c r="L775" s="94">
        <v>2.9018366787630812</v>
      </c>
      <c r="M775" s="94">
        <v>3.4843261233928398</v>
      </c>
      <c r="N775" s="94">
        <v>4.0571175980569647</v>
      </c>
      <c r="O775" s="94">
        <v>4.6394513937246611</v>
      </c>
      <c r="P775" s="94">
        <v>5.2122479540780295</v>
      </c>
      <c r="Q775" s="94">
        <v>5.7945018482918522</v>
      </c>
      <c r="R775" s="94">
        <v>6.3673083031747959</v>
      </c>
      <c r="S775" s="94">
        <v>6.9495142184205063</v>
      </c>
      <c r="U775" s="28">
        <v>0.76800000000000002</v>
      </c>
      <c r="V775" s="94">
        <v>0.99598580873645637</v>
      </c>
      <c r="W775" s="94">
        <v>1.1949171956813527</v>
      </c>
      <c r="X775" s="94">
        <v>1.391518916581491</v>
      </c>
      <c r="Y775" s="94">
        <v>1.5903935123118365</v>
      </c>
      <c r="Z775" s="94">
        <v>1.7869953021404441</v>
      </c>
      <c r="AA775" s="94">
        <v>1.9858409959942436</v>
      </c>
      <c r="AB775" s="94">
        <v>2.182445380425647</v>
      </c>
      <c r="AC775" s="94">
        <v>2.381273827218505</v>
      </c>
      <c r="AE775" s="28">
        <v>0.76800000000000002</v>
      </c>
      <c r="AF775" s="94">
        <f t="shared" si="190"/>
        <v>0.86926954377532151</v>
      </c>
      <c r="AG775" s="94">
        <f t="shared" si="176"/>
        <v>0.86948748114443875</v>
      </c>
      <c r="AH775" s="94">
        <f t="shared" si="177"/>
        <v>0.86945582519692255</v>
      </c>
      <c r="AI775" s="94">
        <f t="shared" si="178"/>
        <v>0.86959656987019951</v>
      </c>
      <c r="AJ775" s="94">
        <f t="shared" si="179"/>
        <v>0.86956020204567441</v>
      </c>
      <c r="AK775" s="94">
        <f t="shared" si="180"/>
        <v>0.86966255698871808</v>
      </c>
      <c r="AL775" s="94">
        <f t="shared" si="181"/>
        <v>0.86962695622073494</v>
      </c>
      <c r="AM775" s="94">
        <f t="shared" si="182"/>
        <v>0.86970677289430065</v>
      </c>
      <c r="AO775" s="28">
        <v>0.76800000000000002</v>
      </c>
      <c r="AP775" s="94">
        <f t="shared" si="191"/>
        <v>0.29055868728179757</v>
      </c>
      <c r="AQ775" s="94">
        <f t="shared" si="183"/>
        <v>0.34727447302707359</v>
      </c>
      <c r="AR775" s="94">
        <f t="shared" si="184"/>
        <v>0.4046364340903098</v>
      </c>
      <c r="AS775" s="94">
        <f t="shared" si="185"/>
        <v>0.46132295332123602</v>
      </c>
      <c r="AT775" s="94">
        <f t="shared" si="186"/>
        <v>0.51868408526318588</v>
      </c>
      <c r="AU775" s="94">
        <f t="shared" si="187"/>
        <v>0.57535586634654501</v>
      </c>
      <c r="AV775" s="94">
        <f t="shared" si="188"/>
        <v>0.63271783518817848</v>
      </c>
      <c r="AW775" s="94">
        <f t="shared" si="189"/>
        <v>0.68938088723070212</v>
      </c>
      <c r="AY775" s="28">
        <v>0.76800000000000002</v>
      </c>
      <c r="AZ775" s="34">
        <f>(((L775-VLOOKUP(AZ$6,Data!$N$4:$Y$11,Data!$W$1,FALSE)/1000)*VLOOKUP(AZ$6,Data!$N$4:$Y$11,Data!$P$1,FALSE)^1.5+VLOOKUP(AZ$6,Data!$N$4:$Y$11,Data!$W$1,FALSE)/1000*(Mannings_n_bot)^1.5)/L775)^0.67</f>
        <v>4.7354489834546598E-2</v>
      </c>
      <c r="BA775" s="34">
        <f>(((M775-VLOOKUP(BA$6,Data!$N$4:$Y$11,Data!$W$1,FALSE)/1000)*VLOOKUP(BA$6,Data!$N$4:$Y$11,Data!$P$1,FALSE)^1.5+VLOOKUP(BA$6,Data!$N$4:$Y$11,Data!$W$1,FALSE)/1000*(Mannings_n_bot)^1.5)/M775)^0.67</f>
        <v>4.7202917234786826E-2</v>
      </c>
      <c r="BB775" s="34">
        <f>(((N775-VLOOKUP(BB$6,Data!$N$4:$Y$11,Data!$W$1,FALSE)/1000)*VLOOKUP(BB$6,Data!$N$4:$Y$11,Data!$P$1,FALSE)^1.5+VLOOKUP(BB$6,Data!$N$4:$Y$11,Data!$W$1,FALSE)/1000*(Mannings_n_bot)^1.5)/N775)^0.67</f>
        <v>4.7007574080763656E-2</v>
      </c>
      <c r="BC775" s="34">
        <f>(((O775-VLOOKUP(BC$6,Data!$N$4:$Y$11,Data!$W$1,FALSE)/1000)*VLOOKUP(BC$6,Data!$N$4:$Y$11,Data!$P$1,FALSE)^1.5+VLOOKUP(BC$6,Data!$N$4:$Y$11,Data!$W$1,FALSE)/1000*(Mannings_n_bot)^1.5)/O775)^0.67</f>
        <v>4.6780780760653305E-2</v>
      </c>
      <c r="BD775" s="34">
        <f>(((P775-VLOOKUP(BD$6,Data!$N$4:$Y$11,Data!$W$1,FALSE)/1000)*VLOOKUP(BD$6,Data!$N$4:$Y$11,Data!$P$1,FALSE)^1.5+VLOOKUP(BD$6,Data!$N$4:$Y$11,Data!$W$1,FALSE)/1000*(Mannings_n_bot)^1.5)/P775)^0.67</f>
        <v>4.6528031782691194E-2</v>
      </c>
      <c r="BE775" s="34">
        <f>(((Q775-VLOOKUP(BE$6,Data!$N$4:$Y$11,Data!$W$1,FALSE)/1000)*VLOOKUP(BE$6,Data!$N$4:$Y$11,Data!$P$1,FALSE)^1.5+VLOOKUP(BE$6,Data!$N$4:$Y$11,Data!$W$1,FALSE)/1000*(Mannings_n_bot)^1.5)/Q775)^0.67</f>
        <v>4.6298708036985853E-2</v>
      </c>
      <c r="BF775" s="34">
        <f>(((R775-VLOOKUP(BF$6,Data!$N$4:$Y$11,Data!$W$1,FALSE)/1000)*VLOOKUP(BF$6,Data!$N$4:$Y$11,Data!$P$1,FALSE)^1.5+VLOOKUP(BF$6,Data!$N$4:$Y$11,Data!$W$1,FALSE)/1000*(Mannings_n_bot)^1.5)/R775)^0.67</f>
        <v>4.6147148952798915E-2</v>
      </c>
      <c r="BG775" s="34">
        <f>(((S775-VLOOKUP(BG$6,Data!$N$4:$Y$11,Data!$W$1,FALSE)/1000)*VLOOKUP(BG$6,Data!$N$4:$Y$11,Data!$P$1,FALSE)^1.5+VLOOKUP(BG$6,Data!$N$4:$Y$11,Data!$W$1,FALSE)/1000*(Mannings_n_bot)^1.5)/S775)^0.67</f>
        <v>4.6016816915896097E-2</v>
      </c>
    </row>
    <row r="776" spans="1:59" x14ac:dyDescent="0.25">
      <c r="A776" s="28">
        <v>0.76900000000000002</v>
      </c>
      <c r="B776" s="94">
        <v>0.8439511458902329</v>
      </c>
      <c r="C776" s="94">
        <v>1.2111597959508935</v>
      </c>
      <c r="D776" s="94">
        <v>1.6432077291406921</v>
      </c>
      <c r="E776" s="94">
        <v>2.1423041865629062</v>
      </c>
      <c r="F776" s="94">
        <v>2.7060607921525395</v>
      </c>
      <c r="G776" s="94">
        <v>3.3370436446950666</v>
      </c>
      <c r="H776" s="94">
        <v>4.0325086091540232</v>
      </c>
      <c r="I776" s="94">
        <v>4.7953772923244671</v>
      </c>
      <c r="K776" s="28">
        <v>0.76900000000000002</v>
      </c>
      <c r="L776" s="94">
        <v>2.9042845604884033</v>
      </c>
      <c r="M776" s="94">
        <v>3.4872596177892454</v>
      </c>
      <c r="N776" s="94">
        <v>4.0605343063292798</v>
      </c>
      <c r="O776" s="94">
        <v>4.6433535598066937</v>
      </c>
      <c r="P776" s="94">
        <v>5.2166333292977241</v>
      </c>
      <c r="Q776" s="94">
        <v>5.7993726032352697</v>
      </c>
      <c r="R776" s="94">
        <v>6.3726622715227874</v>
      </c>
      <c r="S776" s="94">
        <v>6.9553535202068648</v>
      </c>
      <c r="U776" s="28">
        <v>0.76900000000000002</v>
      </c>
      <c r="V776" s="94">
        <v>0.99413536661440938</v>
      </c>
      <c r="W776" s="94">
        <v>1.1926938555969353</v>
      </c>
      <c r="X776" s="94">
        <v>1.3889303265762367</v>
      </c>
      <c r="Y776" s="94">
        <v>1.5874321146066996</v>
      </c>
      <c r="Z776" s="94">
        <v>1.7836686494893481</v>
      </c>
      <c r="AA776" s="94">
        <v>1.9821415823028075</v>
      </c>
      <c r="AB776" s="94">
        <v>2.1783807048623283</v>
      </c>
      <c r="AC776" s="94">
        <v>2.3768364187701376</v>
      </c>
      <c r="AE776" s="28">
        <v>0.76900000000000002</v>
      </c>
      <c r="AF776" s="94">
        <f t="shared" si="190"/>
        <v>0.87009152868117434</v>
      </c>
      <c r="AG776" s="94">
        <f t="shared" ref="AG776:AG839" si="192">C776/C$1007</f>
        <v>0.87030829245826946</v>
      </c>
      <c r="AH776" s="94">
        <f t="shared" ref="AH776:AH839" si="193">D776/D$1007</f>
        <v>0.87027680694866516</v>
      </c>
      <c r="AI776" s="94">
        <f t="shared" ref="AI776:AI839" si="194">E776/E$1007</f>
        <v>0.87041679391875204</v>
      </c>
      <c r="AJ776" s="94">
        <f t="shared" ref="AJ776:AJ839" si="195">F776/F$1007</f>
        <v>0.8703806218626321</v>
      </c>
      <c r="AK776" s="94">
        <f t="shared" ref="AK776:AK839" si="196">G776/G$1007</f>
        <v>0.87048242586149294</v>
      </c>
      <c r="AL776" s="94">
        <f t="shared" ref="AL776:AL839" si="197">H776/H$1007</f>
        <v>0.87044701670931768</v>
      </c>
      <c r="AM776" s="94">
        <f t="shared" ref="AM776:AM839" si="198">I776/I$1007</f>
        <v>0.87052640379915902</v>
      </c>
      <c r="AO776" s="28">
        <v>0.76900000000000002</v>
      </c>
      <c r="AP776" s="94">
        <f t="shared" si="191"/>
        <v>0.29058831127357182</v>
      </c>
      <c r="AQ776" s="94">
        <f t="shared" ref="AQ776:AQ839" si="199">C776/M776</f>
        <v>0.34730990195639938</v>
      </c>
      <c r="AR776" s="94">
        <f t="shared" ref="AR776:AR839" si="200">D776/N776</f>
        <v>0.4046777111522919</v>
      </c>
      <c r="AS776" s="94">
        <f t="shared" ref="AS776:AS839" si="201">E776/O776</f>
        <v>0.46137003331103049</v>
      </c>
      <c r="AT776" s="94">
        <f t="shared" ref="AT776:AT839" si="202">F776/P776</f>
        <v>0.51873701319100307</v>
      </c>
      <c r="AU776" s="94">
        <f t="shared" ref="AU776:AU839" si="203">G776/Q776</f>
        <v>0.57541459619846558</v>
      </c>
      <c r="AV776" s="94">
        <f t="shared" ref="AV776:AV839" si="204">H776/R776</f>
        <v>0.63278241296010651</v>
      </c>
      <c r="AW776" s="94">
        <f t="shared" ref="AW776:AW839" si="205">I776/S776</f>
        <v>0.6894512663364728</v>
      </c>
      <c r="AY776" s="28">
        <v>0.76900000000000002</v>
      </c>
      <c r="AZ776" s="34">
        <f>(((L776-VLOOKUP(AZ$6,Data!$N$4:$Y$11,Data!$W$1,FALSE)/1000)*VLOOKUP(AZ$6,Data!$N$4:$Y$11,Data!$P$1,FALSE)^1.5+VLOOKUP(AZ$6,Data!$N$4:$Y$11,Data!$W$1,FALSE)/1000*(Mannings_n_bot)^1.5)/L776)^0.67</f>
        <v>4.7342931819837536E-2</v>
      </c>
      <c r="BA776" s="34">
        <f>(((M776-VLOOKUP(BA$6,Data!$N$4:$Y$11,Data!$W$1,FALSE)/1000)*VLOOKUP(BA$6,Data!$N$4:$Y$11,Data!$P$1,FALSE)^1.5+VLOOKUP(BA$6,Data!$N$4:$Y$11,Data!$W$1,FALSE)/1000*(Mannings_n_bot)^1.5)/M776)^0.67</f>
        <v>4.7191147181963065E-2</v>
      </c>
      <c r="BB776" s="34">
        <f>(((N776-VLOOKUP(BB$6,Data!$N$4:$Y$11,Data!$W$1,FALSE)/1000)*VLOOKUP(BB$6,Data!$N$4:$Y$11,Data!$P$1,FALSE)^1.5+VLOOKUP(BB$6,Data!$N$4:$Y$11,Data!$W$1,FALSE)/1000*(Mannings_n_bot)^1.5)/N776)^0.67</f>
        <v>4.6995606296264654E-2</v>
      </c>
      <c r="BC776" s="34">
        <f>(((O776-VLOOKUP(BC$6,Data!$N$4:$Y$11,Data!$W$1,FALSE)/1000)*VLOOKUP(BC$6,Data!$N$4:$Y$11,Data!$P$1,FALSE)^1.5+VLOOKUP(BC$6,Data!$N$4:$Y$11,Data!$W$1,FALSE)/1000*(Mannings_n_bot)^1.5)/O776)^0.67</f>
        <v>4.6768537789767507E-2</v>
      </c>
      <c r="BD776" s="34">
        <f>(((P776-VLOOKUP(BD$6,Data!$N$4:$Y$11,Data!$W$1,FALSE)/1000)*VLOOKUP(BD$6,Data!$N$4:$Y$11,Data!$P$1,FALSE)^1.5+VLOOKUP(BD$6,Data!$N$4:$Y$11,Data!$W$1,FALSE)/1000*(Mannings_n_bot)^1.5)/P776)^0.67</f>
        <v>4.6515530030137267E-2</v>
      </c>
      <c r="BE776" s="34">
        <f>(((Q776-VLOOKUP(BE$6,Data!$N$4:$Y$11,Data!$W$1,FALSE)/1000)*VLOOKUP(BE$6,Data!$N$4:$Y$11,Data!$P$1,FALSE)^1.5+VLOOKUP(BE$6,Data!$N$4:$Y$11,Data!$W$1,FALSE)/1000*(Mannings_n_bot)^1.5)/Q776)^0.67</f>
        <v>4.6285935044931281E-2</v>
      </c>
      <c r="BF776" s="34">
        <f>(((R776-VLOOKUP(BF$6,Data!$N$4:$Y$11,Data!$W$1,FALSE)/1000)*VLOOKUP(BF$6,Data!$N$4:$Y$11,Data!$P$1,FALSE)^1.5+VLOOKUP(BF$6,Data!$N$4:$Y$11,Data!$W$1,FALSE)/1000*(Mannings_n_bot)^1.5)/R776)^0.67</f>
        <v>4.6134223538882288E-2</v>
      </c>
      <c r="BG776" s="34">
        <f>(((S776-VLOOKUP(BG$6,Data!$N$4:$Y$11,Data!$W$1,FALSE)/1000)*VLOOKUP(BG$6,Data!$N$4:$Y$11,Data!$P$1,FALSE)^1.5+VLOOKUP(BG$6,Data!$N$4:$Y$11,Data!$W$1,FALSE)/1000*(Mannings_n_bot)^1.5)/S776)^0.67</f>
        <v>4.6003730265624473E-2</v>
      </c>
    </row>
    <row r="777" spans="1:59" x14ac:dyDescent="0.25">
      <c r="A777" s="28">
        <v>0.77</v>
      </c>
      <c r="B777" s="94">
        <v>0.84474695061452443</v>
      </c>
      <c r="C777" s="94">
        <v>1.212299942717475</v>
      </c>
      <c r="D777" s="94">
        <v>1.6447549696939796</v>
      </c>
      <c r="E777" s="94">
        <v>2.14431918572844</v>
      </c>
      <c r="F777" s="94">
        <v>2.7086067615348544</v>
      </c>
      <c r="G777" s="94">
        <v>3.3401807883689809</v>
      </c>
      <c r="H777" s="94">
        <v>4.0363005991128631</v>
      </c>
      <c r="I777" s="94">
        <v>4.7998838719150818</v>
      </c>
      <c r="K777" s="28">
        <v>0.77</v>
      </c>
      <c r="L777" s="94">
        <v>2.9067370102966725</v>
      </c>
      <c r="M777" s="94">
        <v>3.4901985946234317</v>
      </c>
      <c r="N777" s="94">
        <v>4.0639573987435762</v>
      </c>
      <c r="O777" s="94">
        <v>4.6472630241235997</v>
      </c>
      <c r="P777" s="94">
        <v>5.2210269044614614</v>
      </c>
      <c r="Q777" s="94">
        <v>5.8042524720817044</v>
      </c>
      <c r="R777" s="94">
        <v>6.3780262554975664</v>
      </c>
      <c r="S777" s="94">
        <v>6.9612037514988003</v>
      </c>
      <c r="U777" s="28">
        <v>0.77</v>
      </c>
      <c r="V777" s="94">
        <v>0.99227888576121726</v>
      </c>
      <c r="W777" s="94">
        <v>1.1904632869305862</v>
      </c>
      <c r="X777" s="94">
        <v>1.3863333158994686</v>
      </c>
      <c r="Y777" s="94">
        <v>1.5844611067882923</v>
      </c>
      <c r="Z777" s="94">
        <v>1.7803311946608664</v>
      </c>
      <c r="AA777" s="94">
        <v>1.9784301771966359</v>
      </c>
      <c r="AB777" s="94">
        <v>2.1743028458162557</v>
      </c>
      <c r="AC777" s="94">
        <v>2.3723846377220275</v>
      </c>
      <c r="AE777" s="28">
        <v>0.77</v>
      </c>
      <c r="AF777" s="94">
        <f t="shared" ref="AF777:AF840" si="206">B777/B$1007</f>
        <v>0.87091198251012214</v>
      </c>
      <c r="AG777" s="94">
        <f t="shared" si="192"/>
        <v>0.8711275726134502</v>
      </c>
      <c r="AH777" s="94">
        <f t="shared" si="193"/>
        <v>0.87109625755397646</v>
      </c>
      <c r="AI777" s="94">
        <f t="shared" si="194"/>
        <v>0.87123548676564744</v>
      </c>
      <c r="AJ777" s="94">
        <f t="shared" si="195"/>
        <v>0.87119951049242506</v>
      </c>
      <c r="AK777" s="94">
        <f t="shared" si="196"/>
        <v>0.87130076350591845</v>
      </c>
      <c r="AL777" s="94">
        <f t="shared" si="197"/>
        <v>0.87126554598401562</v>
      </c>
      <c r="AM777" s="94">
        <f t="shared" si="198"/>
        <v>0.87134450345749703</v>
      </c>
      <c r="AO777" s="28">
        <v>0.77</v>
      </c>
      <c r="AP777" s="94">
        <f t="shared" ref="AP777:AP840" si="207">B777/L777</f>
        <v>0.29061691774045506</v>
      </c>
      <c r="AQ777" s="94">
        <f t="shared" si="199"/>
        <v>0.34734411519877245</v>
      </c>
      <c r="AR777" s="94">
        <f t="shared" si="200"/>
        <v>0.40471757164641448</v>
      </c>
      <c r="AS777" s="94">
        <f t="shared" si="201"/>
        <v>0.46141549867038667</v>
      </c>
      <c r="AT777" s="94">
        <f t="shared" si="202"/>
        <v>0.51878812561189847</v>
      </c>
      <c r="AU777" s="94">
        <f t="shared" si="203"/>
        <v>0.57547131253079686</v>
      </c>
      <c r="AV777" s="94">
        <f t="shared" si="204"/>
        <v>0.63284477633401981</v>
      </c>
      <c r="AW777" s="94">
        <f t="shared" si="205"/>
        <v>0.68951923306103924</v>
      </c>
      <c r="AY777" s="28">
        <v>0.77</v>
      </c>
      <c r="AZ777" s="34">
        <f>(((L777-VLOOKUP(AZ$6,Data!$N$4:$Y$11,Data!$W$1,FALSE)/1000)*VLOOKUP(AZ$6,Data!$N$4:$Y$11,Data!$P$1,FALSE)^1.5+VLOOKUP(AZ$6,Data!$N$4:$Y$11,Data!$W$1,FALSE)/1000*(Mannings_n_bot)^1.5)/L777)^0.67</f>
        <v>4.733137036743415E-2</v>
      </c>
      <c r="BA777" s="34">
        <f>(((M777-VLOOKUP(BA$6,Data!$N$4:$Y$11,Data!$W$1,FALSE)/1000)*VLOOKUP(BA$6,Data!$N$4:$Y$11,Data!$P$1,FALSE)^1.5+VLOOKUP(BA$6,Data!$N$4:$Y$11,Data!$W$1,FALSE)/1000*(Mannings_n_bot)^1.5)/M777)^0.67</f>
        <v>4.7179373526341814E-2</v>
      </c>
      <c r="BB777" s="34">
        <f>(((N777-VLOOKUP(BB$6,Data!$N$4:$Y$11,Data!$W$1,FALSE)/1000)*VLOOKUP(BB$6,Data!$N$4:$Y$11,Data!$P$1,FALSE)^1.5+VLOOKUP(BB$6,Data!$N$4:$Y$11,Data!$W$1,FALSE)/1000*(Mannings_n_bot)^1.5)/N777)^0.67</f>
        <v>4.6983634828072586E-2</v>
      </c>
      <c r="BC777" s="34">
        <f>(((O777-VLOOKUP(BC$6,Data!$N$4:$Y$11,Data!$W$1,FALSE)/1000)*VLOOKUP(BC$6,Data!$N$4:$Y$11,Data!$P$1,FALSE)^1.5+VLOOKUP(BC$6,Data!$N$4:$Y$11,Data!$W$1,FALSE)/1000*(Mannings_n_bot)^1.5)/O777)^0.67</f>
        <v>4.6756290959433858E-2</v>
      </c>
      <c r="BD777" s="34">
        <f>(((P777-VLOOKUP(BD$6,Data!$N$4:$Y$11,Data!$W$1,FALSE)/1000)*VLOOKUP(BD$6,Data!$N$4:$Y$11,Data!$P$1,FALSE)^1.5+VLOOKUP(BD$6,Data!$N$4:$Y$11,Data!$W$1,FALSE)/1000*(Mannings_n_bot)^1.5)/P777)^0.67</f>
        <v>4.6503024306210568E-2</v>
      </c>
      <c r="BE777" s="34">
        <f>(((Q777-VLOOKUP(BE$6,Data!$N$4:$Y$11,Data!$W$1,FALSE)/1000)*VLOOKUP(BE$6,Data!$N$4:$Y$11,Data!$P$1,FALSE)^1.5+VLOOKUP(BE$6,Data!$N$4:$Y$11,Data!$W$1,FALSE)/1000*(Mannings_n_bot)^1.5)/Q777)^0.67</f>
        <v>4.6273157913522156E-2</v>
      </c>
      <c r="BF777" s="34">
        <f>(((R777-VLOOKUP(BF$6,Data!$N$4:$Y$11,Data!$W$1,FALSE)/1000)*VLOOKUP(BF$6,Data!$N$4:$Y$11,Data!$P$1,FALSE)^1.5+VLOOKUP(BF$6,Data!$N$4:$Y$11,Data!$W$1,FALSE)/1000*(Mannings_n_bot)^1.5)/R777)^0.67</f>
        <v>4.6121293922257944E-2</v>
      </c>
      <c r="BG777" s="34">
        <f>(((S777-VLOOKUP(BG$6,Data!$N$4:$Y$11,Data!$W$1,FALSE)/1000)*VLOOKUP(BG$6,Data!$N$4:$Y$11,Data!$P$1,FALSE)^1.5+VLOOKUP(BG$6,Data!$N$4:$Y$11,Data!$W$1,FALSE)/1000*(Mannings_n_bot)^1.5)/S777)^0.67</f>
        <v>4.5990639303269965E-2</v>
      </c>
    </row>
    <row r="778" spans="1:59" x14ac:dyDescent="0.25">
      <c r="A778" s="28">
        <v>0.77100000000000002</v>
      </c>
      <c r="B778" s="94">
        <v>0.84554126540835162</v>
      </c>
      <c r="C778" s="94">
        <v>1.2134379517194442</v>
      </c>
      <c r="D778" s="94">
        <v>1.6462993098070569</v>
      </c>
      <c r="E778" s="94">
        <v>2.1463304039956719</v>
      </c>
      <c r="F778" s="94">
        <v>2.7111479548961972</v>
      </c>
      <c r="G778" s="94">
        <v>3.3433120429422618</v>
      </c>
      <c r="H778" s="94">
        <v>4.0400854724018851</v>
      </c>
      <c r="I778" s="94">
        <v>4.8043819891355968</v>
      </c>
      <c r="K778" s="28">
        <v>0.77100000000000002</v>
      </c>
      <c r="L778" s="94">
        <v>2.9091940602780495</v>
      </c>
      <c r="M778" s="94">
        <v>3.4931430923724367</v>
      </c>
      <c r="N778" s="94">
        <v>4.0673869201114057</v>
      </c>
      <c r="O778" s="94">
        <v>4.65117983787193</v>
      </c>
      <c r="P778" s="94">
        <v>5.2254287371002679</v>
      </c>
      <c r="Q778" s="94">
        <v>5.8091415187462259</v>
      </c>
      <c r="R778" s="94">
        <v>6.383400325348739</v>
      </c>
      <c r="S778" s="94">
        <v>6.9670649889294021</v>
      </c>
      <c r="U778" s="28">
        <v>0.77100000000000002</v>
      </c>
      <c r="V778" s="94">
        <v>0.99041633221907255</v>
      </c>
      <c r="W778" s="94">
        <v>1.1882254489732449</v>
      </c>
      <c r="X778" s="94">
        <v>1.3837278371388877</v>
      </c>
      <c r="Y778" s="94">
        <v>1.5814804346952334</v>
      </c>
      <c r="Z778" s="94">
        <v>1.7769828767904088</v>
      </c>
      <c r="AA778" s="94">
        <v>1.9747067130631628</v>
      </c>
      <c r="AB778" s="94">
        <v>2.1702117289715703</v>
      </c>
      <c r="AC778" s="94">
        <v>2.3679184030109934</v>
      </c>
      <c r="AE778" s="28">
        <v>0.77100000000000002</v>
      </c>
      <c r="AF778" s="94">
        <f t="shared" si="206"/>
        <v>0.87173090025978184</v>
      </c>
      <c r="AG778" s="94">
        <f t="shared" si="192"/>
        <v>0.87194531662593899</v>
      </c>
      <c r="AH778" s="94">
        <f t="shared" si="193"/>
        <v>0.87191417202614996</v>
      </c>
      <c r="AI778" s="94">
        <f t="shared" si="194"/>
        <v>0.87205264343602829</v>
      </c>
      <c r="AJ778" s="94">
        <f t="shared" si="195"/>
        <v>0.87201686295713432</v>
      </c>
      <c r="AK778" s="94">
        <f t="shared" si="196"/>
        <v>0.87211756495269377</v>
      </c>
      <c r="AL778" s="94">
        <f t="shared" si="197"/>
        <v>0.87208253907252964</v>
      </c>
      <c r="AM778" s="94">
        <f t="shared" si="198"/>
        <v>0.87216106690373718</v>
      </c>
      <c r="AO778" s="28">
        <v>0.77100000000000002</v>
      </c>
      <c r="AP778" s="94">
        <f t="shared" si="207"/>
        <v>0.29064450424717903</v>
      </c>
      <c r="AQ778" s="94">
        <f t="shared" si="199"/>
        <v>0.34737710984960368</v>
      </c>
      <c r="AR778" s="94">
        <f t="shared" si="200"/>
        <v>0.40475601218729512</v>
      </c>
      <c r="AS778" s="94">
        <f t="shared" si="201"/>
        <v>0.46145934554482626</v>
      </c>
      <c r="AT778" s="94">
        <f t="shared" si="202"/>
        <v>0.51883741819062423</v>
      </c>
      <c r="AU778" s="94">
        <f t="shared" si="203"/>
        <v>0.57552601053930619</v>
      </c>
      <c r="AV778" s="94">
        <f t="shared" si="204"/>
        <v>0.63290492002491894</v>
      </c>
      <c r="AW778" s="94">
        <f t="shared" si="205"/>
        <v>0.68958478165048165</v>
      </c>
      <c r="AY778" s="28">
        <v>0.77100000000000002</v>
      </c>
      <c r="AZ778" s="34">
        <f>(((L778-VLOOKUP(AZ$6,Data!$N$4:$Y$11,Data!$W$1,FALSE)/1000)*VLOOKUP(AZ$6,Data!$N$4:$Y$11,Data!$P$1,FALSE)^1.5+VLOOKUP(AZ$6,Data!$N$4:$Y$11,Data!$W$1,FALSE)/1000*(Mannings_n_bot)^1.5)/L778)^0.67</f>
        <v>4.7319805384649118E-2</v>
      </c>
      <c r="BA778" s="34">
        <f>(((M778-VLOOKUP(BA$6,Data!$N$4:$Y$11,Data!$W$1,FALSE)/1000)*VLOOKUP(BA$6,Data!$N$4:$Y$11,Data!$P$1,FALSE)^1.5+VLOOKUP(BA$6,Data!$N$4:$Y$11,Data!$W$1,FALSE)/1000*(Mannings_n_bot)^1.5)/M778)^0.67</f>
        <v>4.7167596173522057E-2</v>
      </c>
      <c r="BB778" s="34">
        <f>(((N778-VLOOKUP(BB$6,Data!$N$4:$Y$11,Data!$W$1,FALSE)/1000)*VLOOKUP(BB$6,Data!$N$4:$Y$11,Data!$P$1,FALSE)^1.5+VLOOKUP(BB$6,Data!$N$4:$Y$11,Data!$W$1,FALSE)/1000*(Mannings_n_bot)^1.5)/N778)^0.67</f>
        <v>4.6971659580147179E-2</v>
      </c>
      <c r="BC778" s="34">
        <f>(((O778-VLOOKUP(BC$6,Data!$N$4:$Y$11,Data!$W$1,FALSE)/1000)*VLOOKUP(BC$6,Data!$N$4:$Y$11,Data!$P$1,FALSE)^1.5+VLOOKUP(BC$6,Data!$N$4:$Y$11,Data!$W$1,FALSE)/1000*(Mannings_n_bot)^1.5)/O778)^0.67</f>
        <v>4.6744040171356353E-2</v>
      </c>
      <c r="BD778" s="34">
        <f>(((P778-VLOOKUP(BD$6,Data!$N$4:$Y$11,Data!$W$1,FALSE)/1000)*VLOOKUP(BD$6,Data!$N$4:$Y$11,Data!$P$1,FALSE)^1.5+VLOOKUP(BD$6,Data!$N$4:$Y$11,Data!$W$1,FALSE)/1000*(Mannings_n_bot)^1.5)/P778)^0.67</f>
        <v>4.6490514510461732E-2</v>
      </c>
      <c r="BE778" s="34">
        <f>(((Q778-VLOOKUP(BE$6,Data!$N$4:$Y$11,Data!$W$1,FALSE)/1000)*VLOOKUP(BE$6,Data!$N$4:$Y$11,Data!$P$1,FALSE)^1.5+VLOOKUP(BE$6,Data!$N$4:$Y$11,Data!$W$1,FALSE)/1000*(Mannings_n_bot)^1.5)/Q778)^0.67</f>
        <v>4.6260376540069592E-2</v>
      </c>
      <c r="BF778" s="34">
        <f>(((R778-VLOOKUP(BF$6,Data!$N$4:$Y$11,Data!$W$1,FALSE)/1000)*VLOOKUP(BF$6,Data!$N$4:$Y$11,Data!$P$1,FALSE)^1.5+VLOOKUP(BF$6,Data!$N$4:$Y$11,Data!$W$1,FALSE)/1000*(Mannings_n_bot)^1.5)/R778)^0.67</f>
        <v>4.6108359998960999E-2</v>
      </c>
      <c r="BG778" s="34">
        <f>(((S778-VLOOKUP(BG$6,Data!$N$4:$Y$11,Data!$W$1,FALSE)/1000)*VLOOKUP(BG$6,Data!$N$4:$Y$11,Data!$P$1,FALSE)^1.5+VLOOKUP(BG$6,Data!$N$4:$Y$11,Data!$W$1,FALSE)/1000*(Mannings_n_bot)^1.5)/S778)^0.67</f>
        <v>4.5977543923535147E-2</v>
      </c>
    </row>
    <row r="779" spans="1:59" x14ac:dyDescent="0.25">
      <c r="A779" s="28">
        <v>0.77200000000000002</v>
      </c>
      <c r="B779" s="94">
        <v>0.84633408539226318</v>
      </c>
      <c r="C779" s="94">
        <v>1.2145738159816257</v>
      </c>
      <c r="D779" s="94">
        <v>1.6478407400111559</v>
      </c>
      <c r="E779" s="94">
        <v>2.1483378290511008</v>
      </c>
      <c r="F779" s="94">
        <v>2.7136843566725179</v>
      </c>
      <c r="G779" s="94">
        <v>3.3464373892571246</v>
      </c>
      <c r="H779" s="94">
        <v>4.0438632058558008</v>
      </c>
      <c r="I779" s="94">
        <v>4.8088716164779823</v>
      </c>
      <c r="K779" s="28">
        <v>0.77200000000000002</v>
      </c>
      <c r="L779" s="94">
        <v>2.9116557428730112</v>
      </c>
      <c r="M779" s="94">
        <v>3.4960931499334</v>
      </c>
      <c r="N779" s="94">
        <v>4.0708229157335776</v>
      </c>
      <c r="O779" s="94">
        <v>4.6551040528072516</v>
      </c>
      <c r="P779" s="94">
        <v>5.229838885373332</v>
      </c>
      <c r="Q779" s="94">
        <v>5.8140398078418221</v>
      </c>
      <c r="R779" s="94">
        <v>6.3887845520929787</v>
      </c>
      <c r="S779" s="94">
        <v>6.9729373099685628</v>
      </c>
      <c r="U779" s="28">
        <v>0.77200000000000002</v>
      </c>
      <c r="V779" s="94">
        <v>0.98854767166274804</v>
      </c>
      <c r="W779" s="94">
        <v>1.1859803005754197</v>
      </c>
      <c r="X779" s="94">
        <v>1.3811138423692342</v>
      </c>
      <c r="Y779" s="94">
        <v>1.5784900435802032</v>
      </c>
      <c r="Z779" s="94">
        <v>1.7736236343549179</v>
      </c>
      <c r="AA779" s="94">
        <v>1.9709711215583776</v>
      </c>
      <c r="AB779" s="94">
        <v>2.1661072792084437</v>
      </c>
      <c r="AC779" s="94">
        <v>2.3634376326969222</v>
      </c>
      <c r="AE779" s="28">
        <v>0.77200000000000002</v>
      </c>
      <c r="AF779" s="94">
        <f t="shared" si="206"/>
        <v>0.87254827689956693</v>
      </c>
      <c r="AG779" s="94">
        <f t="shared" si="192"/>
        <v>0.87276151948355396</v>
      </c>
      <c r="AH779" s="94">
        <f t="shared" si="193"/>
        <v>0.87273054535033046</v>
      </c>
      <c r="AI779" s="94">
        <f t="shared" si="194"/>
        <v>0.87286825892692732</v>
      </c>
      <c r="AJ779" s="94">
        <f t="shared" si="195"/>
        <v>0.87283267425071998</v>
      </c>
      <c r="AK779" s="94">
        <f t="shared" si="196"/>
        <v>0.87293282520442705</v>
      </c>
      <c r="AL779" s="94">
        <f t="shared" si="197"/>
        <v>0.87289799097445964</v>
      </c>
      <c r="AM779" s="94">
        <f t="shared" si="198"/>
        <v>0.87297608914422298</v>
      </c>
      <c r="AO779" s="28">
        <v>0.77200000000000002</v>
      </c>
      <c r="AP779" s="94">
        <f t="shared" si="207"/>
        <v>0.29067106833075051</v>
      </c>
      <c r="AQ779" s="94">
        <f t="shared" si="199"/>
        <v>0.34740888297119976</v>
      </c>
      <c r="AR779" s="94">
        <f t="shared" si="200"/>
        <v>0.40479302935097305</v>
      </c>
      <c r="AS779" s="94">
        <f t="shared" si="201"/>
        <v>0.46150157003591569</v>
      </c>
      <c r="AT779" s="94">
        <f t="shared" si="202"/>
        <v>0.5188848865425042</v>
      </c>
      <c r="AU779" s="94">
        <f t="shared" si="203"/>
        <v>0.57557868536495727</v>
      </c>
      <c r="AV779" s="94">
        <f t="shared" si="204"/>
        <v>0.63296283868752834</v>
      </c>
      <c r="AW779" s="94">
        <f t="shared" si="205"/>
        <v>0.68964790628522987</v>
      </c>
      <c r="AY779" s="28">
        <v>0.77200000000000002</v>
      </c>
      <c r="AZ779" s="34">
        <f>(((L779-VLOOKUP(AZ$6,Data!$N$4:$Y$11,Data!$W$1,FALSE)/1000)*VLOOKUP(AZ$6,Data!$N$4:$Y$11,Data!$P$1,FALSE)^1.5+VLOOKUP(AZ$6,Data!$N$4:$Y$11,Data!$W$1,FALSE)/1000*(Mannings_n_bot)^1.5)/L779)^0.67</f>
        <v>4.7308236777942901E-2</v>
      </c>
      <c r="BA779" s="34">
        <f>(((M779-VLOOKUP(BA$6,Data!$N$4:$Y$11,Data!$W$1,FALSE)/1000)*VLOOKUP(BA$6,Data!$N$4:$Y$11,Data!$P$1,FALSE)^1.5+VLOOKUP(BA$6,Data!$N$4:$Y$11,Data!$W$1,FALSE)/1000*(Mannings_n_bot)^1.5)/M779)^0.67</f>
        <v>4.7155815028231698E-2</v>
      </c>
      <c r="BB779" s="34">
        <f>(((N779-VLOOKUP(BB$6,Data!$N$4:$Y$11,Data!$W$1,FALSE)/1000)*VLOOKUP(BB$6,Data!$N$4:$Y$11,Data!$P$1,FALSE)^1.5+VLOOKUP(BB$6,Data!$N$4:$Y$11,Data!$W$1,FALSE)/1000*(Mannings_n_bot)^1.5)/N779)^0.67</f>
        <v>4.6959680455561648E-2</v>
      </c>
      <c r="BC779" s="34">
        <f>(((O779-VLOOKUP(BC$6,Data!$N$4:$Y$11,Data!$W$1,FALSE)/1000)*VLOOKUP(BC$6,Data!$N$4:$Y$11,Data!$P$1,FALSE)^1.5+VLOOKUP(BC$6,Data!$N$4:$Y$11,Data!$W$1,FALSE)/1000*(Mannings_n_bot)^1.5)/O779)^0.67</f>
        <v>4.6731785326329218E-2</v>
      </c>
      <c r="BD779" s="34">
        <f>(((P779-VLOOKUP(BD$6,Data!$N$4:$Y$11,Data!$W$1,FALSE)/1000)*VLOOKUP(BD$6,Data!$N$4:$Y$11,Data!$P$1,FALSE)^1.5+VLOOKUP(BD$6,Data!$N$4:$Y$11,Data!$W$1,FALSE)/1000*(Mannings_n_bot)^1.5)/P779)^0.67</f>
        <v>4.6478000541511237E-2</v>
      </c>
      <c r="BE779" s="34">
        <f>(((Q779-VLOOKUP(BE$6,Data!$N$4:$Y$11,Data!$W$1,FALSE)/1000)*VLOOKUP(BE$6,Data!$N$4:$Y$11,Data!$P$1,FALSE)^1.5+VLOOKUP(BE$6,Data!$N$4:$Y$11,Data!$W$1,FALSE)/1000*(Mannings_n_bot)^1.5)/Q779)^0.67</f>
        <v>4.6247590820931724E-2</v>
      </c>
      <c r="BF779" s="34">
        <f>(((R779-VLOOKUP(BF$6,Data!$N$4:$Y$11,Data!$W$1,FALSE)/1000)*VLOOKUP(BF$6,Data!$N$4:$Y$11,Data!$P$1,FALSE)^1.5+VLOOKUP(BF$6,Data!$N$4:$Y$11,Data!$W$1,FALSE)/1000*(Mannings_n_bot)^1.5)/R779)^0.67</f>
        <v>4.609542166406197E-2</v>
      </c>
      <c r="BG779" s="34">
        <f>(((S779-VLOOKUP(BG$6,Data!$N$4:$Y$11,Data!$W$1,FALSE)/1000)*VLOOKUP(BG$6,Data!$N$4:$Y$11,Data!$P$1,FALSE)^1.5+VLOOKUP(BG$6,Data!$N$4:$Y$11,Data!$W$1,FALSE)/1000*(Mannings_n_bot)^1.5)/S779)^0.67</f>
        <v>4.596444402014388E-2</v>
      </c>
    </row>
    <row r="780" spans="1:59" x14ac:dyDescent="0.25">
      <c r="A780" s="28">
        <v>0.77300000000000002</v>
      </c>
      <c r="B780" s="94">
        <v>0.84712540565915617</v>
      </c>
      <c r="C780" s="94">
        <v>1.215707528489256</v>
      </c>
      <c r="D780" s="94">
        <v>1.6493792507837792</v>
      </c>
      <c r="E780" s="94">
        <v>2.1503414485112917</v>
      </c>
      <c r="F780" s="94">
        <v>2.7162159512113915</v>
      </c>
      <c r="G780" s="94">
        <v>3.3495568080469278</v>
      </c>
      <c r="H780" s="94">
        <v>4.0476337761777277</v>
      </c>
      <c r="I780" s="94">
        <v>4.8133527262778628</v>
      </c>
      <c r="K780" s="28">
        <v>0.77300000000000002</v>
      </c>
      <c r="L780" s="94">
        <v>2.9141220908777585</v>
      </c>
      <c r="M780" s="94">
        <v>3.4990488066300451</v>
      </c>
      <c r="N780" s="94">
        <v>4.0742654314076967</v>
      </c>
      <c r="O780" s="94">
        <v>4.6590357212527653</v>
      </c>
      <c r="P780" s="94">
        <v>5.2342574080777027</v>
      </c>
      <c r="Q780" s="94">
        <v>5.8189474046901628</v>
      </c>
      <c r="R780" s="94">
        <v>6.3941790075258629</v>
      </c>
      <c r="S780" s="94">
        <v>6.9788207929359061</v>
      </c>
      <c r="U780" s="28">
        <v>0.77300000000000002</v>
      </c>
      <c r="V780" s="94">
        <v>0.98667286939400589</v>
      </c>
      <c r="W780" s="94">
        <v>1.1837278001404956</v>
      </c>
      <c r="X780" s="94">
        <v>1.3784912831444955</v>
      </c>
      <c r="Y780" s="94">
        <v>1.5754898781010316</v>
      </c>
      <c r="Z780" s="94">
        <v>1.7702534051628527</v>
      </c>
      <c r="AA780" s="94">
        <v>1.9672233335957119</v>
      </c>
      <c r="AB780" s="94">
        <v>2.1619894205908539</v>
      </c>
      <c r="AC780" s="94">
        <v>2.358942243949429</v>
      </c>
      <c r="AE780" s="28">
        <v>0.77300000000000002</v>
      </c>
      <c r="AF780" s="94">
        <f t="shared" si="206"/>
        <v>0.87336410737038295</v>
      </c>
      <c r="AG780" s="94">
        <f t="shared" si="192"/>
        <v>0.87357617614566652</v>
      </c>
      <c r="AH780" s="94">
        <f t="shared" si="193"/>
        <v>0.87354537248320607</v>
      </c>
      <c r="AI780" s="94">
        <f t="shared" si="194"/>
        <v>0.87368232820696301</v>
      </c>
      <c r="AJ780" s="94">
        <f t="shared" si="195"/>
        <v>0.87364693933871751</v>
      </c>
      <c r="AK780" s="94">
        <f t="shared" si="196"/>
        <v>0.87374653923533063</v>
      </c>
      <c r="AL780" s="94">
        <f t="shared" si="197"/>
        <v>0.87371189666100013</v>
      </c>
      <c r="AM780" s="94">
        <f t="shared" si="198"/>
        <v>0.87378956515691608</v>
      </c>
      <c r="AO780" s="28">
        <v>0.77300000000000002</v>
      </c>
      <c r="AP780" s="94">
        <f t="shared" si="207"/>
        <v>0.29069660750006349</v>
      </c>
      <c r="AQ780" s="94">
        <f t="shared" si="199"/>
        <v>0.34743943159229929</v>
      </c>
      <c r="AR780" s="94">
        <f t="shared" si="200"/>
        <v>0.40482861967436995</v>
      </c>
      <c r="AS780" s="94">
        <f t="shared" si="201"/>
        <v>0.46154216820065241</v>
      </c>
      <c r="AT780" s="94">
        <f t="shared" si="202"/>
        <v>0.51893052623274216</v>
      </c>
      <c r="AU780" s="94">
        <f t="shared" si="203"/>
        <v>0.57562933209314326</v>
      </c>
      <c r="AV780" s="94">
        <f t="shared" si="204"/>
        <v>0.63301852691545191</v>
      </c>
      <c r="AW780" s="94">
        <f t="shared" si="205"/>
        <v>0.68970860107914356</v>
      </c>
      <c r="AY780" s="28">
        <v>0.77300000000000002</v>
      </c>
      <c r="AZ780" s="34">
        <f>(((L780-VLOOKUP(AZ$6,Data!$N$4:$Y$11,Data!$W$1,FALSE)/1000)*VLOOKUP(AZ$6,Data!$N$4:$Y$11,Data!$P$1,FALSE)^1.5+VLOOKUP(AZ$6,Data!$N$4:$Y$11,Data!$W$1,FALSE)/1000*(Mannings_n_bot)^1.5)/L780)^0.67</f>
        <v>4.7296664452909691E-2</v>
      </c>
      <c r="BA780" s="34">
        <f>(((M780-VLOOKUP(BA$6,Data!$N$4:$Y$11,Data!$W$1,FALSE)/1000)*VLOOKUP(BA$6,Data!$N$4:$Y$11,Data!$P$1,FALSE)^1.5+VLOOKUP(BA$6,Data!$N$4:$Y$11,Data!$W$1,FALSE)/1000*(Mannings_n_bot)^1.5)/M780)^0.67</f>
        <v>4.7144029994313351E-2</v>
      </c>
      <c r="BB780" s="34">
        <f>(((N780-VLOOKUP(BB$6,Data!$N$4:$Y$11,Data!$W$1,FALSE)/1000)*VLOOKUP(BB$6,Data!$N$4:$Y$11,Data!$P$1,FALSE)^1.5+VLOOKUP(BB$6,Data!$N$4:$Y$11,Data!$W$1,FALSE)/1000*(Mannings_n_bot)^1.5)/N780)^0.67</f>
        <v>4.6947697356488252E-2</v>
      </c>
      <c r="BC780" s="34">
        <f>(((O780-VLOOKUP(BC$6,Data!$N$4:$Y$11,Data!$W$1,FALSE)/1000)*VLOOKUP(BC$6,Data!$N$4:$Y$11,Data!$P$1,FALSE)^1.5+VLOOKUP(BC$6,Data!$N$4:$Y$11,Data!$W$1,FALSE)/1000*(Mannings_n_bot)^1.5)/O780)^0.67</f>
        <v>4.6719526324222133E-2</v>
      </c>
      <c r="BD780" s="34">
        <f>(((P780-VLOOKUP(BD$6,Data!$N$4:$Y$11,Data!$W$1,FALSE)/1000)*VLOOKUP(BD$6,Data!$N$4:$Y$11,Data!$P$1,FALSE)^1.5+VLOOKUP(BD$6,Data!$N$4:$Y$11,Data!$W$1,FALSE)/1000*(Mannings_n_bot)^1.5)/P780)^0.67</f>
        <v>4.6465482297034427E-2</v>
      </c>
      <c r="BE780" s="34">
        <f>(((Q780-VLOOKUP(BE$6,Data!$N$4:$Y$11,Data!$W$1,FALSE)/1000)*VLOOKUP(BE$6,Data!$N$4:$Y$11,Data!$P$1,FALSE)^1.5+VLOOKUP(BE$6,Data!$N$4:$Y$11,Data!$W$1,FALSE)/1000*(Mannings_n_bot)^1.5)/Q780)^0.67</f>
        <v>4.6234800651498466E-2</v>
      </c>
      <c r="BF780" s="34">
        <f>(((R780-VLOOKUP(BF$6,Data!$N$4:$Y$11,Data!$W$1,FALSE)/1000)*VLOOKUP(BF$6,Data!$N$4:$Y$11,Data!$P$1,FALSE)^1.5+VLOOKUP(BF$6,Data!$N$4:$Y$11,Data!$W$1,FALSE)/1000*(Mannings_n_bot)^1.5)/R780)^0.67</f>
        <v>4.6082478811650694E-2</v>
      </c>
      <c r="BG780" s="34">
        <f>(((S780-VLOOKUP(BG$6,Data!$N$4:$Y$11,Data!$W$1,FALSE)/1000)*VLOOKUP(BG$6,Data!$N$4:$Y$11,Data!$P$1,FALSE)^1.5+VLOOKUP(BG$6,Data!$N$4:$Y$11,Data!$W$1,FALSE)/1000*(Mannings_n_bot)^1.5)/S780)^0.67</f>
        <v>4.5951339485825422E-2</v>
      </c>
    </row>
    <row r="781" spans="1:59" x14ac:dyDescent="0.25">
      <c r="A781" s="28">
        <v>0.77400000000000002</v>
      </c>
      <c r="B781" s="94">
        <v>0.84791522127397378</v>
      </c>
      <c r="C781" s="94">
        <v>1.2168390821875552</v>
      </c>
      <c r="D781" s="94">
        <v>1.6509148325481187</v>
      </c>
      <c r="E781" s="94">
        <v>2.1523412499221122</v>
      </c>
      <c r="F781" s="94">
        <v>2.718742722771057</v>
      </c>
      <c r="G781" s="94">
        <v>3.3526702799349852</v>
      </c>
      <c r="H781" s="94">
        <v>4.0513971599377525</v>
      </c>
      <c r="I781" s="94">
        <v>4.8178252907128067</v>
      </c>
      <c r="K781" s="28">
        <v>0.77400000000000002</v>
      </c>
      <c r="L781" s="94">
        <v>2.9165931374497305</v>
      </c>
      <c r="M781" s="94">
        <v>3.5020101022192902</v>
      </c>
      <c r="N781" s="94">
        <v>4.0777145134358719</v>
      </c>
      <c r="O781" s="94">
        <v>4.6629748961081097</v>
      </c>
      <c r="P781" s="94">
        <v>5.2386843646581713</v>
      </c>
      <c r="Q781" s="94">
        <v>5.8238643753325778</v>
      </c>
      <c r="R781" s="94">
        <v>6.3995837642339453</v>
      </c>
      <c r="S781" s="94">
        <v>6.9847155170139397</v>
      </c>
      <c r="U781" s="28">
        <v>0.77400000000000002</v>
      </c>
      <c r="V781" s="94">
        <v>0.98479189033590486</v>
      </c>
      <c r="W781" s="94">
        <v>1.1814679056179005</v>
      </c>
      <c r="X781" s="94">
        <v>1.3758601104899455</v>
      </c>
      <c r="Y781" s="94">
        <v>1.5724798823116108</v>
      </c>
      <c r="Z781" s="94">
        <v>1.7668721263439802</v>
      </c>
      <c r="AA781" s="94">
        <v>1.9634632793346898</v>
      </c>
      <c r="AB781" s="94">
        <v>2.1578580763541124</v>
      </c>
      <c r="AC781" s="94">
        <v>2.3544321530342591</v>
      </c>
      <c r="AE781" s="28">
        <v>0.77400000000000002</v>
      </c>
      <c r="AF781" s="94">
        <f t="shared" si="206"/>
        <v>0.87417838658431546</v>
      </c>
      <c r="AG781" s="94">
        <f t="shared" si="192"/>
        <v>0.87438928154289319</v>
      </c>
      <c r="AH781" s="94">
        <f t="shared" si="193"/>
        <v>0.87435864835270105</v>
      </c>
      <c r="AI781" s="94">
        <f t="shared" si="194"/>
        <v>0.87449484621602924</v>
      </c>
      <c r="AJ781" s="94">
        <f t="shared" si="195"/>
        <v>0.87445965315792817</v>
      </c>
      <c r="AK781" s="94">
        <f t="shared" si="196"/>
        <v>0.87455870199091101</v>
      </c>
      <c r="AL781" s="94">
        <f t="shared" si="197"/>
        <v>0.87452425107462983</v>
      </c>
      <c r="AM781" s="94">
        <f t="shared" si="198"/>
        <v>0.87460148989108533</v>
      </c>
      <c r="AO781" s="28">
        <v>0.77400000000000002</v>
      </c>
      <c r="AP781" s="94">
        <f t="shared" si="207"/>
        <v>0.29072111923550331</v>
      </c>
      <c r="AQ781" s="94">
        <f t="shared" si="199"/>
        <v>0.34746875270760103</v>
      </c>
      <c r="AR781" s="94">
        <f t="shared" si="200"/>
        <v>0.40486277965473899</v>
      </c>
      <c r="AS781" s="94">
        <f t="shared" si="201"/>
        <v>0.46158113605083639</v>
      </c>
      <c r="AT781" s="94">
        <f t="shared" si="202"/>
        <v>0.51897433277571725</v>
      </c>
      <c r="AU781" s="94">
        <f t="shared" si="203"/>
        <v>0.57567794575290521</v>
      </c>
      <c r="AV781" s="94">
        <f t="shared" si="204"/>
        <v>0.63307197924031244</v>
      </c>
      <c r="AW781" s="94">
        <f t="shared" si="205"/>
        <v>0.68976686007857513</v>
      </c>
      <c r="AY781" s="28">
        <v>0.77400000000000002</v>
      </c>
      <c r="AZ781" s="34">
        <f>(((L781-VLOOKUP(AZ$6,Data!$N$4:$Y$11,Data!$W$1,FALSE)/1000)*VLOOKUP(AZ$6,Data!$N$4:$Y$11,Data!$P$1,FALSE)^1.5+VLOOKUP(AZ$6,Data!$N$4:$Y$11,Data!$W$1,FALSE)/1000*(Mannings_n_bot)^1.5)/L781)^0.67</f>
        <v>4.728508831426316E-2</v>
      </c>
      <c r="BA781" s="34">
        <f>(((M781-VLOOKUP(BA$6,Data!$N$4:$Y$11,Data!$W$1,FALSE)/1000)*VLOOKUP(BA$6,Data!$N$4:$Y$11,Data!$P$1,FALSE)^1.5+VLOOKUP(BA$6,Data!$N$4:$Y$11,Data!$W$1,FALSE)/1000*(Mannings_n_bot)^1.5)/M781)^0.67</f>
        <v>4.7132240974709944E-2</v>
      </c>
      <c r="BB781" s="34">
        <f>(((N781-VLOOKUP(BB$6,Data!$N$4:$Y$11,Data!$W$1,FALSE)/1000)*VLOOKUP(BB$6,Data!$N$4:$Y$11,Data!$P$1,FALSE)^1.5+VLOOKUP(BB$6,Data!$N$4:$Y$11,Data!$W$1,FALSE)/1000*(Mannings_n_bot)^1.5)/N781)^0.67</f>
        <v>4.6935710184183715E-2</v>
      </c>
      <c r="BC781" s="34">
        <f>(((O781-VLOOKUP(BC$6,Data!$N$4:$Y$11,Data!$W$1,FALSE)/1000)*VLOOKUP(BC$6,Data!$N$4:$Y$11,Data!$P$1,FALSE)^1.5+VLOOKUP(BC$6,Data!$N$4:$Y$11,Data!$W$1,FALSE)/1000*(Mannings_n_bot)^1.5)/O781)^0.67</f>
        <v>4.6707263063965276E-2</v>
      </c>
      <c r="BD781" s="34">
        <f>(((P781-VLOOKUP(BD$6,Data!$N$4:$Y$11,Data!$W$1,FALSE)/1000)*VLOOKUP(BD$6,Data!$N$4:$Y$11,Data!$P$1,FALSE)^1.5+VLOOKUP(BD$6,Data!$N$4:$Y$11,Data!$W$1,FALSE)/1000*(Mannings_n_bot)^1.5)/P781)^0.67</f>
        <v>4.6452959673745964E-2</v>
      </c>
      <c r="BE781" s="34">
        <f>(((Q781-VLOOKUP(BE$6,Data!$N$4:$Y$11,Data!$W$1,FALSE)/1000)*VLOOKUP(BE$6,Data!$N$4:$Y$11,Data!$P$1,FALSE)^1.5+VLOOKUP(BE$6,Data!$N$4:$Y$11,Data!$W$1,FALSE)/1000*(Mannings_n_bot)^1.5)/Q781)^0.67</f>
        <v>4.6222005926175543E-2</v>
      </c>
      <c r="BF781" s="34">
        <f>(((R781-VLOOKUP(BF$6,Data!$N$4:$Y$11,Data!$W$1,FALSE)/1000)*VLOOKUP(BF$6,Data!$N$4:$Y$11,Data!$P$1,FALSE)^1.5+VLOOKUP(BF$6,Data!$N$4:$Y$11,Data!$W$1,FALSE)/1000*(Mannings_n_bot)^1.5)/R781)^0.67</f>
        <v>4.6069531334820668E-2</v>
      </c>
      <c r="BG781" s="34">
        <f>(((S781-VLOOKUP(BG$6,Data!$N$4:$Y$11,Data!$W$1,FALSE)/1000)*VLOOKUP(BG$6,Data!$N$4:$Y$11,Data!$P$1,FALSE)^1.5+VLOOKUP(BG$6,Data!$N$4:$Y$11,Data!$W$1,FALSE)/1000*(Mannings_n_bot)^1.5)/S781)^0.67</f>
        <v>4.5938230212298412E-2</v>
      </c>
    </row>
    <row r="782" spans="1:59" x14ac:dyDescent="0.25">
      <c r="A782" s="28">
        <v>0.77500000000000002</v>
      </c>
      <c r="B782" s="94">
        <v>0.84870352727340082</v>
      </c>
      <c r="C782" s="94">
        <v>1.2179684699812861</v>
      </c>
      <c r="D782" s="94">
        <v>1.6524474756724588</v>
      </c>
      <c r="E782" s="94">
        <v>2.1543372207579603</v>
      </c>
      <c r="F782" s="94">
        <v>2.7212646555194353</v>
      </c>
      <c r="G782" s="94">
        <v>3.3557777854333719</v>
      </c>
      <c r="H782" s="94">
        <v>4.0551533335714769</v>
      </c>
      <c r="I782" s="94">
        <v>4.8222892818006047</v>
      </c>
      <c r="K782" s="28">
        <v>0.77500000000000002</v>
      </c>
      <c r="L782" s="94">
        <v>2.9190689161132277</v>
      </c>
      <c r="M782" s="94">
        <v>3.5049770768979851</v>
      </c>
      <c r="N782" s="94">
        <v>4.0811702086325647</v>
      </c>
      <c r="O782" s="94">
        <v>4.6669216308583321</v>
      </c>
      <c r="P782" s="94">
        <v>5.2431198152173488</v>
      </c>
      <c r="Q782" s="94">
        <v>5.8287907865412727</v>
      </c>
      <c r="R782" s="94">
        <v>6.404998895607056</v>
      </c>
      <c r="S782" s="94">
        <v>6.9906215622614942</v>
      </c>
      <c r="U782" s="28">
        <v>0.77500000000000002</v>
      </c>
      <c r="V782" s="94">
        <v>0.98290469902698663</v>
      </c>
      <c r="W782" s="94">
        <v>1.1792005744961469</v>
      </c>
      <c r="X782" s="94">
        <v>1.373220274894037</v>
      </c>
      <c r="Y782" s="94">
        <v>1.5694599996526302</v>
      </c>
      <c r="Z782" s="94">
        <v>1.7634797343389632</v>
      </c>
      <c r="AA782" s="94">
        <v>1.9596908881693573</v>
      </c>
      <c r="AB782" s="94">
        <v>2.1537131688921578</v>
      </c>
      <c r="AC782" s="94">
        <v>2.3499072752994192</v>
      </c>
      <c r="AE782" s="28">
        <v>0.77500000000000002</v>
      </c>
      <c r="AF782" s="94">
        <f t="shared" si="206"/>
        <v>0.87499110942431646</v>
      </c>
      <c r="AG782" s="94">
        <f t="shared" si="192"/>
        <v>0.87520083057677889</v>
      </c>
      <c r="AH782" s="94">
        <f t="shared" si="193"/>
        <v>0.87517036785765989</v>
      </c>
      <c r="AI782" s="94">
        <f t="shared" si="194"/>
        <v>0.87530580786498247</v>
      </c>
      <c r="AJ782" s="94">
        <f t="shared" si="195"/>
        <v>0.87527081061610312</v>
      </c>
      <c r="AK782" s="94">
        <f t="shared" si="196"/>
        <v>0.87536930838765803</v>
      </c>
      <c r="AL782" s="94">
        <f t="shared" si="197"/>
        <v>0.87533504912879778</v>
      </c>
      <c r="AM782" s="94">
        <f t="shared" si="198"/>
        <v>0.87541185826699441</v>
      </c>
      <c r="AO782" s="28">
        <v>0.77500000000000002</v>
      </c>
      <c r="AP782" s="94">
        <f t="shared" si="207"/>
        <v>0.2907446009885436</v>
      </c>
      <c r="AQ782" s="94">
        <f t="shared" si="199"/>
        <v>0.34749684327728225</v>
      </c>
      <c r="AR782" s="94">
        <f t="shared" si="200"/>
        <v>0.40489550574910405</v>
      </c>
      <c r="AS782" s="94">
        <f t="shared" si="201"/>
        <v>0.46161846955243135</v>
      </c>
      <c r="AT782" s="94">
        <f t="shared" si="202"/>
        <v>0.51901630163426427</v>
      </c>
      <c r="AU782" s="94">
        <f t="shared" si="203"/>
        <v>0.57572452131613494</v>
      </c>
      <c r="AV782" s="94">
        <f t="shared" si="204"/>
        <v>0.63312319013087603</v>
      </c>
      <c r="AW782" s="94">
        <f t="shared" si="205"/>
        <v>0.68982267726141577</v>
      </c>
      <c r="AY782" s="28">
        <v>0.77500000000000002</v>
      </c>
      <c r="AZ782" s="34">
        <f>(((L782-VLOOKUP(AZ$6,Data!$N$4:$Y$11,Data!$W$1,FALSE)/1000)*VLOOKUP(AZ$6,Data!$N$4:$Y$11,Data!$P$1,FALSE)^1.5+VLOOKUP(AZ$6,Data!$N$4:$Y$11,Data!$W$1,FALSE)/1000*(Mannings_n_bot)^1.5)/L782)^0.67</f>
        <v>4.727350826582237E-2</v>
      </c>
      <c r="BA782" s="34">
        <f>(((M782-VLOOKUP(BA$6,Data!$N$4:$Y$11,Data!$W$1,FALSE)/1000)*VLOOKUP(BA$6,Data!$N$4:$Y$11,Data!$P$1,FALSE)^1.5+VLOOKUP(BA$6,Data!$N$4:$Y$11,Data!$W$1,FALSE)/1000*(Mannings_n_bot)^1.5)/M782)^0.67</f>
        <v>4.7120447871450068E-2</v>
      </c>
      <c r="BB782" s="34">
        <f>(((N782-VLOOKUP(BB$6,Data!$N$4:$Y$11,Data!$W$1,FALSE)/1000)*VLOOKUP(BB$6,Data!$N$4:$Y$11,Data!$P$1,FALSE)^1.5+VLOOKUP(BB$6,Data!$N$4:$Y$11,Data!$W$1,FALSE)/1000*(Mannings_n_bot)^1.5)/N782)^0.67</f>
        <v>4.6923718838974247E-2</v>
      </c>
      <c r="BC782" s="34">
        <f>(((O782-VLOOKUP(BC$6,Data!$N$4:$Y$11,Data!$W$1,FALSE)/1000)*VLOOKUP(BC$6,Data!$N$4:$Y$11,Data!$P$1,FALSE)^1.5+VLOOKUP(BC$6,Data!$N$4:$Y$11,Data!$W$1,FALSE)/1000*(Mannings_n_bot)^1.5)/O782)^0.67</f>
        <v>4.6694995443533879E-2</v>
      </c>
      <c r="BD782" s="34">
        <f>(((P782-VLOOKUP(BD$6,Data!$N$4:$Y$11,Data!$W$1,FALSE)/1000)*VLOOKUP(BD$6,Data!$N$4:$Y$11,Data!$P$1,FALSE)^1.5+VLOOKUP(BD$6,Data!$N$4:$Y$11,Data!$W$1,FALSE)/1000*(Mannings_n_bot)^1.5)/P782)^0.67</f>
        <v>4.6440432567384352E-2</v>
      </c>
      <c r="BE782" s="34">
        <f>(((Q782-VLOOKUP(BE$6,Data!$N$4:$Y$11,Data!$W$1,FALSE)/1000)*VLOOKUP(BE$6,Data!$N$4:$Y$11,Data!$P$1,FALSE)^1.5+VLOOKUP(BE$6,Data!$N$4:$Y$11,Data!$W$1,FALSE)/1000*(Mannings_n_bot)^1.5)/Q782)^0.67</f>
        <v>4.6209206538368575E-2</v>
      </c>
      <c r="BF782" s="34">
        <f>(((R782-VLOOKUP(BF$6,Data!$N$4:$Y$11,Data!$W$1,FALSE)/1000)*VLOOKUP(BF$6,Data!$N$4:$Y$11,Data!$P$1,FALSE)^1.5+VLOOKUP(BF$6,Data!$N$4:$Y$11,Data!$W$1,FALSE)/1000*(Mannings_n_bot)^1.5)/R782)^0.67</f>
        <v>4.6056579125652773E-2</v>
      </c>
      <c r="BG782" s="34">
        <f>(((S782-VLOOKUP(BG$6,Data!$N$4:$Y$11,Data!$W$1,FALSE)/1000)*VLOOKUP(BG$6,Data!$N$4:$Y$11,Data!$P$1,FALSE)^1.5+VLOOKUP(BG$6,Data!$N$4:$Y$11,Data!$W$1,FALSE)/1000*(Mannings_n_bot)^1.5)/S782)^0.67</f>
        <v>4.592511609025432E-2</v>
      </c>
    </row>
    <row r="783" spans="1:59" x14ac:dyDescent="0.25">
      <c r="A783" s="28">
        <v>0.77600000000000002</v>
      </c>
      <c r="B783" s="94">
        <v>0.84949031866555291</v>
      </c>
      <c r="C783" s="94">
        <v>1.2190956847343133</v>
      </c>
      <c r="D783" s="94">
        <v>1.6539771704695747</v>
      </c>
      <c r="E783" s="94">
        <v>2.1563293484209773</v>
      </c>
      <c r="F783" s="94">
        <v>2.7237817335331451</v>
      </c>
      <c r="G783" s="94">
        <v>3.358879304941691</v>
      </c>
      <c r="H783" s="94">
        <v>4.0589022733785489</v>
      </c>
      <c r="I783" s="94">
        <v>4.8267446713975088</v>
      </c>
      <c r="K783" s="28">
        <v>0.77600000000000002</v>
      </c>
      <c r="L783" s="94">
        <v>2.9215494607651475</v>
      </c>
      <c r="M783" s="94">
        <v>3.5079497713098013</v>
      </c>
      <c r="N783" s="94">
        <v>4.0846325643326038</v>
      </c>
      <c r="O783" s="94">
        <v>4.6708759795830366</v>
      </c>
      <c r="P783" s="94">
        <v>5.2475638205259623</v>
      </c>
      <c r="Q783" s="94">
        <v>5.8337267058307409</v>
      </c>
      <c r="R783" s="94">
        <v>6.4104244758508768</v>
      </c>
      <c r="S783" s="94">
        <v>6.9965390096274245</v>
      </c>
      <c r="U783" s="28">
        <v>0.77600000000000002</v>
      </c>
      <c r="V783" s="94">
        <v>0.98101125961535129</v>
      </c>
      <c r="W783" s="94">
        <v>1.1769257637957184</v>
      </c>
      <c r="X783" s="94">
        <v>1.3705717263001249</v>
      </c>
      <c r="Y783" s="94">
        <v>1.5664301729421246</v>
      </c>
      <c r="Z783" s="94">
        <v>1.7600761648887349</v>
      </c>
      <c r="AA783" s="94">
        <v>1.955906088716491</v>
      </c>
      <c r="AB783" s="94">
        <v>2.1495546197445785</v>
      </c>
      <c r="AC783" s="94">
        <v>2.3453675251610311</v>
      </c>
      <c r="AE783" s="28">
        <v>0.77600000000000002</v>
      </c>
      <c r="AF783" s="94">
        <f t="shared" si="206"/>
        <v>0.87580227074388395</v>
      </c>
      <c r="AG783" s="94">
        <f t="shared" si="192"/>
        <v>0.87601081811948023</v>
      </c>
      <c r="AH783" s="94">
        <f t="shared" si="193"/>
        <v>0.87598052586752773</v>
      </c>
      <c r="AI783" s="94">
        <f t="shared" si="194"/>
        <v>0.87611520803532061</v>
      </c>
      <c r="AJ783" s="94">
        <f t="shared" si="195"/>
        <v>0.87608040659162689</v>
      </c>
      <c r="AK783" s="94">
        <f t="shared" si="196"/>
        <v>0.8761783533127222</v>
      </c>
      <c r="AL783" s="94">
        <f t="shared" si="197"/>
        <v>0.8761442857076065</v>
      </c>
      <c r="AM783" s="94">
        <f t="shared" si="198"/>
        <v>0.87622066517558228</v>
      </c>
      <c r="AO783" s="28">
        <v>0.77600000000000002</v>
      </c>
      <c r="AP783" s="94">
        <f t="shared" si="207"/>
        <v>0.29076705018133536</v>
      </c>
      <c r="AQ783" s="94">
        <f t="shared" si="199"/>
        <v>0.34752370022650758</v>
      </c>
      <c r="AR783" s="94">
        <f t="shared" si="200"/>
        <v>0.40492679437368717</v>
      </c>
      <c r="AS783" s="94">
        <f t="shared" si="201"/>
        <v>0.46165416462491266</v>
      </c>
      <c r="AT783" s="94">
        <f t="shared" si="202"/>
        <v>0.51905642821894082</v>
      </c>
      <c r="AU783" s="94">
        <f t="shared" si="203"/>
        <v>0.57576905369676146</v>
      </c>
      <c r="AV783" s="94">
        <f t="shared" si="204"/>
        <v>0.63317215399215776</v>
      </c>
      <c r="AW783" s="94">
        <f t="shared" si="205"/>
        <v>0.68987604653612011</v>
      </c>
      <c r="AY783" s="28">
        <v>0.77600000000000002</v>
      </c>
      <c r="AZ783" s="34">
        <f>(((L783-VLOOKUP(AZ$6,Data!$N$4:$Y$11,Data!$W$1,FALSE)/1000)*VLOOKUP(AZ$6,Data!$N$4:$Y$11,Data!$P$1,FALSE)^1.5+VLOOKUP(AZ$6,Data!$N$4:$Y$11,Data!$W$1,FALSE)/1000*(Mannings_n_bot)^1.5)/L783)^0.67</f>
        <v>4.7261924210496832E-2</v>
      </c>
      <c r="BA783" s="34">
        <f>(((M783-VLOOKUP(BA$6,Data!$N$4:$Y$11,Data!$W$1,FALSE)/1000)*VLOOKUP(BA$6,Data!$N$4:$Y$11,Data!$P$1,FALSE)^1.5+VLOOKUP(BA$6,Data!$N$4:$Y$11,Data!$W$1,FALSE)/1000*(Mannings_n_bot)^1.5)/M783)^0.67</f>
        <v>4.7108650585632891E-2</v>
      </c>
      <c r="BB783" s="34">
        <f>(((N783-VLOOKUP(BB$6,Data!$N$4:$Y$11,Data!$W$1,FALSE)/1000)*VLOOKUP(BB$6,Data!$N$4:$Y$11,Data!$P$1,FALSE)^1.5+VLOOKUP(BB$6,Data!$N$4:$Y$11,Data!$W$1,FALSE)/1000*(Mannings_n_bot)^1.5)/N783)^0.67</f>
        <v>4.6911723220240176E-2</v>
      </c>
      <c r="BC783" s="34">
        <f>(((O783-VLOOKUP(BC$6,Data!$N$4:$Y$11,Data!$W$1,FALSE)/1000)*VLOOKUP(BC$6,Data!$N$4:$Y$11,Data!$P$1,FALSE)^1.5+VLOOKUP(BC$6,Data!$N$4:$Y$11,Data!$W$1,FALSE)/1000*(Mannings_n_bot)^1.5)/O783)^0.67</f>
        <v>4.6682723359932662E-2</v>
      </c>
      <c r="BD783" s="34">
        <f>(((P783-VLOOKUP(BD$6,Data!$N$4:$Y$11,Data!$W$1,FALSE)/1000)*VLOOKUP(BD$6,Data!$N$4:$Y$11,Data!$P$1,FALSE)^1.5+VLOOKUP(BD$6,Data!$N$4:$Y$11,Data!$W$1,FALSE)/1000*(Mannings_n_bot)^1.5)/P783)^0.67</f>
        <v>4.6427900872695833E-2</v>
      </c>
      <c r="BE783" s="34">
        <f>(((Q783-VLOOKUP(BE$6,Data!$N$4:$Y$11,Data!$W$1,FALSE)/1000)*VLOOKUP(BE$6,Data!$N$4:$Y$11,Data!$P$1,FALSE)^1.5+VLOOKUP(BE$6,Data!$N$4:$Y$11,Data!$W$1,FALSE)/1000*(Mannings_n_bot)^1.5)/Q783)^0.67</f>
        <v>4.61964023804666E-2</v>
      </c>
      <c r="BF783" s="34">
        <f>(((R783-VLOOKUP(BF$6,Data!$N$4:$Y$11,Data!$W$1,FALSE)/1000)*VLOOKUP(BF$6,Data!$N$4:$Y$11,Data!$P$1,FALSE)^1.5+VLOOKUP(BF$6,Data!$N$4:$Y$11,Data!$W$1,FALSE)/1000*(Mannings_n_bot)^1.5)/R783)^0.67</f>
        <v>4.6043622075198527E-2</v>
      </c>
      <c r="BG783" s="34">
        <f>(((S783-VLOOKUP(BG$6,Data!$N$4:$Y$11,Data!$W$1,FALSE)/1000)*VLOOKUP(BG$6,Data!$N$4:$Y$11,Data!$P$1,FALSE)^1.5+VLOOKUP(BG$6,Data!$N$4:$Y$11,Data!$W$1,FALSE)/1000*(Mannings_n_bot)^1.5)/S783)^0.67</f>
        <v>4.5911997009340594E-2</v>
      </c>
    </row>
    <row r="784" spans="1:59" x14ac:dyDescent="0.25">
      <c r="A784" s="28">
        <v>0.77700000000000002</v>
      </c>
      <c r="B784" s="94">
        <v>0.85027559042966017</v>
      </c>
      <c r="C784" s="94">
        <v>1.2202207192691494</v>
      </c>
      <c r="D784" s="94">
        <v>1.6555039071961197</v>
      </c>
      <c r="E784" s="94">
        <v>2.1583176202402545</v>
      </c>
      <c r="F784" s="94">
        <v>2.7262939407964857</v>
      </c>
      <c r="G784" s="94">
        <v>3.3619748187458383</v>
      </c>
      <c r="H784" s="94">
        <v>4.062643955521148</v>
      </c>
      <c r="I784" s="94">
        <v>4.8311914311964514</v>
      </c>
      <c r="K784" s="28">
        <v>0.77700000000000002</v>
      </c>
      <c r="L784" s="94">
        <v>2.9240348056808361</v>
      </c>
      <c r="M784" s="94">
        <v>3.5109282265522377</v>
      </c>
      <c r="N784" s="94">
        <v>4.0881016283993521</v>
      </c>
      <c r="O784" s="94">
        <v>4.674837996965727</v>
      </c>
      <c r="P784" s="94">
        <v>5.2520164420333311</v>
      </c>
      <c r="Q784" s="94">
        <v>5.8386722014694277</v>
      </c>
      <c r="R784" s="94">
        <v>6.4158605799997437</v>
      </c>
      <c r="S784" s="94">
        <v>7.0024679409645758</v>
      </c>
      <c r="U784" s="28">
        <v>0.77700000000000002</v>
      </c>
      <c r="V784" s="94">
        <v>0.97911153585261568</v>
      </c>
      <c r="W784" s="94">
        <v>1.1746434300618327</v>
      </c>
      <c r="X784" s="94">
        <v>1.3679144140980295</v>
      </c>
      <c r="Y784" s="94">
        <v>1.563390344365833</v>
      </c>
      <c r="Z784" s="94">
        <v>1.7566613530236721</v>
      </c>
      <c r="AA784" s="94">
        <v>1.9521088088035592</v>
      </c>
      <c r="AB784" s="94">
        <v>2.1453823495833895</v>
      </c>
      <c r="AC784" s="94">
        <v>2.3408128160889032</v>
      </c>
      <c r="AE784" s="28">
        <v>0.77700000000000002</v>
      </c>
      <c r="AF784" s="94">
        <f t="shared" si="206"/>
        <v>0.87661186536673563</v>
      </c>
      <c r="AG784" s="94">
        <f t="shared" si="192"/>
        <v>0.87681923901343928</v>
      </c>
      <c r="AH784" s="94">
        <f t="shared" si="193"/>
        <v>0.87678911722202657</v>
      </c>
      <c r="AI784" s="94">
        <f t="shared" si="194"/>
        <v>0.87692304157886181</v>
      </c>
      <c r="AJ784" s="94">
        <f t="shared" si="195"/>
        <v>0.87688843593319055</v>
      </c>
      <c r="AK784" s="94">
        <f t="shared" si="196"/>
        <v>0.87698583162359345</v>
      </c>
      <c r="AL784" s="94">
        <f t="shared" si="197"/>
        <v>0.87695195566548489</v>
      </c>
      <c r="AM784" s="94">
        <f t="shared" si="198"/>
        <v>0.87702790547813947</v>
      </c>
      <c r="AO784" s="28">
        <v>0.77700000000000002</v>
      </c>
      <c r="AP784" s="94">
        <f t="shared" si="207"/>
        <v>0.29078846420628734</v>
      </c>
      <c r="AQ784" s="94">
        <f t="shared" si="199"/>
        <v>0.34754932044492887</v>
      </c>
      <c r="AR784" s="94">
        <f t="shared" si="200"/>
        <v>0.40495664190332586</v>
      </c>
      <c r="AS784" s="94">
        <f t="shared" si="201"/>
        <v>0.4616882171406031</v>
      </c>
      <c r="AT784" s="94">
        <f t="shared" si="202"/>
        <v>0.5190947078872804</v>
      </c>
      <c r="AU784" s="94">
        <f t="shared" si="203"/>
        <v>0.57581153774992277</v>
      </c>
      <c r="AV784" s="94">
        <f t="shared" si="204"/>
        <v>0.63321886516450931</v>
      </c>
      <c r="AW784" s="94">
        <f t="shared" si="205"/>
        <v>0.68992696174071522</v>
      </c>
      <c r="AY784" s="28">
        <v>0.77700000000000002</v>
      </c>
      <c r="AZ784" s="34">
        <f>(((L784-VLOOKUP(AZ$6,Data!$N$4:$Y$11,Data!$W$1,FALSE)/1000)*VLOOKUP(AZ$6,Data!$N$4:$Y$11,Data!$P$1,FALSE)^1.5+VLOOKUP(AZ$6,Data!$N$4:$Y$11,Data!$W$1,FALSE)/1000*(Mannings_n_bot)^1.5)/L784)^0.67</f>
        <v>4.7250336050271687E-2</v>
      </c>
      <c r="BA784" s="34">
        <f>(((M784-VLOOKUP(BA$6,Data!$N$4:$Y$11,Data!$W$1,FALSE)/1000)*VLOOKUP(BA$6,Data!$N$4:$Y$11,Data!$P$1,FALSE)^1.5+VLOOKUP(BA$6,Data!$N$4:$Y$11,Data!$W$1,FALSE)/1000*(Mannings_n_bot)^1.5)/M784)^0.67</f>
        <v>4.7096849017412894E-2</v>
      </c>
      <c r="BB784" s="34">
        <f>(((N784-VLOOKUP(BB$6,Data!$N$4:$Y$11,Data!$W$1,FALSE)/1000)*VLOOKUP(BB$6,Data!$N$4:$Y$11,Data!$P$1,FALSE)^1.5+VLOOKUP(BB$6,Data!$N$4:$Y$11,Data!$W$1,FALSE)/1000*(Mannings_n_bot)^1.5)/N784)^0.67</f>
        <v>4.6899723226400555E-2</v>
      </c>
      <c r="BC784" s="34">
        <f>(((O784-VLOOKUP(BC$6,Data!$N$4:$Y$11,Data!$W$1,FALSE)/1000)*VLOOKUP(BC$6,Data!$N$4:$Y$11,Data!$P$1,FALSE)^1.5+VLOOKUP(BC$6,Data!$N$4:$Y$11,Data!$W$1,FALSE)/1000*(Mannings_n_bot)^1.5)/O784)^0.67</f>
        <v>4.66704467091799E-2</v>
      </c>
      <c r="BD784" s="34">
        <f>(((P784-VLOOKUP(BD$6,Data!$N$4:$Y$11,Data!$W$1,FALSE)/1000)*VLOOKUP(BD$6,Data!$N$4:$Y$11,Data!$P$1,FALSE)^1.5+VLOOKUP(BD$6,Data!$N$4:$Y$11,Data!$W$1,FALSE)/1000*(Mannings_n_bot)^1.5)/P784)^0.67</f>
        <v>4.6415364483418112E-2</v>
      </c>
      <c r="BE784" s="34">
        <f>(((Q784-VLOOKUP(BE$6,Data!$N$4:$Y$11,Data!$W$1,FALSE)/1000)*VLOOKUP(BE$6,Data!$N$4:$Y$11,Data!$P$1,FALSE)^1.5+VLOOKUP(BE$6,Data!$N$4:$Y$11,Data!$W$1,FALSE)/1000*(Mannings_n_bot)^1.5)/Q784)^0.67</f>
        <v>4.6183593343825526E-2</v>
      </c>
      <c r="BF784" s="34">
        <f>(((R784-VLOOKUP(BF$6,Data!$N$4:$Y$11,Data!$W$1,FALSE)/1000)*VLOOKUP(BF$6,Data!$N$4:$Y$11,Data!$P$1,FALSE)^1.5+VLOOKUP(BF$6,Data!$N$4:$Y$11,Data!$W$1,FALSE)/1000*(Mannings_n_bot)^1.5)/R784)^0.67</f>
        <v>4.6030660073463341E-2</v>
      </c>
      <c r="BG784" s="34">
        <f>(((S784-VLOOKUP(BG$6,Data!$N$4:$Y$11,Data!$W$1,FALSE)/1000)*VLOOKUP(BG$6,Data!$N$4:$Y$11,Data!$P$1,FALSE)^1.5+VLOOKUP(BG$6,Data!$N$4:$Y$11,Data!$W$1,FALSE)/1000*(Mannings_n_bot)^1.5)/S784)^0.67</f>
        <v>4.5898872858143626E-2</v>
      </c>
    </row>
    <row r="785" spans="1:59" x14ac:dyDescent="0.25">
      <c r="A785" s="28">
        <v>0.77800000000000002</v>
      </c>
      <c r="B785" s="94">
        <v>0.85105933751574869</v>
      </c>
      <c r="C785" s="94">
        <v>1.2213435663664978</v>
      </c>
      <c r="D785" s="94">
        <v>1.6570276760520029</v>
      </c>
      <c r="E785" s="94">
        <v>2.1603020234710204</v>
      </c>
      <c r="F785" s="94">
        <v>2.7288012612004242</v>
      </c>
      <c r="G785" s="94">
        <v>3.365064307016743</v>
      </c>
      <c r="H785" s="94">
        <v>4.066378356022474</v>
      </c>
      <c r="I785" s="94">
        <v>4.8356295327252417</v>
      </c>
      <c r="K785" s="28">
        <v>0.77800000000000002</v>
      </c>
      <c r="L785" s="94">
        <v>2.926524985520059</v>
      </c>
      <c r="M785" s="94">
        <v>3.5139124841837872</v>
      </c>
      <c r="N785" s="94">
        <v>4.0915774492330463</v>
      </c>
      <c r="O785" s="94">
        <v>4.6788077383033313</v>
      </c>
      <c r="P785" s="94">
        <v>5.2564777418780926</v>
      </c>
      <c r="Q785" s="94">
        <v>5.8436273424916223</v>
      </c>
      <c r="R785" s="94">
        <v>6.4213072839297167</v>
      </c>
      <c r="S785" s="94">
        <v>7.0084084390440582</v>
      </c>
      <c r="U785" s="28">
        <v>0.77800000000000002</v>
      </c>
      <c r="V785" s="94">
        <v>0.97720549108774402</v>
      </c>
      <c r="W785" s="94">
        <v>1.1723535293570448</v>
      </c>
      <c r="X785" s="94">
        <v>1.3652482871154268</v>
      </c>
      <c r="Y785" s="94">
        <v>1.5603404554673652</v>
      </c>
      <c r="Z785" s="94">
        <v>1.7532352330525336</v>
      </c>
      <c r="AA785" s="94">
        <v>1.9482989754564424</v>
      </c>
      <c r="AB785" s="94">
        <v>2.1411962781995402</v>
      </c>
      <c r="AC785" s="94">
        <v>2.3362430605918072</v>
      </c>
      <c r="AE785" s="28">
        <v>0.77800000000000002</v>
      </c>
      <c r="AF785" s="94">
        <f t="shared" si="206"/>
        <v>0.87741988808648064</v>
      </c>
      <c r="AG785" s="94">
        <f t="shared" si="192"/>
        <v>0.87762608807105491</v>
      </c>
      <c r="AH785" s="94">
        <f t="shared" si="193"/>
        <v>0.87759613673082548</v>
      </c>
      <c r="AI785" s="94">
        <f t="shared" si="194"/>
        <v>0.87772930331741372</v>
      </c>
      <c r="AJ785" s="94">
        <f t="shared" si="195"/>
        <v>0.8776948934594655</v>
      </c>
      <c r="AK785" s="94">
        <f t="shared" si="196"/>
        <v>0.87779173814777178</v>
      </c>
      <c r="AL785" s="94">
        <f t="shared" si="197"/>
        <v>0.87775805382686223</v>
      </c>
      <c r="AM785" s="94">
        <f t="shared" si="198"/>
        <v>0.87783357400598139</v>
      </c>
      <c r="AO785" s="28">
        <v>0.77800000000000002</v>
      </c>
      <c r="AP785" s="94">
        <f t="shared" si="207"/>
        <v>0.29080884042563915</v>
      </c>
      <c r="AQ785" s="94">
        <f t="shared" si="199"/>
        <v>0.34757370078617422</v>
      </c>
      <c r="AR785" s="94">
        <f t="shared" si="200"/>
        <v>0.40498504467087815</v>
      </c>
      <c r="AS785" s="94">
        <f t="shared" si="201"/>
        <v>0.46172062292399457</v>
      </c>
      <c r="AT785" s="94">
        <f t="shared" si="202"/>
        <v>0.5191311359430294</v>
      </c>
      <c r="AU785" s="94">
        <f t="shared" si="203"/>
        <v>0.57585196827112139</v>
      </c>
      <c r="AV785" s="94">
        <f t="shared" si="204"/>
        <v>0.63326331792269075</v>
      </c>
      <c r="AW785" s="94">
        <f t="shared" si="205"/>
        <v>0.68997541664178719</v>
      </c>
      <c r="AY785" s="28">
        <v>0.77800000000000002</v>
      </c>
      <c r="AZ785" s="34">
        <f>(((L785-VLOOKUP(AZ$6,Data!$N$4:$Y$11,Data!$W$1,FALSE)/1000)*VLOOKUP(AZ$6,Data!$N$4:$Y$11,Data!$P$1,FALSE)^1.5+VLOOKUP(AZ$6,Data!$N$4:$Y$11,Data!$W$1,FALSE)/1000*(Mannings_n_bot)^1.5)/L785)^0.67</f>
        <v>4.7238743686192221E-2</v>
      </c>
      <c r="BA785" s="34">
        <f>(((M785-VLOOKUP(BA$6,Data!$N$4:$Y$11,Data!$W$1,FALSE)/1000)*VLOOKUP(BA$6,Data!$N$4:$Y$11,Data!$P$1,FALSE)^1.5+VLOOKUP(BA$6,Data!$N$4:$Y$11,Data!$W$1,FALSE)/1000*(Mannings_n_bot)^1.5)/M785)^0.67</f>
        <v>4.7085043065984357E-2</v>
      </c>
      <c r="BB785" s="34">
        <f>(((N785-VLOOKUP(BB$6,Data!$N$4:$Y$11,Data!$W$1,FALSE)/1000)*VLOOKUP(BB$6,Data!$N$4:$Y$11,Data!$P$1,FALSE)^1.5+VLOOKUP(BB$6,Data!$N$4:$Y$11,Data!$W$1,FALSE)/1000*(Mannings_n_bot)^1.5)/N785)^0.67</f>
        <v>4.6887718754897091E-2</v>
      </c>
      <c r="BC785" s="34">
        <f>(((O785-VLOOKUP(BC$6,Data!$N$4:$Y$11,Data!$W$1,FALSE)/1000)*VLOOKUP(BC$6,Data!$N$4:$Y$11,Data!$P$1,FALSE)^1.5+VLOOKUP(BC$6,Data!$N$4:$Y$11,Data!$W$1,FALSE)/1000*(Mannings_n_bot)^1.5)/O785)^0.67</f>
        <v>4.6658165386291001E-2</v>
      </c>
      <c r="BD785" s="34">
        <f>(((P785-VLOOKUP(BD$6,Data!$N$4:$Y$11,Data!$W$1,FALSE)/1000)*VLOOKUP(BD$6,Data!$N$4:$Y$11,Data!$P$1,FALSE)^1.5+VLOOKUP(BD$6,Data!$N$4:$Y$11,Data!$W$1,FALSE)/1000*(Mannings_n_bot)^1.5)/P785)^0.67</f>
        <v>4.6402823292263563E-2</v>
      </c>
      <c r="BE785" s="34">
        <f>(((Q785-VLOOKUP(BE$6,Data!$N$4:$Y$11,Data!$W$1,FALSE)/1000)*VLOOKUP(BE$6,Data!$N$4:$Y$11,Data!$P$1,FALSE)^1.5+VLOOKUP(BE$6,Data!$N$4:$Y$11,Data!$W$1,FALSE)/1000*(Mannings_n_bot)^1.5)/Q785)^0.67</f>
        <v>4.6170779318750944E-2</v>
      </c>
      <c r="BF785" s="34">
        <f>(((R785-VLOOKUP(BF$6,Data!$N$4:$Y$11,Data!$W$1,FALSE)/1000)*VLOOKUP(BF$6,Data!$N$4:$Y$11,Data!$P$1,FALSE)^1.5+VLOOKUP(BF$6,Data!$N$4:$Y$11,Data!$W$1,FALSE)/1000*(Mannings_n_bot)^1.5)/R785)^0.67</f>
        <v>4.601769300938921E-2</v>
      </c>
      <c r="BG785" s="34">
        <f>(((S785-VLOOKUP(BG$6,Data!$N$4:$Y$11,Data!$W$1,FALSE)/1000)*VLOOKUP(BG$6,Data!$N$4:$Y$11,Data!$P$1,FALSE)^1.5+VLOOKUP(BG$6,Data!$N$4:$Y$11,Data!$W$1,FALSE)/1000*(Mannings_n_bot)^1.5)/S785)^0.67</f>
        <v>4.588574352417106E-2</v>
      </c>
    </row>
    <row r="786" spans="1:59" x14ac:dyDescent="0.25">
      <c r="A786" s="28">
        <v>0.77900000000000003</v>
      </c>
      <c r="B786" s="94">
        <v>0.85184155484431456</v>
      </c>
      <c r="C786" s="94">
        <v>1.2224642187647863</v>
      </c>
      <c r="D786" s="94">
        <v>1.6585484671797575</v>
      </c>
      <c r="E786" s="94">
        <v>2.1622825452938188</v>
      </c>
      <c r="F786" s="94">
        <v>2.7313036785415488</v>
      </c>
      <c r="G786" s="94">
        <v>3.368147749809085</v>
      </c>
      <c r="H786" s="94">
        <v>4.070105450765193</v>
      </c>
      <c r="I786" s="94">
        <v>4.8400589473447182</v>
      </c>
      <c r="K786" s="28">
        <v>0.77900000000000003</v>
      </c>
      <c r="L786" s="94">
        <v>2.929020035333092</v>
      </c>
      <c r="M786" s="94">
        <v>3.5169025862312338</v>
      </c>
      <c r="N786" s="94">
        <v>4.0950600757793056</v>
      </c>
      <c r="O786" s="94">
        <v>4.6827852595159163</v>
      </c>
      <c r="P786" s="94">
        <v>5.2609477828991018</v>
      </c>
      <c r="Q786" s="94">
        <v>5.8485921987095919</v>
      </c>
      <c r="R786" s="94">
        <v>6.4267646643719214</v>
      </c>
      <c r="S786" s="94">
        <v>7.014360587569783</v>
      </c>
      <c r="U786" s="28">
        <v>0.77900000000000003</v>
      </c>
      <c r="V786" s="94">
        <v>0.97529308826076033</v>
      </c>
      <c r="W786" s="94">
        <v>1.1700560172537098</v>
      </c>
      <c r="X786" s="94">
        <v>1.3625732936090664</v>
      </c>
      <c r="Y786" s="94">
        <v>1.5572804471381687</v>
      </c>
      <c r="Z786" s="94">
        <v>1.7497977385511978</v>
      </c>
      <c r="AA786" s="94">
        <v>1.9444765148869156</v>
      </c>
      <c r="AB786" s="94">
        <v>2.1369963244891439</v>
      </c>
      <c r="AC786" s="94">
        <v>2.331658170202469</v>
      </c>
      <c r="AE786" s="28">
        <v>0.77900000000000003</v>
      </c>
      <c r="AF786" s="94">
        <f t="shared" si="206"/>
        <v>0.87822633366628355</v>
      </c>
      <c r="AG786" s="94">
        <f t="shared" si="192"/>
        <v>0.87843136007434819</v>
      </c>
      <c r="AH786" s="94">
        <f t="shared" si="193"/>
        <v>0.87840157917320638</v>
      </c>
      <c r="AI786" s="94">
        <f t="shared" si="194"/>
        <v>0.87853398804243965</v>
      </c>
      <c r="AJ786" s="94">
        <f t="shared" si="195"/>
        <v>0.87849977395876688</v>
      </c>
      <c r="AK786" s="94">
        <f t="shared" si="196"/>
        <v>0.87859606768243337</v>
      </c>
      <c r="AL786" s="94">
        <f t="shared" si="197"/>
        <v>0.87856257498583212</v>
      </c>
      <c r="AM786" s="94">
        <f t="shared" si="198"/>
        <v>0.87863766556011202</v>
      </c>
      <c r="AO786" s="28">
        <v>0.77900000000000003</v>
      </c>
      <c r="AP786" s="94">
        <f t="shared" si="207"/>
        <v>0.29082817617102508</v>
      </c>
      <c r="AQ786" s="94">
        <f t="shared" si="199"/>
        <v>0.34759683806732833</v>
      </c>
      <c r="AR786" s="94">
        <f t="shared" si="200"/>
        <v>0.40501199896661572</v>
      </c>
      <c r="AS786" s="94">
        <f t="shared" si="201"/>
        <v>0.46175137775105773</v>
      </c>
      <c r="AT786" s="94">
        <f t="shared" si="202"/>
        <v>0.51916570763537107</v>
      </c>
      <c r="AU786" s="94">
        <f t="shared" si="203"/>
        <v>0.57589033999536143</v>
      </c>
      <c r="AV786" s="94">
        <f t="shared" si="204"/>
        <v>0.63330550647492223</v>
      </c>
      <c r="AW786" s="94">
        <f t="shared" si="205"/>
        <v>0.69002140493344954</v>
      </c>
      <c r="AY786" s="28">
        <v>0.77900000000000003</v>
      </c>
      <c r="AZ786" s="34">
        <f>(((L786-VLOOKUP(AZ$6,Data!$N$4:$Y$11,Data!$W$1,FALSE)/1000)*VLOOKUP(AZ$6,Data!$N$4:$Y$11,Data!$P$1,FALSE)^1.5+VLOOKUP(AZ$6,Data!$N$4:$Y$11,Data!$W$1,FALSE)/1000*(Mannings_n_bot)^1.5)/L786)^0.67</f>
        <v>4.7227147018348452E-2</v>
      </c>
      <c r="BA786" s="34">
        <f>(((M786-VLOOKUP(BA$6,Data!$N$4:$Y$11,Data!$W$1,FALSE)/1000)*VLOOKUP(BA$6,Data!$N$4:$Y$11,Data!$P$1,FALSE)^1.5+VLOOKUP(BA$6,Data!$N$4:$Y$11,Data!$W$1,FALSE)/1000*(Mannings_n_bot)^1.5)/M786)^0.67</f>
        <v>4.7073232629565302E-2</v>
      </c>
      <c r="BB786" s="34">
        <f>(((N786-VLOOKUP(BB$6,Data!$N$4:$Y$11,Data!$W$1,FALSE)/1000)*VLOOKUP(BB$6,Data!$N$4:$Y$11,Data!$P$1,FALSE)^1.5+VLOOKUP(BB$6,Data!$N$4:$Y$11,Data!$W$1,FALSE)/1000*(Mannings_n_bot)^1.5)/N786)^0.67</f>
        <v>4.687570970217815E-2</v>
      </c>
      <c r="BC786" s="34">
        <f>(((O786-VLOOKUP(BC$6,Data!$N$4:$Y$11,Data!$W$1,FALSE)/1000)*VLOOKUP(BC$6,Data!$N$4:$Y$11,Data!$P$1,FALSE)^1.5+VLOOKUP(BC$6,Data!$N$4:$Y$11,Data!$W$1,FALSE)/1000*(Mannings_n_bot)^1.5)/O786)^0.67</f>
        <v>4.6645879285262024E-2</v>
      </c>
      <c r="BD786" s="34">
        <f>(((P786-VLOOKUP(BD$6,Data!$N$4:$Y$11,Data!$W$1,FALSE)/1000)*VLOOKUP(BD$6,Data!$N$4:$Y$11,Data!$P$1,FALSE)^1.5+VLOOKUP(BD$6,Data!$N$4:$Y$11,Data!$W$1,FALSE)/1000*(Mannings_n_bot)^1.5)/P786)^0.67</f>
        <v>4.639027719090253E-2</v>
      </c>
      <c r="BE786" s="34">
        <f>(((Q786-VLOOKUP(BE$6,Data!$N$4:$Y$11,Data!$W$1,FALSE)/1000)*VLOOKUP(BE$6,Data!$N$4:$Y$11,Data!$P$1,FALSE)^1.5+VLOOKUP(BE$6,Data!$N$4:$Y$11,Data!$W$1,FALSE)/1000*(Mannings_n_bot)^1.5)/Q786)^0.67</f>
        <v>4.6157960194480797E-2</v>
      </c>
      <c r="BF786" s="34">
        <f>(((R786-VLOOKUP(BF$6,Data!$N$4:$Y$11,Data!$W$1,FALSE)/1000)*VLOOKUP(BF$6,Data!$N$4:$Y$11,Data!$P$1,FALSE)^1.5+VLOOKUP(BF$6,Data!$N$4:$Y$11,Data!$W$1,FALSE)/1000*(Mannings_n_bot)^1.5)/R786)^0.67</f>
        <v>4.600472077083706E-2</v>
      </c>
      <c r="BG786" s="34">
        <f>(((S786-VLOOKUP(BG$6,Data!$N$4:$Y$11,Data!$W$1,FALSE)/1000)*VLOOKUP(BG$6,Data!$N$4:$Y$11,Data!$P$1,FALSE)^1.5+VLOOKUP(BG$6,Data!$N$4:$Y$11,Data!$W$1,FALSE)/1000*(Mannings_n_bot)^1.5)/S786)^0.67</f>
        <v>4.5872608893834189E-2</v>
      </c>
    </row>
    <row r="787" spans="1:59" x14ac:dyDescent="0.25">
      <c r="A787" s="28">
        <v>0.78</v>
      </c>
      <c r="B787" s="94">
        <v>0.85262223730599263</v>
      </c>
      <c r="C787" s="94">
        <v>1.2235826691596965</v>
      </c>
      <c r="D787" s="94">
        <v>1.6600662706638993</v>
      </c>
      <c r="E787" s="94">
        <v>2.1642591728136762</v>
      </c>
      <c r="F787" s="94">
        <v>2.7338011765210171</v>
      </c>
      <c r="G787" s="94">
        <v>3.3712251270599984</v>
      </c>
      <c r="H787" s="94">
        <v>4.0738252154898706</v>
      </c>
      <c r="I787" s="94">
        <v>4.8444796462468895</v>
      </c>
      <c r="K787" s="28">
        <v>0.78</v>
      </c>
      <c r="L787" s="94">
        <v>2.9315199905669349</v>
      </c>
      <c r="M787" s="94">
        <v>3.519898575197117</v>
      </c>
      <c r="N787" s="94">
        <v>4.098549557537809</v>
      </c>
      <c r="O787" s="94">
        <v>4.6867706171566113</v>
      </c>
      <c r="P787" s="94">
        <v>5.2654266286465914</v>
      </c>
      <c r="Q787" s="94">
        <v>5.8535668407259616</v>
      </c>
      <c r="R787" s="94">
        <v>6.4322327989261563</v>
      </c>
      <c r="S787" s="94">
        <v>7.0203244711933177</v>
      </c>
      <c r="U787" s="28">
        <v>0.78</v>
      </c>
      <c r="V787" s="94">
        <v>0.97337428989633101</v>
      </c>
      <c r="W787" s="94">
        <v>1.1677508488262831</v>
      </c>
      <c r="X787" s="94">
        <v>1.3598893812558113</v>
      </c>
      <c r="Y787" s="94">
        <v>1.5542102596072931</v>
      </c>
      <c r="Z787" s="94">
        <v>1.7463488023511502</v>
      </c>
      <c r="AA787" s="94">
        <v>1.9406413524798631</v>
      </c>
      <c r="AB787" s="94">
        <v>2.1327824064394356</v>
      </c>
      <c r="AC787" s="94">
        <v>2.327058055462242</v>
      </c>
      <c r="AE787" s="28">
        <v>0.78</v>
      </c>
      <c r="AF787" s="94">
        <f t="shared" si="206"/>
        <v>0.87903119683852271</v>
      </c>
      <c r="AG787" s="94">
        <f t="shared" si="192"/>
        <v>0.87923504977462374</v>
      </c>
      <c r="AH787" s="94">
        <f t="shared" si="193"/>
        <v>0.87920543929772343</v>
      </c>
      <c r="AI787" s="94">
        <f t="shared" si="194"/>
        <v>0.87933709051472031</v>
      </c>
      <c r="AJ787" s="94">
        <f t="shared" si="195"/>
        <v>0.87930307218871584</v>
      </c>
      <c r="AK787" s="94">
        <f t="shared" si="196"/>
        <v>0.87939881499409189</v>
      </c>
      <c r="AL787" s="94">
        <f t="shared" si="197"/>
        <v>0.87936551390581508</v>
      </c>
      <c r="AM787" s="94">
        <f t="shared" si="198"/>
        <v>0.87944017491088744</v>
      </c>
      <c r="AO787" s="28">
        <v>0.78</v>
      </c>
      <c r="AP787" s="94">
        <f t="shared" si="207"/>
        <v>0.29084646874302966</v>
      </c>
      <c r="AQ787" s="94">
        <f t="shared" si="199"/>
        <v>0.34761872906840074</v>
      </c>
      <c r="AR787" s="94">
        <f t="shared" si="200"/>
        <v>0.40503750103760583</v>
      </c>
      <c r="AS787" s="94">
        <f t="shared" si="201"/>
        <v>0.46178047734853678</v>
      </c>
      <c r="AT787" s="94">
        <f t="shared" si="202"/>
        <v>0.51919841815813217</v>
      </c>
      <c r="AU787" s="94">
        <f t="shared" si="203"/>
        <v>0.57592664759627099</v>
      </c>
      <c r="AV787" s="94">
        <f t="shared" si="204"/>
        <v>0.63334542496191748</v>
      </c>
      <c r="AW787" s="94">
        <f t="shared" si="205"/>
        <v>0.69006492023628974</v>
      </c>
      <c r="AY787" s="28">
        <v>0.78</v>
      </c>
      <c r="AZ787" s="34">
        <f>(((L787-VLOOKUP(AZ$6,Data!$N$4:$Y$11,Data!$W$1,FALSE)/1000)*VLOOKUP(AZ$6,Data!$N$4:$Y$11,Data!$P$1,FALSE)^1.5+VLOOKUP(AZ$6,Data!$N$4:$Y$11,Data!$W$1,FALSE)/1000*(Mannings_n_bot)^1.5)/L787)^0.67</f>
        <v>4.7215545945859132E-2</v>
      </c>
      <c r="BA787" s="34">
        <f>(((M787-VLOOKUP(BA$6,Data!$N$4:$Y$11,Data!$W$1,FALSE)/1000)*VLOOKUP(BA$6,Data!$N$4:$Y$11,Data!$P$1,FALSE)^1.5+VLOOKUP(BA$6,Data!$N$4:$Y$11,Data!$W$1,FALSE)/1000*(Mannings_n_bot)^1.5)/M787)^0.67</f>
        <v>4.7061417605381226E-2</v>
      </c>
      <c r="BB787" s="34">
        <f>(((N787-VLOOKUP(BB$6,Data!$N$4:$Y$11,Data!$W$1,FALSE)/1000)*VLOOKUP(BB$6,Data!$N$4:$Y$11,Data!$P$1,FALSE)^1.5+VLOOKUP(BB$6,Data!$N$4:$Y$11,Data!$W$1,FALSE)/1000*(Mannings_n_bot)^1.5)/N787)^0.67</f>
        <v>4.6863695963682048E-2</v>
      </c>
      <c r="BC787" s="34">
        <f>(((O787-VLOOKUP(BC$6,Data!$N$4:$Y$11,Data!$W$1,FALSE)/1000)*VLOOKUP(BC$6,Data!$N$4:$Y$11,Data!$P$1,FALSE)^1.5+VLOOKUP(BC$6,Data!$N$4:$Y$11,Data!$W$1,FALSE)/1000*(Mannings_n_bot)^1.5)/O787)^0.67</f>
        <v>4.6633588299052647E-2</v>
      </c>
      <c r="BD787" s="34">
        <f>(((P787-VLOOKUP(BD$6,Data!$N$4:$Y$11,Data!$W$1,FALSE)/1000)*VLOOKUP(BD$6,Data!$N$4:$Y$11,Data!$P$1,FALSE)^1.5+VLOOKUP(BD$6,Data!$N$4:$Y$11,Data!$W$1,FALSE)/1000*(Mannings_n_bot)^1.5)/P787)^0.67</f>
        <v>4.6377726069945703E-2</v>
      </c>
      <c r="BE787" s="34">
        <f>(((Q787-VLOOKUP(BE$6,Data!$N$4:$Y$11,Data!$W$1,FALSE)/1000)*VLOOKUP(BE$6,Data!$N$4:$Y$11,Data!$P$1,FALSE)^1.5+VLOOKUP(BE$6,Data!$N$4:$Y$11,Data!$W$1,FALSE)/1000*(Mannings_n_bot)^1.5)/Q787)^0.67</f>
        <v>4.6145135859167657E-2</v>
      </c>
      <c r="BF787" s="34">
        <f>(((R787-VLOOKUP(BF$6,Data!$N$4:$Y$11,Data!$W$1,FALSE)/1000)*VLOOKUP(BF$6,Data!$N$4:$Y$11,Data!$P$1,FALSE)^1.5+VLOOKUP(BF$6,Data!$N$4:$Y$11,Data!$W$1,FALSE)/1000*(Mannings_n_bot)^1.5)/R787)^0.67</f>
        <v>4.5991743244568853E-2</v>
      </c>
      <c r="BG787" s="34">
        <f>(((S787-VLOOKUP(BG$6,Data!$N$4:$Y$11,Data!$W$1,FALSE)/1000)*VLOOKUP(BG$6,Data!$N$4:$Y$11,Data!$P$1,FALSE)^1.5+VLOOKUP(BG$6,Data!$N$4:$Y$11,Data!$W$1,FALSE)/1000*(Mannings_n_bot)^1.5)/S787)^0.67</f>
        <v>4.5859468852429544E-2</v>
      </c>
    </row>
    <row r="788" spans="1:59" x14ac:dyDescent="0.25">
      <c r="A788" s="28">
        <v>0.78100000000000003</v>
      </c>
      <c r="B788" s="94">
        <v>0.85340137976122366</v>
      </c>
      <c r="C788" s="94">
        <v>1.2246989102036807</v>
      </c>
      <c r="D788" s="94">
        <v>1.6615810765302763</v>
      </c>
      <c r="E788" s="94">
        <v>2.1662318930592503</v>
      </c>
      <c r="F788" s="94">
        <v>2.736293738743484</v>
      </c>
      <c r="G788" s="94">
        <v>3.3742964185877473</v>
      </c>
      <c r="H788" s="94">
        <v>4.0775376257933731</v>
      </c>
      <c r="I788" s="94">
        <v>4.8488916004530314</v>
      </c>
      <c r="K788" s="28">
        <v>0.78100000000000003</v>
      </c>
      <c r="L788" s="94">
        <v>2.9340248870716605</v>
      </c>
      <c r="M788" s="94">
        <v>3.5229004940673248</v>
      </c>
      <c r="N788" s="94">
        <v>4.1020459445711586</v>
      </c>
      <c r="O788" s="94">
        <v>4.6907638684217288</v>
      </c>
      <c r="P788" s="94">
        <v>5.269914343393542</v>
      </c>
      <c r="Q788" s="94">
        <v>5.8585513399463505</v>
      </c>
      <c r="R788" s="94">
        <v>6.4377117660747816</v>
      </c>
      <c r="S788" s="94">
        <v>7.0263001755290277</v>
      </c>
      <c r="U788" s="28">
        <v>0.78100000000000003</v>
      </c>
      <c r="V788" s="94">
        <v>0.97144905809721371</v>
      </c>
      <c r="W788" s="94">
        <v>1.165437978643479</v>
      </c>
      <c r="X788" s="94">
        <v>1.3571964971434927</v>
      </c>
      <c r="Y788" s="94">
        <v>1.5511298324309424</v>
      </c>
      <c r="Z788" s="94">
        <v>1.74288835652775</v>
      </c>
      <c r="AA788" s="94">
        <v>1.9367934127802451</v>
      </c>
      <c r="AB788" s="94">
        <v>2.1285544411144381</v>
      </c>
      <c r="AC788" s="94">
        <v>2.3224426259054791</v>
      </c>
      <c r="AE788" s="28">
        <v>0.78100000000000003</v>
      </c>
      <c r="AF788" s="94">
        <f t="shared" si="206"/>
        <v>0.879834472304447</v>
      </c>
      <c r="AG788" s="94">
        <f t="shared" si="192"/>
        <v>0.88003715189212273</v>
      </c>
      <c r="AH788" s="94">
        <f t="shared" si="193"/>
        <v>0.88000771182185955</v>
      </c>
      <c r="AI788" s="94">
        <f t="shared" si="194"/>
        <v>0.88013860546400768</v>
      </c>
      <c r="AJ788" s="94">
        <f t="shared" si="195"/>
        <v>0.88010478287589389</v>
      </c>
      <c r="AK788" s="94">
        <f t="shared" si="196"/>
        <v>0.88019997481825329</v>
      </c>
      <c r="AL788" s="94">
        <f t="shared" si="197"/>
        <v>0.88016686531921295</v>
      </c>
      <c r="AM788" s="94">
        <f t="shared" si="198"/>
        <v>0.88024109679766926</v>
      </c>
      <c r="AO788" s="28">
        <v>0.78100000000000003</v>
      </c>
      <c r="AP788" s="94">
        <f t="shared" si="207"/>
        <v>0.29086371541073441</v>
      </c>
      <c r="AQ788" s="94">
        <f t="shared" si="199"/>
        <v>0.34763937053178545</v>
      </c>
      <c r="AR788" s="94">
        <f t="shared" si="200"/>
        <v>0.40506154708708009</v>
      </c>
      <c r="AS788" s="94">
        <f t="shared" si="201"/>
        <v>0.46180791739323013</v>
      </c>
      <c r="AT788" s="94">
        <f t="shared" si="202"/>
        <v>0.51922926264897462</v>
      </c>
      <c r="AU788" s="94">
        <f t="shared" si="203"/>
        <v>0.57596088568520543</v>
      </c>
      <c r="AV788" s="94">
        <f t="shared" si="204"/>
        <v>0.63338306745589823</v>
      </c>
      <c r="AW788" s="94">
        <f t="shared" si="205"/>
        <v>0.69010595609629588</v>
      </c>
      <c r="AY788" s="28">
        <v>0.78100000000000003</v>
      </c>
      <c r="AZ788" s="34">
        <f>(((L788-VLOOKUP(AZ$6,Data!$N$4:$Y$11,Data!$W$1,FALSE)/1000)*VLOOKUP(AZ$6,Data!$N$4:$Y$11,Data!$P$1,FALSE)^1.5+VLOOKUP(AZ$6,Data!$N$4:$Y$11,Data!$W$1,FALSE)/1000*(Mannings_n_bot)^1.5)/L788)^0.67</f>
        <v>4.7203940366855497E-2</v>
      </c>
      <c r="BA788" s="34">
        <f>(((M788-VLOOKUP(BA$6,Data!$N$4:$Y$11,Data!$W$1,FALSE)/1000)*VLOOKUP(BA$6,Data!$N$4:$Y$11,Data!$P$1,FALSE)^1.5+VLOOKUP(BA$6,Data!$N$4:$Y$11,Data!$W$1,FALSE)/1000*(Mannings_n_bot)^1.5)/M788)^0.67</f>
        <v>4.7049597889648707E-2</v>
      </c>
      <c r="BB788" s="34">
        <f>(((N788-VLOOKUP(BB$6,Data!$N$4:$Y$11,Data!$W$1,FALSE)/1000)*VLOOKUP(BB$6,Data!$N$4:$Y$11,Data!$P$1,FALSE)^1.5+VLOOKUP(BB$6,Data!$N$4:$Y$11,Data!$W$1,FALSE)/1000*(Mannings_n_bot)^1.5)/N788)^0.67</f>
        <v>4.6851677433820176E-2</v>
      </c>
      <c r="BC788" s="34">
        <f>(((O788-VLOOKUP(BC$6,Data!$N$4:$Y$11,Data!$W$1,FALSE)/1000)*VLOOKUP(BC$6,Data!$N$4:$Y$11,Data!$P$1,FALSE)^1.5+VLOOKUP(BC$6,Data!$N$4:$Y$11,Data!$W$1,FALSE)/1000*(Mannings_n_bot)^1.5)/O788)^0.67</f>
        <v>4.6621292319568922E-2</v>
      </c>
      <c r="BD788" s="34">
        <f>(((P788-VLOOKUP(BD$6,Data!$N$4:$Y$11,Data!$W$1,FALSE)/1000)*VLOOKUP(BD$6,Data!$N$4:$Y$11,Data!$P$1,FALSE)^1.5+VLOOKUP(BD$6,Data!$N$4:$Y$11,Data!$W$1,FALSE)/1000*(Mannings_n_bot)^1.5)/P788)^0.67</f>
        <v>4.6365169818926598E-2</v>
      </c>
      <c r="BE788" s="34">
        <f>(((Q788-VLOOKUP(BE$6,Data!$N$4:$Y$11,Data!$W$1,FALSE)/1000)*VLOOKUP(BE$6,Data!$N$4:$Y$11,Data!$P$1,FALSE)^1.5+VLOOKUP(BE$6,Data!$N$4:$Y$11,Data!$W$1,FALSE)/1000*(Mannings_n_bot)^1.5)/Q788)^0.67</f>
        <v>4.6132306199860529E-2</v>
      </c>
      <c r="BF788" s="34">
        <f>(((R788-VLOOKUP(BF$6,Data!$N$4:$Y$11,Data!$W$1,FALSE)/1000)*VLOOKUP(BF$6,Data!$N$4:$Y$11,Data!$P$1,FALSE)^1.5+VLOOKUP(BF$6,Data!$N$4:$Y$11,Data!$W$1,FALSE)/1000*(Mannings_n_bot)^1.5)/R788)^0.67</f>
        <v>4.5978760316229238E-2</v>
      </c>
      <c r="BG788" s="34">
        <f>(((S788-VLOOKUP(BG$6,Data!$N$4:$Y$11,Data!$W$1,FALSE)/1000)*VLOOKUP(BG$6,Data!$N$4:$Y$11,Data!$P$1,FALSE)^1.5+VLOOKUP(BG$6,Data!$N$4:$Y$11,Data!$W$1,FALSE)/1000*(Mannings_n_bot)^1.5)/S788)^0.67</f>
        <v>4.5846323284120416E-2</v>
      </c>
    </row>
    <row r="789" spans="1:59" x14ac:dyDescent="0.25">
      <c r="A789" s="28">
        <v>0.78200000000000003</v>
      </c>
      <c r="B789" s="94">
        <v>0.85417897703991119</v>
      </c>
      <c r="C789" s="94">
        <v>1.2258129345054776</v>
      </c>
      <c r="D789" s="94">
        <v>1.6630928747454043</v>
      </c>
      <c r="E789" s="94">
        <v>2.1682006929819697</v>
      </c>
      <c r="F789" s="94">
        <v>2.7387813487160098</v>
      </c>
      <c r="G789" s="94">
        <v>3.3773616040903893</v>
      </c>
      <c r="H789" s="94">
        <v>4.0812426571272447</v>
      </c>
      <c r="I789" s="94">
        <v>4.8532947808117681</v>
      </c>
      <c r="K789" s="28">
        <v>0.78200000000000003</v>
      </c>
      <c r="L789" s="94">
        <v>2.9365347611068837</v>
      </c>
      <c r="M789" s="94">
        <v>3.5259083863188696</v>
      </c>
      <c r="N789" s="94">
        <v>4.1055492875139157</v>
      </c>
      <c r="O789" s="94">
        <v>4.6947650711610889</v>
      </c>
      <c r="P789" s="94">
        <v>5.2744109921472813</v>
      </c>
      <c r="Q789" s="94">
        <v>5.8635457685922763</v>
      </c>
      <c r="R789" s="94">
        <v>6.4432016451968881</v>
      </c>
      <c r="S789" s="94">
        <v>7.0322877871695493</v>
      </c>
      <c r="U789" s="28">
        <v>0.78200000000000003</v>
      </c>
      <c r="V789" s="94">
        <v>0.96951735453757781</v>
      </c>
      <c r="W789" s="94">
        <v>1.1631173607602499</v>
      </c>
      <c r="X789" s="94">
        <v>1.3544945877615824</v>
      </c>
      <c r="Y789" s="94">
        <v>1.5480391044818229</v>
      </c>
      <c r="Z789" s="94">
        <v>1.7394163323882543</v>
      </c>
      <c r="AA789" s="94">
        <v>1.9329326194797862</v>
      </c>
      <c r="AB789" s="94">
        <v>2.12431234464034</v>
      </c>
      <c r="AC789" s="94">
        <v>2.3178117900435748</v>
      </c>
      <c r="AE789" s="28">
        <v>0.78200000000000003</v>
      </c>
      <c r="AF789" s="94">
        <f t="shared" si="206"/>
        <v>0.88063615473382262</v>
      </c>
      <c r="AG789" s="94">
        <f t="shared" si="192"/>
        <v>0.88083766111567452</v>
      </c>
      <c r="AH789" s="94">
        <f t="shared" si="193"/>
        <v>0.880808391431674</v>
      </c>
      <c r="AI789" s="94">
        <f t="shared" si="194"/>
        <v>0.88093852758867586</v>
      </c>
      <c r="AJ789" s="94">
        <f t="shared" si="195"/>
        <v>0.8809049007154921</v>
      </c>
      <c r="AK789" s="94">
        <f t="shared" si="196"/>
        <v>0.88099954185906704</v>
      </c>
      <c r="AL789" s="94">
        <f t="shared" si="197"/>
        <v>0.88096662392705871</v>
      </c>
      <c r="AM789" s="94">
        <f t="shared" si="198"/>
        <v>0.8810404259284772</v>
      </c>
      <c r="AO789" s="28">
        <v>0.78200000000000003</v>
      </c>
      <c r="AP789" s="94">
        <f t="shared" si="207"/>
        <v>0.29087991341125519</v>
      </c>
      <c r="AQ789" s="94">
        <f t="shared" si="199"/>
        <v>0.3476587591617078</v>
      </c>
      <c r="AR789" s="94">
        <f t="shared" si="200"/>
        <v>0.40508413327379089</v>
      </c>
      <c r="AS789" s="94">
        <f t="shared" si="201"/>
        <v>0.46183369351125803</v>
      </c>
      <c r="AT789" s="94">
        <f t="shared" si="202"/>
        <v>0.51925823618857136</v>
      </c>
      <c r="AU789" s="94">
        <f t="shared" si="203"/>
        <v>0.57599304881033242</v>
      </c>
      <c r="AV789" s="94">
        <f t="shared" si="204"/>
        <v>0.63341842795958814</v>
      </c>
      <c r="AW789" s="94">
        <f t="shared" si="205"/>
        <v>0.69014450598376154</v>
      </c>
      <c r="AY789" s="28">
        <v>0.78200000000000003</v>
      </c>
      <c r="AZ789" s="34">
        <f>(((L789-VLOOKUP(AZ$6,Data!$N$4:$Y$11,Data!$W$1,FALSE)/1000)*VLOOKUP(AZ$6,Data!$N$4:$Y$11,Data!$P$1,FALSE)^1.5+VLOOKUP(AZ$6,Data!$N$4:$Y$11,Data!$W$1,FALSE)/1000*(Mannings_n_bot)^1.5)/L789)^0.67</f>
        <v>4.7192330178464643E-2</v>
      </c>
      <c r="BA789" s="34">
        <f>(((M789-VLOOKUP(BA$6,Data!$N$4:$Y$11,Data!$W$1,FALSE)/1000)*VLOOKUP(BA$6,Data!$N$4:$Y$11,Data!$P$1,FALSE)^1.5+VLOOKUP(BA$6,Data!$N$4:$Y$11,Data!$W$1,FALSE)/1000*(Mannings_n_bot)^1.5)/M789)^0.67</f>
        <v>4.7037773377558295E-2</v>
      </c>
      <c r="BB789" s="34">
        <f>(((N789-VLOOKUP(BB$6,Data!$N$4:$Y$11,Data!$W$1,FALSE)/1000)*VLOOKUP(BB$6,Data!$N$4:$Y$11,Data!$P$1,FALSE)^1.5+VLOOKUP(BB$6,Data!$N$4:$Y$11,Data!$W$1,FALSE)/1000*(Mannings_n_bot)^1.5)/N789)^0.67</f>
        <v>4.6839654005959977E-2</v>
      </c>
      <c r="BC789" s="34">
        <f>(((O789-VLOOKUP(BC$6,Data!$N$4:$Y$11,Data!$W$1,FALSE)/1000)*VLOOKUP(BC$6,Data!$N$4:$Y$11,Data!$P$1,FALSE)^1.5+VLOOKUP(BC$6,Data!$N$4:$Y$11,Data!$W$1,FALSE)/1000*(Mannings_n_bot)^1.5)/O789)^0.67</f>
        <v>4.6608991237645614E-2</v>
      </c>
      <c r="BD789" s="34">
        <f>(((P789-VLOOKUP(BD$6,Data!$N$4:$Y$11,Data!$W$1,FALSE)/1000)*VLOOKUP(BD$6,Data!$N$4:$Y$11,Data!$P$1,FALSE)^1.5+VLOOKUP(BD$6,Data!$N$4:$Y$11,Data!$W$1,FALSE)/1000*(Mannings_n_bot)^1.5)/P789)^0.67</f>
        <v>4.6352608326283518E-2</v>
      </c>
      <c r="BE789" s="34">
        <f>(((Q789-VLOOKUP(BE$6,Data!$N$4:$Y$11,Data!$W$1,FALSE)/1000)*VLOOKUP(BE$6,Data!$N$4:$Y$11,Data!$P$1,FALSE)^1.5+VLOOKUP(BE$6,Data!$N$4:$Y$11,Data!$W$1,FALSE)/1000*(Mannings_n_bot)^1.5)/Q789)^0.67</f>
        <v>4.6119471102486508E-2</v>
      </c>
      <c r="BF789" s="34">
        <f>(((R789-VLOOKUP(BF$6,Data!$N$4:$Y$11,Data!$W$1,FALSE)/1000)*VLOOKUP(BF$6,Data!$N$4:$Y$11,Data!$P$1,FALSE)^1.5+VLOOKUP(BF$6,Data!$N$4:$Y$11,Data!$W$1,FALSE)/1000*(Mannings_n_bot)^1.5)/R789)^0.67</f>
        <v>4.5965771870326771E-2</v>
      </c>
      <c r="BG789" s="34">
        <f>(((S789-VLOOKUP(BG$6,Data!$N$4:$Y$11,Data!$W$1,FALSE)/1000)*VLOOKUP(BG$6,Data!$N$4:$Y$11,Data!$P$1,FALSE)^1.5+VLOOKUP(BG$6,Data!$N$4:$Y$11,Data!$W$1,FALSE)/1000*(Mannings_n_bot)^1.5)/S789)^0.67</f>
        <v>4.5833172071917824E-2</v>
      </c>
    </row>
    <row r="790" spans="1:59" x14ac:dyDescent="0.25">
      <c r="A790" s="28">
        <v>0.78300000000000003</v>
      </c>
      <c r="B790" s="94">
        <v>0.85495502394107703</v>
      </c>
      <c r="C790" s="94">
        <v>1.2269247346296126</v>
      </c>
      <c r="D790" s="94">
        <v>1.6646016552157954</v>
      </c>
      <c r="E790" s="94">
        <v>2.1701655594551603</v>
      </c>
      <c r="F790" s="94">
        <v>2.7412639898469586</v>
      </c>
      <c r="G790" s="94">
        <v>3.3804206631444087</v>
      </c>
      <c r="H790" s="94">
        <v>4.0849402847960672</v>
      </c>
      <c r="I790" s="94">
        <v>4.8576891579971111</v>
      </c>
      <c r="K790" s="28">
        <v>0.78300000000000003</v>
      </c>
      <c r="L790" s="94">
        <v>2.9390496493483704</v>
      </c>
      <c r="M790" s="94">
        <v>3.5289222959278015</v>
      </c>
      <c r="N790" s="94">
        <v>4.1090596375818285</v>
      </c>
      <c r="O790" s="94">
        <v>4.6987742838885715</v>
      </c>
      <c r="P790" s="94">
        <v>5.2789166406613415</v>
      </c>
      <c r="Q790" s="94">
        <v>5.8685501997143028</v>
      </c>
      <c r="R790" s="94">
        <v>6.4487025165827765</v>
      </c>
      <c r="S790" s="94">
        <v>7.0382873937015642</v>
      </c>
      <c r="U790" s="28">
        <v>0.78300000000000003</v>
      </c>
      <c r="V790" s="94">
        <v>0.96757914045618165</v>
      </c>
      <c r="W790" s="94">
        <v>1.1607889487096186</v>
      </c>
      <c r="X790" s="94">
        <v>1.3517835989916707</v>
      </c>
      <c r="Y790" s="94">
        <v>1.5449380139382569</v>
      </c>
      <c r="Z790" s="94">
        <v>1.7359326604595902</v>
      </c>
      <c r="AA790" s="94">
        <v>1.9290588954034031</v>
      </c>
      <c r="AB790" s="94">
        <v>2.120056032190567</v>
      </c>
      <c r="AC790" s="94">
        <v>2.313165455348686</v>
      </c>
      <c r="AE790" s="28">
        <v>0.78300000000000003</v>
      </c>
      <c r="AF790" s="94">
        <f t="shared" si="206"/>
        <v>0.881436238764577</v>
      </c>
      <c r="AG790" s="94">
        <f t="shared" si="192"/>
        <v>0.88163657210233848</v>
      </c>
      <c r="AH790" s="94">
        <f t="shared" si="193"/>
        <v>0.88160747278144647</v>
      </c>
      <c r="AI790" s="94">
        <f t="shared" si="194"/>
        <v>0.88173685155536563</v>
      </c>
      <c r="AJ790" s="94">
        <f t="shared" si="195"/>
        <v>0.88170342037095717</v>
      </c>
      <c r="AK790" s="94">
        <f t="shared" si="196"/>
        <v>0.88179751078896984</v>
      </c>
      <c r="AL790" s="94">
        <f t="shared" si="197"/>
        <v>0.88176478439866246</v>
      </c>
      <c r="AM790" s="94">
        <f t="shared" si="198"/>
        <v>0.88183815697963286</v>
      </c>
      <c r="AO790" s="28">
        <v>0.78300000000000003</v>
      </c>
      <c r="AP790" s="94">
        <f t="shared" si="207"/>
        <v>0.29089505994927062</v>
      </c>
      <c r="AQ790" s="94">
        <f t="shared" si="199"/>
        <v>0.34767689162366139</v>
      </c>
      <c r="AR790" s="94">
        <f t="shared" si="200"/>
        <v>0.40510525571135525</v>
      </c>
      <c r="AS790" s="94">
        <f t="shared" si="201"/>
        <v>0.4618578012773138</v>
      </c>
      <c r="AT790" s="94">
        <f t="shared" si="202"/>
        <v>0.51928533379976494</v>
      </c>
      <c r="AU790" s="94">
        <f t="shared" si="203"/>
        <v>0.57602313145570039</v>
      </c>
      <c r="AV790" s="94">
        <f t="shared" si="204"/>
        <v>0.63345150040518738</v>
      </c>
      <c r="AW790" s="94">
        <f t="shared" si="205"/>
        <v>0.69018056329216804</v>
      </c>
      <c r="AY790" s="28">
        <v>0.78300000000000003</v>
      </c>
      <c r="AZ790" s="34">
        <f>(((L790-VLOOKUP(AZ$6,Data!$N$4:$Y$11,Data!$W$1,FALSE)/1000)*VLOOKUP(AZ$6,Data!$N$4:$Y$11,Data!$P$1,FALSE)^1.5+VLOOKUP(AZ$6,Data!$N$4:$Y$11,Data!$W$1,FALSE)/1000*(Mannings_n_bot)^1.5)/L790)^0.67</f>
        <v>4.7180715276792767E-2</v>
      </c>
      <c r="BA790" s="34">
        <f>(((M790-VLOOKUP(BA$6,Data!$N$4:$Y$11,Data!$W$1,FALSE)/1000)*VLOOKUP(BA$6,Data!$N$4:$Y$11,Data!$P$1,FALSE)^1.5+VLOOKUP(BA$6,Data!$N$4:$Y$11,Data!$W$1,FALSE)/1000*(Mannings_n_bot)^1.5)/M790)^0.67</f>
        <v>4.7025943963257343E-2</v>
      </c>
      <c r="BB790" s="34">
        <f>(((N790-VLOOKUP(BB$6,Data!$N$4:$Y$11,Data!$W$1,FALSE)/1000)*VLOOKUP(BB$6,Data!$N$4:$Y$11,Data!$P$1,FALSE)^1.5+VLOOKUP(BB$6,Data!$N$4:$Y$11,Data!$W$1,FALSE)/1000*(Mannings_n_bot)^1.5)/N790)^0.67</f>
        <v>4.6827625572407161E-2</v>
      </c>
      <c r="BC790" s="34">
        <f>(((O790-VLOOKUP(BC$6,Data!$N$4:$Y$11,Data!$W$1,FALSE)/1000)*VLOOKUP(BC$6,Data!$N$4:$Y$11,Data!$P$1,FALSE)^1.5+VLOOKUP(BC$6,Data!$N$4:$Y$11,Data!$W$1,FALSE)/1000*(Mannings_n_bot)^1.5)/O790)^0.67</f>
        <v>4.659668494302812E-2</v>
      </c>
      <c r="BD790" s="34">
        <f>(((P790-VLOOKUP(BD$6,Data!$N$4:$Y$11,Data!$W$1,FALSE)/1000)*VLOOKUP(BD$6,Data!$N$4:$Y$11,Data!$P$1,FALSE)^1.5+VLOOKUP(BD$6,Data!$N$4:$Y$11,Data!$W$1,FALSE)/1000*(Mannings_n_bot)^1.5)/P790)^0.67</f>
        <v>4.6340041479341051E-2</v>
      </c>
      <c r="BE790" s="34">
        <f>(((Q790-VLOOKUP(BE$6,Data!$N$4:$Y$11,Data!$W$1,FALSE)/1000)*VLOOKUP(BE$6,Data!$N$4:$Y$11,Data!$P$1,FALSE)^1.5+VLOOKUP(BE$6,Data!$N$4:$Y$11,Data!$W$1,FALSE)/1000*(Mannings_n_bot)^1.5)/Q790)^0.67</f>
        <v>4.6106630451831797E-2</v>
      </c>
      <c r="BF790" s="34">
        <f>(((R790-VLOOKUP(BF$6,Data!$N$4:$Y$11,Data!$W$1,FALSE)/1000)*VLOOKUP(BF$6,Data!$N$4:$Y$11,Data!$P$1,FALSE)^1.5+VLOOKUP(BF$6,Data!$N$4:$Y$11,Data!$W$1,FALSE)/1000*(Mannings_n_bot)^1.5)/R790)^0.67</f>
        <v>4.5952777790214977E-2</v>
      </c>
      <c r="BG790" s="34">
        <f>(((S790-VLOOKUP(BG$6,Data!$N$4:$Y$11,Data!$W$1,FALSE)/1000)*VLOOKUP(BG$6,Data!$N$4:$Y$11,Data!$P$1,FALSE)^1.5+VLOOKUP(BG$6,Data!$N$4:$Y$11,Data!$W$1,FALSE)/1000*(Mannings_n_bot)^1.5)/S790)^0.67</f>
        <v>4.5820015097661239E-2</v>
      </c>
    </row>
    <row r="791" spans="1:59" x14ac:dyDescent="0.25">
      <c r="A791" s="28">
        <v>0.78400000000000003</v>
      </c>
      <c r="B791" s="94">
        <v>0.85572951523250773</v>
      </c>
      <c r="C791" s="94">
        <v>1.2280343030958989</v>
      </c>
      <c r="D791" s="94">
        <v>1.6661074077872762</v>
      </c>
      <c r="E791" s="94">
        <v>2.1721264792731532</v>
      </c>
      <c r="F791" s="94">
        <v>2.7437416454448726</v>
      </c>
      <c r="G791" s="94">
        <v>3.3834735752033351</v>
      </c>
      <c r="H791" s="94">
        <v>4.0886304839557797</v>
      </c>
      <c r="I791" s="94">
        <v>4.8620747025064688</v>
      </c>
      <c r="K791" s="28">
        <v>0.78400000000000003</v>
      </c>
      <c r="L791" s="94">
        <v>2.9415695888947848</v>
      </c>
      <c r="M791" s="94">
        <v>3.5319422673773047</v>
      </c>
      <c r="N791" s="94">
        <v>4.1125770465812588</v>
      </c>
      <c r="O791" s="94">
        <v>4.7027915657928698</v>
      </c>
      <c r="P791" s="94">
        <v>5.2834313554475552</v>
      </c>
      <c r="Q791" s="94">
        <v>5.8735647072054906</v>
      </c>
      <c r="R791" s="94">
        <v>6.4542144614487116</v>
      </c>
      <c r="S791" s="94">
        <v>7.0442990837219135</v>
      </c>
      <c r="U791" s="28">
        <v>0.78400000000000003</v>
      </c>
      <c r="V791" s="94">
        <v>0.96563437664941598</v>
      </c>
      <c r="W791" s="94">
        <v>1.1584526954943275</v>
      </c>
      <c r="X791" s="94">
        <v>1.3490634760977454</v>
      </c>
      <c r="Y791" s="94">
        <v>1.5418264982730874</v>
      </c>
      <c r="Z791" s="94">
        <v>1.7324372704758788</v>
      </c>
      <c r="AA791" s="94">
        <v>1.9251721624953373</v>
      </c>
      <c r="AB791" s="94">
        <v>2.1157854179705486</v>
      </c>
      <c r="AC791" s="94">
        <v>2.3085035282371185</v>
      </c>
      <c r="AE791" s="28">
        <v>0.78400000000000003</v>
      </c>
      <c r="AF791" s="94">
        <f t="shared" si="206"/>
        <v>0.88223471900243533</v>
      </c>
      <c r="AG791" s="94">
        <f t="shared" si="192"/>
        <v>0.88243387947704455</v>
      </c>
      <c r="AH791" s="94">
        <f t="shared" si="193"/>
        <v>0.88240495049331702</v>
      </c>
      <c r="AI791" s="94">
        <f t="shared" si="194"/>
        <v>0.88253357199862237</v>
      </c>
      <c r="AJ791" s="94">
        <f t="shared" si="195"/>
        <v>0.88250033647362847</v>
      </c>
      <c r="AK791" s="94">
        <f t="shared" si="196"/>
        <v>0.88259387624832508</v>
      </c>
      <c r="AL791" s="94">
        <f t="shared" si="197"/>
        <v>0.88256134137124853</v>
      </c>
      <c r="AM791" s="94">
        <f t="shared" si="198"/>
        <v>0.88263428459539794</v>
      </c>
      <c r="AO791" s="28">
        <v>0.78400000000000003</v>
      </c>
      <c r="AP791" s="94">
        <f t="shared" si="207"/>
        <v>0.2909091521965404</v>
      </c>
      <c r="AQ791" s="94">
        <f t="shared" si="199"/>
        <v>0.34769376454383377</v>
      </c>
      <c r="AR791" s="94">
        <f t="shared" si="200"/>
        <v>0.40512491046758464</v>
      </c>
      <c r="AS791" s="94">
        <f t="shared" si="201"/>
        <v>0.46188023621390123</v>
      </c>
      <c r="AT791" s="94">
        <f t="shared" si="202"/>
        <v>0.51931055044670915</v>
      </c>
      <c r="AU791" s="94">
        <f t="shared" si="203"/>
        <v>0.57605112804028602</v>
      </c>
      <c r="AV791" s="94">
        <f t="shared" si="204"/>
        <v>0.63348227865332607</v>
      </c>
      <c r="AW791" s="94">
        <f t="shared" si="205"/>
        <v>0.69021412133704463</v>
      </c>
      <c r="AY791" s="28">
        <v>0.78400000000000003</v>
      </c>
      <c r="AZ791" s="34">
        <f>(((L791-VLOOKUP(AZ$6,Data!$N$4:$Y$11,Data!$W$1,FALSE)/1000)*VLOOKUP(AZ$6,Data!$N$4:$Y$11,Data!$P$1,FALSE)^1.5+VLOOKUP(AZ$6,Data!$N$4:$Y$11,Data!$W$1,FALSE)/1000*(Mannings_n_bot)^1.5)/L791)^0.67</f>
        <v>4.7169095556907757E-2</v>
      </c>
      <c r="BA791" s="34">
        <f>(((M791-VLOOKUP(BA$6,Data!$N$4:$Y$11,Data!$W$1,FALSE)/1000)*VLOOKUP(BA$6,Data!$N$4:$Y$11,Data!$P$1,FALSE)^1.5+VLOOKUP(BA$6,Data!$N$4:$Y$11,Data!$W$1,FALSE)/1000*(Mannings_n_bot)^1.5)/M791)^0.67</f>
        <v>4.7014109539832316E-2</v>
      </c>
      <c r="BB791" s="34">
        <f>(((N791-VLOOKUP(BB$6,Data!$N$4:$Y$11,Data!$W$1,FALSE)/1000)*VLOOKUP(BB$6,Data!$N$4:$Y$11,Data!$P$1,FALSE)^1.5+VLOOKUP(BB$6,Data!$N$4:$Y$11,Data!$W$1,FALSE)/1000*(Mannings_n_bot)^1.5)/N791)^0.67</f>
        <v>4.68155920243878E-2</v>
      </c>
      <c r="BC791" s="34">
        <f>(((O791-VLOOKUP(BC$6,Data!$N$4:$Y$11,Data!$W$1,FALSE)/1000)*VLOOKUP(BC$6,Data!$N$4:$Y$11,Data!$P$1,FALSE)^1.5+VLOOKUP(BC$6,Data!$N$4:$Y$11,Data!$W$1,FALSE)/1000*(Mannings_n_bot)^1.5)/O791)^0.67</f>
        <v>4.6584373324354132E-2</v>
      </c>
      <c r="BD791" s="34">
        <f>(((P791-VLOOKUP(BD$6,Data!$N$4:$Y$11,Data!$W$1,FALSE)/1000)*VLOOKUP(BD$6,Data!$N$4:$Y$11,Data!$P$1,FALSE)^1.5+VLOOKUP(BD$6,Data!$N$4:$Y$11,Data!$W$1,FALSE)/1000*(Mannings_n_bot)^1.5)/P791)^0.67</f>
        <v>4.6327469164291278E-2</v>
      </c>
      <c r="BE791" s="34">
        <f>(((Q791-VLOOKUP(BE$6,Data!$N$4:$Y$11,Data!$W$1,FALSE)/1000)*VLOOKUP(BE$6,Data!$N$4:$Y$11,Data!$P$1,FALSE)^1.5+VLOOKUP(BE$6,Data!$N$4:$Y$11,Data!$W$1,FALSE)/1000*(Mannings_n_bot)^1.5)/Q791)^0.67</f>
        <v>4.6093784131522514E-2</v>
      </c>
      <c r="BF791" s="34">
        <f>(((R791-VLOOKUP(BF$6,Data!$N$4:$Y$11,Data!$W$1,FALSE)/1000)*VLOOKUP(BF$6,Data!$N$4:$Y$11,Data!$P$1,FALSE)^1.5+VLOOKUP(BF$6,Data!$N$4:$Y$11,Data!$W$1,FALSE)/1000*(Mannings_n_bot)^1.5)/R791)^0.67</f>
        <v>4.5939777958072636E-2</v>
      </c>
      <c r="BG791" s="34">
        <f>(((S791-VLOOKUP(BG$6,Data!$N$4:$Y$11,Data!$W$1,FALSE)/1000)*VLOOKUP(BG$6,Data!$N$4:$Y$11,Data!$P$1,FALSE)^1.5+VLOOKUP(BG$6,Data!$N$4:$Y$11,Data!$W$1,FALSE)/1000*(Mannings_n_bot)^1.5)/S791)^0.67</f>
        <v>4.5806852241998715E-2</v>
      </c>
    </row>
    <row r="792" spans="1:59" x14ac:dyDescent="0.25">
      <c r="A792" s="28">
        <v>0.78500000000000003</v>
      </c>
      <c r="B792" s="94">
        <v>0.85650244565039957</v>
      </c>
      <c r="C792" s="94">
        <v>1.2291416323789228</v>
      </c>
      <c r="D792" s="94">
        <v>1.6676101222442923</v>
      </c>
      <c r="E792" s="94">
        <v>2.1740834391503823</v>
      </c>
      <c r="F792" s="94">
        <v>2.7462142987173292</v>
      </c>
      <c r="G792" s="94">
        <v>3.3865203195963356</v>
      </c>
      <c r="H792" s="94">
        <v>4.0923132296119791</v>
      </c>
      <c r="I792" s="94">
        <v>4.8664513846586317</v>
      </c>
      <c r="K792" s="28">
        <v>0.78500000000000003</v>
      </c>
      <c r="L792" s="94">
        <v>2.9440946172745721</v>
      </c>
      <c r="M792" s="94">
        <v>3.5349683456659506</v>
      </c>
      <c r="N792" s="94">
        <v>4.1161015669187924</v>
      </c>
      <c r="O792" s="94">
        <v>4.7068169767484864</v>
      </c>
      <c r="P792" s="94">
        <v>5.2879552037883952</v>
      </c>
      <c r="Q792" s="94">
        <v>5.8785893658151105</v>
      </c>
      <c r="R792" s="94">
        <v>6.4597375619520108</v>
      </c>
      <c r="S792" s="94">
        <v>7.0503229468540445</v>
      </c>
      <c r="U792" s="28">
        <v>0.78500000000000003</v>
      </c>
      <c r="V792" s="94">
        <v>0.96368302346419465</v>
      </c>
      <c r="W792" s="94">
        <v>1.156108553578324</v>
      </c>
      <c r="X792" s="94">
        <v>1.3463341637162696</v>
      </c>
      <c r="Y792" s="94">
        <v>1.5387044942423425</v>
      </c>
      <c r="Z792" s="94">
        <v>1.7289300913657017</v>
      </c>
      <c r="AA792" s="94">
        <v>1.9212723418050131</v>
      </c>
      <c r="AB792" s="94">
        <v>2.1115004152021717</v>
      </c>
      <c r="AC792" s="94">
        <v>2.3038259140523607</v>
      </c>
      <c r="AE792" s="28">
        <v>0.78500000000000003</v>
      </c>
      <c r="AF792" s="94">
        <f t="shared" si="206"/>
        <v>0.88303159002055365</v>
      </c>
      <c r="AG792" s="94">
        <f t="shared" si="192"/>
        <v>0.883229577832224</v>
      </c>
      <c r="AH792" s="94">
        <f t="shared" si="193"/>
        <v>0.88320081915691651</v>
      </c>
      <c r="AI792" s="94">
        <f t="shared" si="194"/>
        <v>0.88332868352052918</v>
      </c>
      <c r="AJ792" s="94">
        <f t="shared" si="195"/>
        <v>0.88329564362237123</v>
      </c>
      <c r="AK792" s="94">
        <f t="shared" si="196"/>
        <v>0.88338863284505564</v>
      </c>
      <c r="AL792" s="94">
        <f t="shared" si="197"/>
        <v>0.88335628944958888</v>
      </c>
      <c r="AM792" s="94">
        <f t="shared" si="198"/>
        <v>0.8834288033876091</v>
      </c>
      <c r="AO792" s="28">
        <v>0.78500000000000003</v>
      </c>
      <c r="AP792" s="94">
        <f t="shared" si="207"/>
        <v>0.29092218729141489</v>
      </c>
      <c r="AQ792" s="94">
        <f t="shared" si="199"/>
        <v>0.34770937450851924</v>
      </c>
      <c r="AR792" s="94">
        <f t="shared" si="200"/>
        <v>0.40514309356380201</v>
      </c>
      <c r="AS792" s="94">
        <f t="shared" si="201"/>
        <v>0.46190099379055516</v>
      </c>
      <c r="AT792" s="94">
        <f t="shared" si="202"/>
        <v>0.51933388103399347</v>
      </c>
      <c r="AU792" s="94">
        <f t="shared" si="203"/>
        <v>0.5760770329170235</v>
      </c>
      <c r="AV792" s="94">
        <f t="shared" si="204"/>
        <v>0.63351075649199584</v>
      </c>
      <c r="AW792" s="94">
        <f t="shared" si="205"/>
        <v>0.69024517335480529</v>
      </c>
      <c r="AY792" s="28">
        <v>0.78500000000000003</v>
      </c>
      <c r="AZ792" s="34">
        <f>(((L792-VLOOKUP(AZ$6,Data!$N$4:$Y$11,Data!$W$1,FALSE)/1000)*VLOOKUP(AZ$6,Data!$N$4:$Y$11,Data!$P$1,FALSE)^1.5+VLOOKUP(AZ$6,Data!$N$4:$Y$11,Data!$W$1,FALSE)/1000*(Mannings_n_bot)^1.5)/L792)^0.67</f>
        <v>4.7157470912821534E-2</v>
      </c>
      <c r="BA792" s="34">
        <f>(((M792-VLOOKUP(BA$6,Data!$N$4:$Y$11,Data!$W$1,FALSE)/1000)*VLOOKUP(BA$6,Data!$N$4:$Y$11,Data!$P$1,FALSE)^1.5+VLOOKUP(BA$6,Data!$N$4:$Y$11,Data!$W$1,FALSE)/1000*(Mannings_n_bot)^1.5)/M792)^0.67</f>
        <v>4.7002269999290754E-2</v>
      </c>
      <c r="BB792" s="34">
        <f>(((N792-VLOOKUP(BB$6,Data!$N$4:$Y$11,Data!$W$1,FALSE)/1000)*VLOOKUP(BB$6,Data!$N$4:$Y$11,Data!$P$1,FALSE)^1.5+VLOOKUP(BB$6,Data!$N$4:$Y$11,Data!$W$1,FALSE)/1000*(Mannings_n_bot)^1.5)/N792)^0.67</f>
        <v>4.6803553252030117E-2</v>
      </c>
      <c r="BC792" s="34">
        <f>(((O792-VLOOKUP(BC$6,Data!$N$4:$Y$11,Data!$W$1,FALSE)/1000)*VLOOKUP(BC$6,Data!$N$4:$Y$11,Data!$P$1,FALSE)^1.5+VLOOKUP(BC$6,Data!$N$4:$Y$11,Data!$W$1,FALSE)/1000*(Mannings_n_bot)^1.5)/O792)^0.67</f>
        <v>4.6572056269134826E-2</v>
      </c>
      <c r="BD792" s="34">
        <f>(((P792-VLOOKUP(BD$6,Data!$N$4:$Y$11,Data!$W$1,FALSE)/1000)*VLOOKUP(BD$6,Data!$N$4:$Y$11,Data!$P$1,FALSE)^1.5+VLOOKUP(BD$6,Data!$N$4:$Y$11,Data!$W$1,FALSE)/1000*(Mannings_n_bot)^1.5)/P792)^0.67</f>
        <v>4.6314891266174607E-2</v>
      </c>
      <c r="BE792" s="34">
        <f>(((Q792-VLOOKUP(BE$6,Data!$N$4:$Y$11,Data!$W$1,FALSE)/1000)*VLOOKUP(BE$6,Data!$N$4:$Y$11,Data!$P$1,FALSE)^1.5+VLOOKUP(BE$6,Data!$N$4:$Y$11,Data!$W$1,FALSE)/1000*(Mannings_n_bot)^1.5)/Q792)^0.67</f>
        <v>4.6080932024005074E-2</v>
      </c>
      <c r="BF792" s="34">
        <f>(((R792-VLOOKUP(BF$6,Data!$N$4:$Y$11,Data!$W$1,FALSE)/1000)*VLOOKUP(BF$6,Data!$N$4:$Y$11,Data!$P$1,FALSE)^1.5+VLOOKUP(BF$6,Data!$N$4:$Y$11,Data!$W$1,FALSE)/1000*(Mannings_n_bot)^1.5)/R792)^0.67</f>
        <v>4.5926772254884063E-2</v>
      </c>
      <c r="BG792" s="34">
        <f>(((S792-VLOOKUP(BG$6,Data!$N$4:$Y$11,Data!$W$1,FALSE)/1000)*VLOOKUP(BG$6,Data!$N$4:$Y$11,Data!$P$1,FALSE)^1.5+VLOOKUP(BG$6,Data!$N$4:$Y$11,Data!$W$1,FALSE)/1000*(Mannings_n_bot)^1.5)/S792)^0.67</f>
        <v>4.5793683384366769E-2</v>
      </c>
    </row>
    <row r="793" spans="1:59" x14ac:dyDescent="0.25">
      <c r="A793" s="28">
        <v>0.78600000000000003</v>
      </c>
      <c r="B793" s="94">
        <v>0.85727380989899404</v>
      </c>
      <c r="C793" s="94">
        <v>1.2302467149075251</v>
      </c>
      <c r="D793" s="94">
        <v>1.6691097883092025</v>
      </c>
      <c r="E793" s="94">
        <v>2.1760364257204681</v>
      </c>
      <c r="F793" s="94">
        <v>2.748681932769784</v>
      </c>
      <c r="G793" s="94">
        <v>3.3895608755267892</v>
      </c>
      <c r="H793" s="94">
        <v>4.0959884966181992</v>
      </c>
      <c r="I793" s="94">
        <v>4.870819174591718</v>
      </c>
      <c r="K793" s="28">
        <v>0.78600000000000003</v>
      </c>
      <c r="L793" s="94">
        <v>2.9466247724529948</v>
      </c>
      <c r="M793" s="94">
        <v>3.5380005763161289</v>
      </c>
      <c r="N793" s="94">
        <v>4.119633251611063</v>
      </c>
      <c r="O793" s="94">
        <v>4.7108505773269478</v>
      </c>
      <c r="P793" s="94">
        <v>5.2924882537495854</v>
      </c>
      <c r="Q793" s="94">
        <v>5.88362425116265</v>
      </c>
      <c r="R793" s="94">
        <v>6.4652719012064352</v>
      </c>
      <c r="S793" s="94">
        <v>7.0563590737648099</v>
      </c>
      <c r="U793" s="28">
        <v>0.78600000000000003</v>
      </c>
      <c r="V793" s="94">
        <v>0.96172504079070242</v>
      </c>
      <c r="W793" s="94">
        <v>1.1537564748780644</v>
      </c>
      <c r="X793" s="94">
        <v>1.3435956058460612</v>
      </c>
      <c r="Y793" s="94">
        <v>1.5355719378736616</v>
      </c>
      <c r="Z793" s="94">
        <v>1.7254110512390974</v>
      </c>
      <c r="AA793" s="94">
        <v>1.9173593534725895</v>
      </c>
      <c r="AB793" s="94">
        <v>2.1072009361078976</v>
      </c>
      <c r="AC793" s="94">
        <v>2.2991325170477661</v>
      </c>
      <c r="AE793" s="28">
        <v>0.78600000000000003</v>
      </c>
      <c r="AF793" s="94">
        <f t="shared" si="206"/>
        <v>0.88382684635914366</v>
      </c>
      <c r="AG793" s="94">
        <f t="shared" si="192"/>
        <v>0.88402366172743641</v>
      </c>
      <c r="AH793" s="94">
        <f t="shared" si="193"/>
        <v>0.88399507332899363</v>
      </c>
      <c r="AI793" s="94">
        <f t="shared" si="194"/>
        <v>0.88412218069033488</v>
      </c>
      <c r="AJ793" s="94">
        <f t="shared" si="195"/>
        <v>0.88408933638320397</v>
      </c>
      <c r="AK793" s="94">
        <f t="shared" si="196"/>
        <v>0.88418177515427188</v>
      </c>
      <c r="AL793" s="94">
        <f t="shared" si="197"/>
        <v>0.88414962320563151</v>
      </c>
      <c r="AM793" s="94">
        <f t="shared" si="198"/>
        <v>0.88422170793530452</v>
      </c>
      <c r="AO793" s="28">
        <v>0.78600000000000003</v>
      </c>
      <c r="AP793" s="94">
        <f t="shared" si="207"/>
        <v>0.2909341623383333</v>
      </c>
      <c r="AQ793" s="94">
        <f t="shared" si="199"/>
        <v>0.3477237180635212</v>
      </c>
      <c r="AR793" s="94">
        <f t="shared" si="200"/>
        <v>0.40515980097414367</v>
      </c>
      <c r="AS793" s="94">
        <f t="shared" si="201"/>
        <v>0.4619200694230477</v>
      </c>
      <c r="AT793" s="94">
        <f t="shared" si="202"/>
        <v>0.51935532040574994</v>
      </c>
      <c r="AU793" s="94">
        <f t="shared" si="203"/>
        <v>0.5761008403718143</v>
      </c>
      <c r="AV793" s="94">
        <f t="shared" si="204"/>
        <v>0.63353692763546077</v>
      </c>
      <c r="AW793" s="94">
        <f t="shared" si="205"/>
        <v>0.69027371250156189</v>
      </c>
      <c r="AY793" s="28">
        <v>0.78600000000000003</v>
      </c>
      <c r="AZ793" s="34">
        <f>(((L793-VLOOKUP(AZ$6,Data!$N$4:$Y$11,Data!$W$1,FALSE)/1000)*VLOOKUP(AZ$6,Data!$N$4:$Y$11,Data!$P$1,FALSE)^1.5+VLOOKUP(AZ$6,Data!$N$4:$Y$11,Data!$W$1,FALSE)/1000*(Mannings_n_bot)^1.5)/L793)^0.67</f>
        <v>4.7145841237472202E-2</v>
      </c>
      <c r="BA793" s="34">
        <f>(((M793-VLOOKUP(BA$6,Data!$N$4:$Y$11,Data!$W$1,FALSE)/1000)*VLOOKUP(BA$6,Data!$N$4:$Y$11,Data!$P$1,FALSE)^1.5+VLOOKUP(BA$6,Data!$N$4:$Y$11,Data!$W$1,FALSE)/1000*(Mannings_n_bot)^1.5)/M793)^0.67</f>
        <v>4.6990425232543126E-2</v>
      </c>
      <c r="BB793" s="34">
        <f>(((N793-VLOOKUP(BB$6,Data!$N$4:$Y$11,Data!$W$1,FALSE)/1000)*VLOOKUP(BB$6,Data!$N$4:$Y$11,Data!$P$1,FALSE)^1.5+VLOOKUP(BB$6,Data!$N$4:$Y$11,Data!$W$1,FALSE)/1000*(Mannings_n_bot)^1.5)/N793)^0.67</f>
        <v>4.6791509144345711E-2</v>
      </c>
      <c r="BC793" s="34">
        <f>(((O793-VLOOKUP(BC$6,Data!$N$4:$Y$11,Data!$W$1,FALSE)/1000)*VLOOKUP(BC$6,Data!$N$4:$Y$11,Data!$P$1,FALSE)^1.5+VLOOKUP(BC$6,Data!$N$4:$Y$11,Data!$W$1,FALSE)/1000*(Mannings_n_bot)^1.5)/O793)^0.67</f>
        <v>4.655973366373567E-2</v>
      </c>
      <c r="BD793" s="34">
        <f>(((P793-VLOOKUP(BD$6,Data!$N$4:$Y$11,Data!$W$1,FALSE)/1000)*VLOOKUP(BD$6,Data!$N$4:$Y$11,Data!$P$1,FALSE)^1.5+VLOOKUP(BD$6,Data!$N$4:$Y$11,Data!$W$1,FALSE)/1000*(Mannings_n_bot)^1.5)/P793)^0.67</f>
        <v>4.6302307668860197E-2</v>
      </c>
      <c r="BE793" s="34">
        <f>(((Q793-VLOOKUP(BE$6,Data!$N$4:$Y$11,Data!$W$1,FALSE)/1000)*VLOOKUP(BE$6,Data!$N$4:$Y$11,Data!$P$1,FALSE)^1.5+VLOOKUP(BE$6,Data!$N$4:$Y$11,Data!$W$1,FALSE)/1000*(Mannings_n_bot)^1.5)/Q793)^0.67</f>
        <v>4.6068074010526032E-2</v>
      </c>
      <c r="BF793" s="34">
        <f>(((R793-VLOOKUP(BF$6,Data!$N$4:$Y$11,Data!$W$1,FALSE)/1000)*VLOOKUP(BF$6,Data!$N$4:$Y$11,Data!$P$1,FALSE)^1.5+VLOOKUP(BF$6,Data!$N$4:$Y$11,Data!$W$1,FALSE)/1000*(Mannings_n_bot)^1.5)/R793)^0.67</f>
        <v>4.5913760560418793E-2</v>
      </c>
      <c r="BG793" s="34">
        <f>(((S793-VLOOKUP(BG$6,Data!$N$4:$Y$11,Data!$W$1,FALSE)/1000)*VLOOKUP(BG$6,Data!$N$4:$Y$11,Data!$P$1,FALSE)^1.5+VLOOKUP(BG$6,Data!$N$4:$Y$11,Data!$W$1,FALSE)/1000*(Mannings_n_bot)^1.5)/S793)^0.67</f>
        <v>4.5780508402969822E-2</v>
      </c>
    </row>
    <row r="794" spans="1:59" x14ac:dyDescent="0.25">
      <c r="A794" s="28">
        <v>0.78700000000000003</v>
      </c>
      <c r="B794" s="94">
        <v>0.8580436026502094</v>
      </c>
      <c r="C794" s="94">
        <v>1.2313495430642738</v>
      </c>
      <c r="D794" s="94">
        <v>1.6706063956415635</v>
      </c>
      <c r="E794" s="94">
        <v>2.1779854255352813</v>
      </c>
      <c r="F794" s="94">
        <v>2.7511445306043862</v>
      </c>
      <c r="G794" s="94">
        <v>3.3925952220708266</v>
      </c>
      <c r="H794" s="94">
        <v>4.0996562596741457</v>
      </c>
      <c r="I794" s="94">
        <v>4.8751780422610853</v>
      </c>
      <c r="K794" s="28">
        <v>0.78700000000000003</v>
      </c>
      <c r="L794" s="94">
        <v>2.9491600928393069</v>
      </c>
      <c r="M794" s="94">
        <v>3.5410390053826624</v>
      </c>
      <c r="N794" s="94">
        <v>4.1231721542947728</v>
      </c>
      <c r="O794" s="94">
        <v>4.7148924288082599</v>
      </c>
      <c r="P794" s="94">
        <v>5.29703057419297</v>
      </c>
      <c r="Q794" s="94">
        <v>5.888669439752106</v>
      </c>
      <c r="R794" s="94">
        <v>6.470817563297901</v>
      </c>
      <c r="S794" s="94">
        <v>7.0624075561816007</v>
      </c>
      <c r="U794" s="28">
        <v>0.78700000000000003</v>
      </c>
      <c r="V794" s="94">
        <v>0.95976038805499098</v>
      </c>
      <c r="W794" s="94">
        <v>1.1513964107536327</v>
      </c>
      <c r="X794" s="94">
        <v>1.3408477458379464</v>
      </c>
      <c r="Y794" s="94">
        <v>1.5324287644544941</v>
      </c>
      <c r="Z794" s="94">
        <v>1.7218800773742937</v>
      </c>
      <c r="AA794" s="94">
        <v>1.9134331167142238</v>
      </c>
      <c r="AB794" s="94">
        <v>2.1028868918945669</v>
      </c>
      <c r="AC794" s="94">
        <v>2.2944232403688822</v>
      </c>
      <c r="AE794" s="28">
        <v>0.78700000000000003</v>
      </c>
      <c r="AF794" s="94">
        <f t="shared" si="206"/>
        <v>0.88462048252509284</v>
      </c>
      <c r="AG794" s="94">
        <f t="shared" si="192"/>
        <v>0.88481612568899093</v>
      </c>
      <c r="AH794" s="94">
        <f t="shared" si="193"/>
        <v>0.88478770753303559</v>
      </c>
      <c r="AI794" s="94">
        <f t="shared" si="194"/>
        <v>0.88491405804407319</v>
      </c>
      <c r="AJ794" s="94">
        <f t="shared" si="195"/>
        <v>0.8848814092889179</v>
      </c>
      <c r="AK794" s="94">
        <f t="shared" si="196"/>
        <v>0.88497329771789102</v>
      </c>
      <c r="AL794" s="94">
        <f t="shared" si="197"/>
        <v>0.88494133717811951</v>
      </c>
      <c r="AM794" s="94">
        <f t="shared" si="198"/>
        <v>0.88501299278434542</v>
      </c>
      <c r="AO794" s="28">
        <v>0.78700000000000003</v>
      </c>
      <c r="AP794" s="94">
        <f t="shared" si="207"/>
        <v>0.29094507440731271</v>
      </c>
      <c r="AQ794" s="94">
        <f t="shared" si="199"/>
        <v>0.34773679171354061</v>
      </c>
      <c r="AR794" s="94">
        <f t="shared" si="200"/>
        <v>0.40517502862484867</v>
      </c>
      <c r="AS794" s="94">
        <f t="shared" si="201"/>
        <v>0.46193745847257661</v>
      </c>
      <c r="AT794" s="94">
        <f t="shared" si="202"/>
        <v>0.51937486334474048</v>
      </c>
      <c r="AU794" s="94">
        <f t="shared" si="203"/>
        <v>0.57612254462251555</v>
      </c>
      <c r="AV794" s="94">
        <f t="shared" si="204"/>
        <v>0.63356078572314511</v>
      </c>
      <c r="AW794" s="94">
        <f t="shared" si="205"/>
        <v>0.69029973185191329</v>
      </c>
      <c r="AY794" s="28">
        <v>0.78700000000000003</v>
      </c>
      <c r="AZ794" s="34">
        <f>(((L794-VLOOKUP(AZ$6,Data!$N$4:$Y$11,Data!$W$1,FALSE)/1000)*VLOOKUP(AZ$6,Data!$N$4:$Y$11,Data!$P$1,FALSE)^1.5+VLOOKUP(AZ$6,Data!$N$4:$Y$11,Data!$W$1,FALSE)/1000*(Mannings_n_bot)^1.5)/L794)^0.67</f>
        <v>4.7134206422705494E-2</v>
      </c>
      <c r="BA794" s="34">
        <f>(((M794-VLOOKUP(BA$6,Data!$N$4:$Y$11,Data!$W$1,FALSE)/1000)*VLOOKUP(BA$6,Data!$N$4:$Y$11,Data!$P$1,FALSE)^1.5+VLOOKUP(BA$6,Data!$N$4:$Y$11,Data!$W$1,FALSE)/1000*(Mannings_n_bot)^1.5)/M794)^0.67</f>
        <v>4.6978575129383721E-2</v>
      </c>
      <c r="BB794" s="34">
        <f>(((N794-VLOOKUP(BB$6,Data!$N$4:$Y$11,Data!$W$1,FALSE)/1000)*VLOOKUP(BB$6,Data!$N$4:$Y$11,Data!$P$1,FALSE)^1.5+VLOOKUP(BB$6,Data!$N$4:$Y$11,Data!$W$1,FALSE)/1000*(Mannings_n_bot)^1.5)/N794)^0.67</f>
        <v>4.677945958921044E-2</v>
      </c>
      <c r="BC794" s="34">
        <f>(((O794-VLOOKUP(BC$6,Data!$N$4:$Y$11,Data!$W$1,FALSE)/1000)*VLOOKUP(BC$6,Data!$N$4:$Y$11,Data!$P$1,FALSE)^1.5+VLOOKUP(BC$6,Data!$N$4:$Y$11,Data!$W$1,FALSE)/1000*(Mannings_n_bot)^1.5)/O794)^0.67</f>
        <v>4.6547405393357E-2</v>
      </c>
      <c r="BD794" s="34">
        <f>(((P794-VLOOKUP(BD$6,Data!$N$4:$Y$11,Data!$W$1,FALSE)/1000)*VLOOKUP(BD$6,Data!$N$4:$Y$11,Data!$P$1,FALSE)^1.5+VLOOKUP(BD$6,Data!$N$4:$Y$11,Data!$W$1,FALSE)/1000*(Mannings_n_bot)^1.5)/P794)^0.67</f>
        <v>4.6289718255025869E-2</v>
      </c>
      <c r="BE794" s="34">
        <f>(((Q794-VLOOKUP(BE$6,Data!$N$4:$Y$11,Data!$W$1,FALSE)/1000)*VLOOKUP(BE$6,Data!$N$4:$Y$11,Data!$P$1,FALSE)^1.5+VLOOKUP(BE$6,Data!$N$4:$Y$11,Data!$W$1,FALSE)/1000*(Mannings_n_bot)^1.5)/Q794)^0.67</f>
        <v>4.6055209971111677E-2</v>
      </c>
      <c r="BF794" s="34">
        <f>(((R794-VLOOKUP(BF$6,Data!$N$4:$Y$11,Data!$W$1,FALSE)/1000)*VLOOKUP(BF$6,Data!$N$4:$Y$11,Data!$P$1,FALSE)^1.5+VLOOKUP(BF$6,Data!$N$4:$Y$11,Data!$W$1,FALSE)/1000*(Mannings_n_bot)^1.5)/R794)^0.67</f>
        <v>4.5900742753210634E-2</v>
      </c>
      <c r="BG794" s="34">
        <f>(((S794-VLOOKUP(BG$6,Data!$N$4:$Y$11,Data!$W$1,FALSE)/1000)*VLOOKUP(BG$6,Data!$N$4:$Y$11,Data!$P$1,FALSE)^1.5+VLOOKUP(BG$6,Data!$N$4:$Y$11,Data!$W$1,FALSE)/1000*(Mannings_n_bot)^1.5)/S794)^0.67</f>
        <v>4.5767327174759079E-2</v>
      </c>
    </row>
    <row r="795" spans="1:59" x14ac:dyDescent="0.25">
      <c r="A795" s="28">
        <v>0.78800000000000003</v>
      </c>
      <c r="B795" s="94">
        <v>0.85881181854326571</v>
      </c>
      <c r="C795" s="94">
        <v>1.2324501091849256</v>
      </c>
      <c r="D795" s="94">
        <v>1.6720999338374005</v>
      </c>
      <c r="E795" s="94">
        <v>2.179930425063997</v>
      </c>
      <c r="F795" s="94">
        <v>2.7536020751187884</v>
      </c>
      <c r="G795" s="94">
        <v>3.3956233381758683</v>
      </c>
      <c r="H795" s="94">
        <v>4.1033164933239199</v>
      </c>
      <c r="I795" s="94">
        <v>4.8795279574372188</v>
      </c>
      <c r="K795" s="28">
        <v>0.78800000000000003</v>
      </c>
      <c r="L795" s="94">
        <v>2.9517006172940881</v>
      </c>
      <c r="M795" s="94">
        <v>3.5440836794615862</v>
      </c>
      <c r="N795" s="94">
        <v>4.126718329236934</v>
      </c>
      <c r="O795" s="94">
        <v>4.7189425931926019</v>
      </c>
      <c r="P795" s="94">
        <v>5.3015822347896613</v>
      </c>
      <c r="Q795" s="94">
        <v>5.8937250089866069</v>
      </c>
      <c r="R795" s="94">
        <v>6.4763746333005381</v>
      </c>
      <c r="S795" s="94">
        <v>7.0684684869098735</v>
      </c>
      <c r="U795" s="28">
        <v>0.78800000000000003</v>
      </c>
      <c r="V795" s="94">
        <v>0.95778902421141576</v>
      </c>
      <c r="W795" s="94">
        <v>1.1490283119996827</v>
      </c>
      <c r="X795" s="94">
        <v>1.3380905263842058</v>
      </c>
      <c r="Y795" s="94">
        <v>1.5292749085200303</v>
      </c>
      <c r="Z795" s="94">
        <v>1.7183370962041447</v>
      </c>
      <c r="AA795" s="94">
        <v>1.9094935498070036</v>
      </c>
      <c r="AB795" s="94">
        <v>2.0985581927368413</v>
      </c>
      <c r="AC795" s="94">
        <v>2.2896979860353883</v>
      </c>
      <c r="AE795" s="28">
        <v>0.78800000000000003</v>
      </c>
      <c r="AF795" s="94">
        <f t="shared" si="206"/>
        <v>0.8854124929915772</v>
      </c>
      <c r="AG795" s="94">
        <f t="shared" si="192"/>
        <v>0.88560696420955953</v>
      </c>
      <c r="AH795" s="94">
        <f t="shared" si="193"/>
        <v>0.88557871625888218</v>
      </c>
      <c r="AI795" s="94">
        <f t="shared" si="194"/>
        <v>0.88570431008417883</v>
      </c>
      <c r="AJ795" s="94">
        <f t="shared" si="195"/>
        <v>0.88567185683869332</v>
      </c>
      <c r="AK795" s="94">
        <f t="shared" si="196"/>
        <v>0.88576319504425571</v>
      </c>
      <c r="AL795" s="94">
        <f t="shared" si="197"/>
        <v>0.88573142587220743</v>
      </c>
      <c r="AM795" s="94">
        <f t="shared" si="198"/>
        <v>0.88580265244703171</v>
      </c>
      <c r="AO795" s="28">
        <v>0.78800000000000003</v>
      </c>
      <c r="AP795" s="94">
        <f t="shared" si="207"/>
        <v>0.29095492053342598</v>
      </c>
      <c r="AQ795" s="94">
        <f t="shared" si="199"/>
        <v>0.34774859192155366</v>
      </c>
      <c r="AR795" s="94">
        <f t="shared" si="200"/>
        <v>0.40518877239353196</v>
      </c>
      <c r="AS795" s="94">
        <f t="shared" si="201"/>
        <v>0.46195315624493843</v>
      </c>
      <c r="AT795" s="94">
        <f t="shared" si="202"/>
        <v>0.5193925045714276</v>
      </c>
      <c r="AU795" s="94">
        <f t="shared" si="203"/>
        <v>0.57614213981790896</v>
      </c>
      <c r="AV795" s="94">
        <f t="shared" si="204"/>
        <v>0.6335823243184987</v>
      </c>
      <c r="AW795" s="94">
        <f t="shared" si="205"/>
        <v>0.69032322439770899</v>
      </c>
      <c r="AY795" s="28">
        <v>0.78800000000000003</v>
      </c>
      <c r="AZ795" s="34">
        <f>(((L795-VLOOKUP(AZ$6,Data!$N$4:$Y$11,Data!$W$1,FALSE)/1000)*VLOOKUP(AZ$6,Data!$N$4:$Y$11,Data!$P$1,FALSE)^1.5+VLOOKUP(AZ$6,Data!$N$4:$Y$11,Data!$W$1,FALSE)/1000*(Mannings_n_bot)^1.5)/L795)^0.67</f>
        <v>4.7122566359256116E-2</v>
      </c>
      <c r="BA795" s="34">
        <f>(((M795-VLOOKUP(BA$6,Data!$N$4:$Y$11,Data!$W$1,FALSE)/1000)*VLOOKUP(BA$6,Data!$N$4:$Y$11,Data!$P$1,FALSE)^1.5+VLOOKUP(BA$6,Data!$N$4:$Y$11,Data!$W$1,FALSE)/1000*(Mannings_n_bot)^1.5)/M795)^0.67</f>
        <v>4.6966719578471768E-2</v>
      </c>
      <c r="BB795" s="34">
        <f>(((N795-VLOOKUP(BB$6,Data!$N$4:$Y$11,Data!$W$1,FALSE)/1000)*VLOOKUP(BB$6,Data!$N$4:$Y$11,Data!$P$1,FALSE)^1.5+VLOOKUP(BB$6,Data!$N$4:$Y$11,Data!$W$1,FALSE)/1000*(Mannings_n_bot)^1.5)/N795)^0.67</f>
        <v>4.6767404473345014E-2</v>
      </c>
      <c r="BC795" s="34">
        <f>(((O795-VLOOKUP(BC$6,Data!$N$4:$Y$11,Data!$W$1,FALSE)/1000)*VLOOKUP(BC$6,Data!$N$4:$Y$11,Data!$P$1,FALSE)^1.5+VLOOKUP(BC$6,Data!$N$4:$Y$11,Data!$W$1,FALSE)/1000*(Mannings_n_bot)^1.5)/O795)^0.67</f>
        <v>4.6535071342013783E-2</v>
      </c>
      <c r="BD795" s="34">
        <f>(((P795-VLOOKUP(BD$6,Data!$N$4:$Y$11,Data!$W$1,FALSE)/1000)*VLOOKUP(BD$6,Data!$N$4:$Y$11,Data!$P$1,FALSE)^1.5+VLOOKUP(BD$6,Data!$N$4:$Y$11,Data!$W$1,FALSE)/1000*(Mannings_n_bot)^1.5)/P795)^0.67</f>
        <v>4.6277122906137738E-2</v>
      </c>
      <c r="BE795" s="34">
        <f>(((Q795-VLOOKUP(BE$6,Data!$N$4:$Y$11,Data!$W$1,FALSE)/1000)*VLOOKUP(BE$6,Data!$N$4:$Y$11,Data!$P$1,FALSE)^1.5+VLOOKUP(BE$6,Data!$N$4:$Y$11,Data!$W$1,FALSE)/1000*(Mannings_n_bot)^1.5)/Q795)^0.67</f>
        <v>4.6042339784546991E-2</v>
      </c>
      <c r="BF795" s="34">
        <f>(((R795-VLOOKUP(BF$6,Data!$N$4:$Y$11,Data!$W$1,FALSE)/1000)*VLOOKUP(BF$6,Data!$N$4:$Y$11,Data!$P$1,FALSE)^1.5+VLOOKUP(BF$6,Data!$N$4:$Y$11,Data!$W$1,FALSE)/1000*(Mannings_n_bot)^1.5)/R795)^0.67</f>
        <v>4.5887718710536762E-2</v>
      </c>
      <c r="BG795" s="34">
        <f>(((S795-VLOOKUP(BG$6,Data!$N$4:$Y$11,Data!$W$1,FALSE)/1000)*VLOOKUP(BG$6,Data!$N$4:$Y$11,Data!$P$1,FALSE)^1.5+VLOOKUP(BG$6,Data!$N$4:$Y$11,Data!$W$1,FALSE)/1000*(Mannings_n_bot)^1.5)/S795)^0.67</f>
        <v>4.5754139575411142E-2</v>
      </c>
    </row>
    <row r="796" spans="1:59" x14ac:dyDescent="0.25">
      <c r="A796" s="28">
        <v>0.78900000000000003</v>
      </c>
      <c r="B796" s="94">
        <v>0.85957845218430318</v>
      </c>
      <c r="C796" s="94">
        <v>1.2335484055578827</v>
      </c>
      <c r="D796" s="94">
        <v>1.673590392428467</v>
      </c>
      <c r="E796" s="94">
        <v>2.1818714106921324</v>
      </c>
      <c r="F796" s="94">
        <v>2.75605454910492</v>
      </c>
      <c r="G796" s="94">
        <v>3.3986452026591074</v>
      </c>
      <c r="H796" s="94">
        <v>4.1069691719542032</v>
      </c>
      <c r="I796" s="94">
        <v>4.8838688897035656</v>
      </c>
      <c r="K796" s="28">
        <v>0.78900000000000003</v>
      </c>
      <c r="L796" s="94">
        <v>2.9542463851367278</v>
      </c>
      <c r="M796" s="94">
        <v>3.5471346456991388</v>
      </c>
      <c r="N796" s="94">
        <v>4.1302718313453228</v>
      </c>
      <c r="O796" s="94">
        <v>4.723001133212283</v>
      </c>
      <c r="P796" s="94">
        <v>5.3061433060334604</v>
      </c>
      <c r="Q796" s="94">
        <v>5.8987910371833046</v>
      </c>
      <c r="R796" s="94">
        <v>6.4819431972930817</v>
      </c>
      <c r="S796" s="94">
        <v>7.0745419598510146</v>
      </c>
      <c r="U796" s="28">
        <v>0.78900000000000003</v>
      </c>
      <c r="V796" s="94">
        <v>0.95581090773491795</v>
      </c>
      <c r="W796" s="94">
        <v>1.1466521288361748</v>
      </c>
      <c r="X796" s="94">
        <v>1.335323889507793</v>
      </c>
      <c r="Y796" s="94">
        <v>1.5261103038408874</v>
      </c>
      <c r="Z796" s="94">
        <v>1.7147820333023032</v>
      </c>
      <c r="AA796" s="94">
        <v>1.9055405700735857</v>
      </c>
      <c r="AB796" s="94">
        <v>2.0942147477603075</v>
      </c>
      <c r="AC796" s="94">
        <v>2.2849566549226767</v>
      </c>
      <c r="AE796" s="28">
        <v>0.78900000000000003</v>
      </c>
      <c r="AF796" s="94">
        <f t="shared" si="206"/>
        <v>0.88620287219766858</v>
      </c>
      <c r="AG796" s="94">
        <f t="shared" si="192"/>
        <v>0.88639617174778607</v>
      </c>
      <c r="AH796" s="94">
        <f t="shared" si="193"/>
        <v>0.88636809396233351</v>
      </c>
      <c r="AI796" s="94">
        <f t="shared" si="194"/>
        <v>0.88649293127909634</v>
      </c>
      <c r="AJ796" s="94">
        <f t="shared" si="195"/>
        <v>0.88646067349770608</v>
      </c>
      <c r="AK796" s="94">
        <f t="shared" si="196"/>
        <v>0.88655146160773812</v>
      </c>
      <c r="AL796" s="94">
        <f t="shared" si="197"/>
        <v>0.88651988375906987</v>
      </c>
      <c r="AM796" s="94">
        <f t="shared" si="198"/>
        <v>0.88659068140171005</v>
      </c>
      <c r="AO796" s="28">
        <v>0.78900000000000003</v>
      </c>
      <c r="AP796" s="94">
        <f t="shared" si="207"/>
        <v>0.29096369771626895</v>
      </c>
      <c r="AQ796" s="94">
        <f t="shared" si="199"/>
        <v>0.34775911510817509</v>
      </c>
      <c r="AR796" s="94">
        <f t="shared" si="200"/>
        <v>0.40520102810844311</v>
      </c>
      <c r="AS796" s="94">
        <f t="shared" si="201"/>
        <v>0.46196715798968341</v>
      </c>
      <c r="AT796" s="94">
        <f t="shared" si="202"/>
        <v>0.51940823874302278</v>
      </c>
      <c r="AU796" s="94">
        <f t="shared" si="203"/>
        <v>0.57615962003664634</v>
      </c>
      <c r="AV796" s="94">
        <f t="shared" si="204"/>
        <v>0.63360153690783816</v>
      </c>
      <c r="AW796" s="94">
        <f t="shared" si="205"/>
        <v>0.69034418304678724</v>
      </c>
      <c r="AY796" s="28">
        <v>0.78900000000000003</v>
      </c>
      <c r="AZ796" s="34">
        <f>(((L796-VLOOKUP(AZ$6,Data!$N$4:$Y$11,Data!$W$1,FALSE)/1000)*VLOOKUP(AZ$6,Data!$N$4:$Y$11,Data!$P$1,FALSE)^1.5+VLOOKUP(AZ$6,Data!$N$4:$Y$11,Data!$W$1,FALSE)/1000*(Mannings_n_bot)^1.5)/L796)^0.67</f>
        <v>4.7110920936728584E-2</v>
      </c>
      <c r="BA796" s="34">
        <f>(((M796-VLOOKUP(BA$6,Data!$N$4:$Y$11,Data!$W$1,FALSE)/1000)*VLOOKUP(BA$6,Data!$N$4:$Y$11,Data!$P$1,FALSE)^1.5+VLOOKUP(BA$6,Data!$N$4:$Y$11,Data!$W$1,FALSE)/1000*(Mannings_n_bot)^1.5)/M796)^0.67</f>
        <v>4.6954858467311747E-2</v>
      </c>
      <c r="BB796" s="34">
        <f>(((N796-VLOOKUP(BB$6,Data!$N$4:$Y$11,Data!$W$1,FALSE)/1000)*VLOOKUP(BB$6,Data!$N$4:$Y$11,Data!$P$1,FALSE)^1.5+VLOOKUP(BB$6,Data!$N$4:$Y$11,Data!$W$1,FALSE)/1000*(Mannings_n_bot)^1.5)/N796)^0.67</f>
        <v>4.6755343682294906E-2</v>
      </c>
      <c r="BC796" s="34">
        <f>(((O796-VLOOKUP(BC$6,Data!$N$4:$Y$11,Data!$W$1,FALSE)/1000)*VLOOKUP(BC$6,Data!$N$4:$Y$11,Data!$P$1,FALSE)^1.5+VLOOKUP(BC$6,Data!$N$4:$Y$11,Data!$W$1,FALSE)/1000*(Mannings_n_bot)^1.5)/O796)^0.67</f>
        <v>4.6522731392515358E-2</v>
      </c>
      <c r="BD796" s="34">
        <f>(((P796-VLOOKUP(BD$6,Data!$N$4:$Y$11,Data!$W$1,FALSE)/1000)*VLOOKUP(BD$6,Data!$N$4:$Y$11,Data!$P$1,FALSE)^1.5+VLOOKUP(BD$6,Data!$N$4:$Y$11,Data!$W$1,FALSE)/1000*(Mannings_n_bot)^1.5)/P796)^0.67</f>
        <v>4.6264521502429323E-2</v>
      </c>
      <c r="BE796" s="34">
        <f>(((Q796-VLOOKUP(BE$6,Data!$N$4:$Y$11,Data!$W$1,FALSE)/1000)*VLOOKUP(BE$6,Data!$N$4:$Y$11,Data!$P$1,FALSE)^1.5+VLOOKUP(BE$6,Data!$N$4:$Y$11,Data!$W$1,FALSE)/1000*(Mannings_n_bot)^1.5)/Q796)^0.67</f>
        <v>4.6029463328354475E-2</v>
      </c>
      <c r="BF796" s="34">
        <f>(((R796-VLOOKUP(BF$6,Data!$N$4:$Y$11,Data!$W$1,FALSE)/1000)*VLOOKUP(BF$6,Data!$N$4:$Y$11,Data!$P$1,FALSE)^1.5+VLOOKUP(BF$6,Data!$N$4:$Y$11,Data!$W$1,FALSE)/1000*(Mannings_n_bot)^1.5)/R796)^0.67</f>
        <v>4.5874688308395889E-2</v>
      </c>
      <c r="BG796" s="34">
        <f>(((S796-VLOOKUP(BG$6,Data!$N$4:$Y$11,Data!$W$1,FALSE)/1000)*VLOOKUP(BG$6,Data!$N$4:$Y$11,Data!$P$1,FALSE)^1.5+VLOOKUP(BG$6,Data!$N$4:$Y$11,Data!$W$1,FALSE)/1000*(Mannings_n_bot)^1.5)/S796)^0.67</f>
        <v>4.5740945479306003E-2</v>
      </c>
    </row>
    <row r="797" spans="1:59" x14ac:dyDescent="0.25">
      <c r="A797" s="28">
        <v>0.79</v>
      </c>
      <c r="B797" s="94">
        <v>0.86034349814599609</v>
      </c>
      <c r="C797" s="94">
        <v>1.2346444244236359</v>
      </c>
      <c r="D797" s="94">
        <v>1.6750777608814924</v>
      </c>
      <c r="E797" s="94">
        <v>2.1838083687205625</v>
      </c>
      <c r="F797" s="94">
        <v>2.7585019352477582</v>
      </c>
      <c r="G797" s="94">
        <v>3.4016607942060015</v>
      </c>
      <c r="H797" s="94">
        <v>4.1106142697924142</v>
      </c>
      <c r="I797" s="94">
        <v>4.888200808454358</v>
      </c>
      <c r="K797" s="28">
        <v>0.79</v>
      </c>
      <c r="L797" s="94">
        <v>2.9567974361530762</v>
      </c>
      <c r="M797" s="94">
        <v>3.550191951800922</v>
      </c>
      <c r="N797" s="94">
        <v>4.1338327161791639</v>
      </c>
      <c r="O797" s="94">
        <v>4.7270681123439307</v>
      </c>
      <c r="P797" s="94">
        <v>5.3107138592545731</v>
      </c>
      <c r="Q797" s="94">
        <v>5.9038676035886288</v>
      </c>
      <c r="R797" s="94">
        <v>6.4875233423756127</v>
      </c>
      <c r="S797" s="94">
        <v>7.0806280700206239</v>
      </c>
      <c r="U797" s="28">
        <v>0.79</v>
      </c>
      <c r="V797" s="94">
        <v>0.9538259966131365</v>
      </c>
      <c r="W797" s="94">
        <v>1.144267810898927</v>
      </c>
      <c r="X797" s="94">
        <v>1.3325477765513261</v>
      </c>
      <c r="Y797" s="94">
        <v>1.5229348834105387</v>
      </c>
      <c r="Z797" s="94">
        <v>1.7112148133690785</v>
      </c>
      <c r="AA797" s="94">
        <v>1.901574093866486</v>
      </c>
      <c r="AB797" s="94">
        <v>2.0898564650242255</v>
      </c>
      <c r="AC797" s="94">
        <v>2.2801991467430156</v>
      </c>
      <c r="AE797" s="28">
        <v>0.79</v>
      </c>
      <c r="AF797" s="94">
        <f t="shared" si="206"/>
        <v>0.88699161454793651</v>
      </c>
      <c r="AG797" s="94">
        <f t="shared" si="192"/>
        <v>0.8871837427278868</v>
      </c>
      <c r="AH797" s="94">
        <f t="shared" si="193"/>
        <v>0.8871558350647516</v>
      </c>
      <c r="AI797" s="94">
        <f t="shared" si="194"/>
        <v>0.88727991606288004</v>
      </c>
      <c r="AJ797" s="94">
        <f t="shared" si="195"/>
        <v>0.88724785369673154</v>
      </c>
      <c r="AK797" s="94">
        <f t="shared" si="196"/>
        <v>0.88733809184834678</v>
      </c>
      <c r="AL797" s="94">
        <f t="shared" si="197"/>
        <v>0.88730670527550304</v>
      </c>
      <c r="AM797" s="94">
        <f t="shared" si="198"/>
        <v>0.88737707409237776</v>
      </c>
      <c r="AO797" s="28">
        <v>0.79</v>
      </c>
      <c r="AP797" s="94">
        <f t="shared" si="207"/>
        <v>0.29097140291941709</v>
      </c>
      <c r="AQ797" s="94">
        <f t="shared" si="199"/>
        <v>0.34776835765100877</v>
      </c>
      <c r="AR797" s="94">
        <f t="shared" si="200"/>
        <v>0.40521179154770931</v>
      </c>
      <c r="AS797" s="94">
        <f t="shared" si="201"/>
        <v>0.46197945889925301</v>
      </c>
      <c r="AT797" s="94">
        <f t="shared" si="202"/>
        <v>0.51942206045251882</v>
      </c>
      <c r="AU797" s="94">
        <f t="shared" si="203"/>
        <v>0.57617497928617567</v>
      </c>
      <c r="AV797" s="94">
        <f t="shared" si="204"/>
        <v>0.63361841689916487</v>
      </c>
      <c r="AW797" s="94">
        <f t="shared" si="205"/>
        <v>0.69036260062168753</v>
      </c>
      <c r="AY797" s="28">
        <v>0.79</v>
      </c>
      <c r="AZ797" s="34">
        <f>(((L797-VLOOKUP(AZ$6,Data!$N$4:$Y$11,Data!$W$1,FALSE)/1000)*VLOOKUP(AZ$6,Data!$N$4:$Y$11,Data!$P$1,FALSE)^1.5+VLOOKUP(AZ$6,Data!$N$4:$Y$11,Data!$W$1,FALSE)/1000*(Mannings_n_bot)^1.5)/L797)^0.67</f>
        <v>4.709927004357755E-2</v>
      </c>
      <c r="BA797" s="34">
        <f>(((M797-VLOOKUP(BA$6,Data!$N$4:$Y$11,Data!$W$1,FALSE)/1000)*VLOOKUP(BA$6,Data!$N$4:$Y$11,Data!$P$1,FALSE)^1.5+VLOOKUP(BA$6,Data!$N$4:$Y$11,Data!$W$1,FALSE)/1000*(Mannings_n_bot)^1.5)/M797)^0.67</f>
        <v>4.6942991682233363E-2</v>
      </c>
      <c r="BB797" s="34">
        <f>(((N797-VLOOKUP(BB$6,Data!$N$4:$Y$11,Data!$W$1,FALSE)/1000)*VLOOKUP(BB$6,Data!$N$4:$Y$11,Data!$P$1,FALSE)^1.5+VLOOKUP(BB$6,Data!$N$4:$Y$11,Data!$W$1,FALSE)/1000*(Mannings_n_bot)^1.5)/N797)^0.67</f>
        <v>4.6743277100410298E-2</v>
      </c>
      <c r="BC797" s="34">
        <f>(((O797-VLOOKUP(BC$6,Data!$N$4:$Y$11,Data!$W$1,FALSE)/1000)*VLOOKUP(BC$6,Data!$N$4:$Y$11,Data!$P$1,FALSE)^1.5+VLOOKUP(BC$6,Data!$N$4:$Y$11,Data!$W$1,FALSE)/1000*(Mannings_n_bot)^1.5)/O797)^0.67</f>
        <v>4.6510385426444541E-2</v>
      </c>
      <c r="BD797" s="34">
        <f>(((P797-VLOOKUP(BD$6,Data!$N$4:$Y$11,Data!$W$1,FALSE)/1000)*VLOOKUP(BD$6,Data!$N$4:$Y$11,Data!$P$1,FALSE)^1.5+VLOOKUP(BD$6,Data!$N$4:$Y$11,Data!$W$1,FALSE)/1000*(Mannings_n_bot)^1.5)/P797)^0.67</f>
        <v>4.6251913922880174E-2</v>
      </c>
      <c r="BE797" s="34">
        <f>(((Q797-VLOOKUP(BE$6,Data!$N$4:$Y$11,Data!$W$1,FALSE)/1000)*VLOOKUP(BE$6,Data!$N$4:$Y$11,Data!$P$1,FALSE)^1.5+VLOOKUP(BE$6,Data!$N$4:$Y$11,Data!$W$1,FALSE)/1000*(Mannings_n_bot)^1.5)/Q797)^0.67</f>
        <v>4.6016580478772162E-2</v>
      </c>
      <c r="BF797" s="34">
        <f>(((R797-VLOOKUP(BF$6,Data!$N$4:$Y$11,Data!$W$1,FALSE)/1000)*VLOOKUP(BF$6,Data!$N$4:$Y$11,Data!$P$1,FALSE)^1.5+VLOOKUP(BF$6,Data!$N$4:$Y$11,Data!$W$1,FALSE)/1000*(Mannings_n_bot)^1.5)/R797)^0.67</f>
        <v>4.586165142148619E-2</v>
      </c>
      <c r="BG797" s="34">
        <f>(((S797-VLOOKUP(BG$6,Data!$N$4:$Y$11,Data!$W$1,FALSE)/1000)*VLOOKUP(BG$6,Data!$N$4:$Y$11,Data!$P$1,FALSE)^1.5+VLOOKUP(BG$6,Data!$N$4:$Y$11,Data!$W$1,FALSE)/1000*(Mannings_n_bot)^1.5)/S797)^0.67</f>
        <v>4.5727744759504606E-2</v>
      </c>
    </row>
    <row r="798" spans="1:59" x14ac:dyDescent="0.25">
      <c r="A798" s="28">
        <v>0.79100000000000004</v>
      </c>
      <c r="B798" s="94">
        <v>0.86110695096715906</v>
      </c>
      <c r="C798" s="94">
        <v>1.2357381579742037</v>
      </c>
      <c r="D798" s="94">
        <v>1.676562028597419</v>
      </c>
      <c r="E798" s="94">
        <v>2.1857412853645308</v>
      </c>
      <c r="F798" s="94">
        <v>2.7609442161240647</v>
      </c>
      <c r="G798" s="94">
        <v>3.4046700913687129</v>
      </c>
      <c r="H798" s="94">
        <v>4.1142517609048319</v>
      </c>
      <c r="I798" s="94">
        <v>4.8925236828923753</v>
      </c>
      <c r="K798" s="28">
        <v>0.79100000000000004</v>
      </c>
      <c r="L798" s="94">
        <v>2.9593538106032571</v>
      </c>
      <c r="M798" s="94">
        <v>3.5532556460412752</v>
      </c>
      <c r="N798" s="94">
        <v>4.1374010399600358</v>
      </c>
      <c r="O798" s="94">
        <v>4.731143594820967</v>
      </c>
      <c r="P798" s="94">
        <v>5.3152939666336172</v>
      </c>
      <c r="Q798" s="94">
        <v>5.9089547883938378</v>
      </c>
      <c r="R798" s="94">
        <v>6.4931151566866641</v>
      </c>
      <c r="S798" s="94">
        <v>7.0867269135671576</v>
      </c>
      <c r="U798" s="28">
        <v>0.79100000000000004</v>
      </c>
      <c r="V798" s="94">
        <v>0.95183424833835328</v>
      </c>
      <c r="W798" s="94">
        <v>1.1418753072299594</v>
      </c>
      <c r="X798" s="94">
        <v>1.3297621281658392</v>
      </c>
      <c r="Y798" s="94">
        <v>1.5197485794324597</v>
      </c>
      <c r="Z798" s="94">
        <v>1.7076353602170031</v>
      </c>
      <c r="AA798" s="94">
        <v>1.8975940365520467</v>
      </c>
      <c r="AB798" s="94">
        <v>2.0854832515038959</v>
      </c>
      <c r="AC798" s="94">
        <v>2.2754253600263334</v>
      </c>
      <c r="AE798" s="28">
        <v>0.79100000000000004</v>
      </c>
      <c r="AF798" s="94">
        <f t="shared" si="206"/>
        <v>0.8877787144120417</v>
      </c>
      <c r="AG798" s="94">
        <f t="shared" si="192"/>
        <v>0.88796967153924711</v>
      </c>
      <c r="AH798" s="94">
        <f t="shared" si="193"/>
        <v>0.88794193395265608</v>
      </c>
      <c r="AI798" s="94">
        <f t="shared" si="194"/>
        <v>0.88806525883479259</v>
      </c>
      <c r="AJ798" s="94">
        <f t="shared" si="195"/>
        <v>0.88803339183173846</v>
      </c>
      <c r="AK798" s="94">
        <f t="shared" si="196"/>
        <v>0.88812308017131925</v>
      </c>
      <c r="AL798" s="94">
        <f t="shared" si="197"/>
        <v>0.88809188482352008</v>
      </c>
      <c r="AM798" s="94">
        <f t="shared" si="198"/>
        <v>0.88816182492827667</v>
      </c>
      <c r="AO798" s="28">
        <v>0.79100000000000004</v>
      </c>
      <c r="AP798" s="94">
        <f t="shared" si="207"/>
        <v>0.29097803306986958</v>
      </c>
      <c r="AQ798" s="94">
        <f t="shared" si="199"/>
        <v>0.347776315883985</v>
      </c>
      <c r="AR798" s="94">
        <f t="shared" si="200"/>
        <v>0.40522105843856349</v>
      </c>
      <c r="AS798" s="94">
        <f t="shared" si="201"/>
        <v>0.46199005410810035</v>
      </c>
      <c r="AT798" s="94">
        <f t="shared" si="202"/>
        <v>0.51943396422769783</v>
      </c>
      <c r="AU798" s="94">
        <f t="shared" si="203"/>
        <v>0.57618821150164268</v>
      </c>
      <c r="AV798" s="94">
        <f t="shared" si="204"/>
        <v>0.63363295762095662</v>
      </c>
      <c r="AW798" s="94">
        <f t="shared" si="205"/>
        <v>0.69037846985833495</v>
      </c>
      <c r="AY798" s="28">
        <v>0.79100000000000004</v>
      </c>
      <c r="AZ798" s="34">
        <f>(((L798-VLOOKUP(AZ$6,Data!$N$4:$Y$11,Data!$W$1,FALSE)/1000)*VLOOKUP(AZ$6,Data!$N$4:$Y$11,Data!$P$1,FALSE)^1.5+VLOOKUP(AZ$6,Data!$N$4:$Y$11,Data!$W$1,FALSE)/1000*(Mannings_n_bot)^1.5)/L798)^0.67</f>
        <v>4.7087613567087877E-2</v>
      </c>
      <c r="BA798" s="34">
        <f>(((M798-VLOOKUP(BA$6,Data!$N$4:$Y$11,Data!$W$1,FALSE)/1000)*VLOOKUP(BA$6,Data!$N$4:$Y$11,Data!$P$1,FALSE)^1.5+VLOOKUP(BA$6,Data!$N$4:$Y$11,Data!$W$1,FALSE)/1000*(Mannings_n_bot)^1.5)/M798)^0.67</f>
        <v>4.6931119108371284E-2</v>
      </c>
      <c r="BB798" s="34">
        <f>(((N798-VLOOKUP(BB$6,Data!$N$4:$Y$11,Data!$W$1,FALSE)/1000)*VLOOKUP(BB$6,Data!$N$4:$Y$11,Data!$P$1,FALSE)^1.5+VLOOKUP(BB$6,Data!$N$4:$Y$11,Data!$W$1,FALSE)/1000*(Mannings_n_bot)^1.5)/N798)^0.67</f>
        <v>4.6731204610825007E-2</v>
      </c>
      <c r="BC798" s="34">
        <f>(((O798-VLOOKUP(BC$6,Data!$N$4:$Y$11,Data!$W$1,FALSE)/1000)*VLOOKUP(BC$6,Data!$N$4:$Y$11,Data!$P$1,FALSE)^1.5+VLOOKUP(BC$6,Data!$N$4:$Y$11,Data!$W$1,FALSE)/1000*(Mannings_n_bot)^1.5)/O798)^0.67</f>
        <v>4.6498033324136434E-2</v>
      </c>
      <c r="BD798" s="34">
        <f>(((P798-VLOOKUP(BD$6,Data!$N$4:$Y$11,Data!$W$1,FALSE)/1000)*VLOOKUP(BD$6,Data!$N$4:$Y$11,Data!$P$1,FALSE)^1.5+VLOOKUP(BD$6,Data!$N$4:$Y$11,Data!$W$1,FALSE)/1000*(Mannings_n_bot)^1.5)/P798)^0.67</f>
        <v>4.6239300045194227E-2</v>
      </c>
      <c r="BE798" s="34">
        <f>(((Q798-VLOOKUP(BE$6,Data!$N$4:$Y$11,Data!$W$1,FALSE)/1000)*VLOOKUP(BE$6,Data!$N$4:$Y$11,Data!$P$1,FALSE)^1.5+VLOOKUP(BE$6,Data!$N$4:$Y$11,Data!$W$1,FALSE)/1000*(Mannings_n_bot)^1.5)/Q798)^0.67</f>
        <v>4.6003691110731361E-2</v>
      </c>
      <c r="BF798" s="34">
        <f>(((R798-VLOOKUP(BF$6,Data!$N$4:$Y$11,Data!$W$1,FALSE)/1000)*VLOOKUP(BF$6,Data!$N$4:$Y$11,Data!$P$1,FALSE)^1.5+VLOOKUP(BF$6,Data!$N$4:$Y$11,Data!$W$1,FALSE)/1000*(Mannings_n_bot)^1.5)/R798)^0.67</f>
        <v>4.5848607923182814E-2</v>
      </c>
      <c r="BG798" s="34">
        <f>(((S798-VLOOKUP(BG$6,Data!$N$4:$Y$11,Data!$W$1,FALSE)/1000)*VLOOKUP(BG$6,Data!$N$4:$Y$11,Data!$P$1,FALSE)^1.5+VLOOKUP(BG$6,Data!$N$4:$Y$11,Data!$W$1,FALSE)/1000*(Mannings_n_bot)^1.5)/S798)^0.67</f>
        <v>4.571453728772621E-2</v>
      </c>
    </row>
    <row r="799" spans="1:59" x14ac:dyDescent="0.25">
      <c r="A799" s="28">
        <v>0.79200000000000004</v>
      </c>
      <c r="B799" s="94">
        <v>0.86186880515234487</v>
      </c>
      <c r="C799" s="94">
        <v>1.2368295983525575</v>
      </c>
      <c r="D799" s="94">
        <v>1.6780431849106201</v>
      </c>
      <c r="E799" s="94">
        <v>2.187670146752632</v>
      </c>
      <c r="F799" s="94">
        <v>2.7633813742011073</v>
      </c>
      <c r="G799" s="94">
        <v>3.4076730725645348</v>
      </c>
      <c r="H799" s="94">
        <v>4.1178816191946961</v>
      </c>
      <c r="I799" s="94">
        <v>4.8968374820266938</v>
      </c>
      <c r="K799" s="28">
        <v>0.79200000000000004</v>
      </c>
      <c r="L799" s="94">
        <v>2.9619155492296394</v>
      </c>
      <c r="M799" s="94">
        <v>3.5563257772728409</v>
      </c>
      <c r="N799" s="94">
        <v>4.1409768595830139</v>
      </c>
      <c r="O799" s="94">
        <v>4.7352276456463356</v>
      </c>
      <c r="P799" s="94">
        <v>5.3198837012159208</v>
      </c>
      <c r="Q799" s="94">
        <v>5.91405267275091</v>
      </c>
      <c r="R799" s="94">
        <v>6.4987187294206858</v>
      </c>
      <c r="S799" s="94">
        <v>7.0928385877910012</v>
      </c>
      <c r="U799" s="28">
        <v>0.79200000000000004</v>
      </c>
      <c r="V799" s="94">
        <v>0.94983561989927323</v>
      </c>
      <c r="W799" s="94">
        <v>1.13947456626763</v>
      </c>
      <c r="X799" s="94">
        <v>1.3269668842993045</v>
      </c>
      <c r="Y799" s="94">
        <v>1.5165513233070125</v>
      </c>
      <c r="Z799" s="94">
        <v>1.7040435967560921</v>
      </c>
      <c r="AA799" s="94">
        <v>1.8936003124940621</v>
      </c>
      <c r="AB799" s="94">
        <v>2.0810950130726633</v>
      </c>
      <c r="AC799" s="94">
        <v>2.2706351921005696</v>
      </c>
      <c r="AE799" s="28">
        <v>0.79200000000000004</v>
      </c>
      <c r="AF799" s="94">
        <f t="shared" si="206"/>
        <v>0.8885641661243221</v>
      </c>
      <c r="AG799" s="94">
        <f t="shared" si="192"/>
        <v>0.88875395253600797</v>
      </c>
      <c r="AH799" s="94">
        <f t="shared" si="193"/>
        <v>0.88872638497731049</v>
      </c>
      <c r="AI799" s="94">
        <f t="shared" si="194"/>
        <v>0.88884895395889085</v>
      </c>
      <c r="AJ799" s="94">
        <f t="shared" si="195"/>
        <v>0.888817282263478</v>
      </c>
      <c r="AK799" s="94">
        <f t="shared" si="196"/>
        <v>0.88890642094671213</v>
      </c>
      <c r="AL799" s="94">
        <f t="shared" si="197"/>
        <v>0.88887541676994108</v>
      </c>
      <c r="AM799" s="94">
        <f t="shared" si="198"/>
        <v>0.88894492828348526</v>
      </c>
      <c r="AO799" s="28">
        <v>0.79200000000000004</v>
      </c>
      <c r="AP799" s="94">
        <f t="shared" si="207"/>
        <v>0.29098358505748323</v>
      </c>
      <c r="AQ799" s="94">
        <f t="shared" si="199"/>
        <v>0.34778298609668346</v>
      </c>
      <c r="AR799" s="94">
        <f t="shared" si="200"/>
        <v>0.40522882445655467</v>
      </c>
      <c r="AS799" s="94">
        <f t="shared" si="201"/>
        <v>0.46199893869179032</v>
      </c>
      <c r="AT799" s="94">
        <f t="shared" si="202"/>
        <v>0.51944394453012288</v>
      </c>
      <c r="AU799" s="94">
        <f t="shared" si="203"/>
        <v>0.57619931054477103</v>
      </c>
      <c r="AV799" s="94">
        <f t="shared" si="204"/>
        <v>0.63364515232093688</v>
      </c>
      <c r="AW799" s="94">
        <f t="shared" si="205"/>
        <v>0.69039178340469864</v>
      </c>
      <c r="AY799" s="28">
        <v>0.79200000000000004</v>
      </c>
      <c r="AZ799" s="34">
        <f>(((L799-VLOOKUP(AZ$6,Data!$N$4:$Y$11,Data!$W$1,FALSE)/1000)*VLOOKUP(AZ$6,Data!$N$4:$Y$11,Data!$P$1,FALSE)^1.5+VLOOKUP(AZ$6,Data!$N$4:$Y$11,Data!$W$1,FALSE)/1000*(Mannings_n_bot)^1.5)/L799)^0.67</f>
        <v>4.7075951393354201E-2</v>
      </c>
      <c r="BA799" s="34">
        <f>(((M799-VLOOKUP(BA$6,Data!$N$4:$Y$11,Data!$W$1,FALSE)/1000)*VLOOKUP(BA$6,Data!$N$4:$Y$11,Data!$P$1,FALSE)^1.5+VLOOKUP(BA$6,Data!$N$4:$Y$11,Data!$W$1,FALSE)/1000*(Mannings_n_bot)^1.5)/M799)^0.67</f>
        <v>4.6919240629644095E-2</v>
      </c>
      <c r="BB799" s="34">
        <f>(((N799-VLOOKUP(BB$6,Data!$N$4:$Y$11,Data!$W$1,FALSE)/1000)*VLOOKUP(BB$6,Data!$N$4:$Y$11,Data!$P$1,FALSE)^1.5+VLOOKUP(BB$6,Data!$N$4:$Y$11,Data!$W$1,FALSE)/1000*(Mannings_n_bot)^1.5)/N799)^0.67</f>
        <v>4.6719126095435465E-2</v>
      </c>
      <c r="BC799" s="34">
        <f>(((O799-VLOOKUP(BC$6,Data!$N$4:$Y$11,Data!$W$1,FALSE)/1000)*VLOOKUP(BC$6,Data!$N$4:$Y$11,Data!$P$1,FALSE)^1.5+VLOOKUP(BC$6,Data!$N$4:$Y$11,Data!$W$1,FALSE)/1000*(Mannings_n_bot)^1.5)/O799)^0.67</f>
        <v>4.648567496465638E-2</v>
      </c>
      <c r="BD799" s="34">
        <f>(((P799-VLOOKUP(BD$6,Data!$N$4:$Y$11,Data!$W$1,FALSE)/1000)*VLOOKUP(BD$6,Data!$N$4:$Y$11,Data!$P$1,FALSE)^1.5+VLOOKUP(BD$6,Data!$N$4:$Y$11,Data!$W$1,FALSE)/1000*(Mannings_n_bot)^1.5)/P799)^0.67</f>
        <v>4.6226679745777419E-2</v>
      </c>
      <c r="BE799" s="34">
        <f>(((Q799-VLOOKUP(BE$6,Data!$N$4:$Y$11,Data!$W$1,FALSE)/1000)*VLOOKUP(BE$6,Data!$N$4:$Y$11,Data!$P$1,FALSE)^1.5+VLOOKUP(BE$6,Data!$N$4:$Y$11,Data!$W$1,FALSE)/1000*(Mannings_n_bot)^1.5)/Q799)^0.67</f>
        <v>4.5990795097833902E-2</v>
      </c>
      <c r="BF799" s="34">
        <f>(((R799-VLOOKUP(BF$6,Data!$N$4:$Y$11,Data!$W$1,FALSE)/1000)*VLOOKUP(BF$6,Data!$N$4:$Y$11,Data!$P$1,FALSE)^1.5+VLOOKUP(BF$6,Data!$N$4:$Y$11,Data!$W$1,FALSE)/1000*(Mannings_n_bot)^1.5)/R799)^0.67</f>
        <v>4.5835557685514831E-2</v>
      </c>
      <c r="BG799" s="34">
        <f>(((S799-VLOOKUP(BG$6,Data!$N$4:$Y$11,Data!$W$1,FALSE)/1000)*VLOOKUP(BG$6,Data!$N$4:$Y$11,Data!$P$1,FALSE)^1.5+VLOOKUP(BG$6,Data!$N$4:$Y$11,Data!$W$1,FALSE)/1000*(Mannings_n_bot)^1.5)/S799)^0.67</f>
        <v>4.5701322934324579E-2</v>
      </c>
    </row>
    <row r="800" spans="1:59" x14ac:dyDescent="0.25">
      <c r="A800" s="28">
        <v>0.79300000000000004</v>
      </c>
      <c r="B800" s="94">
        <v>0.8626290551714404</v>
      </c>
      <c r="C800" s="94">
        <v>1.2379187376520391</v>
      </c>
      <c r="D800" s="94">
        <v>1.6795212190881146</v>
      </c>
      <c r="E800" s="94">
        <v>2.1895949389257874</v>
      </c>
      <c r="F800" s="94">
        <v>2.765813391835362</v>
      </c>
      <c r="G800" s="94">
        <v>3.4106697160742958</v>
      </c>
      <c r="H800" s="94">
        <v>4.1215038184002744</v>
      </c>
      <c r="I800" s="94">
        <v>4.9011421746703787</v>
      </c>
      <c r="K800" s="28">
        <v>0.79300000000000004</v>
      </c>
      <c r="L800" s="94">
        <v>2.9644826932650039</v>
      </c>
      <c r="M800" s="94">
        <v>3.5594023949363427</v>
      </c>
      <c r="N800" s="94">
        <v>4.1445602326280602</v>
      </c>
      <c r="O800" s="94">
        <v>4.7393203306055129</v>
      </c>
      <c r="P800" s="94">
        <v>5.3244831369261574</v>
      </c>
      <c r="Q800" s="94">
        <v>5.9191613387888014</v>
      </c>
      <c r="R800" s="94">
        <v>6.5043341508459127</v>
      </c>
      <c r="S800" s="94">
        <v>7.0989631911639357</v>
      </c>
      <c r="U800" s="28">
        <v>0.79300000000000004</v>
      </c>
      <c r="V800" s="94">
        <v>0.94783006777261314</v>
      </c>
      <c r="W800" s="94">
        <v>1.1370655358365658</v>
      </c>
      <c r="X800" s="94">
        <v>1.3241619841848911</v>
      </c>
      <c r="Y800" s="94">
        <v>1.5133430456180403</v>
      </c>
      <c r="Z800" s="94">
        <v>1.7004394449787723</v>
      </c>
      <c r="AA800" s="94">
        <v>1.8895928350370326</v>
      </c>
      <c r="AB800" s="94">
        <v>2.0766916544835148</v>
      </c>
      <c r="AC800" s="94">
        <v>2.2658285390716233</v>
      </c>
      <c r="AE800" s="28">
        <v>0.79300000000000004</v>
      </c>
      <c r="AF800" s="94">
        <f t="shared" si="206"/>
        <v>0.8893479639833759</v>
      </c>
      <c r="AG800" s="94">
        <f t="shared" si="192"/>
        <v>0.88953658003664826</v>
      </c>
      <c r="AH800" s="94">
        <f t="shared" si="193"/>
        <v>0.8895091824543061</v>
      </c>
      <c r="AI800" s="94">
        <f t="shared" si="194"/>
        <v>0.88963099576361038</v>
      </c>
      <c r="AJ800" s="94">
        <f t="shared" si="195"/>
        <v>0.88959951931706605</v>
      </c>
      <c r="AK800" s="94">
        <f t="shared" si="196"/>
        <v>0.88968810850898472</v>
      </c>
      <c r="AL800" s="94">
        <f t="shared" si="197"/>
        <v>0.88965729544597549</v>
      </c>
      <c r="AM800" s="94">
        <f t="shared" si="198"/>
        <v>0.88972637849649883</v>
      </c>
      <c r="AO800" s="28">
        <v>0.79300000000000004</v>
      </c>
      <c r="AP800" s="94">
        <f t="shared" si="207"/>
        <v>0.29098805573439301</v>
      </c>
      <c r="AQ800" s="94">
        <f t="shared" si="199"/>
        <v>0.34778836453364198</v>
      </c>
      <c r="AR800" s="94">
        <f t="shared" si="200"/>
        <v>0.4052350852247435</v>
      </c>
      <c r="AS800" s="94">
        <f t="shared" si="201"/>
        <v>0.46200610766608313</v>
      </c>
      <c r="AT800" s="94">
        <f t="shared" si="202"/>
        <v>0.5194519957541035</v>
      </c>
      <c r="AU800" s="94">
        <f t="shared" si="203"/>
        <v>0.57620827020271737</v>
      </c>
      <c r="AV800" s="94">
        <f t="shared" si="204"/>
        <v>0.63365499416481508</v>
      </c>
      <c r="AW800" s="94">
        <f t="shared" si="205"/>
        <v>0.69040253381942029</v>
      </c>
      <c r="AY800" s="28">
        <v>0.79300000000000004</v>
      </c>
      <c r="AZ800" s="34">
        <f>(((L800-VLOOKUP(AZ$6,Data!$N$4:$Y$11,Data!$W$1,FALSE)/1000)*VLOOKUP(AZ$6,Data!$N$4:$Y$11,Data!$P$1,FALSE)^1.5+VLOOKUP(AZ$6,Data!$N$4:$Y$11,Data!$W$1,FALSE)/1000*(Mannings_n_bot)^1.5)/L800)^0.67</f>
        <v>4.7064283407260057E-2</v>
      </c>
      <c r="BA800" s="34">
        <f>(((M800-VLOOKUP(BA$6,Data!$N$4:$Y$11,Data!$W$1,FALSE)/1000)*VLOOKUP(BA$6,Data!$N$4:$Y$11,Data!$P$1,FALSE)^1.5+VLOOKUP(BA$6,Data!$N$4:$Y$11,Data!$W$1,FALSE)/1000*(Mannings_n_bot)^1.5)/M800)^0.67</f>
        <v>4.6907356128733167E-2</v>
      </c>
      <c r="BB800" s="34">
        <f>(((N800-VLOOKUP(BB$6,Data!$N$4:$Y$11,Data!$W$1,FALSE)/1000)*VLOOKUP(BB$6,Data!$N$4:$Y$11,Data!$P$1,FALSE)^1.5+VLOOKUP(BB$6,Data!$N$4:$Y$11,Data!$W$1,FALSE)/1000*(Mannings_n_bot)^1.5)/N800)^0.67</f>
        <v>4.6707041434878936E-2</v>
      </c>
      <c r="BC800" s="34">
        <f>(((O800-VLOOKUP(BC$6,Data!$N$4:$Y$11,Data!$W$1,FALSE)/1000)*VLOOKUP(BC$6,Data!$N$4:$Y$11,Data!$P$1,FALSE)^1.5+VLOOKUP(BC$6,Data!$N$4:$Y$11,Data!$W$1,FALSE)/1000*(Mannings_n_bot)^1.5)/O800)^0.67</f>
        <v>4.6473310225778081E-2</v>
      </c>
      <c r="BD800" s="34">
        <f>(((P800-VLOOKUP(BD$6,Data!$N$4:$Y$11,Data!$W$1,FALSE)/1000)*VLOOKUP(BD$6,Data!$N$4:$Y$11,Data!$P$1,FALSE)^1.5+VLOOKUP(BD$6,Data!$N$4:$Y$11,Data!$W$1,FALSE)/1000*(Mannings_n_bot)^1.5)/P800)^0.67</f>
        <v>4.6214052899715016E-2</v>
      </c>
      <c r="BE800" s="34">
        <f>(((Q800-VLOOKUP(BE$6,Data!$N$4:$Y$11,Data!$W$1,FALSE)/1000)*VLOOKUP(BE$6,Data!$N$4:$Y$11,Data!$P$1,FALSE)^1.5+VLOOKUP(BE$6,Data!$N$4:$Y$11,Data!$W$1,FALSE)/1000*(Mannings_n_bot)^1.5)/Q800)^0.67</f>
        <v>4.5977892312328947E-2</v>
      </c>
      <c r="BF800" s="34">
        <f>(((R800-VLOOKUP(BF$6,Data!$N$4:$Y$11,Data!$W$1,FALSE)/1000)*VLOOKUP(BF$6,Data!$N$4:$Y$11,Data!$P$1,FALSE)^1.5+VLOOKUP(BF$6,Data!$N$4:$Y$11,Data!$W$1,FALSE)/1000*(Mannings_n_bot)^1.5)/R800)^0.67</f>
        <v>4.5822500579141431E-2</v>
      </c>
      <c r="BG800" s="34">
        <f>(((S800-VLOOKUP(BG$6,Data!$N$4:$Y$11,Data!$W$1,FALSE)/1000)*VLOOKUP(BG$6,Data!$N$4:$Y$11,Data!$P$1,FALSE)^1.5+VLOOKUP(BG$6,Data!$N$4:$Y$11,Data!$W$1,FALSE)/1000*(Mannings_n_bot)^1.5)/S800)^0.67</f>
        <v>4.5688101568264521E-2</v>
      </c>
    </row>
    <row r="801" spans="1:59" x14ac:dyDescent="0.25">
      <c r="A801" s="28">
        <v>0.79400000000000004</v>
      </c>
      <c r="B801" s="94">
        <v>0.86338769545925098</v>
      </c>
      <c r="C801" s="94">
        <v>1.2390055679157708</v>
      </c>
      <c r="D801" s="94">
        <v>1.6809961203287598</v>
      </c>
      <c r="E801" s="94">
        <v>2.1915156478361952</v>
      </c>
      <c r="F801" s="94">
        <v>2.7682402512711888</v>
      </c>
      <c r="G801" s="94">
        <v>3.4136600000407245</v>
      </c>
      <c r="H801" s="94">
        <v>4.1251183320928817</v>
      </c>
      <c r="I801" s="94">
        <v>4.9054377294381428</v>
      </c>
      <c r="K801" s="28">
        <v>0.79400000000000004</v>
      </c>
      <c r="L801" s="94">
        <v>2.9670552844408622</v>
      </c>
      <c r="M801" s="94">
        <v>3.5624855490705767</v>
      </c>
      <c r="N801" s="94">
        <v>4.1481512173716588</v>
      </c>
      <c r="O801" s="94">
        <v>4.7434217162798022</v>
      </c>
      <c r="P801" s="94">
        <v>5.3290923485832682</v>
      </c>
      <c r="Q801" s="94">
        <v>5.9242808696300271</v>
      </c>
      <c r="R801" s="94">
        <v>6.5099615123225805</v>
      </c>
      <c r="S801" s="94">
        <v>7.1051008233490318</v>
      </c>
      <c r="U801" s="28">
        <v>0.79400000000000004</v>
      </c>
      <c r="V801" s="94">
        <v>0.94581754791452177</v>
      </c>
      <c r="W801" s="94">
        <v>1.1346481631373606</v>
      </c>
      <c r="X801" s="94">
        <v>1.3213473663289796</v>
      </c>
      <c r="Y801" s="94">
        <v>1.5101236761191725</v>
      </c>
      <c r="Z801" s="94">
        <v>1.6968228259445044</v>
      </c>
      <c r="AA801" s="94">
        <v>1.8855715164890818</v>
      </c>
      <c r="AB801" s="94">
        <v>2.0722730793503028</v>
      </c>
      <c r="AC801" s="94">
        <v>2.2610052958028524</v>
      </c>
      <c r="AE801" s="28">
        <v>0.79400000000000004</v>
      </c>
      <c r="AF801" s="94">
        <f t="shared" si="206"/>
        <v>0.89013010225163303</v>
      </c>
      <c r="AG801" s="94">
        <f t="shared" si="192"/>
        <v>0.89031754832356014</v>
      </c>
      <c r="AH801" s="94">
        <f t="shared" si="193"/>
        <v>0.89029032066313407</v>
      </c>
      <c r="AI801" s="94">
        <f t="shared" si="194"/>
        <v>0.89041137854133845</v>
      </c>
      <c r="AJ801" s="94">
        <f t="shared" si="195"/>
        <v>0.89038009728155731</v>
      </c>
      <c r="AK801" s="94">
        <f t="shared" si="196"/>
        <v>0.89046813715657203</v>
      </c>
      <c r="AL801" s="94">
        <f t="shared" si="197"/>
        <v>0.8904375151467947</v>
      </c>
      <c r="AM801" s="94">
        <f t="shared" si="198"/>
        <v>0.89050616986980524</v>
      </c>
      <c r="AO801" s="28">
        <v>0.79400000000000004</v>
      </c>
      <c r="AP801" s="94">
        <f t="shared" si="207"/>
        <v>0.29099144191442167</v>
      </c>
      <c r="AQ801" s="94">
        <f t="shared" si="199"/>
        <v>0.34779244739365112</v>
      </c>
      <c r="AR801" s="94">
        <f t="shared" si="200"/>
        <v>0.40523983631287874</v>
      </c>
      <c r="AS801" s="94">
        <f t="shared" si="201"/>
        <v>0.46201155598599603</v>
      </c>
      <c r="AT801" s="94">
        <f t="shared" si="202"/>
        <v>0.51945811222564409</v>
      </c>
      <c r="AU801" s="94">
        <f t="shared" si="203"/>
        <v>0.57621508418690293</v>
      </c>
      <c r="AV801" s="94">
        <f t="shared" si="204"/>
        <v>0.63366247623500149</v>
      </c>
      <c r="AW801" s="94">
        <f t="shared" si="205"/>
        <v>0.69041071357041428</v>
      </c>
      <c r="AY801" s="28">
        <v>0.79400000000000004</v>
      </c>
      <c r="AZ801" s="34">
        <f>(((L801-VLOOKUP(AZ$6,Data!$N$4:$Y$11,Data!$W$1,FALSE)/1000)*VLOOKUP(AZ$6,Data!$N$4:$Y$11,Data!$P$1,FALSE)^1.5+VLOOKUP(AZ$6,Data!$N$4:$Y$11,Data!$W$1,FALSE)/1000*(Mannings_n_bot)^1.5)/L801)^0.67</f>
        <v>4.7052609492456536E-2</v>
      </c>
      <c r="BA801" s="34">
        <f>(((M801-VLOOKUP(BA$6,Data!$N$4:$Y$11,Data!$W$1,FALSE)/1000)*VLOOKUP(BA$6,Data!$N$4:$Y$11,Data!$P$1,FALSE)^1.5+VLOOKUP(BA$6,Data!$N$4:$Y$11,Data!$W$1,FALSE)/1000*(Mannings_n_bot)^1.5)/M801)^0.67</f>
        <v>4.689546548706075E-2</v>
      </c>
      <c r="BB801" s="34">
        <f>(((N801-VLOOKUP(BB$6,Data!$N$4:$Y$11,Data!$W$1,FALSE)/1000)*VLOOKUP(BB$6,Data!$N$4:$Y$11,Data!$P$1,FALSE)^1.5+VLOOKUP(BB$6,Data!$N$4:$Y$11,Data!$W$1,FALSE)/1000*(Mannings_n_bot)^1.5)/N801)^0.67</f>
        <v>4.6694950508511412E-2</v>
      </c>
      <c r="BC801" s="34">
        <f>(((O801-VLOOKUP(BC$6,Data!$N$4:$Y$11,Data!$W$1,FALSE)/1000)*VLOOKUP(BC$6,Data!$N$4:$Y$11,Data!$P$1,FALSE)^1.5+VLOOKUP(BC$6,Data!$N$4:$Y$11,Data!$W$1,FALSE)/1000*(Mannings_n_bot)^1.5)/O801)^0.67</f>
        <v>4.6460938983960615E-2</v>
      </c>
      <c r="BD801" s="34">
        <f>(((P801-VLOOKUP(BD$6,Data!$N$4:$Y$11,Data!$W$1,FALSE)/1000)*VLOOKUP(BD$6,Data!$N$4:$Y$11,Data!$P$1,FALSE)^1.5+VLOOKUP(BD$6,Data!$N$4:$Y$11,Data!$W$1,FALSE)/1000*(Mannings_n_bot)^1.5)/P801)^0.67</f>
        <v>4.6201419380748433E-2</v>
      </c>
      <c r="BE801" s="34">
        <f>(((Q801-VLOOKUP(BE$6,Data!$N$4:$Y$11,Data!$W$1,FALSE)/1000)*VLOOKUP(BE$6,Data!$N$4:$Y$11,Data!$P$1,FALSE)^1.5+VLOOKUP(BE$6,Data!$N$4:$Y$11,Data!$W$1,FALSE)/1000*(Mannings_n_bot)^1.5)/Q801)^0.67</f>
        <v>4.5964982625088954E-2</v>
      </c>
      <c r="BF801" s="34">
        <f>(((R801-VLOOKUP(BF$6,Data!$N$4:$Y$11,Data!$W$1,FALSE)/1000)*VLOOKUP(BF$6,Data!$N$4:$Y$11,Data!$P$1,FALSE)^1.5+VLOOKUP(BF$6,Data!$N$4:$Y$11,Data!$W$1,FALSE)/1000*(Mannings_n_bot)^1.5)/R801)^0.67</f>
        <v>4.5809436473328247E-2</v>
      </c>
      <c r="BG801" s="34">
        <f>(((S801-VLOOKUP(BG$6,Data!$N$4:$Y$11,Data!$W$1,FALSE)/1000)*VLOOKUP(BG$6,Data!$N$4:$Y$11,Data!$P$1,FALSE)^1.5+VLOOKUP(BG$6,Data!$N$4:$Y$11,Data!$W$1,FALSE)/1000*(Mannings_n_bot)^1.5)/S801)^0.67</f>
        <v>4.5674873057097262E-2</v>
      </c>
    </row>
    <row r="802" spans="1:59" x14ac:dyDescent="0.25">
      <c r="A802" s="28">
        <v>0.79500000000000004</v>
      </c>
      <c r="B802" s="94">
        <v>0.86414472041508106</v>
      </c>
      <c r="C802" s="94">
        <v>1.2400900811360505</v>
      </c>
      <c r="D802" s="94">
        <v>1.6824678777624358</v>
      </c>
      <c r="E802" s="94">
        <v>2.1934322593462698</v>
      </c>
      <c r="F802" s="94">
        <v>2.7706619346394881</v>
      </c>
      <c r="G802" s="94">
        <v>3.4166439024667965</v>
      </c>
      <c r="H802" s="94">
        <v>4.1287251336748945</v>
      </c>
      <c r="I802" s="94">
        <v>4.9097241147439794</v>
      </c>
      <c r="K802" s="28">
        <v>0.79500000000000004</v>
      </c>
      <c r="L802" s="94">
        <v>2.9696333649959796</v>
      </c>
      <c r="M802" s="94">
        <v>3.5655752903226179</v>
      </c>
      <c r="N802" s="94">
        <v>4.1517498727987032</v>
      </c>
      <c r="O802" s="94">
        <v>4.7475318700599152</v>
      </c>
      <c r="P802" s="94">
        <v>5.3337114119157363</v>
      </c>
      <c r="Q802" s="94">
        <v>5.9294113494076282</v>
      </c>
      <c r="R802" s="94">
        <v>6.5156009063215921</v>
      </c>
      <c r="S802" s="94">
        <v>7.1112515852209981</v>
      </c>
      <c r="U802" s="28">
        <v>0.79500000000000004</v>
      </c>
      <c r="V802" s="94">
        <v>0.94379801575180355</v>
      </c>
      <c r="W802" s="94">
        <v>1.1322223947360686</v>
      </c>
      <c r="X802" s="94">
        <v>1.3185229684989164</v>
      </c>
      <c r="Y802" s="94">
        <v>1.5068931437198336</v>
      </c>
      <c r="Z802" s="94">
        <v>1.6931936597640473</v>
      </c>
      <c r="AA802" s="94">
        <v>1.8815362681044849</v>
      </c>
      <c r="AB802" s="94">
        <v>2.0678391901285313</v>
      </c>
      <c r="AC802" s="94">
        <v>2.2561653558941281</v>
      </c>
      <c r="AE802" s="28">
        <v>0.79500000000000004</v>
      </c>
      <c r="AF802" s="94">
        <f t="shared" si="206"/>
        <v>0.89091057515492311</v>
      </c>
      <c r="AG802" s="94">
        <f t="shared" si="192"/>
        <v>0.89109685164261476</v>
      </c>
      <c r="AH802" s="94">
        <f t="shared" si="193"/>
        <v>0.89106979384675422</v>
      </c>
      <c r="AI802" s="94">
        <f t="shared" si="194"/>
        <v>0.8911900965479832</v>
      </c>
      <c r="AJ802" s="94">
        <f t="shared" si="195"/>
        <v>0.89115901040951329</v>
      </c>
      <c r="AK802" s="94">
        <f t="shared" si="196"/>
        <v>0.89124650115145432</v>
      </c>
      <c r="AL802" s="94">
        <f t="shared" si="197"/>
        <v>0.8912160701311036</v>
      </c>
      <c r="AM802" s="94">
        <f t="shared" si="198"/>
        <v>0.89128429666945463</v>
      </c>
      <c r="AO802" s="28">
        <v>0.79500000000000004</v>
      </c>
      <c r="AP802" s="94">
        <f t="shared" si="207"/>
        <v>0.29099374037247555</v>
      </c>
      <c r="AQ802" s="94">
        <f t="shared" si="199"/>
        <v>0.3477952308290328</v>
      </c>
      <c r="AR802" s="94">
        <f t="shared" si="200"/>
        <v>0.40524307323655812</v>
      </c>
      <c r="AS802" s="94">
        <f t="shared" si="201"/>
        <v>0.46201527854484697</v>
      </c>
      <c r="AT802" s="94">
        <f t="shared" si="202"/>
        <v>0.5194622882013662</v>
      </c>
      <c r="AU802" s="94">
        <f t="shared" si="203"/>
        <v>0.57621974613182014</v>
      </c>
      <c r="AV802" s="94">
        <f t="shared" si="204"/>
        <v>0.63366759152929497</v>
      </c>
      <c r="AW802" s="94">
        <f t="shared" si="205"/>
        <v>0.69041631503343848</v>
      </c>
      <c r="AY802" s="28">
        <v>0.79500000000000004</v>
      </c>
      <c r="AZ802" s="34">
        <f>(((L802-VLOOKUP(AZ$6,Data!$N$4:$Y$11,Data!$W$1,FALSE)/1000)*VLOOKUP(AZ$6,Data!$N$4:$Y$11,Data!$P$1,FALSE)^1.5+VLOOKUP(AZ$6,Data!$N$4:$Y$11,Data!$W$1,FALSE)/1000*(Mannings_n_bot)^1.5)/L802)^0.67</f>
        <v>4.704092953134046E-2</v>
      </c>
      <c r="BA802" s="34">
        <f>(((M802-VLOOKUP(BA$6,Data!$N$4:$Y$11,Data!$W$1,FALSE)/1000)*VLOOKUP(BA$6,Data!$N$4:$Y$11,Data!$P$1,FALSE)^1.5+VLOOKUP(BA$6,Data!$N$4:$Y$11,Data!$W$1,FALSE)/1000*(Mannings_n_bot)^1.5)/M802)^0.67</f>
        <v>4.6883568584767735E-2</v>
      </c>
      <c r="BB802" s="34">
        <f>(((N802-VLOOKUP(BB$6,Data!$N$4:$Y$11,Data!$W$1,FALSE)/1000)*VLOOKUP(BB$6,Data!$N$4:$Y$11,Data!$P$1,FALSE)^1.5+VLOOKUP(BB$6,Data!$N$4:$Y$11,Data!$W$1,FALSE)/1000*(Mannings_n_bot)^1.5)/N802)^0.67</f>
        <v>4.6682853194384935E-2</v>
      </c>
      <c r="BC802" s="34">
        <f>(((O802-VLOOKUP(BC$6,Data!$N$4:$Y$11,Data!$W$1,FALSE)/1000)*VLOOKUP(BC$6,Data!$N$4:$Y$11,Data!$P$1,FALSE)^1.5+VLOOKUP(BC$6,Data!$N$4:$Y$11,Data!$W$1,FALSE)/1000*(Mannings_n_bot)^1.5)/O802)^0.67</f>
        <v>4.6448561114325361E-2</v>
      </c>
      <c r="BD802" s="34">
        <f>(((P802-VLOOKUP(BD$6,Data!$N$4:$Y$11,Data!$W$1,FALSE)/1000)*VLOOKUP(BD$6,Data!$N$4:$Y$11,Data!$P$1,FALSE)^1.5+VLOOKUP(BD$6,Data!$N$4:$Y$11,Data!$W$1,FALSE)/1000*(Mannings_n_bot)^1.5)/P802)^0.67</f>
        <v>4.6188779061251455E-2</v>
      </c>
      <c r="BE802" s="34">
        <f>(((Q802-VLOOKUP(BE$6,Data!$N$4:$Y$11,Data!$W$1,FALSE)/1000)*VLOOKUP(BE$6,Data!$N$4:$Y$11,Data!$P$1,FALSE)^1.5+VLOOKUP(BE$6,Data!$N$4:$Y$11,Data!$W$1,FALSE)/1000*(Mannings_n_bot)^1.5)/Q802)^0.67</f>
        <v>4.5952065905585746E-2</v>
      </c>
      <c r="BF802" s="34">
        <f>(((R802-VLOOKUP(BF$6,Data!$N$4:$Y$11,Data!$W$1,FALSE)/1000)*VLOOKUP(BF$6,Data!$N$4:$Y$11,Data!$P$1,FALSE)^1.5+VLOOKUP(BF$6,Data!$N$4:$Y$11,Data!$W$1,FALSE)/1000*(Mannings_n_bot)^1.5)/R802)^0.67</f>
        <v>4.5796365235922433E-2</v>
      </c>
      <c r="BG802" s="34">
        <f>(((S802-VLOOKUP(BG$6,Data!$N$4:$Y$11,Data!$W$1,FALSE)/1000)*VLOOKUP(BG$6,Data!$N$4:$Y$11,Data!$P$1,FALSE)^1.5+VLOOKUP(BG$6,Data!$N$4:$Y$11,Data!$W$1,FALSE)/1000*(Mannings_n_bot)^1.5)/S802)^0.67</f>
        <v>4.5661637266935506E-2</v>
      </c>
    </row>
    <row r="803" spans="1:59" x14ac:dyDescent="0.25">
      <c r="A803" s="28">
        <v>0.79600000000000004</v>
      </c>
      <c r="B803" s="94">
        <v>0.8649001244023049</v>
      </c>
      <c r="C803" s="94">
        <v>1.2411722692537412</v>
      </c>
      <c r="D803" s="94">
        <v>1.6839364804492134</v>
      </c>
      <c r="E803" s="94">
        <v>2.1953447592275568</v>
      </c>
      <c r="F803" s="94">
        <v>2.7730784239563349</v>
      </c>
      <c r="G803" s="94">
        <v>3.4196214012140524</v>
      </c>
      <c r="H803" s="94">
        <v>4.1323241963777013</v>
      </c>
      <c r="I803" s="94">
        <v>4.9140012987987358</v>
      </c>
      <c r="K803" s="28">
        <v>0.79600000000000004</v>
      </c>
      <c r="L803" s="94">
        <v>2.9722169776850698</v>
      </c>
      <c r="M803" s="94">
        <v>3.5686716699582584</v>
      </c>
      <c r="N803" s="94">
        <v>4.1553562586146455</v>
      </c>
      <c r="O803" s="94">
        <v>4.7516508601598577</v>
      </c>
      <c r="P803" s="94">
        <v>5.3383404035771838</v>
      </c>
      <c r="Q803" s="94">
        <v>5.9345528632825042</v>
      </c>
      <c r="R803" s="94">
        <v>6.5212524264435485</v>
      </c>
      <c r="S803" s="94">
        <v>7.117415578886952</v>
      </c>
      <c r="U803" s="28">
        <v>0.79600000000000004</v>
      </c>
      <c r="V803" s="94">
        <v>0.94177142617295795</v>
      </c>
      <c r="W803" s="94">
        <v>1.129788176553449</v>
      </c>
      <c r="X803" s="94">
        <v>1.3156887277104943</v>
      </c>
      <c r="Y803" s="94">
        <v>1.5036513764709452</v>
      </c>
      <c r="Z803" s="94">
        <v>1.6895518655833992</v>
      </c>
      <c r="AA803" s="94">
        <v>1.8774870000658157</v>
      </c>
      <c r="AB803" s="94">
        <v>2.0633898880957484</v>
      </c>
      <c r="AC803" s="94">
        <v>2.2513086116604368</v>
      </c>
      <c r="AE803" s="28">
        <v>0.79600000000000004</v>
      </c>
      <c r="AF803" s="94">
        <f t="shared" si="206"/>
        <v>0.89168937688203276</v>
      </c>
      <c r="AG803" s="94">
        <f t="shared" si="192"/>
        <v>0.89187448420272353</v>
      </c>
      <c r="AH803" s="94">
        <f t="shared" si="193"/>
        <v>0.89184759621115361</v>
      </c>
      <c r="AI803" s="94">
        <f t="shared" si="194"/>
        <v>0.89196714400253285</v>
      </c>
      <c r="AJ803" s="94">
        <f t="shared" si="195"/>
        <v>0.89193625291656298</v>
      </c>
      <c r="AK803" s="94">
        <f t="shared" si="196"/>
        <v>0.89202319471871738</v>
      </c>
      <c r="AL803" s="94">
        <f t="shared" si="197"/>
        <v>0.89199295462069805</v>
      </c>
      <c r="AM803" s="94">
        <f t="shared" si="198"/>
        <v>0.89206075312461897</v>
      </c>
      <c r="AO803" s="28">
        <v>0.79600000000000004</v>
      </c>
      <c r="AP803" s="94">
        <f t="shared" si="207"/>
        <v>0.29099494784392826</v>
      </c>
      <c r="AQ803" s="94">
        <f t="shared" si="199"/>
        <v>0.34779671094490427</v>
      </c>
      <c r="AR803" s="94">
        <f t="shared" si="200"/>
        <v>0.40524479145636988</v>
      </c>
      <c r="AS803" s="94">
        <f t="shared" si="201"/>
        <v>0.4620172701732761</v>
      </c>
      <c r="AT803" s="94">
        <f t="shared" si="202"/>
        <v>0.51946451786740966</v>
      </c>
      <c r="AU803" s="94">
        <f t="shared" si="203"/>
        <v>0.57622224959381363</v>
      </c>
      <c r="AV803" s="94">
        <f t="shared" si="204"/>
        <v>0.63367033295954145</v>
      </c>
      <c r="AW803" s="94">
        <f t="shared" si="205"/>
        <v>0.69041933049063375</v>
      </c>
      <c r="AY803" s="28">
        <v>0.79600000000000004</v>
      </c>
      <c r="AZ803" s="34">
        <f>(((L803-VLOOKUP(AZ$6,Data!$N$4:$Y$11,Data!$W$1,FALSE)/1000)*VLOOKUP(AZ$6,Data!$N$4:$Y$11,Data!$P$1,FALSE)^1.5+VLOOKUP(AZ$6,Data!$N$4:$Y$11,Data!$W$1,FALSE)/1000*(Mannings_n_bot)^1.5)/L803)^0.67</f>
        <v>4.702924340503218E-2</v>
      </c>
      <c r="BA803" s="34">
        <f>(((M803-VLOOKUP(BA$6,Data!$N$4:$Y$11,Data!$W$1,FALSE)/1000)*VLOOKUP(BA$6,Data!$N$4:$Y$11,Data!$P$1,FALSE)^1.5+VLOOKUP(BA$6,Data!$N$4:$Y$11,Data!$W$1,FALSE)/1000*(Mannings_n_bot)^1.5)/M803)^0.67</f>
        <v>4.6871665300691055E-2</v>
      </c>
      <c r="BB803" s="34">
        <f>(((N803-VLOOKUP(BB$6,Data!$N$4:$Y$11,Data!$W$1,FALSE)/1000)*VLOOKUP(BB$6,Data!$N$4:$Y$11,Data!$P$1,FALSE)^1.5+VLOOKUP(BB$6,Data!$N$4:$Y$11,Data!$W$1,FALSE)/1000*(Mannings_n_bot)^1.5)/N803)^0.67</f>
        <v>4.6670749369224468E-2</v>
      </c>
      <c r="BC803" s="34">
        <f>(((O803-VLOOKUP(BC$6,Data!$N$4:$Y$11,Data!$W$1,FALSE)/1000)*VLOOKUP(BC$6,Data!$N$4:$Y$11,Data!$P$1,FALSE)^1.5+VLOOKUP(BC$6,Data!$N$4:$Y$11,Data!$W$1,FALSE)/1000*(Mannings_n_bot)^1.5)/O803)^0.67</f>
        <v>4.6436176490632211E-2</v>
      </c>
      <c r="BD803" s="34">
        <f>(((P803-VLOOKUP(BD$6,Data!$N$4:$Y$11,Data!$W$1,FALSE)/1000)*VLOOKUP(BD$6,Data!$N$4:$Y$11,Data!$P$1,FALSE)^1.5+VLOOKUP(BD$6,Data!$N$4:$Y$11,Data!$W$1,FALSE)/1000*(Mannings_n_bot)^1.5)/P803)^0.67</f>
        <v>4.6176131812205964E-2</v>
      </c>
      <c r="BE803" s="34">
        <f>(((Q803-VLOOKUP(BE$6,Data!$N$4:$Y$11,Data!$W$1,FALSE)/1000)*VLOOKUP(BE$6,Data!$N$4:$Y$11,Data!$P$1,FALSE)^1.5+VLOOKUP(BE$6,Data!$N$4:$Y$11,Data!$W$1,FALSE)/1000*(Mannings_n_bot)^1.5)/Q803)^0.67</f>
        <v>4.5939142021865366E-2</v>
      </c>
      <c r="BF803" s="34">
        <f>(((R803-VLOOKUP(BF$6,Data!$N$4:$Y$11,Data!$W$1,FALSE)/1000)*VLOOKUP(BF$6,Data!$N$4:$Y$11,Data!$P$1,FALSE)^1.5+VLOOKUP(BF$6,Data!$N$4:$Y$11,Data!$W$1,FALSE)/1000*(Mannings_n_bot)^1.5)/R803)^0.67</f>
        <v>4.5783286733327655E-2</v>
      </c>
      <c r="BG803" s="34">
        <f>(((S803-VLOOKUP(BG$6,Data!$N$4:$Y$11,Data!$W$1,FALSE)/1000)*VLOOKUP(BG$6,Data!$N$4:$Y$11,Data!$P$1,FALSE)^1.5+VLOOKUP(BG$6,Data!$N$4:$Y$11,Data!$W$1,FALSE)/1000*(Mannings_n_bot)^1.5)/S803)^0.67</f>
        <v>4.5648394062428016E-2</v>
      </c>
    </row>
    <row r="804" spans="1:59" x14ac:dyDescent="0.25">
      <c r="A804" s="28">
        <v>0.79700000000000004</v>
      </c>
      <c r="B804" s="94">
        <v>0.86565390174793344</v>
      </c>
      <c r="C804" s="94">
        <v>1.2422521241576481</v>
      </c>
      <c r="D804" s="94">
        <v>1.6854019173785113</v>
      </c>
      <c r="E804" s="94">
        <v>2.1972531331596383</v>
      </c>
      <c r="F804" s="94">
        <v>2.7754897011215882</v>
      </c>
      <c r="G804" s="94">
        <v>3.4225924740008855</v>
      </c>
      <c r="H804" s="94">
        <v>4.1359154932596418</v>
      </c>
      <c r="I804" s="94">
        <v>4.9182692496076541</v>
      </c>
      <c r="K804" s="28">
        <v>0.79700000000000004</v>
      </c>
      <c r="L804" s="94">
        <v>2.9748061657876925</v>
      </c>
      <c r="M804" s="94">
        <v>3.5717747398726654</v>
      </c>
      <c r="N804" s="94">
        <v>4.1589704352579249</v>
      </c>
      <c r="O804" s="94">
        <v>4.7557787556311233</v>
      </c>
      <c r="P804" s="94">
        <v>5.3429794011623262</v>
      </c>
      <c r="Q804" s="94">
        <v>5.9397054974611274</v>
      </c>
      <c r="R804" s="94">
        <v>6.5269161674382312</v>
      </c>
      <c r="S804" s="94">
        <v>7.1235929077076658</v>
      </c>
      <c r="U804" s="28">
        <v>0.79700000000000004</v>
      </c>
      <c r="V804" s="94">
        <v>0.93973773351901457</v>
      </c>
      <c r="W804" s="94">
        <v>1.1273454538539895</v>
      </c>
      <c r="X804" s="94">
        <v>1.3128445802151614</v>
      </c>
      <c r="Y804" s="94">
        <v>1.5003983015503097</v>
      </c>
      <c r="Z804" s="94">
        <v>1.6858973615673682</v>
      </c>
      <c r="AA804" s="94">
        <v>1.8734236214657065</v>
      </c>
      <c r="AB804" s="94">
        <v>2.0589250733314888</v>
      </c>
      <c r="AC804" s="94">
        <v>2.2464349541100113</v>
      </c>
      <c r="AE804" s="28">
        <v>0.79700000000000004</v>
      </c>
      <c r="AF804" s="94">
        <f t="shared" si="206"/>
        <v>0.89246650158425866</v>
      </c>
      <c r="AG804" s="94">
        <f t="shared" si="192"/>
        <v>0.89265044017539019</v>
      </c>
      <c r="AH804" s="94">
        <f t="shared" si="193"/>
        <v>0.8926237219249008</v>
      </c>
      <c r="AI804" s="94">
        <f t="shared" si="194"/>
        <v>0.89274251508661107</v>
      </c>
      <c r="AJ804" s="94">
        <f t="shared" si="195"/>
        <v>0.89271181898095542</v>
      </c>
      <c r="AK804" s="94">
        <f t="shared" si="196"/>
        <v>0.89279821204610688</v>
      </c>
      <c r="AL804" s="94">
        <f t="shared" si="197"/>
        <v>0.89276816280002003</v>
      </c>
      <c r="AM804" s="94">
        <f t="shared" si="198"/>
        <v>0.89283553342714628</v>
      </c>
      <c r="AO804" s="28">
        <v>0.79700000000000004</v>
      </c>
      <c r="AP804" s="94">
        <f t="shared" si="207"/>
        <v>0.2909950610239907</v>
      </c>
      <c r="AQ804" s="94">
        <f t="shared" si="199"/>
        <v>0.34779688379842638</v>
      </c>
      <c r="AR804" s="94">
        <f t="shared" si="200"/>
        <v>0.40524498637701628</v>
      </c>
      <c r="AS804" s="94">
        <f t="shared" si="201"/>
        <v>0.46201752563824816</v>
      </c>
      <c r="AT804" s="94">
        <f t="shared" si="202"/>
        <v>0.51946479533830892</v>
      </c>
      <c r="AU804" s="94">
        <f t="shared" si="203"/>
        <v>0.57622258804983539</v>
      </c>
      <c r="AV804" s="94">
        <f t="shared" si="204"/>
        <v>0.63367069335026549</v>
      </c>
      <c r="AW804" s="94">
        <f t="shared" si="205"/>
        <v>0.69041975212903162</v>
      </c>
      <c r="AY804" s="28">
        <v>0.79700000000000004</v>
      </c>
      <c r="AZ804" s="34">
        <f>(((L804-VLOOKUP(AZ$6,Data!$N$4:$Y$11,Data!$W$1,FALSE)/1000)*VLOOKUP(AZ$6,Data!$N$4:$Y$11,Data!$P$1,FALSE)^1.5+VLOOKUP(AZ$6,Data!$N$4:$Y$11,Data!$W$1,FALSE)/1000*(Mannings_n_bot)^1.5)/L804)^0.67</f>
        <v>4.701755099335278E-2</v>
      </c>
      <c r="BA804" s="34">
        <f>(((M804-VLOOKUP(BA$6,Data!$N$4:$Y$11,Data!$W$1,FALSE)/1000)*VLOOKUP(BA$6,Data!$N$4:$Y$11,Data!$P$1,FALSE)^1.5+VLOOKUP(BA$6,Data!$N$4:$Y$11,Data!$W$1,FALSE)/1000*(Mannings_n_bot)^1.5)/M804)^0.67</f>
        <v>4.6859755512340277E-2</v>
      </c>
      <c r="BB804" s="34">
        <f>(((N804-VLOOKUP(BB$6,Data!$N$4:$Y$11,Data!$W$1,FALSE)/1000)*VLOOKUP(BB$6,Data!$N$4:$Y$11,Data!$P$1,FALSE)^1.5+VLOOKUP(BB$6,Data!$N$4:$Y$11,Data!$W$1,FALSE)/1000*(Mannings_n_bot)^1.5)/N804)^0.67</f>
        <v>4.6658638908404264E-2</v>
      </c>
      <c r="BC804" s="34">
        <f>(((O804-VLOOKUP(BC$6,Data!$N$4:$Y$11,Data!$W$1,FALSE)/1000)*VLOOKUP(BC$6,Data!$N$4:$Y$11,Data!$P$1,FALSE)^1.5+VLOOKUP(BC$6,Data!$N$4:$Y$11,Data!$W$1,FALSE)/1000*(Mannings_n_bot)^1.5)/O804)^0.67</f>
        <v>4.6423784985255311E-2</v>
      </c>
      <c r="BD804" s="34">
        <f>(((P804-VLOOKUP(BD$6,Data!$N$4:$Y$11,Data!$W$1,FALSE)/1000)*VLOOKUP(BD$6,Data!$N$4:$Y$11,Data!$P$1,FALSE)^1.5+VLOOKUP(BD$6,Data!$N$4:$Y$11,Data!$W$1,FALSE)/1000*(Mannings_n_bot)^1.5)/P804)^0.67</f>
        <v>4.6163477503177175E-2</v>
      </c>
      <c r="BE804" s="34">
        <f>(((Q804-VLOOKUP(BE$6,Data!$N$4:$Y$11,Data!$W$1,FALSE)/1000)*VLOOKUP(BE$6,Data!$N$4:$Y$11,Data!$P$1,FALSE)^1.5+VLOOKUP(BE$6,Data!$N$4:$Y$11,Data!$W$1,FALSE)/1000*(Mannings_n_bot)^1.5)/Q804)^0.67</f>
        <v>4.5926210840522862E-2</v>
      </c>
      <c r="BF804" s="34">
        <f>(((R804-VLOOKUP(BF$6,Data!$N$4:$Y$11,Data!$W$1,FALSE)/1000)*VLOOKUP(BF$6,Data!$N$4:$Y$11,Data!$P$1,FALSE)^1.5+VLOOKUP(BF$6,Data!$N$4:$Y$11,Data!$W$1,FALSE)/1000*(Mannings_n_bot)^1.5)/R804)^0.67</f>
        <v>4.5770200830478384E-2</v>
      </c>
      <c r="BG804" s="34">
        <f>(((S804-VLOOKUP(BG$6,Data!$N$4:$Y$11,Data!$W$1,FALSE)/1000)*VLOOKUP(BG$6,Data!$N$4:$Y$11,Data!$P$1,FALSE)^1.5+VLOOKUP(BG$6,Data!$N$4:$Y$11,Data!$W$1,FALSE)/1000*(Mannings_n_bot)^1.5)/S804)^0.67</f>
        <v>4.5635143306733489E-2</v>
      </c>
    </row>
    <row r="805" spans="1:59" x14ac:dyDescent="0.25">
      <c r="A805" s="28">
        <v>0.79800000000000004</v>
      </c>
      <c r="B805" s="94">
        <v>0.86640604674217092</v>
      </c>
      <c r="C805" s="94">
        <v>1.2433296376838847</v>
      </c>
      <c r="D805" s="94">
        <v>1.6868641774682331</v>
      </c>
      <c r="E805" s="94">
        <v>2.1991573667290067</v>
      </c>
      <c r="F805" s="94">
        <v>2.777895747917476</v>
      </c>
      <c r="G805" s="94">
        <v>3.4255570984007959</v>
      </c>
      <c r="H805" s="94">
        <v>4.1394989972038969</v>
      </c>
      <c r="I805" s="94">
        <v>4.9225279349678761</v>
      </c>
      <c r="K805" s="28">
        <v>0.79800000000000004</v>
      </c>
      <c r="L805" s="94">
        <v>2.977400973117343</v>
      </c>
      <c r="M805" s="94">
        <v>3.5748845526012909</v>
      </c>
      <c r="N805" s="94">
        <v>4.1625924639126533</v>
      </c>
      <c r="O805" s="94">
        <v>4.7599156263771896</v>
      </c>
      <c r="P805" s="94">
        <v>5.3476284832232572</v>
      </c>
      <c r="Q805" s="94">
        <v>5.9448693392136498</v>
      </c>
      <c r="R805" s="94">
        <v>6.532592225224497</v>
      </c>
      <c r="S805" s="94">
        <v>7.1297836763192812</v>
      </c>
      <c r="U805" s="28">
        <v>0.79800000000000004</v>
      </c>
      <c r="V805" s="94">
        <v>0.93769689157417124</v>
      </c>
      <c r="W805" s="94">
        <v>1.1248941712346752</v>
      </c>
      <c r="X805" s="94">
        <v>1.3099904614869486</v>
      </c>
      <c r="Y805" s="94">
        <v>1.4971338452476801</v>
      </c>
      <c r="Z805" s="94">
        <v>1.6822300648827984</v>
      </c>
      <c r="AA805" s="94">
        <v>1.8693460402882074</v>
      </c>
      <c r="AB805" s="94">
        <v>2.0544446446967859</v>
      </c>
      <c r="AC805" s="94">
        <v>2.241544272921971</v>
      </c>
      <c r="AE805" s="28">
        <v>0.79800000000000004</v>
      </c>
      <c r="AF805" s="94">
        <f t="shared" si="206"/>
        <v>0.893241943374951</v>
      </c>
      <c r="AG805" s="94">
        <f t="shared" si="192"/>
        <v>0.89342471369425591</v>
      </c>
      <c r="AH805" s="94">
        <f t="shared" si="193"/>
        <v>0.89339816511868797</v>
      </c>
      <c r="AI805" s="94">
        <f t="shared" si="194"/>
        <v>0.89351620394401898</v>
      </c>
      <c r="AJ805" s="94">
        <f t="shared" si="195"/>
        <v>0.89348570274310457</v>
      </c>
      <c r="AK805" s="94">
        <f t="shared" si="196"/>
        <v>0.89357154728357213</v>
      </c>
      <c r="AL805" s="94">
        <f t="shared" si="197"/>
        <v>0.89354168881570217</v>
      </c>
      <c r="AM805" s="94">
        <f t="shared" si="198"/>
        <v>0.89360863173110661</v>
      </c>
      <c r="AO805" s="28">
        <v>0.79800000000000004</v>
      </c>
      <c r="AP805" s="94">
        <f t="shared" si="207"/>
        <v>0.29099407656706799</v>
      </c>
      <c r="AQ805" s="94">
        <f t="shared" si="199"/>
        <v>0.34779574539803443</v>
      </c>
      <c r="AR805" s="94">
        <f t="shared" si="200"/>
        <v>0.40524365334641843</v>
      </c>
      <c r="AS805" s="94">
        <f t="shared" si="201"/>
        <v>0.46201603964203108</v>
      </c>
      <c r="AT805" s="94">
        <f t="shared" si="202"/>
        <v>0.51946311465584694</v>
      </c>
      <c r="AU805" s="94">
        <f t="shared" si="203"/>
        <v>0.57622075489617186</v>
      </c>
      <c r="AV805" s="94">
        <f t="shared" si="204"/>
        <v>0.63366866543727063</v>
      </c>
      <c r="AW805" s="94">
        <f t="shared" si="205"/>
        <v>0.6904175720390312</v>
      </c>
      <c r="AY805" s="28">
        <v>0.79800000000000004</v>
      </c>
      <c r="AZ805" s="34">
        <f>(((L805-VLOOKUP(AZ$6,Data!$N$4:$Y$11,Data!$W$1,FALSE)/1000)*VLOOKUP(AZ$6,Data!$N$4:$Y$11,Data!$P$1,FALSE)^1.5+VLOOKUP(AZ$6,Data!$N$4:$Y$11,Data!$W$1,FALSE)/1000*(Mannings_n_bot)^1.5)/L805)^0.67</f>
        <v>4.700585217480073E-2</v>
      </c>
      <c r="BA805" s="34">
        <f>(((M805-VLOOKUP(BA$6,Data!$N$4:$Y$11,Data!$W$1,FALSE)/1000)*VLOOKUP(BA$6,Data!$N$4:$Y$11,Data!$P$1,FALSE)^1.5+VLOOKUP(BA$6,Data!$N$4:$Y$11,Data!$W$1,FALSE)/1000*(Mannings_n_bot)^1.5)/M805)^0.67</f>
        <v>4.6847839095873894E-2</v>
      </c>
      <c r="BB805" s="34">
        <f>(((N805-VLOOKUP(BB$6,Data!$N$4:$Y$11,Data!$W$1,FALSE)/1000)*VLOOKUP(BB$6,Data!$N$4:$Y$11,Data!$P$1,FALSE)^1.5+VLOOKUP(BB$6,Data!$N$4:$Y$11,Data!$W$1,FALSE)/1000*(Mannings_n_bot)^1.5)/N805)^0.67</f>
        <v>4.6646521685923654E-2</v>
      </c>
      <c r="BC805" s="34">
        <f>(((O805-VLOOKUP(BC$6,Data!$N$4:$Y$11,Data!$W$1,FALSE)/1000)*VLOOKUP(BC$6,Data!$N$4:$Y$11,Data!$P$1,FALSE)^1.5+VLOOKUP(BC$6,Data!$N$4:$Y$11,Data!$W$1,FALSE)/1000*(Mannings_n_bot)^1.5)/O805)^0.67</f>
        <v>4.6411386469158385E-2</v>
      </c>
      <c r="BD805" s="34">
        <f>(((P805-VLOOKUP(BD$6,Data!$N$4:$Y$11,Data!$W$1,FALSE)/1000)*VLOOKUP(BD$6,Data!$N$4:$Y$11,Data!$P$1,FALSE)^1.5+VLOOKUP(BD$6,Data!$N$4:$Y$11,Data!$W$1,FALSE)/1000*(Mannings_n_bot)^1.5)/P805)^0.67</f>
        <v>4.6150816002288396E-2</v>
      </c>
      <c r="BE805" s="34">
        <f>(((Q805-VLOOKUP(BE$6,Data!$N$4:$Y$11,Data!$W$1,FALSE)/1000)*VLOOKUP(BE$6,Data!$N$4:$Y$11,Data!$P$1,FALSE)^1.5+VLOOKUP(BE$6,Data!$N$4:$Y$11,Data!$W$1,FALSE)/1000*(Mannings_n_bot)^1.5)/Q805)^0.67</f>
        <v>4.5913272226676315E-2</v>
      </c>
      <c r="BF805" s="34">
        <f>(((R805-VLOOKUP(BF$6,Data!$N$4:$Y$11,Data!$W$1,FALSE)/1000)*VLOOKUP(BF$6,Data!$N$4:$Y$11,Data!$P$1,FALSE)^1.5+VLOOKUP(BF$6,Data!$N$4:$Y$11,Data!$W$1,FALSE)/1000*(Mannings_n_bot)^1.5)/R805)^0.67</f>
        <v>4.5757107390813616E-2</v>
      </c>
      <c r="BG805" s="34">
        <f>(((S805-VLOOKUP(BG$6,Data!$N$4:$Y$11,Data!$W$1,FALSE)/1000)*VLOOKUP(BG$6,Data!$N$4:$Y$11,Data!$P$1,FALSE)^1.5+VLOOKUP(BG$6,Data!$N$4:$Y$11,Data!$W$1,FALSE)/1000*(Mannings_n_bot)^1.5)/S805)^0.67</f>
        <v>4.562188486149403E-2</v>
      </c>
    </row>
    <row r="806" spans="1:59" x14ac:dyDescent="0.25">
      <c r="A806" s="28">
        <v>0.79900000000000004</v>
      </c>
      <c r="B806" s="94">
        <v>0.86715655363796462</v>
      </c>
      <c r="C806" s="94">
        <v>1.2444048016152278</v>
      </c>
      <c r="D806" s="94">
        <v>1.6883232495638958</v>
      </c>
      <c r="E806" s="94">
        <v>2.2010574454279341</v>
      </c>
      <c r="F806" s="94">
        <v>2.7802965460071607</v>
      </c>
      <c r="G806" s="94">
        <v>3.4285152518406248</v>
      </c>
      <c r="H806" s="94">
        <v>4.143074680916353</v>
      </c>
      <c r="I806" s="94">
        <v>4.92677732246589</v>
      </c>
      <c r="K806" s="28">
        <v>0.79900000000000004</v>
      </c>
      <c r="L806" s="94">
        <v>2.980001444030747</v>
      </c>
      <c r="M806" s="94">
        <v>3.5780011613310068</v>
      </c>
      <c r="N806" s="94">
        <v>4.1662224065216016</v>
      </c>
      <c r="O806" s="94">
        <v>4.7640615431683582</v>
      </c>
      <c r="P806" s="94">
        <v>5.3522877292861288</v>
      </c>
      <c r="Q806" s="94">
        <v>5.9500444768924279</v>
      </c>
      <c r="R806" s="94">
        <v>6.5382806969106406</v>
      </c>
      <c r="S806" s="94">
        <v>7.1359879906554982</v>
      </c>
      <c r="U806" s="28">
        <v>0.79900000000000004</v>
      </c>
      <c r="V806" s="94">
        <v>0.93564885355622296</v>
      </c>
      <c r="W806" s="94">
        <v>1.1224342726135186</v>
      </c>
      <c r="X806" s="94">
        <v>1.3071263062091045</v>
      </c>
      <c r="Y806" s="94">
        <v>1.4938579329494881</v>
      </c>
      <c r="Z806" s="94">
        <v>1.6785498916814028</v>
      </c>
      <c r="AA806" s="94">
        <v>1.8652541633897195</v>
      </c>
      <c r="AB806" s="94">
        <v>2.0499484998132176</v>
      </c>
      <c r="AC806" s="94">
        <v>2.2366364564234784</v>
      </c>
      <c r="AE806" s="28">
        <v>0.79900000000000004</v>
      </c>
      <c r="AF806" s="94">
        <f t="shared" si="206"/>
        <v>0.89401569632904898</v>
      </c>
      <c r="AG806" s="94">
        <f t="shared" si="192"/>
        <v>0.8941972988546355</v>
      </c>
      <c r="AH806" s="94">
        <f t="shared" si="193"/>
        <v>0.89417091988487041</v>
      </c>
      <c r="AI806" s="94">
        <f t="shared" si="194"/>
        <v>0.89428820468027626</v>
      </c>
      <c r="AJ806" s="94">
        <f t="shared" si="195"/>
        <v>0.89425789830512825</v>
      </c>
      <c r="AK806" s="94">
        <f t="shared" si="196"/>
        <v>0.89434319454280597</v>
      </c>
      <c r="AL806" s="94">
        <f t="shared" si="197"/>
        <v>0.89431352677610687</v>
      </c>
      <c r="AM806" s="94">
        <f t="shared" si="198"/>
        <v>0.89438004215232958</v>
      </c>
      <c r="AO806" s="28">
        <v>0.79900000000000004</v>
      </c>
      <c r="AP806" s="94">
        <f t="shared" si="207"/>
        <v>0.29099199108610146</v>
      </c>
      <c r="AQ806" s="94">
        <f t="shared" si="199"/>
        <v>0.3477932917026535</v>
      </c>
      <c r="AR806" s="94">
        <f t="shared" si="200"/>
        <v>0.40524078765480137</v>
      </c>
      <c r="AS806" s="94">
        <f t="shared" si="201"/>
        <v>0.46201280682115453</v>
      </c>
      <c r="AT806" s="94">
        <f t="shared" si="202"/>
        <v>0.51945946978788227</v>
      </c>
      <c r="AU806" s="94">
        <f t="shared" si="203"/>
        <v>0.5762167434471448</v>
      </c>
      <c r="AV806" s="94">
        <f t="shared" si="204"/>
        <v>0.63366424186620951</v>
      </c>
      <c r="AW806" s="94">
        <f t="shared" si="205"/>
        <v>0.69041278221284197</v>
      </c>
      <c r="AY806" s="28">
        <v>0.79900000000000004</v>
      </c>
      <c r="AZ806" s="34">
        <f>(((L806-VLOOKUP(AZ$6,Data!$N$4:$Y$11,Data!$W$1,FALSE)/1000)*VLOOKUP(AZ$6,Data!$N$4:$Y$11,Data!$P$1,FALSE)^1.5+VLOOKUP(AZ$6,Data!$N$4:$Y$11,Data!$W$1,FALSE)/1000*(Mannings_n_bot)^1.5)/L806)^0.67</f>
        <v>4.6994146826528214E-2</v>
      </c>
      <c r="BA806" s="34">
        <f>(((M806-VLOOKUP(BA$6,Data!$N$4:$Y$11,Data!$W$1,FALSE)/1000)*VLOOKUP(BA$6,Data!$N$4:$Y$11,Data!$P$1,FALSE)^1.5+VLOOKUP(BA$6,Data!$N$4:$Y$11,Data!$W$1,FALSE)/1000*(Mannings_n_bot)^1.5)/M806)^0.67</f>
        <v>4.6835915926075097E-2</v>
      </c>
      <c r="BB806" s="34">
        <f>(((N806-VLOOKUP(BB$6,Data!$N$4:$Y$11,Data!$W$1,FALSE)/1000)*VLOOKUP(BB$6,Data!$N$4:$Y$11,Data!$P$1,FALSE)^1.5+VLOOKUP(BB$6,Data!$N$4:$Y$11,Data!$W$1,FALSE)/1000*(Mannings_n_bot)^1.5)/N806)^0.67</f>
        <v>4.6634397574382404E-2</v>
      </c>
      <c r="BC806" s="34">
        <f>(((O806-VLOOKUP(BC$6,Data!$N$4:$Y$11,Data!$W$1,FALSE)/1000)*VLOOKUP(BC$6,Data!$N$4:$Y$11,Data!$P$1,FALSE)^1.5+VLOOKUP(BC$6,Data!$N$4:$Y$11,Data!$W$1,FALSE)/1000*(Mannings_n_bot)^1.5)/O806)^0.67</f>
        <v>4.6398980811869231E-2</v>
      </c>
      <c r="BD806" s="34">
        <f>(((P806-VLOOKUP(BD$6,Data!$N$4:$Y$11,Data!$W$1,FALSE)/1000)*VLOOKUP(BD$6,Data!$N$4:$Y$11,Data!$P$1,FALSE)^1.5+VLOOKUP(BD$6,Data!$N$4:$Y$11,Data!$W$1,FALSE)/1000*(Mannings_n_bot)^1.5)/P806)^0.67</f>
        <v>4.6138147176194862E-2</v>
      </c>
      <c r="BE806" s="34">
        <f>(((Q806-VLOOKUP(BE$6,Data!$N$4:$Y$11,Data!$W$1,FALSE)/1000)*VLOOKUP(BE$6,Data!$N$4:$Y$11,Data!$P$1,FALSE)^1.5+VLOOKUP(BE$6,Data!$N$4:$Y$11,Data!$W$1,FALSE)/1000*(Mannings_n_bot)^1.5)/Q806)^0.67</f>
        <v>4.5900326043940252E-2</v>
      </c>
      <c r="BF806" s="34">
        <f>(((R806-VLOOKUP(BF$6,Data!$N$4:$Y$11,Data!$W$1,FALSE)/1000)*VLOOKUP(BF$6,Data!$N$4:$Y$11,Data!$P$1,FALSE)^1.5+VLOOKUP(BF$6,Data!$N$4:$Y$11,Data!$W$1,FALSE)/1000*(Mannings_n_bot)^1.5)/R806)^0.67</f>
        <v>4.5744006276249992E-2</v>
      </c>
      <c r="BG806" s="34">
        <f>(((S806-VLOOKUP(BG$6,Data!$N$4:$Y$11,Data!$W$1,FALSE)/1000)*VLOOKUP(BG$6,Data!$N$4:$Y$11,Data!$P$1,FALSE)^1.5+VLOOKUP(BG$6,Data!$N$4:$Y$11,Data!$W$1,FALSE)/1000*(Mannings_n_bot)^1.5)/S806)^0.67</f>
        <v>4.560861858680778E-2</v>
      </c>
    </row>
    <row r="807" spans="1:59" x14ac:dyDescent="0.25">
      <c r="A807" s="28">
        <v>0.8</v>
      </c>
      <c r="B807" s="94">
        <v>0.86790541665054777</v>
      </c>
      <c r="C807" s="94">
        <v>1.2454776076804657</v>
      </c>
      <c r="D807" s="94">
        <v>1.6897791224377401</v>
      </c>
      <c r="E807" s="94">
        <v>2.2029533546533102</v>
      </c>
      <c r="F807" s="94">
        <v>2.7826920769332704</v>
      </c>
      <c r="G807" s="94">
        <v>3.4314669115987506</v>
      </c>
      <c r="H807" s="94">
        <v>4.1466425169234187</v>
      </c>
      <c r="I807" s="94">
        <v>4.9310173794749561</v>
      </c>
      <c r="K807" s="28">
        <v>0.8</v>
      </c>
      <c r="L807" s="94">
        <v>2.9826076234373642</v>
      </c>
      <c r="M807" s="94">
        <v>3.5811246199115123</v>
      </c>
      <c r="N807" s="94">
        <v>4.1698603257994717</v>
      </c>
      <c r="O807" s="94">
        <v>4.7682165776569141</v>
      </c>
      <c r="P807" s="94">
        <v>5.3569572198681783</v>
      </c>
      <c r="Q807" s="94">
        <v>5.9552309999509392</v>
      </c>
      <c r="R807" s="94">
        <v>6.5439816808151905</v>
      </c>
      <c r="S807" s="94">
        <v>7.1422059579702974</v>
      </c>
      <c r="U807" s="28">
        <v>0.8</v>
      </c>
      <c r="V807" s="94">
        <v>0.93359357210677518</v>
      </c>
      <c r="W807" s="94">
        <v>1.1199657012178224</v>
      </c>
      <c r="X807" s="94">
        <v>1.3042520482604296</v>
      </c>
      <c r="Y807" s="94">
        <v>1.4905704891232399</v>
      </c>
      <c r="Z807" s="94">
        <v>1.6748567570822326</v>
      </c>
      <c r="AA807" s="94">
        <v>1.8611478964795183</v>
      </c>
      <c r="AB807" s="94">
        <v>2.0454365350414925</v>
      </c>
      <c r="AC807" s="94">
        <v>2.2317113915663653</v>
      </c>
      <c r="AE807" s="28">
        <v>0.8</v>
      </c>
      <c r="AF807" s="94">
        <f t="shared" si="206"/>
        <v>0.8947877544826095</v>
      </c>
      <c r="AG807" s="94">
        <f t="shared" si="192"/>
        <v>0.89496818971304859</v>
      </c>
      <c r="AH807" s="94">
        <f t="shared" si="193"/>
        <v>0.89494198027699434</v>
      </c>
      <c r="AI807" s="94">
        <f t="shared" si="194"/>
        <v>0.89505851136214876</v>
      </c>
      <c r="AJ807" s="94">
        <f t="shared" si="195"/>
        <v>0.89502839973037529</v>
      </c>
      <c r="AK807" s="94">
        <f t="shared" si="196"/>
        <v>0.8951131478967741</v>
      </c>
      <c r="AL807" s="94">
        <f t="shared" si="197"/>
        <v>0.8950836707508546</v>
      </c>
      <c r="AM807" s="94">
        <f t="shared" si="198"/>
        <v>0.89514975876793645</v>
      </c>
      <c r="AO807" s="28">
        <v>0.8</v>
      </c>
      <c r="AP807" s="94">
        <f t="shared" si="207"/>
        <v>0.29098880115189718</v>
      </c>
      <c r="AQ807" s="94">
        <f t="shared" si="199"/>
        <v>0.34778951862089647</v>
      </c>
      <c r="AR807" s="94">
        <f t="shared" si="200"/>
        <v>0.40523638453375893</v>
      </c>
      <c r="AS807" s="94">
        <f t="shared" si="201"/>
        <v>0.4620078217453441</v>
      </c>
      <c r="AT807" s="94">
        <f t="shared" si="202"/>
        <v>0.51945385462715077</v>
      </c>
      <c r="AU807" s="94">
        <f t="shared" si="203"/>
        <v>0.57621054693378304</v>
      </c>
      <c r="AV807" s="94">
        <f t="shared" si="204"/>
        <v>0.63365741519112373</v>
      </c>
      <c r="AW807" s="94">
        <f t="shared" si="205"/>
        <v>0.69040537454289175</v>
      </c>
      <c r="AY807" s="28">
        <v>0.8</v>
      </c>
      <c r="AZ807" s="34">
        <f>(((L807-VLOOKUP(AZ$6,Data!$N$4:$Y$11,Data!$W$1,FALSE)/1000)*VLOOKUP(AZ$6,Data!$N$4:$Y$11,Data!$P$1,FALSE)^1.5+VLOOKUP(AZ$6,Data!$N$4:$Y$11,Data!$W$1,FALSE)/1000*(Mannings_n_bot)^1.5)/L807)^0.67</f>
        <v>4.6982434824316716E-2</v>
      </c>
      <c r="BA807" s="34">
        <f>(((M807-VLOOKUP(BA$6,Data!$N$4:$Y$11,Data!$W$1,FALSE)/1000)*VLOOKUP(BA$6,Data!$N$4:$Y$11,Data!$P$1,FALSE)^1.5+VLOOKUP(BA$6,Data!$N$4:$Y$11,Data!$W$1,FALSE)/1000*(Mannings_n_bot)^1.5)/M807)^0.67</f>
        <v>4.6823985876326808E-2</v>
      </c>
      <c r="BB807" s="34">
        <f>(((N807-VLOOKUP(BB$6,Data!$N$4:$Y$11,Data!$W$1,FALSE)/1000)*VLOOKUP(BB$6,Data!$N$4:$Y$11,Data!$P$1,FALSE)^1.5+VLOOKUP(BB$6,Data!$N$4:$Y$11,Data!$W$1,FALSE)/1000*(Mannings_n_bot)^1.5)/N807)^0.67</f>
        <v>4.662226644495527E-2</v>
      </c>
      <c r="BC807" s="34">
        <f>(((O807-VLOOKUP(BC$6,Data!$N$4:$Y$11,Data!$W$1,FALSE)/1000)*VLOOKUP(BC$6,Data!$N$4:$Y$11,Data!$P$1,FALSE)^1.5+VLOOKUP(BC$6,Data!$N$4:$Y$11,Data!$W$1,FALSE)/1000*(Mannings_n_bot)^1.5)/O807)^0.67</f>
        <v>4.6386567881453886E-2</v>
      </c>
      <c r="BD807" s="34">
        <f>(((P807-VLOOKUP(BD$6,Data!$N$4:$Y$11,Data!$W$1,FALSE)/1000)*VLOOKUP(BD$6,Data!$N$4:$Y$11,Data!$P$1,FALSE)^1.5+VLOOKUP(BD$6,Data!$N$4:$Y$11,Data!$W$1,FALSE)/1000*(Mannings_n_bot)^1.5)/P807)^0.67</f>
        <v>4.6125470890057516E-2</v>
      </c>
      <c r="BE807" s="34">
        <f>(((Q807-VLOOKUP(BE$6,Data!$N$4:$Y$11,Data!$W$1,FALSE)/1000)*VLOOKUP(BE$6,Data!$N$4:$Y$11,Data!$P$1,FALSE)^1.5+VLOOKUP(BE$6,Data!$N$4:$Y$11,Data!$W$1,FALSE)/1000*(Mannings_n_bot)^1.5)/Q807)^0.67</f>
        <v>4.5887372154398642E-2</v>
      </c>
      <c r="BF807" s="34">
        <f>(((R807-VLOOKUP(BF$6,Data!$N$4:$Y$11,Data!$W$1,FALSE)/1000)*VLOOKUP(BF$6,Data!$N$4:$Y$11,Data!$P$1,FALSE)^1.5+VLOOKUP(BF$6,Data!$N$4:$Y$11,Data!$W$1,FALSE)/1000*(Mannings_n_bot)^1.5)/R807)^0.67</f>
        <v>4.5730897347154346E-2</v>
      </c>
      <c r="BG807" s="34">
        <f>(((S807-VLOOKUP(BG$6,Data!$N$4:$Y$11,Data!$W$1,FALSE)/1000)*VLOOKUP(BG$6,Data!$N$4:$Y$11,Data!$P$1,FALSE)^1.5+VLOOKUP(BG$6,Data!$N$4:$Y$11,Data!$W$1,FALSE)/1000*(Mannings_n_bot)^1.5)/S807)^0.67</f>
        <v>4.5595344341201188E-2</v>
      </c>
    </row>
    <row r="808" spans="1:59" x14ac:dyDescent="0.25">
      <c r="A808" s="28">
        <v>0.80100000000000005</v>
      </c>
      <c r="B808" s="94">
        <v>0.86865262995697412</v>
      </c>
      <c r="C808" s="94">
        <v>1.2465480475537276</v>
      </c>
      <c r="D808" s="94">
        <v>1.6912317847878251</v>
      </c>
      <c r="E808" s="94">
        <v>2.2048450797054664</v>
      </c>
      <c r="F808" s="94">
        <v>2.7850823221164167</v>
      </c>
      <c r="G808" s="94">
        <v>3.4344120548032553</v>
      </c>
      <c r="H808" s="94">
        <v>4.1502024775698088</v>
      </c>
      <c r="I808" s="94">
        <v>4.9352480731524588</v>
      </c>
      <c r="K808" s="28">
        <v>0.80100000000000005</v>
      </c>
      <c r="L808" s="94">
        <v>2.9852195568091053</v>
      </c>
      <c r="M808" s="94">
        <v>3.5842549828669763</v>
      </c>
      <c r="N808" s="94">
        <v>4.1735062852464653</v>
      </c>
      <c r="O808" s="94">
        <v>4.7723808023926306</v>
      </c>
      <c r="P808" s="94">
        <v>5.3616370364951615</v>
      </c>
      <c r="Q808" s="94">
        <v>5.9604289989631516</v>
      </c>
      <c r="R808" s="94">
        <v>6.5496952764881877</v>
      </c>
      <c r="S808" s="94">
        <v>7.1484376868611168</v>
      </c>
      <c r="U808" s="28">
        <v>0.80100000000000005</v>
      </c>
      <c r="V808" s="94">
        <v>0.93153099928123884</v>
      </c>
      <c r="W808" s="94">
        <v>1.1174883995721914</v>
      </c>
      <c r="X808" s="94">
        <v>1.3013676207013118</v>
      </c>
      <c r="Y808" s="94">
        <v>1.487271437301555</v>
      </c>
      <c r="Z808" s="94">
        <v>1.6711505751537397</v>
      </c>
      <c r="AA808" s="94">
        <v>1.8570271440998252</v>
      </c>
      <c r="AB808" s="94">
        <v>2.0409086454595573</v>
      </c>
      <c r="AC808" s="94">
        <v>2.2267689639032682</v>
      </c>
      <c r="AE808" s="28">
        <v>0.80100000000000005</v>
      </c>
      <c r="AF808" s="94">
        <f t="shared" si="206"/>
        <v>0.89555811183232736</v>
      </c>
      <c r="AG808" s="94">
        <f t="shared" si="192"/>
        <v>0.89573738028673866</v>
      </c>
      <c r="AH808" s="94">
        <f t="shared" si="193"/>
        <v>0.8957113403093182</v>
      </c>
      <c r="AI808" s="94">
        <f t="shared" si="194"/>
        <v>0.89582711801717074</v>
      </c>
      <c r="AJ808" s="94">
        <f t="shared" si="195"/>
        <v>0.89579720104294891</v>
      </c>
      <c r="AK808" s="94">
        <f t="shared" si="196"/>
        <v>0.89588140137923677</v>
      </c>
      <c r="AL808" s="94">
        <f t="shared" si="197"/>
        <v>0.89585211477034621</v>
      </c>
      <c r="AM808" s="94">
        <f t="shared" si="198"/>
        <v>0.89591777561585939</v>
      </c>
      <c r="AO808" s="28">
        <v>0.80100000000000005</v>
      </c>
      <c r="AP808" s="94">
        <f t="shared" si="207"/>
        <v>0.29098450329243958</v>
      </c>
      <c r="AQ808" s="94">
        <f t="shared" si="199"/>
        <v>0.34778442201024379</v>
      </c>
      <c r="AR808" s="94">
        <f t="shared" si="200"/>
        <v>0.40523043915529888</v>
      </c>
      <c r="AS808" s="94">
        <f t="shared" si="201"/>
        <v>0.46200107891643277</v>
      </c>
      <c r="AT808" s="94">
        <f t="shared" si="202"/>
        <v>0.51944626299004226</v>
      </c>
      <c r="AU808" s="94">
        <f t="shared" si="203"/>
        <v>0.57620215850246514</v>
      </c>
      <c r="AV808" s="94">
        <f t="shared" si="204"/>
        <v>0.63364817787295014</v>
      </c>
      <c r="AW808" s="94">
        <f t="shared" si="205"/>
        <v>0.69039534082020226</v>
      </c>
      <c r="AY808" s="28">
        <v>0.80100000000000005</v>
      </c>
      <c r="AZ808" s="34">
        <f>(((L808-VLOOKUP(AZ$6,Data!$N$4:$Y$11,Data!$W$1,FALSE)/1000)*VLOOKUP(AZ$6,Data!$N$4:$Y$11,Data!$P$1,FALSE)^1.5+VLOOKUP(AZ$6,Data!$N$4:$Y$11,Data!$W$1,FALSE)/1000*(Mannings_n_bot)^1.5)/L808)^0.67</f>
        <v>4.6970716042552131E-2</v>
      </c>
      <c r="BA808" s="34">
        <f>(((M808-VLOOKUP(BA$6,Data!$N$4:$Y$11,Data!$W$1,FALSE)/1000)*VLOOKUP(BA$6,Data!$N$4:$Y$11,Data!$P$1,FALSE)^1.5+VLOOKUP(BA$6,Data!$N$4:$Y$11,Data!$W$1,FALSE)/1000*(Mannings_n_bot)^1.5)/M808)^0.67</f>
        <v>4.6812048818586409E-2</v>
      </c>
      <c r="BB808" s="34">
        <f>(((N808-VLOOKUP(BB$6,Data!$N$4:$Y$11,Data!$W$1,FALSE)/1000)*VLOOKUP(BB$6,Data!$N$4:$Y$11,Data!$P$1,FALSE)^1.5+VLOOKUP(BB$6,Data!$N$4:$Y$11,Data!$W$1,FALSE)/1000*(Mannings_n_bot)^1.5)/N808)^0.67</f>
        <v>4.6610128167366364E-2</v>
      </c>
      <c r="BC808" s="34">
        <f>(((O808-VLOOKUP(BC$6,Data!$N$4:$Y$11,Data!$W$1,FALSE)/1000)*VLOOKUP(BC$6,Data!$N$4:$Y$11,Data!$P$1,FALSE)^1.5+VLOOKUP(BC$6,Data!$N$4:$Y$11,Data!$W$1,FALSE)/1000*(Mannings_n_bot)^1.5)/O808)^0.67</f>
        <v>4.6374147544490131E-2</v>
      </c>
      <c r="BD808" s="34">
        <f>(((P808-VLOOKUP(BD$6,Data!$N$4:$Y$11,Data!$W$1,FALSE)/1000)*VLOOKUP(BD$6,Data!$N$4:$Y$11,Data!$P$1,FALSE)^1.5+VLOOKUP(BD$6,Data!$N$4:$Y$11,Data!$W$1,FALSE)/1000*(Mannings_n_bot)^1.5)/P808)^0.67</f>
        <v>4.611278700751574E-2</v>
      </c>
      <c r="BE808" s="34">
        <f>(((Q808-VLOOKUP(BE$6,Data!$N$4:$Y$11,Data!$W$1,FALSE)/1000)*VLOOKUP(BE$6,Data!$N$4:$Y$11,Data!$P$1,FALSE)^1.5+VLOOKUP(BE$6,Data!$N$4:$Y$11,Data!$W$1,FALSE)/1000*(Mannings_n_bot)^1.5)/Q808)^0.67</f>
        <v>4.5874410418577038E-2</v>
      </c>
      <c r="BF808" s="34">
        <f>(((R808-VLOOKUP(BF$6,Data!$N$4:$Y$11,Data!$W$1,FALSE)/1000)*VLOOKUP(BF$6,Data!$N$4:$Y$11,Data!$P$1,FALSE)^1.5+VLOOKUP(BF$6,Data!$N$4:$Y$11,Data!$W$1,FALSE)/1000*(Mannings_n_bot)^1.5)/R808)^0.67</f>
        <v>4.5717780462315734E-2</v>
      </c>
      <c r="BG808" s="34">
        <f>(((S808-VLOOKUP(BG$6,Data!$N$4:$Y$11,Data!$W$1,FALSE)/1000)*VLOOKUP(BG$6,Data!$N$4:$Y$11,Data!$P$1,FALSE)^1.5+VLOOKUP(BG$6,Data!$N$4:$Y$11,Data!$W$1,FALSE)/1000*(Mannings_n_bot)^1.5)/S808)^0.67</f>
        <v>4.5582061981600488E-2</v>
      </c>
    </row>
    <row r="809" spans="1:59" x14ac:dyDescent="0.25">
      <c r="A809" s="28">
        <v>0.80200000000000005</v>
      </c>
      <c r="B809" s="94">
        <v>0.86939818769564303</v>
      </c>
      <c r="C809" s="94">
        <v>1.2476161128538075</v>
      </c>
      <c r="D809" s="94">
        <v>1.692681225237106</v>
      </c>
      <c r="E809" s="94">
        <v>2.2067326057869754</v>
      </c>
      <c r="F809" s="94">
        <v>2.7874672628536774</v>
      </c>
      <c r="G809" s="94">
        <v>3.437350658430061</v>
      </c>
      <c r="H809" s="94">
        <v>4.1537545350162945</v>
      </c>
      <c r="I809" s="94">
        <v>4.939469370437239</v>
      </c>
      <c r="K809" s="28">
        <v>0.80200000000000005</v>
      </c>
      <c r="L809" s="94">
        <v>2.9878372901902694</v>
      </c>
      <c r="M809" s="94">
        <v>3.5873923054079571</v>
      </c>
      <c r="N809" s="94">
        <v>4.1771603491621567</v>
      </c>
      <c r="O809" s="94">
        <v>4.7765542908386216</v>
      </c>
      <c r="P809" s="94">
        <v>5.3663272617191629</v>
      </c>
      <c r="Q809" s="94">
        <v>5.9656385656433137</v>
      </c>
      <c r="R809" s="94">
        <v>6.5554215847329438</v>
      </c>
      <c r="S809" s="94">
        <v>7.1546832872926149</v>
      </c>
      <c r="U809" s="28">
        <v>0.80200000000000005</v>
      </c>
      <c r="V809" s="94">
        <v>0.92946108653860271</v>
      </c>
      <c r="W809" s="94">
        <v>1.1150023094862667</v>
      </c>
      <c r="X809" s="94">
        <v>1.2984729557594425</v>
      </c>
      <c r="Y809" s="94">
        <v>1.4839607000658528</v>
      </c>
      <c r="Z809" s="94">
        <v>1.6674312588954407</v>
      </c>
      <c r="AA809" s="94">
        <v>1.8528918096054434</v>
      </c>
      <c r="AB809" s="94">
        <v>2.0363647248402015</v>
      </c>
      <c r="AC809" s="94">
        <v>2.2218090575631866</v>
      </c>
      <c r="AE809" s="28">
        <v>0.80200000000000005</v>
      </c>
      <c r="AF809" s="94">
        <f t="shared" si="206"/>
        <v>0.89632676233504605</v>
      </c>
      <c r="AG809" s="94">
        <f t="shared" si="192"/>
        <v>0.89650486455318645</v>
      </c>
      <c r="AH809" s="94">
        <f t="shared" si="193"/>
        <v>0.89647899395632369</v>
      </c>
      <c r="AI809" s="94">
        <f t="shared" si="194"/>
        <v>0.89659401863315702</v>
      </c>
      <c r="AJ809" s="94">
        <f t="shared" si="195"/>
        <v>0.89656429622721912</v>
      </c>
      <c r="AK809" s="94">
        <f t="shared" si="196"/>
        <v>0.89664794898426248</v>
      </c>
      <c r="AL809" s="94">
        <f t="shared" si="197"/>
        <v>0.89661885282527676</v>
      </c>
      <c r="AM809" s="94">
        <f t="shared" si="198"/>
        <v>0.89668408669435751</v>
      </c>
      <c r="AO809" s="28">
        <v>0.80200000000000005</v>
      </c>
      <c r="AP809" s="94">
        <f t="shared" si="207"/>
        <v>0.29097909399218946</v>
      </c>
      <c r="AQ809" s="94">
        <f t="shared" si="199"/>
        <v>0.34777799767620593</v>
      </c>
      <c r="AR809" s="94">
        <f t="shared" si="200"/>
        <v>0.40522294663086594</v>
      </c>
      <c r="AS809" s="94">
        <f t="shared" si="201"/>
        <v>0.46199257276724859</v>
      </c>
      <c r="AT809" s="94">
        <f t="shared" si="202"/>
        <v>0.51943668861534942</v>
      </c>
      <c r="AU809" s="94">
        <f t="shared" si="203"/>
        <v>0.57619157121353182</v>
      </c>
      <c r="AV809" s="94">
        <f t="shared" si="204"/>
        <v>0.63363652227799638</v>
      </c>
      <c r="AW809" s="94">
        <f t="shared" si="205"/>
        <v>0.69038267273272569</v>
      </c>
      <c r="AY809" s="28">
        <v>0.80200000000000005</v>
      </c>
      <c r="AZ809" s="34">
        <f>(((L809-VLOOKUP(AZ$6,Data!$N$4:$Y$11,Data!$W$1,FALSE)/1000)*VLOOKUP(AZ$6,Data!$N$4:$Y$11,Data!$P$1,FALSE)^1.5+VLOOKUP(AZ$6,Data!$N$4:$Y$11,Data!$W$1,FALSE)/1000*(Mannings_n_bot)^1.5)/L809)^0.67</f>
        <v>4.695899035419946E-2</v>
      </c>
      <c r="BA809" s="34">
        <f>(((M809-VLOOKUP(BA$6,Data!$N$4:$Y$11,Data!$W$1,FALSE)/1000)*VLOOKUP(BA$6,Data!$N$4:$Y$11,Data!$P$1,FALSE)^1.5+VLOOKUP(BA$6,Data!$N$4:$Y$11,Data!$W$1,FALSE)/1000*(Mannings_n_bot)^1.5)/M809)^0.67</f>
        <v>4.6800104623359776E-2</v>
      </c>
      <c r="BB809" s="34">
        <f>(((N809-VLOOKUP(BB$6,Data!$N$4:$Y$11,Data!$W$1,FALSE)/1000)*VLOOKUP(BB$6,Data!$N$4:$Y$11,Data!$P$1,FALSE)^1.5+VLOOKUP(BB$6,Data!$N$4:$Y$11,Data!$W$1,FALSE)/1000*(Mannings_n_bot)^1.5)/N809)^0.67</f>
        <v>4.6597982609862622E-2</v>
      </c>
      <c r="BC809" s="34">
        <f>(((O809-VLOOKUP(BC$6,Data!$N$4:$Y$11,Data!$W$1,FALSE)/1000)*VLOOKUP(BC$6,Data!$N$4:$Y$11,Data!$P$1,FALSE)^1.5+VLOOKUP(BC$6,Data!$N$4:$Y$11,Data!$W$1,FALSE)/1000*(Mannings_n_bot)^1.5)/O809)^0.67</f>
        <v>4.6361719666040413E-2</v>
      </c>
      <c r="BD809" s="34">
        <f>(((P809-VLOOKUP(BD$6,Data!$N$4:$Y$11,Data!$W$1,FALSE)/1000)*VLOOKUP(BD$6,Data!$N$4:$Y$11,Data!$P$1,FALSE)^1.5+VLOOKUP(BD$6,Data!$N$4:$Y$11,Data!$W$1,FALSE)/1000*(Mannings_n_bot)^1.5)/P809)^0.67</f>
        <v>4.610009539065979E-2</v>
      </c>
      <c r="BE809" s="34">
        <f>(((Q809-VLOOKUP(BE$6,Data!$N$4:$Y$11,Data!$W$1,FALSE)/1000)*VLOOKUP(BE$6,Data!$N$4:$Y$11,Data!$P$1,FALSE)^1.5+VLOOKUP(BE$6,Data!$N$4:$Y$11,Data!$W$1,FALSE)/1000*(Mannings_n_bot)^1.5)/Q809)^0.67</f>
        <v>4.5861440695414236E-2</v>
      </c>
      <c r="BF809" s="34">
        <f>(((R809-VLOOKUP(BF$6,Data!$N$4:$Y$11,Data!$W$1,FALSE)/1000)*VLOOKUP(BF$6,Data!$N$4:$Y$11,Data!$P$1,FALSE)^1.5+VLOOKUP(BF$6,Data!$N$4:$Y$11,Data!$W$1,FALSE)/1000*(Mannings_n_bot)^1.5)/R809)^0.67</f>
        <v>4.570465547891648E-2</v>
      </c>
      <c r="BG809" s="34">
        <f>(((S809-VLOOKUP(BG$6,Data!$N$4:$Y$11,Data!$W$1,FALSE)/1000)*VLOOKUP(BG$6,Data!$N$4:$Y$11,Data!$P$1,FALSE)^1.5+VLOOKUP(BG$6,Data!$N$4:$Y$11,Data!$W$1,FALSE)/1000*(Mannings_n_bot)^1.5)/S809)^0.67</f>
        <v>4.556877136330257E-2</v>
      </c>
    </row>
    <row r="810" spans="1:59" x14ac:dyDescent="0.25">
      <c r="A810" s="28">
        <v>0.80300000000000005</v>
      </c>
      <c r="B810" s="94">
        <v>0.87014208396581838</v>
      </c>
      <c r="C810" s="94">
        <v>1.2486817951434739</v>
      </c>
      <c r="D810" s="94">
        <v>1.694127432332502</v>
      </c>
      <c r="E810" s="94">
        <v>2.2086159180014375</v>
      </c>
      <c r="F810" s="94">
        <v>2.7898468803170573</v>
      </c>
      <c r="G810" s="94">
        <v>3.4402826993010289</v>
      </c>
      <c r="H810" s="94">
        <v>4.1572986612374043</v>
      </c>
      <c r="I810" s="94">
        <v>4.943681238046862</v>
      </c>
      <c r="K810" s="28">
        <v>0.80300000000000005</v>
      </c>
      <c r="L810" s="94">
        <v>2.9904608702077096</v>
      </c>
      <c r="M810" s="94">
        <v>3.5905366434435937</v>
      </c>
      <c r="N810" s="94">
        <v>4.1808225826596974</v>
      </c>
      <c r="O810" s="94">
        <v>4.780737117387571</v>
      </c>
      <c r="P810" s="94">
        <v>5.3710279791368292</v>
      </c>
      <c r="Q810" s="94">
        <v>5.9708597928661984</v>
      </c>
      <c r="R810" s="94">
        <v>6.5611607076282947</v>
      </c>
      <c r="S810" s="94">
        <v>7.1609428706209286</v>
      </c>
      <c r="U810" s="28">
        <v>0.80300000000000005</v>
      </c>
      <c r="V810" s="94">
        <v>0.92738378473097016</v>
      </c>
      <c r="W810" s="94">
        <v>1.1125073720421801</v>
      </c>
      <c r="X810" s="94">
        <v>1.2955679848152055</v>
      </c>
      <c r="Y810" s="94">
        <v>1.4806381990296618</v>
      </c>
      <c r="Z810" s="94">
        <v>1.6636987202191655</v>
      </c>
      <c r="AA810" s="94">
        <v>1.8487417951429268</v>
      </c>
      <c r="AB810" s="94">
        <v>2.031804665628167</v>
      </c>
      <c r="AC810" s="94">
        <v>2.2168315552265225</v>
      </c>
      <c r="AE810" s="28">
        <v>0.80300000000000005</v>
      </c>
      <c r="AF810" s="94">
        <f t="shared" si="206"/>
        <v>0.89709369990726107</v>
      </c>
      <c r="AG810" s="94">
        <f t="shared" si="192"/>
        <v>0.89727063644961436</v>
      </c>
      <c r="AH810" s="94">
        <f t="shared" si="193"/>
        <v>0.89724493515222226</v>
      </c>
      <c r="AI810" s="94">
        <f t="shared" si="194"/>
        <v>0.89735920715771011</v>
      </c>
      <c r="AJ810" s="94">
        <f t="shared" si="195"/>
        <v>0.89732967922732687</v>
      </c>
      <c r="AK810" s="94">
        <f t="shared" si="196"/>
        <v>0.89741278466573238</v>
      </c>
      <c r="AL810" s="94">
        <f t="shared" si="197"/>
        <v>0.89738387886613957</v>
      </c>
      <c r="AM810" s="94">
        <f t="shared" si="198"/>
        <v>0.89744868596152094</v>
      </c>
      <c r="AO810" s="28">
        <v>0.80300000000000005</v>
      </c>
      <c r="AP810" s="94">
        <f t="shared" si="207"/>
        <v>0.29097256969136687</v>
      </c>
      <c r="AQ810" s="94">
        <f t="shared" si="199"/>
        <v>0.34777024137146656</v>
      </c>
      <c r="AR810" s="94">
        <f t="shared" si="200"/>
        <v>0.40521390201034446</v>
      </c>
      <c r="AS810" s="94">
        <f t="shared" si="201"/>
        <v>0.46198229766047738</v>
      </c>
      <c r="AT810" s="94">
        <f t="shared" si="202"/>
        <v>0.51942512516298789</v>
      </c>
      <c r="AU810" s="94">
        <f t="shared" si="203"/>
        <v>0.57617877803986861</v>
      </c>
      <c r="AV810" s="94">
        <f t="shared" si="204"/>
        <v>0.63362244067637996</v>
      </c>
      <c r="AW810" s="94">
        <f t="shared" si="205"/>
        <v>0.690367361863647</v>
      </c>
      <c r="AY810" s="28">
        <v>0.80300000000000005</v>
      </c>
      <c r="AZ810" s="34">
        <f>(((L810-VLOOKUP(AZ$6,Data!$N$4:$Y$11,Data!$W$1,FALSE)/1000)*VLOOKUP(AZ$6,Data!$N$4:$Y$11,Data!$P$1,FALSE)^1.5+VLOOKUP(AZ$6,Data!$N$4:$Y$11,Data!$W$1,FALSE)/1000*(Mannings_n_bot)^1.5)/L810)^0.67</f>
        <v>4.6947257630776548E-2</v>
      </c>
      <c r="BA810" s="34">
        <f>(((M810-VLOOKUP(BA$6,Data!$N$4:$Y$11,Data!$W$1,FALSE)/1000)*VLOOKUP(BA$6,Data!$N$4:$Y$11,Data!$P$1,FALSE)^1.5+VLOOKUP(BA$6,Data!$N$4:$Y$11,Data!$W$1,FALSE)/1000*(Mannings_n_bot)^1.5)/M810)^0.67</f>
        <v>4.678815315967455E-2</v>
      </c>
      <c r="BB810" s="34">
        <f>(((N810-VLOOKUP(BB$6,Data!$N$4:$Y$11,Data!$W$1,FALSE)/1000)*VLOOKUP(BB$6,Data!$N$4:$Y$11,Data!$P$1,FALSE)^1.5+VLOOKUP(BB$6,Data!$N$4:$Y$11,Data!$W$1,FALSE)/1000*(Mannings_n_bot)^1.5)/N810)^0.67</f>
        <v>4.6585829639186803E-2</v>
      </c>
      <c r="BC810" s="34">
        <f>(((O810-VLOOKUP(BC$6,Data!$N$4:$Y$11,Data!$W$1,FALSE)/1000)*VLOOKUP(BC$6,Data!$N$4:$Y$11,Data!$P$1,FALSE)^1.5+VLOOKUP(BC$6,Data!$N$4:$Y$11,Data!$W$1,FALSE)/1000*(Mannings_n_bot)^1.5)/O810)^0.67</f>
        <v>4.6349284109624016E-2</v>
      </c>
      <c r="BD810" s="34">
        <f>(((P810-VLOOKUP(BD$6,Data!$N$4:$Y$11,Data!$W$1,FALSE)/1000)*VLOOKUP(BD$6,Data!$N$4:$Y$11,Data!$P$1,FALSE)^1.5+VLOOKUP(BD$6,Data!$N$4:$Y$11,Data!$W$1,FALSE)/1000*(Mannings_n_bot)^1.5)/P810)^0.67</f>
        <v>4.6087395900002312E-2</v>
      </c>
      <c r="BE810" s="34">
        <f>(((Q810-VLOOKUP(BE$6,Data!$N$4:$Y$11,Data!$W$1,FALSE)/1000)*VLOOKUP(BE$6,Data!$N$4:$Y$11,Data!$P$1,FALSE)^1.5+VLOOKUP(BE$6,Data!$N$4:$Y$11,Data!$W$1,FALSE)/1000*(Mannings_n_bot)^1.5)/Q810)^0.67</f>
        <v>4.5848462842233442E-2</v>
      </c>
      <c r="BF810" s="34">
        <f>(((R810-VLOOKUP(BF$6,Data!$N$4:$Y$11,Data!$W$1,FALSE)/1000)*VLOOKUP(BF$6,Data!$N$4:$Y$11,Data!$P$1,FALSE)^1.5+VLOOKUP(BF$6,Data!$N$4:$Y$11,Data!$W$1,FALSE)/1000*(Mannings_n_bot)^1.5)/R810)^0.67</f>
        <v>4.5691522252503072E-2</v>
      </c>
      <c r="BG810" s="34">
        <f>(((S810-VLOOKUP(BG$6,Data!$N$4:$Y$11,Data!$W$1,FALSE)/1000)*VLOOKUP(BG$6,Data!$N$4:$Y$11,Data!$P$1,FALSE)^1.5+VLOOKUP(BG$6,Data!$N$4:$Y$11,Data!$W$1,FALSE)/1000*(Mannings_n_bot)^1.5)/S810)^0.67</f>
        <v>4.5555472339945342E-2</v>
      </c>
    </row>
    <row r="811" spans="1:59" x14ac:dyDescent="0.25">
      <c r="A811" s="28">
        <v>0.80400000000000005</v>
      </c>
      <c r="B811" s="94">
        <v>0.87088431282713752</v>
      </c>
      <c r="C811" s="94">
        <v>1.2497450859287671</v>
      </c>
      <c r="D811" s="94">
        <v>1.6955703945439393</v>
      </c>
      <c r="E811" s="94">
        <v>2.2104950013522324</v>
      </c>
      <c r="F811" s="94">
        <v>2.792221155551919</v>
      </c>
      <c r="G811" s="94">
        <v>3.4432081540820354</v>
      </c>
      <c r="H811" s="94">
        <v>4.160834828019091</v>
      </c>
      <c r="I811" s="94">
        <v>4.9478836424748511</v>
      </c>
      <c r="K811" s="28">
        <v>0.80400000000000005</v>
      </c>
      <c r="L811" s="94">
        <v>2.9930903440812275</v>
      </c>
      <c r="M811" s="94">
        <v>3.5936880535940698</v>
      </c>
      <c r="N811" s="94">
        <v>4.1844930516803327</v>
      </c>
      <c r="O811" s="94">
        <v>4.7849293573783074</v>
      </c>
      <c r="P811" s="94">
        <v>5.375739273407997</v>
      </c>
      <c r="Q811" s="94">
        <v>5.9760927746878272</v>
      </c>
      <c r="R811" s="94">
        <v>6.5669127485513599</v>
      </c>
      <c r="S811" s="94">
        <v>7.1672165496185185</v>
      </c>
      <c r="U811" s="28">
        <v>0.80400000000000005</v>
      </c>
      <c r="V811" s="94">
        <v>0.92529904409285957</v>
      </c>
      <c r="W811" s="94">
        <v>1.1100035275817315</v>
      </c>
      <c r="X811" s="94">
        <v>1.2926526383867407</v>
      </c>
      <c r="Y811" s="94">
        <v>1.4773038548215565</v>
      </c>
      <c r="Z811" s="94">
        <v>1.6599528699298798</v>
      </c>
      <c r="AA811" s="94">
        <v>1.8445770016292649</v>
      </c>
      <c r="AB811" s="94">
        <v>2.0272283589167248</v>
      </c>
      <c r="AC811" s="94">
        <v>2.2118363380995212</v>
      </c>
      <c r="AE811" s="28">
        <v>0.80400000000000005</v>
      </c>
      <c r="AF811" s="94">
        <f t="shared" si="206"/>
        <v>0.89785891842461396</v>
      </c>
      <c r="AG811" s="94">
        <f t="shared" si="192"/>
        <v>0.89803468987248136</v>
      </c>
      <c r="AH811" s="94">
        <f t="shared" si="193"/>
        <v>0.89800915779044821</v>
      </c>
      <c r="AI811" s="94">
        <f t="shared" si="194"/>
        <v>0.89812267749771313</v>
      </c>
      <c r="AJ811" s="94">
        <f t="shared" si="195"/>
        <v>0.89809334394668017</v>
      </c>
      <c r="AK811" s="94">
        <f t="shared" si="196"/>
        <v>0.89817590233683831</v>
      </c>
      <c r="AL811" s="94">
        <f t="shared" si="197"/>
        <v>0.89814718680272243</v>
      </c>
      <c r="AM811" s="94">
        <f t="shared" si="198"/>
        <v>0.89821156733476815</v>
      </c>
      <c r="AO811" s="28">
        <v>0.80400000000000005</v>
      </c>
      <c r="AP811" s="94">
        <f t="shared" si="207"/>
        <v>0.29096492678521807</v>
      </c>
      <c r="AQ811" s="94">
        <f t="shared" si="199"/>
        <v>0.34776114879500719</v>
      </c>
      <c r="AR811" s="94">
        <f t="shared" si="200"/>
        <v>0.40520330028103713</v>
      </c>
      <c r="AS811" s="94">
        <f t="shared" si="201"/>
        <v>0.46197024788749991</v>
      </c>
      <c r="AT811" s="94">
        <f t="shared" si="202"/>
        <v>0.51941156621269058</v>
      </c>
      <c r="AU811" s="94">
        <f t="shared" si="203"/>
        <v>0.57616377186545564</v>
      </c>
      <c r="AV811" s="94">
        <f t="shared" si="204"/>
        <v>0.6336059252404348</v>
      </c>
      <c r="AW811" s="94">
        <f t="shared" si="205"/>
        <v>0.69034939968964748</v>
      </c>
      <c r="AY811" s="28">
        <v>0.80400000000000005</v>
      </c>
      <c r="AZ811" s="34">
        <f>(((L811-VLOOKUP(AZ$6,Data!$N$4:$Y$11,Data!$W$1,FALSE)/1000)*VLOOKUP(AZ$6,Data!$N$4:$Y$11,Data!$P$1,FALSE)^1.5+VLOOKUP(AZ$6,Data!$N$4:$Y$11,Data!$W$1,FALSE)/1000*(Mannings_n_bot)^1.5)/L811)^0.67</f>
        <v>4.6935517742327716E-2</v>
      </c>
      <c r="BA811" s="34">
        <f>(((M811-VLOOKUP(BA$6,Data!$N$4:$Y$11,Data!$W$1,FALSE)/1000)*VLOOKUP(BA$6,Data!$N$4:$Y$11,Data!$P$1,FALSE)^1.5+VLOOKUP(BA$6,Data!$N$4:$Y$11,Data!$W$1,FALSE)/1000*(Mannings_n_bot)^1.5)/M811)^0.67</f>
        <v>4.6776194295053176E-2</v>
      </c>
      <c r="BB811" s="34">
        <f>(((N811-VLOOKUP(BB$6,Data!$N$4:$Y$11,Data!$W$1,FALSE)/1000)*VLOOKUP(BB$6,Data!$N$4:$Y$11,Data!$P$1,FALSE)^1.5+VLOOKUP(BB$6,Data!$N$4:$Y$11,Data!$W$1,FALSE)/1000*(Mannings_n_bot)^1.5)/N811)^0.67</f>
        <v>4.6573669120549638E-2</v>
      </c>
      <c r="BC811" s="34">
        <f>(((O811-VLOOKUP(BC$6,Data!$N$4:$Y$11,Data!$W$1,FALSE)/1000)*VLOOKUP(BC$6,Data!$N$4:$Y$11,Data!$P$1,FALSE)^1.5+VLOOKUP(BC$6,Data!$N$4:$Y$11,Data!$W$1,FALSE)/1000*(Mannings_n_bot)^1.5)/O811)^0.67</f>
        <v>4.6336840737188897E-2</v>
      </c>
      <c r="BD811" s="34">
        <f>(((P811-VLOOKUP(BD$6,Data!$N$4:$Y$11,Data!$W$1,FALSE)/1000)*VLOOKUP(BD$6,Data!$N$4:$Y$11,Data!$P$1,FALSE)^1.5+VLOOKUP(BD$6,Data!$N$4:$Y$11,Data!$W$1,FALSE)/1000*(Mannings_n_bot)^1.5)/P811)^0.67</f>
        <v>4.6074688394449503E-2</v>
      </c>
      <c r="BE811" s="34">
        <f>(((Q811-VLOOKUP(BE$6,Data!$N$4:$Y$11,Data!$W$1,FALSE)/1000)*VLOOKUP(BE$6,Data!$N$4:$Y$11,Data!$P$1,FALSE)^1.5+VLOOKUP(BE$6,Data!$N$4:$Y$11,Data!$W$1,FALSE)/1000*(Mannings_n_bot)^1.5)/Q811)^0.67</f>
        <v>4.5835476714712282E-2</v>
      </c>
      <c r="BF811" s="34">
        <f>(((R811-VLOOKUP(BF$6,Data!$N$4:$Y$11,Data!$W$1,FALSE)/1000)*VLOOKUP(BF$6,Data!$N$4:$Y$11,Data!$P$1,FALSE)^1.5+VLOOKUP(BF$6,Data!$N$4:$Y$11,Data!$W$1,FALSE)/1000*(Mannings_n_bot)^1.5)/R811)^0.67</f>
        <v>4.5678380636955888E-2</v>
      </c>
      <c r="BG811" s="34">
        <f>(((S811-VLOOKUP(BG$6,Data!$N$4:$Y$11,Data!$W$1,FALSE)/1000)*VLOOKUP(BG$6,Data!$N$4:$Y$11,Data!$P$1,FALSE)^1.5+VLOOKUP(BG$6,Data!$N$4:$Y$11,Data!$W$1,FALSE)/1000*(Mannings_n_bot)^1.5)/S811)^0.67</f>
        <v>4.5542164763476979E-2</v>
      </c>
    </row>
    <row r="812" spans="1:59" x14ac:dyDescent="0.25">
      <c r="A812" s="28">
        <v>0.80500000000000005</v>
      </c>
      <c r="B812" s="94">
        <v>0.87162486829911279</v>
      </c>
      <c r="C812" s="94">
        <v>1.2508059766582851</v>
      </c>
      <c r="D812" s="94">
        <v>1.6970101002633817</v>
      </c>
      <c r="E812" s="94">
        <v>2.212369840741264</v>
      </c>
      <c r="F812" s="94">
        <v>2.7945900694753898</v>
      </c>
      <c r="G812" s="94">
        <v>3.4461269992809984</v>
      </c>
      <c r="H812" s="94">
        <v>4.1643630069563615</v>
      </c>
      <c r="I812" s="94">
        <v>4.9520765499878596</v>
      </c>
      <c r="K812" s="28">
        <v>0.80500000000000005</v>
      </c>
      <c r="L812" s="94">
        <v>2.9957257596342139</v>
      </c>
      <c r="M812" s="94">
        <v>3.5968465932033706</v>
      </c>
      <c r="N812" s="94">
        <v>4.1881718230082479</v>
      </c>
      <c r="O812" s="94">
        <v>4.7891310871127866</v>
      </c>
      <c r="P812" s="94">
        <v>5.3804612302747774</v>
      </c>
      <c r="Q812" s="94">
        <v>5.9813376063666421</v>
      </c>
      <c r="R812" s="94">
        <v>6.5726778122008458</v>
      </c>
      <c r="S812" s="94">
        <v>7.1735044384995694</v>
      </c>
      <c r="U812" s="28">
        <v>0.80500000000000005</v>
      </c>
      <c r="V812" s="94">
        <v>0.92320681423025852</v>
      </c>
      <c r="W812" s="94">
        <v>1.1074907156932636</v>
      </c>
      <c r="X812" s="94">
        <v>1.2897268461146625</v>
      </c>
      <c r="Y812" s="94">
        <v>1.4739575870676955</v>
      </c>
      <c r="Z812" s="94">
        <v>1.6561936177060632</v>
      </c>
      <c r="AA812" s="94">
        <v>1.8403973287301023</v>
      </c>
      <c r="AB812" s="94">
        <v>2.0226356944237218</v>
      </c>
      <c r="AC812" s="94">
        <v>2.2068232858881545</v>
      </c>
      <c r="AE812" s="28">
        <v>0.80500000000000005</v>
      </c>
      <c r="AF812" s="94">
        <f t="shared" si="206"/>
        <v>0.8986224117213788</v>
      </c>
      <c r="AG812" s="94">
        <f t="shared" si="192"/>
        <v>0.89879701867696971</v>
      </c>
      <c r="AH812" s="94">
        <f t="shared" si="193"/>
        <v>0.89877165572314555</v>
      </c>
      <c r="AI812" s="94">
        <f t="shared" si="194"/>
        <v>0.89888442351881936</v>
      </c>
      <c r="AJ812" s="94">
        <f t="shared" si="195"/>
        <v>0.89885528424744088</v>
      </c>
      <c r="AK812" s="94">
        <f t="shared" si="196"/>
        <v>0.89893729586956805</v>
      </c>
      <c r="AL812" s="94">
        <f t="shared" si="197"/>
        <v>0.89890877050359586</v>
      </c>
      <c r="AM812" s="94">
        <f t="shared" si="198"/>
        <v>0.89897272469033307</v>
      </c>
      <c r="AO812" s="28">
        <v>0.80500000000000005</v>
      </c>
      <c r="AP812" s="94">
        <f t="shared" si="207"/>
        <v>0.29095616162326571</v>
      </c>
      <c r="AQ812" s="94">
        <f t="shared" si="199"/>
        <v>0.34775071559121196</v>
      </c>
      <c r="AR812" s="94">
        <f t="shared" si="200"/>
        <v>0.40519113636662268</v>
      </c>
      <c r="AS812" s="94">
        <f t="shared" si="201"/>
        <v>0.46195641766720374</v>
      </c>
      <c r="AT812" s="94">
        <f t="shared" si="202"/>
        <v>0.51939600526266994</v>
      </c>
      <c r="AU812" s="94">
        <f t="shared" si="203"/>
        <v>0.57614654548388633</v>
      </c>
      <c r="AV812" s="94">
        <f t="shared" si="204"/>
        <v>0.63358696804308046</v>
      </c>
      <c r="AW812" s="94">
        <f t="shared" si="205"/>
        <v>0.69032877757912836</v>
      </c>
      <c r="AY812" s="28">
        <v>0.80500000000000005</v>
      </c>
      <c r="AZ812" s="34">
        <f>(((L812-VLOOKUP(AZ$6,Data!$N$4:$Y$11,Data!$W$1,FALSE)/1000)*VLOOKUP(AZ$6,Data!$N$4:$Y$11,Data!$P$1,FALSE)^1.5+VLOOKUP(AZ$6,Data!$N$4:$Y$11,Data!$W$1,FALSE)/1000*(Mannings_n_bot)^1.5)/L812)^0.67</f>
        <v>4.6923770557396376E-2</v>
      </c>
      <c r="BA812" s="34">
        <f>(((M812-VLOOKUP(BA$6,Data!$N$4:$Y$11,Data!$W$1,FALSE)/1000)*VLOOKUP(BA$6,Data!$N$4:$Y$11,Data!$P$1,FALSE)^1.5+VLOOKUP(BA$6,Data!$N$4:$Y$11,Data!$W$1,FALSE)/1000*(Mannings_n_bot)^1.5)/M812)^0.67</f>
        <v>4.67642278954849E-2</v>
      </c>
      <c r="BB812" s="34">
        <f>(((N812-VLOOKUP(BB$6,Data!$N$4:$Y$11,Data!$W$1,FALSE)/1000)*VLOOKUP(BB$6,Data!$N$4:$Y$11,Data!$P$1,FALSE)^1.5+VLOOKUP(BB$6,Data!$N$4:$Y$11,Data!$W$1,FALSE)/1000*(Mannings_n_bot)^1.5)/N812)^0.67</f>
        <v>4.6561500917601986E-2</v>
      </c>
      <c r="BC812" s="34">
        <f>(((O812-VLOOKUP(BC$6,Data!$N$4:$Y$11,Data!$W$1,FALSE)/1000)*VLOOKUP(BC$6,Data!$N$4:$Y$11,Data!$P$1,FALSE)^1.5+VLOOKUP(BC$6,Data!$N$4:$Y$11,Data!$W$1,FALSE)/1000*(Mannings_n_bot)^1.5)/O812)^0.67</f>
        <v>4.6324389409082435E-2</v>
      </c>
      <c r="BD812" s="34">
        <f>(((P812-VLOOKUP(BD$6,Data!$N$4:$Y$11,Data!$W$1,FALSE)/1000)*VLOOKUP(BD$6,Data!$N$4:$Y$11,Data!$P$1,FALSE)^1.5+VLOOKUP(BD$6,Data!$N$4:$Y$11,Data!$W$1,FALSE)/1000*(Mannings_n_bot)^1.5)/P812)^0.67</f>
        <v>4.6061972731271411E-2</v>
      </c>
      <c r="BE812" s="34">
        <f>(((Q812-VLOOKUP(BE$6,Data!$N$4:$Y$11,Data!$W$1,FALSE)/1000)*VLOOKUP(BE$6,Data!$N$4:$Y$11,Data!$P$1,FALSE)^1.5+VLOOKUP(BE$6,Data!$N$4:$Y$11,Data!$W$1,FALSE)/1000*(Mannings_n_bot)^1.5)/Q812)^0.67</f>
        <v>4.5822482166852724E-2</v>
      </c>
      <c r="BF812" s="34">
        <f>(((R812-VLOOKUP(BF$6,Data!$N$4:$Y$11,Data!$W$1,FALSE)/1000)*VLOOKUP(BF$6,Data!$N$4:$Y$11,Data!$P$1,FALSE)^1.5+VLOOKUP(BF$6,Data!$N$4:$Y$11,Data!$W$1,FALSE)/1000*(Mannings_n_bot)^1.5)/R812)^0.67</f>
        <v>4.5665230484458641E-2</v>
      </c>
      <c r="BG812" s="34">
        <f>(((S812-VLOOKUP(BG$6,Data!$N$4:$Y$11,Data!$W$1,FALSE)/1000)*VLOOKUP(BG$6,Data!$N$4:$Y$11,Data!$P$1,FALSE)^1.5+VLOOKUP(BG$6,Data!$N$4:$Y$11,Data!$W$1,FALSE)/1000*(Mannings_n_bot)^1.5)/S812)^0.67</f>
        <v>4.5528848484125091E-2</v>
      </c>
    </row>
    <row r="813" spans="1:59" x14ac:dyDescent="0.25">
      <c r="A813" s="28">
        <v>0.80600000000000005</v>
      </c>
      <c r="B813" s="94">
        <v>0.87236374436062269</v>
      </c>
      <c r="C813" s="94">
        <v>1.2518644587224552</v>
      </c>
      <c r="D813" s="94">
        <v>1.6984465378038465</v>
      </c>
      <c r="E813" s="94">
        <v>2.2142404209676716</v>
      </c>
      <c r="F813" s="94">
        <v>2.7969536028747353</v>
      </c>
      <c r="G813" s="94">
        <v>3.4490392112458843</v>
      </c>
      <c r="H813" s="94">
        <v>4.1678831694508496</v>
      </c>
      <c r="I813" s="94">
        <v>4.9562599266227965</v>
      </c>
      <c r="K813" s="28">
        <v>0.80600000000000005</v>
      </c>
      <c r="L813" s="94">
        <v>2.9983671653045283</v>
      </c>
      <c r="M813" s="94">
        <v>3.6000123203523282</v>
      </c>
      <c r="N813" s="94">
        <v>4.19185896428578</v>
      </c>
      <c r="O813" s="94">
        <v>4.7933423838734521</v>
      </c>
      <c r="P813" s="94">
        <v>5.3851939365810635</v>
      </c>
      <c r="Q813" s="94">
        <v>5.9865943843851968</v>
      </c>
      <c r="R813" s="94">
        <v>6.5784560046208433</v>
      </c>
      <c r="S813" s="94">
        <v>7.1798066529459721</v>
      </c>
      <c r="U813" s="28">
        <v>0.80600000000000005</v>
      </c>
      <c r="V813" s="94">
        <v>0.92110704410942723</v>
      </c>
      <c r="W813" s="94">
        <v>1.1049688751982412</v>
      </c>
      <c r="X813" s="94">
        <v>1.2867905367464227</v>
      </c>
      <c r="Y813" s="94">
        <v>1.4705993143739651</v>
      </c>
      <c r="Z813" s="94">
        <v>1.6524208720796429</v>
      </c>
      <c r="AA813" s="94">
        <v>1.8362026748374347</v>
      </c>
      <c r="AB813" s="94">
        <v>2.018026560467082</v>
      </c>
      <c r="AC813" s="94">
        <v>2.2017922767713873</v>
      </c>
      <c r="AE813" s="28">
        <v>0.80600000000000005</v>
      </c>
      <c r="AF813" s="94">
        <f t="shared" si="206"/>
        <v>0.89938417358993683</v>
      </c>
      <c r="AG813" s="94">
        <f t="shared" si="192"/>
        <v>0.89955761667646195</v>
      </c>
      <c r="AH813" s="94">
        <f t="shared" si="193"/>
        <v>0.89953242276064638</v>
      </c>
      <c r="AI813" s="94">
        <f t="shared" si="194"/>
        <v>0.89964443904492897</v>
      </c>
      <c r="AJ813" s="94">
        <f t="shared" si="195"/>
        <v>0.89961549395000229</v>
      </c>
      <c r="AK813" s="94">
        <f t="shared" si="196"/>
        <v>0.89969695909418501</v>
      </c>
      <c r="AL813" s="94">
        <f t="shared" si="197"/>
        <v>0.89966862379558976</v>
      </c>
      <c r="AM813" s="94">
        <f t="shared" si="198"/>
        <v>0.89973215186274302</v>
      </c>
      <c r="AO813" s="28">
        <v>0.80600000000000005</v>
      </c>
      <c r="AP813" s="94">
        <f t="shared" si="207"/>
        <v>0.29094627050854238</v>
      </c>
      <c r="AQ813" s="94">
        <f t="shared" si="199"/>
        <v>0.34773893734895245</v>
      </c>
      <c r="AR813" s="94">
        <f t="shared" si="200"/>
        <v>0.4051774051260888</v>
      </c>
      <c r="AS813" s="94">
        <f t="shared" si="201"/>
        <v>0.46194080114476738</v>
      </c>
      <c r="AT813" s="94">
        <f t="shared" si="202"/>
        <v>0.51937843572825104</v>
      </c>
      <c r="AU813" s="94">
        <f t="shared" si="203"/>
        <v>0.57612709159685105</v>
      </c>
      <c r="AV813" s="94">
        <f t="shared" si="204"/>
        <v>0.63356556105615702</v>
      </c>
      <c r="AW813" s="94">
        <f t="shared" si="205"/>
        <v>0.69030548679039649</v>
      </c>
      <c r="AY813" s="28">
        <v>0.80600000000000005</v>
      </c>
      <c r="AZ813" s="34">
        <f>(((L813-VLOOKUP(AZ$6,Data!$N$4:$Y$11,Data!$W$1,FALSE)/1000)*VLOOKUP(AZ$6,Data!$N$4:$Y$11,Data!$P$1,FALSE)^1.5+VLOOKUP(AZ$6,Data!$N$4:$Y$11,Data!$W$1,FALSE)/1000*(Mannings_n_bot)^1.5)/L813)^0.67</f>
        <v>4.6912015942997182E-2</v>
      </c>
      <c r="BA813" s="34">
        <f>(((M813-VLOOKUP(BA$6,Data!$N$4:$Y$11,Data!$W$1,FALSE)/1000)*VLOOKUP(BA$6,Data!$N$4:$Y$11,Data!$P$1,FALSE)^1.5+VLOOKUP(BA$6,Data!$N$4:$Y$11,Data!$W$1,FALSE)/1000*(Mannings_n_bot)^1.5)/M813)^0.67</f>
        <v>4.6752253825397494E-2</v>
      </c>
      <c r="BB813" s="34">
        <f>(((N813-VLOOKUP(BB$6,Data!$N$4:$Y$11,Data!$W$1,FALSE)/1000)*VLOOKUP(BB$6,Data!$N$4:$Y$11,Data!$P$1,FALSE)^1.5+VLOOKUP(BB$6,Data!$N$4:$Y$11,Data!$W$1,FALSE)/1000*(Mannings_n_bot)^1.5)/N813)^0.67</f>
        <v>4.6549324892405444E-2</v>
      </c>
      <c r="BC813" s="34">
        <f>(((O813-VLOOKUP(BC$6,Data!$N$4:$Y$11,Data!$W$1,FALSE)/1000)*VLOOKUP(BC$6,Data!$N$4:$Y$11,Data!$P$1,FALSE)^1.5+VLOOKUP(BC$6,Data!$N$4:$Y$11,Data!$W$1,FALSE)/1000*(Mannings_n_bot)^1.5)/O813)^0.67</f>
        <v>4.6311929984021998E-2</v>
      </c>
      <c r="BD813" s="34">
        <f>(((P813-VLOOKUP(BD$6,Data!$N$4:$Y$11,Data!$W$1,FALSE)/1000)*VLOOKUP(BD$6,Data!$N$4:$Y$11,Data!$P$1,FALSE)^1.5+VLOOKUP(BD$6,Data!$N$4:$Y$11,Data!$W$1,FALSE)/1000*(Mannings_n_bot)^1.5)/P813)^0.67</f>
        <v>4.6049248766071423E-2</v>
      </c>
      <c r="BE813" s="34">
        <f>(((Q813-VLOOKUP(BE$6,Data!$N$4:$Y$11,Data!$W$1,FALSE)/1000)*VLOOKUP(BE$6,Data!$N$4:$Y$11,Data!$P$1,FALSE)^1.5+VLOOKUP(BE$6,Data!$N$4:$Y$11,Data!$W$1,FALSE)/1000*(Mannings_n_bot)^1.5)/Q813)^0.67</f>
        <v>4.5809479050949883E-2</v>
      </c>
      <c r="BF813" s="34">
        <f>(((R813-VLOOKUP(BF$6,Data!$N$4:$Y$11,Data!$W$1,FALSE)/1000)*VLOOKUP(BF$6,Data!$N$4:$Y$11,Data!$P$1,FALSE)^1.5+VLOOKUP(BF$6,Data!$N$4:$Y$11,Data!$W$1,FALSE)/1000*(Mannings_n_bot)^1.5)/R813)^0.67</f>
        <v>4.5652071645466828E-2</v>
      </c>
      <c r="BG813" s="34">
        <f>(((S813-VLOOKUP(BG$6,Data!$N$4:$Y$11,Data!$W$1,FALSE)/1000)*VLOOKUP(BG$6,Data!$N$4:$Y$11,Data!$P$1,FALSE)^1.5+VLOOKUP(BG$6,Data!$N$4:$Y$11,Data!$W$1,FALSE)/1000*(Mannings_n_bot)^1.5)/S813)^0.67</f>
        <v>4.5515523350364573E-2</v>
      </c>
    </row>
    <row r="814" spans="1:59" x14ac:dyDescent="0.25">
      <c r="A814" s="28">
        <v>0.80700000000000005</v>
      </c>
      <c r="B814" s="94">
        <v>0.87310093494939445</v>
      </c>
      <c r="C814" s="94">
        <v>1.252920523452796</v>
      </c>
      <c r="D814" s="94">
        <v>1.6998796953983955</v>
      </c>
      <c r="E814" s="94">
        <v>2.2161067267265202</v>
      </c>
      <c r="F814" s="94">
        <v>2.7993117364057105</v>
      </c>
      <c r="G814" s="94">
        <v>3.4519447661626681</v>
      </c>
      <c r="H814" s="94">
        <v>4.1713952867083632</v>
      </c>
      <c r="I814" s="94">
        <v>4.9604337381839141</v>
      </c>
      <c r="K814" s="28">
        <v>0.80700000000000005</v>
      </c>
      <c r="L814" s="94">
        <v>3.0010146101556345</v>
      </c>
      <c r="M814" s="94">
        <v>3.6031852938719804</v>
      </c>
      <c r="N814" s="94">
        <v>4.1955545440289548</v>
      </c>
      <c r="O814" s="94">
        <v>4.7975633259410042</v>
      </c>
      <c r="P814" s="94">
        <v>5.3899374802924962</v>
      </c>
      <c r="Q814" s="94">
        <v>5.9918632064723285</v>
      </c>
      <c r="R814" s="94">
        <v>6.5842474332252419</v>
      </c>
      <c r="S814" s="94">
        <v>7.1861233101339437</v>
      </c>
      <c r="U814" s="28">
        <v>0.80700000000000005</v>
      </c>
      <c r="V814" s="94">
        <v>0.91899968204544746</v>
      </c>
      <c r="W814" s="94">
        <v>1.1024379441375169</v>
      </c>
      <c r="X814" s="94">
        <v>1.2838436381203202</v>
      </c>
      <c r="Y814" s="94">
        <v>1.4672289543077104</v>
      </c>
      <c r="Z814" s="94">
        <v>1.6486345404154596</v>
      </c>
      <c r="AA814" s="94">
        <v>1.8319929370468029</v>
      </c>
      <c r="AB814" s="94">
        <v>2.0134008439397251</v>
      </c>
      <c r="AC814" s="94">
        <v>2.1967431873738197</v>
      </c>
      <c r="AE814" s="28">
        <v>0.80700000000000005</v>
      </c>
      <c r="AF814" s="94">
        <f t="shared" si="206"/>
        <v>0.90014419778024379</v>
      </c>
      <c r="AG814" s="94">
        <f t="shared" si="192"/>
        <v>0.90031647764201006</v>
      </c>
      <c r="AH814" s="94">
        <f t="shared" si="193"/>
        <v>0.90029145267093691</v>
      </c>
      <c r="AI814" s="94">
        <f t="shared" si="194"/>
        <v>0.90040271785765702</v>
      </c>
      <c r="AJ814" s="94">
        <f t="shared" si="195"/>
        <v>0.90037396683245841</v>
      </c>
      <c r="AK814" s="94">
        <f t="shared" si="196"/>
        <v>0.90045488579869681</v>
      </c>
      <c r="AL814" s="94">
        <f t="shared" si="197"/>
        <v>0.9004267404632631</v>
      </c>
      <c r="AM814" s="94">
        <f t="shared" si="198"/>
        <v>0.90048984264429022</v>
      </c>
      <c r="AO814" s="28">
        <v>0.80700000000000005</v>
      </c>
      <c r="AP814" s="94">
        <f t="shared" si="207"/>
        <v>0.29093524969680667</v>
      </c>
      <c r="AQ814" s="94">
        <f t="shared" si="199"/>
        <v>0.34772580960065158</v>
      </c>
      <c r="AR814" s="94">
        <f t="shared" si="200"/>
        <v>0.40516210135264163</v>
      </c>
      <c r="AS814" s="94">
        <f t="shared" si="201"/>
        <v>0.46192339239041691</v>
      </c>
      <c r="AT814" s="94">
        <f t="shared" si="202"/>
        <v>0.51935885094047507</v>
      </c>
      <c r="AU814" s="94">
        <f t="shared" si="203"/>
        <v>0.57610540281258837</v>
      </c>
      <c r="AV814" s="94">
        <f t="shared" si="204"/>
        <v>0.63354169614871814</v>
      </c>
      <c r="AW814" s="94">
        <f t="shared" si="205"/>
        <v>0.69027951846980695</v>
      </c>
      <c r="AY814" s="28">
        <v>0.80700000000000005</v>
      </c>
      <c r="AZ814" s="34">
        <f>(((L814-VLOOKUP(AZ$6,Data!$N$4:$Y$11,Data!$W$1,FALSE)/1000)*VLOOKUP(AZ$6,Data!$N$4:$Y$11,Data!$P$1,FALSE)^1.5+VLOOKUP(AZ$6,Data!$N$4:$Y$11,Data!$W$1,FALSE)/1000*(Mannings_n_bot)^1.5)/L814)^0.67</f>
        <v>4.6900253764587556E-2</v>
      </c>
      <c r="BA814" s="34">
        <f>(((M814-VLOOKUP(BA$6,Data!$N$4:$Y$11,Data!$W$1,FALSE)/1000)*VLOOKUP(BA$6,Data!$N$4:$Y$11,Data!$P$1,FALSE)^1.5+VLOOKUP(BA$6,Data!$N$4:$Y$11,Data!$W$1,FALSE)/1000*(Mannings_n_bot)^1.5)/M814)^0.67</f>
        <v>4.6740271947628066E-2</v>
      </c>
      <c r="BB814" s="34">
        <f>(((N814-VLOOKUP(BB$6,Data!$N$4:$Y$11,Data!$W$1,FALSE)/1000)*VLOOKUP(BB$6,Data!$N$4:$Y$11,Data!$P$1,FALSE)^1.5+VLOOKUP(BB$6,Data!$N$4:$Y$11,Data!$W$1,FALSE)/1000*(Mannings_n_bot)^1.5)/N814)^0.67</f>
        <v>4.6537140905402924E-2</v>
      </c>
      <c r="BC814" s="34">
        <f>(((O814-VLOOKUP(BC$6,Data!$N$4:$Y$11,Data!$W$1,FALSE)/1000)*VLOOKUP(BC$6,Data!$N$4:$Y$11,Data!$P$1,FALSE)^1.5+VLOOKUP(BC$6,Data!$N$4:$Y$11,Data!$W$1,FALSE)/1000*(Mannings_n_bot)^1.5)/O814)^0.67</f>
        <v>4.6299462319064448E-2</v>
      </c>
      <c r="BD814" s="34">
        <f>(((P814-VLOOKUP(BD$6,Data!$N$4:$Y$11,Data!$W$1,FALSE)/1000)*VLOOKUP(BD$6,Data!$N$4:$Y$11,Data!$P$1,FALSE)^1.5+VLOOKUP(BD$6,Data!$N$4:$Y$11,Data!$W$1,FALSE)/1000*(Mannings_n_bot)^1.5)/P814)^0.67</f>
        <v>4.6036516352755567E-2</v>
      </c>
      <c r="BE814" s="34">
        <f>(((Q814-VLOOKUP(BE$6,Data!$N$4:$Y$11,Data!$W$1,FALSE)/1000)*VLOOKUP(BE$6,Data!$N$4:$Y$11,Data!$P$1,FALSE)^1.5+VLOOKUP(BE$6,Data!$N$4:$Y$11,Data!$W$1,FALSE)/1000*(Mannings_n_bot)^1.5)/Q814)^0.67</f>
        <v>4.5796467217560276E-2</v>
      </c>
      <c r="BF814" s="34">
        <f>(((R814-VLOOKUP(BF$6,Data!$N$4:$Y$11,Data!$W$1,FALSE)/1000)*VLOOKUP(BF$6,Data!$N$4:$Y$11,Data!$P$1,FALSE)^1.5+VLOOKUP(BF$6,Data!$N$4:$Y$11,Data!$W$1,FALSE)/1000*(Mannings_n_bot)^1.5)/R814)^0.67</f>
        <v>4.5638903968675468E-2</v>
      </c>
      <c r="BG814" s="34">
        <f>(((S814-VLOOKUP(BG$6,Data!$N$4:$Y$11,Data!$W$1,FALSE)/1000)*VLOOKUP(BG$6,Data!$N$4:$Y$11,Data!$P$1,FALSE)^1.5+VLOOKUP(BG$6,Data!$N$4:$Y$11,Data!$W$1,FALSE)/1000*(Mannings_n_bot)^1.5)/S814)^0.67</f>
        <v>4.5502189208885109E-2</v>
      </c>
    </row>
    <row r="815" spans="1:59" x14ac:dyDescent="0.25">
      <c r="A815" s="28">
        <v>0.80800000000000005</v>
      </c>
      <c r="B815" s="94">
        <v>0.87383643396147925</v>
      </c>
      <c r="C815" s="94">
        <v>1.2539741621211604</v>
      </c>
      <c r="D815" s="94">
        <v>1.7013095611991151</v>
      </c>
      <c r="E815" s="94">
        <v>2.2179687426074763</v>
      </c>
      <c r="F815" s="94">
        <v>2.8016644505908719</v>
      </c>
      <c r="G815" s="94">
        <v>3.4548436400532641</v>
      </c>
      <c r="H815" s="94">
        <v>4.174899329736375</v>
      </c>
      <c r="I815" s="94">
        <v>4.9645979502398134</v>
      </c>
      <c r="K815" s="28">
        <v>0.80800000000000005</v>
      </c>
      <c r="L815" s="94">
        <v>3.0036681438880004</v>
      </c>
      <c r="M815" s="94">
        <v>3.6063655733572313</v>
      </c>
      <c r="N815" s="94">
        <v>4.1992586316434171</v>
      </c>
      <c r="O815" s="94">
        <v>4.8017939926125797</v>
      </c>
      <c r="P815" s="94">
        <v>5.3946919505168935</v>
      </c>
      <c r="Q815" s="94">
        <v>5.9971441716258722</v>
      </c>
      <c r="R815" s="94">
        <v>6.5900522068226559</v>
      </c>
      <c r="S815" s="94">
        <v>7.1924545287612194</v>
      </c>
      <c r="U815" s="28">
        <v>0.80800000000000005</v>
      </c>
      <c r="V815" s="94">
        <v>0.91688467569049359</v>
      </c>
      <c r="W815" s="94">
        <v>1.0998978597572797</v>
      </c>
      <c r="X815" s="94">
        <v>1.2808860771491319</v>
      </c>
      <c r="Y815" s="94">
        <v>1.4638464233790298</v>
      </c>
      <c r="Z815" s="94">
        <v>1.6448345288902591</v>
      </c>
      <c r="AA815" s="94">
        <v>1.8277680111339509</v>
      </c>
      <c r="AB815" s="94">
        <v>2.008758430283923</v>
      </c>
      <c r="AC815" s="94">
        <v>2.1916758927377238</v>
      </c>
      <c r="AE815" s="28">
        <v>0.80800000000000005</v>
      </c>
      <c r="AF815" s="94">
        <f t="shared" si="206"/>
        <v>0.90090247799928813</v>
      </c>
      <c r="AG815" s="94">
        <f t="shared" si="192"/>
        <v>0.90107359530179187</v>
      </c>
      <c r="AH815" s="94">
        <f t="shared" si="193"/>
        <v>0.90104873917911699</v>
      </c>
      <c r="AI815" s="94">
        <f t="shared" si="194"/>
        <v>0.90115925369579486</v>
      </c>
      <c r="AJ815" s="94">
        <f t="shared" si="195"/>
        <v>0.90113069663006096</v>
      </c>
      <c r="AK815" s="94">
        <f t="shared" si="196"/>
        <v>0.90121106972831488</v>
      </c>
      <c r="AL815" s="94">
        <f t="shared" si="197"/>
        <v>0.90118311424836306</v>
      </c>
      <c r="AM815" s="94">
        <f t="shared" si="198"/>
        <v>0.90124579078448797</v>
      </c>
      <c r="AO815" s="28">
        <v>0.80800000000000005</v>
      </c>
      <c r="AP815" s="94">
        <f t="shared" si="207"/>
        <v>0.29092309539574174</v>
      </c>
      <c r="AQ815" s="94">
        <f t="shared" si="199"/>
        <v>0.34771132782132597</v>
      </c>
      <c r="AR815" s="94">
        <f t="shared" si="200"/>
        <v>0.40514521977258938</v>
      </c>
      <c r="AS815" s="94">
        <f t="shared" si="201"/>
        <v>0.46190418539815675</v>
      </c>
      <c r="AT815" s="94">
        <f t="shared" si="202"/>
        <v>0.51933724414466886</v>
      </c>
      <c r="AU815" s="94">
        <f t="shared" si="203"/>
        <v>0.57608147164429924</v>
      </c>
      <c r="AV815" s="94">
        <f t="shared" si="204"/>
        <v>0.63351536508528983</v>
      </c>
      <c r="AW815" s="94">
        <f t="shared" si="205"/>
        <v>0.69025086364986488</v>
      </c>
      <c r="AY815" s="28">
        <v>0.80800000000000005</v>
      </c>
      <c r="AZ815" s="34">
        <f>(((L815-VLOOKUP(AZ$6,Data!$N$4:$Y$11,Data!$W$1,FALSE)/1000)*VLOOKUP(AZ$6,Data!$N$4:$Y$11,Data!$P$1,FALSE)^1.5+VLOOKUP(AZ$6,Data!$N$4:$Y$11,Data!$W$1,FALSE)/1000*(Mannings_n_bot)^1.5)/L815)^0.67</f>
        <v>4.6888483886038508E-2</v>
      </c>
      <c r="BA815" s="34">
        <f>(((M815-VLOOKUP(BA$6,Data!$N$4:$Y$11,Data!$W$1,FALSE)/1000)*VLOOKUP(BA$6,Data!$N$4:$Y$11,Data!$P$1,FALSE)^1.5+VLOOKUP(BA$6,Data!$N$4:$Y$11,Data!$W$1,FALSE)/1000*(Mannings_n_bot)^1.5)/M815)^0.67</f>
        <v>4.6728282123393292E-2</v>
      </c>
      <c r="BB815" s="34">
        <f>(((N815-VLOOKUP(BB$6,Data!$N$4:$Y$11,Data!$W$1,FALSE)/1000)*VLOOKUP(BB$6,Data!$N$4:$Y$11,Data!$P$1,FALSE)^1.5+VLOOKUP(BB$6,Data!$N$4:$Y$11,Data!$W$1,FALSE)/1000*(Mannings_n_bot)^1.5)/N815)^0.67</f>
        <v>4.6524948815388309E-2</v>
      </c>
      <c r="BC815" s="34">
        <f>(((O815-VLOOKUP(BC$6,Data!$N$4:$Y$11,Data!$W$1,FALSE)/1000)*VLOOKUP(BC$6,Data!$N$4:$Y$11,Data!$P$1,FALSE)^1.5+VLOOKUP(BC$6,Data!$N$4:$Y$11,Data!$W$1,FALSE)/1000*(Mannings_n_bot)^1.5)/O815)^0.67</f>
        <v>4.6286986269574983E-2</v>
      </c>
      <c r="BD815" s="34">
        <f>(((P815-VLOOKUP(BD$6,Data!$N$4:$Y$11,Data!$W$1,FALSE)/1000)*VLOOKUP(BD$6,Data!$N$4:$Y$11,Data!$P$1,FALSE)^1.5+VLOOKUP(BD$6,Data!$N$4:$Y$11,Data!$W$1,FALSE)/1000*(Mannings_n_bot)^1.5)/P815)^0.67</f>
        <v>4.6023775343500439E-2</v>
      </c>
      <c r="BE815" s="34">
        <f>(((Q815-VLOOKUP(BE$6,Data!$N$4:$Y$11,Data!$W$1,FALSE)/1000)*VLOOKUP(BE$6,Data!$N$4:$Y$11,Data!$P$1,FALSE)^1.5+VLOOKUP(BE$6,Data!$N$4:$Y$11,Data!$W$1,FALSE)/1000*(Mannings_n_bot)^1.5)/Q815)^0.67</f>
        <v>4.5783446515469187E-2</v>
      </c>
      <c r="BF815" s="34">
        <f>(((R815-VLOOKUP(BF$6,Data!$N$4:$Y$11,Data!$W$1,FALSE)/1000)*VLOOKUP(BF$6,Data!$N$4:$Y$11,Data!$P$1,FALSE)^1.5+VLOOKUP(BF$6,Data!$N$4:$Y$11,Data!$W$1,FALSE)/1000*(Mannings_n_bot)^1.5)/R815)^0.67</f>
        <v>4.5625727300986442E-2</v>
      </c>
      <c r="BG815" s="34">
        <f>(((S815-VLOOKUP(BG$6,Data!$N$4:$Y$11,Data!$W$1,FALSE)/1000)*VLOOKUP(BG$6,Data!$N$4:$Y$11,Data!$P$1,FALSE)^1.5+VLOOKUP(BG$6,Data!$N$4:$Y$11,Data!$W$1,FALSE)/1000*(Mannings_n_bot)^1.5)/S815)^0.67</f>
        <v>4.5488845904557811E-2</v>
      </c>
    </row>
    <row r="816" spans="1:59" x14ac:dyDescent="0.25">
      <c r="A816" s="28">
        <v>0.80900000000000005</v>
      </c>
      <c r="B816" s="94">
        <v>0.87457023525071387</v>
      </c>
      <c r="C816" s="94">
        <v>1.2550253659389721</v>
      </c>
      <c r="D816" s="94">
        <v>1.7027361232760734</v>
      </c>
      <c r="E816" s="94">
        <v>2.2198264530934444</v>
      </c>
      <c r="F816" s="94">
        <v>2.8040117258178712</v>
      </c>
      <c r="G816" s="94">
        <v>3.4577358087734131</v>
      </c>
      <c r="H816" s="94">
        <v>4.1783952693414737</v>
      </c>
      <c r="I816" s="94">
        <v>4.9687525281204339</v>
      </c>
      <c r="K816" s="28">
        <v>0.80900000000000005</v>
      </c>
      <c r="L816" s="94">
        <v>3.0063278168507557</v>
      </c>
      <c r="M816" s="94">
        <v>3.6095532191808424</v>
      </c>
      <c r="N816" s="94">
        <v>4.2029712974406994</v>
      </c>
      <c r="O816" s="94">
        <v>4.8060344642203692</v>
      </c>
      <c r="P816" s="94">
        <v>5.3994574375251752</v>
      </c>
      <c r="Q816" s="94">
        <v>6.0024373801358806</v>
      </c>
      <c r="R816" s="94">
        <v>6.5958704356419728</v>
      </c>
      <c r="S816" s="94">
        <v>7.1988004290749341</v>
      </c>
      <c r="U816" s="28">
        <v>0.80900000000000005</v>
      </c>
      <c r="V816" s="94">
        <v>0.91476197202184328</v>
      </c>
      <c r="W816" s="94">
        <v>1.0973485584946716</v>
      </c>
      <c r="X816" s="94">
        <v>1.2779177798033678</v>
      </c>
      <c r="Y816" s="94">
        <v>1.4604516370216516</v>
      </c>
      <c r="Z816" s="94">
        <v>1.6410207424711858</v>
      </c>
      <c r="AA816" s="94">
        <v>1.8235277915309422</v>
      </c>
      <c r="AB816" s="94">
        <v>2.0040992034650351</v>
      </c>
      <c r="AC816" s="94">
        <v>2.1865902662943828</v>
      </c>
      <c r="AE816" s="28">
        <v>0.80900000000000005</v>
      </c>
      <c r="AF816" s="94">
        <f t="shared" si="206"/>
        <v>0.90165900791053655</v>
      </c>
      <c r="AG816" s="94">
        <f t="shared" si="192"/>
        <v>0.90182896334056251</v>
      </c>
      <c r="AH816" s="94">
        <f t="shared" si="193"/>
        <v>0.90180427596684765</v>
      </c>
      <c r="AI816" s="94">
        <f t="shared" si="194"/>
        <v>0.90191404025475674</v>
      </c>
      <c r="AJ816" s="94">
        <f t="shared" si="195"/>
        <v>0.90188567703467082</v>
      </c>
      <c r="AK816" s="94">
        <f t="shared" si="196"/>
        <v>0.90196550458490365</v>
      </c>
      <c r="AL816" s="94">
        <f t="shared" si="197"/>
        <v>0.90193773884927431</v>
      </c>
      <c r="AM816" s="94">
        <f t="shared" si="198"/>
        <v>0.90199998998952424</v>
      </c>
      <c r="AO816" s="28">
        <v>0.80900000000000005</v>
      </c>
      <c r="AP816" s="94">
        <f t="shared" si="207"/>
        <v>0.29090980376413506</v>
      </c>
      <c r="AQ816" s="94">
        <f t="shared" si="199"/>
        <v>0.34769548742760731</v>
      </c>
      <c r="AR816" s="94">
        <f t="shared" si="200"/>
        <v>0.40512675504420276</v>
      </c>
      <c r="AS816" s="94">
        <f t="shared" si="201"/>
        <v>0.46188317408446689</v>
      </c>
      <c r="AT816" s="94">
        <f t="shared" si="202"/>
        <v>0.51931360849898311</v>
      </c>
      <c r="AU816" s="94">
        <f t="shared" si="203"/>
        <v>0.57605529050852644</v>
      </c>
      <c r="AV816" s="94">
        <f t="shared" si="204"/>
        <v>0.63348655952408695</v>
      </c>
      <c r="AW816" s="94">
        <f t="shared" si="205"/>
        <v>0.69021951324728315</v>
      </c>
      <c r="AY816" s="28">
        <v>0.80900000000000005</v>
      </c>
      <c r="AZ816" s="34">
        <f>(((L816-VLOOKUP(AZ$6,Data!$N$4:$Y$11,Data!$W$1,FALSE)/1000)*VLOOKUP(AZ$6,Data!$N$4:$Y$11,Data!$P$1,FALSE)^1.5+VLOOKUP(AZ$6,Data!$N$4:$Y$11,Data!$W$1,FALSE)/1000*(Mannings_n_bot)^1.5)/L816)^0.67</f>
        <v>4.6876706169604723E-2</v>
      </c>
      <c r="BA816" s="34">
        <f>(((M816-VLOOKUP(BA$6,Data!$N$4:$Y$11,Data!$W$1,FALSE)/1000)*VLOOKUP(BA$6,Data!$N$4:$Y$11,Data!$P$1,FALSE)^1.5+VLOOKUP(BA$6,Data!$N$4:$Y$11,Data!$W$1,FALSE)/1000*(Mannings_n_bot)^1.5)/M816)^0.67</f>
        <v>4.6716284212258881E-2</v>
      </c>
      <c r="BB816" s="34">
        <f>(((N816-VLOOKUP(BB$6,Data!$N$4:$Y$11,Data!$W$1,FALSE)/1000)*VLOOKUP(BB$6,Data!$N$4:$Y$11,Data!$P$1,FALSE)^1.5+VLOOKUP(BB$6,Data!$N$4:$Y$11,Data!$W$1,FALSE)/1000*(Mannings_n_bot)^1.5)/N816)^0.67</f>
        <v>4.6512748479475542E-2</v>
      </c>
      <c r="BC816" s="34">
        <f>(((O816-VLOOKUP(BC$6,Data!$N$4:$Y$11,Data!$W$1,FALSE)/1000)*VLOOKUP(BC$6,Data!$N$4:$Y$11,Data!$P$1,FALSE)^1.5+VLOOKUP(BC$6,Data!$N$4:$Y$11,Data!$W$1,FALSE)/1000*(Mannings_n_bot)^1.5)/O816)^0.67</f>
        <v>4.6274501689195502E-2</v>
      </c>
      <c r="BD816" s="34">
        <f>(((P816-VLOOKUP(BD$6,Data!$N$4:$Y$11,Data!$W$1,FALSE)/1000)*VLOOKUP(BD$6,Data!$N$4:$Y$11,Data!$P$1,FALSE)^1.5+VLOOKUP(BD$6,Data!$N$4:$Y$11,Data!$W$1,FALSE)/1000*(Mannings_n_bot)^1.5)/P816)^0.67</f>
        <v>4.6011025588720812E-2</v>
      </c>
      <c r="BE816" s="34">
        <f>(((Q816-VLOOKUP(BE$6,Data!$N$4:$Y$11,Data!$W$1,FALSE)/1000)*VLOOKUP(BE$6,Data!$N$4:$Y$11,Data!$P$1,FALSE)^1.5+VLOOKUP(BE$6,Data!$N$4:$Y$11,Data!$W$1,FALSE)/1000*(Mannings_n_bot)^1.5)/Q816)^0.67</f>
        <v>4.5770416791657602E-2</v>
      </c>
      <c r="BF816" s="34">
        <f>(((R816-VLOOKUP(BF$6,Data!$N$4:$Y$11,Data!$W$1,FALSE)/1000)*VLOOKUP(BF$6,Data!$N$4:$Y$11,Data!$P$1,FALSE)^1.5+VLOOKUP(BF$6,Data!$N$4:$Y$11,Data!$W$1,FALSE)/1000*(Mannings_n_bot)^1.5)/R816)^0.67</f>
        <v>4.5612541487474463E-2</v>
      </c>
      <c r="BG816" s="34">
        <f>(((S816-VLOOKUP(BG$6,Data!$N$4:$Y$11,Data!$W$1,FALSE)/1000)*VLOOKUP(BG$6,Data!$N$4:$Y$11,Data!$P$1,FALSE)^1.5+VLOOKUP(BG$6,Data!$N$4:$Y$11,Data!$W$1,FALSE)/1000*(Mannings_n_bot)^1.5)/S816)^0.67</f>
        <v>4.5475493280400903E-2</v>
      </c>
    </row>
    <row r="817" spans="1:59" x14ac:dyDescent="0.25">
      <c r="A817" s="28">
        <v>0.81</v>
      </c>
      <c r="B817" s="94">
        <v>0.87530233262817725</v>
      </c>
      <c r="C817" s="94">
        <v>1.2560741260564412</v>
      </c>
      <c r="D817" s="94">
        <v>1.7041593696162625</v>
      </c>
      <c r="E817" s="94">
        <v>2.2216798425591913</v>
      </c>
      <c r="F817" s="94">
        <v>2.8063535423377055</v>
      </c>
      <c r="G817" s="94">
        <v>3.4606212480105381</v>
      </c>
      <c r="H817" s="94">
        <v>4.1818830761267645</v>
      </c>
      <c r="I817" s="94">
        <v>4.9728974369139554</v>
      </c>
      <c r="K817" s="28">
        <v>0.81</v>
      </c>
      <c r="L817" s="94">
        <v>3.0089936800536381</v>
      </c>
      <c r="M817" s="94">
        <v>3.6127482925077468</v>
      </c>
      <c r="N817" s="94">
        <v>4.2066926126549218</v>
      </c>
      <c r="O817" s="94">
        <v>4.810284822150658</v>
      </c>
      <c r="P817" s="94">
        <v>5.404234032772754</v>
      </c>
      <c r="Q817" s="94">
        <v>6.0077429336084203</v>
      </c>
      <c r="R817" s="94">
        <v>6.6017022313584901</v>
      </c>
      <c r="S817" s="94">
        <v>7.2051611329001259</v>
      </c>
      <c r="U817" s="28">
        <v>0.81</v>
      </c>
      <c r="V817" s="94">
        <v>0.91263151732959813</v>
      </c>
      <c r="W817" s="94">
        <v>1.094789975963071</v>
      </c>
      <c r="X817" s="94">
        <v>1.2749386710941208</v>
      </c>
      <c r="Y817" s="94">
        <v>1.457044509573346</v>
      </c>
      <c r="Z817" s="94">
        <v>1.637193084893783</v>
      </c>
      <c r="AA817" s="94">
        <v>1.8192721713017093</v>
      </c>
      <c r="AB817" s="94">
        <v>1.9994230459446496</v>
      </c>
      <c r="AC817" s="94">
        <v>2.1814861798347964</v>
      </c>
      <c r="AE817" s="28">
        <v>0.81</v>
      </c>
      <c r="AF817" s="94">
        <f t="shared" si="206"/>
        <v>0.90241378113337356</v>
      </c>
      <c r="AG817" s="94">
        <f t="shared" si="192"/>
        <v>0.90258257539909048</v>
      </c>
      <c r="AH817" s="94">
        <f t="shared" si="193"/>
        <v>0.90255805667179168</v>
      </c>
      <c r="AI817" s="94">
        <f t="shared" si="194"/>
        <v>0.90266707118602074</v>
      </c>
      <c r="AJ817" s="94">
        <f t="shared" si="195"/>
        <v>0.90263890169419536</v>
      </c>
      <c r="AK817" s="94">
        <f t="shared" si="196"/>
        <v>0.90271818402642112</v>
      </c>
      <c r="AL817" s="94">
        <f t="shared" si="197"/>
        <v>0.90269060792045819</v>
      </c>
      <c r="AM817" s="94">
        <f t="shared" si="198"/>
        <v>0.90275243392169935</v>
      </c>
      <c r="AO817" s="28">
        <v>0.81</v>
      </c>
      <c r="AP817" s="94">
        <f t="shared" si="207"/>
        <v>0.29089537091103967</v>
      </c>
      <c r="AQ817" s="94">
        <f t="shared" si="199"/>
        <v>0.34767828377673998</v>
      </c>
      <c r="AR817" s="94">
        <f t="shared" si="200"/>
        <v>0.40510670175654595</v>
      </c>
      <c r="AS817" s="94">
        <f t="shared" si="201"/>
        <v>0.46186035228697492</v>
      </c>
      <c r="AT817" s="94">
        <f t="shared" si="202"/>
        <v>0.51928793707289689</v>
      </c>
      <c r="AU817" s="94">
        <f t="shared" si="203"/>
        <v>0.57602685172349599</v>
      </c>
      <c r="AV817" s="94">
        <f t="shared" si="204"/>
        <v>0.63345527101518817</v>
      </c>
      <c r="AW817" s="94">
        <f t="shared" si="205"/>
        <v>0.69018545806099563</v>
      </c>
      <c r="AY817" s="28">
        <v>0.81</v>
      </c>
      <c r="AZ817" s="34">
        <f>(((L817-VLOOKUP(AZ$6,Data!$N$4:$Y$11,Data!$W$1,FALSE)/1000)*VLOOKUP(AZ$6,Data!$N$4:$Y$11,Data!$P$1,FALSE)^1.5+VLOOKUP(AZ$6,Data!$N$4:$Y$11,Data!$W$1,FALSE)/1000*(Mannings_n_bot)^1.5)/L817)^0.67</f>
        <v>4.6864920475894092E-2</v>
      </c>
      <c r="BA817" s="34">
        <f>(((M817-VLOOKUP(BA$6,Data!$N$4:$Y$11,Data!$W$1,FALSE)/1000)*VLOOKUP(BA$6,Data!$N$4:$Y$11,Data!$P$1,FALSE)^1.5+VLOOKUP(BA$6,Data!$N$4:$Y$11,Data!$W$1,FALSE)/1000*(Mannings_n_bot)^1.5)/M817)^0.67</f>
        <v>4.6704278072108425E-2</v>
      </c>
      <c r="BB817" s="34">
        <f>(((N817-VLOOKUP(BB$6,Data!$N$4:$Y$11,Data!$W$1,FALSE)/1000)*VLOOKUP(BB$6,Data!$N$4:$Y$11,Data!$P$1,FALSE)^1.5+VLOOKUP(BB$6,Data!$N$4:$Y$11,Data!$W$1,FALSE)/1000*(Mannings_n_bot)^1.5)/N817)^0.67</f>
        <v>4.6500539753066623E-2</v>
      </c>
      <c r="BC817" s="34">
        <f>(((O817-VLOOKUP(BC$6,Data!$N$4:$Y$11,Data!$W$1,FALSE)/1000)*VLOOKUP(BC$6,Data!$N$4:$Y$11,Data!$P$1,FALSE)^1.5+VLOOKUP(BC$6,Data!$N$4:$Y$11,Data!$W$1,FALSE)/1000*(Mannings_n_bot)^1.5)/O817)^0.67</f>
        <v>4.6262008429811929E-2</v>
      </c>
      <c r="BD817" s="34">
        <f>(((P817-VLOOKUP(BD$6,Data!$N$4:$Y$11,Data!$W$1,FALSE)/1000)*VLOOKUP(BD$6,Data!$N$4:$Y$11,Data!$P$1,FALSE)^1.5+VLOOKUP(BD$6,Data!$N$4:$Y$11,Data!$W$1,FALSE)/1000*(Mannings_n_bot)^1.5)/P817)^0.67</f>
        <v>4.5998266937036326E-2</v>
      </c>
      <c r="BE817" s="34">
        <f>(((Q817-VLOOKUP(BE$6,Data!$N$4:$Y$11,Data!$W$1,FALSE)/1000)*VLOOKUP(BE$6,Data!$N$4:$Y$11,Data!$P$1,FALSE)^1.5+VLOOKUP(BE$6,Data!$N$4:$Y$11,Data!$W$1,FALSE)/1000*(Mannings_n_bot)^1.5)/Q817)^0.67</f>
        <v>4.5757377891267902E-2</v>
      </c>
      <c r="BF817" s="34">
        <f>(((R817-VLOOKUP(BF$6,Data!$N$4:$Y$11,Data!$W$1,FALSE)/1000)*VLOOKUP(BF$6,Data!$N$4:$Y$11,Data!$P$1,FALSE)^1.5+VLOOKUP(BF$6,Data!$N$4:$Y$11,Data!$W$1,FALSE)/1000*(Mannings_n_bot)^1.5)/R817)^0.67</f>
        <v>4.5599346371352795E-2</v>
      </c>
      <c r="BG817" s="34">
        <f>(((S817-VLOOKUP(BG$6,Data!$N$4:$Y$11,Data!$W$1,FALSE)/1000)*VLOOKUP(BG$6,Data!$N$4:$Y$11,Data!$P$1,FALSE)^1.5+VLOOKUP(BG$6,Data!$N$4:$Y$11,Data!$W$1,FALSE)/1000*(Mannings_n_bot)^1.5)/S817)^0.67</f>
        <v>4.5462131177544843E-2</v>
      </c>
    </row>
    <row r="818" spans="1:59" x14ac:dyDescent="0.25">
      <c r="A818" s="28">
        <v>0.81100000000000005</v>
      </c>
      <c r="B818" s="94">
        <v>0.87603271986163378</v>
      </c>
      <c r="C818" s="94">
        <v>1.2571204335617707</v>
      </c>
      <c r="D818" s="94">
        <v>1.7055792881225145</v>
      </c>
      <c r="E818" s="94">
        <v>2.2235288952699408</v>
      </c>
      <c r="F818" s="94">
        <v>2.808689880262945</v>
      </c>
      <c r="G818" s="94">
        <v>3.463499933281553</v>
      </c>
      <c r="H818" s="94">
        <v>4.1853627204892332</v>
      </c>
      <c r="I818" s="94">
        <v>4.9770326414636559</v>
      </c>
      <c r="K818" s="28">
        <v>0.81100000000000005</v>
      </c>
      <c r="L818" s="94">
        <v>3.0116657851792139</v>
      </c>
      <c r="M818" s="94">
        <v>3.6159508553097037</v>
      </c>
      <c r="N818" s="94">
        <v>4.2104226494598356</v>
      </c>
      <c r="O818" s="94">
        <v>4.8145451488633411</v>
      </c>
      <c r="P818" s="94">
        <v>5.4090218289214658</v>
      </c>
      <c r="Q818" s="94">
        <v>6.0130609349899098</v>
      </c>
      <c r="R818" s="94">
        <v>6.6075477071206814</v>
      </c>
      <c r="S818" s="94">
        <v>7.2115367636689296</v>
      </c>
      <c r="U818" s="28">
        <v>0.81100000000000005</v>
      </c>
      <c r="V818" s="94">
        <v>0.91049325720411478</v>
      </c>
      <c r="W818" s="94">
        <v>1.0922220469370276</v>
      </c>
      <c r="X818" s="94">
        <v>1.2719486750555302</v>
      </c>
      <c r="Y818" s="94">
        <v>1.4536249542558786</v>
      </c>
      <c r="Z818" s="94">
        <v>1.6333514586394635</v>
      </c>
      <c r="AA818" s="94">
        <v>1.8150010421170371</v>
      </c>
      <c r="AB818" s="94">
        <v>1.9947298386530687</v>
      </c>
      <c r="AC818" s="94">
        <v>2.1763635034796756</v>
      </c>
      <c r="AE818" s="28">
        <v>0.81100000000000005</v>
      </c>
      <c r="AF818" s="94">
        <f t="shared" si="206"/>
        <v>0.90316679124252752</v>
      </c>
      <c r="AG818" s="94">
        <f t="shared" si="192"/>
        <v>0.90333442507358752</v>
      </c>
      <c r="AH818" s="94">
        <f t="shared" si="193"/>
        <v>0.90331007488703863</v>
      </c>
      <c r="AI818" s="94">
        <f t="shared" si="194"/>
        <v>0.90341834009655753</v>
      </c>
      <c r="AJ818" s="94">
        <f t="shared" si="195"/>
        <v>0.90339036421201768</v>
      </c>
      <c r="AK818" s="94">
        <f t="shared" si="196"/>
        <v>0.9034691016663472</v>
      </c>
      <c r="AL818" s="94">
        <f t="shared" si="197"/>
        <v>0.90344171507188364</v>
      </c>
      <c r="AM818" s="94">
        <f t="shared" si="198"/>
        <v>0.90350311619885548</v>
      </c>
      <c r="AO818" s="28">
        <v>0.81100000000000005</v>
      </c>
      <c r="AP818" s="94">
        <f t="shared" si="207"/>
        <v>0.29087979289491583</v>
      </c>
      <c r="AQ818" s="94">
        <f t="shared" si="199"/>
        <v>0.34765971216555686</v>
      </c>
      <c r="AR818" s="94">
        <f t="shared" si="200"/>
        <v>0.40508505442828335</v>
      </c>
      <c r="AS818" s="94">
        <f t="shared" si="201"/>
        <v>0.46183571376309357</v>
      </c>
      <c r="AT818" s="94">
        <f t="shared" si="202"/>
        <v>0.51926022284568685</v>
      </c>
      <c r="AU818" s="94">
        <f t="shared" si="203"/>
        <v>0.57599614750742001</v>
      </c>
      <c r="AV818" s="94">
        <f t="shared" si="204"/>
        <v>0.63342149099867118</v>
      </c>
      <c r="AW818" s="94">
        <f t="shared" si="205"/>
        <v>0.69014868877012403</v>
      </c>
      <c r="AY818" s="28">
        <v>0.81100000000000005</v>
      </c>
      <c r="AZ818" s="34">
        <f>(((L818-VLOOKUP(AZ$6,Data!$N$4:$Y$11,Data!$W$1,FALSE)/1000)*VLOOKUP(AZ$6,Data!$N$4:$Y$11,Data!$P$1,FALSE)^1.5+VLOOKUP(AZ$6,Data!$N$4:$Y$11,Data!$W$1,FALSE)/1000*(Mannings_n_bot)^1.5)/L818)^0.67</f>
        <v>4.6853126663836266E-2</v>
      </c>
      <c r="BA818" s="34">
        <f>(((M818-VLOOKUP(BA$6,Data!$N$4:$Y$11,Data!$W$1,FALSE)/1000)*VLOOKUP(BA$6,Data!$N$4:$Y$11,Data!$P$1,FALSE)^1.5+VLOOKUP(BA$6,Data!$N$4:$Y$11,Data!$W$1,FALSE)/1000*(Mannings_n_bot)^1.5)/M818)^0.67</f>
        <v>4.6692263559111442E-2</v>
      </c>
      <c r="BB818" s="34">
        <f>(((N818-VLOOKUP(BB$6,Data!$N$4:$Y$11,Data!$W$1,FALSE)/1000)*VLOOKUP(BB$6,Data!$N$4:$Y$11,Data!$P$1,FALSE)^1.5+VLOOKUP(BB$6,Data!$N$4:$Y$11,Data!$W$1,FALSE)/1000*(Mannings_n_bot)^1.5)/N818)^0.67</f>
        <v>4.6488322489819323E-2</v>
      </c>
      <c r="BC818" s="34">
        <f>(((O818-VLOOKUP(BC$6,Data!$N$4:$Y$11,Data!$W$1,FALSE)/1000)*VLOOKUP(BC$6,Data!$N$4:$Y$11,Data!$P$1,FALSE)^1.5+VLOOKUP(BC$6,Data!$N$4:$Y$11,Data!$W$1,FALSE)/1000*(Mannings_n_bot)^1.5)/O818)^0.67</f>
        <v>4.6249506341520925E-2</v>
      </c>
      <c r="BD818" s="34">
        <f>(((P818-VLOOKUP(BD$6,Data!$N$4:$Y$11,Data!$W$1,FALSE)/1000)*VLOOKUP(BD$6,Data!$N$4:$Y$11,Data!$P$1,FALSE)^1.5+VLOOKUP(BD$6,Data!$N$4:$Y$11,Data!$W$1,FALSE)/1000*(Mannings_n_bot)^1.5)/P818)^0.67</f>
        <v>4.5985499235237405E-2</v>
      </c>
      <c r="BE818" s="34">
        <f>(((Q818-VLOOKUP(BE$6,Data!$N$4:$Y$11,Data!$W$1,FALSE)/1000)*VLOOKUP(BE$6,Data!$N$4:$Y$11,Data!$P$1,FALSE)^1.5+VLOOKUP(BE$6,Data!$N$4:$Y$11,Data!$W$1,FALSE)/1000*(Mannings_n_bot)^1.5)/Q818)^0.67</f>
        <v>4.5744329657569069E-2</v>
      </c>
      <c r="BF818" s="34">
        <f>(((R818-VLOOKUP(BF$6,Data!$N$4:$Y$11,Data!$W$1,FALSE)/1000)*VLOOKUP(BF$6,Data!$N$4:$Y$11,Data!$P$1,FALSE)^1.5+VLOOKUP(BF$6,Data!$N$4:$Y$11,Data!$W$1,FALSE)/1000*(Mannings_n_bot)^1.5)/R818)^0.67</f>
        <v>4.5586141793937759E-2</v>
      </c>
      <c r="BG818" s="34">
        <f>(((S818-VLOOKUP(BG$6,Data!$N$4:$Y$11,Data!$W$1,FALSE)/1000)*VLOOKUP(BG$6,Data!$N$4:$Y$11,Data!$P$1,FALSE)^1.5+VLOOKUP(BG$6,Data!$N$4:$Y$11,Data!$W$1,FALSE)/1000*(Mannings_n_bot)^1.5)/S818)^0.67</f>
        <v>4.5448759435196481E-2</v>
      </c>
    </row>
    <row r="819" spans="1:59" x14ac:dyDescent="0.25">
      <c r="A819" s="28">
        <v>0.81200000000000006</v>
      </c>
      <c r="B819" s="94">
        <v>0.87676139067496728</v>
      </c>
      <c r="C819" s="94">
        <v>1.2581642794803458</v>
      </c>
      <c r="D819" s="94">
        <v>1.706995866612407</v>
      </c>
      <c r="E819" s="94">
        <v>2.2253735953799434</v>
      </c>
      <c r="F819" s="94">
        <v>2.811020719565926</v>
      </c>
      <c r="G819" s="94">
        <v>3.4663718399306407</v>
      </c>
      <c r="H819" s="94">
        <v>4.1888341726170397</v>
      </c>
      <c r="I819" s="94">
        <v>4.9811581063647239</v>
      </c>
      <c r="K819" s="28">
        <v>0.81200000000000006</v>
      </c>
      <c r="L819" s="94">
        <v>3.0143441845953904</v>
      </c>
      <c r="M819" s="94">
        <v>3.6191609703803107</v>
      </c>
      <c r="N819" s="94">
        <v>4.2141614809863173</v>
      </c>
      <c r="O819" s="94">
        <v>4.8188155279118838</v>
      </c>
      <c r="P819" s="94">
        <v>5.4138209198620011</v>
      </c>
      <c r="Q819" s="94">
        <v>6.018391488592064</v>
      </c>
      <c r="R819" s="94">
        <v>6.6134069775775863</v>
      </c>
      <c r="S819" s="94">
        <v>7.2179274464504735</v>
      </c>
      <c r="U819" s="28">
        <v>0.81200000000000006</v>
      </c>
      <c r="V819" s="94">
        <v>0.90834713652314358</v>
      </c>
      <c r="W819" s="94">
        <v>1.0896447053368361</v>
      </c>
      <c r="X819" s="94">
        <v>1.2689477147268104</v>
      </c>
      <c r="Y819" s="94">
        <v>1.4501928831544917</v>
      </c>
      <c r="Z819" s="94">
        <v>1.629495764912446</v>
      </c>
      <c r="AA819" s="94">
        <v>1.8107142942289325</v>
      </c>
      <c r="AB819" s="94">
        <v>1.9900194609611612</v>
      </c>
      <c r="AC819" s="94">
        <v>2.1712221056487242</v>
      </c>
      <c r="AE819" s="28">
        <v>0.81200000000000006</v>
      </c>
      <c r="AF819" s="94">
        <f t="shared" si="206"/>
        <v>0.90391803176748697</v>
      </c>
      <c r="AG819" s="94">
        <f t="shared" si="192"/>
        <v>0.90408450591512624</v>
      </c>
      <c r="AH819" s="94">
        <f t="shared" si="193"/>
        <v>0.90406032416052551</v>
      </c>
      <c r="AI819" s="94">
        <f t="shared" si="194"/>
        <v>0.90416784054824928</v>
      </c>
      <c r="AJ819" s="94">
        <f t="shared" si="195"/>
        <v>0.90414005814641618</v>
      </c>
      <c r="AK819" s="94">
        <f t="shared" si="196"/>
        <v>0.90421825107310427</v>
      </c>
      <c r="AL819" s="94">
        <f t="shared" si="197"/>
        <v>0.90419105386844301</v>
      </c>
      <c r="AM819" s="94">
        <f t="shared" si="198"/>
        <v>0.90425203039379787</v>
      </c>
      <c r="AO819" s="28">
        <v>0.81200000000000006</v>
      </c>
      <c r="AP819" s="94">
        <f t="shared" si="207"/>
        <v>0.290863065722753</v>
      </c>
      <c r="AQ819" s="94">
        <f t="shared" si="199"/>
        <v>0.34763976782943001</v>
      </c>
      <c r="AR819" s="94">
        <f t="shared" si="200"/>
        <v>0.40506180750645737</v>
      </c>
      <c r="AS819" s="94">
        <f t="shared" si="201"/>
        <v>0.46180925218862962</v>
      </c>
      <c r="AT819" s="94">
        <f t="shared" si="202"/>
        <v>0.51923045870486229</v>
      </c>
      <c r="AU819" s="94">
        <f t="shared" si="203"/>
        <v>0.57596316997676067</v>
      </c>
      <c r="AV819" s="94">
        <f t="shared" si="204"/>
        <v>0.63338521080270194</v>
      </c>
      <c r="AW819" s="94">
        <f t="shared" si="205"/>
        <v>0.69010919593189934</v>
      </c>
      <c r="AY819" s="28">
        <v>0.81200000000000006</v>
      </c>
      <c r="AZ819" s="34">
        <f>(((L819-VLOOKUP(AZ$6,Data!$N$4:$Y$11,Data!$W$1,FALSE)/1000)*VLOOKUP(AZ$6,Data!$N$4:$Y$11,Data!$P$1,FALSE)^1.5+VLOOKUP(AZ$6,Data!$N$4:$Y$11,Data!$W$1,FALSE)/1000*(Mannings_n_bot)^1.5)/L819)^0.67</f>
        <v>4.684132459065074E-2</v>
      </c>
      <c r="BA819" s="34">
        <f>(((M819-VLOOKUP(BA$6,Data!$N$4:$Y$11,Data!$W$1,FALSE)/1000)*VLOOKUP(BA$6,Data!$N$4:$Y$11,Data!$P$1,FALSE)^1.5+VLOOKUP(BA$6,Data!$N$4:$Y$11,Data!$W$1,FALSE)/1000*(Mannings_n_bot)^1.5)/M819)^0.67</f>
        <v>4.6680240527690646E-2</v>
      </c>
      <c r="BB819" s="34">
        <f>(((N819-VLOOKUP(BB$6,Data!$N$4:$Y$11,Data!$W$1,FALSE)/1000)*VLOOKUP(BB$6,Data!$N$4:$Y$11,Data!$P$1,FALSE)^1.5+VLOOKUP(BB$6,Data!$N$4:$Y$11,Data!$W$1,FALSE)/1000*(Mannings_n_bot)^1.5)/N819)^0.67</f>
        <v>4.6476096541613776E-2</v>
      </c>
      <c r="BC819" s="34">
        <f>(((O819-VLOOKUP(BC$6,Data!$N$4:$Y$11,Data!$W$1,FALSE)/1000)*VLOOKUP(BC$6,Data!$N$4:$Y$11,Data!$P$1,FALSE)^1.5+VLOOKUP(BC$6,Data!$N$4:$Y$11,Data!$W$1,FALSE)/1000*(Mannings_n_bot)^1.5)/O819)^0.67</f>
        <v>4.6236995272595664E-2</v>
      </c>
      <c r="BD819" s="34">
        <f>(((P819-VLOOKUP(BD$6,Data!$N$4:$Y$11,Data!$W$1,FALSE)/1000)*VLOOKUP(BD$6,Data!$N$4:$Y$11,Data!$P$1,FALSE)^1.5+VLOOKUP(BD$6,Data!$N$4:$Y$11,Data!$W$1,FALSE)/1000*(Mannings_n_bot)^1.5)/P819)^0.67</f>
        <v>4.5972722328250386E-2</v>
      </c>
      <c r="BE819" s="34">
        <f>(((Q819-VLOOKUP(BE$6,Data!$N$4:$Y$11,Data!$W$1,FALSE)/1000)*VLOOKUP(BE$6,Data!$N$4:$Y$11,Data!$P$1,FALSE)^1.5+VLOOKUP(BE$6,Data!$N$4:$Y$11,Data!$W$1,FALSE)/1000*(Mannings_n_bot)^1.5)/Q819)^0.67</f>
        <v>4.573127193192094E-2</v>
      </c>
      <c r="BF819" s="34">
        <f>(((R819-VLOOKUP(BF$6,Data!$N$4:$Y$11,Data!$W$1,FALSE)/1000)*VLOOKUP(BF$6,Data!$N$4:$Y$11,Data!$P$1,FALSE)^1.5+VLOOKUP(BF$6,Data!$N$4:$Y$11,Data!$W$1,FALSE)/1000*(Mannings_n_bot)^1.5)/R819)^0.67</f>
        <v>4.5572927594612699E-2</v>
      </c>
      <c r="BG819" s="34">
        <f>(((S819-VLOOKUP(BG$6,Data!$N$4:$Y$11,Data!$W$1,FALSE)/1000)*VLOOKUP(BG$6,Data!$N$4:$Y$11,Data!$P$1,FALSE)^1.5+VLOOKUP(BG$6,Data!$N$4:$Y$11,Data!$W$1,FALSE)/1000*(Mannings_n_bot)^1.5)/S819)^0.67</f>
        <v>4.5435377890602424E-2</v>
      </c>
    </row>
    <row r="820" spans="1:59" x14ac:dyDescent="0.25">
      <c r="A820" s="28">
        <v>0.81299999999999994</v>
      </c>
      <c r="B820" s="94">
        <v>0.87748833874760557</v>
      </c>
      <c r="C820" s="94">
        <v>1.2592056547739099</v>
      </c>
      <c r="D820" s="94">
        <v>1.7084090928171405</v>
      </c>
      <c r="E820" s="94">
        <v>2.2272139269310149</v>
      </c>
      <c r="F820" s="94">
        <v>2.813346040076905</v>
      </c>
      <c r="G820" s="94">
        <v>3.4692369431269774</v>
      </c>
      <c r="H820" s="94">
        <v>4.1922974024867914</v>
      </c>
      <c r="I820" s="94">
        <v>4.9852737959609907</v>
      </c>
      <c r="K820" s="28">
        <v>0.81299999999999994</v>
      </c>
      <c r="L820" s="94">
        <v>3.0170289313682352</v>
      </c>
      <c r="M820" s="94">
        <v>3.6223787013503679</v>
      </c>
      <c r="N820" s="94">
        <v>4.2179091813402625</v>
      </c>
      <c r="O820" s="94">
        <v>4.8230960439637691</v>
      </c>
      <c r="P820" s="94">
        <v>5.418631400736885</v>
      </c>
      <c r="Q820" s="94">
        <v>6.0237347001173989</v>
      </c>
      <c r="R820" s="94">
        <v>6.6192801589068804</v>
      </c>
      <c r="S820" s="94">
        <v>7.2243333079814853</v>
      </c>
      <c r="U820" s="28">
        <v>0.81299999999999994</v>
      </c>
      <c r="V820" s="94">
        <v>0.90619309943865278</v>
      </c>
      <c r="W820" s="94">
        <v>1.0870578842127452</v>
      </c>
      <c r="X820" s="94">
        <v>1.2659357121338644</v>
      </c>
      <c r="Y820" s="94">
        <v>1.4467482071968965</v>
      </c>
      <c r="Z820" s="94">
        <v>1.6256259036161518</v>
      </c>
      <c r="AA820" s="94">
        <v>1.8064118164444152</v>
      </c>
      <c r="AB820" s="94">
        <v>1.9852917906515237</v>
      </c>
      <c r="AC820" s="94">
        <v>2.166061853029194</v>
      </c>
      <c r="AE820" s="28">
        <v>0.81299999999999994</v>
      </c>
      <c r="AF820" s="94">
        <f t="shared" si="206"/>
        <v>0.90466749619190756</v>
      </c>
      <c r="AG820" s="94">
        <f t="shared" si="192"/>
        <v>0.90483281142904759</v>
      </c>
      <c r="AH820" s="94">
        <f t="shared" si="193"/>
        <v>0.90480879799444225</v>
      </c>
      <c r="AI820" s="94">
        <f t="shared" si="194"/>
        <v>0.90491556605729617</v>
      </c>
      <c r="AJ820" s="94">
        <f t="shared" si="195"/>
        <v>0.90488797700997059</v>
      </c>
      <c r="AK820" s="94">
        <f t="shared" si="196"/>
        <v>0.90496562576946327</v>
      </c>
      <c r="AL820" s="94">
        <f t="shared" si="197"/>
        <v>0.90493861782936313</v>
      </c>
      <c r="AM820" s="94">
        <f t="shared" si="198"/>
        <v>0.90499917003370201</v>
      </c>
      <c r="AO820" s="28">
        <v>0.81299999999999994</v>
      </c>
      <c r="AP820" s="94">
        <f t="shared" si="207"/>
        <v>0.29084518534917098</v>
      </c>
      <c r="AQ820" s="94">
        <f t="shared" si="199"/>
        <v>0.34761844594119801</v>
      </c>
      <c r="AR820" s="94">
        <f t="shared" si="200"/>
        <v>0.40503695536523732</v>
      </c>
      <c r="AS820" s="94">
        <f t="shared" si="201"/>
        <v>0.46178096115635753</v>
      </c>
      <c r="AT820" s="94">
        <f t="shared" si="202"/>
        <v>0.5191986374445613</v>
      </c>
      <c r="AU820" s="94">
        <f t="shared" si="203"/>
        <v>0.57592791114445396</v>
      </c>
      <c r="AV820" s="94">
        <f t="shared" si="204"/>
        <v>0.6333464216415815</v>
      </c>
      <c r="AW820" s="94">
        <f t="shared" si="205"/>
        <v>0.69006696997953176</v>
      </c>
      <c r="AY820" s="28">
        <v>0.81299999999999994</v>
      </c>
      <c r="AZ820" s="34">
        <f>(((L820-VLOOKUP(AZ$6,Data!$N$4:$Y$11,Data!$W$1,FALSE)/1000)*VLOOKUP(AZ$6,Data!$N$4:$Y$11,Data!$P$1,FALSE)^1.5+VLOOKUP(AZ$6,Data!$N$4:$Y$11,Data!$W$1,FALSE)/1000*(Mannings_n_bot)^1.5)/L820)^0.67</f>
        <v>4.6829514111813922E-2</v>
      </c>
      <c r="BA820" s="34">
        <f>(((M820-VLOOKUP(BA$6,Data!$N$4:$Y$11,Data!$W$1,FALSE)/1000)*VLOOKUP(BA$6,Data!$N$4:$Y$11,Data!$P$1,FALSE)^1.5+VLOOKUP(BA$6,Data!$N$4:$Y$11,Data!$W$1,FALSE)/1000*(Mannings_n_bot)^1.5)/M820)^0.67</f>
        <v>4.6668208830488396E-2</v>
      </c>
      <c r="BB820" s="34">
        <f>(((N820-VLOOKUP(BB$6,Data!$N$4:$Y$11,Data!$W$1,FALSE)/1000)*VLOOKUP(BB$6,Data!$N$4:$Y$11,Data!$P$1,FALSE)^1.5+VLOOKUP(BB$6,Data!$N$4:$Y$11,Data!$W$1,FALSE)/1000*(Mannings_n_bot)^1.5)/N820)^0.67</f>
        <v>4.6463861758518445E-2</v>
      </c>
      <c r="BC820" s="34">
        <f>(((O820-VLOOKUP(BC$6,Data!$N$4:$Y$11,Data!$W$1,FALSE)/1000)*VLOOKUP(BC$6,Data!$N$4:$Y$11,Data!$P$1,FALSE)^1.5+VLOOKUP(BC$6,Data!$N$4:$Y$11,Data!$W$1,FALSE)/1000*(Mannings_n_bot)^1.5)/O820)^0.67</f>
        <v>4.6224475069451015E-2</v>
      </c>
      <c r="BD820" s="34">
        <f>(((P820-VLOOKUP(BD$6,Data!$N$4:$Y$11,Data!$W$1,FALSE)/1000)*VLOOKUP(BD$6,Data!$N$4:$Y$11,Data!$P$1,FALSE)^1.5+VLOOKUP(BD$6,Data!$N$4:$Y$11,Data!$W$1,FALSE)/1000*(Mannings_n_bot)^1.5)/P820)^0.67</f>
        <v>4.5959936059101751E-2</v>
      </c>
      <c r="BE820" s="34">
        <f>(((Q820-VLOOKUP(BE$6,Data!$N$4:$Y$11,Data!$W$1,FALSE)/1000)*VLOOKUP(BE$6,Data!$N$4:$Y$11,Data!$P$1,FALSE)^1.5+VLOOKUP(BE$6,Data!$N$4:$Y$11,Data!$W$1,FALSE)/1000*(Mannings_n_bot)^1.5)/Q820)^0.67</f>
        <v>4.5718204553737721E-2</v>
      </c>
      <c r="BF820" s="34">
        <f>(((R820-VLOOKUP(BF$6,Data!$N$4:$Y$11,Data!$W$1,FALSE)/1000)*VLOOKUP(BF$6,Data!$N$4:$Y$11,Data!$P$1,FALSE)^1.5+VLOOKUP(BF$6,Data!$N$4:$Y$11,Data!$W$1,FALSE)/1000*(Mannings_n_bot)^1.5)/R820)^0.67</f>
        <v>4.5559703610790862E-2</v>
      </c>
      <c r="BG820" s="34">
        <f>(((S820-VLOOKUP(BG$6,Data!$N$4:$Y$11,Data!$W$1,FALSE)/1000)*VLOOKUP(BG$6,Data!$N$4:$Y$11,Data!$P$1,FALSE)^1.5+VLOOKUP(BG$6,Data!$N$4:$Y$11,Data!$W$1,FALSE)/1000*(Mannings_n_bot)^1.5)/S820)^0.67</f>
        <v>4.5421986379011299E-2</v>
      </c>
    </row>
    <row r="821" spans="1:59" x14ac:dyDescent="0.25">
      <c r="A821" s="28">
        <v>0.81399999999999995</v>
      </c>
      <c r="B821" s="94">
        <v>0.87821355771393306</v>
      </c>
      <c r="C821" s="94">
        <v>1.2602445503397237</v>
      </c>
      <c r="D821" s="94">
        <v>1.7098189543803999</v>
      </c>
      <c r="E821" s="94">
        <v>2.2290498738510576</v>
      </c>
      <c r="F821" s="94">
        <v>2.8156658214821864</v>
      </c>
      <c r="G821" s="94">
        <v>3.4720952178624307</v>
      </c>
      <c r="H821" s="94">
        <v>4.1957523798607408</v>
      </c>
      <c r="I821" s="94">
        <v>4.9893796743416132</v>
      </c>
      <c r="K821" s="28">
        <v>0.81399999999999995</v>
      </c>
      <c r="L821" s="94">
        <v>3.0197200792750993</v>
      </c>
      <c r="M821" s="94">
        <v>3.6256041127036189</v>
      </c>
      <c r="N821" s="94">
        <v>4.2216658256209136</v>
      </c>
      <c r="O821" s="94">
        <v>4.8273867828214421</v>
      </c>
      <c r="P821" s="94">
        <v>5.4234533679640053</v>
      </c>
      <c r="Q821" s="94">
        <v>6.0290906766854002</v>
      </c>
      <c r="R821" s="94">
        <v>6.6251673688436057</v>
      </c>
      <c r="S821" s="94">
        <v>7.2307544766976424</v>
      </c>
      <c r="U821" s="28">
        <v>0.81399999999999995</v>
      </c>
      <c r="V821" s="94">
        <v>0.90403108936334253</v>
      </c>
      <c r="W821" s="94">
        <v>1.0844615157287867</v>
      </c>
      <c r="X821" s="94">
        <v>1.2629125882704444</v>
      </c>
      <c r="Y821" s="94">
        <v>1.4432908361317538</v>
      </c>
      <c r="Z821" s="94">
        <v>1.6217417733290229</v>
      </c>
      <c r="AA821" s="94">
        <v>1.8020934960986355</v>
      </c>
      <c r="AB821" s="94">
        <v>1.9805467038889648</v>
      </c>
      <c r="AC821" s="94">
        <v>2.1608826105436836</v>
      </c>
      <c r="AE821" s="28">
        <v>0.81399999999999995</v>
      </c>
      <c r="AF821" s="94">
        <f t="shared" si="206"/>
        <v>0.90541517795300619</v>
      </c>
      <c r="AG821" s="94">
        <f t="shared" si="192"/>
        <v>0.90557933507435739</v>
      </c>
      <c r="AH821" s="94">
        <f t="shared" si="193"/>
        <v>0.90555548984462897</v>
      </c>
      <c r="AI821" s="94">
        <f t="shared" si="194"/>
        <v>0.90566151009361551</v>
      </c>
      <c r="AJ821" s="94">
        <f t="shared" si="195"/>
        <v>0.90563411426895957</v>
      </c>
      <c r="AK821" s="94">
        <f t="shared" si="196"/>
        <v>0.90571121923194353</v>
      </c>
      <c r="AL821" s="94">
        <f t="shared" si="197"/>
        <v>0.90568440042760123</v>
      </c>
      <c r="AM821" s="94">
        <f t="shared" si="198"/>
        <v>0.90574452859951105</v>
      </c>
      <c r="AO821" s="28">
        <v>0.81399999999999995</v>
      </c>
      <c r="AP821" s="94">
        <f t="shared" si="207"/>
        <v>0.29082614767550014</v>
      </c>
      <c r="AQ821" s="94">
        <f t="shared" si="199"/>
        <v>0.34759574161006712</v>
      </c>
      <c r="AR821" s="94">
        <f t="shared" si="200"/>
        <v>0.40501049230463981</v>
      </c>
      <c r="AS821" s="94">
        <f t="shared" si="201"/>
        <v>0.46175083417456231</v>
      </c>
      <c r="AT821" s="94">
        <f t="shared" si="202"/>
        <v>0.51916475176391219</v>
      </c>
      <c r="AU821" s="94">
        <f t="shared" si="203"/>
        <v>0.57589036291809048</v>
      </c>
      <c r="AV821" s="94">
        <f t="shared" si="204"/>
        <v>0.63330511461374461</v>
      </c>
      <c r="AW821" s="94">
        <f t="shared" si="205"/>
        <v>0.6900220012200321</v>
      </c>
      <c r="AY821" s="28">
        <v>0.81399999999999995</v>
      </c>
      <c r="AZ821" s="34">
        <f>(((L821-VLOOKUP(AZ$6,Data!$N$4:$Y$11,Data!$W$1,FALSE)/1000)*VLOOKUP(AZ$6,Data!$N$4:$Y$11,Data!$P$1,FALSE)^1.5+VLOOKUP(AZ$6,Data!$N$4:$Y$11,Data!$W$1,FALSE)/1000*(Mannings_n_bot)^1.5)/L821)^0.67</f>
        <v>4.6817695081025679E-2</v>
      </c>
      <c r="BA821" s="34">
        <f>(((M821-VLOOKUP(BA$6,Data!$N$4:$Y$11,Data!$W$1,FALSE)/1000)*VLOOKUP(BA$6,Data!$N$4:$Y$11,Data!$P$1,FALSE)^1.5+VLOOKUP(BA$6,Data!$N$4:$Y$11,Data!$W$1,FALSE)/1000*(Mannings_n_bot)^1.5)/M821)^0.67</f>
        <v>4.665616831833249E-2</v>
      </c>
      <c r="BB821" s="34">
        <f>(((N821-VLOOKUP(BB$6,Data!$N$4:$Y$11,Data!$W$1,FALSE)/1000)*VLOOKUP(BB$6,Data!$N$4:$Y$11,Data!$P$1,FALSE)^1.5+VLOOKUP(BB$6,Data!$N$4:$Y$11,Data!$W$1,FALSE)/1000*(Mannings_n_bot)^1.5)/N821)^0.67</f>
        <v>4.6451617988755134E-2</v>
      </c>
      <c r="BC821" s="34">
        <f>(((O821-VLOOKUP(BC$6,Data!$N$4:$Y$11,Data!$W$1,FALSE)/1000)*VLOOKUP(BC$6,Data!$N$4:$Y$11,Data!$P$1,FALSE)^1.5+VLOOKUP(BC$6,Data!$N$4:$Y$11,Data!$W$1,FALSE)/1000*(Mannings_n_bot)^1.5)/O821)^0.67</f>
        <v>4.6211945576607544E-2</v>
      </c>
      <c r="BD821" s="34">
        <f>(((P821-VLOOKUP(BD$6,Data!$N$4:$Y$11,Data!$W$1,FALSE)/1000)*VLOOKUP(BD$6,Data!$N$4:$Y$11,Data!$P$1,FALSE)^1.5+VLOOKUP(BD$6,Data!$N$4:$Y$11,Data!$W$1,FALSE)/1000*(Mannings_n_bot)^1.5)/P821)^0.67</f>
        <v>4.5947140268881533E-2</v>
      </c>
      <c r="BE821" s="34">
        <f>(((Q821-VLOOKUP(BE$6,Data!$N$4:$Y$11,Data!$W$1,FALSE)/1000)*VLOOKUP(BE$6,Data!$N$4:$Y$11,Data!$P$1,FALSE)^1.5+VLOOKUP(BE$6,Data!$N$4:$Y$11,Data!$W$1,FALSE)/1000*(Mannings_n_bot)^1.5)/Q821)^0.67</f>
        <v>4.5705127360450286E-2</v>
      </c>
      <c r="BF821" s="34">
        <f>(((R821-VLOOKUP(BF$6,Data!$N$4:$Y$11,Data!$W$1,FALSE)/1000)*VLOOKUP(BF$6,Data!$N$4:$Y$11,Data!$P$1,FALSE)^1.5+VLOOKUP(BF$6,Data!$N$4:$Y$11,Data!$W$1,FALSE)/1000*(Mannings_n_bot)^1.5)/R821)^0.67</f>
        <v>4.5546469677877517E-2</v>
      </c>
      <c r="BG821" s="34">
        <f>(((S821-VLOOKUP(BG$6,Data!$N$4:$Y$11,Data!$W$1,FALSE)/1000)*VLOOKUP(BG$6,Data!$N$4:$Y$11,Data!$P$1,FALSE)^1.5+VLOOKUP(BG$6,Data!$N$4:$Y$11,Data!$W$1,FALSE)/1000*(Mannings_n_bot)^1.5)/S821)^0.67</f>
        <v>4.5408584733635557E-2</v>
      </c>
    </row>
    <row r="822" spans="1:59" x14ac:dyDescent="0.25">
      <c r="A822" s="28">
        <v>0.81499999999999995</v>
      </c>
      <c r="B822" s="94">
        <v>0.87893704116269278</v>
      </c>
      <c r="C822" s="94">
        <v>1.2612809570097085</v>
      </c>
      <c r="D822" s="94">
        <v>1.7112254388571913</v>
      </c>
      <c r="E822" s="94">
        <v>2.2308814199525449</v>
      </c>
      <c r="F822" s="94">
        <v>2.817980043322212</v>
      </c>
      <c r="G822" s="94">
        <v>3.4749466389492012</v>
      </c>
      <c r="H822" s="94">
        <v>4.1991990742839409</v>
      </c>
      <c r="I822" s="94">
        <v>4.9934757053376986</v>
      </c>
      <c r="K822" s="28">
        <v>0.81499999999999995</v>
      </c>
      <c r="L822" s="94">
        <v>3.0224176828180598</v>
      </c>
      <c r="M822" s="94">
        <v>3.6288372697928635</v>
      </c>
      <c r="N822" s="94">
        <v>4.2254314899396288</v>
      </c>
      <c r="O822" s="94">
        <v>4.8316878314437632</v>
      </c>
      <c r="P822" s="94">
        <v>5.4282869192607253</v>
      </c>
      <c r="Q822" s="94">
        <v>6.034459526859294</v>
      </c>
      <c r="R822" s="94">
        <v>6.6310687267096</v>
      </c>
      <c r="S822" s="94">
        <v>7.2371910827656682</v>
      </c>
      <c r="U822" s="28">
        <v>0.81499999999999995</v>
      </c>
      <c r="V822" s="94">
        <v>0.90186104895682995</v>
      </c>
      <c r="W822" s="94">
        <v>1.0818555311462184</v>
      </c>
      <c r="X822" s="94">
        <v>1.2598782630788705</v>
      </c>
      <c r="Y822" s="94">
        <v>1.4398206785066394</v>
      </c>
      <c r="Z822" s="94">
        <v>1.6178432712797601</v>
      </c>
      <c r="AA822" s="94">
        <v>1.797759219027387</v>
      </c>
      <c r="AB822" s="94">
        <v>1.9757840751902729</v>
      </c>
      <c r="AC822" s="94">
        <v>2.1556842413171617</v>
      </c>
      <c r="AE822" s="28">
        <v>0.81499999999999995</v>
      </c>
      <c r="AF822" s="94">
        <f t="shared" si="206"/>
        <v>0.90616107044094496</v>
      </c>
      <c r="AG822" s="94">
        <f t="shared" si="192"/>
        <v>0.90632407026310979</v>
      </c>
      <c r="AH822" s="94">
        <f t="shared" si="193"/>
        <v>0.90630039311995914</v>
      </c>
      <c r="AI822" s="94">
        <f t="shared" si="194"/>
        <v>0.90640566608022577</v>
      </c>
      <c r="AJ822" s="94">
        <f t="shared" si="195"/>
        <v>0.90637846334274641</v>
      </c>
      <c r="AK822" s="94">
        <f t="shared" si="196"/>
        <v>0.90645502489019747</v>
      </c>
      <c r="AL822" s="94">
        <f t="shared" si="197"/>
        <v>0.90642839508923012</v>
      </c>
      <c r="AM822" s="94">
        <f t="shared" si="198"/>
        <v>0.90648809952532317</v>
      </c>
      <c r="AO822" s="28">
        <v>0.81499999999999995</v>
      </c>
      <c r="AP822" s="94">
        <f t="shared" si="207"/>
        <v>0.29080594854883995</v>
      </c>
      <c r="AQ822" s="94">
        <f t="shared" si="199"/>
        <v>0.34757164988048728</v>
      </c>
      <c r="AR822" s="94">
        <f t="shared" si="200"/>
        <v>0.40498241254921885</v>
      </c>
      <c r="AS822" s="94">
        <f t="shared" si="201"/>
        <v>0.46171886466554529</v>
      </c>
      <c r="AT822" s="94">
        <f t="shared" si="202"/>
        <v>0.51912879426535374</v>
      </c>
      <c r="AU822" s="94">
        <f t="shared" si="203"/>
        <v>0.57585051709805379</v>
      </c>
      <c r="AV822" s="94">
        <f t="shared" si="204"/>
        <v>0.63326128069971366</v>
      </c>
      <c r="AW822" s="94">
        <f t="shared" si="205"/>
        <v>0.68997427983198401</v>
      </c>
      <c r="AY822" s="28">
        <v>0.81499999999999995</v>
      </c>
      <c r="AZ822" s="34">
        <f>(((L822-VLOOKUP(AZ$6,Data!$N$4:$Y$11,Data!$W$1,FALSE)/1000)*VLOOKUP(AZ$6,Data!$N$4:$Y$11,Data!$P$1,FALSE)^1.5+VLOOKUP(AZ$6,Data!$N$4:$Y$11,Data!$W$1,FALSE)/1000*(Mannings_n_bot)^1.5)/L822)^0.67</f>
        <v>4.680586735017471E-2</v>
      </c>
      <c r="BA822" s="34">
        <f>(((M822-VLOOKUP(BA$6,Data!$N$4:$Y$11,Data!$W$1,FALSE)/1000)*VLOOKUP(BA$6,Data!$N$4:$Y$11,Data!$P$1,FALSE)^1.5+VLOOKUP(BA$6,Data!$N$4:$Y$11,Data!$W$1,FALSE)/1000*(Mannings_n_bot)^1.5)/M822)^0.67</f>
        <v>4.6644118840200859E-2</v>
      </c>
      <c r="BB822" s="34">
        <f>(((N822-VLOOKUP(BB$6,Data!$N$4:$Y$11,Data!$W$1,FALSE)/1000)*VLOOKUP(BB$6,Data!$N$4:$Y$11,Data!$P$1,FALSE)^1.5+VLOOKUP(BB$6,Data!$N$4:$Y$11,Data!$W$1,FALSE)/1000*(Mannings_n_bot)^1.5)/N822)^0.67</f>
        <v>4.6439365078663225E-2</v>
      </c>
      <c r="BC822" s="34">
        <f>(((O822-VLOOKUP(BC$6,Data!$N$4:$Y$11,Data!$W$1,FALSE)/1000)*VLOOKUP(BC$6,Data!$N$4:$Y$11,Data!$P$1,FALSE)^1.5+VLOOKUP(BC$6,Data!$N$4:$Y$11,Data!$W$1,FALSE)/1000*(Mannings_n_bot)^1.5)/O822)^0.67</f>
        <v>4.6199406636655088E-2</v>
      </c>
      <c r="BD822" s="34">
        <f>(((P822-VLOOKUP(BD$6,Data!$N$4:$Y$11,Data!$W$1,FALSE)/1000)*VLOOKUP(BD$6,Data!$N$4:$Y$11,Data!$P$1,FALSE)^1.5+VLOOKUP(BD$6,Data!$N$4:$Y$11,Data!$W$1,FALSE)/1000*(Mannings_n_bot)^1.5)/P822)^0.67</f>
        <v>4.5934334796705827E-2</v>
      </c>
      <c r="BE822" s="34">
        <f>(((Q822-VLOOKUP(BE$6,Data!$N$4:$Y$11,Data!$W$1,FALSE)/1000)*VLOOKUP(BE$6,Data!$N$4:$Y$11,Data!$P$1,FALSE)^1.5+VLOOKUP(BE$6,Data!$N$4:$Y$11,Data!$W$1,FALSE)/1000*(Mannings_n_bot)^1.5)/Q822)^0.67</f>
        <v>4.5692040187468023E-2</v>
      </c>
      <c r="BF822" s="34">
        <f>(((R822-VLOOKUP(BF$6,Data!$N$4:$Y$11,Data!$W$1,FALSE)/1000)*VLOOKUP(BF$6,Data!$N$4:$Y$11,Data!$P$1,FALSE)^1.5+VLOOKUP(BF$6,Data!$N$4:$Y$11,Data!$W$1,FALSE)/1000*(Mannings_n_bot)^1.5)/R822)^0.67</f>
        <v>4.553322562923099E-2</v>
      </c>
      <c r="BG822" s="34">
        <f>(((S822-VLOOKUP(BG$6,Data!$N$4:$Y$11,Data!$W$1,FALSE)/1000)*VLOOKUP(BG$6,Data!$N$4:$Y$11,Data!$P$1,FALSE)^1.5+VLOOKUP(BG$6,Data!$N$4:$Y$11,Data!$W$1,FALSE)/1000*(Mannings_n_bot)^1.5)/S822)^0.67</f>
        <v>4.5395172785611865E-2</v>
      </c>
    </row>
    <row r="823" spans="1:59" x14ac:dyDescent="0.25">
      <c r="A823" s="28">
        <v>0.81599999999999995</v>
      </c>
      <c r="B823" s="94">
        <v>0.87965878263637731</v>
      </c>
      <c r="C823" s="94">
        <v>1.2623148655495759</v>
      </c>
      <c r="D823" s="94">
        <v>1.7126285337126594</v>
      </c>
      <c r="E823" s="94">
        <v>2.2327085489309813</v>
      </c>
      <c r="F823" s="94">
        <v>2.8202886849896132</v>
      </c>
      <c r="G823" s="94">
        <v>3.4777911810174249</v>
      </c>
      <c r="H823" s="94">
        <v>4.2026374550813479</v>
      </c>
      <c r="I823" s="94">
        <v>4.9975618525188565</v>
      </c>
      <c r="K823" s="28">
        <v>0.81599999999999995</v>
      </c>
      <c r="L823" s="94">
        <v>3.02512179723769</v>
      </c>
      <c r="M823" s="94">
        <v>3.6320782388564794</v>
      </c>
      <c r="N823" s="94">
        <v>4.2292062514391198</v>
      </c>
      <c r="O823" s="94">
        <v>4.8359992779679706</v>
      </c>
      <c r="P823" s="94">
        <v>5.4331321536685637</v>
      </c>
      <c r="Q823" s="94">
        <v>6.0398413606734671</v>
      </c>
      <c r="R823" s="94">
        <v>6.6369843534436459</v>
      </c>
      <c r="S823" s="94">
        <v>7.2436432581162373</v>
      </c>
      <c r="U823" s="28">
        <v>0.81599999999999995</v>
      </c>
      <c r="V823" s="94">
        <v>0.89968292011150164</v>
      </c>
      <c r="W823" s="94">
        <v>1.0792398608065554</v>
      </c>
      <c r="X823" s="94">
        <v>1.2568326554302722</v>
      </c>
      <c r="Y823" s="94">
        <v>1.4363376416454827</v>
      </c>
      <c r="Z823" s="94">
        <v>1.6139302933219635</v>
      </c>
      <c r="AA823" s="94">
        <v>1.7934088695389254</v>
      </c>
      <c r="AB823" s="94">
        <v>1.9710037773932505</v>
      </c>
      <c r="AC823" s="94">
        <v>2.1504666066431817</v>
      </c>
      <c r="AE823" s="28">
        <v>0.81599999999999995</v>
      </c>
      <c r="AF823" s="94">
        <f t="shared" si="206"/>
        <v>0.90690516699820289</v>
      </c>
      <c r="AG823" s="94">
        <f t="shared" si="192"/>
        <v>0.90706701035978266</v>
      </c>
      <c r="AH823" s="94">
        <f t="shared" si="193"/>
        <v>0.9070435011817144</v>
      </c>
      <c r="AI823" s="94">
        <f t="shared" si="194"/>
        <v>0.90714802739262101</v>
      </c>
      <c r="AJ823" s="94">
        <f t="shared" si="195"/>
        <v>0.90712101760315245</v>
      </c>
      <c r="AK823" s="94">
        <f t="shared" si="196"/>
        <v>0.90719703612638514</v>
      </c>
      <c r="AL823" s="94">
        <f t="shared" si="197"/>
        <v>0.90717059519281318</v>
      </c>
      <c r="AM823" s="94">
        <f t="shared" si="198"/>
        <v>0.90722987619776574</v>
      </c>
      <c r="AO823" s="28">
        <v>0.81599999999999995</v>
      </c>
      <c r="AP823" s="94">
        <f t="shared" si="207"/>
        <v>0.29078458376109501</v>
      </c>
      <c r="AQ823" s="94">
        <f t="shared" si="199"/>
        <v>0.34754616573100094</v>
      </c>
      <c r="AR823" s="94">
        <f t="shared" si="200"/>
        <v>0.40495271024672397</v>
      </c>
      <c r="AS823" s="94">
        <f t="shared" si="201"/>
        <v>0.46168504596409676</v>
      </c>
      <c r="AT823" s="94">
        <f t="shared" si="202"/>
        <v>0.519090757452917</v>
      </c>
      <c r="AU823" s="94">
        <f t="shared" si="203"/>
        <v>0.57580836537561586</v>
      </c>
      <c r="AV823" s="94">
        <f t="shared" si="204"/>
        <v>0.63321491076000203</v>
      </c>
      <c r="AW823" s="94">
        <f t="shared" si="205"/>
        <v>0.68992379586325858</v>
      </c>
      <c r="AY823" s="28">
        <v>0.81599999999999995</v>
      </c>
      <c r="AZ823" s="34">
        <f>(((L823-VLOOKUP(AZ$6,Data!$N$4:$Y$11,Data!$W$1,FALSE)/1000)*VLOOKUP(AZ$6,Data!$N$4:$Y$11,Data!$P$1,FALSE)^1.5+VLOOKUP(AZ$6,Data!$N$4:$Y$11,Data!$W$1,FALSE)/1000*(Mannings_n_bot)^1.5)/L823)^0.67</f>
        <v>4.6794030769303462E-2</v>
      </c>
      <c r="BA823" s="34">
        <f>(((M823-VLOOKUP(BA$6,Data!$N$4:$Y$11,Data!$W$1,FALSE)/1000)*VLOOKUP(BA$6,Data!$N$4:$Y$11,Data!$P$1,FALSE)^1.5+VLOOKUP(BA$6,Data!$N$4:$Y$11,Data!$W$1,FALSE)/1000*(Mannings_n_bot)^1.5)/M823)^0.67</f>
        <v>4.6632060243185787E-2</v>
      </c>
      <c r="BB823" s="34">
        <f>(((N823-VLOOKUP(BB$6,Data!$N$4:$Y$11,Data!$W$1,FALSE)/1000)*VLOOKUP(BB$6,Data!$N$4:$Y$11,Data!$P$1,FALSE)^1.5+VLOOKUP(BB$6,Data!$N$4:$Y$11,Data!$W$1,FALSE)/1000*(Mannings_n_bot)^1.5)/N823)^0.67</f>
        <v>4.6427102872663245E-2</v>
      </c>
      <c r="BC823" s="34">
        <f>(((O823-VLOOKUP(BC$6,Data!$N$4:$Y$11,Data!$W$1,FALSE)/1000)*VLOOKUP(BC$6,Data!$N$4:$Y$11,Data!$P$1,FALSE)^1.5+VLOOKUP(BC$6,Data!$N$4:$Y$11,Data!$W$1,FALSE)/1000*(Mannings_n_bot)^1.5)/O823)^0.67</f>
        <v>4.6186858090214993E-2</v>
      </c>
      <c r="BD823" s="34">
        <f>(((P823-VLOOKUP(BD$6,Data!$N$4:$Y$11,Data!$W$1,FALSE)/1000)*VLOOKUP(BD$6,Data!$N$4:$Y$11,Data!$P$1,FALSE)^1.5+VLOOKUP(BD$6,Data!$N$4:$Y$11,Data!$W$1,FALSE)/1000*(Mannings_n_bot)^1.5)/P823)^0.67</f>
        <v>4.5921519479678388E-2</v>
      </c>
      <c r="BE823" s="34">
        <f>(((Q823-VLOOKUP(BE$6,Data!$N$4:$Y$11,Data!$W$1,FALSE)/1000)*VLOOKUP(BE$6,Data!$N$4:$Y$11,Data!$P$1,FALSE)^1.5+VLOOKUP(BE$6,Data!$N$4:$Y$11,Data!$W$1,FALSE)/1000*(Mannings_n_bot)^1.5)/Q823)^0.67</f>
        <v>4.567894286813938E-2</v>
      </c>
      <c r="BF823" s="34">
        <f>(((R823-VLOOKUP(BF$6,Data!$N$4:$Y$11,Data!$W$1,FALSE)/1000)*VLOOKUP(BF$6,Data!$N$4:$Y$11,Data!$P$1,FALSE)^1.5+VLOOKUP(BF$6,Data!$N$4:$Y$11,Data!$W$1,FALSE)/1000*(Mannings_n_bot)^1.5)/R823)^0.67</f>
        <v>4.551997129612291E-2</v>
      </c>
      <c r="BG823" s="34">
        <f>(((S823-VLOOKUP(BG$6,Data!$N$4:$Y$11,Data!$W$1,FALSE)/1000)*VLOOKUP(BG$6,Data!$N$4:$Y$11,Data!$P$1,FALSE)^1.5+VLOOKUP(BG$6,Data!$N$4:$Y$11,Data!$W$1,FALSE)/1000*(Mannings_n_bot)^1.5)/S823)^0.67</f>
        <v>4.5381750363960839E-2</v>
      </c>
    </row>
    <row r="824" spans="1:59" x14ac:dyDescent="0.25">
      <c r="A824" s="28">
        <v>0.81699999999999995</v>
      </c>
      <c r="B824" s="94">
        <v>0.88037877563060962</v>
      </c>
      <c r="C824" s="94">
        <v>1.2633462666579383</v>
      </c>
      <c r="D824" s="94">
        <v>1.7140282263208817</v>
      </c>
      <c r="E824" s="94">
        <v>2.2345312443633358</v>
      </c>
      <c r="F824" s="94">
        <v>2.8225917257272264</v>
      </c>
      <c r="G824" s="94">
        <v>3.4806288185127308</v>
      </c>
      <c r="H824" s="94">
        <v>4.206067491354875</v>
      </c>
      <c r="I824" s="94">
        <v>5.0016380791896919</v>
      </c>
      <c r="K824" s="28">
        <v>0.81699999999999995</v>
      </c>
      <c r="L824" s="94">
        <v>3.0278324785271731</v>
      </c>
      <c r="M824" s="94">
        <v>3.6353270870353334</v>
      </c>
      <c r="N824" s="94">
        <v>4.2329901883131535</v>
      </c>
      <c r="O824" s="94">
        <v>4.8403212117321983</v>
      </c>
      <c r="P824" s="94">
        <v>5.4379891715784963</v>
      </c>
      <c r="Q824" s="94">
        <v>6.0452362896615872</v>
      </c>
      <c r="R824" s="94">
        <v>6.642914371632374</v>
      </c>
      <c r="S824" s="94">
        <v>7.250111136477666</v>
      </c>
      <c r="U824" s="28">
        <v>0.81699999999999995</v>
      </c>
      <c r="V824" s="94">
        <v>0.89749664393801643</v>
      </c>
      <c r="W824" s="94">
        <v>1.0766144341142017</v>
      </c>
      <c r="X824" s="94">
        <v>1.2537756831043545</v>
      </c>
      <c r="Y824" s="94">
        <v>1.4328416316254413</v>
      </c>
      <c r="Z824" s="94">
        <v>1.6100027339081582</v>
      </c>
      <c r="AA824" s="94">
        <v>1.789042330385108</v>
      </c>
      <c r="AB824" s="94">
        <v>1.9662056816249815</v>
      </c>
      <c r="AC824" s="94">
        <v>2.1452295659492879</v>
      </c>
      <c r="AE824" s="28">
        <v>0.81699999999999995</v>
      </c>
      <c r="AF824" s="94">
        <f t="shared" si="206"/>
        <v>0.90764746091893755</v>
      </c>
      <c r="AG824" s="94">
        <f t="shared" si="192"/>
        <v>0.90780814868063786</v>
      </c>
      <c r="AH824" s="94">
        <f t="shared" si="193"/>
        <v>0.90778480734294476</v>
      </c>
      <c r="AI824" s="94">
        <f t="shared" si="194"/>
        <v>0.90788858735813449</v>
      </c>
      <c r="AJ824" s="94">
        <f t="shared" si="195"/>
        <v>0.90786177037381888</v>
      </c>
      <c r="AK824" s="94">
        <f t="shared" si="196"/>
        <v>0.90793724627453709</v>
      </c>
      <c r="AL824" s="94">
        <f t="shared" si="197"/>
        <v>0.90791099406876818</v>
      </c>
      <c r="AM824" s="94">
        <f t="shared" si="198"/>
        <v>0.90796985195535884</v>
      </c>
      <c r="AO824" s="28">
        <v>0.81699999999999995</v>
      </c>
      <c r="AP824" s="94">
        <f t="shared" si="207"/>
        <v>0.29076204904798819</v>
      </c>
      <c r="AQ824" s="94">
        <f t="shared" si="199"/>
        <v>0.34751928407306454</v>
      </c>
      <c r="AR824" s="94">
        <f t="shared" si="200"/>
        <v>0.40492137946672679</v>
      </c>
      <c r="AS824" s="94">
        <f t="shared" si="201"/>
        <v>0.46164937131593126</v>
      </c>
      <c r="AT824" s="94">
        <f t="shared" si="202"/>
        <v>0.51905063373046523</v>
      </c>
      <c r="AU824" s="94">
        <f t="shared" si="203"/>
        <v>0.57576389933098493</v>
      </c>
      <c r="AV824" s="94">
        <f t="shared" si="204"/>
        <v>0.63316599553296837</v>
      </c>
      <c r="AW824" s="94">
        <f t="shared" si="205"/>
        <v>0.68987053922867814</v>
      </c>
      <c r="AY824" s="28">
        <v>0.81699999999999995</v>
      </c>
      <c r="AZ824" s="34">
        <f>(((L824-VLOOKUP(AZ$6,Data!$N$4:$Y$11,Data!$W$1,FALSE)/1000)*VLOOKUP(AZ$6,Data!$N$4:$Y$11,Data!$P$1,FALSE)^1.5+VLOOKUP(AZ$6,Data!$N$4:$Y$11,Data!$W$1,FALSE)/1000*(Mannings_n_bot)^1.5)/L824)^0.67</f>
        <v>4.6782185186571852E-2</v>
      </c>
      <c r="BA824" s="34">
        <f>(((M824-VLOOKUP(BA$6,Data!$N$4:$Y$11,Data!$W$1,FALSE)/1000)*VLOOKUP(BA$6,Data!$N$4:$Y$11,Data!$P$1,FALSE)^1.5+VLOOKUP(BA$6,Data!$N$4:$Y$11,Data!$W$1,FALSE)/1000*(Mannings_n_bot)^1.5)/M824)^0.67</f>
        <v>4.6619992372456828E-2</v>
      </c>
      <c r="BB824" s="34">
        <f>(((N824-VLOOKUP(BB$6,Data!$N$4:$Y$11,Data!$W$1,FALSE)/1000)*VLOOKUP(BB$6,Data!$N$4:$Y$11,Data!$P$1,FALSE)^1.5+VLOOKUP(BB$6,Data!$N$4:$Y$11,Data!$W$1,FALSE)/1000*(Mannings_n_bot)^1.5)/N824)^0.67</f>
        <v>4.641483121321896E-2</v>
      </c>
      <c r="BC824" s="34">
        <f>(((O824-VLOOKUP(BC$6,Data!$N$4:$Y$11,Data!$W$1,FALSE)/1000)*VLOOKUP(BC$6,Data!$N$4:$Y$11,Data!$P$1,FALSE)^1.5+VLOOKUP(BC$6,Data!$N$4:$Y$11,Data!$W$1,FALSE)/1000*(Mannings_n_bot)^1.5)/O824)^0.67</f>
        <v>4.6174299775901699E-2</v>
      </c>
      <c r="BD824" s="34">
        <f>(((P824-VLOOKUP(BD$6,Data!$N$4:$Y$11,Data!$W$1,FALSE)/1000)*VLOOKUP(BD$6,Data!$N$4:$Y$11,Data!$P$1,FALSE)^1.5+VLOOKUP(BD$6,Data!$N$4:$Y$11,Data!$W$1,FALSE)/1000*(Mannings_n_bot)^1.5)/P824)^0.67</f>
        <v>4.5908694152851363E-2</v>
      </c>
      <c r="BE824" s="34">
        <f>(((Q824-VLOOKUP(BE$6,Data!$N$4:$Y$11,Data!$W$1,FALSE)/1000)*VLOOKUP(BE$6,Data!$N$4:$Y$11,Data!$P$1,FALSE)^1.5+VLOOKUP(BE$6,Data!$N$4:$Y$11,Data!$W$1,FALSE)/1000*(Mannings_n_bot)^1.5)/Q824)^0.67</f>
        <v>4.5665835233711642E-2</v>
      </c>
      <c r="BF824" s="34">
        <f>(((R824-VLOOKUP(BF$6,Data!$N$4:$Y$11,Data!$W$1,FALSE)/1000)*VLOOKUP(BF$6,Data!$N$4:$Y$11,Data!$P$1,FALSE)^1.5+VLOOKUP(BF$6,Data!$N$4:$Y$11,Data!$W$1,FALSE)/1000*(Mannings_n_bot)^1.5)/R824)^0.67</f>
        <v>4.5506706507697489E-2</v>
      </c>
      <c r="BG824" s="34">
        <f>(((S824-VLOOKUP(BG$6,Data!$N$4:$Y$11,Data!$W$1,FALSE)/1000)*VLOOKUP(BG$6,Data!$N$4:$Y$11,Data!$P$1,FALSE)^1.5+VLOOKUP(BG$6,Data!$N$4:$Y$11,Data!$W$1,FALSE)/1000*(Mannings_n_bot)^1.5)/S824)^0.67</f>
        <v>4.5368317295545683E-2</v>
      </c>
    </row>
    <row r="825" spans="1:59" x14ac:dyDescent="0.25">
      <c r="A825" s="28">
        <v>0.81799999999999995</v>
      </c>
      <c r="B825" s="94">
        <v>0.881097013593508</v>
      </c>
      <c r="C825" s="94">
        <v>1.2643751509654049</v>
      </c>
      <c r="D825" s="94">
        <v>1.7154245039636411</v>
      </c>
      <c r="E825" s="94">
        <v>2.2363494897064382</v>
      </c>
      <c r="F825" s="94">
        <v>2.8248891446260762</v>
      </c>
      <c r="G825" s="94">
        <v>3.4834595256937551</v>
      </c>
      <c r="H825" s="94">
        <v>4.2094891519803692</v>
      </c>
      <c r="I825" s="94">
        <v>5.0057043483862298</v>
      </c>
      <c r="K825" s="28">
        <v>0.81799999999999995</v>
      </c>
      <c r="L825" s="94">
        <v>3.0305497834467499</v>
      </c>
      <c r="M825" s="94">
        <v>3.6385838823901233</v>
      </c>
      <c r="N825" s="94">
        <v>4.2367833798267363</v>
      </c>
      <c r="O825" s="94">
        <v>4.8446537232985447</v>
      </c>
      <c r="P825" s="94">
        <v>5.4428580747568756</v>
      </c>
      <c r="Q825" s="94">
        <v>6.0506444268853903</v>
      </c>
      <c r="R825" s="94">
        <v>6.6488589055418901</v>
      </c>
      <c r="S825" s="94">
        <v>7.2565948534104354</v>
      </c>
      <c r="U825" s="28">
        <v>0.81799999999999995</v>
      </c>
      <c r="V825" s="94">
        <v>0.89530216075046465</v>
      </c>
      <c r="W825" s="94">
        <v>1.0739791795186393</v>
      </c>
      <c r="X825" s="94">
        <v>1.2507072627686591</v>
      </c>
      <c r="Y825" s="94">
        <v>1.4293325532532204</v>
      </c>
      <c r="Z825" s="94">
        <v>1.6060604860631691</v>
      </c>
      <c r="AA825" s="94">
        <v>1.7846594827318276</v>
      </c>
      <c r="AB825" s="94">
        <v>1.9613896572693541</v>
      </c>
      <c r="AC825" s="94">
        <v>2.1399729767615616</v>
      </c>
      <c r="AE825" s="28">
        <v>0.81799999999999995</v>
      </c>
      <c r="AF825" s="94">
        <f t="shared" si="206"/>
        <v>0.90838794544833035</v>
      </c>
      <c r="AG825" s="94">
        <f t="shared" si="192"/>
        <v>0.90854747849307216</v>
      </c>
      <c r="AH825" s="94">
        <f t="shared" si="193"/>
        <v>0.90852430486781943</v>
      </c>
      <c r="AI825" s="94">
        <f t="shared" si="194"/>
        <v>0.90862733925528694</v>
      </c>
      <c r="AJ825" s="94">
        <f t="shared" si="195"/>
        <v>0.90860071492955785</v>
      </c>
      <c r="AK825" s="94">
        <f t="shared" si="196"/>
        <v>0.90867564861990613</v>
      </c>
      <c r="AL825" s="94">
        <f t="shared" si="197"/>
        <v>0.90864958499871484</v>
      </c>
      <c r="AM825" s="94">
        <f t="shared" si="198"/>
        <v>0.90870802008786578</v>
      </c>
      <c r="AO825" s="28">
        <v>0.81799999999999995</v>
      </c>
      <c r="AP825" s="94">
        <f t="shared" si="207"/>
        <v>0.29073834008805016</v>
      </c>
      <c r="AQ825" s="94">
        <f t="shared" si="199"/>
        <v>0.34749099974984182</v>
      </c>
      <c r="AR825" s="94">
        <f t="shared" si="200"/>
        <v>0.40488841419921584</v>
      </c>
      <c r="AS825" s="94">
        <f t="shared" si="201"/>
        <v>0.46161183387608368</v>
      </c>
      <c r="AT825" s="94">
        <f t="shared" si="202"/>
        <v>0.51900841539989262</v>
      </c>
      <c r="AU825" s="94">
        <f t="shared" si="203"/>
        <v>0.57571711043130813</v>
      </c>
      <c r="AV825" s="94">
        <f t="shared" si="204"/>
        <v>0.63311452563261916</v>
      </c>
      <c r="AW825" s="94">
        <f t="shared" si="205"/>
        <v>0.68981449970762276</v>
      </c>
      <c r="AY825" s="28">
        <v>0.81799999999999995</v>
      </c>
      <c r="AZ825" s="34">
        <f>(((L825-VLOOKUP(AZ$6,Data!$N$4:$Y$11,Data!$W$1,FALSE)/1000)*VLOOKUP(AZ$6,Data!$N$4:$Y$11,Data!$P$1,FALSE)^1.5+VLOOKUP(AZ$6,Data!$N$4:$Y$11,Data!$W$1,FALSE)/1000*(Mannings_n_bot)^1.5)/L825)^0.67</f>
        <v>4.6770330448220328E-2</v>
      </c>
      <c r="BA825" s="34">
        <f>(((M825-VLOOKUP(BA$6,Data!$N$4:$Y$11,Data!$W$1,FALSE)/1000)*VLOOKUP(BA$6,Data!$N$4:$Y$11,Data!$P$1,FALSE)^1.5+VLOOKUP(BA$6,Data!$N$4:$Y$11,Data!$W$1,FALSE)/1000*(Mannings_n_bot)^1.5)/M825)^0.67</f>
        <v>4.6607915071223062E-2</v>
      </c>
      <c r="BB825" s="34">
        <f>(((N825-VLOOKUP(BB$6,Data!$N$4:$Y$11,Data!$W$1,FALSE)/1000)*VLOOKUP(BB$6,Data!$N$4:$Y$11,Data!$P$1,FALSE)^1.5+VLOOKUP(BB$6,Data!$N$4:$Y$11,Data!$W$1,FALSE)/1000*(Mannings_n_bot)^1.5)/N825)^0.67</f>
        <v>4.6402549940799294E-2</v>
      </c>
      <c r="BC825" s="34">
        <f>(((O825-VLOOKUP(BC$6,Data!$N$4:$Y$11,Data!$W$1,FALSE)/1000)*VLOOKUP(BC$6,Data!$N$4:$Y$11,Data!$P$1,FALSE)^1.5+VLOOKUP(BC$6,Data!$N$4:$Y$11,Data!$W$1,FALSE)/1000*(Mannings_n_bot)^1.5)/O825)^0.67</f>
        <v>4.6161731530283343E-2</v>
      </c>
      <c r="BD825" s="34">
        <f>(((P825-VLOOKUP(BD$6,Data!$N$4:$Y$11,Data!$W$1,FALSE)/1000)*VLOOKUP(BD$6,Data!$N$4:$Y$11,Data!$P$1,FALSE)^1.5+VLOOKUP(BD$6,Data!$N$4:$Y$11,Data!$W$1,FALSE)/1000*(Mannings_n_bot)^1.5)/P825)^0.67</f>
        <v>4.589585864918478E-2</v>
      </c>
      <c r="BE825" s="34">
        <f>(((Q825-VLOOKUP(BE$6,Data!$N$4:$Y$11,Data!$W$1,FALSE)/1000)*VLOOKUP(BE$6,Data!$N$4:$Y$11,Data!$P$1,FALSE)^1.5+VLOOKUP(BE$6,Data!$N$4:$Y$11,Data!$W$1,FALSE)/1000*(Mannings_n_bot)^1.5)/Q825)^0.67</f>
        <v>4.5652717113289686E-2</v>
      </c>
      <c r="BF825" s="34">
        <f>(((R825-VLOOKUP(BF$6,Data!$N$4:$Y$11,Data!$W$1,FALSE)/1000)*VLOOKUP(BF$6,Data!$N$4:$Y$11,Data!$P$1,FALSE)^1.5+VLOOKUP(BF$6,Data!$N$4:$Y$11,Data!$W$1,FALSE)/1000*(Mannings_n_bot)^1.5)/R825)^0.67</f>
        <v>4.549343109092966E-2</v>
      </c>
      <c r="BG825" s="34">
        <f>(((S825-VLOOKUP(BG$6,Data!$N$4:$Y$11,Data!$W$1,FALSE)/1000)*VLOOKUP(BG$6,Data!$N$4:$Y$11,Data!$P$1,FALSE)^1.5+VLOOKUP(BG$6,Data!$N$4:$Y$11,Data!$W$1,FALSE)/1000*(Mannings_n_bot)^1.5)/S825)^0.67</f>
        <v>4.5354873405029791E-2</v>
      </c>
    </row>
    <row r="826" spans="1:59" x14ac:dyDescent="0.25">
      <c r="A826" s="28">
        <v>0.81899999999999995</v>
      </c>
      <c r="B826" s="94">
        <v>0.88181348992504482</v>
      </c>
      <c r="C826" s="94">
        <v>1.2654015090336579</v>
      </c>
      <c r="D826" s="94">
        <v>1.716817353829172</v>
      </c>
      <c r="E826" s="94">
        <v>2.2381632682953536</v>
      </c>
      <c r="F826" s="94">
        <v>2.8271809206233134</v>
      </c>
      <c r="G826" s="94">
        <v>3.4862832766296004</v>
      </c>
      <c r="H826" s="94">
        <v>4.2129024056045612</v>
      </c>
      <c r="I826" s="94">
        <v>5.0097606228722737</v>
      </c>
      <c r="K826" s="28">
        <v>0.81899999999999995</v>
      </c>
      <c r="L826" s="94">
        <v>3.0332737695385421</v>
      </c>
      <c r="M826" s="94">
        <v>3.6418486939191341</v>
      </c>
      <c r="N826" s="94">
        <v>4.2405859063368112</v>
      </c>
      <c r="O826" s="94">
        <v>4.8489969044767038</v>
      </c>
      <c r="P826" s="94">
        <v>5.4477389663719951</v>
      </c>
      <c r="Q826" s="94">
        <v>6.0560658869641957</v>
      </c>
      <c r="R826" s="94">
        <v>6.6548180811502373</v>
      </c>
      <c r="S826" s="94">
        <v>7.2630945463425869</v>
      </c>
      <c r="U826" s="28">
        <v>0.81899999999999995</v>
      </c>
      <c r="V826" s="94">
        <v>0.89309941005114335</v>
      </c>
      <c r="W826" s="94">
        <v>1.0713340244961966</v>
      </c>
      <c r="X826" s="94">
        <v>1.2476273099573258</v>
      </c>
      <c r="Y826" s="94">
        <v>1.4258103100408017</v>
      </c>
      <c r="Z826" s="94">
        <v>1.6021034413568569</v>
      </c>
      <c r="AA826" s="94">
        <v>1.7802602061287178</v>
      </c>
      <c r="AB826" s="94">
        <v>1.9565555719337373</v>
      </c>
      <c r="AC826" s="94">
        <v>2.1346966946682944</v>
      </c>
      <c r="AE826" s="28">
        <v>0.81899999999999995</v>
      </c>
      <c r="AF826" s="94">
        <f t="shared" si="206"/>
        <v>0.90912661378192594</v>
      </c>
      <c r="AG826" s="94">
        <f t="shared" si="192"/>
        <v>0.90928499301495302</v>
      </c>
      <c r="AH826" s="94">
        <f t="shared" si="193"/>
        <v>0.90926198697096228</v>
      </c>
      <c r="AI826" s="94">
        <f t="shared" si="194"/>
        <v>0.90936427631312611</v>
      </c>
      <c r="AJ826" s="94">
        <f t="shared" si="195"/>
        <v>0.90933784449568944</v>
      </c>
      <c r="AK826" s="94">
        <f t="shared" si="196"/>
        <v>0.90941223639830415</v>
      </c>
      <c r="AL826" s="94">
        <f t="shared" si="197"/>
        <v>0.90938636121481664</v>
      </c>
      <c r="AM826" s="94">
        <f t="shared" si="198"/>
        <v>0.90944437383563248</v>
      </c>
      <c r="AO826" s="28">
        <v>0.81899999999999995</v>
      </c>
      <c r="AP826" s="94">
        <f t="shared" si="207"/>
        <v>0.29071345250158442</v>
      </c>
      <c r="AQ826" s="94">
        <f t="shared" si="199"/>
        <v>0.34746130753496801</v>
      </c>
      <c r="AR826" s="94">
        <f t="shared" si="200"/>
        <v>0.40485380835315465</v>
      </c>
      <c r="AS826" s="94">
        <f t="shared" si="201"/>
        <v>0.46157242670727022</v>
      </c>
      <c r="AT826" s="94">
        <f t="shared" si="202"/>
        <v>0.51896409465927806</v>
      </c>
      <c r="AU826" s="94">
        <f t="shared" si="203"/>
        <v>0.57566799002862501</v>
      </c>
      <c r="AV826" s="94">
        <f t="shared" si="204"/>
        <v>0.63306049154635813</v>
      </c>
      <c r="AW826" s="94">
        <f t="shared" si="205"/>
        <v>0.68975566694157864</v>
      </c>
      <c r="AY826" s="28">
        <v>0.81899999999999995</v>
      </c>
      <c r="AZ826" s="34">
        <f>(((L826-VLOOKUP(AZ$6,Data!$N$4:$Y$11,Data!$W$1,FALSE)/1000)*VLOOKUP(AZ$6,Data!$N$4:$Y$11,Data!$P$1,FALSE)^1.5+VLOOKUP(AZ$6,Data!$N$4:$Y$11,Data!$W$1,FALSE)/1000*(Mannings_n_bot)^1.5)/L826)^0.67</f>
        <v>4.67584663985319E-2</v>
      </c>
      <c r="BA826" s="34">
        <f>(((M826-VLOOKUP(BA$6,Data!$N$4:$Y$11,Data!$W$1,FALSE)/1000)*VLOOKUP(BA$6,Data!$N$4:$Y$11,Data!$P$1,FALSE)^1.5+VLOOKUP(BA$6,Data!$N$4:$Y$11,Data!$W$1,FALSE)/1000*(Mannings_n_bot)^1.5)/M826)^0.67</f>
        <v>4.6595828180694396E-2</v>
      </c>
      <c r="BB826" s="34">
        <f>(((N826-VLOOKUP(BB$6,Data!$N$4:$Y$11,Data!$W$1,FALSE)/1000)*VLOOKUP(BB$6,Data!$N$4:$Y$11,Data!$P$1,FALSE)^1.5+VLOOKUP(BB$6,Data!$N$4:$Y$11,Data!$W$1,FALSE)/1000*(Mannings_n_bot)^1.5)/N826)^0.67</f>
        <v>4.6390258893838597E-2</v>
      </c>
      <c r="BC826" s="34">
        <f>(((O826-VLOOKUP(BC$6,Data!$N$4:$Y$11,Data!$W$1,FALSE)/1000)*VLOOKUP(BC$6,Data!$N$4:$Y$11,Data!$P$1,FALSE)^1.5+VLOOKUP(BC$6,Data!$N$4:$Y$11,Data!$W$1,FALSE)/1000*(Mannings_n_bot)^1.5)/O826)^0.67</f>
        <v>4.6149153187841192E-2</v>
      </c>
      <c r="BD826" s="34">
        <f>(((P826-VLOOKUP(BD$6,Data!$N$4:$Y$11,Data!$W$1,FALSE)/1000)*VLOOKUP(BD$6,Data!$N$4:$Y$11,Data!$P$1,FALSE)^1.5+VLOOKUP(BD$6,Data!$N$4:$Y$11,Data!$W$1,FALSE)/1000*(Mannings_n_bot)^1.5)/P826)^0.67</f>
        <v>4.5883012799505483E-2</v>
      </c>
      <c r="BE826" s="34">
        <f>(((Q826-VLOOKUP(BE$6,Data!$N$4:$Y$11,Data!$W$1,FALSE)/1000)*VLOOKUP(BE$6,Data!$N$4:$Y$11,Data!$P$1,FALSE)^1.5+VLOOKUP(BE$6,Data!$N$4:$Y$11,Data!$W$1,FALSE)/1000*(Mannings_n_bot)^1.5)/Q826)^0.67</f>
        <v>4.5639588333793599E-2</v>
      </c>
      <c r="BF826" s="34">
        <f>(((R826-VLOOKUP(BF$6,Data!$N$4:$Y$11,Data!$W$1,FALSE)/1000)*VLOOKUP(BF$6,Data!$N$4:$Y$11,Data!$P$1,FALSE)^1.5+VLOOKUP(BF$6,Data!$N$4:$Y$11,Data!$W$1,FALSE)/1000*(Mannings_n_bot)^1.5)/R826)^0.67</f>
        <v>4.5480144870582238E-2</v>
      </c>
      <c r="BG826" s="34">
        <f>(((S826-VLOOKUP(BG$6,Data!$N$4:$Y$11,Data!$W$1,FALSE)/1000)*VLOOKUP(BG$6,Data!$N$4:$Y$11,Data!$P$1,FALSE)^1.5+VLOOKUP(BG$6,Data!$N$4:$Y$11,Data!$W$1,FALSE)/1000*(Mannings_n_bot)^1.5)/S826)^0.67</f>
        <v>4.5341418514833295E-2</v>
      </c>
    </row>
    <row r="827" spans="1:59" x14ac:dyDescent="0.25">
      <c r="A827" s="28">
        <v>0.82</v>
      </c>
      <c r="B827" s="94">
        <v>0.88252819797638749</v>
      </c>
      <c r="C827" s="94">
        <v>1.2664253313545135</v>
      </c>
      <c r="D827" s="94">
        <v>1.7182067630108864</v>
      </c>
      <c r="E827" s="94">
        <v>2.2399725633417202</v>
      </c>
      <c r="F827" s="94">
        <v>2.8294670325001174</v>
      </c>
      <c r="G827" s="94">
        <v>3.489100045197254</v>
      </c>
      <c r="H827" s="94">
        <v>4.2163072206419248</v>
      </c>
      <c r="I827" s="94">
        <v>5.0138068651356891</v>
      </c>
      <c r="K827" s="28">
        <v>0.82</v>
      </c>
      <c r="L827" s="94">
        <v>3.036004495141734</v>
      </c>
      <c r="M827" s="94">
        <v>3.6451215915764541</v>
      </c>
      <c r="N827" s="94">
        <v>4.2443978493134562</v>
      </c>
      <c r="O827" s="94">
        <v>4.8533508483482022</v>
      </c>
      <c r="P827" s="94">
        <v>5.4526319510213108</v>
      </c>
      <c r="Q827" s="94">
        <v>6.0615007861051575</v>
      </c>
      <c r="R827" s="94">
        <v>6.6607920261806175</v>
      </c>
      <c r="S827" s="94">
        <v>7.2696103546059749</v>
      </c>
      <c r="U827" s="28">
        <v>0.82</v>
      </c>
      <c r="V827" s="94">
        <v>0.89088833051497074</v>
      </c>
      <c r="W827" s="94">
        <v>1.0686788955313498</v>
      </c>
      <c r="X827" s="94">
        <v>1.2445357390493192</v>
      </c>
      <c r="Y827" s="94">
        <v>1.4222748041805728</v>
      </c>
      <c r="Z827" s="94">
        <v>1.598131489876162</v>
      </c>
      <c r="AA827" s="94">
        <v>1.7758443784780968</v>
      </c>
      <c r="AB827" s="94">
        <v>1.9517032914148731</v>
      </c>
      <c r="AC827" s="94">
        <v>2.1294005732827697</v>
      </c>
      <c r="AE827" s="28">
        <v>0.82</v>
      </c>
      <c r="AF827" s="94">
        <f t="shared" si="206"/>
        <v>0.9098634590649517</v>
      </c>
      <c r="AG827" s="94">
        <f t="shared" si="192"/>
        <v>0.91002068541394399</v>
      </c>
      <c r="AH827" s="94">
        <f t="shared" si="193"/>
        <v>0.90999784681677731</v>
      </c>
      <c r="AI827" s="94">
        <f t="shared" si="194"/>
        <v>0.91009939171055154</v>
      </c>
      <c r="AJ827" s="94">
        <f t="shared" si="195"/>
        <v>0.91007315224736696</v>
      </c>
      <c r="AK827" s="94">
        <f t="shared" si="196"/>
        <v>0.91014700279542926</v>
      </c>
      <c r="AL827" s="94">
        <f t="shared" si="197"/>
        <v>0.91012131589910228</v>
      </c>
      <c r="AM827" s="94">
        <f t="shared" si="198"/>
        <v>0.9101789063889123</v>
      </c>
      <c r="AO827" s="28">
        <v>0.82</v>
      </c>
      <c r="AP827" s="94">
        <f t="shared" si="207"/>
        <v>0.29068738184960663</v>
      </c>
      <c r="AQ827" s="94">
        <f t="shared" si="199"/>
        <v>0.34743020213128356</v>
      </c>
      <c r="AR827" s="94">
        <f t="shared" si="200"/>
        <v>0.40481755575500805</v>
      </c>
      <c r="AS827" s="94">
        <f t="shared" si="201"/>
        <v>0.46153114277820578</v>
      </c>
      <c r="AT827" s="94">
        <f t="shared" si="202"/>
        <v>0.51891766360099567</v>
      </c>
      <c r="AU827" s="94">
        <f t="shared" si="203"/>
        <v>0.57561652935777141</v>
      </c>
      <c r="AV827" s="94">
        <f t="shared" si="204"/>
        <v>0.6330038836326809</v>
      </c>
      <c r="AW827" s="94">
        <f t="shared" si="205"/>
        <v>0.68969403043162769</v>
      </c>
      <c r="AY827" s="28">
        <v>0.82</v>
      </c>
      <c r="AZ827" s="34">
        <f>(((L827-VLOOKUP(AZ$6,Data!$N$4:$Y$11,Data!$W$1,FALSE)/1000)*VLOOKUP(AZ$6,Data!$N$4:$Y$11,Data!$P$1,FALSE)^1.5+VLOOKUP(AZ$6,Data!$N$4:$Y$11,Data!$W$1,FALSE)/1000*(Mannings_n_bot)^1.5)/L827)^0.67</f>
        <v>4.6746592879793228E-2</v>
      </c>
      <c r="BA827" s="34">
        <f>(((M827-VLOOKUP(BA$6,Data!$N$4:$Y$11,Data!$W$1,FALSE)/1000)*VLOOKUP(BA$6,Data!$N$4:$Y$11,Data!$P$1,FALSE)^1.5+VLOOKUP(BA$6,Data!$N$4:$Y$11,Data!$W$1,FALSE)/1000*(Mannings_n_bot)^1.5)/M827)^0.67</f>
        <v>4.6583731540041792E-2</v>
      </c>
      <c r="BB827" s="34">
        <f>(((N827-VLOOKUP(BB$6,Data!$N$4:$Y$11,Data!$W$1,FALSE)/1000)*VLOOKUP(BB$6,Data!$N$4:$Y$11,Data!$P$1,FALSE)^1.5+VLOOKUP(BB$6,Data!$N$4:$Y$11,Data!$W$1,FALSE)/1000*(Mannings_n_bot)^1.5)/N827)^0.67</f>
        <v>4.6377957908696428E-2</v>
      </c>
      <c r="BC827" s="34">
        <f>(((O827-VLOOKUP(BC$6,Data!$N$4:$Y$11,Data!$W$1,FALSE)/1000)*VLOOKUP(BC$6,Data!$N$4:$Y$11,Data!$P$1,FALSE)^1.5+VLOOKUP(BC$6,Data!$N$4:$Y$11,Data!$W$1,FALSE)/1000*(Mannings_n_bot)^1.5)/O827)^0.67</f>
        <v>4.6136564580928373E-2</v>
      </c>
      <c r="BD827" s="34">
        <f>(((P827-VLOOKUP(BD$6,Data!$N$4:$Y$11,Data!$W$1,FALSE)/1000)*VLOOKUP(BD$6,Data!$N$4:$Y$11,Data!$P$1,FALSE)^1.5+VLOOKUP(BD$6,Data!$N$4:$Y$11,Data!$W$1,FALSE)/1000*(Mannings_n_bot)^1.5)/P827)^0.67</f>
        <v>4.5870156432464608E-2</v>
      </c>
      <c r="BE827" s="34">
        <f>(((Q827-VLOOKUP(BE$6,Data!$N$4:$Y$11,Data!$W$1,FALSE)/1000)*VLOOKUP(BE$6,Data!$N$4:$Y$11,Data!$P$1,FALSE)^1.5+VLOOKUP(BE$6,Data!$N$4:$Y$11,Data!$W$1,FALSE)/1000*(Mannings_n_bot)^1.5)/Q827)^0.67</f>
        <v>4.5626448719915301E-2</v>
      </c>
      <c r="BF827" s="34">
        <f>(((R827-VLOOKUP(BF$6,Data!$N$4:$Y$11,Data!$W$1,FALSE)/1000)*VLOOKUP(BF$6,Data!$N$4:$Y$11,Data!$P$1,FALSE)^1.5+VLOOKUP(BF$6,Data!$N$4:$Y$11,Data!$W$1,FALSE)/1000*(Mannings_n_bot)^1.5)/R827)^0.67</f>
        <v>4.5466847669162008E-2</v>
      </c>
      <c r="BG827" s="34">
        <f>(((S827-VLOOKUP(BG$6,Data!$N$4:$Y$11,Data!$W$1,FALSE)/1000)*VLOOKUP(BG$6,Data!$N$4:$Y$11,Data!$P$1,FALSE)^1.5+VLOOKUP(BG$6,Data!$N$4:$Y$11,Data!$W$1,FALSE)/1000*(Mannings_n_bot)^1.5)/S827)^0.67</f>
        <v>4.5327952445088603E-2</v>
      </c>
    </row>
    <row r="828" spans="1:59" x14ac:dyDescent="0.25">
      <c r="A828" s="28">
        <v>0.82099999999999995</v>
      </c>
      <c r="B828" s="94">
        <v>0.88324113104923074</v>
      </c>
      <c r="C828" s="94">
        <v>1.2674466083489639</v>
      </c>
      <c r="D828" s="94">
        <v>1.7195927185060715</v>
      </c>
      <c r="E828" s="94">
        <v>2.2417773579320555</v>
      </c>
      <c r="F828" s="94">
        <v>2.831747458879557</v>
      </c>
      <c r="G828" s="94">
        <v>3.4919098050789517</v>
      </c>
      <c r="H828" s="94">
        <v>4.2197035652715078</v>
      </c>
      <c r="I828" s="94">
        <v>5.0178430373846288</v>
      </c>
      <c r="K828" s="28">
        <v>0.82099999999999995</v>
      </c>
      <c r="L828" s="94">
        <v>3.038742019408136</v>
      </c>
      <c r="M828" s="94">
        <v>3.648402646290636</v>
      </c>
      <c r="N828" s="94">
        <v>4.2482192913616235</v>
      </c>
      <c r="O828" s="94">
        <v>4.857715649291225</v>
      </c>
      <c r="P828" s="94">
        <v>5.4575371347593524</v>
      </c>
      <c r="Q828" s="94">
        <v>6.0669492421342603</v>
      </c>
      <c r="R828" s="94">
        <v>6.6667808701354909</v>
      </c>
      <c r="S828" s="94">
        <v>7.2761424194734623</v>
      </c>
      <c r="U828" s="28">
        <v>0.82099999999999995</v>
      </c>
      <c r="V828" s="94">
        <v>0.88866885997350209</v>
      </c>
      <c r="W828" s="94">
        <v>1.0660137180975642</v>
      </c>
      <c r="X828" s="94">
        <v>1.2414324632461164</v>
      </c>
      <c r="Y828" s="94">
        <v>1.4187259365198377</v>
      </c>
      <c r="Z828" s="94">
        <v>1.594144520196465</v>
      </c>
      <c r="AA828" s="94">
        <v>1.7714118760031556</v>
      </c>
      <c r="AB828" s="94">
        <v>1.9468326796638873</v>
      </c>
      <c r="AC828" s="94">
        <v>2.1240844642050982</v>
      </c>
      <c r="AE828" s="28">
        <v>0.82099999999999995</v>
      </c>
      <c r="AF828" s="94">
        <f t="shared" si="206"/>
        <v>0.91059847439163066</v>
      </c>
      <c r="AG828" s="94">
        <f t="shared" si="192"/>
        <v>0.91075454880681639</v>
      </c>
      <c r="AH828" s="94">
        <f t="shared" si="193"/>
        <v>0.91073187751875884</v>
      </c>
      <c r="AI828" s="94">
        <f t="shared" si="194"/>
        <v>0.91083267857562644</v>
      </c>
      <c r="AJ828" s="94">
        <f t="shared" si="195"/>
        <v>0.9108066313088885</v>
      </c>
      <c r="AK828" s="94">
        <f t="shared" si="196"/>
        <v>0.9108799409461773</v>
      </c>
      <c r="AL828" s="94">
        <f t="shared" si="197"/>
        <v>0.91085444218278244</v>
      </c>
      <c r="AM828" s="94">
        <f t="shared" si="198"/>
        <v>0.91091161088718131</v>
      </c>
      <c r="AO828" s="28">
        <v>0.82099999999999995</v>
      </c>
      <c r="AP828" s="94">
        <f t="shared" si="207"/>
        <v>0.29066012363275973</v>
      </c>
      <c r="AQ828" s="94">
        <f t="shared" si="199"/>
        <v>0.34739767816953765</v>
      </c>
      <c r="AR828" s="94">
        <f t="shared" si="200"/>
        <v>0.40477965014723005</v>
      </c>
      <c r="AS828" s="94">
        <f t="shared" si="201"/>
        <v>0.46148797496188287</v>
      </c>
      <c r="AT828" s="94">
        <f t="shared" si="202"/>
        <v>0.51886911420977833</v>
      </c>
      <c r="AU828" s="94">
        <f t="shared" si="203"/>
        <v>0.57556271953423344</v>
      </c>
      <c r="AV828" s="94">
        <f t="shared" si="204"/>
        <v>0.6329446921188141</v>
      </c>
      <c r="AW828" s="94">
        <f t="shared" si="205"/>
        <v>0.68962957953587511</v>
      </c>
      <c r="AY828" s="28">
        <v>0.82099999999999995</v>
      </c>
      <c r="AZ828" s="34">
        <f>(((L828-VLOOKUP(AZ$6,Data!$N$4:$Y$11,Data!$W$1,FALSE)/1000)*VLOOKUP(AZ$6,Data!$N$4:$Y$11,Data!$P$1,FALSE)^1.5+VLOOKUP(AZ$6,Data!$N$4:$Y$11,Data!$W$1,FALSE)/1000*(Mannings_n_bot)^1.5)/L828)^0.67</f>
        <v>4.6734709732254777E-2</v>
      </c>
      <c r="BA828" s="34">
        <f>(((M828-VLOOKUP(BA$6,Data!$N$4:$Y$11,Data!$W$1,FALSE)/1000)*VLOOKUP(BA$6,Data!$N$4:$Y$11,Data!$P$1,FALSE)^1.5+VLOOKUP(BA$6,Data!$N$4:$Y$11,Data!$W$1,FALSE)/1000*(Mannings_n_bot)^1.5)/M828)^0.67</f>
        <v>4.6571624986356634E-2</v>
      </c>
      <c r="BB828" s="34">
        <f>(((N828-VLOOKUP(BB$6,Data!$N$4:$Y$11,Data!$W$1,FALSE)/1000)*VLOOKUP(BB$6,Data!$N$4:$Y$11,Data!$P$1,FALSE)^1.5+VLOOKUP(BB$6,Data!$N$4:$Y$11,Data!$W$1,FALSE)/1000*(Mannings_n_bot)^1.5)/N828)^0.67</f>
        <v>4.6365646819616059E-2</v>
      </c>
      <c r="BC828" s="34">
        <f>(((O828-VLOOKUP(BC$6,Data!$N$4:$Y$11,Data!$W$1,FALSE)/1000)*VLOOKUP(BC$6,Data!$N$4:$Y$11,Data!$P$1,FALSE)^1.5+VLOOKUP(BC$6,Data!$N$4:$Y$11,Data!$W$1,FALSE)/1000*(Mannings_n_bot)^1.5)/O828)^0.67</f>
        <v>4.6123965539727314E-2</v>
      </c>
      <c r="BD828" s="34">
        <f>(((P828-VLOOKUP(BD$6,Data!$N$4:$Y$11,Data!$W$1,FALSE)/1000)*VLOOKUP(BD$6,Data!$N$4:$Y$11,Data!$P$1,FALSE)^1.5+VLOOKUP(BD$6,Data!$N$4:$Y$11,Data!$W$1,FALSE)/1000*(Mannings_n_bot)^1.5)/P828)^0.67</f>
        <v>4.5857289374494091E-2</v>
      </c>
      <c r="BE828" s="34">
        <f>(((Q828-VLOOKUP(BE$6,Data!$N$4:$Y$11,Data!$W$1,FALSE)/1000)*VLOOKUP(BE$6,Data!$N$4:$Y$11,Data!$P$1,FALSE)^1.5+VLOOKUP(BE$6,Data!$N$4:$Y$11,Data!$W$1,FALSE)/1000*(Mannings_n_bot)^1.5)/Q828)^0.67</f>
        <v>4.5613298094074203E-2</v>
      </c>
      <c r="BF828" s="34">
        <f>(((R828-VLOOKUP(BF$6,Data!$N$4:$Y$11,Data!$W$1,FALSE)/1000)*VLOOKUP(BF$6,Data!$N$4:$Y$11,Data!$P$1,FALSE)^1.5+VLOOKUP(BF$6,Data!$N$4:$Y$11,Data!$W$1,FALSE)/1000*(Mannings_n_bot)^1.5)/R828)^0.67</f>
        <v>4.5453539306874777E-2</v>
      </c>
      <c r="BG828" s="34">
        <f>(((S828-VLOOKUP(BG$6,Data!$N$4:$Y$11,Data!$W$1,FALSE)/1000)*VLOOKUP(BG$6,Data!$N$4:$Y$11,Data!$P$1,FALSE)^1.5+VLOOKUP(BG$6,Data!$N$4:$Y$11,Data!$W$1,FALSE)/1000*(Mannings_n_bot)^1.5)/S828)^0.67</f>
        <v>4.5314475013594771E-2</v>
      </c>
    </row>
    <row r="829" spans="1:59" x14ac:dyDescent="0.25">
      <c r="A829" s="28">
        <v>0.82199999999999995</v>
      </c>
      <c r="B829" s="94">
        <v>0.88395228239511303</v>
      </c>
      <c r="C829" s="94">
        <v>1.268465330366199</v>
      </c>
      <c r="D829" s="94">
        <v>1.7209752072145672</v>
      </c>
      <c r="E829" s="94">
        <v>2.2435776350260337</v>
      </c>
      <c r="F829" s="94">
        <v>2.8340221782244095</v>
      </c>
      <c r="G829" s="94">
        <v>3.4947125297594908</v>
      </c>
      <c r="H829" s="94">
        <v>4.223091407433671</v>
      </c>
      <c r="I829" s="94">
        <v>5.0218691015436621</v>
      </c>
      <c r="K829" s="28">
        <v>0.82199999999999995</v>
      </c>
      <c r="L829" s="94">
        <v>3.0414864023181427</v>
      </c>
      <c r="M829" s="94">
        <v>3.65169192998383</v>
      </c>
      <c r="N829" s="94">
        <v>4.2520503162434293</v>
      </c>
      <c r="O829" s="94">
        <v>4.8620914030060849</v>
      </c>
      <c r="P829" s="94">
        <v>5.4624546251263366</v>
      </c>
      <c r="Q829" s="94">
        <v>6.0724113745281159</v>
      </c>
      <c r="R829" s="94">
        <v>6.6727847443314925</v>
      </c>
      <c r="S829" s="94">
        <v>7.2826908841970104</v>
      </c>
      <c r="U829" s="28">
        <v>0.82199999999999995</v>
      </c>
      <c r="V829" s="94">
        <v>0.88644093539855184</v>
      </c>
      <c r="W829" s="94">
        <v>1.0633384166376574</v>
      </c>
      <c r="X829" s="94">
        <v>1.2383173945488308</v>
      </c>
      <c r="Y829" s="94">
        <v>1.4151636065346849</v>
      </c>
      <c r="Z829" s="94">
        <v>1.5901424193522198</v>
      </c>
      <c r="AA829" s="94">
        <v>1.7669625732153322</v>
      </c>
      <c r="AB829" s="94">
        <v>1.9419435987504443</v>
      </c>
      <c r="AC829" s="94">
        <v>2.1187482169831249</v>
      </c>
      <c r="AE829" s="28">
        <v>0.82199999999999995</v>
      </c>
      <c r="AF829" s="94">
        <f t="shared" si="206"/>
        <v>0.91133165280447548</v>
      </c>
      <c r="AG829" s="94">
        <f t="shared" si="192"/>
        <v>0.91148657625874596</v>
      </c>
      <c r="AH829" s="94">
        <f t="shared" si="193"/>
        <v>0.9114640721387911</v>
      </c>
      <c r="AI829" s="94">
        <f t="shared" si="194"/>
        <v>0.91156412998487757</v>
      </c>
      <c r="AJ829" s="94">
        <f t="shared" si="195"/>
        <v>0.91153827475299642</v>
      </c>
      <c r="AK829" s="94">
        <f t="shared" si="196"/>
        <v>0.91161104393394199</v>
      </c>
      <c r="AL829" s="94">
        <f t="shared" si="197"/>
        <v>0.91158573314554514</v>
      </c>
      <c r="AM829" s="94">
        <f t="shared" si="198"/>
        <v>0.91164248041843543</v>
      </c>
      <c r="AO829" s="28">
        <v>0.82199999999999995</v>
      </c>
      <c r="AP829" s="94">
        <f t="shared" si="207"/>
        <v>0.29063167329020023</v>
      </c>
      <c r="AQ829" s="94">
        <f t="shared" si="199"/>
        <v>0.34736373020705935</v>
      </c>
      <c r="AR829" s="94">
        <f t="shared" si="200"/>
        <v>0.40474008518671573</v>
      </c>
      <c r="AS829" s="94">
        <f t="shared" si="201"/>
        <v>0.46144291603380738</v>
      </c>
      <c r="AT829" s="94">
        <f t="shared" si="202"/>
        <v>0.51881843836073305</v>
      </c>
      <c r="AU829" s="94">
        <f t="shared" si="203"/>
        <v>0.57550655155194641</v>
      </c>
      <c r="AV829" s="94">
        <f t="shared" si="204"/>
        <v>0.63288290709829542</v>
      </c>
      <c r="AW829" s="94">
        <f t="shared" si="205"/>
        <v>0.68956230346681446</v>
      </c>
      <c r="AY829" s="28">
        <v>0.82199999999999995</v>
      </c>
      <c r="AZ829" s="34">
        <f>(((L829-VLOOKUP(AZ$6,Data!$N$4:$Y$11,Data!$W$1,FALSE)/1000)*VLOOKUP(AZ$6,Data!$N$4:$Y$11,Data!$P$1,FALSE)^1.5+VLOOKUP(AZ$6,Data!$N$4:$Y$11,Data!$W$1,FALSE)/1000*(Mannings_n_bot)^1.5)/L829)^0.67</f>
        <v>4.6722816794089898E-2</v>
      </c>
      <c r="BA829" s="34">
        <f>(((M829-VLOOKUP(BA$6,Data!$N$4:$Y$11,Data!$W$1,FALSE)/1000)*VLOOKUP(BA$6,Data!$N$4:$Y$11,Data!$P$1,FALSE)^1.5+VLOOKUP(BA$6,Data!$N$4:$Y$11,Data!$W$1,FALSE)/1000*(Mannings_n_bot)^1.5)/M829)^0.67</f>
        <v>4.655950835460896E-2</v>
      </c>
      <c r="BB829" s="34">
        <f>(((N829-VLOOKUP(BB$6,Data!$N$4:$Y$11,Data!$W$1,FALSE)/1000)*VLOOKUP(BB$6,Data!$N$4:$Y$11,Data!$P$1,FALSE)^1.5+VLOOKUP(BB$6,Data!$N$4:$Y$11,Data!$W$1,FALSE)/1000*(Mannings_n_bot)^1.5)/N829)^0.67</f>
        <v>4.6353325458682031E-2</v>
      </c>
      <c r="BC829" s="34">
        <f>(((O829-VLOOKUP(BC$6,Data!$N$4:$Y$11,Data!$W$1,FALSE)/1000)*VLOOKUP(BC$6,Data!$N$4:$Y$11,Data!$P$1,FALSE)^1.5+VLOOKUP(BC$6,Data!$N$4:$Y$11,Data!$W$1,FALSE)/1000*(Mannings_n_bot)^1.5)/O829)^0.67</f>
        <v>4.6111355892206211E-2</v>
      </c>
      <c r="BD829" s="34">
        <f>(((P829-VLOOKUP(BD$6,Data!$N$4:$Y$11,Data!$W$1,FALSE)/1000)*VLOOKUP(BD$6,Data!$N$4:$Y$11,Data!$P$1,FALSE)^1.5+VLOOKUP(BD$6,Data!$N$4:$Y$11,Data!$W$1,FALSE)/1000*(Mannings_n_bot)^1.5)/P829)^0.67</f>
        <v>4.5844411449762451E-2</v>
      </c>
      <c r="BE829" s="34">
        <f>(((Q829-VLOOKUP(BE$6,Data!$N$4:$Y$11,Data!$W$1,FALSE)/1000)*VLOOKUP(BE$6,Data!$N$4:$Y$11,Data!$P$1,FALSE)^1.5+VLOOKUP(BE$6,Data!$N$4:$Y$11,Data!$W$1,FALSE)/1000*(Mannings_n_bot)^1.5)/Q829)^0.67</f>
        <v>4.560013627637155E-2</v>
      </c>
      <c r="BF829" s="34">
        <f>(((R829-VLOOKUP(BF$6,Data!$N$4:$Y$11,Data!$W$1,FALSE)/1000)*VLOOKUP(BF$6,Data!$N$4:$Y$11,Data!$P$1,FALSE)^1.5+VLOOKUP(BF$6,Data!$N$4:$Y$11,Data!$W$1,FALSE)/1000*(Mannings_n_bot)^1.5)/R829)^0.67</f>
        <v>4.5440219601579145E-2</v>
      </c>
      <c r="BG829" s="34">
        <f>(((S829-VLOOKUP(BG$6,Data!$N$4:$Y$11,Data!$W$1,FALSE)/1000)*VLOOKUP(BG$6,Data!$N$4:$Y$11,Data!$P$1,FALSE)^1.5+VLOOKUP(BG$6,Data!$N$4:$Y$11,Data!$W$1,FALSE)/1000*(Mannings_n_bot)^1.5)/S829)^0.67</f>
        <v>4.5300986035770673E-2</v>
      </c>
    </row>
    <row r="830" spans="1:59" x14ac:dyDescent="0.25">
      <c r="A830" s="28">
        <v>0.82299999999999995</v>
      </c>
      <c r="B830" s="94">
        <v>0.88466164521472213</v>
      </c>
      <c r="C830" s="94">
        <v>1.2694814876826126</v>
      </c>
      <c r="D830" s="94">
        <v>1.722354215937411</v>
      </c>
      <c r="E830" s="94">
        <v>2.2453733774547233</v>
      </c>
      <c r="F830" s="94">
        <v>2.836291168834939</v>
      </c>
      <c r="G830" s="94">
        <v>3.4975081925234965</v>
      </c>
      <c r="H830" s="94">
        <v>4.2264707148267862</v>
      </c>
      <c r="I830" s="94">
        <v>5.0258850192498485</v>
      </c>
      <c r="K830" s="28">
        <v>0.82299999999999995</v>
      </c>
      <c r="L830" s="94">
        <v>3.0442377046970979</v>
      </c>
      <c r="M830" s="94">
        <v>3.6549895155914065</v>
      </c>
      <c r="N830" s="94">
        <v>4.2558910089009947</v>
      </c>
      <c r="O830" s="94">
        <v>4.8664782065413235</v>
      </c>
      <c r="P830" s="94">
        <v>5.4673845311774949</v>
      </c>
      <c r="Q830" s="94">
        <v>6.0778873044465511</v>
      </c>
      <c r="R830" s="94">
        <v>6.6788037819352706</v>
      </c>
      <c r="S830" s="94">
        <v>7.2892558940467733</v>
      </c>
      <c r="U830" s="28">
        <v>0.82299999999999995</v>
      </c>
      <c r="V830" s="94">
        <v>0.88420449288539393</v>
      </c>
      <c r="W830" s="94">
        <v>1.0606529145436638</v>
      </c>
      <c r="X830" s="94">
        <v>1.2351904437347661</v>
      </c>
      <c r="Y830" s="94">
        <v>1.411587712303201</v>
      </c>
      <c r="Z830" s="94">
        <v>1.5861250728068514</v>
      </c>
      <c r="AA830" s="94">
        <v>1.7624963428808704</v>
      </c>
      <c r="AB830" s="94">
        <v>1.9370359088259856</v>
      </c>
      <c r="AC830" s="94">
        <v>2.1133916790723197</v>
      </c>
      <c r="AE830" s="28">
        <v>0.82299999999999995</v>
      </c>
      <c r="AF830" s="94">
        <f t="shared" si="206"/>
        <v>0.91206298729357349</v>
      </c>
      <c r="AG830" s="94">
        <f t="shared" si="192"/>
        <v>0.91221676078259939</v>
      </c>
      <c r="AH830" s="94">
        <f t="shared" si="193"/>
        <v>0.91219442368643044</v>
      </c>
      <c r="AI830" s="94">
        <f t="shared" si="194"/>
        <v>0.91229373896257904</v>
      </c>
      <c r="AJ830" s="94">
        <f t="shared" si="195"/>
        <v>0.91226807560016143</v>
      </c>
      <c r="AK830" s="94">
        <f t="shared" si="196"/>
        <v>0.9123403047899008</v>
      </c>
      <c r="AL830" s="94">
        <f t="shared" si="197"/>
        <v>0.91231518181484328</v>
      </c>
      <c r="AM830" s="94">
        <f t="shared" si="198"/>
        <v>0.91237150801847766</v>
      </c>
      <c r="AO830" s="28">
        <v>0.82299999999999995</v>
      </c>
      <c r="AP830" s="94">
        <f t="shared" si="207"/>
        <v>0.29060202619845882</v>
      </c>
      <c r="AQ830" s="94">
        <f t="shared" si="199"/>
        <v>0.34732835272639634</v>
      </c>
      <c r="AR830" s="94">
        <f t="shared" si="200"/>
        <v>0.40469885444321496</v>
      </c>
      <c r="AS830" s="94">
        <f t="shared" si="201"/>
        <v>0.46139595867019051</v>
      </c>
      <c r="AT830" s="94">
        <f t="shared" si="202"/>
        <v>0.51876562781730939</v>
      </c>
      <c r="AU830" s="94">
        <f t="shared" si="203"/>
        <v>0.57544801628104181</v>
      </c>
      <c r="AV830" s="94">
        <f t="shared" si="204"/>
        <v>0.6328185185284948</v>
      </c>
      <c r="AW830" s="94">
        <f t="shared" si="205"/>
        <v>0.68949219128862682</v>
      </c>
      <c r="AY830" s="28">
        <v>0.82299999999999995</v>
      </c>
      <c r="AZ830" s="34">
        <f>(((L830-VLOOKUP(AZ$6,Data!$N$4:$Y$11,Data!$W$1,FALSE)/1000)*VLOOKUP(AZ$6,Data!$N$4:$Y$11,Data!$P$1,FALSE)^1.5+VLOOKUP(AZ$6,Data!$N$4:$Y$11,Data!$W$1,FALSE)/1000*(Mannings_n_bot)^1.5)/L830)^0.67</f>
        <v>4.6710913901352971E-2</v>
      </c>
      <c r="BA830" s="34">
        <f>(((M830-VLOOKUP(BA$6,Data!$N$4:$Y$11,Data!$W$1,FALSE)/1000)*VLOOKUP(BA$6,Data!$N$4:$Y$11,Data!$P$1,FALSE)^1.5+VLOOKUP(BA$6,Data!$N$4:$Y$11,Data!$W$1,FALSE)/1000*(Mannings_n_bot)^1.5)/M830)^0.67</f>
        <v>4.6547381477604663E-2</v>
      </c>
      <c r="BB830" s="34">
        <f>(((N830-VLOOKUP(BB$6,Data!$N$4:$Y$11,Data!$W$1,FALSE)/1000)*VLOOKUP(BB$6,Data!$N$4:$Y$11,Data!$P$1,FALSE)^1.5+VLOOKUP(BB$6,Data!$N$4:$Y$11,Data!$W$1,FALSE)/1000*(Mannings_n_bot)^1.5)/N830)^0.67</f>
        <v>4.6340993655776624E-2</v>
      </c>
      <c r="BC830" s="34">
        <f>(((O830-VLOOKUP(BC$6,Data!$N$4:$Y$11,Data!$W$1,FALSE)/1000)*VLOOKUP(BC$6,Data!$N$4:$Y$11,Data!$P$1,FALSE)^1.5+VLOOKUP(BC$6,Data!$N$4:$Y$11,Data!$W$1,FALSE)/1000*(Mannings_n_bot)^1.5)/O830)^0.67</f>
        <v>4.6098735464074433E-2</v>
      </c>
      <c r="BD830" s="34">
        <f>(((P830-VLOOKUP(BD$6,Data!$N$4:$Y$11,Data!$W$1,FALSE)/1000)*VLOOKUP(BD$6,Data!$N$4:$Y$11,Data!$P$1,FALSE)^1.5+VLOOKUP(BD$6,Data!$N$4:$Y$11,Data!$W$1,FALSE)/1000*(Mannings_n_bot)^1.5)/P830)^0.67</f>
        <v>4.5831522480128818E-2</v>
      </c>
      <c r="BE830" s="34">
        <f>(((Q830-VLOOKUP(BE$6,Data!$N$4:$Y$11,Data!$W$1,FALSE)/1000)*VLOOKUP(BE$6,Data!$N$4:$Y$11,Data!$P$1,FALSE)^1.5+VLOOKUP(BE$6,Data!$N$4:$Y$11,Data!$W$1,FALSE)/1000*(Mannings_n_bot)^1.5)/Q830)^0.67</f>
        <v>4.5586963084543679E-2</v>
      </c>
      <c r="BF830" s="34">
        <f>(((R830-VLOOKUP(BF$6,Data!$N$4:$Y$11,Data!$W$1,FALSE)/1000)*VLOOKUP(BF$6,Data!$N$4:$Y$11,Data!$P$1,FALSE)^1.5+VLOOKUP(BF$6,Data!$N$4:$Y$11,Data!$W$1,FALSE)/1000*(Mannings_n_bot)^1.5)/R830)^0.67</f>
        <v>4.5426888368739336E-2</v>
      </c>
      <c r="BG830" s="34">
        <f>(((S830-VLOOKUP(BG$6,Data!$N$4:$Y$11,Data!$W$1,FALSE)/1000)*VLOOKUP(BG$6,Data!$N$4:$Y$11,Data!$P$1,FALSE)^1.5+VLOOKUP(BG$6,Data!$N$4:$Y$11,Data!$W$1,FALSE)/1000*(Mannings_n_bot)^1.5)/S830)^0.67</f>
        <v>4.52874853246071E-2</v>
      </c>
    </row>
    <row r="831" spans="1:59" x14ac:dyDescent="0.25">
      <c r="A831" s="28">
        <v>0.82399999999999995</v>
      </c>
      <c r="B831" s="94">
        <v>0.88536921265718516</v>
      </c>
      <c r="C831" s="94">
        <v>1.2704950705007858</v>
      </c>
      <c r="D831" s="94">
        <v>1.7237297313754611</v>
      </c>
      <c r="E831" s="94">
        <v>2.2471645679187953</v>
      </c>
      <c r="F831" s="94">
        <v>2.8385544088466284</v>
      </c>
      <c r="G831" s="94">
        <v>3.5002967664526237</v>
      </c>
      <c r="H831" s="94">
        <v>4.2298414549038599</v>
      </c>
      <c r="I831" s="94">
        <v>5.0298907518487308</v>
      </c>
      <c r="K831" s="28">
        <v>0.82399999999999995</v>
      </c>
      <c r="L831" s="94">
        <v>3.0469959882320685</v>
      </c>
      <c r="M831" s="94">
        <v>3.6582954770820759</v>
      </c>
      <c r="N831" s="94">
        <v>4.2597414554798823</v>
      </c>
      <c r="O831" s="94">
        <v>4.8708761583204847</v>
      </c>
      <c r="P831" s="94">
        <v>5.4723269635131668</v>
      </c>
      <c r="Q831" s="94">
        <v>6.0833771547660325</v>
      </c>
      <c r="R831" s="94">
        <v>6.6848381180002168</v>
      </c>
      <c r="S831" s="94">
        <v>7.2958375963511646</v>
      </c>
      <c r="U831" s="28">
        <v>0.82399999999999995</v>
      </c>
      <c r="V831" s="94">
        <v>0.88195946763554611</v>
      </c>
      <c r="W831" s="94">
        <v>1.0579571341361877</v>
      </c>
      <c r="X831" s="94">
        <v>1.2320515203333724</v>
      </c>
      <c r="Y831" s="94">
        <v>1.407998150478003</v>
      </c>
      <c r="Z831" s="94">
        <v>1.5820923644218901</v>
      </c>
      <c r="AA831" s="94">
        <v>1.7580130559865319</v>
      </c>
      <c r="AB831" s="94">
        <v>1.9321094680860418</v>
      </c>
      <c r="AC831" s="94">
        <v>2.1080146957946742</v>
      </c>
      <c r="AE831" s="28">
        <v>0.82399999999999995</v>
      </c>
      <c r="AF831" s="94">
        <f t="shared" si="206"/>
        <v>0.91279247079585402</v>
      </c>
      <c r="AG831" s="94">
        <f t="shared" si="192"/>
        <v>0.91294509533820345</v>
      </c>
      <c r="AH831" s="94">
        <f t="shared" si="193"/>
        <v>0.9129229251181763</v>
      </c>
      <c r="AI831" s="94">
        <f t="shared" si="194"/>
        <v>0.91302149848002501</v>
      </c>
      <c r="AJ831" s="94">
        <f t="shared" si="195"/>
        <v>0.91299602681785441</v>
      </c>
      <c r="AK831" s="94">
        <f t="shared" si="196"/>
        <v>0.9130677164922858</v>
      </c>
      <c r="AL831" s="94">
        <f t="shared" si="197"/>
        <v>0.91304278116516602</v>
      </c>
      <c r="AM831" s="94">
        <f t="shared" si="198"/>
        <v>0.91309868667019023</v>
      </c>
      <c r="AO831" s="28">
        <v>0.82399999999999995</v>
      </c>
      <c r="AP831" s="94">
        <f t="shared" si="207"/>
        <v>0.29057117767027157</v>
      </c>
      <c r="AQ831" s="94">
        <f t="shared" si="199"/>
        <v>0.34729154013391944</v>
      </c>
      <c r="AR831" s="94">
        <f t="shared" si="200"/>
        <v>0.4046559513977061</v>
      </c>
      <c r="AS831" s="94">
        <f t="shared" si="201"/>
        <v>0.46134709544609626</v>
      </c>
      <c r="AT831" s="94">
        <f t="shared" si="202"/>
        <v>0.51871067422921513</v>
      </c>
      <c r="AU831" s="94">
        <f t="shared" si="203"/>
        <v>0.57538710446553687</v>
      </c>
      <c r="AV831" s="94">
        <f t="shared" si="204"/>
        <v>0.63275151622807368</v>
      </c>
      <c r="AW831" s="94">
        <f t="shared" si="205"/>
        <v>0.6894192319144149</v>
      </c>
      <c r="AY831" s="28">
        <v>0.82399999999999995</v>
      </c>
      <c r="AZ831" s="34">
        <f>(((L831-VLOOKUP(AZ$6,Data!$N$4:$Y$11,Data!$W$1,FALSE)/1000)*VLOOKUP(AZ$6,Data!$N$4:$Y$11,Data!$P$1,FALSE)^1.5+VLOOKUP(AZ$6,Data!$N$4:$Y$11,Data!$W$1,FALSE)/1000*(Mannings_n_bot)^1.5)/L831)^0.67</f>
        <v>4.6699000887936312E-2</v>
      </c>
      <c r="BA831" s="34">
        <f>(((M831-VLOOKUP(BA$6,Data!$N$4:$Y$11,Data!$W$1,FALSE)/1000)*VLOOKUP(BA$6,Data!$N$4:$Y$11,Data!$P$1,FALSE)^1.5+VLOOKUP(BA$6,Data!$N$4:$Y$11,Data!$W$1,FALSE)/1000*(Mannings_n_bot)^1.5)/M831)^0.67</f>
        <v>4.6535244185941585E-2</v>
      </c>
      <c r="BB831" s="34">
        <f>(((N831-VLOOKUP(BB$6,Data!$N$4:$Y$11,Data!$W$1,FALSE)/1000)*VLOOKUP(BB$6,Data!$N$4:$Y$11,Data!$P$1,FALSE)^1.5+VLOOKUP(BB$6,Data!$N$4:$Y$11,Data!$W$1,FALSE)/1000*(Mannings_n_bot)^1.5)/N831)^0.67</f>
        <v>4.6328651238535183E-2</v>
      </c>
      <c r="BC831" s="34">
        <f>(((O831-VLOOKUP(BC$6,Data!$N$4:$Y$11,Data!$W$1,FALSE)/1000)*VLOOKUP(BC$6,Data!$N$4:$Y$11,Data!$P$1,FALSE)^1.5+VLOOKUP(BC$6,Data!$N$4:$Y$11,Data!$W$1,FALSE)/1000*(Mannings_n_bot)^1.5)/O831)^0.67</f>
        <v>4.6086104078736617E-2</v>
      </c>
      <c r="BD831" s="34">
        <f>(((P831-VLOOKUP(BD$6,Data!$N$4:$Y$11,Data!$W$1,FALSE)/1000)*VLOOKUP(BD$6,Data!$N$4:$Y$11,Data!$P$1,FALSE)^1.5+VLOOKUP(BD$6,Data!$N$4:$Y$11,Data!$W$1,FALSE)/1000*(Mannings_n_bot)^1.5)/P831)^0.67</f>
        <v>4.5818622285096387E-2</v>
      </c>
      <c r="BE831" s="34">
        <f>(((Q831-VLOOKUP(BE$6,Data!$N$4:$Y$11,Data!$W$1,FALSE)/1000)*VLOOKUP(BE$6,Data!$N$4:$Y$11,Data!$P$1,FALSE)^1.5+VLOOKUP(BE$6,Data!$N$4:$Y$11,Data!$W$1,FALSE)/1000*(Mannings_n_bot)^1.5)/Q831)^0.67</f>
        <v>4.5573778333914246E-2</v>
      </c>
      <c r="BF831" s="34">
        <f>(((R831-VLOOKUP(BF$6,Data!$N$4:$Y$11,Data!$W$1,FALSE)/1000)*VLOOKUP(BF$6,Data!$N$4:$Y$11,Data!$P$1,FALSE)^1.5+VLOOKUP(BF$6,Data!$N$4:$Y$11,Data!$W$1,FALSE)/1000*(Mannings_n_bot)^1.5)/R831)^0.67</f>
        <v>4.5413545421376454E-2</v>
      </c>
      <c r="BG831" s="34">
        <f>(((S831-VLOOKUP(BG$6,Data!$N$4:$Y$11,Data!$W$1,FALSE)/1000)*VLOOKUP(BG$6,Data!$N$4:$Y$11,Data!$P$1,FALSE)^1.5+VLOOKUP(BG$6,Data!$N$4:$Y$11,Data!$W$1,FALSE)/1000*(Mannings_n_bot)^1.5)/S831)^0.67</f>
        <v>4.5273972690617469E-2</v>
      </c>
    </row>
    <row r="832" spans="1:59" x14ac:dyDescent="0.25">
      <c r="A832" s="28">
        <v>0.82499999999999996</v>
      </c>
      <c r="B832" s="94">
        <v>0.88607497781934652</v>
      </c>
      <c r="C832" s="94">
        <v>1.2715060689484528</v>
      </c>
      <c r="D832" s="94">
        <v>1.725101740127994</v>
      </c>
      <c r="E832" s="94">
        <v>2.2489511889866951</v>
      </c>
      <c r="F832" s="94">
        <v>2.8408118762278676</v>
      </c>
      <c r="G832" s="94">
        <v>3.5030782244227163</v>
      </c>
      <c r="H832" s="94">
        <v>4.2332035948690887</v>
      </c>
      <c r="I832" s="94">
        <v>5.0338862603902452</v>
      </c>
      <c r="K832" s="28">
        <v>0.82499999999999996</v>
      </c>
      <c r="L832" s="94">
        <v>3.0497613154890613</v>
      </c>
      <c r="M832" s="94">
        <v>3.6616098894785245</v>
      </c>
      <c r="N832" s="94">
        <v>4.2636017433531315</v>
      </c>
      <c r="O832" s="94">
        <v>4.8752853581695801</v>
      </c>
      <c r="P832" s="94">
        <v>5.47728203430965</v>
      </c>
      <c r="Q832" s="94">
        <v>6.088881050113951</v>
      </c>
      <c r="R832" s="94">
        <v>6.6908878895041433</v>
      </c>
      <c r="S832" s="94">
        <v>7.3024361405379752</v>
      </c>
      <c r="U832" s="28">
        <v>0.82499999999999996</v>
      </c>
      <c r="V832" s="94">
        <v>0.87970579393910742</v>
      </c>
      <c r="W832" s="94">
        <v>1.055250996643236</v>
      </c>
      <c r="X832" s="94">
        <v>1.2289005326015854</v>
      </c>
      <c r="Y832" s="94">
        <v>1.4043948162580677</v>
      </c>
      <c r="Z832" s="94">
        <v>1.5780441764253161</v>
      </c>
      <c r="AA832" s="94">
        <v>1.753512581704429</v>
      </c>
      <c r="AB832" s="94">
        <v>1.9271641327315827</v>
      </c>
      <c r="AC832" s="94">
        <v>2.1026171102965301</v>
      </c>
      <c r="AE832" s="28">
        <v>0.82499999999999996</v>
      </c>
      <c r="AF832" s="94">
        <f t="shared" si="206"/>
        <v>0.91352009619434449</v>
      </c>
      <c r="AG832" s="94">
        <f t="shared" si="192"/>
        <v>0.91367157283160161</v>
      </c>
      <c r="AH832" s="94">
        <f t="shared" si="193"/>
        <v>0.91364956933672825</v>
      </c>
      <c r="AI832" s="94">
        <f t="shared" si="194"/>
        <v>0.91374740145478606</v>
      </c>
      <c r="AJ832" s="94">
        <f t="shared" si="195"/>
        <v>0.91372212131980191</v>
      </c>
      <c r="AK832" s="94">
        <f t="shared" si="196"/>
        <v>0.91379327196564231</v>
      </c>
      <c r="AL832" s="94">
        <f t="shared" si="197"/>
        <v>0.91376852411729492</v>
      </c>
      <c r="AM832" s="94">
        <f t="shared" si="198"/>
        <v>0.91382400930279328</v>
      </c>
      <c r="AO832" s="28">
        <v>0.82499999999999996</v>
      </c>
      <c r="AP832" s="94">
        <f t="shared" si="207"/>
        <v>0.29053912295338269</v>
      </c>
      <c r="AQ832" s="94">
        <f t="shared" si="199"/>
        <v>0.34725328675839273</v>
      </c>
      <c r="AR832" s="94">
        <f t="shared" si="200"/>
        <v>0.4046113694407299</v>
      </c>
      <c r="AS832" s="94">
        <f t="shared" si="201"/>
        <v>0.46129631883354233</v>
      </c>
      <c r="AT832" s="94">
        <f t="shared" si="202"/>
        <v>0.51865356913028127</v>
      </c>
      <c r="AU832" s="94">
        <f t="shared" si="203"/>
        <v>0.57532380672096683</v>
      </c>
      <c r="AV832" s="94">
        <f t="shared" si="204"/>
        <v>0.63268188987438079</v>
      </c>
      <c r="AW832" s="94">
        <f t="shared" si="205"/>
        <v>0.68934341410336464</v>
      </c>
      <c r="AY832" s="28">
        <v>0.82499999999999996</v>
      </c>
      <c r="AZ832" s="34">
        <f>(((L832-VLOOKUP(AZ$6,Data!$N$4:$Y$11,Data!$W$1,FALSE)/1000)*VLOOKUP(AZ$6,Data!$N$4:$Y$11,Data!$P$1,FALSE)^1.5+VLOOKUP(AZ$6,Data!$N$4:$Y$11,Data!$W$1,FALSE)/1000*(Mannings_n_bot)^1.5)/L832)^0.67</f>
        <v>4.6687077585526295E-2</v>
      </c>
      <c r="BA832" s="34">
        <f>(((M832-VLOOKUP(BA$6,Data!$N$4:$Y$11,Data!$W$1,FALSE)/1000)*VLOOKUP(BA$6,Data!$N$4:$Y$11,Data!$P$1,FALSE)^1.5+VLOOKUP(BA$6,Data!$N$4:$Y$11,Data!$W$1,FALSE)/1000*(Mannings_n_bot)^1.5)/M832)^0.67</f>
        <v>4.6523096307964543E-2</v>
      </c>
      <c r="BB832" s="34">
        <f>(((N832-VLOOKUP(BB$6,Data!$N$4:$Y$11,Data!$W$1,FALSE)/1000)*VLOOKUP(BB$6,Data!$N$4:$Y$11,Data!$P$1,FALSE)^1.5+VLOOKUP(BB$6,Data!$N$4:$Y$11,Data!$W$1,FALSE)/1000*(Mannings_n_bot)^1.5)/N832)^0.67</f>
        <v>4.6316298032300245E-2</v>
      </c>
      <c r="BC832" s="34">
        <f>(((O832-VLOOKUP(BC$6,Data!$N$4:$Y$11,Data!$W$1,FALSE)/1000)*VLOOKUP(BC$6,Data!$N$4:$Y$11,Data!$P$1,FALSE)^1.5+VLOOKUP(BC$6,Data!$N$4:$Y$11,Data!$W$1,FALSE)/1000*(Mannings_n_bot)^1.5)/O832)^0.67</f>
        <v>4.6073461557245864E-2</v>
      </c>
      <c r="BD832" s="34">
        <f>(((P832-VLOOKUP(BD$6,Data!$N$4:$Y$11,Data!$W$1,FALSE)/1000)*VLOOKUP(BD$6,Data!$N$4:$Y$11,Data!$P$1,FALSE)^1.5+VLOOKUP(BD$6,Data!$N$4:$Y$11,Data!$W$1,FALSE)/1000*(Mannings_n_bot)^1.5)/P832)^0.67</f>
        <v>4.5805710681764242E-2</v>
      </c>
      <c r="BE832" s="34">
        <f>(((Q832-VLOOKUP(BE$6,Data!$N$4:$Y$11,Data!$W$1,FALSE)/1000)*VLOOKUP(BE$6,Data!$N$4:$Y$11,Data!$P$1,FALSE)^1.5+VLOOKUP(BE$6,Data!$N$4:$Y$11,Data!$W$1,FALSE)/1000*(Mannings_n_bot)^1.5)/Q832)^0.67</f>
        <v>4.5560581837344745E-2</v>
      </c>
      <c r="BF832" s="34">
        <f>(((R832-VLOOKUP(BF$6,Data!$N$4:$Y$11,Data!$W$1,FALSE)/1000)*VLOOKUP(BF$6,Data!$N$4:$Y$11,Data!$P$1,FALSE)^1.5+VLOOKUP(BF$6,Data!$N$4:$Y$11,Data!$W$1,FALSE)/1000*(Mannings_n_bot)^1.5)/R832)^0.67</f>
        <v>4.5400190570018907E-2</v>
      </c>
      <c r="BG832" s="34">
        <f>(((S832-VLOOKUP(BG$6,Data!$N$4:$Y$11,Data!$W$1,FALSE)/1000)*VLOOKUP(BG$6,Data!$N$4:$Y$11,Data!$P$1,FALSE)^1.5+VLOOKUP(BG$6,Data!$N$4:$Y$11,Data!$W$1,FALSE)/1000*(Mannings_n_bot)^1.5)/S832)^0.67</f>
        <v>4.5260447941787393E-2</v>
      </c>
    </row>
    <row r="833" spans="1:59" x14ac:dyDescent="0.25">
      <c r="A833" s="28">
        <v>0.82599999999999996</v>
      </c>
      <c r="B833" s="94">
        <v>0.88677893374502781</v>
      </c>
      <c r="C833" s="94">
        <v>1.2725144730774436</v>
      </c>
      <c r="D833" s="94">
        <v>1.7264702286912681</v>
      </c>
      <c r="E833" s="94">
        <v>2.2507332230927739</v>
      </c>
      <c r="F833" s="94">
        <v>2.8430635487776001</v>
      </c>
      <c r="G833" s="94">
        <v>3.5058525391008986</v>
      </c>
      <c r="H833" s="94">
        <v>4.2365571016743555</v>
      </c>
      <c r="I833" s="94">
        <v>5.0378715056245449</v>
      </c>
      <c r="K833" s="28">
        <v>0.82599999999999996</v>
      </c>
      <c r="L833" s="94">
        <v>3.0525337499306664</v>
      </c>
      <c r="M833" s="94">
        <v>3.6649328288785803</v>
      </c>
      <c r="N833" s="94">
        <v>4.2674719611459091</v>
      </c>
      <c r="O833" s="94">
        <v>4.879705907345242</v>
      </c>
      <c r="P833" s="94">
        <v>5.48224985735086</v>
      </c>
      <c r="Q833" s="94">
        <v>6.0943991169037748</v>
      </c>
      <c r="R833" s="94">
        <v>6.6969532353879346</v>
      </c>
      <c r="S833" s="94">
        <v>7.3090516781765125</v>
      </c>
      <c r="U833" s="28">
        <v>0.82599999999999996</v>
      </c>
      <c r="V833" s="94">
        <v>0.87744340515665109</v>
      </c>
      <c r="W833" s="94">
        <v>1.0525344221785007</v>
      </c>
      <c r="X833" s="94">
        <v>1.2257373874985407</v>
      </c>
      <c r="Y833" s="94">
        <v>1.4007776033598445</v>
      </c>
      <c r="Z833" s="94">
        <v>1.5739803893790916</v>
      </c>
      <c r="AA833" s="94">
        <v>1.7489947873559641</v>
      </c>
      <c r="AB833" s="94">
        <v>1.9221997569293745</v>
      </c>
      <c r="AC833" s="94">
        <v>2.0971987635053542</v>
      </c>
      <c r="AE833" s="28">
        <v>0.82599999999999996</v>
      </c>
      <c r="AF833" s="94">
        <f t="shared" si="206"/>
        <v>0.91424585631740718</v>
      </c>
      <c r="AG833" s="94">
        <f t="shared" si="192"/>
        <v>0.91439618611429463</v>
      </c>
      <c r="AH833" s="94">
        <f t="shared" si="193"/>
        <v>0.91437434919022542</v>
      </c>
      <c r="AI833" s="94">
        <f t="shared" si="194"/>
        <v>0.91447144074995057</v>
      </c>
      <c r="AJ833" s="94">
        <f t="shared" si="195"/>
        <v>0.91444635196522961</v>
      </c>
      <c r="AK833" s="94">
        <f t="shared" si="196"/>
        <v>0.9145169640800701</v>
      </c>
      <c r="AL833" s="94">
        <f t="shared" si="197"/>
        <v>0.91449240353754768</v>
      </c>
      <c r="AM833" s="94">
        <f t="shared" si="198"/>
        <v>0.91454746879108539</v>
      </c>
      <c r="AO833" s="28">
        <v>0.82599999999999996</v>
      </c>
      <c r="AP833" s="94">
        <f t="shared" si="207"/>
        <v>0.29050585722931632</v>
      </c>
      <c r="AQ833" s="94">
        <f t="shared" si="199"/>
        <v>0.34721358684950737</v>
      </c>
      <c r="AR833" s="94">
        <f t="shared" si="200"/>
        <v>0.40456510187068068</v>
      </c>
      <c r="AS833" s="94">
        <f t="shared" si="201"/>
        <v>0.46124362119955381</v>
      </c>
      <c r="AT833" s="94">
        <f t="shared" si="202"/>
        <v>0.51859430393627282</v>
      </c>
      <c r="AU833" s="94">
        <f t="shared" si="203"/>
        <v>0.57525811353195833</v>
      </c>
      <c r="AV833" s="94">
        <f t="shared" si="204"/>
        <v>0.6326096290007831</v>
      </c>
      <c r="AW833" s="94">
        <f t="shared" si="205"/>
        <v>0.68926472645783932</v>
      </c>
      <c r="AY833" s="28">
        <v>0.82599999999999996</v>
      </c>
      <c r="AZ833" s="34">
        <f>(((L833-VLOOKUP(AZ$6,Data!$N$4:$Y$11,Data!$W$1,FALSE)/1000)*VLOOKUP(AZ$6,Data!$N$4:$Y$11,Data!$P$1,FALSE)^1.5+VLOOKUP(AZ$6,Data!$N$4:$Y$11,Data!$W$1,FALSE)/1000*(Mannings_n_bot)^1.5)/L833)^0.67</f>
        <v>4.6675143823557849E-2</v>
      </c>
      <c r="BA833" s="34">
        <f>(((M833-VLOOKUP(BA$6,Data!$N$4:$Y$11,Data!$W$1,FALSE)/1000)*VLOOKUP(BA$6,Data!$N$4:$Y$11,Data!$P$1,FALSE)^1.5+VLOOKUP(BA$6,Data!$N$4:$Y$11,Data!$W$1,FALSE)/1000*(Mannings_n_bot)^1.5)/M833)^0.67</f>
        <v>4.651093766971915E-2</v>
      </c>
      <c r="BB833" s="34">
        <f>(((N833-VLOOKUP(BB$6,Data!$N$4:$Y$11,Data!$W$1,FALSE)/1000)*VLOOKUP(BB$6,Data!$N$4:$Y$11,Data!$P$1,FALSE)^1.5+VLOOKUP(BB$6,Data!$N$4:$Y$11,Data!$W$1,FALSE)/1000*(Mannings_n_bot)^1.5)/N833)^0.67</f>
        <v>4.6303933860074718E-2</v>
      </c>
      <c r="BC833" s="34">
        <f>(((O833-VLOOKUP(BC$6,Data!$N$4:$Y$11,Data!$W$1,FALSE)/1000)*VLOOKUP(BC$6,Data!$N$4:$Y$11,Data!$P$1,FALSE)^1.5+VLOOKUP(BC$6,Data!$N$4:$Y$11,Data!$W$1,FALSE)/1000*(Mannings_n_bot)^1.5)/O833)^0.67</f>
        <v>4.6060807718255374E-2</v>
      </c>
      <c r="BD833" s="34">
        <f>(((P833-VLOOKUP(BD$6,Data!$N$4:$Y$11,Data!$W$1,FALSE)/1000)*VLOOKUP(BD$6,Data!$N$4:$Y$11,Data!$P$1,FALSE)^1.5+VLOOKUP(BD$6,Data!$N$4:$Y$11,Data!$W$1,FALSE)/1000*(Mannings_n_bot)^1.5)/P833)^0.67</f>
        <v>4.5792787484778094E-2</v>
      </c>
      <c r="BE833" s="34">
        <f>(((Q833-VLOOKUP(BE$6,Data!$N$4:$Y$11,Data!$W$1,FALSE)/1000)*VLOOKUP(BE$6,Data!$N$4:$Y$11,Data!$P$1,FALSE)^1.5+VLOOKUP(BE$6,Data!$N$4:$Y$11,Data!$W$1,FALSE)/1000*(Mannings_n_bot)^1.5)/Q833)^0.67</f>
        <v>4.554737340518452E-2</v>
      </c>
      <c r="BF833" s="34">
        <f>(((R833-VLOOKUP(BF$6,Data!$N$4:$Y$11,Data!$W$1,FALSE)/1000)*VLOOKUP(BF$6,Data!$N$4:$Y$11,Data!$P$1,FALSE)^1.5+VLOOKUP(BF$6,Data!$N$4:$Y$11,Data!$W$1,FALSE)/1000*(Mannings_n_bot)^1.5)/R833)^0.67</f>
        <v>4.5386823622651326E-2</v>
      </c>
      <c r="BG833" s="34">
        <f>(((S833-VLOOKUP(BG$6,Data!$N$4:$Y$11,Data!$W$1,FALSE)/1000)*VLOOKUP(BG$6,Data!$N$4:$Y$11,Data!$P$1,FALSE)^1.5+VLOOKUP(BG$6,Data!$N$4:$Y$11,Data!$W$1,FALSE)/1000*(Mannings_n_bot)^1.5)/S833)^0.67</f>
        <v>4.5246910883523055E-2</v>
      </c>
    </row>
    <row r="834" spans="1:59" x14ac:dyDescent="0.25">
      <c r="A834" s="28">
        <v>0.82699999999999996</v>
      </c>
      <c r="B834" s="94">
        <v>0.8874810734242794</v>
      </c>
      <c r="C834" s="94">
        <v>1.2735202728626087</v>
      </c>
      <c r="D834" s="94">
        <v>1.7278351834570638</v>
      </c>
      <c r="E834" s="94">
        <v>2.2525106525353911</v>
      </c>
      <c r="F834" s="94">
        <v>2.8453094041229146</v>
      </c>
      <c r="G834" s="94">
        <v>3.5086196829426202</v>
      </c>
      <c r="H834" s="94">
        <v>4.239901942015643</v>
      </c>
      <c r="I834" s="94">
        <v>5.0418464479977541</v>
      </c>
      <c r="K834" s="28">
        <v>0.82699999999999996</v>
      </c>
      <c r="L834" s="94">
        <v>3.0553133559341785</v>
      </c>
      <c r="M834" s="94">
        <v>3.6682643724769348</v>
      </c>
      <c r="N834" s="94">
        <v>4.271352198760801</v>
      </c>
      <c r="O834" s="94">
        <v>4.8841379085636341</v>
      </c>
      <c r="P834" s="94">
        <v>5.4872305480607899</v>
      </c>
      <c r="Q834" s="94">
        <v>6.0999314833711491</v>
      </c>
      <c r="R834" s="94">
        <v>6.7030342965951997</v>
      </c>
      <c r="S834" s="94">
        <v>7.3156843630208783</v>
      </c>
      <c r="U834" s="28">
        <v>0.82699999999999996</v>
      </c>
      <c r="V834" s="94">
        <v>0.87517223370063746</v>
      </c>
      <c r="W834" s="94">
        <v>1.0498073297190855</v>
      </c>
      <c r="X834" s="94">
        <v>1.2225619906596294</v>
      </c>
      <c r="Y834" s="94">
        <v>1.397146403987618</v>
      </c>
      <c r="Z834" s="94">
        <v>1.5699008821458635</v>
      </c>
      <c r="AA834" s="94">
        <v>1.7444595383748223</v>
      </c>
      <c r="AB834" s="94">
        <v>1.9172161927713194</v>
      </c>
      <c r="AC834" s="94">
        <v>2.0917594940853692</v>
      </c>
      <c r="AE834" s="28">
        <v>0.82699999999999996</v>
      </c>
      <c r="AF834" s="94">
        <f t="shared" si="206"/>
        <v>0.91496974393796759</v>
      </c>
      <c r="AG834" s="94">
        <f t="shared" si="192"/>
        <v>0.91511892798246797</v>
      </c>
      <c r="AH834" s="94">
        <f t="shared" si="193"/>
        <v>0.91509725747147308</v>
      </c>
      <c r="AI834" s="94">
        <f t="shared" si="194"/>
        <v>0.91519360917335346</v>
      </c>
      <c r="AJ834" s="94">
        <f t="shared" si="195"/>
        <v>0.91516871155808754</v>
      </c>
      <c r="AK834" s="94">
        <f t="shared" si="196"/>
        <v>0.9152387856504528</v>
      </c>
      <c r="AL834" s="94">
        <f t="shared" si="197"/>
        <v>0.91521441223700428</v>
      </c>
      <c r="AM834" s="94">
        <f t="shared" si="198"/>
        <v>0.91526905795467361</v>
      </c>
      <c r="AO834" s="28">
        <v>0.82699999999999996</v>
      </c>
      <c r="AP834" s="94">
        <f t="shared" si="207"/>
        <v>0.29047137561211861</v>
      </c>
      <c r="AQ834" s="94">
        <f t="shared" si="199"/>
        <v>0.34717243457637847</v>
      </c>
      <c r="AR834" s="94">
        <f t="shared" si="200"/>
        <v>0.40451714189205495</v>
      </c>
      <c r="AS834" s="94">
        <f t="shared" si="201"/>
        <v>0.46118899480416742</v>
      </c>
      <c r="AT834" s="94">
        <f t="shared" si="202"/>
        <v>0.51853286994264502</v>
      </c>
      <c r="AU834" s="94">
        <f t="shared" si="203"/>
        <v>0.57519001524974001</v>
      </c>
      <c r="AV834" s="94">
        <f t="shared" si="204"/>
        <v>0.63253472299392788</v>
      </c>
      <c r="AW834" s="94">
        <f t="shared" si="205"/>
        <v>0.68918315742039693</v>
      </c>
      <c r="AY834" s="28">
        <v>0.82699999999999996</v>
      </c>
      <c r="AZ834" s="34">
        <f>(((L834-VLOOKUP(AZ$6,Data!$N$4:$Y$11,Data!$W$1,FALSE)/1000)*VLOOKUP(AZ$6,Data!$N$4:$Y$11,Data!$P$1,FALSE)^1.5+VLOOKUP(AZ$6,Data!$N$4:$Y$11,Data!$W$1,FALSE)/1000*(Mannings_n_bot)^1.5)/L834)^0.67</f>
        <v>4.666319942916821E-2</v>
      </c>
      <c r="BA834" s="34">
        <f>(((M834-VLOOKUP(BA$6,Data!$N$4:$Y$11,Data!$W$1,FALSE)/1000)*VLOOKUP(BA$6,Data!$N$4:$Y$11,Data!$P$1,FALSE)^1.5+VLOOKUP(BA$6,Data!$N$4:$Y$11,Data!$W$1,FALSE)/1000*(Mannings_n_bot)^1.5)/M834)^0.67</f>
        <v>4.6498768094904504E-2</v>
      </c>
      <c r="BB834" s="34">
        <f>(((N834-VLOOKUP(BB$6,Data!$N$4:$Y$11,Data!$W$1,FALSE)/1000)*VLOOKUP(BB$6,Data!$N$4:$Y$11,Data!$P$1,FALSE)^1.5+VLOOKUP(BB$6,Data!$N$4:$Y$11,Data!$W$1,FALSE)/1000*(Mannings_n_bot)^1.5)/N834)^0.67</f>
        <v>4.6291558542473465E-2</v>
      </c>
      <c r="BC834" s="34">
        <f>(((O834-VLOOKUP(BC$6,Data!$N$4:$Y$11,Data!$W$1,FALSE)/1000)*VLOOKUP(BC$6,Data!$N$4:$Y$11,Data!$P$1,FALSE)^1.5+VLOOKUP(BC$6,Data!$N$4:$Y$11,Data!$W$1,FALSE)/1000*(Mannings_n_bot)^1.5)/O834)^0.67</f>
        <v>4.6048142377969163E-2</v>
      </c>
      <c r="BD834" s="34">
        <f>(((P834-VLOOKUP(BD$6,Data!$N$4:$Y$11,Data!$W$1,FALSE)/1000)*VLOOKUP(BD$6,Data!$N$4:$Y$11,Data!$P$1,FALSE)^1.5+VLOOKUP(BD$6,Data!$N$4:$Y$11,Data!$W$1,FALSE)/1000*(Mannings_n_bot)^1.5)/P834)^0.67</f>
        <v>4.5779852506279931E-2</v>
      </c>
      <c r="BE834" s="34">
        <f>(((Q834-VLOOKUP(BE$6,Data!$N$4:$Y$11,Data!$W$1,FALSE)/1000)*VLOOKUP(BE$6,Data!$N$4:$Y$11,Data!$P$1,FALSE)^1.5+VLOOKUP(BE$6,Data!$N$4:$Y$11,Data!$W$1,FALSE)/1000*(Mannings_n_bot)^1.5)/Q834)^0.67</f>
        <v>4.5534152845218646E-2</v>
      </c>
      <c r="BF834" s="34">
        <f>(((R834-VLOOKUP(BF$6,Data!$N$4:$Y$11,Data!$W$1,FALSE)/1000)*VLOOKUP(BF$6,Data!$N$4:$Y$11,Data!$P$1,FALSE)^1.5+VLOOKUP(BF$6,Data!$N$4:$Y$11,Data!$W$1,FALSE)/1000*(Mannings_n_bot)^1.5)/R834)^0.67</f>
        <v>4.5373444384661989E-2</v>
      </c>
      <c r="BG834" s="34">
        <f>(((S834-VLOOKUP(BG$6,Data!$N$4:$Y$11,Data!$W$1,FALSE)/1000)*VLOOKUP(BG$6,Data!$N$4:$Y$11,Data!$P$1,FALSE)^1.5+VLOOKUP(BG$6,Data!$N$4:$Y$11,Data!$W$1,FALSE)/1000*(Mannings_n_bot)^1.5)/S834)^0.67</f>
        <v>4.5233361318597794E-2</v>
      </c>
    </row>
    <row r="835" spans="1:59" x14ac:dyDescent="0.25">
      <c r="A835" s="28">
        <v>0.82799999999999996</v>
      </c>
      <c r="B835" s="94">
        <v>0.88818138979260974</v>
      </c>
      <c r="C835" s="94">
        <v>1.2745234582007201</v>
      </c>
      <c r="D835" s="94">
        <v>1.7291965907111932</v>
      </c>
      <c r="E835" s="94">
        <v>2.2542834594749697</v>
      </c>
      <c r="F835" s="94">
        <v>2.8475494197165974</v>
      </c>
      <c r="G835" s="94">
        <v>3.5113796281886303</v>
      </c>
      <c r="H835" s="94">
        <v>4.2432380823293876</v>
      </c>
      <c r="I835" s="94">
        <v>5.0458110476476277</v>
      </c>
      <c r="K835" s="28">
        <v>0.82799999999999996</v>
      </c>
      <c r="L835" s="94">
        <v>3.0581001988101724</v>
      </c>
      <c r="M835" s="94">
        <v>3.6716045985874235</v>
      </c>
      <c r="N835" s="94">
        <v>4.2752425474037663</v>
      </c>
      <c r="O835" s="94">
        <v>4.8885814660300984</v>
      </c>
      <c r="P835" s="94">
        <v>5.4922242235368461</v>
      </c>
      <c r="Q835" s="94">
        <v>6.1054782796108906</v>
      </c>
      <c r="R835" s="94">
        <v>6.7091312161129553</v>
      </c>
      <c r="S835" s="94">
        <v>7.3223343510543391</v>
      </c>
      <c r="U835" s="28">
        <v>0.82799999999999996</v>
      </c>
      <c r="V835" s="94">
        <v>0.87289221101636039</v>
      </c>
      <c r="W835" s="94">
        <v>1.0470696370826553</v>
      </c>
      <c r="X835" s="94">
        <v>1.2193742463698851</v>
      </c>
      <c r="Y835" s="94">
        <v>1.3935011088031029</v>
      </c>
      <c r="Z835" s="94">
        <v>1.5658055318547885</v>
      </c>
      <c r="AA835" s="94">
        <v>1.7399066982690272</v>
      </c>
      <c r="AB835" s="94">
        <v>1.9122132902327309</v>
      </c>
      <c r="AC835" s="94">
        <v>2.0862991383920506</v>
      </c>
      <c r="AE835" s="28">
        <v>0.82799999999999996</v>
      </c>
      <c r="AF835" s="94">
        <f t="shared" si="206"/>
        <v>0.91569175177272</v>
      </c>
      <c r="AG835" s="94">
        <f t="shared" si="192"/>
        <v>0.91583979117620162</v>
      </c>
      <c r="AH835" s="94">
        <f t="shared" si="193"/>
        <v>0.91581828691715383</v>
      </c>
      <c r="AI835" s="94">
        <f t="shared" si="194"/>
        <v>0.91591389947678636</v>
      </c>
      <c r="AJ835" s="94">
        <f t="shared" si="195"/>
        <v>0.91588919284626324</v>
      </c>
      <c r="AK835" s="94">
        <f t="shared" si="196"/>
        <v>0.91595872943566858</v>
      </c>
      <c r="AL835" s="94">
        <f t="shared" si="197"/>
        <v>0.91593454297071941</v>
      </c>
      <c r="AM835" s="94">
        <f t="shared" si="198"/>
        <v>0.91598876955718556</v>
      </c>
      <c r="AO835" s="28">
        <v>0.82799999999999996</v>
      </c>
      <c r="AP835" s="94">
        <f t="shared" si="207"/>
        <v>0.29043567314706631</v>
      </c>
      <c r="AQ835" s="94">
        <f t="shared" si="199"/>
        <v>0.34712982402600417</v>
      </c>
      <c r="AR835" s="94">
        <f t="shared" si="200"/>
        <v>0.40446748261365556</v>
      </c>
      <c r="AS835" s="94">
        <f t="shared" si="201"/>
        <v>0.46113243179838426</v>
      </c>
      <c r="AT835" s="94">
        <f t="shared" si="202"/>
        <v>0.51846925832224156</v>
      </c>
      <c r="AU835" s="94">
        <f t="shared" si="203"/>
        <v>0.57511950208959139</v>
      </c>
      <c r="AV835" s="94">
        <f t="shared" si="204"/>
        <v>0.6324571610909373</v>
      </c>
      <c r="AW835" s="94">
        <f t="shared" si="205"/>
        <v>0.68909869527073475</v>
      </c>
      <c r="AY835" s="28">
        <v>0.82799999999999996</v>
      </c>
      <c r="AZ835" s="34">
        <f>(((L835-VLOOKUP(AZ$6,Data!$N$4:$Y$11,Data!$W$1,FALSE)/1000)*VLOOKUP(AZ$6,Data!$N$4:$Y$11,Data!$P$1,FALSE)^1.5+VLOOKUP(AZ$6,Data!$N$4:$Y$11,Data!$W$1,FALSE)/1000*(Mannings_n_bot)^1.5)/L835)^0.67</f>
        <v>4.665124422714928E-2</v>
      </c>
      <c r="BA835" s="34">
        <f>(((M835-VLOOKUP(BA$6,Data!$N$4:$Y$11,Data!$W$1,FALSE)/1000)*VLOOKUP(BA$6,Data!$N$4:$Y$11,Data!$P$1,FALSE)^1.5+VLOOKUP(BA$6,Data!$N$4:$Y$11,Data!$W$1,FALSE)/1000*(Mannings_n_bot)^1.5)/M835)^0.67</f>
        <v>4.6486587404824302E-2</v>
      </c>
      <c r="BB835" s="34">
        <f>(((N835-VLOOKUP(BB$6,Data!$N$4:$Y$11,Data!$W$1,FALSE)/1000)*VLOOKUP(BB$6,Data!$N$4:$Y$11,Data!$P$1,FALSE)^1.5+VLOOKUP(BB$6,Data!$N$4:$Y$11,Data!$W$1,FALSE)/1000*(Mannings_n_bot)^1.5)/N835)^0.67</f>
        <v>4.6279171897674012E-2</v>
      </c>
      <c r="BC835" s="34">
        <f>(((O835-VLOOKUP(BC$6,Data!$N$4:$Y$11,Data!$W$1,FALSE)/1000)*VLOOKUP(BC$6,Data!$N$4:$Y$11,Data!$P$1,FALSE)^1.5+VLOOKUP(BC$6,Data!$N$4:$Y$11,Data!$W$1,FALSE)/1000*(Mannings_n_bot)^1.5)/O835)^0.67</f>
        <v>4.6035465350091245E-2</v>
      </c>
      <c r="BD835" s="34">
        <f>(((P835-VLOOKUP(BD$6,Data!$N$4:$Y$11,Data!$W$1,FALSE)/1000)*VLOOKUP(BD$6,Data!$N$4:$Y$11,Data!$P$1,FALSE)^1.5+VLOOKUP(BD$6,Data!$N$4:$Y$11,Data!$W$1,FALSE)/1000*(Mannings_n_bot)^1.5)/P835)^0.67</f>
        <v>4.5766905555855927E-2</v>
      </c>
      <c r="BE835" s="34">
        <f>(((Q835-VLOOKUP(BE$6,Data!$N$4:$Y$11,Data!$W$1,FALSE)/1000)*VLOOKUP(BE$6,Data!$N$4:$Y$11,Data!$P$1,FALSE)^1.5+VLOOKUP(BE$6,Data!$N$4:$Y$11,Data!$W$1,FALSE)/1000*(Mannings_n_bot)^1.5)/Q835)^0.67</f>
        <v>4.5520919962615009E-2</v>
      </c>
      <c r="BF835" s="34">
        <f>(((R835-VLOOKUP(BF$6,Data!$N$4:$Y$11,Data!$W$1,FALSE)/1000)*VLOOKUP(BF$6,Data!$N$4:$Y$11,Data!$P$1,FALSE)^1.5+VLOOKUP(BF$6,Data!$N$4:$Y$11,Data!$W$1,FALSE)/1000*(Mannings_n_bot)^1.5)/R835)^0.67</f>
        <v>4.536005265878941E-2</v>
      </c>
      <c r="BG835" s="34">
        <f>(((S835-VLOOKUP(BG$6,Data!$N$4:$Y$11,Data!$W$1,FALSE)/1000)*VLOOKUP(BG$6,Data!$N$4:$Y$11,Data!$P$1,FALSE)^1.5+VLOOKUP(BG$6,Data!$N$4:$Y$11,Data!$W$1,FALSE)/1000*(Mannings_n_bot)^1.5)/S835)^0.67</f>
        <v>4.521979904709799E-2</v>
      </c>
    </row>
    <row r="836" spans="1:59" x14ac:dyDescent="0.25">
      <c r="A836" s="28">
        <v>0.82899999999999996</v>
      </c>
      <c r="B836" s="94">
        <v>0.88887987573020477</v>
      </c>
      <c r="C836" s="94">
        <v>1.27552401890935</v>
      </c>
      <c r="D836" s="94">
        <v>1.7305544366319783</v>
      </c>
      <c r="E836" s="94">
        <v>2.2560516259320189</v>
      </c>
      <c r="F836" s="94">
        <v>2.8497835728346255</v>
      </c>
      <c r="G836" s="94">
        <v>3.5141323468618983</v>
      </c>
      <c r="H836" s="94">
        <v>4.246565488788753</v>
      </c>
      <c r="I836" s="94">
        <v>5.0497652643991255</v>
      </c>
      <c r="K836" s="28">
        <v>0.82899999999999996</v>
      </c>
      <c r="L836" s="94">
        <v>3.0608943448215791</v>
      </c>
      <c r="M836" s="94">
        <v>3.6749535866658918</v>
      </c>
      <c r="N836" s="94">
        <v>4.2791430996107698</v>
      </c>
      <c r="O836" s="94">
        <v>4.893036685469581</v>
      </c>
      <c r="P836" s="94">
        <v>5.4972310025840212</v>
      </c>
      <c r="Q836" s="94">
        <v>6.1110396376149874</v>
      </c>
      <c r="R836" s="94">
        <v>6.7152441390133832</v>
      </c>
      <c r="S836" s="94">
        <v>7.3290018005348845</v>
      </c>
      <c r="U836" s="28">
        <v>0.82899999999999996</v>
      </c>
      <c r="V836" s="94">
        <v>0.87060326756238327</v>
      </c>
      <c r="W836" s="94">
        <v>1.0443212609039858</v>
      </c>
      <c r="X836" s="94">
        <v>1.2161740575366731</v>
      </c>
      <c r="Y836" s="94">
        <v>1.3898416068942478</v>
      </c>
      <c r="Z836" s="94">
        <v>1.5616942138664833</v>
      </c>
      <c r="AA836" s="94">
        <v>1.7353361285819888</v>
      </c>
      <c r="AB836" s="94">
        <v>1.9071908971295333</v>
      </c>
      <c r="AC836" s="94">
        <v>2.0808175304254291</v>
      </c>
      <c r="AE836" s="28">
        <v>0.82899999999999996</v>
      </c>
      <c r="AF836" s="94">
        <f t="shared" si="206"/>
        <v>0.9164118724813225</v>
      </c>
      <c r="AG836" s="94">
        <f t="shared" si="192"/>
        <v>0.91655876837866468</v>
      </c>
      <c r="AH836" s="94">
        <f t="shared" si="193"/>
        <v>0.91653743020702072</v>
      </c>
      <c r="AI836" s="94">
        <f t="shared" si="194"/>
        <v>0.91663230435519383</v>
      </c>
      <c r="AJ836" s="94">
        <f t="shared" si="195"/>
        <v>0.91660778852077462</v>
      </c>
      <c r="AK836" s="94">
        <f t="shared" si="196"/>
        <v>0.91667678813778652</v>
      </c>
      <c r="AL836" s="94">
        <f t="shared" si="197"/>
        <v>0.91665278843691855</v>
      </c>
      <c r="AM836" s="94">
        <f t="shared" si="198"/>
        <v>0.91670659630546525</v>
      </c>
      <c r="AO836" s="28">
        <v>0.82899999999999996</v>
      </c>
      <c r="AP836" s="94">
        <f t="shared" si="207"/>
        <v>0.29039874480934363</v>
      </c>
      <c r="AQ836" s="94">
        <f t="shared" si="199"/>
        <v>0.34708574920168483</v>
      </c>
      <c r="AR836" s="94">
        <f t="shared" si="200"/>
        <v>0.40441611704674923</v>
      </c>
      <c r="AS836" s="94">
        <f t="shared" si="201"/>
        <v>0.46107392422207177</v>
      </c>
      <c r="AT836" s="94">
        <f t="shared" si="202"/>
        <v>0.51840346012293459</v>
      </c>
      <c r="AU836" s="94">
        <f t="shared" si="203"/>
        <v>0.57504656412822608</v>
      </c>
      <c r="AV836" s="94">
        <f t="shared" si="204"/>
        <v>0.63237693237652959</v>
      </c>
      <c r="AW836" s="94">
        <f t="shared" si="205"/>
        <v>0.68901132812255339</v>
      </c>
      <c r="AY836" s="28">
        <v>0.82899999999999996</v>
      </c>
      <c r="AZ836" s="34">
        <f>(((L836-VLOOKUP(AZ$6,Data!$N$4:$Y$11,Data!$W$1,FALSE)/1000)*VLOOKUP(AZ$6,Data!$N$4:$Y$11,Data!$P$1,FALSE)^1.5+VLOOKUP(AZ$6,Data!$N$4:$Y$11,Data!$W$1,FALSE)/1000*(Mannings_n_bot)^1.5)/L836)^0.67</f>
        <v>4.6639278039898799E-2</v>
      </c>
      <c r="BA836" s="34">
        <f>(((M836-VLOOKUP(BA$6,Data!$N$4:$Y$11,Data!$W$1,FALSE)/1000)*VLOOKUP(BA$6,Data!$N$4:$Y$11,Data!$P$1,FALSE)^1.5+VLOOKUP(BA$6,Data!$N$4:$Y$11,Data!$W$1,FALSE)/1000*(Mannings_n_bot)^1.5)/M836)^0.67</f>
        <v>4.6474395418337353E-2</v>
      </c>
      <c r="BB836" s="34">
        <f>(((N836-VLOOKUP(BB$6,Data!$N$4:$Y$11,Data!$W$1,FALSE)/1000)*VLOOKUP(BB$6,Data!$N$4:$Y$11,Data!$P$1,FALSE)^1.5+VLOOKUP(BB$6,Data!$N$4:$Y$11,Data!$W$1,FALSE)/1000*(Mannings_n_bot)^1.5)/N836)^0.67</f>
        <v>4.6266773741365695E-2</v>
      </c>
      <c r="BC836" s="34">
        <f>(((O836-VLOOKUP(BC$6,Data!$N$4:$Y$11,Data!$W$1,FALSE)/1000)*VLOOKUP(BC$6,Data!$N$4:$Y$11,Data!$P$1,FALSE)^1.5+VLOOKUP(BC$6,Data!$N$4:$Y$11,Data!$W$1,FALSE)/1000*(Mannings_n_bot)^1.5)/O836)^0.67</f>
        <v>4.6022776445773621E-2</v>
      </c>
      <c r="BD836" s="34">
        <f>(((P836-VLOOKUP(BD$6,Data!$N$4:$Y$11,Data!$W$1,FALSE)/1000)*VLOOKUP(BD$6,Data!$N$4:$Y$11,Data!$P$1,FALSE)^1.5+VLOOKUP(BD$6,Data!$N$4:$Y$11,Data!$W$1,FALSE)/1000*(Mannings_n_bot)^1.5)/P836)^0.67</f>
        <v>4.5753946440483424E-2</v>
      </c>
      <c r="BE836" s="34">
        <f>(((Q836-VLOOKUP(BE$6,Data!$N$4:$Y$11,Data!$W$1,FALSE)/1000)*VLOOKUP(BE$6,Data!$N$4:$Y$11,Data!$P$1,FALSE)^1.5+VLOOKUP(BE$6,Data!$N$4:$Y$11,Data!$W$1,FALSE)/1000*(Mannings_n_bot)^1.5)/Q836)^0.67</f>
        <v>4.5507674559869829E-2</v>
      </c>
      <c r="BF836" s="34">
        <f>(((R836-VLOOKUP(BF$6,Data!$N$4:$Y$11,Data!$W$1,FALSE)/1000)*VLOOKUP(BF$6,Data!$N$4:$Y$11,Data!$P$1,FALSE)^1.5+VLOOKUP(BF$6,Data!$N$4:$Y$11,Data!$W$1,FALSE)/1000*(Mannings_n_bot)^1.5)/R836)^0.67</f>
        <v>4.5346648245066824E-2</v>
      </c>
      <c r="BG836" s="34">
        <f>(((S836-VLOOKUP(BG$6,Data!$N$4:$Y$11,Data!$W$1,FALSE)/1000)*VLOOKUP(BG$6,Data!$N$4:$Y$11,Data!$P$1,FALSE)^1.5+VLOOKUP(BG$6,Data!$N$4:$Y$11,Data!$W$1,FALSE)/1000*(Mannings_n_bot)^1.5)/S836)^0.67</f>
        <v>4.5206223866366781E-2</v>
      </c>
    </row>
    <row r="837" spans="1:59" x14ac:dyDescent="0.25">
      <c r="A837" s="28">
        <v>0.83</v>
      </c>
      <c r="B837" s="94">
        <v>0.88957652406112853</v>
      </c>
      <c r="C837" s="94">
        <v>1.2765219447257297</v>
      </c>
      <c r="D837" s="94">
        <v>1.7319087072886994</v>
      </c>
      <c r="E837" s="94">
        <v>2.257815133785114</v>
      </c>
      <c r="F837" s="94">
        <v>2.8520118405736197</v>
      </c>
      <c r="G837" s="94">
        <v>3.5168778107644698</v>
      </c>
      <c r="H837" s="94">
        <v>4.2498841272998265</v>
      </c>
      <c r="I837" s="94">
        <v>5.0537090577598986</v>
      </c>
      <c r="K837" s="28">
        <v>0.83</v>
      </c>
      <c r="L837" s="94">
        <v>3.0636958612032585</v>
      </c>
      <c r="M837" s="94">
        <v>3.6783114173336773</v>
      </c>
      <c r="N837" s="94">
        <v>4.2830539492751161</v>
      </c>
      <c r="O837" s="94">
        <v>4.8975036741578686</v>
      </c>
      <c r="P837" s="94">
        <v>5.5022510057500131</v>
      </c>
      <c r="Q837" s="94">
        <v>6.1166156913115923</v>
      </c>
      <c r="R837" s="94">
        <v>6.7213732124966867</v>
      </c>
      <c r="S837" s="94">
        <v>7.3356868720419746</v>
      </c>
      <c r="U837" s="28">
        <v>0.83</v>
      </c>
      <c r="V837" s="94">
        <v>0.86830533279046906</v>
      </c>
      <c r="W837" s="94">
        <v>1.041562116610899</v>
      </c>
      <c r="X837" s="94">
        <v>1.2129613256616647</v>
      </c>
      <c r="Y837" s="94">
        <v>1.3861677857432182</v>
      </c>
      <c r="Z837" s="94">
        <v>1.5575668017370379</v>
      </c>
      <c r="AA837" s="94">
        <v>1.7307476888525359</v>
      </c>
      <c r="AB837" s="94">
        <v>1.9021488590743239</v>
      </c>
      <c r="AC837" s="94">
        <v>2.0753145017821715</v>
      </c>
      <c r="AE837" s="28">
        <v>0.83</v>
      </c>
      <c r="AF837" s="94">
        <f t="shared" si="206"/>
        <v>0.91713009866557305</v>
      </c>
      <c r="AG837" s="94">
        <f t="shared" si="192"/>
        <v>0.9172758522152954</v>
      </c>
      <c r="AH837" s="94">
        <f t="shared" si="193"/>
        <v>0.91725467996307675</v>
      </c>
      <c r="AI837" s="94">
        <f t="shared" si="194"/>
        <v>0.91734881644585275</v>
      </c>
      <c r="AJ837" s="94">
        <f t="shared" si="195"/>
        <v>0.91732449121495152</v>
      </c>
      <c r="AK837" s="94">
        <f t="shared" si="196"/>
        <v>0.91739295440124691</v>
      </c>
      <c r="AL837" s="94">
        <f t="shared" si="197"/>
        <v>0.91736914127617675</v>
      </c>
      <c r="AM837" s="94">
        <f t="shared" si="198"/>
        <v>0.91742253084875469</v>
      </c>
      <c r="AO837" s="28">
        <v>0.83</v>
      </c>
      <c r="AP837" s="94">
        <f t="shared" si="207"/>
        <v>0.29036058550268423</v>
      </c>
      <c r="AQ837" s="94">
        <f t="shared" si="199"/>
        <v>0.34704020402140145</v>
      </c>
      <c r="AR837" s="94">
        <f t="shared" si="200"/>
        <v>0.4043630381031777</v>
      </c>
      <c r="AS837" s="94">
        <f t="shared" si="201"/>
        <v>0.46101346400181065</v>
      </c>
      <c r="AT837" s="94">
        <f t="shared" si="202"/>
        <v>0.51833546626520377</v>
      </c>
      <c r="AU837" s="94">
        <f t="shared" si="203"/>
        <v>0.57497119130110685</v>
      </c>
      <c r="AV837" s="94">
        <f t="shared" si="204"/>
        <v>0.63229402578006622</v>
      </c>
      <c r="AW837" s="94">
        <f t="shared" si="205"/>
        <v>0.68892104392034104</v>
      </c>
      <c r="AY837" s="28">
        <v>0.83</v>
      </c>
      <c r="AZ837" s="34">
        <f>(((L837-VLOOKUP(AZ$6,Data!$N$4:$Y$11,Data!$W$1,FALSE)/1000)*VLOOKUP(AZ$6,Data!$N$4:$Y$11,Data!$P$1,FALSE)^1.5+VLOOKUP(AZ$6,Data!$N$4:$Y$11,Data!$W$1,FALSE)/1000*(Mannings_n_bot)^1.5)/L837)^0.67</f>
        <v>4.6627300687370005E-2</v>
      </c>
      <c r="BA837" s="34">
        <f>(((M837-VLOOKUP(BA$6,Data!$N$4:$Y$11,Data!$W$1,FALSE)/1000)*VLOOKUP(BA$6,Data!$N$4:$Y$11,Data!$P$1,FALSE)^1.5+VLOOKUP(BA$6,Data!$N$4:$Y$11,Data!$W$1,FALSE)/1000*(Mannings_n_bot)^1.5)/M837)^0.67</f>
        <v>4.6462191951806023E-2</v>
      </c>
      <c r="BB837" s="34">
        <f>(((N837-VLOOKUP(BB$6,Data!$N$4:$Y$11,Data!$W$1,FALSE)/1000)*VLOOKUP(BB$6,Data!$N$4:$Y$11,Data!$P$1,FALSE)^1.5+VLOOKUP(BB$6,Data!$N$4:$Y$11,Data!$W$1,FALSE)/1000*(Mannings_n_bot)^1.5)/N837)^0.67</f>
        <v>4.6254363886697528E-2</v>
      </c>
      <c r="BC837" s="34">
        <f>(((O837-VLOOKUP(BC$6,Data!$N$4:$Y$11,Data!$W$1,FALSE)/1000)*VLOOKUP(BC$6,Data!$N$4:$Y$11,Data!$P$1,FALSE)^1.5+VLOOKUP(BC$6,Data!$N$4:$Y$11,Data!$W$1,FALSE)/1000*(Mannings_n_bot)^1.5)/O837)^0.67</f>
        <v>4.6010075473562839E-2</v>
      </c>
      <c r="BD837" s="34">
        <f>(((P837-VLOOKUP(BD$6,Data!$N$4:$Y$11,Data!$W$1,FALSE)/1000)*VLOOKUP(BD$6,Data!$N$4:$Y$11,Data!$P$1,FALSE)^1.5+VLOOKUP(BD$6,Data!$N$4:$Y$11,Data!$W$1,FALSE)/1000*(Mannings_n_bot)^1.5)/P837)^0.67</f>
        <v>4.5740974964476176E-2</v>
      </c>
      <c r="BE837" s="34">
        <f>(((Q837-VLOOKUP(BE$6,Data!$N$4:$Y$11,Data!$W$1,FALSE)/1000)*VLOOKUP(BE$6,Data!$N$4:$Y$11,Data!$P$1,FALSE)^1.5+VLOOKUP(BE$6,Data!$N$4:$Y$11,Data!$W$1,FALSE)/1000*(Mannings_n_bot)^1.5)/Q837)^0.67</f>
        <v>4.5494416436751721E-2</v>
      </c>
      <c r="BF837" s="34">
        <f>(((R837-VLOOKUP(BF$6,Data!$N$4:$Y$11,Data!$W$1,FALSE)/1000)*VLOOKUP(BF$6,Data!$N$4:$Y$11,Data!$P$1,FALSE)^1.5+VLOOKUP(BF$6,Data!$N$4:$Y$11,Data!$W$1,FALSE)/1000*(Mannings_n_bot)^1.5)/R837)^0.67</f>
        <v>4.5333230940765787E-2</v>
      </c>
      <c r="BG837" s="34">
        <f>(((S837-VLOOKUP(BG$6,Data!$N$4:$Y$11,Data!$W$1,FALSE)/1000)*VLOOKUP(BG$6,Data!$N$4:$Y$11,Data!$P$1,FALSE)^1.5+VLOOKUP(BG$6,Data!$N$4:$Y$11,Data!$W$1,FALSE)/1000*(Mannings_n_bot)^1.5)/S837)^0.67</f>
        <v>4.5192635570946875E-2</v>
      </c>
    </row>
    <row r="838" spans="1:59" x14ac:dyDescent="0.25">
      <c r="A838" s="28">
        <v>0.83099999999999996</v>
      </c>
      <c r="B838" s="94">
        <v>0.89027132755250737</v>
      </c>
      <c r="C838" s="94">
        <v>1.2775172253055791</v>
      </c>
      <c r="D838" s="94">
        <v>1.7332593886400116</v>
      </c>
      <c r="E838" s="94">
        <v>2.2595739647688351</v>
      </c>
      <c r="F838" s="94">
        <v>2.8542341998482352</v>
      </c>
      <c r="G838" s="94">
        <v>3.5196159914742626</v>
      </c>
      <c r="H838" s="94">
        <v>4.2531939634977487</v>
      </c>
      <c r="I838" s="94">
        <v>5.0576423869156777</v>
      </c>
      <c r="K838" s="28">
        <v>0.83099999999999996</v>
      </c>
      <c r="L838" s="94">
        <v>3.0665048161820887</v>
      </c>
      <c r="M838" s="94">
        <v>3.6816781724016883</v>
      </c>
      <c r="N838" s="94">
        <v>4.2869751916755083</v>
      </c>
      <c r="O838" s="94">
        <v>4.9019825409536466</v>
      </c>
      <c r="P838" s="94">
        <v>5.5072843553612314</v>
      </c>
      <c r="Q838" s="94">
        <v>6.1222065766050511</v>
      </c>
      <c r="R838" s="94">
        <v>6.727518585935079</v>
      </c>
      <c r="S838" s="94">
        <v>7.3423897285245294</v>
      </c>
      <c r="U838" s="28">
        <v>0.83099999999999996</v>
      </c>
      <c r="V838" s="94">
        <v>0.86599833512498225</v>
      </c>
      <c r="W838" s="94">
        <v>1.0387921183995683</v>
      </c>
      <c r="X838" s="94">
        <v>1.2097359508120749</v>
      </c>
      <c r="Y838" s="94">
        <v>1.3824795311935334</v>
      </c>
      <c r="Z838" s="94">
        <v>1.5534231671810923</v>
      </c>
      <c r="AA838" s="94">
        <v>1.7261412365738849</v>
      </c>
      <c r="AB838" s="94">
        <v>1.8970870194312852</v>
      </c>
      <c r="AC838" s="94">
        <v>2.0697898816063964</v>
      </c>
      <c r="AE838" s="28">
        <v>0.83099999999999996</v>
      </c>
      <c r="AF838" s="94">
        <f t="shared" si="206"/>
        <v>0.91784642286856843</v>
      </c>
      <c r="AG838" s="94">
        <f t="shared" si="192"/>
        <v>0.91799103525296022</v>
      </c>
      <c r="AH838" s="94">
        <f t="shared" si="193"/>
        <v>0.91797002874873501</v>
      </c>
      <c r="AI838" s="94">
        <f t="shared" si="194"/>
        <v>0.91806342832753496</v>
      </c>
      <c r="AJ838" s="94">
        <f t="shared" si="195"/>
        <v>0.91803929350359614</v>
      </c>
      <c r="AK838" s="94">
        <f t="shared" si="196"/>
        <v>0.91810722081202545</v>
      </c>
      <c r="AL838" s="94">
        <f t="shared" si="197"/>
        <v>0.91808359407058315</v>
      </c>
      <c r="AM838" s="94">
        <f t="shared" si="198"/>
        <v>0.91813656577785596</v>
      </c>
      <c r="AO838" s="28">
        <v>0.83099999999999996</v>
      </c>
      <c r="AP838" s="94">
        <f t="shared" si="207"/>
        <v>0.29032119005797874</v>
      </c>
      <c r="AQ838" s="94">
        <f t="shared" si="199"/>
        <v>0.34699318231615278</v>
      </c>
      <c r="AR838" s="94">
        <f t="shared" si="200"/>
        <v>0.40430823859341947</v>
      </c>
      <c r="AS838" s="94">
        <f t="shared" si="201"/>
        <v>0.46095104294868638</v>
      </c>
      <c r="AT838" s="94">
        <f t="shared" si="202"/>
        <v>0.51826526753965318</v>
      </c>
      <c r="AU838" s="94">
        <f t="shared" si="203"/>
        <v>0.57489337339969282</v>
      </c>
      <c r="AV838" s="94">
        <f t="shared" si="204"/>
        <v>0.63220843007252481</v>
      </c>
      <c r="AW838" s="94">
        <f t="shared" si="205"/>
        <v>0.68882783043607565</v>
      </c>
      <c r="AY838" s="28">
        <v>0.83099999999999996</v>
      </c>
      <c r="AZ838" s="34">
        <f>(((L838-VLOOKUP(AZ$6,Data!$N$4:$Y$11,Data!$W$1,FALSE)/1000)*VLOOKUP(AZ$6,Data!$N$4:$Y$11,Data!$P$1,FALSE)^1.5+VLOOKUP(AZ$6,Data!$N$4:$Y$11,Data!$W$1,FALSE)/1000*(Mannings_n_bot)^1.5)/L838)^0.67</f>
        <v>4.6615311987020382E-2</v>
      </c>
      <c r="BA838" s="34">
        <f>(((M838-VLOOKUP(BA$6,Data!$N$4:$Y$11,Data!$W$1,FALSE)/1000)*VLOOKUP(BA$6,Data!$N$4:$Y$11,Data!$P$1,FALSE)^1.5+VLOOKUP(BA$6,Data!$N$4:$Y$11,Data!$W$1,FALSE)/1000*(Mannings_n_bot)^1.5)/M838)^0.67</f>
        <v>4.6449976819043844E-2</v>
      </c>
      <c r="BB838" s="34">
        <f>(((N838-VLOOKUP(BB$6,Data!$N$4:$Y$11,Data!$W$1,FALSE)/1000)*VLOOKUP(BB$6,Data!$N$4:$Y$11,Data!$P$1,FALSE)^1.5+VLOOKUP(BB$6,Data!$N$4:$Y$11,Data!$W$1,FALSE)/1000*(Mannings_n_bot)^1.5)/N838)^0.67</f>
        <v>4.6241942144224758E-2</v>
      </c>
      <c r="BC838" s="34">
        <f>(((O838-VLOOKUP(BC$6,Data!$N$4:$Y$11,Data!$W$1,FALSE)/1000)*VLOOKUP(BC$6,Data!$N$4:$Y$11,Data!$P$1,FALSE)^1.5+VLOOKUP(BC$6,Data!$N$4:$Y$11,Data!$W$1,FALSE)/1000*(Mannings_n_bot)^1.5)/O838)^0.67</f>
        <v>4.5997362239345092E-2</v>
      </c>
      <c r="BD838" s="34">
        <f>(((P838-VLOOKUP(BD$6,Data!$N$4:$Y$11,Data!$W$1,FALSE)/1000)*VLOOKUP(BD$6,Data!$N$4:$Y$11,Data!$P$1,FALSE)^1.5+VLOOKUP(BD$6,Data!$N$4:$Y$11,Data!$W$1,FALSE)/1000*(Mannings_n_bot)^1.5)/P838)^0.67</f>
        <v>4.5727990929428371E-2</v>
      </c>
      <c r="BE838" s="34">
        <f>(((Q838-VLOOKUP(BE$6,Data!$N$4:$Y$11,Data!$W$1,FALSE)/1000)*VLOOKUP(BE$6,Data!$N$4:$Y$11,Data!$P$1,FALSE)^1.5+VLOOKUP(BE$6,Data!$N$4:$Y$11,Data!$W$1,FALSE)/1000*(Mannings_n_bot)^1.5)/Q838)^0.67</f>
        <v>4.5481145390244296E-2</v>
      </c>
      <c r="BF838" s="34">
        <f>(((R838-VLOOKUP(BF$6,Data!$N$4:$Y$11,Data!$W$1,FALSE)/1000)*VLOOKUP(BF$6,Data!$N$4:$Y$11,Data!$P$1,FALSE)^1.5+VLOOKUP(BF$6,Data!$N$4:$Y$11,Data!$W$1,FALSE)/1000*(Mannings_n_bot)^1.5)/R838)^0.67</f>
        <v>4.5319800540337921E-2</v>
      </c>
      <c r="BG838" s="34">
        <f>(((S838-VLOOKUP(BG$6,Data!$N$4:$Y$11,Data!$W$1,FALSE)/1000)*VLOOKUP(BG$6,Data!$N$4:$Y$11,Data!$P$1,FALSE)^1.5+VLOOKUP(BG$6,Data!$N$4:$Y$11,Data!$W$1,FALSE)/1000*(Mannings_n_bot)^1.5)/S838)^0.67</f>
        <v>4.5179033952521493E-2</v>
      </c>
    </row>
    <row r="839" spans="1:59" x14ac:dyDescent="0.25">
      <c r="A839" s="28">
        <v>0.83199999999999996</v>
      </c>
      <c r="B839" s="94">
        <v>0.89096427891370089</v>
      </c>
      <c r="C839" s="94">
        <v>1.2785098502219208</v>
      </c>
      <c r="D839" s="94">
        <v>1.7346064665323306</v>
      </c>
      <c r="E839" s="94">
        <v>2.2613281004716628</v>
      </c>
      <c r="F839" s="94">
        <v>2.8564506273885075</v>
      </c>
      <c r="G839" s="94">
        <v>3.5223468603417829</v>
      </c>
      <c r="H839" s="94">
        <v>4.2564949627427451</v>
      </c>
      <c r="I839" s="94">
        <v>5.0615652107255693</v>
      </c>
      <c r="K839" s="28">
        <v>0.83199999999999996</v>
      </c>
      <c r="L839" s="94">
        <v>3.0693212789976081</v>
      </c>
      <c r="M839" s="94">
        <v>3.685053934895159</v>
      </c>
      <c r="N839" s="94">
        <v>4.2909069235048705</v>
      </c>
      <c r="O839" s="94">
        <v>4.9064733963314184</v>
      </c>
      <c r="P839" s="94">
        <v>5.512331175559801</v>
      </c>
      <c r="Q839" s="94">
        <v>6.1278124314169817</v>
      </c>
      <c r="R839" s="94">
        <v>6.7336804109179536</v>
      </c>
      <c r="S839" s="94">
        <v>7.3491105353502029</v>
      </c>
      <c r="U839" s="28">
        <v>0.83199999999999996</v>
      </c>
      <c r="V839" s="94">
        <v>0.8636822019417294</v>
      </c>
      <c r="W839" s="94">
        <v>1.0360111792091573</v>
      </c>
      <c r="X839" s="94">
        <v>1.2064978315911246</v>
      </c>
      <c r="Y839" s="94">
        <v>1.3787767274163323</v>
      </c>
      <c r="Z839" s="94">
        <v>1.5492631800339245</v>
      </c>
      <c r="AA839" s="94">
        <v>1.7215166271515423</v>
      </c>
      <c r="AB839" s="94">
        <v>1.8920052192698988</v>
      </c>
      <c r="AC839" s="94">
        <v>2.0642434965391807</v>
      </c>
      <c r="AE839" s="28">
        <v>0.83199999999999996</v>
      </c>
      <c r="AF839" s="94">
        <f t="shared" si="206"/>
        <v>0.91856083757384921</v>
      </c>
      <c r="AG839" s="94">
        <f t="shared" si="192"/>
        <v>0.91870430999910102</v>
      </c>
      <c r="AH839" s="94">
        <f t="shared" si="193"/>
        <v>0.91868346906796461</v>
      </c>
      <c r="AI839" s="94">
        <f t="shared" si="194"/>
        <v>0.91877613251965218</v>
      </c>
      <c r="AJ839" s="94">
        <f t="shared" si="195"/>
        <v>0.9187521879021292</v>
      </c>
      <c r="AK839" s="94">
        <f t="shared" si="196"/>
        <v>0.91881957989677632</v>
      </c>
      <c r="AL839" s="94">
        <f t="shared" si="197"/>
        <v>0.9187961393428844</v>
      </c>
      <c r="AM839" s="94">
        <f t="shared" si="198"/>
        <v>0.91884869362427768</v>
      </c>
      <c r="AO839" s="28">
        <v>0.83199999999999996</v>
      </c>
      <c r="AP839" s="94">
        <f t="shared" si="207"/>
        <v>0.29028055323184537</v>
      </c>
      <c r="AQ839" s="94">
        <f t="shared" si="199"/>
        <v>0.34694467782824862</v>
      </c>
      <c r="AR839" s="94">
        <f t="shared" si="200"/>
        <v>0.40425171122460068</v>
      </c>
      <c r="AS839" s="94">
        <f t="shared" si="201"/>
        <v>0.46088665275602292</v>
      </c>
      <c r="AT839" s="94">
        <f t="shared" si="202"/>
        <v>0.51819285460446285</v>
      </c>
      <c r="AU839" s="94">
        <f t="shared" si="203"/>
        <v>0.57481310006861341</v>
      </c>
      <c r="AV839" s="94">
        <f t="shared" si="204"/>
        <v>0.63212013386339017</v>
      </c>
      <c r="AW839" s="94">
        <f t="shared" si="205"/>
        <v>0.68873167526583856</v>
      </c>
      <c r="AY839" s="28">
        <v>0.83199999999999996</v>
      </c>
      <c r="AZ839" s="34">
        <f>(((L839-VLOOKUP(AZ$6,Data!$N$4:$Y$11,Data!$W$1,FALSE)/1000)*VLOOKUP(AZ$6,Data!$N$4:$Y$11,Data!$P$1,FALSE)^1.5+VLOOKUP(AZ$6,Data!$N$4:$Y$11,Data!$W$1,FALSE)/1000*(Mannings_n_bot)^1.5)/L839)^0.67</f>
        <v>4.6603311753758585E-2</v>
      </c>
      <c r="BA839" s="34">
        <f>(((M839-VLOOKUP(BA$6,Data!$N$4:$Y$11,Data!$W$1,FALSE)/1000)*VLOOKUP(BA$6,Data!$N$4:$Y$11,Data!$P$1,FALSE)^1.5+VLOOKUP(BA$6,Data!$N$4:$Y$11,Data!$W$1,FALSE)/1000*(Mannings_n_bot)^1.5)/M839)^0.67</f>
        <v>4.6437749831261491E-2</v>
      </c>
      <c r="BB839" s="34">
        <f>(((N839-VLOOKUP(BB$6,Data!$N$4:$Y$11,Data!$W$1,FALSE)/1000)*VLOOKUP(BB$6,Data!$N$4:$Y$11,Data!$P$1,FALSE)^1.5+VLOOKUP(BB$6,Data!$N$4:$Y$11,Data!$W$1,FALSE)/1000*(Mannings_n_bot)^1.5)/N839)^0.67</f>
        <v>4.6229508321853879E-2</v>
      </c>
      <c r="BC839" s="34">
        <f>(((O839-VLOOKUP(BC$6,Data!$N$4:$Y$11,Data!$W$1,FALSE)/1000)*VLOOKUP(BC$6,Data!$N$4:$Y$11,Data!$P$1,FALSE)^1.5+VLOOKUP(BC$6,Data!$N$4:$Y$11,Data!$W$1,FALSE)/1000*(Mannings_n_bot)^1.5)/O839)^0.67</f>
        <v>4.5984636546290002E-2</v>
      </c>
      <c r="BD839" s="34">
        <f>(((P839-VLOOKUP(BD$6,Data!$N$4:$Y$11,Data!$W$1,FALSE)/1000)*VLOOKUP(BD$6,Data!$N$4:$Y$11,Data!$P$1,FALSE)^1.5+VLOOKUP(BD$6,Data!$N$4:$Y$11,Data!$W$1,FALSE)/1000*(Mannings_n_bot)^1.5)/P839)^0.67</f>
        <v>4.5714994134156972E-2</v>
      </c>
      <c r="BE839" s="34">
        <f>(((Q839-VLOOKUP(BE$6,Data!$N$4:$Y$11,Data!$W$1,FALSE)/1000)*VLOOKUP(BE$6,Data!$N$4:$Y$11,Data!$P$1,FALSE)^1.5+VLOOKUP(BE$6,Data!$N$4:$Y$11,Data!$W$1,FALSE)/1000*(Mannings_n_bot)^1.5)/Q839)^0.67</f>
        <v>4.5467861214487044E-2</v>
      </c>
      <c r="BF839" s="34">
        <f>(((R839-VLOOKUP(BF$6,Data!$N$4:$Y$11,Data!$W$1,FALSE)/1000)*VLOOKUP(BF$6,Data!$N$4:$Y$11,Data!$P$1,FALSE)^1.5+VLOOKUP(BF$6,Data!$N$4:$Y$11,Data!$W$1,FALSE)/1000*(Mannings_n_bot)^1.5)/R839)^0.67</f>
        <v>4.5306356835355381E-2</v>
      </c>
      <c r="BG839" s="34">
        <f>(((S839-VLOOKUP(BG$6,Data!$N$4:$Y$11,Data!$W$1,FALSE)/1000)*VLOOKUP(BG$6,Data!$N$4:$Y$11,Data!$P$1,FALSE)^1.5+VLOOKUP(BG$6,Data!$N$4:$Y$11,Data!$W$1,FALSE)/1000*(Mannings_n_bot)^1.5)/S839)^0.67</f>
        <v>4.5165418799853967E-2</v>
      </c>
    </row>
    <row r="840" spans="1:59" x14ac:dyDescent="0.25">
      <c r="A840" s="28">
        <v>0.83299999999999996</v>
      </c>
      <c r="B840" s="94">
        <v>0.89165537079544988</v>
      </c>
      <c r="C840" s="94">
        <v>1.2794998089638614</v>
      </c>
      <c r="D840" s="94">
        <v>1.7359499266981817</v>
      </c>
      <c r="E840" s="94">
        <v>2.2630775223338349</v>
      </c>
      <c r="F840" s="94">
        <v>2.8586610997371396</v>
      </c>
      <c r="G840" s="94">
        <v>3.5250703884867947</v>
      </c>
      <c r="H840" s="94">
        <v>4.2597870901160961</v>
      </c>
      <c r="I840" s="94">
        <v>5.0654774877172715</v>
      </c>
      <c r="K840" s="28">
        <v>0.83299999999999996</v>
      </c>
      <c r="L840" s="94">
        <v>3.0721453199231874</v>
      </c>
      <c r="M840" s="94">
        <v>3.6884387890790391</v>
      </c>
      <c r="N840" s="94">
        <v>4.2948492428999163</v>
      </c>
      <c r="O840" s="94">
        <v>4.9109763524153047</v>
      </c>
      <c r="P840" s="94">
        <v>5.5173915923415464</v>
      </c>
      <c r="Q840" s="94">
        <v>6.1334333957284981</v>
      </c>
      <c r="R840" s="94">
        <v>6.7398588412982727</v>
      </c>
      <c r="S840" s="94">
        <v>7.3558494603559907</v>
      </c>
      <c r="U840" s="28">
        <v>0.83299999999999996</v>
      </c>
      <c r="V840" s="94">
        <v>0.86135685954625718</v>
      </c>
      <c r="W840" s="94">
        <v>1.0332192106957918</v>
      </c>
      <c r="X840" s="94">
        <v>1.2032468651077286</v>
      </c>
      <c r="Y840" s="94">
        <v>1.3750592568757358</v>
      </c>
      <c r="Z840" s="94">
        <v>1.5450867082125246</v>
      </c>
      <c r="AA840" s="94">
        <v>1.7168737138600469</v>
      </c>
      <c r="AB840" s="94">
        <v>1.8869032973174129</v>
      </c>
      <c r="AC840" s="94">
        <v>2.0586751706667101</v>
      </c>
      <c r="AE840" s="28">
        <v>0.83299999999999996</v>
      </c>
      <c r="AF840" s="94">
        <f t="shared" si="206"/>
        <v>0.9192733352045217</v>
      </c>
      <c r="AG840" s="94">
        <f t="shared" ref="AG840:AG903" si="208">C840/C$1007</f>
        <v>0.91941566890086024</v>
      </c>
      <c r="AH840" s="94">
        <f t="shared" ref="AH840:AH903" si="209">D840/D$1007</f>
        <v>0.91939499336441555</v>
      </c>
      <c r="AI840" s="94">
        <f t="shared" ref="AI840:AI903" si="210">E840/E$1007</f>
        <v>0.91948692148138511</v>
      </c>
      <c r="AJ840" s="94">
        <f t="shared" ref="AJ840:AJ903" si="211">F840/F$1007</f>
        <v>0.91946316686571794</v>
      </c>
      <c r="AK840" s="94">
        <f t="shared" ref="AK840:AK903" si="212">G840/G$1007</f>
        <v>0.91953002412196372</v>
      </c>
      <c r="AL840" s="94">
        <f t="shared" ref="AL840:AL903" si="213">H840/H$1007</f>
        <v>0.91950676955561483</v>
      </c>
      <c r="AM840" s="94">
        <f t="shared" ref="AM840:AM903" si="214">I840/I$1007</f>
        <v>0.91955890685936637</v>
      </c>
      <c r="AO840" s="28">
        <v>0.83299999999999996</v>
      </c>
      <c r="AP840" s="94">
        <f t="shared" si="207"/>
        <v>0.29023866970516349</v>
      </c>
      <c r="AQ840" s="94">
        <f t="shared" ref="AQ840:AQ903" si="215">C840/M840</f>
        <v>0.34689468420955899</v>
      </c>
      <c r="AR840" s="94">
        <f t="shared" ref="AR840:AR903" si="216">D840/N840</f>
        <v>0.40419344859845524</v>
      </c>
      <c r="AS840" s="94">
        <f t="shared" ref="AS840:AS903" si="217">E840/O840</f>
        <v>0.46082028499705835</v>
      </c>
      <c r="AT840" s="94">
        <f t="shared" ref="AT840:AT903" si="218">F840/P840</f>
        <v>0.51811821798277358</v>
      </c>
      <c r="AU840" s="94">
        <f t="shared" ref="AU840:AU903" si="219">G840/Q840</f>
        <v>0.5747303608027694</v>
      </c>
      <c r="AV840" s="94">
        <f t="shared" ref="AV840:AV903" si="220">H840/R840</f>
        <v>0.63202912559746582</v>
      </c>
      <c r="AW840" s="94">
        <f t="shared" ref="AW840:AW903" si="221">I840/S840</f>
        <v>0.68863256582634369</v>
      </c>
      <c r="AY840" s="28">
        <v>0.83299999999999996</v>
      </c>
      <c r="AZ840" s="34">
        <f>(((L840-VLOOKUP(AZ$6,Data!$N$4:$Y$11,Data!$W$1,FALSE)/1000)*VLOOKUP(AZ$6,Data!$N$4:$Y$11,Data!$P$1,FALSE)^1.5+VLOOKUP(AZ$6,Data!$N$4:$Y$11,Data!$W$1,FALSE)/1000*(Mannings_n_bot)^1.5)/L840)^0.67</f>
        <v>4.6591299799890233E-2</v>
      </c>
      <c r="BA840" s="34">
        <f>(((M840-VLOOKUP(BA$6,Data!$N$4:$Y$11,Data!$W$1,FALSE)/1000)*VLOOKUP(BA$6,Data!$N$4:$Y$11,Data!$P$1,FALSE)^1.5+VLOOKUP(BA$6,Data!$N$4:$Y$11,Data!$W$1,FALSE)/1000*(Mannings_n_bot)^1.5)/M840)^0.67</f>
        <v>4.6425510797011335E-2</v>
      </c>
      <c r="BB840" s="34">
        <f>(((N840-VLOOKUP(BB$6,Data!$N$4:$Y$11,Data!$W$1,FALSE)/1000)*VLOOKUP(BB$6,Data!$N$4:$Y$11,Data!$P$1,FALSE)^1.5+VLOOKUP(BB$6,Data!$N$4:$Y$11,Data!$W$1,FALSE)/1000*(Mannings_n_bot)^1.5)/N840)^0.67</f>
        <v>4.6217062224786276E-2</v>
      </c>
      <c r="BC840" s="34">
        <f>(((O840-VLOOKUP(BC$6,Data!$N$4:$Y$11,Data!$W$1,FALSE)/1000)*VLOOKUP(BC$6,Data!$N$4:$Y$11,Data!$P$1,FALSE)^1.5+VLOOKUP(BC$6,Data!$N$4:$Y$11,Data!$W$1,FALSE)/1000*(Mannings_n_bot)^1.5)/O840)^0.67</f>
        <v>4.5971898194792617E-2</v>
      </c>
      <c r="BD840" s="34">
        <f>(((P840-VLOOKUP(BD$6,Data!$N$4:$Y$11,Data!$W$1,FALSE)/1000)*VLOOKUP(BD$6,Data!$N$4:$Y$11,Data!$P$1,FALSE)^1.5+VLOOKUP(BD$6,Data!$N$4:$Y$11,Data!$W$1,FALSE)/1000*(Mannings_n_bot)^1.5)/P840)^0.67</f>
        <v>4.5701984374642582E-2</v>
      </c>
      <c r="BE840" s="34">
        <f>(((Q840-VLOOKUP(BE$6,Data!$N$4:$Y$11,Data!$W$1,FALSE)/1000)*VLOOKUP(BE$6,Data!$N$4:$Y$11,Data!$P$1,FALSE)^1.5+VLOOKUP(BE$6,Data!$N$4:$Y$11,Data!$W$1,FALSE)/1000*(Mannings_n_bot)^1.5)/Q840)^0.67</f>
        <v>4.54545637007151E-2</v>
      </c>
      <c r="BF840" s="34">
        <f>(((R840-VLOOKUP(BF$6,Data!$N$4:$Y$11,Data!$W$1,FALSE)/1000)*VLOOKUP(BF$6,Data!$N$4:$Y$11,Data!$P$1,FALSE)^1.5+VLOOKUP(BF$6,Data!$N$4:$Y$11,Data!$W$1,FALSE)/1000*(Mannings_n_bot)^1.5)/R840)^0.67</f>
        <v>4.5292899614449336E-2</v>
      </c>
      <c r="BG840" s="34">
        <f>(((S840-VLOOKUP(BG$6,Data!$N$4:$Y$11,Data!$W$1,FALSE)/1000)*VLOOKUP(BG$6,Data!$N$4:$Y$11,Data!$P$1,FALSE)^1.5+VLOOKUP(BG$6,Data!$N$4:$Y$11,Data!$W$1,FALSE)/1000*(Mannings_n_bot)^1.5)/S840)^0.67</f>
        <v>4.515178989872546E-2</v>
      </c>
    </row>
    <row r="841" spans="1:59" x14ac:dyDescent="0.25">
      <c r="A841" s="28">
        <v>0.83399999999999996</v>
      </c>
      <c r="B841" s="94">
        <v>0.89234459578901237</v>
      </c>
      <c r="C841" s="94">
        <v>1.2804870909353532</v>
      </c>
      <c r="D841" s="94">
        <v>1.7372897547545152</v>
      </c>
      <c r="E841" s="94">
        <v>2.2648222116451509</v>
      </c>
      <c r="F841" s="94">
        <v>2.8608655932467295</v>
      </c>
      <c r="G841" s="94">
        <v>3.5277865467949034</v>
      </c>
      <c r="H841" s="94">
        <v>4.2630703104160075</v>
      </c>
      <c r="I841" s="94">
        <v>5.0693791760821512</v>
      </c>
      <c r="K841" s="28">
        <v>0.83399999999999996</v>
      </c>
      <c r="L841" s="94">
        <v>3.0749770102877938</v>
      </c>
      <c r="M841" s="94">
        <v>3.6918328204840929</v>
      </c>
      <c r="N841" s="94">
        <v>4.2988022494715441</v>
      </c>
      <c r="O841" s="94">
        <v>4.9154915230137624</v>
      </c>
      <c r="P841" s="94">
        <v>5.5224657335949869</v>
      </c>
      <c r="Q841" s="94">
        <v>6.1390696116235342</v>
      </c>
      <c r="R841" s="94">
        <v>6.7460540332401848</v>
      </c>
      <c r="S841" s="94">
        <v>7.3626066739001761</v>
      </c>
      <c r="U841" s="28">
        <v>0.83399999999999996</v>
      </c>
      <c r="V841" s="94">
        <v>0.85902223315154547</v>
      </c>
      <c r="W841" s="94">
        <v>1.0304161232058251</v>
      </c>
      <c r="X841" s="94">
        <v>1.1999829469453607</v>
      </c>
      <c r="Y841" s="94">
        <v>1.3713270002932831</v>
      </c>
      <c r="Z841" s="94">
        <v>1.5408936176756329</v>
      </c>
      <c r="AA841" s="94">
        <v>1.7122123477985789</v>
      </c>
      <c r="AB841" s="94">
        <v>1.8817810899100473</v>
      </c>
      <c r="AC841" s="94">
        <v>2.0530847254670621</v>
      </c>
      <c r="AE841" s="28">
        <v>0.83399999999999996</v>
      </c>
      <c r="AF841" s="94">
        <f t="shared" ref="AF841:AF904" si="222">B841/B$1007</f>
        <v>0.91998390812236697</v>
      </c>
      <c r="AG841" s="94">
        <f t="shared" si="208"/>
        <v>0.92012510434419015</v>
      </c>
      <c r="AH841" s="94">
        <f t="shared" si="209"/>
        <v>0.92010459402052724</v>
      </c>
      <c r="AI841" s="94">
        <f t="shared" si="210"/>
        <v>0.92019578761079157</v>
      </c>
      <c r="AJ841" s="94">
        <f t="shared" si="211"/>
        <v>0.92017222278838351</v>
      </c>
      <c r="AK841" s="94">
        <f t="shared" si="212"/>
        <v>0.92023854589297049</v>
      </c>
      <c r="AL841" s="94">
        <f t="shared" si="213"/>
        <v>0.92021547711020502</v>
      </c>
      <c r="AM841" s="94">
        <f t="shared" si="214"/>
        <v>0.92026719789341294</v>
      </c>
      <c r="AO841" s="28">
        <v>0.83399999999999996</v>
      </c>
      <c r="AP841" s="94">
        <f t="shared" ref="AP841:AP904" si="223">B841/L841</f>
        <v>0.2901955340815689</v>
      </c>
      <c r="AQ841" s="94">
        <f t="shared" si="215"/>
        <v>0.34684319501971622</v>
      </c>
      <c r="AR841" s="94">
        <f t="shared" si="216"/>
        <v>0.40413344320922923</v>
      </c>
      <c r="AS841" s="94">
        <f t="shared" si="217"/>
        <v>0.46075193112255719</v>
      </c>
      <c r="AT841" s="94">
        <f t="shared" si="218"/>
        <v>0.51804134806000468</v>
      </c>
      <c r="AU841" s="94">
        <f t="shared" si="219"/>
        <v>0.57464514494435703</v>
      </c>
      <c r="AV841" s="94">
        <f t="shared" si="220"/>
        <v>0.63193539355160189</v>
      </c>
      <c r="AW841" s="94">
        <f t="shared" si="221"/>
        <v>0.68853048935137007</v>
      </c>
      <c r="AY841" s="28">
        <v>0.83399999999999996</v>
      </c>
      <c r="AZ841" s="34">
        <f>(((L841-VLOOKUP(AZ$6,Data!$N$4:$Y$11,Data!$W$1,FALSE)/1000)*VLOOKUP(AZ$6,Data!$N$4:$Y$11,Data!$P$1,FALSE)^1.5+VLOOKUP(AZ$6,Data!$N$4:$Y$11,Data!$W$1,FALSE)/1000*(Mannings_n_bot)^1.5)/L841)^0.67</f>
        <v>4.6579275935062114E-2</v>
      </c>
      <c r="BA841" s="34">
        <f>(((M841-VLOOKUP(BA$6,Data!$N$4:$Y$11,Data!$W$1,FALSE)/1000)*VLOOKUP(BA$6,Data!$N$4:$Y$11,Data!$P$1,FALSE)^1.5+VLOOKUP(BA$6,Data!$N$4:$Y$11,Data!$W$1,FALSE)/1000*(Mannings_n_bot)^1.5)/M841)^0.67</f>
        <v>4.6413259522130421E-2</v>
      </c>
      <c r="BB841" s="34">
        <f>(((N841-VLOOKUP(BB$6,Data!$N$4:$Y$11,Data!$W$1,FALSE)/1000)*VLOOKUP(BB$6,Data!$N$4:$Y$11,Data!$P$1,FALSE)^1.5+VLOOKUP(BB$6,Data!$N$4:$Y$11,Data!$W$1,FALSE)/1000*(Mannings_n_bot)^1.5)/N841)^0.67</f>
        <v>4.6204603655460259E-2</v>
      </c>
      <c r="BC841" s="34">
        <f>(((O841-VLOOKUP(BC$6,Data!$N$4:$Y$11,Data!$W$1,FALSE)/1000)*VLOOKUP(BC$6,Data!$N$4:$Y$11,Data!$P$1,FALSE)^1.5+VLOOKUP(BC$6,Data!$N$4:$Y$11,Data!$W$1,FALSE)/1000*(Mannings_n_bot)^1.5)/O841)^0.67</f>
        <v>4.5959146982414156E-2</v>
      </c>
      <c r="BD841" s="34">
        <f>(((P841-VLOOKUP(BD$6,Data!$N$4:$Y$11,Data!$W$1,FALSE)/1000)*VLOOKUP(BD$6,Data!$N$4:$Y$11,Data!$P$1,FALSE)^1.5+VLOOKUP(BD$6,Data!$N$4:$Y$11,Data!$W$1,FALSE)/1000*(Mannings_n_bot)^1.5)/P841)^0.67</f>
        <v>4.5688961443968779E-2</v>
      </c>
      <c r="BE841" s="34">
        <f>(((Q841-VLOOKUP(BE$6,Data!$N$4:$Y$11,Data!$W$1,FALSE)/1000)*VLOOKUP(BE$6,Data!$N$4:$Y$11,Data!$P$1,FALSE)^1.5+VLOOKUP(BE$6,Data!$N$4:$Y$11,Data!$W$1,FALSE)/1000*(Mannings_n_bot)^1.5)/Q841)^0.67</f>
        <v>4.544125263719679E-2</v>
      </c>
      <c r="BF841" s="34">
        <f>(((R841-VLOOKUP(BF$6,Data!$N$4:$Y$11,Data!$W$1,FALSE)/1000)*VLOOKUP(BF$6,Data!$N$4:$Y$11,Data!$P$1,FALSE)^1.5+VLOOKUP(BF$6,Data!$N$4:$Y$11,Data!$W$1,FALSE)/1000*(Mannings_n_bot)^1.5)/R841)^0.67</f>
        <v>4.5279428663247225E-2</v>
      </c>
      <c r="BG841" s="34">
        <f>(((S841-VLOOKUP(BG$6,Data!$N$4:$Y$11,Data!$W$1,FALSE)/1000)*VLOOKUP(BG$6,Data!$N$4:$Y$11,Data!$P$1,FALSE)^1.5+VLOOKUP(BG$6,Data!$N$4:$Y$11,Data!$W$1,FALSE)/1000*(Mannings_n_bot)^1.5)/S841)^0.67</f>
        <v>4.513814703187128E-2</v>
      </c>
    </row>
    <row r="842" spans="1:59" x14ac:dyDescent="0.25">
      <c r="A842" s="28">
        <v>0.83499999999999996</v>
      </c>
      <c r="B842" s="94">
        <v>0.89303194642527783</v>
      </c>
      <c r="C842" s="94">
        <v>1.2814716854539261</v>
      </c>
      <c r="D842" s="94">
        <v>1.7386259362009933</v>
      </c>
      <c r="E842" s="94">
        <v>2.2665621495427364</v>
      </c>
      <c r="F842" s="94">
        <v>2.8630640840769459</v>
      </c>
      <c r="G842" s="94">
        <v>3.5304953059140738</v>
      </c>
      <c r="H842" s="94">
        <v>4.2663445881534052</v>
      </c>
      <c r="I842" s="94">
        <v>5.0732702336702635</v>
      </c>
      <c r="K842" s="28">
        <v>0.83499999999999996</v>
      </c>
      <c r="L842" s="94">
        <v>3.077816422498338</v>
      </c>
      <c r="M842" s="94">
        <v>3.6952361159336897</v>
      </c>
      <c r="N842" s="94">
        <v>4.3027660443360496</v>
      </c>
      <c r="O842" s="94">
        <v>4.9200190236552341</v>
      </c>
      <c r="P842" s="94">
        <v>5.5275537291414221</v>
      </c>
      <c r="Q842" s="94">
        <v>6.144721223333363</v>
      </c>
      <c r="R842" s="94">
        <v>6.7522661452679777</v>
      </c>
      <c r="S842" s="94">
        <v>7.3693823489157237</v>
      </c>
      <c r="U842" s="28">
        <v>0.83499999999999996</v>
      </c>
      <c r="V842" s="94">
        <v>0.85667824685511218</v>
      </c>
      <c r="W842" s="94">
        <v>1.0276018257483821</v>
      </c>
      <c r="X842" s="94">
        <v>1.1967059711300698</v>
      </c>
      <c r="Y842" s="94">
        <v>1.3675798366114005</v>
      </c>
      <c r="Z842" s="94">
        <v>1.5366837723826849</v>
      </c>
      <c r="AA842" s="94">
        <v>1.7075323778453586</v>
      </c>
      <c r="AB842" s="94">
        <v>1.8766384309428625</v>
      </c>
      <c r="AC842" s="94">
        <v>2.0474719797555094</v>
      </c>
      <c r="AE842" s="28">
        <v>0.83499999999999996</v>
      </c>
      <c r="AF842" s="94">
        <f t="shared" si="222"/>
        <v>0.92069254862692762</v>
      </c>
      <c r="AG842" s="94">
        <f t="shared" si="208"/>
        <v>0.92083260865294259</v>
      </c>
      <c r="AH842" s="94">
        <f t="shared" si="209"/>
        <v>0.92081226335662092</v>
      </c>
      <c r="AI842" s="94">
        <f t="shared" si="210"/>
        <v>0.92090272324389788</v>
      </c>
      <c r="AJ842" s="94">
        <f t="shared" si="211"/>
        <v>0.92087934800209348</v>
      </c>
      <c r="AK842" s="94">
        <f t="shared" si="212"/>
        <v>0.92094513755318996</v>
      </c>
      <c r="AL842" s="94">
        <f t="shared" si="213"/>
        <v>0.920922254346074</v>
      </c>
      <c r="AM842" s="94">
        <f t="shared" si="214"/>
        <v>0.9209735590747482</v>
      </c>
      <c r="AO842" s="28">
        <v>0.83499999999999996</v>
      </c>
      <c r="AP842" s="94">
        <f t="shared" si="223"/>
        <v>0.29015114088590838</v>
      </c>
      <c r="AQ842" s="94">
        <f t="shared" si="215"/>
        <v>0.34679020372427044</v>
      </c>
      <c r="AR842" s="94">
        <f t="shared" si="216"/>
        <v>0.40407168744153199</v>
      </c>
      <c r="AS842" s="94">
        <f t="shared" si="217"/>
        <v>0.4606815824583616</v>
      </c>
      <c r="AT842" s="94">
        <f t="shared" si="218"/>
        <v>0.5179622350810974</v>
      </c>
      <c r="AU842" s="94">
        <f t="shared" si="219"/>
        <v>0.57455744167981393</v>
      </c>
      <c r="AV842" s="94">
        <f t="shared" si="220"/>
        <v>0.63183892583133461</v>
      </c>
      <c r="AW842" s="94">
        <f t="shared" si="221"/>
        <v>0.68842543288810454</v>
      </c>
      <c r="AY842" s="28">
        <v>0.83499999999999996</v>
      </c>
      <c r="AZ842" s="34">
        <f>(((L842-VLOOKUP(AZ$6,Data!$N$4:$Y$11,Data!$W$1,FALSE)/1000)*VLOOKUP(AZ$6,Data!$N$4:$Y$11,Data!$P$1,FALSE)^1.5+VLOOKUP(AZ$6,Data!$N$4:$Y$11,Data!$W$1,FALSE)/1000*(Mannings_n_bot)^1.5)/L842)^0.67</f>
        <v>4.6567239966204904E-2</v>
      </c>
      <c r="BA842" s="34">
        <f>(((M842-VLOOKUP(BA$6,Data!$N$4:$Y$11,Data!$W$1,FALSE)/1000)*VLOOKUP(BA$6,Data!$N$4:$Y$11,Data!$P$1,FALSE)^1.5+VLOOKUP(BA$6,Data!$N$4:$Y$11,Data!$W$1,FALSE)/1000*(Mannings_n_bot)^1.5)/M842)^0.67</f>
        <v>4.640099580968219E-2</v>
      </c>
      <c r="BB842" s="34">
        <f>(((N842-VLOOKUP(BB$6,Data!$N$4:$Y$11,Data!$W$1,FALSE)/1000)*VLOOKUP(BB$6,Data!$N$4:$Y$11,Data!$P$1,FALSE)^1.5+VLOOKUP(BB$6,Data!$N$4:$Y$11,Data!$W$1,FALSE)/1000*(Mannings_n_bot)^1.5)/N842)^0.67</f>
        <v>4.6192132413491523E-2</v>
      </c>
      <c r="BC842" s="34">
        <f>(((O842-VLOOKUP(BC$6,Data!$N$4:$Y$11,Data!$W$1,FALSE)/1000)*VLOOKUP(BC$6,Data!$N$4:$Y$11,Data!$P$1,FALSE)^1.5+VLOOKUP(BC$6,Data!$N$4:$Y$11,Data!$W$1,FALSE)/1000*(Mannings_n_bot)^1.5)/O842)^0.67</f>
        <v>4.5946382703820843E-2</v>
      </c>
      <c r="BD842" s="34">
        <f>(((P842-VLOOKUP(BD$6,Data!$N$4:$Y$11,Data!$W$1,FALSE)/1000)*VLOOKUP(BD$6,Data!$N$4:$Y$11,Data!$P$1,FALSE)^1.5+VLOOKUP(BD$6,Data!$N$4:$Y$11,Data!$W$1,FALSE)/1000*(Mannings_n_bot)^1.5)/P842)^0.67</f>
        <v>4.5675925132259723E-2</v>
      </c>
      <c r="BE842" s="34">
        <f>(((Q842-VLOOKUP(BE$6,Data!$N$4:$Y$11,Data!$W$1,FALSE)/1000)*VLOOKUP(BE$6,Data!$N$4:$Y$11,Data!$P$1,FALSE)^1.5+VLOOKUP(BE$6,Data!$N$4:$Y$11,Data!$W$1,FALSE)/1000*(Mannings_n_bot)^1.5)/Q842)^0.67</f>
        <v>4.5427927809169925E-2</v>
      </c>
      <c r="BF842" s="34">
        <f>(((R842-VLOOKUP(BF$6,Data!$N$4:$Y$11,Data!$W$1,FALSE)/1000)*VLOOKUP(BF$6,Data!$N$4:$Y$11,Data!$P$1,FALSE)^1.5+VLOOKUP(BF$6,Data!$N$4:$Y$11,Data!$W$1,FALSE)/1000*(Mannings_n_bot)^1.5)/R842)^0.67</f>
        <v>4.5265943764307925E-2</v>
      </c>
      <c r="BG842" s="34">
        <f>(((S842-VLOOKUP(BG$6,Data!$N$4:$Y$11,Data!$W$1,FALSE)/1000)*VLOOKUP(BG$6,Data!$N$4:$Y$11,Data!$P$1,FALSE)^1.5+VLOOKUP(BG$6,Data!$N$4:$Y$11,Data!$W$1,FALSE)/1000*(Mannings_n_bot)^1.5)/S842)^0.67</f>
        <v>4.5124489978915154E-2</v>
      </c>
    </row>
    <row r="843" spans="1:59" x14ac:dyDescent="0.25">
      <c r="A843" s="28">
        <v>0.83599999999999997</v>
      </c>
      <c r="B843" s="94">
        <v>0.89371741517386449</v>
      </c>
      <c r="C843" s="94">
        <v>1.2824535817493963</v>
      </c>
      <c r="D843" s="94">
        <v>1.7399584564182269</v>
      </c>
      <c r="E843" s="94">
        <v>2.2682973170087615</v>
      </c>
      <c r="F843" s="94">
        <v>2.865256548191641</v>
      </c>
      <c r="G843" s="94">
        <v>3.5331966362510761</v>
      </c>
      <c r="H843" s="94">
        <v>4.2696098875476327</v>
      </c>
      <c r="I843" s="94">
        <v>5.0771506179852333</v>
      </c>
      <c r="K843" s="28">
        <v>0.83599999999999997</v>
      </c>
      <c r="L843" s="94">
        <v>3.0806636300626344</v>
      </c>
      <c r="M843" s="94">
        <v>3.6986487635713421</v>
      </c>
      <c r="N843" s="94">
        <v>4.3067407301471707</v>
      </c>
      <c r="O843" s="94">
        <v>4.9245589716247995</v>
      </c>
      <c r="P843" s="94">
        <v>5.5326557107760879</v>
      </c>
      <c r="Q843" s="94">
        <v>6.1503883772823373</v>
      </c>
      <c r="R843" s="94">
        <v>6.7584953383163189</v>
      </c>
      <c r="S843" s="94">
        <v>7.3761766609651058</v>
      </c>
      <c r="U843" s="28">
        <v>0.83599999999999997</v>
      </c>
      <c r="V843" s="94">
        <v>0.85432482361548545</v>
      </c>
      <c r="W843" s="94">
        <v>1.0247762259671591</v>
      </c>
      <c r="X843" s="94">
        <v>1.1934158300976483</v>
      </c>
      <c r="Y843" s="94">
        <v>1.3638176429558728</v>
      </c>
      <c r="Z843" s="94">
        <v>1.5324570342516493</v>
      </c>
      <c r="AA843" s="94">
        <v>1.7028336506107973</v>
      </c>
      <c r="AB843" s="94">
        <v>1.8714751518182839</v>
      </c>
      <c r="AC843" s="94">
        <v>2.0418367496283758</v>
      </c>
      <c r="AE843" s="28">
        <v>0.83599999999999997</v>
      </c>
      <c r="AF843" s="94">
        <f t="shared" si="222"/>
        <v>0.92139924895457725</v>
      </c>
      <c r="AG843" s="94">
        <f t="shared" si="208"/>
        <v>0.92153817408794025</v>
      </c>
      <c r="AH843" s="94">
        <f t="shared" si="209"/>
        <v>0.92151799362996567</v>
      </c>
      <c r="AI843" s="94">
        <f t="shared" si="210"/>
        <v>0.92160772065377217</v>
      </c>
      <c r="AJ843" s="94">
        <f t="shared" si="211"/>
        <v>0.92158453477583258</v>
      </c>
      <c r="AK843" s="94">
        <f t="shared" si="212"/>
        <v>0.92164979138309866</v>
      </c>
      <c r="AL843" s="94">
        <f t="shared" si="213"/>
        <v>0.92162709353970051</v>
      </c>
      <c r="AM843" s="94">
        <f t="shared" si="214"/>
        <v>0.92167798268881429</v>
      </c>
      <c r="AO843" s="28">
        <v>0.83599999999999997</v>
      </c>
      <c r="AP843" s="94">
        <f t="shared" si="223"/>
        <v>0.29010548456265378</v>
      </c>
      <c r="AQ843" s="94">
        <f t="shared" si="215"/>
        <v>0.34673570369279522</v>
      </c>
      <c r="AR843" s="94">
        <f t="shared" si="216"/>
        <v>0.40400817356812857</v>
      </c>
      <c r="AS843" s="94">
        <f t="shared" si="217"/>
        <v>0.46060923020287514</v>
      </c>
      <c r="AT843" s="94">
        <f t="shared" si="218"/>
        <v>0.51788086914768816</v>
      </c>
      <c r="AU843" s="94">
        <f t="shared" si="219"/>
        <v>0.5744672400366827</v>
      </c>
      <c r="AV843" s="94">
        <f t="shared" si="220"/>
        <v>0.63173971036743826</v>
      </c>
      <c r="AW843" s="94">
        <f t="shared" si="221"/>
        <v>0.68831738329338421</v>
      </c>
      <c r="AY843" s="28">
        <v>0.83599999999999997</v>
      </c>
      <c r="AZ843" s="34">
        <f>(((L843-VLOOKUP(AZ$6,Data!$N$4:$Y$11,Data!$W$1,FALSE)/1000)*VLOOKUP(AZ$6,Data!$N$4:$Y$11,Data!$P$1,FALSE)^1.5+VLOOKUP(AZ$6,Data!$N$4:$Y$11,Data!$W$1,FALSE)/1000*(Mannings_n_bot)^1.5)/L843)^0.67</f>
        <v>4.6555191697474331E-2</v>
      </c>
      <c r="BA843" s="34">
        <f>(((M843-VLOOKUP(BA$6,Data!$N$4:$Y$11,Data!$W$1,FALSE)/1000)*VLOOKUP(BA$6,Data!$N$4:$Y$11,Data!$P$1,FALSE)^1.5+VLOOKUP(BA$6,Data!$N$4:$Y$11,Data!$W$1,FALSE)/1000*(Mannings_n_bot)^1.5)/M843)^0.67</f>
        <v>4.6388719459896165E-2</v>
      </c>
      <c r="BB843" s="34">
        <f>(((N843-VLOOKUP(BB$6,Data!$N$4:$Y$11,Data!$W$1,FALSE)/1000)*VLOOKUP(BB$6,Data!$N$4:$Y$11,Data!$P$1,FALSE)^1.5+VLOOKUP(BB$6,Data!$N$4:$Y$11,Data!$W$1,FALSE)/1000*(Mannings_n_bot)^1.5)/N843)^0.67</f>
        <v>4.6179648295612073E-2</v>
      </c>
      <c r="BC843" s="34">
        <f>(((O843-VLOOKUP(BC$6,Data!$N$4:$Y$11,Data!$W$1,FALSE)/1000)*VLOOKUP(BC$6,Data!$N$4:$Y$11,Data!$P$1,FALSE)^1.5+VLOOKUP(BC$6,Data!$N$4:$Y$11,Data!$W$1,FALSE)/1000*(Mannings_n_bot)^1.5)/O843)^0.67</f>
        <v>4.5933605150721327E-2</v>
      </c>
      <c r="BD843" s="34">
        <f>(((P843-VLOOKUP(BD$6,Data!$N$4:$Y$11,Data!$W$1,FALSE)/1000)*VLOOKUP(BD$6,Data!$N$4:$Y$11,Data!$P$1,FALSE)^1.5+VLOOKUP(BD$6,Data!$N$4:$Y$11,Data!$W$1,FALSE)/1000*(Mannings_n_bot)^1.5)/P843)^0.67</f>
        <v>4.5662875226616058E-2</v>
      </c>
      <c r="BE843" s="34">
        <f>(((Q843-VLOOKUP(BE$6,Data!$N$4:$Y$11,Data!$W$1,FALSE)/1000)*VLOOKUP(BE$6,Data!$N$4:$Y$11,Data!$P$1,FALSE)^1.5+VLOOKUP(BE$6,Data!$N$4:$Y$11,Data!$W$1,FALSE)/1000*(Mannings_n_bot)^1.5)/Q843)^0.67</f>
        <v>4.5414588998776144E-2</v>
      </c>
      <c r="BF843" s="34">
        <f>(((R843-VLOOKUP(BF$6,Data!$N$4:$Y$11,Data!$W$1,FALSE)/1000)*VLOOKUP(BF$6,Data!$N$4:$Y$11,Data!$P$1,FALSE)^1.5+VLOOKUP(BF$6,Data!$N$4:$Y$11,Data!$W$1,FALSE)/1000*(Mannings_n_bot)^1.5)/R843)^0.67</f>
        <v>4.5252444697055472E-2</v>
      </c>
      <c r="BG843" s="34">
        <f>(((S843-VLOOKUP(BG$6,Data!$N$4:$Y$11,Data!$W$1,FALSE)/1000)*VLOOKUP(BG$6,Data!$N$4:$Y$11,Data!$P$1,FALSE)^1.5+VLOOKUP(BG$6,Data!$N$4:$Y$11,Data!$W$1,FALSE)/1000*(Mannings_n_bot)^1.5)/S843)^0.67</f>
        <v>4.5110818516301977E-2</v>
      </c>
    </row>
    <row r="844" spans="1:59" x14ac:dyDescent="0.25">
      <c r="A844" s="28">
        <v>0.83699999999999997</v>
      </c>
      <c r="B844" s="94">
        <v>0.89440099444219712</v>
      </c>
      <c r="C844" s="94">
        <v>1.2834327689625455</v>
      </c>
      <c r="D844" s="94">
        <v>1.7412873006659917</v>
      </c>
      <c r="E844" s="94">
        <v>2.2700276948681037</v>
      </c>
      <c r="F844" s="94">
        <v>2.8674429613559047</v>
      </c>
      <c r="G844" s="94">
        <v>3.5358905079678546</v>
      </c>
      <c r="H844" s="94">
        <v>4.2728661725220674</v>
      </c>
      <c r="I844" s="94">
        <v>5.0810202861790472</v>
      </c>
      <c r="K844" s="28">
        <v>0.83699999999999997</v>
      </c>
      <c r="L844" s="94">
        <v>3.0835187076129933</v>
      </c>
      <c r="M844" s="94">
        <v>3.7020708528889892</v>
      </c>
      <c r="N844" s="94">
        <v>4.3107264111290569</v>
      </c>
      <c r="O844" s="94">
        <v>4.9291114860017933</v>
      </c>
      <c r="P844" s="94">
        <v>5.5377718123104644</v>
      </c>
      <c r="Q844" s="94">
        <v>6.1560712221348837</v>
      </c>
      <c r="R844" s="94">
        <v>6.764741775781931</v>
      </c>
      <c r="S844" s="94">
        <v>7.3829897882966566</v>
      </c>
      <c r="U844" s="28">
        <v>0.83699999999999997</v>
      </c>
      <c r="V844" s="94">
        <v>0.85196188522803862</v>
      </c>
      <c r="W844" s="94">
        <v>1.0219392301114476</v>
      </c>
      <c r="X844" s="94">
        <v>1.1901124146598732</v>
      </c>
      <c r="Y844" s="94">
        <v>1.3600402945973054</v>
      </c>
      <c r="Z844" s="94">
        <v>1.5282132631157006</v>
      </c>
      <c r="AA844" s="94">
        <v>1.6981160103893753</v>
      </c>
      <c r="AB844" s="94">
        <v>1.8662910813931934</v>
      </c>
      <c r="AC844" s="94">
        <v>2.0361788484053216</v>
      </c>
      <c r="AE844" s="28">
        <v>0.83699999999999997</v>
      </c>
      <c r="AF844" s="94">
        <f t="shared" si="222"/>
        <v>0.92210400127756975</v>
      </c>
      <c r="AG844" s="94">
        <f t="shared" si="208"/>
        <v>0.92224179284602814</v>
      </c>
      <c r="AH844" s="94">
        <f t="shared" si="209"/>
        <v>0.92222177703383368</v>
      </c>
      <c r="AI844" s="94">
        <f t="shared" si="210"/>
        <v>0.92231077204957468</v>
      </c>
      <c r="AJ844" s="94">
        <f t="shared" si="211"/>
        <v>0.92228777531465533</v>
      </c>
      <c r="AK844" s="94">
        <f t="shared" si="212"/>
        <v>0.92235249959930943</v>
      </c>
      <c r="AL844" s="94">
        <f t="shared" si="213"/>
        <v>0.92232998690367685</v>
      </c>
      <c r="AM844" s="94">
        <f t="shared" si="214"/>
        <v>0.92238046095721848</v>
      </c>
      <c r="AO844" s="28">
        <v>0.83699999999999997</v>
      </c>
      <c r="AP844" s="94">
        <f t="shared" si="223"/>
        <v>0.29005855947427311</v>
      </c>
      <c r="AQ844" s="94">
        <f t="shared" si="215"/>
        <v>0.346679688196943</v>
      </c>
      <c r="AR844" s="94">
        <f t="shared" si="216"/>
        <v>0.40394289374767284</v>
      </c>
      <c r="AS844" s="94">
        <f t="shared" si="217"/>
        <v>0.46053486542448185</v>
      </c>
      <c r="AT844" s="94">
        <f t="shared" si="218"/>
        <v>0.51779724021520357</v>
      </c>
      <c r="AU844" s="94">
        <f t="shared" si="219"/>
        <v>0.57437452888039064</v>
      </c>
      <c r="AV844" s="94">
        <f t="shared" si="220"/>
        <v>0.63163773491238251</v>
      </c>
      <c r="AW844" s="94">
        <f t="shared" si="221"/>
        <v>0.68820632722983877</v>
      </c>
      <c r="AY844" s="28">
        <v>0.83699999999999997</v>
      </c>
      <c r="AZ844" s="34">
        <f>(((L844-VLOOKUP(AZ$6,Data!$N$4:$Y$11,Data!$W$1,FALSE)/1000)*VLOOKUP(AZ$6,Data!$N$4:$Y$11,Data!$P$1,FALSE)^1.5+VLOOKUP(AZ$6,Data!$N$4:$Y$11,Data!$W$1,FALSE)/1000*(Mannings_n_bot)^1.5)/L844)^0.67</f>
        <v>4.6543130930190524E-2</v>
      </c>
      <c r="BA844" s="34">
        <f>(((M844-VLOOKUP(BA$6,Data!$N$4:$Y$11,Data!$W$1,FALSE)/1000)*VLOOKUP(BA$6,Data!$N$4:$Y$11,Data!$P$1,FALSE)^1.5+VLOOKUP(BA$6,Data!$N$4:$Y$11,Data!$W$1,FALSE)/1000*(Mannings_n_bot)^1.5)/M844)^0.67</f>
        <v>4.6376430270106399E-2</v>
      </c>
      <c r="BB844" s="34">
        <f>(((N844-VLOOKUP(BB$6,Data!$N$4:$Y$11,Data!$W$1,FALSE)/1000)*VLOOKUP(BB$6,Data!$N$4:$Y$11,Data!$P$1,FALSE)^1.5+VLOOKUP(BB$6,Data!$N$4:$Y$11,Data!$W$1,FALSE)/1000*(Mannings_n_bot)^1.5)/N844)^0.67</f>
        <v>4.6167151095607248E-2</v>
      </c>
      <c r="BC844" s="34">
        <f>(((O844-VLOOKUP(BC$6,Data!$N$4:$Y$11,Data!$W$1,FALSE)/1000)*VLOOKUP(BC$6,Data!$N$4:$Y$11,Data!$P$1,FALSE)^1.5+VLOOKUP(BC$6,Data!$N$4:$Y$11,Data!$W$1,FALSE)/1000*(Mannings_n_bot)^1.5)/O844)^0.67</f>
        <v>4.5920814111802224E-2</v>
      </c>
      <c r="BD844" s="34">
        <f>(((P844-VLOOKUP(BD$6,Data!$N$4:$Y$11,Data!$W$1,FALSE)/1000)*VLOOKUP(BD$6,Data!$N$4:$Y$11,Data!$P$1,FALSE)^1.5+VLOOKUP(BD$6,Data!$N$4:$Y$11,Data!$W$1,FALSE)/1000*(Mannings_n_bot)^1.5)/P844)^0.67</f>
        <v>4.5649811511048917E-2</v>
      </c>
      <c r="BE844" s="34">
        <f>(((Q844-VLOOKUP(BE$6,Data!$N$4:$Y$11,Data!$W$1,FALSE)/1000)*VLOOKUP(BE$6,Data!$N$4:$Y$11,Data!$P$1,FALSE)^1.5+VLOOKUP(BE$6,Data!$N$4:$Y$11,Data!$W$1,FALSE)/1000*(Mannings_n_bot)^1.5)/Q844)^0.67</f>
        <v>4.5401235984993363E-2</v>
      </c>
      <c r="BF844" s="34">
        <f>(((R844-VLOOKUP(BF$6,Data!$N$4:$Y$11,Data!$W$1,FALSE)/1000)*VLOOKUP(BF$6,Data!$N$4:$Y$11,Data!$P$1,FALSE)^1.5+VLOOKUP(BF$6,Data!$N$4:$Y$11,Data!$W$1,FALSE)/1000*(Mannings_n_bot)^1.5)/R844)^0.67</f>
        <v>4.5238931237710625E-2</v>
      </c>
      <c r="BG844" s="34">
        <f>(((S844-VLOOKUP(BG$6,Data!$N$4:$Y$11,Data!$W$1,FALSE)/1000)*VLOOKUP(BG$6,Data!$N$4:$Y$11,Data!$P$1,FALSE)^1.5+VLOOKUP(BG$6,Data!$N$4:$Y$11,Data!$W$1,FALSE)/1000*(Mannings_n_bot)^1.5)/S844)^0.67</f>
        <v>4.5097132417228611E-2</v>
      </c>
    </row>
    <row r="845" spans="1:59" x14ac:dyDescent="0.25">
      <c r="A845" s="28">
        <v>0.83799999999999997</v>
      </c>
      <c r="B845" s="94">
        <v>0.89508267657456442</v>
      </c>
      <c r="C845" s="94">
        <v>1.2844092361437713</v>
      </c>
      <c r="D845" s="94">
        <v>1.7426124540813928</v>
      </c>
      <c r="E845" s="94">
        <v>2.2717532637859694</v>
      </c>
      <c r="F845" s="94">
        <v>2.8696232991330501</v>
      </c>
      <c r="G845" s="94">
        <v>3.5385768909778212</v>
      </c>
      <c r="H845" s="94">
        <v>4.2761134066996327</v>
      </c>
      <c r="I845" s="94">
        <v>5.0848791950467209</v>
      </c>
      <c r="K845" s="28">
        <v>0.83799999999999997</v>
      </c>
      <c r="L845" s="94">
        <v>3.0863817309304604</v>
      </c>
      <c r="M845" s="94">
        <v>3.7055024747560719</v>
      </c>
      <c r="N845" s="94">
        <v>4.3147231931101135</v>
      </c>
      <c r="O845" s="94">
        <v>4.9336766876985108</v>
      </c>
      <c r="P845" s="94">
        <v>5.5429021696157328</v>
      </c>
      <c r="Q845" s="94">
        <v>6.1617699088437918</v>
      </c>
      <c r="R845" s="94">
        <v>6.7710056235766576</v>
      </c>
      <c r="S845" s="94">
        <v>7.3898219119024651</v>
      </c>
      <c r="U845" s="28">
        <v>0.83799999999999997</v>
      </c>
      <c r="V845" s="94">
        <v>0.84958935230015664</v>
      </c>
      <c r="W845" s="94">
        <v>1.0190907430063645</v>
      </c>
      <c r="X845" s="94">
        <v>1.1867956139698403</v>
      </c>
      <c r="Y845" s="94">
        <v>1.3562476649115012</v>
      </c>
      <c r="Z845" s="94">
        <v>1.5239523166787121</v>
      </c>
      <c r="AA845" s="94">
        <v>1.6933792991101937</v>
      </c>
      <c r="AB845" s="94">
        <v>1.8610860459245888</v>
      </c>
      <c r="AC845" s="94">
        <v>2.0304980865700717</v>
      </c>
      <c r="AE845" s="28">
        <v>0.83799999999999997</v>
      </c>
      <c r="AF845" s="94">
        <f t="shared" si="222"/>
        <v>0.92280679770306717</v>
      </c>
      <c r="AG845" s="94">
        <f t="shared" si="208"/>
        <v>0.9229434570591033</v>
      </c>
      <c r="AH845" s="94">
        <f t="shared" si="209"/>
        <v>0.92292360569652832</v>
      </c>
      <c r="AI845" s="94">
        <f t="shared" si="210"/>
        <v>0.92301186957559134</v>
      </c>
      <c r="AJ845" s="94">
        <f t="shared" si="211"/>
        <v>0.92298906175871664</v>
      </c>
      <c r="AK845" s="94">
        <f t="shared" si="212"/>
        <v>0.92305325435360408</v>
      </c>
      <c r="AL845" s="94">
        <f t="shared" si="213"/>
        <v>0.92303092658574026</v>
      </c>
      <c r="AM845" s="94">
        <f t="shared" si="214"/>
        <v>0.92308098603676569</v>
      </c>
      <c r="AO845" s="28">
        <v>0.83799999999999997</v>
      </c>
      <c r="AP845" s="94">
        <f t="shared" si="223"/>
        <v>0.29001035989955826</v>
      </c>
      <c r="AQ845" s="94">
        <f t="shared" si="215"/>
        <v>0.34662215040844691</v>
      </c>
      <c r="AR845" s="94">
        <f t="shared" si="216"/>
        <v>0.40387584002237997</v>
      </c>
      <c r="AS845" s="94">
        <f t="shared" si="217"/>
        <v>0.4604584790588922</v>
      </c>
      <c r="AT845" s="94">
        <f t="shared" si="218"/>
        <v>0.51771133808987824</v>
      </c>
      <c r="AU845" s="94">
        <f t="shared" si="219"/>
        <v>0.57427929691094348</v>
      </c>
      <c r="AV845" s="94">
        <f t="shared" si="220"/>
        <v>0.63153298703669591</v>
      </c>
      <c r="AW845" s="94">
        <f t="shared" si="221"/>
        <v>0.68809225116192951</v>
      </c>
      <c r="AY845" s="28">
        <v>0.83799999999999997</v>
      </c>
      <c r="AZ845" s="34">
        <f>(((L845-VLOOKUP(AZ$6,Data!$N$4:$Y$11,Data!$W$1,FALSE)/1000)*VLOOKUP(AZ$6,Data!$N$4:$Y$11,Data!$P$1,FALSE)^1.5+VLOOKUP(AZ$6,Data!$N$4:$Y$11,Data!$W$1,FALSE)/1000*(Mannings_n_bot)^1.5)/L845)^0.67</f>
        <v>4.6531057462776144E-2</v>
      </c>
      <c r="BA845" s="34">
        <f>(((M845-VLOOKUP(BA$6,Data!$N$4:$Y$11,Data!$W$1,FALSE)/1000)*VLOOKUP(BA$6,Data!$N$4:$Y$11,Data!$P$1,FALSE)^1.5+VLOOKUP(BA$6,Data!$N$4:$Y$11,Data!$W$1,FALSE)/1000*(Mannings_n_bot)^1.5)/M845)^0.67</f>
        <v>4.636412803468775E-2</v>
      </c>
      <c r="BB845" s="34">
        <f>(((N845-VLOOKUP(BB$6,Data!$N$4:$Y$11,Data!$W$1,FALSE)/1000)*VLOOKUP(BB$6,Data!$N$4:$Y$11,Data!$P$1,FALSE)^1.5+VLOOKUP(BB$6,Data!$N$4:$Y$11,Data!$W$1,FALSE)/1000*(Mannings_n_bot)^1.5)/N845)^0.67</f>
        <v>4.6154640604251347E-2</v>
      </c>
      <c r="BC845" s="34">
        <f>(((O845-VLOOKUP(BC$6,Data!$N$4:$Y$11,Data!$W$1,FALSE)/1000)*VLOOKUP(BC$6,Data!$N$4:$Y$11,Data!$P$1,FALSE)^1.5+VLOOKUP(BC$6,Data!$N$4:$Y$11,Data!$W$1,FALSE)/1000*(Mannings_n_bot)^1.5)/O845)^0.67</f>
        <v>4.5908009372661839E-2</v>
      </c>
      <c r="BD845" s="34">
        <f>(((P845-VLOOKUP(BD$6,Data!$N$4:$Y$11,Data!$W$1,FALSE)/1000)*VLOOKUP(BD$6,Data!$N$4:$Y$11,Data!$P$1,FALSE)^1.5+VLOOKUP(BD$6,Data!$N$4:$Y$11,Data!$W$1,FALSE)/1000*(Mannings_n_bot)^1.5)/P845)^0.67</f>
        <v>4.5636733766412516E-2</v>
      </c>
      <c r="BE845" s="34">
        <f>(((Q845-VLOOKUP(BE$6,Data!$N$4:$Y$11,Data!$W$1,FALSE)/1000)*VLOOKUP(BE$6,Data!$N$4:$Y$11,Data!$P$1,FALSE)^1.5+VLOOKUP(BE$6,Data!$N$4:$Y$11,Data!$W$1,FALSE)/1000*(Mannings_n_bot)^1.5)/Q845)^0.67</f>
        <v>4.5387868543566641E-2</v>
      </c>
      <c r="BF845" s="34">
        <f>(((R845-VLOOKUP(BF$6,Data!$N$4:$Y$11,Data!$W$1,FALSE)/1000)*VLOOKUP(BF$6,Data!$N$4:$Y$11,Data!$P$1,FALSE)^1.5+VLOOKUP(BF$6,Data!$N$4:$Y$11,Data!$W$1,FALSE)/1000*(Mannings_n_bot)^1.5)/R845)^0.67</f>
        <v>4.5225403159220787E-2</v>
      </c>
      <c r="BG845" s="34">
        <f>(((S845-VLOOKUP(BG$6,Data!$N$4:$Y$11,Data!$W$1,FALSE)/1000)*VLOOKUP(BG$6,Data!$N$4:$Y$11,Data!$P$1,FALSE)^1.5+VLOOKUP(BG$6,Data!$N$4:$Y$11,Data!$W$1,FALSE)/1000*(Mannings_n_bot)^1.5)/S845)^0.67</f>
        <v>4.5083431451572634E-2</v>
      </c>
    </row>
    <row r="846" spans="1:59" x14ac:dyDescent="0.25">
      <c r="A846" s="28">
        <v>0.83899999999999997</v>
      </c>
      <c r="B846" s="94">
        <v>0.89576245385115849</v>
      </c>
      <c r="C846" s="94">
        <v>1.2853829722517121</v>
      </c>
      <c r="D846" s="94">
        <v>1.7439339016769984</v>
      </c>
      <c r="E846" s="94">
        <v>2.2734740042654584</v>
      </c>
      <c r="F846" s="94">
        <v>2.8717975368815449</v>
      </c>
      <c r="G846" s="94">
        <v>3.5412557549420653</v>
      </c>
      <c r="H846" s="94">
        <v>4.279351553398226</v>
      </c>
      <c r="I846" s="94">
        <v>5.0887273010208673</v>
      </c>
      <c r="K846" s="28">
        <v>0.83899999999999997</v>
      </c>
      <c r="L846" s="94">
        <v>3.0892527769697491</v>
      </c>
      <c r="M846" s="94">
        <v>3.7089437214494145</v>
      </c>
      <c r="N846" s="94">
        <v>4.3187311835578068</v>
      </c>
      <c r="O846" s="94">
        <v>4.9382546994999554</v>
      </c>
      <c r="P846" s="94">
        <v>5.5480469206674696</v>
      </c>
      <c r="Q846" s="94">
        <v>6.1674845906998579</v>
      </c>
      <c r="R846" s="94">
        <v>6.7772870501820321</v>
      </c>
      <c r="S846" s="94">
        <v>7.39667321557791</v>
      </c>
      <c r="U846" s="28">
        <v>0.83899999999999997</v>
      </c>
      <c r="V846" s="94">
        <v>0.84720714422571175</v>
      </c>
      <c r="W846" s="94">
        <v>1.016230668022251</v>
      </c>
      <c r="X846" s="94">
        <v>1.1834653154863248</v>
      </c>
      <c r="Y846" s="94">
        <v>1.3524396253387589</v>
      </c>
      <c r="Z846" s="94">
        <v>1.5196740504695034</v>
      </c>
      <c r="AA846" s="94">
        <v>1.6886233562861497</v>
      </c>
      <c r="AB846" s="94">
        <v>1.8558598690137122</v>
      </c>
      <c r="AC846" s="94">
        <v>2.024794271709462</v>
      </c>
      <c r="AE846" s="28">
        <v>0.83899999999999997</v>
      </c>
      <c r="AF846" s="94">
        <f t="shared" si="222"/>
        <v>0.92350763027214977</v>
      </c>
      <c r="AG846" s="94">
        <f t="shared" si="208"/>
        <v>0.92364315879312719</v>
      </c>
      <c r="AH846" s="94">
        <f t="shared" si="209"/>
        <v>0.92362347168039582</v>
      </c>
      <c r="AI846" s="94">
        <f t="shared" si="210"/>
        <v>0.92371100531024453</v>
      </c>
      <c r="AJ846" s="94">
        <f t="shared" si="211"/>
        <v>0.92368838618228466</v>
      </c>
      <c r="AK846" s="94">
        <f t="shared" si="212"/>
        <v>0.92375204773194519</v>
      </c>
      <c r="AL846" s="94">
        <f t="shared" si="213"/>
        <v>0.9237299046677856</v>
      </c>
      <c r="AM846" s="94">
        <f t="shared" si="214"/>
        <v>0.92377955001847234</v>
      </c>
      <c r="AO846" s="28">
        <v>0.83899999999999997</v>
      </c>
      <c r="AP846" s="94">
        <f t="shared" si="223"/>
        <v>0.28996088003190618</v>
      </c>
      <c r="AQ846" s="94">
        <f t="shared" si="215"/>
        <v>0.34656308339706987</v>
      </c>
      <c r="AR846" s="94">
        <f t="shared" si="216"/>
        <v>0.40380700431563582</v>
      </c>
      <c r="AS846" s="94">
        <f t="shared" si="217"/>
        <v>0.46038006190641989</v>
      </c>
      <c r="AT846" s="94">
        <f t="shared" si="218"/>
        <v>0.51762315242569135</v>
      </c>
      <c r="AU846" s="94">
        <f t="shared" si="219"/>
        <v>0.57418153265952787</v>
      </c>
      <c r="AV846" s="94">
        <f t="shared" si="220"/>
        <v>0.63142545412522944</v>
      </c>
      <c r="AW846" s="94">
        <f t="shared" si="221"/>
        <v>0.68797514135187865</v>
      </c>
      <c r="AY846" s="28">
        <v>0.83899999999999997</v>
      </c>
      <c r="AZ846" s="34">
        <f>(((L846-VLOOKUP(AZ$6,Data!$N$4:$Y$11,Data!$W$1,FALSE)/1000)*VLOOKUP(AZ$6,Data!$N$4:$Y$11,Data!$P$1,FALSE)^1.5+VLOOKUP(AZ$6,Data!$N$4:$Y$11,Data!$W$1,FALSE)/1000*(Mannings_n_bot)^1.5)/L846)^0.67</f>
        <v>4.6518971090692224E-2</v>
      </c>
      <c r="BA846" s="34">
        <f>(((M846-VLOOKUP(BA$6,Data!$N$4:$Y$11,Data!$W$1,FALSE)/1000)*VLOOKUP(BA$6,Data!$N$4:$Y$11,Data!$P$1,FALSE)^1.5+VLOOKUP(BA$6,Data!$N$4:$Y$11,Data!$W$1,FALSE)/1000*(Mannings_n_bot)^1.5)/M846)^0.67</f>
        <v>4.6351812544990989E-2</v>
      </c>
      <c r="BB846" s="34">
        <f>(((N846-VLOOKUP(BB$6,Data!$N$4:$Y$11,Data!$W$1,FALSE)/1000)*VLOOKUP(BB$6,Data!$N$4:$Y$11,Data!$P$1,FALSE)^1.5+VLOOKUP(BB$6,Data!$N$4:$Y$11,Data!$W$1,FALSE)/1000*(Mannings_n_bot)^1.5)/N846)^0.67</f>
        <v>4.6142116609241016E-2</v>
      </c>
      <c r="BC846" s="34">
        <f>(((O846-VLOOKUP(BC$6,Data!$N$4:$Y$11,Data!$W$1,FALSE)/1000)*VLOOKUP(BC$6,Data!$N$4:$Y$11,Data!$P$1,FALSE)^1.5+VLOOKUP(BC$6,Data!$N$4:$Y$11,Data!$W$1,FALSE)/1000*(Mannings_n_bot)^1.5)/O846)^0.67</f>
        <v>4.5895190715742107E-2</v>
      </c>
      <c r="BD846" s="34">
        <f>(((P846-VLOOKUP(BD$6,Data!$N$4:$Y$11,Data!$W$1,FALSE)/1000)*VLOOKUP(BD$6,Data!$N$4:$Y$11,Data!$P$1,FALSE)^1.5+VLOOKUP(BD$6,Data!$N$4:$Y$11,Data!$W$1,FALSE)/1000*(Mannings_n_bot)^1.5)/P846)^0.67</f>
        <v>4.5623641770334233E-2</v>
      </c>
      <c r="BE846" s="34">
        <f>(((Q846-VLOOKUP(BE$6,Data!$N$4:$Y$11,Data!$W$1,FALSE)/1000)*VLOOKUP(BE$6,Data!$N$4:$Y$11,Data!$P$1,FALSE)^1.5+VLOOKUP(BE$6,Data!$N$4:$Y$11,Data!$W$1,FALSE)/1000*(Mannings_n_bot)^1.5)/Q846)^0.67</f>
        <v>4.5374486446936917E-2</v>
      </c>
      <c r="BF846" s="34">
        <f>(((R846-VLOOKUP(BF$6,Data!$N$4:$Y$11,Data!$W$1,FALSE)/1000)*VLOOKUP(BF$6,Data!$N$4:$Y$11,Data!$P$1,FALSE)^1.5+VLOOKUP(BF$6,Data!$N$4:$Y$11,Data!$W$1,FALSE)/1000*(Mannings_n_bot)^1.5)/R846)^0.67</f>
        <v>4.5211860231187846E-2</v>
      </c>
      <c r="BG846" s="34">
        <f>(((S846-VLOOKUP(BG$6,Data!$N$4:$Y$11,Data!$W$1,FALSE)/1000)*VLOOKUP(BG$6,Data!$N$4:$Y$11,Data!$P$1,FALSE)^1.5+VLOOKUP(BG$6,Data!$N$4:$Y$11,Data!$W$1,FALSE)/1000*(Mannings_n_bot)^1.5)/S846)^0.67</f>
        <v>4.5069715385819227E-2</v>
      </c>
    </row>
    <row r="847" spans="1:59" x14ac:dyDescent="0.25">
      <c r="A847" s="28">
        <v>0.84</v>
      </c>
      <c r="B847" s="94">
        <v>0.89644031848709016</v>
      </c>
      <c r="C847" s="94">
        <v>1.2863539661518384</v>
      </c>
      <c r="D847" s="94">
        <v>1.7452516283389286</v>
      </c>
      <c r="E847" s="94">
        <v>2.2751898966450823</v>
      </c>
      <c r="F847" s="94">
        <v>2.8739656497518649</v>
      </c>
      <c r="G847" s="94">
        <v>3.5439270692654867</v>
      </c>
      <c r="H847" s="94">
        <v>4.2825805756260342</v>
      </c>
      <c r="I847" s="94">
        <v>5.092564560166136</v>
      </c>
      <c r="K847" s="28">
        <v>0.84</v>
      </c>
      <c r="L847" s="94">
        <v>3.0921319238848421</v>
      </c>
      <c r="M847" s="94">
        <v>3.7123946866839463</v>
      </c>
      <c r="N847" s="94">
        <v>4.322750491614439</v>
      </c>
      <c r="O847" s="94">
        <v>4.9428456461047263</v>
      </c>
      <c r="P847" s="94">
        <v>5.5532062055915743</v>
      </c>
      <c r="Q847" s="94">
        <v>6.1732154233829188</v>
      </c>
      <c r="R847" s="94">
        <v>6.7835862267053635</v>
      </c>
      <c r="S847" s="94">
        <v>7.4035438859828355</v>
      </c>
      <c r="U847" s="28">
        <v>0.84</v>
      </c>
      <c r="V847" s="94">
        <v>0.84481517915883531</v>
      </c>
      <c r="W847" s="94">
        <v>1.0133589070432227</v>
      </c>
      <c r="X847" s="94">
        <v>1.1801214049371549</v>
      </c>
      <c r="Y847" s="94">
        <v>1.3486160453420188</v>
      </c>
      <c r="Z847" s="94">
        <v>1.5153783177948201</v>
      </c>
      <c r="AA847" s="94">
        <v>1.6838480189616987</v>
      </c>
      <c r="AB847" s="94">
        <v>1.8506123715486431</v>
      </c>
      <c r="AC847" s="94">
        <v>2.0190672084508265</v>
      </c>
      <c r="AE847" s="28">
        <v>0.84</v>
      </c>
      <c r="AF847" s="94">
        <f t="shared" si="222"/>
        <v>0.9242064909588007</v>
      </c>
      <c r="AG847" s="94">
        <f t="shared" si="208"/>
        <v>0.92434089004711328</v>
      </c>
      <c r="AH847" s="94">
        <f t="shared" si="209"/>
        <v>0.92432136698081246</v>
      </c>
      <c r="AI847" s="94">
        <f t="shared" si="210"/>
        <v>0.92440817126508401</v>
      </c>
      <c r="AJ847" s="94">
        <f t="shared" si="211"/>
        <v>0.92438574059272882</v>
      </c>
      <c r="AK847" s="94">
        <f t="shared" si="212"/>
        <v>0.92444887175346702</v>
      </c>
      <c r="AL847" s="94">
        <f t="shared" si="213"/>
        <v>0.92442691316485437</v>
      </c>
      <c r="AM847" s="94">
        <f t="shared" si="214"/>
        <v>0.92447614492655661</v>
      </c>
      <c r="AO847" s="28">
        <v>0.84</v>
      </c>
      <c r="AP847" s="94">
        <f t="shared" si="223"/>
        <v>0.28991011397755473</v>
      </c>
      <c r="AQ847" s="94">
        <f t="shared" si="215"/>
        <v>0.34650248012849605</v>
      </c>
      <c r="AR847" s="94">
        <f t="shared" si="216"/>
        <v>0.4037363784295403</v>
      </c>
      <c r="AS847" s="94">
        <f t="shared" si="217"/>
        <v>0.46029960462918262</v>
      </c>
      <c r="AT847" s="94">
        <f t="shared" si="218"/>
        <v>0.51753267272121872</v>
      </c>
      <c r="AU847" s="94">
        <f t="shared" si="219"/>
        <v>0.57408122448502152</v>
      </c>
      <c r="AV847" s="94">
        <f t="shared" si="220"/>
        <v>0.63131512337331752</v>
      </c>
      <c r="AW847" s="94">
        <f t="shared" si="221"/>
        <v>0.68785498385549015</v>
      </c>
      <c r="AY847" s="28">
        <v>0.84</v>
      </c>
      <c r="AZ847" s="34">
        <f>(((L847-VLOOKUP(AZ$6,Data!$N$4:$Y$11,Data!$W$1,FALSE)/1000)*VLOOKUP(AZ$6,Data!$N$4:$Y$11,Data!$P$1,FALSE)^1.5+VLOOKUP(AZ$6,Data!$N$4:$Y$11,Data!$W$1,FALSE)/1000*(Mannings_n_bot)^1.5)/L847)^0.67</f>
        <v>4.6506871606372568E-2</v>
      </c>
      <c r="BA847" s="34">
        <f>(((M847-VLOOKUP(BA$6,Data!$N$4:$Y$11,Data!$W$1,FALSE)/1000)*VLOOKUP(BA$6,Data!$N$4:$Y$11,Data!$P$1,FALSE)^1.5+VLOOKUP(BA$6,Data!$N$4:$Y$11,Data!$W$1,FALSE)/1000*(Mannings_n_bot)^1.5)/M847)^0.67</f>
        <v>4.6339483589275435E-2</v>
      </c>
      <c r="BB847" s="34">
        <f>(((N847-VLOOKUP(BB$6,Data!$N$4:$Y$11,Data!$W$1,FALSE)/1000)*VLOOKUP(BB$6,Data!$N$4:$Y$11,Data!$P$1,FALSE)^1.5+VLOOKUP(BB$6,Data!$N$4:$Y$11,Data!$W$1,FALSE)/1000*(Mannings_n_bot)^1.5)/N847)^0.67</f>
        <v>4.6129578895127199E-2</v>
      </c>
      <c r="BC847" s="34">
        <f>(((O847-VLOOKUP(BC$6,Data!$N$4:$Y$11,Data!$W$1,FALSE)/1000)*VLOOKUP(BC$6,Data!$N$4:$Y$11,Data!$P$1,FALSE)^1.5+VLOOKUP(BC$6,Data!$N$4:$Y$11,Data!$W$1,FALSE)/1000*(Mannings_n_bot)^1.5)/O847)^0.67</f>
        <v>4.5882357920258715E-2</v>
      </c>
      <c r="BD847" s="34">
        <f>(((P847-VLOOKUP(BD$6,Data!$N$4:$Y$11,Data!$W$1,FALSE)/1000)*VLOOKUP(BD$6,Data!$N$4:$Y$11,Data!$P$1,FALSE)^1.5+VLOOKUP(BD$6,Data!$N$4:$Y$11,Data!$W$1,FALSE)/1000*(Mannings_n_bot)^1.5)/P847)^0.67</f>
        <v>4.5610535297143373E-2</v>
      </c>
      <c r="BE847" s="34">
        <f>(((Q847-VLOOKUP(BE$6,Data!$N$4:$Y$11,Data!$W$1,FALSE)/1000)*VLOOKUP(BE$6,Data!$N$4:$Y$11,Data!$P$1,FALSE)^1.5+VLOOKUP(BE$6,Data!$N$4:$Y$11,Data!$W$1,FALSE)/1000*(Mannings_n_bot)^1.5)/Q847)^0.67</f>
        <v>4.536108946416758E-2</v>
      </c>
      <c r="BF847" s="34">
        <f>(((R847-VLOOKUP(BF$6,Data!$N$4:$Y$11,Data!$W$1,FALSE)/1000)*VLOOKUP(BF$6,Data!$N$4:$Y$11,Data!$P$1,FALSE)^1.5+VLOOKUP(BF$6,Data!$N$4:$Y$11,Data!$W$1,FALSE)/1000*(Mannings_n_bot)^1.5)/R847)^0.67</f>
        <v>4.5198302219793998E-2</v>
      </c>
      <c r="BG847" s="34">
        <f>(((S847-VLOOKUP(BG$6,Data!$N$4:$Y$11,Data!$W$1,FALSE)/1000)*VLOOKUP(BG$6,Data!$N$4:$Y$11,Data!$P$1,FALSE)^1.5+VLOOKUP(BG$6,Data!$N$4:$Y$11,Data!$W$1,FALSE)/1000*(Mannings_n_bot)^1.5)/S847)^0.67</f>
        <v>4.5055983982986152E-2</v>
      </c>
    </row>
    <row r="848" spans="1:59" x14ac:dyDescent="0.25">
      <c r="A848" s="28">
        <v>0.84099999999999997</v>
      </c>
      <c r="B848" s="94">
        <v>0.89711626263138633</v>
      </c>
      <c r="C848" s="94">
        <v>1.2873222066150161</v>
      </c>
      <c r="D848" s="94">
        <v>1.7465656188249048</v>
      </c>
      <c r="E848" s="94">
        <v>2.2769009210962192</v>
      </c>
      <c r="F848" s="94">
        <v>2.876127612683288</v>
      </c>
      <c r="G848" s="94">
        <v>3.5465908030928435</v>
      </c>
      <c r="H848" s="94">
        <v>4.2858004360767614</v>
      </c>
      <c r="I848" s="94">
        <v>5.0963909281735313</v>
      </c>
      <c r="K848" s="28">
        <v>0.84099999999999997</v>
      </c>
      <c r="L848" s="94">
        <v>3.0950192510553487</v>
      </c>
      <c r="M848" s="94">
        <v>3.715855465644283</v>
      </c>
      <c r="N848" s="94">
        <v>4.3267812281339371</v>
      </c>
      <c r="O848" s="94">
        <v>4.9474496541670359</v>
      </c>
      <c r="P848" s="94">
        <v>5.5583801667114949</v>
      </c>
      <c r="Q848" s="94">
        <v>6.1789625650143183</v>
      </c>
      <c r="R848" s="94">
        <v>6.7899033269373987</v>
      </c>
      <c r="S848" s="94">
        <v>7.4104341127044648</v>
      </c>
      <c r="U848" s="28">
        <v>0.84099999999999997</v>
      </c>
      <c r="V848" s="94">
        <v>0.84241337398694438</v>
      </c>
      <c r="W848" s="94">
        <v>1.0104753604348404</v>
      </c>
      <c r="X848" s="94">
        <v>1.1767637662815513</v>
      </c>
      <c r="Y848" s="94">
        <v>1.3447767923638521</v>
      </c>
      <c r="Z848" s="94">
        <v>1.5110649696909875</v>
      </c>
      <c r="AA848" s="94">
        <v>1.6790531216591513</v>
      </c>
      <c r="AB848" s="94">
        <v>1.8453433716452663</v>
      </c>
      <c r="AC848" s="94">
        <v>2.0133166983976021</v>
      </c>
      <c r="AE848" s="28">
        <v>0.84099999999999997</v>
      </c>
      <c r="AF848" s="94">
        <f t="shared" si="222"/>
        <v>0.92490337166887238</v>
      </c>
      <c r="AG848" s="94">
        <f t="shared" si="208"/>
        <v>0.9250366427520943</v>
      </c>
      <c r="AH848" s="94">
        <f t="shared" si="209"/>
        <v>0.92501728352515245</v>
      </c>
      <c r="AI848" s="94">
        <f t="shared" si="210"/>
        <v>0.92510335938375388</v>
      </c>
      <c r="AJ848" s="94">
        <f t="shared" si="211"/>
        <v>0.92508111692948847</v>
      </c>
      <c r="AK848" s="94">
        <f t="shared" si="212"/>
        <v>0.92514371836944487</v>
      </c>
      <c r="AL848" s="94">
        <f t="shared" si="213"/>
        <v>0.92512194402410508</v>
      </c>
      <c r="AM848" s="94">
        <f t="shared" si="214"/>
        <v>0.92517076271740728</v>
      </c>
      <c r="AO848" s="28">
        <v>0.84099999999999997</v>
      </c>
      <c r="AP848" s="94">
        <f t="shared" si="223"/>
        <v>0.28985805575376794</v>
      </c>
      <c r="AQ848" s="94">
        <f t="shared" si="215"/>
        <v>0.34644033346216563</v>
      </c>
      <c r="AR848" s="94">
        <f t="shared" si="216"/>
        <v>0.40366395404238342</v>
      </c>
      <c r="AS848" s="94">
        <f t="shared" si="217"/>
        <v>0.46021709774822633</v>
      </c>
      <c r="AT848" s="94">
        <f t="shared" si="218"/>
        <v>0.51743988831639987</v>
      </c>
      <c r="AU848" s="94">
        <f t="shared" si="219"/>
        <v>0.5739783605704083</v>
      </c>
      <c r="AV848" s="94">
        <f t="shared" si="220"/>
        <v>0.6312019817828366</v>
      </c>
      <c r="AW848" s="94">
        <f t="shared" si="221"/>
        <v>0.68773176451785289</v>
      </c>
      <c r="AY848" s="28">
        <v>0.84099999999999997</v>
      </c>
      <c r="AZ848" s="34">
        <f>(((L848-VLOOKUP(AZ$6,Data!$N$4:$Y$11,Data!$W$1,FALSE)/1000)*VLOOKUP(AZ$6,Data!$N$4:$Y$11,Data!$P$1,FALSE)^1.5+VLOOKUP(AZ$6,Data!$N$4:$Y$11,Data!$W$1,FALSE)/1000*(Mannings_n_bot)^1.5)/L848)^0.67</f>
        <v>4.6494758799156245E-2</v>
      </c>
      <c r="BA848" s="34">
        <f>(((M848-VLOOKUP(BA$6,Data!$N$4:$Y$11,Data!$W$1,FALSE)/1000)*VLOOKUP(BA$6,Data!$N$4:$Y$11,Data!$P$1,FALSE)^1.5+VLOOKUP(BA$6,Data!$N$4:$Y$11,Data!$W$1,FALSE)/1000*(Mannings_n_bot)^1.5)/M848)^0.67</f>
        <v>4.6327140952640136E-2</v>
      </c>
      <c r="BB848" s="34">
        <f>(((N848-VLOOKUP(BB$6,Data!$N$4:$Y$11,Data!$W$1,FALSE)/1000)*VLOOKUP(BB$6,Data!$N$4:$Y$11,Data!$P$1,FALSE)^1.5+VLOOKUP(BB$6,Data!$N$4:$Y$11,Data!$W$1,FALSE)/1000*(Mannings_n_bot)^1.5)/N848)^0.67</f>
        <v>4.6117027243244832E-2</v>
      </c>
      <c r="BC848" s="34">
        <f>(((O848-VLOOKUP(BC$6,Data!$N$4:$Y$11,Data!$W$1,FALSE)/1000)*VLOOKUP(BC$6,Data!$N$4:$Y$11,Data!$P$1,FALSE)^1.5+VLOOKUP(BC$6,Data!$N$4:$Y$11,Data!$W$1,FALSE)/1000*(Mannings_n_bot)^1.5)/O848)^0.67</f>
        <v>4.5869510762129001E-2</v>
      </c>
      <c r="BD848" s="34">
        <f>(((P848-VLOOKUP(BD$6,Data!$N$4:$Y$11,Data!$W$1,FALSE)/1000)*VLOOKUP(BD$6,Data!$N$4:$Y$11,Data!$P$1,FALSE)^1.5+VLOOKUP(BD$6,Data!$N$4:$Y$11,Data!$W$1,FALSE)/1000*(Mannings_n_bot)^1.5)/P848)^0.67</f>
        <v>4.5597414117797379E-2</v>
      </c>
      <c r="BE848" s="34">
        <f>(((Q848-VLOOKUP(BE$6,Data!$N$4:$Y$11,Data!$W$1,FALSE)/1000)*VLOOKUP(BE$6,Data!$N$4:$Y$11,Data!$P$1,FALSE)^1.5+VLOOKUP(BE$6,Data!$N$4:$Y$11,Data!$W$1,FALSE)/1000*(Mannings_n_bot)^1.5)/Q848)^0.67</f>
        <v>4.5347677360869434E-2</v>
      </c>
      <c r="BF848" s="34">
        <f>(((R848-VLOOKUP(BF$6,Data!$N$4:$Y$11,Data!$W$1,FALSE)/1000)*VLOOKUP(BF$6,Data!$N$4:$Y$11,Data!$P$1,FALSE)^1.5+VLOOKUP(BF$6,Data!$N$4:$Y$11,Data!$W$1,FALSE)/1000*(Mannings_n_bot)^1.5)/R848)^0.67</f>
        <v>4.5184728887725636E-2</v>
      </c>
      <c r="BG848" s="34">
        <f>(((S848-VLOOKUP(BG$6,Data!$N$4:$Y$11,Data!$W$1,FALSE)/1000)*VLOOKUP(BG$6,Data!$N$4:$Y$11,Data!$P$1,FALSE)^1.5+VLOOKUP(BG$6,Data!$N$4:$Y$11,Data!$W$1,FALSE)/1000*(Mannings_n_bot)^1.5)/S848)^0.67</f>
        <v>4.504223700254617E-2</v>
      </c>
    </row>
    <row r="849" spans="1:59" x14ac:dyDescent="0.25">
      <c r="A849" s="28">
        <v>0.84199999999999997</v>
      </c>
      <c r="B849" s="94">
        <v>0.89779027836596359</v>
      </c>
      <c r="C849" s="94">
        <v>1.2882876823160374</v>
      </c>
      <c r="D849" s="94">
        <v>1.7478758577622571</v>
      </c>
      <c r="E849" s="94">
        <v>2.2786070576205217</v>
      </c>
      <c r="F849" s="94">
        <v>2.8782834004006133</v>
      </c>
      <c r="G849" s="94">
        <v>3.549246925304713</v>
      </c>
      <c r="H849" s="94">
        <v>4.2890110971247406</v>
      </c>
      <c r="I849" s="94">
        <v>5.1002063603546208</v>
      </c>
      <c r="K849" s="28">
        <v>0.84199999999999997</v>
      </c>
      <c r="L849" s="94">
        <v>3.097914839113586</v>
      </c>
      <c r="M849" s="94">
        <v>3.7193261550172139</v>
      </c>
      <c r="N849" s="94">
        <v>4.33082350571968</v>
      </c>
      <c r="O849" s="94">
        <v>4.9520668523399367</v>
      </c>
      <c r="P849" s="94">
        <v>5.5635689485968003</v>
      </c>
      <c r="Q849" s="94">
        <v>6.1847261762108738</v>
      </c>
      <c r="R849" s="94">
        <v>6.7962385274116404</v>
      </c>
      <c r="S849" s="94">
        <v>7.4173440883221042</v>
      </c>
      <c r="U849" s="28">
        <v>0.84199999999999997</v>
      </c>
      <c r="V849" s="94">
        <v>0.84000164430300972</v>
      </c>
      <c r="W849" s="94">
        <v>1.0075799270108581</v>
      </c>
      <c r="X849" s="94">
        <v>1.1733922816714115</v>
      </c>
      <c r="Y849" s="94">
        <v>1.3409217317822251</v>
      </c>
      <c r="Z849" s="94">
        <v>1.5067338548742082</v>
      </c>
      <c r="AA849" s="94">
        <v>1.674238496323452</v>
      </c>
      <c r="AB849" s="94">
        <v>1.8400526845865819</v>
      </c>
      <c r="AC849" s="94">
        <v>2.0075425400631146</v>
      </c>
      <c r="AE849" s="28">
        <v>0.84199999999999997</v>
      </c>
      <c r="AF849" s="94">
        <f t="shared" si="222"/>
        <v>0.92559826423902802</v>
      </c>
      <c r="AG849" s="94">
        <f t="shared" si="208"/>
        <v>0.92573040877006729</v>
      </c>
      <c r="AH849" s="94">
        <f t="shared" si="209"/>
        <v>0.92571121317173166</v>
      </c>
      <c r="AI849" s="94">
        <f t="shared" si="210"/>
        <v>0.92579656154093848</v>
      </c>
      <c r="AJ849" s="94">
        <f t="shared" si="211"/>
        <v>0.92577450706301789</v>
      </c>
      <c r="AK849" s="94">
        <f t="shared" si="212"/>
        <v>0.92583657946224129</v>
      </c>
      <c r="AL849" s="94">
        <f t="shared" si="213"/>
        <v>0.92581498912375693</v>
      </c>
      <c r="AM849" s="94">
        <f t="shared" si="214"/>
        <v>0.92586339527853234</v>
      </c>
      <c r="AO849" s="28">
        <v>0.84199999999999997</v>
      </c>
      <c r="AP849" s="94">
        <f t="shared" si="223"/>
        <v>0.28980469928697283</v>
      </c>
      <c r="AQ849" s="94">
        <f t="shared" si="215"/>
        <v>0.34637663614904862</v>
      </c>
      <c r="AR849" s="94">
        <f t="shared" si="216"/>
        <v>0.40358972270605187</v>
      </c>
      <c r="AS849" s="94">
        <f t="shared" si="217"/>
        <v>0.46013253164056955</v>
      </c>
      <c r="AT849" s="94">
        <f t="shared" si="218"/>
        <v>0.51734478838921394</v>
      </c>
      <c r="AU849" s="94">
        <f t="shared" si="219"/>
        <v>0.57387292891909236</v>
      </c>
      <c r="AV849" s="94">
        <f t="shared" si="220"/>
        <v>0.63108601615814952</v>
      </c>
      <c r="AW849" s="94">
        <f t="shared" si="221"/>
        <v>0.68760546896892727</v>
      </c>
      <c r="AY849" s="28">
        <v>0.84199999999999997</v>
      </c>
      <c r="AZ849" s="34">
        <f>(((L849-VLOOKUP(AZ$6,Data!$N$4:$Y$11,Data!$W$1,FALSE)/1000)*VLOOKUP(AZ$6,Data!$N$4:$Y$11,Data!$P$1,FALSE)^1.5+VLOOKUP(AZ$6,Data!$N$4:$Y$11,Data!$W$1,FALSE)/1000*(Mannings_n_bot)^1.5)/L849)^0.67</f>
        <v>4.6482632455217991E-2</v>
      </c>
      <c r="BA849" s="34">
        <f>(((M849-VLOOKUP(BA$6,Data!$N$4:$Y$11,Data!$W$1,FALSE)/1000)*VLOOKUP(BA$6,Data!$N$4:$Y$11,Data!$P$1,FALSE)^1.5+VLOOKUP(BA$6,Data!$N$4:$Y$11,Data!$W$1,FALSE)/1000*(Mannings_n_bot)^1.5)/M849)^0.67</f>
        <v>4.6314784416952873E-2</v>
      </c>
      <c r="BB849" s="34">
        <f>(((N849-VLOOKUP(BB$6,Data!$N$4:$Y$11,Data!$W$1,FALSE)/1000)*VLOOKUP(BB$6,Data!$N$4:$Y$11,Data!$P$1,FALSE)^1.5+VLOOKUP(BB$6,Data!$N$4:$Y$11,Data!$W$1,FALSE)/1000*(Mannings_n_bot)^1.5)/N849)^0.67</f>
        <v>4.6104461431640736E-2</v>
      </c>
      <c r="BC849" s="34">
        <f>(((O849-VLOOKUP(BC$6,Data!$N$4:$Y$11,Data!$W$1,FALSE)/1000)*VLOOKUP(BC$6,Data!$N$4:$Y$11,Data!$P$1,FALSE)^1.5+VLOOKUP(BC$6,Data!$N$4:$Y$11,Data!$W$1,FALSE)/1000*(Mannings_n_bot)^1.5)/O849)^0.67</f>
        <v>4.5856649013898056E-2</v>
      </c>
      <c r="BD849" s="34">
        <f>(((P849-VLOOKUP(BD$6,Data!$N$4:$Y$11,Data!$W$1,FALSE)/1000)*VLOOKUP(BD$6,Data!$N$4:$Y$11,Data!$P$1,FALSE)^1.5+VLOOKUP(BD$6,Data!$N$4:$Y$11,Data!$W$1,FALSE)/1000*(Mannings_n_bot)^1.5)/P849)^0.67</f>
        <v>4.5584277999806321E-2</v>
      </c>
      <c r="BE849" s="34">
        <f>(((Q849-VLOOKUP(BE$6,Data!$N$4:$Y$11,Data!$W$1,FALSE)/1000)*VLOOKUP(BE$6,Data!$N$4:$Y$11,Data!$P$1,FALSE)^1.5+VLOOKUP(BE$6,Data!$N$4:$Y$11,Data!$W$1,FALSE)/1000*(Mannings_n_bot)^1.5)/Q849)^0.67</f>
        <v>4.5334249899123005E-2</v>
      </c>
      <c r="BF849" s="34">
        <f>(((R849-VLOOKUP(BF$6,Data!$N$4:$Y$11,Data!$W$1,FALSE)/1000)*VLOOKUP(BF$6,Data!$N$4:$Y$11,Data!$P$1,FALSE)^1.5+VLOOKUP(BF$6,Data!$N$4:$Y$11,Data!$W$1,FALSE)/1000*(Mannings_n_bot)^1.5)/R849)^0.67</f>
        <v>4.5171139994094653E-2</v>
      </c>
      <c r="BG849" s="34">
        <f>(((S849-VLOOKUP(BG$6,Data!$N$4:$Y$11,Data!$W$1,FALSE)/1000)*VLOOKUP(BG$6,Data!$N$4:$Y$11,Data!$P$1,FALSE)^1.5+VLOOKUP(BG$6,Data!$N$4:$Y$11,Data!$W$1,FALSE)/1000*(Mannings_n_bot)^1.5)/S849)^0.67</f>
        <v>4.5028474200347772E-2</v>
      </c>
    </row>
    <row r="850" spans="1:59" x14ac:dyDescent="0.25">
      <c r="A850" s="28">
        <v>0.84299999999999997</v>
      </c>
      <c r="B850" s="94">
        <v>0.89846235770457916</v>
      </c>
      <c r="C850" s="94">
        <v>1.2892503818321197</v>
      </c>
      <c r="D850" s="94">
        <v>1.7491823296458864</v>
      </c>
      <c r="E850" s="94">
        <v>2.2803082860472679</v>
      </c>
      <c r="F850" s="94">
        <v>2.8804329874108121</v>
      </c>
      <c r="G850" s="94">
        <v>3.5518954045133597</v>
      </c>
      <c r="H850" s="94">
        <v>4.2922125208199526</v>
      </c>
      <c r="I850" s="94">
        <v>5.1040108116356002</v>
      </c>
      <c r="K850" s="28">
        <v>0.84299999999999997</v>
      </c>
      <c r="L850" s="94">
        <v>3.1008187699724408</v>
      </c>
      <c r="M850" s="94">
        <v>3.7228068530251091</v>
      </c>
      <c r="N850" s="94">
        <v>4.3348774387634075</v>
      </c>
      <c r="O850" s="94">
        <v>4.9566973713197804</v>
      </c>
      <c r="P850" s="94">
        <v>5.568772698113138</v>
      </c>
      <c r="Q850" s="94">
        <v>6.1905064201403741</v>
      </c>
      <c r="R850" s="94">
        <v>6.8025920074653534</v>
      </c>
      <c r="S850" s="94">
        <v>7.4242740084736907</v>
      </c>
      <c r="U850" s="28">
        <v>0.84299999999999997</v>
      </c>
      <c r="V850" s="94">
        <v>0.83757990437704244</v>
      </c>
      <c r="W850" s="94">
        <v>1.0046725039990352</v>
      </c>
      <c r="X850" s="94">
        <v>1.1700068314114838</v>
      </c>
      <c r="Y850" s="94">
        <v>1.3370507268650036</v>
      </c>
      <c r="Z850" s="94">
        <v>1.5023848196894349</v>
      </c>
      <c r="AA850" s="94">
        <v>1.6694039722653868</v>
      </c>
      <c r="AB850" s="94">
        <v>1.8347401227602711</v>
      </c>
      <c r="AC850" s="94">
        <v>2.0017445288024978</v>
      </c>
      <c r="AE850" s="28">
        <v>0.84299999999999997</v>
      </c>
      <c r="AF850" s="94">
        <f t="shared" si="222"/>
        <v>0.92629116043566062</v>
      </c>
      <c r="AG850" s="94">
        <f t="shared" si="208"/>
        <v>0.9264221798929142</v>
      </c>
      <c r="AH850" s="94">
        <f t="shared" si="209"/>
        <v>0.92640314770872878</v>
      </c>
      <c r="AI850" s="94">
        <f t="shared" si="210"/>
        <v>0.92648776954128675</v>
      </c>
      <c r="AJ850" s="94">
        <f t="shared" si="211"/>
        <v>0.92646590279370888</v>
      </c>
      <c r="AK850" s="94">
        <f t="shared" si="212"/>
        <v>0.92652744684422828</v>
      </c>
      <c r="AL850" s="94">
        <f t="shared" si="213"/>
        <v>0.92650604027201588</v>
      </c>
      <c r="AM850" s="94">
        <f t="shared" si="214"/>
        <v>0.9265540344274813</v>
      </c>
      <c r="AO850" s="28">
        <v>0.84299999999999997</v>
      </c>
      <c r="AP850" s="94">
        <f t="shared" si="223"/>
        <v>0.28975003841084346</v>
      </c>
      <c r="AQ850" s="94">
        <f t="shared" si="215"/>
        <v>0.34631138082935731</v>
      </c>
      <c r="AR850" s="94">
        <f t="shared" si="216"/>
        <v>0.40351367584336328</v>
      </c>
      <c r="AS850" s="94">
        <f t="shared" si="217"/>
        <v>0.46004589653616645</v>
      </c>
      <c r="AT850" s="94">
        <f t="shared" si="218"/>
        <v>0.51724736195226395</v>
      </c>
      <c r="AU850" s="94">
        <f t="shared" si="219"/>
        <v>0.57376491735111035</v>
      </c>
      <c r="AV850" s="94">
        <f t="shared" si="220"/>
        <v>0.63096721310194104</v>
      </c>
      <c r="AW850" s="94">
        <f t="shared" si="221"/>
        <v>0.68747608261900628</v>
      </c>
      <c r="AY850" s="28">
        <v>0.84299999999999997</v>
      </c>
      <c r="AZ850" s="34">
        <f>(((L850-VLOOKUP(AZ$6,Data!$N$4:$Y$11,Data!$W$1,FALSE)/1000)*VLOOKUP(AZ$6,Data!$N$4:$Y$11,Data!$P$1,FALSE)^1.5+VLOOKUP(AZ$6,Data!$N$4:$Y$11,Data!$W$1,FALSE)/1000*(Mannings_n_bot)^1.5)/L850)^0.67</f>
        <v>4.6470492357496902E-2</v>
      </c>
      <c r="BA850" s="34">
        <f>(((M850-VLOOKUP(BA$6,Data!$N$4:$Y$11,Data!$W$1,FALSE)/1000)*VLOOKUP(BA$6,Data!$N$4:$Y$11,Data!$P$1,FALSE)^1.5+VLOOKUP(BA$6,Data!$N$4:$Y$11,Data!$W$1,FALSE)/1000*(Mannings_n_bot)^1.5)/M850)^0.67</f>
        <v>4.6302413760777268E-2</v>
      </c>
      <c r="BB850" s="34">
        <f>(((N850-VLOOKUP(BB$6,Data!$N$4:$Y$11,Data!$W$1,FALSE)/1000)*VLOOKUP(BB$6,Data!$N$4:$Y$11,Data!$P$1,FALSE)^1.5+VLOOKUP(BB$6,Data!$N$4:$Y$11,Data!$W$1,FALSE)/1000*(Mannings_n_bot)^1.5)/N850)^0.67</f>
        <v>4.6091881234999361E-2</v>
      </c>
      <c r="BC850" s="34">
        <f>(((O850-VLOOKUP(BC$6,Data!$N$4:$Y$11,Data!$W$1,FALSE)/1000)*VLOOKUP(BC$6,Data!$N$4:$Y$11,Data!$P$1,FALSE)^1.5+VLOOKUP(BC$6,Data!$N$4:$Y$11,Data!$W$1,FALSE)/1000*(Mannings_n_bot)^1.5)/O850)^0.67</f>
        <v>4.5843772444662534E-2</v>
      </c>
      <c r="BD850" s="34">
        <f>(((P850-VLOOKUP(BD$6,Data!$N$4:$Y$11,Data!$W$1,FALSE)/1000)*VLOOKUP(BD$6,Data!$N$4:$Y$11,Data!$P$1,FALSE)^1.5+VLOOKUP(BD$6,Data!$N$4:$Y$11,Data!$W$1,FALSE)/1000*(Mannings_n_bot)^1.5)/P850)^0.67</f>
        <v>4.5571126707155046E-2</v>
      </c>
      <c r="BE850" s="34">
        <f>(((Q850-VLOOKUP(BE$6,Data!$N$4:$Y$11,Data!$W$1,FALSE)/1000)*VLOOKUP(BE$6,Data!$N$4:$Y$11,Data!$P$1,FALSE)^1.5+VLOOKUP(BE$6,Data!$N$4:$Y$11,Data!$W$1,FALSE)/1000*(Mannings_n_bot)^1.5)/Q850)^0.67</f>
        <v>4.532080683739903E-2</v>
      </c>
      <c r="BF850" s="34">
        <f>(((R850-VLOOKUP(BF$6,Data!$N$4:$Y$11,Data!$W$1,FALSE)/1000)*VLOOKUP(BF$6,Data!$N$4:$Y$11,Data!$P$1,FALSE)^1.5+VLOOKUP(BF$6,Data!$N$4:$Y$11,Data!$W$1,FALSE)/1000*(Mannings_n_bot)^1.5)/R850)^0.67</f>
        <v>4.5157535294357988E-2</v>
      </c>
      <c r="BG850" s="34">
        <f>(((S850-VLOOKUP(BG$6,Data!$N$4:$Y$11,Data!$W$1,FALSE)/1000)*VLOOKUP(BG$6,Data!$N$4:$Y$11,Data!$P$1,FALSE)^1.5+VLOOKUP(BG$6,Data!$N$4:$Y$11,Data!$W$1,FALSE)/1000*(Mannings_n_bot)^1.5)/S850)^0.67</f>
        <v>4.5014695328533159E-2</v>
      </c>
    </row>
    <row r="851" spans="1:59" x14ac:dyDescent="0.25">
      <c r="A851" s="28">
        <v>0.84399999999999997</v>
      </c>
      <c r="B851" s="94">
        <v>0.8991324925917602</v>
      </c>
      <c r="C851" s="94">
        <v>1.2902102936413715</v>
      </c>
      <c r="D851" s="94">
        <v>1.7504850188361807</v>
      </c>
      <c r="E851" s="94">
        <v>2.2820045860306459</v>
      </c>
      <c r="F851" s="94">
        <v>2.8825763479996009</v>
      </c>
      <c r="G851" s="94">
        <v>3.554536209058524</v>
      </c>
      <c r="H851" s="94">
        <v>4.2954046688829122</v>
      </c>
      <c r="I851" s="94">
        <v>5.1078042365512326</v>
      </c>
      <c r="K851" s="28">
        <v>0.84399999999999997</v>
      </c>
      <c r="L851" s="94">
        <v>3.103731126854036</v>
      </c>
      <c r="M851" s="94">
        <v>3.7262976594602923</v>
      </c>
      <c r="N851" s="94">
        <v>4.3389431434852561</v>
      </c>
      <c r="O851" s="94">
        <v>4.961341343891954</v>
      </c>
      <c r="P851" s="94">
        <v>5.5739915644736246</v>
      </c>
      <c r="Q851" s="94">
        <v>6.1963034625786753</v>
      </c>
      <c r="R851" s="94">
        <v>6.808963949302302</v>
      </c>
      <c r="S851" s="94">
        <v>7.4312240719242384</v>
      </c>
      <c r="U851" s="28">
        <v>0.84399999999999997</v>
      </c>
      <c r="V851" s="94">
        <v>0.8351480671267536</v>
      </c>
      <c r="W851" s="94">
        <v>1.0017529870059667</v>
      </c>
      <c r="X851" s="94">
        <v>1.1666072939184131</v>
      </c>
      <c r="Y851" s="94">
        <v>1.333163638723164</v>
      </c>
      <c r="Z851" s="94">
        <v>1.498017708057791</v>
      </c>
      <c r="AA851" s="94">
        <v>1.6645493761031716</v>
      </c>
      <c r="AB851" s="94">
        <v>1.8294054955945112</v>
      </c>
      <c r="AC851" s="94">
        <v>1.9959224567426574</v>
      </c>
      <c r="AE851" s="28">
        <v>0.84399999999999997</v>
      </c>
      <c r="AF851" s="94">
        <f t="shared" si="222"/>
        <v>0.92698205195378858</v>
      </c>
      <c r="AG851" s="94">
        <f t="shared" si="208"/>
        <v>0.92711194784130013</v>
      </c>
      <c r="AH851" s="94">
        <f t="shared" si="209"/>
        <v>0.9270930788530819</v>
      </c>
      <c r="AI851" s="94">
        <f t="shared" si="210"/>
        <v>0.92717697511830854</v>
      </c>
      <c r="AJ851" s="94">
        <f t="shared" si="211"/>
        <v>0.92715529585078871</v>
      </c>
      <c r="AK851" s="94">
        <f t="shared" si="212"/>
        <v>0.92721631225668844</v>
      </c>
      <c r="AL851" s="94">
        <f t="shared" si="213"/>
        <v>0.92719508920596971</v>
      </c>
      <c r="AM851" s="94">
        <f t="shared" si="214"/>
        <v>0.92724267191074528</v>
      </c>
      <c r="AO851" s="28">
        <v>0.84399999999999997</v>
      </c>
      <c r="AP851" s="94">
        <f t="shared" si="223"/>
        <v>0.28969406686433152</v>
      </c>
      <c r="AQ851" s="94">
        <f t="shared" si="215"/>
        <v>0.34624456003019427</v>
      </c>
      <c r="AR851" s="94">
        <f t="shared" si="216"/>
        <v>0.40343580474532414</v>
      </c>
      <c r="AS851" s="94">
        <f t="shared" si="217"/>
        <v>0.45995718251478213</v>
      </c>
      <c r="AT851" s="94">
        <f t="shared" si="218"/>
        <v>0.5171475978492649</v>
      </c>
      <c r="AU851" s="94">
        <f t="shared" si="219"/>
        <v>0.57365431349923846</v>
      </c>
      <c r="AV851" s="94">
        <f t="shared" si="220"/>
        <v>0.63084555901093464</v>
      </c>
      <c r="AW851" s="94">
        <f t="shared" si="221"/>
        <v>0.68734359065405215</v>
      </c>
      <c r="AY851" s="28">
        <v>0.84399999999999997</v>
      </c>
      <c r="AZ851" s="34">
        <f>(((L851-VLOOKUP(AZ$6,Data!$N$4:$Y$11,Data!$W$1,FALSE)/1000)*VLOOKUP(AZ$6,Data!$N$4:$Y$11,Data!$P$1,FALSE)^1.5+VLOOKUP(AZ$6,Data!$N$4:$Y$11,Data!$W$1,FALSE)/1000*(Mannings_n_bot)^1.5)/L851)^0.67</f>
        <v>4.6458338285622826E-2</v>
      </c>
      <c r="BA851" s="34">
        <f>(((M851-VLOOKUP(BA$6,Data!$N$4:$Y$11,Data!$W$1,FALSE)/1000)*VLOOKUP(BA$6,Data!$N$4:$Y$11,Data!$P$1,FALSE)^1.5+VLOOKUP(BA$6,Data!$N$4:$Y$11,Data!$W$1,FALSE)/1000*(Mannings_n_bot)^1.5)/M851)^0.67</f>
        <v>4.6290028759297726E-2</v>
      </c>
      <c r="BB851" s="34">
        <f>(((N851-VLOOKUP(BB$6,Data!$N$4:$Y$11,Data!$W$1,FALSE)/1000)*VLOOKUP(BB$6,Data!$N$4:$Y$11,Data!$P$1,FALSE)^1.5+VLOOKUP(BB$6,Data!$N$4:$Y$11,Data!$W$1,FALSE)/1000*(Mannings_n_bot)^1.5)/N851)^0.67</f>
        <v>4.6079286424566317E-2</v>
      </c>
      <c r="BC851" s="34">
        <f>(((O851-VLOOKUP(BC$6,Data!$N$4:$Y$11,Data!$W$1,FALSE)/1000)*VLOOKUP(BC$6,Data!$N$4:$Y$11,Data!$P$1,FALSE)^1.5+VLOOKUP(BC$6,Data!$N$4:$Y$11,Data!$W$1,FALSE)/1000*(Mannings_n_bot)^1.5)/O851)^0.67</f>
        <v>4.5830880819992377E-2</v>
      </c>
      <c r="BD851" s="34">
        <f>(((P851-VLOOKUP(BD$6,Data!$N$4:$Y$11,Data!$W$1,FALSE)/1000)*VLOOKUP(BD$6,Data!$N$4:$Y$11,Data!$P$1,FALSE)^1.5+VLOOKUP(BD$6,Data!$N$4:$Y$11,Data!$W$1,FALSE)/1000*(Mannings_n_bot)^1.5)/P851)^0.67</f>
        <v>4.5557960000223066E-2</v>
      </c>
      <c r="BE851" s="34">
        <f>(((Q851-VLOOKUP(BE$6,Data!$N$4:$Y$11,Data!$W$1,FALSE)/1000)*VLOOKUP(BE$6,Data!$N$4:$Y$11,Data!$P$1,FALSE)^1.5+VLOOKUP(BE$6,Data!$N$4:$Y$11,Data!$W$1,FALSE)/1000*(Mannings_n_bot)^1.5)/Q851)^0.67</f>
        <v>4.5307347930476374E-2</v>
      </c>
      <c r="BF851" s="34">
        <f>(((R851-VLOOKUP(BF$6,Data!$N$4:$Y$11,Data!$W$1,FALSE)/1000)*VLOOKUP(BF$6,Data!$N$4:$Y$11,Data!$P$1,FALSE)^1.5+VLOOKUP(BF$6,Data!$N$4:$Y$11,Data!$W$1,FALSE)/1000*(Mannings_n_bot)^1.5)/R851)^0.67</f>
        <v>4.5143914540234677E-2</v>
      </c>
      <c r="BG851" s="34">
        <f>(((S851-VLOOKUP(BG$6,Data!$N$4:$Y$11,Data!$W$1,FALSE)/1000)*VLOOKUP(BG$6,Data!$N$4:$Y$11,Data!$P$1,FALSE)^1.5+VLOOKUP(BG$6,Data!$N$4:$Y$11,Data!$W$1,FALSE)/1000*(Mannings_n_bot)^1.5)/S851)^0.67</f>
        <v>4.500090013545445E-2</v>
      </c>
    </row>
    <row r="852" spans="1:59" x14ac:dyDescent="0.25">
      <c r="A852" s="28">
        <v>0.84499999999999997</v>
      </c>
      <c r="B852" s="94">
        <v>0.8998006749017069</v>
      </c>
      <c r="C852" s="94">
        <v>1.2911674061212239</v>
      </c>
      <c r="D852" s="94">
        <v>1.7517839095568901</v>
      </c>
      <c r="E852" s="94">
        <v>2.2836959370469838</v>
      </c>
      <c r="F852" s="94">
        <v>2.8847134562279408</v>
      </c>
      <c r="G852" s="94">
        <v>3.5571693070031016</v>
      </c>
      <c r="H852" s="94">
        <v>4.2985875026994673</v>
      </c>
      <c r="I852" s="94">
        <v>5.1115865892386552</v>
      </c>
      <c r="K852" s="28">
        <v>0.84499999999999997</v>
      </c>
      <c r="L852" s="94">
        <v>3.1066519943192232</v>
      </c>
      <c r="M852" s="94">
        <v>3.7297986757204051</v>
      </c>
      <c r="N852" s="94">
        <v>4.3430207379749373</v>
      </c>
      <c r="O852" s="94">
        <v>4.9659989049779236</v>
      </c>
      <c r="P852" s="94">
        <v>5.5792256992917242</v>
      </c>
      <c r="Q852" s="94">
        <v>6.2021174719684513</v>
      </c>
      <c r="R852" s="94">
        <v>6.8153545380573402</v>
      </c>
      <c r="S852" s="94">
        <v>7.4381944806362901</v>
      </c>
      <c r="U852" s="28">
        <v>0.84499999999999997</v>
      </c>
      <c r="V852" s="94">
        <v>0.83270604408737847</v>
      </c>
      <c r="W852" s="94">
        <v>0.99882126998090193</v>
      </c>
      <c r="X852" s="94">
        <v>1.1631935456785956</v>
      </c>
      <c r="Y852" s="94">
        <v>1.3292603262626581</v>
      </c>
      <c r="Z852" s="94">
        <v>1.4936323614224742</v>
      </c>
      <c r="AA852" s="94">
        <v>1.6596745317023542</v>
      </c>
      <c r="AB852" s="94">
        <v>1.8240486094919046</v>
      </c>
      <c r="AC852" s="94">
        <v>1.9900761127102136</v>
      </c>
      <c r="AE852" s="28">
        <v>0.84499999999999997</v>
      </c>
      <c r="AF852" s="94">
        <f t="shared" si="222"/>
        <v>0.92767093041592508</v>
      </c>
      <c r="AG852" s="94">
        <f t="shared" si="208"/>
        <v>0.92779970426354563</v>
      </c>
      <c r="AH852" s="94">
        <f t="shared" si="209"/>
        <v>0.92778099824936255</v>
      </c>
      <c r="AI852" s="94">
        <f t="shared" si="210"/>
        <v>0.92786416993324938</v>
      </c>
      <c r="AJ852" s="94">
        <f t="shared" si="211"/>
        <v>0.9278426778911939</v>
      </c>
      <c r="AK852" s="94">
        <f t="shared" si="212"/>
        <v>0.92790316736868872</v>
      </c>
      <c r="AL852" s="94">
        <f t="shared" si="213"/>
        <v>0.9278821275904664</v>
      </c>
      <c r="AM852" s="94">
        <f t="shared" si="214"/>
        <v>0.92792929940263258</v>
      </c>
      <c r="AO852" s="28">
        <v>0.84499999999999997</v>
      </c>
      <c r="AP852" s="94">
        <f t="shared" si="223"/>
        <v>0.28963677828964068</v>
      </c>
      <c r="AQ852" s="94">
        <f t="shared" si="215"/>
        <v>0.34617616616313396</v>
      </c>
      <c r="AR852" s="94">
        <f t="shared" si="216"/>
        <v>0.40335610056831356</v>
      </c>
      <c r="AS852" s="94">
        <f t="shared" si="217"/>
        <v>0.45986637950278325</v>
      </c>
      <c r="AT852" s="94">
        <f t="shared" si="218"/>
        <v>0.51704548475143275</v>
      </c>
      <c r="AU852" s="94">
        <f t="shared" si="219"/>
        <v>0.57354110480498754</v>
      </c>
      <c r="AV852" s="94">
        <f t="shared" si="220"/>
        <v>0.63072104007148888</v>
      </c>
      <c r="AW852" s="94">
        <f t="shared" si="221"/>
        <v>0.68720797803089861</v>
      </c>
      <c r="AY852" s="28">
        <v>0.84499999999999997</v>
      </c>
      <c r="AZ852" s="34">
        <f>(((L852-VLOOKUP(AZ$6,Data!$N$4:$Y$11,Data!$W$1,FALSE)/1000)*VLOOKUP(AZ$6,Data!$N$4:$Y$11,Data!$P$1,FALSE)^1.5+VLOOKUP(AZ$6,Data!$N$4:$Y$11,Data!$W$1,FALSE)/1000*(Mannings_n_bot)^1.5)/L852)^0.67</f>
        <v>4.6446170015840609E-2</v>
      </c>
      <c r="BA852" s="34">
        <f>(((M852-VLOOKUP(BA$6,Data!$N$4:$Y$11,Data!$W$1,FALSE)/1000)*VLOOKUP(BA$6,Data!$N$4:$Y$11,Data!$P$1,FALSE)^1.5+VLOOKUP(BA$6,Data!$N$4:$Y$11,Data!$W$1,FALSE)/1000*(Mannings_n_bot)^1.5)/M852)^0.67</f>
        <v>4.6277629184242101E-2</v>
      </c>
      <c r="BB852" s="34">
        <f>(((N852-VLOOKUP(BB$6,Data!$N$4:$Y$11,Data!$W$1,FALSE)/1000)*VLOOKUP(BB$6,Data!$N$4:$Y$11,Data!$P$1,FALSE)^1.5+VLOOKUP(BB$6,Data!$N$4:$Y$11,Data!$W$1,FALSE)/1000*(Mannings_n_bot)^1.5)/N852)^0.67</f>
        <v>4.6066676768069942E-2</v>
      </c>
      <c r="BC852" s="34">
        <f>(((O852-VLOOKUP(BC$6,Data!$N$4:$Y$11,Data!$W$1,FALSE)/1000)*VLOOKUP(BC$6,Data!$N$4:$Y$11,Data!$P$1,FALSE)^1.5+VLOOKUP(BC$6,Data!$N$4:$Y$11,Data!$W$1,FALSE)/1000*(Mannings_n_bot)^1.5)/O852)^0.67</f>
        <v>4.5817973901850169E-2</v>
      </c>
      <c r="BD852" s="34">
        <f>(((P852-VLOOKUP(BD$6,Data!$N$4:$Y$11,Data!$W$1,FALSE)/1000)*VLOOKUP(BD$6,Data!$N$4:$Y$11,Data!$P$1,FALSE)^1.5+VLOOKUP(BD$6,Data!$N$4:$Y$11,Data!$W$1,FALSE)/1000*(Mannings_n_bot)^1.5)/P852)^0.67</f>
        <v>4.5544777635702256E-2</v>
      </c>
      <c r="BE852" s="34">
        <f>(((Q852-VLOOKUP(BE$6,Data!$N$4:$Y$11,Data!$W$1,FALSE)/1000)*VLOOKUP(BE$6,Data!$N$4:$Y$11,Data!$P$1,FALSE)^1.5+VLOOKUP(BE$6,Data!$N$4:$Y$11,Data!$W$1,FALSE)/1000*(Mannings_n_bot)^1.5)/Q852)^0.67</f>
        <v>4.5293872929357763E-2</v>
      </c>
      <c r="BF852" s="34">
        <f>(((R852-VLOOKUP(BF$6,Data!$N$4:$Y$11,Data!$W$1,FALSE)/1000)*VLOOKUP(BF$6,Data!$N$4:$Y$11,Data!$P$1,FALSE)^1.5+VLOOKUP(BF$6,Data!$N$4:$Y$11,Data!$W$1,FALSE)/1000*(Mannings_n_bot)^1.5)/R852)^0.67</f>
        <v>4.5130277479620153E-2</v>
      </c>
      <c r="BG852" s="34">
        <f>(((S852-VLOOKUP(BG$6,Data!$N$4:$Y$11,Data!$W$1,FALSE)/1000)*VLOOKUP(BG$6,Data!$N$4:$Y$11,Data!$P$1,FALSE)^1.5+VLOOKUP(BG$6,Data!$N$4:$Y$11,Data!$W$1,FALSE)/1000*(Mannings_n_bot)^1.5)/S852)^0.67</f>
        <v>4.4987088365586604E-2</v>
      </c>
    </row>
    <row r="853" spans="1:59" x14ac:dyDescent="0.25">
      <c r="A853" s="28">
        <v>0.84599999999999997</v>
      </c>
      <c r="B853" s="94">
        <v>0.90046689643717348</v>
      </c>
      <c r="C853" s="94">
        <v>1.2921217075468274</v>
      </c>
      <c r="D853" s="94">
        <v>1.7530789858929461</v>
      </c>
      <c r="E853" s="94">
        <v>2.2853823183919206</v>
      </c>
      <c r="F853" s="94">
        <v>2.8868442859284564</v>
      </c>
      <c r="G853" s="94">
        <v>3.5597946661287385</v>
      </c>
      <c r="H853" s="94">
        <v>4.3017609833154618</v>
      </c>
      <c r="I853" s="94">
        <v>5.1153578234310491</v>
      </c>
      <c r="K853" s="28">
        <v>0.84599999999999997</v>
      </c>
      <c r="L853" s="94">
        <v>3.1095814582979306</v>
      </c>
      <c r="M853" s="94">
        <v>3.7333100048448027</v>
      </c>
      <c r="N853" s="94">
        <v>4.3471103422341315</v>
      </c>
      <c r="O853" s="94">
        <v>4.9706701916836797</v>
      </c>
      <c r="P853" s="94">
        <v>5.5844752566356712</v>
      </c>
      <c r="Q853" s="94">
        <v>6.2079486194796534</v>
      </c>
      <c r="R853" s="94">
        <v>6.8217639618628478</v>
      </c>
      <c r="S853" s="94">
        <v>7.4451854398424073</v>
      </c>
      <c r="U853" s="28">
        <v>0.84599999999999997</v>
      </c>
      <c r="V853" s="94">
        <v>0.8302537453806228</v>
      </c>
      <c r="W853" s="94">
        <v>0.99587724517851373</v>
      </c>
      <c r="X853" s="94">
        <v>1.159765461204826</v>
      </c>
      <c r="Y853" s="94">
        <v>1.3253406461348685</v>
      </c>
      <c r="Z853" s="94">
        <v>1.4892286186930919</v>
      </c>
      <c r="AA853" s="94">
        <v>1.6547792601139795</v>
      </c>
      <c r="AB853" s="94">
        <v>1.8186692677615224</v>
      </c>
      <c r="AC853" s="94">
        <v>1.984205282157363</v>
      </c>
      <c r="AE853" s="28">
        <v>0.84599999999999997</v>
      </c>
      <c r="AF853" s="94">
        <f t="shared" si="222"/>
        <v>0.92835778737092456</v>
      </c>
      <c r="AG853" s="94">
        <f t="shared" si="208"/>
        <v>0.92848544073447548</v>
      </c>
      <c r="AH853" s="94">
        <f t="shared" si="209"/>
        <v>0.92846689746862132</v>
      </c>
      <c r="AI853" s="94">
        <f t="shared" si="210"/>
        <v>0.92854934557394087</v>
      </c>
      <c r="AJ853" s="94">
        <f t="shared" si="211"/>
        <v>0.92852804049841864</v>
      </c>
      <c r="AK853" s="94">
        <f t="shared" si="212"/>
        <v>0.92858800377593054</v>
      </c>
      <c r="AL853" s="94">
        <f t="shared" si="213"/>
        <v>0.92856714701696097</v>
      </c>
      <c r="AM853" s="94">
        <f t="shared" si="214"/>
        <v>0.92861390850411951</v>
      </c>
      <c r="AO853" s="28">
        <v>0.84599999999999997</v>
      </c>
      <c r="AP853" s="94">
        <f t="shared" si="223"/>
        <v>0.28957816623014454</v>
      </c>
      <c r="AQ853" s="94">
        <f t="shared" si="215"/>
        <v>0.34610619152173572</v>
      </c>
      <c r="AR853" s="94">
        <f t="shared" si="216"/>
        <v>0.40327455433118309</v>
      </c>
      <c r="AS853" s="94">
        <f t="shared" si="217"/>
        <v>0.45977347726983459</v>
      </c>
      <c r="AT853" s="94">
        <f t="shared" si="218"/>
        <v>0.51694101115377056</v>
      </c>
      <c r="AU853" s="94">
        <f t="shared" si="219"/>
        <v>0.57342527851448588</v>
      </c>
      <c r="AV853" s="94">
        <f t="shared" si="220"/>
        <v>0.63059364225506886</v>
      </c>
      <c r="AW853" s="94">
        <f t="shared" si="221"/>
        <v>0.68706922947231874</v>
      </c>
      <c r="AY853" s="28">
        <v>0.84599999999999997</v>
      </c>
      <c r="AZ853" s="34">
        <f>(((L853-VLOOKUP(AZ$6,Data!$N$4:$Y$11,Data!$W$1,FALSE)/1000)*VLOOKUP(AZ$6,Data!$N$4:$Y$11,Data!$P$1,FALSE)^1.5+VLOOKUP(AZ$6,Data!$N$4:$Y$11,Data!$W$1,FALSE)/1000*(Mannings_n_bot)^1.5)/L853)^0.67</f>
        <v>4.6433987320932367E-2</v>
      </c>
      <c r="BA853" s="34">
        <f>(((M853-VLOOKUP(BA$6,Data!$N$4:$Y$11,Data!$W$1,FALSE)/1000)*VLOOKUP(BA$6,Data!$N$4:$Y$11,Data!$P$1,FALSE)^1.5+VLOOKUP(BA$6,Data!$N$4:$Y$11,Data!$W$1,FALSE)/1000*(Mannings_n_bot)^1.5)/M853)^0.67</f>
        <v>4.626521480380226E-2</v>
      </c>
      <c r="BB853" s="34">
        <f>(((N853-VLOOKUP(BB$6,Data!$N$4:$Y$11,Data!$W$1,FALSE)/1000)*VLOOKUP(BB$6,Data!$N$4:$Y$11,Data!$P$1,FALSE)^1.5+VLOOKUP(BB$6,Data!$N$4:$Y$11,Data!$W$1,FALSE)/1000*(Mannings_n_bot)^1.5)/N853)^0.67</f>
        <v>4.605405202964033E-2</v>
      </c>
      <c r="BC853" s="34">
        <f>(((O853-VLOOKUP(BC$6,Data!$N$4:$Y$11,Data!$W$1,FALSE)/1000)*VLOOKUP(BC$6,Data!$N$4:$Y$11,Data!$P$1,FALSE)^1.5+VLOOKUP(BC$6,Data!$N$4:$Y$11,Data!$W$1,FALSE)/1000*(Mannings_n_bot)^1.5)/O853)^0.67</f>
        <v>4.5805051448508285E-2</v>
      </c>
      <c r="BD853" s="34">
        <f>(((P853-VLOOKUP(BD$6,Data!$N$4:$Y$11,Data!$W$1,FALSE)/1000)*VLOOKUP(BD$6,Data!$N$4:$Y$11,Data!$P$1,FALSE)^1.5+VLOOKUP(BD$6,Data!$N$4:$Y$11,Data!$W$1,FALSE)/1000*(Mannings_n_bot)^1.5)/P853)^0.67</f>
        <v>4.5531579366511962E-2</v>
      </c>
      <c r="BE853" s="34">
        <f>(((Q853-VLOOKUP(BE$6,Data!$N$4:$Y$11,Data!$W$1,FALSE)/1000)*VLOOKUP(BE$6,Data!$N$4:$Y$11,Data!$P$1,FALSE)^1.5+VLOOKUP(BE$6,Data!$N$4:$Y$11,Data!$W$1,FALSE)/1000*(Mannings_n_bot)^1.5)/Q853)^0.67</f>
        <v>4.528038158118295E-2</v>
      </c>
      <c r="BF853" s="34">
        <f>(((R853-VLOOKUP(BF$6,Data!$N$4:$Y$11,Data!$W$1,FALSE)/1000)*VLOOKUP(BF$6,Data!$N$4:$Y$11,Data!$P$1,FALSE)^1.5+VLOOKUP(BF$6,Data!$N$4:$Y$11,Data!$W$1,FALSE)/1000*(Mannings_n_bot)^1.5)/R853)^0.67</f>
        <v>4.5116623856498707E-2</v>
      </c>
      <c r="BG853" s="34">
        <f>(((S853-VLOOKUP(BG$6,Data!$N$4:$Y$11,Data!$W$1,FALSE)/1000)*VLOOKUP(BG$6,Data!$N$4:$Y$11,Data!$P$1,FALSE)^1.5+VLOOKUP(BG$6,Data!$N$4:$Y$11,Data!$W$1,FALSE)/1000*(Mannings_n_bot)^1.5)/S853)^0.67</f>
        <v>4.497325975943877E-2</v>
      </c>
    </row>
    <row r="854" spans="1:59" x14ac:dyDescent="0.25">
      <c r="A854" s="28">
        <v>0.84699999999999998</v>
      </c>
      <c r="B854" s="94">
        <v>0.90113114892832269</v>
      </c>
      <c r="C854" s="94">
        <v>1.2930731860894109</v>
      </c>
      <c r="D854" s="94">
        <v>1.7543702317882384</v>
      </c>
      <c r="E854" s="94">
        <v>2.2870637091775063</v>
      </c>
      <c r="F854" s="94">
        <v>2.8889688107017779</v>
      </c>
      <c r="G854" s="94">
        <v>3.5624122539313214</v>
      </c>
      <c r="H854" s="94">
        <v>4.3049250714312848</v>
      </c>
      <c r="I854" s="94">
        <v>5.1191178924511611</v>
      </c>
      <c r="K854" s="28">
        <v>0.84699999999999998</v>
      </c>
      <c r="L854" s="94">
        <v>3.1125196061204097</v>
      </c>
      <c r="M854" s="94">
        <v>3.7368317515520122</v>
      </c>
      <c r="N854" s="94">
        <v>4.3512120782201054</v>
      </c>
      <c r="O854" s="94">
        <v>4.9753553433495723</v>
      </c>
      <c r="P854" s="94">
        <v>5.589740393084476</v>
      </c>
      <c r="Q854" s="94">
        <v>6.2137970790717425</v>
      </c>
      <c r="R854" s="94">
        <v>6.8281924119171364</v>
      </c>
      <c r="S854" s="94">
        <v>7.4521971581197812</v>
      </c>
      <c r="U854" s="28">
        <v>0.84699999999999998</v>
      </c>
      <c r="V854" s="94">
        <v>0.82779107968270293</v>
      </c>
      <c r="W854" s="94">
        <v>0.99292080312058617</v>
      </c>
      <c r="X854" s="94">
        <v>1.1563229129916728</v>
      </c>
      <c r="Y854" s="94">
        <v>1.3214044526856394</v>
      </c>
      <c r="Z854" s="94">
        <v>1.4848063161883736</v>
      </c>
      <c r="AA854" s="94">
        <v>1.6498633795109452</v>
      </c>
      <c r="AB854" s="94">
        <v>1.8132672705489516</v>
      </c>
      <c r="AC854" s="94">
        <v>1.9783097470855768</v>
      </c>
      <c r="AE854" s="28">
        <v>0.84699999999999998</v>
      </c>
      <c r="AF854" s="94">
        <f t="shared" si="222"/>
        <v>0.92904261429280122</v>
      </c>
      <c r="AG854" s="94">
        <f t="shared" si="208"/>
        <v>0.92916914875423884</v>
      </c>
      <c r="AH854" s="94">
        <f t="shared" si="209"/>
        <v>0.92915076800721008</v>
      </c>
      <c r="AI854" s="94">
        <f t="shared" si="210"/>
        <v>0.92923249355362247</v>
      </c>
      <c r="AJ854" s="94">
        <f t="shared" si="211"/>
        <v>0.92921137518133801</v>
      </c>
      <c r="AK854" s="94">
        <f t="shared" si="212"/>
        <v>0.9292708129995737</v>
      </c>
      <c r="AL854" s="94">
        <f t="shared" si="213"/>
        <v>0.92925013900233988</v>
      </c>
      <c r="AM854" s="94">
        <f t="shared" si="214"/>
        <v>0.92929649074167431</v>
      </c>
      <c r="AO854" s="28">
        <v>0.84699999999999998</v>
      </c>
      <c r="AP854" s="94">
        <f t="shared" si="223"/>
        <v>0.28951822412824407</v>
      </c>
      <c r="AQ854" s="94">
        <f t="shared" si="215"/>
        <v>0.34603462827898551</v>
      </c>
      <c r="AR854" s="94">
        <f t="shared" si="216"/>
        <v>0.40319115691227719</v>
      </c>
      <c r="AS854" s="94">
        <f t="shared" si="217"/>
        <v>0.45967846542550267</v>
      </c>
      <c r="AT854" s="94">
        <f t="shared" si="218"/>
        <v>0.51683416537124993</v>
      </c>
      <c r="AU854" s="94">
        <f t="shared" si="219"/>
        <v>0.57330682167424396</v>
      </c>
      <c r="AV854" s="94">
        <f t="shared" si="220"/>
        <v>0.63046335131358733</v>
      </c>
      <c r="AW854" s="94">
        <f t="shared" si="221"/>
        <v>0.6869273294619509</v>
      </c>
      <c r="AY854" s="28">
        <v>0.84699999999999998</v>
      </c>
      <c r="AZ854" s="34">
        <f>(((L854-VLOOKUP(AZ$6,Data!$N$4:$Y$11,Data!$W$1,FALSE)/1000)*VLOOKUP(AZ$6,Data!$N$4:$Y$11,Data!$P$1,FALSE)^1.5+VLOOKUP(AZ$6,Data!$N$4:$Y$11,Data!$W$1,FALSE)/1000*(Mannings_n_bot)^1.5)/L854)^0.67</f>
        <v>4.6421789970137385E-2</v>
      </c>
      <c r="BA854" s="34">
        <f>(((M854-VLOOKUP(BA$6,Data!$N$4:$Y$11,Data!$W$1,FALSE)/1000)*VLOOKUP(BA$6,Data!$N$4:$Y$11,Data!$P$1,FALSE)^1.5+VLOOKUP(BA$6,Data!$N$4:$Y$11,Data!$W$1,FALSE)/1000*(Mannings_n_bot)^1.5)/M854)^0.67</f>
        <v>4.6252785382552314E-2</v>
      </c>
      <c r="BB854" s="34">
        <f>(((N854-VLOOKUP(BB$6,Data!$N$4:$Y$11,Data!$W$1,FALSE)/1000)*VLOOKUP(BB$6,Data!$N$4:$Y$11,Data!$P$1,FALSE)^1.5+VLOOKUP(BB$6,Data!$N$4:$Y$11,Data!$W$1,FALSE)/1000*(Mannings_n_bot)^1.5)/N854)^0.67</f>
        <v>4.604141196972595E-2</v>
      </c>
      <c r="BC854" s="34">
        <f>(((O854-VLOOKUP(BC$6,Data!$N$4:$Y$11,Data!$W$1,FALSE)/1000)*VLOOKUP(BC$6,Data!$N$4:$Y$11,Data!$P$1,FALSE)^1.5+VLOOKUP(BC$6,Data!$N$4:$Y$11,Data!$W$1,FALSE)/1000*(Mannings_n_bot)^1.5)/O854)^0.67</f>
        <v>4.5792113214463373E-2</v>
      </c>
      <c r="BD854" s="34">
        <f>(((P854-VLOOKUP(BD$6,Data!$N$4:$Y$11,Data!$W$1,FALSE)/1000)*VLOOKUP(BD$6,Data!$N$4:$Y$11,Data!$P$1,FALSE)^1.5+VLOOKUP(BD$6,Data!$N$4:$Y$11,Data!$W$1,FALSE)/1000*(Mannings_n_bot)^1.5)/P854)^0.67</f>
        <v>4.5518364941711825E-2</v>
      </c>
      <c r="BE854" s="34">
        <f>(((Q854-VLOOKUP(BE$6,Data!$N$4:$Y$11,Data!$W$1,FALSE)/1000)*VLOOKUP(BE$6,Data!$N$4:$Y$11,Data!$P$1,FALSE)^1.5+VLOOKUP(BE$6,Data!$N$4:$Y$11,Data!$W$1,FALSE)/1000*(Mannings_n_bot)^1.5)/Q854)^0.67</f>
        <v>4.5266873629139268E-2</v>
      </c>
      <c r="BF854" s="34">
        <f>(((R854-VLOOKUP(BF$6,Data!$N$4:$Y$11,Data!$W$1,FALSE)/1000)*VLOOKUP(BF$6,Data!$N$4:$Y$11,Data!$P$1,FALSE)^1.5+VLOOKUP(BF$6,Data!$N$4:$Y$11,Data!$W$1,FALSE)/1000*(Mannings_n_bot)^1.5)/R854)^0.67</f>
        <v>4.5102953410852763E-2</v>
      </c>
      <c r="BG854" s="34">
        <f>(((S854-VLOOKUP(BG$6,Data!$N$4:$Y$11,Data!$W$1,FALSE)/1000)*VLOOKUP(BG$6,Data!$N$4:$Y$11,Data!$P$1,FALSE)^1.5+VLOOKUP(BG$6,Data!$N$4:$Y$11,Data!$W$1,FALSE)/1000*(Mannings_n_bot)^1.5)/S854)^0.67</f>
        <v>4.4959414053462265E-2</v>
      </c>
    </row>
    <row r="855" spans="1:59" x14ac:dyDescent="0.25">
      <c r="A855" s="28">
        <v>0.84799999999999998</v>
      </c>
      <c r="B855" s="94">
        <v>0.90179342403155416</v>
      </c>
      <c r="C855" s="94">
        <v>1.2940218298146067</v>
      </c>
      <c r="D855" s="94">
        <v>1.7556576310433401</v>
      </c>
      <c r="E855" s="94">
        <v>2.2887400883292388</v>
      </c>
      <c r="F855" s="94">
        <v>2.8910870039127956</v>
      </c>
      <c r="G855" s="94">
        <v>3.5650220376163655</v>
      </c>
      <c r="H855" s="94">
        <v>4.3080797273962963</v>
      </c>
      <c r="I855" s="94">
        <v>5.1228667492046771</v>
      </c>
      <c r="K855" s="28">
        <v>0.84799999999999998</v>
      </c>
      <c r="L855" s="94">
        <v>3.1154665265493939</v>
      </c>
      <c r="M855" s="94">
        <v>3.7403640222783014</v>
      </c>
      <c r="N855" s="94">
        <v>4.3553260698906433</v>
      </c>
      <c r="O855" s="94">
        <v>4.9800545016016313</v>
      </c>
      <c r="P855" s="94">
        <v>5.5950212677856008</v>
      </c>
      <c r="Q855" s="94">
        <v>6.2196630275577505</v>
      </c>
      <c r="R855" s="94">
        <v>6.8346400825548557</v>
      </c>
      <c r="S855" s="94">
        <v>7.4592298474670473</v>
      </c>
      <c r="U855" s="28">
        <v>0.84799999999999998</v>
      </c>
      <c r="V855" s="94">
        <v>0.82531795419144904</v>
      </c>
      <c r="W855" s="94">
        <v>0.98995183255657171</v>
      </c>
      <c r="X855" s="94">
        <v>1.1528657714695372</v>
      </c>
      <c r="Y855" s="94">
        <v>1.3174515979028005</v>
      </c>
      <c r="Z855" s="94">
        <v>1.4803652875772044</v>
      </c>
      <c r="AA855" s="94">
        <v>1.6449267051224952</v>
      </c>
      <c r="AB855" s="94">
        <v>1.807842414764294</v>
      </c>
      <c r="AC855" s="94">
        <v>1.972389285967062</v>
      </c>
      <c r="AE855" s="28">
        <v>0.84799999999999998</v>
      </c>
      <c r="AF855" s="94">
        <f t="shared" si="222"/>
        <v>0.92972540257952163</v>
      </c>
      <c r="AG855" s="94">
        <f t="shared" si="208"/>
        <v>0.92985081974710571</v>
      </c>
      <c r="AH855" s="94">
        <f t="shared" si="209"/>
        <v>0.9298326012855771</v>
      </c>
      <c r="AI855" s="94">
        <f t="shared" si="210"/>
        <v>0.92991360530973788</v>
      </c>
      <c r="AJ855" s="94">
        <f t="shared" si="211"/>
        <v>0.92989267337300363</v>
      </c>
      <c r="AK855" s="94">
        <f t="shared" si="212"/>
        <v>0.92995158648503362</v>
      </c>
      <c r="AL855" s="94">
        <f t="shared" si="213"/>
        <v>0.92993109498771709</v>
      </c>
      <c r="AM855" s="94">
        <f t="shared" si="214"/>
        <v>0.92997703756605454</v>
      </c>
      <c r="AO855" s="28">
        <v>0.84799999999999998</v>
      </c>
      <c r="AP855" s="94">
        <f t="shared" si="223"/>
        <v>0.28945694532316352</v>
      </c>
      <c r="AQ855" s="94">
        <f t="shared" si="215"/>
        <v>0.34596146848466425</v>
      </c>
      <c r="AR855" s="94">
        <f t="shared" si="216"/>
        <v>0.40310589904636518</v>
      </c>
      <c r="AS855" s="94">
        <f t="shared" si="217"/>
        <v>0.45958133341576057</v>
      </c>
      <c r="AT855" s="94">
        <f t="shared" si="218"/>
        <v>0.51672493553487975</v>
      </c>
      <c r="AU855" s="94">
        <f t="shared" si="219"/>
        <v>0.57318572112679678</v>
      </c>
      <c r="AV855" s="94">
        <f t="shared" si="220"/>
        <v>0.63033015277461313</v>
      </c>
      <c r="AW855" s="94">
        <f t="shared" si="221"/>
        <v>0.68678226223907879</v>
      </c>
      <c r="AY855" s="28">
        <v>0.84799999999999998</v>
      </c>
      <c r="AZ855" s="34">
        <f>(((L855-VLOOKUP(AZ$6,Data!$N$4:$Y$11,Data!$W$1,FALSE)/1000)*VLOOKUP(AZ$6,Data!$N$4:$Y$11,Data!$P$1,FALSE)^1.5+VLOOKUP(AZ$6,Data!$N$4:$Y$11,Data!$W$1,FALSE)/1000*(Mannings_n_bot)^1.5)/L855)^0.67</f>
        <v>4.6409577729069382E-2</v>
      </c>
      <c r="BA855" s="34">
        <f>(((M855-VLOOKUP(BA$6,Data!$N$4:$Y$11,Data!$W$1,FALSE)/1000)*VLOOKUP(BA$6,Data!$N$4:$Y$11,Data!$P$1,FALSE)^1.5+VLOOKUP(BA$6,Data!$N$4:$Y$11,Data!$W$1,FALSE)/1000*(Mannings_n_bot)^1.5)/M855)^0.67</f>
        <v>4.6240340681364261E-2</v>
      </c>
      <c r="BB855" s="34">
        <f>(((N855-VLOOKUP(BB$6,Data!$N$4:$Y$11,Data!$W$1,FALSE)/1000)*VLOOKUP(BB$6,Data!$N$4:$Y$11,Data!$P$1,FALSE)^1.5+VLOOKUP(BB$6,Data!$N$4:$Y$11,Data!$W$1,FALSE)/1000*(Mannings_n_bot)^1.5)/N855)^0.67</f>
        <v>4.6028756345008172E-2</v>
      </c>
      <c r="BC855" s="34">
        <f>(((O855-VLOOKUP(BC$6,Data!$N$4:$Y$11,Data!$W$1,FALSE)/1000)*VLOOKUP(BC$6,Data!$N$4:$Y$11,Data!$P$1,FALSE)^1.5+VLOOKUP(BC$6,Data!$N$4:$Y$11,Data!$W$1,FALSE)/1000*(Mannings_n_bot)^1.5)/O855)^0.67</f>
        <v>4.5779158950348599E-2</v>
      </c>
      <c r="BD855" s="34">
        <f>(((P855-VLOOKUP(BD$6,Data!$N$4:$Y$11,Data!$W$1,FALSE)/1000)*VLOOKUP(BD$6,Data!$N$4:$Y$11,Data!$P$1,FALSE)^1.5+VLOOKUP(BD$6,Data!$N$4:$Y$11,Data!$W$1,FALSE)/1000*(Mannings_n_bot)^1.5)/P855)^0.67</f>
        <v>4.5505134106411819E-2</v>
      </c>
      <c r="BE855" s="34">
        <f>(((Q855-VLOOKUP(BE$6,Data!$N$4:$Y$11,Data!$W$1,FALSE)/1000)*VLOOKUP(BE$6,Data!$N$4:$Y$11,Data!$P$1,FALSE)^1.5+VLOOKUP(BE$6,Data!$N$4:$Y$11,Data!$W$1,FALSE)/1000*(Mannings_n_bot)^1.5)/Q855)^0.67</f>
        <v>4.5253348812369892E-2</v>
      </c>
      <c r="BF855" s="34">
        <f>(((R855-VLOOKUP(BF$6,Data!$N$4:$Y$11,Data!$W$1,FALSE)/1000)*VLOOKUP(BF$6,Data!$N$4:$Y$11,Data!$P$1,FALSE)^1.5+VLOOKUP(BF$6,Data!$N$4:$Y$11,Data!$W$1,FALSE)/1000*(Mannings_n_bot)^1.5)/R855)^0.67</f>
        <v>4.5089265878569929E-2</v>
      </c>
      <c r="BG855" s="34">
        <f>(((S855-VLOOKUP(BG$6,Data!$N$4:$Y$11,Data!$W$1,FALSE)/1000)*VLOOKUP(BG$6,Data!$N$4:$Y$11,Data!$P$1,FALSE)^1.5+VLOOKUP(BG$6,Data!$N$4:$Y$11,Data!$W$1,FALSE)/1000*(Mannings_n_bot)^1.5)/S855)^0.67</f>
        <v>4.4945550979956263E-2</v>
      </c>
    </row>
    <row r="856" spans="1:59" x14ac:dyDescent="0.25">
      <c r="A856" s="28">
        <v>0.84899999999999998</v>
      </c>
      <c r="B856" s="94">
        <v>0.90245371332830615</v>
      </c>
      <c r="C856" s="94">
        <v>1.2949676266807337</v>
      </c>
      <c r="D856" s="94">
        <v>1.7569411673131778</v>
      </c>
      <c r="E856" s="94">
        <v>2.2904114345830364</v>
      </c>
      <c r="F856" s="94">
        <v>2.8931988386868297</v>
      </c>
      <c r="G856" s="94">
        <v>3.5676239840942978</v>
      </c>
      <c r="H856" s="94">
        <v>4.3112249112031309</v>
      </c>
      <c r="I856" s="94">
        <v>5.1266043461734521</v>
      </c>
      <c r="K856" s="28">
        <v>0.84899999999999998</v>
      </c>
      <c r="L856" s="94">
        <v>3.1184223098132153</v>
      </c>
      <c r="M856" s="94">
        <v>3.7439069252173907</v>
      </c>
      <c r="N856" s="94">
        <v>4.3594524432502766</v>
      </c>
      <c r="O856" s="94">
        <v>4.9847678104044064</v>
      </c>
      <c r="P856" s="94">
        <v>5.600318042514326</v>
      </c>
      <c r="Q856" s="94">
        <v>6.2255466446702536</v>
      </c>
      <c r="R856" s="94">
        <v>6.8411071713195177</v>
      </c>
      <c r="S856" s="94">
        <v>7.4662837233833841</v>
      </c>
      <c r="U856" s="28">
        <v>0.84899999999999998</v>
      </c>
      <c r="V856" s="94">
        <v>0.82283427459243907</v>
      </c>
      <c r="W856" s="94">
        <v>0.98697022042298643</v>
      </c>
      <c r="X856" s="94">
        <v>1.1493939049573711</v>
      </c>
      <c r="Y856" s="94">
        <v>1.3134819313621391</v>
      </c>
      <c r="Z856" s="94">
        <v>1.475905363817914</v>
      </c>
      <c r="AA856" s="94">
        <v>1.6399690491667789</v>
      </c>
      <c r="AB856" s="94">
        <v>1.8023944940080299</v>
      </c>
      <c r="AC856" s="94">
        <v>1.9664436736638939</v>
      </c>
      <c r="AE856" s="28">
        <v>0.84899999999999998</v>
      </c>
      <c r="AF856" s="94">
        <f t="shared" si="222"/>
        <v>0.9304061435517692</v>
      </c>
      <c r="AG856" s="94">
        <f t="shared" si="208"/>
        <v>0.93053044506023397</v>
      </c>
      <c r="AH856" s="94">
        <f t="shared" si="209"/>
        <v>0.93051238864703345</v>
      </c>
      <c r="AI856" s="94">
        <f t="shared" si="210"/>
        <v>0.93059267220270447</v>
      </c>
      <c r="AJ856" s="94">
        <f t="shared" si="211"/>
        <v>0.93057192642941144</v>
      </c>
      <c r="AK856" s="94">
        <f t="shared" si="212"/>
        <v>0.93063031560075049</v>
      </c>
      <c r="AL856" s="94">
        <f t="shared" si="213"/>
        <v>0.93061000633720481</v>
      </c>
      <c r="AM856" s="94">
        <f t="shared" si="214"/>
        <v>0.93065554035107756</v>
      </c>
      <c r="AO856" s="28">
        <v>0.84899999999999998</v>
      </c>
      <c r="AP856" s="94">
        <f t="shared" si="223"/>
        <v>0.28939432304868307</v>
      </c>
      <c r="AQ856" s="94">
        <f t="shared" si="215"/>
        <v>0.34588670406263938</v>
      </c>
      <c r="AR856" s="94">
        <f t="shared" si="216"/>
        <v>0.40301877132148628</v>
      </c>
      <c r="AS856" s="94">
        <f t="shared" si="217"/>
        <v>0.45948207051939272</v>
      </c>
      <c r="AT856" s="94">
        <f t="shared" si="218"/>
        <v>0.51661330958766327</v>
      </c>
      <c r="AU856" s="94">
        <f t="shared" si="219"/>
        <v>0.57306196350622041</v>
      </c>
      <c r="AV856" s="94">
        <f t="shared" si="220"/>
        <v>0.63019403193643853</v>
      </c>
      <c r="AW856" s="94">
        <f t="shared" si="221"/>
        <v>0.68663401179326</v>
      </c>
      <c r="AY856" s="28">
        <v>0.84899999999999998</v>
      </c>
      <c r="AZ856" s="34">
        <f>(((L856-VLOOKUP(AZ$6,Data!$N$4:$Y$11,Data!$W$1,FALSE)/1000)*VLOOKUP(AZ$6,Data!$N$4:$Y$11,Data!$P$1,FALSE)^1.5+VLOOKUP(AZ$6,Data!$N$4:$Y$11,Data!$W$1,FALSE)/1000*(Mannings_n_bot)^1.5)/L856)^0.67</f>
        <v>4.6397350359631703E-2</v>
      </c>
      <c r="BA856" s="34">
        <f>(((M856-VLOOKUP(BA$6,Data!$N$4:$Y$11,Data!$W$1,FALSE)/1000)*VLOOKUP(BA$6,Data!$N$4:$Y$11,Data!$P$1,FALSE)^1.5+VLOOKUP(BA$6,Data!$N$4:$Y$11,Data!$W$1,FALSE)/1000*(Mannings_n_bot)^1.5)/M856)^0.67</f>
        <v>4.6227880457321333E-2</v>
      </c>
      <c r="BB856" s="34">
        <f>(((N856-VLOOKUP(BB$6,Data!$N$4:$Y$11,Data!$W$1,FALSE)/1000)*VLOOKUP(BB$6,Data!$N$4:$Y$11,Data!$P$1,FALSE)^1.5+VLOOKUP(BB$6,Data!$N$4:$Y$11,Data!$W$1,FALSE)/1000*(Mannings_n_bot)^1.5)/N856)^0.67</f>
        <v>4.6016084908312715E-2</v>
      </c>
      <c r="BC856" s="34">
        <f>(((O856-VLOOKUP(BC$6,Data!$N$4:$Y$11,Data!$W$1,FALSE)/1000)*VLOOKUP(BC$6,Data!$N$4:$Y$11,Data!$P$1,FALSE)^1.5+VLOOKUP(BC$6,Data!$N$4:$Y$11,Data!$W$1,FALSE)/1000*(Mannings_n_bot)^1.5)/O856)^0.67</f>
        <v>4.5766188402842967E-2</v>
      </c>
      <c r="BD856" s="34">
        <f>(((P856-VLOOKUP(BD$6,Data!$N$4:$Y$11,Data!$W$1,FALSE)/1000)*VLOOKUP(BD$6,Data!$N$4:$Y$11,Data!$P$1,FALSE)^1.5+VLOOKUP(BD$6,Data!$N$4:$Y$11,Data!$W$1,FALSE)/1000*(Mannings_n_bot)^1.5)/P856)^0.67</f>
        <v>4.5491886601679896E-2</v>
      </c>
      <c r="BE856" s="34">
        <f>(((Q856-VLOOKUP(BE$6,Data!$N$4:$Y$11,Data!$W$1,FALSE)/1000)*VLOOKUP(BE$6,Data!$N$4:$Y$11,Data!$P$1,FALSE)^1.5+VLOOKUP(BE$6,Data!$N$4:$Y$11,Data!$W$1,FALSE)/1000*(Mannings_n_bot)^1.5)/Q856)^0.67</f>
        <v>4.5239806865878696E-2</v>
      </c>
      <c r="BF856" s="34">
        <f>(((R856-VLOOKUP(BF$6,Data!$N$4:$Y$11,Data!$W$1,FALSE)/1000)*VLOOKUP(BF$6,Data!$N$4:$Y$11,Data!$P$1,FALSE)^1.5+VLOOKUP(BF$6,Data!$N$4:$Y$11,Data!$W$1,FALSE)/1000*(Mannings_n_bot)^1.5)/R856)^0.67</f>
        <v>4.5075560991346797E-2</v>
      </c>
      <c r="BG856" s="34">
        <f>(((S856-VLOOKUP(BG$6,Data!$N$4:$Y$11,Data!$W$1,FALSE)/1000)*VLOOKUP(BG$6,Data!$N$4:$Y$11,Data!$P$1,FALSE)^1.5+VLOOKUP(BG$6,Data!$N$4:$Y$11,Data!$W$1,FALSE)/1000*(Mannings_n_bot)^1.5)/S856)^0.67</f>
        <v>4.493167026697046E-2</v>
      </c>
    </row>
    <row r="857" spans="1:59" x14ac:dyDescent="0.25">
      <c r="A857" s="28">
        <v>0.85</v>
      </c>
      <c r="B857" s="94">
        <v>0.90311200832383087</v>
      </c>
      <c r="C857" s="94">
        <v>1.2959105645370443</v>
      </c>
      <c r="D857" s="94">
        <v>1.7582208241046511</v>
      </c>
      <c r="E857" s="94">
        <v>2.2920777264821361</v>
      </c>
      <c r="F857" s="94">
        <v>2.8953042879057174</v>
      </c>
      <c r="G857" s="94">
        <v>3.5702180599756344</v>
      </c>
      <c r="H857" s="94">
        <v>4.3143605824818563</v>
      </c>
      <c r="I857" s="94">
        <v>5.1303306354085807</v>
      </c>
      <c r="K857" s="28">
        <v>0.85</v>
      </c>
      <c r="L857" s="94">
        <v>3.1213870476399141</v>
      </c>
      <c r="M857" s="94">
        <v>3.7474605703613495</v>
      </c>
      <c r="N857" s="94">
        <v>4.3635913263979313</v>
      </c>
      <c r="O857" s="94">
        <v>4.9894954161153855</v>
      </c>
      <c r="P857" s="94">
        <v>5.6056308817349167</v>
      </c>
      <c r="Q857" s="94">
        <v>6.2314481131293133</v>
      </c>
      <c r="R857" s="94">
        <v>6.8475938790381443</v>
      </c>
      <c r="S857" s="94">
        <v>7.4733590049499758</v>
      </c>
      <c r="U857" s="28">
        <v>0.85</v>
      </c>
      <c r="V857" s="94">
        <v>0.82033994502411867</v>
      </c>
      <c r="W857" s="94">
        <v>0.98397585180159941</v>
      </c>
      <c r="X857" s="94">
        <v>1.1459071796139775</v>
      </c>
      <c r="Y857" s="94">
        <v>1.3094953001717689</v>
      </c>
      <c r="Z857" s="94">
        <v>1.4714263730957571</v>
      </c>
      <c r="AA857" s="94">
        <v>1.6349902207813956</v>
      </c>
      <c r="AB857" s="94">
        <v>1.7969232984946992</v>
      </c>
      <c r="AC857" s="94">
        <v>1.9604726813447524</v>
      </c>
      <c r="AE857" s="28">
        <v>0.85</v>
      </c>
      <c r="AF857" s="94">
        <f t="shared" si="222"/>
        <v>0.93108482845168139</v>
      </c>
      <c r="AG857" s="94">
        <f t="shared" si="208"/>
        <v>0.93120801596240843</v>
      </c>
      <c r="AH857" s="94">
        <f t="shared" si="209"/>
        <v>0.93119012135649182</v>
      </c>
      <c r="AI857" s="94">
        <f t="shared" si="210"/>
        <v>0.9312696855146535</v>
      </c>
      <c r="AJ857" s="94">
        <f t="shared" si="211"/>
        <v>0.93124912562824314</v>
      </c>
      <c r="AK857" s="94">
        <f t="shared" si="212"/>
        <v>0.93130699163693131</v>
      </c>
      <c r="AL857" s="94">
        <f t="shared" si="213"/>
        <v>0.93128686433665253</v>
      </c>
      <c r="AM857" s="94">
        <f t="shared" si="214"/>
        <v>0.93133199039236303</v>
      </c>
      <c r="AO857" s="28">
        <v>0.85</v>
      </c>
      <c r="AP857" s="94">
        <f t="shared" si="223"/>
        <v>0.28933035043080457</v>
      </c>
      <c r="AQ857" s="94">
        <f t="shared" si="215"/>
        <v>0.34581032680807794</v>
      </c>
      <c r="AR857" s="94">
        <f t="shared" si="216"/>
        <v>0.40292976417570059</v>
      </c>
      <c r="AS857" s="94">
        <f t="shared" si="217"/>
        <v>0.45938066584429355</v>
      </c>
      <c r="AT857" s="94">
        <f t="shared" si="218"/>
        <v>0.51649927528043627</v>
      </c>
      <c r="AU857" s="94">
        <f t="shared" si="219"/>
        <v>0.57293553523351726</v>
      </c>
      <c r="AV857" s="94">
        <f t="shared" si="220"/>
        <v>0.6300549738630058</v>
      </c>
      <c r="AW857" s="94">
        <f t="shared" si="221"/>
        <v>0.68648256185879852</v>
      </c>
      <c r="AY857" s="28">
        <v>0.85</v>
      </c>
      <c r="AZ857" s="34">
        <f>(((L857-VLOOKUP(AZ$6,Data!$N$4:$Y$11,Data!$W$1,FALSE)/1000)*VLOOKUP(AZ$6,Data!$N$4:$Y$11,Data!$P$1,FALSE)^1.5+VLOOKUP(AZ$6,Data!$N$4:$Y$11,Data!$W$1,FALSE)/1000*(Mannings_n_bot)^1.5)/L857)^0.67</f>
        <v>4.6385107619929741E-2</v>
      </c>
      <c r="BA857" s="34">
        <f>(((M857-VLOOKUP(BA$6,Data!$N$4:$Y$11,Data!$W$1,FALSE)/1000)*VLOOKUP(BA$6,Data!$N$4:$Y$11,Data!$P$1,FALSE)^1.5+VLOOKUP(BA$6,Data!$N$4:$Y$11,Data!$W$1,FALSE)/1000*(Mannings_n_bot)^1.5)/M857)^0.67</f>
        <v>4.6215404463628526E-2</v>
      </c>
      <c r="BB857" s="34">
        <f>(((N857-VLOOKUP(BB$6,Data!$N$4:$Y$11,Data!$W$1,FALSE)/1000)*VLOOKUP(BB$6,Data!$N$4:$Y$11,Data!$P$1,FALSE)^1.5+VLOOKUP(BB$6,Data!$N$4:$Y$11,Data!$W$1,FALSE)/1000*(Mannings_n_bot)^1.5)/N857)^0.67</f>
        <v>4.6003397408518915E-2</v>
      </c>
      <c r="BC857" s="34">
        <f>(((O857-VLOOKUP(BC$6,Data!$N$4:$Y$11,Data!$W$1,FALSE)/1000)*VLOOKUP(BC$6,Data!$N$4:$Y$11,Data!$P$1,FALSE)^1.5+VLOOKUP(BC$6,Data!$N$4:$Y$11,Data!$W$1,FALSE)/1000*(Mannings_n_bot)^1.5)/O857)^0.67</f>
        <v>4.5753201314578273E-2</v>
      </c>
      <c r="BD857" s="34">
        <f>(((P857-VLOOKUP(BD$6,Data!$N$4:$Y$11,Data!$W$1,FALSE)/1000)*VLOOKUP(BD$6,Data!$N$4:$Y$11,Data!$P$1,FALSE)^1.5+VLOOKUP(BD$6,Data!$N$4:$Y$11,Data!$W$1,FALSE)/1000*(Mannings_n_bot)^1.5)/P857)^0.67</f>
        <v>4.5478622164446439E-2</v>
      </c>
      <c r="BE857" s="34">
        <f>(((Q857-VLOOKUP(BE$6,Data!$N$4:$Y$11,Data!$W$1,FALSE)/1000)*VLOOKUP(BE$6,Data!$N$4:$Y$11,Data!$P$1,FALSE)^1.5+VLOOKUP(BE$6,Data!$N$4:$Y$11,Data!$W$1,FALSE)/1000*(Mannings_n_bot)^1.5)/Q857)^0.67</f>
        <v>4.5226247520433083E-2</v>
      </c>
      <c r="BF857" s="34">
        <f>(((R857-VLOOKUP(BF$6,Data!$N$4:$Y$11,Data!$W$1,FALSE)/1000)*VLOOKUP(BF$6,Data!$N$4:$Y$11,Data!$P$1,FALSE)^1.5+VLOOKUP(BF$6,Data!$N$4:$Y$11,Data!$W$1,FALSE)/1000*(Mannings_n_bot)^1.5)/R857)^0.67</f>
        <v>4.5061838476590427E-2</v>
      </c>
      <c r="BG857" s="34">
        <f>(((S857-VLOOKUP(BG$6,Data!$N$4:$Y$11,Data!$W$1,FALSE)/1000)*VLOOKUP(BG$6,Data!$N$4:$Y$11,Data!$P$1,FALSE)^1.5+VLOOKUP(BG$6,Data!$N$4:$Y$11,Data!$W$1,FALSE)/1000*(Mannings_n_bot)^1.5)/S857)^0.67</f>
        <v>4.4917771638204977E-2</v>
      </c>
    </row>
    <row r="858" spans="1:59" x14ac:dyDescent="0.25">
      <c r="A858" s="28">
        <v>0.85099999999999998</v>
      </c>
      <c r="B858" s="94">
        <v>0.90376830044593959</v>
      </c>
      <c r="C858" s="94">
        <v>1.2968506311219279</v>
      </c>
      <c r="D858" s="94">
        <v>1.7594965847741966</v>
      </c>
      <c r="E858" s="94">
        <v>2.2937389423739241</v>
      </c>
      <c r="F858" s="94">
        <v>2.8974033242037991</v>
      </c>
      <c r="G858" s="94">
        <v>3.5728042315660415</v>
      </c>
      <c r="H858" s="94">
        <v>4.3174867004940127</v>
      </c>
      <c r="I858" s="94">
        <v>5.1340455685233035</v>
      </c>
      <c r="K858" s="28">
        <v>0.85099999999999998</v>
      </c>
      <c r="L858" s="94">
        <v>3.1243608332923714</v>
      </c>
      <c r="M858" s="94">
        <v>3.7510250695427252</v>
      </c>
      <c r="N858" s="94">
        <v>4.3677428495759809</v>
      </c>
      <c r="O858" s="94">
        <v>4.994237467541061</v>
      </c>
      <c r="P858" s="94">
        <v>5.6109599526635954</v>
      </c>
      <c r="Q858" s="94">
        <v>6.2373676187124527</v>
      </c>
      <c r="R858" s="94">
        <v>6.8541004098982139</v>
      </c>
      <c r="S858" s="94">
        <v>7.4804559149139207</v>
      </c>
      <c r="U858" s="28">
        <v>0.85099999999999998</v>
      </c>
      <c r="V858" s="94">
        <v>0.81783486804188299</v>
      </c>
      <c r="W858" s="94">
        <v>0.98096860987636469</v>
      </c>
      <c r="X858" s="94">
        <v>1.1424054593878508</v>
      </c>
      <c r="Y858" s="94">
        <v>1.3054915489148313</v>
      </c>
      <c r="Z858" s="94">
        <v>1.4669281407585317</v>
      </c>
      <c r="AA858" s="94">
        <v>1.62999002595187</v>
      </c>
      <c r="AB858" s="94">
        <v>1.7914286149742613</v>
      </c>
      <c r="AC858" s="94">
        <v>1.9544760763991582</v>
      </c>
      <c r="AE858" s="28">
        <v>0.85099999999999998</v>
      </c>
      <c r="AF858" s="94">
        <f t="shared" si="222"/>
        <v>0.93176144844155606</v>
      </c>
      <c r="AG858" s="94">
        <f t="shared" si="208"/>
        <v>0.93188352364275118</v>
      </c>
      <c r="AH858" s="94">
        <f t="shared" si="209"/>
        <v>0.93186579059917685</v>
      </c>
      <c r="AI858" s="94">
        <f t="shared" si="210"/>
        <v>0.93194463644814196</v>
      </c>
      <c r="AJ858" s="94">
        <f t="shared" si="211"/>
        <v>0.9319242621675754</v>
      </c>
      <c r="AK858" s="94">
        <f t="shared" si="212"/>
        <v>0.93198160580426181</v>
      </c>
      <c r="AL858" s="94">
        <f t="shared" si="213"/>
        <v>0.93196166019236026</v>
      </c>
      <c r="AM858" s="94">
        <f t="shared" si="214"/>
        <v>0.93200637890604476</v>
      </c>
      <c r="AO858" s="28">
        <v>0.85099999999999998</v>
      </c>
      <c r="AP858" s="94">
        <f t="shared" si="223"/>
        <v>0.28926502048534891</v>
      </c>
      <c r="AQ858" s="94">
        <f t="shared" si="215"/>
        <v>0.34573232838457746</v>
      </c>
      <c r="AR858" s="94">
        <f t="shared" si="216"/>
        <v>0.40283886789374695</v>
      </c>
      <c r="AS858" s="94">
        <f t="shared" si="217"/>
        <v>0.45927710832365737</v>
      </c>
      <c r="AT858" s="94">
        <f t="shared" si="218"/>
        <v>0.51638282016758363</v>
      </c>
      <c r="AU858" s="94">
        <f t="shared" si="219"/>
        <v>0.57280642251186675</v>
      </c>
      <c r="AV858" s="94">
        <f t="shared" si="220"/>
        <v>0.62991296337868052</v>
      </c>
      <c r="AW858" s="94">
        <f t="shared" si="221"/>
        <v>0.6863278959090533</v>
      </c>
      <c r="AY858" s="28">
        <v>0.85099999999999998</v>
      </c>
      <c r="AZ858" s="34">
        <f>(((L858-VLOOKUP(AZ$6,Data!$N$4:$Y$11,Data!$W$1,FALSE)/1000)*VLOOKUP(AZ$6,Data!$N$4:$Y$11,Data!$P$1,FALSE)^1.5+VLOOKUP(AZ$6,Data!$N$4:$Y$11,Data!$W$1,FALSE)/1000*(Mannings_n_bot)^1.5)/L858)^0.67</f>
        <v>4.6372849264180747E-2</v>
      </c>
      <c r="BA858" s="34">
        <f>(((M858-VLOOKUP(BA$6,Data!$N$4:$Y$11,Data!$W$1,FALSE)/1000)*VLOOKUP(BA$6,Data!$N$4:$Y$11,Data!$P$1,FALSE)^1.5+VLOOKUP(BA$6,Data!$N$4:$Y$11,Data!$W$1,FALSE)/1000*(Mannings_n_bot)^1.5)/M858)^0.67</f>
        <v>4.6202912449520642E-2</v>
      </c>
      <c r="BB858" s="34">
        <f>(((N858-VLOOKUP(BB$6,Data!$N$4:$Y$11,Data!$W$1,FALSE)/1000)*VLOOKUP(BB$6,Data!$N$4:$Y$11,Data!$P$1,FALSE)^1.5+VLOOKUP(BB$6,Data!$N$4:$Y$11,Data!$W$1,FALSE)/1000*(Mannings_n_bot)^1.5)/N858)^0.67</f>
        <v>4.5990693590465946E-2</v>
      </c>
      <c r="BC858" s="34">
        <f>(((O858-VLOOKUP(BC$6,Data!$N$4:$Y$11,Data!$W$1,FALSE)/1000)*VLOOKUP(BC$6,Data!$N$4:$Y$11,Data!$P$1,FALSE)^1.5+VLOOKUP(BC$6,Data!$N$4:$Y$11,Data!$W$1,FALSE)/1000*(Mannings_n_bot)^1.5)/O858)^0.67</f>
        <v>4.574019742404288E-2</v>
      </c>
      <c r="BD858" s="34">
        <f>(((P858-VLOOKUP(BD$6,Data!$N$4:$Y$11,Data!$W$1,FALSE)/1000)*VLOOKUP(BD$6,Data!$N$4:$Y$11,Data!$P$1,FALSE)^1.5+VLOOKUP(BD$6,Data!$N$4:$Y$11,Data!$W$1,FALSE)/1000*(Mannings_n_bot)^1.5)/P858)^0.67</f>
        <v>4.5465340527406257E-2</v>
      </c>
      <c r="BE858" s="34">
        <f>(((Q858-VLOOKUP(BE$6,Data!$N$4:$Y$11,Data!$W$1,FALSE)/1000)*VLOOKUP(BE$6,Data!$N$4:$Y$11,Data!$P$1,FALSE)^1.5+VLOOKUP(BE$6,Data!$N$4:$Y$11,Data!$W$1,FALSE)/1000*(Mannings_n_bot)^1.5)/Q858)^0.67</f>
        <v>4.5212670502463137E-2</v>
      </c>
      <c r="BF858" s="34">
        <f>(((R858-VLOOKUP(BF$6,Data!$N$4:$Y$11,Data!$W$1,FALSE)/1000)*VLOOKUP(BF$6,Data!$N$4:$Y$11,Data!$P$1,FALSE)^1.5+VLOOKUP(BF$6,Data!$N$4:$Y$11,Data!$W$1,FALSE)/1000*(Mannings_n_bot)^1.5)/R858)^0.67</f>
        <v>4.5048098057316334E-2</v>
      </c>
      <c r="BG858" s="34">
        <f>(((S858-VLOOKUP(BG$6,Data!$N$4:$Y$11,Data!$W$1,FALSE)/1000)*VLOOKUP(BG$6,Data!$N$4:$Y$11,Data!$P$1,FALSE)^1.5+VLOOKUP(BG$6,Data!$N$4:$Y$11,Data!$W$1,FALSE)/1000*(Mannings_n_bot)^1.5)/S858)^0.67</f>
        <v>4.4903854812907158E-2</v>
      </c>
    </row>
    <row r="859" spans="1:59" x14ac:dyDescent="0.25">
      <c r="A859" s="28">
        <v>0.85199999999999998</v>
      </c>
      <c r="B859" s="94">
        <v>0.90442258104372009</v>
      </c>
      <c r="C859" s="94">
        <v>1.2977878140610748</v>
      </c>
      <c r="D859" s="94">
        <v>1.7607684325252944</v>
      </c>
      <c r="E859" s="94">
        <v>2.2953950604066868</v>
      </c>
      <c r="F859" s="94">
        <v>2.8994959199638251</v>
      </c>
      <c r="G859" s="94">
        <v>3.5753824648612889</v>
      </c>
      <c r="H859" s="94">
        <v>4.3206032241265016</v>
      </c>
      <c r="I859" s="94">
        <v>5.1377490966857549</v>
      </c>
      <c r="K859" s="28">
        <v>0.85199999999999998</v>
      </c>
      <c r="L859" s="94">
        <v>3.1273437616045059</v>
      </c>
      <c r="M859" s="94">
        <v>3.7546005364779487</v>
      </c>
      <c r="N859" s="94">
        <v>4.3719071452208027</v>
      </c>
      <c r="O859" s="94">
        <v>4.9989941159946651</v>
      </c>
      <c r="P859" s="94">
        <v>5.6163054253334659</v>
      </c>
      <c r="Q859" s="94">
        <v>6.2433053503267804</v>
      </c>
      <c r="R859" s="94">
        <v>6.8606269715268864</v>
      </c>
      <c r="S859" s="94">
        <v>7.4875746797746796</v>
      </c>
      <c r="U859" s="28">
        <v>0.85199999999999998</v>
      </c>
      <c r="V859" s="94">
        <v>0.81531894458107412</v>
      </c>
      <c r="W859" s="94">
        <v>0.97794837588906092</v>
      </c>
      <c r="X859" s="94">
        <v>1.1388886059655132</v>
      </c>
      <c r="Y859" s="94">
        <v>1.3014705195904779</v>
      </c>
      <c r="Z859" s="94">
        <v>1.4624104892502396</v>
      </c>
      <c r="AA859" s="94">
        <v>1.6249682674379566</v>
      </c>
      <c r="AB859" s="94">
        <v>1.7859102266511229</v>
      </c>
      <c r="AC859" s="94">
        <v>1.9484536223491313</v>
      </c>
      <c r="AE859" s="28">
        <v>0.85199999999999998</v>
      </c>
      <c r="AF859" s="94">
        <f t="shared" si="222"/>
        <v>0.93243599460252935</v>
      </c>
      <c r="AG859" s="94">
        <f t="shared" si="208"/>
        <v>0.93255695920940118</v>
      </c>
      <c r="AH859" s="94">
        <f t="shared" si="209"/>
        <v>0.9325393874793042</v>
      </c>
      <c r="AI859" s="94">
        <f t="shared" si="210"/>
        <v>0.93261751612483312</v>
      </c>
      <c r="AJ859" s="94">
        <f t="shared" si="211"/>
        <v>0.93259732716456301</v>
      </c>
      <c r="AK859" s="94">
        <f t="shared" si="212"/>
        <v>0.93265414923258994</v>
      </c>
      <c r="AL859" s="94">
        <f t="shared" si="213"/>
        <v>0.93263438502975937</v>
      </c>
      <c r="AM859" s="94">
        <f t="shared" si="214"/>
        <v>0.93267869702745476</v>
      </c>
      <c r="AO859" s="28">
        <v>0.85199999999999998</v>
      </c>
      <c r="AP859" s="94">
        <f t="shared" si="223"/>
        <v>0.28919832611548263</v>
      </c>
      <c r="AQ859" s="94">
        <f t="shared" si="215"/>
        <v>0.34565270032121215</v>
      </c>
      <c r="AR859" s="94">
        <f t="shared" si="216"/>
        <v>0.40274607260359985</v>
      </c>
      <c r="AS859" s="94">
        <f t="shared" si="217"/>
        <v>0.45917138671205759</v>
      </c>
      <c r="AT859" s="94">
        <f t="shared" si="218"/>
        <v>0.51626393160262796</v>
      </c>
      <c r="AU859" s="94">
        <f t="shared" si="219"/>
        <v>0.57267461132173358</v>
      </c>
      <c r="AV859" s="94">
        <f t="shared" si="220"/>
        <v>0.62976798506287501</v>
      </c>
      <c r="AW859" s="94">
        <f t="shared" si="221"/>
        <v>0.68616999715058102</v>
      </c>
      <c r="AY859" s="28">
        <v>0.85199999999999998</v>
      </c>
      <c r="AZ859" s="34">
        <f>(((L859-VLOOKUP(AZ$6,Data!$N$4:$Y$11,Data!$W$1,FALSE)/1000)*VLOOKUP(AZ$6,Data!$N$4:$Y$11,Data!$P$1,FALSE)^1.5+VLOOKUP(AZ$6,Data!$N$4:$Y$11,Data!$W$1,FALSE)/1000*(Mannings_n_bot)^1.5)/L859)^0.67</f>
        <v>4.6360575042620901E-2</v>
      </c>
      <c r="BA859" s="34">
        <f>(((M859-VLOOKUP(BA$6,Data!$N$4:$Y$11,Data!$W$1,FALSE)/1000)*VLOOKUP(BA$6,Data!$N$4:$Y$11,Data!$P$1,FALSE)^1.5+VLOOKUP(BA$6,Data!$N$4:$Y$11,Data!$W$1,FALSE)/1000*(Mannings_n_bot)^1.5)/M859)^0.67</f>
        <v>4.6190404160167446E-2</v>
      </c>
      <c r="BB859" s="34">
        <f>(((N859-VLOOKUP(BB$6,Data!$N$4:$Y$11,Data!$W$1,FALSE)/1000)*VLOOKUP(BB$6,Data!$N$4:$Y$11,Data!$P$1,FALSE)^1.5+VLOOKUP(BB$6,Data!$N$4:$Y$11,Data!$W$1,FALSE)/1000*(Mannings_n_bot)^1.5)/N859)^0.67</f>
        <v>4.5977973194856345E-2</v>
      </c>
      <c r="BC859" s="34">
        <f>(((O859-VLOOKUP(BC$6,Data!$N$4:$Y$11,Data!$W$1,FALSE)/1000)*VLOOKUP(BC$6,Data!$N$4:$Y$11,Data!$P$1,FALSE)^1.5+VLOOKUP(BC$6,Data!$N$4:$Y$11,Data!$W$1,FALSE)/1000*(Mannings_n_bot)^1.5)/O859)^0.67</f>
        <v>4.5727176465482848E-2</v>
      </c>
      <c r="BD859" s="34">
        <f>(((P859-VLOOKUP(BD$6,Data!$N$4:$Y$11,Data!$W$1,FALSE)/1000)*VLOOKUP(BD$6,Data!$N$4:$Y$11,Data!$P$1,FALSE)^1.5+VLOOKUP(BD$6,Data!$N$4:$Y$11,Data!$W$1,FALSE)/1000*(Mannings_n_bot)^1.5)/P859)^0.67</f>
        <v>4.5452041418917288E-2</v>
      </c>
      <c r="BE859" s="34">
        <f>(((Q859-VLOOKUP(BE$6,Data!$N$4:$Y$11,Data!$W$1,FALSE)/1000)*VLOOKUP(BE$6,Data!$N$4:$Y$11,Data!$P$1,FALSE)^1.5+VLOOKUP(BE$6,Data!$N$4:$Y$11,Data!$W$1,FALSE)/1000*(Mannings_n_bot)^1.5)/Q859)^0.67</f>
        <v>4.5199075533958265E-2</v>
      </c>
      <c r="BF859" s="34">
        <f>(((R859-VLOOKUP(BF$6,Data!$N$4:$Y$11,Data!$W$1,FALSE)/1000)*VLOOKUP(BF$6,Data!$N$4:$Y$11,Data!$P$1,FALSE)^1.5+VLOOKUP(BF$6,Data!$N$4:$Y$11,Data!$W$1,FALSE)/1000*(Mannings_n_bot)^1.5)/R859)^0.67</f>
        <v>4.5034339452043916E-2</v>
      </c>
      <c r="BG859" s="34">
        <f>(((S859-VLOOKUP(BG$6,Data!$N$4:$Y$11,Data!$W$1,FALSE)/1000)*VLOOKUP(BG$6,Data!$N$4:$Y$11,Data!$P$1,FALSE)^1.5+VLOOKUP(BG$6,Data!$N$4:$Y$11,Data!$W$1,FALSE)/1000*(Mannings_n_bot)^1.5)/S859)^0.67</f>
        <v>4.4889919505765111E-2</v>
      </c>
    </row>
    <row r="860" spans="1:59" x14ac:dyDescent="0.25">
      <c r="A860" s="28">
        <v>0.85299999999999998</v>
      </c>
      <c r="B860" s="94">
        <v>0.90507484138622285</v>
      </c>
      <c r="C860" s="94">
        <v>1.2987221008655954</v>
      </c>
      <c r="D860" s="94">
        <v>1.7620363504059151</v>
      </c>
      <c r="E860" s="94">
        <v>2.2970460585262931</v>
      </c>
      <c r="F860" s="94">
        <v>2.9015820473127505</v>
      </c>
      <c r="G860" s="94">
        <v>3.5779527255420684</v>
      </c>
      <c r="H860" s="94">
        <v>4.3237101118853394</v>
      </c>
      <c r="I860" s="94">
        <v>5.141441170611535</v>
      </c>
      <c r="K860" s="28">
        <v>0.85299999999999998</v>
      </c>
      <c r="L860" s="94">
        <v>3.1303359290185755</v>
      </c>
      <c r="M860" s="94">
        <v>3.7581870868120615</v>
      </c>
      <c r="N860" s="94">
        <v>4.3760843480148619</v>
      </c>
      <c r="O860" s="94">
        <v>5.0037655153557079</v>
      </c>
      <c r="P860" s="94">
        <v>5.6216674726613727</v>
      </c>
      <c r="Q860" s="94">
        <v>6.2492615000832608</v>
      </c>
      <c r="R860" s="94">
        <v>6.8671737750726844</v>
      </c>
      <c r="S860" s="94">
        <v>7.4947155298731758</v>
      </c>
      <c r="U860" s="28">
        <v>0.85299999999999998</v>
      </c>
      <c r="V860" s="94">
        <v>0.81279207391885322</v>
      </c>
      <c r="W860" s="94">
        <v>0.97491502909357963</v>
      </c>
      <c r="X860" s="94">
        <v>1.1353564787182828</v>
      </c>
      <c r="Y860" s="94">
        <v>1.2974320515530415</v>
      </c>
      <c r="Z860" s="94">
        <v>1.4578732380427544</v>
      </c>
      <c r="AA860" s="94">
        <v>1.6199247446977363</v>
      </c>
      <c r="AB860" s="94">
        <v>1.7803679131006778</v>
      </c>
      <c r="AC860" s="94">
        <v>1.9424050787581579</v>
      </c>
      <c r="AE860" s="28">
        <v>0.85299999999999998</v>
      </c>
      <c r="AF860" s="94">
        <f t="shared" si="222"/>
        <v>0.93310845793322095</v>
      </c>
      <c r="AG860" s="94">
        <f t="shared" si="208"/>
        <v>0.93322831368816361</v>
      </c>
      <c r="AH860" s="94">
        <f t="shared" si="209"/>
        <v>0.93321090301872822</v>
      </c>
      <c r="AI860" s="94">
        <f t="shared" si="210"/>
        <v>0.9332883155841476</v>
      </c>
      <c r="AJ860" s="94">
        <f t="shared" si="211"/>
        <v>0.93326831165408664</v>
      </c>
      <c r="AK860" s="94">
        <f t="shared" si="212"/>
        <v>0.93332461296957414</v>
      </c>
      <c r="AL860" s="94">
        <f t="shared" si="213"/>
        <v>0.93330502989206476</v>
      </c>
      <c r="AM860" s="94">
        <f t="shared" si="214"/>
        <v>0.93334893580977429</v>
      </c>
      <c r="AO860" s="28">
        <v>0.85299999999999998</v>
      </c>
      <c r="AP860" s="94">
        <f t="shared" si="223"/>
        <v>0.28913026010917059</v>
      </c>
      <c r="AQ860" s="94">
        <f t="shared" si="215"/>
        <v>0.34557143400949097</v>
      </c>
      <c r="AR860" s="94">
        <f t="shared" si="216"/>
        <v>0.40265136827292503</v>
      </c>
      <c r="AS860" s="94">
        <f t="shared" si="217"/>
        <v>0.45906348958140586</v>
      </c>
      <c r="AT860" s="94">
        <f t="shared" si="218"/>
        <v>0.51614259673368812</v>
      </c>
      <c r="AU860" s="94">
        <f t="shared" si="219"/>
        <v>0.57254008741583273</v>
      </c>
      <c r="AV860" s="94">
        <f t="shared" si="220"/>
        <v>0.62962002324450805</v>
      </c>
      <c r="AW860" s="94">
        <f t="shared" si="221"/>
        <v>0.68600884851710142</v>
      </c>
      <c r="AY860" s="28">
        <v>0.85299999999999998</v>
      </c>
      <c r="AZ860" s="34">
        <f>(((L860-VLOOKUP(AZ$6,Data!$N$4:$Y$11,Data!$W$1,FALSE)/1000)*VLOOKUP(AZ$6,Data!$N$4:$Y$11,Data!$P$1,FALSE)^1.5+VLOOKUP(AZ$6,Data!$N$4:$Y$11,Data!$W$1,FALSE)/1000*(Mannings_n_bot)^1.5)/L860)^0.67</f>
        <v>4.634828470140976E-2</v>
      </c>
      <c r="BA860" s="34">
        <f>(((M860-VLOOKUP(BA$6,Data!$N$4:$Y$11,Data!$W$1,FALSE)/1000)*VLOOKUP(BA$6,Data!$N$4:$Y$11,Data!$P$1,FALSE)^1.5+VLOOKUP(BA$6,Data!$N$4:$Y$11,Data!$W$1,FALSE)/1000*(Mannings_n_bot)^1.5)/M860)^0.67</f>
        <v>4.61778793365758E-2</v>
      </c>
      <c r="BB860" s="34">
        <f>(((N860-VLOOKUP(BB$6,Data!$N$4:$Y$11,Data!$W$1,FALSE)/1000)*VLOOKUP(BB$6,Data!$N$4:$Y$11,Data!$P$1,FALSE)^1.5+VLOOKUP(BB$6,Data!$N$4:$Y$11,Data!$W$1,FALSE)/1000*(Mannings_n_bot)^1.5)/N860)^0.67</f>
        <v>4.5965235958156596E-2</v>
      </c>
      <c r="BC860" s="34">
        <f>(((O860-VLOOKUP(BC$6,Data!$N$4:$Y$11,Data!$W$1,FALSE)/1000)*VLOOKUP(BC$6,Data!$N$4:$Y$11,Data!$P$1,FALSE)^1.5+VLOOKUP(BC$6,Data!$N$4:$Y$11,Data!$W$1,FALSE)/1000*(Mannings_n_bot)^1.5)/O860)^0.67</f>
        <v>4.5714138168799927E-2</v>
      </c>
      <c r="BD860" s="34">
        <f>(((P860-VLOOKUP(BD$6,Data!$N$4:$Y$11,Data!$W$1,FALSE)/1000)*VLOOKUP(BD$6,Data!$N$4:$Y$11,Data!$P$1,FALSE)^1.5+VLOOKUP(BD$6,Data!$N$4:$Y$11,Data!$W$1,FALSE)/1000*(Mannings_n_bot)^1.5)/P860)^0.67</f>
        <v>4.5438724562896514E-2</v>
      </c>
      <c r="BE860" s="34">
        <f>(((Q860-VLOOKUP(BE$6,Data!$N$4:$Y$11,Data!$W$1,FALSE)/1000)*VLOOKUP(BE$6,Data!$N$4:$Y$11,Data!$P$1,FALSE)^1.5+VLOOKUP(BE$6,Data!$N$4:$Y$11,Data!$W$1,FALSE)/1000*(Mannings_n_bot)^1.5)/Q860)^0.67</f>
        <v>4.5185462332360329E-2</v>
      </c>
      <c r="BF860" s="34">
        <f>(((R860-VLOOKUP(BF$6,Data!$N$4:$Y$11,Data!$W$1,FALSE)/1000)*VLOOKUP(BF$6,Data!$N$4:$Y$11,Data!$P$1,FALSE)^1.5+VLOOKUP(BF$6,Data!$N$4:$Y$11,Data!$W$1,FALSE)/1000*(Mannings_n_bot)^1.5)/R860)^0.67</f>
        <v>4.5020562374687968E-2</v>
      </c>
      <c r="BG860" s="34">
        <f>(((S860-VLOOKUP(BG$6,Data!$N$4:$Y$11,Data!$W$1,FALSE)/1000)*VLOOKUP(BG$6,Data!$N$4:$Y$11,Data!$P$1,FALSE)^1.5+VLOOKUP(BG$6,Data!$N$4:$Y$11,Data!$W$1,FALSE)/1000*(Mannings_n_bot)^1.5)/S860)^0.67</f>
        <v>4.4875965426798343E-2</v>
      </c>
    </row>
    <row r="861" spans="1:59" x14ac:dyDescent="0.25">
      <c r="A861" s="28">
        <v>0.85399999999999998</v>
      </c>
      <c r="B861" s="94">
        <v>0.90572507266111757</v>
      </c>
      <c r="C861" s="94">
        <v>1.2996534789300962</v>
      </c>
      <c r="D861" s="94">
        <v>1.7633003213059109</v>
      </c>
      <c r="E861" s="94">
        <v>2.2986919144727933</v>
      </c>
      <c r="F861" s="94">
        <v>2.9036616781174445</v>
      </c>
      <c r="G861" s="94">
        <v>3.5805149789687167</v>
      </c>
      <c r="H861" s="94">
        <v>4.3268073218892562</v>
      </c>
      <c r="I861" s="94">
        <v>5.1451217405561041</v>
      </c>
      <c r="K861" s="28">
        <v>0.85399999999999998</v>
      </c>
      <c r="L861" s="94">
        <v>3.1333374336236237</v>
      </c>
      <c r="M861" s="94">
        <v>3.761784838164818</v>
      </c>
      <c r="N861" s="94">
        <v>4.3802745949404143</v>
      </c>
      <c r="O861" s="94">
        <v>5.0085518221313077</v>
      </c>
      <c r="P861" s="94">
        <v>5.6270462705168427</v>
      </c>
      <c r="Q861" s="94">
        <v>6.2552362633733338</v>
      </c>
      <c r="R861" s="94">
        <v>6.8737410352896644</v>
      </c>
      <c r="S861" s="94">
        <v>7.5018786994836049</v>
      </c>
      <c r="U861" s="28">
        <v>0.85399999999999998</v>
      </c>
      <c r="V861" s="94">
        <v>0.81025415363491149</v>
      </c>
      <c r="W861" s="94">
        <v>0.97186844670882211</v>
      </c>
      <c r="X861" s="94">
        <v>1.1318089346474018</v>
      </c>
      <c r="Y861" s="94">
        <v>1.293375981449369</v>
      </c>
      <c r="Z861" s="94">
        <v>1.4533162035653846</v>
      </c>
      <c r="AA861" s="94">
        <v>1.6148592538093531</v>
      </c>
      <c r="AB861" s="94">
        <v>1.7748014501833118</v>
      </c>
      <c r="AC861" s="94">
        <v>1.9363302011373891</v>
      </c>
      <c r="AE861" s="28">
        <v>0.85399999999999998</v>
      </c>
      <c r="AF861" s="94">
        <f t="shared" si="222"/>
        <v>0.9337788293483491</v>
      </c>
      <c r="AG861" s="94">
        <f t="shared" si="208"/>
        <v>0.93389757802112672</v>
      </c>
      <c r="AH861" s="94">
        <f t="shared" si="209"/>
        <v>0.93388032815556077</v>
      </c>
      <c r="AI861" s="94">
        <f t="shared" si="210"/>
        <v>0.93395702578188255</v>
      </c>
      <c r="AJ861" s="94">
        <f t="shared" si="211"/>
        <v>0.93393720658737245</v>
      </c>
      <c r="AK861" s="94">
        <f t="shared" si="212"/>
        <v>0.93399298797930652</v>
      </c>
      <c r="AL861" s="94">
        <f t="shared" si="213"/>
        <v>0.93397358573889211</v>
      </c>
      <c r="AM861" s="94">
        <f t="shared" si="214"/>
        <v>0.93401708622265323</v>
      </c>
      <c r="AO861" s="28">
        <v>0.85399999999999998</v>
      </c>
      <c r="AP861" s="94">
        <f t="shared" si="223"/>
        <v>0.2890608151365523</v>
      </c>
      <c r="AQ861" s="94">
        <f t="shared" si="215"/>
        <v>0.34548852070022446</v>
      </c>
      <c r="AR861" s="94">
        <f t="shared" si="216"/>
        <v>0.40255474470542807</v>
      </c>
      <c r="AS861" s="94">
        <f t="shared" si="217"/>
        <v>0.45895340531679324</v>
      </c>
      <c r="AT861" s="94">
        <f t="shared" si="218"/>
        <v>0.51601880249880083</v>
      </c>
      <c r="AU861" s="94">
        <f t="shared" si="219"/>
        <v>0.5724028363139414</v>
      </c>
      <c r="AV861" s="94">
        <f t="shared" si="220"/>
        <v>0.62946906199629926</v>
      </c>
      <c r="AW861" s="94">
        <f t="shared" si="221"/>
        <v>0.68584443266328354</v>
      </c>
      <c r="AY861" s="28">
        <v>0.85399999999999998</v>
      </c>
      <c r="AZ861" s="34">
        <f>(((L861-VLOOKUP(AZ$6,Data!$N$4:$Y$11,Data!$W$1,FALSE)/1000)*VLOOKUP(AZ$6,Data!$N$4:$Y$11,Data!$P$1,FALSE)^1.5+VLOOKUP(AZ$6,Data!$N$4:$Y$11,Data!$W$1,FALSE)/1000*(Mannings_n_bot)^1.5)/L861)^0.67</f>
        <v>4.6335977982531196E-2</v>
      </c>
      <c r="BA861" s="34">
        <f>(((M861-VLOOKUP(BA$6,Data!$N$4:$Y$11,Data!$W$1,FALSE)/1000)*VLOOKUP(BA$6,Data!$N$4:$Y$11,Data!$P$1,FALSE)^1.5+VLOOKUP(BA$6,Data!$N$4:$Y$11,Data!$W$1,FALSE)/1000*(Mannings_n_bot)^1.5)/M861)^0.67</f>
        <v>4.6165337715489092E-2</v>
      </c>
      <c r="BB861" s="34">
        <f>(((N861-VLOOKUP(BB$6,Data!$N$4:$Y$11,Data!$W$1,FALSE)/1000)*VLOOKUP(BB$6,Data!$N$4:$Y$11,Data!$P$1,FALSE)^1.5+VLOOKUP(BB$6,Data!$N$4:$Y$11,Data!$W$1,FALSE)/1000*(Mannings_n_bot)^1.5)/N861)^0.67</f>
        <v>4.595248161249444E-2</v>
      </c>
      <c r="BC861" s="34">
        <f>(((O861-VLOOKUP(BC$6,Data!$N$4:$Y$11,Data!$W$1,FALSE)/1000)*VLOOKUP(BC$6,Data!$N$4:$Y$11,Data!$P$1,FALSE)^1.5+VLOOKUP(BC$6,Data!$N$4:$Y$11,Data!$W$1,FALSE)/1000*(Mannings_n_bot)^1.5)/O861)^0.67</f>
        <v>4.5701082259446385E-2</v>
      </c>
      <c r="BD861" s="34">
        <f>(((P861-VLOOKUP(BD$6,Data!$N$4:$Y$11,Data!$W$1,FALSE)/1000)*VLOOKUP(BD$6,Data!$N$4:$Y$11,Data!$P$1,FALSE)^1.5+VLOOKUP(BD$6,Data!$N$4:$Y$11,Data!$W$1,FALSE)/1000*(Mannings_n_bot)^1.5)/P861)^0.67</f>
        <v>4.5425389678712243E-2</v>
      </c>
      <c r="BE861" s="34">
        <f>(((Q861-VLOOKUP(BE$6,Data!$N$4:$Y$11,Data!$W$1,FALSE)/1000)*VLOOKUP(BE$6,Data!$N$4:$Y$11,Data!$P$1,FALSE)^1.5+VLOOKUP(BE$6,Data!$N$4:$Y$11,Data!$W$1,FALSE)/1000*(Mannings_n_bot)^1.5)/Q861)^0.67</f>
        <v>4.5171830610453607E-2</v>
      </c>
      <c r="BF861" s="34">
        <f>(((R861-VLOOKUP(BF$6,Data!$N$4:$Y$11,Data!$W$1,FALSE)/1000)*VLOOKUP(BF$6,Data!$N$4:$Y$11,Data!$P$1,FALSE)^1.5+VLOOKUP(BF$6,Data!$N$4:$Y$11,Data!$W$1,FALSE)/1000*(Mannings_n_bot)^1.5)/R861)^0.67</f>
        <v>4.5006766534447636E-2</v>
      </c>
      <c r="BG861" s="34">
        <f>(((S861-VLOOKUP(BG$6,Data!$N$4:$Y$11,Data!$W$1,FALSE)/1000)*VLOOKUP(BG$6,Data!$N$4:$Y$11,Data!$P$1,FALSE)^1.5+VLOOKUP(BG$6,Data!$N$4:$Y$11,Data!$W$1,FALSE)/1000*(Mannings_n_bot)^1.5)/S861)^0.67</f>
        <v>4.4861992281244635E-2</v>
      </c>
    </row>
    <row r="862" spans="1:59" x14ac:dyDescent="0.25">
      <c r="A862" s="28">
        <v>0.85499999999999998</v>
      </c>
      <c r="B862" s="94">
        <v>0.90637326597331591</v>
      </c>
      <c r="C862" s="94">
        <v>1.3005819355307091</v>
      </c>
      <c r="D862" s="94">
        <v>1.7645603279543387</v>
      </c>
      <c r="E862" s="94">
        <v>2.3003326057769371</v>
      </c>
      <c r="F862" s="94">
        <v>2.9057347839802885</v>
      </c>
      <c r="G862" s="94">
        <v>3.5830691901757845</v>
      </c>
      <c r="H862" s="94">
        <v>4.3298948118631504</v>
      </c>
      <c r="I862" s="94">
        <v>5.1487907563070134</v>
      </c>
      <c r="K862" s="28">
        <v>0.85499999999999998</v>
      </c>
      <c r="L862" s="94">
        <v>3.1363483751951162</v>
      </c>
      <c r="M862" s="94">
        <v>3.7653939101782115</v>
      </c>
      <c r="N862" s="94">
        <v>4.384478025334845</v>
      </c>
      <c r="O862" s="94">
        <v>5.0133531955194321</v>
      </c>
      <c r="P862" s="94">
        <v>5.6324419977931486</v>
      </c>
      <c r="Q862" s="94">
        <v>6.2612298389478376</v>
      </c>
      <c r="R862" s="94">
        <v>6.8803289706241868</v>
      </c>
      <c r="S862" s="94">
        <v>7.5090644269081102</v>
      </c>
      <c r="U862" s="28">
        <v>0.85499999999999998</v>
      </c>
      <c r="V862" s="94">
        <v>0.80770507957096827</v>
      </c>
      <c r="W862" s="94">
        <v>0.96880850387014139</v>
      </c>
      <c r="X862" s="94">
        <v>1.1282458283274941</v>
      </c>
      <c r="Y862" s="94">
        <v>1.289302143154222</v>
      </c>
      <c r="Z862" s="94">
        <v>1.4487391991322791</v>
      </c>
      <c r="AA862" s="94">
        <v>1.6097715873903824</v>
      </c>
      <c r="AB862" s="94">
        <v>1.7692106099557634</v>
      </c>
      <c r="AC862" s="94">
        <v>1.9302287408489387</v>
      </c>
      <c r="AE862" s="28">
        <v>0.85499999999999998</v>
      </c>
      <c r="AF862" s="94">
        <f t="shared" si="222"/>
        <v>0.93444709967731066</v>
      </c>
      <c r="AG862" s="94">
        <f t="shared" si="208"/>
        <v>0.93456474306524595</v>
      </c>
      <c r="AH862" s="94">
        <f t="shared" si="209"/>
        <v>0.93454765374275317</v>
      </c>
      <c r="AI862" s="94">
        <f t="shared" si="210"/>
        <v>0.93462363758879607</v>
      </c>
      <c r="AJ862" s="94">
        <f t="shared" si="211"/>
        <v>0.93460400283057654</v>
      </c>
      <c r="AK862" s="94">
        <f t="shared" si="212"/>
        <v>0.93465926514089703</v>
      </c>
      <c r="AL862" s="94">
        <f t="shared" si="213"/>
        <v>0.93464004344484597</v>
      </c>
      <c r="AM862" s="94">
        <f t="shared" si="214"/>
        <v>0.93468313915080004</v>
      </c>
      <c r="AO862" s="28">
        <v>0.85499999999999998</v>
      </c>
      <c r="AP862" s="94">
        <f t="shared" si="223"/>
        <v>0.28898998374723894</v>
      </c>
      <c r="AQ862" s="94">
        <f t="shared" si="215"/>
        <v>0.34540395150029712</v>
      </c>
      <c r="AR862" s="94">
        <f t="shared" si="216"/>
        <v>0.40245619153709367</v>
      </c>
      <c r="AS862" s="94">
        <f t="shared" si="217"/>
        <v>0.45884112211220346</v>
      </c>
      <c r="AT862" s="94">
        <f t="shared" si="218"/>
        <v>0.51589253562110127</v>
      </c>
      <c r="AU862" s="94">
        <f t="shared" si="219"/>
        <v>0.57226284329755539</v>
      </c>
      <c r="AV862" s="94">
        <f t="shared" si="220"/>
        <v>0.62931508512889323</v>
      </c>
      <c r="AW862" s="94">
        <f t="shared" si="221"/>
        <v>0.68567673195834467</v>
      </c>
      <c r="AY862" s="28">
        <v>0.85499999999999998</v>
      </c>
      <c r="AZ862" s="34">
        <f>(((L862-VLOOKUP(AZ$6,Data!$N$4:$Y$11,Data!$W$1,FALSE)/1000)*VLOOKUP(AZ$6,Data!$N$4:$Y$11,Data!$P$1,FALSE)^1.5+VLOOKUP(AZ$6,Data!$N$4:$Y$11,Data!$W$1,FALSE)/1000*(Mannings_n_bot)^1.5)/L862)^0.67</f>
        <v>4.6323654623692069E-2</v>
      </c>
      <c r="BA862" s="34">
        <f>(((M862-VLOOKUP(BA$6,Data!$N$4:$Y$11,Data!$W$1,FALSE)/1000)*VLOOKUP(BA$6,Data!$N$4:$Y$11,Data!$P$1,FALSE)^1.5+VLOOKUP(BA$6,Data!$N$4:$Y$11,Data!$W$1,FALSE)/1000*(Mannings_n_bot)^1.5)/M862)^0.67</f>
        <v>4.6152779029283136E-2</v>
      </c>
      <c r="BB862" s="34">
        <f>(((N862-VLOOKUP(BB$6,Data!$N$4:$Y$11,Data!$W$1,FALSE)/1000)*VLOOKUP(BB$6,Data!$N$4:$Y$11,Data!$P$1,FALSE)^1.5+VLOOKUP(BB$6,Data!$N$4:$Y$11,Data!$W$1,FALSE)/1000*(Mannings_n_bot)^1.5)/N862)^0.67</f>
        <v>4.5939709885553334E-2</v>
      </c>
      <c r="BC862" s="34">
        <f>(((O862-VLOOKUP(BC$6,Data!$N$4:$Y$11,Data!$W$1,FALSE)/1000)*VLOOKUP(BC$6,Data!$N$4:$Y$11,Data!$P$1,FALSE)^1.5+VLOOKUP(BC$6,Data!$N$4:$Y$11,Data!$W$1,FALSE)/1000*(Mannings_n_bot)^1.5)/O862)^0.67</f>
        <v>4.5688008458316713E-2</v>
      </c>
      <c r="BD862" s="34">
        <f>(((P862-VLOOKUP(BD$6,Data!$N$4:$Y$11,Data!$W$1,FALSE)/1000)*VLOOKUP(BD$6,Data!$N$4:$Y$11,Data!$P$1,FALSE)^1.5+VLOOKUP(BD$6,Data!$N$4:$Y$11,Data!$W$1,FALSE)/1000*(Mannings_n_bot)^1.5)/P862)^0.67</f>
        <v>4.5412036481073621E-2</v>
      </c>
      <c r="BE862" s="34">
        <f>(((Q862-VLOOKUP(BE$6,Data!$N$4:$Y$11,Data!$W$1,FALSE)/1000)*VLOOKUP(BE$6,Data!$N$4:$Y$11,Data!$P$1,FALSE)^1.5+VLOOKUP(BE$6,Data!$N$4:$Y$11,Data!$W$1,FALSE)/1000*(Mannings_n_bot)^1.5)/Q862)^0.67</f>
        <v>4.5158180076251574E-2</v>
      </c>
      <c r="BF862" s="34">
        <f>(((R862-VLOOKUP(BF$6,Data!$N$4:$Y$11,Data!$W$1,FALSE)/1000)*VLOOKUP(BF$6,Data!$N$4:$Y$11,Data!$P$1,FALSE)^1.5+VLOOKUP(BF$6,Data!$N$4:$Y$11,Data!$W$1,FALSE)/1000*(Mannings_n_bot)^1.5)/R862)^0.67</f>
        <v>4.4992951635691433E-2</v>
      </c>
      <c r="BG862" s="34">
        <f>(((S862-VLOOKUP(BG$6,Data!$N$4:$Y$11,Data!$W$1,FALSE)/1000)*VLOOKUP(BG$6,Data!$N$4:$Y$11,Data!$P$1,FALSE)^1.5+VLOOKUP(BG$6,Data!$N$4:$Y$11,Data!$W$1,FALSE)/1000*(Mannings_n_bot)^1.5)/S862)^0.67</f>
        <v>4.4847999769443772E-2</v>
      </c>
    </row>
    <row r="863" spans="1:59" x14ac:dyDescent="0.25">
      <c r="A863" s="28">
        <v>0.85599999999999998</v>
      </c>
      <c r="B863" s="94">
        <v>0.90701941234356331</v>
      </c>
      <c r="C863" s="94">
        <v>1.3015074578230745</v>
      </c>
      <c r="D863" s="94">
        <v>1.7658163529167228</v>
      </c>
      <c r="E863" s="94">
        <v>2.3019681097566105</v>
      </c>
      <c r="F863" s="94">
        <v>2.907801336234674</v>
      </c>
      <c r="G863" s="94">
        <v>3.5856153238664992</v>
      </c>
      <c r="H863" s="94">
        <v>4.3329725391313758</v>
      </c>
      <c r="I863" s="94">
        <v>5.1524481671759261</v>
      </c>
      <c r="K863" s="28">
        <v>0.85599999999999998</v>
      </c>
      <c r="L863" s="94">
        <v>3.1393688552358068</v>
      </c>
      <c r="M863" s="94">
        <v>3.76901442456548</v>
      </c>
      <c r="N863" s="94">
        <v>4.3886947809477448</v>
      </c>
      <c r="O863" s="94">
        <v>5.0181697974741111</v>
      </c>
      <c r="P863" s="94">
        <v>5.6378548364805789</v>
      </c>
      <c r="Q863" s="94">
        <v>6.267242428998439</v>
      </c>
      <c r="R863" s="94">
        <v>6.8869378033043978</v>
      </c>
      <c r="S863" s="94">
        <v>7.5162729545743874</v>
      </c>
      <c r="U863" s="28">
        <v>0.85599999999999998</v>
      </c>
      <c r="V863" s="94">
        <v>0.80514474578901907</v>
      </c>
      <c r="W863" s="94">
        <v>0.96573507357928479</v>
      </c>
      <c r="X863" s="94">
        <v>1.1246670118482638</v>
      </c>
      <c r="Y863" s="94">
        <v>1.2852103677036619</v>
      </c>
      <c r="Z863" s="94">
        <v>1.4441420348675793</v>
      </c>
      <c r="AA863" s="94">
        <v>1.6046615345146649</v>
      </c>
      <c r="AB863" s="94">
        <v>1.7635951605797258</v>
      </c>
      <c r="AC863" s="94">
        <v>1.924100445006192</v>
      </c>
      <c r="AE863" s="28">
        <v>0.85599999999999998</v>
      </c>
      <c r="AF863" s="94">
        <f t="shared" si="222"/>
        <v>0.9351132596627294</v>
      </c>
      <c r="AG863" s="94">
        <f t="shared" si="208"/>
        <v>0.93522979959089469</v>
      </c>
      <c r="AH863" s="94">
        <f t="shared" si="209"/>
        <v>0.93521287054664626</v>
      </c>
      <c r="AI863" s="94">
        <f t="shared" si="210"/>
        <v>0.9352881417891602</v>
      </c>
      <c r="AJ863" s="94">
        <f t="shared" si="211"/>
        <v>0.93526869116333677</v>
      </c>
      <c r="AK863" s="94">
        <f t="shared" si="212"/>
        <v>0.9353234352470281</v>
      </c>
      <c r="AL863" s="94">
        <f t="shared" si="213"/>
        <v>0.9353043937980704</v>
      </c>
      <c r="AM863" s="94">
        <f t="shared" si="214"/>
        <v>0.93534708539253308</v>
      </c>
      <c r="AO863" s="28">
        <v>0.85599999999999998</v>
      </c>
      <c r="AP863" s="94">
        <f t="shared" si="223"/>
        <v>0.28891775836752848</v>
      </c>
      <c r="AQ863" s="94">
        <f t="shared" si="215"/>
        <v>0.34531771736934175</v>
      </c>
      <c r="AR863" s="94">
        <f t="shared" si="216"/>
        <v>0.4023556982323096</v>
      </c>
      <c r="AS863" s="94">
        <f t="shared" si="217"/>
        <v>0.45872662796609692</v>
      </c>
      <c r="AT863" s="94">
        <f t="shared" si="218"/>
        <v>0.51576378260385713</v>
      </c>
      <c r="AU863" s="94">
        <f t="shared" si="219"/>
        <v>0.57212009340438297</v>
      </c>
      <c r="AV863" s="94">
        <f t="shared" si="220"/>
        <v>0.62915807618480124</v>
      </c>
      <c r="AW863" s="94">
        <f t="shared" si="221"/>
        <v>0.68550572847945301</v>
      </c>
      <c r="AY863" s="28">
        <v>0.85599999999999998</v>
      </c>
      <c r="AZ863" s="34">
        <f>(((L863-VLOOKUP(AZ$6,Data!$N$4:$Y$11,Data!$W$1,FALSE)/1000)*VLOOKUP(AZ$6,Data!$N$4:$Y$11,Data!$P$1,FALSE)^1.5+VLOOKUP(AZ$6,Data!$N$4:$Y$11,Data!$W$1,FALSE)/1000*(Mannings_n_bot)^1.5)/L863)^0.67</f>
        <v>4.6311314358216955E-2</v>
      </c>
      <c r="BA863" s="34">
        <f>(((M863-VLOOKUP(BA$6,Data!$N$4:$Y$11,Data!$W$1,FALSE)/1000)*VLOOKUP(BA$6,Data!$N$4:$Y$11,Data!$P$1,FALSE)^1.5+VLOOKUP(BA$6,Data!$N$4:$Y$11,Data!$W$1,FALSE)/1000*(Mannings_n_bot)^1.5)/M863)^0.67</f>
        <v>4.6140203005859311E-2</v>
      </c>
      <c r="BB863" s="34">
        <f>(((N863-VLOOKUP(BB$6,Data!$N$4:$Y$11,Data!$W$1,FALSE)/1000)*VLOOKUP(BB$6,Data!$N$4:$Y$11,Data!$P$1,FALSE)^1.5+VLOOKUP(BB$6,Data!$N$4:$Y$11,Data!$W$1,FALSE)/1000*(Mannings_n_bot)^1.5)/N863)^0.67</f>
        <v>4.5926920500463451E-2</v>
      </c>
      <c r="BC863" s="34">
        <f>(((O863-VLOOKUP(BC$6,Data!$N$4:$Y$11,Data!$W$1,FALSE)/1000)*VLOOKUP(BC$6,Data!$N$4:$Y$11,Data!$P$1,FALSE)^1.5+VLOOKUP(BC$6,Data!$N$4:$Y$11,Data!$W$1,FALSE)/1000*(Mannings_n_bot)^1.5)/O863)^0.67</f>
        <v>4.5674916481635748E-2</v>
      </c>
      <c r="BD863" s="34">
        <f>(((P863-VLOOKUP(BD$6,Data!$N$4:$Y$11,Data!$W$1,FALSE)/1000)*VLOOKUP(BD$6,Data!$N$4:$Y$11,Data!$P$1,FALSE)^1.5+VLOOKUP(BD$6,Data!$N$4:$Y$11,Data!$W$1,FALSE)/1000*(Mannings_n_bot)^1.5)/P863)^0.67</f>
        <v>4.5398664679916136E-2</v>
      </c>
      <c r="BE863" s="34">
        <f>(((Q863-VLOOKUP(BE$6,Data!$N$4:$Y$11,Data!$W$1,FALSE)/1000)*VLOOKUP(BE$6,Data!$N$4:$Y$11,Data!$P$1,FALSE)^1.5+VLOOKUP(BE$6,Data!$N$4:$Y$11,Data!$W$1,FALSE)/1000*(Mannings_n_bot)^1.5)/Q863)^0.67</f>
        <v>4.5144510432879544E-2</v>
      </c>
      <c r="BF863" s="34">
        <f>(((R863-VLOOKUP(BF$6,Data!$N$4:$Y$11,Data!$W$1,FALSE)/1000)*VLOOKUP(BF$6,Data!$N$4:$Y$11,Data!$P$1,FALSE)^1.5+VLOOKUP(BF$6,Data!$N$4:$Y$11,Data!$W$1,FALSE)/1000*(Mannings_n_bot)^1.5)/R863)^0.67</f>
        <v>4.4979117377838683E-2</v>
      </c>
      <c r="BG863" s="34">
        <f>(((S863-VLOOKUP(BG$6,Data!$N$4:$Y$11,Data!$W$1,FALSE)/1000)*VLOOKUP(BG$6,Data!$N$4:$Y$11,Data!$P$1,FALSE)^1.5+VLOOKUP(BG$6,Data!$N$4:$Y$11,Data!$W$1,FALSE)/1000*(Mannings_n_bot)^1.5)/S863)^0.67</f>
        <v>4.4833987586717201E-2</v>
      </c>
    </row>
    <row r="864" spans="1:59" x14ac:dyDescent="0.25">
      <c r="A864" s="28">
        <v>0.85699999999999998</v>
      </c>
      <c r="B864" s="94">
        <v>0.90766350270699503</v>
      </c>
      <c r="C864" s="94">
        <v>1.3024300328402751</v>
      </c>
      <c r="D864" s="94">
        <v>1.7670683785922514</v>
      </c>
      <c r="E864" s="94">
        <v>2.3035984035131856</v>
      </c>
      <c r="F864" s="94">
        <v>2.9098613059403897</v>
      </c>
      <c r="G864" s="94">
        <v>3.5881533444070737</v>
      </c>
      <c r="H864" s="94">
        <v>4.3360404606108816</v>
      </c>
      <c r="I864" s="94">
        <v>5.1560939219904594</v>
      </c>
      <c r="K864" s="28">
        <v>0.85699999999999998</v>
      </c>
      <c r="L864" s="94">
        <v>3.1423989770178888</v>
      </c>
      <c r="M864" s="94">
        <v>3.7726465051616507</v>
      </c>
      <c r="N864" s="94">
        <v>4.3929250059997758</v>
      </c>
      <c r="O864" s="94">
        <v>5.0230017927726793</v>
      </c>
      <c r="P864" s="94">
        <v>5.6432849717420197</v>
      </c>
      <c r="Q864" s="94">
        <v>6.273274239241573</v>
      </c>
      <c r="R864" s="94">
        <v>6.8935677594325062</v>
      </c>
      <c r="S864" s="94">
        <v>7.5235045291363498</v>
      </c>
      <c r="U864" s="28">
        <v>0.85699999999999998</v>
      </c>
      <c r="V864" s="94">
        <v>0.80257304452827527</v>
      </c>
      <c r="W864" s="94">
        <v>0.9626480266527685</v>
      </c>
      <c r="X864" s="94">
        <v>1.1210723347543703</v>
      </c>
      <c r="Y864" s="94">
        <v>1.2811004832263788</v>
      </c>
      <c r="Z864" s="94">
        <v>1.4395245176282359</v>
      </c>
      <c r="AA864" s="94">
        <v>1.5995288806265862</v>
      </c>
      <c r="AB864" s="94">
        <v>1.7579548662276137</v>
      </c>
      <c r="AC864" s="94">
        <v>1.9179450563710132</v>
      </c>
      <c r="AE864" s="28">
        <v>0.85699999999999998</v>
      </c>
      <c r="AF864" s="94">
        <f t="shared" si="222"/>
        <v>0.93577729995896719</v>
      </c>
      <c r="AG864" s="94">
        <f t="shared" si="208"/>
        <v>0.93589273828037967</v>
      </c>
      <c r="AH864" s="94">
        <f t="shared" si="209"/>
        <v>0.93587596924548622</v>
      </c>
      <c r="AI864" s="94">
        <f t="shared" si="210"/>
        <v>0.93595052907927723</v>
      </c>
      <c r="AJ864" s="94">
        <f t="shared" si="211"/>
        <v>0.93593126227728907</v>
      </c>
      <c r="AK864" s="94">
        <f t="shared" si="212"/>
        <v>0.93598548900247047</v>
      </c>
      <c r="AL864" s="94">
        <f t="shared" si="213"/>
        <v>0.9359666274987678</v>
      </c>
      <c r="AM864" s="94">
        <f t="shared" si="214"/>
        <v>0.93600891565829947</v>
      </c>
      <c r="AO864" s="28">
        <v>0.85699999999999998</v>
      </c>
      <c r="AP864" s="94">
        <f t="shared" si="223"/>
        <v>0.28884413129753511</v>
      </c>
      <c r="AQ864" s="94">
        <f t="shared" si="215"/>
        <v>0.34522980911631118</v>
      </c>
      <c r="AR864" s="94">
        <f t="shared" si="216"/>
        <v>0.40225325407987211</v>
      </c>
      <c r="AS864" s="94">
        <f t="shared" si="217"/>
        <v>0.45860991067685991</v>
      </c>
      <c r="AT864" s="94">
        <f t="shared" si="218"/>
        <v>0.51563252972535034</v>
      </c>
      <c r="AU864" s="94">
        <f t="shared" si="219"/>
        <v>0.57197457142266983</v>
      </c>
      <c r="AV864" s="94">
        <f t="shared" si="220"/>
        <v>0.62899801843216141</v>
      </c>
      <c r="AW864" s="94">
        <f t="shared" si="221"/>
        <v>0.68533140400492931</v>
      </c>
      <c r="AY864" s="28">
        <v>0.85699999999999998</v>
      </c>
      <c r="AZ864" s="34">
        <f>(((L864-VLOOKUP(AZ$6,Data!$N$4:$Y$11,Data!$W$1,FALSE)/1000)*VLOOKUP(AZ$6,Data!$N$4:$Y$11,Data!$P$1,FALSE)^1.5+VLOOKUP(AZ$6,Data!$N$4:$Y$11,Data!$W$1,FALSE)/1000*(Mannings_n_bot)^1.5)/L864)^0.67</f>
        <v>4.6298956914940077E-2</v>
      </c>
      <c r="BA864" s="34">
        <f>(((M864-VLOOKUP(BA$6,Data!$N$4:$Y$11,Data!$W$1,FALSE)/1000)*VLOOKUP(BA$6,Data!$N$4:$Y$11,Data!$P$1,FALSE)^1.5+VLOOKUP(BA$6,Data!$N$4:$Y$11,Data!$W$1,FALSE)/1000*(Mannings_n_bot)^1.5)/M864)^0.67</f>
        <v>4.6127609368533787E-2</v>
      </c>
      <c r="BB864" s="34">
        <f>(((N864-VLOOKUP(BB$6,Data!$N$4:$Y$11,Data!$W$1,FALSE)/1000)*VLOOKUP(BB$6,Data!$N$4:$Y$11,Data!$P$1,FALSE)^1.5+VLOOKUP(BB$6,Data!$N$4:$Y$11,Data!$W$1,FALSE)/1000*(Mannings_n_bot)^1.5)/N864)^0.67</f>
        <v>4.5914113175689122E-2</v>
      </c>
      <c r="BC864" s="34">
        <f>(((O864-VLOOKUP(BC$6,Data!$N$4:$Y$11,Data!$W$1,FALSE)/1000)*VLOOKUP(BC$6,Data!$N$4:$Y$11,Data!$P$1,FALSE)^1.5+VLOOKUP(BC$6,Data!$N$4:$Y$11,Data!$W$1,FALSE)/1000*(Mannings_n_bot)^1.5)/O864)^0.67</f>
        <v>4.5661806040843446E-2</v>
      </c>
      <c r="BD864" s="34">
        <f>(((P864-VLOOKUP(BD$6,Data!$N$4:$Y$11,Data!$W$1,FALSE)/1000)*VLOOKUP(BD$6,Data!$N$4:$Y$11,Data!$P$1,FALSE)^1.5+VLOOKUP(BD$6,Data!$N$4:$Y$11,Data!$W$1,FALSE)/1000*(Mannings_n_bot)^1.5)/P864)^0.67</f>
        <v>4.5385273980283802E-2</v>
      </c>
      <c r="BE864" s="34">
        <f>(((Q864-VLOOKUP(BE$6,Data!$N$4:$Y$11,Data!$W$1,FALSE)/1000)*VLOOKUP(BE$6,Data!$N$4:$Y$11,Data!$P$1,FALSE)^1.5+VLOOKUP(BE$6,Data!$N$4:$Y$11,Data!$W$1,FALSE)/1000*(Mannings_n_bot)^1.5)/Q864)^0.67</f>
        <v>4.5130821378454374E-2</v>
      </c>
      <c r="BF864" s="34">
        <f>(((R864-VLOOKUP(BF$6,Data!$N$4:$Y$11,Data!$W$1,FALSE)/1000)*VLOOKUP(BF$6,Data!$N$4:$Y$11,Data!$P$1,FALSE)^1.5+VLOOKUP(BF$6,Data!$N$4:$Y$11,Data!$W$1,FALSE)/1000*(Mannings_n_bot)^1.5)/R864)^0.67</f>
        <v>4.4965263455237554E-2</v>
      </c>
      <c r="BG864" s="34">
        <f>(((S864-VLOOKUP(BG$6,Data!$N$4:$Y$11,Data!$W$1,FALSE)/1000)*VLOOKUP(BG$6,Data!$N$4:$Y$11,Data!$P$1,FALSE)^1.5+VLOOKUP(BG$6,Data!$N$4:$Y$11,Data!$W$1,FALSE)/1000*(Mannings_n_bot)^1.5)/S864)^0.67</f>
        <v>4.4819955423244358E-2</v>
      </c>
    </row>
    <row r="865" spans="1:59" x14ac:dyDescent="0.25">
      <c r="A865" s="28">
        <v>0.85799999999999998</v>
      </c>
      <c r="B865" s="94">
        <v>0.90830552791165831</v>
      </c>
      <c r="C865" s="94">
        <v>1.3033496474907189</v>
      </c>
      <c r="D865" s="94">
        <v>1.7683163872109053</v>
      </c>
      <c r="E865" s="94">
        <v>2.3052234639277831</v>
      </c>
      <c r="F865" s="94">
        <v>2.9119146638788971</v>
      </c>
      <c r="G865" s="94">
        <v>3.5906832158208952</v>
      </c>
      <c r="H865" s="94">
        <v>4.3390985328041678</v>
      </c>
      <c r="I865" s="94">
        <v>5.159727969085826</v>
      </c>
      <c r="K865" s="28">
        <v>0.85799999999999998</v>
      </c>
      <c r="L865" s="94">
        <v>3.1454388456264719</v>
      </c>
      <c r="M865" s="94">
        <v>3.7762902779756686</v>
      </c>
      <c r="N865" s="94">
        <v>4.3971688472433907</v>
      </c>
      <c r="O865" s="94">
        <v>5.0278493490851641</v>
      </c>
      <c r="P865" s="94">
        <v>5.6487325919908962</v>
      </c>
      <c r="Q865" s="94">
        <v>6.2793254790050739</v>
      </c>
      <c r="R865" s="94">
        <v>6.9002190690799781</v>
      </c>
      <c r="S865" s="94">
        <v>7.5307594015779706</v>
      </c>
      <c r="U865" s="28">
        <v>0.85799999999999998</v>
      </c>
      <c r="V865" s="94">
        <v>0.79998986616075918</v>
      </c>
      <c r="W865" s="94">
        <v>0.95954723166864142</v>
      </c>
      <c r="X865" s="94">
        <v>1.1174616439834186</v>
      </c>
      <c r="Y865" s="94">
        <v>1.2769723148728396</v>
      </c>
      <c r="Z865" s="94">
        <v>1.4348864509244044</v>
      </c>
      <c r="AA865" s="94">
        <v>1.5943734074526217</v>
      </c>
      <c r="AB865" s="94">
        <v>1.7522894869853529</v>
      </c>
      <c r="AC865" s="94">
        <v>1.911762313247708</v>
      </c>
      <c r="AE865" s="28">
        <v>0.85799999999999998</v>
      </c>
      <c r="AF865" s="94">
        <f t="shared" si="222"/>
        <v>0.93643921113060025</v>
      </c>
      <c r="AG865" s="94">
        <f t="shared" si="208"/>
        <v>0.93655354972641924</v>
      </c>
      <c r="AH865" s="94">
        <f t="shared" si="209"/>
        <v>0.93653694042790292</v>
      </c>
      <c r="AI865" s="94">
        <f t="shared" si="210"/>
        <v>0.93661079006596171</v>
      </c>
      <c r="AJ865" s="94">
        <f t="shared" si="211"/>
        <v>0.93659170677454773</v>
      </c>
      <c r="AK865" s="94">
        <f t="shared" si="212"/>
        <v>0.93664541702256754</v>
      </c>
      <c r="AL865" s="94">
        <f t="shared" si="213"/>
        <v>0.93662673515767891</v>
      </c>
      <c r="AM865" s="94">
        <f t="shared" si="214"/>
        <v>0.93666862056915801</v>
      </c>
      <c r="AO865" s="28">
        <v>0.85799999999999998</v>
      </c>
      <c r="AP865" s="94">
        <f t="shared" si="223"/>
        <v>0.28876909470823064</v>
      </c>
      <c r="AQ865" s="94">
        <f t="shared" si="215"/>
        <v>0.3451402173959458</v>
      </c>
      <c r="AR865" s="94">
        <f t="shared" si="216"/>
        <v>0.40214884818886876</v>
      </c>
      <c r="AS865" s="94">
        <f t="shared" si="217"/>
        <v>0.45849095783811167</v>
      </c>
      <c r="AT865" s="94">
        <f t="shared" si="218"/>
        <v>0.51549876303360154</v>
      </c>
      <c r="AU865" s="94">
        <f t="shared" si="219"/>
        <v>0.57182626188534824</v>
      </c>
      <c r="AV865" s="94">
        <f t="shared" si="220"/>
        <v>0.62883489485830335</v>
      </c>
      <c r="AW865" s="94">
        <f t="shared" si="221"/>
        <v>0.68515374000723928</v>
      </c>
      <c r="AY865" s="28">
        <v>0.85799999999999998</v>
      </c>
      <c r="AZ865" s="34">
        <f>(((L865-VLOOKUP(AZ$6,Data!$N$4:$Y$11,Data!$W$1,FALSE)/1000)*VLOOKUP(AZ$6,Data!$N$4:$Y$11,Data!$P$1,FALSE)^1.5+VLOOKUP(AZ$6,Data!$N$4:$Y$11,Data!$W$1,FALSE)/1000*(Mannings_n_bot)^1.5)/L865)^0.67</f>
        <v>4.6286582018093707E-2</v>
      </c>
      <c r="BA865" s="34">
        <f>(((M865-VLOOKUP(BA$6,Data!$N$4:$Y$11,Data!$W$1,FALSE)/1000)*VLOOKUP(BA$6,Data!$N$4:$Y$11,Data!$P$1,FALSE)^1.5+VLOOKUP(BA$6,Data!$N$4:$Y$11,Data!$W$1,FALSE)/1000*(Mannings_n_bot)^1.5)/M865)^0.67</f>
        <v>4.6114997835923793E-2</v>
      </c>
      <c r="BB865" s="34">
        <f>(((N865-VLOOKUP(BB$6,Data!$N$4:$Y$11,Data!$W$1,FALSE)/1000)*VLOOKUP(BB$6,Data!$N$4:$Y$11,Data!$P$1,FALSE)^1.5+VLOOKUP(BB$6,Data!$N$4:$Y$11,Data!$W$1,FALSE)/1000*(Mannings_n_bot)^1.5)/N865)^0.67</f>
        <v>4.5901287624912919E-2</v>
      </c>
      <c r="BC865" s="34">
        <f>(((O865-VLOOKUP(BC$6,Data!$N$4:$Y$11,Data!$W$1,FALSE)/1000)*VLOOKUP(BC$6,Data!$N$4:$Y$11,Data!$P$1,FALSE)^1.5+VLOOKUP(BC$6,Data!$N$4:$Y$11,Data!$W$1,FALSE)/1000*(Mannings_n_bot)^1.5)/O865)^0.67</f>
        <v>4.5648676842475984E-2</v>
      </c>
      <c r="BD865" s="34">
        <f>(((P865-VLOOKUP(BD$6,Data!$N$4:$Y$11,Data!$W$1,FALSE)/1000)*VLOOKUP(BD$6,Data!$N$4:$Y$11,Data!$P$1,FALSE)^1.5+VLOOKUP(BD$6,Data!$N$4:$Y$11,Data!$W$1,FALSE)/1000*(Mannings_n_bot)^1.5)/P865)^0.67</f>
        <v>4.5371864082207676E-2</v>
      </c>
      <c r="BE865" s="34">
        <f>(((Q865-VLOOKUP(BE$6,Data!$N$4:$Y$11,Data!$W$1,FALSE)/1000)*VLOOKUP(BE$6,Data!$N$4:$Y$11,Data!$P$1,FALSE)^1.5+VLOOKUP(BE$6,Data!$N$4:$Y$11,Data!$W$1,FALSE)/1000*(Mannings_n_bot)^1.5)/Q865)^0.67</f>
        <v>4.5117112605959818E-2</v>
      </c>
      <c r="BF865" s="34">
        <f>(((R865-VLOOKUP(BF$6,Data!$N$4:$Y$11,Data!$W$1,FALSE)/1000)*VLOOKUP(BF$6,Data!$N$4:$Y$11,Data!$P$1,FALSE)^1.5+VLOOKUP(BF$6,Data!$N$4:$Y$11,Data!$W$1,FALSE)/1000*(Mannings_n_bot)^1.5)/R865)^0.67</f>
        <v>4.4951389557038882E-2</v>
      </c>
      <c r="BG865" s="34">
        <f>(((S865-VLOOKUP(BG$6,Data!$N$4:$Y$11,Data!$W$1,FALSE)/1000)*VLOOKUP(BG$6,Data!$N$4:$Y$11,Data!$P$1,FALSE)^1.5+VLOOKUP(BG$6,Data!$N$4:$Y$11,Data!$W$1,FALSE)/1000*(Mannings_n_bot)^1.5)/S865)^0.67</f>
        <v>4.4805902963934961E-2</v>
      </c>
    </row>
    <row r="866" spans="1:59" x14ac:dyDescent="0.25">
      <c r="A866" s="28">
        <v>0.85899999999999999</v>
      </c>
      <c r="B866" s="94">
        <v>0.90894547871699827</v>
      </c>
      <c r="C866" s="94">
        <v>1.3042662885559724</v>
      </c>
      <c r="D866" s="94">
        <v>1.7695603608305119</v>
      </c>
      <c r="E866" s="94">
        <v>2.3068432676574391</v>
      </c>
      <c r="F866" s="94">
        <v>2.9139613805484901</v>
      </c>
      <c r="G866" s="94">
        <v>3.593204901782558</v>
      </c>
      <c r="H866" s="94">
        <v>4.3421467117920871</v>
      </c>
      <c r="I866" s="94">
        <v>5.1633502562962734</v>
      </c>
      <c r="K866" s="28">
        <v>0.85899999999999999</v>
      </c>
      <c r="L866" s="94">
        <v>3.148488568004451</v>
      </c>
      <c r="M866" s="94">
        <v>3.7799458712442036</v>
      </c>
      <c r="N866" s="94">
        <v>4.4014264540254739</v>
      </c>
      <c r="O866" s="94">
        <v>5.0327126370458473</v>
      </c>
      <c r="P866" s="94">
        <v>5.6541978889716251</v>
      </c>
      <c r="Q866" s="94">
        <v>6.2853963613175186</v>
      </c>
      <c r="R866" s="94">
        <v>6.9068919663857491</v>
      </c>
      <c r="S866" s="94">
        <v>7.5380378273204389</v>
      </c>
      <c r="U866" s="28">
        <v>0.85899999999999999</v>
      </c>
      <c r="V866" s="94">
        <v>0.79739509914548312</v>
      </c>
      <c r="W866" s="94">
        <v>0.9564325549115501</v>
      </c>
      <c r="X866" s="94">
        <v>1.1138347838019949</v>
      </c>
      <c r="Y866" s="94">
        <v>1.2728256847422206</v>
      </c>
      <c r="Z866" s="94">
        <v>1.4302276348373222</v>
      </c>
      <c r="AA866" s="94">
        <v>1.589194892910117</v>
      </c>
      <c r="AB866" s="94">
        <v>1.7465987787521129</v>
      </c>
      <c r="AC866" s="94">
        <v>1.9055519493736421</v>
      </c>
      <c r="AE866" s="28">
        <v>0.85899999999999999</v>
      </c>
      <c r="AF866" s="94">
        <f t="shared" si="222"/>
        <v>0.93709898365085864</v>
      </c>
      <c r="AG866" s="94">
        <f t="shared" si="208"/>
        <v>0.93721222443058705</v>
      </c>
      <c r="AH866" s="94">
        <f t="shared" si="209"/>
        <v>0.93719577459135095</v>
      </c>
      <c r="AI866" s="94">
        <f t="shared" si="210"/>
        <v>0.93726891526498246</v>
      </c>
      <c r="AJ866" s="94">
        <f t="shared" si="211"/>
        <v>0.93725001516614892</v>
      </c>
      <c r="AK866" s="94">
        <f t="shared" si="212"/>
        <v>0.93730320983167825</v>
      </c>
      <c r="AL866" s="94">
        <f t="shared" si="213"/>
        <v>0.93728470729452873</v>
      </c>
      <c r="AM866" s="94">
        <f t="shared" si="214"/>
        <v>0.93732619065522527</v>
      </c>
      <c r="AO866" s="28">
        <v>0.85899999999999999</v>
      </c>
      <c r="AP866" s="94">
        <f t="shared" si="223"/>
        <v>0.28869264063839323</v>
      </c>
      <c r="AQ866" s="94">
        <f t="shared" si="215"/>
        <v>0.34504893270512926</v>
      </c>
      <c r="AR866" s="94">
        <f t="shared" si="216"/>
        <v>0.40204246948443284</v>
      </c>
      <c r="AS866" s="94">
        <f t="shared" si="217"/>
        <v>0.45836975683386788</v>
      </c>
      <c r="AT866" s="94">
        <f t="shared" si="218"/>
        <v>0.51536246834092958</v>
      </c>
      <c r="AU866" s="94">
        <f t="shared" si="219"/>
        <v>0.57167514906400674</v>
      </c>
      <c r="AV866" s="94">
        <f t="shared" si="220"/>
        <v>0.62866868816311505</v>
      </c>
      <c r="AW866" s="94">
        <f t="shared" si="221"/>
        <v>0.68497271764576695</v>
      </c>
      <c r="AY866" s="28">
        <v>0.85899999999999999</v>
      </c>
      <c r="AZ866" s="34">
        <f>(((L866-VLOOKUP(AZ$6,Data!$N$4:$Y$11,Data!$W$1,FALSE)/1000)*VLOOKUP(AZ$6,Data!$N$4:$Y$11,Data!$P$1,FALSE)^1.5+VLOOKUP(AZ$6,Data!$N$4:$Y$11,Data!$W$1,FALSE)/1000*(Mannings_n_bot)^1.5)/L866)^0.67</f>
        <v>4.6274189387192799E-2</v>
      </c>
      <c r="BA866" s="34">
        <f>(((M866-VLOOKUP(BA$6,Data!$N$4:$Y$11,Data!$W$1,FALSE)/1000)*VLOOKUP(BA$6,Data!$N$4:$Y$11,Data!$P$1,FALSE)^1.5+VLOOKUP(BA$6,Data!$N$4:$Y$11,Data!$W$1,FALSE)/1000*(Mannings_n_bot)^1.5)/M866)^0.67</f>
        <v>4.610236812182985E-2</v>
      </c>
      <c r="BB866" s="34">
        <f>(((N866-VLOOKUP(BB$6,Data!$N$4:$Y$11,Data!$W$1,FALSE)/1000)*VLOOKUP(BB$6,Data!$N$4:$Y$11,Data!$P$1,FALSE)^1.5+VLOOKUP(BB$6,Data!$N$4:$Y$11,Data!$W$1,FALSE)/1000*(Mannings_n_bot)^1.5)/N866)^0.67</f>
        <v>4.5888443556915917E-2</v>
      </c>
      <c r="BC866" s="34">
        <f>(((O866-VLOOKUP(BC$6,Data!$N$4:$Y$11,Data!$W$1,FALSE)/1000)*VLOOKUP(BC$6,Data!$N$4:$Y$11,Data!$P$1,FALSE)^1.5+VLOOKUP(BC$6,Data!$N$4:$Y$11,Data!$W$1,FALSE)/1000*(Mannings_n_bot)^1.5)/O866)^0.67</f>
        <v>4.5635528588042942E-2</v>
      </c>
      <c r="BD866" s="34">
        <f>(((P866-VLOOKUP(BD$6,Data!$N$4:$Y$11,Data!$W$1,FALSE)/1000)*VLOOKUP(BD$6,Data!$N$4:$Y$11,Data!$P$1,FALSE)^1.5+VLOOKUP(BD$6,Data!$N$4:$Y$11,Data!$W$1,FALSE)/1000*(Mannings_n_bot)^1.5)/P866)^0.67</f>
        <v>4.5358434680580408E-2</v>
      </c>
      <c r="BE866" s="34">
        <f>(((Q866-VLOOKUP(BE$6,Data!$N$4:$Y$11,Data!$W$1,FALSE)/1000)*VLOOKUP(BE$6,Data!$N$4:$Y$11,Data!$P$1,FALSE)^1.5+VLOOKUP(BE$6,Data!$N$4:$Y$11,Data!$W$1,FALSE)/1000*(Mannings_n_bot)^1.5)/Q866)^0.67</f>
        <v>4.510338380311802E-2</v>
      </c>
      <c r="BF866" s="34">
        <f>(((R866-VLOOKUP(BF$6,Data!$N$4:$Y$11,Data!$W$1,FALSE)/1000)*VLOOKUP(BF$6,Data!$N$4:$Y$11,Data!$P$1,FALSE)^1.5+VLOOKUP(BF$6,Data!$N$4:$Y$11,Data!$W$1,FALSE)/1000*(Mannings_n_bot)^1.5)/R866)^0.67</f>
        <v>4.4937495367066267E-2</v>
      </c>
      <c r="BG866" s="34">
        <f>(((S866-VLOOKUP(BG$6,Data!$N$4:$Y$11,Data!$W$1,FALSE)/1000)*VLOOKUP(BG$6,Data!$N$4:$Y$11,Data!$P$1,FALSE)^1.5+VLOOKUP(BG$6,Data!$N$4:$Y$11,Data!$W$1,FALSE)/1000*(Mannings_n_bot)^1.5)/S866)^0.67</f>
        <v>4.4791829888296962E-2</v>
      </c>
    </row>
    <row r="867" spans="1:59" x14ac:dyDescent="0.25">
      <c r="A867" s="28">
        <v>0.86</v>
      </c>
      <c r="B867" s="94">
        <v>0.9095833457923056</v>
      </c>
      <c r="C867" s="94">
        <v>1.305179942688538</v>
      </c>
      <c r="D867" s="94">
        <v>1.7708002813337345</v>
      </c>
      <c r="E867" s="94">
        <v>2.3084577911311834</v>
      </c>
      <c r="F867" s="94">
        <v>2.9160014261593368</v>
      </c>
      <c r="G867" s="94">
        <v>3.5957183656117584</v>
      </c>
      <c r="H867" s="94">
        <v>4.3451849532264539</v>
      </c>
      <c r="I867" s="94">
        <v>5.1669607309463093</v>
      </c>
      <c r="K867" s="28">
        <v>0.86</v>
      </c>
      <c r="L867" s="94">
        <v>3.151548252998793</v>
      </c>
      <c r="M867" s="94">
        <v>3.7836134154871521</v>
      </c>
      <c r="N867" s="94">
        <v>4.4056979783520074</v>
      </c>
      <c r="O867" s="94">
        <v>5.0375918303271492</v>
      </c>
      <c r="P867" s="94">
        <v>5.659681057842608</v>
      </c>
      <c r="Q867" s="94">
        <v>6.2914871030004633</v>
      </c>
      <c r="R867" s="94">
        <v>6.9135866896575981</v>
      </c>
      <c r="S867" s="94">
        <v>7.5453400663327264</v>
      </c>
      <c r="U867" s="28">
        <v>0.86</v>
      </c>
      <c r="V867" s="94">
        <v>0.79478862998118094</v>
      </c>
      <c r="W867" s="94">
        <v>0.95330386031606884</v>
      </c>
      <c r="X867" s="94">
        <v>1.1101915957396498</v>
      </c>
      <c r="Y867" s="94">
        <v>1.2686604118069853</v>
      </c>
      <c r="Z867" s="94">
        <v>1.4255478659345611</v>
      </c>
      <c r="AA867" s="94">
        <v>1.5839931110131382</v>
      </c>
      <c r="AB867" s="94">
        <v>1.7408824931368225</v>
      </c>
      <c r="AC867" s="94">
        <v>1.8993136938063646</v>
      </c>
      <c r="AE867" s="28">
        <v>0.86</v>
      </c>
      <c r="AF867" s="94">
        <f t="shared" si="222"/>
        <v>0.93775660790002546</v>
      </c>
      <c r="AG867" s="94">
        <f t="shared" si="208"/>
        <v>0.93786875280171444</v>
      </c>
      <c r="AH867" s="94">
        <f t="shared" si="209"/>
        <v>0.93785246214051365</v>
      </c>
      <c r="AI867" s="94">
        <f t="shared" si="210"/>
        <v>0.93792489509946986</v>
      </c>
      <c r="AJ867" s="94">
        <f t="shared" si="211"/>
        <v>0.93790617787045549</v>
      </c>
      <c r="AK867" s="94">
        <f t="shared" si="212"/>
        <v>0.93795885786158506</v>
      </c>
      <c r="AL867" s="94">
        <f t="shared" si="213"/>
        <v>0.9379405343364311</v>
      </c>
      <c r="AM867" s="94">
        <f t="shared" si="214"/>
        <v>0.93798161635408206</v>
      </c>
      <c r="AO867" s="28">
        <v>0.86</v>
      </c>
      <c r="AP867" s="94">
        <f t="shared" si="223"/>
        <v>0.28861476099146177</v>
      </c>
      <c r="AQ867" s="94">
        <f t="shared" si="215"/>
        <v>0.34495594537913221</v>
      </c>
      <c r="AR867" s="94">
        <f t="shared" si="216"/>
        <v>0.40193410670336482</v>
      </c>
      <c r="AS867" s="94">
        <f t="shared" si="217"/>
        <v>0.45824629483355117</v>
      </c>
      <c r="AT867" s="94">
        <f t="shared" si="218"/>
        <v>0.51522363121834225</v>
      </c>
      <c r="AU867" s="94">
        <f t="shared" si="219"/>
        <v>0.57152121696266844</v>
      </c>
      <c r="AV867" s="94">
        <f t="shared" si="220"/>
        <v>0.62849938075220013</v>
      </c>
      <c r="AW867" s="94">
        <f t="shared" si="221"/>
        <v>0.68478831775936311</v>
      </c>
      <c r="AY867" s="28">
        <v>0.86</v>
      </c>
      <c r="AZ867" s="34">
        <f>(((L867-VLOOKUP(AZ$6,Data!$N$4:$Y$11,Data!$W$1,FALSE)/1000)*VLOOKUP(AZ$6,Data!$N$4:$Y$11,Data!$P$1,FALSE)^1.5+VLOOKUP(AZ$6,Data!$N$4:$Y$11,Data!$W$1,FALSE)/1000*(Mannings_n_bot)^1.5)/L867)^0.67</f>
        <v>4.6261778736916254E-2</v>
      </c>
      <c r="BA867" s="34">
        <f>(((M867-VLOOKUP(BA$6,Data!$N$4:$Y$11,Data!$W$1,FALSE)/1000)*VLOOKUP(BA$6,Data!$N$4:$Y$11,Data!$P$1,FALSE)^1.5+VLOOKUP(BA$6,Data!$N$4:$Y$11,Data!$W$1,FALSE)/1000*(Mannings_n_bot)^1.5)/M867)^0.67</f>
        <v>4.6089719935114383E-2</v>
      </c>
      <c r="BB867" s="34">
        <f>(((N867-VLOOKUP(BB$6,Data!$N$4:$Y$11,Data!$W$1,FALSE)/1000)*VLOOKUP(BB$6,Data!$N$4:$Y$11,Data!$P$1,FALSE)^1.5+VLOOKUP(BB$6,Data!$N$4:$Y$11,Data!$W$1,FALSE)/1000*(Mannings_n_bot)^1.5)/N867)^0.67</f>
        <v>4.587558067545433E-2</v>
      </c>
      <c r="BC867" s="34">
        <f>(((O867-VLOOKUP(BC$6,Data!$N$4:$Y$11,Data!$W$1,FALSE)/1000)*VLOOKUP(BC$6,Data!$N$4:$Y$11,Data!$P$1,FALSE)^1.5+VLOOKUP(BC$6,Data!$N$4:$Y$11,Data!$W$1,FALSE)/1000*(Mannings_n_bot)^1.5)/O867)^0.67</f>
        <v>4.5622360973900732E-2</v>
      </c>
      <c r="BD867" s="34">
        <f>(((P867-VLOOKUP(BD$6,Data!$N$4:$Y$11,Data!$W$1,FALSE)/1000)*VLOOKUP(BD$6,Data!$N$4:$Y$11,Data!$P$1,FALSE)^1.5+VLOOKUP(BD$6,Data!$N$4:$Y$11,Data!$W$1,FALSE)/1000*(Mannings_n_bot)^1.5)/P867)^0.67</f>
        <v>4.5344985465026598E-2</v>
      </c>
      <c r="BE867" s="34">
        <f>(((Q867-VLOOKUP(BE$6,Data!$N$4:$Y$11,Data!$W$1,FALSE)/1000)*VLOOKUP(BE$6,Data!$N$4:$Y$11,Data!$P$1,FALSE)^1.5+VLOOKUP(BE$6,Data!$N$4:$Y$11,Data!$W$1,FALSE)/1000*(Mannings_n_bot)^1.5)/Q867)^0.67</f>
        <v>4.5089634652257141E-2</v>
      </c>
      <c r="BF867" s="34">
        <f>(((R867-VLOOKUP(BF$6,Data!$N$4:$Y$11,Data!$W$1,FALSE)/1000)*VLOOKUP(BF$6,Data!$N$4:$Y$11,Data!$P$1,FALSE)^1.5+VLOOKUP(BF$6,Data!$N$4:$Y$11,Data!$W$1,FALSE)/1000*(Mannings_n_bot)^1.5)/R867)^0.67</f>
        <v>4.4923580563681655E-2</v>
      </c>
      <c r="BG867" s="34">
        <f>(((S867-VLOOKUP(BG$6,Data!$N$4:$Y$11,Data!$W$1,FALSE)/1000)*VLOOKUP(BG$6,Data!$N$4:$Y$11,Data!$P$1,FALSE)^1.5+VLOOKUP(BG$6,Data!$N$4:$Y$11,Data!$W$1,FALSE)/1000*(Mannings_n_bot)^1.5)/S867)^0.67</f>
        <v>4.4777735870300477E-2</v>
      </c>
    </row>
    <row r="868" spans="1:59" x14ac:dyDescent="0.25">
      <c r="A868" s="28">
        <v>0.86099999999999999</v>
      </c>
      <c r="B868" s="94">
        <v>0.91021911971512737</v>
      </c>
      <c r="C868" s="94">
        <v>1.3060905964095786</v>
      </c>
      <c r="D868" s="94">
        <v>1.7720361304249808</v>
      </c>
      <c r="E868" s="94">
        <v>2.3100670105460179</v>
      </c>
      <c r="F868" s="94">
        <v>2.918034770628394</v>
      </c>
      <c r="G868" s="94">
        <v>3.5982235702670327</v>
      </c>
      <c r="H868" s="94">
        <v>4.3482132123224826</v>
      </c>
      <c r="I868" s="94">
        <v>5.1705593398417067</v>
      </c>
      <c r="K868" s="28">
        <v>0.86099999999999999</v>
      </c>
      <c r="L868" s="94">
        <v>3.1546180114083389</v>
      </c>
      <c r="M868" s="94">
        <v>3.7872930435649508</v>
      </c>
      <c r="N868" s="94">
        <v>4.4099835749548042</v>
      </c>
      <c r="O868" s="94">
        <v>5.0424871057158747</v>
      </c>
      <c r="P868" s="94">
        <v>5.665182297261925</v>
      </c>
      <c r="Q868" s="94">
        <v>6.2975979247636369</v>
      </c>
      <c r="R868" s="94">
        <v>6.9203034814767692</v>
      </c>
      <c r="S868" s="94">
        <v>7.5526663832457288</v>
      </c>
      <c r="U868" s="28">
        <v>0.86099999999999999</v>
      </c>
      <c r="V868" s="94">
        <v>0.79217034315751311</v>
      </c>
      <c r="W868" s="94">
        <v>0.9501610094081967</v>
      </c>
      <c r="X868" s="94">
        <v>1.1065319185207732</v>
      </c>
      <c r="Y868" s="94">
        <v>1.2644763118350615</v>
      </c>
      <c r="Z868" s="94">
        <v>1.4208469371825747</v>
      </c>
      <c r="AA868" s="94">
        <v>1.5787678317753129</v>
      </c>
      <c r="AB868" s="94">
        <v>1.7351403773513874</v>
      </c>
      <c r="AC868" s="94">
        <v>1.8930472708071264</v>
      </c>
      <c r="AE868" s="28">
        <v>0.86099999999999999</v>
      </c>
      <c r="AF868" s="94">
        <f t="shared" si="222"/>
        <v>0.93841207416379857</v>
      </c>
      <c r="AG868" s="94">
        <f t="shared" si="208"/>
        <v>0.93852312515425551</v>
      </c>
      <c r="AH868" s="94">
        <f t="shared" si="209"/>
        <v>0.93850699338566712</v>
      </c>
      <c r="AI868" s="94">
        <f t="shared" si="210"/>
        <v>0.93857871989828112</v>
      </c>
      <c r="AJ868" s="94">
        <f t="shared" si="211"/>
        <v>0.93856018521152162</v>
      </c>
      <c r="AK868" s="94">
        <f t="shared" si="212"/>
        <v>0.93861235144986022</v>
      </c>
      <c r="AL868" s="94">
        <f t="shared" si="213"/>
        <v>0.93859420661625637</v>
      </c>
      <c r="AM868" s="94">
        <f t="shared" si="214"/>
        <v>0.93863488800914119</v>
      </c>
      <c r="AO868" s="28">
        <v>0.86099999999999999</v>
      </c>
      <c r="AP868" s="94">
        <f t="shared" si="223"/>
        <v>0.28853544753228988</v>
      </c>
      <c r="AQ868" s="94">
        <f t="shared" si="215"/>
        <v>0.34486124558773651</v>
      </c>
      <c r="AR868" s="94">
        <f t="shared" si="216"/>
        <v>0.40182374838961649</v>
      </c>
      <c r="AS868" s="94">
        <f t="shared" si="217"/>
        <v>0.45812055878684516</v>
      </c>
      <c r="AT868" s="94">
        <f t="shared" si="218"/>
        <v>0.51508223698974842</v>
      </c>
      <c r="AU868" s="94">
        <f t="shared" si="219"/>
        <v>0.57136444931137487</v>
      </c>
      <c r="AV868" s="94">
        <f t="shared" si="220"/>
        <v>0.62832695472982181</v>
      </c>
      <c r="AW868" s="94">
        <f t="shared" si="221"/>
        <v>0.68460052085865852</v>
      </c>
      <c r="AY868" s="28">
        <v>0.86099999999999999</v>
      </c>
      <c r="AZ868" s="34">
        <f>(((L868-VLOOKUP(AZ$6,Data!$N$4:$Y$11,Data!$W$1,FALSE)/1000)*VLOOKUP(AZ$6,Data!$N$4:$Y$11,Data!$P$1,FALSE)^1.5+VLOOKUP(AZ$6,Data!$N$4:$Y$11,Data!$W$1,FALSE)/1000*(Mannings_n_bot)^1.5)/L868)^0.67</f>
        <v>4.6249349776983896E-2</v>
      </c>
      <c r="BA868" s="34">
        <f>(((M868-VLOOKUP(BA$6,Data!$N$4:$Y$11,Data!$W$1,FALSE)/1000)*VLOOKUP(BA$6,Data!$N$4:$Y$11,Data!$P$1,FALSE)^1.5+VLOOKUP(BA$6,Data!$N$4:$Y$11,Data!$W$1,FALSE)/1000*(Mannings_n_bot)^1.5)/M868)^0.67</f>
        <v>4.6077052979576538E-2</v>
      </c>
      <c r="BB868" s="34">
        <f>(((N868-VLOOKUP(BB$6,Data!$N$4:$Y$11,Data!$W$1,FALSE)/1000)*VLOOKUP(BB$6,Data!$N$4:$Y$11,Data!$P$1,FALSE)^1.5+VLOOKUP(BB$6,Data!$N$4:$Y$11,Data!$W$1,FALSE)/1000*(Mannings_n_bot)^1.5)/N868)^0.67</f>
        <v>4.5862698679131807E-2</v>
      </c>
      <c r="BC868" s="34">
        <f>(((O868-VLOOKUP(BC$6,Data!$N$4:$Y$11,Data!$W$1,FALSE)/1000)*VLOOKUP(BC$6,Data!$N$4:$Y$11,Data!$P$1,FALSE)^1.5+VLOOKUP(BC$6,Data!$N$4:$Y$11,Data!$W$1,FALSE)/1000*(Mannings_n_bot)^1.5)/O868)^0.67</f>
        <v>4.5609173691121808E-2</v>
      </c>
      <c r="BD868" s="34">
        <f>(((P868-VLOOKUP(BD$6,Data!$N$4:$Y$11,Data!$W$1,FALSE)/1000)*VLOOKUP(BD$6,Data!$N$4:$Y$11,Data!$P$1,FALSE)^1.5+VLOOKUP(BD$6,Data!$N$4:$Y$11,Data!$W$1,FALSE)/1000*(Mannings_n_bot)^1.5)/P868)^0.67</f>
        <v>4.5331516119769336E-2</v>
      </c>
      <c r="BE868" s="34">
        <f>(((Q868-VLOOKUP(BE$6,Data!$N$4:$Y$11,Data!$W$1,FALSE)/1000)*VLOOKUP(BE$6,Data!$N$4:$Y$11,Data!$P$1,FALSE)^1.5+VLOOKUP(BE$6,Data!$N$4:$Y$11,Data!$W$1,FALSE)/1000*(Mannings_n_bot)^1.5)/Q868)^0.67</f>
        <v>4.5075864830174381E-2</v>
      </c>
      <c r="BF868" s="34">
        <f>(((R868-VLOOKUP(BF$6,Data!$N$4:$Y$11,Data!$W$1,FALSE)/1000)*VLOOKUP(BF$6,Data!$N$4:$Y$11,Data!$P$1,FALSE)^1.5+VLOOKUP(BF$6,Data!$N$4:$Y$11,Data!$W$1,FALSE)/1000*(Mannings_n_bot)^1.5)/R868)^0.67</f>
        <v>4.490964481964696E-2</v>
      </c>
      <c r="BG868" s="34">
        <f>(((S868-VLOOKUP(BG$6,Data!$N$4:$Y$11,Data!$W$1,FALSE)/1000)*VLOOKUP(BG$6,Data!$N$4:$Y$11,Data!$P$1,FALSE)^1.5+VLOOKUP(BG$6,Data!$N$4:$Y$11,Data!$W$1,FALSE)/1000*(Mannings_n_bot)^1.5)/S868)^0.67</f>
        <v>4.476362057823758E-2</v>
      </c>
    </row>
    <row r="869" spans="1:59" x14ac:dyDescent="0.25">
      <c r="A869" s="28">
        <v>0.86199999999999999</v>
      </c>
      <c r="B869" s="94">
        <v>0.91085279096963623</v>
      </c>
      <c r="C869" s="94">
        <v>1.3069982361065837</v>
      </c>
      <c r="D869" s="94">
        <v>1.7732678896272354</v>
      </c>
      <c r="E869" s="94">
        <v>2.3116709018627919</v>
      </c>
      <c r="F869" s="94">
        <v>2.920061383574204</v>
      </c>
      <c r="G869" s="94">
        <v>3.6007204783393387</v>
      </c>
      <c r="H869" s="94">
        <v>4.3512314438510238</v>
      </c>
      <c r="I869" s="94">
        <v>5.174146029260295</v>
      </c>
      <c r="K869" s="28">
        <v>0.86199999999999999</v>
      </c>
      <c r="L869" s="94">
        <v>3.1576979560331364</v>
      </c>
      <c r="M869" s="94">
        <v>3.7909848907377452</v>
      </c>
      <c r="N869" s="94">
        <v>4.4142834013604118</v>
      </c>
      <c r="O869" s="94">
        <v>5.04739864319194</v>
      </c>
      <c r="P869" s="94">
        <v>5.6707018094757995</v>
      </c>
      <c r="Q869" s="94">
        <v>6.3037290513032147</v>
      </c>
      <c r="R869" s="94">
        <v>6.9270425888059943</v>
      </c>
      <c r="S869" s="94">
        <v>7.5600170474701169</v>
      </c>
      <c r="U869" s="28">
        <v>0.86199999999999999</v>
      </c>
      <c r="V869" s="94">
        <v>0.78954012110469896</v>
      </c>
      <c r="W869" s="94">
        <v>0.94700386124497149</v>
      </c>
      <c r="X869" s="94">
        <v>1.1028555879942648</v>
      </c>
      <c r="Y869" s="94">
        <v>1.2602731973094925</v>
      </c>
      <c r="Z869" s="94">
        <v>1.4161246378564012</v>
      </c>
      <c r="AA869" s="94">
        <v>1.5735188211095346</v>
      </c>
      <c r="AB869" s="94">
        <v>1.72937217410044</v>
      </c>
      <c r="AC869" s="94">
        <v>1.8867523997206077</v>
      </c>
      <c r="AE869" s="28">
        <v>0.86199999999999999</v>
      </c>
      <c r="AF869" s="94">
        <f t="shared" si="222"/>
        <v>0.93906537263160894</v>
      </c>
      <c r="AG869" s="94">
        <f t="shared" si="208"/>
        <v>0.93917533170661038</v>
      </c>
      <c r="AH869" s="94">
        <f t="shared" si="209"/>
        <v>0.93915935854100163</v>
      </c>
      <c r="AI869" s="94">
        <f t="shared" si="210"/>
        <v>0.93923037989432512</v>
      </c>
      <c r="AJ869" s="94">
        <f t="shared" si="211"/>
        <v>0.93921202741741894</v>
      </c>
      <c r="AK869" s="94">
        <f t="shared" si="212"/>
        <v>0.93926368083819156</v>
      </c>
      <c r="AL869" s="94">
        <f t="shared" si="213"/>
        <v>0.93924571437095594</v>
      </c>
      <c r="AM869" s="94">
        <f t="shared" si="214"/>
        <v>0.93928599586797556</v>
      </c>
      <c r="AO869" s="28">
        <v>0.86199999999999999</v>
      </c>
      <c r="AP869" s="94">
        <f t="shared" si="223"/>
        <v>0.28845469188379774</v>
      </c>
      <c r="AQ869" s="94">
        <f t="shared" si="215"/>
        <v>0.34476482333123598</v>
      </c>
      <c r="AR869" s="94">
        <f t="shared" si="216"/>
        <v>0.4017113828896311</v>
      </c>
      <c r="AS869" s="94">
        <f t="shared" si="217"/>
        <v>0.45799253541838481</v>
      </c>
      <c r="AT869" s="94">
        <f t="shared" si="218"/>
        <v>0.51493827072598886</v>
      </c>
      <c r="AU869" s="94">
        <f t="shared" si="219"/>
        <v>0.5712048295595662</v>
      </c>
      <c r="AV869" s="94">
        <f t="shared" si="220"/>
        <v>0.62815139189162106</v>
      </c>
      <c r="AW869" s="94">
        <f t="shared" si="221"/>
        <v>0.68440930711813286</v>
      </c>
      <c r="AY869" s="28">
        <v>0.86199999999999999</v>
      </c>
      <c r="AZ869" s="34">
        <f>(((L869-VLOOKUP(AZ$6,Data!$N$4:$Y$11,Data!$W$1,FALSE)/1000)*VLOOKUP(AZ$6,Data!$N$4:$Y$11,Data!$P$1,FALSE)^1.5+VLOOKUP(AZ$6,Data!$N$4:$Y$11,Data!$W$1,FALSE)/1000*(Mannings_n_bot)^1.5)/L869)^0.67</f>
        <v>4.6236902212030168E-2</v>
      </c>
      <c r="BA869" s="34">
        <f>(((M869-VLOOKUP(BA$6,Data!$N$4:$Y$11,Data!$W$1,FALSE)/1000)*VLOOKUP(BA$6,Data!$N$4:$Y$11,Data!$P$1,FALSE)^1.5+VLOOKUP(BA$6,Data!$N$4:$Y$11,Data!$W$1,FALSE)/1000*(Mannings_n_bot)^1.5)/M869)^0.67</f>
        <v>4.6064366953822579E-2</v>
      </c>
      <c r="BB869" s="34">
        <f>(((N869-VLOOKUP(BB$6,Data!$N$4:$Y$11,Data!$W$1,FALSE)/1000)*VLOOKUP(BB$6,Data!$N$4:$Y$11,Data!$P$1,FALSE)^1.5+VLOOKUP(BB$6,Data!$N$4:$Y$11,Data!$W$1,FALSE)/1000*(Mannings_n_bot)^1.5)/N869)^0.67</f>
        <v>4.5849797261267831E-2</v>
      </c>
      <c r="BC869" s="34">
        <f>(((O869-VLOOKUP(BC$6,Data!$N$4:$Y$11,Data!$W$1,FALSE)/1000)*VLOOKUP(BC$6,Data!$N$4:$Y$11,Data!$P$1,FALSE)^1.5+VLOOKUP(BC$6,Data!$N$4:$Y$11,Data!$W$1,FALSE)/1000*(Mannings_n_bot)^1.5)/O869)^0.67</f>
        <v>4.5595966425359583E-2</v>
      </c>
      <c r="BD869" s="34">
        <f>(((P869-VLOOKUP(BD$6,Data!$N$4:$Y$11,Data!$W$1,FALSE)/1000)*VLOOKUP(BD$6,Data!$N$4:$Y$11,Data!$P$1,FALSE)^1.5+VLOOKUP(BD$6,Data!$N$4:$Y$11,Data!$W$1,FALSE)/1000*(Mannings_n_bot)^1.5)/P869)^0.67</f>
        <v>4.5318026323492071E-2</v>
      </c>
      <c r="BE869" s="34">
        <f>(((Q869-VLOOKUP(BE$6,Data!$N$4:$Y$11,Data!$W$1,FALSE)/1000)*VLOOKUP(BE$6,Data!$N$4:$Y$11,Data!$P$1,FALSE)^1.5+VLOOKUP(BE$6,Data!$N$4:$Y$11,Data!$W$1,FALSE)/1000*(Mannings_n_bot)^1.5)/Q869)^0.67</f>
        <v>4.5062074007994675E-2</v>
      </c>
      <c r="BF869" s="34">
        <f>(((R869-VLOOKUP(BF$6,Data!$N$4:$Y$11,Data!$W$1,FALSE)/1000)*VLOOKUP(BF$6,Data!$N$4:$Y$11,Data!$P$1,FALSE)^1.5+VLOOKUP(BF$6,Data!$N$4:$Y$11,Data!$W$1,FALSE)/1000*(Mannings_n_bot)^1.5)/R869)^0.67</f>
        <v>4.4895687801980937E-2</v>
      </c>
      <c r="BG869" s="34">
        <f>(((S869-VLOOKUP(BG$6,Data!$N$4:$Y$11,Data!$W$1,FALSE)/1000)*VLOOKUP(BG$6,Data!$N$4:$Y$11,Data!$P$1,FALSE)^1.5+VLOOKUP(BG$6,Data!$N$4:$Y$11,Data!$W$1,FALSE)/1000*(Mannings_n_bot)^1.5)/S869)^0.67</f>
        <v>4.4749483674576838E-2</v>
      </c>
    </row>
    <row r="870" spans="1:59" x14ac:dyDescent="0.25">
      <c r="A870" s="28">
        <v>0.86299999999999999</v>
      </c>
      <c r="B870" s="94">
        <v>0.91148434994496008</v>
      </c>
      <c r="C870" s="94">
        <v>1.3079028480309773</v>
      </c>
      <c r="D870" s="94">
        <v>1.7744955402788143</v>
      </c>
      <c r="E870" s="94">
        <v>2.313269440801978</v>
      </c>
      <c r="F870" s="94">
        <v>2.9220812343115496</v>
      </c>
      <c r="G870" s="94">
        <v>3.6032090520454849</v>
      </c>
      <c r="H870" s="94">
        <v>4.3542396021306162</v>
      </c>
      <c r="I870" s="94">
        <v>5.1777207449425022</v>
      </c>
      <c r="K870" s="28">
        <v>0.86299999999999999</v>
      </c>
      <c r="L870" s="94">
        <v>3.1607882017253988</v>
      </c>
      <c r="M870" s="94">
        <v>3.7946890947264804</v>
      </c>
      <c r="N870" s="94">
        <v>4.4185976179612787</v>
      </c>
      <c r="O870" s="94">
        <v>5.0523266260096769</v>
      </c>
      <c r="P870" s="94">
        <v>5.6762398004099603</v>
      </c>
      <c r="Q870" s="94">
        <v>6.3098807114033431</v>
      </c>
      <c r="R870" s="94">
        <v>6.9338042631010648</v>
      </c>
      <c r="S870" s="94">
        <v>7.5673923333180246</v>
      </c>
      <c r="U870" s="28">
        <v>0.86299999999999999</v>
      </c>
      <c r="V870" s="94">
        <v>0.78689784414151021</v>
      </c>
      <c r="W870" s="94">
        <v>0.9438322723521213</v>
      </c>
      <c r="X870" s="94">
        <v>1.0991624370609163</v>
      </c>
      <c r="Y870" s="94">
        <v>1.2560508773454793</v>
      </c>
      <c r="Z870" s="94">
        <v>1.4113807534464411</v>
      </c>
      <c r="AA870" s="94">
        <v>1.5682458407243802</v>
      </c>
      <c r="AB870" s="94">
        <v>1.7235776214675049</v>
      </c>
      <c r="AC870" s="94">
        <v>1.8804287948507583</v>
      </c>
      <c r="AE870" s="28">
        <v>0.86299999999999999</v>
      </c>
      <c r="AF870" s="94">
        <f t="shared" si="222"/>
        <v>0.93971649339489938</v>
      </c>
      <c r="AG870" s="94">
        <f t="shared" si="208"/>
        <v>0.93982536257940552</v>
      </c>
      <c r="AH870" s="94">
        <f t="shared" si="209"/>
        <v>0.93980954772290337</v>
      </c>
      <c r="AI870" s="94">
        <f t="shared" si="210"/>
        <v>0.93987986522284561</v>
      </c>
      <c r="AJ870" s="94">
        <f t="shared" si="211"/>
        <v>0.93986169461851765</v>
      </c>
      <c r="AK870" s="94">
        <f t="shared" si="212"/>
        <v>0.93991283617066823</v>
      </c>
      <c r="AL870" s="94">
        <f t="shared" si="213"/>
        <v>0.93989504773984622</v>
      </c>
      <c r="AM870" s="94">
        <f t="shared" si="214"/>
        <v>0.93993493008060092</v>
      </c>
      <c r="AO870" s="28">
        <v>0.86299999999999999</v>
      </c>
      <c r="AP870" s="94">
        <f t="shared" si="223"/>
        <v>0.28837248552351674</v>
      </c>
      <c r="AQ870" s="94">
        <f t="shared" si="215"/>
        <v>0.34466666843631111</v>
      </c>
      <c r="AR870" s="94">
        <f t="shared" si="216"/>
        <v>0.40159699834753421</v>
      </c>
      <c r="AS870" s="94">
        <f t="shared" si="217"/>
        <v>0.45786221122227727</v>
      </c>
      <c r="AT870" s="94">
        <f t="shared" si="218"/>
        <v>0.51479171723867367</v>
      </c>
      <c r="AU870" s="94">
        <f t="shared" si="219"/>
        <v>0.57104234086924865</v>
      </c>
      <c r="AV870" s="94">
        <f t="shared" si="220"/>
        <v>0.62797267371710208</v>
      </c>
      <c r="AW870" s="94">
        <f t="shared" si="221"/>
        <v>0.68421465636793022</v>
      </c>
      <c r="AY870" s="28">
        <v>0.86299999999999999</v>
      </c>
      <c r="AZ870" s="34">
        <f>(((L870-VLOOKUP(AZ$6,Data!$N$4:$Y$11,Data!$W$1,FALSE)/1000)*VLOOKUP(AZ$6,Data!$N$4:$Y$11,Data!$P$1,FALSE)^1.5+VLOOKUP(AZ$6,Data!$N$4:$Y$11,Data!$W$1,FALSE)/1000*(Mannings_n_bot)^1.5)/L870)^0.67</f>
        <v>4.6224435741472808E-2</v>
      </c>
      <c r="BA870" s="34">
        <f>(((M870-VLOOKUP(BA$6,Data!$N$4:$Y$11,Data!$W$1,FALSE)/1000)*VLOOKUP(BA$6,Data!$N$4:$Y$11,Data!$P$1,FALSE)^1.5+VLOOKUP(BA$6,Data!$N$4:$Y$11,Data!$W$1,FALSE)/1000*(Mannings_n_bot)^1.5)/M870)^0.67</f>
        <v>4.6051661551132488E-2</v>
      </c>
      <c r="BB870" s="34">
        <f>(((N870-VLOOKUP(BB$6,Data!$N$4:$Y$11,Data!$W$1,FALSE)/1000)*VLOOKUP(BB$6,Data!$N$4:$Y$11,Data!$P$1,FALSE)^1.5+VLOOKUP(BB$6,Data!$N$4:$Y$11,Data!$W$1,FALSE)/1000*(Mannings_n_bot)^1.5)/N870)^0.67</f>
        <v>4.5836876109761768E-2</v>
      </c>
      <c r="BC870" s="34">
        <f>(((O870-VLOOKUP(BC$6,Data!$N$4:$Y$11,Data!$W$1,FALSE)/1000)*VLOOKUP(BC$6,Data!$N$4:$Y$11,Data!$P$1,FALSE)^1.5+VLOOKUP(BC$6,Data!$N$4:$Y$11,Data!$W$1,FALSE)/1000*(Mannings_n_bot)^1.5)/O870)^0.67</f>
        <v>4.5582738856709187E-2</v>
      </c>
      <c r="BD870" s="34">
        <f>(((P870-VLOOKUP(BD$6,Data!$N$4:$Y$11,Data!$W$1,FALSE)/1000)*VLOOKUP(BD$6,Data!$N$4:$Y$11,Data!$P$1,FALSE)^1.5+VLOOKUP(BD$6,Data!$N$4:$Y$11,Data!$W$1,FALSE)/1000*(Mannings_n_bot)^1.5)/P870)^0.67</f>
        <v>4.5304515749196153E-2</v>
      </c>
      <c r="BE870" s="34">
        <f>(((Q870-VLOOKUP(BE$6,Data!$N$4:$Y$11,Data!$W$1,FALSE)/1000)*VLOOKUP(BE$6,Data!$N$4:$Y$11,Data!$P$1,FALSE)^1.5+VLOOKUP(BE$6,Data!$N$4:$Y$11,Data!$W$1,FALSE)/1000*(Mannings_n_bot)^1.5)/Q870)^0.67</f>
        <v>4.5048261851024819E-2</v>
      </c>
      <c r="BF870" s="34">
        <f>(((R870-VLOOKUP(BF$6,Data!$N$4:$Y$11,Data!$W$1,FALSE)/1000)*VLOOKUP(BF$6,Data!$N$4:$Y$11,Data!$P$1,FALSE)^1.5+VLOOKUP(BF$6,Data!$N$4:$Y$11,Data!$W$1,FALSE)/1000*(Mannings_n_bot)^1.5)/R870)^0.67</f>
        <v>4.4881709171811418E-2</v>
      </c>
      <c r="BG870" s="34">
        <f>(((S870-VLOOKUP(BG$6,Data!$N$4:$Y$11,Data!$W$1,FALSE)/1000)*VLOOKUP(BG$6,Data!$N$4:$Y$11,Data!$P$1,FALSE)^1.5+VLOOKUP(BG$6,Data!$N$4:$Y$11,Data!$W$1,FALSE)/1000*(Mannings_n_bot)^1.5)/S870)^0.67</f>
        <v>4.4735324815813826E-2</v>
      </c>
    </row>
    <row r="871" spans="1:59" x14ac:dyDescent="0.25">
      <c r="A871" s="28">
        <v>0.86399999999999999</v>
      </c>
      <c r="B871" s="94">
        <v>0.91211378693346923</v>
      </c>
      <c r="C871" s="94">
        <v>1.3088044182956655</v>
      </c>
      <c r="D871" s="94">
        <v>1.7757190635300371</v>
      </c>
      <c r="E871" s="94">
        <v>2.3148626028393391</v>
      </c>
      <c r="F871" s="94">
        <v>2.9240942918459809</v>
      </c>
      <c r="G871" s="94">
        <v>3.6056892532213771</v>
      </c>
      <c r="H871" s="94">
        <v>4.3572376410193332</v>
      </c>
      <c r="I871" s="94">
        <v>5.1812834320816785</v>
      </c>
      <c r="K871" s="28">
        <v>0.86399999999999999</v>
      </c>
      <c r="L871" s="94">
        <v>3.1638888654421415</v>
      </c>
      <c r="M871" s="94">
        <v>3.7984057957760271</v>
      </c>
      <c r="N871" s="94">
        <v>4.422926388089258</v>
      </c>
      <c r="O871" s="94">
        <v>5.0572712407818088</v>
      </c>
      <c r="P871" s="94">
        <v>5.6817964797640128</v>
      </c>
      <c r="Q871" s="94">
        <v>6.3160531380409655</v>
      </c>
      <c r="R871" s="94">
        <v>6.9405887604260581</v>
      </c>
      <c r="S871" s="94">
        <v>7.5747925201287716</v>
      </c>
      <c r="U871" s="28">
        <v>0.86399999999999999</v>
      </c>
      <c r="V871" s="94">
        <v>0.78424339042155267</v>
      </c>
      <c r="W871" s="94">
        <v>0.94064609665965804</v>
      </c>
      <c r="X871" s="94">
        <v>1.095452295598401</v>
      </c>
      <c r="Y871" s="94">
        <v>1.2518091576046915</v>
      </c>
      <c r="Z871" s="94">
        <v>1.4066150655621665</v>
      </c>
      <c r="AA871" s="94">
        <v>1.5629486480171602</v>
      </c>
      <c r="AB871" s="94">
        <v>1.7177564527974307</v>
      </c>
      <c r="AC871" s="94">
        <v>1.87407616533254</v>
      </c>
      <c r="AE871" s="28">
        <v>0.86399999999999999</v>
      </c>
      <c r="AF871" s="94">
        <f t="shared" si="222"/>
        <v>0.9403654264453577</v>
      </c>
      <c r="AG871" s="94">
        <f t="shared" si="208"/>
        <v>0.94047320779373245</v>
      </c>
      <c r="AH871" s="94">
        <f t="shared" si="209"/>
        <v>0.9404575509481915</v>
      </c>
      <c r="AI871" s="94">
        <f t="shared" si="210"/>
        <v>0.94052716591966112</v>
      </c>
      <c r="AJ871" s="94">
        <f t="shared" si="211"/>
        <v>0.94050917684572577</v>
      </c>
      <c r="AK871" s="94">
        <f t="shared" si="212"/>
        <v>0.94055980749201951</v>
      </c>
      <c r="AL871" s="94">
        <f t="shared" si="213"/>
        <v>0.94054219676284845</v>
      </c>
      <c r="AM871" s="94">
        <f t="shared" si="214"/>
        <v>0.94058168069771975</v>
      </c>
      <c r="AO871" s="28">
        <v>0.86399999999999999</v>
      </c>
      <c r="AP871" s="94">
        <f t="shared" si="223"/>
        <v>0.28828881978002247</v>
      </c>
      <c r="AQ871" s="94">
        <f t="shared" si="215"/>
        <v>0.34456677055176838</v>
      </c>
      <c r="AR871" s="94">
        <f t="shared" si="216"/>
        <v>0.40148058270017078</v>
      </c>
      <c r="AS871" s="94">
        <f t="shared" si="217"/>
        <v>0.4577295724564463</v>
      </c>
      <c r="AT871" s="94">
        <f t="shared" si="218"/>
        <v>0.51464256107382256</v>
      </c>
      <c r="AU871" s="94">
        <f t="shared" si="219"/>
        <v>0.5708769661079427</v>
      </c>
      <c r="AV871" s="94">
        <f t="shared" si="220"/>
        <v>0.62779078136187649</v>
      </c>
      <c r="AW871" s="94">
        <f t="shared" si="221"/>
        <v>0.68401654808541168</v>
      </c>
      <c r="AY871" s="28">
        <v>0.86399999999999999</v>
      </c>
      <c r="AZ871" s="34">
        <f>(((L871-VLOOKUP(AZ$6,Data!$N$4:$Y$11,Data!$W$1,FALSE)/1000)*VLOOKUP(AZ$6,Data!$N$4:$Y$11,Data!$P$1,FALSE)^1.5+VLOOKUP(AZ$6,Data!$N$4:$Y$11,Data!$W$1,FALSE)/1000*(Mannings_n_bot)^1.5)/L871)^0.67</f>
        <v>4.6211950059377824E-2</v>
      </c>
      <c r="BA871" s="34">
        <f>(((M871-VLOOKUP(BA$6,Data!$N$4:$Y$11,Data!$W$1,FALSE)/1000)*VLOOKUP(BA$6,Data!$N$4:$Y$11,Data!$P$1,FALSE)^1.5+VLOOKUP(BA$6,Data!$N$4:$Y$11,Data!$W$1,FALSE)/1000*(Mannings_n_bot)^1.5)/M871)^0.67</f>
        <v>4.6038936459321653E-2</v>
      </c>
      <c r="BB871" s="34">
        <f>(((N871-VLOOKUP(BB$6,Data!$N$4:$Y$11,Data!$W$1,FALSE)/1000)*VLOOKUP(BB$6,Data!$N$4:$Y$11,Data!$P$1,FALSE)^1.5+VLOOKUP(BB$6,Data!$N$4:$Y$11,Data!$W$1,FALSE)/1000*(Mannings_n_bot)^1.5)/N871)^0.67</f>
        <v>4.5823934906952316E-2</v>
      </c>
      <c r="BC871" s="34">
        <f>(((O871-VLOOKUP(BC$6,Data!$N$4:$Y$11,Data!$W$1,FALSE)/1000)*VLOOKUP(BC$6,Data!$N$4:$Y$11,Data!$P$1,FALSE)^1.5+VLOOKUP(BC$6,Data!$N$4:$Y$11,Data!$W$1,FALSE)/1000*(Mannings_n_bot)^1.5)/O871)^0.67</f>
        <v>4.5569490659563172E-2</v>
      </c>
      <c r="BD871" s="34">
        <f>(((P871-VLOOKUP(BD$6,Data!$N$4:$Y$11,Data!$W$1,FALSE)/1000)*VLOOKUP(BD$6,Data!$N$4:$Y$11,Data!$P$1,FALSE)^1.5+VLOOKUP(BD$6,Data!$N$4:$Y$11,Data!$W$1,FALSE)/1000*(Mannings_n_bot)^1.5)/P871)^0.67</f>
        <v>4.5290984064053443E-2</v>
      </c>
      <c r="BE871" s="34">
        <f>(((Q871-VLOOKUP(BE$6,Data!$N$4:$Y$11,Data!$W$1,FALSE)/1000)*VLOOKUP(BE$6,Data!$N$4:$Y$11,Data!$P$1,FALSE)^1.5+VLOOKUP(BE$6,Data!$N$4:$Y$11,Data!$W$1,FALSE)/1000*(Mannings_n_bot)^1.5)/Q871)^0.67</f>
        <v>4.5034428018602683E-2</v>
      </c>
      <c r="BF871" s="34">
        <f>(((R871-VLOOKUP(BF$6,Data!$N$4:$Y$11,Data!$W$1,FALSE)/1000)*VLOOKUP(BF$6,Data!$N$4:$Y$11,Data!$P$1,FALSE)^1.5+VLOOKUP(BF$6,Data!$N$4:$Y$11,Data!$W$1,FALSE)/1000*(Mannings_n_bot)^1.5)/R871)^0.67</f>
        <v>4.4867708584222551E-2</v>
      </c>
      <c r="BG871" s="34">
        <f>(((S871-VLOOKUP(BG$6,Data!$N$4:$Y$11,Data!$W$1,FALSE)/1000)*VLOOKUP(BG$6,Data!$N$4:$Y$11,Data!$P$1,FALSE)^1.5+VLOOKUP(BG$6,Data!$N$4:$Y$11,Data!$W$1,FALSE)/1000*(Mannings_n_bot)^1.5)/S871)^0.67</f>
        <v>4.4721143652316289E-2</v>
      </c>
    </row>
    <row r="872" spans="1:59" x14ac:dyDescent="0.25">
      <c r="A872" s="28">
        <v>0.86499999999999999</v>
      </c>
      <c r="B872" s="94">
        <v>0.91274109212901844</v>
      </c>
      <c r="C872" s="94">
        <v>1.3097029328725207</v>
      </c>
      <c r="D872" s="94">
        <v>1.7769384403398107</v>
      </c>
      <c r="E872" s="94">
        <v>2.3164503632014832</v>
      </c>
      <c r="F872" s="94">
        <v>2.9261005248681977</v>
      </c>
      <c r="G872" s="94">
        <v>3.6081610433151079</v>
      </c>
      <c r="H872" s="94">
        <v>4.3602255139064239</v>
      </c>
      <c r="I872" s="94">
        <v>5.1848340353141538</v>
      </c>
      <c r="K872" s="28">
        <v>0.86499999999999999</v>
      </c>
      <c r="L872" s="94">
        <v>3.1670000662995608</v>
      </c>
      <c r="M872" s="94">
        <v>3.8021351367203811</v>
      </c>
      <c r="N872" s="94">
        <v>4.4272698780915407</v>
      </c>
      <c r="O872" s="94">
        <v>5.0622326775662261</v>
      </c>
      <c r="P872" s="94">
        <v>5.6873720611089364</v>
      </c>
      <c r="Q872" s="94">
        <v>6.3222465684941564</v>
      </c>
      <c r="R872" s="94">
        <v>6.9473963415724009</v>
      </c>
      <c r="S872" s="94">
        <v>7.5822178923987389</v>
      </c>
      <c r="U872" s="28">
        <v>0.86499999999999999</v>
      </c>
      <c r="V872" s="94">
        <v>0.78157663587778092</v>
      </c>
      <c r="W872" s="94">
        <v>0.93744518543535749</v>
      </c>
      <c r="X872" s="94">
        <v>1.0917249903838053</v>
      </c>
      <c r="Y872" s="94">
        <v>1.247547840206759</v>
      </c>
      <c r="Z872" s="94">
        <v>1.4018273518326609</v>
      </c>
      <c r="AA872" s="94">
        <v>1.5576269959634064</v>
      </c>
      <c r="AB872" s="94">
        <v>1.7119083965749375</v>
      </c>
      <c r="AC872" s="94">
        <v>1.8676942149994435</v>
      </c>
      <c r="AE872" s="28">
        <v>0.86499999999999999</v>
      </c>
      <c r="AF872" s="94">
        <f t="shared" si="222"/>
        <v>0.9410121616731052</v>
      </c>
      <c r="AG872" s="94">
        <f t="shared" si="208"/>
        <v>0.94111885726933919</v>
      </c>
      <c r="AH872" s="94">
        <f t="shared" si="209"/>
        <v>0.94110335813230939</v>
      </c>
      <c r="AI872" s="94">
        <f t="shared" si="210"/>
        <v>0.94117227191935859</v>
      </c>
      <c r="AJ872" s="94">
        <f t="shared" si="211"/>
        <v>0.94115446402868275</v>
      </c>
      <c r="AK872" s="94">
        <f t="shared" si="212"/>
        <v>0.9412045847458117</v>
      </c>
      <c r="AL872" s="94">
        <f t="shared" si="213"/>
        <v>0.94118715137868503</v>
      </c>
      <c r="AM872" s="94">
        <f t="shared" si="214"/>
        <v>0.94122623766891611</v>
      </c>
      <c r="AO872" s="28">
        <v>0.86499999999999999</v>
      </c>
      <c r="AP872" s="94">
        <f t="shared" si="223"/>
        <v>0.28820368582925188</v>
      </c>
      <c r="AQ872" s="94">
        <f t="shared" si="215"/>
        <v>0.34446511914414357</v>
      </c>
      <c r="AR872" s="94">
        <f t="shared" si="216"/>
        <v>0.40136212367198043</v>
      </c>
      <c r="AS872" s="94">
        <f t="shared" si="217"/>
        <v>0.45759460513679212</v>
      </c>
      <c r="AT872" s="94">
        <f t="shared" si="218"/>
        <v>0.51449078650529856</v>
      </c>
      <c r="AU872" s="94">
        <f t="shared" si="219"/>
        <v>0.57070868784140227</v>
      </c>
      <c r="AV872" s="94">
        <f t="shared" si="220"/>
        <v>0.62760569564965629</v>
      </c>
      <c r="AW872" s="94">
        <f t="shared" si="221"/>
        <v>0.6838149613864315</v>
      </c>
      <c r="AY872" s="28">
        <v>0.86499999999999999</v>
      </c>
      <c r="AZ872" s="34">
        <f>(((L872-VLOOKUP(AZ$6,Data!$N$4:$Y$11,Data!$W$1,FALSE)/1000)*VLOOKUP(AZ$6,Data!$N$4:$Y$11,Data!$P$1,FALSE)^1.5+VLOOKUP(AZ$6,Data!$N$4:$Y$11,Data!$W$1,FALSE)/1000*(Mannings_n_bot)^1.5)/L872)^0.67</f>
        <v>4.6199444854319732E-2</v>
      </c>
      <c r="BA872" s="34">
        <f>(((M872-VLOOKUP(BA$6,Data!$N$4:$Y$11,Data!$W$1,FALSE)/1000)*VLOOKUP(BA$6,Data!$N$4:$Y$11,Data!$P$1,FALSE)^1.5+VLOOKUP(BA$6,Data!$N$4:$Y$11,Data!$W$1,FALSE)/1000*(Mannings_n_bot)^1.5)/M872)^0.67</f>
        <v>4.6026191360598476E-2</v>
      </c>
      <c r="BB872" s="34">
        <f>(((N872-VLOOKUP(BB$6,Data!$N$4:$Y$11,Data!$W$1,FALSE)/1000)*VLOOKUP(BB$6,Data!$N$4:$Y$11,Data!$P$1,FALSE)^1.5+VLOOKUP(BB$6,Data!$N$4:$Y$11,Data!$W$1,FALSE)/1000*(Mannings_n_bot)^1.5)/N872)^0.67</f>
        <v>4.5810973329472385E-2</v>
      </c>
      <c r="BC872" s="34">
        <f>(((O872-VLOOKUP(BC$6,Data!$N$4:$Y$11,Data!$W$1,FALSE)/1000)*VLOOKUP(BC$6,Data!$N$4:$Y$11,Data!$P$1,FALSE)^1.5+VLOOKUP(BC$6,Data!$N$4:$Y$11,Data!$W$1,FALSE)/1000*(Mannings_n_bot)^1.5)/O872)^0.67</f>
        <v>4.555622150246285E-2</v>
      </c>
      <c r="BD872" s="34">
        <f>(((P872-VLOOKUP(BD$6,Data!$N$4:$Y$11,Data!$W$1,FALSE)/1000)*VLOOKUP(BD$6,Data!$N$4:$Y$11,Data!$P$1,FALSE)^1.5+VLOOKUP(BD$6,Data!$N$4:$Y$11,Data!$W$1,FALSE)/1000*(Mannings_n_bot)^1.5)/P872)^0.67</f>
        <v>4.527743092925432E-2</v>
      </c>
      <c r="BE872" s="34">
        <f>(((Q872-VLOOKUP(BE$6,Data!$N$4:$Y$11,Data!$W$1,FALSE)/1000)*VLOOKUP(BE$6,Data!$N$4:$Y$11,Data!$P$1,FALSE)^1.5+VLOOKUP(BE$6,Data!$N$4:$Y$11,Data!$W$1,FALSE)/1000*(Mannings_n_bot)^1.5)/Q872)^0.67</f>
        <v>4.5020572163941411E-2</v>
      </c>
      <c r="BF872" s="34">
        <f>(((R872-VLOOKUP(BF$6,Data!$N$4:$Y$11,Data!$W$1,FALSE)/1000)*VLOOKUP(BF$6,Data!$N$4:$Y$11,Data!$P$1,FALSE)^1.5+VLOOKUP(BF$6,Data!$N$4:$Y$11,Data!$W$1,FALSE)/1000*(Mannings_n_bot)^1.5)/R872)^0.67</f>
        <v>4.4853685688097396E-2</v>
      </c>
      <c r="BG872" s="34">
        <f>(((S872-VLOOKUP(BG$6,Data!$N$4:$Y$11,Data!$W$1,FALSE)/1000)*VLOOKUP(BG$6,Data!$N$4:$Y$11,Data!$P$1,FALSE)^1.5+VLOOKUP(BG$6,Data!$N$4:$Y$11,Data!$W$1,FALSE)/1000*(Mannings_n_bot)^1.5)/S872)^0.67</f>
        <v>4.4706939828164101E-2</v>
      </c>
    </row>
    <row r="873" spans="1:59" x14ac:dyDescent="0.25">
      <c r="A873" s="28">
        <v>0.86599999999999999</v>
      </c>
      <c r="B873" s="94">
        <v>0.91336625562514606</v>
      </c>
      <c r="C873" s="94">
        <v>1.310598377589802</v>
      </c>
      <c r="D873" s="94">
        <v>1.7781536514721286</v>
      </c>
      <c r="E873" s="94">
        <v>2.3180326968613079</v>
      </c>
      <c r="F873" s="94">
        <v>2.928099901748292</v>
      </c>
      <c r="G873" s="94">
        <v>3.6106243833798599</v>
      </c>
      <c r="H873" s="94">
        <v>4.3632031737037282</v>
      </c>
      <c r="I873" s="94">
        <v>5.1883724987090476</v>
      </c>
      <c r="K873" s="28">
        <v>0.86599999999999999</v>
      </c>
      <c r="L873" s="94">
        <v>3.170121925629235</v>
      </c>
      <c r="M873" s="94">
        <v>3.8058772630500548</v>
      </c>
      <c r="N873" s="94">
        <v>4.4316282574091463</v>
      </c>
      <c r="O873" s="94">
        <v>5.0672111299556457</v>
      </c>
      <c r="P873" s="94">
        <v>5.692966761987849</v>
      </c>
      <c r="Q873" s="94">
        <v>6.3284612444540684</v>
      </c>
      <c r="R873" s="94">
        <v>6.9542272721819103</v>
      </c>
      <c r="S873" s="94">
        <v>7.5896687399155862</v>
      </c>
      <c r="U873" s="28">
        <v>0.86599999999999999</v>
      </c>
      <c r="V873" s="94">
        <v>0.77889745416515976</v>
      </c>
      <c r="W873" s="94">
        <v>0.93422938721601723</v>
      </c>
      <c r="X873" s="94">
        <v>1.0879803450135659</v>
      </c>
      <c r="Y873" s="94">
        <v>1.2432667236378099</v>
      </c>
      <c r="Z873" s="94">
        <v>1.3970173858038359</v>
      </c>
      <c r="AA873" s="94">
        <v>1.5522806330027004</v>
      </c>
      <c r="AB873" s="94">
        <v>1.7060331762991188</v>
      </c>
      <c r="AC873" s="94">
        <v>1.8612826422466036</v>
      </c>
      <c r="AE873" s="28">
        <v>0.86599999999999999</v>
      </c>
      <c r="AF873" s="94">
        <f t="shared" si="222"/>
        <v>0.94165668886483922</v>
      </c>
      <c r="AG873" s="94">
        <f t="shared" si="208"/>
        <v>0.94176230082277723</v>
      </c>
      <c r="AH873" s="94">
        <f t="shared" si="209"/>
        <v>0.94174695908746986</v>
      </c>
      <c r="AI873" s="94">
        <f t="shared" si="210"/>
        <v>0.94181517305344264</v>
      </c>
      <c r="AJ873" s="94">
        <f t="shared" si="211"/>
        <v>0.94179754599390719</v>
      </c>
      <c r="AK873" s="94">
        <f t="shared" si="212"/>
        <v>0.9418471577725972</v>
      </c>
      <c r="AL873" s="94">
        <f t="shared" si="213"/>
        <v>0.94182990142302592</v>
      </c>
      <c r="AM873" s="94">
        <f t="shared" si="214"/>
        <v>0.94186859084080576</v>
      </c>
      <c r="AO873" s="28">
        <v>0.86599999999999999</v>
      </c>
      <c r="AP873" s="94">
        <f t="shared" si="223"/>
        <v>0.28811707469070064</v>
      </c>
      <c r="AQ873" s="94">
        <f t="shared" si="215"/>
        <v>0.34436170349315992</v>
      </c>
      <c r="AR873" s="94">
        <f t="shared" si="216"/>
        <v>0.40124160876970461</v>
      </c>
      <c r="AS873" s="94">
        <f t="shared" si="217"/>
        <v>0.45745729503116206</v>
      </c>
      <c r="AT873" s="94">
        <f t="shared" si="218"/>
        <v>0.51433637752802708</v>
      </c>
      <c r="AU873" s="94">
        <f t="shared" si="219"/>
        <v>0.5705374883260953</v>
      </c>
      <c r="AV873" s="94">
        <f t="shared" si="220"/>
        <v>0.6274173970639817</v>
      </c>
      <c r="AW873" s="94">
        <f t="shared" si="221"/>
        <v>0.68360987501633086</v>
      </c>
      <c r="AY873" s="28">
        <v>0.86599999999999999</v>
      </c>
      <c r="AZ873" s="34">
        <f>(((L873-VLOOKUP(AZ$6,Data!$N$4:$Y$11,Data!$W$1,FALSE)/1000)*VLOOKUP(AZ$6,Data!$N$4:$Y$11,Data!$P$1,FALSE)^1.5+VLOOKUP(AZ$6,Data!$N$4:$Y$11,Data!$W$1,FALSE)/1000*(Mannings_n_bot)^1.5)/L873)^0.67</f>
        <v>4.6186919809237101E-2</v>
      </c>
      <c r="BA873" s="34">
        <f>(((M873-VLOOKUP(BA$6,Data!$N$4:$Y$11,Data!$W$1,FALSE)/1000)*VLOOKUP(BA$6,Data!$N$4:$Y$11,Data!$P$1,FALSE)^1.5+VLOOKUP(BA$6,Data!$N$4:$Y$11,Data!$W$1,FALSE)/1000*(Mannings_n_bot)^1.5)/M873)^0.67</f>
        <v>4.6013425931416732E-2</v>
      </c>
      <c r="BB873" s="34">
        <f>(((N873-VLOOKUP(BB$6,Data!$N$4:$Y$11,Data!$W$1,FALSE)/1000)*VLOOKUP(BB$6,Data!$N$4:$Y$11,Data!$P$1,FALSE)^1.5+VLOOKUP(BB$6,Data!$N$4:$Y$11,Data!$W$1,FALSE)/1000*(Mannings_n_bot)^1.5)/N873)^0.67</f>
        <v>4.5797991048099125E-2</v>
      </c>
      <c r="BC873" s="34">
        <f>(((O873-VLOOKUP(BC$6,Data!$N$4:$Y$11,Data!$W$1,FALSE)/1000)*VLOOKUP(BC$6,Data!$N$4:$Y$11,Data!$P$1,FALSE)^1.5+VLOOKUP(BC$6,Data!$N$4:$Y$11,Data!$W$1,FALSE)/1000*(Mannings_n_bot)^1.5)/O873)^0.67</f>
        <v>4.5542931047944414E-2</v>
      </c>
      <c r="BD873" s="34">
        <f>(((P873-VLOOKUP(BD$6,Data!$N$4:$Y$11,Data!$W$1,FALSE)/1000)*VLOOKUP(BD$6,Data!$N$4:$Y$11,Data!$P$1,FALSE)^1.5+VLOOKUP(BD$6,Data!$N$4:$Y$11,Data!$W$1,FALSE)/1000*(Mannings_n_bot)^1.5)/P873)^0.67</f>
        <v>4.5263855999850389E-2</v>
      </c>
      <c r="BE873" s="34">
        <f>(((Q873-VLOOKUP(BE$6,Data!$N$4:$Y$11,Data!$W$1,FALSE)/1000)*VLOOKUP(BE$6,Data!$N$4:$Y$11,Data!$P$1,FALSE)^1.5+VLOOKUP(BE$6,Data!$N$4:$Y$11,Data!$W$1,FALSE)/1000*(Mannings_n_bot)^1.5)/Q873)^0.67</f>
        <v>4.5006693933968486E-2</v>
      </c>
      <c r="BF873" s="34">
        <f>(((R873-VLOOKUP(BF$6,Data!$N$4:$Y$11,Data!$W$1,FALSE)/1000)*VLOOKUP(BF$6,Data!$N$4:$Y$11,Data!$P$1,FALSE)^1.5+VLOOKUP(BF$6,Data!$N$4:$Y$11,Data!$W$1,FALSE)/1000*(Mannings_n_bot)^1.5)/R873)^0.67</f>
        <v>4.483964012595449E-2</v>
      </c>
      <c r="BG873" s="34">
        <f>(((S873-VLOOKUP(BG$6,Data!$N$4:$Y$11,Data!$W$1,FALSE)/1000)*VLOOKUP(BG$6,Data!$N$4:$Y$11,Data!$P$1,FALSE)^1.5+VLOOKUP(BG$6,Data!$N$4:$Y$11,Data!$W$1,FALSE)/1000*(Mannings_n_bot)^1.5)/S873)^0.67</f>
        <v>4.4692712980984164E-2</v>
      </c>
    </row>
    <row r="874" spans="1:59" x14ac:dyDescent="0.25">
      <c r="A874" s="28">
        <v>0.86699999999999999</v>
      </c>
      <c r="B874" s="94">
        <v>0.91398926741322373</v>
      </c>
      <c r="C874" s="94">
        <v>1.311490738129508</v>
      </c>
      <c r="D874" s="94">
        <v>1.7793646774924798</v>
      </c>
      <c r="E874" s="94">
        <v>2.3196095785333206</v>
      </c>
      <c r="F874" s="94">
        <v>2.9300923905298375</v>
      </c>
      <c r="G874" s="94">
        <v>3.6130792340666229</v>
      </c>
      <c r="H874" s="94">
        <v>4.366170572836884</v>
      </c>
      <c r="I874" s="94">
        <v>5.1918987657578191</v>
      </c>
      <c r="K874" s="28">
        <v>0.86699999999999999</v>
      </c>
      <c r="L874" s="94">
        <v>3.1732545670362122</v>
      </c>
      <c r="M874" s="94">
        <v>3.8096323229817406</v>
      </c>
      <c r="N874" s="94">
        <v>4.4360016986580515</v>
      </c>
      <c r="O874" s="94">
        <v>5.0722067951703087</v>
      </c>
      <c r="P874" s="94">
        <v>5.6985808040201684</v>
      </c>
      <c r="Q874" s="94">
        <v>6.3346974121406365</v>
      </c>
      <c r="R874" s="94">
        <v>6.9610818228739699</v>
      </c>
      <c r="S874" s="94">
        <v>7.5971453578970056</v>
      </c>
      <c r="U874" s="28">
        <v>0.86699999999999999</v>
      </c>
      <c r="V874" s="94">
        <v>0.77620571660140936</v>
      </c>
      <c r="W874" s="94">
        <v>0.930998547736406</v>
      </c>
      <c r="X874" s="94">
        <v>1.0842181798207209</v>
      </c>
      <c r="Y874" s="94">
        <v>1.2389656026559419</v>
      </c>
      <c r="Z874" s="94">
        <v>1.3921849368322046</v>
      </c>
      <c r="AA874" s="94">
        <v>1.5469093029206711</v>
      </c>
      <c r="AB874" s="94">
        <v>1.7001305103537432</v>
      </c>
      <c r="AC874" s="94">
        <v>1.8548411398893037</v>
      </c>
      <c r="AE874" s="28">
        <v>0.86699999999999999</v>
      </c>
      <c r="AF874" s="94">
        <f t="shared" si="222"/>
        <v>0.94229899770192604</v>
      </c>
      <c r="AG874" s="94">
        <f t="shared" si="208"/>
        <v>0.94240352816549866</v>
      </c>
      <c r="AH874" s="94">
        <f t="shared" si="209"/>
        <v>0.94238834352075407</v>
      </c>
      <c r="AI874" s="94">
        <f t="shared" si="210"/>
        <v>0.9424558590484341</v>
      </c>
      <c r="AJ874" s="94">
        <f t="shared" si="211"/>
        <v>0.94243841246289606</v>
      </c>
      <c r="AK874" s="94">
        <f t="shared" si="212"/>
        <v>0.94248751630801475</v>
      </c>
      <c r="AL874" s="94">
        <f t="shared" si="213"/>
        <v>0.9424704366265908</v>
      </c>
      <c r="AM874" s="94">
        <f t="shared" si="214"/>
        <v>0.94250872995513901</v>
      </c>
      <c r="AO874" s="28">
        <v>0.86699999999999999</v>
      </c>
      <c r="AP874" s="94">
        <f t="shared" si="223"/>
        <v>0.28802897722349469</v>
      </c>
      <c r="AQ874" s="94">
        <f t="shared" si="215"/>
        <v>0.3442565126870365</v>
      </c>
      <c r="AR874" s="94">
        <f t="shared" si="216"/>
        <v>0.40111902527692017</v>
      </c>
      <c r="AS874" s="94">
        <f t="shared" si="217"/>
        <v>0.45731762765312006</v>
      </c>
      <c r="AT874" s="94">
        <f t="shared" si="218"/>
        <v>0.51417931785099025</v>
      </c>
      <c r="AU874" s="94">
        <f t="shared" si="219"/>
        <v>0.57036334950143774</v>
      </c>
      <c r="AV874" s="94">
        <f t="shared" si="220"/>
        <v>0.6272258657396812</v>
      </c>
      <c r="AW874" s="94">
        <f t="shared" si="221"/>
        <v>0.68340126734063278</v>
      </c>
      <c r="AY874" s="28">
        <v>0.86699999999999999</v>
      </c>
      <c r="AZ874" s="34">
        <f>(((L874-VLOOKUP(AZ$6,Data!$N$4:$Y$11,Data!$W$1,FALSE)/1000)*VLOOKUP(AZ$6,Data!$N$4:$Y$11,Data!$P$1,FALSE)^1.5+VLOOKUP(AZ$6,Data!$N$4:$Y$11,Data!$W$1,FALSE)/1000*(Mannings_n_bot)^1.5)/L874)^0.67</f>
        <v>4.6174374601283402E-2</v>
      </c>
      <c r="BA874" s="34">
        <f>(((M874-VLOOKUP(BA$6,Data!$N$4:$Y$11,Data!$W$1,FALSE)/1000)*VLOOKUP(BA$6,Data!$N$4:$Y$11,Data!$P$1,FALSE)^1.5+VLOOKUP(BA$6,Data!$N$4:$Y$11,Data!$W$1,FALSE)/1000*(Mannings_n_bot)^1.5)/M874)^0.67</f>
        <v>4.6000639842323283E-2</v>
      </c>
      <c r="BB874" s="34">
        <f>(((N874-VLOOKUP(BB$6,Data!$N$4:$Y$11,Data!$W$1,FALSE)/1000)*VLOOKUP(BB$6,Data!$N$4:$Y$11,Data!$P$1,FALSE)^1.5+VLOOKUP(BB$6,Data!$N$4:$Y$11,Data!$W$1,FALSE)/1000*(Mannings_n_bot)^1.5)/N874)^0.67</f>
        <v>4.5784987727598737E-2</v>
      </c>
      <c r="BC874" s="34">
        <f>(((O874-VLOOKUP(BC$6,Data!$N$4:$Y$11,Data!$W$1,FALSE)/1000)*VLOOKUP(BC$6,Data!$N$4:$Y$11,Data!$P$1,FALSE)^1.5+VLOOKUP(BC$6,Data!$N$4:$Y$11,Data!$W$1,FALSE)/1000*(Mannings_n_bot)^1.5)/O874)^0.67</f>
        <v>4.5529618952379891E-2</v>
      </c>
      <c r="BD874" s="34">
        <f>(((P874-VLOOKUP(BD$6,Data!$N$4:$Y$11,Data!$W$1,FALSE)/1000)*VLOOKUP(BD$6,Data!$N$4:$Y$11,Data!$P$1,FALSE)^1.5+VLOOKUP(BD$6,Data!$N$4:$Y$11,Data!$W$1,FALSE)/1000*(Mannings_n_bot)^1.5)/P874)^0.67</f>
        <v>4.5250258924591842E-2</v>
      </c>
      <c r="BE874" s="34">
        <f>(((Q874-VLOOKUP(BE$6,Data!$N$4:$Y$11,Data!$W$1,FALSE)/1000)*VLOOKUP(BE$6,Data!$N$4:$Y$11,Data!$P$1,FALSE)^1.5+VLOOKUP(BE$6,Data!$N$4:$Y$11,Data!$W$1,FALSE)/1000*(Mannings_n_bot)^1.5)/Q874)^0.67</f>
        <v>4.4992792969159222E-2</v>
      </c>
      <c r="BF874" s="34">
        <f>(((R874-VLOOKUP(BF$6,Data!$N$4:$Y$11,Data!$W$1,FALSE)/1000)*VLOOKUP(BF$6,Data!$N$4:$Y$11,Data!$P$1,FALSE)^1.5+VLOOKUP(BF$6,Data!$N$4:$Y$11,Data!$W$1,FALSE)/1000*(Mannings_n_bot)^1.5)/R874)^0.67</f>
        <v>4.4825571533779786E-2</v>
      </c>
      <c r="BG874" s="34">
        <f>(((S874-VLOOKUP(BG$6,Data!$N$4:$Y$11,Data!$W$1,FALSE)/1000)*VLOOKUP(BG$6,Data!$N$4:$Y$11,Data!$P$1,FALSE)^1.5+VLOOKUP(BG$6,Data!$N$4:$Y$11,Data!$W$1,FALSE)/1000*(Mannings_n_bot)^1.5)/S874)^0.67</f>
        <v>4.4678462741779446E-2</v>
      </c>
    </row>
    <row r="875" spans="1:59" x14ac:dyDescent="0.25">
      <c r="A875" s="28">
        <v>0.86799999999999999</v>
      </c>
      <c r="B875" s="94">
        <v>0.91461011738056053</v>
      </c>
      <c r="C875" s="94">
        <v>1.3123800000246615</v>
      </c>
      <c r="D875" s="94">
        <v>1.7805714987641628</v>
      </c>
      <c r="E875" s="94">
        <v>2.3211809826688432</v>
      </c>
      <c r="F875" s="94">
        <v>2.9320779589238262</v>
      </c>
      <c r="G875" s="94">
        <v>3.6155255556167329</v>
      </c>
      <c r="H875" s="94">
        <v>4.3691276632362985</v>
      </c>
      <c r="I875" s="94">
        <v>5.1954127793635383</v>
      </c>
      <c r="K875" s="28">
        <v>0.86799999999999999</v>
      </c>
      <c r="L875" s="94">
        <v>3.1763981164590795</v>
      </c>
      <c r="M875" s="94">
        <v>3.8134004675303261</v>
      </c>
      <c r="N875" s="94">
        <v>4.4403903777130651</v>
      </c>
      <c r="O875" s="94">
        <v>5.0772198741538048</v>
      </c>
      <c r="P875" s="94">
        <v>5.7042144130092911</v>
      </c>
      <c r="Q875" s="94">
        <v>6.3409553224222428</v>
      </c>
      <c r="R875" s="94">
        <v>6.9679602693770395</v>
      </c>
      <c r="S875" s="94">
        <v>7.604648047134174</v>
      </c>
      <c r="U875" s="28">
        <v>0.86799999999999999</v>
      </c>
      <c r="V875" s="94">
        <v>0.7735012921057407</v>
      </c>
      <c r="W875" s="94">
        <v>0.92775250985582314</v>
      </c>
      <c r="X875" s="94">
        <v>1.0804383117893739</v>
      </c>
      <c r="Y875" s="94">
        <v>1.2346442681935044</v>
      </c>
      <c r="Z875" s="94">
        <v>1.3873297699750746</v>
      </c>
      <c r="AA875" s="94">
        <v>1.5415127447269887</v>
      </c>
      <c r="AB875" s="94">
        <v>1.6942001118731613</v>
      </c>
      <c r="AC875" s="94">
        <v>1.8483693950167079</v>
      </c>
      <c r="AE875" s="28">
        <v>0.86799999999999999</v>
      </c>
      <c r="AF875" s="94">
        <f t="shared" si="222"/>
        <v>0.94293907775844632</v>
      </c>
      <c r="AG875" s="94">
        <f t="shared" si="208"/>
        <v>0.94304252890190576</v>
      </c>
      <c r="AH875" s="94">
        <f t="shared" si="209"/>
        <v>0.94302750103215838</v>
      </c>
      <c r="AI875" s="94">
        <f t="shared" si="210"/>
        <v>0.94309431952392186</v>
      </c>
      <c r="AJ875" s="94">
        <f t="shared" si="211"/>
        <v>0.9430770530501742</v>
      </c>
      <c r="AK875" s="94">
        <f t="shared" si="212"/>
        <v>0.94312564998084292</v>
      </c>
      <c r="AL875" s="94">
        <f t="shared" si="213"/>
        <v>0.94310874661319988</v>
      </c>
      <c r="AM875" s="94">
        <f t="shared" si="214"/>
        <v>0.94314664464685349</v>
      </c>
      <c r="AO875" s="28">
        <v>0.86799999999999999</v>
      </c>
      <c r="AP875" s="94">
        <f t="shared" si="223"/>
        <v>0.28793938412233128</v>
      </c>
      <c r="AQ875" s="94">
        <f t="shared" si="215"/>
        <v>0.34414953561764222</v>
      </c>
      <c r="AR875" s="94">
        <f t="shared" si="216"/>
        <v>0.40099436024839119</v>
      </c>
      <c r="AS875" s="94">
        <f t="shared" si="217"/>
        <v>0.45717558825551219</v>
      </c>
      <c r="AT875" s="94">
        <f t="shared" si="218"/>
        <v>0.51401959088999105</v>
      </c>
      <c r="AU875" s="94">
        <f t="shared" si="219"/>
        <v>0.57018625298176728</v>
      </c>
      <c r="AV875" s="94">
        <f t="shared" si="220"/>
        <v>0.62703108145404429</v>
      </c>
      <c r="AW875" s="94">
        <f t="shared" si="221"/>
        <v>0.68318911633542845</v>
      </c>
      <c r="AY875" s="28">
        <v>0.86799999999999999</v>
      </c>
      <c r="AZ875" s="34">
        <f>(((L875-VLOOKUP(AZ$6,Data!$N$4:$Y$11,Data!$W$1,FALSE)/1000)*VLOOKUP(AZ$6,Data!$N$4:$Y$11,Data!$P$1,FALSE)^1.5+VLOOKUP(AZ$6,Data!$N$4:$Y$11,Data!$W$1,FALSE)/1000*(Mannings_n_bot)^1.5)/L875)^0.67</f>
        <v>4.6161808901672458E-2</v>
      </c>
      <c r="BA875" s="34">
        <f>(((M875-VLOOKUP(BA$6,Data!$N$4:$Y$11,Data!$W$1,FALSE)/1000)*VLOOKUP(BA$6,Data!$N$4:$Y$11,Data!$P$1,FALSE)^1.5+VLOOKUP(BA$6,Data!$N$4:$Y$11,Data!$W$1,FALSE)/1000*(Mannings_n_bot)^1.5)/M875)^0.67</f>
        <v>4.5987832757800447E-2</v>
      </c>
      <c r="BB875" s="34">
        <f>(((N875-VLOOKUP(BB$6,Data!$N$4:$Y$11,Data!$W$1,FALSE)/1000)*VLOOKUP(BB$6,Data!$N$4:$Y$11,Data!$P$1,FALSE)^1.5+VLOOKUP(BB$6,Data!$N$4:$Y$11,Data!$W$1,FALSE)/1000*(Mannings_n_bot)^1.5)/N875)^0.67</f>
        <v>4.5771963026566158E-2</v>
      </c>
      <c r="BC875" s="34">
        <f>(((O875-VLOOKUP(BC$6,Data!$N$4:$Y$11,Data!$W$1,FALSE)/1000)*VLOOKUP(BC$6,Data!$N$4:$Y$11,Data!$P$1,FALSE)^1.5+VLOOKUP(BC$6,Data!$N$4:$Y$11,Data!$W$1,FALSE)/1000*(Mannings_n_bot)^1.5)/O875)^0.67</f>
        <v>4.5516284865812738E-2</v>
      </c>
      <c r="BD875" s="34">
        <f>(((P875-VLOOKUP(BD$6,Data!$N$4:$Y$11,Data!$W$1,FALSE)/1000)*VLOOKUP(BD$6,Data!$N$4:$Y$11,Data!$P$1,FALSE)^1.5+VLOOKUP(BD$6,Data!$N$4:$Y$11,Data!$W$1,FALSE)/1000*(Mannings_n_bot)^1.5)/P875)^0.67</f>
        <v>4.523663934575943E-2</v>
      </c>
      <c r="BE875" s="34">
        <f>(((Q875-VLOOKUP(BE$6,Data!$N$4:$Y$11,Data!$W$1,FALSE)/1000)*VLOOKUP(BE$6,Data!$N$4:$Y$11,Data!$P$1,FALSE)^1.5+VLOOKUP(BE$6,Data!$N$4:$Y$11,Data!$W$1,FALSE)/1000*(Mannings_n_bot)^1.5)/Q875)^0.67</f>
        <v>4.4978868903364735E-2</v>
      </c>
      <c r="BF875" s="34">
        <f>(((R875-VLOOKUP(BF$6,Data!$N$4:$Y$11,Data!$W$1,FALSE)/1000)*VLOOKUP(BF$6,Data!$N$4:$Y$11,Data!$P$1,FALSE)^1.5+VLOOKUP(BF$6,Data!$N$4:$Y$11,Data!$W$1,FALSE)/1000*(Mannings_n_bot)^1.5)/R875)^0.67</f>
        <v>4.4811479540852045E-2</v>
      </c>
      <c r="BG875" s="34">
        <f>(((S875-VLOOKUP(BG$6,Data!$N$4:$Y$11,Data!$W$1,FALSE)/1000)*VLOOKUP(BG$6,Data!$N$4:$Y$11,Data!$P$1,FALSE)^1.5+VLOOKUP(BG$6,Data!$N$4:$Y$11,Data!$W$1,FALSE)/1000*(Mannings_n_bot)^1.5)/S875)^0.67</f>
        <v>4.4664188734752371E-2</v>
      </c>
    </row>
    <row r="876" spans="1:59" x14ac:dyDescent="0.25">
      <c r="A876" s="28">
        <v>0.86899999999999999</v>
      </c>
      <c r="B876" s="94">
        <v>0.91522879530845569</v>
      </c>
      <c r="C876" s="94">
        <v>1.3132661486565209</v>
      </c>
      <c r="D876" s="94">
        <v>1.7817740954444983</v>
      </c>
      <c r="E876" s="94">
        <v>2.322746883451086</v>
      </c>
      <c r="F876" s="94">
        <v>2.934056574302446</v>
      </c>
      <c r="G876" s="94">
        <v>3.6179633078542013</v>
      </c>
      <c r="H876" s="94">
        <v>4.3720743963278776</v>
      </c>
      <c r="I876" s="94">
        <v>5.1989144818298687</v>
      </c>
      <c r="K876" s="28">
        <v>0.86899999999999999</v>
      </c>
      <c r="L876" s="94">
        <v>3.1795527022320793</v>
      </c>
      <c r="M876" s="94">
        <v>3.8171818505833843</v>
      </c>
      <c r="N876" s="94">
        <v>4.444794473794567</v>
      </c>
      <c r="O876" s="94">
        <v>5.0822505716721915</v>
      </c>
      <c r="P876" s="94">
        <v>5.7098678190539731</v>
      </c>
      <c r="Q876" s="94">
        <v>6.3472352309394342</v>
      </c>
      <c r="R876" s="94">
        <v>6.974862892664647</v>
      </c>
      <c r="S876" s="94">
        <v>7.6121771141400982</v>
      </c>
      <c r="U876" s="28">
        <v>0.86899999999999999</v>
      </c>
      <c r="V876" s="94">
        <v>0.77078404713550874</v>
      </c>
      <c r="W876" s="94">
        <v>0.92449111348214796</v>
      </c>
      <c r="X876" s="94">
        <v>1.0766405544662496</v>
      </c>
      <c r="Y876" s="94">
        <v>1.2303025072560447</v>
      </c>
      <c r="Z876" s="94">
        <v>1.3824516458769893</v>
      </c>
      <c r="AA876" s="94">
        <v>1.5360906925292261</v>
      </c>
      <c r="AB876" s="94">
        <v>1.6882416886036544</v>
      </c>
      <c r="AC876" s="94">
        <v>1.8418670888406283</v>
      </c>
      <c r="AE876" s="28">
        <v>0.86899999999999999</v>
      </c>
      <c r="AF876" s="94">
        <f t="shared" si="222"/>
        <v>0.94357691849918701</v>
      </c>
      <c r="AG876" s="94">
        <f t="shared" si="208"/>
        <v>0.9436792925273465</v>
      </c>
      <c r="AH876" s="94">
        <f t="shared" si="209"/>
        <v>0.94366442111258952</v>
      </c>
      <c r="AI876" s="94">
        <f t="shared" si="210"/>
        <v>0.94373054399056089</v>
      </c>
      <c r="AJ876" s="94">
        <f t="shared" si="211"/>
        <v>0.94371345726129319</v>
      </c>
      <c r="AK876" s="94">
        <f t="shared" si="212"/>
        <v>0.94376154831099934</v>
      </c>
      <c r="AL876" s="94">
        <f t="shared" si="213"/>
        <v>0.94374482089777323</v>
      </c>
      <c r="AM876" s="94">
        <f t="shared" si="214"/>
        <v>0.94378232444207388</v>
      </c>
      <c r="AO876" s="28">
        <v>0.86899999999999999</v>
      </c>
      <c r="AP876" s="94">
        <f t="shared" si="223"/>
        <v>0.28784828591328443</v>
      </c>
      <c r="AQ876" s="94">
        <f t="shared" si="215"/>
        <v>0.34404076097548586</v>
      </c>
      <c r="AR876" s="94">
        <f t="shared" si="216"/>
        <v>0.40086760050423192</v>
      </c>
      <c r="AS876" s="94">
        <f t="shared" si="217"/>
        <v>0.45703116182381431</v>
      </c>
      <c r="AT876" s="94">
        <f t="shared" si="218"/>
        <v>0.51385717976017331</v>
      </c>
      <c r="AU876" s="94">
        <f t="shared" si="219"/>
        <v>0.57000618004805192</v>
      </c>
      <c r="AV876" s="94">
        <f t="shared" si="220"/>
        <v>0.62683302361769999</v>
      </c>
      <c r="AW876" s="94">
        <f t="shared" si="221"/>
        <v>0.68297339957744252</v>
      </c>
      <c r="AY876" s="28">
        <v>0.86899999999999999</v>
      </c>
      <c r="AZ876" s="34">
        <f>(((L876-VLOOKUP(AZ$6,Data!$N$4:$Y$11,Data!$W$1,FALSE)/1000)*VLOOKUP(AZ$6,Data!$N$4:$Y$11,Data!$P$1,FALSE)^1.5+VLOOKUP(AZ$6,Data!$N$4:$Y$11,Data!$W$1,FALSE)/1000*(Mannings_n_bot)^1.5)/L876)^0.67</f>
        <v>4.614922237551889E-2</v>
      </c>
      <c r="BA876" s="34">
        <f>(((M876-VLOOKUP(BA$6,Data!$N$4:$Y$11,Data!$W$1,FALSE)/1000)*VLOOKUP(BA$6,Data!$N$4:$Y$11,Data!$P$1,FALSE)^1.5+VLOOKUP(BA$6,Data!$N$4:$Y$11,Data!$W$1,FALSE)/1000*(Mannings_n_bot)^1.5)/M876)^0.67</f>
        <v>4.597500433610302E-2</v>
      </c>
      <c r="BB876" s="34">
        <f>(((N876-VLOOKUP(BB$6,Data!$N$4:$Y$11,Data!$W$1,FALSE)/1000)*VLOOKUP(BB$6,Data!$N$4:$Y$11,Data!$P$1,FALSE)^1.5+VLOOKUP(BB$6,Data!$N$4:$Y$11,Data!$W$1,FALSE)/1000*(Mannings_n_bot)^1.5)/N876)^0.67</f>
        <v>4.5758916597259253E-2</v>
      </c>
      <c r="BC876" s="34">
        <f>(((O876-VLOOKUP(BC$6,Data!$N$4:$Y$11,Data!$W$1,FALSE)/1000)*VLOOKUP(BC$6,Data!$N$4:$Y$11,Data!$P$1,FALSE)^1.5+VLOOKUP(BC$6,Data!$N$4:$Y$11,Data!$W$1,FALSE)/1000*(Mannings_n_bot)^1.5)/O876)^0.67</f>
        <v>4.550292843178777E-2</v>
      </c>
      <c r="BD876" s="34">
        <f>(((P876-VLOOKUP(BD$6,Data!$N$4:$Y$11,Data!$W$1,FALSE)/1000)*VLOOKUP(BD$6,Data!$N$4:$Y$11,Data!$P$1,FALSE)^1.5+VLOOKUP(BD$6,Data!$N$4:$Y$11,Data!$W$1,FALSE)/1000*(Mannings_n_bot)^1.5)/P876)^0.67</f>
        <v>4.5222996898990703E-2</v>
      </c>
      <c r="BE876" s="34">
        <f>(((Q876-VLOOKUP(BE$6,Data!$N$4:$Y$11,Data!$W$1,FALSE)/1000)*VLOOKUP(BE$6,Data!$N$4:$Y$11,Data!$P$1,FALSE)^1.5+VLOOKUP(BE$6,Data!$N$4:$Y$11,Data!$W$1,FALSE)/1000*(Mannings_n_bot)^1.5)/Q876)^0.67</f>
        <v>4.4964921363633926E-2</v>
      </c>
      <c r="BF876" s="34">
        <f>(((R876-VLOOKUP(BF$6,Data!$N$4:$Y$11,Data!$W$1,FALSE)/1000)*VLOOKUP(BF$6,Data!$N$4:$Y$11,Data!$P$1,FALSE)^1.5+VLOOKUP(BF$6,Data!$N$4:$Y$11,Data!$W$1,FALSE)/1000*(Mannings_n_bot)^1.5)/R876)^0.67</f>
        <v>4.4797363769562802E-2</v>
      </c>
      <c r="BG876" s="34">
        <f>(((S876-VLOOKUP(BG$6,Data!$N$4:$Y$11,Data!$W$1,FALSE)/1000)*VLOOKUP(BG$6,Data!$N$4:$Y$11,Data!$P$1,FALSE)^1.5+VLOOKUP(BG$6,Data!$N$4:$Y$11,Data!$W$1,FALSE)/1000*(Mannings_n_bot)^1.5)/S876)^0.67</f>
        <v>4.4649890577122146E-2</v>
      </c>
    </row>
    <row r="877" spans="1:59" x14ac:dyDescent="0.25">
      <c r="A877" s="28">
        <v>0.87</v>
      </c>
      <c r="B877" s="94">
        <v>0.91584529087019906</v>
      </c>
      <c r="C877" s="94">
        <v>1.3141491692517193</v>
      </c>
      <c r="D877" s="94">
        <v>1.7829724474809521</v>
      </c>
      <c r="E877" s="94">
        <v>2.3243072547900954</v>
      </c>
      <c r="F877" s="94">
        <v>2.9360282036926928</v>
      </c>
      <c r="G877" s="94">
        <v>3.6203924501778459</v>
      </c>
      <c r="H877" s="94">
        <v>4.3750107230235189</v>
      </c>
      <c r="I877" s="94">
        <v>5.2024038148497782</v>
      </c>
      <c r="K877" s="28">
        <v>0.87</v>
      </c>
      <c r="L877" s="94">
        <v>3.1827184551493626</v>
      </c>
      <c r="M877" s="94">
        <v>3.8209766289782223</v>
      </c>
      <c r="N877" s="94">
        <v>4.4492141695582639</v>
      </c>
      <c r="O877" s="94">
        <v>5.0872990964165163</v>
      </c>
      <c r="P877" s="94">
        <v>5.7155412566635428</v>
      </c>
      <c r="Q877" s="94">
        <v>6.353537398232926</v>
      </c>
      <c r="R877" s="94">
        <v>6.9817899790960789</v>
      </c>
      <c r="S877" s="94">
        <v>7.6197328713030998</v>
      </c>
      <c r="U877" s="28">
        <v>0.87</v>
      </c>
      <c r="V877" s="94">
        <v>0.76805384562069712</v>
      </c>
      <c r="W877" s="94">
        <v>0.92121419549328643</v>
      </c>
      <c r="X877" s="94">
        <v>1.0728247178691925</v>
      </c>
      <c r="Y877" s="94">
        <v>1.225940102817795</v>
      </c>
      <c r="Z877" s="94">
        <v>1.3775503206522786</v>
      </c>
      <c r="AA877" s="94">
        <v>1.5306428754023818</v>
      </c>
      <c r="AB877" s="94">
        <v>1.682254942760022</v>
      </c>
      <c r="AC877" s="94">
        <v>1.8353338965390764</v>
      </c>
      <c r="AE877" s="28">
        <v>0.87</v>
      </c>
      <c r="AF877" s="94">
        <f t="shared" si="222"/>
        <v>0.94421250927758049</v>
      </c>
      <c r="AG877" s="94">
        <f t="shared" si="208"/>
        <v>0.94431380842605928</v>
      </c>
      <c r="AH877" s="94">
        <f t="shared" si="209"/>
        <v>0.9442990931418106</v>
      </c>
      <c r="AI877" s="94">
        <f t="shared" si="210"/>
        <v>0.94436452184802022</v>
      </c>
      <c r="AJ877" s="94">
        <f t="shared" si="211"/>
        <v>0.94434761449077687</v>
      </c>
      <c r="AK877" s="94">
        <f t="shared" si="212"/>
        <v>0.94439520070748817</v>
      </c>
      <c r="AL877" s="94">
        <f t="shared" si="213"/>
        <v>0.94437864888427836</v>
      </c>
      <c r="AM877" s="94">
        <f t="shared" si="214"/>
        <v>0.94441575875606243</v>
      </c>
      <c r="AO877" s="28">
        <v>0.87</v>
      </c>
      <c r="AP877" s="94">
        <f t="shared" si="223"/>
        <v>0.28775567294946897</v>
      </c>
      <c r="AQ877" s="94">
        <f t="shared" si="215"/>
        <v>0.3439301772445385</v>
      </c>
      <c r="AR877" s="94">
        <f t="shared" si="216"/>
        <v>0.40073873262387205</v>
      </c>
      <c r="AS877" s="94">
        <f t="shared" si="217"/>
        <v>0.4568843330692573</v>
      </c>
      <c r="AT877" s="94">
        <f t="shared" si="218"/>
        <v>0.51369206726828953</v>
      </c>
      <c r="AU877" s="94">
        <f t="shared" si="219"/>
        <v>0.56982311163931543</v>
      </c>
      <c r="AV877" s="94">
        <f t="shared" si="220"/>
        <v>0.62663167126518815</v>
      </c>
      <c r="AW877" s="94">
        <f t="shared" si="221"/>
        <v>0.68275409423376299</v>
      </c>
      <c r="AY877" s="28">
        <v>0.87</v>
      </c>
      <c r="AZ877" s="34">
        <f>(((L877-VLOOKUP(AZ$6,Data!$N$4:$Y$11,Data!$W$1,FALSE)/1000)*VLOOKUP(AZ$6,Data!$N$4:$Y$11,Data!$P$1,FALSE)^1.5+VLOOKUP(AZ$6,Data!$N$4:$Y$11,Data!$W$1,FALSE)/1000*(Mannings_n_bot)^1.5)/L877)^0.67</f>
        <v>4.6136614681672912E-2</v>
      </c>
      <c r="BA877" s="34">
        <f>(((M877-VLOOKUP(BA$6,Data!$N$4:$Y$11,Data!$W$1,FALSE)/1000)*VLOOKUP(BA$6,Data!$N$4:$Y$11,Data!$P$1,FALSE)^1.5+VLOOKUP(BA$6,Data!$N$4:$Y$11,Data!$W$1,FALSE)/1000*(Mannings_n_bot)^1.5)/M877)^0.67</f>
        <v>4.5962154229089565E-2</v>
      </c>
      <c r="BB877" s="34">
        <f>(((N877-VLOOKUP(BB$6,Data!$N$4:$Y$11,Data!$W$1,FALSE)/1000)*VLOOKUP(BB$6,Data!$N$4:$Y$11,Data!$P$1,FALSE)^1.5+VLOOKUP(BB$6,Data!$N$4:$Y$11,Data!$W$1,FALSE)/1000*(Mannings_n_bot)^1.5)/N877)^0.67</f>
        <v>4.5745848085427088E-2</v>
      </c>
      <c r="BC877" s="34">
        <f>(((O877-VLOOKUP(BC$6,Data!$N$4:$Y$11,Data!$W$1,FALSE)/1000)*VLOOKUP(BC$6,Data!$N$4:$Y$11,Data!$P$1,FALSE)^1.5+VLOOKUP(BC$6,Data!$N$4:$Y$11,Data!$W$1,FALSE)/1000*(Mannings_n_bot)^1.5)/O877)^0.67</f>
        <v>4.5489549287175121E-2</v>
      </c>
      <c r="BD877" s="34">
        <f>(((P877-VLOOKUP(BD$6,Data!$N$4:$Y$11,Data!$W$1,FALSE)/1000)*VLOOKUP(BD$6,Data!$N$4:$Y$11,Data!$P$1,FALSE)^1.5+VLOOKUP(BD$6,Data!$N$4:$Y$11,Data!$W$1,FALSE)/1000*(Mannings_n_bot)^1.5)/P877)^0.67</f>
        <v>4.5209331213099974E-2</v>
      </c>
      <c r="BE877" s="34">
        <f>(((Q877-VLOOKUP(BE$6,Data!$N$4:$Y$11,Data!$W$1,FALSE)/1000)*VLOOKUP(BE$6,Data!$N$4:$Y$11,Data!$P$1,FALSE)^1.5+VLOOKUP(BE$6,Data!$N$4:$Y$11,Data!$W$1,FALSE)/1000*(Mannings_n_bot)^1.5)/Q877)^0.67</f>
        <v>4.4950949970029255E-2</v>
      </c>
      <c r="BF877" s="34">
        <f>(((R877-VLOOKUP(BF$6,Data!$N$4:$Y$11,Data!$W$1,FALSE)/1000)*VLOOKUP(BF$6,Data!$N$4:$Y$11,Data!$P$1,FALSE)^1.5+VLOOKUP(BF$6,Data!$N$4:$Y$11,Data!$W$1,FALSE)/1000*(Mannings_n_bot)^1.5)/R877)^0.67</f>
        <v>4.4783223835229778E-2</v>
      </c>
      <c r="BG877" s="34">
        <f>(((S877-VLOOKUP(BG$6,Data!$N$4:$Y$11,Data!$W$1,FALSE)/1000)*VLOOKUP(BG$6,Data!$N$4:$Y$11,Data!$P$1,FALSE)^1.5+VLOOKUP(BG$6,Data!$N$4:$Y$11,Data!$W$1,FALSE)/1000*(Mannings_n_bot)^1.5)/S877)^0.67</f>
        <v>4.4635567878935509E-2</v>
      </c>
    </row>
    <row r="878" spans="1:59" x14ac:dyDescent="0.25">
      <c r="A878" s="28">
        <v>0.871</v>
      </c>
      <c r="B878" s="94">
        <v>0.91645959362902008</v>
      </c>
      <c r="C878" s="94">
        <v>1.3150290468793273</v>
      </c>
      <c r="D878" s="94">
        <v>1.7841665346071423</v>
      </c>
      <c r="E878" s="94">
        <v>2.3258620703175565</v>
      </c>
      <c r="F878" s="94">
        <v>2.9379928137698097</v>
      </c>
      <c r="G878" s="94">
        <v>3.622812941553216</v>
      </c>
      <c r="H878" s="94">
        <v>4.3779365937113379</v>
      </c>
      <c r="I878" s="94">
        <v>5.2058807194939245</v>
      </c>
      <c r="K878" s="28">
        <v>0.871</v>
      </c>
      <c r="L878" s="94">
        <v>3.1858955085314848</v>
      </c>
      <c r="M878" s="94">
        <v>3.8247849625816093</v>
      </c>
      <c r="N878" s="94">
        <v>4.4536496511880177</v>
      </c>
      <c r="O878" s="94">
        <v>5.0923656611089001</v>
      </c>
      <c r="P878" s="94">
        <v>5.7212349648771017</v>
      </c>
      <c r="Q878" s="94">
        <v>6.3598620898760467</v>
      </c>
      <c r="R878" s="94">
        <v>6.9887418205619305</v>
      </c>
      <c r="S878" s="94">
        <v>7.6273156370456023</v>
      </c>
      <c r="U878" s="28">
        <v>0.871</v>
      </c>
      <c r="V878" s="94">
        <v>0.76531054889612626</v>
      </c>
      <c r="W878" s="94">
        <v>0.91792158965590565</v>
      </c>
      <c r="X878" s="94">
        <v>1.0689906083925307</v>
      </c>
      <c r="Y878" s="94">
        <v>1.2215568337135483</v>
      </c>
      <c r="Z878" s="94">
        <v>1.3726255457635543</v>
      </c>
      <c r="AA878" s="94">
        <v>1.5251690172538874</v>
      </c>
      <c r="AB878" s="94">
        <v>1.6762395708772262</v>
      </c>
      <c r="AC878" s="94">
        <v>1.8287694870944253</v>
      </c>
      <c r="AE878" s="28">
        <v>0.871</v>
      </c>
      <c r="AF878" s="94">
        <f t="shared" si="222"/>
        <v>0.94484583933358968</v>
      </c>
      <c r="AG878" s="94">
        <f t="shared" si="208"/>
        <v>0.94494606586906216</v>
      </c>
      <c r="AH878" s="94">
        <f t="shared" si="209"/>
        <v>0.94493150638632639</v>
      </c>
      <c r="AI878" s="94">
        <f t="shared" si="210"/>
        <v>0.94499624238287061</v>
      </c>
      <c r="AJ878" s="94">
        <f t="shared" si="211"/>
        <v>0.94497951402001035</v>
      </c>
      <c r="AK878" s="94">
        <f t="shared" si="212"/>
        <v>0.94502659646629361</v>
      </c>
      <c r="AL878" s="94">
        <f t="shared" si="213"/>
        <v>0.94501021986362066</v>
      </c>
      <c r="AM878" s="94">
        <f t="shared" si="214"/>
        <v>0.94504693689111041</v>
      </c>
      <c r="AO878" s="28">
        <v>0.871</v>
      </c>
      <c r="AP878" s="94">
        <f t="shared" si="223"/>
        <v>0.28766153540655681</v>
      </c>
      <c r="AQ878" s="94">
        <f t="shared" si="215"/>
        <v>0.34381777269687969</v>
      </c>
      <c r="AR878" s="94">
        <f t="shared" si="216"/>
        <v>0.4006077429398186</v>
      </c>
      <c r="AS878" s="94">
        <f t="shared" si="217"/>
        <v>0.45673508642171678</v>
      </c>
      <c r="AT878" s="94">
        <f t="shared" si="218"/>
        <v>0.51352423590470753</v>
      </c>
      <c r="AU878" s="94">
        <f t="shared" si="219"/>
        <v>0.56963702834377405</v>
      </c>
      <c r="AV878" s="94">
        <f t="shared" si="220"/>
        <v>0.62642700304521048</v>
      </c>
      <c r="AW878" s="94">
        <f t="shared" si="221"/>
        <v>0.68253117705122179</v>
      </c>
      <c r="AY878" s="28">
        <v>0.871</v>
      </c>
      <c r="AZ878" s="34">
        <f>(((L878-VLOOKUP(AZ$6,Data!$N$4:$Y$11,Data!$W$1,FALSE)/1000)*VLOOKUP(AZ$6,Data!$N$4:$Y$11,Data!$P$1,FALSE)^1.5+VLOOKUP(AZ$6,Data!$N$4:$Y$11,Data!$W$1,FALSE)/1000*(Mannings_n_bot)^1.5)/L878)^0.67</f>
        <v>4.6123985472549443E-2</v>
      </c>
      <c r="BA878" s="34">
        <f>(((M878-VLOOKUP(BA$6,Data!$N$4:$Y$11,Data!$W$1,FALSE)/1000)*VLOOKUP(BA$6,Data!$N$4:$Y$11,Data!$P$1,FALSE)^1.5+VLOOKUP(BA$6,Data!$N$4:$Y$11,Data!$W$1,FALSE)/1000*(Mannings_n_bot)^1.5)/M878)^0.67</f>
        <v>4.5949282082048043E-2</v>
      </c>
      <c r="BB878" s="34">
        <f>(((N878-VLOOKUP(BB$6,Data!$N$4:$Y$11,Data!$W$1,FALSE)/1000)*VLOOKUP(BB$6,Data!$N$4:$Y$11,Data!$P$1,FALSE)^1.5+VLOOKUP(BB$6,Data!$N$4:$Y$11,Data!$W$1,FALSE)/1000*(Mannings_n_bot)^1.5)/N878)^0.67</f>
        <v>4.5732757130132501E-2</v>
      </c>
      <c r="BC878" s="34">
        <f>(((O878-VLOOKUP(BC$6,Data!$N$4:$Y$11,Data!$W$1,FALSE)/1000)*VLOOKUP(BC$6,Data!$N$4:$Y$11,Data!$P$1,FALSE)^1.5+VLOOKUP(BC$6,Data!$N$4:$Y$11,Data!$W$1,FALSE)/1000*(Mannings_n_bot)^1.5)/O878)^0.67</f>
        <v>4.5476147061988346E-2</v>
      </c>
      <c r="BD878" s="34">
        <f>(((P878-VLOOKUP(BD$6,Data!$N$4:$Y$11,Data!$W$1,FALSE)/1000)*VLOOKUP(BD$6,Data!$N$4:$Y$11,Data!$P$1,FALSE)^1.5+VLOOKUP(BD$6,Data!$N$4:$Y$11,Data!$W$1,FALSE)/1000*(Mannings_n_bot)^1.5)/P878)^0.67</f>
        <v>4.5195641909892219E-2</v>
      </c>
      <c r="BE878" s="34">
        <f>(((Q878-VLOOKUP(BE$6,Data!$N$4:$Y$11,Data!$W$1,FALSE)/1000)*VLOOKUP(BE$6,Data!$N$4:$Y$11,Data!$P$1,FALSE)^1.5+VLOOKUP(BE$6,Data!$N$4:$Y$11,Data!$W$1,FALSE)/1000*(Mannings_n_bot)^1.5)/Q878)^0.67</f>
        <v>4.4936954335436333E-2</v>
      </c>
      <c r="BF878" s="34">
        <f>(((R878-VLOOKUP(BF$6,Data!$N$4:$Y$11,Data!$W$1,FALSE)/1000)*VLOOKUP(BF$6,Data!$N$4:$Y$11,Data!$P$1,FALSE)^1.5+VLOOKUP(BF$6,Data!$N$4:$Y$11,Data!$W$1,FALSE)/1000*(Mannings_n_bot)^1.5)/R878)^0.67</f>
        <v>4.4769059345904173E-2</v>
      </c>
      <c r="BG878" s="34">
        <f>(((S878-VLOOKUP(BG$6,Data!$N$4:$Y$11,Data!$W$1,FALSE)/1000)*VLOOKUP(BG$6,Data!$N$4:$Y$11,Data!$P$1,FALSE)^1.5+VLOOKUP(BG$6,Data!$N$4:$Y$11,Data!$W$1,FALSE)/1000*(Mannings_n_bot)^1.5)/S878)^0.67</f>
        <v>4.4621220242871434E-2</v>
      </c>
    </row>
    <row r="879" spans="1:59" x14ac:dyDescent="0.25">
      <c r="A879" s="28">
        <v>0.872</v>
      </c>
      <c r="B879" s="94">
        <v>0.91707169303598024</v>
      </c>
      <c r="C879" s="94">
        <v>1.3159057664478346</v>
      </c>
      <c r="D879" s="94">
        <v>1.7853563363387477</v>
      </c>
      <c r="E879" s="94">
        <v>2.3274113033814725</v>
      </c>
      <c r="F879" s="94">
        <v>2.9399503708505552</v>
      </c>
      <c r="G879" s="94">
        <v>3.6252247405042937</v>
      </c>
      <c r="H879" s="94">
        <v>4.3808519582456462</v>
      </c>
      <c r="I879" s="94">
        <v>5.2093451361987482</v>
      </c>
      <c r="K879" s="28">
        <v>0.872</v>
      </c>
      <c r="L879" s="94">
        <v>3.1890839982942145</v>
      </c>
      <c r="M879" s="94">
        <v>3.8286070143722926</v>
      </c>
      <c r="N879" s="94">
        <v>4.4581011084919631</v>
      </c>
      <c r="O879" s="94">
        <v>5.0974504826123415</v>
      </c>
      <c r="P879" s="94">
        <v>5.7269491873869098</v>
      </c>
      <c r="Q879" s="94">
        <v>6.3662095766118121</v>
      </c>
      <c r="R879" s="94">
        <v>6.9957187146347808</v>
      </c>
      <c r="S879" s="94">
        <v>7.6349257359884959</v>
      </c>
      <c r="U879" s="28">
        <v>0.872</v>
      </c>
      <c r="V879" s="94">
        <v>0.76255401563131298</v>
      </c>
      <c r="W879" s="94">
        <v>0.9146131265413302</v>
      </c>
      <c r="X879" s="94">
        <v>1.0651380287091226</v>
      </c>
      <c r="Y879" s="94">
        <v>1.217152474526751</v>
      </c>
      <c r="Z879" s="94">
        <v>1.3676770678959613</v>
      </c>
      <c r="AA879" s="94">
        <v>1.5196688366839231</v>
      </c>
      <c r="AB879" s="94">
        <v>1.6701952636568391</v>
      </c>
      <c r="AC879" s="94">
        <v>1.8221735231259204</v>
      </c>
      <c r="AE879" s="28">
        <v>0.872</v>
      </c>
      <c r="AF879" s="94">
        <f t="shared" si="222"/>
        <v>0.9454768977915351</v>
      </c>
      <c r="AG879" s="94">
        <f t="shared" si="208"/>
        <v>0.94557605401198375</v>
      </c>
      <c r="AH879" s="94">
        <f t="shared" si="209"/>
        <v>0.9455616499972167</v>
      </c>
      <c r="AI879" s="94">
        <f t="shared" si="210"/>
        <v>0.94562569476642322</v>
      </c>
      <c r="AJ879" s="94">
        <f t="shared" si="211"/>
        <v>0.94560914501507598</v>
      </c>
      <c r="AK879" s="94">
        <f t="shared" si="212"/>
        <v>0.94565572476821491</v>
      </c>
      <c r="AL879" s="94">
        <f t="shared" si="213"/>
        <v>0.94563952301147958</v>
      </c>
      <c r="AM879" s="94">
        <f t="shared" si="214"/>
        <v>0.94567584803437732</v>
      </c>
      <c r="AO879" s="28">
        <v>0.872</v>
      </c>
      <c r="AP879" s="94">
        <f t="shared" si="223"/>
        <v>0.28756586327814065</v>
      </c>
      <c r="AQ879" s="94">
        <f t="shared" si="215"/>
        <v>0.34370353538715959</v>
      </c>
      <c r="AR879" s="94">
        <f t="shared" si="216"/>
        <v>0.40047461753120223</v>
      </c>
      <c r="AS879" s="94">
        <f t="shared" si="217"/>
        <v>0.45658340602236136</v>
      </c>
      <c r="AT879" s="94">
        <f t="shared" si="218"/>
        <v>0.5133536678351418</v>
      </c>
      <c r="AU879" s="94">
        <f t="shared" si="219"/>
        <v>0.56944791038966869</v>
      </c>
      <c r="AV879" s="94">
        <f t="shared" si="220"/>
        <v>0.62621899721054652</v>
      </c>
      <c r="AW879" s="94">
        <f t="shared" si="221"/>
        <v>0.68230462434541195</v>
      </c>
      <c r="AY879" s="28">
        <v>0.872</v>
      </c>
      <c r="AZ879" s="34">
        <f>(((L879-VLOOKUP(AZ$6,Data!$N$4:$Y$11,Data!$W$1,FALSE)/1000)*VLOOKUP(AZ$6,Data!$N$4:$Y$11,Data!$P$1,FALSE)^1.5+VLOOKUP(AZ$6,Data!$N$4:$Y$11,Data!$W$1,FALSE)/1000*(Mannings_n_bot)^1.5)/L879)^0.67</f>
        <v>4.6111334393951042E-2</v>
      </c>
      <c r="BA879" s="34">
        <f>(((M879-VLOOKUP(BA$6,Data!$N$4:$Y$11,Data!$W$1,FALSE)/1000)*VLOOKUP(BA$6,Data!$N$4:$Y$11,Data!$P$1,FALSE)^1.5+VLOOKUP(BA$6,Data!$N$4:$Y$11,Data!$W$1,FALSE)/1000*(Mannings_n_bot)^1.5)/M879)^0.67</f>
        <v>4.5936387533515088E-2</v>
      </c>
      <c r="BB879" s="34">
        <f>(((N879-VLOOKUP(BB$6,Data!$N$4:$Y$11,Data!$W$1,FALSE)/1000)*VLOOKUP(BB$6,Data!$N$4:$Y$11,Data!$P$1,FALSE)^1.5+VLOOKUP(BB$6,Data!$N$4:$Y$11,Data!$W$1,FALSE)/1000*(Mannings_n_bot)^1.5)/N879)^0.67</f>
        <v>4.5719643363568242E-2</v>
      </c>
      <c r="BC879" s="34">
        <f>(((O879-VLOOKUP(BC$6,Data!$N$4:$Y$11,Data!$W$1,FALSE)/1000)*VLOOKUP(BC$6,Data!$N$4:$Y$11,Data!$P$1,FALSE)^1.5+VLOOKUP(BC$6,Data!$N$4:$Y$11,Data!$W$1,FALSE)/1000*(Mannings_n_bot)^1.5)/O879)^0.67</f>
        <v>4.5462721379195797E-2</v>
      </c>
      <c r="BD879" s="34">
        <f>(((P879-VLOOKUP(BD$6,Data!$N$4:$Y$11,Data!$W$1,FALSE)/1000)*VLOOKUP(BD$6,Data!$N$4:$Y$11,Data!$P$1,FALSE)^1.5+VLOOKUP(BD$6,Data!$N$4:$Y$11,Data!$W$1,FALSE)/1000*(Mannings_n_bot)^1.5)/P879)^0.67</f>
        <v>4.5181928603970599E-2</v>
      </c>
      <c r="BE879" s="34">
        <f>(((Q879-VLOOKUP(BE$6,Data!$N$4:$Y$11,Data!$W$1,FALSE)/1000)*VLOOKUP(BE$6,Data!$N$4:$Y$11,Data!$P$1,FALSE)^1.5+VLOOKUP(BE$6,Data!$N$4:$Y$11,Data!$W$1,FALSE)/1000*(Mannings_n_bot)^1.5)/Q879)^0.67</f>
        <v>4.4922934065366578E-2</v>
      </c>
      <c r="BF879" s="34">
        <f>(((R879-VLOOKUP(BF$6,Data!$N$4:$Y$11,Data!$W$1,FALSE)/1000)*VLOOKUP(BF$6,Data!$N$4:$Y$11,Data!$P$1,FALSE)^1.5+VLOOKUP(BF$6,Data!$N$4:$Y$11,Data!$W$1,FALSE)/1000*(Mannings_n_bot)^1.5)/R879)^0.67</f>
        <v>4.4754869902170751E-2</v>
      </c>
      <c r="BG879" s="34">
        <f>(((S879-VLOOKUP(BG$6,Data!$N$4:$Y$11,Data!$W$1,FALSE)/1000)*VLOOKUP(BG$6,Data!$N$4:$Y$11,Data!$P$1,FALSE)^1.5+VLOOKUP(BG$6,Data!$N$4:$Y$11,Data!$W$1,FALSE)/1000*(Mannings_n_bot)^1.5)/S879)^0.67</f>
        <v>4.4606847264038407E-2</v>
      </c>
    </row>
    <row r="880" spans="1:59" x14ac:dyDescent="0.25">
      <c r="A880" s="28">
        <v>0.873</v>
      </c>
      <c r="B880" s="94">
        <v>0.91768157842780829</v>
      </c>
      <c r="C880" s="94">
        <v>1.3167793127020531</v>
      </c>
      <c r="D880" s="94">
        <v>1.7865418319693016</v>
      </c>
      <c r="E880" s="94">
        <v>2.3289549270406837</v>
      </c>
      <c r="F880" s="94">
        <v>2.9419008408862832</v>
      </c>
      <c r="G880" s="94">
        <v>3.6276278051049689</v>
      </c>
      <c r="H880" s="94">
        <v>4.3837567659366456</v>
      </c>
      <c r="I880" s="94">
        <v>5.2127970047542203</v>
      </c>
      <c r="K880" s="28">
        <v>0.873</v>
      </c>
      <c r="L880" s="94">
        <v>3.19228406301978</v>
      </c>
      <c r="M880" s="94">
        <v>3.832442950526425</v>
      </c>
      <c r="N880" s="94">
        <v>4.4625687350019891</v>
      </c>
      <c r="O880" s="94">
        <v>5.1025537820443772</v>
      </c>
      <c r="P880" s="94">
        <v>5.7326841726661275</v>
      </c>
      <c r="Q880" s="94">
        <v>6.372580134494827</v>
      </c>
      <c r="R880" s="94">
        <v>7.0027209647251585</v>
      </c>
      <c r="S880" s="94">
        <v>7.6425634991212652</v>
      </c>
      <c r="U880" s="28">
        <v>0.873</v>
      </c>
      <c r="V880" s="94">
        <v>0.75978410175785638</v>
      </c>
      <c r="W880" s="94">
        <v>0.91128863343848865</v>
      </c>
      <c r="X880" s="94">
        <v>1.0612667776689693</v>
      </c>
      <c r="Y880" s="94">
        <v>1.2127267954736876</v>
      </c>
      <c r="Z880" s="94">
        <v>1.3627046288270206</v>
      </c>
      <c r="AA880" s="94">
        <v>1.5141420468408255</v>
      </c>
      <c r="AB880" s="94">
        <v>1.6641217058081248</v>
      </c>
      <c r="AC880" s="94">
        <v>1.8155456607163314</v>
      </c>
      <c r="AE880" s="28">
        <v>0.873</v>
      </c>
      <c r="AF880" s="94">
        <f t="shared" si="222"/>
        <v>0.94610567365786358</v>
      </c>
      <c r="AG880" s="94">
        <f t="shared" si="208"/>
        <v>0.94620376189283795</v>
      </c>
      <c r="AH880" s="94">
        <f t="shared" si="209"/>
        <v>0.94618951300790832</v>
      </c>
      <c r="AI880" s="94">
        <f t="shared" si="210"/>
        <v>0.94625286805250242</v>
      </c>
      <c r="AJ880" s="94">
        <f t="shared" si="211"/>
        <v>0.94623649652452635</v>
      </c>
      <c r="AK880" s="94">
        <f t="shared" si="212"/>
        <v>0.94628257467664301</v>
      </c>
      <c r="AL880" s="94">
        <f t="shared" si="213"/>
        <v>0.94626654738608473</v>
      </c>
      <c r="AM880" s="94">
        <f t="shared" si="214"/>
        <v>0.94630248125566574</v>
      </c>
      <c r="AO880" s="28">
        <v>0.873</v>
      </c>
      <c r="AP880" s="94">
        <f t="shared" si="223"/>
        <v>0.28746864637093611</v>
      </c>
      <c r="AQ880" s="94">
        <f t="shared" si="215"/>
        <v>0.34358745314687072</v>
      </c>
      <c r="AR880" s="94">
        <f t="shared" si="216"/>
        <v>0.40033934221710205</v>
      </c>
      <c r="AS880" s="94">
        <f t="shared" si="217"/>
        <v>0.45642927571604552</v>
      </c>
      <c r="AT880" s="94">
        <f t="shared" si="218"/>
        <v>0.51318034489209952</v>
      </c>
      <c r="AU880" s="94">
        <f t="shared" si="219"/>
        <v>0.56925573763577964</v>
      </c>
      <c r="AV880" s="94">
        <f t="shared" si="220"/>
        <v>0.62600763160762307</v>
      </c>
      <c r="AW880" s="94">
        <f t="shared" si="221"/>
        <v>0.68207441198932572</v>
      </c>
      <c r="AY880" s="28">
        <v>0.873</v>
      </c>
      <c r="AZ880" s="34">
        <f>(((L880-VLOOKUP(AZ$6,Data!$N$4:$Y$11,Data!$W$1,FALSE)/1000)*VLOOKUP(AZ$6,Data!$N$4:$Y$11,Data!$P$1,FALSE)^1.5+VLOOKUP(AZ$6,Data!$N$4:$Y$11,Data!$W$1,FALSE)/1000*(Mannings_n_bot)^1.5)/L880)^0.67</f>
        <v>4.6098661084884973E-2</v>
      </c>
      <c r="BA880" s="34">
        <f>(((M880-VLOOKUP(BA$6,Data!$N$4:$Y$11,Data!$W$1,FALSE)/1000)*VLOOKUP(BA$6,Data!$N$4:$Y$11,Data!$P$1,FALSE)^1.5+VLOOKUP(BA$6,Data!$N$4:$Y$11,Data!$W$1,FALSE)/1000*(Mannings_n_bot)^1.5)/M880)^0.67</f>
        <v>4.5923470215089038E-2</v>
      </c>
      <c r="BB880" s="34">
        <f>(((N880-VLOOKUP(BB$6,Data!$N$4:$Y$11,Data!$W$1,FALSE)/1000)*VLOOKUP(BB$6,Data!$N$4:$Y$11,Data!$P$1,FALSE)^1.5+VLOOKUP(BB$6,Data!$N$4:$Y$11,Data!$W$1,FALSE)/1000*(Mannings_n_bot)^1.5)/N880)^0.67</f>
        <v>4.5706506410866619E-2</v>
      </c>
      <c r="BC880" s="34">
        <f>(((O880-VLOOKUP(BC$6,Data!$N$4:$Y$11,Data!$W$1,FALSE)/1000)*VLOOKUP(BC$6,Data!$N$4:$Y$11,Data!$P$1,FALSE)^1.5+VLOOKUP(BC$6,Data!$N$4:$Y$11,Data!$W$1,FALSE)/1000*(Mannings_n_bot)^1.5)/O880)^0.67</f>
        <v>4.5449271854525561E-2</v>
      </c>
      <c r="BD880" s="34">
        <f>(((P880-VLOOKUP(BD$6,Data!$N$4:$Y$11,Data!$W$1,FALSE)/1000)*VLOOKUP(BD$6,Data!$N$4:$Y$11,Data!$P$1,FALSE)^1.5+VLOOKUP(BD$6,Data!$N$4:$Y$11,Data!$W$1,FALSE)/1000*(Mannings_n_bot)^1.5)/P880)^0.67</f>
        <v>4.5168190902536862E-2</v>
      </c>
      <c r="BE880" s="34">
        <f>(((Q880-VLOOKUP(BE$6,Data!$N$4:$Y$11,Data!$W$1,FALSE)/1000)*VLOOKUP(BE$6,Data!$N$4:$Y$11,Data!$P$1,FALSE)^1.5+VLOOKUP(BE$6,Data!$N$4:$Y$11,Data!$W$1,FALSE)/1000*(Mannings_n_bot)^1.5)/Q880)^0.67</f>
        <v>4.4908888757753035E-2</v>
      </c>
      <c r="BF880" s="34">
        <f>(((R880-VLOOKUP(BF$6,Data!$N$4:$Y$11,Data!$W$1,FALSE)/1000)*VLOOKUP(BF$6,Data!$N$4:$Y$11,Data!$P$1,FALSE)^1.5+VLOOKUP(BF$6,Data!$N$4:$Y$11,Data!$W$1,FALSE)/1000*(Mannings_n_bot)^1.5)/R880)^0.67</f>
        <v>4.4740655096941161E-2</v>
      </c>
      <c r="BG880" s="34">
        <f>(((S880-VLOOKUP(BG$6,Data!$N$4:$Y$11,Data!$W$1,FALSE)/1000)*VLOOKUP(BG$6,Data!$N$4:$Y$11,Data!$P$1,FALSE)^1.5+VLOOKUP(BG$6,Data!$N$4:$Y$11,Data!$W$1,FALSE)/1000*(Mannings_n_bot)^1.5)/S880)^0.67</f>
        <v>4.4592448529764919E-2</v>
      </c>
    </row>
    <row r="881" spans="1:59" x14ac:dyDescent="0.25">
      <c r="A881" s="28">
        <v>0.874</v>
      </c>
      <c r="B881" s="94">
        <v>0.91828923902467674</v>
      </c>
      <c r="C881" s="94">
        <v>1.3176496702199307</v>
      </c>
      <c r="D881" s="94">
        <v>1.7877230005658706</v>
      </c>
      <c r="E881" s="94">
        <v>2.3304929140592443</v>
      </c>
      <c r="F881" s="94">
        <v>2.9438441894558349</v>
      </c>
      <c r="G881" s="94">
        <v>3.6300220929702927</v>
      </c>
      <c r="H881" s="94">
        <v>4.3866509655398493</v>
      </c>
      <c r="I881" s="94">
        <v>5.2162362642912834</v>
      </c>
      <c r="K881" s="28">
        <v>0.874</v>
      </c>
      <c r="L881" s="94">
        <v>3.1954958440306389</v>
      </c>
      <c r="M881" s="94">
        <v>3.836292940506024</v>
      </c>
      <c r="N881" s="94">
        <v>4.4670527280767649</v>
      </c>
      <c r="O881" s="94">
        <v>5.1076757848947931</v>
      </c>
      <c r="P881" s="94">
        <v>5.7384401741010667</v>
      </c>
      <c r="Q881" s="94">
        <v>6.3789740450382562</v>
      </c>
      <c r="R881" s="94">
        <v>7.0097488802430634</v>
      </c>
      <c r="S881" s="94">
        <v>7.6502292639782166</v>
      </c>
      <c r="U881" s="28">
        <v>0.874</v>
      </c>
      <c r="V881" s="94">
        <v>0.75700066039426006</v>
      </c>
      <c r="W881" s="94">
        <v>0.90794793426378262</v>
      </c>
      <c r="X881" s="94">
        <v>1.0573766501942434</v>
      </c>
      <c r="Y881" s="94">
        <v>1.208279562283552</v>
      </c>
      <c r="Z881" s="94">
        <v>1.3577079652918658</v>
      </c>
      <c r="AA881" s="94">
        <v>1.5085883552713588</v>
      </c>
      <c r="AB881" s="94">
        <v>1.6580185758834776</v>
      </c>
      <c r="AC881" s="94">
        <v>1.8088855492324269</v>
      </c>
      <c r="AE881" s="28">
        <v>0.874</v>
      </c>
      <c r="AF881" s="94">
        <f t="shared" si="222"/>
        <v>0.94673215581885506</v>
      </c>
      <c r="AG881" s="94">
        <f t="shared" si="208"/>
        <v>0.9468291784297348</v>
      </c>
      <c r="AH881" s="94">
        <f t="shared" si="209"/>
        <v>0.94681508433188677</v>
      </c>
      <c r="AI881" s="94">
        <f t="shared" si="210"/>
        <v>0.94687775117516104</v>
      </c>
      <c r="AJ881" s="94">
        <f t="shared" si="211"/>
        <v>0.94686155747709888</v>
      </c>
      <c r="AK881" s="94">
        <f t="shared" si="212"/>
        <v>0.94690713513527858</v>
      </c>
      <c r="AL881" s="94">
        <f t="shared" si="213"/>
        <v>0.94689128192593197</v>
      </c>
      <c r="AM881" s="94">
        <f t="shared" si="214"/>
        <v>0.94692682550514196</v>
      </c>
      <c r="AO881" s="28">
        <v>0.874</v>
      </c>
      <c r="AP881" s="94">
        <f t="shared" si="223"/>
        <v>0.28736987429981836</v>
      </c>
      <c r="AQ881" s="94">
        <f t="shared" si="215"/>
        <v>0.34346951357842004</v>
      </c>
      <c r="AR881" s="94">
        <f t="shared" si="216"/>
        <v>0.40020190254963767</v>
      </c>
      <c r="AS881" s="94">
        <f t="shared" si="217"/>
        <v>0.45627267904343843</v>
      </c>
      <c r="AT881" s="94">
        <f t="shared" si="218"/>
        <v>0.51300424856602977</v>
      </c>
      <c r="AU881" s="94">
        <f t="shared" si="219"/>
        <v>0.56906048956161293</v>
      </c>
      <c r="AV881" s="94">
        <f t="shared" si="220"/>
        <v>0.62579288366571872</v>
      </c>
      <c r="AW881" s="94">
        <f t="shared" si="221"/>
        <v>0.68184051540159651</v>
      </c>
      <c r="AY881" s="28">
        <v>0.874</v>
      </c>
      <c r="AZ881" s="34">
        <f>(((L881-VLOOKUP(AZ$6,Data!$N$4:$Y$11,Data!$W$1,FALSE)/1000)*VLOOKUP(AZ$6,Data!$N$4:$Y$11,Data!$P$1,FALSE)^1.5+VLOOKUP(AZ$6,Data!$N$4:$Y$11,Data!$W$1,FALSE)/1000*(Mannings_n_bot)^1.5)/L881)^0.67</f>
        <v>4.6085965177373234E-2</v>
      </c>
      <c r="BA881" s="34">
        <f>(((M881-VLOOKUP(BA$6,Data!$N$4:$Y$11,Data!$W$1,FALSE)/1000)*VLOOKUP(BA$6,Data!$N$4:$Y$11,Data!$P$1,FALSE)^1.5+VLOOKUP(BA$6,Data!$N$4:$Y$11,Data!$W$1,FALSE)/1000*(Mannings_n_bot)^1.5)/M881)^0.67</f>
        <v>4.5910529751236238E-2</v>
      </c>
      <c r="BB881" s="34">
        <f>(((N881-VLOOKUP(BB$6,Data!$N$4:$Y$11,Data!$W$1,FALSE)/1000)*VLOOKUP(BB$6,Data!$N$4:$Y$11,Data!$P$1,FALSE)^1.5+VLOOKUP(BB$6,Data!$N$4:$Y$11,Data!$W$1,FALSE)/1000*(Mannings_n_bot)^1.5)/N881)^0.67</f>
        <v>4.5693345889902516E-2</v>
      </c>
      <c r="BC881" s="34">
        <f>(((O881-VLOOKUP(BC$6,Data!$N$4:$Y$11,Data!$W$1,FALSE)/1000)*VLOOKUP(BC$6,Data!$N$4:$Y$11,Data!$P$1,FALSE)^1.5+VLOOKUP(BC$6,Data!$N$4:$Y$11,Data!$W$1,FALSE)/1000*(Mannings_n_bot)^1.5)/O881)^0.67</f>
        <v>4.5435798096263469E-2</v>
      </c>
      <c r="BD881" s="34">
        <f>(((P881-VLOOKUP(BD$6,Data!$N$4:$Y$11,Data!$W$1,FALSE)/1000)*VLOOKUP(BD$6,Data!$N$4:$Y$11,Data!$P$1,FALSE)^1.5+VLOOKUP(BD$6,Data!$N$4:$Y$11,Data!$W$1,FALSE)/1000*(Mannings_n_bot)^1.5)/P881)^0.67</f>
        <v>4.5154428405184736E-2</v>
      </c>
      <c r="BE881" s="34">
        <f>(((Q881-VLOOKUP(BE$6,Data!$N$4:$Y$11,Data!$W$1,FALSE)/1000)*VLOOKUP(BE$6,Data!$N$4:$Y$11,Data!$P$1,FALSE)^1.5+VLOOKUP(BE$6,Data!$N$4:$Y$11,Data!$W$1,FALSE)/1000*(Mannings_n_bot)^1.5)/Q881)^0.67</f>
        <v>4.4894818002738909E-2</v>
      </c>
      <c r="BF881" s="34">
        <f>(((R881-VLOOKUP(BF$6,Data!$N$4:$Y$11,Data!$W$1,FALSE)/1000)*VLOOKUP(BF$6,Data!$N$4:$Y$11,Data!$P$1,FALSE)^1.5+VLOOKUP(BF$6,Data!$N$4:$Y$11,Data!$W$1,FALSE)/1000*(Mannings_n_bot)^1.5)/R881)^0.67</f>
        <v>4.4726414515239753E-2</v>
      </c>
      <c r="BG881" s="34">
        <f>(((S881-VLOOKUP(BG$6,Data!$N$4:$Y$11,Data!$W$1,FALSE)/1000)*VLOOKUP(BG$6,Data!$N$4:$Y$11,Data!$P$1,FALSE)^1.5+VLOOKUP(BG$6,Data!$N$4:$Y$11,Data!$W$1,FALSE)/1000*(Mannings_n_bot)^1.5)/S881)^0.67</f>
        <v>4.4578023619382241E-2</v>
      </c>
    </row>
    <row r="882" spans="1:59" x14ac:dyDescent="0.25">
      <c r="A882" s="28">
        <v>0.875</v>
      </c>
      <c r="B882" s="94">
        <v>0.91889466392791652</v>
      </c>
      <c r="C882" s="94">
        <v>1.3185168234092832</v>
      </c>
      <c r="D882" s="94">
        <v>1.788899820964615</v>
      </c>
      <c r="E882" s="94">
        <v>2.3320252369006447</v>
      </c>
      <c r="F882" s="94">
        <v>2.9457803817582362</v>
      </c>
      <c r="G882" s="94">
        <v>3.6324075612474731</v>
      </c>
      <c r="H882" s="94">
        <v>4.3895345052451979</v>
      </c>
      <c r="I882" s="94">
        <v>5.2196628532689191</v>
      </c>
      <c r="K882" s="28">
        <v>0.875</v>
      </c>
      <c r="L882" s="94">
        <v>3.1987194854658987</v>
      </c>
      <c r="M882" s="94">
        <v>3.8401571571506068</v>
      </c>
      <c r="N882" s="94">
        <v>4.4715532890084564</v>
      </c>
      <c r="O882" s="94">
        <v>5.1128167211475573</v>
      </c>
      <c r="P882" s="94">
        <v>5.7442174501282182</v>
      </c>
      <c r="Q882" s="94">
        <v>6.3853915953660252</v>
      </c>
      <c r="R882" s="94">
        <v>7.016802776765263</v>
      </c>
      <c r="S882" s="94">
        <v>7.6579233748209594</v>
      </c>
      <c r="U882" s="28">
        <v>0.875</v>
      </c>
      <c r="V882" s="94">
        <v>0.75420354176807047</v>
      </c>
      <c r="W882" s="94">
        <v>0.90459084946773105</v>
      </c>
      <c r="X882" s="94">
        <v>1.0534674371705663</v>
      </c>
      <c r="Y882" s="94">
        <v>1.203810536074239</v>
      </c>
      <c r="Z882" s="94">
        <v>1.3526868088436683</v>
      </c>
      <c r="AA882" s="94">
        <v>1.5030074637656778</v>
      </c>
      <c r="AB882" s="94">
        <v>1.6518855461080035</v>
      </c>
      <c r="AC882" s="94">
        <v>1.8021928311390911</v>
      </c>
      <c r="AE882" s="28">
        <v>0.875</v>
      </c>
      <c r="AF882" s="94">
        <f t="shared" si="222"/>
        <v>0.94735633303826727</v>
      </c>
      <c r="AG882" s="94">
        <f t="shared" si="208"/>
        <v>0.94745229241853146</v>
      </c>
      <c r="AH882" s="94">
        <f t="shared" si="209"/>
        <v>0.9474383527603446</v>
      </c>
      <c r="AI882" s="94">
        <f t="shared" si="210"/>
        <v>0.94750033294633329</v>
      </c>
      <c r="AJ882" s="94">
        <f t="shared" si="211"/>
        <v>0.94748431667936694</v>
      </c>
      <c r="AK882" s="94">
        <f t="shared" si="212"/>
        <v>0.94752939496578359</v>
      </c>
      <c r="AL882" s="94">
        <f t="shared" si="213"/>
        <v>0.94751371544743412</v>
      </c>
      <c r="AM882" s="94">
        <f t="shared" si="214"/>
        <v>0.94754886961098816</v>
      </c>
      <c r="AO882" s="28">
        <v>0.875</v>
      </c>
      <c r="AP882" s="94">
        <f t="shared" si="223"/>
        <v>0.2872695364826835</v>
      </c>
      <c r="AQ882" s="94">
        <f t="shared" si="215"/>
        <v>0.34334970404899301</v>
      </c>
      <c r="AR882" s="94">
        <f t="shared" si="216"/>
        <v>0.40006228380681874</v>
      </c>
      <c r="AS882" s="94">
        <f t="shared" si="217"/>
        <v>0.45611359923287614</v>
      </c>
      <c r="AT882" s="94">
        <f t="shared" si="218"/>
        <v>0.51282535999616152</v>
      </c>
      <c r="AU882" s="94">
        <f t="shared" si="219"/>
        <v>0.56886214525724088</v>
      </c>
      <c r="AV882" s="94">
        <f t="shared" si="220"/>
        <v>0.62557473038579081</v>
      </c>
      <c r="AW882" s="94">
        <f t="shared" si="221"/>
        <v>0.68160290953432967</v>
      </c>
      <c r="AY882" s="28">
        <v>0.875</v>
      </c>
      <c r="AZ882" s="34">
        <f>(((L882-VLOOKUP(AZ$6,Data!$N$4:$Y$11,Data!$W$1,FALSE)/1000)*VLOOKUP(AZ$6,Data!$N$4:$Y$11,Data!$P$1,FALSE)^1.5+VLOOKUP(AZ$6,Data!$N$4:$Y$11,Data!$W$1,FALSE)/1000*(Mannings_n_bot)^1.5)/L882)^0.67</f>
        <v>4.6073246296256212E-2</v>
      </c>
      <c r="BA882" s="34">
        <f>(((M882-VLOOKUP(BA$6,Data!$N$4:$Y$11,Data!$W$1,FALSE)/1000)*VLOOKUP(BA$6,Data!$N$4:$Y$11,Data!$P$1,FALSE)^1.5+VLOOKUP(BA$6,Data!$N$4:$Y$11,Data!$W$1,FALSE)/1000*(Mannings_n_bot)^1.5)/M882)^0.67</f>
        <v>4.5897565759090507E-2</v>
      </c>
      <c r="BB882" s="34">
        <f>(((N882-VLOOKUP(BB$6,Data!$N$4:$Y$11,Data!$W$1,FALSE)/1000)*VLOOKUP(BB$6,Data!$N$4:$Y$11,Data!$P$1,FALSE)^1.5+VLOOKUP(BB$6,Data!$N$4:$Y$11,Data!$W$1,FALSE)/1000*(Mannings_n_bot)^1.5)/N882)^0.67</f>
        <v>4.5680161411089264E-2</v>
      </c>
      <c r="BC882" s="34">
        <f>(((O882-VLOOKUP(BC$6,Data!$N$4:$Y$11,Data!$W$1,FALSE)/1000)*VLOOKUP(BC$6,Data!$N$4:$Y$11,Data!$P$1,FALSE)^1.5+VLOOKUP(BC$6,Data!$N$4:$Y$11,Data!$W$1,FALSE)/1000*(Mannings_n_bot)^1.5)/O882)^0.67</f>
        <v>4.5422299705043571E-2</v>
      </c>
      <c r="BD882" s="34">
        <f>(((P882-VLOOKUP(BD$6,Data!$N$4:$Y$11,Data!$W$1,FALSE)/1000)*VLOOKUP(BD$6,Data!$N$4:$Y$11,Data!$P$1,FALSE)^1.5+VLOOKUP(BD$6,Data!$N$4:$Y$11,Data!$W$1,FALSE)/1000*(Mannings_n_bot)^1.5)/P882)^0.67</f>
        <v>4.5140640703686022E-2</v>
      </c>
      <c r="BE882" s="34">
        <f>(((Q882-VLOOKUP(BE$6,Data!$N$4:$Y$11,Data!$W$1,FALSE)/1000)*VLOOKUP(BE$6,Data!$N$4:$Y$11,Data!$P$1,FALSE)^1.5+VLOOKUP(BE$6,Data!$N$4:$Y$11,Data!$W$1,FALSE)/1000*(Mannings_n_bot)^1.5)/Q882)^0.67</f>
        <v>4.4880721382458355E-2</v>
      </c>
      <c r="BF882" s="34">
        <f>(((R882-VLOOKUP(BF$6,Data!$N$4:$Y$11,Data!$W$1,FALSE)/1000)*VLOOKUP(BF$6,Data!$N$4:$Y$11,Data!$P$1,FALSE)^1.5+VLOOKUP(BF$6,Data!$N$4:$Y$11,Data!$W$1,FALSE)/1000*(Mannings_n_bot)^1.5)/R882)^0.67</f>
        <v>4.4712147733981827E-2</v>
      </c>
      <c r="BG882" s="34">
        <f>(((S882-VLOOKUP(BG$6,Data!$N$4:$Y$11,Data!$W$1,FALSE)/1000)*VLOOKUP(BG$6,Data!$N$4:$Y$11,Data!$P$1,FALSE)^1.5+VLOOKUP(BG$6,Data!$N$4:$Y$11,Data!$W$1,FALSE)/1000*(Mannings_n_bot)^1.5)/S882)^0.67</f>
        <v>4.4563572103999673E-2</v>
      </c>
    </row>
    <row r="883" spans="1:59" x14ac:dyDescent="0.25">
      <c r="A883" s="28">
        <v>0.876</v>
      </c>
      <c r="B883" s="94">
        <v>0.91949784211766916</v>
      </c>
      <c r="C883" s="94">
        <v>1.3193807565044291</v>
      </c>
      <c r="D883" s="94">
        <v>1.7900722717662243</v>
      </c>
      <c r="E883" s="94">
        <v>2.3335518677218707</v>
      </c>
      <c r="F883" s="94">
        <v>2.9477093826051934</v>
      </c>
      <c r="G883" s="94">
        <v>3.6347841666066372</v>
      </c>
      <c r="H883" s="94">
        <v>4.3924073326658917</v>
      </c>
      <c r="I883" s="94">
        <v>5.2230767094608703</v>
      </c>
      <c r="K883" s="28">
        <v>0.876</v>
      </c>
      <c r="L883" s="94">
        <v>3.2019551343604897</v>
      </c>
      <c r="M883" s="94">
        <v>3.8440357767721269</v>
      </c>
      <c r="N883" s="94">
        <v>4.4760706231332898</v>
      </c>
      <c r="O883" s="94">
        <v>5.117976825407144</v>
      </c>
      <c r="P883" s="94">
        <v>5.7500162643761996</v>
      </c>
      <c r="Q883" s="94">
        <v>6.3918330783705493</v>
      </c>
      <c r="R883" s="94">
        <v>7.0238829762086388</v>
      </c>
      <c r="S883" s="94">
        <v>7.6656461828275129</v>
      </c>
      <c r="U883" s="28">
        <v>0.876</v>
      </c>
      <c r="V883" s="94">
        <v>0.75139259313521312</v>
      </c>
      <c r="W883" s="94">
        <v>0.90121719593826666</v>
      </c>
      <c r="X883" s="94">
        <v>1.049538925334381</v>
      </c>
      <c r="Y883" s="94">
        <v>1.199319473223678</v>
      </c>
      <c r="Z883" s="94">
        <v>1.3476408857090425</v>
      </c>
      <c r="AA883" s="94">
        <v>1.4973990681966789</v>
      </c>
      <c r="AB883" s="94">
        <v>1.6457222822029629</v>
      </c>
      <c r="AC883" s="94">
        <v>1.7954671418067252</v>
      </c>
      <c r="AE883" s="28">
        <v>0.876</v>
      </c>
      <c r="AF883" s="94">
        <f t="shared" si="222"/>
        <v>0.94797819395491478</v>
      </c>
      <c r="AG883" s="94">
        <f t="shared" si="208"/>
        <v>0.9480730925304145</v>
      </c>
      <c r="AH883" s="94">
        <f t="shared" si="209"/>
        <v>0.94805930695976437</v>
      </c>
      <c r="AI883" s="94">
        <f t="shared" si="210"/>
        <v>0.94812060205342086</v>
      </c>
      <c r="AJ883" s="94">
        <f t="shared" si="211"/>
        <v>0.94810476281332556</v>
      </c>
      <c r="AK883" s="94">
        <f t="shared" si="212"/>
        <v>0.94814934286537111</v>
      </c>
      <c r="AL883" s="94">
        <f t="shared" si="213"/>
        <v>0.94813383664251027</v>
      </c>
      <c r="AM883" s="94">
        <f t="shared" si="214"/>
        <v>0.94816860227699207</v>
      </c>
      <c r="AO883" s="28">
        <v>0.876</v>
      </c>
      <c r="AP883" s="94">
        <f t="shared" si="223"/>
        <v>0.28716762213512897</v>
      </c>
      <c r="AQ883" s="94">
        <f t="shared" si="215"/>
        <v>0.3432280116842007</v>
      </c>
      <c r="AR883" s="94">
        <f t="shared" si="216"/>
        <v>0.39992047098514222</v>
      </c>
      <c r="AS883" s="94">
        <f t="shared" si="217"/>
        <v>0.45595201919192602</v>
      </c>
      <c r="AT883" s="94">
        <f t="shared" si="218"/>
        <v>0.51264365996101768</v>
      </c>
      <c r="AU883" s="94">
        <f t="shared" si="219"/>
        <v>0.56866068341278431</v>
      </c>
      <c r="AV883" s="94">
        <f t="shared" si="220"/>
        <v>0.62535314832890787</v>
      </c>
      <c r="AW883" s="94">
        <f t="shared" si="221"/>
        <v>0.6813615688605017</v>
      </c>
      <c r="AY883" s="28">
        <v>0.876</v>
      </c>
      <c r="AZ883" s="34">
        <f>(((L883-VLOOKUP(AZ$6,Data!$N$4:$Y$11,Data!$W$1,FALSE)/1000)*VLOOKUP(AZ$6,Data!$N$4:$Y$11,Data!$P$1,FALSE)^1.5+VLOOKUP(AZ$6,Data!$N$4:$Y$11,Data!$W$1,FALSE)/1000*(Mannings_n_bot)^1.5)/L883)^0.67</f>
        <v>4.6060504058988989E-2</v>
      </c>
      <c r="BA883" s="34">
        <f>(((M883-VLOOKUP(BA$6,Data!$N$4:$Y$11,Data!$W$1,FALSE)/1000)*VLOOKUP(BA$6,Data!$N$4:$Y$11,Data!$P$1,FALSE)^1.5+VLOOKUP(BA$6,Data!$N$4:$Y$11,Data!$W$1,FALSE)/1000*(Mannings_n_bot)^1.5)/M883)^0.67</f>
        <v>4.5884577848245026E-2</v>
      </c>
      <c r="BB883" s="34">
        <f>(((N883-VLOOKUP(BB$6,Data!$N$4:$Y$11,Data!$W$1,FALSE)/1000)*VLOOKUP(BB$6,Data!$N$4:$Y$11,Data!$P$1,FALSE)^1.5+VLOOKUP(BB$6,Data!$N$4:$Y$11,Data!$W$1,FALSE)/1000*(Mannings_n_bot)^1.5)/N883)^0.67</f>
        <v>4.5666952577166971E-2</v>
      </c>
      <c r="BC883" s="34">
        <f>(((O883-VLOOKUP(BC$6,Data!$N$4:$Y$11,Data!$W$1,FALSE)/1000)*VLOOKUP(BC$6,Data!$N$4:$Y$11,Data!$P$1,FALSE)^1.5+VLOOKUP(BC$6,Data!$N$4:$Y$11,Data!$W$1,FALSE)/1000*(Mannings_n_bot)^1.5)/O883)^0.67</f>
        <v>4.5408776273631331E-2</v>
      </c>
      <c r="BD883" s="34">
        <f>(((P883-VLOOKUP(BD$6,Data!$N$4:$Y$11,Data!$W$1,FALSE)/1000)*VLOOKUP(BD$6,Data!$N$4:$Y$11,Data!$P$1,FALSE)^1.5+VLOOKUP(BD$6,Data!$N$4:$Y$11,Data!$W$1,FALSE)/1000*(Mannings_n_bot)^1.5)/P883)^0.67</f>
        <v>4.5126827381768889E-2</v>
      </c>
      <c r="BE883" s="34">
        <f>(((Q883-VLOOKUP(BE$6,Data!$N$4:$Y$11,Data!$W$1,FALSE)/1000)*VLOOKUP(BE$6,Data!$N$4:$Y$11,Data!$P$1,FALSE)^1.5+VLOOKUP(BE$6,Data!$N$4:$Y$11,Data!$W$1,FALSE)/1000*(Mannings_n_bot)^1.5)/Q883)^0.67</f>
        <v>4.4866598470809593E-2</v>
      </c>
      <c r="BF883" s="34">
        <f>(((R883-VLOOKUP(BF$6,Data!$N$4:$Y$11,Data!$W$1,FALSE)/1000)*VLOOKUP(BF$6,Data!$N$4:$Y$11,Data!$P$1,FALSE)^1.5+VLOOKUP(BF$6,Data!$N$4:$Y$11,Data!$W$1,FALSE)/1000*(Mannings_n_bot)^1.5)/R883)^0.67</f>
        <v>4.4697854321743676E-2</v>
      </c>
      <c r="BG883" s="34">
        <f>(((S883-VLOOKUP(BG$6,Data!$N$4:$Y$11,Data!$W$1,FALSE)/1000)*VLOOKUP(BG$6,Data!$N$4:$Y$11,Data!$P$1,FALSE)^1.5+VLOOKUP(BG$6,Data!$N$4:$Y$11,Data!$W$1,FALSE)/1000*(Mannings_n_bot)^1.5)/S883)^0.67</f>
        <v>4.4549093546271415E-2</v>
      </c>
    </row>
    <row r="884" spans="1:59" x14ac:dyDescent="0.25">
      <c r="A884" s="28">
        <v>0.877</v>
      </c>
      <c r="B884" s="94">
        <v>0.92009876245047217</v>
      </c>
      <c r="C884" s="94">
        <v>1.3202414535627347</v>
      </c>
      <c r="D884" s="94">
        <v>1.7912403313312291</v>
      </c>
      <c r="E884" s="94">
        <v>2.335072778367294</v>
      </c>
      <c r="F884" s="94">
        <v>2.9496311564133726</v>
      </c>
      <c r="G884" s="94">
        <v>3.6371518652313148</v>
      </c>
      <c r="H884" s="94">
        <v>4.3952693948268946</v>
      </c>
      <c r="I884" s="94">
        <v>5.2264777699419938</v>
      </c>
      <c r="K884" s="28">
        <v>0.877</v>
      </c>
      <c r="L884" s="94">
        <v>3.2052029407272267</v>
      </c>
      <c r="M884" s="94">
        <v>3.8479289792533717</v>
      </c>
      <c r="N884" s="94">
        <v>4.4806049399461596</v>
      </c>
      <c r="O884" s="94">
        <v>5.1231563370294477</v>
      </c>
      <c r="P884" s="94">
        <v>5.7558368858128848</v>
      </c>
      <c r="Q884" s="94">
        <v>6.398298792876167</v>
      </c>
      <c r="R884" s="94">
        <v>7.0309898070098367</v>
      </c>
      <c r="S884" s="94">
        <v>7.6733980462883054</v>
      </c>
      <c r="U884" s="28">
        <v>0.877</v>
      </c>
      <c r="V884" s="94">
        <v>0.74856765869640629</v>
      </c>
      <c r="W884" s="94">
        <v>0.89782678690052109</v>
      </c>
      <c r="X884" s="94">
        <v>1.0455908971562304</v>
      </c>
      <c r="Y884" s="94">
        <v>1.194806125236501</v>
      </c>
      <c r="Z884" s="94">
        <v>1.3425699166382141</v>
      </c>
      <c r="AA884" s="94">
        <v>1.4917628583535678</v>
      </c>
      <c r="AB884" s="94">
        <v>1.6395284432028165</v>
      </c>
      <c r="AC884" s="94">
        <v>1.7887081093116681</v>
      </c>
      <c r="AE884" s="28">
        <v>0.877</v>
      </c>
      <c r="AF884" s="94">
        <f t="shared" si="222"/>
        <v>0.94859772708017964</v>
      </c>
      <c r="AG884" s="94">
        <f t="shared" si="208"/>
        <v>0.94869156730941728</v>
      </c>
      <c r="AH884" s="94">
        <f t="shared" si="209"/>
        <v>0.94867793546943546</v>
      </c>
      <c r="AI884" s="94">
        <f t="shared" si="210"/>
        <v>0.94873854705680993</v>
      </c>
      <c r="AJ884" s="94">
        <f t="shared" si="211"/>
        <v>0.94872288443390895</v>
      </c>
      <c r="AK884" s="94">
        <f t="shared" si="212"/>
        <v>0.94876696740432331</v>
      </c>
      <c r="AL884" s="94">
        <f t="shared" si="213"/>
        <v>0.94875163407610441</v>
      </c>
      <c r="AM884" s="94">
        <f t="shared" si="214"/>
        <v>0.94878601208006941</v>
      </c>
      <c r="AO884" s="28">
        <v>0.877</v>
      </c>
      <c r="AP884" s="94">
        <f t="shared" si="223"/>
        <v>0.28706412026494382</v>
      </c>
      <c r="AQ884" s="94">
        <f t="shared" si="215"/>
        <v>0.34310442336150032</v>
      </c>
      <c r="AR884" s="94">
        <f t="shared" si="216"/>
        <v>0.39977644879192431</v>
      </c>
      <c r="AS884" s="94">
        <f t="shared" si="217"/>
        <v>0.45578792149865094</v>
      </c>
      <c r="AT884" s="94">
        <f t="shared" si="218"/>
        <v>0.51245912886859069</v>
      </c>
      <c r="AU884" s="94">
        <f t="shared" si="219"/>
        <v>0.56845608230751921</v>
      </c>
      <c r="AV884" s="94">
        <f t="shared" si="220"/>
        <v>0.6251281136042679</v>
      </c>
      <c r="AW884" s="94">
        <f t="shared" si="221"/>
        <v>0.68111646736090925</v>
      </c>
      <c r="AY884" s="28">
        <v>0.877</v>
      </c>
      <c r="AZ884" s="34">
        <f>(((L884-VLOOKUP(AZ$6,Data!$N$4:$Y$11,Data!$W$1,FALSE)/1000)*VLOOKUP(AZ$6,Data!$N$4:$Y$11,Data!$P$1,FALSE)^1.5+VLOOKUP(AZ$6,Data!$N$4:$Y$11,Data!$W$1,FALSE)/1000*(Mannings_n_bot)^1.5)/L884)^0.67</f>
        <v>4.6047738075430257E-2</v>
      </c>
      <c r="BA884" s="34">
        <f>(((M884-VLOOKUP(BA$6,Data!$N$4:$Y$11,Data!$W$1,FALSE)/1000)*VLOOKUP(BA$6,Data!$N$4:$Y$11,Data!$P$1,FALSE)^1.5+VLOOKUP(BA$6,Data!$N$4:$Y$11,Data!$W$1,FALSE)/1000*(Mannings_n_bot)^1.5)/M884)^0.67</f>
        <v>4.5871565620537132E-2</v>
      </c>
      <c r="BB884" s="34">
        <f>(((N884-VLOOKUP(BB$6,Data!$N$4:$Y$11,Data!$W$1,FALSE)/1000)*VLOOKUP(BB$6,Data!$N$4:$Y$11,Data!$P$1,FALSE)^1.5+VLOOKUP(BB$6,Data!$N$4:$Y$11,Data!$W$1,FALSE)/1000*(Mannings_n_bot)^1.5)/N884)^0.67</f>
        <v>4.5653718982983295E-2</v>
      </c>
      <c r="BC884" s="34">
        <f>(((O884-VLOOKUP(BC$6,Data!$N$4:$Y$11,Data!$W$1,FALSE)/1000)*VLOOKUP(BC$6,Data!$N$4:$Y$11,Data!$P$1,FALSE)^1.5+VLOOKUP(BC$6,Data!$N$4:$Y$11,Data!$W$1,FALSE)/1000*(Mannings_n_bot)^1.5)/O884)^0.67</f>
        <v>4.5395227386698857E-2</v>
      </c>
      <c r="BD884" s="34">
        <f>(((P884-VLOOKUP(BD$6,Data!$N$4:$Y$11,Data!$W$1,FALSE)/1000)*VLOOKUP(BD$6,Data!$N$4:$Y$11,Data!$P$1,FALSE)^1.5+VLOOKUP(BD$6,Data!$N$4:$Y$11,Data!$W$1,FALSE)/1000*(Mannings_n_bot)^1.5)/P884)^0.67</f>
        <v>4.5112988014887945E-2</v>
      </c>
      <c r="BE884" s="34">
        <f>(((Q884-VLOOKUP(BE$6,Data!$N$4:$Y$11,Data!$W$1,FALSE)/1000)*VLOOKUP(BE$6,Data!$N$4:$Y$11,Data!$P$1,FALSE)^1.5+VLOOKUP(BE$6,Data!$N$4:$Y$11,Data!$W$1,FALSE)/1000*(Mannings_n_bot)^1.5)/Q884)^0.67</f>
        <v>4.4852448833219601E-2</v>
      </c>
      <c r="BF884" s="34">
        <f>(((R884-VLOOKUP(BF$6,Data!$N$4:$Y$11,Data!$W$1,FALSE)/1000)*VLOOKUP(BF$6,Data!$N$4:$Y$11,Data!$P$1,FALSE)^1.5+VLOOKUP(BF$6,Data!$N$4:$Y$11,Data!$W$1,FALSE)/1000*(Mannings_n_bot)^1.5)/R884)^0.67</f>
        <v>4.4683533838524518E-2</v>
      </c>
      <c r="BG884" s="34">
        <f>(((S884-VLOOKUP(BG$6,Data!$N$4:$Y$11,Data!$W$1,FALSE)/1000)*VLOOKUP(BG$6,Data!$N$4:$Y$11,Data!$P$1,FALSE)^1.5+VLOOKUP(BG$6,Data!$N$4:$Y$11,Data!$W$1,FALSE)/1000*(Mannings_n_bot)^1.5)/S884)^0.67</f>
        <v>4.453458750015498E-2</v>
      </c>
    </row>
    <row r="885" spans="1:59" x14ac:dyDescent="0.25">
      <c r="A885" s="28">
        <v>0.878</v>
      </c>
      <c r="B885" s="94">
        <v>0.92069741365677638</v>
      </c>
      <c r="C885" s="94">
        <v>1.3210988984610597</v>
      </c>
      <c r="D885" s="94">
        <v>1.7924039777751744</v>
      </c>
      <c r="E885" s="94">
        <v>2.3365879403623988</v>
      </c>
      <c r="F885" s="94">
        <v>2.9515456671964708</v>
      </c>
      <c r="G885" s="94">
        <v>3.6395106128086785</v>
      </c>
      <c r="H885" s="94">
        <v>4.3981206381531193</v>
      </c>
      <c r="I885" s="94">
        <v>5.2298659710742177</v>
      </c>
      <c r="K885" s="28">
        <v>0.878</v>
      </c>
      <c r="L885" s="94">
        <v>3.208463057641874</v>
      </c>
      <c r="M885" s="94">
        <v>3.8518369481499715</v>
      </c>
      <c r="N885" s="94">
        <v>4.4851564532194139</v>
      </c>
      <c r="O885" s="94">
        <v>5.1283555002575412</v>
      </c>
      <c r="P885" s="94">
        <v>5.761679588897934</v>
      </c>
      <c r="Q885" s="94">
        <v>6.4047890438086217</v>
      </c>
      <c r="R885" s="94">
        <v>7.0381236043115205</v>
      </c>
      <c r="S885" s="94">
        <v>7.6811793308093224</v>
      </c>
      <c r="U885" s="28">
        <v>0.878</v>
      </c>
      <c r="V885" s="94">
        <v>0.7457285795105224</v>
      </c>
      <c r="W885" s="94">
        <v>0.89441943181294714</v>
      </c>
      <c r="X885" s="94">
        <v>1.0416231307197903</v>
      </c>
      <c r="Y885" s="94">
        <v>1.1902702386058235</v>
      </c>
      <c r="Z885" s="94">
        <v>1.3374736167496999</v>
      </c>
      <c r="AA885" s="94">
        <v>1.4860985177692947</v>
      </c>
      <c r="AB885" s="94">
        <v>1.6333036812655839</v>
      </c>
      <c r="AC885" s="94">
        <v>1.781915354229338</v>
      </c>
      <c r="AE885" s="28">
        <v>0.878</v>
      </c>
      <c r="AF885" s="94">
        <f t="shared" si="222"/>
        <v>0.94921492079545167</v>
      </c>
      <c r="AG885" s="94">
        <f t="shared" si="208"/>
        <v>0.94930770516986573</v>
      </c>
      <c r="AH885" s="94">
        <f t="shared" si="209"/>
        <v>0.94929422669889763</v>
      </c>
      <c r="AI885" s="94">
        <f t="shared" si="210"/>
        <v>0.94935415638732368</v>
      </c>
      <c r="AJ885" s="94">
        <f t="shared" si="211"/>
        <v>0.94933866996643945</v>
      </c>
      <c r="AK885" s="94">
        <f t="shared" si="212"/>
        <v>0.94938225702344547</v>
      </c>
      <c r="AL885" s="94">
        <f t="shared" si="213"/>
        <v>0.94936709618363491</v>
      </c>
      <c r="AM885" s="94">
        <f t="shared" si="214"/>
        <v>0.94940108746771501</v>
      </c>
      <c r="AO885" s="28">
        <v>0.878</v>
      </c>
      <c r="AP885" s="94">
        <f t="shared" si="223"/>
        <v>0.28695901966640125</v>
      </c>
      <c r="AQ885" s="94">
        <f t="shared" si="215"/>
        <v>0.34297892570337912</v>
      </c>
      <c r="AR885" s="94">
        <f t="shared" si="216"/>
        <v>0.39963020163735857</v>
      </c>
      <c r="AS885" s="94">
        <f t="shared" si="217"/>
        <v>0.45562128839255733</v>
      </c>
      <c r="AT885" s="94">
        <f t="shared" si="218"/>
        <v>0.51227174674616505</v>
      </c>
      <c r="AU885" s="94">
        <f t="shared" si="219"/>
        <v>0.56824831979859181</v>
      </c>
      <c r="AV885" s="94">
        <f t="shared" si="220"/>
        <v>0.62489960185678639</v>
      </c>
      <c r="AW885" s="94">
        <f t="shared" si="221"/>
        <v>0.68086757851065249</v>
      </c>
      <c r="AY885" s="28">
        <v>0.878</v>
      </c>
      <c r="AZ885" s="34">
        <f>(((L885-VLOOKUP(AZ$6,Data!$N$4:$Y$11,Data!$W$1,FALSE)/1000)*VLOOKUP(AZ$6,Data!$N$4:$Y$11,Data!$P$1,FALSE)^1.5+VLOOKUP(AZ$6,Data!$N$4:$Y$11,Data!$W$1,FALSE)/1000*(Mannings_n_bot)^1.5)/L885)^0.67</f>
        <v>4.6034947947623465E-2</v>
      </c>
      <c r="BA885" s="34">
        <f>(((M885-VLOOKUP(BA$6,Data!$N$4:$Y$11,Data!$W$1,FALSE)/1000)*VLOOKUP(BA$6,Data!$N$4:$Y$11,Data!$P$1,FALSE)^1.5+VLOOKUP(BA$6,Data!$N$4:$Y$11,Data!$W$1,FALSE)/1000*(Mannings_n_bot)^1.5)/M885)^0.67</f>
        <v>4.5858528669824657E-2</v>
      </c>
      <c r="BB885" s="34">
        <f>(((N885-VLOOKUP(BB$6,Data!$N$4:$Y$11,Data!$W$1,FALSE)/1000)*VLOOKUP(BB$6,Data!$N$4:$Y$11,Data!$P$1,FALSE)^1.5+VLOOKUP(BB$6,Data!$N$4:$Y$11,Data!$W$1,FALSE)/1000*(Mannings_n_bot)^1.5)/N885)^0.67</f>
        <v>4.5640460215266118E-2</v>
      </c>
      <c r="BC885" s="34">
        <f>(((O885-VLOOKUP(BC$6,Data!$N$4:$Y$11,Data!$W$1,FALSE)/1000)*VLOOKUP(BC$6,Data!$N$4:$Y$11,Data!$P$1,FALSE)^1.5+VLOOKUP(BC$6,Data!$N$4:$Y$11,Data!$W$1,FALSE)/1000*(Mannings_n_bot)^1.5)/O885)^0.67</f>
        <v>4.5381652620591656E-2</v>
      </c>
      <c r="BD885" s="34">
        <f>(((P885-VLOOKUP(BD$6,Data!$N$4:$Y$11,Data!$W$1,FALSE)/1000)*VLOOKUP(BD$6,Data!$N$4:$Y$11,Data!$P$1,FALSE)^1.5+VLOOKUP(BD$6,Data!$N$4:$Y$11,Data!$W$1,FALSE)/1000*(Mannings_n_bot)^1.5)/P885)^0.67</f>
        <v>4.509912216998592E-2</v>
      </c>
      <c r="BE885" s="34">
        <f>(((Q885-VLOOKUP(BE$6,Data!$N$4:$Y$11,Data!$W$1,FALSE)/1000)*VLOOKUP(BE$6,Data!$N$4:$Y$11,Data!$P$1,FALSE)^1.5+VLOOKUP(BE$6,Data!$N$4:$Y$11,Data!$W$1,FALSE)/1000*(Mannings_n_bot)^1.5)/Q885)^0.67</f>
        <v>4.4838272026399971E-2</v>
      </c>
      <c r="BF885" s="34">
        <f>(((R885-VLOOKUP(BF$6,Data!$N$4:$Y$11,Data!$W$1,FALSE)/1000)*VLOOKUP(BF$6,Data!$N$4:$Y$11,Data!$P$1,FALSE)^1.5+VLOOKUP(BF$6,Data!$N$4:$Y$11,Data!$W$1,FALSE)/1000*(Mannings_n_bot)^1.5)/R885)^0.67</f>
        <v>4.4669185835499232E-2</v>
      </c>
      <c r="BG885" s="34">
        <f>(((S885-VLOOKUP(BG$6,Data!$N$4:$Y$11,Data!$W$1,FALSE)/1000)*VLOOKUP(BG$6,Data!$N$4:$Y$11,Data!$P$1,FALSE)^1.5+VLOOKUP(BG$6,Data!$N$4:$Y$11,Data!$W$1,FALSE)/1000*(Mannings_n_bot)^1.5)/S885)^0.67</f>
        <v>4.452005351066083E-2</v>
      </c>
    </row>
    <row r="886" spans="1:59" x14ac:dyDescent="0.25">
      <c r="A886" s="28">
        <v>0.879</v>
      </c>
      <c r="B886" s="94">
        <v>0.92129378433839293</v>
      </c>
      <c r="C886" s="94">
        <v>1.3219530748921016</v>
      </c>
      <c r="D886" s="94">
        <v>1.7935631889636603</v>
      </c>
      <c r="E886" s="94">
        <v>2.33809732490732</v>
      </c>
      <c r="F886" s="94">
        <v>2.9534528785570493</v>
      </c>
      <c r="G886" s="94">
        <v>3.6418603645194798</v>
      </c>
      <c r="H886" s="94">
        <v>4.4009610084572799</v>
      </c>
      <c r="I886" s="94">
        <v>5.2332412484921029</v>
      </c>
      <c r="K886" s="28">
        <v>0.879</v>
      </c>
      <c r="L886" s="94">
        <v>3.2117356413313694</v>
      </c>
      <c r="M886" s="94">
        <v>3.8557598707961769</v>
      </c>
      <c r="N886" s="94">
        <v>4.4897253811260569</v>
      </c>
      <c r="O886" s="94">
        <v>5.1335745643624051</v>
      </c>
      <c r="P886" s="94">
        <v>5.7675446537409423</v>
      </c>
      <c r="Q886" s="94">
        <v>6.4113041423707635</v>
      </c>
      <c r="R886" s="94">
        <v>7.0452847101555012</v>
      </c>
      <c r="S886" s="94">
        <v>7.6889904095228134</v>
      </c>
      <c r="U886" s="28">
        <v>0.879</v>
      </c>
      <c r="V886" s="94">
        <v>0.74287519340474983</v>
      </c>
      <c r="W886" s="94">
        <v>0.89099493625961479</v>
      </c>
      <c r="X886" s="94">
        <v>1.0376353995964205</v>
      </c>
      <c r="Y886" s="94">
        <v>1.1857115546699504</v>
      </c>
      <c r="Z886" s="94">
        <v>1.3323516953692829</v>
      </c>
      <c r="AA886" s="94">
        <v>1.4804057235416757</v>
      </c>
      <c r="AB886" s="94">
        <v>1.6270476414762081</v>
      </c>
      <c r="AC886" s="94">
        <v>1.7750884894197396</v>
      </c>
      <c r="AE886" s="28">
        <v>0.879</v>
      </c>
      <c r="AF886" s="94">
        <f t="shared" si="222"/>
        <v>0.94982976334949665</v>
      </c>
      <c r="AG886" s="94">
        <f t="shared" si="208"/>
        <v>0.94992149439375129</v>
      </c>
      <c r="AH886" s="94">
        <f t="shared" si="209"/>
        <v>0.94990816892531493</v>
      </c>
      <c r="AI886" s="94">
        <f t="shared" si="210"/>
        <v>0.94996741834359544</v>
      </c>
      <c r="AJ886" s="94">
        <f t="shared" si="211"/>
        <v>0.94995210770400162</v>
      </c>
      <c r="AK886" s="94">
        <f t="shared" si="212"/>
        <v>0.94999520003144067</v>
      </c>
      <c r="AL886" s="94">
        <f t="shared" si="213"/>
        <v>0.9499802112683724</v>
      </c>
      <c r="AM886" s="94">
        <f t="shared" si="214"/>
        <v>0.9500138167553811</v>
      </c>
      <c r="AO886" s="28">
        <v>0.879</v>
      </c>
      <c r="AP886" s="94">
        <f t="shared" si="223"/>
        <v>0.28685230891434343</v>
      </c>
      <c r="AQ886" s="94">
        <f t="shared" si="215"/>
        <v>0.34285150507029138</v>
      </c>
      <c r="AR886" s="94">
        <f t="shared" si="216"/>
        <v>0.39948171362628443</v>
      </c>
      <c r="AS886" s="94">
        <f t="shared" si="217"/>
        <v>0.45545210176521783</v>
      </c>
      <c r="AT886" s="94">
        <f t="shared" si="218"/>
        <v>0.51208149322977192</v>
      </c>
      <c r="AU886" s="94">
        <f t="shared" si="219"/>
        <v>0.56803737330932447</v>
      </c>
      <c r="AV886" s="94">
        <f t="shared" si="220"/>
        <v>0.62466758825423585</v>
      </c>
      <c r="AW886" s="94">
        <f t="shared" si="221"/>
        <v>0.68061487526512376</v>
      </c>
      <c r="AY886" s="28">
        <v>0.879</v>
      </c>
      <c r="AZ886" s="34">
        <f>(((L886-VLOOKUP(AZ$6,Data!$N$4:$Y$11,Data!$W$1,FALSE)/1000)*VLOOKUP(AZ$6,Data!$N$4:$Y$11,Data!$P$1,FALSE)^1.5+VLOOKUP(AZ$6,Data!$N$4:$Y$11,Data!$W$1,FALSE)/1000*(Mannings_n_bot)^1.5)/L886)^0.67</f>
        <v>4.6022133269569936E-2</v>
      </c>
      <c r="BA886" s="34">
        <f>(((M886-VLOOKUP(BA$6,Data!$N$4:$Y$11,Data!$W$1,FALSE)/1000)*VLOOKUP(BA$6,Data!$N$4:$Y$11,Data!$P$1,FALSE)^1.5+VLOOKUP(BA$6,Data!$N$4:$Y$11,Data!$W$1,FALSE)/1000*(Mannings_n_bot)^1.5)/M886)^0.67</f>
        <v>4.58454665817545E-2</v>
      </c>
      <c r="BB886" s="34">
        <f>(((N886-VLOOKUP(BB$6,Data!$N$4:$Y$11,Data!$W$1,FALSE)/1000)*VLOOKUP(BB$6,Data!$N$4:$Y$11,Data!$P$1,FALSE)^1.5+VLOOKUP(BB$6,Data!$N$4:$Y$11,Data!$W$1,FALSE)/1000*(Mannings_n_bot)^1.5)/N886)^0.67</f>
        <v>4.5627175852387854E-2</v>
      </c>
      <c r="BC886" s="34">
        <f>(((O886-VLOOKUP(BC$6,Data!$N$4:$Y$11,Data!$W$1,FALSE)/1000)*VLOOKUP(BC$6,Data!$N$4:$Y$11,Data!$P$1,FALSE)^1.5+VLOOKUP(BC$6,Data!$N$4:$Y$11,Data!$W$1,FALSE)/1000*(Mannings_n_bot)^1.5)/O886)^0.67</f>
        <v>4.5368051543086978E-2</v>
      </c>
      <c r="BD886" s="34">
        <f>(((P886-VLOOKUP(BD$6,Data!$N$4:$Y$11,Data!$W$1,FALSE)/1000)*VLOOKUP(BD$6,Data!$N$4:$Y$11,Data!$P$1,FALSE)^1.5+VLOOKUP(BD$6,Data!$N$4:$Y$11,Data!$W$1,FALSE)/1000*(Mannings_n_bot)^1.5)/P886)^0.67</f>
        <v>4.5085229405246743E-2</v>
      </c>
      <c r="BE886" s="34">
        <f>(((Q886-VLOOKUP(BE$6,Data!$N$4:$Y$11,Data!$W$1,FALSE)/1000)*VLOOKUP(BE$6,Data!$N$4:$Y$11,Data!$P$1,FALSE)^1.5+VLOOKUP(BE$6,Data!$N$4:$Y$11,Data!$W$1,FALSE)/1000*(Mannings_n_bot)^1.5)/Q886)^0.67</f>
        <v>4.4824067598094222E-2</v>
      </c>
      <c r="BF886" s="34">
        <f>(((R886-VLOOKUP(BF$6,Data!$N$4:$Y$11,Data!$W$1,FALSE)/1000)*VLOOKUP(BF$6,Data!$N$4:$Y$11,Data!$P$1,FALSE)^1.5+VLOOKUP(BF$6,Data!$N$4:$Y$11,Data!$W$1,FALSE)/1000*(Mannings_n_bot)^1.5)/R886)^0.67</f>
        <v>4.4654809854762376E-2</v>
      </c>
      <c r="BG886" s="34">
        <f>(((S886-VLOOKUP(BG$6,Data!$N$4:$Y$11,Data!$W$1,FALSE)/1000)*VLOOKUP(BG$6,Data!$N$4:$Y$11,Data!$P$1,FALSE)^1.5+VLOOKUP(BG$6,Data!$N$4:$Y$11,Data!$W$1,FALSE)/1000*(Mannings_n_bot)^1.5)/S886)^0.67</f>
        <v>4.4505491113592636E-2</v>
      </c>
    </row>
    <row r="887" spans="1:59" x14ac:dyDescent="0.25">
      <c r="A887" s="28">
        <v>0.88</v>
      </c>
      <c r="B887" s="94">
        <v>0.92188786296586656</v>
      </c>
      <c r="C887" s="94">
        <v>1.3228039663606357</v>
      </c>
      <c r="D887" s="94">
        <v>1.7947179425072379</v>
      </c>
      <c r="E887" s="94">
        <v>2.3396009028702012</v>
      </c>
      <c r="F887" s="94">
        <v>2.9553527536781439</v>
      </c>
      <c r="G887" s="94">
        <v>3.6442010750277181</v>
      </c>
      <c r="H887" s="94">
        <v>4.403790450927386</v>
      </c>
      <c r="I887" s="94">
        <v>5.236603537087996</v>
      </c>
      <c r="K887" s="28">
        <v>0.88</v>
      </c>
      <c r="L887" s="94">
        <v>3.2150208512653231</v>
      </c>
      <c r="M887" s="94">
        <v>3.8596979384145862</v>
      </c>
      <c r="N887" s="94">
        <v>4.4943119463675361</v>
      </c>
      <c r="O887" s="94">
        <v>5.1388137837889465</v>
      </c>
      <c r="P887" s="94">
        <v>5.7734323662655278</v>
      </c>
      <c r="Q887" s="94">
        <v>6.4178444062248383</v>
      </c>
      <c r="R887" s="94">
        <v>7.052473473683083</v>
      </c>
      <c r="S887" s="94">
        <v>7.6968316633058427</v>
      </c>
      <c r="U887" s="28">
        <v>0.88</v>
      </c>
      <c r="V887" s="94">
        <v>0.74000733488142645</v>
      </c>
      <c r="W887" s="94">
        <v>0.88755310183850811</v>
      </c>
      <c r="X887" s="94">
        <v>1.0336274727150736</v>
      </c>
      <c r="Y887" s="94">
        <v>1.1811298094637444</v>
      </c>
      <c r="Z887" s="94">
        <v>1.3272038558629866</v>
      </c>
      <c r="AA887" s="94">
        <v>1.4746841461478359</v>
      </c>
      <c r="AB887" s="94">
        <v>1.6207599616426269</v>
      </c>
      <c r="AC887" s="94">
        <v>1.7682271198049948</v>
      </c>
      <c r="AE887" s="28">
        <v>0.88</v>
      </c>
      <c r="AF887" s="94">
        <f t="shared" si="222"/>
        <v>0.9504422428557483</v>
      </c>
      <c r="AG887" s="94">
        <f t="shared" si="208"/>
        <v>0.95053292312802984</v>
      </c>
      <c r="AH887" s="94">
        <f t="shared" si="209"/>
        <v>0.95051975029077196</v>
      </c>
      <c r="AI887" s="94">
        <f t="shared" si="210"/>
        <v>0.95057832108937113</v>
      </c>
      <c r="AJ887" s="94">
        <f t="shared" si="211"/>
        <v>0.95056318580474319</v>
      </c>
      <c r="AK887" s="94">
        <f t="shared" si="212"/>
        <v>0.95060578460221479</v>
      </c>
      <c r="AL887" s="94">
        <f t="shared" si="213"/>
        <v>0.95059096749874072</v>
      </c>
      <c r="AM887" s="94">
        <f t="shared" si="214"/>
        <v>0.95062418812378258</v>
      </c>
      <c r="AO887" s="28">
        <v>0.88</v>
      </c>
      <c r="AP887" s="94">
        <f t="shared" si="223"/>
        <v>0.28674397635805154</v>
      </c>
      <c r="AQ887" s="94">
        <f t="shared" si="215"/>
        <v>0.3427221475533373</v>
      </c>
      <c r="AR887" s="94">
        <f t="shared" si="216"/>
        <v>0.39933096854965605</v>
      </c>
      <c r="AS887" s="94">
        <f t="shared" si="217"/>
        <v>0.45528034315054872</v>
      </c>
      <c r="AT887" s="94">
        <f t="shared" si="218"/>
        <v>0.51188834755325574</v>
      </c>
      <c r="AU887" s="94">
        <f t="shared" si="219"/>
        <v>0.56782321981709472</v>
      </c>
      <c r="AV887" s="94">
        <f t="shared" si="220"/>
        <v>0.6244320474739129</v>
      </c>
      <c r="AW887" s="94">
        <f t="shared" si="221"/>
        <v>0.68035833004548762</v>
      </c>
      <c r="AY887" s="28">
        <v>0.88</v>
      </c>
      <c r="AZ887" s="34">
        <f>(((L887-VLOOKUP(AZ$6,Data!$N$4:$Y$11,Data!$W$1,FALSE)/1000)*VLOOKUP(AZ$6,Data!$N$4:$Y$11,Data!$P$1,FALSE)^1.5+VLOOKUP(AZ$6,Data!$N$4:$Y$11,Data!$W$1,FALSE)/1000*(Mannings_n_bot)^1.5)/L887)^0.67</f>
        <v>4.6009293626993346E-2</v>
      </c>
      <c r="BA887" s="34">
        <f>(((M887-VLOOKUP(BA$6,Data!$N$4:$Y$11,Data!$W$1,FALSE)/1000)*VLOOKUP(BA$6,Data!$N$4:$Y$11,Data!$P$1,FALSE)^1.5+VLOOKUP(BA$6,Data!$N$4:$Y$11,Data!$W$1,FALSE)/1000*(Mannings_n_bot)^1.5)/M887)^0.67</f>
        <v>4.5832378933521947E-2</v>
      </c>
      <c r="BB887" s="34">
        <f>(((N887-VLOOKUP(BB$6,Data!$N$4:$Y$11,Data!$W$1,FALSE)/1000)*VLOOKUP(BB$6,Data!$N$4:$Y$11,Data!$P$1,FALSE)^1.5+VLOOKUP(BB$6,Data!$N$4:$Y$11,Data!$W$1,FALSE)/1000*(Mannings_n_bot)^1.5)/N887)^0.67</f>
        <v>4.5613865464120711E-2</v>
      </c>
      <c r="BC887" s="34">
        <f>(((O887-VLOOKUP(BC$6,Data!$N$4:$Y$11,Data!$W$1,FALSE)/1000)*VLOOKUP(BC$6,Data!$N$4:$Y$11,Data!$P$1,FALSE)^1.5+VLOOKUP(BC$6,Data!$N$4:$Y$11,Data!$W$1,FALSE)/1000*(Mannings_n_bot)^1.5)/O887)^0.67</f>
        <v>4.5354423713143029E-2</v>
      </c>
      <c r="BD887" s="34">
        <f>(((P887-VLOOKUP(BD$6,Data!$N$4:$Y$11,Data!$W$1,FALSE)/1000)*VLOOKUP(BD$6,Data!$N$4:$Y$11,Data!$P$1,FALSE)^1.5+VLOOKUP(BD$6,Data!$N$4:$Y$11,Data!$W$1,FALSE)/1000*(Mannings_n_bot)^1.5)/P887)^0.67</f>
        <v>4.5071309269838961E-2</v>
      </c>
      <c r="BE887" s="34">
        <f>(((Q887-VLOOKUP(BE$6,Data!$N$4:$Y$11,Data!$W$1,FALSE)/1000)*VLOOKUP(BE$6,Data!$N$4:$Y$11,Data!$P$1,FALSE)^1.5+VLOOKUP(BE$6,Data!$N$4:$Y$11,Data!$W$1,FALSE)/1000*(Mannings_n_bot)^1.5)/Q887)^0.67</f>
        <v>4.4809835086814943E-2</v>
      </c>
      <c r="BF887" s="34">
        <f>(((R887-VLOOKUP(BF$6,Data!$N$4:$Y$11,Data!$W$1,FALSE)/1000)*VLOOKUP(BF$6,Data!$N$4:$Y$11,Data!$P$1,FALSE)^1.5+VLOOKUP(BF$6,Data!$N$4:$Y$11,Data!$W$1,FALSE)/1000*(Mannings_n_bot)^1.5)/R887)^0.67</f>
        <v>4.4640405429062356E-2</v>
      </c>
      <c r="BG887" s="34">
        <f>(((S887-VLOOKUP(BG$6,Data!$N$4:$Y$11,Data!$W$1,FALSE)/1000)*VLOOKUP(BG$6,Data!$N$4:$Y$11,Data!$P$1,FALSE)^1.5+VLOOKUP(BG$6,Data!$N$4:$Y$11,Data!$W$1,FALSE)/1000*(Mannings_n_bot)^1.5)/S887)^0.67</f>
        <v>4.4490899835277681E-2</v>
      </c>
    </row>
    <row r="888" spans="1:59" x14ac:dyDescent="0.25">
      <c r="A888" s="28">
        <v>0.88100000000000001</v>
      </c>
      <c r="B888" s="94">
        <v>0.92247963787577425</v>
      </c>
      <c r="C888" s="94">
        <v>1.3236515561796462</v>
      </c>
      <c r="D888" s="94">
        <v>1.7958682157561583</v>
      </c>
      <c r="E888" s="94">
        <v>2.3410986447803586</v>
      </c>
      <c r="F888" s="94">
        <v>2.9572452553146236</v>
      </c>
      <c r="G888" s="94">
        <v>3.6465326984699917</v>
      </c>
      <c r="H888" s="94">
        <v>4.406608910113885</v>
      </c>
      <c r="I888" s="94">
        <v>5.2399527709967382</v>
      </c>
      <c r="K888" s="28">
        <v>0.88100000000000001</v>
      </c>
      <c r="L888" s="94">
        <v>3.2183188502509807</v>
      </c>
      <c r="M888" s="94">
        <v>3.8636513462300073</v>
      </c>
      <c r="N888" s="94">
        <v>4.498916376306342</v>
      </c>
      <c r="O888" s="94">
        <v>5.144073418307487</v>
      </c>
      <c r="P888" s="94">
        <v>5.7793430183795591</v>
      </c>
      <c r="Q888" s="94">
        <v>6.4244101596816172</v>
      </c>
      <c r="R888" s="94">
        <v>7.059690251342948</v>
      </c>
      <c r="S888" s="94">
        <v>7.7047034810070549</v>
      </c>
      <c r="U888" s="28">
        <v>0.88100000000000001</v>
      </c>
      <c r="V888" s="94">
        <v>0.73712483502136705</v>
      </c>
      <c r="W888" s="94">
        <v>0.88409372604562542</v>
      </c>
      <c r="X888" s="94">
        <v>1.029599114227318</v>
      </c>
      <c r="Y888" s="94">
        <v>1.1765247335644307</v>
      </c>
      <c r="Z888" s="94">
        <v>1.3220297954637985</v>
      </c>
      <c r="AA888" s="94">
        <v>1.468933449251723</v>
      </c>
      <c r="AB888" s="94">
        <v>1.6144402720841828</v>
      </c>
      <c r="AC888" s="94">
        <v>1.7613308421385614</v>
      </c>
      <c r="AE888" s="28">
        <v>0.88100000000000001</v>
      </c>
      <c r="AF888" s="94">
        <f t="shared" si="222"/>
        <v>0.95105234728952281</v>
      </c>
      <c r="AG888" s="94">
        <f t="shared" si="208"/>
        <v>0.95114197938184064</v>
      </c>
      <c r="AH888" s="94">
        <f t="shared" si="209"/>
        <v>0.95112895879949311</v>
      </c>
      <c r="AI888" s="94">
        <f t="shared" si="210"/>
        <v>0.951186852650731</v>
      </c>
      <c r="AJ888" s="94">
        <f t="shared" si="211"/>
        <v>0.95117189228909571</v>
      </c>
      <c r="AK888" s="94">
        <f t="shared" si="212"/>
        <v>0.95121399877209911</v>
      </c>
      <c r="AL888" s="94">
        <f t="shared" si="213"/>
        <v>0.95119935290554081</v>
      </c>
      <c r="AM888" s="94">
        <f t="shared" si="214"/>
        <v>0.9512321896161211</v>
      </c>
      <c r="AO888" s="28">
        <v>0.88100000000000001</v>
      </c>
      <c r="AP888" s="94">
        <f t="shared" si="223"/>
        <v>0.28663401011488798</v>
      </c>
      <c r="AQ888" s="94">
        <f t="shared" si="215"/>
        <v>0.34259083896667103</v>
      </c>
      <c r="AR888" s="94">
        <f t="shared" si="216"/>
        <v>0.39917794987569544</v>
      </c>
      <c r="AS888" s="94">
        <f t="shared" si="217"/>
        <v>0.45510599371473032</v>
      </c>
      <c r="AT888" s="94">
        <f t="shared" si="218"/>
        <v>0.51169228853694004</v>
      </c>
      <c r="AU888" s="94">
        <f t="shared" si="219"/>
        <v>0.56760583584076574</v>
      </c>
      <c r="AV888" s="94">
        <f t="shared" si="220"/>
        <v>0.62419295368881467</v>
      </c>
      <c r="AW888" s="94">
        <f t="shared" si="221"/>
        <v>0.68009791472362313</v>
      </c>
      <c r="AY888" s="28">
        <v>0.88100000000000001</v>
      </c>
      <c r="AZ888" s="34">
        <f>(((L888-VLOOKUP(AZ$6,Data!$N$4:$Y$11,Data!$W$1,FALSE)/1000)*VLOOKUP(AZ$6,Data!$N$4:$Y$11,Data!$P$1,FALSE)^1.5+VLOOKUP(AZ$6,Data!$N$4:$Y$11,Data!$W$1,FALSE)/1000*(Mannings_n_bot)^1.5)/L888)^0.67</f>
        <v>4.5996428597095455E-2</v>
      </c>
      <c r="BA888" s="34">
        <f>(((M888-VLOOKUP(BA$6,Data!$N$4:$Y$11,Data!$W$1,FALSE)/1000)*VLOOKUP(BA$6,Data!$N$4:$Y$11,Data!$P$1,FALSE)^1.5+VLOOKUP(BA$6,Data!$N$4:$Y$11,Data!$W$1,FALSE)/1000*(Mannings_n_bot)^1.5)/M888)^0.67</f>
        <v>4.5819265293621493E-2</v>
      </c>
      <c r="BB888" s="34">
        <f>(((N888-VLOOKUP(BB$6,Data!$N$4:$Y$11,Data!$W$1,FALSE)/1000)*VLOOKUP(BB$6,Data!$N$4:$Y$11,Data!$P$1,FALSE)^1.5+VLOOKUP(BB$6,Data!$N$4:$Y$11,Data!$W$1,FALSE)/1000*(Mannings_n_bot)^1.5)/N888)^0.67</f>
        <v>4.5600528611383022E-2</v>
      </c>
      <c r="BC888" s="34">
        <f>(((O888-VLOOKUP(BC$6,Data!$N$4:$Y$11,Data!$W$1,FALSE)/1000)*VLOOKUP(BC$6,Data!$N$4:$Y$11,Data!$P$1,FALSE)^1.5+VLOOKUP(BC$6,Data!$N$4:$Y$11,Data!$W$1,FALSE)/1000*(Mannings_n_bot)^1.5)/O888)^0.67</f>
        <v>4.5340768680638577E-2</v>
      </c>
      <c r="BD888" s="34">
        <f>(((P888-VLOOKUP(BD$6,Data!$N$4:$Y$11,Data!$W$1,FALSE)/1000)*VLOOKUP(BD$6,Data!$N$4:$Y$11,Data!$P$1,FALSE)^1.5+VLOOKUP(BD$6,Data!$N$4:$Y$11,Data!$W$1,FALSE)/1000*(Mannings_n_bot)^1.5)/P888)^0.67</f>
        <v>4.5057361303649755E-2</v>
      </c>
      <c r="BE888" s="34">
        <f>(((Q888-VLOOKUP(BE$6,Data!$N$4:$Y$11,Data!$W$1,FALSE)/1000)*VLOOKUP(BE$6,Data!$N$4:$Y$11,Data!$P$1,FALSE)^1.5+VLOOKUP(BE$6,Data!$N$4:$Y$11,Data!$W$1,FALSE)/1000*(Mannings_n_bot)^1.5)/Q888)^0.67</f>
        <v>4.479557402157168E-2</v>
      </c>
      <c r="BF888" s="34">
        <f>(((R888-VLOOKUP(BF$6,Data!$N$4:$Y$11,Data!$W$1,FALSE)/1000)*VLOOKUP(BF$6,Data!$N$4:$Y$11,Data!$P$1,FALSE)^1.5+VLOOKUP(BF$6,Data!$N$4:$Y$11,Data!$W$1,FALSE)/1000*(Mannings_n_bot)^1.5)/R888)^0.67</f>
        <v>4.4625972081525682E-2</v>
      </c>
      <c r="BG888" s="34">
        <f>(((S888-VLOOKUP(BG$6,Data!$N$4:$Y$11,Data!$W$1,FALSE)/1000)*VLOOKUP(BG$6,Data!$N$4:$Y$11,Data!$P$1,FALSE)^1.5+VLOOKUP(BG$6,Data!$N$4:$Y$11,Data!$W$1,FALSE)/1000*(Mannings_n_bot)^1.5)/S888)^0.67</f>
        <v>4.4476279192287575E-2</v>
      </c>
    </row>
    <row r="889" spans="1:59" x14ac:dyDescent="0.25">
      <c r="A889" s="28">
        <v>0.88200000000000001</v>
      </c>
      <c r="B889" s="94">
        <v>0.92306909726794151</v>
      </c>
      <c r="C889" s="94">
        <v>1.3244958274663436</v>
      </c>
      <c r="D889" s="94">
        <v>1.797013985794969</v>
      </c>
      <c r="E889" s="94">
        <v>2.3425905208212474</v>
      </c>
      <c r="F889" s="94">
        <v>2.9591303457843035</v>
      </c>
      <c r="G889" s="94">
        <v>3.6488551884445561</v>
      </c>
      <c r="H889" s="94">
        <v>4.4094163299164189</v>
      </c>
      <c r="I889" s="94">
        <v>5.2432888835799503</v>
      </c>
      <c r="K889" s="28">
        <v>0.88200000000000001</v>
      </c>
      <c r="L889" s="94">
        <v>3.2216298045317608</v>
      </c>
      <c r="M889" s="94">
        <v>3.8676202935876227</v>
      </c>
      <c r="N889" s="94">
        <v>4.5035389031036379</v>
      </c>
      <c r="O889" s="94">
        <v>5.149353733171016</v>
      </c>
      <c r="P889" s="94">
        <v>5.7852769081518582</v>
      </c>
      <c r="Q889" s="94">
        <v>6.4310017338967143</v>
      </c>
      <c r="R889" s="94">
        <v>7.0669354071069028</v>
      </c>
      <c r="S889" s="94">
        <v>7.7126062596820626</v>
      </c>
      <c r="U889" s="28">
        <v>0.88200000000000001</v>
      </c>
      <c r="V889" s="94">
        <v>0.73422752138356118</v>
      </c>
      <c r="W889" s="94">
        <v>0.88061660215471615</v>
      </c>
      <c r="X889" s="94">
        <v>1.0255500833672662</v>
      </c>
      <c r="Y889" s="94">
        <v>1.1718960519315738</v>
      </c>
      <c r="Z889" s="94">
        <v>1.3168292050918475</v>
      </c>
      <c r="AA889" s="94">
        <v>1.4631532895043231</v>
      </c>
      <c r="AB889" s="94">
        <v>1.608088195412064</v>
      </c>
      <c r="AC889" s="94">
        <v>1.7543992447656904</v>
      </c>
      <c r="AE889" s="28">
        <v>0.88200000000000001</v>
      </c>
      <c r="AF889" s="94">
        <f t="shared" si="222"/>
        <v>0.9516600644851495</v>
      </c>
      <c r="AG889" s="94">
        <f t="shared" si="208"/>
        <v>0.95174865102364514</v>
      </c>
      <c r="AH889" s="94">
        <f t="shared" si="209"/>
        <v>0.95173578231498068</v>
      </c>
      <c r="AI889" s="94">
        <f t="shared" si="210"/>
        <v>0.95179300091323238</v>
      </c>
      <c r="AJ889" s="94">
        <f t="shared" si="211"/>
        <v>0.95177821503691618</v>
      </c>
      <c r="AK889" s="94">
        <f t="shared" si="212"/>
        <v>0.95181983043699558</v>
      </c>
      <c r="AL889" s="94">
        <f t="shared" si="213"/>
        <v>0.95180535537909261</v>
      </c>
      <c r="AM889" s="94">
        <f t="shared" si="214"/>
        <v>0.95183780913523197</v>
      </c>
      <c r="AO889" s="28">
        <v>0.88200000000000001</v>
      </c>
      <c r="AP889" s="94">
        <f t="shared" si="223"/>
        <v>0.28652239806370383</v>
      </c>
      <c r="AQ889" s="94">
        <f t="shared" si="215"/>
        <v>0.3424575648396278</v>
      </c>
      <c r="AR889" s="94">
        <f t="shared" si="216"/>
        <v>0.39902264074071775</v>
      </c>
      <c r="AS889" s="94">
        <f t="shared" si="217"/>
        <v>0.45492903424575187</v>
      </c>
      <c r="AT889" s="94">
        <f t="shared" si="218"/>
        <v>0.51149329457587112</v>
      </c>
      <c r="AU889" s="94">
        <f t="shared" si="219"/>
        <v>0.56738519742765148</v>
      </c>
      <c r="AV889" s="94">
        <f t="shared" si="220"/>
        <v>0.62395028055330248</v>
      </c>
      <c r="AW889" s="94">
        <f t="shared" si="221"/>
        <v>0.67983360060650821</v>
      </c>
      <c r="AY889" s="28">
        <v>0.88200000000000001</v>
      </c>
      <c r="AZ889" s="34">
        <f>(((L889-VLOOKUP(AZ$6,Data!$N$4:$Y$11,Data!$W$1,FALSE)/1000)*VLOOKUP(AZ$6,Data!$N$4:$Y$11,Data!$P$1,FALSE)^1.5+VLOOKUP(AZ$6,Data!$N$4:$Y$11,Data!$W$1,FALSE)/1000*(Mannings_n_bot)^1.5)/L889)^0.67</f>
        <v>4.5983537748302446E-2</v>
      </c>
      <c r="BA889" s="34">
        <f>(((M889-VLOOKUP(BA$6,Data!$N$4:$Y$11,Data!$W$1,FALSE)/1000)*VLOOKUP(BA$6,Data!$N$4:$Y$11,Data!$P$1,FALSE)^1.5+VLOOKUP(BA$6,Data!$N$4:$Y$11,Data!$W$1,FALSE)/1000*(Mannings_n_bot)^1.5)/M889)^0.67</f>
        <v>4.58061252215878E-2</v>
      </c>
      <c r="BB889" s="34">
        <f>(((N889-VLOOKUP(BB$6,Data!$N$4:$Y$11,Data!$W$1,FALSE)/1000)*VLOOKUP(BB$6,Data!$N$4:$Y$11,Data!$P$1,FALSE)^1.5+VLOOKUP(BB$6,Data!$N$4:$Y$11,Data!$W$1,FALSE)/1000*(Mannings_n_bot)^1.5)/N889)^0.67</f>
        <v>4.5587164845975588E-2</v>
      </c>
      <c r="BC889" s="34">
        <f>(((O889-VLOOKUP(BC$6,Data!$N$4:$Y$11,Data!$W$1,FALSE)/1000)*VLOOKUP(BC$6,Data!$N$4:$Y$11,Data!$P$1,FALSE)^1.5+VLOOKUP(BC$6,Data!$N$4:$Y$11,Data!$W$1,FALSE)/1000*(Mannings_n_bot)^1.5)/O889)^0.67</f>
        <v>4.532708598610298E-2</v>
      </c>
      <c r="BD889" s="34">
        <f>(((P889-VLOOKUP(BD$6,Data!$N$4:$Y$11,Data!$W$1,FALSE)/1000)*VLOOKUP(BD$6,Data!$N$4:$Y$11,Data!$P$1,FALSE)^1.5+VLOOKUP(BD$6,Data!$N$4:$Y$11,Data!$W$1,FALSE)/1000*(Mannings_n_bot)^1.5)/P889)^0.67</f>
        <v>4.5043385037008887E-2</v>
      </c>
      <c r="BE889" s="34">
        <f>(((Q889-VLOOKUP(BE$6,Data!$N$4:$Y$11,Data!$W$1,FALSE)/1000)*VLOOKUP(BE$6,Data!$N$4:$Y$11,Data!$P$1,FALSE)^1.5+VLOOKUP(BE$6,Data!$N$4:$Y$11,Data!$W$1,FALSE)/1000*(Mannings_n_bot)^1.5)/Q889)^0.67</f>
        <v>4.4781283921588123E-2</v>
      </c>
      <c r="BF889" s="34">
        <f>(((R889-VLOOKUP(BF$6,Data!$N$4:$Y$11,Data!$W$1,FALSE)/1000)*VLOOKUP(BF$6,Data!$N$4:$Y$11,Data!$P$1,FALSE)^1.5+VLOOKUP(BF$6,Data!$N$4:$Y$11,Data!$W$1,FALSE)/1000*(Mannings_n_bot)^1.5)/R889)^0.67</f>
        <v>4.4611509325370648E-2</v>
      </c>
      <c r="BG889" s="34">
        <f>(((S889-VLOOKUP(BG$6,Data!$N$4:$Y$11,Data!$W$1,FALSE)/1000)*VLOOKUP(BG$6,Data!$N$4:$Y$11,Data!$P$1,FALSE)^1.5+VLOOKUP(BG$6,Data!$N$4:$Y$11,Data!$W$1,FALSE)/1000*(Mannings_n_bot)^1.5)/S889)^0.67</f>
        <v>4.4461628691147705E-2</v>
      </c>
    </row>
    <row r="890" spans="1:59" x14ac:dyDescent="0.25">
      <c r="A890" s="28">
        <v>0.88300000000000001</v>
      </c>
      <c r="B890" s="94">
        <v>0.92365622920258161</v>
      </c>
      <c r="C890" s="94">
        <v>1.3253367631380655</v>
      </c>
      <c r="D890" s="94">
        <v>1.7981552294369481</v>
      </c>
      <c r="E890" s="94">
        <v>2.3440765008232169</v>
      </c>
      <c r="F890" s="94">
        <v>2.9610079869587906</v>
      </c>
      <c r="G890" s="94">
        <v>3.6511684980000432</v>
      </c>
      <c r="H890" s="94">
        <v>4.4122126535702009</v>
      </c>
      <c r="I890" s="94">
        <v>5.2466118074098267</v>
      </c>
      <c r="K890" s="28">
        <v>0.88300000000000001</v>
      </c>
      <c r="L890" s="94">
        <v>3.224953883889591</v>
      </c>
      <c r="M890" s="94">
        <v>3.8716049840756876</v>
      </c>
      <c r="N890" s="94">
        <v>4.5081797638621461</v>
      </c>
      <c r="O890" s="94">
        <v>5.1546549992784376</v>
      </c>
      <c r="P890" s="94">
        <v>5.7912343399956567</v>
      </c>
      <c r="Q890" s="94">
        <v>6.4376194670744002</v>
      </c>
      <c r="R890" s="94">
        <v>7.0742093126939185</v>
      </c>
      <c r="S890" s="94">
        <v>7.7205404048378146</v>
      </c>
      <c r="U890" s="28">
        <v>0.88300000000000001</v>
      </c>
      <c r="V890" s="94">
        <v>0.7313152179010215</v>
      </c>
      <c r="W890" s="94">
        <v>0.87712151909242198</v>
      </c>
      <c r="X890" s="94">
        <v>1.0214801343061632</v>
      </c>
      <c r="Y890" s="94">
        <v>1.1672434837409589</v>
      </c>
      <c r="Z890" s="94">
        <v>1.3116017691677213</v>
      </c>
      <c r="AA890" s="94">
        <v>1.4573433163362863</v>
      </c>
      <c r="AB890" s="94">
        <v>1.6017033463013473</v>
      </c>
      <c r="AC890" s="94">
        <v>1.7474319073748055</v>
      </c>
      <c r="AE890" s="28">
        <v>0.88300000000000001</v>
      </c>
      <c r="AF890" s="94">
        <f t="shared" si="222"/>
        <v>0.9522653821330207</v>
      </c>
      <c r="AG890" s="94">
        <f t="shared" si="208"/>
        <v>0.95235292577828135</v>
      </c>
      <c r="AH890" s="94">
        <f t="shared" si="209"/>
        <v>0.95234020855706725</v>
      </c>
      <c r="AI890" s="94">
        <f t="shared" si="210"/>
        <v>0.95239675361896603</v>
      </c>
      <c r="AJ890" s="94">
        <f t="shared" si="211"/>
        <v>0.95238214178454295</v>
      </c>
      <c r="AK890" s="94">
        <f t="shared" si="212"/>
        <v>0.9524232673494345</v>
      </c>
      <c r="AL890" s="94">
        <f t="shared" si="213"/>
        <v>0.95240896266629416</v>
      </c>
      <c r="AM890" s="94">
        <f t="shared" si="214"/>
        <v>0.95244103444064243</v>
      </c>
      <c r="AO890" s="28">
        <v>0.88300000000000001</v>
      </c>
      <c r="AP890" s="94">
        <f t="shared" si="223"/>
        <v>0.28640912783799788</v>
      </c>
      <c r="AQ890" s="94">
        <f t="shared" si="215"/>
        <v>0.34232231040855482</v>
      </c>
      <c r="AR890" s="94">
        <f t="shared" si="216"/>
        <v>0.39886502393961171</v>
      </c>
      <c r="AS890" s="94">
        <f t="shared" si="217"/>
        <v>0.45474944514256471</v>
      </c>
      <c r="AT890" s="94">
        <f t="shared" si="218"/>
        <v>0.51129134362761974</v>
      </c>
      <c r="AU890" s="94">
        <f t="shared" si="219"/>
        <v>0.5671612801399909</v>
      </c>
      <c r="AV890" s="94">
        <f t="shared" si="220"/>
        <v>0.62370400118822511</v>
      </c>
      <c r="AW890" s="94">
        <f t="shared" si="221"/>
        <v>0.6795653584200162</v>
      </c>
      <c r="AY890" s="28">
        <v>0.88300000000000001</v>
      </c>
      <c r="AZ890" s="34">
        <f>(((L890-VLOOKUP(AZ$6,Data!$N$4:$Y$11,Data!$W$1,FALSE)/1000)*VLOOKUP(AZ$6,Data!$N$4:$Y$11,Data!$P$1,FALSE)^1.5+VLOOKUP(AZ$6,Data!$N$4:$Y$11,Data!$W$1,FALSE)/1000*(Mannings_n_bot)^1.5)/L890)^0.67</f>
        <v>4.5970620640001583E-2</v>
      </c>
      <c r="BA890" s="34">
        <f>(((M890-VLOOKUP(BA$6,Data!$N$4:$Y$11,Data!$W$1,FALSE)/1000)*VLOOKUP(BA$6,Data!$N$4:$Y$11,Data!$P$1,FALSE)^1.5+VLOOKUP(BA$6,Data!$N$4:$Y$11,Data!$W$1,FALSE)/1000*(Mannings_n_bot)^1.5)/M890)^0.67</f>
        <v>4.5792958267726863E-2</v>
      </c>
      <c r="BB890" s="34">
        <f>(((N890-VLOOKUP(BB$6,Data!$N$4:$Y$11,Data!$W$1,FALSE)/1000)*VLOOKUP(BB$6,Data!$N$4:$Y$11,Data!$P$1,FALSE)^1.5+VLOOKUP(BB$6,Data!$N$4:$Y$11,Data!$W$1,FALSE)/1000*(Mannings_n_bot)^1.5)/N890)^0.67</f>
        <v>4.5573773710308442E-2</v>
      </c>
      <c r="BC890" s="34">
        <f>(((O890-VLOOKUP(BC$6,Data!$N$4:$Y$11,Data!$W$1,FALSE)/1000)*VLOOKUP(BC$6,Data!$N$4:$Y$11,Data!$P$1,FALSE)^1.5+VLOOKUP(BC$6,Data!$N$4:$Y$11,Data!$W$1,FALSE)/1000*(Mannings_n_bot)^1.5)/O890)^0.67</f>
        <v>4.5313375160435626E-2</v>
      </c>
      <c r="BD890" s="34">
        <f>(((P890-VLOOKUP(BD$6,Data!$N$4:$Y$11,Data!$W$1,FALSE)/1000)*VLOOKUP(BD$6,Data!$N$4:$Y$11,Data!$P$1,FALSE)^1.5+VLOOKUP(BD$6,Data!$N$4:$Y$11,Data!$W$1,FALSE)/1000*(Mannings_n_bot)^1.5)/P890)^0.67</f>
        <v>4.5029379990401845E-2</v>
      </c>
      <c r="BE890" s="34">
        <f>(((Q890-VLOOKUP(BE$6,Data!$N$4:$Y$11,Data!$W$1,FALSE)/1000)*VLOOKUP(BE$6,Data!$N$4:$Y$11,Data!$P$1,FALSE)^1.5+VLOOKUP(BE$6,Data!$N$4:$Y$11,Data!$W$1,FALSE)/1000*(Mannings_n_bot)^1.5)/Q890)^0.67</f>
        <v>4.4766964296008543E-2</v>
      </c>
      <c r="BF890" s="34">
        <f>(((R890-VLOOKUP(BF$6,Data!$N$4:$Y$11,Data!$W$1,FALSE)/1000)*VLOOKUP(BF$6,Data!$N$4:$Y$11,Data!$P$1,FALSE)^1.5+VLOOKUP(BF$6,Data!$N$4:$Y$11,Data!$W$1,FALSE)/1000*(Mannings_n_bot)^1.5)/R890)^0.67</f>
        <v>4.4597016663610115E-2</v>
      </c>
      <c r="BG890" s="34">
        <f>(((S890-VLOOKUP(BG$6,Data!$N$4:$Y$11,Data!$W$1,FALSE)/1000)*VLOOKUP(BG$6,Data!$N$4:$Y$11,Data!$P$1,FALSE)^1.5+VLOOKUP(BG$6,Data!$N$4:$Y$11,Data!$W$1,FALSE)/1000*(Mannings_n_bot)^1.5)/S890)^0.67</f>
        <v>4.444694782803596E-2</v>
      </c>
    </row>
    <row r="891" spans="1:59" x14ac:dyDescent="0.25">
      <c r="A891" s="28">
        <v>0.88400000000000001</v>
      </c>
      <c r="B891" s="94">
        <v>0.92424102159734522</v>
      </c>
      <c r="C891" s="94">
        <v>1.3261743459080551</v>
      </c>
      <c r="D891" s="94">
        <v>1.7992919232183779</v>
      </c>
      <c r="E891" s="94">
        <v>2.3455565542560564</v>
      </c>
      <c r="F891" s="94">
        <v>2.9628781402540629</v>
      </c>
      <c r="G891" s="94">
        <v>3.6534725796238594</v>
      </c>
      <c r="H891" s="94">
        <v>4.4149978236319827</v>
      </c>
      <c r="I891" s="94">
        <v>5.2499214742524716</v>
      </c>
      <c r="K891" s="28">
        <v>0.88400000000000001</v>
      </c>
      <c r="L891" s="94">
        <v>3.2282912617511701</v>
      </c>
      <c r="M891" s="94">
        <v>3.8756056256529607</v>
      </c>
      <c r="N891" s="94">
        <v>4.5128392007745681</v>
      </c>
      <c r="O891" s="94">
        <v>5.1599774933441411</v>
      </c>
      <c r="P891" s="94">
        <v>5.7972156248591302</v>
      </c>
      <c r="Q891" s="94">
        <v>6.4442637046792841</v>
      </c>
      <c r="R891" s="94">
        <v>7.0815123478027759</v>
      </c>
      <c r="S891" s="94">
        <v>7.7285063306864048</v>
      </c>
      <c r="U891" s="28">
        <v>0.88400000000000001</v>
      </c>
      <c r="V891" s="94">
        <v>0.72838774477265278</v>
      </c>
      <c r="W891" s="94">
        <v>0.87360826130862479</v>
      </c>
      <c r="X891" s="94">
        <v>1.0173890160013848</v>
      </c>
      <c r="Y891" s="94">
        <v>1.1625667422120813</v>
      </c>
      <c r="Z891" s="94">
        <v>1.3063471654186203</v>
      </c>
      <c r="AA891" s="94">
        <v>1.4515031717425684</v>
      </c>
      <c r="AB891" s="94">
        <v>1.5952853312543092</v>
      </c>
      <c r="AC891" s="94">
        <v>1.7404284007392872</v>
      </c>
      <c r="AE891" s="28">
        <v>0.88400000000000001</v>
      </c>
      <c r="AF891" s="94">
        <f t="shared" si="222"/>
        <v>0.95286828777655097</v>
      </c>
      <c r="AG891" s="94">
        <f t="shared" si="208"/>
        <v>0.95295479122393034</v>
      </c>
      <c r="AH891" s="94">
        <f t="shared" si="209"/>
        <v>0.95294222509888238</v>
      </c>
      <c r="AI891" s="94">
        <f t="shared" si="210"/>
        <v>0.95299809836352689</v>
      </c>
      <c r="AJ891" s="94">
        <f t="shared" si="211"/>
        <v>0.95298366012176505</v>
      </c>
      <c r="AK891" s="94">
        <f t="shared" si="212"/>
        <v>0.95302429711554826</v>
      </c>
      <c r="AL891" s="94">
        <f t="shared" si="213"/>
        <v>0.95301016236759239</v>
      </c>
      <c r="AM891" s="94">
        <f t="shared" si="214"/>
        <v>0.95304185314554657</v>
      </c>
      <c r="AO891" s="28">
        <v>0.88400000000000001</v>
      </c>
      <c r="AP891" s="94">
        <f t="shared" si="223"/>
        <v>0.28629418681881741</v>
      </c>
      <c r="AQ891" s="94">
        <f t="shared" si="215"/>
        <v>0.34218506060833309</v>
      </c>
      <c r="AR891" s="94">
        <f t="shared" si="216"/>
        <v>0.3987050819159596</v>
      </c>
      <c r="AS891" s="94">
        <f t="shared" si="217"/>
        <v>0.45456720640382475</v>
      </c>
      <c r="AT891" s="94">
        <f t="shared" si="218"/>
        <v>0.51108641319962278</v>
      </c>
      <c r="AU891" s="94">
        <f t="shared" si="219"/>
        <v>0.56693405904091321</v>
      </c>
      <c r="AV891" s="94">
        <f t="shared" si="220"/>
        <v>0.6234540881654822</v>
      </c>
      <c r="AW891" s="94">
        <f t="shared" si="221"/>
        <v>0.67929315829210191</v>
      </c>
      <c r="AY891" s="28">
        <v>0.88400000000000001</v>
      </c>
      <c r="AZ891" s="34">
        <f>(((L891-VLOOKUP(AZ$6,Data!$N$4:$Y$11,Data!$W$1,FALSE)/1000)*VLOOKUP(AZ$6,Data!$N$4:$Y$11,Data!$P$1,FALSE)^1.5+VLOOKUP(AZ$6,Data!$N$4:$Y$11,Data!$W$1,FALSE)/1000*(Mannings_n_bot)^1.5)/L891)^0.67</f>
        <v>4.5957676822267694E-2</v>
      </c>
      <c r="BA891" s="34">
        <f>(((M891-VLOOKUP(BA$6,Data!$N$4:$Y$11,Data!$W$1,FALSE)/1000)*VLOOKUP(BA$6,Data!$N$4:$Y$11,Data!$P$1,FALSE)^1.5+VLOOKUP(BA$6,Data!$N$4:$Y$11,Data!$W$1,FALSE)/1000*(Mannings_n_bot)^1.5)/M891)^0.67</f>
        <v>4.5779763972836847E-2</v>
      </c>
      <c r="BB891" s="34">
        <f>(((N891-VLOOKUP(BB$6,Data!$N$4:$Y$11,Data!$W$1,FALSE)/1000)*VLOOKUP(BB$6,Data!$N$4:$Y$11,Data!$P$1,FALSE)^1.5+VLOOKUP(BB$6,Data!$N$4:$Y$11,Data!$W$1,FALSE)/1000*(Mannings_n_bot)^1.5)/N891)^0.67</f>
        <v>4.5560354737116233E-2</v>
      </c>
      <c r="BC891" s="34">
        <f>(((O891-VLOOKUP(BC$6,Data!$N$4:$Y$11,Data!$W$1,FALSE)/1000)*VLOOKUP(BC$6,Data!$N$4:$Y$11,Data!$P$1,FALSE)^1.5+VLOOKUP(BC$6,Data!$N$4:$Y$11,Data!$W$1,FALSE)/1000*(Mannings_n_bot)^1.5)/O891)^0.67</f>
        <v>4.5299635724614463E-2</v>
      </c>
      <c r="BD891" s="34">
        <f>(((P891-VLOOKUP(BD$6,Data!$N$4:$Y$11,Data!$W$1,FALSE)/1000)*VLOOKUP(BD$6,Data!$N$4:$Y$11,Data!$P$1,FALSE)^1.5+VLOOKUP(BD$6,Data!$N$4:$Y$11,Data!$W$1,FALSE)/1000*(Mannings_n_bot)^1.5)/P891)^0.67</f>
        <v>4.5015345674171994E-2</v>
      </c>
      <c r="BE891" s="34">
        <f>(((Q891-VLOOKUP(BE$6,Data!$N$4:$Y$11,Data!$W$1,FALSE)/1000)*VLOOKUP(BE$6,Data!$N$4:$Y$11,Data!$P$1,FALSE)^1.5+VLOOKUP(BE$6,Data!$N$4:$Y$11,Data!$W$1,FALSE)/1000*(Mannings_n_bot)^1.5)/Q891)^0.67</f>
        <v>4.4752614643592759E-2</v>
      </c>
      <c r="BF891" s="34">
        <f>(((R891-VLOOKUP(BF$6,Data!$N$4:$Y$11,Data!$W$1,FALSE)/1000)*VLOOKUP(BF$6,Data!$N$4:$Y$11,Data!$P$1,FALSE)^1.5+VLOOKUP(BF$6,Data!$N$4:$Y$11,Data!$W$1,FALSE)/1000*(Mannings_n_bot)^1.5)/R891)^0.67</f>
        <v>4.4582493588742764E-2</v>
      </c>
      <c r="BG891" s="34">
        <f>(((S891-VLOOKUP(BG$6,Data!$N$4:$Y$11,Data!$W$1,FALSE)/1000)*VLOOKUP(BG$6,Data!$N$4:$Y$11,Data!$P$1,FALSE)^1.5+VLOOKUP(BG$6,Data!$N$4:$Y$11,Data!$W$1,FALSE)/1000*(Mannings_n_bot)^1.5)/S891)^0.67</f>
        <v>4.4432236088469801E-2</v>
      </c>
    </row>
    <row r="892" spans="1:59" x14ac:dyDescent="0.25">
      <c r="A892" s="28">
        <v>0.88500000000000001</v>
      </c>
      <c r="B892" s="94">
        <v>0.92482346222428491</v>
      </c>
      <c r="C892" s="94">
        <v>1.3270085582811151</v>
      </c>
      <c r="D892" s="94">
        <v>1.8004240433926428</v>
      </c>
      <c r="E892" s="94">
        <v>2.3470306502213112</v>
      </c>
      <c r="F892" s="94">
        <v>2.9647407666207592</v>
      </c>
      <c r="G892" s="94">
        <v>3.6557673852302255</v>
      </c>
      <c r="H892" s="94">
        <v>4.4177717819655973</v>
      </c>
      <c r="I892" s="94">
        <v>5.2532178150507223</v>
      </c>
      <c r="K892" s="28">
        <v>0.88500000000000001</v>
      </c>
      <c r="L892" s="94">
        <v>3.2316421152983752</v>
      </c>
      <c r="M892" s="94">
        <v>3.8796224307810903</v>
      </c>
      <c r="N892" s="94">
        <v>4.5175174612777456</v>
      </c>
      <c r="O892" s="94">
        <v>5.1653214980741469</v>
      </c>
      <c r="P892" s="94">
        <v>5.8032210804233433</v>
      </c>
      <c r="Q892" s="94">
        <v>6.4509347996562436</v>
      </c>
      <c r="R892" s="94">
        <v>7.088844900353787</v>
      </c>
      <c r="S892" s="94">
        <v>7.7365044604087565</v>
      </c>
      <c r="U892" s="28">
        <v>0.88500000000000001</v>
      </c>
      <c r="V892" s="94">
        <v>0.72544491835091574</v>
      </c>
      <c r="W892" s="94">
        <v>0.87007660864176617</v>
      </c>
      <c r="X892" s="94">
        <v>1.0132764720395899</v>
      </c>
      <c r="Y892" s="94">
        <v>1.1578655344289572</v>
      </c>
      <c r="Z892" s="94">
        <v>1.3010650646769868</v>
      </c>
      <c r="AA892" s="94">
        <v>1.4456324900587276</v>
      </c>
      <c r="AB892" s="94">
        <v>1.5888337483545403</v>
      </c>
      <c r="AC892" s="94">
        <v>1.7333882864492669</v>
      </c>
      <c r="AE892" s="28">
        <v>0.88500000000000001</v>
      </c>
      <c r="AF892" s="94">
        <f t="shared" si="222"/>
        <v>0.95346876880904652</v>
      </c>
      <c r="AG892" s="94">
        <f t="shared" si="208"/>
        <v>0.95355423478899304</v>
      </c>
      <c r="AH892" s="94">
        <f t="shared" si="209"/>
        <v>0.95354181936372717</v>
      </c>
      <c r="AI892" s="94">
        <f t="shared" si="210"/>
        <v>0.95359702259289336</v>
      </c>
      <c r="AJ892" s="94">
        <f t="shared" si="211"/>
        <v>0.95358275748869947</v>
      </c>
      <c r="AK892" s="94">
        <f t="shared" si="212"/>
        <v>0.95362290719195097</v>
      </c>
      <c r="AL892" s="94">
        <f t="shared" si="213"/>
        <v>0.9536089419338627</v>
      </c>
      <c r="AM892" s="94">
        <f t="shared" si="214"/>
        <v>0.95364025271368702</v>
      </c>
      <c r="AO892" s="28">
        <v>0.88500000000000001</v>
      </c>
      <c r="AP892" s="94">
        <f t="shared" si="223"/>
        <v>0.28617756212738815</v>
      </c>
      <c r="AQ892" s="94">
        <f t="shared" si="215"/>
        <v>0.34204580006357638</v>
      </c>
      <c r="AR892" s="94">
        <f t="shared" si="216"/>
        <v>0.398542796751782</v>
      </c>
      <c r="AS892" s="94">
        <f t="shared" si="217"/>
        <v>0.45438229761620547</v>
      </c>
      <c r="AT892" s="94">
        <f t="shared" si="218"/>
        <v>0.51087848033604166</v>
      </c>
      <c r="AU892" s="94">
        <f t="shared" si="219"/>
        <v>0.56670350867986352</v>
      </c>
      <c r="AV892" s="94">
        <f t="shared" si="220"/>
        <v>0.62320051349199601</v>
      </c>
      <c r="AW892" s="94">
        <f t="shared" si="221"/>
        <v>0.67901696973534342</v>
      </c>
      <c r="AY892" s="28">
        <v>0.88500000000000001</v>
      </c>
      <c r="AZ892" s="34">
        <f>(((L892-VLOOKUP(AZ$6,Data!$N$4:$Y$11,Data!$W$1,FALSE)/1000)*VLOOKUP(AZ$6,Data!$N$4:$Y$11,Data!$P$1,FALSE)^1.5+VLOOKUP(AZ$6,Data!$N$4:$Y$11,Data!$W$1,FALSE)/1000*(Mannings_n_bot)^1.5)/L892)^0.67</f>
        <v>4.5944705835579046E-2</v>
      </c>
      <c r="BA892" s="34">
        <f>(((M892-VLOOKUP(BA$6,Data!$N$4:$Y$11,Data!$W$1,FALSE)/1000)*VLOOKUP(BA$6,Data!$N$4:$Y$11,Data!$P$1,FALSE)^1.5+VLOOKUP(BA$6,Data!$N$4:$Y$11,Data!$W$1,FALSE)/1000*(Mannings_n_bot)^1.5)/M892)^0.67</f>
        <v>4.5766541867917843E-2</v>
      </c>
      <c r="BB892" s="34">
        <f>(((N892-VLOOKUP(BB$6,Data!$N$4:$Y$11,Data!$W$1,FALSE)/1000)*VLOOKUP(BB$6,Data!$N$4:$Y$11,Data!$P$1,FALSE)^1.5+VLOOKUP(BB$6,Data!$N$4:$Y$11,Data!$W$1,FALSE)/1000*(Mannings_n_bot)^1.5)/N892)^0.67</f>
        <v>4.5546907449163426E-2</v>
      </c>
      <c r="BC892" s="34">
        <f>(((O892-VLOOKUP(BC$6,Data!$N$4:$Y$11,Data!$W$1,FALSE)/1000)*VLOOKUP(BC$6,Data!$N$4:$Y$11,Data!$P$1,FALSE)^1.5+VLOOKUP(BC$6,Data!$N$4:$Y$11,Data!$W$1,FALSE)/1000*(Mannings_n_bot)^1.5)/O892)^0.67</f>
        <v>4.5285867189393376E-2</v>
      </c>
      <c r="BD892" s="34">
        <f>(((P892-VLOOKUP(BD$6,Data!$N$4:$Y$11,Data!$W$1,FALSE)/1000)*VLOOKUP(BD$6,Data!$N$4:$Y$11,Data!$P$1,FALSE)^1.5+VLOOKUP(BD$6,Data!$N$4:$Y$11,Data!$W$1,FALSE)/1000*(Mannings_n_bot)^1.5)/P892)^0.67</f>
        <v>4.5001281588211157E-2</v>
      </c>
      <c r="BE892" s="34">
        <f>(((Q892-VLOOKUP(BE$6,Data!$N$4:$Y$11,Data!$W$1,FALSE)/1000)*VLOOKUP(BE$6,Data!$N$4:$Y$11,Data!$P$1,FALSE)^1.5+VLOOKUP(BE$6,Data!$N$4:$Y$11,Data!$W$1,FALSE)/1000*(Mannings_n_bot)^1.5)/Q892)^0.67</f>
        <v>4.4738234452399432E-2</v>
      </c>
      <c r="BF892" s="34">
        <f>(((R892-VLOOKUP(BF$6,Data!$N$4:$Y$11,Data!$W$1,FALSE)/1000)*VLOOKUP(BF$6,Data!$N$4:$Y$11,Data!$P$1,FALSE)^1.5+VLOOKUP(BF$6,Data!$N$4:$Y$11,Data!$W$1,FALSE)/1000*(Mannings_n_bot)^1.5)/R892)^0.67</f>
        <v>4.4567939582432319E-2</v>
      </c>
      <c r="BG892" s="34">
        <f>(((S892-VLOOKUP(BG$6,Data!$N$4:$Y$11,Data!$W$1,FALSE)/1000)*VLOOKUP(BG$6,Data!$N$4:$Y$11,Data!$P$1,FALSE)^1.5+VLOOKUP(BG$6,Data!$N$4:$Y$11,Data!$W$1,FALSE)/1000*(Mannings_n_bot)^1.5)/S892)^0.67</f>
        <v>4.4417492946980983E-2</v>
      </c>
    </row>
    <row r="893" spans="1:59" x14ac:dyDescent="0.25">
      <c r="A893" s="28">
        <v>0.88600000000000001</v>
      </c>
      <c r="B893" s="94">
        <v>0.92540353870672643</v>
      </c>
      <c r="C893" s="94">
        <v>1.3278393825491266</v>
      </c>
      <c r="D893" s="94">
        <v>1.8015515659241512</v>
      </c>
      <c r="E893" s="94">
        <v>2.3484987574443714</v>
      </c>
      <c r="F893" s="94">
        <v>2.9665958265341854</v>
      </c>
      <c r="G893" s="94">
        <v>3.6580528661478637</v>
      </c>
      <c r="H893" s="94">
        <v>4.4205344697270768</v>
      </c>
      <c r="I893" s="94">
        <v>5.2565007599064675</v>
      </c>
      <c r="K893" s="28">
        <v>0.88600000000000001</v>
      </c>
      <c r="L893" s="94">
        <v>3.2350066255830061</v>
      </c>
      <c r="M893" s="94">
        <v>3.8836556165621947</v>
      </c>
      <c r="N893" s="94">
        <v>4.5222147982129117</v>
      </c>
      <c r="O893" s="94">
        <v>5.1706873023491786</v>
      </c>
      <c r="P893" s="94">
        <v>5.8092510313079799</v>
      </c>
      <c r="Q893" s="94">
        <v>6.4576331126589741</v>
      </c>
      <c r="R893" s="94">
        <v>7.0962073667400016</v>
      </c>
      <c r="S893" s="94">
        <v>7.744535226428674</v>
      </c>
      <c r="U893" s="28">
        <v>0.88600000000000001</v>
      </c>
      <c r="V893" s="94">
        <v>0.72248655102509984</v>
      </c>
      <c r="W893" s="94">
        <v>0.86652633617890551</v>
      </c>
      <c r="X893" s="94">
        <v>1.0091422404737251</v>
      </c>
      <c r="Y893" s="94">
        <v>1.1531395611539244</v>
      </c>
      <c r="Z893" s="94">
        <v>1.2957551306712611</v>
      </c>
      <c r="AA893" s="94">
        <v>1.439730897728468</v>
      </c>
      <c r="AB893" s="94">
        <v>1.5823481870114531</v>
      </c>
      <c r="AC893" s="94">
        <v>1.726311116632907</v>
      </c>
      <c r="AE893" s="28">
        <v>0.88600000000000001</v>
      </c>
      <c r="AF893" s="94">
        <f t="shared" si="222"/>
        <v>0.95406681247048042</v>
      </c>
      <c r="AG893" s="94">
        <f t="shared" si="208"/>
        <v>0.95415124374887039</v>
      </c>
      <c r="AH893" s="94">
        <f t="shared" si="209"/>
        <v>0.95413897862185515</v>
      </c>
      <c r="AI893" s="94">
        <f t="shared" si="210"/>
        <v>0.95419351360021165</v>
      </c>
      <c r="AJ893" s="94">
        <f t="shared" si="211"/>
        <v>0.95417942117257626</v>
      </c>
      <c r="AK893" s="94">
        <f t="shared" si="212"/>
        <v>0.95421908488252705</v>
      </c>
      <c r="AL893" s="94">
        <f t="shared" si="213"/>
        <v>0.95420528866319643</v>
      </c>
      <c r="AM893" s="94">
        <f t="shared" si="214"/>
        <v>0.95423622045614542</v>
      </c>
      <c r="AO893" s="28">
        <v>0.88600000000000001</v>
      </c>
      <c r="AP893" s="94">
        <f t="shared" si="223"/>
        <v>0.28605924061745996</v>
      </c>
      <c r="AQ893" s="94">
        <f t="shared" si="215"/>
        <v>0.34190451307949077</v>
      </c>
      <c r="AR893" s="94">
        <f t="shared" si="216"/>
        <v>0.3983781501568851</v>
      </c>
      <c r="AS893" s="94">
        <f t="shared" si="217"/>
        <v>0.45419469794226136</v>
      </c>
      <c r="AT893" s="94">
        <f t="shared" si="218"/>
        <v>0.51066752160411333</v>
      </c>
      <c r="AU893" s="94">
        <f t="shared" si="219"/>
        <v>0.56646960307747118</v>
      </c>
      <c r="AV893" s="94">
        <f t="shared" si="220"/>
        <v>0.62294324859306793</v>
      </c>
      <c r="AW893" s="94">
        <f t="shared" si="221"/>
        <v>0.67873676162881347</v>
      </c>
      <c r="AY893" s="28">
        <v>0.88600000000000001</v>
      </c>
      <c r="AZ893" s="34">
        <f>(((L893-VLOOKUP(AZ$6,Data!$N$4:$Y$11,Data!$W$1,FALSE)/1000)*VLOOKUP(AZ$6,Data!$N$4:$Y$11,Data!$P$1,FALSE)^1.5+VLOOKUP(AZ$6,Data!$N$4:$Y$11,Data!$W$1,FALSE)/1000*(Mannings_n_bot)^1.5)/L893)^0.67</f>
        <v>4.5931707210521734E-2</v>
      </c>
      <c r="BA893" s="34">
        <f>(((M893-VLOOKUP(BA$6,Data!$N$4:$Y$11,Data!$W$1,FALSE)/1000)*VLOOKUP(BA$6,Data!$N$4:$Y$11,Data!$P$1,FALSE)^1.5+VLOOKUP(BA$6,Data!$N$4:$Y$11,Data!$W$1,FALSE)/1000*(Mannings_n_bot)^1.5)/M893)^0.67</f>
        <v>4.575329147387034E-2</v>
      </c>
      <c r="BB893" s="34">
        <f>(((N893-VLOOKUP(BB$6,Data!$N$4:$Y$11,Data!$W$1,FALSE)/1000)*VLOOKUP(BB$6,Data!$N$4:$Y$11,Data!$P$1,FALSE)^1.5+VLOOKUP(BB$6,Data!$N$4:$Y$11,Data!$W$1,FALSE)/1000*(Mannings_n_bot)^1.5)/N893)^0.67</f>
        <v>4.5533431358937081E-2</v>
      </c>
      <c r="BC893" s="34">
        <f>(((O893-VLOOKUP(BC$6,Data!$N$4:$Y$11,Data!$W$1,FALSE)/1000)*VLOOKUP(BC$6,Data!$N$4:$Y$11,Data!$P$1,FALSE)^1.5+VLOOKUP(BC$6,Data!$N$4:$Y$11,Data!$W$1,FALSE)/1000*(Mannings_n_bot)^1.5)/O893)^0.67</f>
        <v>4.5272069054987527E-2</v>
      </c>
      <c r="BD893" s="34">
        <f>(((P893-VLOOKUP(BD$6,Data!$N$4:$Y$11,Data!$W$1,FALSE)/1000)*VLOOKUP(BD$6,Data!$N$4:$Y$11,Data!$P$1,FALSE)^1.5+VLOOKUP(BD$6,Data!$N$4:$Y$11,Data!$W$1,FALSE)/1000*(Mannings_n_bot)^1.5)/P893)^0.67</f>
        <v>4.4987187221638011E-2</v>
      </c>
      <c r="BE893" s="34">
        <f>(((Q893-VLOOKUP(BE$6,Data!$N$4:$Y$11,Data!$W$1,FALSE)/1000)*VLOOKUP(BE$6,Data!$N$4:$Y$11,Data!$P$1,FALSE)^1.5+VLOOKUP(BE$6,Data!$N$4:$Y$11,Data!$W$1,FALSE)/1000*(Mannings_n_bot)^1.5)/Q893)^0.67</f>
        <v>4.4723823199456753E-2</v>
      </c>
      <c r="BF893" s="34">
        <f>(((R893-VLOOKUP(BF$6,Data!$N$4:$Y$11,Data!$W$1,FALSE)/1000)*VLOOKUP(BF$6,Data!$N$4:$Y$11,Data!$P$1,FALSE)^1.5+VLOOKUP(BF$6,Data!$N$4:$Y$11,Data!$W$1,FALSE)/1000*(Mannings_n_bot)^1.5)/R893)^0.67</f>
        <v>4.4553354115174096E-2</v>
      </c>
      <c r="BG893" s="34">
        <f>(((S893-VLOOKUP(BG$6,Data!$N$4:$Y$11,Data!$W$1,FALSE)/1000)*VLOOKUP(BG$6,Data!$N$4:$Y$11,Data!$P$1,FALSE)^1.5+VLOOKUP(BG$6,Data!$N$4:$Y$11,Data!$W$1,FALSE)/1000*(Mannings_n_bot)^1.5)/S893)^0.67</f>
        <v>4.4402717866777325E-2</v>
      </c>
    </row>
    <row r="894" spans="1:59" x14ac:dyDescent="0.25">
      <c r="A894" s="28">
        <v>0.88700000000000001</v>
      </c>
      <c r="B894" s="94">
        <v>0.92598123851604497</v>
      </c>
      <c r="C894" s="94">
        <v>1.3286668007864355</v>
      </c>
      <c r="D894" s="94">
        <v>1.8026744664820715</v>
      </c>
      <c r="E894" s="94">
        <v>2.349960844266318</v>
      </c>
      <c r="F894" s="94">
        <v>2.9684432799840064</v>
      </c>
      <c r="G894" s="94">
        <v>3.6603289731073021</v>
      </c>
      <c r="H894" s="94">
        <v>4.4232858273493001</v>
      </c>
      <c r="I894" s="94">
        <v>5.2597702380624005</v>
      </c>
      <c r="K894" s="28">
        <v>0.88700000000000001</v>
      </c>
      <c r="L894" s="94">
        <v>3.238384977646064</v>
      </c>
      <c r="M894" s="94">
        <v>3.8877054048819009</v>
      </c>
      <c r="N894" s="94">
        <v>4.5269314699922614</v>
      </c>
      <c r="O894" s="94">
        <v>5.1760752014149949</v>
      </c>
      <c r="P894" s="94">
        <v>5.8153058092852081</v>
      </c>
      <c r="Q894" s="94">
        <v>6.464359012287586</v>
      </c>
      <c r="R894" s="94">
        <v>7.1036001520883492</v>
      </c>
      <c r="S894" s="94">
        <v>7.7525990706977028</v>
      </c>
      <c r="U894" s="28">
        <v>0.88700000000000001</v>
      </c>
      <c r="V894" s="94">
        <v>0.71951245109999507</v>
      </c>
      <c r="W894" s="94">
        <v>0.86295721411024673</v>
      </c>
      <c r="X894" s="94">
        <v>1.0049860536536117</v>
      </c>
      <c r="Y894" s="94">
        <v>1.1483885166340866</v>
      </c>
      <c r="Z894" s="94">
        <v>1.2904170198083853</v>
      </c>
      <c r="AA894" s="94">
        <v>1.4337980130620267</v>
      </c>
      <c r="AB894" s="94">
        <v>1.575828227694714</v>
      </c>
      <c r="AC894" s="94">
        <v>1.7191964336667374</v>
      </c>
      <c r="AE894" s="28">
        <v>0.88700000000000001</v>
      </c>
      <c r="AF894" s="94">
        <f t="shared" si="222"/>
        <v>0.95466240584416862</v>
      </c>
      <c r="AG894" s="94">
        <f t="shared" si="208"/>
        <v>0.9547458052226484</v>
      </c>
      <c r="AH894" s="94">
        <f t="shared" si="209"/>
        <v>0.95473368998715447</v>
      </c>
      <c r="AI894" s="94">
        <f t="shared" si="210"/>
        <v>0.95478755852248354</v>
      </c>
      <c r="AJ894" s="94">
        <f t="shared" si="211"/>
        <v>0.95477363830442352</v>
      </c>
      <c r="AK894" s="94">
        <f t="shared" si="212"/>
        <v>0.95481281733511936</v>
      </c>
      <c r="AL894" s="94">
        <f t="shared" si="213"/>
        <v>0.95479918969758693</v>
      </c>
      <c r="AM894" s="94">
        <f t="shared" si="214"/>
        <v>0.95482974352802963</v>
      </c>
      <c r="AO894" s="28">
        <v>0.88700000000000001</v>
      </c>
      <c r="AP894" s="94">
        <f t="shared" si="223"/>
        <v>0.28593920886735569</v>
      </c>
      <c r="AQ894" s="94">
        <f t="shared" si="215"/>
        <v>0.34176118363237895</v>
      </c>
      <c r="AR894" s="94">
        <f t="shared" si="216"/>
        <v>0.39821112345779625</v>
      </c>
      <c r="AS894" s="94">
        <f t="shared" si="217"/>
        <v>0.45400438610781857</v>
      </c>
      <c r="AT894" s="94">
        <f t="shared" si="218"/>
        <v>0.51045351307997233</v>
      </c>
      <c r="AU894" s="94">
        <f t="shared" si="219"/>
        <v>0.5662323157098289</v>
      </c>
      <c r="AV894" s="94">
        <f t="shared" si="220"/>
        <v>0.62268226429508733</v>
      </c>
      <c r="AW894" s="94">
        <f t="shared" si="221"/>
        <v>0.67845250219924536</v>
      </c>
      <c r="AY894" s="28">
        <v>0.88700000000000001</v>
      </c>
      <c r="AZ894" s="34">
        <f>(((L894-VLOOKUP(AZ$6,Data!$N$4:$Y$11,Data!$W$1,FALSE)/1000)*VLOOKUP(AZ$6,Data!$N$4:$Y$11,Data!$P$1,FALSE)^1.5+VLOOKUP(AZ$6,Data!$N$4:$Y$11,Data!$W$1,FALSE)/1000*(Mannings_n_bot)^1.5)/L894)^0.67</f>
        <v>4.591868046748282E-2</v>
      </c>
      <c r="BA894" s="34">
        <f>(((M894-VLOOKUP(BA$6,Data!$N$4:$Y$11,Data!$W$1,FALSE)/1000)*VLOOKUP(BA$6,Data!$N$4:$Y$11,Data!$P$1,FALSE)^1.5+VLOOKUP(BA$6,Data!$N$4:$Y$11,Data!$W$1,FALSE)/1000*(Mannings_n_bot)^1.5)/M894)^0.67</f>
        <v>4.5740012301181687E-2</v>
      </c>
      <c r="BB894" s="34">
        <f>(((N894-VLOOKUP(BB$6,Data!$N$4:$Y$11,Data!$W$1,FALSE)/1000)*VLOOKUP(BB$6,Data!$N$4:$Y$11,Data!$P$1,FALSE)^1.5+VLOOKUP(BB$6,Data!$N$4:$Y$11,Data!$W$1,FALSE)/1000*(Mannings_n_bot)^1.5)/N894)^0.67</f>
        <v>4.5519925968328059E-2</v>
      </c>
      <c r="BC894" s="34">
        <f>(((O894-VLOOKUP(BC$6,Data!$N$4:$Y$11,Data!$W$1,FALSE)/1000)*VLOOKUP(BC$6,Data!$N$4:$Y$11,Data!$P$1,FALSE)^1.5+VLOOKUP(BC$6,Data!$N$4:$Y$11,Data!$W$1,FALSE)/1000*(Mannings_n_bot)^1.5)/O894)^0.67</f>
        <v>4.5258240810746093E-2</v>
      </c>
      <c r="BD894" s="34">
        <f>(((P894-VLOOKUP(BD$6,Data!$N$4:$Y$11,Data!$W$1,FALSE)/1000)*VLOOKUP(BD$6,Data!$N$4:$Y$11,Data!$P$1,FALSE)^1.5+VLOOKUP(BD$6,Data!$N$4:$Y$11,Data!$W$1,FALSE)/1000*(Mannings_n_bot)^1.5)/P894)^0.67</f>
        <v>4.4973062052463632E-2</v>
      </c>
      <c r="BE894" s="34">
        <f>(((Q894-VLOOKUP(BE$6,Data!$N$4:$Y$11,Data!$W$1,FALSE)/1000)*VLOOKUP(BE$6,Data!$N$4:$Y$11,Data!$P$1,FALSE)^1.5+VLOOKUP(BE$6,Data!$N$4:$Y$11,Data!$W$1,FALSE)/1000*(Mannings_n_bot)^1.5)/Q894)^0.67</f>
        <v>4.4709380350419922E-2</v>
      </c>
      <c r="BF894" s="34">
        <f>(((R894-VLOOKUP(BF$6,Data!$N$4:$Y$11,Data!$W$1,FALSE)/1000)*VLOOKUP(BF$6,Data!$N$4:$Y$11,Data!$P$1,FALSE)^1.5+VLOOKUP(BF$6,Data!$N$4:$Y$11,Data!$W$1,FALSE)/1000*(Mannings_n_bot)^1.5)/R894)^0.67</f>
        <v>4.4538736645948422E-2</v>
      </c>
      <c r="BG894" s="34">
        <f>(((S894-VLOOKUP(BG$6,Data!$N$4:$Y$11,Data!$W$1,FALSE)/1000)*VLOOKUP(BG$6,Data!$N$4:$Y$11,Data!$P$1,FALSE)^1.5+VLOOKUP(BG$6,Data!$N$4:$Y$11,Data!$W$1,FALSE)/1000*(Mannings_n_bot)^1.5)/S894)^0.67</f>
        <v>4.4387910299391514E-2</v>
      </c>
    </row>
    <row r="895" spans="1:59" x14ac:dyDescent="0.25">
      <c r="A895" s="28">
        <v>0.88800000000000001</v>
      </c>
      <c r="B895" s="94">
        <v>0.92655654896834205</v>
      </c>
      <c r="C895" s="94">
        <v>1.3294907948450942</v>
      </c>
      <c r="D895" s="94">
        <v>1.8037927204338744</v>
      </c>
      <c r="E895" s="94">
        <v>2.3514168786355185</v>
      </c>
      <c r="F895" s="94">
        <v>2.9702830864636263</v>
      </c>
      <c r="G895" s="94">
        <v>3.6625956562277935</v>
      </c>
      <c r="H895" s="94">
        <v>4.4260257945261845</v>
      </c>
      <c r="I895" s="94">
        <v>5.263026177883245</v>
      </c>
      <c r="K895" s="28">
        <v>0.88800000000000001</v>
      </c>
      <c r="L895" s="94">
        <v>3.2417773606418021</v>
      </c>
      <c r="M895" s="94">
        <v>3.8917720225580892</v>
      </c>
      <c r="N895" s="94">
        <v>4.5316677407721846</v>
      </c>
      <c r="O895" s="94">
        <v>5.1814854970802973</v>
      </c>
      <c r="P895" s="94">
        <v>5.8213857535020761</v>
      </c>
      <c r="Q895" s="94">
        <v>6.4711128753357192</v>
      </c>
      <c r="R895" s="94">
        <v>7.111023670531238</v>
      </c>
      <c r="S895" s="94">
        <v>7.7606964449914173</v>
      </c>
      <c r="U895" s="28">
        <v>0.88800000000000001</v>
      </c>
      <c r="V895" s="94">
        <v>0.71652242266973309</v>
      </c>
      <c r="W895" s="94">
        <v>0.85936900757788437</v>
      </c>
      <c r="X895" s="94">
        <v>1.0008076380497872</v>
      </c>
      <c r="Y895" s="94">
        <v>1.1436120884000711</v>
      </c>
      <c r="Z895" s="94">
        <v>1.2850503809476557</v>
      </c>
      <c r="AA895" s="94">
        <v>1.4278334459849218</v>
      </c>
      <c r="AB895" s="94">
        <v>1.5692734416580869</v>
      </c>
      <c r="AC895" s="94">
        <v>1.7120437698743971</v>
      </c>
      <c r="AE895" s="28">
        <v>0.88800000000000001</v>
      </c>
      <c r="AF895" s="94">
        <f t="shared" si="222"/>
        <v>0.955255535853344</v>
      </c>
      <c r="AG895" s="94">
        <f t="shared" si="208"/>
        <v>0.95533790616967829</v>
      </c>
      <c r="AH895" s="94">
        <f t="shared" si="209"/>
        <v>0.9553259404137282</v>
      </c>
      <c r="AI895" s="94">
        <f t="shared" si="210"/>
        <v>0.95537914433715188</v>
      </c>
      <c r="AJ895" s="94">
        <f t="shared" si="211"/>
        <v>0.95536539585565161</v>
      </c>
      <c r="AK895" s="94">
        <f t="shared" si="212"/>
        <v>0.95540409153811678</v>
      </c>
      <c r="AL895" s="94">
        <f t="shared" si="213"/>
        <v>0.95539063201951679</v>
      </c>
      <c r="AM895" s="94">
        <f t="shared" si="214"/>
        <v>0.95542080892506587</v>
      </c>
      <c r="AO895" s="28">
        <v>0.88800000000000001</v>
      </c>
      <c r="AP895" s="94">
        <f t="shared" si="223"/>
        <v>0.2858174531717082</v>
      </c>
      <c r="AQ895" s="94">
        <f t="shared" si="215"/>
        <v>0.34161579535977304</v>
      </c>
      <c r="AR895" s="94">
        <f t="shared" si="216"/>
        <v>0.39804169758626495</v>
      </c>
      <c r="AS895" s="94">
        <f t="shared" si="217"/>
        <v>0.45381134038887355</v>
      </c>
      <c r="AT895" s="94">
        <f t="shared" si="218"/>
        <v>0.5102364303339183</v>
      </c>
      <c r="AU895" s="94">
        <f t="shared" si="219"/>
        <v>0.56599161949215404</v>
      </c>
      <c r="AV895" s="94">
        <f t="shared" si="220"/>
        <v>0.62241753080756268</v>
      </c>
      <c r="AW895" s="94">
        <f t="shared" si="221"/>
        <v>0.67816415900146254</v>
      </c>
      <c r="AY895" s="28">
        <v>0.88800000000000001</v>
      </c>
      <c r="AZ895" s="34">
        <f>(((L895-VLOOKUP(AZ$6,Data!$N$4:$Y$11,Data!$W$1,FALSE)/1000)*VLOOKUP(AZ$6,Data!$N$4:$Y$11,Data!$P$1,FALSE)^1.5+VLOOKUP(AZ$6,Data!$N$4:$Y$11,Data!$W$1,FALSE)/1000*(Mannings_n_bot)^1.5)/L895)^0.67</f>
        <v>4.5905625116330749E-2</v>
      </c>
      <c r="BA895" s="34">
        <f>(((M895-VLOOKUP(BA$6,Data!$N$4:$Y$11,Data!$W$1,FALSE)/1000)*VLOOKUP(BA$6,Data!$N$4:$Y$11,Data!$P$1,FALSE)^1.5+VLOOKUP(BA$6,Data!$N$4:$Y$11,Data!$W$1,FALSE)/1000*(Mannings_n_bot)^1.5)/M895)^0.67</f>
        <v>4.5726703849600044E-2</v>
      </c>
      <c r="BB895" s="34">
        <f>(((N895-VLOOKUP(BB$6,Data!$N$4:$Y$11,Data!$W$1,FALSE)/1000)*VLOOKUP(BB$6,Data!$N$4:$Y$11,Data!$P$1,FALSE)^1.5+VLOOKUP(BB$6,Data!$N$4:$Y$11,Data!$W$1,FALSE)/1000*(Mannings_n_bot)^1.5)/N895)^0.67</f>
        <v>4.5506390768299113E-2</v>
      </c>
      <c r="BC895" s="34">
        <f>(((O895-VLOOKUP(BC$6,Data!$N$4:$Y$11,Data!$W$1,FALSE)/1000)*VLOOKUP(BC$6,Data!$N$4:$Y$11,Data!$P$1,FALSE)^1.5+VLOOKUP(BC$6,Data!$N$4:$Y$11,Data!$W$1,FALSE)/1000*(Mannings_n_bot)^1.5)/O895)^0.67</f>
        <v>4.5244381934812332E-2</v>
      </c>
      <c r="BD895" s="34">
        <f>(((P895-VLOOKUP(BD$6,Data!$N$4:$Y$11,Data!$W$1,FALSE)/1000)*VLOOKUP(BD$6,Data!$N$4:$Y$11,Data!$P$1,FALSE)^1.5+VLOOKUP(BD$6,Data!$N$4:$Y$11,Data!$W$1,FALSE)/1000*(Mannings_n_bot)^1.5)/P895)^0.67</f>
        <v>4.4958905547243654E-2</v>
      </c>
      <c r="BE895" s="34">
        <f>(((Q895-VLOOKUP(BE$6,Data!$N$4:$Y$11,Data!$W$1,FALSE)/1000)*VLOOKUP(BE$6,Data!$N$4:$Y$11,Data!$P$1,FALSE)^1.5+VLOOKUP(BE$6,Data!$N$4:$Y$11,Data!$W$1,FALSE)/1000*(Mannings_n_bot)^1.5)/Q895)^0.67</f>
        <v>4.4694905359215255E-2</v>
      </c>
      <c r="BF895" s="34">
        <f>(((R895-VLOOKUP(BF$6,Data!$N$4:$Y$11,Data!$W$1,FALSE)/1000)*VLOOKUP(BF$6,Data!$N$4:$Y$11,Data!$P$1,FALSE)^1.5+VLOOKUP(BF$6,Data!$N$4:$Y$11,Data!$W$1,FALSE)/1000*(Mannings_n_bot)^1.5)/R895)^0.67</f>
        <v>4.4524086621860005E-2</v>
      </c>
      <c r="BG895" s="34">
        <f>(((S895-VLOOKUP(BG$6,Data!$N$4:$Y$11,Data!$W$1,FALSE)/1000)*VLOOKUP(BG$6,Data!$N$4:$Y$11,Data!$P$1,FALSE)^1.5+VLOOKUP(BG$6,Data!$N$4:$Y$11,Data!$W$1,FALSE)/1000*(Mannings_n_bot)^1.5)/S895)^0.67</f>
        <v>4.4373069684315466E-2</v>
      </c>
    </row>
    <row r="896" spans="1:59" x14ac:dyDescent="0.25">
      <c r="A896" s="28">
        <v>0.88900000000000001</v>
      </c>
      <c r="B896" s="94">
        <v>0.9271294572210198</v>
      </c>
      <c r="C896" s="94">
        <v>1.3303113463499576</v>
      </c>
      <c r="D896" s="94">
        <v>1.8049063028386776</v>
      </c>
      <c r="E896" s="94">
        <v>2.3528668280989589</v>
      </c>
      <c r="F896" s="94">
        <v>2.9721152049592385</v>
      </c>
      <c r="G896" s="94">
        <v>3.6648528650038283</v>
      </c>
      <c r="H896" s="94">
        <v>4.4287543101963776</v>
      </c>
      <c r="I896" s="94">
        <v>5.2662685068363722</v>
      </c>
      <c r="K896" s="28">
        <v>0.88900000000000001</v>
      </c>
      <c r="L896" s="94">
        <v>3.2451839679667773</v>
      </c>
      <c r="M896" s="94">
        <v>3.8958557014956341</v>
      </c>
      <c r="N896" s="94">
        <v>4.536423880633488</v>
      </c>
      <c r="O896" s="94">
        <v>5.1869184979226413</v>
      </c>
      <c r="P896" s="94">
        <v>5.8274912107119086</v>
      </c>
      <c r="Q896" s="94">
        <v>6.4778950870475853</v>
      </c>
      <c r="R896" s="94">
        <v>7.1184783454890681</v>
      </c>
      <c r="S896" s="94">
        <v>7.7688278112176281</v>
      </c>
      <c r="U896" s="28">
        <v>0.88900000000000001</v>
      </c>
      <c r="V896" s="94">
        <v>0.71351626548655911</v>
      </c>
      <c r="W896" s="94">
        <v>0.85576147651847256</v>
      </c>
      <c r="X896" s="94">
        <v>0.99660671407026402</v>
      </c>
      <c r="Y896" s="94">
        <v>1.1388099570566941</v>
      </c>
      <c r="Z896" s="94">
        <v>1.2796548551654747</v>
      </c>
      <c r="AA896" s="94">
        <v>1.4218367977766304</v>
      </c>
      <c r="AB896" s="94">
        <v>1.5626833906522168</v>
      </c>
      <c r="AC896" s="94">
        <v>1.7048526472133259</v>
      </c>
      <c r="AE896" s="28">
        <v>0.88900000000000001</v>
      </c>
      <c r="AF896" s="94">
        <f t="shared" si="222"/>
        <v>0.95584618925762443</v>
      </c>
      <c r="AG896" s="94">
        <f t="shared" si="208"/>
        <v>0.95592753338605319</v>
      </c>
      <c r="AH896" s="94">
        <f t="shared" si="209"/>
        <v>0.95591571669236897</v>
      </c>
      <c r="AI896" s="94">
        <f t="shared" si="210"/>
        <v>0.95596825785857797</v>
      </c>
      <c r="AJ896" s="94">
        <f t="shared" si="211"/>
        <v>0.95595468063453071</v>
      </c>
      <c r="AK896" s="94">
        <f t="shared" si="212"/>
        <v>0.95599289431693635</v>
      </c>
      <c r="AL896" s="94">
        <f t="shared" si="213"/>
        <v>0.9559796024484386</v>
      </c>
      <c r="AM896" s="94">
        <f t="shared" si="214"/>
        <v>0.95600940348007979</v>
      </c>
      <c r="AO896" s="28">
        <v>0.88900000000000001</v>
      </c>
      <c r="AP896" s="94">
        <f t="shared" si="223"/>
        <v>0.28569395953287025</v>
      </c>
      <c r="AQ896" s="94">
        <f t="shared" si="215"/>
        <v>0.34146833155017675</v>
      </c>
      <c r="AR896" s="94">
        <f t="shared" si="216"/>
        <v>0.39786985306730899</v>
      </c>
      <c r="AS896" s="94">
        <f t="shared" si="217"/>
        <v>0.45361553859797121</v>
      </c>
      <c r="AT896" s="94">
        <f t="shared" si="218"/>
        <v>0.51001624841509685</v>
      </c>
      <c r="AU896" s="94">
        <f t="shared" si="219"/>
        <v>0.56574748676180697</v>
      </c>
      <c r="AV896" s="94">
        <f t="shared" si="220"/>
        <v>0.62214901770444375</v>
      </c>
      <c r="AW896" s="94">
        <f t="shared" si="221"/>
        <v>0.67787169889803189</v>
      </c>
      <c r="AY896" s="28">
        <v>0.88900000000000001</v>
      </c>
      <c r="AZ896" s="34">
        <f>(((L896-VLOOKUP(AZ$6,Data!$N$4:$Y$11,Data!$W$1,FALSE)/1000)*VLOOKUP(AZ$6,Data!$N$4:$Y$11,Data!$P$1,FALSE)^1.5+VLOOKUP(AZ$6,Data!$N$4:$Y$11,Data!$W$1,FALSE)/1000*(Mannings_n_bot)^1.5)/L896)^0.67</f>
        <v>4.5892540656083051E-2</v>
      </c>
      <c r="BA896" s="34">
        <f>(((M896-VLOOKUP(BA$6,Data!$N$4:$Y$11,Data!$W$1,FALSE)/1000)*VLOOKUP(BA$6,Data!$N$4:$Y$11,Data!$P$1,FALSE)^1.5+VLOOKUP(BA$6,Data!$N$4:$Y$11,Data!$W$1,FALSE)/1000*(Mannings_n_bot)^1.5)/M896)^0.67</f>
        <v>4.571336560779507E-2</v>
      </c>
      <c r="BB896" s="34">
        <f>(((N896-VLOOKUP(BB$6,Data!$N$4:$Y$11,Data!$W$1,FALSE)/1000)*VLOOKUP(BB$6,Data!$N$4:$Y$11,Data!$P$1,FALSE)^1.5+VLOOKUP(BB$6,Data!$N$4:$Y$11,Data!$W$1,FALSE)/1000*(Mannings_n_bot)^1.5)/N896)^0.67</f>
        <v>4.5492825238539689E-2</v>
      </c>
      <c r="BC896" s="34">
        <f>(((O896-VLOOKUP(BC$6,Data!$N$4:$Y$11,Data!$W$1,FALSE)/1000)*VLOOKUP(BC$6,Data!$N$4:$Y$11,Data!$P$1,FALSE)^1.5+VLOOKUP(BC$6,Data!$N$4:$Y$11,Data!$W$1,FALSE)/1000*(Mannings_n_bot)^1.5)/O896)^0.67</f>
        <v>4.5230491893769209E-2</v>
      </c>
      <c r="BD896" s="34">
        <f>(((P896-VLOOKUP(BD$6,Data!$N$4:$Y$11,Data!$W$1,FALSE)/1000)*VLOOKUP(BD$6,Data!$N$4:$Y$11,Data!$P$1,FALSE)^1.5+VLOOKUP(BD$6,Data!$N$4:$Y$11,Data!$W$1,FALSE)/1000*(Mannings_n_bot)^1.5)/P896)^0.67</f>
        <v>4.4944717160716463E-2</v>
      </c>
      <c r="BE896" s="34">
        <f>(((Q896-VLOOKUP(BE$6,Data!$N$4:$Y$11,Data!$W$1,FALSE)/1000)*VLOOKUP(BE$6,Data!$N$4:$Y$11,Data!$P$1,FALSE)^1.5+VLOOKUP(BE$6,Data!$N$4:$Y$11,Data!$W$1,FALSE)/1000*(Mannings_n_bot)^1.5)/Q896)^0.67</f>
        <v>4.4680397667669645E-2</v>
      </c>
      <c r="BF896" s="34">
        <f>(((R896-VLOOKUP(BF$6,Data!$N$4:$Y$11,Data!$W$1,FALSE)/1000)*VLOOKUP(BF$6,Data!$N$4:$Y$11,Data!$P$1,FALSE)^1.5+VLOOKUP(BF$6,Data!$N$4:$Y$11,Data!$W$1,FALSE)/1000*(Mannings_n_bot)^1.5)/R896)^0.67</f>
        <v>4.4509403477762846E-2</v>
      </c>
      <c r="BG896" s="34">
        <f>(((S896-VLOOKUP(BG$6,Data!$N$4:$Y$11,Data!$W$1,FALSE)/1000)*VLOOKUP(BG$6,Data!$N$4:$Y$11,Data!$P$1,FALSE)^1.5+VLOOKUP(BG$6,Data!$N$4:$Y$11,Data!$W$1,FALSE)/1000*(Mannings_n_bot)^1.5)/S896)^0.67</f>
        <v>4.4358195448619991E-2</v>
      </c>
    </row>
    <row r="897" spans="1:59" x14ac:dyDescent="0.25">
      <c r="A897" s="28">
        <v>0.89</v>
      </c>
      <c r="B897" s="94">
        <v>0.92769995026924712</v>
      </c>
      <c r="C897" s="94">
        <v>1.3311284366936222</v>
      </c>
      <c r="D897" s="94">
        <v>1.8060151884403797</v>
      </c>
      <c r="E897" s="94">
        <v>2.3543106597933097</v>
      </c>
      <c r="F897" s="94">
        <v>2.973939593938534</v>
      </c>
      <c r="G897" s="94">
        <v>3.6671005482912191</v>
      </c>
      <c r="H897" s="94">
        <v>4.4314713125264378</v>
      </c>
      <c r="I897" s="94">
        <v>5.2694971514718212</v>
      </c>
      <c r="K897" s="28">
        <v>0.89</v>
      </c>
      <c r="L897" s="94">
        <v>3.2486049973941435</v>
      </c>
      <c r="M897" s="94">
        <v>3.8999566788474396</v>
      </c>
      <c r="N897" s="94">
        <v>4.541200165768938</v>
      </c>
      <c r="O897" s="94">
        <v>5.1923745195027129</v>
      </c>
      <c r="P897" s="94">
        <v>5.8336225355150839</v>
      </c>
      <c r="Q897" s="94">
        <v>6.4847060413854853</v>
      </c>
      <c r="R897" s="94">
        <v>7.1259646099642691</v>
      </c>
      <c r="S897" s="94">
        <v>7.7769936417371213</v>
      </c>
      <c r="U897" s="28">
        <v>0.89</v>
      </c>
      <c r="V897" s="94">
        <v>0.71049377482429144</v>
      </c>
      <c r="W897" s="94">
        <v>0.85213437549951943</v>
      </c>
      <c r="X897" s="94">
        <v>0.99238299586987277</v>
      </c>
      <c r="Y897" s="94">
        <v>1.1339817960651444</v>
      </c>
      <c r="Z897" s="94">
        <v>1.2742300755105906</v>
      </c>
      <c r="AA897" s="94">
        <v>1.4158076607986692</v>
      </c>
      <c r="AB897" s="94">
        <v>1.5560576266257407</v>
      </c>
      <c r="AC897" s="94">
        <v>1.6976225769487381</v>
      </c>
      <c r="AE897" s="28">
        <v>0.89</v>
      </c>
      <c r="AF897" s="94">
        <f t="shared" si="222"/>
        <v>0.9564343526493696</v>
      </c>
      <c r="AG897" s="94">
        <f t="shared" si="208"/>
        <v>0.9565146735009713</v>
      </c>
      <c r="AH897" s="94">
        <f t="shared" si="209"/>
        <v>0.95650300544692302</v>
      </c>
      <c r="AI897" s="94">
        <f t="shared" si="210"/>
        <v>0.95655488573441261</v>
      </c>
      <c r="AJ897" s="94">
        <f t="shared" si="211"/>
        <v>0.95654147928255939</v>
      </c>
      <c r="AK897" s="94">
        <f t="shared" si="212"/>
        <v>0.95657921233039311</v>
      </c>
      <c r="AL897" s="94">
        <f t="shared" si="213"/>
        <v>0.95656608763714335</v>
      </c>
      <c r="AM897" s="94">
        <f t="shared" si="214"/>
        <v>0.95659551385936981</v>
      </c>
      <c r="AO897" s="28">
        <v>0.89</v>
      </c>
      <c r="AP897" s="94">
        <f t="shared" si="223"/>
        <v>0.28556871365198239</v>
      </c>
      <c r="AQ897" s="94">
        <f t="shared" si="215"/>
        <v>0.34131877513239783</v>
      </c>
      <c r="AR897" s="94">
        <f t="shared" si="216"/>
        <v>0.39769557000678396</v>
      </c>
      <c r="AS897" s="94">
        <f t="shared" si="217"/>
        <v>0.45341695807004079</v>
      </c>
      <c r="AT897" s="94">
        <f t="shared" si="218"/>
        <v>0.50979294183557389</v>
      </c>
      <c r="AU897" s="94">
        <f t="shared" si="219"/>
        <v>0.56549988926062833</v>
      </c>
      <c r="AV897" s="94">
        <f t="shared" si="220"/>
        <v>0.6218766939046948</v>
      </c>
      <c r="AW897" s="94">
        <f t="shared" si="221"/>
        <v>0.67757508803810607</v>
      </c>
      <c r="AY897" s="28">
        <v>0.89</v>
      </c>
      <c r="AZ897" s="34">
        <f>(((L897-VLOOKUP(AZ$6,Data!$N$4:$Y$11,Data!$W$1,FALSE)/1000)*VLOOKUP(AZ$6,Data!$N$4:$Y$11,Data!$P$1,FALSE)^1.5+VLOOKUP(AZ$6,Data!$N$4:$Y$11,Data!$W$1,FALSE)/1000*(Mannings_n_bot)^1.5)/L897)^0.67</f>
        <v>4.5879426574560581E-2</v>
      </c>
      <c r="BA897" s="34">
        <f>(((M897-VLOOKUP(BA$6,Data!$N$4:$Y$11,Data!$W$1,FALSE)/1000)*VLOOKUP(BA$6,Data!$N$4:$Y$11,Data!$P$1,FALSE)^1.5+VLOOKUP(BA$6,Data!$N$4:$Y$11,Data!$W$1,FALSE)/1000*(Mannings_n_bot)^1.5)/M897)^0.67</f>
        <v>4.5699997053004808E-2</v>
      </c>
      <c r="BB897" s="34">
        <f>(((N897-VLOOKUP(BB$6,Data!$N$4:$Y$11,Data!$W$1,FALSE)/1000)*VLOOKUP(BB$6,Data!$N$4:$Y$11,Data!$P$1,FALSE)^1.5+VLOOKUP(BB$6,Data!$N$4:$Y$11,Data!$W$1,FALSE)/1000*(Mannings_n_bot)^1.5)/N897)^0.67</f>
        <v>4.54792288471065E-2</v>
      </c>
      <c r="BC897" s="34">
        <f>(((O897-VLOOKUP(BC$6,Data!$N$4:$Y$11,Data!$W$1,FALSE)/1000)*VLOOKUP(BC$6,Data!$N$4:$Y$11,Data!$P$1,FALSE)^1.5+VLOOKUP(BC$6,Data!$N$4:$Y$11,Data!$W$1,FALSE)/1000*(Mannings_n_bot)^1.5)/O897)^0.67</f>
        <v>4.5216570142271213E-2</v>
      </c>
      <c r="BD897" s="34">
        <f>(((P897-VLOOKUP(BD$6,Data!$N$4:$Y$11,Data!$W$1,FALSE)/1000)*VLOOKUP(BD$6,Data!$N$4:$Y$11,Data!$P$1,FALSE)^1.5+VLOOKUP(BD$6,Data!$N$4:$Y$11,Data!$W$1,FALSE)/1000*(Mannings_n_bot)^1.5)/P897)^0.67</f>
        <v>4.4930496335426645E-2</v>
      </c>
      <c r="BE897" s="34">
        <f>(((Q897-VLOOKUP(BE$6,Data!$N$4:$Y$11,Data!$W$1,FALSE)/1000)*VLOOKUP(BE$6,Data!$N$4:$Y$11,Data!$P$1,FALSE)^1.5+VLOOKUP(BE$6,Data!$N$4:$Y$11,Data!$W$1,FALSE)/1000*(Mannings_n_bot)^1.5)/Q897)^0.67</f>
        <v>4.4665856705124803E-2</v>
      </c>
      <c r="BF897" s="34">
        <f>(((R897-VLOOKUP(BF$6,Data!$N$4:$Y$11,Data!$W$1,FALSE)/1000)*VLOOKUP(BF$6,Data!$N$4:$Y$11,Data!$P$1,FALSE)^1.5+VLOOKUP(BF$6,Data!$N$4:$Y$11,Data!$W$1,FALSE)/1000*(Mannings_n_bot)^1.5)/R897)^0.67</f>
        <v>4.4494686635869952E-2</v>
      </c>
      <c r="BG897" s="34">
        <f>(((S897-VLOOKUP(BG$6,Data!$N$4:$Y$11,Data!$W$1,FALSE)/1000)*VLOOKUP(BG$6,Data!$N$4:$Y$11,Data!$P$1,FALSE)^1.5+VLOOKUP(BG$6,Data!$N$4:$Y$11,Data!$W$1,FALSE)/1000*(Mannings_n_bot)^1.5)/S897)^0.67</f>
        <v>4.4343287006558964E-2</v>
      </c>
    </row>
    <row r="898" spans="1:59" x14ac:dyDescent="0.25">
      <c r="A898" s="28">
        <v>0.89100000000000001</v>
      </c>
      <c r="B898" s="94">
        <v>0.92826801494231592</v>
      </c>
      <c r="C898" s="94">
        <v>1.3319420470312104</v>
      </c>
      <c r="D898" s="94">
        <v>1.807119351660577</v>
      </c>
      <c r="E898" s="94">
        <v>2.3557483404357034</v>
      </c>
      <c r="F898" s="94">
        <v>2.9757562113390477</v>
      </c>
      <c r="G898" s="94">
        <v>3.6693386542927566</v>
      </c>
      <c r="H898" s="94">
        <v>4.434176738893493</v>
      </c>
      <c r="I898" s="94">
        <v>5.2727120374016918</v>
      </c>
      <c r="K898" s="28">
        <v>0.89100000000000001</v>
      </c>
      <c r="L898" s="94">
        <v>3.2520406512134659</v>
      </c>
      <c r="M898" s="94">
        <v>3.9040751971820877</v>
      </c>
      <c r="N898" s="94">
        <v>4.545996878678503</v>
      </c>
      <c r="O898" s="94">
        <v>5.1978538845873965</v>
      </c>
      <c r="P898" s="94">
        <v>5.8397800906096951</v>
      </c>
      <c r="Q898" s="94">
        <v>6.4915461413083024</v>
      </c>
      <c r="R898" s="94">
        <v>7.1334829068473855</v>
      </c>
      <c r="S898" s="94">
        <v>7.7851944196975769</v>
      </c>
      <c r="U898" s="28">
        <v>0.89100000000000001</v>
      </c>
      <c r="V898" s="94">
        <v>0.70745474133619113</v>
      </c>
      <c r="W898" s="94">
        <v>0.84848745354898181</v>
      </c>
      <c r="X898" s="94">
        <v>0.98813619115180529</v>
      </c>
      <c r="Y898" s="94">
        <v>1.129127271516261</v>
      </c>
      <c r="Z898" s="94">
        <v>1.2687756667493191</v>
      </c>
      <c r="AA898" s="94">
        <v>1.4097456182115469</v>
      </c>
      <c r="AB898" s="94">
        <v>1.5493956914141964</v>
      </c>
      <c r="AC898" s="94">
        <v>1.6903530593142637</v>
      </c>
      <c r="AE898" s="28">
        <v>0.89100000000000001</v>
      </c>
      <c r="AF898" s="94">
        <f t="shared" si="222"/>
        <v>0.95702001244992463</v>
      </c>
      <c r="AG898" s="94">
        <f t="shared" si="208"/>
        <v>0.95709931297298823</v>
      </c>
      <c r="AH898" s="94">
        <f t="shared" si="209"/>
        <v>0.95708779313053871</v>
      </c>
      <c r="AI898" s="94">
        <f t="shared" si="210"/>
        <v>0.95713901444184846</v>
      </c>
      <c r="AJ898" s="94">
        <f t="shared" si="211"/>
        <v>0.95712577827071621</v>
      </c>
      <c r="AK898" s="94">
        <f t="shared" si="212"/>
        <v>0.95716303206695863</v>
      </c>
      <c r="AL898" s="94">
        <f t="shared" si="213"/>
        <v>0.95715007406801766</v>
      </c>
      <c r="AM898" s="94">
        <f t="shared" si="214"/>
        <v>0.95717912655896575</v>
      </c>
      <c r="AO898" s="28">
        <v>0.89100000000000001</v>
      </c>
      <c r="AP898" s="94">
        <f t="shared" si="223"/>
        <v>0.28544170091968013</v>
      </c>
      <c r="AQ898" s="94">
        <f t="shared" si="215"/>
        <v>0.34116710866445127</v>
      </c>
      <c r="AR898" s="94">
        <f t="shared" si="216"/>
        <v>0.39751882807845151</v>
      </c>
      <c r="AS898" s="94">
        <f t="shared" si="217"/>
        <v>0.45321557564766013</v>
      </c>
      <c r="AT898" s="94">
        <f t="shared" si="218"/>
        <v>0.50956648455376463</v>
      </c>
      <c r="AU898" s="94">
        <f t="shared" si="219"/>
        <v>0.56524879811656703</v>
      </c>
      <c r="AV898" s="94">
        <f t="shared" si="220"/>
        <v>0.62160052765208906</v>
      </c>
      <c r="AW898" s="94">
        <f t="shared" si="221"/>
        <v>0.67727429183541377</v>
      </c>
      <c r="AY898" s="28">
        <v>0.89100000000000001</v>
      </c>
      <c r="AZ898" s="34">
        <f>(((L898-VLOOKUP(AZ$6,Data!$N$4:$Y$11,Data!$W$1,FALSE)/1000)*VLOOKUP(AZ$6,Data!$N$4:$Y$11,Data!$P$1,FALSE)^1.5+VLOOKUP(AZ$6,Data!$N$4:$Y$11,Data!$W$1,FALSE)/1000*(Mannings_n_bot)^1.5)/L898)^0.67</f>
        <v>4.5866282348027212E-2</v>
      </c>
      <c r="BA898" s="34">
        <f>(((M898-VLOOKUP(BA$6,Data!$N$4:$Y$11,Data!$W$1,FALSE)/1000)*VLOOKUP(BA$6,Data!$N$4:$Y$11,Data!$P$1,FALSE)^1.5+VLOOKUP(BA$6,Data!$N$4:$Y$11,Data!$W$1,FALSE)/1000*(Mannings_n_bot)^1.5)/M898)^0.67</f>
        <v>4.5686597650668126E-2</v>
      </c>
      <c r="BB898" s="34">
        <f>(((N898-VLOOKUP(BB$6,Data!$N$4:$Y$11,Data!$W$1,FALSE)/1000)*VLOOKUP(BB$6,Data!$N$4:$Y$11,Data!$P$1,FALSE)^1.5+VLOOKUP(BB$6,Data!$N$4:$Y$11,Data!$W$1,FALSE)/1000*(Mannings_n_bot)^1.5)/N898)^0.67</f>
        <v>4.5465601050049542E-2</v>
      </c>
      <c r="BC898" s="34">
        <f>(((O898-VLOOKUP(BC$6,Data!$N$4:$Y$11,Data!$W$1,FALSE)/1000)*VLOOKUP(BC$6,Data!$N$4:$Y$11,Data!$P$1,FALSE)^1.5+VLOOKUP(BC$6,Data!$N$4:$Y$11,Data!$W$1,FALSE)/1000*(Mannings_n_bot)^1.5)/O898)^0.67</f>
        <v>4.5202616122660737E-2</v>
      </c>
      <c r="BD898" s="34">
        <f>(((P898-VLOOKUP(BD$6,Data!$N$4:$Y$11,Data!$W$1,FALSE)/1000)*VLOOKUP(BD$6,Data!$N$4:$Y$11,Data!$P$1,FALSE)^1.5+VLOOKUP(BD$6,Data!$N$4:$Y$11,Data!$W$1,FALSE)/1000*(Mannings_n_bot)^1.5)/P898)^0.67</f>
        <v>4.4916242501332734E-2</v>
      </c>
      <c r="BE898" s="34">
        <f>(((Q898-VLOOKUP(BE$6,Data!$N$4:$Y$11,Data!$W$1,FALSE)/1000)*VLOOKUP(BE$6,Data!$N$4:$Y$11,Data!$P$1,FALSE)^1.5+VLOOKUP(BE$6,Data!$N$4:$Y$11,Data!$W$1,FALSE)/1000*(Mannings_n_bot)^1.5)/Q898)^0.67</f>
        <v>4.4651281888036132E-2</v>
      </c>
      <c r="BF898" s="34">
        <f>(((R898-VLOOKUP(BF$6,Data!$N$4:$Y$11,Data!$W$1,FALSE)/1000)*VLOOKUP(BF$6,Data!$N$4:$Y$11,Data!$P$1,FALSE)^1.5+VLOOKUP(BF$6,Data!$N$4:$Y$11,Data!$W$1,FALSE)/1000*(Mannings_n_bot)^1.5)/R898)^0.67</f>
        <v>4.4479935505346742E-2</v>
      </c>
      <c r="BG898" s="34">
        <f>(((S898-VLOOKUP(BG$6,Data!$N$4:$Y$11,Data!$W$1,FALSE)/1000)*VLOOKUP(BG$6,Data!$N$4:$Y$11,Data!$P$1,FALSE)^1.5+VLOOKUP(BG$6,Data!$N$4:$Y$11,Data!$W$1,FALSE)/1000*(Mannings_n_bot)^1.5)/S898)^0.67</f>
        <v>4.4328343759157285E-2</v>
      </c>
    </row>
    <row r="899" spans="1:59" x14ac:dyDescent="0.25">
      <c r="A899" s="28">
        <v>0.89200000000000002</v>
      </c>
      <c r="B899" s="94">
        <v>0.92883363789987894</v>
      </c>
      <c r="C899" s="94">
        <v>1.3327521582749846</v>
      </c>
      <c r="D899" s="94">
        <v>1.8082187665912555</v>
      </c>
      <c r="E899" s="94">
        <v>2.3571798363142262</v>
      </c>
      <c r="F899" s="94">
        <v>2.9775650145561401</v>
      </c>
      <c r="G899" s="94">
        <v>3.6715671305433948</v>
      </c>
      <c r="H899" s="94">
        <v>4.4368705258673309</v>
      </c>
      <c r="I899" s="94">
        <v>5.2759130892788679</v>
      </c>
      <c r="K899" s="28">
        <v>0.89200000000000002</v>
      </c>
      <c r="L899" s="94">
        <v>3.2554911363763193</v>
      </c>
      <c r="M899" s="94">
        <v>3.9082115046584254</v>
      </c>
      <c r="N899" s="94">
        <v>4.5508143083726829</v>
      </c>
      <c r="O899" s="94">
        <v>5.2033569233820813</v>
      </c>
      <c r="P899" s="94">
        <v>5.8459642470526161</v>
      </c>
      <c r="Q899" s="94">
        <v>6.498415799061517</v>
      </c>
      <c r="R899" s="94">
        <v>7.141033689235833</v>
      </c>
      <c r="S899" s="94">
        <v>7.7934306393812989</v>
      </c>
      <c r="U899" s="28">
        <v>0.89200000000000002</v>
      </c>
      <c r="V899" s="94">
        <v>0.70439895090697313</v>
      </c>
      <c r="W899" s="94">
        <v>0.84482045397783545</v>
      </c>
      <c r="X899" s="94">
        <v>0.98386600096097199</v>
      </c>
      <c r="Y899" s="94">
        <v>1.1242460418944529</v>
      </c>
      <c r="Z899" s="94">
        <v>1.2632912451002458</v>
      </c>
      <c r="AA899" s="94">
        <v>1.4036502436800582</v>
      </c>
      <c r="AB899" s="94">
        <v>1.542697116416101</v>
      </c>
      <c r="AC899" s="94">
        <v>1.6830435831586013</v>
      </c>
      <c r="AE899" s="28">
        <v>0.89200000000000002</v>
      </c>
      <c r="AF899" s="94">
        <f t="shared" si="222"/>
        <v>0.95760315490574066</v>
      </c>
      <c r="AG899" s="94">
        <f t="shared" si="208"/>
        <v>0.95768143808614625</v>
      </c>
      <c r="AH899" s="94">
        <f t="shared" si="209"/>
        <v>0.95767006602179561</v>
      </c>
      <c r="AI899" s="94">
        <f t="shared" si="210"/>
        <v>0.95772063028375687</v>
      </c>
      <c r="AJ899" s="94">
        <f t="shared" si="211"/>
        <v>0.95770756389559408</v>
      </c>
      <c r="AK899" s="94">
        <f t="shared" si="212"/>
        <v>0.95774433984089624</v>
      </c>
      <c r="AL899" s="94">
        <f t="shared" si="213"/>
        <v>0.95773154804917793</v>
      </c>
      <c r="AM899" s="94">
        <f t="shared" si="214"/>
        <v>0.95776022790076698</v>
      </c>
      <c r="AO899" s="28">
        <v>0.89200000000000002</v>
      </c>
      <c r="AP899" s="94">
        <f t="shared" si="223"/>
        <v>0.28531290640642376</v>
      </c>
      <c r="AQ899" s="94">
        <f t="shared" si="215"/>
        <v>0.34101331432201137</v>
      </c>
      <c r="AR899" s="94">
        <f t="shared" si="216"/>
        <v>0.39733960651052208</v>
      </c>
      <c r="AS899" s="94">
        <f t="shared" si="217"/>
        <v>0.4530113676657232</v>
      </c>
      <c r="AT899" s="94">
        <f t="shared" si="218"/>
        <v>0.50933684995719075</v>
      </c>
      <c r="AU899" s="94">
        <f t="shared" si="219"/>
        <v>0.56499418382456112</v>
      </c>
      <c r="AV899" s="94">
        <f t="shared" si="220"/>
        <v>0.62132048649417915</v>
      </c>
      <c r="AW899" s="94">
        <f t="shared" si="221"/>
        <v>0.67696927494535442</v>
      </c>
      <c r="AY899" s="28">
        <v>0.89200000000000002</v>
      </c>
      <c r="AZ899" s="34">
        <f>(((L899-VLOOKUP(AZ$6,Data!$N$4:$Y$11,Data!$W$1,FALSE)/1000)*VLOOKUP(AZ$6,Data!$N$4:$Y$11,Data!$P$1,FALSE)^1.5+VLOOKUP(AZ$6,Data!$N$4:$Y$11,Data!$W$1,FALSE)/1000*(Mannings_n_bot)^1.5)/L899)^0.67</f>
        <v>4.5853107440814923E-2</v>
      </c>
      <c r="BA899" s="34">
        <f>(((M899-VLOOKUP(BA$6,Data!$N$4:$Y$11,Data!$W$1,FALSE)/1000)*VLOOKUP(BA$6,Data!$N$4:$Y$11,Data!$P$1,FALSE)^1.5+VLOOKUP(BA$6,Data!$N$4:$Y$11,Data!$W$1,FALSE)/1000*(Mannings_n_bot)^1.5)/M899)^0.67</f>
        <v>4.5673166854041727E-2</v>
      </c>
      <c r="BB899" s="34">
        <f>(((N899-VLOOKUP(BB$6,Data!$N$4:$Y$11,Data!$W$1,FALSE)/1000)*VLOOKUP(BB$6,Data!$N$4:$Y$11,Data!$P$1,FALSE)^1.5+VLOOKUP(BB$6,Data!$N$4:$Y$11,Data!$W$1,FALSE)/1000*(Mannings_n_bot)^1.5)/N899)^0.67</f>
        <v>4.54519412910225E-2</v>
      </c>
      <c r="BC899" s="34">
        <f>(((O899-VLOOKUP(BC$6,Data!$N$4:$Y$11,Data!$W$1,FALSE)/1000)*VLOOKUP(BC$6,Data!$N$4:$Y$11,Data!$P$1,FALSE)^1.5+VLOOKUP(BC$6,Data!$N$4:$Y$11,Data!$W$1,FALSE)/1000*(Mannings_n_bot)^1.5)/O899)^0.67</f>
        <v>4.5188629264568562E-2</v>
      </c>
      <c r="BD899" s="34">
        <f>(((P899-VLOOKUP(BD$6,Data!$N$4:$Y$11,Data!$W$1,FALSE)/1000)*VLOOKUP(BD$6,Data!$N$4:$Y$11,Data!$P$1,FALSE)^1.5+VLOOKUP(BD$6,Data!$N$4:$Y$11,Data!$W$1,FALSE)/1000*(Mannings_n_bot)^1.5)/P899)^0.67</f>
        <v>4.4901955075398958E-2</v>
      </c>
      <c r="BE899" s="34">
        <f>(((Q899-VLOOKUP(BE$6,Data!$N$4:$Y$11,Data!$W$1,FALSE)/1000)*VLOOKUP(BE$6,Data!$N$4:$Y$11,Data!$P$1,FALSE)^1.5+VLOOKUP(BE$6,Data!$N$4:$Y$11,Data!$W$1,FALSE)/1000*(Mannings_n_bot)^1.5)/Q899)^0.67</f>
        <v>4.4636672619554396E-2</v>
      </c>
      <c r="BF899" s="34">
        <f>(((R899-VLOOKUP(BF$6,Data!$N$4:$Y$11,Data!$W$1,FALSE)/1000)*VLOOKUP(BF$6,Data!$N$4:$Y$11,Data!$P$1,FALSE)^1.5+VLOOKUP(BF$6,Data!$N$4:$Y$11,Data!$W$1,FALSE)/1000*(Mannings_n_bot)^1.5)/R899)^0.67</f>
        <v>4.4465149481887782E-2</v>
      </c>
      <c r="BG899" s="34">
        <f>(((S899-VLOOKUP(BG$6,Data!$N$4:$Y$11,Data!$W$1,FALSE)/1000)*VLOOKUP(BG$6,Data!$N$4:$Y$11,Data!$P$1,FALSE)^1.5+VLOOKUP(BG$6,Data!$N$4:$Y$11,Data!$W$1,FALSE)/1000*(Mannings_n_bot)^1.5)/S899)^0.67</f>
        <v>4.431336509378165E-2</v>
      </c>
    </row>
    <row r="900" spans="1:59" x14ac:dyDescent="0.25">
      <c r="A900" s="28">
        <v>0.89300000000000002</v>
      </c>
      <c r="B900" s="94">
        <v>0.92939680562806759</v>
      </c>
      <c r="C900" s="94">
        <v>1.3335587510887894</v>
      </c>
      <c r="D900" s="94">
        <v>1.8093134069872494</v>
      </c>
      <c r="E900" s="94">
        <v>2.358605113278093</v>
      </c>
      <c r="F900" s="94">
        <v>2.979365960430588</v>
      </c>
      <c r="G900" s="94">
        <v>3.6737859238949726</v>
      </c>
      <c r="H900" s="94">
        <v>4.4395526091919297</v>
      </c>
      <c r="I900" s="94">
        <v>5.2791002307750716</v>
      </c>
      <c r="K900" s="28">
        <v>0.89300000000000002</v>
      </c>
      <c r="L900" s="94">
        <v>3.2589566646479726</v>
      </c>
      <c r="M900" s="94">
        <v>3.9123658552074536</v>
      </c>
      <c r="N900" s="94">
        <v>4.5556527505843425</v>
      </c>
      <c r="O900" s="94">
        <v>5.2088839737726902</v>
      </c>
      <c r="P900" s="94">
        <v>5.8521753845314466</v>
      </c>
      <c r="Q900" s="94">
        <v>6.505315436479373</v>
      </c>
      <c r="R900" s="94">
        <v>7.1486174207660023</v>
      </c>
      <c r="S900" s="94">
        <v>7.8017028065674952</v>
      </c>
      <c r="U900" s="28">
        <v>0.89300000000000002</v>
      </c>
      <c r="V900" s="94">
        <v>0.70132618449865103</v>
      </c>
      <c r="W900" s="94">
        <v>0.84113311419524739</v>
      </c>
      <c r="X900" s="94">
        <v>0.97957211946873579</v>
      </c>
      <c r="Y900" s="94">
        <v>1.1193377578317873</v>
      </c>
      <c r="Z900" s="94">
        <v>1.2577764179578885</v>
      </c>
      <c r="AA900" s="94">
        <v>1.3975211010662714</v>
      </c>
      <c r="AB900" s="94">
        <v>1.5359614222555082</v>
      </c>
      <c r="AC900" s="94">
        <v>1.6756936255774317</v>
      </c>
      <c r="AE900" s="28">
        <v>0.89300000000000002</v>
      </c>
      <c r="AF900" s="94">
        <f t="shared" si="222"/>
        <v>0.95818376608437306</v>
      </c>
      <c r="AG900" s="94">
        <f t="shared" si="208"/>
        <v>0.95826103494598125</v>
      </c>
      <c r="AH900" s="94">
        <f t="shared" si="209"/>
        <v>0.95824981022071121</v>
      </c>
      <c r="AI900" s="94">
        <f t="shared" si="210"/>
        <v>0.95829971938469616</v>
      </c>
      <c r="AJ900" s="94">
        <f t="shared" si="211"/>
        <v>0.95828682227540907</v>
      </c>
      <c r="AK900" s="94">
        <f t="shared" si="212"/>
        <v>0.95832312178827561</v>
      </c>
      <c r="AL900" s="94">
        <f t="shared" si="213"/>
        <v>0.9583104957104831</v>
      </c>
      <c r="AM900" s="94">
        <f t="shared" si="214"/>
        <v>0.95833880402855787</v>
      </c>
      <c r="AO900" s="28">
        <v>0.89300000000000002</v>
      </c>
      <c r="AP900" s="94">
        <f t="shared" si="223"/>
        <v>0.28518231485243134</v>
      </c>
      <c r="AQ900" s="94">
        <f t="shared" si="215"/>
        <v>0.34085737388638909</v>
      </c>
      <c r="AR900" s="94">
        <f t="shared" si="216"/>
        <v>0.39715788407164554</v>
      </c>
      <c r="AS900" s="94">
        <f t="shared" si="217"/>
        <v>0.45280430993547405</v>
      </c>
      <c r="AT900" s="94">
        <f t="shared" si="218"/>
        <v>0.50910401084452983</v>
      </c>
      <c r="AU900" s="94">
        <f t="shared" si="219"/>
        <v>0.56473601622663161</v>
      </c>
      <c r="AV900" s="94">
        <f t="shared" si="220"/>
        <v>0.62103653726040553</v>
      </c>
      <c r="AW900" s="94">
        <f t="shared" si="221"/>
        <v>0.67666000124115344</v>
      </c>
      <c r="AY900" s="28">
        <v>0.89300000000000002</v>
      </c>
      <c r="AZ900" s="34">
        <f>(((L900-VLOOKUP(AZ$6,Data!$N$4:$Y$11,Data!$W$1,FALSE)/1000)*VLOOKUP(AZ$6,Data!$N$4:$Y$11,Data!$P$1,FALSE)^1.5+VLOOKUP(AZ$6,Data!$N$4:$Y$11,Data!$W$1,FALSE)/1000*(Mannings_n_bot)^1.5)/L900)^0.67</f>
        <v>4.5839901304932984E-2</v>
      </c>
      <c r="BA900" s="34">
        <f>(((M900-VLOOKUP(BA$6,Data!$N$4:$Y$11,Data!$W$1,FALSE)/1000)*VLOOKUP(BA$6,Data!$N$4:$Y$11,Data!$P$1,FALSE)^1.5+VLOOKUP(BA$6,Data!$N$4:$Y$11,Data!$W$1,FALSE)/1000*(Mannings_n_bot)^1.5)/M900)^0.67</f>
        <v>4.5659704103801255E-2</v>
      </c>
      <c r="BB900" s="34">
        <f>(((N900-VLOOKUP(BB$6,Data!$N$4:$Y$11,Data!$W$1,FALSE)/1000)*VLOOKUP(BB$6,Data!$N$4:$Y$11,Data!$P$1,FALSE)^1.5+VLOOKUP(BB$6,Data!$N$4:$Y$11,Data!$W$1,FALSE)/1000*(Mannings_n_bot)^1.5)/N900)^0.67</f>
        <v>4.5438249000876701E-2</v>
      </c>
      <c r="BC900" s="34">
        <f>(((O900-VLOOKUP(BC$6,Data!$N$4:$Y$11,Data!$W$1,FALSE)/1000)*VLOOKUP(BC$6,Data!$N$4:$Y$11,Data!$P$1,FALSE)^1.5+VLOOKUP(BC$6,Data!$N$4:$Y$11,Data!$W$1,FALSE)/1000*(Mannings_n_bot)^1.5)/O900)^0.67</f>
        <v>4.5174608984497579E-2</v>
      </c>
      <c r="BD900" s="34">
        <f>(((P900-VLOOKUP(BD$6,Data!$N$4:$Y$11,Data!$W$1,FALSE)/1000)*VLOOKUP(BD$6,Data!$N$4:$Y$11,Data!$P$1,FALSE)^1.5+VLOOKUP(BD$6,Data!$N$4:$Y$11,Data!$W$1,FALSE)/1000*(Mannings_n_bot)^1.5)/P900)^0.67</f>
        <v>4.4887633461169696E-2</v>
      </c>
      <c r="BE900" s="34">
        <f>(((Q900-VLOOKUP(BE$6,Data!$N$4:$Y$11,Data!$W$1,FALSE)/1000)*VLOOKUP(BE$6,Data!$N$4:$Y$11,Data!$P$1,FALSE)^1.5+VLOOKUP(BE$6,Data!$N$4:$Y$11,Data!$W$1,FALSE)/1000*(Mannings_n_bot)^1.5)/Q900)^0.67</f>
        <v>4.46220282890901E-2</v>
      </c>
      <c r="BF900" s="34">
        <f>(((R900-VLOOKUP(BF$6,Data!$N$4:$Y$11,Data!$W$1,FALSE)/1000)*VLOOKUP(BF$6,Data!$N$4:$Y$11,Data!$P$1,FALSE)^1.5+VLOOKUP(BF$6,Data!$N$4:$Y$11,Data!$W$1,FALSE)/1000*(Mannings_n_bot)^1.5)/R900)^0.67</f>
        <v>4.4450327947275659E-2</v>
      </c>
      <c r="BG900" s="34">
        <f>(((S900-VLOOKUP(BG$6,Data!$N$4:$Y$11,Data!$W$1,FALSE)/1000)*VLOOKUP(BG$6,Data!$N$4:$Y$11,Data!$P$1,FALSE)^1.5+VLOOKUP(BG$6,Data!$N$4:$Y$11,Data!$W$1,FALSE)/1000*(Mannings_n_bot)^1.5)/S900)^0.67</f>
        <v>4.4298350383693404E-2</v>
      </c>
    </row>
    <row r="901" spans="1:59" x14ac:dyDescent="0.25">
      <c r="A901" s="28">
        <v>0.89400000000000002</v>
      </c>
      <c r="B901" s="94">
        <v>0.92995750443548542</v>
      </c>
      <c r="C901" s="94">
        <v>1.3343618058823119</v>
      </c>
      <c r="D901" s="94">
        <v>1.8104032462584507</v>
      </c>
      <c r="E901" s="94">
        <v>2.3600241367275121</v>
      </c>
      <c r="F901" s="94">
        <v>2.9811590052357722</v>
      </c>
      <c r="G901" s="94">
        <v>3.6759949805004286</v>
      </c>
      <c r="H901" s="94">
        <v>4.4422229237663755</v>
      </c>
      <c r="I901" s="94">
        <v>5.2822733845581933</v>
      </c>
      <c r="K901" s="28">
        <v>0.89400000000000002</v>
      </c>
      <c r="L901" s="94">
        <v>3.262437452765484</v>
      </c>
      <c r="M901" s="94">
        <v>3.9165385087218829</v>
      </c>
      <c r="N901" s="94">
        <v>4.5605125079894755</v>
      </c>
      <c r="O901" s="94">
        <v>5.2144353815779008</v>
      </c>
      <c r="P901" s="94">
        <v>5.8584138916479676</v>
      </c>
      <c r="Q901" s="94">
        <v>6.5122454852997622</v>
      </c>
      <c r="R901" s="94">
        <v>7.1562345759593642</v>
      </c>
      <c r="S901" s="94">
        <v>7.8100114389098421</v>
      </c>
      <c r="U901" s="28">
        <v>0.89400000000000002</v>
      </c>
      <c r="V901" s="94">
        <v>0.69823621798989133</v>
      </c>
      <c r="W901" s="94">
        <v>0.83742516551598467</v>
      </c>
      <c r="X901" s="94">
        <v>0.97525423374862064</v>
      </c>
      <c r="Y901" s="94">
        <v>1.1144020618517398</v>
      </c>
      <c r="Z901" s="94">
        <v>1.2522307836047315</v>
      </c>
      <c r="AA901" s="94">
        <v>1.3913577441096325</v>
      </c>
      <c r="AB901" s="94">
        <v>1.5291881184304006</v>
      </c>
      <c r="AC901" s="94">
        <v>1.6683026515298616</v>
      </c>
      <c r="AE901" s="28">
        <v>0.89400000000000002</v>
      </c>
      <c r="AF901" s="94">
        <f t="shared" si="222"/>
        <v>0.95876183187035091</v>
      </c>
      <c r="AG901" s="94">
        <f t="shared" si="208"/>
        <v>0.95883808947539806</v>
      </c>
      <c r="AH901" s="94">
        <f t="shared" si="209"/>
        <v>0.95882701164461415</v>
      </c>
      <c r="AI901" s="94">
        <f t="shared" si="210"/>
        <v>0.95887626768679346</v>
      </c>
      <c r="AJ901" s="94">
        <f t="shared" si="211"/>
        <v>0.95886353934587898</v>
      </c>
      <c r="AK901" s="94">
        <f t="shared" si="212"/>
        <v>0.95889936386285557</v>
      </c>
      <c r="AL901" s="94">
        <f t="shared" si="213"/>
        <v>0.95888690299941615</v>
      </c>
      <c r="AM901" s="94">
        <f t="shared" si="214"/>
        <v>0.95891484090389278</v>
      </c>
      <c r="AO901" s="28">
        <v>0.89400000000000002</v>
      </c>
      <c r="AP901" s="94">
        <f t="shared" si="223"/>
        <v>0.28504991065719421</v>
      </c>
      <c r="AQ901" s="94">
        <f t="shared" si="215"/>
        <v>0.34069926873201239</v>
      </c>
      <c r="AR901" s="94">
        <f t="shared" si="216"/>
        <v>0.39697363905632088</v>
      </c>
      <c r="AS901" s="94">
        <f t="shared" si="217"/>
        <v>0.45259437772788413</v>
      </c>
      <c r="AT901" s="94">
        <f t="shared" si="218"/>
        <v>0.50886793940691932</v>
      </c>
      <c r="AU901" s="94">
        <f t="shared" si="219"/>
        <v>0.56447426449115512</v>
      </c>
      <c r="AV901" s="94">
        <f t="shared" si="220"/>
        <v>0.62074864603929669</v>
      </c>
      <c r="AW901" s="94">
        <f t="shared" si="221"/>
        <v>0.67634643378902881</v>
      </c>
      <c r="AY901" s="28">
        <v>0.89400000000000002</v>
      </c>
      <c r="AZ901" s="34">
        <f>(((L901-VLOOKUP(AZ$6,Data!$N$4:$Y$11,Data!$W$1,FALSE)/1000)*VLOOKUP(AZ$6,Data!$N$4:$Y$11,Data!$P$1,FALSE)^1.5+VLOOKUP(AZ$6,Data!$N$4:$Y$11,Data!$W$1,FALSE)/1000*(Mannings_n_bot)^1.5)/L901)^0.67</f>
        <v>4.5826663379660647E-2</v>
      </c>
      <c r="BA901" s="34">
        <f>(((M901-VLOOKUP(BA$6,Data!$N$4:$Y$11,Data!$W$1,FALSE)/1000)*VLOOKUP(BA$6,Data!$N$4:$Y$11,Data!$P$1,FALSE)^1.5+VLOOKUP(BA$6,Data!$N$4:$Y$11,Data!$W$1,FALSE)/1000*(Mannings_n_bot)^1.5)/M901)^0.67</f>
        <v>4.5646208827625552E-2</v>
      </c>
      <c r="BB901" s="34">
        <f>(((N901-VLOOKUP(BB$6,Data!$N$4:$Y$11,Data!$W$1,FALSE)/1000)*VLOOKUP(BB$6,Data!$N$4:$Y$11,Data!$P$1,FALSE)^1.5+VLOOKUP(BB$6,Data!$N$4:$Y$11,Data!$W$1,FALSE)/1000*(Mannings_n_bot)^1.5)/N901)^0.67</f>
        <v>4.5424523597238073E-2</v>
      </c>
      <c r="BC901" s="34">
        <f>(((O901-VLOOKUP(BC$6,Data!$N$4:$Y$11,Data!$W$1,FALSE)/1000)*VLOOKUP(BC$6,Data!$N$4:$Y$11,Data!$P$1,FALSE)^1.5+VLOOKUP(BC$6,Data!$N$4:$Y$11,Data!$W$1,FALSE)/1000*(Mannings_n_bot)^1.5)/O901)^0.67</f>
        <v>4.5160554685388953E-2</v>
      </c>
      <c r="BD901" s="34">
        <f>(((P901-VLOOKUP(BD$6,Data!$N$4:$Y$11,Data!$W$1,FALSE)/1000)*VLOOKUP(BD$6,Data!$N$4:$Y$11,Data!$P$1,FALSE)^1.5+VLOOKUP(BD$6,Data!$N$4:$Y$11,Data!$W$1,FALSE)/1000*(Mannings_n_bot)^1.5)/P901)^0.67</f>
        <v>4.4873277048325909E-2</v>
      </c>
      <c r="BE901" s="34">
        <f>(((Q901-VLOOKUP(BE$6,Data!$N$4:$Y$11,Data!$W$1,FALSE)/1000)*VLOOKUP(BE$6,Data!$N$4:$Y$11,Data!$P$1,FALSE)^1.5+VLOOKUP(BE$6,Data!$N$4:$Y$11,Data!$W$1,FALSE)/1000*(Mannings_n_bot)^1.5)/Q901)^0.67</f>
        <v>4.4607348271859464E-2</v>
      </c>
      <c r="BF901" s="34">
        <f>(((R901-VLOOKUP(BF$6,Data!$N$4:$Y$11,Data!$W$1,FALSE)/1000)*VLOOKUP(BF$6,Data!$N$4:$Y$11,Data!$P$1,FALSE)^1.5+VLOOKUP(BF$6,Data!$N$4:$Y$11,Data!$W$1,FALSE)/1000*(Mannings_n_bot)^1.5)/R901)^0.67</f>
        <v>4.4435470268921348E-2</v>
      </c>
      <c r="BG901" s="34">
        <f>(((S901-VLOOKUP(BG$6,Data!$N$4:$Y$11,Data!$W$1,FALSE)/1000)*VLOOKUP(BG$6,Data!$N$4:$Y$11,Data!$P$1,FALSE)^1.5+VLOOKUP(BG$6,Data!$N$4:$Y$11,Data!$W$1,FALSE)/1000*(Mannings_n_bot)^1.5)/S901)^0.67</f>
        <v>4.4283298987582348E-2</v>
      </c>
    </row>
    <row r="902" spans="1:59" x14ac:dyDescent="0.25">
      <c r="A902" s="28">
        <v>0.89500000000000002</v>
      </c>
      <c r="B902" s="94">
        <v>0.93051572044906583</v>
      </c>
      <c r="C902" s="94">
        <v>1.3351613028051568</v>
      </c>
      <c r="D902" s="94">
        <v>1.8114882574617663</v>
      </c>
      <c r="E902" s="94">
        <v>2.3614368716032148</v>
      </c>
      <c r="F902" s="94">
        <v>2.9829441046644471</v>
      </c>
      <c r="G902" s="94">
        <v>3.678194245797505</v>
      </c>
      <c r="H902" s="94">
        <v>4.444881403625164</v>
      </c>
      <c r="I902" s="94">
        <v>5.2854324722688801</v>
      </c>
      <c r="K902" s="28">
        <v>0.89500000000000002</v>
      </c>
      <c r="L902" s="94">
        <v>3.2659337226025129</v>
      </c>
      <c r="M902" s="94">
        <v>3.9207297312537763</v>
      </c>
      <c r="N902" s="94">
        <v>4.5653938904373765</v>
      </c>
      <c r="O902" s="94">
        <v>5.2200115008121317</v>
      </c>
      <c r="P902" s="94">
        <v>5.8646801662136383</v>
      </c>
      <c r="Q902" s="94">
        <v>6.5192063874925408</v>
      </c>
      <c r="R902" s="94">
        <v>7.1638856405833105</v>
      </c>
      <c r="S902" s="94">
        <v>7.8183570663301181</v>
      </c>
      <c r="U902" s="28">
        <v>0.89500000000000002</v>
      </c>
      <c r="V902" s="94">
        <v>0.69512882200856951</v>
      </c>
      <c r="W902" s="94">
        <v>0.83369633295964185</v>
      </c>
      <c r="X902" s="94">
        <v>0.97091202354247719</v>
      </c>
      <c r="Y902" s="94">
        <v>1.1094385881020572</v>
      </c>
      <c r="Z902" s="94">
        <v>1.2466539309110463</v>
      </c>
      <c r="AA902" s="94">
        <v>1.3851597160934823</v>
      </c>
      <c r="AB902" s="94">
        <v>1.5223767029461457</v>
      </c>
      <c r="AC902" s="94">
        <v>1.6608701134385959</v>
      </c>
      <c r="AE902" s="28">
        <v>0.89500000000000002</v>
      </c>
      <c r="AF902" s="94">
        <f t="shared" si="222"/>
        <v>0.95933733796090559</v>
      </c>
      <c r="AG902" s="94">
        <f t="shared" si="208"/>
        <v>0.9594125874104128</v>
      </c>
      <c r="AH902" s="94">
        <f t="shared" si="209"/>
        <v>0.95940165602388494</v>
      </c>
      <c r="AI902" s="94">
        <f t="shared" si="210"/>
        <v>0.95945026094549091</v>
      </c>
      <c r="AJ902" s="94">
        <f t="shared" si="211"/>
        <v>0.95943770085596869</v>
      </c>
      <c r="AK902" s="94">
        <f t="shared" si="212"/>
        <v>0.95947305183183229</v>
      </c>
      <c r="AL902" s="94">
        <f t="shared" si="213"/>
        <v>0.95946075567683176</v>
      </c>
      <c r="AM902" s="94">
        <f t="shared" si="214"/>
        <v>0.95948832430184605</v>
      </c>
      <c r="AO902" s="28">
        <v>0.89500000000000002</v>
      </c>
      <c r="AP902" s="94">
        <f t="shared" si="223"/>
        <v>0.28491567786855426</v>
      </c>
      <c r="AQ902" s="94">
        <f t="shared" si="215"/>
        <v>0.3405389798133821</v>
      </c>
      <c r="AR902" s="94">
        <f t="shared" si="216"/>
        <v>0.39678684926969598</v>
      </c>
      <c r="AS902" s="94">
        <f t="shared" si="217"/>
        <v>0.45238154575633049</v>
      </c>
      <c r="AT902" s="94">
        <f t="shared" si="218"/>
        <v>0.50862860720848124</v>
      </c>
      <c r="AU902" s="94">
        <f t="shared" si="219"/>
        <v>0.56420889709126631</v>
      </c>
      <c r="AV902" s="94">
        <f t="shared" si="220"/>
        <v>0.62045677815471734</v>
      </c>
      <c r="AW902" s="94">
        <f t="shared" si="221"/>
        <v>0.67602853482231973</v>
      </c>
      <c r="AY902" s="28">
        <v>0.89500000000000002</v>
      </c>
      <c r="AZ902" s="34">
        <f>(((L902-VLOOKUP(AZ$6,Data!$N$4:$Y$11,Data!$W$1,FALSE)/1000)*VLOOKUP(AZ$6,Data!$N$4:$Y$11,Data!$P$1,FALSE)^1.5+VLOOKUP(AZ$6,Data!$N$4:$Y$11,Data!$W$1,FALSE)/1000*(Mannings_n_bot)^1.5)/L902)^0.67</f>
        <v>4.5813393091122388E-2</v>
      </c>
      <c r="BA902" s="34">
        <f>(((M902-VLOOKUP(BA$6,Data!$N$4:$Y$11,Data!$W$1,FALSE)/1000)*VLOOKUP(BA$6,Data!$N$4:$Y$11,Data!$P$1,FALSE)^1.5+VLOOKUP(BA$6,Data!$N$4:$Y$11,Data!$W$1,FALSE)/1000*(Mannings_n_bot)^1.5)/M902)^0.67</f>
        <v>4.5632680439762915E-2</v>
      </c>
      <c r="BB902" s="34">
        <f>(((N902-VLOOKUP(BB$6,Data!$N$4:$Y$11,Data!$W$1,FALSE)/1000)*VLOOKUP(BB$6,Data!$N$4:$Y$11,Data!$P$1,FALSE)^1.5+VLOOKUP(BB$6,Data!$N$4:$Y$11,Data!$W$1,FALSE)/1000*(Mannings_n_bot)^1.5)/N902)^0.67</f>
        <v>4.5410764484065815E-2</v>
      </c>
      <c r="BC902" s="34">
        <f>(((O902-VLOOKUP(BC$6,Data!$N$4:$Y$11,Data!$W$1,FALSE)/1000)*VLOOKUP(BC$6,Data!$N$4:$Y$11,Data!$P$1,FALSE)^1.5+VLOOKUP(BC$6,Data!$N$4:$Y$11,Data!$W$1,FALSE)/1000*(Mannings_n_bot)^1.5)/O902)^0.67</f>
        <v>4.514646575616979E-2</v>
      </c>
      <c r="BD902" s="34">
        <f>(((P902-VLOOKUP(BD$6,Data!$N$4:$Y$11,Data!$W$1,FALSE)/1000)*VLOOKUP(BD$6,Data!$N$4:$Y$11,Data!$P$1,FALSE)^1.5+VLOOKUP(BD$6,Data!$N$4:$Y$11,Data!$W$1,FALSE)/1000*(Mannings_n_bot)^1.5)/P902)^0.67</f>
        <v>4.4858885212222845E-2</v>
      </c>
      <c r="BE902" s="34">
        <f>(((Q902-VLOOKUP(BE$6,Data!$N$4:$Y$11,Data!$W$1,FALSE)/1000)*VLOOKUP(BE$6,Data!$N$4:$Y$11,Data!$P$1,FALSE)^1.5+VLOOKUP(BE$6,Data!$N$4:$Y$11,Data!$W$1,FALSE)/1000*(Mannings_n_bot)^1.5)/Q902)^0.67</f>
        <v>4.4592631928411001E-2</v>
      </c>
      <c r="BF902" s="34">
        <f>(((R902-VLOOKUP(BF$6,Data!$N$4:$Y$11,Data!$W$1,FALSE)/1000)*VLOOKUP(BF$6,Data!$N$4:$Y$11,Data!$P$1,FALSE)^1.5+VLOOKUP(BF$6,Data!$N$4:$Y$11,Data!$W$1,FALSE)/1000*(Mannings_n_bot)^1.5)/R902)^0.67</f>
        <v>4.4420575799384722E-2</v>
      </c>
      <c r="BG902" s="34">
        <f>(((S902-VLOOKUP(BG$6,Data!$N$4:$Y$11,Data!$W$1,FALSE)/1000)*VLOOKUP(BG$6,Data!$N$4:$Y$11,Data!$P$1,FALSE)^1.5+VLOOKUP(BG$6,Data!$N$4:$Y$11,Data!$W$1,FALSE)/1000*(Mannings_n_bot)^1.5)/S902)^0.67</f>
        <v>4.426821024908071E-2</v>
      </c>
    </row>
    <row r="903" spans="1:59" x14ac:dyDescent="0.25">
      <c r="A903" s="28">
        <v>0.89600000000000002</v>
      </c>
      <c r="B903" s="94">
        <v>0.93107143960979766</v>
      </c>
      <c r="C903" s="94">
        <v>1.3359572217407223</v>
      </c>
      <c r="D903" s="94">
        <v>1.8125684132928084</v>
      </c>
      <c r="E903" s="94">
        <v>2.3628432823756373</v>
      </c>
      <c r="F903" s="94">
        <v>2.9847212138150723</v>
      </c>
      <c r="G903" s="94">
        <v>3.6803836644919099</v>
      </c>
      <c r="H903" s="94">
        <v>4.4475279819178422</v>
      </c>
      <c r="I903" s="94">
        <v>5.2885774144963555</v>
      </c>
      <c r="K903" s="28">
        <v>0.89600000000000002</v>
      </c>
      <c r="L903" s="94">
        <v>3.2694457013412337</v>
      </c>
      <c r="M903" s="94">
        <v>3.924939795220681</v>
      </c>
      <c r="N903" s="94">
        <v>4.5702972151907115</v>
      </c>
      <c r="O903" s="94">
        <v>5.2256126939598238</v>
      </c>
      <c r="P903" s="94">
        <v>5.8709746155578229</v>
      </c>
      <c r="Q903" s="94">
        <v>6.5261985956019597</v>
      </c>
      <c r="R903" s="94">
        <v>7.1715711120275119</v>
      </c>
      <c r="S903" s="94">
        <v>7.8267402314287899</v>
      </c>
      <c r="U903" s="28">
        <v>0.89600000000000002</v>
      </c>
      <c r="V903" s="94">
        <v>0.69200376175712919</v>
      </c>
      <c r="W903" s="94">
        <v>0.82994633504126769</v>
      </c>
      <c r="X903" s="94">
        <v>0.96654516101664212</v>
      </c>
      <c r="Y903" s="94">
        <v>1.1044469620761899</v>
      </c>
      <c r="Z903" s="94">
        <v>1.2410454390218375</v>
      </c>
      <c r="AA903" s="94">
        <v>1.3789265494972782</v>
      </c>
      <c r="AB903" s="94">
        <v>1.5155266619332628</v>
      </c>
      <c r="AC903" s="94">
        <v>1.6533954507729645</v>
      </c>
      <c r="AE903" s="28">
        <v>0.89600000000000002</v>
      </c>
      <c r="AF903" s="94">
        <f t="shared" si="222"/>
        <v>0.95991026986156502</v>
      </c>
      <c r="AG903" s="94">
        <f t="shared" si="208"/>
        <v>0.95998451429575282</v>
      </c>
      <c r="AH903" s="94">
        <f t="shared" si="209"/>
        <v>0.95997372889755495</v>
      </c>
      <c r="AI903" s="94">
        <f t="shared" si="210"/>
        <v>0.96002168472514982</v>
      </c>
      <c r="AJ903" s="94">
        <f t="shared" si="211"/>
        <v>0.96000929236349297</v>
      </c>
      <c r="AK903" s="94">
        <f t="shared" si="212"/>
        <v>0.96004417127144825</v>
      </c>
      <c r="AL903" s="94">
        <f t="shared" si="213"/>
        <v>0.96003203931256154</v>
      </c>
      <c r="AM903" s="94">
        <f t="shared" si="214"/>
        <v>0.96005923980662233</v>
      </c>
      <c r="AO903" s="28">
        <v>0.89600000000000002</v>
      </c>
      <c r="AP903" s="94">
        <f t="shared" si="223"/>
        <v>0.28477960017132009</v>
      </c>
      <c r="AQ903" s="94">
        <f t="shared" si="215"/>
        <v>0.34037648765147688</v>
      </c>
      <c r="AR903" s="94">
        <f t="shared" si="216"/>
        <v>0.39659749201172523</v>
      </c>
      <c r="AS903" s="94">
        <f t="shared" si="217"/>
        <v>0.45216578815854425</v>
      </c>
      <c r="AT903" s="94">
        <f t="shared" si="218"/>
        <v>0.50838598516602218</v>
      </c>
      <c r="AU903" s="94">
        <f t="shared" si="219"/>
        <v>0.56393988178235033</v>
      </c>
      <c r="AV903" s="94">
        <f t="shared" si="220"/>
        <v>0.62016089814111297</v>
      </c>
      <c r="AW903" s="94">
        <f t="shared" si="221"/>
        <v>0.6757062657145213</v>
      </c>
      <c r="AY903" s="28">
        <v>0.89600000000000002</v>
      </c>
      <c r="AZ903" s="34">
        <f>(((L903-VLOOKUP(AZ$6,Data!$N$4:$Y$11,Data!$W$1,FALSE)/1000)*VLOOKUP(AZ$6,Data!$N$4:$Y$11,Data!$P$1,FALSE)^1.5+VLOOKUP(AZ$6,Data!$N$4:$Y$11,Data!$W$1,FALSE)/1000*(Mannings_n_bot)^1.5)/L903)^0.67</f>
        <v>4.5800089851844993E-2</v>
      </c>
      <c r="BA903" s="34">
        <f>(((M903-VLOOKUP(BA$6,Data!$N$4:$Y$11,Data!$W$1,FALSE)/1000)*VLOOKUP(BA$6,Data!$N$4:$Y$11,Data!$P$1,FALSE)^1.5+VLOOKUP(BA$6,Data!$N$4:$Y$11,Data!$W$1,FALSE)/1000*(Mannings_n_bot)^1.5)/M903)^0.67</f>
        <v>4.5619118340578989E-2</v>
      </c>
      <c r="BB903" s="34">
        <f>(((N903-VLOOKUP(BB$6,Data!$N$4:$Y$11,Data!$W$1,FALSE)/1000)*VLOOKUP(BB$6,Data!$N$4:$Y$11,Data!$P$1,FALSE)^1.5+VLOOKUP(BB$6,Data!$N$4:$Y$11,Data!$W$1,FALSE)/1000*(Mannings_n_bot)^1.5)/N903)^0.67</f>
        <v>4.5396971051192454E-2</v>
      </c>
      <c r="BC903" s="34">
        <f>(((O903-VLOOKUP(BC$6,Data!$N$4:$Y$11,Data!$W$1,FALSE)/1000)*VLOOKUP(BC$6,Data!$N$4:$Y$11,Data!$P$1,FALSE)^1.5+VLOOKUP(BC$6,Data!$N$4:$Y$11,Data!$W$1,FALSE)/1000*(Mannings_n_bot)^1.5)/O903)^0.67</f>
        <v>4.5132341571281098E-2</v>
      </c>
      <c r="BD903" s="34">
        <f>(((P903-VLOOKUP(BD$6,Data!$N$4:$Y$11,Data!$W$1,FALSE)/1000)*VLOOKUP(BD$6,Data!$N$4:$Y$11,Data!$P$1,FALSE)^1.5+VLOOKUP(BD$6,Data!$N$4:$Y$11,Data!$W$1,FALSE)/1000*(Mannings_n_bot)^1.5)/P903)^0.67</f>
        <v>4.4844457313407554E-2</v>
      </c>
      <c r="BE903" s="34">
        <f>(((Q903-VLOOKUP(BE$6,Data!$N$4:$Y$11,Data!$W$1,FALSE)/1000)*VLOOKUP(BE$6,Data!$N$4:$Y$11,Data!$P$1,FALSE)^1.5+VLOOKUP(BE$6,Data!$N$4:$Y$11,Data!$W$1,FALSE)/1000*(Mannings_n_bot)^1.5)/Q903)^0.67</f>
        <v>4.4577878604131663E-2</v>
      </c>
      <c r="BF903" s="34">
        <f>(((R903-VLOOKUP(BF$6,Data!$N$4:$Y$11,Data!$W$1,FALSE)/1000)*VLOOKUP(BF$6,Data!$N$4:$Y$11,Data!$P$1,FALSE)^1.5+VLOOKUP(BF$6,Data!$N$4:$Y$11,Data!$W$1,FALSE)/1000*(Mannings_n_bot)^1.5)/R903)^0.67</f>
        <v>4.4405643875874576E-2</v>
      </c>
      <c r="BG903" s="34">
        <f>(((S903-VLOOKUP(BG$6,Data!$N$4:$Y$11,Data!$W$1,FALSE)/1000)*VLOOKUP(BG$6,Data!$N$4:$Y$11,Data!$P$1,FALSE)^1.5+VLOOKUP(BG$6,Data!$N$4:$Y$11,Data!$W$1,FALSE)/1000*(Mannings_n_bot)^1.5)/S903)^0.67</f>
        <v>4.4253083496256347E-2</v>
      </c>
    </row>
    <row r="904" spans="1:59" x14ac:dyDescent="0.25">
      <c r="A904" s="28">
        <v>0.89700000000000002</v>
      </c>
      <c r="B904" s="94">
        <v>0.93162464766830466</v>
      </c>
      <c r="C904" s="94">
        <v>1.336749542299873</v>
      </c>
      <c r="D904" s="94">
        <v>1.8136436860773055</v>
      </c>
      <c r="E904" s="94">
        <v>2.3642433330337402</v>
      </c>
      <c r="F904" s="94">
        <v>2.9864902871776833</v>
      </c>
      <c r="G904" s="94">
        <v>3.6825631805399115</v>
      </c>
      <c r="H904" s="94">
        <v>4.4501625908879712</v>
      </c>
      <c r="I904" s="94">
        <v>5.2917081307534213</v>
      </c>
      <c r="K904" s="28">
        <v>0.89700000000000002</v>
      </c>
      <c r="L904" s="94">
        <v>3.2729736216517069</v>
      </c>
      <c r="M904" s="94">
        <v>3.9291689796207079</v>
      </c>
      <c r="N904" s="94">
        <v>4.5752228071760035</v>
      </c>
      <c r="O904" s="94">
        <v>5.2312393322616204</v>
      </c>
      <c r="P904" s="94">
        <v>5.8772976568493869</v>
      </c>
      <c r="Q904" s="94">
        <v>6.5332225731039433</v>
      </c>
      <c r="R904" s="94">
        <v>7.1792914996966308</v>
      </c>
      <c r="S904" s="94">
        <v>7.8351614899133857</v>
      </c>
      <c r="U904" s="28">
        <v>0.89700000000000002</v>
      </c>
      <c r="V904" s="94">
        <v>0.68886079683040191</v>
      </c>
      <c r="W904" s="94">
        <v>0.82617488355293822</v>
      </c>
      <c r="X904" s="94">
        <v>0.96215331050754394</v>
      </c>
      <c r="Y904" s="94">
        <v>1.0994268003226637</v>
      </c>
      <c r="Z904" s="94">
        <v>1.2354048770302568</v>
      </c>
      <c r="AA904" s="94">
        <v>1.3726577656337853</v>
      </c>
      <c r="AB904" s="94">
        <v>1.5086374692486286</v>
      </c>
      <c r="AC904" s="94">
        <v>1.6458780896139216</v>
      </c>
      <c r="AE904" s="28">
        <v>0.89700000000000002</v>
      </c>
      <c r="AF904" s="94">
        <f t="shared" si="222"/>
        <v>0.96048061288159536</v>
      </c>
      <c r="AG904" s="94">
        <f t="shared" ref="AG904:AG967" si="224">C904/C$1007</f>
        <v>0.96055385548030947</v>
      </c>
      <c r="AH904" s="94">
        <f t="shared" ref="AH904:AH967" si="225">D904/D$1007</f>
        <v>0.96054321560875755</v>
      </c>
      <c r="AI904" s="94">
        <f t="shared" ref="AI904:AI967" si="226">E904/E$1007</f>
        <v>0.96059052439450832</v>
      </c>
      <c r="AJ904" s="94">
        <f t="shared" ref="AJ904:AJ967" si="227">F904/F$1007</f>
        <v>0.9605782992305727</v>
      </c>
      <c r="AK904" s="94">
        <f t="shared" ref="AK904:AK967" si="228">G904/G$1007</f>
        <v>0.96061270756245076</v>
      </c>
      <c r="AL904" s="94">
        <f t="shared" ref="AL904:AL967" si="229">H904/H$1007</f>
        <v>0.96060073928087364</v>
      </c>
      <c r="AM904" s="94">
        <f t="shared" ref="AM904:AM967" si="230">I904/I$1007</f>
        <v>0.96062757280701871</v>
      </c>
      <c r="AO904" s="28">
        <v>0.89700000000000002</v>
      </c>
      <c r="AP904" s="94">
        <f t="shared" si="223"/>
        <v>0.28464166087539688</v>
      </c>
      <c r="AQ904" s="94">
        <f t="shared" ref="AQ904:AQ967" si="231">C904/M904</f>
        <v>0.34021177231957905</v>
      </c>
      <c r="AR904" s="94">
        <f t="shared" ref="AR904:AR967" si="232">D904/N904</f>
        <v>0.39640554406065165</v>
      </c>
      <c r="AS904" s="94">
        <f t="shared" ref="AS904:AS967" si="233">E904/O904</f>
        <v>0.4519470784777892</v>
      </c>
      <c r="AT904" s="94">
        <f t="shared" ref="AT904:AT967" si="234">F904/P904</f>
        <v>0.5081400435278679</v>
      </c>
      <c r="AU904" s="94">
        <f t="shared" ref="AU904:AU967" si="235">G904/Q904</f>
        <v>0.56366718557857431</v>
      </c>
      <c r="AV904" s="94">
        <f t="shared" ref="AV904:AV967" si="236">H904/R904</f>
        <v>0.61986096971769677</v>
      </c>
      <c r="AW904" s="94">
        <f t="shared" ref="AW904:AW967" si="237">I904/S904</f>
        <v>0.67537958695117062</v>
      </c>
      <c r="AY904" s="28">
        <v>0.89700000000000002</v>
      </c>
      <c r="AZ904" s="34">
        <f>(((L904-VLOOKUP(AZ$6,Data!$N$4:$Y$11,Data!$W$1,FALSE)/1000)*VLOOKUP(AZ$6,Data!$N$4:$Y$11,Data!$P$1,FALSE)^1.5+VLOOKUP(AZ$6,Data!$N$4:$Y$11,Data!$W$1,FALSE)/1000*(Mannings_n_bot)^1.5)/L904)^0.67</f>
        <v>4.5786753060295234E-2</v>
      </c>
      <c r="BA904" s="34">
        <f>(((M904-VLOOKUP(BA$6,Data!$N$4:$Y$11,Data!$W$1,FALSE)/1000)*VLOOKUP(BA$6,Data!$N$4:$Y$11,Data!$P$1,FALSE)^1.5+VLOOKUP(BA$6,Data!$N$4:$Y$11,Data!$W$1,FALSE)/1000*(Mannings_n_bot)^1.5)/M904)^0.67</f>
        <v>4.5605521916084829E-2</v>
      </c>
      <c r="BB904" s="34">
        <f>(((N904-VLOOKUP(BB$6,Data!$N$4:$Y$11,Data!$W$1,FALSE)/1000)*VLOOKUP(BB$6,Data!$N$4:$Y$11,Data!$P$1,FALSE)^1.5+VLOOKUP(BB$6,Data!$N$4:$Y$11,Data!$W$1,FALSE)/1000*(Mannings_n_bot)^1.5)/N904)^0.67</f>
        <v>4.5383142673843288E-2</v>
      </c>
      <c r="BC904" s="34">
        <f>(((O904-VLOOKUP(BC$6,Data!$N$4:$Y$11,Data!$W$1,FALSE)/1000)*VLOOKUP(BC$6,Data!$N$4:$Y$11,Data!$P$1,FALSE)^1.5+VLOOKUP(BC$6,Data!$N$4:$Y$11,Data!$W$1,FALSE)/1000*(Mannings_n_bot)^1.5)/O904)^0.67</f>
        <v>4.5118181490185656E-2</v>
      </c>
      <c r="BD904" s="34">
        <f>(((P904-VLOOKUP(BD$6,Data!$N$4:$Y$11,Data!$W$1,FALSE)/1000)*VLOOKUP(BD$6,Data!$N$4:$Y$11,Data!$P$1,FALSE)^1.5+VLOOKUP(BD$6,Data!$N$4:$Y$11,Data!$W$1,FALSE)/1000*(Mannings_n_bot)^1.5)/P904)^0.67</f>
        <v>4.4829992697115587E-2</v>
      </c>
      <c r="BE904" s="34">
        <f>(((Q904-VLOOKUP(BE$6,Data!$N$4:$Y$11,Data!$W$1,FALSE)/1000)*VLOOKUP(BE$6,Data!$N$4:$Y$11,Data!$P$1,FALSE)^1.5+VLOOKUP(BE$6,Data!$N$4:$Y$11,Data!$W$1,FALSE)/1000*(Mannings_n_bot)^1.5)/Q904)^0.67</f>
        <v>4.4563087628731429E-2</v>
      </c>
      <c r="BF904" s="34">
        <f>(((R904-VLOOKUP(BF$6,Data!$N$4:$Y$11,Data!$W$1,FALSE)/1000)*VLOOKUP(BF$6,Data!$N$4:$Y$11,Data!$P$1,FALSE)^1.5+VLOOKUP(BF$6,Data!$N$4:$Y$11,Data!$W$1,FALSE)/1000*(Mannings_n_bot)^1.5)/R904)^0.67</f>
        <v>4.4390673819726903E-2</v>
      </c>
      <c r="BG904" s="34">
        <f>(((S904-VLOOKUP(BG$6,Data!$N$4:$Y$11,Data!$W$1,FALSE)/1000)*VLOOKUP(BG$6,Data!$N$4:$Y$11,Data!$P$1,FALSE)^1.5+VLOOKUP(BG$6,Data!$N$4:$Y$11,Data!$W$1,FALSE)/1000*(Mannings_n_bot)^1.5)/S904)^0.67</f>
        <v>4.4237918041083568E-2</v>
      </c>
    </row>
    <row r="905" spans="1:59" x14ac:dyDescent="0.25">
      <c r="A905" s="28">
        <v>0.89800000000000002</v>
      </c>
      <c r="B905" s="94">
        <v>0.93217533018027676</v>
      </c>
      <c r="C905" s="94">
        <v>1.3375382438143981</v>
      </c>
      <c r="D905" s="94">
        <v>1.8147140477622263</v>
      </c>
      <c r="E905" s="94">
        <v>2.3656369870734557</v>
      </c>
      <c r="F905" s="94">
        <v>2.9882512786192925</v>
      </c>
      <c r="G905" s="94">
        <v>3.6847327371303593</v>
      </c>
      <c r="H905" s="94">
        <v>4.4527851618513878</v>
      </c>
      <c r="I905" s="94">
        <v>5.2948245394506266</v>
      </c>
      <c r="K905" s="28">
        <v>0.89800000000000002</v>
      </c>
      <c r="L905" s="94">
        <v>3.2765177218791091</v>
      </c>
      <c r="M905" s="94">
        <v>3.933417570257046</v>
      </c>
      <c r="N905" s="94">
        <v>4.580170999245107</v>
      </c>
      <c r="O905" s="94">
        <v>5.236891796013122</v>
      </c>
      <c r="P905" s="94">
        <v>5.8836497174323874</v>
      </c>
      <c r="Q905" s="94">
        <v>6.540278794779069</v>
      </c>
      <c r="R905" s="94">
        <v>7.1870473254202283</v>
      </c>
      <c r="S905" s="94">
        <v>7.8436214110456763</v>
      </c>
      <c r="U905" s="28">
        <v>0.89800000000000002</v>
      </c>
      <c r="V905" s="94">
        <v>0.68569968102545886</v>
      </c>
      <c r="W905" s="94">
        <v>0.82238168333577943</v>
      </c>
      <c r="X905" s="94">
        <v>0.95773612825619525</v>
      </c>
      <c r="Y905" s="94">
        <v>1.0943777101417489</v>
      </c>
      <c r="Z905" s="94">
        <v>1.2297318036367422</v>
      </c>
      <c r="AA905" s="94">
        <v>1.3663528742703934</v>
      </c>
      <c r="AB905" s="94">
        <v>1.5017085860592816</v>
      </c>
      <c r="AC905" s="94">
        <v>1.6383174422000291</v>
      </c>
      <c r="AE905" s="28">
        <v>0.89800000000000002</v>
      </c>
      <c r="AF905" s="94">
        <f t="shared" ref="AF905:AF968" si="238">B905/B$1007</f>
        <v>0.96104835212929129</v>
      </c>
      <c r="AG905" s="94">
        <f t="shared" si="224"/>
        <v>0.96112059611243783</v>
      </c>
      <c r="AH905" s="94">
        <f t="shared" si="225"/>
        <v>0.96111010130002694</v>
      </c>
      <c r="AI905" s="94">
        <f t="shared" si="226"/>
        <v>0.96115676512198744</v>
      </c>
      <c r="AJ905" s="94">
        <f t="shared" si="227"/>
        <v>0.96114470661893858</v>
      </c>
      <c r="AK905" s="94">
        <f t="shared" si="228"/>
        <v>0.96117864588540292</v>
      </c>
      <c r="AL905" s="94">
        <f t="shared" si="229"/>
        <v>0.96116684075577996</v>
      </c>
      <c r="AM905" s="94">
        <f t="shared" si="230"/>
        <v>0.96119330849173501</v>
      </c>
      <c r="AO905" s="28">
        <v>0.89800000000000002</v>
      </c>
      <c r="AP905" s="94">
        <f t="shared" ref="AP905:AP968" si="239">B905/L905</f>
        <v>0.28450184290340624</v>
      </c>
      <c r="AQ905" s="94">
        <f t="shared" si="231"/>
        <v>0.34004481342848908</v>
      </c>
      <c r="AR905" s="94">
        <f t="shared" si="232"/>
        <v>0.39621098165577734</v>
      </c>
      <c r="AS905" s="94">
        <f t="shared" si="233"/>
        <v>0.45172538964322878</v>
      </c>
      <c r="AT905" s="94">
        <f t="shared" si="234"/>
        <v>0.50789075185178756</v>
      </c>
      <c r="AU905" s="94">
        <f t="shared" si="235"/>
        <v>0.56339077472840815</v>
      </c>
      <c r="AV905" s="94">
        <f t="shared" si="236"/>
        <v>0.61955695576152792</v>
      </c>
      <c r="AW905" s="94">
        <f t="shared" si="237"/>
        <v>0.67504845810052228</v>
      </c>
      <c r="AY905" s="28">
        <v>0.89800000000000002</v>
      </c>
      <c r="AZ905" s="34">
        <f>(((L905-VLOOKUP(AZ$6,Data!$N$4:$Y$11,Data!$W$1,FALSE)/1000)*VLOOKUP(AZ$6,Data!$N$4:$Y$11,Data!$P$1,FALSE)^1.5+VLOOKUP(AZ$6,Data!$N$4:$Y$11,Data!$W$1,FALSE)/1000*(Mannings_n_bot)^1.5)/L905)^0.67</f>
        <v>4.5773382100397324E-2</v>
      </c>
      <c r="BA905" s="34">
        <f>(((M905-VLOOKUP(BA$6,Data!$N$4:$Y$11,Data!$W$1,FALSE)/1000)*VLOOKUP(BA$6,Data!$N$4:$Y$11,Data!$P$1,FALSE)^1.5+VLOOKUP(BA$6,Data!$N$4:$Y$11,Data!$W$1,FALSE)/1000*(Mannings_n_bot)^1.5)/M905)^0.67</f>
        <v>4.5591890537444064E-2</v>
      </c>
      <c r="BB905" s="34">
        <f>(((N905-VLOOKUP(BB$6,Data!$N$4:$Y$11,Data!$W$1,FALSE)/1000)*VLOOKUP(BB$6,Data!$N$4:$Y$11,Data!$P$1,FALSE)^1.5+VLOOKUP(BB$6,Data!$N$4:$Y$11,Data!$W$1,FALSE)/1000*(Mannings_n_bot)^1.5)/N905)^0.67</f>
        <v>4.5369278712135357E-2</v>
      </c>
      <c r="BC905" s="34">
        <f>(((O905-VLOOKUP(BC$6,Data!$N$4:$Y$11,Data!$W$1,FALSE)/1000)*VLOOKUP(BC$6,Data!$N$4:$Y$11,Data!$P$1,FALSE)^1.5+VLOOKUP(BC$6,Data!$N$4:$Y$11,Data!$W$1,FALSE)/1000*(Mannings_n_bot)^1.5)/O905)^0.67</f>
        <v>4.510398485685365E-2</v>
      </c>
      <c r="BD905" s="34">
        <f>(((P905-VLOOKUP(BD$6,Data!$N$4:$Y$11,Data!$W$1,FALSE)/1000)*VLOOKUP(BD$6,Data!$N$4:$Y$11,Data!$P$1,FALSE)^1.5+VLOOKUP(BD$6,Data!$N$4:$Y$11,Data!$W$1,FALSE)/1000*(Mannings_n_bot)^1.5)/P905)^0.67</f>
        <v>4.4815490692745534E-2</v>
      </c>
      <c r="BE905" s="34">
        <f>(((Q905-VLOOKUP(BE$6,Data!$N$4:$Y$11,Data!$W$1,FALSE)/1000)*VLOOKUP(BE$6,Data!$N$4:$Y$11,Data!$P$1,FALSE)^1.5+VLOOKUP(BE$6,Data!$N$4:$Y$11,Data!$W$1,FALSE)/1000*(Mannings_n_bot)^1.5)/Q905)^0.67</f>
        <v>4.4548258315705337E-2</v>
      </c>
      <c r="BF905" s="34">
        <f>(((R905-VLOOKUP(BF$6,Data!$N$4:$Y$11,Data!$W$1,FALSE)/1000)*VLOOKUP(BF$6,Data!$N$4:$Y$11,Data!$P$1,FALSE)^1.5+VLOOKUP(BF$6,Data!$N$4:$Y$11,Data!$W$1,FALSE)/1000*(Mannings_n_bot)^1.5)/R905)^0.67</f>
        <v>4.4375664935860128E-2</v>
      </c>
      <c r="BG905" s="34">
        <f>(((S905-VLOOKUP(BG$6,Data!$N$4:$Y$11,Data!$W$1,FALSE)/1000)*VLOOKUP(BG$6,Data!$N$4:$Y$11,Data!$P$1,FALSE)^1.5+VLOOKUP(BG$6,Data!$N$4:$Y$11,Data!$W$1,FALSE)/1000*(Mannings_n_bot)^1.5)/S905)^0.67</f>
        <v>4.4222713178890961E-2</v>
      </c>
    </row>
    <row r="906" spans="1:59" x14ac:dyDescent="0.25">
      <c r="A906" s="28">
        <v>0.89900000000000002</v>
      </c>
      <c r="B906" s="94">
        <v>0.93272347250174592</v>
      </c>
      <c r="C906" s="94">
        <v>1.3383233053302488</v>
      </c>
      <c r="D906" s="94">
        <v>1.8157794699065999</v>
      </c>
      <c r="E906" s="94">
        <v>2.3670242074857355</v>
      </c>
      <c r="F906" s="94">
        <v>2.9900041413687832</v>
      </c>
      <c r="G906" s="94">
        <v>3.6868922766660743</v>
      </c>
      <c r="H906" s="94">
        <v>4.4553956251737112</v>
      </c>
      <c r="I906" s="94">
        <v>5.2979265578695465</v>
      </c>
      <c r="K906" s="28">
        <v>0.89900000000000002</v>
      </c>
      <c r="L906" s="94">
        <v>3.2800782462392606</v>
      </c>
      <c r="M906" s="94">
        <v>3.9376858599724125</v>
      </c>
      <c r="N906" s="94">
        <v>4.5851421324482509</v>
      </c>
      <c r="O906" s="94">
        <v>5.2425704748768345</v>
      </c>
      <c r="P906" s="94">
        <v>5.8900312351766315</v>
      </c>
      <c r="Q906" s="94">
        <v>6.5473677471020109</v>
      </c>
      <c r="R906" s="94">
        <v>7.194839123880822</v>
      </c>
      <c r="S906" s="94">
        <v>7.8521205781086501</v>
      </c>
      <c r="U906" s="28">
        <v>0.89900000000000002</v>
      </c>
      <c r="V906" s="94">
        <v>0.68252016214308076</v>
      </c>
      <c r="W906" s="94">
        <v>0.81856643204193813</v>
      </c>
      <c r="X906" s="94">
        <v>0.9532932621309711</v>
      </c>
      <c r="Y906" s="94">
        <v>1.0892992892687594</v>
      </c>
      <c r="Z906" s="94">
        <v>1.2240257667931305</v>
      </c>
      <c r="AA906" s="94">
        <v>1.3600113732337569</v>
      </c>
      <c r="AB906" s="94">
        <v>1.4947394604078541</v>
      </c>
      <c r="AC906" s="94">
        <v>1.6307129064534189</v>
      </c>
      <c r="AE906" s="28">
        <v>0.89900000000000002</v>
      </c>
      <c r="AF906" s="94">
        <f t="shared" si="238"/>
        <v>0.96161347250710516</v>
      </c>
      <c r="AG906" s="94">
        <f t="shared" si="224"/>
        <v>0.96168472113509695</v>
      </c>
      <c r="AH906" s="94">
        <f t="shared" si="225"/>
        <v>0.96167437090843644</v>
      </c>
      <c r="AI906" s="94">
        <f t="shared" si="226"/>
        <v>0.96172039187083513</v>
      </c>
      <c r="AJ906" s="94">
        <f t="shared" si="227"/>
        <v>0.96170849948507298</v>
      </c>
      <c r="AK906" s="94">
        <f t="shared" si="228"/>
        <v>0.96174197121582872</v>
      </c>
      <c r="AL906" s="94">
        <f t="shared" si="229"/>
        <v>0.96173032870618069</v>
      </c>
      <c r="AM906" s="94">
        <f t="shared" si="230"/>
        <v>0.96175643184452386</v>
      </c>
      <c r="AO906" s="28">
        <v>0.89900000000000002</v>
      </c>
      <c r="AP906" s="94">
        <f t="shared" si="239"/>
        <v>0.28436012877776629</v>
      </c>
      <c r="AQ906" s="94">
        <f t="shared" si="231"/>
        <v>0.33987559011109769</v>
      </c>
      <c r="AR906" s="94">
        <f t="shared" si="232"/>
        <v>0.3960137804794851</v>
      </c>
      <c r="AS906" s="94">
        <f t="shared" si="233"/>
        <v>0.45150069394943992</v>
      </c>
      <c r="AT906" s="94">
        <f t="shared" si="234"/>
        <v>0.50763807898195612</v>
      </c>
      <c r="AU906" s="94">
        <f t="shared" si="235"/>
        <v>0.56311061468908064</v>
      </c>
      <c r="AV906" s="94">
        <f t="shared" si="236"/>
        <v>0.61924881827941647</v>
      </c>
      <c r="AW906" s="94">
        <f t="shared" si="237"/>
        <v>0.67471283778294511</v>
      </c>
      <c r="AY906" s="28">
        <v>0.89900000000000002</v>
      </c>
      <c r="AZ906" s="34">
        <f>(((L906-VLOOKUP(AZ$6,Data!$N$4:$Y$11,Data!$W$1,FALSE)/1000)*VLOOKUP(AZ$6,Data!$N$4:$Y$11,Data!$P$1,FALSE)^1.5+VLOOKUP(AZ$6,Data!$N$4:$Y$11,Data!$W$1,FALSE)/1000*(Mannings_n_bot)^1.5)/L906)^0.67</f>
        <v>4.5759976341028699E-2</v>
      </c>
      <c r="BA906" s="34">
        <f>(((M906-VLOOKUP(BA$6,Data!$N$4:$Y$11,Data!$W$1,FALSE)/1000)*VLOOKUP(BA$6,Data!$N$4:$Y$11,Data!$P$1,FALSE)^1.5+VLOOKUP(BA$6,Data!$N$4:$Y$11,Data!$W$1,FALSE)/1000*(Mannings_n_bot)^1.5)/M906)^0.67</f>
        <v>4.5578223560458521E-2</v>
      </c>
      <c r="BB906" s="34">
        <f>(((N906-VLOOKUP(BB$6,Data!$N$4:$Y$11,Data!$W$1,FALSE)/1000)*VLOOKUP(BB$6,Data!$N$4:$Y$11,Data!$P$1,FALSE)^1.5+VLOOKUP(BB$6,Data!$N$4:$Y$11,Data!$W$1,FALSE)/1000*(Mannings_n_bot)^1.5)/N906)^0.67</f>
        <v>4.5355378510553594E-2</v>
      </c>
      <c r="BC906" s="34">
        <f>(((O906-VLOOKUP(BC$6,Data!$N$4:$Y$11,Data!$W$1,FALSE)/1000)*VLOOKUP(BC$6,Data!$N$4:$Y$11,Data!$P$1,FALSE)^1.5+VLOOKUP(BC$6,Data!$N$4:$Y$11,Data!$W$1,FALSE)/1000*(Mannings_n_bot)^1.5)/O906)^0.67</f>
        <v>4.5089750999225978E-2</v>
      </c>
      <c r="BD906" s="34">
        <f>(((P906-VLOOKUP(BD$6,Data!$N$4:$Y$11,Data!$W$1,FALSE)/1000)*VLOOKUP(BD$6,Data!$N$4:$Y$11,Data!$P$1,FALSE)^1.5+VLOOKUP(BD$6,Data!$N$4:$Y$11,Data!$W$1,FALSE)/1000*(Mannings_n_bot)^1.5)/P906)^0.67</f>
        <v>4.480095061331018E-2</v>
      </c>
      <c r="BE906" s="34">
        <f>(((Q906-VLOOKUP(BE$6,Data!$N$4:$Y$11,Data!$W$1,FALSE)/1000)*VLOOKUP(BE$6,Data!$N$4:$Y$11,Data!$P$1,FALSE)^1.5+VLOOKUP(BE$6,Data!$N$4:$Y$11,Data!$W$1,FALSE)/1000*(Mannings_n_bot)^1.5)/Q906)^0.67</f>
        <v>4.4533389961771717E-2</v>
      </c>
      <c r="BF906" s="34">
        <f>(((R906-VLOOKUP(BF$6,Data!$N$4:$Y$11,Data!$W$1,FALSE)/1000)*VLOOKUP(BF$6,Data!$N$4:$Y$11,Data!$P$1,FALSE)^1.5+VLOOKUP(BF$6,Data!$N$4:$Y$11,Data!$W$1,FALSE)/1000*(Mannings_n_bot)^1.5)/R906)^0.67</f>
        <v>4.436061651220629E-2</v>
      </c>
      <c r="BG906" s="34">
        <f>(((S906-VLOOKUP(BG$6,Data!$N$4:$Y$11,Data!$W$1,FALSE)/1000)*VLOOKUP(BG$6,Data!$N$4:$Y$11,Data!$P$1,FALSE)^1.5+VLOOKUP(BG$6,Data!$N$4:$Y$11,Data!$W$1,FALSE)/1000*(Mannings_n_bot)^1.5)/S906)^0.67</f>
        <v>4.4207468187784517E-2</v>
      </c>
    </row>
    <row r="907" spans="1:59" x14ac:dyDescent="0.25">
      <c r="A907" s="28">
        <v>0.9</v>
      </c>
      <c r="B907" s="94">
        <v>0.93326905978419861</v>
      </c>
      <c r="C907" s="94">
        <v>1.3391047056005401</v>
      </c>
      <c r="D907" s="94">
        <v>1.8168399236720181</v>
      </c>
      <c r="E907" s="94">
        <v>2.3684049567441878</v>
      </c>
      <c r="F907" s="94">
        <v>2.9917488280012963</v>
      </c>
      <c r="G907" s="94">
        <v>3.689041740744615</v>
      </c>
      <c r="H907" s="94">
        <v>4.4579939102470894</v>
      </c>
      <c r="I907" s="94">
        <v>5.3010141021351496</v>
      </c>
      <c r="K907" s="28">
        <v>0.9</v>
      </c>
      <c r="L907" s="94">
        <v>3.2836554450228843</v>
      </c>
      <c r="M907" s="94">
        <v>3.9419741488939808</v>
      </c>
      <c r="N907" s="94">
        <v>4.5901365563192922</v>
      </c>
      <c r="O907" s="94">
        <v>5.2482757682080718</v>
      </c>
      <c r="P907" s="94">
        <v>5.8964426588439132</v>
      </c>
      <c r="Q907" s="94">
        <v>6.5544899286484304</v>
      </c>
      <c r="R907" s="94">
        <v>7.2026674430611015</v>
      </c>
      <c r="S907" s="94">
        <v>7.8606595888943378</v>
      </c>
      <c r="U907" s="28">
        <v>0.9</v>
      </c>
      <c r="V907" s="94">
        <v>0.67932198178037917</v>
      </c>
      <c r="W907" s="94">
        <v>0.81472881988594659</v>
      </c>
      <c r="X907" s="94">
        <v>0.948824351338039</v>
      </c>
      <c r="Y907" s="94">
        <v>1.0841911255432406</v>
      </c>
      <c r="Z907" s="94">
        <v>1.2182863033308882</v>
      </c>
      <c r="AA907" s="94">
        <v>1.353632747996786</v>
      </c>
      <c r="AB907" s="94">
        <v>1.4877295267586375</v>
      </c>
      <c r="AC907" s="94">
        <v>1.6230638654846281</v>
      </c>
      <c r="AE907" s="28">
        <v>0.9</v>
      </c>
      <c r="AF907" s="94">
        <f t="shared" si="238"/>
        <v>0.96217595870660844</v>
      </c>
      <c r="AG907" s="94">
        <f t="shared" si="224"/>
        <v>0.96224621528082177</v>
      </c>
      <c r="AH907" s="94">
        <f t="shared" si="225"/>
        <v>0.96223600916056873</v>
      </c>
      <c r="AI907" s="94">
        <f t="shared" si="226"/>
        <v>0.96228138939410279</v>
      </c>
      <c r="AJ907" s="94">
        <f t="shared" si="227"/>
        <v>0.96226966257518753</v>
      </c>
      <c r="AK907" s="94">
        <f t="shared" si="228"/>
        <v>0.96230266831919575</v>
      </c>
      <c r="AL907" s="94">
        <f t="shared" si="229"/>
        <v>0.96229118789084511</v>
      </c>
      <c r="AM907" s="94">
        <f t="shared" si="230"/>
        <v>0.96231692763917343</v>
      </c>
      <c r="AO907" s="28">
        <v>0.9</v>
      </c>
      <c r="AP907" s="94">
        <f t="shared" si="239"/>
        <v>0.28421650060720499</v>
      </c>
      <c r="AQ907" s="94">
        <f t="shared" si="231"/>
        <v>0.33970408100627936</v>
      </c>
      <c r="AR907" s="94">
        <f t="shared" si="232"/>
        <v>0.39581391563846924</v>
      </c>
      <c r="AS907" s="94">
        <f t="shared" si="233"/>
        <v>0.45127296303502673</v>
      </c>
      <c r="AT907" s="94">
        <f t="shared" si="234"/>
        <v>0.50738199302490528</v>
      </c>
      <c r="AU907" s="94">
        <f t="shared" si="235"/>
        <v>0.56282667009991338</v>
      </c>
      <c r="AV907" s="94">
        <f t="shared" si="236"/>
        <v>0.6189365183785942</v>
      </c>
      <c r="AW907" s="94">
        <f t="shared" si="237"/>
        <v>0.67437268363897918</v>
      </c>
      <c r="AY907" s="28">
        <v>0.9</v>
      </c>
      <c r="AZ907" s="34">
        <f>(((L907-VLOOKUP(AZ$6,Data!$N$4:$Y$11,Data!$W$1,FALSE)/1000)*VLOOKUP(AZ$6,Data!$N$4:$Y$11,Data!$P$1,FALSE)^1.5+VLOOKUP(AZ$6,Data!$N$4:$Y$11,Data!$W$1,FALSE)/1000*(Mannings_n_bot)^1.5)/L907)^0.67</f>
        <v>4.5746535135493753E-2</v>
      </c>
      <c r="BA907" s="34">
        <f>(((M907-VLOOKUP(BA$6,Data!$N$4:$Y$11,Data!$W$1,FALSE)/1000)*VLOOKUP(BA$6,Data!$N$4:$Y$11,Data!$P$1,FALSE)^1.5+VLOOKUP(BA$6,Data!$N$4:$Y$11,Data!$W$1,FALSE)/1000*(Mannings_n_bot)^1.5)/M907)^0.67</f>
        <v>4.5564520325030548E-2</v>
      </c>
      <c r="BB907" s="34">
        <f>(((N907-VLOOKUP(BB$6,Data!$N$4:$Y$11,Data!$W$1,FALSE)/1000)*VLOOKUP(BB$6,Data!$N$4:$Y$11,Data!$P$1,FALSE)^1.5+VLOOKUP(BB$6,Data!$N$4:$Y$11,Data!$W$1,FALSE)/1000*(Mannings_n_bot)^1.5)/N907)^0.67</f>
        <v>4.534144139740396E-2</v>
      </c>
      <c r="BC907" s="34">
        <f>(((O907-VLOOKUP(BC$6,Data!$N$4:$Y$11,Data!$W$1,FALSE)/1000)*VLOOKUP(BC$6,Data!$N$4:$Y$11,Data!$P$1,FALSE)^1.5+VLOOKUP(BC$6,Data!$N$4:$Y$11,Data!$W$1,FALSE)/1000*(Mannings_n_bot)^1.5)/O907)^0.67</f>
        <v>4.5075479228653424E-2</v>
      </c>
      <c r="BD907" s="34">
        <f>(((P907-VLOOKUP(BD$6,Data!$N$4:$Y$11,Data!$W$1,FALSE)/1000)*VLOOKUP(BD$6,Data!$N$4:$Y$11,Data!$P$1,FALSE)^1.5+VLOOKUP(BD$6,Data!$N$4:$Y$11,Data!$W$1,FALSE)/1000*(Mannings_n_bot)^1.5)/P907)^0.67</f>
        <v>4.4786371754863143E-2</v>
      </c>
      <c r="BE907" s="34">
        <f>(((Q907-VLOOKUP(BE$6,Data!$N$4:$Y$11,Data!$W$1,FALSE)/1000)*VLOOKUP(BE$6,Data!$N$4:$Y$11,Data!$P$1,FALSE)^1.5+VLOOKUP(BE$6,Data!$N$4:$Y$11,Data!$W$1,FALSE)/1000*(Mannings_n_bot)^1.5)/Q907)^0.67</f>
        <v>4.4518481846284999E-2</v>
      </c>
      <c r="BF907" s="34">
        <f>(((R907-VLOOKUP(BF$6,Data!$N$4:$Y$11,Data!$W$1,FALSE)/1000)*VLOOKUP(BF$6,Data!$N$4:$Y$11,Data!$P$1,FALSE)^1.5+VLOOKUP(BF$6,Data!$N$4:$Y$11,Data!$W$1,FALSE)/1000*(Mannings_n_bot)^1.5)/R907)^0.67</f>
        <v>4.4345527819116493E-2</v>
      </c>
      <c r="BG907" s="34">
        <f>(((S907-VLOOKUP(BG$6,Data!$N$4:$Y$11,Data!$W$1,FALSE)/1000)*VLOOKUP(BG$6,Data!$N$4:$Y$11,Data!$P$1,FALSE)^1.5+VLOOKUP(BG$6,Data!$N$4:$Y$11,Data!$W$1,FALSE)/1000*(Mannings_n_bot)^1.5)/S907)^0.67</f>
        <v>4.4192182328045192E-2</v>
      </c>
    </row>
    <row r="908" spans="1:59" x14ac:dyDescent="0.25">
      <c r="A908" s="28">
        <v>0.90100000000000002</v>
      </c>
      <c r="B908" s="94">
        <v>0.93381207696952029</v>
      </c>
      <c r="C908" s="94">
        <v>1.3398824230783122</v>
      </c>
      <c r="D908" s="94">
        <v>1.8178953798128108</v>
      </c>
      <c r="E908" s="94">
        <v>2.3697791967922917</v>
      </c>
      <c r="F908" s="94">
        <v>2.9934852904220608</v>
      </c>
      <c r="G908" s="94">
        <v>3.6911810701383598</v>
      </c>
      <c r="H908" s="94">
        <v>4.4605799454661215</v>
      </c>
      <c r="I908" s="94">
        <v>5.3040870871871961</v>
      </c>
      <c r="K908" s="28">
        <v>0.90100000000000002</v>
      </c>
      <c r="L908" s="94">
        <v>3.2872495748090977</v>
      </c>
      <c r="M908" s="94">
        <v>3.946282744689372</v>
      </c>
      <c r="N908" s="94">
        <v>4.5951546291738454</v>
      </c>
      <c r="O908" s="94">
        <v>5.2540080853955899</v>
      </c>
      <c r="P908" s="94">
        <v>5.9028844484707603</v>
      </c>
      <c r="Q908" s="94">
        <v>6.5616458505202102</v>
      </c>
      <c r="R908" s="94">
        <v>7.21053284471129</v>
      </c>
      <c r="S908" s="94">
        <v>7.8692390562136953</v>
      </c>
      <c r="U908" s="28">
        <v>0.90100000000000002</v>
      </c>
      <c r="V908" s="94">
        <v>0.67610487511408046</v>
      </c>
      <c r="W908" s="94">
        <v>0.81086852938489595</v>
      </c>
      <c r="X908" s="94">
        <v>0.94432902611875347</v>
      </c>
      <c r="Y908" s="94">
        <v>1.0790527965632528</v>
      </c>
      <c r="Z908" s="94">
        <v>1.2125129385726443</v>
      </c>
      <c r="AA908" s="94">
        <v>1.3472164712470911</v>
      </c>
      <c r="AB908" s="94">
        <v>1.4806782055232444</v>
      </c>
      <c r="AC908" s="94">
        <v>1.6153696870751539</v>
      </c>
      <c r="AE908" s="28">
        <v>0.90100000000000002</v>
      </c>
      <c r="AF908" s="94">
        <f t="shared" si="238"/>
        <v>0.96273579520327945</v>
      </c>
      <c r="AG908" s="94">
        <f t="shared" si="224"/>
        <v>0.96280506306652069</v>
      </c>
      <c r="AH908" s="94">
        <f t="shared" si="225"/>
        <v>0.96279500056731182</v>
      </c>
      <c r="AI908" s="94">
        <f t="shared" si="226"/>
        <v>0.96283974222945079</v>
      </c>
      <c r="AJ908" s="94">
        <f t="shared" si="227"/>
        <v>0.96282818042002272</v>
      </c>
      <c r="AK908" s="94">
        <f t="shared" si="228"/>
        <v>0.96286072174572024</v>
      </c>
      <c r="AL908" s="94">
        <f t="shared" si="229"/>
        <v>0.96284940285321419</v>
      </c>
      <c r="AM908" s="94">
        <f t="shared" si="230"/>
        <v>0.96287478043431607</v>
      </c>
      <c r="AO908" s="28">
        <v>0.90100000000000002</v>
      </c>
      <c r="AP908" s="94">
        <f t="shared" si="239"/>
        <v>0.28407094007267458</v>
      </c>
      <c r="AQ908" s="94">
        <f t="shared" si="231"/>
        <v>0.33953026424207211</v>
      </c>
      <c r="AR908" s="94">
        <f t="shared" si="232"/>
        <v>0.39561136164413402</v>
      </c>
      <c r="AS908" s="94">
        <f t="shared" si="233"/>
        <v>0.45104216786028489</v>
      </c>
      <c r="AT908" s="94">
        <f t="shared" si="234"/>
        <v>0.50712246132440775</v>
      </c>
      <c r="AU908" s="94">
        <f t="shared" si="235"/>
        <v>0.56253890475447121</v>
      </c>
      <c r="AV908" s="94">
        <f t="shared" si="236"/>
        <v>0.61862001623608487</v>
      </c>
      <c r="AW908" s="94">
        <f t="shared" si="237"/>
        <v>0.6740279522959709</v>
      </c>
      <c r="AY908" s="28">
        <v>0.90100000000000002</v>
      </c>
      <c r="AZ908" s="34">
        <f>(((L908-VLOOKUP(AZ$6,Data!$N$4:$Y$11,Data!$W$1,FALSE)/1000)*VLOOKUP(AZ$6,Data!$N$4:$Y$11,Data!$P$1,FALSE)^1.5+VLOOKUP(AZ$6,Data!$N$4:$Y$11,Data!$W$1,FALSE)/1000*(Mannings_n_bot)^1.5)/L908)^0.67</f>
        <v>4.5733057820973033E-2</v>
      </c>
      <c r="BA908" s="34">
        <f>(((M908-VLOOKUP(BA$6,Data!$N$4:$Y$11,Data!$W$1,FALSE)/1000)*VLOOKUP(BA$6,Data!$N$4:$Y$11,Data!$P$1,FALSE)^1.5+VLOOKUP(BA$6,Data!$N$4:$Y$11,Data!$W$1,FALSE)/1000*(Mannings_n_bot)^1.5)/M908)^0.67</f>
        <v>4.555078015460113E-2</v>
      </c>
      <c r="BB908" s="34">
        <f>(((N908-VLOOKUP(BB$6,Data!$N$4:$Y$11,Data!$W$1,FALSE)/1000)*VLOOKUP(BB$6,Data!$N$4:$Y$11,Data!$P$1,FALSE)^1.5+VLOOKUP(BB$6,Data!$N$4:$Y$11,Data!$W$1,FALSE)/1000*(Mannings_n_bot)^1.5)/N908)^0.67</f>
        <v>4.5327466684241549E-2</v>
      </c>
      <c r="BC908" s="34">
        <f>(((O908-VLOOKUP(BC$6,Data!$N$4:$Y$11,Data!$W$1,FALSE)/1000)*VLOOKUP(BC$6,Data!$N$4:$Y$11,Data!$P$1,FALSE)^1.5+VLOOKUP(BC$6,Data!$N$4:$Y$11,Data!$W$1,FALSE)/1000*(Mannings_n_bot)^1.5)/O908)^0.67</f>
        <v>4.5061168839310099E-2</v>
      </c>
      <c r="BD908" s="34">
        <f>(((P908-VLOOKUP(BD$6,Data!$N$4:$Y$11,Data!$W$1,FALSE)/1000)*VLOOKUP(BD$6,Data!$N$4:$Y$11,Data!$P$1,FALSE)^1.5+VLOOKUP(BD$6,Data!$N$4:$Y$11,Data!$W$1,FALSE)/1000*(Mannings_n_bot)^1.5)/P908)^0.67</f>
        <v>4.4771753395899561E-2</v>
      </c>
      <c r="BE908" s="34">
        <f>(((Q908-VLOOKUP(BE$6,Data!$N$4:$Y$11,Data!$W$1,FALSE)/1000)*VLOOKUP(BE$6,Data!$N$4:$Y$11,Data!$P$1,FALSE)^1.5+VLOOKUP(BE$6,Data!$N$4:$Y$11,Data!$W$1,FALSE)/1000*(Mannings_n_bot)^1.5)/Q908)^0.67</f>
        <v>4.4503533230622248E-2</v>
      </c>
      <c r="BF908" s="34">
        <f>(((R908-VLOOKUP(BF$6,Data!$N$4:$Y$11,Data!$W$1,FALSE)/1000)*VLOOKUP(BF$6,Data!$N$4:$Y$11,Data!$P$1,FALSE)^1.5+VLOOKUP(BF$6,Data!$N$4:$Y$11,Data!$W$1,FALSE)/1000*(Mannings_n_bot)^1.5)/R908)^0.67</f>
        <v>4.4330398108739878E-2</v>
      </c>
      <c r="BG908" s="34">
        <f>(((S908-VLOOKUP(BG$6,Data!$N$4:$Y$11,Data!$W$1,FALSE)/1000)*VLOOKUP(BG$6,Data!$N$4:$Y$11,Data!$P$1,FALSE)^1.5+VLOOKUP(BG$6,Data!$N$4:$Y$11,Data!$W$1,FALSE)/1000*(Mannings_n_bot)^1.5)/S908)^0.67</f>
        <v>4.4176854841498914E-2</v>
      </c>
    </row>
    <row r="909" spans="1:59" x14ac:dyDescent="0.25">
      <c r="A909" s="28">
        <v>0.90200000000000002</v>
      </c>
      <c r="B909" s="94">
        <v>0.93435250878475917</v>
      </c>
      <c r="C909" s="94">
        <v>1.3406564359090343</v>
      </c>
      <c r="D909" s="94">
        <v>1.818945808665875</v>
      </c>
      <c r="E909" s="94">
        <v>2.3711468890301526</v>
      </c>
      <c r="F909" s="94">
        <v>2.9952134798496655</v>
      </c>
      <c r="G909" s="94">
        <v>3.693310204773907</v>
      </c>
      <c r="H909" s="94">
        <v>4.4631536582029563</v>
      </c>
      <c r="I909" s="94">
        <v>5.3071454267506386</v>
      </c>
      <c r="K909" s="28">
        <v>0.90200000000000002</v>
      </c>
      <c r="L909" s="94">
        <v>3.2908608986886287</v>
      </c>
      <c r="M909" s="94">
        <v>3.9506119628343179</v>
      </c>
      <c r="N909" s="94">
        <v>4.6001967184210102</v>
      </c>
      <c r="O909" s="94">
        <v>5.2597678462177413</v>
      </c>
      <c r="P909" s="94">
        <v>5.9093570757686669</v>
      </c>
      <c r="Q909" s="94">
        <v>6.5688360367901097</v>
      </c>
      <c r="R909" s="94">
        <v>7.218435904837877</v>
      </c>
      <c r="S909" s="94">
        <v>7.877859608429719</v>
      </c>
      <c r="U909" s="28">
        <v>0.90200000000000002</v>
      </c>
      <c r="V909" s="94">
        <v>0.67286857067397143</v>
      </c>
      <c r="W909" s="94">
        <v>0.80698523508680231</v>
      </c>
      <c r="X909" s="94">
        <v>0.93980690743329653</v>
      </c>
      <c r="Y909" s="94">
        <v>1.0738838693239567</v>
      </c>
      <c r="Z909" s="94">
        <v>1.2067051859260391</v>
      </c>
      <c r="AA909" s="94">
        <v>1.3407620024357652</v>
      </c>
      <c r="AB909" s="94">
        <v>1.473584902564665</v>
      </c>
      <c r="AC909" s="94">
        <v>1.6076297231364896</v>
      </c>
      <c r="AE909" s="28">
        <v>0.90200000000000002</v>
      </c>
      <c r="AF909" s="94">
        <f t="shared" si="238"/>
        <v>0.96329296625110494</v>
      </c>
      <c r="AG909" s="94">
        <f t="shared" si="224"/>
        <v>0.96336124878808993</v>
      </c>
      <c r="AH909" s="94">
        <f t="shared" si="225"/>
        <v>0.96335132941847268</v>
      </c>
      <c r="AI909" s="94">
        <f t="shared" si="226"/>
        <v>0.96339543469376721</v>
      </c>
      <c r="AJ909" s="94">
        <f t="shared" si="227"/>
        <v>0.96338403732946731</v>
      </c>
      <c r="AK909" s="94">
        <f t="shared" si="228"/>
        <v>0.96341611582499254</v>
      </c>
      <c r="AL909" s="94">
        <f t="shared" si="229"/>
        <v>0.96340495791602521</v>
      </c>
      <c r="AM909" s="94">
        <f t="shared" si="230"/>
        <v>0.96342997456805435</v>
      </c>
      <c r="AO909" s="28">
        <v>0.90200000000000002</v>
      </c>
      <c r="AP909" s="94">
        <f t="shared" si="239"/>
        <v>0.28392342841263457</v>
      </c>
      <c r="AQ909" s="94">
        <f t="shared" si="231"/>
        <v>0.33935411741810168</v>
      </c>
      <c r="AR909" s="94">
        <f t="shared" si="232"/>
        <v>0.39540609239211344</v>
      </c>
      <c r="AS909" s="94">
        <f t="shared" si="233"/>
        <v>0.45080827868386358</v>
      </c>
      <c r="AT909" s="94">
        <f t="shared" si="234"/>
        <v>0.50685945043523362</v>
      </c>
      <c r="AU909" s="94">
        <f t="shared" si="235"/>
        <v>0.56224728157146375</v>
      </c>
      <c r="AV909" s="94">
        <f t="shared" si="236"/>
        <v>0.61829927106670024</v>
      </c>
      <c r="AW909" s="94">
        <f t="shared" si="237"/>
        <v>0.6736785993332145</v>
      </c>
      <c r="AY909" s="28">
        <v>0.90200000000000002</v>
      </c>
      <c r="AZ909" s="34">
        <f>(((L909-VLOOKUP(AZ$6,Data!$N$4:$Y$11,Data!$W$1,FALSE)/1000)*VLOOKUP(AZ$6,Data!$N$4:$Y$11,Data!$P$1,FALSE)^1.5+VLOOKUP(AZ$6,Data!$N$4:$Y$11,Data!$W$1,FALSE)/1000*(Mannings_n_bot)^1.5)/L909)^0.67</f>
        <v>4.5719543717948015E-2</v>
      </c>
      <c r="BA909" s="34">
        <f>(((M909-VLOOKUP(BA$6,Data!$N$4:$Y$11,Data!$W$1,FALSE)/1000)*VLOOKUP(BA$6,Data!$N$4:$Y$11,Data!$P$1,FALSE)^1.5+VLOOKUP(BA$6,Data!$N$4:$Y$11,Data!$W$1,FALSE)/1000*(Mannings_n_bot)^1.5)/M909)^0.67</f>
        <v>4.5537002355562274E-2</v>
      </c>
      <c r="BB909" s="34">
        <f>(((N909-VLOOKUP(BB$6,Data!$N$4:$Y$11,Data!$W$1,FALSE)/1000)*VLOOKUP(BB$6,Data!$N$4:$Y$11,Data!$P$1,FALSE)^1.5+VLOOKUP(BB$6,Data!$N$4:$Y$11,Data!$W$1,FALSE)/1000*(Mannings_n_bot)^1.5)/N909)^0.67</f>
        <v>4.5313453665272778E-2</v>
      </c>
      <c r="BC909" s="34">
        <f>(((O909-VLOOKUP(BC$6,Data!$N$4:$Y$11,Data!$W$1,FALSE)/1000)*VLOOKUP(BC$6,Data!$N$4:$Y$11,Data!$P$1,FALSE)^1.5+VLOOKUP(BC$6,Data!$N$4:$Y$11,Data!$W$1,FALSE)/1000*(Mannings_n_bot)^1.5)/O909)^0.67</f>
        <v>4.5046819107580488E-2</v>
      </c>
      <c r="BD909" s="34">
        <f>(((P909-VLOOKUP(BD$6,Data!$N$4:$Y$11,Data!$W$1,FALSE)/1000)*VLOOKUP(BD$6,Data!$N$4:$Y$11,Data!$P$1,FALSE)^1.5+VLOOKUP(BD$6,Data!$N$4:$Y$11,Data!$W$1,FALSE)/1000*(Mannings_n_bot)^1.5)/P909)^0.67</f>
        <v>4.4757094796729409E-2</v>
      </c>
      <c r="BE909" s="34">
        <f>(((Q909-VLOOKUP(BE$6,Data!$N$4:$Y$11,Data!$W$1,FALSE)/1000)*VLOOKUP(BE$6,Data!$N$4:$Y$11,Data!$P$1,FALSE)^1.5+VLOOKUP(BE$6,Data!$N$4:$Y$11,Data!$W$1,FALSE)/1000*(Mannings_n_bot)^1.5)/Q909)^0.67</f>
        <v>4.448854335754137E-2</v>
      </c>
      <c r="BF909" s="34">
        <f>(((R909-VLOOKUP(BF$6,Data!$N$4:$Y$11,Data!$W$1,FALSE)/1000)*VLOOKUP(BF$6,Data!$N$4:$Y$11,Data!$P$1,FALSE)^1.5+VLOOKUP(BF$6,Data!$N$4:$Y$11,Data!$W$1,FALSE)/1000*(Mannings_n_bot)^1.5)/R909)^0.67</f>
        <v>4.4315226614373815E-2</v>
      </c>
      <c r="BG909" s="34">
        <f>(((S909-VLOOKUP(BG$6,Data!$N$4:$Y$11,Data!$W$1,FALSE)/1000)*VLOOKUP(BG$6,Data!$N$4:$Y$11,Data!$P$1,FALSE)^1.5+VLOOKUP(BG$6,Data!$N$4:$Y$11,Data!$W$1,FALSE)/1000*(Mannings_n_bot)^1.5)/S909)^0.67</f>
        <v>4.416148495085781E-2</v>
      </c>
    </row>
    <row r="910" spans="1:59" x14ac:dyDescent="0.25">
      <c r="A910" s="28">
        <v>0.90300000000000002</v>
      </c>
      <c r="B910" s="94">
        <v>0.93489033973670721</v>
      </c>
      <c r="C910" s="94">
        <v>1.3414267219228471</v>
      </c>
      <c r="D910" s="94">
        <v>1.8199911801401423</v>
      </c>
      <c r="E910" s="94">
        <v>2.3725079943007925</v>
      </c>
      <c r="F910" s="94">
        <v>2.9969333467987358</v>
      </c>
      <c r="G910" s="94">
        <v>3.6954290837107266</v>
      </c>
      <c r="H910" s="94">
        <v>4.4657149747814815</v>
      </c>
      <c r="I910" s="94">
        <v>5.3101890333049759</v>
      </c>
      <c r="K910" s="28">
        <v>0.90300000000000002</v>
      </c>
      <c r="L910" s="94">
        <v>3.2944896864973314</v>
      </c>
      <c r="M910" s="94">
        <v>3.954962126892664</v>
      </c>
      <c r="N910" s="94">
        <v>4.6052632008894703</v>
      </c>
      <c r="O910" s="94">
        <v>5.2655554812150305</v>
      </c>
      <c r="P910" s="94">
        <v>5.9158610245427514</v>
      </c>
      <c r="Q910" s="94">
        <v>6.57606102496689</v>
      </c>
      <c r="R910" s="94">
        <v>7.2263772142148248</v>
      </c>
      <c r="S910" s="94">
        <v>7.8865218900151541</v>
      </c>
      <c r="U910" s="28">
        <v>0.90300000000000002</v>
      </c>
      <c r="V910" s="94">
        <v>0.66961279010592656</v>
      </c>
      <c r="W910" s="94">
        <v>0.80307860328649028</v>
      </c>
      <c r="X910" s="94">
        <v>0.93525760662978874</v>
      </c>
      <c r="Y910" s="94">
        <v>1.0686838998396009</v>
      </c>
      <c r="Z910" s="94">
        <v>1.2008625464589291</v>
      </c>
      <c r="AA910" s="94">
        <v>1.3342687873054782</v>
      </c>
      <c r="AB910" s="94">
        <v>1.4664490086785937</v>
      </c>
      <c r="AC910" s="94">
        <v>1.5998433091442898</v>
      </c>
      <c r="AE910" s="28">
        <v>0.90300000000000002</v>
      </c>
      <c r="AF910" s="94">
        <f t="shared" si="238"/>
        <v>0.96384745587699305</v>
      </c>
      <c r="AG910" s="94">
        <f t="shared" si="224"/>
        <v>0.96391475651483838</v>
      </c>
      <c r="AH910" s="94">
        <f t="shared" si="225"/>
        <v>0.96390497977719891</v>
      </c>
      <c r="AI910" s="94">
        <f t="shared" si="226"/>
        <v>0.9639484508775974</v>
      </c>
      <c r="AJ910" s="94">
        <f t="shared" si="227"/>
        <v>0.96393721738698634</v>
      </c>
      <c r="AK910" s="94">
        <f t="shared" si="228"/>
        <v>0.96396883466040895</v>
      </c>
      <c r="AL910" s="94">
        <f t="shared" si="229"/>
        <v>0.96395783717574068</v>
      </c>
      <c r="AM910" s="94">
        <f t="shared" si="230"/>
        <v>0.96398249415239823</v>
      </c>
      <c r="AO910" s="28">
        <v>0.90300000000000002</v>
      </c>
      <c r="AP910" s="94">
        <f t="shared" si="239"/>
        <v>0.28377394640766757</v>
      </c>
      <c r="AQ910" s="94">
        <f t="shared" si="231"/>
        <v>0.33917561758721054</v>
      </c>
      <c r="AR910" s="94">
        <f t="shared" si="232"/>
        <v>0.39519808114086191</v>
      </c>
      <c r="AS910" s="94">
        <f t="shared" si="233"/>
        <v>0.45057126503837247</v>
      </c>
      <c r="AT910" s="94">
        <f t="shared" si="234"/>
        <v>0.50659292609571993</v>
      </c>
      <c r="AU910" s="94">
        <f t="shared" si="235"/>
        <v>0.56195176256432822</v>
      </c>
      <c r="AV910" s="94">
        <f t="shared" si="236"/>
        <v>0.61797424108958576</v>
      </c>
      <c r="AW910" s="94">
        <f t="shared" si="237"/>
        <v>0.67332457924551226</v>
      </c>
      <c r="AY910" s="28">
        <v>0.90300000000000002</v>
      </c>
      <c r="AZ910" s="34">
        <f>(((L910-VLOOKUP(AZ$6,Data!$N$4:$Y$11,Data!$W$1,FALSE)/1000)*VLOOKUP(AZ$6,Data!$N$4:$Y$11,Data!$P$1,FALSE)^1.5+VLOOKUP(AZ$6,Data!$N$4:$Y$11,Data!$W$1,FALSE)/1000*(Mannings_n_bot)^1.5)/L910)^0.67</f>
        <v>4.570599212959859E-2</v>
      </c>
      <c r="BA910" s="34">
        <f>(((M910-VLOOKUP(BA$6,Data!$N$4:$Y$11,Data!$W$1,FALSE)/1000)*VLOOKUP(BA$6,Data!$N$4:$Y$11,Data!$P$1,FALSE)^1.5+VLOOKUP(BA$6,Data!$N$4:$Y$11,Data!$W$1,FALSE)/1000*(Mannings_n_bot)^1.5)/M910)^0.67</f>
        <v>4.5523186216642163E-2</v>
      </c>
      <c r="BB910" s="34">
        <f>(((N910-VLOOKUP(BB$6,Data!$N$4:$Y$11,Data!$W$1,FALSE)/1000)*VLOOKUP(BB$6,Data!$N$4:$Y$11,Data!$P$1,FALSE)^1.5+VLOOKUP(BB$6,Data!$N$4:$Y$11,Data!$W$1,FALSE)/1000*(Mannings_n_bot)^1.5)/N910)^0.67</f>
        <v>4.529940161672958E-2</v>
      </c>
      <c r="BC910" s="34">
        <f>(((O910-VLOOKUP(BC$6,Data!$N$4:$Y$11,Data!$W$1,FALSE)/1000)*VLOOKUP(BC$6,Data!$N$4:$Y$11,Data!$P$1,FALSE)^1.5+VLOOKUP(BC$6,Data!$N$4:$Y$11,Data!$W$1,FALSE)/1000*(Mannings_n_bot)^1.5)/O910)^0.67</f>
        <v>4.503242929141818E-2</v>
      </c>
      <c r="BD910" s="34">
        <f>(((P910-VLOOKUP(BD$6,Data!$N$4:$Y$11,Data!$W$1,FALSE)/1000)*VLOOKUP(BD$6,Data!$N$4:$Y$11,Data!$P$1,FALSE)^1.5+VLOOKUP(BD$6,Data!$N$4:$Y$11,Data!$W$1,FALSE)/1000*(Mannings_n_bot)^1.5)/P910)^0.67</f>
        <v>4.4742395198821623E-2</v>
      </c>
      <c r="BE910" s="34">
        <f>(((Q910-VLOOKUP(BE$6,Data!$N$4:$Y$11,Data!$W$1,FALSE)/1000)*VLOOKUP(BE$6,Data!$N$4:$Y$11,Data!$P$1,FALSE)^1.5+VLOOKUP(BE$6,Data!$N$4:$Y$11,Data!$W$1,FALSE)/1000*(Mannings_n_bot)^1.5)/Q910)^0.67</f>
        <v>4.4473511450510005E-2</v>
      </c>
      <c r="BF910" s="34">
        <f>(((R910-VLOOKUP(BF$6,Data!$N$4:$Y$11,Data!$W$1,FALSE)/1000)*VLOOKUP(BF$6,Data!$N$4:$Y$11,Data!$P$1,FALSE)^1.5+VLOOKUP(BF$6,Data!$N$4:$Y$11,Data!$W$1,FALSE)/1000*(Mannings_n_bot)^1.5)/R910)^0.67</f>
        <v>4.4300012549784225E-2</v>
      </c>
      <c r="BG910" s="34">
        <f>(((S910-VLOOKUP(BG$6,Data!$N$4:$Y$11,Data!$W$1,FALSE)/1000)*VLOOKUP(BG$6,Data!$N$4:$Y$11,Data!$P$1,FALSE)^1.5+VLOOKUP(BG$6,Data!$N$4:$Y$11,Data!$W$1,FALSE)/1000*(Mannings_n_bot)^1.5)/S910)^0.67</f>
        <v>4.4146071859031313E-2</v>
      </c>
    </row>
    <row r="911" spans="1:59" x14ac:dyDescent="0.25">
      <c r="A911" s="28">
        <v>0.90400000000000003</v>
      </c>
      <c r="B911" s="94">
        <v>0.93542555410628625</v>
      </c>
      <c r="C911" s="94">
        <v>1.3421932586265226</v>
      </c>
      <c r="D911" s="94">
        <v>1.8210314637056702</v>
      </c>
      <c r="E911" s="94">
        <v>2.3738624728759534</v>
      </c>
      <c r="F911" s="94">
        <v>2.9986448410619868</v>
      </c>
      <c r="G911" s="94">
        <v>3.6975376451190605</v>
      </c>
      <c r="H911" s="94">
        <v>4.4682638204506144</v>
      </c>
      <c r="I911" s="94">
        <v>5.3132178180524923</v>
      </c>
      <c r="K911" s="28">
        <v>0.90400000000000003</v>
      </c>
      <c r="L911" s="94">
        <v>3.298136215060568</v>
      </c>
      <c r="M911" s="94">
        <v>3.9593335688094005</v>
      </c>
      <c r="N911" s="94">
        <v>4.6103544631687638</v>
      </c>
      <c r="O911" s="94">
        <v>5.2713714320800502</v>
      </c>
      <c r="P911" s="94">
        <v>5.922396791129918</v>
      </c>
      <c r="Q911" s="94">
        <v>6.583321366482096</v>
      </c>
      <c r="R911" s="94">
        <v>7.2343573789186095</v>
      </c>
      <c r="S911" s="94">
        <v>7.8952265621361111</v>
      </c>
      <c r="U911" s="28">
        <v>0.90400000000000003</v>
      </c>
      <c r="V911" s="94">
        <v>0.666337247923943</v>
      </c>
      <c r="W911" s="94">
        <v>0.79914829172829893</v>
      </c>
      <c r="X911" s="94">
        <v>0.93068072509804578</v>
      </c>
      <c r="Y911" s="94">
        <v>1.0634524327479435</v>
      </c>
      <c r="Z911" s="94">
        <v>1.1949845084548767</v>
      </c>
      <c r="AA911" s="94">
        <v>1.3277362573966509</v>
      </c>
      <c r="AB911" s="94">
        <v>1.4592698990506423</v>
      </c>
      <c r="AC911" s="94">
        <v>1.5920097635463331</v>
      </c>
      <c r="AE911" s="28">
        <v>0.90400000000000003</v>
      </c>
      <c r="AF911" s="94">
        <f t="shared" si="238"/>
        <v>0.96439924787498599</v>
      </c>
      <c r="AG911" s="94">
        <f t="shared" si="224"/>
        <v>0.9644655700837107</v>
      </c>
      <c r="AH911" s="94">
        <f t="shared" si="225"/>
        <v>0.96445593547420161</v>
      </c>
      <c r="AI911" s="94">
        <f t="shared" si="226"/>
        <v>0.96449877463937594</v>
      </c>
      <c r="AJ911" s="94">
        <f t="shared" si="227"/>
        <v>0.96448770444384868</v>
      </c>
      <c r="AK911" s="94">
        <f t="shared" si="228"/>
        <v>0.96451886212340665</v>
      </c>
      <c r="AL911" s="94">
        <f t="shared" si="229"/>
        <v>0.96450802449678275</v>
      </c>
      <c r="AM911" s="94">
        <f t="shared" si="230"/>
        <v>0.96453232306749881</v>
      </c>
      <c r="AO911" s="28">
        <v>0.90400000000000003</v>
      </c>
      <c r="AP911" s="94">
        <f t="shared" si="239"/>
        <v>0.28362247436439125</v>
      </c>
      <c r="AQ911" s="94">
        <f t="shared" si="231"/>
        <v>0.33899474123624534</v>
      </c>
      <c r="AR911" s="94">
        <f t="shared" si="232"/>
        <v>0.39498730048926622</v>
      </c>
      <c r="AS911" s="94">
        <f t="shared" si="233"/>
        <v>0.45033109570486901</v>
      </c>
      <c r="AT911" s="94">
        <f t="shared" si="234"/>
        <v>0.50632285319908188</v>
      </c>
      <c r="AU911" s="94">
        <f t="shared" si="235"/>
        <v>0.56165230880942085</v>
      </c>
      <c r="AV911" s="94">
        <f t="shared" si="236"/>
        <v>0.61764488349323565</v>
      </c>
      <c r="AW911" s="94">
        <f t="shared" si="237"/>
        <v>0.67296584540506998</v>
      </c>
      <c r="AY911" s="28">
        <v>0.90400000000000003</v>
      </c>
      <c r="AZ911" s="34">
        <f>(((L911-VLOOKUP(AZ$6,Data!$N$4:$Y$11,Data!$W$1,FALSE)/1000)*VLOOKUP(AZ$6,Data!$N$4:$Y$11,Data!$P$1,FALSE)^1.5+VLOOKUP(AZ$6,Data!$N$4:$Y$11,Data!$W$1,FALSE)/1000*(Mannings_n_bot)^1.5)/L911)^0.67</f>
        <v>4.5692402341172958E-2</v>
      </c>
      <c r="BA911" s="34">
        <f>(((M911-VLOOKUP(BA$6,Data!$N$4:$Y$11,Data!$W$1,FALSE)/1000)*VLOOKUP(BA$6,Data!$N$4:$Y$11,Data!$P$1,FALSE)^1.5+VLOOKUP(BA$6,Data!$N$4:$Y$11,Data!$W$1,FALSE)/1000*(Mannings_n_bot)^1.5)/M911)^0.67</f>
        <v>4.550933100826178E-2</v>
      </c>
      <c r="BB911" s="34">
        <f>(((N911-VLOOKUP(BB$6,Data!$N$4:$Y$11,Data!$W$1,FALSE)/1000)*VLOOKUP(BB$6,Data!$N$4:$Y$11,Data!$P$1,FALSE)^1.5+VLOOKUP(BB$6,Data!$N$4:$Y$11,Data!$W$1,FALSE)/1000*(Mannings_n_bot)^1.5)/N911)^0.67</f>
        <v>4.5285309796214888E-2</v>
      </c>
      <c r="BC911" s="34">
        <f>(((O911-VLOOKUP(BC$6,Data!$N$4:$Y$11,Data!$W$1,FALSE)/1000)*VLOOKUP(BC$6,Data!$N$4:$Y$11,Data!$P$1,FALSE)^1.5+VLOOKUP(BC$6,Data!$N$4:$Y$11,Data!$W$1,FALSE)/1000*(Mannings_n_bot)^1.5)/O911)^0.67</f>
        <v>4.501799862967408E-2</v>
      </c>
      <c r="BD911" s="34">
        <f>(((P911-VLOOKUP(BD$6,Data!$N$4:$Y$11,Data!$W$1,FALSE)/1000)*VLOOKUP(BD$6,Data!$N$4:$Y$11,Data!$P$1,FALSE)^1.5+VLOOKUP(BD$6,Data!$N$4:$Y$11,Data!$W$1,FALSE)/1000*(Mannings_n_bot)^1.5)/P911)^0.67</f>
        <v>4.4727653824118092E-2</v>
      </c>
      <c r="BE911" s="34">
        <f>(((Q911-VLOOKUP(BE$6,Data!$N$4:$Y$11,Data!$W$1,FALSE)/1000)*VLOOKUP(BE$6,Data!$N$4:$Y$11,Data!$P$1,FALSE)^1.5+VLOOKUP(BE$6,Data!$N$4:$Y$11,Data!$W$1,FALSE)/1000*(Mannings_n_bot)^1.5)/Q911)^0.67</f>
        <v>4.4458436713002682E-2</v>
      </c>
      <c r="BF911" s="34">
        <f>(((R911-VLOOKUP(BF$6,Data!$N$4:$Y$11,Data!$W$1,FALSE)/1000)*VLOOKUP(BF$6,Data!$N$4:$Y$11,Data!$P$1,FALSE)^1.5+VLOOKUP(BF$6,Data!$N$4:$Y$11,Data!$W$1,FALSE)/1000*(Mannings_n_bot)^1.5)/R911)^0.67</f>
        <v>4.4284755108494278E-2</v>
      </c>
      <c r="BG911" s="34">
        <f>(((S911-VLOOKUP(BG$6,Data!$N$4:$Y$11,Data!$W$1,FALSE)/1000)*VLOOKUP(BG$6,Data!$N$4:$Y$11,Data!$P$1,FALSE)^1.5+VLOOKUP(BG$6,Data!$N$4:$Y$11,Data!$W$1,FALSE)/1000*(Mannings_n_bot)^1.5)/S911)^0.67</f>
        <v>4.4130614748404788E-2</v>
      </c>
    </row>
    <row r="912" spans="1:59" x14ac:dyDescent="0.25">
      <c r="A912" s="28">
        <v>0.90500000000000003</v>
      </c>
      <c r="B912" s="94">
        <v>0.93595813594272925</v>
      </c>
      <c r="C912" s="94">
        <v>1.3429560231951367</v>
      </c>
      <c r="D912" s="94">
        <v>1.822066628382337</v>
      </c>
      <c r="E912" s="94">
        <v>2.3752102844413758</v>
      </c>
      <c r="F912" s="94">
        <v>3.0003479116916285</v>
      </c>
      <c r="G912" s="94">
        <v>3.6996358262570146</v>
      </c>
      <c r="H912" s="94">
        <v>4.4708001193566007</v>
      </c>
      <c r="I912" s="94">
        <v>5.3162316908853722</v>
      </c>
      <c r="K912" s="28">
        <v>0.90500000000000003</v>
      </c>
      <c r="L912" s="94">
        <v>3.3018007684490716</v>
      </c>
      <c r="M912" s="94">
        <v>3.9637266292174802</v>
      </c>
      <c r="N912" s="94">
        <v>4.615470901966602</v>
      </c>
      <c r="O912" s="94">
        <v>5.2772161520657086</v>
      </c>
      <c r="P912" s="94">
        <v>5.9289648848575984</v>
      </c>
      <c r="Q912" s="94">
        <v>6.5906176271997392</v>
      </c>
      <c r="R912" s="94">
        <v>7.2423770208883917</v>
      </c>
      <c r="S912" s="94">
        <v>7.9039743032632126</v>
      </c>
      <c r="U912" s="28">
        <v>0.90500000000000003</v>
      </c>
      <c r="V912" s="94">
        <v>0.66304165125055881</v>
      </c>
      <c r="W912" s="94">
        <v>0.7951939492948471</v>
      </c>
      <c r="X912" s="94">
        <v>0.92607585390710401</v>
      </c>
      <c r="Y912" s="94">
        <v>1.0581890008961681</v>
      </c>
      <c r="Z912" s="94">
        <v>1.1890705469478098</v>
      </c>
      <c r="AA912" s="94">
        <v>1.3211638295304902</v>
      </c>
      <c r="AB912" s="94">
        <v>1.4520469326881442</v>
      </c>
      <c r="AC912" s="94">
        <v>1.5841283871426508</v>
      </c>
      <c r="AE912" s="28">
        <v>0.90500000000000003</v>
      </c>
      <c r="AF912" s="94">
        <f t="shared" si="238"/>
        <v>0.96494832580026058</v>
      </c>
      <c r="AG912" s="94">
        <f t="shared" si="224"/>
        <v>0.96501367309330333</v>
      </c>
      <c r="AH912" s="94">
        <f t="shared" si="225"/>
        <v>0.96500418010176714</v>
      </c>
      <c r="AI912" s="94">
        <f t="shared" si="226"/>
        <v>0.96504638959944544</v>
      </c>
      <c r="AJ912" s="94">
        <f t="shared" si="227"/>
        <v>0.96503548211314649</v>
      </c>
      <c r="AK912" s="94">
        <f t="shared" si="228"/>
        <v>0.96506618184748838</v>
      </c>
      <c r="AL912" s="94">
        <f t="shared" si="229"/>
        <v>0.96505550350555336</v>
      </c>
      <c r="AM912" s="94">
        <f t="shared" si="230"/>
        <v>0.96507944495567943</v>
      </c>
      <c r="AO912" s="28">
        <v>0.90500000000000003</v>
      </c>
      <c r="AP912" s="94">
        <f t="shared" si="239"/>
        <v>0.28346899209862664</v>
      </c>
      <c r="AQ912" s="94">
        <f t="shared" si="231"/>
        <v>0.33881146426595604</v>
      </c>
      <c r="AR912" s="94">
        <f t="shared" si="232"/>
        <v>0.39477372235322167</v>
      </c>
      <c r="AS912" s="94">
        <f t="shared" si="233"/>
        <v>0.45008773868616803</v>
      </c>
      <c r="AT912" s="94">
        <f t="shared" si="234"/>
        <v>0.50604919576340024</v>
      </c>
      <c r="AU912" s="94">
        <f t="shared" si="235"/>
        <v>0.56134888041273578</v>
      </c>
      <c r="AV912" s="94">
        <f t="shared" si="236"/>
        <v>0.61731115439888917</v>
      </c>
      <c r="AW912" s="94">
        <f t="shared" si="237"/>
        <v>0.67260235002162494</v>
      </c>
      <c r="AY912" s="28">
        <v>0.90500000000000003</v>
      </c>
      <c r="AZ912" s="34">
        <f>(((L912-VLOOKUP(AZ$6,Data!$N$4:$Y$11,Data!$W$1,FALSE)/1000)*VLOOKUP(AZ$6,Data!$N$4:$Y$11,Data!$P$1,FALSE)^1.5+VLOOKUP(AZ$6,Data!$N$4:$Y$11,Data!$W$1,FALSE)/1000*(Mannings_n_bot)^1.5)/L912)^0.67</f>
        <v>4.5678773619327699E-2</v>
      </c>
      <c r="BA912" s="34">
        <f>(((M912-VLOOKUP(BA$6,Data!$N$4:$Y$11,Data!$W$1,FALSE)/1000)*VLOOKUP(BA$6,Data!$N$4:$Y$11,Data!$P$1,FALSE)^1.5+VLOOKUP(BA$6,Data!$N$4:$Y$11,Data!$W$1,FALSE)/1000*(Mannings_n_bot)^1.5)/M912)^0.67</f>
        <v>4.5495435981861135E-2</v>
      </c>
      <c r="BB912" s="34">
        <f>(((N912-VLOOKUP(BB$6,Data!$N$4:$Y$11,Data!$W$1,FALSE)/1000)*VLOOKUP(BB$6,Data!$N$4:$Y$11,Data!$P$1,FALSE)^1.5+VLOOKUP(BB$6,Data!$N$4:$Y$11,Data!$W$1,FALSE)/1000*(Mannings_n_bot)^1.5)/N912)^0.67</f>
        <v>4.5271177442016981E-2</v>
      </c>
      <c r="BC912" s="34">
        <f>(((O912-VLOOKUP(BC$6,Data!$N$4:$Y$11,Data!$W$1,FALSE)/1000)*VLOOKUP(BC$6,Data!$N$4:$Y$11,Data!$P$1,FALSE)^1.5+VLOOKUP(BC$6,Data!$N$4:$Y$11,Data!$W$1,FALSE)/1000*(Mannings_n_bot)^1.5)/O912)^0.67</f>
        <v>4.5003526341393929E-2</v>
      </c>
      <c r="BD912" s="34">
        <f>(((P912-VLOOKUP(BD$6,Data!$N$4:$Y$11,Data!$W$1,FALSE)/1000)*VLOOKUP(BD$6,Data!$N$4:$Y$11,Data!$P$1,FALSE)^1.5+VLOOKUP(BD$6,Data!$N$4:$Y$11,Data!$W$1,FALSE)/1000*(Mannings_n_bot)^1.5)/P912)^0.67</f>
        <v>4.4712869874314866E-2</v>
      </c>
      <c r="BE912" s="34">
        <f>(((Q912-VLOOKUP(BE$6,Data!$N$4:$Y$11,Data!$W$1,FALSE)/1000)*VLOOKUP(BE$6,Data!$N$4:$Y$11,Data!$P$1,FALSE)^1.5+VLOOKUP(BE$6,Data!$N$4:$Y$11,Data!$W$1,FALSE)/1000*(Mannings_n_bot)^1.5)/Q912)^0.67</f>
        <v>4.444331832776529E-2</v>
      </c>
      <c r="BF912" s="34">
        <f>(((R912-VLOOKUP(BF$6,Data!$N$4:$Y$11,Data!$W$1,FALSE)/1000)*VLOOKUP(BF$6,Data!$N$4:$Y$11,Data!$P$1,FALSE)^1.5+VLOOKUP(BF$6,Data!$N$4:$Y$11,Data!$W$1,FALSE)/1000*(Mannings_n_bot)^1.5)/R912)^0.67</f>
        <v>4.4269453463039343E-2</v>
      </c>
      <c r="BG912" s="34">
        <f>(((S912-VLOOKUP(BG$6,Data!$N$4:$Y$11,Data!$W$1,FALSE)/1000)*VLOOKUP(BG$6,Data!$N$4:$Y$11,Data!$P$1,FALSE)^1.5+VLOOKUP(BG$6,Data!$N$4:$Y$11,Data!$W$1,FALSE)/1000*(Mannings_n_bot)^1.5)/S912)^0.67</f>
        <v>4.4115112780084266E-2</v>
      </c>
    </row>
    <row r="913" spans="1:59" x14ac:dyDescent="0.25">
      <c r="A913" s="28">
        <v>0.90600000000000003</v>
      </c>
      <c r="B913" s="94">
        <v>0.93648806905755089</v>
      </c>
      <c r="C913" s="94">
        <v>1.3437149924634337</v>
      </c>
      <c r="D913" s="94">
        <v>1.8230966427281259</v>
      </c>
      <c r="E913" s="94">
        <v>2.3765513880815505</v>
      </c>
      <c r="F913" s="94">
        <v>3.002042506980092</v>
      </c>
      <c r="G913" s="94">
        <v>3.7017235634468175</v>
      </c>
      <c r="H913" s="94">
        <v>4.4733237945143189</v>
      </c>
      <c r="I913" s="94">
        <v>5.319230560351583</v>
      </c>
      <c r="K913" s="28">
        <v>0.90600000000000003</v>
      </c>
      <c r="L913" s="94">
        <v>3.305483638246999</v>
      </c>
      <c r="M913" s="94">
        <v>3.9681416577592179</v>
      </c>
      <c r="N913" s="94">
        <v>4.6206129244831988</v>
      </c>
      <c r="O913" s="94">
        <v>5.2830901064129074</v>
      </c>
      <c r="P913" s="94">
        <v>5.935565828524342</v>
      </c>
      <c r="Q913" s="94">
        <v>6.5979503879502133</v>
      </c>
      <c r="R913" s="94">
        <v>7.2504367785128512</v>
      </c>
      <c r="S913" s="94">
        <v>7.912765809811706</v>
      </c>
      <c r="U913" s="28">
        <v>0.90600000000000003</v>
      </c>
      <c r="V913" s="94">
        <v>0.65972569954495663</v>
      </c>
      <c r="W913" s="94">
        <v>0.79121521568105224</v>
      </c>
      <c r="X913" s="94">
        <v>0.92144257342555924</v>
      </c>
      <c r="Y913" s="94">
        <v>1.0528931249071316</v>
      </c>
      <c r="Z913" s="94">
        <v>1.18312012323461</v>
      </c>
      <c r="AA913" s="94">
        <v>1.3145509052675113</v>
      </c>
      <c r="AB913" s="94">
        <v>1.4447794518250019</v>
      </c>
      <c r="AC913" s="94">
        <v>1.5761984624363583</v>
      </c>
      <c r="AE913" s="28">
        <v>0.90600000000000003</v>
      </c>
      <c r="AF913" s="94">
        <f t="shared" si="238"/>
        <v>0.96549467296291236</v>
      </c>
      <c r="AG913" s="94">
        <f t="shared" si="224"/>
        <v>0.96555904889765887</v>
      </c>
      <c r="AH913" s="94">
        <f t="shared" si="225"/>
        <v>0.96554969700755322</v>
      </c>
      <c r="AI913" s="94">
        <f t="shared" si="226"/>
        <v>0.96559127913386145</v>
      </c>
      <c r="AJ913" s="94">
        <f t="shared" si="227"/>
        <v>0.96558053376359565</v>
      </c>
      <c r="AK913" s="94">
        <f t="shared" si="228"/>
        <v>0.96561077722202893</v>
      </c>
      <c r="AL913" s="94">
        <f t="shared" si="229"/>
        <v>0.96560025758424095</v>
      </c>
      <c r="AM913" s="94">
        <f t="shared" si="230"/>
        <v>0.9656238432152412</v>
      </c>
      <c r="AO913" s="28">
        <v>0.90600000000000003</v>
      </c>
      <c r="AP913" s="94">
        <f t="shared" si="239"/>
        <v>0.28331347891777786</v>
      </c>
      <c r="AQ913" s="94">
        <f t="shared" si="231"/>
        <v>0.33862576196995453</v>
      </c>
      <c r="AR913" s="94">
        <f t="shared" si="232"/>
        <v>0.39455731794111137</v>
      </c>
      <c r="AS913" s="94">
        <f t="shared" si="233"/>
        <v>0.44984116117890188</v>
      </c>
      <c r="AT913" s="94">
        <f t="shared" si="234"/>
        <v>0.50577191690020196</v>
      </c>
      <c r="AU913" s="94">
        <f t="shared" si="235"/>
        <v>0.56104143647506766</v>
      </c>
      <c r="AV913" s="94">
        <f t="shared" si="236"/>
        <v>0.61697300882221462</v>
      </c>
      <c r="AW913" s="94">
        <f t="shared" si="237"/>
        <v>0.67223404410071386</v>
      </c>
      <c r="AY913" s="28">
        <v>0.90600000000000003</v>
      </c>
      <c r="AZ913" s="34">
        <f>(((L913-VLOOKUP(AZ$6,Data!$N$4:$Y$11,Data!$W$1,FALSE)/1000)*VLOOKUP(AZ$6,Data!$N$4:$Y$11,Data!$P$1,FALSE)^1.5+VLOOKUP(AZ$6,Data!$N$4:$Y$11,Data!$W$1,FALSE)/1000*(Mannings_n_bot)^1.5)/L913)^0.67</f>
        <v>4.5665105211436068E-2</v>
      </c>
      <c r="BA913" s="34">
        <f>(((M913-VLOOKUP(BA$6,Data!$N$4:$Y$11,Data!$W$1,FALSE)/1000)*VLOOKUP(BA$6,Data!$N$4:$Y$11,Data!$P$1,FALSE)^1.5+VLOOKUP(BA$6,Data!$N$4:$Y$11,Data!$W$1,FALSE)/1000*(Mannings_n_bot)^1.5)/M913)^0.67</f>
        <v>4.5481500369193434E-2</v>
      </c>
      <c r="BB913" s="34">
        <f>(((N913-VLOOKUP(BB$6,Data!$N$4:$Y$11,Data!$W$1,FALSE)/1000)*VLOOKUP(BB$6,Data!$N$4:$Y$11,Data!$P$1,FALSE)^1.5+VLOOKUP(BB$6,Data!$N$4:$Y$11,Data!$W$1,FALSE)/1000*(Mannings_n_bot)^1.5)/N913)^0.67</f>
        <v>4.5257003772391037E-2</v>
      </c>
      <c r="BC913" s="34">
        <f>(((O913-VLOOKUP(BC$6,Data!$N$4:$Y$11,Data!$W$1,FALSE)/1000)*VLOOKUP(BC$6,Data!$N$4:$Y$11,Data!$P$1,FALSE)^1.5+VLOOKUP(BC$6,Data!$N$4:$Y$11,Data!$W$1,FALSE)/1000*(Mannings_n_bot)^1.5)/O913)^0.67</f>
        <v>4.4989011625081357E-2</v>
      </c>
      <c r="BD913" s="34">
        <f>(((P913-VLOOKUP(BD$6,Data!$N$4:$Y$11,Data!$W$1,FALSE)/1000)*VLOOKUP(BD$6,Data!$N$4:$Y$11,Data!$P$1,FALSE)^1.5+VLOOKUP(BD$6,Data!$N$4:$Y$11,Data!$W$1,FALSE)/1000*(Mannings_n_bot)^1.5)/P913)^0.67</f>
        <v>4.4698042530109311E-2</v>
      </c>
      <c r="BE913" s="34">
        <f>(((Q913-VLOOKUP(BE$6,Data!$N$4:$Y$11,Data!$W$1,FALSE)/1000)*VLOOKUP(BE$6,Data!$N$4:$Y$11,Data!$P$1,FALSE)^1.5+VLOOKUP(BE$6,Data!$N$4:$Y$11,Data!$W$1,FALSE)/1000*(Mannings_n_bot)^1.5)/Q913)^0.67</f>
        <v>4.4428155456044199E-2</v>
      </c>
      <c r="BF913" s="34">
        <f>(((R913-VLOOKUP(BF$6,Data!$N$4:$Y$11,Data!$W$1,FALSE)/1000)*VLOOKUP(BF$6,Data!$N$4:$Y$11,Data!$P$1,FALSE)^1.5+VLOOKUP(BF$6,Data!$N$4:$Y$11,Data!$W$1,FALSE)/1000*(Mannings_n_bot)^1.5)/R913)^0.67</f>
        <v>4.4254106764186674E-2</v>
      </c>
      <c r="BG913" s="34">
        <f>(((S913-VLOOKUP(BG$6,Data!$N$4:$Y$11,Data!$W$1,FALSE)/1000)*VLOOKUP(BG$6,Data!$N$4:$Y$11,Data!$P$1,FALSE)^1.5+VLOOKUP(BG$6,Data!$N$4:$Y$11,Data!$W$1,FALSE)/1000*(Mannings_n_bot)^1.5)/S913)^0.67</f>
        <v>4.4099565093105322E-2</v>
      </c>
    </row>
    <row r="914" spans="1:59" x14ac:dyDescent="0.25">
      <c r="A914" s="28">
        <v>0.90700000000000003</v>
      </c>
      <c r="B914" s="94">
        <v>0.93701533701829298</v>
      </c>
      <c r="C914" s="94">
        <v>1.3444701429168733</v>
      </c>
      <c r="D914" s="94">
        <v>1.8241214748269714</v>
      </c>
      <c r="E914" s="94">
        <v>2.3778857422638988</v>
      </c>
      <c r="F914" s="94">
        <v>3.0037285744400388</v>
      </c>
      <c r="G914" s="94">
        <v>3.703800792050195</v>
      </c>
      <c r="H914" s="94">
        <v>4.4758347677775143</v>
      </c>
      <c r="I914" s="94">
        <v>5.3222143336195185</v>
      </c>
      <c r="K914" s="28">
        <v>0.90700000000000003</v>
      </c>
      <c r="L914" s="94">
        <v>3.3091851238328345</v>
      </c>
      <c r="M914" s="94">
        <v>3.972579013423136</v>
      </c>
      <c r="N914" s="94">
        <v>4.6257809488035457</v>
      </c>
      <c r="O914" s="94">
        <v>5.2889937727987419</v>
      </c>
      <c r="P914" s="94">
        <v>5.9422001589034563</v>
      </c>
      <c r="Q914" s="94">
        <v>6.6053202450898292</v>
      </c>
      <c r="R914" s="94">
        <v>7.2585373072451924</v>
      </c>
      <c r="S914" s="94">
        <v>7.9216017968124</v>
      </c>
      <c r="U914" s="28">
        <v>0.90700000000000003</v>
      </c>
      <c r="V914" s="94">
        <v>0.65638908431805887</v>
      </c>
      <c r="W914" s="94">
        <v>0.78721172105253379</v>
      </c>
      <c r="X914" s="94">
        <v>0.91678045292374299</v>
      </c>
      <c r="Y914" s="94">
        <v>1.0475643127248733</v>
      </c>
      <c r="Z914" s="94">
        <v>1.1771326843643801</v>
      </c>
      <c r="AA914" s="94">
        <v>1.3078968703401557</v>
      </c>
      <c r="AB914" s="94">
        <v>1.4374667812980524</v>
      </c>
      <c r="AC914" s="94">
        <v>1.568219252953343</v>
      </c>
      <c r="AE914" s="28">
        <v>0.90700000000000003</v>
      </c>
      <c r="AF914" s="94">
        <f t="shared" si="238"/>
        <v>0.96603827242150753</v>
      </c>
      <c r="AG914" s="94">
        <f t="shared" si="224"/>
        <v>0.96610168059983337</v>
      </c>
      <c r="AH914" s="94">
        <f t="shared" si="225"/>
        <v>0.96609246928815107</v>
      </c>
      <c r="AI914" s="94">
        <f t="shared" si="226"/>
        <v>0.96613342636796418</v>
      </c>
      <c r="AJ914" s="94">
        <f t="shared" si="227"/>
        <v>0.96612284251310576</v>
      </c>
      <c r="AK914" s="94">
        <f t="shared" si="228"/>
        <v>0.96615263138585195</v>
      </c>
      <c r="AL914" s="94">
        <f t="shared" si="229"/>
        <v>0.96614226986439422</v>
      </c>
      <c r="AM914" s="94">
        <f t="shared" si="230"/>
        <v>0.9661655009940453</v>
      </c>
      <c r="AO914" s="28">
        <v>0.90700000000000003</v>
      </c>
      <c r="AP914" s="94">
        <f t="shared" si="239"/>
        <v>0.28315591360238052</v>
      </c>
      <c r="AQ914" s="94">
        <f t="shared" si="231"/>
        <v>0.338437609012679</v>
      </c>
      <c r="AR914" s="94">
        <f t="shared" si="232"/>
        <v>0.39433805772812885</v>
      </c>
      <c r="AS914" s="94">
        <f t="shared" si="233"/>
        <v>0.44959132954426012</v>
      </c>
      <c r="AT914" s="94">
        <f t="shared" si="234"/>
        <v>0.50549097878155824</v>
      </c>
      <c r="AU914" s="94">
        <f t="shared" si="235"/>
        <v>0.56072993505552959</v>
      </c>
      <c r="AV914" s="94">
        <f t="shared" si="236"/>
        <v>0.61663040063318386</v>
      </c>
      <c r="AW914" s="94">
        <f t="shared" si="237"/>
        <v>0.67186087739996503</v>
      </c>
      <c r="AY914" s="28">
        <v>0.90700000000000003</v>
      </c>
      <c r="AZ914" s="34">
        <f>(((L914-VLOOKUP(AZ$6,Data!$N$4:$Y$11,Data!$W$1,FALSE)/1000)*VLOOKUP(AZ$6,Data!$N$4:$Y$11,Data!$P$1,FALSE)^1.5+VLOOKUP(AZ$6,Data!$N$4:$Y$11,Data!$W$1,FALSE)/1000*(Mannings_n_bot)^1.5)/L914)^0.67</f>
        <v>4.5651396344863572E-2</v>
      </c>
      <c r="BA914" s="34">
        <f>(((M914-VLOOKUP(BA$6,Data!$N$4:$Y$11,Data!$W$1,FALSE)/1000)*VLOOKUP(BA$6,Data!$N$4:$Y$11,Data!$P$1,FALSE)^1.5+VLOOKUP(BA$6,Data!$N$4:$Y$11,Data!$W$1,FALSE)/1000*(Mannings_n_bot)^1.5)/M914)^0.67</f>
        <v>4.5467523381585079E-2</v>
      </c>
      <c r="BB914" s="34">
        <f>(((N914-VLOOKUP(BB$6,Data!$N$4:$Y$11,Data!$W$1,FALSE)/1000)*VLOOKUP(BB$6,Data!$N$4:$Y$11,Data!$P$1,FALSE)^1.5+VLOOKUP(BB$6,Data!$N$4:$Y$11,Data!$W$1,FALSE)/1000*(Mannings_n_bot)^1.5)/N914)^0.67</f>
        <v>4.524278798480643E-2</v>
      </c>
      <c r="BC914" s="34">
        <f>(((O914-VLOOKUP(BC$6,Data!$N$4:$Y$11,Data!$W$1,FALSE)/1000)*VLOOKUP(BC$6,Data!$N$4:$Y$11,Data!$P$1,FALSE)^1.5+VLOOKUP(BC$6,Data!$N$4:$Y$11,Data!$W$1,FALSE)/1000*(Mannings_n_bot)^1.5)/O914)^0.67</f>
        <v>4.4974453657926197E-2</v>
      </c>
      <c r="BD914" s="34">
        <f>(((P914-VLOOKUP(BD$6,Data!$N$4:$Y$11,Data!$W$1,FALSE)/1000)*VLOOKUP(BD$6,Data!$N$4:$Y$11,Data!$P$1,FALSE)^1.5+VLOOKUP(BD$6,Data!$N$4:$Y$11,Data!$W$1,FALSE)/1000*(Mannings_n_bot)^1.5)/P914)^0.67</f>
        <v>4.4683170950411057E-2</v>
      </c>
      <c r="BE914" s="34">
        <f>(((Q914-VLOOKUP(BE$6,Data!$N$4:$Y$11,Data!$W$1,FALSE)/1000)*VLOOKUP(BE$6,Data!$N$4:$Y$11,Data!$P$1,FALSE)^1.5+VLOOKUP(BE$6,Data!$N$4:$Y$11,Data!$W$1,FALSE)/1000*(Mannings_n_bot)^1.5)/Q914)^0.67</f>
        <v>4.4412947236778265E-2</v>
      </c>
      <c r="BF914" s="34">
        <f>(((R914-VLOOKUP(BF$6,Data!$N$4:$Y$11,Data!$W$1,FALSE)/1000)*VLOOKUP(BF$6,Data!$N$4:$Y$11,Data!$P$1,FALSE)^1.5+VLOOKUP(BF$6,Data!$N$4:$Y$11,Data!$W$1,FALSE)/1000*(Mannings_n_bot)^1.5)/R914)^0.67</f>
        <v>4.4238714140117347E-2</v>
      </c>
      <c r="BG914" s="34">
        <f>(((S914-VLOOKUP(BG$6,Data!$N$4:$Y$11,Data!$W$1,FALSE)/1000)*VLOOKUP(BG$6,Data!$N$4:$Y$11,Data!$P$1,FALSE)^1.5+VLOOKUP(BG$6,Data!$N$4:$Y$11,Data!$W$1,FALSE)/1000*(Mannings_n_bot)^1.5)/S914)^0.67</f>
        <v>4.4083970803603517E-2</v>
      </c>
    </row>
    <row r="915" spans="1:59" x14ac:dyDescent="0.25">
      <c r="A915" s="28">
        <v>0.90800000000000003</v>
      </c>
      <c r="B915" s="94">
        <v>0.93753992314203838</v>
      </c>
      <c r="C915" s="94">
        <v>1.3452214506823441</v>
      </c>
      <c r="D915" s="94">
        <v>1.8251410922761544</v>
      </c>
      <c r="E915" s="94">
        <v>2.3792133048223603</v>
      </c>
      <c r="F915" s="94">
        <v>3.0054060607836259</v>
      </c>
      <c r="G915" s="94">
        <v>3.7058674464428334</v>
      </c>
      <c r="H915" s="94">
        <v>4.4783329598079202</v>
      </c>
      <c r="I915" s="94">
        <v>5.3251829164413094</v>
      </c>
      <c r="K915" s="28">
        <v>0.90800000000000003</v>
      </c>
      <c r="L915" s="94">
        <v>3.3129055326739527</v>
      </c>
      <c r="M915" s="94">
        <v>3.977039064897161</v>
      </c>
      <c r="N915" s="94">
        <v>4.6309754043087628</v>
      </c>
      <c r="O915" s="94">
        <v>5.2949276418064573</v>
      </c>
      <c r="P915" s="94">
        <v>5.948868427271127</v>
      </c>
      <c r="Q915" s="94">
        <v>6.6127278110875745</v>
      </c>
      <c r="R915" s="94">
        <v>7.2666792802480069</v>
      </c>
      <c r="S915" s="94">
        <v>7.9304829986151288</v>
      </c>
      <c r="U915" s="28">
        <v>0.90800000000000003</v>
      </c>
      <c r="V915" s="94">
        <v>0.65303148883382212</v>
      </c>
      <c r="W915" s="94">
        <v>0.78318308568748418</v>
      </c>
      <c r="X915" s="94">
        <v>0.91208905015662389</v>
      </c>
      <c r="Y915" s="94">
        <v>1.0422020591381189</v>
      </c>
      <c r="Z915" s="94">
        <v>1.1711076626029766</v>
      </c>
      <c r="AA915" s="94">
        <v>1.3012010940578995</v>
      </c>
      <c r="AB915" s="94">
        <v>1.4301082278932424</v>
      </c>
      <c r="AC915" s="94">
        <v>1.5601900025290452</v>
      </c>
      <c r="AE915" s="28">
        <v>0.90800000000000003</v>
      </c>
      <c r="AF915" s="94">
        <f t="shared" si="238"/>
        <v>0.96657910697639537</v>
      </c>
      <c r="AG915" s="94">
        <f t="shared" si="224"/>
        <v>0.96664155104522254</v>
      </c>
      <c r="AH915" s="94">
        <f t="shared" si="225"/>
        <v>0.96663247978241051</v>
      </c>
      <c r="AI915" s="94">
        <f t="shared" si="226"/>
        <v>0.96667281416971063</v>
      </c>
      <c r="AJ915" s="94">
        <f t="shared" si="227"/>
        <v>0.96666239122211173</v>
      </c>
      <c r="AK915" s="94">
        <f t="shared" si="228"/>
        <v>0.96669172722056806</v>
      </c>
      <c r="AL915" s="94">
        <f t="shared" si="229"/>
        <v>0.96668152322025747</v>
      </c>
      <c r="AM915" s="94">
        <f t="shared" si="230"/>
        <v>0.96670440118285217</v>
      </c>
      <c r="AO915" s="28">
        <v>0.90800000000000003</v>
      </c>
      <c r="AP915" s="94">
        <f t="shared" si="239"/>
        <v>0.28299627438676761</v>
      </c>
      <c r="AQ915" s="94">
        <f t="shared" si="231"/>
        <v>0.33824697940630588</v>
      </c>
      <c r="AR915" s="94">
        <f t="shared" si="232"/>
        <v>0.39411591142937241</v>
      </c>
      <c r="AS915" s="94">
        <f t="shared" si="233"/>
        <v>0.44933820927733209</v>
      </c>
      <c r="AT915" s="94">
        <f t="shared" si="234"/>
        <v>0.50520634260560882</v>
      </c>
      <c r="AU915" s="94">
        <f t="shared" si="235"/>
        <v>0.56041433313332478</v>
      </c>
      <c r="AV915" s="94">
        <f t="shared" si="236"/>
        <v>0.61628328251402853</v>
      </c>
      <c r="AW915" s="94">
        <f t="shared" si="237"/>
        <v>0.67148279838330482</v>
      </c>
      <c r="AY915" s="28">
        <v>0.90800000000000003</v>
      </c>
      <c r="AZ915" s="34">
        <f>(((L915-VLOOKUP(AZ$6,Data!$N$4:$Y$11,Data!$W$1,FALSE)/1000)*VLOOKUP(AZ$6,Data!$N$4:$Y$11,Data!$P$1,FALSE)^1.5+VLOOKUP(AZ$6,Data!$N$4:$Y$11,Data!$W$1,FALSE)/1000*(Mannings_n_bot)^1.5)/L915)^0.67</f>
        <v>4.563764622620773E-2</v>
      </c>
      <c r="BA915" s="34">
        <f>(((M915-VLOOKUP(BA$6,Data!$N$4:$Y$11,Data!$W$1,FALSE)/1000)*VLOOKUP(BA$6,Data!$N$4:$Y$11,Data!$P$1,FALSE)^1.5+VLOOKUP(BA$6,Data!$N$4:$Y$11,Data!$W$1,FALSE)/1000*(Mannings_n_bot)^1.5)/M915)^0.67</f>
        <v>4.545350420915991E-2</v>
      </c>
      <c r="BB915" s="34">
        <f>(((N915-VLOOKUP(BB$6,Data!$N$4:$Y$11,Data!$W$1,FALSE)/1000)*VLOOKUP(BB$6,Data!$N$4:$Y$11,Data!$P$1,FALSE)^1.5+VLOOKUP(BB$6,Data!$N$4:$Y$11,Data!$W$1,FALSE)/1000*(Mannings_n_bot)^1.5)/N915)^0.67</f>
        <v>4.5228529255157225E-2</v>
      </c>
      <c r="BC915" s="34">
        <f>(((O915-VLOOKUP(BC$6,Data!$N$4:$Y$11,Data!$W$1,FALSE)/1000)*VLOOKUP(BC$6,Data!$N$4:$Y$11,Data!$P$1,FALSE)^1.5+VLOOKUP(BC$6,Data!$N$4:$Y$11,Data!$W$1,FALSE)/1000*(Mannings_n_bot)^1.5)/O915)^0.67</f>
        <v>4.495985159499493E-2</v>
      </c>
      <c r="BD915" s="34">
        <f>(((P915-VLOOKUP(BD$6,Data!$N$4:$Y$11,Data!$W$1,FALSE)/1000)*VLOOKUP(BD$6,Data!$N$4:$Y$11,Data!$P$1,FALSE)^1.5+VLOOKUP(BD$6,Data!$N$4:$Y$11,Data!$W$1,FALSE)/1000*(Mannings_n_bot)^1.5)/P915)^0.67</f>
        <v>4.466825427151444E-2</v>
      </c>
      <c r="BE915" s="34">
        <f>(((Q915-VLOOKUP(BE$6,Data!$N$4:$Y$11,Data!$W$1,FALSE)/1000)*VLOOKUP(BE$6,Data!$N$4:$Y$11,Data!$P$1,FALSE)^1.5+VLOOKUP(BE$6,Data!$N$4:$Y$11,Data!$W$1,FALSE)/1000*(Mannings_n_bot)^1.5)/Q915)^0.67</f>
        <v>4.4397692785751883E-2</v>
      </c>
      <c r="BF915" s="34">
        <f>(((R915-VLOOKUP(BF$6,Data!$N$4:$Y$11,Data!$W$1,FALSE)/1000)*VLOOKUP(BF$6,Data!$N$4:$Y$11,Data!$P$1,FALSE)^1.5+VLOOKUP(BF$6,Data!$N$4:$Y$11,Data!$W$1,FALSE)/1000*(Mannings_n_bot)^1.5)/R915)^0.67</f>
        <v>4.4223274695568603E-2</v>
      </c>
      <c r="BG915" s="34">
        <f>(((S915-VLOOKUP(BG$6,Data!$N$4:$Y$11,Data!$W$1,FALSE)/1000)*VLOOKUP(BG$6,Data!$N$4:$Y$11,Data!$P$1,FALSE)^1.5+VLOOKUP(BG$6,Data!$N$4:$Y$11,Data!$W$1,FALSE)/1000*(Mannings_n_bot)^1.5)/S915)^0.67</f>
        <v>4.4068329003945028E-2</v>
      </c>
    </row>
    <row r="916" spans="1:59" x14ac:dyDescent="0.25">
      <c r="A916" s="28">
        <v>0.90900000000000003</v>
      </c>
      <c r="B916" s="94">
        <v>0.93806181048867809</v>
      </c>
      <c r="C916" s="94">
        <v>1.3459688915185222</v>
      </c>
      <c r="D916" s="94">
        <v>1.8261554621732219</v>
      </c>
      <c r="E916" s="94">
        <v>2.3805340329403686</v>
      </c>
      <c r="F916" s="94">
        <v>3.0070749119009896</v>
      </c>
      <c r="G916" s="94">
        <v>3.7079234599878665</v>
      </c>
      <c r="H916" s="94">
        <v>4.4808182900432145</v>
      </c>
      <c r="I916" s="94">
        <v>5.328136213114754</v>
      </c>
      <c r="K916" s="28">
        <v>0.90900000000000003</v>
      </c>
      <c r="L916" s="94">
        <v>3.316645180635629</v>
      </c>
      <c r="M916" s="94">
        <v>3.9815221909391592</v>
      </c>
      <c r="N916" s="94">
        <v>4.6361967321076385</v>
      </c>
      <c r="O916" s="94">
        <v>5.3008922174185038</v>
      </c>
      <c r="P916" s="94">
        <v>5.955571199960457</v>
      </c>
      <c r="Q916" s="94">
        <v>6.6201737151406155</v>
      </c>
      <c r="R916" s="94">
        <v>7.2748633890698242</v>
      </c>
      <c r="S916" s="94">
        <v>7.9394101696267914</v>
      </c>
      <c r="U916" s="28">
        <v>0.90900000000000003</v>
      </c>
      <c r="V916" s="94">
        <v>0.64965258779592261</v>
      </c>
      <c r="W916" s="94">
        <v>0.77912891960101616</v>
      </c>
      <c r="X916" s="94">
        <v>0.90736791092630142</v>
      </c>
      <c r="Y916" s="94">
        <v>1.0368058452804456</v>
      </c>
      <c r="Z916" s="94">
        <v>1.165044474871332</v>
      </c>
      <c r="AA916" s="94">
        <v>1.2944629286833003</v>
      </c>
      <c r="AB916" s="94">
        <v>1.4227030796597868</v>
      </c>
      <c r="AC916" s="94">
        <v>1.5521099345603226</v>
      </c>
      <c r="AE916" s="28">
        <v>0.90900000000000003</v>
      </c>
      <c r="AF916" s="94">
        <f t="shared" si="238"/>
        <v>0.96711715916276697</v>
      </c>
      <c r="AG916" s="94">
        <f t="shared" si="224"/>
        <v>0.96717864281463439</v>
      </c>
      <c r="AH916" s="94">
        <f t="shared" si="225"/>
        <v>0.96716971106451155</v>
      </c>
      <c r="AI916" s="94">
        <f t="shared" si="226"/>
        <v>0.96720942514275809</v>
      </c>
      <c r="AJ916" s="94">
        <f t="shared" si="227"/>
        <v>0.96719916248665216</v>
      </c>
      <c r="AK916" s="94">
        <f t="shared" si="228"/>
        <v>0.96722804734365964</v>
      </c>
      <c r="AL916" s="94">
        <f t="shared" si="229"/>
        <v>0.96721800026185345</v>
      </c>
      <c r="AM916" s="94">
        <f t="shared" si="230"/>
        <v>0.96724052640841063</v>
      </c>
      <c r="AO916" s="28">
        <v>0.90900000000000003</v>
      </c>
      <c r="AP916" s="94">
        <f t="shared" si="239"/>
        <v>0.28283453893880212</v>
      </c>
      <c r="AQ916" s="94">
        <f t="shared" si="231"/>
        <v>0.33805384648654585</v>
      </c>
      <c r="AR916" s="94">
        <f t="shared" si="232"/>
        <v>0.39389084797163953</v>
      </c>
      <c r="AS916" s="94">
        <f t="shared" si="233"/>
        <v>0.44908176497496705</v>
      </c>
      <c r="AT916" s="94">
        <f t="shared" si="234"/>
        <v>0.50491796856042215</v>
      </c>
      <c r="AU916" s="94">
        <f t="shared" si="235"/>
        <v>0.56009458656767419</v>
      </c>
      <c r="AV916" s="94">
        <f t="shared" si="236"/>
        <v>0.61593160591516471</v>
      </c>
      <c r="AW916" s="94">
        <f t="shared" si="237"/>
        <v>0.67109975417294943</v>
      </c>
      <c r="AY916" s="28">
        <v>0.90900000000000003</v>
      </c>
      <c r="AZ916" s="34">
        <f>(((L916-VLOOKUP(AZ$6,Data!$N$4:$Y$11,Data!$W$1,FALSE)/1000)*VLOOKUP(AZ$6,Data!$N$4:$Y$11,Data!$P$1,FALSE)^1.5+VLOOKUP(AZ$6,Data!$N$4:$Y$11,Data!$W$1,FALSE)/1000*(Mannings_n_bot)^1.5)/L916)^0.67</f>
        <v>4.5623854040500768E-2</v>
      </c>
      <c r="BA916" s="34">
        <f>(((M916-VLOOKUP(BA$6,Data!$N$4:$Y$11,Data!$W$1,FALSE)/1000)*VLOOKUP(BA$6,Data!$N$4:$Y$11,Data!$P$1,FALSE)^1.5+VLOOKUP(BA$6,Data!$N$4:$Y$11,Data!$W$1,FALSE)/1000*(Mannings_n_bot)^1.5)/M916)^0.67</f>
        <v>4.5439442020025075E-2</v>
      </c>
      <c r="BB916" s="34">
        <f>(((N916-VLOOKUP(BB$6,Data!$N$4:$Y$11,Data!$W$1,FALSE)/1000)*VLOOKUP(BB$6,Data!$N$4:$Y$11,Data!$P$1,FALSE)^1.5+VLOOKUP(BB$6,Data!$N$4:$Y$11,Data!$W$1,FALSE)/1000*(Mannings_n_bot)^1.5)/N916)^0.67</f>
        <v>4.5214226736933726E-2</v>
      </c>
      <c r="BC916" s="34">
        <f>(((O916-VLOOKUP(BC$6,Data!$N$4:$Y$11,Data!$W$1,FALSE)/1000)*VLOOKUP(BC$6,Data!$N$4:$Y$11,Data!$P$1,FALSE)^1.5+VLOOKUP(BC$6,Data!$N$4:$Y$11,Data!$W$1,FALSE)/1000*(Mannings_n_bot)^1.5)/O916)^0.67</f>
        <v>4.4945204568381164E-2</v>
      </c>
      <c r="BD916" s="34">
        <f>(((P916-VLOOKUP(BD$6,Data!$N$4:$Y$11,Data!$W$1,FALSE)/1000)*VLOOKUP(BD$6,Data!$N$4:$Y$11,Data!$P$1,FALSE)^1.5+VLOOKUP(BD$6,Data!$N$4:$Y$11,Data!$W$1,FALSE)/1000*(Mannings_n_bot)^1.5)/P916)^0.67</f>
        <v>4.4653291606230328E-2</v>
      </c>
      <c r="BE916" s="34">
        <f>(((Q916-VLOOKUP(BE$6,Data!$N$4:$Y$11,Data!$W$1,FALSE)/1000)*VLOOKUP(BE$6,Data!$N$4:$Y$11,Data!$P$1,FALSE)^1.5+VLOOKUP(BE$6,Data!$N$4:$Y$11,Data!$W$1,FALSE)/1000*(Mannings_n_bot)^1.5)/Q916)^0.67</f>
        <v>4.4382391194705766E-2</v>
      </c>
      <c r="BF916" s="34">
        <f>(((R916-VLOOKUP(BF$6,Data!$N$4:$Y$11,Data!$W$1,FALSE)/1000)*VLOOKUP(BF$6,Data!$N$4:$Y$11,Data!$P$1,FALSE)^1.5+VLOOKUP(BF$6,Data!$N$4:$Y$11,Data!$W$1,FALSE)/1000*(Mannings_n_bot)^1.5)/R916)^0.67</f>
        <v>4.4207787510933655E-2</v>
      </c>
      <c r="BG916" s="34">
        <f>(((S916-VLOOKUP(BG$6,Data!$N$4:$Y$11,Data!$W$1,FALSE)/1000)*VLOOKUP(BG$6,Data!$N$4:$Y$11,Data!$P$1,FALSE)^1.5+VLOOKUP(BG$6,Data!$N$4:$Y$11,Data!$W$1,FALSE)/1000*(Mannings_n_bot)^1.5)/S916)^0.67</f>
        <v>4.405263876181386E-2</v>
      </c>
    </row>
    <row r="917" spans="1:59" x14ac:dyDescent="0.25">
      <c r="A917" s="28">
        <v>0.91</v>
      </c>
      <c r="B917" s="94">
        <v>0.93858098185392136</v>
      </c>
      <c r="C917" s="94">
        <v>1.3467124408058664</v>
      </c>
      <c r="D917" s="94">
        <v>1.8271645511024031</v>
      </c>
      <c r="E917" s="94">
        <v>2.3818478831331693</v>
      </c>
      <c r="F917" s="94">
        <v>3.0087350728379012</v>
      </c>
      <c r="G917" s="94">
        <v>3.7099687650083606</v>
      </c>
      <c r="H917" s="94">
        <v>4.4832906766637519</v>
      </c>
      <c r="I917" s="94">
        <v>5.3310741264437835</v>
      </c>
      <c r="K917" s="28">
        <v>0.91</v>
      </c>
      <c r="L917" s="94">
        <v>3.3204043923053952</v>
      </c>
      <c r="M917" s="94">
        <v>3.9860287807658659</v>
      </c>
      <c r="N917" s="94">
        <v>4.6414453854895736</v>
      </c>
      <c r="O917" s="94">
        <v>5.3068880175340363</v>
      </c>
      <c r="P917" s="94">
        <v>5.9623090589429957</v>
      </c>
      <c r="Q917" s="94">
        <v>6.6276586038203993</v>
      </c>
      <c r="R917" s="94">
        <v>7.2830903443551929</v>
      </c>
      <c r="S917" s="94">
        <v>7.9483840850859666</v>
      </c>
      <c r="U917" s="28">
        <v>0.91</v>
      </c>
      <c r="V917" s="94">
        <v>0.64625204701893313</v>
      </c>
      <c r="W917" s="94">
        <v>0.77504882215091675</v>
      </c>
      <c r="X917" s="94">
        <v>0.90261656862286199</v>
      </c>
      <c r="Y917" s="94">
        <v>1.0313751381057343</v>
      </c>
      <c r="Z917" s="94">
        <v>1.1589425221560063</v>
      </c>
      <c r="AA917" s="94">
        <v>1.2876817087771262</v>
      </c>
      <c r="AB917" s="94">
        <v>1.4152506051904279</v>
      </c>
      <c r="AC917" s="94">
        <v>1.5439782512203204</v>
      </c>
      <c r="AE917" s="28">
        <v>0.91</v>
      </c>
      <c r="AF917" s="94">
        <f t="shared" si="238"/>
        <v>0.96765241124344936</v>
      </c>
      <c r="AG917" s="94">
        <f t="shared" si="224"/>
        <v>0.96771293821709947</v>
      </c>
      <c r="AH917" s="94">
        <f t="shared" si="225"/>
        <v>0.96770414543677097</v>
      </c>
      <c r="AI917" s="94">
        <f t="shared" si="226"/>
        <v>0.96774324161927916</v>
      </c>
      <c r="AJ917" s="94">
        <f t="shared" si="227"/>
        <v>0.9677331386311836</v>
      </c>
      <c r="AK917" s="94">
        <f t="shared" si="228"/>
        <v>0.96776157410130226</v>
      </c>
      <c r="AL917" s="94">
        <f t="shared" si="229"/>
        <v>0.96775168332780237</v>
      </c>
      <c r="AM917" s="94">
        <f t="shared" si="230"/>
        <v>0.96777385902628144</v>
      </c>
      <c r="AO917" s="28">
        <v>0.91</v>
      </c>
      <c r="AP917" s="94">
        <f t="shared" si="239"/>
        <v>0.28267068433861869</v>
      </c>
      <c r="AQ917" s="94">
        <f t="shared" si="231"/>
        <v>0.33785818288725761</v>
      </c>
      <c r="AR917" s="94">
        <f t="shared" si="232"/>
        <v>0.39366283546384467</v>
      </c>
      <c r="AS917" s="94">
        <f t="shared" si="233"/>
        <v>0.44882196030206567</v>
      </c>
      <c r="AT917" s="94">
        <f t="shared" si="234"/>
        <v>0.50462581578608956</v>
      </c>
      <c r="AU917" s="94">
        <f t="shared" si="235"/>
        <v>0.55977065005578486</v>
      </c>
      <c r="AV917" s="94">
        <f t="shared" si="236"/>
        <v>0.6155753210089665</v>
      </c>
      <c r="AW917" s="94">
        <f t="shared" si="237"/>
        <v>0.67071169049905377</v>
      </c>
      <c r="AY917" s="28">
        <v>0.91</v>
      </c>
      <c r="AZ917" s="34">
        <f>(((L917-VLOOKUP(AZ$6,Data!$N$4:$Y$11,Data!$W$1,FALSE)/1000)*VLOOKUP(AZ$6,Data!$N$4:$Y$11,Data!$P$1,FALSE)^1.5+VLOOKUP(AZ$6,Data!$N$4:$Y$11,Data!$W$1,FALSE)/1000*(Mannings_n_bot)^1.5)/L917)^0.67</f>
        <v>4.5610018950372595E-2</v>
      </c>
      <c r="BA917" s="34">
        <f>(((M917-VLOOKUP(BA$6,Data!$N$4:$Y$11,Data!$W$1,FALSE)/1000)*VLOOKUP(BA$6,Data!$N$4:$Y$11,Data!$P$1,FALSE)^1.5+VLOOKUP(BA$6,Data!$N$4:$Y$11,Data!$W$1,FALSE)/1000*(Mannings_n_bot)^1.5)/M917)^0.67</f>
        <v>4.5425335959416592E-2</v>
      </c>
      <c r="BB917" s="34">
        <f>(((N917-VLOOKUP(BB$6,Data!$N$4:$Y$11,Data!$W$1,FALSE)/1000)*VLOOKUP(BB$6,Data!$N$4:$Y$11,Data!$P$1,FALSE)^1.5+VLOOKUP(BB$6,Data!$N$4:$Y$11,Data!$W$1,FALSE)/1000*(Mannings_n_bot)^1.5)/N917)^0.67</f>
        <v>4.5199879560352943E-2</v>
      </c>
      <c r="BC917" s="34">
        <f>(((O917-VLOOKUP(BC$6,Data!$N$4:$Y$11,Data!$W$1,FALSE)/1000)*VLOOKUP(BC$6,Data!$N$4:$Y$11,Data!$P$1,FALSE)^1.5+VLOOKUP(BC$6,Data!$N$4:$Y$11,Data!$W$1,FALSE)/1000*(Mannings_n_bot)^1.5)/O917)^0.67</f>
        <v>4.4930511686314296E-2</v>
      </c>
      <c r="BD917" s="34">
        <f>(((P917-VLOOKUP(BD$6,Data!$N$4:$Y$11,Data!$W$1,FALSE)/1000)*VLOOKUP(BD$6,Data!$N$4:$Y$11,Data!$P$1,FALSE)^1.5+VLOOKUP(BD$6,Data!$N$4:$Y$11,Data!$W$1,FALSE)/1000*(Mannings_n_bot)^1.5)/P917)^0.67</f>
        <v>4.4638282042974584E-2</v>
      </c>
      <c r="BE917" s="34">
        <f>(((Q917-VLOOKUP(BE$6,Data!$N$4:$Y$11,Data!$W$1,FALSE)/1000)*VLOOKUP(BE$6,Data!$N$4:$Y$11,Data!$P$1,FALSE)^1.5+VLOOKUP(BE$6,Data!$N$4:$Y$11,Data!$W$1,FALSE)/1000*(Mannings_n_bot)^1.5)/Q917)^0.67</f>
        <v>4.4367041530404071E-2</v>
      </c>
      <c r="BF917" s="34">
        <f>(((R917-VLOOKUP(BF$6,Data!$N$4:$Y$11,Data!$W$1,FALSE)/1000)*VLOOKUP(BF$6,Data!$N$4:$Y$11,Data!$P$1,FALSE)^1.5+VLOOKUP(BF$6,Data!$N$4:$Y$11,Data!$W$1,FALSE)/1000*(Mannings_n_bot)^1.5)/R917)^0.67</f>
        <v>4.4192251641317015E-2</v>
      </c>
      <c r="BG917" s="34">
        <f>(((S917-VLOOKUP(BG$6,Data!$N$4:$Y$11,Data!$W$1,FALSE)/1000)*VLOOKUP(BG$6,Data!$N$4:$Y$11,Data!$P$1,FALSE)^1.5+VLOOKUP(BG$6,Data!$N$4:$Y$11,Data!$W$1,FALSE)/1000*(Mannings_n_bot)^1.5)/S917)^0.67</f>
        <v>4.4036899119254222E-2</v>
      </c>
    </row>
    <row r="918" spans="1:59" x14ac:dyDescent="0.25">
      <c r="A918" s="28">
        <v>0.91100000000000003</v>
      </c>
      <c r="B918" s="94">
        <v>0.93909741976203664</v>
      </c>
      <c r="C918" s="94">
        <v>1.3474520735362228</v>
      </c>
      <c r="D918" s="94">
        <v>1.8281683251205045</v>
      </c>
      <c r="E918" s="94">
        <v>2.3831548112294554</v>
      </c>
      <c r="F918" s="94">
        <v>3.0103864877725623</v>
      </c>
      <c r="G918" s="94">
        <v>3.7120032927587263</v>
      </c>
      <c r="H918" s="94">
        <v>4.4857500365580121</v>
      </c>
      <c r="I918" s="94">
        <v>5.3339965576974135</v>
      </c>
      <c r="K918" s="28">
        <v>0.91100000000000003</v>
      </c>
      <c r="L918" s="94">
        <v>3.3241835013336614</v>
      </c>
      <c r="M918" s="94">
        <v>3.9905592344613234</v>
      </c>
      <c r="N918" s="94">
        <v>4.6467218304002689</v>
      </c>
      <c r="O918" s="94">
        <v>5.3129155745123864</v>
      </c>
      <c r="P918" s="94">
        <v>5.9690826024394461</v>
      </c>
      <c r="Q918" s="94">
        <v>6.6351831417511296</v>
      </c>
      <c r="R918" s="94">
        <v>7.2913608765904394</v>
      </c>
      <c r="S918" s="94">
        <v>7.9574055418764527</v>
      </c>
      <c r="U918" s="28">
        <v>0.91100000000000003</v>
      </c>
      <c r="V918" s="94">
        <v>0.64282952308305319</v>
      </c>
      <c r="W918" s="94">
        <v>0.77094238162368645</v>
      </c>
      <c r="X918" s="94">
        <v>0.89783454374225347</v>
      </c>
      <c r="Y918" s="94">
        <v>1.0259093898373821</v>
      </c>
      <c r="Z918" s="94">
        <v>1.1528011888902308</v>
      </c>
      <c r="AA918" s="94">
        <v>1.2808567505107624</v>
      </c>
      <c r="AB918" s="94">
        <v>1.4077500528656455</v>
      </c>
      <c r="AC918" s="94">
        <v>1.5357941326340265</v>
      </c>
      <c r="AE918" s="28">
        <v>0.91100000000000003</v>
      </c>
      <c r="AF918" s="94">
        <f t="shared" si="238"/>
        <v>0.9681848452014209</v>
      </c>
      <c r="AG918" s="94">
        <f t="shared" si="224"/>
        <v>0.96824441928240124</v>
      </c>
      <c r="AH918" s="94">
        <f t="shared" si="225"/>
        <v>0.96823576492217112</v>
      </c>
      <c r="AI918" s="94">
        <f t="shared" si="226"/>
        <v>0.96827424565250031</v>
      </c>
      <c r="AJ918" s="94">
        <f t="shared" si="227"/>
        <v>0.9682643017011161</v>
      </c>
      <c r="AK918" s="94">
        <f t="shared" si="228"/>
        <v>0.96829228956090863</v>
      </c>
      <c r="AL918" s="94">
        <f t="shared" si="229"/>
        <v>0.9682825544778636</v>
      </c>
      <c r="AM918" s="94">
        <f t="shared" si="230"/>
        <v>0.96830438111338502</v>
      </c>
      <c r="AO918" s="28">
        <v>0.91100000000000003</v>
      </c>
      <c r="AP918" s="94">
        <f t="shared" si="239"/>
        <v>0.28250468705631654</v>
      </c>
      <c r="AQ918" s="94">
        <f t="shared" si="231"/>
        <v>0.33765996051380809</v>
      </c>
      <c r="AR918" s="94">
        <f t="shared" si="232"/>
        <v>0.39343184116597441</v>
      </c>
      <c r="AS918" s="94">
        <f t="shared" si="233"/>
        <v>0.44855875795620537</v>
      </c>
      <c r="AT918" s="94">
        <f t="shared" si="234"/>
        <v>0.50432984233494726</v>
      </c>
      <c r="AU918" s="94">
        <f t="shared" si="235"/>
        <v>0.55944247708874395</v>
      </c>
      <c r="AV918" s="94">
        <f t="shared" si="236"/>
        <v>0.61521437664125367</v>
      </c>
      <c r="AW918" s="94">
        <f t="shared" si="237"/>
        <v>0.6703185516468716</v>
      </c>
      <c r="AY918" s="28">
        <v>0.91100000000000003</v>
      </c>
      <c r="AZ918" s="34">
        <f>(((L918-VLOOKUP(AZ$6,Data!$N$4:$Y$11,Data!$W$1,FALSE)/1000)*VLOOKUP(AZ$6,Data!$N$4:$Y$11,Data!$P$1,FALSE)^1.5+VLOOKUP(AZ$6,Data!$N$4:$Y$11,Data!$W$1,FALSE)/1000*(Mannings_n_bot)^1.5)/L918)^0.67</f>
        <v>4.5596140095171593E-2</v>
      </c>
      <c r="BA918" s="34">
        <f>(((M918-VLOOKUP(BA$6,Data!$N$4:$Y$11,Data!$W$1,FALSE)/1000)*VLOOKUP(BA$6,Data!$N$4:$Y$11,Data!$P$1,FALSE)^1.5+VLOOKUP(BA$6,Data!$N$4:$Y$11,Data!$W$1,FALSE)/1000*(Mannings_n_bot)^1.5)/M918)^0.67</f>
        <v>4.5411185148801769E-2</v>
      </c>
      <c r="BB918" s="34">
        <f>(((N918-VLOOKUP(BB$6,Data!$N$4:$Y$11,Data!$W$1,FALSE)/1000)*VLOOKUP(BB$6,Data!$N$4:$Y$11,Data!$P$1,FALSE)^1.5+VLOOKUP(BB$6,Data!$N$4:$Y$11,Data!$W$1,FALSE)/1000*(Mannings_n_bot)^1.5)/N918)^0.67</f>
        <v>4.5185486831445465E-2</v>
      </c>
      <c r="BC918" s="34">
        <f>(((O918-VLOOKUP(BC$6,Data!$N$4:$Y$11,Data!$W$1,FALSE)/1000)*VLOOKUP(BC$6,Data!$N$4:$Y$11,Data!$P$1,FALSE)^1.5+VLOOKUP(BC$6,Data!$N$4:$Y$11,Data!$W$1,FALSE)/1000*(Mannings_n_bot)^1.5)/O918)^0.67</f>
        <v>4.4915772032222773E-2</v>
      </c>
      <c r="BD918" s="34">
        <f>(((P918-VLOOKUP(BD$6,Data!$N$4:$Y$11,Data!$W$1,FALSE)/1000)*VLOOKUP(BD$6,Data!$N$4:$Y$11,Data!$P$1,FALSE)^1.5+VLOOKUP(BD$6,Data!$N$4:$Y$11,Data!$W$1,FALSE)/1000*(Mannings_n_bot)^1.5)/P918)^0.67</f>
        <v>4.4623224644810965E-2</v>
      </c>
      <c r="BE918" s="34">
        <f>(((Q918-VLOOKUP(BE$6,Data!$N$4:$Y$11,Data!$W$1,FALSE)/1000)*VLOOKUP(BE$6,Data!$N$4:$Y$11,Data!$P$1,FALSE)^1.5+VLOOKUP(BE$6,Data!$N$4:$Y$11,Data!$W$1,FALSE)/1000*(Mannings_n_bot)^1.5)/Q918)^0.67</f>
        <v>4.4351642833654246E-2</v>
      </c>
      <c r="BF918" s="34">
        <f>(((R918-VLOOKUP(BF$6,Data!$N$4:$Y$11,Data!$W$1,FALSE)/1000)*VLOOKUP(BF$6,Data!$N$4:$Y$11,Data!$P$1,FALSE)^1.5+VLOOKUP(BF$6,Data!$N$4:$Y$11,Data!$W$1,FALSE)/1000*(Mannings_n_bot)^1.5)/R918)^0.67</f>
        <v>4.4176666115542308E-2</v>
      </c>
      <c r="BG918" s="34">
        <f>(((S918-VLOOKUP(BG$6,Data!$N$4:$Y$11,Data!$W$1,FALSE)/1000)*VLOOKUP(BG$6,Data!$N$4:$Y$11,Data!$P$1,FALSE)^1.5+VLOOKUP(BG$6,Data!$N$4:$Y$11,Data!$W$1,FALSE)/1000*(Mannings_n_bot)^1.5)/S918)^0.67</f>
        <v>4.4021109091664332E-2</v>
      </c>
    </row>
    <row r="919" spans="1:59" x14ac:dyDescent="0.25">
      <c r="A919" s="28">
        <v>0.91200000000000003</v>
      </c>
      <c r="B919" s="94">
        <v>0.93961110645830825</v>
      </c>
      <c r="C919" s="94">
        <v>1.3481877643020261</v>
      </c>
      <c r="D919" s="94">
        <v>1.8291667497422535</v>
      </c>
      <c r="E919" s="94">
        <v>2.38445477235229</v>
      </c>
      <c r="F919" s="94">
        <v>3.0120290999914965</v>
      </c>
      <c r="G919" s="94">
        <v>3.714026973395026</v>
      </c>
      <c r="H919" s="94">
        <v>4.4881962852866941</v>
      </c>
      <c r="I919" s="94">
        <v>5.3369034065670808</v>
      </c>
      <c r="K919" s="28">
        <v>0.91200000000000003</v>
      </c>
      <c r="L919" s="94">
        <v>3.3279828507916336</v>
      </c>
      <c r="M919" s="94">
        <v>3.9951139634060557</v>
      </c>
      <c r="N919" s="94">
        <v>4.652026545941542</v>
      </c>
      <c r="O919" s="94">
        <v>5.3189754357441217</v>
      </c>
      <c r="P919" s="94">
        <v>5.9758924455613833</v>
      </c>
      <c r="Q919" s="94">
        <v>6.6427480123227163</v>
      </c>
      <c r="R919" s="94">
        <v>7.2996757368872363</v>
      </c>
      <c r="S919" s="94">
        <v>7.966475359382053</v>
      </c>
      <c r="U919" s="28">
        <v>0.91200000000000003</v>
      </c>
      <c r="V919" s="94">
        <v>0.63938466297137009</v>
      </c>
      <c r="W919" s="94">
        <v>0.76680917479962285</v>
      </c>
      <c r="X919" s="94">
        <v>0.89302134337977124</v>
      </c>
      <c r="Y919" s="94">
        <v>1.0204080373896327</v>
      </c>
      <c r="Z919" s="94">
        <v>1.146619842303646</v>
      </c>
      <c r="AA919" s="94">
        <v>1.2739873509437829</v>
      </c>
      <c r="AB919" s="94">
        <v>1.4002006500596671</v>
      </c>
      <c r="AC919" s="94">
        <v>1.52755673601215</v>
      </c>
      <c r="AE919" s="28">
        <v>0.91200000000000003</v>
      </c>
      <c r="AF919" s="94">
        <f t="shared" si="238"/>
        <v>0.96871444273203466</v>
      </c>
      <c r="AG919" s="94">
        <f t="shared" si="224"/>
        <v>0.96877306775331673</v>
      </c>
      <c r="AH919" s="94">
        <f t="shared" si="225"/>
        <v>0.96876455125659822</v>
      </c>
      <c r="AI919" s="94">
        <f t="shared" si="226"/>
        <v>0.9688024190089517</v>
      </c>
      <c r="AJ919" s="94">
        <f t="shared" si="227"/>
        <v>0.96879263345505928</v>
      </c>
      <c r="AK919" s="94">
        <f t="shared" si="228"/>
        <v>0.96882017550338217</v>
      </c>
      <c r="AL919" s="94">
        <f t="shared" si="229"/>
        <v>0.96881059548518511</v>
      </c>
      <c r="AM919" s="94">
        <f t="shared" si="230"/>
        <v>0.96883207446025665</v>
      </c>
      <c r="AO919" s="28">
        <v>0.91200000000000003</v>
      </c>
      <c r="AP919" s="94">
        <f t="shared" si="239"/>
        <v>0.2823365229285365</v>
      </c>
      <c r="AQ919" s="94">
        <f t="shared" si="231"/>
        <v>0.33745915051510106</v>
      </c>
      <c r="AR919" s="94">
        <f t="shared" si="232"/>
        <v>0.39319783145649295</v>
      </c>
      <c r="AS919" s="94">
        <f t="shared" si="233"/>
        <v>0.44829211963049914</v>
      </c>
      <c r="AT919" s="94">
        <f t="shared" si="234"/>
        <v>0.50403000512980989</v>
      </c>
      <c r="AU919" s="94">
        <f t="shared" si="235"/>
        <v>0.5591100199052067</v>
      </c>
      <c r="AV919" s="94">
        <f t="shared" si="236"/>
        <v>0.61484872028035764</v>
      </c>
      <c r="AW919" s="94">
        <f t="shared" si="237"/>
        <v>0.66992028040127594</v>
      </c>
      <c r="AY919" s="28">
        <v>0.91200000000000003</v>
      </c>
      <c r="AZ919" s="34">
        <f>(((L919-VLOOKUP(AZ$6,Data!$N$4:$Y$11,Data!$W$1,FALSE)/1000)*VLOOKUP(AZ$6,Data!$N$4:$Y$11,Data!$P$1,FALSE)^1.5+VLOOKUP(AZ$6,Data!$N$4:$Y$11,Data!$W$1,FALSE)/1000*(Mannings_n_bot)^1.5)/L919)^0.67</f>
        <v>4.5582216590040761E-2</v>
      </c>
      <c r="BA919" s="34">
        <f>(((M919-VLOOKUP(BA$6,Data!$N$4:$Y$11,Data!$W$1,FALSE)/1000)*VLOOKUP(BA$6,Data!$N$4:$Y$11,Data!$P$1,FALSE)^1.5+VLOOKUP(BA$6,Data!$N$4:$Y$11,Data!$W$1,FALSE)/1000*(Mannings_n_bot)^1.5)/M919)^0.67</f>
        <v>4.5396988684936058E-2</v>
      </c>
      <c r="BB919" s="34">
        <f>(((N919-VLOOKUP(BB$6,Data!$N$4:$Y$11,Data!$W$1,FALSE)/1000)*VLOOKUP(BB$6,Data!$N$4:$Y$11,Data!$P$1,FALSE)^1.5+VLOOKUP(BB$6,Data!$N$4:$Y$11,Data!$W$1,FALSE)/1000*(Mannings_n_bot)^1.5)/N919)^0.67</f>
        <v>4.5171047631095439E-2</v>
      </c>
      <c r="BC919" s="34">
        <f>(((O919-VLOOKUP(BC$6,Data!$N$4:$Y$11,Data!$W$1,FALSE)/1000)*VLOOKUP(BC$6,Data!$N$4:$Y$11,Data!$P$1,FALSE)^1.5+VLOOKUP(BC$6,Data!$N$4:$Y$11,Data!$W$1,FALSE)/1000*(Mannings_n_bot)^1.5)/O919)^0.67</f>
        <v>4.4900984663750358E-2</v>
      </c>
      <c r="BD919" s="34">
        <f>(((P919-VLOOKUP(BD$6,Data!$N$4:$Y$11,Data!$W$1,FALSE)/1000)*VLOOKUP(BD$6,Data!$N$4:$Y$11,Data!$P$1,FALSE)^1.5+VLOOKUP(BD$6,Data!$N$4:$Y$11,Data!$W$1,FALSE)/1000*(Mannings_n_bot)^1.5)/P919)^0.67</f>
        <v>4.46081184484452E-2</v>
      </c>
      <c r="BE919" s="34">
        <f>(((Q919-VLOOKUP(BE$6,Data!$N$4:$Y$11,Data!$W$1,FALSE)/1000)*VLOOKUP(BE$6,Data!$N$4:$Y$11,Data!$P$1,FALSE)^1.5+VLOOKUP(BE$6,Data!$N$4:$Y$11,Data!$W$1,FALSE)/1000*(Mannings_n_bot)^1.5)/Q919)^0.67</f>
        <v>4.4336194118277245E-2</v>
      </c>
      <c r="BF919" s="34">
        <f>(((R919-VLOOKUP(BF$6,Data!$N$4:$Y$11,Data!$W$1,FALSE)/1000)*VLOOKUP(BF$6,Data!$N$4:$Y$11,Data!$P$1,FALSE)^1.5+VLOOKUP(BF$6,Data!$N$4:$Y$11,Data!$W$1,FALSE)/1000*(Mannings_n_bot)^1.5)/R919)^0.67</f>
        <v>4.4161029935109342E-2</v>
      </c>
      <c r="BG919" s="34">
        <f>(((S919-VLOOKUP(BG$6,Data!$N$4:$Y$11,Data!$W$1,FALSE)/1000)*VLOOKUP(BG$6,Data!$N$4:$Y$11,Data!$P$1,FALSE)^1.5+VLOOKUP(BG$6,Data!$N$4:$Y$11,Data!$W$1,FALSE)/1000*(Mannings_n_bot)^1.5)/S919)^0.67</f>
        <v>4.4005267666739373E-2</v>
      </c>
    </row>
    <row r="920" spans="1:59" x14ac:dyDescent="0.25">
      <c r="A920" s="28">
        <v>0.91300000000000003</v>
      </c>
      <c r="B920" s="94">
        <v>0.94012202390119526</v>
      </c>
      <c r="C920" s="94">
        <v>1.3489194872850725</v>
      </c>
      <c r="D920" s="94">
        <v>1.830159789925059</v>
      </c>
      <c r="E920" s="94">
        <v>2.3857477208992717</v>
      </c>
      <c r="F920" s="94">
        <v>3.0136628518644866</v>
      </c>
      <c r="G920" s="94">
        <v>3.7160397359440913</v>
      </c>
      <c r="H920" s="94">
        <v>4.4906293370453927</v>
      </c>
      <c r="I920" s="94">
        <v>5.3397945711223072</v>
      </c>
      <c r="K920" s="28">
        <v>0.91300000000000003</v>
      </c>
      <c r="L920" s="94">
        <v>3.3318027935475976</v>
      </c>
      <c r="M920" s="94">
        <v>3.9996933907282588</v>
      </c>
      <c r="N920" s="94">
        <v>4.6573600248968035</v>
      </c>
      <c r="O920" s="94">
        <v>5.3250681642514159</v>
      </c>
      <c r="P920" s="94">
        <v>5.9827392209858941</v>
      </c>
      <c r="Q920" s="94">
        <v>6.650353918440282</v>
      </c>
      <c r="R920" s="94">
        <v>7.3080356978064014</v>
      </c>
      <c r="S920" s="94">
        <v>7.9755943803852585</v>
      </c>
      <c r="U920" s="28">
        <v>0.91300000000000003</v>
      </c>
      <c r="V920" s="94">
        <v>0.6359171036885557</v>
      </c>
      <c r="W920" s="94">
        <v>0.76264876649566282</v>
      </c>
      <c r="X920" s="94">
        <v>0.8881764606976269</v>
      </c>
      <c r="Y920" s="94">
        <v>1.0148705017593005</v>
      </c>
      <c r="Z920" s="94">
        <v>1.1403978317387471</v>
      </c>
      <c r="AA920" s="94">
        <v>1.2670727872646061</v>
      </c>
      <c r="AB920" s="94">
        <v>1.3926016023058179</v>
      </c>
      <c r="AC920" s="94">
        <v>1.519265194740639</v>
      </c>
      <c r="AE920" s="28">
        <v>0.91300000000000003</v>
      </c>
      <c r="AF920" s="94">
        <f t="shared" si="238"/>
        <v>0.96924118523493452</v>
      </c>
      <c r="AG920" s="94">
        <f t="shared" si="224"/>
        <v>0.96929886507754803</v>
      </c>
      <c r="AH920" s="94">
        <f t="shared" si="225"/>
        <v>0.96929048588077127</v>
      </c>
      <c r="AI920" s="94">
        <f t="shared" si="226"/>
        <v>0.96932774316040715</v>
      </c>
      <c r="AJ920" s="94">
        <f t="shared" si="227"/>
        <v>0.9693181153567616</v>
      </c>
      <c r="AK920" s="94">
        <f t="shared" si="228"/>
        <v>0.96934521341506152</v>
      </c>
      <c r="AL920" s="94">
        <f t="shared" si="229"/>
        <v>0.96933578782824692</v>
      </c>
      <c r="AM920" s="94">
        <f t="shared" si="230"/>
        <v>0.96935692056299838</v>
      </c>
      <c r="AO920" s="28">
        <v>0.91300000000000003</v>
      </c>
      <c r="AP920" s="94">
        <f t="shared" si="239"/>
        <v>0.28216616713385467</v>
      </c>
      <c r="AQ920" s="94">
        <f t="shared" si="231"/>
        <v>0.33725572325419251</v>
      </c>
      <c r="AR920" s="94">
        <f t="shared" si="232"/>
        <v>0.39296077179809846</v>
      </c>
      <c r="AS920" s="94">
        <f t="shared" si="233"/>
        <v>0.44802200597457587</v>
      </c>
      <c r="AT920" s="94">
        <f t="shared" si="234"/>
        <v>0.5037262599200949</v>
      </c>
      <c r="AU920" s="94">
        <f t="shared" si="235"/>
        <v>0.55877322944274521</v>
      </c>
      <c r="AV920" s="94">
        <f t="shared" si="236"/>
        <v>0.61447829796361164</v>
      </c>
      <c r="AW920" s="94">
        <f t="shared" si="237"/>
        <v>0.66951681798847573</v>
      </c>
      <c r="AY920" s="28">
        <v>0.91300000000000003</v>
      </c>
      <c r="AZ920" s="34">
        <f>(((L920-VLOOKUP(AZ$6,Data!$N$4:$Y$11,Data!$W$1,FALSE)/1000)*VLOOKUP(AZ$6,Data!$N$4:$Y$11,Data!$P$1,FALSE)^1.5+VLOOKUP(AZ$6,Data!$N$4:$Y$11,Data!$W$1,FALSE)/1000*(Mannings_n_bot)^1.5)/L920)^0.67</f>
        <v>4.5568247524946238E-2</v>
      </c>
      <c r="BA920" s="34">
        <f>(((M920-VLOOKUP(BA$6,Data!$N$4:$Y$11,Data!$W$1,FALSE)/1000)*VLOOKUP(BA$6,Data!$N$4:$Y$11,Data!$P$1,FALSE)^1.5+VLOOKUP(BA$6,Data!$N$4:$Y$11,Data!$W$1,FALSE)/1000*(Mannings_n_bot)^1.5)/M920)^0.67</f>
        <v>4.5382745638871375E-2</v>
      </c>
      <c r="BB920" s="34">
        <f>(((N920-VLOOKUP(BB$6,Data!$N$4:$Y$11,Data!$W$1,FALSE)/1000)*VLOOKUP(BB$6,Data!$N$4:$Y$11,Data!$P$1,FALSE)^1.5+VLOOKUP(BB$6,Data!$N$4:$Y$11,Data!$W$1,FALSE)/1000*(Mannings_n_bot)^1.5)/N920)^0.67</f>
        <v>4.5156561014031885E-2</v>
      </c>
      <c r="BC920" s="34">
        <f>(((O920-VLOOKUP(BC$6,Data!$N$4:$Y$11,Data!$W$1,FALSE)/1000)*VLOOKUP(BC$6,Data!$N$4:$Y$11,Data!$P$1,FALSE)^1.5+VLOOKUP(BC$6,Data!$N$4:$Y$11,Data!$W$1,FALSE)/1000*(Mannings_n_bot)^1.5)/O920)^0.67</f>
        <v>4.4886148611721195E-2</v>
      </c>
      <c r="BD920" s="34">
        <f>(((P920-VLOOKUP(BD$6,Data!$N$4:$Y$11,Data!$W$1,FALSE)/1000)*VLOOKUP(BD$6,Data!$N$4:$Y$11,Data!$P$1,FALSE)^1.5+VLOOKUP(BD$6,Data!$N$4:$Y$11,Data!$W$1,FALSE)/1000*(Mannings_n_bot)^1.5)/P920)^0.67</f>
        <v>4.4592962463167192E-2</v>
      </c>
      <c r="BE920" s="34">
        <f>(((Q920-VLOOKUP(BE$6,Data!$N$4:$Y$11,Data!$W$1,FALSE)/1000)*VLOOKUP(BE$6,Data!$N$4:$Y$11,Data!$P$1,FALSE)^1.5+VLOOKUP(BE$6,Data!$N$4:$Y$11,Data!$W$1,FALSE)/1000*(Mannings_n_bot)^1.5)/Q920)^0.67</f>
        <v>4.4320694370024533E-2</v>
      </c>
      <c r="BF920" s="34">
        <f>(((R920-VLOOKUP(BF$6,Data!$N$4:$Y$11,Data!$W$1,FALSE)/1000)*VLOOKUP(BF$6,Data!$N$4:$Y$11,Data!$P$1,FALSE)^1.5+VLOOKUP(BF$6,Data!$N$4:$Y$11,Data!$W$1,FALSE)/1000*(Mannings_n_bot)^1.5)/R920)^0.67</f>
        <v>4.4145342073097983E-2</v>
      </c>
      <c r="BG920" s="34">
        <f>(((S920-VLOOKUP(BG$6,Data!$N$4:$Y$11,Data!$W$1,FALSE)/1000)*VLOOKUP(BG$6,Data!$N$4:$Y$11,Data!$P$1,FALSE)^1.5+VLOOKUP(BG$6,Data!$N$4:$Y$11,Data!$W$1,FALSE)/1000*(Mannings_n_bot)^1.5)/S920)^0.67</f>
        <v>4.3989373803359808E-2</v>
      </c>
    </row>
    <row r="921" spans="1:59" x14ac:dyDescent="0.25">
      <c r="A921" s="28">
        <v>0.91400000000000003</v>
      </c>
      <c r="B921" s="94">
        <v>0.94063015375417702</v>
      </c>
      <c r="C921" s="94">
        <v>1.3496472162448447</v>
      </c>
      <c r="D921" s="94">
        <v>1.8311474100531693</v>
      </c>
      <c r="E921" s="94">
        <v>2.3870336105219061</v>
      </c>
      <c r="F921" s="94">
        <v>3.0152876848185066</v>
      </c>
      <c r="G921" s="94">
        <v>3.7180415082714249</v>
      </c>
      <c r="H921" s="94">
        <v>4.4930491046257917</v>
      </c>
      <c r="I921" s="94">
        <v>5.3426699477645743</v>
      </c>
      <c r="K921" s="28">
        <v>0.91400000000000003</v>
      </c>
      <c r="L921" s="94">
        <v>3.3356436926627331</v>
      </c>
      <c r="M921" s="94">
        <v>4.004297951778427</v>
      </c>
      <c r="N921" s="94">
        <v>4.6627227742838073</v>
      </c>
      <c r="O921" s="94">
        <v>5.3311943393195627</v>
      </c>
      <c r="P921" s="94">
        <v>5.9896235796652331</v>
      </c>
      <c r="Q921" s="94">
        <v>6.6580015833125996</v>
      </c>
      <c r="R921" s="94">
        <v>7.3164415542244701</v>
      </c>
      <c r="S921" s="94">
        <v>7.9847634720125606</v>
      </c>
      <c r="U921" s="28">
        <v>0.91400000000000003</v>
      </c>
      <c r="V921" s="94">
        <v>0.63242647185982914</v>
      </c>
      <c r="W921" s="94">
        <v>0.75846070908454621</v>
      </c>
      <c r="X921" s="94">
        <v>0.88329937436495098</v>
      </c>
      <c r="Y921" s="94">
        <v>1.0092961873860178</v>
      </c>
      <c r="Z921" s="94">
        <v>1.1341344879319786</v>
      </c>
      <c r="AA921" s="94">
        <v>1.2601123159917931</v>
      </c>
      <c r="AB921" s="94">
        <v>1.3849520924186789</v>
      </c>
      <c r="AC921" s="94">
        <v>1.5109186174231108</v>
      </c>
      <c r="AE921" s="28">
        <v>0.91400000000000003</v>
      </c>
      <c r="AF921" s="94">
        <f t="shared" si="238"/>
        <v>0.96976505380564793</v>
      </c>
      <c r="AG921" s="94">
        <f t="shared" si="224"/>
        <v>0.9698217923993343</v>
      </c>
      <c r="AH921" s="94">
        <f t="shared" si="225"/>
        <v>0.96981354993185109</v>
      </c>
      <c r="AI921" s="94">
        <f t="shared" si="226"/>
        <v>0.96985019927550375</v>
      </c>
      <c r="AJ921" s="94">
        <f t="shared" si="227"/>
        <v>0.96984072856672499</v>
      </c>
      <c r="AK921" s="94">
        <f t="shared" si="228"/>
        <v>0.96986738447934762</v>
      </c>
      <c r="AL921" s="94">
        <f t="shared" si="229"/>
        <v>0.96985811268248445</v>
      </c>
      <c r="AM921" s="94">
        <f t="shared" si="230"/>
        <v>0.96987890061490534</v>
      </c>
      <c r="AO921" s="28">
        <v>0.91400000000000003</v>
      </c>
      <c r="AP921" s="94">
        <f t="shared" si="239"/>
        <v>0.28199359416691877</v>
      </c>
      <c r="AQ921" s="94">
        <f t="shared" si="231"/>
        <v>0.33704964827740319</v>
      </c>
      <c r="AR921" s="94">
        <f t="shared" si="232"/>
        <v>0.39272062670173069</v>
      </c>
      <c r="AS921" s="94">
        <f t="shared" si="233"/>
        <v>0.44774837655356808</v>
      </c>
      <c r="AT921" s="94">
        <f t="shared" si="234"/>
        <v>0.50341856123570194</v>
      </c>
      <c r="AU921" s="94">
        <f t="shared" si="235"/>
        <v>0.55843205528671003</v>
      </c>
      <c r="AV921" s="94">
        <f t="shared" si="236"/>
        <v>0.61410305424110601</v>
      </c>
      <c r="AW921" s="94">
        <f t="shared" si="237"/>
        <v>0.66910810401475218</v>
      </c>
      <c r="AY921" s="28">
        <v>0.91400000000000003</v>
      </c>
      <c r="AZ921" s="34">
        <f>(((L921-VLOOKUP(AZ$6,Data!$N$4:$Y$11,Data!$W$1,FALSE)/1000)*VLOOKUP(AZ$6,Data!$N$4:$Y$11,Data!$P$1,FALSE)^1.5+VLOOKUP(AZ$6,Data!$N$4:$Y$11,Data!$W$1,FALSE)/1000*(Mannings_n_bot)^1.5)/L921)^0.67</f>
        <v>4.55542319636556E-2</v>
      </c>
      <c r="BA921" s="34">
        <f>(((M921-VLOOKUP(BA$6,Data!$N$4:$Y$11,Data!$W$1,FALSE)/1000)*VLOOKUP(BA$6,Data!$N$4:$Y$11,Data!$P$1,FALSE)^1.5+VLOOKUP(BA$6,Data!$N$4:$Y$11,Data!$W$1,FALSE)/1000*(Mannings_n_bot)^1.5)/M921)^0.67</f>
        <v>4.536845505491291E-2</v>
      </c>
      <c r="BB921" s="34">
        <f>(((N921-VLOOKUP(BB$6,Data!$N$4:$Y$11,Data!$W$1,FALSE)/1000)*VLOOKUP(BB$6,Data!$N$4:$Y$11,Data!$P$1,FALSE)^1.5+VLOOKUP(BB$6,Data!$N$4:$Y$11,Data!$W$1,FALSE)/1000*(Mannings_n_bot)^1.5)/N921)^0.67</f>
        <v>4.514202600776665E-2</v>
      </c>
      <c r="BC921" s="34">
        <f>(((O921-VLOOKUP(BC$6,Data!$N$4:$Y$11,Data!$W$1,FALSE)/1000)*VLOOKUP(BC$6,Data!$N$4:$Y$11,Data!$P$1,FALSE)^1.5+VLOOKUP(BC$6,Data!$N$4:$Y$11,Data!$W$1,FALSE)/1000*(Mannings_n_bot)^1.5)/O921)^0.67</f>
        <v>4.4871262879051417E-2</v>
      </c>
      <c r="BD921" s="34">
        <f>(((P921-VLOOKUP(BD$6,Data!$N$4:$Y$11,Data!$W$1,FALSE)/1000)*VLOOKUP(BD$6,Data!$N$4:$Y$11,Data!$P$1,FALSE)^1.5+VLOOKUP(BD$6,Data!$N$4:$Y$11,Data!$W$1,FALSE)/1000*(Mannings_n_bot)^1.5)/P921)^0.67</f>
        <v>4.4577755669738456E-2</v>
      </c>
      <c r="BE921" s="34">
        <f>(((Q921-VLOOKUP(BE$6,Data!$N$4:$Y$11,Data!$W$1,FALSE)/1000)*VLOOKUP(BE$6,Data!$N$4:$Y$11,Data!$P$1,FALSE)^1.5+VLOOKUP(BE$6,Data!$N$4:$Y$11,Data!$W$1,FALSE)/1000*(Mannings_n_bot)^1.5)/Q921)^0.67</f>
        <v>4.4305142545439109E-2</v>
      </c>
      <c r="BF921" s="34">
        <f>(((R921-VLOOKUP(BF$6,Data!$N$4:$Y$11,Data!$W$1,FALSE)/1000)*VLOOKUP(BF$6,Data!$N$4:$Y$11,Data!$P$1,FALSE)^1.5+VLOOKUP(BF$6,Data!$N$4:$Y$11,Data!$W$1,FALSE)/1000*(Mannings_n_bot)^1.5)/R921)^0.67</f>
        <v>4.41296014730145E-2</v>
      </c>
      <c r="BG921" s="34">
        <f>(((S921-VLOOKUP(BG$6,Data!$N$4:$Y$11,Data!$W$1,FALSE)/1000)*VLOOKUP(BG$6,Data!$N$4:$Y$11,Data!$P$1,FALSE)^1.5+VLOOKUP(BG$6,Data!$N$4:$Y$11,Data!$W$1,FALSE)/1000*(Mannings_n_bot)^1.5)/S921)^0.67</f>
        <v>4.397342643042202E-2</v>
      </c>
    </row>
    <row r="922" spans="1:59" x14ac:dyDescent="0.25">
      <c r="A922" s="28">
        <v>0.91500000000000004</v>
      </c>
      <c r="B922" s="94">
        <v>0.94113547737726888</v>
      </c>
      <c r="C922" s="94">
        <v>1.3503709245063653</v>
      </c>
      <c r="D922" s="94">
        <v>1.8321295739211845</v>
      </c>
      <c r="E922" s="94">
        <v>2.3883123941041471</v>
      </c>
      <c r="F922" s="94">
        <v>3.0169035393106047</v>
      </c>
      <c r="G922" s="94">
        <v>3.7200322170477897</v>
      </c>
      <c r="H922" s="94">
        <v>4.4954554993752769</v>
      </c>
      <c r="I922" s="94">
        <v>5.3455294311793473</v>
      </c>
      <c r="K922" s="28">
        <v>0.91500000000000004</v>
      </c>
      <c r="L922" s="94">
        <v>3.3395059218077212</v>
      </c>
      <c r="M922" s="94">
        <v>4.0089280946288968</v>
      </c>
      <c r="N922" s="94">
        <v>4.6681153159364364</v>
      </c>
      <c r="O922" s="94">
        <v>5.3373545571616994</v>
      </c>
      <c r="P922" s="94">
        <v>5.9965461915737617</v>
      </c>
      <c r="Q922" s="94">
        <v>6.6656917512819334</v>
      </c>
      <c r="R922" s="94">
        <v>7.3248941242457679</v>
      </c>
      <c r="S922" s="94">
        <v>7.9939835267294272</v>
      </c>
      <c r="U922" s="28">
        <v>0.91500000000000004</v>
      </c>
      <c r="V922" s="94">
        <v>0.62891238330891863</v>
      </c>
      <c r="W922" s="94">
        <v>0.75424454198880975</v>
      </c>
      <c r="X922" s="94">
        <v>0.87838954796847835</v>
      </c>
      <c r="Y922" s="94">
        <v>1.0036844814789614</v>
      </c>
      <c r="Z922" s="94">
        <v>1.1278291222571486</v>
      </c>
      <c r="AA922" s="94">
        <v>1.2531051721335582</v>
      </c>
      <c r="AB922" s="94">
        <v>1.3772512795702718</v>
      </c>
      <c r="AC922" s="94">
        <v>1.5025160868730987</v>
      </c>
      <c r="AE922" s="28">
        <v>0.91500000000000004</v>
      </c>
      <c r="AF922" s="94">
        <f t="shared" si="238"/>
        <v>0.97028602922683882</v>
      </c>
      <c r="AG922" s="94">
        <f t="shared" si="224"/>
        <v>0.97034183055072243</v>
      </c>
      <c r="AH922" s="94">
        <f t="shared" si="225"/>
        <v>0.97033372423470909</v>
      </c>
      <c r="AI922" s="94">
        <f t="shared" si="226"/>
        <v>0.97036976821102272</v>
      </c>
      <c r="AJ922" s="94">
        <f t="shared" si="227"/>
        <v>0.97036045393348336</v>
      </c>
      <c r="AK922" s="94">
        <f t="shared" si="228"/>
        <v>0.97038666956798847</v>
      </c>
      <c r="AL922" s="94">
        <f t="shared" si="229"/>
        <v>0.97037755091157085</v>
      </c>
      <c r="AM922" s="94">
        <f t="shared" si="230"/>
        <v>0.9703979954977564</v>
      </c>
      <c r="AO922" s="28">
        <v>0.91500000000000004</v>
      </c>
      <c r="AP922" s="94">
        <f t="shared" si="239"/>
        <v>0.28181877781124554</v>
      </c>
      <c r="AQ922" s="94">
        <f t="shared" si="231"/>
        <v>0.33684089428183372</v>
      </c>
      <c r="AR922" s="94">
        <f t="shared" si="232"/>
        <v>0.39247735968871506</v>
      </c>
      <c r="AS922" s="94">
        <f t="shared" si="233"/>
        <v>0.44747118980497425</v>
      </c>
      <c r="AT922" s="94">
        <f t="shared" si="234"/>
        <v>0.50310686233850799</v>
      </c>
      <c r="AU922" s="94">
        <f t="shared" si="235"/>
        <v>0.55808644561644483</v>
      </c>
      <c r="AV922" s="94">
        <f t="shared" si="236"/>
        <v>0.61372293211653295</v>
      </c>
      <c r="AW922" s="94">
        <f t="shared" si="237"/>
        <v>0.66869407640202627</v>
      </c>
      <c r="AY922" s="28">
        <v>0.91500000000000004</v>
      </c>
      <c r="AZ922" s="34">
        <f>(((L922-VLOOKUP(AZ$6,Data!$N$4:$Y$11,Data!$W$1,FALSE)/1000)*VLOOKUP(AZ$6,Data!$N$4:$Y$11,Data!$P$1,FALSE)^1.5+VLOOKUP(AZ$6,Data!$N$4:$Y$11,Data!$W$1,FALSE)/1000*(Mannings_n_bot)^1.5)/L922)^0.67</f>
        <v>4.5540168942661975E-2</v>
      </c>
      <c r="BA922" s="34">
        <f>(((M922-VLOOKUP(BA$6,Data!$N$4:$Y$11,Data!$W$1,FALSE)/1000)*VLOOKUP(BA$6,Data!$N$4:$Y$11,Data!$P$1,FALSE)^1.5+VLOOKUP(BA$6,Data!$N$4:$Y$11,Data!$W$1,FALSE)/1000*(Mannings_n_bot)^1.5)/M922)^0.67</f>
        <v>4.5354115949520844E-2</v>
      </c>
      <c r="BB922" s="34">
        <f>(((N922-VLOOKUP(BB$6,Data!$N$4:$Y$11,Data!$W$1,FALSE)/1000)*VLOOKUP(BB$6,Data!$N$4:$Y$11,Data!$P$1,FALSE)^1.5+VLOOKUP(BB$6,Data!$N$4:$Y$11,Data!$W$1,FALSE)/1000*(Mannings_n_bot)^1.5)/N922)^0.67</f>
        <v>4.5127441611477338E-2</v>
      </c>
      <c r="BC922" s="34">
        <f>(((O922-VLOOKUP(BC$6,Data!$N$4:$Y$11,Data!$W$1,FALSE)/1000)*VLOOKUP(BC$6,Data!$N$4:$Y$11,Data!$P$1,FALSE)^1.5+VLOOKUP(BC$6,Data!$N$4:$Y$11,Data!$W$1,FALSE)/1000*(Mannings_n_bot)^1.5)/O922)^0.67</f>
        <v>4.4856326439603356E-2</v>
      </c>
      <c r="BD922" s="34">
        <f>(((P922-VLOOKUP(BD$6,Data!$N$4:$Y$11,Data!$W$1,FALSE)/1000)*VLOOKUP(BD$6,Data!$N$4:$Y$11,Data!$P$1,FALSE)^1.5+VLOOKUP(BD$6,Data!$N$4:$Y$11,Data!$W$1,FALSE)/1000*(Mannings_n_bot)^1.5)/P922)^0.67</f>
        <v>4.4562497019220791E-2</v>
      </c>
      <c r="BE922" s="34">
        <f>(((Q922-VLOOKUP(BE$6,Data!$N$4:$Y$11,Data!$W$1,FALSE)/1000)*VLOOKUP(BE$6,Data!$N$4:$Y$11,Data!$P$1,FALSE)^1.5+VLOOKUP(BE$6,Data!$N$4:$Y$11,Data!$W$1,FALSE)/1000*(Mannings_n_bot)^1.5)/Q922)^0.67</f>
        <v>4.4289537570656276E-2</v>
      </c>
      <c r="BF922" s="34">
        <f>(((R922-VLOOKUP(BF$6,Data!$N$4:$Y$11,Data!$W$1,FALSE)/1000)*VLOOKUP(BF$6,Data!$N$4:$Y$11,Data!$P$1,FALSE)^1.5+VLOOKUP(BF$6,Data!$N$4:$Y$11,Data!$W$1,FALSE)/1000*(Mannings_n_bot)^1.5)/R922)^0.67</f>
        <v>4.4113807047577731E-2</v>
      </c>
      <c r="BG922" s="34">
        <f>(((S922-VLOOKUP(BG$6,Data!$N$4:$Y$11,Data!$W$1,FALSE)/1000)*VLOOKUP(BG$6,Data!$N$4:$Y$11,Data!$P$1,FALSE)^1.5+VLOOKUP(BG$6,Data!$N$4:$Y$11,Data!$W$1,FALSE)/1000*(Mannings_n_bot)^1.5)/S922)^0.67</f>
        <v>4.3957424445607463E-2</v>
      </c>
    </row>
    <row r="923" spans="1:59" x14ac:dyDescent="0.25">
      <c r="A923" s="28">
        <v>0.91600000000000004</v>
      </c>
      <c r="B923" s="94">
        <v>0.94163797581819142</v>
      </c>
      <c r="C923" s="94">
        <v>1.3510905849475523</v>
      </c>
      <c r="D923" s="94">
        <v>1.8331062447168971</v>
      </c>
      <c r="E923" s="94">
        <v>2.3895840237400585</v>
      </c>
      <c r="F923" s="94">
        <v>3.0185103547996772</v>
      </c>
      <c r="G923" s="94">
        <v>3.722011787714441</v>
      </c>
      <c r="H923" s="94">
        <v>4.4978484311549005</v>
      </c>
      <c r="I923" s="94">
        <v>5.3483729142861316</v>
      </c>
      <c r="K923" s="28">
        <v>0.91600000000000004</v>
      </c>
      <c r="L923" s="94">
        <v>3.3433898657014964</v>
      </c>
      <c r="M923" s="94">
        <v>4.0135842805999413</v>
      </c>
      <c r="N923" s="94">
        <v>4.6735381871174111</v>
      </c>
      <c r="O923" s="94">
        <v>5.3435494316188148</v>
      </c>
      <c r="P923" s="94">
        <v>6.0035077464945932</v>
      </c>
      <c r="Q923" s="94">
        <v>6.6734251886979754</v>
      </c>
      <c r="R923" s="94">
        <v>7.3333942501629519</v>
      </c>
      <c r="S923" s="94">
        <v>8.0032554633881485</v>
      </c>
      <c r="U923" s="28">
        <v>0.91600000000000004</v>
      </c>
      <c r="V923" s="94">
        <v>0.6253744426136536</v>
      </c>
      <c r="W923" s="94">
        <v>0.74999979114796134</v>
      </c>
      <c r="X923" s="94">
        <v>0.87344642939199291</v>
      </c>
      <c r="Y923" s="94">
        <v>0.99803475330791824</v>
      </c>
      <c r="Z923" s="94">
        <v>1.1214810259287595</v>
      </c>
      <c r="AA923" s="94">
        <v>1.2460505683027132</v>
      </c>
      <c r="AB923" s="94">
        <v>1.3694982983172952</v>
      </c>
      <c r="AC923" s="94">
        <v>1.4940566590529243</v>
      </c>
      <c r="AE923" s="28">
        <v>0.91600000000000004</v>
      </c>
      <c r="AF923" s="94">
        <f t="shared" si="238"/>
        <v>0.97080409195920347</v>
      </c>
      <c r="AG923" s="94">
        <f t="shared" si="224"/>
        <v>0.97085896004248162</v>
      </c>
      <c r="AH923" s="94">
        <f t="shared" si="225"/>
        <v>0.97085098929283853</v>
      </c>
      <c r="AI923" s="94">
        <f t="shared" si="226"/>
        <v>0.9708864305028132</v>
      </c>
      <c r="AJ923" s="94">
        <f t="shared" si="227"/>
        <v>0.97087727198452389</v>
      </c>
      <c r="AK923" s="94">
        <f t="shared" si="228"/>
        <v>0.97090304923200943</v>
      </c>
      <c r="AL923" s="94">
        <f t="shared" si="229"/>
        <v>0.97089408305834268</v>
      </c>
      <c r="AM923" s="94">
        <f t="shared" si="230"/>
        <v>0.9709141857727478</v>
      </c>
      <c r="AO923" s="28">
        <v>0.91600000000000004</v>
      </c>
      <c r="AP923" s="94">
        <f t="shared" si="239"/>
        <v>0.28164169111059406</v>
      </c>
      <c r="AQ923" s="94">
        <f t="shared" si="231"/>
        <v>0.33662942908117888</v>
      </c>
      <c r="AR923" s="94">
        <f t="shared" si="232"/>
        <v>0.39223093325092473</v>
      </c>
      <c r="AS923" s="94">
        <f t="shared" si="233"/>
        <v>0.44719040299326662</v>
      </c>
      <c r="AT923" s="94">
        <f t="shared" si="234"/>
        <v>0.50279111517132036</v>
      </c>
      <c r="AU923" s="94">
        <f t="shared" si="235"/>
        <v>0.55773634714868625</v>
      </c>
      <c r="AV923" s="94">
        <f t="shared" si="236"/>
        <v>0.61333787298493547</v>
      </c>
      <c r="AW923" s="94">
        <f t="shared" si="237"/>
        <v>0.6682746713200528</v>
      </c>
      <c r="AY923" s="28">
        <v>0.91600000000000004</v>
      </c>
      <c r="AZ923" s="34">
        <f>(((L923-VLOOKUP(AZ$6,Data!$N$4:$Y$11,Data!$W$1,FALSE)/1000)*VLOOKUP(AZ$6,Data!$N$4:$Y$11,Data!$P$1,FALSE)^1.5+VLOOKUP(AZ$6,Data!$N$4:$Y$11,Data!$W$1,FALSE)/1000*(Mannings_n_bot)^1.5)/L923)^0.67</f>
        <v>4.5526057470051E-2</v>
      </c>
      <c r="BA923" s="34">
        <f>(((M923-VLOOKUP(BA$6,Data!$N$4:$Y$11,Data!$W$1,FALSE)/1000)*VLOOKUP(BA$6,Data!$N$4:$Y$11,Data!$P$1,FALSE)^1.5+VLOOKUP(BA$6,Data!$N$4:$Y$11,Data!$W$1,FALSE)/1000*(Mannings_n_bot)^1.5)/M923)^0.67</f>
        <v>4.5339727310153802E-2</v>
      </c>
      <c r="BB923" s="34">
        <f>(((N923-VLOOKUP(BB$6,Data!$N$4:$Y$11,Data!$W$1,FALSE)/1000)*VLOOKUP(BB$6,Data!$N$4:$Y$11,Data!$P$1,FALSE)^1.5+VLOOKUP(BB$6,Data!$N$4:$Y$11,Data!$W$1,FALSE)/1000*(Mannings_n_bot)^1.5)/N923)^0.67</f>
        <v>4.5112806794830117E-2</v>
      </c>
      <c r="BC923" s="34">
        <f>(((O923-VLOOKUP(BC$6,Data!$N$4:$Y$11,Data!$W$1,FALSE)/1000)*VLOOKUP(BC$6,Data!$N$4:$Y$11,Data!$P$1,FALSE)^1.5+VLOOKUP(BC$6,Data!$N$4:$Y$11,Data!$W$1,FALSE)/1000*(Mannings_n_bot)^1.5)/O923)^0.67</f>
        <v>4.4841338236978737E-2</v>
      </c>
      <c r="BD923" s="34">
        <f>(((P923-VLOOKUP(BD$6,Data!$N$4:$Y$11,Data!$W$1,FALSE)/1000)*VLOOKUP(BD$6,Data!$N$4:$Y$11,Data!$P$1,FALSE)^1.5+VLOOKUP(BD$6,Data!$N$4:$Y$11,Data!$W$1,FALSE)/1000*(Mannings_n_bot)^1.5)/P923)^0.67</f>
        <v>4.454718543174277E-2</v>
      </c>
      <c r="BE923" s="34">
        <f>(((Q923-VLOOKUP(BE$6,Data!$N$4:$Y$11,Data!$W$1,FALSE)/1000)*VLOOKUP(BE$6,Data!$N$4:$Y$11,Data!$P$1,FALSE)^1.5+VLOOKUP(BE$6,Data!$N$4:$Y$11,Data!$W$1,FALSE)/1000*(Mannings_n_bot)^1.5)/Q923)^0.67</f>
        <v>4.4273878340140599E-2</v>
      </c>
      <c r="BF923" s="34">
        <f>(((R923-VLOOKUP(BF$6,Data!$N$4:$Y$11,Data!$W$1,FALSE)/1000)*VLOOKUP(BF$6,Data!$N$4:$Y$11,Data!$P$1,FALSE)^1.5+VLOOKUP(BF$6,Data!$N$4:$Y$11,Data!$W$1,FALSE)/1000*(Mannings_n_bot)^1.5)/R923)^0.67</f>
        <v>4.4097957677440056E-2</v>
      </c>
      <c r="BG923" s="34">
        <f>(((S923-VLOOKUP(BG$6,Data!$N$4:$Y$11,Data!$W$1,FALSE)/1000)*VLOOKUP(BG$6,Data!$N$4:$Y$11,Data!$P$1,FALSE)^1.5+VLOOKUP(BG$6,Data!$N$4:$Y$11,Data!$W$1,FALSE)/1000*(Mannings_n_bot)^1.5)/S923)^0.67</f>
        <v>4.3941366714086112E-2</v>
      </c>
    </row>
    <row r="924" spans="1:59" x14ac:dyDescent="0.25">
      <c r="A924" s="28">
        <v>0.91700000000000004</v>
      </c>
      <c r="B924" s="94">
        <v>0.94213762980317306</v>
      </c>
      <c r="C924" s="94">
        <v>1.3518061699860517</v>
      </c>
      <c r="D924" s="94">
        <v>1.8340773850034207</v>
      </c>
      <c r="E924" s="94">
        <v>2.3908484507105512</v>
      </c>
      <c r="F924" s="94">
        <v>3.020108069717069</v>
      </c>
      <c r="G924" s="94">
        <v>3.7239801444469132</v>
      </c>
      <c r="H924" s="94">
        <v>4.5002278082956133</v>
      </c>
      <c r="I924" s="94">
        <v>5.3512002881864662</v>
      </c>
      <c r="K924" s="28">
        <v>0.91700000000000004</v>
      </c>
      <c r="L924" s="94">
        <v>3.3472959205735755</v>
      </c>
      <c r="M924" s="94">
        <v>4.0182669848141561</v>
      </c>
      <c r="N924" s="94">
        <v>4.6789919411639254</v>
      </c>
      <c r="O924" s="94">
        <v>5.3497795948974227</v>
      </c>
      <c r="P924" s="94">
        <v>6.0105089548485049</v>
      </c>
      <c r="Q924" s="94">
        <v>6.6812026848387793</v>
      </c>
      <c r="R924" s="94">
        <v>7.3419427994692326</v>
      </c>
      <c r="S924" s="94">
        <v>8.0125802283320482</v>
      </c>
      <c r="U924" s="28">
        <v>0.91700000000000004</v>
      </c>
      <c r="V924" s="94">
        <v>0.62181224263773915</v>
      </c>
      <c r="W924" s="94">
        <v>0.74572596845708772</v>
      </c>
      <c r="X924" s="94">
        <v>0.8684694501625122</v>
      </c>
      <c r="Y924" s="94">
        <v>0.99234635345632316</v>
      </c>
      <c r="Z924" s="94">
        <v>1.1150894691626392</v>
      </c>
      <c r="AA924" s="94">
        <v>1.2389476937841739</v>
      </c>
      <c r="AB924" s="94">
        <v>1.3616922575761763</v>
      </c>
      <c r="AC924" s="94">
        <v>1.4855393619556314</v>
      </c>
      <c r="AE924" s="28">
        <v>0.91700000000000004</v>
      </c>
      <c r="AF924" s="94">
        <f t="shared" si="238"/>
        <v>0.97131922213198829</v>
      </c>
      <c r="AG924" s="94">
        <f t="shared" si="224"/>
        <v>0.97137316105464133</v>
      </c>
      <c r="AH924" s="94">
        <f t="shared" si="225"/>
        <v>0.97136532527888997</v>
      </c>
      <c r="AI924" s="94">
        <f t="shared" si="226"/>
        <v>0.9714001663563413</v>
      </c>
      <c r="AJ924" s="94">
        <f t="shared" si="227"/>
        <v>0.97139116291683081</v>
      </c>
      <c r="AK924" s="94">
        <f t="shared" si="228"/>
        <v>0.97141650369226706</v>
      </c>
      <c r="AL924" s="94">
        <f t="shared" si="229"/>
        <v>0.97140768933535304</v>
      </c>
      <c r="AM924" s="94">
        <f t="shared" si="230"/>
        <v>0.97142745167105238</v>
      </c>
      <c r="AO924" s="28">
        <v>0.91700000000000004</v>
      </c>
      <c r="AP924" s="94">
        <f t="shared" si="239"/>
        <v>0.28146230633882324</v>
      </c>
      <c r="AQ924" s="94">
        <f t="shared" si="231"/>
        <v>0.33641521956973014</v>
      </c>
      <c r="AR924" s="94">
        <f t="shared" si="232"/>
        <v>0.39198130880883364</v>
      </c>
      <c r="AS924" s="94">
        <f t="shared" si="233"/>
        <v>0.44690597216209121</v>
      </c>
      <c r="AT924" s="94">
        <f t="shared" si="234"/>
        <v>0.50247127030412864</v>
      </c>
      <c r="AU924" s="94">
        <f t="shared" si="235"/>
        <v>0.55738170507796447</v>
      </c>
      <c r="AV924" s="94">
        <f t="shared" si="236"/>
        <v>0.61294781656715525</v>
      </c>
      <c r="AW924" s="94">
        <f t="shared" si="237"/>
        <v>0.66784982311502017</v>
      </c>
      <c r="AY924" s="28">
        <v>0.91700000000000004</v>
      </c>
      <c r="AZ924" s="34">
        <f>(((L924-VLOOKUP(AZ$6,Data!$N$4:$Y$11,Data!$W$1,FALSE)/1000)*VLOOKUP(AZ$6,Data!$N$4:$Y$11,Data!$P$1,FALSE)^1.5+VLOOKUP(AZ$6,Data!$N$4:$Y$11,Data!$W$1,FALSE)/1000*(Mannings_n_bot)^1.5)/L924)^0.67</f>
        <v>4.5511896524306948E-2</v>
      </c>
      <c r="BA924" s="34">
        <f>(((M924-VLOOKUP(BA$6,Data!$N$4:$Y$11,Data!$W$1,FALSE)/1000)*VLOOKUP(BA$6,Data!$N$4:$Y$11,Data!$P$1,FALSE)^1.5+VLOOKUP(BA$6,Data!$N$4:$Y$11,Data!$W$1,FALSE)/1000*(Mannings_n_bot)^1.5)/M924)^0.67</f>
        <v>4.5325288094049898E-2</v>
      </c>
      <c r="BB924" s="34">
        <f>(((N924-VLOOKUP(BB$6,Data!$N$4:$Y$11,Data!$W$1,FALSE)/1000)*VLOOKUP(BB$6,Data!$N$4:$Y$11,Data!$P$1,FALSE)^1.5+VLOOKUP(BB$6,Data!$N$4:$Y$11,Data!$W$1,FALSE)/1000*(Mannings_n_bot)^1.5)/N924)^0.67</f>
        <v>4.5098120496739405E-2</v>
      </c>
      <c r="BC924" s="34">
        <f>(((O924-VLOOKUP(BC$6,Data!$N$4:$Y$11,Data!$W$1,FALSE)/1000)*VLOOKUP(BC$6,Data!$N$4:$Y$11,Data!$P$1,FALSE)^1.5+VLOOKUP(BC$6,Data!$N$4:$Y$11,Data!$W$1,FALSE)/1000*(Mannings_n_bot)^1.5)/O924)^0.67</f>
        <v>4.4826297183246773E-2</v>
      </c>
      <c r="BD924" s="34">
        <f>(((P924-VLOOKUP(BD$6,Data!$N$4:$Y$11,Data!$W$1,FALSE)/1000)*VLOOKUP(BD$6,Data!$N$4:$Y$11,Data!$P$1,FALSE)^1.5+VLOOKUP(BD$6,Data!$N$4:$Y$11,Data!$W$1,FALSE)/1000*(Mannings_n_bot)^1.5)/P924)^0.67</f>
        <v>4.4531819795199476E-2</v>
      </c>
      <c r="BE924" s="34">
        <f>(((Q924-VLOOKUP(BE$6,Data!$N$4:$Y$11,Data!$W$1,FALSE)/1000)*VLOOKUP(BE$6,Data!$N$4:$Y$11,Data!$P$1,FALSE)^1.5+VLOOKUP(BE$6,Data!$N$4:$Y$11,Data!$W$1,FALSE)/1000*(Mannings_n_bot)^1.5)/Q924)^0.67</f>
        <v>4.4258163715354973E-2</v>
      </c>
      <c r="BF924" s="34">
        <f>(((R924-VLOOKUP(BF$6,Data!$N$4:$Y$11,Data!$W$1,FALSE)/1000)*VLOOKUP(BF$6,Data!$N$4:$Y$11,Data!$P$1,FALSE)^1.5+VLOOKUP(BF$6,Data!$N$4:$Y$11,Data!$W$1,FALSE)/1000*(Mannings_n_bot)^1.5)/R924)^0.67</f>
        <v>4.4082052209839899E-2</v>
      </c>
      <c r="BG924" s="34">
        <f>(((S924-VLOOKUP(BG$6,Data!$N$4:$Y$11,Data!$W$1,FALSE)/1000)*VLOOKUP(BG$6,Data!$N$4:$Y$11,Data!$P$1,FALSE)^1.5+VLOOKUP(BG$6,Data!$N$4:$Y$11,Data!$W$1,FALSE)/1000*(Mannings_n_bot)^1.5)/S924)^0.67</f>
        <v>4.3925252067150033E-2</v>
      </c>
    </row>
    <row r="925" spans="1:59" x14ac:dyDescent="0.25">
      <c r="A925" s="28">
        <v>0.91800000000000004</v>
      </c>
      <c r="B925" s="94">
        <v>0.94263441972736917</v>
      </c>
      <c r="C925" s="94">
        <v>1.3525176515655195</v>
      </c>
      <c r="D925" s="94">
        <v>1.8350429567005722</v>
      </c>
      <c r="E925" s="94">
        <v>2.3921056254591431</v>
      </c>
      <c r="F925" s="94">
        <v>3.0216966214359497</v>
      </c>
      <c r="G925" s="94">
        <v>3.7259372101172947</v>
      </c>
      <c r="H925" s="94">
        <v>4.5025935375526505</v>
      </c>
      <c r="I925" s="94">
        <v>5.3540114421097273</v>
      </c>
      <c r="K925" s="28">
        <v>0.91800000000000004</v>
      </c>
      <c r="L925" s="94">
        <v>3.3512244946515684</v>
      </c>
      <c r="M925" s="94">
        <v>4.0229766967810141</v>
      </c>
      <c r="N925" s="94">
        <v>4.6844771481684448</v>
      </c>
      <c r="O925" s="94">
        <v>5.3560456983473657</v>
      </c>
      <c r="P925" s="94">
        <v>6.0175505485679892</v>
      </c>
      <c r="Q925" s="94">
        <v>6.6890250528818163</v>
      </c>
      <c r="R925" s="94">
        <v>7.3505406659256289</v>
      </c>
      <c r="S925" s="94">
        <v>8.0219587965597405</v>
      </c>
      <c r="U925" s="28">
        <v>0.91800000000000004</v>
      </c>
      <c r="V925" s="94">
        <v>0.61822536403710537</v>
      </c>
      <c r="W925" s="94">
        <v>0.74142257117499344</v>
      </c>
      <c r="X925" s="94">
        <v>0.86345802476097999</v>
      </c>
      <c r="Y925" s="94">
        <v>0.98661861303377651</v>
      </c>
      <c r="Z925" s="94">
        <v>1.1086537002909915</v>
      </c>
      <c r="AA925" s="94">
        <v>1.2317957135518458</v>
      </c>
      <c r="AB925" s="94">
        <v>1.3538322395425393</v>
      </c>
      <c r="AC925" s="94">
        <v>1.476963194426302</v>
      </c>
      <c r="AE925" s="28">
        <v>0.91800000000000004</v>
      </c>
      <c r="AF925" s="94">
        <f t="shared" si="238"/>
        <v>0.97183139953311171</v>
      </c>
      <c r="AG925" s="94">
        <f t="shared" si="224"/>
        <v>0.97188441342663401</v>
      </c>
      <c r="AH925" s="94">
        <f t="shared" si="225"/>
        <v>0.97187671202481074</v>
      </c>
      <c r="AI925" s="94">
        <f t="shared" si="226"/>
        <v>0.97191095563684049</v>
      </c>
      <c r="AJ925" s="94">
        <f t="shared" si="227"/>
        <v>0.97190210658703591</v>
      </c>
      <c r="AK925" s="94">
        <f t="shared" si="228"/>
        <v>0.97192701282960858</v>
      </c>
      <c r="AL925" s="94">
        <f t="shared" si="229"/>
        <v>0.97191834961502488</v>
      </c>
      <c r="AM925" s="94">
        <f t="shared" si="230"/>
        <v>0.97193777308398044</v>
      </c>
      <c r="AO925" s="28">
        <v>0.91800000000000004</v>
      </c>
      <c r="AP925" s="94">
        <f t="shared" si="239"/>
        <v>0.28128059496813157</v>
      </c>
      <c r="AQ925" s="94">
        <f t="shared" si="231"/>
        <v>0.33619823168444818</v>
      </c>
      <c r="AR925" s="94">
        <f t="shared" si="232"/>
        <v>0.39172844666731793</v>
      </c>
      <c r="AS925" s="94">
        <f t="shared" si="233"/>
        <v>0.4466178520839057</v>
      </c>
      <c r="AT925" s="94">
        <f t="shared" si="234"/>
        <v>0.5021472768774714</v>
      </c>
      <c r="AU925" s="94">
        <f t="shared" si="235"/>
        <v>0.55702246301380776</v>
      </c>
      <c r="AV925" s="94">
        <f t="shared" si="236"/>
        <v>0.61255270084076918</v>
      </c>
      <c r="AW925" s="94">
        <f t="shared" si="237"/>
        <v>0.6674194642343243</v>
      </c>
      <c r="AY925" s="28">
        <v>0.91800000000000004</v>
      </c>
      <c r="AZ925" s="34">
        <f>(((L925-VLOOKUP(AZ$6,Data!$N$4:$Y$11,Data!$W$1,FALSE)/1000)*VLOOKUP(AZ$6,Data!$N$4:$Y$11,Data!$P$1,FALSE)^1.5+VLOOKUP(AZ$6,Data!$N$4:$Y$11,Data!$W$1,FALSE)/1000*(Mannings_n_bot)^1.5)/L925)^0.67</f>
        <v>4.5497685053053377E-2</v>
      </c>
      <c r="BA925" s="34">
        <f>(((M925-VLOOKUP(BA$6,Data!$N$4:$Y$11,Data!$W$1,FALSE)/1000)*VLOOKUP(BA$6,Data!$N$4:$Y$11,Data!$P$1,FALSE)^1.5+VLOOKUP(BA$6,Data!$N$4:$Y$11,Data!$W$1,FALSE)/1000*(Mannings_n_bot)^1.5)/M925)^0.67</f>
        <v>4.5310797226941167E-2</v>
      </c>
      <c r="BB925" s="34">
        <f>(((N925-VLOOKUP(BB$6,Data!$N$4:$Y$11,Data!$W$1,FALSE)/1000)*VLOOKUP(BB$6,Data!$N$4:$Y$11,Data!$P$1,FALSE)^1.5+VLOOKUP(BB$6,Data!$N$4:$Y$11,Data!$W$1,FALSE)/1000*(Mannings_n_bot)^1.5)/N925)^0.67</f>
        <v>4.5083381624059789E-2</v>
      </c>
      <c r="BC925" s="34">
        <f>(((O925-VLOOKUP(BC$6,Data!$N$4:$Y$11,Data!$W$1,FALSE)/1000)*VLOOKUP(BC$6,Data!$N$4:$Y$11,Data!$P$1,FALSE)^1.5+VLOOKUP(BC$6,Data!$N$4:$Y$11,Data!$W$1,FALSE)/1000*(Mannings_n_bot)^1.5)/O925)^0.67</f>
        <v>4.4811202157603106E-2</v>
      </c>
      <c r="BD925" s="34">
        <f>(((P925-VLOOKUP(BD$6,Data!$N$4:$Y$11,Data!$W$1,FALSE)/1000)*VLOOKUP(BD$6,Data!$N$4:$Y$11,Data!$P$1,FALSE)^1.5+VLOOKUP(BD$6,Data!$N$4:$Y$11,Data!$W$1,FALSE)/1000*(Mannings_n_bot)^1.5)/P925)^0.67</f>
        <v>4.4516398963881765E-2</v>
      </c>
      <c r="BE925" s="34">
        <f>(((Q925-VLOOKUP(BE$6,Data!$N$4:$Y$11,Data!$W$1,FALSE)/1000)*VLOOKUP(BE$6,Data!$N$4:$Y$11,Data!$P$1,FALSE)^1.5+VLOOKUP(BE$6,Data!$N$4:$Y$11,Data!$W$1,FALSE)/1000*(Mannings_n_bot)^1.5)/Q925)^0.67</f>
        <v>4.4242392523356856E-2</v>
      </c>
      <c r="BF925" s="34">
        <f>(((R925-VLOOKUP(BF$6,Data!$N$4:$Y$11,Data!$W$1,FALSE)/1000)*VLOOKUP(BF$6,Data!$N$4:$Y$11,Data!$P$1,FALSE)^1.5+VLOOKUP(BF$6,Data!$N$4:$Y$11,Data!$W$1,FALSE)/1000*(Mannings_n_bot)^1.5)/R925)^0.67</f>
        <v>4.4066089457180581E-2</v>
      </c>
      <c r="BG925" s="34">
        <f>(((S925-VLOOKUP(BG$6,Data!$N$4:$Y$11,Data!$W$1,FALSE)/1000)*VLOOKUP(BG$6,Data!$N$4:$Y$11,Data!$P$1,FALSE)^1.5+VLOOKUP(BG$6,Data!$N$4:$Y$11,Data!$W$1,FALSE)/1000*(Mannings_n_bot)^1.5)/S925)^0.67</f>
        <v>4.3909079300772778E-2</v>
      </c>
    </row>
    <row r="926" spans="1:59" x14ac:dyDescent="0.25">
      <c r="A926" s="28">
        <v>0.91900000000000004</v>
      </c>
      <c r="B926" s="94">
        <v>0.9431283256448727</v>
      </c>
      <c r="C926" s="94">
        <v>1.3532250011413207</v>
      </c>
      <c r="D926" s="94">
        <v>1.836002921065462</v>
      </c>
      <c r="E926" s="94">
        <v>2.3933554975666986</v>
      </c>
      <c r="F926" s="94">
        <v>3.0232759462393841</v>
      </c>
      <c r="G926" s="94">
        <v>3.7278829062548997</v>
      </c>
      <c r="H926" s="94">
        <v>4.5049455240579919</v>
      </c>
      <c r="I926" s="94">
        <v>5.3568062633566456</v>
      </c>
      <c r="K926" s="28">
        <v>0.91900000000000004</v>
      </c>
      <c r="L926" s="94">
        <v>3.3551760086755289</v>
      </c>
      <c r="M926" s="94">
        <v>4.0277139210136257</v>
      </c>
      <c r="N926" s="94">
        <v>4.6899943956969947</v>
      </c>
      <c r="O926" s="94">
        <v>5.3623484132824917</v>
      </c>
      <c r="P926" s="94">
        <v>6.0246332820194555</v>
      </c>
      <c r="Q926" s="94">
        <v>6.6968931309285251</v>
      </c>
      <c r="R926" s="94">
        <v>7.3591887706870684</v>
      </c>
      <c r="S926" s="94">
        <v>8.0313921729535895</v>
      </c>
      <c r="U926" s="28">
        <v>0.91900000000000004</v>
      </c>
      <c r="V926" s="94">
        <v>0.61461337473915301</v>
      </c>
      <c r="W926" s="94">
        <v>0.73708908129982098</v>
      </c>
      <c r="X926" s="94">
        <v>0.8584115498950895</v>
      </c>
      <c r="Y926" s="94">
        <v>0.98085084284527391</v>
      </c>
      <c r="Z926" s="94">
        <v>1.1021729448288466</v>
      </c>
      <c r="AA926" s="94">
        <v>1.2245937672315019</v>
      </c>
      <c r="AB926" s="94">
        <v>1.345917298551278</v>
      </c>
      <c r="AC926" s="94">
        <v>1.4683271249185523</v>
      </c>
      <c r="AE926" s="28">
        <v>0.91900000000000004</v>
      </c>
      <c r="AF926" s="94">
        <f t="shared" si="238"/>
        <v>0.97234060359886598</v>
      </c>
      <c r="AG926" s="94">
        <f t="shared" si="224"/>
        <v>0.97239269664701888</v>
      </c>
      <c r="AH926" s="94">
        <f t="shared" si="225"/>
        <v>0.97238512901156482</v>
      </c>
      <c r="AI926" s="94">
        <f t="shared" si="226"/>
        <v>0.97241877785904907</v>
      </c>
      <c r="AJ926" s="94">
        <f t="shared" si="227"/>
        <v>0.97241008250114791</v>
      </c>
      <c r="AK926" s="94">
        <f t="shared" si="228"/>
        <v>0.97243455617461216</v>
      </c>
      <c r="AL926" s="94">
        <f t="shared" si="229"/>
        <v>0.97242604341938965</v>
      </c>
      <c r="AM926" s="94">
        <f t="shared" si="230"/>
        <v>0.97244512955272699</v>
      </c>
      <c r="AO926" s="28">
        <v>0.91900000000000004</v>
      </c>
      <c r="AP926" s="94">
        <f t="shared" si="239"/>
        <v>0.28109652763557313</v>
      </c>
      <c r="AQ926" s="94">
        <f t="shared" si="231"/>
        <v>0.33597843036497593</v>
      </c>
      <c r="AR926" s="94">
        <f t="shared" si="232"/>
        <v>0.39147230596905819</v>
      </c>
      <c r="AS926" s="94">
        <f t="shared" si="233"/>
        <v>0.44632599620688151</v>
      </c>
      <c r="AT926" s="94">
        <f t="shared" si="234"/>
        <v>0.50181908254272745</v>
      </c>
      <c r="AU926" s="94">
        <f t="shared" si="235"/>
        <v>0.55665856291453586</v>
      </c>
      <c r="AV926" s="94">
        <f t="shared" si="236"/>
        <v>0.61215246196727213</v>
      </c>
      <c r="AW926" s="94">
        <f t="shared" si="237"/>
        <v>0.66698352514725356</v>
      </c>
      <c r="AY926" s="28">
        <v>0.91900000000000004</v>
      </c>
      <c r="AZ926" s="34">
        <f>(((L926-VLOOKUP(AZ$6,Data!$N$4:$Y$11,Data!$W$1,FALSE)/1000)*VLOOKUP(AZ$6,Data!$N$4:$Y$11,Data!$P$1,FALSE)^1.5+VLOOKUP(AZ$6,Data!$N$4:$Y$11,Data!$W$1,FALSE)/1000*(Mannings_n_bot)^1.5)/L926)^0.67</f>
        <v>4.5483421971724627E-2</v>
      </c>
      <c r="BA926" s="34">
        <f>(((M926-VLOOKUP(BA$6,Data!$N$4:$Y$11,Data!$W$1,FALSE)/1000)*VLOOKUP(BA$6,Data!$N$4:$Y$11,Data!$P$1,FALSE)^1.5+VLOOKUP(BA$6,Data!$N$4:$Y$11,Data!$W$1,FALSE)/1000*(Mannings_n_bot)^1.5)/M926)^0.67</f>
        <v>4.5296253601697221E-2</v>
      </c>
      <c r="BB926" s="34">
        <f>(((N926-VLOOKUP(BB$6,Data!$N$4:$Y$11,Data!$W$1,FALSE)/1000)*VLOOKUP(BB$6,Data!$N$4:$Y$11,Data!$P$1,FALSE)^1.5+VLOOKUP(BB$6,Data!$N$4:$Y$11,Data!$W$1,FALSE)/1000*(Mannings_n_bot)^1.5)/N926)^0.67</f>
        <v>4.5068589050205839E-2</v>
      </c>
      <c r="BC926" s="34">
        <f>(((O926-VLOOKUP(BC$6,Data!$N$4:$Y$11,Data!$W$1,FALSE)/1000)*VLOOKUP(BC$6,Data!$N$4:$Y$11,Data!$P$1,FALSE)^1.5+VLOOKUP(BC$6,Data!$N$4:$Y$11,Data!$W$1,FALSE)/1000*(Mannings_n_bot)^1.5)/O926)^0.67</f>
        <v>4.4796052004954415E-2</v>
      </c>
      <c r="BD926" s="34">
        <f>(((P926-VLOOKUP(BD$6,Data!$N$4:$Y$11,Data!$W$1,FALSE)/1000)*VLOOKUP(BD$6,Data!$N$4:$Y$11,Data!$P$1,FALSE)^1.5+VLOOKUP(BD$6,Data!$N$4:$Y$11,Data!$W$1,FALSE)/1000*(Mannings_n_bot)^1.5)/P926)^0.67</f>
        <v>4.4500921757029237E-2</v>
      </c>
      <c r="BE926" s="34">
        <f>(((Q926-VLOOKUP(BE$6,Data!$N$4:$Y$11,Data!$W$1,FALSE)/1000)*VLOOKUP(BE$6,Data!$N$4:$Y$11,Data!$P$1,FALSE)^1.5+VLOOKUP(BE$6,Data!$N$4:$Y$11,Data!$W$1,FALSE)/1000*(Mannings_n_bot)^1.5)/Q926)^0.67</f>
        <v>4.4226563555317386E-2</v>
      </c>
      <c r="BF926" s="34">
        <f>(((R926-VLOOKUP(BF$6,Data!$N$4:$Y$11,Data!$W$1,FALSE)/1000)*VLOOKUP(BF$6,Data!$N$4:$Y$11,Data!$P$1,FALSE)^1.5+VLOOKUP(BF$6,Data!$N$4:$Y$11,Data!$W$1,FALSE)/1000*(Mannings_n_bot)^1.5)/R926)^0.67</f>
        <v>4.405006819553061E-2</v>
      </c>
      <c r="BG926" s="34">
        <f>(((S926-VLOOKUP(BG$6,Data!$N$4:$Y$11,Data!$W$1,FALSE)/1000)*VLOOKUP(BG$6,Data!$N$4:$Y$11,Data!$P$1,FALSE)^1.5+VLOOKUP(BG$6,Data!$N$4:$Y$11,Data!$W$1,FALSE)/1000*(Mannings_n_bot)^1.5)/S926)^0.67</f>
        <v>4.3892847174088666E-2</v>
      </c>
    </row>
    <row r="927" spans="1:59" x14ac:dyDescent="0.25">
      <c r="A927" s="28">
        <v>0.92</v>
      </c>
      <c r="B927" s="94">
        <v>0.94361932725829778</v>
      </c>
      <c r="C927" s="94">
        <v>1.3539281896656141</v>
      </c>
      <c r="D927" s="94">
        <v>1.8369572386722539</v>
      </c>
      <c r="E927" s="94">
        <v>2.3945980157250739</v>
      </c>
      <c r="F927" s="94">
        <v>3.0248459792870355</v>
      </c>
      <c r="G927" s="94">
        <v>3.7298171530052517</v>
      </c>
      <c r="H927" s="94">
        <v>4.5072836712707831</v>
      </c>
      <c r="I927" s="94">
        <v>5.3595846372403946</v>
      </c>
      <c r="K927" s="28">
        <v>0.92</v>
      </c>
      <c r="L927" s="94">
        <v>3.3591508964410015</v>
      </c>
      <c r="M927" s="94">
        <v>4.0324791776798943</v>
      </c>
      <c r="N927" s="94">
        <v>4.6955442895475139</v>
      </c>
      <c r="O927" s="94">
        <v>5.3686884318470689</v>
      </c>
      <c r="P927" s="94">
        <v>6.0317579329768378</v>
      </c>
      <c r="Q927" s="94">
        <v>6.7048077830860002</v>
      </c>
      <c r="R927" s="94">
        <v>7.3678880634912751</v>
      </c>
      <c r="S927" s="94">
        <v>8.0408813935766208</v>
      </c>
      <c r="U927" s="28">
        <v>0.92</v>
      </c>
      <c r="V927" s="94">
        <v>0.61097582939302342</v>
      </c>
      <c r="W927" s="94">
        <v>0.7327249649099522</v>
      </c>
      <c r="X927" s="94">
        <v>0.85332940373166821</v>
      </c>
      <c r="Y927" s="94">
        <v>0.97504233251425654</v>
      </c>
      <c r="Z927" s="94">
        <v>1.0956464044885919</v>
      </c>
      <c r="AA927" s="94">
        <v>1.217340968005983</v>
      </c>
      <c r="AB927" s="94">
        <v>1.3379464598732287</v>
      </c>
      <c r="AC927" s="94">
        <v>1.4596300901819115</v>
      </c>
      <c r="AE927" s="28">
        <v>0.92</v>
      </c>
      <c r="AF927" s="94">
        <f t="shared" si="238"/>
        <v>0.97284681340317791</v>
      </c>
      <c r="AG927" s="94">
        <f t="shared" si="224"/>
        <v>0.9728979898427641</v>
      </c>
      <c r="AH927" s="94">
        <f t="shared" si="225"/>
        <v>0.97289055535841396</v>
      </c>
      <c r="AI927" s="94">
        <f t="shared" si="226"/>
        <v>0.97292361217650147</v>
      </c>
      <c r="AJ927" s="94">
        <f t="shared" si="227"/>
        <v>0.97291506980384357</v>
      </c>
      <c r="AK927" s="94">
        <f t="shared" si="228"/>
        <v>0.97293911289688872</v>
      </c>
      <c r="AL927" s="94">
        <f t="shared" si="229"/>
        <v>0.97293074990938488</v>
      </c>
      <c r="AM927" s="94">
        <f t="shared" si="230"/>
        <v>0.97294950025767668</v>
      </c>
      <c r="AO927" s="28">
        <v>0.92</v>
      </c>
      <c r="AP927" s="94">
        <f t="shared" si="239"/>
        <v>0.2809100741077325</v>
      </c>
      <c r="AQ927" s="94">
        <f t="shared" si="231"/>
        <v>0.33575577951145258</v>
      </c>
      <c r="AR927" s="94">
        <f t="shared" si="232"/>
        <v>0.39121284464538025</v>
      </c>
      <c r="AS927" s="94">
        <f t="shared" si="233"/>
        <v>0.44603035659888818</v>
      </c>
      <c r="AT927" s="94">
        <f t="shared" si="234"/>
        <v>0.50148663339912769</v>
      </c>
      <c r="AU927" s="94">
        <f t="shared" si="235"/>
        <v>0.55628994501741569</v>
      </c>
      <c r="AV927" s="94">
        <f t="shared" si="236"/>
        <v>0.61174703421525733</v>
      </c>
      <c r="AW927" s="94">
        <f t="shared" si="237"/>
        <v>0.66654193426131692</v>
      </c>
      <c r="AY927" s="28">
        <v>0.92</v>
      </c>
      <c r="AZ927" s="34">
        <f>(((L927-VLOOKUP(AZ$6,Data!$N$4:$Y$11,Data!$W$1,FALSE)/1000)*VLOOKUP(AZ$6,Data!$N$4:$Y$11,Data!$P$1,FALSE)^1.5+VLOOKUP(AZ$6,Data!$N$4:$Y$11,Data!$W$1,FALSE)/1000*(Mannings_n_bot)^1.5)/L927)^0.67</f>
        <v>4.546910616216273E-2</v>
      </c>
      <c r="BA927" s="34">
        <f>(((M927-VLOOKUP(BA$6,Data!$N$4:$Y$11,Data!$W$1,FALSE)/1000)*VLOOKUP(BA$6,Data!$N$4:$Y$11,Data!$P$1,FALSE)^1.5+VLOOKUP(BA$6,Data!$N$4:$Y$11,Data!$W$1,FALSE)/1000*(Mannings_n_bot)^1.5)/M927)^0.67</f>
        <v>4.5281656076893023E-2</v>
      </c>
      <c r="BB927" s="34">
        <f>(((N927-VLOOKUP(BB$6,Data!$N$4:$Y$11,Data!$W$1,FALSE)/1000)*VLOOKUP(BB$6,Data!$N$4:$Y$11,Data!$P$1,FALSE)^1.5+VLOOKUP(BB$6,Data!$N$4:$Y$11,Data!$W$1,FALSE)/1000*(Mannings_n_bot)^1.5)/N927)^0.67</f>
        <v>4.5053741613694721E-2</v>
      </c>
      <c r="BC927" s="34">
        <f>(((O927-VLOOKUP(BC$6,Data!$N$4:$Y$11,Data!$W$1,FALSE)/1000)*VLOOKUP(BC$6,Data!$N$4:$Y$11,Data!$P$1,FALSE)^1.5+VLOOKUP(BC$6,Data!$N$4:$Y$11,Data!$W$1,FALSE)/1000*(Mannings_n_bot)^1.5)/O927)^0.67</f>
        <v>4.478084553442422E-2</v>
      </c>
      <c r="BD927" s="34">
        <f>(((P927-VLOOKUP(BD$6,Data!$N$4:$Y$11,Data!$W$1,FALSE)/1000)*VLOOKUP(BD$6,Data!$N$4:$Y$11,Data!$P$1,FALSE)^1.5+VLOOKUP(BD$6,Data!$N$4:$Y$11,Data!$W$1,FALSE)/1000*(Mannings_n_bot)^1.5)/P927)^0.67</f>
        <v>4.4485386957303127E-2</v>
      </c>
      <c r="BE927" s="34">
        <f>(((Q927-VLOOKUP(BE$6,Data!$N$4:$Y$11,Data!$W$1,FALSE)/1000)*VLOOKUP(BE$6,Data!$N$4:$Y$11,Data!$P$1,FALSE)^1.5+VLOOKUP(BE$6,Data!$N$4:$Y$11,Data!$W$1,FALSE)/1000*(Mannings_n_bot)^1.5)/Q927)^0.67</f>
        <v>4.4210675564957225E-2</v>
      </c>
      <c r="BF927" s="34">
        <f>(((R927-VLOOKUP(BF$6,Data!$N$4:$Y$11,Data!$W$1,FALSE)/1000)*VLOOKUP(BF$6,Data!$N$4:$Y$11,Data!$P$1,FALSE)^1.5+VLOOKUP(BF$6,Data!$N$4:$Y$11,Data!$W$1,FALSE)/1000*(Mannings_n_bot)^1.5)/R927)^0.67</f>
        <v>4.4033987163040356E-2</v>
      </c>
      <c r="BG927" s="34">
        <f>(((S927-VLOOKUP(BG$6,Data!$N$4:$Y$11,Data!$W$1,FALSE)/1000)*VLOOKUP(BG$6,Data!$N$4:$Y$11,Data!$P$1,FALSE)^1.5+VLOOKUP(BG$6,Data!$N$4:$Y$11,Data!$W$1,FALSE)/1000*(Mannings_n_bot)^1.5)/S927)^0.67</f>
        <v>4.3876554407787774E-2</v>
      </c>
    </row>
    <row r="928" spans="1:59" x14ac:dyDescent="0.25">
      <c r="A928" s="28">
        <v>0.92100000000000004</v>
      </c>
      <c r="B928" s="94">
        <v>0.94410740390791081</v>
      </c>
      <c r="C928" s="94">
        <v>1.3546271875717908</v>
      </c>
      <c r="D928" s="94">
        <v>1.8379058693910415</v>
      </c>
      <c r="E928" s="94">
        <v>2.3958331277096261</v>
      </c>
      <c r="F928" s="94">
        <v>3.0264066545804247</v>
      </c>
      <c r="G928" s="94">
        <v>3.7317398690872841</v>
      </c>
      <c r="H928" s="94">
        <v>4.5096078809255937</v>
      </c>
      <c r="I928" s="94">
        <v>5.3623464470251179</v>
      </c>
      <c r="K928" s="28">
        <v>0.92100000000000004</v>
      </c>
      <c r="L928" s="94">
        <v>3.3631496053727354</v>
      </c>
      <c r="M928" s="94">
        <v>4.0372730032904443</v>
      </c>
      <c r="N928" s="94">
        <v>4.701127454551024</v>
      </c>
      <c r="O928" s="94">
        <v>5.3750664679311608</v>
      </c>
      <c r="P928" s="94">
        <v>6.038925303650224</v>
      </c>
      <c r="Q928" s="94">
        <v>6.7127699006097519</v>
      </c>
      <c r="R928" s="94">
        <v>7.3766395239147897</v>
      </c>
      <c r="S928" s="94">
        <v>8.0504275270427179</v>
      </c>
      <c r="U928" s="28">
        <v>0.92100000000000004</v>
      </c>
      <c r="V928" s="94">
        <v>0.60731226878891265</v>
      </c>
      <c r="W928" s="94">
        <v>0.7283296714677806</v>
      </c>
      <c r="X928" s="94">
        <v>0.84821094508583239</v>
      </c>
      <c r="Y928" s="94">
        <v>0.96919234955624833</v>
      </c>
      <c r="Z928" s="94">
        <v>1.0890732561389789</v>
      </c>
      <c r="AA928" s="94">
        <v>1.2100364014587435</v>
      </c>
      <c r="AB928" s="94">
        <v>1.3299187184440846</v>
      </c>
      <c r="AC928" s="94">
        <v>1.4508709938752544</v>
      </c>
      <c r="AE928" s="28">
        <v>0.92100000000000004</v>
      </c>
      <c r="AF928" s="94">
        <f t="shared" si="238"/>
        <v>0.97335000764640334</v>
      </c>
      <c r="AG928" s="94">
        <f t="shared" si="224"/>
        <v>0.97340027176806432</v>
      </c>
      <c r="AH928" s="94">
        <f t="shared" si="225"/>
        <v>0.97339296981172929</v>
      </c>
      <c r="AI928" s="94">
        <f t="shared" si="226"/>
        <v>0.97342543737035936</v>
      </c>
      <c r="AJ928" s="94">
        <f t="shared" si="227"/>
        <v>0.97341704726729339</v>
      </c>
      <c r="AK928" s="94">
        <f t="shared" si="228"/>
        <v>0.97344066179391653</v>
      </c>
      <c r="AL928" s="94">
        <f t="shared" si="229"/>
        <v>0.97343244787368532</v>
      </c>
      <c r="AM928" s="94">
        <f t="shared" si="230"/>
        <v>0.97345086400724457</v>
      </c>
      <c r="AO928" s="28">
        <v>0.92100000000000004</v>
      </c>
      <c r="AP928" s="94">
        <f t="shared" si="239"/>
        <v>0.28072120324343292</v>
      </c>
      <c r="AQ928" s="94">
        <f t="shared" si="231"/>
        <v>0.3355302419399796</v>
      </c>
      <c r="AR928" s="94">
        <f t="shared" si="232"/>
        <v>0.39095001936435875</v>
      </c>
      <c r="AS928" s="94">
        <f t="shared" si="233"/>
        <v>0.44573088388835713</v>
      </c>
      <c r="AT928" s="94">
        <f t="shared" si="234"/>
        <v>0.50114987392725585</v>
      </c>
      <c r="AU928" s="94">
        <f t="shared" si="235"/>
        <v>0.55591654776492683</v>
      </c>
      <c r="AV928" s="94">
        <f t="shared" si="236"/>
        <v>0.61133634987932017</v>
      </c>
      <c r="AW928" s="94">
        <f t="shared" si="237"/>
        <v>0.66609461783391122</v>
      </c>
      <c r="AY928" s="28">
        <v>0.92100000000000004</v>
      </c>
      <c r="AZ928" s="34">
        <f>(((L928-VLOOKUP(AZ$6,Data!$N$4:$Y$11,Data!$W$1,FALSE)/1000)*VLOOKUP(AZ$6,Data!$N$4:$Y$11,Data!$P$1,FALSE)^1.5+VLOOKUP(AZ$6,Data!$N$4:$Y$11,Data!$W$1,FALSE)/1000*(Mannings_n_bot)^1.5)/L928)^0.67</f>
        <v>4.5454736471135106E-2</v>
      </c>
      <c r="BA928" s="34">
        <f>(((M928-VLOOKUP(BA$6,Data!$N$4:$Y$11,Data!$W$1,FALSE)/1000)*VLOOKUP(BA$6,Data!$N$4:$Y$11,Data!$P$1,FALSE)^1.5+VLOOKUP(BA$6,Data!$N$4:$Y$11,Data!$W$1,FALSE)/1000*(Mannings_n_bot)^1.5)/M928)^0.67</f>
        <v>4.5267003475295664E-2</v>
      </c>
      <c r="BB928" s="34">
        <f>(((N928-VLOOKUP(BB$6,Data!$N$4:$Y$11,Data!$W$1,FALSE)/1000)*VLOOKUP(BB$6,Data!$N$4:$Y$11,Data!$P$1,FALSE)^1.5+VLOOKUP(BB$6,Data!$N$4:$Y$11,Data!$W$1,FALSE)/1000*(Mannings_n_bot)^1.5)/N928)^0.67</f>
        <v>4.5038838116606306E-2</v>
      </c>
      <c r="BC928" s="34">
        <f>(((O928-VLOOKUP(BC$6,Data!$N$4:$Y$11,Data!$W$1,FALSE)/1000)*VLOOKUP(BC$6,Data!$N$4:$Y$11,Data!$P$1,FALSE)^1.5+VLOOKUP(BC$6,Data!$N$4:$Y$11,Data!$W$1,FALSE)/1000*(Mannings_n_bot)^1.5)/O928)^0.67</f>
        <v>4.4765581517773989E-2</v>
      </c>
      <c r="BD928" s="34">
        <f>(((P928-VLOOKUP(BD$6,Data!$N$4:$Y$11,Data!$W$1,FALSE)/1000)*VLOOKUP(BD$6,Data!$N$4:$Y$11,Data!$P$1,FALSE)^1.5+VLOOKUP(BD$6,Data!$N$4:$Y$11,Data!$W$1,FALSE)/1000*(Mannings_n_bot)^1.5)/P928)^0.67</f>
        <v>4.446979330917207E-2</v>
      </c>
      <c r="BE928" s="34">
        <f>(((Q928-VLOOKUP(BE$6,Data!$N$4:$Y$11,Data!$W$1,FALSE)/1000)*VLOOKUP(BE$6,Data!$N$4:$Y$11,Data!$P$1,FALSE)^1.5+VLOOKUP(BE$6,Data!$N$4:$Y$11,Data!$W$1,FALSE)/1000*(Mannings_n_bot)^1.5)/Q928)^0.67</f>
        <v>4.4194727266894454E-2</v>
      </c>
      <c r="BF928" s="34">
        <f>(((R928-VLOOKUP(BF$6,Data!$N$4:$Y$11,Data!$W$1,FALSE)/1000)*VLOOKUP(BF$6,Data!$N$4:$Y$11,Data!$P$1,FALSE)^1.5+VLOOKUP(BF$6,Data!$N$4:$Y$11,Data!$W$1,FALSE)/1000*(Mannings_n_bot)^1.5)/R928)^0.67</f>
        <v>4.4017845058269063E-2</v>
      </c>
      <c r="BG928" s="34">
        <f>(((S928-VLOOKUP(BG$6,Data!$N$4:$Y$11,Data!$W$1,FALSE)/1000)*VLOOKUP(BG$6,Data!$N$4:$Y$11,Data!$P$1,FALSE)^1.5+VLOOKUP(BG$6,Data!$N$4:$Y$11,Data!$W$1,FALSE)/1000*(Mannings_n_bot)^1.5)/S928)^0.67</f>
        <v>4.3860199682419505E-2</v>
      </c>
    </row>
    <row r="929" spans="1:59" x14ac:dyDescent="0.25">
      <c r="A929" s="28">
        <v>0.92200000000000004</v>
      </c>
      <c r="B929" s="94">
        <v>0.94459253456028092</v>
      </c>
      <c r="C929" s="94">
        <v>1.355321964758226</v>
      </c>
      <c r="D929" s="94">
        <v>1.8388487723657991</v>
      </c>
      <c r="E929" s="94">
        <v>2.3970607803505066</v>
      </c>
      <c r="F929" s="94">
        <v>3.0279579049266534</v>
      </c>
      <c r="G929" s="94">
        <v>3.7336509717486641</v>
      </c>
      <c r="H929" s="94">
        <v>4.5119180529784018</v>
      </c>
      <c r="I929" s="94">
        <v>5.3650915738617515</v>
      </c>
      <c r="K929" s="28">
        <v>0.92200000000000004</v>
      </c>
      <c r="L929" s="94">
        <v>3.3671725971312005</v>
      </c>
      <c r="M929" s="94">
        <v>4.0420959514258872</v>
      </c>
      <c r="N929" s="94">
        <v>4.7067445354186308</v>
      </c>
      <c r="O929" s="94">
        <v>5.3814832581383207</v>
      </c>
      <c r="P929" s="94">
        <v>6.0461362217732697</v>
      </c>
      <c r="Q929" s="94">
        <v>6.7207804031118581</v>
      </c>
      <c r="R929" s="94">
        <v>7.3854441627008018</v>
      </c>
      <c r="S929" s="94">
        <v>8.0600316759651527</v>
      </c>
      <c r="U929" s="28">
        <v>0.92200000000000004</v>
      </c>
      <c r="V929" s="94">
        <v>0.60362221924427362</v>
      </c>
      <c r="W929" s="94">
        <v>0.72390263308378833</v>
      </c>
      <c r="X929" s="94">
        <v>0.84305551256388866</v>
      </c>
      <c r="Y929" s="94">
        <v>0.96330013839967998</v>
      </c>
      <c r="Z929" s="94">
        <v>1.0824526507047951</v>
      </c>
      <c r="AA929" s="94">
        <v>1.202679124351407</v>
      </c>
      <c r="AB929" s="94">
        <v>1.321833037520832</v>
      </c>
      <c r="AC929" s="94">
        <v>1.4420487051011532</v>
      </c>
      <c r="AE929" s="28">
        <v>0.92200000000000004</v>
      </c>
      <c r="AF929" s="94">
        <f t="shared" si="238"/>
        <v>0.97385016464362562</v>
      </c>
      <c r="AG929" s="94">
        <f t="shared" si="224"/>
        <v>0.97389952079266606</v>
      </c>
      <c r="AH929" s="94">
        <f t="shared" si="225"/>
        <v>0.9738923507333147</v>
      </c>
      <c r="AI929" s="94">
        <f t="shared" si="226"/>
        <v>0.97392423183774801</v>
      </c>
      <c r="AJ929" s="94">
        <f t="shared" si="227"/>
        <v>0.9739159932794933</v>
      </c>
      <c r="AK929" s="94">
        <f t="shared" si="228"/>
        <v>0.97393918127938772</v>
      </c>
      <c r="AL929" s="94">
        <f t="shared" si="229"/>
        <v>0.97393111571704394</v>
      </c>
      <c r="AM929" s="94">
        <f t="shared" si="230"/>
        <v>0.97394919922622569</v>
      </c>
      <c r="AO929" s="28">
        <v>0.92200000000000004</v>
      </c>
      <c r="AP929" s="94">
        <f t="shared" si="239"/>
        <v>0.28052988295434123</v>
      </c>
      <c r="AQ929" s="94">
        <f t="shared" si="231"/>
        <v>0.33530177933557553</v>
      </c>
      <c r="AR929" s="94">
        <f t="shared" si="232"/>
        <v>0.39068378547599392</v>
      </c>
      <c r="AS929" s="94">
        <f t="shared" si="233"/>
        <v>0.44542752720181272</v>
      </c>
      <c r="AT929" s="94">
        <f t="shared" si="234"/>
        <v>0.50080874691880239</v>
      </c>
      <c r="AU929" s="94">
        <f t="shared" si="235"/>
        <v>0.55553830772686874</v>
      </c>
      <c r="AV929" s="94">
        <f t="shared" si="236"/>
        <v>0.61092033919439004</v>
      </c>
      <c r="AW929" s="94">
        <f t="shared" si="237"/>
        <v>0.66564149987900711</v>
      </c>
      <c r="AY929" s="28">
        <v>0.92200000000000004</v>
      </c>
      <c r="AZ929" s="34">
        <f>(((L929-VLOOKUP(AZ$6,Data!$N$4:$Y$11,Data!$W$1,FALSE)/1000)*VLOOKUP(AZ$6,Data!$N$4:$Y$11,Data!$P$1,FALSE)^1.5+VLOOKUP(AZ$6,Data!$N$4:$Y$11,Data!$W$1,FALSE)/1000*(Mannings_n_bot)^1.5)/L929)^0.67</f>
        <v>4.5440311708767493E-2</v>
      </c>
      <c r="BA929" s="34">
        <f>(((M929-VLOOKUP(BA$6,Data!$N$4:$Y$11,Data!$W$1,FALSE)/1000)*VLOOKUP(BA$6,Data!$N$4:$Y$11,Data!$P$1,FALSE)^1.5+VLOOKUP(BA$6,Data!$N$4:$Y$11,Data!$W$1,FALSE)/1000*(Mannings_n_bot)^1.5)/M929)^0.67</f>
        <v>4.5252294582264409E-2</v>
      </c>
      <c r="BB929" s="34">
        <f>(((N929-VLOOKUP(BB$6,Data!$N$4:$Y$11,Data!$W$1,FALSE)/1000)*VLOOKUP(BB$6,Data!$N$4:$Y$11,Data!$P$1,FALSE)^1.5+VLOOKUP(BB$6,Data!$N$4:$Y$11,Data!$W$1,FALSE)/1000*(Mannings_n_bot)^1.5)/N929)^0.67</f>
        <v>4.5023877322955208E-2</v>
      </c>
      <c r="BC929" s="34">
        <f>(((O929-VLOOKUP(BC$6,Data!$N$4:$Y$11,Data!$W$1,FALSE)/1000)*VLOOKUP(BC$6,Data!$N$4:$Y$11,Data!$P$1,FALSE)^1.5+VLOOKUP(BC$6,Data!$N$4:$Y$11,Data!$W$1,FALSE)/1000*(Mannings_n_bot)^1.5)/O929)^0.67</f>
        <v>4.4750258687733732E-2</v>
      </c>
      <c r="BD929" s="34">
        <f>(((P929-VLOOKUP(BD$6,Data!$N$4:$Y$11,Data!$W$1,FALSE)/1000)*VLOOKUP(BD$6,Data!$N$4:$Y$11,Data!$P$1,FALSE)^1.5+VLOOKUP(BD$6,Data!$N$4:$Y$11,Data!$W$1,FALSE)/1000*(Mannings_n_bot)^1.5)/P929)^0.67</f>
        <v>4.4454139517205719E-2</v>
      </c>
      <c r="BE929" s="34">
        <f>(((Q929-VLOOKUP(BE$6,Data!$N$4:$Y$11,Data!$W$1,FALSE)/1000)*VLOOKUP(BE$6,Data!$N$4:$Y$11,Data!$P$1,FALSE)^1.5+VLOOKUP(BE$6,Data!$N$4:$Y$11,Data!$W$1,FALSE)/1000*(Mannings_n_bot)^1.5)/Q929)^0.67</f>
        <v>4.4178717334897338E-2</v>
      </c>
      <c r="BF929" s="34">
        <f>(((R929-VLOOKUP(BF$6,Data!$N$4:$Y$11,Data!$W$1,FALSE)/1000)*VLOOKUP(BF$6,Data!$N$4:$Y$11,Data!$P$1,FALSE)^1.5+VLOOKUP(BF$6,Data!$N$4:$Y$11,Data!$W$1,FALSE)/1000*(Mannings_n_bot)^1.5)/R929)^0.67</f>
        <v>4.4001640538415973E-2</v>
      </c>
      <c r="BG929" s="34">
        <f>(((S929-VLOOKUP(BG$6,Data!$N$4:$Y$11,Data!$W$1,FALSE)/1000)*VLOOKUP(BG$6,Data!$N$4:$Y$11,Data!$P$1,FALSE)^1.5+VLOOKUP(BG$6,Data!$N$4:$Y$11,Data!$W$1,FALSE)/1000*(Mannings_n_bot)^1.5)/S929)^0.67</f>
        <v>4.3843781636599341E-2</v>
      </c>
    </row>
    <row r="930" spans="1:59" x14ac:dyDescent="0.25">
      <c r="A930" s="28">
        <v>0.92300000000000004</v>
      </c>
      <c r="B930" s="94">
        <v>0.94507469779642717</v>
      </c>
      <c r="C930" s="94">
        <v>1.3560124905713073</v>
      </c>
      <c r="D930" s="94">
        <v>1.8397859059913473</v>
      </c>
      <c r="E930" s="94">
        <v>2.3982809195026742</v>
      </c>
      <c r="F930" s="94">
        <v>3.0294996619005161</v>
      </c>
      <c r="G930" s="94">
        <v>3.7355503767191132</v>
      </c>
      <c r="H930" s="94">
        <v>4.5142140855501776</v>
      </c>
      <c r="I930" s="94">
        <v>5.3678198967209863</v>
      </c>
      <c r="K930" s="28">
        <v>0.92300000000000004</v>
      </c>
      <c r="L930" s="94">
        <v>3.371220348254238</v>
      </c>
      <c r="M930" s="94">
        <v>4.0469485935062215</v>
      </c>
      <c r="N930" s="94">
        <v>4.712396197637581</v>
      </c>
      <c r="O930" s="94">
        <v>5.3879395628093487</v>
      </c>
      <c r="P930" s="94">
        <v>6.0533915417536219</v>
      </c>
      <c r="Q930" s="94">
        <v>6.728840239839041</v>
      </c>
      <c r="R930" s="94">
        <v>7.3943030231639444</v>
      </c>
      <c r="S930" s="94">
        <v>8.0696949784890002</v>
      </c>
      <c r="U930" s="28">
        <v>0.92300000000000004</v>
      </c>
      <c r="V930" s="94">
        <v>0.59990519195455383</v>
      </c>
      <c r="W930" s="94">
        <v>0.71944326373809131</v>
      </c>
      <c r="X930" s="94">
        <v>0.83786242365672448</v>
      </c>
      <c r="Y930" s="94">
        <v>0.95736491935013479</v>
      </c>
      <c r="Z930" s="94">
        <v>1.0757837120029361</v>
      </c>
      <c r="AA930" s="94">
        <v>1.1952681633307551</v>
      </c>
      <c r="AB930" s="94">
        <v>1.3136883472605168</v>
      </c>
      <c r="AC930" s="94">
        <v>1.4331620568555721</v>
      </c>
      <c r="AE930" s="28">
        <v>0.92300000000000004</v>
      </c>
      <c r="AF930" s="94">
        <f t="shared" si="238"/>
        <v>0.97434726231243651</v>
      </c>
      <c r="AG930" s="94">
        <f t="shared" si="224"/>
        <v>0.97439571488967158</v>
      </c>
      <c r="AH930" s="94">
        <f t="shared" si="225"/>
        <v>0.97438867608820623</v>
      </c>
      <c r="AI930" s="94">
        <f t="shared" si="226"/>
        <v>0.97441997357957244</v>
      </c>
      <c r="AJ930" s="94">
        <f t="shared" si="227"/>
        <v>0.97441188583207872</v>
      </c>
      <c r="AK930" s="94">
        <f t="shared" si="228"/>
        <v>0.97443464937103175</v>
      </c>
      <c r="AL930" s="94">
        <f t="shared" si="229"/>
        <v>0.97442673144811343</v>
      </c>
      <c r="AM930" s="94">
        <f t="shared" si="230"/>
        <v>0.97444448394362515</v>
      </c>
      <c r="AO930" s="28">
        <v>0.92300000000000004</v>
      </c>
      <c r="AP930" s="94">
        <f t="shared" si="239"/>
        <v>0.2803360801633234</v>
      </c>
      <c r="AQ930" s="94">
        <f t="shared" si="231"/>
        <v>0.33507035220244213</v>
      </c>
      <c r="AR930" s="94">
        <f t="shared" si="232"/>
        <v>0.39041409695425627</v>
      </c>
      <c r="AS930" s="94">
        <f t="shared" si="233"/>
        <v>0.44512023409783319</v>
      </c>
      <c r="AT930" s="94">
        <f t="shared" si="234"/>
        <v>0.50046319340230438</v>
      </c>
      <c r="AU930" s="94">
        <f t="shared" si="235"/>
        <v>0.55515515951801975</v>
      </c>
      <c r="AV930" s="94">
        <f t="shared" si="236"/>
        <v>0.61049893024516499</v>
      </c>
      <c r="AW930" s="94">
        <f t="shared" si="237"/>
        <v>0.66518250206850782</v>
      </c>
      <c r="AY930" s="28">
        <v>0.92300000000000004</v>
      </c>
      <c r="AZ930" s="34">
        <f>(((L930-VLOOKUP(AZ$6,Data!$N$4:$Y$11,Data!$W$1,FALSE)/1000)*VLOOKUP(AZ$6,Data!$N$4:$Y$11,Data!$P$1,FALSE)^1.5+VLOOKUP(AZ$6,Data!$N$4:$Y$11,Data!$W$1,FALSE)/1000*(Mannings_n_bot)^1.5)/L930)^0.67</f>
        <v>4.5425830646885469E-2</v>
      </c>
      <c r="BA930" s="34">
        <f>(((M930-VLOOKUP(BA$6,Data!$N$4:$Y$11,Data!$W$1,FALSE)/1000)*VLOOKUP(BA$6,Data!$N$4:$Y$11,Data!$P$1,FALSE)^1.5+VLOOKUP(BA$6,Data!$N$4:$Y$11,Data!$W$1,FALSE)/1000*(Mannings_n_bot)^1.5)/M930)^0.67</f>
        <v>4.5237528144057758E-2</v>
      </c>
      <c r="BB930" s="34">
        <f>(((N930-VLOOKUP(BB$6,Data!$N$4:$Y$11,Data!$W$1,FALSE)/1000)*VLOOKUP(BB$6,Data!$N$4:$Y$11,Data!$P$1,FALSE)^1.5+VLOOKUP(BB$6,Data!$N$4:$Y$11,Data!$W$1,FALSE)/1000*(Mannings_n_bot)^1.5)/N930)^0.67</f>
        <v>4.5008857956968081E-2</v>
      </c>
      <c r="BC930" s="34">
        <f>(((O930-VLOOKUP(BC$6,Data!$N$4:$Y$11,Data!$W$1,FALSE)/1000)*VLOOKUP(BC$6,Data!$N$4:$Y$11,Data!$P$1,FALSE)^1.5+VLOOKUP(BC$6,Data!$N$4:$Y$11,Data!$W$1,FALSE)/1000*(Mannings_n_bot)^1.5)/O930)^0.67</f>
        <v>4.4734875736235899E-2</v>
      </c>
      <c r="BD930" s="34">
        <f>(((P930-VLOOKUP(BD$6,Data!$N$4:$Y$11,Data!$W$1,FALSE)/1000)*VLOOKUP(BD$6,Data!$N$4:$Y$11,Data!$P$1,FALSE)^1.5+VLOOKUP(BD$6,Data!$N$4:$Y$11,Data!$W$1,FALSE)/1000*(Mannings_n_bot)^1.5)/P930)^0.67</f>
        <v>4.4438424244269421E-2</v>
      </c>
      <c r="BE930" s="34">
        <f>(((Q930-VLOOKUP(BE$6,Data!$N$4:$Y$11,Data!$W$1,FALSE)/1000)*VLOOKUP(BE$6,Data!$N$4:$Y$11,Data!$P$1,FALSE)^1.5+VLOOKUP(BE$6,Data!$N$4:$Y$11,Data!$W$1,FALSE)/1000*(Mannings_n_bot)^1.5)/Q930)^0.67</f>
        <v>4.4162644400036019E-2</v>
      </c>
      <c r="BF930" s="34">
        <f>(((R930-VLOOKUP(BF$6,Data!$N$4:$Y$11,Data!$W$1,FALSE)/1000)*VLOOKUP(BF$6,Data!$N$4:$Y$11,Data!$P$1,FALSE)^1.5+VLOOKUP(BF$6,Data!$N$4:$Y$11,Data!$W$1,FALSE)/1000*(Mannings_n_bot)^1.5)/R930)^0.67</f>
        <v>4.398537221744879E-2</v>
      </c>
      <c r="BG930" s="34">
        <f>(((S930-VLOOKUP(BG$6,Data!$N$4:$Y$11,Data!$W$1,FALSE)/1000)*VLOOKUP(BG$6,Data!$N$4:$Y$11,Data!$P$1,FALSE)^1.5+VLOOKUP(BG$6,Data!$N$4:$Y$11,Data!$W$1,FALSE)/1000*(Mannings_n_bot)^1.5)/S930)^0.67</f>
        <v>4.3827298865111372E-2</v>
      </c>
    </row>
    <row r="931" spans="1:59" x14ac:dyDescent="0.25">
      <c r="A931" s="28">
        <v>0.92400000000000004</v>
      </c>
      <c r="B931" s="94">
        <v>0.94555387179942929</v>
      </c>
      <c r="C931" s="94">
        <v>1.3566987337876966</v>
      </c>
      <c r="D931" s="94">
        <v>1.8407172278892789</v>
      </c>
      <c r="E931" s="94">
        <v>2.399493490014561</v>
      </c>
      <c r="F931" s="94">
        <v>3.0310318558048985</v>
      </c>
      <c r="G931" s="94">
        <v>3.7374379981616279</v>
      </c>
      <c r="H931" s="94">
        <v>4.5164958748679069</v>
      </c>
      <c r="I931" s="94">
        <v>5.3705312923231965</v>
      </c>
      <c r="K931" s="28">
        <v>0.92400000000000004</v>
      </c>
      <c r="L931" s="94">
        <v>3.3752933508363641</v>
      </c>
      <c r="M931" s="94">
        <v>4.0518315196053605</v>
      </c>
      <c r="N931" s="94">
        <v>4.7180831284198828</v>
      </c>
      <c r="O931" s="94">
        <v>5.3944361671061305</v>
      </c>
      <c r="P931" s="94">
        <v>6.060692145890842</v>
      </c>
      <c r="Q931" s="94">
        <v>6.7369503910257738</v>
      </c>
      <c r="R931" s="94">
        <v>7.4032171826774551</v>
      </c>
      <c r="S931" s="94">
        <v>8.0794186099135192</v>
      </c>
      <c r="U931" s="28">
        <v>0.92400000000000004</v>
      </c>
      <c r="V931" s="94">
        <v>0.59616068230593622</v>
      </c>
      <c r="W931" s="94">
        <v>0.71495095845644752</v>
      </c>
      <c r="X931" s="94">
        <v>0.83263097378014972</v>
      </c>
      <c r="Y931" s="94">
        <v>0.9513858874939759</v>
      </c>
      <c r="Z931" s="94">
        <v>1.0690655355103789</v>
      </c>
      <c r="AA931" s="94">
        <v>1.1878025135599983</v>
      </c>
      <c r="AB931" s="94">
        <v>1.3054835432158924</v>
      </c>
      <c r="AC931" s="94">
        <v>1.4242098443868143</v>
      </c>
      <c r="AE931" s="28">
        <v>0.92400000000000004</v>
      </c>
      <c r="AF931" s="94">
        <f t="shared" si="238"/>
        <v>0.97484127816016264</v>
      </c>
      <c r="AG931" s="94">
        <f t="shared" si="224"/>
        <v>0.97488883162279261</v>
      </c>
      <c r="AH931" s="94">
        <f t="shared" si="225"/>
        <v>0.97488192343192293</v>
      </c>
      <c r="AI931" s="94">
        <f t="shared" si="226"/>
        <v>0.97491264018778656</v>
      </c>
      <c r="AJ931" s="94">
        <f t="shared" si="227"/>
        <v>0.97490470250758643</v>
      </c>
      <c r="AK931" s="94">
        <f t="shared" si="228"/>
        <v>0.97492704367789096</v>
      </c>
      <c r="AL931" s="94">
        <f t="shared" si="229"/>
        <v>0.97491927266671563</v>
      </c>
      <c r="AM931" s="94">
        <f t="shared" si="230"/>
        <v>0.97493669577993813</v>
      </c>
      <c r="AO931" s="28">
        <v>0.92400000000000004</v>
      </c>
      <c r="AP931" s="94">
        <f t="shared" si="239"/>
        <v>0.28013976076038855</v>
      </c>
      <c r="AQ931" s="94">
        <f t="shared" si="231"/>
        <v>0.33483591981135385</v>
      </c>
      <c r="AR931" s="94">
        <f t="shared" si="232"/>
        <v>0.39014090633577864</v>
      </c>
      <c r="AS931" s="94">
        <f t="shared" si="233"/>
        <v>0.44480895049718977</v>
      </c>
      <c r="AT931" s="94">
        <f t="shared" si="234"/>
        <v>0.50011315256458666</v>
      </c>
      <c r="AU931" s="94">
        <f t="shared" si="235"/>
        <v>0.55476703571102925</v>
      </c>
      <c r="AV931" s="94">
        <f t="shared" si="236"/>
        <v>0.6100720488703083</v>
      </c>
      <c r="AW931" s="94">
        <f t="shared" si="237"/>
        <v>0.66471754362789248</v>
      </c>
      <c r="AY931" s="28">
        <v>0.92400000000000004</v>
      </c>
      <c r="AZ931" s="34">
        <f>(((L931-VLOOKUP(AZ$6,Data!$N$4:$Y$11,Data!$W$1,FALSE)/1000)*VLOOKUP(AZ$6,Data!$N$4:$Y$11,Data!$P$1,FALSE)^1.5+VLOOKUP(AZ$6,Data!$N$4:$Y$11,Data!$W$1,FALSE)/1000*(Mannings_n_bot)^1.5)/L931)^0.67</f>
        <v>4.5411292017258888E-2</v>
      </c>
      <c r="BA931" s="34">
        <f>(((M931-VLOOKUP(BA$6,Data!$N$4:$Y$11,Data!$W$1,FALSE)/1000)*VLOOKUP(BA$6,Data!$N$4:$Y$11,Data!$P$1,FALSE)^1.5+VLOOKUP(BA$6,Data!$N$4:$Y$11,Data!$W$1,FALSE)/1000*(Mannings_n_bot)^1.5)/M931)^0.67</f>
        <v>4.5222702866041277E-2</v>
      </c>
      <c r="BB931" s="34">
        <f>(((N931-VLOOKUP(BB$6,Data!$N$4:$Y$11,Data!$W$1,FALSE)/1000)*VLOOKUP(BB$6,Data!$N$4:$Y$11,Data!$P$1,FALSE)^1.5+VLOOKUP(BB$6,Data!$N$4:$Y$11,Data!$W$1,FALSE)/1000*(Mannings_n_bot)^1.5)/N931)^0.67</f>
        <v>4.4993778701259916E-2</v>
      </c>
      <c r="BC931" s="34">
        <f>(((O931-VLOOKUP(BC$6,Data!$N$4:$Y$11,Data!$W$1,FALSE)/1000)*VLOOKUP(BC$6,Data!$N$4:$Y$11,Data!$P$1,FALSE)^1.5+VLOOKUP(BC$6,Data!$N$4:$Y$11,Data!$W$1,FALSE)/1000*(Mannings_n_bot)^1.5)/O931)^0.67</f>
        <v>4.4719431312545181E-2</v>
      </c>
      <c r="BD931" s="34">
        <f>(((P931-VLOOKUP(BD$6,Data!$N$4:$Y$11,Data!$W$1,FALSE)/1000)*VLOOKUP(BD$6,Data!$N$4:$Y$11,Data!$P$1,FALSE)^1.5+VLOOKUP(BD$6,Data!$N$4:$Y$11,Data!$W$1,FALSE)/1000*(Mannings_n_bot)^1.5)/P931)^0.67</f>
        <v>4.4422646109612537E-2</v>
      </c>
      <c r="BE931" s="34">
        <f>(((Q931-VLOOKUP(BE$6,Data!$N$4:$Y$11,Data!$W$1,FALSE)/1000)*VLOOKUP(BE$6,Data!$N$4:$Y$11,Data!$P$1,FALSE)^1.5+VLOOKUP(BE$6,Data!$N$4:$Y$11,Data!$W$1,FALSE)/1000*(Mannings_n_bot)^1.5)/Q931)^0.67</f>
        <v>4.4146507048725393E-2</v>
      </c>
      <c r="BF931" s="34">
        <f>(((R931-VLOOKUP(BF$6,Data!$N$4:$Y$11,Data!$W$1,FALSE)/1000)*VLOOKUP(BF$6,Data!$N$4:$Y$11,Data!$P$1,FALSE)^1.5+VLOOKUP(BF$6,Data!$N$4:$Y$11,Data!$W$1,FALSE)/1000*(Mannings_n_bot)^1.5)/R931)^0.67</f>
        <v>4.3969038664122204E-2</v>
      </c>
      <c r="BG931" s="34">
        <f>(((S931-VLOOKUP(BG$6,Data!$N$4:$Y$11,Data!$W$1,FALSE)/1000)*VLOOKUP(BG$6,Data!$N$4:$Y$11,Data!$P$1,FALSE)^1.5+VLOOKUP(BG$6,Data!$N$4:$Y$11,Data!$W$1,FALSE)/1000*(Mannings_n_bot)^1.5)/S931)^0.67</f>
        <v>4.3810749916899316E-2</v>
      </c>
    </row>
    <row r="932" spans="1:59" x14ac:dyDescent="0.25">
      <c r="A932" s="28">
        <v>0.92500000000000004</v>
      </c>
      <c r="B932" s="94">
        <v>0.94603003434147093</v>
      </c>
      <c r="C932" s="94">
        <v>1.3573806625957796</v>
      </c>
      <c r="D932" s="94">
        <v>1.8416426948827831</v>
      </c>
      <c r="E932" s="94">
        <v>2.4006984356952956</v>
      </c>
      <c r="F932" s="94">
        <v>3.0325544156293645</v>
      </c>
      <c r="G932" s="94">
        <v>3.7393137486214658</v>
      </c>
      <c r="H932" s="94">
        <v>4.5187633152029267</v>
      </c>
      <c r="I932" s="94">
        <v>5.3732256350651753</v>
      </c>
      <c r="K932" s="28">
        <v>0.92500000000000004</v>
      </c>
      <c r="L932" s="94">
        <v>3.379392113248453</v>
      </c>
      <c r="M932" s="94">
        <v>4.0567453393141086</v>
      </c>
      <c r="N932" s="94">
        <v>4.7238060377073401</v>
      </c>
      <c r="O932" s="94">
        <v>5.4009738821598896</v>
      </c>
      <c r="P932" s="94">
        <v>6.0680389456667294</v>
      </c>
      <c r="Q932" s="94">
        <v>6.7451118693278094</v>
      </c>
      <c r="R932" s="94">
        <v>7.4121877542487962</v>
      </c>
      <c r="S932" s="94">
        <v>8.0892037844109357</v>
      </c>
      <c r="U932" s="28">
        <v>0.92500000000000004</v>
      </c>
      <c r="V932" s="94">
        <v>0.59238816914733394</v>
      </c>
      <c r="W932" s="94">
        <v>0.71042509243738605</v>
      </c>
      <c r="X932" s="94">
        <v>0.82736043525832159</v>
      </c>
      <c r="Y932" s="94">
        <v>0.94536221153696964</v>
      </c>
      <c r="Z932" s="94">
        <v>1.0622971870590936</v>
      </c>
      <c r="AA932" s="94">
        <v>1.1802811372689137</v>
      </c>
      <c r="AB932" s="94">
        <v>1.2972174847418225</v>
      </c>
      <c r="AC932" s="94">
        <v>1.4151908234571622</v>
      </c>
      <c r="AE932" s="28">
        <v>0.92500000000000004</v>
      </c>
      <c r="AF932" s="94">
        <f t="shared" si="238"/>
        <v>0.97533218927050747</v>
      </c>
      <c r="AG932" s="94">
        <f t="shared" si="224"/>
        <v>0.975378848133021</v>
      </c>
      <c r="AH932" s="94">
        <f t="shared" si="225"/>
        <v>0.97537206989713232</v>
      </c>
      <c r="AI932" s="94">
        <f t="shared" si="226"/>
        <v>0.97540220883207607</v>
      </c>
      <c r="AJ932" s="94">
        <f t="shared" si="227"/>
        <v>0.97539442046613523</v>
      </c>
      <c r="AK932" s="94">
        <f t="shared" si="228"/>
        <v>0.97541634138701327</v>
      </c>
      <c r="AL932" s="94">
        <f t="shared" si="229"/>
        <v>0.9754087165505313</v>
      </c>
      <c r="AM932" s="94">
        <f t="shared" si="230"/>
        <v>0.97542581193384981</v>
      </c>
      <c r="AO932" s="28">
        <v>0.92500000000000004</v>
      </c>
      <c r="AP932" s="94">
        <f t="shared" si="239"/>
        <v>0.27994088955604979</v>
      </c>
      <c r="AQ932" s="94">
        <f t="shared" si="231"/>
        <v>0.33459844014395979</v>
      </c>
      <c r="AR932" s="94">
        <f t="shared" si="232"/>
        <v>0.38986416465495038</v>
      </c>
      <c r="AS932" s="94">
        <f t="shared" si="233"/>
        <v>0.44449362060888886</v>
      </c>
      <c r="AT932" s="94">
        <f t="shared" si="234"/>
        <v>0.49975856166759669</v>
      </c>
      <c r="AU932" s="94">
        <f t="shared" si="235"/>
        <v>0.5543738667442013</v>
      </c>
      <c r="AV932" s="94">
        <f t="shared" si="236"/>
        <v>0.60963961856102367</v>
      </c>
      <c r="AW932" s="94">
        <f t="shared" si="237"/>
        <v>0.66424654122574556</v>
      </c>
      <c r="AY932" s="28">
        <v>0.92500000000000004</v>
      </c>
      <c r="AZ932" s="34">
        <f>(((L932-VLOOKUP(AZ$6,Data!$N$4:$Y$11,Data!$W$1,FALSE)/1000)*VLOOKUP(AZ$6,Data!$N$4:$Y$11,Data!$P$1,FALSE)^1.5+VLOOKUP(AZ$6,Data!$N$4:$Y$11,Data!$W$1,FALSE)/1000*(Mannings_n_bot)^1.5)/L932)^0.67</f>
        <v>4.539669450974166E-2</v>
      </c>
      <c r="BA932" s="34">
        <f>(((M932-VLOOKUP(BA$6,Data!$N$4:$Y$11,Data!$W$1,FALSE)/1000)*VLOOKUP(BA$6,Data!$N$4:$Y$11,Data!$P$1,FALSE)^1.5+VLOOKUP(BA$6,Data!$N$4:$Y$11,Data!$W$1,FALSE)/1000*(Mannings_n_bot)^1.5)/M932)^0.67</f>
        <v>4.520781741078838E-2</v>
      </c>
      <c r="BB932" s="34">
        <f>(((N932-VLOOKUP(BB$6,Data!$N$4:$Y$11,Data!$W$1,FALSE)/1000)*VLOOKUP(BB$6,Data!$N$4:$Y$11,Data!$P$1,FALSE)^1.5+VLOOKUP(BB$6,Data!$N$4:$Y$11,Data!$W$1,FALSE)/1000*(Mannings_n_bot)^1.5)/N932)^0.67</f>
        <v>4.4978638194901478E-2</v>
      </c>
      <c r="BC932" s="34">
        <f>(((O932-VLOOKUP(BC$6,Data!$N$4:$Y$11,Data!$W$1,FALSE)/1000)*VLOOKUP(BC$6,Data!$N$4:$Y$11,Data!$P$1,FALSE)^1.5+VLOOKUP(BC$6,Data!$N$4:$Y$11,Data!$W$1,FALSE)/1000*(Mannings_n_bot)^1.5)/O932)^0.67</f>
        <v>4.4703924021277285E-2</v>
      </c>
      <c r="BD932" s="34">
        <f>(((P932-VLOOKUP(BD$6,Data!$N$4:$Y$11,Data!$W$1,FALSE)/1000)*VLOOKUP(BD$6,Data!$N$4:$Y$11,Data!$P$1,FALSE)^1.5+VLOOKUP(BD$6,Data!$N$4:$Y$11,Data!$W$1,FALSE)/1000*(Mannings_n_bot)^1.5)/P932)^0.67</f>
        <v>4.4406803686842918E-2</v>
      </c>
      <c r="BE932" s="34">
        <f>(((Q932-VLOOKUP(BE$6,Data!$N$4:$Y$11,Data!$W$1,FALSE)/1000)*VLOOKUP(BE$6,Data!$N$4:$Y$11,Data!$P$1,FALSE)^1.5+VLOOKUP(BE$6,Data!$N$4:$Y$11,Data!$W$1,FALSE)/1000*(Mannings_n_bot)^1.5)/Q932)^0.67</f>
        <v>4.4130303820651404E-2</v>
      </c>
      <c r="BF932" s="34">
        <f>(((R932-VLOOKUP(BF$6,Data!$N$4:$Y$11,Data!$W$1,FALSE)/1000)*VLOOKUP(BF$6,Data!$N$4:$Y$11,Data!$P$1,FALSE)^1.5+VLOOKUP(BF$6,Data!$N$4:$Y$11,Data!$W$1,FALSE)/1000*(Mannings_n_bot)^1.5)/R932)^0.67</f>
        <v>4.3952638399878313E-2</v>
      </c>
      <c r="BG932" s="34">
        <f>(((S932-VLOOKUP(BG$6,Data!$N$4:$Y$11,Data!$W$1,FALSE)/1000)*VLOOKUP(BG$6,Data!$N$4:$Y$11,Data!$P$1,FALSE)^1.5+VLOOKUP(BG$6,Data!$N$4:$Y$11,Data!$W$1,FALSE)/1000*(Mannings_n_bot)^1.5)/S932)^0.67</f>
        <v>4.3794133292937867E-2</v>
      </c>
    </row>
    <row r="933" spans="1:59" x14ac:dyDescent="0.25">
      <c r="A933" s="28">
        <v>0.92600000000000005</v>
      </c>
      <c r="B933" s="94">
        <v>0.94650316277028401</v>
      </c>
      <c r="C933" s="94">
        <v>1.3580582445762572</v>
      </c>
      <c r="D933" s="94">
        <v>1.8425622629703027</v>
      </c>
      <c r="E933" s="94">
        <v>2.4018956992804128</v>
      </c>
      <c r="F933" s="94">
        <v>3.0340672690068229</v>
      </c>
      <c r="G933" s="94">
        <v>3.7411775389727708</v>
      </c>
      <c r="H933" s="94">
        <v>4.5210162988063942</v>
      </c>
      <c r="I933" s="94">
        <v>5.3759027969434605</v>
      </c>
      <c r="K933" s="28">
        <v>0.92600000000000005</v>
      </c>
      <c r="L933" s="94">
        <v>3.3835171609007837</v>
      </c>
      <c r="M933" s="94">
        <v>4.0616906826551062</v>
      </c>
      <c r="N933" s="94">
        <v>4.7295656592371254</v>
      </c>
      <c r="O933" s="94">
        <v>5.4075535462886295</v>
      </c>
      <c r="P933" s="94">
        <v>6.0754328831133755</v>
      </c>
      <c r="Q933" s="94">
        <v>6.7533257213421045</v>
      </c>
      <c r="R933" s="94">
        <v>7.4212158881901722</v>
      </c>
      <c r="S933" s="94">
        <v>8.0990517568488052</v>
      </c>
      <c r="U933" s="28">
        <v>0.92600000000000005</v>
      </c>
      <c r="V933" s="94">
        <v>0.58858711401863273</v>
      </c>
      <c r="W933" s="94">
        <v>0.70586502012689656</v>
      </c>
      <c r="X933" s="94">
        <v>0.82205005624609073</v>
      </c>
      <c r="Y933" s="94">
        <v>0.93929303257311914</v>
      </c>
      <c r="Z933" s="94">
        <v>1.0554777014525381</v>
      </c>
      <c r="AA933" s="94">
        <v>1.1727029622168219</v>
      </c>
      <c r="AB933" s="94">
        <v>1.2888889933059442</v>
      </c>
      <c r="AC933" s="94">
        <v>1.4061037085000736</v>
      </c>
      <c r="AE933" s="28">
        <v>0.92600000000000005</v>
      </c>
      <c r="AF933" s="94">
        <f t="shared" si="238"/>
        <v>0.97581997228957573</v>
      </c>
      <c r="AG933" s="94">
        <f t="shared" si="224"/>
        <v>0.97586574112468194</v>
      </c>
      <c r="AH933" s="94">
        <f t="shared" si="225"/>
        <v>0.97585909217969968</v>
      </c>
      <c r="AI933" s="94">
        <f t="shared" si="226"/>
        <v>0.97588865624592591</v>
      </c>
      <c r="AJ933" s="94">
        <f t="shared" si="227"/>
        <v>0.97588101643148739</v>
      </c>
      <c r="AK933" s="94">
        <f t="shared" si="228"/>
        <v>0.97590251924952953</v>
      </c>
      <c r="AL933" s="94">
        <f t="shared" si="229"/>
        <v>0.97589503984117021</v>
      </c>
      <c r="AM933" s="94">
        <f t="shared" si="230"/>
        <v>0.9759118091683161</v>
      </c>
      <c r="AO933" s="28">
        <v>0.92600000000000005</v>
      </c>
      <c r="AP933" s="94">
        <f t="shared" si="239"/>
        <v>0.27973943023191267</v>
      </c>
      <c r="AQ933" s="94">
        <f t="shared" si="231"/>
        <v>0.33435786983377613</v>
      </c>
      <c r="AR933" s="94">
        <f t="shared" si="232"/>
        <v>0.38958382137515485</v>
      </c>
      <c r="AS933" s="94">
        <f t="shared" si="233"/>
        <v>0.44417418685181725</v>
      </c>
      <c r="AT933" s="94">
        <f t="shared" si="234"/>
        <v>0.49939935596029583</v>
      </c>
      <c r="AU933" s="94">
        <f t="shared" si="235"/>
        <v>0.55397558082379561</v>
      </c>
      <c r="AV933" s="94">
        <f t="shared" si="236"/>
        <v>0.60920156035360185</v>
      </c>
      <c r="AW933" s="94">
        <f t="shared" si="237"/>
        <v>0.66376940885671376</v>
      </c>
      <c r="AY933" s="28">
        <v>0.92600000000000005</v>
      </c>
      <c r="AZ933" s="34">
        <f>(((L933-VLOOKUP(AZ$6,Data!$N$4:$Y$11,Data!$W$1,FALSE)/1000)*VLOOKUP(AZ$6,Data!$N$4:$Y$11,Data!$P$1,FALSE)^1.5+VLOOKUP(AZ$6,Data!$N$4:$Y$11,Data!$W$1,FALSE)/1000*(Mannings_n_bot)^1.5)/L933)^0.67</f>
        <v>4.5382036770299089E-2</v>
      </c>
      <c r="BA933" s="34">
        <f>(((M933-VLOOKUP(BA$6,Data!$N$4:$Y$11,Data!$W$1,FALSE)/1000)*VLOOKUP(BA$6,Data!$N$4:$Y$11,Data!$P$1,FALSE)^1.5+VLOOKUP(BA$6,Data!$N$4:$Y$11,Data!$W$1,FALSE)/1000*(Mannings_n_bot)^1.5)/M933)^0.67</f>
        <v>4.5192870396066696E-2</v>
      </c>
      <c r="BB933" s="34">
        <f>(((N933-VLOOKUP(BB$6,Data!$N$4:$Y$11,Data!$W$1,FALSE)/1000)*VLOOKUP(BB$6,Data!$N$4:$Y$11,Data!$P$1,FALSE)^1.5+VLOOKUP(BB$6,Data!$N$4:$Y$11,Data!$W$1,FALSE)/1000*(Mannings_n_bot)^1.5)/N933)^0.67</f>
        <v>4.496343503137034E-2</v>
      </c>
      <c r="BC933" s="34">
        <f>(((O933-VLOOKUP(BC$6,Data!$N$4:$Y$11,Data!$W$1,FALSE)/1000)*VLOOKUP(BC$6,Data!$N$4:$Y$11,Data!$P$1,FALSE)^1.5+VLOOKUP(BC$6,Data!$N$4:$Y$11,Data!$W$1,FALSE)/1000*(Mannings_n_bot)^1.5)/O933)^0.67</f>
        <v>4.4688352420297575E-2</v>
      </c>
      <c r="BD933" s="34">
        <f>(((P933-VLOOKUP(BD$6,Data!$N$4:$Y$11,Data!$W$1,FALSE)/1000)*VLOOKUP(BD$6,Data!$N$4:$Y$11,Data!$P$1,FALSE)^1.5+VLOOKUP(BD$6,Data!$N$4:$Y$11,Data!$W$1,FALSE)/1000*(Mannings_n_bot)^1.5)/P933)^0.67</f>
        <v>4.4390895501779354E-2</v>
      </c>
      <c r="BE933" s="34">
        <f>(((Q933-VLOOKUP(BE$6,Data!$N$4:$Y$11,Data!$W$1,FALSE)/1000)*VLOOKUP(BE$6,Data!$N$4:$Y$11,Data!$P$1,FALSE)^1.5+VLOOKUP(BE$6,Data!$N$4:$Y$11,Data!$W$1,FALSE)/1000*(Mannings_n_bot)^1.5)/Q933)^0.67</f>
        <v>4.4114033206572242E-2</v>
      </c>
      <c r="BF933" s="34">
        <f>(((R933-VLOOKUP(BF$6,Data!$N$4:$Y$11,Data!$W$1,FALSE)/1000)*VLOOKUP(BF$6,Data!$N$4:$Y$11,Data!$P$1,FALSE)^1.5+VLOOKUP(BF$6,Data!$N$4:$Y$11,Data!$W$1,FALSE)/1000*(Mannings_n_bot)^1.5)/R933)^0.67</f>
        <v>4.393616989662031E-2</v>
      </c>
      <c r="BG933" s="34">
        <f>(((S933-VLOOKUP(BG$6,Data!$N$4:$Y$11,Data!$W$1,FALSE)/1000)*VLOOKUP(BG$6,Data!$N$4:$Y$11,Data!$P$1,FALSE)^1.5+VLOOKUP(BG$6,Data!$N$4:$Y$11,Data!$W$1,FALSE)/1000*(Mannings_n_bot)^1.5)/S933)^0.67</f>
        <v>4.3777447443975569E-2</v>
      </c>
    </row>
    <row r="934" spans="1:59" x14ac:dyDescent="0.25">
      <c r="A934" s="28">
        <v>0.92700000000000005</v>
      </c>
      <c r="B934" s="94">
        <v>0.94697323399495437</v>
      </c>
      <c r="C934" s="94">
        <v>1.358731446681823</v>
      </c>
      <c r="D934" s="94">
        <v>1.8434758872979549</v>
      </c>
      <c r="E934" s="94">
        <v>2.4030852223959513</v>
      </c>
      <c r="F934" s="94">
        <v>3.035570342168159</v>
      </c>
      <c r="G934" s="94">
        <v>3.7430292783626808</v>
      </c>
      <c r="H934" s="94">
        <v>4.5232547158417322</v>
      </c>
      <c r="I934" s="94">
        <v>5.3785626474740686</v>
      </c>
      <c r="K934" s="28">
        <v>0.92700000000000005</v>
      </c>
      <c r="L934" s="94">
        <v>3.3876690370526812</v>
      </c>
      <c r="M934" s="94">
        <v>4.0666682010536617</v>
      </c>
      <c r="N934" s="94">
        <v>4.7353627516724366</v>
      </c>
      <c r="O934" s="94">
        <v>5.414176026288918</v>
      </c>
      <c r="P934" s="94">
        <v>6.0828749322647804</v>
      </c>
      <c r="Q934" s="94">
        <v>6.7615930292195063</v>
      </c>
      <c r="R934" s="94">
        <v>7.4303027738910732</v>
      </c>
      <c r="S934" s="94">
        <v>8.1089638247236486</v>
      </c>
      <c r="U934" s="28">
        <v>0.92700000000000005</v>
      </c>
      <c r="V934" s="94">
        <v>0.58475696033193003</v>
      </c>
      <c r="W934" s="94">
        <v>0.70127007423675147</v>
      </c>
      <c r="X934" s="94">
        <v>0.81669905958569777</v>
      </c>
      <c r="Y934" s="94">
        <v>0.93317746277849423</v>
      </c>
      <c r="Z934" s="94">
        <v>1.0486060809978657</v>
      </c>
      <c r="AA934" s="94">
        <v>1.1650668800619957</v>
      </c>
      <c r="AB934" s="94">
        <v>1.2804968506964209</v>
      </c>
      <c r="AC934" s="94">
        <v>1.3969471706650844</v>
      </c>
      <c r="AE934" s="28">
        <v>0.92700000000000005</v>
      </c>
      <c r="AF934" s="94">
        <f t="shared" si="238"/>
        <v>0.97630460341123981</v>
      </c>
      <c r="AG934" s="94">
        <f t="shared" si="224"/>
        <v>0.97634948685083056</v>
      </c>
      <c r="AH934" s="94">
        <f t="shared" si="225"/>
        <v>0.9763429665240807</v>
      </c>
      <c r="AI934" s="94">
        <f t="shared" si="226"/>
        <v>0.97637195871203397</v>
      </c>
      <c r="AJ934" s="94">
        <f t="shared" si="227"/>
        <v>0.97636446667645704</v>
      </c>
      <c r="AK934" s="94">
        <f t="shared" si="228"/>
        <v>0.97638555356607337</v>
      </c>
      <c r="AL934" s="94">
        <f t="shared" si="229"/>
        <v>0.97637821882958897</v>
      </c>
      <c r="AM934" s="94">
        <f t="shared" si="230"/>
        <v>0.97639466379599249</v>
      </c>
      <c r="AO934" s="28">
        <v>0.92700000000000005</v>
      </c>
      <c r="AP934" s="94">
        <f t="shared" si="239"/>
        <v>0.27953534528828533</v>
      </c>
      <c r="AQ934" s="94">
        <f t="shared" si="231"/>
        <v>0.33411416410362166</v>
      </c>
      <c r="AR934" s="94">
        <f t="shared" si="232"/>
        <v>0.38929982431586169</v>
      </c>
      <c r="AS934" s="94">
        <f t="shared" si="233"/>
        <v>0.44385058977166603</v>
      </c>
      <c r="AT934" s="94">
        <f t="shared" si="234"/>
        <v>0.49903546858523906</v>
      </c>
      <c r="AU934" s="94">
        <f t="shared" si="235"/>
        <v>0.55357210382044253</v>
      </c>
      <c r="AV934" s="94">
        <f t="shared" si="236"/>
        <v>0.60875779271549268</v>
      </c>
      <c r="AW934" s="94">
        <f t="shared" si="237"/>
        <v>0.66328605771741356</v>
      </c>
      <c r="AY934" s="28">
        <v>0.92700000000000005</v>
      </c>
      <c r="AZ934" s="34">
        <f>(((L934-VLOOKUP(AZ$6,Data!$N$4:$Y$11,Data!$W$1,FALSE)/1000)*VLOOKUP(AZ$6,Data!$N$4:$Y$11,Data!$P$1,FALSE)^1.5+VLOOKUP(AZ$6,Data!$N$4:$Y$11,Data!$W$1,FALSE)/1000*(Mannings_n_bot)^1.5)/L934)^0.67</f>
        <v>4.5367317398914524E-2</v>
      </c>
      <c r="BA934" s="34">
        <f>(((M934-VLOOKUP(BA$6,Data!$N$4:$Y$11,Data!$W$1,FALSE)/1000)*VLOOKUP(BA$6,Data!$N$4:$Y$11,Data!$P$1,FALSE)^1.5+VLOOKUP(BA$6,Data!$N$4:$Y$11,Data!$W$1,FALSE)/1000*(Mannings_n_bot)^1.5)/M934)^0.67</f>
        <v>4.5177860392700976E-2</v>
      </c>
      <c r="BB934" s="34">
        <f>(((N934-VLOOKUP(BB$6,Data!$N$4:$Y$11,Data!$W$1,FALSE)/1000)*VLOOKUP(BB$6,Data!$N$4:$Y$11,Data!$P$1,FALSE)^1.5+VLOOKUP(BB$6,Data!$N$4:$Y$11,Data!$W$1,FALSE)/1000*(Mannings_n_bot)^1.5)/N934)^0.67</f>
        <v>4.4948167756376306E-2</v>
      </c>
      <c r="BC934" s="34">
        <f>(((O934-VLOOKUP(BC$6,Data!$N$4:$Y$11,Data!$W$1,FALSE)/1000)*VLOOKUP(BC$6,Data!$N$4:$Y$11,Data!$P$1,FALSE)^1.5+VLOOKUP(BC$6,Data!$N$4:$Y$11,Data!$W$1,FALSE)/1000*(Mannings_n_bot)^1.5)/O934)^0.67</f>
        <v>4.4672715018491863E-2</v>
      </c>
      <c r="BD934" s="34">
        <f>(((P934-VLOOKUP(BD$6,Data!$N$4:$Y$11,Data!$W$1,FALSE)/1000)*VLOOKUP(BD$6,Data!$N$4:$Y$11,Data!$P$1,FALSE)^1.5+VLOOKUP(BD$6,Data!$N$4:$Y$11,Data!$W$1,FALSE)/1000*(Mannings_n_bot)^1.5)/P934)^0.67</f>
        <v>4.4374920030172335E-2</v>
      </c>
      <c r="BE934" s="34">
        <f>(((Q934-VLOOKUP(BE$6,Data!$N$4:$Y$11,Data!$W$1,FALSE)/1000)*VLOOKUP(BE$6,Data!$N$4:$Y$11,Data!$P$1,FALSE)^1.5+VLOOKUP(BE$6,Data!$N$4:$Y$11,Data!$W$1,FALSE)/1000*(Mannings_n_bot)^1.5)/Q934)^0.67</f>
        <v>4.409769364598512E-2</v>
      </c>
      <c r="BF934" s="34">
        <f>(((R934-VLOOKUP(BF$6,Data!$N$4:$Y$11,Data!$W$1,FALSE)/1000)*VLOOKUP(BF$6,Data!$N$4:$Y$11,Data!$P$1,FALSE)^1.5+VLOOKUP(BF$6,Data!$N$4:$Y$11,Data!$W$1,FALSE)/1000*(Mannings_n_bot)^1.5)/R934)^0.67</f>
        <v>4.3919631574350096E-2</v>
      </c>
      <c r="BG934" s="34">
        <f>(((S934-VLOOKUP(BG$6,Data!$N$4:$Y$11,Data!$W$1,FALSE)/1000)*VLOOKUP(BG$6,Data!$N$4:$Y$11,Data!$P$1,FALSE)^1.5+VLOOKUP(BG$6,Data!$N$4:$Y$11,Data!$W$1,FALSE)/1000*(Mannings_n_bot)^1.5)/S934)^0.67</f>
        <v>4.3760690768139598E-2</v>
      </c>
    </row>
    <row r="935" spans="1:59" x14ac:dyDescent="0.25">
      <c r="A935" s="28">
        <v>0.92800000000000005</v>
      </c>
      <c r="B935" s="94">
        <v>0.94744022447105314</v>
      </c>
      <c r="C935" s="94">
        <v>1.3594002352158725</v>
      </c>
      <c r="D935" s="94">
        <v>1.8443835221306355</v>
      </c>
      <c r="E935" s="94">
        <v>2.4042669455208405</v>
      </c>
      <c r="F935" s="94">
        <v>3.0370635598947047</v>
      </c>
      <c r="G935" s="94">
        <v>3.7448688741527851</v>
      </c>
      <c r="H935" s="94">
        <v>4.5254784543138475</v>
      </c>
      <c r="I935" s="94">
        <v>5.381205053608392</v>
      </c>
      <c r="K935" s="28">
        <v>0.92800000000000005</v>
      </c>
      <c r="L935" s="94">
        <v>3.3918483036722713</v>
      </c>
      <c r="M935" s="94">
        <v>4.0716785683686627</v>
      </c>
      <c r="N935" s="94">
        <v>4.7411980998031158</v>
      </c>
      <c r="O935" s="94">
        <v>5.4208422188076382</v>
      </c>
      <c r="P935" s="94">
        <v>6.0903661006983016</v>
      </c>
      <c r="Q935" s="94">
        <v>6.7699149123773203</v>
      </c>
      <c r="R935" s="94">
        <v>7.4394496417005227</v>
      </c>
      <c r="S935" s="94">
        <v>8.1189413302142643</v>
      </c>
      <c r="U935" s="28">
        <v>0.92800000000000005</v>
      </c>
      <c r="V935" s="94">
        <v>0.58089713250221431</v>
      </c>
      <c r="W935" s="94">
        <v>0.696639564702217</v>
      </c>
      <c r="X935" s="94">
        <v>0.81130664159288624</v>
      </c>
      <c r="Y935" s="94">
        <v>0.9270145840244185</v>
      </c>
      <c r="Z935" s="94">
        <v>1.0416812939475151</v>
      </c>
      <c r="AA935" s="94">
        <v>1.1573717446303211</v>
      </c>
      <c r="AB935" s="94">
        <v>1.2720397971190309</v>
      </c>
      <c r="AC935" s="94">
        <v>1.3877198357420526</v>
      </c>
      <c r="AE935" s="28">
        <v>0.92800000000000005</v>
      </c>
      <c r="AF935" s="94">
        <f t="shared" si="238"/>
        <v>0.97678605836181009</v>
      </c>
      <c r="AG935" s="94">
        <f t="shared" si="224"/>
        <v>0.97683006109795323</v>
      </c>
      <c r="AH935" s="94">
        <f t="shared" si="225"/>
        <v>0.97682366870801807</v>
      </c>
      <c r="AI935" s="94">
        <f t="shared" si="226"/>
        <v>0.97685209204702772</v>
      </c>
      <c r="AJ935" s="94">
        <f t="shared" si="227"/>
        <v>0.97684474700762181</v>
      </c>
      <c r="AK935" s="94">
        <f t="shared" si="228"/>
        <v>0.97686542017151023</v>
      </c>
      <c r="AL935" s="94">
        <f t="shared" si="229"/>
        <v>0.97685822934081279</v>
      </c>
      <c r="AM935" s="94">
        <f t="shared" si="230"/>
        <v>0.97687435166396719</v>
      </c>
      <c r="AO935" s="28">
        <v>0.92800000000000005</v>
      </c>
      <c r="AP935" s="94">
        <f t="shared" si="239"/>
        <v>0.27932859598858911</v>
      </c>
      <c r="AQ935" s="94">
        <f t="shared" si="231"/>
        <v>0.33386727669923183</v>
      </c>
      <c r="AR935" s="94">
        <f t="shared" si="232"/>
        <v>0.38901211957526638</v>
      </c>
      <c r="AS935" s="94">
        <f t="shared" si="233"/>
        <v>0.44352276795277767</v>
      </c>
      <c r="AT935" s="94">
        <f t="shared" si="234"/>
        <v>0.49866683047944932</v>
      </c>
      <c r="AU935" s="94">
        <f t="shared" si="235"/>
        <v>0.55316335915922743</v>
      </c>
      <c r="AV935" s="94">
        <f t="shared" si="236"/>
        <v>0.60830823142441559</v>
      </c>
      <c r="AW935" s="94">
        <f t="shared" si="237"/>
        <v>0.66279639607475505</v>
      </c>
      <c r="AY935" s="28">
        <v>0.92800000000000005</v>
      </c>
      <c r="AZ935" s="34">
        <f>(((L935-VLOOKUP(AZ$6,Data!$N$4:$Y$11,Data!$W$1,FALSE)/1000)*VLOOKUP(AZ$6,Data!$N$4:$Y$11,Data!$P$1,FALSE)^1.5+VLOOKUP(AZ$6,Data!$N$4:$Y$11,Data!$W$1,FALSE)/1000*(Mannings_n_bot)^1.5)/L935)^0.67</f>
        <v>4.535253494736656E-2</v>
      </c>
      <c r="BA935" s="34">
        <f>(((M935-VLOOKUP(BA$6,Data!$N$4:$Y$11,Data!$W$1,FALSE)/1000)*VLOOKUP(BA$6,Data!$N$4:$Y$11,Data!$P$1,FALSE)^1.5+VLOOKUP(BA$6,Data!$N$4:$Y$11,Data!$W$1,FALSE)/1000*(Mannings_n_bot)^1.5)/M935)^0.67</f>
        <v>4.5162785922303821E-2</v>
      </c>
      <c r="BB935" s="34">
        <f>(((N935-VLOOKUP(BB$6,Data!$N$4:$Y$11,Data!$W$1,FALSE)/1000)*VLOOKUP(BB$6,Data!$N$4:$Y$11,Data!$P$1,FALSE)^1.5+VLOOKUP(BB$6,Data!$N$4:$Y$11,Data!$W$1,FALSE)/1000*(Mannings_n_bot)^1.5)/N935)^0.67</f>
        <v>4.4932834865552093E-2</v>
      </c>
      <c r="BC935" s="34">
        <f>(((O935-VLOOKUP(BC$6,Data!$N$4:$Y$11,Data!$W$1,FALSE)/1000)*VLOOKUP(BC$6,Data!$N$4:$Y$11,Data!$P$1,FALSE)^1.5+VLOOKUP(BC$6,Data!$N$4:$Y$11,Data!$W$1,FALSE)/1000*(Mannings_n_bot)^1.5)/O935)^0.67</f>
        <v>4.4657010273398245E-2</v>
      </c>
      <c r="BD935" s="34">
        <f>(((P935-VLOOKUP(BD$6,Data!$N$4:$Y$11,Data!$W$1,FALSE)/1000)*VLOOKUP(BD$6,Data!$N$4:$Y$11,Data!$P$1,FALSE)^1.5+VLOOKUP(BD$6,Data!$N$4:$Y$11,Data!$W$1,FALSE)/1000*(Mannings_n_bot)^1.5)/P935)^0.67</f>
        <v>4.4358875695283642E-2</v>
      </c>
      <c r="BE935" s="34">
        <f>(((Q935-VLOOKUP(BE$6,Data!$N$4:$Y$11,Data!$W$1,FALSE)/1000)*VLOOKUP(BE$6,Data!$N$4:$Y$11,Data!$P$1,FALSE)^1.5+VLOOKUP(BE$6,Data!$N$4:$Y$11,Data!$W$1,FALSE)/1000*(Mannings_n_bot)^1.5)/Q935)^0.67</f>
        <v>4.4081283524647914E-2</v>
      </c>
      <c r="BF935" s="34">
        <f>(((R935-VLOOKUP(BF$6,Data!$N$4:$Y$11,Data!$W$1,FALSE)/1000)*VLOOKUP(BF$6,Data!$N$4:$Y$11,Data!$P$1,FALSE)^1.5+VLOOKUP(BF$6,Data!$N$4:$Y$11,Data!$W$1,FALSE)/1000*(Mannings_n_bot)^1.5)/R935)^0.67</f>
        <v>4.3903021798659174E-2</v>
      </c>
      <c r="BG935" s="34">
        <f>(((S935-VLOOKUP(BG$6,Data!$N$4:$Y$11,Data!$W$1,FALSE)/1000)*VLOOKUP(BG$6,Data!$N$4:$Y$11,Data!$P$1,FALSE)^1.5+VLOOKUP(BG$6,Data!$N$4:$Y$11,Data!$W$1,FALSE)/1000*(Mannings_n_bot)^1.5)/S935)^0.67</f>
        <v>4.374386160839195E-2</v>
      </c>
    </row>
    <row r="936" spans="1:59" x14ac:dyDescent="0.25">
      <c r="A936" s="28">
        <v>0.92900000000000005</v>
      </c>
      <c r="B936" s="94">
        <v>0.94790411018504783</v>
      </c>
      <c r="C936" s="94">
        <v>1.3600645758101881</v>
      </c>
      <c r="D936" s="94">
        <v>1.845285120821732</v>
      </c>
      <c r="E936" s="94">
        <v>2.4054408079474667</v>
      </c>
      <c r="F936" s="94">
        <v>3.0385468454684128</v>
      </c>
      <c r="G936" s="94">
        <v>3.7466962318577437</v>
      </c>
      <c r="H936" s="94">
        <v>4.5276873999949379</v>
      </c>
      <c r="I936" s="94">
        <v>5.3838298796450506</v>
      </c>
      <c r="K936" s="28">
        <v>0.92900000000000005</v>
      </c>
      <c r="L936" s="94">
        <v>3.3960555423502008</v>
      </c>
      <c r="M936" s="94">
        <v>4.0767224819882086</v>
      </c>
      <c r="N936" s="94">
        <v>4.747072515821654</v>
      </c>
      <c r="O936" s="94">
        <v>5.4275530517998103</v>
      </c>
      <c r="P936" s="94">
        <v>6.0979074311728638</v>
      </c>
      <c r="Q936" s="94">
        <v>6.7782925293193133</v>
      </c>
      <c r="R936" s="94">
        <v>7.4486577649274839</v>
      </c>
      <c r="S936" s="94">
        <v>8.1289856623639416</v>
      </c>
      <c r="U936" s="28">
        <v>0.92900000000000005</v>
      </c>
      <c r="V936" s="94">
        <v>0.5770070350236236</v>
      </c>
      <c r="W936" s="94">
        <v>0.69197277757450126</v>
      </c>
      <c r="X936" s="94">
        <v>0.80587197076700157</v>
      </c>
      <c r="Y936" s="94">
        <v>0.92080344640384137</v>
      </c>
      <c r="Z936" s="94">
        <v>1.0347022728432236</v>
      </c>
      <c r="AA936" s="94">
        <v>1.1496163700756217</v>
      </c>
      <c r="AB936" s="94">
        <v>1.2635165291751149</v>
      </c>
      <c r="AC936" s="94">
        <v>1.378420281955379</v>
      </c>
      <c r="AE936" s="28">
        <v>0.92900000000000005</v>
      </c>
      <c r="AF936" s="94">
        <f t="shared" si="238"/>
        <v>0.97726431238396361</v>
      </c>
      <c r="AG936" s="94">
        <f t="shared" si="224"/>
        <v>0.97730743916993223</v>
      </c>
      <c r="AH936" s="94">
        <f t="shared" si="225"/>
        <v>0.97730117402650085</v>
      </c>
      <c r="AI936" s="94">
        <f t="shared" si="226"/>
        <v>0.9773290315854436</v>
      </c>
      <c r="AJ936" s="94">
        <f t="shared" si="227"/>
        <v>0.97732183274929763</v>
      </c>
      <c r="AK936" s="94">
        <f t="shared" si="228"/>
        <v>0.97734209441892617</v>
      </c>
      <c r="AL936" s="94">
        <f t="shared" si="229"/>
        <v>0.97733504671791971</v>
      </c>
      <c r="AM936" s="94">
        <f t="shared" si="230"/>
        <v>0.97735084813775841</v>
      </c>
      <c r="AO936" s="28">
        <v>0.92900000000000005</v>
      </c>
      <c r="AP936" s="94">
        <f t="shared" si="239"/>
        <v>0.27911914230032348</v>
      </c>
      <c r="AQ936" s="94">
        <f t="shared" si="231"/>
        <v>0.333617159818759</v>
      </c>
      <c r="AR936" s="94">
        <f t="shared" si="232"/>
        <v>0.38872065144813533</v>
      </c>
      <c r="AS936" s="94">
        <f t="shared" si="233"/>
        <v>0.44319065792453333</v>
      </c>
      <c r="AT936" s="94">
        <f t="shared" si="234"/>
        <v>0.49829337026914861</v>
      </c>
      <c r="AU936" s="94">
        <f t="shared" si="235"/>
        <v>0.55274926770296717</v>
      </c>
      <c r="AV936" s="94">
        <f t="shared" si="236"/>
        <v>0.60785278943998</v>
      </c>
      <c r="AW936" s="94">
        <f t="shared" si="237"/>
        <v>0.66230032912610792</v>
      </c>
      <c r="AY936" s="28">
        <v>0.92900000000000005</v>
      </c>
      <c r="AZ936" s="34">
        <f>(((L936-VLOOKUP(AZ$6,Data!$N$4:$Y$11,Data!$W$1,FALSE)/1000)*VLOOKUP(AZ$6,Data!$N$4:$Y$11,Data!$P$1,FALSE)^1.5+VLOOKUP(AZ$6,Data!$N$4:$Y$11,Data!$W$1,FALSE)/1000*(Mannings_n_bot)^1.5)/L936)^0.67</f>
        <v>4.5337687916865946E-2</v>
      </c>
      <c r="BA936" s="34">
        <f>(((M936-VLOOKUP(BA$6,Data!$N$4:$Y$11,Data!$W$1,FALSE)/1000)*VLOOKUP(BA$6,Data!$N$4:$Y$11,Data!$P$1,FALSE)^1.5+VLOOKUP(BA$6,Data!$N$4:$Y$11,Data!$W$1,FALSE)/1000*(Mannings_n_bot)^1.5)/M936)^0.67</f>
        <v>4.5147645454863501E-2</v>
      </c>
      <c r="BB936" s="34">
        <f>(((N936-VLOOKUP(BB$6,Data!$N$4:$Y$11,Data!$W$1,FALSE)/1000)*VLOOKUP(BB$6,Data!$N$4:$Y$11,Data!$P$1,FALSE)^1.5+VLOOKUP(BB$6,Data!$N$4:$Y$11,Data!$W$1,FALSE)/1000*(Mannings_n_bot)^1.5)/N936)^0.67</f>
        <v>4.4917434801998835E-2</v>
      </c>
      <c r="BC936" s="34">
        <f>(((O936-VLOOKUP(BC$6,Data!$N$4:$Y$11,Data!$W$1,FALSE)/1000)*VLOOKUP(BC$6,Data!$N$4:$Y$11,Data!$P$1,FALSE)^1.5+VLOOKUP(BC$6,Data!$N$4:$Y$11,Data!$W$1,FALSE)/1000*(Mannings_n_bot)^1.5)/O936)^0.67</f>
        <v>4.4641236588690666E-2</v>
      </c>
      <c r="BD936" s="34">
        <f>(((P936-VLOOKUP(BD$6,Data!$N$4:$Y$11,Data!$W$1,FALSE)/1000)*VLOOKUP(BD$6,Data!$N$4:$Y$11,Data!$P$1,FALSE)^1.5+VLOOKUP(BD$6,Data!$N$4:$Y$11,Data!$W$1,FALSE)/1000*(Mannings_n_bot)^1.5)/P936)^0.67</f>
        <v>4.4342760865313781E-2</v>
      </c>
      <c r="BE936" s="34">
        <f>(((Q936-VLOOKUP(BE$6,Data!$N$4:$Y$11,Data!$W$1,FALSE)/1000)*VLOOKUP(BE$6,Data!$N$4:$Y$11,Data!$P$1,FALSE)^1.5+VLOOKUP(BE$6,Data!$N$4:$Y$11,Data!$W$1,FALSE)/1000*(Mannings_n_bot)^1.5)/Q936)^0.67</f>
        <v>4.4064801171945736E-2</v>
      </c>
      <c r="BF936" s="34">
        <f>(((R936-VLOOKUP(BF$6,Data!$N$4:$Y$11,Data!$W$1,FALSE)/1000)*VLOOKUP(BF$6,Data!$N$4:$Y$11,Data!$P$1,FALSE)^1.5+VLOOKUP(BF$6,Data!$N$4:$Y$11,Data!$W$1,FALSE)/1000*(Mannings_n_bot)^1.5)/R936)^0.67</f>
        <v>4.3886338878062051E-2</v>
      </c>
      <c r="BG936" s="34">
        <f>(((S936-VLOOKUP(BG$6,Data!$N$4:$Y$11,Data!$W$1,FALSE)/1000)*VLOOKUP(BG$6,Data!$N$4:$Y$11,Data!$P$1,FALSE)^1.5+VLOOKUP(BG$6,Data!$N$4:$Y$11,Data!$W$1,FALSE)/1000*(Mannings_n_bot)^1.5)/S936)^0.67</f>
        <v>4.3726958249825934E-2</v>
      </c>
    </row>
    <row r="937" spans="1:59" x14ac:dyDescent="0.25">
      <c r="A937" s="28">
        <v>0.93</v>
      </c>
      <c r="B937" s="94">
        <v>0.94836486663795205</v>
      </c>
      <c r="C937" s="94">
        <v>1.3607244334015254</v>
      </c>
      <c r="D937" s="94">
        <v>1.8461806357813475</v>
      </c>
      <c r="E937" s="94">
        <v>2.4066067477403181</v>
      </c>
      <c r="F937" s="94">
        <v>3.0400201206195909</v>
      </c>
      <c r="G937" s="94">
        <v>3.748511255080909</v>
      </c>
      <c r="H937" s="94">
        <v>4.5298814363466606</v>
      </c>
      <c r="I937" s="94">
        <v>5.3864369871374143</v>
      </c>
      <c r="K937" s="28">
        <v>0.93</v>
      </c>
      <c r="L937" s="94">
        <v>3.4002913552715168</v>
      </c>
      <c r="M937" s="94">
        <v>4.0818006639949731</v>
      </c>
      <c r="N937" s="94">
        <v>4.7529868406803857</v>
      </c>
      <c r="O937" s="94">
        <v>5.4343094860792478</v>
      </c>
      <c r="P937" s="94">
        <v>6.1055000033714322</v>
      </c>
      <c r="Q937" s="94">
        <v>6.7867270795716106</v>
      </c>
      <c r="R937" s="94">
        <v>7.4579284619685762</v>
      </c>
      <c r="S937" s="94">
        <v>8.1390982594015533</v>
      </c>
      <c r="U937" s="28">
        <v>0.93</v>
      </c>
      <c r="V937" s="94">
        <v>0.57308605148704772</v>
      </c>
      <c r="W937" s="94">
        <v>0.68726897384288022</v>
      </c>
      <c r="X937" s="94">
        <v>0.80039418641920113</v>
      </c>
      <c r="Y937" s="94">
        <v>0.9145430666640999</v>
      </c>
      <c r="Z937" s="94">
        <v>1.0276679127548907</v>
      </c>
      <c r="AA937" s="94">
        <v>1.1417995289231064</v>
      </c>
      <c r="AB937" s="94">
        <v>1.2549256977111276</v>
      </c>
      <c r="AC937" s="94">
        <v>1.3690470376182073</v>
      </c>
      <c r="AE937" s="28">
        <v>0.93</v>
      </c>
      <c r="AF937" s="94">
        <f t="shared" si="238"/>
        <v>0.97773934021988673</v>
      </c>
      <c r="AG937" s="94">
        <f t="shared" si="224"/>
        <v>0.9777815958712216</v>
      </c>
      <c r="AH937" s="94">
        <f t="shared" si="225"/>
        <v>0.97777545727493498</v>
      </c>
      <c r="AI937" s="94">
        <f t="shared" si="226"/>
        <v>0.97780275216292345</v>
      </c>
      <c r="AJ937" s="94">
        <f t="shared" si="227"/>
        <v>0.97779569872672722</v>
      </c>
      <c r="AK937" s="94">
        <f t="shared" si="228"/>
        <v>0.97781555116283403</v>
      </c>
      <c r="AL937" s="94">
        <f t="shared" si="229"/>
        <v>0.97780864580524063</v>
      </c>
      <c r="AM937" s="94">
        <f t="shared" si="230"/>
        <v>0.97782412808452668</v>
      </c>
      <c r="AO937" s="28">
        <v>0.93</v>
      </c>
      <c r="AP937" s="94">
        <f t="shared" si="239"/>
        <v>0.27890694283232215</v>
      </c>
      <c r="AQ937" s="94">
        <f t="shared" si="231"/>
        <v>0.33336376403784163</v>
      </c>
      <c r="AR937" s="94">
        <f t="shared" si="232"/>
        <v>0.38842536233848873</v>
      </c>
      <c r="AS937" s="94">
        <f t="shared" si="233"/>
        <v>0.44285419406185489</v>
      </c>
      <c r="AT937" s="94">
        <f t="shared" si="234"/>
        <v>0.49791501415787476</v>
      </c>
      <c r="AU937" s="94">
        <f t="shared" si="235"/>
        <v>0.55232974762814846</v>
      </c>
      <c r="AV937" s="94">
        <f t="shared" si="236"/>
        <v>0.60739137676723765</v>
      </c>
      <c r="AW937" s="94">
        <f t="shared" si="237"/>
        <v>0.66179775885067949</v>
      </c>
      <c r="AY937" s="28">
        <v>0.93</v>
      </c>
      <c r="AZ937" s="34">
        <f>(((L937-VLOOKUP(AZ$6,Data!$N$4:$Y$11,Data!$W$1,FALSE)/1000)*VLOOKUP(AZ$6,Data!$N$4:$Y$11,Data!$P$1,FALSE)^1.5+VLOOKUP(AZ$6,Data!$N$4:$Y$11,Data!$W$1,FALSE)/1000*(Mannings_n_bot)^1.5)/L937)^0.67</f>
        <v>4.5322774755542188E-2</v>
      </c>
      <c r="BA937" s="34">
        <f>(((M937-VLOOKUP(BA$6,Data!$N$4:$Y$11,Data!$W$1,FALSE)/1000)*VLOOKUP(BA$6,Data!$N$4:$Y$11,Data!$P$1,FALSE)^1.5+VLOOKUP(BA$6,Data!$N$4:$Y$11,Data!$W$1,FALSE)/1000*(Mannings_n_bot)^1.5)/M937)^0.67</f>
        <v>4.5132437406177853E-2</v>
      </c>
      <c r="BB937" s="34">
        <f>(((N937-VLOOKUP(BB$6,Data!$N$4:$Y$11,Data!$W$1,FALSE)/1000)*VLOOKUP(BB$6,Data!$N$4:$Y$11,Data!$P$1,FALSE)^1.5+VLOOKUP(BB$6,Data!$N$4:$Y$11,Data!$W$1,FALSE)/1000*(Mannings_n_bot)^1.5)/N937)^0.67</f>
        <v>4.4901965953675092E-2</v>
      </c>
      <c r="BC937" s="34">
        <f>(((O937-VLOOKUP(BC$6,Data!$N$4:$Y$11,Data!$W$1,FALSE)/1000)*VLOOKUP(BC$6,Data!$N$4:$Y$11,Data!$P$1,FALSE)^1.5+VLOOKUP(BC$6,Data!$N$4:$Y$11,Data!$W$1,FALSE)/1000*(Mannings_n_bot)^1.5)/O937)^0.67</f>
        <v>4.4625392311501401E-2</v>
      </c>
      <c r="BD937" s="34">
        <f>(((P937-VLOOKUP(BD$6,Data!$N$4:$Y$11,Data!$W$1,FALSE)/1000)*VLOOKUP(BD$6,Data!$N$4:$Y$11,Data!$P$1,FALSE)^1.5+VLOOKUP(BD$6,Data!$N$4:$Y$11,Data!$W$1,FALSE)/1000*(Mannings_n_bot)^1.5)/P937)^0.67</f>
        <v>4.4326573850665262E-2</v>
      </c>
      <c r="BE937" s="34">
        <f>(((Q937-VLOOKUP(BE$6,Data!$N$4:$Y$11,Data!$W$1,FALSE)/1000)*VLOOKUP(BE$6,Data!$N$4:$Y$11,Data!$P$1,FALSE)^1.5+VLOOKUP(BE$6,Data!$N$4:$Y$11,Data!$W$1,FALSE)/1000*(Mannings_n_bot)^1.5)/Q937)^0.67</f>
        <v>4.4048244858088739E-2</v>
      </c>
      <c r="BF937" s="34">
        <f>(((R937-VLOOKUP(BF$6,Data!$N$4:$Y$11,Data!$W$1,FALSE)/1000)*VLOOKUP(BF$6,Data!$N$4:$Y$11,Data!$P$1,FALSE)^1.5+VLOOKUP(BF$6,Data!$N$4:$Y$11,Data!$W$1,FALSE)/1000*(Mannings_n_bot)^1.5)/R937)^0.67</f>
        <v>4.3869581061159298E-2</v>
      </c>
      <c r="BG937" s="34">
        <f>(((S937-VLOOKUP(BG$6,Data!$N$4:$Y$11,Data!$W$1,FALSE)/1000)*VLOOKUP(BG$6,Data!$N$4:$Y$11,Data!$P$1,FALSE)^1.5+VLOOKUP(BG$6,Data!$N$4:$Y$11,Data!$W$1,FALSE)/1000*(Mannings_n_bot)^1.5)/S937)^0.67</f>
        <v>4.3709978916789904E-2</v>
      </c>
    </row>
    <row r="938" spans="1:59" x14ac:dyDescent="0.25">
      <c r="A938" s="28">
        <v>0.93100000000000005</v>
      </c>
      <c r="B938" s="94">
        <v>0.94882246882816257</v>
      </c>
      <c r="C938" s="94">
        <v>1.3613797722070409</v>
      </c>
      <c r="D938" s="94">
        <v>1.8470700184429525</v>
      </c>
      <c r="E938" s="94">
        <v>2.4077647016925652</v>
      </c>
      <c r="F938" s="94">
        <v>3.0414833054720418</v>
      </c>
      <c r="G938" s="94">
        <v>3.7503138454467444</v>
      </c>
      <c r="H938" s="94">
        <v>4.532060444438442</v>
      </c>
      <c r="I938" s="94">
        <v>5.3890262347965381</v>
      </c>
      <c r="K938" s="28">
        <v>0.93100000000000005</v>
      </c>
      <c r="L938" s="94">
        <v>3.4045563662502989</v>
      </c>
      <c r="M938" s="94">
        <v>4.086913862406802</v>
      </c>
      <c r="N938" s="94">
        <v>4.7589419455363409</v>
      </c>
      <c r="O938" s="94">
        <v>5.4411125169692856</v>
      </c>
      <c r="P938" s="94">
        <v>6.1131449357560053</v>
      </c>
      <c r="Q938" s="94">
        <v>6.7952198057435451</v>
      </c>
      <c r="R938" s="94">
        <v>7.4672630985731674</v>
      </c>
      <c r="S938" s="94">
        <v>8.149280611212534</v>
      </c>
      <c r="U938" s="28">
        <v>0.93100000000000005</v>
      </c>
      <c r="V938" s="94">
        <v>0.56913354353444756</v>
      </c>
      <c r="W938" s="94">
        <v>0.68252738818095748</v>
      </c>
      <c r="X938" s="94">
        <v>0.79487239721229463</v>
      </c>
      <c r="Y938" s="94">
        <v>0.90823242653878566</v>
      </c>
      <c r="Z938" s="94">
        <v>1.0205770694060055</v>
      </c>
      <c r="AA938" s="94">
        <v>1.133919949986848</v>
      </c>
      <c r="AB938" s="94">
        <v>1.2462659055296841</v>
      </c>
      <c r="AC938" s="94">
        <v>1.3595985786354936</v>
      </c>
      <c r="AE938" s="28">
        <v>0.93100000000000005</v>
      </c>
      <c r="AF938" s="94">
        <f t="shared" si="238"/>
        <v>0.97821111609358158</v>
      </c>
      <c r="AG938" s="94">
        <f t="shared" si="224"/>
        <v>0.97825250548918985</v>
      </c>
      <c r="AH938" s="94">
        <f t="shared" si="225"/>
        <v>0.97824649273148179</v>
      </c>
      <c r="AI938" s="94">
        <f t="shared" si="226"/>
        <v>0.97827322809857353</v>
      </c>
      <c r="AJ938" s="94">
        <f t="shared" si="227"/>
        <v>0.9782663192484351</v>
      </c>
      <c r="AK938" s="94">
        <f t="shared" si="228"/>
        <v>0.97828576474154505</v>
      </c>
      <c r="AL938" s="94">
        <f t="shared" si="229"/>
        <v>0.97827900093072528</v>
      </c>
      <c r="AM938" s="94">
        <f t="shared" si="230"/>
        <v>0.97829416585545459</v>
      </c>
      <c r="AO938" s="28">
        <v>0.93100000000000005</v>
      </c>
      <c r="AP938" s="94">
        <f t="shared" si="239"/>
        <v>0.27869195476800818</v>
      </c>
      <c r="AQ938" s="94">
        <f t="shared" si="231"/>
        <v>0.33310703822989757</v>
      </c>
      <c r="AR938" s="94">
        <f t="shared" si="232"/>
        <v>0.38812619266671566</v>
      </c>
      <c r="AS938" s="94">
        <f t="shared" si="233"/>
        <v>0.44251330847936532</v>
      </c>
      <c r="AT938" s="94">
        <f t="shared" si="234"/>
        <v>0.49753168580746321</v>
      </c>
      <c r="AU938" s="94">
        <f t="shared" si="235"/>
        <v>0.55190471429295851</v>
      </c>
      <c r="AV938" s="94">
        <f t="shared" si="236"/>
        <v>0.60692390031153731</v>
      </c>
      <c r="AW938" s="94">
        <f t="shared" si="237"/>
        <v>0.66128858385141598</v>
      </c>
      <c r="AY938" s="28">
        <v>0.93100000000000005</v>
      </c>
      <c r="AZ938" s="34">
        <f>(((L938-VLOOKUP(AZ$6,Data!$N$4:$Y$11,Data!$W$1,FALSE)/1000)*VLOOKUP(AZ$6,Data!$N$4:$Y$11,Data!$P$1,FALSE)^1.5+VLOOKUP(AZ$6,Data!$N$4:$Y$11,Data!$W$1,FALSE)/1000*(Mannings_n_bot)^1.5)/L938)^0.67</f>
        <v>4.5307793855767296E-2</v>
      </c>
      <c r="BA938" s="34">
        <f>(((M938-VLOOKUP(BA$6,Data!$N$4:$Y$11,Data!$W$1,FALSE)/1000)*VLOOKUP(BA$6,Data!$N$4:$Y$11,Data!$P$1,FALSE)^1.5+VLOOKUP(BA$6,Data!$N$4:$Y$11,Data!$W$1,FALSE)/1000*(Mannings_n_bot)^1.5)/M938)^0.67</f>
        <v>4.5117160135122458E-2</v>
      </c>
      <c r="BB938" s="34">
        <f>(((N938-VLOOKUP(BB$6,Data!$N$4:$Y$11,Data!$W$1,FALSE)/1000)*VLOOKUP(BB$6,Data!$N$4:$Y$11,Data!$P$1,FALSE)^1.5+VLOOKUP(BB$6,Data!$N$4:$Y$11,Data!$W$1,FALSE)/1000*(Mannings_n_bot)^1.5)/N938)^0.67</f>
        <v>4.4886426650616852E-2</v>
      </c>
      <c r="BC938" s="34">
        <f>(((O938-VLOOKUP(BC$6,Data!$N$4:$Y$11,Data!$W$1,FALSE)/1000)*VLOOKUP(BC$6,Data!$N$4:$Y$11,Data!$P$1,FALSE)^1.5+VLOOKUP(BC$6,Data!$N$4:$Y$11,Data!$W$1,FALSE)/1000*(Mannings_n_bot)^1.5)/O938)^0.67</f>
        <v>4.4609475729570996E-2</v>
      </c>
      <c r="BD938" s="34">
        <f>(((P938-VLOOKUP(BD$6,Data!$N$4:$Y$11,Data!$W$1,FALSE)/1000)*VLOOKUP(BD$6,Data!$N$4:$Y$11,Data!$P$1,FALSE)^1.5+VLOOKUP(BD$6,Data!$N$4:$Y$11,Data!$W$1,FALSE)/1000*(Mannings_n_bot)^1.5)/P938)^0.67</f>
        <v>4.4310312901028832E-2</v>
      </c>
      <c r="BE938" s="34">
        <f>(((Q938-VLOOKUP(BE$6,Data!$N$4:$Y$11,Data!$W$1,FALSE)/1000)*VLOOKUP(BE$6,Data!$N$4:$Y$11,Data!$P$1,FALSE)^1.5+VLOOKUP(BE$6,Data!$N$4:$Y$11,Data!$W$1,FALSE)/1000*(Mannings_n_bot)^1.5)/Q938)^0.67</f>
        <v>4.4031612791129333E-2</v>
      </c>
      <c r="BF938" s="34">
        <f>(((R938-VLOOKUP(BF$6,Data!$N$4:$Y$11,Data!$W$1,FALSE)/1000)*VLOOKUP(BF$6,Data!$N$4:$Y$11,Data!$P$1,FALSE)^1.5+VLOOKUP(BF$6,Data!$N$4:$Y$11,Data!$W$1,FALSE)/1000*(Mannings_n_bot)^1.5)/R938)^0.67</f>
        <v>4.385274653361744E-2</v>
      </c>
      <c r="BG938" s="34">
        <f>(((S938-VLOOKUP(BG$6,Data!$N$4:$Y$11,Data!$W$1,FALSE)/1000)*VLOOKUP(BG$6,Data!$N$4:$Y$11,Data!$P$1,FALSE)^1.5+VLOOKUP(BG$6,Data!$N$4:$Y$11,Data!$W$1,FALSE)/1000*(Mannings_n_bot)^1.5)/S938)^0.67</f>
        <v>4.3692921769825234E-2</v>
      </c>
    </row>
    <row r="939" spans="1:59" x14ac:dyDescent="0.25">
      <c r="A939" s="28">
        <v>0.93200000000000005</v>
      </c>
      <c r="B939" s="94">
        <v>0.94927689123343051</v>
      </c>
      <c r="C939" s="94">
        <v>1.3620305556984795</v>
      </c>
      <c r="D939" s="94">
        <v>1.8479532192283517</v>
      </c>
      <c r="E939" s="94">
        <v>2.4089146052804606</v>
      </c>
      <c r="F939" s="94">
        <v>3.0429363184854346</v>
      </c>
      <c r="G939" s="94">
        <v>3.7521039025298402</v>
      </c>
      <c r="H939" s="94">
        <v>4.5342243028616593</v>
      </c>
      <c r="I939" s="94">
        <v>5.3915974783891985</v>
      </c>
      <c r="K939" s="28">
        <v>0.93200000000000005</v>
      </c>
      <c r="L939" s="94">
        <v>3.408851221832049</v>
      </c>
      <c r="M939" s="94">
        <v>4.0920628524985823</v>
      </c>
      <c r="N939" s="94">
        <v>4.7649387332907063</v>
      </c>
      <c r="O939" s="94">
        <v>5.4479631760616831</v>
      </c>
      <c r="P939" s="94">
        <v>6.1208433875440855</v>
      </c>
      <c r="Q939" s="94">
        <v>6.8037719957235163</v>
      </c>
      <c r="R939" s="94">
        <v>7.4766630902568503</v>
      </c>
      <c r="S939" s="94">
        <v>8.1595342619716522</v>
      </c>
      <c r="U939" s="28">
        <v>0.93200000000000005</v>
      </c>
      <c r="V939" s="94">
        <v>0.56514884974486346</v>
      </c>
      <c r="W939" s="94">
        <v>0.67774722761099904</v>
      </c>
      <c r="X939" s="94">
        <v>0.78930567960517406</v>
      </c>
      <c r="Y939" s="94">
        <v>0.90187047097055173</v>
      </c>
      <c r="Z939" s="94">
        <v>1.0134285571765818</v>
      </c>
      <c r="AA939" s="94">
        <v>1.1259763161511391</v>
      </c>
      <c r="AB939" s="94">
        <v>1.2375357049510183</v>
      </c>
      <c r="AC939" s="94">
        <v>1.3500733258439581</v>
      </c>
      <c r="AE939" s="28">
        <v>0.93200000000000005</v>
      </c>
      <c r="AF939" s="94">
        <f t="shared" si="238"/>
        <v>0.97867961369227785</v>
      </c>
      <c r="AG939" s="94">
        <f t="shared" si="224"/>
        <v>0.97872014177557221</v>
      </c>
      <c r="AH939" s="94">
        <f t="shared" si="225"/>
        <v>0.97871425413850344</v>
      </c>
      <c r="AI939" s="94">
        <f t="shared" si="226"/>
        <v>0.97874043317643766</v>
      </c>
      <c r="AJ939" s="94">
        <f t="shared" si="227"/>
        <v>0.97873366808769213</v>
      </c>
      <c r="AK939" s="94">
        <f t="shared" si="228"/>
        <v>0.97875270895865196</v>
      </c>
      <c r="AL939" s="94">
        <f t="shared" si="229"/>
        <v>0.97874608588741829</v>
      </c>
      <c r="AM939" s="94">
        <f t="shared" si="230"/>
        <v>0.9787609352672364</v>
      </c>
      <c r="AO939" s="28">
        <v>0.93200000000000005</v>
      </c>
      <c r="AP939" s="94">
        <f t="shared" si="239"/>
        <v>0.27847413379433211</v>
      </c>
      <c r="AQ939" s="94">
        <f t="shared" si="231"/>
        <v>0.33284692948126005</v>
      </c>
      <c r="AR939" s="94">
        <f t="shared" si="232"/>
        <v>0.38782308077068178</v>
      </c>
      <c r="AS939" s="94">
        <f t="shared" si="233"/>
        <v>0.44216793091869944</v>
      </c>
      <c r="AT939" s="94">
        <f t="shared" si="234"/>
        <v>0.49714330621133179</v>
      </c>
      <c r="AU939" s="94">
        <f t="shared" si="235"/>
        <v>0.55147408009677723</v>
      </c>
      <c r="AV939" s="94">
        <f t="shared" si="236"/>
        <v>0.60645026372398603</v>
      </c>
      <c r="AW939" s="94">
        <f t="shared" si="237"/>
        <v>0.66077269918667936</v>
      </c>
      <c r="AY939" s="28">
        <v>0.93200000000000005</v>
      </c>
      <c r="AZ939" s="34">
        <f>(((L939-VLOOKUP(AZ$6,Data!$N$4:$Y$11,Data!$W$1,FALSE)/1000)*VLOOKUP(AZ$6,Data!$N$4:$Y$11,Data!$P$1,FALSE)^1.5+VLOOKUP(AZ$6,Data!$N$4:$Y$11,Data!$W$1,FALSE)/1000*(Mannings_n_bot)^1.5)/L939)^0.67</f>
        <v>4.5292743551304339E-2</v>
      </c>
      <c r="BA939" s="34">
        <f>(((M939-VLOOKUP(BA$6,Data!$N$4:$Y$11,Data!$W$1,FALSE)/1000)*VLOOKUP(BA$6,Data!$N$4:$Y$11,Data!$P$1,FALSE)^1.5+VLOOKUP(BA$6,Data!$N$4:$Y$11,Data!$W$1,FALSE)/1000*(Mannings_n_bot)^1.5)/M939)^0.67</f>
        <v>4.510181194073952E-2</v>
      </c>
      <c r="BB939" s="34">
        <f>(((N939-VLOOKUP(BB$6,Data!$N$4:$Y$11,Data!$W$1,FALSE)/1000)*VLOOKUP(BB$6,Data!$N$4:$Y$11,Data!$P$1,FALSE)^1.5+VLOOKUP(BB$6,Data!$N$4:$Y$11,Data!$W$1,FALSE)/1000*(Mannings_n_bot)^1.5)/N939)^0.67</f>
        <v>4.4870815161975219E-2</v>
      </c>
      <c r="BC939" s="34">
        <f>(((O939-VLOOKUP(BC$6,Data!$N$4:$Y$11,Data!$W$1,FALSE)/1000)*VLOOKUP(BC$6,Data!$N$4:$Y$11,Data!$P$1,FALSE)^1.5+VLOOKUP(BC$6,Data!$N$4:$Y$11,Data!$W$1,FALSE)/1000*(Mannings_n_bot)^1.5)/O939)^0.67</f>
        <v>4.4593485068210613E-2</v>
      </c>
      <c r="BD939" s="34">
        <f>(((P939-VLOOKUP(BD$6,Data!$N$4:$Y$11,Data!$W$1,FALSE)/1000)*VLOOKUP(BD$6,Data!$N$4:$Y$11,Data!$P$1,FALSE)^1.5+VLOOKUP(BD$6,Data!$N$4:$Y$11,Data!$W$1,FALSE)/1000*(Mannings_n_bot)^1.5)/P939)^0.67</f>
        <v>4.4293976202278811E-2</v>
      </c>
      <c r="BE939" s="34">
        <f>(((Q939-VLOOKUP(BE$6,Data!$N$4:$Y$11,Data!$W$1,FALSE)/1000)*VLOOKUP(BE$6,Data!$N$4:$Y$11,Data!$P$1,FALSE)^1.5+VLOOKUP(BE$6,Data!$N$4:$Y$11,Data!$W$1,FALSE)/1000*(Mannings_n_bot)^1.5)/Q939)^0.67</f>
        <v>4.4014903113783428E-2</v>
      </c>
      <c r="BF939" s="34">
        <f>(((R939-VLOOKUP(BF$6,Data!$N$4:$Y$11,Data!$W$1,FALSE)/1000)*VLOOKUP(BF$6,Data!$N$4:$Y$11,Data!$P$1,FALSE)^1.5+VLOOKUP(BF$6,Data!$N$4:$Y$11,Data!$W$1,FALSE)/1000*(Mannings_n_bot)^1.5)/R939)^0.67</f>
        <v>4.3835833414950433E-2</v>
      </c>
      <c r="BG939" s="34">
        <f>(((S939-VLOOKUP(BG$6,Data!$N$4:$Y$11,Data!$W$1,FALSE)/1000)*VLOOKUP(BG$6,Data!$N$4:$Y$11,Data!$P$1,FALSE)^1.5+VLOOKUP(BG$6,Data!$N$4:$Y$11,Data!$W$1,FALSE)/1000*(Mannings_n_bot)^1.5)/S939)^0.67</f>
        <v>4.3675784902403307E-2</v>
      </c>
    </row>
    <row r="940" spans="1:59" x14ac:dyDescent="0.25">
      <c r="A940" s="28">
        <v>0.93300000000000005</v>
      </c>
      <c r="B940" s="94">
        <v>0.94972810779191197</v>
      </c>
      <c r="C940" s="94">
        <v>1.3626767465750433</v>
      </c>
      <c r="D940" s="94">
        <v>1.8488301875108621</v>
      </c>
      <c r="E940" s="94">
        <v>2.4100563926154011</v>
      </c>
      <c r="F940" s="94">
        <v>3.0443790763947334</v>
      </c>
      <c r="G940" s="94">
        <v>3.7538813237802957</v>
      </c>
      <c r="H940" s="94">
        <v>4.5363728876394456</v>
      </c>
      <c r="I940" s="94">
        <v>5.3941505706307291</v>
      </c>
      <c r="K940" s="28">
        <v>0.93300000000000005</v>
      </c>
      <c r="L940" s="94">
        <v>3.4131765924693762</v>
      </c>
      <c r="M940" s="94">
        <v>4.0972484382119712</v>
      </c>
      <c r="N940" s="94">
        <v>4.7709781402306417</v>
      </c>
      <c r="O940" s="94">
        <v>5.4548625330923821</v>
      </c>
      <c r="P940" s="94">
        <v>6.1285965608165549</v>
      </c>
      <c r="Q940" s="94">
        <v>6.8123849850207918</v>
      </c>
      <c r="R940" s="94">
        <v>7.4861299048753134</v>
      </c>
      <c r="S940" s="94">
        <v>8.1698608129508656</v>
      </c>
      <c r="U940" s="28">
        <v>0.93300000000000005</v>
      </c>
      <c r="V940" s="94">
        <v>0.56113128444652671</v>
      </c>
      <c r="W940" s="94">
        <v>0.67292767007968124</v>
      </c>
      <c r="X940" s="94">
        <v>0.78369307619408701</v>
      </c>
      <c r="Y940" s="94">
        <v>0.89545610621611171</v>
      </c>
      <c r="Z940" s="94">
        <v>1.0062211469736473</v>
      </c>
      <c r="AA940" s="94">
        <v>1.1179672620047392</v>
      </c>
      <c r="AB940" s="94">
        <v>1.2287335952127469</v>
      </c>
      <c r="AC940" s="94">
        <v>1.3404696421755744</v>
      </c>
      <c r="AE940" s="28">
        <v>0.93300000000000005</v>
      </c>
      <c r="AF940" s="94">
        <f t="shared" si="238"/>
        <v>0.97914480614689714</v>
      </c>
      <c r="AG940" s="94">
        <f t="shared" si="224"/>
        <v>0.97918447792697394</v>
      </c>
      <c r="AH940" s="94">
        <f t="shared" si="225"/>
        <v>0.97917871468306139</v>
      </c>
      <c r="AI940" s="94">
        <f t="shared" si="226"/>
        <v>0.97920434062601902</v>
      </c>
      <c r="AJ940" s="94">
        <f t="shared" si="227"/>
        <v>0.97919771846303261</v>
      </c>
      <c r="AK940" s="94">
        <f t="shared" si="228"/>
        <v>0.9792163570635648</v>
      </c>
      <c r="AL940" s="94">
        <f t="shared" si="229"/>
        <v>0.9792098739139895</v>
      </c>
      <c r="AM940" s="94">
        <f t="shared" si="230"/>
        <v>0.97922440958262436</v>
      </c>
      <c r="AO940" s="28">
        <v>0.93300000000000005</v>
      </c>
      <c r="AP940" s="94">
        <f t="shared" si="239"/>
        <v>0.27825343402604302</v>
      </c>
      <c r="AQ940" s="94">
        <f t="shared" si="231"/>
        <v>0.33258338300074186</v>
      </c>
      <c r="AR940" s="94">
        <f t="shared" si="232"/>
        <v>0.38751596280034201</v>
      </c>
      <c r="AS940" s="94">
        <f t="shared" si="233"/>
        <v>0.44181798862841937</v>
      </c>
      <c r="AT940" s="94">
        <f t="shared" si="234"/>
        <v>0.49674979355944254</v>
      </c>
      <c r="AU940" s="94">
        <f t="shared" si="235"/>
        <v>0.55103775433044444</v>
      </c>
      <c r="AV940" s="94">
        <f t="shared" si="236"/>
        <v>0.60597036723676811</v>
      </c>
      <c r="AW940" s="94">
        <f t="shared" si="237"/>
        <v>0.66024999619086777</v>
      </c>
      <c r="AY940" s="28">
        <v>0.93300000000000005</v>
      </c>
      <c r="AZ940" s="34">
        <f>(((L940-VLOOKUP(AZ$6,Data!$N$4:$Y$11,Data!$W$1,FALSE)/1000)*VLOOKUP(AZ$6,Data!$N$4:$Y$11,Data!$P$1,FALSE)^1.5+VLOOKUP(AZ$6,Data!$N$4:$Y$11,Data!$W$1,FALSE)/1000*(Mannings_n_bot)^1.5)/L940)^0.67</f>
        <v>4.5277622114265573E-2</v>
      </c>
      <c r="BA940" s="34">
        <f>(((M940-VLOOKUP(BA$6,Data!$N$4:$Y$11,Data!$W$1,FALSE)/1000)*VLOOKUP(BA$6,Data!$N$4:$Y$11,Data!$P$1,FALSE)^1.5+VLOOKUP(BA$6,Data!$N$4:$Y$11,Data!$W$1,FALSE)/1000*(Mannings_n_bot)^1.5)/M940)^0.67</f>
        <v>4.5086391059132674E-2</v>
      </c>
      <c r="BB940" s="34">
        <f>(((N940-VLOOKUP(BB$6,Data!$N$4:$Y$11,Data!$W$1,FALSE)/1000)*VLOOKUP(BB$6,Data!$N$4:$Y$11,Data!$P$1,FALSE)^1.5+VLOOKUP(BB$6,Data!$N$4:$Y$11,Data!$W$1,FALSE)/1000*(Mannings_n_bot)^1.5)/N940)^0.67</f>
        <v>4.485512969285687E-2</v>
      </c>
      <c r="BC940" s="34">
        <f>(((O940-VLOOKUP(BC$6,Data!$N$4:$Y$11,Data!$W$1,FALSE)/1000)*VLOOKUP(BC$6,Data!$N$4:$Y$11,Data!$P$1,FALSE)^1.5+VLOOKUP(BC$6,Data!$N$4:$Y$11,Data!$W$1,FALSE)/1000*(Mannings_n_bot)^1.5)/O940)^0.67</f>
        <v>4.4577418487062558E-2</v>
      </c>
      <c r="BD940" s="34">
        <f>(((P940-VLOOKUP(BD$6,Data!$N$4:$Y$11,Data!$W$1,FALSE)/1000)*VLOOKUP(BD$6,Data!$N$4:$Y$11,Data!$P$1,FALSE)^1.5+VLOOKUP(BD$6,Data!$N$4:$Y$11,Data!$W$1,FALSE)/1000*(Mannings_n_bot)^1.5)/P940)^0.67</f>
        <v>4.4277561873161286E-2</v>
      </c>
      <c r="BE940" s="34">
        <f>(((Q940-VLOOKUP(BE$6,Data!$N$4:$Y$11,Data!$W$1,FALSE)/1000)*VLOOKUP(BE$6,Data!$N$4:$Y$11,Data!$P$1,FALSE)^1.5+VLOOKUP(BE$6,Data!$N$4:$Y$11,Data!$W$1,FALSE)/1000*(Mannings_n_bot)^1.5)/Q940)^0.67</f>
        <v>4.3998113900039881E-2</v>
      </c>
      <c r="BF940" s="34">
        <f>(((R940-VLOOKUP(BF$6,Data!$N$4:$Y$11,Data!$W$1,FALSE)/1000)*VLOOKUP(BF$6,Data!$N$4:$Y$11,Data!$P$1,FALSE)^1.5+VLOOKUP(BF$6,Data!$N$4:$Y$11,Data!$W$1,FALSE)/1000*(Mannings_n_bot)^1.5)/R940)^0.67</f>
        <v>4.3818839755086922E-2</v>
      </c>
      <c r="BG940" s="34">
        <f>(((S940-VLOOKUP(BG$6,Data!$N$4:$Y$11,Data!$W$1,FALSE)/1000)*VLOOKUP(BG$6,Data!$N$4:$Y$11,Data!$P$1,FALSE)^1.5+VLOOKUP(BG$6,Data!$N$4:$Y$11,Data!$W$1,FALSE)/1000*(Mannings_n_bot)^1.5)/S940)^0.67</f>
        <v>4.3658566337445165E-2</v>
      </c>
    </row>
    <row r="941" spans="1:59" x14ac:dyDescent="0.25">
      <c r="A941" s="28">
        <v>0.93400000000000005</v>
      </c>
      <c r="B941" s="94">
        <v>0.95017609188223451</v>
      </c>
      <c r="C941" s="94">
        <v>1.3633183067348507</v>
      </c>
      <c r="D941" s="94">
        <v>1.8497008715765784</v>
      </c>
      <c r="E941" s="94">
        <v>2.4111899963935075</v>
      </c>
      <c r="F941" s="94">
        <v>3.045811494146482</v>
      </c>
      <c r="G941" s="94">
        <v>3.7556460044452371</v>
      </c>
      <c r="H941" s="94">
        <v>4.538506072131808</v>
      </c>
      <c r="I941" s="94">
        <v>5.3966853610722811</v>
      </c>
      <c r="K941" s="28">
        <v>0.93400000000000005</v>
      </c>
      <c r="L941" s="94">
        <v>3.4175331737769814</v>
      </c>
      <c r="M941" s="94">
        <v>4.1024714536602298</v>
      </c>
      <c r="N941" s="94">
        <v>4.7770611377818346</v>
      </c>
      <c r="O941" s="94">
        <v>5.4618116979438582</v>
      </c>
      <c r="P941" s="94">
        <v>6.1364057027677328</v>
      </c>
      <c r="Q941" s="94">
        <v>6.8210601592653148</v>
      </c>
      <c r="R941" s="94">
        <v>7.4956650653718864</v>
      </c>
      <c r="S941" s="94">
        <v>8.1802619255165254</v>
      </c>
      <c r="U941" s="28">
        <v>0.93400000000000005</v>
      </c>
      <c r="V941" s="94">
        <v>0.55708013644903653</v>
      </c>
      <c r="W941" s="94">
        <v>0.66806786293799703</v>
      </c>
      <c r="X941" s="94">
        <v>0.77803359394226668</v>
      </c>
      <c r="Y941" s="94">
        <v>0.88898819782366223</v>
      </c>
      <c r="Z941" s="94">
        <v>0.99895356395841273</v>
      </c>
      <c r="AA941" s="94">
        <v>1.1098913713158691</v>
      </c>
      <c r="AB941" s="94">
        <v>1.2198580196945856</v>
      </c>
      <c r="AC941" s="94">
        <v>1.3307858296301835</v>
      </c>
      <c r="AE941" s="28">
        <v>0.93400000000000005</v>
      </c>
      <c r="AF941" s="94">
        <f t="shared" si="238"/>
        <v>0.97960666601150148</v>
      </c>
      <c r="AG941" s="94">
        <f t="shared" si="224"/>
        <v>0.97964548656436246</v>
      </c>
      <c r="AH941" s="94">
        <f t="shared" si="225"/>
        <v>0.97963984697640138</v>
      </c>
      <c r="AI941" s="94">
        <f t="shared" si="226"/>
        <v>0.97966492310179554</v>
      </c>
      <c r="AJ941" s="94">
        <f t="shared" si="227"/>
        <v>0.97965844301776162</v>
      </c>
      <c r="AK941" s="94">
        <f t="shared" si="228"/>
        <v>0.97967668173103839</v>
      </c>
      <c r="AL941" s="94">
        <f t="shared" si="229"/>
        <v>0.97967033767425338</v>
      </c>
      <c r="AM941" s="94">
        <f t="shared" si="230"/>
        <v>0.97968456148996252</v>
      </c>
      <c r="AO941" s="28">
        <v>0.93400000000000005</v>
      </c>
      <c r="AP941" s="94">
        <f t="shared" si="239"/>
        <v>0.27802980792491361</v>
      </c>
      <c r="AQ941" s="94">
        <f t="shared" si="231"/>
        <v>0.33231634202317156</v>
      </c>
      <c r="AR941" s="94">
        <f t="shared" si="232"/>
        <v>0.38720477260533087</v>
      </c>
      <c r="AS941" s="94">
        <f t="shared" si="233"/>
        <v>0.44146340623592328</v>
      </c>
      <c r="AT941" s="94">
        <f t="shared" si="234"/>
        <v>0.49635106309426624</v>
      </c>
      <c r="AU941" s="94">
        <f t="shared" si="235"/>
        <v>0.55059564301654706</v>
      </c>
      <c r="AV941" s="94">
        <f t="shared" si="236"/>
        <v>0.60548410748748371</v>
      </c>
      <c r="AW941" s="94">
        <f t="shared" si="237"/>
        <v>0.65972036228308406</v>
      </c>
      <c r="AY941" s="28">
        <v>0.93400000000000005</v>
      </c>
      <c r="AZ941" s="34">
        <f>(((L941-VLOOKUP(AZ$6,Data!$N$4:$Y$11,Data!$W$1,FALSE)/1000)*VLOOKUP(AZ$6,Data!$N$4:$Y$11,Data!$P$1,FALSE)^1.5+VLOOKUP(AZ$6,Data!$N$4:$Y$11,Data!$W$1,FALSE)/1000*(Mannings_n_bot)^1.5)/L941)^0.67</f>
        <v>4.5262427751865474E-2</v>
      </c>
      <c r="BA941" s="34">
        <f>(((M941-VLOOKUP(BA$6,Data!$N$4:$Y$11,Data!$W$1,FALSE)/1000)*VLOOKUP(BA$6,Data!$N$4:$Y$11,Data!$P$1,FALSE)^1.5+VLOOKUP(BA$6,Data!$N$4:$Y$11,Data!$W$1,FALSE)/1000*(Mannings_n_bot)^1.5)/M941)^0.67</f>
        <v>4.5070895660152134E-2</v>
      </c>
      <c r="BB941" s="34">
        <f>(((N941-VLOOKUP(BB$6,Data!$N$4:$Y$11,Data!$W$1,FALSE)/1000)*VLOOKUP(BB$6,Data!$N$4:$Y$11,Data!$P$1,FALSE)^1.5+VLOOKUP(BB$6,Data!$N$4:$Y$11,Data!$W$1,FALSE)/1000*(Mannings_n_bot)^1.5)/N941)^0.67</f>
        <v>4.4839368380950914E-2</v>
      </c>
      <c r="BC941" s="34">
        <f>(((O941-VLOOKUP(BC$6,Data!$N$4:$Y$11,Data!$W$1,FALSE)/1000)*VLOOKUP(BC$6,Data!$N$4:$Y$11,Data!$P$1,FALSE)^1.5+VLOOKUP(BC$6,Data!$N$4:$Y$11,Data!$W$1,FALSE)/1000*(Mannings_n_bot)^1.5)/O941)^0.67</f>
        <v>4.4561274076641642E-2</v>
      </c>
      <c r="BD941" s="34">
        <f>(((P941-VLOOKUP(BD$6,Data!$N$4:$Y$11,Data!$W$1,FALSE)/1000)*VLOOKUP(BD$6,Data!$N$4:$Y$11,Data!$P$1,FALSE)^1.5+VLOOKUP(BD$6,Data!$N$4:$Y$11,Data!$W$1,FALSE)/1000*(Mannings_n_bot)^1.5)/P941)^0.67</f>
        <v>4.4261067961758847E-2</v>
      </c>
      <c r="BE941" s="34">
        <f>(((Q941-VLOOKUP(BE$6,Data!$N$4:$Y$11,Data!$W$1,FALSE)/1000)*VLOOKUP(BE$6,Data!$N$4:$Y$11,Data!$P$1,FALSE)^1.5+VLOOKUP(BE$6,Data!$N$4:$Y$11,Data!$W$1,FALSE)/1000*(Mannings_n_bot)^1.5)/Q941)^0.67</f>
        <v>4.3981243151541123E-2</v>
      </c>
      <c r="BF941" s="34">
        <f>(((R941-VLOOKUP(BF$6,Data!$N$4:$Y$11,Data!$W$1,FALSE)/1000)*VLOOKUP(BF$6,Data!$N$4:$Y$11,Data!$P$1,FALSE)^1.5+VLOOKUP(BF$6,Data!$N$4:$Y$11,Data!$W$1,FALSE)/1000*(Mannings_n_bot)^1.5)/R941)^0.67</f>
        <v>4.3801763530705647E-2</v>
      </c>
      <c r="BG941" s="34">
        <f>(((S941-VLOOKUP(BG$6,Data!$N$4:$Y$11,Data!$W$1,FALSE)/1000)*VLOOKUP(BG$6,Data!$N$4:$Y$11,Data!$P$1,FALSE)^1.5+VLOOKUP(BG$6,Data!$N$4:$Y$11,Data!$W$1,FALSE)/1000*(Mannings_n_bot)^1.5)/S941)^0.67</f>
        <v>4.3641264023606144E-2</v>
      </c>
    </row>
    <row r="942" spans="1:59" x14ac:dyDescent="0.25">
      <c r="A942" s="28">
        <v>0.93500000000000005</v>
      </c>
      <c r="B942" s="94">
        <v>0.95062081630251416</v>
      </c>
      <c r="C942" s="94">
        <v>1.3639551972448936</v>
      </c>
      <c r="D942" s="94">
        <v>1.8505652185835992</v>
      </c>
      <c r="E942" s="94">
        <v>2.4123153478425441</v>
      </c>
      <c r="F942" s="94">
        <v>3.0472334848317284</v>
      </c>
      <c r="G942" s="94">
        <v>3.7573978374861894</v>
      </c>
      <c r="H942" s="94">
        <v>4.5406237269357472</v>
      </c>
      <c r="I942" s="94">
        <v>5.3992016959821543</v>
      </c>
      <c r="K942" s="28">
        <v>0.93500000000000005</v>
      </c>
      <c r="L942" s="94">
        <v>3.4219216878726053</v>
      </c>
      <c r="M942" s="94">
        <v>4.1077327647361264</v>
      </c>
      <c r="N942" s="94">
        <v>4.7831887343811186</v>
      </c>
      <c r="O942" s="94">
        <v>5.4688118227845965</v>
      </c>
      <c r="P942" s="94">
        <v>6.1442721081095515</v>
      </c>
      <c r="Q942" s="94">
        <v>6.8297989568786974</v>
      </c>
      <c r="R942" s="94">
        <v>7.5052701527132362</v>
      </c>
      <c r="S942" s="94">
        <v>8.1907393243319149</v>
      </c>
      <c r="U942" s="28">
        <v>0.93500000000000005</v>
      </c>
      <c r="V942" s="94">
        <v>0.55299466768889138</v>
      </c>
      <c r="W942" s="94">
        <v>0.66316692131726263</v>
      </c>
      <c r="X942" s="94">
        <v>0.77232620228857141</v>
      </c>
      <c r="Y942" s="94">
        <v>0.88246556847208923</v>
      </c>
      <c r="Z942" s="94">
        <v>0.99162448511811396</v>
      </c>
      <c r="AA942" s="94">
        <v>1.1017471743346727</v>
      </c>
      <c r="AB942" s="94">
        <v>1.2109073629534504</v>
      </c>
      <c r="AC942" s="94">
        <v>1.3210201260412009</v>
      </c>
      <c r="AE942" s="28">
        <v>0.93500000000000005</v>
      </c>
      <c r="AF942" s="94">
        <f t="shared" si="238"/>
        <v>0.9800651652416611</v>
      </c>
      <c r="AG942" s="94">
        <f t="shared" si="224"/>
        <v>0.98010313971147933</v>
      </c>
      <c r="AH942" s="94">
        <f t="shared" si="225"/>
        <v>0.98009762303235937</v>
      </c>
      <c r="AI942" s="94">
        <f t="shared" si="226"/>
        <v>0.9801221526616527</v>
      </c>
      <c r="AJ942" s="94">
        <f t="shared" si="227"/>
        <v>0.98011581379837998</v>
      </c>
      <c r="AK942" s="94">
        <f t="shared" si="228"/>
        <v>0.98013365503961847</v>
      </c>
      <c r="AL942" s="94">
        <f t="shared" si="229"/>
        <v>0.98012744923560868</v>
      </c>
      <c r="AM942" s="94">
        <f t="shared" si="230"/>
        <v>0.98014136308164379</v>
      </c>
      <c r="AO942" s="28">
        <v>0.93500000000000005</v>
      </c>
      <c r="AP942" s="94">
        <f t="shared" si="239"/>
        <v>0.27780320621349791</v>
      </c>
      <c r="AQ942" s="94">
        <f t="shared" si="231"/>
        <v>0.33204574770640216</v>
      </c>
      <c r="AR942" s="94">
        <f t="shared" si="232"/>
        <v>0.38688944161494349</v>
      </c>
      <c r="AS942" s="94">
        <f t="shared" si="233"/>
        <v>0.44110410561068586</v>
      </c>
      <c r="AT942" s="94">
        <f t="shared" si="234"/>
        <v>0.49594702695699633</v>
      </c>
      <c r="AU942" s="94">
        <f t="shared" si="235"/>
        <v>0.55014764873889743</v>
      </c>
      <c r="AV942" s="94">
        <f t="shared" si="236"/>
        <v>0.60499137733160246</v>
      </c>
      <c r="AW942" s="94">
        <f t="shared" si="237"/>
        <v>0.65918368076285283</v>
      </c>
      <c r="AY942" s="28">
        <v>0.93500000000000005</v>
      </c>
      <c r="AZ942" s="34">
        <f>(((L942-VLOOKUP(AZ$6,Data!$N$4:$Y$11,Data!$W$1,FALSE)/1000)*VLOOKUP(AZ$6,Data!$N$4:$Y$11,Data!$P$1,FALSE)^1.5+VLOOKUP(AZ$6,Data!$N$4:$Y$11,Data!$W$1,FALSE)/1000*(Mannings_n_bot)^1.5)/L942)^0.67</f>
        <v>4.5247158602950775E-2</v>
      </c>
      <c r="BA942" s="34">
        <f>(((M942-VLOOKUP(BA$6,Data!$N$4:$Y$11,Data!$W$1,FALSE)/1000)*VLOOKUP(BA$6,Data!$N$4:$Y$11,Data!$P$1,FALSE)^1.5+VLOOKUP(BA$6,Data!$N$4:$Y$11,Data!$W$1,FALSE)/1000*(Mannings_n_bot)^1.5)/M942)^0.67</f>
        <v>4.5055323843852538E-2</v>
      </c>
      <c r="BB942" s="34">
        <f>(((N942-VLOOKUP(BB$6,Data!$N$4:$Y$11,Data!$W$1,FALSE)/1000)*VLOOKUP(BB$6,Data!$N$4:$Y$11,Data!$P$1,FALSE)^1.5+VLOOKUP(BB$6,Data!$N$4:$Y$11,Data!$W$1,FALSE)/1000*(Mannings_n_bot)^1.5)/N942)^0.67</f>
        <v>4.4823529292924318E-2</v>
      </c>
      <c r="BC942" s="34">
        <f>(((O942-VLOOKUP(BC$6,Data!$N$4:$Y$11,Data!$W$1,FALSE)/1000)*VLOOKUP(BC$6,Data!$N$4:$Y$11,Data!$P$1,FALSE)^1.5+VLOOKUP(BC$6,Data!$N$4:$Y$11,Data!$W$1,FALSE)/1000*(Mannings_n_bot)^1.5)/O942)^0.67</f>
        <v>4.4545049854639328E-2</v>
      </c>
      <c r="BD942" s="34">
        <f>(((P942-VLOOKUP(BD$6,Data!$N$4:$Y$11,Data!$W$1,FALSE)/1000)*VLOOKUP(BD$6,Data!$N$4:$Y$11,Data!$P$1,FALSE)^1.5+VLOOKUP(BD$6,Data!$N$4:$Y$11,Data!$W$1,FALSE)/1000*(Mannings_n_bot)^1.5)/P942)^0.67</f>
        <v>4.4244492441712586E-2</v>
      </c>
      <c r="BE942" s="34">
        <f>(((Q942-VLOOKUP(BE$6,Data!$N$4:$Y$11,Data!$W$1,FALSE)/1000)*VLOOKUP(BE$6,Data!$N$4:$Y$11,Data!$P$1,FALSE)^1.5+VLOOKUP(BE$6,Data!$N$4:$Y$11,Data!$W$1,FALSE)/1000*(Mannings_n_bot)^1.5)/Q942)^0.67</f>
        <v>4.3964288793715278E-2</v>
      </c>
      <c r="BF942" s="34">
        <f>(((R942-VLOOKUP(BF$6,Data!$N$4:$Y$11,Data!$W$1,FALSE)/1000)*VLOOKUP(BF$6,Data!$N$4:$Y$11,Data!$P$1,FALSE)^1.5+VLOOKUP(BF$6,Data!$N$4:$Y$11,Data!$W$1,FALSE)/1000*(Mannings_n_bot)^1.5)/R942)^0.67</f>
        <v>4.3784602641319163E-2</v>
      </c>
      <c r="BG942" s="34">
        <f>(((S942-VLOOKUP(BG$6,Data!$N$4:$Y$11,Data!$W$1,FALSE)/1000)*VLOOKUP(BG$6,Data!$N$4:$Y$11,Data!$P$1,FALSE)^1.5+VLOOKUP(BG$6,Data!$N$4:$Y$11,Data!$W$1,FALSE)/1000*(Mannings_n_bot)^1.5)/S942)^0.67</f>
        <v>4.3623875831305357E-2</v>
      </c>
    </row>
    <row r="943" spans="1:59" x14ac:dyDescent="0.25">
      <c r="A943" s="28">
        <v>0.93600000000000005</v>
      </c>
      <c r="B943" s="94">
        <v>0.95106225324824933</v>
      </c>
      <c r="C943" s="94">
        <v>1.3645873783093871</v>
      </c>
      <c r="D943" s="94">
        <v>1.8514231745190719</v>
      </c>
      <c r="E943" s="94">
        <v>2.4134323766660017</v>
      </c>
      <c r="F943" s="94">
        <v>3.0486449596153653</v>
      </c>
      <c r="G943" s="94">
        <v>3.7591367134920386</v>
      </c>
      <c r="H943" s="94">
        <v>4.5427257197800381</v>
      </c>
      <c r="I943" s="94">
        <v>5.4016994182207707</v>
      </c>
      <c r="K943" s="28">
        <v>0.93600000000000005</v>
      </c>
      <c r="L943" s="94">
        <v>3.4263428848112354</v>
      </c>
      <c r="M943" s="94">
        <v>4.1130332708316599</v>
      </c>
      <c r="N943" s="94">
        <v>4.7893619774792899</v>
      </c>
      <c r="O943" s="94">
        <v>5.4758641043573624</v>
      </c>
      <c r="P943" s="94">
        <v>6.1521971216429359</v>
      </c>
      <c r="Q943" s="94">
        <v>6.8386028719310037</v>
      </c>
      <c r="R943" s="94">
        <v>7.5149468090292535</v>
      </c>
      <c r="S943" s="94">
        <v>8.2012948007824864</v>
      </c>
      <c r="U943" s="28">
        <v>0.93600000000000005</v>
      </c>
      <c r="V943" s="94">
        <v>0.54887411178103385</v>
      </c>
      <c r="W943" s="94">
        <v>0.65822392639244898</v>
      </c>
      <c r="X943" s="94">
        <v>0.76656983112489874</v>
      </c>
      <c r="Y943" s="94">
        <v>0.87588699566024564</v>
      </c>
      <c r="Z943" s="94">
        <v>0.98423253666936528</v>
      </c>
      <c r="AA943" s="94">
        <v>1.0935331449084744</v>
      </c>
      <c r="AB943" s="94">
        <v>1.2018799475527884</v>
      </c>
      <c r="AC943" s="94">
        <v>1.3111707016169025</v>
      </c>
      <c r="AE943" s="28">
        <v>0.93600000000000005</v>
      </c>
      <c r="AF943" s="94">
        <f t="shared" si="238"/>
        <v>0.98052027517166296</v>
      </c>
      <c r="AG943" s="94">
        <f t="shared" si="224"/>
        <v>0.98055740877209652</v>
      </c>
      <c r="AH943" s="94">
        <f t="shared" si="225"/>
        <v>0.98055201424461114</v>
      </c>
      <c r="AI943" s="94">
        <f t="shared" si="226"/>
        <v>0.98057600074416462</v>
      </c>
      <c r="AJ943" s="94">
        <f t="shared" si="227"/>
        <v>0.98056980223185797</v>
      </c>
      <c r="AK943" s="94">
        <f t="shared" si="228"/>
        <v>0.98058724844893763</v>
      </c>
      <c r="AL943" s="94">
        <f t="shared" si="229"/>
        <v>0.98058118004632633</v>
      </c>
      <c r="AM943" s="94">
        <f t="shared" si="230"/>
        <v>0.98059478583141413</v>
      </c>
      <c r="AO943" s="28">
        <v>0.93600000000000005</v>
      </c>
      <c r="AP943" s="94">
        <f t="shared" si="239"/>
        <v>0.27757357778296182</v>
      </c>
      <c r="AQ943" s="94">
        <f t="shared" si="231"/>
        <v>0.33177153902124068</v>
      </c>
      <c r="AR943" s="94">
        <f t="shared" si="232"/>
        <v>0.38656989870987002</v>
      </c>
      <c r="AS943" s="94">
        <f t="shared" si="233"/>
        <v>0.44074000571809985</v>
      </c>
      <c r="AT943" s="94">
        <f t="shared" si="234"/>
        <v>0.49553759402319492</v>
      </c>
      <c r="AU943" s="94">
        <f t="shared" si="235"/>
        <v>0.54969367046029072</v>
      </c>
      <c r="AV943" s="94">
        <f t="shared" si="236"/>
        <v>0.60449206564202507</v>
      </c>
      <c r="AW943" s="94">
        <f t="shared" si="237"/>
        <v>0.65863983059179798</v>
      </c>
      <c r="AY943" s="28">
        <v>0.93600000000000005</v>
      </c>
      <c r="AZ943" s="34">
        <f>(((L943-VLOOKUP(AZ$6,Data!$N$4:$Y$11,Data!$W$1,FALSE)/1000)*VLOOKUP(AZ$6,Data!$N$4:$Y$11,Data!$P$1,FALSE)^1.5+VLOOKUP(AZ$6,Data!$N$4:$Y$11,Data!$W$1,FALSE)/1000*(Mannings_n_bot)^1.5)/L943)^0.67</f>
        <v>4.5231812734288813E-2</v>
      </c>
      <c r="BA943" s="34">
        <f>(((M943-VLOOKUP(BA$6,Data!$N$4:$Y$11,Data!$W$1,FALSE)/1000)*VLOOKUP(BA$6,Data!$N$4:$Y$11,Data!$P$1,FALSE)^1.5+VLOOKUP(BA$6,Data!$N$4:$Y$11,Data!$W$1,FALSE)/1000*(Mannings_n_bot)^1.5)/M943)^0.67</f>
        <v>4.5039673636703671E-2</v>
      </c>
      <c r="BB943" s="34">
        <f>(((N943-VLOOKUP(BB$6,Data!$N$4:$Y$11,Data!$W$1,FALSE)/1000)*VLOOKUP(BB$6,Data!$N$4:$Y$11,Data!$P$1,FALSE)^1.5+VLOOKUP(BB$6,Data!$N$4:$Y$11,Data!$W$1,FALSE)/1000*(Mannings_n_bot)^1.5)/N943)^0.67</f>
        <v>4.4807610420566447E-2</v>
      </c>
      <c r="BC943" s="34">
        <f>(((O943-VLOOKUP(BC$6,Data!$N$4:$Y$11,Data!$W$1,FALSE)/1000)*VLOOKUP(BC$6,Data!$N$4:$Y$11,Data!$P$1,FALSE)^1.5+VLOOKUP(BC$6,Data!$N$4:$Y$11,Data!$W$1,FALSE)/1000*(Mannings_n_bot)^1.5)/O943)^0.67</f>
        <v>4.4528743761970448E-2</v>
      </c>
      <c r="BD943" s="34">
        <f>(((P943-VLOOKUP(BD$6,Data!$N$4:$Y$11,Data!$W$1,FALSE)/1000)*VLOOKUP(BD$6,Data!$N$4:$Y$11,Data!$P$1,FALSE)^1.5+VLOOKUP(BD$6,Data!$N$4:$Y$11,Data!$W$1,FALSE)/1000*(Mannings_n_bot)^1.5)/P943)^0.67</f>
        <v>4.4227833208181001E-2</v>
      </c>
      <c r="BE943" s="34">
        <f>(((Q943-VLOOKUP(BE$6,Data!$N$4:$Y$11,Data!$W$1,FALSE)/1000)*VLOOKUP(BE$6,Data!$N$4:$Y$11,Data!$P$1,FALSE)^1.5+VLOOKUP(BE$6,Data!$N$4:$Y$11,Data!$W$1,FALSE)/1000*(Mannings_n_bot)^1.5)/Q943)^0.67</f>
        <v>4.3947248671638871E-2</v>
      </c>
      <c r="BF943" s="34">
        <f>(((R943-VLOOKUP(BF$6,Data!$N$4:$Y$11,Data!$W$1,FALSE)/1000)*VLOOKUP(BF$6,Data!$N$4:$Y$11,Data!$P$1,FALSE)^1.5+VLOOKUP(BF$6,Data!$N$4:$Y$11,Data!$W$1,FALSE)/1000*(Mannings_n_bot)^1.5)/R943)^0.67</f>
        <v>4.3767354905085029E-2</v>
      </c>
      <c r="BG943" s="34">
        <f>(((S943-VLOOKUP(BG$6,Data!$N$4:$Y$11,Data!$W$1,FALSE)/1000)*VLOOKUP(BG$6,Data!$N$4:$Y$11,Data!$P$1,FALSE)^1.5+VLOOKUP(BG$6,Data!$N$4:$Y$11,Data!$W$1,FALSE)/1000*(Mannings_n_bot)^1.5)/S943)^0.67</f>
        <v>4.3606399548478871E-2</v>
      </c>
    </row>
    <row r="944" spans="1:59" x14ac:dyDescent="0.25">
      <c r="A944" s="28">
        <v>0.93700000000000006</v>
      </c>
      <c r="B944" s="94">
        <v>0.95150037428901402</v>
      </c>
      <c r="C944" s="94">
        <v>1.3652148092363998</v>
      </c>
      <c r="D944" s="94">
        <v>1.8522746841539022</v>
      </c>
      <c r="E944" s="94">
        <v>2.4145410109841405</v>
      </c>
      <c r="F944" s="94">
        <v>3.050045827661632</v>
      </c>
      <c r="G944" s="94">
        <v>3.7608625205872599</v>
      </c>
      <c r="H944" s="94">
        <v>4.544811915414285</v>
      </c>
      <c r="I944" s="94">
        <v>5.4041783671088632</v>
      </c>
      <c r="K944" s="28">
        <v>0.93700000000000006</v>
      </c>
      <c r="L944" s="94">
        <v>3.4307975441206229</v>
      </c>
      <c r="M944" s="94">
        <v>4.1183739066792802</v>
      </c>
      <c r="N944" s="94">
        <v>4.7955819556854369</v>
      </c>
      <c r="O944" s="94">
        <v>5.4829697864291047</v>
      </c>
      <c r="P944" s="94">
        <v>6.160182141010826</v>
      </c>
      <c r="Q944" s="94">
        <v>6.847473457199313</v>
      </c>
      <c r="R944" s="94">
        <v>7.5246967409747318</v>
      </c>
      <c r="S944" s="94">
        <v>8.2119302166430597</v>
      </c>
      <c r="U944" s="28">
        <v>0.93700000000000006</v>
      </c>
      <c r="V944" s="94">
        <v>0.54471767246830982</v>
      </c>
      <c r="W944" s="94">
        <v>0.65323792352309618</v>
      </c>
      <c r="X944" s="94">
        <v>0.76076336863102434</v>
      </c>
      <c r="Y944" s="94">
        <v>0.86925120923336263</v>
      </c>
      <c r="Z944" s="94">
        <v>0.97677629127848775</v>
      </c>
      <c r="AA944" s="94">
        <v>1.0852476973937188</v>
      </c>
      <c r="AB944" s="94">
        <v>1.1927740306684398</v>
      </c>
      <c r="AC944" s="94">
        <v>1.3012356552379183</v>
      </c>
      <c r="AE944" s="28">
        <v>0.93700000000000006</v>
      </c>
      <c r="AF944" s="94">
        <f t="shared" si="238"/>
        <v>0.98097196649048235</v>
      </c>
      <c r="AG944" s="94">
        <f t="shared" si="224"/>
        <v>0.98100826450603795</v>
      </c>
      <c r="AH944" s="94">
        <f t="shared" si="225"/>
        <v>0.98100299136268598</v>
      </c>
      <c r="AI944" s="94">
        <f t="shared" si="226"/>
        <v>0.98102643814463986</v>
      </c>
      <c r="AJ944" s="94">
        <f t="shared" si="227"/>
        <v>0.98102037910167295</v>
      </c>
      <c r="AK944" s="94">
        <f t="shared" si="228"/>
        <v>0.98103743277577593</v>
      </c>
      <c r="AL944" s="94">
        <f t="shared" si="229"/>
        <v>0.98103150091160107</v>
      </c>
      <c r="AM944" s="94">
        <f t="shared" si="230"/>
        <v>0.98104480057044352</v>
      </c>
      <c r="AO944" s="28">
        <v>0.93700000000000006</v>
      </c>
      <c r="AP944" s="94">
        <f t="shared" si="239"/>
        <v>0.27734086959447829</v>
      </c>
      <c r="AQ944" s="94">
        <f t="shared" si="231"/>
        <v>0.3314936526336914</v>
      </c>
      <c r="AR944" s="94">
        <f t="shared" si="232"/>
        <v>0.38624607008497153</v>
      </c>
      <c r="AS944" s="94">
        <f t="shared" si="233"/>
        <v>0.44037102246311288</v>
      </c>
      <c r="AT944" s="94">
        <f t="shared" si="234"/>
        <v>0.49512266972696189</v>
      </c>
      <c r="AU944" s="94">
        <f t="shared" si="235"/>
        <v>0.54923360332753901</v>
      </c>
      <c r="AV944" s="94">
        <f t="shared" si="236"/>
        <v>0.60398605709464914</v>
      </c>
      <c r="AW944" s="94">
        <f t="shared" si="237"/>
        <v>0.65808868616007643</v>
      </c>
      <c r="AY944" s="28">
        <v>0.93700000000000006</v>
      </c>
      <c r="AZ944" s="34">
        <f>(((L944-VLOOKUP(AZ$6,Data!$N$4:$Y$11,Data!$W$1,FALSE)/1000)*VLOOKUP(AZ$6,Data!$N$4:$Y$11,Data!$P$1,FALSE)^1.5+VLOOKUP(AZ$6,Data!$N$4:$Y$11,Data!$W$1,FALSE)/1000*(Mannings_n_bot)^1.5)/L944)^0.67</f>
        <v>4.5216388136593143E-2</v>
      </c>
      <c r="BA944" s="34">
        <f>(((M944-VLOOKUP(BA$6,Data!$N$4:$Y$11,Data!$W$1,FALSE)/1000)*VLOOKUP(BA$6,Data!$N$4:$Y$11,Data!$P$1,FALSE)^1.5+VLOOKUP(BA$6,Data!$N$4:$Y$11,Data!$W$1,FALSE)/1000*(Mannings_n_bot)^1.5)/M944)^0.67</f>
        <v>4.5023942987533393E-2</v>
      </c>
      <c r="BB944" s="34">
        <f>(((N944-VLOOKUP(BB$6,Data!$N$4:$Y$11,Data!$W$1,FALSE)/1000)*VLOOKUP(BB$6,Data!$N$4:$Y$11,Data!$P$1,FALSE)^1.5+VLOOKUP(BB$6,Data!$N$4:$Y$11,Data!$W$1,FALSE)/1000*(Mannings_n_bot)^1.5)/N944)^0.67</f>
        <v>4.4791609676660467E-2</v>
      </c>
      <c r="BC944" s="34">
        <f>(((O944-VLOOKUP(BC$6,Data!$N$4:$Y$11,Data!$W$1,FALSE)/1000)*VLOOKUP(BC$6,Data!$N$4:$Y$11,Data!$P$1,FALSE)^1.5+VLOOKUP(BC$6,Data!$N$4:$Y$11,Data!$W$1,FALSE)/1000*(Mannings_n_bot)^1.5)/O944)^0.67</f>
        <v>4.4512353658539991E-2</v>
      </c>
      <c r="BD944" s="34">
        <f>(((P944-VLOOKUP(BD$6,Data!$N$4:$Y$11,Data!$W$1,FALSE)/1000)*VLOOKUP(BD$6,Data!$N$4:$Y$11,Data!$P$1,FALSE)^1.5+VLOOKUP(BD$6,Data!$N$4:$Y$11,Data!$W$1,FALSE)/1000*(Mannings_n_bot)^1.5)/P944)^0.67</f>
        <v>4.4211088073512907E-2</v>
      </c>
      <c r="BE944" s="34">
        <f>(((Q944-VLOOKUP(BE$6,Data!$N$4:$Y$11,Data!$W$1,FALSE)/1000)*VLOOKUP(BE$6,Data!$N$4:$Y$11,Data!$P$1,FALSE)^1.5+VLOOKUP(BE$6,Data!$N$4:$Y$11,Data!$W$1,FALSE)/1000*(Mannings_n_bot)^1.5)/Q944)^0.67</f>
        <v>4.3930120545606841E-2</v>
      </c>
      <c r="BF944" s="34">
        <f>(((R944-VLOOKUP(BF$6,Data!$N$4:$Y$11,Data!$W$1,FALSE)/1000)*VLOOKUP(BF$6,Data!$N$4:$Y$11,Data!$P$1,FALSE)^1.5+VLOOKUP(BF$6,Data!$N$4:$Y$11,Data!$W$1,FALSE)/1000*(Mannings_n_bot)^1.5)/R944)^0.67</f>
        <v>4.3750018054320439E-2</v>
      </c>
      <c r="BG944" s="34">
        <f>(((S944-VLOOKUP(BG$6,Data!$N$4:$Y$11,Data!$W$1,FALSE)/1000)*VLOOKUP(BG$6,Data!$N$4:$Y$11,Data!$P$1,FALSE)^1.5+VLOOKUP(BG$6,Data!$N$4:$Y$11,Data!$W$1,FALSE)/1000*(Mannings_n_bot)^1.5)/S944)^0.67</f>
        <v>4.3588832876032164E-2</v>
      </c>
    </row>
    <row r="945" spans="1:59" x14ac:dyDescent="0.25">
      <c r="A945" s="28">
        <v>0.93799999999999994</v>
      </c>
      <c r="B945" s="94">
        <v>0.95193515034386567</v>
      </c>
      <c r="C945" s="94">
        <v>1.3658374484026408</v>
      </c>
      <c r="D945" s="94">
        <v>1.8531196909949674</v>
      </c>
      <c r="E945" s="94">
        <v>2.4156411772717803</v>
      </c>
      <c r="F945" s="94">
        <v>3.0514359960554986</v>
      </c>
      <c r="G945" s="94">
        <v>3.7625751443350812</v>
      </c>
      <c r="H945" s="94">
        <v>4.5468821754918682</v>
      </c>
      <c r="I945" s="94">
        <v>5.4066383782883927</v>
      </c>
      <c r="K945" s="28">
        <v>0.93799999999999994</v>
      </c>
      <c r="L945" s="94">
        <v>3.4352864764469979</v>
      </c>
      <c r="M945" s="94">
        <v>4.123755644325211</v>
      </c>
      <c r="N945" s="94">
        <v>4.8018498010651314</v>
      </c>
      <c r="O945" s="94">
        <v>5.4901301624166994</v>
      </c>
      <c r="P945" s="94">
        <v>6.168228619648751</v>
      </c>
      <c r="Q945" s="94">
        <v>6.8564123274457813</v>
      </c>
      <c r="R945" s="94">
        <v>7.5345217233322872</v>
      </c>
      <c r="S945" s="94">
        <v>8.2226475080082011</v>
      </c>
      <c r="U945" s="28">
        <v>0.93799999999999994</v>
      </c>
      <c r="V945" s="94">
        <v>0.54052452195989165</v>
      </c>
      <c r="W945" s="94">
        <v>0.64820792026111607</v>
      </c>
      <c r="X945" s="94">
        <v>0.75490565895441253</v>
      </c>
      <c r="Y945" s="94">
        <v>0.86255688873230774</v>
      </c>
      <c r="Z945" s="94">
        <v>0.96925426508280255</v>
      </c>
      <c r="AA945" s="94">
        <v>1.0768891833467775</v>
      </c>
      <c r="AB945" s="94">
        <v>1.1835878004514568</v>
      </c>
      <c r="AC945" s="94">
        <v>1.2912130104895883</v>
      </c>
      <c r="AE945" s="28">
        <v>0.93799999999999994</v>
      </c>
      <c r="AF945" s="94">
        <f t="shared" si="238"/>
        <v>0.98142020921642925</v>
      </c>
      <c r="AG945" s="94">
        <f t="shared" si="224"/>
        <v>0.98145567700387715</v>
      </c>
      <c r="AH945" s="94">
        <f t="shared" si="225"/>
        <v>0.98145052446665737</v>
      </c>
      <c r="AI945" s="94">
        <f t="shared" si="226"/>
        <v>0.98147343498984574</v>
      </c>
      <c r="AJ945" s="94">
        <f t="shared" si="227"/>
        <v>0.9814675145225239</v>
      </c>
      <c r="AK945" s="94">
        <f t="shared" si="228"/>
        <v>0.98148417816880107</v>
      </c>
      <c r="AL945" s="94">
        <f t="shared" si="229"/>
        <v>0.98147838196828474</v>
      </c>
      <c r="AM945" s="94">
        <f t="shared" si="230"/>
        <v>0.98149137746207815</v>
      </c>
      <c r="AO945" s="28">
        <v>0.93799999999999994</v>
      </c>
      <c r="AP945" s="94">
        <f t="shared" si="239"/>
        <v>0.27710502657362668</v>
      </c>
      <c r="AQ945" s="94">
        <f t="shared" si="231"/>
        <v>0.33121202277884704</v>
      </c>
      <c r="AR945" s="94">
        <f t="shared" si="232"/>
        <v>0.38591787910232306</v>
      </c>
      <c r="AS945" s="94">
        <f t="shared" si="233"/>
        <v>0.43999706852276882</v>
      </c>
      <c r="AT945" s="94">
        <f t="shared" si="234"/>
        <v>0.49470215587263078</v>
      </c>
      <c r="AU945" s="94">
        <f t="shared" si="235"/>
        <v>0.54876733846267278</v>
      </c>
      <c r="AV945" s="94">
        <f t="shared" si="236"/>
        <v>0.60347323193872515</v>
      </c>
      <c r="AW945" s="94">
        <f t="shared" si="237"/>
        <v>0.65753011703624153</v>
      </c>
      <c r="AY945" s="28">
        <v>0.93799999999999994</v>
      </c>
      <c r="AZ945" s="34">
        <f>(((L945-VLOOKUP(AZ$6,Data!$N$4:$Y$11,Data!$W$1,FALSE)/1000)*VLOOKUP(AZ$6,Data!$N$4:$Y$11,Data!$P$1,FALSE)^1.5+VLOOKUP(AZ$6,Data!$N$4:$Y$11,Data!$W$1,FALSE)/1000*(Mannings_n_bot)^1.5)/L945)^0.67</f>
        <v>4.5200882720263735E-2</v>
      </c>
      <c r="BA945" s="34">
        <f>(((M945-VLOOKUP(BA$6,Data!$N$4:$Y$11,Data!$W$1,FALSE)/1000)*VLOOKUP(BA$6,Data!$N$4:$Y$11,Data!$P$1,FALSE)^1.5+VLOOKUP(BA$6,Data!$N$4:$Y$11,Data!$W$1,FALSE)/1000*(Mannings_n_bot)^1.5)/M945)^0.67</f>
        <v>4.5008129763178882E-2</v>
      </c>
      <c r="BB945" s="34">
        <f>(((N945-VLOOKUP(BB$6,Data!$N$4:$Y$11,Data!$W$1,FALSE)/1000)*VLOOKUP(BB$6,Data!$N$4:$Y$11,Data!$P$1,FALSE)^1.5+VLOOKUP(BB$6,Data!$N$4:$Y$11,Data!$W$1,FALSE)/1000*(Mannings_n_bot)^1.5)/N945)^0.67</f>
        <v>4.4775524890558159E-2</v>
      </c>
      <c r="BC945" s="34">
        <f>(((O945-VLOOKUP(BC$6,Data!$N$4:$Y$11,Data!$W$1,FALSE)/1000)*VLOOKUP(BC$6,Data!$N$4:$Y$11,Data!$P$1,FALSE)^1.5+VLOOKUP(BC$6,Data!$N$4:$Y$11,Data!$W$1,FALSE)/1000*(Mannings_n_bot)^1.5)/O945)^0.67</f>
        <v>4.4495877318706162E-2</v>
      </c>
      <c r="BD945" s="34">
        <f>(((P945-VLOOKUP(BD$6,Data!$N$4:$Y$11,Data!$W$1,FALSE)/1000)*VLOOKUP(BD$6,Data!$N$4:$Y$11,Data!$P$1,FALSE)^1.5+VLOOKUP(BD$6,Data!$N$4:$Y$11,Data!$W$1,FALSE)/1000*(Mannings_n_bot)^1.5)/P945)^0.67</f>
        <v>4.4194254762609353E-2</v>
      </c>
      <c r="BE945" s="34">
        <f>(((Q945-VLOOKUP(BE$6,Data!$N$4:$Y$11,Data!$W$1,FALSE)/1000)*VLOOKUP(BE$6,Data!$N$4:$Y$11,Data!$P$1,FALSE)^1.5+VLOOKUP(BE$6,Data!$N$4:$Y$11,Data!$W$1,FALSE)/1000*(Mannings_n_bot)^1.5)/Q945)^0.67</f>
        <v>4.3912902086383987E-2</v>
      </c>
      <c r="BF945" s="34">
        <f>(((R945-VLOOKUP(BF$6,Data!$N$4:$Y$11,Data!$W$1,FALSE)/1000)*VLOOKUP(BF$6,Data!$N$4:$Y$11,Data!$P$1,FALSE)^1.5+VLOOKUP(BF$6,Data!$N$4:$Y$11,Data!$W$1,FALSE)/1000*(Mannings_n_bot)^1.5)/R945)^0.67</f>
        <v>4.3732589730694563E-2</v>
      </c>
      <c r="BG945" s="34">
        <f>(((S945-VLOOKUP(BG$6,Data!$N$4:$Y$11,Data!$W$1,FALSE)/1000)*VLOOKUP(BG$6,Data!$N$4:$Y$11,Data!$P$1,FALSE)^1.5+VLOOKUP(BG$6,Data!$N$4:$Y$11,Data!$W$1,FALSE)/1000*(Mannings_n_bot)^1.5)/S945)^0.67</f>
        <v>4.3571173422965889E-2</v>
      </c>
    </row>
    <row r="946" spans="1:59" x14ac:dyDescent="0.25">
      <c r="A946" s="28">
        <v>0.93899999999999995</v>
      </c>
      <c r="B946" s="94">
        <v>0.95236655165537243</v>
      </c>
      <c r="C946" s="94">
        <v>1.366455253216275</v>
      </c>
      <c r="D946" s="94">
        <v>1.853958137234647</v>
      </c>
      <c r="E946" s="94">
        <v>2.4167328002926025</v>
      </c>
      <c r="F946" s="94">
        <v>3.0528153697196521</v>
      </c>
      <c r="G946" s="94">
        <v>3.7642744676352198</v>
      </c>
      <c r="H946" s="94">
        <v>4.5489363584463147</v>
      </c>
      <c r="I946" s="94">
        <v>5.4090792835756538</v>
      </c>
      <c r="K946" s="28">
        <v>0.93899999999999995</v>
      </c>
      <c r="L946" s="94">
        <v>3.4398105253207998</v>
      </c>
      <c r="M946" s="94">
        <v>4.1291794952467136</v>
      </c>
      <c r="N946" s="94">
        <v>4.8081666916062362</v>
      </c>
      <c r="O946" s="94">
        <v>5.4973465782041497</v>
      </c>
      <c r="P946" s="94">
        <v>6.1763380699506056</v>
      </c>
      <c r="Q946" s="94">
        <v>6.8654211629347701</v>
      </c>
      <c r="R946" s="94">
        <v>7.5444236028780391</v>
      </c>
      <c r="S946" s="94">
        <v>8.2334486895092276</v>
      </c>
      <c r="U946" s="28">
        <v>0.93899999999999995</v>
      </c>
      <c r="V946" s="94">
        <v>0.53629379914879549</v>
      </c>
      <c r="W946" s="94">
        <v>0.64313288421360881</v>
      </c>
      <c r="X946" s="94">
        <v>0.74899549972117263</v>
      </c>
      <c r="Y946" s="94">
        <v>0.85580266054997245</v>
      </c>
      <c r="Z946" s="94">
        <v>0.9616649144951398</v>
      </c>
      <c r="AA946" s="94">
        <v>1.0684558879739363</v>
      </c>
      <c r="AB946" s="94">
        <v>1.1743193721262244</v>
      </c>
      <c r="AC946" s="94">
        <v>1.2811007114056054</v>
      </c>
      <c r="AE946" s="28">
        <v>0.93899999999999995</v>
      </c>
      <c r="AF946" s="94">
        <f t="shared" si="238"/>
        <v>0.98186497267037065</v>
      </c>
      <c r="AG946" s="94">
        <f t="shared" si="224"/>
        <v>0.98189961566021644</v>
      </c>
      <c r="AH946" s="94">
        <f t="shared" si="225"/>
        <v>0.98189458294041343</v>
      </c>
      <c r="AI946" s="94">
        <f t="shared" si="226"/>
        <v>0.98191696071131496</v>
      </c>
      <c r="AJ946" s="94">
        <f t="shared" si="227"/>
        <v>0.98191117791363036</v>
      </c>
      <c r="AK946" s="94">
        <f t="shared" si="228"/>
        <v>0.98192745408189241</v>
      </c>
      <c r="AL946" s="94">
        <f t="shared" si="229"/>
        <v>0.98192179265819968</v>
      </c>
      <c r="AM946" s="94">
        <f t="shared" si="230"/>
        <v>0.98193448597517363</v>
      </c>
      <c r="AO946" s="28">
        <v>0.93899999999999995</v>
      </c>
      <c r="AP946" s="94">
        <f t="shared" si="239"/>
        <v>0.27686599149717817</v>
      </c>
      <c r="AQ946" s="94">
        <f t="shared" si="231"/>
        <v>0.33092658112568463</v>
      </c>
      <c r="AR946" s="94">
        <f t="shared" si="232"/>
        <v>0.38558524613365808</v>
      </c>
      <c r="AS946" s="94">
        <f t="shared" si="233"/>
        <v>0.43961805316667713</v>
      </c>
      <c r="AT946" s="94">
        <f t="shared" si="234"/>
        <v>0.49427595043288597</v>
      </c>
      <c r="AU946" s="94">
        <f t="shared" si="235"/>
        <v>0.54829476273908606</v>
      </c>
      <c r="AV946" s="94">
        <f t="shared" si="236"/>
        <v>0.60295346575064945</v>
      </c>
      <c r="AW946" s="94">
        <f t="shared" si="237"/>
        <v>0.65696398769906872</v>
      </c>
      <c r="AY946" s="28">
        <v>0.93899999999999995</v>
      </c>
      <c r="AZ946" s="34">
        <f>(((L946-VLOOKUP(AZ$6,Data!$N$4:$Y$11,Data!$W$1,FALSE)/1000)*VLOOKUP(AZ$6,Data!$N$4:$Y$11,Data!$P$1,FALSE)^1.5+VLOOKUP(AZ$6,Data!$N$4:$Y$11,Data!$W$1,FALSE)/1000*(Mannings_n_bot)^1.5)/L946)^0.67</f>
        <v>4.5185294310815784E-2</v>
      </c>
      <c r="BA946" s="34">
        <f>(((M946-VLOOKUP(BA$6,Data!$N$4:$Y$11,Data!$W$1,FALSE)/1000)*VLOOKUP(BA$6,Data!$N$4:$Y$11,Data!$P$1,FALSE)^1.5+VLOOKUP(BA$6,Data!$N$4:$Y$11,Data!$W$1,FALSE)/1000*(Mannings_n_bot)^1.5)/M946)^0.67</f>
        <v>4.4992231743820027E-2</v>
      </c>
      <c r="BB946" s="34">
        <f>(((N946-VLOOKUP(BB$6,Data!$N$4:$Y$11,Data!$W$1,FALSE)/1000)*VLOOKUP(BB$6,Data!$N$4:$Y$11,Data!$P$1,FALSE)^1.5+VLOOKUP(BB$6,Data!$N$4:$Y$11,Data!$W$1,FALSE)/1000*(Mannings_n_bot)^1.5)/N946)^0.67</f>
        <v>4.4759353803431608E-2</v>
      </c>
      <c r="BC946" s="34">
        <f>(((O946-VLOOKUP(BC$6,Data!$N$4:$Y$11,Data!$W$1,FALSE)/1000)*VLOOKUP(BC$6,Data!$N$4:$Y$11,Data!$P$1,FALSE)^1.5+VLOOKUP(BC$6,Data!$N$4:$Y$11,Data!$W$1,FALSE)/1000*(Mannings_n_bot)^1.5)/O946)^0.67</f>
        <v>4.4479312426411191E-2</v>
      </c>
      <c r="BD946" s="34">
        <f>(((P946-VLOOKUP(BD$6,Data!$N$4:$Y$11,Data!$W$1,FALSE)/1000)*VLOOKUP(BD$6,Data!$N$4:$Y$11,Data!$P$1,FALSE)^1.5+VLOOKUP(BD$6,Data!$N$4:$Y$11,Data!$W$1,FALSE)/1000*(Mannings_n_bot)^1.5)/P946)^0.67</f>
        <v>4.4177330907946816E-2</v>
      </c>
      <c r="BE946" s="34">
        <f>(((Q946-VLOOKUP(BE$6,Data!$N$4:$Y$11,Data!$W$1,FALSE)/1000)*VLOOKUP(BE$6,Data!$N$4:$Y$11,Data!$P$1,FALSE)^1.5+VLOOKUP(BE$6,Data!$N$4:$Y$11,Data!$W$1,FALSE)/1000*(Mannings_n_bot)^1.5)/Q946)^0.67</f>
        <v>4.3895590870109927E-2</v>
      </c>
      <c r="BF946" s="34">
        <f>(((R946-VLOOKUP(BF$6,Data!$N$4:$Y$11,Data!$W$1,FALSE)/1000)*VLOOKUP(BF$6,Data!$N$4:$Y$11,Data!$P$1,FALSE)^1.5+VLOOKUP(BF$6,Data!$N$4:$Y$11,Data!$W$1,FALSE)/1000*(Mannings_n_bot)^1.5)/R946)^0.67</f>
        <v>4.3715067480069543E-2</v>
      </c>
      <c r="BG946" s="34">
        <f>(((S946-VLOOKUP(BG$6,Data!$N$4:$Y$11,Data!$W$1,FALSE)/1000)*VLOOKUP(BG$6,Data!$N$4:$Y$11,Data!$P$1,FALSE)^1.5+VLOOKUP(BG$6,Data!$N$4:$Y$11,Data!$W$1,FALSE)/1000*(Mannings_n_bot)^1.5)/S946)^0.67</f>
        <v>4.3553418701145506E-2</v>
      </c>
    </row>
    <row r="947" spans="1:59" x14ac:dyDescent="0.25">
      <c r="A947" s="28">
        <v>0.94</v>
      </c>
      <c r="B947" s="94">
        <v>0.95279454776216188</v>
      </c>
      <c r="C947" s="94">
        <v>1.3670681800776177</v>
      </c>
      <c r="D947" s="94">
        <v>1.8547899636974792</v>
      </c>
      <c r="E947" s="94">
        <v>2.4178158030297068</v>
      </c>
      <c r="F947" s="94">
        <v>3.0541838513267421</v>
      </c>
      <c r="G947" s="94">
        <v>3.7659603706157849</v>
      </c>
      <c r="H947" s="94">
        <v>4.5509743193606269</v>
      </c>
      <c r="I947" s="94">
        <v>5.4115009108060148</v>
      </c>
      <c r="K947" s="28">
        <v>0.94</v>
      </c>
      <c r="L947" s="94">
        <v>3.4443705690532944</v>
      </c>
      <c r="M947" s="94">
        <v>4.1346465126262686</v>
      </c>
      <c r="N947" s="94">
        <v>4.8145338538674833</v>
      </c>
      <c r="O947" s="94">
        <v>5.5046204351686283</v>
      </c>
      <c r="P947" s="94">
        <v>6.1845120666690656</v>
      </c>
      <c r="Q947" s="94">
        <v>6.8745017132106598</v>
      </c>
      <c r="R947" s="94">
        <v>7.5544043025338272</v>
      </c>
      <c r="S947" s="94">
        <v>8.2443358588437707</v>
      </c>
      <c r="U947" s="28">
        <v>0.94</v>
      </c>
      <c r="V947" s="94">
        <v>0.53202460769754567</v>
      </c>
      <c r="W947" s="94">
        <v>0.63801174074760514</v>
      </c>
      <c r="X947" s="94">
        <v>0.7430316393629135</v>
      </c>
      <c r="Y947" s="94">
        <v>0.84898709487731994</v>
      </c>
      <c r="Z947" s="94">
        <v>0.95400663277200548</v>
      </c>
      <c r="AA947" s="94">
        <v>1.0599460263188056</v>
      </c>
      <c r="AB947" s="94">
        <v>1.1649667837999764</v>
      </c>
      <c r="AC947" s="94">
        <v>1.27089661789681</v>
      </c>
      <c r="AE947" s="28">
        <v>0.94</v>
      </c>
      <c r="AF947" s="94">
        <f t="shared" si="238"/>
        <v>0.98230622544742952</v>
      </c>
      <c r="AG947" s="94">
        <f t="shared" si="224"/>
        <v>0.98234004914544293</v>
      </c>
      <c r="AH947" s="94">
        <f t="shared" si="225"/>
        <v>0.98233513544340556</v>
      </c>
      <c r="AI947" s="94">
        <f t="shared" si="226"/>
        <v>0.98235698401713134</v>
      </c>
      <c r="AJ947" s="94">
        <f t="shared" si="227"/>
        <v>0.98235133797050744</v>
      </c>
      <c r="AK947" s="94">
        <f t="shared" si="228"/>
        <v>0.98236722924594289</v>
      </c>
      <c r="AL947" s="94">
        <f t="shared" si="229"/>
        <v>0.98236170169993275</v>
      </c>
      <c r="AM947" s="94">
        <f t="shared" si="230"/>
        <v>0.98237409485591021</v>
      </c>
      <c r="AO947" s="28">
        <v>0.94</v>
      </c>
      <c r="AP947" s="94">
        <f t="shared" si="239"/>
        <v>0.27662370487158211</v>
      </c>
      <c r="AQ947" s="94">
        <f t="shared" si="231"/>
        <v>0.33063725663195215</v>
      </c>
      <c r="AR947" s="94">
        <f t="shared" si="232"/>
        <v>0.38524808839126523</v>
      </c>
      <c r="AS947" s="94">
        <f t="shared" si="233"/>
        <v>0.43923388206432068</v>
      </c>
      <c r="AT947" s="94">
        <f t="shared" si="234"/>
        <v>0.49384394733208176</v>
      </c>
      <c r="AU947" s="94">
        <f t="shared" si="235"/>
        <v>0.54781575854127396</v>
      </c>
      <c r="AV947" s="94">
        <f t="shared" si="236"/>
        <v>0.60242662916971257</v>
      </c>
      <c r="AW947" s="94">
        <f t="shared" si="237"/>
        <v>0.65639015724972571</v>
      </c>
      <c r="AY947" s="28">
        <v>0.94</v>
      </c>
      <c r="AZ947" s="34">
        <f>(((L947-VLOOKUP(AZ$6,Data!$N$4:$Y$11,Data!$W$1,FALSE)/1000)*VLOOKUP(AZ$6,Data!$N$4:$Y$11,Data!$P$1,FALSE)^1.5+VLOOKUP(AZ$6,Data!$N$4:$Y$11,Data!$W$1,FALSE)/1000*(Mannings_n_bot)^1.5)/L947)^0.67</f>
        <v>4.5169620643969087E-2</v>
      </c>
      <c r="BA947" s="34">
        <f>(((M947-VLOOKUP(BA$6,Data!$N$4:$Y$11,Data!$W$1,FALSE)/1000)*VLOOKUP(BA$6,Data!$N$4:$Y$11,Data!$P$1,FALSE)^1.5+VLOOKUP(BA$6,Data!$N$4:$Y$11,Data!$W$1,FALSE)/1000*(Mannings_n_bot)^1.5)/M947)^0.67</f>
        <v>4.497624661796662E-2</v>
      </c>
      <c r="BB947" s="34">
        <f>(((N947-VLOOKUP(BB$6,Data!$N$4:$Y$11,Data!$W$1,FALSE)/1000)*VLOOKUP(BB$6,Data!$N$4:$Y$11,Data!$P$1,FALSE)^1.5+VLOOKUP(BB$6,Data!$N$4:$Y$11,Data!$W$1,FALSE)/1000*(Mannings_n_bot)^1.5)/N947)^0.67</f>
        <v>4.4743094063172027E-2</v>
      </c>
      <c r="BC947" s="34">
        <f>(((O947-VLOOKUP(BC$6,Data!$N$4:$Y$11,Data!$W$1,FALSE)/1000)*VLOOKUP(BC$6,Data!$N$4:$Y$11,Data!$P$1,FALSE)^1.5+VLOOKUP(BC$6,Data!$N$4:$Y$11,Data!$W$1,FALSE)/1000*(Mannings_n_bot)^1.5)/O947)^0.67</f>
        <v>4.4462656569951485E-2</v>
      </c>
      <c r="BD947" s="34">
        <f>(((P947-VLOOKUP(BD$6,Data!$N$4:$Y$11,Data!$W$1,FALSE)/1000)*VLOOKUP(BD$6,Data!$N$4:$Y$11,Data!$P$1,FALSE)^1.5+VLOOKUP(BD$6,Data!$N$4:$Y$11,Data!$W$1,FALSE)/1000*(Mannings_n_bot)^1.5)/P947)^0.67</f>
        <v>4.4160314044230688E-2</v>
      </c>
      <c r="BE947" s="34">
        <f>(((Q947-VLOOKUP(BE$6,Data!$N$4:$Y$11,Data!$W$1,FALSE)/1000)*VLOOKUP(BE$6,Data!$N$4:$Y$11,Data!$P$1,FALSE)^1.5+VLOOKUP(BE$6,Data!$N$4:$Y$11,Data!$W$1,FALSE)/1000*(Mannings_n_bot)^1.5)/Q947)^0.67</f>
        <v>4.3878184372825334E-2</v>
      </c>
      <c r="BF947" s="34">
        <f>(((R947-VLOOKUP(BF$6,Data!$N$4:$Y$11,Data!$W$1,FALSE)/1000)*VLOOKUP(BF$6,Data!$N$4:$Y$11,Data!$P$1,FALSE)^1.5+VLOOKUP(BF$6,Data!$N$4:$Y$11,Data!$W$1,FALSE)/1000*(Mannings_n_bot)^1.5)/R947)^0.67</f>
        <v>4.3697448746958703E-2</v>
      </c>
      <c r="BG947" s="34">
        <f>(((S947-VLOOKUP(BG$6,Data!$N$4:$Y$11,Data!$W$1,FALSE)/1000)*VLOOKUP(BG$6,Data!$N$4:$Y$11,Data!$P$1,FALSE)^1.5+VLOOKUP(BG$6,Data!$N$4:$Y$11,Data!$W$1,FALSE)/1000*(Mannings_n_bot)^1.5)/S947)^0.67</f>
        <v>4.3535566119682567E-2</v>
      </c>
    </row>
    <row r="948" spans="1:59" x14ac:dyDescent="0.25">
      <c r="A948" s="28">
        <v>0.94099999999999995</v>
      </c>
      <c r="B948" s="94">
        <v>0.95321910746987659</v>
      </c>
      <c r="C948" s="94">
        <v>1.3676761843375498</v>
      </c>
      <c r="D948" s="94">
        <v>1.855615109783723</v>
      </c>
      <c r="E948" s="94">
        <v>2.4188901066121429</v>
      </c>
      <c r="F948" s="94">
        <v>3.0555413412065429</v>
      </c>
      <c r="G948" s="94">
        <v>3.7676327305189221</v>
      </c>
      <c r="H948" s="94">
        <v>4.5529959098290345</v>
      </c>
      <c r="I948" s="94">
        <v>5.4139030836696653</v>
      </c>
      <c r="K948" s="28">
        <v>0.94099999999999995</v>
      </c>
      <c r="L948" s="94">
        <v>3.4489675227761292</v>
      </c>
      <c r="M948" s="94">
        <v>4.1401577937971794</v>
      </c>
      <c r="N948" s="94">
        <v>4.8209525658266594</v>
      </c>
      <c r="O948" s="94">
        <v>5.5119531934345831</v>
      </c>
      <c r="P948" s="94">
        <v>6.1927522505722949</v>
      </c>
      <c r="Q948" s="94">
        <v>6.8836558011604172</v>
      </c>
      <c r="R948" s="94">
        <v>7.5644658258323574</v>
      </c>
      <c r="S948" s="94">
        <v>8.25531120164678</v>
      </c>
      <c r="U948" s="28">
        <v>0.94099999999999995</v>
      </c>
      <c r="V948" s="94">
        <v>0.52771601397987677</v>
      </c>
      <c r="W948" s="94">
        <v>0.63284337052217021</v>
      </c>
      <c r="X948" s="94">
        <v>0.73701277424255762</v>
      </c>
      <c r="Y948" s="94">
        <v>0.84210870241971558</v>
      </c>
      <c r="Z948" s="94">
        <v>0.94627774632362183</v>
      </c>
      <c r="AA948" s="94">
        <v>1.0513577391629558</v>
      </c>
      <c r="AB948" s="94">
        <v>1.1555279919571526</v>
      </c>
      <c r="AC948" s="94">
        <v>1.260598500836164</v>
      </c>
      <c r="AE948" s="28">
        <v>0.94099999999999995</v>
      </c>
      <c r="AF948" s="94">
        <f t="shared" si="238"/>
        <v>0.98274393538704008</v>
      </c>
      <c r="AG948" s="94">
        <f t="shared" si="224"/>
        <v>0.98277694537584781</v>
      </c>
      <c r="AH948" s="94">
        <f t="shared" si="225"/>
        <v>0.98277214988075734</v>
      </c>
      <c r="AI948" s="94">
        <f t="shared" si="226"/>
        <v>0.98279347286207897</v>
      </c>
      <c r="AJ948" s="94">
        <f t="shared" si="227"/>
        <v>0.98278796263510459</v>
      </c>
      <c r="AK948" s="94">
        <f t="shared" si="228"/>
        <v>0.98280347163902948</v>
      </c>
      <c r="AL948" s="94">
        <f t="shared" si="229"/>
        <v>0.98279807705899314</v>
      </c>
      <c r="AM948" s="94">
        <f t="shared" si="230"/>
        <v>0.98281017209797517</v>
      </c>
      <c r="AO948" s="28">
        <v>0.94099999999999995</v>
      </c>
      <c r="AP948" s="94">
        <f t="shared" si="239"/>
        <v>0.27637810480239466</v>
      </c>
      <c r="AQ948" s="94">
        <f t="shared" si="231"/>
        <v>0.33034397538823623</v>
      </c>
      <c r="AR948" s="94">
        <f t="shared" si="232"/>
        <v>0.38490631974627953</v>
      </c>
      <c r="AS948" s="94">
        <f t="shared" si="233"/>
        <v>0.43884445707799907</v>
      </c>
      <c r="AT948" s="94">
        <f t="shared" si="234"/>
        <v>0.49340603621340884</v>
      </c>
      <c r="AU948" s="94">
        <f t="shared" si="235"/>
        <v>0.54733020350665862</v>
      </c>
      <c r="AV948" s="94">
        <f t="shared" si="236"/>
        <v>0.60189258761414854</v>
      </c>
      <c r="AW948" s="94">
        <f t="shared" si="237"/>
        <v>0.65580847910248286</v>
      </c>
      <c r="AY948" s="28">
        <v>0.94099999999999995</v>
      </c>
      <c r="AZ948" s="34">
        <f>(((L948-VLOOKUP(AZ$6,Data!$N$4:$Y$11,Data!$W$1,FALSE)/1000)*VLOOKUP(AZ$6,Data!$N$4:$Y$11,Data!$P$1,FALSE)^1.5+VLOOKUP(AZ$6,Data!$N$4:$Y$11,Data!$W$1,FALSE)/1000*(Mannings_n_bot)^1.5)/L948)^0.67</f>
        <v>4.5153859360367039E-2</v>
      </c>
      <c r="BA948" s="34">
        <f>(((M948-VLOOKUP(BA$6,Data!$N$4:$Y$11,Data!$W$1,FALSE)/1000)*VLOOKUP(BA$6,Data!$N$4:$Y$11,Data!$P$1,FALSE)^1.5+VLOOKUP(BA$6,Data!$N$4:$Y$11,Data!$W$1,FALSE)/1000*(Mannings_n_bot)^1.5)/M948)^0.67</f>
        <v>4.4960171977066948E-2</v>
      </c>
      <c r="BB948" s="34">
        <f>(((N948-VLOOKUP(BB$6,Data!$N$4:$Y$11,Data!$W$1,FALSE)/1000)*VLOOKUP(BB$6,Data!$N$4:$Y$11,Data!$P$1,FALSE)^1.5+VLOOKUP(BB$6,Data!$N$4:$Y$11,Data!$W$1,FALSE)/1000*(Mannings_n_bot)^1.5)/N948)^0.67</f>
        <v>4.4726743218904054E-2</v>
      </c>
      <c r="BC948" s="34">
        <f>(((O948-VLOOKUP(BC$6,Data!$N$4:$Y$11,Data!$W$1,FALSE)/1000)*VLOOKUP(BC$6,Data!$N$4:$Y$11,Data!$P$1,FALSE)^1.5+VLOOKUP(BC$6,Data!$N$4:$Y$11,Data!$W$1,FALSE)/1000*(Mannings_n_bot)^1.5)/O948)^0.67</f>
        <v>4.4445907236352507E-2</v>
      </c>
      <c r="BD948" s="34">
        <f>(((P948-VLOOKUP(BD$6,Data!$N$4:$Y$11,Data!$W$1,FALSE)/1000)*VLOOKUP(BD$6,Data!$N$4:$Y$11,Data!$P$1,FALSE)^1.5+VLOOKUP(BD$6,Data!$N$4:$Y$11,Data!$W$1,FALSE)/1000*(Mannings_n_bot)^1.5)/P948)^0.67</f>
        <v>4.4143201602645621E-2</v>
      </c>
      <c r="BE948" s="34">
        <f>(((Q948-VLOOKUP(BE$6,Data!$N$4:$Y$11,Data!$W$1,FALSE)/1000)*VLOOKUP(BE$6,Data!$N$4:$Y$11,Data!$P$1,FALSE)^1.5+VLOOKUP(BE$6,Data!$N$4:$Y$11,Data!$W$1,FALSE)/1000*(Mannings_n_bot)^1.5)/Q948)^0.67</f>
        <v>4.3860679964585293E-2</v>
      </c>
      <c r="BF948" s="34">
        <f>(((R948-VLOOKUP(BF$6,Data!$N$4:$Y$11,Data!$W$1,FALSE)/1000)*VLOOKUP(BF$6,Data!$N$4:$Y$11,Data!$P$1,FALSE)^1.5+VLOOKUP(BF$6,Data!$N$4:$Y$11,Data!$W$1,FALSE)/1000*(Mannings_n_bot)^1.5)/R948)^0.67</f>
        <v>4.3679730868566385E-2</v>
      </c>
      <c r="BG948" s="34">
        <f>(((S948-VLOOKUP(BG$6,Data!$N$4:$Y$11,Data!$W$1,FALSE)/1000)*VLOOKUP(BG$6,Data!$N$4:$Y$11,Data!$P$1,FALSE)^1.5+VLOOKUP(BG$6,Data!$N$4:$Y$11,Data!$W$1,FALSE)/1000*(Mannings_n_bot)^1.5)/S948)^0.67</f>
        <v>4.3517612978892076E-2</v>
      </c>
    </row>
    <row r="949" spans="1:59" x14ac:dyDescent="0.25">
      <c r="A949" s="28">
        <v>0.94199999999999995</v>
      </c>
      <c r="B949" s="94">
        <v>0.95364019882042161</v>
      </c>
      <c r="C949" s="94">
        <v>1.3682792202534857</v>
      </c>
      <c r="D949" s="94">
        <v>1.8564335134095988</v>
      </c>
      <c r="E949" s="94">
        <v>2.4199556302371179</v>
      </c>
      <c r="F949" s="94">
        <v>3.0568877372476497</v>
      </c>
      <c r="G949" s="94">
        <v>3.7692914215797124</v>
      </c>
      <c r="H949" s="94">
        <v>4.5550009778106109</v>
      </c>
      <c r="I949" s="94">
        <v>5.4162856215376758</v>
      </c>
      <c r="K949" s="28">
        <v>0.94199999999999995</v>
      </c>
      <c r="L949" s="94">
        <v>3.4536023406372331</v>
      </c>
      <c r="M949" s="94">
        <v>4.1457144828766026</v>
      </c>
      <c r="N949" s="94">
        <v>4.8274241599471255</v>
      </c>
      <c r="O949" s="94">
        <v>5.5193463753772756</v>
      </c>
      <c r="P949" s="94">
        <v>6.2010603323809361</v>
      </c>
      <c r="Q949" s="94">
        <v>6.8928853273875319</v>
      </c>
      <c r="R949" s="94">
        <v>7.5746102617246303</v>
      </c>
      <c r="S949" s="94">
        <v>8.2663769967348149</v>
      </c>
      <c r="U949" s="28">
        <v>0.94199999999999995</v>
      </c>
      <c r="V949" s="94">
        <v>0.52336704486497188</v>
      </c>
      <c r="W949" s="94">
        <v>0.6276266068317482</v>
      </c>
      <c r="X949" s="94">
        <v>0.73093754556027857</v>
      </c>
      <c r="Y949" s="94">
        <v>0.83516593086210178</v>
      </c>
      <c r="Z949" s="94">
        <v>0.93847651074171701</v>
      </c>
      <c r="AA949" s="94">
        <v>1.04268908861301</v>
      </c>
      <c r="AB949" s="94">
        <v>1.1460008666090653</v>
      </c>
      <c r="AC949" s="94">
        <v>1.2502040367677829</v>
      </c>
      <c r="AE949" s="28">
        <v>0.94199999999999995</v>
      </c>
      <c r="AF949" s="94">
        <f t="shared" si="238"/>
        <v>0.98317806954124365</v>
      </c>
      <c r="AG949" s="94">
        <f t="shared" si="224"/>
        <v>0.98321027148198492</v>
      </c>
      <c r="AH949" s="94">
        <f t="shared" si="225"/>
        <v>0.98320559337161462</v>
      </c>
      <c r="AI949" s="94">
        <f t="shared" si="226"/>
        <v>0.98322639441603599</v>
      </c>
      <c r="AJ949" s="94">
        <f t="shared" si="227"/>
        <v>0.98322101906418791</v>
      </c>
      <c r="AK949" s="94">
        <f t="shared" si="228"/>
        <v>0.98323614845482332</v>
      </c>
      <c r="AL949" s="94">
        <f t="shared" si="229"/>
        <v>0.98323088591621433</v>
      </c>
      <c r="AM949" s="94">
        <f t="shared" si="230"/>
        <v>0.98324268491098654</v>
      </c>
      <c r="AO949" s="28">
        <v>0.94199999999999995</v>
      </c>
      <c r="AP949" s="94">
        <f t="shared" si="239"/>
        <v>0.27612912685380653</v>
      </c>
      <c r="AQ949" s="94">
        <f t="shared" si="231"/>
        <v>0.33004666045020847</v>
      </c>
      <c r="AR949" s="94">
        <f t="shared" si="232"/>
        <v>0.38455985053319452</v>
      </c>
      <c r="AS949" s="94">
        <f t="shared" si="233"/>
        <v>0.43844967604007307</v>
      </c>
      <c r="AT949" s="94">
        <f t="shared" si="234"/>
        <v>0.49296210218840725</v>
      </c>
      <c r="AU949" s="94">
        <f t="shared" si="235"/>
        <v>0.54683797024783942</v>
      </c>
      <c r="AV949" s="94">
        <f t="shared" si="236"/>
        <v>0.60135120097565287</v>
      </c>
      <c r="AW949" s="94">
        <f t="shared" si="237"/>
        <v>0.65521880065197691</v>
      </c>
      <c r="AY949" s="28">
        <v>0.94199999999999995</v>
      </c>
      <c r="AZ949" s="34">
        <f>(((L949-VLOOKUP(AZ$6,Data!$N$4:$Y$11,Data!$W$1,FALSE)/1000)*VLOOKUP(AZ$6,Data!$N$4:$Y$11,Data!$P$1,FALSE)^1.5+VLOOKUP(AZ$6,Data!$N$4:$Y$11,Data!$W$1,FALSE)/1000*(Mannings_n_bot)^1.5)/L949)^0.67</f>
        <v>4.5138007999889838E-2</v>
      </c>
      <c r="BA949" s="34">
        <f>(((M949-VLOOKUP(BA$6,Data!$N$4:$Y$11,Data!$W$1,FALSE)/1000)*VLOOKUP(BA$6,Data!$N$4:$Y$11,Data!$P$1,FALSE)^1.5+VLOOKUP(BA$6,Data!$N$4:$Y$11,Data!$W$1,FALSE)/1000*(Mannings_n_bot)^1.5)/M949)^0.67</f>
        <v>4.4944005309702648E-2</v>
      </c>
      <c r="BB949" s="34">
        <f>(((N949-VLOOKUP(BB$6,Data!$N$4:$Y$11,Data!$W$1,FALSE)/1000)*VLOOKUP(BB$6,Data!$N$4:$Y$11,Data!$P$1,FALSE)^1.5+VLOOKUP(BB$6,Data!$N$4:$Y$11,Data!$W$1,FALSE)/1000*(Mannings_n_bot)^1.5)/N949)^0.67</f>
        <v>4.4710298715078173E-2</v>
      </c>
      <c r="BC949" s="34">
        <f>(((O949-VLOOKUP(BC$6,Data!$N$4:$Y$11,Data!$W$1,FALSE)/1000)*VLOOKUP(BC$6,Data!$N$4:$Y$11,Data!$P$1,FALSE)^1.5+VLOOKUP(BC$6,Data!$N$4:$Y$11,Data!$W$1,FALSE)/1000*(Mannings_n_bot)^1.5)/O949)^0.67</f>
        <v>4.4429061805311872E-2</v>
      </c>
      <c r="BD949" s="34">
        <f>(((P949-VLOOKUP(BD$6,Data!$N$4:$Y$11,Data!$W$1,FALSE)/1000)*VLOOKUP(BD$6,Data!$N$4:$Y$11,Data!$P$1,FALSE)^1.5+VLOOKUP(BD$6,Data!$N$4:$Y$11,Data!$W$1,FALSE)/1000*(Mannings_n_bot)^1.5)/P949)^0.67</f>
        <v>4.4125990904663827E-2</v>
      </c>
      <c r="BE949" s="34">
        <f>(((Q949-VLOOKUP(BE$6,Data!$N$4:$Y$11,Data!$W$1,FALSE)/1000)*VLOOKUP(BE$6,Data!$N$4:$Y$11,Data!$P$1,FALSE)^1.5+VLOOKUP(BE$6,Data!$N$4:$Y$11,Data!$W$1,FALSE)/1000*(Mannings_n_bot)^1.5)/Q949)^0.67</f>
        <v>4.3843074903120671E-2</v>
      </c>
      <c r="BF949" s="34">
        <f>(((R949-VLOOKUP(BF$6,Data!$N$4:$Y$11,Data!$W$1,FALSE)/1000)*VLOOKUP(BF$6,Data!$N$4:$Y$11,Data!$P$1,FALSE)^1.5+VLOOKUP(BF$6,Data!$N$4:$Y$11,Data!$W$1,FALSE)/1000*(Mannings_n_bot)^1.5)/R949)^0.67</f>
        <v>4.3661911068370092E-2</v>
      </c>
      <c r="BG949" s="34">
        <f>(((S949-VLOOKUP(BG$6,Data!$N$4:$Y$11,Data!$W$1,FALSE)/1000)*VLOOKUP(BG$6,Data!$N$4:$Y$11,Data!$P$1,FALSE)^1.5+VLOOKUP(BG$6,Data!$N$4:$Y$11,Data!$W$1,FALSE)/1000*(Mannings_n_bot)^1.5)/S949)^0.67</f>
        <v>4.3499556463785838E-2</v>
      </c>
    </row>
    <row r="950" spans="1:59" x14ac:dyDescent="0.25">
      <c r="A950" s="28">
        <v>0.94299999999999995</v>
      </c>
      <c r="B950" s="94">
        <v>0.954057789059366</v>
      </c>
      <c r="C950" s="94">
        <v>1.3688772409427001</v>
      </c>
      <c r="D950" s="94">
        <v>1.8572451109439438</v>
      </c>
      <c r="E950" s="94">
        <v>2.4210122910875316</v>
      </c>
      <c r="F950" s="94">
        <v>3.0582229347932799</v>
      </c>
      <c r="G950" s="94">
        <v>3.7709363148978223</v>
      </c>
      <c r="H950" s="94">
        <v>4.556989367474106</v>
      </c>
      <c r="I950" s="94">
        <v>5.418648339277639</v>
      </c>
      <c r="K950" s="28">
        <v>0.94299999999999995</v>
      </c>
      <c r="L950" s="94">
        <v>3.4582760181679393</v>
      </c>
      <c r="M950" s="94">
        <v>4.1513177736039228</v>
      </c>
      <c r="N950" s="94">
        <v>4.8339500264834392</v>
      </c>
      <c r="O950" s="94">
        <v>5.5268015693994847</v>
      </c>
      <c r="P950" s="94">
        <v>6.2094380970121081</v>
      </c>
      <c r="Q950" s="94">
        <v>6.9021922749270299</v>
      </c>
      <c r="R950" s="94">
        <v>7.5848397897622197</v>
      </c>
      <c r="S950" s="94">
        <v>8.277535621759327</v>
      </c>
      <c r="U950" s="28">
        <v>0.94299999999999995</v>
      </c>
      <c r="V950" s="94">
        <v>0.51897668532929087</v>
      </c>
      <c r="W950" s="94">
        <v>0.62236023274274832</v>
      </c>
      <c r="X950" s="94">
        <v>0.72480453601868455</v>
      </c>
      <c r="Y950" s="94">
        <v>0.8281571610591012</v>
      </c>
      <c r="Z950" s="94">
        <v>0.93060110651818972</v>
      </c>
      <c r="AA950" s="94">
        <v>1.0339380533442906</v>
      </c>
      <c r="AB950" s="94">
        <v>1.1363831860661489</v>
      </c>
      <c r="AC950" s="94">
        <v>1.2397108022041936</v>
      </c>
      <c r="AE950" s="28">
        <v>0.94299999999999995</v>
      </c>
      <c r="AF950" s="94">
        <f t="shared" si="238"/>
        <v>0.9836085941410796</v>
      </c>
      <c r="AG950" s="94">
        <f t="shared" si="224"/>
        <v>0.98363999377513311</v>
      </c>
      <c r="AH950" s="94">
        <f t="shared" si="225"/>
        <v>0.98363543221559735</v>
      </c>
      <c r="AI950" s="94">
        <f t="shared" si="226"/>
        <v>0.98365571503046856</v>
      </c>
      <c r="AJ950" s="94">
        <f t="shared" si="227"/>
        <v>0.98365047359582491</v>
      </c>
      <c r="AK950" s="94">
        <f t="shared" si="228"/>
        <v>0.98366522606910856</v>
      </c>
      <c r="AL950" s="94">
        <f t="shared" si="229"/>
        <v>0.98366009463426041</v>
      </c>
      <c r="AM950" s="94">
        <f t="shared" si="230"/>
        <v>0.98367159968702611</v>
      </c>
      <c r="AO950" s="28">
        <v>0.94299999999999995</v>
      </c>
      <c r="AP950" s="94">
        <f t="shared" si="239"/>
        <v>0.27587670389733349</v>
      </c>
      <c r="AQ950" s="94">
        <f t="shared" si="231"/>
        <v>0.32974523165792818</v>
      </c>
      <c r="AR950" s="94">
        <f t="shared" si="232"/>
        <v>0.38420858733929375</v>
      </c>
      <c r="AS950" s="94">
        <f t="shared" si="233"/>
        <v>0.43804943251302342</v>
      </c>
      <c r="AT950" s="94">
        <f t="shared" si="234"/>
        <v>0.49251202556715279</v>
      </c>
      <c r="AU950" s="94">
        <f t="shared" si="235"/>
        <v>0.54633892605341672</v>
      </c>
      <c r="AV950" s="94">
        <f t="shared" si="236"/>
        <v>0.60080232329033345</v>
      </c>
      <c r="AW950" s="94">
        <f t="shared" si="237"/>
        <v>0.65462096291479888</v>
      </c>
      <c r="AY950" s="28">
        <v>0.94299999999999995</v>
      </c>
      <c r="AZ950" s="34">
        <f>(((L950-VLOOKUP(AZ$6,Data!$N$4:$Y$11,Data!$W$1,FALSE)/1000)*VLOOKUP(AZ$6,Data!$N$4:$Y$11,Data!$P$1,FALSE)^1.5+VLOOKUP(AZ$6,Data!$N$4:$Y$11,Data!$W$1,FALSE)/1000*(Mannings_n_bot)^1.5)/L950)^0.67</f>
        <v>4.5122063995523834E-2</v>
      </c>
      <c r="BA950" s="34">
        <f>(((M950-VLOOKUP(BA$6,Data!$N$4:$Y$11,Data!$W$1,FALSE)/1000)*VLOOKUP(BA$6,Data!$N$4:$Y$11,Data!$P$1,FALSE)^1.5+VLOOKUP(BA$6,Data!$N$4:$Y$11,Data!$W$1,FALSE)/1000*(Mannings_n_bot)^1.5)/M950)^0.67</f>
        <v>4.4927743995330109E-2</v>
      </c>
      <c r="BB950" s="34">
        <f>(((N950-VLOOKUP(BB$6,Data!$N$4:$Y$11,Data!$W$1,FALSE)/1000)*VLOOKUP(BB$6,Data!$N$4:$Y$11,Data!$P$1,FALSE)^1.5+VLOOKUP(BB$6,Data!$N$4:$Y$11,Data!$W$1,FALSE)/1000*(Mannings_n_bot)^1.5)/N950)^0.67</f>
        <v>4.4693757885102624E-2</v>
      </c>
      <c r="BC950" s="34">
        <f>(((O950-VLOOKUP(BC$6,Data!$N$4:$Y$11,Data!$W$1,FALSE)/1000)*VLOOKUP(BC$6,Data!$N$4:$Y$11,Data!$P$1,FALSE)^1.5+VLOOKUP(BC$6,Data!$N$4:$Y$11,Data!$W$1,FALSE)/1000*(Mannings_n_bot)^1.5)/O950)^0.67</f>
        <v>4.441211754266966E-2</v>
      </c>
      <c r="BD950" s="34">
        <f>(((P950-VLOOKUP(BD$6,Data!$N$4:$Y$11,Data!$W$1,FALSE)/1000)*VLOOKUP(BD$6,Data!$N$4:$Y$11,Data!$P$1,FALSE)^1.5+VLOOKUP(BD$6,Data!$N$4:$Y$11,Data!$W$1,FALSE)/1000*(Mannings_n_bot)^1.5)/P950)^0.67</f>
        <v>4.4108679155370561E-2</v>
      </c>
      <c r="BE950" s="34">
        <f>(((Q950-VLOOKUP(BE$6,Data!$N$4:$Y$11,Data!$W$1,FALSE)/1000)*VLOOKUP(BE$6,Data!$N$4:$Y$11,Data!$P$1,FALSE)^1.5+VLOOKUP(BE$6,Data!$N$4:$Y$11,Data!$W$1,FALSE)/1000*(Mannings_n_bot)^1.5)/Q950)^0.67</f>
        <v>4.3825366327004518E-2</v>
      </c>
      <c r="BF950" s="34">
        <f>(((R950-VLOOKUP(BF$6,Data!$N$4:$Y$11,Data!$W$1,FALSE)/1000)*VLOOKUP(BF$6,Data!$N$4:$Y$11,Data!$P$1,FALSE)^1.5+VLOOKUP(BF$6,Data!$N$4:$Y$11,Data!$W$1,FALSE)/1000*(Mannings_n_bot)^1.5)/R950)^0.67</f>
        <v>4.3643986449201623E-2</v>
      </c>
      <c r="BG950" s="34">
        <f>(((S950-VLOOKUP(BG$6,Data!$N$4:$Y$11,Data!$W$1,FALSE)/1000)*VLOOKUP(BG$6,Data!$N$4:$Y$11,Data!$P$1,FALSE)^1.5+VLOOKUP(BG$6,Data!$N$4:$Y$11,Data!$W$1,FALSE)/1000*(Mannings_n_bot)^1.5)/S950)^0.67</f>
        <v>4.3481393637057601E-2</v>
      </c>
    </row>
    <row r="951" spans="1:59" x14ac:dyDescent="0.25">
      <c r="A951" s="28">
        <v>0.94399999999999995</v>
      </c>
      <c r="B951" s="94">
        <v>0.95447184460135692</v>
      </c>
      <c r="C951" s="94">
        <v>1.3694701983328086</v>
      </c>
      <c r="D951" s="94">
        <v>1.8580498371410064</v>
      </c>
      <c r="E951" s="94">
        <v>2.4220600042444924</v>
      </c>
      <c r="F951" s="94">
        <v>3.0595468265307146</v>
      </c>
      <c r="G951" s="94">
        <v>3.7725672783013136</v>
      </c>
      <c r="H951" s="94">
        <v>4.5589609190333151</v>
      </c>
      <c r="I951" s="94">
        <v>5.4209910470580596</v>
      </c>
      <c r="K951" s="28">
        <v>0.94399999999999995</v>
      </c>
      <c r="L951" s="94">
        <v>3.462989594837929</v>
      </c>
      <c r="M951" s="94">
        <v>4.1569689124043361</v>
      </c>
      <c r="N951" s="94">
        <v>4.8405316170492929</v>
      </c>
      <c r="O951" s="94">
        <v>5.5343204340079311</v>
      </c>
      <c r="P951" s="94">
        <v>6.217887408160137</v>
      </c>
      <c r="Q951" s="94">
        <v>6.9115787143346239</v>
      </c>
      <c r="R951" s="94">
        <v>7.59515668569074</v>
      </c>
      <c r="S951" s="94">
        <v>8.2887895593084924</v>
      </c>
      <c r="U951" s="28">
        <v>0.94399999999999995</v>
      </c>
      <c r="V951" s="94">
        <v>0.51454387587927375</v>
      </c>
      <c r="W951" s="94">
        <v>0.61704297800338148</v>
      </c>
      <c r="X951" s="94">
        <v>0.71861226622388885</v>
      </c>
      <c r="Y951" s="94">
        <v>0.8210807029233762</v>
      </c>
      <c r="Z951" s="94">
        <v>0.92264963442474202</v>
      </c>
      <c r="AA951" s="94">
        <v>1.025102523467823</v>
      </c>
      <c r="AB951" s="94">
        <v>1.1266726312962043</v>
      </c>
      <c r="AC951" s="94">
        <v>1.2291162674720042</v>
      </c>
      <c r="AE951" s="28">
        <v>0.94399999999999995</v>
      </c>
      <c r="AF951" s="94">
        <f t="shared" si="238"/>
        <v>0.98403547456092866</v>
      </c>
      <c r="AG951" s="94">
        <f t="shared" si="224"/>
        <v>0.98406607771171284</v>
      </c>
      <c r="AH951" s="94">
        <f t="shared" si="225"/>
        <v>0.98406163185720541</v>
      </c>
      <c r="AI951" s="94">
        <f t="shared" si="226"/>
        <v>0.98408140020288637</v>
      </c>
      <c r="AJ951" s="94">
        <f t="shared" si="227"/>
        <v>0.9840762917138246</v>
      </c>
      <c r="AK951" s="94">
        <f t="shared" si="228"/>
        <v>0.98409067000425743</v>
      </c>
      <c r="AL951" s="94">
        <f t="shared" si="229"/>
        <v>0.98408566872208914</v>
      </c>
      <c r="AM951" s="94">
        <f t="shared" si="230"/>
        <v>0.9840968819651289</v>
      </c>
      <c r="AO951" s="28">
        <v>0.94399999999999995</v>
      </c>
      <c r="AP951" s="94">
        <f t="shared" si="239"/>
        <v>0.27562076594862744</v>
      </c>
      <c r="AQ951" s="94">
        <f t="shared" si="231"/>
        <v>0.32943960544095702</v>
      </c>
      <c r="AR951" s="94">
        <f t="shared" si="232"/>
        <v>0.38385243277754738</v>
      </c>
      <c r="AS951" s="94">
        <f t="shared" si="233"/>
        <v>0.43764361553066905</v>
      </c>
      <c r="AT951" s="94">
        <f t="shared" si="234"/>
        <v>0.49205568156725915</v>
      </c>
      <c r="AU951" s="94">
        <f t="shared" si="235"/>
        <v>0.54583293256532028</v>
      </c>
      <c r="AV951" s="94">
        <f t="shared" si="236"/>
        <v>0.60024580238382552</v>
      </c>
      <c r="AW951" s="94">
        <f t="shared" si="237"/>
        <v>0.65401480014294344</v>
      </c>
      <c r="AY951" s="28">
        <v>0.94399999999999995</v>
      </c>
      <c r="AZ951" s="34">
        <f>(((L951-VLOOKUP(AZ$6,Data!$N$4:$Y$11,Data!$W$1,FALSE)/1000)*VLOOKUP(AZ$6,Data!$N$4:$Y$11,Data!$P$1,FALSE)^1.5+VLOOKUP(AZ$6,Data!$N$4:$Y$11,Data!$W$1,FALSE)/1000*(Mannings_n_bot)^1.5)/L951)^0.67</f>
        <v>4.5106024666743551E-2</v>
      </c>
      <c r="BA951" s="34">
        <f>(((M951-VLOOKUP(BA$6,Data!$N$4:$Y$11,Data!$W$1,FALSE)/1000)*VLOOKUP(BA$6,Data!$N$4:$Y$11,Data!$P$1,FALSE)^1.5+VLOOKUP(BA$6,Data!$N$4:$Y$11,Data!$W$1,FALSE)/1000*(Mannings_n_bot)^1.5)/M951)^0.67</f>
        <v>4.4911385297524489E-2</v>
      </c>
      <c r="BB951" s="34">
        <f>(((N951-VLOOKUP(BB$6,Data!$N$4:$Y$11,Data!$W$1,FALSE)/1000)*VLOOKUP(BB$6,Data!$N$4:$Y$11,Data!$P$1,FALSE)^1.5+VLOOKUP(BB$6,Data!$N$4:$Y$11,Data!$W$1,FALSE)/1000*(Mannings_n_bot)^1.5)/N951)^0.67</f>
        <v>4.4677117944468457E-2</v>
      </c>
      <c r="BC951" s="34">
        <f>(((O951-VLOOKUP(BC$6,Data!$N$4:$Y$11,Data!$W$1,FALSE)/1000)*VLOOKUP(BC$6,Data!$N$4:$Y$11,Data!$P$1,FALSE)^1.5+VLOOKUP(BC$6,Data!$N$4:$Y$11,Data!$W$1,FALSE)/1000*(Mannings_n_bot)^1.5)/O951)^0.67</f>
        <v>4.4395071593359675E-2</v>
      </c>
      <c r="BD951" s="34">
        <f>(((P951-VLOOKUP(BD$6,Data!$N$4:$Y$11,Data!$W$1,FALSE)/1000)*VLOOKUP(BD$6,Data!$N$4:$Y$11,Data!$P$1,FALSE)^1.5+VLOOKUP(BD$6,Data!$N$4:$Y$11,Data!$W$1,FALSE)/1000*(Mannings_n_bot)^1.5)/P951)^0.67</f>
        <v>4.4091263436258729E-2</v>
      </c>
      <c r="BE951" s="34">
        <f>(((Q951-VLOOKUP(BE$6,Data!$N$4:$Y$11,Data!$W$1,FALSE)/1000)*VLOOKUP(BE$6,Data!$N$4:$Y$11,Data!$P$1,FALSE)^1.5+VLOOKUP(BE$6,Data!$N$4:$Y$11,Data!$W$1,FALSE)/1000*(Mannings_n_bot)^1.5)/Q951)^0.67</f>
        <v>4.3807551248275331E-2</v>
      </c>
      <c r="BF951" s="34">
        <f>(((R951-VLOOKUP(BF$6,Data!$N$4:$Y$11,Data!$W$1,FALSE)/1000)*VLOOKUP(BF$6,Data!$N$4:$Y$11,Data!$P$1,FALSE)^1.5+VLOOKUP(BF$6,Data!$N$4:$Y$11,Data!$W$1,FALSE)/1000*(Mannings_n_bot)^1.5)/R951)^0.67</f>
        <v>4.3625953985778294E-2</v>
      </c>
      <c r="BG951" s="34">
        <f>(((S951-VLOOKUP(BG$6,Data!$N$4:$Y$11,Data!$W$1,FALSE)/1000)*VLOOKUP(BG$6,Data!$N$4:$Y$11,Data!$P$1,FALSE)^1.5+VLOOKUP(BG$6,Data!$N$4:$Y$11,Data!$W$1,FALSE)/1000*(Mannings_n_bot)^1.5)/S951)^0.67</f>
        <v>4.3463121431510973E-2</v>
      </c>
    </row>
    <row r="952" spans="1:59" x14ac:dyDescent="0.25">
      <c r="A952" s="28">
        <v>0.94499999999999995</v>
      </c>
      <c r="B952" s="94">
        <v>0.95488233099338726</v>
      </c>
      <c r="C952" s="94">
        <v>1.3700580431091738</v>
      </c>
      <c r="D952" s="94">
        <v>1.8588476250690651</v>
      </c>
      <c r="E952" s="94">
        <v>2.4230986825943956</v>
      </c>
      <c r="F952" s="94">
        <v>3.060859302373887</v>
      </c>
      <c r="G952" s="94">
        <v>3.7741841762020063</v>
      </c>
      <c r="H952" s="94">
        <v>4.5609154685722322</v>
      </c>
      <c r="I952" s="94">
        <v>5.4233135501406062</v>
      </c>
      <c r="K952" s="28">
        <v>0.94499999999999995</v>
      </c>
      <c r="L952" s="94">
        <v>3.4677441568165777</v>
      </c>
      <c r="M952" s="94">
        <v>4.1626692016999023</v>
      </c>
      <c r="N952" s="94">
        <v>4.8471704484736211</v>
      </c>
      <c r="O952" s="94">
        <v>5.5419047022189538</v>
      </c>
      <c r="P952" s="94">
        <v>6.2264102132473189</v>
      </c>
      <c r="Q952" s="94">
        <v>6.9210468091869206</v>
      </c>
      <c r="R952" s="94">
        <v>7.6055633274951857</v>
      </c>
      <c r="S952" s="94">
        <v>8.3001414035019447</v>
      </c>
      <c r="U952" s="28">
        <v>0.94499999999999995</v>
      </c>
      <c r="V952" s="94">
        <v>0.51006750976626125</v>
      </c>
      <c r="W952" s="94">
        <v>0.61167351570437822</v>
      </c>
      <c r="X952" s="94">
        <v>0.71235919079647525</v>
      </c>
      <c r="Y952" s="94">
        <v>0.81393479098253307</v>
      </c>
      <c r="Z952" s="94">
        <v>0.91462011052001058</v>
      </c>
      <c r="AA952" s="94">
        <v>1.0161802949835186</v>
      </c>
      <c r="AB952" s="94">
        <v>1.1168667798277914</v>
      </c>
      <c r="AC952" s="94">
        <v>1.2184177900613926</v>
      </c>
      <c r="AE952" s="28">
        <v>0.94499999999999995</v>
      </c>
      <c r="AF952" s="94">
        <f t="shared" si="238"/>
        <v>0.98445867528064301</v>
      </c>
      <c r="AG952" s="94">
        <f t="shared" si="224"/>
        <v>0.98448848785549348</v>
      </c>
      <c r="AH952" s="94">
        <f t="shared" si="225"/>
        <v>0.98448415684801482</v>
      </c>
      <c r="AI952" s="94">
        <f t="shared" si="226"/>
        <v>0.98450341453908852</v>
      </c>
      <c r="AJ952" s="94">
        <f t="shared" si="227"/>
        <v>0.98449843800997328</v>
      </c>
      <c r="AK952" s="94">
        <f t="shared" si="228"/>
        <v>0.98451244489150014</v>
      </c>
      <c r="AL952" s="94">
        <f t="shared" si="229"/>
        <v>0.98450757279720968</v>
      </c>
      <c r="AM952" s="94">
        <f t="shared" si="230"/>
        <v>0.98451849639356981</v>
      </c>
      <c r="AO952" s="28">
        <v>0.94499999999999995</v>
      </c>
      <c r="AP952" s="94">
        <f t="shared" si="239"/>
        <v>0.27536123999123924</v>
      </c>
      <c r="AQ952" s="94">
        <f t="shared" si="231"/>
        <v>0.32912969460789376</v>
      </c>
      <c r="AR952" s="94">
        <f t="shared" si="232"/>
        <v>0.38349128524135523</v>
      </c>
      <c r="AS952" s="94">
        <f t="shared" si="233"/>
        <v>0.43723210931869649</v>
      </c>
      <c r="AT952" s="94">
        <f t="shared" si="234"/>
        <v>0.49159293999961623</v>
      </c>
      <c r="AU952" s="94">
        <f t="shared" si="235"/>
        <v>0.54531984543034673</v>
      </c>
      <c r="AV952" s="94">
        <f t="shared" si="236"/>
        <v>0.59968147948803197</v>
      </c>
      <c r="AW952" s="94">
        <f t="shared" si="237"/>
        <v>0.65340013940635222</v>
      </c>
      <c r="AY952" s="28">
        <v>0.94499999999999995</v>
      </c>
      <c r="AZ952" s="34">
        <f>(((L952-VLOOKUP(AZ$6,Data!$N$4:$Y$11,Data!$W$1,FALSE)/1000)*VLOOKUP(AZ$6,Data!$N$4:$Y$11,Data!$P$1,FALSE)^1.5+VLOOKUP(AZ$6,Data!$N$4:$Y$11,Data!$W$1,FALSE)/1000*(Mannings_n_bot)^1.5)/L952)^0.67</f>
        <v>4.508988721235848E-2</v>
      </c>
      <c r="BA952" s="34">
        <f>(((M952-VLOOKUP(BA$6,Data!$N$4:$Y$11,Data!$W$1,FALSE)/1000)*VLOOKUP(BA$6,Data!$N$4:$Y$11,Data!$P$1,FALSE)^1.5+VLOOKUP(BA$6,Data!$N$4:$Y$11,Data!$W$1,FALSE)/1000*(Mannings_n_bot)^1.5)/M952)^0.67</f>
        <v>4.4894926356677328E-2</v>
      </c>
      <c r="BB952" s="34">
        <f>(((N952-VLOOKUP(BB$6,Data!$N$4:$Y$11,Data!$W$1,FALSE)/1000)*VLOOKUP(BB$6,Data!$N$4:$Y$11,Data!$P$1,FALSE)^1.5+VLOOKUP(BB$6,Data!$N$4:$Y$11,Data!$W$1,FALSE)/1000*(Mannings_n_bot)^1.5)/N952)^0.67</f>
        <v>4.4660375983319192E-2</v>
      </c>
      <c r="BC952" s="34">
        <f>(((O952-VLOOKUP(BC$6,Data!$N$4:$Y$11,Data!$W$1,FALSE)/1000)*VLOOKUP(BC$6,Data!$N$4:$Y$11,Data!$P$1,FALSE)^1.5+VLOOKUP(BC$6,Data!$N$4:$Y$11,Data!$W$1,FALSE)/1000*(Mannings_n_bot)^1.5)/O952)^0.67</f>
        <v>4.4377920973790369E-2</v>
      </c>
      <c r="BD952" s="34">
        <f>(((P952-VLOOKUP(BD$6,Data!$N$4:$Y$11,Data!$W$1,FALSE)/1000)*VLOOKUP(BD$6,Data!$N$4:$Y$11,Data!$P$1,FALSE)^1.5+VLOOKUP(BD$6,Data!$N$4:$Y$11,Data!$W$1,FALSE)/1000*(Mannings_n_bot)^1.5)/P952)^0.67</f>
        <v>4.4073740697440696E-2</v>
      </c>
      <c r="BE952" s="34">
        <f>(((Q952-VLOOKUP(BE$6,Data!$N$4:$Y$11,Data!$W$1,FALSE)/1000)*VLOOKUP(BE$6,Data!$N$4:$Y$11,Data!$P$1,FALSE)^1.5+VLOOKUP(BE$6,Data!$N$4:$Y$11,Data!$W$1,FALSE)/1000*(Mannings_n_bot)^1.5)/Q952)^0.67</f>
        <v>4.378962654446375E-2</v>
      </c>
      <c r="BF952" s="34">
        <f>(((R952-VLOOKUP(BF$6,Data!$N$4:$Y$11,Data!$W$1,FALSE)/1000)*VLOOKUP(BF$6,Data!$N$4:$Y$11,Data!$P$1,FALSE)^1.5+VLOOKUP(BF$6,Data!$N$4:$Y$11,Data!$W$1,FALSE)/1000*(Mannings_n_bot)^1.5)/R952)^0.67</f>
        <v>4.3607810516629979E-2</v>
      </c>
      <c r="BG952" s="34">
        <f>(((S952-VLOOKUP(BG$6,Data!$N$4:$Y$11,Data!$W$1,FALSE)/1000)*VLOOKUP(BG$6,Data!$N$4:$Y$11,Data!$P$1,FALSE)^1.5+VLOOKUP(BG$6,Data!$N$4:$Y$11,Data!$W$1,FALSE)/1000*(Mannings_n_bot)^1.5)/S952)^0.67</f>
        <v>4.3444736641874718E-2</v>
      </c>
    </row>
    <row r="953" spans="1:59" x14ac:dyDescent="0.25">
      <c r="A953" s="28">
        <v>0.94599999999999995</v>
      </c>
      <c r="B953" s="94">
        <v>0.95528921287574164</v>
      </c>
      <c r="C953" s="94">
        <v>1.3706407246589882</v>
      </c>
      <c r="D953" s="94">
        <v>1.8596384060345414</v>
      </c>
      <c r="E953" s="94">
        <v>2.4241282367301311</v>
      </c>
      <c r="F953" s="94">
        <v>3.0621602493385369</v>
      </c>
      <c r="G953" s="94">
        <v>3.7757868694417018</v>
      </c>
      <c r="H953" s="94">
        <v>4.5628528478591504</v>
      </c>
      <c r="I953" s="94">
        <v>5.42561564865923</v>
      </c>
      <c r="K953" s="28">
        <v>0.94599999999999995</v>
      </c>
      <c r="L953" s="94">
        <v>3.4725408399613986</v>
      </c>
      <c r="M953" s="94">
        <v>4.1684200034929102</v>
      </c>
      <c r="N953" s="94">
        <v>4.8538681069739109</v>
      </c>
      <c r="O953" s="94">
        <v>5.5495561863265364</v>
      </c>
      <c r="P953" s="94">
        <v>6.2350085487818685</v>
      </c>
      <c r="Q953" s="94">
        <v>6.9305988220340504</v>
      </c>
      <c r="R953" s="94">
        <v>7.6160622019424213</v>
      </c>
      <c r="S953" s="94">
        <v>8.3115938671278791</v>
      </c>
      <c r="U953" s="28">
        <v>0.94599999999999995</v>
      </c>
      <c r="V953" s="94">
        <v>0.50554642997280308</v>
      </c>
      <c r="W953" s="94">
        <v>0.60625045866558103</v>
      </c>
      <c r="X953" s="94">
        <v>0.70604369416317536</v>
      </c>
      <c r="Y953" s="94">
        <v>0.8067175795712993</v>
      </c>
      <c r="Z953" s="94">
        <v>0.90651046074684571</v>
      </c>
      <c r="AA953" s="94">
        <v>1.0071690637779946</v>
      </c>
      <c r="AB953" s="94">
        <v>1.1069630991531834</v>
      </c>
      <c r="AC953" s="94">
        <v>1.20761260742968</v>
      </c>
      <c r="AE953" s="28">
        <v>0.94599999999999995</v>
      </c>
      <c r="AF953" s="94">
        <f t="shared" si="238"/>
        <v>0.98487815984528215</v>
      </c>
      <c r="AG953" s="94">
        <f t="shared" si="224"/>
        <v>0.98490718783741271</v>
      </c>
      <c r="AH953" s="94">
        <f t="shared" si="225"/>
        <v>0.98490297080648526</v>
      </c>
      <c r="AI953" s="94">
        <f t="shared" si="226"/>
        <v>0.98492172171302472</v>
      </c>
      <c r="AJ953" s="94">
        <f t="shared" si="227"/>
        <v>0.98491687614387835</v>
      </c>
      <c r="AK953" s="94">
        <f t="shared" si="228"/>
        <v>0.98493051443081225</v>
      </c>
      <c r="AL953" s="94">
        <f t="shared" si="229"/>
        <v>0.9849257705455553</v>
      </c>
      <c r="AM953" s="94">
        <f t="shared" si="230"/>
        <v>0.98493640668976623</v>
      </c>
      <c r="AO953" s="28">
        <v>0.94599999999999995</v>
      </c>
      <c r="AP953" s="94">
        <f t="shared" si="239"/>
        <v>0.2750980497860353</v>
      </c>
      <c r="AQ953" s="94">
        <f t="shared" si="231"/>
        <v>0.32881540811877535</v>
      </c>
      <c r="AR953" s="94">
        <f t="shared" si="232"/>
        <v>0.38312503863931974</v>
      </c>
      <c r="AS953" s="94">
        <f t="shared" si="233"/>
        <v>0.43681479299243825</v>
      </c>
      <c r="AT953" s="94">
        <f t="shared" si="234"/>
        <v>0.49112366492854131</v>
      </c>
      <c r="AU953" s="94">
        <f t="shared" si="235"/>
        <v>0.54479951392332249</v>
      </c>
      <c r="AV953" s="94">
        <f t="shared" si="236"/>
        <v>0.59910918882666531</v>
      </c>
      <c r="AW953" s="94">
        <f t="shared" si="237"/>
        <v>0.65277680014147321</v>
      </c>
      <c r="AY953" s="28">
        <v>0.94599999999999995</v>
      </c>
      <c r="AZ953" s="34">
        <f>(((L953-VLOOKUP(AZ$6,Data!$N$4:$Y$11,Data!$W$1,FALSE)/1000)*VLOOKUP(AZ$6,Data!$N$4:$Y$11,Data!$P$1,FALSE)^1.5+VLOOKUP(AZ$6,Data!$N$4:$Y$11,Data!$W$1,FALSE)/1000*(Mannings_n_bot)^1.5)/L953)^0.67</f>
        <v>4.5073648702770412E-2</v>
      </c>
      <c r="BA953" s="34">
        <f>(((M953-VLOOKUP(BA$6,Data!$N$4:$Y$11,Data!$W$1,FALSE)/1000)*VLOOKUP(BA$6,Data!$N$4:$Y$11,Data!$P$1,FALSE)^1.5+VLOOKUP(BA$6,Data!$N$4:$Y$11,Data!$W$1,FALSE)/1000*(Mannings_n_bot)^1.5)/M953)^0.67</f>
        <v>4.4878364182092595E-2</v>
      </c>
      <c r="BB953" s="34">
        <f>(((N953-VLOOKUP(BB$6,Data!$N$4:$Y$11,Data!$W$1,FALSE)/1000)*VLOOKUP(BB$6,Data!$N$4:$Y$11,Data!$P$1,FALSE)^1.5+VLOOKUP(BB$6,Data!$N$4:$Y$11,Data!$W$1,FALSE)/1000*(Mannings_n_bot)^1.5)/N953)^0.67</f>
        <v>4.4643528958407688E-2</v>
      </c>
      <c r="BC953" s="34">
        <f>(((O953-VLOOKUP(BC$6,Data!$N$4:$Y$11,Data!$W$1,FALSE)/1000)*VLOOKUP(BC$6,Data!$N$4:$Y$11,Data!$P$1,FALSE)^1.5+VLOOKUP(BC$6,Data!$N$4:$Y$11,Data!$W$1,FALSE)/1000*(Mannings_n_bot)^1.5)/O953)^0.67</f>
        <v>4.4360662563598482E-2</v>
      </c>
      <c r="BD953" s="34">
        <f>(((P953-VLOOKUP(BD$6,Data!$N$4:$Y$11,Data!$W$1,FALSE)/1000)*VLOOKUP(BD$6,Data!$N$4:$Y$11,Data!$P$1,FALSE)^1.5+VLOOKUP(BD$6,Data!$N$4:$Y$11,Data!$W$1,FALSE)/1000*(Mannings_n_bot)^1.5)/P953)^0.67</f>
        <v>4.4056107749218677E-2</v>
      </c>
      <c r="BE953" s="34">
        <f>(((Q953-VLOOKUP(BE$6,Data!$N$4:$Y$11,Data!$W$1,FALSE)/1000)*VLOOKUP(BE$6,Data!$N$4:$Y$11,Data!$P$1,FALSE)^1.5+VLOOKUP(BE$6,Data!$N$4:$Y$11,Data!$W$1,FALSE)/1000*(Mannings_n_bot)^1.5)/Q953)^0.67</f>
        <v>4.3771588949962283E-2</v>
      </c>
      <c r="BF953" s="34">
        <f>(((R953-VLOOKUP(BF$6,Data!$N$4:$Y$11,Data!$W$1,FALSE)/1000)*VLOOKUP(BF$6,Data!$N$4:$Y$11,Data!$P$1,FALSE)^1.5+VLOOKUP(BF$6,Data!$N$4:$Y$11,Data!$W$1,FALSE)/1000*(Mannings_n_bot)^1.5)/R953)^0.67</f>
        <v>4.3589552735361442E-2</v>
      </c>
      <c r="BG953" s="34">
        <f>(((S953-VLOOKUP(BG$6,Data!$N$4:$Y$11,Data!$W$1,FALSE)/1000)*VLOOKUP(BG$6,Data!$N$4:$Y$11,Data!$P$1,FALSE)^1.5+VLOOKUP(BG$6,Data!$N$4:$Y$11,Data!$W$1,FALSE)/1000*(Mannings_n_bot)^1.5)/S953)^0.67</f>
        <v>4.3426235915943703E-2</v>
      </c>
    </row>
    <row r="954" spans="1:59" x14ac:dyDescent="0.25">
      <c r="A954" s="28">
        <v>0.94699999999999995</v>
      </c>
      <c r="B954" s="94">
        <v>0.95569245394042723</v>
      </c>
      <c r="C954" s="94">
        <v>1.3712181910117556</v>
      </c>
      <c r="D954" s="94">
        <v>1.8604221095012208</v>
      </c>
      <c r="E954" s="94">
        <v>2.4251485748459278</v>
      </c>
      <c r="F954" s="94">
        <v>3.0634495514093394</v>
      </c>
      <c r="G954" s="94">
        <v>3.7773752151284961</v>
      </c>
      <c r="H954" s="94">
        <v>4.5647728841487929</v>
      </c>
      <c r="I954" s="94">
        <v>5.4278971373850649</v>
      </c>
      <c r="K954" s="28">
        <v>0.94699999999999995</v>
      </c>
      <c r="L954" s="94">
        <v>3.4773808330568592</v>
      </c>
      <c r="M954" s="94">
        <v>4.1742227432494845</v>
      </c>
      <c r="N954" s="94">
        <v>4.8606262526791157</v>
      </c>
      <c r="O954" s="94">
        <v>5.5572767830698204</v>
      </c>
      <c r="P954" s="94">
        <v>6.2436845461647499</v>
      </c>
      <c r="Q954" s="94">
        <v>6.9402371208509521</v>
      </c>
      <c r="R954" s="94">
        <v>7.6266559116718593</v>
      </c>
      <c r="S954" s="94">
        <v>8.3231497893781494</v>
      </c>
      <c r="U954" s="28">
        <v>0.94699999999999995</v>
      </c>
      <c r="V954" s="94">
        <v>0.50097942594695444</v>
      </c>
      <c r="W954" s="94">
        <v>0.60077235552037589</v>
      </c>
      <c r="X954" s="94">
        <v>0.69966408599667451</v>
      </c>
      <c r="Y954" s="94">
        <v>0.7994271376216473</v>
      </c>
      <c r="Z954" s="94">
        <v>0.89831851507779859</v>
      </c>
      <c r="AA954" s="94">
        <v>0.99806641912052452</v>
      </c>
      <c r="AB954" s="94">
        <v>1.09695893957963</v>
      </c>
      <c r="AC954" s="94">
        <v>1.1966978292030803</v>
      </c>
      <c r="AE954" s="28">
        <v>0.94699999999999995</v>
      </c>
      <c r="AF954" s="94">
        <f t="shared" si="238"/>
        <v>0.98529389082225616</v>
      </c>
      <c r="AG954" s="94">
        <f t="shared" si="224"/>
        <v>0.98532214031280796</v>
      </c>
      <c r="AH954" s="94">
        <f t="shared" si="225"/>
        <v>0.98531803637517812</v>
      </c>
      <c r="AI954" s="94">
        <f t="shared" si="226"/>
        <v>0.98533628442406984</v>
      </c>
      <c r="AJ954" s="94">
        <f t="shared" si="227"/>
        <v>0.98533156880023265</v>
      </c>
      <c r="AK954" s="94">
        <f t="shared" si="228"/>
        <v>0.98534484134821565</v>
      </c>
      <c r="AL954" s="94">
        <f t="shared" si="229"/>
        <v>0.98534022467877125</v>
      </c>
      <c r="AM954" s="94">
        <f t="shared" si="230"/>
        <v>0.9853505755975992</v>
      </c>
      <c r="AO954" s="28">
        <v>0.94699999999999995</v>
      </c>
      <c r="AP954" s="94">
        <f t="shared" si="239"/>
        <v>0.27483111566480545</v>
      </c>
      <c r="AQ954" s="94">
        <f t="shared" si="231"/>
        <v>0.3284966508385968</v>
      </c>
      <c r="AR954" s="94">
        <f t="shared" si="232"/>
        <v>0.38275358210802152</v>
      </c>
      <c r="AS954" s="94">
        <f t="shared" si="233"/>
        <v>0.4363915402295806</v>
      </c>
      <c r="AT954" s="94">
        <f t="shared" si="234"/>
        <v>0.49064771430374332</v>
      </c>
      <c r="AU954" s="94">
        <f t="shared" si="235"/>
        <v>0.54427178053901226</v>
      </c>
      <c r="AV954" s="94">
        <f t="shared" si="236"/>
        <v>0.59852875716640752</v>
      </c>
      <c r="AW954" s="94">
        <f t="shared" si="237"/>
        <v>0.65214459366237132</v>
      </c>
      <c r="AY954" s="28">
        <v>0.94699999999999995</v>
      </c>
      <c r="AZ954" s="34">
        <f>(((L954-VLOOKUP(AZ$6,Data!$N$4:$Y$11,Data!$W$1,FALSE)/1000)*VLOOKUP(AZ$6,Data!$N$4:$Y$11,Data!$P$1,FALSE)^1.5+VLOOKUP(AZ$6,Data!$N$4:$Y$11,Data!$W$1,FALSE)/1000*(Mannings_n_bot)^1.5)/L954)^0.67</f>
        <v>4.5057306071581441E-2</v>
      </c>
      <c r="BA954" s="34">
        <f>(((M954-VLOOKUP(BA$6,Data!$N$4:$Y$11,Data!$W$1,FALSE)/1000)*VLOOKUP(BA$6,Data!$N$4:$Y$11,Data!$P$1,FALSE)^1.5+VLOOKUP(BA$6,Data!$N$4:$Y$11,Data!$W$1,FALSE)/1000*(Mannings_n_bot)^1.5)/M954)^0.67</f>
        <v>4.4861695643419491E-2</v>
      </c>
      <c r="BB954" s="34">
        <f>(((N954-VLOOKUP(BB$6,Data!$N$4:$Y$11,Data!$W$1,FALSE)/1000)*VLOOKUP(BB$6,Data!$N$4:$Y$11,Data!$P$1,FALSE)^1.5+VLOOKUP(BB$6,Data!$N$4:$Y$11,Data!$W$1,FALSE)/1000*(Mannings_n_bot)^1.5)/N954)^0.67</f>
        <v>4.4626573684378862E-2</v>
      </c>
      <c r="BC954" s="34">
        <f>(((O954-VLOOKUP(BC$6,Data!$N$4:$Y$11,Data!$W$1,FALSE)/1000)*VLOOKUP(BC$6,Data!$N$4:$Y$11,Data!$P$1,FALSE)^1.5+VLOOKUP(BC$6,Data!$N$4:$Y$11,Data!$W$1,FALSE)/1000*(Mannings_n_bot)^1.5)/O954)^0.67</f>
        <v>4.4343293096710756E-2</v>
      </c>
      <c r="BD954" s="34">
        <f>(((P954-VLOOKUP(BD$6,Data!$N$4:$Y$11,Data!$W$1,FALSE)/1000)*VLOOKUP(BD$6,Data!$N$4:$Y$11,Data!$P$1,FALSE)^1.5+VLOOKUP(BD$6,Data!$N$4:$Y$11,Data!$W$1,FALSE)/1000*(Mannings_n_bot)^1.5)/P954)^0.67</f>
        <v>4.403836125294807E-2</v>
      </c>
      <c r="BE954" s="34">
        <f>(((Q954-VLOOKUP(BE$6,Data!$N$4:$Y$11,Data!$W$1,FALSE)/1000)*VLOOKUP(BE$6,Data!$N$4:$Y$11,Data!$P$1,FALSE)^1.5+VLOOKUP(BE$6,Data!$N$4:$Y$11,Data!$W$1,FALSE)/1000*(Mannings_n_bot)^1.5)/Q954)^0.67</f>
        <v>4.3753435046671306E-2</v>
      </c>
      <c r="BF954" s="34">
        <f>(((R954-VLOOKUP(BF$6,Data!$N$4:$Y$11,Data!$W$1,FALSE)/1000)*VLOOKUP(BF$6,Data!$N$4:$Y$11,Data!$P$1,FALSE)^1.5+VLOOKUP(BF$6,Data!$N$4:$Y$11,Data!$W$1,FALSE)/1000*(Mannings_n_bot)^1.5)/R954)^0.67</f>
        <v>4.3571177181181038E-2</v>
      </c>
      <c r="BG954" s="34">
        <f>(((S954-VLOOKUP(BG$6,Data!$N$4:$Y$11,Data!$W$1,FALSE)/1000)*VLOOKUP(BG$6,Data!$N$4:$Y$11,Data!$P$1,FALSE)^1.5+VLOOKUP(BG$6,Data!$N$4:$Y$11,Data!$W$1,FALSE)/1000*(Mannings_n_bot)^1.5)/S954)^0.67</f>
        <v>4.3407615744977091E-2</v>
      </c>
    </row>
    <row r="955" spans="1:59" x14ac:dyDescent="0.25">
      <c r="A955" s="28">
        <v>0.94799999999999995</v>
      </c>
      <c r="B955" s="94">
        <v>0.95609201688687961</v>
      </c>
      <c r="C955" s="94">
        <v>1.3717903887758713</v>
      </c>
      <c r="D955" s="94">
        <v>1.8611986630041815</v>
      </c>
      <c r="E955" s="94">
        <v>2.4261596026253094</v>
      </c>
      <c r="F955" s="94">
        <v>3.0647270893983141</v>
      </c>
      <c r="G955" s="94">
        <v>3.7789490664623693</v>
      </c>
      <c r="H955" s="94">
        <v>4.5666753999714684</v>
      </c>
      <c r="I955" s="94">
        <v>5.4301578054759059</v>
      </c>
      <c r="K955" s="28">
        <v>0.94799999999999995</v>
      </c>
      <c r="L955" s="94">
        <v>3.4822653813297064</v>
      </c>
      <c r="M955" s="94">
        <v>4.1800789141147083</v>
      </c>
      <c r="N955" s="94">
        <v>4.8674466245387089</v>
      </c>
      <c r="O955" s="94">
        <v>5.5650684792417522</v>
      </c>
      <c r="P955" s="94">
        <v>6.2524404379922336</v>
      </c>
      <c r="Q955" s="94">
        <v>6.9499641860394439</v>
      </c>
      <c r="R955" s="94">
        <v>7.6373471828913972</v>
      </c>
      <c r="S955" s="94">
        <v>8.334812144243644</v>
      </c>
      <c r="U955" s="28">
        <v>0.94799999999999995</v>
      </c>
      <c r="V955" s="94">
        <v>0.49636523005830496</v>
      </c>
      <c r="W955" s="94">
        <v>0.59523768646648556</v>
      </c>
      <c r="X955" s="94">
        <v>0.69321859626681903</v>
      </c>
      <c r="Y955" s="94">
        <v>0.79206144300897763</v>
      </c>
      <c r="Z955" s="94">
        <v>0.89004200116174192</v>
      </c>
      <c r="AA955" s="94">
        <v>0.98886983660472305</v>
      </c>
      <c r="AB955" s="94">
        <v>1.0868515264715082</v>
      </c>
      <c r="AC955" s="94">
        <v>1.1856704287140036</v>
      </c>
      <c r="AE955" s="28">
        <v>0.94799999999999995</v>
      </c>
      <c r="AF955" s="94">
        <f t="shared" si="238"/>
        <v>0.98570582975566012</v>
      </c>
      <c r="AG955" s="94">
        <f t="shared" si="224"/>
        <v>0.98573330691584482</v>
      </c>
      <c r="AH955" s="94">
        <f t="shared" si="225"/>
        <v>0.98572931517517182</v>
      </c>
      <c r="AI955" s="94">
        <f t="shared" si="226"/>
        <v>0.98574706435150117</v>
      </c>
      <c r="AJ955" s="94">
        <f t="shared" si="227"/>
        <v>0.98574247764327172</v>
      </c>
      <c r="AK955" s="94">
        <f t="shared" si="228"/>
        <v>0.98575538735028345</v>
      </c>
      <c r="AL955" s="94">
        <f t="shared" si="229"/>
        <v>0.9857508968887031</v>
      </c>
      <c r="AM955" s="94">
        <f t="shared" si="230"/>
        <v>0.98576096484193532</v>
      </c>
      <c r="AO955" s="28">
        <v>0.94799999999999995</v>
      </c>
      <c r="AP955" s="94">
        <f t="shared" si="239"/>
        <v>0.27456035430642423</v>
      </c>
      <c r="AQ955" s="94">
        <f t="shared" si="231"/>
        <v>0.32817332326999871</v>
      </c>
      <c r="AR955" s="94">
        <f t="shared" si="232"/>
        <v>0.38237679970051414</v>
      </c>
      <c r="AS955" s="94">
        <f t="shared" si="233"/>
        <v>0.43596221891520676</v>
      </c>
      <c r="AT955" s="94">
        <f t="shared" si="234"/>
        <v>0.49016493956117568</v>
      </c>
      <c r="AU955" s="94">
        <f t="shared" si="235"/>
        <v>0.5437364805495305</v>
      </c>
      <c r="AV955" s="94">
        <f t="shared" si="236"/>
        <v>0.59794000333013364</v>
      </c>
      <c r="AW955" s="94">
        <f t="shared" si="237"/>
        <v>0.65150332263051558</v>
      </c>
      <c r="AY955" s="28">
        <v>0.94799999999999995</v>
      </c>
      <c r="AZ955" s="34">
        <f>(((L955-VLOOKUP(AZ$6,Data!$N$4:$Y$11,Data!$W$1,FALSE)/1000)*VLOOKUP(AZ$6,Data!$N$4:$Y$11,Data!$P$1,FALSE)^1.5+VLOOKUP(AZ$6,Data!$N$4:$Y$11,Data!$W$1,FALSE)/1000*(Mannings_n_bot)^1.5)/L955)^0.67</f>
        <v>4.5040856106484332E-2</v>
      </c>
      <c r="BA955" s="34">
        <f>(((M955-VLOOKUP(BA$6,Data!$N$4:$Y$11,Data!$W$1,FALSE)/1000)*VLOOKUP(BA$6,Data!$N$4:$Y$11,Data!$P$1,FALSE)^1.5+VLOOKUP(BA$6,Data!$N$4:$Y$11,Data!$W$1,FALSE)/1000*(Mannings_n_bot)^1.5)/M955)^0.67</f>
        <v>4.4844917461353218E-2</v>
      </c>
      <c r="BB955" s="34">
        <f>(((N955-VLOOKUP(BB$6,Data!$N$4:$Y$11,Data!$W$1,FALSE)/1000)*VLOOKUP(BB$6,Data!$N$4:$Y$11,Data!$P$1,FALSE)^1.5+VLOOKUP(BB$6,Data!$N$4:$Y$11,Data!$W$1,FALSE)/1000*(Mannings_n_bot)^1.5)/N955)^0.67</f>
        <v>4.4609506824306755E-2</v>
      </c>
      <c r="BC955" s="34">
        <f>(((O955-VLOOKUP(BC$6,Data!$N$4:$Y$11,Data!$W$1,FALSE)/1000)*VLOOKUP(BC$6,Data!$N$4:$Y$11,Data!$P$1,FALSE)^1.5+VLOOKUP(BC$6,Data!$N$4:$Y$11,Data!$W$1,FALSE)/1000*(Mannings_n_bot)^1.5)/O955)^0.67</f>
        <v>4.4325809151641311E-2</v>
      </c>
      <c r="BD955" s="34">
        <f>(((P955-VLOOKUP(BD$6,Data!$N$4:$Y$11,Data!$W$1,FALSE)/1000)*VLOOKUP(BD$6,Data!$N$4:$Y$11,Data!$P$1,FALSE)^1.5+VLOOKUP(BD$6,Data!$N$4:$Y$11,Data!$W$1,FALSE)/1000*(Mannings_n_bot)^1.5)/P955)^0.67</f>
        <v>4.4020497711119273E-2</v>
      </c>
      <c r="BE955" s="34">
        <f>(((Q955-VLOOKUP(BE$6,Data!$N$4:$Y$11,Data!$W$1,FALSE)/1000)*VLOOKUP(BE$6,Data!$N$4:$Y$11,Data!$P$1,FALSE)^1.5+VLOOKUP(BE$6,Data!$N$4:$Y$11,Data!$W$1,FALSE)/1000*(Mannings_n_bot)^1.5)/Q955)^0.67</f>
        <v>4.3735161253845023E-2</v>
      </c>
      <c r="BF955" s="34">
        <f>(((R955-VLOOKUP(BF$6,Data!$N$4:$Y$11,Data!$W$1,FALSE)/1000)*VLOOKUP(BF$6,Data!$N$4:$Y$11,Data!$P$1,FALSE)^1.5+VLOOKUP(BF$6,Data!$N$4:$Y$11,Data!$W$1,FALSE)/1000*(Mannings_n_bot)^1.5)/R955)^0.67</f>
        <v>4.3552680228620473E-2</v>
      </c>
      <c r="BG955" s="34">
        <f>(((S955-VLOOKUP(BG$6,Data!$N$4:$Y$11,Data!$W$1,FALSE)/1000)*VLOOKUP(BG$6,Data!$N$4:$Y$11,Data!$P$1,FALSE)^1.5+VLOOKUP(BG$6,Data!$N$4:$Y$11,Data!$W$1,FALSE)/1000*(Mannings_n_bot)^1.5)/S955)^0.67</f>
        <v>4.3388872453275107E-2</v>
      </c>
    </row>
    <row r="956" spans="1:59" x14ac:dyDescent="0.25">
      <c r="A956" s="28">
        <v>0.94899999999999995</v>
      </c>
      <c r="B956" s="94">
        <v>0.95648786337470737</v>
      </c>
      <c r="C956" s="94">
        <v>1.3723572630709622</v>
      </c>
      <c r="D956" s="94">
        <v>1.8619679920579666</v>
      </c>
      <c r="E956" s="94">
        <v>2.4271612231215509</v>
      </c>
      <c r="F956" s="94">
        <v>3.065992740793769</v>
      </c>
      <c r="G956" s="94">
        <v>3.7805082725491066</v>
      </c>
      <c r="H956" s="94">
        <v>4.5685602129081326</v>
      </c>
      <c r="I956" s="94">
        <v>5.4323974362089453</v>
      </c>
      <c r="K956" s="28">
        <v>0.94899999999999995</v>
      </c>
      <c r="L956" s="94">
        <v>3.4871957902701625</v>
      </c>
      <c r="M956" s="94">
        <v>4.185990081494535</v>
      </c>
      <c r="N956" s="94">
        <v>4.8743310456588862</v>
      </c>
      <c r="O956" s="94">
        <v>5.5729333577857609</v>
      </c>
      <c r="P956" s="94">
        <v>6.2612785649068794</v>
      </c>
      <c r="Q956" s="94">
        <v>6.9597826180395481</v>
      </c>
      <c r="R956" s="94">
        <v>7.6481388737430969</v>
      </c>
      <c r="S956" s="94">
        <v>8.3465840496402226</v>
      </c>
      <c r="U956" s="28">
        <v>0.94899999999999995</v>
      </c>
      <c r="V956" s="94">
        <v>0.49170251374620005</v>
      </c>
      <c r="W956" s="94">
        <v>0.58964485864768412</v>
      </c>
      <c r="X956" s="94">
        <v>0.68670536986200825</v>
      </c>
      <c r="Y956" s="94">
        <v>0.78461837640725229</v>
      </c>
      <c r="Z956" s="94">
        <v>0.88167853741866553</v>
      </c>
      <c r="AA956" s="94">
        <v>0.97957667047720731</v>
      </c>
      <c r="AB956" s="94">
        <v>1.0766379518186004</v>
      </c>
      <c r="AC956" s="94">
        <v>1.1745272338032779</v>
      </c>
      <c r="AE956" s="28">
        <v>0.94899999999999995</v>
      </c>
      <c r="AF956" s="94">
        <f t="shared" si="238"/>
        <v>0.98611393711755468</v>
      </c>
      <c r="AG956" s="94">
        <f t="shared" si="224"/>
        <v>0.98614064821089809</v>
      </c>
      <c r="AH956" s="94">
        <f t="shared" si="225"/>
        <v>0.98613676775742765</v>
      </c>
      <c r="AI956" s="94">
        <f t="shared" si="226"/>
        <v>0.98615402210592751</v>
      </c>
      <c r="AJ956" s="94">
        <f t="shared" si="227"/>
        <v>0.98614956326818903</v>
      </c>
      <c r="AK956" s="94">
        <f t="shared" si="228"/>
        <v>0.98616211307559987</v>
      </c>
      <c r="AL956" s="94">
        <f t="shared" si="229"/>
        <v>0.98615774779884124</v>
      </c>
      <c r="AM956" s="94">
        <f t="shared" si="230"/>
        <v>0.98616753508010857</v>
      </c>
      <c r="AO956" s="28">
        <v>0.94899999999999995</v>
      </c>
      <c r="AP956" s="94">
        <f t="shared" si="239"/>
        <v>0.27428567849372337</v>
      </c>
      <c r="AQ956" s="94">
        <f t="shared" si="231"/>
        <v>0.32784532126291754</v>
      </c>
      <c r="AR956" s="94">
        <f t="shared" si="232"/>
        <v>0.38199457004797582</v>
      </c>
      <c r="AS956" s="94">
        <f t="shared" si="233"/>
        <v>0.43552669075625033</v>
      </c>
      <c r="AT956" s="94">
        <f t="shared" si="234"/>
        <v>0.48967518518949138</v>
      </c>
      <c r="AU956" s="94">
        <f t="shared" si="235"/>
        <v>0.5431934415236106</v>
      </c>
      <c r="AV956" s="94">
        <f t="shared" si="236"/>
        <v>0.59734273766818002</v>
      </c>
      <c r="AW956" s="94">
        <f t="shared" si="237"/>
        <v>0.65085278047887241</v>
      </c>
      <c r="AY956" s="28">
        <v>0.94899999999999995</v>
      </c>
      <c r="AZ956" s="34">
        <f>(((L956-VLOOKUP(AZ$6,Data!$N$4:$Y$11,Data!$W$1,FALSE)/1000)*VLOOKUP(AZ$6,Data!$N$4:$Y$11,Data!$P$1,FALSE)^1.5+VLOOKUP(AZ$6,Data!$N$4:$Y$11,Data!$W$1,FALSE)/1000*(Mannings_n_bot)^1.5)/L956)^0.67</f>
        <v>4.5024295439359249E-2</v>
      </c>
      <c r="BA956" s="34">
        <f>(((M956-VLOOKUP(BA$6,Data!$N$4:$Y$11,Data!$W$1,FALSE)/1000)*VLOOKUP(BA$6,Data!$N$4:$Y$11,Data!$P$1,FALSE)^1.5+VLOOKUP(BA$6,Data!$N$4:$Y$11,Data!$W$1,FALSE)/1000*(Mannings_n_bot)^1.5)/M956)^0.67</f>
        <v>4.4828026197524823E-2</v>
      </c>
      <c r="BB956" s="34">
        <f>(((N956-VLOOKUP(BB$6,Data!$N$4:$Y$11,Data!$W$1,FALSE)/1000)*VLOOKUP(BB$6,Data!$N$4:$Y$11,Data!$P$1,FALSE)^1.5+VLOOKUP(BB$6,Data!$N$4:$Y$11,Data!$W$1,FALSE)/1000*(Mannings_n_bot)^1.5)/N956)^0.67</f>
        <v>4.4592324879407286E-2</v>
      </c>
      <c r="BC956" s="34">
        <f>(((O956-VLOOKUP(BC$6,Data!$N$4:$Y$11,Data!$W$1,FALSE)/1000)*VLOOKUP(BC$6,Data!$N$4:$Y$11,Data!$P$1,FALSE)^1.5+VLOOKUP(BC$6,Data!$N$4:$Y$11,Data!$W$1,FALSE)/1000*(Mannings_n_bot)^1.5)/O956)^0.67</f>
        <v>4.4308207140943731E-2</v>
      </c>
      <c r="BD956" s="34">
        <f>(((P956-VLOOKUP(BD$6,Data!$N$4:$Y$11,Data!$W$1,FALSE)/1000)*VLOOKUP(BD$6,Data!$N$4:$Y$11,Data!$P$1,FALSE)^1.5+VLOOKUP(BD$6,Data!$N$4:$Y$11,Data!$W$1,FALSE)/1000*(Mannings_n_bot)^1.5)/P956)^0.67</f>
        <v>4.400251345657568E-2</v>
      </c>
      <c r="BE956" s="34">
        <f>(((Q956-VLOOKUP(BE$6,Data!$N$4:$Y$11,Data!$W$1,FALSE)/1000)*VLOOKUP(BE$6,Data!$N$4:$Y$11,Data!$P$1,FALSE)^1.5+VLOOKUP(BE$6,Data!$N$4:$Y$11,Data!$W$1,FALSE)/1000*(Mannings_n_bot)^1.5)/Q956)^0.67</f>
        <v>4.3716763817053E-2</v>
      </c>
      <c r="BF956" s="34">
        <f>(((R956-VLOOKUP(BF$6,Data!$N$4:$Y$11,Data!$W$1,FALSE)/1000)*VLOOKUP(BF$6,Data!$N$4:$Y$11,Data!$P$1,FALSE)^1.5+VLOOKUP(BF$6,Data!$N$4:$Y$11,Data!$W$1,FALSE)/1000*(Mannings_n_bot)^1.5)/R956)^0.67</f>
        <v>4.3534058076358219E-2</v>
      </c>
      <c r="BG956" s="34">
        <f>(((S956-VLOOKUP(BG$6,Data!$N$4:$Y$11,Data!$W$1,FALSE)/1000)*VLOOKUP(BG$6,Data!$N$4:$Y$11,Data!$P$1,FALSE)^1.5+VLOOKUP(BG$6,Data!$N$4:$Y$11,Data!$W$1,FALSE)/1000*(Mannings_n_bot)^1.5)/S956)^0.67</f>
        <v>4.3370002186848167E-2</v>
      </c>
    </row>
    <row r="957" spans="1:59" x14ac:dyDescent="0.25">
      <c r="A957" s="28">
        <v>0.95</v>
      </c>
      <c r="B957" s="94">
        <v>0.9568799539732159</v>
      </c>
      <c r="C957" s="94">
        <v>1.3729187574556132</v>
      </c>
      <c r="D957" s="94">
        <v>1.8627300200584984</v>
      </c>
      <c r="E957" s="94">
        <v>2.4281533366299932</v>
      </c>
      <c r="F957" s="94">
        <v>3.0672463795989517</v>
      </c>
      <c r="G957" s="94">
        <v>3.7820526782015467</v>
      </c>
      <c r="H957" s="94">
        <v>4.5704271353501165</v>
      </c>
      <c r="I957" s="94">
        <v>5.4346158066952883</v>
      </c>
      <c r="K957" s="28">
        <v>0.95</v>
      </c>
      <c r="L957" s="94">
        <v>3.4921734297922171</v>
      </c>
      <c r="M957" s="94">
        <v>4.1919578880442803</v>
      </c>
      <c r="N957" s="94">
        <v>4.8812814291122821</v>
      </c>
      <c r="O957" s="94">
        <v>5.5808736044334326</v>
      </c>
      <c r="P957" s="94">
        <v>6.2702013830564294</v>
      </c>
      <c r="Q957" s="94">
        <v>6.9696951456162264</v>
      </c>
      <c r="R957" s="94">
        <v>7.6590339834111045</v>
      </c>
      <c r="S957" s="94">
        <v>8.3584687773444433</v>
      </c>
      <c r="U957" s="28">
        <v>0.95</v>
      </c>
      <c r="V957" s="94">
        <v>0.48698988332677956</v>
      </c>
      <c r="W957" s="94">
        <v>0.58399220112645267</v>
      </c>
      <c r="X957" s="94">
        <v>0.68012246073416605</v>
      </c>
      <c r="Y957" s="94">
        <v>0.77709571459981852</v>
      </c>
      <c r="Z957" s="94">
        <v>0.8732256255228269</v>
      </c>
      <c r="AA957" s="94">
        <v>0.97018414528672436</v>
      </c>
      <c r="AB957" s="94">
        <v>1.0663151650575908</v>
      </c>
      <c r="AC957" s="94">
        <v>1.1632649168076623</v>
      </c>
      <c r="AE957" s="28">
        <v>0.95</v>
      </c>
      <c r="AF957" s="94">
        <f t="shared" si="238"/>
        <v>0.98651817225592631</v>
      </c>
      <c r="AG957" s="94">
        <f t="shared" si="224"/>
        <v>0.98654412364061783</v>
      </c>
      <c r="AH957" s="94">
        <f t="shared" si="225"/>
        <v>0.98654035355084102</v>
      </c>
      <c r="AI957" s="94">
        <f t="shared" si="226"/>
        <v>0.9865571171774109</v>
      </c>
      <c r="AJ957" s="94">
        <f t="shared" si="227"/>
        <v>0.9865527851492385</v>
      </c>
      <c r="AK957" s="94">
        <f t="shared" si="228"/>
        <v>0.98656497804291532</v>
      </c>
      <c r="AL957" s="94">
        <f t="shared" si="229"/>
        <v>0.98656073691245738</v>
      </c>
      <c r="AM957" s="94">
        <f t="shared" si="230"/>
        <v>0.98657024585009556</v>
      </c>
      <c r="AO957" s="28">
        <v>0.95</v>
      </c>
      <c r="AP957" s="94">
        <f t="shared" si="239"/>
        <v>0.27400699684899382</v>
      </c>
      <c r="AQ957" s="94">
        <f t="shared" si="231"/>
        <v>0.32751253569871525</v>
      </c>
      <c r="AR957" s="94">
        <f t="shared" si="232"/>
        <v>0.38160676599162152</v>
      </c>
      <c r="AS957" s="94">
        <f t="shared" si="233"/>
        <v>0.4350848108620618</v>
      </c>
      <c r="AT957" s="94">
        <f t="shared" si="234"/>
        <v>0.48917828825839288</v>
      </c>
      <c r="AU957" s="94">
        <f t="shared" si="235"/>
        <v>0.54264248280362282</v>
      </c>
      <c r="AV957" s="94">
        <f t="shared" si="236"/>
        <v>0.59673676148314792</v>
      </c>
      <c r="AW957" s="94">
        <f t="shared" si="237"/>
        <v>0.65019275078537919</v>
      </c>
      <c r="AY957" s="28">
        <v>0.95</v>
      </c>
      <c r="AZ957" s="34">
        <f>(((L957-VLOOKUP(AZ$6,Data!$N$4:$Y$11,Data!$W$1,FALSE)/1000)*VLOOKUP(AZ$6,Data!$N$4:$Y$11,Data!$P$1,FALSE)^1.5+VLOOKUP(AZ$6,Data!$N$4:$Y$11,Data!$W$1,FALSE)/1000*(Mannings_n_bot)^1.5)/L957)^0.67</f>
        <v>4.5007620535490331E-2</v>
      </c>
      <c r="BA957" s="34">
        <f>(((M957-VLOOKUP(BA$6,Data!$N$4:$Y$11,Data!$W$1,FALSE)/1000)*VLOOKUP(BA$6,Data!$N$4:$Y$11,Data!$P$1,FALSE)^1.5+VLOOKUP(BA$6,Data!$N$4:$Y$11,Data!$W$1,FALSE)/1000*(Mannings_n_bot)^1.5)/M957)^0.67</f>
        <v>4.4811018243493428E-2</v>
      </c>
      <c r="BB957" s="34">
        <f>(((N957-VLOOKUP(BB$6,Data!$N$4:$Y$11,Data!$W$1,FALSE)/1000)*VLOOKUP(BB$6,Data!$N$4:$Y$11,Data!$P$1,FALSE)^1.5+VLOOKUP(BB$6,Data!$N$4:$Y$11,Data!$W$1,FALSE)/1000*(Mannings_n_bot)^1.5)/N957)^0.67</f>
        <v>4.4575024177836715E-2</v>
      </c>
      <c r="BC957" s="34">
        <f>(((O957-VLOOKUP(BC$6,Data!$N$4:$Y$11,Data!$W$1,FALSE)/1000)*VLOOKUP(BC$6,Data!$N$4:$Y$11,Data!$P$1,FALSE)^1.5+VLOOKUP(BC$6,Data!$N$4:$Y$11,Data!$W$1,FALSE)/1000*(Mannings_n_bot)^1.5)/O957)^0.67</f>
        <v>4.4290483299726104E-2</v>
      </c>
      <c r="BD957" s="34">
        <f>(((P957-VLOOKUP(BD$6,Data!$N$4:$Y$11,Data!$W$1,FALSE)/1000)*VLOOKUP(BD$6,Data!$N$4:$Y$11,Data!$P$1,FALSE)^1.5+VLOOKUP(BD$6,Data!$N$4:$Y$11,Data!$W$1,FALSE)/1000*(Mannings_n_bot)^1.5)/P957)^0.67</f>
        <v>4.3984404640773467E-2</v>
      </c>
      <c r="BE957" s="34">
        <f>(((Q957-VLOOKUP(BE$6,Data!$N$4:$Y$11,Data!$W$1,FALSE)/1000)*VLOOKUP(BE$6,Data!$N$4:$Y$11,Data!$P$1,FALSE)^1.5+VLOOKUP(BE$6,Data!$N$4:$Y$11,Data!$W$1,FALSE)/1000*(Mannings_n_bot)^1.5)/Q957)^0.67</f>
        <v>4.3698238796160811E-2</v>
      </c>
      <c r="BF957" s="34">
        <f>(((R957-VLOOKUP(BF$6,Data!$N$4:$Y$11,Data!$W$1,FALSE)/1000)*VLOOKUP(BF$6,Data!$N$4:$Y$11,Data!$P$1,FALSE)^1.5+VLOOKUP(BF$6,Data!$N$4:$Y$11,Data!$W$1,FALSE)/1000*(Mannings_n_bot)^1.5)/R957)^0.67</f>
        <v>4.3515306735050205E-2</v>
      </c>
      <c r="BG957" s="34">
        <f>(((S957-VLOOKUP(BG$6,Data!$N$4:$Y$11,Data!$W$1,FALSE)/1000)*VLOOKUP(BG$6,Data!$N$4:$Y$11,Data!$P$1,FALSE)^1.5+VLOOKUP(BG$6,Data!$N$4:$Y$11,Data!$W$1,FALSE)/1000*(Mannings_n_bot)^1.5)/S957)^0.67</f>
        <v>4.3351000901078726E-2</v>
      </c>
    </row>
    <row r="958" spans="1:59" x14ac:dyDescent="0.25">
      <c r="A958" s="28">
        <v>0.95099999999999996</v>
      </c>
      <c r="B958" s="94">
        <v>0.9572682481074225</v>
      </c>
      <c r="C958" s="94">
        <v>1.3734748138500743</v>
      </c>
      <c r="D958" s="94">
        <v>1.863484668178176</v>
      </c>
      <c r="E958" s="94">
        <v>2.4291358405514818</v>
      </c>
      <c r="F958" s="94">
        <v>3.0684878761594829</v>
      </c>
      <c r="G958" s="94">
        <v>3.7835821237270042</v>
      </c>
      <c r="H958" s="94">
        <v>4.5722759742421601</v>
      </c>
      <c r="I958" s="94">
        <v>5.4368126875746263</v>
      </c>
      <c r="K958" s="28">
        <v>0.95099999999999996</v>
      </c>
      <c r="L958" s="94">
        <v>3.4971997387704623</v>
      </c>
      <c r="M958" s="94">
        <v>4.1979840591086308</v>
      </c>
      <c r="N958" s="94">
        <v>4.8882997842735501</v>
      </c>
      <c r="O958" s="94">
        <v>5.588891514942989</v>
      </c>
      <c r="P958" s="94">
        <v>6.2792114722278409</v>
      </c>
      <c r="Q958" s="94">
        <v>6.9797046348961631</v>
      </c>
      <c r="R958" s="94">
        <v>7.670035662054044</v>
      </c>
      <c r="S958" s="94">
        <v>8.3704697638285666</v>
      </c>
      <c r="U958" s="28">
        <v>0.95099999999999996</v>
      </c>
      <c r="V958" s="94">
        <v>0.48222587542118878</v>
      </c>
      <c r="W958" s="94">
        <v>0.57827795940239024</v>
      </c>
      <c r="X958" s="94">
        <v>0.67346782551468398</v>
      </c>
      <c r="Y958" s="94">
        <v>0.76949112318584889</v>
      </c>
      <c r="Z958" s="94">
        <v>0.86468064220673146</v>
      </c>
      <c r="AA958" s="94">
        <v>0.96068934677877238</v>
      </c>
      <c r="AB958" s="94">
        <v>1.0558799630641569</v>
      </c>
      <c r="AC958" s="94">
        <v>1.1518799836427145</v>
      </c>
      <c r="AE958" s="28">
        <v>0.95099999999999996</v>
      </c>
      <c r="AF958" s="94">
        <f t="shared" si="238"/>
        <v>0.98691849333903037</v>
      </c>
      <c r="AG958" s="94">
        <f t="shared" si="224"/>
        <v>0.98694369147038874</v>
      </c>
      <c r="AH958" s="94">
        <f t="shared" si="225"/>
        <v>0.98694003080668391</v>
      </c>
      <c r="AI958" s="94">
        <f t="shared" si="226"/>
        <v>0.9869563078799819</v>
      </c>
      <c r="AJ958" s="94">
        <f t="shared" si="227"/>
        <v>0.98695210158423108</v>
      </c>
      <c r="AK958" s="94">
        <f t="shared" si="228"/>
        <v>0.98696394059569459</v>
      </c>
      <c r="AL958" s="94">
        <f t="shared" si="229"/>
        <v>0.98695982255713588</v>
      </c>
      <c r="AM958" s="94">
        <f t="shared" si="230"/>
        <v>0.98696905551508818</v>
      </c>
      <c r="AO958" s="28">
        <v>0.95099999999999996</v>
      </c>
      <c r="AP958" s="94">
        <f t="shared" si="239"/>
        <v>0.27372421354577153</v>
      </c>
      <c r="AQ958" s="94">
        <f t="shared" si="231"/>
        <v>0.32717485214598646</v>
      </c>
      <c r="AR958" s="94">
        <f t="shared" si="232"/>
        <v>0.38121325418160873</v>
      </c>
      <c r="AS958" s="94">
        <f t="shared" si="233"/>
        <v>0.43463642728736357</v>
      </c>
      <c r="AT958" s="94">
        <f t="shared" si="234"/>
        <v>0.4886740779046887</v>
      </c>
      <c r="AU958" s="94">
        <f t="shared" si="235"/>
        <v>0.54208341493569412</v>
      </c>
      <c r="AV958" s="94">
        <f t="shared" si="236"/>
        <v>0.5961218664031217</v>
      </c>
      <c r="AW958" s="94">
        <f t="shared" si="237"/>
        <v>0.64952300659023998</v>
      </c>
      <c r="AY958" s="28">
        <v>0.95099999999999996</v>
      </c>
      <c r="AZ958" s="34">
        <f>(((L958-VLOOKUP(AZ$6,Data!$N$4:$Y$11,Data!$W$1,FALSE)/1000)*VLOOKUP(AZ$6,Data!$N$4:$Y$11,Data!$P$1,FALSE)^1.5+VLOOKUP(AZ$6,Data!$N$4:$Y$11,Data!$W$1,FALSE)/1000*(Mannings_n_bot)^1.5)/L958)^0.67</f>
        <v>4.4990827681805165E-2</v>
      </c>
      <c r="BA958" s="34">
        <f>(((M958-VLOOKUP(BA$6,Data!$N$4:$Y$11,Data!$W$1,FALSE)/1000)*VLOOKUP(BA$6,Data!$N$4:$Y$11,Data!$P$1,FALSE)^1.5+VLOOKUP(BA$6,Data!$N$4:$Y$11,Data!$W$1,FALSE)/1000*(Mannings_n_bot)^1.5)/M958)^0.67</f>
        <v>4.4793889808740148E-2</v>
      </c>
      <c r="BB958" s="34">
        <f>(((N958-VLOOKUP(BB$6,Data!$N$4:$Y$11,Data!$W$1,FALSE)/1000)*VLOOKUP(BB$6,Data!$N$4:$Y$11,Data!$P$1,FALSE)^1.5+VLOOKUP(BB$6,Data!$N$4:$Y$11,Data!$W$1,FALSE)/1000*(Mannings_n_bot)^1.5)/N958)^0.67</f>
        <v>4.4557600862475052E-2</v>
      </c>
      <c r="BC958" s="34">
        <f>(((O958-VLOOKUP(BC$6,Data!$N$4:$Y$11,Data!$W$1,FALSE)/1000)*VLOOKUP(BC$6,Data!$N$4:$Y$11,Data!$P$1,FALSE)^1.5+VLOOKUP(BC$6,Data!$N$4:$Y$11,Data!$W$1,FALSE)/1000*(Mannings_n_bot)^1.5)/O958)^0.67</f>
        <v>4.4272633673124791E-2</v>
      </c>
      <c r="BD958" s="34">
        <f>(((P958-VLOOKUP(BD$6,Data!$N$4:$Y$11,Data!$W$1,FALSE)/1000)*VLOOKUP(BD$6,Data!$N$4:$Y$11,Data!$P$1,FALSE)^1.5+VLOOKUP(BD$6,Data!$N$4:$Y$11,Data!$W$1,FALSE)/1000*(Mannings_n_bot)^1.5)/P958)^0.67</f>
        <v>4.3966167220977376E-2</v>
      </c>
      <c r="BE958" s="34">
        <f>(((Q958-VLOOKUP(BE$6,Data!$N$4:$Y$11,Data!$W$1,FALSE)/1000)*VLOOKUP(BE$6,Data!$N$4:$Y$11,Data!$P$1,FALSE)^1.5+VLOOKUP(BE$6,Data!$N$4:$Y$11,Data!$W$1,FALSE)/1000*(Mannings_n_bot)^1.5)/Q958)^0.67</f>
        <v>4.3679582052221083E-2</v>
      </c>
      <c r="BF958" s="34">
        <f>(((R958-VLOOKUP(BF$6,Data!$N$4:$Y$11,Data!$W$1,FALSE)/1000)*VLOOKUP(BF$6,Data!$N$4:$Y$11,Data!$P$1,FALSE)^1.5+VLOOKUP(BF$6,Data!$N$4:$Y$11,Data!$W$1,FALSE)/1000*(Mannings_n_bot)^1.5)/R958)^0.67</f>
        <v>4.3496422014057338E-2</v>
      </c>
      <c r="BG958" s="34">
        <f>(((S958-VLOOKUP(BG$6,Data!$N$4:$Y$11,Data!$W$1,FALSE)/1000)*VLOOKUP(BG$6,Data!$N$4:$Y$11,Data!$P$1,FALSE)^1.5+VLOOKUP(BG$6,Data!$N$4:$Y$11,Data!$W$1,FALSE)/1000*(Mannings_n_bot)^1.5)/S958)^0.67</f>
        <v>4.3331864347265325E-2</v>
      </c>
    </row>
    <row r="959" spans="1:59" x14ac:dyDescent="0.25">
      <c r="A959" s="28">
        <v>0.95199999999999996</v>
      </c>
      <c r="B959" s="94">
        <v>0.95765270400024372</v>
      </c>
      <c r="C959" s="94">
        <v>1.374025372453481</v>
      </c>
      <c r="D959" s="94">
        <v>1.8642318552535304</v>
      </c>
      <c r="E959" s="94">
        <v>2.4301086292461167</v>
      </c>
      <c r="F959" s="94">
        <v>3.0697170969785512</v>
      </c>
      <c r="G959" s="94">
        <v>3.7850964446996227</v>
      </c>
      <c r="H959" s="94">
        <v>4.5741065308072058</v>
      </c>
      <c r="I959" s="94">
        <v>5.438987842688257</v>
      </c>
      <c r="K959" s="28">
        <v>0.95199999999999996</v>
      </c>
      <c r="L959" s="94">
        <v>3.5022762299960406</v>
      </c>
      <c r="M959" s="94">
        <v>4.2040704086641894</v>
      </c>
      <c r="N959" s="94">
        <v>4.8953882237401869</v>
      </c>
      <c r="O959" s="94">
        <v>5.5969895030064052</v>
      </c>
      <c r="P959" s="94">
        <v>6.2883115447326992</v>
      </c>
      <c r="Q959" s="94">
        <v>6.9898140992393314</v>
      </c>
      <c r="R959" s="94">
        <v>7.6811472216548449</v>
      </c>
      <c r="S959" s="94">
        <v>8.382590622096501</v>
      </c>
      <c r="U959" s="28">
        <v>0.95199999999999996</v>
      </c>
      <c r="V959" s="94">
        <v>0.47740895196218658</v>
      </c>
      <c r="W959" s="94">
        <v>0.57250028942513642</v>
      </c>
      <c r="X959" s="94">
        <v>0.66673931654167251</v>
      </c>
      <c r="Y959" s="94">
        <v>0.76180214861418982</v>
      </c>
      <c r="Z959" s="94">
        <v>0.85604083030930977</v>
      </c>
      <c r="AA959" s="94">
        <v>0.95108921195052831</v>
      </c>
      <c r="AB959" s="94">
        <v>1.0453289792222664</v>
      </c>
      <c r="AC959" s="94">
        <v>1.1403687618788829</v>
      </c>
      <c r="AE959" s="28">
        <v>0.95199999999999996</v>
      </c>
      <c r="AF959" s="94">
        <f t="shared" si="238"/>
        <v>0.98731485729578816</v>
      </c>
      <c r="AG959" s="94">
        <f t="shared" si="224"/>
        <v>0.98733930872884712</v>
      </c>
      <c r="AH959" s="94">
        <f t="shared" si="225"/>
        <v>0.9873357565391041</v>
      </c>
      <c r="AI959" s="94">
        <f t="shared" si="226"/>
        <v>0.98735155129221785</v>
      </c>
      <c r="AJ959" s="94">
        <f t="shared" si="227"/>
        <v>0.9873474696350929</v>
      </c>
      <c r="AK959" s="94">
        <f t="shared" si="228"/>
        <v>0.98735895784273398</v>
      </c>
      <c r="AL959" s="94">
        <f t="shared" si="229"/>
        <v>0.98735496182536819</v>
      </c>
      <c r="AM959" s="94">
        <f t="shared" si="230"/>
        <v>0.9873639212041353</v>
      </c>
      <c r="AO959" s="28">
        <v>0.95199999999999996</v>
      </c>
      <c r="AP959" s="94">
        <f t="shared" si="239"/>
        <v>0.27343722799424258</v>
      </c>
      <c r="AQ959" s="94">
        <f t="shared" si="231"/>
        <v>0.32683215048485997</v>
      </c>
      <c r="AR959" s="94">
        <f t="shared" si="232"/>
        <v>0.38081389463923154</v>
      </c>
      <c r="AS959" s="94">
        <f t="shared" si="233"/>
        <v>0.43418138053337274</v>
      </c>
      <c r="AT959" s="94">
        <f t="shared" si="234"/>
        <v>0.48816237477130875</v>
      </c>
      <c r="AU959" s="94">
        <f t="shared" si="235"/>
        <v>0.54151603904766754</v>
      </c>
      <c r="AV959" s="94">
        <f t="shared" si="236"/>
        <v>0.59549783369752274</v>
      </c>
      <c r="AW959" s="94">
        <f t="shared" si="237"/>
        <v>0.64884330965072901</v>
      </c>
      <c r="AY959" s="28">
        <v>0.95199999999999996</v>
      </c>
      <c r="AZ959" s="34">
        <f>(((L959-VLOOKUP(AZ$6,Data!$N$4:$Y$11,Data!$W$1,FALSE)/1000)*VLOOKUP(AZ$6,Data!$N$4:$Y$11,Data!$P$1,FALSE)^1.5+VLOOKUP(AZ$6,Data!$N$4:$Y$11,Data!$W$1,FALSE)/1000*(Mannings_n_bot)^1.5)/L959)^0.67</f>
        <v>4.4973912974026128E-2</v>
      </c>
      <c r="BA959" s="34">
        <f>(((M959-VLOOKUP(BA$6,Data!$N$4:$Y$11,Data!$W$1,FALSE)/1000)*VLOOKUP(BA$6,Data!$N$4:$Y$11,Data!$P$1,FALSE)^1.5+VLOOKUP(BA$6,Data!$N$4:$Y$11,Data!$W$1,FALSE)/1000*(Mannings_n_bot)^1.5)/M959)^0.67</f>
        <v>4.4776636907551896E-2</v>
      </c>
      <c r="BB959" s="34">
        <f>(((N959-VLOOKUP(BB$6,Data!$N$4:$Y$11,Data!$W$1,FALSE)/1000)*VLOOKUP(BB$6,Data!$N$4:$Y$11,Data!$P$1,FALSE)^1.5+VLOOKUP(BB$6,Data!$N$4:$Y$11,Data!$W$1,FALSE)/1000*(Mannings_n_bot)^1.5)/N959)^0.67</f>
        <v>4.4540050877579257E-2</v>
      </c>
      <c r="BC959" s="34">
        <f>(((O959-VLOOKUP(BC$6,Data!$N$4:$Y$11,Data!$W$1,FALSE)/1000)*VLOOKUP(BC$6,Data!$N$4:$Y$11,Data!$P$1,FALSE)^1.5+VLOOKUP(BC$6,Data!$N$4:$Y$11,Data!$W$1,FALSE)/1000*(Mannings_n_bot)^1.5)/O959)^0.67</f>
        <v>4.4254654102619792E-2</v>
      </c>
      <c r="BD959" s="34">
        <f>(((P959-VLOOKUP(BD$6,Data!$N$4:$Y$11,Data!$W$1,FALSE)/1000)*VLOOKUP(BD$6,Data!$N$4:$Y$11,Data!$P$1,FALSE)^1.5+VLOOKUP(BD$6,Data!$N$4:$Y$11,Data!$W$1,FALSE)/1000*(Mannings_n_bot)^1.5)/P959)^0.67</f>
        <v>4.394779694627212E-2</v>
      </c>
      <c r="BE959" s="34">
        <f>(((Q959-VLOOKUP(BE$6,Data!$N$4:$Y$11,Data!$W$1,FALSE)/1000)*VLOOKUP(BE$6,Data!$N$4:$Y$11,Data!$P$1,FALSE)^1.5+VLOOKUP(BE$6,Data!$N$4:$Y$11,Data!$W$1,FALSE)/1000*(Mannings_n_bot)^1.5)/Q959)^0.67</f>
        <v>4.3660789233152385E-2</v>
      </c>
      <c r="BF959" s="34">
        <f>(((R959-VLOOKUP(BF$6,Data!$N$4:$Y$11,Data!$W$1,FALSE)/1000)*VLOOKUP(BF$6,Data!$N$4:$Y$11,Data!$P$1,FALSE)^1.5+VLOOKUP(BF$6,Data!$N$4:$Y$11,Data!$W$1,FALSE)/1000*(Mannings_n_bot)^1.5)/R959)^0.67</f>
        <v>4.347739950694552E-2</v>
      </c>
      <c r="BG959" s="34">
        <f>(((S959-VLOOKUP(BG$6,Data!$N$4:$Y$11,Data!$W$1,FALSE)/1000)*VLOOKUP(BG$6,Data!$N$4:$Y$11,Data!$P$1,FALSE)^1.5+VLOOKUP(BG$6,Data!$N$4:$Y$11,Data!$W$1,FALSE)/1000*(Mannings_n_bot)^1.5)/S959)^0.67</f>
        <v>4.3312588057921535E-2</v>
      </c>
    </row>
    <row r="960" spans="1:59" x14ac:dyDescent="0.25">
      <c r="A960" s="28">
        <v>0.95299999999999996</v>
      </c>
      <c r="B960" s="94">
        <v>0.95803327861049425</v>
      </c>
      <c r="C960" s="94">
        <v>1.3745703716550841</v>
      </c>
      <c r="D960" s="94">
        <v>1.8649714976647451</v>
      </c>
      <c r="E960" s="94">
        <v>2.4310715938764158</v>
      </c>
      <c r="F960" s="94">
        <v>3.0709339045187245</v>
      </c>
      <c r="G960" s="94">
        <v>3.786595471716236</v>
      </c>
      <c r="H960" s="94">
        <v>4.5759186002512813</v>
      </c>
      <c r="I960" s="94">
        <v>5.4411410287284196</v>
      </c>
      <c r="K960" s="28">
        <v>0.95299999999999996</v>
      </c>
      <c r="L960" s="94">
        <v>3.5074044955999524</v>
      </c>
      <c r="M960" s="94">
        <v>4.2102188458224266</v>
      </c>
      <c r="N960" s="94">
        <v>4.9025489709060386</v>
      </c>
      <c r="O960" s="94">
        <v>5.6051701089022394</v>
      </c>
      <c r="P960" s="94">
        <v>6.2975044551305688</v>
      </c>
      <c r="Q960" s="94">
        <v>7.0000267100414879</v>
      </c>
      <c r="R960" s="94">
        <v>7.6923721478938205</v>
      </c>
      <c r="S960" s="94">
        <v>8.3948351546358957</v>
      </c>
      <c r="U960" s="28">
        <v>0.95299999999999996</v>
      </c>
      <c r="V960" s="94">
        <v>0.47253749473066953</v>
      </c>
      <c r="W960" s="94">
        <v>0.56665725104364206</v>
      </c>
      <c r="X960" s="94">
        <v>0.65993467423074514</v>
      </c>
      <c r="Y960" s="94">
        <v>0.75402620946724086</v>
      </c>
      <c r="Z960" s="94">
        <v>0.8473032889813199</v>
      </c>
      <c r="AA960" s="94">
        <v>0.94138051816951651</v>
      </c>
      <c r="AB960" s="94">
        <v>1.0346586714643129</v>
      </c>
      <c r="AC960" s="94">
        <v>1.1287273876950312</v>
      </c>
      <c r="AE960" s="28">
        <v>0.95299999999999996</v>
      </c>
      <c r="AF960" s="94">
        <f t="shared" si="238"/>
        <v>0.98770721975186471</v>
      </c>
      <c r="AG960" s="94">
        <f t="shared" si="224"/>
        <v>0.98773093114409238</v>
      </c>
      <c r="AH960" s="94">
        <f t="shared" si="225"/>
        <v>0.98772748646131692</v>
      </c>
      <c r="AI960" s="94">
        <f t="shared" si="226"/>
        <v>0.98774280319352081</v>
      </c>
      <c r="AJ960" s="94">
        <f t="shared" si="227"/>
        <v>0.98773884506412046</v>
      </c>
      <c r="AK960" s="94">
        <f t="shared" si="228"/>
        <v>0.98774998559447702</v>
      </c>
      <c r="AL960" s="94">
        <f t="shared" si="229"/>
        <v>0.98774611051085026</v>
      </c>
      <c r="AM960" s="94">
        <f t="shared" si="230"/>
        <v>0.98775479874848482</v>
      </c>
      <c r="AO960" s="28">
        <v>0.95299999999999996</v>
      </c>
      <c r="AP960" s="94">
        <f t="shared" si="239"/>
        <v>0.273145934497247</v>
      </c>
      <c r="AQ960" s="94">
        <f t="shared" si="231"/>
        <v>0.32648430449618937</v>
      </c>
      <c r="AR960" s="94">
        <f t="shared" si="232"/>
        <v>0.38040854027819743</v>
      </c>
      <c r="AS960" s="94">
        <f t="shared" si="233"/>
        <v>0.433719503002298</v>
      </c>
      <c r="AT960" s="94">
        <f t="shared" si="234"/>
        <v>0.48764299039389142</v>
      </c>
      <c r="AU960" s="94">
        <f t="shared" si="235"/>
        <v>0.54094014616892705</v>
      </c>
      <c r="AV960" s="94">
        <f t="shared" si="236"/>
        <v>0.59486443352902163</v>
      </c>
      <c r="AW960" s="94">
        <f t="shared" si="237"/>
        <v>0.64815340962635204</v>
      </c>
      <c r="AY960" s="28">
        <v>0.95299999999999996</v>
      </c>
      <c r="AZ960" s="34">
        <f>(((L960-VLOOKUP(AZ$6,Data!$N$4:$Y$11,Data!$W$1,FALSE)/1000)*VLOOKUP(AZ$6,Data!$N$4:$Y$11,Data!$P$1,FALSE)^1.5+VLOOKUP(AZ$6,Data!$N$4:$Y$11,Data!$W$1,FALSE)/1000*(Mannings_n_bot)^1.5)/L960)^0.67</f>
        <v>4.4956872302608634E-2</v>
      </c>
      <c r="BA960" s="34">
        <f>(((M960-VLOOKUP(BA$6,Data!$N$4:$Y$11,Data!$W$1,FALSE)/1000)*VLOOKUP(BA$6,Data!$N$4:$Y$11,Data!$P$1,FALSE)^1.5+VLOOKUP(BA$6,Data!$N$4:$Y$11,Data!$W$1,FALSE)/1000*(Mannings_n_bot)^1.5)/M960)^0.67</f>
        <v>4.475925534466639E-2</v>
      </c>
      <c r="BB960" s="34">
        <f>(((N960-VLOOKUP(BB$6,Data!$N$4:$Y$11,Data!$W$1,FALSE)/1000)*VLOOKUP(BB$6,Data!$N$4:$Y$11,Data!$P$1,FALSE)^1.5+VLOOKUP(BB$6,Data!$N$4:$Y$11,Data!$W$1,FALSE)/1000*(Mannings_n_bot)^1.5)/N960)^0.67</f>
        <v>4.4522369954176397E-2</v>
      </c>
      <c r="BC960" s="34">
        <f>(((O960-VLOOKUP(BC$6,Data!$N$4:$Y$11,Data!$W$1,FALSE)/1000)*VLOOKUP(BC$6,Data!$N$4:$Y$11,Data!$P$1,FALSE)^1.5+VLOOKUP(BC$6,Data!$N$4:$Y$11,Data!$W$1,FALSE)/1000*(Mannings_n_bot)^1.5)/O960)^0.67</f>
        <v>4.423654021105785E-2</v>
      </c>
      <c r="BD960" s="34">
        <f>(((P960-VLOOKUP(BD$6,Data!$N$4:$Y$11,Data!$W$1,FALSE)/1000)*VLOOKUP(BD$6,Data!$N$4:$Y$11,Data!$P$1,FALSE)^1.5+VLOOKUP(BD$6,Data!$N$4:$Y$11,Data!$W$1,FALSE)/1000*(Mannings_n_bot)^1.5)/P960)^0.67</f>
        <v>4.3929289342253007E-2</v>
      </c>
      <c r="BE960" s="34">
        <f>(((Q960-VLOOKUP(BE$6,Data!$N$4:$Y$11,Data!$W$1,FALSE)/1000)*VLOOKUP(BE$6,Data!$N$4:$Y$11,Data!$P$1,FALSE)^1.5+VLOOKUP(BE$6,Data!$N$4:$Y$11,Data!$W$1,FALSE)/1000*(Mannings_n_bot)^1.5)/Q960)^0.67</f>
        <v>4.3641855758065645E-2</v>
      </c>
      <c r="BF960" s="34">
        <f>(((R960-VLOOKUP(BF$6,Data!$N$4:$Y$11,Data!$W$1,FALSE)/1000)*VLOOKUP(BF$6,Data!$N$4:$Y$11,Data!$P$1,FALSE)^1.5+VLOOKUP(BF$6,Data!$N$4:$Y$11,Data!$W$1,FALSE)/1000*(Mannings_n_bot)^1.5)/R960)^0.67</f>
        <v>4.3458234575616511E-2</v>
      </c>
      <c r="BG960" s="34">
        <f>(((S960-VLOOKUP(BG$6,Data!$N$4:$Y$11,Data!$W$1,FALSE)/1000)*VLOOKUP(BG$6,Data!$N$4:$Y$11,Data!$P$1,FALSE)^1.5+VLOOKUP(BG$6,Data!$N$4:$Y$11,Data!$W$1,FALSE)/1000*(Mannings_n_bot)^1.5)/S960)^0.67</f>
        <v>4.3293167330687422E-2</v>
      </c>
    </row>
    <row r="961" spans="1:59" x14ac:dyDescent="0.25">
      <c r="A961" s="28">
        <v>0.95399999999999996</v>
      </c>
      <c r="B961" s="94">
        <v>0.9584099275663045</v>
      </c>
      <c r="C961" s="94">
        <v>1.3751097479389141</v>
      </c>
      <c r="D961" s="94">
        <v>1.8657035092062728</v>
      </c>
      <c r="E961" s="94">
        <v>2.4320246222388797</v>
      </c>
      <c r="F961" s="94">
        <v>3.0721381569891131</v>
      </c>
      <c r="G961" s="94">
        <v>3.7880790301341905</v>
      </c>
      <c r="H961" s="94">
        <v>4.577711971446548</v>
      </c>
      <c r="I961" s="94">
        <v>5.4432719948617114</v>
      </c>
      <c r="K961" s="28">
        <v>0.95399999999999996</v>
      </c>
      <c r="L961" s="94">
        <v>3.5125862129987948</v>
      </c>
      <c r="M961" s="94">
        <v>4.2164313819590475</v>
      </c>
      <c r="N961" s="94">
        <v>4.9097843682643418</v>
      </c>
      <c r="O961" s="94">
        <v>5.6134360089819353</v>
      </c>
      <c r="P961" s="94">
        <v>6.3067932108890021</v>
      </c>
      <c r="Q961" s="94">
        <v>7.0103458085772861</v>
      </c>
      <c r="R961" s="94">
        <v>7.7037141131654314</v>
      </c>
      <c r="S961" s="94">
        <v>8.407207367617902</v>
      </c>
      <c r="U961" s="28">
        <v>0.95399999999999996</v>
      </c>
      <c r="V961" s="94">
        <v>0.46760979936678515</v>
      </c>
      <c r="W961" s="94">
        <v>0.56074680082547912</v>
      </c>
      <c r="X961" s="94">
        <v>0.65305151871213196</v>
      </c>
      <c r="Y961" s="94">
        <v>0.74616058690662634</v>
      </c>
      <c r="Z961" s="94">
        <v>0.83846496294881967</v>
      </c>
      <c r="AA961" s="94">
        <v>0.93155987124580086</v>
      </c>
      <c r="AB961" s="94">
        <v>1.0238653091611509</v>
      </c>
      <c r="AC961" s="94">
        <v>1.1169517915773077</v>
      </c>
      <c r="AE961" s="28">
        <v>0.95399999999999996</v>
      </c>
      <c r="AF961" s="94">
        <f t="shared" si="238"/>
        <v>0.98809553496102465</v>
      </c>
      <c r="AG961" s="94">
        <f t="shared" si="224"/>
        <v>0.98811851307518184</v>
      </c>
      <c r="AH961" s="94">
        <f t="shared" si="225"/>
        <v>0.98811517491708112</v>
      </c>
      <c r="AI961" s="94">
        <f t="shared" si="226"/>
        <v>0.98813001799568223</v>
      </c>
      <c r="AJ961" s="94">
        <f t="shared" si="227"/>
        <v>0.98812618226552251</v>
      </c>
      <c r="AK961" s="94">
        <f t="shared" si="228"/>
        <v>0.98813697829462377</v>
      </c>
      <c r="AL961" s="94">
        <f t="shared" si="229"/>
        <v>0.98813322304006557</v>
      </c>
      <c r="AM961" s="94">
        <f t="shared" si="230"/>
        <v>0.98814164261322124</v>
      </c>
      <c r="AO961" s="28">
        <v>0.95399999999999996</v>
      </c>
      <c r="AP961" s="94">
        <f t="shared" si="239"/>
        <v>0.27285022187343916</v>
      </c>
      <c r="AQ961" s="94">
        <f t="shared" si="231"/>
        <v>0.32613118141152048</v>
      </c>
      <c r="AR961" s="94">
        <f t="shared" si="232"/>
        <v>0.37999703638019805</v>
      </c>
      <c r="AS961" s="94">
        <f t="shared" si="233"/>
        <v>0.43325061839975565</v>
      </c>
      <c r="AT961" s="94">
        <f t="shared" si="234"/>
        <v>0.48711572652880214</v>
      </c>
      <c r="AU961" s="94">
        <f t="shared" si="235"/>
        <v>0.54035551648527902</v>
      </c>
      <c r="AV961" s="94">
        <f t="shared" si="236"/>
        <v>0.59422142413402468</v>
      </c>
      <c r="AW961" s="94">
        <f t="shared" si="237"/>
        <v>0.647453043186207</v>
      </c>
      <c r="AY961" s="28">
        <v>0.95399999999999996</v>
      </c>
      <c r="AZ961" s="34">
        <f>(((L961-VLOOKUP(AZ$6,Data!$N$4:$Y$11,Data!$W$1,FALSE)/1000)*VLOOKUP(AZ$6,Data!$N$4:$Y$11,Data!$P$1,FALSE)^1.5+VLOOKUP(AZ$6,Data!$N$4:$Y$11,Data!$W$1,FALSE)/1000*(Mannings_n_bot)^1.5)/L961)^0.67</f>
        <v>4.4939701337323133E-2</v>
      </c>
      <c r="BA961" s="34">
        <f>(((M961-VLOOKUP(BA$6,Data!$N$4:$Y$11,Data!$W$1,FALSE)/1000)*VLOOKUP(BA$6,Data!$N$4:$Y$11,Data!$P$1,FALSE)^1.5+VLOOKUP(BA$6,Data!$N$4:$Y$11,Data!$W$1,FALSE)/1000*(Mannings_n_bot)^1.5)/M961)^0.67</f>
        <v>4.4741740699532774E-2</v>
      </c>
      <c r="BB961" s="34">
        <f>(((N961-VLOOKUP(BB$6,Data!$N$4:$Y$11,Data!$W$1,FALSE)/1000)*VLOOKUP(BB$6,Data!$N$4:$Y$11,Data!$P$1,FALSE)^1.5+VLOOKUP(BB$6,Data!$N$4:$Y$11,Data!$W$1,FALSE)/1000*(Mannings_n_bot)^1.5)/N961)^0.67</f>
        <v>4.4504553594047806E-2</v>
      </c>
      <c r="BC961" s="34">
        <f>(((O961-VLOOKUP(BC$6,Data!$N$4:$Y$11,Data!$W$1,FALSE)/1000)*VLOOKUP(BC$6,Data!$N$4:$Y$11,Data!$P$1,FALSE)^1.5+VLOOKUP(BC$6,Data!$N$4:$Y$11,Data!$W$1,FALSE)/1000*(Mannings_n_bot)^1.5)/O961)^0.67</f>
        <v>4.4218287386230966E-2</v>
      </c>
      <c r="BD961" s="34">
        <f>(((P961-VLOOKUP(BD$6,Data!$N$4:$Y$11,Data!$W$1,FALSE)/1000)*VLOOKUP(BD$6,Data!$N$4:$Y$11,Data!$P$1,FALSE)^1.5+VLOOKUP(BD$6,Data!$N$4:$Y$11,Data!$W$1,FALSE)/1000*(Mannings_n_bot)^1.5)/P961)^0.67</f>
        <v>4.3910639694239646E-2</v>
      </c>
      <c r="BE961" s="34">
        <f>(((Q961-VLOOKUP(BE$6,Data!$N$4:$Y$11,Data!$W$1,FALSE)/1000)*VLOOKUP(BE$6,Data!$N$4:$Y$11,Data!$P$1,FALSE)^1.5+VLOOKUP(BE$6,Data!$N$4:$Y$11,Data!$W$1,FALSE)/1000*(Mannings_n_bot)^1.5)/Q961)^0.67</f>
        <v>4.3622776800078818E-2</v>
      </c>
      <c r="BF961" s="34">
        <f>(((R961-VLOOKUP(BF$6,Data!$N$4:$Y$11,Data!$W$1,FALSE)/1000)*VLOOKUP(BF$6,Data!$N$4:$Y$11,Data!$P$1,FALSE)^1.5+VLOOKUP(BF$6,Data!$N$4:$Y$11,Data!$W$1,FALSE)/1000*(Mannings_n_bot)^1.5)/R961)^0.67</f>
        <v>4.3438922332908095E-2</v>
      </c>
      <c r="BG961" s="34">
        <f>(((S961-VLOOKUP(BG$6,Data!$N$4:$Y$11,Data!$W$1,FALSE)/1000)*VLOOKUP(BG$6,Data!$N$4:$Y$11,Data!$P$1,FALSE)^1.5+VLOOKUP(BG$6,Data!$N$4:$Y$11,Data!$W$1,FALSE)/1000*(Mannings_n_bot)^1.5)/S961)^0.67</f>
        <v>4.3273597210688644E-2</v>
      </c>
    </row>
    <row r="962" spans="1:59" x14ac:dyDescent="0.25">
      <c r="A962" s="28">
        <v>0.95499999999999996</v>
      </c>
      <c r="B962" s="94">
        <v>0.95878260509350677</v>
      </c>
      <c r="C962" s="94">
        <v>1.3756434357812442</v>
      </c>
      <c r="D962" s="94">
        <v>1.8664278009476718</v>
      </c>
      <c r="E962" s="94">
        <v>2.4329675985828336</v>
      </c>
      <c r="F962" s="94">
        <v>3.073329708116447</v>
      </c>
      <c r="G962" s="94">
        <v>3.7895469397893464</v>
      </c>
      <c r="H962" s="94">
        <v>4.5794864265904165</v>
      </c>
      <c r="I962" s="94">
        <v>5.4453804823240528</v>
      </c>
      <c r="K962" s="28">
        <v>0.95499999999999996</v>
      </c>
      <c r="L962" s="94">
        <v>3.5178231514257385</v>
      </c>
      <c r="M962" s="94">
        <v>4.2227101385451196</v>
      </c>
      <c r="N962" s="94">
        <v>4.9170968865280393</v>
      </c>
      <c r="O962" s="94">
        <v>5.621790026089907</v>
      </c>
      <c r="P962" s="94">
        <v>6.3161809840927656</v>
      </c>
      <c r="Q962" s="94">
        <v>7.0207749190090327</v>
      </c>
      <c r="R962" s="94">
        <v>7.7151769908762873</v>
      </c>
      <c r="S962" s="94">
        <v>8.4197114864946077</v>
      </c>
      <c r="U962" s="28">
        <v>0.95499999999999996</v>
      </c>
      <c r="V962" s="94">
        <v>0.46262406879252749</v>
      </c>
      <c r="W962" s="94">
        <v>0.55476678417050262</v>
      </c>
      <c r="X962" s="94">
        <v>0.64608734064598738</v>
      </c>
      <c r="Y962" s="94">
        <v>0.73820241417995081</v>
      </c>
      <c r="Z962" s="94">
        <v>0.82952263072159182</v>
      </c>
      <c r="AA962" s="94">
        <v>0.92162369233210262</v>
      </c>
      <c r="AB962" s="94">
        <v>1.0129449587237971</v>
      </c>
      <c r="AC962" s="94">
        <v>1.1050376826126356</v>
      </c>
      <c r="AE962" s="28">
        <v>0.95499999999999996</v>
      </c>
      <c r="AF962" s="94">
        <f t="shared" si="238"/>
        <v>0.98847975573129976</v>
      </c>
      <c r="AG962" s="94">
        <f t="shared" si="224"/>
        <v>0.98850200743844996</v>
      </c>
      <c r="AH962" s="94">
        <f t="shared" si="225"/>
        <v>0.988498774806995</v>
      </c>
      <c r="AI962" s="94">
        <f t="shared" si="226"/>
        <v>0.98851314866927831</v>
      </c>
      <c r="AJ962" s="94">
        <f t="shared" si="227"/>
        <v>0.98850943419179027</v>
      </c>
      <c r="AK962" s="94">
        <f t="shared" si="228"/>
        <v>0.98851988894657072</v>
      </c>
      <c r="AL962" s="94">
        <f t="shared" si="229"/>
        <v>0.98851625239870322</v>
      </c>
      <c r="AM962" s="94">
        <f t="shared" si="230"/>
        <v>0.98852440582373768</v>
      </c>
      <c r="AO962" s="28">
        <v>0.95499999999999996</v>
      </c>
      <c r="AP962" s="94">
        <f t="shared" si="239"/>
        <v>0.27254997304367667</v>
      </c>
      <c r="AQ962" s="94">
        <f t="shared" si="231"/>
        <v>0.32577264141914425</v>
      </c>
      <c r="AR962" s="94">
        <f t="shared" si="232"/>
        <v>0.37957922001930611</v>
      </c>
      <c r="AS962" s="94">
        <f t="shared" si="233"/>
        <v>0.43277454107887098</v>
      </c>
      <c r="AT962" s="94">
        <f t="shared" si="234"/>
        <v>0.48658037441558355</v>
      </c>
      <c r="AU962" s="94">
        <f t="shared" si="235"/>
        <v>0.53976191852112998</v>
      </c>
      <c r="AV962" s="94">
        <f t="shared" si="236"/>
        <v>0.59356855092319538</v>
      </c>
      <c r="AW962" s="94">
        <f t="shared" si="237"/>
        <v>0.6467419330292441</v>
      </c>
      <c r="AY962" s="28">
        <v>0.95499999999999996</v>
      </c>
      <c r="AZ962" s="34">
        <f>(((L962-VLOOKUP(AZ$6,Data!$N$4:$Y$11,Data!$W$1,FALSE)/1000)*VLOOKUP(AZ$6,Data!$N$4:$Y$11,Data!$P$1,FALSE)^1.5+VLOOKUP(AZ$6,Data!$N$4:$Y$11,Data!$W$1,FALSE)/1000*(Mannings_n_bot)^1.5)/L962)^0.67</f>
        <v>4.49223955103175E-2</v>
      </c>
      <c r="BA962" s="34">
        <f>(((M962-VLOOKUP(BA$6,Data!$N$4:$Y$11,Data!$W$1,FALSE)/1000)*VLOOKUP(BA$6,Data!$N$4:$Y$11,Data!$P$1,FALSE)^1.5+VLOOKUP(BA$6,Data!$N$4:$Y$11,Data!$W$1,FALSE)/1000*(Mannings_n_bot)^1.5)/M962)^0.67</f>
        <v>4.4724088309020985E-2</v>
      </c>
      <c r="BB962" s="34">
        <f>(((N962-VLOOKUP(BB$6,Data!$N$4:$Y$11,Data!$W$1,FALSE)/1000)*VLOOKUP(BB$6,Data!$N$4:$Y$11,Data!$P$1,FALSE)^1.5+VLOOKUP(BB$6,Data!$N$4:$Y$11,Data!$W$1,FALSE)/1000*(Mannings_n_bot)^1.5)/N962)^0.67</f>
        <v>4.4486597052134771E-2</v>
      </c>
      <c r="BC962" s="34">
        <f>(((O962-VLOOKUP(BC$6,Data!$N$4:$Y$11,Data!$W$1,FALSE)/1000)*VLOOKUP(BC$6,Data!$N$4:$Y$11,Data!$P$1,FALSE)^1.5+VLOOKUP(BC$6,Data!$N$4:$Y$11,Data!$W$1,FALSE)/1000*(Mannings_n_bot)^1.5)/O962)^0.67</f>
        <v>4.4199890762836806E-2</v>
      </c>
      <c r="BD962" s="34">
        <f>(((P962-VLOOKUP(BD$6,Data!$N$4:$Y$11,Data!$W$1,FALSE)/1000)*VLOOKUP(BD$6,Data!$N$4:$Y$11,Data!$P$1,FALSE)^1.5+VLOOKUP(BD$6,Data!$N$4:$Y$11,Data!$W$1,FALSE)/1000*(Mannings_n_bot)^1.5)/P962)^0.67</f>
        <v>4.3891843028835996E-2</v>
      </c>
      <c r="BE962" s="34">
        <f>(((Q962-VLOOKUP(BE$6,Data!$N$4:$Y$11,Data!$W$1,FALSE)/1000)*VLOOKUP(BE$6,Data!$N$4:$Y$11,Data!$P$1,FALSE)^1.5+VLOOKUP(BE$6,Data!$N$4:$Y$11,Data!$W$1,FALSE)/1000*(Mannings_n_bot)^1.5)/Q962)^0.67</f>
        <v>4.3603547267438106E-2</v>
      </c>
      <c r="BF962" s="34">
        <f>(((R962-VLOOKUP(BF$6,Data!$N$4:$Y$11,Data!$W$1,FALSE)/1000)*VLOOKUP(BF$6,Data!$N$4:$Y$11,Data!$P$1,FALSE)^1.5+VLOOKUP(BF$6,Data!$N$4:$Y$11,Data!$W$1,FALSE)/1000*(Mannings_n_bot)^1.5)/R962)^0.67</f>
        <v>4.3419457623479672E-2</v>
      </c>
      <c r="BG962" s="34">
        <f>(((S962-VLOOKUP(BG$6,Data!$N$4:$Y$11,Data!$W$1,FALSE)/1000)*VLOOKUP(BG$6,Data!$N$4:$Y$11,Data!$P$1,FALSE)^1.5+VLOOKUP(BG$6,Data!$N$4:$Y$11,Data!$W$1,FALSE)/1000*(Mannings_n_bot)^1.5)/S962)^0.67</f>
        <v>4.3253872471157424E-2</v>
      </c>
    </row>
    <row r="963" spans="1:59" x14ac:dyDescent="0.25">
      <c r="A963" s="28">
        <v>0.95599999999999996</v>
      </c>
      <c r="B963" s="94">
        <v>0.95915126393849193</v>
      </c>
      <c r="C963" s="94">
        <v>1.376171367540137</v>
      </c>
      <c r="D963" s="94">
        <v>1.8671442810837007</v>
      </c>
      <c r="E963" s="94">
        <v>2.4339004034152807</v>
      </c>
      <c r="F963" s="94">
        <v>3.0745084068984827</v>
      </c>
      <c r="G963" s="94">
        <v>3.7909990146923169</v>
      </c>
      <c r="H963" s="94">
        <v>4.5812417408383341</v>
      </c>
      <c r="I963" s="94">
        <v>5.447466223984371</v>
      </c>
      <c r="K963" s="28">
        <v>0.95599999999999996</v>
      </c>
      <c r="L963" s="94">
        <v>3.523117179118727</v>
      </c>
      <c r="M963" s="94">
        <v>4.2290573557662352</v>
      </c>
      <c r="N963" s="94">
        <v>4.9244891346678887</v>
      </c>
      <c r="O963" s="94">
        <v>5.6302351410321716</v>
      </c>
      <c r="P963" s="94">
        <v>6.3256711243314472</v>
      </c>
      <c r="Q963" s="94">
        <v>7.0313177627046404</v>
      </c>
      <c r="R963" s="94">
        <v>7.7267648711820076</v>
      </c>
      <c r="S963" s="94">
        <v>8.4323519731660763</v>
      </c>
      <c r="U963" s="28">
        <v>0.95599999999999996</v>
      </c>
      <c r="V963" s="94">
        <v>0.45757840597351668</v>
      </c>
      <c r="W963" s="94">
        <v>0.54871492663217558</v>
      </c>
      <c r="X963" s="94">
        <v>0.63903949111489666</v>
      </c>
      <c r="Y963" s="94">
        <v>0.73014866507330933</v>
      </c>
      <c r="Z963" s="94">
        <v>0.82047289161682257</v>
      </c>
      <c r="AA963" s="94">
        <v>0.9115682035076601</v>
      </c>
      <c r="AB963" s="94">
        <v>1.0018934677585092</v>
      </c>
      <c r="AC963" s="94">
        <v>1.0929805312041385</v>
      </c>
      <c r="AE963" s="28">
        <v>0.95599999999999996</v>
      </c>
      <c r="AF963" s="94">
        <f t="shared" si="238"/>
        <v>0.98885983334545668</v>
      </c>
      <c r="AG963" s="94">
        <f t="shared" si="224"/>
        <v>0.98888136562813933</v>
      </c>
      <c r="AH963" s="94">
        <f t="shared" si="225"/>
        <v>0.98887823750910353</v>
      </c>
      <c r="AI963" s="94">
        <f t="shared" si="226"/>
        <v>0.98889214666438241</v>
      </c>
      <c r="AJ963" s="94">
        <f t="shared" si="227"/>
        <v>0.98888855227438177</v>
      </c>
      <c r="AK963" s="94">
        <f t="shared" si="228"/>
        <v>0.98889866903417312</v>
      </c>
      <c r="AL963" s="94">
        <f t="shared" si="229"/>
        <v>0.9888951500523917</v>
      </c>
      <c r="AM963" s="94">
        <f t="shared" si="230"/>
        <v>0.98890303988652917</v>
      </c>
      <c r="AO963" s="28">
        <v>0.95599999999999996</v>
      </c>
      <c r="AP963" s="94">
        <f t="shared" si="239"/>
        <v>0.27224506457614167</v>
      </c>
      <c r="AQ963" s="94">
        <f t="shared" si="231"/>
        <v>0.32540853712086804</v>
      </c>
      <c r="AR963" s="94">
        <f t="shared" si="232"/>
        <v>0.37915491942894142</v>
      </c>
      <c r="AS963" s="94">
        <f t="shared" si="233"/>
        <v>0.4322910753189399</v>
      </c>
      <c r="AT963" s="94">
        <f t="shared" si="234"/>
        <v>0.48603671396581244</v>
      </c>
      <c r="AU963" s="94">
        <f t="shared" si="235"/>
        <v>0.53915910824005842</v>
      </c>
      <c r="AV963" s="94">
        <f t="shared" si="236"/>
        <v>0.59290554549222552</v>
      </c>
      <c r="AW963" s="94">
        <f t="shared" si="237"/>
        <v>0.64601978680676719</v>
      </c>
      <c r="AY963" s="28">
        <v>0.95599999999999996</v>
      </c>
      <c r="AZ963" s="34">
        <f>(((L963-VLOOKUP(AZ$6,Data!$N$4:$Y$11,Data!$W$1,FALSE)/1000)*VLOOKUP(AZ$6,Data!$N$4:$Y$11,Data!$P$1,FALSE)^1.5+VLOOKUP(AZ$6,Data!$N$4:$Y$11,Data!$W$1,FALSE)/1000*(Mannings_n_bot)^1.5)/L963)^0.67</f>
        <v>4.4904949997472951E-2</v>
      </c>
      <c r="BA963" s="34">
        <f>(((M963-VLOOKUP(BA$6,Data!$N$4:$Y$11,Data!$W$1,FALSE)/1000)*VLOOKUP(BA$6,Data!$N$4:$Y$11,Data!$P$1,FALSE)^1.5+VLOOKUP(BA$6,Data!$N$4:$Y$11,Data!$W$1,FALSE)/1000*(Mannings_n_bot)^1.5)/M963)^0.67</f>
        <v>4.4706293248389206E-2</v>
      </c>
      <c r="BB963" s="34">
        <f>(((N963-VLOOKUP(BB$6,Data!$N$4:$Y$11,Data!$W$1,FALSE)/1000)*VLOOKUP(BB$6,Data!$N$4:$Y$11,Data!$P$1,FALSE)^1.5+VLOOKUP(BB$6,Data!$N$4:$Y$11,Data!$W$1,FALSE)/1000*(Mannings_n_bot)^1.5)/N963)^0.67</f>
        <v>4.4468495317171605E-2</v>
      </c>
      <c r="BC963" s="34">
        <f>(((O963-VLOOKUP(BC$6,Data!$N$4:$Y$11,Data!$W$1,FALSE)/1000)*VLOOKUP(BC$6,Data!$N$4:$Y$11,Data!$P$1,FALSE)^1.5+VLOOKUP(BC$6,Data!$N$4:$Y$11,Data!$W$1,FALSE)/1000*(Mannings_n_bot)^1.5)/O963)^0.67</f>
        <v>4.4181345202621222E-2</v>
      </c>
      <c r="BD963" s="34">
        <f>(((P963-VLOOKUP(BD$6,Data!$N$4:$Y$11,Data!$W$1,FALSE)/1000)*VLOOKUP(BD$6,Data!$N$4:$Y$11,Data!$P$1,FALSE)^1.5+VLOOKUP(BD$6,Data!$N$4:$Y$11,Data!$W$1,FALSE)/1000*(Mannings_n_bot)^1.5)/P963)^0.67</f>
        <v>4.387289409363182E-2</v>
      </c>
      <c r="BE963" s="34">
        <f>(((Q963-VLOOKUP(BE$6,Data!$N$4:$Y$11,Data!$W$1,FALSE)/1000)*VLOOKUP(BE$6,Data!$N$4:$Y$11,Data!$P$1,FALSE)^1.5+VLOOKUP(BE$6,Data!$N$4:$Y$11,Data!$W$1,FALSE)/1000*(Mannings_n_bot)^1.5)/Q963)^0.67</f>
        <v>4.3584161782737052E-2</v>
      </c>
      <c r="BF963" s="34">
        <f>(((R963-VLOOKUP(BF$6,Data!$N$4:$Y$11,Data!$W$1,FALSE)/1000)*VLOOKUP(BF$6,Data!$N$4:$Y$11,Data!$P$1,FALSE)^1.5+VLOOKUP(BF$6,Data!$N$4:$Y$11,Data!$W$1,FALSE)/1000*(Mannings_n_bot)^1.5)/R963)^0.67</f>
        <v>4.3399835002771892E-2</v>
      </c>
      <c r="BG963" s="34">
        <f>(((S963-VLOOKUP(BG$6,Data!$N$4:$Y$11,Data!$W$1,FALSE)/1000)*VLOOKUP(BG$6,Data!$N$4:$Y$11,Data!$P$1,FALSE)^1.5+VLOOKUP(BG$6,Data!$N$4:$Y$11,Data!$W$1,FALSE)/1000*(Mannings_n_bot)^1.5)/S963)^0.67</f>
        <v>4.323398759210096E-2</v>
      </c>
    </row>
    <row r="964" spans="1:59" x14ac:dyDescent="0.25">
      <c r="A964" s="28">
        <v>0.95699999999999996</v>
      </c>
      <c r="B964" s="94">
        <v>0.95951585528497485</v>
      </c>
      <c r="C964" s="94">
        <v>1.376693473336267</v>
      </c>
      <c r="D964" s="94">
        <v>1.8678528547725755</v>
      </c>
      <c r="E964" s="94">
        <v>2.4348229132903429</v>
      </c>
      <c r="F964" s="94">
        <v>3.0756740973379322</v>
      </c>
      <c r="G964" s="94">
        <v>3.7924350627007088</v>
      </c>
      <c r="H964" s="94">
        <v>4.5829776819075692</v>
      </c>
      <c r="I964" s="94">
        <v>5.4495289438738359</v>
      </c>
      <c r="K964" s="28">
        <v>0.95699999999999996</v>
      </c>
      <c r="L964" s="94">
        <v>3.5284702712485965</v>
      </c>
      <c r="M964" s="94">
        <v>4.2354754020289089</v>
      </c>
      <c r="N964" s="94">
        <v>4.9319638709838332</v>
      </c>
      <c r="O964" s="94">
        <v>5.6387745052255145</v>
      </c>
      <c r="P964" s="94">
        <v>6.3352671729135741</v>
      </c>
      <c r="Q964" s="94">
        <v>7.041978274029276</v>
      </c>
      <c r="R964" s="94">
        <v>7.7384820783438757</v>
      </c>
      <c r="S964" s="94">
        <v>8.445133544914432</v>
      </c>
      <c r="U964" s="28">
        <v>0.95699999999999996</v>
      </c>
      <c r="V964" s="94">
        <v>0.45247080593688616</v>
      </c>
      <c r="W964" s="94">
        <v>0.54258882434696698</v>
      </c>
      <c r="X964" s="94">
        <v>0.63190517047763806</v>
      </c>
      <c r="Y964" s="94">
        <v>0.72199614117703514</v>
      </c>
      <c r="Z964" s="94">
        <v>0.81131215144922497</v>
      </c>
      <c r="AA964" s="94">
        <v>0.9013894118806125</v>
      </c>
      <c r="AB964" s="94">
        <v>0.99070644759349635</v>
      </c>
      <c r="AC964" s="94">
        <v>1.0807755500102214</v>
      </c>
      <c r="AE964" s="28">
        <v>0.95699999999999996</v>
      </c>
      <c r="AF964" s="94">
        <f t="shared" si="238"/>
        <v>0.98923571747518402</v>
      </c>
      <c r="AG964" s="94">
        <f t="shared" si="224"/>
        <v>0.98925653743076325</v>
      </c>
      <c r="AH964" s="94">
        <f t="shared" si="225"/>
        <v>0.98925351279323592</v>
      </c>
      <c r="AI964" s="94">
        <f t="shared" si="226"/>
        <v>0.98926696182501483</v>
      </c>
      <c r="AJ964" s="94">
        <f t="shared" si="227"/>
        <v>0.98926348633814332</v>
      </c>
      <c r="AK964" s="94">
        <f t="shared" si="228"/>
        <v>0.98927326843624741</v>
      </c>
      <c r="AL964" s="94">
        <f t="shared" si="229"/>
        <v>0.98926986586117349</v>
      </c>
      <c r="AM964" s="94">
        <f t="shared" si="230"/>
        <v>0.98927749470373305</v>
      </c>
      <c r="AO964" s="28">
        <v>0.95699999999999996</v>
      </c>
      <c r="AP964" s="94">
        <f t="shared" si="239"/>
        <v>0.27193536618502878</v>
      </c>
      <c r="AQ964" s="94">
        <f t="shared" si="231"/>
        <v>0.32503871293333286</v>
      </c>
      <c r="AR964" s="94">
        <f t="shared" si="232"/>
        <v>0.37872395330421882</v>
      </c>
      <c r="AS964" s="94">
        <f t="shared" si="233"/>
        <v>0.43180001453045619</v>
      </c>
      <c r="AT964" s="94">
        <f t="shared" si="234"/>
        <v>0.48548451286916083</v>
      </c>
      <c r="AU964" s="94">
        <f t="shared" si="235"/>
        <v>0.53854682805358256</v>
      </c>
      <c r="AV964" s="94">
        <f t="shared" si="236"/>
        <v>0.5922321245316341</v>
      </c>
      <c r="AW964" s="94">
        <f t="shared" si="237"/>
        <v>0.64528629593495102</v>
      </c>
      <c r="AY964" s="28">
        <v>0.95699999999999996</v>
      </c>
      <c r="AZ964" s="34">
        <f>(((L964-VLOOKUP(AZ$6,Data!$N$4:$Y$11,Data!$W$1,FALSE)/1000)*VLOOKUP(AZ$6,Data!$N$4:$Y$11,Data!$P$1,FALSE)^1.5+VLOOKUP(AZ$6,Data!$N$4:$Y$11,Data!$W$1,FALSE)/1000*(Mannings_n_bot)^1.5)/L964)^0.67</f>
        <v>4.4887359697838365E-2</v>
      </c>
      <c r="BA964" s="34">
        <f>(((M964-VLOOKUP(BA$6,Data!$N$4:$Y$11,Data!$W$1,FALSE)/1000)*VLOOKUP(BA$6,Data!$N$4:$Y$11,Data!$P$1,FALSE)^1.5+VLOOKUP(BA$6,Data!$N$4:$Y$11,Data!$W$1,FALSE)/1000*(Mannings_n_bot)^1.5)/M964)^0.67</f>
        <v>4.4688350310289379E-2</v>
      </c>
      <c r="BB964" s="34">
        <f>(((N964-VLOOKUP(BB$6,Data!$N$4:$Y$11,Data!$W$1,FALSE)/1000)*VLOOKUP(BB$6,Data!$N$4:$Y$11,Data!$P$1,FALSE)^1.5+VLOOKUP(BB$6,Data!$N$4:$Y$11,Data!$W$1,FALSE)/1000*(Mannings_n_bot)^1.5)/N964)^0.67</f>
        <v>4.4450243090323034E-2</v>
      </c>
      <c r="BC964" s="34">
        <f>(((O964-VLOOKUP(BC$6,Data!$N$4:$Y$11,Data!$W$1,FALSE)/1000)*VLOOKUP(BC$6,Data!$N$4:$Y$11,Data!$P$1,FALSE)^1.5+VLOOKUP(BC$6,Data!$N$4:$Y$11,Data!$W$1,FALSE)/1000*(Mannings_n_bot)^1.5)/O964)^0.67</f>
        <v>4.4162645272474495E-2</v>
      </c>
      <c r="BD964" s="34">
        <f>(((P964-VLOOKUP(BD$6,Data!$N$4:$Y$11,Data!$W$1,FALSE)/1000)*VLOOKUP(BD$6,Data!$N$4:$Y$11,Data!$P$1,FALSE)^1.5+VLOOKUP(BD$6,Data!$N$4:$Y$11,Data!$W$1,FALSE)/1000*(Mannings_n_bot)^1.5)/P964)^0.67</f>
        <v>4.3853787334812544E-2</v>
      </c>
      <c r="BE964" s="34">
        <f>(((Q964-VLOOKUP(BE$6,Data!$N$4:$Y$11,Data!$W$1,FALSE)/1000)*VLOOKUP(BE$6,Data!$N$4:$Y$11,Data!$P$1,FALSE)^1.5+VLOOKUP(BE$6,Data!$N$4:$Y$11,Data!$W$1,FALSE)/1000*(Mannings_n_bot)^1.5)/Q964)^0.67</f>
        <v>4.3564614659993797E-2</v>
      </c>
      <c r="BF964" s="34">
        <f>(((R964-VLOOKUP(BF$6,Data!$N$4:$Y$11,Data!$W$1,FALSE)/1000)*VLOOKUP(BF$6,Data!$N$4:$Y$11,Data!$P$1,FALSE)^1.5+VLOOKUP(BF$6,Data!$N$4:$Y$11,Data!$W$1,FALSE)/1000*(Mannings_n_bot)^1.5)/R964)^0.67</f>
        <v>4.3380048713798067E-2</v>
      </c>
      <c r="BG964" s="34">
        <f>(((S964-VLOOKUP(BG$6,Data!$N$4:$Y$11,Data!$W$1,FALSE)/1000)*VLOOKUP(BG$6,Data!$N$4:$Y$11,Data!$P$1,FALSE)^1.5+VLOOKUP(BG$6,Data!$N$4:$Y$11,Data!$W$1,FALSE)/1000*(Mannings_n_bot)^1.5)/S964)^0.67</f>
        <v>4.3213936736771492E-2</v>
      </c>
    </row>
    <row r="965" spans="1:59" x14ac:dyDescent="0.25">
      <c r="A965" s="28">
        <v>0.95799999999999996</v>
      </c>
      <c r="B965" s="94">
        <v>0.95987632866403372</v>
      </c>
      <c r="C965" s="94">
        <v>1.3772096809241139</v>
      </c>
      <c r="D965" s="94">
        <v>1.8685534239611568</v>
      </c>
      <c r="E965" s="94">
        <v>2.4357350005816927</v>
      </c>
      <c r="F965" s="94">
        <v>3.0768266181548984</v>
      </c>
      <c r="G965" s="94">
        <v>3.7938548851648899</v>
      </c>
      <c r="H965" s="94">
        <v>4.584694009648997</v>
      </c>
      <c r="I965" s="94">
        <v>5.4515683566770523</v>
      </c>
      <c r="K965" s="28">
        <v>0.95799999999999996</v>
      </c>
      <c r="L965" s="94">
        <v>3.5338845186823309</v>
      </c>
      <c r="M965" s="94">
        <v>4.2419667844683495</v>
      </c>
      <c r="N965" s="94">
        <v>4.9395240153426423</v>
      </c>
      <c r="O965" s="94">
        <v>5.647411454679121</v>
      </c>
      <c r="P965" s="94">
        <v>6.3449728785780959</v>
      </c>
      <c r="Q965" s="94">
        <v>7.0527606178005664</v>
      </c>
      <c r="R965" s="94">
        <v>7.7503331899139285</v>
      </c>
      <c r="S965" s="94">
        <v>8.4580611953324727</v>
      </c>
      <c r="U965" s="28">
        <v>0.95799999999999996</v>
      </c>
      <c r="V965" s="94">
        <v>0.44729914694965484</v>
      </c>
      <c r="W965" s="94">
        <v>0.53638593345714802</v>
      </c>
      <c r="X965" s="94">
        <v>0.62468141605057848</v>
      </c>
      <c r="Y965" s="94">
        <v>0.71374145781206266</v>
      </c>
      <c r="Z965" s="94">
        <v>0.80203660671602983</v>
      </c>
      <c r="AA965" s="94">
        <v>0.89108309201821245</v>
      </c>
      <c r="AB965" s="94">
        <v>0.97937925396773851</v>
      </c>
      <c r="AC965" s="94">
        <v>1.0684176728788011</v>
      </c>
      <c r="AE965" s="28">
        <v>0.95799999999999996</v>
      </c>
      <c r="AF965" s="94">
        <f t="shared" si="238"/>
        <v>0.98960735608834483</v>
      </c>
      <c r="AG965" s="94">
        <f t="shared" si="224"/>
        <v>0.98962747093254799</v>
      </c>
      <c r="AH965" s="94">
        <f t="shared" si="225"/>
        <v>0.98962454872842098</v>
      </c>
      <c r="AI965" s="94">
        <f t="shared" si="226"/>
        <v>0.98963754229668188</v>
      </c>
      <c r="AJ965" s="94">
        <f t="shared" si="227"/>
        <v>0.98963418450881624</v>
      </c>
      <c r="AK965" s="94">
        <f t="shared" si="228"/>
        <v>0.98964363533416844</v>
      </c>
      <c r="AL965" s="94">
        <f t="shared" si="229"/>
        <v>0.98964034798707157</v>
      </c>
      <c r="AM965" s="94">
        <f t="shared" si="230"/>
        <v>0.98964771848076261</v>
      </c>
      <c r="AO965" s="28">
        <v>0.95799999999999996</v>
      </c>
      <c r="AP965" s="94">
        <f t="shared" si="239"/>
        <v>0.27162074017685783</v>
      </c>
      <c r="AQ965" s="94">
        <f t="shared" si="231"/>
        <v>0.32466300442678292</v>
      </c>
      <c r="AR965" s="94">
        <f t="shared" si="232"/>
        <v>0.37828613003140543</v>
      </c>
      <c r="AS965" s="94">
        <f t="shared" si="233"/>
        <v>0.43130114037708062</v>
      </c>
      <c r="AT965" s="94">
        <f t="shared" si="234"/>
        <v>0.48492352560605634</v>
      </c>
      <c r="AU965" s="94">
        <f t="shared" si="235"/>
        <v>0.53792480572635959</v>
      </c>
      <c r="AV965" s="94">
        <f t="shared" si="236"/>
        <v>0.5915479886226559</v>
      </c>
      <c r="AW965" s="94">
        <f t="shared" si="237"/>
        <v>0.64454113428328774</v>
      </c>
      <c r="AY965" s="28">
        <v>0.95799999999999996</v>
      </c>
      <c r="AZ965" s="34">
        <f>(((L965-VLOOKUP(AZ$6,Data!$N$4:$Y$11,Data!$W$1,FALSE)/1000)*VLOOKUP(AZ$6,Data!$N$4:$Y$11,Data!$P$1,FALSE)^1.5+VLOOKUP(AZ$6,Data!$N$4:$Y$11,Data!$W$1,FALSE)/1000*(Mannings_n_bot)^1.5)/L965)^0.67</f>
        <v>4.4869619210895877E-2</v>
      </c>
      <c r="BA965" s="34">
        <f>(((M965-VLOOKUP(BA$6,Data!$N$4:$Y$11,Data!$W$1,FALSE)/1000)*VLOOKUP(BA$6,Data!$N$4:$Y$11,Data!$P$1,FALSE)^1.5+VLOOKUP(BA$6,Data!$N$4:$Y$11,Data!$W$1,FALSE)/1000*(Mannings_n_bot)^1.5)/M965)^0.67</f>
        <v>4.4670253981559271E-2</v>
      </c>
      <c r="BB965" s="34">
        <f>(((N965-VLOOKUP(BB$6,Data!$N$4:$Y$11,Data!$W$1,FALSE)/1000)*VLOOKUP(BB$6,Data!$N$4:$Y$11,Data!$P$1,FALSE)^1.5+VLOOKUP(BB$6,Data!$N$4:$Y$11,Data!$W$1,FALSE)/1000*(Mannings_n_bot)^1.5)/N965)^0.67</f>
        <v>4.4431834761568076E-2</v>
      </c>
      <c r="BC965" s="34">
        <f>(((O965-VLOOKUP(BC$6,Data!$N$4:$Y$11,Data!$W$1,FALSE)/1000)*VLOOKUP(BC$6,Data!$N$4:$Y$11,Data!$P$1,FALSE)^1.5+VLOOKUP(BC$6,Data!$N$4:$Y$11,Data!$W$1,FALSE)/1000*(Mannings_n_bot)^1.5)/O965)^0.67</f>
        <v>4.4143785220217599E-2</v>
      </c>
      <c r="BD965" s="34">
        <f>(((P965-VLOOKUP(BD$6,Data!$N$4:$Y$11,Data!$W$1,FALSE)/1000)*VLOOKUP(BD$6,Data!$N$4:$Y$11,Data!$P$1,FALSE)^1.5+VLOOKUP(BD$6,Data!$N$4:$Y$11,Data!$W$1,FALSE)/1000*(Mannings_n_bot)^1.5)/P965)^0.67</f>
        <v>4.3834516872408094E-2</v>
      </c>
      <c r="BE965" s="34">
        <f>(((Q965-VLOOKUP(BE$6,Data!$N$4:$Y$11,Data!$W$1,FALSE)/1000)*VLOOKUP(BE$6,Data!$N$4:$Y$11,Data!$P$1,FALSE)^1.5+VLOOKUP(BE$6,Data!$N$4:$Y$11,Data!$W$1,FALSE)/1000*(Mannings_n_bot)^1.5)/Q965)^0.67</f>
        <v>4.3544899879311295E-2</v>
      </c>
      <c r="BF965" s="34">
        <f>(((R965-VLOOKUP(BF$6,Data!$N$4:$Y$11,Data!$W$1,FALSE)/1000)*VLOOKUP(BF$6,Data!$N$4:$Y$11,Data!$P$1,FALSE)^1.5+VLOOKUP(BF$6,Data!$N$4:$Y$11,Data!$W$1,FALSE)/1000*(Mannings_n_bot)^1.5)/R965)^0.67</f>
        <v>4.3360092661487812E-2</v>
      </c>
      <c r="BG965" s="34">
        <f>(((S965-VLOOKUP(BG$6,Data!$N$4:$Y$11,Data!$W$1,FALSE)/1000)*VLOOKUP(BG$6,Data!$N$4:$Y$11,Data!$P$1,FALSE)^1.5+VLOOKUP(BG$6,Data!$N$4:$Y$11,Data!$W$1,FALSE)/1000*(Mannings_n_bot)^1.5)/S965)^0.67</f>
        <v>4.3193713725654934E-2</v>
      </c>
    </row>
    <row r="966" spans="1:59" x14ac:dyDescent="0.25">
      <c r="A966" s="28">
        <v>0.95899999999999996</v>
      </c>
      <c r="B966" s="94">
        <v>0.9602326318567096</v>
      </c>
      <c r="C966" s="94">
        <v>1.3777199155525033</v>
      </c>
      <c r="D966" s="94">
        <v>1.8692458871956767</v>
      </c>
      <c r="E966" s="94">
        <v>2.4366365332361579</v>
      </c>
      <c r="F966" s="94">
        <v>3.0779658024755201</v>
      </c>
      <c r="G966" s="94">
        <v>3.7952582765444496</v>
      </c>
      <c r="H966" s="94">
        <v>4.5863904755834444</v>
      </c>
      <c r="I966" s="94">
        <v>5.453584167181174</v>
      </c>
      <c r="K966" s="28">
        <v>0.95899999999999996</v>
      </c>
      <c r="L966" s="94">
        <v>3.5393621376916018</v>
      </c>
      <c r="M966" s="94">
        <v>4.2485341605896938</v>
      </c>
      <c r="N966" s="94">
        <v>4.9471726627355519</v>
      </c>
      <c r="O966" s="94">
        <v>5.6561495254843397</v>
      </c>
      <c r="P966" s="94">
        <v>6.3547922149005611</v>
      </c>
      <c r="Q966" s="94">
        <v>7.0636692086266102</v>
      </c>
      <c r="R966" s="94">
        <v>7.7623230579893772</v>
      </c>
      <c r="S966" s="94">
        <v>8.4711402175097756</v>
      </c>
      <c r="U966" s="28">
        <v>0.95899999999999996</v>
      </c>
      <c r="V966" s="94">
        <v>0.44206118074697115</v>
      </c>
      <c r="W966" s="94">
        <v>0.53010355839436485</v>
      </c>
      <c r="X966" s="94">
        <v>0.6173650884623656</v>
      </c>
      <c r="Y966" s="94">
        <v>0.70538102844052109</v>
      </c>
      <c r="Z966" s="94">
        <v>0.79264222707868659</v>
      </c>
      <c r="AA966" s="94">
        <v>0.88064476648474022</v>
      </c>
      <c r="AB966" s="94">
        <v>0.96790696563999457</v>
      </c>
      <c r="AC966" s="94">
        <v>1.0559015315126912</v>
      </c>
      <c r="AE966" s="28">
        <v>0.95899999999999996</v>
      </c>
      <c r="AF966" s="94">
        <f t="shared" si="238"/>
        <v>0.98997469534856031</v>
      </c>
      <c r="AG966" s="94">
        <f t="shared" si="224"/>
        <v>0.98999411241922153</v>
      </c>
      <c r="AH966" s="94">
        <f t="shared" si="225"/>
        <v>0.98999129158264465</v>
      </c>
      <c r="AI966" s="94">
        <f t="shared" si="226"/>
        <v>0.99000383442626583</v>
      </c>
      <c r="AJ966" s="94">
        <f t="shared" si="227"/>
        <v>0.99000059311289279</v>
      </c>
      <c r="AK966" s="94">
        <f t="shared" si="228"/>
        <v>0.99000971611182154</v>
      </c>
      <c r="AL966" s="94">
        <f t="shared" si="229"/>
        <v>0.99000654279400546</v>
      </c>
      <c r="AM966" s="94">
        <f t="shared" si="230"/>
        <v>0.99001365762630222</v>
      </c>
      <c r="AO966" s="28">
        <v>0.95899999999999996</v>
      </c>
      <c r="AP966" s="94">
        <f t="shared" si="239"/>
        <v>0.27130104083753931</v>
      </c>
      <c r="AQ966" s="94">
        <f t="shared" si="231"/>
        <v>0.32428123759308003</v>
      </c>
      <c r="AR966" s="94">
        <f t="shared" si="232"/>
        <v>0.37784124683492903</v>
      </c>
      <c r="AS966" s="94">
        <f t="shared" si="233"/>
        <v>0.43079422180365839</v>
      </c>
      <c r="AT966" s="94">
        <f t="shared" si="234"/>
        <v>0.48435349235469594</v>
      </c>
      <c r="AU966" s="94">
        <f t="shared" si="235"/>
        <v>0.53729275316423852</v>
      </c>
      <c r="AV966" s="94">
        <f t="shared" si="236"/>
        <v>0.59085282090429081</v>
      </c>
      <c r="AW966" s="94">
        <f t="shared" si="237"/>
        <v>0.64378395672269262</v>
      </c>
      <c r="AY966" s="28">
        <v>0.95899999999999996</v>
      </c>
      <c r="AZ966" s="34">
        <f>(((L966-VLOOKUP(AZ$6,Data!$N$4:$Y$11,Data!$W$1,FALSE)/1000)*VLOOKUP(AZ$6,Data!$N$4:$Y$11,Data!$P$1,FALSE)^1.5+VLOOKUP(AZ$6,Data!$N$4:$Y$11,Data!$W$1,FALSE)/1000*(Mannings_n_bot)^1.5)/L966)^0.67</f>
        <v>4.4851722811371245E-2</v>
      </c>
      <c r="BA966" s="34">
        <f>(((M966-VLOOKUP(BA$6,Data!$N$4:$Y$11,Data!$W$1,FALSE)/1000)*VLOOKUP(BA$6,Data!$N$4:$Y$11,Data!$P$1,FALSE)^1.5+VLOOKUP(BA$6,Data!$N$4:$Y$11,Data!$W$1,FALSE)/1000*(Mannings_n_bot)^1.5)/M966)^0.67</f>
        <v>4.4651998417507645E-2</v>
      </c>
      <c r="BB966" s="34">
        <f>(((N966-VLOOKUP(BB$6,Data!$N$4:$Y$11,Data!$W$1,FALSE)/1000)*VLOOKUP(BB$6,Data!$N$4:$Y$11,Data!$P$1,FALSE)^1.5+VLOOKUP(BB$6,Data!$N$4:$Y$11,Data!$W$1,FALSE)/1000*(Mannings_n_bot)^1.5)/N966)^0.67</f>
        <v>4.4413264383534122E-2</v>
      </c>
      <c r="BC966" s="34">
        <f>(((O966-VLOOKUP(BC$6,Data!$N$4:$Y$11,Data!$W$1,FALSE)/1000)*VLOOKUP(BC$6,Data!$N$4:$Y$11,Data!$P$1,FALSE)^1.5+VLOOKUP(BC$6,Data!$N$4:$Y$11,Data!$W$1,FALSE)/1000*(Mannings_n_bot)^1.5)/O966)^0.67</f>
        <v>4.4124758947773512E-2</v>
      </c>
      <c r="BD966" s="34">
        <f>(((P966-VLOOKUP(BD$6,Data!$N$4:$Y$11,Data!$W$1,FALSE)/1000)*VLOOKUP(BD$6,Data!$N$4:$Y$11,Data!$P$1,FALSE)^1.5+VLOOKUP(BD$6,Data!$N$4:$Y$11,Data!$W$1,FALSE)/1000*(Mannings_n_bot)^1.5)/P966)^0.67</f>
        <v>4.3815076472868308E-2</v>
      </c>
      <c r="BE966" s="34">
        <f>(((Q966-VLOOKUP(BE$6,Data!$N$4:$Y$11,Data!$W$1,FALSE)/1000)*VLOOKUP(BE$6,Data!$N$4:$Y$11,Data!$P$1,FALSE)^1.5+VLOOKUP(BE$6,Data!$N$4:$Y$11,Data!$W$1,FALSE)/1000*(Mannings_n_bot)^1.5)/Q966)^0.67</f>
        <v>4.3525011058800717E-2</v>
      </c>
      <c r="BF966" s="34">
        <f>(((R966-VLOOKUP(BF$6,Data!$N$4:$Y$11,Data!$W$1,FALSE)/1000)*VLOOKUP(BF$6,Data!$N$4:$Y$11,Data!$P$1,FALSE)^1.5+VLOOKUP(BF$6,Data!$N$4:$Y$11,Data!$W$1,FALSE)/1000*(Mannings_n_bot)^1.5)/R966)^0.67</f>
        <v>4.3339960384260329E-2</v>
      </c>
      <c r="BG966" s="34">
        <f>(((S966-VLOOKUP(BG$6,Data!$N$4:$Y$11,Data!$W$1,FALSE)/1000)*VLOOKUP(BG$6,Data!$N$4:$Y$11,Data!$P$1,FALSE)^1.5+VLOOKUP(BG$6,Data!$N$4:$Y$11,Data!$W$1,FALSE)/1000*(Mannings_n_bot)^1.5)/S966)^0.67</f>
        <v>4.3173312007650386E-2</v>
      </c>
    </row>
    <row r="967" spans="1:59" x14ac:dyDescent="0.25">
      <c r="A967" s="28">
        <v>0.96</v>
      </c>
      <c r="B967" s="94">
        <v>0.96058471078835328</v>
      </c>
      <c r="C967" s="94">
        <v>1.3782240998133304</v>
      </c>
      <c r="D967" s="94">
        <v>1.8699301394164325</v>
      </c>
      <c r="E967" s="94">
        <v>2.437527374506451</v>
      </c>
      <c r="F967" s="94">
        <v>3.0790914774942384</v>
      </c>
      <c r="G967" s="94">
        <v>3.7966450239921614</v>
      </c>
      <c r="H967" s="94">
        <v>4.5880668223987735</v>
      </c>
      <c r="I967" s="94">
        <v>5.455576069678326</v>
      </c>
      <c r="K967" s="28">
        <v>0.96</v>
      </c>
      <c r="L967" s="94">
        <v>3.5449054807342271</v>
      </c>
      <c r="M967" s="94">
        <v>4.2551803511957296</v>
      </c>
      <c r="N967" s="94">
        <v>4.9549130983342602</v>
      </c>
      <c r="O967" s="94">
        <v>5.6649924710162667</v>
      </c>
      <c r="P967" s="94">
        <v>6.3647293996229513</v>
      </c>
      <c r="Q967" s="94">
        <v>7.0747087323810716</v>
      </c>
      <c r="R967" s="94">
        <v>7.7744568328159938</v>
      </c>
      <c r="S967" s="94">
        <v>8.4843762297811427</v>
      </c>
      <c r="U967" s="28">
        <v>0.96</v>
      </c>
      <c r="V967" s="94">
        <v>0.43675452168205769</v>
      </c>
      <c r="W967" s="94">
        <v>0.52373883887032768</v>
      </c>
      <c r="X967" s="94">
        <v>0.60995285650280318</v>
      </c>
      <c r="Y967" s="94">
        <v>0.69691104735603793</v>
      </c>
      <c r="Z967" s="94">
        <v>0.78312473591136977</v>
      </c>
      <c r="AA967" s="94">
        <v>0.87006968423176212</v>
      </c>
      <c r="AB967" s="94">
        <v>0.95628436063723488</v>
      </c>
      <c r="AC967" s="94">
        <v>1.0432214295599807</v>
      </c>
      <c r="AE967" s="28">
        <v>0.96</v>
      </c>
      <c r="AF967" s="94">
        <f t="shared" si="238"/>
        <v>0.99033767950628326</v>
      </c>
      <c r="AG967" s="94">
        <f t="shared" si="224"/>
        <v>0.9903564062673097</v>
      </c>
      <c r="AH967" s="94">
        <f t="shared" si="225"/>
        <v>0.99035368571411475</v>
      </c>
      <c r="AI967" s="94">
        <f t="shared" si="226"/>
        <v>0.99036578265343278</v>
      </c>
      <c r="AJ967" s="94">
        <f t="shared" si="227"/>
        <v>0.99036265656898681</v>
      </c>
      <c r="AK967" s="94">
        <f t="shared" si="228"/>
        <v>0.99037145524707693</v>
      </c>
      <c r="AL967" s="94">
        <f t="shared" si="229"/>
        <v>0.9903683947392341</v>
      </c>
      <c r="AM967" s="94">
        <f t="shared" si="230"/>
        <v>0.99037525664382686</v>
      </c>
      <c r="AO967" s="28">
        <v>0.96</v>
      </c>
      <c r="AP967" s="94">
        <f t="shared" si="239"/>
        <v>0.27097611375223335</v>
      </c>
      <c r="AQ967" s="94">
        <f t="shared" si="231"/>
        <v>0.32389322803345849</v>
      </c>
      <c r="AR967" s="94">
        <f t="shared" si="232"/>
        <v>0.37738908883085448</v>
      </c>
      <c r="AS967" s="94">
        <f t="shared" si="233"/>
        <v>0.43027901395766072</v>
      </c>
      <c r="AT967" s="94">
        <f t="shared" si="234"/>
        <v>0.48377413777821332</v>
      </c>
      <c r="AU967" s="94">
        <f t="shared" si="235"/>
        <v>0.53665036506942643</v>
      </c>
      <c r="AV967" s="94">
        <f t="shared" si="236"/>
        <v>0.59014628559419569</v>
      </c>
      <c r="AW967" s="94">
        <f t="shared" si="237"/>
        <v>0.64301439751441269</v>
      </c>
      <c r="AY967" s="28">
        <v>0.96</v>
      </c>
      <c r="AZ967" s="34">
        <f>(((L967-VLOOKUP(AZ$6,Data!$N$4:$Y$11,Data!$W$1,FALSE)/1000)*VLOOKUP(AZ$6,Data!$N$4:$Y$11,Data!$P$1,FALSE)^1.5+VLOOKUP(AZ$6,Data!$N$4:$Y$11,Data!$W$1,FALSE)/1000*(Mannings_n_bot)^1.5)/L967)^0.67</f>
        <v>4.4833664421257226E-2</v>
      </c>
      <c r="BA967" s="34">
        <f>(((M967-VLOOKUP(BA$6,Data!$N$4:$Y$11,Data!$W$1,FALSE)/1000)*VLOOKUP(BA$6,Data!$N$4:$Y$11,Data!$P$1,FALSE)^1.5+VLOOKUP(BA$6,Data!$N$4:$Y$11,Data!$W$1,FALSE)/1000*(Mannings_n_bot)^1.5)/M967)^0.67</f>
        <v>4.4633577413354775E-2</v>
      </c>
      <c r="BB967" s="34">
        <f>(((N967-VLOOKUP(BB$6,Data!$N$4:$Y$11,Data!$W$1,FALSE)/1000)*VLOOKUP(BB$6,Data!$N$4:$Y$11,Data!$P$1,FALSE)^1.5+VLOOKUP(BB$6,Data!$N$4:$Y$11,Data!$W$1,FALSE)/1000*(Mannings_n_bot)^1.5)/N967)^0.67</f>
        <v>4.439452564243581E-2</v>
      </c>
      <c r="BC967" s="34">
        <f>(((O967-VLOOKUP(BC$6,Data!$N$4:$Y$11,Data!$W$1,FALSE)/1000)*VLOOKUP(BC$6,Data!$N$4:$Y$11,Data!$P$1,FALSE)^1.5+VLOOKUP(BC$6,Data!$N$4:$Y$11,Data!$W$1,FALSE)/1000*(Mannings_n_bot)^1.5)/O967)^0.67</f>
        <v>4.4105559981370383E-2</v>
      </c>
      <c r="BD967" s="34">
        <f>(((P967-VLOOKUP(BD$6,Data!$N$4:$Y$11,Data!$W$1,FALSE)/1000)*VLOOKUP(BD$6,Data!$N$4:$Y$11,Data!$P$1,FALSE)^1.5+VLOOKUP(BD$6,Data!$N$4:$Y$11,Data!$W$1,FALSE)/1000*(Mannings_n_bot)^1.5)/P967)^0.67</f>
        <v>4.3795459518604571E-2</v>
      </c>
      <c r="BE967" s="34">
        <f>(((Q967-VLOOKUP(BE$6,Data!$N$4:$Y$11,Data!$W$1,FALSE)/1000)*VLOOKUP(BE$6,Data!$N$4:$Y$11,Data!$P$1,FALSE)^1.5+VLOOKUP(BE$6,Data!$N$4:$Y$11,Data!$W$1,FALSE)/1000*(Mannings_n_bot)^1.5)/Q967)^0.67</f>
        <v>4.3504941423398877E-2</v>
      </c>
      <c r="BF967" s="34">
        <f>(((R967-VLOOKUP(BF$6,Data!$N$4:$Y$11,Data!$W$1,FALSE)/1000)*VLOOKUP(BF$6,Data!$N$4:$Y$11,Data!$P$1,FALSE)^1.5+VLOOKUP(BF$6,Data!$N$4:$Y$11,Data!$W$1,FALSE)/1000*(Mannings_n_bot)^1.5)/R967)^0.67</f>
        <v>4.3319645022452419E-2</v>
      </c>
      <c r="BG967" s="34">
        <f>(((S967-VLOOKUP(BG$6,Data!$N$4:$Y$11,Data!$W$1,FALSE)/1000)*VLOOKUP(BG$6,Data!$N$4:$Y$11,Data!$P$1,FALSE)^1.5+VLOOKUP(BG$6,Data!$N$4:$Y$11,Data!$W$1,FALSE)/1000*(Mannings_n_bot)^1.5)/S967)^0.67</f>
        <v>4.3152724628061523E-2</v>
      </c>
    </row>
    <row r="968" spans="1:59" x14ac:dyDescent="0.25">
      <c r="A968" s="28">
        <v>0.96099999999999997</v>
      </c>
      <c r="B968" s="94">
        <v>0.9609325094137966</v>
      </c>
      <c r="C968" s="94">
        <v>1.3787221534771463</v>
      </c>
      <c r="D968" s="94">
        <v>1.8706060717346469</v>
      </c>
      <c r="E968" s="94">
        <v>2.4384073826606882</v>
      </c>
      <c r="F968" s="94">
        <v>3.0802034641067362</v>
      </c>
      <c r="G968" s="94">
        <v>3.7980149069018254</v>
      </c>
      <c r="H968" s="94">
        <v>4.5897227834032677</v>
      </c>
      <c r="I968" s="94">
        <v>5.4575437473161514</v>
      </c>
      <c r="K968" s="28">
        <v>0.96099999999999997</v>
      </c>
      <c r="L968" s="94">
        <v>3.5505170484570985</v>
      </c>
      <c r="M968" s="94">
        <v>4.2619083547792842</v>
      </c>
      <c r="N968" s="94">
        <v>4.9627488142526222</v>
      </c>
      <c r="O968" s="94">
        <v>5.6739442810842009</v>
      </c>
      <c r="P968" s="94">
        <v>6.3747889161734532</v>
      </c>
      <c r="Q968" s="94">
        <v>7.0858841701113287</v>
      </c>
      <c r="R968" s="94">
        <v>7.7867399890655866</v>
      </c>
      <c r="S968" s="94">
        <v>8.4977752043922212</v>
      </c>
      <c r="U968" s="28">
        <v>0.96099999999999997</v>
      </c>
      <c r="V968" s="94">
        <v>0.43137663464870485</v>
      </c>
      <c r="W968" s="94">
        <v>0.51728873539572739</v>
      </c>
      <c r="X968" s="94">
        <v>0.60244118025772098</v>
      </c>
      <c r="Y968" s="94">
        <v>0.6883274704157436</v>
      </c>
      <c r="Z968" s="94">
        <v>0.77347958864894373</v>
      </c>
      <c r="AA968" s="94">
        <v>0.85935279654360885</v>
      </c>
      <c r="AB968" s="94">
        <v>0.94450588981606576</v>
      </c>
      <c r="AC968" s="94">
        <v>1.0303713137732091</v>
      </c>
      <c r="AE968" s="28">
        <v>0.96099999999999997</v>
      </c>
      <c r="AF968" s="94">
        <f t="shared" si="238"/>
        <v>0.99069625078041312</v>
      </c>
      <c r="AG968" s="94">
        <f t="shared" ref="AG968:AG1007" si="240">C968/C$1007</f>
        <v>0.99071429482599316</v>
      </c>
      <c r="AH968" s="94">
        <f t="shared" ref="AH968:AH1007" si="241">D968/D$1007</f>
        <v>0.9907116734530822</v>
      </c>
      <c r="AI968" s="94">
        <f t="shared" ref="AI968:AI1007" si="242">E968/E$1007</f>
        <v>0.9907233293926111</v>
      </c>
      <c r="AJ968" s="94">
        <f t="shared" ref="AJ968:AJ1007" si="243">F968/F$1007</f>
        <v>0.99072031726977206</v>
      </c>
      <c r="AK968" s="94">
        <f t="shared" ref="AK968:AK1007" si="244">G968/G$1007</f>
        <v>0.99072879519384272</v>
      </c>
      <c r="AL968" s="94">
        <f t="shared" ref="AL968:AL1007" si="245">H968/H$1007</f>
        <v>0.99072584625536397</v>
      </c>
      <c r="AM968" s="94">
        <f t="shared" ref="AM968:AM1007" si="246">I968/I$1007</f>
        <v>0.99073245801370313</v>
      </c>
      <c r="AO968" s="28">
        <v>0.96099999999999997</v>
      </c>
      <c r="AP968" s="94">
        <f t="shared" si="239"/>
        <v>0.27064579504874547</v>
      </c>
      <c r="AQ968" s="94">
        <f t="shared" ref="AQ968:AQ1007" si="247">C968/M968</f>
        <v>0.32349878005496147</v>
      </c>
      <c r="AR968" s="94">
        <f t="shared" ref="AR968:AR1007" si="248">D968/N968</f>
        <v>0.37692942797395146</v>
      </c>
      <c r="AS968" s="94">
        <f t="shared" ref="AS968:AS1007" si="249">E968/O968</f>
        <v>0.42975525698936667</v>
      </c>
      <c r="AT968" s="94">
        <f t="shared" ref="AT968:AT1007" si="250">F968/P968</f>
        <v>0.48318516967549519</v>
      </c>
      <c r="AU968" s="94">
        <f t="shared" ref="AU968:AU1007" si="251">G968/Q968</f>
        <v>0.53599731744445855</v>
      </c>
      <c r="AV968" s="94">
        <f t="shared" ref="AV968:AV1007" si="252">H968/R968</f>
        <v>0.58942802634328584</v>
      </c>
      <c r="AW968" s="94">
        <f t="shared" ref="AW968:AW1007" si="253">I968/S968</f>
        <v>0.64223206851780756</v>
      </c>
      <c r="AY968" s="28">
        <v>0.96099999999999997</v>
      </c>
      <c r="AZ968" s="34">
        <f>(((L968-VLOOKUP(AZ$6,Data!$N$4:$Y$11,Data!$W$1,FALSE)/1000)*VLOOKUP(AZ$6,Data!$N$4:$Y$11,Data!$P$1,FALSE)^1.5+VLOOKUP(AZ$6,Data!$N$4:$Y$11,Data!$W$1,FALSE)/1000*(Mannings_n_bot)^1.5)/L968)^0.67</f>
        <v>4.4815437578663804E-2</v>
      </c>
      <c r="BA968" s="34">
        <f>(((M968-VLOOKUP(BA$6,Data!$N$4:$Y$11,Data!$W$1,FALSE)/1000)*VLOOKUP(BA$6,Data!$N$4:$Y$11,Data!$P$1,FALSE)^1.5+VLOOKUP(BA$6,Data!$N$4:$Y$11,Data!$W$1,FALSE)/1000*(Mannings_n_bot)^1.5)/M968)^0.67</f>
        <v>4.4614984372433678E-2</v>
      </c>
      <c r="BB968" s="34">
        <f>(((N968-VLOOKUP(BB$6,Data!$N$4:$Y$11,Data!$W$1,FALSE)/1000)*VLOOKUP(BB$6,Data!$N$4:$Y$11,Data!$P$1,FALSE)^1.5+VLOOKUP(BB$6,Data!$N$4:$Y$11,Data!$W$1,FALSE)/1000*(Mannings_n_bot)^1.5)/N968)^0.67</f>
        <v>4.4375611825717885E-2</v>
      </c>
      <c r="BC968" s="34">
        <f>(((O968-VLOOKUP(BC$6,Data!$N$4:$Y$11,Data!$W$1,FALSE)/1000)*VLOOKUP(BC$6,Data!$N$4:$Y$11,Data!$P$1,FALSE)^1.5+VLOOKUP(BC$6,Data!$N$4:$Y$11,Data!$W$1,FALSE)/1000*(Mannings_n_bot)^1.5)/O968)^0.67</f>
        <v>4.4086181438365082E-2</v>
      </c>
      <c r="BD968" s="34">
        <f>(((P968-VLOOKUP(BD$6,Data!$N$4:$Y$11,Data!$W$1,FALSE)/1000)*VLOOKUP(BD$6,Data!$N$4:$Y$11,Data!$P$1,FALSE)^1.5+VLOOKUP(BD$6,Data!$N$4:$Y$11,Data!$W$1,FALSE)/1000*(Mannings_n_bot)^1.5)/P968)^0.67</f>
        <v>4.3775658974076773E-2</v>
      </c>
      <c r="BE968" s="34">
        <f>(((Q968-VLOOKUP(BE$6,Data!$N$4:$Y$11,Data!$W$1,FALSE)/1000)*VLOOKUP(BE$6,Data!$N$4:$Y$11,Data!$P$1,FALSE)^1.5+VLOOKUP(BE$6,Data!$N$4:$Y$11,Data!$W$1,FALSE)/1000*(Mannings_n_bot)^1.5)/Q968)^0.67</f>
        <v>4.3484683770148802E-2</v>
      </c>
      <c r="BF968" s="34">
        <f>(((R968-VLOOKUP(BF$6,Data!$N$4:$Y$11,Data!$W$1,FALSE)/1000)*VLOOKUP(BF$6,Data!$N$4:$Y$11,Data!$P$1,FALSE)^1.5+VLOOKUP(BF$6,Data!$N$4:$Y$11,Data!$W$1,FALSE)/1000*(Mannings_n_bot)^1.5)/R968)^0.67</f>
        <v>4.3299139283165984E-2</v>
      </c>
      <c r="BG968" s="34">
        <f>(((S968-VLOOKUP(BG$6,Data!$N$4:$Y$11,Data!$W$1,FALSE)/1000)*VLOOKUP(BG$6,Data!$N$4:$Y$11,Data!$P$1,FALSE)^1.5+VLOOKUP(BG$6,Data!$N$4:$Y$11,Data!$W$1,FALSE)/1000*(Mannings_n_bot)^1.5)/S968)^0.67</f>
        <v>4.3131944192957052E-2</v>
      </c>
    </row>
    <row r="969" spans="1:59" x14ac:dyDescent="0.25">
      <c r="A969" s="28">
        <v>0.96199999999999997</v>
      </c>
      <c r="B969" s="94">
        <v>0.96127596959229888</v>
      </c>
      <c r="C969" s="94">
        <v>1.3792139933141037</v>
      </c>
      <c r="D969" s="94">
        <v>1.8712735711894608</v>
      </c>
      <c r="E969" s="94">
        <v>2.4392764106660434</v>
      </c>
      <c r="F969" s="94">
        <v>3.0813015765101848</v>
      </c>
      <c r="G969" s="94">
        <v>3.7993676964158336</v>
      </c>
      <c r="H969" s="94">
        <v>4.5913580819303599</v>
      </c>
      <c r="I969" s="94">
        <v>5.4594868713905083</v>
      </c>
      <c r="K969" s="28">
        <v>0.96199999999999997</v>
      </c>
      <c r="L969" s="94">
        <v>3.5561995030941325</v>
      </c>
      <c r="M969" s="94">
        <v>4.2687213635882895</v>
      </c>
      <c r="N969" s="94">
        <v>4.9706835282564663</v>
      </c>
      <c r="O969" s="94">
        <v>5.6830092033077486</v>
      </c>
      <c r="P969" s="94">
        <v>6.3849755376872759</v>
      </c>
      <c r="Q969" s="94">
        <v>7.0972008247252054</v>
      </c>
      <c r="R969" s="94">
        <v>7.7991783551674834</v>
      </c>
      <c r="S969" s="94">
        <v>8.5113434994966664</v>
      </c>
      <c r="U969" s="28">
        <v>0.96199999999999997</v>
      </c>
      <c r="V969" s="94">
        <v>0.42592482160208184</v>
      </c>
      <c r="W969" s="94">
        <v>0.51075001311853341</v>
      </c>
      <c r="X969" s="94">
        <v>0.59482629228649886</v>
      </c>
      <c r="Y969" s="94">
        <v>0.67962599353611242</v>
      </c>
      <c r="Z969" s="94">
        <v>0.7637019486220562</v>
      </c>
      <c r="AA969" s="94">
        <v>0.84848873019118443</v>
      </c>
      <c r="AB969" s="94">
        <v>0.93256564735574821</v>
      </c>
      <c r="AC969" s="94">
        <v>1.0173447418213373</v>
      </c>
      <c r="AE969" s="28">
        <v>0.96199999999999997</v>
      </c>
      <c r="AF969" s="94">
        <f t="shared" ref="AF969:AF1007" si="254">B969/B$1007</f>
        <v>0.99105034922936885</v>
      </c>
      <c r="AG969" s="94">
        <f t="shared" si="240"/>
        <v>0.99106771828844331</v>
      </c>
      <c r="AH969" s="94">
        <f t="shared" si="241"/>
        <v>0.99106519497313939</v>
      </c>
      <c r="AI969" s="94">
        <f t="shared" si="242"/>
        <v>0.99107641490445919</v>
      </c>
      <c r="AJ969" s="94">
        <f t="shared" si="243"/>
        <v>0.99107351545340494</v>
      </c>
      <c r="AK969" s="94">
        <f t="shared" si="244"/>
        <v>0.99108167625361121</v>
      </c>
      <c r="AL969" s="94">
        <f t="shared" si="245"/>
        <v>0.99107883762185611</v>
      </c>
      <c r="AM969" s="94">
        <f t="shared" si="246"/>
        <v>0.99108520206479023</v>
      </c>
      <c r="AO969" s="28">
        <v>0.96199999999999997</v>
      </c>
      <c r="AP969" s="94">
        <f t="shared" ref="AP969:AP1007" si="255">B969/L969</f>
        <v>0.270309910553647</v>
      </c>
      <c r="AQ969" s="94">
        <f t="shared" si="247"/>
        <v>0.32309768566265373</v>
      </c>
      <c r="AR969" s="94">
        <f t="shared" si="248"/>
        <v>0.37646202188330324</v>
      </c>
      <c r="AS969" s="94">
        <f t="shared" si="249"/>
        <v>0.42922267471365044</v>
      </c>
      <c r="AT969" s="94">
        <f t="shared" si="250"/>
        <v>0.48258627747636973</v>
      </c>
      <c r="AU969" s="94">
        <f t="shared" si="251"/>
        <v>0.53533326592360309</v>
      </c>
      <c r="AV969" s="94">
        <f t="shared" si="252"/>
        <v>0.58869766440054216</v>
      </c>
      <c r="AW969" s="94">
        <f t="shared" si="253"/>
        <v>0.64143655719139581</v>
      </c>
      <c r="AY969" s="28">
        <v>0.96199999999999997</v>
      </c>
      <c r="AZ969" s="34">
        <f>(((L969-VLOOKUP(AZ$6,Data!$N$4:$Y$11,Data!$W$1,FALSE)/1000)*VLOOKUP(AZ$6,Data!$N$4:$Y$11,Data!$P$1,FALSE)^1.5+VLOOKUP(AZ$6,Data!$N$4:$Y$11,Data!$W$1,FALSE)/1000*(Mannings_n_bot)^1.5)/L969)^0.67</f>
        <v>4.4797035403044361E-2</v>
      </c>
      <c r="BA969" s="34">
        <f>(((M969-VLOOKUP(BA$6,Data!$N$4:$Y$11,Data!$W$1,FALSE)/1000)*VLOOKUP(BA$6,Data!$N$4:$Y$11,Data!$P$1,FALSE)^1.5+VLOOKUP(BA$6,Data!$N$4:$Y$11,Data!$W$1,FALSE)/1000*(Mannings_n_bot)^1.5)/M969)^0.67</f>
        <v>4.45962122706915E-2</v>
      </c>
      <c r="BB969" s="34">
        <f>(((N969-VLOOKUP(BB$6,Data!$N$4:$Y$11,Data!$W$1,FALSE)/1000)*VLOOKUP(BB$6,Data!$N$4:$Y$11,Data!$P$1,FALSE)^1.5+VLOOKUP(BB$6,Data!$N$4:$Y$11,Data!$W$1,FALSE)/1000*(Mannings_n_bot)^1.5)/N969)^0.67</f>
        <v>4.4356515785933415E-2</v>
      </c>
      <c r="BC969" s="34">
        <f>(((O969-VLOOKUP(BC$6,Data!$N$4:$Y$11,Data!$W$1,FALSE)/1000)*VLOOKUP(BC$6,Data!$N$4:$Y$11,Data!$P$1,FALSE)^1.5+VLOOKUP(BC$6,Data!$N$4:$Y$11,Data!$W$1,FALSE)/1000*(Mannings_n_bot)^1.5)/O969)^0.67</f>
        <v>4.4066615990206913E-2</v>
      </c>
      <c r="BD969" s="34">
        <f>(((P969-VLOOKUP(BD$6,Data!$N$4:$Y$11,Data!$W$1,FALSE)/1000)*VLOOKUP(BD$6,Data!$N$4:$Y$11,Data!$P$1,FALSE)^1.5+VLOOKUP(BD$6,Data!$N$4:$Y$11,Data!$W$1,FALSE)/1000*(Mannings_n_bot)^1.5)/P969)^0.67</f>
        <v>4.3755667347934728E-2</v>
      </c>
      <c r="BE969" s="34">
        <f>(((Q969-VLOOKUP(BE$6,Data!$N$4:$Y$11,Data!$W$1,FALSE)/1000)*VLOOKUP(BE$6,Data!$N$4:$Y$11,Data!$P$1,FALSE)^1.5+VLOOKUP(BE$6,Data!$N$4:$Y$11,Data!$W$1,FALSE)/1000*(Mannings_n_bot)^1.5)/Q969)^0.67</f>
        <v>4.3464230429440961E-2</v>
      </c>
      <c r="BF969" s="34">
        <f>(((R969-VLOOKUP(BF$6,Data!$N$4:$Y$11,Data!$W$1,FALSE)/1000)*VLOOKUP(BF$6,Data!$N$4:$Y$11,Data!$P$1,FALSE)^1.5+VLOOKUP(BF$6,Data!$N$4:$Y$11,Data!$W$1,FALSE)/1000*(Mannings_n_bot)^1.5)/R969)^0.67</f>
        <v>4.3278435401025404E-2</v>
      </c>
      <c r="BG969" s="34">
        <f>(((S969-VLOOKUP(BG$6,Data!$N$4:$Y$11,Data!$W$1,FALSE)/1000)*VLOOKUP(BG$6,Data!$N$4:$Y$11,Data!$P$1,FALSE)^1.5+VLOOKUP(BG$6,Data!$N$4:$Y$11,Data!$W$1,FALSE)/1000*(Mannings_n_bot)^1.5)/S969)^0.67</f>
        <v>4.3110962829385438E-2</v>
      </c>
    </row>
    <row r="970" spans="1:59" x14ac:dyDescent="0.25">
      <c r="A970" s="28">
        <v>0.96299999999999997</v>
      </c>
      <c r="B970" s="94">
        <v>0.96161503095106426</v>
      </c>
      <c r="C970" s="94">
        <v>1.3796995328985371</v>
      </c>
      <c r="D970" s="94">
        <v>1.8719325204827151</v>
      </c>
      <c r="E970" s="94">
        <v>2.4401343058434826</v>
      </c>
      <c r="F970" s="94">
        <v>3.0823856217669614</v>
      </c>
      <c r="G970" s="94">
        <v>3.8007031548877341</v>
      </c>
      <c r="H970" s="94">
        <v>4.5929724306889428</v>
      </c>
      <c r="I970" s="94">
        <v>5.4614051005735238</v>
      </c>
      <c r="K970" s="28">
        <v>0.96299999999999997</v>
      </c>
      <c r="L970" s="94">
        <v>3.5619556834625969</v>
      </c>
      <c r="M970" s="94">
        <v>4.2756227816074315</v>
      </c>
      <c r="N970" s="94">
        <v>4.978721204705459</v>
      </c>
      <c r="O970" s="94">
        <v>5.6921917670431377</v>
      </c>
      <c r="P970" s="94">
        <v>6.395294353893183</v>
      </c>
      <c r="Q970" s="94">
        <v>7.1086643508614413</v>
      </c>
      <c r="R970" s="94">
        <v>7.8117781461392743</v>
      </c>
      <c r="S970" s="94">
        <v>8.5250878949705502</v>
      </c>
      <c r="U970" s="28">
        <v>0.96299999999999997</v>
      </c>
      <c r="V970" s="94">
        <v>0.42039620647371195</v>
      </c>
      <c r="W970" s="94">
        <v>0.50411922373685902</v>
      </c>
      <c r="X970" s="94">
        <v>0.58710417655718883</v>
      </c>
      <c r="Y970" s="94">
        <v>0.67080202862686444</v>
      </c>
      <c r="Z970" s="94">
        <v>0.75378666001330441</v>
      </c>
      <c r="AA970" s="94">
        <v>0.83747175738740398</v>
      </c>
      <c r="AB970" s="94">
        <v>0.92045733773585336</v>
      </c>
      <c r="AC970" s="94">
        <v>1.0041348462669579</v>
      </c>
      <c r="AE970" s="28">
        <v>0.96299999999999997</v>
      </c>
      <c r="AF970" s="94">
        <f t="shared" si="254"/>
        <v>0.99139991261037919</v>
      </c>
      <c r="AG970" s="94">
        <f t="shared" si="240"/>
        <v>0.99141661455139873</v>
      </c>
      <c r="AH970" s="94">
        <f t="shared" si="241"/>
        <v>0.99141418815075444</v>
      </c>
      <c r="AI970" s="94">
        <f t="shared" si="242"/>
        <v>0.9914249771555852</v>
      </c>
      <c r="AJ970" s="94">
        <f t="shared" si="243"/>
        <v>0.99142218906319846</v>
      </c>
      <c r="AK970" s="94">
        <f t="shared" si="244"/>
        <v>0.99143003643526639</v>
      </c>
      <c r="AL970" s="94">
        <f t="shared" si="245"/>
        <v>0.99142730682478519</v>
      </c>
      <c r="AM970" s="94">
        <f t="shared" si="246"/>
        <v>0.99143342683430435</v>
      </c>
      <c r="AO970" s="28">
        <v>0.96299999999999997</v>
      </c>
      <c r="AP970" s="94">
        <f t="shared" si="255"/>
        <v>0.26996827484845992</v>
      </c>
      <c r="AQ970" s="94">
        <f t="shared" si="247"/>
        <v>0.32268972343248564</v>
      </c>
      <c r="AR970" s="94">
        <f t="shared" si="248"/>
        <v>0.37598661252884086</v>
      </c>
      <c r="AS970" s="94">
        <f t="shared" si="249"/>
        <v>0.42868097311328518</v>
      </c>
      <c r="AT970" s="94">
        <f t="shared" si="250"/>
        <v>0.48197713055858582</v>
      </c>
      <c r="AU970" s="94">
        <f t="shared" si="251"/>
        <v>0.53465784390666271</v>
      </c>
      <c r="AV970" s="94">
        <f t="shared" si="252"/>
        <v>0.58795479656048288</v>
      </c>
      <c r="AW970" s="94">
        <f t="shared" si="253"/>
        <v>0.64062742435717612</v>
      </c>
      <c r="AY970" s="28">
        <v>0.96299999999999997</v>
      </c>
      <c r="AZ970" s="34">
        <f>(((L970-VLOOKUP(AZ$6,Data!$N$4:$Y$11,Data!$W$1,FALSE)/1000)*VLOOKUP(AZ$6,Data!$N$4:$Y$11,Data!$P$1,FALSE)^1.5+VLOOKUP(AZ$6,Data!$N$4:$Y$11,Data!$W$1,FALSE)/1000*(Mannings_n_bot)^1.5)/L970)^0.67</f>
        <v>4.4778450556268772E-2</v>
      </c>
      <c r="BA970" s="34">
        <f>(((M970-VLOOKUP(BA$6,Data!$N$4:$Y$11,Data!$W$1,FALSE)/1000)*VLOOKUP(BA$6,Data!$N$4:$Y$11,Data!$P$1,FALSE)^1.5+VLOOKUP(BA$6,Data!$N$4:$Y$11,Data!$W$1,FALSE)/1000*(Mannings_n_bot)^1.5)/M970)^0.67</f>
        <v>4.4577253616951647E-2</v>
      </c>
      <c r="BB970" s="34">
        <f>(((N970-VLOOKUP(BB$6,Data!$N$4:$Y$11,Data!$W$1,FALSE)/1000)*VLOOKUP(BB$6,Data!$N$4:$Y$11,Data!$P$1,FALSE)^1.5+VLOOKUP(BB$6,Data!$N$4:$Y$11,Data!$W$1,FALSE)/1000*(Mannings_n_bot)^1.5)/N970)^0.67</f>
        <v>4.4337229900308008E-2</v>
      </c>
      <c r="BC970" s="34">
        <f>(((O970-VLOOKUP(BC$6,Data!$N$4:$Y$11,Data!$W$1,FALSE)/1000)*VLOOKUP(BC$6,Data!$N$4:$Y$11,Data!$P$1,FALSE)^1.5+VLOOKUP(BC$6,Data!$N$4:$Y$11,Data!$W$1,FALSE)/1000*(Mannings_n_bot)^1.5)/O970)^0.67</f>
        <v>4.4046855820978191E-2</v>
      </c>
      <c r="BD970" s="34">
        <f>(((P970-VLOOKUP(BD$6,Data!$N$4:$Y$11,Data!$W$1,FALSE)/1000)*VLOOKUP(BD$6,Data!$N$4:$Y$11,Data!$P$1,FALSE)^1.5+VLOOKUP(BD$6,Data!$N$4:$Y$11,Data!$W$1,FALSE)/1000*(Mannings_n_bot)^1.5)/P970)^0.67</f>
        <v>4.3735476650638323E-2</v>
      </c>
      <c r="BE970" s="34">
        <f>(((Q970-VLOOKUP(BE$6,Data!$N$4:$Y$11,Data!$W$1,FALSE)/1000)*VLOOKUP(BE$6,Data!$N$4:$Y$11,Data!$P$1,FALSE)^1.5+VLOOKUP(BE$6,Data!$N$4:$Y$11,Data!$W$1,FALSE)/1000*(Mannings_n_bot)^1.5)/Q970)^0.67</f>
        <v>4.3443573221625842E-2</v>
      </c>
      <c r="BF970" s="34">
        <f>(((R970-VLOOKUP(BF$6,Data!$N$4:$Y$11,Data!$W$1,FALSE)/1000)*VLOOKUP(BF$6,Data!$N$4:$Y$11,Data!$P$1,FALSE)^1.5+VLOOKUP(BF$6,Data!$N$4:$Y$11,Data!$W$1,FALSE)/1000*(Mannings_n_bot)^1.5)/R970)^0.67</f>
        <v>4.3257525094248635E-2</v>
      </c>
      <c r="BG970" s="34">
        <f>(((S970-VLOOKUP(BG$6,Data!$N$4:$Y$11,Data!$W$1,FALSE)/1000)*VLOOKUP(BG$6,Data!$N$4:$Y$11,Data!$P$1,FALSE)^1.5+VLOOKUP(BG$6,Data!$N$4:$Y$11,Data!$W$1,FALSE)/1000*(Mannings_n_bot)^1.5)/S970)^0.67</f>
        <v>4.3089772140837666E-2</v>
      </c>
    </row>
    <row r="971" spans="1:59" x14ac:dyDescent="0.25">
      <c r="A971" s="28">
        <v>0.96399999999999997</v>
      </c>
      <c r="B971" s="94">
        <v>0.96194963073594941</v>
      </c>
      <c r="C971" s="94">
        <v>1.380178682395204</v>
      </c>
      <c r="D971" s="94">
        <v>1.8725827976888423</v>
      </c>
      <c r="E971" s="94">
        <v>2.4409809094901003</v>
      </c>
      <c r="F971" s="94">
        <v>3.0834553993274145</v>
      </c>
      <c r="G971" s="94">
        <v>3.8020210352943562</v>
      </c>
      <c r="H971" s="94">
        <v>4.594565531052706</v>
      </c>
      <c r="I971" s="94">
        <v>5.4632980800692117</v>
      </c>
      <c r="K971" s="28">
        <v>0.96399999999999997</v>
      </c>
      <c r="L971" s="94">
        <v>3.5677886217972143</v>
      </c>
      <c r="M971" s="94">
        <v>4.2826162447434291</v>
      </c>
      <c r="N971" s="94">
        <v>4.9868660780614187</v>
      </c>
      <c r="O971" s="94">
        <v>5.7014968102416317</v>
      </c>
      <c r="P971" s="94">
        <v>6.4057508012949329</v>
      </c>
      <c r="Q971" s="94">
        <v>7.120280788420791</v>
      </c>
      <c r="R971" s="94">
        <v>7.8245460004408951</v>
      </c>
      <c r="S971" s="94">
        <v>8.539015632615822</v>
      </c>
      <c r="U971" s="28">
        <v>0.96399999999999997</v>
      </c>
      <c r="V971" s="94">
        <v>0.41478771824032373</v>
      </c>
      <c r="W971" s="94">
        <v>0.49739268519824836</v>
      </c>
      <c r="X971" s="94">
        <v>0.57927054480362028</v>
      </c>
      <c r="Y971" s="94">
        <v>0.66185067657958441</v>
      </c>
      <c r="Z971" s="94">
        <v>0.74372821750367335</v>
      </c>
      <c r="AA971" s="94">
        <v>0.82629576206562061</v>
      </c>
      <c r="AB971" s="94">
        <v>0.90817423867253821</v>
      </c>
      <c r="AC971" s="94">
        <v>0.9907342941348275</v>
      </c>
      <c r="AE971" s="28">
        <v>0.96399999999999997</v>
      </c>
      <c r="AF971" s="94">
        <f t="shared" si="254"/>
        <v>0.99174487622556573</v>
      </c>
      <c r="AG971" s="94">
        <f t="shared" si="240"/>
        <v>0.99176091906156372</v>
      </c>
      <c r="AH971" s="94">
        <f t="shared" si="241"/>
        <v>0.99175858841162456</v>
      </c>
      <c r="AI971" s="94">
        <f t="shared" si="242"/>
        <v>0.99176895166510204</v>
      </c>
      <c r="AJ971" s="94">
        <f t="shared" si="243"/>
        <v>0.99176627359412328</v>
      </c>
      <c r="AK971" s="94">
        <f t="shared" si="244"/>
        <v>0.99177381130173403</v>
      </c>
      <c r="AL971" s="94">
        <f t="shared" si="245"/>
        <v>0.99177118940343822</v>
      </c>
      <c r="AM971" s="94">
        <f t="shared" si="246"/>
        <v>0.99177706791453479</v>
      </c>
      <c r="AO971" s="28">
        <v>0.96399999999999997</v>
      </c>
      <c r="AP971" s="94">
        <f t="shared" si="255"/>
        <v>0.26962069021100898</v>
      </c>
      <c r="AQ971" s="94">
        <f t="shared" si="247"/>
        <v>0.32227465724701893</v>
      </c>
      <c r="AR971" s="94">
        <f t="shared" si="248"/>
        <v>0.37550292475806474</v>
      </c>
      <c r="AS971" s="94">
        <f t="shared" si="249"/>
        <v>0.42812983866014837</v>
      </c>
      <c r="AT971" s="94">
        <f t="shared" si="250"/>
        <v>0.48135737636001841</v>
      </c>
      <c r="AU971" s="94">
        <f t="shared" si="251"/>
        <v>0.53397066046570996</v>
      </c>
      <c r="AV971" s="94">
        <f t="shared" si="252"/>
        <v>0.58719899286090371</v>
      </c>
      <c r="AW971" s="94">
        <f t="shared" si="253"/>
        <v>0.63980420169292951</v>
      </c>
      <c r="AY971" s="28">
        <v>0.96399999999999997</v>
      </c>
      <c r="AZ971" s="34">
        <f>(((L971-VLOOKUP(AZ$6,Data!$N$4:$Y$11,Data!$W$1,FALSE)/1000)*VLOOKUP(AZ$6,Data!$N$4:$Y$11,Data!$P$1,FALSE)^1.5+VLOOKUP(AZ$6,Data!$N$4:$Y$11,Data!$W$1,FALSE)/1000*(Mannings_n_bot)^1.5)/L971)^0.67</f>
        <v>4.4759675198921017E-2</v>
      </c>
      <c r="BA971" s="34">
        <f>(((M971-VLOOKUP(BA$6,Data!$N$4:$Y$11,Data!$W$1,FALSE)/1000)*VLOOKUP(BA$6,Data!$N$4:$Y$11,Data!$P$1,FALSE)^1.5+VLOOKUP(BA$6,Data!$N$4:$Y$11,Data!$W$1,FALSE)/1000*(Mannings_n_bot)^1.5)/M971)^0.67</f>
        <v>4.4558100408301035E-2</v>
      </c>
      <c r="BB971" s="34">
        <f>(((N971-VLOOKUP(BB$6,Data!$N$4:$Y$11,Data!$W$1,FALSE)/1000)*VLOOKUP(BB$6,Data!$N$4:$Y$11,Data!$P$1,FALSE)^1.5+VLOOKUP(BB$6,Data!$N$4:$Y$11,Data!$W$1,FALSE)/1000*(Mannings_n_bot)^1.5)/N971)^0.67</f>
        <v>4.4317746025343656E-2</v>
      </c>
      <c r="BC971" s="34">
        <f>(((O971-VLOOKUP(BC$6,Data!$N$4:$Y$11,Data!$W$1,FALSE)/1000)*VLOOKUP(BC$6,Data!$N$4:$Y$11,Data!$P$1,FALSE)^1.5+VLOOKUP(BC$6,Data!$N$4:$Y$11,Data!$W$1,FALSE)/1000*(Mannings_n_bot)^1.5)/O971)^0.67</f>
        <v>4.402689258084886E-2</v>
      </c>
      <c r="BD971" s="34">
        <f>(((P971-VLOOKUP(BD$6,Data!$N$4:$Y$11,Data!$W$1,FALSE)/1000)*VLOOKUP(BD$6,Data!$N$4:$Y$11,Data!$P$1,FALSE)^1.5+VLOOKUP(BD$6,Data!$N$4:$Y$11,Data!$W$1,FALSE)/1000*(Mannings_n_bot)^1.5)/P971)^0.67</f>
        <v>4.3715078346878544E-2</v>
      </c>
      <c r="BE971" s="34">
        <f>(((Q971-VLOOKUP(BE$6,Data!$N$4:$Y$11,Data!$W$1,FALSE)/1000)*VLOOKUP(BE$6,Data!$N$4:$Y$11,Data!$P$1,FALSE)^1.5+VLOOKUP(BE$6,Data!$N$4:$Y$11,Data!$W$1,FALSE)/1000*(Mannings_n_bot)^1.5)/Q971)^0.67</f>
        <v>4.3422703408303835E-2</v>
      </c>
      <c r="BF971" s="34">
        <f>(((R971-VLOOKUP(BF$6,Data!$N$4:$Y$11,Data!$W$1,FALSE)/1000)*VLOOKUP(BF$6,Data!$N$4:$Y$11,Data!$P$1,FALSE)^1.5+VLOOKUP(BF$6,Data!$N$4:$Y$11,Data!$W$1,FALSE)/1000*(Mannings_n_bot)^1.5)/R971)^0.67</f>
        <v>4.3236399515329343E-2</v>
      </c>
      <c r="BG971" s="34">
        <f>(((S971-VLOOKUP(BG$6,Data!$N$4:$Y$11,Data!$W$1,FALSE)/1000)*VLOOKUP(BG$6,Data!$N$4:$Y$11,Data!$P$1,FALSE)^1.5+VLOOKUP(BG$6,Data!$N$4:$Y$11,Data!$W$1,FALSE)/1000*(Mannings_n_bot)^1.5)/S971)^0.67</f>
        <v>4.3068363157246818E-2</v>
      </c>
    </row>
    <row r="972" spans="1:59" x14ac:dyDescent="0.25">
      <c r="A972" s="28">
        <v>0.96499999999999997</v>
      </c>
      <c r="B972" s="94">
        <v>0.9622797036477736</v>
      </c>
      <c r="C972" s="94">
        <v>1.3806513483249079</v>
      </c>
      <c r="D972" s="94">
        <v>1.873224275936775</v>
      </c>
      <c r="E972" s="94">
        <v>2.4418160564650306</v>
      </c>
      <c r="F972" s="94">
        <v>3.0845107005066033</v>
      </c>
      <c r="G972" s="94">
        <v>3.8033210805912323</v>
      </c>
      <c r="H972" s="94">
        <v>4.5961370722809409</v>
      </c>
      <c r="I972" s="94">
        <v>5.4651654406876231</v>
      </c>
      <c r="K972" s="28">
        <v>0.96499999999999997</v>
      </c>
      <c r="L972" s="94">
        <v>3.5737015627050543</v>
      </c>
      <c r="M972" s="94">
        <v>4.2897056435532503</v>
      </c>
      <c r="N972" s="94">
        <v>4.995122679358146</v>
      </c>
      <c r="O972" s="94">
        <v>5.7109295096916117</v>
      </c>
      <c r="P972" s="94">
        <v>6.4163506971549351</v>
      </c>
      <c r="Q972" s="94">
        <v>7.1320566003212793</v>
      </c>
      <c r="R972" s="94">
        <v>7.8374890214716277</v>
      </c>
      <c r="S972" s="94">
        <v>8.5531344614285025</v>
      </c>
      <c r="U972" s="28">
        <v>0.96499999999999997</v>
      </c>
      <c r="V972" s="94">
        <v>0.40909607186251623</v>
      </c>
      <c r="W972" s="94">
        <v>0.49056645884486832</v>
      </c>
      <c r="X972" s="94">
        <v>0.57132080990794687</v>
      </c>
      <c r="Y972" s="94">
        <v>0.65276669685788546</v>
      </c>
      <c r="Z972" s="94">
        <v>0.7335207321001036</v>
      </c>
      <c r="AA972" s="94">
        <v>0.81495420191544365</v>
      </c>
      <c r="AB972" s="94">
        <v>0.89570915939161488</v>
      </c>
      <c r="AC972" s="94">
        <v>0.97713524139360608</v>
      </c>
      <c r="AE972" s="28">
        <v>0.96499999999999997</v>
      </c>
      <c r="AF972" s="94">
        <f t="shared" si="254"/>
        <v>0.99208517275318331</v>
      </c>
      <c r="AG972" s="94">
        <f t="shared" si="240"/>
        <v>0.99210056464719087</v>
      </c>
      <c r="AH972" s="94">
        <f t="shared" si="241"/>
        <v>0.99209832856220781</v>
      </c>
      <c r="AI972" s="94">
        <f t="shared" si="242"/>
        <v>0.99210827133638368</v>
      </c>
      <c r="AJ972" s="94">
        <f t="shared" si="243"/>
        <v>0.99210570192450609</v>
      </c>
      <c r="AK972" s="94">
        <f t="shared" si="244"/>
        <v>0.99211293380184085</v>
      </c>
      <c r="AL972" s="94">
        <f t="shared" si="245"/>
        <v>0.99211041828211877</v>
      </c>
      <c r="AM972" s="94">
        <f t="shared" si="246"/>
        <v>0.9921160582847699</v>
      </c>
      <c r="AO972" s="28">
        <v>0.96499999999999997</v>
      </c>
      <c r="AP972" s="94">
        <f t="shared" si="255"/>
        <v>0.2692669454243381</v>
      </c>
      <c r="AQ972" s="94">
        <f t="shared" si="247"/>
        <v>0.3218522348729938</v>
      </c>
      <c r="AR972" s="94">
        <f t="shared" si="248"/>
        <v>0.37501066463846633</v>
      </c>
      <c r="AS972" s="94">
        <f t="shared" si="249"/>
        <v>0.42756893642640809</v>
      </c>
      <c r="AT972" s="94">
        <f t="shared" si="250"/>
        <v>0.48072663825471723</v>
      </c>
      <c r="AU972" s="94">
        <f t="shared" si="251"/>
        <v>0.53327129798996598</v>
      </c>
      <c r="AV972" s="94">
        <f t="shared" si="252"/>
        <v>0.58642979399260897</v>
      </c>
      <c r="AW972" s="94">
        <f t="shared" si="253"/>
        <v>0.63896638891081547</v>
      </c>
      <c r="AY972" s="28">
        <v>0.96499999999999997</v>
      </c>
      <c r="AZ972" s="34">
        <f>(((L972-VLOOKUP(AZ$6,Data!$N$4:$Y$11,Data!$W$1,FALSE)/1000)*VLOOKUP(AZ$6,Data!$N$4:$Y$11,Data!$P$1,FALSE)^1.5+VLOOKUP(AZ$6,Data!$N$4:$Y$11,Data!$W$1,FALSE)/1000*(Mannings_n_bot)^1.5)/L972)^0.67</f>
        <v>4.4740700941085905E-2</v>
      </c>
      <c r="BA972" s="34">
        <f>(((M972-VLOOKUP(BA$6,Data!$N$4:$Y$11,Data!$W$1,FALSE)/1000)*VLOOKUP(BA$6,Data!$N$4:$Y$11,Data!$P$1,FALSE)^1.5+VLOOKUP(BA$6,Data!$N$4:$Y$11,Data!$W$1,FALSE)/1000*(Mannings_n_bot)^1.5)/M972)^0.67</f>
        <v>4.4538744079851027E-2</v>
      </c>
      <c r="BB972" s="34">
        <f>(((N972-VLOOKUP(BB$6,Data!$N$4:$Y$11,Data!$W$1,FALSE)/1000)*VLOOKUP(BB$6,Data!$N$4:$Y$11,Data!$P$1,FALSE)^1.5+VLOOKUP(BB$6,Data!$N$4:$Y$11,Data!$W$1,FALSE)/1000*(Mannings_n_bot)^1.5)/N972)^0.67</f>
        <v>4.4298055445698065E-2</v>
      </c>
      <c r="BC972" s="34">
        <f>(((O972-VLOOKUP(BC$6,Data!$N$4:$Y$11,Data!$W$1,FALSE)/1000)*VLOOKUP(BC$6,Data!$N$4:$Y$11,Data!$P$1,FALSE)^1.5+VLOOKUP(BC$6,Data!$N$4:$Y$11,Data!$W$1,FALSE)/1000*(Mannings_n_bot)^1.5)/O972)^0.67</f>
        <v>4.4006717333661322E-2</v>
      </c>
      <c r="BD972" s="34">
        <f>(((P972-VLOOKUP(BD$6,Data!$N$4:$Y$11,Data!$W$1,FALSE)/1000)*VLOOKUP(BD$6,Data!$N$4:$Y$11,Data!$P$1,FALSE)^1.5+VLOOKUP(BD$6,Data!$N$4:$Y$11,Data!$W$1,FALSE)/1000*(Mannings_n_bot)^1.5)/P972)^0.67</f>
        <v>4.3694463301998929E-2</v>
      </c>
      <c r="BE972" s="34">
        <f>(((Q972-VLOOKUP(BE$6,Data!$N$4:$Y$11,Data!$W$1,FALSE)/1000)*VLOOKUP(BE$6,Data!$N$4:$Y$11,Data!$P$1,FALSE)^1.5+VLOOKUP(BE$6,Data!$N$4:$Y$11,Data!$W$1,FALSE)/1000*(Mannings_n_bot)^1.5)/Q972)^0.67</f>
        <v>4.3401611637472783E-2</v>
      </c>
      <c r="BF972" s="34">
        <f>(((R972-VLOOKUP(BF$6,Data!$N$4:$Y$11,Data!$W$1,FALSE)/1000)*VLOOKUP(BF$6,Data!$N$4:$Y$11,Data!$P$1,FALSE)^1.5+VLOOKUP(BF$6,Data!$N$4:$Y$11,Data!$W$1,FALSE)/1000*(Mannings_n_bot)^1.5)/R972)^0.67</f>
        <v>4.3215049195499851E-2</v>
      </c>
      <c r="BG972" s="34">
        <f>(((S972-VLOOKUP(BG$6,Data!$N$4:$Y$11,Data!$W$1,FALSE)/1000)*VLOOKUP(BG$6,Data!$N$4:$Y$11,Data!$P$1,FALSE)^1.5+VLOOKUP(BG$6,Data!$N$4:$Y$11,Data!$W$1,FALSE)/1000*(Mannings_n_bot)^1.5)/S972)^0.67</f>
        <v>4.3046726278682612E-2</v>
      </c>
    </row>
    <row r="973" spans="1:59" x14ac:dyDescent="0.25">
      <c r="A973" s="28">
        <v>0.96599999999999997</v>
      </c>
      <c r="B973" s="94">
        <v>0.96260518166239073</v>
      </c>
      <c r="C973" s="94">
        <v>1.3811174333068723</v>
      </c>
      <c r="D973" s="94">
        <v>1.8738568230603052</v>
      </c>
      <c r="E973" s="94">
        <v>2.4426395747342795</v>
      </c>
      <c r="F973" s="94">
        <v>3.0855513079091343</v>
      </c>
      <c r="G973" s="94">
        <v>3.8046030230040846</v>
      </c>
      <c r="H973" s="94">
        <v>4.5976867306620353</v>
      </c>
      <c r="I973" s="94">
        <v>5.4670067978271879</v>
      </c>
      <c r="K973" s="28">
        <v>0.96599999999999997</v>
      </c>
      <c r="L973" s="94">
        <v>3.5796979845770904</v>
      </c>
      <c r="M973" s="94">
        <v>4.2968951489180593</v>
      </c>
      <c r="N973" s="94">
        <v>5.0034958661019813</v>
      </c>
      <c r="O973" s="94">
        <v>5.7204954151801957</v>
      </c>
      <c r="P973" s="94">
        <v>6.4271002778824808</v>
      </c>
      <c r="Q973" s="94">
        <v>7.1439987151468776</v>
      </c>
      <c r="R973" s="94">
        <v>7.8506148244453096</v>
      </c>
      <c r="S973" s="94">
        <v>8.5674526887340221</v>
      </c>
      <c r="U973" s="28">
        <v>0.96599999999999997</v>
      </c>
      <c r="V973" s="94">
        <v>0.40331774675616699</v>
      </c>
      <c r="W973" s="94">
        <v>0.48363632360035252</v>
      </c>
      <c r="X973" s="94">
        <v>0.56325005583778276</v>
      </c>
      <c r="Y973" s="94">
        <v>0.64354447315132246</v>
      </c>
      <c r="Z973" s="94">
        <v>0.72315789253969298</v>
      </c>
      <c r="AA973" s="94">
        <v>0.80344006550434988</v>
      </c>
      <c r="AB973" s="94">
        <v>0.88305439350051596</v>
      </c>
      <c r="AC973" s="94">
        <v>0.96332928154556274</v>
      </c>
      <c r="AE973" s="28">
        <v>0.96599999999999997</v>
      </c>
      <c r="AF973" s="94">
        <f t="shared" si="254"/>
        <v>0.99242073206211889</v>
      </c>
      <c r="AG973" s="94">
        <f t="shared" si="240"/>
        <v>0.99243548133295767</v>
      </c>
      <c r="AH973" s="94">
        <f t="shared" si="241"/>
        <v>0.99243333860454641</v>
      </c>
      <c r="AI973" s="94">
        <f t="shared" si="242"/>
        <v>0.99244286627213052</v>
      </c>
      <c r="AJ973" s="94">
        <f t="shared" si="243"/>
        <v>0.99244040413103318</v>
      </c>
      <c r="AK973" s="94">
        <f t="shared" si="244"/>
        <v>0.99244733408549568</v>
      </c>
      <c r="AL973" s="94">
        <f t="shared" si="245"/>
        <v>0.99244492358526426</v>
      </c>
      <c r="AM973" s="94">
        <f t="shared" si="246"/>
        <v>0.99245032812655709</v>
      </c>
      <c r="AO973" s="28">
        <v>0.96599999999999997</v>
      </c>
      <c r="AP973" s="94">
        <f t="shared" si="255"/>
        <v>0.2689068144323114</v>
      </c>
      <c r="AQ973" s="94">
        <f t="shared" si="247"/>
        <v>0.32142218635579972</v>
      </c>
      <c r="AR973" s="94">
        <f t="shared" si="248"/>
        <v>0.37450951758658096</v>
      </c>
      <c r="AS973" s="94">
        <f t="shared" si="249"/>
        <v>0.4269979079525818</v>
      </c>
      <c r="AT973" s="94">
        <f t="shared" si="250"/>
        <v>0.48008451315555362</v>
      </c>
      <c r="AU973" s="94">
        <f t="shared" si="251"/>
        <v>0.53255930952751629</v>
      </c>
      <c r="AV973" s="94">
        <f t="shared" si="252"/>
        <v>0.58564670837572108</v>
      </c>
      <c r="AW973" s="94">
        <f t="shared" si="253"/>
        <v>0.63811345057278923</v>
      </c>
      <c r="AY973" s="28">
        <v>0.96599999999999997</v>
      </c>
      <c r="AZ973" s="34">
        <f>(((L973-VLOOKUP(AZ$6,Data!$N$4:$Y$11,Data!$W$1,FALSE)/1000)*VLOOKUP(AZ$6,Data!$N$4:$Y$11,Data!$P$1,FALSE)^1.5+VLOOKUP(AZ$6,Data!$N$4:$Y$11,Data!$W$1,FALSE)/1000*(Mannings_n_bot)^1.5)/L973)^0.67</f>
        <v>4.4721518786750666E-2</v>
      </c>
      <c r="BA973" s="34">
        <f>(((M973-VLOOKUP(BA$6,Data!$N$4:$Y$11,Data!$W$1,FALSE)/1000)*VLOOKUP(BA$6,Data!$N$4:$Y$11,Data!$P$1,FALSE)^1.5+VLOOKUP(BA$6,Data!$N$4:$Y$11,Data!$W$1,FALSE)/1000*(Mannings_n_bot)^1.5)/M973)^0.67</f>
        <v>4.4519175447981237E-2</v>
      </c>
      <c r="BB973" s="34">
        <f>(((N973-VLOOKUP(BB$6,Data!$N$4:$Y$11,Data!$W$1,FALSE)/1000)*VLOOKUP(BB$6,Data!$N$4:$Y$11,Data!$P$1,FALSE)^1.5+VLOOKUP(BB$6,Data!$N$4:$Y$11,Data!$W$1,FALSE)/1000*(Mannings_n_bot)^1.5)/N973)^0.67</f>
        <v>4.4278148816431204E-2</v>
      </c>
      <c r="BC973" s="34">
        <f>(((O973-VLOOKUP(BC$6,Data!$N$4:$Y$11,Data!$W$1,FALSE)/1000)*VLOOKUP(BC$6,Data!$N$4:$Y$11,Data!$P$1,FALSE)^1.5+VLOOKUP(BC$6,Data!$N$4:$Y$11,Data!$W$1,FALSE)/1000*(Mannings_n_bot)^1.5)/O973)^0.67</f>
        <v>4.3986320497715579E-2</v>
      </c>
      <c r="BD973" s="34">
        <f>(((P973-VLOOKUP(BD$6,Data!$N$4:$Y$11,Data!$W$1,FALSE)/1000)*VLOOKUP(BD$6,Data!$N$4:$Y$11,Data!$P$1,FALSE)^1.5+VLOOKUP(BD$6,Data!$N$4:$Y$11,Data!$W$1,FALSE)/1000*(Mannings_n_bot)^1.5)/P973)^0.67</f>
        <v>4.3673621721465598E-2</v>
      </c>
      <c r="BE973" s="34">
        <f>(((Q973-VLOOKUP(BE$6,Data!$N$4:$Y$11,Data!$W$1,FALSE)/1000)*VLOOKUP(BE$6,Data!$N$4:$Y$11,Data!$P$1,FALSE)^1.5+VLOOKUP(BE$6,Data!$N$4:$Y$11,Data!$W$1,FALSE)/1000*(Mannings_n_bot)^1.5)/Q973)^0.67</f>
        <v>4.3380287881559308E-2</v>
      </c>
      <c r="BF973" s="34">
        <f>(((R973-VLOOKUP(BF$6,Data!$N$4:$Y$11,Data!$W$1,FALSE)/1000)*VLOOKUP(BF$6,Data!$N$4:$Y$11,Data!$P$1,FALSE)^1.5+VLOOKUP(BF$6,Data!$N$4:$Y$11,Data!$W$1,FALSE)/1000*(Mannings_n_bot)^1.5)/R973)^0.67</f>
        <v>4.3193463981989005E-2</v>
      </c>
      <c r="BG973" s="34">
        <f>(((S973-VLOOKUP(BG$6,Data!$N$4:$Y$11,Data!$W$1,FALSE)/1000)*VLOOKUP(BG$6,Data!$N$4:$Y$11,Data!$P$1,FALSE)^1.5+VLOOKUP(BG$6,Data!$N$4:$Y$11,Data!$W$1,FALSE)/1000*(Mannings_n_bot)^1.5)/S973)^0.67</f>
        <v>4.3024851211740808E-2</v>
      </c>
    </row>
    <row r="974" spans="1:59" x14ac:dyDescent="0.25">
      <c r="A974" s="28">
        <v>0.96699999999999997</v>
      </c>
      <c r="B974" s="94">
        <v>0.96292599383239241</v>
      </c>
      <c r="C974" s="94">
        <v>1.3815768357748146</v>
      </c>
      <c r="D974" s="94">
        <v>1.8744803012127451</v>
      </c>
      <c r="E974" s="94">
        <v>2.4434512848690857</v>
      </c>
      <c r="F974" s="94">
        <v>3.0865769947952724</v>
      </c>
      <c r="G974" s="94">
        <v>3.805866583247969</v>
      </c>
      <c r="H974" s="94">
        <v>4.5992141685695369</v>
      </c>
      <c r="I974" s="94">
        <v>5.4688217503531309</v>
      </c>
      <c r="K974" s="28">
        <v>0.96699999999999997</v>
      </c>
      <c r="L974" s="94">
        <v>3.5857816238571876</v>
      </c>
      <c r="M974" s="94">
        <v>4.304189241143388</v>
      </c>
      <c r="N974" s="94">
        <v>5.0119908561626048</v>
      </c>
      <c r="O974" s="94">
        <v>5.7302004882137547</v>
      </c>
      <c r="P974" s="94">
        <v>6.4380062425448665</v>
      </c>
      <c r="Q974" s="94">
        <v>7.1561145754876092</v>
      </c>
      <c r="R974" s="94">
        <v>7.8639315895211777</v>
      </c>
      <c r="S974" s="94">
        <v>8.5819792381465501</v>
      </c>
      <c r="U974" s="28">
        <v>0.96699999999999997</v>
      </c>
      <c r="V974" s="94">
        <v>0.39744896239442118</v>
      </c>
      <c r="W974" s="94">
        <v>0.47659774671617572</v>
      </c>
      <c r="X974" s="94">
        <v>0.55505300357646536</v>
      </c>
      <c r="Y974" s="94">
        <v>0.63417797445152524</v>
      </c>
      <c r="Z974" s="94">
        <v>0.71263292154974456</v>
      </c>
      <c r="AA974" s="94">
        <v>0.79174582368434498</v>
      </c>
      <c r="AB974" s="94">
        <v>0.87020166557874179</v>
      </c>
      <c r="AC974" s="94">
        <v>0.94930738736410736</v>
      </c>
      <c r="AE974" s="28">
        <v>0.96699999999999997</v>
      </c>
      <c r="AF974" s="94">
        <f t="shared" si="254"/>
        <v>0.99275148100745259</v>
      </c>
      <c r="AG974" s="94">
        <f t="shared" si="240"/>
        <v>0.99276559613594462</v>
      </c>
      <c r="AH974" s="94">
        <f t="shared" si="241"/>
        <v>0.9927635455321826</v>
      </c>
      <c r="AI974" s="94">
        <f t="shared" si="242"/>
        <v>0.99277266357055383</v>
      </c>
      <c r="AJ974" s="94">
        <f t="shared" si="243"/>
        <v>0.99277030728486548</v>
      </c>
      <c r="AK974" s="94">
        <f t="shared" si="244"/>
        <v>0.99277693929999955</v>
      </c>
      <c r="AL974" s="94">
        <f t="shared" si="245"/>
        <v>0.99277463243369068</v>
      </c>
      <c r="AM974" s="94">
        <f t="shared" si="246"/>
        <v>0.99277980462009685</v>
      </c>
      <c r="AO974" s="28">
        <v>0.96699999999999997</v>
      </c>
      <c r="AP974" s="94">
        <f t="shared" si="255"/>
        <v>0.26854005481699778</v>
      </c>
      <c r="AQ974" s="94">
        <f t="shared" si="247"/>
        <v>0.32098422220111428</v>
      </c>
      <c r="AR974" s="94">
        <f t="shared" si="248"/>
        <v>0.37399914624902719</v>
      </c>
      <c r="AS974" s="94">
        <f t="shared" si="249"/>
        <v>0.42641636883298123</v>
      </c>
      <c r="AT974" s="94">
        <f t="shared" si="250"/>
        <v>0.47943056879907364</v>
      </c>
      <c r="AU974" s="94">
        <f t="shared" si="251"/>
        <v>0.5318342157746464</v>
      </c>
      <c r="AV974" s="94">
        <f t="shared" si="252"/>
        <v>0.58484920884841718</v>
      </c>
      <c r="AW974" s="94">
        <f t="shared" si="253"/>
        <v>0.63724481248386622</v>
      </c>
      <c r="AY974" s="28">
        <v>0.96699999999999997</v>
      </c>
      <c r="AZ974" s="34">
        <f>(((L974-VLOOKUP(AZ$6,Data!$N$4:$Y$11,Data!$W$1,FALSE)/1000)*VLOOKUP(AZ$6,Data!$N$4:$Y$11,Data!$P$1,FALSE)^1.5+VLOOKUP(AZ$6,Data!$N$4:$Y$11,Data!$W$1,FALSE)/1000*(Mannings_n_bot)^1.5)/L974)^0.67</f>
        <v>4.4702119070779887E-2</v>
      </c>
      <c r="BA974" s="34">
        <f>(((M974-VLOOKUP(BA$6,Data!$N$4:$Y$11,Data!$W$1,FALSE)/1000)*VLOOKUP(BA$6,Data!$N$4:$Y$11,Data!$P$1,FALSE)^1.5+VLOOKUP(BA$6,Data!$N$4:$Y$11,Data!$W$1,FALSE)/1000*(Mannings_n_bot)^1.5)/M974)^0.67</f>
        <v>4.4499384646001255E-2</v>
      </c>
      <c r="BB974" s="34">
        <f>(((N974-VLOOKUP(BB$6,Data!$N$4:$Y$11,Data!$W$1,FALSE)/1000)*VLOOKUP(BB$6,Data!$N$4:$Y$11,Data!$P$1,FALSE)^1.5+VLOOKUP(BB$6,Data!$N$4:$Y$11,Data!$W$1,FALSE)/1000*(Mannings_n_bot)^1.5)/N974)^0.67</f>
        <v>4.4258016097538044E-2</v>
      </c>
      <c r="BC974" s="34">
        <f>(((O974-VLOOKUP(BC$6,Data!$N$4:$Y$11,Data!$W$1,FALSE)/1000)*VLOOKUP(BC$6,Data!$N$4:$Y$11,Data!$P$1,FALSE)^1.5+VLOOKUP(BC$6,Data!$N$4:$Y$11,Data!$W$1,FALSE)/1000*(Mannings_n_bot)^1.5)/O974)^0.67</f>
        <v>4.3965691778644164E-2</v>
      </c>
      <c r="BD974" s="34">
        <f>(((P974-VLOOKUP(BD$6,Data!$N$4:$Y$11,Data!$W$1,FALSE)/1000)*VLOOKUP(BD$6,Data!$N$4:$Y$11,Data!$P$1,FALSE)^1.5+VLOOKUP(BD$6,Data!$N$4:$Y$11,Data!$W$1,FALSE)/1000*(Mannings_n_bot)^1.5)/P974)^0.67</f>
        <v>4.3652543082252526E-2</v>
      </c>
      <c r="BE974" s="34">
        <f>(((Q974-VLOOKUP(BE$6,Data!$N$4:$Y$11,Data!$W$1,FALSE)/1000)*VLOOKUP(BE$6,Data!$N$4:$Y$11,Data!$P$1,FALSE)^1.5+VLOOKUP(BE$6,Data!$N$4:$Y$11,Data!$W$1,FALSE)/1000*(Mannings_n_bot)^1.5)/Q974)^0.67</f>
        <v>4.3358721367172358E-2</v>
      </c>
      <c r="BF974" s="34">
        <f>(((R974-VLOOKUP(BF$6,Data!$N$4:$Y$11,Data!$W$1,FALSE)/1000)*VLOOKUP(BF$6,Data!$N$4:$Y$11,Data!$P$1,FALSE)^1.5+VLOOKUP(BF$6,Data!$N$4:$Y$11,Data!$W$1,FALSE)/1000*(Mannings_n_bot)^1.5)/R974)^0.67</f>
        <v>4.3171632966899423E-2</v>
      </c>
      <c r="BG974" s="34">
        <f>(((S974-VLOOKUP(BG$6,Data!$N$4:$Y$11,Data!$W$1,FALSE)/1000)*VLOOKUP(BG$6,Data!$N$4:$Y$11,Data!$P$1,FALSE)^1.5+VLOOKUP(BG$6,Data!$N$4:$Y$11,Data!$W$1,FALSE)/1000*(Mannings_n_bot)^1.5)/S974)^0.67</f>
        <v>4.3002726897436214E-2</v>
      </c>
    </row>
    <row r="975" spans="1:59" x14ac:dyDescent="0.25">
      <c r="A975" s="28">
        <v>0.96799999999999997</v>
      </c>
      <c r="B975" s="94">
        <v>0.96324206606795404</v>
      </c>
      <c r="C975" s="94">
        <v>1.3820294496631533</v>
      </c>
      <c r="D975" s="94">
        <v>1.8750945664410568</v>
      </c>
      <c r="E975" s="94">
        <v>2.4442509994915231</v>
      </c>
      <c r="F975" s="94">
        <v>3.0875875243803805</v>
      </c>
      <c r="G975" s="94">
        <v>3.8071114696642936</v>
      </c>
      <c r="H975" s="94">
        <v>4.6007190334189243</v>
      </c>
      <c r="I975" s="94">
        <v>5.4706098793579327</v>
      </c>
      <c r="K975" s="28">
        <v>0.96799999999999997</v>
      </c>
      <c r="L975" s="94">
        <v>3.5919565026487517</v>
      </c>
      <c r="M975" s="94">
        <v>4.3115927430614187</v>
      </c>
      <c r="N975" s="94">
        <v>5.0206132663247933</v>
      </c>
      <c r="O975" s="94">
        <v>5.7400511460636539</v>
      </c>
      <c r="P975" s="94">
        <v>6.4490758023625734</v>
      </c>
      <c r="Q975" s="94">
        <v>7.1684121929278497</v>
      </c>
      <c r="R975" s="94">
        <v>7.8774481222416304</v>
      </c>
      <c r="S975" s="94">
        <v>8.596723715499401</v>
      </c>
      <c r="U975" s="28">
        <v>0.96799999999999997</v>
      </c>
      <c r="V975" s="94">
        <v>0.39148565055840362</v>
      </c>
      <c r="W975" s="94">
        <v>0.46944585049972093</v>
      </c>
      <c r="X975" s="94">
        <v>0.54672397237348846</v>
      </c>
      <c r="Y975" s="94">
        <v>0.62466071078164032</v>
      </c>
      <c r="Z975" s="94">
        <v>0.70193852609961416</v>
      </c>
      <c r="AA975" s="94">
        <v>0.77986337432368769</v>
      </c>
      <c r="AB975" s="94">
        <v>0.85714207043197055</v>
      </c>
      <c r="AC975" s="94">
        <v>0.93505984462829095</v>
      </c>
      <c r="AE975" s="28">
        <v>0.96799999999999997</v>
      </c>
      <c r="AF975" s="94">
        <f t="shared" si="254"/>
        <v>0.99307734320451535</v>
      </c>
      <c r="AG975" s="94">
        <f t="shared" si="240"/>
        <v>0.99309083284015154</v>
      </c>
      <c r="AH975" s="94">
        <f t="shared" si="241"/>
        <v>0.99308887310460958</v>
      </c>
      <c r="AI975" s="94">
        <f t="shared" si="242"/>
        <v>0.99309758710012441</v>
      </c>
      <c r="AJ975" s="94">
        <f t="shared" si="243"/>
        <v>0.99309533522630999</v>
      </c>
      <c r="AK975" s="94">
        <f t="shared" si="244"/>
        <v>0.9931016733649336</v>
      </c>
      <c r="AL975" s="94">
        <f t="shared" si="245"/>
        <v>0.9930994687194028</v>
      </c>
      <c r="AM975" s="94">
        <f t="shared" si="246"/>
        <v>0.99310441171922348</v>
      </c>
      <c r="AO975" s="28">
        <v>0.96799999999999997</v>
      </c>
      <c r="AP975" s="94">
        <f t="shared" si="255"/>
        <v>0.26816640606801551</v>
      </c>
      <c r="AQ975" s="94">
        <f t="shared" si="247"/>
        <v>0.32053803130808967</v>
      </c>
      <c r="AR975" s="94">
        <f t="shared" si="248"/>
        <v>0.37347918809402142</v>
      </c>
      <c r="AS975" s="94">
        <f t="shared" si="249"/>
        <v>0.42582390597124092</v>
      </c>
      <c r="AT975" s="94">
        <f t="shared" si="250"/>
        <v>0.47876434065936463</v>
      </c>
      <c r="AU975" s="94">
        <f t="shared" si="251"/>
        <v>0.53109550165380848</v>
      </c>
      <c r="AV975" s="94">
        <f t="shared" si="252"/>
        <v>0.58403672890323388</v>
      </c>
      <c r="AW975" s="94">
        <f t="shared" si="253"/>
        <v>0.63635985759257752</v>
      </c>
      <c r="AY975" s="28">
        <v>0.96799999999999997</v>
      </c>
      <c r="AZ975" s="34">
        <f>(((L975-VLOOKUP(AZ$6,Data!$N$4:$Y$11,Data!$W$1,FALSE)/1000)*VLOOKUP(AZ$6,Data!$N$4:$Y$11,Data!$P$1,FALSE)^1.5+VLOOKUP(AZ$6,Data!$N$4:$Y$11,Data!$W$1,FALSE)/1000*(Mannings_n_bot)^1.5)/L975)^0.67</f>
        <v>4.4682491387214737E-2</v>
      </c>
      <c r="BA975" s="34">
        <f>(((M975-VLOOKUP(BA$6,Data!$N$4:$Y$11,Data!$W$1,FALSE)/1000)*VLOOKUP(BA$6,Data!$N$4:$Y$11,Data!$P$1,FALSE)^1.5+VLOOKUP(BA$6,Data!$N$4:$Y$11,Data!$W$1,FALSE)/1000*(Mannings_n_bot)^1.5)/M975)^0.67</f>
        <v>4.4479361050956116E-2</v>
      </c>
      <c r="BB975" s="34">
        <f>(((N975-VLOOKUP(BB$6,Data!$N$4:$Y$11,Data!$W$1,FALSE)/1000)*VLOOKUP(BB$6,Data!$N$4:$Y$11,Data!$P$1,FALSE)^1.5+VLOOKUP(BB$6,Data!$N$4:$Y$11,Data!$W$1,FALSE)/1000*(Mannings_n_bot)^1.5)/N975)^0.67</f>
        <v>4.4237646479468651E-2</v>
      </c>
      <c r="BC975" s="34">
        <f>(((O975-VLOOKUP(BC$6,Data!$N$4:$Y$11,Data!$W$1,FALSE)/1000)*VLOOKUP(BC$6,Data!$N$4:$Y$11,Data!$P$1,FALSE)^1.5+VLOOKUP(BC$6,Data!$N$4:$Y$11,Data!$W$1,FALSE)/1000*(Mannings_n_bot)^1.5)/O975)^0.67</f>
        <v>4.394482009304726E-2</v>
      </c>
      <c r="BD975" s="34">
        <f>(((P975-VLOOKUP(BD$6,Data!$N$4:$Y$11,Data!$W$1,FALSE)/1000)*VLOOKUP(BD$6,Data!$N$4:$Y$11,Data!$P$1,FALSE)^1.5+VLOOKUP(BD$6,Data!$N$4:$Y$11,Data!$W$1,FALSE)/1000*(Mannings_n_bot)^1.5)/P975)^0.67</f>
        <v>4.3631216054780805E-2</v>
      </c>
      <c r="BE975" s="34">
        <f>(((Q975-VLOOKUP(BE$6,Data!$N$4:$Y$11,Data!$W$1,FALSE)/1000)*VLOOKUP(BE$6,Data!$N$4:$Y$11,Data!$P$1,FALSE)^1.5+VLOOKUP(BE$6,Data!$N$4:$Y$11,Data!$W$1,FALSE)/1000*(Mannings_n_bot)^1.5)/Q975)^0.67</f>
        <v>4.333690049518734E-2</v>
      </c>
      <c r="BF975" s="34">
        <f>(((R975-VLOOKUP(BF$6,Data!$N$4:$Y$11,Data!$W$1,FALSE)/1000)*VLOOKUP(BF$6,Data!$N$4:$Y$11,Data!$P$1,FALSE)^1.5+VLOOKUP(BF$6,Data!$N$4:$Y$11,Data!$W$1,FALSE)/1000*(Mannings_n_bot)^1.5)/R975)^0.67</f>
        <v>4.3149544406294114E-2</v>
      </c>
      <c r="BG975" s="34">
        <f>(((S975-VLOOKUP(BG$6,Data!$N$4:$Y$11,Data!$W$1,FALSE)/1000)*VLOOKUP(BG$6,Data!$N$4:$Y$11,Data!$P$1,FALSE)^1.5+VLOOKUP(BG$6,Data!$N$4:$Y$11,Data!$W$1,FALSE)/1000*(Mannings_n_bot)^1.5)/S975)^0.67</f>
        <v>4.2980341429169629E-2</v>
      </c>
    </row>
    <row r="976" spans="1:59" x14ac:dyDescent="0.25">
      <c r="A976" s="28">
        <v>0.96899999999999997</v>
      </c>
      <c r="B976" s="94">
        <v>0.9635533208939151</v>
      </c>
      <c r="C976" s="94">
        <v>1.3824751640591872</v>
      </c>
      <c r="D976" s="94">
        <v>1.8756994682137991</v>
      </c>
      <c r="E976" s="94">
        <v>2.4450385226599769</v>
      </c>
      <c r="F976" s="94">
        <v>3.0885826490583854</v>
      </c>
      <c r="G976" s="94">
        <v>3.8083373772642437</v>
      </c>
      <c r="H976" s="94">
        <v>4.6022009565112452</v>
      </c>
      <c r="I976" s="94">
        <v>5.4723707467873579</v>
      </c>
      <c r="K976" s="28">
        <v>0.96899999999999997</v>
      </c>
      <c r="L976" s="94">
        <v>3.5982269602378465</v>
      </c>
      <c r="M976" s="94">
        <v>4.3191108578293136</v>
      </c>
      <c r="N976" s="94">
        <v>5.0293691563093432</v>
      </c>
      <c r="O976" s="94">
        <v>5.7500543120604837</v>
      </c>
      <c r="P976" s="94">
        <v>6.4603167372260781</v>
      </c>
      <c r="Q976" s="94">
        <v>7.1809002108354845</v>
      </c>
      <c r="R976" s="94">
        <v>7.8911739225440591</v>
      </c>
      <c r="S976" s="94">
        <v>8.6116964841286485</v>
      </c>
      <c r="U976" s="28">
        <v>0.96899999999999997</v>
      </c>
      <c r="V976" s="94">
        <v>0.38542342365594584</v>
      </c>
      <c r="W976" s="94">
        <v>0.46217537432783717</v>
      </c>
      <c r="X976" s="94">
        <v>0.53825683550424497</v>
      </c>
      <c r="Y976" s="94">
        <v>0.61498568265283848</v>
      </c>
      <c r="Z976" s="94">
        <v>0.6910668406034034</v>
      </c>
      <c r="AA976" s="94">
        <v>0.76778397920732278</v>
      </c>
      <c r="AB976" s="94">
        <v>0.84386600373858323</v>
      </c>
      <c r="AC976" s="94">
        <v>0.92057617646761691</v>
      </c>
      <c r="AE976" s="28">
        <v>0.96899999999999997</v>
      </c>
      <c r="AF976" s="94">
        <f t="shared" si="254"/>
        <v>0.99339823877844602</v>
      </c>
      <c r="AG976" s="94">
        <f t="shared" si="240"/>
        <v>0.99341111174656271</v>
      </c>
      <c r="AH976" s="94">
        <f t="shared" si="241"/>
        <v>0.99340924159726218</v>
      </c>
      <c r="AI976" s="94">
        <f t="shared" si="242"/>
        <v>0.993417557249892</v>
      </c>
      <c r="AJ976" s="94">
        <f t="shared" si="243"/>
        <v>0.99341540831505382</v>
      </c>
      <c r="AK976" s="94">
        <f t="shared" si="244"/>
        <v>0.99342145672263205</v>
      </c>
      <c r="AL976" s="94">
        <f t="shared" si="245"/>
        <v>0.99341935285598593</v>
      </c>
      <c r="AM976" s="94">
        <f t="shared" si="246"/>
        <v>0.99342406990198173</v>
      </c>
      <c r="AO976" s="28">
        <v>0.96899999999999997</v>
      </c>
      <c r="AP976" s="94">
        <f t="shared" si="255"/>
        <v>0.26778558760790988</v>
      </c>
      <c r="AQ976" s="94">
        <f t="shared" si="247"/>
        <v>0.32008327861118796</v>
      </c>
      <c r="AR976" s="94">
        <f t="shared" si="248"/>
        <v>0.37294925266337514</v>
      </c>
      <c r="AS976" s="94">
        <f t="shared" si="249"/>
        <v>0.42522007444896948</v>
      </c>
      <c r="AT976" s="94">
        <f t="shared" si="250"/>
        <v>0.47808532842687784</v>
      </c>
      <c r="AU976" s="94">
        <f t="shared" si="251"/>
        <v>0.53034261240919689</v>
      </c>
      <c r="AV976" s="94">
        <f t="shared" si="252"/>
        <v>0.58320865839280955</v>
      </c>
      <c r="AW976" s="94">
        <f t="shared" si="253"/>
        <v>0.63545792131352208</v>
      </c>
      <c r="AY976" s="28">
        <v>0.96899999999999997</v>
      </c>
      <c r="AZ976" s="34">
        <f>(((L976-VLOOKUP(AZ$6,Data!$N$4:$Y$11,Data!$W$1,FALSE)/1000)*VLOOKUP(AZ$6,Data!$N$4:$Y$11,Data!$P$1,FALSE)^1.5+VLOOKUP(AZ$6,Data!$N$4:$Y$11,Data!$W$1,FALSE)/1000*(Mannings_n_bot)^1.5)/L976)^0.67</f>
        <v>4.4662624507390544E-2</v>
      </c>
      <c r="BA976" s="34">
        <f>(((M976-VLOOKUP(BA$6,Data!$N$4:$Y$11,Data!$W$1,FALSE)/1000)*VLOOKUP(BA$6,Data!$N$4:$Y$11,Data!$P$1,FALSE)^1.5+VLOOKUP(BA$6,Data!$N$4:$Y$11,Data!$W$1,FALSE)/1000*(Mannings_n_bot)^1.5)/M976)^0.67</f>
        <v>4.4459093200038442E-2</v>
      </c>
      <c r="BB976" s="34">
        <f>(((N976-VLOOKUP(BB$6,Data!$N$4:$Y$11,Data!$W$1,FALSE)/1000)*VLOOKUP(BB$6,Data!$N$4:$Y$11,Data!$P$1,FALSE)^1.5+VLOOKUP(BB$6,Data!$N$4:$Y$11,Data!$W$1,FALSE)/1000*(Mannings_n_bot)^1.5)/N976)^0.67</f>
        <v>4.4217028298072704E-2</v>
      </c>
      <c r="BC976" s="34">
        <f>(((O976-VLOOKUP(BC$6,Data!$N$4:$Y$11,Data!$W$1,FALSE)/1000)*VLOOKUP(BC$6,Data!$N$4:$Y$11,Data!$P$1,FALSE)^1.5+VLOOKUP(BC$6,Data!$N$4:$Y$11,Data!$W$1,FALSE)/1000*(Mannings_n_bot)^1.5)/O976)^0.67</f>
        <v>4.392369348128413E-2</v>
      </c>
      <c r="BD976" s="34">
        <f>(((P976-VLOOKUP(BD$6,Data!$N$4:$Y$11,Data!$W$1,FALSE)/1000)*VLOOKUP(BD$6,Data!$N$4:$Y$11,Data!$P$1,FALSE)^1.5+VLOOKUP(BD$6,Data!$N$4:$Y$11,Data!$W$1,FALSE)/1000*(Mannings_n_bot)^1.5)/P976)^0.67</f>
        <v>4.3609628413774346E-2</v>
      </c>
      <c r="BE976" s="34">
        <f>(((Q976-VLOOKUP(BE$6,Data!$N$4:$Y$11,Data!$W$1,FALSE)/1000)*VLOOKUP(BE$6,Data!$N$4:$Y$11,Data!$P$1,FALSE)^1.5+VLOOKUP(BE$6,Data!$N$4:$Y$11,Data!$W$1,FALSE)/1000*(Mannings_n_bot)^1.5)/Q976)^0.67</f>
        <v>4.3314812749482484E-2</v>
      </c>
      <c r="BF976" s="34">
        <f>(((R976-VLOOKUP(BF$6,Data!$N$4:$Y$11,Data!$W$1,FALSE)/1000)*VLOOKUP(BF$6,Data!$N$4:$Y$11,Data!$P$1,FALSE)^1.5+VLOOKUP(BF$6,Data!$N$4:$Y$11,Data!$W$1,FALSE)/1000*(Mannings_n_bot)^1.5)/R976)^0.67</f>
        <v>4.3127185627794003E-2</v>
      </c>
      <c r="BG976" s="34">
        <f>(((S976-VLOOKUP(BG$6,Data!$N$4:$Y$11,Data!$W$1,FALSE)/1000)*VLOOKUP(BG$6,Data!$N$4:$Y$11,Data!$P$1,FALSE)^1.5+VLOOKUP(BG$6,Data!$N$4:$Y$11,Data!$W$1,FALSE)/1000*(Mannings_n_bot)^1.5)/S976)^0.67</f>
        <v>4.2957681959046812E-2</v>
      </c>
    </row>
    <row r="977" spans="1:59" x14ac:dyDescent="0.25">
      <c r="A977" s="28">
        <v>0.97</v>
      </c>
      <c r="B977" s="94">
        <v>0.96385967717966792</v>
      </c>
      <c r="C977" s="94">
        <v>1.3829138628163427</v>
      </c>
      <c r="D977" s="94">
        <v>1.8762948488962379</v>
      </c>
      <c r="E977" s="94">
        <v>2.4458136491858338</v>
      </c>
      <c r="F977" s="94">
        <v>3.0895621095383237</v>
      </c>
      <c r="G977" s="94">
        <v>3.8095439866651377</v>
      </c>
      <c r="H977" s="94">
        <v>4.6036595517473202</v>
      </c>
      <c r="I977" s="94">
        <v>5.4741038939126927</v>
      </c>
      <c r="K977" s="28">
        <v>0.97</v>
      </c>
      <c r="L977" s="94">
        <v>3.604597689233886</v>
      </c>
      <c r="M977" s="94">
        <v>4.3267492122643771</v>
      </c>
      <c r="N977" s="94">
        <v>5.0382650792423176</v>
      </c>
      <c r="O977" s="94">
        <v>5.7602174732555866</v>
      </c>
      <c r="P977" s="94">
        <v>6.4717374604914077</v>
      </c>
      <c r="Q977" s="94">
        <v>7.193587976348665</v>
      </c>
      <c r="R977" s="94">
        <v>7.9051192638816961</v>
      </c>
      <c r="S977" s="94">
        <v>8.6269087511844784</v>
      </c>
      <c r="U977" s="28">
        <v>0.97</v>
      </c>
      <c r="V977" s="94">
        <v>0.37925753840498239</v>
      </c>
      <c r="W977" s="94">
        <v>0.45478063110245548</v>
      </c>
      <c r="X977" s="94">
        <v>0.52964496955681195</v>
      </c>
      <c r="Y977" s="94">
        <v>0.60514532312552272</v>
      </c>
      <c r="Z977" s="94">
        <v>0.68000936181242055</v>
      </c>
      <c r="AA977" s="94">
        <v>0.75549819170484755</v>
      </c>
      <c r="AB977" s="94">
        <v>0.83036308254881419</v>
      </c>
      <c r="AC977" s="94">
        <v>0.90584505663740622</v>
      </c>
      <c r="AE977" s="28">
        <v>0.97</v>
      </c>
      <c r="AF977" s="94">
        <f t="shared" si="254"/>
        <v>0.99371408408571271</v>
      </c>
      <c r="AG977" s="94">
        <f t="shared" si="240"/>
        <v>0.99372634939523619</v>
      </c>
      <c r="AH977" s="94">
        <f t="shared" si="241"/>
        <v>0.99372456752352389</v>
      </c>
      <c r="AI977" s="94">
        <f t="shared" si="242"/>
        <v>0.99373249065185676</v>
      </c>
      <c r="AJ977" s="94">
        <f t="shared" si="243"/>
        <v>0.99373044315244208</v>
      </c>
      <c r="AK977" s="94">
        <f t="shared" si="244"/>
        <v>0.99373620606072566</v>
      </c>
      <c r="AL977" s="94">
        <f t="shared" si="245"/>
        <v>0.99373420150105662</v>
      </c>
      <c r="AM977" s="94">
        <f t="shared" si="246"/>
        <v>0.99373869589328534</v>
      </c>
      <c r="AO977" s="28">
        <v>0.97</v>
      </c>
      <c r="AP977" s="94">
        <f t="shared" si="255"/>
        <v>0.26739729653006705</v>
      </c>
      <c r="AQ977" s="94">
        <f t="shared" si="247"/>
        <v>0.31961960237871134</v>
      </c>
      <c r="AR977" s="94">
        <f t="shared" si="248"/>
        <v>0.37240891842443619</v>
      </c>
      <c r="AS977" s="94">
        <f t="shared" si="249"/>
        <v>0.42460439393853255</v>
      </c>
      <c r="AT977" s="94">
        <f t="shared" si="250"/>
        <v>0.47739299197463569</v>
      </c>
      <c r="AU977" s="94">
        <f t="shared" si="251"/>
        <v>0.52957494913390812</v>
      </c>
      <c r="AV977" s="94">
        <f t="shared" si="252"/>
        <v>0.58236433861046633</v>
      </c>
      <c r="AW977" s="94">
        <f t="shared" si="253"/>
        <v>0.63453828616897057</v>
      </c>
      <c r="AY977" s="28">
        <v>0.97</v>
      </c>
      <c r="AZ977" s="34">
        <f>(((L977-VLOOKUP(AZ$6,Data!$N$4:$Y$11,Data!$W$1,FALSE)/1000)*VLOOKUP(AZ$6,Data!$N$4:$Y$11,Data!$P$1,FALSE)^1.5+VLOOKUP(AZ$6,Data!$N$4:$Y$11,Data!$W$1,FALSE)/1000*(Mannings_n_bot)^1.5)/L977)^0.67</f>
        <v>4.4642506286049703E-2</v>
      </c>
      <c r="BA977" s="34">
        <f>(((M977-VLOOKUP(BA$6,Data!$N$4:$Y$11,Data!$W$1,FALSE)/1000)*VLOOKUP(BA$6,Data!$N$4:$Y$11,Data!$P$1,FALSE)^1.5+VLOOKUP(BA$6,Data!$N$4:$Y$11,Data!$W$1,FALSE)/1000*(Mannings_n_bot)^1.5)/M977)^0.67</f>
        <v>4.4438568694745606E-2</v>
      </c>
      <c r="BB977" s="34">
        <f>(((N977-VLOOKUP(BB$6,Data!$N$4:$Y$11,Data!$W$1,FALSE)/1000)*VLOOKUP(BB$6,Data!$N$4:$Y$11,Data!$P$1,FALSE)^1.5+VLOOKUP(BB$6,Data!$N$4:$Y$11,Data!$W$1,FALSE)/1000*(Mannings_n_bot)^1.5)/N977)^0.67</f>
        <v>4.4196148937073999E-2</v>
      </c>
      <c r="BC977" s="34">
        <f>(((O977-VLOOKUP(BC$6,Data!$N$4:$Y$11,Data!$W$1,FALSE)/1000)*VLOOKUP(BC$6,Data!$N$4:$Y$11,Data!$P$1,FALSE)^1.5+VLOOKUP(BC$6,Data!$N$4:$Y$11,Data!$W$1,FALSE)/1000*(Mannings_n_bot)^1.5)/O977)^0.67</f>
        <v>4.390229900747912E-2</v>
      </c>
      <c r="BD977" s="34">
        <f>(((P977-VLOOKUP(BD$6,Data!$N$4:$Y$11,Data!$W$1,FALSE)/1000)*VLOOKUP(BD$6,Data!$N$4:$Y$11,Data!$P$1,FALSE)^1.5+VLOOKUP(BD$6,Data!$N$4:$Y$11,Data!$W$1,FALSE)/1000*(Mannings_n_bot)^1.5)/P977)^0.67</f>
        <v>4.3587766936045935E-2</v>
      </c>
      <c r="BE977" s="34">
        <f>(((Q977-VLOOKUP(BE$6,Data!$N$4:$Y$11,Data!$W$1,FALSE)/1000)*VLOOKUP(BE$6,Data!$N$4:$Y$11,Data!$P$1,FALSE)^1.5+VLOOKUP(BE$6,Data!$N$4:$Y$11,Data!$W$1,FALSE)/1000*(Mannings_n_bot)^1.5)/Q977)^0.67</f>
        <v>4.3292444592295115E-2</v>
      </c>
      <c r="BF977" s="34">
        <f>(((R977-VLOOKUP(BF$6,Data!$N$4:$Y$11,Data!$W$1,FALSE)/1000)*VLOOKUP(BF$6,Data!$N$4:$Y$11,Data!$P$1,FALSE)^1.5+VLOOKUP(BF$6,Data!$N$4:$Y$11,Data!$W$1,FALSE)/1000*(Mannings_n_bot)^1.5)/R977)^0.67</f>
        <v>4.3104542924628501E-2</v>
      </c>
      <c r="BG977" s="34">
        <f>(((S977-VLOOKUP(BG$6,Data!$N$4:$Y$11,Data!$W$1,FALSE)/1000)*VLOOKUP(BG$6,Data!$N$4:$Y$11,Data!$P$1,FALSE)^1.5+VLOOKUP(BG$6,Data!$N$4:$Y$11,Data!$W$1,FALSE)/1000*(Mannings_n_bot)^1.5)/S977)^0.67</f>
        <v>4.2934734590462806E-2</v>
      </c>
    </row>
    <row r="978" spans="1:59" x14ac:dyDescent="0.25">
      <c r="A978" s="28">
        <v>0.97099999999999997</v>
      </c>
      <c r="B978" s="94">
        <v>0.9641610498378127</v>
      </c>
      <c r="C978" s="94">
        <v>1.3833454241226937</v>
      </c>
      <c r="D978" s="94">
        <v>1.8768805431647528</v>
      </c>
      <c r="E978" s="94">
        <v>2.4465761638711538</v>
      </c>
      <c r="F978" s="94">
        <v>3.0905256338810361</v>
      </c>
      <c r="G978" s="94">
        <v>3.8107309629037767</v>
      </c>
      <c r="H978" s="94">
        <v>4.6050944141932471</v>
      </c>
      <c r="I978" s="94">
        <v>5.4758088396263034</v>
      </c>
      <c r="K978" s="28">
        <v>0.97099999999999997</v>
      </c>
      <c r="L978" s="94">
        <v>3.611073777182519</v>
      </c>
      <c r="M978" s="94">
        <v>4.3345139067407024</v>
      </c>
      <c r="N978" s="94">
        <v>5.0473081397659483</v>
      </c>
      <c r="O978" s="94">
        <v>5.7705487468132279</v>
      </c>
      <c r="P978" s="94">
        <v>6.4833470935865503</v>
      </c>
      <c r="Q978" s="94">
        <v>7.2064856232621706</v>
      </c>
      <c r="R978" s="94">
        <v>7.9192952843243241</v>
      </c>
      <c r="S978" s="94">
        <v>8.6423726670111574</v>
      </c>
      <c r="U978" s="28">
        <v>0.97099999999999997</v>
      </c>
      <c r="V978" s="94">
        <v>0.37298285402434589</v>
      </c>
      <c r="W978" s="94">
        <v>0.44725545712044451</v>
      </c>
      <c r="X978" s="94">
        <v>0.52088119604880112</v>
      </c>
      <c r="Y978" s="94">
        <v>0.59513143110775824</v>
      </c>
      <c r="Z978" s="94">
        <v>0.66875687386059979</v>
      </c>
      <c r="AA978" s="94">
        <v>0.74299577349883428</v>
      </c>
      <c r="AB978" s="94">
        <v>0.81662205375996944</v>
      </c>
      <c r="AC978" s="94">
        <v>0.89085420967762863</v>
      </c>
      <c r="AE978" s="28">
        <v>0.97099999999999997</v>
      </c>
      <c r="AF978" s="94">
        <f t="shared" si="254"/>
        <v>0.99402479140343458</v>
      </c>
      <c r="AG978" s="94">
        <f t="shared" si="240"/>
        <v>0.99403645825525377</v>
      </c>
      <c r="AH978" s="94">
        <f t="shared" si="241"/>
        <v>0.9940347633245854</v>
      </c>
      <c r="AI978" s="94">
        <f t="shared" si="242"/>
        <v>0.99404229987123616</v>
      </c>
      <c r="AJ978" s="94">
        <f t="shared" si="243"/>
        <v>0.99404035227163912</v>
      </c>
      <c r="AK978" s="94">
        <f t="shared" si="244"/>
        <v>0.9940458340025996</v>
      </c>
      <c r="AL978" s="94">
        <f t="shared" si="245"/>
        <v>0.99404392724661605</v>
      </c>
      <c r="AM978" s="94">
        <f t="shared" si="246"/>
        <v>0.99404820235550218</v>
      </c>
      <c r="AO978" s="28">
        <v>0.97099999999999997</v>
      </c>
      <c r="AP978" s="94">
        <f t="shared" si="255"/>
        <v>0.26700120499617253</v>
      </c>
      <c r="AQ978" s="94">
        <f t="shared" si="247"/>
        <v>0.31914661110474724</v>
      </c>
      <c r="AR978" s="94">
        <f t="shared" si="248"/>
        <v>0.37185772914823201</v>
      </c>
      <c r="AS978" s="94">
        <f t="shared" si="249"/>
        <v>0.42397634457594174</v>
      </c>
      <c r="AT978" s="94">
        <f t="shared" si="250"/>
        <v>0.47668674671733102</v>
      </c>
      <c r="AU978" s="94">
        <f t="shared" si="251"/>
        <v>0.52879186362391817</v>
      </c>
      <c r="AV978" s="94">
        <f t="shared" si="252"/>
        <v>0.58150305663039237</v>
      </c>
      <c r="AW978" s="94">
        <f t="shared" si="253"/>
        <v>0.63360017562399729</v>
      </c>
      <c r="AY978" s="28">
        <v>0.97099999999999997</v>
      </c>
      <c r="AZ978" s="34">
        <f>(((L978-VLOOKUP(AZ$6,Data!$N$4:$Y$11,Data!$W$1,FALSE)/1000)*VLOOKUP(AZ$6,Data!$N$4:$Y$11,Data!$P$1,FALSE)^1.5+VLOOKUP(AZ$6,Data!$N$4:$Y$11,Data!$W$1,FALSE)/1000*(Mannings_n_bot)^1.5)/L978)^0.67</f>
        <v>4.4622123553226235E-2</v>
      </c>
      <c r="BA978" s="34">
        <f>(((M978-VLOOKUP(BA$6,Data!$N$4:$Y$11,Data!$W$1,FALSE)/1000)*VLOOKUP(BA$6,Data!$N$4:$Y$11,Data!$P$1,FALSE)^1.5+VLOOKUP(BA$6,Data!$N$4:$Y$11,Data!$W$1,FALSE)/1000*(Mannings_n_bot)^1.5)/M978)^0.67</f>
        <v>4.4417774090512195E-2</v>
      </c>
      <c r="BB978" s="34">
        <f>(((N978-VLOOKUP(BB$6,Data!$N$4:$Y$11,Data!$W$1,FALSE)/1000)*VLOOKUP(BB$6,Data!$N$4:$Y$11,Data!$P$1,FALSE)^1.5+VLOOKUP(BB$6,Data!$N$4:$Y$11,Data!$W$1,FALSE)/1000*(Mannings_n_bot)^1.5)/N978)^0.67</f>
        <v>4.4174994715765366E-2</v>
      </c>
      <c r="BC978" s="34">
        <f>(((O978-VLOOKUP(BC$6,Data!$N$4:$Y$11,Data!$W$1,FALSE)/1000)*VLOOKUP(BC$6,Data!$N$4:$Y$11,Data!$P$1,FALSE)^1.5+VLOOKUP(BC$6,Data!$N$4:$Y$11,Data!$W$1,FALSE)/1000*(Mannings_n_bot)^1.5)/O978)^0.67</f>
        <v>4.3880622644374062E-2</v>
      </c>
      <c r="BD978" s="34">
        <f>(((P978-VLOOKUP(BD$6,Data!$N$4:$Y$11,Data!$W$1,FALSE)/1000)*VLOOKUP(BD$6,Data!$N$4:$Y$11,Data!$P$1,FALSE)^1.5+VLOOKUP(BD$6,Data!$N$4:$Y$11,Data!$W$1,FALSE)/1000*(Mannings_n_bot)^1.5)/P978)^0.67</f>
        <v>4.3565617282793366E-2</v>
      </c>
      <c r="BE978" s="34">
        <f>(((Q978-VLOOKUP(BE$6,Data!$N$4:$Y$11,Data!$W$1,FALSE)/1000)*VLOOKUP(BE$6,Data!$N$4:$Y$11,Data!$P$1,FALSE)^1.5+VLOOKUP(BE$6,Data!$N$4:$Y$11,Data!$W$1,FALSE)/1000*(Mannings_n_bot)^1.5)/Q978)^0.67</f>
        <v>4.3269781343720053E-2</v>
      </c>
      <c r="BF978" s="34">
        <f>(((R978-VLOOKUP(BF$6,Data!$N$4:$Y$11,Data!$W$1,FALSE)/1000)*VLOOKUP(BF$6,Data!$N$4:$Y$11,Data!$P$1,FALSE)^1.5+VLOOKUP(BF$6,Data!$N$4:$Y$11,Data!$W$1,FALSE)/1000*(Mannings_n_bot)^1.5)/R978)^0.67</f>
        <v>4.3081601433630302E-2</v>
      </c>
      <c r="BG978" s="34">
        <f>(((S978-VLOOKUP(BG$6,Data!$N$4:$Y$11,Data!$W$1,FALSE)/1000)*VLOOKUP(BG$6,Data!$N$4:$Y$11,Data!$P$1,FALSE)^1.5+VLOOKUP(BG$6,Data!$N$4:$Y$11,Data!$W$1,FALSE)/1000*(Mannings_n_bot)^1.5)/S978)^0.67</f>
        <v>4.2911484254408612E-2</v>
      </c>
    </row>
    <row r="979" spans="1:59" x14ac:dyDescent="0.25">
      <c r="A979" s="28">
        <v>0.97199999999999998</v>
      </c>
      <c r="B979" s="94">
        <v>0.96445734948676742</v>
      </c>
      <c r="C979" s="94">
        <v>1.3837697200178762</v>
      </c>
      <c r="D979" s="94">
        <v>1.8774563773512061</v>
      </c>
      <c r="E979" s="94">
        <v>2.4473258406551608</v>
      </c>
      <c r="F979" s="94">
        <v>3.0914729364206406</v>
      </c>
      <c r="G979" s="94">
        <v>3.8118979541078621</v>
      </c>
      <c r="H979" s="94">
        <v>4.6065051184743329</v>
      </c>
      <c r="I979" s="94">
        <v>5.4774850785333316</v>
      </c>
      <c r="K979" s="28">
        <v>0.97199999999999998</v>
      </c>
      <c r="L979" s="94">
        <v>3.6176607546986799</v>
      </c>
      <c r="M979" s="94">
        <v>4.342411572903897</v>
      </c>
      <c r="N979" s="94">
        <v>5.0565060612547166</v>
      </c>
      <c r="O979" s="94">
        <v>5.7810569568054362</v>
      </c>
      <c r="P979" s="94">
        <v>6.4951555523076241</v>
      </c>
      <c r="Q979" s="94">
        <v>7.2196041679009246</v>
      </c>
      <c r="R979" s="94">
        <v>7.9337140919331901</v>
      </c>
      <c r="S979" s="94">
        <v>8.6581014400983456</v>
      </c>
      <c r="U979" s="28">
        <v>0.97199999999999998</v>
      </c>
      <c r="V979" s="94">
        <v>0.36659378388086017</v>
      </c>
      <c r="W979" s="94">
        <v>0.43959315409738586</v>
      </c>
      <c r="X979" s="94">
        <v>0.51195771390635703</v>
      </c>
      <c r="Y979" s="94">
        <v>0.58493509421388923</v>
      </c>
      <c r="Z979" s="94">
        <v>0.65729936157839597</v>
      </c>
      <c r="AA979" s="94">
        <v>0.73026559827978121</v>
      </c>
      <c r="AB979" s="94">
        <v>0.80263068826656092</v>
      </c>
      <c r="AC979" s="94">
        <v>0.87559029544502909</v>
      </c>
      <c r="AE979" s="28">
        <v>0.97199999999999998</v>
      </c>
      <c r="AF979" s="94">
        <f t="shared" si="254"/>
        <v>0.99433026858154161</v>
      </c>
      <c r="AG979" s="94">
        <f t="shared" si="240"/>
        <v>0.99434134637758731</v>
      </c>
      <c r="AH979" s="94">
        <f t="shared" si="241"/>
        <v>0.99433973702220824</v>
      </c>
      <c r="AI979" s="94">
        <f t="shared" si="242"/>
        <v>0.99434689305968416</v>
      </c>
      <c r="AJ979" s="94">
        <f t="shared" si="243"/>
        <v>0.99434504379072997</v>
      </c>
      <c r="AK979" s="94">
        <f t="shared" si="244"/>
        <v>0.99435024876082623</v>
      </c>
      <c r="AL979" s="94">
        <f t="shared" si="245"/>
        <v>0.99434843827236885</v>
      </c>
      <c r="AM979" s="94">
        <f t="shared" si="246"/>
        <v>0.99435249754203092</v>
      </c>
      <c r="AO979" s="28">
        <v>0.97199999999999998</v>
      </c>
      <c r="AP979" s="94">
        <f t="shared" si="255"/>
        <v>0.26659695722826238</v>
      </c>
      <c r="AQ979" s="94">
        <f t="shared" si="247"/>
        <v>0.3186638799169626</v>
      </c>
      <c r="AR979" s="94">
        <f t="shared" si="248"/>
        <v>0.37129518972342257</v>
      </c>
      <c r="AS979" s="94">
        <f t="shared" si="249"/>
        <v>0.42333536219084972</v>
      </c>
      <c r="AT979" s="94">
        <f t="shared" si="250"/>
        <v>0.47596595824749571</v>
      </c>
      <c r="AU979" s="94">
        <f t="shared" si="251"/>
        <v>0.52799265243043902</v>
      </c>
      <c r="AV979" s="94">
        <f t="shared" si="252"/>
        <v>0.58062403876617086</v>
      </c>
      <c r="AW979" s="94">
        <f t="shared" si="253"/>
        <v>0.63264274696129152</v>
      </c>
      <c r="AY979" s="28">
        <v>0.97199999999999998</v>
      </c>
      <c r="AZ979" s="34">
        <f>(((L979-VLOOKUP(AZ$6,Data!$N$4:$Y$11,Data!$W$1,FALSE)/1000)*VLOOKUP(AZ$6,Data!$N$4:$Y$11,Data!$P$1,FALSE)^1.5+VLOOKUP(AZ$6,Data!$N$4:$Y$11,Data!$W$1,FALSE)/1000*(Mannings_n_bot)^1.5)/L979)^0.67</f>
        <v>4.4601461989175938E-2</v>
      </c>
      <c r="BA979" s="34">
        <f>(((M979-VLOOKUP(BA$6,Data!$N$4:$Y$11,Data!$W$1,FALSE)/1000)*VLOOKUP(BA$6,Data!$N$4:$Y$11,Data!$P$1,FALSE)^1.5+VLOOKUP(BA$6,Data!$N$4:$Y$11,Data!$W$1,FALSE)/1000*(Mannings_n_bot)^1.5)/M979)^0.67</f>
        <v>4.4396694769035461E-2</v>
      </c>
      <c r="BB979" s="34">
        <f>(((N979-VLOOKUP(BB$6,Data!$N$4:$Y$11,Data!$W$1,FALSE)/1000)*VLOOKUP(BB$6,Data!$N$4:$Y$11,Data!$P$1,FALSE)^1.5+VLOOKUP(BB$6,Data!$N$4:$Y$11,Data!$W$1,FALSE)/1000*(Mannings_n_bot)^1.5)/N979)^0.67</f>
        <v>4.4153550759092365E-2</v>
      </c>
      <c r="BC979" s="34">
        <f>(((O979-VLOOKUP(BC$6,Data!$N$4:$Y$11,Data!$W$1,FALSE)/1000)*VLOOKUP(BC$6,Data!$N$4:$Y$11,Data!$P$1,FALSE)^1.5+VLOOKUP(BC$6,Data!$N$4:$Y$11,Data!$W$1,FALSE)/1000*(Mannings_n_bot)^1.5)/O979)^0.67</f>
        <v>4.3858649140123857E-2</v>
      </c>
      <c r="BD979" s="34">
        <f>(((P979-VLOOKUP(BD$6,Data!$N$4:$Y$11,Data!$W$1,FALSE)/1000)*VLOOKUP(BD$6,Data!$N$4:$Y$11,Data!$P$1,FALSE)^1.5+VLOOKUP(BD$6,Data!$N$4:$Y$11,Data!$W$1,FALSE)/1000*(Mannings_n_bot)^1.5)/P979)^0.67</f>
        <v>4.3543163863437928E-2</v>
      </c>
      <c r="BE979" s="34">
        <f>(((Q979-VLOOKUP(BE$6,Data!$N$4:$Y$11,Data!$W$1,FALSE)/1000)*VLOOKUP(BE$6,Data!$N$4:$Y$11,Data!$P$1,FALSE)^1.5+VLOOKUP(BE$6,Data!$N$4:$Y$11,Data!$W$1,FALSE)/1000*(Mannings_n_bot)^1.5)/Q979)^0.67</f>
        <v>4.3246807042311826E-2</v>
      </c>
      <c r="BF979" s="34">
        <f>(((R979-VLOOKUP(BF$6,Data!$N$4:$Y$11,Data!$W$1,FALSE)/1000)*VLOOKUP(BF$6,Data!$N$4:$Y$11,Data!$P$1,FALSE)^1.5+VLOOKUP(BF$6,Data!$N$4:$Y$11,Data!$W$1,FALSE)/1000*(Mannings_n_bot)^1.5)/R979)^0.67</f>
        <v>4.3058344994097712E-2</v>
      </c>
      <c r="BG979" s="34">
        <f>(((S979-VLOOKUP(BG$6,Data!$N$4:$Y$11,Data!$W$1,FALSE)/1000)*VLOOKUP(BG$6,Data!$N$4:$Y$11,Data!$P$1,FALSE)^1.5+VLOOKUP(BG$6,Data!$N$4:$Y$11,Data!$W$1,FALSE)/1000*(Mannings_n_bot)^1.5)/S979)^0.67</f>
        <v>4.28879145663809E-2</v>
      </c>
    </row>
    <row r="980" spans="1:59" x14ac:dyDescent="0.25">
      <c r="A980" s="28">
        <v>0.97299999999999998</v>
      </c>
      <c r="B980" s="94">
        <v>0.96474848207159103</v>
      </c>
      <c r="C980" s="94">
        <v>1.3841866158501652</v>
      </c>
      <c r="D980" s="94">
        <v>1.8780221687061047</v>
      </c>
      <c r="E980" s="94">
        <v>2.4480624416550145</v>
      </c>
      <c r="F980" s="94">
        <v>3.092403716552421</v>
      </c>
      <c r="G980" s="94">
        <v>3.8130445900028502</v>
      </c>
      <c r="H980" s="94">
        <v>4.6078912169700956</v>
      </c>
      <c r="I980" s="94">
        <v>5.4791320788070195</v>
      </c>
      <c r="K980" s="28">
        <v>0.97299999999999998</v>
      </c>
      <c r="L980" s="94">
        <v>3.6243646514135115</v>
      </c>
      <c r="M980" s="94">
        <v>4.3504494407551997</v>
      </c>
      <c r="N980" s="94">
        <v>5.0658672639432432</v>
      </c>
      <c r="O980" s="94">
        <v>5.7917517234737277</v>
      </c>
      <c r="P980" s="94">
        <v>6.50717364712429</v>
      </c>
      <c r="Q980" s="94">
        <v>7.2329556205574628</v>
      </c>
      <c r="R980" s="94">
        <v>7.9483888872423387</v>
      </c>
      <c r="S980" s="94">
        <v>8.6741094706935442</v>
      </c>
      <c r="U980" s="28">
        <v>0.97299999999999998</v>
      </c>
      <c r="V980" s="94">
        <v>0.36008423929523564</v>
      </c>
      <c r="W980" s="94">
        <v>0.43178642178947274</v>
      </c>
      <c r="X980" s="94">
        <v>0.50286602099348809</v>
      </c>
      <c r="Y980" s="94">
        <v>0.57454659911326356</v>
      </c>
      <c r="Z980" s="94">
        <v>0.64562590974900114</v>
      </c>
      <c r="AA980" s="94">
        <v>0.71729553982350891</v>
      </c>
      <c r="AB980" s="94">
        <v>0.78837565794505293</v>
      </c>
      <c r="AC980" s="94">
        <v>0.86003877492001224</v>
      </c>
      <c r="AE980" s="28">
        <v>0.97299999999999998</v>
      </c>
      <c r="AF980" s="94">
        <f t="shared" si="254"/>
        <v>0.99463041865185264</v>
      </c>
      <c r="AG980" s="94">
        <f t="shared" si="240"/>
        <v>0.99464091700496893</v>
      </c>
      <c r="AH980" s="94">
        <f t="shared" si="241"/>
        <v>0.99463939182848027</v>
      </c>
      <c r="AI980" s="94">
        <f t="shared" si="242"/>
        <v>0.99464617356555796</v>
      </c>
      <c r="AJ980" s="94">
        <f t="shared" si="243"/>
        <v>0.99464442102285489</v>
      </c>
      <c r="AK980" s="94">
        <f t="shared" si="244"/>
        <v>0.99464935374767161</v>
      </c>
      <c r="AL980" s="94">
        <f t="shared" si="245"/>
        <v>0.99464763795610001</v>
      </c>
      <c r="AM980" s="94">
        <f t="shared" si="246"/>
        <v>0.99465148490796862</v>
      </c>
      <c r="AO980" s="28">
        <v>0.97299999999999998</v>
      </c>
      <c r="AP980" s="94">
        <f t="shared" si="255"/>
        <v>0.26618416601523159</v>
      </c>
      <c r="AQ980" s="94">
        <f t="shared" si="247"/>
        <v>0.31817094640453575</v>
      </c>
      <c r="AR980" s="94">
        <f t="shared" si="248"/>
        <v>0.37072076129453552</v>
      </c>
      <c r="AS980" s="94">
        <f t="shared" si="249"/>
        <v>0.4226808327665566</v>
      </c>
      <c r="AT980" s="94">
        <f t="shared" si="250"/>
        <v>0.47522993610583059</v>
      </c>
      <c r="AU980" s="94">
        <f t="shared" si="251"/>
        <v>0.52717654995219909</v>
      </c>
      <c r="AV980" s="94">
        <f t="shared" si="252"/>
        <v>0.57972644297337406</v>
      </c>
      <c r="AW980" s="94">
        <f t="shared" si="253"/>
        <v>0.63166508300579838</v>
      </c>
      <c r="AY980" s="28">
        <v>0.97299999999999998</v>
      </c>
      <c r="AZ980" s="34">
        <f>(((L980-VLOOKUP(AZ$6,Data!$N$4:$Y$11,Data!$W$1,FALSE)/1000)*VLOOKUP(AZ$6,Data!$N$4:$Y$11,Data!$P$1,FALSE)^1.5+VLOOKUP(AZ$6,Data!$N$4:$Y$11,Data!$W$1,FALSE)/1000*(Mannings_n_bot)^1.5)/L980)^0.67</f>
        <v>4.4580505978986378E-2</v>
      </c>
      <c r="BA980" s="34">
        <f>(((M980-VLOOKUP(BA$6,Data!$N$4:$Y$11,Data!$W$1,FALSE)/1000)*VLOOKUP(BA$6,Data!$N$4:$Y$11,Data!$P$1,FALSE)^1.5+VLOOKUP(BA$6,Data!$N$4:$Y$11,Data!$W$1,FALSE)/1000*(Mannings_n_bot)^1.5)/M980)^0.67</f>
        <v>4.437531478985695E-2</v>
      </c>
      <c r="BB980" s="34">
        <f>(((N980-VLOOKUP(BB$6,Data!$N$4:$Y$11,Data!$W$1,FALSE)/1000)*VLOOKUP(BB$6,Data!$N$4:$Y$11,Data!$P$1,FALSE)^1.5+VLOOKUP(BB$6,Data!$N$4:$Y$11,Data!$W$1,FALSE)/1000*(Mannings_n_bot)^1.5)/N980)^0.67</f>
        <v>4.4131800846629543E-2</v>
      </c>
      <c r="BC980" s="34">
        <f>(((O980-VLOOKUP(BC$6,Data!$N$4:$Y$11,Data!$W$1,FALSE)/1000)*VLOOKUP(BC$6,Data!$N$4:$Y$11,Data!$P$1,FALSE)^1.5+VLOOKUP(BC$6,Data!$N$4:$Y$11,Data!$W$1,FALSE)/1000*(Mannings_n_bot)^1.5)/O980)^0.67</f>
        <v>4.3836361863450177E-2</v>
      </c>
      <c r="BD980" s="34">
        <f>(((P980-VLOOKUP(BD$6,Data!$N$4:$Y$11,Data!$W$1,FALSE)/1000)*VLOOKUP(BD$6,Data!$N$4:$Y$11,Data!$P$1,FALSE)^1.5+VLOOKUP(BD$6,Data!$N$4:$Y$11,Data!$W$1,FALSE)/1000*(Mannings_n_bot)^1.5)/P980)^0.67</f>
        <v>4.352038967734094E-2</v>
      </c>
      <c r="BE980" s="34">
        <f>(((Q980-VLOOKUP(BE$6,Data!$N$4:$Y$11,Data!$W$1,FALSE)/1000)*VLOOKUP(BE$6,Data!$N$4:$Y$11,Data!$P$1,FALSE)^1.5+VLOOKUP(BE$6,Data!$N$4:$Y$11,Data!$W$1,FALSE)/1000*(Mannings_n_bot)^1.5)/Q980)^0.67</f>
        <v>4.3223504283038477E-2</v>
      </c>
      <c r="BF980" s="34">
        <f>(((R980-VLOOKUP(BF$6,Data!$N$4:$Y$11,Data!$W$1,FALSE)/1000)*VLOOKUP(BF$6,Data!$N$4:$Y$11,Data!$P$1,FALSE)^1.5+VLOOKUP(BF$6,Data!$N$4:$Y$11,Data!$W$1,FALSE)/1000*(Mannings_n_bot)^1.5)/R980)^0.67</f>
        <v>4.303475598372708E-2</v>
      </c>
      <c r="BG980" s="34">
        <f>(((S980-VLOOKUP(BG$6,Data!$N$4:$Y$11,Data!$W$1,FALSE)/1000)*VLOOKUP(BG$6,Data!$N$4:$Y$11,Data!$P$1,FALSE)^1.5+VLOOKUP(BG$6,Data!$N$4:$Y$11,Data!$W$1,FALSE)/1000*(Mannings_n_bot)^1.5)/S980)^0.67</f>
        <v>4.2864007660044015E-2</v>
      </c>
    </row>
    <row r="981" spans="1:59" x14ac:dyDescent="0.25">
      <c r="A981" s="28">
        <v>0.97399999999999998</v>
      </c>
      <c r="B981" s="94">
        <v>0.96503434843611235</v>
      </c>
      <c r="C981" s="94">
        <v>1.384595969663833</v>
      </c>
      <c r="D981" s="94">
        <v>1.8785777245671398</v>
      </c>
      <c r="E981" s="94">
        <v>2.4487857160834063</v>
      </c>
      <c r="F981" s="94">
        <v>3.0933176573650574</v>
      </c>
      <c r="G981" s="94">
        <v>3.8141704802270673</v>
      </c>
      <c r="H981" s="94">
        <v>4.6092522377774747</v>
      </c>
      <c r="I981" s="94">
        <v>5.4807492797686255</v>
      </c>
      <c r="K981" s="28">
        <v>0.97399999999999998</v>
      </c>
      <c r="L981" s="94">
        <v>3.6311920613437616</v>
      </c>
      <c r="M981" s="94">
        <v>4.3586354170336961</v>
      </c>
      <c r="N981" s="94">
        <v>5.0754009562122855</v>
      </c>
      <c r="O981" s="94">
        <v>5.8026435675239583</v>
      </c>
      <c r="P981" s="94">
        <v>6.5194132003783167</v>
      </c>
      <c r="Q981" s="94">
        <v>7.2465531156974361</v>
      </c>
      <c r="R981" s="94">
        <v>7.9633341063679435</v>
      </c>
      <c r="S981" s="94">
        <v>8.6904125069171005</v>
      </c>
      <c r="U981" s="28">
        <v>0.97399999999999998</v>
      </c>
      <c r="V981" s="94">
        <v>0.35344756389367593</v>
      </c>
      <c r="W981" s="94">
        <v>0.42382727927945579</v>
      </c>
      <c r="X981" s="94">
        <v>0.49359682243914293</v>
      </c>
      <c r="Y981" s="94">
        <v>0.5639553267956442</v>
      </c>
      <c r="Z981" s="94">
        <v>0.63372458541497778</v>
      </c>
      <c r="AA981" s="94">
        <v>0.70407234123805129</v>
      </c>
      <c r="AB981" s="94">
        <v>0.77384239194183324</v>
      </c>
      <c r="AC981" s="94">
        <v>0.84418375343615071</v>
      </c>
      <c r="AE981" s="28">
        <v>0.97399999999999998</v>
      </c>
      <c r="AF981" s="94">
        <f t="shared" si="254"/>
        <v>0.99492513938695226</v>
      </c>
      <c r="AG981" s="94">
        <f t="shared" si="240"/>
        <v>0.99493506813166221</v>
      </c>
      <c r="AH981" s="94">
        <f t="shared" si="241"/>
        <v>0.99493362570545707</v>
      </c>
      <c r="AI981" s="94">
        <f t="shared" si="242"/>
        <v>0.99494003949413756</v>
      </c>
      <c r="AJ981" s="94">
        <f t="shared" si="243"/>
        <v>0.99493838203627893</v>
      </c>
      <c r="AK981" s="94">
        <f t="shared" si="244"/>
        <v>0.99494304713558646</v>
      </c>
      <c r="AL981" s="94">
        <f t="shared" si="245"/>
        <v>0.99494142443401923</v>
      </c>
      <c r="AM981" s="94">
        <f t="shared" si="246"/>
        <v>0.9949450626707822</v>
      </c>
      <c r="AO981" s="28">
        <v>0.97399999999999998</v>
      </c>
      <c r="AP981" s="94">
        <f t="shared" si="255"/>
        <v>0.26576240863420236</v>
      </c>
      <c r="AQ981" s="94">
        <f t="shared" si="247"/>
        <v>0.31766730574729529</v>
      </c>
      <c r="AR981" s="94">
        <f t="shared" si="248"/>
        <v>0.3701338555858848</v>
      </c>
      <c r="AS981" s="94">
        <f t="shared" si="249"/>
        <v>0.4220120859721056</v>
      </c>
      <c r="AT981" s="94">
        <f t="shared" si="250"/>
        <v>0.47447792650810267</v>
      </c>
      <c r="AU981" s="94">
        <f t="shared" si="251"/>
        <v>0.52634272037071472</v>
      </c>
      <c r="AV981" s="94">
        <f t="shared" si="252"/>
        <v>0.57880934997963351</v>
      </c>
      <c r="AW981" s="94">
        <f t="shared" si="253"/>
        <v>0.63066618246328865</v>
      </c>
      <c r="AY981" s="28">
        <v>0.97399999999999998</v>
      </c>
      <c r="AZ981" s="34">
        <f>(((L981-VLOOKUP(AZ$6,Data!$N$4:$Y$11,Data!$W$1,FALSE)/1000)*VLOOKUP(AZ$6,Data!$N$4:$Y$11,Data!$P$1,FALSE)^1.5+VLOOKUP(AZ$6,Data!$N$4:$Y$11,Data!$W$1,FALSE)/1000*(Mannings_n_bot)^1.5)/L981)^0.67</f>
        <v>4.4559238442680817E-2</v>
      </c>
      <c r="BA981" s="34">
        <f>(((M981-VLOOKUP(BA$6,Data!$N$4:$Y$11,Data!$W$1,FALSE)/1000)*VLOOKUP(BA$6,Data!$N$4:$Y$11,Data!$P$1,FALSE)^1.5+VLOOKUP(BA$6,Data!$N$4:$Y$11,Data!$W$1,FALSE)/1000*(Mannings_n_bot)^1.5)/M981)^0.67</f>
        <v>4.4353616716928335E-2</v>
      </c>
      <c r="BB981" s="34">
        <f>(((N981-VLOOKUP(BB$6,Data!$N$4:$Y$11,Data!$W$1,FALSE)/1000)*VLOOKUP(BB$6,Data!$N$4:$Y$11,Data!$P$1,FALSE)^1.5+VLOOKUP(BB$6,Data!$N$4:$Y$11,Data!$W$1,FALSE)/1000*(Mannings_n_bot)^1.5)/N981)^0.67</f>
        <v>4.4109727236101098E-2</v>
      </c>
      <c r="BC981" s="34">
        <f>(((O981-VLOOKUP(BC$6,Data!$N$4:$Y$11,Data!$W$1,FALSE)/1000)*VLOOKUP(BC$6,Data!$N$4:$Y$11,Data!$P$1,FALSE)^1.5+VLOOKUP(BC$6,Data!$N$4:$Y$11,Data!$W$1,FALSE)/1000*(Mannings_n_bot)^1.5)/O981)^0.67</f>
        <v>4.3813742622696016E-2</v>
      </c>
      <c r="BD981" s="34">
        <f>(((P981-VLOOKUP(BD$6,Data!$N$4:$Y$11,Data!$W$1,FALSE)/1000)*VLOOKUP(BD$6,Data!$N$4:$Y$11,Data!$P$1,FALSE)^1.5+VLOOKUP(BD$6,Data!$N$4:$Y$11,Data!$W$1,FALSE)/1000*(Mannings_n_bot)^1.5)/P981)^0.67</f>
        <v>4.3497276128841293E-2</v>
      </c>
      <c r="BE981" s="34">
        <f>(((Q981-VLOOKUP(BE$6,Data!$N$4:$Y$11,Data!$W$1,FALSE)/1000)*VLOOKUP(BE$6,Data!$N$4:$Y$11,Data!$P$1,FALSE)^1.5+VLOOKUP(BE$6,Data!$N$4:$Y$11,Data!$W$1,FALSE)/1000*(Mannings_n_bot)^1.5)/Q981)^0.67</f>
        <v>4.3199854027923458E-2</v>
      </c>
      <c r="BF981" s="34">
        <f>(((R981-VLOOKUP(BF$6,Data!$N$4:$Y$11,Data!$W$1,FALSE)/1000)*VLOOKUP(BF$6,Data!$N$4:$Y$11,Data!$P$1,FALSE)^1.5+VLOOKUP(BF$6,Data!$N$4:$Y$11,Data!$W$1,FALSE)/1000*(Mannings_n_bot)^1.5)/R981)^0.67</f>
        <v>4.3010815126891401E-2</v>
      </c>
      <c r="BG981" s="34">
        <f>(((S981-VLOOKUP(BG$6,Data!$N$4:$Y$11,Data!$W$1,FALSE)/1000)*VLOOKUP(BG$6,Data!$N$4:$Y$11,Data!$P$1,FALSE)^1.5+VLOOKUP(BG$6,Data!$N$4:$Y$11,Data!$W$1,FALSE)/1000*(Mannings_n_bot)^1.5)/S981)^0.67</f>
        <v>4.2839743992856248E-2</v>
      </c>
    </row>
    <row r="982" spans="1:59" x14ac:dyDescent="0.25">
      <c r="A982" s="28">
        <v>0.97499999999999998</v>
      </c>
      <c r="B982" s="94">
        <v>0.96531484383801458</v>
      </c>
      <c r="C982" s="94">
        <v>1.3849976315048234</v>
      </c>
      <c r="D982" s="94">
        <v>1.8791228414168648</v>
      </c>
      <c r="E982" s="94">
        <v>2.4494953990218287</v>
      </c>
      <c r="F982" s="94">
        <v>3.0942144240904943</v>
      </c>
      <c r="G982" s="94">
        <v>3.8152752124221658</v>
      </c>
      <c r="H982" s="94">
        <v>4.6105876824024641</v>
      </c>
      <c r="I982" s="94">
        <v>5.4823360891446589</v>
      </c>
      <c r="K982" s="28">
        <v>0.97499999999999998</v>
      </c>
      <c r="L982" s="94">
        <v>3.6381502196987632</v>
      </c>
      <c r="M982" s="94">
        <v>4.3669781773129506</v>
      </c>
      <c r="N982" s="94">
        <v>5.0851172418468122</v>
      </c>
      <c r="O982" s="94">
        <v>5.8137440326694385</v>
      </c>
      <c r="P982" s="94">
        <v>6.5318871839881449</v>
      </c>
      <c r="Q982" s="94">
        <v>7.2604110649467977</v>
      </c>
      <c r="R982" s="94">
        <v>7.9785655891570926</v>
      </c>
      <c r="S982" s="94">
        <v>8.7070278281922988</v>
      </c>
      <c r="U982" s="28">
        <v>0.97499999999999998</v>
      </c>
      <c r="V982" s="94">
        <v>0.34667645648460166</v>
      </c>
      <c r="W982" s="94">
        <v>0.4157069725038256</v>
      </c>
      <c r="X982" s="94">
        <v>0.4841399229404858</v>
      </c>
      <c r="Y982" s="94">
        <v>0.55314962952958135</v>
      </c>
      <c r="Z982" s="94">
        <v>0.62158229961272504</v>
      </c>
      <c r="AA982" s="94">
        <v>0.69058146135567233</v>
      </c>
      <c r="AB982" s="94">
        <v>0.75901490784118475</v>
      </c>
      <c r="AC982" s="94">
        <v>0.82800779650702483</v>
      </c>
      <c r="AE982" s="28">
        <v>0.97499999999999998</v>
      </c>
      <c r="AF982" s="94">
        <f t="shared" si="254"/>
        <v>0.99521432280025479</v>
      </c>
      <c r="AG982" s="94">
        <f t="shared" si="240"/>
        <v>0.99522369200453731</v>
      </c>
      <c r="AH982" s="94">
        <f t="shared" si="241"/>
        <v>0.99522233086608858</v>
      </c>
      <c r="AI982" s="94">
        <f t="shared" si="242"/>
        <v>0.99522838320920604</v>
      </c>
      <c r="AJ982" s="94">
        <f t="shared" si="243"/>
        <v>0.99522681915580513</v>
      </c>
      <c r="AK982" s="94">
        <f t="shared" si="244"/>
        <v>0.9952312213590927</v>
      </c>
      <c r="AL982" s="94">
        <f t="shared" si="245"/>
        <v>0.99522969010248274</v>
      </c>
      <c r="AM982" s="94">
        <f t="shared" si="246"/>
        <v>0.99523312331240132</v>
      </c>
      <c r="AO982" s="28">
        <v>0.97499999999999998</v>
      </c>
      <c r="AP982" s="94">
        <f t="shared" si="255"/>
        <v>0.26533122206205717</v>
      </c>
      <c r="AQ982" s="94">
        <f t="shared" si="247"/>
        <v>0.31715240499713865</v>
      </c>
      <c r="AR982" s="94">
        <f t="shared" si="248"/>
        <v>0.3695338282376367</v>
      </c>
      <c r="AS982" s="94">
        <f t="shared" si="249"/>
        <v>0.42132838756871077</v>
      </c>
      <c r="AT982" s="94">
        <f t="shared" si="250"/>
        <v>0.47370910380624082</v>
      </c>
      <c r="AU982" s="94">
        <f t="shared" si="251"/>
        <v>0.52549024818199097</v>
      </c>
      <c r="AV982" s="94">
        <f t="shared" si="252"/>
        <v>0.57787175287100156</v>
      </c>
      <c r="AW982" s="94">
        <f t="shared" si="253"/>
        <v>0.62964494857746067</v>
      </c>
      <c r="AY982" s="28">
        <v>0.97499999999999998</v>
      </c>
      <c r="AZ982" s="34">
        <f>(((L982-VLOOKUP(AZ$6,Data!$N$4:$Y$11,Data!$W$1,FALSE)/1000)*VLOOKUP(AZ$6,Data!$N$4:$Y$11,Data!$P$1,FALSE)^1.5+VLOOKUP(AZ$6,Data!$N$4:$Y$11,Data!$W$1,FALSE)/1000*(Mannings_n_bot)^1.5)/L982)^0.67</f>
        <v>4.4537640635573139E-2</v>
      </c>
      <c r="BA982" s="34">
        <f>(((M982-VLOOKUP(BA$6,Data!$N$4:$Y$11,Data!$W$1,FALSE)/1000)*VLOOKUP(BA$6,Data!$N$4:$Y$11,Data!$P$1,FALSE)^1.5+VLOOKUP(BA$6,Data!$N$4:$Y$11,Data!$W$1,FALSE)/1000*(Mannings_n_bot)^1.5)/M982)^0.67</f>
        <v>4.4331581414808412E-2</v>
      </c>
      <c r="BB982" s="34">
        <f>(((N982-VLOOKUP(BB$6,Data!$N$4:$Y$11,Data!$W$1,FALSE)/1000)*VLOOKUP(BB$6,Data!$N$4:$Y$11,Data!$P$1,FALSE)^1.5+VLOOKUP(BB$6,Data!$N$4:$Y$11,Data!$W$1,FALSE)/1000*(Mannings_n_bot)^1.5)/N982)^0.67</f>
        <v>4.4087310456000221E-2</v>
      </c>
      <c r="BC982" s="34">
        <f>(((O982-VLOOKUP(BC$6,Data!$N$4:$Y$11,Data!$W$1,FALSE)/1000)*VLOOKUP(BC$6,Data!$N$4:$Y$11,Data!$P$1,FALSE)^1.5+VLOOKUP(BC$6,Data!$N$4:$Y$11,Data!$W$1,FALSE)/1000*(Mannings_n_bot)^1.5)/O982)^0.67</f>
        <v>4.3790771453196611E-2</v>
      </c>
      <c r="BD982" s="34">
        <f>(((P982-VLOOKUP(BD$6,Data!$N$4:$Y$11,Data!$W$1,FALSE)/1000)*VLOOKUP(BD$6,Data!$N$4:$Y$11,Data!$P$1,FALSE)^1.5+VLOOKUP(BD$6,Data!$N$4:$Y$11,Data!$W$1,FALSE)/1000*(Mannings_n_bot)^1.5)/P982)^0.67</f>
        <v>4.3473802809906543E-2</v>
      </c>
      <c r="BE982" s="34">
        <f>(((Q982-VLOOKUP(BE$6,Data!$N$4:$Y$11,Data!$W$1,FALSE)/1000)*VLOOKUP(BE$6,Data!$N$4:$Y$11,Data!$P$1,FALSE)^1.5+VLOOKUP(BE$6,Data!$N$4:$Y$11,Data!$W$1,FALSE)/1000*(Mannings_n_bot)^1.5)/Q982)^0.67</f>
        <v>4.3175835383530536E-2</v>
      </c>
      <c r="BF982" s="34">
        <f>(((R982-VLOOKUP(BF$6,Data!$N$4:$Y$11,Data!$W$1,FALSE)/1000)*VLOOKUP(BF$6,Data!$N$4:$Y$11,Data!$P$1,FALSE)^1.5+VLOOKUP(BF$6,Data!$N$4:$Y$11,Data!$W$1,FALSE)/1000*(Mannings_n_bot)^1.5)/R982)^0.67</f>
        <v>4.2986501269348887E-2</v>
      </c>
      <c r="BG982" s="34">
        <f>(((S982-VLOOKUP(BG$6,Data!$N$4:$Y$11,Data!$W$1,FALSE)/1000)*VLOOKUP(BG$6,Data!$N$4:$Y$11,Data!$P$1,FALSE)^1.5+VLOOKUP(BG$6,Data!$N$4:$Y$11,Data!$W$1,FALSE)/1000*(Mannings_n_bot)^1.5)/S982)^0.67</f>
        <v>4.2815102117661513E-2</v>
      </c>
    </row>
    <row r="983" spans="1:59" x14ac:dyDescent="0.25">
      <c r="A983" s="28">
        <v>0.97599999999999998</v>
      </c>
      <c r="B983" s="94">
        <v>0.96558985739669367</v>
      </c>
      <c r="C983" s="94">
        <v>1.3853914426301719</v>
      </c>
      <c r="D983" s="94">
        <v>1.8796573038097479</v>
      </c>
      <c r="E983" s="94">
        <v>2.4501912100237946</v>
      </c>
      <c r="F983" s="94">
        <v>3.095093662338912</v>
      </c>
      <c r="G983" s="94">
        <v>3.8163583500588758</v>
      </c>
      <c r="H983" s="94">
        <v>4.6118970231317515</v>
      </c>
      <c r="I983" s="94">
        <v>5.4838918799438963</v>
      </c>
      <c r="K983" s="28">
        <v>0.97599999999999998</v>
      </c>
      <c r="L983" s="94">
        <v>3.6452470936701009</v>
      </c>
      <c r="M983" s="94">
        <v>4.3754872748637812</v>
      </c>
      <c r="N983" s="94">
        <v>5.0950272468204858</v>
      </c>
      <c r="O983" s="94">
        <v>5.8250658304830241</v>
      </c>
      <c r="P983" s="94">
        <v>6.5446098822225176</v>
      </c>
      <c r="Q983" s="94">
        <v>7.2745453379303155</v>
      </c>
      <c r="R983" s="94">
        <v>7.9941007779480913</v>
      </c>
      <c r="S983" s="94">
        <v>8.7239744620688136</v>
      </c>
      <c r="U983" s="28">
        <v>0.97599999999999998</v>
      </c>
      <c r="V983" s="94">
        <v>0.33976287990872345</v>
      </c>
      <c r="W983" s="94">
        <v>0.40741586496154764</v>
      </c>
      <c r="X983" s="94">
        <v>0.4744840994788096</v>
      </c>
      <c r="Y983" s="94">
        <v>0.54211668544253766</v>
      </c>
      <c r="Z983" s="94">
        <v>0.60918464395993932</v>
      </c>
      <c r="AA983" s="94">
        <v>0.67680689318726728</v>
      </c>
      <c r="AB983" s="94">
        <v>0.74387561212677533</v>
      </c>
      <c r="AC983" s="94">
        <v>0.81149171215639848</v>
      </c>
      <c r="AE983" s="28">
        <v>0.97599999999999998</v>
      </c>
      <c r="AF983" s="94">
        <f t="shared" si="254"/>
        <v>0.99549785457676154</v>
      </c>
      <c r="AG983" s="94">
        <f t="shared" si="240"/>
        <v>0.9955066745549811</v>
      </c>
      <c r="AH983" s="94">
        <f t="shared" si="241"/>
        <v>0.99550539320596432</v>
      </c>
      <c r="AI983" s="94">
        <f t="shared" si="242"/>
        <v>0.99551109076553879</v>
      </c>
      <c r="AJ983" s="94">
        <f t="shared" si="243"/>
        <v>0.99550961839506935</v>
      </c>
      <c r="AK983" s="94">
        <f t="shared" si="244"/>
        <v>0.99551376254762169</v>
      </c>
      <c r="AL983" s="94">
        <f t="shared" si="245"/>
        <v>0.99551232105064169</v>
      </c>
      <c r="AM983" s="94">
        <f t="shared" si="246"/>
        <v>0.99551555301229</v>
      </c>
      <c r="AO983" s="28">
        <v>0.97599999999999998</v>
      </c>
      <c r="AP983" s="94">
        <f t="shared" si="255"/>
        <v>0.26489009731971841</v>
      </c>
      <c r="AQ983" s="94">
        <f t="shared" si="247"/>
        <v>0.31662563632374002</v>
      </c>
      <c r="AR983" s="94">
        <f t="shared" si="248"/>
        <v>0.36891997093494139</v>
      </c>
      <c r="AS983" s="94">
        <f t="shared" si="249"/>
        <v>0.42062893044088062</v>
      </c>
      <c r="AT983" s="94">
        <f t="shared" si="250"/>
        <v>0.47292256040291791</v>
      </c>
      <c r="AU983" s="94">
        <f t="shared" si="251"/>
        <v>0.52461812701337429</v>
      </c>
      <c r="AV983" s="94">
        <f t="shared" si="252"/>
        <v>0.57691254479225162</v>
      </c>
      <c r="AW983" s="94">
        <f t="shared" si="253"/>
        <v>0.62860017573268312</v>
      </c>
      <c r="AY983" s="28">
        <v>0.97599999999999998</v>
      </c>
      <c r="AZ983" s="34">
        <f>(((L983-VLOOKUP(AZ$6,Data!$N$4:$Y$11,Data!$W$1,FALSE)/1000)*VLOOKUP(AZ$6,Data!$N$4:$Y$11,Data!$P$1,FALSE)^1.5+VLOOKUP(AZ$6,Data!$N$4:$Y$11,Data!$W$1,FALSE)/1000*(Mannings_n_bot)^1.5)/L983)^0.67</f>
        <v>4.4515691912250133E-2</v>
      </c>
      <c r="BA983" s="34">
        <f>(((M983-VLOOKUP(BA$6,Data!$N$4:$Y$11,Data!$W$1,FALSE)/1000)*VLOOKUP(BA$6,Data!$N$4:$Y$11,Data!$P$1,FALSE)^1.5+VLOOKUP(BA$6,Data!$N$4:$Y$11,Data!$W$1,FALSE)/1000*(Mannings_n_bot)^1.5)/M983)^0.67</f>
        <v>4.4309187807730417E-2</v>
      </c>
      <c r="BB983" s="34">
        <f>(((N983-VLOOKUP(BB$6,Data!$N$4:$Y$11,Data!$W$1,FALSE)/1000)*VLOOKUP(BB$6,Data!$N$4:$Y$11,Data!$P$1,FALSE)^1.5+VLOOKUP(BB$6,Data!$N$4:$Y$11,Data!$W$1,FALSE)/1000*(Mannings_n_bot)^1.5)/N983)^0.67</f>
        <v>4.4064529060426703E-2</v>
      </c>
      <c r="BC983" s="34">
        <f>(((O983-VLOOKUP(BC$6,Data!$N$4:$Y$11,Data!$W$1,FALSE)/1000)*VLOOKUP(BC$6,Data!$N$4:$Y$11,Data!$P$1,FALSE)^1.5+VLOOKUP(BC$6,Data!$N$4:$Y$11,Data!$W$1,FALSE)/1000*(Mannings_n_bot)^1.5)/O983)^0.67</f>
        <v>4.3767426365912687E-2</v>
      </c>
      <c r="BD983" s="34">
        <f>(((P983-VLOOKUP(BD$6,Data!$N$4:$Y$11,Data!$W$1,FALSE)/1000)*VLOOKUP(BD$6,Data!$N$4:$Y$11,Data!$P$1,FALSE)^1.5+VLOOKUP(BD$6,Data!$N$4:$Y$11,Data!$W$1,FALSE)/1000*(Mannings_n_bot)^1.5)/P983)^0.67</f>
        <v>4.3449947243186224E-2</v>
      </c>
      <c r="BE983" s="34">
        <f>(((Q983-VLOOKUP(BE$6,Data!$N$4:$Y$11,Data!$W$1,FALSE)/1000)*VLOOKUP(BE$6,Data!$N$4:$Y$11,Data!$P$1,FALSE)^1.5+VLOOKUP(BE$6,Data!$N$4:$Y$11,Data!$W$1,FALSE)/1000*(Mannings_n_bot)^1.5)/Q983)^0.67</f>
        <v>4.3151425337910651E-2</v>
      </c>
      <c r="BF983" s="34">
        <f>(((R983-VLOOKUP(BF$6,Data!$N$4:$Y$11,Data!$W$1,FALSE)/1000)*VLOOKUP(BF$6,Data!$N$4:$Y$11,Data!$P$1,FALSE)^1.5+VLOOKUP(BF$6,Data!$N$4:$Y$11,Data!$W$1,FALSE)/1000*(Mannings_n_bot)^1.5)/R983)^0.67</f>
        <v>4.2961791111907531E-2</v>
      </c>
      <c r="BG983" s="34">
        <f>(((S983-VLOOKUP(BG$6,Data!$N$4:$Y$11,Data!$W$1,FALSE)/1000)*VLOOKUP(BG$6,Data!$N$4:$Y$11,Data!$P$1,FALSE)^1.5+VLOOKUP(BG$6,Data!$N$4:$Y$11,Data!$W$1,FALSE)/1000*(Mannings_n_bot)^1.5)/S983)^0.67</f>
        <v>4.2790058412669085E-2</v>
      </c>
    </row>
    <row r="984" spans="1:59" x14ac:dyDescent="0.25">
      <c r="A984" s="28">
        <v>0.97699999999999998</v>
      </c>
      <c r="B984" s="94">
        <v>0.9658592714614096</v>
      </c>
      <c r="C984" s="94">
        <v>1.3857772346032924</v>
      </c>
      <c r="D984" s="94">
        <v>1.8801808831443181</v>
      </c>
      <c r="E984" s="94">
        <v>2.4508728515163947</v>
      </c>
      <c r="F984" s="94">
        <v>3.0959549960788841</v>
      </c>
      <c r="G984" s="94">
        <v>3.8174194299488446</v>
      </c>
      <c r="H984" s="94">
        <v>4.6131797000248946</v>
      </c>
      <c r="I984" s="94">
        <v>5.4854159868835195</v>
      </c>
      <c r="K984" s="28">
        <v>0.97699999999999998</v>
      </c>
      <c r="L984" s="94">
        <v>3.6524914904468622</v>
      </c>
      <c r="M984" s="94">
        <v>4.3841732701715452</v>
      </c>
      <c r="N984" s="94">
        <v>5.1051432701348443</v>
      </c>
      <c r="O984" s="94">
        <v>5.8366230127318506</v>
      </c>
      <c r="P984" s="94">
        <v>6.5575970853570729</v>
      </c>
      <c r="Q984" s="94">
        <v>7.2889734774203925</v>
      </c>
      <c r="R984" s="94">
        <v>8.0099589540413323</v>
      </c>
      <c r="S984" s="94">
        <v>8.7412734421839282</v>
      </c>
      <c r="U984" s="28">
        <v>0.97699999999999998</v>
      </c>
      <c r="V984" s="94">
        <v>0.33269795261140223</v>
      </c>
      <c r="W984" s="94">
        <v>0.39894330770628994</v>
      </c>
      <c r="X984" s="94">
        <v>0.46461694990843133</v>
      </c>
      <c r="Y984" s="94">
        <v>0.5308423255361826</v>
      </c>
      <c r="Z984" s="94">
        <v>0.59651569626762713</v>
      </c>
      <c r="AA984" s="94">
        <v>0.66273094796413456</v>
      </c>
      <c r="AB984" s="94">
        <v>0.7284050628199592</v>
      </c>
      <c r="AC984" s="94">
        <v>0.79461429198817601</v>
      </c>
      <c r="AE984" s="28">
        <v>0.97699999999999998</v>
      </c>
      <c r="AF984" s="94">
        <f t="shared" si="254"/>
        <v>0.99577561342164067</v>
      </c>
      <c r="AG984" s="94">
        <f t="shared" si="240"/>
        <v>0.99578389474879292</v>
      </c>
      <c r="AH984" s="94">
        <f t="shared" si="241"/>
        <v>0.99578269165301603</v>
      </c>
      <c r="AI984" s="94">
        <f t="shared" si="242"/>
        <v>0.99578804125945664</v>
      </c>
      <c r="AJ984" s="94">
        <f t="shared" si="243"/>
        <v>0.99578665880687467</v>
      </c>
      <c r="AK984" s="94">
        <f t="shared" si="244"/>
        <v>0.99579054987646631</v>
      </c>
      <c r="AL984" s="94">
        <f t="shared" si="245"/>
        <v>0.99578919641118124</v>
      </c>
      <c r="AM984" s="94">
        <f t="shared" si="246"/>
        <v>0.99579223099866643</v>
      </c>
      <c r="AO984" s="28">
        <v>0.97699999999999998</v>
      </c>
      <c r="AP984" s="94">
        <f t="shared" si="255"/>
        <v>0.26443847274870502</v>
      </c>
      <c r="AQ984" s="94">
        <f t="shared" si="247"/>
        <v>0.31608632898513822</v>
      </c>
      <c r="AR984" s="94">
        <f t="shared" si="248"/>
        <v>0.36829150205115713</v>
      </c>
      <c r="AS984" s="94">
        <f t="shared" si="249"/>
        <v>0.41991282393434137</v>
      </c>
      <c r="AT984" s="94">
        <f t="shared" si="250"/>
        <v>0.47211729476214137</v>
      </c>
      <c r="AU984" s="94">
        <f t="shared" si="251"/>
        <v>0.52372524632917861</v>
      </c>
      <c r="AV984" s="94">
        <f t="shared" si="252"/>
        <v>0.5759305043251649</v>
      </c>
      <c r="AW984" s="94">
        <f t="shared" si="253"/>
        <v>0.62753053352750832</v>
      </c>
      <c r="AY984" s="28">
        <v>0.97699999999999998</v>
      </c>
      <c r="AZ984" s="34">
        <f>(((L984-VLOOKUP(AZ$6,Data!$N$4:$Y$11,Data!$W$1,FALSE)/1000)*VLOOKUP(AZ$6,Data!$N$4:$Y$11,Data!$P$1,FALSE)^1.5+VLOOKUP(AZ$6,Data!$N$4:$Y$11,Data!$W$1,FALSE)/1000*(Mannings_n_bot)^1.5)/L984)^0.67</f>
        <v>4.4493369445741893E-2</v>
      </c>
      <c r="BA984" s="34">
        <f>(((M984-VLOOKUP(BA$6,Data!$N$4:$Y$11,Data!$W$1,FALSE)/1000)*VLOOKUP(BA$6,Data!$N$4:$Y$11,Data!$P$1,FALSE)^1.5+VLOOKUP(BA$6,Data!$N$4:$Y$11,Data!$W$1,FALSE)/1000*(Mannings_n_bot)^1.5)/M984)^0.67</f>
        <v>4.4286412592924741E-2</v>
      </c>
      <c r="BB984" s="34">
        <f>(((N984-VLOOKUP(BB$6,Data!$N$4:$Y$11,Data!$W$1,FALSE)/1000)*VLOOKUP(BB$6,Data!$N$4:$Y$11,Data!$P$1,FALSE)^1.5+VLOOKUP(BB$6,Data!$N$4:$Y$11,Data!$W$1,FALSE)/1000*(Mannings_n_bot)^1.5)/N984)^0.67</f>
        <v>4.4041359337376774E-2</v>
      </c>
      <c r="BC984" s="34">
        <f>(((O984-VLOOKUP(BC$6,Data!$N$4:$Y$11,Data!$W$1,FALSE)/1000)*VLOOKUP(BC$6,Data!$N$4:$Y$11,Data!$P$1,FALSE)^1.5+VLOOKUP(BC$6,Data!$N$4:$Y$11,Data!$W$1,FALSE)/1000*(Mannings_n_bot)^1.5)/O984)^0.67</f>
        <v>4.374368304833829E-2</v>
      </c>
      <c r="BD984" s="34">
        <f>(((P984-VLOOKUP(BD$6,Data!$N$4:$Y$11,Data!$W$1,FALSE)/1000)*VLOOKUP(BD$6,Data!$N$4:$Y$11,Data!$P$1,FALSE)^1.5+VLOOKUP(BD$6,Data!$N$4:$Y$11,Data!$W$1,FALSE)/1000*(Mannings_n_bot)^1.5)/P984)^0.67</f>
        <v>4.3425684576280654E-2</v>
      </c>
      <c r="BE984" s="34">
        <f>(((Q984-VLOOKUP(BE$6,Data!$N$4:$Y$11,Data!$W$1,FALSE)/1000)*VLOOKUP(BE$6,Data!$N$4:$Y$11,Data!$P$1,FALSE)^1.5+VLOOKUP(BE$6,Data!$N$4:$Y$11,Data!$W$1,FALSE)/1000*(Mannings_n_bot)^1.5)/Q984)^0.67</f>
        <v>4.31265984476044E-2</v>
      </c>
      <c r="BF984" s="34">
        <f>(((R984-VLOOKUP(BF$6,Data!$N$4:$Y$11,Data!$W$1,FALSE)/1000)*VLOOKUP(BF$6,Data!$N$4:$Y$11,Data!$P$1,FALSE)^1.5+VLOOKUP(BF$6,Data!$N$4:$Y$11,Data!$W$1,FALSE)/1000*(Mannings_n_bot)^1.5)/R984)^0.67</f>
        <v>4.2936658893522286E-2</v>
      </c>
      <c r="BG984" s="34">
        <f>(((S984-VLOOKUP(BG$6,Data!$N$4:$Y$11,Data!$W$1,FALSE)/1000)*VLOOKUP(BG$6,Data!$N$4:$Y$11,Data!$P$1,FALSE)^1.5+VLOOKUP(BG$6,Data!$N$4:$Y$11,Data!$W$1,FALSE)/1000*(Mannings_n_bot)^1.5)/S984)^0.67</f>
        <v>4.2764586760166839E-2</v>
      </c>
    </row>
    <row r="985" spans="1:59" x14ac:dyDescent="0.25">
      <c r="A985" s="28">
        <v>0.97799999999999998</v>
      </c>
      <c r="B985" s="94">
        <v>0.96612296088427629</v>
      </c>
      <c r="C985" s="94">
        <v>1.386154828253011</v>
      </c>
      <c r="D985" s="94">
        <v>1.8806933362503966</v>
      </c>
      <c r="E985" s="94">
        <v>2.4515400069611313</v>
      </c>
      <c r="F985" s="94">
        <v>3.0967980253133423</v>
      </c>
      <c r="G985" s="94">
        <v>3.8184579593817656</v>
      </c>
      <c r="H985" s="94">
        <v>4.6144351174535103</v>
      </c>
      <c r="I985" s="94">
        <v>5.4869077022770298</v>
      </c>
      <c r="K985" s="28">
        <v>0.97799999999999998</v>
      </c>
      <c r="L985" s="94">
        <v>3.659893186627277</v>
      </c>
      <c r="M985" s="94">
        <v>4.3930478861091249</v>
      </c>
      <c r="N985" s="94">
        <v>5.1154789645378278</v>
      </c>
      <c r="O985" s="94">
        <v>5.8484311778493758</v>
      </c>
      <c r="P985" s="94">
        <v>6.5708663216917937</v>
      </c>
      <c r="Q985" s="94">
        <v>7.303714957104078</v>
      </c>
      <c r="R985" s="94">
        <v>8.026161521012023</v>
      </c>
      <c r="S985" s="94">
        <v>8.7589481173224062</v>
      </c>
      <c r="U985" s="28">
        <v>0.97799999999999998</v>
      </c>
      <c r="V985" s="94">
        <v>0.32547181875635556</v>
      </c>
      <c r="W985" s="94">
        <v>0.39027748360891296</v>
      </c>
      <c r="X985" s="94">
        <v>0.45452471157992352</v>
      </c>
      <c r="Y985" s="94">
        <v>0.51931082646627302</v>
      </c>
      <c r="Z985" s="94">
        <v>0.58355778768087696</v>
      </c>
      <c r="AA985" s="94">
        <v>0.64833399643936651</v>
      </c>
      <c r="AB985" s="94">
        <v>0.71258168514174081</v>
      </c>
      <c r="AC985" s="94">
        <v>0.77735200101141388</v>
      </c>
      <c r="AE985" s="28">
        <v>0.97799999999999998</v>
      </c>
      <c r="AF985" s="94">
        <f t="shared" si="254"/>
        <v>0.99604747031069918</v>
      </c>
      <c r="AG985" s="94">
        <f t="shared" si="240"/>
        <v>0.99605522383817346</v>
      </c>
      <c r="AH985" s="94">
        <f t="shared" si="241"/>
        <v>0.99605409741928641</v>
      </c>
      <c r="AI985" s="94">
        <f t="shared" si="242"/>
        <v>0.99605910608157455</v>
      </c>
      <c r="AJ985" s="94">
        <f t="shared" si="243"/>
        <v>0.99605781173568686</v>
      </c>
      <c r="AK985" s="94">
        <f t="shared" si="244"/>
        <v>0.99606145481998865</v>
      </c>
      <c r="AL985" s="94">
        <f t="shared" si="245"/>
        <v>0.99606018761327875</v>
      </c>
      <c r="AM985" s="94">
        <f t="shared" si="246"/>
        <v>0.99606302880201825</v>
      </c>
      <c r="AO985" s="28">
        <v>0.97799999999999998</v>
      </c>
      <c r="AP985" s="94">
        <f t="shared" si="255"/>
        <v>0.26397572596226321</v>
      </c>
      <c r="AQ985" s="94">
        <f t="shared" si="247"/>
        <v>0.3155337397154378</v>
      </c>
      <c r="AR985" s="94">
        <f t="shared" si="248"/>
        <v>0.3676475554465139</v>
      </c>
      <c r="AS985" s="94">
        <f t="shared" si="249"/>
        <v>0.41917908109207297</v>
      </c>
      <c r="AT985" s="94">
        <f t="shared" si="250"/>
        <v>0.47129219705629516</v>
      </c>
      <c r="AU985" s="94">
        <f t="shared" si="251"/>
        <v>0.52281037551550114</v>
      </c>
      <c r="AV985" s="94">
        <f t="shared" si="252"/>
        <v>0.57492427798433765</v>
      </c>
      <c r="AW985" s="94">
        <f t="shared" si="253"/>
        <v>0.62643454770849438</v>
      </c>
      <c r="AY985" s="28">
        <v>0.97799999999999998</v>
      </c>
      <c r="AZ985" s="34">
        <f>(((L985-VLOOKUP(AZ$6,Data!$N$4:$Y$11,Data!$W$1,FALSE)/1000)*VLOOKUP(AZ$6,Data!$N$4:$Y$11,Data!$P$1,FALSE)^1.5+VLOOKUP(AZ$6,Data!$N$4:$Y$11,Data!$W$1,FALSE)/1000*(Mannings_n_bot)^1.5)/L985)^0.67</f>
        <v>4.4470647891025131E-2</v>
      </c>
      <c r="BA985" s="34">
        <f>(((M985-VLOOKUP(BA$6,Data!$N$4:$Y$11,Data!$W$1,FALSE)/1000)*VLOOKUP(BA$6,Data!$N$4:$Y$11,Data!$P$1,FALSE)^1.5+VLOOKUP(BA$6,Data!$N$4:$Y$11,Data!$W$1,FALSE)/1000*(Mannings_n_bot)^1.5)/M985)^0.67</f>
        <v>4.4263229897114814E-2</v>
      </c>
      <c r="BB985" s="34">
        <f>(((N985-VLOOKUP(BB$6,Data!$N$4:$Y$11,Data!$W$1,FALSE)/1000)*VLOOKUP(BB$6,Data!$N$4:$Y$11,Data!$P$1,FALSE)^1.5+VLOOKUP(BB$6,Data!$N$4:$Y$11,Data!$W$1,FALSE)/1000*(Mannings_n_bot)^1.5)/N985)^0.67</f>
        <v>4.4017774959208888E-2</v>
      </c>
      <c r="BC985" s="34">
        <f>(((O985-VLOOKUP(BC$6,Data!$N$4:$Y$11,Data!$W$1,FALSE)/1000)*VLOOKUP(BC$6,Data!$N$4:$Y$11,Data!$P$1,FALSE)^1.5+VLOOKUP(BC$6,Data!$N$4:$Y$11,Data!$W$1,FALSE)/1000*(Mannings_n_bot)^1.5)/O985)^0.67</f>
        <v>4.3719514506121597E-2</v>
      </c>
      <c r="BD985" s="34">
        <f>(((P985-VLOOKUP(BD$6,Data!$N$4:$Y$11,Data!$W$1,FALSE)/1000)*VLOOKUP(BD$6,Data!$N$4:$Y$11,Data!$P$1,FALSE)^1.5+VLOOKUP(BD$6,Data!$N$4:$Y$11,Data!$W$1,FALSE)/1000*(Mannings_n_bot)^1.5)/P985)^0.67</f>
        <v>4.3400987215406701E-2</v>
      </c>
      <c r="BE985" s="34">
        <f>(((Q985-VLOOKUP(BE$6,Data!$N$4:$Y$11,Data!$W$1,FALSE)/1000)*VLOOKUP(BE$6,Data!$N$4:$Y$11,Data!$P$1,FALSE)^1.5+VLOOKUP(BE$6,Data!$N$4:$Y$11,Data!$W$1,FALSE)/1000*(Mannings_n_bot)^1.5)/Q985)^0.67</f>
        <v>4.3101326462601966E-2</v>
      </c>
      <c r="BF985" s="34">
        <f>(((R985-VLOOKUP(BF$6,Data!$N$4:$Y$11,Data!$W$1,FALSE)/1000)*VLOOKUP(BF$6,Data!$N$4:$Y$11,Data!$P$1,FALSE)^1.5+VLOOKUP(BF$6,Data!$N$4:$Y$11,Data!$W$1,FALSE)/1000*(Mannings_n_bot)^1.5)/R985)^0.67</f>
        <v>4.2911076011575351E-2</v>
      </c>
      <c r="BG985" s="34">
        <f>(((S985-VLOOKUP(BG$6,Data!$N$4:$Y$11,Data!$W$1,FALSE)/1000)*VLOOKUP(BG$6,Data!$N$4:$Y$11,Data!$P$1,FALSE)^1.5+VLOOKUP(BG$6,Data!$N$4:$Y$11,Data!$W$1,FALSE)/1000*(Mannings_n_bot)^1.5)/S985)^0.67</f>
        <v>4.2738658161548489E-2</v>
      </c>
    </row>
    <row r="986" spans="1:59" x14ac:dyDescent="0.25">
      <c r="A986" s="28">
        <v>0.97899999999999998</v>
      </c>
      <c r="B986" s="94">
        <v>0.96638079217882344</v>
      </c>
      <c r="C986" s="94">
        <v>1.3865240324687487</v>
      </c>
      <c r="D986" s="94">
        <v>1.8811944037539552</v>
      </c>
      <c r="E986" s="94">
        <v>2.4521923387252569</v>
      </c>
      <c r="F986" s="94">
        <v>3.0976223233897269</v>
      </c>
      <c r="G986" s="94">
        <v>3.8194734128118681</v>
      </c>
      <c r="H986" s="94">
        <v>4.6156626400957208</v>
      </c>
      <c r="I986" s="94">
        <v>5.488366271274888</v>
      </c>
      <c r="K986" s="28">
        <v>0.97899999999999998</v>
      </c>
      <c r="L986" s="94">
        <v>3.6674630844465281</v>
      </c>
      <c r="M986" s="94">
        <v>4.4021241952641121</v>
      </c>
      <c r="N986" s="94">
        <v>5.1260495546899367</v>
      </c>
      <c r="O986" s="94">
        <v>5.8605077201914986</v>
      </c>
      <c r="P986" s="94">
        <v>6.5844371376459492</v>
      </c>
      <c r="Q986" s="94">
        <v>7.3187914927631983</v>
      </c>
      <c r="R986" s="94">
        <v>8.0427323467295118</v>
      </c>
      <c r="S986" s="94">
        <v>8.7770245245181862</v>
      </c>
      <c r="U986" s="28">
        <v>0.97899999999999998</v>
      </c>
      <c r="V986" s="94">
        <v>0.31807349144832181</v>
      </c>
      <c r="W986" s="94">
        <v>0.38140521937668131</v>
      </c>
      <c r="X986" s="94">
        <v>0.44419204241185584</v>
      </c>
      <c r="Y986" s="94">
        <v>0.5075046604204364</v>
      </c>
      <c r="Z986" s="94">
        <v>0.57029122160931633</v>
      </c>
      <c r="AA986" s="94">
        <v>0.63359415662915819</v>
      </c>
      <c r="AB986" s="94">
        <v>0.69638142830639715</v>
      </c>
      <c r="AC986" s="94">
        <v>0.75967860324763026</v>
      </c>
      <c r="AE986" s="28">
        <v>0.97899999999999998</v>
      </c>
      <c r="AF986" s="94">
        <f t="shared" si="254"/>
        <v>0.99631328762288229</v>
      </c>
      <c r="AG986" s="94">
        <f t="shared" si="240"/>
        <v>0.99632052449597375</v>
      </c>
      <c r="AH986" s="94">
        <f t="shared" si="241"/>
        <v>0.99631947313492453</v>
      </c>
      <c r="AI986" s="94">
        <f t="shared" si="242"/>
        <v>0.99632414805192726</v>
      </c>
      <c r="AJ986" s="94">
        <f t="shared" si="243"/>
        <v>0.99632293995246768</v>
      </c>
      <c r="AK986" s="94">
        <f t="shared" si="244"/>
        <v>0.99632634028727651</v>
      </c>
      <c r="AL986" s="94">
        <f t="shared" si="245"/>
        <v>0.99632515751797524</v>
      </c>
      <c r="AM986" s="94">
        <f t="shared" si="246"/>
        <v>0.99632780939111398</v>
      </c>
      <c r="AO986" s="28">
        <v>0.97899999999999998</v>
      </c>
      <c r="AP986" s="94">
        <f t="shared" si="255"/>
        <v>0.26350116413637026</v>
      </c>
      <c r="AQ986" s="94">
        <f t="shared" si="247"/>
        <v>0.31496704112991569</v>
      </c>
      <c r="AR986" s="94">
        <f t="shared" si="248"/>
        <v>0.36698716695643502</v>
      </c>
      <c r="AS986" s="94">
        <f t="shared" si="249"/>
        <v>0.41842660325770015</v>
      </c>
      <c r="AT986" s="94">
        <f t="shared" si="250"/>
        <v>0.47044603185279715</v>
      </c>
      <c r="AU986" s="94">
        <f t="shared" si="251"/>
        <v>0.52187214468243193</v>
      </c>
      <c r="AV986" s="94">
        <f t="shared" si="252"/>
        <v>0.57389235910264114</v>
      </c>
      <c r="AW986" s="94">
        <f t="shared" si="253"/>
        <v>0.62531057717150118</v>
      </c>
      <c r="AY986" s="28">
        <v>0.97899999999999998</v>
      </c>
      <c r="AZ986" s="34">
        <f>(((L986-VLOOKUP(AZ$6,Data!$N$4:$Y$11,Data!$W$1,FALSE)/1000)*VLOOKUP(AZ$6,Data!$N$4:$Y$11,Data!$P$1,FALSE)^1.5+VLOOKUP(AZ$6,Data!$N$4:$Y$11,Data!$W$1,FALSE)/1000*(Mannings_n_bot)^1.5)/L986)^0.67</f>
        <v>4.4447498978751665E-2</v>
      </c>
      <c r="BA986" s="34">
        <f>(((M986-VLOOKUP(BA$6,Data!$N$4:$Y$11,Data!$W$1,FALSE)/1000)*VLOOKUP(BA$6,Data!$N$4:$Y$11,Data!$P$1,FALSE)^1.5+VLOOKUP(BA$6,Data!$N$4:$Y$11,Data!$W$1,FALSE)/1000*(Mannings_n_bot)^1.5)/M986)^0.67</f>
        <v>4.4239610861786759E-2</v>
      </c>
      <c r="BB986" s="34">
        <f>(((N986-VLOOKUP(BB$6,Data!$N$4:$Y$11,Data!$W$1,FALSE)/1000)*VLOOKUP(BB$6,Data!$N$4:$Y$11,Data!$P$1,FALSE)^1.5+VLOOKUP(BB$6,Data!$N$4:$Y$11,Data!$W$1,FALSE)/1000*(Mannings_n_bot)^1.5)/N986)^0.67</f>
        <v>4.3993746560632874E-2</v>
      </c>
      <c r="BC986" s="34">
        <f>(((O986-VLOOKUP(BC$6,Data!$N$4:$Y$11,Data!$W$1,FALSE)/1000)*VLOOKUP(BC$6,Data!$N$4:$Y$11,Data!$P$1,FALSE)^1.5+VLOOKUP(BC$6,Data!$N$4:$Y$11,Data!$W$1,FALSE)/1000*(Mannings_n_bot)^1.5)/O986)^0.67</f>
        <v>4.3694890630375134E-2</v>
      </c>
      <c r="BD986" s="34">
        <f>(((P986-VLOOKUP(BD$6,Data!$N$4:$Y$11,Data!$W$1,FALSE)/1000)*VLOOKUP(BD$6,Data!$N$4:$Y$11,Data!$P$1,FALSE)^1.5+VLOOKUP(BD$6,Data!$N$4:$Y$11,Data!$W$1,FALSE)/1000*(Mannings_n_bot)^1.5)/P986)^0.67</f>
        <v>4.3375824383103473E-2</v>
      </c>
      <c r="BE986" s="34">
        <f>(((Q986-VLOOKUP(BE$6,Data!$N$4:$Y$11,Data!$W$1,FALSE)/1000)*VLOOKUP(BE$6,Data!$N$4:$Y$11,Data!$P$1,FALSE)^1.5+VLOOKUP(BE$6,Data!$N$4:$Y$11,Data!$W$1,FALSE)/1000*(Mannings_n_bot)^1.5)/Q986)^0.67</f>
        <v>4.3075577873537975E-2</v>
      </c>
      <c r="BF986" s="34">
        <f>(((R986-VLOOKUP(BF$6,Data!$N$4:$Y$11,Data!$W$1,FALSE)/1000)*VLOOKUP(BF$6,Data!$N$4:$Y$11,Data!$P$1,FALSE)^1.5+VLOOKUP(BF$6,Data!$N$4:$Y$11,Data!$W$1,FALSE)/1000*(Mannings_n_bot)^1.5)/R986)^0.67</f>
        <v>4.2885010563421262E-2</v>
      </c>
      <c r="BG986" s="34">
        <f>(((S986-VLOOKUP(BG$6,Data!$N$4:$Y$11,Data!$W$1,FALSE)/1000)*VLOOKUP(BG$6,Data!$N$4:$Y$11,Data!$P$1,FALSE)^1.5+VLOOKUP(BG$6,Data!$N$4:$Y$11,Data!$W$1,FALSE)/1000*(Mannings_n_bot)^1.5)/S986)^0.67</f>
        <v>4.271224027251698E-2</v>
      </c>
    </row>
    <row r="987" spans="1:59" x14ac:dyDescent="0.25">
      <c r="A987" s="28">
        <v>0.98</v>
      </c>
      <c r="B987" s="94">
        <v>0.96663262253985283</v>
      </c>
      <c r="C987" s="94">
        <v>1.3868846427971002</v>
      </c>
      <c r="D987" s="94">
        <v>1.8816838081724359</v>
      </c>
      <c r="E987" s="94">
        <v>2.452829485602221</v>
      </c>
      <c r="F987" s="94">
        <v>3.0984274338667412</v>
      </c>
      <c r="G987" s="94">
        <v>3.820465227998207</v>
      </c>
      <c r="H987" s="94">
        <v>4.6168615882703099</v>
      </c>
      <c r="I987" s="94">
        <v>5.4897908863206224</v>
      </c>
      <c r="K987" s="28">
        <v>0.98</v>
      </c>
      <c r="L987" s="94">
        <v>3.6752134019415079</v>
      </c>
      <c r="M987" s="94">
        <v>4.4114168479585283</v>
      </c>
      <c r="N987" s="94">
        <v>5.1368721027219948</v>
      </c>
      <c r="O987" s="94">
        <v>5.8728721334377916</v>
      </c>
      <c r="P987" s="94">
        <v>6.5983314386972269</v>
      </c>
      <c r="Q987" s="94">
        <v>7.3342274210511933</v>
      </c>
      <c r="R987" s="94">
        <v>8.059698179672349</v>
      </c>
      <c r="S987" s="94">
        <v>8.7955318432037277</v>
      </c>
      <c r="U987" s="28">
        <v>0.98</v>
      </c>
      <c r="V987" s="94">
        <v>0.3104906619279888</v>
      </c>
      <c r="W987" s="94">
        <v>0.37231175677198736</v>
      </c>
      <c r="X987" s="94">
        <v>0.43360175444504023</v>
      </c>
      <c r="Y987" s="94">
        <v>0.49540419070776137</v>
      </c>
      <c r="Z987" s="94">
        <v>0.55669393165238734</v>
      </c>
      <c r="AA987" s="94">
        <v>0.61848691377922349</v>
      </c>
      <c r="AB987" s="94">
        <v>0.67977734782325128</v>
      </c>
      <c r="AC987" s="94">
        <v>0.7415647060771694</v>
      </c>
      <c r="AE987" s="28">
        <v>0.98</v>
      </c>
      <c r="AF987" s="94">
        <f t="shared" si="254"/>
        <v>0.99657291812977056</v>
      </c>
      <c r="AG987" s="94">
        <f t="shared" si="240"/>
        <v>0.99657964980723301</v>
      </c>
      <c r="AH987" s="94">
        <f t="shared" si="241"/>
        <v>0.99657867183942717</v>
      </c>
      <c r="AI987" s="94">
        <f t="shared" si="242"/>
        <v>0.996583020412529</v>
      </c>
      <c r="AJ987" s="94">
        <f t="shared" si="243"/>
        <v>0.99658189664689378</v>
      </c>
      <c r="AK987" s="94">
        <f t="shared" si="244"/>
        <v>0.99658505961532096</v>
      </c>
      <c r="AL987" s="94">
        <f t="shared" si="245"/>
        <v>0.99658395941101796</v>
      </c>
      <c r="AM987" s="94">
        <f t="shared" si="246"/>
        <v>0.99658642616659621</v>
      </c>
      <c r="AO987" s="28">
        <v>0.98</v>
      </c>
      <c r="AP987" s="94">
        <f t="shared" si="255"/>
        <v>0.26301401220108989</v>
      </c>
      <c r="AQ987" s="94">
        <f t="shared" si="247"/>
        <v>0.31438530762263123</v>
      </c>
      <c r="AR987" s="94">
        <f t="shared" si="248"/>
        <v>0.36630925795784247</v>
      </c>
      <c r="AS987" s="94">
        <f t="shared" si="249"/>
        <v>0.4176541613492295</v>
      </c>
      <c r="AT987" s="94">
        <f t="shared" si="250"/>
        <v>0.46957741705659062</v>
      </c>
      <c r="AU987" s="94">
        <f t="shared" si="251"/>
        <v>0.52090902131456285</v>
      </c>
      <c r="AV987" s="94">
        <f t="shared" si="252"/>
        <v>0.57283306215047358</v>
      </c>
      <c r="AW987" s="94">
        <f t="shared" si="253"/>
        <v>0.62415678598930457</v>
      </c>
      <c r="AY987" s="28">
        <v>0.98</v>
      </c>
      <c r="AZ987" s="34">
        <f>(((L987-VLOOKUP(AZ$6,Data!$N$4:$Y$11,Data!$W$1,FALSE)/1000)*VLOOKUP(AZ$6,Data!$N$4:$Y$11,Data!$P$1,FALSE)^1.5+VLOOKUP(AZ$6,Data!$N$4:$Y$11,Data!$W$1,FALSE)/1000*(Mannings_n_bot)^1.5)/L987)^0.67</f>
        <v>4.4423891020667426E-2</v>
      </c>
      <c r="BA987" s="34">
        <f>(((M987-VLOOKUP(BA$6,Data!$N$4:$Y$11,Data!$W$1,FALSE)/1000)*VLOOKUP(BA$6,Data!$N$4:$Y$11,Data!$P$1,FALSE)^1.5+VLOOKUP(BA$6,Data!$N$4:$Y$11,Data!$W$1,FALSE)/1000*(Mannings_n_bot)^1.5)/M987)^0.67</f>
        <v>4.4215523138310162E-2</v>
      </c>
      <c r="BB987" s="34">
        <f>(((N987-VLOOKUP(BB$6,Data!$N$4:$Y$11,Data!$W$1,FALSE)/1000)*VLOOKUP(BB$6,Data!$N$4:$Y$11,Data!$P$1,FALSE)^1.5+VLOOKUP(BB$6,Data!$N$4:$Y$11,Data!$W$1,FALSE)/1000*(Mannings_n_bot)^1.5)/N987)^0.67</f>
        <v>4.3969241224967662E-2</v>
      </c>
      <c r="BC987" s="34">
        <f>(((O987-VLOOKUP(BC$6,Data!$N$4:$Y$11,Data!$W$1,FALSE)/1000)*VLOOKUP(BC$6,Data!$N$4:$Y$11,Data!$P$1,FALSE)^1.5+VLOOKUP(BC$6,Data!$N$4:$Y$11,Data!$W$1,FALSE)/1000*(Mannings_n_bot)^1.5)/O987)^0.67</f>
        <v>4.3669777670934058E-2</v>
      </c>
      <c r="BD987" s="34">
        <f>(((P987-VLOOKUP(BD$6,Data!$N$4:$Y$11,Data!$W$1,FALSE)/1000)*VLOOKUP(BD$6,Data!$N$4:$Y$11,Data!$P$1,FALSE)^1.5+VLOOKUP(BD$6,Data!$N$4:$Y$11,Data!$W$1,FALSE)/1000*(Mannings_n_bot)^1.5)/P987)^0.67</f>
        <v>4.3350161579798943E-2</v>
      </c>
      <c r="BE987" s="34">
        <f>(((Q987-VLOOKUP(BE$6,Data!$N$4:$Y$11,Data!$W$1,FALSE)/1000)*VLOOKUP(BE$6,Data!$N$4:$Y$11,Data!$P$1,FALSE)^1.5+VLOOKUP(BE$6,Data!$N$4:$Y$11,Data!$W$1,FALSE)/1000*(Mannings_n_bot)^1.5)/Q987)^0.67</f>
        <v>4.3049317360462656E-2</v>
      </c>
      <c r="BF987" s="34">
        <f>(((R987-VLOOKUP(BF$6,Data!$N$4:$Y$11,Data!$W$1,FALSE)/1000)*VLOOKUP(BF$6,Data!$N$4:$Y$11,Data!$P$1,FALSE)^1.5+VLOOKUP(BF$6,Data!$N$4:$Y$11,Data!$W$1,FALSE)/1000*(Mannings_n_bot)^1.5)/R987)^0.67</f>
        <v>4.2858426788280661E-2</v>
      </c>
      <c r="BG987" s="34">
        <f>(((S987-VLOOKUP(BG$6,Data!$N$4:$Y$11,Data!$W$1,FALSE)/1000)*VLOOKUP(BG$6,Data!$N$4:$Y$11,Data!$P$1,FALSE)^1.5+VLOOKUP(BG$6,Data!$N$4:$Y$11,Data!$W$1,FALSE)/1000*(Mannings_n_bot)^1.5)/S987)^0.67</f>
        <v>4.2685296837257643E-2</v>
      </c>
    </row>
    <row r="988" spans="1:59" x14ac:dyDescent="0.25">
      <c r="A988" s="28">
        <v>0.98099999999999998</v>
      </c>
      <c r="B988" s="94">
        <v>0.96687829869370734</v>
      </c>
      <c r="C988" s="94">
        <v>1.3872364397955879</v>
      </c>
      <c r="D988" s="94">
        <v>1.8821612516805124</v>
      </c>
      <c r="E988" s="94">
        <v>2.4534510599030925</v>
      </c>
      <c r="F988" s="94">
        <v>3.0992128668389749</v>
      </c>
      <c r="G988" s="94">
        <v>3.8214328014771191</v>
      </c>
      <c r="H988" s="94">
        <v>4.6180312324635802</v>
      </c>
      <c r="I988" s="94">
        <v>5.4911806806476848</v>
      </c>
      <c r="K988" s="28">
        <v>0.98099999999999998</v>
      </c>
      <c r="L988" s="94">
        <v>3.6831579065219748</v>
      </c>
      <c r="M988" s="94">
        <v>4.4209423523155502</v>
      </c>
      <c r="N988" s="94">
        <v>5.1479658344082146</v>
      </c>
      <c r="O988" s="94">
        <v>5.8855463832460853</v>
      </c>
      <c r="P988" s="94">
        <v>6.6125739081424246</v>
      </c>
      <c r="Q988" s="94">
        <v>7.3500501647280947</v>
      </c>
      <c r="R988" s="94">
        <v>8.0770891602700186</v>
      </c>
      <c r="S988" s="94">
        <v>8.8145029530217229</v>
      </c>
      <c r="U988" s="28">
        <v>0.98099999999999998</v>
      </c>
      <c r="V988" s="94">
        <v>0.30270946524950215</v>
      </c>
      <c r="W988" s="94">
        <v>0.36298047165200426</v>
      </c>
      <c r="X988" s="94">
        <v>0.42273448662750163</v>
      </c>
      <c r="Y988" s="94">
        <v>0.48298729792006162</v>
      </c>
      <c r="Z988" s="94">
        <v>0.54274106150616319</v>
      </c>
      <c r="AA988" s="94">
        <v>0.60298465365517917</v>
      </c>
      <c r="AB988" s="94">
        <v>0.66273909253196917</v>
      </c>
      <c r="AC988" s="94">
        <v>0.72297720066237914</v>
      </c>
      <c r="AE988" s="28">
        <v>0.98099999999999998</v>
      </c>
      <c r="AF988" s="94">
        <f t="shared" si="254"/>
        <v>0.99682620381023768</v>
      </c>
      <c r="AG988" s="94">
        <f t="shared" si="240"/>
        <v>0.99683244208622812</v>
      </c>
      <c r="AH988" s="94">
        <f t="shared" si="241"/>
        <v>0.99683153579834027</v>
      </c>
      <c r="AI988" s="94">
        <f t="shared" si="242"/>
        <v>0.99683556564561981</v>
      </c>
      <c r="AJ988" s="94">
        <f t="shared" si="243"/>
        <v>0.99683452424520436</v>
      </c>
      <c r="AK988" s="94">
        <f t="shared" si="244"/>
        <v>0.99683745538798685</v>
      </c>
      <c r="AL988" s="94">
        <f t="shared" si="245"/>
        <v>0.9968364358214421</v>
      </c>
      <c r="AM988" s="94">
        <f t="shared" si="246"/>
        <v>0.99683872178043553</v>
      </c>
      <c r="AO988" s="28">
        <v>0.98099999999999998</v>
      </c>
      <c r="AP988" s="94">
        <f t="shared" si="255"/>
        <v>0.26251339834808646</v>
      </c>
      <c r="AQ988" s="94">
        <f t="shared" si="247"/>
        <v>0.31378749805886907</v>
      </c>
      <c r="AR988" s="94">
        <f t="shared" si="248"/>
        <v>0.36561261520044191</v>
      </c>
      <c r="AS988" s="94">
        <f t="shared" si="249"/>
        <v>0.4168603728767028</v>
      </c>
      <c r="AT988" s="94">
        <f t="shared" si="250"/>
        <v>0.46868479806671715</v>
      </c>
      <c r="AU988" s="94">
        <f t="shared" si="251"/>
        <v>0.5199192816146565</v>
      </c>
      <c r="AV988" s="94">
        <f t="shared" si="252"/>
        <v>0.57174449121831883</v>
      </c>
      <c r="AW988" s="94">
        <f t="shared" si="253"/>
        <v>0.62297110908167985</v>
      </c>
      <c r="AY988" s="28">
        <v>0.98099999999999998</v>
      </c>
      <c r="AZ988" s="34">
        <f>(((L988-VLOOKUP(AZ$6,Data!$N$4:$Y$11,Data!$W$1,FALSE)/1000)*VLOOKUP(AZ$6,Data!$N$4:$Y$11,Data!$P$1,FALSE)^1.5+VLOOKUP(AZ$6,Data!$N$4:$Y$11,Data!$W$1,FALSE)/1000*(Mannings_n_bot)^1.5)/L988)^0.67</f>
        <v>4.4399788302069303E-2</v>
      </c>
      <c r="BA988" s="34">
        <f>(((M988-VLOOKUP(BA$6,Data!$N$4:$Y$11,Data!$W$1,FALSE)/1000)*VLOOKUP(BA$6,Data!$N$4:$Y$11,Data!$P$1,FALSE)^1.5+VLOOKUP(BA$6,Data!$N$4:$Y$11,Data!$W$1,FALSE)/1000*(Mannings_n_bot)^1.5)/M988)^0.67</f>
        <v>4.4190930267745877E-2</v>
      </c>
      <c r="BB988" s="34">
        <f>(((N988-VLOOKUP(BB$6,Data!$N$4:$Y$11,Data!$W$1,FALSE)/1000)*VLOOKUP(BB$6,Data!$N$4:$Y$11,Data!$P$1,FALSE)^1.5+VLOOKUP(BB$6,Data!$N$4:$Y$11,Data!$W$1,FALSE)/1000*(Mannings_n_bot)^1.5)/N988)^0.67</f>
        <v>4.3944221853062057E-2</v>
      </c>
      <c r="BC988" s="34">
        <f>(((O988-VLOOKUP(BC$6,Data!$N$4:$Y$11,Data!$W$1,FALSE)/1000)*VLOOKUP(BC$6,Data!$N$4:$Y$11,Data!$P$1,FALSE)^1.5+VLOOKUP(BC$6,Data!$N$4:$Y$11,Data!$W$1,FALSE)/1000*(Mannings_n_bot)^1.5)/O988)^0.67</f>
        <v>4.3644137589308803E-2</v>
      </c>
      <c r="BD988" s="34">
        <f>(((P988-VLOOKUP(BD$6,Data!$N$4:$Y$11,Data!$W$1,FALSE)/1000)*VLOOKUP(BD$6,Data!$N$4:$Y$11,Data!$P$1,FALSE)^1.5+VLOOKUP(BD$6,Data!$N$4:$Y$11,Data!$W$1,FALSE)/1000*(Mannings_n_bot)^1.5)/P988)^0.67</f>
        <v>4.3323959922400394E-2</v>
      </c>
      <c r="BE988" s="34">
        <f>(((Q988-VLOOKUP(BE$6,Data!$N$4:$Y$11,Data!$W$1,FALSE)/1000)*VLOOKUP(BE$6,Data!$N$4:$Y$11,Data!$P$1,FALSE)^1.5+VLOOKUP(BE$6,Data!$N$4:$Y$11,Data!$W$1,FALSE)/1000*(Mannings_n_bot)^1.5)/Q988)^0.67</f>
        <v>4.3022505115715134E-2</v>
      </c>
      <c r="BF988" s="34">
        <f>(((R988-VLOOKUP(BF$6,Data!$N$4:$Y$11,Data!$W$1,FALSE)/1000)*VLOOKUP(BF$6,Data!$N$4:$Y$11,Data!$P$1,FALSE)^1.5+VLOOKUP(BF$6,Data!$N$4:$Y$11,Data!$W$1,FALSE)/1000*(Mannings_n_bot)^1.5)/R988)^0.67</f>
        <v>4.2831284381664989E-2</v>
      </c>
      <c r="BG988" s="34">
        <f>(((S988-VLOOKUP(BG$6,Data!$N$4:$Y$11,Data!$W$1,FALSE)/1000)*VLOOKUP(BG$6,Data!$N$4:$Y$11,Data!$P$1,FALSE)^1.5+VLOOKUP(BG$6,Data!$N$4:$Y$11,Data!$W$1,FALSE)/1000*(Mannings_n_bot)^1.5)/S988)^0.67</f>
        <v>4.2657786993380395E-2</v>
      </c>
    </row>
    <row r="989" spans="1:59" x14ac:dyDescent="0.25">
      <c r="A989" s="28">
        <v>0.98199999999999998</v>
      </c>
      <c r="B989" s="94">
        <v>0.96711765553922624</v>
      </c>
      <c r="C989" s="94">
        <v>1.3875791870867009</v>
      </c>
      <c r="D989" s="94">
        <v>1.8826264134690929</v>
      </c>
      <c r="E989" s="94">
        <v>2.4540566440184475</v>
      </c>
      <c r="F989" s="94">
        <v>3.0999780945923892</v>
      </c>
      <c r="G989" s="94">
        <v>3.8223754832104007</v>
      </c>
      <c r="H989" s="94">
        <v>4.6191707868597627</v>
      </c>
      <c r="I989" s="94">
        <v>5.49253472059236</v>
      </c>
      <c r="K989" s="28">
        <v>0.98199999999999998</v>
      </c>
      <c r="L989" s="94">
        <v>3.6913122047083005</v>
      </c>
      <c r="M989" s="94">
        <v>4.4307194216733912</v>
      </c>
      <c r="N989" s="94">
        <v>5.1593525437735792</v>
      </c>
      <c r="O989" s="94">
        <v>5.898555369518486</v>
      </c>
      <c r="P989" s="94">
        <v>6.6271925265567377</v>
      </c>
      <c r="Q989" s="94">
        <v>7.3662908097696809</v>
      </c>
      <c r="R989" s="94">
        <v>8.0949394552058944</v>
      </c>
      <c r="S989" s="94">
        <v>8.8339751257726977</v>
      </c>
      <c r="U989" s="28">
        <v>0.98199999999999998</v>
      </c>
      <c r="V989" s="94">
        <v>0.2947141896543139</v>
      </c>
      <c r="W989" s="94">
        <v>0.35339252549817846</v>
      </c>
      <c r="X989" s="94">
        <v>0.41156829897505848</v>
      </c>
      <c r="Y989" s="94">
        <v>0.47022891626568109</v>
      </c>
      <c r="Z989" s="94">
        <v>0.52840444392848784</v>
      </c>
      <c r="AA989" s="94">
        <v>0.58705608368973139</v>
      </c>
      <c r="AB989" s="94">
        <v>0.64523226838054537</v>
      </c>
      <c r="AC989" s="94">
        <v>0.70387856791291292</v>
      </c>
      <c r="AE989" s="28">
        <v>0.98199999999999998</v>
      </c>
      <c r="AF989" s="94">
        <f t="shared" si="254"/>
        <v>0.99707297444931076</v>
      </c>
      <c r="AG989" s="94">
        <f t="shared" si="240"/>
        <v>0.99707873147815684</v>
      </c>
      <c r="AH989" s="94">
        <f t="shared" si="241"/>
        <v>0.99707789510453226</v>
      </c>
      <c r="AI989" s="94">
        <f t="shared" si="242"/>
        <v>0.99708161407676299</v>
      </c>
      <c r="AJ989" s="94">
        <f t="shared" si="243"/>
        <v>0.99708065301282656</v>
      </c>
      <c r="AK989" s="94">
        <f t="shared" si="244"/>
        <v>0.99708335803996639</v>
      </c>
      <c r="AL989" s="94">
        <f t="shared" si="245"/>
        <v>0.99708241712506118</v>
      </c>
      <c r="AM989" s="94">
        <f t="shared" si="246"/>
        <v>0.99708452674045922</v>
      </c>
      <c r="AO989" s="28">
        <v>0.98199999999999998</v>
      </c>
      <c r="AP989" s="94">
        <f t="shared" si="255"/>
        <v>0.26199833606749906</v>
      </c>
      <c r="AQ989" s="94">
        <f t="shared" si="247"/>
        <v>0.31317243432278563</v>
      </c>
      <c r="AR989" s="94">
        <f t="shared" si="248"/>
        <v>0.3648958658080243</v>
      </c>
      <c r="AS989" s="94">
        <f t="shared" si="249"/>
        <v>0.41604367345606152</v>
      </c>
      <c r="AT989" s="94">
        <f t="shared" si="250"/>
        <v>0.46776641574392763</v>
      </c>
      <c r="AU989" s="94">
        <f t="shared" si="251"/>
        <v>0.51890097498471055</v>
      </c>
      <c r="AV989" s="94">
        <f t="shared" si="252"/>
        <v>0.57062450095153605</v>
      </c>
      <c r="AW989" s="94">
        <f t="shared" si="253"/>
        <v>0.62175120966416964</v>
      </c>
      <c r="AY989" s="28">
        <v>0.98199999999999998</v>
      </c>
      <c r="AZ989" s="34">
        <f>(((L989-VLOOKUP(AZ$6,Data!$N$4:$Y$11,Data!$W$1,FALSE)/1000)*VLOOKUP(AZ$6,Data!$N$4:$Y$11,Data!$P$1,FALSE)^1.5+VLOOKUP(AZ$6,Data!$N$4:$Y$11,Data!$W$1,FALSE)/1000*(Mannings_n_bot)^1.5)/L989)^0.67</f>
        <v>4.4375150328080343E-2</v>
      </c>
      <c r="BA989" s="34">
        <f>(((M989-VLOOKUP(BA$6,Data!$N$4:$Y$11,Data!$W$1,FALSE)/1000)*VLOOKUP(BA$6,Data!$N$4:$Y$11,Data!$P$1,FALSE)^1.5+VLOOKUP(BA$6,Data!$N$4:$Y$11,Data!$W$1,FALSE)/1000*(Mannings_n_bot)^1.5)/M989)^0.67</f>
        <v>4.416579091142895E-2</v>
      </c>
      <c r="BB989" s="34">
        <f>(((N989-VLOOKUP(BB$6,Data!$N$4:$Y$11,Data!$W$1,FALSE)/1000)*VLOOKUP(BB$6,Data!$N$4:$Y$11,Data!$P$1,FALSE)^1.5+VLOOKUP(BB$6,Data!$N$4:$Y$11,Data!$W$1,FALSE)/1000*(Mannings_n_bot)^1.5)/N989)^0.67</f>
        <v>4.3918646380371205E-2</v>
      </c>
      <c r="BC989" s="34">
        <f>(((O989-VLOOKUP(BC$6,Data!$N$4:$Y$11,Data!$W$1,FALSE)/1000)*VLOOKUP(BC$6,Data!$N$4:$Y$11,Data!$P$1,FALSE)^1.5+VLOOKUP(BC$6,Data!$N$4:$Y$11,Data!$W$1,FALSE)/1000*(Mannings_n_bot)^1.5)/O989)^0.67</f>
        <v>4.3617927255951761E-2</v>
      </c>
      <c r="BD989" s="34">
        <f>(((P989-VLOOKUP(BD$6,Data!$N$4:$Y$11,Data!$W$1,FALSE)/1000)*VLOOKUP(BD$6,Data!$N$4:$Y$11,Data!$P$1,FALSE)^1.5+VLOOKUP(BD$6,Data!$N$4:$Y$11,Data!$W$1,FALSE)/1000*(Mannings_n_bot)^1.5)/P989)^0.67</f>
        <v>4.3297175323743678E-2</v>
      </c>
      <c r="BE989" s="34">
        <f>(((Q989-VLOOKUP(BE$6,Data!$N$4:$Y$11,Data!$W$1,FALSE)/1000)*VLOOKUP(BE$6,Data!$N$4:$Y$11,Data!$P$1,FALSE)^1.5+VLOOKUP(BE$6,Data!$N$4:$Y$11,Data!$W$1,FALSE)/1000*(Mannings_n_bot)^1.5)/Q989)^0.67</f>
        <v>4.2995096003874592E-2</v>
      </c>
      <c r="BF989" s="34">
        <f>(((R989-VLOOKUP(BF$6,Data!$N$4:$Y$11,Data!$W$1,FALSE)/1000)*VLOOKUP(BF$6,Data!$N$4:$Y$11,Data!$P$1,FALSE)^1.5+VLOOKUP(BF$6,Data!$N$4:$Y$11,Data!$W$1,FALSE)/1000*(Mannings_n_bot)^1.5)/R989)^0.67</f>
        <v>4.2803537644846693E-2</v>
      </c>
      <c r="BG989" s="34">
        <f>(((S989-VLOOKUP(BG$6,Data!$N$4:$Y$11,Data!$W$1,FALSE)/1000)*VLOOKUP(BG$6,Data!$N$4:$Y$11,Data!$P$1,FALSE)^1.5+VLOOKUP(BG$6,Data!$N$4:$Y$11,Data!$W$1,FALSE)/1000*(Mannings_n_bot)^1.5)/S989)^0.67</f>
        <v>4.2629664409624998E-2</v>
      </c>
    </row>
    <row r="990" spans="1:59" x14ac:dyDescent="0.25">
      <c r="A990" s="28">
        <v>0.98299999999999998</v>
      </c>
      <c r="B990" s="94">
        <v>0.96735051452763665</v>
      </c>
      <c r="C990" s="94">
        <v>1.3879126290381323</v>
      </c>
      <c r="D990" s="94">
        <v>1.8830789465970086</v>
      </c>
      <c r="E990" s="94">
        <v>2.4546457863198214</v>
      </c>
      <c r="F990" s="94">
        <v>3.1007225464252595</v>
      </c>
      <c r="G990" s="94">
        <v>3.8232925702054303</v>
      </c>
      <c r="H990" s="94">
        <v>4.6202794016286655</v>
      </c>
      <c r="I990" s="94">
        <v>5.4938519964300223</v>
      </c>
      <c r="K990" s="28">
        <v>0.98299999999999998</v>
      </c>
      <c r="L990" s="94">
        <v>3.6996941054808521</v>
      </c>
      <c r="M990" s="94">
        <v>4.4407694102641253</v>
      </c>
      <c r="N990" s="94">
        <v>5.1710571004969195</v>
      </c>
      <c r="O990" s="94">
        <v>5.9119275061119607</v>
      </c>
      <c r="P990" s="94">
        <v>6.6422192232282322</v>
      </c>
      <c r="Q990" s="94">
        <v>7.3829848290983122</v>
      </c>
      <c r="R990" s="94">
        <v>8.1132880528728304</v>
      </c>
      <c r="S990" s="94">
        <v>8.8539908931603648</v>
      </c>
      <c r="U990" s="28">
        <v>0.98299999999999998</v>
      </c>
      <c r="V990" s="94">
        <v>0.28648691216242284</v>
      </c>
      <c r="W990" s="94">
        <v>0.34352642847741571</v>
      </c>
      <c r="X990" s="94">
        <v>0.40007816369907701</v>
      </c>
      <c r="Y990" s="94">
        <v>0.45710045218926315</v>
      </c>
      <c r="Z990" s="94">
        <v>0.51365194742569975</v>
      </c>
      <c r="AA990" s="94">
        <v>0.57066550717260545</v>
      </c>
      <c r="AB990" s="94">
        <v>0.62721764068132602</v>
      </c>
      <c r="AC990" s="94">
        <v>0.68422600825158586</v>
      </c>
      <c r="AE990" s="28">
        <v>0.98299999999999998</v>
      </c>
      <c r="AF990" s="94">
        <f t="shared" si="254"/>
        <v>0.99731304596788128</v>
      </c>
      <c r="AG990" s="94">
        <f t="shared" si="240"/>
        <v>0.99731833429221528</v>
      </c>
      <c r="AH990" s="94">
        <f t="shared" si="241"/>
        <v>0.9973175660107827</v>
      </c>
      <c r="AI990" s="94">
        <f t="shared" si="242"/>
        <v>0.99732098220960808</v>
      </c>
      <c r="AJ990" s="94">
        <f t="shared" si="243"/>
        <v>0.99732009938857669</v>
      </c>
      <c r="AK990" s="94">
        <f t="shared" si="244"/>
        <v>0.9973225841925607</v>
      </c>
      <c r="AL990" s="94">
        <f t="shared" si="245"/>
        <v>0.99732171987969898</v>
      </c>
      <c r="AM990" s="94">
        <f t="shared" si="246"/>
        <v>0.99732365774681553</v>
      </c>
      <c r="AO990" s="28">
        <v>0.98299999999999998</v>
      </c>
      <c r="AP990" s="94">
        <f t="shared" si="255"/>
        <v>0.26146770163905464</v>
      </c>
      <c r="AQ990" s="94">
        <f t="shared" si="247"/>
        <v>0.31253877443629369</v>
      </c>
      <c r="AR990" s="94">
        <f t="shared" si="248"/>
        <v>0.36415744595356558</v>
      </c>
      <c r="AS990" s="94">
        <f t="shared" si="249"/>
        <v>0.4152022811142595</v>
      </c>
      <c r="AT990" s="94">
        <f t="shared" si="250"/>
        <v>0.46682026627212936</v>
      </c>
      <c r="AU990" s="94">
        <f t="shared" si="251"/>
        <v>0.51785187951854039</v>
      </c>
      <c r="AV990" s="94">
        <f t="shared" si="252"/>
        <v>0.56947064759923971</v>
      </c>
      <c r="AW990" s="94">
        <f t="shared" si="253"/>
        <v>0.62049442592876147</v>
      </c>
      <c r="AY990" s="28">
        <v>0.98299999999999998</v>
      </c>
      <c r="AZ990" s="34">
        <f>(((L990-VLOOKUP(AZ$6,Data!$N$4:$Y$11,Data!$W$1,FALSE)/1000)*VLOOKUP(AZ$6,Data!$N$4:$Y$11,Data!$P$1,FALSE)^1.5+VLOOKUP(AZ$6,Data!$N$4:$Y$11,Data!$W$1,FALSE)/1000*(Mannings_n_bot)^1.5)/L990)^0.67</f>
        <v>4.4349930878321515E-2</v>
      </c>
      <c r="BA990" s="34">
        <f>(((M990-VLOOKUP(BA$6,Data!$N$4:$Y$11,Data!$W$1,FALSE)/1000)*VLOOKUP(BA$6,Data!$N$4:$Y$11,Data!$P$1,FALSE)^1.5+VLOOKUP(BA$6,Data!$N$4:$Y$11,Data!$W$1,FALSE)/1000*(Mannings_n_bot)^1.5)/M990)^0.67</f>
        <v>4.4140057885959934E-2</v>
      </c>
      <c r="BB990" s="34">
        <f>(((N990-VLOOKUP(BB$6,Data!$N$4:$Y$11,Data!$W$1,FALSE)/1000)*VLOOKUP(BB$6,Data!$N$4:$Y$11,Data!$P$1,FALSE)^1.5+VLOOKUP(BB$6,Data!$N$4:$Y$11,Data!$W$1,FALSE)/1000*(Mannings_n_bot)^1.5)/N990)^0.67</f>
        <v>4.3892466795008314E-2</v>
      </c>
      <c r="BC990" s="34">
        <f>(((O990-VLOOKUP(BC$6,Data!$N$4:$Y$11,Data!$W$1,FALSE)/1000)*VLOOKUP(BC$6,Data!$N$4:$Y$11,Data!$P$1,FALSE)^1.5+VLOOKUP(BC$6,Data!$N$4:$Y$11,Data!$W$1,FALSE)/1000*(Mannings_n_bot)^1.5)/O990)^0.67</f>
        <v>4.3591097443464719E-2</v>
      </c>
      <c r="BD990" s="34">
        <f>(((P990-VLOOKUP(BD$6,Data!$N$4:$Y$11,Data!$W$1,FALSE)/1000)*VLOOKUP(BD$6,Data!$N$4:$Y$11,Data!$P$1,FALSE)^1.5+VLOOKUP(BD$6,Data!$N$4:$Y$11,Data!$W$1,FALSE)/1000*(Mannings_n_bot)^1.5)/P990)^0.67</f>
        <v>4.3269757463454454E-2</v>
      </c>
      <c r="BE990" s="34">
        <f>(((Q990-VLOOKUP(BE$6,Data!$N$4:$Y$11,Data!$W$1,FALSE)/1000)*VLOOKUP(BE$6,Data!$N$4:$Y$11,Data!$P$1,FALSE)^1.5+VLOOKUP(BE$6,Data!$N$4:$Y$11,Data!$W$1,FALSE)/1000*(Mannings_n_bot)^1.5)/Q990)^0.67</f>
        <v>4.2967038508167049E-2</v>
      </c>
      <c r="BF990" s="34">
        <f>(((R990-VLOOKUP(BF$6,Data!$N$4:$Y$11,Data!$W$1,FALSE)/1000)*VLOOKUP(BF$6,Data!$N$4:$Y$11,Data!$P$1,FALSE)^1.5+VLOOKUP(BF$6,Data!$N$4:$Y$11,Data!$W$1,FALSE)/1000*(Mannings_n_bot)^1.5)/R990)^0.67</f>
        <v>4.2775134418120968E-2</v>
      </c>
      <c r="BG990" s="34">
        <f>(((S990-VLOOKUP(BG$6,Data!$N$4:$Y$11,Data!$W$1,FALSE)/1000)*VLOOKUP(BG$6,Data!$N$4:$Y$11,Data!$P$1,FALSE)^1.5+VLOOKUP(BG$6,Data!$N$4:$Y$11,Data!$W$1,FALSE)/1000*(Mannings_n_bot)^1.5)/S990)^0.67</f>
        <v>4.2600876204368615E-2</v>
      </c>
    </row>
    <row r="991" spans="1:59" x14ac:dyDescent="0.25">
      <c r="A991" s="28">
        <v>0.98399999999999999</v>
      </c>
      <c r="B991" s="94">
        <v>0.96757668171308875</v>
      </c>
      <c r="C991" s="94">
        <v>1.3882364879714149</v>
      </c>
      <c r="D991" s="94">
        <v>1.8835184742026592</v>
      </c>
      <c r="E991" s="94">
        <v>2.4552179962279355</v>
      </c>
      <c r="F991" s="94">
        <v>3.1014456024162254</v>
      </c>
      <c r="G991" s="94">
        <v>3.8241832988382849</v>
      </c>
      <c r="H991" s="94">
        <v>4.6213561536454284</v>
      </c>
      <c r="I991" s="94">
        <v>5.4951314113484235</v>
      </c>
      <c r="K991" s="28">
        <v>0.98399999999999999</v>
      </c>
      <c r="L991" s="94">
        <v>3.7083240814757428</v>
      </c>
      <c r="M991" s="94">
        <v>4.4511168662162612</v>
      </c>
      <c r="N991" s="94">
        <v>5.1831080939523462</v>
      </c>
      <c r="O991" s="94">
        <v>5.9256954566587723</v>
      </c>
      <c r="P991" s="94">
        <v>6.6576907030167893</v>
      </c>
      <c r="Q991" s="94">
        <v>7.4001730012068219</v>
      </c>
      <c r="R991" s="94">
        <v>8.1321797730365351</v>
      </c>
      <c r="S991" s="94">
        <v>8.874599148211507</v>
      </c>
      <c r="U991" s="28">
        <v>0.98399999999999999</v>
      </c>
      <c r="V991" s="94">
        <v>0.27800703610147087</v>
      </c>
      <c r="W991" s="94">
        <v>0.33335748492289441</v>
      </c>
      <c r="X991" s="94">
        <v>0.38823531939666206</v>
      </c>
      <c r="Y991" s="94">
        <v>0.44356904654160678</v>
      </c>
      <c r="Z991" s="94">
        <v>0.49844664713221809</v>
      </c>
      <c r="AA991" s="94">
        <v>0.55377190212394278</v>
      </c>
      <c r="AB991" s="94">
        <v>0.60865012169317567</v>
      </c>
      <c r="AC991" s="94">
        <v>0.66397033719880505</v>
      </c>
      <c r="AE991" s="28">
        <v>0.98399999999999999</v>
      </c>
      <c r="AF991" s="94">
        <f t="shared" si="254"/>
        <v>0.99754621841285729</v>
      </c>
      <c r="AG991" s="94">
        <f t="shared" si="240"/>
        <v>0.99755105099579544</v>
      </c>
      <c r="AH991" s="94">
        <f t="shared" si="241"/>
        <v>0.99755034892339201</v>
      </c>
      <c r="AI991" s="94">
        <f t="shared" si="242"/>
        <v>0.99755347072211398</v>
      </c>
      <c r="AJ991" s="94">
        <f t="shared" si="243"/>
        <v>0.9975526639802087</v>
      </c>
      <c r="AK991" s="94">
        <f t="shared" si="244"/>
        <v>0.99755493465113021</v>
      </c>
      <c r="AL991" s="94">
        <f t="shared" si="245"/>
        <v>0.99755414482197924</v>
      </c>
      <c r="AM991" s="94">
        <f t="shared" si="246"/>
        <v>0.99755591569024482</v>
      </c>
      <c r="AO991" s="28">
        <v>0.98399999999999999</v>
      </c>
      <c r="AP991" s="94">
        <f t="shared" si="255"/>
        <v>0.26092020558463103</v>
      </c>
      <c r="AQ991" s="94">
        <f t="shared" si="247"/>
        <v>0.31188497846642838</v>
      </c>
      <c r="AR991" s="94">
        <f t="shared" si="248"/>
        <v>0.3633955611306563</v>
      </c>
      <c r="AS991" s="94">
        <f t="shared" si="249"/>
        <v>0.41433415101833804</v>
      </c>
      <c r="AT991" s="94">
        <f t="shared" si="250"/>
        <v>0.46584405025166942</v>
      </c>
      <c r="AU991" s="94">
        <f t="shared" si="251"/>
        <v>0.51676944555412907</v>
      </c>
      <c r="AV991" s="94">
        <f t="shared" si="252"/>
        <v>0.56828012693081742</v>
      </c>
      <c r="AW991" s="94">
        <f t="shared" si="253"/>
        <v>0.61919770342031211</v>
      </c>
      <c r="AY991" s="28">
        <v>0.98399999999999999</v>
      </c>
      <c r="AZ991" s="34">
        <f>(((L991-VLOOKUP(AZ$6,Data!$N$4:$Y$11,Data!$W$1,FALSE)/1000)*VLOOKUP(AZ$6,Data!$N$4:$Y$11,Data!$P$1,FALSE)^1.5+VLOOKUP(AZ$6,Data!$N$4:$Y$11,Data!$W$1,FALSE)/1000*(Mannings_n_bot)^1.5)/L991)^0.67</f>
        <v>4.4324076806877763E-2</v>
      </c>
      <c r="BA991" s="34">
        <f>(((M991-VLOOKUP(BA$6,Data!$N$4:$Y$11,Data!$W$1,FALSE)/1000)*VLOOKUP(BA$6,Data!$N$4:$Y$11,Data!$P$1,FALSE)^1.5+VLOOKUP(BA$6,Data!$N$4:$Y$11,Data!$W$1,FALSE)/1000*(Mannings_n_bot)^1.5)/M991)^0.67</f>
        <v>4.4113676938188982E-2</v>
      </c>
      <c r="BB991" s="34">
        <f>(((N991-VLOOKUP(BB$6,Data!$N$4:$Y$11,Data!$W$1,FALSE)/1000)*VLOOKUP(BB$6,Data!$N$4:$Y$11,Data!$P$1,FALSE)^1.5+VLOOKUP(BB$6,Data!$N$4:$Y$11,Data!$W$1,FALSE)/1000*(Mannings_n_bot)^1.5)/N991)^0.67</f>
        <v>4.3865627891225174E-2</v>
      </c>
      <c r="BC991" s="34">
        <f>(((O991-VLOOKUP(BC$6,Data!$N$4:$Y$11,Data!$W$1,FALSE)/1000)*VLOOKUP(BC$6,Data!$N$4:$Y$11,Data!$P$1,FALSE)^1.5+VLOOKUP(BC$6,Data!$N$4:$Y$11,Data!$W$1,FALSE)/1000*(Mannings_n_bot)^1.5)/O991)^0.67</f>
        <v>4.3563591548541468E-2</v>
      </c>
      <c r="BD991" s="34">
        <f>(((P991-VLOOKUP(BD$6,Data!$N$4:$Y$11,Data!$W$1,FALSE)/1000)*VLOOKUP(BD$6,Data!$N$4:$Y$11,Data!$P$1,FALSE)^1.5+VLOOKUP(BD$6,Data!$N$4:$Y$11,Data!$W$1,FALSE)/1000*(Mannings_n_bot)^1.5)/P991)^0.67</f>
        <v>4.3241648481523731E-2</v>
      </c>
      <c r="BE991" s="34">
        <f>(((Q991-VLOOKUP(BE$6,Data!$N$4:$Y$11,Data!$W$1,FALSE)/1000)*VLOOKUP(BE$6,Data!$N$4:$Y$11,Data!$P$1,FALSE)^1.5+VLOOKUP(BE$6,Data!$N$4:$Y$11,Data!$W$1,FALSE)/1000*(Mannings_n_bot)^1.5)/Q991)^0.67</f>
        <v>4.2938273392999243E-2</v>
      </c>
      <c r="BF991" s="34">
        <f>(((R991-VLOOKUP(BF$6,Data!$N$4:$Y$11,Data!$W$1,FALSE)/1000)*VLOOKUP(BF$6,Data!$N$4:$Y$11,Data!$P$1,FALSE)^1.5+VLOOKUP(BF$6,Data!$N$4:$Y$11,Data!$W$1,FALSE)/1000*(Mannings_n_bot)^1.5)/R991)^0.67</f>
        <v>4.2746014726652785E-2</v>
      </c>
      <c r="BG991" s="34">
        <f>(((S991-VLOOKUP(BG$6,Data!$N$4:$Y$11,Data!$W$1,FALSE)/1000)*VLOOKUP(BG$6,Data!$N$4:$Y$11,Data!$P$1,FALSE)^1.5+VLOOKUP(BG$6,Data!$N$4:$Y$11,Data!$W$1,FALSE)/1000*(Mannings_n_bot)^1.5)/S991)^0.67</f>
        <v>4.2571361572743667E-2</v>
      </c>
    </row>
    <row r="992" spans="1:59" x14ac:dyDescent="0.25">
      <c r="A992" s="28">
        <v>0.98499999999999999</v>
      </c>
      <c r="B992" s="94">
        <v>0.96779594538231772</v>
      </c>
      <c r="C992" s="94">
        <v>1.3885504607679249</v>
      </c>
      <c r="D992" s="94">
        <v>1.8839445848977872</v>
      </c>
      <c r="E992" s="94">
        <v>2.4557727382161927</v>
      </c>
      <c r="F992" s="94">
        <v>3.1021465858469099</v>
      </c>
      <c r="G992" s="94">
        <v>3.8250468355194571</v>
      </c>
      <c r="H992" s="94">
        <v>4.6224000352067236</v>
      </c>
      <c r="I992" s="94">
        <v>5.4963717680403903</v>
      </c>
      <c r="K992" s="28">
        <v>0.98499999999999999</v>
      </c>
      <c r="L992" s="94">
        <v>3.7172258622958845</v>
      </c>
      <c r="M992" s="94">
        <v>4.4617902429716247</v>
      </c>
      <c r="N992" s="94">
        <v>5.1955386617442239</v>
      </c>
      <c r="O992" s="94">
        <v>5.9398970811715328</v>
      </c>
      <c r="P992" s="94">
        <v>6.6736495100766788</v>
      </c>
      <c r="Q992" s="94">
        <v>7.4179025919329566</v>
      </c>
      <c r="R992" s="94">
        <v>8.1516665657288705</v>
      </c>
      <c r="S992" s="94">
        <v>8.8958565622104615</v>
      </c>
      <c r="U992" s="28">
        <v>0.98499999999999999</v>
      </c>
      <c r="V992" s="94">
        <v>0.26925069624476194</v>
      </c>
      <c r="W992" s="94">
        <v>0.32285708007257086</v>
      </c>
      <c r="X992" s="94">
        <v>0.37600644036483788</v>
      </c>
      <c r="Y992" s="94">
        <v>0.42959662553026862</v>
      </c>
      <c r="Z992" s="94">
        <v>0.48274575833743172</v>
      </c>
      <c r="AA992" s="94">
        <v>0.53632773647588572</v>
      </c>
      <c r="AB992" s="94">
        <v>0.58947746837798953</v>
      </c>
      <c r="AC992" s="94">
        <v>0.64305456479456735</v>
      </c>
      <c r="AE992" s="28">
        <v>0.98499999999999999</v>
      </c>
      <c r="AF992" s="94">
        <f t="shared" si="254"/>
        <v>0.99777227351340747</v>
      </c>
      <c r="AG992" s="94">
        <f t="shared" si="240"/>
        <v>0.997776663775647</v>
      </c>
      <c r="AH992" s="94">
        <f t="shared" si="241"/>
        <v>0.99777602596262827</v>
      </c>
      <c r="AI992" s="94">
        <f t="shared" si="242"/>
        <v>0.99777886203017363</v>
      </c>
      <c r="AJ992" s="94">
        <f t="shared" si="243"/>
        <v>0.99777812912721653</v>
      </c>
      <c r="AK992" s="94">
        <f t="shared" si="244"/>
        <v>0.99778019197020729</v>
      </c>
      <c r="AL992" s="94">
        <f t="shared" si="245"/>
        <v>0.99777947443163328</v>
      </c>
      <c r="AM992" s="94">
        <f t="shared" si="246"/>
        <v>0.99778108321819181</v>
      </c>
      <c r="AO992" s="28">
        <v>0.98499999999999999</v>
      </c>
      <c r="AP992" s="94">
        <f t="shared" si="255"/>
        <v>0.26035435597248702</v>
      </c>
      <c r="AQ992" s="94">
        <f t="shared" si="247"/>
        <v>0.31120926470158933</v>
      </c>
      <c r="AR992" s="94">
        <f t="shared" si="248"/>
        <v>0.36260813508513423</v>
      </c>
      <c r="AS992" s="94">
        <f t="shared" si="249"/>
        <v>0.41343691728272131</v>
      </c>
      <c r="AT992" s="94">
        <f t="shared" si="250"/>
        <v>0.46483510726221328</v>
      </c>
      <c r="AU992" s="94">
        <f t="shared" si="251"/>
        <v>0.51565072311400173</v>
      </c>
      <c r="AV992" s="94">
        <f t="shared" si="252"/>
        <v>0.56704969443183029</v>
      </c>
      <c r="AW992" s="94">
        <f t="shared" si="253"/>
        <v>0.61785750811101658</v>
      </c>
      <c r="AY992" s="28">
        <v>0.98499999999999999</v>
      </c>
      <c r="AZ992" s="34">
        <f>(((L992-VLOOKUP(AZ$6,Data!$N$4:$Y$11,Data!$W$1,FALSE)/1000)*VLOOKUP(AZ$6,Data!$N$4:$Y$11,Data!$P$1,FALSE)^1.5+VLOOKUP(AZ$6,Data!$N$4:$Y$11,Data!$W$1,FALSE)/1000*(Mannings_n_bot)^1.5)/L992)^0.67</f>
        <v>4.4297526498319743E-2</v>
      </c>
      <c r="BA992" s="34">
        <f>(((M992-VLOOKUP(BA$6,Data!$N$4:$Y$11,Data!$W$1,FALSE)/1000)*VLOOKUP(BA$6,Data!$N$4:$Y$11,Data!$P$1,FALSE)^1.5+VLOOKUP(BA$6,Data!$N$4:$Y$11,Data!$W$1,FALSE)/1000*(Mannings_n_bot)^1.5)/M992)^0.67</f>
        <v>4.4086585169096811E-2</v>
      </c>
      <c r="BB992" s="34">
        <f>(((N992-VLOOKUP(BB$6,Data!$N$4:$Y$11,Data!$W$1,FALSE)/1000)*VLOOKUP(BB$6,Data!$N$4:$Y$11,Data!$P$1,FALSE)^1.5+VLOOKUP(BB$6,Data!$N$4:$Y$11,Data!$W$1,FALSE)/1000*(Mannings_n_bot)^1.5)/N992)^0.67</f>
        <v>4.3838065665626952E-2</v>
      </c>
      <c r="BC992" s="34">
        <f>(((O992-VLOOKUP(BC$6,Data!$N$4:$Y$11,Data!$W$1,FALSE)/1000)*VLOOKUP(BC$6,Data!$N$4:$Y$11,Data!$P$1,FALSE)^1.5+VLOOKUP(BC$6,Data!$N$4:$Y$11,Data!$W$1,FALSE)/1000*(Mannings_n_bot)^1.5)/O992)^0.67</f>
        <v>4.3535343947607517E-2</v>
      </c>
      <c r="BD992" s="34">
        <f>(((P992-VLOOKUP(BD$6,Data!$N$4:$Y$11,Data!$W$1,FALSE)/1000)*VLOOKUP(BD$6,Data!$N$4:$Y$11,Data!$P$1,FALSE)^1.5+VLOOKUP(BD$6,Data!$N$4:$Y$11,Data!$W$1,FALSE)/1000*(Mannings_n_bot)^1.5)/P992)^0.67</f>
        <v>4.321278129745125E-2</v>
      </c>
      <c r="BE992" s="34">
        <f>(((Q992-VLOOKUP(BE$6,Data!$N$4:$Y$11,Data!$W$1,FALSE)/1000)*VLOOKUP(BE$6,Data!$N$4:$Y$11,Data!$P$1,FALSE)^1.5+VLOOKUP(BE$6,Data!$N$4:$Y$11,Data!$W$1,FALSE)/1000*(Mannings_n_bot)^1.5)/Q992)^0.67</f>
        <v>4.2908731983164076E-2</v>
      </c>
      <c r="BF992" s="34">
        <f>(((R992-VLOOKUP(BF$6,Data!$N$4:$Y$11,Data!$W$1,FALSE)/1000)*VLOOKUP(BF$6,Data!$N$4:$Y$11,Data!$P$1,FALSE)^1.5+VLOOKUP(BF$6,Data!$N$4:$Y$11,Data!$W$1,FALSE)/1000*(Mannings_n_bot)^1.5)/R992)^0.67</f>
        <v>4.2716109038213698E-2</v>
      </c>
      <c r="BG992" s="34">
        <f>(((S992-VLOOKUP(BG$6,Data!$N$4:$Y$11,Data!$W$1,FALSE)/1000)*VLOOKUP(BG$6,Data!$N$4:$Y$11,Data!$P$1,FALSE)^1.5+VLOOKUP(BG$6,Data!$N$4:$Y$11,Data!$W$1,FALSE)/1000*(Mannings_n_bot)^1.5)/S992)^0.67</f>
        <v>4.2541050020278109E-2</v>
      </c>
    </row>
    <row r="993" spans="1:59" x14ac:dyDescent="0.25">
      <c r="A993" s="28">
        <v>0.98599999999999999</v>
      </c>
      <c r="B993" s="94">
        <v>0.96800807313876347</v>
      </c>
      <c r="C993" s="94">
        <v>1.3888542146937382</v>
      </c>
      <c r="D993" s="94">
        <v>1.8843568271011029</v>
      </c>
      <c r="E993" s="94">
        <v>2.456309424434036</v>
      </c>
      <c r="F993" s="94">
        <v>3.1028247538805602</v>
      </c>
      <c r="G993" s="94">
        <v>3.8258822652112365</v>
      </c>
      <c r="H993" s="94">
        <v>4.6234099401499282</v>
      </c>
      <c r="I993" s="94">
        <v>5.4975717522107255</v>
      </c>
      <c r="K993" s="28">
        <v>0.98599999999999999</v>
      </c>
      <c r="L993" s="94">
        <v>3.7264272093632353</v>
      </c>
      <c r="M993" s="94">
        <v>4.4728228283811999</v>
      </c>
      <c r="N993" s="94">
        <v>5.2083875717569121</v>
      </c>
      <c r="O993" s="94">
        <v>5.9545766722897131</v>
      </c>
      <c r="P993" s="94">
        <v>6.6901454170562644</v>
      </c>
      <c r="Q993" s="94">
        <v>7.436228897832283</v>
      </c>
      <c r="R993" s="94">
        <v>8.1718092075756736</v>
      </c>
      <c r="S993" s="94">
        <v>8.9178294351859186</v>
      </c>
      <c r="U993" s="28">
        <v>0.98599999999999999</v>
      </c>
      <c r="V993" s="94">
        <v>0.26018998205053473</v>
      </c>
      <c r="W993" s="94">
        <v>0.31199174870347979</v>
      </c>
      <c r="X993" s="94">
        <v>0.36335255190412646</v>
      </c>
      <c r="Y993" s="94">
        <v>0.41513866146519635</v>
      </c>
      <c r="Z993" s="94">
        <v>0.46649924390133007</v>
      </c>
      <c r="AA993" s="94">
        <v>0.51827742095395568</v>
      </c>
      <c r="AB993" s="94">
        <v>0.5696385819503893</v>
      </c>
      <c r="AC993" s="94">
        <v>0.62141204062811672</v>
      </c>
      <c r="AE993" s="28">
        <v>0.98599999999999999</v>
      </c>
      <c r="AF993" s="94">
        <f t="shared" si="254"/>
        <v>0.9979909716747648</v>
      </c>
      <c r="AG993" s="94">
        <f t="shared" si="240"/>
        <v>0.99799493353772617</v>
      </c>
      <c r="AH993" s="94">
        <f t="shared" si="241"/>
        <v>0.99799435796169855</v>
      </c>
      <c r="AI993" s="94">
        <f t="shared" si="242"/>
        <v>0.99799691729048889</v>
      </c>
      <c r="AJ993" s="94">
        <f t="shared" si="243"/>
        <v>0.99799625590270047</v>
      </c>
      <c r="AK993" s="94">
        <f t="shared" si="244"/>
        <v>0.9979981174582041</v>
      </c>
      <c r="AL993" s="94">
        <f t="shared" si="245"/>
        <v>0.99799746993522054</v>
      </c>
      <c r="AM993" s="94">
        <f t="shared" si="246"/>
        <v>0.99799892174073934</v>
      </c>
      <c r="AO993" s="28">
        <v>0.98599999999999999</v>
      </c>
      <c r="AP993" s="94">
        <f t="shared" si="255"/>
        <v>0.25976841053180666</v>
      </c>
      <c r="AQ993" s="94">
        <f t="shared" si="247"/>
        <v>0.31050955246452072</v>
      </c>
      <c r="AR993" s="94">
        <f t="shared" si="248"/>
        <v>0.36179274317434573</v>
      </c>
      <c r="AS993" s="94">
        <f t="shared" si="249"/>
        <v>0.41250781703168687</v>
      </c>
      <c r="AT993" s="94">
        <f t="shared" si="250"/>
        <v>0.46379033047174578</v>
      </c>
      <c r="AU993" s="94">
        <f t="shared" si="251"/>
        <v>0.51449226721981489</v>
      </c>
      <c r="AV993" s="94">
        <f t="shared" si="252"/>
        <v>0.56577556116505967</v>
      </c>
      <c r="AW993" s="94">
        <f t="shared" si="253"/>
        <v>0.61646971296845754</v>
      </c>
      <c r="AY993" s="28">
        <v>0.98599999999999999</v>
      </c>
      <c r="AZ993" s="34">
        <f>(((L993-VLOOKUP(AZ$6,Data!$N$4:$Y$11,Data!$W$1,FALSE)/1000)*VLOOKUP(AZ$6,Data!$N$4:$Y$11,Data!$P$1,FALSE)^1.5+VLOOKUP(AZ$6,Data!$N$4:$Y$11,Data!$W$1,FALSE)/1000*(Mannings_n_bot)^1.5)/L993)^0.67</f>
        <v>4.4270207851065599E-2</v>
      </c>
      <c r="BA993" s="34">
        <f>(((M993-VLOOKUP(BA$6,Data!$N$4:$Y$11,Data!$W$1,FALSE)/1000)*VLOOKUP(BA$6,Data!$N$4:$Y$11,Data!$P$1,FALSE)^1.5+VLOOKUP(BA$6,Data!$N$4:$Y$11,Data!$W$1,FALSE)/1000*(Mannings_n_bot)^1.5)/M993)^0.67</f>
        <v>4.4058708975178128E-2</v>
      </c>
      <c r="BB993" s="34">
        <f>(((N993-VLOOKUP(BB$6,Data!$N$4:$Y$11,Data!$W$1,FALSE)/1000)*VLOOKUP(BB$6,Data!$N$4:$Y$11,Data!$P$1,FALSE)^1.5+VLOOKUP(BB$6,Data!$N$4:$Y$11,Data!$W$1,FALSE)/1000*(Mannings_n_bot)^1.5)/N993)^0.67</f>
        <v>4.3809705222420246E-2</v>
      </c>
      <c r="BC993" s="34">
        <f>(((O993-VLOOKUP(BC$6,Data!$N$4:$Y$11,Data!$W$1,FALSE)/1000)*VLOOKUP(BC$6,Data!$N$4:$Y$11,Data!$P$1,FALSE)^1.5+VLOOKUP(BC$6,Data!$N$4:$Y$11,Data!$W$1,FALSE)/1000*(Mannings_n_bot)^1.5)/O993)^0.67</f>
        <v>4.3506277849073204E-2</v>
      </c>
      <c r="BD993" s="34">
        <f>(((P993-VLOOKUP(BD$6,Data!$N$4:$Y$11,Data!$W$1,FALSE)/1000)*VLOOKUP(BD$6,Data!$N$4:$Y$11,Data!$P$1,FALSE)^1.5+VLOOKUP(BD$6,Data!$N$4:$Y$11,Data!$W$1,FALSE)/1000*(Mannings_n_bot)^1.5)/P993)^0.67</f>
        <v>4.3183077414830191E-2</v>
      </c>
      <c r="BE993" s="34">
        <f>(((Q993-VLOOKUP(BE$6,Data!$N$4:$Y$11,Data!$W$1,FALSE)/1000)*VLOOKUP(BE$6,Data!$N$4:$Y$11,Data!$P$1,FALSE)^1.5+VLOOKUP(BE$6,Data!$N$4:$Y$11,Data!$W$1,FALSE)/1000*(Mannings_n_bot)^1.5)/Q993)^0.67</f>
        <v>4.2878333916263014E-2</v>
      </c>
      <c r="BF993" s="34">
        <f>(((R993-VLOOKUP(BF$6,Data!$N$4:$Y$11,Data!$W$1,FALSE)/1000)*VLOOKUP(BF$6,Data!$N$4:$Y$11,Data!$P$1,FALSE)^1.5+VLOOKUP(BF$6,Data!$N$4:$Y$11,Data!$W$1,FALSE)/1000*(Mannings_n_bot)^1.5)/R993)^0.67</f>
        <v>4.26853359875633E-2</v>
      </c>
      <c r="BG993" s="34">
        <f>(((S993-VLOOKUP(BG$6,Data!$N$4:$Y$11,Data!$W$1,FALSE)/1000)*VLOOKUP(BG$6,Data!$N$4:$Y$11,Data!$P$1,FALSE)^1.5+VLOOKUP(BG$6,Data!$N$4:$Y$11,Data!$W$1,FALSE)/1000*(Mannings_n_bot)^1.5)/S993)^0.67</f>
        <v>4.2509859055805371E-2</v>
      </c>
    </row>
    <row r="994" spans="1:59" x14ac:dyDescent="0.25">
      <c r="A994" s="28">
        <v>0.98699999999999999</v>
      </c>
      <c r="B994" s="94">
        <v>0.96821280826810041</v>
      </c>
      <c r="C994" s="94">
        <v>1.3891473821955556</v>
      </c>
      <c r="D994" s="94">
        <v>1.8847547019754785</v>
      </c>
      <c r="E994" s="94">
        <v>2.4568274055123887</v>
      </c>
      <c r="F994" s="94">
        <v>3.1034792859435094</v>
      </c>
      <c r="G994" s="94">
        <v>3.8266885771152648</v>
      </c>
      <c r="H994" s="94">
        <v>4.6243846465514595</v>
      </c>
      <c r="I994" s="94">
        <v>5.4987299120184998</v>
      </c>
      <c r="K994" s="28">
        <v>0.98699999999999999</v>
      </c>
      <c r="L994" s="94">
        <v>3.7359609452005889</v>
      </c>
      <c r="M994" s="94">
        <v>4.4842539788772866</v>
      </c>
      <c r="N994" s="94">
        <v>5.2217006595045037</v>
      </c>
      <c r="O994" s="94">
        <v>5.9697865974577073</v>
      </c>
      <c r="P994" s="94">
        <v>6.7072372704527918</v>
      </c>
      <c r="Q994" s="94">
        <v>7.4552172963297485</v>
      </c>
      <c r="R994" s="94">
        <v>8.1926795551272615</v>
      </c>
      <c r="S994" s="94">
        <v>8.9405961540196444</v>
      </c>
      <c r="U994" s="28">
        <v>0.98699999999999999</v>
      </c>
      <c r="V994" s="94">
        <v>0.25079190600062423</v>
      </c>
      <c r="W994" s="94">
        <v>0.30072193812943554</v>
      </c>
      <c r="X994" s="94">
        <v>0.3502275896688416</v>
      </c>
      <c r="Y994" s="94">
        <v>0.4001425268303857</v>
      </c>
      <c r="Z994" s="94">
        <v>0.44964796467963941</v>
      </c>
      <c r="AA994" s="94">
        <v>0.49955525425521763</v>
      </c>
      <c r="AB994" s="94">
        <v>0.54906124940713086</v>
      </c>
      <c r="AC994" s="94">
        <v>0.59896399013906398</v>
      </c>
      <c r="AE994" s="28">
        <v>0.98699999999999999</v>
      </c>
      <c r="AF994" s="94">
        <f t="shared" si="254"/>
        <v>0.99820204823118275</v>
      </c>
      <c r="AG994" s="94">
        <f t="shared" si="240"/>
        <v>0.99820559616768134</v>
      </c>
      <c r="AH994" s="94">
        <f t="shared" si="241"/>
        <v>0.99820508072614034</v>
      </c>
      <c r="AI994" s="94">
        <f t="shared" si="242"/>
        <v>0.99820737266482751</v>
      </c>
      <c r="AJ994" s="94">
        <f t="shared" si="243"/>
        <v>0.99820678037636745</v>
      </c>
      <c r="AK994" s="94">
        <f t="shared" si="244"/>
        <v>0.99820844744394921</v>
      </c>
      <c r="AL994" s="94">
        <f t="shared" si="245"/>
        <v>0.99820786757143498</v>
      </c>
      <c r="AM994" s="94">
        <f t="shared" si="246"/>
        <v>0.99820916769867474</v>
      </c>
      <c r="AO994" s="28">
        <v>0.98699999999999999</v>
      </c>
      <c r="AP994" s="94">
        <f t="shared" si="255"/>
        <v>0.25916031309479221</v>
      </c>
      <c r="AQ994" s="94">
        <f t="shared" si="247"/>
        <v>0.30978338620850226</v>
      </c>
      <c r="AR994" s="94">
        <f t="shared" si="248"/>
        <v>0.36094652391551035</v>
      </c>
      <c r="AS994" s="94">
        <f t="shared" si="249"/>
        <v>0.41154358960815329</v>
      </c>
      <c r="AT994" s="94">
        <f t="shared" si="250"/>
        <v>0.46270605329785802</v>
      </c>
      <c r="AU994" s="94">
        <f t="shared" si="251"/>
        <v>0.51329001221723858</v>
      </c>
      <c r="AV994" s="94">
        <f t="shared" si="252"/>
        <v>0.56445325554779691</v>
      </c>
      <c r="AW994" s="94">
        <f t="shared" si="253"/>
        <v>0.61502944739834831</v>
      </c>
      <c r="AY994" s="28">
        <v>0.98699999999999999</v>
      </c>
      <c r="AZ994" s="34">
        <f>(((L994-VLOOKUP(AZ$6,Data!$N$4:$Y$11,Data!$W$1,FALSE)/1000)*VLOOKUP(AZ$6,Data!$N$4:$Y$11,Data!$P$1,FALSE)^1.5+VLOOKUP(AZ$6,Data!$N$4:$Y$11,Data!$W$1,FALSE)/1000*(Mannings_n_bot)^1.5)/L994)^0.67</f>
        <v>4.4242035598250365E-2</v>
      </c>
      <c r="BA994" s="34">
        <f>(((M994-VLOOKUP(BA$6,Data!$N$4:$Y$11,Data!$W$1,FALSE)/1000)*VLOOKUP(BA$6,Data!$N$4:$Y$11,Data!$P$1,FALSE)^1.5+VLOOKUP(BA$6,Data!$N$4:$Y$11,Data!$W$1,FALSE)/1000*(Mannings_n_bot)^1.5)/M994)^0.67</f>
        <v>4.4029961313544669E-2</v>
      </c>
      <c r="BB994" s="34">
        <f>(((N994-VLOOKUP(BB$6,Data!$N$4:$Y$11,Data!$W$1,FALSE)/1000)*VLOOKUP(BB$6,Data!$N$4:$Y$11,Data!$P$1,FALSE)^1.5+VLOOKUP(BB$6,Data!$N$4:$Y$11,Data!$W$1,FALSE)/1000*(Mannings_n_bot)^1.5)/N994)^0.67</f>
        <v>4.3780457990510759E-2</v>
      </c>
      <c r="BC994" s="34">
        <f>(((O994-VLOOKUP(BC$6,Data!$N$4:$Y$11,Data!$W$1,FALSE)/1000)*VLOOKUP(BC$6,Data!$N$4:$Y$11,Data!$P$1,FALSE)^1.5+VLOOKUP(BC$6,Data!$N$4:$Y$11,Data!$W$1,FALSE)/1000*(Mannings_n_bot)^1.5)/O994)^0.67</f>
        <v>4.3476302440029174E-2</v>
      </c>
      <c r="BD994" s="34">
        <f>(((P994-VLOOKUP(BD$6,Data!$N$4:$Y$11,Data!$W$1,FALSE)/1000)*VLOOKUP(BD$6,Data!$N$4:$Y$11,Data!$P$1,FALSE)^1.5+VLOOKUP(BD$6,Data!$N$4:$Y$11,Data!$W$1,FALSE)/1000*(Mannings_n_bot)^1.5)/P994)^0.67</f>
        <v>4.3152444004715546E-2</v>
      </c>
      <c r="BE994" s="34">
        <f>(((Q994-VLOOKUP(BE$6,Data!$N$4:$Y$11,Data!$W$1,FALSE)/1000)*VLOOKUP(BE$6,Data!$N$4:$Y$11,Data!$P$1,FALSE)^1.5+VLOOKUP(BE$6,Data!$N$4:$Y$11,Data!$W$1,FALSE)/1000*(Mannings_n_bot)^1.5)/Q994)^0.67</f>
        <v>4.2846984156778636E-2</v>
      </c>
      <c r="BF994" s="34">
        <f>(((R994-VLOOKUP(BF$6,Data!$N$4:$Y$11,Data!$W$1,FALSE)/1000)*VLOOKUP(BF$6,Data!$N$4:$Y$11,Data!$P$1,FALSE)^1.5+VLOOKUP(BF$6,Data!$N$4:$Y$11,Data!$W$1,FALSE)/1000*(Mannings_n_bot)^1.5)/R994)^0.67</f>
        <v>4.2653599353270025E-2</v>
      </c>
      <c r="BG994" s="34">
        <f>(((S994-VLOOKUP(BG$6,Data!$N$4:$Y$11,Data!$W$1,FALSE)/1000)*VLOOKUP(BG$6,Data!$N$4:$Y$11,Data!$P$1,FALSE)^1.5+VLOOKUP(BG$6,Data!$N$4:$Y$11,Data!$W$1,FALSE)/1000*(Mannings_n_bot)^1.5)/S994)^0.67</f>
        <v>4.2477691126475821E-2</v>
      </c>
    </row>
    <row r="995" spans="1:59" x14ac:dyDescent="0.25">
      <c r="A995" s="28">
        <v>0.98799999999999999</v>
      </c>
      <c r="B995" s="94">
        <v>0.96840986513984895</v>
      </c>
      <c r="C995" s="94">
        <v>1.3894295543164197</v>
      </c>
      <c r="D995" s="94">
        <v>1.8851376544919674</v>
      </c>
      <c r="E995" s="94">
        <v>2.4573259589305336</v>
      </c>
      <c r="F995" s="94">
        <v>3.104109269025197</v>
      </c>
      <c r="G995" s="94">
        <v>3.82746464656418</v>
      </c>
      <c r="H995" s="94">
        <v>4.6253227948363973</v>
      </c>
      <c r="I995" s="94">
        <v>5.4998446320670551</v>
      </c>
      <c r="K995" s="28">
        <v>0.98799999999999999</v>
      </c>
      <c r="L995" s="94">
        <v>3.7458663473669769</v>
      </c>
      <c r="M995" s="94">
        <v>4.4961307908873582</v>
      </c>
      <c r="N995" s="94">
        <v>5.2355327747040246</v>
      </c>
      <c r="O995" s="94">
        <v>5.9855895228923552</v>
      </c>
      <c r="P995" s="94">
        <v>6.7249954897379585</v>
      </c>
      <c r="Q995" s="94">
        <v>7.4749460221970256</v>
      </c>
      <c r="R995" s="94">
        <v>8.2143635964969555</v>
      </c>
      <c r="S995" s="94">
        <v>8.9642505214113068</v>
      </c>
      <c r="U995" s="28">
        <v>0.98799999999999999</v>
      </c>
      <c r="V995" s="94">
        <v>0.24101700665346493</v>
      </c>
      <c r="W995" s="94">
        <v>0.28900033320532992</v>
      </c>
      <c r="X995" s="94">
        <v>0.33657644891740801</v>
      </c>
      <c r="Y995" s="94">
        <v>0.38454526556994362</v>
      </c>
      <c r="Z995" s="94">
        <v>0.43212117505725972</v>
      </c>
      <c r="AA995" s="94">
        <v>0.4800826406601949</v>
      </c>
      <c r="AB995" s="94">
        <v>0.527659085383269</v>
      </c>
      <c r="AC995" s="94">
        <v>0.57561617857757341</v>
      </c>
      <c r="AE995" s="28">
        <v>0.98799999999999999</v>
      </c>
      <c r="AF995" s="94">
        <f t="shared" si="254"/>
        <v>0.99840520870511751</v>
      </c>
      <c r="AG995" s="94">
        <f t="shared" si="240"/>
        <v>0.9984083577995565</v>
      </c>
      <c r="AH995" s="94">
        <f t="shared" si="241"/>
        <v>0.99840790030114157</v>
      </c>
      <c r="AI995" s="94">
        <f t="shared" si="242"/>
        <v>0.99840993459349336</v>
      </c>
      <c r="AJ995" s="94">
        <f t="shared" si="243"/>
        <v>0.99840940888641139</v>
      </c>
      <c r="AK995" s="94">
        <f t="shared" si="244"/>
        <v>0.99841088855304372</v>
      </c>
      <c r="AL995" s="94">
        <f t="shared" si="245"/>
        <v>0.99841037386590414</v>
      </c>
      <c r="AM995" s="94">
        <f t="shared" si="246"/>
        <v>0.99841152784177856</v>
      </c>
      <c r="AO995" s="28">
        <v>0.98799999999999999</v>
      </c>
      <c r="AP995" s="94">
        <f t="shared" si="255"/>
        <v>0.25852760759084692</v>
      </c>
      <c r="AQ995" s="94">
        <f t="shared" si="247"/>
        <v>0.30902783280514873</v>
      </c>
      <c r="AR995" s="94">
        <f t="shared" si="248"/>
        <v>0.3600660592939442</v>
      </c>
      <c r="AS995" s="94">
        <f t="shared" si="249"/>
        <v>0.41054034018408686</v>
      </c>
      <c r="AT995" s="94">
        <f t="shared" si="250"/>
        <v>0.4615778960390276</v>
      </c>
      <c r="AU995" s="94">
        <f t="shared" si="251"/>
        <v>0.5120391017137027</v>
      </c>
      <c r="AV995" s="94">
        <f t="shared" si="252"/>
        <v>0.56307743631032869</v>
      </c>
      <c r="AW995" s="94">
        <f t="shared" si="253"/>
        <v>0.61353089351201828</v>
      </c>
      <c r="AY995" s="28">
        <v>0.98799999999999999</v>
      </c>
      <c r="AZ995" s="34">
        <f>(((L995-VLOOKUP(AZ$6,Data!$N$4:$Y$11,Data!$W$1,FALSE)/1000)*VLOOKUP(AZ$6,Data!$N$4:$Y$11,Data!$P$1,FALSE)^1.5+VLOOKUP(AZ$6,Data!$N$4:$Y$11,Data!$W$1,FALSE)/1000*(Mannings_n_bot)^1.5)/L995)^0.67</f>
        <v>4.4212907679010753E-2</v>
      </c>
      <c r="BA995" s="34">
        <f>(((M995-VLOOKUP(BA$6,Data!$N$4:$Y$11,Data!$W$1,FALSE)/1000)*VLOOKUP(BA$6,Data!$N$4:$Y$11,Data!$P$1,FALSE)^1.5+VLOOKUP(BA$6,Data!$N$4:$Y$11,Data!$W$1,FALSE)/1000*(Mannings_n_bot)^1.5)/M995)^0.67</f>
        <v>4.400023799768122E-2</v>
      </c>
      <c r="BB995" s="34">
        <f>(((N995-VLOOKUP(BB$6,Data!$N$4:$Y$11,Data!$W$1,FALSE)/1000)*VLOOKUP(BB$6,Data!$N$4:$Y$11,Data!$P$1,FALSE)^1.5+VLOOKUP(BB$6,Data!$N$4:$Y$11,Data!$W$1,FALSE)/1000*(Mannings_n_bot)^1.5)/N995)^0.67</f>
        <v>4.3750217954239688E-2</v>
      </c>
      <c r="BC995" s="34">
        <f>(((O995-VLOOKUP(BC$6,Data!$N$4:$Y$11,Data!$W$1,FALSE)/1000)*VLOOKUP(BC$6,Data!$N$4:$Y$11,Data!$P$1,FALSE)^1.5+VLOOKUP(BC$6,Data!$N$4:$Y$11,Data!$W$1,FALSE)/1000*(Mannings_n_bot)^1.5)/O995)^0.67</f>
        <v>4.3445309021630608E-2</v>
      </c>
      <c r="BD995" s="34">
        <f>(((P995-VLOOKUP(BD$6,Data!$N$4:$Y$11,Data!$W$1,FALSE)/1000)*VLOOKUP(BD$6,Data!$N$4:$Y$11,Data!$P$1,FALSE)^1.5+VLOOKUP(BD$6,Data!$N$4:$Y$11,Data!$W$1,FALSE)/1000*(Mannings_n_bot)^1.5)/P995)^0.67</f>
        <v>4.3120769955237358E-2</v>
      </c>
      <c r="BE995" s="34">
        <f>(((Q995-VLOOKUP(BE$6,Data!$N$4:$Y$11,Data!$W$1,FALSE)/1000)*VLOOKUP(BE$6,Data!$N$4:$Y$11,Data!$P$1,FALSE)^1.5+VLOOKUP(BE$6,Data!$N$4:$Y$11,Data!$W$1,FALSE)/1000*(Mannings_n_bot)^1.5)/Q995)^0.67</f>
        <v>4.2814568951833686E-2</v>
      </c>
      <c r="BF995" s="34">
        <f>(((R995-VLOOKUP(BF$6,Data!$N$4:$Y$11,Data!$W$1,FALSE)/1000)*VLOOKUP(BF$6,Data!$N$4:$Y$11,Data!$P$1,FALSE)^1.5+VLOOKUP(BF$6,Data!$N$4:$Y$11,Data!$W$1,FALSE)/1000*(Mannings_n_bot)^1.5)/R995)^0.67</f>
        <v>4.2620783963015413E-2</v>
      </c>
      <c r="BG995" s="34">
        <f>(((S995-VLOOKUP(BG$6,Data!$N$4:$Y$11,Data!$W$1,FALSE)/1000)*VLOOKUP(BG$6,Data!$N$4:$Y$11,Data!$P$1,FALSE)^1.5+VLOOKUP(BG$6,Data!$N$4:$Y$11,Data!$W$1,FALSE)/1000*(Mannings_n_bot)^1.5)/S995)^0.67</f>
        <v>4.2444429466435514E-2</v>
      </c>
    </row>
    <row r="996" spans="1:59" x14ac:dyDescent="0.25">
      <c r="A996" s="28">
        <v>0.98899999999999999</v>
      </c>
      <c r="B996" s="94">
        <v>0.96859892328879471</v>
      </c>
      <c r="C996" s="94">
        <v>1.3897002722210792</v>
      </c>
      <c r="D996" s="94">
        <v>1.8855050619283009</v>
      </c>
      <c r="E996" s="94">
        <v>2.4578042740431085</v>
      </c>
      <c r="F996" s="94">
        <v>3.104713678757808</v>
      </c>
      <c r="G996" s="94">
        <v>3.8282092117143076</v>
      </c>
      <c r="H996" s="94">
        <v>4.6262228596033363</v>
      </c>
      <c r="I996" s="94">
        <v>5.5009140999264714</v>
      </c>
      <c r="K996" s="28">
        <v>0.98899999999999999</v>
      </c>
      <c r="L996" s="94">
        <v>3.7561910785828521</v>
      </c>
      <c r="M996" s="94">
        <v>4.5085104151715019</v>
      </c>
      <c r="N996" s="94">
        <v>5.2499504766146909</v>
      </c>
      <c r="O996" s="94">
        <v>6.0020614930180072</v>
      </c>
      <c r="P996" s="94">
        <v>6.7435055277930882</v>
      </c>
      <c r="Q996" s="94">
        <v>7.4955100120244484</v>
      </c>
      <c r="R996" s="94">
        <v>8.2369656768373751</v>
      </c>
      <c r="S996" s="94">
        <v>8.9889063653565522</v>
      </c>
      <c r="U996" s="28">
        <v>0.98899999999999999</v>
      </c>
      <c r="V996" s="94">
        <v>0.23081741464146691</v>
      </c>
      <c r="W996" s="94">
        <v>0.2767695373780481</v>
      </c>
      <c r="X996" s="94">
        <v>0.32233228379587303</v>
      </c>
      <c r="Y996" s="94">
        <v>0.36827050754203816</v>
      </c>
      <c r="Z996" s="94">
        <v>0.41383305563655914</v>
      </c>
      <c r="AA996" s="94">
        <v>0.45976423795083549</v>
      </c>
      <c r="AB996" s="94">
        <v>0.50532729830025558</v>
      </c>
      <c r="AC996" s="94">
        <v>0.55125429241723567</v>
      </c>
      <c r="AE996" s="28">
        <v>0.98899999999999999</v>
      </c>
      <c r="AF996" s="94">
        <f t="shared" si="254"/>
        <v>0.99860012270532583</v>
      </c>
      <c r="AG996" s="94">
        <f t="shared" si="240"/>
        <v>0.9986028887261359</v>
      </c>
      <c r="AH996" s="94">
        <f t="shared" si="241"/>
        <v>0.99860248688010611</v>
      </c>
      <c r="AI996" s="94">
        <f t="shared" si="242"/>
        <v>0.99860427371180416</v>
      </c>
      <c r="AJ996" s="94">
        <f t="shared" si="243"/>
        <v>0.9986038119539461</v>
      </c>
      <c r="AK996" s="94">
        <f t="shared" si="244"/>
        <v>0.99860511162804766</v>
      </c>
      <c r="AL996" s="94">
        <f t="shared" si="245"/>
        <v>0.99860465954937394</v>
      </c>
      <c r="AM996" s="94">
        <f t="shared" si="246"/>
        <v>0.99860567315149729</v>
      </c>
      <c r="AO996" s="28">
        <v>0.98899999999999999</v>
      </c>
      <c r="AP996" s="94">
        <f t="shared" si="255"/>
        <v>0.25786731905402183</v>
      </c>
      <c r="AQ996" s="94">
        <f t="shared" si="247"/>
        <v>0.3082393394378386</v>
      </c>
      <c r="AR996" s="94">
        <f t="shared" si="248"/>
        <v>0.35914720916455678</v>
      </c>
      <c r="AS996" s="94">
        <f t="shared" si="249"/>
        <v>0.4094933510598297</v>
      </c>
      <c r="AT996" s="94">
        <f t="shared" si="250"/>
        <v>0.46040055368262911</v>
      </c>
      <c r="AU996" s="94">
        <f t="shared" si="251"/>
        <v>0.51073365329017195</v>
      </c>
      <c r="AV996" s="94">
        <f t="shared" si="252"/>
        <v>0.56164163371621556</v>
      </c>
      <c r="AW996" s="94">
        <f t="shared" si="253"/>
        <v>0.61196700425394557</v>
      </c>
      <c r="AY996" s="28">
        <v>0.98899999999999999</v>
      </c>
      <c r="AZ996" s="34">
        <f>(((L996-VLOOKUP(AZ$6,Data!$N$4:$Y$11,Data!$W$1,FALSE)/1000)*VLOOKUP(AZ$6,Data!$N$4:$Y$11,Data!$P$1,FALSE)^1.5+VLOOKUP(AZ$6,Data!$N$4:$Y$11,Data!$W$1,FALSE)/1000*(Mannings_n_bot)^1.5)/L996)^0.67</f>
        <v>4.4182700213365414E-2</v>
      </c>
      <c r="BA996" s="34">
        <f>(((M996-VLOOKUP(BA$6,Data!$N$4:$Y$11,Data!$W$1,FALSE)/1000)*VLOOKUP(BA$6,Data!$N$4:$Y$11,Data!$P$1,FALSE)^1.5+VLOOKUP(BA$6,Data!$N$4:$Y$11,Data!$W$1,FALSE)/1000*(Mannings_n_bot)^1.5)/M996)^0.67</f>
        <v>4.3969412567736274E-2</v>
      </c>
      <c r="BB996" s="34">
        <f>(((N996-VLOOKUP(BB$6,Data!$N$4:$Y$11,Data!$W$1,FALSE)/1000)*VLOOKUP(BB$6,Data!$N$4:$Y$11,Data!$P$1,FALSE)^1.5+VLOOKUP(BB$6,Data!$N$4:$Y$11,Data!$W$1,FALSE)/1000*(Mannings_n_bot)^1.5)/N996)^0.67</f>
        <v>4.3718856433635725E-2</v>
      </c>
      <c r="BC996" s="34">
        <f>(((O996-VLOOKUP(BC$6,Data!$N$4:$Y$11,Data!$W$1,FALSE)/1000)*VLOOKUP(BC$6,Data!$N$4:$Y$11,Data!$P$1,FALSE)^1.5+VLOOKUP(BC$6,Data!$N$4:$Y$11,Data!$W$1,FALSE)/1000*(Mannings_n_bot)^1.5)/O996)^0.67</f>
        <v>4.3413165657307927E-2</v>
      </c>
      <c r="BD996" s="34">
        <f>(((P996-VLOOKUP(BD$6,Data!$N$4:$Y$11,Data!$W$1,FALSE)/1000)*VLOOKUP(BD$6,Data!$N$4:$Y$11,Data!$P$1,FALSE)^1.5+VLOOKUP(BD$6,Data!$N$4:$Y$11,Data!$W$1,FALSE)/1000*(Mannings_n_bot)^1.5)/P996)^0.67</f>
        <v>4.3087920401035949E-2</v>
      </c>
      <c r="BE996" s="34">
        <f>(((Q996-VLOOKUP(BE$6,Data!$N$4:$Y$11,Data!$W$1,FALSE)/1000)*VLOOKUP(BE$6,Data!$N$4:$Y$11,Data!$P$1,FALSE)^1.5+VLOOKUP(BE$6,Data!$N$4:$Y$11,Data!$W$1,FALSE)/1000*(Mannings_n_bot)^1.5)/Q996)^0.67</f>
        <v>4.2780950230659337E-2</v>
      </c>
      <c r="BF996" s="34">
        <f>(((R996-VLOOKUP(BF$6,Data!$N$4:$Y$11,Data!$W$1,FALSE)/1000)*VLOOKUP(BF$6,Data!$N$4:$Y$11,Data!$P$1,FALSE)^1.5+VLOOKUP(BF$6,Data!$N$4:$Y$11,Data!$W$1,FALSE)/1000*(Mannings_n_bot)^1.5)/R996)^0.67</f>
        <v>4.2586750023193259E-2</v>
      </c>
      <c r="BG996" s="34">
        <f>(((S996-VLOOKUP(BG$6,Data!$N$4:$Y$11,Data!$W$1,FALSE)/1000)*VLOOKUP(BG$6,Data!$N$4:$Y$11,Data!$P$1,FALSE)^1.5+VLOOKUP(BG$6,Data!$N$4:$Y$11,Data!$W$1,FALSE)/1000*(Mannings_n_bot)^1.5)/S996)^0.67</f>
        <v>4.2409932348011499E-2</v>
      </c>
    </row>
    <row r="997" spans="1:59" x14ac:dyDescent="0.25">
      <c r="A997" s="28">
        <v>0.99</v>
      </c>
      <c r="B997" s="94">
        <v>0.96877961964426573</v>
      </c>
      <c r="C997" s="94">
        <v>1.389959016069314</v>
      </c>
      <c r="D997" s="94">
        <v>1.8858562187681245</v>
      </c>
      <c r="E997" s="94">
        <v>2.4582614324214531</v>
      </c>
      <c r="F997" s="94">
        <v>3.1052913545749923</v>
      </c>
      <c r="G997" s="94">
        <v>3.8289208429445716</v>
      </c>
      <c r="H997" s="94">
        <v>4.6270831126321328</v>
      </c>
      <c r="I997" s="94">
        <v>5.5019362621795755</v>
      </c>
      <c r="K997" s="28">
        <v>0.99</v>
      </c>
      <c r="L997" s="94">
        <v>3.7669939289725209</v>
      </c>
      <c r="M997" s="94">
        <v>4.5214633449368122</v>
      </c>
      <c r="N997" s="94">
        <v>5.2650358634640524</v>
      </c>
      <c r="O997" s="94">
        <v>6.0192963055991306</v>
      </c>
      <c r="P997" s="94">
        <v>6.7628727873510526</v>
      </c>
      <c r="Q997" s="94">
        <v>7.5170263662856831</v>
      </c>
      <c r="R997" s="94">
        <v>8.2606145017204078</v>
      </c>
      <c r="S997" s="94">
        <v>9.0147040880997853</v>
      </c>
      <c r="U997" s="28">
        <v>0.99</v>
      </c>
      <c r="V997" s="94">
        <v>0.22013410533614494</v>
      </c>
      <c r="W997" s="94">
        <v>0.26395877851537147</v>
      </c>
      <c r="X997" s="94">
        <v>0.30741267084957763</v>
      </c>
      <c r="Y997" s="94">
        <v>0.35122408536040062</v>
      </c>
      <c r="Z997" s="94">
        <v>0.39467778776416407</v>
      </c>
      <c r="AA997" s="94">
        <v>0.43848248535114515</v>
      </c>
      <c r="AB997" s="94">
        <v>0.48193667598585443</v>
      </c>
      <c r="AC997" s="94">
        <v>0.52573737843893731</v>
      </c>
      <c r="AE997" s="28">
        <v>0.99</v>
      </c>
      <c r="AF997" s="94">
        <f t="shared" si="254"/>
        <v>0.99878641591545358</v>
      </c>
      <c r="AG997" s="94">
        <f t="shared" si="240"/>
        <v>0.99878881540360176</v>
      </c>
      <c r="AH997" s="94">
        <f t="shared" si="241"/>
        <v>0.9987884668069773</v>
      </c>
      <c r="AI997" s="94">
        <f t="shared" si="242"/>
        <v>0.99879001686279445</v>
      </c>
      <c r="AJ997" s="94">
        <f t="shared" si="243"/>
        <v>0.99878961629302598</v>
      </c>
      <c r="AK997" s="94">
        <f t="shared" si="244"/>
        <v>0.99879074374605237</v>
      </c>
      <c r="AL997" s="94">
        <f t="shared" si="245"/>
        <v>0.99879035157265472</v>
      </c>
      <c r="AM997" s="94">
        <f t="shared" si="246"/>
        <v>0.99879123086177768</v>
      </c>
      <c r="AO997" s="28">
        <v>0.99</v>
      </c>
      <c r="AP997" s="94">
        <f t="shared" si="255"/>
        <v>0.257175784700165</v>
      </c>
      <c r="AQ997" s="94">
        <f t="shared" si="247"/>
        <v>0.30741353186591824</v>
      </c>
      <c r="AR997" s="94">
        <f t="shared" si="248"/>
        <v>0.35818487616670353</v>
      </c>
      <c r="AS997" s="94">
        <f t="shared" si="249"/>
        <v>0.40839681378283138</v>
      </c>
      <c r="AT997" s="94">
        <f t="shared" si="250"/>
        <v>0.45916749467518858</v>
      </c>
      <c r="AU997" s="94">
        <f t="shared" si="251"/>
        <v>0.50936642448369118</v>
      </c>
      <c r="AV997" s="94">
        <f t="shared" si="252"/>
        <v>0.56013788219610872</v>
      </c>
      <c r="AW997" s="94">
        <f t="shared" si="253"/>
        <v>0.61032910325283141</v>
      </c>
      <c r="AY997" s="28">
        <v>0.99</v>
      </c>
      <c r="AZ997" s="34">
        <f>(((L997-VLOOKUP(AZ$6,Data!$N$4:$Y$11,Data!$W$1,FALSE)/1000)*VLOOKUP(AZ$6,Data!$N$4:$Y$11,Data!$P$1,FALSE)^1.5+VLOOKUP(AZ$6,Data!$N$4:$Y$11,Data!$W$1,FALSE)/1000*(Mannings_n_bot)^1.5)/L997)^0.67</f>
        <v>4.4151260361895595E-2</v>
      </c>
      <c r="BA997" s="34">
        <f>(((M997-VLOOKUP(BA$6,Data!$N$4:$Y$11,Data!$W$1,FALSE)/1000)*VLOOKUP(BA$6,Data!$N$4:$Y$11,Data!$P$1,FALSE)^1.5+VLOOKUP(BA$6,Data!$N$4:$Y$11,Data!$W$1,FALSE)/1000*(Mannings_n_bot)^1.5)/M997)^0.67</f>
        <v>4.3937329001595658E-2</v>
      </c>
      <c r="BB997" s="34">
        <f>(((N997-VLOOKUP(BB$6,Data!$N$4:$Y$11,Data!$W$1,FALSE)/1000)*VLOOKUP(BB$6,Data!$N$4:$Y$11,Data!$P$1,FALSE)^1.5+VLOOKUP(BB$6,Data!$N$4:$Y$11,Data!$W$1,FALSE)/1000*(Mannings_n_bot)^1.5)/N997)^0.67</f>
        <v>4.3686214667551342E-2</v>
      </c>
      <c r="BC997" s="34">
        <f>(((O997-VLOOKUP(BC$6,Data!$N$4:$Y$11,Data!$W$1,FALSE)/1000)*VLOOKUP(BC$6,Data!$N$4:$Y$11,Data!$P$1,FALSE)^1.5+VLOOKUP(BC$6,Data!$N$4:$Y$11,Data!$W$1,FALSE)/1000*(Mannings_n_bot)^1.5)/O997)^0.67</f>
        <v>4.3379709568288717E-2</v>
      </c>
      <c r="BD997" s="34">
        <f>(((P997-VLOOKUP(BD$6,Data!$N$4:$Y$11,Data!$W$1,FALSE)/1000)*VLOOKUP(BD$6,Data!$N$4:$Y$11,Data!$P$1,FALSE)^1.5+VLOOKUP(BD$6,Data!$N$4:$Y$11,Data!$W$1,FALSE)/1000*(Mannings_n_bot)^1.5)/P997)^0.67</f>
        <v>4.3053728950015642E-2</v>
      </c>
      <c r="BE997" s="34">
        <f>(((Q997-VLOOKUP(BE$6,Data!$N$4:$Y$11,Data!$W$1,FALSE)/1000)*VLOOKUP(BE$6,Data!$N$4:$Y$11,Data!$P$1,FALSE)^1.5+VLOOKUP(BE$6,Data!$N$4:$Y$11,Data!$W$1,FALSE)/1000*(Mannings_n_bot)^1.5)/Q997)^0.67</f>
        <v>4.2745957646681612E-2</v>
      </c>
      <c r="BF997" s="34">
        <f>(((R997-VLOOKUP(BF$6,Data!$N$4:$Y$11,Data!$W$1,FALSE)/1000)*VLOOKUP(BF$6,Data!$N$4:$Y$11,Data!$P$1,FALSE)^1.5+VLOOKUP(BF$6,Data!$N$4:$Y$11,Data!$W$1,FALSE)/1000*(Mannings_n_bot)^1.5)/R997)^0.67</f>
        <v>4.2551325061718284E-2</v>
      </c>
      <c r="BG997" s="34">
        <f>(((S997-VLOOKUP(BG$6,Data!$N$4:$Y$11,Data!$W$1,FALSE)/1000)*VLOOKUP(BG$6,Data!$N$4:$Y$11,Data!$P$1,FALSE)^1.5+VLOOKUP(BG$6,Data!$N$4:$Y$11,Data!$W$1,FALSE)/1000*(Mannings_n_bot)^1.5)/S997)^0.67</f>
        <v>4.2374024913105025E-2</v>
      </c>
    </row>
    <row r="998" spans="1:59" x14ac:dyDescent="0.25">
      <c r="A998" s="28">
        <v>0.99099999999999999</v>
      </c>
      <c r="B998" s="94">
        <v>0.96895153808695322</v>
      </c>
      <c r="C998" s="94">
        <v>1.3902051900626273</v>
      </c>
      <c r="D998" s="94">
        <v>1.8861903164068521</v>
      </c>
      <c r="E998" s="94">
        <v>2.4586963814340375</v>
      </c>
      <c r="F998" s="94">
        <v>3.1058409663272775</v>
      </c>
      <c r="G998" s="94">
        <v>3.8295979017311774</v>
      </c>
      <c r="H998" s="94">
        <v>4.6279015731693995</v>
      </c>
      <c r="I998" s="94">
        <v>5.5029087653514273</v>
      </c>
      <c r="K998" s="28">
        <v>0.99099999999999999</v>
      </c>
      <c r="L998" s="94">
        <v>3.7783488317221656</v>
      </c>
      <c r="M998" s="94">
        <v>4.5350782308526405</v>
      </c>
      <c r="N998" s="94">
        <v>5.2808921801439519</v>
      </c>
      <c r="O998" s="94">
        <v>6.0374119185512125</v>
      </c>
      <c r="P998" s="94">
        <v>6.7832298204843049</v>
      </c>
      <c r="Q998" s="94">
        <v>7.5396423478178045</v>
      </c>
      <c r="R998" s="94">
        <v>8.2854719283033997</v>
      </c>
      <c r="S998" s="94">
        <v>9.0418202562194967</v>
      </c>
      <c r="U998" s="28">
        <v>0.99099999999999999</v>
      </c>
      <c r="V998" s="94">
        <v>0.20889287634412826</v>
      </c>
      <c r="W998" s="94">
        <v>0.25047908574848099</v>
      </c>
      <c r="X998" s="94">
        <v>0.29171399183323948</v>
      </c>
      <c r="Y998" s="94">
        <v>0.33328761679395352</v>
      </c>
      <c r="Z998" s="94">
        <v>0.37452234190182981</v>
      </c>
      <c r="AA998" s="94">
        <v>0.41608959161086534</v>
      </c>
      <c r="AB998" s="94">
        <v>0.45732477972013841</v>
      </c>
      <c r="AC998" s="94">
        <v>0.49888823756277778</v>
      </c>
      <c r="AE998" s="28">
        <v>0.99099999999999999</v>
      </c>
      <c r="AF998" s="94">
        <f t="shared" si="254"/>
        <v>0.9989636593273914</v>
      </c>
      <c r="AG998" s="94">
        <f t="shared" si="240"/>
        <v>0.99896570970647114</v>
      </c>
      <c r="AH998" s="94">
        <f t="shared" si="241"/>
        <v>0.99896541182803866</v>
      </c>
      <c r="AI998" s="94">
        <f t="shared" si="242"/>
        <v>0.99896673636295996</v>
      </c>
      <c r="AJ998" s="94">
        <f t="shared" si="243"/>
        <v>0.99896639407278776</v>
      </c>
      <c r="AK998" s="94">
        <f t="shared" si="244"/>
        <v>0.99896735749096166</v>
      </c>
      <c r="AL998" s="94">
        <f t="shared" si="245"/>
        <v>0.9989670223753756</v>
      </c>
      <c r="AM998" s="94">
        <f t="shared" si="246"/>
        <v>0.99896777373573054</v>
      </c>
      <c r="AO998" s="28">
        <v>0.99099999999999999</v>
      </c>
      <c r="AP998" s="94">
        <f t="shared" si="255"/>
        <v>0.25644840676219582</v>
      </c>
      <c r="AQ998" s="94">
        <f t="shared" si="247"/>
        <v>0.30654491924856053</v>
      </c>
      <c r="AR998" s="94">
        <f t="shared" si="248"/>
        <v>0.35717266175190804</v>
      </c>
      <c r="AS998" s="94">
        <f t="shared" si="249"/>
        <v>0.40724343718857048</v>
      </c>
      <c r="AT998" s="94">
        <f t="shared" si="250"/>
        <v>0.45787052016844809</v>
      </c>
      <c r="AU998" s="94">
        <f t="shared" si="251"/>
        <v>0.50792832405897559</v>
      </c>
      <c r="AV998" s="94">
        <f t="shared" si="252"/>
        <v>0.55855618282410213</v>
      </c>
      <c r="AW998" s="94">
        <f t="shared" si="253"/>
        <v>0.60860629933073518</v>
      </c>
      <c r="AY998" s="28">
        <v>0.99099999999999999</v>
      </c>
      <c r="AZ998" s="34">
        <f>(((L998-VLOOKUP(AZ$6,Data!$N$4:$Y$11,Data!$W$1,FALSE)/1000)*VLOOKUP(AZ$6,Data!$N$4:$Y$11,Data!$P$1,FALSE)^1.5+VLOOKUP(AZ$6,Data!$N$4:$Y$11,Data!$W$1,FALSE)/1000*(Mannings_n_bot)^1.5)/L998)^0.67</f>
        <v>4.411839586844702E-2</v>
      </c>
      <c r="BA998" s="34">
        <f>(((M998-VLOOKUP(BA$6,Data!$N$4:$Y$11,Data!$W$1,FALSE)/1000)*VLOOKUP(BA$6,Data!$N$4:$Y$11,Data!$P$1,FALSE)^1.5+VLOOKUP(BA$6,Data!$N$4:$Y$11,Data!$W$1,FALSE)/1000*(Mannings_n_bot)^1.5)/M998)^0.67</f>
        <v>4.3903791039951699E-2</v>
      </c>
      <c r="BB998" s="34">
        <f>(((N998-VLOOKUP(BB$6,Data!$N$4:$Y$11,Data!$W$1,FALSE)/1000)*VLOOKUP(BB$6,Data!$N$4:$Y$11,Data!$P$1,FALSE)^1.5+VLOOKUP(BB$6,Data!$N$4:$Y$11,Data!$W$1,FALSE)/1000*(Mannings_n_bot)^1.5)/N998)^0.67</f>
        <v>4.3652092951366246E-2</v>
      </c>
      <c r="BC998" s="34">
        <f>(((O998-VLOOKUP(BC$6,Data!$N$4:$Y$11,Data!$W$1,FALSE)/1000)*VLOOKUP(BC$6,Data!$N$4:$Y$11,Data!$P$1,FALSE)^1.5+VLOOKUP(BC$6,Data!$N$4:$Y$11,Data!$W$1,FALSE)/1000*(Mannings_n_bot)^1.5)/O998)^0.67</f>
        <v>4.3344735996540554E-2</v>
      </c>
      <c r="BD998" s="34">
        <f>(((P998-VLOOKUP(BD$6,Data!$N$4:$Y$11,Data!$W$1,FALSE)/1000)*VLOOKUP(BD$6,Data!$N$4:$Y$11,Data!$P$1,FALSE)^1.5+VLOOKUP(BD$6,Data!$N$4:$Y$11,Data!$W$1,FALSE)/1000*(Mannings_n_bot)^1.5)/P998)^0.67</f>
        <v>4.3017986299123567E-2</v>
      </c>
      <c r="BE998" s="34">
        <f>(((Q998-VLOOKUP(BE$6,Data!$N$4:$Y$11,Data!$W$1,FALSE)/1000)*VLOOKUP(BE$6,Data!$N$4:$Y$11,Data!$P$1,FALSE)^1.5+VLOOKUP(BE$6,Data!$N$4:$Y$11,Data!$W$1,FALSE)/1000*(Mannings_n_bot)^1.5)/Q998)^0.67</f>
        <v>4.2709376922856264E-2</v>
      </c>
      <c r="BF998" s="34">
        <f>(((R998-VLOOKUP(BF$6,Data!$N$4:$Y$11,Data!$W$1,FALSE)/1000)*VLOOKUP(BF$6,Data!$N$4:$Y$11,Data!$P$1,FALSE)^1.5+VLOOKUP(BF$6,Data!$N$4:$Y$11,Data!$W$1,FALSE)/1000*(Mannings_n_bot)^1.5)/R998)^0.67</f>
        <v>4.2514292127967167E-2</v>
      </c>
      <c r="BG998" s="34">
        <f>(((S998-VLOOKUP(BG$6,Data!$N$4:$Y$11,Data!$W$1,FALSE)/1000)*VLOOKUP(BG$6,Data!$N$4:$Y$11,Data!$P$1,FALSE)^1.5+VLOOKUP(BG$6,Data!$N$4:$Y$11,Data!$W$1,FALSE)/1000*(Mannings_n_bot)^1.5)/S998)^0.67</f>
        <v>4.233648720996553E-2</v>
      </c>
    </row>
    <row r="999" spans="1:59" x14ac:dyDescent="0.25">
      <c r="A999" s="28">
        <v>0.99199999999999999</v>
      </c>
      <c r="B999" s="94">
        <v>0.96911419501912321</v>
      </c>
      <c r="C999" s="94">
        <v>1.3904381017825931</v>
      </c>
      <c r="D999" s="94">
        <v>1.8865064151103521</v>
      </c>
      <c r="E999" s="94">
        <v>2.4591078977413323</v>
      </c>
      <c r="F999" s="94">
        <v>3.1063609681530697</v>
      </c>
      <c r="G999" s="94">
        <v>3.830238483822876</v>
      </c>
      <c r="H999" s="94">
        <v>4.628675939235702</v>
      </c>
      <c r="I999" s="94">
        <v>5.5038288742888399</v>
      </c>
      <c r="K999" s="28">
        <v>0.99199999999999999</v>
      </c>
      <c r="L999" s="94">
        <v>3.7903509593373084</v>
      </c>
      <c r="M999" s="94">
        <v>4.5494691908272014</v>
      </c>
      <c r="N999" s="94">
        <v>5.2976523313730173</v>
      </c>
      <c r="O999" s="94">
        <v>6.0565601762545045</v>
      </c>
      <c r="P999" s="94">
        <v>6.8047472582989945</v>
      </c>
      <c r="Q999" s="94">
        <v>7.5635475244804882</v>
      </c>
      <c r="R999" s="94">
        <v>8.3117463113820413</v>
      </c>
      <c r="S999" s="94">
        <v>9.0704821595353025</v>
      </c>
      <c r="U999" s="28">
        <v>0.99199999999999999</v>
      </c>
      <c r="V999" s="94">
        <v>0.19699824178733469</v>
      </c>
      <c r="W999" s="94">
        <v>0.23621596844130355</v>
      </c>
      <c r="X999" s="94">
        <v>0.27510290742609861</v>
      </c>
      <c r="Y999" s="94">
        <v>0.31430876354007897</v>
      </c>
      <c r="Z999" s="94">
        <v>0.35319553115115981</v>
      </c>
      <c r="AA999" s="94">
        <v>0.39239537377501821</v>
      </c>
      <c r="AB999" s="94">
        <v>0.43128257774316803</v>
      </c>
      <c r="AC999" s="94">
        <v>0.47047884371179455</v>
      </c>
      <c r="AE999" s="28">
        <v>0.99199999999999999</v>
      </c>
      <c r="AF999" s="94">
        <f t="shared" si="254"/>
        <v>0.99913135436454081</v>
      </c>
      <c r="AG999" s="94">
        <f t="shared" si="240"/>
        <v>0.99913307408066399</v>
      </c>
      <c r="AH999" s="94">
        <f t="shared" si="241"/>
        <v>0.99913282424065342</v>
      </c>
      <c r="AI999" s="94">
        <f t="shared" si="242"/>
        <v>0.99913393517024773</v>
      </c>
      <c r="AJ999" s="94">
        <f t="shared" si="243"/>
        <v>0.99913364808046379</v>
      </c>
      <c r="AK999" s="94">
        <f t="shared" si="244"/>
        <v>0.999134456130511</v>
      </c>
      <c r="AL999" s="94">
        <f t="shared" si="245"/>
        <v>0.99913417505813096</v>
      </c>
      <c r="AM999" s="94">
        <f t="shared" si="246"/>
        <v>0.99913480524869858</v>
      </c>
      <c r="AO999" s="28">
        <v>0.99199999999999999</v>
      </c>
      <c r="AP999" s="94">
        <f t="shared" si="255"/>
        <v>0.25567927756973718</v>
      </c>
      <c r="AQ999" s="94">
        <f t="shared" si="247"/>
        <v>0.30562644639643738</v>
      </c>
      <c r="AR999" s="94">
        <f t="shared" si="248"/>
        <v>0.35610234441742189</v>
      </c>
      <c r="AS999" s="94">
        <f t="shared" si="249"/>
        <v>0.40602385284349518</v>
      </c>
      <c r="AT999" s="94">
        <f t="shared" si="250"/>
        <v>0.4564990954461367</v>
      </c>
      <c r="AU999" s="94">
        <f t="shared" si="251"/>
        <v>0.50640767066323955</v>
      </c>
      <c r="AV999" s="94">
        <f t="shared" si="252"/>
        <v>0.55688368795583054</v>
      </c>
      <c r="AW999" s="94">
        <f t="shared" si="253"/>
        <v>0.60678459838024879</v>
      </c>
      <c r="AY999" s="28">
        <v>0.99199999999999999</v>
      </c>
      <c r="AZ999" s="34">
        <f>(((L999-VLOOKUP(AZ$6,Data!$N$4:$Y$11,Data!$W$1,FALSE)/1000)*VLOOKUP(AZ$6,Data!$N$4:$Y$11,Data!$P$1,FALSE)^1.5+VLOOKUP(AZ$6,Data!$N$4:$Y$11,Data!$W$1,FALSE)/1000*(Mannings_n_bot)^1.5)/L999)^0.67</f>
        <v>4.4083859182807848E-2</v>
      </c>
      <c r="BA999" s="34">
        <f>(((M999-VLOOKUP(BA$6,Data!$N$4:$Y$11,Data!$W$1,FALSE)/1000)*VLOOKUP(BA$6,Data!$N$4:$Y$11,Data!$P$1,FALSE)^1.5+VLOOKUP(BA$6,Data!$N$4:$Y$11,Data!$W$1,FALSE)/1000*(Mannings_n_bot)^1.5)/M999)^0.67</f>
        <v>4.3868545978564447E-2</v>
      </c>
      <c r="BB999" s="34">
        <f>(((N999-VLOOKUP(BB$6,Data!$N$4:$Y$11,Data!$W$1,FALSE)/1000)*VLOOKUP(BB$6,Data!$N$4:$Y$11,Data!$P$1,FALSE)^1.5+VLOOKUP(BB$6,Data!$N$4:$Y$11,Data!$W$1,FALSE)/1000*(Mannings_n_bot)^1.5)/N999)^0.67</f>
        <v>4.36162341447743E-2</v>
      </c>
      <c r="BC999" s="34">
        <f>(((O999-VLOOKUP(BC$6,Data!$N$4:$Y$11,Data!$W$1,FALSE)/1000)*VLOOKUP(BC$6,Data!$N$4:$Y$11,Data!$P$1,FALSE)^1.5+VLOOKUP(BC$6,Data!$N$4:$Y$11,Data!$W$1,FALSE)/1000*(Mannings_n_bot)^1.5)/O999)^0.67</f>
        <v>4.3307981295403628E-2</v>
      </c>
      <c r="BD999" s="34">
        <f>(((P999-VLOOKUP(BD$6,Data!$N$4:$Y$11,Data!$W$1,FALSE)/1000)*VLOOKUP(BD$6,Data!$N$4:$Y$11,Data!$P$1,FALSE)^1.5+VLOOKUP(BD$6,Data!$N$4:$Y$11,Data!$W$1,FALSE)/1000*(Mannings_n_bot)^1.5)/P999)^0.67</f>
        <v>4.2980422949719828E-2</v>
      </c>
      <c r="BE999" s="34">
        <f>(((Q999-VLOOKUP(BE$6,Data!$N$4:$Y$11,Data!$W$1,FALSE)/1000)*VLOOKUP(BE$6,Data!$N$4:$Y$11,Data!$P$1,FALSE)^1.5+VLOOKUP(BE$6,Data!$N$4:$Y$11,Data!$W$1,FALSE)/1000*(Mannings_n_bot)^1.5)/Q999)^0.67</f>
        <v>4.2670932156436053E-2</v>
      </c>
      <c r="BF999" s="34">
        <f>(((R999-VLOOKUP(BF$6,Data!$N$4:$Y$11,Data!$W$1,FALSE)/1000)*VLOOKUP(BF$6,Data!$N$4:$Y$11,Data!$P$1,FALSE)^1.5+VLOOKUP(BF$6,Data!$N$4:$Y$11,Data!$W$1,FALSE)/1000*(Mannings_n_bot)^1.5)/R999)^0.67</f>
        <v>4.2475371876798264E-2</v>
      </c>
      <c r="BG999" s="34">
        <f>(((S999-VLOOKUP(BG$6,Data!$N$4:$Y$11,Data!$W$1,FALSE)/1000)*VLOOKUP(BG$6,Data!$N$4:$Y$11,Data!$P$1,FALSE)^1.5+VLOOKUP(BG$6,Data!$N$4:$Y$11,Data!$W$1,FALSE)/1000*(Mannings_n_bot)^1.5)/S999)^0.67</f>
        <v>4.2297036029483322E-2</v>
      </c>
    </row>
    <row r="1000" spans="1:59" x14ac:dyDescent="0.25">
      <c r="A1000" s="28">
        <v>0.99299999999999999</v>
      </c>
      <c r="B1000" s="94">
        <v>0.96926701874442367</v>
      </c>
      <c r="C1000" s="94">
        <v>1.3906569326652787</v>
      </c>
      <c r="D1000" s="94">
        <v>1.886803403943806</v>
      </c>
      <c r="E1000" s="94">
        <v>2.4594945351298105</v>
      </c>
      <c r="F1000" s="94">
        <v>3.1068495325601253</v>
      </c>
      <c r="G1000" s="94">
        <v>3.8308403380381146</v>
      </c>
      <c r="H1000" s="94">
        <v>4.6294034894632192</v>
      </c>
      <c r="I1000" s="94">
        <v>5.5046933555242772</v>
      </c>
      <c r="K1000" s="28">
        <v>0.99299999999999999</v>
      </c>
      <c r="L1000" s="94">
        <v>3.8031263925336072</v>
      </c>
      <c r="M1000" s="94">
        <v>4.5647874035813896</v>
      </c>
      <c r="N1000" s="94">
        <v>5.3154923838850898</v>
      </c>
      <c r="O1000" s="94">
        <v>6.0769422358419307</v>
      </c>
      <c r="P1000" s="94">
        <v>6.8276511458289892</v>
      </c>
      <c r="Q1000" s="94">
        <v>7.5889930278538209</v>
      </c>
      <c r="R1000" s="94">
        <v>8.3397136707156942</v>
      </c>
      <c r="S1000" s="94">
        <v>9.1009909020613922</v>
      </c>
      <c r="U1000" s="28">
        <v>0.99299999999999999</v>
      </c>
      <c r="V1000" s="94">
        <v>0.1843237498861259</v>
      </c>
      <c r="W1000" s="94">
        <v>0.22101780652954298</v>
      </c>
      <c r="X1000" s="94">
        <v>0.25740283628565963</v>
      </c>
      <c r="Y1000" s="94">
        <v>0.29408578361927468</v>
      </c>
      <c r="Z1000" s="94">
        <v>0.33047065237168183</v>
      </c>
      <c r="AA1000" s="94">
        <v>0.36714797193931409</v>
      </c>
      <c r="AB1000" s="94">
        <v>0.40353324871245971</v>
      </c>
      <c r="AC1000" s="94">
        <v>0.44020722108287746</v>
      </c>
      <c r="AE1000" s="28">
        <v>0.99299999999999999</v>
      </c>
      <c r="AF1000" s="94">
        <f t="shared" si="254"/>
        <v>0.99928891162293543</v>
      </c>
      <c r="AG1000" s="94">
        <f t="shared" si="240"/>
        <v>0.99929032032718235</v>
      </c>
      <c r="AH1000" s="94">
        <f t="shared" si="241"/>
        <v>0.99929011567075932</v>
      </c>
      <c r="AI1000" s="94">
        <f t="shared" si="242"/>
        <v>0.99929102568904471</v>
      </c>
      <c r="AJ1000" s="94">
        <f t="shared" si="243"/>
        <v>0.99929079051926872</v>
      </c>
      <c r="AK1000" s="94">
        <f t="shared" si="244"/>
        <v>0.99929145243414907</v>
      </c>
      <c r="AL1000" s="94">
        <f t="shared" si="245"/>
        <v>0.99929122219340816</v>
      </c>
      <c r="AM1000" s="94">
        <f t="shared" si="246"/>
        <v>0.99929173841477947</v>
      </c>
      <c r="AO1000" s="28">
        <v>0.99299999999999999</v>
      </c>
      <c r="AP1000" s="94">
        <f t="shared" si="255"/>
        <v>0.25486058539819051</v>
      </c>
      <c r="AQ1000" s="94">
        <f t="shared" si="247"/>
        <v>0.3046487842071709</v>
      </c>
      <c r="AR1000" s="94">
        <f t="shared" si="248"/>
        <v>0.3549630528422924</v>
      </c>
      <c r="AS1000" s="94">
        <f t="shared" si="249"/>
        <v>0.40472567282664973</v>
      </c>
      <c r="AT1000" s="94">
        <f t="shared" si="250"/>
        <v>0.45503929040927921</v>
      </c>
      <c r="AU1000" s="94">
        <f t="shared" si="251"/>
        <v>0.50478901798668308</v>
      </c>
      <c r="AV1000" s="94">
        <f t="shared" si="252"/>
        <v>0.55510340909173383</v>
      </c>
      <c r="AW1000" s="94">
        <f t="shared" si="253"/>
        <v>0.60484549592038961</v>
      </c>
      <c r="AY1000" s="28">
        <v>0.99299999999999999</v>
      </c>
      <c r="AZ1000" s="34">
        <f>(((L1000-VLOOKUP(AZ$6,Data!$N$4:$Y$11,Data!$W$1,FALSE)/1000)*VLOOKUP(AZ$6,Data!$N$4:$Y$11,Data!$P$1,FALSE)^1.5+VLOOKUP(AZ$6,Data!$N$4:$Y$11,Data!$W$1,FALSE)/1000*(Mannings_n_bot)^1.5)/L1000)^0.67</f>
        <v>4.4047322275705944E-2</v>
      </c>
      <c r="BA1000" s="34">
        <f>(((M1000-VLOOKUP(BA$6,Data!$N$4:$Y$11,Data!$W$1,FALSE)/1000)*VLOOKUP(BA$6,Data!$N$4:$Y$11,Data!$P$1,FALSE)^1.5+VLOOKUP(BA$6,Data!$N$4:$Y$11,Data!$W$1,FALSE)/1000*(Mannings_n_bot)^1.5)/M1000)^0.67</f>
        <v>4.3831258959165856E-2</v>
      </c>
      <c r="BB1000" s="34">
        <f>(((N1000-VLOOKUP(BB$6,Data!$N$4:$Y$11,Data!$W$1,FALSE)/1000)*VLOOKUP(BB$6,Data!$N$4:$Y$11,Data!$P$1,FALSE)^1.5+VLOOKUP(BB$6,Data!$N$4:$Y$11,Data!$W$1,FALSE)/1000*(Mannings_n_bot)^1.5)/N1000)^0.67</f>
        <v>4.3578297511454818E-2</v>
      </c>
      <c r="BC1000" s="34">
        <f>(((O1000-VLOOKUP(BC$6,Data!$N$4:$Y$11,Data!$W$1,FALSE)/1000)*VLOOKUP(BC$6,Data!$N$4:$Y$11,Data!$P$1,FALSE)^1.5+VLOOKUP(BC$6,Data!$N$4:$Y$11,Data!$W$1,FALSE)/1000*(Mannings_n_bot)^1.5)/O1000)^0.67</f>
        <v>4.3269096107582852E-2</v>
      </c>
      <c r="BD1000" s="34">
        <f>(((P1000-VLOOKUP(BD$6,Data!$N$4:$Y$11,Data!$W$1,FALSE)/1000)*VLOOKUP(BD$6,Data!$N$4:$Y$11,Data!$P$1,FALSE)^1.5+VLOOKUP(BD$6,Data!$N$4:$Y$11,Data!$W$1,FALSE)/1000*(Mannings_n_bot)^1.5)/P1000)^0.67</f>
        <v>4.2940681790328533E-2</v>
      </c>
      <c r="BE1000" s="34">
        <f>(((Q1000-VLOOKUP(BE$6,Data!$N$4:$Y$11,Data!$W$1,FALSE)/1000)*VLOOKUP(BE$6,Data!$N$4:$Y$11,Data!$P$1,FALSE)^1.5+VLOOKUP(BE$6,Data!$N$4:$Y$11,Data!$W$1,FALSE)/1000*(Mannings_n_bot)^1.5)/Q1000)^0.67</f>
        <v>4.2630257750436384E-2</v>
      </c>
      <c r="BF1000" s="34">
        <f>(((R1000-VLOOKUP(BF$6,Data!$N$4:$Y$11,Data!$W$1,FALSE)/1000)*VLOOKUP(BF$6,Data!$N$4:$Y$11,Data!$P$1,FALSE)^1.5+VLOOKUP(BF$6,Data!$N$4:$Y$11,Data!$W$1,FALSE)/1000*(Mannings_n_bot)^1.5)/R1000)^0.67</f>
        <v>4.2434194149866607E-2</v>
      </c>
      <c r="BG1000" s="34">
        <f>(((S1000-VLOOKUP(BG$6,Data!$N$4:$Y$11,Data!$W$1,FALSE)/1000)*VLOOKUP(BG$6,Data!$N$4:$Y$11,Data!$P$1,FALSE)^1.5+VLOOKUP(BG$6,Data!$N$4:$Y$11,Data!$W$1,FALSE)/1000*(Mannings_n_bot)^1.5)/S1000)^0.67</f>
        <v>4.2255296093568956E-2</v>
      </c>
    </row>
    <row r="1001" spans="1:59" x14ac:dyDescent="0.25">
      <c r="A1001" s="28">
        <v>0.99399999999999999</v>
      </c>
      <c r="B1001" s="94">
        <v>0.96940931874878788</v>
      </c>
      <c r="C1001" s="94">
        <v>1.3908606940152266</v>
      </c>
      <c r="D1001" s="94">
        <v>1.88707994107535</v>
      </c>
      <c r="E1001" s="94">
        <v>2.4598545467970943</v>
      </c>
      <c r="F1001" s="94">
        <v>3.1073044522227247</v>
      </c>
      <c r="G1001" s="94">
        <v>3.8314007452921754</v>
      </c>
      <c r="H1001" s="94">
        <v>4.6300809368572944</v>
      </c>
      <c r="I1001" s="94">
        <v>5.5054983035158322</v>
      </c>
      <c r="K1001" s="28">
        <v>0.99399999999999999</v>
      </c>
      <c r="L1001" s="94">
        <v>3.8168483118506011</v>
      </c>
      <c r="M1001" s="94">
        <v>4.5812405233482645</v>
      </c>
      <c r="N1001" s="94">
        <v>5.3346541773124923</v>
      </c>
      <c r="O1001" s="94">
        <v>6.0988344001910475</v>
      </c>
      <c r="P1001" s="94">
        <v>6.8522519711969929</v>
      </c>
      <c r="Q1001" s="94">
        <v>7.6163238040132208</v>
      </c>
      <c r="R1001" s="94">
        <v>8.3697531380071197</v>
      </c>
      <c r="S1001" s="94">
        <v>9.1337600703055966</v>
      </c>
      <c r="U1001" s="28">
        <v>0.99399999999999999</v>
      </c>
      <c r="V1001" s="94">
        <v>0.1706957711885827</v>
      </c>
      <c r="W1001" s="94">
        <v>0.20467641184757504</v>
      </c>
      <c r="X1001" s="94">
        <v>0.23837131621089219</v>
      </c>
      <c r="Y1001" s="94">
        <v>0.2723416666152827</v>
      </c>
      <c r="Z1001" s="94">
        <v>0.30603642127216729</v>
      </c>
      <c r="AA1001" s="94">
        <v>0.34000155891440353</v>
      </c>
      <c r="AB1001" s="94">
        <v>0.3736966911828512</v>
      </c>
      <c r="AC1001" s="94">
        <v>0.40765872849464146</v>
      </c>
      <c r="AE1001" s="28">
        <v>0.99399999999999999</v>
      </c>
      <c r="AF1001" s="94">
        <f t="shared" si="254"/>
        <v>0.9994356192006566</v>
      </c>
      <c r="AG1001" s="94">
        <f t="shared" si="240"/>
        <v>0.99943673799488819</v>
      </c>
      <c r="AH1001" s="94">
        <f t="shared" si="241"/>
        <v>0.99943657545644249</v>
      </c>
      <c r="AI1001" s="94">
        <f t="shared" si="242"/>
        <v>0.99943729819468419</v>
      </c>
      <c r="AJ1001" s="94">
        <f t="shared" si="243"/>
        <v>0.99943711142232416</v>
      </c>
      <c r="AK1001" s="94">
        <f t="shared" si="244"/>
        <v>0.99943763711673794</v>
      </c>
      <c r="AL1001" s="94">
        <f t="shared" si="245"/>
        <v>0.99943745425892982</v>
      </c>
      <c r="AM1001" s="94">
        <f t="shared" si="246"/>
        <v>0.99943786424338843</v>
      </c>
      <c r="AO1001" s="28">
        <v>0.99399999999999999</v>
      </c>
      <c r="AP1001" s="94">
        <f t="shared" si="255"/>
        <v>0.25398162031720073</v>
      </c>
      <c r="AQ1001" s="94">
        <f t="shared" si="247"/>
        <v>0.30359914239968705</v>
      </c>
      <c r="AR1001" s="94">
        <f t="shared" si="248"/>
        <v>0.35373988235279175</v>
      </c>
      <c r="AS1001" s="94">
        <f t="shared" si="249"/>
        <v>0.40333191318000677</v>
      </c>
      <c r="AT1001" s="94">
        <f t="shared" si="250"/>
        <v>0.45347200676275218</v>
      </c>
      <c r="AU1001" s="94">
        <f t="shared" si="251"/>
        <v>0.50305118898349888</v>
      </c>
      <c r="AV1001" s="94">
        <f t="shared" si="252"/>
        <v>0.55319205483278322</v>
      </c>
      <c r="AW1001" s="94">
        <f t="shared" si="253"/>
        <v>0.60276362211599344</v>
      </c>
      <c r="AY1001" s="28">
        <v>0.99399999999999999</v>
      </c>
      <c r="AZ1001" s="34">
        <f>(((L1001-VLOOKUP(AZ$6,Data!$N$4:$Y$11,Data!$W$1,FALSE)/1000)*VLOOKUP(AZ$6,Data!$N$4:$Y$11,Data!$P$1,FALSE)^1.5+VLOOKUP(AZ$6,Data!$N$4:$Y$11,Data!$W$1,FALSE)/1000*(Mannings_n_bot)^1.5)/L1001)^0.67</f>
        <v>4.4008334458750298E-2</v>
      </c>
      <c r="BA1001" s="34">
        <f>(((M1001-VLOOKUP(BA$6,Data!$N$4:$Y$11,Data!$W$1,FALSE)/1000)*VLOOKUP(BA$6,Data!$N$4:$Y$11,Data!$P$1,FALSE)^1.5+VLOOKUP(BA$6,Data!$N$4:$Y$11,Data!$W$1,FALSE)/1000*(Mannings_n_bot)^1.5)/M1001)^0.67</f>
        <v>4.3791469911684422E-2</v>
      </c>
      <c r="BB1001" s="34">
        <f>(((N1001-VLOOKUP(BB$6,Data!$N$4:$Y$11,Data!$W$1,FALSE)/1000)*VLOOKUP(BB$6,Data!$N$4:$Y$11,Data!$P$1,FALSE)^1.5+VLOOKUP(BB$6,Data!$N$4:$Y$11,Data!$W$1,FALSE)/1000*(Mannings_n_bot)^1.5)/N1001)^0.67</f>
        <v>4.3537814905579092E-2</v>
      </c>
      <c r="BC1001" s="34">
        <f>(((O1001-VLOOKUP(BC$6,Data!$N$4:$Y$11,Data!$W$1,FALSE)/1000)*VLOOKUP(BC$6,Data!$N$4:$Y$11,Data!$P$1,FALSE)^1.5+VLOOKUP(BC$6,Data!$N$4:$Y$11,Data!$W$1,FALSE)/1000*(Mannings_n_bot)^1.5)/O1001)^0.67</f>
        <v>4.3227600443506251E-2</v>
      </c>
      <c r="BD1001" s="34">
        <f>(((P1001-VLOOKUP(BD$6,Data!$N$4:$Y$11,Data!$W$1,FALSE)/1000)*VLOOKUP(BD$6,Data!$N$4:$Y$11,Data!$P$1,FALSE)^1.5+VLOOKUP(BD$6,Data!$N$4:$Y$11,Data!$W$1,FALSE)/1000*(Mannings_n_bot)^1.5)/P1001)^0.67</f>
        <v>4.28982721780998E-2</v>
      </c>
      <c r="BE1001" s="34">
        <f>(((Q1001-VLOOKUP(BE$6,Data!$N$4:$Y$11,Data!$W$1,FALSE)/1000)*VLOOKUP(BE$6,Data!$N$4:$Y$11,Data!$P$1,FALSE)^1.5+VLOOKUP(BE$6,Data!$N$4:$Y$11,Data!$W$1,FALSE)/1000*(Mannings_n_bot)^1.5)/Q1001)^0.67</f>
        <v>4.2586851404352866E-2</v>
      </c>
      <c r="BF1001" s="34">
        <f>(((R1001-VLOOKUP(BF$6,Data!$N$4:$Y$11,Data!$W$1,FALSE)/1000)*VLOOKUP(BF$6,Data!$N$4:$Y$11,Data!$P$1,FALSE)^1.5+VLOOKUP(BF$6,Data!$N$4:$Y$11,Data!$W$1,FALSE)/1000*(Mannings_n_bot)^1.5)/R1001)^0.67</f>
        <v>4.2390250379917338E-2</v>
      </c>
      <c r="BG1001" s="34">
        <f>(((S1001-VLOOKUP(BG$6,Data!$N$4:$Y$11,Data!$W$1,FALSE)/1000)*VLOOKUP(BG$6,Data!$N$4:$Y$11,Data!$P$1,FALSE)^1.5+VLOOKUP(BG$6,Data!$N$4:$Y$11,Data!$W$1,FALSE)/1000*(Mannings_n_bot)^1.5)/S1001)^0.67</f>
        <v>4.2210751801378787E-2</v>
      </c>
    </row>
    <row r="1002" spans="1:59" x14ac:dyDescent="0.25">
      <c r="A1002" s="28">
        <v>0.995</v>
      </c>
      <c r="B1002" s="94">
        <v>0.96954023744559203</v>
      </c>
      <c r="C1002" s="94">
        <v>1.3910481579102834</v>
      </c>
      <c r="D1002" s="94">
        <v>1.8873343600024259</v>
      </c>
      <c r="E1002" s="94">
        <v>2.4601857632739605</v>
      </c>
      <c r="F1002" s="94">
        <v>3.1077229857202973</v>
      </c>
      <c r="G1002" s="94">
        <v>3.8319163285674818</v>
      </c>
      <c r="H1002" s="94">
        <v>4.630704199078477</v>
      </c>
      <c r="I1002" s="94">
        <v>5.5062388676970064</v>
      </c>
      <c r="K1002" s="28">
        <v>0.995</v>
      </c>
      <c r="L1002" s="94">
        <v>3.8317660624034979</v>
      </c>
      <c r="M1002" s="94">
        <v>4.5991275302132779</v>
      </c>
      <c r="N1002" s="94">
        <v>5.3554859118350446</v>
      </c>
      <c r="O1002" s="94">
        <v>6.1226344894072913</v>
      </c>
      <c r="P1002" s="94">
        <v>6.8789967743806821</v>
      </c>
      <c r="Q1002" s="94">
        <v>7.6460365052412778</v>
      </c>
      <c r="R1002" s="94">
        <v>8.4024105859613947</v>
      </c>
      <c r="S1002" s="94">
        <v>9.1693851447456307</v>
      </c>
      <c r="U1002" s="28">
        <v>0.995</v>
      </c>
      <c r="V1002" s="94">
        <v>0.155864402145098</v>
      </c>
      <c r="W1002" s="94">
        <v>0.18689214011741034</v>
      </c>
      <c r="X1002" s="94">
        <v>0.21765937256853435</v>
      </c>
      <c r="Y1002" s="94">
        <v>0.2486777122735081</v>
      </c>
      <c r="Z1002" s="94">
        <v>0.27944480747275824</v>
      </c>
      <c r="AA1002" s="94">
        <v>0.31045838635036638</v>
      </c>
      <c r="AB1002" s="94">
        <v>0.34122582613060215</v>
      </c>
      <c r="AC1002" s="94">
        <v>0.3722365735032892</v>
      </c>
      <c r="AE1002" s="28">
        <v>0.995</v>
      </c>
      <c r="AF1002" s="94">
        <f t="shared" si="254"/>
        <v>0.99957059294835515</v>
      </c>
      <c r="AG1002" s="94">
        <f t="shared" si="240"/>
        <v>0.99957144473048976</v>
      </c>
      <c r="AH1002" s="94">
        <f t="shared" si="241"/>
        <v>0.99957132098347257</v>
      </c>
      <c r="AI1002" s="94">
        <f t="shared" si="242"/>
        <v>0.99957187123323554</v>
      </c>
      <c r="AJ1002" s="94">
        <f t="shared" si="243"/>
        <v>0.99957172903584712</v>
      </c>
      <c r="AK1002" s="94">
        <f t="shared" si="244"/>
        <v>0.99957212926847705</v>
      </c>
      <c r="AL1002" s="94">
        <f t="shared" si="245"/>
        <v>0.9995719900513208</v>
      </c>
      <c r="AM1002" s="94">
        <f t="shared" si="246"/>
        <v>0.99957230218937698</v>
      </c>
      <c r="AO1002" s="28">
        <v>0.995</v>
      </c>
      <c r="AP1002" s="94">
        <f t="shared" si="255"/>
        <v>0.25302699111997518</v>
      </c>
      <c r="AQ1002" s="94">
        <f t="shared" si="247"/>
        <v>0.3024591400808091</v>
      </c>
      <c r="AR1002" s="94">
        <f t="shared" si="248"/>
        <v>0.35241141346887334</v>
      </c>
      <c r="AS1002" s="94">
        <f t="shared" si="249"/>
        <v>0.40181816626981465</v>
      </c>
      <c r="AT1002" s="94">
        <f t="shared" si="250"/>
        <v>0.45176979836570519</v>
      </c>
      <c r="AU1002" s="94">
        <f t="shared" si="251"/>
        <v>0.50116375012606118</v>
      </c>
      <c r="AV1002" s="94">
        <f t="shared" si="252"/>
        <v>0.55111615312103157</v>
      </c>
      <c r="AW1002" s="94">
        <f t="shared" si="253"/>
        <v>0.60050251797442145</v>
      </c>
      <c r="AY1002" s="28">
        <v>0.995</v>
      </c>
      <c r="AZ1002" s="34">
        <f>(((L1002-VLOOKUP(AZ$6,Data!$N$4:$Y$11,Data!$W$1,FALSE)/1000)*VLOOKUP(AZ$6,Data!$N$4:$Y$11,Data!$P$1,FALSE)^1.5+VLOOKUP(AZ$6,Data!$N$4:$Y$11,Data!$W$1,FALSE)/1000*(Mannings_n_bot)^1.5)/L1002)^0.67</f>
        <v>4.3966246660043305E-2</v>
      </c>
      <c r="BA1002" s="34">
        <f>(((M1002-VLOOKUP(BA$6,Data!$N$4:$Y$11,Data!$W$1,FALSE)/1000)*VLOOKUP(BA$6,Data!$N$4:$Y$11,Data!$P$1,FALSE)^1.5+VLOOKUP(BA$6,Data!$N$4:$Y$11,Data!$W$1,FALSE)/1000*(Mannings_n_bot)^1.5)/M1002)^0.67</f>
        <v>4.3748516254192425E-2</v>
      </c>
      <c r="BB1002" s="34">
        <f>(((N1002-VLOOKUP(BB$6,Data!$N$4:$Y$11,Data!$W$1,FALSE)/1000)*VLOOKUP(BB$6,Data!$N$4:$Y$11,Data!$P$1,FALSE)^1.5+VLOOKUP(BB$6,Data!$N$4:$Y$11,Data!$W$1,FALSE)/1000*(Mannings_n_bot)^1.5)/N1002)^0.67</f>
        <v>4.3494112115064022E-2</v>
      </c>
      <c r="BC1002" s="34">
        <f>(((O1002-VLOOKUP(BC$6,Data!$N$4:$Y$11,Data!$W$1,FALSE)/1000)*VLOOKUP(BC$6,Data!$N$4:$Y$11,Data!$P$1,FALSE)^1.5+VLOOKUP(BC$6,Data!$N$4:$Y$11,Data!$W$1,FALSE)/1000*(Mannings_n_bot)^1.5)/O1002)^0.67</f>
        <v>4.3182803035226973E-2</v>
      </c>
      <c r="BD1002" s="34">
        <f>(((P1002-VLOOKUP(BD$6,Data!$N$4:$Y$11,Data!$W$1,FALSE)/1000)*VLOOKUP(BD$6,Data!$N$4:$Y$11,Data!$P$1,FALSE)^1.5+VLOOKUP(BD$6,Data!$N$4:$Y$11,Data!$W$1,FALSE)/1000*(Mannings_n_bot)^1.5)/P1002)^0.67</f>
        <v>4.2852487503048153E-2</v>
      </c>
      <c r="BE1002" s="34">
        <f>(((Q1002-VLOOKUP(BE$6,Data!$N$4:$Y$11,Data!$W$1,FALSE)/1000)*VLOOKUP(BE$6,Data!$N$4:$Y$11,Data!$P$1,FALSE)^1.5+VLOOKUP(BE$6,Data!$N$4:$Y$11,Data!$W$1,FALSE)/1000*(Mannings_n_bot)^1.5)/Q1002)^0.67</f>
        <v>4.2539989720291181E-2</v>
      </c>
      <c r="BF1002" s="34">
        <f>(((R1002-VLOOKUP(BF$6,Data!$N$4:$Y$11,Data!$W$1,FALSE)/1000)*VLOOKUP(BF$6,Data!$N$4:$Y$11,Data!$P$1,FALSE)^1.5+VLOOKUP(BF$6,Data!$N$4:$Y$11,Data!$W$1,FALSE)/1000*(Mannings_n_bot)^1.5)/R1002)^0.67</f>
        <v>4.2342808144144872E-2</v>
      </c>
      <c r="BG1002" s="34">
        <f>(((S1002-VLOOKUP(BG$6,Data!$N$4:$Y$11,Data!$W$1,FALSE)/1000)*VLOOKUP(BG$6,Data!$N$4:$Y$11,Data!$P$1,FALSE)^1.5+VLOOKUP(BG$6,Data!$N$4:$Y$11,Data!$W$1,FALSE)/1000*(Mannings_n_bot)^1.5)/S1002)^0.67</f>
        <v>4.2162660601314149E-2</v>
      </c>
    </row>
    <row r="1003" spans="1:59" x14ac:dyDescent="0.25">
      <c r="A1003" s="28">
        <v>0.996</v>
      </c>
      <c r="B1003" s="94">
        <v>0.96965866888015828</v>
      </c>
      <c r="C1003" s="94">
        <v>1.3912177407960076</v>
      </c>
      <c r="D1003" s="94">
        <v>1.8875645115700479</v>
      </c>
      <c r="E1003" s="94">
        <v>2.4604853867577243</v>
      </c>
      <c r="F1003" s="94">
        <v>3.1081015976510247</v>
      </c>
      <c r="G1003" s="94">
        <v>3.8323827327676092</v>
      </c>
      <c r="H1003" s="94">
        <v>4.6312680114331615</v>
      </c>
      <c r="I1003" s="94">
        <v>5.5069087926330553</v>
      </c>
      <c r="K1003" s="28">
        <v>0.996</v>
      </c>
      <c r="L1003" s="94">
        <v>3.8482623701283072</v>
      </c>
      <c r="M1003" s="94">
        <v>4.6189073357224952</v>
      </c>
      <c r="N1003" s="94">
        <v>5.3785220481311464</v>
      </c>
      <c r="O1003" s="94">
        <v>6.1489531266850079</v>
      </c>
      <c r="P1003" s="94">
        <v>6.9085717273653033</v>
      </c>
      <c r="Q1003" s="94">
        <v>7.6788934543411855</v>
      </c>
      <c r="R1003" s="94">
        <v>8.4385238870169257</v>
      </c>
      <c r="S1003" s="94">
        <v>9.2087801416807356</v>
      </c>
      <c r="U1003" s="28">
        <v>0.996</v>
      </c>
      <c r="V1003" s="94">
        <v>0.13944619548498366</v>
      </c>
      <c r="W1003" s="94">
        <v>0.16720522185545808</v>
      </c>
      <c r="X1003" s="94">
        <v>0.19473154431765888</v>
      </c>
      <c r="Y1003" s="94">
        <v>0.22248216051482431</v>
      </c>
      <c r="Z1003" s="94">
        <v>0.25000835968862117</v>
      </c>
      <c r="AA1003" s="94">
        <v>0.27775471566164533</v>
      </c>
      <c r="AB1003" s="94">
        <v>0.30528122292233079</v>
      </c>
      <c r="AC1003" s="94">
        <v>0.3330250451547152</v>
      </c>
      <c r="AE1003" s="28">
        <v>0.996</v>
      </c>
      <c r="AF1003" s="94">
        <f t="shared" si="254"/>
        <v>0.99969269265572269</v>
      </c>
      <c r="AG1003" s="94">
        <f t="shared" si="240"/>
        <v>0.99969330263247613</v>
      </c>
      <c r="AH1003" s="94">
        <f t="shared" si="241"/>
        <v>0.99969321401490863</v>
      </c>
      <c r="AI1003" s="94">
        <f t="shared" si="242"/>
        <v>0.99969360805929242</v>
      </c>
      <c r="AJ1003" s="94">
        <f t="shared" si="243"/>
        <v>0.99969350622897846</v>
      </c>
      <c r="AK1003" s="94">
        <f t="shared" si="244"/>
        <v>0.99969379284342141</v>
      </c>
      <c r="AL1003" s="94">
        <f t="shared" si="245"/>
        <v>0.99969369314725587</v>
      </c>
      <c r="AM1003" s="94">
        <f t="shared" si="246"/>
        <v>0.9996939166755463</v>
      </c>
      <c r="AO1003" s="28">
        <v>0.996</v>
      </c>
      <c r="AP1003" s="94">
        <f t="shared" si="255"/>
        <v>0.25197311815509821</v>
      </c>
      <c r="AQ1003" s="94">
        <f t="shared" si="247"/>
        <v>0.3012006173053895</v>
      </c>
      <c r="AR1003" s="94">
        <f t="shared" si="248"/>
        <v>0.3509448310667263</v>
      </c>
      <c r="AS1003" s="94">
        <f t="shared" si="249"/>
        <v>0.40014703902682186</v>
      </c>
      <c r="AT1003" s="94">
        <f t="shared" si="250"/>
        <v>0.44989061709233347</v>
      </c>
      <c r="AU1003" s="94">
        <f t="shared" si="251"/>
        <v>0.49908007651818764</v>
      </c>
      <c r="AV1003" s="94">
        <f t="shared" si="252"/>
        <v>0.54882442396810538</v>
      </c>
      <c r="AW1003" s="94">
        <f t="shared" si="253"/>
        <v>0.59800632742959203</v>
      </c>
      <c r="AY1003" s="28">
        <v>0.996</v>
      </c>
      <c r="AZ1003" s="34">
        <f>(((L1003-VLOOKUP(AZ$6,Data!$N$4:$Y$11,Data!$W$1,FALSE)/1000)*VLOOKUP(AZ$6,Data!$N$4:$Y$11,Data!$P$1,FALSE)^1.5+VLOOKUP(AZ$6,Data!$N$4:$Y$11,Data!$W$1,FALSE)/1000*(Mannings_n_bot)^1.5)/L1003)^0.67</f>
        <v>4.3920062336686209E-2</v>
      </c>
      <c r="BA1003" s="34">
        <f>(((M1003-VLOOKUP(BA$6,Data!$N$4:$Y$11,Data!$W$1,FALSE)/1000)*VLOOKUP(BA$6,Data!$N$4:$Y$11,Data!$P$1,FALSE)^1.5+VLOOKUP(BA$6,Data!$N$4:$Y$11,Data!$W$1,FALSE)/1000*(Mannings_n_bot)^1.5)/M1003)^0.67</f>
        <v>4.3701380703353603E-2</v>
      </c>
      <c r="BB1003" s="34">
        <f>(((N1003-VLOOKUP(BB$6,Data!$N$4:$Y$11,Data!$W$1,FALSE)/1000)*VLOOKUP(BB$6,Data!$N$4:$Y$11,Data!$P$1,FALSE)^1.5+VLOOKUP(BB$6,Data!$N$4:$Y$11,Data!$W$1,FALSE)/1000*(Mannings_n_bot)^1.5)/N1003)^0.67</f>
        <v>4.3446154000977164E-2</v>
      </c>
      <c r="BC1003" s="34">
        <f>(((O1003-VLOOKUP(BC$6,Data!$N$4:$Y$11,Data!$W$1,FALSE)/1000)*VLOOKUP(BC$6,Data!$N$4:$Y$11,Data!$P$1,FALSE)^1.5+VLOOKUP(BC$6,Data!$N$4:$Y$11,Data!$W$1,FALSE)/1000*(Mannings_n_bot)^1.5)/O1003)^0.67</f>
        <v>4.3133642559293084E-2</v>
      </c>
      <c r="BD1003" s="34">
        <f>(((P1003-VLOOKUP(BD$6,Data!$N$4:$Y$11,Data!$W$1,FALSE)/1000)*VLOOKUP(BD$6,Data!$N$4:$Y$11,Data!$P$1,FALSE)^1.5+VLOOKUP(BD$6,Data!$N$4:$Y$11,Data!$W$1,FALSE)/1000*(Mannings_n_bot)^1.5)/P1003)^0.67</f>
        <v>4.280224288746521E-2</v>
      </c>
      <c r="BE1003" s="34">
        <f>(((Q1003-VLOOKUP(BE$6,Data!$N$4:$Y$11,Data!$W$1,FALSE)/1000)*VLOOKUP(BE$6,Data!$N$4:$Y$11,Data!$P$1,FALSE)^1.5+VLOOKUP(BE$6,Data!$N$4:$Y$11,Data!$W$1,FALSE)/1000*(Mannings_n_bot)^1.5)/Q1003)^0.67</f>
        <v>4.2488562047349909E-2</v>
      </c>
      <c r="BF1003" s="34">
        <f>(((R1003-VLOOKUP(BF$6,Data!$N$4:$Y$11,Data!$W$1,FALSE)/1000)*VLOOKUP(BF$6,Data!$N$4:$Y$11,Data!$P$1,FALSE)^1.5+VLOOKUP(BF$6,Data!$N$4:$Y$11,Data!$W$1,FALSE)/1000*(Mannings_n_bot)^1.5)/R1003)^0.67</f>
        <v>4.2290742935898455E-2</v>
      </c>
      <c r="BG1003" s="34">
        <f>(((S1003-VLOOKUP(BG$6,Data!$N$4:$Y$11,Data!$W$1,FALSE)/1000)*VLOOKUP(BG$6,Data!$N$4:$Y$11,Data!$P$1,FALSE)^1.5+VLOOKUP(BG$6,Data!$N$4:$Y$11,Data!$W$1,FALSE)/1000*(Mannings_n_bot)^1.5)/S1003)^0.67</f>
        <v>4.2109882436934219E-2</v>
      </c>
    </row>
    <row r="1004" spans="1:59" x14ac:dyDescent="0.25">
      <c r="A1004" s="28">
        <v>0.997</v>
      </c>
      <c r="B1004" s="94">
        <v>0.96976310777273922</v>
      </c>
      <c r="C1004" s="94">
        <v>1.3913672873326837</v>
      </c>
      <c r="D1004" s="94">
        <v>1.8877674706153302</v>
      </c>
      <c r="E1004" s="94">
        <v>2.4607496092106174</v>
      </c>
      <c r="F1004" s="94">
        <v>3.1084354760498214</v>
      </c>
      <c r="G1004" s="94">
        <v>3.8327940302390773</v>
      </c>
      <c r="H1004" s="94">
        <v>4.6317652082371348</v>
      </c>
      <c r="I1004" s="94">
        <v>5.507499564138377</v>
      </c>
      <c r="K1004" s="28">
        <v>0.997</v>
      </c>
      <c r="L1004" s="94">
        <v>3.8669815625254405</v>
      </c>
      <c r="M1004" s="94">
        <v>4.6413525269677827</v>
      </c>
      <c r="N1004" s="94">
        <v>5.4046623619153067</v>
      </c>
      <c r="O1004" s="94">
        <v>6.1788183084477986</v>
      </c>
      <c r="P1004" s="94">
        <v>6.942132014621575</v>
      </c>
      <c r="Q1004" s="94">
        <v>7.7161780367974231</v>
      </c>
      <c r="R1004" s="94">
        <v>8.479503616126582</v>
      </c>
      <c r="S1004" s="94">
        <v>9.2534838253642473</v>
      </c>
      <c r="U1004" s="28">
        <v>0.997</v>
      </c>
      <c r="V1004" s="94">
        <v>0.12079584032252071</v>
      </c>
      <c r="W1004" s="94">
        <v>0.14484190036380662</v>
      </c>
      <c r="X1004" s="94">
        <v>0.16868669197169389</v>
      </c>
      <c r="Y1004" s="94">
        <v>0.19272546503267449</v>
      </c>
      <c r="Z1004" s="94">
        <v>0.21657014941399047</v>
      </c>
      <c r="AA1004" s="94">
        <v>0.24060523127160768</v>
      </c>
      <c r="AB1004" s="94">
        <v>0.26445018236392764</v>
      </c>
      <c r="AC1004" s="94">
        <v>0.28848306892844383</v>
      </c>
      <c r="AE1004" s="28">
        <v>0.997</v>
      </c>
      <c r="AF1004" s="94">
        <f t="shared" si="254"/>
        <v>0.99980036641876213</v>
      </c>
      <c r="AG1004" s="94">
        <f t="shared" si="240"/>
        <v>0.99980076292913789</v>
      </c>
      <c r="AH1004" s="94">
        <f t="shared" si="241"/>
        <v>0.9998007053239728</v>
      </c>
      <c r="AI1004" s="94">
        <f t="shared" si="242"/>
        <v>0.99980096146959285</v>
      </c>
      <c r="AJ1004" s="94">
        <f t="shared" si="243"/>
        <v>0.99980089527552685</v>
      </c>
      <c r="AK1004" s="94">
        <f t="shared" si="244"/>
        <v>0.99980108158724212</v>
      </c>
      <c r="AL1004" s="94">
        <f t="shared" si="245"/>
        <v>0.99980101678042888</v>
      </c>
      <c r="AM1004" s="94">
        <f t="shared" si="246"/>
        <v>0.99980116208349734</v>
      </c>
      <c r="AO1004" s="28">
        <v>0.997</v>
      </c>
      <c r="AP1004" s="94">
        <f t="shared" si="255"/>
        <v>0.2507803805352018</v>
      </c>
      <c r="AQ1004" s="94">
        <f t="shared" si="247"/>
        <v>0.29977625686658849</v>
      </c>
      <c r="AR1004" s="94">
        <f t="shared" si="248"/>
        <v>0.34928499584317091</v>
      </c>
      <c r="AS1004" s="94">
        <f t="shared" si="249"/>
        <v>0.39825569977453995</v>
      </c>
      <c r="AT1004" s="94">
        <f t="shared" si="250"/>
        <v>0.44776380937481586</v>
      </c>
      <c r="AU1004" s="94">
        <f t="shared" si="251"/>
        <v>0.49672182419340172</v>
      </c>
      <c r="AV1004" s="94">
        <f t="shared" si="252"/>
        <v>0.54623070145619146</v>
      </c>
      <c r="AW1004" s="94">
        <f t="shared" si="253"/>
        <v>0.59518119532905589</v>
      </c>
      <c r="AY1004" s="28">
        <v>0.997</v>
      </c>
      <c r="AZ1004" s="34">
        <f>(((L1004-VLOOKUP(AZ$6,Data!$N$4:$Y$11,Data!$W$1,FALSE)/1000)*VLOOKUP(AZ$6,Data!$N$4:$Y$11,Data!$P$1,FALSE)^1.5+VLOOKUP(AZ$6,Data!$N$4:$Y$11,Data!$W$1,FALSE)/1000*(Mannings_n_bot)^1.5)/L1004)^0.67</f>
        <v>4.3868103330642706E-2</v>
      </c>
      <c r="BA1004" s="34">
        <f>(((M1004-VLOOKUP(BA$6,Data!$N$4:$Y$11,Data!$W$1,FALSE)/1000)*VLOOKUP(BA$6,Data!$N$4:$Y$11,Data!$P$1,FALSE)^1.5+VLOOKUP(BA$6,Data!$N$4:$Y$11,Data!$W$1,FALSE)/1000*(Mannings_n_bot)^1.5)/M1004)^0.67</f>
        <v>4.3648350178078832E-2</v>
      </c>
      <c r="BB1004" s="34">
        <f>(((N1004-VLOOKUP(BB$6,Data!$N$4:$Y$11,Data!$W$1,FALSE)/1000)*VLOOKUP(BB$6,Data!$N$4:$Y$11,Data!$P$1,FALSE)^1.5+VLOOKUP(BB$6,Data!$N$4:$Y$11,Data!$W$1,FALSE)/1000*(Mannings_n_bot)^1.5)/N1004)^0.67</f>
        <v>4.339219741477874E-2</v>
      </c>
      <c r="BC1004" s="34">
        <f>(((O1004-VLOOKUP(BC$6,Data!$N$4:$Y$11,Data!$W$1,FALSE)/1000)*VLOOKUP(BC$6,Data!$N$4:$Y$11,Data!$P$1,FALSE)^1.5+VLOOKUP(BC$6,Data!$N$4:$Y$11,Data!$W$1,FALSE)/1000*(Mannings_n_bot)^1.5)/O1004)^0.67</f>
        <v>4.3078331776316522E-2</v>
      </c>
      <c r="BD1004" s="34">
        <f>(((P1004-VLOOKUP(BD$6,Data!$N$4:$Y$11,Data!$W$1,FALSE)/1000)*VLOOKUP(BD$6,Data!$N$4:$Y$11,Data!$P$1,FALSE)^1.5+VLOOKUP(BD$6,Data!$N$4:$Y$11,Data!$W$1,FALSE)/1000*(Mannings_n_bot)^1.5)/P1004)^0.67</f>
        <v>4.2745711428639907E-2</v>
      </c>
      <c r="BE1004" s="34">
        <f>(((Q1004-VLOOKUP(BE$6,Data!$N$4:$Y$11,Data!$W$1,FALSE)/1000)*VLOOKUP(BE$6,Data!$N$4:$Y$11,Data!$P$1,FALSE)^1.5+VLOOKUP(BE$6,Data!$N$4:$Y$11,Data!$W$1,FALSE)/1000*(Mannings_n_bot)^1.5)/Q1004)^0.67</f>
        <v>4.2430698084505919E-2</v>
      </c>
      <c r="BF1004" s="34">
        <f>(((R1004-VLOOKUP(BF$6,Data!$N$4:$Y$11,Data!$W$1,FALSE)/1000)*VLOOKUP(BF$6,Data!$N$4:$Y$11,Data!$P$1,FALSE)^1.5+VLOOKUP(BF$6,Data!$N$4:$Y$11,Data!$W$1,FALSE)/1000*(Mannings_n_bot)^1.5)/R1004)^0.67</f>
        <v>4.2232161122232811E-2</v>
      </c>
      <c r="BG1004" s="34">
        <f>(((S1004-VLOOKUP(BG$6,Data!$N$4:$Y$11,Data!$W$1,FALSE)/1000)*VLOOKUP(BG$6,Data!$N$4:$Y$11,Data!$P$1,FALSE)^1.5+VLOOKUP(BG$6,Data!$N$4:$Y$11,Data!$W$1,FALSE)/1000*(Mannings_n_bot)^1.5)/S1004)^0.67</f>
        <v>4.2050497492002591E-2</v>
      </c>
    </row>
    <row r="1005" spans="1:59" x14ac:dyDescent="0.25">
      <c r="A1005" s="28">
        <v>0.998</v>
      </c>
      <c r="B1005" s="94">
        <v>0.96985132497256199</v>
      </c>
      <c r="C1005" s="94">
        <v>1.391493605682417</v>
      </c>
      <c r="D1005" s="94">
        <v>1.8879389052750934</v>
      </c>
      <c r="E1005" s="94">
        <v>2.4609727912990453</v>
      </c>
      <c r="F1005" s="94">
        <v>3.1087174948722787</v>
      </c>
      <c r="G1005" s="94">
        <v>3.8331414426858501</v>
      </c>
      <c r="H1005" s="94">
        <v>4.632185177799105</v>
      </c>
      <c r="I1005" s="94">
        <v>5.5079985734896075</v>
      </c>
      <c r="K1005" s="28">
        <v>0.998</v>
      </c>
      <c r="L1005" s="94">
        <v>3.8891800936631964</v>
      </c>
      <c r="M1005" s="94">
        <v>4.6679696661929801</v>
      </c>
      <c r="N1005" s="94">
        <v>5.4356614362994478</v>
      </c>
      <c r="O1005" s="94">
        <v>6.2142346501556132</v>
      </c>
      <c r="P1005" s="94">
        <v>6.9819302713537397</v>
      </c>
      <c r="Q1005" s="94">
        <v>7.7603928817532903</v>
      </c>
      <c r="R1005" s="94">
        <v>8.5281004249486703</v>
      </c>
      <c r="S1005" s="94">
        <v>9.3064968185507961</v>
      </c>
      <c r="U1005" s="28">
        <v>0.998</v>
      </c>
      <c r="V1005" s="94">
        <v>9.8655423915836288E-2</v>
      </c>
      <c r="W1005" s="94">
        <v>0.11829387851222864</v>
      </c>
      <c r="X1005" s="94">
        <v>0.1377682095222503</v>
      </c>
      <c r="Y1005" s="94">
        <v>0.15740071142071088</v>
      </c>
      <c r="Z1005" s="94">
        <v>0.17687495450883481</v>
      </c>
      <c r="AA1005" s="94">
        <v>0.19650444113099896</v>
      </c>
      <c r="AB1005" s="94">
        <v>0.21597890190621905</v>
      </c>
      <c r="AC1005" s="94">
        <v>0.23560659525504984</v>
      </c>
      <c r="AE1005" s="28">
        <v>0.998</v>
      </c>
      <c r="AF1005" s="94">
        <f t="shared" si="254"/>
        <v>0.99989131604140746</v>
      </c>
      <c r="AG1005" s="94">
        <f t="shared" si="240"/>
        <v>0.99989153204782066</v>
      </c>
      <c r="AH1005" s="94">
        <f t="shared" si="241"/>
        <v>0.99989150066631038</v>
      </c>
      <c r="AI1005" s="94">
        <f t="shared" si="242"/>
        <v>0.99989164020657517</v>
      </c>
      <c r="AJ1005" s="94">
        <f t="shared" si="243"/>
        <v>0.99989160414606626</v>
      </c>
      <c r="AK1005" s="94">
        <f t="shared" si="244"/>
        <v>0.99989170564303531</v>
      </c>
      <c r="AL1005" s="94">
        <f t="shared" si="245"/>
        <v>0.99989167033824056</v>
      </c>
      <c r="AM1005" s="94">
        <f t="shared" si="246"/>
        <v>0.99989174949497883</v>
      </c>
      <c r="AO1005" s="28">
        <v>0.998</v>
      </c>
      <c r="AP1005" s="94">
        <f t="shared" si="255"/>
        <v>0.24937166745062314</v>
      </c>
      <c r="AQ1005" s="94">
        <f t="shared" si="247"/>
        <v>0.29809396915324571</v>
      </c>
      <c r="AR1005" s="94">
        <f t="shared" si="248"/>
        <v>0.3473245946974185</v>
      </c>
      <c r="AS1005" s="94">
        <f t="shared" si="249"/>
        <v>0.39602186429143277</v>
      </c>
      <c r="AT1005" s="94">
        <f t="shared" si="250"/>
        <v>0.44525186790064053</v>
      </c>
      <c r="AU1005" s="94">
        <f t="shared" si="251"/>
        <v>0.49393651856191023</v>
      </c>
      <c r="AV1005" s="94">
        <f t="shared" si="252"/>
        <v>0.54316728778753631</v>
      </c>
      <c r="AW1005" s="94">
        <f t="shared" si="253"/>
        <v>0.59184445886344916</v>
      </c>
      <c r="AY1005" s="28">
        <v>0.998</v>
      </c>
      <c r="AZ1005" s="34">
        <f>(((L1005-VLOOKUP(AZ$6,Data!$N$4:$Y$11,Data!$W$1,FALSE)/1000)*VLOOKUP(AZ$6,Data!$N$4:$Y$11,Data!$P$1,FALSE)^1.5+VLOOKUP(AZ$6,Data!$N$4:$Y$11,Data!$W$1,FALSE)/1000*(Mannings_n_bot)^1.5)/L1005)^0.67</f>
        <v>4.380709628141282E-2</v>
      </c>
      <c r="BA1005" s="34">
        <f>(((M1005-VLOOKUP(BA$6,Data!$N$4:$Y$11,Data!$W$1,FALSE)/1000)*VLOOKUP(BA$6,Data!$N$4:$Y$11,Data!$P$1,FALSE)^1.5+VLOOKUP(BA$6,Data!$N$4:$Y$11,Data!$W$1,FALSE)/1000*(Mannings_n_bot)^1.5)/M1005)^0.67</f>
        <v>4.3586083204984812E-2</v>
      </c>
      <c r="BB1005" s="34">
        <f>(((N1005-VLOOKUP(BB$6,Data!$N$4:$Y$11,Data!$W$1,FALSE)/1000)*VLOOKUP(BB$6,Data!$N$4:$Y$11,Data!$P$1,FALSE)^1.5+VLOOKUP(BB$6,Data!$N$4:$Y$11,Data!$W$1,FALSE)/1000*(Mannings_n_bot)^1.5)/N1005)^0.67</f>
        <v>4.3328842236516368E-2</v>
      </c>
      <c r="BC1005" s="34">
        <f>(((O1005-VLOOKUP(BC$6,Data!$N$4:$Y$11,Data!$W$1,FALSE)/1000)*VLOOKUP(BC$6,Data!$N$4:$Y$11,Data!$P$1,FALSE)^1.5+VLOOKUP(BC$6,Data!$N$4:$Y$11,Data!$W$1,FALSE)/1000*(Mannings_n_bot)^1.5)/O1005)^0.67</f>
        <v>4.3013384570904971E-2</v>
      </c>
      <c r="BD1005" s="34">
        <f>(((P1005-VLOOKUP(BD$6,Data!$N$4:$Y$11,Data!$W$1,FALSE)/1000)*VLOOKUP(BD$6,Data!$N$4:$Y$11,Data!$P$1,FALSE)^1.5+VLOOKUP(BD$6,Data!$N$4:$Y$11,Data!$W$1,FALSE)/1000*(Mannings_n_bot)^1.5)/P1005)^0.67</f>
        <v>4.2679329648327068E-2</v>
      </c>
      <c r="BE1005" s="34">
        <f>(((Q1005-VLOOKUP(BE$6,Data!$N$4:$Y$11,Data!$W$1,FALSE)/1000)*VLOOKUP(BE$6,Data!$N$4:$Y$11,Data!$P$1,FALSE)^1.5+VLOOKUP(BE$6,Data!$N$4:$Y$11,Data!$W$1,FALSE)/1000*(Mannings_n_bot)^1.5)/Q1005)^0.67</f>
        <v>4.2362749708647826E-2</v>
      </c>
      <c r="BF1005" s="34">
        <f>(((R1005-VLOOKUP(BF$6,Data!$N$4:$Y$11,Data!$W$1,FALSE)/1000)*VLOOKUP(BF$6,Data!$N$4:$Y$11,Data!$P$1,FALSE)^1.5+VLOOKUP(BF$6,Data!$N$4:$Y$11,Data!$W$1,FALSE)/1000*(Mannings_n_bot)^1.5)/R1005)^0.67</f>
        <v>4.2163369071305273E-2</v>
      </c>
      <c r="BG1005" s="34">
        <f>(((S1005-VLOOKUP(BG$6,Data!$N$4:$Y$11,Data!$W$1,FALSE)/1000)*VLOOKUP(BG$6,Data!$N$4:$Y$11,Data!$P$1,FALSE)^1.5+VLOOKUP(BG$6,Data!$N$4:$Y$11,Data!$W$1,FALSE)/1000*(Mannings_n_bot)^1.5)/S1005)^0.67</f>
        <v>4.1980761066899255E-2</v>
      </c>
    </row>
    <row r="1006" spans="1:59" x14ac:dyDescent="0.25">
      <c r="A1006" s="28">
        <v>0.999</v>
      </c>
      <c r="B1006" s="94">
        <v>0.969919466661055</v>
      </c>
      <c r="C1006" s="94">
        <v>1.3915911776687182</v>
      </c>
      <c r="D1006" s="94">
        <v>1.8880713264591069</v>
      </c>
      <c r="E1006" s="94">
        <v>2.4611451834852653</v>
      </c>
      <c r="F1006" s="94">
        <v>3.1089353343010284</v>
      </c>
      <c r="G1006" s="94">
        <v>3.8334097937570584</v>
      </c>
      <c r="H1006" s="94">
        <v>4.6325095741245681</v>
      </c>
      <c r="I1006" s="94">
        <v>5.5083840220740834</v>
      </c>
      <c r="K1006" s="28">
        <v>0.999</v>
      </c>
      <c r="L1006" s="94">
        <v>3.9181020610595199</v>
      </c>
      <c r="M1006" s="94">
        <v>4.7026486139230403</v>
      </c>
      <c r="N1006" s="94">
        <v>5.4760495085017968</v>
      </c>
      <c r="O1006" s="94">
        <v>6.260377956235236</v>
      </c>
      <c r="P1006" s="94">
        <v>7.0337826757762247</v>
      </c>
      <c r="Q1006" s="94">
        <v>7.8179996354541066</v>
      </c>
      <c r="R1006" s="94">
        <v>8.5914163406686459</v>
      </c>
      <c r="S1006" s="94">
        <v>9.3755665574738014</v>
      </c>
      <c r="U1006" s="28">
        <v>0.999</v>
      </c>
      <c r="V1006" s="94">
        <v>6.9778322719930577E-2</v>
      </c>
      <c r="W1006" s="94">
        <v>8.3668291443850643E-2</v>
      </c>
      <c r="X1006" s="94">
        <v>9.7442356663747884E-2</v>
      </c>
      <c r="Y1006" s="94">
        <v>0.11132811414190939</v>
      </c>
      <c r="Z1006" s="94">
        <v>0.1251021169289471</v>
      </c>
      <c r="AA1006" s="94">
        <v>0.13898574127990096</v>
      </c>
      <c r="AB1006" s="94">
        <v>0.15275989793740913</v>
      </c>
      <c r="AC1006" s="94">
        <v>0.16664225367002039</v>
      </c>
      <c r="AE1006" s="28">
        <v>0.999</v>
      </c>
      <c r="AF1006" s="94">
        <f t="shared" si="254"/>
        <v>0.99996156833764105</v>
      </c>
      <c r="AG1006" s="94">
        <f t="shared" si="240"/>
        <v>0.99996164476876259</v>
      </c>
      <c r="AH1006" s="94">
        <f t="shared" si="241"/>
        <v>0.99996163366480584</v>
      </c>
      <c r="AI1006" s="94">
        <f t="shared" si="242"/>
        <v>0.99996168303941257</v>
      </c>
      <c r="AJ1006" s="94">
        <f t="shared" si="243"/>
        <v>0.99996167027983951</v>
      </c>
      <c r="AK1006" s="94">
        <f t="shared" si="244"/>
        <v>0.99996170619331859</v>
      </c>
      <c r="AL1006" s="94">
        <f t="shared" si="245"/>
        <v>0.99996169370113919</v>
      </c>
      <c r="AM1006" s="94">
        <f t="shared" si="246"/>
        <v>0.99996172170980968</v>
      </c>
      <c r="AO1006" s="28">
        <v>0.999</v>
      </c>
      <c r="AP1006" s="94">
        <f t="shared" si="255"/>
        <v>0.2475482903573912</v>
      </c>
      <c r="AQ1006" s="94">
        <f t="shared" si="247"/>
        <v>0.29591647003959881</v>
      </c>
      <c r="AR1006" s="94">
        <f t="shared" si="248"/>
        <v>0.34478711770735399</v>
      </c>
      <c r="AS1006" s="94">
        <f t="shared" si="249"/>
        <v>0.39313044686607207</v>
      </c>
      <c r="AT1006" s="94">
        <f t="shared" si="250"/>
        <v>0.44200048218833216</v>
      </c>
      <c r="AU1006" s="94">
        <f t="shared" si="251"/>
        <v>0.4903312832572671</v>
      </c>
      <c r="AV1006" s="94">
        <f t="shared" si="252"/>
        <v>0.53920208152361904</v>
      </c>
      <c r="AW1006" s="94">
        <f t="shared" si="253"/>
        <v>0.58752545654780031</v>
      </c>
      <c r="AY1006" s="28">
        <v>0.999</v>
      </c>
      <c r="AZ1006" s="34">
        <f>(((L1006-VLOOKUP(AZ$6,Data!$N$4:$Y$11,Data!$W$1,FALSE)/1000)*VLOOKUP(AZ$6,Data!$N$4:$Y$11,Data!$P$1,FALSE)^1.5+VLOOKUP(AZ$6,Data!$N$4:$Y$11,Data!$W$1,FALSE)/1000*(Mannings_n_bot)^1.5)/L1006)^0.67</f>
        <v>4.37285870667532E-2</v>
      </c>
      <c r="BA1006" s="34">
        <f>(((M1006-VLOOKUP(BA$6,Data!$N$4:$Y$11,Data!$W$1,FALSE)/1000)*VLOOKUP(BA$6,Data!$N$4:$Y$11,Data!$P$1,FALSE)^1.5+VLOOKUP(BA$6,Data!$N$4:$Y$11,Data!$W$1,FALSE)/1000*(Mannings_n_bot)^1.5)/M1006)^0.67</f>
        <v>4.350594976523111E-2</v>
      </c>
      <c r="BB1006" s="34">
        <f>(((N1006-VLOOKUP(BB$6,Data!$N$4:$Y$11,Data!$W$1,FALSE)/1000)*VLOOKUP(BB$6,Data!$N$4:$Y$11,Data!$P$1,FALSE)^1.5+VLOOKUP(BB$6,Data!$N$4:$Y$11,Data!$W$1,FALSE)/1000*(Mannings_n_bot)^1.5)/N1006)^0.67</f>
        <v>4.3247306986104427E-2</v>
      </c>
      <c r="BC1006" s="34">
        <f>(((O1006-VLOOKUP(BC$6,Data!$N$4:$Y$11,Data!$W$1,FALSE)/1000)*VLOOKUP(BC$6,Data!$N$4:$Y$11,Data!$P$1,FALSE)^1.5+VLOOKUP(BC$6,Data!$N$4:$Y$11,Data!$W$1,FALSE)/1000*(Mannings_n_bot)^1.5)/O1006)^0.67</f>
        <v>4.2929797380578477E-2</v>
      </c>
      <c r="BD1006" s="34">
        <f>(((P1006-VLOOKUP(BD$6,Data!$N$4:$Y$11,Data!$W$1,FALSE)/1000)*VLOOKUP(BD$6,Data!$N$4:$Y$11,Data!$P$1,FALSE)^1.5+VLOOKUP(BD$6,Data!$N$4:$Y$11,Data!$W$1,FALSE)/1000*(Mannings_n_bot)^1.5)/P1006)^0.67</f>
        <v>4.2593894187205862E-2</v>
      </c>
      <c r="BE1006" s="34">
        <f>(((Q1006-VLOOKUP(BE$6,Data!$N$4:$Y$11,Data!$W$1,FALSE)/1000)*VLOOKUP(BE$6,Data!$N$4:$Y$11,Data!$P$1,FALSE)^1.5+VLOOKUP(BE$6,Data!$N$4:$Y$11,Data!$W$1,FALSE)/1000*(Mannings_n_bot)^1.5)/Q1006)^0.67</f>
        <v>4.2275294965459752E-2</v>
      </c>
      <c r="BF1006" s="34">
        <f>(((R1006-VLOOKUP(BF$6,Data!$N$4:$Y$11,Data!$W$1,FALSE)/1000)*VLOOKUP(BF$6,Data!$N$4:$Y$11,Data!$P$1,FALSE)^1.5+VLOOKUP(BF$6,Data!$N$4:$Y$11,Data!$W$1,FALSE)/1000*(Mannings_n_bot)^1.5)/R1006)^0.67</f>
        <v>4.2074827297977624E-2</v>
      </c>
      <c r="BG1006" s="34">
        <f>(((S1006-VLOOKUP(BG$6,Data!$N$4:$Y$11,Data!$W$1,FALSE)/1000)*VLOOKUP(BG$6,Data!$N$4:$Y$11,Data!$P$1,FALSE)^1.5+VLOOKUP(BG$6,Data!$N$4:$Y$11,Data!$W$1,FALSE)/1000*(Mannings_n_bot)^1.5)/S1006)^0.67</f>
        <v>4.1891001795803393E-2</v>
      </c>
    </row>
    <row r="1007" spans="1:59" s="6" customFormat="1" x14ac:dyDescent="0.25">
      <c r="A1007" s="94">
        <v>1</v>
      </c>
      <c r="B1007" s="94">
        <v>0.96995674371113205</v>
      </c>
      <c r="C1007" s="94">
        <v>1.391644554517407</v>
      </c>
      <c r="D1007" s="94">
        <v>1.8881437676157899</v>
      </c>
      <c r="E1007" s="94">
        <v>2.4612394907018267</v>
      </c>
      <c r="F1007" s="94">
        <v>3.1090545034901109</v>
      </c>
      <c r="G1007" s="94">
        <v>3.8335565952322184</v>
      </c>
      <c r="H1007" s="94">
        <v>4.6326870352186678</v>
      </c>
      <c r="I1007" s="94">
        <v>5.5085948816675048</v>
      </c>
      <c r="K1007" s="94">
        <v>1</v>
      </c>
      <c r="L1007" s="94">
        <v>3.9879049159138011</v>
      </c>
      <c r="M1007" s="94">
        <v>4.7863460821973094</v>
      </c>
      <c r="N1007" s="94">
        <v>5.5735258857841377</v>
      </c>
      <c r="O1007" s="94">
        <v>6.3717447329552979</v>
      </c>
      <c r="P1007" s="94">
        <v>7.1589282987215164</v>
      </c>
      <c r="Q1007" s="94">
        <v>7.9570335233702254</v>
      </c>
      <c r="R1007" s="94">
        <v>8.7442292286038423</v>
      </c>
      <c r="S1007" s="94">
        <v>9.5422664409847826</v>
      </c>
      <c r="U1007" s="94">
        <v>1</v>
      </c>
      <c r="V1007" s="94">
        <v>1.8622256514611023E-16</v>
      </c>
      <c r="W1007" s="94">
        <v>2.2420216724827747E-16</v>
      </c>
      <c r="X1007" s="94">
        <v>2.6095662089553607E-16</v>
      </c>
      <c r="Y1007" s="94">
        <v>2.9893622299770326E-16</v>
      </c>
      <c r="Z1007" s="94">
        <v>3.3569067664496186E-16</v>
      </c>
      <c r="AA1007" s="94">
        <v>3.736702787471291E-16</v>
      </c>
      <c r="AB1007" s="94">
        <v>4.104247323943877E-16</v>
      </c>
      <c r="AC1007" s="94">
        <v>4.4840433449655494E-16</v>
      </c>
      <c r="AE1007" s="94">
        <v>1</v>
      </c>
      <c r="AF1007" s="94">
        <f t="shared" si="254"/>
        <v>1</v>
      </c>
      <c r="AG1007" s="94">
        <f t="shared" si="240"/>
        <v>1</v>
      </c>
      <c r="AH1007" s="94">
        <f t="shared" si="241"/>
        <v>1</v>
      </c>
      <c r="AI1007" s="94">
        <f t="shared" si="242"/>
        <v>1</v>
      </c>
      <c r="AJ1007" s="94">
        <f t="shared" si="243"/>
        <v>1</v>
      </c>
      <c r="AK1007" s="94">
        <f t="shared" si="244"/>
        <v>1</v>
      </c>
      <c r="AL1007" s="94">
        <f t="shared" si="245"/>
        <v>1</v>
      </c>
      <c r="AM1007" s="94">
        <f t="shared" si="246"/>
        <v>1</v>
      </c>
      <c r="AO1007" s="94">
        <v>1</v>
      </c>
      <c r="AP1007" s="94">
        <f t="shared" si="255"/>
        <v>0.24322464155063062</v>
      </c>
      <c r="AQ1007" s="94">
        <f t="shared" si="247"/>
        <v>0.29075301505956558</v>
      </c>
      <c r="AR1007" s="94">
        <f t="shared" si="248"/>
        <v>0.33877007235791234</v>
      </c>
      <c r="AS1007" s="94">
        <f t="shared" si="249"/>
        <v>0.38627402600924221</v>
      </c>
      <c r="AT1007" s="94">
        <f t="shared" si="250"/>
        <v>0.43429049345910398</v>
      </c>
      <c r="AU1007" s="94">
        <f t="shared" si="251"/>
        <v>0.48178213450689394</v>
      </c>
      <c r="AV1007" s="94">
        <f t="shared" si="252"/>
        <v>0.5297993584230809</v>
      </c>
      <c r="AW1007" s="94">
        <f t="shared" si="253"/>
        <v>0.57728370044328858</v>
      </c>
      <c r="AY1007" s="94">
        <v>1</v>
      </c>
      <c r="AZ1007" s="34">
        <f>(((L1007-VLOOKUP(AZ$6,Data!$N$4:$Y$11,Data!$W$1,FALSE)/1000)*VLOOKUP(AZ$6,Data!$N$4:$Y$11,Data!$P$1,FALSE)^1.5+VLOOKUP(AZ$6,Data!$N$4:$Y$11,Data!$W$1,FALSE)/1000*(Mannings_n_bot)^1.5)/L1007)^0.67</f>
        <v>4.3543522035039646E-2</v>
      </c>
      <c r="BA1007" s="34">
        <f>(((M1007-VLOOKUP(BA$6,Data!$N$4:$Y$11,Data!$W$1,FALSE)/1000)*VLOOKUP(BA$6,Data!$N$4:$Y$11,Data!$P$1,FALSE)^1.5+VLOOKUP(BA$6,Data!$N$4:$Y$11,Data!$W$1,FALSE)/1000*(Mannings_n_bot)^1.5)/M1007)^0.67</f>
        <v>4.3317043656172033E-2</v>
      </c>
      <c r="BB1007" s="34">
        <f>(((N1007-VLOOKUP(BB$6,Data!$N$4:$Y$11,Data!$W$1,FALSE)/1000)*VLOOKUP(BB$6,Data!$N$4:$Y$11,Data!$P$1,FALSE)^1.5+VLOOKUP(BB$6,Data!$N$4:$Y$11,Data!$W$1,FALSE)/1000*(Mannings_n_bot)^1.5)/N1007)^0.67</f>
        <v>4.3055090092484108E-2</v>
      </c>
      <c r="BC1007" s="34">
        <f>(((O1007-VLOOKUP(BC$6,Data!$N$4:$Y$11,Data!$W$1,FALSE)/1000)*VLOOKUP(BC$6,Data!$N$4:$Y$11,Data!$P$1,FALSE)^1.5+VLOOKUP(BC$6,Data!$N$4:$Y$11,Data!$W$1,FALSE)/1000*(Mannings_n_bot)^1.5)/O1007)^0.67</f>
        <v>4.2732729565943317E-2</v>
      </c>
      <c r="BD1007" s="34">
        <f>(((P1007-VLOOKUP(BD$6,Data!$N$4:$Y$11,Data!$W$1,FALSE)/1000)*VLOOKUP(BD$6,Data!$N$4:$Y$11,Data!$P$1,FALSE)^1.5+VLOOKUP(BD$6,Data!$N$4:$Y$11,Data!$W$1,FALSE)/1000*(Mannings_n_bot)^1.5)/P1007)^0.67</f>
        <v>4.2392459930250266E-2</v>
      </c>
      <c r="BE1007" s="34">
        <f>(((Q1007-VLOOKUP(BE$6,Data!$N$4:$Y$11,Data!$W$1,FALSE)/1000)*VLOOKUP(BE$6,Data!$N$4:$Y$11,Data!$P$1,FALSE)^1.5+VLOOKUP(BE$6,Data!$N$4:$Y$11,Data!$W$1,FALSE)/1000*(Mannings_n_bot)^1.5)/Q1007)^0.67</f>
        <v>4.2069086395093276E-2</v>
      </c>
      <c r="BF1007" s="34">
        <f>(((R1007-VLOOKUP(BF$6,Data!$N$4:$Y$11,Data!$W$1,FALSE)/1000)*VLOOKUP(BF$6,Data!$N$4:$Y$11,Data!$P$1,FALSE)^1.5+VLOOKUP(BF$6,Data!$N$4:$Y$11,Data!$W$1,FALSE)/1000*(Mannings_n_bot)^1.5)/R1007)^0.67</f>
        <v>4.1866050377135013E-2</v>
      </c>
      <c r="BG1007" s="34">
        <f>(((S1007-VLOOKUP(BG$6,Data!$N$4:$Y$11,Data!$W$1,FALSE)/1000)*VLOOKUP(BG$6,Data!$N$4:$Y$11,Data!$P$1,FALSE)^1.5+VLOOKUP(BG$6,Data!$N$4:$Y$11,Data!$W$1,FALSE)/1000*(Mannings_n_bot)^1.5)/S1007)^0.67</f>
        <v>4.1679345250492598E-2</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007"/>
  <sheetViews>
    <sheetView workbookViewId="0">
      <selection activeCell="B4" sqref="B4:V4"/>
    </sheetView>
  </sheetViews>
  <sheetFormatPr defaultRowHeight="15" x14ac:dyDescent="0.25"/>
  <cols>
    <col min="2" max="9" width="7.5703125" style="2" bestFit="1" customWidth="1"/>
    <col min="10" max="10" width="7.7109375" style="1" bestFit="1" customWidth="1"/>
    <col min="13" max="20" width="6.5703125" style="2" bestFit="1" customWidth="1"/>
    <col min="21" max="21" width="7.7109375" style="1" bestFit="1" customWidth="1"/>
    <col min="23" max="23" width="9.140625" style="2"/>
    <col min="24" max="32" width="7.5703125" style="2" bestFit="1" customWidth="1"/>
  </cols>
  <sheetData>
    <row r="1" spans="1:32" s="8" customFormat="1" ht="18.75" x14ac:dyDescent="0.3">
      <c r="A1" s="8" t="s">
        <v>97</v>
      </c>
      <c r="B1" s="22"/>
      <c r="C1" s="22"/>
      <c r="D1" s="22"/>
      <c r="E1" s="22"/>
      <c r="F1" s="22"/>
      <c r="G1" s="22"/>
      <c r="H1" s="22"/>
      <c r="I1" s="22"/>
      <c r="J1" s="96"/>
      <c r="M1" s="22"/>
      <c r="N1" s="22"/>
      <c r="O1" s="22"/>
      <c r="P1" s="22"/>
      <c r="Q1" s="22"/>
      <c r="R1" s="22"/>
      <c r="S1" s="22"/>
      <c r="T1" s="22"/>
      <c r="U1" s="96"/>
      <c r="W1" s="93"/>
      <c r="X1" s="22"/>
      <c r="Y1" s="22"/>
      <c r="Z1" s="22"/>
      <c r="AA1" s="22"/>
      <c r="AB1" s="22"/>
      <c r="AC1" s="22"/>
      <c r="AD1" s="22"/>
      <c r="AE1" s="22"/>
      <c r="AF1" s="22"/>
    </row>
    <row r="2" spans="1:32" s="8" customFormat="1" ht="18.75" x14ac:dyDescent="0.3">
      <c r="B2" s="22"/>
      <c r="C2" s="22"/>
      <c r="D2" s="22"/>
      <c r="E2" s="22"/>
      <c r="F2" s="22"/>
      <c r="G2" s="22"/>
      <c r="H2" s="22"/>
      <c r="I2" s="22"/>
      <c r="J2" s="96"/>
      <c r="M2" s="22"/>
      <c r="N2" s="22"/>
      <c r="O2" s="22"/>
      <c r="P2" s="22"/>
      <c r="Q2" s="22"/>
      <c r="R2" s="22"/>
      <c r="S2" s="22"/>
      <c r="T2" s="22"/>
      <c r="U2" s="96"/>
      <c r="W2" s="93"/>
      <c r="X2" s="22"/>
      <c r="Y2" s="22"/>
      <c r="Z2" s="22"/>
      <c r="AA2" s="22"/>
      <c r="AB2" s="22"/>
      <c r="AC2" s="22"/>
      <c r="AD2" s="22"/>
      <c r="AE2" s="22"/>
      <c r="AF2" s="22"/>
    </row>
    <row r="3" spans="1:32" s="8" customFormat="1" ht="18.75" x14ac:dyDescent="0.3">
      <c r="A3" s="93" t="s">
        <v>95</v>
      </c>
      <c r="B3" s="22"/>
      <c r="C3" s="22"/>
      <c r="D3" s="22"/>
      <c r="E3" s="22"/>
      <c r="F3" s="22"/>
      <c r="G3" s="22"/>
      <c r="H3" s="22"/>
      <c r="I3" s="22"/>
      <c r="J3" s="96"/>
      <c r="L3" s="93" t="s">
        <v>96</v>
      </c>
      <c r="M3" s="22"/>
      <c r="N3" s="22"/>
      <c r="O3" s="22"/>
      <c r="P3" s="22"/>
      <c r="Q3" s="22"/>
      <c r="R3" s="22"/>
      <c r="S3" s="22"/>
      <c r="T3" s="22"/>
      <c r="U3" s="96"/>
      <c r="W3" s="93" t="s">
        <v>32</v>
      </c>
      <c r="X3" s="22"/>
      <c r="Y3" s="22"/>
      <c r="Z3" s="22"/>
      <c r="AA3" s="22"/>
      <c r="AB3" s="22"/>
      <c r="AC3" s="22"/>
      <c r="AD3" s="22"/>
      <c r="AE3" s="22"/>
      <c r="AF3" s="96"/>
    </row>
    <row r="4" spans="1:32" x14ac:dyDescent="0.25">
      <c r="A4">
        <v>1</v>
      </c>
      <c r="B4" s="2">
        <v>2</v>
      </c>
      <c r="C4" s="2">
        <v>3</v>
      </c>
      <c r="D4" s="2">
        <v>4</v>
      </c>
      <c r="E4" s="2">
        <v>5</v>
      </c>
      <c r="F4" s="2">
        <v>6</v>
      </c>
      <c r="G4" s="2">
        <v>7</v>
      </c>
      <c r="H4" s="2">
        <v>8</v>
      </c>
      <c r="I4" s="2">
        <v>9</v>
      </c>
      <c r="L4">
        <v>1</v>
      </c>
      <c r="M4" s="2">
        <v>2</v>
      </c>
      <c r="N4" s="2">
        <v>3</v>
      </c>
      <c r="O4" s="2">
        <v>4</v>
      </c>
      <c r="P4" s="2">
        <v>5</v>
      </c>
      <c r="Q4" s="2">
        <v>6</v>
      </c>
      <c r="R4" s="2">
        <v>7</v>
      </c>
      <c r="S4" s="2">
        <v>8</v>
      </c>
      <c r="T4" s="2">
        <v>9</v>
      </c>
      <c r="W4" s="2">
        <v>1</v>
      </c>
      <c r="X4" s="2">
        <v>2</v>
      </c>
      <c r="Y4" s="2">
        <v>3</v>
      </c>
      <c r="Z4" s="2">
        <v>4</v>
      </c>
      <c r="AA4" s="2">
        <v>5</v>
      </c>
      <c r="AB4" s="2">
        <v>6</v>
      </c>
      <c r="AC4" s="2">
        <v>7</v>
      </c>
      <c r="AD4" s="2">
        <v>8</v>
      </c>
      <c r="AE4" s="2">
        <v>9</v>
      </c>
      <c r="AF4" s="1"/>
    </row>
    <row r="5" spans="1:32" x14ac:dyDescent="0.25">
      <c r="A5" s="2"/>
      <c r="L5" s="2"/>
      <c r="AF5" s="1"/>
    </row>
    <row r="6" spans="1:32" x14ac:dyDescent="0.25">
      <c r="A6" s="105" t="s">
        <v>94</v>
      </c>
      <c r="B6" s="105">
        <v>1520</v>
      </c>
      <c r="C6" s="105">
        <v>1830</v>
      </c>
      <c r="D6" s="105">
        <v>2130</v>
      </c>
      <c r="E6" s="105">
        <v>2440</v>
      </c>
      <c r="F6" s="105">
        <v>2740</v>
      </c>
      <c r="G6" s="105">
        <v>3050</v>
      </c>
      <c r="H6" s="105">
        <v>3350</v>
      </c>
      <c r="I6" s="105">
        <v>3660</v>
      </c>
      <c r="J6" s="1" t="s">
        <v>82</v>
      </c>
      <c r="L6" s="105" t="s">
        <v>94</v>
      </c>
      <c r="M6" s="84">
        <v>1520</v>
      </c>
      <c r="N6" s="84">
        <v>1830</v>
      </c>
      <c r="O6" s="84">
        <v>2130</v>
      </c>
      <c r="P6" s="84">
        <v>2440</v>
      </c>
      <c r="Q6" s="84">
        <v>2740</v>
      </c>
      <c r="R6" s="84">
        <v>3050</v>
      </c>
      <c r="S6" s="84">
        <v>3350</v>
      </c>
      <c r="T6" s="84">
        <v>3660</v>
      </c>
      <c r="U6" s="1" t="s">
        <v>82</v>
      </c>
      <c r="W6" s="105" t="s">
        <v>94</v>
      </c>
      <c r="X6" s="84">
        <v>1520</v>
      </c>
      <c r="Y6" s="84">
        <v>1830</v>
      </c>
      <c r="Z6" s="84">
        <v>2130</v>
      </c>
      <c r="AA6" s="84">
        <v>2440</v>
      </c>
      <c r="AB6" s="84">
        <v>2740</v>
      </c>
      <c r="AC6" s="84">
        <v>3050</v>
      </c>
      <c r="AD6" s="84">
        <v>3350</v>
      </c>
      <c r="AE6" s="84">
        <v>3660</v>
      </c>
      <c r="AF6" s="1" t="s">
        <v>82</v>
      </c>
    </row>
    <row r="7" spans="1:32" x14ac:dyDescent="0.25">
      <c r="A7" s="28">
        <v>0</v>
      </c>
      <c r="B7" s="94"/>
      <c r="C7" s="94"/>
      <c r="D7" s="94"/>
      <c r="E7" s="94"/>
      <c r="F7" s="94"/>
      <c r="G7" s="94"/>
      <c r="H7" s="94"/>
      <c r="I7" s="94"/>
      <c r="L7" s="28">
        <v>0</v>
      </c>
      <c r="M7" s="94"/>
      <c r="N7" s="94"/>
      <c r="O7" s="94"/>
      <c r="P7" s="94"/>
      <c r="Q7" s="94"/>
      <c r="R7" s="94"/>
      <c r="S7" s="94"/>
      <c r="T7" s="94"/>
      <c r="W7" s="28">
        <v>0</v>
      </c>
      <c r="X7" s="94"/>
      <c r="Y7" s="94"/>
      <c r="Z7" s="94"/>
      <c r="AA7" s="94"/>
      <c r="AB7" s="94"/>
      <c r="AC7" s="94"/>
      <c r="AD7" s="94"/>
      <c r="AE7" s="94"/>
      <c r="AF7" s="1"/>
    </row>
    <row r="8" spans="1:32" x14ac:dyDescent="0.25">
      <c r="A8" s="28">
        <v>1E-3</v>
      </c>
      <c r="B8" s="94">
        <f>AProperties!B8/AProperties!V8/VLOOKUP(B$6,Data!$N$4:$Y$11,Data!$X$1,FALSE)</f>
        <v>9.9997168076244869E-4</v>
      </c>
      <c r="C8" s="94">
        <f>AProperties!C8/AProperties!W8/VLOOKUP(C$6,Data!$N$4:$Y$11,Data!$X$1,FALSE)</f>
        <v>9.9997641012499242E-4</v>
      </c>
      <c r="D8" s="94">
        <f>AProperties!D8/AProperties!X8/VLOOKUP(D$6,Data!$N$4:$Y$11,Data!$X$1,FALSE)</f>
        <v>9.9997572633730579E-4</v>
      </c>
      <c r="E8" s="94">
        <f>AProperties!E8/AProperties!Y8/VLOOKUP(E$6,Data!$N$4:$Y$11,Data!$X$1,FALSE)</f>
        <v>9.9997875832998789E-4</v>
      </c>
      <c r="F8" s="94">
        <f>AProperties!F8/AProperties!Z8/VLOOKUP(F$6,Data!$N$4:$Y$11,Data!$X$1,FALSE)</f>
        <v>9.9997797689439392E-4</v>
      </c>
      <c r="G8" s="94">
        <f>AProperties!G8/AProperties!AA8/VLOOKUP(G$6,Data!$N$4:$Y$11,Data!$X$1,FALSE)</f>
        <v>9.9998017262147346E-4</v>
      </c>
      <c r="H8" s="94">
        <f>AProperties!H8/AProperties!AB8/VLOOKUP(H$6,Data!$N$4:$Y$11,Data!$X$1,FALSE)</f>
        <v>9.9997941016757635E-4</v>
      </c>
      <c r="I8" s="94">
        <f>AProperties!I8/AProperties!AC8/VLOOKUP(I$6,Data!$N$4:$Y$11,Data!$X$1,FALSE)</f>
        <v>9.9998111772398686E-4</v>
      </c>
      <c r="J8" s="97">
        <f t="shared" ref="J8:J71" si="0">AVERAGE(B8:I8)</f>
        <v>9.9997765662027073E-4</v>
      </c>
      <c r="L8" s="28">
        <v>1E-3</v>
      </c>
      <c r="M8" s="94">
        <f t="shared" ref="M8:M71" si="1">$L8+B8/2</f>
        <v>1.4999858403812244E-3</v>
      </c>
      <c r="N8" s="94">
        <f t="shared" ref="N8:N71" si="2">$L8+C8/2</f>
        <v>1.4999882050624963E-3</v>
      </c>
      <c r="O8" s="94">
        <f t="shared" ref="O8:O71" si="3">$L8+D8/2</f>
        <v>1.4999878631686528E-3</v>
      </c>
      <c r="P8" s="94">
        <f t="shared" ref="P8:P71" si="4">$L8+E8/2</f>
        <v>1.4999893791649939E-3</v>
      </c>
      <c r="Q8" s="94">
        <f t="shared" ref="Q8:Q71" si="5">$L8+F8/2</f>
        <v>1.499988988447197E-3</v>
      </c>
      <c r="R8" s="94">
        <f t="shared" ref="R8:R71" si="6">$L8+G8/2</f>
        <v>1.4999900863107369E-3</v>
      </c>
      <c r="S8" s="94">
        <f t="shared" ref="S8:S71" si="7">$L8+H8/2</f>
        <v>1.4999897050837882E-3</v>
      </c>
      <c r="T8" s="94">
        <f t="shared" ref="T8:T71" si="8">$L8+I8/2</f>
        <v>1.4999905588619934E-3</v>
      </c>
      <c r="U8" s="97">
        <f t="shared" ref="U8:U71" si="9">AVERAGE(M8:T8)</f>
        <v>1.4999888283101352E-3</v>
      </c>
      <c r="W8" s="28">
        <v>1E-3</v>
      </c>
      <c r="X8" s="94">
        <f>AProperties!AF8*(9.806*B8)^0.5</f>
        <v>1.2415645679721046E-4</v>
      </c>
      <c r="Y8" s="94">
        <f>AProperties!AG8*(9.806*C8)^0.5</f>
        <v>1.2446788808734977E-4</v>
      </c>
      <c r="Z8" s="94">
        <f>AProperties!AH8*(9.806*D8)^0.5</f>
        <v>1.2442270435572867E-4</v>
      </c>
      <c r="AA8" s="94">
        <f>AProperties!AI8*(9.806*E8)^0.5</f>
        <v>1.2462345839074022E-4</v>
      </c>
      <c r="AB8" s="94">
        <f>AProperties!AJ8*(9.806*F8)^0.5</f>
        <v>1.2457161804589292E-4</v>
      </c>
      <c r="AC8" s="94">
        <f>AProperties!AK8*(9.806*G8)^0.5</f>
        <v>1.2471745966275672E-4</v>
      </c>
      <c r="AD8" s="94">
        <f>AProperties!AL8*(9.806*H8)^0.5</f>
        <v>1.2466675451992018E-4</v>
      </c>
      <c r="AE8" s="94">
        <f>AProperties!AM8*(9.806*I8)^0.5</f>
        <v>1.2478040391917004E-4</v>
      </c>
      <c r="AF8" s="97">
        <f t="shared" ref="AF8:AF71" si="10">AVERAGE(X8:AE8)</f>
        <v>1.2455084297234613E-4</v>
      </c>
    </row>
    <row r="9" spans="1:32" x14ac:dyDescent="0.25">
      <c r="A9" s="28">
        <v>2E-3</v>
      </c>
      <c r="B9" s="94">
        <f>AProperties!B9/AProperties!V9/VLOOKUP(B$6,Data!$N$4:$Y$11,Data!$X$1,FALSE)</f>
        <v>1.9998882196637278E-3</v>
      </c>
      <c r="C9" s="94">
        <f>AProperties!C9/AProperties!W9/VLOOKUP(C$6,Data!$N$4:$Y$11,Data!$X$1,FALSE)</f>
        <v>1.9999071086595631E-3</v>
      </c>
      <c r="D9" s="94">
        <f>AProperties!D9/AProperties!X9/VLOOKUP(D$6,Data!$N$4:$Y$11,Data!$X$1,FALSE)</f>
        <v>1.9999043775865387E-3</v>
      </c>
      <c r="E9" s="94">
        <f>AProperties!E9/AProperties!Y9/VLOOKUP(E$6,Data!$N$4:$Y$11,Data!$X$1,FALSE)</f>
        <v>1.9999164875734946E-3</v>
      </c>
      <c r="F9" s="94">
        <f>AProperties!F9/AProperties!Z9/VLOOKUP(F$6,Data!$N$4:$Y$11,Data!$X$1,FALSE)</f>
        <v>1.9999133664424479E-3</v>
      </c>
      <c r="G9" s="94">
        <f>AProperties!G9/AProperties!AA9/VLOOKUP(G$6,Data!$N$4:$Y$11,Data!$X$1,FALSE)</f>
        <v>1.9999221364348373E-3</v>
      </c>
      <c r="H9" s="94">
        <f>AProperties!H9/AProperties!AB9/VLOOKUP(H$6,Data!$N$4:$Y$11,Data!$X$1,FALSE)</f>
        <v>1.9999190910891546E-3</v>
      </c>
      <c r="I9" s="94">
        <f>AProperties!I9/AProperties!AC9/VLOOKUP(I$6,Data!$N$4:$Y$11,Data!$X$1,FALSE)</f>
        <v>1.9999259113249396E-3</v>
      </c>
      <c r="J9" s="97">
        <f t="shared" si="0"/>
        <v>1.9999120873468381E-3</v>
      </c>
      <c r="L9" s="28">
        <v>2E-3</v>
      </c>
      <c r="M9" s="94">
        <f t="shared" si="1"/>
        <v>2.9999441098318641E-3</v>
      </c>
      <c r="N9" s="94">
        <f t="shared" si="2"/>
        <v>2.9999535543297814E-3</v>
      </c>
      <c r="O9" s="94">
        <f t="shared" si="3"/>
        <v>2.9999521887932694E-3</v>
      </c>
      <c r="P9" s="94">
        <f t="shared" si="4"/>
        <v>2.9999582437867474E-3</v>
      </c>
      <c r="Q9" s="94">
        <f t="shared" si="5"/>
        <v>2.9999566832212242E-3</v>
      </c>
      <c r="R9" s="94">
        <f t="shared" si="6"/>
        <v>2.9999610682174185E-3</v>
      </c>
      <c r="S9" s="94">
        <f t="shared" si="7"/>
        <v>2.9999595455445774E-3</v>
      </c>
      <c r="T9" s="94">
        <f t="shared" si="8"/>
        <v>2.9999629556624698E-3</v>
      </c>
      <c r="U9" s="97">
        <f t="shared" si="9"/>
        <v>2.9999560436734193E-3</v>
      </c>
      <c r="W9" s="28">
        <v>2E-3</v>
      </c>
      <c r="X9" s="94">
        <f>AProperties!AF9*(9.806*B9)^0.5</f>
        <v>3.5117252845573611E-4</v>
      </c>
      <c r="Y9" s="94">
        <f>AProperties!AG9*(9.806*C9)^0.5</f>
        <v>3.5205256799260791E-4</v>
      </c>
      <c r="Z9" s="94">
        <f>AProperties!AH9*(9.806*D9)^0.5</f>
        <v>3.5192488807851154E-4</v>
      </c>
      <c r="AA9" s="94">
        <f>AProperties!AI9*(9.806*E9)^0.5</f>
        <v>3.524921780269539E-4</v>
      </c>
      <c r="AB9" s="94">
        <f>AProperties!AJ9*(9.806*F9)^0.5</f>
        <v>3.5234568768513134E-4</v>
      </c>
      <c r="AC9" s="94">
        <f>AProperties!AK9*(9.806*G9)^0.5</f>
        <v>3.5275780681409913E-4</v>
      </c>
      <c r="AD9" s="94">
        <f>AProperties!AL9*(9.806*H9)^0.5</f>
        <v>3.5261452419617237E-4</v>
      </c>
      <c r="AE9" s="94">
        <f>AProperties!AM9*(9.806*I9)^0.5</f>
        <v>3.529356748201451E-4</v>
      </c>
      <c r="AF9" s="97">
        <f t="shared" si="10"/>
        <v>3.5228698200866963E-4</v>
      </c>
    </row>
    <row r="10" spans="1:32" x14ac:dyDescent="0.25">
      <c r="A10" s="28">
        <v>3.0000000000000001E-3</v>
      </c>
      <c r="B10" s="94">
        <f>AProperties!B10/AProperties!V10/VLOOKUP(B$6,Data!$N$4:$Y$11,Data!$X$1,FALSE)</f>
        <v>2.9997518605520694E-3</v>
      </c>
      <c r="C10" s="94">
        <f>AProperties!C10/AProperties!W10/VLOOKUP(C$6,Data!$N$4:$Y$11,Data!$X$1,FALSE)</f>
        <v>2.9997942969708859E-3</v>
      </c>
      <c r="D10" s="94">
        <f>AProperties!D10/AProperties!X10/VLOOKUP(D$6,Data!$N$4:$Y$11,Data!$X$1,FALSE)</f>
        <v>2.9997881612017158E-3</v>
      </c>
      <c r="E10" s="94">
        <f>AProperties!E10/AProperties!Y10/VLOOKUP(E$6,Data!$N$4:$Y$11,Data!$X$1,FALSE)</f>
        <v>2.9998153683330944E-3</v>
      </c>
      <c r="F10" s="94">
        <f>AProperties!F10/AProperties!Z10/VLOOKUP(F$6,Data!$N$4:$Y$11,Data!$X$1,FALSE)</f>
        <v>2.9998083561320306E-3</v>
      </c>
      <c r="G10" s="94">
        <f>AProperties!G10/AProperties!AA10/VLOOKUP(G$6,Data!$N$4:$Y$11,Data!$X$1,FALSE)</f>
        <v>2.9998280596411362E-3</v>
      </c>
      <c r="H10" s="94">
        <f>AProperties!H10/AProperties!AB10/VLOOKUP(H$6,Data!$N$4:$Y$11,Data!$X$1,FALSE)</f>
        <v>2.9998212176420825E-3</v>
      </c>
      <c r="I10" s="94">
        <f>AProperties!I10/AProperties!AC10/VLOOKUP(I$6,Data!$N$4:$Y$11,Data!$X$1,FALSE)</f>
        <v>2.9998365407611065E-3</v>
      </c>
      <c r="J10" s="97">
        <f t="shared" si="0"/>
        <v>2.999805482654265E-3</v>
      </c>
      <c r="L10" s="28">
        <v>3.0000000000000001E-3</v>
      </c>
      <c r="M10" s="94">
        <f t="shared" si="1"/>
        <v>4.4998759302760346E-3</v>
      </c>
      <c r="N10" s="94">
        <f t="shared" si="2"/>
        <v>4.4998971484854428E-3</v>
      </c>
      <c r="O10" s="94">
        <f t="shared" si="3"/>
        <v>4.4998940806008584E-3</v>
      </c>
      <c r="P10" s="94">
        <f t="shared" si="4"/>
        <v>4.4999076841665472E-3</v>
      </c>
      <c r="Q10" s="94">
        <f t="shared" si="5"/>
        <v>4.4999041780660158E-3</v>
      </c>
      <c r="R10" s="94">
        <f t="shared" si="6"/>
        <v>4.4999140298205686E-3</v>
      </c>
      <c r="S10" s="94">
        <f t="shared" si="7"/>
        <v>4.4999106088210415E-3</v>
      </c>
      <c r="T10" s="94">
        <f t="shared" si="8"/>
        <v>4.4999182703805533E-3</v>
      </c>
      <c r="U10" s="97">
        <f t="shared" si="9"/>
        <v>4.4999027413271334E-3</v>
      </c>
      <c r="W10" s="28">
        <v>3.0000000000000001E-3</v>
      </c>
      <c r="X10" s="94">
        <f>AProperties!AF10*(9.806*B10)^0.5</f>
        <v>6.4515438612561368E-4</v>
      </c>
      <c r="Y10" s="94">
        <f>AProperties!AG10*(9.806*C10)^0.5</f>
        <v>6.467696132978776E-4</v>
      </c>
      <c r="Z10" s="94">
        <f>AProperties!AH10*(9.806*D10)^0.5</f>
        <v>6.4653526890798383E-4</v>
      </c>
      <c r="AA10" s="94">
        <f>AProperties!AI10*(9.806*E10)^0.5</f>
        <v>6.4757647665012255E-4</v>
      </c>
      <c r="AB10" s="94">
        <f>AProperties!AJ10*(9.806*F10)^0.5</f>
        <v>6.4730760711287371E-4</v>
      </c>
      <c r="AC10" s="94">
        <f>AProperties!AK10*(9.806*G10)^0.5</f>
        <v>6.4806401417293557E-4</v>
      </c>
      <c r="AD10" s="94">
        <f>AProperties!AL10*(9.806*H10)^0.5</f>
        <v>6.4780103188222661E-4</v>
      </c>
      <c r="AE10" s="94">
        <f>AProperties!AM10*(9.806*I10)^0.5</f>
        <v>6.4839047499210987E-4</v>
      </c>
      <c r="AF10" s="97">
        <f t="shared" si="10"/>
        <v>6.471998591427179E-4</v>
      </c>
    </row>
    <row r="11" spans="1:32" x14ac:dyDescent="0.25">
      <c r="A11" s="28">
        <v>4.0000000000000001E-3</v>
      </c>
      <c r="B11" s="94">
        <f>AProperties!B11/AProperties!V11/VLOOKUP(B$6,Data!$N$4:$Y$11,Data!$X$1,FALSE)</f>
        <v>3.9995648458795328E-3</v>
      </c>
      <c r="C11" s="94">
        <f>AProperties!C11/AProperties!W11/VLOOKUP(C$6,Data!$N$4:$Y$11,Data!$X$1,FALSE)</f>
        <v>3.9996401752915708E-3</v>
      </c>
      <c r="D11" s="94">
        <f>AProperties!D11/AProperties!X11/VLOOKUP(D$6,Data!$N$4:$Y$11,Data!$X$1,FALSE)</f>
        <v>3.9996292834661735E-3</v>
      </c>
      <c r="E11" s="94">
        <f>AProperties!E11/AProperties!Y11/VLOOKUP(E$6,Data!$N$4:$Y$11,Data!$X$1,FALSE)</f>
        <v>3.9996775802051054E-3</v>
      </c>
      <c r="F11" s="94">
        <f>AProperties!F11/AProperties!Z11/VLOOKUP(F$6,Data!$N$4:$Y$11,Data!$X$1,FALSE)</f>
        <v>3.9996651324036153E-3</v>
      </c>
      <c r="G11" s="94">
        <f>AProperties!G11/AProperties!AA11/VLOOKUP(G$6,Data!$N$4:$Y$11,Data!$X$1,FALSE)</f>
        <v>3.9997001095124175E-3</v>
      </c>
      <c r="H11" s="94">
        <f>AProperties!H11/AProperties!AB11/VLOOKUP(H$6,Data!$N$4:$Y$11,Data!$X$1,FALSE)</f>
        <v>3.9996879637326423E-3</v>
      </c>
      <c r="I11" s="94">
        <f>AProperties!I11/AProperties!AC11/VLOOKUP(I$6,Data!$N$4:$Y$11,Data!$X$1,FALSE)</f>
        <v>3.9997151651117628E-3</v>
      </c>
      <c r="J11" s="97">
        <f t="shared" si="0"/>
        <v>3.9996600319503533E-3</v>
      </c>
      <c r="L11" s="28">
        <v>4.0000000000000001E-3</v>
      </c>
      <c r="M11" s="94">
        <f t="shared" si="1"/>
        <v>5.9997824229397669E-3</v>
      </c>
      <c r="N11" s="94">
        <f t="shared" si="2"/>
        <v>5.9998200876457859E-3</v>
      </c>
      <c r="O11" s="94">
        <f t="shared" si="3"/>
        <v>5.9998146417330868E-3</v>
      </c>
      <c r="P11" s="94">
        <f t="shared" si="4"/>
        <v>5.9998387901025532E-3</v>
      </c>
      <c r="Q11" s="94">
        <f t="shared" si="5"/>
        <v>5.9998325662018077E-3</v>
      </c>
      <c r="R11" s="94">
        <f t="shared" si="6"/>
        <v>5.9998500547562093E-3</v>
      </c>
      <c r="S11" s="94">
        <f t="shared" si="7"/>
        <v>5.9998439818663213E-3</v>
      </c>
      <c r="T11" s="94">
        <f t="shared" si="8"/>
        <v>5.9998575825558811E-3</v>
      </c>
      <c r="U11" s="97">
        <f t="shared" si="9"/>
        <v>5.9998300159751772E-3</v>
      </c>
      <c r="W11" s="28">
        <v>4.0000000000000001E-3</v>
      </c>
      <c r="X11" s="94">
        <f>AProperties!AF11*(9.806*B11)^0.5</f>
        <v>9.9329440744926338E-4</v>
      </c>
      <c r="Y11" s="94">
        <f>AProperties!AG11*(9.806*C11)^0.5</f>
        <v>9.9577888943324744E-4</v>
      </c>
      <c r="Z11" s="94">
        <f>AProperties!AH11*(9.806*D11)^0.5</f>
        <v>9.9541842920323293E-4</v>
      </c>
      <c r="AA11" s="94">
        <f>AProperties!AI11*(9.806*E11)^0.5</f>
        <v>9.9701997921943192E-4</v>
      </c>
      <c r="AB11" s="94">
        <f>AProperties!AJ11*(9.806*F11)^0.5</f>
        <v>9.9660641303030931E-4</v>
      </c>
      <c r="AC11" s="94">
        <f>AProperties!AK11*(9.806*G11)^0.5</f>
        <v>9.9776989376007736E-4</v>
      </c>
      <c r="AD11" s="94">
        <f>AProperties!AL11*(9.806*H11)^0.5</f>
        <v>9.9736538277338748E-4</v>
      </c>
      <c r="AE11" s="94">
        <f>AProperties!AM11*(9.806*I11)^0.5</f>
        <v>9.9827204566963704E-4</v>
      </c>
      <c r="AF11" s="97">
        <f t="shared" si="10"/>
        <v>9.9644068006732333E-4</v>
      </c>
    </row>
    <row r="12" spans="1:32" x14ac:dyDescent="0.25">
      <c r="A12" s="28">
        <v>5.0000000000000001E-3</v>
      </c>
      <c r="B12" s="94">
        <f>AProperties!B12/AProperties!V12/VLOOKUP(B$6,Data!$N$4:$Y$11,Data!$X$1,FALSE)</f>
        <v>4.9993294167420751E-3</v>
      </c>
      <c r="C12" s="94">
        <f>AProperties!C12/AProperties!W12/VLOOKUP(C$6,Data!$N$4:$Y$11,Data!$X$1,FALSE)</f>
        <v>4.9994469427609338E-3</v>
      </c>
      <c r="D12" s="94">
        <f>AProperties!D12/AProperties!X12/VLOOKUP(D$6,Data!$N$4:$Y$11,Data!$X$1,FALSE)</f>
        <v>4.9994299495309865E-3</v>
      </c>
      <c r="E12" s="94">
        <f>AProperties!E12/AProperties!Y12/VLOOKUP(E$6,Data!$N$4:$Y$11,Data!$X$1,FALSE)</f>
        <v>4.9995053018182479E-3</v>
      </c>
      <c r="F12" s="94">
        <f>AProperties!F12/AProperties!Z12/VLOOKUP(F$6,Data!$N$4:$Y$11,Data!$X$1,FALSE)</f>
        <v>4.9994858806870317E-3</v>
      </c>
      <c r="G12" s="94">
        <f>AProperties!G12/AProperties!AA12/VLOOKUP(G$6,Data!$N$4:$Y$11,Data!$X$1,FALSE)</f>
        <v>4.9995404524271541E-3</v>
      </c>
      <c r="H12" s="94">
        <f>AProperties!H12/AProperties!AB12/VLOOKUP(H$6,Data!$N$4:$Y$11,Data!$X$1,FALSE)</f>
        <v>4.999521502333678E-3</v>
      </c>
      <c r="I12" s="94">
        <f>AProperties!I12/AProperties!AC12/VLOOKUP(I$6,Data!$N$4:$Y$11,Data!$X$1,FALSE)</f>
        <v>4.9995639426129402E-3</v>
      </c>
      <c r="J12" s="97">
        <f t="shared" si="0"/>
        <v>4.9994779236141309E-3</v>
      </c>
      <c r="L12" s="28">
        <v>5.0000000000000001E-3</v>
      </c>
      <c r="M12" s="94">
        <f t="shared" si="1"/>
        <v>7.4996647083710377E-3</v>
      </c>
      <c r="N12" s="94">
        <f t="shared" si="2"/>
        <v>7.4997234713804675E-3</v>
      </c>
      <c r="O12" s="94">
        <f t="shared" si="3"/>
        <v>7.4997149747654934E-3</v>
      </c>
      <c r="P12" s="94">
        <f t="shared" si="4"/>
        <v>7.4997526509091236E-3</v>
      </c>
      <c r="Q12" s="94">
        <f t="shared" si="5"/>
        <v>7.4997429403435159E-3</v>
      </c>
      <c r="R12" s="94">
        <f t="shared" si="6"/>
        <v>7.4997702262135767E-3</v>
      </c>
      <c r="S12" s="94">
        <f t="shared" si="7"/>
        <v>7.4997607511668391E-3</v>
      </c>
      <c r="T12" s="94">
        <f t="shared" si="8"/>
        <v>7.4997819713064698E-3</v>
      </c>
      <c r="U12" s="97">
        <f t="shared" si="9"/>
        <v>7.4997389618070651E-3</v>
      </c>
      <c r="W12" s="28">
        <v>5.0000000000000001E-3</v>
      </c>
      <c r="X12" s="94">
        <f>AProperties!AF12*(9.806*B12)^0.5</f>
        <v>1.3881910529443485E-3</v>
      </c>
      <c r="Y12" s="94">
        <f>AProperties!AG12*(9.806*C12)^0.5</f>
        <v>1.3916599754918958E-3</v>
      </c>
      <c r="Z12" s="94">
        <f>AProperties!AH12*(9.806*D12)^0.5</f>
        <v>1.3911566873882491E-3</v>
      </c>
      <c r="AA12" s="94">
        <f>AProperties!AI12*(9.806*E12)^0.5</f>
        <v>1.3933928333106226E-3</v>
      </c>
      <c r="AB12" s="94">
        <f>AProperties!AJ12*(9.806*F12)^0.5</f>
        <v>1.3928153958281766E-3</v>
      </c>
      <c r="AC12" s="94">
        <f>AProperties!AK12*(9.806*G12)^0.5</f>
        <v>1.3944398944063453E-3</v>
      </c>
      <c r="AD12" s="94">
        <f>AProperties!AL12*(9.806*H12)^0.5</f>
        <v>1.3938750996438356E-3</v>
      </c>
      <c r="AE12" s="94">
        <f>AProperties!AM12*(9.806*I12)^0.5</f>
        <v>1.3951410197949837E-3</v>
      </c>
      <c r="AF12" s="97">
        <f t="shared" si="10"/>
        <v>1.3925839948510572E-3</v>
      </c>
    </row>
    <row r="13" spans="1:32" x14ac:dyDescent="0.25">
      <c r="A13" s="28">
        <v>6.0000000000000001E-3</v>
      </c>
      <c r="B13" s="94">
        <f>AProperties!B13/AProperties!V13/VLOOKUP(B$6,Data!$N$4:$Y$11,Data!$X$1,FALSE)</f>
        <v>5.9990478129204605E-3</v>
      </c>
      <c r="C13" s="94">
        <f>AProperties!C13/AProperties!W13/VLOOKUP(C$6,Data!$N$4:$Y$11,Data!$X$1,FALSE)</f>
        <v>5.9992167974629047E-3</v>
      </c>
      <c r="D13" s="94">
        <f>AProperties!D13/AProperties!X13/VLOOKUP(D$6,Data!$N$4:$Y$11,Data!$X$1,FALSE)</f>
        <v>5.9991923634564329E-3</v>
      </c>
      <c r="E13" s="94">
        <f>AProperties!E13/AProperties!Y13/VLOOKUP(E$6,Data!$N$4:$Y$11,Data!$X$1,FALSE)</f>
        <v>5.9993007108716835E-3</v>
      </c>
      <c r="F13" s="94">
        <f>AProperties!F13/AProperties!Z13/VLOOKUP(F$6,Data!$N$4:$Y$11,Data!$X$1,FALSE)</f>
        <v>5.9992727854422667E-3</v>
      </c>
      <c r="G13" s="94">
        <f>AProperties!G13/AProperties!AA13/VLOOKUP(G$6,Data!$N$4:$Y$11,Data!$X$1,FALSE)</f>
        <v>5.9993512539099495E-3</v>
      </c>
      <c r="H13" s="94">
        <f>AProperties!H13/AProperties!AB13/VLOOKUP(H$6,Data!$N$4:$Y$11,Data!$X$1,FALSE)</f>
        <v>5.9993240055239913E-3</v>
      </c>
      <c r="I13" s="94">
        <f>AProperties!I13/AProperties!AC13/VLOOKUP(I$6,Data!$N$4:$Y$11,Data!$X$1,FALSE)</f>
        <v>5.9993850306960658E-3</v>
      </c>
      <c r="J13" s="97">
        <f t="shared" si="0"/>
        <v>5.9992613450354695E-3</v>
      </c>
      <c r="L13" s="28">
        <v>6.0000000000000001E-3</v>
      </c>
      <c r="M13" s="94">
        <f t="shared" si="1"/>
        <v>8.9995239064602304E-3</v>
      </c>
      <c r="N13" s="94">
        <f t="shared" si="2"/>
        <v>8.9996083987314533E-3</v>
      </c>
      <c r="O13" s="94">
        <f t="shared" si="3"/>
        <v>8.9995961817282161E-3</v>
      </c>
      <c r="P13" s="94">
        <f t="shared" si="4"/>
        <v>8.9996503554358419E-3</v>
      </c>
      <c r="Q13" s="94">
        <f t="shared" si="5"/>
        <v>8.9996363927211335E-3</v>
      </c>
      <c r="R13" s="94">
        <f t="shared" si="6"/>
        <v>8.9996756269549744E-3</v>
      </c>
      <c r="S13" s="94">
        <f t="shared" si="7"/>
        <v>8.9996620027619958E-3</v>
      </c>
      <c r="T13" s="94">
        <f t="shared" si="8"/>
        <v>8.9996925153480335E-3</v>
      </c>
      <c r="U13" s="97">
        <f t="shared" si="9"/>
        <v>8.999630672517734E-3</v>
      </c>
      <c r="W13" s="28">
        <v>6.0000000000000001E-3</v>
      </c>
      <c r="X13" s="94">
        <f>AProperties!AF13*(9.806*B13)^0.5</f>
        <v>1.8248507119131457E-3</v>
      </c>
      <c r="Y13" s="94">
        <f>AProperties!AG13*(9.806*C13)^0.5</f>
        <v>1.8294064610596249E-3</v>
      </c>
      <c r="Z13" s="94">
        <f>AProperties!AH13*(9.806*D13)^0.5</f>
        <v>1.8287454900286742E-3</v>
      </c>
      <c r="AA13" s="94">
        <f>AProperties!AI13*(9.806*E13)^0.5</f>
        <v>1.8316822349616669E-3</v>
      </c>
      <c r="AB13" s="94">
        <f>AProperties!AJ13*(9.806*F13)^0.5</f>
        <v>1.8309238820275145E-3</v>
      </c>
      <c r="AC13" s="94">
        <f>AProperties!AK13*(9.806*G13)^0.5</f>
        <v>1.8330573490428141E-3</v>
      </c>
      <c r="AD13" s="94">
        <f>AProperties!AL13*(9.806*H13)^0.5</f>
        <v>1.8323155992097271E-3</v>
      </c>
      <c r="AE13" s="94">
        <f>AProperties!AM13*(9.806*I13)^0.5</f>
        <v>1.8339781435669678E-3</v>
      </c>
      <c r="AF13" s="97">
        <f t="shared" si="10"/>
        <v>1.8306199839762671E-3</v>
      </c>
    </row>
    <row r="14" spans="1:32" x14ac:dyDescent="0.25">
      <c r="A14" s="28">
        <v>7.0000000000000001E-3</v>
      </c>
      <c r="B14" s="94">
        <f>AProperties!B14/AProperties!V14/VLOOKUP(B$6,Data!$N$4:$Y$11,Data!$X$1,FALSE)</f>
        <v>6.9987222729209339E-3</v>
      </c>
      <c r="C14" s="94">
        <f>AProperties!C14/AProperties!W14/VLOOKUP(C$6,Data!$N$4:$Y$11,Data!$X$1,FALSE)</f>
        <v>6.9989519364642818E-3</v>
      </c>
      <c r="D14" s="94">
        <f>AProperties!D14/AProperties!X14/VLOOKUP(D$6,Data!$N$4:$Y$11,Data!$X$1,FALSE)</f>
        <v>6.9989187282479635E-3</v>
      </c>
      <c r="E14" s="94">
        <f>AProperties!E14/AProperties!Y14/VLOOKUP(E$6,Data!$N$4:$Y$11,Data!$X$1,FALSE)</f>
        <v>6.9990659841735782E-3</v>
      </c>
      <c r="F14" s="94">
        <f>AProperties!F14/AProperties!Z14/VLOOKUP(F$6,Data!$N$4:$Y$11,Data!$X$1,FALSE)</f>
        <v>6.9990280301953315E-3</v>
      </c>
      <c r="G14" s="94">
        <f>AProperties!G14/AProperties!AA14/VLOOKUP(G$6,Data!$N$4:$Y$11,Data!$X$1,FALSE)</f>
        <v>6.9991346786672471E-3</v>
      </c>
      <c r="H14" s="94">
        <f>AProperties!H14/AProperties!AB14/VLOOKUP(H$6,Data!$N$4:$Y$11,Data!$X$1,FALSE)</f>
        <v>6.9990976445245094E-3</v>
      </c>
      <c r="I14" s="94">
        <f>AProperties!I14/AProperties!AC14/VLOOKUP(I$6,Data!$N$4:$Y$11,Data!$X$1,FALSE)</f>
        <v>6.9991805860234908E-3</v>
      </c>
      <c r="J14" s="97">
        <f t="shared" si="0"/>
        <v>6.9990124826521671E-3</v>
      </c>
      <c r="L14" s="28">
        <v>7.0000000000000001E-3</v>
      </c>
      <c r="M14" s="94">
        <f t="shared" si="1"/>
        <v>1.0499361136460467E-2</v>
      </c>
      <c r="N14" s="94">
        <f t="shared" si="2"/>
        <v>1.0499475968232141E-2</v>
      </c>
      <c r="O14" s="94">
        <f t="shared" si="3"/>
        <v>1.0499459364123982E-2</v>
      </c>
      <c r="P14" s="94">
        <f t="shared" si="4"/>
        <v>1.049953299208679E-2</v>
      </c>
      <c r="Q14" s="94">
        <f t="shared" si="5"/>
        <v>1.0499514015097666E-2</v>
      </c>
      <c r="R14" s="94">
        <f t="shared" si="6"/>
        <v>1.0499567339333623E-2</v>
      </c>
      <c r="S14" s="94">
        <f t="shared" si="7"/>
        <v>1.0499548822262256E-2</v>
      </c>
      <c r="T14" s="94">
        <f t="shared" si="8"/>
        <v>1.0499590293011746E-2</v>
      </c>
      <c r="U14" s="97">
        <f t="shared" si="9"/>
        <v>1.0499506241326085E-2</v>
      </c>
      <c r="W14" s="28">
        <v>7.0000000000000001E-3</v>
      </c>
      <c r="X14" s="94">
        <f>AProperties!AF14*(9.806*B14)^0.5</f>
        <v>2.2996077150927866E-3</v>
      </c>
      <c r="Y14" s="94">
        <f>AProperties!AG14*(9.806*C14)^0.5</f>
        <v>2.3053432366546963E-3</v>
      </c>
      <c r="Z14" s="94">
        <f>AProperties!AH14*(9.806*D14)^0.5</f>
        <v>2.3045110972176644E-3</v>
      </c>
      <c r="AA14" s="94">
        <f>AProperties!AI14*(9.806*E14)^0.5</f>
        <v>2.3082083592935506E-3</v>
      </c>
      <c r="AB14" s="94">
        <f>AProperties!AJ14*(9.806*F14)^0.5</f>
        <v>2.3072536180278021E-3</v>
      </c>
      <c r="AC14" s="94">
        <f>AProperties!AK14*(9.806*G14)^0.5</f>
        <v>2.3099395836726202E-3</v>
      </c>
      <c r="AD14" s="94">
        <f>AProperties!AL14*(9.806*H14)^0.5</f>
        <v>2.3090057443050679E-3</v>
      </c>
      <c r="AE14" s="94">
        <f>AProperties!AM14*(9.806*I14)^0.5</f>
        <v>2.3110988352305333E-3</v>
      </c>
      <c r="AF14" s="97">
        <f t="shared" si="10"/>
        <v>2.3068710236868401E-3</v>
      </c>
    </row>
    <row r="15" spans="1:32" x14ac:dyDescent="0.25">
      <c r="A15" s="28">
        <v>8.0000000000000002E-3</v>
      </c>
      <c r="B15" s="94">
        <f>AProperties!B15/AProperties!V15/VLOOKUP(B$6,Data!$N$4:$Y$11,Data!$X$1,FALSE)</f>
        <v>7.998355034015461E-3</v>
      </c>
      <c r="C15" s="94">
        <f>AProperties!C15/AProperties!W15/VLOOKUP(C$6,Data!$N$4:$Y$11,Data!$X$1,FALSE)</f>
        <v>7.9986545558555881E-3</v>
      </c>
      <c r="D15" s="94">
        <f>AProperties!D15/AProperties!X15/VLOOKUP(D$6,Data!$N$4:$Y$11,Data!$X$1,FALSE)</f>
        <v>7.9986112458980303E-3</v>
      </c>
      <c r="E15" s="94">
        <f>AProperties!E15/AProperties!Y15/VLOOKUP(E$6,Data!$N$4:$Y$11,Data!$X$1,FALSE)</f>
        <v>7.998803297678634E-3</v>
      </c>
      <c r="F15" s="94">
        <f>AProperties!F15/AProperties!Z15/VLOOKUP(F$6,Data!$N$4:$Y$11,Data!$X$1,FALSE)</f>
        <v>7.9987537975787313E-3</v>
      </c>
      <c r="G15" s="94">
        <f>AProperties!G15/AProperties!AA15/VLOOKUP(G$6,Data!$N$4:$Y$11,Data!$X$1,FALSE)</f>
        <v>7.9988928906271385E-3</v>
      </c>
      <c r="H15" s="94">
        <f>AProperties!H15/AProperties!AB15/VLOOKUP(H$6,Data!$N$4:$Y$11,Data!$X$1,FALSE)</f>
        <v>7.9988445897376057E-3</v>
      </c>
      <c r="I15" s="94">
        <f>AProperties!I15/AProperties!AC15/VLOOKUP(I$6,Data!$N$4:$Y$11,Data!$X$1,FALSE)</f>
        <v>7.9989527645278179E-3</v>
      </c>
      <c r="J15" s="97">
        <f t="shared" si="0"/>
        <v>7.9987335219898741E-3</v>
      </c>
      <c r="L15" s="28">
        <v>8.0000000000000002E-3</v>
      </c>
      <c r="M15" s="94">
        <f t="shared" si="1"/>
        <v>1.1999177517007732E-2</v>
      </c>
      <c r="N15" s="94">
        <f t="shared" si="2"/>
        <v>1.1999327277927794E-2</v>
      </c>
      <c r="O15" s="94">
        <f t="shared" si="3"/>
        <v>1.1999305622949015E-2</v>
      </c>
      <c r="P15" s="94">
        <f t="shared" si="4"/>
        <v>1.1999401648839317E-2</v>
      </c>
      <c r="Q15" s="94">
        <f t="shared" si="5"/>
        <v>1.1999376898789365E-2</v>
      </c>
      <c r="R15" s="94">
        <f t="shared" si="6"/>
        <v>1.1999446445313569E-2</v>
      </c>
      <c r="S15" s="94">
        <f t="shared" si="7"/>
        <v>1.1999422294868802E-2</v>
      </c>
      <c r="T15" s="94">
        <f t="shared" si="8"/>
        <v>1.199947638226391E-2</v>
      </c>
      <c r="U15" s="97">
        <f t="shared" si="9"/>
        <v>1.1999366760994938E-2</v>
      </c>
      <c r="W15" s="28">
        <v>8.0000000000000002E-3</v>
      </c>
      <c r="X15" s="94">
        <f>AProperties!AF15*(9.806*B15)^0.5</f>
        <v>2.8096220896163702E-3</v>
      </c>
      <c r="Y15" s="94">
        <f>AProperties!AG15*(9.806*C15)^0.5</f>
        <v>2.8166229814577323E-3</v>
      </c>
      <c r="Z15" s="94">
        <f>AProperties!AH15*(9.806*D15)^0.5</f>
        <v>2.8156072541598875E-3</v>
      </c>
      <c r="AA15" s="94">
        <f>AProperties!AI15*(9.806*E15)^0.5</f>
        <v>2.8201202152226485E-3</v>
      </c>
      <c r="AB15" s="94">
        <f>AProperties!AJ15*(9.806*F15)^0.5</f>
        <v>2.8189548357584783E-3</v>
      </c>
      <c r="AC15" s="94">
        <f>AProperties!AK15*(9.806*G15)^0.5</f>
        <v>2.822233389595545E-3</v>
      </c>
      <c r="AD15" s="94">
        <f>AProperties!AL15*(9.806*H15)^0.5</f>
        <v>2.8210935224237343E-3</v>
      </c>
      <c r="AE15" s="94">
        <f>AProperties!AM15*(9.806*I15)^0.5</f>
        <v>2.8236484011836291E-3</v>
      </c>
      <c r="AF15" s="97">
        <f t="shared" si="10"/>
        <v>2.818487836177253E-3</v>
      </c>
    </row>
    <row r="16" spans="1:32" x14ac:dyDescent="0.25">
      <c r="A16" s="28">
        <v>8.9999999999999993E-3</v>
      </c>
      <c r="B16" s="94">
        <f>AProperties!B16/AProperties!V16/VLOOKUP(B$6,Data!$N$4:$Y$11,Data!$X$1,FALSE)</f>
        <v>8.9979483322821831E-3</v>
      </c>
      <c r="C16" s="94">
        <f>AProperties!C16/AProperties!W16/VLOOKUP(C$6,Data!$N$4:$Y$11,Data!$X$1,FALSE)</f>
        <v>8.9983268507871899E-3</v>
      </c>
      <c r="D16" s="94">
        <f>AProperties!D16/AProperties!X16/VLOOKUP(D$6,Data!$N$4:$Y$11,Data!$X$1,FALSE)</f>
        <v>8.9982721174238361E-3</v>
      </c>
      <c r="E16" s="94">
        <f>AProperties!E16/AProperties!Y16/VLOOKUP(E$6,Data!$N$4:$Y$11,Data!$X$1,FALSE)</f>
        <v>8.9985148265258434E-3</v>
      </c>
      <c r="F16" s="94">
        <f>AProperties!F16/AProperties!Z16/VLOOKUP(F$6,Data!$N$4:$Y$11,Data!$X$1,FALSE)</f>
        <v>8.9984522693683944E-3</v>
      </c>
      <c r="G16" s="94">
        <f>AProperties!G16/AProperties!AA16/VLOOKUP(G$6,Data!$N$4:$Y$11,Data!$X$1,FALSE)</f>
        <v>8.998628052975086E-3</v>
      </c>
      <c r="H16" s="94">
        <f>AProperties!H16/AProperties!AB16/VLOOKUP(H$6,Data!$N$4:$Y$11,Data!$X$1,FALSE)</f>
        <v>8.9985670107839404E-3</v>
      </c>
      <c r="I16" s="94">
        <f>AProperties!I16/AProperties!AC16/VLOOKUP(I$6,Data!$N$4:$Y$11,Data!$X$1,FALSE)</f>
        <v>8.9987037214486372E-3</v>
      </c>
      <c r="J16" s="97">
        <f t="shared" si="0"/>
        <v>8.9984266476993875E-3</v>
      </c>
      <c r="L16" s="28">
        <v>8.9999999999999993E-3</v>
      </c>
      <c r="M16" s="94">
        <f t="shared" si="1"/>
        <v>1.3498974166141091E-2</v>
      </c>
      <c r="N16" s="94">
        <f t="shared" si="2"/>
        <v>1.3499163425393593E-2</v>
      </c>
      <c r="O16" s="94">
        <f t="shared" si="3"/>
        <v>1.3499136058711917E-2</v>
      </c>
      <c r="P16" s="94">
        <f t="shared" si="4"/>
        <v>1.3499257413262921E-2</v>
      </c>
      <c r="Q16" s="94">
        <f t="shared" si="5"/>
        <v>1.3499226134684197E-2</v>
      </c>
      <c r="R16" s="94">
        <f t="shared" si="6"/>
        <v>1.3499314026487543E-2</v>
      </c>
      <c r="S16" s="94">
        <f t="shared" si="7"/>
        <v>1.3499283505391969E-2</v>
      </c>
      <c r="T16" s="94">
        <f t="shared" si="8"/>
        <v>1.3499351860724318E-2</v>
      </c>
      <c r="U16" s="97">
        <f t="shared" si="9"/>
        <v>1.3499213323849693E-2</v>
      </c>
      <c r="W16" s="28">
        <v>8.9999999999999993E-3</v>
      </c>
      <c r="X16" s="94">
        <f>AProperties!AF16*(9.806*B16)^0.5</f>
        <v>3.3526091316195532E-3</v>
      </c>
      <c r="Y16" s="94">
        <f>AProperties!AG16*(9.806*C16)^0.5</f>
        <v>3.3609550529217829E-3</v>
      </c>
      <c r="Z16" s="94">
        <f>AProperties!AH16*(9.806*D16)^0.5</f>
        <v>3.3597441798732461E-3</v>
      </c>
      <c r="AA16" s="94">
        <f>AProperties!AI16*(9.806*E16)^0.5</f>
        <v>3.3651241938982275E-3</v>
      </c>
      <c r="AB16" s="94">
        <f>AProperties!AJ16*(9.806*F16)^0.5</f>
        <v>3.3637349148041766E-3</v>
      </c>
      <c r="AC16" s="94">
        <f>AProperties!AK16*(9.806*G16)^0.5</f>
        <v>3.3676433656969124E-3</v>
      </c>
      <c r="AD16" s="94">
        <f>AProperties!AL16*(9.806*H16)^0.5</f>
        <v>3.3662844992067035E-3</v>
      </c>
      <c r="AE16" s="94">
        <f>AProperties!AM16*(9.806*I16)^0.5</f>
        <v>3.3693302402286371E-3</v>
      </c>
      <c r="AF16" s="97">
        <f t="shared" si="10"/>
        <v>3.363178197281155E-3</v>
      </c>
    </row>
    <row r="17" spans="1:32" x14ac:dyDescent="0.25">
      <c r="A17" s="28">
        <v>0.01</v>
      </c>
      <c r="B17" s="94">
        <f>AProperties!B17/AProperties!V17/VLOOKUP(B$6,Data!$N$4:$Y$11,Data!$X$1,FALSE)</f>
        <v>9.9975044026459122E-3</v>
      </c>
      <c r="C17" s="94">
        <f>AProperties!C17/AProperties!W17/VLOOKUP(C$6,Data!$N$4:$Y$11,Data!$X$1,FALSE)</f>
        <v>9.9979710155112134E-3</v>
      </c>
      <c r="D17" s="94">
        <f>AProperties!D17/AProperties!X17/VLOOKUP(D$6,Data!$N$4:$Y$11,Data!$X$1,FALSE)</f>
        <v>9.9979035429061617E-3</v>
      </c>
      <c r="E17" s="94">
        <f>AProperties!E17/AProperties!Y17/VLOOKUP(E$6,Data!$N$4:$Y$11,Data!$X$1,FALSE)</f>
        <v>9.9982027450779588E-3</v>
      </c>
      <c r="F17" s="94">
        <f>AProperties!F17/AProperties!Z17/VLOOKUP(F$6,Data!$N$4:$Y$11,Data!$X$1,FALSE)</f>
        <v>9.9981256265231529E-3</v>
      </c>
      <c r="G17" s="94">
        <f>AProperties!G17/AProperties!AA17/VLOOKUP(G$6,Data!$N$4:$Y$11,Data!$X$1,FALSE)</f>
        <v>9.9983423281928465E-3</v>
      </c>
      <c r="H17" s="94">
        <f>AProperties!H17/AProperties!AB17/VLOOKUP(H$6,Data!$N$4:$Y$11,Data!$X$1,FALSE)</f>
        <v>9.9982670765407962E-3</v>
      </c>
      <c r="I17" s="94">
        <f>AProperties!I17/AProperties!AC17/VLOOKUP(I$6,Data!$N$4:$Y$11,Data!$X$1,FALSE)</f>
        <v>9.9984356113688513E-3</v>
      </c>
      <c r="J17" s="97">
        <f t="shared" si="0"/>
        <v>9.9980940435958621E-3</v>
      </c>
      <c r="L17" s="28">
        <v>0.01</v>
      </c>
      <c r="M17" s="94">
        <f t="shared" si="1"/>
        <v>1.4998752201322955E-2</v>
      </c>
      <c r="N17" s="94">
        <f t="shared" si="2"/>
        <v>1.4998985507755608E-2</v>
      </c>
      <c r="O17" s="94">
        <f t="shared" si="3"/>
        <v>1.4998951771453082E-2</v>
      </c>
      <c r="P17" s="94">
        <f t="shared" si="4"/>
        <v>1.499910137253898E-2</v>
      </c>
      <c r="Q17" s="94">
        <f t="shared" si="5"/>
        <v>1.4999062813261577E-2</v>
      </c>
      <c r="R17" s="94">
        <f t="shared" si="6"/>
        <v>1.4999171164096423E-2</v>
      </c>
      <c r="S17" s="94">
        <f t="shared" si="7"/>
        <v>1.4999133538270398E-2</v>
      </c>
      <c r="T17" s="94">
        <f t="shared" si="8"/>
        <v>1.4999217805684426E-2</v>
      </c>
      <c r="U17" s="97">
        <f t="shared" si="9"/>
        <v>1.4999047021797933E-2</v>
      </c>
      <c r="W17" s="28">
        <v>0.01</v>
      </c>
      <c r="X17" s="94">
        <f>AProperties!AF17*(9.806*B17)^0.5</f>
        <v>3.9266789162278959E-3</v>
      </c>
      <c r="Y17" s="94">
        <f>AProperties!AG17*(9.806*C17)^0.5</f>
        <v>3.9364445910331173E-3</v>
      </c>
      <c r="Z17" s="94">
        <f>AProperties!AH17*(9.806*D17)^0.5</f>
        <v>3.9350277303120329E-3</v>
      </c>
      <c r="AA17" s="94">
        <f>AProperties!AI17*(9.806*E17)^0.5</f>
        <v>3.9413229702911935E-3</v>
      </c>
      <c r="AB17" s="94">
        <f>AProperties!AJ17*(9.806*F17)^0.5</f>
        <v>3.9396973515287434E-3</v>
      </c>
      <c r="AC17" s="94">
        <f>AProperties!AK17*(9.806*G17)^0.5</f>
        <v>3.9442706975759924E-3</v>
      </c>
      <c r="AD17" s="94">
        <f>AProperties!AL17*(9.806*H17)^0.5</f>
        <v>3.9426806636260921E-3</v>
      </c>
      <c r="AE17" s="94">
        <f>AProperties!AM17*(9.806*I17)^0.5</f>
        <v>3.9462445406993679E-3</v>
      </c>
      <c r="AF17" s="97">
        <f t="shared" si="10"/>
        <v>3.939045932661805E-3</v>
      </c>
    </row>
    <row r="18" spans="1:32" x14ac:dyDescent="0.25">
      <c r="A18" s="28">
        <v>1.0999999999999999E-2</v>
      </c>
      <c r="B18" s="94">
        <f>AProperties!B18/AProperties!V18/VLOOKUP(B$6,Data!$N$4:$Y$11,Data!$X$1,FALSE)</f>
        <v>1.0997025478917828E-2</v>
      </c>
      <c r="C18" s="94">
        <f>AProperties!C18/AProperties!W18/VLOOKUP(C$6,Data!$N$4:$Y$11,Data!$X$1,FALSE)</f>
        <v>1.099758924341707E-2</v>
      </c>
      <c r="D18" s="94">
        <f>AProperties!D18/AProperties!X18/VLOOKUP(D$6,Data!$N$4:$Y$11,Data!$X$1,FALSE)</f>
        <v>1.099750772152908E-2</v>
      </c>
      <c r="E18" s="94">
        <f>AProperties!E18/AProperties!Y18/VLOOKUP(E$6,Data!$N$4:$Y$11,Data!$X$1,FALSE)</f>
        <v>1.0997869226958017E-2</v>
      </c>
      <c r="F18" s="94">
        <f>AProperties!F18/AProperties!Z18/VLOOKUP(F$6,Data!$N$4:$Y$11,Data!$X$1,FALSE)</f>
        <v>1.0997776049221579E-2</v>
      </c>
      <c r="G18" s="94">
        <f>AProperties!G18/AProperties!AA18/VLOOKUP(G$6,Data!$N$4:$Y$11,Data!$X$1,FALSE)</f>
        <v>1.0998037878095394E-2</v>
      </c>
      <c r="H18" s="94">
        <f>AProperties!H18/AProperties!AB18/VLOOKUP(H$6,Data!$N$4:$Y$11,Data!$X$1,FALSE)</f>
        <v>1.0997946955180075E-2</v>
      </c>
      <c r="I18" s="94">
        <f>AProperties!I18/AProperties!AC18/VLOOKUP(I$6,Data!$N$4:$Y$11,Data!$X$1,FALSE)</f>
        <v>1.0998150588253262E-2</v>
      </c>
      <c r="J18" s="97">
        <f t="shared" si="0"/>
        <v>1.0997737892696539E-2</v>
      </c>
      <c r="L18" s="28">
        <v>1.0999999999999999E-2</v>
      </c>
      <c r="M18" s="94">
        <f t="shared" si="1"/>
        <v>1.6498512739458914E-2</v>
      </c>
      <c r="N18" s="94">
        <f t="shared" si="2"/>
        <v>1.6498794621708536E-2</v>
      </c>
      <c r="O18" s="94">
        <f t="shared" si="3"/>
        <v>1.6498753860764541E-2</v>
      </c>
      <c r="P18" s="94">
        <f t="shared" si="4"/>
        <v>1.6498934613479007E-2</v>
      </c>
      <c r="Q18" s="94">
        <f t="shared" si="5"/>
        <v>1.6498888024610789E-2</v>
      </c>
      <c r="R18" s="94">
        <f t="shared" si="6"/>
        <v>1.6499018939047698E-2</v>
      </c>
      <c r="S18" s="94">
        <f t="shared" si="7"/>
        <v>1.6498973477590037E-2</v>
      </c>
      <c r="T18" s="94">
        <f t="shared" si="8"/>
        <v>1.6499075294126631E-2</v>
      </c>
      <c r="U18" s="97">
        <f t="shared" si="9"/>
        <v>1.6498868946348267E-2</v>
      </c>
      <c r="W18" s="28">
        <v>1.0999999999999999E-2</v>
      </c>
      <c r="X18" s="94">
        <f>AProperties!AF18*(9.806*B18)^0.5</f>
        <v>4.5302341473790831E-3</v>
      </c>
      <c r="Y18" s="94">
        <f>AProperties!AG18*(9.806*C18)^0.5</f>
        <v>4.5414901096430052E-3</v>
      </c>
      <c r="Z18" s="94">
        <f>AProperties!AH18*(9.806*D18)^0.5</f>
        <v>4.5398570272031083E-3</v>
      </c>
      <c r="AA18" s="94">
        <f>AProperties!AI18*(9.806*E18)^0.5</f>
        <v>4.5471129654054429E-3</v>
      </c>
      <c r="AB18" s="94">
        <f>AProperties!AJ18*(9.806*F18)^0.5</f>
        <v>4.5452392643132505E-3</v>
      </c>
      <c r="AC18" s="94">
        <f>AProperties!AK18*(9.806*G18)^0.5</f>
        <v>4.5505105417387266E-3</v>
      </c>
      <c r="AD18" s="94">
        <f>AProperties!AL18*(9.806*H18)^0.5</f>
        <v>4.5486778542624543E-3</v>
      </c>
      <c r="AE18" s="94">
        <f>AProperties!AM18*(9.806*I18)^0.5</f>
        <v>4.5527856124127119E-3</v>
      </c>
      <c r="AF18" s="97">
        <f t="shared" si="10"/>
        <v>4.5444884402947236E-3</v>
      </c>
    </row>
    <row r="19" spans="1:32" x14ac:dyDescent="0.25">
      <c r="A19" s="28">
        <v>1.2E-2</v>
      </c>
      <c r="B19" s="94">
        <f>AProperties!B19/AProperties!V19/VLOOKUP(B$6,Data!$N$4:$Y$11,Data!$X$1,FALSE)</f>
        <v>1.1996513793836955E-2</v>
      </c>
      <c r="C19" s="94">
        <f>AProperties!C19/AProperties!W19/VLOOKUP(C$6,Data!$N$4:$Y$11,Data!$X$1,FALSE)</f>
        <v>1.1997183727073405E-2</v>
      </c>
      <c r="D19" s="94">
        <f>AProperties!D19/AProperties!X19/VLOOKUP(D$6,Data!$N$4:$Y$11,Data!$X$1,FALSE)</f>
        <v>1.1997086851619078E-2</v>
      </c>
      <c r="E19" s="94">
        <f>AProperties!E19/AProperties!Y19/VLOOKUP(E$6,Data!$N$4:$Y$11,Data!$X$1,FALSE)</f>
        <v>1.1997516445088448E-2</v>
      </c>
      <c r="F19" s="94">
        <f>AProperties!F19/AProperties!Z19/VLOOKUP(F$6,Data!$N$4:$Y$11,Data!$X$1,FALSE)</f>
        <v>1.1997405716901504E-2</v>
      </c>
      <c r="G19" s="94">
        <f>AProperties!G19/AProperties!AA19/VLOOKUP(G$6,Data!$N$4:$Y$11,Data!$X$1,FALSE)</f>
        <v>1.1997716863868406E-2</v>
      </c>
      <c r="H19" s="94">
        <f>AProperties!H19/AProperties!AB19/VLOOKUP(H$6,Data!$N$4:$Y$11,Data!$X$1,FALSE)</f>
        <v>1.1997608814205937E-2</v>
      </c>
      <c r="I19" s="94">
        <f>AProperties!I19/AProperties!AC19/VLOOKUP(I$6,Data!$N$4:$Y$11,Data!$X$1,FALSE)</f>
        <v>1.1997850805485473E-2</v>
      </c>
      <c r="J19" s="97">
        <f t="shared" si="0"/>
        <v>1.1997360377259901E-2</v>
      </c>
      <c r="L19" s="28">
        <v>1.2E-2</v>
      </c>
      <c r="M19" s="94">
        <f t="shared" si="1"/>
        <v>1.7998256896918478E-2</v>
      </c>
      <c r="N19" s="94">
        <f t="shared" si="2"/>
        <v>1.7998591863536702E-2</v>
      </c>
      <c r="O19" s="94">
        <f t="shared" si="3"/>
        <v>1.7998543425809539E-2</v>
      </c>
      <c r="P19" s="94">
        <f t="shared" si="4"/>
        <v>1.7998758222544223E-2</v>
      </c>
      <c r="Q19" s="94">
        <f t="shared" si="5"/>
        <v>1.7998702858450753E-2</v>
      </c>
      <c r="R19" s="94">
        <f t="shared" si="6"/>
        <v>1.7998858431934203E-2</v>
      </c>
      <c r="S19" s="94">
        <f t="shared" si="7"/>
        <v>1.799880440710297E-2</v>
      </c>
      <c r="T19" s="94">
        <f t="shared" si="8"/>
        <v>1.7998925402742737E-2</v>
      </c>
      <c r="U19" s="97">
        <f t="shared" si="9"/>
        <v>1.7998680188629948E-2</v>
      </c>
      <c r="W19" s="28">
        <v>1.2E-2</v>
      </c>
      <c r="X19" s="94">
        <f>AProperties!AF19*(9.806*B19)^0.5</f>
        <v>5.1619016015120979E-3</v>
      </c>
      <c r="Y19" s="94">
        <f>AProperties!AG19*(9.806*C19)^0.5</f>
        <v>5.1747147665125951E-3</v>
      </c>
      <c r="Z19" s="94">
        <f>AProperties!AH19*(9.806*D19)^0.5</f>
        <v>5.172855753281966E-3</v>
      </c>
      <c r="AA19" s="94">
        <f>AProperties!AI19*(9.806*E19)^0.5</f>
        <v>5.1811155295816451E-3</v>
      </c>
      <c r="AB19" s="94">
        <f>AProperties!AJ19*(9.806*F19)^0.5</f>
        <v>5.1789826057638527E-3</v>
      </c>
      <c r="AC19" s="94">
        <f>AProperties!AK19*(9.806*G19)^0.5</f>
        <v>5.1849831564900013E-3</v>
      </c>
      <c r="AD19" s="94">
        <f>AProperties!AL19*(9.806*H19)^0.5</f>
        <v>5.1828969184678853E-3</v>
      </c>
      <c r="AE19" s="94">
        <f>AProperties!AM19*(9.806*I19)^0.5</f>
        <v>5.1875729824662374E-3</v>
      </c>
      <c r="AF19" s="97">
        <f t="shared" si="10"/>
        <v>5.1781279142595355E-3</v>
      </c>
    </row>
    <row r="20" spans="1:32" x14ac:dyDescent="0.25">
      <c r="A20" s="28">
        <v>1.2999999999999999E-2</v>
      </c>
      <c r="B20" s="94">
        <f>AProperties!B20/AProperties!V20/VLOOKUP(B$6,Data!$N$4:$Y$11,Data!$X$1,FALSE)</f>
        <v>1.2995971579109575E-2</v>
      </c>
      <c r="C20" s="94">
        <f>AProperties!C20/AProperties!W20/VLOOKUP(C$6,Data!$N$4:$Y$11,Data!$X$1,FALSE)</f>
        <v>1.2996756658263673E-2</v>
      </c>
      <c r="D20" s="94">
        <f>AProperties!D20/AProperties!X20/VLOOKUP(D$6,Data!$N$4:$Y$11,Data!$X$1,FALSE)</f>
        <v>1.2996643130682335E-2</v>
      </c>
      <c r="E20" s="94">
        <f>AProperties!E20/AProperties!Y20/VLOOKUP(E$6,Data!$N$4:$Y$11,Data!$X$1,FALSE)</f>
        <v>1.2997146571727685E-2</v>
      </c>
      <c r="F20" s="94">
        <f>AProperties!F20/AProperties!Z20/VLOOKUP(F$6,Data!$N$4:$Y$11,Data!$X$1,FALSE)</f>
        <v>1.2997016808297367E-2</v>
      </c>
      <c r="G20" s="94">
        <f>AProperties!G20/AProperties!AA20/VLOOKUP(G$6,Data!$N$4:$Y$11,Data!$X$1,FALSE)</f>
        <v>1.2997381446105953E-2</v>
      </c>
      <c r="H20" s="94">
        <f>AProperties!H20/AProperties!AB20/VLOOKUP(H$6,Data!$N$4:$Y$11,Data!$X$1,FALSE)</f>
        <v>1.2997254820491515E-2</v>
      </c>
      <c r="I20" s="94">
        <f>AProperties!I20/AProperties!AC20/VLOOKUP(I$6,Data!$N$4:$Y$11,Data!$X$1,FALSE)</f>
        <v>1.2997538415904369E-2</v>
      </c>
      <c r="J20" s="97">
        <f t="shared" si="0"/>
        <v>1.2996963678822811E-2</v>
      </c>
      <c r="L20" s="28">
        <v>1.2999999999999999E-2</v>
      </c>
      <c r="M20" s="94">
        <f t="shared" si="1"/>
        <v>1.9497985789554785E-2</v>
      </c>
      <c r="N20" s="94">
        <f t="shared" si="2"/>
        <v>1.9498378329131837E-2</v>
      </c>
      <c r="O20" s="94">
        <f t="shared" si="3"/>
        <v>1.9498321565341169E-2</v>
      </c>
      <c r="P20" s="94">
        <f t="shared" si="4"/>
        <v>1.9498573285863841E-2</v>
      </c>
      <c r="Q20" s="94">
        <f t="shared" si="5"/>
        <v>1.9498508404148684E-2</v>
      </c>
      <c r="R20" s="94">
        <f t="shared" si="6"/>
        <v>1.9498690723052978E-2</v>
      </c>
      <c r="S20" s="94">
        <f t="shared" si="7"/>
        <v>1.9498627410245759E-2</v>
      </c>
      <c r="T20" s="94">
        <f t="shared" si="8"/>
        <v>1.9498769207952182E-2</v>
      </c>
      <c r="U20" s="97">
        <f t="shared" si="9"/>
        <v>1.9498481839411407E-2</v>
      </c>
      <c r="W20" s="28">
        <v>1.2999999999999999E-2</v>
      </c>
      <c r="X20" s="94">
        <f>AProperties!AF20*(9.806*B20)^0.5</f>
        <v>5.8204841609577783E-3</v>
      </c>
      <c r="Y20" s="94">
        <f>AProperties!AG20*(9.806*C20)^0.5</f>
        <v>5.8349182750930591E-3</v>
      </c>
      <c r="Z20" s="94">
        <f>AProperties!AH20*(9.806*D20)^0.5</f>
        <v>5.8328240817170354E-3</v>
      </c>
      <c r="AA20" s="94">
        <f>AProperties!AI20*(9.806*E20)^0.5</f>
        <v>5.8421287935320962E-3</v>
      </c>
      <c r="AB20" s="94">
        <f>AProperties!AJ20*(9.806*F20)^0.5</f>
        <v>5.8397260339892419E-3</v>
      </c>
      <c r="AC20" s="94">
        <f>AProperties!AK20*(9.806*G20)^0.5</f>
        <v>5.8464857162647032E-3</v>
      </c>
      <c r="AD20" s="94">
        <f>AProperties!AL20*(9.806*H20)^0.5</f>
        <v>5.844135546495109E-3</v>
      </c>
      <c r="AE20" s="94">
        <f>AProperties!AM20*(9.806*I20)^0.5</f>
        <v>5.8494031849909821E-3</v>
      </c>
      <c r="AF20" s="97">
        <f t="shared" si="10"/>
        <v>5.8387632241300004E-3</v>
      </c>
    </row>
    <row r="21" spans="1:32" x14ac:dyDescent="0.25">
      <c r="A21" s="28">
        <v>1.4E-2</v>
      </c>
      <c r="B21" s="94">
        <f>AProperties!B21/AProperties!V21/VLOOKUP(B$6,Data!$N$4:$Y$11,Data!$X$1,FALSE)</f>
        <v>1.3995401065449138E-2</v>
      </c>
      <c r="C21" s="94">
        <f>AProperties!C21/AProperties!W21/VLOOKUP(C$6,Data!$N$4:$Y$11,Data!$X$1,FALSE)</f>
        <v>1.3996310228026988E-2</v>
      </c>
      <c r="D21" s="94">
        <f>AProperties!D21/AProperties!X21/VLOOKUP(D$6,Data!$N$4:$Y$11,Data!$X$1,FALSE)</f>
        <v>1.3996178755445173E-2</v>
      </c>
      <c r="E21" s="94">
        <f>AProperties!E21/AProperties!Y21/VLOOKUP(E$6,Data!$N$4:$Y$11,Data!$X$1,FALSE)</f>
        <v>1.3996761778509044E-2</v>
      </c>
      <c r="F21" s="94">
        <f>AProperties!F21/AProperties!Z21/VLOOKUP(F$6,Data!$N$4:$Y$11,Data!$X$1,FALSE)</f>
        <v>1.3996611501479066E-2</v>
      </c>
      <c r="G21" s="94">
        <f>AProperties!G21/AProperties!AA21/VLOOKUP(G$6,Data!$N$4:$Y$11,Data!$X$1,FALSE)</f>
        <v>1.3997033784848376E-2</v>
      </c>
      <c r="H21" s="94">
        <f>AProperties!H21/AProperties!AB21/VLOOKUP(H$6,Data!$N$4:$Y$11,Data!$X$1,FALSE)</f>
        <v>1.399688714031894E-2</v>
      </c>
      <c r="I21" s="94">
        <f>AProperties!I21/AProperties!AC21/VLOOKUP(I$6,Data!$N$4:$Y$11,Data!$X$1,FALSE)</f>
        <v>1.3997215571842503E-2</v>
      </c>
      <c r="J21" s="97">
        <f t="shared" si="0"/>
        <v>1.3996549978239903E-2</v>
      </c>
      <c r="L21" s="28">
        <v>1.4E-2</v>
      </c>
      <c r="M21" s="94">
        <f t="shared" si="1"/>
        <v>2.099770053272457E-2</v>
      </c>
      <c r="N21" s="94">
        <f t="shared" si="2"/>
        <v>2.0998155114013494E-2</v>
      </c>
      <c r="O21" s="94">
        <f t="shared" si="3"/>
        <v>2.0998089377722587E-2</v>
      </c>
      <c r="P21" s="94">
        <f t="shared" si="4"/>
        <v>2.0998380889254521E-2</v>
      </c>
      <c r="Q21" s="94">
        <f t="shared" si="5"/>
        <v>2.0998305750739535E-2</v>
      </c>
      <c r="R21" s="94">
        <f t="shared" si="6"/>
        <v>2.0998516892424188E-2</v>
      </c>
      <c r="S21" s="94">
        <f t="shared" si="7"/>
        <v>2.099844357015947E-2</v>
      </c>
      <c r="T21" s="94">
        <f t="shared" si="8"/>
        <v>2.0998607785921251E-2</v>
      </c>
      <c r="U21" s="97">
        <f t="shared" si="9"/>
        <v>2.0998274989119953E-2</v>
      </c>
      <c r="W21" s="28">
        <v>1.4E-2</v>
      </c>
      <c r="X21" s="94">
        <f>AProperties!AF21*(9.806*B21)^0.5</f>
        <v>6.5049261053952562E-3</v>
      </c>
      <c r="Y21" s="94">
        <f>AProperties!AG21*(9.806*C21)^0.5</f>
        <v>6.5210421079047115E-3</v>
      </c>
      <c r="Z21" s="94">
        <f>AProperties!AH21*(9.806*D21)^0.5</f>
        <v>6.5187038922670734E-3</v>
      </c>
      <c r="AA21" s="94">
        <f>AProperties!AI21*(9.806*E21)^0.5</f>
        <v>6.5290928277218132E-3</v>
      </c>
      <c r="AB21" s="94">
        <f>AProperties!AJ21*(9.806*F21)^0.5</f>
        <v>6.5264100866426469E-3</v>
      </c>
      <c r="AC21" s="94">
        <f>AProperties!AK21*(9.806*G21)^0.5</f>
        <v>6.5339574444241095E-3</v>
      </c>
      <c r="AD21" s="94">
        <f>AProperties!AL21*(9.806*H21)^0.5</f>
        <v>6.531333418634936E-3</v>
      </c>
      <c r="AE21" s="94">
        <f>AProperties!AM21*(9.806*I21)^0.5</f>
        <v>6.5372148761472819E-3</v>
      </c>
      <c r="AF21" s="97">
        <f t="shared" si="10"/>
        <v>6.5253350948922279E-3</v>
      </c>
    </row>
    <row r="22" spans="1:32" x14ac:dyDescent="0.25">
      <c r="A22" s="28">
        <v>1.4999999999999999E-2</v>
      </c>
      <c r="B22" s="94">
        <f>AProperties!B22/AProperties!V22/VLOOKUP(B$6,Data!$N$4:$Y$11,Data!$X$1,FALSE)</f>
        <v>1.4994804482617299E-2</v>
      </c>
      <c r="C22" s="94">
        <f>AProperties!C22/AProperties!W22/VLOOKUP(C$6,Data!$N$4:$Y$11,Data!$X$1,FALSE)</f>
        <v>1.4995846626695657E-2</v>
      </c>
      <c r="D22" s="94">
        <f>AProperties!D22/AProperties!X22/VLOOKUP(D$6,Data!$N$4:$Y$11,Data!$X$1,FALSE)</f>
        <v>1.4995695921892939E-2</v>
      </c>
      <c r="E22" s="94">
        <f>AProperties!E22/AProperties!Y22/VLOOKUP(E$6,Data!$N$4:$Y$11,Data!$X$1,FALSE)</f>
        <v>1.4996364236479138E-2</v>
      </c>
      <c r="F22" s="94">
        <f>AProperties!F22/AProperties!Z22/VLOOKUP(F$6,Data!$N$4:$Y$11,Data!$X$1,FALSE)</f>
        <v>1.4996191973888913E-2</v>
      </c>
      <c r="G22" s="94">
        <f>AProperties!G22/AProperties!AA22/VLOOKUP(G$6,Data!$N$4:$Y$11,Data!$X$1,FALSE)</f>
        <v>1.4996676039618921E-2</v>
      </c>
      <c r="H22" s="94">
        <f>AProperties!H22/AProperties!AB22/VLOOKUP(H$6,Data!$N$4:$Y$11,Data!$X$1,FALSE)</f>
        <v>1.4996507939414459E-2</v>
      </c>
      <c r="I22" s="94">
        <f>AProperties!I22/AProperties!AC22/VLOOKUP(I$6,Data!$N$4:$Y$11,Data!$X$1,FALSE)</f>
        <v>1.4996884425161885E-2</v>
      </c>
      <c r="J22" s="97">
        <f t="shared" si="0"/>
        <v>1.4996121455721149E-2</v>
      </c>
      <c r="L22" s="28">
        <v>1.4999999999999999E-2</v>
      </c>
      <c r="M22" s="94">
        <f t="shared" si="1"/>
        <v>2.249740224130865E-2</v>
      </c>
      <c r="N22" s="94">
        <f t="shared" si="2"/>
        <v>2.249792331334783E-2</v>
      </c>
      <c r="O22" s="94">
        <f t="shared" si="3"/>
        <v>2.249784796094647E-2</v>
      </c>
      <c r="P22" s="94">
        <f t="shared" si="4"/>
        <v>2.2498182118239569E-2</v>
      </c>
      <c r="Q22" s="94">
        <f t="shared" si="5"/>
        <v>2.2498095986944456E-2</v>
      </c>
      <c r="R22" s="94">
        <f t="shared" si="6"/>
        <v>2.2498338019809459E-2</v>
      </c>
      <c r="S22" s="94">
        <f t="shared" si="7"/>
        <v>2.2498253969707227E-2</v>
      </c>
      <c r="T22" s="94">
        <f t="shared" si="8"/>
        <v>2.2498442212580943E-2</v>
      </c>
      <c r="U22" s="97">
        <f t="shared" si="9"/>
        <v>2.2498060727860571E-2</v>
      </c>
      <c r="W22" s="28">
        <v>1.4999999999999999E-2</v>
      </c>
      <c r="X22" s="94">
        <f>AProperties!AF22*(9.806*B22)^0.5</f>
        <v>7.2142872898543365E-3</v>
      </c>
      <c r="Y22" s="94">
        <f>AProperties!AG22*(9.806*C22)^0.5</f>
        <v>7.2321436089488773E-3</v>
      </c>
      <c r="Z22" s="94">
        <f>AProperties!AH22*(9.806*D22)^0.5</f>
        <v>7.2295528932096341E-3</v>
      </c>
      <c r="AA22" s="94">
        <f>AProperties!AI22*(9.806*E22)^0.5</f>
        <v>7.2410637220183659E-3</v>
      </c>
      <c r="AB22" s="94">
        <f>AProperties!AJ22*(9.806*F22)^0.5</f>
        <v>7.238091271487973E-3</v>
      </c>
      <c r="AC22" s="94">
        <f>AProperties!AK22*(9.806*G22)^0.5</f>
        <v>7.2464536731083815E-3</v>
      </c>
      <c r="AD22" s="94">
        <f>AProperties!AL22*(9.806*H22)^0.5</f>
        <v>7.2435462757459409E-3</v>
      </c>
      <c r="AE22" s="94">
        <f>AProperties!AM22*(9.806*I22)^0.5</f>
        <v>7.2500628807211078E-3</v>
      </c>
      <c r="AF22" s="97">
        <f t="shared" si="10"/>
        <v>7.2369002018868277E-3</v>
      </c>
    </row>
    <row r="23" spans="1:32" x14ac:dyDescent="0.25">
      <c r="A23" s="28">
        <v>1.6E-2</v>
      </c>
      <c r="B23" s="94">
        <f>AProperties!B23/AProperties!V23/VLOOKUP(B$6,Data!$N$4:$Y$11,Data!$X$1,FALSE)</f>
        <v>1.5994184059462836E-2</v>
      </c>
      <c r="C23" s="94">
        <f>AProperties!C23/AProperties!W23/VLOOKUP(C$6,Data!$N$4:$Y$11,Data!$X$1,FALSE)</f>
        <v>1.5995368043934446E-2</v>
      </c>
      <c r="D23" s="94">
        <f>AProperties!D23/AProperties!X23/VLOOKUP(D$6,Data!$N$4:$Y$11,Data!$X$1,FALSE)</f>
        <v>1.5995196825307569E-2</v>
      </c>
      <c r="E23" s="94">
        <f>AProperties!E23/AProperties!Y23/VLOOKUP(E$6,Data!$N$4:$Y$11,Data!$X$1,FALSE)</f>
        <v>1.5995956116134125E-2</v>
      </c>
      <c r="F23" s="94">
        <f>AProperties!F23/AProperties!Z23/VLOOKUP(F$6,Data!$N$4:$Y$11,Data!$X$1,FALSE)</f>
        <v>1.5995760402381345E-2</v>
      </c>
      <c r="G23" s="94">
        <f>AProperties!G23/AProperties!AA23/VLOOKUP(G$6,Data!$N$4:$Y$11,Data!$X$1,FALSE)</f>
        <v>1.5996310369461555E-2</v>
      </c>
      <c r="H23" s="94">
        <f>AProperties!H23/AProperties!AB23/VLOOKUP(H$6,Data!$N$4:$Y$11,Data!$X$1,FALSE)</f>
        <v>1.5996119382987638E-2</v>
      </c>
      <c r="I23" s="94">
        <f>AProperties!I23/AProperties!AC23/VLOOKUP(I$6,Data!$N$4:$Y$11,Data!$X$1,FALSE)</f>
        <v>1.5996547127292565E-2</v>
      </c>
      <c r="J23" s="97">
        <f t="shared" si="0"/>
        <v>1.599568029087026E-2</v>
      </c>
      <c r="L23" s="28">
        <v>1.6E-2</v>
      </c>
      <c r="M23" s="94">
        <f t="shared" si="1"/>
        <v>2.3997092029731416E-2</v>
      </c>
      <c r="N23" s="94">
        <f t="shared" si="2"/>
        <v>2.3997684021967225E-2</v>
      </c>
      <c r="O23" s="94">
        <f t="shared" si="3"/>
        <v>2.3997598412653785E-2</v>
      </c>
      <c r="P23" s="94">
        <f t="shared" si="4"/>
        <v>2.3997978058067061E-2</v>
      </c>
      <c r="Q23" s="94">
        <f t="shared" si="5"/>
        <v>2.3997880201190674E-2</v>
      </c>
      <c r="R23" s="94">
        <f t="shared" si="6"/>
        <v>2.3998155184730779E-2</v>
      </c>
      <c r="S23" s="94">
        <f t="shared" si="7"/>
        <v>2.3998059691493819E-2</v>
      </c>
      <c r="T23" s="94">
        <f t="shared" si="8"/>
        <v>2.3998273563646283E-2</v>
      </c>
      <c r="U23" s="97">
        <f t="shared" si="9"/>
        <v>2.3997840145435132E-2</v>
      </c>
      <c r="W23" s="28">
        <v>1.6E-2</v>
      </c>
      <c r="X23" s="94">
        <f>AProperties!AF23*(9.806*B23)^0.5</f>
        <v>7.9477234807556699E-3</v>
      </c>
      <c r="Y23" s="94">
        <f>AProperties!AG23*(9.806*C23)^0.5</f>
        <v>7.9673762797552172E-3</v>
      </c>
      <c r="Z23" s="94">
        <f>AProperties!AH23*(9.806*D23)^0.5</f>
        <v>7.9645249146403085E-3</v>
      </c>
      <c r="AA23" s="94">
        <f>AProperties!AI23*(9.806*E23)^0.5</f>
        <v>7.9771938467645773E-3</v>
      </c>
      <c r="AB23" s="94">
        <f>AProperties!AJ23*(9.806*F23)^0.5</f>
        <v>7.9739223357963938E-3</v>
      </c>
      <c r="AC23" s="94">
        <f>AProperties!AK23*(9.806*G23)^0.5</f>
        <v>7.9831260892212017E-3</v>
      </c>
      <c r="AD23" s="94">
        <f>AProperties!AL23*(9.806*H23)^0.5</f>
        <v>7.9799261733792242E-3</v>
      </c>
      <c r="AE23" s="94">
        <f>AProperties!AM23*(9.806*I23)^0.5</f>
        <v>7.9870984280055353E-3</v>
      </c>
      <c r="AF23" s="97">
        <f t="shared" si="10"/>
        <v>7.9726114435397649E-3</v>
      </c>
    </row>
    <row r="24" spans="1:32" x14ac:dyDescent="0.25">
      <c r="A24" s="28">
        <v>1.7000000000000001E-2</v>
      </c>
      <c r="B24" s="94">
        <f>AProperties!B24/AProperties!V24/VLOOKUP(B$6,Data!$N$4:$Y$11,Data!$X$1,FALSE)</f>
        <v>1.6993542023962499E-2</v>
      </c>
      <c r="C24" s="94">
        <f>AProperties!C24/AProperties!W24/VLOOKUP(C$6,Data!$N$4:$Y$11,Data!$X$1,FALSE)</f>
        <v>1.6994876668778403E-2</v>
      </c>
      <c r="D24" s="94">
        <f>AProperties!D24/AProperties!X24/VLOOKUP(D$6,Data!$N$4:$Y$11,Data!$X$1,FALSE)</f>
        <v>1.6994683660306948E-2</v>
      </c>
      <c r="E24" s="94">
        <f>AProperties!E24/AProperties!Y24/VLOOKUP(E$6,Data!$N$4:$Y$11,Data!$X$1,FALSE)</f>
        <v>1.6995539587459085E-2</v>
      </c>
      <c r="F24" s="94">
        <f>AProperties!F24/AProperties!Z24/VLOOKUP(F$6,Data!$N$4:$Y$11,Data!$X$1,FALSE)</f>
        <v>1.6995318963259332E-2</v>
      </c>
      <c r="G24" s="94">
        <f>AProperties!G24/AProperties!AA24/VLOOKUP(G$6,Data!$N$4:$Y$11,Data!$X$1,FALSE)</f>
        <v>1.6995938932978918E-2</v>
      </c>
      <c r="H24" s="94">
        <f>AProperties!H24/AProperties!AB24/VLOOKUP(H$6,Data!$N$4:$Y$11,Data!$X$1,FALSE)</f>
        <v>1.6995723635768886E-2</v>
      </c>
      <c r="I24" s="94">
        <f>AProperties!I24/AProperties!AC24/VLOOKUP(I$6,Data!$N$4:$Y$11,Data!$X$1,FALSE)</f>
        <v>1.6996205829268769E-2</v>
      </c>
      <c r="J24" s="97">
        <f t="shared" si="0"/>
        <v>1.6995228662722853E-2</v>
      </c>
      <c r="L24" s="28">
        <v>1.7000000000000001E-2</v>
      </c>
      <c r="M24" s="94">
        <f t="shared" si="1"/>
        <v>2.5496771011981251E-2</v>
      </c>
      <c r="N24" s="94">
        <f t="shared" si="2"/>
        <v>2.5497438334389201E-2</v>
      </c>
      <c r="O24" s="94">
        <f t="shared" si="3"/>
        <v>2.5497341830153473E-2</v>
      </c>
      <c r="P24" s="94">
        <f t="shared" si="4"/>
        <v>2.5497769793729544E-2</v>
      </c>
      <c r="Q24" s="94">
        <f t="shared" si="5"/>
        <v>2.5497659481629666E-2</v>
      </c>
      <c r="R24" s="94">
        <f t="shared" si="6"/>
        <v>2.549796946648946E-2</v>
      </c>
      <c r="S24" s="94">
        <f t="shared" si="7"/>
        <v>2.5497861817884444E-2</v>
      </c>
      <c r="T24" s="94">
        <f t="shared" si="8"/>
        <v>2.5498102914634384E-2</v>
      </c>
      <c r="U24" s="97">
        <f t="shared" si="9"/>
        <v>2.549761433136143E-2</v>
      </c>
      <c r="W24" s="28">
        <v>1.7000000000000001E-2</v>
      </c>
      <c r="X24" s="94">
        <f>AProperties!AF24*(9.806*B24)^0.5</f>
        <v>8.7044710808113924E-3</v>
      </c>
      <c r="Y24" s="94">
        <f>AProperties!AG24*(9.806*C24)^0.5</f>
        <v>8.7259744654093405E-3</v>
      </c>
      <c r="Z24" s="94">
        <f>AProperties!AH24*(9.806*D24)^0.5</f>
        <v>8.7228546001408454E-3</v>
      </c>
      <c r="AA24" s="94">
        <f>AProperties!AI24*(9.806*E24)^0.5</f>
        <v>8.7367165193904615E-3</v>
      </c>
      <c r="AB24" s="94">
        <f>AProperties!AJ24*(9.806*F24)^0.5</f>
        <v>8.7331369394263569E-3</v>
      </c>
      <c r="AC24" s="94">
        <f>AProperties!AK24*(9.806*G24)^0.5</f>
        <v>8.7432073893086212E-3</v>
      </c>
      <c r="AD24" s="94">
        <f>AProperties!AL24*(9.806*H24)^0.5</f>
        <v>8.7397061429853595E-3</v>
      </c>
      <c r="AE24" s="94">
        <f>AProperties!AM24*(9.806*I24)^0.5</f>
        <v>8.7475537988223866E-3</v>
      </c>
      <c r="AF24" s="97">
        <f t="shared" si="10"/>
        <v>8.7317026170368461E-3</v>
      </c>
    </row>
    <row r="25" spans="1:32" x14ac:dyDescent="0.25">
      <c r="A25" s="28">
        <v>1.7999999999999999E-2</v>
      </c>
      <c r="B25" s="94">
        <f>AProperties!B25/AProperties!V25/VLOOKUP(B$6,Data!$N$4:$Y$11,Data!$X$1,FALSE)</f>
        <v>1.7992880603260999E-2</v>
      </c>
      <c r="C25" s="94">
        <f>AProperties!C25/AProperties!W25/VLOOKUP(C$6,Data!$N$4:$Y$11,Data!$X$1,FALSE)</f>
        <v>1.7994374689671688E-2</v>
      </c>
      <c r="D25" s="94">
        <f>AProperties!D25/AProperties!X25/VLOOKUP(D$6,Data!$N$4:$Y$11,Data!$X$1,FALSE)</f>
        <v>1.7994158620884031E-2</v>
      </c>
      <c r="E25" s="94">
        <f>AProperties!E25/AProperties!Y25/VLOOKUP(E$6,Data!$N$4:$Y$11,Data!$X$1,FALSE)</f>
        <v>1.7995116819964161E-2</v>
      </c>
      <c r="F25" s="94">
        <f>AProperties!F25/AProperties!Z25/VLOOKUP(F$6,Data!$N$4:$Y$11,Data!$X$1,FALSE)</f>
        <v>1.7994869832313482E-2</v>
      </c>
      <c r="G25" s="94">
        <f>AProperties!G25/AProperties!AA25/VLOOKUP(G$6,Data!$N$4:$Y$11,Data!$X$1,FALSE)</f>
        <v>1.7995563888368551E-2</v>
      </c>
      <c r="H25" s="94">
        <f>AProperties!H25/AProperties!AB25/VLOOKUP(H$6,Data!$N$4:$Y$11,Data!$X$1,FALSE)</f>
        <v>1.7995322862045693E-2</v>
      </c>
      <c r="I25" s="94">
        <f>AProperties!I25/AProperties!AC25/VLOOKUP(I$6,Data!$N$4:$Y$11,Data!$X$1,FALSE)</f>
        <v>1.7995862681766419E-2</v>
      </c>
      <c r="J25" s="97">
        <f t="shared" si="0"/>
        <v>1.7994768749784378E-2</v>
      </c>
      <c r="L25" s="28">
        <v>1.7999999999999999E-2</v>
      </c>
      <c r="M25" s="94">
        <f t="shared" si="1"/>
        <v>2.6996440301630498E-2</v>
      </c>
      <c r="N25" s="94">
        <f t="shared" si="2"/>
        <v>2.6997187344835843E-2</v>
      </c>
      <c r="O25" s="94">
        <f t="shared" si="3"/>
        <v>2.6997079310442013E-2</v>
      </c>
      <c r="P25" s="94">
        <f t="shared" si="4"/>
        <v>2.6997558409982081E-2</v>
      </c>
      <c r="Q25" s="94">
        <f t="shared" si="5"/>
        <v>2.6997434916156741E-2</v>
      </c>
      <c r="R25" s="94">
        <f t="shared" si="6"/>
        <v>2.6997781944184274E-2</v>
      </c>
      <c r="S25" s="94">
        <f t="shared" si="7"/>
        <v>2.6997661431022845E-2</v>
      </c>
      <c r="T25" s="94">
        <f t="shared" si="8"/>
        <v>2.6997931340883206E-2</v>
      </c>
      <c r="U25" s="97">
        <f t="shared" si="9"/>
        <v>2.6997384374892189E-2</v>
      </c>
      <c r="W25" s="28">
        <v>1.7999999999999999E-2</v>
      </c>
      <c r="X25" s="94">
        <f>AProperties!AF25*(9.806*B25)^0.5</f>
        <v>9.4838350579838551E-3</v>
      </c>
      <c r="Y25" s="94">
        <f>AProperties!AG25*(9.806*C25)^0.5</f>
        <v>9.5072412527648711E-3</v>
      </c>
      <c r="Z25" s="94">
        <f>AProperties!AH25*(9.806*D25)^0.5</f>
        <v>9.503845309452098E-3</v>
      </c>
      <c r="AA25" s="94">
        <f>AProperties!AI25*(9.806*E25)^0.5</f>
        <v>9.5189338872652615E-3</v>
      </c>
      <c r="AB25" s="94">
        <f>AProperties!AJ25*(9.806*F25)^0.5</f>
        <v>9.5150375427954861E-3</v>
      </c>
      <c r="AC25" s="94">
        <f>AProperties!AK25*(9.806*G25)^0.5</f>
        <v>9.5259991531313863E-3</v>
      </c>
      <c r="AD25" s="94">
        <f>AProperties!AL25*(9.806*H25)^0.5</f>
        <v>9.5221880704922726E-3</v>
      </c>
      <c r="AE25" s="94">
        <f>AProperties!AM25*(9.806*I25)^0.5</f>
        <v>9.5307301928817655E-3</v>
      </c>
      <c r="AF25" s="97">
        <f t="shared" si="10"/>
        <v>9.5134763083458748E-3</v>
      </c>
    </row>
    <row r="26" spans="1:32" x14ac:dyDescent="0.25">
      <c r="A26" s="28">
        <v>1.9E-2</v>
      </c>
      <c r="B26" s="94">
        <f>AProperties!B26/AProperties!V26/VLOOKUP(B$6,Data!$N$4:$Y$11,Data!$X$1,FALSE)</f>
        <v>1.8992202023710332E-2</v>
      </c>
      <c r="C26" s="94">
        <f>AProperties!C26/AProperties!W26/VLOOKUP(C$6,Data!$N$4:$Y$11,Data!$X$1,FALSE)</f>
        <v>1.8993864294506356E-2</v>
      </c>
      <c r="D26" s="94">
        <f>AProperties!D26/AProperties!X26/VLOOKUP(D$6,Data!$N$4:$Y$11,Data!$X$1,FALSE)</f>
        <v>1.8993623900444987E-2</v>
      </c>
      <c r="E26" s="94">
        <f>AProperties!E26/AProperties!Y26/VLOOKUP(E$6,Data!$N$4:$Y$11,Data!$X$1,FALSE)</f>
        <v>1.8994689982724352E-2</v>
      </c>
      <c r="F26" s="94">
        <f>AProperties!F26/AProperties!Z26/VLOOKUP(F$6,Data!$N$4:$Y$11,Data!$X$1,FALSE)</f>
        <v>1.8994415184860097E-2</v>
      </c>
      <c r="G26" s="94">
        <f>AProperties!G26/AProperties!AA26/VLOOKUP(G$6,Data!$N$4:$Y$11,Data!$X$1,FALSE)</f>
        <v>1.8995187393461069E-2</v>
      </c>
      <c r="H26" s="94">
        <f>AProperties!H26/AProperties!AB26/VLOOKUP(H$6,Data!$N$4:$Y$11,Data!$X$1,FALSE)</f>
        <v>1.8994919225702681E-2</v>
      </c>
      <c r="I26" s="94">
        <f>AProperties!I26/AProperties!AC26/VLOOKUP(I$6,Data!$N$4:$Y$11,Data!$X$1,FALSE)</f>
        <v>1.899551983513972E-2</v>
      </c>
      <c r="J26" s="97">
        <f t="shared" si="0"/>
        <v>1.8994302730068701E-2</v>
      </c>
      <c r="L26" s="28">
        <v>1.9E-2</v>
      </c>
      <c r="M26" s="94">
        <f t="shared" si="1"/>
        <v>2.8496101011855166E-2</v>
      </c>
      <c r="N26" s="94">
        <f t="shared" si="2"/>
        <v>2.8496932147253178E-2</v>
      </c>
      <c r="O26" s="94">
        <f t="shared" si="3"/>
        <v>2.8496811950222495E-2</v>
      </c>
      <c r="P26" s="94">
        <f t="shared" si="4"/>
        <v>2.8497344991362174E-2</v>
      </c>
      <c r="Q26" s="94">
        <f t="shared" si="5"/>
        <v>2.8497207592430046E-2</v>
      </c>
      <c r="R26" s="94">
        <f t="shared" si="6"/>
        <v>2.8497593696730536E-2</v>
      </c>
      <c r="S26" s="94">
        <f t="shared" si="7"/>
        <v>2.8497459612851342E-2</v>
      </c>
      <c r="T26" s="94">
        <f t="shared" si="8"/>
        <v>2.8497759917569858E-2</v>
      </c>
      <c r="U26" s="97">
        <f t="shared" si="9"/>
        <v>2.8497151365034348E-2</v>
      </c>
      <c r="W26" s="28">
        <v>1.9E-2</v>
      </c>
      <c r="X26" s="94">
        <f>AProperties!AF26*(9.806*B26)^0.5</f>
        <v>1.0285179262740751E-2</v>
      </c>
      <c r="Y26" s="94">
        <f>AProperties!AG26*(9.806*C26)^0.5</f>
        <v>1.0310538763013034E-2</v>
      </c>
      <c r="Z26" s="94">
        <f>AProperties!AH26*(9.806*D26)^0.5</f>
        <v>1.0306859414624506E-2</v>
      </c>
      <c r="AA26" s="94">
        <f>AProperties!AI26*(9.806*E26)^0.5</f>
        <v>1.0323207207937089E-2</v>
      </c>
      <c r="AB26" s="94">
        <f>AProperties!AJ26*(9.806*F26)^0.5</f>
        <v>1.0318985691227845E-2</v>
      </c>
      <c r="AC26" s="94">
        <f>AProperties!AK26*(9.806*G26)^0.5</f>
        <v>1.0330862116452818E-2</v>
      </c>
      <c r="AD26" s="94">
        <f>AProperties!AL26*(9.806*H26)^0.5</f>
        <v>1.0326732973113463E-2</v>
      </c>
      <c r="AE26" s="94">
        <f>AProperties!AM26*(9.806*I26)^0.5</f>
        <v>1.0335987996579811E-2</v>
      </c>
      <c r="AF26" s="97">
        <f t="shared" si="10"/>
        <v>1.0317294178211166E-2</v>
      </c>
    </row>
    <row r="27" spans="1:32" x14ac:dyDescent="0.25">
      <c r="A27" s="28">
        <v>0.02</v>
      </c>
      <c r="B27" s="94">
        <f>AProperties!B27/AProperties!V27/VLOOKUP(B$6,Data!$N$4:$Y$11,Data!$X$1,FALSE)</f>
        <v>1.9991508510910614E-2</v>
      </c>
      <c r="C27" s="94">
        <f>AProperties!C27/AProperties!W27/VLOOKUP(C$6,Data!$N$4:$Y$11,Data!$X$1,FALSE)</f>
        <v>1.9993347670659595E-2</v>
      </c>
      <c r="D27" s="94">
        <f>AProperties!D27/AProperties!X27/VLOOKUP(D$6,Data!$N$4:$Y$11,Data!$X$1,FALSE)</f>
        <v>1.9993081691847488E-2</v>
      </c>
      <c r="E27" s="94">
        <f>AProperties!E27/AProperties!Y27/VLOOKUP(E$6,Data!$N$4:$Y$11,Data!$X$1,FALSE)</f>
        <v>1.9994261244415758E-2</v>
      </c>
      <c r="F27" s="94">
        <f>AProperties!F27/AProperties!Z27/VLOOKUP(F$6,Data!$N$4:$Y$11,Data!$X$1,FALSE)</f>
        <v>1.9993957195778282E-2</v>
      </c>
      <c r="G27" s="94">
        <f>AProperties!G27/AProperties!AA27/VLOOKUP(G$6,Data!$N$4:$Y$11,Data!$X$1,FALSE)</f>
        <v>1.9994811605757536E-2</v>
      </c>
      <c r="H27" s="94">
        <f>AProperties!H27/AProperties!AB27/VLOOKUP(H$6,Data!$N$4:$Y$11,Data!$X$1,FALSE)</f>
        <v>1.9994514890256925E-2</v>
      </c>
      <c r="I27" s="94">
        <f>AProperties!I27/AProperties!AC27/VLOOKUP(I$6,Data!$N$4:$Y$11,Data!$X$1,FALSE)</f>
        <v>1.9995179439459051E-2</v>
      </c>
      <c r="J27" s="97">
        <f t="shared" si="0"/>
        <v>1.9993832781135656E-2</v>
      </c>
      <c r="L27" s="28">
        <v>0.02</v>
      </c>
      <c r="M27" s="94">
        <f t="shared" si="1"/>
        <v>2.9995754255455309E-2</v>
      </c>
      <c r="N27" s="94">
        <f t="shared" si="2"/>
        <v>2.99966738353298E-2</v>
      </c>
      <c r="O27" s="94">
        <f t="shared" si="3"/>
        <v>2.9996540845923743E-2</v>
      </c>
      <c r="P27" s="94">
        <f t="shared" si="4"/>
        <v>2.9997130622207879E-2</v>
      </c>
      <c r="Q27" s="94">
        <f t="shared" si="5"/>
        <v>2.9996978597889142E-2</v>
      </c>
      <c r="R27" s="94">
        <f t="shared" si="6"/>
        <v>2.9997405802878768E-2</v>
      </c>
      <c r="S27" s="94">
        <f t="shared" si="7"/>
        <v>2.9997257445128461E-2</v>
      </c>
      <c r="T27" s="94">
        <f t="shared" si="8"/>
        <v>2.9997589719729524E-2</v>
      </c>
      <c r="U27" s="97">
        <f t="shared" si="9"/>
        <v>2.9996916390567827E-2</v>
      </c>
      <c r="W27" s="28">
        <v>0.02</v>
      </c>
      <c r="X27" s="94">
        <f>AProperties!AF27*(9.806*B27)^0.5</f>
        <v>1.1107918558243822E-2</v>
      </c>
      <c r="Y27" s="94">
        <f>AProperties!AG27*(9.806*C27)^0.5</f>
        <v>1.1135280261786912E-2</v>
      </c>
      <c r="Z27" s="94">
        <f>AProperties!AH27*(9.806*D27)^0.5</f>
        <v>1.1131310413036626E-2</v>
      </c>
      <c r="AA27" s="94">
        <f>AProperties!AI27*(9.806*E27)^0.5</f>
        <v>1.1148948949205378E-2</v>
      </c>
      <c r="AB27" s="94">
        <f>AProperties!AJ27*(9.806*F27)^0.5</f>
        <v>1.1144394118369632E-2</v>
      </c>
      <c r="AC27" s="94">
        <f>AProperties!AK27*(9.806*G27)^0.5</f>
        <v>1.1157208265051064E-2</v>
      </c>
      <c r="AD27" s="94">
        <f>AProperties!AL27*(9.806*H27)^0.5</f>
        <v>1.1152753096628023E-2</v>
      </c>
      <c r="AE27" s="94">
        <f>AProperties!AM27*(9.806*I27)^0.5</f>
        <v>1.1162738872952846E-2</v>
      </c>
      <c r="AF27" s="97">
        <f t="shared" si="10"/>
        <v>1.1142569066909289E-2</v>
      </c>
    </row>
    <row r="28" spans="1:32" x14ac:dyDescent="0.25">
      <c r="A28" s="28">
        <v>2.1000000000000001E-2</v>
      </c>
      <c r="B28" s="94">
        <f>AProperties!B28/AProperties!V28/VLOOKUP(B$6,Data!$N$4:$Y$11,Data!$X$1,FALSE)</f>
        <v>2.0990802289749193E-2</v>
      </c>
      <c r="C28" s="94">
        <f>AProperties!C28/AProperties!W28/VLOOKUP(C$6,Data!$N$4:$Y$11,Data!$X$1,FALSE)</f>
        <v>2.0992827005034347E-2</v>
      </c>
      <c r="D28" s="94">
        <f>AProperties!D28/AProperties!X28/VLOOKUP(D$6,Data!$N$4:$Y$11,Data!$X$1,FALSE)</f>
        <v>2.0992534187441011E-2</v>
      </c>
      <c r="E28" s="94">
        <f>AProperties!E28/AProperties!Y28/VLOOKUP(E$6,Data!$N$4:$Y$11,Data!$X$1,FALSE)</f>
        <v>2.0993832773353292E-2</v>
      </c>
      <c r="F28" s="94">
        <f>AProperties!F28/AProperties!Z28/VLOOKUP(F$6,Data!$N$4:$Y$11,Data!$X$1,FALSE)</f>
        <v>2.0993498039548412E-2</v>
      </c>
      <c r="G28" s="94">
        <f>AProperties!G28/AProperties!AA28/VLOOKUP(G$6,Data!$N$4:$Y$11,Data!$X$1,FALSE)</f>
        <v>2.09944386824664E-2</v>
      </c>
      <c r="H28" s="94">
        <f>AProperties!H28/AProperties!AB28/VLOOKUP(H$6,Data!$N$4:$Y$11,Data!$X$1,FALSE)</f>
        <v>2.0994112018896241E-2</v>
      </c>
      <c r="I28" s="94">
        <f>AProperties!I28/AProperties!AC28/VLOOKUP(I$6,Data!$N$4:$Y$11,Data!$X$1,FALSE)</f>
        <v>2.0994843644547515E-2</v>
      </c>
      <c r="J28" s="97">
        <f t="shared" si="0"/>
        <v>2.0993361080129551E-2</v>
      </c>
      <c r="L28" s="28">
        <v>2.1000000000000001E-2</v>
      </c>
      <c r="M28" s="94">
        <f t="shared" si="1"/>
        <v>3.1495401144874598E-2</v>
      </c>
      <c r="N28" s="94">
        <f t="shared" si="2"/>
        <v>3.1496413502517175E-2</v>
      </c>
      <c r="O28" s="94">
        <f t="shared" si="3"/>
        <v>3.1496267093720505E-2</v>
      </c>
      <c r="P28" s="94">
        <f t="shared" si="4"/>
        <v>3.1496916386676649E-2</v>
      </c>
      <c r="Q28" s="94">
        <f t="shared" si="5"/>
        <v>3.1496749019774208E-2</v>
      </c>
      <c r="R28" s="94">
        <f t="shared" si="6"/>
        <v>3.1497219341233201E-2</v>
      </c>
      <c r="S28" s="94">
        <f t="shared" si="7"/>
        <v>3.1497056009448118E-2</v>
      </c>
      <c r="T28" s="94">
        <f t="shared" si="8"/>
        <v>3.1497421822273761E-2</v>
      </c>
      <c r="U28" s="97">
        <f t="shared" si="9"/>
        <v>3.1496680540064777E-2</v>
      </c>
      <c r="W28" s="28">
        <v>2.1000000000000001E-2</v>
      </c>
      <c r="X28" s="94">
        <f>AProperties!AF28*(9.806*B28)^0.5</f>
        <v>1.1951512348993427E-2</v>
      </c>
      <c r="Y28" s="94">
        <f>AProperties!AG28*(9.806*C28)^0.5</f>
        <v>1.1980923671279137E-2</v>
      </c>
      <c r="Z28" s="94">
        <f>AProperties!AH28*(9.806*D28)^0.5</f>
        <v>1.1976656441910476E-2</v>
      </c>
      <c r="AA28" s="94">
        <f>AProperties!AI28*(9.806*E28)^0.5</f>
        <v>1.1995616292980087E-2</v>
      </c>
      <c r="AB28" s="94">
        <f>AProperties!AJ28*(9.806*F28)^0.5</f>
        <v>1.1990720252800154E-2</v>
      </c>
      <c r="AC28" s="94">
        <f>AProperties!AK28*(9.806*G28)^0.5</f>
        <v>1.2004494333589216E-2</v>
      </c>
      <c r="AD28" s="94">
        <f>AProperties!AL28*(9.806*H28)^0.5</f>
        <v>1.1999705416942657E-2</v>
      </c>
      <c r="AE28" s="94">
        <f>AProperties!AM28*(9.806*I28)^0.5</f>
        <v>1.2010439257206847E-2</v>
      </c>
      <c r="AF28" s="97">
        <f t="shared" si="10"/>
        <v>1.198875850196275E-2</v>
      </c>
    </row>
    <row r="29" spans="1:32" x14ac:dyDescent="0.25">
      <c r="A29" s="28">
        <v>2.1999999999999999E-2</v>
      </c>
      <c r="B29" s="94">
        <f>AProperties!B29/AProperties!V29/VLOOKUP(B$6,Data!$N$4:$Y$11,Data!$X$1,FALSE)</f>
        <v>2.1990085584440509E-2</v>
      </c>
      <c r="C29" s="94">
        <f>AProperties!C29/AProperties!W29/VLOOKUP(C$6,Data!$N$4:$Y$11,Data!$X$1,FALSE)</f>
        <v>2.1992304484095372E-2</v>
      </c>
      <c r="D29" s="94">
        <f>AProperties!D29/AProperties!X29/VLOOKUP(D$6,Data!$N$4:$Y$11,Data!$X$1,FALSE)</f>
        <v>2.1991983579103581E-2</v>
      </c>
      <c r="E29" s="94">
        <f>AProperties!E29/AProperties!Y29/VLOOKUP(E$6,Data!$N$4:$Y$11,Data!$X$1,FALSE)</f>
        <v>2.1993406737529753E-2</v>
      </c>
      <c r="F29" s="94">
        <f>AProperties!F29/AProperties!Z29/VLOOKUP(F$6,Data!$N$4:$Y$11,Data!$X$1,FALSE)</f>
        <v>2.1993039890290358E-2</v>
      </c>
      <c r="G29" s="94">
        <f>AProperties!G29/AProperties!AA29/VLOOKUP(G$6,Data!$N$4:$Y$11,Data!$X$1,FALSE)</f>
        <v>2.1994070780540664E-2</v>
      </c>
      <c r="H29" s="94">
        <f>AProperties!H29/AProperties!AB29/VLOOKUP(H$6,Data!$N$4:$Y$11,Data!$X$1,FALSE)</f>
        <v>2.1993712774517386E-2</v>
      </c>
      <c r="I29" s="94">
        <f>AProperties!I29/AProperties!AC29/VLOOKUP(I$6,Data!$N$4:$Y$11,Data!$X$1,FALSE)</f>
        <v>2.1994514600017875E-2</v>
      </c>
      <c r="J29" s="97">
        <f t="shared" si="0"/>
        <v>2.1992889803816938E-2</v>
      </c>
      <c r="L29" s="28">
        <v>2.1999999999999999E-2</v>
      </c>
      <c r="M29" s="94">
        <f t="shared" si="1"/>
        <v>3.299504279222025E-2</v>
      </c>
      <c r="N29" s="94">
        <f t="shared" si="2"/>
        <v>3.2996152242047688E-2</v>
      </c>
      <c r="O29" s="94">
        <f t="shared" si="3"/>
        <v>3.2995991789551787E-2</v>
      </c>
      <c r="P29" s="94">
        <f t="shared" si="4"/>
        <v>3.2996703368764875E-2</v>
      </c>
      <c r="Q29" s="94">
        <f t="shared" si="5"/>
        <v>3.2996519945145179E-2</v>
      </c>
      <c r="R29" s="94">
        <f t="shared" si="6"/>
        <v>3.2997035390270331E-2</v>
      </c>
      <c r="S29" s="94">
        <f t="shared" si="7"/>
        <v>3.2996856387258688E-2</v>
      </c>
      <c r="T29" s="94">
        <f t="shared" si="8"/>
        <v>3.2997257300008936E-2</v>
      </c>
      <c r="U29" s="97">
        <f t="shared" si="9"/>
        <v>3.2996444901908464E-2</v>
      </c>
      <c r="W29" s="28">
        <v>2.1999999999999999E-2</v>
      </c>
      <c r="X29" s="94">
        <f>AProperties!AF29*(9.806*B29)^0.5</f>
        <v>1.2815459203723768E-2</v>
      </c>
      <c r="Y29" s="94">
        <f>AProperties!AG29*(9.806*C29)^0.5</f>
        <v>1.2846966179388287E-2</v>
      </c>
      <c r="Z29" s="94">
        <f>AProperties!AH29*(9.806*D29)^0.5</f>
        <v>1.2842394889452789E-2</v>
      </c>
      <c r="AA29" s="94">
        <f>AProperties!AI29*(9.806*E29)^0.5</f>
        <v>1.2862705737564392E-2</v>
      </c>
      <c r="AB29" s="94">
        <f>AProperties!AJ29*(9.806*F29)^0.5</f>
        <v>1.2857460822601767E-2</v>
      </c>
      <c r="AC29" s="94">
        <f>AProperties!AK29*(9.806*G29)^0.5</f>
        <v>1.2872216403747605E-2</v>
      </c>
      <c r="AD29" s="94">
        <f>AProperties!AL29*(9.806*H29)^0.5</f>
        <v>1.2867086240462728E-2</v>
      </c>
      <c r="AE29" s="94">
        <f>AProperties!AM29*(9.806*I29)^0.5</f>
        <v>1.2878584952071576E-2</v>
      </c>
      <c r="AF29" s="97">
        <f t="shared" si="10"/>
        <v>1.2855359303626615E-2</v>
      </c>
    </row>
    <row r="30" spans="1:32" x14ac:dyDescent="0.25">
      <c r="A30" s="28">
        <v>2.3E-2</v>
      </c>
      <c r="B30" s="94">
        <f>AProperties!B30/AProperties!V30/VLOOKUP(B$6,Data!$N$4:$Y$11,Data!$X$1,FALSE)</f>
        <v>2.2989360618566157E-2</v>
      </c>
      <c r="C30" s="94">
        <f>AProperties!C30/AProperties!W30/VLOOKUP(C$6,Data!$N$4:$Y$11,Data!$X$1,FALSE)</f>
        <v>2.2991782293909052E-2</v>
      </c>
      <c r="D30" s="94">
        <f>AProperties!D30/AProperties!X30/VLOOKUP(D$6,Data!$N$4:$Y$11,Data!$X$1,FALSE)</f>
        <v>2.2991432058280775E-2</v>
      </c>
      <c r="E30" s="94">
        <f>AProperties!E30/AProperties!Y30/VLOOKUP(E$6,Data!$N$4:$Y$11,Data!$X$1,FALSE)</f>
        <v>2.2992985304652248E-2</v>
      </c>
      <c r="F30" s="94">
        <f>AProperties!F30/AProperties!Z30/VLOOKUP(F$6,Data!$N$4:$Y$11,Data!$X$1,FALSE)</f>
        <v>2.2992584921801298E-2</v>
      </c>
      <c r="G30" s="94">
        <f>AProperties!G30/AProperties!AA30/VLOOKUP(G$6,Data!$N$4:$Y$11,Data!$X$1,FALSE)</f>
        <v>2.2993710056716181E-2</v>
      </c>
      <c r="H30" s="94">
        <f>AProperties!H30/AProperties!AB30/VLOOKUP(H$6,Data!$N$4:$Y$11,Data!$X$1,FALSE)</f>
        <v>2.2993319319762652E-2</v>
      </c>
      <c r="I30" s="94">
        <f>AProperties!I30/AProperties!AC30/VLOOKUP(I$6,Data!$N$4:$Y$11,Data!$X$1,FALSE)</f>
        <v>2.2994194455309615E-2</v>
      </c>
      <c r="J30" s="97">
        <f t="shared" si="0"/>
        <v>2.2992421128624745E-2</v>
      </c>
      <c r="L30" s="28">
        <v>2.3E-2</v>
      </c>
      <c r="M30" s="94">
        <f t="shared" si="1"/>
        <v>3.4494680309283078E-2</v>
      </c>
      <c r="N30" s="94">
        <f t="shared" si="2"/>
        <v>3.4495891146954526E-2</v>
      </c>
      <c r="O30" s="94">
        <f t="shared" si="3"/>
        <v>3.4495716029140387E-2</v>
      </c>
      <c r="P30" s="94">
        <f t="shared" si="4"/>
        <v>3.4496492652326127E-2</v>
      </c>
      <c r="Q30" s="94">
        <f t="shared" si="5"/>
        <v>3.4496292460900649E-2</v>
      </c>
      <c r="R30" s="94">
        <f t="shared" si="6"/>
        <v>3.4496855028358087E-2</v>
      </c>
      <c r="S30" s="94">
        <f t="shared" si="7"/>
        <v>3.4496659659881329E-2</v>
      </c>
      <c r="T30" s="94">
        <f t="shared" si="8"/>
        <v>3.4497097227654809E-2</v>
      </c>
      <c r="U30" s="97">
        <f t="shared" si="9"/>
        <v>3.4496210564312374E-2</v>
      </c>
      <c r="W30" s="28">
        <v>2.3E-2</v>
      </c>
      <c r="X30" s="94">
        <f>AProperties!AF30*(9.806*B30)^0.5</f>
        <v>1.3699292345524848E-2</v>
      </c>
      <c r="Y30" s="94">
        <f>AProperties!AG30*(9.806*C30)^0.5</f>
        <v>1.3732939718301444E-2</v>
      </c>
      <c r="Z30" s="94">
        <f>AProperties!AH30*(9.806*D30)^0.5</f>
        <v>1.3728057875110963E-2</v>
      </c>
      <c r="AA30" s="94">
        <f>AProperties!AI30*(9.806*E30)^0.5</f>
        <v>1.3749748570470399E-2</v>
      </c>
      <c r="AB30" s="94">
        <f>AProperties!AJ30*(9.806*F30)^0.5</f>
        <v>1.3744147330097562E-2</v>
      </c>
      <c r="AC30" s="94">
        <f>AProperties!AK30*(9.806*G30)^0.5</f>
        <v>1.3759905373558385E-2</v>
      </c>
      <c r="AD30" s="94">
        <f>AProperties!AL30*(9.806*H30)^0.5</f>
        <v>1.375442667530404E-2</v>
      </c>
      <c r="AE30" s="94">
        <f>AProperties!AM30*(9.806*I30)^0.5</f>
        <v>1.3766706594802001E-2</v>
      </c>
      <c r="AF30" s="97">
        <f t="shared" si="10"/>
        <v>1.3741903060396205E-2</v>
      </c>
    </row>
    <row r="31" spans="1:32" x14ac:dyDescent="0.25">
      <c r="A31" s="28">
        <v>2.4E-2</v>
      </c>
      <c r="B31" s="94">
        <f>AProperties!B31/AProperties!V31/VLOOKUP(B$6,Data!$N$4:$Y$11,Data!$X$1,FALSE)</f>
        <v>2.3988629615114745E-2</v>
      </c>
      <c r="C31" s="94">
        <f>AProperties!C31/AProperties!W31/VLOOKUP(C$6,Data!$N$4:$Y$11,Data!$X$1,FALSE)</f>
        <v>2.3991262620181419E-2</v>
      </c>
      <c r="D31" s="94">
        <f>AProperties!D31/AProperties!X31/VLOOKUP(D$6,Data!$N$4:$Y$11,Data!$X$1,FALSE)</f>
        <v>2.3990881816025024E-2</v>
      </c>
      <c r="E31" s="94">
        <f>AProperties!E31/AProperties!Y31/VLOOKUP(E$6,Data!$N$4:$Y$11,Data!$X$1,FALSE)</f>
        <v>2.3992570642179904E-2</v>
      </c>
      <c r="F31" s="94">
        <f>AProperties!F31/AProperties!Z31/VLOOKUP(F$6,Data!$N$4:$Y$11,Data!$X$1,FALSE)</f>
        <v>2.3992135307592897E-2</v>
      </c>
      <c r="G31" s="94">
        <f>AProperties!G31/AProperties!AA31/VLOOKUP(G$6,Data!$N$4:$Y$11,Data!$X$1,FALSE)</f>
        <v>2.3993358667547451E-2</v>
      </c>
      <c r="H31" s="94">
        <f>AProperties!H31/AProperties!AB31/VLOOKUP(H$6,Data!$N$4:$Y$11,Data!$X$1,FALSE)</f>
        <v>2.3992933817057228E-2</v>
      </c>
      <c r="I31" s="94">
        <f>AProperties!I31/AProperties!AC31/VLOOKUP(I$6,Data!$N$4:$Y$11,Data!$X$1,FALSE)</f>
        <v>2.3993885359726883E-2</v>
      </c>
      <c r="J31" s="97">
        <f t="shared" si="0"/>
        <v>2.3991957230678193E-2</v>
      </c>
      <c r="L31" s="28">
        <v>2.4E-2</v>
      </c>
      <c r="M31" s="94">
        <f t="shared" si="1"/>
        <v>3.5994314807557375E-2</v>
      </c>
      <c r="N31" s="94">
        <f t="shared" si="2"/>
        <v>3.599563131009071E-2</v>
      </c>
      <c r="O31" s="94">
        <f t="shared" si="3"/>
        <v>3.5995440908012516E-2</v>
      </c>
      <c r="P31" s="94">
        <f t="shared" si="4"/>
        <v>3.5996285321089949E-2</v>
      </c>
      <c r="Q31" s="94">
        <f t="shared" si="5"/>
        <v>3.5996067653796447E-2</v>
      </c>
      <c r="R31" s="94">
        <f t="shared" si="6"/>
        <v>3.5996679333773728E-2</v>
      </c>
      <c r="S31" s="94">
        <f t="shared" si="7"/>
        <v>3.5996466908528618E-2</v>
      </c>
      <c r="T31" s="94">
        <f t="shared" si="8"/>
        <v>3.599694267986344E-2</v>
      </c>
      <c r="U31" s="97">
        <f t="shared" si="9"/>
        <v>3.5995978615339097E-2</v>
      </c>
      <c r="W31" s="28">
        <v>2.4E-2</v>
      </c>
      <c r="X31" s="94">
        <f>AProperties!AF31*(9.806*B31)^0.5</f>
        <v>1.4602575837218919E-2</v>
      </c>
      <c r="Y31" s="94">
        <f>AProperties!AG31*(9.806*C31)^0.5</f>
        <v>1.4638407140100092E-2</v>
      </c>
      <c r="Z31" s="94">
        <f>AProperties!AH31*(9.806*D31)^0.5</f>
        <v>1.4633208426597351E-2</v>
      </c>
      <c r="AA31" s="94">
        <f>AProperties!AI31*(9.806*E31)^0.5</f>
        <v>1.4656307039144993E-2</v>
      </c>
      <c r="AB31" s="94">
        <f>AProperties!AJ31*(9.806*F31)^0.5</f>
        <v>1.4650342224202731E-2</v>
      </c>
      <c r="AC31" s="94">
        <f>AProperties!AK31*(9.806*G31)^0.5</f>
        <v>1.4667123125181253E-2</v>
      </c>
      <c r="AD31" s="94">
        <f>AProperties!AL31*(9.806*H31)^0.5</f>
        <v>1.4661288800660272E-2</v>
      </c>
      <c r="AE31" s="94">
        <f>AProperties!AM31*(9.806*I31)^0.5</f>
        <v>1.4674365822981582E-2</v>
      </c>
      <c r="AF31" s="97">
        <f t="shared" si="10"/>
        <v>1.4647952302010899E-2</v>
      </c>
    </row>
    <row r="32" spans="1:32" x14ac:dyDescent="0.25">
      <c r="A32" s="28">
        <v>2.5000000000000001E-2</v>
      </c>
      <c r="B32" s="94">
        <f>AProperties!B32/AProperties!V32/VLOOKUP(B$6,Data!$N$4:$Y$11,Data!$X$1,FALSE)</f>
        <v>2.4987894796521443E-2</v>
      </c>
      <c r="C32" s="94">
        <f>AProperties!C32/AProperties!W32/VLOOKUP(C$6,Data!$N$4:$Y$11,Data!$X$1,FALSE)</f>
        <v>2.4990747648296414E-2</v>
      </c>
      <c r="D32" s="94">
        <f>AProperties!D32/AProperties!X32/VLOOKUP(D$6,Data!$N$4:$Y$11,Data!$X$1,FALSE)</f>
        <v>2.499033504303342E-2</v>
      </c>
      <c r="E32" s="94">
        <f>AProperties!E32/AProperties!Y32/VLOOKUP(E$6,Data!$N$4:$Y$11,Data!$X$1,FALSE)</f>
        <v>2.4992164917362229E-2</v>
      </c>
      <c r="F32" s="94">
        <f>AProperties!F32/AProperties!Z32/VLOOKUP(F$6,Data!$N$4:$Y$11,Data!$X$1,FALSE)</f>
        <v>2.4991693220929784E-2</v>
      </c>
      <c r="G32" s="94">
        <f>AProperties!G32/AProperties!AA32/VLOOKUP(G$6,Data!$N$4:$Y$11,Data!$X$1,FALSE)</f>
        <v>2.4993018769446415E-2</v>
      </c>
      <c r="H32" s="94">
        <f>AProperties!H32/AProperties!AB32/VLOOKUP(H$6,Data!$N$4:$Y$11,Data!$X$1,FALSE)</f>
        <v>2.4992558428647619E-2</v>
      </c>
      <c r="I32" s="94">
        <f>AProperties!I32/AProperties!AC32/VLOOKUP(I$6,Data!$N$4:$Y$11,Data!$X$1,FALSE)</f>
        <v>2.4993589462473188E-2</v>
      </c>
      <c r="J32" s="97">
        <f t="shared" si="0"/>
        <v>2.4991500285838814E-2</v>
      </c>
      <c r="L32" s="28">
        <v>2.5000000000000001E-2</v>
      </c>
      <c r="M32" s="94">
        <f t="shared" si="1"/>
        <v>3.7493947398260723E-2</v>
      </c>
      <c r="N32" s="94">
        <f t="shared" si="2"/>
        <v>3.7495373824148207E-2</v>
      </c>
      <c r="O32" s="94">
        <f t="shared" si="3"/>
        <v>3.7495167521516715E-2</v>
      </c>
      <c r="P32" s="94">
        <f t="shared" si="4"/>
        <v>3.7496082458681114E-2</v>
      </c>
      <c r="Q32" s="94">
        <f t="shared" si="5"/>
        <v>3.7495846610464893E-2</v>
      </c>
      <c r="R32" s="94">
        <f t="shared" si="6"/>
        <v>3.7496509384723209E-2</v>
      </c>
      <c r="S32" s="94">
        <f t="shared" si="7"/>
        <v>3.7496279214323809E-2</v>
      </c>
      <c r="T32" s="94">
        <f t="shared" si="8"/>
        <v>3.7496794731236599E-2</v>
      </c>
      <c r="U32" s="97">
        <f t="shared" si="9"/>
        <v>3.7495750142919407E-2</v>
      </c>
      <c r="W32" s="28">
        <v>2.5000000000000001E-2</v>
      </c>
      <c r="X32" s="94">
        <f>AProperties!AF32*(9.806*B32)^0.5</f>
        <v>1.5524901329954873E-2</v>
      </c>
      <c r="Y32" s="94">
        <f>AProperties!AG32*(9.806*C32)^0.5</f>
        <v>1.5562958957019363E-2</v>
      </c>
      <c r="Z32" s="94">
        <f>AProperties!AH32*(9.806*D32)^0.5</f>
        <v>1.5557437221357216E-2</v>
      </c>
      <c r="AA32" s="94">
        <f>AProperties!AI32*(9.806*E32)^0.5</f>
        <v>1.5581971087066193E-2</v>
      </c>
      <c r="AB32" s="94">
        <f>AProperties!AJ32*(9.806*F32)^0.5</f>
        <v>1.557563563790826E-2</v>
      </c>
      <c r="AC32" s="94">
        <f>AProperties!AK32*(9.806*G32)^0.5</f>
        <v>1.5593459258484803E-2</v>
      </c>
      <c r="AD32" s="94">
        <f>AProperties!AL32*(9.806*H32)^0.5</f>
        <v>1.5587262401740846E-2</v>
      </c>
      <c r="AE32" s="94">
        <f>AProperties!AM32*(9.806*I32)^0.5</f>
        <v>1.5601152006415705E-2</v>
      </c>
      <c r="AF32" s="97">
        <f t="shared" si="10"/>
        <v>1.5573097237493408E-2</v>
      </c>
    </row>
    <row r="33" spans="1:32" x14ac:dyDescent="0.25">
      <c r="A33" s="28">
        <v>2.5999999999999999E-2</v>
      </c>
      <c r="B33" s="94">
        <f>AProperties!B33/AProperties!V33/VLOOKUP(B$6,Data!$N$4:$Y$11,Data!$X$1,FALSE)</f>
        <v>2.5987158384708036E-2</v>
      </c>
      <c r="C33" s="94">
        <f>AProperties!C33/AProperties!W33/VLOOKUP(C$6,Data!$N$4:$Y$11,Data!$X$1,FALSE)</f>
        <v>2.5990239563353744E-2</v>
      </c>
      <c r="D33" s="94">
        <f>AProperties!D33/AProperties!X33/VLOOKUP(D$6,Data!$N$4:$Y$11,Data!$X$1,FALSE)</f>
        <v>2.5989793929687182E-2</v>
      </c>
      <c r="E33" s="94">
        <f>AProperties!E33/AProperties!Y33/VLOOKUP(E$6,Data!$N$4:$Y$11,Data!$X$1,FALSE)</f>
        <v>2.5991770297276454E-2</v>
      </c>
      <c r="F33" s="94">
        <f>AProperties!F33/AProperties!Z33/VLOOKUP(F$6,Data!$N$4:$Y$11,Data!$X$1,FALSE)</f>
        <v>2.5991260834868041E-2</v>
      </c>
      <c r="G33" s="94">
        <f>AProperties!G33/AProperties!AA33/VLOOKUP(G$6,Data!$N$4:$Y$11,Data!$X$1,FALSE)</f>
        <v>2.5992692518718104E-2</v>
      </c>
      <c r="H33" s="94">
        <f>AProperties!H33/AProperties!AB33/VLOOKUP(H$6,Data!$N$4:$Y$11,Data!$X$1,FALSE)</f>
        <v>2.599219531663928E-2</v>
      </c>
      <c r="I33" s="94">
        <f>AProperties!I33/AProperties!AC33/VLOOKUP(I$6,Data!$N$4:$Y$11,Data!$X$1,FALSE)</f>
        <v>2.5993308912691776E-2</v>
      </c>
      <c r="J33" s="97">
        <f t="shared" si="0"/>
        <v>2.5991052469742825E-2</v>
      </c>
      <c r="L33" s="28">
        <v>2.5999999999999999E-2</v>
      </c>
      <c r="M33" s="94">
        <f t="shared" si="1"/>
        <v>3.8993579192354015E-2</v>
      </c>
      <c r="N33" s="94">
        <f t="shared" si="2"/>
        <v>3.8995119781676871E-2</v>
      </c>
      <c r="O33" s="94">
        <f t="shared" si="3"/>
        <v>3.8994896964843588E-2</v>
      </c>
      <c r="P33" s="94">
        <f t="shared" si="4"/>
        <v>3.8995885148638228E-2</v>
      </c>
      <c r="Q33" s="94">
        <f t="shared" si="5"/>
        <v>3.8995630417434021E-2</v>
      </c>
      <c r="R33" s="94">
        <f t="shared" si="6"/>
        <v>3.8996346259359049E-2</v>
      </c>
      <c r="S33" s="94">
        <f t="shared" si="7"/>
        <v>3.8996097658319642E-2</v>
      </c>
      <c r="T33" s="94">
        <f t="shared" si="8"/>
        <v>3.8996654456345883E-2</v>
      </c>
      <c r="U33" s="97">
        <f t="shared" si="9"/>
        <v>3.899552623487141E-2</v>
      </c>
      <c r="W33" s="28">
        <v>2.5999999999999999E-2</v>
      </c>
      <c r="X33" s="94">
        <f>AProperties!AF33*(9.806*B33)^0.5</f>
        <v>1.6465885272401008E-2</v>
      </c>
      <c r="Y33" s="94">
        <f>AProperties!AG33*(9.806*C33)^0.5</f>
        <v>1.6506210543479064E-2</v>
      </c>
      <c r="Z33" s="94">
        <f>AProperties!AH33*(9.806*D33)^0.5</f>
        <v>1.6500359789640019E-2</v>
      </c>
      <c r="AA33" s="94">
        <f>AProperties!AI33*(9.806*E33)^0.5</f>
        <v>1.6526355552197333E-2</v>
      </c>
      <c r="AB33" s="94">
        <f>AProperties!AJ33*(9.806*F33)^0.5</f>
        <v>1.6519642587927905E-2</v>
      </c>
      <c r="AC33" s="94">
        <f>AProperties!AK33*(9.806*G33)^0.5</f>
        <v>1.6538528287338244E-2</v>
      </c>
      <c r="AD33" s="94">
        <f>AProperties!AL33*(9.806*H33)^0.5</f>
        <v>1.6531962167230123E-2</v>
      </c>
      <c r="AE33" s="94">
        <f>AProperties!AM33*(9.806*I33)^0.5</f>
        <v>1.6546679441980704E-2</v>
      </c>
      <c r="AF33" s="97">
        <f t="shared" si="10"/>
        <v>1.6516952955274302E-2</v>
      </c>
    </row>
    <row r="34" spans="1:32" x14ac:dyDescent="0.25">
      <c r="A34" s="28">
        <v>2.7E-2</v>
      </c>
      <c r="B34" s="94">
        <f>AProperties!B34/AProperties!V34/VLOOKUP(B$6,Data!$N$4:$Y$11,Data!$X$1,FALSE)</f>
        <v>2.6986422601121534E-2</v>
      </c>
      <c r="C34" s="94">
        <f>AProperties!C34/AProperties!W34/VLOOKUP(C$6,Data!$N$4:$Y$11,Data!$X$1,FALSE)</f>
        <v>2.6989740550207853E-2</v>
      </c>
      <c r="D34" s="94">
        <f>AProperties!D34/AProperties!X34/VLOOKUP(D$6,Data!$N$4:$Y$11,Data!$X$1,FALSE)</f>
        <v>2.69892606660882E-2</v>
      </c>
      <c r="E34" s="94">
        <f>AProperties!E34/AProperties!Y34/VLOOKUP(E$6,Data!$N$4:$Y$11,Data!$X$1,FALSE)</f>
        <v>2.6991388948864943E-2</v>
      </c>
      <c r="F34" s="94">
        <f>AProperties!F34/AProperties!Z34/VLOOKUP(F$6,Data!$N$4:$Y$11,Data!$X$1,FALSE)</f>
        <v>2.6990840322291616E-2</v>
      </c>
      <c r="G34" s="94">
        <f>AProperties!G34/AProperties!AA34/VLOOKUP(G$6,Data!$N$4:$Y$11,Data!$X$1,FALSE)</f>
        <v>2.6992382071599489E-2</v>
      </c>
      <c r="H34" s="94">
        <f>AProperties!H34/AProperties!AB34/VLOOKUP(H$6,Data!$N$4:$Y$11,Data!$X$1,FALSE)</f>
        <v>2.699184664303211E-2</v>
      </c>
      <c r="I34" s="94">
        <f>AProperties!I34/AProperties!AC34/VLOOKUP(I$6,Data!$N$4:$Y$11,Data!$X$1,FALSE)</f>
        <v>2.6993045859499572E-2</v>
      </c>
      <c r="J34" s="97">
        <f t="shared" si="0"/>
        <v>2.6990615957838165E-2</v>
      </c>
      <c r="L34" s="28">
        <v>2.7E-2</v>
      </c>
      <c r="M34" s="94">
        <f t="shared" si="1"/>
        <v>4.0493211300560765E-2</v>
      </c>
      <c r="N34" s="94">
        <f t="shared" si="2"/>
        <v>4.0494870275103928E-2</v>
      </c>
      <c r="O34" s="94">
        <f t="shared" si="3"/>
        <v>4.0494630333044096E-2</v>
      </c>
      <c r="P34" s="94">
        <f t="shared" si="4"/>
        <v>4.0495694474432471E-2</v>
      </c>
      <c r="Q34" s="94">
        <f t="shared" si="5"/>
        <v>4.0495420161145809E-2</v>
      </c>
      <c r="R34" s="94">
        <f t="shared" si="6"/>
        <v>4.0496191035799746E-2</v>
      </c>
      <c r="S34" s="94">
        <f t="shared" si="7"/>
        <v>4.0495923321516053E-2</v>
      </c>
      <c r="T34" s="94">
        <f t="shared" si="8"/>
        <v>4.0496522929749784E-2</v>
      </c>
      <c r="U34" s="97">
        <f t="shared" si="9"/>
        <v>4.0495307978919079E-2</v>
      </c>
      <c r="W34" s="28">
        <v>2.7E-2</v>
      </c>
      <c r="X34" s="94">
        <f>AProperties!AF34*(9.806*B34)^0.5</f>
        <v>1.7425166499884088E-2</v>
      </c>
      <c r="Y34" s="94">
        <f>AProperties!AG34*(9.806*C34)^0.5</f>
        <v>1.746779971903269E-2</v>
      </c>
      <c r="Z34" s="94">
        <f>AProperties!AH34*(9.806*D34)^0.5</f>
        <v>1.7461614098344246E-2</v>
      </c>
      <c r="AA34" s="94">
        <f>AProperties!AI34*(9.806*E34)^0.5</f>
        <v>1.7489097746842472E-2</v>
      </c>
      <c r="AB34" s="94">
        <f>AProperties!AJ34*(9.806*F34)^0.5</f>
        <v>1.7482000555583063E-2</v>
      </c>
      <c r="AC34" s="94">
        <f>AProperties!AK34*(9.806*G34)^0.5</f>
        <v>1.750196721759972E-2</v>
      </c>
      <c r="AD34" s="94">
        <f>AProperties!AL34*(9.806*H34)^0.5</f>
        <v>1.7495025268280406E-2</v>
      </c>
      <c r="AE34" s="94">
        <f>AProperties!AM34*(9.806*I34)^0.5</f>
        <v>1.751058493035659E-2</v>
      </c>
      <c r="AF34" s="97">
        <f t="shared" si="10"/>
        <v>1.747915700449041E-2</v>
      </c>
    </row>
    <row r="35" spans="1:32" x14ac:dyDescent="0.25">
      <c r="A35" s="28">
        <v>2.8000000000000001E-2</v>
      </c>
      <c r="B35" s="94">
        <f>AProperties!B35/AProperties!V35/VLOOKUP(B$6,Data!$N$4:$Y$11,Data!$X$1,FALSE)</f>
        <v>2.7985689666774949E-2</v>
      </c>
      <c r="C35" s="94">
        <f>AProperties!C35/AProperties!W35/VLOOKUP(C$6,Data!$N$4:$Y$11,Data!$X$1,FALSE)</f>
        <v>2.7989252793506891E-2</v>
      </c>
      <c r="D35" s="94">
        <f>AProperties!D35/AProperties!X35/VLOOKUP(D$6,Data!$N$4:$Y$11,Data!$X$1,FALSE)</f>
        <v>2.798873744209987E-2</v>
      </c>
      <c r="E35" s="94">
        <f>AProperties!E35/AProperties!Y35/VLOOKUP(E$6,Data!$N$4:$Y$11,Data!$X$1,FALSE)</f>
        <v>2.7991023038972787E-2</v>
      </c>
      <c r="F35" s="94">
        <f>AProperties!F35/AProperties!Z35/VLOOKUP(F$6,Data!$N$4:$Y$11,Data!$X$1,FALSE)</f>
        <v>2.7990433855951669E-2</v>
      </c>
      <c r="G35" s="94">
        <f>AProperties!G35/AProperties!AA35/VLOOKUP(G$6,Data!$N$4:$Y$11,Data!$X$1,FALSE)</f>
        <v>2.7992089584295794E-2</v>
      </c>
      <c r="H35" s="94">
        <f>AProperties!H35/AProperties!AB35/VLOOKUP(H$6,Data!$N$4:$Y$11,Data!$X$1,FALSE)</f>
        <v>2.799151456975978E-2</v>
      </c>
      <c r="I35" s="94">
        <f>AProperties!I35/AProperties!AC35/VLOOKUP(I$6,Data!$N$4:$Y$11,Data!$X$1,FALSE)</f>
        <v>2.7992802452025189E-2</v>
      </c>
      <c r="J35" s="97">
        <f t="shared" si="0"/>
        <v>2.7990192925423367E-2</v>
      </c>
      <c r="L35" s="28">
        <v>2.8000000000000001E-2</v>
      </c>
      <c r="M35" s="94">
        <f t="shared" si="1"/>
        <v>4.1992844833387472E-2</v>
      </c>
      <c r="N35" s="94">
        <f t="shared" si="2"/>
        <v>4.1994626396753443E-2</v>
      </c>
      <c r="O35" s="94">
        <f t="shared" si="3"/>
        <v>4.1994368721049932E-2</v>
      </c>
      <c r="P35" s="94">
        <f t="shared" si="4"/>
        <v>4.1995511519486398E-2</v>
      </c>
      <c r="Q35" s="94">
        <f t="shared" si="5"/>
        <v>4.1995216927975837E-2</v>
      </c>
      <c r="R35" s="94">
        <f t="shared" si="6"/>
        <v>4.1996044792147899E-2</v>
      </c>
      <c r="S35" s="94">
        <f t="shared" si="7"/>
        <v>4.1995757284879892E-2</v>
      </c>
      <c r="T35" s="94">
        <f t="shared" si="8"/>
        <v>4.1996401226012593E-2</v>
      </c>
      <c r="U35" s="97">
        <f t="shared" si="9"/>
        <v>4.1995096462711677E-2</v>
      </c>
      <c r="W35" s="28">
        <v>2.8000000000000001E-2</v>
      </c>
      <c r="X35" s="94">
        <f>AProperties!AF35*(9.806*B35)^0.5</f>
        <v>1.8402404139446049E-2</v>
      </c>
      <c r="Y35" s="94">
        <f>AProperties!AG35*(9.806*C35)^0.5</f>
        <v>1.8447384648038568E-2</v>
      </c>
      <c r="Z35" s="94">
        <f>AProperties!AH35*(9.806*D35)^0.5</f>
        <v>1.8440858451471392E-2</v>
      </c>
      <c r="AA35" s="94">
        <f>AProperties!AI35*(9.806*E35)^0.5</f>
        <v>1.84698553546268E-2</v>
      </c>
      <c r="AB35" s="94">
        <f>AProperties!AJ35*(9.806*F35)^0.5</f>
        <v>1.8462367384681017E-2</v>
      </c>
      <c r="AC35" s="94">
        <f>AProperties!AK35*(9.806*G35)^0.5</f>
        <v>1.8483433442470575E-2</v>
      </c>
      <c r="AD35" s="94">
        <f>AProperties!AL35*(9.806*H35)^0.5</f>
        <v>1.847610925474551E-2</v>
      </c>
      <c r="AE35" s="94">
        <f>AProperties!AM35*(9.806*I35)^0.5</f>
        <v>1.8492525670294756E-2</v>
      </c>
      <c r="AF35" s="97">
        <f t="shared" si="10"/>
        <v>1.8459367293221833E-2</v>
      </c>
    </row>
    <row r="36" spans="1:32" x14ac:dyDescent="0.25">
      <c r="A36" s="28">
        <v>2.9000000000000001E-2</v>
      </c>
      <c r="B36" s="94">
        <f>AProperties!B36/AProperties!V36/VLOOKUP(B$6,Data!$N$4:$Y$11,Data!$X$1,FALSE)</f>
        <v>2.8984961802287431E-2</v>
      </c>
      <c r="C36" s="94">
        <f>AProperties!C36/AProperties!W36/VLOOKUP(C$6,Data!$N$4:$Y$11,Data!$X$1,FALSE)</f>
        <v>2.8988778477728374E-2</v>
      </c>
      <c r="D36" s="94">
        <f>AProperties!D36/AProperties!X36/VLOOKUP(D$6,Data!$N$4:$Y$11,Data!$X$1,FALSE)</f>
        <v>2.8988226447383875E-2</v>
      </c>
      <c r="E36" s="94">
        <f>AProperties!E36/AProperties!Y36/VLOOKUP(E$6,Data!$N$4:$Y$11,Data!$X$1,FALSE)</f>
        <v>2.8990674734386688E-2</v>
      </c>
      <c r="F36" s="94">
        <f>AProperties!F36/AProperties!Z36/VLOOKUP(F$6,Data!$N$4:$Y$11,Data!$X$1,FALSE)</f>
        <v>2.8990043608502526E-2</v>
      </c>
      <c r="G36" s="94">
        <f>AProperties!G36/AProperties!AA36/VLOOKUP(G$6,Data!$N$4:$Y$11,Data!$X$1,FALSE)</f>
        <v>2.8991817213017565E-2</v>
      </c>
      <c r="H36" s="94">
        <f>AProperties!H36/AProperties!AB36/VLOOKUP(H$6,Data!$N$4:$Y$11,Data!$X$1,FALSE)</f>
        <v>2.8991201258726968E-2</v>
      </c>
      <c r="I36" s="94">
        <f>AProperties!I36/AProperties!AC36/VLOOKUP(I$6,Data!$N$4:$Y$11,Data!$X$1,FALSE)</f>
        <v>2.8992580839447349E-2</v>
      </c>
      <c r="J36" s="97">
        <f t="shared" si="0"/>
        <v>2.8989785547685103E-2</v>
      </c>
      <c r="L36" s="28">
        <v>2.9000000000000001E-2</v>
      </c>
      <c r="M36" s="94">
        <f t="shared" si="1"/>
        <v>4.3492480901143715E-2</v>
      </c>
      <c r="N36" s="94">
        <f t="shared" si="2"/>
        <v>4.3494389238864187E-2</v>
      </c>
      <c r="O36" s="94">
        <f t="shared" si="3"/>
        <v>4.3494113223691941E-2</v>
      </c>
      <c r="P36" s="94">
        <f t="shared" si="4"/>
        <v>4.3495337367193347E-2</v>
      </c>
      <c r="Q36" s="94">
        <f t="shared" si="5"/>
        <v>4.3495021804251265E-2</v>
      </c>
      <c r="R36" s="94">
        <f t="shared" si="6"/>
        <v>4.3495908606508787E-2</v>
      </c>
      <c r="S36" s="94">
        <f t="shared" si="7"/>
        <v>4.3495600629363487E-2</v>
      </c>
      <c r="T36" s="94">
        <f t="shared" si="8"/>
        <v>4.3496290419723679E-2</v>
      </c>
      <c r="U36" s="97">
        <f t="shared" si="9"/>
        <v>4.3494892773842553E-2</v>
      </c>
      <c r="W36" s="28">
        <v>2.9000000000000001E-2</v>
      </c>
      <c r="X36" s="94">
        <f>AProperties!AF36*(9.806*B36)^0.5</f>
        <v>1.9397275779500022E-2</v>
      </c>
      <c r="Y36" s="94">
        <f>AProperties!AG36*(9.806*C36)^0.5</f>
        <v>1.9444642004603521E-2</v>
      </c>
      <c r="Z36" s="94">
        <f>AProperties!AH36*(9.806*D36)^0.5</f>
        <v>1.9437769655753796E-2</v>
      </c>
      <c r="AA36" s="94">
        <f>AProperties!AI36*(9.806*E36)^0.5</f>
        <v>1.9468304593091765E-2</v>
      </c>
      <c r="AB36" s="94">
        <f>AProperties!AJ36*(9.806*F36)^0.5</f>
        <v>1.9460419444890836E-2</v>
      </c>
      <c r="AC36" s="94">
        <f>AProperties!AK36*(9.806*G36)^0.5</f>
        <v>1.948260290366774E-2</v>
      </c>
      <c r="AD36" s="94">
        <f>AProperties!AL36*(9.806*H36)^0.5</f>
        <v>1.9474890217119879E-2</v>
      </c>
      <c r="AE36" s="94">
        <f>AProperties!AM36*(9.806*I36)^0.5</f>
        <v>1.9492177418840271E-2</v>
      </c>
      <c r="AF36" s="97">
        <f t="shared" si="10"/>
        <v>1.9457260252183479E-2</v>
      </c>
    </row>
    <row r="37" spans="1:32" x14ac:dyDescent="0.25">
      <c r="A37" s="28">
        <v>0.03</v>
      </c>
      <c r="B37" s="94">
        <f>AProperties!B37/AProperties!V37/VLOOKUP(B$6,Data!$N$4:$Y$11,Data!$X$1,FALSE)</f>
        <v>2.9984241227921513E-2</v>
      </c>
      <c r="C37" s="94">
        <f>AProperties!C37/AProperties!W37/VLOOKUP(C$6,Data!$N$4:$Y$11,Data!$X$1,FALSE)</f>
        <v>2.9988319787220382E-2</v>
      </c>
      <c r="D37" s="94">
        <f>AProperties!D37/AProperties!X37/VLOOKUP(D$6,Data!$N$4:$Y$11,Data!$X$1,FALSE)</f>
        <v>2.9987729871439429E-2</v>
      </c>
      <c r="E37" s="94">
        <f>AProperties!E37/AProperties!Y37/VLOOKUP(E$6,Data!$N$4:$Y$11,Data!$X$1,FALSE)</f>
        <v>2.999034620187005E-2</v>
      </c>
      <c r="F37" s="94">
        <f>AProperties!F37/AProperties!Z37/VLOOKUP(F$6,Data!$N$4:$Y$11,Data!$X$1,FALSE)</f>
        <v>2.9989671752542052E-2</v>
      </c>
      <c r="G37" s="94">
        <f>AProperties!G37/AProperties!AA37/VLOOKUP(G$6,Data!$N$4:$Y$11,Data!$X$1,FALSE)</f>
        <v>2.9991567114018708E-2</v>
      </c>
      <c r="H37" s="94">
        <f>AProperties!H37/AProperties!AB37/VLOOKUP(H$6,Data!$N$4:$Y$11,Data!$X$1,FALSE)</f>
        <v>2.9990908871846141E-2</v>
      </c>
      <c r="I37" s="94">
        <f>AProperties!I37/AProperties!AC37/VLOOKUP(I$6,Data!$N$4:$Y$11,Data!$X$1,FALSE)</f>
        <v>2.999238317102897E-2</v>
      </c>
      <c r="J37" s="97">
        <f t="shared" si="0"/>
        <v>2.9989395999735904E-2</v>
      </c>
      <c r="L37" s="28">
        <v>0.03</v>
      </c>
      <c r="M37" s="94">
        <f t="shared" si="1"/>
        <v>4.4992120613960754E-2</v>
      </c>
      <c r="N37" s="94">
        <f t="shared" si="2"/>
        <v>4.4994159893610192E-2</v>
      </c>
      <c r="O37" s="94">
        <f t="shared" si="3"/>
        <v>4.4993864935719712E-2</v>
      </c>
      <c r="P37" s="94">
        <f t="shared" si="4"/>
        <v>4.4995173100935024E-2</v>
      </c>
      <c r="Q37" s="94">
        <f t="shared" si="5"/>
        <v>4.4994835876271025E-2</v>
      </c>
      <c r="R37" s="94">
        <f t="shared" si="6"/>
        <v>4.4995783557009353E-2</v>
      </c>
      <c r="S37" s="94">
        <f t="shared" si="7"/>
        <v>4.4995454435923066E-2</v>
      </c>
      <c r="T37" s="94">
        <f t="shared" si="8"/>
        <v>4.4996191585514482E-2</v>
      </c>
      <c r="U37" s="97">
        <f t="shared" si="9"/>
        <v>4.4994697999867946E-2</v>
      </c>
      <c r="W37" s="28">
        <v>0.03</v>
      </c>
      <c r="X37" s="94">
        <f>AProperties!AF37*(9.806*B37)^0.5</f>
        <v>2.0409475862602878E-2</v>
      </c>
      <c r="Y37" s="94">
        <f>AProperties!AG37*(9.806*C37)^0.5</f>
        <v>2.0459265361221644E-2</v>
      </c>
      <c r="Z37" s="94">
        <f>AProperties!AH37*(9.806*D37)^0.5</f>
        <v>2.0452041409891784E-2</v>
      </c>
      <c r="AA37" s="94">
        <f>AProperties!AI37*(9.806*E37)^0.5</f>
        <v>2.0484138600261062E-2</v>
      </c>
      <c r="AB37" s="94">
        <f>AProperties!AJ37*(9.806*F37)^0.5</f>
        <v>2.0475850019003292E-2</v>
      </c>
      <c r="AC37" s="94">
        <f>AProperties!AK37*(9.806*G37)^0.5</f>
        <v>2.0499168476743792E-2</v>
      </c>
      <c r="AD37" s="94">
        <f>AProperties!AL37*(9.806*H37)^0.5</f>
        <v>2.0491061172530994E-2</v>
      </c>
      <c r="AE37" s="94">
        <f>AProperties!AM37*(9.806*I37)^0.5</f>
        <v>2.0509232875811776E-2</v>
      </c>
      <c r="AF37" s="97">
        <f t="shared" si="10"/>
        <v>2.0472529222258402E-2</v>
      </c>
    </row>
    <row r="38" spans="1:32" x14ac:dyDescent="0.25">
      <c r="A38" s="28">
        <v>3.1E-2</v>
      </c>
      <c r="B38" s="94">
        <f>AProperties!B38/AProperties!V38/VLOOKUP(B$6,Data!$N$4:$Y$11,Data!$X$1,FALSE)</f>
        <v>3.0983530163625223E-2</v>
      </c>
      <c r="C38" s="94">
        <f>AProperties!C38/AProperties!W38/VLOOKUP(C$6,Data!$N$4:$Y$11,Data!$X$1,FALSE)</f>
        <v>3.0987878906238078E-2</v>
      </c>
      <c r="D38" s="94">
        <f>AProperties!D38/AProperties!X38/VLOOKUP(D$6,Data!$N$4:$Y$11,Data!$X$1,FALSE)</f>
        <v>3.0987249903641382E-2</v>
      </c>
      <c r="E38" s="94">
        <f>AProperties!E38/AProperties!Y38/VLOOKUP(E$6,Data!$N$4:$Y$11,Data!$X$1,FALSE)</f>
        <v>3.0990039608202995E-2</v>
      </c>
      <c r="F38" s="94">
        <f>AProperties!F38/AProperties!Z38/VLOOKUP(F$6,Data!$N$4:$Y$11,Data!$X$1,FALSE)</f>
        <v>3.0989320460646987E-2</v>
      </c>
      <c r="G38" s="94">
        <f>AProperties!G38/AProperties!AA38/VLOOKUP(G$6,Data!$N$4:$Y$11,Data!$X$1,FALSE)</f>
        <v>3.0991341443633118E-2</v>
      </c>
      <c r="H38" s="94">
        <f>AProperties!H38/AProperties!AB38/VLOOKUP(H$6,Data!$N$4:$Y$11,Data!$X$1,FALSE)</f>
        <v>3.099063957107491E-2</v>
      </c>
      <c r="I38" s="94">
        <f>AProperties!I38/AProperties!AC38/VLOOKUP(I$6,Data!$N$4:$Y$11,Data!$X$1,FALSE)</f>
        <v>3.0992211596157161E-2</v>
      </c>
      <c r="J38" s="97">
        <f t="shared" si="0"/>
        <v>3.0989026456652483E-2</v>
      </c>
      <c r="L38" s="28">
        <v>3.1E-2</v>
      </c>
      <c r="M38" s="94">
        <f t="shared" si="1"/>
        <v>4.649176508181261E-2</v>
      </c>
      <c r="N38" s="94">
        <f t="shared" si="2"/>
        <v>4.649393945311904E-2</v>
      </c>
      <c r="O38" s="94">
        <f t="shared" si="3"/>
        <v>4.6493624951820689E-2</v>
      </c>
      <c r="P38" s="94">
        <f t="shared" si="4"/>
        <v>4.6495019804101499E-2</v>
      </c>
      <c r="Q38" s="94">
        <f t="shared" si="5"/>
        <v>4.649466023032349E-2</v>
      </c>
      <c r="R38" s="94">
        <f t="shared" si="6"/>
        <v>4.6495670721816561E-2</v>
      </c>
      <c r="S38" s="94">
        <f t="shared" si="7"/>
        <v>4.6495319785537455E-2</v>
      </c>
      <c r="T38" s="94">
        <f t="shared" si="8"/>
        <v>4.6496105798078578E-2</v>
      </c>
      <c r="U38" s="97">
        <f t="shared" si="9"/>
        <v>4.6494513228326234E-2</v>
      </c>
      <c r="W38" s="28">
        <v>3.1E-2</v>
      </c>
      <c r="X38" s="94">
        <f>AProperties!AF38*(9.806*B38)^0.5</f>
        <v>2.1438714267553383E-2</v>
      </c>
      <c r="Y38" s="94">
        <f>AProperties!AG38*(9.806*C38)^0.5</f>
        <v>2.1490963767213638E-2</v>
      </c>
      <c r="Z38" s="94">
        <f>AProperties!AH38*(9.806*D38)^0.5</f>
        <v>2.1483382883524603E-2</v>
      </c>
      <c r="AA38" s="94">
        <f>AProperties!AI38*(9.806*E38)^0.5</f>
        <v>2.1517066011258468E-2</v>
      </c>
      <c r="AB38" s="94">
        <f>AProperties!AJ38*(9.806*F38)^0.5</f>
        <v>2.1508367880152146E-2</v>
      </c>
      <c r="AC38" s="94">
        <f>AProperties!AK38*(9.806*G38)^0.5</f>
        <v>2.1532838546598758E-2</v>
      </c>
      <c r="AD38" s="94">
        <f>AProperties!AL38*(9.806*H38)^0.5</f>
        <v>2.1524330640846714E-2</v>
      </c>
      <c r="AE38" s="94">
        <f>AProperties!AM38*(9.806*I38)^0.5</f>
        <v>2.1543400258578382E-2</v>
      </c>
      <c r="AF38" s="97">
        <f t="shared" si="10"/>
        <v>2.1504883031965762E-2</v>
      </c>
    </row>
    <row r="39" spans="1:32" x14ac:dyDescent="0.25">
      <c r="A39" s="28">
        <v>3.2000000000000001E-2</v>
      </c>
      <c r="B39" s="94">
        <f>AProperties!B39/AProperties!V39/VLOOKUP(B$6,Data!$N$4:$Y$11,Data!$X$1,FALSE)</f>
        <v>3.1982830829070351E-2</v>
      </c>
      <c r="C39" s="94">
        <f>AProperties!C39/AProperties!W39/VLOOKUP(C$6,Data!$N$4:$Y$11,Data!$X$1,FALSE)</f>
        <v>3.1987458018983027E-2</v>
      </c>
      <c r="D39" s="94">
        <f>AProperties!D39/AProperties!X39/VLOOKUP(D$6,Data!$N$4:$Y$11,Data!$X$1,FALSE)</f>
        <v>3.1986788733278641E-2</v>
      </c>
      <c r="E39" s="94">
        <f>AProperties!E39/AProperties!Y39/VLOOKUP(E$6,Data!$N$4:$Y$11,Data!$X$1,FALSE)</f>
        <v>3.1989757120218613E-2</v>
      </c>
      <c r="F39" s="94">
        <f>AProperties!F39/AProperties!Z39/VLOOKUP(F$6,Data!$N$4:$Y$11,Data!$X$1,FALSE)</f>
        <v>3.1988991905412573E-2</v>
      </c>
      <c r="G39" s="94">
        <f>AProperties!G39/AProperties!AA39/VLOOKUP(G$6,Data!$N$4:$Y$11,Data!$X$1,FALSE)</f>
        <v>3.1991142358311665E-2</v>
      </c>
      <c r="H39" s="94">
        <f>AProperties!H39/AProperties!AB39/VLOOKUP(H$6,Data!$N$4:$Y$11,Data!$X$1,FALSE)</f>
        <v>3.1990395518454902E-2</v>
      </c>
      <c r="I39" s="94">
        <f>AProperties!I39/AProperties!AC39/VLOOKUP(I$6,Data!$N$4:$Y$11,Data!$X$1,FALSE)</f>
        <v>3.1992068264377997E-2</v>
      </c>
      <c r="J39" s="97">
        <f t="shared" si="0"/>
        <v>3.1988679093513467E-2</v>
      </c>
      <c r="L39" s="28">
        <v>3.2000000000000001E-2</v>
      </c>
      <c r="M39" s="94">
        <f t="shared" si="1"/>
        <v>4.799141541453518E-2</v>
      </c>
      <c r="N39" s="94">
        <f t="shared" si="2"/>
        <v>4.7993729009491518E-2</v>
      </c>
      <c r="O39" s="94">
        <f t="shared" si="3"/>
        <v>4.7993394366639325E-2</v>
      </c>
      <c r="P39" s="94">
        <f t="shared" si="4"/>
        <v>4.7994878560109311E-2</v>
      </c>
      <c r="Q39" s="94">
        <f t="shared" si="5"/>
        <v>4.7994495952706287E-2</v>
      </c>
      <c r="R39" s="94">
        <f t="shared" si="6"/>
        <v>4.799557117915583E-2</v>
      </c>
      <c r="S39" s="94">
        <f t="shared" si="7"/>
        <v>4.7995197759227448E-2</v>
      </c>
      <c r="T39" s="94">
        <f t="shared" si="8"/>
        <v>4.7996034132189003E-2</v>
      </c>
      <c r="U39" s="97">
        <f t="shared" si="9"/>
        <v>4.7994339546756734E-2</v>
      </c>
      <c r="W39" s="28">
        <v>3.2000000000000001E-2</v>
      </c>
      <c r="X39" s="94">
        <f>AProperties!AF39*(9.806*B39)^0.5</f>
        <v>2.2484715053063955E-2</v>
      </c>
      <c r="Y39" s="94">
        <f>AProperties!AG39*(9.806*C39)^0.5</f>
        <v>2.253946048915971E-2</v>
      </c>
      <c r="Z39" s="94">
        <f>AProperties!AH39*(9.806*D39)^0.5</f>
        <v>2.2531517458132432E-2</v>
      </c>
      <c r="AA39" s="94">
        <f>AProperties!AI39*(9.806*E39)^0.5</f>
        <v>2.2566809697119355E-2</v>
      </c>
      <c r="AB39" s="94">
        <f>AProperties!AJ39*(9.806*F39)^0.5</f>
        <v>2.2557696031168379E-2</v>
      </c>
      <c r="AC39" s="94">
        <f>AProperties!AK39*(9.806*G39)^0.5</f>
        <v>2.258333574531456E-2</v>
      </c>
      <c r="AD39" s="94">
        <f>AProperties!AL39*(9.806*H39)^0.5</f>
        <v>2.2574421383039032E-2</v>
      </c>
      <c r="AE39" s="94">
        <f>AProperties!AM39*(9.806*I39)^0.5</f>
        <v>2.2594402039237016E-2</v>
      </c>
      <c r="AF39" s="97">
        <f t="shared" si="10"/>
        <v>2.2554044737029304E-2</v>
      </c>
    </row>
    <row r="40" spans="1:32" x14ac:dyDescent="0.25">
      <c r="A40" s="28">
        <v>3.3000000000000002E-2</v>
      </c>
      <c r="B40" s="94">
        <f>AProperties!B40/AProperties!V40/VLOOKUP(B$6,Data!$N$4:$Y$11,Data!$X$1,FALSE)</f>
        <v>3.2982145443691907E-2</v>
      </c>
      <c r="C40" s="94">
        <f>AProperties!C40/AProperties!W40/VLOOKUP(C$6,Data!$N$4:$Y$11,Data!$X$1,FALSE)</f>
        <v>3.2987059309640146E-2</v>
      </c>
      <c r="D40" s="94">
        <f>AProperties!D40/AProperties!X40/VLOOKUP(D$6,Data!$N$4:$Y$11,Data!$X$1,FALSE)</f>
        <v>3.2986348549592891E-2</v>
      </c>
      <c r="E40" s="94">
        <f>AProperties!E40/AProperties!Y40/VLOOKUP(E$6,Data!$N$4:$Y$11,Data!$X$1,FALSE)</f>
        <v>3.2989500904841242E-2</v>
      </c>
      <c r="F40" s="94">
        <f>AProperties!F40/AProperties!Z40/VLOOKUP(F$6,Data!$N$4:$Y$11,Data!$X$1,FALSE)</f>
        <v>3.2988688259489141E-2</v>
      </c>
      <c r="G40" s="94">
        <f>AProperties!G40/AProperties!AA40/VLOOKUP(G$6,Data!$N$4:$Y$11,Data!$X$1,FALSE)</f>
        <v>3.2990972014660676E-2</v>
      </c>
      <c r="H40" s="94">
        <f>AProperties!H40/AProperties!AB40/VLOOKUP(H$6,Data!$N$4:$Y$11,Data!$X$1,FALSE)</f>
        <v>3.2990178876146289E-2</v>
      </c>
      <c r="I40" s="94">
        <f>AProperties!I40/AProperties!AC40/VLOOKUP(I$6,Data!$N$4:$Y$11,Data!$X$1,FALSE)</f>
        <v>3.2991955325434384E-2</v>
      </c>
      <c r="J40" s="97">
        <f t="shared" si="0"/>
        <v>3.2988356085437077E-2</v>
      </c>
      <c r="L40" s="28">
        <v>3.3000000000000002E-2</v>
      </c>
      <c r="M40" s="94">
        <f t="shared" si="1"/>
        <v>4.9491072721845955E-2</v>
      </c>
      <c r="N40" s="94">
        <f t="shared" si="2"/>
        <v>4.9493529654820075E-2</v>
      </c>
      <c r="O40" s="94">
        <f t="shared" si="3"/>
        <v>4.949317427479645E-2</v>
      </c>
      <c r="P40" s="94">
        <f t="shared" si="4"/>
        <v>4.9494750452420619E-2</v>
      </c>
      <c r="Q40" s="94">
        <f t="shared" si="5"/>
        <v>4.9494344129744572E-2</v>
      </c>
      <c r="R40" s="94">
        <f t="shared" si="6"/>
        <v>4.9495486007330336E-2</v>
      </c>
      <c r="S40" s="94">
        <f t="shared" si="7"/>
        <v>4.9495089438073146E-2</v>
      </c>
      <c r="T40" s="94">
        <f t="shared" si="8"/>
        <v>4.9495977662717197E-2</v>
      </c>
      <c r="U40" s="97">
        <f t="shared" si="9"/>
        <v>4.9494178042718544E-2</v>
      </c>
      <c r="W40" s="28">
        <v>3.3000000000000002E-2</v>
      </c>
      <c r="X40" s="94">
        <f>AProperties!AF40*(9.806*B40)^0.5</f>
        <v>2.3547215340080516E-2</v>
      </c>
      <c r="Y40" s="94">
        <f>AProperties!AG40*(9.806*C40)^0.5</f>
        <v>2.3604491890332348E-2</v>
      </c>
      <c r="Z40" s="94">
        <f>AProperties!AH40*(9.806*D40)^0.5</f>
        <v>2.3596181606889498E-2</v>
      </c>
      <c r="AA40" s="94">
        <f>AProperties!AI40*(9.806*E40)^0.5</f>
        <v>2.3633105642783824E-2</v>
      </c>
      <c r="AB40" s="94">
        <f>AProperties!AJ40*(9.806*F40)^0.5</f>
        <v>2.3623570583051638E-2</v>
      </c>
      <c r="AC40" s="94">
        <f>AProperties!AK40*(9.806*G40)^0.5</f>
        <v>2.3650395829277658E-2</v>
      </c>
      <c r="AD40" s="94">
        <f>AProperties!AL40*(9.806*H40)^0.5</f>
        <v>2.3641069278772343E-2</v>
      </c>
      <c r="AE40" s="94">
        <f>AProperties!AM40*(9.806*I40)^0.5</f>
        <v>2.366197382115149E-2</v>
      </c>
      <c r="AF40" s="97">
        <f t="shared" si="10"/>
        <v>2.3619750499042417E-2</v>
      </c>
    </row>
    <row r="41" spans="1:32" x14ac:dyDescent="0.25">
      <c r="A41" s="28">
        <v>3.4000000000000002E-2</v>
      </c>
      <c r="B41" s="94">
        <f>AProperties!B41/AProperties!V41/VLOOKUP(B$6,Data!$N$4:$Y$11,Data!$X$1,FALSE)</f>
        <v>3.3981476226728896E-2</v>
      </c>
      <c r="C41" s="94">
        <f>AProperties!C41/AProperties!W41/VLOOKUP(C$6,Data!$N$4:$Y$11,Data!$X$1,FALSE)</f>
        <v>3.3986684962416518E-2</v>
      </c>
      <c r="D41" s="94">
        <f>AProperties!D41/AProperties!X41/VLOOKUP(D$6,Data!$N$4:$Y$11,Data!$X$1,FALSE)</f>
        <v>3.398593154181688E-2</v>
      </c>
      <c r="E41" s="94">
        <f>AProperties!E41/AProperties!Y41/VLOOKUP(E$6,Data!$N$4:$Y$11,Data!$X$1,FALSE)</f>
        <v>3.3989273129123865E-2</v>
      </c>
      <c r="F41" s="94">
        <f>AProperties!F41/AProperties!Z41/VLOOKUP(F$6,Data!$N$4:$Y$11,Data!$X$1,FALSE)</f>
        <v>3.3988411695620266E-2</v>
      </c>
      <c r="G41" s="94">
        <f>AProperties!G41/AProperties!AA41/VLOOKUP(G$6,Data!$N$4:$Y$11,Data!$X$1,FALSE)</f>
        <v>3.3990832569477478E-2</v>
      </c>
      <c r="H41" s="94">
        <f>AProperties!H41/AProperties!AB41/VLOOKUP(H$6,Data!$N$4:$Y$11,Data!$X$1,FALSE)</f>
        <v>3.3989991806469215E-2</v>
      </c>
      <c r="I41" s="94">
        <f>AProperties!I41/AProperties!AC41/VLOOKUP(I$6,Data!$N$4:$Y$11,Data!$X$1,FALSE)</f>
        <v>3.3991874929303403E-2</v>
      </c>
      <c r="J41" s="97">
        <f t="shared" si="0"/>
        <v>3.3988059607619567E-2</v>
      </c>
      <c r="L41" s="28">
        <v>3.4000000000000002E-2</v>
      </c>
      <c r="M41" s="94">
        <f t="shared" si="1"/>
        <v>5.0990738113364451E-2</v>
      </c>
      <c r="N41" s="94">
        <f t="shared" si="2"/>
        <v>5.0993342481208265E-2</v>
      </c>
      <c r="O41" s="94">
        <f t="shared" si="3"/>
        <v>5.0992965770908442E-2</v>
      </c>
      <c r="P41" s="94">
        <f t="shared" si="4"/>
        <v>5.0994636564561935E-2</v>
      </c>
      <c r="Q41" s="94">
        <f t="shared" si="5"/>
        <v>5.0994205847810135E-2</v>
      </c>
      <c r="R41" s="94">
        <f t="shared" si="6"/>
        <v>5.0995416284738741E-2</v>
      </c>
      <c r="S41" s="94">
        <f t="shared" si="7"/>
        <v>5.0994995903234613E-2</v>
      </c>
      <c r="T41" s="94">
        <f t="shared" si="8"/>
        <v>5.0995937464651704E-2</v>
      </c>
      <c r="U41" s="97">
        <f t="shared" si="9"/>
        <v>5.0994029803809779E-2</v>
      </c>
      <c r="W41" s="28">
        <v>3.4000000000000002E-2</v>
      </c>
      <c r="X41" s="94">
        <f>AProperties!AF41*(9.806*B41)^0.5</f>
        <v>2.4625964313677202E-2</v>
      </c>
      <c r="Y41" s="94">
        <f>AProperties!AG41*(9.806*C41)^0.5</f>
        <v>2.4685806430010549E-2</v>
      </c>
      <c r="Z41" s="94">
        <f>AProperties!AH41*(9.806*D41)^0.5</f>
        <v>2.4677123894351838E-2</v>
      </c>
      <c r="AA41" s="94">
        <f>AProperties!AI41*(9.806*E41)^0.5</f>
        <v>2.4715701945121689E-2</v>
      </c>
      <c r="AB41" s="94">
        <f>AProperties!AJ41*(9.806*F41)^0.5</f>
        <v>2.4705739753425288E-2</v>
      </c>
      <c r="AC41" s="94">
        <f>AProperties!AK41*(9.806*G41)^0.5</f>
        <v>2.4733766676423959E-2</v>
      </c>
      <c r="AD41" s="94">
        <f>AProperties!AL41*(9.806*H41)^0.5</f>
        <v>2.4724022324074182E-2</v>
      </c>
      <c r="AE41" s="94">
        <f>AProperties!AM41*(9.806*I41)^0.5</f>
        <v>2.4745863335678232E-2</v>
      </c>
      <c r="AF41" s="97">
        <f t="shared" si="10"/>
        <v>2.4701748584095365E-2</v>
      </c>
    </row>
    <row r="42" spans="1:32" x14ac:dyDescent="0.25">
      <c r="A42" s="28">
        <v>3.5000000000000003E-2</v>
      </c>
      <c r="B42" s="94">
        <f>AProperties!B42/AProperties!V42/VLOOKUP(B$6,Data!$N$4:$Y$11,Data!$X$1,FALSE)</f>
        <v>3.4980825397261793E-2</v>
      </c>
      <c r="C42" s="94">
        <f>AProperties!C42/AProperties!W42/VLOOKUP(C$6,Data!$N$4:$Y$11,Data!$X$1,FALSE)</f>
        <v>3.4986337161580297E-2</v>
      </c>
      <c r="D42" s="94">
        <f>AProperties!D42/AProperties!X42/VLOOKUP(D$6,Data!$N$4:$Y$11,Data!$X$1,FALSE)</f>
        <v>3.4985539899212527E-2</v>
      </c>
      <c r="E42" s="94">
        <f>AProperties!E42/AProperties!Y42/VLOOKUP(E$6,Data!$N$4:$Y$11,Data!$X$1,FALSE)</f>
        <v>3.4989075960285047E-2</v>
      </c>
      <c r="F42" s="94">
        <f>AProperties!F42/AProperties!Z42/VLOOKUP(F$6,Data!$N$4:$Y$11,Data!$X$1,FALSE)</f>
        <v>3.4988164386681501E-2</v>
      </c>
      <c r="G42" s="94">
        <f>AProperties!G42/AProperties!AA42/VLOOKUP(G$6,Data!$N$4:$Y$11,Data!$X$1,FALSE)</f>
        <v>3.4990726179788732E-2</v>
      </c>
      <c r="H42" s="94">
        <f>AProperties!H42/AProperties!AB42/VLOOKUP(H$6,Data!$N$4:$Y$11,Data!$X$1,FALSE)</f>
        <v>3.4989836471937513E-2</v>
      </c>
      <c r="I42" s="94">
        <f>AProperties!I42/AProperties!AC42/VLOOKUP(I$6,Data!$N$4:$Y$11,Data!$X$1,FALSE)</f>
        <v>3.4991829226232785E-2</v>
      </c>
      <c r="J42" s="97">
        <f t="shared" si="0"/>
        <v>3.4987791835372525E-2</v>
      </c>
      <c r="L42" s="28">
        <v>3.5000000000000003E-2</v>
      </c>
      <c r="M42" s="94">
        <f t="shared" si="1"/>
        <v>5.2490412698630903E-2</v>
      </c>
      <c r="N42" s="94">
        <f t="shared" si="2"/>
        <v>5.2493168580790152E-2</v>
      </c>
      <c r="O42" s="94">
        <f t="shared" si="3"/>
        <v>5.2492769949606263E-2</v>
      </c>
      <c r="P42" s="94">
        <f t="shared" si="4"/>
        <v>5.249453798014253E-2</v>
      </c>
      <c r="Q42" s="94">
        <f t="shared" si="5"/>
        <v>5.2494082193340758E-2</v>
      </c>
      <c r="R42" s="94">
        <f t="shared" si="6"/>
        <v>5.2495363089894373E-2</v>
      </c>
      <c r="S42" s="94">
        <f t="shared" si="7"/>
        <v>5.249491823596876E-2</v>
      </c>
      <c r="T42" s="94">
        <f t="shared" si="8"/>
        <v>5.2495914613116396E-2</v>
      </c>
      <c r="U42" s="97">
        <f t="shared" si="9"/>
        <v>5.2493895917686259E-2</v>
      </c>
      <c r="W42" s="28">
        <v>3.5000000000000003E-2</v>
      </c>
      <c r="X42" s="94">
        <f>AProperties!AF42*(9.806*B42)^0.5</f>
        <v>2.5720722328559188E-2</v>
      </c>
      <c r="Y42" s="94">
        <f>AProperties!AG42*(9.806*C42)^0.5</f>
        <v>2.5783163766671818E-2</v>
      </c>
      <c r="Z42" s="94">
        <f>AProperties!AH42*(9.806*D42)^0.5</f>
        <v>2.5774104079983959E-2</v>
      </c>
      <c r="AA42" s="94">
        <f>AProperties!AI42*(9.806*E42)^0.5</f>
        <v>2.5814357914967223E-2</v>
      </c>
      <c r="AB42" s="94">
        <f>AProperties!AJ42*(9.806*F42)^0.5</f>
        <v>2.5803962968957875E-2</v>
      </c>
      <c r="AC42" s="94">
        <f>AProperties!AK42*(9.806*G42)^0.5</f>
        <v>2.5833207387577061E-2</v>
      </c>
      <c r="AD42" s="94">
        <f>AProperties!AL42*(9.806*H42)^0.5</f>
        <v>2.5823039733045165E-2</v>
      </c>
      <c r="AE42" s="94">
        <f>AProperties!AM42*(9.806*I42)^0.5</f>
        <v>2.5845829543035166E-2</v>
      </c>
      <c r="AF42" s="97">
        <f t="shared" si="10"/>
        <v>2.5799798465349681E-2</v>
      </c>
    </row>
    <row r="43" spans="1:32" x14ac:dyDescent="0.25">
      <c r="A43" s="28">
        <v>3.5999999999999997E-2</v>
      </c>
      <c r="B43" s="94">
        <f>AProperties!B43/AProperties!V43/VLOOKUP(B$6,Data!$N$4:$Y$11,Data!$X$1,FALSE)</f>
        <v>3.5980195174254076E-2</v>
      </c>
      <c r="C43" s="94">
        <f>AProperties!C43/AProperties!W43/VLOOKUP(C$6,Data!$N$4:$Y$11,Data!$X$1,FALSE)</f>
        <v>3.5986018091498269E-2</v>
      </c>
      <c r="D43" s="94">
        <f>AProperties!D43/AProperties!X43/VLOOKUP(D$6,Data!$N$4:$Y$11,Data!$X$1,FALSE)</f>
        <v>3.5985175811109438E-2</v>
      </c>
      <c r="E43" s="94">
        <f>AProperties!E43/AProperties!Y43/VLOOKUP(E$6,Data!$N$4:$Y$11,Data!$X$1,FALSE)</f>
        <v>3.598891156574812E-2</v>
      </c>
      <c r="F43" s="94">
        <f>AProperties!F43/AProperties!Z43/VLOOKUP(F$6,Data!$N$4:$Y$11,Data!$X$1,FALSE)</f>
        <v>3.5987948505716454E-2</v>
      </c>
      <c r="G43" s="94">
        <f>AProperties!G43/AProperties!AA43/VLOOKUP(G$6,Data!$N$4:$Y$11,Data!$X$1,FALSE)</f>
        <v>3.5990655002887145E-2</v>
      </c>
      <c r="H43" s="94">
        <f>AProperties!H43/AProperties!AB43/VLOOKUP(H$6,Data!$N$4:$Y$11,Data!$X$1,FALSE)</f>
        <v>3.5989715035298055E-2</v>
      </c>
      <c r="I43" s="94">
        <f>AProperties!I43/AProperties!AC43/VLOOKUP(I$6,Data!$N$4:$Y$11,Data!$X$1,FALSE)</f>
        <v>3.5991820366777519E-2</v>
      </c>
      <c r="J43" s="97">
        <f t="shared" si="0"/>
        <v>3.5987554944161136E-2</v>
      </c>
      <c r="L43" s="28">
        <v>3.5999999999999997E-2</v>
      </c>
      <c r="M43" s="94">
        <f t="shared" si="1"/>
        <v>5.3990097587127035E-2</v>
      </c>
      <c r="N43" s="94">
        <f t="shared" si="2"/>
        <v>5.3993009045749135E-2</v>
      </c>
      <c r="O43" s="94">
        <f t="shared" si="3"/>
        <v>5.3992587905554716E-2</v>
      </c>
      <c r="P43" s="94">
        <f t="shared" si="4"/>
        <v>5.3994455782874054E-2</v>
      </c>
      <c r="Q43" s="94">
        <f t="shared" si="5"/>
        <v>5.3993974252858221E-2</v>
      </c>
      <c r="R43" s="94">
        <f t="shared" si="6"/>
        <v>5.399532750144357E-2</v>
      </c>
      <c r="S43" s="94">
        <f t="shared" si="7"/>
        <v>5.3994857517649028E-2</v>
      </c>
      <c r="T43" s="94">
        <f t="shared" si="8"/>
        <v>5.3995910183388757E-2</v>
      </c>
      <c r="U43" s="97">
        <f t="shared" si="9"/>
        <v>5.3993777472080576E-2</v>
      </c>
      <c r="W43" s="28">
        <v>3.5999999999999997E-2</v>
      </c>
      <c r="X43" s="94">
        <f>AProperties!AF43*(9.806*B43)^0.5</f>
        <v>2.6831260104749965E-2</v>
      </c>
      <c r="Y43" s="94">
        <f>AProperties!AG43*(9.806*C43)^0.5</f>
        <v>2.6896333951594124E-2</v>
      </c>
      <c r="Z43" s="94">
        <f>AProperties!AH43*(9.806*D43)^0.5</f>
        <v>2.6886892312063666E-2</v>
      </c>
      <c r="AA43" s="94">
        <f>AProperties!AI43*(9.806*E43)^0.5</f>
        <v>2.6928843269683252E-2</v>
      </c>
      <c r="AB43" s="94">
        <f>AProperties!AJ43*(9.806*F43)^0.5</f>
        <v>2.6918010058270367E-2</v>
      </c>
      <c r="AC43" s="94">
        <f>AProperties!AK43*(9.806*G43)^0.5</f>
        <v>2.6948487478381571E-2</v>
      </c>
      <c r="AD43" s="94">
        <f>AProperties!AL43*(9.806*H43)^0.5</f>
        <v>2.6937891130133867E-2</v>
      </c>
      <c r="AE43" s="94">
        <f>AProperties!AM43*(9.806*I43)^0.5</f>
        <v>2.6961641823814414E-2</v>
      </c>
      <c r="AF43" s="97">
        <f t="shared" si="10"/>
        <v>2.6913670016086404E-2</v>
      </c>
    </row>
    <row r="44" spans="1:32" x14ac:dyDescent="0.25">
      <c r="A44" s="28">
        <v>3.6999999999999998E-2</v>
      </c>
      <c r="B44" s="94">
        <f>AProperties!B44/AProperties!V44/VLOOKUP(B$6,Data!$N$4:$Y$11,Data!$X$1,FALSE)</f>
        <v>3.6979587776590737E-2</v>
      </c>
      <c r="C44" s="94">
        <f>AProperties!C44/AProperties!W44/VLOOKUP(C$6,Data!$N$4:$Y$11,Data!$X$1,FALSE)</f>
        <v>3.6985729936673373E-2</v>
      </c>
      <c r="D44" s="94">
        <f>AProperties!D44/AProperties!X44/VLOOKUP(D$6,Data!$N$4:$Y$11,Data!$X$1,FALSE)</f>
        <v>3.6984841466943745E-2</v>
      </c>
      <c r="E44" s="94">
        <f>AProperties!E44/AProperties!Y44/VLOOKUP(E$6,Data!$N$4:$Y$11,Data!$X$1,FALSE)</f>
        <v>3.6988782113176404E-2</v>
      </c>
      <c r="F44" s="94">
        <f>AProperties!F44/AProperties!Z44/VLOOKUP(F$6,Data!$N$4:$Y$11,Data!$X$1,FALSE)</f>
        <v>3.6987766225976125E-2</v>
      </c>
      <c r="G44" s="94">
        <f>AProperties!G44/AProperties!AA44/VLOOKUP(G$6,Data!$N$4:$Y$11,Data!$X$1,FALSE)</f>
        <v>3.6990621196369616E-2</v>
      </c>
      <c r="H44" s="94">
        <f>AProperties!H44/AProperties!AB44/VLOOKUP(H$6,Data!$N$4:$Y$11,Data!$X$1,FALSE)</f>
        <v>3.6989629659567987E-2</v>
      </c>
      <c r="I44" s="94">
        <f>AProperties!I44/AProperties!AC44/VLOOKUP(I$6,Data!$N$4:$Y$11,Data!$X$1,FALSE)</f>
        <v>3.6991850501837412E-2</v>
      </c>
      <c r="J44" s="97">
        <f t="shared" si="0"/>
        <v>3.6987351109641929E-2</v>
      </c>
      <c r="L44" s="28">
        <v>3.6999999999999998E-2</v>
      </c>
      <c r="M44" s="94">
        <f t="shared" si="1"/>
        <v>5.5489793888295363E-2</v>
      </c>
      <c r="N44" s="94">
        <f t="shared" si="2"/>
        <v>5.5492864968336685E-2</v>
      </c>
      <c r="O44" s="94">
        <f t="shared" si="3"/>
        <v>5.5492420733471867E-2</v>
      </c>
      <c r="P44" s="94">
        <f t="shared" si="4"/>
        <v>5.5494391056588196E-2</v>
      </c>
      <c r="Q44" s="94">
        <f t="shared" si="5"/>
        <v>5.5493883112988057E-2</v>
      </c>
      <c r="R44" s="94">
        <f t="shared" si="6"/>
        <v>5.5495310598184806E-2</v>
      </c>
      <c r="S44" s="94">
        <f t="shared" si="7"/>
        <v>5.5494814829783995E-2</v>
      </c>
      <c r="T44" s="94">
        <f t="shared" si="8"/>
        <v>5.5495925250918704E-2</v>
      </c>
      <c r="U44" s="97">
        <f t="shared" si="9"/>
        <v>5.5493675554820973E-2</v>
      </c>
      <c r="W44" s="28">
        <v>3.6999999999999998E-2</v>
      </c>
      <c r="X44" s="94">
        <f>AProperties!AF44*(9.806*B44)^0.5</f>
        <v>2.795735800209222E-2</v>
      </c>
      <c r="Y44" s="94">
        <f>AProperties!AG44*(9.806*C44)^0.5</f>
        <v>2.8025096701477015E-2</v>
      </c>
      <c r="Z44" s="94">
        <f>AProperties!AH44*(9.806*D44)^0.5</f>
        <v>2.8015268400577213E-2</v>
      </c>
      <c r="AA44" s="94">
        <f>AProperties!AI44*(9.806*E44)^0.5</f>
        <v>2.8058937404841403E-2</v>
      </c>
      <c r="AB44" s="94">
        <f>AProperties!AJ44*(9.806*F44)^0.5</f>
        <v>2.8047660523933534E-2</v>
      </c>
      <c r="AC44" s="94">
        <f>AProperties!AK44*(9.806*G44)^0.5</f>
        <v>2.8079386150419539E-2</v>
      </c>
      <c r="AD44" s="94">
        <f>AProperties!AL44*(9.806*H44)^0.5</f>
        <v>2.8068355821558158E-2</v>
      </c>
      <c r="AE44" s="94">
        <f>AProperties!AM44*(9.806*I44)^0.5</f>
        <v>2.8093079249718281E-2</v>
      </c>
      <c r="AF44" s="97">
        <f t="shared" si="10"/>
        <v>2.8043142781827166E-2</v>
      </c>
    </row>
    <row r="45" spans="1:32" x14ac:dyDescent="0.25">
      <c r="A45" s="28">
        <v>3.7999999999999999E-2</v>
      </c>
      <c r="B45" s="94">
        <f>AProperties!B45/AProperties!V45/VLOOKUP(B$6,Data!$N$4:$Y$11,Data!$X$1,FALSE)</f>
        <v>3.7979005423117496E-2</v>
      </c>
      <c r="C45" s="94">
        <f>AProperties!C45/AProperties!W45/VLOOKUP(C$6,Data!$N$4:$Y$11,Data!$X$1,FALSE)</f>
        <v>3.7985474881784498E-2</v>
      </c>
      <c r="D45" s="94">
        <f>AProperties!D45/AProperties!X45/VLOOKUP(D$6,Data!$N$4:$Y$11,Data!$X$1,FALSE)</f>
        <v>3.7984539056295785E-2</v>
      </c>
      <c r="E45" s="94">
        <f>AProperties!E45/AProperties!Y45/VLOOKUP(E$6,Data!$N$4:$Y$11,Data!$X$1,FALSE)</f>
        <v>3.7988689770513923E-2</v>
      </c>
      <c r="F45" s="94">
        <f>AProperties!F45/AProperties!Z45/VLOOKUP(F$6,Data!$N$4:$Y$11,Data!$X$1,FALSE)</f>
        <v>3.7987619720955698E-2</v>
      </c>
      <c r="G45" s="94">
        <f>AProperties!G45/AProperties!AA45/VLOOKUP(G$6,Data!$N$4:$Y$11,Data!$X$1,FALSE)</f>
        <v>3.7990626918173238E-2</v>
      </c>
      <c r="H45" s="94">
        <f>AProperties!H45/AProperties!AB45/VLOOKUP(H$6,Data!$N$4:$Y$11,Data!$X$1,FALSE)</f>
        <v>3.7989582508071773E-2</v>
      </c>
      <c r="I45" s="94">
        <f>AProperties!I45/AProperties!AC45/VLOOKUP(I$6,Data!$N$4:$Y$11,Data!$X$1,FALSE)</f>
        <v>3.7991921782694747E-2</v>
      </c>
      <c r="J45" s="97">
        <f t="shared" si="0"/>
        <v>3.798718250770089E-2</v>
      </c>
      <c r="L45" s="28">
        <v>3.7999999999999999E-2</v>
      </c>
      <c r="M45" s="94">
        <f t="shared" si="1"/>
        <v>5.6989502711558747E-2</v>
      </c>
      <c r="N45" s="94">
        <f t="shared" si="2"/>
        <v>5.6992737440892248E-2</v>
      </c>
      <c r="O45" s="94">
        <f t="shared" si="3"/>
        <v>5.6992269528147892E-2</v>
      </c>
      <c r="P45" s="94">
        <f t="shared" si="4"/>
        <v>5.699434488525696E-2</v>
      </c>
      <c r="Q45" s="94">
        <f t="shared" si="5"/>
        <v>5.6993809860477848E-2</v>
      </c>
      <c r="R45" s="94">
        <f t="shared" si="6"/>
        <v>5.6995313459086622E-2</v>
      </c>
      <c r="S45" s="94">
        <f t="shared" si="7"/>
        <v>5.6994791254035886E-2</v>
      </c>
      <c r="T45" s="94">
        <f t="shared" si="8"/>
        <v>5.6995960891347369E-2</v>
      </c>
      <c r="U45" s="97">
        <f t="shared" si="9"/>
        <v>5.6993591253850437E-2</v>
      </c>
      <c r="W45" s="28">
        <v>3.7999999999999999E-2</v>
      </c>
      <c r="X45" s="94">
        <f>AProperties!AF45*(9.806*B45)^0.5</f>
        <v>2.9098805363906056E-2</v>
      </c>
      <c r="Y45" s="94">
        <f>AProperties!AG45*(9.806*C45)^0.5</f>
        <v>2.916924074039947E-2</v>
      </c>
      <c r="Z45" s="94">
        <f>AProperties!AH45*(9.806*D45)^0.5</f>
        <v>2.915902115942166E-2</v>
      </c>
      <c r="AA45" s="94">
        <f>AProperties!AI45*(9.806*E45)^0.5</f>
        <v>2.9204428735331342E-2</v>
      </c>
      <c r="AB45" s="94">
        <f>AProperties!AJ45*(9.806*F45)^0.5</f>
        <v>2.9192702883856014E-2</v>
      </c>
      <c r="AC45" s="94">
        <f>AProperties!AK45*(9.806*G45)^0.5</f>
        <v>2.9225691631801127E-2</v>
      </c>
      <c r="AD45" s="94">
        <f>AProperties!AL45*(9.806*H45)^0.5</f>
        <v>2.9214222136173872E-2</v>
      </c>
      <c r="AE45" s="94">
        <f>AProperties!AM45*(9.806*I45)^0.5</f>
        <v>2.9239929923808042E-2</v>
      </c>
      <c r="AF45" s="97">
        <f t="shared" si="10"/>
        <v>2.9188005321837199E-2</v>
      </c>
    </row>
    <row r="46" spans="1:32" x14ac:dyDescent="0.25">
      <c r="A46" s="28">
        <v>3.9E-2</v>
      </c>
      <c r="B46" s="94">
        <f>AProperties!B46/AProperties!V46/VLOOKUP(B$6,Data!$N$4:$Y$11,Data!$X$1,FALSE)</f>
        <v>3.8978450332680749E-2</v>
      </c>
      <c r="C46" s="94">
        <f>AProperties!C46/AProperties!W46/VLOOKUP(C$6,Data!$N$4:$Y$11,Data!$X$1,FALSE)</f>
        <v>3.8985255111723675E-2</v>
      </c>
      <c r="D46" s="94">
        <f>AProperties!D46/AProperties!X46/VLOOKUP(D$6,Data!$N$4:$Y$11,Data!$X$1,FALSE)</f>
        <v>3.8984270768929526E-2</v>
      </c>
      <c r="E46" s="94">
        <f>AProperties!E46/AProperties!Y46/VLOOKUP(E$6,Data!$N$4:$Y$11,Data!$X$1,FALSE)</f>
        <v>3.8988636706019479E-2</v>
      </c>
      <c r="F46" s="94">
        <f>AProperties!F46/AProperties!Z46/VLOOKUP(F$6,Data!$N$4:$Y$11,Data!$X$1,FALSE)</f>
        <v>3.8987511164433226E-2</v>
      </c>
      <c r="G46" s="94">
        <f>AProperties!G46/AProperties!AA46/VLOOKUP(G$6,Data!$N$4:$Y$11,Data!$X$1,FALSE)</f>
        <v>3.8990674326613205E-2</v>
      </c>
      <c r="H46" s="94">
        <f>AProperties!H46/AProperties!AB46/VLOOKUP(H$6,Data!$N$4:$Y$11,Data!$X$1,FALSE)</f>
        <v>3.8989575744479067E-2</v>
      </c>
      <c r="I46" s="94">
        <f>AProperties!I46/AProperties!AC46/VLOOKUP(I$6,Data!$N$4:$Y$11,Data!$X$1,FALSE)</f>
        <v>3.8992036361049767E-2</v>
      </c>
      <c r="J46" s="97">
        <f t="shared" si="0"/>
        <v>3.8987051314491088E-2</v>
      </c>
      <c r="L46" s="28">
        <v>3.9E-2</v>
      </c>
      <c r="M46" s="94">
        <f t="shared" si="1"/>
        <v>5.8489225166340378E-2</v>
      </c>
      <c r="N46" s="94">
        <f t="shared" si="2"/>
        <v>5.8492627555861834E-2</v>
      </c>
      <c r="O46" s="94">
        <f t="shared" si="3"/>
        <v>5.8492135384464766E-2</v>
      </c>
      <c r="P46" s="94">
        <f t="shared" si="4"/>
        <v>5.8494318353009736E-2</v>
      </c>
      <c r="Q46" s="94">
        <f t="shared" si="5"/>
        <v>5.8493755582216617E-2</v>
      </c>
      <c r="R46" s="94">
        <f t="shared" si="6"/>
        <v>5.8495337163306599E-2</v>
      </c>
      <c r="S46" s="94">
        <f t="shared" si="7"/>
        <v>5.8494787872239537E-2</v>
      </c>
      <c r="T46" s="94">
        <f t="shared" si="8"/>
        <v>5.8496018180524884E-2</v>
      </c>
      <c r="U46" s="97">
        <f t="shared" si="9"/>
        <v>5.849352565724554E-2</v>
      </c>
      <c r="W46" s="28">
        <v>3.9E-2</v>
      </c>
      <c r="X46" s="94">
        <f>AProperties!AF46*(9.806*B46)^0.5</f>
        <v>3.0255399921552888E-2</v>
      </c>
      <c r="Y46" s="94">
        <f>AProperties!AG46*(9.806*C46)^0.5</f>
        <v>3.0328563202836511E-2</v>
      </c>
      <c r="Z46" s="94">
        <f>AProperties!AH46*(9.806*D46)^0.5</f>
        <v>3.0317947809647909E-2</v>
      </c>
      <c r="AA46" s="94">
        <f>AProperties!AI46*(9.806*E46)^0.5</f>
        <v>3.0365114097602369E-2</v>
      </c>
      <c r="AB46" s="94">
        <f>AProperties!AJ46*(9.806*F46)^0.5</f>
        <v>3.0352934073788088E-2</v>
      </c>
      <c r="AC46" s="94">
        <f>AProperties!AK46*(9.806*G46)^0.5</f>
        <v>3.0387200578944278E-2</v>
      </c>
      <c r="AD46" s="94">
        <f>AProperties!AL46*(9.806*H46)^0.5</f>
        <v>3.037528682750601E-2</v>
      </c>
      <c r="AE46" s="94">
        <f>AProperties!AM46*(9.806*I46)^0.5</f>
        <v>3.0401990381968828E-2</v>
      </c>
      <c r="AF46" s="97">
        <f t="shared" si="10"/>
        <v>3.0348054611730863E-2</v>
      </c>
    </row>
    <row r="47" spans="1:32" x14ac:dyDescent="0.25">
      <c r="A47" s="28">
        <v>0.04</v>
      </c>
      <c r="B47" s="94">
        <f>AProperties!B47/AProperties!V47/VLOOKUP(B$6,Data!$N$4:$Y$11,Data!$X$1,FALSE)</f>
        <v>3.997792472416746E-2</v>
      </c>
      <c r="C47" s="94">
        <f>AProperties!C47/AProperties!W47/VLOOKUP(C$6,Data!$N$4:$Y$11,Data!$X$1,FALSE)</f>
        <v>3.9985072811633861E-2</v>
      </c>
      <c r="D47" s="94">
        <f>AProperties!D47/AProperties!X47/VLOOKUP(D$6,Data!$N$4:$Y$11,Data!$X$1,FALSE)</f>
        <v>3.9984038794829334E-2</v>
      </c>
      <c r="E47" s="94">
        <f>AProperties!E47/AProperties!Y47/VLOOKUP(E$6,Data!$N$4:$Y$11,Data!$X$1,FALSE)</f>
        <v>3.9988625088307327E-2</v>
      </c>
      <c r="F47" s="94">
        <f>AProperties!F47/AProperties!Z47/VLOOKUP(F$6,Data!$N$4:$Y$11,Data!$X$1,FALSE)</f>
        <v>3.9987442730506723E-2</v>
      </c>
      <c r="G47" s="94">
        <f>AProperties!G47/AProperties!AA47/VLOOKUP(G$6,Data!$N$4:$Y$11,Data!$X$1,FALSE)</f>
        <v>3.9990765580420209E-2</v>
      </c>
      <c r="H47" s="94">
        <f>AProperties!H47/AProperties!AB47/VLOOKUP(H$6,Data!$N$4:$Y$11,Data!$X$1,FALSE)</f>
        <v>3.9989611532841925E-2</v>
      </c>
      <c r="I47" s="94">
        <f>AProperties!I47/AProperties!AC47/VLOOKUP(I$6,Data!$N$4:$Y$11,Data!$X$1,FALSE)</f>
        <v>3.9992196389058952E-2</v>
      </c>
      <c r="J47" s="97">
        <f t="shared" si="0"/>
        <v>3.9986959706470725E-2</v>
      </c>
      <c r="L47" s="28">
        <v>0.04</v>
      </c>
      <c r="M47" s="94">
        <f t="shared" si="1"/>
        <v>5.9988962362083731E-2</v>
      </c>
      <c r="N47" s="94">
        <f t="shared" si="2"/>
        <v>5.9992536405816935E-2</v>
      </c>
      <c r="O47" s="94">
        <f t="shared" si="3"/>
        <v>5.9992019397414664E-2</v>
      </c>
      <c r="P47" s="94">
        <f t="shared" si="4"/>
        <v>5.9994312544153661E-2</v>
      </c>
      <c r="Q47" s="94">
        <f t="shared" si="5"/>
        <v>5.9993721365253362E-2</v>
      </c>
      <c r="R47" s="94">
        <f t="shared" si="6"/>
        <v>5.9995382790210106E-2</v>
      </c>
      <c r="S47" s="94">
        <f t="shared" si="7"/>
        <v>5.9994805766420967E-2</v>
      </c>
      <c r="T47" s="94">
        <f t="shared" si="8"/>
        <v>5.9996098194529474E-2</v>
      </c>
      <c r="U47" s="97">
        <f t="shared" si="9"/>
        <v>5.999347985323536E-2</v>
      </c>
      <c r="W47" s="28">
        <v>0.04</v>
      </c>
      <c r="X47" s="94">
        <f>AProperties!AF47*(9.806*B47)^0.5</f>
        <v>3.1426947252825348E-2</v>
      </c>
      <c r="Y47" s="94">
        <f>AProperties!AG47*(9.806*C47)^0.5</f>
        <v>3.150286909064072E-2</v>
      </c>
      <c r="Z47" s="94">
        <f>AProperties!AH47*(9.806*D47)^0.5</f>
        <v>3.1491853436645206E-2</v>
      </c>
      <c r="AA47" s="94">
        <f>AProperties!AI47*(9.806*E47)^0.5</f>
        <v>3.1540798205946019E-2</v>
      </c>
      <c r="AB47" s="94">
        <f>AProperties!AJ47*(9.806*F47)^0.5</f>
        <v>3.1528158903834348E-2</v>
      </c>
      <c r="AC47" s="94">
        <f>AProperties!AK47*(9.806*G47)^0.5</f>
        <v>3.1563717532429342E-2</v>
      </c>
      <c r="AD47" s="94">
        <f>AProperties!AL47*(9.806*H47)^0.5</f>
        <v>3.1551354529831946E-2</v>
      </c>
      <c r="AE47" s="94">
        <f>AProperties!AM47*(9.806*I47)^0.5</f>
        <v>3.1579065048481056E-2</v>
      </c>
      <c r="AF47" s="97">
        <f t="shared" si="10"/>
        <v>3.152309550007925E-2</v>
      </c>
    </row>
    <row r="48" spans="1:32" x14ac:dyDescent="0.25">
      <c r="A48" s="28">
        <v>4.1000000000000002E-2</v>
      </c>
      <c r="B48" s="94">
        <f>AProperties!B48/AProperties!V48/VLOOKUP(B$6,Data!$N$4:$Y$11,Data!$X$1,FALSE)</f>
        <v>4.0977430816543439E-2</v>
      </c>
      <c r="C48" s="94">
        <f>AProperties!C48/AProperties!W48/VLOOKUP(C$6,Data!$N$4:$Y$11,Data!$X$1,FALSE)</f>
        <v>4.0984930166948721E-2</v>
      </c>
      <c r="D48" s="94">
        <f>AProperties!D48/AProperties!X48/VLOOKUP(D$6,Data!$N$4:$Y$11,Data!$X$1,FALSE)</f>
        <v>4.0983845324239571E-2</v>
      </c>
      <c r="E48" s="94">
        <f>AProperties!E48/AProperties!Y48/VLOOKUP(E$6,Data!$N$4:$Y$11,Data!$X$1,FALSE)</f>
        <v>4.0988657086383232E-2</v>
      </c>
      <c r="F48" s="94">
        <f>AProperties!F48/AProperties!Z48/VLOOKUP(F$6,Data!$N$4:$Y$11,Data!$X$1,FALSE)</f>
        <v>4.0987416593631754E-2</v>
      </c>
      <c r="G48" s="94">
        <f>AProperties!G48/AProperties!AA48/VLOOKUP(G$6,Data!$N$4:$Y$11,Data!$X$1,FALSE)</f>
        <v>4.099090283877705E-2</v>
      </c>
      <c r="H48" s="94">
        <f>AProperties!H48/AProperties!AB48/VLOOKUP(H$6,Data!$N$4:$Y$11,Data!$X$1,FALSE)</f>
        <v>4.0989692037631927E-2</v>
      </c>
      <c r="I48" s="94">
        <f>AProperties!I48/AProperties!AC48/VLOOKUP(I$6,Data!$N$4:$Y$11,Data!$X$1,FALSE)</f>
        <v>4.0992404019371563E-2</v>
      </c>
      <c r="J48" s="97">
        <f t="shared" si="0"/>
        <v>4.0986909860440901E-2</v>
      </c>
      <c r="L48" s="28">
        <v>4.1000000000000002E-2</v>
      </c>
      <c r="M48" s="94">
        <f t="shared" si="1"/>
        <v>6.1488715408271721E-2</v>
      </c>
      <c r="N48" s="94">
        <f t="shared" si="2"/>
        <v>6.1492465083474362E-2</v>
      </c>
      <c r="O48" s="94">
        <f t="shared" si="3"/>
        <v>6.1491922662119787E-2</v>
      </c>
      <c r="P48" s="94">
        <f t="shared" si="4"/>
        <v>6.1494328543191618E-2</v>
      </c>
      <c r="Q48" s="94">
        <f t="shared" si="5"/>
        <v>6.1493708296815879E-2</v>
      </c>
      <c r="R48" s="94">
        <f t="shared" si="6"/>
        <v>6.149545141938853E-2</v>
      </c>
      <c r="S48" s="94">
        <f t="shared" si="7"/>
        <v>6.1494846018815968E-2</v>
      </c>
      <c r="T48" s="94">
        <f t="shared" si="8"/>
        <v>6.149620200968578E-2</v>
      </c>
      <c r="U48" s="97">
        <f t="shared" si="9"/>
        <v>6.1493454930220445E-2</v>
      </c>
      <c r="W48" s="28">
        <v>4.1000000000000002E-2</v>
      </c>
      <c r="X48" s="94">
        <f>AProperties!AF48*(9.806*B48)^0.5</f>
        <v>3.2613260288062405E-2</v>
      </c>
      <c r="Y48" s="94">
        <f>AProperties!AG48*(9.806*C48)^0.5</f>
        <v>3.2691970777876264E-2</v>
      </c>
      <c r="Z48" s="94">
        <f>AProperties!AH48*(9.806*D48)^0.5</f>
        <v>3.2680550495160901E-2</v>
      </c>
      <c r="AA48" s="94">
        <f>AProperties!AI48*(9.806*E48)^0.5</f>
        <v>3.2731293156684917E-2</v>
      </c>
      <c r="AB48" s="94">
        <f>AProperties!AJ48*(9.806*F48)^0.5</f>
        <v>3.2718189562857707E-2</v>
      </c>
      <c r="AC48" s="94">
        <f>AProperties!AK48*(9.806*G48)^0.5</f>
        <v>3.2755054420801337E-2</v>
      </c>
      <c r="AD48" s="94">
        <f>AProperties!AL48*(9.806*H48)^0.5</f>
        <v>3.2742237262193163E-2</v>
      </c>
      <c r="AE48" s="94">
        <f>AProperties!AM48*(9.806*I48)^0.5</f>
        <v>3.2770965739563347E-2</v>
      </c>
      <c r="AF48" s="97">
        <f t="shared" si="10"/>
        <v>3.2712940212900006E-2</v>
      </c>
    </row>
    <row r="49" spans="1:32" x14ac:dyDescent="0.25">
      <c r="A49" s="28">
        <v>4.2000000000000003E-2</v>
      </c>
      <c r="B49" s="94">
        <f>AProperties!B49/AProperties!V49/VLOOKUP(B$6,Data!$N$4:$Y$11,Data!$X$1,FALSE)</f>
        <v>4.197697082889356E-2</v>
      </c>
      <c r="C49" s="94">
        <f>AProperties!C49/AProperties!W49/VLOOKUP(C$6,Data!$N$4:$Y$11,Data!$X$1,FALSE)</f>
        <v>4.1984829363429288E-2</v>
      </c>
      <c r="D49" s="94">
        <f>AProperties!D49/AProperties!X49/VLOOKUP(D$6,Data!$N$4:$Y$11,Data!$X$1,FALSE)</f>
        <v>4.1983692547703573E-2</v>
      </c>
      <c r="E49" s="94">
        <f>AProperties!E49/AProperties!Y49/VLOOKUP(E$6,Data!$N$4:$Y$11,Data!$X$1,FALSE)</f>
        <v>4.1988734869682062E-2</v>
      </c>
      <c r="F49" s="94">
        <f>AProperties!F49/AProperties!Z49/VLOOKUP(F$6,Data!$N$4:$Y$11,Data!$X$1,FALSE)</f>
        <v>4.1987434928660375E-2</v>
      </c>
      <c r="G49" s="94">
        <f>AProperties!G49/AProperties!AA49/VLOOKUP(G$6,Data!$N$4:$Y$11,Data!$X$1,FALSE)</f>
        <v>4.1991088261356911E-2</v>
      </c>
      <c r="H49" s="94">
        <f>AProperties!H49/AProperties!AB49/VLOOKUP(H$6,Data!$N$4:$Y$11,Data!$X$1,FALSE)</f>
        <v>4.1989819423778454E-2</v>
      </c>
      <c r="I49" s="94">
        <f>AProperties!I49/AProperties!AC49/VLOOKUP(I$6,Data!$N$4:$Y$11,Data!$X$1,FALSE)</f>
        <v>4.1992661405166144E-2</v>
      </c>
      <c r="J49" s="97">
        <f t="shared" si="0"/>
        <v>4.1986903953583794E-2</v>
      </c>
      <c r="L49" s="28">
        <v>4.2000000000000003E-2</v>
      </c>
      <c r="M49" s="94">
        <f t="shared" si="1"/>
        <v>6.2988485414446779E-2</v>
      </c>
      <c r="N49" s="94">
        <f t="shared" si="2"/>
        <v>6.2992414681714654E-2</v>
      </c>
      <c r="O49" s="94">
        <f t="shared" si="3"/>
        <v>6.2991846273851793E-2</v>
      </c>
      <c r="P49" s="94">
        <f t="shared" si="4"/>
        <v>6.2994367434841034E-2</v>
      </c>
      <c r="Q49" s="94">
        <f t="shared" si="5"/>
        <v>6.299371746433019E-2</v>
      </c>
      <c r="R49" s="94">
        <f t="shared" si="6"/>
        <v>6.2995544130678455E-2</v>
      </c>
      <c r="S49" s="94">
        <f t="shared" si="7"/>
        <v>6.299490971188923E-2</v>
      </c>
      <c r="T49" s="94">
        <f t="shared" si="8"/>
        <v>6.2996330702583078E-2</v>
      </c>
      <c r="U49" s="97">
        <f t="shared" si="9"/>
        <v>6.2993451976791903E-2</v>
      </c>
      <c r="W49" s="28">
        <v>4.2000000000000003E-2</v>
      </c>
      <c r="X49" s="94">
        <f>AProperties!AF49*(9.806*B49)^0.5</f>
        <v>3.3814158858719474E-2</v>
      </c>
      <c r="Y49" s="94">
        <f>AProperties!AG49*(9.806*C49)^0.5</f>
        <v>3.3895687558211172E-2</v>
      </c>
      <c r="Z49" s="94">
        <f>AProperties!AH49*(9.806*D49)^0.5</f>
        <v>3.3883858356865797E-2</v>
      </c>
      <c r="AA49" s="94">
        <f>AProperties!AI49*(9.806*E49)^0.5</f>
        <v>3.3936417974979864E-2</v>
      </c>
      <c r="AB49" s="94">
        <f>AProperties!AJ49*(9.806*F49)^0.5</f>
        <v>3.3922845165483495E-2</v>
      </c>
      <c r="AC49" s="94">
        <f>AProperties!AK49*(9.806*G49)^0.5</f>
        <v>3.3961030107023511E-2</v>
      </c>
      <c r="AD49" s="94">
        <f>AProperties!AL49*(9.806*H49)^0.5</f>
        <v>3.3947753975039942E-2</v>
      </c>
      <c r="AE49" s="94">
        <f>AProperties!AM49*(9.806*I49)^0.5</f>
        <v>3.397751120958678E-2</v>
      </c>
      <c r="AF49" s="97">
        <f t="shared" si="10"/>
        <v>3.3917407900738758E-2</v>
      </c>
    </row>
    <row r="50" spans="1:32" x14ac:dyDescent="0.25">
      <c r="A50" s="28">
        <v>4.2999999999999997E-2</v>
      </c>
      <c r="B50" s="94">
        <f>AProperties!B50/AProperties!V50/VLOOKUP(B$6,Data!$N$4:$Y$11,Data!$X$1,FALSE)</f>
        <v>4.2976546980461189E-2</v>
      </c>
      <c r="C50" s="94">
        <f>AProperties!C50/AProperties!W50/VLOOKUP(C$6,Data!$N$4:$Y$11,Data!$X$1,FALSE)</f>
        <v>4.2984772587202617E-2</v>
      </c>
      <c r="D50" s="94">
        <f>AProperties!D50/AProperties!X50/VLOOKUP(D$6,Data!$N$4:$Y$11,Data!$X$1,FALSE)</f>
        <v>4.2983582656100271E-2</v>
      </c>
      <c r="E50" s="94">
        <f>AProperties!E50/AProperties!Y50/VLOOKUP(E$6,Data!$N$4:$Y$11,Data!$X$1,FALSE)</f>
        <v>4.2988860608106576E-2</v>
      </c>
      <c r="F50" s="94">
        <f>AProperties!F50/AProperties!Z50/VLOOKUP(F$6,Data!$N$4:$Y$11,Data!$X$1,FALSE)</f>
        <v>4.2987499910878593E-2</v>
      </c>
      <c r="G50" s="94">
        <f>AProperties!G50/AProperties!AA50/VLOOKUP(G$6,Data!$N$4:$Y$11,Data!$X$1,FALSE)</f>
        <v>4.2991324008359866E-2</v>
      </c>
      <c r="H50" s="94">
        <f>AProperties!H50/AProperties!AB50/VLOOKUP(H$6,Data!$N$4:$Y$11,Data!$X$1,FALSE)</f>
        <v>4.2989995856705314E-2</v>
      </c>
      <c r="I50" s="94">
        <f>AProperties!I50/AProperties!AC50/VLOOKUP(I$6,Data!$N$4:$Y$11,Data!$X$1,FALSE)</f>
        <v>4.2992970700189329E-2</v>
      </c>
      <c r="J50" s="97">
        <f t="shared" si="0"/>
        <v>4.2986944163500469E-2</v>
      </c>
      <c r="L50" s="28">
        <v>4.2999999999999997E-2</v>
      </c>
      <c r="M50" s="94">
        <f t="shared" si="1"/>
        <v>6.4488273490230591E-2</v>
      </c>
      <c r="N50" s="94">
        <f t="shared" si="2"/>
        <v>6.4492386293601309E-2</v>
      </c>
      <c r="O50" s="94">
        <f t="shared" si="3"/>
        <v>6.4491791328050135E-2</v>
      </c>
      <c r="P50" s="94">
        <f t="shared" si="4"/>
        <v>6.4494430304053288E-2</v>
      </c>
      <c r="Q50" s="94">
        <f t="shared" si="5"/>
        <v>6.44937499554393E-2</v>
      </c>
      <c r="R50" s="94">
        <f t="shared" si="6"/>
        <v>6.4495662004179929E-2</v>
      </c>
      <c r="S50" s="94">
        <f t="shared" si="7"/>
        <v>6.4494997928352657E-2</v>
      </c>
      <c r="T50" s="94">
        <f t="shared" si="8"/>
        <v>6.4496485350094668E-2</v>
      </c>
      <c r="U50" s="97">
        <f t="shared" si="9"/>
        <v>6.4493472081750242E-2</v>
      </c>
      <c r="W50" s="28">
        <v>4.2999999999999997E-2</v>
      </c>
      <c r="X50" s="94">
        <f>AProperties!AF50*(9.806*B50)^0.5</f>
        <v>3.5029469283810503E-2</v>
      </c>
      <c r="Y50" s="94">
        <f>AProperties!AG50*(9.806*C50)^0.5</f>
        <v>3.5113845230282603E-2</v>
      </c>
      <c r="Z50" s="94">
        <f>AProperties!AH50*(9.806*D50)^0.5</f>
        <v>3.5101602895873156E-2</v>
      </c>
      <c r="AA50" s="94">
        <f>AProperties!AI50*(9.806*E50)^0.5</f>
        <v>3.5155998199657888E-2</v>
      </c>
      <c r="AB50" s="94">
        <f>AProperties!AJ50*(9.806*F50)^0.5</f>
        <v>3.5141951337105043E-2</v>
      </c>
      <c r="AC50" s="94">
        <f>AProperties!AK50*(9.806*G50)^0.5</f>
        <v>3.5181469972978045E-2</v>
      </c>
      <c r="AD50" s="94">
        <f>AProperties!AL50*(9.806*H50)^0.5</f>
        <v>3.5167730134907281E-2</v>
      </c>
      <c r="AE50" s="94">
        <f>AProperties!AM50*(9.806*I50)^0.5</f>
        <v>3.5198526735360919E-2</v>
      </c>
      <c r="AF50" s="97">
        <f t="shared" si="10"/>
        <v>3.5136324223746934E-2</v>
      </c>
    </row>
    <row r="51" spans="1:32" x14ac:dyDescent="0.25">
      <c r="A51" s="28">
        <v>4.3999999999999997E-2</v>
      </c>
      <c r="B51" s="94">
        <f>AProperties!B51/AProperties!V51/VLOOKUP(B$6,Data!$N$4:$Y$11,Data!$X$1,FALSE)</f>
        <v>4.3976161490687907E-2</v>
      </c>
      <c r="C51" s="94">
        <f>AProperties!C51/AProperties!W51/VLOOKUP(C$6,Data!$N$4:$Y$11,Data!$X$1,FALSE)</f>
        <v>4.3984762024800984E-2</v>
      </c>
      <c r="D51" s="94">
        <f>AProperties!D51/AProperties!X51/VLOOKUP(D$6,Data!$N$4:$Y$11,Data!$X$1,FALSE)</f>
        <v>4.3983517840683869E-2</v>
      </c>
      <c r="E51" s="94">
        <f>AProperties!E51/AProperties!Y51/VLOOKUP(E$6,Data!$N$4:$Y$11,Data!$X$1,FALSE)</f>
        <v>4.39890364720633E-2</v>
      </c>
      <c r="F51" s="94">
        <f>AProperties!F51/AProperties!Z51/VLOOKUP(F$6,Data!$N$4:$Y$11,Data!$X$1,FALSE)</f>
        <v>4.3987613716042977E-2</v>
      </c>
      <c r="G51" s="94">
        <f>AProperties!G51/AProperties!AA51/VLOOKUP(G$6,Data!$N$4:$Y$11,Data!$X$1,FALSE)</f>
        <v>4.3991612240550808E-2</v>
      </c>
      <c r="H51" s="94">
        <f>AProperties!H51/AProperties!AB51/VLOOKUP(H$6,Data!$N$4:$Y$11,Data!$X$1,FALSE)</f>
        <v>4.3990223502369231E-2</v>
      </c>
      <c r="I51" s="94">
        <f>AProperties!I51/AProperties!AC51/VLOOKUP(I$6,Data!$N$4:$Y$11,Data!$X$1,FALSE)</f>
        <v>4.3993334058791342E-2</v>
      </c>
      <c r="J51" s="97">
        <f t="shared" si="0"/>
        <v>4.3987032668248813E-2</v>
      </c>
      <c r="L51" s="28">
        <v>4.3999999999999997E-2</v>
      </c>
      <c r="M51" s="94">
        <f t="shared" si="1"/>
        <v>6.5988080745343958E-2</v>
      </c>
      <c r="N51" s="94">
        <f t="shared" si="2"/>
        <v>6.5992381012400486E-2</v>
      </c>
      <c r="O51" s="94">
        <f t="shared" si="3"/>
        <v>6.5991758920341925E-2</v>
      </c>
      <c r="P51" s="94">
        <f t="shared" si="4"/>
        <v>6.5994518236031641E-2</v>
      </c>
      <c r="Q51" s="94">
        <f t="shared" si="5"/>
        <v>6.5993806858021489E-2</v>
      </c>
      <c r="R51" s="94">
        <f t="shared" si="6"/>
        <v>6.5995806120275405E-2</v>
      </c>
      <c r="S51" s="94">
        <f t="shared" si="7"/>
        <v>6.599511175118461E-2</v>
      </c>
      <c r="T51" s="94">
        <f t="shared" si="8"/>
        <v>6.5996667029395661E-2</v>
      </c>
      <c r="U51" s="97">
        <f t="shared" si="9"/>
        <v>6.5993516334124397E-2</v>
      </c>
      <c r="W51" s="28">
        <v>4.3999999999999997E-2</v>
      </c>
      <c r="X51" s="94">
        <f>AProperties!AF51*(9.806*B51)^0.5</f>
        <v>3.6259023990234389E-2</v>
      </c>
      <c r="Y51" s="94">
        <f>AProperties!AG51*(9.806*C51)^0.5</f>
        <v>3.634627571703402E-2</v>
      </c>
      <c r="Z51" s="94">
        <f>AProperties!AH51*(9.806*D51)^0.5</f>
        <v>3.6333616108219814E-2</v>
      </c>
      <c r="AA51" s="94">
        <f>AProperties!AI51*(9.806*E51)^0.5</f>
        <v>3.6389865502051519E-2</v>
      </c>
      <c r="AB51" s="94">
        <f>AProperties!AJ51*(9.806*F51)^0.5</f>
        <v>3.6375339832888404E-2</v>
      </c>
      <c r="AC51" s="94">
        <f>AProperties!AK51*(9.806*G51)^0.5</f>
        <v>3.6416205538009387E-2</v>
      </c>
      <c r="AD51" s="94">
        <f>AProperties!AL51*(9.806*H51)^0.5</f>
        <v>3.6401997343119961E-2</v>
      </c>
      <c r="AE51" s="94">
        <f>AProperties!AM51*(9.806*I51)^0.5</f>
        <v>3.6433843734474398E-2</v>
      </c>
      <c r="AF51" s="97">
        <f t="shared" si="10"/>
        <v>3.6369520970753987E-2</v>
      </c>
    </row>
    <row r="52" spans="1:32" x14ac:dyDescent="0.25">
      <c r="A52" s="28">
        <v>4.4999999999999998E-2</v>
      </c>
      <c r="B52" s="94">
        <f>AProperties!B52/AProperties!V52/VLOOKUP(B$6,Data!$N$4:$Y$11,Data!$X$1,FALSE)</f>
        <v>4.4975816579252197E-2</v>
      </c>
      <c r="C52" s="94">
        <f>AProperties!C52/AProperties!W52/VLOOKUP(C$6,Data!$N$4:$Y$11,Data!$X$1,FALSE)</f>
        <v>4.4984799863198532E-2</v>
      </c>
      <c r="D52" s="94">
        <f>AProperties!D52/AProperties!X52/VLOOKUP(D$6,Data!$N$4:$Y$11,Data!$X$1,FALSE)</f>
        <v>4.4983500293122182E-2</v>
      </c>
      <c r="E52" s="94">
        <f>AProperties!E52/AProperties!Y52/VLOOKUP(E$6,Data!$N$4:$Y$11,Data!$X$1,FALSE)</f>
        <v>4.4989264632502232E-2</v>
      </c>
      <c r="F52" s="94">
        <f>AProperties!F52/AProperties!Z52/VLOOKUP(F$6,Data!$N$4:$Y$11,Data!$X$1,FALSE)</f>
        <v>4.498777852042038E-2</v>
      </c>
      <c r="G52" s="94">
        <f>AProperties!G52/AProperties!AA52/VLOOKUP(G$6,Data!$N$4:$Y$11,Data!$X$1,FALSE)</f>
        <v>4.4991955119295719E-2</v>
      </c>
      <c r="H52" s="94">
        <f>AProperties!H52/AProperties!AB52/VLOOKUP(H$6,Data!$N$4:$Y$11,Data!$X$1,FALSE)</f>
        <v>4.4990504527296721E-2</v>
      </c>
      <c r="I52" s="94">
        <f>AProperties!I52/AProperties!AC52/VLOOKUP(I$6,Data!$N$4:$Y$11,Data!$X$1,FALSE)</f>
        <v>4.4993753635963127E-2</v>
      </c>
      <c r="J52" s="97">
        <f t="shared" si="0"/>
        <v>4.4987171646381385E-2</v>
      </c>
      <c r="L52" s="28">
        <v>4.4999999999999998E-2</v>
      </c>
      <c r="M52" s="94">
        <f t="shared" si="1"/>
        <v>6.74879082896261E-2</v>
      </c>
      <c r="N52" s="94">
        <f t="shared" si="2"/>
        <v>6.7492399931599265E-2</v>
      </c>
      <c r="O52" s="94">
        <f t="shared" si="3"/>
        <v>6.7491750146561086E-2</v>
      </c>
      <c r="P52" s="94">
        <f t="shared" si="4"/>
        <v>6.7494632316251107E-2</v>
      </c>
      <c r="Q52" s="94">
        <f t="shared" si="5"/>
        <v>6.7493889260210188E-2</v>
      </c>
      <c r="R52" s="94">
        <f t="shared" si="6"/>
        <v>6.7495977559647855E-2</v>
      </c>
      <c r="S52" s="94">
        <f t="shared" si="7"/>
        <v>6.7495252263648359E-2</v>
      </c>
      <c r="T52" s="94">
        <f t="shared" si="8"/>
        <v>6.7496876817981555E-2</v>
      </c>
      <c r="U52" s="97">
        <f t="shared" si="9"/>
        <v>6.7493585823190691E-2</v>
      </c>
      <c r="W52" s="28">
        <v>4.4999999999999998E-2</v>
      </c>
      <c r="X52" s="94">
        <f>AProperties!AF52*(9.806*B52)^0.5</f>
        <v>3.75026611634958E-2</v>
      </c>
      <c r="Y52" s="94">
        <f>AProperties!AG52*(9.806*C52)^0.5</f>
        <v>3.7592816715523607E-2</v>
      </c>
      <c r="Z52" s="94">
        <f>AProperties!AH52*(9.806*D52)^0.5</f>
        <v>3.7579735761808619E-2</v>
      </c>
      <c r="AA52" s="94">
        <f>AProperties!AI52*(9.806*E52)^0.5</f>
        <v>3.7637857335356323E-2</v>
      </c>
      <c r="AB52" s="94">
        <f>AProperties!AJ52*(9.806*F52)^0.5</f>
        <v>3.762284818728133E-2</v>
      </c>
      <c r="AC52" s="94">
        <f>AProperties!AK52*(9.806*G52)^0.5</f>
        <v>3.7665074108002863E-2</v>
      </c>
      <c r="AD52" s="94">
        <f>AProperties!AL52*(9.806*H52)^0.5</f>
        <v>3.7650392985020001E-2</v>
      </c>
      <c r="AE52" s="94">
        <f>AProperties!AM52*(9.806*I52)^0.5</f>
        <v>3.768329941419063E-2</v>
      </c>
      <c r="AF52" s="97">
        <f t="shared" si="10"/>
        <v>3.7616835708834895E-2</v>
      </c>
    </row>
    <row r="53" spans="1:32" x14ac:dyDescent="0.25">
      <c r="A53" s="28">
        <v>4.5999999999999999E-2</v>
      </c>
      <c r="B53" s="94">
        <f>AProperties!B53/AProperties!V53/VLOOKUP(B$6,Data!$N$4:$Y$11,Data!$X$1,FALSE)</f>
        <v>4.597551446610923E-2</v>
      </c>
      <c r="C53" s="94">
        <f>AProperties!C53/AProperties!W53/VLOOKUP(C$6,Data!$N$4:$Y$11,Data!$X$1,FALSE)</f>
        <v>4.5984888289851165E-2</v>
      </c>
      <c r="D53" s="94">
        <f>AProperties!D53/AProperties!X53/VLOOKUP(D$6,Data!$N$4:$Y$11,Data!$X$1,FALSE)</f>
        <v>4.59835322055345E-2</v>
      </c>
      <c r="E53" s="94">
        <f>AProperties!E53/AProperties!Y53/VLOOKUP(E$6,Data!$N$4:$Y$11,Data!$X$1,FALSE)</f>
        <v>4.5989547260952619E-2</v>
      </c>
      <c r="F53" s="94">
        <f>AProperties!F53/AProperties!Z53/VLOOKUP(F$6,Data!$N$4:$Y$11,Data!$X$1,FALSE)</f>
        <v>4.5987996500824739E-2</v>
      </c>
      <c r="G53" s="94">
        <f>AProperties!G53/AProperties!AA53/VLOOKUP(G$6,Data!$N$4:$Y$11,Data!$X$1,FALSE)</f>
        <v>4.599235480660066E-2</v>
      </c>
      <c r="H53" s="94">
        <f>AProperties!H53/AProperties!AB53/VLOOKUP(H$6,Data!$N$4:$Y$11,Data!$X$1,FALSE)</f>
        <v>4.5990841098620977E-2</v>
      </c>
      <c r="I53" s="94">
        <f>AProperties!I53/AProperties!AC53/VLOOKUP(I$6,Data!$N$4:$Y$11,Data!$X$1,FALSE)</f>
        <v>4.5994231587374763E-2</v>
      </c>
      <c r="J53" s="97">
        <f t="shared" si="0"/>
        <v>4.5987363276983585E-2</v>
      </c>
      <c r="L53" s="28">
        <v>4.5999999999999999E-2</v>
      </c>
      <c r="M53" s="94">
        <f t="shared" si="1"/>
        <v>6.8987757233054614E-2</v>
      </c>
      <c r="N53" s="94">
        <f t="shared" si="2"/>
        <v>6.8992444144925585E-2</v>
      </c>
      <c r="O53" s="94">
        <f t="shared" si="3"/>
        <v>6.8991766102767249E-2</v>
      </c>
      <c r="P53" s="94">
        <f t="shared" si="4"/>
        <v>6.8994773630476305E-2</v>
      </c>
      <c r="Q53" s="94">
        <f t="shared" si="5"/>
        <v>6.8993998250412372E-2</v>
      </c>
      <c r="R53" s="94">
        <f t="shared" si="6"/>
        <v>6.8996177403300329E-2</v>
      </c>
      <c r="S53" s="94">
        <f t="shared" si="7"/>
        <v>6.8995420549310488E-2</v>
      </c>
      <c r="T53" s="94">
        <f t="shared" si="8"/>
        <v>6.8997115793687377E-2</v>
      </c>
      <c r="U53" s="97">
        <f t="shared" si="9"/>
        <v>6.8993681638491788E-2</v>
      </c>
      <c r="W53" s="28">
        <v>4.5999999999999999E-2</v>
      </c>
      <c r="X53" s="94">
        <f>AProperties!AF53*(9.806*B53)^0.5</f>
        <v>3.876022442576476E-2</v>
      </c>
      <c r="Y53" s="94">
        <f>AProperties!AG53*(9.806*C53)^0.5</f>
        <v>3.8853311374144335E-2</v>
      </c>
      <c r="Z53" s="94">
        <f>AProperties!AH53*(9.806*D53)^0.5</f>
        <v>3.8839805073748027E-2</v>
      </c>
      <c r="AA53" s="94">
        <f>AProperties!AI53*(9.806*E53)^0.5</f>
        <v>3.8899816611426642E-2</v>
      </c>
      <c r="AB53" s="94">
        <f>AProperties!AJ53*(9.806*F53)^0.5</f>
        <v>3.8884319390950085E-2</v>
      </c>
      <c r="AC53" s="94">
        <f>AProperties!AK53*(9.806*G53)^0.5</f>
        <v>3.8927918451931047E-2</v>
      </c>
      <c r="AD53" s="94">
        <f>AProperties!AL53*(9.806*H53)^0.5</f>
        <v>3.8912759906647124E-2</v>
      </c>
      <c r="AE53" s="94">
        <f>AProperties!AM53*(9.806*I53)^0.5</f>
        <v>3.8946736447823822E-2</v>
      </c>
      <c r="AF53" s="97">
        <f t="shared" si="10"/>
        <v>3.8878111460304482E-2</v>
      </c>
    </row>
    <row r="54" spans="1:32" x14ac:dyDescent="0.25">
      <c r="A54" s="28">
        <v>4.7E-2</v>
      </c>
      <c r="B54" s="94">
        <f>AProperties!B54/AProperties!V54/VLOOKUP(B$6,Data!$N$4:$Y$11,Data!$X$1,FALSE)</f>
        <v>4.6975257371530896E-2</v>
      </c>
      <c r="C54" s="94">
        <f>AProperties!C54/AProperties!W54/VLOOKUP(C$6,Data!$N$4:$Y$11,Data!$X$1,FALSE)</f>
        <v>4.698502949273365E-2</v>
      </c>
      <c r="D54" s="94">
        <f>AProperties!D54/AProperties!X54/VLOOKUP(D$6,Data!$N$4:$Y$11,Data!$X$1,FALSE)</f>
        <v>4.6983615770530562E-2</v>
      </c>
      <c r="E54" s="94">
        <f>AProperties!E54/AProperties!Y54/VLOOKUP(E$6,Data!$N$4:$Y$11,Data!$X$1,FALSE)</f>
        <v>4.6989886529562187E-2</v>
      </c>
      <c r="F54" s="94">
        <f>AProperties!F54/AProperties!Z54/VLOOKUP(F$6,Data!$N$4:$Y$11,Data!$X$1,FALSE)</f>
        <v>4.6988269834655184E-2</v>
      </c>
      <c r="G54" s="94">
        <f>AProperties!G54/AProperties!AA54/VLOOKUP(G$6,Data!$N$4:$Y$11,Data!$X$1,FALSE)</f>
        <v>4.699281346514745E-2</v>
      </c>
      <c r="H54" s="94">
        <f>AProperties!H54/AProperties!AB54/VLOOKUP(H$6,Data!$N$4:$Y$11,Data!$X$1,FALSE)</f>
        <v>4.6991235384121394E-2</v>
      </c>
      <c r="I54" s="94">
        <f>AProperties!I54/AProperties!AC54/VLOOKUP(I$6,Data!$N$4:$Y$11,Data!$X$1,FALSE)</f>
        <v>4.6994770069411142E-2</v>
      </c>
      <c r="J54" s="97">
        <f t="shared" si="0"/>
        <v>4.6987609739711562E-2</v>
      </c>
      <c r="L54" s="28">
        <v>4.7E-2</v>
      </c>
      <c r="M54" s="94">
        <f t="shared" si="1"/>
        <v>7.0487628685765441E-2</v>
      </c>
      <c r="N54" s="94">
        <f t="shared" si="2"/>
        <v>7.0492514746366822E-2</v>
      </c>
      <c r="O54" s="94">
        <f t="shared" si="3"/>
        <v>7.0491807885265281E-2</v>
      </c>
      <c r="P54" s="94">
        <f t="shared" si="4"/>
        <v>7.049494326478109E-2</v>
      </c>
      <c r="Q54" s="94">
        <f t="shared" si="5"/>
        <v>7.0494134917327589E-2</v>
      </c>
      <c r="R54" s="94">
        <f t="shared" si="6"/>
        <v>7.0496406732573721E-2</v>
      </c>
      <c r="S54" s="94">
        <f t="shared" si="7"/>
        <v>7.0495617692060697E-2</v>
      </c>
      <c r="T54" s="94">
        <f t="shared" si="8"/>
        <v>7.0497385034705567E-2</v>
      </c>
      <c r="U54" s="97">
        <f t="shared" si="9"/>
        <v>7.0493804869855778E-2</v>
      </c>
      <c r="W54" s="28">
        <v>4.7E-2</v>
      </c>
      <c r="X54" s="94">
        <f>AProperties!AF54*(9.806*B54)^0.5</f>
        <v>4.0031562538583101E-2</v>
      </c>
      <c r="Y54" s="94">
        <f>AProperties!AG54*(9.806*C54)^0.5</f>
        <v>4.0127607994551159E-2</v>
      </c>
      <c r="Z54" s="94">
        <f>AProperties!AH54*(9.806*D54)^0.5</f>
        <v>4.0113672412393872E-2</v>
      </c>
      <c r="AA54" s="94">
        <f>AProperties!AI54*(9.806*E54)^0.5</f>
        <v>4.0175591402317815E-2</v>
      </c>
      <c r="AB54" s="94">
        <f>AProperties!AJ54*(9.806*F54)^0.5</f>
        <v>4.015960159244937E-2</v>
      </c>
      <c r="AC54" s="94">
        <f>AProperties!AK54*(9.806*G54)^0.5</f>
        <v>4.0204586503157322E-2</v>
      </c>
      <c r="AD54" s="94">
        <f>AProperties!AL54*(9.806*H54)^0.5</f>
        <v>4.0188946116173518E-2</v>
      </c>
      <c r="AE54" s="94">
        <f>AProperties!AM54*(9.806*I54)^0.5</f>
        <v>4.0224002675885752E-2</v>
      </c>
      <c r="AF54" s="97">
        <f t="shared" si="10"/>
        <v>4.0153196404438991E-2</v>
      </c>
    </row>
    <row r="55" spans="1:32" x14ac:dyDescent="0.25">
      <c r="A55" s="28">
        <v>4.8000000000000001E-2</v>
      </c>
      <c r="B55" s="94">
        <f>AProperties!B55/AProperties!V55/VLOOKUP(B$6,Data!$N$4:$Y$11,Data!$X$1,FALSE)</f>
        <v>4.7975047516144488E-2</v>
      </c>
      <c r="C55" s="94">
        <f>AProperties!C55/AProperties!W55/VLOOKUP(C$6,Data!$N$4:$Y$11,Data!$X$1,FALSE)</f>
        <v>4.7985225660378307E-2</v>
      </c>
      <c r="D55" s="94">
        <f>AProperties!D55/AProperties!X55/VLOOKUP(D$6,Data!$N$4:$Y$11,Data!$X$1,FALSE)</f>
        <v>4.7983753181248895E-2</v>
      </c>
      <c r="E55" s="94">
        <f>AProperties!E55/AProperties!Y55/VLOOKUP(E$6,Data!$N$4:$Y$11,Data!$X$1,FALSE)</f>
        <v>4.79902846111342E-2</v>
      </c>
      <c r="F55" s="94">
        <f>AProperties!F55/AProperties!Z55/VLOOKUP(F$6,Data!$N$4:$Y$11,Data!$X$1,FALSE)</f>
        <v>4.7988600699933361E-2</v>
      </c>
      <c r="G55" s="94">
        <f>AProperties!G55/AProperties!AA55/VLOOKUP(G$6,Data!$N$4:$Y$11,Data!$X$1,FALSE)</f>
        <v>4.7993333258332618E-2</v>
      </c>
      <c r="H55" s="94">
        <f>AProperties!H55/AProperties!AB55/VLOOKUP(H$6,Data!$N$4:$Y$11,Data!$X$1,FALSE)</f>
        <v>4.7991689552258673E-2</v>
      </c>
      <c r="I55" s="94">
        <f>AProperties!I55/AProperties!AC55/VLOOKUP(I$6,Data!$N$4:$Y$11,Data!$X$1,FALSE)</f>
        <v>4.7995371239210521E-2</v>
      </c>
      <c r="J55" s="97">
        <f t="shared" si="0"/>
        <v>4.7987913214830133E-2</v>
      </c>
      <c r="L55" s="28">
        <v>4.8000000000000001E-2</v>
      </c>
      <c r="M55" s="94">
        <f t="shared" si="1"/>
        <v>7.1987523758072242E-2</v>
      </c>
      <c r="N55" s="94">
        <f t="shared" si="2"/>
        <v>7.1992612830189151E-2</v>
      </c>
      <c r="O55" s="94">
        <f t="shared" si="3"/>
        <v>7.1991876590624448E-2</v>
      </c>
      <c r="P55" s="94">
        <f t="shared" si="4"/>
        <v>7.1995142305567097E-2</v>
      </c>
      <c r="Q55" s="94">
        <f t="shared" si="5"/>
        <v>7.1994300349966678E-2</v>
      </c>
      <c r="R55" s="94">
        <f t="shared" si="6"/>
        <v>7.1996666629166317E-2</v>
      </c>
      <c r="S55" s="94">
        <f t="shared" si="7"/>
        <v>7.1995844776129331E-2</v>
      </c>
      <c r="T55" s="94">
        <f t="shared" si="8"/>
        <v>7.1997685619605262E-2</v>
      </c>
      <c r="U55" s="97">
        <f t="shared" si="9"/>
        <v>7.1993956607415074E-2</v>
      </c>
      <c r="W55" s="28">
        <v>4.8000000000000001E-2</v>
      </c>
      <c r="X55" s="94">
        <f>AProperties!AF55*(9.806*B55)^0.5</f>
        <v>4.1316529127841888E-2</v>
      </c>
      <c r="Y55" s="94">
        <f>AProperties!AG55*(9.806*C55)^0.5</f>
        <v>4.1415559755920262E-2</v>
      </c>
      <c r="Z55" s="94">
        <f>AProperties!AH55*(9.806*D55)^0.5</f>
        <v>4.1401191021712559E-2</v>
      </c>
      <c r="AA55" s="94">
        <f>AProperties!AI55*(9.806*E55)^0.5</f>
        <v>4.1465034664184636E-2</v>
      </c>
      <c r="AB55" s="94">
        <f>AProperties!AJ55*(9.806*F55)^0.5</f>
        <v>4.1448547822240632E-2</v>
      </c>
      <c r="AC55" s="94">
        <f>AProperties!AK55*(9.806*G55)^0.5</f>
        <v>4.1494931083120086E-2</v>
      </c>
      <c r="AD55" s="94">
        <f>AProperties!AL55*(9.806*H55)^0.5</f>
        <v>4.1478804507699862E-2</v>
      </c>
      <c r="AE55" s="94">
        <f>AProperties!AM55*(9.806*I55)^0.5</f>
        <v>4.1514950829624253E-2</v>
      </c>
      <c r="AF55" s="97">
        <f t="shared" si="10"/>
        <v>4.1441943601543026E-2</v>
      </c>
    </row>
    <row r="56" spans="1:32" x14ac:dyDescent="0.25">
      <c r="A56" s="28">
        <v>4.9000000000000002E-2</v>
      </c>
      <c r="B56" s="94">
        <f>AProperties!B56/AProperties!V56/VLOOKUP(B$6,Data!$N$4:$Y$11,Data!$X$1,FALSE)</f>
        <v>4.8974887120972234E-2</v>
      </c>
      <c r="C56" s="94">
        <f>AProperties!C56/AProperties!W56/VLOOKUP(C$6,Data!$N$4:$Y$11,Data!$X$1,FALSE)</f>
        <v>4.898547898191296E-2</v>
      </c>
      <c r="D56" s="94">
        <f>AProperties!D56/AProperties!X56/VLOOKUP(D$6,Data!$N$4:$Y$11,Data!$X$1,FALSE)</f>
        <v>4.8983946631395131E-2</v>
      </c>
      <c r="E56" s="94">
        <f>AProperties!E56/AProperties!Y56/VLOOKUP(E$6,Data!$N$4:$Y$11,Data!$X$1,FALSE)</f>
        <v>4.8990743679165109E-2</v>
      </c>
      <c r="F56" s="94">
        <f>AProperties!F56/AProperties!Z56/VLOOKUP(F$6,Data!$N$4:$Y$11,Data!$X$1,FALSE)</f>
        <v>4.8988991275343299E-2</v>
      </c>
      <c r="G56" s="94">
        <f>AProperties!G56/AProperties!AA56/VLOOKUP(G$6,Data!$N$4:$Y$11,Data!$X$1,FALSE)</f>
        <v>4.8993916350303333E-2</v>
      </c>
      <c r="H56" s="94">
        <f>AProperties!H56/AProperties!AB56/VLOOKUP(H$6,Data!$N$4:$Y$11,Data!$X$1,FALSE)</f>
        <v>4.8992205772214463E-2</v>
      </c>
      <c r="I56" s="94">
        <f>AProperties!I56/AProperties!AC56/VLOOKUP(I$6,Data!$N$4:$Y$11,Data!$X$1,FALSE)</f>
        <v>4.8996037254700385E-2</v>
      </c>
      <c r="J56" s="97">
        <f t="shared" si="0"/>
        <v>4.8988275883250859E-2</v>
      </c>
      <c r="L56" s="28">
        <v>4.9000000000000002E-2</v>
      </c>
      <c r="M56" s="94">
        <f t="shared" si="1"/>
        <v>7.3487443560486115E-2</v>
      </c>
      <c r="N56" s="94">
        <f t="shared" si="2"/>
        <v>7.3492739490956485E-2</v>
      </c>
      <c r="O56" s="94">
        <f t="shared" si="3"/>
        <v>7.3491973315697567E-2</v>
      </c>
      <c r="P56" s="94">
        <f t="shared" si="4"/>
        <v>7.349537183958256E-2</v>
      </c>
      <c r="Q56" s="94">
        <f t="shared" si="5"/>
        <v>7.3494495637671658E-2</v>
      </c>
      <c r="R56" s="94">
        <f t="shared" si="6"/>
        <v>7.3496958175151672E-2</v>
      </c>
      <c r="S56" s="94">
        <f t="shared" si="7"/>
        <v>7.3496102886107237E-2</v>
      </c>
      <c r="T56" s="94">
        <f t="shared" si="8"/>
        <v>7.3498018627350198E-2</v>
      </c>
      <c r="U56" s="97">
        <f t="shared" si="9"/>
        <v>7.3494137941625431E-2</v>
      </c>
      <c r="W56" s="28">
        <v>4.9000000000000002E-2</v>
      </c>
      <c r="X56" s="94">
        <f>AProperties!AF56*(9.806*B56)^0.5</f>
        <v>4.2614982428932337E-2</v>
      </c>
      <c r="Y56" s="94">
        <f>AProperties!AG56*(9.806*C56)^0.5</f>
        <v>4.2717024459431895E-2</v>
      </c>
      <c r="Z56" s="94">
        <f>AProperties!AH56*(9.806*D56)^0.5</f>
        <v>4.2702218765861034E-2</v>
      </c>
      <c r="AA56" s="94">
        <f>AProperties!AI56*(9.806*E56)^0.5</f>
        <v>4.2768003981431227E-2</v>
      </c>
      <c r="AB56" s="94">
        <f>AProperties!AJ56*(9.806*F56)^0.5</f>
        <v>4.2751015736955632E-2</v>
      </c>
      <c r="AC56" s="94">
        <f>AProperties!AK56*(9.806*G56)^0.5</f>
        <v>4.2798809645279233E-2</v>
      </c>
      <c r="AD56" s="94">
        <f>AProperties!AL56*(9.806*H56)^0.5</f>
        <v>4.2782192605315288E-2</v>
      </c>
      <c r="AE56" s="94">
        <f>AProperties!AM56*(9.806*I56)^0.5</f>
        <v>4.2819438274835121E-2</v>
      </c>
      <c r="AF56" s="97">
        <f t="shared" si="10"/>
        <v>4.2744210737255227E-2</v>
      </c>
    </row>
    <row r="57" spans="1:32" x14ac:dyDescent="0.25">
      <c r="A57" s="28">
        <v>0.05</v>
      </c>
      <c r="B57" s="94">
        <f>AProperties!B57/AProperties!V57/VLOOKUP(B$6,Data!$N$4:$Y$11,Data!$X$1,FALSE)</f>
        <v>4.9974778407471561E-2</v>
      </c>
      <c r="C57" s="94">
        <f>AProperties!C57/AProperties!W57/VLOOKUP(C$6,Data!$N$4:$Y$11,Data!$X$1,FALSE)</f>
        <v>4.9985791647100049E-2</v>
      </c>
      <c r="D57" s="94">
        <f>AProperties!D57/AProperties!X57/VLOOKUP(D$6,Data!$N$4:$Y$11,Data!$X$1,FALSE)</f>
        <v>4.9984198315280268E-2</v>
      </c>
      <c r="E57" s="94">
        <f>AProperties!E57/AProperties!Y57/VLOOKUP(E$6,Data!$N$4:$Y$11,Data!$X$1,FALSE)</f>
        <v>4.9991265907882158E-2</v>
      </c>
      <c r="F57" s="94">
        <f>AProperties!F57/AProperties!Z57/VLOOKUP(F$6,Data!$N$4:$Y$11,Data!$X$1,FALSE)</f>
        <v>4.9989443740267085E-2</v>
      </c>
      <c r="G57" s="94">
        <f>AProperties!G57/AProperties!AA57/VLOOKUP(G$6,Data!$N$4:$Y$11,Data!$X$1,FALSE)</f>
        <v>4.9994564905996151E-2</v>
      </c>
      <c r="H57" s="94">
        <f>AProperties!H57/AProperties!AB57/VLOOKUP(H$6,Data!$N$4:$Y$11,Data!$X$1,FALSE)</f>
        <v>4.9992786213928254E-2</v>
      </c>
      <c r="I57" s="94">
        <f>AProperties!I57/AProperties!AC57/VLOOKUP(I$6,Data!$N$4:$Y$11,Data!$X$1,FALSE)</f>
        <v>4.9996770274635581E-2</v>
      </c>
      <c r="J57" s="97">
        <f t="shared" si="0"/>
        <v>4.9988699926570138E-2</v>
      </c>
      <c r="L57" s="28">
        <v>0.05</v>
      </c>
      <c r="M57" s="94">
        <f t="shared" si="1"/>
        <v>7.498738920373578E-2</v>
      </c>
      <c r="N57" s="94">
        <f t="shared" si="2"/>
        <v>7.4992895823550024E-2</v>
      </c>
      <c r="O57" s="94">
        <f t="shared" si="3"/>
        <v>7.499209915764013E-2</v>
      </c>
      <c r="P57" s="94">
        <f t="shared" si="4"/>
        <v>7.4995632953941085E-2</v>
      </c>
      <c r="Q57" s="94">
        <f t="shared" si="5"/>
        <v>7.4994721870133549E-2</v>
      </c>
      <c r="R57" s="94">
        <f t="shared" si="6"/>
        <v>7.4997282452998082E-2</v>
      </c>
      <c r="S57" s="94">
        <f t="shared" si="7"/>
        <v>7.4996393106964127E-2</v>
      </c>
      <c r="T57" s="94">
        <f t="shared" si="8"/>
        <v>7.4998385137317797E-2</v>
      </c>
      <c r="U57" s="97">
        <f t="shared" si="9"/>
        <v>7.4994349963285079E-2</v>
      </c>
      <c r="W57" s="28">
        <v>0.05</v>
      </c>
      <c r="X57" s="94">
        <f>AProperties!AF57*(9.806*B57)^0.5</f>
        <v>4.3926785050206807E-2</v>
      </c>
      <c r="Y57" s="94">
        <f>AProperties!AG57*(9.806*C57)^0.5</f>
        <v>4.4031864291111514E-2</v>
      </c>
      <c r="Z57" s="94">
        <f>AProperties!AH57*(9.806*D57)^0.5</f>
        <v>4.4016617892116375E-2</v>
      </c>
      <c r="AA57" s="94">
        <f>AProperties!AI57*(9.806*E57)^0.5</f>
        <v>4.4084361329241123E-2</v>
      </c>
      <c r="AB57" s="94">
        <f>AProperties!AJ57*(9.806*F57)^0.5</f>
        <v>4.4066867382027107E-2</v>
      </c>
      <c r="AC57" s="94">
        <f>AProperties!AK57*(9.806*G57)^0.5</f>
        <v>4.411608403746118E-2</v>
      </c>
      <c r="AD57" s="94">
        <f>AProperties!AL57*(9.806*H57)^0.5</f>
        <v>4.4098972325540504E-2</v>
      </c>
      <c r="AE57" s="94">
        <f>AProperties!AM57*(9.806*I57)^0.5</f>
        <v>4.4137326774081179E-2</v>
      </c>
      <c r="AF57" s="97">
        <f t="shared" si="10"/>
        <v>4.4059859885223221E-2</v>
      </c>
    </row>
    <row r="58" spans="1:32" x14ac:dyDescent="0.25">
      <c r="A58" s="28">
        <v>5.0999999999999997E-2</v>
      </c>
      <c r="B58" s="94">
        <f>AProperties!B58/AProperties!V58/VLOOKUP(B$6,Data!$N$4:$Y$11,Data!$X$1,FALSE)</f>
        <v>5.0974723597573511E-2</v>
      </c>
      <c r="C58" s="94">
        <f>AProperties!C58/AProperties!W58/VLOOKUP(C$6,Data!$N$4:$Y$11,Data!$X$1,FALSE)</f>
        <v>5.0986165846374984E-2</v>
      </c>
      <c r="D58" s="94">
        <f>AProperties!D58/AProperties!X58/VLOOKUP(D$6,Data!$N$4:$Y$11,Data!$X$1,FALSE)</f>
        <v>5.0984510427860272E-2</v>
      </c>
      <c r="E58" s="94">
        <f>AProperties!E58/AProperties!Y58/VLOOKUP(E$6,Data!$N$4:$Y$11,Data!$X$1,FALSE)</f>
        <v>5.0991853472282148E-2</v>
      </c>
      <c r="F58" s="94">
        <f>AProperties!F58/AProperties!Z58/VLOOKUP(F$6,Data!$N$4:$Y$11,Data!$X$1,FALSE)</f>
        <v>5.0989960274823651E-2</v>
      </c>
      <c r="G58" s="94">
        <f>AProperties!G58/AProperties!AA58/VLOOKUP(G$6,Data!$N$4:$Y$11,Data!$X$1,FALSE)</f>
        <v>5.099528109117353E-2</v>
      </c>
      <c r="H58" s="94">
        <f>AProperties!H58/AProperties!AB58/VLOOKUP(H$6,Data!$N$4:$Y$11,Data!$X$1,FALSE)</f>
        <v>5.0993433048134321E-2</v>
      </c>
      <c r="I58" s="94">
        <f>AProperties!I58/AProperties!AC58/VLOOKUP(I$6,Data!$N$4:$Y$11,Data!$X$1,FALSE)</f>
        <v>5.0997572458635489E-2</v>
      </c>
      <c r="J58" s="97">
        <f t="shared" si="0"/>
        <v>5.0989187527107238E-2</v>
      </c>
      <c r="L58" s="28">
        <v>5.0999999999999997E-2</v>
      </c>
      <c r="M58" s="94">
        <f t="shared" si="1"/>
        <v>7.6487361798786749E-2</v>
      </c>
      <c r="N58" s="94">
        <f t="shared" si="2"/>
        <v>7.6493082923187489E-2</v>
      </c>
      <c r="O58" s="94">
        <f t="shared" si="3"/>
        <v>7.6492255213930133E-2</v>
      </c>
      <c r="P58" s="94">
        <f t="shared" si="4"/>
        <v>7.6495926736141071E-2</v>
      </c>
      <c r="Q58" s="94">
        <f t="shared" si="5"/>
        <v>7.6494980137411822E-2</v>
      </c>
      <c r="R58" s="94">
        <f t="shared" si="6"/>
        <v>7.6497640545586762E-2</v>
      </c>
      <c r="S58" s="94">
        <f t="shared" si="7"/>
        <v>7.6496716524067157E-2</v>
      </c>
      <c r="T58" s="94">
        <f t="shared" si="8"/>
        <v>7.6498786229317745E-2</v>
      </c>
      <c r="U58" s="97">
        <f t="shared" si="9"/>
        <v>7.6494593763553609E-2</v>
      </c>
      <c r="W58" s="28">
        <v>5.0999999999999997E-2</v>
      </c>
      <c r="X58" s="94">
        <f>AProperties!AF58*(9.806*B58)^0.5</f>
        <v>4.5251803753089681E-2</v>
      </c>
      <c r="Y58" s="94">
        <f>AProperties!AG58*(9.806*C58)^0.5</f>
        <v>4.5359945601365061E-2</v>
      </c>
      <c r="Z58" s="94">
        <f>AProperties!AH58*(9.806*D58)^0.5</f>
        <v>4.5344254810496323E-2</v>
      </c>
      <c r="AA58" s="94">
        <f>AProperties!AI58*(9.806*E58)^0.5</f>
        <v>4.5413972852825689E-2</v>
      </c>
      <c r="AB58" s="94">
        <f>AProperties!AJ58*(9.806*F58)^0.5</f>
        <v>4.5395968971032874E-2</v>
      </c>
      <c r="AC58" s="94">
        <f>AProperties!AK58*(9.806*G58)^0.5</f>
        <v>4.544662028093055E-2</v>
      </c>
      <c r="AD58" s="94">
        <f>AProperties!AL58*(9.806*H58)^0.5</f>
        <v>4.5429009756493839E-2</v>
      </c>
      <c r="AE58" s="94">
        <f>AProperties!AM58*(9.806*I58)^0.5</f>
        <v>4.5468482265648626E-2</v>
      </c>
      <c r="AF58" s="97">
        <f t="shared" si="10"/>
        <v>4.5388757286485337E-2</v>
      </c>
    </row>
    <row r="59" spans="1:32" x14ac:dyDescent="0.25">
      <c r="A59" s="28">
        <v>5.1999999999999998E-2</v>
      </c>
      <c r="B59" s="94">
        <f>AProperties!B59/AProperties!V59/VLOOKUP(B$6,Data!$N$4:$Y$11,Data!$X$1,FALSE)</f>
        <v>5.197472491372325E-2</v>
      </c>
      <c r="C59" s="94">
        <f>AProperties!C59/AProperties!W59/VLOOKUP(C$6,Data!$N$4:$Y$11,Data!$X$1,FALSE)</f>
        <v>5.1986603770882996E-2</v>
      </c>
      <c r="D59" s="94">
        <f>AProperties!D59/AProperties!X59/VLOOKUP(D$6,Data!$N$4:$Y$11,Data!$X$1,FALSE)</f>
        <v>5.1984885164772891E-2</v>
      </c>
      <c r="E59" s="94">
        <f>AProperties!E59/AProperties!Y59/VLOOKUP(E$6,Data!$N$4:$Y$11,Data!$X$1,FALSE)</f>
        <v>5.1992508548168427E-2</v>
      </c>
      <c r="F59" s="94">
        <f>AProperties!F59/AProperties!Z59/VLOOKUP(F$6,Data!$N$4:$Y$11,Data!$X$1,FALSE)</f>
        <v>5.1990543059907322E-2</v>
      </c>
      <c r="G59" s="94">
        <f>AProperties!G59/AProperties!AA59/VLOOKUP(G$6,Data!$N$4:$Y$11,Data!$X$1,FALSE)</f>
        <v>5.1996067072462349E-2</v>
      </c>
      <c r="H59" s="94">
        <f>AProperties!H59/AProperties!AB59/VLOOKUP(H$6,Data!$N$4:$Y$11,Data!$X$1,FALSE)</f>
        <v>5.1994148446400462E-2</v>
      </c>
      <c r="I59" s="94">
        <f>AProperties!I59/AProperties!AC59/VLOOKUP(I$6,Data!$N$4:$Y$11,Data!$X$1,FALSE)</f>
        <v>5.1998445967220891E-2</v>
      </c>
      <c r="J59" s="97">
        <f t="shared" si="0"/>
        <v>5.1989740867942322E-2</v>
      </c>
      <c r="L59" s="28">
        <v>5.1999999999999998E-2</v>
      </c>
      <c r="M59" s="94">
        <f t="shared" si="1"/>
        <v>7.7987362456861622E-2</v>
      </c>
      <c r="N59" s="94">
        <f t="shared" si="2"/>
        <v>7.7993301885441499E-2</v>
      </c>
      <c r="O59" s="94">
        <f t="shared" si="3"/>
        <v>7.799244258238644E-2</v>
      </c>
      <c r="P59" s="94">
        <f t="shared" si="4"/>
        <v>7.7996254274084215E-2</v>
      </c>
      <c r="Q59" s="94">
        <f t="shared" si="5"/>
        <v>7.7995271529953655E-2</v>
      </c>
      <c r="R59" s="94">
        <f t="shared" si="6"/>
        <v>7.7998033536231165E-2</v>
      </c>
      <c r="S59" s="94">
        <f t="shared" si="7"/>
        <v>7.7997074223200236E-2</v>
      </c>
      <c r="T59" s="94">
        <f t="shared" si="8"/>
        <v>7.799922298361045E-2</v>
      </c>
      <c r="U59" s="97">
        <f t="shared" si="9"/>
        <v>7.7994870433971158E-2</v>
      </c>
      <c r="W59" s="28">
        <v>5.1999999999999998E-2</v>
      </c>
      <c r="X59" s="94">
        <f>AProperties!AF59*(9.806*B59)^0.5</f>
        <v>4.6589909247365578E-2</v>
      </c>
      <c r="Y59" s="94">
        <f>AProperties!AG59*(9.806*C59)^0.5</f>
        <v>4.6701138699726391E-2</v>
      </c>
      <c r="Z59" s="94">
        <f>AProperties!AH59*(9.806*D59)^0.5</f>
        <v>4.668499988858444E-2</v>
      </c>
      <c r="AA59" s="94">
        <f>AProperties!AI59*(9.806*E59)^0.5</f>
        <v>4.6756708661904005E-2</v>
      </c>
      <c r="AB59" s="94">
        <f>AProperties!AJ59*(9.806*F59)^0.5</f>
        <v>4.6738190680266987E-2</v>
      </c>
      <c r="AC59" s="94">
        <f>AProperties!AK59*(9.806*G59)^0.5</f>
        <v>4.6790288364710331E-2</v>
      </c>
      <c r="AD59" s="94">
        <f>AProperties!AL59*(9.806*H59)^0.5</f>
        <v>4.6772174952298885E-2</v>
      </c>
      <c r="AE59" s="94">
        <f>AProperties!AM59*(9.806*I59)^0.5</f>
        <v>4.6812774657756621E-2</v>
      </c>
      <c r="AF59" s="97">
        <f t="shared" si="10"/>
        <v>4.6730773144076664E-2</v>
      </c>
    </row>
    <row r="60" spans="1:32" x14ac:dyDescent="0.25">
      <c r="A60" s="28">
        <v>5.2999999999999999E-2</v>
      </c>
      <c r="B60" s="94">
        <f>AProperties!B60/AProperties!V60/VLOOKUP(B$6,Data!$N$4:$Y$11,Data!$X$1,FALSE)</f>
        <v>5.2974784578918958E-2</v>
      </c>
      <c r="C60" s="94">
        <f>AProperties!C60/AProperties!W60/VLOOKUP(C$6,Data!$N$4:$Y$11,Data!$X$1,FALSE)</f>
        <v>5.298710761251945E-2</v>
      </c>
      <c r="D60" s="94">
        <f>AProperties!D60/AProperties!X60/VLOOKUP(D$6,Data!$N$4:$Y$11,Data!$X$1,FALSE)</f>
        <v>5.2985324722378276E-2</v>
      </c>
      <c r="E60" s="94">
        <f>AProperties!E60/AProperties!Y60/VLOOKUP(E$6,Data!$N$4:$Y$11,Data!$X$1,FALSE)</f>
        <v>5.2993233312188359E-2</v>
      </c>
      <c r="F60" s="94">
        <f>AProperties!F60/AProperties!Z60/VLOOKUP(F$6,Data!$N$4:$Y$11,Data!$X$1,FALSE)</f>
        <v>5.2991194277225977E-2</v>
      </c>
      <c r="G60" s="94">
        <f>AProperties!G60/AProperties!AA60/VLOOKUP(G$6,Data!$N$4:$Y$11,Data!$X$1,FALSE)</f>
        <v>5.299692501738984E-2</v>
      </c>
      <c r="H60" s="94">
        <f>AProperties!H60/AProperties!AB60/VLOOKUP(H$6,Data!$N$4:$Y$11,Data!$X$1,FALSE)</f>
        <v>5.2994934581165394E-2</v>
      </c>
      <c r="I60" s="94">
        <f>AProperties!I60/AProperties!AC60/VLOOKUP(I$6,Data!$N$4:$Y$11,Data!$X$1,FALSE)</f>
        <v>5.2999392961851514E-2</v>
      </c>
      <c r="J60" s="97">
        <f t="shared" si="0"/>
        <v>5.2990362132954723E-2</v>
      </c>
      <c r="L60" s="28">
        <v>5.2999999999999999E-2</v>
      </c>
      <c r="M60" s="94">
        <f t="shared" si="1"/>
        <v>7.9487392289459474E-2</v>
      </c>
      <c r="N60" s="94">
        <f t="shared" si="2"/>
        <v>7.949355380625972E-2</v>
      </c>
      <c r="O60" s="94">
        <f t="shared" si="3"/>
        <v>7.949266236118914E-2</v>
      </c>
      <c r="P60" s="94">
        <f t="shared" si="4"/>
        <v>7.9496616656094171E-2</v>
      </c>
      <c r="Q60" s="94">
        <f t="shared" si="5"/>
        <v>7.9495597138612983E-2</v>
      </c>
      <c r="R60" s="94">
        <f t="shared" si="6"/>
        <v>7.9498462508694911E-2</v>
      </c>
      <c r="S60" s="94">
        <f t="shared" si="7"/>
        <v>7.9497467290582699E-2</v>
      </c>
      <c r="T60" s="94">
        <f t="shared" si="8"/>
        <v>7.9499696480925752E-2</v>
      </c>
      <c r="U60" s="97">
        <f t="shared" si="9"/>
        <v>7.9495181066477349E-2</v>
      </c>
      <c r="W60" s="28">
        <v>5.2999999999999999E-2</v>
      </c>
      <c r="X60" s="94">
        <f>AProperties!AF60*(9.806*B60)^0.5</f>
        <v>4.7940976000320171E-2</v>
      </c>
      <c r="Y60" s="94">
        <f>AProperties!AG60*(9.806*C60)^0.5</f>
        <v>4.805531766349988E-2</v>
      </c>
      <c r="Z60" s="94">
        <f>AProperties!AH60*(9.806*D60)^0.5</f>
        <v>4.8038727260245537E-2</v>
      </c>
      <c r="AA60" s="94">
        <f>AProperties!AI60*(9.806*E60)^0.5</f>
        <v>4.8112442639091708E-2</v>
      </c>
      <c r="AB60" s="94">
        <f>AProperties!AJ60*(9.806*F60)^0.5</f>
        <v>4.8093406457212905E-2</v>
      </c>
      <c r="AC60" s="94">
        <f>AProperties!AK60*(9.806*G60)^0.5</f>
        <v>4.8146962053817688E-2</v>
      </c>
      <c r="AD60" s="94">
        <f>AProperties!AL60*(9.806*H60)^0.5</f>
        <v>4.8128341741403749E-2</v>
      </c>
      <c r="AE60" s="94">
        <f>AProperties!AM60*(9.806*I60)^0.5</f>
        <v>4.8170077636694189E-2</v>
      </c>
      <c r="AF60" s="97">
        <f t="shared" si="10"/>
        <v>4.8085781431535725E-2</v>
      </c>
    </row>
    <row r="61" spans="1:32" x14ac:dyDescent="0.25">
      <c r="A61" s="28">
        <v>5.3999999999999999E-2</v>
      </c>
      <c r="B61" s="94">
        <f>AProperties!B61/AProperties!V61/VLOOKUP(B$6,Data!$N$4:$Y$11,Data!$X$1,FALSE)</f>
        <v>5.3974904816751088E-2</v>
      </c>
      <c r="C61" s="94">
        <f>AProperties!C61/AProperties!W61/VLOOKUP(C$6,Data!$N$4:$Y$11,Data!$X$1,FALSE)</f>
        <v>5.3987679563966814E-2</v>
      </c>
      <c r="D61" s="94">
        <f>AProperties!D61/AProperties!X61/VLOOKUP(D$6,Data!$N$4:$Y$11,Data!$X$1,FALSE)</f>
        <v>5.3985831297795175E-2</v>
      </c>
      <c r="E61" s="94">
        <f>AProperties!E61/AProperties!Y61/VLOOKUP(E$6,Data!$N$4:$Y$11,Data!$X$1,FALSE)</f>
        <v>5.3994029941872732E-2</v>
      </c>
      <c r="F61" s="94">
        <f>AProperties!F61/AProperties!Z61/VLOOKUP(F$6,Data!$N$4:$Y$11,Data!$X$1,FALSE)</f>
        <v>5.3991916109337235E-2</v>
      </c>
      <c r="G61" s="94">
        <f>AProperties!G61/AProperties!AA61/VLOOKUP(G$6,Data!$N$4:$Y$11,Data!$X$1,FALSE)</f>
        <v>5.3997857094422973E-2</v>
      </c>
      <c r="H61" s="94">
        <f>AProperties!H61/AProperties!AB61/VLOOKUP(H$6,Data!$N$4:$Y$11,Data!$X$1,FALSE)</f>
        <v>5.3995793625776035E-2</v>
      </c>
      <c r="I61" s="94">
        <f>AProperties!I61/AProperties!AC61/VLOOKUP(I$6,Data!$N$4:$Y$11,Data!$X$1,FALSE)</f>
        <v>5.4000415604963624E-2</v>
      </c>
      <c r="J61" s="97">
        <f t="shared" si="0"/>
        <v>5.399105350686071E-2</v>
      </c>
      <c r="L61" s="28">
        <v>5.3999999999999999E-2</v>
      </c>
      <c r="M61" s="94">
        <f t="shared" si="1"/>
        <v>8.0987452408375543E-2</v>
      </c>
      <c r="N61" s="94">
        <f t="shared" si="2"/>
        <v>8.0993839781983407E-2</v>
      </c>
      <c r="O61" s="94">
        <f t="shared" si="3"/>
        <v>8.0992915648897587E-2</v>
      </c>
      <c r="P61" s="94">
        <f t="shared" si="4"/>
        <v>8.0997014970936365E-2</v>
      </c>
      <c r="Q61" s="94">
        <f t="shared" si="5"/>
        <v>8.099595805466861E-2</v>
      </c>
      <c r="R61" s="94">
        <f t="shared" si="6"/>
        <v>8.0998928547211482E-2</v>
      </c>
      <c r="S61" s="94">
        <f t="shared" si="7"/>
        <v>8.0997896812888021E-2</v>
      </c>
      <c r="T61" s="94">
        <f t="shared" si="8"/>
        <v>8.1000207802481808E-2</v>
      </c>
      <c r="U61" s="97">
        <f t="shared" si="9"/>
        <v>8.0995526753430358E-2</v>
      </c>
      <c r="W61" s="28">
        <v>5.3999999999999999E-2</v>
      </c>
      <c r="X61" s="94">
        <f>AProperties!AF61*(9.806*B61)^0.5</f>
        <v>4.9304882058553261E-2</v>
      </c>
      <c r="Y61" s="94">
        <f>AProperties!AG61*(9.806*C61)^0.5</f>
        <v>4.942236015910316E-2</v>
      </c>
      <c r="Z61" s="94">
        <f>AProperties!AH61*(9.806*D61)^0.5</f>
        <v>4.9405314647035403E-2</v>
      </c>
      <c r="AA61" s="94">
        <f>AProperties!AI61*(9.806*E61)^0.5</f>
        <v>4.9481052261013854E-2</v>
      </c>
      <c r="AB61" s="94">
        <f>AProperties!AJ61*(9.806*F61)^0.5</f>
        <v>4.9461493841729647E-2</v>
      </c>
      <c r="AC61" s="94">
        <f>AProperties!AK61*(9.806*G61)^0.5</f>
        <v>4.9516518710235678E-2</v>
      </c>
      <c r="AD61" s="94">
        <f>AProperties!AL61*(9.806*H61)^0.5</f>
        <v>4.9497387547626059E-2</v>
      </c>
      <c r="AE61" s="94">
        <f>AProperties!AM61*(9.806*I61)^0.5</f>
        <v>4.9540268487695077E-2</v>
      </c>
      <c r="AF61" s="97">
        <f t="shared" si="10"/>
        <v>4.9453659714124021E-2</v>
      </c>
    </row>
    <row r="62" spans="1:32" x14ac:dyDescent="0.25">
      <c r="A62" s="28">
        <v>5.5E-2</v>
      </c>
      <c r="B62" s="94">
        <f>AProperties!B62/AProperties!V62/VLOOKUP(B$6,Data!$N$4:$Y$11,Data!$X$1,FALSE)</f>
        <v>5.4975087851443408E-2</v>
      </c>
      <c r="C62" s="94">
        <f>AProperties!C62/AProperties!W62/VLOOKUP(C$6,Data!$N$4:$Y$11,Data!$X$1,FALSE)</f>
        <v>5.4988321818733969E-2</v>
      </c>
      <c r="D62" s="94">
        <f>AProperties!D62/AProperties!X62/VLOOKUP(D$6,Data!$N$4:$Y$11,Data!$X$1,FALSE)</f>
        <v>5.4986407088941536E-2</v>
      </c>
      <c r="E62" s="94">
        <f>AProperties!E62/AProperties!Y62/VLOOKUP(E$6,Data!$N$4:$Y$11,Data!$X$1,FALSE)</f>
        <v>5.4994900615671652E-2</v>
      </c>
      <c r="F62" s="94">
        <f>AProperties!F62/AProperties!Z62/VLOOKUP(F$6,Data!$N$4:$Y$11,Data!$X$1,FALSE)</f>
        <v>5.499271073968906E-2</v>
      </c>
      <c r="G62" s="94">
        <f>AProperties!G62/AProperties!AA62/VLOOKUP(G$6,Data!$N$4:$Y$11,Data!$X$1,FALSE)</f>
        <v>5.4998865473004845E-2</v>
      </c>
      <c r="H62" s="94">
        <f>AProperties!H62/AProperties!AB62/VLOOKUP(H$6,Data!$N$4:$Y$11,Data!$X$1,FALSE)</f>
        <v>5.4996727754525798E-2</v>
      </c>
      <c r="I62" s="94">
        <f>AProperties!I62/AProperties!AC62/VLOOKUP(I$6,Data!$N$4:$Y$11,Data!$X$1,FALSE)</f>
        <v>5.5001516060007166E-2</v>
      </c>
      <c r="J62" s="97">
        <f t="shared" si="0"/>
        <v>5.4991817175252186E-2</v>
      </c>
      <c r="L62" s="28">
        <v>5.5E-2</v>
      </c>
      <c r="M62" s="94">
        <f t="shared" si="1"/>
        <v>8.2487543925721704E-2</v>
      </c>
      <c r="N62" s="94">
        <f t="shared" si="2"/>
        <v>8.2494160909366981E-2</v>
      </c>
      <c r="O62" s="94">
        <f t="shared" si="3"/>
        <v>8.2493203544470761E-2</v>
      </c>
      <c r="P62" s="94">
        <f t="shared" si="4"/>
        <v>8.2497450307835826E-2</v>
      </c>
      <c r="Q62" s="94">
        <f t="shared" si="5"/>
        <v>8.2496355369844537E-2</v>
      </c>
      <c r="R62" s="94">
        <f t="shared" si="6"/>
        <v>8.2499432736502426E-2</v>
      </c>
      <c r="S62" s="94">
        <f t="shared" si="7"/>
        <v>8.2498363877262892E-2</v>
      </c>
      <c r="T62" s="94">
        <f t="shared" si="8"/>
        <v>8.250075803000359E-2</v>
      </c>
      <c r="U62" s="97">
        <f t="shared" si="9"/>
        <v>8.2495908587626079E-2</v>
      </c>
      <c r="W62" s="28">
        <v>5.5E-2</v>
      </c>
      <c r="X62" s="94">
        <f>AProperties!AF62*(9.806*B62)^0.5</f>
        <v>5.0681508881404956E-2</v>
      </c>
      <c r="Y62" s="94">
        <f>AProperties!AG62*(9.806*C62)^0.5</f>
        <v>5.0802147275054034E-2</v>
      </c>
      <c r="Z62" s="94">
        <f>AProperties!AH62*(9.806*D62)^0.5</f>
        <v>5.0784643191252622E-2</v>
      </c>
      <c r="AA62" s="94">
        <f>AProperties!AI62*(9.806*E62)^0.5</f>
        <v>5.0862418431068597E-2</v>
      </c>
      <c r="AB62" s="94">
        <f>AProperties!AJ62*(9.806*F62)^0.5</f>
        <v>5.0842333798894662E-2</v>
      </c>
      <c r="AC62" s="94">
        <f>AProperties!AK62*(9.806*G62)^0.5</f>
        <v>5.0898839125545901E-2</v>
      </c>
      <c r="AD62" s="94">
        <f>AProperties!AL62*(9.806*H62)^0.5</f>
        <v>5.0879193222859199E-2</v>
      </c>
      <c r="AE62" s="94">
        <f>AProperties!AM62*(9.806*I62)^0.5</f>
        <v>5.0923227927483022E-2</v>
      </c>
      <c r="AF62" s="97">
        <f t="shared" si="10"/>
        <v>5.0834288981695369E-2</v>
      </c>
    </row>
    <row r="63" spans="1:32" x14ac:dyDescent="0.25">
      <c r="A63" s="28">
        <v>5.6000000000000001E-2</v>
      </c>
      <c r="B63" s="94">
        <f>AProperties!B63/AProperties!V63/VLOOKUP(B$6,Data!$N$4:$Y$11,Data!$X$1,FALSE)</f>
        <v>5.5975335907890368E-2</v>
      </c>
      <c r="C63" s="94">
        <f>AProperties!C63/AProperties!W63/VLOOKUP(C$6,Data!$N$4:$Y$11,Data!$X$1,FALSE)</f>
        <v>5.5989036571194757E-2</v>
      </c>
      <c r="D63" s="94">
        <f>AProperties!D63/AProperties!X63/VLOOKUP(D$6,Data!$N$4:$Y$11,Data!$X$1,FALSE)</f>
        <v>5.5987054294572416E-2</v>
      </c>
      <c r="E63" s="94">
        <f>AProperties!E63/AProperties!Y63/VLOOKUP(E$6,Data!$N$4:$Y$11,Data!$X$1,FALSE)</f>
        <v>5.5995847512994371E-2</v>
      </c>
      <c r="F63" s="94">
        <f>AProperties!F63/AProperties!Z63/VLOOKUP(F$6,Data!$N$4:$Y$11,Data!$X$1,FALSE)</f>
        <v>5.5993580352656065E-2</v>
      </c>
      <c r="G63" s="94">
        <f>AProperties!G63/AProperties!AA63/VLOOKUP(G$6,Data!$N$4:$Y$11,Data!$X$1,FALSE)</f>
        <v>5.5999952323592686E-2</v>
      </c>
      <c r="H63" s="94">
        <f>AProperties!H63/AProperties!AB63/VLOOKUP(H$6,Data!$N$4:$Y$11,Data!$X$1,FALSE)</f>
        <v>5.5997739142692148E-2</v>
      </c>
      <c r="I63" s="94">
        <f>AProperties!I63/AProperties!AC63/VLOOKUP(I$6,Data!$N$4:$Y$11,Data!$X$1,FALSE)</f>
        <v>5.6002696491482991E-2</v>
      </c>
      <c r="J63" s="97">
        <f t="shared" si="0"/>
        <v>5.5992655324634467E-2</v>
      </c>
      <c r="L63" s="28">
        <v>5.6000000000000001E-2</v>
      </c>
      <c r="M63" s="94">
        <f t="shared" si="1"/>
        <v>8.3987667953945189E-2</v>
      </c>
      <c r="N63" s="94">
        <f t="shared" si="2"/>
        <v>8.3994518285597383E-2</v>
      </c>
      <c r="O63" s="94">
        <f t="shared" si="3"/>
        <v>8.3993527147286209E-2</v>
      </c>
      <c r="P63" s="94">
        <f t="shared" si="4"/>
        <v>8.3997923756497186E-2</v>
      </c>
      <c r="Q63" s="94">
        <f t="shared" si="5"/>
        <v>8.3996790176328037E-2</v>
      </c>
      <c r="R63" s="94">
        <f t="shared" si="6"/>
        <v>8.3999976161796344E-2</v>
      </c>
      <c r="S63" s="94">
        <f t="shared" si="7"/>
        <v>8.3998869571346071E-2</v>
      </c>
      <c r="T63" s="94">
        <f t="shared" si="8"/>
        <v>8.40013482457415E-2</v>
      </c>
      <c r="U63" s="97">
        <f t="shared" si="9"/>
        <v>8.3996327662317238E-2</v>
      </c>
      <c r="W63" s="28">
        <v>5.6000000000000001E-2</v>
      </c>
      <c r="X63" s="94">
        <f>AProperties!AF63*(9.806*B63)^0.5</f>
        <v>5.2070741185032694E-2</v>
      </c>
      <c r="Y63" s="94">
        <f>AProperties!AG63*(9.806*C63)^0.5</f>
        <v>5.219456336563956E-2</v>
      </c>
      <c r="Z63" s="94">
        <f>AProperties!AH63*(9.806*D63)^0.5</f>
        <v>5.2176597299666345E-2</v>
      </c>
      <c r="AA63" s="94">
        <f>AProperties!AI63*(9.806*E63)^0.5</f>
        <v>5.2256425322893742E-2</v>
      </c>
      <c r="AB63" s="94">
        <f>AProperties!AJ63*(9.806*F63)^0.5</f>
        <v>5.2235810562533756E-2</v>
      </c>
      <c r="AC63" s="94">
        <f>AProperties!AK63*(9.806*G63)^0.5</f>
        <v>5.2293807364268696E-2</v>
      </c>
      <c r="AD63" s="94">
        <f>AProperties!AL63*(9.806*H63)^0.5</f>
        <v>5.2273642890478748E-2</v>
      </c>
      <c r="AE63" s="94">
        <f>AProperties!AM63*(9.806*I63)^0.5</f>
        <v>5.2318839947528215E-2</v>
      </c>
      <c r="AF63" s="97">
        <f t="shared" si="10"/>
        <v>5.2227553492255219E-2</v>
      </c>
    </row>
    <row r="64" spans="1:32" x14ac:dyDescent="0.25">
      <c r="A64" s="28">
        <v>5.7000000000000002E-2</v>
      </c>
      <c r="B64" s="94">
        <f>AProperties!B64/AProperties!V64/VLOOKUP(B$6,Data!$N$4:$Y$11,Data!$X$1,FALSE)</f>
        <v>5.6975651211698404E-2</v>
      </c>
      <c r="C64" s="94">
        <f>AProperties!C64/AProperties!W64/VLOOKUP(C$6,Data!$N$4:$Y$11,Data!$X$1,FALSE)</f>
        <v>5.6989826016625104E-2</v>
      </c>
      <c r="D64" s="94">
        <f>AProperties!D64/AProperties!X64/VLOOKUP(D$6,Data!$N$4:$Y$11,Data!$X$1,FALSE)</f>
        <v>5.6987775114317858E-2</v>
      </c>
      <c r="E64" s="94">
        <f>AProperties!E64/AProperties!Y64/VLOOKUP(E$6,Data!$N$4:$Y$11,Data!$X$1,FALSE)</f>
        <v>5.6996872814246258E-2</v>
      </c>
      <c r="F64" s="94">
        <f>AProperties!F64/AProperties!Z64/VLOOKUP(F$6,Data!$N$4:$Y$11,Data!$X$1,FALSE)</f>
        <v>5.6994527133578214E-2</v>
      </c>
      <c r="G64" s="94">
        <f>AProperties!G64/AProperties!AA64/VLOOKUP(G$6,Data!$N$4:$Y$11,Data!$X$1,FALSE)</f>
        <v>5.7001119817695296E-2</v>
      </c>
      <c r="H64" s="94">
        <f>AProperties!H64/AProperties!AB64/VLOOKUP(H$6,Data!$N$4:$Y$11,Data!$X$1,FALSE)</f>
        <v>5.6998829966574127E-2</v>
      </c>
      <c r="I64" s="94">
        <f>AProperties!I64/AProperties!AC64/VLOOKUP(I$6,Data!$N$4:$Y$11,Data!$X$1,FALSE)</f>
        <v>5.7003959064980958E-2</v>
      </c>
      <c r="J64" s="97">
        <f t="shared" si="0"/>
        <v>5.6993570142464527E-2</v>
      </c>
      <c r="L64" s="28">
        <v>5.7000000000000002E-2</v>
      </c>
      <c r="M64" s="94">
        <f t="shared" si="1"/>
        <v>8.5487825605849208E-2</v>
      </c>
      <c r="N64" s="94">
        <f t="shared" si="2"/>
        <v>8.5494913008312551E-2</v>
      </c>
      <c r="O64" s="94">
        <f t="shared" si="3"/>
        <v>8.5493887557158935E-2</v>
      </c>
      <c r="P64" s="94">
        <f t="shared" si="4"/>
        <v>8.5498436407123124E-2</v>
      </c>
      <c r="Q64" s="94">
        <f t="shared" si="5"/>
        <v>8.5497263566789106E-2</v>
      </c>
      <c r="R64" s="94">
        <f t="shared" si="6"/>
        <v>8.5500559908847654E-2</v>
      </c>
      <c r="S64" s="94">
        <f t="shared" si="7"/>
        <v>8.5499414983287059E-2</v>
      </c>
      <c r="T64" s="94">
        <f t="shared" si="8"/>
        <v>8.5501979532490474E-2</v>
      </c>
      <c r="U64" s="97">
        <f t="shared" si="9"/>
        <v>8.5496785071232262E-2</v>
      </c>
      <c r="W64" s="28">
        <v>5.7000000000000002E-2</v>
      </c>
      <c r="X64" s="94">
        <f>AProperties!AF64*(9.806*B64)^0.5</f>
        <v>5.347246679628858E-2</v>
      </c>
      <c r="Y64" s="94">
        <f>AProperties!AG64*(9.806*C64)^0.5</f>
        <v>5.3599495904404069E-2</v>
      </c>
      <c r="Z64" s="94">
        <f>AProperties!AH64*(9.806*D64)^0.5</f>
        <v>5.3581064497060994E-2</v>
      </c>
      <c r="AA64" s="94">
        <f>AProperties!AI64*(9.806*E64)^0.5</f>
        <v>5.366296023366262E-2</v>
      </c>
      <c r="AB64" s="94">
        <f>AProperties!AJ64*(9.806*F64)^0.5</f>
        <v>5.3641811488583206E-2</v>
      </c>
      <c r="AC64" s="94">
        <f>AProperties!AK64*(9.806*G64)^0.5</f>
        <v>5.370131061704405E-2</v>
      </c>
      <c r="AD64" s="94">
        <f>AProperties!AL64*(9.806*H64)^0.5</f>
        <v>5.3680623798585826E-2</v>
      </c>
      <c r="AE64" s="94">
        <f>AProperties!AM64*(9.806*I64)^0.5</f>
        <v>5.3726991667151489E-2</v>
      </c>
      <c r="AF64" s="97">
        <f t="shared" si="10"/>
        <v>5.3633340625347609E-2</v>
      </c>
    </row>
    <row r="65" spans="1:32" x14ac:dyDescent="0.25">
      <c r="A65" s="28">
        <v>5.8000000000000003E-2</v>
      </c>
      <c r="B65" s="94">
        <f>AProperties!B65/AProperties!V65/VLOOKUP(B$6,Data!$N$4:$Y$11,Data!$X$1,FALSE)</f>
        <v>5.7976035989224982E-2</v>
      </c>
      <c r="C65" s="94">
        <f>AProperties!C65/AProperties!W65/VLOOKUP(C$6,Data!$N$4:$Y$11,Data!$X$1,FALSE)</f>
        <v>5.7990692351243732E-2</v>
      </c>
      <c r="D65" s="94">
        <f>AProperties!D65/AProperties!X65/VLOOKUP(D$6,Data!$N$4:$Y$11,Data!$X$1,FALSE)</f>
        <v>5.798857174872326E-2</v>
      </c>
      <c r="E65" s="94">
        <f>AProperties!E65/AProperties!Y65/VLOOKUP(E$6,Data!$N$4:$Y$11,Data!$X$1,FALSE)</f>
        <v>5.7997978700866308E-2</v>
      </c>
      <c r="F65" s="94">
        <f>AProperties!F65/AProperties!Z65/VLOOKUP(F$6,Data!$N$4:$Y$11,Data!$X$1,FALSE)</f>
        <v>5.7995553268799606E-2</v>
      </c>
      <c r="G65" s="94">
        <f>AProperties!G65/AProperties!AA65/VLOOKUP(G$6,Data!$N$4:$Y$11,Data!$X$1,FALSE)</f>
        <v>5.8002370127911429E-2</v>
      </c>
      <c r="H65" s="94">
        <f>AProperties!H65/AProperties!AB65/VLOOKUP(H$6,Data!$N$4:$Y$11,Data!$X$1,FALSE)</f>
        <v>5.8000002403531294E-2</v>
      </c>
      <c r="I65" s="94">
        <f>AProperties!I65/AProperties!AC65/VLOOKUP(I$6,Data!$N$4:$Y$11,Data!$X$1,FALSE)</f>
        <v>5.8005305947216541E-2</v>
      </c>
      <c r="J65" s="97">
        <f t="shared" si="0"/>
        <v>5.7994563817189648E-2</v>
      </c>
      <c r="L65" s="28">
        <v>5.8000000000000003E-2</v>
      </c>
      <c r="M65" s="94">
        <f t="shared" si="1"/>
        <v>8.698801799461249E-2</v>
      </c>
      <c r="N65" s="94">
        <f t="shared" si="2"/>
        <v>8.6995346175621865E-2</v>
      </c>
      <c r="O65" s="94">
        <f t="shared" si="3"/>
        <v>8.6994285874361629E-2</v>
      </c>
      <c r="P65" s="94">
        <f t="shared" si="4"/>
        <v>8.6998989350433154E-2</v>
      </c>
      <c r="Q65" s="94">
        <f t="shared" si="5"/>
        <v>8.6997776634399809E-2</v>
      </c>
      <c r="R65" s="94">
        <f t="shared" si="6"/>
        <v>8.700118506395571E-2</v>
      </c>
      <c r="S65" s="94">
        <f t="shared" si="7"/>
        <v>8.7000001201765653E-2</v>
      </c>
      <c r="T65" s="94">
        <f t="shared" si="8"/>
        <v>8.7002652973608277E-2</v>
      </c>
      <c r="U65" s="97">
        <f t="shared" si="9"/>
        <v>8.6997281908594834E-2</v>
      </c>
      <c r="W65" s="28">
        <v>5.8000000000000003E-2</v>
      </c>
      <c r="X65" s="94">
        <f>AProperties!AF65*(9.806*B65)^0.5</f>
        <v>5.4886576515612281E-2</v>
      </c>
      <c r="Y65" s="94">
        <f>AProperties!AG65*(9.806*C65)^0.5</f>
        <v>5.5016835346683626E-2</v>
      </c>
      <c r="Z65" s="94">
        <f>AProperties!AH65*(9.806*D65)^0.5</f>
        <v>5.4997935288822498E-2</v>
      </c>
      <c r="AA65" s="94">
        <f>AProperties!AI65*(9.806*E65)^0.5</f>
        <v>5.5081913446434198E-2</v>
      </c>
      <c r="AB65" s="94">
        <f>AProperties!AJ65*(9.806*F65)^0.5</f>
        <v>5.5060226917501655E-2</v>
      </c>
      <c r="AC65" s="94">
        <f>AProperties!AK65*(9.806*G65)^0.5</f>
        <v>5.5121239062873868E-2</v>
      </c>
      <c r="AD65" s="94">
        <f>AProperties!AL65*(9.806*H65)^0.5</f>
        <v>5.5100026182309053E-2</v>
      </c>
      <c r="AE65" s="94">
        <f>AProperties!AM65*(9.806*I65)^0.5</f>
        <v>5.5147573195691371E-2</v>
      </c>
      <c r="AF65" s="97">
        <f t="shared" si="10"/>
        <v>5.5051540744491069E-2</v>
      </c>
    </row>
    <row r="66" spans="1:32" x14ac:dyDescent="0.25">
      <c r="A66" s="28">
        <v>5.8999999999999997E-2</v>
      </c>
      <c r="B66" s="94">
        <f>AProperties!B66/AProperties!V66/VLOOKUP(B$6,Data!$N$4:$Y$11,Data!$X$1,FALSE)</f>
        <v>5.8976492467618248E-2</v>
      </c>
      <c r="C66" s="94">
        <f>AProperties!C66/AProperties!W66/VLOOKUP(C$6,Data!$N$4:$Y$11,Data!$X$1,FALSE)</f>
        <v>5.8991637772248383E-2</v>
      </c>
      <c r="D66" s="94">
        <f>AProperties!D66/AProperties!X66/VLOOKUP(D$6,Data!$N$4:$Y$11,Data!$X$1,FALSE)</f>
        <v>5.8989446399286334E-2</v>
      </c>
      <c r="E66" s="94">
        <f>AProperties!E66/AProperties!Y66/VLOOKUP(E$6,Data!$N$4:$Y$11,Data!$X$1,FALSE)</f>
        <v>5.8999167355367137E-2</v>
      </c>
      <c r="F66" s="94">
        <f>AProperties!F66/AProperties!Z66/VLOOKUP(F$6,Data!$N$4:$Y$11,Data!$X$1,FALSE)</f>
        <v>5.8996660945705506E-2</v>
      </c>
      <c r="G66" s="94">
        <f>AProperties!G66/AProperties!AA66/VLOOKUP(G$6,Data!$N$4:$Y$11,Data!$X$1,FALSE)</f>
        <v>5.9003705427966645E-2</v>
      </c>
      <c r="H66" s="94">
        <f>AProperties!H66/AProperties!AB66/VLOOKUP(H$6,Data!$N$4:$Y$11,Data!$X$1,FALSE)</f>
        <v>5.9001258632019972E-2</v>
      </c>
      <c r="I66" s="94">
        <f>AProperties!I66/AProperties!AC66/VLOOKUP(I$6,Data!$N$4:$Y$11,Data!$X$1,FALSE)</f>
        <v>5.9006739306068944E-2</v>
      </c>
      <c r="J66" s="97">
        <f t="shared" si="0"/>
        <v>5.8995638538285142E-2</v>
      </c>
      <c r="L66" s="28">
        <v>5.8999999999999997E-2</v>
      </c>
      <c r="M66" s="94">
        <f t="shared" si="1"/>
        <v>8.8488246233809117E-2</v>
      </c>
      <c r="N66" s="94">
        <f t="shared" si="2"/>
        <v>8.8495818886124192E-2</v>
      </c>
      <c r="O66" s="94">
        <f t="shared" si="3"/>
        <v>8.849472319964316E-2</v>
      </c>
      <c r="P66" s="94">
        <f t="shared" si="4"/>
        <v>8.8499583677683569E-2</v>
      </c>
      <c r="Q66" s="94">
        <f t="shared" si="5"/>
        <v>8.8498330472852743E-2</v>
      </c>
      <c r="R66" s="94">
        <f t="shared" si="6"/>
        <v>8.8501852713983323E-2</v>
      </c>
      <c r="S66" s="94">
        <f t="shared" si="7"/>
        <v>8.8500629316009979E-2</v>
      </c>
      <c r="T66" s="94">
        <f t="shared" si="8"/>
        <v>8.8503369653034472E-2</v>
      </c>
      <c r="U66" s="97">
        <f t="shared" si="9"/>
        <v>8.8497819269142589E-2</v>
      </c>
      <c r="W66" s="28">
        <v>5.8999999999999997E-2</v>
      </c>
      <c r="X66" s="94">
        <f>AProperties!AF66*(9.806*B66)^0.5</f>
        <v>5.6312963988239421E-2</v>
      </c>
      <c r="Y66" s="94">
        <f>AProperties!AG66*(9.806*C66)^0.5</f>
        <v>5.6446475000471161E-2</v>
      </c>
      <c r="Z66" s="94">
        <f>AProperties!AH66*(9.806*D66)^0.5</f>
        <v>5.6427103031853693E-2</v>
      </c>
      <c r="AA66" s="94">
        <f>AProperties!AI66*(9.806*E66)^0.5</f>
        <v>5.6513178100854169E-2</v>
      </c>
      <c r="AB66" s="94">
        <f>AProperties!AJ66*(9.806*F66)^0.5</f>
        <v>5.6490950045023372E-2</v>
      </c>
      <c r="AC66" s="94">
        <f>AProperties!AK66*(9.806*G66)^0.5</f>
        <v>5.6553485739716601E-2</v>
      </c>
      <c r="AD66" s="94">
        <f>AProperties!AL66*(9.806*H66)^0.5</f>
        <v>5.6531743134453256E-2</v>
      </c>
      <c r="AE66" s="94">
        <f>AProperties!AM66*(9.806*I66)^0.5</f>
        <v>5.6580477503031773E-2</v>
      </c>
      <c r="AF66" s="97">
        <f t="shared" si="10"/>
        <v>5.6482047067955427E-2</v>
      </c>
    </row>
    <row r="67" spans="1:32" x14ac:dyDescent="0.25">
      <c r="A67" s="28">
        <v>0.06</v>
      </c>
      <c r="B67" s="94">
        <f>AProperties!B67/AProperties!V67/VLOOKUP(B$6,Data!$N$4:$Y$11,Data!$X$1,FALSE)</f>
        <v>5.9977022874856539E-2</v>
      </c>
      <c r="C67" s="94">
        <f>AProperties!C67/AProperties!W67/VLOOKUP(C$6,Data!$N$4:$Y$11,Data!$X$1,FALSE)</f>
        <v>5.9992664477856908E-2</v>
      </c>
      <c r="D67" s="94">
        <f>AProperties!D67/AProperties!X67/VLOOKUP(D$6,Data!$N$4:$Y$11,Data!$X$1,FALSE)</f>
        <v>5.9990401268497036E-2</v>
      </c>
      <c r="E67" s="94">
        <f>AProperties!E67/AProperties!Y67/VLOOKUP(E$6,Data!$N$4:$Y$11,Data!$X$1,FALSE)</f>
        <v>6.0000440961369764E-2</v>
      </c>
      <c r="F67" s="94">
        <f>AProperties!F67/AProperties!Z67/VLOOKUP(F$6,Data!$N$4:$Y$11,Data!$X$1,FALSE)</f>
        <v>5.9997852352761706E-2</v>
      </c>
      <c r="G67" s="94">
        <f>AProperties!G67/AProperties!AA67/VLOOKUP(G$6,Data!$N$4:$Y$11,Data!$X$1,FALSE)</f>
        <v>6.0005127892751246E-2</v>
      </c>
      <c r="H67" s="94">
        <f>AProperties!H67/AProperties!AB67/VLOOKUP(H$6,Data!$N$4:$Y$11,Data!$X$1,FALSE)</f>
        <v>6.0002600831632752E-2</v>
      </c>
      <c r="I67" s="94">
        <f>AProperties!I67/AProperties!AC67/VLOOKUP(I$6,Data!$N$4:$Y$11,Data!$X$1,FALSE)</f>
        <v>6.0008261310618934E-2</v>
      </c>
      <c r="J67" s="97">
        <f t="shared" si="0"/>
        <v>5.9996796496293116E-2</v>
      </c>
      <c r="L67" s="28">
        <v>0.06</v>
      </c>
      <c r="M67" s="94">
        <f t="shared" si="1"/>
        <v>8.9988511437428267E-2</v>
      </c>
      <c r="N67" s="94">
        <f t="shared" si="2"/>
        <v>8.9996332238928445E-2</v>
      </c>
      <c r="O67" s="94">
        <f t="shared" si="3"/>
        <v>8.9995200634248512E-2</v>
      </c>
      <c r="P67" s="94">
        <f t="shared" si="4"/>
        <v>9.0000220480684873E-2</v>
      </c>
      <c r="Q67" s="94">
        <f t="shared" si="5"/>
        <v>8.9998926176380847E-2</v>
      </c>
      <c r="R67" s="94">
        <f t="shared" si="6"/>
        <v>9.0002563946375624E-2</v>
      </c>
      <c r="S67" s="94">
        <f t="shared" si="7"/>
        <v>9.0001300415816374E-2</v>
      </c>
      <c r="T67" s="94">
        <f t="shared" si="8"/>
        <v>9.0004130655309461E-2</v>
      </c>
      <c r="U67" s="97">
        <f t="shared" si="9"/>
        <v>8.9998398248146538E-2</v>
      </c>
      <c r="W67" s="28">
        <v>0.06</v>
      </c>
      <c r="X67" s="94">
        <f>AProperties!AF67*(9.806*B67)^0.5</f>
        <v>5.7751525583088117E-2</v>
      </c>
      <c r="Y67" s="94">
        <f>AProperties!AG67*(9.806*C67)^0.5</f>
        <v>5.7888310904986355E-2</v>
      </c>
      <c r="Z67" s="94">
        <f>AProperties!AH67*(9.806*D67)^0.5</f>
        <v>5.7868463813188747E-2</v>
      </c>
      <c r="AA67" s="94">
        <f>AProperties!AI67*(9.806*E67)^0.5</f>
        <v>5.7956650071556641E-2</v>
      </c>
      <c r="AB67" s="94">
        <f>AProperties!AJ67*(9.806*F67)^0.5</f>
        <v>5.7933876800619684E-2</v>
      </c>
      <c r="AC67" s="94">
        <f>AProperties!AK67*(9.806*G67)^0.5</f>
        <v>5.7997946422797139E-2</v>
      </c>
      <c r="AD67" s="94">
        <f>AProperties!AL67*(9.806*H67)^0.5</f>
        <v>5.7975670483863574E-2</v>
      </c>
      <c r="AE67" s="94">
        <f>AProperties!AM67*(9.806*I67)^0.5</f>
        <v>5.8025600297847493E-2</v>
      </c>
      <c r="AF67" s="97">
        <f t="shared" si="10"/>
        <v>5.7924755547243474E-2</v>
      </c>
    </row>
    <row r="68" spans="1:32" x14ac:dyDescent="0.25">
      <c r="A68" s="28">
        <v>6.0999999999999999E-2</v>
      </c>
      <c r="B68" s="94">
        <f>AProperties!B68/AProperties!V68/VLOOKUP(B$6,Data!$N$4:$Y$11,Data!$X$1,FALSE)</f>
        <v>6.0977629439787961E-2</v>
      </c>
      <c r="C68" s="94">
        <f>AProperties!C68/AProperties!W68/VLOOKUP(C$6,Data!$N$4:$Y$11,Data!$X$1,FALSE)</f>
        <v>6.0993774667342994E-2</v>
      </c>
      <c r="D68" s="94">
        <f>AProperties!D68/AProperties!X68/VLOOKUP(D$6,Data!$N$4:$Y$11,Data!$X$1,FALSE)</f>
        <v>6.0991438559875849E-2</v>
      </c>
      <c r="E68" s="94">
        <f>AProperties!E68/AProperties!Y68/VLOOKUP(E$6,Data!$N$4:$Y$11,Data!$X$1,FALSE)</f>
        <v>6.100180170364556E-2</v>
      </c>
      <c r="F68" s="94">
        <f>AProperties!F68/AProperties!Z68/VLOOKUP(F$6,Data!$N$4:$Y$11,Data!$X$1,FALSE)</f>
        <v>6.0999129679551886E-2</v>
      </c>
      <c r="G68" s="94">
        <f>AProperties!G68/AProperties!AA68/VLOOKUP(G$6,Data!$N$4:$Y$11,Data!$X$1,FALSE)</f>
        <v>6.1006639698359129E-2</v>
      </c>
      <c r="H68" s="94">
        <f>AProperties!H68/AProperties!AB68/VLOOKUP(H$6,Data!$N$4:$Y$11,Data!$X$1,FALSE)</f>
        <v>6.1004031183135542E-2</v>
      </c>
      <c r="I68" s="94">
        <f>AProperties!I68/AProperties!AC68/VLOOKUP(I$6,Data!$N$4:$Y$11,Data!$X$1,FALSE)</f>
        <v>6.1009874131185325E-2</v>
      </c>
      <c r="J68" s="97">
        <f t="shared" si="0"/>
        <v>6.0998039882860525E-2</v>
      </c>
      <c r="L68" s="28">
        <v>6.0999999999999999E-2</v>
      </c>
      <c r="M68" s="94">
        <f t="shared" si="1"/>
        <v>9.1488814719893979E-2</v>
      </c>
      <c r="N68" s="94">
        <f t="shared" si="2"/>
        <v>9.1496887333671492E-2</v>
      </c>
      <c r="O68" s="94">
        <f t="shared" si="3"/>
        <v>9.1495719279937923E-2</v>
      </c>
      <c r="P68" s="94">
        <f t="shared" si="4"/>
        <v>9.1500900851822775E-2</v>
      </c>
      <c r="Q68" s="94">
        <f t="shared" si="5"/>
        <v>9.1499564839775949E-2</v>
      </c>
      <c r="R68" s="94">
        <f t="shared" si="6"/>
        <v>9.150331984917956E-2</v>
      </c>
      <c r="S68" s="94">
        <f t="shared" si="7"/>
        <v>9.1502015591567773E-2</v>
      </c>
      <c r="T68" s="94">
        <f t="shared" si="8"/>
        <v>9.1504937065592665E-2</v>
      </c>
      <c r="U68" s="97">
        <f t="shared" si="9"/>
        <v>9.1499019941430268E-2</v>
      </c>
      <c r="W68" s="28">
        <v>6.0999999999999999E-2</v>
      </c>
      <c r="X68" s="94">
        <f>AProperties!AF68*(9.806*B68)^0.5</f>
        <v>5.9202160278744725E-2</v>
      </c>
      <c r="Y68" s="94">
        <f>AProperties!AG68*(9.806*C68)^0.5</f>
        <v>5.9342241716355708E-2</v>
      </c>
      <c r="Z68" s="94">
        <f>AProperties!AH68*(9.806*D68)^0.5</f>
        <v>5.9321916335720426E-2</v>
      </c>
      <c r="AA68" s="94">
        <f>AProperties!AI68*(9.806*E68)^0.5</f>
        <v>5.9412227853703196E-2</v>
      </c>
      <c r="AB68" s="94">
        <f>AProperties!AJ68*(9.806*F68)^0.5</f>
        <v>5.938890573308122E-2</v>
      </c>
      <c r="AC68" s="94">
        <f>AProperties!AK68*(9.806*G68)^0.5</f>
        <v>5.9454519510050687E-2</v>
      </c>
      <c r="AD68" s="94">
        <f>AProperties!AL68*(9.806*H68)^0.5</f>
        <v>5.943170668091572E-2</v>
      </c>
      <c r="AE68" s="94">
        <f>AProperties!AM68*(9.806*I68)^0.5</f>
        <v>5.948283991298399E-2</v>
      </c>
      <c r="AF68" s="97">
        <f t="shared" si="10"/>
        <v>5.9379564752694465E-2</v>
      </c>
    </row>
    <row r="69" spans="1:32" x14ac:dyDescent="0.25">
      <c r="A69" s="28">
        <v>6.2E-2</v>
      </c>
      <c r="B69" s="94">
        <f>AProperties!B69/AProperties!V69/VLOOKUP(B$6,Data!$N$4:$Y$11,Data!$X$1,FALSE)</f>
        <v>6.1978314392170955E-2</v>
      </c>
      <c r="C69" s="94">
        <f>AProperties!C69/AProperties!W69/VLOOKUP(C$6,Data!$N$4:$Y$11,Data!$X$1,FALSE)</f>
        <v>6.1994970541077526E-2</v>
      </c>
      <c r="D69" s="94">
        <f>AProperties!D69/AProperties!X69/VLOOKUP(D$6,Data!$N$4:$Y$11,Data!$X$1,FALSE)</f>
        <v>6.1992560478012389E-2</v>
      </c>
      <c r="E69" s="94">
        <f>AProperties!E69/AProperties!Y69/VLOOKUP(E$6,Data!$N$4:$Y$11,Data!$X$1,FALSE)</f>
        <v>6.2003251768152148E-2</v>
      </c>
      <c r="F69" s="94">
        <f>AProperties!F69/AProperties!Z69/VLOOKUP(F$6,Data!$N$4:$Y$11,Data!$X$1,FALSE)</f>
        <v>6.2000495116816864E-2</v>
      </c>
      <c r="G69" s="94">
        <f>AProperties!G69/AProperties!AA69/VLOOKUP(G$6,Data!$N$4:$Y$11,Data!$X$1,FALSE)</f>
        <v>6.2008243022124022E-2</v>
      </c>
      <c r="H69" s="94">
        <f>AProperties!H69/AProperties!AB69/VLOOKUP(H$6,Data!$N$4:$Y$11,Data!$X$1,FALSE)</f>
        <v>6.2005551868505655E-2</v>
      </c>
      <c r="I69" s="94">
        <f>AProperties!I69/AProperties!AC69/VLOOKUP(I$6,Data!$N$4:$Y$11,Data!$X$1,FALSE)</f>
        <v>6.2011579939363737E-2</v>
      </c>
      <c r="J69" s="97">
        <f t="shared" si="0"/>
        <v>6.1999370890777915E-2</v>
      </c>
      <c r="L69" s="28">
        <v>6.2E-2</v>
      </c>
      <c r="M69" s="94">
        <f t="shared" si="1"/>
        <v>9.298915719608547E-2</v>
      </c>
      <c r="N69" s="94">
        <f t="shared" si="2"/>
        <v>9.2997485270538763E-2</v>
      </c>
      <c r="O69" s="94">
        <f t="shared" si="3"/>
        <v>9.299628023900619E-2</v>
      </c>
      <c r="P69" s="94">
        <f t="shared" si="4"/>
        <v>9.3001625884076067E-2</v>
      </c>
      <c r="Q69" s="94">
        <f t="shared" si="5"/>
        <v>9.3000247558408439E-2</v>
      </c>
      <c r="R69" s="94">
        <f t="shared" si="6"/>
        <v>9.3004121511062007E-2</v>
      </c>
      <c r="S69" s="94">
        <f t="shared" si="7"/>
        <v>9.3002775934252824E-2</v>
      </c>
      <c r="T69" s="94">
        <f t="shared" si="8"/>
        <v>9.3005789969681868E-2</v>
      </c>
      <c r="U69" s="97">
        <f t="shared" si="9"/>
        <v>9.2999685445388947E-2</v>
      </c>
      <c r="W69" s="28">
        <v>6.2E-2</v>
      </c>
      <c r="X69" s="94">
        <f>AProperties!AF69*(9.806*B69)^0.5</f>
        <v>6.066476955602465E-2</v>
      </c>
      <c r="Y69" s="94">
        <f>AProperties!AG69*(9.806*C69)^0.5</f>
        <v>6.0808168599891403E-2</v>
      </c>
      <c r="Z69" s="94">
        <f>AProperties!AH69*(9.806*D69)^0.5</f>
        <v>6.078736181051609E-2</v>
      </c>
      <c r="AA69" s="94">
        <f>AProperties!AI69*(9.806*E69)^0.5</f>
        <v>6.0879812455112356E-2</v>
      </c>
      <c r="AB69" s="94">
        <f>AProperties!AJ69*(9.806*F69)^0.5</f>
        <v>6.0855937902699518E-2</v>
      </c>
      <c r="AC69" s="94">
        <f>AProperties!AK69*(9.806*G69)^0.5</f>
        <v>6.0923105914167393E-2</v>
      </c>
      <c r="AD69" s="94">
        <f>AProperties!AL69*(9.806*H69)^0.5</f>
        <v>6.0899752689609288E-2</v>
      </c>
      <c r="AE69" s="94">
        <f>AProperties!AM69*(9.806*I69)^0.5</f>
        <v>6.0952097197448353E-2</v>
      </c>
      <c r="AF69" s="97">
        <f t="shared" si="10"/>
        <v>6.0846375765683629E-2</v>
      </c>
    </row>
    <row r="70" spans="1:32" x14ac:dyDescent="0.25">
      <c r="A70" s="28">
        <v>6.3E-2</v>
      </c>
      <c r="B70" s="94">
        <f>AProperties!B70/AProperties!V70/VLOOKUP(B$6,Data!$N$4:$Y$11,Data!$X$1,FALSE)</f>
        <v>6.2979079962712972E-2</v>
      </c>
      <c r="C70" s="94">
        <f>AProperties!C70/AProperties!W70/VLOOKUP(C$6,Data!$N$4:$Y$11,Data!$X$1,FALSE)</f>
        <v>6.2996254300565449E-2</v>
      </c>
      <c r="D70" s="94">
        <f>AProperties!D70/AProperties!X70/VLOOKUP(D$6,Data!$N$4:$Y$11,Data!$X$1,FALSE)</f>
        <v>6.2993769228604876E-2</v>
      </c>
      <c r="E70" s="94">
        <f>AProperties!E70/AProperties!Y70/VLOOKUP(E$6,Data!$N$4:$Y$11,Data!$X$1,FALSE)</f>
        <v>6.3004793342070875E-2</v>
      </c>
      <c r="F70" s="94">
        <f>AProperties!F70/AProperties!Z70/VLOOKUP(F$6,Data!$N$4:$Y$11,Data!$X$1,FALSE)</f>
        <v>6.3001950856492017E-2</v>
      </c>
      <c r="G70" s="94">
        <f>AProperties!G70/AProperties!AA70/VLOOKUP(G$6,Data!$N$4:$Y$11,Data!$X$1,FALSE)</f>
        <v>6.3009940042658349E-2</v>
      </c>
      <c r="H70" s="94">
        <f>AProperties!H70/AProperties!AB70/VLOOKUP(H$6,Data!$N$4:$Y$11,Data!$X$1,FALSE)</f>
        <v>6.3007165070970844E-2</v>
      </c>
      <c r="I70" s="94">
        <f>AProperties!I70/AProperties!AC70/VLOOKUP(I$6,Data!$N$4:$Y$11,Data!$X$1,FALSE)</f>
        <v>6.3013380908064673E-2</v>
      </c>
      <c r="J70" s="97">
        <f t="shared" si="0"/>
        <v>6.3000791714017498E-2</v>
      </c>
      <c r="L70" s="28">
        <v>6.3E-2</v>
      </c>
      <c r="M70" s="94">
        <f t="shared" si="1"/>
        <v>9.448953998135648E-2</v>
      </c>
      <c r="N70" s="94">
        <f t="shared" si="2"/>
        <v>9.4498127150282718E-2</v>
      </c>
      <c r="O70" s="94">
        <f t="shared" si="3"/>
        <v>9.4496884614302445E-2</v>
      </c>
      <c r="P70" s="94">
        <f t="shared" si="4"/>
        <v>9.4502396671035438E-2</v>
      </c>
      <c r="Q70" s="94">
        <f t="shared" si="5"/>
        <v>9.4500975428246009E-2</v>
      </c>
      <c r="R70" s="94">
        <f t="shared" si="6"/>
        <v>9.4504970021329182E-2</v>
      </c>
      <c r="S70" s="94">
        <f t="shared" si="7"/>
        <v>9.4503582535485423E-2</v>
      </c>
      <c r="T70" s="94">
        <f t="shared" si="8"/>
        <v>9.4506690454032344E-2</v>
      </c>
      <c r="U70" s="97">
        <f t="shared" si="9"/>
        <v>9.4500395857008757E-2</v>
      </c>
      <c r="W70" s="28">
        <v>6.3E-2</v>
      </c>
      <c r="X70" s="94">
        <f>AProperties!AF70*(9.806*B70)^0.5</f>
        <v>6.2139257296624256E-2</v>
      </c>
      <c r="Y70" s="94">
        <f>AProperties!AG70*(9.806*C70)^0.5</f>
        <v>6.2285995128473402E-2</v>
      </c>
      <c r="Z70" s="94">
        <f>AProperties!AH70*(9.806*D70)^0.5</f>
        <v>6.2264703855242361E-2</v>
      </c>
      <c r="AA70" s="94">
        <f>AProperties!AI70*(9.806*E70)^0.5</f>
        <v>6.2359307294509239E-2</v>
      </c>
      <c r="AB70" s="94">
        <f>AProperties!AJ70*(9.806*F70)^0.5</f>
        <v>6.2334876779560969E-2</v>
      </c>
      <c r="AC70" s="94">
        <f>AProperties!AK70*(9.806*G70)^0.5</f>
        <v>6.2403608960763281E-2</v>
      </c>
      <c r="AD70" s="94">
        <f>AProperties!AL70*(9.806*H70)^0.5</f>
        <v>6.2379711885782493E-2</v>
      </c>
      <c r="AE70" s="94">
        <f>AProperties!AM70*(9.806*I70)^0.5</f>
        <v>6.2433275414525084E-2</v>
      </c>
      <c r="AF70" s="97">
        <f t="shared" si="10"/>
        <v>6.2325092076935137E-2</v>
      </c>
    </row>
    <row r="71" spans="1:32" x14ac:dyDescent="0.25">
      <c r="A71" s="28">
        <v>6.4000000000000001E-2</v>
      </c>
      <c r="B71" s="94">
        <f>AProperties!B71/AProperties!V71/VLOOKUP(B$6,Data!$N$4:$Y$11,Data!$X$1,FALSE)</f>
        <v>6.3979928383110549E-2</v>
      </c>
      <c r="C71" s="94">
        <f>AProperties!C71/AProperties!W71/VLOOKUP(C$6,Data!$N$4:$Y$11,Data!$X$1,FALSE)</f>
        <v>6.3997628148485544E-2</v>
      </c>
      <c r="D71" s="94">
        <f>AProperties!D71/AProperties!X71/VLOOKUP(D$6,Data!$N$4:$Y$11,Data!$X$1,FALSE)</f>
        <v>6.399506701849883E-2</v>
      </c>
      <c r="E71" s="94">
        <f>AProperties!E71/AProperties!Y71/VLOOKUP(E$6,Data!$N$4:$Y$11,Data!$X$1,FALSE)</f>
        <v>6.4006428613847532E-2</v>
      </c>
      <c r="F71" s="94">
        <f>AProperties!F71/AProperties!Z71/VLOOKUP(F$6,Data!$N$4:$Y$11,Data!$X$1,FALSE)</f>
        <v>6.400349909174588E-2</v>
      </c>
      <c r="G71" s="94">
        <f>AProperties!G71/AProperties!AA71/VLOOKUP(G$6,Data!$N$4:$Y$11,Data!$X$1,FALSE)</f>
        <v>6.4011732939891319E-2</v>
      </c>
      <c r="H71" s="94">
        <f>AProperties!H71/AProperties!AB71/VLOOKUP(H$6,Data!$N$4:$Y$11,Data!$X$1,FALSE)</f>
        <v>6.4008872975045053E-2</v>
      </c>
      <c r="I71" s="94">
        <f>AProperties!I71/AProperties!AC71/VLOOKUP(I$6,Data!$N$4:$Y$11,Data!$X$1,FALSE)</f>
        <v>6.4015279211549272E-2</v>
      </c>
      <c r="J71" s="97">
        <f t="shared" si="0"/>
        <v>6.4002304547771741E-2</v>
      </c>
      <c r="L71" s="28">
        <v>6.4000000000000001E-2</v>
      </c>
      <c r="M71" s="94">
        <f t="shared" si="1"/>
        <v>9.5989964191555283E-2</v>
      </c>
      <c r="N71" s="94">
        <f t="shared" si="2"/>
        <v>9.5998814074242766E-2</v>
      </c>
      <c r="O71" s="94">
        <f t="shared" si="3"/>
        <v>9.5997533509249416E-2</v>
      </c>
      <c r="P71" s="94">
        <f t="shared" si="4"/>
        <v>9.6003214306923768E-2</v>
      </c>
      <c r="Q71" s="94">
        <f t="shared" si="5"/>
        <v>9.6001749545872941E-2</v>
      </c>
      <c r="R71" s="94">
        <f t="shared" si="6"/>
        <v>9.6005866469945661E-2</v>
      </c>
      <c r="S71" s="94">
        <f t="shared" si="7"/>
        <v>9.6004436487522521E-2</v>
      </c>
      <c r="T71" s="94">
        <f t="shared" si="8"/>
        <v>9.6007639605774631E-2</v>
      </c>
      <c r="U71" s="97">
        <f t="shared" si="9"/>
        <v>9.6001152273885879E-2</v>
      </c>
      <c r="W71" s="28">
        <v>6.4000000000000001E-2</v>
      </c>
      <c r="X71" s="94">
        <f>AProperties!AF71*(9.806*B71)^0.5</f>
        <v>6.3625529687431875E-2</v>
      </c>
      <c r="Y71" s="94">
        <f>AProperties!AG71*(9.806*C71)^0.5</f>
        <v>6.3775627186607647E-2</v>
      </c>
      <c r="Z71" s="94">
        <f>AProperties!AH71*(9.806*D71)^0.5</f>
        <v>6.3753848398258456E-2</v>
      </c>
      <c r="AA71" s="94">
        <f>AProperties!AI71*(9.806*E71)^0.5</f>
        <v>6.3850618105458862E-2</v>
      </c>
      <c r="AB71" s="94">
        <f>AProperties!AJ71*(9.806*F71)^0.5</f>
        <v>6.3825628147519131E-2</v>
      </c>
      <c r="AC71" s="94">
        <f>AProperties!AK71*(9.806*G71)^0.5</f>
        <v>6.3895934292233572E-2</v>
      </c>
      <c r="AD71" s="94">
        <f>AProperties!AL71*(9.806*H71)^0.5</f>
        <v>6.3871489961003142E-2</v>
      </c>
      <c r="AE71" s="94">
        <f>AProperties!AM71*(9.806*I71)^0.5</f>
        <v>6.3926280145575096E-2</v>
      </c>
      <c r="AF71" s="97">
        <f t="shared" si="10"/>
        <v>6.3815619490510969E-2</v>
      </c>
    </row>
    <row r="72" spans="1:32" x14ac:dyDescent="0.25">
      <c r="A72" s="28">
        <v>6.5000000000000002E-2</v>
      </c>
      <c r="B72" s="94">
        <f>AProperties!B72/AProperties!V72/VLOOKUP(B$6,Data!$N$4:$Y$11,Data!$X$1,FALSE)</f>
        <v>6.4980861886090119E-2</v>
      </c>
      <c r="C72" s="94">
        <f>AProperties!C72/AProperties!W72/VLOOKUP(C$6,Data!$N$4:$Y$11,Data!$X$1,FALSE)</f>
        <v>6.4999094288728604E-2</v>
      </c>
      <c r="D72" s="94">
        <f>AProperties!D72/AProperties!X72/VLOOKUP(D$6,Data!$N$4:$Y$11,Data!$X$1,FALSE)</f>
        <v>6.4996456055724725E-2</v>
      </c>
      <c r="E72" s="94">
        <f>AProperties!E72/AProperties!Y72/VLOOKUP(E$6,Data!$N$4:$Y$11,Data!$X$1,FALSE)</f>
        <v>6.5008159773228519E-2</v>
      </c>
      <c r="F72" s="94">
        <f>AProperties!F72/AProperties!Z72/VLOOKUP(F$6,Data!$N$4:$Y$11,Data!$X$1,FALSE)</f>
        <v>6.5005142017019582E-2</v>
      </c>
      <c r="G72" s="94">
        <f>AProperties!G72/AProperties!AA72/VLOOKUP(G$6,Data!$N$4:$Y$11,Data!$X$1,FALSE)</f>
        <v>6.5013623895106551E-2</v>
      </c>
      <c r="H72" s="94">
        <f>AProperties!H72/AProperties!AB72/VLOOKUP(H$6,Data!$N$4:$Y$11,Data!$X$1,FALSE)</f>
        <v>6.5010677766569852E-2</v>
      </c>
      <c r="I72" s="94">
        <f>AProperties!I72/AProperties!AC72/VLOOKUP(I$6,Data!$N$4:$Y$11,Data!$X$1,FALSE)</f>
        <v>6.501727702546925E-2</v>
      </c>
      <c r="J72" s="97">
        <f t="shared" ref="J72:J135" si="11">AVERAGE(B72:I72)</f>
        <v>6.5003911588492155E-2</v>
      </c>
      <c r="L72" s="28">
        <v>6.5000000000000002E-2</v>
      </c>
      <c r="M72" s="94">
        <f t="shared" ref="M72:M135" si="12">$L72+B72/2</f>
        <v>9.7490430943045062E-2</v>
      </c>
      <c r="N72" s="94">
        <f t="shared" ref="N72:N135" si="13">$L72+C72/2</f>
        <v>9.7499547144364304E-2</v>
      </c>
      <c r="O72" s="94">
        <f t="shared" ref="O72:O135" si="14">$L72+D72/2</f>
        <v>9.7498228027862371E-2</v>
      </c>
      <c r="P72" s="94">
        <f t="shared" ref="P72:P135" si="15">$L72+E72/2</f>
        <v>9.7504079886614262E-2</v>
      </c>
      <c r="Q72" s="94">
        <f t="shared" ref="Q72:Q135" si="16">$L72+F72/2</f>
        <v>9.7502571008509786E-2</v>
      </c>
      <c r="R72" s="94">
        <f t="shared" ref="R72:R135" si="17">$L72+G72/2</f>
        <v>9.7506811947553285E-2</v>
      </c>
      <c r="S72" s="94">
        <f t="shared" ref="S72:S135" si="18">$L72+H72/2</f>
        <v>9.7505338883284928E-2</v>
      </c>
      <c r="T72" s="94">
        <f t="shared" ref="T72:T135" si="19">$L72+I72/2</f>
        <v>9.7508638512734627E-2</v>
      </c>
      <c r="U72" s="97">
        <f t="shared" ref="U72:U135" si="20">AVERAGE(M72:T72)</f>
        <v>9.7501955794246073E-2</v>
      </c>
      <c r="W72" s="28">
        <v>6.5000000000000002E-2</v>
      </c>
      <c r="X72" s="94">
        <f>AProperties!AF72*(9.806*B72)^0.5</f>
        <v>6.5123495130097353E-2</v>
      </c>
      <c r="Y72" s="94">
        <f>AProperties!AG72*(9.806*C72)^0.5</f>
        <v>6.5276972879753037E-2</v>
      </c>
      <c r="Z72" s="94">
        <f>AProperties!AH72*(9.806*D72)^0.5</f>
        <v>6.525470358797672E-2</v>
      </c>
      <c r="AA72" s="94">
        <f>AProperties!AI72*(9.806*E72)^0.5</f>
        <v>6.535365284557107E-2</v>
      </c>
      <c r="AB72" s="94">
        <f>AProperties!AJ72*(9.806*F72)^0.5</f>
        <v>6.5328100013444093E-2</v>
      </c>
      <c r="AC72" s="94">
        <f>AProperties!AK72*(9.806*G72)^0.5</f>
        <v>6.5399989776887602E-2</v>
      </c>
      <c r="AD72" s="94">
        <f>AProperties!AL72*(9.806*H72)^0.5</f>
        <v>6.5374994831748037E-2</v>
      </c>
      <c r="AE72" s="94">
        <f>AProperties!AM72*(9.806*I72)^0.5</f>
        <v>6.5431019199125542E-2</v>
      </c>
      <c r="AF72" s="97">
        <f t="shared" ref="AF72:AF135" si="21">AVERAGE(X72:AE72)</f>
        <v>6.5317866033075433E-2</v>
      </c>
    </row>
    <row r="73" spans="1:32" x14ac:dyDescent="0.25">
      <c r="A73" s="28">
        <v>6.6000000000000003E-2</v>
      </c>
      <c r="B73" s="94">
        <f>AProperties!B73/AProperties!V73/VLOOKUP(B$6,Data!$N$4:$Y$11,Data!$X$1,FALSE)</f>
        <v>6.598188270544568E-2</v>
      </c>
      <c r="C73" s="94">
        <f>AProperties!C73/AProperties!W73/VLOOKUP(C$6,Data!$N$4:$Y$11,Data!$X$1,FALSE)</f>
        <v>6.6000654926436725E-2</v>
      </c>
      <c r="D73" s="94">
        <f>AProperties!D73/AProperties!X73/VLOOKUP(D$6,Data!$N$4:$Y$11,Data!$X$1,FALSE)</f>
        <v>6.5997938549539753E-2</v>
      </c>
      <c r="E73" s="94">
        <f>AProperties!E73/AProperties!Y73/VLOOKUP(E$6,Data!$N$4:$Y$11,Data!$X$1,FALSE)</f>
        <v>6.6009989011300216E-2</v>
      </c>
      <c r="F73" s="94">
        <f>AProperties!F73/AProperties!Z73/VLOOKUP(F$6,Data!$N$4:$Y$11,Data!$X$1,FALSE)</f>
        <v>6.6006881828064204E-2</v>
      </c>
      <c r="G73" s="94">
        <f>AProperties!G73/AProperties!AA73/VLOOKUP(G$6,Data!$N$4:$Y$11,Data!$X$1,FALSE)</f>
        <v>6.6015615090979626E-2</v>
      </c>
      <c r="H73" s="94">
        <f>AProperties!H73/AProperties!AB73/VLOOKUP(H$6,Data!$N$4:$Y$11,Data!$X$1,FALSE)</f>
        <v>6.6012581632749659E-2</v>
      </c>
      <c r="I73" s="94">
        <f>AProperties!I73/AProperties!AC73/VLOOKUP(I$6,Data!$N$4:$Y$11,Data!$X$1,FALSE)</f>
        <v>6.6019376526903498E-2</v>
      </c>
      <c r="J73" s="97">
        <f t="shared" si="11"/>
        <v>6.600561503392742E-2</v>
      </c>
      <c r="L73" s="28">
        <v>6.6000000000000003E-2</v>
      </c>
      <c r="M73" s="94">
        <f t="shared" si="12"/>
        <v>9.899094135272285E-2</v>
      </c>
      <c r="N73" s="94">
        <f t="shared" si="13"/>
        <v>9.9000327463218366E-2</v>
      </c>
      <c r="O73" s="94">
        <f t="shared" si="14"/>
        <v>9.899896927476988E-2</v>
      </c>
      <c r="P73" s="94">
        <f t="shared" si="15"/>
        <v>9.9004994505650118E-2</v>
      </c>
      <c r="Q73" s="94">
        <f t="shared" si="16"/>
        <v>9.9003440914032098E-2</v>
      </c>
      <c r="R73" s="94">
        <f t="shared" si="17"/>
        <v>9.9007807545489823E-2</v>
      </c>
      <c r="S73" s="94">
        <f t="shared" si="18"/>
        <v>9.9006290816374826E-2</v>
      </c>
      <c r="T73" s="94">
        <f t="shared" si="19"/>
        <v>9.9009688263451745E-2</v>
      </c>
      <c r="U73" s="97">
        <f t="shared" si="20"/>
        <v>9.900280751696372E-2</v>
      </c>
      <c r="W73" s="28">
        <v>6.6000000000000003E-2</v>
      </c>
      <c r="X73" s="94">
        <f>AProperties!AF73*(9.806*B73)^0.5</f>
        <v>6.6633064155488669E-2</v>
      </c>
      <c r="Y73" s="94">
        <f>AProperties!AG73*(9.806*C73)^0.5</f>
        <v>6.6789942448554698E-2</v>
      </c>
      <c r="Z73" s="94">
        <f>AProperties!AH73*(9.806*D73)^0.5</f>
        <v>6.6767179707132612E-2</v>
      </c>
      <c r="AA73" s="94">
        <f>AProperties!AI73*(9.806*E73)^0.5</f>
        <v>6.6868321610620868E-2</v>
      </c>
      <c r="AB73" s="94">
        <f>AProperties!AJ73*(9.806*F73)^0.5</f>
        <v>6.6842202521377639E-2</v>
      </c>
      <c r="AC73" s="94">
        <f>AProperties!AK73*(9.806*G73)^0.5</f>
        <v>6.691568542299843E-2</v>
      </c>
      <c r="AD73" s="94">
        <f>AProperties!AL73*(9.806*H73)^0.5</f>
        <v>6.689013655348594E-2</v>
      </c>
      <c r="AE73" s="94">
        <f>AProperties!AM73*(9.806*I73)^0.5</f>
        <v>6.6947402524872662E-2</v>
      </c>
      <c r="AF73" s="97">
        <f t="shared" si="21"/>
        <v>6.6831741868066438E-2</v>
      </c>
    </row>
    <row r="74" spans="1:32" x14ac:dyDescent="0.25">
      <c r="A74" s="28">
        <v>6.7000000000000004E-2</v>
      </c>
      <c r="B74" s="94">
        <f>AProperties!B74/AProperties!V74/VLOOKUP(B$6,Data!$N$4:$Y$11,Data!$X$1,FALSE)</f>
        <v>6.6982993076081146E-2</v>
      </c>
      <c r="C74" s="94">
        <f>AProperties!C74/AProperties!W74/VLOOKUP(C$6,Data!$N$4:$Y$11,Data!$X$1,FALSE)</f>
        <v>6.70023122680415E-2</v>
      </c>
      <c r="D74" s="94">
        <f>AProperties!D74/AProperties!X74/VLOOKUP(D$6,Data!$N$4:$Y$11,Data!$X$1,FALSE)</f>
        <v>6.6999516710463475E-2</v>
      </c>
      <c r="E74" s="94">
        <f>AProperties!E74/AProperties!Y74/VLOOKUP(E$6,Data!$N$4:$Y$11,Data!$X$1,FALSE)</f>
        <v>6.7011918520527153E-2</v>
      </c>
      <c r="F74" s="94">
        <f>AProperties!F74/AProperties!Z74/VLOOKUP(F$6,Data!$N$4:$Y$11,Data!$X$1,FALSE)</f>
        <v>6.7008720721979456E-2</v>
      </c>
      <c r="G74" s="94">
        <f>AProperties!G74/AProperties!AA74/VLOOKUP(G$6,Data!$N$4:$Y$11,Data!$X$1,FALSE)</f>
        <v>6.7017708711617649E-2</v>
      </c>
      <c r="H74" s="94">
        <f>AProperties!H74/AProperties!AB74/VLOOKUP(H$6,Data!$N$4:$Y$11,Data!$X$1,FALSE)</f>
        <v>6.7014586762192171E-2</v>
      </c>
      <c r="I74" s="94">
        <f>AProperties!I74/AProperties!AC74/VLOOKUP(I$6,Data!$N$4:$Y$11,Data!$X$1,FALSE)</f>
        <v>6.7021579894396846E-2</v>
      </c>
      <c r="J74" s="97">
        <f t="shared" si="11"/>
        <v>6.7007417083162421E-2</v>
      </c>
      <c r="L74" s="28">
        <v>6.7000000000000004E-2</v>
      </c>
      <c r="M74" s="94">
        <f t="shared" si="12"/>
        <v>0.10049149653804057</v>
      </c>
      <c r="N74" s="94">
        <f t="shared" si="13"/>
        <v>0.10050115613402075</v>
      </c>
      <c r="O74" s="94">
        <f t="shared" si="14"/>
        <v>0.10049975835523174</v>
      </c>
      <c r="P74" s="94">
        <f t="shared" si="15"/>
        <v>0.10050595926026358</v>
      </c>
      <c r="Q74" s="94">
        <f t="shared" si="16"/>
        <v>0.10050436036098973</v>
      </c>
      <c r="R74" s="94">
        <f t="shared" si="17"/>
        <v>0.10050885435580884</v>
      </c>
      <c r="S74" s="94">
        <f t="shared" si="18"/>
        <v>0.1005072933810961</v>
      </c>
      <c r="T74" s="94">
        <f t="shared" si="19"/>
        <v>0.10051078994719842</v>
      </c>
      <c r="U74" s="97">
        <f t="shared" si="20"/>
        <v>0.10050370854158121</v>
      </c>
      <c r="W74" s="28">
        <v>6.7000000000000004E-2</v>
      </c>
      <c r="X74" s="94">
        <f>AProperties!AF74*(9.806*B74)^0.5</f>
        <v>6.815414934271273E-2</v>
      </c>
      <c r="Y74" s="94">
        <f>AProperties!AG74*(9.806*C74)^0.5</f>
        <v>6.8314448187644455E-2</v>
      </c>
      <c r="Z74" s="94">
        <f>AProperties!AH74*(9.806*D74)^0.5</f>
        <v>6.8291189091612428E-2</v>
      </c>
      <c r="AA74" s="94">
        <f>AProperties!AI74*(9.806*E74)^0.5</f>
        <v>6.8394536553242249E-2</v>
      </c>
      <c r="AB74" s="94">
        <f>AProperties!AJ74*(9.806*F74)^0.5</f>
        <v>6.836784787126314E-2</v>
      </c>
      <c r="AC74" s="94">
        <f>AProperties!AK74*(9.806*G74)^0.5</f>
        <v>6.844293329743395E-2</v>
      </c>
      <c r="AD74" s="94">
        <f>AProperties!AL74*(9.806*H74)^0.5</f>
        <v>6.8416827239344793E-2</v>
      </c>
      <c r="AE74" s="94">
        <f>AProperties!AM74*(9.806*I74)^0.5</f>
        <v>6.8475342132268205E-2</v>
      </c>
      <c r="AF74" s="97">
        <f t="shared" si="21"/>
        <v>6.8357159214440244E-2</v>
      </c>
    </row>
    <row r="75" spans="1:32" x14ac:dyDescent="0.25">
      <c r="A75" s="28">
        <v>6.8000000000000005E-2</v>
      </c>
      <c r="B75" s="94">
        <f>AProperties!B75/AProperties!V75/VLOOKUP(B$6,Data!$N$4:$Y$11,Data!$X$1,FALSE)</f>
        <v>6.7984195234048361E-2</v>
      </c>
      <c r="C75" s="94">
        <f>AProperties!C75/AProperties!W75/VLOOKUP(C$6,Data!$N$4:$Y$11,Data!$X$1,FALSE)</f>
        <v>6.800406852130389E-2</v>
      </c>
      <c r="D75" s="94">
        <f>AProperties!D75/AProperties!X75/VLOOKUP(D$6,Data!$N$4:$Y$11,Data!$X$1,FALSE)</f>
        <v>6.8001192750319614E-2</v>
      </c>
      <c r="E75" s="94">
        <f>AProperties!E75/AProperties!Y75/VLOOKUP(E$6,Data!$N$4:$Y$11,Data!$X$1,FALSE)</f>
        <v>6.8013950494789935E-2</v>
      </c>
      <c r="F75" s="94">
        <f>AProperties!F75/AProperties!Z75/VLOOKUP(F$6,Data!$N$4:$Y$11,Data!$X$1,FALSE)</f>
        <v>6.8010660897252634E-2</v>
      </c>
      <c r="G75" s="94">
        <f>AProperties!G75/AProperties!AA75/VLOOKUP(G$6,Data!$N$4:$Y$11,Data!$X$1,FALSE)</f>
        <v>6.8019906942595437E-2</v>
      </c>
      <c r="H75" s="94">
        <f>AProperties!H75/AProperties!AB75/VLOOKUP(H$6,Data!$N$4:$Y$11,Data!$X$1,FALSE)</f>
        <v>6.80166953449447E-2</v>
      </c>
      <c r="I75" s="94">
        <f>AProperties!I75/AProperties!AC75/VLOOKUP(I$6,Data!$N$4:$Y$11,Data!$X$1,FALSE)</f>
        <v>6.8023889307996868E-2</v>
      </c>
      <c r="J75" s="97">
        <f t="shared" si="11"/>
        <v>6.8009319936656418E-2</v>
      </c>
      <c r="L75" s="28">
        <v>6.8000000000000005E-2</v>
      </c>
      <c r="M75" s="94">
        <f t="shared" si="12"/>
        <v>0.10199209761702419</v>
      </c>
      <c r="N75" s="94">
        <f t="shared" si="13"/>
        <v>0.10200203426065195</v>
      </c>
      <c r="O75" s="94">
        <f t="shared" si="14"/>
        <v>0.10200059637515982</v>
      </c>
      <c r="P75" s="94">
        <f t="shared" si="15"/>
        <v>0.10200697524739497</v>
      </c>
      <c r="Q75" s="94">
        <f t="shared" si="16"/>
        <v>0.10200533044862632</v>
      </c>
      <c r="R75" s="94">
        <f t="shared" si="17"/>
        <v>0.10200995347129772</v>
      </c>
      <c r="S75" s="94">
        <f t="shared" si="18"/>
        <v>0.10200834767247235</v>
      </c>
      <c r="T75" s="94">
        <f t="shared" si="19"/>
        <v>0.10201194465399843</v>
      </c>
      <c r="U75" s="97">
        <f t="shared" si="20"/>
        <v>0.10200465996832822</v>
      </c>
      <c r="W75" s="28">
        <v>6.8000000000000005E-2</v>
      </c>
      <c r="X75" s="94">
        <f>AProperties!AF75*(9.806*B75)^0.5</f>
        <v>6.9686665242379112E-2</v>
      </c>
      <c r="Y75" s="94">
        <f>AProperties!AG75*(9.806*C75)^0.5</f>
        <v>6.9850404368704655E-2</v>
      </c>
      <c r="Z75" s="94">
        <f>AProperties!AH75*(9.806*D75)^0.5</f>
        <v>6.9826646053549254E-2</v>
      </c>
      <c r="AA75" s="94">
        <f>AProperties!AI75*(9.806*E75)^0.5</f>
        <v>6.9932211805887559E-2</v>
      </c>
      <c r="AB75" s="94">
        <f>AProperties!AJ75*(9.806*F75)^0.5</f>
        <v>6.9904950241940544E-2</v>
      </c>
      <c r="AC75" s="94">
        <f>AProperties!AK75*(9.806*G75)^0.5</f>
        <v>6.9981647448552634E-2</v>
      </c>
      <c r="AD75" s="94">
        <f>AProperties!AL75*(9.806*H75)^0.5</f>
        <v>6.9954980983040677E-2</v>
      </c>
      <c r="AE75" s="94">
        <f>AProperties!AM75*(9.806*I75)^0.5</f>
        <v>7.0014752013375148E-2</v>
      </c>
      <c r="AF75" s="97">
        <f t="shared" si="21"/>
        <v>6.9894032269678691E-2</v>
      </c>
    </row>
    <row r="76" spans="1:32" x14ac:dyDescent="0.25">
      <c r="A76" s="28">
        <v>6.9000000000000006E-2</v>
      </c>
      <c r="B76" s="94">
        <f>AProperties!B76/AProperties!V76/VLOOKUP(B$6,Data!$N$4:$Y$11,Data!$X$1,FALSE)</f>
        <v>6.8985491416588107E-2</v>
      </c>
      <c r="C76" s="94">
        <f>AProperties!C76/AProperties!W76/VLOOKUP(C$6,Data!$N$4:$Y$11,Data!$X$1,FALSE)</f>
        <v>6.9005925895352219E-2</v>
      </c>
      <c r="D76" s="94">
        <f>AProperties!D76/AProperties!X76/VLOOKUP(D$6,Data!$N$4:$Y$11,Data!$X$1,FALSE)</f>
        <v>6.9002968882273696E-2</v>
      </c>
      <c r="E76" s="94">
        <f>AProperties!E76/AProperties!Y76/VLOOKUP(E$6,Data!$N$4:$Y$11,Data!$X$1,FALSE)</f>
        <v>6.9016087129424419E-2</v>
      </c>
      <c r="F76" s="94">
        <f>AProperties!F76/AProperties!Z76/VLOOKUP(F$6,Data!$N$4:$Y$11,Data!$X$1,FALSE)</f>
        <v>6.9012704553797849E-2</v>
      </c>
      <c r="G76" s="94">
        <f>AProperties!G76/AProperties!AA76/VLOOKUP(G$6,Data!$N$4:$Y$11,Data!$X$1,FALSE)</f>
        <v>6.9022211970995492E-2</v>
      </c>
      <c r="H76" s="94">
        <f>AProperties!H76/AProperties!AB76/VLOOKUP(H$6,Data!$N$4:$Y$11,Data!$X$1,FALSE)</f>
        <v>6.9018909572534135E-2</v>
      </c>
      <c r="I76" s="94">
        <f>AProperties!I76/AProperties!AC76/VLOOKUP(I$6,Data!$N$4:$Y$11,Data!$X$1,FALSE)</f>
        <v>6.9026306949292668E-2</v>
      </c>
      <c r="J76" s="97">
        <f t="shared" si="11"/>
        <v>6.901132579628233E-2</v>
      </c>
      <c r="L76" s="28">
        <v>6.9000000000000006E-2</v>
      </c>
      <c r="M76" s="94">
        <f t="shared" si="12"/>
        <v>0.10349274570829406</v>
      </c>
      <c r="N76" s="94">
        <f t="shared" si="13"/>
        <v>0.10350296294767611</v>
      </c>
      <c r="O76" s="94">
        <f t="shared" si="14"/>
        <v>0.10350148444113685</v>
      </c>
      <c r="P76" s="94">
        <f t="shared" si="15"/>
        <v>0.10350804356471222</v>
      </c>
      <c r="Q76" s="94">
        <f t="shared" si="16"/>
        <v>0.10350635227689893</v>
      </c>
      <c r="R76" s="94">
        <f t="shared" si="17"/>
        <v>0.10351110598549776</v>
      </c>
      <c r="S76" s="94">
        <f t="shared" si="18"/>
        <v>0.10350945478626708</v>
      </c>
      <c r="T76" s="94">
        <f t="shared" si="19"/>
        <v>0.10351315347464635</v>
      </c>
      <c r="U76" s="97">
        <f t="shared" si="20"/>
        <v>0.10350566289814117</v>
      </c>
      <c r="W76" s="28">
        <v>6.9000000000000006E-2</v>
      </c>
      <c r="X76" s="94">
        <f>AProperties!AF76*(9.806*B76)^0.5</f>
        <v>7.1230528303835722E-2</v>
      </c>
      <c r="Y76" s="94">
        <f>AProperties!AG76*(9.806*C76)^0.5</f>
        <v>7.1397727167506975E-2</v>
      </c>
      <c r="Z76" s="94">
        <f>AProperties!AH76*(9.806*D76)^0.5</f>
        <v>7.1373466808389269E-2</v>
      </c>
      <c r="AA76" s="94">
        <f>AProperties!AI76*(9.806*E76)^0.5</f>
        <v>7.1481263407771958E-2</v>
      </c>
      <c r="AB76" s="94">
        <f>AProperties!AJ76*(9.806*F76)^0.5</f>
        <v>7.1453425718122757E-2</v>
      </c>
      <c r="AC76" s="94">
        <f>AProperties!AK76*(9.806*G76)^0.5</f>
        <v>7.1531743833090827E-2</v>
      </c>
      <c r="AD76" s="94">
        <f>AProperties!AL76*(9.806*H76)^0.5</f>
        <v>7.15045137857966E-2</v>
      </c>
      <c r="AE76" s="94">
        <f>AProperties!AM76*(9.806*I76)^0.5</f>
        <v>7.1565548069714338E-2</v>
      </c>
      <c r="AF76" s="97">
        <f t="shared" si="21"/>
        <v>7.1442277136778559E-2</v>
      </c>
    </row>
    <row r="77" spans="1:32" x14ac:dyDescent="0.25">
      <c r="A77" s="28">
        <v>7.0000000000000007E-2</v>
      </c>
      <c r="B77" s="94">
        <f>AProperties!B77/AProperties!V77/VLOOKUP(B$6,Data!$N$4:$Y$11,Data!$X$1,FALSE)</f>
        <v>6.9986883862170016E-2</v>
      </c>
      <c r="C77" s="94">
        <f>AProperties!C77/AProperties!W77/VLOOKUP(C$6,Data!$N$4:$Y$11,Data!$X$1,FALSE)</f>
        <v>7.0007886600721173E-2</v>
      </c>
      <c r="D77" s="94">
        <f>AProperties!D77/AProperties!X77/VLOOKUP(D$6,Data!$N$4:$Y$11,Data!$X$1,FALSE)</f>
        <v>7.0004847320872213E-2</v>
      </c>
      <c r="E77" s="94">
        <f>AProperties!E77/AProperties!Y77/VLOOKUP(E$6,Data!$N$4:$Y$11,Data!$X$1,FALSE)</f>
        <v>7.0018330621260089E-2</v>
      </c>
      <c r="F77" s="94">
        <f>AProperties!F77/AProperties!Z77/VLOOKUP(F$6,Data!$N$4:$Y$11,Data!$X$1,FALSE)</f>
        <v>7.0014853892992446E-2</v>
      </c>
      <c r="G77" s="94">
        <f>AProperties!G77/AProperties!AA77/VLOOKUP(G$6,Data!$N$4:$Y$11,Data!$X$1,FALSE)</f>
        <v>7.0024625985445246E-2</v>
      </c>
      <c r="H77" s="94">
        <f>AProperties!H77/AProperties!AB77/VLOOKUP(H$6,Data!$N$4:$Y$11,Data!$X$1,FALSE)</f>
        <v>7.0021231638004763E-2</v>
      </c>
      <c r="I77" s="94">
        <f>AProperties!I77/AProperties!AC77/VLOOKUP(I$6,Data!$N$4:$Y$11,Data!$X$1,FALSE)</f>
        <v>7.0028835001453196E-2</v>
      </c>
      <c r="J77" s="97">
        <f t="shared" si="11"/>
        <v>7.0013436865364889E-2</v>
      </c>
      <c r="L77" s="28">
        <v>7.0000000000000007E-2</v>
      </c>
      <c r="M77" s="94">
        <f t="shared" si="12"/>
        <v>0.10499344193108501</v>
      </c>
      <c r="N77" s="94">
        <f t="shared" si="13"/>
        <v>0.10500394330036059</v>
      </c>
      <c r="O77" s="94">
        <f t="shared" si="14"/>
        <v>0.10500242366043611</v>
      </c>
      <c r="P77" s="94">
        <f t="shared" si="15"/>
        <v>0.10500916531063005</v>
      </c>
      <c r="Q77" s="94">
        <f t="shared" si="16"/>
        <v>0.10500742694649623</v>
      </c>
      <c r="R77" s="94">
        <f t="shared" si="17"/>
        <v>0.10501231299272262</v>
      </c>
      <c r="S77" s="94">
        <f t="shared" si="18"/>
        <v>0.1050106158190024</v>
      </c>
      <c r="T77" s="94">
        <f t="shared" si="19"/>
        <v>0.1050144175007266</v>
      </c>
      <c r="U77" s="97">
        <f t="shared" si="20"/>
        <v>0.10500671843268244</v>
      </c>
      <c r="W77" s="28">
        <v>7.0000000000000007E-2</v>
      </c>
      <c r="X77" s="94">
        <f>AProperties!AF77*(9.806*B77)^0.5</f>
        <v>7.2785656806110322E-2</v>
      </c>
      <c r="Y77" s="94">
        <f>AProperties!AG77*(9.806*C77)^0.5</f>
        <v>7.295633459466945E-2</v>
      </c>
      <c r="Z77" s="94">
        <f>AProperties!AH77*(9.806*D77)^0.5</f>
        <v>7.2931569405675606E-2</v>
      </c>
      <c r="AA77" s="94">
        <f>AProperties!AI77*(9.806*E77)^0.5</f>
        <v>7.3041609235538388E-2</v>
      </c>
      <c r="AB77" s="94">
        <f>AProperties!AJ77*(9.806*F77)^0.5</f>
        <v>7.3013192221088166E-2</v>
      </c>
      <c r="AC77" s="94">
        <f>AProperties!AK77*(9.806*G77)^0.5</f>
        <v>7.3093140246771091E-2</v>
      </c>
      <c r="AD77" s="94">
        <f>AProperties!AL77*(9.806*H77)^0.5</f>
        <v>7.3065343486981252E-2</v>
      </c>
      <c r="AE77" s="94">
        <f>AProperties!AM77*(9.806*I77)^0.5</f>
        <v>7.3127648042837501E-2</v>
      </c>
      <c r="AF77" s="97">
        <f t="shared" si="21"/>
        <v>7.3001811754958984E-2</v>
      </c>
    </row>
    <row r="78" spans="1:32" x14ac:dyDescent="0.25">
      <c r="A78" s="28">
        <v>7.0999999999999994E-2</v>
      </c>
      <c r="B78" s="94">
        <f>AProperties!B78/AProperties!V78/VLOOKUP(B$6,Data!$N$4:$Y$11,Data!$X$1,FALSE)</f>
        <v>7.0988374810531579E-2</v>
      </c>
      <c r="C78" s="94">
        <f>AProperties!C78/AProperties!W78/VLOOKUP(C$6,Data!$N$4:$Y$11,Data!$X$1,FALSE)</f>
        <v>7.1009952849392474E-2</v>
      </c>
      <c r="D78" s="94">
        <f>AProperties!D78/AProperties!X78/VLOOKUP(D$6,Data!$N$4:$Y$11,Data!$X$1,FALSE)</f>
        <v>7.1006830282083017E-2</v>
      </c>
      <c r="E78" s="94">
        <f>AProperties!E78/AProperties!Y78/VLOOKUP(E$6,Data!$N$4:$Y$11,Data!$X$1,FALSE)</f>
        <v>7.1020683168658311E-2</v>
      </c>
      <c r="F78" s="94">
        <f>AProperties!F78/AProperties!Z78/VLOOKUP(F$6,Data!$N$4:$Y$11,Data!$X$1,FALSE)</f>
        <v>7.101711111771844E-2</v>
      </c>
      <c r="G78" s="94">
        <f>AProperties!G78/AProperties!AA78/VLOOKUP(G$6,Data!$N$4:$Y$11,Data!$X$1,FALSE)</f>
        <v>7.1027151176155365E-2</v>
      </c>
      <c r="H78" s="94">
        <f>AProperties!H78/AProperties!AB78/VLOOKUP(H$6,Data!$N$4:$Y$11,Data!$X$1,FALSE)</f>
        <v>7.1023663735956657E-2</v>
      </c>
      <c r="I78" s="94">
        <f>AProperties!I78/AProperties!AC78/VLOOKUP(I$6,Data!$N$4:$Y$11,Data!$X$1,FALSE)</f>
        <v>7.1031475649265222E-2</v>
      </c>
      <c r="J78" s="97">
        <f t="shared" si="11"/>
        <v>7.1015655348720133E-2</v>
      </c>
      <c r="L78" s="28">
        <v>7.0999999999999994E-2</v>
      </c>
      <c r="M78" s="94">
        <f t="shared" si="12"/>
        <v>0.10649418740526578</v>
      </c>
      <c r="N78" s="94">
        <f t="shared" si="13"/>
        <v>0.10650497642469622</v>
      </c>
      <c r="O78" s="94">
        <f t="shared" si="14"/>
        <v>0.1065034151410415</v>
      </c>
      <c r="P78" s="94">
        <f t="shared" si="15"/>
        <v>0.10651034158432915</v>
      </c>
      <c r="Q78" s="94">
        <f t="shared" si="16"/>
        <v>0.10650855555885921</v>
      </c>
      <c r="R78" s="94">
        <f t="shared" si="17"/>
        <v>0.10651357558807767</v>
      </c>
      <c r="S78" s="94">
        <f t="shared" si="18"/>
        <v>0.10651183186797833</v>
      </c>
      <c r="T78" s="94">
        <f t="shared" si="19"/>
        <v>0.10651573782463261</v>
      </c>
      <c r="U78" s="97">
        <f t="shared" si="20"/>
        <v>0.10650782767436007</v>
      </c>
      <c r="W78" s="28">
        <v>7.0999999999999994E-2</v>
      </c>
      <c r="X78" s="94">
        <f>AProperties!AF78*(9.806*B78)^0.5</f>
        <v>7.4351970792318714E-2</v>
      </c>
      <c r="Y78" s="94">
        <f>AProperties!AG78*(9.806*C78)^0.5</f>
        <v>7.4526146429894136E-2</v>
      </c>
      <c r="Z78" s="94">
        <f>AProperties!AH78*(9.806*D78)^0.5</f>
        <v>7.4500873663310638E-2</v>
      </c>
      <c r="AA78" s="94">
        <f>AProperties!AI78*(9.806*E78)^0.5</f>
        <v>7.4613168937404495E-2</v>
      </c>
      <c r="AB78" s="94">
        <f>AProperties!AJ78*(9.806*F78)^0.5</f>
        <v>7.458416944286124E-2</v>
      </c>
      <c r="AC78" s="94">
        <f>AProperties!AK78*(9.806*G78)^0.5</f>
        <v>7.4665756258396554E-2</v>
      </c>
      <c r="AD78" s="94">
        <f>AProperties!AL78*(9.806*H78)^0.5</f>
        <v>7.4637389698231943E-2</v>
      </c>
      <c r="AE78" s="94">
        <f>AProperties!AM78*(9.806*I78)^0.5</f>
        <v>7.4700971448385931E-2</v>
      </c>
      <c r="AF78" s="97">
        <f t="shared" si="21"/>
        <v>7.457255583385046E-2</v>
      </c>
    </row>
    <row r="79" spans="1:32" x14ac:dyDescent="0.25">
      <c r="A79" s="28">
        <v>7.1999999999999995E-2</v>
      </c>
      <c r="B79" s="94">
        <f>AProperties!B79/AProperties!V79/VLOOKUP(B$6,Data!$N$4:$Y$11,Data!$X$1,FALSE)</f>
        <v>7.1989966502719702E-2</v>
      </c>
      <c r="C79" s="94">
        <f>AProperties!C79/AProperties!W79/VLOOKUP(C$6,Data!$N$4:$Y$11,Data!$X$1,FALSE)</f>
        <v>7.2012126854831882E-2</v>
      </c>
      <c r="D79" s="94">
        <f>AProperties!D79/AProperties!X79/VLOOKUP(D$6,Data!$N$4:$Y$11,Data!$X$1,FALSE)</f>
        <v>7.2008919983332809E-2</v>
      </c>
      <c r="E79" s="94">
        <f>AProperties!E79/AProperties!Y79/VLOOKUP(E$6,Data!$N$4:$Y$11,Data!$X$1,FALSE)</f>
        <v>7.2023146971551127E-2</v>
      </c>
      <c r="F79" s="94">
        <f>AProperties!F79/AProperties!Z79/VLOOKUP(F$6,Data!$N$4:$Y$11,Data!$X$1,FALSE)</f>
        <v>7.2019478432400058E-2</v>
      </c>
      <c r="G79" s="94">
        <f>AProperties!G79/AProperties!AA79/VLOOKUP(G$6,Data!$N$4:$Y$11,Data!$X$1,FALSE)</f>
        <v>7.2029789734958868E-2</v>
      </c>
      <c r="H79" s="94">
        <f>AProperties!H79/AProperties!AB79/VLOOKUP(H$6,Data!$N$4:$Y$11,Data!$X$1,FALSE)</f>
        <v>7.2026208062584113E-2</v>
      </c>
      <c r="I79" s="94">
        <f>AProperties!I79/AProperties!AC79/VLOOKUP(I$6,Data!$N$4:$Y$11,Data!$X$1,FALSE)</f>
        <v>7.2034231079170327E-2</v>
      </c>
      <c r="J79" s="97">
        <f t="shared" si="11"/>
        <v>7.2017983452693612E-2</v>
      </c>
      <c r="L79" s="28">
        <v>7.1999999999999995E-2</v>
      </c>
      <c r="M79" s="94">
        <f t="shared" si="12"/>
        <v>0.10799498325135984</v>
      </c>
      <c r="N79" s="94">
        <f t="shared" si="13"/>
        <v>0.10800606342741594</v>
      </c>
      <c r="O79" s="94">
        <f t="shared" si="14"/>
        <v>0.1080044599916664</v>
      </c>
      <c r="P79" s="94">
        <f t="shared" si="15"/>
        <v>0.10801157348577556</v>
      </c>
      <c r="Q79" s="94">
        <f t="shared" si="16"/>
        <v>0.10800973921620002</v>
      </c>
      <c r="R79" s="94">
        <f t="shared" si="17"/>
        <v>0.10801489486747942</v>
      </c>
      <c r="S79" s="94">
        <f t="shared" si="18"/>
        <v>0.10801310403129205</v>
      </c>
      <c r="T79" s="94">
        <f t="shared" si="19"/>
        <v>0.10801711553958515</v>
      </c>
      <c r="U79" s="97">
        <f t="shared" si="20"/>
        <v>0.1080089917263468</v>
      </c>
      <c r="W79" s="28">
        <v>7.1999999999999995E-2</v>
      </c>
      <c r="X79" s="94">
        <f>AProperties!AF79*(9.806*B79)^0.5</f>
        <v>7.5929392007324667E-2</v>
      </c>
      <c r="Y79" s="94">
        <f>AProperties!AG79*(9.806*C79)^0.5</f>
        <v>7.6107084159454455E-2</v>
      </c>
      <c r="Z79" s="94">
        <f>AProperties!AH79*(9.806*D79)^0.5</f>
        <v>7.6081301105068069E-2</v>
      </c>
      <c r="AA79" s="94">
        <f>AProperties!AI79*(9.806*E79)^0.5</f>
        <v>7.6195863870570424E-2</v>
      </c>
      <c r="AB79" s="94">
        <f>AProperties!AJ79*(9.806*F79)^0.5</f>
        <v>7.6166278783646041E-2</v>
      </c>
      <c r="AC79" s="94">
        <f>AProperties!AK79*(9.806*G79)^0.5</f>
        <v>7.6249513147209624E-2</v>
      </c>
      <c r="AD79" s="94">
        <f>AProperties!AL79*(9.806*H79)^0.5</f>
        <v>7.6220573740839043E-2</v>
      </c>
      <c r="AE79" s="94">
        <f>AProperties!AM79*(9.806*I79)^0.5</f>
        <v>7.6285439513412656E-2</v>
      </c>
      <c r="AF79" s="97">
        <f t="shared" si="21"/>
        <v>7.6154430790940614E-2</v>
      </c>
    </row>
    <row r="80" spans="1:32" x14ac:dyDescent="0.25">
      <c r="A80" s="28">
        <v>7.2999999999999995E-2</v>
      </c>
      <c r="B80" s="94">
        <f>AProperties!B80/AProperties!V80/VLOOKUP(B$6,Data!$N$4:$Y$11,Data!$X$1,FALSE)</f>
        <v>7.2991661181130013E-2</v>
      </c>
      <c r="C80" s="94">
        <f>AProperties!C80/AProperties!W80/VLOOKUP(C$6,Data!$N$4:$Y$11,Data!$X$1,FALSE)</f>
        <v>7.3014410832029156E-2</v>
      </c>
      <c r="D80" s="94">
        <f>AProperties!D80/AProperties!X80/VLOOKUP(D$6,Data!$N$4:$Y$11,Data!$X$1,FALSE)</f>
        <v>7.3011118643547701E-2</v>
      </c>
      <c r="E80" s="94">
        <f>AProperties!E80/AProperties!Y80/VLOOKUP(E$6,Data!$N$4:$Y$11,Data!$X$1,FALSE)</f>
        <v>7.3025724231480044E-2</v>
      </c>
      <c r="F80" s="94">
        <f>AProperties!F80/AProperties!Z80/VLOOKUP(F$6,Data!$N$4:$Y$11,Data!$X$1,FALSE)</f>
        <v>7.3021958043042401E-2</v>
      </c>
      <c r="G80" s="94">
        <f>AProperties!G80/AProperties!AA80/VLOOKUP(G$6,Data!$N$4:$Y$11,Data!$X$1,FALSE)</f>
        <v>7.3032543855348742E-2</v>
      </c>
      <c r="H80" s="94">
        <f>AProperties!H80/AProperties!AB80/VLOOKUP(H$6,Data!$N$4:$Y$11,Data!$X$1,FALSE)</f>
        <v>7.3028866815714091E-2</v>
      </c>
      <c r="I80" s="94">
        <f>AProperties!I80/AProperties!AC80/VLOOKUP(I$6,Data!$N$4:$Y$11,Data!$X$1,FALSE)</f>
        <v>7.3037103479304824E-2</v>
      </c>
      <c r="J80" s="97">
        <f t="shared" si="11"/>
        <v>7.3020423385199623E-2</v>
      </c>
      <c r="L80" s="28">
        <v>7.2999999999999995E-2</v>
      </c>
      <c r="M80" s="94">
        <f t="shared" si="12"/>
        <v>0.109495830590565</v>
      </c>
      <c r="N80" s="94">
        <f t="shared" si="13"/>
        <v>0.10950720541601458</v>
      </c>
      <c r="O80" s="94">
        <f t="shared" si="14"/>
        <v>0.10950555932177385</v>
      </c>
      <c r="P80" s="94">
        <f t="shared" si="15"/>
        <v>0.10951286211574002</v>
      </c>
      <c r="Q80" s="94">
        <f t="shared" si="16"/>
        <v>0.1095109790215212</v>
      </c>
      <c r="R80" s="94">
        <f t="shared" si="17"/>
        <v>0.10951627192767437</v>
      </c>
      <c r="S80" s="94">
        <f t="shared" si="18"/>
        <v>0.10951443340785705</v>
      </c>
      <c r="T80" s="94">
        <f t="shared" si="19"/>
        <v>0.10951855173965241</v>
      </c>
      <c r="U80" s="97">
        <f t="shared" si="20"/>
        <v>0.10951021169259981</v>
      </c>
      <c r="W80" s="28">
        <v>7.2999999999999995E-2</v>
      </c>
      <c r="X80" s="94">
        <f>AProperties!AF80*(9.806*B80)^0.5</f>
        <v>7.7517843838439821E-2</v>
      </c>
      <c r="Y80" s="94">
        <f>AProperties!AG80*(9.806*C80)^0.5</f>
        <v>7.769907091673936E-2</v>
      </c>
      <c r="Z80" s="94">
        <f>AProperties!AH80*(9.806*D80)^0.5</f>
        <v>7.7672774901160965E-2</v>
      </c>
      <c r="AA80" s="94">
        <f>AProperties!AI80*(9.806*E80)^0.5</f>
        <v>7.7789617041682788E-2</v>
      </c>
      <c r="AB80" s="94">
        <f>AProperties!AJ80*(9.806*F80)^0.5</f>
        <v>7.7759443292315961E-2</v>
      </c>
      <c r="AC80" s="94">
        <f>AProperties!AK80*(9.806*G80)^0.5</f>
        <v>7.7844333843306385E-2</v>
      </c>
      <c r="AD80" s="94">
        <f>AProperties!AL80*(9.806*H80)^0.5</f>
        <v>7.7814818586187232E-2</v>
      </c>
      <c r="AE80" s="94">
        <f>AProperties!AM80*(9.806*I80)^0.5</f>
        <v>7.7880975116768433E-2</v>
      </c>
      <c r="AF80" s="97">
        <f t="shared" si="21"/>
        <v>7.7747359692075108E-2</v>
      </c>
    </row>
    <row r="81" spans="1:32" x14ac:dyDescent="0.25">
      <c r="A81" s="28">
        <v>7.3999999999999996E-2</v>
      </c>
      <c r="B81" s="94">
        <f>AProperties!B81/AProperties!V81/VLOOKUP(B$6,Data!$N$4:$Y$11,Data!$X$1,FALSE)</f>
        <v>7.399346108954695E-2</v>
      </c>
      <c r="C81" s="94">
        <f>AProperties!C81/AProperties!W81/VLOOKUP(C$6,Data!$N$4:$Y$11,Data!$X$1,FALSE)</f>
        <v>7.4016806997538195E-2</v>
      </c>
      <c r="D81" s="94">
        <f>AProperties!D81/AProperties!X81/VLOOKUP(D$6,Data!$N$4:$Y$11,Data!$X$1,FALSE)</f>
        <v>7.4013428483192201E-2</v>
      </c>
      <c r="E81" s="94">
        <f>AProperties!E81/AProperties!Y81/VLOOKUP(E$6,Data!$N$4:$Y$11,Data!$X$1,FALSE)</f>
        <v>7.4028417151634857E-2</v>
      </c>
      <c r="F81" s="94">
        <f>AProperties!F81/AProperties!Z81/VLOOKUP(F$6,Data!$N$4:$Y$11,Data!$X$1,FALSE)</f>
        <v>7.4024552157270496E-2</v>
      </c>
      <c r="G81" s="94">
        <f>AProperties!G81/AProperties!AA81/VLOOKUP(G$6,Data!$N$4:$Y$11,Data!$X$1,FALSE)</f>
        <v>7.4035415732516152E-2</v>
      </c>
      <c r="H81" s="94">
        <f>AProperties!H81/AProperties!AB81/VLOOKUP(H$6,Data!$N$4:$Y$11,Data!$X$1,FALSE)</f>
        <v>7.4031642194845496E-2</v>
      </c>
      <c r="I81" s="94">
        <f>AProperties!I81/AProperties!AC81/VLOOKUP(I$6,Data!$N$4:$Y$11,Data!$X$1,FALSE)</f>
        <v>7.4040095039537221E-2</v>
      </c>
      <c r="J81" s="97">
        <f t="shared" si="11"/>
        <v>7.4022977355760203E-2</v>
      </c>
      <c r="L81" s="28">
        <v>7.3999999999999996E-2</v>
      </c>
      <c r="M81" s="94">
        <f t="shared" si="12"/>
        <v>0.11099673054477346</v>
      </c>
      <c r="N81" s="94">
        <f t="shared" si="13"/>
        <v>0.11100840349876909</v>
      </c>
      <c r="O81" s="94">
        <f t="shared" si="14"/>
        <v>0.1110067142415961</v>
      </c>
      <c r="P81" s="94">
        <f t="shared" si="15"/>
        <v>0.11101420857581742</v>
      </c>
      <c r="Q81" s="94">
        <f t="shared" si="16"/>
        <v>0.11101227607863524</v>
      </c>
      <c r="R81" s="94">
        <f t="shared" si="17"/>
        <v>0.11101770786625807</v>
      </c>
      <c r="S81" s="94">
        <f t="shared" si="18"/>
        <v>0.11101582109742275</v>
      </c>
      <c r="T81" s="94">
        <f t="shared" si="19"/>
        <v>0.1110200475197686</v>
      </c>
      <c r="U81" s="97">
        <f t="shared" si="20"/>
        <v>0.11101148867788009</v>
      </c>
      <c r="W81" s="28">
        <v>7.3999999999999996E-2</v>
      </c>
      <c r="X81" s="94">
        <f>AProperties!AF81*(9.806*B81)^0.5</f>
        <v>7.9117251258980781E-2</v>
      </c>
      <c r="Y81" s="94">
        <f>AProperties!AG81*(9.806*C81)^0.5</f>
        <v>7.9302031425660655E-2</v>
      </c>
      <c r="Z81" s="94">
        <f>AProperties!AH81*(9.806*D81)^0.5</f>
        <v>7.9275219811668685E-2</v>
      </c>
      <c r="AA81" s="94">
        <f>AProperties!AI81*(9.806*E81)^0.5</f>
        <v>7.9394353050164831E-2</v>
      </c>
      <c r="AB81" s="94">
        <f>AProperties!AJ81*(9.806*F81)^0.5</f>
        <v>7.9363587609769304E-2</v>
      </c>
      <c r="AC81" s="94">
        <f>AProperties!AK81*(9.806*G81)^0.5</f>
        <v>7.9450142870920795E-2</v>
      </c>
      <c r="AD81" s="94">
        <f>AProperties!AL81*(9.806*H81)^0.5</f>
        <v>7.9420048799065973E-2</v>
      </c>
      <c r="AE81" s="94">
        <f>AProperties!AM81*(9.806*I81)^0.5</f>
        <v>7.9487502732354859E-2</v>
      </c>
      <c r="AF81" s="97">
        <f t="shared" si="21"/>
        <v>7.935126719482323E-2</v>
      </c>
    </row>
    <row r="82" spans="1:32" x14ac:dyDescent="0.25">
      <c r="A82" s="28">
        <v>7.4999999999999997E-2</v>
      </c>
      <c r="B82" s="94">
        <f>AProperties!B82/AProperties!V82/VLOOKUP(B$6,Data!$N$4:$Y$11,Data!$X$1,FALSE)</f>
        <v>7.4995368473184151E-2</v>
      </c>
      <c r="C82" s="94">
        <f>AProperties!C82/AProperties!W82/VLOOKUP(C$6,Data!$N$4:$Y$11,Data!$X$1,FALSE)</f>
        <v>7.5019317569513896E-2</v>
      </c>
      <c r="D82" s="94">
        <f>AProperties!D82/AProperties!X82/VLOOKUP(D$6,Data!$N$4:$Y$11,Data!$X$1,FALSE)</f>
        <v>7.5015851724308205E-2</v>
      </c>
      <c r="E82" s="94">
        <f>AProperties!E82/AProperties!Y82/VLOOKUP(E$6,Data!$N$4:$Y$11,Data!$X$1,FALSE)</f>
        <v>7.5031227936892E-2</v>
      </c>
      <c r="F82" s="94">
        <f>AProperties!F82/AProperties!Z82/VLOOKUP(F$6,Data!$N$4:$Y$11,Data!$X$1,FALSE)</f>
        <v>7.5027262984368334E-2</v>
      </c>
      <c r="G82" s="94">
        <f>AProperties!G82/AProperties!AA82/VLOOKUP(G$6,Data!$N$4:$Y$11,Data!$X$1,FALSE)</f>
        <v>7.5038407563390752E-2</v>
      </c>
      <c r="H82" s="94">
        <f>AProperties!H82/AProperties!AB82/VLOOKUP(H$6,Data!$N$4:$Y$11,Data!$X$1,FALSE)</f>
        <v>7.5034536401187152E-2</v>
      </c>
      <c r="I82" s="94">
        <f>AProperties!I82/AProperties!AC82/VLOOKUP(I$6,Data!$N$4:$Y$11,Data!$X$1,FALSE)</f>
        <v>7.504320795150686E-2</v>
      </c>
      <c r="J82" s="97">
        <f t="shared" si="11"/>
        <v>7.5025647575543919E-2</v>
      </c>
      <c r="L82" s="28">
        <v>7.4999999999999997E-2</v>
      </c>
      <c r="M82" s="94">
        <f t="shared" si="12"/>
        <v>0.11249768423659207</v>
      </c>
      <c r="N82" s="94">
        <f t="shared" si="13"/>
        <v>0.11250965878475694</v>
      </c>
      <c r="O82" s="94">
        <f t="shared" si="14"/>
        <v>0.11250792586215411</v>
      </c>
      <c r="P82" s="94">
        <f t="shared" si="15"/>
        <v>0.112515613968446</v>
      </c>
      <c r="Q82" s="94">
        <f t="shared" si="16"/>
        <v>0.11251363149218416</v>
      </c>
      <c r="R82" s="94">
        <f t="shared" si="17"/>
        <v>0.11251920378169537</v>
      </c>
      <c r="S82" s="94">
        <f t="shared" si="18"/>
        <v>0.11251726820059357</v>
      </c>
      <c r="T82" s="94">
        <f t="shared" si="19"/>
        <v>0.11252160397575342</v>
      </c>
      <c r="U82" s="97">
        <f t="shared" si="20"/>
        <v>0.11251282378777196</v>
      </c>
      <c r="W82" s="28">
        <v>7.4999999999999997E-2</v>
      </c>
      <c r="X82" s="94">
        <f>AProperties!AF82*(9.806*B82)^0.5</f>
        <v>8.072754077450725E-2</v>
      </c>
      <c r="Y82" s="94">
        <f>AProperties!AG82*(9.806*C82)^0.5</f>
        <v>8.0915891946743243E-2</v>
      </c>
      <c r="Z82" s="94">
        <f>AProperties!AH82*(9.806*D82)^0.5</f>
        <v>8.0888562132651512E-2</v>
      </c>
      <c r="AA82" s="94">
        <f>AProperties!AI82*(9.806*E82)^0.5</f>
        <v>8.1009998034238098E-2</v>
      </c>
      <c r="AB82" s="94">
        <f>AProperties!AJ82*(9.806*F82)^0.5</f>
        <v>8.097863791497574E-2</v>
      </c>
      <c r="AC82" s="94">
        <f>AProperties!AK82*(9.806*G82)^0.5</f>
        <v>8.1066866294406487E-2</v>
      </c>
      <c r="AD82" s="94">
        <f>AProperties!AL82*(9.806*H82)^0.5</f>
        <v>8.1036190483670487E-2</v>
      </c>
      <c r="AE82" s="94">
        <f>AProperties!AM82*(9.806*I82)^0.5</f>
        <v>8.1104948375074384E-2</v>
      </c>
      <c r="AF82" s="97">
        <f t="shared" si="21"/>
        <v>8.0966079494533397E-2</v>
      </c>
    </row>
    <row r="83" spans="1:32" x14ac:dyDescent="0.25">
      <c r="A83" s="28">
        <v>7.5999999999999998E-2</v>
      </c>
      <c r="B83" s="94">
        <f>AProperties!B83/AProperties!V83/VLOOKUP(B$6,Data!$N$4:$Y$11,Data!$X$1,FALSE)</f>
        <v>7.5997385578725304E-2</v>
      </c>
      <c r="C83" s="94">
        <f>AProperties!C83/AProperties!W83/VLOOKUP(C$6,Data!$N$4:$Y$11,Data!$X$1,FALSE)</f>
        <v>7.6021944767755117E-2</v>
      </c>
      <c r="D83" s="94">
        <f>AProperties!D83/AProperties!X83/VLOOKUP(D$6,Data!$N$4:$Y$11,Data!$X$1,FALSE)</f>
        <v>7.6018390590555734E-2</v>
      </c>
      <c r="E83" s="94">
        <f>AProperties!E83/AProperties!Y83/VLOOKUP(E$6,Data!$N$4:$Y$11,Data!$X$1,FALSE)</f>
        <v>7.603415879385407E-2</v>
      </c>
      <c r="F83" s="94">
        <f>AProperties!F83/AProperties!Z83/VLOOKUP(F$6,Data!$N$4:$Y$11,Data!$X$1,FALSE)</f>
        <v>7.6030092735318286E-2</v>
      </c>
      <c r="G83" s="94">
        <f>AProperties!G83/AProperties!AA83/VLOOKUP(G$6,Data!$N$4:$Y$11,Data!$X$1,FALSE)</f>
        <v>7.6041521546677177E-2</v>
      </c>
      <c r="H83" s="94">
        <f>AProperties!H83/AProperties!AB83/VLOOKUP(H$6,Data!$N$4:$Y$11,Data!$X$1,FALSE)</f>
        <v>7.6037551637696724E-2</v>
      </c>
      <c r="I83" s="94">
        <f>AProperties!I83/AProperties!AC83/VLOOKUP(I$6,Data!$N$4:$Y$11,Data!$X$1,FALSE)</f>
        <v>7.6046444408661637E-2</v>
      </c>
      <c r="J83" s="97">
        <f t="shared" si="11"/>
        <v>7.6028436257405504E-2</v>
      </c>
      <c r="L83" s="28">
        <v>7.5999999999999998E-2</v>
      </c>
      <c r="M83" s="94">
        <f t="shared" si="12"/>
        <v>0.11399869278936264</v>
      </c>
      <c r="N83" s="94">
        <f t="shared" si="13"/>
        <v>0.11401097238387756</v>
      </c>
      <c r="O83" s="94">
        <f t="shared" si="14"/>
        <v>0.11400919529527787</v>
      </c>
      <c r="P83" s="94">
        <f t="shared" si="15"/>
        <v>0.11401707939692704</v>
      </c>
      <c r="Q83" s="94">
        <f t="shared" si="16"/>
        <v>0.11401504636765913</v>
      </c>
      <c r="R83" s="94">
        <f t="shared" si="17"/>
        <v>0.11402076077333859</v>
      </c>
      <c r="S83" s="94">
        <f t="shared" si="18"/>
        <v>0.11401877581884837</v>
      </c>
      <c r="T83" s="94">
        <f t="shared" si="19"/>
        <v>0.11402322220433081</v>
      </c>
      <c r="U83" s="97">
        <f t="shared" si="20"/>
        <v>0.11401421812870274</v>
      </c>
      <c r="W83" s="28">
        <v>7.5999999999999998E-2</v>
      </c>
      <c r="X83" s="94">
        <f>AProperties!AF83*(9.806*B83)^0.5</f>
        <v>8.23486403715811E-2</v>
      </c>
      <c r="Y83" s="94">
        <f>AProperties!AG83*(9.806*C83)^0.5</f>
        <v>8.2540580225751461E-2</v>
      </c>
      <c r="Z83" s="94">
        <f>AProperties!AH83*(9.806*D83)^0.5</f>
        <v>8.251272964479292E-2</v>
      </c>
      <c r="AA83" s="94">
        <f>AProperties!AI83*(9.806*E83)^0.5</f>
        <v>8.2636479619475373E-2</v>
      </c>
      <c r="AB83" s="94">
        <f>AProperties!AJ83*(9.806*F83)^0.5</f>
        <v>8.2604521873551592E-2</v>
      </c>
      <c r="AC83" s="94">
        <f>AProperties!AK83*(9.806*G83)^0.5</f>
        <v>8.2694431666743673E-2</v>
      </c>
      <c r="AD83" s="94">
        <f>AProperties!AL83*(9.806*H83)^0.5</f>
        <v>8.2663171232134874E-2</v>
      </c>
      <c r="AE83" s="94">
        <f>AProperties!AM83*(9.806*I83)^0.5</f>
        <v>8.2733239549311791E-2</v>
      </c>
      <c r="AF83" s="97">
        <f t="shared" si="21"/>
        <v>8.2591724272917846E-2</v>
      </c>
    </row>
    <row r="84" spans="1:32" x14ac:dyDescent="0.25">
      <c r="A84" s="28">
        <v>7.6999999999999999E-2</v>
      </c>
      <c r="B84" s="94">
        <f>AProperties!B84/AProperties!V84/VLOOKUP(B$6,Data!$N$4:$Y$11,Data!$X$1,FALSE)</f>
        <v>7.699951465436311E-2</v>
      </c>
      <c r="C84" s="94">
        <f>AProperties!C84/AProperties!W84/VLOOKUP(C$6,Data!$N$4:$Y$11,Data!$X$1,FALSE)</f>
        <v>7.7024690813740151E-2</v>
      </c>
      <c r="D84" s="94">
        <f>AProperties!D84/AProperties!X84/VLOOKUP(D$6,Data!$N$4:$Y$11,Data!$X$1,FALSE)</f>
        <v>7.7021047307250887E-2</v>
      </c>
      <c r="E84" s="94">
        <f>AProperties!E84/AProperties!Y84/VLOOKUP(E$6,Data!$N$4:$Y$11,Data!$X$1,FALSE)</f>
        <v>7.7037211930888222E-2</v>
      </c>
      <c r="F84" s="94">
        <f>AProperties!F84/AProperties!Z84/VLOOKUP(F$6,Data!$N$4:$Y$11,Data!$X$1,FALSE)</f>
        <v>7.7033043622839789E-2</v>
      </c>
      <c r="G84" s="94">
        <f>AProperties!G84/AProperties!AA84/VLOOKUP(G$6,Data!$N$4:$Y$11,Data!$X$1,FALSE)</f>
        <v>7.7044759882894595E-2</v>
      </c>
      <c r="H84" s="94">
        <f>AProperties!H84/AProperties!AB84/VLOOKUP(H$6,Data!$N$4:$Y$11,Data!$X$1,FALSE)</f>
        <v>7.7040690109120041E-2</v>
      </c>
      <c r="I84" s="94">
        <f>AProperties!I84/AProperties!AC84/VLOOKUP(I$6,Data!$N$4:$Y$11,Data!$X$1,FALSE)</f>
        <v>7.7049806606297275E-2</v>
      </c>
      <c r="J84" s="97">
        <f t="shared" si="11"/>
        <v>7.7031345615924257E-2</v>
      </c>
      <c r="L84" s="28">
        <v>7.6999999999999999E-2</v>
      </c>
      <c r="M84" s="94">
        <f t="shared" si="12"/>
        <v>0.11549975732718155</v>
      </c>
      <c r="N84" s="94">
        <f t="shared" si="13"/>
        <v>0.11551234540687008</v>
      </c>
      <c r="O84" s="94">
        <f t="shared" si="14"/>
        <v>0.11551052365362544</v>
      </c>
      <c r="P84" s="94">
        <f t="shared" si="15"/>
        <v>0.11551860596544411</v>
      </c>
      <c r="Q84" s="94">
        <f t="shared" si="16"/>
        <v>0.11551652181141989</v>
      </c>
      <c r="R84" s="94">
        <f t="shared" si="17"/>
        <v>0.11552237994144729</v>
      </c>
      <c r="S84" s="94">
        <f t="shared" si="18"/>
        <v>0.11552034505456002</v>
      </c>
      <c r="T84" s="94">
        <f t="shared" si="19"/>
        <v>0.11552490330314863</v>
      </c>
      <c r="U84" s="97">
        <f t="shared" si="20"/>
        <v>0.11551567280796213</v>
      </c>
      <c r="W84" s="28">
        <v>7.6999999999999999E-2</v>
      </c>
      <c r="X84" s="94">
        <f>AProperties!AF84*(9.806*B84)^0.5</f>
        <v>8.3980479468892172E-2</v>
      </c>
      <c r="Y84" s="94">
        <f>AProperties!AG84*(9.806*C84)^0.5</f>
        <v>8.4176025444679795E-2</v>
      </c>
      <c r="Z84" s="94">
        <f>AProperties!AH84*(9.806*D84)^0.5</f>
        <v>8.4147651564413201E-2</v>
      </c>
      <c r="AA84" s="94">
        <f>AProperties!AI84*(9.806*E84)^0.5</f>
        <v>8.4273726869731003E-2</v>
      </c>
      <c r="AB84" s="94">
        <f>AProperties!AJ84*(9.806*F84)^0.5</f>
        <v>8.4241168588712459E-2</v>
      </c>
      <c r="AC84" s="94">
        <f>AProperties!AK84*(9.806*G84)^0.5</f>
        <v>8.4332767980432238E-2</v>
      </c>
      <c r="AD84" s="94">
        <f>AProperties!AL84*(9.806*H84)^0.5</f>
        <v>8.430092007544604E-2</v>
      </c>
      <c r="AE84" s="94">
        <f>AProperties!AM84*(9.806*I84)^0.5</f>
        <v>8.4372305199800698E-2</v>
      </c>
      <c r="AF84" s="97">
        <f t="shared" si="21"/>
        <v>8.4228130649013438E-2</v>
      </c>
    </row>
    <row r="85" spans="1:32" x14ac:dyDescent="0.25">
      <c r="A85" s="28">
        <v>7.8E-2</v>
      </c>
      <c r="B85" s="94">
        <f>AProperties!B85/AProperties!V85/VLOOKUP(B$6,Data!$N$4:$Y$11,Data!$X$1,FALSE)</f>
        <v>7.8001757949840891E-2</v>
      </c>
      <c r="C85" s="94">
        <f>AProperties!C85/AProperties!W85/VLOOKUP(C$6,Data!$N$4:$Y$11,Data!$X$1,FALSE)</f>
        <v>7.80275579306689E-2</v>
      </c>
      <c r="D85" s="94">
        <f>AProperties!D85/AProperties!X85/VLOOKUP(D$6,Data!$N$4:$Y$11,Data!$X$1,FALSE)</f>
        <v>7.8023824101405528E-2</v>
      </c>
      <c r="E85" s="94">
        <f>AProperties!E85/AProperties!Y85/VLOOKUP(E$6,Data!$N$4:$Y$11,Data!$X$1,FALSE)</f>
        <v>7.8040389558165502E-2</v>
      </c>
      <c r="F85" s="94">
        <f>AProperties!F85/AProperties!Z85/VLOOKUP(F$6,Data!$N$4:$Y$11,Data!$X$1,FALSE)</f>
        <v>7.8036117861428153E-2</v>
      </c>
      <c r="G85" s="94">
        <f>AProperties!G85/AProperties!AA85/VLOOKUP(G$6,Data!$N$4:$Y$11,Data!$X$1,FALSE)</f>
        <v>7.8048124774416014E-2</v>
      </c>
      <c r="H85" s="94">
        <f>AProperties!H85/AProperties!AB85/VLOOKUP(H$6,Data!$N$4:$Y$11,Data!$X$1,FALSE)</f>
        <v>7.8043954022029488E-2</v>
      </c>
      <c r="I85" s="94">
        <f>AProperties!I85/AProperties!AC85/VLOOKUP(I$6,Data!$N$4:$Y$11,Data!$X$1,FALSE)</f>
        <v>7.8053296741595946E-2</v>
      </c>
      <c r="J85" s="97">
        <f t="shared" si="11"/>
        <v>7.8034377867443799E-2</v>
      </c>
      <c r="L85" s="28">
        <v>7.8E-2</v>
      </c>
      <c r="M85" s="94">
        <f t="shared" si="12"/>
        <v>0.11700087897492045</v>
      </c>
      <c r="N85" s="94">
        <f t="shared" si="13"/>
        <v>0.11701377896533445</v>
      </c>
      <c r="O85" s="94">
        <f t="shared" si="14"/>
        <v>0.11701191205070277</v>
      </c>
      <c r="P85" s="94">
        <f t="shared" si="15"/>
        <v>0.11702019477908275</v>
      </c>
      <c r="Q85" s="94">
        <f t="shared" si="16"/>
        <v>0.11701805893071407</v>
      </c>
      <c r="R85" s="94">
        <f t="shared" si="17"/>
        <v>0.117024062387208</v>
      </c>
      <c r="S85" s="94">
        <f t="shared" si="18"/>
        <v>0.11702197701101474</v>
      </c>
      <c r="T85" s="94">
        <f t="shared" si="19"/>
        <v>0.11702664837079797</v>
      </c>
      <c r="U85" s="97">
        <f t="shared" si="20"/>
        <v>0.1170171889337219</v>
      </c>
      <c r="W85" s="28">
        <v>7.8E-2</v>
      </c>
      <c r="X85" s="94">
        <f>AProperties!AF85*(9.806*B85)^0.5</f>
        <v>8.5622988870619351E-2</v>
      </c>
      <c r="Y85" s="94">
        <f>AProperties!AG85*(9.806*C85)^0.5</f>
        <v>8.5822158174990851E-2</v>
      </c>
      <c r="Z85" s="94">
        <f>AProperties!AH85*(9.806*D85)^0.5</f>
        <v>8.5793258496721383E-2</v>
      </c>
      <c r="AA85" s="94">
        <f>AProperties!AI85*(9.806*E85)^0.5</f>
        <v>8.5921670240312858E-2</v>
      </c>
      <c r="AB85" s="94">
        <f>AProperties!AJ85*(9.806*F85)^0.5</f>
        <v>8.5888508554464629E-2</v>
      </c>
      <c r="AC85" s="94">
        <f>AProperties!AK85*(9.806*G85)^0.5</f>
        <v>8.5981805620626225E-2</v>
      </c>
      <c r="AD85" s="94">
        <f>AProperties!AL85*(9.806*H85)^0.5</f>
        <v>8.594936743659666E-2</v>
      </c>
      <c r="AE85" s="94">
        <f>AProperties!AM85*(9.806*I85)^0.5</f>
        <v>8.6022075664731787E-2</v>
      </c>
      <c r="AF85" s="97">
        <f t="shared" si="21"/>
        <v>8.5875229132382949E-2</v>
      </c>
    </row>
    <row r="86" spans="1:32" x14ac:dyDescent="0.25">
      <c r="A86" s="28">
        <v>7.9000000000000001E-2</v>
      </c>
      <c r="B86" s="94">
        <f>AProperties!B86/AProperties!V86/VLOOKUP(B$6,Data!$N$4:$Y$11,Data!$X$1,FALSE)</f>
        <v>7.9004117716493016E-2</v>
      </c>
      <c r="C86" s="94">
        <f>AProperties!C86/AProperties!W86/VLOOKUP(C$6,Data!$N$4:$Y$11,Data!$X$1,FALSE)</f>
        <v>7.9030548343501331E-2</v>
      </c>
      <c r="D86" s="94">
        <f>AProperties!D86/AProperties!X86/VLOOKUP(D$6,Data!$N$4:$Y$11,Data!$X$1,FALSE)</f>
        <v>7.9026723201768748E-2</v>
      </c>
      <c r="E86" s="94">
        <f>AProperties!E86/AProperties!Y86/VLOOKUP(E$6,Data!$N$4:$Y$11,Data!$X$1,FALSE)</f>
        <v>7.9043693887699926E-2</v>
      </c>
      <c r="F86" s="94">
        <f>AProperties!F86/AProperties!Z86/VLOOKUP(F$6,Data!$N$4:$Y$11,Data!$X$1,FALSE)</f>
        <v>7.9039317667394526E-2</v>
      </c>
      <c r="G86" s="94">
        <f>AProperties!G86/AProperties!AA86/VLOOKUP(G$6,Data!$N$4:$Y$11,Data!$X$1,FALSE)</f>
        <v>7.9051618425505926E-2</v>
      </c>
      <c r="H86" s="94">
        <f>AProperties!H86/AProperties!AB86/VLOOKUP(H$6,Data!$N$4:$Y$11,Data!$X$1,FALSE)</f>
        <v>7.9047345584862594E-2</v>
      </c>
      <c r="I86" s="94">
        <f>AProperties!I86/AProperties!AC86/VLOOKUP(I$6,Data!$N$4:$Y$11,Data!$X$1,FALSE)</f>
        <v>7.9056917013664393E-2</v>
      </c>
      <c r="J86" s="97">
        <f t="shared" si="11"/>
        <v>7.9037535230111297E-2</v>
      </c>
      <c r="L86" s="28">
        <v>7.9000000000000001E-2</v>
      </c>
      <c r="M86" s="94">
        <f t="shared" si="12"/>
        <v>0.11850205885824651</v>
      </c>
      <c r="N86" s="94">
        <f t="shared" si="13"/>
        <v>0.11851527417175067</v>
      </c>
      <c r="O86" s="94">
        <f t="shared" si="14"/>
        <v>0.11851336160088438</v>
      </c>
      <c r="P86" s="94">
        <f t="shared" si="15"/>
        <v>0.11852184694384996</v>
      </c>
      <c r="Q86" s="94">
        <f t="shared" si="16"/>
        <v>0.11851965883369726</v>
      </c>
      <c r="R86" s="94">
        <f t="shared" si="17"/>
        <v>0.11852580921275296</v>
      </c>
      <c r="S86" s="94">
        <f t="shared" si="18"/>
        <v>0.1185236727924313</v>
      </c>
      <c r="T86" s="94">
        <f t="shared" si="19"/>
        <v>0.11852845850683219</v>
      </c>
      <c r="U86" s="97">
        <f t="shared" si="20"/>
        <v>0.11851876761505567</v>
      </c>
      <c r="W86" s="28">
        <v>7.9000000000000001E-2</v>
      </c>
      <c r="X86" s="94">
        <f>AProperties!AF86*(9.806*B86)^0.5</f>
        <v>8.7276100721891584E-2</v>
      </c>
      <c r="Y86" s="94">
        <f>AProperties!AG86*(9.806*C86)^0.5</f>
        <v>8.7478910332955157E-2</v>
      </c>
      <c r="Z86" s="94">
        <f>AProperties!AH86*(9.806*D86)^0.5</f>
        <v>8.7449482391176975E-2</v>
      </c>
      <c r="AA86" s="94">
        <f>AProperties!AI86*(9.806*E86)^0.5</f>
        <v>8.7580241533263548E-2</v>
      </c>
      <c r="AB86" s="94">
        <f>AProperties!AJ86*(9.806*F86)^0.5</f>
        <v>8.7546473610907796E-2</v>
      </c>
      <c r="AC86" s="94">
        <f>AProperties!AK86*(9.806*G86)^0.5</f>
        <v>8.7641476320377096E-2</v>
      </c>
      <c r="AD86" s="94">
        <f>AProperties!AL86*(9.806*H86)^0.5</f>
        <v>8.7608445085849404E-2</v>
      </c>
      <c r="AE86" s="94">
        <f>AProperties!AM86*(9.806*I86)^0.5</f>
        <v>8.7682482630973044E-2</v>
      </c>
      <c r="AF86" s="97">
        <f t="shared" si="21"/>
        <v>8.753295157842432E-2</v>
      </c>
    </row>
    <row r="87" spans="1:32" x14ac:dyDescent="0.25">
      <c r="A87" s="28">
        <v>0.08</v>
      </c>
      <c r="B87" s="94">
        <f>AProperties!B87/AProperties!V87/VLOOKUP(B$6,Data!$N$4:$Y$11,Data!$X$1,FALSE)</f>
        <v>8.0006596207283925E-2</v>
      </c>
      <c r="C87" s="94">
        <f>AProperties!C87/AProperties!W87/VLOOKUP(C$6,Data!$N$4:$Y$11,Data!$X$1,FALSE)</f>
        <v>8.0033664278997468E-2</v>
      </c>
      <c r="D87" s="94">
        <f>AProperties!D87/AProperties!X87/VLOOKUP(D$6,Data!$N$4:$Y$11,Data!$X$1,FALSE)</f>
        <v>8.0029746838864588E-2</v>
      </c>
      <c r="E87" s="94">
        <f>AProperties!E87/AProperties!Y87/VLOOKUP(E$6,Data!$N$4:$Y$11,Data!$X$1,FALSE)</f>
        <v>8.0047127133386867E-2</v>
      </c>
      <c r="F87" s="94">
        <f>AProperties!F87/AProperties!Z87/VLOOKUP(F$6,Data!$N$4:$Y$11,Data!$X$1,FALSE)</f>
        <v>8.0042645258904227E-2</v>
      </c>
      <c r="G87" s="94">
        <f>AProperties!G87/AProperties!AA87/VLOOKUP(G$6,Data!$N$4:$Y$11,Data!$X$1,FALSE)</f>
        <v>8.0055243042360169E-2</v>
      </c>
      <c r="H87" s="94">
        <f>AProperties!H87/AProperties!AB87/VLOOKUP(H$6,Data!$N$4:$Y$11,Data!$X$1,FALSE)</f>
        <v>8.005086700796174E-2</v>
      </c>
      <c r="I87" s="94">
        <f>AProperties!I87/AProperties!AC87/VLOOKUP(I$6,Data!$N$4:$Y$11,Data!$X$1,FALSE)</f>
        <v>8.0060669623572847E-2</v>
      </c>
      <c r="J87" s="97">
        <f t="shared" si="11"/>
        <v>8.0040819923916484E-2</v>
      </c>
      <c r="L87" s="28">
        <v>0.08</v>
      </c>
      <c r="M87" s="94">
        <f t="shared" si="12"/>
        <v>0.12000329810364196</v>
      </c>
      <c r="N87" s="94">
        <f t="shared" si="13"/>
        <v>0.12001683213949874</v>
      </c>
      <c r="O87" s="94">
        <f t="shared" si="14"/>
        <v>0.12001487341943229</v>
      </c>
      <c r="P87" s="94">
        <f t="shared" si="15"/>
        <v>0.12002356356669344</v>
      </c>
      <c r="Q87" s="94">
        <f t="shared" si="16"/>
        <v>0.12002132262945212</v>
      </c>
      <c r="R87" s="94">
        <f t="shared" si="17"/>
        <v>0.12002762152118009</v>
      </c>
      <c r="S87" s="94">
        <f t="shared" si="18"/>
        <v>0.12002543350398087</v>
      </c>
      <c r="T87" s="94">
        <f t="shared" si="19"/>
        <v>0.12003033481178643</v>
      </c>
      <c r="U87" s="97">
        <f t="shared" si="20"/>
        <v>0.12002040996195823</v>
      </c>
      <c r="W87" s="28">
        <v>0.08</v>
      </c>
      <c r="X87" s="94">
        <f>AProperties!AF87*(9.806*B87)^0.5</f>
        <v>8.8939748466228249E-2</v>
      </c>
      <c r="Y87" s="94">
        <f>AProperties!AG87*(9.806*C87)^0.5</f>
        <v>8.9146215136979859E-2</v>
      </c>
      <c r="Z87" s="94">
        <f>AProperties!AH87*(9.806*D87)^0.5</f>
        <v>8.9116256498831509E-2</v>
      </c>
      <c r="AA87" s="94">
        <f>AProperties!AI87*(9.806*E87)^0.5</f>
        <v>8.9249373854630457E-2</v>
      </c>
      <c r="AB87" s="94">
        <f>AProperties!AJ87*(9.806*F87)^0.5</f>
        <v>8.9214996901523402E-2</v>
      </c>
      <c r="AC87" s="94">
        <f>AProperties!AK87*(9.806*G87)^0.5</f>
        <v>8.9311713117871866E-2</v>
      </c>
      <c r="AD87" s="94">
        <f>AProperties!AL87*(9.806*H87)^0.5</f>
        <v>8.9278086097993231E-2</v>
      </c>
      <c r="AE87" s="94">
        <f>AProperties!AM87*(9.806*I87)^0.5</f>
        <v>8.9353459091283352E-2</v>
      </c>
      <c r="AF87" s="97">
        <f t="shared" si="21"/>
        <v>8.9201231145667748E-2</v>
      </c>
    </row>
    <row r="88" spans="1:32" x14ac:dyDescent="0.25">
      <c r="A88" s="28">
        <v>8.1000000000000003E-2</v>
      </c>
      <c r="B88" s="94">
        <f>AProperties!B88/AProperties!V88/VLOOKUP(B$6,Data!$N$4:$Y$11,Data!$X$1,FALSE)</f>
        <v>8.100919567685054E-2</v>
      </c>
      <c r="C88" s="94">
        <f>AProperties!C88/AProperties!W88/VLOOKUP(C$6,Data!$N$4:$Y$11,Data!$X$1,FALSE)</f>
        <v>8.1036907965756036E-2</v>
      </c>
      <c r="D88" s="94">
        <f>AProperties!D88/AProperties!X88/VLOOKUP(D$6,Data!$N$4:$Y$11,Data!$X$1,FALSE)</f>
        <v>8.1032897245032501E-2</v>
      </c>
      <c r="E88" s="94">
        <f>AProperties!E88/AProperties!Y88/VLOOKUP(E$6,Data!$N$4:$Y$11,Data!$X$1,FALSE)</f>
        <v>8.1050691511043743E-2</v>
      </c>
      <c r="F88" s="94">
        <f>AProperties!F88/AProperties!Z88/VLOOKUP(F$6,Data!$N$4:$Y$11,Data!$X$1,FALSE)</f>
        <v>8.104610285601746E-2</v>
      </c>
      <c r="G88" s="94">
        <f>AProperties!G88/AProperties!AA88/VLOOKUP(G$6,Data!$N$4:$Y$11,Data!$X$1,FALSE)</f>
        <v>8.1059000833144226E-2</v>
      </c>
      <c r="H88" s="94">
        <f>AProperties!H88/AProperties!AB88/VLOOKUP(H$6,Data!$N$4:$Y$11,Data!$X$1,FALSE)</f>
        <v>8.1054520503613378E-2</v>
      </c>
      <c r="I88" s="94">
        <f>AProperties!I88/AProperties!AC88/VLOOKUP(I$6,Data!$N$4:$Y$11,Data!$X$1,FALSE)</f>
        <v>8.1064556774393864E-2</v>
      </c>
      <c r="J88" s="97">
        <f t="shared" si="11"/>
        <v>8.1044234170731463E-2</v>
      </c>
      <c r="L88" s="28">
        <v>8.1000000000000003E-2</v>
      </c>
      <c r="M88" s="94">
        <f t="shared" si="12"/>
        <v>0.12150459783842527</v>
      </c>
      <c r="N88" s="94">
        <f t="shared" si="13"/>
        <v>0.12151845398287803</v>
      </c>
      <c r="O88" s="94">
        <f t="shared" si="14"/>
        <v>0.12151644862251626</v>
      </c>
      <c r="P88" s="94">
        <f t="shared" si="15"/>
        <v>0.12152534575552187</v>
      </c>
      <c r="Q88" s="94">
        <f t="shared" si="16"/>
        <v>0.12152305142800873</v>
      </c>
      <c r="R88" s="94">
        <f t="shared" si="17"/>
        <v>0.12152950041657212</v>
      </c>
      <c r="S88" s="94">
        <f t="shared" si="18"/>
        <v>0.12152726025180668</v>
      </c>
      <c r="T88" s="94">
        <f t="shared" si="19"/>
        <v>0.12153227838719693</v>
      </c>
      <c r="U88" s="97">
        <f t="shared" si="20"/>
        <v>0.12152211708536574</v>
      </c>
      <c r="W88" s="28">
        <v>8.1000000000000003E-2</v>
      </c>
      <c r="X88" s="94">
        <f>AProperties!AF88*(9.806*B88)^0.5</f>
        <v>9.061386680485474E-2</v>
      </c>
      <c r="Y88" s="94">
        <f>AProperties!AG88*(9.806*C88)^0.5</f>
        <v>9.0824007066810208E-2</v>
      </c>
      <c r="Z88" s="94">
        <f>AProperties!AH88*(9.806*D88)^0.5</f>
        <v>9.0793515331548572E-2</v>
      </c>
      <c r="AA88" s="94">
        <f>AProperties!AI88*(9.806*E88)^0.5</f>
        <v>9.0929001573616247E-2</v>
      </c>
      <c r="AB88" s="94">
        <f>AProperties!AJ88*(9.806*F88)^0.5</f>
        <v>9.0894012832343676E-2</v>
      </c>
      <c r="AC88" s="94">
        <f>AProperties!AK88*(9.806*G88)^0.5</f>
        <v>9.0992450315547355E-2</v>
      </c>
      <c r="AD88" s="94">
        <f>AProperties!AL88*(9.806*H88)^0.5</f>
        <v>9.0958224811476543E-2</v>
      </c>
      <c r="AE88" s="94">
        <f>AProperties!AM88*(9.806*I88)^0.5</f>
        <v>9.103493930340581E-2</v>
      </c>
      <c r="AF88" s="97">
        <f t="shared" si="21"/>
        <v>9.0880002254950382E-2</v>
      </c>
    </row>
    <row r="89" spans="1:32" x14ac:dyDescent="0.25">
      <c r="A89" s="28">
        <v>8.2000000000000003E-2</v>
      </c>
      <c r="B89" s="94">
        <f>AProperties!B89/AProperties!V89/VLOOKUP(B$6,Data!$N$4:$Y$11,Data!$X$1,FALSE)</f>
        <v>8.2011918381542301E-2</v>
      </c>
      <c r="C89" s="94">
        <f>AProperties!C89/AProperties!W89/VLOOKUP(C$6,Data!$N$4:$Y$11,Data!$X$1,FALSE)</f>
        <v>8.2040281634255363E-2</v>
      </c>
      <c r="D89" s="94">
        <f>AProperties!D89/AProperties!X89/VLOOKUP(D$6,Data!$N$4:$Y$11,Data!$X$1,FALSE)</f>
        <v>8.2036176654467399E-2</v>
      </c>
      <c r="E89" s="94">
        <f>AProperties!E89/AProperties!Y89/VLOOKUP(E$6,Data!$N$4:$Y$11,Data!$X$1,FALSE)</f>
        <v>8.2054389238447198E-2</v>
      </c>
      <c r="F89" s="94">
        <f>AProperties!F89/AProperties!Z89/VLOOKUP(F$6,Data!$N$4:$Y$11,Data!$X$1,FALSE)</f>
        <v>8.2049692680727301E-2</v>
      </c>
      <c r="G89" s="94">
        <f>AProperties!G89/AProperties!AA89/VLOOKUP(G$6,Data!$N$4:$Y$11,Data!$X$1,FALSE)</f>
        <v>8.2062894008032919E-2</v>
      </c>
      <c r="H89" s="94">
        <f>AProperties!H89/AProperties!AB89/VLOOKUP(H$6,Data!$N$4:$Y$11,Data!$X$1,FALSE)</f>
        <v>8.2058308286085707E-2</v>
      </c>
      <c r="I89" s="94">
        <f>AProperties!I89/AProperties!AC89/VLOOKUP(I$6,Data!$N$4:$Y$11,Data!$X$1,FALSE)</f>
        <v>8.2068580671240843E-2</v>
      </c>
      <c r="J89" s="97">
        <f t="shared" si="11"/>
        <v>8.2047780194349884E-2</v>
      </c>
      <c r="L89" s="28">
        <v>8.2000000000000003E-2</v>
      </c>
      <c r="M89" s="94">
        <f t="shared" si="12"/>
        <v>0.12300595919077115</v>
      </c>
      <c r="N89" s="94">
        <f t="shared" si="13"/>
        <v>0.12302014081712769</v>
      </c>
      <c r="O89" s="94">
        <f t="shared" si="14"/>
        <v>0.12301808832723371</v>
      </c>
      <c r="P89" s="94">
        <f t="shared" si="15"/>
        <v>0.1230271946192236</v>
      </c>
      <c r="Q89" s="94">
        <f t="shared" si="16"/>
        <v>0.12302484634036365</v>
      </c>
      <c r="R89" s="94">
        <f t="shared" si="17"/>
        <v>0.12303144700401647</v>
      </c>
      <c r="S89" s="94">
        <f t="shared" si="18"/>
        <v>0.12302915414304286</v>
      </c>
      <c r="T89" s="94">
        <f t="shared" si="19"/>
        <v>0.12303429033562042</v>
      </c>
      <c r="U89" s="97">
        <f t="shared" si="20"/>
        <v>0.12302389009717493</v>
      </c>
      <c r="W89" s="28">
        <v>8.2000000000000003E-2</v>
      </c>
      <c r="X89" s="94">
        <f>AProperties!AF89*(9.806*B89)^0.5</f>
        <v>9.2298391657780088E-2</v>
      </c>
      <c r="Y89" s="94">
        <f>AProperties!AG89*(9.806*C89)^0.5</f>
        <v>9.2512221824505081E-2</v>
      </c>
      <c r="Z89" s="94">
        <f>AProperties!AH89*(9.806*D89)^0.5</f>
        <v>9.2481194622992979E-2</v>
      </c>
      <c r="AA89" s="94">
        <f>AProperties!AI89*(9.806*E89)^0.5</f>
        <v>9.2619060283496701E-2</v>
      </c>
      <c r="AB89" s="94">
        <f>AProperties!AJ89*(9.806*F89)^0.5</f>
        <v>9.2583457032887617E-2</v>
      </c>
      <c r="AC89" s="94">
        <f>AProperties!AK89*(9.806*G89)^0.5</f>
        <v>9.2683623440980537E-2</v>
      </c>
      <c r="AD89" s="94">
        <f>AProperties!AL89*(9.806*H89)^0.5</f>
        <v>9.2648796789311386E-2</v>
      </c>
      <c r="AE89" s="94">
        <f>AProperties!AM89*(9.806*I89)^0.5</f>
        <v>9.2726858750935268E-2</v>
      </c>
      <c r="AF89" s="97">
        <f t="shared" si="21"/>
        <v>9.2569200550361205E-2</v>
      </c>
    </row>
    <row r="90" spans="1:32" x14ac:dyDescent="0.25">
      <c r="A90" s="28">
        <v>8.3000000000000004E-2</v>
      </c>
      <c r="B90" s="94">
        <f>AProperties!B90/AProperties!V90/VLOOKUP(B$6,Data!$N$4:$Y$11,Data!$X$1,FALSE)</f>
        <v>8.30147665794604E-2</v>
      </c>
      <c r="C90" s="94">
        <f>AProperties!C90/AProperties!W90/VLOOKUP(C$6,Data!$N$4:$Y$11,Data!$X$1,FALSE)</f>
        <v>8.30437875168928E-2</v>
      </c>
      <c r="D90" s="94">
        <f>AProperties!D90/AProperties!X90/VLOOKUP(D$6,Data!$N$4:$Y$11,Data!$X$1,FALSE)</f>
        <v>8.3039587303259152E-2</v>
      </c>
      <c r="E90" s="94">
        <f>AProperties!E90/AProperties!Y90/VLOOKUP(E$6,Data!$N$4:$Y$11,Data!$X$1,FALSE)</f>
        <v>8.3058222535375051E-2</v>
      </c>
      <c r="F90" s="94">
        <f>AProperties!F90/AProperties!Z90/VLOOKUP(F$6,Data!$N$4:$Y$11,Data!$X$1,FALSE)</f>
        <v>8.3053416957000178E-2</v>
      </c>
      <c r="G90" s="94">
        <f>AProperties!G90/AProperties!AA90/VLOOKUP(G$6,Data!$N$4:$Y$11,Data!$X$1,FALSE)</f>
        <v>8.3066924779248555E-2</v>
      </c>
      <c r="H90" s="94">
        <f>AProperties!H90/AProperties!AB90/VLOOKUP(H$6,Data!$N$4:$Y$11,Data!$X$1,FALSE)</f>
        <v>8.3062232571670419E-2</v>
      </c>
      <c r="I90" s="94">
        <f>AProperties!I90/AProperties!AC90/VLOOKUP(I$6,Data!$N$4:$Y$11,Data!$X$1,FALSE)</f>
        <v>8.3072743521307349E-2</v>
      </c>
      <c r="J90" s="97">
        <f t="shared" si="11"/>
        <v>8.3051460220526729E-2</v>
      </c>
      <c r="L90" s="28">
        <v>8.3000000000000004E-2</v>
      </c>
      <c r="M90" s="94">
        <f t="shared" si="12"/>
        <v>0.12450738328973021</v>
      </c>
      <c r="N90" s="94">
        <f t="shared" si="13"/>
        <v>0.12452189375844641</v>
      </c>
      <c r="O90" s="94">
        <f t="shared" si="14"/>
        <v>0.12451979365162957</v>
      </c>
      <c r="P90" s="94">
        <f t="shared" si="15"/>
        <v>0.12452911126768754</v>
      </c>
      <c r="Q90" s="94">
        <f t="shared" si="16"/>
        <v>0.12452670847850009</v>
      </c>
      <c r="R90" s="94">
        <f t="shared" si="17"/>
        <v>0.12453346238962429</v>
      </c>
      <c r="S90" s="94">
        <f t="shared" si="18"/>
        <v>0.12453111628583521</v>
      </c>
      <c r="T90" s="94">
        <f t="shared" si="19"/>
        <v>0.12453637176065369</v>
      </c>
      <c r="U90" s="97">
        <f t="shared" si="20"/>
        <v>0.12452573011026338</v>
      </c>
      <c r="W90" s="28">
        <v>8.3000000000000004E-2</v>
      </c>
      <c r="X90" s="94">
        <f>AProperties!AF90*(9.806*B90)^0.5</f>
        <v>9.3993260126541342E-2</v>
      </c>
      <c r="Y90" s="94">
        <f>AProperties!AG90*(9.806*C90)^0.5</f>
        <v>9.4210796297082441E-2</v>
      </c>
      <c r="Z90" s="94">
        <f>AProperties!AH90*(9.806*D90)^0.5</f>
        <v>9.4179231291290855E-2</v>
      </c>
      <c r="AA90" s="94">
        <f>AProperties!AI90*(9.806*E90)^0.5</f>
        <v>9.4319486764220847E-2</v>
      </c>
      <c r="AB90" s="94">
        <f>AProperties!AJ90*(9.806*F90)^0.5</f>
        <v>9.4283266318775399E-2</v>
      </c>
      <c r="AC90" s="94">
        <f>AProperties!AK90*(9.806*G90)^0.5</f>
        <v>9.4385169209452724E-2</v>
      </c>
      <c r="AD90" s="94">
        <f>AProperties!AL90*(9.806*H90)^0.5</f>
        <v>9.4349738781659545E-2</v>
      </c>
      <c r="AE90" s="94">
        <f>AProperties!AM90*(9.806*I90)^0.5</f>
        <v>9.4429154105864346E-2</v>
      </c>
      <c r="AF90" s="97">
        <f t="shared" si="21"/>
        <v>9.4268762861860936E-2</v>
      </c>
    </row>
    <row r="91" spans="1:32" x14ac:dyDescent="0.25">
      <c r="A91" s="28">
        <v>8.4000000000000005E-2</v>
      </c>
      <c r="B91" s="94">
        <f>AProperties!B91/AProperties!V91/VLOOKUP(B$6,Data!$N$4:$Y$11,Data!$X$1,FALSE)</f>
        <v>8.401774253050108E-2</v>
      </c>
      <c r="C91" s="94">
        <f>AProperties!C91/AProperties!W91/VLOOKUP(C$6,Data!$N$4:$Y$11,Data!$X$1,FALSE)</f>
        <v>8.4047427848024159E-2</v>
      </c>
      <c r="D91" s="94">
        <f>AProperties!D91/AProperties!X91/VLOOKUP(D$6,Data!$N$4:$Y$11,Data!$X$1,FALSE)</f>
        <v>8.4043131429433177E-2</v>
      </c>
      <c r="E91" s="94">
        <f>AProperties!E91/AProperties!Y91/VLOOKUP(E$6,Data!$N$4:$Y$11,Data!$X$1,FALSE)</f>
        <v>8.4062193623643575E-2</v>
      </c>
      <c r="F91" s="94">
        <f>AProperties!F91/AProperties!Z91/VLOOKUP(F$6,Data!$N$4:$Y$11,Data!$X$1,FALSE)</f>
        <v>8.4057277910814507E-2</v>
      </c>
      <c r="G91" s="94">
        <f>AProperties!G91/AProperties!AA91/VLOOKUP(G$6,Data!$N$4:$Y$11,Data!$X$1,FALSE)</f>
        <v>8.4071095361100412E-2</v>
      </c>
      <c r="H91" s="94">
        <f>AProperties!H91/AProperties!AB91/VLOOKUP(H$6,Data!$N$4:$Y$11,Data!$X$1,FALSE)</f>
        <v>8.4066295578719225E-2</v>
      </c>
      <c r="I91" s="94">
        <f>AProperties!I91/AProperties!AC91/VLOOKUP(I$6,Data!$N$4:$Y$11,Data!$X$1,FALSE)</f>
        <v>8.4077047533906324E-2</v>
      </c>
      <c r="J91" s="97">
        <f t="shared" si="11"/>
        <v>8.4055276477017812E-2</v>
      </c>
      <c r="L91" s="28">
        <v>8.4000000000000005E-2</v>
      </c>
      <c r="M91" s="94">
        <f t="shared" si="12"/>
        <v>0.12600887126525054</v>
      </c>
      <c r="N91" s="94">
        <f t="shared" si="13"/>
        <v>0.12602371392401207</v>
      </c>
      <c r="O91" s="94">
        <f t="shared" si="14"/>
        <v>0.12602156571471659</v>
      </c>
      <c r="P91" s="94">
        <f t="shared" si="15"/>
        <v>0.12603109681182179</v>
      </c>
      <c r="Q91" s="94">
        <f t="shared" si="16"/>
        <v>0.12602863895540725</v>
      </c>
      <c r="R91" s="94">
        <f t="shared" si="17"/>
        <v>0.1260355476805502</v>
      </c>
      <c r="S91" s="94">
        <f t="shared" si="18"/>
        <v>0.12603314778935962</v>
      </c>
      <c r="T91" s="94">
        <f t="shared" si="19"/>
        <v>0.12603852376695318</v>
      </c>
      <c r="U91" s="97">
        <f t="shared" si="20"/>
        <v>0.1260276382385089</v>
      </c>
      <c r="W91" s="28">
        <v>8.4000000000000005E-2</v>
      </c>
      <c r="X91" s="94">
        <f>AProperties!AF91*(9.806*B91)^0.5</f>
        <v>9.5698410458532335E-2</v>
      </c>
      <c r="Y91" s="94">
        <f>AProperties!AG91*(9.806*C91)^0.5</f>
        <v>9.5919668520747153E-2</v>
      </c>
      <c r="Z91" s="94">
        <f>AProperties!AH91*(9.806*D91)^0.5</f>
        <v>9.5887563403272896E-2</v>
      </c>
      <c r="AA91" s="94">
        <f>AProperties!AI91*(9.806*E91)^0.5</f>
        <v>9.6030218946587767E-2</v>
      </c>
      <c r="AB91" s="94">
        <f>AProperties!AJ91*(9.806*F91)^0.5</f>
        <v>9.5993378655923126E-2</v>
      </c>
      <c r="AC91" s="94">
        <f>AProperties!AK91*(9.806*G91)^0.5</f>
        <v>9.6097025488101173E-2</v>
      </c>
      <c r="AD91" s="94">
        <f>AProperties!AL91*(9.806*H91)^0.5</f>
        <v>9.6060988689994728E-2</v>
      </c>
      <c r="AE91" s="94">
        <f>AProperties!AM91*(9.806*I91)^0.5</f>
        <v>9.6141763192715501E-2</v>
      </c>
      <c r="AF91" s="97">
        <f t="shared" si="21"/>
        <v>9.5978627169484326E-2</v>
      </c>
    </row>
    <row r="92" spans="1:32" x14ac:dyDescent="0.25">
      <c r="A92" s="28">
        <v>8.5000000000000006E-2</v>
      </c>
      <c r="B92" s="94">
        <f>AProperties!B92/AProperties!V92/VLOOKUP(B$6,Data!$N$4:$Y$11,Data!$X$1,FALSE)</f>
        <v>8.5020848496393908E-2</v>
      </c>
      <c r="C92" s="94">
        <f>AProperties!C92/AProperties!W92/VLOOKUP(C$6,Data!$N$4:$Y$11,Data!$X$1,FALSE)</f>
        <v>8.5051204864003999E-2</v>
      </c>
      <c r="D92" s="94">
        <f>AProperties!D92/AProperties!X92/VLOOKUP(D$6,Data!$N$4:$Y$11,Data!$X$1,FALSE)</f>
        <v>8.5046811272988979E-2</v>
      </c>
      <c r="E92" s="94">
        <f>AProperties!E92/AProperties!Y92/VLOOKUP(E$6,Data!$N$4:$Y$11,Data!$X$1,FALSE)</f>
        <v>8.5066304727147796E-2</v>
      </c>
      <c r="F92" s="94">
        <f>AProperties!F92/AProperties!Z92/VLOOKUP(F$6,Data!$N$4:$Y$11,Data!$X$1,FALSE)</f>
        <v>8.5061277770201407E-2</v>
      </c>
      <c r="G92" s="94">
        <f>AProperties!G92/AProperties!AA92/VLOOKUP(G$6,Data!$N$4:$Y$11,Data!$X$1,FALSE)</f>
        <v>8.5075407970025427E-2</v>
      </c>
      <c r="H92" s="94">
        <f>AProperties!H92/AProperties!AB92/VLOOKUP(H$6,Data!$N$4:$Y$11,Data!$X$1,FALSE)</f>
        <v>8.507049952768532E-2</v>
      </c>
      <c r="I92" s="94">
        <f>AProperties!I92/AProperties!AC92/VLOOKUP(I$6,Data!$N$4:$Y$11,Data!$X$1,FALSE)</f>
        <v>8.5081494920508191E-2</v>
      </c>
      <c r="J92" s="97">
        <f t="shared" si="11"/>
        <v>8.505923119361937E-2</v>
      </c>
      <c r="L92" s="28">
        <v>8.5000000000000006E-2</v>
      </c>
      <c r="M92" s="94">
        <f t="shared" si="12"/>
        <v>0.12751042424819697</v>
      </c>
      <c r="N92" s="94">
        <f t="shared" si="13"/>
        <v>0.12752560243200201</v>
      </c>
      <c r="O92" s="94">
        <f t="shared" si="14"/>
        <v>0.1275234056364945</v>
      </c>
      <c r="P92" s="94">
        <f t="shared" si="15"/>
        <v>0.1275331523635739</v>
      </c>
      <c r="Q92" s="94">
        <f t="shared" si="16"/>
        <v>0.12753063888510072</v>
      </c>
      <c r="R92" s="94">
        <f t="shared" si="17"/>
        <v>0.12753770398501271</v>
      </c>
      <c r="S92" s="94">
        <f t="shared" si="18"/>
        <v>0.12753524976384267</v>
      </c>
      <c r="T92" s="94">
        <f t="shared" si="19"/>
        <v>0.12754074746025409</v>
      </c>
      <c r="U92" s="97">
        <f t="shared" si="20"/>
        <v>0.1275296155968097</v>
      </c>
      <c r="W92" s="28">
        <v>8.5000000000000006E-2</v>
      </c>
      <c r="X92" s="94">
        <f>AProperties!AF92*(9.806*B92)^0.5</f>
        <v>9.7413782012816932E-2</v>
      </c>
      <c r="Y92" s="94">
        <f>AProperties!AG92*(9.806*C92)^0.5</f>
        <v>9.7638777646616479E-2</v>
      </c>
      <c r="Z92" s="94">
        <f>AProperties!AH92*(9.806*D92)^0.5</f>
        <v>9.7606130140210287E-2</v>
      </c>
      <c r="AA92" s="94">
        <f>AProperties!AI92*(9.806*E92)^0.5</f>
        <v>9.7751195877926522E-2</v>
      </c>
      <c r="AB92" s="94">
        <f>AProperties!AJ92*(9.806*F92)^0.5</f>
        <v>9.771373312623878E-2</v>
      </c>
      <c r="AC92" s="94">
        <f>AProperties!AK92*(9.806*G92)^0.5</f>
        <v>9.7819131261572462E-2</v>
      </c>
      <c r="AD92" s="94">
        <f>AProperties!AL92*(9.806*H92)^0.5</f>
        <v>9.7782485532771954E-2</v>
      </c>
      <c r="AE92" s="94">
        <f>AProperties!AM92*(9.806*I92)^0.5</f>
        <v>9.7864624954171489E-2</v>
      </c>
      <c r="AF92" s="97">
        <f t="shared" si="21"/>
        <v>9.7698732569040603E-2</v>
      </c>
    </row>
    <row r="93" spans="1:32" x14ac:dyDescent="0.25">
      <c r="A93" s="28">
        <v>8.5999999999999993E-2</v>
      </c>
      <c r="B93" s="94">
        <f>AProperties!B93/AProperties!V93/VLOOKUP(B$6,Data!$N$4:$Y$11,Data!$X$1,FALSE)</f>
        <v>8.6024086740744202E-2</v>
      </c>
      <c r="C93" s="94">
        <f>AProperties!C93/AProperties!W93/VLOOKUP(C$6,Data!$N$4:$Y$11,Data!$X$1,FALSE)</f>
        <v>8.6055120803225485E-2</v>
      </c>
      <c r="D93" s="94">
        <f>AProperties!D93/AProperties!X93/VLOOKUP(D$6,Data!$N$4:$Y$11,Data!$X$1,FALSE)</f>
        <v>8.6050629075942867E-2</v>
      </c>
      <c r="E93" s="94">
        <f>AProperties!E93/AProperties!Y93/VLOOKUP(E$6,Data!$N$4:$Y$11,Data!$X$1,FALSE)</f>
        <v>8.6070558071900588E-2</v>
      </c>
      <c r="F93" s="94">
        <f>AProperties!F93/AProperties!Z93/VLOOKUP(F$6,Data!$N$4:$Y$11,Data!$X$1,FALSE)</f>
        <v>8.6065418765283674E-2</v>
      </c>
      <c r="G93" s="94">
        <f>AProperties!G93/AProperties!AA93/VLOOKUP(G$6,Data!$N$4:$Y$11,Data!$X$1,FALSE)</f>
        <v>8.6079864824624625E-2</v>
      </c>
      <c r="H93" s="94">
        <f>AProperties!H93/AProperties!AB93/VLOOKUP(H$6,Data!$N$4:$Y$11,Data!$X$1,FALSE)</f>
        <v>8.6074846641162273E-2</v>
      </c>
      <c r="I93" s="94">
        <f>AProperties!I93/AProperties!AC93/VLOOKUP(I$6,Data!$N$4:$Y$11,Data!$X$1,FALSE)</f>
        <v>8.6086087894780838E-2</v>
      </c>
      <c r="J93" s="97">
        <f t="shared" si="11"/>
        <v>8.6063326602208085E-2</v>
      </c>
      <c r="L93" s="28">
        <v>8.5999999999999993E-2</v>
      </c>
      <c r="M93" s="94">
        <f t="shared" si="12"/>
        <v>0.12901204337037209</v>
      </c>
      <c r="N93" s="94">
        <f t="shared" si="13"/>
        <v>0.12902756040161273</v>
      </c>
      <c r="O93" s="94">
        <f t="shared" si="14"/>
        <v>0.12902531453797142</v>
      </c>
      <c r="P93" s="94">
        <f t="shared" si="15"/>
        <v>0.1290352790359503</v>
      </c>
      <c r="Q93" s="94">
        <f t="shared" si="16"/>
        <v>0.12903270938264183</v>
      </c>
      <c r="R93" s="94">
        <f t="shared" si="17"/>
        <v>0.12903993241231232</v>
      </c>
      <c r="S93" s="94">
        <f t="shared" si="18"/>
        <v>0.12903742332058113</v>
      </c>
      <c r="T93" s="94">
        <f t="shared" si="19"/>
        <v>0.12904304394739041</v>
      </c>
      <c r="U93" s="97">
        <f t="shared" si="20"/>
        <v>0.12903166330110402</v>
      </c>
      <c r="W93" s="28">
        <v>8.5999999999999993E-2</v>
      </c>
      <c r="X93" s="94">
        <f>AProperties!AF93*(9.806*B93)^0.5</f>
        <v>9.9139315227362829E-2</v>
      </c>
      <c r="Y93" s="94">
        <f>AProperties!AG93*(9.806*C93)^0.5</f>
        <v>9.9368063907862306E-2</v>
      </c>
      <c r="Z93" s="94">
        <f>AProperties!AH93*(9.806*D93)^0.5</f>
        <v>9.9334871764974339E-2</v>
      </c>
      <c r="AA93" s="94">
        <f>AProperties!AI93*(9.806*E93)^0.5</f>
        <v>9.9482357689193765E-2</v>
      </c>
      <c r="AB93" s="94">
        <f>AProperties!AJ93*(9.806*F93)^0.5</f>
        <v>9.9444269894733928E-2</v>
      </c>
      <c r="AC93" s="94">
        <f>AProperties!AK93*(9.806*G93)^0.5</f>
        <v>9.9551426599089013E-2</v>
      </c>
      <c r="AD93" s="94">
        <f>AProperties!AL93*(9.806*H93)^0.5</f>
        <v>9.9514169412512732E-2</v>
      </c>
      <c r="AE93" s="94">
        <f>AProperties!AM93*(9.806*I93)^0.5</f>
        <v>9.9597679418130441E-2</v>
      </c>
      <c r="AF93" s="97">
        <f t="shared" si="21"/>
        <v>9.9429019239232433E-2</v>
      </c>
    </row>
    <row r="94" spans="1:32" x14ac:dyDescent="0.25">
      <c r="A94" s="28">
        <v>8.6999999999999994E-2</v>
      </c>
      <c r="B94" s="94">
        <f>AProperties!B94/AProperties!V94/VLOOKUP(B$6,Data!$N$4:$Y$11,Data!$X$1,FALSE)</f>
        <v>8.702745952907423E-2</v>
      </c>
      <c r="C94" s="94">
        <f>AProperties!C94/AProperties!W94/VLOOKUP(C$6,Data!$N$4:$Y$11,Data!$X$1,FALSE)</f>
        <v>8.7059177906160398E-2</v>
      </c>
      <c r="D94" s="94">
        <f>AProperties!D94/AProperties!X94/VLOOKUP(D$6,Data!$N$4:$Y$11,Data!$X$1,FALSE)</f>
        <v>8.7054587082365686E-2</v>
      </c>
      <c r="E94" s="94">
        <f>AProperties!E94/AProperties!Y94/VLOOKUP(E$6,Data!$N$4:$Y$11,Data!$X$1,FALSE)</f>
        <v>8.7074955886073349E-2</v>
      </c>
      <c r="F94" s="94">
        <f>AProperties!F94/AProperties!Z94/VLOOKUP(F$6,Data!$N$4:$Y$11,Data!$X$1,FALSE)</f>
        <v>8.7069703128315704E-2</v>
      </c>
      <c r="G94" s="94">
        <f>AProperties!G94/AProperties!AA94/VLOOKUP(G$6,Data!$N$4:$Y$11,Data!$X$1,FALSE)</f>
        <v>8.708446814570546E-2</v>
      </c>
      <c r="H94" s="94">
        <f>AProperties!H94/AProperties!AB94/VLOOKUP(H$6,Data!$N$4:$Y$11,Data!$X$1,FALSE)</f>
        <v>8.7079339143922282E-2</v>
      </c>
      <c r="I94" s="94">
        <f>AProperties!I94/AProperties!AC94/VLOOKUP(I$6,Data!$N$4:$Y$11,Data!$X$1,FALSE)</f>
        <v>8.7090828672629031E-2</v>
      </c>
      <c r="J94" s="97">
        <f t="shared" si="11"/>
        <v>8.7067564936780764E-2</v>
      </c>
      <c r="L94" s="28">
        <v>8.6999999999999994E-2</v>
      </c>
      <c r="M94" s="94">
        <f t="shared" si="12"/>
        <v>0.13051372976453712</v>
      </c>
      <c r="N94" s="94">
        <f t="shared" si="13"/>
        <v>0.1305295889530802</v>
      </c>
      <c r="O94" s="94">
        <f t="shared" si="14"/>
        <v>0.13052729354118284</v>
      </c>
      <c r="P94" s="94">
        <f t="shared" si="15"/>
        <v>0.13053747794303666</v>
      </c>
      <c r="Q94" s="94">
        <f t="shared" si="16"/>
        <v>0.13053485156415784</v>
      </c>
      <c r="R94" s="94">
        <f t="shared" si="17"/>
        <v>0.13054223407285273</v>
      </c>
      <c r="S94" s="94">
        <f t="shared" si="18"/>
        <v>0.13053966957196114</v>
      </c>
      <c r="T94" s="94">
        <f t="shared" si="19"/>
        <v>0.1305454143363145</v>
      </c>
      <c r="U94" s="97">
        <f t="shared" si="20"/>
        <v>0.13053378246839037</v>
      </c>
      <c r="W94" s="28">
        <v>8.6999999999999994E-2</v>
      </c>
      <c r="X94" s="94">
        <f>AProperties!AF94*(9.806*B94)^0.5</f>
        <v>0.10087495158761256</v>
      </c>
      <c r="Y94" s="94">
        <f>AProperties!AG94*(9.806*C94)^0.5</f>
        <v>0.10110746858819648</v>
      </c>
      <c r="Z94" s="94">
        <f>AProperties!AH94*(9.806*D94)^0.5</f>
        <v>0.10107372959053035</v>
      </c>
      <c r="AA94" s="94">
        <f>AProperties!AI94*(9.806*E94)^0.5</f>
        <v>0.10122364556341823</v>
      </c>
      <c r="AB94" s="94">
        <f>AProperties!AJ94*(9.806*F94)^0.5</f>
        <v>0.10118493017798111</v>
      </c>
      <c r="AC94" s="94">
        <f>AProperties!AK94*(9.806*G94)^0.5</f>
        <v>0.10129385262287133</v>
      </c>
      <c r="AD94" s="94">
        <f>AProperties!AL94*(9.806*H94)^0.5</f>
        <v>0.10125598148423359</v>
      </c>
      <c r="AE94" s="94">
        <f>AProperties!AM94*(9.806*I94)^0.5</f>
        <v>0.10134086766610612</v>
      </c>
      <c r="AF94" s="97">
        <f t="shared" si="21"/>
        <v>0.10116942841011869</v>
      </c>
    </row>
    <row r="95" spans="1:32" x14ac:dyDescent="0.25">
      <c r="A95" s="28">
        <v>8.7999999999999995E-2</v>
      </c>
      <c r="B95" s="94">
        <f>AProperties!B95/AProperties!V95/VLOOKUP(B$6,Data!$N$4:$Y$11,Data!$X$1,FALSE)</f>
        <v>8.8030969128862255E-2</v>
      </c>
      <c r="C95" s="94">
        <f>AProperties!C95/AProperties!W95/VLOOKUP(C$6,Data!$N$4:$Y$11,Data!$X$1,FALSE)</f>
        <v>8.8063378415399948E-2</v>
      </c>
      <c r="D95" s="94">
        <f>AProperties!D95/AProperties!X95/VLOOKUP(D$6,Data!$N$4:$Y$11,Data!$X$1,FALSE)</f>
        <v>8.8058687538423899E-2</v>
      </c>
      <c r="E95" s="94">
        <f>AProperties!E95/AProperties!Y95/VLOOKUP(E$6,Data!$N$4:$Y$11,Data!$X$1,FALSE)</f>
        <v>8.8079500400035149E-2</v>
      </c>
      <c r="F95" s="94">
        <f>AProperties!F95/AProperties!Z95/VLOOKUP(F$6,Data!$N$4:$Y$11,Data!$X$1,FALSE)</f>
        <v>8.8074133093723389E-2</v>
      </c>
      <c r="G95" s="94">
        <f>AProperties!G95/AProperties!AA95/VLOOKUP(G$6,Data!$N$4:$Y$11,Data!$X$1,FALSE)</f>
        <v>8.8089220156319342E-2</v>
      </c>
      <c r="H95" s="94">
        <f>AProperties!H95/AProperties!AB95/VLOOKUP(H$6,Data!$N$4:$Y$11,Data!$X$1,FALSE)</f>
        <v>8.808397926295794E-2</v>
      </c>
      <c r="I95" s="94">
        <f>AProperties!I95/AProperties!AC95/VLOOKUP(I$6,Data!$N$4:$Y$11,Data!$X$1,FALSE)</f>
        <v>8.8095719472233144E-2</v>
      </c>
      <c r="J95" s="97">
        <f t="shared" si="11"/>
        <v>8.807194843349439E-2</v>
      </c>
      <c r="L95" s="28">
        <v>8.7999999999999995E-2</v>
      </c>
      <c r="M95" s="94">
        <f t="shared" si="12"/>
        <v>0.13201548456443113</v>
      </c>
      <c r="N95" s="94">
        <f t="shared" si="13"/>
        <v>0.13203168920769998</v>
      </c>
      <c r="O95" s="94">
        <f t="shared" si="14"/>
        <v>0.13202934376921194</v>
      </c>
      <c r="P95" s="94">
        <f t="shared" si="15"/>
        <v>0.13203975020001757</v>
      </c>
      <c r="Q95" s="94">
        <f t="shared" si="16"/>
        <v>0.1320370665468617</v>
      </c>
      <c r="R95" s="94">
        <f t="shared" si="17"/>
        <v>0.13204461007815965</v>
      </c>
      <c r="S95" s="94">
        <f t="shared" si="18"/>
        <v>0.13204198963147895</v>
      </c>
      <c r="T95" s="94">
        <f t="shared" si="19"/>
        <v>0.13204785973611657</v>
      </c>
      <c r="U95" s="97">
        <f t="shared" si="20"/>
        <v>0.1320359742167472</v>
      </c>
      <c r="W95" s="28">
        <v>8.7999999999999995E-2</v>
      </c>
      <c r="X95" s="94">
        <f>AProperties!AF95*(9.806*B95)^0.5</f>
        <v>0.10262063359632059</v>
      </c>
      <c r="Y95" s="94">
        <f>AProperties!AG95*(9.806*C95)^0.5</f>
        <v>0.10285693399163087</v>
      </c>
      <c r="Z95" s="94">
        <f>AProperties!AH95*(9.806*D95)^0.5</f>
        <v>0.10282264594970927</v>
      </c>
      <c r="AA95" s="94">
        <f>AProperties!AI95*(9.806*E95)^0.5</f>
        <v>0.10297500170541783</v>
      </c>
      <c r="AB95" s="94">
        <f>AProperties!AJ95*(9.806*F95)^0.5</f>
        <v>0.10293565621384521</v>
      </c>
      <c r="AC95" s="94">
        <f>AProperties!AK95*(9.806*G95)^0.5</f>
        <v>0.10304635147782797</v>
      </c>
      <c r="AD95" s="94">
        <f>AProperties!AL95*(9.806*H95)^0.5</f>
        <v>0.10300786392515669</v>
      </c>
      <c r="AE95" s="94">
        <f>AProperties!AM95*(9.806*I95)^0.5</f>
        <v>0.1030941318029036</v>
      </c>
      <c r="AF95" s="97">
        <f t="shared" si="21"/>
        <v>0.1029199023328515</v>
      </c>
    </row>
    <row r="96" spans="1:32" x14ac:dyDescent="0.25">
      <c r="A96" s="28">
        <v>8.8999999999999996E-2</v>
      </c>
      <c r="B96" s="94">
        <f>AProperties!B96/AProperties!V96/VLOOKUP(B$6,Data!$N$4:$Y$11,Data!$X$1,FALSE)</f>
        <v>8.9034617809585659E-2</v>
      </c>
      <c r="C96" s="94">
        <f>AProperties!C96/AProperties!W96/VLOOKUP(C$6,Data!$N$4:$Y$11,Data!$X$1,FALSE)</f>
        <v>8.9067724575693757E-2</v>
      </c>
      <c r="D96" s="94">
        <f>AProperties!D96/AProperties!X96/VLOOKUP(D$6,Data!$N$4:$Y$11,Data!$X$1,FALSE)</f>
        <v>8.9062932692420507E-2</v>
      </c>
      <c r="E96" s="94">
        <f>AProperties!E96/AProperties!Y96/VLOOKUP(E$6,Data!$N$4:$Y$11,Data!$X$1,FALSE)</f>
        <v>8.9084193846391865E-2</v>
      </c>
      <c r="F96" s="94">
        <f>AProperties!F96/AProperties!Z96/VLOOKUP(F$6,Data!$N$4:$Y$11,Data!$X$1,FALSE)</f>
        <v>8.9078710898144314E-2</v>
      </c>
      <c r="G96" s="94">
        <f>AProperties!G96/AProperties!AA96/VLOOKUP(G$6,Data!$N$4:$Y$11,Data!$X$1,FALSE)</f>
        <v>8.909412308180191E-2</v>
      </c>
      <c r="H96" s="94">
        <f>AProperties!H96/AProperties!AB96/VLOOKUP(H$6,Data!$N$4:$Y$11,Data!$X$1,FALSE)</f>
        <v>8.9088769227520612E-2</v>
      </c>
      <c r="I96" s="94">
        <f>AProperties!I96/AProperties!AC96/VLOOKUP(I$6,Data!$N$4:$Y$11,Data!$X$1,FALSE)</f>
        <v>8.9100762514088522E-2</v>
      </c>
      <c r="J96" s="97">
        <f t="shared" si="11"/>
        <v>8.9076479330705893E-2</v>
      </c>
      <c r="L96" s="28">
        <v>8.8999999999999996E-2</v>
      </c>
      <c r="M96" s="94">
        <f t="shared" si="12"/>
        <v>0.13351730890479283</v>
      </c>
      <c r="N96" s="94">
        <f t="shared" si="13"/>
        <v>0.13353386228784686</v>
      </c>
      <c r="O96" s="94">
        <f t="shared" si="14"/>
        <v>0.13353146634621024</v>
      </c>
      <c r="P96" s="94">
        <f t="shared" si="15"/>
        <v>0.13354209692319594</v>
      </c>
      <c r="Q96" s="94">
        <f t="shared" si="16"/>
        <v>0.13353935544907214</v>
      </c>
      <c r="R96" s="94">
        <f t="shared" si="17"/>
        <v>0.13354706154090096</v>
      </c>
      <c r="S96" s="94">
        <f t="shared" si="18"/>
        <v>0.13354438461376031</v>
      </c>
      <c r="T96" s="94">
        <f t="shared" si="19"/>
        <v>0.13355038125704427</v>
      </c>
      <c r="U96" s="97">
        <f t="shared" si="20"/>
        <v>0.13353823966535294</v>
      </c>
      <c r="W96" s="28">
        <v>8.8999999999999996E-2</v>
      </c>
      <c r="X96" s="94">
        <f>AProperties!AF96*(9.806*B96)^0.5</f>
        <v>0.10437630474460233</v>
      </c>
      <c r="Y96" s="94">
        <f>AProperties!AG96*(9.806*C96)^0.5</f>
        <v>0.10461640341344182</v>
      </c>
      <c r="Z96" s="94">
        <f>AProperties!AH96*(9.806*D96)^0.5</f>
        <v>0.10458156416618725</v>
      </c>
      <c r="AA96" s="94">
        <f>AProperties!AI96*(9.806*E96)^0.5</f>
        <v>0.10473636931272588</v>
      </c>
      <c r="AB96" s="94">
        <f>AProperties!AJ96*(9.806*F96)^0.5</f>
        <v>0.1046963912324249</v>
      </c>
      <c r="AC96" s="94">
        <f>AProperties!AK96*(9.806*G96)^0.5</f>
        <v>0.1048088663024604</v>
      </c>
      <c r="AD96" s="94">
        <f>AProperties!AL96*(9.806*H96)^0.5</f>
        <v>0.10476975990562384</v>
      </c>
      <c r="AE96" s="94">
        <f>AProperties!AM96*(9.806*I96)^0.5</f>
        <v>0.10485741492750718</v>
      </c>
      <c r="AF96" s="97">
        <f t="shared" si="21"/>
        <v>0.10468038425062172</v>
      </c>
    </row>
    <row r="97" spans="1:32" x14ac:dyDescent="0.25">
      <c r="A97" s="28">
        <v>0.09</v>
      </c>
      <c r="B97" s="94">
        <f>AProperties!B97/AProperties!V97/VLOOKUP(B$6,Data!$N$4:$Y$11,Data!$X$1,FALSE)</f>
        <v>9.0038407842761459E-2</v>
      </c>
      <c r="C97" s="94">
        <f>AProperties!C97/AProperties!W97/VLOOKUP(C$6,Data!$N$4:$Y$11,Data!$X$1,FALSE)</f>
        <v>9.0072218633990828E-2</v>
      </c>
      <c r="D97" s="94">
        <f>AProperties!D97/AProperties!X97/VLOOKUP(D$6,Data!$N$4:$Y$11,Data!$X$1,FALSE)</f>
        <v>9.0067324794834633E-2</v>
      </c>
      <c r="E97" s="94">
        <f>AProperties!E97/AProperties!Y97/VLOOKUP(E$6,Data!$N$4:$Y$11,Data!$X$1,FALSE)</f>
        <v>9.0089038460027068E-2</v>
      </c>
      <c r="F97" s="94">
        <f>AProperties!F97/AProperties!Z97/VLOOKUP(F$6,Data!$N$4:$Y$11,Data!$X$1,FALSE)</f>
        <v>9.0083438780467082E-2</v>
      </c>
      <c r="G97" s="94">
        <f>AProperties!G97/AProperties!AA97/VLOOKUP(G$6,Data!$N$4:$Y$11,Data!$X$1,FALSE)</f>
        <v>9.0099179149812733E-2</v>
      </c>
      <c r="H97" s="94">
        <f>AProperties!H97/AProperties!AB97/VLOOKUP(H$6,Data!$N$4:$Y$11,Data!$X$1,FALSE)</f>
        <v>9.0093711269160187E-2</v>
      </c>
      <c r="I97" s="94">
        <f>AProperties!I97/AProperties!AC97/VLOOKUP(I$6,Data!$N$4:$Y$11,Data!$X$1,FALSE)</f>
        <v>9.0105960021045498E-2</v>
      </c>
      <c r="J97" s="97">
        <f t="shared" si="11"/>
        <v>9.0081159869012453E-2</v>
      </c>
      <c r="L97" s="28">
        <v>0.09</v>
      </c>
      <c r="M97" s="94">
        <f t="shared" si="12"/>
        <v>0.13501920392138073</v>
      </c>
      <c r="N97" s="94">
        <f t="shared" si="13"/>
        <v>0.13503610931699542</v>
      </c>
      <c r="O97" s="94">
        <f t="shared" si="14"/>
        <v>0.13503366239741732</v>
      </c>
      <c r="P97" s="94">
        <f t="shared" si="15"/>
        <v>0.13504451923001354</v>
      </c>
      <c r="Q97" s="94">
        <f t="shared" si="16"/>
        <v>0.13504171939023354</v>
      </c>
      <c r="R97" s="94">
        <f t="shared" si="17"/>
        <v>0.13504958957490637</v>
      </c>
      <c r="S97" s="94">
        <f t="shared" si="18"/>
        <v>0.13504685563458008</v>
      </c>
      <c r="T97" s="94">
        <f t="shared" si="19"/>
        <v>0.13505298001052274</v>
      </c>
      <c r="U97" s="97">
        <f t="shared" si="20"/>
        <v>0.13504057993450622</v>
      </c>
      <c r="W97" s="28">
        <v>0.09</v>
      </c>
      <c r="X97" s="94">
        <f>AProperties!AF97*(9.806*B97)^0.5</f>
        <v>0.10614190948412183</v>
      </c>
      <c r="Y97" s="94">
        <f>AProperties!AG97*(9.806*C97)^0.5</f>
        <v>0.10638582111228492</v>
      </c>
      <c r="Z97" s="94">
        <f>AProperties!AH97*(9.806*D97)^0.5</f>
        <v>0.10635042852660825</v>
      </c>
      <c r="AA97" s="94">
        <f>AProperties!AI97*(9.806*E97)^0.5</f>
        <v>0.10650769254766863</v>
      </c>
      <c r="AB97" s="94">
        <f>AProperties!AJ97*(9.806*F97)^0.5</f>
        <v>0.10646707942813935</v>
      </c>
      <c r="AC97" s="94">
        <f>AProperties!AK97*(9.806*G97)^0.5</f>
        <v>0.10658134120091622</v>
      </c>
      <c r="AD97" s="94">
        <f>AProperties!AL97*(9.806*H97)^0.5</f>
        <v>0.10654161356116199</v>
      </c>
      <c r="AE97" s="94">
        <f>AProperties!AM97*(9.806*I97)^0.5</f>
        <v>0.10663066110511905</v>
      </c>
      <c r="AF97" s="97">
        <f t="shared" si="21"/>
        <v>0.10645081837075253</v>
      </c>
    </row>
    <row r="98" spans="1:32" x14ac:dyDescent="0.25">
      <c r="A98" s="28">
        <v>9.0999999999999998E-2</v>
      </c>
      <c r="B98" s="94">
        <f>AProperties!B98/AProperties!V98/VLOOKUP(B$6,Data!$N$4:$Y$11,Data!$X$1,FALSE)</f>
        <v>9.104234150198684E-2</v>
      </c>
      <c r="C98" s="94">
        <f>AProperties!C98/AProperties!W98/VLOOKUP(C$6,Data!$N$4:$Y$11,Data!$X$1,FALSE)</f>
        <v>9.1076862839480022E-2</v>
      </c>
      <c r="D98" s="94">
        <f>AProperties!D98/AProperties!X98/VLOOKUP(D$6,Data!$N$4:$Y$11,Data!$X$1,FALSE)</f>
        <v>9.1071866098363013E-2</v>
      </c>
      <c r="E98" s="94">
        <f>AProperties!E98/AProperties!Y98/VLOOKUP(E$6,Data!$N$4:$Y$11,Data!$X$1,FALSE)</f>
        <v>9.1094036478142112E-2</v>
      </c>
      <c r="F98" s="94">
        <f>AProperties!F98/AProperties!Z98/VLOOKUP(F$6,Data!$N$4:$Y$11,Data!$X$1,FALSE)</f>
        <v>9.1088318981872973E-2</v>
      </c>
      <c r="G98" s="94">
        <f>AProperties!G98/AProperties!AA98/VLOOKUP(G$6,Data!$N$4:$Y$11,Data!$X$1,FALSE)</f>
        <v>9.1104390590375076E-2</v>
      </c>
      <c r="H98" s="94">
        <f>AProperties!H98/AProperties!AB98/VLOOKUP(H$6,Data!$N$4:$Y$11,Data!$X$1,FALSE)</f>
        <v>9.1098807621765504E-2</v>
      </c>
      <c r="I98" s="94">
        <f>AProperties!I98/AProperties!AC98/VLOOKUP(I$6,Data!$N$4:$Y$11,Data!$X$1,FALSE)</f>
        <v>9.1111314218348477E-2</v>
      </c>
      <c r="J98" s="97">
        <f t="shared" si="11"/>
        <v>9.1085992291291759E-2</v>
      </c>
      <c r="L98" s="28">
        <v>9.0999999999999998E-2</v>
      </c>
      <c r="M98" s="94">
        <f t="shared" si="12"/>
        <v>0.1365211707509934</v>
      </c>
      <c r="N98" s="94">
        <f t="shared" si="13"/>
        <v>0.13653843141974001</v>
      </c>
      <c r="O98" s="94">
        <f t="shared" si="14"/>
        <v>0.13653593304918149</v>
      </c>
      <c r="P98" s="94">
        <f t="shared" si="15"/>
        <v>0.13654701823907106</v>
      </c>
      <c r="Q98" s="94">
        <f t="shared" si="16"/>
        <v>0.13654415949093648</v>
      </c>
      <c r="R98" s="94">
        <f t="shared" si="17"/>
        <v>0.13655219529518753</v>
      </c>
      <c r="S98" s="94">
        <f t="shared" si="18"/>
        <v>0.13654940381088276</v>
      </c>
      <c r="T98" s="94">
        <f t="shared" si="19"/>
        <v>0.13655565710917422</v>
      </c>
      <c r="U98" s="97">
        <f t="shared" si="20"/>
        <v>0.13654299614564586</v>
      </c>
      <c r="W98" s="28">
        <v>9.0999999999999998E-2</v>
      </c>
      <c r="X98" s="94">
        <f>AProperties!AF98*(9.806*B98)^0.5</f>
        <v>0.10791739320036636</v>
      </c>
      <c r="Y98" s="94">
        <f>AProperties!AG98*(9.806*C98)^0.5</f>
        <v>0.10816513228339797</v>
      </c>
      <c r="Z98" s="94">
        <f>AProperties!AH98*(9.806*D98)^0.5</f>
        <v>0.10812918425379948</v>
      </c>
      <c r="AA98" s="94">
        <f>AProperties!AI98*(9.806*E98)^0.5</f>
        <v>0.10828891651053214</v>
      </c>
      <c r="AB98" s="94">
        <f>AProperties!AJ98*(9.806*F98)^0.5</f>
        <v>0.10824766593290977</v>
      </c>
      <c r="AC98" s="94">
        <f>AProperties!AK98*(9.806*G98)^0.5</f>
        <v>0.10836372121613379</v>
      </c>
      <c r="AD98" s="94">
        <f>AProperties!AL98*(9.806*H98)^0.5</f>
        <v>0.10832336996564043</v>
      </c>
      <c r="AE98" s="94">
        <f>AProperties!AM98*(9.806*I98)^0.5</f>
        <v>0.10841381534028828</v>
      </c>
      <c r="AF98" s="97">
        <f t="shared" si="21"/>
        <v>0.10823114983788353</v>
      </c>
    </row>
    <row r="99" spans="1:32" x14ac:dyDescent="0.25">
      <c r="A99" s="28">
        <v>9.1999999999999998E-2</v>
      </c>
      <c r="B99" s="94">
        <f>AProperties!B99/AProperties!V99/VLOOKUP(B$6,Data!$N$4:$Y$11,Data!$X$1,FALSE)</f>
        <v>9.2046421062981151E-2</v>
      </c>
      <c r="C99" s="94">
        <f>AProperties!C99/AProperties!W99/VLOOKUP(C$6,Data!$N$4:$Y$11,Data!$X$1,FALSE)</f>
        <v>9.2081659443631225E-2</v>
      </c>
      <c r="D99" s="94">
        <f>AProperties!D99/AProperties!X99/VLOOKUP(D$6,Data!$N$4:$Y$11,Data!$X$1,FALSE)</f>
        <v>9.2076558857958651E-2</v>
      </c>
      <c r="E99" s="94">
        <f>AProperties!E99/AProperties!Y99/VLOOKUP(E$6,Data!$N$4:$Y$11,Data!$X$1,FALSE)</f>
        <v>9.2099190140294745E-2</v>
      </c>
      <c r="F99" s="94">
        <f>AProperties!F99/AProperties!Z99/VLOOKUP(F$6,Data!$N$4:$Y$11,Data!$X$1,FALSE)</f>
        <v>9.2093353745873435E-2</v>
      </c>
      <c r="G99" s="94">
        <f>AProperties!G99/AProperties!AA99/VLOOKUP(G$6,Data!$N$4:$Y$11,Data!$X$1,FALSE)</f>
        <v>9.2109759635915639E-2</v>
      </c>
      <c r="H99" s="94">
        <f>AProperties!H99/AProperties!AB99/VLOOKUP(H$6,Data!$N$4:$Y$11,Data!$X$1,FALSE)</f>
        <v>9.2104060521603512E-2</v>
      </c>
      <c r="I99" s="94">
        <f>AProperties!I99/AProperties!AC99/VLOOKUP(I$6,Data!$N$4:$Y$11,Data!$X$1,FALSE)</f>
        <v>9.2116827333676182E-2</v>
      </c>
      <c r="J99" s="97">
        <f t="shared" si="11"/>
        <v>9.2090978842741825E-2</v>
      </c>
      <c r="L99" s="28">
        <v>9.1999999999999998E-2</v>
      </c>
      <c r="M99" s="94">
        <f t="shared" si="12"/>
        <v>0.13802321053149058</v>
      </c>
      <c r="N99" s="94">
        <f t="shared" si="13"/>
        <v>0.13804082972181561</v>
      </c>
      <c r="O99" s="94">
        <f t="shared" si="14"/>
        <v>0.13803827942897934</v>
      </c>
      <c r="P99" s="94">
        <f t="shared" si="15"/>
        <v>0.13804959507014736</v>
      </c>
      <c r="Q99" s="94">
        <f t="shared" si="16"/>
        <v>0.1380466768729367</v>
      </c>
      <c r="R99" s="94">
        <f t="shared" si="17"/>
        <v>0.13805487981795783</v>
      </c>
      <c r="S99" s="94">
        <f t="shared" si="18"/>
        <v>0.13805203026080176</v>
      </c>
      <c r="T99" s="94">
        <f t="shared" si="19"/>
        <v>0.13805841366683808</v>
      </c>
      <c r="U99" s="97">
        <f t="shared" si="20"/>
        <v>0.13804548942137093</v>
      </c>
      <c r="W99" s="28">
        <v>9.1999999999999998E-2</v>
      </c>
      <c r="X99" s="94">
        <f>AProperties!AF99*(9.806*B99)^0.5</f>
        <v>0.10970270218695512</v>
      </c>
      <c r="Y99" s="94">
        <f>AProperties!AG99*(9.806*C99)^0.5</f>
        <v>0.10995428303284006</v>
      </c>
      <c r="Z99" s="94">
        <f>AProperties!AH99*(9.806*D99)^0.5</f>
        <v>0.10991777748101583</v>
      </c>
      <c r="AA99" s="94">
        <f>AProperties!AI99*(9.806*E99)^0.5</f>
        <v>0.11007998721376248</v>
      </c>
      <c r="AB99" s="94">
        <f>AProperties!AJ99*(9.806*F99)^0.5</f>
        <v>0.11003809679036924</v>
      </c>
      <c r="AC99" s="94">
        <f>AProperties!AK99*(9.806*G99)^0.5</f>
        <v>0.11015595230402403</v>
      </c>
      <c r="AD99" s="94">
        <f>AProperties!AL99*(9.806*H99)^0.5</f>
        <v>0.11011497510546285</v>
      </c>
      <c r="AE99" s="94">
        <f>AProperties!AM99*(9.806*I99)^0.5</f>
        <v>0.11020682355107965</v>
      </c>
      <c r="AF99" s="97">
        <f t="shared" si="21"/>
        <v>0.11002132470818866</v>
      </c>
    </row>
    <row r="100" spans="1:32" x14ac:dyDescent="0.25">
      <c r="A100" s="28">
        <v>9.2999999999999999E-2</v>
      </c>
      <c r="B100" s="94">
        <f>AProperties!B100/AProperties!V100/VLOOKUP(B$6,Data!$N$4:$Y$11,Data!$X$1,FALSE)</f>
        <v>9.3050648803627456E-2</v>
      </c>
      <c r="C100" s="94">
        <f>AProperties!C100/AProperties!W100/VLOOKUP(C$6,Data!$N$4:$Y$11,Data!$X$1,FALSE)</f>
        <v>9.3086610700233316E-2</v>
      </c>
      <c r="D100" s="94">
        <f>AProperties!D100/AProperties!X100/VLOOKUP(D$6,Data!$N$4:$Y$11,Data!$X$1,FALSE)</f>
        <v>9.3081405330874306E-2</v>
      </c>
      <c r="E100" s="94">
        <f>AProperties!E100/AProperties!Y100/VLOOKUP(E$6,Data!$N$4:$Y$11,Data!$X$1,FALSE)</f>
        <v>9.3104501688441005E-2</v>
      </c>
      <c r="F100" s="94">
        <f>AProperties!F100/AProperties!Z100/VLOOKUP(F$6,Data!$N$4:$Y$11,Data!$X$1,FALSE)</f>
        <v>9.3098545318353376E-2</v>
      </c>
      <c r="G100" s="94">
        <f>AProperties!G100/AProperties!AA100/VLOOKUP(G$6,Data!$N$4:$Y$11,Data!$X$1,FALSE)</f>
        <v>9.3115288521304143E-2</v>
      </c>
      <c r="H100" s="94">
        <f>AProperties!H100/AProperties!AB100/VLOOKUP(H$6,Data!$N$4:$Y$11,Data!$X$1,FALSE)</f>
        <v>9.3109472207360794E-2</v>
      </c>
      <c r="I100" s="94">
        <f>AProperties!I100/AProperties!AC100/VLOOKUP(I$6,Data!$N$4:$Y$11,Data!$X$1,FALSE)</f>
        <v>9.312250159718069E-2</v>
      </c>
      <c r="J100" s="97">
        <f t="shared" si="11"/>
        <v>9.3096121770921886E-2</v>
      </c>
      <c r="L100" s="28">
        <v>9.2999999999999999E-2</v>
      </c>
      <c r="M100" s="94">
        <f t="shared" si="12"/>
        <v>0.13952532440181373</v>
      </c>
      <c r="N100" s="94">
        <f t="shared" si="13"/>
        <v>0.13954330535011666</v>
      </c>
      <c r="O100" s="94">
        <f t="shared" si="14"/>
        <v>0.13954070266543717</v>
      </c>
      <c r="P100" s="94">
        <f t="shared" si="15"/>
        <v>0.13955225084422052</v>
      </c>
      <c r="Q100" s="94">
        <f t="shared" si="16"/>
        <v>0.13954927265917669</v>
      </c>
      <c r="R100" s="94">
        <f t="shared" si="17"/>
        <v>0.13955764426065206</v>
      </c>
      <c r="S100" s="94">
        <f t="shared" si="18"/>
        <v>0.13955473610368041</v>
      </c>
      <c r="T100" s="94">
        <f t="shared" si="19"/>
        <v>0.13956125079859033</v>
      </c>
      <c r="U100" s="97">
        <f t="shared" si="20"/>
        <v>0.13954806088546096</v>
      </c>
      <c r="W100" s="28">
        <v>9.2999999999999999E-2</v>
      </c>
      <c r="X100" s="94">
        <f>AProperties!AF100*(9.806*B100)^0.5</f>
        <v>0.11149778362092969</v>
      </c>
      <c r="Y100" s="94">
        <f>AProperties!AG100*(9.806*C100)^0.5</f>
        <v>0.11175322035270971</v>
      </c>
      <c r="Z100" s="94">
        <f>AProperties!AH100*(9.806*D100)^0.5</f>
        <v>0.11171615522717729</v>
      </c>
      <c r="AA100" s="94">
        <f>AProperties!AI100*(9.806*E100)^0.5</f>
        <v>0.11188085155715802</v>
      </c>
      <c r="AB100" s="94">
        <f>AProperties!AJ100*(9.806*F100)^0.5</f>
        <v>0.11183831893106826</v>
      </c>
      <c r="AC100" s="94">
        <f>AProperties!AK100*(9.806*G100)^0.5</f>
        <v>0.11195798130863829</v>
      </c>
      <c r="AD100" s="94">
        <f>AProperties!AL100*(9.806*H100)^0.5</f>
        <v>0.11191637585474939</v>
      </c>
      <c r="AE100" s="94">
        <f>AProperties!AM100*(9.806*I100)^0.5</f>
        <v>0.11200963254422745</v>
      </c>
      <c r="AF100" s="97">
        <f t="shared" si="21"/>
        <v>0.11182128992458226</v>
      </c>
    </row>
    <row r="101" spans="1:32" x14ac:dyDescent="0.25">
      <c r="A101" s="28">
        <v>9.4E-2</v>
      </c>
      <c r="B101" s="94">
        <f>AProperties!B101/AProperties!V101/VLOOKUP(B$6,Data!$N$4:$Y$11,Data!$X$1,FALSE)</f>
        <v>9.4055027004013039E-2</v>
      </c>
      <c r="C101" s="94">
        <f>AProperties!C101/AProperties!W101/VLOOKUP(C$6,Data!$N$4:$Y$11,Data!$X$1,FALSE)</f>
        <v>9.4091718865438309E-2</v>
      </c>
      <c r="D101" s="94">
        <f>AProperties!D101/AProperties!X101/VLOOKUP(D$6,Data!$N$4:$Y$11,Data!$X$1,FALSE)</f>
        <v>9.4086407776700715E-2</v>
      </c>
      <c r="E101" s="94">
        <f>AProperties!E101/AProperties!Y101/VLOOKUP(E$6,Data!$N$4:$Y$11,Data!$X$1,FALSE)</f>
        <v>9.4109973366974131E-2</v>
      </c>
      <c r="F101" s="94">
        <f>AProperties!F101/AProperties!Z101/VLOOKUP(F$6,Data!$N$4:$Y$11,Data!$X$1,FALSE)</f>
        <v>9.4103895947609234E-2</v>
      </c>
      <c r="G101" s="94">
        <f>AProperties!G101/AProperties!AA101/VLOOKUP(G$6,Data!$N$4:$Y$11,Data!$X$1,FALSE)</f>
        <v>9.4120979483893488E-2</v>
      </c>
      <c r="H101" s="94">
        <f>AProperties!H101/AProperties!AB101/VLOOKUP(H$6,Data!$N$4:$Y$11,Data!$X$1,FALSE)</f>
        <v>9.4115044920181704E-2</v>
      </c>
      <c r="I101" s="94">
        <f>AProperties!I101/AProperties!AC101/VLOOKUP(I$6,Data!$N$4:$Y$11,Data!$X$1,FALSE)</f>
        <v>9.4128339241528081E-2</v>
      </c>
      <c r="J101" s="97">
        <f t="shared" si="11"/>
        <v>9.4101423325792355E-2</v>
      </c>
      <c r="L101" s="28">
        <v>9.4E-2</v>
      </c>
      <c r="M101" s="94">
        <f t="shared" si="12"/>
        <v>0.14102751350200651</v>
      </c>
      <c r="N101" s="94">
        <f t="shared" si="13"/>
        <v>0.14104585943271916</v>
      </c>
      <c r="O101" s="94">
        <f t="shared" si="14"/>
        <v>0.14104320388835034</v>
      </c>
      <c r="P101" s="94">
        <f t="shared" si="15"/>
        <v>0.14105498668348707</v>
      </c>
      <c r="Q101" s="94">
        <f t="shared" si="16"/>
        <v>0.1410519479738046</v>
      </c>
      <c r="R101" s="94">
        <f t="shared" si="17"/>
        <v>0.14106048974194674</v>
      </c>
      <c r="S101" s="94">
        <f t="shared" si="18"/>
        <v>0.14105752246009085</v>
      </c>
      <c r="T101" s="94">
        <f t="shared" si="19"/>
        <v>0.14106416962076404</v>
      </c>
      <c r="U101" s="97">
        <f t="shared" si="20"/>
        <v>0.14105071166289615</v>
      </c>
      <c r="W101" s="28">
        <v>9.4E-2</v>
      </c>
      <c r="X101" s="94">
        <f>AProperties!AF101*(9.806*B101)^0.5</f>
        <v>0.1133025855389759</v>
      </c>
      <c r="Y101" s="94">
        <f>AProperties!AG101*(9.806*C101)^0.5</f>
        <v>0.11356189209731</v>
      </c>
      <c r="Z101" s="94">
        <f>AProperties!AH101*(9.806*D101)^0.5</f>
        <v>0.11352426537303292</v>
      </c>
      <c r="AA101" s="94">
        <f>AProperties!AI101*(9.806*E101)^0.5</f>
        <v>0.11369145730399345</v>
      </c>
      <c r="AB101" s="94">
        <f>AProperties!AJ101*(9.806*F101)^0.5</f>
        <v>0.11364828014860801</v>
      </c>
      <c r="AC101" s="94">
        <f>AProperties!AK101*(9.806*G101)^0.5</f>
        <v>0.11376975593827601</v>
      </c>
      <c r="AD101" s="94">
        <f>AProperties!AL101*(9.806*H101)^0.5</f>
        <v>0.11372751995145096</v>
      </c>
      <c r="AE101" s="94">
        <f>AProperties!AM101*(9.806*I101)^0.5</f>
        <v>0.11382218999123077</v>
      </c>
      <c r="AF101" s="97">
        <f t="shared" si="21"/>
        <v>0.11363099329285974</v>
      </c>
    </row>
    <row r="102" spans="1:32" x14ac:dyDescent="0.25">
      <c r="A102" s="28">
        <v>9.5000000000000001E-2</v>
      </c>
      <c r="B102" s="94">
        <f>AProperties!B102/AProperties!V102/VLOOKUP(B$6,Data!$N$4:$Y$11,Data!$X$1,FALSE)</f>
        <v>9.505955794647232E-2</v>
      </c>
      <c r="C102" s="94">
        <f>AProperties!C102/AProperties!W102/VLOOKUP(C$6,Data!$N$4:$Y$11,Data!$X$1,FALSE)</f>
        <v>9.5096986197799119E-2</v>
      </c>
      <c r="D102" s="94">
        <f>AProperties!D102/AProperties!X102/VLOOKUP(D$6,Data!$N$4:$Y$11,Data!$X$1,FALSE)</f>
        <v>9.5091568457408862E-2</v>
      </c>
      <c r="E102" s="94">
        <f>AProperties!E102/AProperties!Y102/VLOOKUP(E$6,Data!$N$4:$Y$11,Data!$X$1,FALSE)</f>
        <v>9.5115607422766202E-2</v>
      </c>
      <c r="F102" s="94">
        <f>AProperties!F102/AProperties!Z102/VLOOKUP(F$6,Data!$N$4:$Y$11,Data!$X$1,FALSE)</f>
        <v>9.5109407884391317E-2</v>
      </c>
      <c r="G102" s="94">
        <f>AProperties!G102/AProperties!AA102/VLOOKUP(G$6,Data!$N$4:$Y$11,Data!$X$1,FALSE)</f>
        <v>9.5126834763560861E-2</v>
      </c>
      <c r="H102" s="94">
        <f>AProperties!H102/AProperties!AB102/VLOOKUP(H$6,Data!$N$4:$Y$11,Data!$X$1,FALSE)</f>
        <v>9.51207809037104E-2</v>
      </c>
      <c r="I102" s="94">
        <f>AProperties!I102/AProperties!AC102/VLOOKUP(I$6,Data!$N$4:$Y$11,Data!$X$1,FALSE)</f>
        <v>9.5134342501937683E-2</v>
      </c>
      <c r="J102" s="97">
        <f t="shared" si="11"/>
        <v>9.510688575975583E-2</v>
      </c>
      <c r="L102" s="28">
        <v>9.5000000000000001E-2</v>
      </c>
      <c r="M102" s="94">
        <f t="shared" si="12"/>
        <v>0.14252977897323615</v>
      </c>
      <c r="N102" s="94">
        <f t="shared" si="13"/>
        <v>0.14254849309889955</v>
      </c>
      <c r="O102" s="94">
        <f t="shared" si="14"/>
        <v>0.14254578422870443</v>
      </c>
      <c r="P102" s="94">
        <f t="shared" si="15"/>
        <v>0.1425578037113831</v>
      </c>
      <c r="Q102" s="94">
        <f t="shared" si="16"/>
        <v>0.14255470394219566</v>
      </c>
      <c r="R102" s="94">
        <f t="shared" si="17"/>
        <v>0.14256341738178044</v>
      </c>
      <c r="S102" s="94">
        <f t="shared" si="18"/>
        <v>0.1425603904518552</v>
      </c>
      <c r="T102" s="94">
        <f t="shared" si="19"/>
        <v>0.14256717125096885</v>
      </c>
      <c r="U102" s="97">
        <f t="shared" si="20"/>
        <v>0.14255344287987792</v>
      </c>
      <c r="W102" s="28">
        <v>9.5000000000000001E-2</v>
      </c>
      <c r="X102" s="94">
        <f>AProperties!AF102*(9.806*B102)^0.5</f>
        <v>0.11511705681453997</v>
      </c>
      <c r="Y102" s="94">
        <f>AProperties!AG102*(9.806*C102)^0.5</f>
        <v>0.11538024696019429</v>
      </c>
      <c r="Z102" s="94">
        <f>AProperties!AH102*(9.806*D102)^0.5</f>
        <v>0.11534205663822325</v>
      </c>
      <c r="AA102" s="94">
        <f>AProperties!AI102*(9.806*E102)^0.5</f>
        <v>0.11551175305804223</v>
      </c>
      <c r="AB102" s="94">
        <f>AProperties!AJ102*(9.806*F102)^0.5</f>
        <v>0.11546792907667384</v>
      </c>
      <c r="AC102" s="94">
        <f>AProperties!AK102*(9.806*G102)^0.5</f>
        <v>0.11559122474248715</v>
      </c>
      <c r="AD102" s="94">
        <f>AProperties!AL102*(9.806*H102)^0.5</f>
        <v>0.11554835597436325</v>
      </c>
      <c r="AE102" s="94">
        <f>AProperties!AM102*(9.806*I102)^0.5</f>
        <v>0.11564444440534075</v>
      </c>
      <c r="AF102" s="97">
        <f t="shared" si="21"/>
        <v>0.11545038345873308</v>
      </c>
    </row>
    <row r="103" spans="1:32" x14ac:dyDescent="0.25">
      <c r="A103" s="28">
        <v>9.6000000000000002E-2</v>
      </c>
      <c r="B103" s="94">
        <f>AProperties!B103/AProperties!V103/VLOOKUP(B$6,Data!$N$4:$Y$11,Data!$X$1,FALSE)</f>
        <v>9.6064243915626985E-2</v>
      </c>
      <c r="C103" s="94">
        <f>AProperties!C103/AProperties!W103/VLOOKUP(C$6,Data!$N$4:$Y$11,Data!$X$1,FALSE)</f>
        <v>9.6102414958312371E-2</v>
      </c>
      <c r="D103" s="94">
        <f>AProperties!D103/AProperties!X103/VLOOKUP(D$6,Data!$N$4:$Y$11,Data!$X$1,FALSE)</f>
        <v>9.6096889637390145E-2</v>
      </c>
      <c r="E103" s="94">
        <f>AProperties!E103/AProperties!Y103/VLOOKUP(E$6,Data!$N$4:$Y$11,Data!$X$1,FALSE)</f>
        <v>9.612140610520678E-2</v>
      </c>
      <c r="F103" s="94">
        <f>AProperties!F103/AProperties!Z103/VLOOKUP(F$6,Data!$N$4:$Y$11,Data!$X$1,FALSE)</f>
        <v>9.6115083381942301E-2</v>
      </c>
      <c r="G103" s="94">
        <f>AProperties!G103/AProperties!AA103/VLOOKUP(G$6,Data!$N$4:$Y$11,Data!$X$1,FALSE)</f>
        <v>9.6132856602745884E-2</v>
      </c>
      <c r="H103" s="94">
        <f>AProperties!H103/AProperties!AB103/VLOOKUP(H$6,Data!$N$4:$Y$11,Data!$X$1,FALSE)</f>
        <v>9.6126682404130123E-2</v>
      </c>
      <c r="I103" s="94">
        <f>AProperties!I103/AProperties!AC103/VLOOKUP(I$6,Data!$N$4:$Y$11,Data!$X$1,FALSE)</f>
        <v>9.6140513616222389E-2</v>
      </c>
      <c r="J103" s="97">
        <f t="shared" si="11"/>
        <v>9.6112511327697131E-2</v>
      </c>
      <c r="L103" s="28">
        <v>9.6000000000000002E-2</v>
      </c>
      <c r="M103" s="94">
        <f t="shared" si="12"/>
        <v>0.14403212195781351</v>
      </c>
      <c r="N103" s="94">
        <f t="shared" si="13"/>
        <v>0.14405120747915617</v>
      </c>
      <c r="O103" s="94">
        <f t="shared" si="14"/>
        <v>0.14404844481869508</v>
      </c>
      <c r="P103" s="94">
        <f t="shared" si="15"/>
        <v>0.14406070305260338</v>
      </c>
      <c r="Q103" s="94">
        <f t="shared" si="16"/>
        <v>0.14405754169097115</v>
      </c>
      <c r="R103" s="94">
        <f t="shared" si="17"/>
        <v>0.14406642830137295</v>
      </c>
      <c r="S103" s="94">
        <f t="shared" si="18"/>
        <v>0.14406334120206507</v>
      </c>
      <c r="T103" s="94">
        <f t="shared" si="19"/>
        <v>0.1440702568081112</v>
      </c>
      <c r="U103" s="97">
        <f t="shared" si="20"/>
        <v>0.14405625566384855</v>
      </c>
      <c r="W103" s="28">
        <v>9.6000000000000002E-2</v>
      </c>
      <c r="X103" s="94">
        <f>AProperties!AF103*(9.806*B103)^0.5</f>
        <v>0.11694114713578603</v>
      </c>
      <c r="Y103" s="94">
        <f>AProperties!AG103*(9.806*C103)^0.5</f>
        <v>0.11720823445207003</v>
      </c>
      <c r="Z103" s="94">
        <f>AProperties!AH103*(9.806*D103)^0.5</f>
        <v>0.11716947855918805</v>
      </c>
      <c r="AA103" s="94">
        <f>AProperties!AI103*(9.806*E103)^0.5</f>
        <v>0.1173416882414431</v>
      </c>
      <c r="AB103" s="94">
        <f>AProperties!AJ103*(9.806*F103)^0.5</f>
        <v>0.11729721516691188</v>
      </c>
      <c r="AC103" s="94">
        <f>AProperties!AK103*(9.806*G103)^0.5</f>
        <v>0.11742233708992066</v>
      </c>
      <c r="AD103" s="94">
        <f>AProperties!AL103*(9.806*H103)^0.5</f>
        <v>0.117378833320987</v>
      </c>
      <c r="AE103" s="94">
        <f>AProperties!AM103*(9.806*I103)^0.5</f>
        <v>0.11747634511940065</v>
      </c>
      <c r="AF103" s="97">
        <f t="shared" si="21"/>
        <v>0.11727940988571342</v>
      </c>
    </row>
    <row r="104" spans="1:32" x14ac:dyDescent="0.25">
      <c r="A104" s="28">
        <v>9.7000000000000003E-2</v>
      </c>
      <c r="B104" s="94">
        <f>AProperties!B104/AProperties!V104/VLOOKUP(B$6,Data!$N$4:$Y$11,Data!$X$1,FALSE)</f>
        <v>9.7069087198429022E-2</v>
      </c>
      <c r="C104" s="94">
        <f>AProperties!C104/AProperties!W104/VLOOKUP(C$6,Data!$N$4:$Y$11,Data!$X$1,FALSE)</f>
        <v>9.7108007410458413E-2</v>
      </c>
      <c r="D104" s="94">
        <f>AProperties!D104/AProperties!X104/VLOOKUP(D$6,Data!$N$4:$Y$11,Data!$X$1,FALSE)</f>
        <v>9.710237358349838E-2</v>
      </c>
      <c r="E104" s="94">
        <f>AProperties!E104/AProperties!Y104/VLOOKUP(E$6,Data!$N$4:$Y$11,Data!$X$1,FALSE)</f>
        <v>9.7127371666245868E-2</v>
      </c>
      <c r="F104" s="94">
        <f>AProperties!F104/AProperties!Z104/VLOOKUP(F$6,Data!$N$4:$Y$11,Data!$X$1,FALSE)</f>
        <v>9.7120924696039501E-2</v>
      </c>
      <c r="G104" s="94">
        <f>AProperties!G104/AProperties!AA104/VLOOKUP(G$6,Data!$N$4:$Y$11,Data!$X$1,FALSE)</f>
        <v>9.7139047246493526E-2</v>
      </c>
      <c r="H104" s="94">
        <f>AProperties!H104/AProperties!AB104/VLOOKUP(H$6,Data!$N$4:$Y$11,Data!$X$1,FALSE)</f>
        <v>9.7132751670203715E-2</v>
      </c>
      <c r="I104" s="94">
        <f>AProperties!I104/AProperties!AC104/VLOOKUP(I$6,Data!$N$4:$Y$11,Data!$X$1,FALSE)</f>
        <v>9.714685482482914E-2</v>
      </c>
      <c r="J104" s="97">
        <f t="shared" si="11"/>
        <v>9.7118302287024685E-2</v>
      </c>
      <c r="L104" s="28">
        <v>9.7000000000000003E-2</v>
      </c>
      <c r="M104" s="94">
        <f t="shared" si="12"/>
        <v>0.14553454359921453</v>
      </c>
      <c r="N104" s="94">
        <f t="shared" si="13"/>
        <v>0.1455540037052292</v>
      </c>
      <c r="O104" s="94">
        <f t="shared" si="14"/>
        <v>0.14555118679174919</v>
      </c>
      <c r="P104" s="94">
        <f t="shared" si="15"/>
        <v>0.14556368583312293</v>
      </c>
      <c r="Q104" s="94">
        <f t="shared" si="16"/>
        <v>0.14556046234801975</v>
      </c>
      <c r="R104" s="94">
        <f t="shared" si="17"/>
        <v>0.14556952362324677</v>
      </c>
      <c r="S104" s="94">
        <f t="shared" si="18"/>
        <v>0.14556637583510185</v>
      </c>
      <c r="T104" s="94">
        <f t="shared" si="19"/>
        <v>0.14557342741241458</v>
      </c>
      <c r="U104" s="97">
        <f t="shared" si="20"/>
        <v>0.14555915114351234</v>
      </c>
      <c r="W104" s="28">
        <v>9.7000000000000003E-2</v>
      </c>
      <c r="X104" s="94">
        <f>AProperties!AF104*(9.806*B104)^0.5</f>
        <v>0.11877480698436624</v>
      </c>
      <c r="Y104" s="94">
        <f>AProperties!AG104*(9.806*C104)^0.5</f>
        <v>0.11904580487950679</v>
      </c>
      <c r="Z104" s="94">
        <f>AProperties!AH104*(9.806*D104)^0.5</f>
        <v>0.11900648146788612</v>
      </c>
      <c r="AA104" s="94">
        <f>AProperties!AI104*(9.806*E104)^0.5</f>
        <v>0.11918121307338557</v>
      </c>
      <c r="AB104" s="94">
        <f>AProperties!AJ104*(9.806*F104)^0.5</f>
        <v>0.11913608866762213</v>
      </c>
      <c r="AC104" s="94">
        <f>AProperties!AK104*(9.806*G104)^0.5</f>
        <v>0.1192630431469924</v>
      </c>
      <c r="AD104" s="94">
        <f>AProperties!AL104*(9.806*H104)^0.5</f>
        <v>0.11921890218620063</v>
      </c>
      <c r="AE104" s="94">
        <f>AProperties!AM104*(9.806*I104)^0.5</f>
        <v>0.11931784226449822</v>
      </c>
      <c r="AF104" s="97">
        <f t="shared" si="21"/>
        <v>0.11911802283380726</v>
      </c>
    </row>
    <row r="105" spans="1:32" x14ac:dyDescent="0.25">
      <c r="A105" s="28">
        <v>9.8000000000000004E-2</v>
      </c>
      <c r="B105" s="94">
        <f>AProperties!B105/AProperties!V105/VLOOKUP(B$6,Data!$N$4:$Y$11,Data!$X$1,FALSE)</f>
        <v>9.807409008420151E-2</v>
      </c>
      <c r="C105" s="94">
        <f>AProperties!C105/AProperties!W105/VLOOKUP(C$6,Data!$N$4:$Y$11,Data!$X$1,FALSE)</f>
        <v>9.8113765820242074E-2</v>
      </c>
      <c r="D105" s="94">
        <f>AProperties!D105/AProperties!X105/VLOOKUP(D$6,Data!$N$4:$Y$11,Data!$X$1,FALSE)</f>
        <v>9.810802256508952E-2</v>
      </c>
      <c r="E105" s="94">
        <f>AProperties!E105/AProperties!Y105/VLOOKUP(E$6,Data!$N$4:$Y$11,Data!$X$1,FALSE)</f>
        <v>9.8133506360431791E-2</v>
      </c>
      <c r="F105" s="94">
        <f>AProperties!F105/AProperties!Z105/VLOOKUP(F$6,Data!$N$4:$Y$11,Data!$X$1,FALSE)</f>
        <v>9.8126934085035714E-2</v>
      </c>
      <c r="G105" s="94">
        <f>AProperties!G105/AProperties!AA105/VLOOKUP(G$6,Data!$N$4:$Y$11,Data!$X$1,FALSE)</f>
        <v>9.8145408942491602E-2</v>
      </c>
      <c r="H105" s="94">
        <f>AProperties!H105/AProperties!AB105/VLOOKUP(H$6,Data!$N$4:$Y$11,Data!$X$1,FALSE)</f>
        <v>9.8138990953314437E-2</v>
      </c>
      <c r="I105" s="94">
        <f>AProperties!I105/AProperties!AC105/VLOOKUP(I$6,Data!$N$4:$Y$11,Data!$X$1,FALSE)</f>
        <v>9.8153368370878444E-2</v>
      </c>
      <c r="J105" s="97">
        <f t="shared" si="11"/>
        <v>9.8124260897710633E-2</v>
      </c>
      <c r="L105" s="28">
        <v>9.8000000000000004E-2</v>
      </c>
      <c r="M105" s="94">
        <f t="shared" si="12"/>
        <v>0.14703704504210074</v>
      </c>
      <c r="N105" s="94">
        <f t="shared" si="13"/>
        <v>0.14705688291012103</v>
      </c>
      <c r="O105" s="94">
        <f t="shared" si="14"/>
        <v>0.14705401128254475</v>
      </c>
      <c r="P105" s="94">
        <f t="shared" si="15"/>
        <v>0.14706675318021589</v>
      </c>
      <c r="Q105" s="94">
        <f t="shared" si="16"/>
        <v>0.14706346704251785</v>
      </c>
      <c r="R105" s="94">
        <f t="shared" si="17"/>
        <v>0.14707270447124582</v>
      </c>
      <c r="S105" s="94">
        <f t="shared" si="18"/>
        <v>0.14706949547665721</v>
      </c>
      <c r="T105" s="94">
        <f t="shared" si="19"/>
        <v>0.14707668418543923</v>
      </c>
      <c r="U105" s="97">
        <f t="shared" si="20"/>
        <v>0.1470621304488553</v>
      </c>
      <c r="W105" s="28">
        <v>9.8000000000000004E-2</v>
      </c>
      <c r="X105" s="94">
        <f>AProperties!AF105*(9.806*B105)^0.5</f>
        <v>0.12061798761495668</v>
      </c>
      <c r="Y105" s="94">
        <f>AProperties!AG105*(9.806*C105)^0.5</f>
        <v>0.1208929093244174</v>
      </c>
      <c r="Z105" s="94">
        <f>AProperties!AH105*(9.806*D105)^0.5</f>
        <v>0.12085301647128234</v>
      </c>
      <c r="AA105" s="94">
        <f>AProperties!AI105*(9.806*E105)^0.5</f>
        <v>0.12103027854955835</v>
      </c>
      <c r="AB105" s="94">
        <f>AProperties!AJ105*(9.806*F105)^0.5</f>
        <v>0.12098450060322172</v>
      </c>
      <c r="AC105" s="94">
        <f>AProperties!AK105*(9.806*G105)^0.5</f>
        <v>0.12111329385731644</v>
      </c>
      <c r="AD105" s="94">
        <f>AProperties!AL105*(9.806*H105)^0.5</f>
        <v>0.12106851354170638</v>
      </c>
      <c r="AE105" s="94">
        <f>AProperties!AM105*(9.806*I105)^0.5</f>
        <v>0.12116888674938942</v>
      </c>
      <c r="AF105" s="97">
        <f t="shared" si="21"/>
        <v>0.12096617333898108</v>
      </c>
    </row>
    <row r="106" spans="1:32" x14ac:dyDescent="0.25">
      <c r="A106" s="28">
        <v>9.9000000000000005E-2</v>
      </c>
      <c r="B106" s="94">
        <f>AProperties!B106/AProperties!V106/VLOOKUP(B$6,Data!$N$4:$Y$11,Data!$X$1,FALSE)</f>
        <v>9.9079254864681193E-2</v>
      </c>
      <c r="C106" s="94">
        <f>AProperties!C106/AProperties!W106/VLOOKUP(C$6,Data!$N$4:$Y$11,Data!$X$1,FALSE)</f>
        <v>9.9119692456234448E-2</v>
      </c>
      <c r="D106" s="94">
        <f>AProperties!D106/AProperties!X106/VLOOKUP(D$6,Data!$N$4:$Y$11,Data!$X$1,FALSE)</f>
        <v>9.9113838854063968E-2</v>
      </c>
      <c r="E106" s="94">
        <f>AProperties!E106/AProperties!Y106/VLOOKUP(E$6,Data!$N$4:$Y$11,Data!$X$1,FALSE)</f>
        <v>9.913981244495397E-2</v>
      </c>
      <c r="F106" s="94">
        <f>AProperties!F106/AProperties!Z106/VLOOKUP(F$6,Data!$N$4:$Y$11,Data!$X$1,FALSE)</f>
        <v>9.9133113809898324E-2</v>
      </c>
      <c r="G106" s="94">
        <f>AProperties!G106/AProperties!AA106/VLOOKUP(G$6,Data!$N$4:$Y$11,Data!$X$1,FALSE)</f>
        <v>9.9151943941113679E-2</v>
      </c>
      <c r="H106" s="94">
        <f>AProperties!H106/AProperties!AB106/VLOOKUP(H$6,Data!$N$4:$Y$11,Data!$X$1,FALSE)</f>
        <v>9.9145402507506503E-2</v>
      </c>
      <c r="I106" s="94">
        <f>AProperties!I106/AProperties!AC106/VLOOKUP(I$6,Data!$N$4:$Y$11,Data!$X$1,FALSE)</f>
        <v>9.916005650020554E-2</v>
      </c>
      <c r="J106" s="97">
        <f t="shared" si="11"/>
        <v>9.9130389422332196E-2</v>
      </c>
      <c r="L106" s="28">
        <v>9.9000000000000005E-2</v>
      </c>
      <c r="M106" s="94">
        <f t="shared" si="12"/>
        <v>0.14853962743234062</v>
      </c>
      <c r="N106" s="94">
        <f t="shared" si="13"/>
        <v>0.14855984622811724</v>
      </c>
      <c r="O106" s="94">
        <f t="shared" si="14"/>
        <v>0.14855691942703197</v>
      </c>
      <c r="P106" s="94">
        <f t="shared" si="15"/>
        <v>0.14856990622247698</v>
      </c>
      <c r="Q106" s="94">
        <f t="shared" si="16"/>
        <v>0.14856655690494916</v>
      </c>
      <c r="R106" s="94">
        <f t="shared" si="17"/>
        <v>0.14857597197055683</v>
      </c>
      <c r="S106" s="94">
        <f t="shared" si="18"/>
        <v>0.14857270125375327</v>
      </c>
      <c r="T106" s="94">
        <f t="shared" si="19"/>
        <v>0.14858002825010277</v>
      </c>
      <c r="U106" s="97">
        <f t="shared" si="20"/>
        <v>0.14856519471116611</v>
      </c>
      <c r="W106" s="28">
        <v>9.9000000000000005E-2</v>
      </c>
      <c r="X106" s="94">
        <f>AProperties!AF106*(9.806*B106)^0.5</f>
        <v>0.12247064103553011</v>
      </c>
      <c r="Y106" s="94">
        <f>AProperties!AG106*(9.806*C106)^0.5</f>
        <v>0.12274949962427695</v>
      </c>
      <c r="Z106" s="94">
        <f>AProperties!AH106*(9.806*D106)^0.5</f>
        <v>0.12270903543157546</v>
      </c>
      <c r="AA106" s="94">
        <f>AProperties!AI106*(9.806*E106)^0.5</f>
        <v>0.12288883642234388</v>
      </c>
      <c r="AB106" s="94">
        <f>AProperties!AJ106*(9.806*F106)^0.5</f>
        <v>0.12284240275444142</v>
      </c>
      <c r="AC106" s="94">
        <f>AProperties!AK106*(9.806*G106)^0.5</f>
        <v>0.12297304092188406</v>
      </c>
      <c r="AD106" s="94">
        <f>AProperties!AL106*(9.806*H106)^0.5</f>
        <v>0.12292761911621382</v>
      </c>
      <c r="AE106" s="94">
        <f>AProperties!AM106*(9.806*I106)^0.5</f>
        <v>0.12302943024066371</v>
      </c>
      <c r="AF106" s="97">
        <f t="shared" si="21"/>
        <v>0.12282381319336619</v>
      </c>
    </row>
    <row r="107" spans="1:32" x14ac:dyDescent="0.25">
      <c r="A107" s="28">
        <v>0.1</v>
      </c>
      <c r="B107" s="94">
        <f>AProperties!B107/AProperties!V107/VLOOKUP(B$6,Data!$N$4:$Y$11,Data!$X$1,FALSE)</f>
        <v>0.10008458383406021</v>
      </c>
      <c r="C107" s="94">
        <f>AProperties!C107/AProperties!W107/VLOOKUP(C$6,Data!$N$4:$Y$11,Data!$X$1,FALSE)</f>
        <v>0.10012578958961343</v>
      </c>
      <c r="D107" s="94">
        <f>AProperties!D107/AProperties!X107/VLOOKUP(D$6,Data!$N$4:$Y$11,Data!$X$1,FALSE)</f>
        <v>0.10011982472490773</v>
      </c>
      <c r="E107" s="94">
        <f>AProperties!E107/AProperties!Y107/VLOOKUP(E$6,Data!$N$4:$Y$11,Data!$X$1,FALSE)</f>
        <v>0.10014629217968275</v>
      </c>
      <c r="F107" s="94">
        <f>AProperties!F107/AProperties!Z107/VLOOKUP(F$6,Data!$N$4:$Y$11,Data!$X$1,FALSE)</f>
        <v>0.10013946613425206</v>
      </c>
      <c r="G107" s="94">
        <f>AProperties!G107/AProperties!AA107/VLOOKUP(G$6,Data!$N$4:$Y$11,Data!$X$1,FALSE)</f>
        <v>0.10015865449545822</v>
      </c>
      <c r="H107" s="94">
        <f>AProperties!H107/AProperties!AB107/VLOOKUP(H$6,Data!$N$4:$Y$11,Data!$X$1,FALSE)</f>
        <v>0.10015198858952562</v>
      </c>
      <c r="I107" s="94">
        <f>AProperties!I107/AProperties!AC107/VLOOKUP(I$6,Data!$N$4:$Y$11,Data!$X$1,FALSE)</f>
        <v>0.10016692146140002</v>
      </c>
      <c r="J107" s="97">
        <f t="shared" si="11"/>
        <v>0.10013669012611251</v>
      </c>
      <c r="L107" s="28">
        <v>0.1</v>
      </c>
      <c r="M107" s="94">
        <f t="shared" si="12"/>
        <v>0.15004229191703011</v>
      </c>
      <c r="N107" s="94">
        <f t="shared" si="13"/>
        <v>0.15006289479480672</v>
      </c>
      <c r="O107" s="94">
        <f t="shared" si="14"/>
        <v>0.15005991236245386</v>
      </c>
      <c r="P107" s="94">
        <f t="shared" si="15"/>
        <v>0.15007314608984137</v>
      </c>
      <c r="Q107" s="94">
        <f t="shared" si="16"/>
        <v>0.15006973306712604</v>
      </c>
      <c r="R107" s="94">
        <f t="shared" si="17"/>
        <v>0.1500793272477291</v>
      </c>
      <c r="S107" s="94">
        <f t="shared" si="18"/>
        <v>0.15007599429476282</v>
      </c>
      <c r="T107" s="94">
        <f t="shared" si="19"/>
        <v>0.1500834607307</v>
      </c>
      <c r="U107" s="97">
        <f t="shared" si="20"/>
        <v>0.15006834506305625</v>
      </c>
      <c r="W107" s="28">
        <v>0.1</v>
      </c>
      <c r="X107" s="94">
        <f>AProperties!AF107*(9.806*B107)^0.5</f>
        <v>0.12433271998832843</v>
      </c>
      <c r="Y107" s="94">
        <f>AProperties!AG107*(9.806*C107)^0.5</f>
        <v>0.124615528353042</v>
      </c>
      <c r="Z107" s="94">
        <f>AProperties!AH107*(9.806*D107)^0.5</f>
        <v>0.12457449094712572</v>
      </c>
      <c r="AA107" s="94">
        <f>AProperties!AI107*(9.806*E107)^0.5</f>
        <v>0.12475683918171086</v>
      </c>
      <c r="AB107" s="94">
        <f>AProperties!AJ107*(9.806*F107)^0.5</f>
        <v>0.12470974763923205</v>
      </c>
      <c r="AC107" s="94">
        <f>AProperties!AK107*(9.806*G107)^0.5</f>
        <v>0.12484223677993976</v>
      </c>
      <c r="AD107" s="94">
        <f>AProperties!AL107*(9.806*H107)^0.5</f>
        <v>0.12479617137632648</v>
      </c>
      <c r="AE107" s="94">
        <f>AProperties!AM107*(9.806*I107)^0.5</f>
        <v>0.12489942514361058</v>
      </c>
      <c r="AF107" s="97">
        <f t="shared" si="21"/>
        <v>0.12469089492616448</v>
      </c>
    </row>
    <row r="108" spans="1:32" x14ac:dyDescent="0.25">
      <c r="A108" s="28">
        <v>0.10100000000000001</v>
      </c>
      <c r="B108" s="94">
        <f>AProperties!B108/AProperties!V108/VLOOKUP(B$6,Data!$N$4:$Y$11,Data!$X$1,FALSE)</f>
        <v>0.1010900792890278</v>
      </c>
      <c r="C108" s="94">
        <f>AProperties!C108/AProperties!W108/VLOOKUP(C$6,Data!$N$4:$Y$11,Data!$X$1,FALSE)</f>
        <v>0.10113205949420552</v>
      </c>
      <c r="D108" s="94">
        <f>AProperties!D108/AProperties!X108/VLOOKUP(D$6,Data!$N$4:$Y$11,Data!$X$1,FALSE)</f>
        <v>0.10112598245473362</v>
      </c>
      <c r="E108" s="94">
        <f>AProperties!E108/AProperties!Y108/VLOOKUP(E$6,Data!$N$4:$Y$11,Data!$X$1,FALSE)</f>
        <v>0.10115294782721095</v>
      </c>
      <c r="F108" s="94">
        <f>AProperties!F108/AProperties!Z108/VLOOKUP(F$6,Data!$N$4:$Y$11,Data!$X$1,FALSE)</f>
        <v>0.10114599332441919</v>
      </c>
      <c r="G108" s="94">
        <f>AProperties!G108/AProperties!AA108/VLOOKUP(G$6,Data!$N$4:$Y$11,Data!$X$1,FALSE)</f>
        <v>0.10116554286139083</v>
      </c>
      <c r="H108" s="94">
        <f>AProperties!H108/AProperties!AB108/VLOOKUP(H$6,Data!$N$4:$Y$11,Data!$X$1,FALSE)</f>
        <v>0.10115875145886033</v>
      </c>
      <c r="I108" s="94">
        <f>AProperties!I108/AProperties!AC108/VLOOKUP(I$6,Data!$N$4:$Y$11,Data!$X$1,FALSE)</f>
        <v>0.10117396550584723</v>
      </c>
      <c r="J108" s="97">
        <f t="shared" si="11"/>
        <v>0.10114316527696193</v>
      </c>
      <c r="L108" s="28">
        <v>0.10100000000000001</v>
      </c>
      <c r="M108" s="94">
        <f t="shared" si="12"/>
        <v>0.15154503964451391</v>
      </c>
      <c r="N108" s="94">
        <f t="shared" si="13"/>
        <v>0.15156602974710276</v>
      </c>
      <c r="O108" s="94">
        <f t="shared" si="14"/>
        <v>0.15156299122736683</v>
      </c>
      <c r="P108" s="94">
        <f t="shared" si="15"/>
        <v>0.15157647391360549</v>
      </c>
      <c r="Q108" s="94">
        <f t="shared" si="16"/>
        <v>0.15157299666220961</v>
      </c>
      <c r="R108" s="94">
        <f t="shared" si="17"/>
        <v>0.15158277143069543</v>
      </c>
      <c r="S108" s="94">
        <f t="shared" si="18"/>
        <v>0.15157937572943017</v>
      </c>
      <c r="T108" s="94">
        <f t="shared" si="19"/>
        <v>0.15158698275292362</v>
      </c>
      <c r="U108" s="97">
        <f t="shared" si="20"/>
        <v>0.151571582638481</v>
      </c>
      <c r="W108" s="28">
        <v>0.10100000000000001</v>
      </c>
      <c r="X108" s="94">
        <f>AProperties!AF108*(9.806*B108)^0.5</f>
        <v>0.12620417793150371</v>
      </c>
      <c r="Y108" s="94">
        <f>AProperties!AG108*(9.806*C108)^0.5</f>
        <v>0.1264909488027432</v>
      </c>
      <c r="Z108" s="94">
        <f>AProperties!AH108*(9.806*D108)^0.5</f>
        <v>0.12644933633405336</v>
      </c>
      <c r="AA108" s="94">
        <f>AProperties!AI108*(9.806*E108)^0.5</f>
        <v>0.12663424003678206</v>
      </c>
      <c r="AB108" s="94">
        <f>AProperties!AJ108*(9.806*F108)^0.5</f>
        <v>0.12658648849433768</v>
      </c>
      <c r="AC108" s="94">
        <f>AProperties!AK108*(9.806*G108)^0.5</f>
        <v>0.12672083459053532</v>
      </c>
      <c r="AD108" s="94">
        <f>AProperties!AL108*(9.806*H108)^0.5</f>
        <v>0.12667412350810225</v>
      </c>
      <c r="AE108" s="94">
        <f>AProperties!AM108*(9.806*I108)^0.5</f>
        <v>0.12677882458376219</v>
      </c>
      <c r="AF108" s="97">
        <f t="shared" si="21"/>
        <v>0.12656737178522745</v>
      </c>
    </row>
    <row r="109" spans="1:32" x14ac:dyDescent="0.25">
      <c r="A109" s="28">
        <v>0.10199999999999999</v>
      </c>
      <c r="B109" s="94">
        <f>AProperties!B109/AProperties!V109/VLOOKUP(B$6,Data!$N$4:$Y$11,Data!$X$1,FALSE)</f>
        <v>0.10209574352881302</v>
      </c>
      <c r="C109" s="94">
        <f>AProperties!C109/AProperties!W109/VLOOKUP(C$6,Data!$N$4:$Y$11,Data!$X$1,FALSE)</f>
        <v>0.10213850444652688</v>
      </c>
      <c r="D109" s="94">
        <f>AProperties!D109/AProperties!X109/VLOOKUP(D$6,Data!$N$4:$Y$11,Data!$X$1,FALSE)</f>
        <v>0.1021323143233219</v>
      </c>
      <c r="E109" s="94">
        <f>AProperties!E109/AProperties!Y109/VLOOKUP(E$6,Data!$N$4:$Y$11,Data!$X$1,FALSE)</f>
        <v>0.10215978165289409</v>
      </c>
      <c r="F109" s="94">
        <f>AProperties!F109/AProperties!Z109/VLOOKUP(F$6,Data!$N$4:$Y$11,Data!$X$1,FALSE)</f>
        <v>0.10215269764946054</v>
      </c>
      <c r="G109" s="94">
        <f>AProperties!G109/AProperties!AA109/VLOOKUP(G$6,Data!$N$4:$Y$11,Data!$X$1,FALSE)</f>
        <v>0.10217261129758229</v>
      </c>
      <c r="H109" s="94">
        <f>AProperties!H109/AProperties!AB109/VLOOKUP(H$6,Data!$N$4:$Y$11,Data!$X$1,FALSE)</f>
        <v>0.1021656933777817</v>
      </c>
      <c r="I109" s="94">
        <f>AProperties!I109/AProperties!AC109/VLOOKUP(I$6,Data!$N$4:$Y$11,Data!$X$1,FALSE)</f>
        <v>0.10218119088776814</v>
      </c>
      <c r="J109" s="97">
        <f t="shared" si="11"/>
        <v>0.10214981714551856</v>
      </c>
      <c r="L109" s="28">
        <v>0.10199999999999999</v>
      </c>
      <c r="M109" s="94">
        <f t="shared" si="12"/>
        <v>0.15304787176440651</v>
      </c>
      <c r="N109" s="94">
        <f t="shared" si="13"/>
        <v>0.15306925222326342</v>
      </c>
      <c r="O109" s="94">
        <f t="shared" si="14"/>
        <v>0.15306615716166094</v>
      </c>
      <c r="P109" s="94">
        <f t="shared" si="15"/>
        <v>0.15307989082644705</v>
      </c>
      <c r="Q109" s="94">
        <f t="shared" si="16"/>
        <v>0.15307634882473026</v>
      </c>
      <c r="R109" s="94">
        <f t="shared" si="17"/>
        <v>0.15308630564879114</v>
      </c>
      <c r="S109" s="94">
        <f t="shared" si="18"/>
        <v>0.15308284668889083</v>
      </c>
      <c r="T109" s="94">
        <f t="shared" si="19"/>
        <v>0.15309059544388406</v>
      </c>
      <c r="U109" s="97">
        <f t="shared" si="20"/>
        <v>0.15307490857275929</v>
      </c>
      <c r="W109" s="28">
        <v>0.10199999999999999</v>
      </c>
      <c r="X109" s="94">
        <f>AProperties!AF109*(9.806*B109)^0.5</f>
        <v>0.12808496902140071</v>
      </c>
      <c r="Y109" s="94">
        <f>AProperties!AG109*(9.806*C109)^0.5</f>
        <v>0.12837571496571723</v>
      </c>
      <c r="Z109" s="94">
        <f>AProperties!AH109*(9.806*D109)^0.5</f>
        <v>0.12833352560847688</v>
      </c>
      <c r="AA109" s="94">
        <f>AProperties!AI109*(9.806*E109)^0.5</f>
        <v>0.128520992898041</v>
      </c>
      <c r="AB109" s="94">
        <f>AProperties!AJ109*(9.806*F109)^0.5</f>
        <v>0.12847257925751204</v>
      </c>
      <c r="AC109" s="94">
        <f>AProperties!AK109*(9.806*G109)^0.5</f>
        <v>0.12860878821471811</v>
      </c>
      <c r="AD109" s="94">
        <f>AProperties!AL109*(9.806*H109)^0.5</f>
        <v>0.12856142939925269</v>
      </c>
      <c r="AE109" s="94">
        <f>AProperties!AM109*(9.806*I109)^0.5</f>
        <v>0.12866758238907564</v>
      </c>
      <c r="AF109" s="97">
        <f t="shared" si="21"/>
        <v>0.1284531977192743</v>
      </c>
    </row>
    <row r="110" spans="1:32" x14ac:dyDescent="0.25">
      <c r="A110" s="28">
        <v>0.10299999999999999</v>
      </c>
      <c r="B110" s="94">
        <f>AProperties!B110/AProperties!V110/VLOOKUP(B$6,Data!$N$4:$Y$11,Data!$X$1,FALSE)</f>
        <v>0.10310157885522683</v>
      </c>
      <c r="C110" s="94">
        <f>AProperties!C110/AProperties!W110/VLOOKUP(C$6,Data!$N$4:$Y$11,Data!$X$1,FALSE)</f>
        <v>0.10314512672582582</v>
      </c>
      <c r="D110" s="94">
        <f>AProperties!D110/AProperties!X110/VLOOKUP(D$6,Data!$N$4:$Y$11,Data!$X$1,FALSE)</f>
        <v>0.10313882261316355</v>
      </c>
      <c r="E110" s="94">
        <f>AProperties!E110/AProperties!Y110/VLOOKUP(E$6,Data!$N$4:$Y$11,Data!$X$1,FALSE)</f>
        <v>0.10316679592489177</v>
      </c>
      <c r="F110" s="94">
        <f>AProperties!F110/AProperties!Z110/VLOOKUP(F$6,Data!$N$4:$Y$11,Data!$X$1,FALSE)</f>
        <v>0.10315958138121745</v>
      </c>
      <c r="G110" s="94">
        <f>AProperties!G110/AProperties!AA110/VLOOKUP(G$6,Data!$N$4:$Y$11,Data!$X$1,FALSE)</f>
        <v>0.10317986206555244</v>
      </c>
      <c r="H110" s="94">
        <f>AProperties!H110/AProperties!AB110/VLOOKUP(H$6,Data!$N$4:$Y$11,Data!$X$1,FALSE)</f>
        <v>0.10317281661138575</v>
      </c>
      <c r="I110" s="94">
        <f>AProperties!I110/AProperties!AC110/VLOOKUP(I$6,Data!$N$4:$Y$11,Data!$X$1,FALSE)</f>
        <v>0.10318859986426064</v>
      </c>
      <c r="J110" s="97">
        <f t="shared" si="11"/>
        <v>0.10315664800519053</v>
      </c>
      <c r="L110" s="28">
        <v>0.10299999999999999</v>
      </c>
      <c r="M110" s="94">
        <f t="shared" si="12"/>
        <v>0.15455078942761341</v>
      </c>
      <c r="N110" s="94">
        <f t="shared" si="13"/>
        <v>0.15457256336291292</v>
      </c>
      <c r="O110" s="94">
        <f t="shared" si="14"/>
        <v>0.15456941130658178</v>
      </c>
      <c r="P110" s="94">
        <f t="shared" si="15"/>
        <v>0.15458339796244588</v>
      </c>
      <c r="Q110" s="94">
        <f t="shared" si="16"/>
        <v>0.15457979069060873</v>
      </c>
      <c r="R110" s="94">
        <f t="shared" si="17"/>
        <v>0.15458993103277621</v>
      </c>
      <c r="S110" s="94">
        <f t="shared" si="18"/>
        <v>0.15458640830569287</v>
      </c>
      <c r="T110" s="94">
        <f t="shared" si="19"/>
        <v>0.15459429993213031</v>
      </c>
      <c r="U110" s="97">
        <f t="shared" si="20"/>
        <v>0.15457832400259527</v>
      </c>
      <c r="W110" s="28">
        <v>0.10299999999999999</v>
      </c>
      <c r="X110" s="94">
        <f>AProperties!AF110*(9.806*B110)^0.5</f>
        <v>0.12997504809544858</v>
      </c>
      <c r="Y110" s="94">
        <f>AProperties!AG110*(9.806*C110)^0.5</f>
        <v>0.13026978151745378</v>
      </c>
      <c r="Z110" s="94">
        <f>AProperties!AH110*(9.806*D110)^0.5</f>
        <v>0.13022701346936799</v>
      </c>
      <c r="AA110" s="94">
        <f>AProperties!AI110*(9.806*E110)^0.5</f>
        <v>0.13041705236015394</v>
      </c>
      <c r="AB110" s="94">
        <f>AProperties!AJ110*(9.806*F110)^0.5</f>
        <v>0.13036797455034907</v>
      </c>
      <c r="AC110" s="94">
        <f>AProperties!AK110*(9.806*G110)^0.5</f>
        <v>0.13050605219834444</v>
      </c>
      <c r="AD110" s="94">
        <f>AProperties!AL110*(9.806*H110)^0.5</f>
        <v>0.13045804362196076</v>
      </c>
      <c r="AE110" s="94">
        <f>AProperties!AM110*(9.806*I110)^0.5</f>
        <v>0.13056565307273199</v>
      </c>
      <c r="AF110" s="97">
        <f t="shared" si="21"/>
        <v>0.13034832736072632</v>
      </c>
    </row>
    <row r="111" spans="1:32" x14ac:dyDescent="0.25">
      <c r="A111" s="28">
        <v>0.104</v>
      </c>
      <c r="B111" s="94">
        <f>AProperties!B111/AProperties!V111/VLOOKUP(B$6,Data!$N$4:$Y$11,Data!$X$1,FALSE)</f>
        <v>0.10410758757270443</v>
      </c>
      <c r="C111" s="94">
        <f>AProperties!C111/AProperties!W111/VLOOKUP(C$6,Data!$N$4:$Y$11,Data!$X$1,FALSE)</f>
        <v>0.10415192861412213</v>
      </c>
      <c r="D111" s="94">
        <f>AProperties!D111/AProperties!X111/VLOOKUP(D$6,Data!$N$4:$Y$11,Data!$X$1,FALSE)</f>
        <v>0.10414550960950121</v>
      </c>
      <c r="E111" s="94">
        <f>AProperties!E111/AProperties!Y111/VLOOKUP(E$6,Data!$N$4:$Y$11,Data!$X$1,FALSE)</f>
        <v>0.10417399291421031</v>
      </c>
      <c r="F111" s="94">
        <f>AProperties!F111/AProperties!Z111/VLOOKUP(F$6,Data!$N$4:$Y$11,Data!$X$1,FALSE)</f>
        <v>0.10416664679435225</v>
      </c>
      <c r="G111" s="94">
        <f>AProperties!G111/AProperties!AA111/VLOOKUP(G$6,Data!$N$4:$Y$11,Data!$X$1,FALSE)</f>
        <v>0.10418729742970971</v>
      </c>
      <c r="H111" s="94">
        <f>AProperties!H111/AProperties!AB111/VLOOKUP(H$6,Data!$N$4:$Y$11,Data!$X$1,FALSE)</f>
        <v>0.10418012342763387</v>
      </c>
      <c r="I111" s="94">
        <f>AProperties!I111/AProperties!AC111/VLOOKUP(I$6,Data!$N$4:$Y$11,Data!$X$1,FALSE)</f>
        <v>0.10419619469534024</v>
      </c>
      <c r="J111" s="97">
        <f t="shared" si="11"/>
        <v>0.10416366013219676</v>
      </c>
      <c r="L111" s="28">
        <v>0.104</v>
      </c>
      <c r="M111" s="94">
        <f t="shared" si="12"/>
        <v>0.1560537937863522</v>
      </c>
      <c r="N111" s="94">
        <f t="shared" si="13"/>
        <v>0.15607596430706105</v>
      </c>
      <c r="O111" s="94">
        <f t="shared" si="14"/>
        <v>0.15607275480475061</v>
      </c>
      <c r="P111" s="94">
        <f t="shared" si="15"/>
        <v>0.15608699645710516</v>
      </c>
      <c r="Q111" s="94">
        <f t="shared" si="16"/>
        <v>0.15608332339717612</v>
      </c>
      <c r="R111" s="94">
        <f t="shared" si="17"/>
        <v>0.15609364871485484</v>
      </c>
      <c r="S111" s="94">
        <f t="shared" si="18"/>
        <v>0.15609006171381692</v>
      </c>
      <c r="T111" s="94">
        <f t="shared" si="19"/>
        <v>0.15609809734767011</v>
      </c>
      <c r="U111" s="97">
        <f t="shared" si="20"/>
        <v>0.15608183006609838</v>
      </c>
      <c r="W111" s="28">
        <v>0.104</v>
      </c>
      <c r="X111" s="94">
        <f>AProperties!AF111*(9.806*B111)^0.5</f>
        <v>0.13187437065563762</v>
      </c>
      <c r="Y111" s="94">
        <f>AProperties!AG111*(9.806*C111)^0.5</f>
        <v>0.13217310380002278</v>
      </c>
      <c r="Z111" s="94">
        <f>AProperties!AH111*(9.806*D111)^0.5</f>
        <v>0.13212975528198789</v>
      </c>
      <c r="AA111" s="94">
        <f>AProperties!AI111*(9.806*E111)^0.5</f>
        <v>0.13232237368538147</v>
      </c>
      <c r="AB111" s="94">
        <f>AProperties!AJ111*(9.806*F111)^0.5</f>
        <v>0.13227262966169748</v>
      </c>
      <c r="AC111" s="94">
        <f>AProperties!AK111*(9.806*G111)^0.5</f>
        <v>0.13241258175547138</v>
      </c>
      <c r="AD111" s="94">
        <f>AProperties!AL111*(9.806*H111)^0.5</f>
        <v>0.1323639214162817</v>
      </c>
      <c r="AE111" s="94">
        <f>AProperties!AM111*(9.806*I111)^0.5</f>
        <v>0.13247299181652167</v>
      </c>
      <c r="AF111" s="97">
        <f t="shared" si="21"/>
        <v>0.13225271600912528</v>
      </c>
    </row>
    <row r="112" spans="1:32" x14ac:dyDescent="0.25">
      <c r="A112" s="28">
        <v>0.105</v>
      </c>
      <c r="B112" s="94">
        <f>AProperties!B112/AProperties!V112/VLOOKUP(B$6,Data!$N$4:$Y$11,Data!$X$1,FALSE)</f>
        <v>0.10511377198834754</v>
      </c>
      <c r="C112" s="94">
        <f>AProperties!C112/AProperties!W112/VLOOKUP(C$6,Data!$N$4:$Y$11,Data!$X$1,FALSE)</f>
        <v>0.1051589123962513</v>
      </c>
      <c r="D112" s="94">
        <f>AProperties!D112/AProperties!X112/VLOOKUP(D$6,Data!$N$4:$Y$11,Data!$X$1,FALSE)</f>
        <v>0.10515237760037024</v>
      </c>
      <c r="E112" s="94">
        <f>AProperties!E112/AProperties!Y112/VLOOKUP(E$6,Data!$N$4:$Y$11,Data!$X$1,FALSE)</f>
        <v>0.10518137489474104</v>
      </c>
      <c r="F112" s="94">
        <f>AProperties!F112/AProperties!Z112/VLOOKUP(F$6,Data!$N$4:$Y$11,Data!$X$1,FALSE)</f>
        <v>0.10517389616639081</v>
      </c>
      <c r="G112" s="94">
        <f>AProperties!G112/AProperties!AA112/VLOOKUP(G$6,Data!$N$4:$Y$11,Data!$X$1,FALSE)</f>
        <v>0.1051949196573924</v>
      </c>
      <c r="H112" s="94">
        <f>AProperties!H112/AProperties!AB112/VLOOKUP(H$6,Data!$N$4:$Y$11,Data!$X$1,FALSE)</f>
        <v>0.10518761609739452</v>
      </c>
      <c r="I112" s="94">
        <f>AProperties!I112/AProperties!AC112/VLOOKUP(I$6,Data!$N$4:$Y$11,Data!$X$1,FALSE)</f>
        <v>0.10520397764398091</v>
      </c>
      <c r="J112" s="97">
        <f t="shared" si="11"/>
        <v>0.1051708558056086</v>
      </c>
      <c r="L112" s="28">
        <v>0.105</v>
      </c>
      <c r="M112" s="94">
        <f t="shared" si="12"/>
        <v>0.15755688599417378</v>
      </c>
      <c r="N112" s="94">
        <f t="shared" si="13"/>
        <v>0.15757945619812563</v>
      </c>
      <c r="O112" s="94">
        <f t="shared" si="14"/>
        <v>0.15757618880018512</v>
      </c>
      <c r="P112" s="94">
        <f t="shared" si="15"/>
        <v>0.15759068744737051</v>
      </c>
      <c r="Q112" s="94">
        <f t="shared" si="16"/>
        <v>0.1575869480831954</v>
      </c>
      <c r="R112" s="94">
        <f t="shared" si="17"/>
        <v>0.15759745982869619</v>
      </c>
      <c r="S112" s="94">
        <f t="shared" si="18"/>
        <v>0.15759380804869727</v>
      </c>
      <c r="T112" s="94">
        <f t="shared" si="19"/>
        <v>0.15760198882199045</v>
      </c>
      <c r="U112" s="97">
        <f t="shared" si="20"/>
        <v>0.1575854279028043</v>
      </c>
      <c r="W112" s="28">
        <v>0.105</v>
      </c>
      <c r="X112" s="94">
        <f>AProperties!AF112*(9.806*B112)^0.5</f>
        <v>0.13378289285255479</v>
      </c>
      <c r="Y112" s="94">
        <f>AProperties!AG112*(9.806*C112)^0.5</f>
        <v>0.13408563780607027</v>
      </c>
      <c r="Z112" s="94">
        <f>AProperties!AH112*(9.806*D112)^0.5</f>
        <v>0.13404170706188431</v>
      </c>
      <c r="AA112" s="94">
        <f>AProperties!AI112*(9.806*E112)^0.5</f>
        <v>0.13423691278754205</v>
      </c>
      <c r="AB112" s="94">
        <f>AProperties!AJ112*(9.806*F112)^0.5</f>
        <v>0.13418650053163991</v>
      </c>
      <c r="AC112" s="94">
        <f>AProperties!AK112*(9.806*G112)^0.5</f>
        <v>0.13432833275231354</v>
      </c>
      <c r="AD112" s="94">
        <f>AProperties!AL112*(9.806*H112)^0.5</f>
        <v>0.13427901867410758</v>
      </c>
      <c r="AE112" s="94">
        <f>AProperties!AM112*(9.806*I112)^0.5</f>
        <v>0.13438955445479148</v>
      </c>
      <c r="AF112" s="97">
        <f t="shared" si="21"/>
        <v>0.13416631961511299</v>
      </c>
    </row>
    <row r="113" spans="1:32" x14ac:dyDescent="0.25">
      <c r="A113" s="28">
        <v>0.106</v>
      </c>
      <c r="B113" s="94">
        <f>AProperties!B113/AProperties!V113/VLOOKUP(B$6,Data!$N$4:$Y$11,Data!$X$1,FALSE)</f>
        <v>0.10612013441196717</v>
      </c>
      <c r="C113" s="94">
        <f>AProperties!C113/AProperties!W113/VLOOKUP(C$6,Data!$N$4:$Y$11,Data!$X$1,FALSE)</f>
        <v>0.10616608035990474</v>
      </c>
      <c r="D113" s="94">
        <f>AProperties!D113/AProperties!X113/VLOOKUP(D$6,Data!$N$4:$Y$11,Data!$X$1,FALSE)</f>
        <v>0.10615942887664216</v>
      </c>
      <c r="E113" s="94">
        <f>AProperties!E113/AProperties!Y113/VLOOKUP(E$6,Data!$N$4:$Y$11,Data!$X$1,FALSE)</f>
        <v>0.10618894414330558</v>
      </c>
      <c r="F113" s="94">
        <f>AProperties!F113/AProperties!Z113/VLOOKUP(F$6,Data!$N$4:$Y$11,Data!$X$1,FALSE)</f>
        <v>0.10618133177776251</v>
      </c>
      <c r="G113" s="94">
        <f>AProperties!G113/AProperties!AA113/VLOOKUP(G$6,Data!$N$4:$Y$11,Data!$X$1,FALSE)</f>
        <v>0.10620273101890995</v>
      </c>
      <c r="H113" s="94">
        <f>AProperties!H113/AProperties!AB113/VLOOKUP(H$6,Data!$N$4:$Y$11,Data!$X$1,FALSE)</f>
        <v>0.10619529689448372</v>
      </c>
      <c r="I113" s="94">
        <f>AProperties!I113/AProperties!AC113/VLOOKUP(I$6,Data!$N$4:$Y$11,Data!$X$1,FALSE)</f>
        <v>0.10621195097615649</v>
      </c>
      <c r="J113" s="97">
        <f t="shared" si="11"/>
        <v>0.10617823730739154</v>
      </c>
      <c r="L113" s="28">
        <v>0.106</v>
      </c>
      <c r="M113" s="94">
        <f t="shared" si="12"/>
        <v>0.15906006720598359</v>
      </c>
      <c r="N113" s="94">
        <f t="shared" si="13"/>
        <v>0.15908304017995237</v>
      </c>
      <c r="O113" s="94">
        <f t="shared" si="14"/>
        <v>0.15907971443832108</v>
      </c>
      <c r="P113" s="94">
        <f t="shared" si="15"/>
        <v>0.15909447207165278</v>
      </c>
      <c r="Q113" s="94">
        <f t="shared" si="16"/>
        <v>0.15909066588888127</v>
      </c>
      <c r="R113" s="94">
        <f t="shared" si="17"/>
        <v>0.15910136550945497</v>
      </c>
      <c r="S113" s="94">
        <f t="shared" si="18"/>
        <v>0.15909764844724186</v>
      </c>
      <c r="T113" s="94">
        <f t="shared" si="19"/>
        <v>0.15910597548807826</v>
      </c>
      <c r="U113" s="97">
        <f t="shared" si="20"/>
        <v>0.15908911865369579</v>
      </c>
      <c r="W113" s="28">
        <v>0.106</v>
      </c>
      <c r="X113" s="94">
        <f>AProperties!AF113*(9.806*B113)^0.5</f>
        <v>0.1357005714699541</v>
      </c>
      <c r="Y113" s="94">
        <f>AProperties!AG113*(9.806*C113)^0.5</f>
        <v>0.13600734016334409</v>
      </c>
      <c r="Z113" s="94">
        <f>AProperties!AH113*(9.806*D113)^0.5</f>
        <v>0.13596282545942806</v>
      </c>
      <c r="AA113" s="94">
        <f>AProperties!AI113*(9.806*E113)^0.5</f>
        <v>0.13616062621652636</v>
      </c>
      <c r="AB113" s="94">
        <f>AProperties!AJ113*(9.806*F113)^0.5</f>
        <v>0.13610954373600356</v>
      </c>
      <c r="AC113" s="94">
        <f>AProperties!AK113*(9.806*G113)^0.5</f>
        <v>0.13625326169173702</v>
      </c>
      <c r="AD113" s="94">
        <f>AProperties!AL113*(9.806*H113)^0.5</f>
        <v>0.13620329192366612</v>
      </c>
      <c r="AE113" s="94">
        <f>AProperties!AM113*(9.806*I113)^0.5</f>
        <v>0.13631529745893073</v>
      </c>
      <c r="AF113" s="97">
        <f t="shared" si="21"/>
        <v>0.13608909476494876</v>
      </c>
    </row>
    <row r="114" spans="1:32" x14ac:dyDescent="0.25">
      <c r="A114" s="28">
        <v>0.107</v>
      </c>
      <c r="B114" s="94">
        <f>AProperties!B114/AProperties!V114/VLOOKUP(B$6,Data!$N$4:$Y$11,Data!$X$1,FALSE)</f>
        <v>0.10712667715612617</v>
      </c>
      <c r="C114" s="94">
        <f>AProperties!C114/AProperties!W114/VLOOKUP(C$6,Data!$N$4:$Y$11,Data!$X$1,FALSE)</f>
        <v>0.10717343479567223</v>
      </c>
      <c r="D114" s="94">
        <f>AProperties!D114/AProperties!X114/VLOOKUP(D$6,Data!$N$4:$Y$11,Data!$X$1,FALSE)</f>
        <v>0.10716666573206551</v>
      </c>
      <c r="E114" s="94">
        <f>AProperties!E114/AProperties!Y114/VLOOKUP(E$6,Data!$N$4:$Y$11,Data!$X$1,FALSE)</f>
        <v>0.10719670293969369</v>
      </c>
      <c r="F114" s="94">
        <f>AProperties!F114/AProperties!Z114/VLOOKUP(F$6,Data!$N$4:$Y$11,Data!$X$1,FALSE)</f>
        <v>0.10718895591184366</v>
      </c>
      <c r="G114" s="94">
        <f>AProperties!G114/AProperties!AA114/VLOOKUP(G$6,Data!$N$4:$Y$11,Data!$X$1,FALSE)</f>
        <v>0.10721073378758419</v>
      </c>
      <c r="H114" s="94">
        <f>AProperties!H114/AProperties!AB114/VLOOKUP(H$6,Data!$N$4:$Y$11,Data!$X$1,FALSE)</f>
        <v>0.10720316809570725</v>
      </c>
      <c r="I114" s="94">
        <f>AProperties!I114/AProperties!AC114/VLOOKUP(I$6,Data!$N$4:$Y$11,Data!$X$1,FALSE)</f>
        <v>0.10722011696088174</v>
      </c>
      <c r="J114" s="97">
        <f t="shared" si="11"/>
        <v>0.10718580692244681</v>
      </c>
      <c r="L114" s="28">
        <v>0.107</v>
      </c>
      <c r="M114" s="94">
        <f t="shared" si="12"/>
        <v>0.1605633385780631</v>
      </c>
      <c r="N114" s="94">
        <f t="shared" si="13"/>
        <v>0.16058671739783612</v>
      </c>
      <c r="O114" s="94">
        <f t="shared" si="14"/>
        <v>0.16058333286603277</v>
      </c>
      <c r="P114" s="94">
        <f t="shared" si="15"/>
        <v>0.16059835146984686</v>
      </c>
      <c r="Q114" s="94">
        <f t="shared" si="16"/>
        <v>0.16059447795592183</v>
      </c>
      <c r="R114" s="94">
        <f t="shared" si="17"/>
        <v>0.1606053668937921</v>
      </c>
      <c r="S114" s="94">
        <f t="shared" si="18"/>
        <v>0.16060158404785363</v>
      </c>
      <c r="T114" s="94">
        <f t="shared" si="19"/>
        <v>0.16061005848044085</v>
      </c>
      <c r="U114" s="97">
        <f t="shared" si="20"/>
        <v>0.1605929034612234</v>
      </c>
      <c r="W114" s="28">
        <v>0.107</v>
      </c>
      <c r="X114" s="94">
        <f>AProperties!AF114*(9.806*B114)^0.5</f>
        <v>0.13762736390983979</v>
      </c>
      <c r="Y114" s="94">
        <f>AProperties!AG114*(9.806*C114)^0.5</f>
        <v>0.13793816811973594</v>
      </c>
      <c r="Z114" s="94">
        <f>AProperties!AH114*(9.806*D114)^0.5</f>
        <v>0.13789306774485879</v>
      </c>
      <c r="AA114" s="94">
        <f>AProperties!AI114*(9.806*E114)^0.5</f>
        <v>0.13809347114331089</v>
      </c>
      <c r="AB114" s="94">
        <f>AProperties!AJ114*(9.806*F114)^0.5</f>
        <v>0.13804171647139155</v>
      </c>
      <c r="AC114" s="94">
        <f>AProperties!AK114*(9.806*G114)^0.5</f>
        <v>0.13818732569826772</v>
      </c>
      <c r="AD114" s="94">
        <f>AProperties!AL114*(9.806*H114)^0.5</f>
        <v>0.13813669831453795</v>
      </c>
      <c r="AE114" s="94">
        <f>AProperties!AM114*(9.806*I114)^0.5</f>
        <v>0.13825017792237104</v>
      </c>
      <c r="AF114" s="97">
        <f t="shared" si="21"/>
        <v>0.13802099866553921</v>
      </c>
    </row>
    <row r="115" spans="1:32" x14ac:dyDescent="0.25">
      <c r="A115" s="28">
        <v>0.108</v>
      </c>
      <c r="B115" s="94">
        <f>AProperties!B115/AProperties!V115/VLOOKUP(B$6,Data!$N$4:$Y$11,Data!$X$1,FALSE)</f>
        <v>0.10813340253618206</v>
      </c>
      <c r="C115" s="94">
        <f>AProperties!C115/AProperties!W115/VLOOKUP(C$6,Data!$N$4:$Y$11,Data!$X$1,FALSE)</f>
        <v>0.10818097799708398</v>
      </c>
      <c r="D115" s="94">
        <f>AProperties!D115/AProperties!X115/VLOOKUP(D$6,Data!$N$4:$Y$11,Data!$X$1,FALSE)</f>
        <v>0.10817409046330786</v>
      </c>
      <c r="E115" s="94">
        <f>AProperties!E115/AProperties!Y115/VLOOKUP(E$6,Data!$N$4:$Y$11,Data!$X$1,FALSE)</f>
        <v>0.10820465356670708</v>
      </c>
      <c r="F115" s="94">
        <f>AProperties!F115/AProperties!Z115/VLOOKUP(F$6,Data!$N$4:$Y$11,Data!$X$1,FALSE)</f>
        <v>0.10819677085499813</v>
      </c>
      <c r="G115" s="94">
        <f>AProperties!G115/AProperties!AA115/VLOOKUP(G$6,Data!$N$4:$Y$11,Data!$X$1,FALSE)</f>
        <v>0.10821893023979154</v>
      </c>
      <c r="H115" s="94">
        <f>AProperties!H115/AProperties!AB115/VLOOKUP(H$6,Data!$N$4:$Y$11,Data!$X$1,FALSE)</f>
        <v>0.10821123198090223</v>
      </c>
      <c r="I115" s="94">
        <f>AProperties!I115/AProperties!AC115/VLOOKUP(I$6,Data!$N$4:$Y$11,Data!$X$1,FALSE)</f>
        <v>0.10822847787025353</v>
      </c>
      <c r="J115" s="97">
        <f t="shared" si="11"/>
        <v>0.10819356693865331</v>
      </c>
      <c r="L115" s="28">
        <v>0.108</v>
      </c>
      <c r="M115" s="94">
        <f t="shared" si="12"/>
        <v>0.16206670126809103</v>
      </c>
      <c r="N115" s="94">
        <f t="shared" si="13"/>
        <v>0.162090488998542</v>
      </c>
      <c r="O115" s="94">
        <f t="shared" si="14"/>
        <v>0.16208704523165393</v>
      </c>
      <c r="P115" s="94">
        <f t="shared" si="15"/>
        <v>0.16210232678335354</v>
      </c>
      <c r="Q115" s="94">
        <f t="shared" si="16"/>
        <v>0.16209838542749905</v>
      </c>
      <c r="R115" s="94">
        <f t="shared" si="17"/>
        <v>0.16210946511989577</v>
      </c>
      <c r="S115" s="94">
        <f t="shared" si="18"/>
        <v>0.16210561599045112</v>
      </c>
      <c r="T115" s="94">
        <f t="shared" si="19"/>
        <v>0.16211423893512678</v>
      </c>
      <c r="U115" s="97">
        <f t="shared" si="20"/>
        <v>0.16209678346932666</v>
      </c>
      <c r="W115" s="28">
        <v>0.108</v>
      </c>
      <c r="X115" s="94">
        <f>AProperties!AF115*(9.806*B115)^0.5</f>
        <v>0.1395632281780394</v>
      </c>
      <c r="Y115" s="94">
        <f>AProperties!AG115*(9.806*C115)^0.5</f>
        <v>0.13987807952881506</v>
      </c>
      <c r="Z115" s="94">
        <f>AProperties!AH115*(9.806*D115)^0.5</f>
        <v>0.13983239179382387</v>
      </c>
      <c r="AA115" s="94">
        <f>AProperties!AI115*(9.806*E115)^0.5</f>
        <v>0.14003540534547596</v>
      </c>
      <c r="AB115" s="94">
        <f>AProperties!AJ115*(9.806*F115)^0.5</f>
        <v>0.13998297654070077</v>
      </c>
      <c r="AC115" s="94">
        <f>AProperties!AK115*(9.806*G115)^0.5</f>
        <v>0.14013048250359469</v>
      </c>
      <c r="AD115" s="94">
        <f>AProperties!AL115*(9.806*H115)^0.5</f>
        <v>0.14007919560316434</v>
      </c>
      <c r="AE115" s="94">
        <f>AProperties!AM115*(9.806*I115)^0.5</f>
        <v>0.14019415354607997</v>
      </c>
      <c r="AF115" s="97">
        <f t="shared" si="21"/>
        <v>0.13996198912996177</v>
      </c>
    </row>
    <row r="116" spans="1:32" x14ac:dyDescent="0.25">
      <c r="A116" s="28">
        <v>0.109</v>
      </c>
      <c r="B116" s="94">
        <f>AProperties!B116/AProperties!V116/VLOOKUP(B$6,Data!$N$4:$Y$11,Data!$X$1,FALSE)</f>
        <v>0.10914031287033014</v>
      </c>
      <c r="C116" s="94">
        <f>AProperties!C116/AProperties!W116/VLOOKUP(C$6,Data!$N$4:$Y$11,Data!$X$1,FALSE)</f>
        <v>0.10918871226065265</v>
      </c>
      <c r="D116" s="94">
        <f>AProperties!D116/AProperties!X116/VLOOKUP(D$6,Data!$N$4:$Y$11,Data!$X$1,FALSE)</f>
        <v>0.10918170536999904</v>
      </c>
      <c r="E116" s="94">
        <f>AProperties!E116/AProperties!Y116/VLOOKUP(E$6,Data!$N$4:$Y$11,Data!$X$1,FALSE)</f>
        <v>0.1092127983102017</v>
      </c>
      <c r="F116" s="94">
        <f>AProperties!F116/AProperties!Z116/VLOOKUP(F$6,Data!$N$4:$Y$11,Data!$X$1,FALSE)</f>
        <v>0.10920477889661952</v>
      </c>
      <c r="G116" s="94">
        <f>AProperties!G116/AProperties!AA116/VLOOKUP(G$6,Data!$N$4:$Y$11,Data!$X$1,FALSE)</f>
        <v>0.1092273226550033</v>
      </c>
      <c r="H116" s="94">
        <f>AProperties!H116/AProperties!AB116/VLOOKUP(H$6,Data!$N$4:$Y$11,Data!$X$1,FALSE)</f>
        <v>0.10921949083297823</v>
      </c>
      <c r="I116" s="94">
        <f>AProperties!I116/AProperties!AC116/VLOOKUP(I$6,Data!$N$4:$Y$11,Data!$X$1,FALSE)</f>
        <v>0.10923703597949218</v>
      </c>
      <c r="J116" s="97">
        <f t="shared" si="11"/>
        <v>0.10920151964690961</v>
      </c>
      <c r="L116" s="28">
        <v>0.109</v>
      </c>
      <c r="M116" s="94">
        <f t="shared" si="12"/>
        <v>0.16357015643516506</v>
      </c>
      <c r="N116" s="94">
        <f t="shared" si="13"/>
        <v>0.16359435613032633</v>
      </c>
      <c r="O116" s="94">
        <f t="shared" si="14"/>
        <v>0.16359085268499951</v>
      </c>
      <c r="P116" s="94">
        <f t="shared" si="15"/>
        <v>0.16360639915510083</v>
      </c>
      <c r="Q116" s="94">
        <f t="shared" si="16"/>
        <v>0.16360238944830977</v>
      </c>
      <c r="R116" s="94">
        <f t="shared" si="17"/>
        <v>0.16361366132750166</v>
      </c>
      <c r="S116" s="94">
        <f t="shared" si="18"/>
        <v>0.16360974541648912</v>
      </c>
      <c r="T116" s="94">
        <f t="shared" si="19"/>
        <v>0.16361851798974608</v>
      </c>
      <c r="U116" s="97">
        <f t="shared" si="20"/>
        <v>0.16360075982345479</v>
      </c>
      <c r="W116" s="28">
        <v>0.109</v>
      </c>
      <c r="X116" s="94">
        <f>AProperties!AF116*(9.806*B116)^0.5</f>
        <v>0.14150812287024792</v>
      </c>
      <c r="Y116" s="94">
        <f>AProperties!AG116*(9.806*C116)^0.5</f>
        <v>0.14182703283583331</v>
      </c>
      <c r="Z116" s="94">
        <f>AProperties!AH116*(9.806*D116)^0.5</f>
        <v>0.14178075607339083</v>
      </c>
      <c r="AA116" s="94">
        <f>AProperties!AI116*(9.806*E116)^0.5</f>
        <v>0.1419863871931922</v>
      </c>
      <c r="AB116" s="94">
        <f>AProperties!AJ116*(9.806*F116)^0.5</f>
        <v>0.14193328233911465</v>
      </c>
      <c r="AC116" s="94">
        <f>AProperties!AK116*(9.806*G116)^0.5</f>
        <v>0.14208269043254124</v>
      </c>
      <c r="AD116" s="94">
        <f>AProperties!AL116*(9.806*H116)^0.5</f>
        <v>0.14203074213882649</v>
      </c>
      <c r="AE116" s="94">
        <f>AProperties!AM116*(9.806*I116)^0.5</f>
        <v>0.14214718262452655</v>
      </c>
      <c r="AF116" s="97">
        <f t="shared" si="21"/>
        <v>0.14191202456345917</v>
      </c>
    </row>
    <row r="117" spans="1:32" x14ac:dyDescent="0.25">
      <c r="A117" s="28">
        <v>0.11</v>
      </c>
      <c r="B117" s="94">
        <f>AProperties!B117/AProperties!V117/VLOOKUP(B$6,Data!$N$4:$Y$11,Data!$X$1,FALSE)</f>
        <v>0.1101474104796457</v>
      </c>
      <c r="C117" s="94">
        <f>AProperties!C117/AProperties!W117/VLOOKUP(C$6,Data!$N$4:$Y$11,Data!$X$1,FALSE)</f>
        <v>0.11019663988591578</v>
      </c>
      <c r="D117" s="94">
        <f>AProperties!D117/AProperties!X117/VLOOKUP(D$6,Data!$N$4:$Y$11,Data!$X$1,FALSE)</f>
        <v>0.11018951275477312</v>
      </c>
      <c r="E117" s="94">
        <f>AProperties!E117/AProperties!Y117/VLOOKUP(E$6,Data!$N$4:$Y$11,Data!$X$1,FALSE)</f>
        <v>0.11022113945912752</v>
      </c>
      <c r="F117" s="94">
        <f>AProperties!F117/AProperties!Z117/VLOOKUP(F$6,Data!$N$4:$Y$11,Data!$X$1,FALSE)</f>
        <v>0.1102129823291737</v>
      </c>
      <c r="G117" s="94">
        <f>AProperties!G117/AProperties!AA117/VLOOKUP(G$6,Data!$N$4:$Y$11,Data!$X$1,FALSE)</f>
        <v>0.11023591331582842</v>
      </c>
      <c r="H117" s="94">
        <f>AProperties!H117/AProperties!AB117/VLOOKUP(H$6,Data!$N$4:$Y$11,Data!$X$1,FALSE)</f>
        <v>0.11022794693795941</v>
      </c>
      <c r="I117" s="94">
        <f>AProperties!I117/AProperties!AC117/VLOOKUP(I$6,Data!$N$4:$Y$11,Data!$X$1,FALSE)</f>
        <v>0.11024579356698402</v>
      </c>
      <c r="J117" s="97">
        <f t="shared" si="11"/>
        <v>0.11020966734117596</v>
      </c>
      <c r="L117" s="28">
        <v>0.11</v>
      </c>
      <c r="M117" s="94">
        <f t="shared" si="12"/>
        <v>0.16507370523982284</v>
      </c>
      <c r="N117" s="94">
        <f t="shared" si="13"/>
        <v>0.1650983199429579</v>
      </c>
      <c r="O117" s="94">
        <f t="shared" si="14"/>
        <v>0.16509475637738658</v>
      </c>
      <c r="P117" s="94">
        <f t="shared" si="15"/>
        <v>0.16511056972956376</v>
      </c>
      <c r="Q117" s="94">
        <f t="shared" si="16"/>
        <v>0.16510649116458687</v>
      </c>
      <c r="R117" s="94">
        <f t="shared" si="17"/>
        <v>0.16511795665791421</v>
      </c>
      <c r="S117" s="94">
        <f t="shared" si="18"/>
        <v>0.16511397346897971</v>
      </c>
      <c r="T117" s="94">
        <f t="shared" si="19"/>
        <v>0.16512289678349201</v>
      </c>
      <c r="U117" s="97">
        <f t="shared" si="20"/>
        <v>0.16510483367058798</v>
      </c>
      <c r="W117" s="28">
        <v>0.11</v>
      </c>
      <c r="X117" s="94">
        <f>AProperties!AF117*(9.806*B117)^0.5</f>
        <v>0.14346200715852059</v>
      </c>
      <c r="Y117" s="94">
        <f>AProperties!AG117*(9.806*C117)^0.5</f>
        <v>0.14378498706418183</v>
      </c>
      <c r="Z117" s="94">
        <f>AProperties!AH117*(9.806*D117)^0.5</f>
        <v>0.14373811962850885</v>
      </c>
      <c r="AA117" s="94">
        <f>AProperties!AI117*(9.806*E117)^0.5</f>
        <v>0.14394637563565452</v>
      </c>
      <c r="AB117" s="94">
        <f>AProperties!AJ117*(9.806*F117)^0.5</f>
        <v>0.14389259284054845</v>
      </c>
      <c r="AC117" s="94">
        <f>AProperties!AK117*(9.806*G117)^0.5</f>
        <v>0.14404390838949402</v>
      </c>
      <c r="AD117" s="94">
        <f>AProperties!AL117*(9.806*H117)^0.5</f>
        <v>0.14399129685007891</v>
      </c>
      <c r="AE117" s="94">
        <f>AProperties!AM117*(9.806*I117)^0.5</f>
        <v>0.1441092240321028</v>
      </c>
      <c r="AF117" s="97">
        <f t="shared" si="21"/>
        <v>0.14387106394988625</v>
      </c>
    </row>
    <row r="118" spans="1:32" x14ac:dyDescent="0.25">
      <c r="A118" s="28">
        <v>0.111</v>
      </c>
      <c r="B118" s="94">
        <f>AProperties!B118/AProperties!V118/VLOOKUP(B$6,Data!$N$4:$Y$11,Data!$X$1,FALSE)</f>
        <v>0.11115469768812797</v>
      </c>
      <c r="C118" s="94">
        <f>AProperties!C118/AProperties!W118/VLOOKUP(C$6,Data!$N$4:$Y$11,Data!$X$1,FALSE)</f>
        <v>0.11120476317547776</v>
      </c>
      <c r="D118" s="94">
        <f>AProperties!D118/AProperties!X118/VLOOKUP(D$6,Data!$N$4:$Y$11,Data!$X$1,FALSE)</f>
        <v>0.11119751492330979</v>
      </c>
      <c r="E118" s="94">
        <f>AProperties!E118/AProperties!Y118/VLOOKUP(E$6,Data!$N$4:$Y$11,Data!$X$1,FALSE)</f>
        <v>0.11122967930557254</v>
      </c>
      <c r="F118" s="94">
        <f>AProperties!F118/AProperties!Z118/VLOOKUP(F$6,Data!$N$4:$Y$11,Data!$X$1,FALSE)</f>
        <v>0.11122138344824041</v>
      </c>
      <c r="G118" s="94">
        <f>AProperties!G118/AProperties!AA118/VLOOKUP(G$6,Data!$N$4:$Y$11,Data!$X$1,FALSE)</f>
        <v>0.11124470450805486</v>
      </c>
      <c r="H118" s="94">
        <f>AProperties!H118/AProperties!AB118/VLOOKUP(H$6,Data!$N$4:$Y$11,Data!$X$1,FALSE)</f>
        <v>0.11123660258502749</v>
      </c>
      <c r="I118" s="94">
        <f>AProperties!I118/AProperties!AC118/VLOOKUP(I$6,Data!$N$4:$Y$11,Data!$X$1,FALSE)</f>
        <v>0.1112547529143216</v>
      </c>
      <c r="J118" s="97">
        <f t="shared" si="11"/>
        <v>0.11121801231851657</v>
      </c>
      <c r="L118" s="28">
        <v>0.111</v>
      </c>
      <c r="M118" s="94">
        <f t="shared" si="12"/>
        <v>0.166577348844064</v>
      </c>
      <c r="N118" s="94">
        <f t="shared" si="13"/>
        <v>0.16660238158773888</v>
      </c>
      <c r="O118" s="94">
        <f t="shared" si="14"/>
        <v>0.16659875746165489</v>
      </c>
      <c r="P118" s="94">
        <f t="shared" si="15"/>
        <v>0.16661483965278628</v>
      </c>
      <c r="Q118" s="94">
        <f t="shared" si="16"/>
        <v>0.16661069172412021</v>
      </c>
      <c r="R118" s="94">
        <f t="shared" si="17"/>
        <v>0.16662235225402744</v>
      </c>
      <c r="S118" s="94">
        <f t="shared" si="18"/>
        <v>0.16661830129251376</v>
      </c>
      <c r="T118" s="94">
        <f t="shared" si="19"/>
        <v>0.1666273764571608</v>
      </c>
      <c r="U118" s="97">
        <f t="shared" si="20"/>
        <v>0.1666090061592583</v>
      </c>
      <c r="W118" s="28">
        <v>0.111</v>
      </c>
      <c r="X118" s="94">
        <f>AProperties!AF118*(9.806*B118)^0.5</f>
        <v>0.14542484077820081</v>
      </c>
      <c r="Y118" s="94">
        <f>AProperties!AG118*(9.806*C118)^0.5</f>
        <v>0.14575190180228056</v>
      </c>
      <c r="Z118" s="94">
        <f>AProperties!AH118*(9.806*D118)^0.5</f>
        <v>0.14570444206890204</v>
      </c>
      <c r="AA118" s="94">
        <f>AProperties!AI118*(9.806*E118)^0.5</f>
        <v>0.14591533018795813</v>
      </c>
      <c r="AB118" s="94">
        <f>AProperties!AJ118*(9.806*F118)^0.5</f>
        <v>0.14586086758452613</v>
      </c>
      <c r="AC118" s="94">
        <f>AProperties!AK118*(9.806*G118)^0.5</f>
        <v>0.14601409584526334</v>
      </c>
      <c r="AD118" s="94">
        <f>AProperties!AL118*(9.806*H118)^0.5</f>
        <v>0.14596081923161877</v>
      </c>
      <c r="AE118" s="94">
        <f>AProperties!AM118*(9.806*I118)^0.5</f>
        <v>0.14608023720997454</v>
      </c>
      <c r="AF118" s="97">
        <f t="shared" si="21"/>
        <v>0.14583906683859055</v>
      </c>
    </row>
    <row r="119" spans="1:32" x14ac:dyDescent="0.25">
      <c r="A119" s="28">
        <v>0.112</v>
      </c>
      <c r="B119" s="94">
        <f>AProperties!B119/AProperties!V119/VLOOKUP(B$6,Data!$N$4:$Y$11,Data!$X$1,FALSE)</f>
        <v>0.11216217682274314</v>
      </c>
      <c r="C119" s="94">
        <f>AProperties!C119/AProperties!W119/VLOOKUP(C$6,Data!$N$4:$Y$11,Data!$X$1,FALSE)</f>
        <v>0.11221308443505276</v>
      </c>
      <c r="D119" s="94">
        <f>AProperties!D119/AProperties!X119/VLOOKUP(D$6,Data!$N$4:$Y$11,Data!$X$1,FALSE)</f>
        <v>0.11220571418437915</v>
      </c>
      <c r="E119" s="94">
        <f>AProperties!E119/AProperties!Y119/VLOOKUP(E$6,Data!$N$4:$Y$11,Data!$X$1,FALSE)</f>
        <v>0.11223842014480352</v>
      </c>
      <c r="F119" s="94">
        <f>AProperties!F119/AProperties!Z119/VLOOKUP(F$6,Data!$N$4:$Y$11,Data!$X$1,FALSE)</f>
        <v>0.11222998455255484</v>
      </c>
      <c r="G119" s="94">
        <f>AProperties!G119/AProperties!AA119/VLOOKUP(G$6,Data!$N$4:$Y$11,Data!$X$1,FALSE)</f>
        <v>0.11225369852069184</v>
      </c>
      <c r="H119" s="94">
        <f>AProperties!H119/AProperties!AB119/VLOOKUP(H$6,Data!$N$4:$Y$11,Data!$X$1,FALSE)</f>
        <v>0.11224546006656159</v>
      </c>
      <c r="I119" s="94">
        <f>AProperties!I119/AProperties!AC119/VLOOKUP(I$6,Data!$N$4:$Y$11,Data!$X$1,FALSE)</f>
        <v>0.11226391630634672</v>
      </c>
      <c r="J119" s="97">
        <f t="shared" si="11"/>
        <v>0.11222655687914168</v>
      </c>
      <c r="L119" s="28">
        <v>0.112</v>
      </c>
      <c r="M119" s="94">
        <f t="shared" si="12"/>
        <v>0.16808108841137157</v>
      </c>
      <c r="N119" s="94">
        <f t="shared" si="13"/>
        <v>0.16810654221752638</v>
      </c>
      <c r="O119" s="94">
        <f t="shared" si="14"/>
        <v>0.16810285709218958</v>
      </c>
      <c r="P119" s="94">
        <f t="shared" si="15"/>
        <v>0.16811921007240177</v>
      </c>
      <c r="Q119" s="94">
        <f t="shared" si="16"/>
        <v>0.16811499227627741</v>
      </c>
      <c r="R119" s="94">
        <f t="shared" si="17"/>
        <v>0.16812684926034593</v>
      </c>
      <c r="S119" s="94">
        <f t="shared" si="18"/>
        <v>0.16812273003328079</v>
      </c>
      <c r="T119" s="94">
        <f t="shared" si="19"/>
        <v>0.16813195815317336</v>
      </c>
      <c r="U119" s="97">
        <f t="shared" si="20"/>
        <v>0.16811327843957083</v>
      </c>
      <c r="W119" s="28">
        <v>0.112</v>
      </c>
      <c r="X119" s="94">
        <f>AProperties!AF119*(9.806*B119)^0.5</f>
        <v>0.14739658401526076</v>
      </c>
      <c r="Y119" s="94">
        <f>AProperties!AG119*(9.806*C119)^0.5</f>
        <v>0.14772773719088531</v>
      </c>
      <c r="Z119" s="94">
        <f>AProperties!AH119*(9.806*D119)^0.5</f>
        <v>0.147679683556385</v>
      </c>
      <c r="AA119" s="94">
        <f>AProperties!AI119*(9.806*E119)^0.5</f>
        <v>0.14789321091838423</v>
      </c>
      <c r="AB119" s="94">
        <f>AProperties!AJ119*(9.806*F119)^0.5</f>
        <v>0.14783806666347363</v>
      </c>
      <c r="AC119" s="94">
        <f>AProperties!AK119*(9.806*G119)^0.5</f>
        <v>0.14799321282436143</v>
      </c>
      <c r="AD119" s="94">
        <f>AProperties!AL119*(9.806*H119)^0.5</f>
        <v>0.14793926933156487</v>
      </c>
      <c r="AE119" s="94">
        <f>AProperties!AM119*(9.806*I119)^0.5</f>
        <v>0.14806018215335462</v>
      </c>
      <c r="AF119" s="97">
        <f t="shared" si="21"/>
        <v>0.14781599333170875</v>
      </c>
    </row>
    <row r="120" spans="1:32" x14ac:dyDescent="0.25">
      <c r="A120" s="28">
        <v>0.113</v>
      </c>
      <c r="B120" s="94">
        <f>AProperties!B120/AProperties!V120/VLOOKUP(B$6,Data!$N$4:$Y$11,Data!$X$1,FALSE)</f>
        <v>0.11316985021346668</v>
      </c>
      <c r="C120" s="94">
        <f>AProperties!C120/AProperties!W120/VLOOKUP(C$6,Data!$N$4:$Y$11,Data!$X$1,FALSE)</f>
        <v>0.11322160597350739</v>
      </c>
      <c r="D120" s="94">
        <f>AProperties!D120/AProperties!X120/VLOOKUP(D$6,Data!$N$4:$Y$11,Data!$X$1,FALSE)</f>
        <v>0.11321411284988198</v>
      </c>
      <c r="E120" s="94">
        <f>AProperties!E120/AProperties!Y120/VLOOKUP(E$6,Data!$N$4:$Y$11,Data!$X$1,FALSE)</f>
        <v>0.11324736427530942</v>
      </c>
      <c r="F120" s="94">
        <f>AProperties!F120/AProperties!Z120/VLOOKUP(F$6,Data!$N$4:$Y$11,Data!$X$1,FALSE)</f>
        <v>0.11323878794405226</v>
      </c>
      <c r="G120" s="94">
        <f>AProperties!G120/AProperties!AA120/VLOOKUP(G$6,Data!$N$4:$Y$11,Data!$X$1,FALSE)</f>
        <v>0.1132628976460119</v>
      </c>
      <c r="H120" s="94">
        <f>AProperties!H120/AProperties!AB120/VLOOKUP(H$6,Data!$N$4:$Y$11,Data!$X$1,FALSE)</f>
        <v>0.11325452167818223</v>
      </c>
      <c r="I120" s="94">
        <f>AProperties!I120/AProperties!AC120/VLOOKUP(I$6,Data!$N$4:$Y$11,Data!$X$1,FALSE)</f>
        <v>0.11327328603119148</v>
      </c>
      <c r="J120" s="97">
        <f t="shared" si="11"/>
        <v>0.11323530332645042</v>
      </c>
      <c r="L120" s="28">
        <v>0.113</v>
      </c>
      <c r="M120" s="94">
        <f t="shared" si="12"/>
        <v>0.16958492510673334</v>
      </c>
      <c r="N120" s="94">
        <f t="shared" si="13"/>
        <v>0.16961080298675368</v>
      </c>
      <c r="O120" s="94">
        <f t="shared" si="14"/>
        <v>0.16960705642494101</v>
      </c>
      <c r="P120" s="94">
        <f t="shared" si="15"/>
        <v>0.16962368213765472</v>
      </c>
      <c r="Q120" s="94">
        <f t="shared" si="16"/>
        <v>0.16961939397202613</v>
      </c>
      <c r="R120" s="94">
        <f t="shared" si="17"/>
        <v>0.16963144882300596</v>
      </c>
      <c r="S120" s="94">
        <f t="shared" si="18"/>
        <v>0.16962726083909113</v>
      </c>
      <c r="T120" s="94">
        <f t="shared" si="19"/>
        <v>0.16963664301559575</v>
      </c>
      <c r="U120" s="97">
        <f t="shared" si="20"/>
        <v>0.16961765166322521</v>
      </c>
      <c r="W120" s="28">
        <v>0.113</v>
      </c>
      <c r="X120" s="94">
        <f>AProperties!AF120*(9.806*B120)^0.5</f>
        <v>0.14937719769403873</v>
      </c>
      <c r="Y120" s="94">
        <f>AProperties!AG120*(9.806*C120)^0.5</f>
        <v>0.14971245391079233</v>
      </c>
      <c r="Z120" s="94">
        <f>AProperties!AH120*(9.806*D120)^0.5</f>
        <v>0.1496638047925675</v>
      </c>
      <c r="AA120" s="94">
        <f>AProperties!AI120*(9.806*E120)^0.5</f>
        <v>0.14987997843609013</v>
      </c>
      <c r="AB120" s="94">
        <f>AProperties!AJ120*(9.806*F120)^0.5</f>
        <v>0.14982415071041663</v>
      </c>
      <c r="AC120" s="94">
        <f>AProperties!AK120*(9.806*G120)^0.5</f>
        <v>0.14998121989268035</v>
      </c>
      <c r="AD120" s="94">
        <f>AProperties!AL120*(9.806*H120)^0.5</f>
        <v>0.14992660773914449</v>
      </c>
      <c r="AE120" s="94">
        <f>AProperties!AM120*(9.806*I120)^0.5</f>
        <v>0.15004901939917195</v>
      </c>
      <c r="AF120" s="97">
        <f t="shared" si="21"/>
        <v>0.14980180407186275</v>
      </c>
    </row>
    <row r="121" spans="1:32" x14ac:dyDescent="0.25">
      <c r="A121" s="28">
        <v>0.114</v>
      </c>
      <c r="B121" s="94">
        <f>AProperties!B121/AProperties!V121/VLOOKUP(B$6,Data!$N$4:$Y$11,Data!$X$1,FALSE)</f>
        <v>0.11417772019332856</v>
      </c>
      <c r="C121" s="94">
        <f>AProperties!C121/AProperties!W121/VLOOKUP(C$6,Data!$N$4:$Y$11,Data!$X$1,FALSE)</f>
        <v>0.11423033010290268</v>
      </c>
      <c r="D121" s="94">
        <f>AProperties!D121/AProperties!X121/VLOOKUP(D$6,Data!$N$4:$Y$11,Data!$X$1,FALSE)</f>
        <v>0.11422271323489457</v>
      </c>
      <c r="E121" s="94">
        <f>AProperties!E121/AProperties!Y121/VLOOKUP(E$6,Data!$N$4:$Y$11,Data!$X$1,FALSE)</f>
        <v>0.11425651399884322</v>
      </c>
      <c r="F121" s="94">
        <f>AProperties!F121/AProperties!Z121/VLOOKUP(F$6,Data!$N$4:$Y$11,Data!$X$1,FALSE)</f>
        <v>0.11424779592790769</v>
      </c>
      <c r="G121" s="94">
        <f>AProperties!G121/AProperties!AA121/VLOOKUP(G$6,Data!$N$4:$Y$11,Data!$X$1,FALSE)</f>
        <v>0.1142723041795919</v>
      </c>
      <c r="H121" s="94">
        <f>AProperties!H121/AProperties!AB121/VLOOKUP(H$6,Data!$N$4:$Y$11,Data!$X$1,FALSE)</f>
        <v>0.11426378971879286</v>
      </c>
      <c r="I121" s="94">
        <f>AProperties!I121/AProperties!AC121/VLOOKUP(I$6,Data!$N$4:$Y$11,Data!$X$1,FALSE)</f>
        <v>0.11428286438032083</v>
      </c>
      <c r="J121" s="97">
        <f t="shared" si="11"/>
        <v>0.1142442539670728</v>
      </c>
      <c r="L121" s="28">
        <v>0.114</v>
      </c>
      <c r="M121" s="94">
        <f t="shared" si="12"/>
        <v>0.1710888600966643</v>
      </c>
      <c r="N121" s="94">
        <f t="shared" si="13"/>
        <v>0.17111516505145136</v>
      </c>
      <c r="O121" s="94">
        <f t="shared" si="14"/>
        <v>0.17111135661744728</v>
      </c>
      <c r="P121" s="94">
        <f t="shared" si="15"/>
        <v>0.17112825699942161</v>
      </c>
      <c r="Q121" s="94">
        <f t="shared" si="16"/>
        <v>0.17112389796395386</v>
      </c>
      <c r="R121" s="94">
        <f t="shared" si="17"/>
        <v>0.17113615208979596</v>
      </c>
      <c r="S121" s="94">
        <f t="shared" si="18"/>
        <v>0.17113189485939645</v>
      </c>
      <c r="T121" s="94">
        <f t="shared" si="19"/>
        <v>0.17114143219016043</v>
      </c>
      <c r="U121" s="97">
        <f t="shared" si="20"/>
        <v>0.1711221269835364</v>
      </c>
      <c r="W121" s="28">
        <v>0.114</v>
      </c>
      <c r="X121" s="94">
        <f>AProperties!AF121*(9.806*B121)^0.5</f>
        <v>0.15136664316536338</v>
      </c>
      <c r="Y121" s="94">
        <f>AProperties!AG121*(9.806*C121)^0.5</f>
        <v>0.1517060131709253</v>
      </c>
      <c r="Z121" s="94">
        <f>AProperties!AH121*(9.806*D121)^0.5</f>
        <v>0.15165676700695152</v>
      </c>
      <c r="AA121" s="94">
        <f>AProperties!AI121*(9.806*E121)^0.5</f>
        <v>0.15187559387917954</v>
      </c>
      <c r="AB121" s="94">
        <f>AProperties!AJ121*(9.806*F121)^0.5</f>
        <v>0.15181908088705198</v>
      </c>
      <c r="AC121" s="94">
        <f>AProperties!AK121*(9.806*G121)^0.5</f>
        <v>0.1519780781455507</v>
      </c>
      <c r="AD121" s="94">
        <f>AProperties!AL121*(9.806*H121)^0.5</f>
        <v>0.15192279557275906</v>
      </c>
      <c r="AE121" s="94">
        <f>AProperties!AM121*(9.806*I121)^0.5</f>
        <v>0.15204671001412717</v>
      </c>
      <c r="AF121" s="97">
        <f t="shared" si="21"/>
        <v>0.1517964602302386</v>
      </c>
    </row>
    <row r="122" spans="1:32" x14ac:dyDescent="0.25">
      <c r="A122" s="28">
        <v>0.115</v>
      </c>
      <c r="B122" s="94">
        <f>AProperties!B122/AProperties!V122/VLOOKUP(B$6,Data!$N$4:$Y$11,Data!$X$1,FALSE)</f>
        <v>0.11518578909845544</v>
      </c>
      <c r="C122" s="94">
        <f>AProperties!C122/AProperties!W122/VLOOKUP(C$6,Data!$N$4:$Y$11,Data!$X$1,FALSE)</f>
        <v>0.11523925913853768</v>
      </c>
      <c r="D122" s="94">
        <f>AProperties!D122/AProperties!X122/VLOOKUP(D$6,Data!$N$4:$Y$11,Data!$X$1,FALSE)</f>
        <v>0.11523151765771056</v>
      </c>
      <c r="E122" s="94">
        <f>AProperties!E122/AProperties!Y122/VLOOKUP(E$6,Data!$N$4:$Y$11,Data!$X$1,FALSE)</f>
        <v>0.11526587162046412</v>
      </c>
      <c r="F122" s="94">
        <f>AProperties!F122/AProperties!Z122/VLOOKUP(F$6,Data!$N$4:$Y$11,Data!$X$1,FALSE)</f>
        <v>0.11525701081258105</v>
      </c>
      <c r="G122" s="94">
        <f>AProperties!G122/AProperties!AA122/VLOOKUP(G$6,Data!$N$4:$Y$11,Data!$X$1,FALSE)</f>
        <v>0.11528192042035766</v>
      </c>
      <c r="H122" s="94">
        <f>AProperties!H122/AProperties!AB122/VLOOKUP(H$6,Data!$N$4:$Y$11,Data!$X$1,FALSE)</f>
        <v>0.11527326649062293</v>
      </c>
      <c r="I122" s="94">
        <f>AProperties!I122/AProperties!AC122/VLOOKUP(I$6,Data!$N$4:$Y$11,Data!$X$1,FALSE)</f>
        <v>0.11529265364857504</v>
      </c>
      <c r="J122" s="97">
        <f t="shared" si="11"/>
        <v>0.11525341111091307</v>
      </c>
      <c r="L122" s="28">
        <v>0.115</v>
      </c>
      <c r="M122" s="94">
        <f t="shared" si="12"/>
        <v>0.17259289454922772</v>
      </c>
      <c r="N122" s="94">
        <f t="shared" si="13"/>
        <v>0.17261962956926885</v>
      </c>
      <c r="O122" s="94">
        <f t="shared" si="14"/>
        <v>0.17261575882885527</v>
      </c>
      <c r="P122" s="94">
        <f t="shared" si="15"/>
        <v>0.17263293581023206</v>
      </c>
      <c r="Q122" s="94">
        <f t="shared" si="16"/>
        <v>0.17262850540629054</v>
      </c>
      <c r="R122" s="94">
        <f t="shared" si="17"/>
        <v>0.17264096021017883</v>
      </c>
      <c r="S122" s="94">
        <f t="shared" si="18"/>
        <v>0.17263663324531148</v>
      </c>
      <c r="T122" s="94">
        <f t="shared" si="19"/>
        <v>0.17264632682428752</v>
      </c>
      <c r="U122" s="97">
        <f t="shared" si="20"/>
        <v>0.17262670555545653</v>
      </c>
      <c r="W122" s="28">
        <v>0.115</v>
      </c>
      <c r="X122" s="94">
        <f>AProperties!AF122*(9.806*B122)^0.5</f>
        <v>0.15336488229503928</v>
      </c>
      <c r="Y122" s="94">
        <f>AProperties!AG122*(9.806*C122)^0.5</f>
        <v>0.15370837669679269</v>
      </c>
      <c r="Z122" s="94">
        <f>AProperties!AH122*(9.806*D122)^0.5</f>
        <v>0.15365853194538978</v>
      </c>
      <c r="AA122" s="94">
        <f>AProperties!AI122*(9.806*E122)^0.5</f>
        <v>0.1538800189031424</v>
      </c>
      <c r="AB122" s="94">
        <f>AProperties!AJ122*(9.806*F122)^0.5</f>
        <v>0.1538228188721982</v>
      </c>
      <c r="AC122" s="94">
        <f>AProperties!AK122*(9.806*G122)^0.5</f>
        <v>0.15398374919617733</v>
      </c>
      <c r="AD122" s="94">
        <f>AProperties!AL122*(9.806*H122)^0.5</f>
        <v>0.1539277944684205</v>
      </c>
      <c r="AE122" s="94">
        <f>AProperties!AM122*(9.806*I122)^0.5</f>
        <v>0.15405321558311749</v>
      </c>
      <c r="AF122" s="97">
        <f t="shared" si="21"/>
        <v>0.15379992349503471</v>
      </c>
    </row>
    <row r="123" spans="1:32" x14ac:dyDescent="0.25">
      <c r="A123" s="28">
        <v>0.11600000000000001</v>
      </c>
      <c r="B123" s="94">
        <f>AProperties!B123/AProperties!V123/VLOOKUP(B$6,Data!$N$4:$Y$11,Data!$X$1,FALSE)</f>
        <v>0.11619405926811457</v>
      </c>
      <c r="C123" s="94">
        <f>AProperties!C123/AProperties!W123/VLOOKUP(C$6,Data!$N$4:$Y$11,Data!$X$1,FALSE)</f>
        <v>0.11624839539899236</v>
      </c>
      <c r="D123" s="94">
        <f>AProperties!D123/AProperties!X123/VLOOKUP(D$6,Data!$N$4:$Y$11,Data!$X$1,FALSE)</f>
        <v>0.11624052843988408</v>
      </c>
      <c r="E123" s="94">
        <f>AProperties!E123/AProperties!Y123/VLOOKUP(E$6,Data!$N$4:$Y$11,Data!$X$1,FALSE)</f>
        <v>0.11627543944858063</v>
      </c>
      <c r="F123" s="94">
        <f>AProperties!F123/AProperties!Z123/VLOOKUP(F$6,Data!$N$4:$Y$11,Data!$X$1,FALSE)</f>
        <v>0.11626643490985764</v>
      </c>
      <c r="G123" s="94">
        <f>AProperties!G123/AProperties!AA123/VLOOKUP(G$6,Data!$N$4:$Y$11,Data!$X$1,FALSE)</f>
        <v>0.11629174867062386</v>
      </c>
      <c r="H123" s="94">
        <f>AProperties!H123/AProperties!AB123/VLOOKUP(H$6,Data!$N$4:$Y$11,Data!$X$1,FALSE)</f>
        <v>0.11628295429926903</v>
      </c>
      <c r="I123" s="94">
        <f>AProperties!I123/AProperties!AC123/VLOOKUP(I$6,Data!$N$4:$Y$11,Data!$X$1,FALSE)</f>
        <v>0.11630265613421106</v>
      </c>
      <c r="J123" s="97">
        <f t="shared" si="11"/>
        <v>0.11626277707119166</v>
      </c>
      <c r="L123" s="28">
        <v>0.11600000000000001</v>
      </c>
      <c r="M123" s="94">
        <f t="shared" si="12"/>
        <v>0.17409702963405729</v>
      </c>
      <c r="N123" s="94">
        <f t="shared" si="13"/>
        <v>0.17412419769949619</v>
      </c>
      <c r="O123" s="94">
        <f t="shared" si="14"/>
        <v>0.17412026421994203</v>
      </c>
      <c r="P123" s="94">
        <f t="shared" si="15"/>
        <v>0.17413771972429032</v>
      </c>
      <c r="Q123" s="94">
        <f t="shared" si="16"/>
        <v>0.17413321745492882</v>
      </c>
      <c r="R123" s="94">
        <f t="shared" si="17"/>
        <v>0.17414587433531192</v>
      </c>
      <c r="S123" s="94">
        <f t="shared" si="18"/>
        <v>0.17414147714963452</v>
      </c>
      <c r="T123" s="94">
        <f t="shared" si="19"/>
        <v>0.17415132806710554</v>
      </c>
      <c r="U123" s="97">
        <f t="shared" si="20"/>
        <v>0.17413138853559584</v>
      </c>
      <c r="W123" s="28">
        <v>0.11600000000000001</v>
      </c>
      <c r="X123" s="94">
        <f>AProperties!AF123*(9.806*B123)^0.5</f>
        <v>0.15537187745268813</v>
      </c>
      <c r="Y123" s="94">
        <f>AProperties!AG123*(9.806*C123)^0.5</f>
        <v>0.1557195067192971</v>
      </c>
      <c r="Z123" s="94">
        <f>AProperties!AH123*(9.806*D123)^0.5</f>
        <v>0.15566906185889975</v>
      </c>
      <c r="AA123" s="94">
        <f>AProperties!AI123*(9.806*E123)^0.5</f>
        <v>0.15589321566964934</v>
      </c>
      <c r="AB123" s="94">
        <f>AProperties!AJ123*(9.806*F123)^0.5</f>
        <v>0.15583532685059021</v>
      </c>
      <c r="AC123" s="94">
        <f>AProperties!AK123*(9.806*G123)^0.5</f>
        <v>0.15599819516441826</v>
      </c>
      <c r="AD123" s="94">
        <f>AProperties!AL123*(9.806*H123)^0.5</f>
        <v>0.15594156656853872</v>
      </c>
      <c r="AE123" s="94">
        <f>AProperties!AM123*(9.806*I123)^0.5</f>
        <v>0.15606849819801288</v>
      </c>
      <c r="AF123" s="97">
        <f t="shared" si="21"/>
        <v>0.1558121560602618</v>
      </c>
    </row>
    <row r="124" spans="1:32" x14ac:dyDescent="0.25">
      <c r="A124" s="28">
        <v>0.11700000000000001</v>
      </c>
      <c r="B124" s="94">
        <f>AProperties!B124/AProperties!V124/VLOOKUP(B$6,Data!$N$4:$Y$11,Data!$X$1,FALSE)</f>
        <v>0.1172025330447577</v>
      </c>
      <c r="C124" s="94">
        <f>AProperties!C124/AProperties!W124/VLOOKUP(C$6,Data!$N$4:$Y$11,Data!$X$1,FALSE)</f>
        <v>0.11725774120617059</v>
      </c>
      <c r="D124" s="94">
        <f>AProperties!D124/AProperties!X124/VLOOKUP(D$6,Data!$N$4:$Y$11,Data!$X$1,FALSE)</f>
        <v>0.11724974790627343</v>
      </c>
      <c r="E124" s="94">
        <f>AProperties!E124/AProperties!Y124/VLOOKUP(E$6,Data!$N$4:$Y$11,Data!$X$1,FALSE)</f>
        <v>0.11728521979499351</v>
      </c>
      <c r="F124" s="94">
        <f>AProperties!F124/AProperties!Z124/VLOOKUP(F$6,Data!$N$4:$Y$11,Data!$X$1,FALSE)</f>
        <v>0.11727607053489317</v>
      </c>
      <c r="G124" s="94">
        <f>AProperties!G124/AProperties!AA124/VLOOKUP(G$6,Data!$N$4:$Y$11,Data!$X$1,FALSE)</f>
        <v>0.11730179123613906</v>
      </c>
      <c r="H124" s="94">
        <f>AProperties!H124/AProperties!AB124/VLOOKUP(H$6,Data!$N$4:$Y$11,Data!$X$1,FALSE)</f>
        <v>0.11729285545373935</v>
      </c>
      <c r="I124" s="94">
        <f>AProperties!I124/AProperties!AC124/VLOOKUP(I$6,Data!$N$4:$Y$11,Data!$X$1,FALSE)</f>
        <v>0.11731287413894556</v>
      </c>
      <c r="J124" s="97">
        <f t="shared" si="11"/>
        <v>0.11727235416448904</v>
      </c>
      <c r="L124" s="28">
        <v>0.11700000000000001</v>
      </c>
      <c r="M124" s="94">
        <f t="shared" si="12"/>
        <v>0.17560126652237884</v>
      </c>
      <c r="N124" s="94">
        <f t="shared" si="13"/>
        <v>0.1756288706030853</v>
      </c>
      <c r="O124" s="94">
        <f t="shared" si="14"/>
        <v>0.17562487395313672</v>
      </c>
      <c r="P124" s="94">
        <f t="shared" si="15"/>
        <v>0.17564260989749675</v>
      </c>
      <c r="Q124" s="94">
        <f t="shared" si="16"/>
        <v>0.17563803526744659</v>
      </c>
      <c r="R124" s="94">
        <f t="shared" si="17"/>
        <v>0.17565089561806954</v>
      </c>
      <c r="S124" s="94">
        <f t="shared" si="18"/>
        <v>0.17564642772686967</v>
      </c>
      <c r="T124" s="94">
        <f t="shared" si="19"/>
        <v>0.17565643706947279</v>
      </c>
      <c r="U124" s="97">
        <f t="shared" si="20"/>
        <v>0.17563617708224452</v>
      </c>
      <c r="W124" s="28">
        <v>0.11700000000000001</v>
      </c>
      <c r="X124" s="94">
        <f>AProperties!AF124*(9.806*B124)^0.5</f>
        <v>0.15738759150092813</v>
      </c>
      <c r="Y124" s="94">
        <f>AProperties!AG124*(9.806*C124)^0.5</f>
        <v>0.15773936596388433</v>
      </c>
      <c r="Z124" s="94">
        <f>AProperties!AH124*(9.806*D124)^0.5</f>
        <v>0.15768831949281845</v>
      </c>
      <c r="AA124" s="94">
        <f>AProperties!AI124*(9.806*E124)^0.5</f>
        <v>0.15791514683568664</v>
      </c>
      <c r="AB124" s="94">
        <f>AProperties!AJ124*(9.806*F124)^0.5</f>
        <v>0.15785656750202262</v>
      </c>
      <c r="AC124" s="94">
        <f>AProperties!AK124*(9.806*G124)^0.5</f>
        <v>0.15802137866591504</v>
      </c>
      <c r="AD124" s="94">
        <f>AProperties!AL124*(9.806*H124)^0.5</f>
        <v>0.15796407451105474</v>
      </c>
      <c r="AE124" s="94">
        <f>AProperties!AM124*(9.806*I124)^0.5</f>
        <v>0.15809252044677624</v>
      </c>
      <c r="AF124" s="97">
        <f t="shared" si="21"/>
        <v>0.15783312061488577</v>
      </c>
    </row>
    <row r="125" spans="1:32" x14ac:dyDescent="0.25">
      <c r="A125" s="28">
        <v>0.11799999999999999</v>
      </c>
      <c r="B125" s="94">
        <f>AProperties!B125/AProperties!V125/VLOOKUP(B$6,Data!$N$4:$Y$11,Data!$X$1,FALSE)</f>
        <v>0.11821121277406557</v>
      </c>
      <c r="C125" s="94">
        <f>AProperties!C125/AProperties!W125/VLOOKUP(C$6,Data!$N$4:$Y$11,Data!$X$1,FALSE)</f>
        <v>0.11826729888534306</v>
      </c>
      <c r="D125" s="94">
        <f>AProperties!D125/AProperties!X125/VLOOKUP(D$6,Data!$N$4:$Y$11,Data!$X$1,FALSE)</f>
        <v>0.11825917838508419</v>
      </c>
      <c r="E125" s="94">
        <f>AProperties!E125/AProperties!Y125/VLOOKUP(E$6,Data!$N$4:$Y$11,Data!$X$1,FALSE)</f>
        <v>0.11829521497493804</v>
      </c>
      <c r="F125" s="94">
        <f>AProperties!F125/AProperties!Z125/VLOOKUP(F$6,Data!$N$4:$Y$11,Data!$X$1,FALSE)</f>
        <v>0.11828592000625533</v>
      </c>
      <c r="G125" s="94">
        <f>AProperties!G125/AProperties!AA125/VLOOKUP(G$6,Data!$N$4:$Y$11,Data!$X$1,FALSE)</f>
        <v>0.11831205042612603</v>
      </c>
      <c r="H125" s="94">
        <f>AProperties!H125/AProperties!AB125/VLOOKUP(H$6,Data!$N$4:$Y$11,Data!$X$1,FALSE)</f>
        <v>0.11830297226649569</v>
      </c>
      <c r="I125" s="94">
        <f>AProperties!I125/AProperties!AC125/VLOOKUP(I$6,Data!$N$4:$Y$11,Data!$X$1,FALSE)</f>
        <v>0.11832330996799868</v>
      </c>
      <c r="J125" s="97">
        <f t="shared" si="11"/>
        <v>0.11828214471078832</v>
      </c>
      <c r="L125" s="28">
        <v>0.11799999999999999</v>
      </c>
      <c r="M125" s="94">
        <f t="shared" si="12"/>
        <v>0.17710560638703277</v>
      </c>
      <c r="N125" s="94">
        <f t="shared" si="13"/>
        <v>0.17713364944267151</v>
      </c>
      <c r="O125" s="94">
        <f t="shared" si="14"/>
        <v>0.1771295891925421</v>
      </c>
      <c r="P125" s="94">
        <f t="shared" si="15"/>
        <v>0.17714760748746902</v>
      </c>
      <c r="Q125" s="94">
        <f t="shared" si="16"/>
        <v>0.17714296000312765</v>
      </c>
      <c r="R125" s="94">
        <f t="shared" si="17"/>
        <v>0.17715602521306301</v>
      </c>
      <c r="S125" s="94">
        <f t="shared" si="18"/>
        <v>0.17715148613324783</v>
      </c>
      <c r="T125" s="94">
        <f t="shared" si="19"/>
        <v>0.17716165498399933</v>
      </c>
      <c r="U125" s="97">
        <f t="shared" si="20"/>
        <v>0.17714107235539417</v>
      </c>
      <c r="W125" s="28">
        <v>0.11799999999999999</v>
      </c>
      <c r="X125" s="94">
        <f>AProperties!AF125*(9.806*B125)^0.5</f>
        <v>0.1594119877848808</v>
      </c>
      <c r="Y125" s="94">
        <f>AProperties!AG125*(9.806*C125)^0.5</f>
        <v>0.15976791764001891</v>
      </c>
      <c r="Z125" s="94">
        <f>AProperties!AH125*(9.806*D125)^0.5</f>
        <v>0.15971626807628214</v>
      </c>
      <c r="AA125" s="94">
        <f>AProperties!AI125*(9.806*E125)^0.5</f>
        <v>0.15994577554301603</v>
      </c>
      <c r="AB125" s="94">
        <f>AProperties!AJ125*(9.806*F125)^0.5</f>
        <v>0.15988650399081331</v>
      </c>
      <c r="AC125" s="94">
        <f>AProperties!AK125*(9.806*G125)^0.5</f>
        <v>0.1600532628015405</v>
      </c>
      <c r="AD125" s="94">
        <f>AProperties!AL125*(9.806*H125)^0.5</f>
        <v>0.15999528141889671</v>
      </c>
      <c r="AE125" s="94">
        <f>AProperties!AM125*(9.806*I125)^0.5</f>
        <v>0.16012524540291259</v>
      </c>
      <c r="AF125" s="97">
        <f t="shared" si="21"/>
        <v>0.15986278033229512</v>
      </c>
    </row>
    <row r="126" spans="1:32" x14ac:dyDescent="0.25">
      <c r="A126" s="28">
        <v>0.11899999999999999</v>
      </c>
      <c r="B126" s="94">
        <f>AProperties!B126/AProperties!V126/VLOOKUP(B$6,Data!$N$4:$Y$11,Data!$X$1,FALSE)</f>
        <v>0.11922010080499099</v>
      </c>
      <c r="C126" s="94">
        <f>AProperties!C126/AProperties!W126/VLOOKUP(C$6,Data!$N$4:$Y$11,Data!$X$1,FALSE)</f>
        <v>0.11927707076519108</v>
      </c>
      <c r="D126" s="94">
        <f>AProperties!D126/AProperties!X126/VLOOKUP(D$6,Data!$N$4:$Y$11,Data!$X$1,FALSE)</f>
        <v>0.11926882220791263</v>
      </c>
      <c r="E126" s="94">
        <f>AProperties!E126/AProperties!Y126/VLOOKUP(E$6,Data!$N$4:$Y$11,Data!$X$1,FALSE)</f>
        <v>0.11930542730712812</v>
      </c>
      <c r="F126" s="94">
        <f>AProperties!F126/AProperties!Z126/VLOOKUP(F$6,Data!$N$4:$Y$11,Data!$X$1,FALSE)</f>
        <v>0.11929598564596733</v>
      </c>
      <c r="G126" s="94">
        <f>AProperties!G126/AProperties!AA126/VLOOKUP(G$6,Data!$N$4:$Y$11,Data!$X$1,FALSE)</f>
        <v>0.1193225285533267</v>
      </c>
      <c r="H126" s="94">
        <f>AProperties!H126/AProperties!AB126/VLOOKUP(H$6,Data!$N$4:$Y$11,Data!$X$1,FALSE)</f>
        <v>0.11931330705349558</v>
      </c>
      <c r="I126" s="94">
        <f>AProperties!I126/AProperties!AC126/VLOOKUP(I$6,Data!$N$4:$Y$11,Data!$X$1,FALSE)</f>
        <v>0.11933396593013383</v>
      </c>
      <c r="J126" s="97">
        <f t="shared" si="11"/>
        <v>0.11929215103351828</v>
      </c>
      <c r="L126" s="28">
        <v>0.11899999999999999</v>
      </c>
      <c r="M126" s="94">
        <f t="shared" si="12"/>
        <v>0.1786100504024955</v>
      </c>
      <c r="N126" s="94">
        <f t="shared" si="13"/>
        <v>0.17863853538259553</v>
      </c>
      <c r="O126" s="94">
        <f t="shared" si="14"/>
        <v>0.17863441110395631</v>
      </c>
      <c r="P126" s="94">
        <f t="shared" si="15"/>
        <v>0.17865271365356405</v>
      </c>
      <c r="Q126" s="94">
        <f t="shared" si="16"/>
        <v>0.17864799282298366</v>
      </c>
      <c r="R126" s="94">
        <f t="shared" si="17"/>
        <v>0.17866126427666335</v>
      </c>
      <c r="S126" s="94">
        <f t="shared" si="18"/>
        <v>0.17865665352674778</v>
      </c>
      <c r="T126" s="94">
        <f t="shared" si="19"/>
        <v>0.17866698296506692</v>
      </c>
      <c r="U126" s="97">
        <f t="shared" si="20"/>
        <v>0.17864607551675912</v>
      </c>
      <c r="W126" s="28">
        <v>0.11899999999999999</v>
      </c>
      <c r="X126" s="94">
        <f>AProperties!AF126*(9.806*B126)^0.5</f>
        <v>0.1614450301219876</v>
      </c>
      <c r="Y126" s="94">
        <f>AProperties!AG126*(9.806*C126)^0.5</f>
        <v>0.16180512543097508</v>
      </c>
      <c r="Z126" s="94">
        <f>AProperties!AH126*(9.806*D126)^0.5</f>
        <v>0.16175287131202087</v>
      </c>
      <c r="AA126" s="94">
        <f>AProperties!AI126*(9.806*E126)^0.5</f>
        <v>0.16198506540795318</v>
      </c>
      <c r="AB126" s="94">
        <f>AProperties!AJ126*(9.806*F126)^0.5</f>
        <v>0.16192509995558516</v>
      </c>
      <c r="AC126" s="94">
        <f>AProperties!AK126*(9.806*G126)^0.5</f>
        <v>0.16209381114717047</v>
      </c>
      <c r="AD126" s="94">
        <f>AProperties!AL126*(9.806*H126)^0.5</f>
        <v>0.16203515088975023</v>
      </c>
      <c r="AE126" s="94">
        <f>AProperties!AM126*(9.806*I126)^0.5</f>
        <v>0.16216663661522501</v>
      </c>
      <c r="AF126" s="97">
        <f t="shared" si="21"/>
        <v>0.16190109886008344</v>
      </c>
    </row>
    <row r="127" spans="1:32" x14ac:dyDescent="0.25">
      <c r="A127" s="28">
        <v>0.12</v>
      </c>
      <c r="B127" s="94">
        <f>AProperties!B127/AProperties!V127/VLOOKUP(B$6,Data!$N$4:$Y$11,Data!$X$1,FALSE)</f>
        <v>0.12022919948980308</v>
      </c>
      <c r="C127" s="94">
        <f>AProperties!C127/AProperties!W127/VLOOKUP(C$6,Data!$N$4:$Y$11,Data!$X$1,FALSE)</f>
        <v>0.1202870591778501</v>
      </c>
      <c r="D127" s="94">
        <f>AProperties!D127/AProperties!X127/VLOOKUP(D$6,Data!$N$4:$Y$11,Data!$X$1,FALSE)</f>
        <v>0.12027868170978878</v>
      </c>
      <c r="E127" s="94">
        <f>AProperties!E127/AProperties!Y127/VLOOKUP(E$6,Data!$N$4:$Y$11,Data!$X$1,FALSE)</f>
        <v>0.12031585911379761</v>
      </c>
      <c r="F127" s="94">
        <f>AProperties!F127/AProperties!Z127/VLOOKUP(F$6,Data!$N$4:$Y$11,Data!$X$1,FALSE)</f>
        <v>0.12030626977955133</v>
      </c>
      <c r="G127" s="94">
        <f>AProperties!G127/AProperties!AA127/VLOOKUP(G$6,Data!$N$4:$Y$11,Data!$X$1,FALSE)</f>
        <v>0.12033322793404379</v>
      </c>
      <c r="H127" s="94">
        <f>AProperties!H127/AProperties!AB127/VLOOKUP(H$6,Data!$N$4:$Y$11,Data!$X$1,FALSE)</f>
        <v>0.12032386213423728</v>
      </c>
      <c r="I127" s="94">
        <f>AProperties!I127/AProperties!AC127/VLOOKUP(I$6,Data!$N$4:$Y$11,Data!$X$1,FALSE)</f>
        <v>0.12034484433770362</v>
      </c>
      <c r="J127" s="97">
        <f t="shared" si="11"/>
        <v>0.12030237545959696</v>
      </c>
      <c r="L127" s="28">
        <v>0.12</v>
      </c>
      <c r="M127" s="94">
        <f t="shared" si="12"/>
        <v>0.18011459974490154</v>
      </c>
      <c r="N127" s="94">
        <f t="shared" si="13"/>
        <v>0.18014352958892504</v>
      </c>
      <c r="O127" s="94">
        <f t="shared" si="14"/>
        <v>0.18013934085489439</v>
      </c>
      <c r="P127" s="94">
        <f t="shared" si="15"/>
        <v>0.1801579295568988</v>
      </c>
      <c r="Q127" s="94">
        <f t="shared" si="16"/>
        <v>0.18015313488977566</v>
      </c>
      <c r="R127" s="94">
        <f t="shared" si="17"/>
        <v>0.18016661396702188</v>
      </c>
      <c r="S127" s="94">
        <f t="shared" si="18"/>
        <v>0.18016193106711864</v>
      </c>
      <c r="T127" s="94">
        <f t="shared" si="19"/>
        <v>0.18017242216885182</v>
      </c>
      <c r="U127" s="97">
        <f t="shared" si="20"/>
        <v>0.18015118772979846</v>
      </c>
      <c r="W127" s="28">
        <v>0.12</v>
      </c>
      <c r="X127" s="94">
        <f>AProperties!AF127*(9.806*B127)^0.5</f>
        <v>0.16348668279213036</v>
      </c>
      <c r="Y127" s="94">
        <f>AProperties!AG127*(9.806*C127)^0.5</f>
        <v>0.16385095348392975</v>
      </c>
      <c r="Z127" s="94">
        <f>AProperties!AH127*(9.806*D127)^0.5</f>
        <v>0.16379809336645365</v>
      </c>
      <c r="AA127" s="94">
        <f>AProperties!AI127*(9.806*E127)^0.5</f>
        <v>0.16403298051144261</v>
      </c>
      <c r="AB127" s="94">
        <f>AProperties!AJ127*(9.806*F127)^0.5</f>
        <v>0.16397231949934946</v>
      </c>
      <c r="AC127" s="94">
        <f>AProperties!AK127*(9.806*G127)^0.5</f>
        <v>0.16414298774375144</v>
      </c>
      <c r="AD127" s="94">
        <f>AProperties!AL127*(9.806*H127)^0.5</f>
        <v>0.16408364698613728</v>
      </c>
      <c r="AE127" s="94">
        <f>AProperties!AM127*(9.806*I127)^0.5</f>
        <v>0.16421665809788535</v>
      </c>
      <c r="AF127" s="97">
        <f t="shared" si="21"/>
        <v>0.16394804031013499</v>
      </c>
    </row>
    <row r="128" spans="1:32" x14ac:dyDescent="0.25">
      <c r="A128" s="28">
        <v>0.121</v>
      </c>
      <c r="B128" s="94">
        <f>AProperties!B128/AProperties!V128/VLOOKUP(B$6,Data!$N$4:$Y$11,Data!$X$1,FALSE)</f>
        <v>0.12123851118413269</v>
      </c>
      <c r="C128" s="94">
        <f>AProperties!C128/AProperties!W128/VLOOKUP(C$6,Data!$N$4:$Y$11,Data!$X$1,FALSE)</f>
        <v>0.12129726645895279</v>
      </c>
      <c r="D128" s="94">
        <f>AProperties!D128/AProperties!X128/VLOOKUP(D$6,Data!$N$4:$Y$11,Data!$X$1,FALSE)</f>
        <v>0.12128875922922136</v>
      </c>
      <c r="E128" s="94">
        <f>AProperties!E128/AProperties!Y128/VLOOKUP(E$6,Data!$N$4:$Y$11,Data!$X$1,FALSE)</f>
        <v>0.12132651272074604</v>
      </c>
      <c r="F128" s="94">
        <f>AProperties!F128/AProperties!Z128/VLOOKUP(F$6,Data!$N$4:$Y$11,Data!$X$1,FALSE)</f>
        <v>0.12131677473607182</v>
      </c>
      <c r="G128" s="94">
        <f>AProperties!G128/AProperties!AA128/VLOOKUP(G$6,Data!$N$4:$Y$11,Data!$X$1,FALSE)</f>
        <v>0.1213441508881845</v>
      </c>
      <c r="H128" s="94">
        <f>AProperties!H128/AProperties!AB128/VLOOKUP(H$6,Data!$N$4:$Y$11,Data!$X$1,FALSE)</f>
        <v>0.12133463983180068</v>
      </c>
      <c r="I128" s="94">
        <f>AProperties!I128/AProperties!AC128/VLOOKUP(I$6,Data!$N$4:$Y$11,Data!$X$1,FALSE)</f>
        <v>0.121355947506691</v>
      </c>
      <c r="J128" s="97">
        <f t="shared" si="11"/>
        <v>0.12131282031947511</v>
      </c>
      <c r="L128" s="28">
        <v>0.121</v>
      </c>
      <c r="M128" s="94">
        <f t="shared" si="12"/>
        <v>0.18161925559206635</v>
      </c>
      <c r="N128" s="94">
        <f t="shared" si="13"/>
        <v>0.18164863322947639</v>
      </c>
      <c r="O128" s="94">
        <f t="shared" si="14"/>
        <v>0.18164437961461066</v>
      </c>
      <c r="P128" s="94">
        <f t="shared" si="15"/>
        <v>0.181663256360373</v>
      </c>
      <c r="Q128" s="94">
        <f t="shared" si="16"/>
        <v>0.18165838736803591</v>
      </c>
      <c r="R128" s="94">
        <f t="shared" si="17"/>
        <v>0.18167207544409225</v>
      </c>
      <c r="S128" s="94">
        <f t="shared" si="18"/>
        <v>0.18166731991590035</v>
      </c>
      <c r="T128" s="94">
        <f t="shared" si="19"/>
        <v>0.18167797375334549</v>
      </c>
      <c r="U128" s="97">
        <f t="shared" si="20"/>
        <v>0.1816564101597376</v>
      </c>
      <c r="W128" s="28">
        <v>0.121</v>
      </c>
      <c r="X128" s="94">
        <f>AProperties!AF128*(9.806*B128)^0.5</f>
        <v>0.16553691052804398</v>
      </c>
      <c r="Y128" s="94">
        <f>AProperties!AG128*(9.806*C128)^0.5</f>
        <v>0.16590536640034456</v>
      </c>
      <c r="Z128" s="94">
        <f>AProperties!AH128*(9.806*D128)^0.5</f>
        <v>0.16585189886007881</v>
      </c>
      <c r="AA128" s="94">
        <f>AProperties!AI128*(9.806*E128)^0.5</f>
        <v>0.16608948538943274</v>
      </c>
      <c r="AB128" s="94">
        <f>AProperties!AJ128*(9.806*F128)^0.5</f>
        <v>0.16602812717988061</v>
      </c>
      <c r="AC128" s="94">
        <f>AProperties!AK128*(9.806*G128)^0.5</f>
        <v>0.1662007570876638</v>
      </c>
      <c r="AD128" s="94">
        <f>AProperties!AL128*(9.806*H128)^0.5</f>
        <v>0.1661407342257778</v>
      </c>
      <c r="AE128" s="94">
        <f>AProperties!AM128*(9.806*I128)^0.5</f>
        <v>0.16627527432078751</v>
      </c>
      <c r="AF128" s="97">
        <f t="shared" si="21"/>
        <v>0.16600356924900123</v>
      </c>
    </row>
    <row r="129" spans="1:32" x14ac:dyDescent="0.25">
      <c r="A129" s="28">
        <v>0.122</v>
      </c>
      <c r="B129" s="94">
        <f>AProperties!B129/AProperties!V129/VLOOKUP(B$6,Data!$N$4:$Y$11,Data!$X$1,FALSE)</f>
        <v>0.12224803824701549</v>
      </c>
      <c r="C129" s="94">
        <f>AProperties!C129/AProperties!W129/VLOOKUP(C$6,Data!$N$4:$Y$11,Data!$X$1,FALSE)</f>
        <v>0.12230769494767373</v>
      </c>
      <c r="D129" s="94">
        <f>AProperties!D129/AProperties!X129/VLOOKUP(D$6,Data!$N$4:$Y$11,Data!$X$1,FALSE)</f>
        <v>0.12229905710824068</v>
      </c>
      <c r="E129" s="94">
        <f>AProperties!E129/AProperties!Y129/VLOOKUP(E$6,Data!$N$4:$Y$11,Data!$X$1,FALSE)</f>
        <v>0.12233739045737974</v>
      </c>
      <c r="F129" s="94">
        <f>AProperties!F129/AProperties!Z129/VLOOKUP(F$6,Data!$N$4:$Y$11,Data!$X$1,FALSE)</f>
        <v>0.12232750284817867</v>
      </c>
      <c r="G129" s="94">
        <f>AProperties!G129/AProperties!AA129/VLOOKUP(G$6,Data!$N$4:$Y$11,Data!$X$1,FALSE)</f>
        <v>0.12235529973930355</v>
      </c>
      <c r="H129" s="94">
        <f>AProperties!H129/AProperties!AB129/VLOOKUP(H$6,Data!$N$4:$Y$11,Data!$X$1,FALSE)</f>
        <v>0.12234564247289312</v>
      </c>
      <c r="I129" s="94">
        <f>AProperties!I129/AProperties!AC129/VLOOKUP(I$6,Data!$N$4:$Y$11,Data!$X$1,FALSE)</f>
        <v>0.12236727775675321</v>
      </c>
      <c r="J129" s="97">
        <f t="shared" si="11"/>
        <v>0.12232348794717979</v>
      </c>
      <c r="L129" s="28">
        <v>0.122</v>
      </c>
      <c r="M129" s="94">
        <f t="shared" si="12"/>
        <v>0.18312401912350773</v>
      </c>
      <c r="N129" s="94">
        <f t="shared" si="13"/>
        <v>0.18315384747383687</v>
      </c>
      <c r="O129" s="94">
        <f t="shared" si="14"/>
        <v>0.18314952855412034</v>
      </c>
      <c r="P129" s="94">
        <f t="shared" si="15"/>
        <v>0.18316869522868987</v>
      </c>
      <c r="Q129" s="94">
        <f t="shared" si="16"/>
        <v>0.18316375142408933</v>
      </c>
      <c r="R129" s="94">
        <f t="shared" si="17"/>
        <v>0.18317764986965177</v>
      </c>
      <c r="S129" s="94">
        <f t="shared" si="18"/>
        <v>0.18317282123644657</v>
      </c>
      <c r="T129" s="94">
        <f t="shared" si="19"/>
        <v>0.1831836388783766</v>
      </c>
      <c r="U129" s="97">
        <f t="shared" si="20"/>
        <v>0.18316174397358986</v>
      </c>
      <c r="W129" s="28">
        <v>0.122</v>
      </c>
      <c r="X129" s="94">
        <f>AProperties!AF129*(9.806*B129)^0.5</f>
        <v>0.1675956785060034</v>
      </c>
      <c r="Y129" s="94">
        <f>AProperties!AG129*(9.806*C129)^0.5</f>
        <v>0.16796832922663157</v>
      </c>
      <c r="Z129" s="94">
        <f>AProperties!AH129*(9.806*D129)^0.5</f>
        <v>0.16791425285813918</v>
      </c>
      <c r="AA129" s="94">
        <f>AProperties!AI129*(9.806*E129)^0.5</f>
        <v>0.16815454502352195</v>
      </c>
      <c r="AB129" s="94">
        <f>AProperties!AJ129*(9.806*F129)^0.5</f>
        <v>0.16809248800037005</v>
      </c>
      <c r="AC129" s="94">
        <f>AProperties!AK129*(9.806*G129)^0.5</f>
        <v>0.16826708412136418</v>
      </c>
      <c r="AD129" s="94">
        <f>AProperties!AL129*(9.806*H129)^0.5</f>
        <v>0.16820637757224172</v>
      </c>
      <c r="AE129" s="94">
        <f>AProperties!AM129*(9.806*I129)^0.5</f>
        <v>0.16834245020018623</v>
      </c>
      <c r="AF129" s="97">
        <f t="shared" si="21"/>
        <v>0.16806765068855731</v>
      </c>
    </row>
    <row r="130" spans="1:32" x14ac:dyDescent="0.25">
      <c r="A130" s="28">
        <v>0.123</v>
      </c>
      <c r="B130" s="94">
        <f>AProperties!B130/AProperties!V130/VLOOKUP(B$6,Data!$N$4:$Y$11,Data!$X$1,FALSE)</f>
        <v>0.1232577830409373</v>
      </c>
      <c r="C130" s="94">
        <f>AProperties!C130/AProperties!W130/VLOOKUP(C$6,Data!$N$4:$Y$11,Data!$X$1,FALSE)</f>
        <v>0.12331834698677183</v>
      </c>
      <c r="D130" s="94">
        <f>AProperties!D130/AProperties!X130/VLOOKUP(D$6,Data!$N$4:$Y$11,Data!$X$1,FALSE)</f>
        <v>0.12330957769244297</v>
      </c>
      <c r="E130" s="94">
        <f>AProperties!E130/AProperties!Y130/VLOOKUP(E$6,Data!$N$4:$Y$11,Data!$X$1,FALSE)</f>
        <v>0.12334849465675757</v>
      </c>
      <c r="F130" s="94">
        <f>AProperties!F130/AProperties!Z130/VLOOKUP(F$6,Data!$N$4:$Y$11,Data!$X$1,FALSE)</f>
        <v>0.12333845645215204</v>
      </c>
      <c r="G130" s="94">
        <f>AProperties!G130/AProperties!AA130/VLOOKUP(G$6,Data!$N$4:$Y$11,Data!$X$1,FALSE)</f>
        <v>0.12336667681464651</v>
      </c>
      <c r="H130" s="94">
        <f>AProperties!H130/AProperties!AB130/VLOOKUP(H$6,Data!$N$4:$Y$11,Data!$X$1,FALSE)</f>
        <v>0.12335687238789086</v>
      </c>
      <c r="I130" s="94">
        <f>AProperties!I130/AProperties!AC130/VLOOKUP(I$6,Data!$N$4:$Y$11,Data!$X$1,FALSE)</f>
        <v>0.12337883741126419</v>
      </c>
      <c r="J130" s="97">
        <f t="shared" si="11"/>
        <v>0.1233343806803579</v>
      </c>
      <c r="L130" s="28">
        <v>0.123</v>
      </c>
      <c r="M130" s="94">
        <f t="shared" si="12"/>
        <v>0.18462889152046866</v>
      </c>
      <c r="N130" s="94">
        <f t="shared" si="13"/>
        <v>0.1846591734933859</v>
      </c>
      <c r="O130" s="94">
        <f t="shared" si="14"/>
        <v>0.1846547888462215</v>
      </c>
      <c r="P130" s="94">
        <f t="shared" si="15"/>
        <v>0.18467424732837878</v>
      </c>
      <c r="Q130" s="94">
        <f t="shared" si="16"/>
        <v>0.18466922822607601</v>
      </c>
      <c r="R130" s="94">
        <f t="shared" si="17"/>
        <v>0.18468333840732326</v>
      </c>
      <c r="S130" s="94">
        <f t="shared" si="18"/>
        <v>0.18467843619394542</v>
      </c>
      <c r="T130" s="94">
        <f t="shared" si="19"/>
        <v>0.1846894187056321</v>
      </c>
      <c r="U130" s="97">
        <f t="shared" si="20"/>
        <v>0.18466719034017898</v>
      </c>
      <c r="W130" s="28">
        <v>0.123</v>
      </c>
      <c r="X130" s="94">
        <f>AProperties!AF130*(9.806*B130)^0.5</f>
        <v>0.16966295233678433</v>
      </c>
      <c r="Y130" s="94">
        <f>AProperties!AG130*(9.806*C130)^0.5</f>
        <v>0.17003980744508398</v>
      </c>
      <c r="Z130" s="94">
        <f>AProperties!AH130*(9.806*D130)^0.5</f>
        <v>0.16998512086156009</v>
      </c>
      <c r="AA130" s="94">
        <f>AProperties!AI130*(9.806*E130)^0.5</f>
        <v>0.1702281248318836</v>
      </c>
      <c r="AB130" s="94">
        <f>AProperties!AJ130*(9.806*F130)^0.5</f>
        <v>0.17016536740035385</v>
      </c>
      <c r="AC130" s="94">
        <f>AProperties!AK130*(9.806*G130)^0.5</f>
        <v>0.17034193422429847</v>
      </c>
      <c r="AD130" s="94">
        <f>AProperties!AL130*(9.806*H130)^0.5</f>
        <v>0.17028054242586219</v>
      </c>
      <c r="AE130" s="94">
        <f>AProperties!AM130*(9.806*I130)^0.5</f>
        <v>0.17041815108960365</v>
      </c>
      <c r="AF130" s="97">
        <f t="shared" si="21"/>
        <v>0.17014025007692876</v>
      </c>
    </row>
    <row r="131" spans="1:32" x14ac:dyDescent="0.25">
      <c r="A131" s="28">
        <v>0.124</v>
      </c>
      <c r="B131" s="94">
        <f>AProperties!B131/AProperties!V131/VLOOKUP(B$6,Data!$N$4:$Y$11,Data!$X$1,FALSE)</f>
        <v>0.1242677479318782</v>
      </c>
      <c r="C131" s="94">
        <f>AProperties!C131/AProperties!W131/VLOOKUP(C$6,Data!$N$4:$Y$11,Data!$X$1,FALSE)</f>
        <v>0.12432922492263654</v>
      </c>
      <c r="D131" s="94">
        <f>AProperties!D131/AProperties!X131/VLOOKUP(D$6,Data!$N$4:$Y$11,Data!$X$1,FALSE)</f>
        <v>0.12432032333103438</v>
      </c>
      <c r="E131" s="94">
        <f>AProperties!E131/AProperties!Y131/VLOOKUP(E$6,Data!$N$4:$Y$11,Data!$X$1,FALSE)</f>
        <v>0.12435982765563272</v>
      </c>
      <c r="F131" s="94">
        <f>AProperties!F131/AProperties!Z131/VLOOKUP(F$6,Data!$N$4:$Y$11,Data!$X$1,FALSE)</f>
        <v>0.12434963788794462</v>
      </c>
      <c r="G131" s="94">
        <f>AProperties!G131/AProperties!AA131/VLOOKUP(G$6,Data!$N$4:$Y$11,Data!$X$1,FALSE)</f>
        <v>0.12437828444519401</v>
      </c>
      <c r="H131" s="94">
        <f>AProperties!H131/AProperties!AB131/VLOOKUP(H$6,Data!$N$4:$Y$11,Data!$X$1,FALSE)</f>
        <v>0.12436833191088377</v>
      </c>
      <c r="I131" s="94">
        <f>AProperties!I131/AProperties!AC131/VLOOKUP(I$6,Data!$N$4:$Y$11,Data!$X$1,FALSE)</f>
        <v>0.12439062879735949</v>
      </c>
      <c r="J131" s="97">
        <f t="shared" si="11"/>
        <v>0.12434550086032048</v>
      </c>
      <c r="L131" s="28">
        <v>0.124</v>
      </c>
      <c r="M131" s="94">
        <f t="shared" si="12"/>
        <v>0.18613387396593911</v>
      </c>
      <c r="N131" s="94">
        <f t="shared" si="13"/>
        <v>0.18616461246131827</v>
      </c>
      <c r="O131" s="94">
        <f t="shared" si="14"/>
        <v>0.18616016166551719</v>
      </c>
      <c r="P131" s="94">
        <f t="shared" si="15"/>
        <v>0.18617991382781635</v>
      </c>
      <c r="Q131" s="94">
        <f t="shared" si="16"/>
        <v>0.18617481894397231</v>
      </c>
      <c r="R131" s="94">
        <f t="shared" si="17"/>
        <v>0.186189142222597</v>
      </c>
      <c r="S131" s="94">
        <f t="shared" si="18"/>
        <v>0.18618416595544188</v>
      </c>
      <c r="T131" s="94">
        <f t="shared" si="19"/>
        <v>0.18619531439867976</v>
      </c>
      <c r="U131" s="97">
        <f t="shared" si="20"/>
        <v>0.18617275043016024</v>
      </c>
      <c r="W131" s="28">
        <v>0.124</v>
      </c>
      <c r="X131" s="94">
        <f>AProperties!AF131*(9.806*B131)^0.5</f>
        <v>0.1717386980568795</v>
      </c>
      <c r="Y131" s="94">
        <f>AProperties!AG131*(9.806*C131)^0.5</f>
        <v>0.17211976696507356</v>
      </c>
      <c r="Z131" s="94">
        <f>AProperties!AH131*(9.806*D131)^0.5</f>
        <v>0.17206446879814583</v>
      </c>
      <c r="AA131" s="94">
        <f>AProperties!AI131*(9.806*E131)^0.5</f>
        <v>0.17231019066044306</v>
      </c>
      <c r="AB131" s="94">
        <f>AProperties!AJ131*(9.806*F131)^0.5</f>
        <v>0.17224673124689455</v>
      </c>
      <c r="AC131" s="94">
        <f>AProperties!AK131*(9.806*G131)^0.5</f>
        <v>0.17242527320407688</v>
      </c>
      <c r="AD131" s="94">
        <f>AProperties!AL131*(9.806*H131)^0.5</f>
        <v>0.17236319461491534</v>
      </c>
      <c r="AE131" s="94">
        <f>AProperties!AM131*(9.806*I131)^0.5</f>
        <v>0.17250234277100088</v>
      </c>
      <c r="AF131" s="97">
        <f t="shared" si="21"/>
        <v>0.1722213332896787</v>
      </c>
    </row>
    <row r="132" spans="1:32" x14ac:dyDescent="0.25">
      <c r="A132" s="28">
        <v>0.125</v>
      </c>
      <c r="B132" s="94">
        <f>AProperties!B132/AProperties!V132/VLOOKUP(B$6,Data!$N$4:$Y$11,Data!$X$1,FALSE)</f>
        <v>0.12527793528935827</v>
      </c>
      <c r="C132" s="94">
        <f>AProperties!C132/AProperties!W132/VLOOKUP(C$6,Data!$N$4:$Y$11,Data!$X$1,FALSE)</f>
        <v>0.12534033110533008</v>
      </c>
      <c r="D132" s="94">
        <f>AProperties!D132/AProperties!X132/VLOOKUP(D$6,Data!$N$4:$Y$11,Data!$X$1,FALSE)</f>
        <v>0.12533129637687512</v>
      </c>
      <c r="E132" s="94">
        <f>AProperties!E132/AProperties!Y132/VLOOKUP(E$6,Data!$N$4:$Y$11,Data!$X$1,FALSE)</f>
        <v>0.12537139179449788</v>
      </c>
      <c r="F132" s="94">
        <f>AProperties!F132/AProperties!Z132/VLOOKUP(F$6,Data!$N$4:$Y$11,Data!$X$1,FALSE)</f>
        <v>0.12536104949922694</v>
      </c>
      <c r="G132" s="94">
        <f>AProperties!G132/AProperties!AA132/VLOOKUP(G$6,Data!$N$4:$Y$11,Data!$X$1,FALSE)</f>
        <v>0.12539012496570451</v>
      </c>
      <c r="H132" s="94">
        <f>AProperties!H132/AProperties!AB132/VLOOKUP(H$6,Data!$N$4:$Y$11,Data!$X$1,FALSE)</f>
        <v>0.12538002337971896</v>
      </c>
      <c r="I132" s="94">
        <f>AProperties!I132/AProperties!AC132/VLOOKUP(I$6,Data!$N$4:$Y$11,Data!$X$1,FALSE)</f>
        <v>0.12540265424597857</v>
      </c>
      <c r="J132" s="97">
        <f t="shared" si="11"/>
        <v>0.12535685083208631</v>
      </c>
      <c r="L132" s="28">
        <v>0.125</v>
      </c>
      <c r="M132" s="94">
        <f t="shared" si="12"/>
        <v>0.18763896764467913</v>
      </c>
      <c r="N132" s="94">
        <f t="shared" si="13"/>
        <v>0.18767016555266502</v>
      </c>
      <c r="O132" s="94">
        <f t="shared" si="14"/>
        <v>0.18766564818843756</v>
      </c>
      <c r="P132" s="94">
        <f t="shared" si="15"/>
        <v>0.18768569589724893</v>
      </c>
      <c r="Q132" s="94">
        <f t="shared" si="16"/>
        <v>0.18768052474961347</v>
      </c>
      <c r="R132" s="94">
        <f t="shared" si="17"/>
        <v>0.18769506248285225</v>
      </c>
      <c r="S132" s="94">
        <f t="shared" si="18"/>
        <v>0.18769001168985949</v>
      </c>
      <c r="T132" s="94">
        <f t="shared" si="19"/>
        <v>0.18770132712298929</v>
      </c>
      <c r="U132" s="97">
        <f t="shared" si="20"/>
        <v>0.18767842541604313</v>
      </c>
      <c r="W132" s="28">
        <v>0.125</v>
      </c>
      <c r="X132" s="94">
        <f>AProperties!AF132*(9.806*B132)^0.5</f>
        <v>0.17382288211996916</v>
      </c>
      <c r="Y132" s="94">
        <f>AProperties!AG132*(9.806*C132)^0.5</f>
        <v>0.17420817411449074</v>
      </c>
      <c r="Z132" s="94">
        <f>AProperties!AH132*(9.806*D132)^0.5</f>
        <v>0.17415226301402717</v>
      </c>
      <c r="AA132" s="94">
        <f>AProperties!AI132*(9.806*E132)^0.5</f>
        <v>0.17440070877431266</v>
      </c>
      <c r="AB132" s="94">
        <f>AProperties!AJ132*(9.806*F132)^0.5</f>
        <v>0.17433654582601971</v>
      </c>
      <c r="AC132" s="94">
        <f>AProperties!AK132*(9.806*G132)^0.5</f>
        <v>0.17451706728789637</v>
      </c>
      <c r="AD132" s="94">
        <f>AProperties!AL132*(9.806*H132)^0.5</f>
        <v>0.17445430038704843</v>
      </c>
      <c r="AE132" s="94">
        <f>AProperties!AM132*(9.806*I132)^0.5</f>
        <v>0.17459499144619511</v>
      </c>
      <c r="AF132" s="97">
        <f t="shared" si="21"/>
        <v>0.17431086662124493</v>
      </c>
    </row>
    <row r="133" spans="1:32" x14ac:dyDescent="0.25">
      <c r="A133" s="28">
        <v>0.126</v>
      </c>
      <c r="B133" s="94">
        <f>AProperties!B133/AProperties!V133/VLOOKUP(B$6,Data!$N$4:$Y$11,Data!$X$1,FALSE)</f>
        <v>0.12628834748648138</v>
      </c>
      <c r="C133" s="94">
        <f>AProperties!C133/AProperties!W133/VLOOKUP(C$6,Data!$N$4:$Y$11,Data!$X$1,FALSE)</f>
        <v>0.12635166788863197</v>
      </c>
      <c r="D133" s="94">
        <f>AProperties!D133/AProperties!X133/VLOOKUP(D$6,Data!$N$4:$Y$11,Data!$X$1,FALSE)</f>
        <v>0.12634249918652471</v>
      </c>
      <c r="E133" s="94">
        <f>AProperties!E133/AProperties!Y133/VLOOKUP(E$6,Data!$N$4:$Y$11,Data!$X$1,FALSE)</f>
        <v>0.12638318941762833</v>
      </c>
      <c r="F133" s="94">
        <f>AProperties!F133/AProperties!Z133/VLOOKUP(F$6,Data!$N$4:$Y$11,Data!$X$1,FALSE)</f>
        <v>0.12637269363343098</v>
      </c>
      <c r="G133" s="94">
        <f>AProperties!G133/AProperties!AA133/VLOOKUP(G$6,Data!$N$4:$Y$11,Data!$X$1,FALSE)</f>
        <v>0.12640220071475872</v>
      </c>
      <c r="H133" s="94">
        <f>AProperties!H133/AProperties!AB133/VLOOKUP(H$6,Data!$N$4:$Y$11,Data!$X$1,FALSE)</f>
        <v>0.12639194913604443</v>
      </c>
      <c r="I133" s="94">
        <f>AProperties!I133/AProperties!AC133/VLOOKUP(I$6,Data!$N$4:$Y$11,Data!$X$1,FALSE)</f>
        <v>0.12641491609190872</v>
      </c>
      <c r="J133" s="97">
        <f t="shared" si="11"/>
        <v>0.12636843294442618</v>
      </c>
      <c r="L133" s="28">
        <v>0.126</v>
      </c>
      <c r="M133" s="94">
        <f t="shared" si="12"/>
        <v>0.18914417374324069</v>
      </c>
      <c r="N133" s="94">
        <f t="shared" si="13"/>
        <v>0.18917583394431597</v>
      </c>
      <c r="O133" s="94">
        <f t="shared" si="14"/>
        <v>0.18917124959326237</v>
      </c>
      <c r="P133" s="94">
        <f t="shared" si="15"/>
        <v>0.18919159470881416</v>
      </c>
      <c r="Q133" s="94">
        <f t="shared" si="16"/>
        <v>0.18918634681671548</v>
      </c>
      <c r="R133" s="94">
        <f t="shared" si="17"/>
        <v>0.18920110035737936</v>
      </c>
      <c r="S133" s="94">
        <f t="shared" si="18"/>
        <v>0.18919597456802223</v>
      </c>
      <c r="T133" s="94">
        <f t="shared" si="19"/>
        <v>0.18920745804595435</v>
      </c>
      <c r="U133" s="97">
        <f t="shared" si="20"/>
        <v>0.18918421647221312</v>
      </c>
      <c r="W133" s="28">
        <v>0.126</v>
      </c>
      <c r="X133" s="94">
        <f>AProperties!AF133*(9.806*B133)^0.5</f>
        <v>0.17591547138862662</v>
      </c>
      <c r="Y133" s="94">
        <f>AProperties!AG133*(9.806*C133)^0.5</f>
        <v>0.17630499563143009</v>
      </c>
      <c r="Z133" s="94">
        <f>AProperties!AH133*(9.806*D133)^0.5</f>
        <v>0.1762484702653512</v>
      </c>
      <c r="AA133" s="94">
        <f>AProperties!AI133*(9.806*E133)^0.5</f>
        <v>0.17649964584946298</v>
      </c>
      <c r="AB133" s="94">
        <f>AProperties!AJ133*(9.806*F133)^0.5</f>
        <v>0.17643477783439845</v>
      </c>
      <c r="AC133" s="94">
        <f>AProperties!AK133*(9.806*G133)^0.5</f>
        <v>0.1766172831142088</v>
      </c>
      <c r="AD133" s="94">
        <f>AProperties!AL133*(9.806*H133)^0.5</f>
        <v>0.17655382640094974</v>
      </c>
      <c r="AE133" s="94">
        <f>AProperties!AM133*(9.806*I133)^0.5</f>
        <v>0.17669606372852192</v>
      </c>
      <c r="AF133" s="97">
        <f t="shared" si="21"/>
        <v>0.17640881677661871</v>
      </c>
    </row>
    <row r="134" spans="1:32" x14ac:dyDescent="0.25">
      <c r="A134" s="28">
        <v>0.127</v>
      </c>
      <c r="B134" s="94">
        <f>AProperties!B134/AProperties!V134/VLOOKUP(B$6,Data!$N$4:$Y$11,Data!$X$1,FALSE)</f>
        <v>0.12729898689998143</v>
      </c>
      <c r="C134" s="94">
        <f>AProperties!C134/AProperties!W134/VLOOKUP(C$6,Data!$N$4:$Y$11,Data!$X$1,FALSE)</f>
        <v>0.12736323763008542</v>
      </c>
      <c r="D134" s="94">
        <f>AProperties!D134/AProperties!X134/VLOOKUP(D$6,Data!$N$4:$Y$11,Data!$X$1,FALSE)</f>
        <v>0.12735393412028545</v>
      </c>
      <c r="E134" s="94">
        <f>AProperties!E134/AProperties!Y134/VLOOKUP(E$6,Data!$N$4:$Y$11,Data!$X$1,FALSE)</f>
        <v>0.12739522287312741</v>
      </c>
      <c r="F134" s="94">
        <f>AProperties!F134/AProperties!Z134/VLOOKUP(F$6,Data!$N$4:$Y$11,Data!$X$1,FALSE)</f>
        <v>0.12738457264179384</v>
      </c>
      <c r="G134" s="94">
        <f>AProperties!G134/AProperties!AA134/VLOOKUP(G$6,Data!$N$4:$Y$11,Data!$X$1,FALSE)</f>
        <v>0.12741451403480344</v>
      </c>
      <c r="H134" s="94">
        <f>AProperties!H134/AProperties!AB134/VLOOKUP(H$6,Data!$N$4:$Y$11,Data!$X$1,FALSE)</f>
        <v>0.12740411152535353</v>
      </c>
      <c r="I134" s="94">
        <f>AProperties!I134/AProperties!AC134/VLOOKUP(I$6,Data!$N$4:$Y$11,Data!$X$1,FALSE)</f>
        <v>0.12742741667382954</v>
      </c>
      <c r="J134" s="97">
        <f t="shared" si="11"/>
        <v>0.12738024954990751</v>
      </c>
      <c r="L134" s="28">
        <v>0.127</v>
      </c>
      <c r="M134" s="94">
        <f t="shared" si="12"/>
        <v>0.19064949344999071</v>
      </c>
      <c r="N134" s="94">
        <f t="shared" si="13"/>
        <v>0.1906816188150427</v>
      </c>
      <c r="O134" s="94">
        <f t="shared" si="14"/>
        <v>0.19067696706014273</v>
      </c>
      <c r="P134" s="94">
        <f t="shared" si="15"/>
        <v>0.19069761143656372</v>
      </c>
      <c r="Q134" s="94">
        <f t="shared" si="16"/>
        <v>0.19069228632089691</v>
      </c>
      <c r="R134" s="94">
        <f t="shared" si="17"/>
        <v>0.19070725701740171</v>
      </c>
      <c r="S134" s="94">
        <f t="shared" si="18"/>
        <v>0.19070205576267676</v>
      </c>
      <c r="T134" s="94">
        <f t="shared" si="19"/>
        <v>0.19071370833691476</v>
      </c>
      <c r="U134" s="97">
        <f t="shared" si="20"/>
        <v>0.19069012477495378</v>
      </c>
      <c r="W134" s="28">
        <v>0.127</v>
      </c>
      <c r="X134" s="94">
        <f>AProperties!AF134*(9.806*B134)^0.5</f>
        <v>0.17801643312626178</v>
      </c>
      <c r="Y134" s="94">
        <f>AProperties!AG134*(9.806*C134)^0.5</f>
        <v>0.17841019865611274</v>
      </c>
      <c r="Z134" s="94">
        <f>AProperties!AH134*(9.806*D134)^0.5</f>
        <v>0.17835305771020088</v>
      </c>
      <c r="AA134" s="94">
        <f>AProperties!AI134*(9.806*E134)^0.5</f>
        <v>0.17860696896463241</v>
      </c>
      <c r="AB134" s="94">
        <f>AProperties!AJ134*(9.806*F134)^0.5</f>
        <v>0.17854139437125083</v>
      </c>
      <c r="AC134" s="94">
        <f>AProperties!AK134*(9.806*G134)^0.5</f>
        <v>0.17872588772462028</v>
      </c>
      <c r="AD134" s="94">
        <f>AProperties!AL134*(9.806*H134)^0.5</f>
        <v>0.17866173971825267</v>
      </c>
      <c r="AE134" s="94">
        <f>AProperties!AM134*(9.806*I134)^0.5</f>
        <v>0.17880552663473195</v>
      </c>
      <c r="AF134" s="97">
        <f t="shared" si="21"/>
        <v>0.17851515086325792</v>
      </c>
    </row>
    <row r="135" spans="1:32" x14ac:dyDescent="0.25">
      <c r="A135" s="28">
        <v>0.128</v>
      </c>
      <c r="B135" s="94">
        <f>AProperties!B135/AProperties!V135/VLOOKUP(B$6,Data!$N$4:$Y$11,Data!$X$1,FALSE)</f>
        <v>0.12830985591026683</v>
      </c>
      <c r="C135" s="94">
        <f>AProperties!C135/AProperties!W135/VLOOKUP(C$6,Data!$N$4:$Y$11,Data!$X$1,FALSE)</f>
        <v>0.12837504269103922</v>
      </c>
      <c r="D135" s="94">
        <f>AProperties!D135/AProperties!X135/VLOOKUP(D$6,Data!$N$4:$Y$11,Data!$X$1,FALSE)</f>
        <v>0.1283656035422476</v>
      </c>
      <c r="E135" s="94">
        <f>AProperties!E135/AProperties!Y135/VLOOKUP(E$6,Data!$N$4:$Y$11,Data!$X$1,FALSE)</f>
        <v>0.1284074945129694</v>
      </c>
      <c r="F135" s="94">
        <f>AProperties!F135/AProperties!Z135/VLOOKUP(F$6,Data!$N$4:$Y$11,Data!$X$1,FALSE)</f>
        <v>0.12839668887940348</v>
      </c>
      <c r="G135" s="94">
        <f>AProperties!G135/AProperties!AA135/VLOOKUP(G$6,Data!$N$4:$Y$11,Data!$X$1,FALSE)</f>
        <v>0.12842706727219569</v>
      </c>
      <c r="H135" s="94">
        <f>AProperties!H135/AProperties!AB135/VLOOKUP(H$6,Data!$N$4:$Y$11,Data!$X$1,FALSE)</f>
        <v>0.1284165128970291</v>
      </c>
      <c r="I135" s="94">
        <f>AProperties!I135/AProperties!AC135/VLOOKUP(I$6,Data!$N$4:$Y$11,Data!$X$1,FALSE)</f>
        <v>0.12844015833435618</v>
      </c>
      <c r="J135" s="97">
        <f t="shared" si="11"/>
        <v>0.12839230300493842</v>
      </c>
      <c r="L135" s="28">
        <v>0.128</v>
      </c>
      <c r="M135" s="94">
        <f t="shared" si="12"/>
        <v>0.19215492795513342</v>
      </c>
      <c r="N135" s="94">
        <f t="shared" si="13"/>
        <v>0.19218752134551961</v>
      </c>
      <c r="O135" s="94">
        <f t="shared" si="14"/>
        <v>0.19218280177112379</v>
      </c>
      <c r="P135" s="94">
        <f t="shared" si="15"/>
        <v>0.1922037472564847</v>
      </c>
      <c r="Q135" s="94">
        <f t="shared" si="16"/>
        <v>0.19219834443970174</v>
      </c>
      <c r="R135" s="94">
        <f t="shared" si="17"/>
        <v>0.19221353363609783</v>
      </c>
      <c r="S135" s="94">
        <f t="shared" si="18"/>
        <v>0.19220825644851455</v>
      </c>
      <c r="T135" s="94">
        <f t="shared" si="19"/>
        <v>0.19222007916717809</v>
      </c>
      <c r="U135" s="97">
        <f t="shared" si="20"/>
        <v>0.19219615150246921</v>
      </c>
      <c r="W135" s="28">
        <v>0.128</v>
      </c>
      <c r="X135" s="94">
        <f>AProperties!AF135*(9.806*B135)^0.5</f>
        <v>0.18012573498928405</v>
      </c>
      <c r="Y135" s="94">
        <f>AProperties!AG135*(9.806*C135)^0.5</f>
        <v>0.1805237507230229</v>
      </c>
      <c r="Z135" s="94">
        <f>AProperties!AH135*(9.806*D135)^0.5</f>
        <v>0.18046599290074145</v>
      </c>
      <c r="AA135" s="94">
        <f>AProperties!AI135*(9.806*E135)^0.5</f>
        <v>0.18072264559345572</v>
      </c>
      <c r="AB135" s="94">
        <f>AProperties!AJ135*(9.806*F135)^0.5</f>
        <v>0.18065636293048551</v>
      </c>
      <c r="AC135" s="94">
        <f>AProperties!AK135*(9.806*G135)^0.5</f>
        <v>0.18084284855601621</v>
      </c>
      <c r="AD135" s="94">
        <f>AProperties!AL135*(9.806*H135)^0.5</f>
        <v>0.18077800779566447</v>
      </c>
      <c r="AE135" s="94">
        <f>AProperties!AM135*(9.806*I135)^0.5</f>
        <v>0.18092334757710959</v>
      </c>
      <c r="AF135" s="97">
        <f t="shared" si="21"/>
        <v>0.1806298363832225</v>
      </c>
    </row>
    <row r="136" spans="1:32" x14ac:dyDescent="0.25">
      <c r="A136" s="28">
        <v>0.129</v>
      </c>
      <c r="B136" s="94">
        <f>AProperties!B136/AProperties!V136/VLOOKUP(B$6,Data!$N$4:$Y$11,Data!$X$1,FALSE)</f>
        <v>0.12932095690146614</v>
      </c>
      <c r="C136" s="94">
        <f>AProperties!C136/AProperties!W136/VLOOKUP(C$6,Data!$N$4:$Y$11,Data!$X$1,FALSE)</f>
        <v>0.12938708543669464</v>
      </c>
      <c r="D136" s="94">
        <f>AProperties!D136/AProperties!X136/VLOOKUP(D$6,Data!$N$4:$Y$11,Data!$X$1,FALSE)</f>
        <v>0.12937750982033425</v>
      </c>
      <c r="E136" s="94">
        <f>AProperties!E136/AProperties!Y136/VLOOKUP(E$6,Data!$N$4:$Y$11,Data!$X$1,FALSE)</f>
        <v>0.12942000669304532</v>
      </c>
      <c r="F136" s="94">
        <f>AProperties!F136/AProperties!Z136/VLOOKUP(F$6,Data!$N$4:$Y$11,Data!$X$1,FALSE)</f>
        <v>0.12940904470524237</v>
      </c>
      <c r="G136" s="94">
        <f>AProperties!G136/AProperties!AA136/VLOOKUP(G$6,Data!$N$4:$Y$11,Data!$X$1,FALSE)</f>
        <v>0.12943986277724698</v>
      </c>
      <c r="H136" s="94">
        <f>AProperties!H136/AProperties!AB136/VLOOKUP(H$6,Data!$N$4:$Y$11,Data!$X$1,FALSE)</f>
        <v>0.12942915560438739</v>
      </c>
      <c r="I136" s="94">
        <f>AProperties!I136/AProperties!AC136/VLOOKUP(I$6,Data!$N$4:$Y$11,Data!$X$1,FALSE)</f>
        <v>0.12945314342008429</v>
      </c>
      <c r="J136" s="97">
        <f t="shared" ref="J136:J199" si="22">AVERAGE(B136:I136)</f>
        <v>0.12940459566981266</v>
      </c>
      <c r="L136" s="28">
        <v>0.129</v>
      </c>
      <c r="M136" s="94">
        <f t="shared" ref="M136:M199" si="23">$L136+B136/2</f>
        <v>0.19366047845073309</v>
      </c>
      <c r="N136" s="94">
        <f t="shared" ref="N136:N199" si="24">$L136+C136/2</f>
        <v>0.19369354271834732</v>
      </c>
      <c r="O136" s="94">
        <f t="shared" ref="O136:O199" si="25">$L136+D136/2</f>
        <v>0.19368875491016713</v>
      </c>
      <c r="P136" s="94">
        <f t="shared" ref="P136:P199" si="26">$L136+E136/2</f>
        <v>0.19371000334652266</v>
      </c>
      <c r="Q136" s="94">
        <f t="shared" ref="Q136:Q199" si="27">$L136+F136/2</f>
        <v>0.1937045223526212</v>
      </c>
      <c r="R136" s="94">
        <f t="shared" ref="R136:R199" si="28">$L136+G136/2</f>
        <v>0.19371993138862348</v>
      </c>
      <c r="S136" s="94">
        <f t="shared" ref="S136:S199" si="29">$L136+H136/2</f>
        <v>0.1937145778021937</v>
      </c>
      <c r="T136" s="94">
        <f t="shared" ref="T136:T199" si="30">$L136+I136/2</f>
        <v>0.19372657171004215</v>
      </c>
      <c r="U136" s="97">
        <f t="shared" ref="U136:U199" si="31">AVERAGE(M136:T136)</f>
        <v>0.19370229783490639</v>
      </c>
      <c r="W136" s="28">
        <v>0.129</v>
      </c>
      <c r="X136" s="94">
        <f>AProperties!AF136*(9.806*B136)^0.5</f>
        <v>0.18224334501948355</v>
      </c>
      <c r="Y136" s="94">
        <f>AProperties!AG136*(9.806*C136)^0.5</f>
        <v>0.18264561975327179</v>
      </c>
      <c r="Z136" s="94">
        <f>AProperties!AH136*(9.806*D136)^0.5</f>
        <v>0.18258724377558322</v>
      </c>
      <c r="AA136" s="94">
        <f>AProperties!AI136*(9.806*E136)^0.5</f>
        <v>0.18284664359681541</v>
      </c>
      <c r="AB136" s="94">
        <f>AProperties!AJ136*(9.806*F136)^0.5</f>
        <v>0.18277965139305022</v>
      </c>
      <c r="AC136" s="94">
        <f>AProperties!AK136*(9.806*G136)^0.5</f>
        <v>0.18296813343290311</v>
      </c>
      <c r="AD136" s="94">
        <f>AProperties!AL136*(9.806*H136)^0.5</f>
        <v>0.18290259847731041</v>
      </c>
      <c r="AE136" s="94">
        <f>AProperties!AM136*(9.806*I136)^0.5</f>
        <v>0.1830494943558123</v>
      </c>
      <c r="AF136" s="97">
        <f t="shared" ref="AF136:AF199" si="32">AVERAGE(X136:AE136)</f>
        <v>0.18275284122552876</v>
      </c>
    </row>
    <row r="137" spans="1:32" x14ac:dyDescent="0.25">
      <c r="A137" s="28">
        <v>0.13</v>
      </c>
      <c r="B137" s="94">
        <f>AProperties!B137/AProperties!V137/VLOOKUP(B$6,Data!$N$4:$Y$11,Data!$X$1,FALSE)</f>
        <v>0.13033229226147341</v>
      </c>
      <c r="C137" s="94">
        <f>AProperties!C137/AProperties!W137/VLOOKUP(C$6,Data!$N$4:$Y$11,Data!$X$1,FALSE)</f>
        <v>0.13039936823614928</v>
      </c>
      <c r="D137" s="94">
        <f>AProperties!D137/AProperties!X137/VLOOKUP(D$6,Data!$N$4:$Y$11,Data!$X$1,FALSE)</f>
        <v>0.13038965532634683</v>
      </c>
      <c r="E137" s="94">
        <f>AProperties!E137/AProperties!Y137/VLOOKUP(E$6,Data!$N$4:$Y$11,Data!$X$1,FALSE)</f>
        <v>0.13043276177320601</v>
      </c>
      <c r="F137" s="94">
        <f>AProperties!F137/AProperties!Z137/VLOOKUP(F$6,Data!$N$4:$Y$11,Data!$X$1,FALSE)</f>
        <v>0.1304216424822324</v>
      </c>
      <c r="G137" s="94">
        <f>AProperties!G137/AProperties!AA137/VLOOKUP(G$6,Data!$N$4:$Y$11,Data!$X$1,FALSE)</f>
        <v>0.13045290290426811</v>
      </c>
      <c r="H137" s="94">
        <f>AProperties!H137/AProperties!AB137/VLOOKUP(H$6,Data!$N$4:$Y$11,Data!$X$1,FALSE)</f>
        <v>0.13044204200472392</v>
      </c>
      <c r="I137" s="94">
        <f>AProperties!I137/AProperties!AC137/VLOOKUP(I$6,Data!$N$4:$Y$11,Data!$X$1,FALSE)</f>
        <v>0.13046637428163341</v>
      </c>
      <c r="J137" s="97">
        <f t="shared" si="22"/>
        <v>0.13041712990875418</v>
      </c>
      <c r="L137" s="28">
        <v>0.13</v>
      </c>
      <c r="M137" s="94">
        <f t="shared" si="23"/>
        <v>0.19516614613073671</v>
      </c>
      <c r="N137" s="94">
        <f t="shared" si="24"/>
        <v>0.19519968411807465</v>
      </c>
      <c r="O137" s="94">
        <f t="shared" si="25"/>
        <v>0.19519482766317342</v>
      </c>
      <c r="P137" s="94">
        <f t="shared" si="26"/>
        <v>0.19521638088660301</v>
      </c>
      <c r="Q137" s="94">
        <f t="shared" si="27"/>
        <v>0.19521082124111622</v>
      </c>
      <c r="R137" s="94">
        <f t="shared" si="28"/>
        <v>0.19522645145213408</v>
      </c>
      <c r="S137" s="94">
        <f t="shared" si="29"/>
        <v>0.19522102100236197</v>
      </c>
      <c r="T137" s="94">
        <f t="shared" si="30"/>
        <v>0.19523318714081672</v>
      </c>
      <c r="U137" s="97">
        <f t="shared" si="31"/>
        <v>0.19520856495437711</v>
      </c>
      <c r="W137" s="28">
        <v>0.13</v>
      </c>
      <c r="X137" s="94">
        <f>AProperties!AF137*(9.806*B137)^0.5</f>
        <v>0.18436923163662056</v>
      </c>
      <c r="Y137" s="94">
        <f>AProperties!AG137*(9.806*C137)^0.5</f>
        <v>0.18477577404716369</v>
      </c>
      <c r="Z137" s="94">
        <f>AProperties!AH137*(9.806*D137)^0.5</f>
        <v>0.18471677865235367</v>
      </c>
      <c r="AA137" s="94">
        <f>AProperties!AI137*(9.806*E137)^0.5</f>
        <v>0.18497893121539632</v>
      </c>
      <c r="AB137" s="94">
        <f>AProperties!AJ137*(9.806*F137)^0.5</f>
        <v>0.18491122801949356</v>
      </c>
      <c r="AC137" s="94">
        <f>AProperties!AK137*(9.806*G137)^0.5</f>
        <v>0.18510171055996094</v>
      </c>
      <c r="AD137" s="94">
        <f>AProperties!AL137*(9.806*H137)^0.5</f>
        <v>0.18503547998729161</v>
      </c>
      <c r="AE137" s="94">
        <f>AProperties!AM137*(9.806*I137)^0.5</f>
        <v>0.18518393515141598</v>
      </c>
      <c r="AF137" s="97">
        <f t="shared" si="32"/>
        <v>0.18488413365871204</v>
      </c>
    </row>
    <row r="138" spans="1:32" x14ac:dyDescent="0.25">
      <c r="A138" s="28">
        <v>0.13100000000000001</v>
      </c>
      <c r="B138" s="94">
        <f>AProperties!B138/AProperties!V138/VLOOKUP(B$6,Data!$N$4:$Y$11,Data!$X$1,FALSE)</f>
        <v>0.13134386438199463</v>
      </c>
      <c r="C138" s="94">
        <f>AProperties!C138/AProperties!W138/VLOOKUP(C$6,Data!$N$4:$Y$11,Data!$X$1,FALSE)</f>
        <v>0.13141189346244261</v>
      </c>
      <c r="D138" s="94">
        <f>AProperties!D138/AProperties!X138/VLOOKUP(D$6,Data!$N$4:$Y$11,Data!$X$1,FALSE)</f>
        <v>0.13140204243600889</v>
      </c>
      <c r="E138" s="94">
        <f>AProperties!E138/AProperties!Y138/VLOOKUP(E$6,Data!$N$4:$Y$11,Data!$X$1,FALSE)</f>
        <v>0.13144576211730843</v>
      </c>
      <c r="F138" s="94">
        <f>AProperties!F138/AProperties!Z138/VLOOKUP(F$6,Data!$N$4:$Y$11,Data!$X$1,FALSE)</f>
        <v>0.13143448457727935</v>
      </c>
      <c r="G138" s="94">
        <f>AProperties!G138/AProperties!AA138/VLOOKUP(G$6,Data!$N$4:$Y$11,Data!$X$1,FALSE)</f>
        <v>0.13146619001161297</v>
      </c>
      <c r="H138" s="94">
        <f>AProperties!H138/AProperties!AB138/VLOOKUP(H$6,Data!$N$4:$Y$11,Data!$X$1,FALSE)</f>
        <v>0.13145517445935609</v>
      </c>
      <c r="I138" s="94">
        <f>AProperties!I138/AProperties!AC138/VLOOKUP(I$6,Data!$N$4:$Y$11,Data!$X$1,FALSE)</f>
        <v>0.1314798532736926</v>
      </c>
      <c r="J138" s="97">
        <f t="shared" si="22"/>
        <v>0.13142990808996197</v>
      </c>
      <c r="L138" s="28">
        <v>0.13100000000000001</v>
      </c>
      <c r="M138" s="94">
        <f t="shared" si="23"/>
        <v>0.19667193219099732</v>
      </c>
      <c r="N138" s="94">
        <f t="shared" si="24"/>
        <v>0.19670594673122133</v>
      </c>
      <c r="O138" s="94">
        <f t="shared" si="25"/>
        <v>0.19670102121800445</v>
      </c>
      <c r="P138" s="94">
        <f t="shared" si="26"/>
        <v>0.19672288105865421</v>
      </c>
      <c r="Q138" s="94">
        <f t="shared" si="27"/>
        <v>0.19671724228863968</v>
      </c>
      <c r="R138" s="94">
        <f t="shared" si="28"/>
        <v>0.19673309500580649</v>
      </c>
      <c r="S138" s="94">
        <f t="shared" si="29"/>
        <v>0.19672758722967804</v>
      </c>
      <c r="T138" s="94">
        <f t="shared" si="30"/>
        <v>0.19673992663684631</v>
      </c>
      <c r="U138" s="97">
        <f t="shared" si="31"/>
        <v>0.19671495404498099</v>
      </c>
      <c r="W138" s="28">
        <v>0.13100000000000001</v>
      </c>
      <c r="X138" s="94">
        <f>AProperties!AF138*(9.806*B138)^0.5</f>
        <v>0.18650336363121681</v>
      </c>
      <c r="Y138" s="94">
        <f>AProperties!AG138*(9.806*C138)^0.5</f>
        <v>0.18691418227696724</v>
      </c>
      <c r="Z138" s="94">
        <f>AProperties!AH138*(9.806*D138)^0.5</f>
        <v>0.18685456622046792</v>
      </c>
      <c r="AA138" s="94">
        <f>AProperties!AI138*(9.806*E138)^0.5</f>
        <v>0.18711947706244894</v>
      </c>
      <c r="AB138" s="94">
        <f>AProperties!AJ138*(9.806*F138)^0.5</f>
        <v>0.18705106144272723</v>
      </c>
      <c r="AC138" s="94">
        <f>AProperties!AK138*(9.806*G138)^0.5</f>
        <v>0.18724354851479544</v>
      </c>
      <c r="AD138" s="94">
        <f>AProperties!AL138*(9.806*H138)^0.5</f>
        <v>0.18717662092243792</v>
      </c>
      <c r="AE138" s="94">
        <f>AProperties!AM138*(9.806*I138)^0.5</f>
        <v>0.18732663851766712</v>
      </c>
      <c r="AF138" s="97">
        <f t="shared" si="32"/>
        <v>0.18702368232359107</v>
      </c>
    </row>
    <row r="139" spans="1:32" x14ac:dyDescent="0.25">
      <c r="A139" s="28">
        <v>0.13200000000000001</v>
      </c>
      <c r="B139" s="94">
        <f>AProperties!B139/AProperties!V139/VLOOKUP(B$6,Data!$N$4:$Y$11,Data!$X$1,FALSE)</f>
        <v>0.13235567565859238</v>
      </c>
      <c r="C139" s="94">
        <f>AProperties!C139/AProperties!W139/VLOOKUP(C$6,Data!$N$4:$Y$11,Data!$X$1,FALSE)</f>
        <v>0.1324246634926004</v>
      </c>
      <c r="D139" s="94">
        <f>AProperties!D139/AProperties!X139/VLOOKUP(D$6,Data!$N$4:$Y$11,Data!$X$1,FALSE)</f>
        <v>0.13241467352901315</v>
      </c>
      <c r="E139" s="94">
        <f>AProperties!E139/AProperties!Y139/VLOOKUP(E$6,Data!$N$4:$Y$11,Data!$X$1,FALSE)</f>
        <v>0.1324590100932595</v>
      </c>
      <c r="F139" s="94">
        <f>AProperties!F139/AProperties!Z139/VLOOKUP(F$6,Data!$N$4:$Y$11,Data!$X$1,FALSE)</f>
        <v>0.13244757336131879</v>
      </c>
      <c r="G139" s="94">
        <f>AProperties!G139/AProperties!AA139/VLOOKUP(G$6,Data!$N$4:$Y$11,Data!$X$1,FALSE)</f>
        <v>0.13247972646172407</v>
      </c>
      <c r="H139" s="94">
        <f>AProperties!H139/AProperties!AB139/VLOOKUP(H$6,Data!$N$4:$Y$11,Data!$X$1,FALSE)</f>
        <v>0.13246855533367025</v>
      </c>
      <c r="I139" s="94">
        <f>AProperties!I139/AProperties!AC139/VLOOKUP(I$6,Data!$N$4:$Y$11,Data!$X$1,FALSE)</f>
        <v>0.13249358275506457</v>
      </c>
      <c r="J139" s="97">
        <f t="shared" si="22"/>
        <v>0.1324429325856554</v>
      </c>
      <c r="L139" s="28">
        <v>0.13200000000000001</v>
      </c>
      <c r="M139" s="94">
        <f t="shared" si="23"/>
        <v>0.19817783782929621</v>
      </c>
      <c r="N139" s="94">
        <f t="shared" si="24"/>
        <v>0.19821233174630021</v>
      </c>
      <c r="O139" s="94">
        <f t="shared" si="25"/>
        <v>0.19820733676450658</v>
      </c>
      <c r="P139" s="94">
        <f t="shared" si="26"/>
        <v>0.19822950504662976</v>
      </c>
      <c r="Q139" s="94">
        <f t="shared" si="27"/>
        <v>0.1982237866806594</v>
      </c>
      <c r="R139" s="94">
        <f t="shared" si="28"/>
        <v>0.19823986323086204</v>
      </c>
      <c r="S139" s="94">
        <f t="shared" si="29"/>
        <v>0.19823427766683513</v>
      </c>
      <c r="T139" s="94">
        <f t="shared" si="30"/>
        <v>0.19824679137753229</v>
      </c>
      <c r="U139" s="97">
        <f t="shared" si="31"/>
        <v>0.19822146629282769</v>
      </c>
      <c r="W139" s="28">
        <v>0.13200000000000001</v>
      </c>
      <c r="X139" s="94">
        <f>AProperties!AF139*(9.806*B139)^0.5</f>
        <v>0.18864571015753889</v>
      </c>
      <c r="Y139" s="94">
        <f>AProperties!AG139*(9.806*C139)^0.5</f>
        <v>0.18906081347987852</v>
      </c>
      <c r="Z139" s="94">
        <f>AProperties!AH139*(9.806*D139)^0.5</f>
        <v>0.1890005755341003</v>
      </c>
      <c r="AA139" s="94">
        <f>AProperties!AI139*(9.806*E139)^0.5</f>
        <v>0.18926825011674189</v>
      </c>
      <c r="AB139" s="94">
        <f>AProperties!AJ139*(9.806*F139)^0.5</f>
        <v>0.18919912066098662</v>
      </c>
      <c r="AC139" s="94">
        <f>AProperties!AK139*(9.806*G139)^0.5</f>
        <v>0.18939361624088846</v>
      </c>
      <c r="AD139" s="94">
        <f>AProperties!AL139*(9.806*H139)^0.5</f>
        <v>0.18932599024526503</v>
      </c>
      <c r="AE139" s="94">
        <f>AProperties!AM139*(9.806*I139)^0.5</f>
        <v>0.18947757337442675</v>
      </c>
      <c r="AF139" s="97">
        <f t="shared" si="32"/>
        <v>0.18917145622622833</v>
      </c>
    </row>
    <row r="140" spans="1:32" x14ac:dyDescent="0.25">
      <c r="A140" s="28">
        <v>0.13300000000000001</v>
      </c>
      <c r="B140" s="94">
        <f>AProperties!B140/AProperties!V140/VLOOKUP(B$6,Data!$N$4:$Y$11,Data!$X$1,FALSE)</f>
        <v>0.13336772849073245</v>
      </c>
      <c r="C140" s="94">
        <f>AProperties!C140/AProperties!W140/VLOOKUP(C$6,Data!$N$4:$Y$11,Data!$X$1,FALSE)</f>
        <v>0.13343768070768175</v>
      </c>
      <c r="D140" s="94">
        <f>AProperties!D140/AProperties!X140/VLOOKUP(D$6,Data!$N$4:$Y$11,Data!$X$1,FALSE)</f>
        <v>0.13342755098906534</v>
      </c>
      <c r="E140" s="94">
        <f>AProperties!E140/AProperties!Y140/VLOOKUP(E$6,Data!$N$4:$Y$11,Data!$X$1,FALSE)</f>
        <v>0.1334725080730623</v>
      </c>
      <c r="F140" s="94">
        <f>AProperties!F140/AProperties!Z140/VLOOKUP(F$6,Data!$N$4:$Y$11,Data!$X$1,FALSE)</f>
        <v>0.13346091120936115</v>
      </c>
      <c r="G140" s="94">
        <f>AProperties!G140/AProperties!AA140/VLOOKUP(G$6,Data!$N$4:$Y$11,Data!$X$1,FALSE)</f>
        <v>0.13349351462117728</v>
      </c>
      <c r="H140" s="94">
        <f>AProperties!H140/AProperties!AB140/VLOOKUP(H$6,Data!$N$4:$Y$11,Data!$X$1,FALSE)</f>
        <v>0.13348218699716533</v>
      </c>
      <c r="I140" s="94">
        <f>AProperties!I140/AProperties!AC140/VLOOKUP(I$6,Data!$N$4:$Y$11,Data!$X$1,FALSE)</f>
        <v>0.1335075650887099</v>
      </c>
      <c r="J140" s="97">
        <f t="shared" si="22"/>
        <v>0.13345620577211945</v>
      </c>
      <c r="L140" s="28">
        <v>0.13300000000000001</v>
      </c>
      <c r="M140" s="94">
        <f t="shared" si="23"/>
        <v>0.19968386424536622</v>
      </c>
      <c r="N140" s="94">
        <f t="shared" si="24"/>
        <v>0.19971884035384088</v>
      </c>
      <c r="O140" s="94">
        <f t="shared" si="25"/>
        <v>0.19971377549453267</v>
      </c>
      <c r="P140" s="94">
        <f t="shared" si="26"/>
        <v>0.19973625403653117</v>
      </c>
      <c r="Q140" s="94">
        <f t="shared" si="27"/>
        <v>0.19973045560468058</v>
      </c>
      <c r="R140" s="94">
        <f t="shared" si="28"/>
        <v>0.19974675731058866</v>
      </c>
      <c r="S140" s="94">
        <f t="shared" si="29"/>
        <v>0.19974109349858266</v>
      </c>
      <c r="T140" s="94">
        <f t="shared" si="30"/>
        <v>0.19975378254435494</v>
      </c>
      <c r="U140" s="97">
        <f t="shared" si="31"/>
        <v>0.19972810288605974</v>
      </c>
      <c r="W140" s="28">
        <v>0.13300000000000001</v>
      </c>
      <c r="X140" s="94">
        <f>AProperties!AF140*(9.806*B140)^0.5</f>
        <v>0.19079624072677143</v>
      </c>
      <c r="Y140" s="94">
        <f>AProperties!AG140*(9.806*C140)^0.5</f>
        <v>0.19121563705117808</v>
      </c>
      <c r="Z140" s="94">
        <f>AProperties!AH140*(9.806*D140)^0.5</f>
        <v>0.19115477600533698</v>
      </c>
      <c r="AA140" s="94">
        <f>AProperties!AI140*(9.806*E140)^0.5</f>
        <v>0.19142521971570825</v>
      </c>
      <c r="AB140" s="94">
        <f>AProperties!AJ140*(9.806*F140)^0.5</f>
        <v>0.19135537503097719</v>
      </c>
      <c r="AC140" s="94">
        <f>AProperties!AK140*(9.806*G140)^0.5</f>
        <v>0.19155188304073598</v>
      </c>
      <c r="AD140" s="94">
        <f>AProperties!AL140*(9.806*H140)^0.5</f>
        <v>0.19148355727711203</v>
      </c>
      <c r="AE140" s="94">
        <f>AProperties!AM140*(9.806*I140)^0.5</f>
        <v>0.19163670900080315</v>
      </c>
      <c r="AF140" s="97">
        <f t="shared" si="32"/>
        <v>0.19132742473107789</v>
      </c>
    </row>
    <row r="141" spans="1:32" x14ac:dyDescent="0.25">
      <c r="A141" s="28">
        <v>0.13400000000000001</v>
      </c>
      <c r="B141" s="94">
        <f>AProperties!B141/AProperties!V141/VLOOKUP(B$6,Data!$N$4:$Y$11,Data!$X$1,FALSE)</f>
        <v>0.13438002528183088</v>
      </c>
      <c r="C141" s="94">
        <f>AProperties!C141/AProperties!W141/VLOOKUP(C$6,Data!$N$4:$Y$11,Data!$X$1,FALSE)</f>
        <v>0.13445094749282274</v>
      </c>
      <c r="D141" s="94">
        <f>AProperties!D141/AProperties!X141/VLOOKUP(D$6,Data!$N$4:$Y$11,Data!$X$1,FALSE)</f>
        <v>0.13444067720393119</v>
      </c>
      <c r="E141" s="94">
        <f>AProperties!E141/AProperties!Y141/VLOOKUP(E$6,Data!$N$4:$Y$11,Data!$X$1,FALSE)</f>
        <v>0.13448625843285991</v>
      </c>
      <c r="F141" s="94">
        <f>AProperties!F141/AProperties!Z141/VLOOKUP(F$6,Data!$N$4:$Y$11,Data!$X$1,FALSE)</f>
        <v>0.13447450050053569</v>
      </c>
      <c r="G141" s="94">
        <f>AProperties!G141/AProperties!AA141/VLOOKUP(G$6,Data!$N$4:$Y$11,Data!$X$1,FALSE)</f>
        <v>0.13450755686072677</v>
      </c>
      <c r="H141" s="94">
        <f>AProperties!H141/AProperties!AB141/VLOOKUP(H$6,Data!$N$4:$Y$11,Data!$X$1,FALSE)</f>
        <v>0.13449607182349793</v>
      </c>
      <c r="I141" s="94">
        <f>AProperties!I141/AProperties!AC141/VLOOKUP(I$6,Data!$N$4:$Y$11,Data!$X$1,FALSE)</f>
        <v>0.13452180264179281</v>
      </c>
      <c r="J141" s="97">
        <f t="shared" si="22"/>
        <v>0.13446973002974971</v>
      </c>
      <c r="L141" s="28">
        <v>0.13400000000000001</v>
      </c>
      <c r="M141" s="94">
        <f t="shared" si="23"/>
        <v>0.20119001264091546</v>
      </c>
      <c r="N141" s="94">
        <f t="shared" si="24"/>
        <v>0.20122547374641137</v>
      </c>
      <c r="O141" s="94">
        <f t="shared" si="25"/>
        <v>0.20122033860196559</v>
      </c>
      <c r="P141" s="94">
        <f t="shared" si="26"/>
        <v>0.20124312921642995</v>
      </c>
      <c r="Q141" s="94">
        <f t="shared" si="27"/>
        <v>0.20123725025026784</v>
      </c>
      <c r="R141" s="94">
        <f t="shared" si="28"/>
        <v>0.20125377843036341</v>
      </c>
      <c r="S141" s="94">
        <f t="shared" si="29"/>
        <v>0.20124803591174897</v>
      </c>
      <c r="T141" s="94">
        <f t="shared" si="30"/>
        <v>0.20126090132089641</v>
      </c>
      <c r="U141" s="97">
        <f t="shared" si="31"/>
        <v>0.20123486501487486</v>
      </c>
      <c r="W141" s="28">
        <v>0.13400000000000001</v>
      </c>
      <c r="X141" s="94">
        <f>AProperties!AF141*(9.806*B141)^0.5</f>
        <v>0.19295492520037355</v>
      </c>
      <c r="Y141" s="94">
        <f>AProperties!AG141*(9.806*C141)^0.5</f>
        <v>0.19337862273756218</v>
      </c>
      <c r="Z141" s="94">
        <f>AProperties!AH141*(9.806*D141)^0.5</f>
        <v>0.19331713739751671</v>
      </c>
      <c r="AA141" s="94">
        <f>AProperties!AI141*(9.806*E141)^0.5</f>
        <v>0.19359035554876827</v>
      </c>
      <c r="AB141" s="94">
        <f>AProperties!AJ141*(9.806*F141)^0.5</f>
        <v>0.19351979426120061</v>
      </c>
      <c r="AC141" s="94">
        <f>AProperties!AK141*(9.806*G141)^0.5</f>
        <v>0.19371831856916735</v>
      </c>
      <c r="AD141" s="94">
        <f>AProperties!AL141*(9.806*H141)^0.5</f>
        <v>0.19364929169146491</v>
      </c>
      <c r="AE141" s="94">
        <f>AProperties!AM141*(9.806*I141)^0.5</f>
        <v>0.19380401502846975</v>
      </c>
      <c r="AF141" s="97">
        <f t="shared" si="32"/>
        <v>0.19349155755431541</v>
      </c>
    </row>
    <row r="142" spans="1:32" x14ac:dyDescent="0.25">
      <c r="A142" s="28">
        <v>0.13500000000000001</v>
      </c>
      <c r="B142" s="94">
        <f>AProperties!B142/AProperties!V142/VLOOKUP(B$6,Data!$N$4:$Y$11,Data!$X$1,FALSE)</f>
        <v>0.13539256843929795</v>
      </c>
      <c r="C142" s="94">
        <f>AProperties!C142/AProperties!W142/VLOOKUP(C$6,Data!$N$4:$Y$11,Data!$X$1,FALSE)</f>
        <v>0.13546446623728331</v>
      </c>
      <c r="D142" s="94">
        <f>AProperties!D142/AProperties!X142/VLOOKUP(D$6,Data!$N$4:$Y$11,Data!$X$1,FALSE)</f>
        <v>0.13545405456548165</v>
      </c>
      <c r="E142" s="94">
        <f>AProperties!E142/AProperties!Y142/VLOOKUP(E$6,Data!$N$4:$Y$11,Data!$X$1,FALSE)</f>
        <v>0.13550026355298214</v>
      </c>
      <c r="F142" s="94">
        <f>AProperties!F142/AProperties!Z142/VLOOKUP(F$6,Data!$N$4:$Y$11,Data!$X$1,FALSE)</f>
        <v>0.13548834361813819</v>
      </c>
      <c r="G142" s="94">
        <f>AProperties!G142/AProperties!AA142/VLOOKUP(G$6,Data!$N$4:$Y$11,Data!$X$1,FALSE)</f>
        <v>0.13552185555535046</v>
      </c>
      <c r="H142" s="94">
        <f>AProperties!H142/AProperties!AB142/VLOOKUP(H$6,Data!$N$4:$Y$11,Data!$X$1,FALSE)</f>
        <v>0.13551021219052906</v>
      </c>
      <c r="I142" s="94">
        <f>AProperties!I142/AProperties!AC142/VLOOKUP(I$6,Data!$N$4:$Y$11,Data!$X$1,FALSE)</f>
        <v>0.13553629778572651</v>
      </c>
      <c r="J142" s="97">
        <f t="shared" si="22"/>
        <v>0.13548350774309867</v>
      </c>
      <c r="L142" s="28">
        <v>0.13500000000000001</v>
      </c>
      <c r="M142" s="94">
        <f t="shared" si="23"/>
        <v>0.20269628421964897</v>
      </c>
      <c r="N142" s="94">
        <f t="shared" si="24"/>
        <v>0.20273223311864166</v>
      </c>
      <c r="O142" s="94">
        <f t="shared" si="25"/>
        <v>0.20272702728274083</v>
      </c>
      <c r="P142" s="94">
        <f t="shared" si="26"/>
        <v>0.20275013177649109</v>
      </c>
      <c r="Q142" s="94">
        <f t="shared" si="27"/>
        <v>0.20274417180906912</v>
      </c>
      <c r="R142" s="94">
        <f t="shared" si="28"/>
        <v>0.20276092777767524</v>
      </c>
      <c r="S142" s="94">
        <f t="shared" si="29"/>
        <v>0.20275510609526454</v>
      </c>
      <c r="T142" s="94">
        <f t="shared" si="30"/>
        <v>0.20276814889286326</v>
      </c>
      <c r="U142" s="97">
        <f t="shared" si="31"/>
        <v>0.20274175387154933</v>
      </c>
      <c r="W142" s="28">
        <v>0.13500000000000001</v>
      </c>
      <c r="X142" s="94">
        <f>AProperties!AF142*(9.806*B142)^0.5</f>
        <v>0.19512173378360329</v>
      </c>
      <c r="Y142" s="94">
        <f>AProperties!AG142*(9.806*C142)^0.5</f>
        <v>0.19554974063065589</v>
      </c>
      <c r="Z142" s="94">
        <f>AProperties!AH142*(9.806*D142)^0.5</f>
        <v>0.19548762981874329</v>
      </c>
      <c r="AA142" s="94">
        <f>AProperties!AI142*(9.806*E142)^0.5</f>
        <v>0.19576362765083383</v>
      </c>
      <c r="AB142" s="94">
        <f>AProperties!AJ142*(9.806*F142)^0.5</f>
        <v>0.19569234840546421</v>
      </c>
      <c r="AC142" s="94">
        <f>AProperties!AK142*(9.806*G142)^0.5</f>
        <v>0.19589289282684208</v>
      </c>
      <c r="AD142" s="94">
        <f>AProperties!AL142*(9.806*H142)^0.5</f>
        <v>0.19582316350745857</v>
      </c>
      <c r="AE142" s="94">
        <f>AProperties!AM142*(9.806*I142)^0.5</f>
        <v>0.1959794614351581</v>
      </c>
      <c r="AF142" s="97">
        <f t="shared" si="32"/>
        <v>0.1956638247573449</v>
      </c>
    </row>
    <row r="143" spans="1:32" x14ac:dyDescent="0.25">
      <c r="A143" s="28">
        <v>0.13600000000000001</v>
      </c>
      <c r="B143" s="94">
        <f>AProperties!B143/AProperties!V143/VLOOKUP(B$6,Data!$N$4:$Y$11,Data!$X$1,FALSE)</f>
        <v>0.1364053603745872</v>
      </c>
      <c r="C143" s="94">
        <f>AProperties!C143/AProperties!W143/VLOOKUP(C$6,Data!$N$4:$Y$11,Data!$X$1,FALSE)</f>
        <v>0.13647823933449305</v>
      </c>
      <c r="D143" s="94">
        <f>AProperties!D143/AProperties!X143/VLOOKUP(D$6,Data!$N$4:$Y$11,Data!$X$1,FALSE)</f>
        <v>0.1364676854697382</v>
      </c>
      <c r="E143" s="94">
        <f>AProperties!E143/AProperties!Y143/VLOOKUP(E$6,Data!$N$4:$Y$11,Data!$X$1,FALSE)</f>
        <v>0.1365145258179904</v>
      </c>
      <c r="F143" s="94">
        <f>AProperties!F143/AProperties!Z143/VLOOKUP(F$6,Data!$N$4:$Y$11,Data!$X$1,FALSE)</f>
        <v>0.13650244294967506</v>
      </c>
      <c r="G143" s="94">
        <f>AProperties!G143/AProperties!AA143/VLOOKUP(G$6,Data!$N$4:$Y$11,Data!$X$1,FALSE)</f>
        <v>0.13653641308429518</v>
      </c>
      <c r="H143" s="94">
        <f>AProperties!H143/AProperties!AB143/VLOOKUP(H$6,Data!$N$4:$Y$11,Data!$X$1,FALSE)</f>
        <v>0.13652461048036774</v>
      </c>
      <c r="I143" s="94">
        <f>AProperties!I143/AProperties!AC143/VLOOKUP(I$6,Data!$N$4:$Y$11,Data!$X$1,FALSE)</f>
        <v>0.13655105289621705</v>
      </c>
      <c r="J143" s="97">
        <f t="shared" si="22"/>
        <v>0.13649754130092048</v>
      </c>
      <c r="L143" s="28">
        <v>0.13600000000000001</v>
      </c>
      <c r="M143" s="94">
        <f t="shared" si="23"/>
        <v>0.20420268018729359</v>
      </c>
      <c r="N143" s="94">
        <f t="shared" si="24"/>
        <v>0.20423911966724653</v>
      </c>
      <c r="O143" s="94">
        <f t="shared" si="25"/>
        <v>0.20423384273486911</v>
      </c>
      <c r="P143" s="94">
        <f t="shared" si="26"/>
        <v>0.20425726290899521</v>
      </c>
      <c r="Q143" s="94">
        <f t="shared" si="27"/>
        <v>0.20425122147483754</v>
      </c>
      <c r="R143" s="94">
        <f t="shared" si="28"/>
        <v>0.20426820654214761</v>
      </c>
      <c r="S143" s="94">
        <f t="shared" si="29"/>
        <v>0.20426230524018388</v>
      </c>
      <c r="T143" s="94">
        <f t="shared" si="30"/>
        <v>0.20427552644810854</v>
      </c>
      <c r="U143" s="97">
        <f t="shared" si="31"/>
        <v>0.20424877065046027</v>
      </c>
      <c r="W143" s="28">
        <v>0.13600000000000001</v>
      </c>
      <c r="X143" s="94">
        <f>AProperties!AF143*(9.806*B143)^0.5</f>
        <v>0.19729663701922173</v>
      </c>
      <c r="Y143" s="94">
        <f>AProperties!AG143*(9.806*C143)^0.5</f>
        <v>0.19772896116069422</v>
      </c>
      <c r="Z143" s="94">
        <f>AProperties!AH143*(9.806*D143)^0.5</f>
        <v>0.1976662237155678</v>
      </c>
      <c r="AA143" s="94">
        <f>AProperties!AI143*(9.806*E143)^0.5</f>
        <v>0.19794500639597876</v>
      </c>
      <c r="AB143" s="94">
        <f>AProperties!AJ143*(9.806*F143)^0.5</f>
        <v>0.19787300785655235</v>
      </c>
      <c r="AC143" s="94">
        <f>AProperties!AK143*(9.806*G143)^0.5</f>
        <v>0.1980755761539158</v>
      </c>
      <c r="AD143" s="94">
        <f>AProperties!AL143*(9.806*H143)^0.5</f>
        <v>0.19800514308354186</v>
      </c>
      <c r="AE143" s="94">
        <f>AProperties!AM143*(9.806*I143)^0.5</f>
        <v>0.19816301853831775</v>
      </c>
      <c r="AF143" s="97">
        <f t="shared" si="32"/>
        <v>0.19784419674047382</v>
      </c>
    </row>
    <row r="144" spans="1:32" x14ac:dyDescent="0.25">
      <c r="A144" s="28">
        <v>0.13700000000000001</v>
      </c>
      <c r="B144" s="94">
        <f>AProperties!B144/AProperties!V144/VLOOKUP(B$6,Data!$N$4:$Y$11,Data!$X$1,FALSE)</f>
        <v>0.13741840350324042</v>
      </c>
      <c r="C144" s="94">
        <f>AProperties!C144/AProperties!W144/VLOOKUP(C$6,Data!$N$4:$Y$11,Data!$X$1,FALSE)</f>
        <v>0.13749226918209648</v>
      </c>
      <c r="D144" s="94">
        <f>AProperties!D144/AProperties!X144/VLOOKUP(D$6,Data!$N$4:$Y$11,Data!$X$1,FALSE)</f>
        <v>0.13748157231692074</v>
      </c>
      <c r="E144" s="94">
        <f>AProperties!E144/AProperties!Y144/VLOOKUP(E$6,Data!$N$4:$Y$11,Data!$X$1,FALSE)</f>
        <v>0.13752904761672366</v>
      </c>
      <c r="F144" s="94">
        <f>AProperties!F144/AProperties!Z144/VLOOKUP(F$6,Data!$N$4:$Y$11,Data!$X$1,FALSE)</f>
        <v>0.13751680088690951</v>
      </c>
      <c r="G144" s="94">
        <f>AProperties!G144/AProperties!AA144/VLOOKUP(G$6,Data!$N$4:$Y$11,Data!$X$1,FALSE)</f>
        <v>0.13755123183112256</v>
      </c>
      <c r="H144" s="94">
        <f>AProperties!H144/AProperties!AB144/VLOOKUP(H$6,Data!$N$4:$Y$11,Data!$X$1,FALSE)</f>
        <v>0.13753926907941849</v>
      </c>
      <c r="I144" s="94">
        <f>AProperties!I144/AProperties!AC144/VLOOKUP(I$6,Data!$N$4:$Y$11,Data!$X$1,FALSE)</f>
        <v>0.1375660703533112</v>
      </c>
      <c r="J144" s="97">
        <f t="shared" si="22"/>
        <v>0.13751183309621787</v>
      </c>
      <c r="L144" s="28">
        <v>0.13700000000000001</v>
      </c>
      <c r="M144" s="94">
        <f t="shared" si="23"/>
        <v>0.20570920175162022</v>
      </c>
      <c r="N144" s="94">
        <f t="shared" si="24"/>
        <v>0.20574613459104824</v>
      </c>
      <c r="O144" s="94">
        <f t="shared" si="25"/>
        <v>0.20574078615846036</v>
      </c>
      <c r="P144" s="94">
        <f t="shared" si="26"/>
        <v>0.20576452380836185</v>
      </c>
      <c r="Q144" s="94">
        <f t="shared" si="27"/>
        <v>0.20575840044345478</v>
      </c>
      <c r="R144" s="94">
        <f t="shared" si="28"/>
        <v>0.20577561591556129</v>
      </c>
      <c r="S144" s="94">
        <f t="shared" si="29"/>
        <v>0.20576963453970926</v>
      </c>
      <c r="T144" s="94">
        <f t="shared" si="30"/>
        <v>0.20578303517665561</v>
      </c>
      <c r="U144" s="97">
        <f t="shared" si="31"/>
        <v>0.20575591654810896</v>
      </c>
      <c r="W144" s="28">
        <v>0.13700000000000001</v>
      </c>
      <c r="X144" s="94">
        <f>AProperties!AF144*(9.806*B144)^0.5</f>
        <v>0.19947960578135213</v>
      </c>
      <c r="Y144" s="94">
        <f>AProperties!AG144*(9.806*C144)^0.5</f>
        <v>0.1999162550903654</v>
      </c>
      <c r="Z144" s="94">
        <f>AProperties!AH144*(9.806*D144)^0.5</f>
        <v>0.19985288986683994</v>
      </c>
      <c r="AA144" s="94">
        <f>AProperties!AI144*(9.806*E144)^0.5</f>
        <v>0.20013446249127573</v>
      </c>
      <c r="AB144" s="94">
        <f>AProperties!AJ144*(9.806*F144)^0.5</f>
        <v>0.20006174334006649</v>
      </c>
      <c r="AC144" s="94">
        <f>AProperties!AK144*(9.806*G144)^0.5</f>
        <v>0.20026633922387233</v>
      </c>
      <c r="AD144" s="94">
        <f>AProperties!AL144*(9.806*H144)^0.5</f>
        <v>0.200195201111316</v>
      </c>
      <c r="AE144" s="94">
        <f>AProperties!AM144*(9.806*I144)^0.5</f>
        <v>0.20035465698894864</v>
      </c>
      <c r="AF144" s="97">
        <f t="shared" si="32"/>
        <v>0.2000326442367546</v>
      </c>
    </row>
    <row r="145" spans="1:32" x14ac:dyDescent="0.25">
      <c r="A145" s="28">
        <v>0.13800000000000001</v>
      </c>
      <c r="B145" s="94">
        <f>AProperties!B145/AProperties!V145/VLOOKUP(B$6,Data!$N$4:$Y$11,Data!$X$1,FALSE)</f>
        <v>0.13843170024493476</v>
      </c>
      <c r="C145" s="94">
        <f>AProperties!C145/AProperties!W145/VLOOKUP(C$6,Data!$N$4:$Y$11,Data!$X$1,FALSE)</f>
        <v>0.13850655818200067</v>
      </c>
      <c r="D145" s="94">
        <f>AProperties!D145/AProperties!X145/VLOOKUP(D$6,Data!$N$4:$Y$11,Data!$X$1,FALSE)</f>
        <v>0.13849571751149103</v>
      </c>
      <c r="E145" s="94">
        <f>AProperties!E145/AProperties!Y145/VLOOKUP(E$6,Data!$N$4:$Y$11,Data!$X$1,FALSE)</f>
        <v>0.13854383134234427</v>
      </c>
      <c r="F145" s="94">
        <f>AProperties!F145/AProperties!Z145/VLOOKUP(F$6,Data!$N$4:$Y$11,Data!$X$1,FALSE)</f>
        <v>0.13853141982590825</v>
      </c>
      <c r="G145" s="94">
        <f>AProperties!G145/AProperties!AA145/VLOOKUP(G$6,Data!$N$4:$Y$11,Data!$X$1,FALSE)</f>
        <v>0.13856631418375426</v>
      </c>
      <c r="H145" s="94">
        <f>AProperties!H145/AProperties!AB145/VLOOKUP(H$6,Data!$N$4:$Y$11,Data!$X$1,FALSE)</f>
        <v>0.13855419037842601</v>
      </c>
      <c r="I145" s="94">
        <f>AProperties!I145/AProperties!AC145/VLOOKUP(I$6,Data!$N$4:$Y$11,Data!$X$1,FALSE)</f>
        <v>0.13858135254143972</v>
      </c>
      <c r="J145" s="97">
        <f t="shared" si="22"/>
        <v>0.13852638552628735</v>
      </c>
      <c r="L145" s="28">
        <v>0.13800000000000001</v>
      </c>
      <c r="M145" s="94">
        <f t="shared" si="23"/>
        <v>0.2072158501224674</v>
      </c>
      <c r="N145" s="94">
        <f t="shared" si="24"/>
        <v>0.20725327909100033</v>
      </c>
      <c r="O145" s="94">
        <f t="shared" si="25"/>
        <v>0.20724785875574553</v>
      </c>
      <c r="P145" s="94">
        <f t="shared" si="26"/>
        <v>0.20727191567117215</v>
      </c>
      <c r="Q145" s="94">
        <f t="shared" si="27"/>
        <v>0.20726570991295412</v>
      </c>
      <c r="R145" s="94">
        <f t="shared" si="28"/>
        <v>0.20728315709187714</v>
      </c>
      <c r="S145" s="94">
        <f t="shared" si="29"/>
        <v>0.207277095189213</v>
      </c>
      <c r="T145" s="94">
        <f t="shared" si="30"/>
        <v>0.20729067627071987</v>
      </c>
      <c r="U145" s="97">
        <f t="shared" si="31"/>
        <v>0.2072631927631437</v>
      </c>
      <c r="W145" s="28">
        <v>0.13800000000000001</v>
      </c>
      <c r="X145" s="94">
        <f>AProperties!AF145*(9.806*B145)^0.5</f>
        <v>0.20167061126950189</v>
      </c>
      <c r="Y145" s="94">
        <f>AProperties!AG145*(9.806*C145)^0.5</f>
        <v>0.20211159350881794</v>
      </c>
      <c r="Z145" s="94">
        <f>AProperties!AH145*(9.806*D145)^0.5</f>
        <v>0.2020475993777085</v>
      </c>
      <c r="AA145" s="94">
        <f>AProperties!AI145*(9.806*E145)^0.5</f>
        <v>0.20233196697079178</v>
      </c>
      <c r="AB145" s="94">
        <f>AProperties!AJ145*(9.806*F145)^0.5</f>
        <v>0.20225852590842541</v>
      </c>
      <c r="AC145" s="94">
        <f>AProperties!AK145*(9.806*G145)^0.5</f>
        <v>0.20246515303751242</v>
      </c>
      <c r="AD145" s="94">
        <f>AProperties!AL145*(9.806*H145)^0.5</f>
        <v>0.2023933086095247</v>
      </c>
      <c r="AE145" s="94">
        <f>AProperties!AM145*(9.806*I145)^0.5</f>
        <v>0.20255434776558329</v>
      </c>
      <c r="AF145" s="97">
        <f t="shared" si="32"/>
        <v>0.20222913830598324</v>
      </c>
    </row>
    <row r="146" spans="1:32" x14ac:dyDescent="0.25">
      <c r="A146" s="28">
        <v>0.13900000000000001</v>
      </c>
      <c r="B146" s="94">
        <f>AProperties!B146/AProperties!V146/VLOOKUP(B$6,Data!$N$4:$Y$11,Data!$X$1,FALSE)</f>
        <v>0.13944525302353003</v>
      </c>
      <c r="C146" s="94">
        <f>AProperties!C146/AProperties!W146/VLOOKUP(C$6,Data!$N$4:$Y$11,Data!$X$1,FALSE)</f>
        <v>0.13952110874041948</v>
      </c>
      <c r="D146" s="94">
        <f>AProperties!D146/AProperties!X146/VLOOKUP(D$6,Data!$N$4:$Y$11,Data!$X$1,FALSE)</f>
        <v>0.13951012346220268</v>
      </c>
      <c r="E146" s="94">
        <f>AProperties!E146/AProperties!Y146/VLOOKUP(E$6,Data!$N$4:$Y$11,Data!$X$1,FALSE)</f>
        <v>0.13955887939238454</v>
      </c>
      <c r="F146" s="94">
        <f>AProperties!F146/AProperties!Z146/VLOOKUP(F$6,Data!$N$4:$Y$11,Data!$X$1,FALSE)</f>
        <v>0.13954630216708652</v>
      </c>
      <c r="G146" s="94">
        <f>AProperties!G146/AProperties!AA146/VLOOKUP(G$6,Data!$N$4:$Y$11,Data!$X$1,FALSE)</f>
        <v>0.13958166253451912</v>
      </c>
      <c r="H146" s="94">
        <f>AProperties!H146/AProperties!AB146/VLOOKUP(H$6,Data!$N$4:$Y$11,Data!$X$1,FALSE)</f>
        <v>0.13956937677252146</v>
      </c>
      <c r="I146" s="94">
        <f>AProperties!I146/AProperties!AC146/VLOOKUP(I$6,Data!$N$4:$Y$11,Data!$X$1,FALSE)</f>
        <v>0.13959690184946427</v>
      </c>
      <c r="J146" s="97">
        <f t="shared" si="22"/>
        <v>0.13954120099276601</v>
      </c>
      <c r="L146" s="28">
        <v>0.13900000000000001</v>
      </c>
      <c r="M146" s="94">
        <f t="shared" si="23"/>
        <v>0.20872262651176504</v>
      </c>
      <c r="N146" s="94">
        <f t="shared" si="24"/>
        <v>0.20876055437020974</v>
      </c>
      <c r="O146" s="94">
        <f t="shared" si="25"/>
        <v>0.20875506173110137</v>
      </c>
      <c r="P146" s="94">
        <f t="shared" si="26"/>
        <v>0.20877943969619228</v>
      </c>
      <c r="Q146" s="94">
        <f t="shared" si="27"/>
        <v>0.20877315108354327</v>
      </c>
      <c r="R146" s="94">
        <f t="shared" si="28"/>
        <v>0.20879083126725956</v>
      </c>
      <c r="S146" s="94">
        <f t="shared" si="29"/>
        <v>0.20878468838626074</v>
      </c>
      <c r="T146" s="94">
        <f t="shared" si="30"/>
        <v>0.20879845092473215</v>
      </c>
      <c r="U146" s="97">
        <f t="shared" si="31"/>
        <v>0.20877060049638302</v>
      </c>
      <c r="W146" s="28">
        <v>0.13900000000000001</v>
      </c>
      <c r="X146" s="94">
        <f>AProperties!AF146*(9.806*B146)^0.5</f>
        <v>0.2038696250027375</v>
      </c>
      <c r="Y146" s="94">
        <f>AProperties!AG146*(9.806*C146)^0.5</f>
        <v>0.20431494782581375</v>
      </c>
      <c r="Z146" s="94">
        <f>AProperties!AH146*(9.806*D146)^0.5</f>
        <v>0.20425032367378898</v>
      </c>
      <c r="AA146" s="94">
        <f>AProperties!AI146*(9.806*E146)^0.5</f>
        <v>0.20453749118973849</v>
      </c>
      <c r="AB146" s="94">
        <f>AProperties!AJ146*(9.806*F146)^0.5</f>
        <v>0.20446332693501421</v>
      </c>
      <c r="AC146" s="94">
        <f>AProperties!AK146*(9.806*G146)^0.5</f>
        <v>0.20467198891710078</v>
      </c>
      <c r="AD146" s="94">
        <f>AProperties!AL146*(9.806*H146)^0.5</f>
        <v>0.20459943691820209</v>
      </c>
      <c r="AE146" s="94">
        <f>AProperties!AM146*(9.806*I146)^0.5</f>
        <v>0.20476206216843004</v>
      </c>
      <c r="AF146" s="97">
        <f t="shared" si="32"/>
        <v>0.20443365032885322</v>
      </c>
    </row>
    <row r="147" spans="1:32" x14ac:dyDescent="0.25">
      <c r="A147" s="28">
        <v>0.14000000000000001</v>
      </c>
      <c r="B147" s="94">
        <f>AProperties!B147/AProperties!V147/VLOOKUP(B$6,Data!$N$4:$Y$11,Data!$X$1,FALSE)</f>
        <v>0.14045906426711538</v>
      </c>
      <c r="C147" s="94">
        <f>AProperties!C147/AProperties!W147/VLOOKUP(C$6,Data!$N$4:$Y$11,Data!$X$1,FALSE)</f>
        <v>0.14053592326792264</v>
      </c>
      <c r="D147" s="94">
        <f>AProperties!D147/AProperties!X147/VLOOKUP(D$6,Data!$N$4:$Y$11,Data!$X$1,FALSE)</f>
        <v>0.14052479258214501</v>
      </c>
      <c r="E147" s="94">
        <f>AProperties!E147/AProperties!Y147/VLOOKUP(E$6,Data!$N$4:$Y$11,Data!$X$1,FALSE)</f>
        <v>0.14057419416879216</v>
      </c>
      <c r="F147" s="94">
        <f>AProperties!F147/AProperties!Z147/VLOOKUP(F$6,Data!$N$4:$Y$11,Data!$X$1,FALSE)</f>
        <v>0.14056145031525535</v>
      </c>
      <c r="G147" s="94">
        <f>AProperties!G147/AProperties!AA147/VLOOKUP(G$6,Data!$N$4:$Y$11,Data!$X$1,FALSE)</f>
        <v>0.14059727928019769</v>
      </c>
      <c r="H147" s="94">
        <f>AProperties!H147/AProperties!AB147/VLOOKUP(H$6,Data!$N$4:$Y$11,Data!$X$1,FALSE)</f>
        <v>0.14058483066126881</v>
      </c>
      <c r="I147" s="94">
        <f>AProperties!I147/AProperties!AC147/VLOOKUP(I$6,Data!$N$4:$Y$11,Data!$X$1,FALSE)</f>
        <v>0.14061272067072378</v>
      </c>
      <c r="J147" s="97">
        <f t="shared" si="22"/>
        <v>0.1405562819016776</v>
      </c>
      <c r="L147" s="28">
        <v>0.14000000000000001</v>
      </c>
      <c r="M147" s="94">
        <f t="shared" si="23"/>
        <v>0.21022953213355772</v>
      </c>
      <c r="N147" s="94">
        <f t="shared" si="24"/>
        <v>0.21026796163396133</v>
      </c>
      <c r="O147" s="94">
        <f t="shared" si="25"/>
        <v>0.21026239629107252</v>
      </c>
      <c r="P147" s="94">
        <f t="shared" si="26"/>
        <v>0.21028709708439608</v>
      </c>
      <c r="Q147" s="94">
        <f t="shared" si="27"/>
        <v>0.21028072515762769</v>
      </c>
      <c r="R147" s="94">
        <f t="shared" si="28"/>
        <v>0.21029863964009887</v>
      </c>
      <c r="S147" s="94">
        <f t="shared" si="29"/>
        <v>0.21029241533063442</v>
      </c>
      <c r="T147" s="94">
        <f t="shared" si="30"/>
        <v>0.2103063603353619</v>
      </c>
      <c r="U147" s="97">
        <f t="shared" si="31"/>
        <v>0.2102781409508388</v>
      </c>
      <c r="W147" s="28">
        <v>0.14000000000000001</v>
      </c>
      <c r="X147" s="94">
        <f>AProperties!AF147*(9.806*B147)^0.5</f>
        <v>0.20607661881400632</v>
      </c>
      <c r="Y147" s="94">
        <f>AProperties!AG147*(9.806*C147)^0.5</f>
        <v>0.20652628976604037</v>
      </c>
      <c r="Z147" s="94">
        <f>AProperties!AH147*(9.806*D147)^0.5</f>
        <v>0.20646103449546632</v>
      </c>
      <c r="AA147" s="94">
        <f>AProperties!AI147*(9.806*E147)^0.5</f>
        <v>0.20675100681876846</v>
      </c>
      <c r="AB147" s="94">
        <f>AProperties!AJ147*(9.806*F147)^0.5</f>
        <v>0.2066761181084876</v>
      </c>
      <c r="AC147" s="94">
        <f>AProperties!AK147*(9.806*G147)^0.5</f>
        <v>0.20688681850065674</v>
      </c>
      <c r="AD147" s="94">
        <f>AProperties!AL147*(9.806*H147)^0.5</f>
        <v>0.20681355769296897</v>
      </c>
      <c r="AE147" s="94">
        <f>AProperties!AM147*(9.806*I147)^0.5</f>
        <v>0.20697777181366381</v>
      </c>
      <c r="AF147" s="97">
        <f t="shared" si="32"/>
        <v>0.20664615200125733</v>
      </c>
    </row>
    <row r="148" spans="1:32" x14ac:dyDescent="0.25">
      <c r="A148" s="28">
        <v>0.14099999999999999</v>
      </c>
      <c r="B148" s="94">
        <f>AProperties!B148/AProperties!V148/VLOOKUP(B$6,Data!$N$4:$Y$11,Data!$X$1,FALSE)</f>
        <v>0.14147313640805728</v>
      </c>
      <c r="C148" s="94">
        <f>AProperties!C148/AProperties!W148/VLOOKUP(C$6,Data!$N$4:$Y$11,Data!$X$1,FALSE)</f>
        <v>0.14155100417948044</v>
      </c>
      <c r="D148" s="94">
        <f>AProperties!D148/AProperties!X148/VLOOKUP(D$6,Data!$N$4:$Y$11,Data!$X$1,FALSE)</f>
        <v>0.14153972728879086</v>
      </c>
      <c r="E148" s="94">
        <f>AProperties!E148/AProperties!Y148/VLOOKUP(E$6,Data!$N$4:$Y$11,Data!$X$1,FALSE)</f>
        <v>0.14158977807797704</v>
      </c>
      <c r="F148" s="94">
        <f>AProperties!F148/AProperties!Z148/VLOOKUP(F$6,Data!$N$4:$Y$11,Data!$X$1,FALSE)</f>
        <v>0.14157686667966818</v>
      </c>
      <c r="G148" s="94">
        <f>AProperties!G148/AProperties!AA148/VLOOKUP(G$6,Data!$N$4:$Y$11,Data!$X$1,FALSE)</f>
        <v>0.14161316682206973</v>
      </c>
      <c r="H148" s="94">
        <f>AProperties!H148/AProperties!AB148/VLOOKUP(H$6,Data!$N$4:$Y$11,Data!$X$1,FALSE)</f>
        <v>0.14160055444871161</v>
      </c>
      <c r="I148" s="94">
        <f>AProperties!I148/AProperties!AC148/VLOOKUP(I$6,Data!$N$4:$Y$11,Data!$X$1,FALSE)</f>
        <v>0.14162881140307998</v>
      </c>
      <c r="J148" s="97">
        <f t="shared" si="22"/>
        <v>0.14157163066347939</v>
      </c>
      <c r="L148" s="28">
        <v>0.14099999999999999</v>
      </c>
      <c r="M148" s="94">
        <f t="shared" si="23"/>
        <v>0.21173656820402864</v>
      </c>
      <c r="N148" s="94">
        <f t="shared" si="24"/>
        <v>0.21177550208974022</v>
      </c>
      <c r="O148" s="94">
        <f t="shared" si="25"/>
        <v>0.21176986364439543</v>
      </c>
      <c r="P148" s="94">
        <f t="shared" si="26"/>
        <v>0.21179488903898852</v>
      </c>
      <c r="Q148" s="94">
        <f t="shared" si="27"/>
        <v>0.21178843333983408</v>
      </c>
      <c r="R148" s="94">
        <f t="shared" si="28"/>
        <v>0.21180658341103487</v>
      </c>
      <c r="S148" s="94">
        <f t="shared" si="29"/>
        <v>0.21180027722435579</v>
      </c>
      <c r="T148" s="94">
        <f t="shared" si="30"/>
        <v>0.21181440570153998</v>
      </c>
      <c r="U148" s="97">
        <f t="shared" si="31"/>
        <v>0.21178581533173968</v>
      </c>
      <c r="W148" s="28">
        <v>0.14099999999999999</v>
      </c>
      <c r="X148" s="94">
        <f>AProperties!AF148*(9.806*B148)^0.5</f>
        <v>0.20829156484460443</v>
      </c>
      <c r="Y148" s="94">
        <f>AProperties!AG148*(9.806*C148)^0.5</f>
        <v>0.20874559136355639</v>
      </c>
      <c r="Z148" s="94">
        <f>AProperties!AH148*(9.806*D148)^0.5</f>
        <v>0.20867970389235041</v>
      </c>
      <c r="AA148" s="94">
        <f>AProperties!AI148*(9.806*E148)^0.5</f>
        <v>0.20897248583841874</v>
      </c>
      <c r="AB148" s="94">
        <f>AProperties!AJ148*(9.806*F148)^0.5</f>
        <v>0.20889687142721558</v>
      </c>
      <c r="AC148" s="94">
        <f>AProperties!AK148*(9.806*G148)^0.5</f>
        <v>0.20910961373639378</v>
      </c>
      <c r="AD148" s="94">
        <f>AProperties!AL148*(9.806*H148)^0.5</f>
        <v>0.20903564289947418</v>
      </c>
      <c r="AE148" s="94">
        <f>AProperties!AM148*(9.806*I148)^0.5</f>
        <v>0.20920144862785953</v>
      </c>
      <c r="AF148" s="97">
        <f t="shared" si="32"/>
        <v>0.2088666153287341</v>
      </c>
    </row>
    <row r="149" spans="1:32" x14ac:dyDescent="0.25">
      <c r="A149" s="28">
        <v>0.14199999999999999</v>
      </c>
      <c r="B149" s="94">
        <f>AProperties!B149/AProperties!V149/VLOOKUP(B$6,Data!$N$4:$Y$11,Data!$X$1,FALSE)</f>
        <v>0.14248747188304584</v>
      </c>
      <c r="C149" s="94">
        <f>AProperties!C149/AProperties!W149/VLOOKUP(C$6,Data!$N$4:$Y$11,Data!$X$1,FALSE)</f>
        <v>0.14256635389451175</v>
      </c>
      <c r="D149" s="94">
        <f>AProperties!D149/AProperties!X149/VLOOKUP(D$6,Data!$N$4:$Y$11,Data!$X$1,FALSE)</f>
        <v>0.14255493000404326</v>
      </c>
      <c r="E149" s="94">
        <f>AProperties!E149/AProperties!Y149/VLOOKUP(E$6,Data!$N$4:$Y$11,Data!$X$1,FALSE)</f>
        <v>0.14260563353085909</v>
      </c>
      <c r="F149" s="94">
        <f>AProperties!F149/AProperties!Z149/VLOOKUP(F$6,Data!$N$4:$Y$11,Data!$X$1,FALSE)</f>
        <v>0.14259255367406651</v>
      </c>
      <c r="G149" s="94">
        <f>AProperties!G149/AProperties!AA149/VLOOKUP(G$6,Data!$N$4:$Y$11,Data!$X$1,FALSE)</f>
        <v>0.14262932756595989</v>
      </c>
      <c r="H149" s="94">
        <f>AProperties!H149/AProperties!AB149/VLOOKUP(H$6,Data!$N$4:$Y$11,Data!$X$1,FALSE)</f>
        <v>0.14261655054341824</v>
      </c>
      <c r="I149" s="94">
        <f>AProperties!I149/AProperties!AC149/VLOOKUP(I$6,Data!$N$4:$Y$11,Data!$X$1,FALSE)</f>
        <v>0.14264517644896424</v>
      </c>
      <c r="J149" s="97">
        <f t="shared" si="22"/>
        <v>0.1425872496931086</v>
      </c>
      <c r="L149" s="28">
        <v>0.14199999999999999</v>
      </c>
      <c r="M149" s="94">
        <f t="shared" si="23"/>
        <v>0.21324373594152291</v>
      </c>
      <c r="N149" s="94">
        <f t="shared" si="24"/>
        <v>0.21328317694725585</v>
      </c>
      <c r="O149" s="94">
        <f t="shared" si="25"/>
        <v>0.2132774650020216</v>
      </c>
      <c r="P149" s="94">
        <f t="shared" si="26"/>
        <v>0.21330281676542953</v>
      </c>
      <c r="Q149" s="94">
        <f t="shared" si="27"/>
        <v>0.21329627683703323</v>
      </c>
      <c r="R149" s="94">
        <f t="shared" si="28"/>
        <v>0.21331466378297992</v>
      </c>
      <c r="S149" s="94">
        <f t="shared" si="29"/>
        <v>0.21330827527170909</v>
      </c>
      <c r="T149" s="94">
        <f t="shared" si="30"/>
        <v>0.21332258822448211</v>
      </c>
      <c r="U149" s="97">
        <f t="shared" si="31"/>
        <v>0.21329362484655426</v>
      </c>
      <c r="W149" s="28">
        <v>0.14199999999999999</v>
      </c>
      <c r="X149" s="94">
        <f>AProperties!AF149*(9.806*B149)^0.5</f>
        <v>0.21051443553877933</v>
      </c>
      <c r="Y149" s="94">
        <f>AProperties!AG149*(9.806*C149)^0.5</f>
        <v>0.21097282495638436</v>
      </c>
      <c r="Z149" s="94">
        <f>AProperties!AH149*(9.806*D149)^0.5</f>
        <v>0.2109063042178666</v>
      </c>
      <c r="AA149" s="94">
        <f>AProperties!AI149*(9.806*E149)^0.5</f>
        <v>0.21120190053369559</v>
      </c>
      <c r="AB149" s="94">
        <f>AProperties!AJ149*(9.806*F149)^0.5</f>
        <v>0.21112555919386491</v>
      </c>
      <c r="AC149" s="94">
        <f>AProperties!AK149*(9.806*G149)^0.5</f>
        <v>0.21134034687729572</v>
      </c>
      <c r="AD149" s="94">
        <f>AProperties!AL149*(9.806*H149)^0.5</f>
        <v>0.21126566480797151</v>
      </c>
      <c r="AE149" s="94">
        <f>AProperties!AM149*(9.806*I149)^0.5</f>
        <v>0.21143306484256699</v>
      </c>
      <c r="AF149" s="97">
        <f t="shared" si="32"/>
        <v>0.21109501262105315</v>
      </c>
    </row>
    <row r="150" spans="1:32" x14ac:dyDescent="0.25">
      <c r="A150" s="28">
        <v>0.14299999999999999</v>
      </c>
      <c r="B150" s="94">
        <f>AProperties!B150/AProperties!V150/VLOOKUP(B$6,Data!$N$4:$Y$11,Data!$X$1,FALSE)</f>
        <v>0.14350207313314364</v>
      </c>
      <c r="C150" s="94">
        <f>AProperties!C150/AProperties!W150/VLOOKUP(C$6,Data!$N$4:$Y$11,Data!$X$1,FALSE)</f>
        <v>0.14358197483693014</v>
      </c>
      <c r="D150" s="94">
        <f>AProperties!D150/AProperties!X150/VLOOKUP(D$6,Data!$N$4:$Y$11,Data!$X$1,FALSE)</f>
        <v>0.14357040315428371</v>
      </c>
      <c r="E150" s="94">
        <f>AProperties!E150/AProperties!Y150/VLOOKUP(E$6,Data!$N$4:$Y$11,Data!$X$1,FALSE)</f>
        <v>0.14362176294291246</v>
      </c>
      <c r="F150" s="94">
        <f>AProperties!F150/AProperties!Z150/VLOOKUP(F$6,Data!$N$4:$Y$11,Data!$X$1,FALSE)</f>
        <v>0.14360851371672811</v>
      </c>
      <c r="G150" s="94">
        <f>AProperties!G150/AProperties!AA150/VLOOKUP(G$6,Data!$N$4:$Y$11,Data!$X$1,FALSE)</f>
        <v>0.14364576392228504</v>
      </c>
      <c r="H150" s="94">
        <f>AProperties!H150/AProperties!AB150/VLOOKUP(H$6,Data!$N$4:$Y$11,Data!$X$1,FALSE)</f>
        <v>0.14363282135853025</v>
      </c>
      <c r="I150" s="94">
        <f>AProperties!I150/AProperties!AC150/VLOOKUP(I$6,Data!$N$4:$Y$11,Data!$X$1,FALSE)</f>
        <v>0.14366181821542331</v>
      </c>
      <c r="J150" s="97">
        <f t="shared" si="22"/>
        <v>0.14360314141002956</v>
      </c>
      <c r="L150" s="28">
        <v>0.14299999999999999</v>
      </c>
      <c r="M150" s="94">
        <f t="shared" si="23"/>
        <v>0.2147510365665718</v>
      </c>
      <c r="N150" s="94">
        <f t="shared" si="24"/>
        <v>0.21479098741846506</v>
      </c>
      <c r="O150" s="94">
        <f t="shared" si="25"/>
        <v>0.21478520157714184</v>
      </c>
      <c r="P150" s="94">
        <f t="shared" si="26"/>
        <v>0.21481088147145622</v>
      </c>
      <c r="Q150" s="94">
        <f t="shared" si="27"/>
        <v>0.21480425685836405</v>
      </c>
      <c r="R150" s="94">
        <f t="shared" si="28"/>
        <v>0.21482288196114252</v>
      </c>
      <c r="S150" s="94">
        <f t="shared" si="29"/>
        <v>0.2148164106792651</v>
      </c>
      <c r="T150" s="94">
        <f t="shared" si="30"/>
        <v>0.21483090910771163</v>
      </c>
      <c r="U150" s="97">
        <f t="shared" si="31"/>
        <v>0.21480157070501479</v>
      </c>
      <c r="W150" s="28">
        <v>0.14299999999999999</v>
      </c>
      <c r="X150" s="94">
        <f>AProperties!AF150*(9.806*B150)^0.5</f>
        <v>0.2127452036384723</v>
      </c>
      <c r="Y150" s="94">
        <f>AProperties!AG150*(9.806*C150)^0.5</f>
        <v>0.21320796318123267</v>
      </c>
      <c r="Z150" s="94">
        <f>AProperties!AH150*(9.806*D150)^0.5</f>
        <v>0.21314080812398556</v>
      </c>
      <c r="AA150" s="94">
        <f>AProperties!AI150*(9.806*E150)^0.5</f>
        <v>0.21343922348878552</v>
      </c>
      <c r="AB150" s="94">
        <f>AProperties!AJ150*(9.806*F150)^0.5</f>
        <v>0.21336215401012254</v>
      </c>
      <c r="AC150" s="94">
        <f>AProperties!AK150*(9.806*G150)^0.5</f>
        <v>0.21357899047583059</v>
      </c>
      <c r="AD150" s="94">
        <f>AProperties!AL150*(9.806*H150)^0.5</f>
        <v>0.21350359598803817</v>
      </c>
      <c r="AE150" s="94">
        <f>AProperties!AM150*(9.806*I150)^0.5</f>
        <v>0.21367259298901942</v>
      </c>
      <c r="AF150" s="97">
        <f t="shared" si="32"/>
        <v>0.21333131648693587</v>
      </c>
    </row>
    <row r="151" spans="1:32" x14ac:dyDescent="0.25">
      <c r="A151" s="28">
        <v>0.14399999999999999</v>
      </c>
      <c r="B151" s="94">
        <f>AProperties!B151/AProperties!V151/VLOOKUP(B$6,Data!$N$4:$Y$11,Data!$X$1,FALSE)</f>
        <v>0.14451694260383272</v>
      </c>
      <c r="C151" s="94">
        <f>AProperties!C151/AProperties!W151/VLOOKUP(C$6,Data!$N$4:$Y$11,Data!$X$1,FALSE)</f>
        <v>0.14459786943519265</v>
      </c>
      <c r="D151" s="94">
        <f>AProperties!D151/AProperties!X151/VLOOKUP(D$6,Data!$N$4:$Y$11,Data!$X$1,FALSE)</f>
        <v>0.14458614917041723</v>
      </c>
      <c r="E151" s="94">
        <f>AProperties!E151/AProperties!Y151/VLOOKUP(E$6,Data!$N$4:$Y$11,Data!$X$1,FALSE)</f>
        <v>0.14463816873421492</v>
      </c>
      <c r="F151" s="94">
        <f>AProperties!F151/AProperties!Z151/VLOOKUP(F$6,Data!$N$4:$Y$11,Data!$X$1,FALSE)</f>
        <v>0.14462474923051352</v>
      </c>
      <c r="G151" s="94">
        <f>AProperties!G151/AProperties!AA151/VLOOKUP(G$6,Data!$N$4:$Y$11,Data!$X$1,FALSE)</f>
        <v>0.14466247830610068</v>
      </c>
      <c r="H151" s="94">
        <f>AProperties!H151/AProperties!AB151/VLOOKUP(H$6,Data!$N$4:$Y$11,Data!$X$1,FALSE)</f>
        <v>0.14464936931180819</v>
      </c>
      <c r="I151" s="94">
        <f>AProperties!I151/AProperties!AC151/VLOOKUP(I$6,Data!$N$4:$Y$11,Data!$X$1,FALSE)</f>
        <v>0.14467873911416679</v>
      </c>
      <c r="J151" s="97">
        <f t="shared" si="22"/>
        <v>0.14461930823828084</v>
      </c>
      <c r="L151" s="28">
        <v>0.14399999999999999</v>
      </c>
      <c r="M151" s="94">
        <f t="shared" si="23"/>
        <v>0.21625847130191633</v>
      </c>
      <c r="N151" s="94">
        <f t="shared" si="24"/>
        <v>0.21629893471759631</v>
      </c>
      <c r="O151" s="94">
        <f t="shared" si="25"/>
        <v>0.21629307458520861</v>
      </c>
      <c r="P151" s="94">
        <f t="shared" si="26"/>
        <v>0.21631908436710745</v>
      </c>
      <c r="Q151" s="94">
        <f t="shared" si="27"/>
        <v>0.21631237461525676</v>
      </c>
      <c r="R151" s="94">
        <f t="shared" si="28"/>
        <v>0.21633123915305033</v>
      </c>
      <c r="S151" s="94">
        <f t="shared" si="29"/>
        <v>0.2163246846559041</v>
      </c>
      <c r="T151" s="94">
        <f t="shared" si="30"/>
        <v>0.21633936955708338</v>
      </c>
      <c r="U151" s="97">
        <f t="shared" si="31"/>
        <v>0.21630965411914044</v>
      </c>
      <c r="W151" s="28">
        <v>0.14399999999999999</v>
      </c>
      <c r="X151" s="94">
        <f>AProperties!AF151*(9.806*B151)^0.5</f>
        <v>0.21498384217818681</v>
      </c>
      <c r="Y151" s="94">
        <f>AProperties!AG151*(9.806*C151)^0.5</f>
        <v>0.21545097896835474</v>
      </c>
      <c r="Z151" s="94">
        <f>AProperties!AH151*(9.806*D151)^0.5</f>
        <v>0.21538318855607552</v>
      </c>
      <c r="AA151" s="94">
        <f>AProperties!AI151*(9.806*E151)^0.5</f>
        <v>0.21568442758190917</v>
      </c>
      <c r="AB151" s="94">
        <f>AProperties!AJ151*(9.806*F151)^0.5</f>
        <v>0.21560662877154407</v>
      </c>
      <c r="AC151" s="94">
        <f>AProperties!AK151*(9.806*G151)^0.5</f>
        <v>0.2158255173787933</v>
      </c>
      <c r="AD151" s="94">
        <f>AProperties!AL151*(9.806*H151)^0.5</f>
        <v>0.2157494093034184</v>
      </c>
      <c r="AE151" s="94">
        <f>AProperties!AM151*(9.806*I151)^0.5</f>
        <v>0.21592000589297447</v>
      </c>
      <c r="AF151" s="97">
        <f t="shared" si="32"/>
        <v>0.21557549982890706</v>
      </c>
    </row>
    <row r="152" spans="1:32" x14ac:dyDescent="0.25">
      <c r="A152" s="28">
        <v>0.14499999999999999</v>
      </c>
      <c r="B152" s="94">
        <f>AProperties!B152/AProperties!V152/VLOOKUP(B$6,Data!$N$4:$Y$11,Data!$X$1,FALSE)</f>
        <v>0.14553208274506266</v>
      </c>
      <c r="C152" s="94">
        <f>AProperties!C152/AProperties!W152/VLOOKUP(C$6,Data!$N$4:$Y$11,Data!$X$1,FALSE)</f>
        <v>0.14561404012234536</v>
      </c>
      <c r="D152" s="94">
        <f>AProperties!D152/AProperties!X152/VLOOKUP(D$6,Data!$N$4:$Y$11,Data!$X$1,FALSE)</f>
        <v>0.14560217048792307</v>
      </c>
      <c r="E152" s="94">
        <f>AProperties!E152/AProperties!Y152/VLOOKUP(E$6,Data!$N$4:$Y$11,Data!$X$1,FALSE)</f>
        <v>0.14565485332949407</v>
      </c>
      <c r="F152" s="94">
        <f>AProperties!F152/AProperties!Z152/VLOOKUP(F$6,Data!$N$4:$Y$11,Data!$X$1,FALSE)</f>
        <v>0.14564126264291297</v>
      </c>
      <c r="G152" s="94">
        <f>AProperties!G152/AProperties!AA152/VLOOKUP(G$6,Data!$N$4:$Y$11,Data!$X$1,FALSE)</f>
        <v>0.14567947313714791</v>
      </c>
      <c r="H152" s="94">
        <f>AProperties!H152/AProperties!AB152/VLOOKUP(H$6,Data!$N$4:$Y$11,Data!$X$1,FALSE)</f>
        <v>0.14566619682567913</v>
      </c>
      <c r="I152" s="94">
        <f>AProperties!I152/AProperties!AC152/VLOOKUP(I$6,Data!$N$4:$Y$11,Data!$X$1,FALSE)</f>
        <v>0.14569594156161469</v>
      </c>
      <c r="J152" s="97">
        <f t="shared" si="22"/>
        <v>0.14563575260652251</v>
      </c>
      <c r="L152" s="28">
        <v>0.14499999999999999</v>
      </c>
      <c r="M152" s="94">
        <f t="shared" si="23"/>
        <v>0.2177660413725313</v>
      </c>
      <c r="N152" s="94">
        <f t="shared" si="24"/>
        <v>0.21780702006117267</v>
      </c>
      <c r="O152" s="94">
        <f t="shared" si="25"/>
        <v>0.21780108524396152</v>
      </c>
      <c r="P152" s="94">
        <f t="shared" si="26"/>
        <v>0.21782742666474703</v>
      </c>
      <c r="Q152" s="94">
        <f t="shared" si="27"/>
        <v>0.21782063132145646</v>
      </c>
      <c r="R152" s="94">
        <f t="shared" si="28"/>
        <v>0.21783973656857394</v>
      </c>
      <c r="S152" s="94">
        <f t="shared" si="29"/>
        <v>0.21783309841283954</v>
      </c>
      <c r="T152" s="94">
        <f t="shared" si="30"/>
        <v>0.21784797078080734</v>
      </c>
      <c r="U152" s="97">
        <f t="shared" si="31"/>
        <v>0.21781787630326124</v>
      </c>
      <c r="W152" s="28">
        <v>0.14499999999999999</v>
      </c>
      <c r="X152" s="94">
        <f>AProperties!AF152*(9.806*B152)^0.5</f>
        <v>0.21723032447998511</v>
      </c>
      <c r="Y152" s="94">
        <f>AProperties!AG152*(9.806*C152)^0.5</f>
        <v>0.21770184553652694</v>
      </c>
      <c r="Z152" s="94">
        <f>AProperties!AH152*(9.806*D152)^0.5</f>
        <v>0.21763341874789374</v>
      </c>
      <c r="AA152" s="94">
        <f>AProperties!AI152*(9.806*E152)^0.5</f>
        <v>0.21793748598029325</v>
      </c>
      <c r="AB152" s="94">
        <f>AProperties!AJ152*(9.806*F152)^0.5</f>
        <v>0.21785895666253063</v>
      </c>
      <c r="AC152" s="94">
        <f>AProperties!AK152*(9.806*G152)^0.5</f>
        <v>0.21807990072227598</v>
      </c>
      <c r="AD152" s="94">
        <f>AProperties!AL152*(9.806*H152)^0.5</f>
        <v>0.21800307790699744</v>
      </c>
      <c r="AE152" s="94">
        <f>AProperties!AM152*(9.806*I152)^0.5</f>
        <v>0.21817527666968428</v>
      </c>
      <c r="AF152" s="97">
        <f t="shared" si="32"/>
        <v>0.21782753583827344</v>
      </c>
    </row>
    <row r="153" spans="1:32" x14ac:dyDescent="0.25">
      <c r="A153" s="28">
        <v>0.14599999999999999</v>
      </c>
      <c r="B153" s="94">
        <f>AProperties!B153/AProperties!V153/VLOOKUP(B$6,Data!$N$4:$Y$11,Data!$X$1,FALSE)</f>
        <v>0.14654749601129899</v>
      </c>
      <c r="C153" s="94">
        <f>AProperties!C153/AProperties!W153/VLOOKUP(C$6,Data!$N$4:$Y$11,Data!$X$1,FALSE)</f>
        <v>0.14663048933607273</v>
      </c>
      <c r="D153" s="94">
        <f>AProperties!D153/AProperties!X153/VLOOKUP(D$6,Data!$N$4:$Y$11,Data!$X$1,FALSE)</f>
        <v>0.14661846954689892</v>
      </c>
      <c r="E153" s="94">
        <f>AProperties!E153/AProperties!Y153/VLOOKUP(E$6,Data!$N$4:$Y$11,Data!$X$1,FALSE)</f>
        <v>0.14667181915817459</v>
      </c>
      <c r="F153" s="94">
        <f>AProperties!F153/AProperties!Z153/VLOOKUP(F$6,Data!$N$4:$Y$11,Data!$X$1,FALSE)</f>
        <v>0.14665805638609405</v>
      </c>
      <c r="G153" s="94">
        <f>AProperties!G153/AProperties!AA153/VLOOKUP(G$6,Data!$N$4:$Y$11,Data!$X$1,FALSE)</f>
        <v>0.14669675083990097</v>
      </c>
      <c r="H153" s="94">
        <f>AProperties!H153/AProperties!AB153/VLOOKUP(H$6,Data!$N$4:$Y$11,Data!$X$1,FALSE)</f>
        <v>0.14668330632728399</v>
      </c>
      <c r="I153" s="94">
        <f>AProperties!I153/AProperties!AC153/VLOOKUP(I$6,Data!$N$4:$Y$11,Data!$X$1,FALSE)</f>
        <v>0.14671342797894266</v>
      </c>
      <c r="J153" s="97">
        <f t="shared" si="22"/>
        <v>0.14665247694808337</v>
      </c>
      <c r="L153" s="28">
        <v>0.14599999999999999</v>
      </c>
      <c r="M153" s="94">
        <f t="shared" si="23"/>
        <v>0.21927374800564947</v>
      </c>
      <c r="N153" s="94">
        <f t="shared" si="24"/>
        <v>0.21931524466803637</v>
      </c>
      <c r="O153" s="94">
        <f t="shared" si="25"/>
        <v>0.21930923477344944</v>
      </c>
      <c r="P153" s="94">
        <f t="shared" si="26"/>
        <v>0.21933590957908727</v>
      </c>
      <c r="Q153" s="94">
        <f t="shared" si="27"/>
        <v>0.219329028193047</v>
      </c>
      <c r="R153" s="94">
        <f t="shared" si="28"/>
        <v>0.21934837541995048</v>
      </c>
      <c r="S153" s="94">
        <f t="shared" si="29"/>
        <v>0.21934165316364199</v>
      </c>
      <c r="T153" s="94">
        <f t="shared" si="30"/>
        <v>0.21935671398947132</v>
      </c>
      <c r="U153" s="97">
        <f t="shared" si="31"/>
        <v>0.2193262384740417</v>
      </c>
      <c r="W153" s="28">
        <v>0.14599999999999999</v>
      </c>
      <c r="X153" s="94">
        <f>AProperties!AF153*(9.806*B153)^0.5</f>
        <v>0.21948462414860739</v>
      </c>
      <c r="Y153" s="94">
        <f>AProperties!AG153*(9.806*C153)^0.5</f>
        <v>0.21996053638815644</v>
      </c>
      <c r="Z153" s="94">
        <f>AProperties!AH153*(9.806*D153)^0.5</f>
        <v>0.21989147221668517</v>
      </c>
      <c r="AA153" s="94">
        <f>AProperties!AI153*(9.806*E153)^0.5</f>
        <v>0.22019837213526861</v>
      </c>
      <c r="AB153" s="94">
        <f>AProperties!AJ153*(9.806*F153)^0.5</f>
        <v>0.22011911115142926</v>
      </c>
      <c r="AC153" s="94">
        <f>AProperties!AK153*(9.806*G153)^0.5</f>
        <v>0.22034211392676215</v>
      </c>
      <c r="AD153" s="94">
        <f>AProperties!AL153*(9.806*H153)^0.5</f>
        <v>0.2202645752358969</v>
      </c>
      <c r="AE153" s="94">
        <f>AProperties!AM153*(9.806*I153)^0.5</f>
        <v>0.22043837871898145</v>
      </c>
      <c r="AF153" s="97">
        <f t="shared" si="32"/>
        <v>0.22008739799022342</v>
      </c>
    </row>
    <row r="154" spans="1:32" x14ac:dyDescent="0.25">
      <c r="A154" s="28">
        <v>0.14699999999999999</v>
      </c>
      <c r="B154" s="94">
        <f>AProperties!B154/AProperties!V154/VLOOKUP(B$6,Data!$N$4:$Y$11,Data!$X$1,FALSE)</f>
        <v>0.14756318486157174</v>
      </c>
      <c r="C154" s="94">
        <f>AProperties!C154/AProperties!W154/VLOOKUP(C$6,Data!$N$4:$Y$11,Data!$X$1,FALSE)</f>
        <v>0.14764721951874391</v>
      </c>
      <c r="D154" s="94">
        <f>AProperties!D154/AProperties!X154/VLOOKUP(D$6,Data!$N$4:$Y$11,Data!$X$1,FALSE)</f>
        <v>0.14763504879211109</v>
      </c>
      <c r="E154" s="94">
        <f>AProperties!E154/AProperties!Y154/VLOOKUP(E$6,Data!$N$4:$Y$11,Data!$X$1,FALSE)</f>
        <v>0.14768906865442613</v>
      </c>
      <c r="F154" s="94">
        <f>AProperties!F154/AProperties!Z154/VLOOKUP(F$6,Data!$N$4:$Y$11,Data!$X$1,FALSE)</f>
        <v>0.14767513289694992</v>
      </c>
      <c r="G154" s="94">
        <f>AProperties!G154/AProperties!AA154/VLOOKUP(G$6,Data!$N$4:$Y$11,Data!$X$1,FALSE)</f>
        <v>0.14771431384361419</v>
      </c>
      <c r="H154" s="94">
        <f>AProperties!H154/AProperties!AB154/VLOOKUP(H$6,Data!$N$4:$Y$11,Data!$X$1,FALSE)</f>
        <v>0.14770070024852458</v>
      </c>
      <c r="I154" s="94">
        <f>AProperties!I154/AProperties!AC154/VLOOKUP(I$6,Data!$N$4:$Y$11,Data!$X$1,FALSE)</f>
        <v>0.14773120079213062</v>
      </c>
      <c r="J154" s="97">
        <f t="shared" si="22"/>
        <v>0.14766948370100902</v>
      </c>
      <c r="L154" s="28">
        <v>0.14699999999999999</v>
      </c>
      <c r="M154" s="94">
        <f t="shared" si="23"/>
        <v>0.22078159243078588</v>
      </c>
      <c r="N154" s="94">
        <f t="shared" si="24"/>
        <v>0.22082360975937193</v>
      </c>
      <c r="O154" s="94">
        <f t="shared" si="25"/>
        <v>0.22081752439605554</v>
      </c>
      <c r="P154" s="94">
        <f t="shared" si="26"/>
        <v>0.22084453432721307</v>
      </c>
      <c r="Q154" s="94">
        <f t="shared" si="27"/>
        <v>0.22083756644847496</v>
      </c>
      <c r="R154" s="94">
        <f t="shared" si="28"/>
        <v>0.22085715692180707</v>
      </c>
      <c r="S154" s="94">
        <f t="shared" si="29"/>
        <v>0.2208503501242623</v>
      </c>
      <c r="T154" s="94">
        <f t="shared" si="30"/>
        <v>0.22086560039606529</v>
      </c>
      <c r="U154" s="97">
        <f t="shared" si="31"/>
        <v>0.2208347418505045</v>
      </c>
      <c r="W154" s="28">
        <v>0.14699999999999999</v>
      </c>
      <c r="X154" s="94">
        <f>AProperties!AF154*(9.806*B154)^0.5</f>
        <v>0.22174671506670968</v>
      </c>
      <c r="Y154" s="94">
        <f>AProperties!AG154*(9.806*C154)^0.5</f>
        <v>0.22222702530450236</v>
      </c>
      <c r="Z154" s="94">
        <f>AProperties!AH154*(9.806*D154)^0.5</f>
        <v>0.22215732275841304</v>
      </c>
      <c r="AA154" s="94">
        <f>AProperties!AI154*(9.806*E154)^0.5</f>
        <v>0.22246705977748735</v>
      </c>
      <c r="AB154" s="94">
        <f>AProperties!AJ154*(9.806*F154)^0.5</f>
        <v>0.22238706598575309</v>
      </c>
      <c r="AC154" s="94">
        <f>AProperties!AK154*(9.806*G154)^0.5</f>
        <v>0.22261213069233823</v>
      </c>
      <c r="AD154" s="94">
        <f>AProperties!AL154*(9.806*H154)^0.5</f>
        <v>0.22253387500668903</v>
      </c>
      <c r="AE154" s="94">
        <f>AProperties!AM154*(9.806*I154)^0.5</f>
        <v>0.22270928572049192</v>
      </c>
      <c r="AF154" s="97">
        <f t="shared" si="32"/>
        <v>0.22235506003904812</v>
      </c>
    </row>
    <row r="155" spans="1:32" x14ac:dyDescent="0.25">
      <c r="A155" s="28">
        <v>0.14799999999999999</v>
      </c>
      <c r="B155" s="94">
        <f>AProperties!B155/AProperties!V155/VLOOKUP(B$6,Data!$N$4:$Y$11,Data!$X$1,FALSE)</f>
        <v>0.14857915175952358</v>
      </c>
      <c r="C155" s="94">
        <f>AProperties!C155/AProperties!W155/VLOOKUP(C$6,Data!$N$4:$Y$11,Data!$X$1,FALSE)</f>
        <v>0.14866423311746194</v>
      </c>
      <c r="D155" s="94">
        <f>AProperties!D155/AProperties!X155/VLOOKUP(D$6,Data!$N$4:$Y$11,Data!$X$1,FALSE)</f>
        <v>0.14865191067304251</v>
      </c>
      <c r="E155" s="94">
        <f>AProperties!E155/AProperties!Y155/VLOOKUP(E$6,Data!$N$4:$Y$11,Data!$X$1,FALSE)</f>
        <v>0.14870660425721047</v>
      </c>
      <c r="F155" s="94">
        <f>AProperties!F155/AProperties!Z155/VLOOKUP(F$6,Data!$N$4:$Y$11,Data!$X$1,FALSE)</f>
        <v>0.14869249461714651</v>
      </c>
      <c r="G155" s="94">
        <f>AProperties!G155/AProperties!AA155/VLOOKUP(G$6,Data!$N$4:$Y$11,Data!$X$1,FALSE)</f>
        <v>0.1487321645823701</v>
      </c>
      <c r="H155" s="94">
        <f>AProperties!H155/AProperties!AB155/VLOOKUP(H$6,Data!$N$4:$Y$11,Data!$X$1,FALSE)</f>
        <v>0.14871838102611193</v>
      </c>
      <c r="I155" s="94">
        <f>AProperties!I155/AProperties!AC155/VLOOKUP(I$6,Data!$N$4:$Y$11,Data!$X$1,FALSE)</f>
        <v>0.14874926243201048</v>
      </c>
      <c r="J155" s="97">
        <f t="shared" si="22"/>
        <v>0.1486867753081097</v>
      </c>
      <c r="L155" s="28">
        <v>0.14799999999999999</v>
      </c>
      <c r="M155" s="94">
        <f t="shared" si="23"/>
        <v>0.22228957587976178</v>
      </c>
      <c r="N155" s="94">
        <f t="shared" si="24"/>
        <v>0.22233211655873097</v>
      </c>
      <c r="O155" s="94">
        <f t="shared" si="25"/>
        <v>0.22232595533652125</v>
      </c>
      <c r="P155" s="94">
        <f t="shared" si="26"/>
        <v>0.22235330212860521</v>
      </c>
      <c r="Q155" s="94">
        <f t="shared" si="27"/>
        <v>0.22234624730857325</v>
      </c>
      <c r="R155" s="94">
        <f t="shared" si="28"/>
        <v>0.22236608229118504</v>
      </c>
      <c r="S155" s="94">
        <f t="shared" si="29"/>
        <v>0.22235919051305597</v>
      </c>
      <c r="T155" s="94">
        <f t="shared" si="30"/>
        <v>0.22237463121600523</v>
      </c>
      <c r="U155" s="97">
        <f t="shared" si="31"/>
        <v>0.22234338765405487</v>
      </c>
      <c r="W155" s="28">
        <v>0.14799999999999999</v>
      </c>
      <c r="X155" s="94">
        <f>AProperties!AF155*(9.806*B155)^0.5</f>
        <v>0.22401657139021519</v>
      </c>
      <c r="Y155" s="94">
        <f>AProperties!AG155*(9.806*C155)^0.5</f>
        <v>0.22450128634101649</v>
      </c>
      <c r="Z155" s="94">
        <f>AProperties!AH155*(9.806*D155)^0.5</f>
        <v>0.22443094444309986</v>
      </c>
      <c r="AA155" s="94">
        <f>AProperties!AI155*(9.806*E155)^0.5</f>
        <v>0.22474352291225377</v>
      </c>
      <c r="AB155" s="94">
        <f>AProperties!AJ155*(9.806*F155)^0.5</f>
        <v>0.22466279518751434</v>
      </c>
      <c r="AC155" s="94">
        <f>AProperties!AK155*(9.806*G155)^0.5</f>
        <v>0.22488992499402302</v>
      </c>
      <c r="AD155" s="94">
        <f>AProperties!AL155*(9.806*H155)^0.5</f>
        <v>0.22481095121072814</v>
      </c>
      <c r="AE155" s="94">
        <f>AProperties!AM155*(9.806*I155)^0.5</f>
        <v>0.22498797162896056</v>
      </c>
      <c r="AF155" s="97">
        <f t="shared" si="32"/>
        <v>0.2246304960134764</v>
      </c>
    </row>
    <row r="156" spans="1:32" x14ac:dyDescent="0.25">
      <c r="A156" s="28">
        <v>0.14899999999999999</v>
      </c>
      <c r="B156" s="94">
        <f>AProperties!B156/AProperties!V156/VLOOKUP(B$6,Data!$N$4:$Y$11,Data!$X$1,FALSE)</f>
        <v>0.14959539917345802</v>
      </c>
      <c r="C156" s="94">
        <f>AProperties!C156/AProperties!W156/VLOOKUP(C$6,Data!$N$4:$Y$11,Data!$X$1,FALSE)</f>
        <v>0.14968153258411129</v>
      </c>
      <c r="D156" s="94">
        <f>AProperties!D156/AProperties!X156/VLOOKUP(D$6,Data!$N$4:$Y$11,Data!$X$1,FALSE)</f>
        <v>0.14966905764393984</v>
      </c>
      <c r="E156" s="94">
        <f>AProperties!E156/AProperties!Y156/VLOOKUP(E$6,Data!$N$4:$Y$11,Data!$X$1,FALSE)</f>
        <v>0.14972442841033046</v>
      </c>
      <c r="F156" s="94">
        <f>AProperties!F156/AProperties!Z156/VLOOKUP(F$6,Data!$N$4:$Y$11,Data!$X$1,FALSE)</f>
        <v>0.14971014399317042</v>
      </c>
      <c r="G156" s="94">
        <f>AProperties!G156/AProperties!AA156/VLOOKUP(G$6,Data!$N$4:$Y$11,Data!$X$1,FALSE)</f>
        <v>0.14975030549512708</v>
      </c>
      <c r="H156" s="94">
        <f>AProperties!H156/AProperties!AB156/VLOOKUP(H$6,Data!$N$4:$Y$11,Data!$X$1,FALSE)</f>
        <v>0.14973635110161362</v>
      </c>
      <c r="I156" s="94">
        <f>AProperties!I156/AProperties!AC156/VLOOKUP(I$6,Data!$N$4:$Y$11,Data!$X$1,FALSE)</f>
        <v>0.14976761533431265</v>
      </c>
      <c r="J156" s="97">
        <f t="shared" si="22"/>
        <v>0.14970435421700792</v>
      </c>
      <c r="L156" s="28">
        <v>0.14899999999999999</v>
      </c>
      <c r="M156" s="94">
        <f t="shared" si="23"/>
        <v>0.22379769958672902</v>
      </c>
      <c r="N156" s="94">
        <f t="shared" si="24"/>
        <v>0.22384076629205563</v>
      </c>
      <c r="O156" s="94">
        <f t="shared" si="25"/>
        <v>0.22383452882196991</v>
      </c>
      <c r="P156" s="94">
        <f t="shared" si="26"/>
        <v>0.22386221420516522</v>
      </c>
      <c r="Q156" s="94">
        <f t="shared" si="27"/>
        <v>0.22385507199658522</v>
      </c>
      <c r="R156" s="94">
        <f t="shared" si="28"/>
        <v>0.22387515274756353</v>
      </c>
      <c r="S156" s="94">
        <f t="shared" si="29"/>
        <v>0.22386817555080679</v>
      </c>
      <c r="T156" s="94">
        <f t="shared" si="30"/>
        <v>0.22388380766715632</v>
      </c>
      <c r="U156" s="97">
        <f t="shared" si="31"/>
        <v>0.22385217710850394</v>
      </c>
      <c r="W156" s="28">
        <v>0.14899999999999999</v>
      </c>
      <c r="X156" s="94">
        <f>AProperties!AF156*(9.806*B156)^0.5</f>
        <v>0.22629416754377704</v>
      </c>
      <c r="Y156" s="94">
        <f>AProperties!AG156*(9.806*C156)^0.5</f>
        <v>0.22678329382279305</v>
      </c>
      <c r="Z156" s="94">
        <f>AProperties!AH156*(9.806*D156)^0.5</f>
        <v>0.22671231161027733</v>
      </c>
      <c r="AA156" s="94">
        <f>AProperties!AI156*(9.806*E156)^0.5</f>
        <v>0.22702773581497071</v>
      </c>
      <c r="AB156" s="94">
        <f>AProperties!AJ156*(9.806*F156)^0.5</f>
        <v>0.22694627304867052</v>
      </c>
      <c r="AC156" s="94">
        <f>AProperties!AK156*(9.806*G156)^0.5</f>
        <v>0.22717547107720709</v>
      </c>
      <c r="AD156" s="94">
        <f>AProperties!AL156*(9.806*H156)^0.5</f>
        <v>0.22709577810959178</v>
      </c>
      <c r="AE156" s="94">
        <f>AProperties!AM156*(9.806*I156)^0.5</f>
        <v>0.22727441066968626</v>
      </c>
      <c r="AF156" s="97">
        <f t="shared" si="32"/>
        <v>0.22691368021212172</v>
      </c>
    </row>
    <row r="157" spans="1:32" x14ac:dyDescent="0.25">
      <c r="A157" s="28">
        <v>0.15</v>
      </c>
      <c r="B157" s="94">
        <f>AProperties!B157/AProperties!V157/VLOOKUP(B$6,Data!$N$4:$Y$11,Data!$X$1,FALSE)</f>
        <v>0.15061192957638966</v>
      </c>
      <c r="C157" s="94">
        <f>AProperties!C157/AProperties!W157/VLOOKUP(C$6,Data!$N$4:$Y$11,Data!$X$1,FALSE)</f>
        <v>0.15069912037540631</v>
      </c>
      <c r="D157" s="94">
        <f>AProperties!D157/AProperties!X157/VLOOKUP(D$6,Data!$N$4:$Y$11,Data!$X$1,FALSE)</f>
        <v>0.15068649216386235</v>
      </c>
      <c r="E157" s="94">
        <f>AProperties!E157/AProperties!Y157/VLOOKUP(E$6,Data!$N$4:$Y$11,Data!$X$1,FALSE)</f>
        <v>0.15074254356247729</v>
      </c>
      <c r="F157" s="94">
        <f>AProperties!F157/AProperties!Z157/VLOOKUP(F$6,Data!$N$4:$Y$11,Data!$X$1,FALSE)</f>
        <v>0.15072808347637726</v>
      </c>
      <c r="G157" s="94">
        <f>AProperties!G157/AProperties!AA157/VLOOKUP(G$6,Data!$N$4:$Y$11,Data!$X$1,FALSE)</f>
        <v>0.15076873902576668</v>
      </c>
      <c r="H157" s="94">
        <f>AProperties!H157/AProperties!AB157/VLOOKUP(H$6,Data!$N$4:$Y$11,Data!$X$1,FALSE)</f>
        <v>0.15075461292150227</v>
      </c>
      <c r="I157" s="94">
        <f>AProperties!I157/AProperties!AC157/VLOOKUP(I$6,Data!$N$4:$Y$11,Data!$X$1,FALSE)</f>
        <v>0.1507862619397152</v>
      </c>
      <c r="J157" s="97">
        <f t="shared" si="22"/>
        <v>0.15072222288018713</v>
      </c>
      <c r="L157" s="28">
        <v>0.15</v>
      </c>
      <c r="M157" s="94">
        <f t="shared" si="23"/>
        <v>0.22530596478819481</v>
      </c>
      <c r="N157" s="94">
        <f t="shared" si="24"/>
        <v>0.22534956018770314</v>
      </c>
      <c r="O157" s="94">
        <f t="shared" si="25"/>
        <v>0.22534324608193118</v>
      </c>
      <c r="P157" s="94">
        <f t="shared" si="26"/>
        <v>0.22537127178123864</v>
      </c>
      <c r="Q157" s="94">
        <f t="shared" si="27"/>
        <v>0.22536404173818864</v>
      </c>
      <c r="R157" s="94">
        <f t="shared" si="28"/>
        <v>0.22538436951288332</v>
      </c>
      <c r="S157" s="94">
        <f t="shared" si="29"/>
        <v>0.22537730646075113</v>
      </c>
      <c r="T157" s="94">
        <f t="shared" si="30"/>
        <v>0.22539313096985758</v>
      </c>
      <c r="U157" s="97">
        <f t="shared" si="31"/>
        <v>0.22536111144009355</v>
      </c>
      <c r="W157" s="28">
        <v>0.15</v>
      </c>
      <c r="X157" s="94">
        <f>AProperties!AF157*(9.806*B157)^0.5</f>
        <v>0.22857947821635283</v>
      </c>
      <c r="Y157" s="94">
        <f>AProperties!AG157*(9.806*C157)^0.5</f>
        <v>0.22907302234012733</v>
      </c>
      <c r="Z157" s="94">
        <f>AProperties!AH157*(9.806*D157)^0.5</f>
        <v>0.22900139886454757</v>
      </c>
      <c r="AA157" s="94">
        <f>AProperties!AI157*(9.806*E157)^0.5</f>
        <v>0.22931967302669004</v>
      </c>
      <c r="AB157" s="94">
        <f>AProperties!AJ157*(9.806*F157)^0.5</f>
        <v>0.22923747412667903</v>
      </c>
      <c r="AC157" s="94">
        <f>AProperties!AK157*(9.806*G157)^0.5</f>
        <v>0.2294687434532004</v>
      </c>
      <c r="AD157" s="94">
        <f>AProperties!AL157*(9.806*H157)^0.5</f>
        <v>0.22938833023063229</v>
      </c>
      <c r="AE157" s="94">
        <f>AProperties!AM157*(9.806*I157)^0.5</f>
        <v>0.22956857733407104</v>
      </c>
      <c r="AF157" s="97">
        <f t="shared" si="32"/>
        <v>0.22920458719903755</v>
      </c>
    </row>
    <row r="158" spans="1:32" x14ac:dyDescent="0.25">
      <c r="A158" s="28">
        <v>0.151</v>
      </c>
      <c r="B158" s="94">
        <f>AProperties!B158/AProperties!V158/VLOOKUP(B$6,Data!$N$4:$Y$11,Data!$X$1,FALSE)</f>
        <v>0.15162874544609162</v>
      </c>
      <c r="C158" s="94">
        <f>AProperties!C158/AProperties!W158/VLOOKUP(C$6,Data!$N$4:$Y$11,Data!$X$1,FALSE)</f>
        <v>0.15171699895293961</v>
      </c>
      <c r="D158" s="94">
        <f>AProperties!D158/AProperties!X158/VLOOKUP(D$6,Data!$N$4:$Y$11,Data!$X$1,FALSE)</f>
        <v>0.15170421669673101</v>
      </c>
      <c r="E158" s="94">
        <f>AProperties!E158/AProperties!Y158/VLOOKUP(E$6,Data!$N$4:$Y$11,Data!$X$1,FALSE)</f>
        <v>0.151760952167279</v>
      </c>
      <c r="F158" s="94">
        <f>AProperties!F158/AProperties!Z158/VLOOKUP(F$6,Data!$N$4:$Y$11,Data!$X$1,FALSE)</f>
        <v>0.15174631552304124</v>
      </c>
      <c r="G158" s="94">
        <f>AProperties!G158/AProperties!AA158/VLOOKUP(G$6,Data!$N$4:$Y$11,Data!$X$1,FALSE)</f>
        <v>0.15178746762314302</v>
      </c>
      <c r="H158" s="94">
        <f>AProperties!H158/AProperties!AB158/VLOOKUP(H$6,Data!$N$4:$Y$11,Data!$X$1,FALSE)</f>
        <v>0.15177316893720297</v>
      </c>
      <c r="I158" s="94">
        <f>AProperties!I158/AProperties!AC158/VLOOKUP(I$6,Data!$N$4:$Y$11,Data!$X$1,FALSE)</f>
        <v>0.15180520469389086</v>
      </c>
      <c r="J158" s="97">
        <f t="shared" si="22"/>
        <v>0.15174038375503993</v>
      </c>
      <c r="L158" s="28">
        <v>0.151</v>
      </c>
      <c r="M158" s="94">
        <f t="shared" si="23"/>
        <v>0.2268143727230458</v>
      </c>
      <c r="N158" s="94">
        <f t="shared" si="24"/>
        <v>0.2268584994764698</v>
      </c>
      <c r="O158" s="94">
        <f t="shared" si="25"/>
        <v>0.2268521083483655</v>
      </c>
      <c r="P158" s="94">
        <f t="shared" si="26"/>
        <v>0.22688047608363948</v>
      </c>
      <c r="Q158" s="94">
        <f t="shared" si="27"/>
        <v>0.22687315776152062</v>
      </c>
      <c r="R158" s="94">
        <f t="shared" si="28"/>
        <v>0.22689373381157152</v>
      </c>
      <c r="S158" s="94">
        <f t="shared" si="29"/>
        <v>0.22688658446860149</v>
      </c>
      <c r="T158" s="94">
        <f t="shared" si="30"/>
        <v>0.22690260234694543</v>
      </c>
      <c r="U158" s="97">
        <f t="shared" si="31"/>
        <v>0.22687019187751992</v>
      </c>
      <c r="W158" s="28">
        <v>0.151</v>
      </c>
      <c r="X158" s="94">
        <f>AProperties!AF158*(9.806*B158)^0.5</f>
        <v>0.23087247835687774</v>
      </c>
      <c r="Y158" s="94">
        <f>AProperties!AG158*(9.806*C158)^0.5</f>
        <v>0.23137044674417984</v>
      </c>
      <c r="Z158" s="94">
        <f>AProperties!AH158*(9.806*D158)^0.5</f>
        <v>0.23129818107125066</v>
      </c>
      <c r="AA158" s="94">
        <f>AProperties!AI158*(9.806*E158)^0.5</f>
        <v>0.23161930934977126</v>
      </c>
      <c r="AB158" s="94">
        <f>AProperties!AJ158*(9.806*F158)^0.5</f>
        <v>0.23153637324016044</v>
      </c>
      <c r="AC158" s="94">
        <f>AProperties!AK158*(9.806*G158)^0.5</f>
        <v>0.23176971689488907</v>
      </c>
      <c r="AD158" s="94">
        <f>AProperties!AL158*(9.806*H158)^0.5</f>
        <v>0.23168858236263168</v>
      </c>
      <c r="AE158" s="94">
        <f>AProperties!AM158*(9.806*I158)^0.5</f>
        <v>0.23187044637526913</v>
      </c>
      <c r="AF158" s="97">
        <f t="shared" si="32"/>
        <v>0.23150319179937875</v>
      </c>
    </row>
    <row r="159" spans="1:32" x14ac:dyDescent="0.25">
      <c r="A159" s="28">
        <v>0.152</v>
      </c>
      <c r="B159" s="94">
        <f>AProperties!B159/AProperties!V159/VLOOKUP(B$6,Data!$N$4:$Y$11,Data!$X$1,FALSE)</f>
        <v>0.15264584926514707</v>
      </c>
      <c r="C159" s="94">
        <f>AProperties!C159/AProperties!W159/VLOOKUP(C$6,Data!$N$4:$Y$11,Data!$X$1,FALSE)</f>
        <v>0.15273517078323212</v>
      </c>
      <c r="D159" s="94">
        <f>AProperties!D159/AProperties!X159/VLOOKUP(D$6,Data!$N$4:$Y$11,Data!$X$1,FALSE)</f>
        <v>0.1527222337113773</v>
      </c>
      <c r="E159" s="94">
        <f>AProperties!E159/AProperties!Y159/VLOOKUP(E$6,Data!$N$4:$Y$11,Data!$X$1,FALSE)</f>
        <v>0.15277965668334956</v>
      </c>
      <c r="F159" s="94">
        <f>AProperties!F159/AProperties!Z159/VLOOKUP(F$6,Data!$N$4:$Y$11,Data!$X$1,FALSE)</f>
        <v>0.15276484259440154</v>
      </c>
      <c r="G159" s="94">
        <f>AProperties!G159/AProperties!AA159/VLOOKUP(G$6,Data!$N$4:$Y$11,Data!$X$1,FALSE)</f>
        <v>0.1528064937411297</v>
      </c>
      <c r="H159" s="94">
        <f>AProperties!H159/AProperties!AB159/VLOOKUP(H$6,Data!$N$4:$Y$11,Data!$X$1,FALSE)</f>
        <v>0.15279202160514355</v>
      </c>
      <c r="I159" s="94">
        <f>AProperties!I159/AProperties!AC159/VLOOKUP(I$6,Data!$N$4:$Y$11,Data!$X$1,FALSE)</f>
        <v>0.15282444604755571</v>
      </c>
      <c r="J159" s="97">
        <f t="shared" si="22"/>
        <v>0.15275883930391707</v>
      </c>
      <c r="L159" s="28">
        <v>0.152</v>
      </c>
      <c r="M159" s="94">
        <f t="shared" si="23"/>
        <v>0.22832292463257353</v>
      </c>
      <c r="N159" s="94">
        <f t="shared" si="24"/>
        <v>0.22836758539161606</v>
      </c>
      <c r="O159" s="94">
        <f t="shared" si="25"/>
        <v>0.22836111685568866</v>
      </c>
      <c r="P159" s="94">
        <f t="shared" si="26"/>
        <v>0.22838982834167476</v>
      </c>
      <c r="Q159" s="94">
        <f t="shared" si="27"/>
        <v>0.22838242129720077</v>
      </c>
      <c r="R159" s="94">
        <f t="shared" si="28"/>
        <v>0.22840324687056485</v>
      </c>
      <c r="S159" s="94">
        <f t="shared" si="29"/>
        <v>0.22839601080257177</v>
      </c>
      <c r="T159" s="94">
        <f t="shared" si="30"/>
        <v>0.22841222302377784</v>
      </c>
      <c r="U159" s="97">
        <f t="shared" si="31"/>
        <v>0.22837941965195852</v>
      </c>
      <c r="W159" s="28">
        <v>0.152</v>
      </c>
      <c r="X159" s="94">
        <f>AProperties!AF159*(9.806*B159)^0.5</f>
        <v>0.23317314317004795</v>
      </c>
      <c r="Y159" s="94">
        <f>AProperties!AG159*(9.806*C159)^0.5</f>
        <v>0.23367554214274516</v>
      </c>
      <c r="Z159" s="94">
        <f>AProperties!AH159*(9.806*D159)^0.5</f>
        <v>0.23360263335223252</v>
      </c>
      <c r="AA159" s="94">
        <f>AProperties!AI159*(9.806*E159)^0.5</f>
        <v>0.23392661984364249</v>
      </c>
      <c r="AB159" s="94">
        <f>AProperties!AJ159*(9.806*F159)^0.5</f>
        <v>0.23384294546465459</v>
      </c>
      <c r="AC159" s="94">
        <f>AProperties!AK159*(9.806*G159)^0.5</f>
        <v>0.23407836643248819</v>
      </c>
      <c r="AD159" s="94">
        <f>AProperties!AL159*(9.806*H159)^0.5</f>
        <v>0.23399650955156331</v>
      </c>
      <c r="AE159" s="94">
        <f>AProperties!AM159*(9.806*I159)^0.5</f>
        <v>0.23417999280394122</v>
      </c>
      <c r="AF159" s="97">
        <f t="shared" si="32"/>
        <v>0.23380946909516442</v>
      </c>
    </row>
    <row r="160" spans="1:32" x14ac:dyDescent="0.25">
      <c r="A160" s="28">
        <v>0.153</v>
      </c>
      <c r="B160" s="94">
        <f>AProperties!B160/AProperties!V160/VLOOKUP(B$6,Data!$N$4:$Y$11,Data!$X$1,FALSE)</f>
        <v>0.15366324352099617</v>
      </c>
      <c r="C160" s="94">
        <f>AProperties!C160/AProperties!W160/VLOOKUP(C$6,Data!$N$4:$Y$11,Data!$X$1,FALSE)</f>
        <v>0.15375363833777961</v>
      </c>
      <c r="D160" s="94">
        <f>AProperties!D160/AProperties!X160/VLOOKUP(D$6,Data!$N$4:$Y$11,Data!$X$1,FALSE)</f>
        <v>0.15374054568159148</v>
      </c>
      <c r="E160" s="94">
        <f>AProperties!E160/AProperties!Y160/VLOOKUP(E$6,Data!$N$4:$Y$11,Data!$X$1,FALSE)</f>
        <v>0.15379865957433628</v>
      </c>
      <c r="F160" s="94">
        <f>AProperties!F160/AProperties!Z160/VLOOKUP(F$6,Data!$N$4:$Y$11,Data!$X$1,FALSE)</f>
        <v>0.15378366715671285</v>
      </c>
      <c r="G160" s="94">
        <f>AProperties!G160/AProperties!AA160/VLOOKUP(G$6,Data!$N$4:$Y$11,Data!$X$1,FALSE)</f>
        <v>0.15382581983866991</v>
      </c>
      <c r="H160" s="94">
        <f>AProperties!H160/AProperties!AB160/VLOOKUP(H$6,Data!$N$4:$Y$11,Data!$X$1,FALSE)</f>
        <v>0.15381117338680056</v>
      </c>
      <c r="I160" s="94">
        <f>AProperties!I160/AProperties!AC160/VLOOKUP(I$6,Data!$N$4:$Y$11,Data!$X$1,FALSE)</f>
        <v>0.15384398845651828</v>
      </c>
      <c r="J160" s="97">
        <f t="shared" si="22"/>
        <v>0.15377759199417565</v>
      </c>
      <c r="L160" s="28">
        <v>0.153</v>
      </c>
      <c r="M160" s="94">
        <f t="shared" si="23"/>
        <v>0.22983162176049809</v>
      </c>
      <c r="N160" s="94">
        <f t="shared" si="24"/>
        <v>0.2298768191688898</v>
      </c>
      <c r="O160" s="94">
        <f t="shared" si="25"/>
        <v>0.22987027284079575</v>
      </c>
      <c r="P160" s="94">
        <f t="shared" si="26"/>
        <v>0.22989932978716815</v>
      </c>
      <c r="Q160" s="94">
        <f t="shared" si="27"/>
        <v>0.22989183357835641</v>
      </c>
      <c r="R160" s="94">
        <f t="shared" si="28"/>
        <v>0.22991290991933494</v>
      </c>
      <c r="S160" s="94">
        <f t="shared" si="29"/>
        <v>0.22990558669340028</v>
      </c>
      <c r="T160" s="94">
        <f t="shared" si="30"/>
        <v>0.22992199422825915</v>
      </c>
      <c r="U160" s="97">
        <f t="shared" si="31"/>
        <v>0.22988879599708781</v>
      </c>
      <c r="W160" s="28">
        <v>0.153</v>
      </c>
      <c r="X160" s="94">
        <f>AProperties!AF160*(9.806*B160)^0.5</f>
        <v>0.23548144811219215</v>
      </c>
      <c r="Y160" s="94">
        <f>AProperties!AG160*(9.806*C160)^0.5</f>
        <v>0.23598828389611146</v>
      </c>
      <c r="Z160" s="94">
        <f>AProperties!AH160*(9.806*D160)^0.5</f>
        <v>0.23591473108170971</v>
      </c>
      <c r="AA160" s="94">
        <f>AProperties!AI160*(9.806*E160)^0.5</f>
        <v>0.2362415798206568</v>
      </c>
      <c r="AB160" s="94">
        <f>AProperties!AJ160*(9.806*F160)^0.5</f>
        <v>0.23615716612848645</v>
      </c>
      <c r="AC160" s="94">
        <f>AProperties!AK160*(9.806*G160)^0.5</f>
        <v>0.23639466734940115</v>
      </c>
      <c r="AD160" s="94">
        <f>AProperties!AL160*(9.806*H160)^0.5</f>
        <v>0.23631208709644377</v>
      </c>
      <c r="AE160" s="94">
        <f>AProperties!AM160*(9.806*I160)^0.5</f>
        <v>0.23649719188410995</v>
      </c>
      <c r="AF160" s="97">
        <f t="shared" si="32"/>
        <v>0.23612339442113892</v>
      </c>
    </row>
    <row r="161" spans="1:32" x14ac:dyDescent="0.25">
      <c r="A161" s="28">
        <v>0.154</v>
      </c>
      <c r="B161" s="94">
        <f>AProperties!B161/AProperties!V161/VLOOKUP(B$6,Data!$N$4:$Y$11,Data!$X$1,FALSE)</f>
        <v>0.15468093070598685</v>
      </c>
      <c r="C161" s="94">
        <f>AProperties!C161/AProperties!W161/VLOOKUP(C$6,Data!$N$4:$Y$11,Data!$X$1,FALSE)</f>
        <v>0.1547724040931045</v>
      </c>
      <c r="D161" s="94">
        <f>AProperties!D161/AProperties!X161/VLOOKUP(D$6,Data!$N$4:$Y$11,Data!$X$1,FALSE)</f>
        <v>0.15475915508617313</v>
      </c>
      <c r="E161" s="94">
        <f>AProperties!E161/AProperties!Y161/VLOOKUP(E$6,Data!$N$4:$Y$11,Data!$X$1,FALSE)</f>
        <v>0.15481796330897055</v>
      </c>
      <c r="F161" s="94">
        <f>AProperties!F161/AProperties!Z161/VLOOKUP(F$6,Data!$N$4:$Y$11,Data!$X$1,FALSE)</f>
        <v>0.1548027916812936</v>
      </c>
      <c r="G161" s="94">
        <f>AProperties!G161/AProperties!AA161/VLOOKUP(G$6,Data!$N$4:$Y$11,Data!$X$1,FALSE)</f>
        <v>0.15484544837982431</v>
      </c>
      <c r="H161" s="94">
        <f>AProperties!H161/AProperties!AB161/VLOOKUP(H$6,Data!$N$4:$Y$11,Data!$X$1,FALSE)</f>
        <v>0.15483062674875042</v>
      </c>
      <c r="I161" s="94">
        <f>AProperties!I161/AProperties!AC161/VLOOKUP(I$6,Data!$N$4:$Y$11,Data!$X$1,FALSE)</f>
        <v>0.15486383438172766</v>
      </c>
      <c r="J161" s="97">
        <f t="shared" si="22"/>
        <v>0.15479664429822887</v>
      </c>
      <c r="L161" s="28">
        <v>0.154</v>
      </c>
      <c r="M161" s="94">
        <f t="shared" si="23"/>
        <v>0.23134046535299341</v>
      </c>
      <c r="N161" s="94">
        <f t="shared" si="24"/>
        <v>0.23138620204655225</v>
      </c>
      <c r="O161" s="94">
        <f t="shared" si="25"/>
        <v>0.23137957754308658</v>
      </c>
      <c r="P161" s="94">
        <f t="shared" si="26"/>
        <v>0.23140898165448526</v>
      </c>
      <c r="Q161" s="94">
        <f t="shared" si="27"/>
        <v>0.23140139584064678</v>
      </c>
      <c r="R161" s="94">
        <f t="shared" si="28"/>
        <v>0.23142272418991217</v>
      </c>
      <c r="S161" s="94">
        <f t="shared" si="29"/>
        <v>0.23141531337437521</v>
      </c>
      <c r="T161" s="94">
        <f t="shared" si="30"/>
        <v>0.23143191719086381</v>
      </c>
      <c r="U161" s="97">
        <f t="shared" si="31"/>
        <v>0.23139832214911446</v>
      </c>
      <c r="W161" s="28">
        <v>0.154</v>
      </c>
      <c r="X161" s="94">
        <f>AProperties!AF161*(9.806*B161)^0.5</f>
        <v>0.23779736888724684</v>
      </c>
      <c r="Y161" s="94">
        <f>AProperties!AG161*(9.806*C161)^0.5</f>
        <v>0.23830864761302803</v>
      </c>
      <c r="Z161" s="94">
        <f>AProperties!AH161*(9.806*D161)^0.5</f>
        <v>0.23823444988223541</v>
      </c>
      <c r="AA161" s="94">
        <f>AProperties!AI161*(9.806*E161)^0.5</f>
        <v>0.23856416484205192</v>
      </c>
      <c r="AB161" s="94">
        <f>AProperties!AJ161*(9.806*F161)^0.5</f>
        <v>0.23847901080872164</v>
      </c>
      <c r="AC161" s="94">
        <f>AProperties!AK161*(9.806*G161)^0.5</f>
        <v>0.23871859517816932</v>
      </c>
      <c r="AD161" s="94">
        <f>AProperties!AL161*(9.806*H161)^0.5</f>
        <v>0.23863529054529195</v>
      </c>
      <c r="AE161" s="94">
        <f>AProperties!AM161*(9.806*I161)^0.5</f>
        <v>0.23882201912910739</v>
      </c>
      <c r="AF161" s="97">
        <f t="shared" si="32"/>
        <v>0.23844494336073158</v>
      </c>
    </row>
    <row r="162" spans="1:32" x14ac:dyDescent="0.25">
      <c r="A162" s="28">
        <v>0.155</v>
      </c>
      <c r="B162" s="94">
        <f>AProperties!B162/AProperties!V162/VLOOKUP(B$6,Data!$N$4:$Y$11,Data!$X$1,FALSE)</f>
        <v>0.15569891331742589</v>
      </c>
      <c r="C162" s="94">
        <f>AProperties!C162/AProperties!W162/VLOOKUP(C$6,Data!$N$4:$Y$11,Data!$X$1,FALSE)</f>
        <v>0.15579147053080361</v>
      </c>
      <c r="D162" s="94">
        <f>AProperties!D162/AProperties!X162/VLOOKUP(D$6,Data!$N$4:$Y$11,Data!$X$1,FALSE)</f>
        <v>0.15577806440897893</v>
      </c>
      <c r="E162" s="94">
        <f>AProperties!E162/AProperties!Y162/VLOOKUP(E$6,Data!$N$4:$Y$11,Data!$X$1,FALSE)</f>
        <v>0.15583757036111501</v>
      </c>
      <c r="F162" s="94">
        <f>AProperties!F162/AProperties!Z162/VLOOKUP(F$6,Data!$N$4:$Y$11,Data!$X$1,FALSE)</f>
        <v>0.15582221864457593</v>
      </c>
      <c r="G162" s="94">
        <f>AProperties!G162/AProperties!AA162/VLOOKUP(G$6,Data!$N$4:$Y$11,Data!$X$1,FALSE)</f>
        <v>0.15586538183381951</v>
      </c>
      <c r="H162" s="94">
        <f>AProperties!H162/AProperties!AB162/VLOOKUP(H$6,Data!$N$4:$Y$11,Data!$X$1,FALSE)</f>
        <v>0.15585038416271771</v>
      </c>
      <c r="I162" s="94">
        <f>AProperties!I162/AProperties!AC162/VLOOKUP(I$6,Data!$N$4:$Y$11,Data!$X$1,FALSE)</f>
        <v>0.15588398628932204</v>
      </c>
      <c r="J162" s="97">
        <f t="shared" si="22"/>
        <v>0.1558159986935948</v>
      </c>
      <c r="L162" s="28">
        <v>0.155</v>
      </c>
      <c r="M162" s="94">
        <f t="shared" si="23"/>
        <v>0.23284945665871293</v>
      </c>
      <c r="N162" s="94">
        <f t="shared" si="24"/>
        <v>0.2328957352654018</v>
      </c>
      <c r="O162" s="94">
        <f t="shared" si="25"/>
        <v>0.23288903220448948</v>
      </c>
      <c r="P162" s="94">
        <f t="shared" si="26"/>
        <v>0.2329187851805575</v>
      </c>
      <c r="Q162" s="94">
        <f t="shared" si="27"/>
        <v>0.23291110932228798</v>
      </c>
      <c r="R162" s="94">
        <f t="shared" si="28"/>
        <v>0.23293269091690977</v>
      </c>
      <c r="S162" s="94">
        <f t="shared" si="29"/>
        <v>0.23292519208135887</v>
      </c>
      <c r="T162" s="94">
        <f t="shared" si="30"/>
        <v>0.23294199314466102</v>
      </c>
      <c r="U162" s="97">
        <f t="shared" si="31"/>
        <v>0.23290799934679743</v>
      </c>
      <c r="W162" s="28">
        <v>0.155</v>
      </c>
      <c r="X162" s="94">
        <f>AProperties!AF162*(9.806*B162)^0.5</f>
        <v>0.24012088144282528</v>
      </c>
      <c r="Y162" s="94">
        <f>AProperties!AG162*(9.806*C162)^0.5</f>
        <v>0.24063660914675566</v>
      </c>
      <c r="Z162" s="94">
        <f>AProperties!AH162*(9.806*D162)^0.5</f>
        <v>0.24056176562075199</v>
      </c>
      <c r="AA162" s="94">
        <f>AProperties!AI162*(9.806*E162)^0.5</f>
        <v>0.24089435071399409</v>
      </c>
      <c r="AB162" s="94">
        <f>AProperties!AJ162*(9.806*F162)^0.5</f>
        <v>0.24080845532721834</v>
      </c>
      <c r="AC162" s="94">
        <f>AProperties!AK162*(9.806*G162)^0.5</f>
        <v>0.24105012569651615</v>
      </c>
      <c r="AD162" s="94">
        <f>AProperties!AL162*(9.806*H162)^0.5</f>
        <v>0.2409660956911738</v>
      </c>
      <c r="AE162" s="94">
        <f>AProperties!AM162*(9.806*I162)^0.5</f>
        <v>0.24115445029761748</v>
      </c>
      <c r="AF162" s="97">
        <f t="shared" si="32"/>
        <v>0.24077409174210662</v>
      </c>
    </row>
    <row r="163" spans="1:32" x14ac:dyDescent="0.25">
      <c r="A163" s="28">
        <v>0.156</v>
      </c>
      <c r="B163" s="94">
        <f>AProperties!B163/AProperties!V163/VLOOKUP(B$6,Data!$N$4:$Y$11,Data!$X$1,FALSE)</f>
        <v>0.15671719385762667</v>
      </c>
      <c r="C163" s="94">
        <f>AProperties!C163/AProperties!W163/VLOOKUP(C$6,Data!$N$4:$Y$11,Data!$X$1,FALSE)</f>
        <v>0.15681084013759766</v>
      </c>
      <c r="D163" s="94">
        <f>AProperties!D163/AProperties!X163/VLOOKUP(D$6,Data!$N$4:$Y$11,Data!$X$1,FALSE)</f>
        <v>0.15679727613897371</v>
      </c>
      <c r="E163" s="94">
        <f>AProperties!E163/AProperties!Y163/VLOOKUP(E$6,Data!$N$4:$Y$11,Data!$X$1,FALSE)</f>
        <v>0.15685748320981502</v>
      </c>
      <c r="F163" s="94">
        <f>AProperties!F163/AProperties!Z163/VLOOKUP(F$6,Data!$N$4:$Y$11,Data!$X$1,FALSE)</f>
        <v>0.15684195052815392</v>
      </c>
      <c r="G163" s="94">
        <f>AProperties!G163/AProperties!AA163/VLOOKUP(G$6,Data!$N$4:$Y$11,Data!$X$1,FALSE)</f>
        <v>0.15688562267509912</v>
      </c>
      <c r="H163" s="94">
        <f>AProperties!H163/AProperties!AB163/VLOOKUP(H$6,Data!$N$4:$Y$11,Data!$X$1,FALSE)</f>
        <v>0.15687044810562434</v>
      </c>
      <c r="I163" s="94">
        <f>AProperties!I163/AProperties!AC163/VLOOKUP(I$6,Data!$N$4:$Y$11,Data!$X$1,FALSE)</f>
        <v>0.1569044466506781</v>
      </c>
      <c r="J163" s="97">
        <f t="shared" si="22"/>
        <v>0.15683565766294608</v>
      </c>
      <c r="L163" s="28">
        <v>0.156</v>
      </c>
      <c r="M163" s="94">
        <f t="shared" si="23"/>
        <v>0.23435859692881333</v>
      </c>
      <c r="N163" s="94">
        <f t="shared" si="24"/>
        <v>0.23440542006879883</v>
      </c>
      <c r="O163" s="94">
        <f t="shared" si="25"/>
        <v>0.23439863806948685</v>
      </c>
      <c r="P163" s="94">
        <f t="shared" si="26"/>
        <v>0.23442874160490751</v>
      </c>
      <c r="Q163" s="94">
        <f t="shared" si="27"/>
        <v>0.23442097526407696</v>
      </c>
      <c r="R163" s="94">
        <f t="shared" si="28"/>
        <v>0.23444281133754957</v>
      </c>
      <c r="S163" s="94">
        <f t="shared" si="29"/>
        <v>0.23443522405281217</v>
      </c>
      <c r="T163" s="94">
        <f t="shared" si="30"/>
        <v>0.23445222332533905</v>
      </c>
      <c r="U163" s="97">
        <f t="shared" si="31"/>
        <v>0.23441782883147305</v>
      </c>
      <c r="W163" s="28">
        <v>0.156</v>
      </c>
      <c r="X163" s="94">
        <f>AProperties!AF163*(9.806*B163)^0.5</f>
        <v>0.24245196196636828</v>
      </c>
      <c r="Y163" s="94">
        <f>AProperties!AG163*(9.806*C163)^0.5</f>
        <v>0.24297214459121227</v>
      </c>
      <c r="Z163" s="94">
        <f>AProperties!AH163*(9.806*D163)^0.5</f>
        <v>0.24289665440474073</v>
      </c>
      <c r="AA163" s="94">
        <f>AProperties!AI163*(9.806*E163)^0.5</f>
        <v>0.24323211348372306</v>
      </c>
      <c r="AB163" s="94">
        <f>AProperties!AJ163*(9.806*F163)^0.5</f>
        <v>0.2431454757467667</v>
      </c>
      <c r="AC163" s="94">
        <f>AProperties!AK163*(9.806*G163)^0.5</f>
        <v>0.24338923492348771</v>
      </c>
      <c r="AD163" s="94">
        <f>AProperties!AL163*(9.806*H163)^0.5</f>
        <v>0.24330447856834131</v>
      </c>
      <c r="AE163" s="94">
        <f>AProperties!AM163*(9.806*I163)^0.5</f>
        <v>0.24349446138981037</v>
      </c>
      <c r="AF163" s="97">
        <f t="shared" si="32"/>
        <v>0.24311081563430631</v>
      </c>
    </row>
    <row r="164" spans="1:32" x14ac:dyDescent="0.25">
      <c r="A164" s="28">
        <v>0.157</v>
      </c>
      <c r="B164" s="94">
        <f>AProperties!B164/AProperties!V164/VLOOKUP(B$6,Data!$N$4:$Y$11,Data!$X$1,FALSE)</f>
        <v>0.15773577483396151</v>
      </c>
      <c r="C164" s="94">
        <f>AProperties!C164/AProperties!W164/VLOOKUP(C$6,Data!$N$4:$Y$11,Data!$X$1,FALSE)</f>
        <v>0.15783051540538215</v>
      </c>
      <c r="D164" s="94">
        <f>AProperties!D164/AProperties!X164/VLOOKUP(D$6,Data!$N$4:$Y$11,Data!$X$1,FALSE)</f>
        <v>0.15781679277028013</v>
      </c>
      <c r="E164" s="94">
        <f>AProperties!E164/AProperties!Y164/VLOOKUP(E$6,Data!$N$4:$Y$11,Data!$X$1,FALSE)</f>
        <v>0.157877704339346</v>
      </c>
      <c r="F164" s="94">
        <f>AProperties!F164/AProperties!Z164/VLOOKUP(F$6,Data!$N$4:$Y$11,Data!$X$1,FALSE)</f>
        <v>0.15786198981883415</v>
      </c>
      <c r="G164" s="94">
        <f>AProperties!G164/AProperties!AA164/VLOOKUP(G$6,Data!$N$4:$Y$11,Data!$X$1,FALSE)</f>
        <v>0.1579061733833711</v>
      </c>
      <c r="H164" s="94">
        <f>AProperties!H164/AProperties!AB164/VLOOKUP(H$6,Data!$N$4:$Y$11,Data!$X$1,FALSE)</f>
        <v>0.15789082105963889</v>
      </c>
      <c r="I164" s="94">
        <f>AProperties!I164/AProperties!AC164/VLOOKUP(I$6,Data!$N$4:$Y$11,Data!$X$1,FALSE)</f>
        <v>0.15792521794246117</v>
      </c>
      <c r="J164" s="97">
        <f t="shared" si="22"/>
        <v>0.1578556236941594</v>
      </c>
      <c r="L164" s="28">
        <v>0.157</v>
      </c>
      <c r="M164" s="94">
        <f t="shared" si="23"/>
        <v>0.23586788741698075</v>
      </c>
      <c r="N164" s="94">
        <f t="shared" si="24"/>
        <v>0.23591525770269106</v>
      </c>
      <c r="O164" s="94">
        <f t="shared" si="25"/>
        <v>0.23590839638514005</v>
      </c>
      <c r="P164" s="94">
        <f t="shared" si="26"/>
        <v>0.235938852169673</v>
      </c>
      <c r="Q164" s="94">
        <f t="shared" si="27"/>
        <v>0.23593099490941707</v>
      </c>
      <c r="R164" s="94">
        <f t="shared" si="28"/>
        <v>0.23595308669168555</v>
      </c>
      <c r="S164" s="94">
        <f t="shared" si="29"/>
        <v>0.23594541052981943</v>
      </c>
      <c r="T164" s="94">
        <f t="shared" si="30"/>
        <v>0.23596260897123059</v>
      </c>
      <c r="U164" s="97">
        <f t="shared" si="31"/>
        <v>0.23592781184707967</v>
      </c>
      <c r="W164" s="28">
        <v>0.157</v>
      </c>
      <c r="X164" s="94">
        <f>AProperties!AF164*(9.806*B164)^0.5</f>
        <v>0.24479058688139299</v>
      </c>
      <c r="Y164" s="94">
        <f>AProperties!AG164*(9.806*C164)^0.5</f>
        <v>0.24531523027720764</v>
      </c>
      <c r="Z164" s="94">
        <f>AProperties!AH164*(9.806*D164)^0.5</f>
        <v>0.2452390925784565</v>
      </c>
      <c r="AA164" s="94">
        <f>AProperties!AI164*(9.806*E164)^0.5</f>
        <v>0.2455774294357739</v>
      </c>
      <c r="AB164" s="94">
        <f>AProperties!AJ164*(9.806*F164)^0.5</f>
        <v>0.24549004836731964</v>
      </c>
      <c r="AC164" s="94">
        <f>AProperties!AK164*(9.806*G164)^0.5</f>
        <v>0.2457358991156719</v>
      </c>
      <c r="AD164" s="94">
        <f>AProperties!AL164*(9.806*H164)^0.5</f>
        <v>0.2456504154484567</v>
      </c>
      <c r="AE164" s="94">
        <f>AProperties!AM164*(9.806*I164)^0.5</f>
        <v>0.245842028643567</v>
      </c>
      <c r="AF164" s="97">
        <f t="shared" si="32"/>
        <v>0.24545509134348079</v>
      </c>
    </row>
    <row r="165" spans="1:32" x14ac:dyDescent="0.25">
      <c r="A165" s="28">
        <v>0.158</v>
      </c>
      <c r="B165" s="94">
        <f>AProperties!B165/AProperties!V165/VLOOKUP(B$6,Data!$N$4:$Y$11,Data!$X$1,FALSE)</f>
        <v>0.15875465875891082</v>
      </c>
      <c r="C165" s="94">
        <f>AProperties!C165/AProperties!W165/VLOOKUP(C$6,Data!$N$4:$Y$11,Data!$X$1,FALSE)</f>
        <v>0.15885049883127655</v>
      </c>
      <c r="D165" s="94">
        <f>AProperties!D165/AProperties!X165/VLOOKUP(D$6,Data!$N$4:$Y$11,Data!$X$1,FALSE)</f>
        <v>0.15883661680222741</v>
      </c>
      <c r="E165" s="94">
        <f>AProperties!E165/AProperties!Y165/VLOOKUP(E$6,Data!$N$4:$Y$11,Data!$X$1,FALSE)</f>
        <v>0.15889823623926527</v>
      </c>
      <c r="F165" s="94">
        <f>AProperties!F165/AProperties!Z165/VLOOKUP(F$6,Data!$N$4:$Y$11,Data!$X$1,FALSE)</f>
        <v>0.15888233900868584</v>
      </c>
      <c r="G165" s="94">
        <f>AProperties!G165/AProperties!AA165/VLOOKUP(G$6,Data!$N$4:$Y$11,Data!$X$1,FALSE)</f>
        <v>0.15892703644365844</v>
      </c>
      <c r="H165" s="94">
        <f>AProperties!H165/AProperties!AB165/VLOOKUP(H$6,Data!$N$4:$Y$11,Data!$X$1,FALSE)</f>
        <v>0.15891150551222663</v>
      </c>
      <c r="I165" s="94">
        <f>AProperties!I165/AProperties!AC165/VLOOKUP(I$6,Data!$N$4:$Y$11,Data!$X$1,FALSE)</f>
        <v>0.15894630264667348</v>
      </c>
      <c r="J165" s="97">
        <f t="shared" si="22"/>
        <v>0.15887589928036555</v>
      </c>
      <c r="L165" s="28">
        <v>0.158</v>
      </c>
      <c r="M165" s="94">
        <f t="shared" si="23"/>
        <v>0.23737732937945541</v>
      </c>
      <c r="N165" s="94">
        <f t="shared" si="24"/>
        <v>0.23742524941563828</v>
      </c>
      <c r="O165" s="94">
        <f t="shared" si="25"/>
        <v>0.23741830840111372</v>
      </c>
      <c r="P165" s="94">
        <f t="shared" si="26"/>
        <v>0.23744911811963265</v>
      </c>
      <c r="Q165" s="94">
        <f t="shared" si="27"/>
        <v>0.23744116950434291</v>
      </c>
      <c r="R165" s="94">
        <f t="shared" si="28"/>
        <v>0.23746351822182921</v>
      </c>
      <c r="S165" s="94">
        <f t="shared" si="29"/>
        <v>0.2374557527561133</v>
      </c>
      <c r="T165" s="94">
        <f t="shared" si="30"/>
        <v>0.23747315132333674</v>
      </c>
      <c r="U165" s="97">
        <f t="shared" si="31"/>
        <v>0.2374379496401828</v>
      </c>
      <c r="W165" s="28">
        <v>0.158</v>
      </c>
      <c r="X165" s="94">
        <f>AProperties!AF165*(9.806*B165)^0.5</f>
        <v>0.2471367328438196</v>
      </c>
      <c r="Y165" s="94">
        <f>AProperties!AG165*(9.806*C165)^0.5</f>
        <v>0.24766584276876102</v>
      </c>
      <c r="Z165" s="94">
        <f>AProperties!AH165*(9.806*D165)^0.5</f>
        <v>0.24758905671924419</v>
      </c>
      <c r="AA165" s="94">
        <f>AProperties!AI165*(9.806*E165)^0.5</f>
        <v>0.24793027508829574</v>
      </c>
      <c r="AB165" s="94">
        <f>AProperties!AJ165*(9.806*F165)^0.5</f>
        <v>0.247842149722309</v>
      </c>
      <c r="AC165" s="94">
        <f>AProperties!AK165*(9.806*G165)^0.5</f>
        <v>0.24809009476351143</v>
      </c>
      <c r="AD165" s="94">
        <f>AProperties!AL165*(9.806*H165)^0.5</f>
        <v>0.24800388283690622</v>
      </c>
      <c r="AE165" s="94">
        <f>AProperties!AM165*(9.806*I165)^0.5</f>
        <v>0.24819712853078324</v>
      </c>
      <c r="AF165" s="97">
        <f t="shared" si="32"/>
        <v>0.24780689540920381</v>
      </c>
    </row>
    <row r="166" spans="1:32" x14ac:dyDescent="0.25">
      <c r="A166" s="28">
        <v>0.159</v>
      </c>
      <c r="B166" s="94">
        <f>AProperties!B166/AProperties!V166/VLOOKUP(B$6,Data!$N$4:$Y$11,Data!$X$1,FALSE)</f>
        <v>0.15977384815011447</v>
      </c>
      <c r="C166" s="94">
        <f>AProperties!C166/AProperties!W166/VLOOKUP(C$6,Data!$N$4:$Y$11,Data!$X$1,FALSE)</f>
        <v>0.15987079291767509</v>
      </c>
      <c r="D166" s="94">
        <f>AProperties!D166/AProperties!X166/VLOOKUP(D$6,Data!$N$4:$Y$11,Data!$X$1,FALSE)</f>
        <v>0.15985675073940375</v>
      </c>
      <c r="E166" s="94">
        <f>AProperties!E166/AProperties!Y166/VLOOKUP(E$6,Data!$N$4:$Y$11,Data!$X$1,FALSE)</f>
        <v>0.15991908140446057</v>
      </c>
      <c r="F166" s="94">
        <f>AProperties!F166/AProperties!Z166/VLOOKUP(F$6,Data!$N$4:$Y$11,Data!$X$1,FALSE)</f>
        <v>0.15990300059508972</v>
      </c>
      <c r="G166" s="94">
        <f>AProperties!G166/AProperties!AA166/VLOOKUP(G$6,Data!$N$4:$Y$11,Data!$X$1,FALSE)</f>
        <v>0.15994821434634915</v>
      </c>
      <c r="H166" s="94">
        <f>AProperties!H166/AProperties!AB166/VLOOKUP(H$6,Data!$N$4:$Y$11,Data!$X$1,FALSE)</f>
        <v>0.15993250395619946</v>
      </c>
      <c r="I166" s="94">
        <f>AProperties!I166/AProperties!AC166/VLOOKUP(I$6,Data!$N$4:$Y$11,Data!$X$1,FALSE)</f>
        <v>0.15996770325070481</v>
      </c>
      <c r="J166" s="97">
        <f t="shared" si="22"/>
        <v>0.15989648691999961</v>
      </c>
      <c r="L166" s="28">
        <v>0.159</v>
      </c>
      <c r="M166" s="94">
        <f t="shared" si="23"/>
        <v>0.23888692407505724</v>
      </c>
      <c r="N166" s="94">
        <f t="shared" si="24"/>
        <v>0.23893539645883755</v>
      </c>
      <c r="O166" s="94">
        <f t="shared" si="25"/>
        <v>0.23892837536970188</v>
      </c>
      <c r="P166" s="94">
        <f t="shared" si="26"/>
        <v>0.2389595407022303</v>
      </c>
      <c r="Q166" s="94">
        <f t="shared" si="27"/>
        <v>0.23895150029754486</v>
      </c>
      <c r="R166" s="94">
        <f t="shared" si="28"/>
        <v>0.23897410717317458</v>
      </c>
      <c r="S166" s="94">
        <f t="shared" si="29"/>
        <v>0.23896625197809973</v>
      </c>
      <c r="T166" s="94">
        <f t="shared" si="30"/>
        <v>0.23898385162535241</v>
      </c>
      <c r="U166" s="97">
        <f t="shared" si="31"/>
        <v>0.23894824345999982</v>
      </c>
      <c r="W166" s="28">
        <v>0.159</v>
      </c>
      <c r="X166" s="94">
        <f>AProperties!AF166*(9.806*B166)^0.5</f>
        <v>0.24949037673838417</v>
      </c>
      <c r="Y166" s="94">
        <f>AProperties!AG166*(9.806*C166)^0.5</f>
        <v>0.25002395885950313</v>
      </c>
      <c r="Z166" s="94">
        <f>AProperties!AH166*(9.806*D166)^0.5</f>
        <v>0.24994652363394743</v>
      </c>
      <c r="AA166" s="94">
        <f>AProperties!AI166*(9.806*E166)^0.5</f>
        <v>0.25029062718944434</v>
      </c>
      <c r="AB166" s="94">
        <f>AProperties!AJ166*(9.806*F166)^0.5</f>
        <v>0.25020175657504096</v>
      </c>
      <c r="AC166" s="94">
        <f>AProperties!AK166*(9.806*G166)^0.5</f>
        <v>0.25045179858769712</v>
      </c>
      <c r="AD166" s="94">
        <f>AProperties!AL166*(9.806*H166)^0.5</f>
        <v>0.25036485746919435</v>
      </c>
      <c r="AE166" s="94">
        <f>AProperties!AM166*(9.806*I166)^0.5</f>
        <v>0.25055973775376333</v>
      </c>
      <c r="AF166" s="97">
        <f t="shared" si="32"/>
        <v>0.25016620460087186</v>
      </c>
    </row>
    <row r="167" spans="1:32" x14ac:dyDescent="0.25">
      <c r="A167" s="28">
        <v>0.16</v>
      </c>
      <c r="B167" s="94">
        <f>AProperties!B167/AProperties!V167/VLOOKUP(B$6,Data!$N$4:$Y$11,Data!$X$1,FALSE)</f>
        <v>0.16079334553042232</v>
      </c>
      <c r="C167" s="94">
        <f>AProperties!C167/AProperties!W167/VLOOKUP(C$6,Data!$N$4:$Y$11,Data!$X$1,FALSE)</f>
        <v>0.16089140017229656</v>
      </c>
      <c r="D167" s="94">
        <f>AProperties!D167/AProperties!X167/VLOOKUP(D$6,Data!$N$4:$Y$11,Data!$X$1,FALSE)</f>
        <v>0.16087719709170528</v>
      </c>
      <c r="E167" s="94">
        <f>AProperties!E167/AProperties!Y167/VLOOKUP(E$6,Data!$N$4:$Y$11,Data!$X$1,FALSE)</f>
        <v>0.16094024233520063</v>
      </c>
      <c r="F167" s="94">
        <f>AProperties!F167/AProperties!Z167/VLOOKUP(F$6,Data!$N$4:$Y$11,Data!$X$1,FALSE)</f>
        <v>0.16092397708078879</v>
      </c>
      <c r="G167" s="94">
        <f>AProperties!G167/AProperties!AA167/VLOOKUP(G$6,Data!$N$4:$Y$11,Data!$X$1,FALSE)</f>
        <v>0.16096970958724624</v>
      </c>
      <c r="H167" s="94">
        <f>AProperties!H167/AProperties!AB167/VLOOKUP(H$6,Data!$N$4:$Y$11,Data!$X$1,FALSE)</f>
        <v>0.16095381888976573</v>
      </c>
      <c r="I167" s="94">
        <f>AProperties!I167/AProperties!AC167/VLOOKUP(I$6,Data!$N$4:$Y$11,Data!$X$1,FALSE)</f>
        <v>0.16098942224738219</v>
      </c>
      <c r="J167" s="97">
        <f t="shared" si="22"/>
        <v>0.16091738911685097</v>
      </c>
      <c r="L167" s="28">
        <v>0.16</v>
      </c>
      <c r="M167" s="94">
        <f t="shared" si="23"/>
        <v>0.24039667276521115</v>
      </c>
      <c r="N167" s="94">
        <f t="shared" si="24"/>
        <v>0.2404457000861483</v>
      </c>
      <c r="O167" s="94">
        <f t="shared" si="25"/>
        <v>0.24043859854585264</v>
      </c>
      <c r="P167" s="94">
        <f t="shared" si="26"/>
        <v>0.2404701211676003</v>
      </c>
      <c r="Q167" s="94">
        <f t="shared" si="27"/>
        <v>0.24046198854039441</v>
      </c>
      <c r="R167" s="94">
        <f t="shared" si="28"/>
        <v>0.24048485479362314</v>
      </c>
      <c r="S167" s="94">
        <f t="shared" si="29"/>
        <v>0.24047690944488287</v>
      </c>
      <c r="T167" s="94">
        <f t="shared" si="30"/>
        <v>0.24049471112369109</v>
      </c>
      <c r="U167" s="97">
        <f t="shared" si="31"/>
        <v>0.2404586945584255</v>
      </c>
      <c r="W167" s="28">
        <v>0.16</v>
      </c>
      <c r="X167" s="94">
        <f>AProperties!AF167*(9.806*B167)^0.5</f>
        <v>0.25185149567513121</v>
      </c>
      <c r="Y167" s="94">
        <f>AProperties!AG167*(9.806*C167)^0.5</f>
        <v>0.25238955556915793</v>
      </c>
      <c r="Z167" s="94">
        <f>AProperties!AH167*(9.806*D167)^0.5</f>
        <v>0.25231147035538815</v>
      </c>
      <c r="AA167" s="94">
        <f>AProperties!AI167*(9.806*E167)^0.5</f>
        <v>0.25265846271386</v>
      </c>
      <c r="AB167" s="94">
        <f>AProperties!AJ167*(9.806*F167)^0.5</f>
        <v>0.2525688459151757</v>
      </c>
      <c r="AC167" s="94">
        <f>AProperties!AK167*(9.806*G167)^0.5</f>
        <v>0.25282098753564108</v>
      </c>
      <c r="AD167" s="94">
        <f>AProperties!AL167*(9.806*H167)^0.5</f>
        <v>0.25273331630741902</v>
      </c>
      <c r="AE167" s="94">
        <f>AProperties!AM167*(9.806*I167)^0.5</f>
        <v>0.25292983324169133</v>
      </c>
      <c r="AF167" s="97">
        <f t="shared" si="32"/>
        <v>0.25253299591418304</v>
      </c>
    </row>
    <row r="168" spans="1:32" x14ac:dyDescent="0.25">
      <c r="A168" s="28">
        <v>0.161</v>
      </c>
      <c r="B168" s="94">
        <f>AProperties!B168/AProperties!V168/VLOOKUP(B$6,Data!$N$4:$Y$11,Data!$X$1,FALSE)</f>
        <v>0.16181315342794561</v>
      </c>
      <c r="C168" s="94">
        <f>AProperties!C168/AProperties!W168/VLOOKUP(C$6,Data!$N$4:$Y$11,Data!$X$1,FALSE)</f>
        <v>0.16191232310823478</v>
      </c>
      <c r="D168" s="94">
        <f>AProperties!D168/AProperties!X168/VLOOKUP(D$6,Data!$N$4:$Y$11,Data!$X$1,FALSE)</f>
        <v>0.16189795837438714</v>
      </c>
      <c r="E168" s="94">
        <f>AProperties!E168/AProperties!Y168/VLOOKUP(E$6,Data!$N$4:$Y$11,Data!$X$1,FALSE)</f>
        <v>0.16196172153718616</v>
      </c>
      <c r="F168" s="94">
        <f>AProperties!F168/AProperties!Z168/VLOOKUP(F$6,Data!$N$4:$Y$11,Data!$X$1,FALSE)</f>
        <v>0.1619452709739396</v>
      </c>
      <c r="G168" s="94">
        <f>AProperties!G168/AProperties!AA168/VLOOKUP(G$6,Data!$N$4:$Y$11,Data!$X$1,FALSE)</f>
        <v>0.16199152466761696</v>
      </c>
      <c r="H168" s="94">
        <f>AProperties!H168/AProperties!AB168/VLOOKUP(H$6,Data!$N$4:$Y$11,Data!$X$1,FALSE)</f>
        <v>0.16197545281658141</v>
      </c>
      <c r="I168" s="94">
        <f>AProperties!I168/AProperties!AC168/VLOOKUP(I$6,Data!$N$4:$Y$11,Data!$X$1,FALSE)</f>
        <v>0.1620114621350196</v>
      </c>
      <c r="J168" s="97">
        <f t="shared" si="22"/>
        <v>0.16193860838011392</v>
      </c>
      <c r="L168" s="28">
        <v>0.161</v>
      </c>
      <c r="M168" s="94">
        <f t="shared" si="23"/>
        <v>0.24190657671397281</v>
      </c>
      <c r="N168" s="94">
        <f t="shared" si="24"/>
        <v>0.24195616155411739</v>
      </c>
      <c r="O168" s="94">
        <f t="shared" si="25"/>
        <v>0.24194897918719357</v>
      </c>
      <c r="P168" s="94">
        <f t="shared" si="26"/>
        <v>0.2419808607685931</v>
      </c>
      <c r="Q168" s="94">
        <f t="shared" si="27"/>
        <v>0.24197263548696979</v>
      </c>
      <c r="R168" s="94">
        <f t="shared" si="28"/>
        <v>0.24199576233380848</v>
      </c>
      <c r="S168" s="94">
        <f t="shared" si="29"/>
        <v>0.24198772640829069</v>
      </c>
      <c r="T168" s="94">
        <f t="shared" si="30"/>
        <v>0.24200573106750981</v>
      </c>
      <c r="U168" s="97">
        <f t="shared" si="31"/>
        <v>0.24196930419005697</v>
      </c>
      <c r="W168" s="28">
        <v>0.161</v>
      </c>
      <c r="X168" s="94">
        <f>AProperties!AF168*(9.806*B168)^0.5</f>
        <v>0.25422006698598448</v>
      </c>
      <c r="Y168" s="94">
        <f>AProperties!AG168*(9.806*C168)^0.5</f>
        <v>0.25476261014010226</v>
      </c>
      <c r="Z168" s="94">
        <f>AProperties!AH168*(9.806*D168)^0.5</f>
        <v>0.25468387413893012</v>
      </c>
      <c r="AA168" s="94">
        <f>AProperties!AI168*(9.806*E168)^0.5</f>
        <v>0.25503375885922497</v>
      </c>
      <c r="AB168" s="94">
        <f>AProperties!AJ168*(9.806*F168)^0.5</f>
        <v>0.25494339495528695</v>
      </c>
      <c r="AC168" s="94">
        <f>AProperties!AK168*(9.806*G168)^0.5</f>
        <v>0.25519763877802826</v>
      </c>
      <c r="AD168" s="94">
        <f>AProperties!AL168*(9.806*H168)^0.5</f>
        <v>0.25510923653682754</v>
      </c>
      <c r="AE168" s="94">
        <f>AProperties!AM168*(9.806*I168)^0.5</f>
        <v>0.25530739214718057</v>
      </c>
      <c r="AF168" s="97">
        <f t="shared" si="32"/>
        <v>0.25490724656769564</v>
      </c>
    </row>
    <row r="169" spans="1:32" x14ac:dyDescent="0.25">
      <c r="A169" s="28">
        <v>0.16200000000000001</v>
      </c>
      <c r="B169" s="94">
        <f>AProperties!B169/AProperties!V169/VLOOKUP(B$6,Data!$N$4:$Y$11,Data!$X$1,FALSE)</f>
        <v>0.16283327437610828</v>
      </c>
      <c r="C169" s="94">
        <f>AProperties!C169/AProperties!W169/VLOOKUP(C$6,Data!$N$4:$Y$11,Data!$X$1,FALSE)</f>
        <v>0.16293356424401062</v>
      </c>
      <c r="D169" s="94">
        <f>AProperties!D169/AProperties!X169/VLOOKUP(D$6,Data!$N$4:$Y$11,Data!$X$1,FALSE)</f>
        <v>0.16291903710811417</v>
      </c>
      <c r="E169" s="94">
        <f>AProperties!E169/AProperties!Y169/VLOOKUP(E$6,Data!$N$4:$Y$11,Data!$X$1,FALSE)</f>
        <v>0.16298352152159948</v>
      </c>
      <c r="F169" s="94">
        <f>AProperties!F169/AProperties!Z169/VLOOKUP(F$6,Data!$N$4:$Y$11,Data!$X$1,FALSE)</f>
        <v>0.16296688478816229</v>
      </c>
      <c r="G169" s="94">
        <f>AProperties!G169/AProperties!AA169/VLOOKUP(G$6,Data!$N$4:$Y$11,Data!$X$1,FALSE)</f>
        <v>0.16301366209424489</v>
      </c>
      <c r="H169" s="94">
        <f>AProperties!H169/AProperties!AB169/VLOOKUP(H$6,Data!$N$4:$Y$11,Data!$X$1,FALSE)</f>
        <v>0.16299740824579925</v>
      </c>
      <c r="I169" s="94">
        <f>AProperties!I169/AProperties!AC169/VLOOKUP(I$6,Data!$N$4:$Y$11,Data!$X$1,FALSE)</f>
        <v>0.16303382541746969</v>
      </c>
      <c r="J169" s="97">
        <f t="shared" si="22"/>
        <v>0.16296014722443858</v>
      </c>
      <c r="L169" s="28">
        <v>0.16200000000000001</v>
      </c>
      <c r="M169" s="94">
        <f t="shared" si="23"/>
        <v>0.24341663718805415</v>
      </c>
      <c r="N169" s="94">
        <f t="shared" si="24"/>
        <v>0.24346678212200532</v>
      </c>
      <c r="O169" s="94">
        <f t="shared" si="25"/>
        <v>0.24345951855405709</v>
      </c>
      <c r="P169" s="94">
        <f t="shared" si="26"/>
        <v>0.24349176076079976</v>
      </c>
      <c r="Q169" s="94">
        <f t="shared" si="27"/>
        <v>0.24348344239408115</v>
      </c>
      <c r="R169" s="94">
        <f t="shared" si="28"/>
        <v>0.24350683104712245</v>
      </c>
      <c r="S169" s="94">
        <f t="shared" si="29"/>
        <v>0.24349870412289965</v>
      </c>
      <c r="T169" s="94">
        <f t="shared" si="30"/>
        <v>0.24351691270873485</v>
      </c>
      <c r="U169" s="97">
        <f t="shared" si="31"/>
        <v>0.24348007361221929</v>
      </c>
      <c r="W169" s="28">
        <v>0.16200000000000001</v>
      </c>
      <c r="X169" s="94">
        <f>AProperties!AF169*(9.806*B169)^0.5</f>
        <v>0.25659606822139408</v>
      </c>
      <c r="Y169" s="94">
        <f>AProperties!AG169*(9.806*C169)^0.5</f>
        <v>0.25714310003400553</v>
      </c>
      <c r="Z169" s="94">
        <f>AProperties!AH169*(9.806*D169)^0.5</f>
        <v>0.25706371245911658</v>
      </c>
      <c r="AA169" s="94">
        <f>AProperties!AI169*(9.806*E169)^0.5</f>
        <v>0.25741649304289255</v>
      </c>
      <c r="AB169" s="94">
        <f>AProperties!AJ169*(9.806*F169)^0.5</f>
        <v>0.2573253811274937</v>
      </c>
      <c r="AC169" s="94">
        <f>AProperties!AK169*(9.806*G169)^0.5</f>
        <v>0.25758172970544785</v>
      </c>
      <c r="AD169" s="94">
        <f>AProperties!AL169*(9.806*H169)^0.5</f>
        <v>0.25749259556244447</v>
      </c>
      <c r="AE169" s="94">
        <f>AProperties!AM169*(9.806*I169)^0.5</f>
        <v>0.25769239184290332</v>
      </c>
      <c r="AF169" s="97">
        <f t="shared" si="32"/>
        <v>0.25728893399946229</v>
      </c>
    </row>
    <row r="170" spans="1:32" x14ac:dyDescent="0.25">
      <c r="A170" s="28">
        <v>0.16300000000000001</v>
      </c>
      <c r="B170" s="94">
        <f>AProperties!B170/AProperties!V170/VLOOKUP(B$6,Data!$N$4:$Y$11,Data!$X$1,FALSE)</f>
        <v>0.16385371091369849</v>
      </c>
      <c r="C170" s="94">
        <f>AProperties!C170/AProperties!W170/VLOOKUP(C$6,Data!$N$4:$Y$11,Data!$X$1,FALSE)</f>
        <v>0.16395512610362237</v>
      </c>
      <c r="D170" s="94">
        <f>AProperties!D170/AProperties!X170/VLOOKUP(D$6,Data!$N$4:$Y$11,Data!$X$1,FALSE)</f>
        <v>0.16394043581901338</v>
      </c>
      <c r="E170" s="94">
        <f>AProperties!E170/AProperties!Y170/VLOOKUP(E$6,Data!$N$4:$Y$11,Data!$X$1,FALSE)</f>
        <v>0.16400564480515667</v>
      </c>
      <c r="F170" s="94">
        <f>AProperties!F170/AProperties!Z170/VLOOKUP(F$6,Data!$N$4:$Y$11,Data!$X$1,FALSE)</f>
        <v>0.16398882104259105</v>
      </c>
      <c r="G170" s="94">
        <f>AProperties!G170/AProperties!AA170/VLOOKUP(G$6,Data!$N$4:$Y$11,Data!$X$1,FALSE)</f>
        <v>0.16403612437947984</v>
      </c>
      <c r="H170" s="94">
        <f>AProperties!H170/AProperties!AB170/VLOOKUP(H$6,Data!$N$4:$Y$11,Data!$X$1,FALSE)</f>
        <v>0.16401968769212119</v>
      </c>
      <c r="I170" s="94">
        <f>AProperties!I170/AProperties!AC170/VLOOKUP(I$6,Data!$N$4:$Y$11,Data!$X$1,FALSE)</f>
        <v>0.16405651460417278</v>
      </c>
      <c r="J170" s="97">
        <f t="shared" si="22"/>
        <v>0.16398200816998199</v>
      </c>
      <c r="L170" s="28">
        <v>0.16300000000000001</v>
      </c>
      <c r="M170" s="94">
        <f t="shared" si="23"/>
        <v>0.24492685545684925</v>
      </c>
      <c r="N170" s="94">
        <f t="shared" si="24"/>
        <v>0.24497756305181118</v>
      </c>
      <c r="O170" s="94">
        <f t="shared" si="25"/>
        <v>0.24497021790950668</v>
      </c>
      <c r="P170" s="94">
        <f t="shared" si="26"/>
        <v>0.24500282240257834</v>
      </c>
      <c r="Q170" s="94">
        <f t="shared" si="27"/>
        <v>0.24499441052129553</v>
      </c>
      <c r="R170" s="94">
        <f t="shared" si="28"/>
        <v>0.24501806218973993</v>
      </c>
      <c r="S170" s="94">
        <f t="shared" si="29"/>
        <v>0.24500984384606062</v>
      </c>
      <c r="T170" s="94">
        <f t="shared" si="30"/>
        <v>0.24502825730208638</v>
      </c>
      <c r="U170" s="97">
        <f t="shared" si="31"/>
        <v>0.24499100408499097</v>
      </c>
      <c r="W170" s="28">
        <v>0.16300000000000001</v>
      </c>
      <c r="X170" s="94">
        <f>AProperties!AF170*(9.806*B170)^0.5</f>
        <v>0.25897947714705694</v>
      </c>
      <c r="Y170" s="94">
        <f>AProperties!AG170*(9.806*C170)^0.5</f>
        <v>0.25953100292853959</v>
      </c>
      <c r="Z170" s="94">
        <f>AProperties!AH170*(9.806*D170)^0.5</f>
        <v>0.25945096300638576</v>
      </c>
      <c r="AA170" s="94">
        <f>AProperties!AI170*(9.806*E170)^0.5</f>
        <v>0.25980664289859712</v>
      </c>
      <c r="AB170" s="94">
        <f>AProperties!AJ170*(9.806*F170)^0.5</f>
        <v>0.25971478208016702</v>
      </c>
      <c r="AC170" s="94">
        <f>AProperties!AK170*(9.806*G170)^0.5</f>
        <v>0.25997323792509563</v>
      </c>
      <c r="AD170" s="94">
        <f>AProperties!AL170*(9.806*H170)^0.5</f>
        <v>0.25988337100577991</v>
      </c>
      <c r="AE170" s="94">
        <f>AProperties!AM170*(9.806*I170)^0.5</f>
        <v>0.26008480991828908</v>
      </c>
      <c r="AF170" s="97">
        <f t="shared" si="32"/>
        <v>0.25967803586373889</v>
      </c>
    </row>
    <row r="171" spans="1:32" x14ac:dyDescent="0.25">
      <c r="A171" s="28">
        <v>0.16400000000000001</v>
      </c>
      <c r="B171" s="94">
        <f>AProperties!B171/AProperties!V171/VLOOKUP(B$6,Data!$N$4:$Y$11,Data!$X$1,FALSE)</f>
        <v>0.16487446558492022</v>
      </c>
      <c r="C171" s="94">
        <f>AProperties!C171/AProperties!W171/VLOOKUP(C$6,Data!$N$4:$Y$11,Data!$X$1,FALSE)</f>
        <v>0.16497701121659675</v>
      </c>
      <c r="D171" s="94">
        <f>AProperties!D171/AProperties!X171/VLOOKUP(D$6,Data!$N$4:$Y$11,Data!$X$1,FALSE)</f>
        <v>0.16496215703872341</v>
      </c>
      <c r="E171" s="94">
        <f>AProperties!E171/AProperties!Y171/VLOOKUP(E$6,Data!$N$4:$Y$11,Data!$X$1,FALSE)</f>
        <v>0.16502809391015752</v>
      </c>
      <c r="F171" s="94">
        <f>AProperties!F171/AProperties!Z171/VLOOKUP(F$6,Data!$N$4:$Y$11,Data!$X$1,FALSE)</f>
        <v>0.16501108226192665</v>
      </c>
      <c r="G171" s="94">
        <f>AProperties!G171/AProperties!AA171/VLOOKUP(G$6,Data!$N$4:$Y$11,Data!$X$1,FALSE)</f>
        <v>0.16505891404128908</v>
      </c>
      <c r="H171" s="94">
        <f>AProperties!H171/AProperties!AB171/VLOOKUP(H$6,Data!$N$4:$Y$11,Data!$X$1,FALSE)</f>
        <v>0.16504229367584797</v>
      </c>
      <c r="I171" s="94">
        <f>AProperties!I171/AProperties!AC171/VLOOKUP(I$6,Data!$N$4:$Y$11,Data!$X$1,FALSE)</f>
        <v>0.16507953221020916</v>
      </c>
      <c r="J171" s="97">
        <f t="shared" si="22"/>
        <v>0.16500419374245884</v>
      </c>
      <c r="L171" s="28">
        <v>0.16400000000000001</v>
      </c>
      <c r="M171" s="94">
        <f t="shared" si="23"/>
        <v>0.2464372327924601</v>
      </c>
      <c r="N171" s="94">
        <f t="shared" si="24"/>
        <v>0.24648850560829838</v>
      </c>
      <c r="O171" s="94">
        <f t="shared" si="25"/>
        <v>0.24648107851936171</v>
      </c>
      <c r="P171" s="94">
        <f t="shared" si="26"/>
        <v>0.24651404695507878</v>
      </c>
      <c r="Q171" s="94">
        <f t="shared" si="27"/>
        <v>0.24650554113096335</v>
      </c>
      <c r="R171" s="94">
        <f t="shared" si="28"/>
        <v>0.24652945702064455</v>
      </c>
      <c r="S171" s="94">
        <f t="shared" si="29"/>
        <v>0.24652114683792398</v>
      </c>
      <c r="T171" s="94">
        <f t="shared" si="30"/>
        <v>0.24653976610510459</v>
      </c>
      <c r="U171" s="97">
        <f t="shared" si="31"/>
        <v>0.24650209687122943</v>
      </c>
      <c r="W171" s="28">
        <v>0.16400000000000001</v>
      </c>
      <c r="X171" s="94">
        <f>AProperties!AF171*(9.806*B171)^0.5</f>
        <v>0.26137027174070915</v>
      </c>
      <c r="Y171" s="94">
        <f>AProperties!AG171*(9.806*C171)^0.5</f>
        <v>0.26192629671416079</v>
      </c>
      <c r="Z171" s="94">
        <f>AProperties!AH171*(9.806*D171)^0.5</f>
        <v>0.26184560368385085</v>
      </c>
      <c r="AA171" s="94">
        <f>AProperties!AI171*(9.806*E171)^0.5</f>
        <v>0.26220418627322917</v>
      </c>
      <c r="AB171" s="94">
        <f>AProperties!AJ171*(9.806*F171)^0.5</f>
        <v>0.26211157567471394</v>
      </c>
      <c r="AC171" s="94">
        <f>AProperties!AK171*(9.806*G171)^0.5</f>
        <v>0.26237214125754976</v>
      </c>
      <c r="AD171" s="94">
        <f>AProperties!AL171*(9.806*H171)^0.5</f>
        <v>0.2622815407016032</v>
      </c>
      <c r="AE171" s="94">
        <f>AProperties!AM171*(9.806*I171)^0.5</f>
        <v>0.26248462417630097</v>
      </c>
      <c r="AF171" s="97">
        <f t="shared" si="32"/>
        <v>0.26207453002776471</v>
      </c>
    </row>
    <row r="172" spans="1:32" x14ac:dyDescent="0.25">
      <c r="A172" s="28">
        <v>0.16500000000000001</v>
      </c>
      <c r="B172" s="94">
        <f>AProperties!B172/AProperties!V172/VLOOKUP(B$6,Data!$N$4:$Y$11,Data!$X$1,FALSE)</f>
        <v>0.16589554093944564</v>
      </c>
      <c r="C172" s="94">
        <f>AProperties!C172/AProperties!W172/VLOOKUP(C$6,Data!$N$4:$Y$11,Data!$X$1,FALSE)</f>
        <v>0.16599922211804083</v>
      </c>
      <c r="D172" s="94">
        <f>AProperties!D172/AProperties!X172/VLOOKUP(D$6,Data!$N$4:$Y$11,Data!$X$1,FALSE)</f>
        <v>0.16598420330444746</v>
      </c>
      <c r="E172" s="94">
        <f>AProperties!E172/AProperties!Y172/VLOOKUP(E$6,Data!$N$4:$Y$11,Data!$X$1,FALSE)</f>
        <v>0.16605087136453719</v>
      </c>
      <c r="F172" s="94">
        <f>AProperties!F172/AProperties!Z172/VLOOKUP(F$6,Data!$N$4:$Y$11,Data!$X$1,FALSE)</f>
        <v>0.16603367097648616</v>
      </c>
      <c r="G172" s="94">
        <f>AProperties!G172/AProperties!AA172/VLOOKUP(G$6,Data!$N$4:$Y$11,Data!$X$1,FALSE)</f>
        <v>0.16608203360330764</v>
      </c>
      <c r="H172" s="94">
        <f>AProperties!H172/AProperties!AB172/VLOOKUP(H$6,Data!$N$4:$Y$11,Data!$X$1,FALSE)</f>
        <v>0.16606522872293122</v>
      </c>
      <c r="I172" s="94">
        <f>AProperties!I172/AProperties!AC172/VLOOKUP(I$6,Data!$N$4:$Y$11,Data!$X$1,FALSE)</f>
        <v>0.16610288075634955</v>
      </c>
      <c r="J172" s="97">
        <f t="shared" si="22"/>
        <v>0.1660267064731932</v>
      </c>
      <c r="L172" s="28">
        <v>0.16500000000000001</v>
      </c>
      <c r="M172" s="94">
        <f t="shared" si="23"/>
        <v>0.24794777046972283</v>
      </c>
      <c r="N172" s="94">
        <f t="shared" si="24"/>
        <v>0.24799961105902041</v>
      </c>
      <c r="O172" s="94">
        <f t="shared" si="25"/>
        <v>0.24799210165222374</v>
      </c>
      <c r="P172" s="94">
        <f t="shared" si="26"/>
        <v>0.24802543568226859</v>
      </c>
      <c r="Q172" s="94">
        <f t="shared" si="27"/>
        <v>0.2480168354882431</v>
      </c>
      <c r="R172" s="94">
        <f t="shared" si="28"/>
        <v>0.24804101680165383</v>
      </c>
      <c r="S172" s="94">
        <f t="shared" si="29"/>
        <v>0.24803261436146562</v>
      </c>
      <c r="T172" s="94">
        <f t="shared" si="30"/>
        <v>0.24805144037817478</v>
      </c>
      <c r="U172" s="97">
        <f t="shared" si="31"/>
        <v>0.2480133532365966</v>
      </c>
      <c r="W172" s="28">
        <v>0.16500000000000001</v>
      </c>
      <c r="X172" s="94">
        <f>AProperties!AF172*(9.806*B172)^0.5</f>
        <v>0.26376843018898927</v>
      </c>
      <c r="Y172" s="94">
        <f>AProperties!AG172*(9.806*C172)^0.5</f>
        <v>0.26432895949096413</v>
      </c>
      <c r="Z172" s="94">
        <f>AProperties!AH172*(9.806*D172)^0.5</f>
        <v>0.26424761260415802</v>
      </c>
      <c r="AA172" s="94">
        <f>AProperties!AI172*(9.806*E172)^0.5</f>
        <v>0.26460910122368519</v>
      </c>
      <c r="AB172" s="94">
        <f>AProperties!AJ172*(9.806*F172)^0.5</f>
        <v>0.26451573998242273</v>
      </c>
      <c r="AC172" s="94">
        <f>AProperties!AK172*(9.806*G172)^0.5</f>
        <v>0.26477841773361466</v>
      </c>
      <c r="AD172" s="94">
        <f>AProperties!AL172*(9.806*H172)^0.5</f>
        <v>0.26468708269479296</v>
      </c>
      <c r="AE172" s="94">
        <f>AProperties!AM172*(9.806*I172)^0.5</f>
        <v>0.2648918126302785</v>
      </c>
      <c r="AF172" s="97">
        <f t="shared" si="32"/>
        <v>0.26447839456861316</v>
      </c>
    </row>
    <row r="173" spans="1:32" x14ac:dyDescent="0.25">
      <c r="A173" s="28">
        <v>0.16600000000000001</v>
      </c>
      <c r="B173" s="94">
        <f>AProperties!B173/AProperties!V173/VLOOKUP(B$6,Data!$N$4:$Y$11,Data!$X$1,FALSE)</f>
        <v>0.16691693953246661</v>
      </c>
      <c r="C173" s="94">
        <f>AProperties!C173/AProperties!W173/VLOOKUP(C$6,Data!$N$4:$Y$11,Data!$X$1,FALSE)</f>
        <v>0.16702176134869412</v>
      </c>
      <c r="D173" s="94">
        <f>AProperties!D173/AProperties!X173/VLOOKUP(D$6,Data!$N$4:$Y$11,Data!$X$1,FALSE)</f>
        <v>0.16700657715900472</v>
      </c>
      <c r="E173" s="94">
        <f>AProperties!E173/AProperties!Y173/VLOOKUP(E$6,Data!$N$4:$Y$11,Data!$X$1,FALSE)</f>
        <v>0.1670739797019182</v>
      </c>
      <c r="F173" s="94">
        <f>AProperties!F173/AProperties!Z173/VLOOKUP(F$6,Data!$N$4:$Y$11,Data!$X$1,FALSE)</f>
        <v>0.1670565897222564</v>
      </c>
      <c r="G173" s="94">
        <f>AProperties!G173/AProperties!AA173/VLOOKUP(G$6,Data!$N$4:$Y$11,Data!$X$1,FALSE)</f>
        <v>0.16710548559489155</v>
      </c>
      <c r="H173" s="94">
        <f>AProperties!H173/AProperties!AB173/VLOOKUP(H$6,Data!$N$4:$Y$11,Data!$X$1,FALSE)</f>
        <v>0.16708849536502529</v>
      </c>
      <c r="I173" s="94">
        <f>AProperties!I173/AProperties!AC173/VLOOKUP(I$6,Data!$N$4:$Y$11,Data!$X$1,FALSE)</f>
        <v>0.16712656276910592</v>
      </c>
      <c r="J173" s="97">
        <f t="shared" si="22"/>
        <v>0.16704954889917034</v>
      </c>
      <c r="L173" s="28">
        <v>0.16600000000000001</v>
      </c>
      <c r="M173" s="94">
        <f t="shared" si="23"/>
        <v>0.24945846976623332</v>
      </c>
      <c r="N173" s="94">
        <f t="shared" si="24"/>
        <v>0.24951088067434707</v>
      </c>
      <c r="O173" s="94">
        <f t="shared" si="25"/>
        <v>0.24950328857950238</v>
      </c>
      <c r="P173" s="94">
        <f t="shared" si="26"/>
        <v>0.24953698985095912</v>
      </c>
      <c r="Q173" s="94">
        <f t="shared" si="27"/>
        <v>0.24952829486112821</v>
      </c>
      <c r="R173" s="94">
        <f t="shared" si="28"/>
        <v>0.24955274279744577</v>
      </c>
      <c r="S173" s="94">
        <f t="shared" si="29"/>
        <v>0.24954424768251265</v>
      </c>
      <c r="T173" s="94">
        <f t="shared" si="30"/>
        <v>0.24956328138455297</v>
      </c>
      <c r="U173" s="97">
        <f t="shared" si="31"/>
        <v>0.24952477444958518</v>
      </c>
      <c r="W173" s="28">
        <v>0.16600000000000001</v>
      </c>
      <c r="X173" s="94">
        <f>AProperties!AF173*(9.806*B173)^0.5</f>
        <v>0.26617393088436753</v>
      </c>
      <c r="Y173" s="94">
        <f>AProperties!AG173*(9.806*C173)^0.5</f>
        <v>0.26673896956560583</v>
      </c>
      <c r="Z173" s="94">
        <f>AProperties!AH173*(9.806*D173)^0.5</f>
        <v>0.26665696808640815</v>
      </c>
      <c r="AA173" s="94">
        <f>AProperties!AI173*(9.806*E173)^0.5</f>
        <v>0.26702136601378568</v>
      </c>
      <c r="AB173" s="94">
        <f>AProperties!AJ173*(9.806*F173)^0.5</f>
        <v>0.26692725328138628</v>
      </c>
      <c r="AC173" s="94">
        <f>AProperties!AK173*(9.806*G173)^0.5</f>
        <v>0.26719204559123949</v>
      </c>
      <c r="AD173" s="94">
        <f>AProperties!AL173*(9.806*H173)^0.5</f>
        <v>0.26709997523725232</v>
      </c>
      <c r="AE173" s="94">
        <f>AProperties!AM173*(9.806*I173)^0.5</f>
        <v>0.26730635350084891</v>
      </c>
      <c r="AF173" s="97">
        <f t="shared" si="32"/>
        <v>0.26688960777011178</v>
      </c>
    </row>
    <row r="174" spans="1:32" x14ac:dyDescent="0.25">
      <c r="A174" s="28">
        <v>0.16700000000000001</v>
      </c>
      <c r="B174" s="94">
        <f>AProperties!B174/AProperties!V174/VLOOKUP(B$6,Data!$N$4:$Y$11,Data!$X$1,FALSE)</f>
        <v>0.16793866392474843</v>
      </c>
      <c r="C174" s="94">
        <f>AProperties!C174/AProperties!W174/VLOOKUP(C$6,Data!$N$4:$Y$11,Data!$X$1,FALSE)</f>
        <v>0.16804463145497994</v>
      </c>
      <c r="D174" s="94">
        <f>AProperties!D174/AProperties!X174/VLOOKUP(D$6,Data!$N$4:$Y$11,Data!$X$1,FALSE)</f>
        <v>0.16802928115088248</v>
      </c>
      <c r="E174" s="94">
        <f>AProperties!E174/AProperties!Y174/VLOOKUP(E$6,Data!$N$4:$Y$11,Data!$X$1,FALSE)</f>
        <v>0.16809742146166204</v>
      </c>
      <c r="F174" s="94">
        <f>AProperties!F174/AProperties!Z174/VLOOKUP(F$6,Data!$N$4:$Y$11,Data!$X$1,FALSE)</f>
        <v>0.16807984104094387</v>
      </c>
      <c r="G174" s="94">
        <f>AProperties!G174/AProperties!AA174/VLOOKUP(G$6,Data!$N$4:$Y$11,Data!$X$1,FALSE)</f>
        <v>0.16812927255116766</v>
      </c>
      <c r="H174" s="94">
        <f>AProperties!H174/AProperties!AB174/VLOOKUP(H$6,Data!$N$4:$Y$11,Data!$X$1,FALSE)</f>
        <v>0.16811209613953773</v>
      </c>
      <c r="I174" s="94">
        <f>AProperties!I174/AProperties!AC174/VLOOKUP(I$6,Data!$N$4:$Y$11,Data!$X$1,FALSE)</f>
        <v>0.16815058078078496</v>
      </c>
      <c r="J174" s="97">
        <f t="shared" si="22"/>
        <v>0.16807272356308839</v>
      </c>
      <c r="L174" s="28">
        <v>0.16700000000000001</v>
      </c>
      <c r="M174" s="94">
        <f t="shared" si="23"/>
        <v>0.25096933196237425</v>
      </c>
      <c r="N174" s="94">
        <f t="shared" si="24"/>
        <v>0.25102231572749001</v>
      </c>
      <c r="O174" s="94">
        <f t="shared" si="25"/>
        <v>0.25101464057544126</v>
      </c>
      <c r="P174" s="94">
        <f t="shared" si="26"/>
        <v>0.25104871073083102</v>
      </c>
      <c r="Q174" s="94">
        <f t="shared" si="27"/>
        <v>0.25103992052047197</v>
      </c>
      <c r="R174" s="94">
        <f t="shared" si="28"/>
        <v>0.25106463627558384</v>
      </c>
      <c r="S174" s="94">
        <f t="shared" si="29"/>
        <v>0.25105604806976889</v>
      </c>
      <c r="T174" s="94">
        <f t="shared" si="30"/>
        <v>0.2510752903903925</v>
      </c>
      <c r="U174" s="97">
        <f t="shared" si="31"/>
        <v>0.25103636178154415</v>
      </c>
      <c r="W174" s="28">
        <v>0.16700000000000001</v>
      </c>
      <c r="X174" s="94">
        <f>AProperties!AF174*(9.806*B174)^0.5</f>
        <v>0.26858675242214525</v>
      </c>
      <c r="Y174" s="94">
        <f>AProperties!AG174*(9.806*C174)^0.5</f>
        <v>0.26915630544828956</v>
      </c>
      <c r="Z174" s="94">
        <f>AProperties!AH174*(9.806*D174)^0.5</f>
        <v>0.26907364865314598</v>
      </c>
      <c r="AA174" s="94">
        <f>AProperties!AI174*(9.806*E174)^0.5</f>
        <v>0.26944095911125798</v>
      </c>
      <c r="AB174" s="94">
        <f>AProperties!AJ174*(9.806*F174)^0.5</f>
        <v>0.26934609405348253</v>
      </c>
      <c r="AC174" s="94">
        <f>AProperties!AK174*(9.806*G174)^0.5</f>
        <v>0.26961300327249482</v>
      </c>
      <c r="AD174" s="94">
        <f>AProperties!AL174*(9.806*H174)^0.5</f>
        <v>0.26952019678488953</v>
      </c>
      <c r="AE174" s="94">
        <f>AProperties!AM174*(9.806*I174)^0.5</f>
        <v>0.26972822521291018</v>
      </c>
      <c r="AF174" s="97">
        <f t="shared" si="32"/>
        <v>0.26930814811982695</v>
      </c>
    </row>
    <row r="175" spans="1:32" x14ac:dyDescent="0.25">
      <c r="A175" s="28">
        <v>0.16800000000000001</v>
      </c>
      <c r="B175" s="94">
        <f>AProperties!B175/AProperties!V175/VLOOKUP(B$6,Data!$N$4:$Y$11,Data!$X$1,FALSE)</f>
        <v>0.16896071668268095</v>
      </c>
      <c r="C175" s="94">
        <f>AProperties!C175/AProperties!W175/VLOOKUP(C$6,Data!$N$4:$Y$11,Data!$X$1,FALSE)</f>
        <v>0.1690678349890582</v>
      </c>
      <c r="D175" s="94">
        <f>AProperties!D175/AProperties!X175/VLOOKUP(D$6,Data!$N$4:$Y$11,Data!$X$1,FALSE)</f>
        <v>0.16905231783428867</v>
      </c>
      <c r="E175" s="94">
        <f>AProperties!E175/AProperties!Y175/VLOOKUP(E$6,Data!$N$4:$Y$11,Data!$X$1,FALSE)</f>
        <v>0.1691211991889208</v>
      </c>
      <c r="F175" s="94">
        <f>AProperties!F175/AProperties!Z175/VLOOKUP(F$6,Data!$N$4:$Y$11,Data!$X$1,FALSE)</f>
        <v>0.16910342748002832</v>
      </c>
      <c r="G175" s="94">
        <f>AProperties!G175/AProperties!AA175/VLOOKUP(G$6,Data!$N$4:$Y$11,Data!$X$1,FALSE)</f>
        <v>0.16915339701308668</v>
      </c>
      <c r="H175" s="94">
        <f>AProperties!H175/AProperties!AB175/VLOOKUP(H$6,Data!$N$4:$Y$11,Data!$X$1,FALSE)</f>
        <v>0.16913603358968307</v>
      </c>
      <c r="I175" s="94">
        <f>AProperties!I175/AProperties!AC175/VLOOKUP(I$6,Data!$N$4:$Y$11,Data!$X$1,FALSE)</f>
        <v>0.16917493732953709</v>
      </c>
      <c r="J175" s="97">
        <f t="shared" si="22"/>
        <v>0.16909623301341045</v>
      </c>
      <c r="L175" s="28">
        <v>0.16800000000000001</v>
      </c>
      <c r="M175" s="94">
        <f t="shared" si="23"/>
        <v>0.25248035834134047</v>
      </c>
      <c r="N175" s="94">
        <f t="shared" si="24"/>
        <v>0.25253391749452914</v>
      </c>
      <c r="O175" s="94">
        <f t="shared" si="25"/>
        <v>0.25252615891714436</v>
      </c>
      <c r="P175" s="94">
        <f t="shared" si="26"/>
        <v>0.25256059959446042</v>
      </c>
      <c r="Q175" s="94">
        <f t="shared" si="27"/>
        <v>0.25255171374001417</v>
      </c>
      <c r="R175" s="94">
        <f t="shared" si="28"/>
        <v>0.25257669850654335</v>
      </c>
      <c r="S175" s="94">
        <f t="shared" si="29"/>
        <v>0.25256801679484153</v>
      </c>
      <c r="T175" s="94">
        <f t="shared" si="30"/>
        <v>0.25258746866476856</v>
      </c>
      <c r="U175" s="97">
        <f t="shared" si="31"/>
        <v>0.25254811650670522</v>
      </c>
      <c r="W175" s="28">
        <v>0.16800000000000001</v>
      </c>
      <c r="X175" s="94">
        <f>AProperties!AF175*(9.806*B175)^0.5</f>
        <v>0.27100687359751263</v>
      </c>
      <c r="Y175" s="94">
        <f>AProperties!AG175*(9.806*C175)^0.5</f>
        <v>0.27158094584981995</v>
      </c>
      <c r="Z175" s="94">
        <f>AProperties!AH175*(9.806*D175)^0.5</f>
        <v>0.2714976330274147</v>
      </c>
      <c r="AA175" s="94">
        <f>AProperties!AI175*(9.806*E175)^0.5</f>
        <v>0.27186785918478362</v>
      </c>
      <c r="AB175" s="94">
        <f>AProperties!AJ175*(9.806*F175)^0.5</f>
        <v>0.27177224098142705</v>
      </c>
      <c r="AC175" s="94">
        <f>AProperties!AK175*(9.806*G175)^0.5</f>
        <v>0.2720412694206204</v>
      </c>
      <c r="AD175" s="94">
        <f>AProperties!AL175*(9.806*H175)^0.5</f>
        <v>0.27194772599466854</v>
      </c>
      <c r="AE175" s="94">
        <f>AProperties!AM175*(9.806*I175)^0.5</f>
        <v>0.2721574063926685</v>
      </c>
      <c r="AF175" s="97">
        <f t="shared" si="32"/>
        <v>0.27173399430611445</v>
      </c>
    </row>
    <row r="176" spans="1:32" x14ac:dyDescent="0.25">
      <c r="A176" s="28">
        <v>0.16900000000000001</v>
      </c>
      <c r="B176" s="94">
        <f>AProperties!B176/AProperties!V176/VLOOKUP(B$6,Data!$N$4:$Y$11,Data!$X$1,FALSE)</f>
        <v>0.16998310037833278</v>
      </c>
      <c r="C176" s="94">
        <f>AProperties!C176/AProperties!W176/VLOOKUP(C$6,Data!$N$4:$Y$11,Data!$X$1,FALSE)</f>
        <v>0.17009137450887693</v>
      </c>
      <c r="D176" s="94">
        <f>AProperties!D176/AProperties!X176/VLOOKUP(D$6,Data!$N$4:$Y$11,Data!$X$1,FALSE)</f>
        <v>0.17007568976920331</v>
      </c>
      <c r="E176" s="94">
        <f>AProperties!E176/AProperties!Y176/VLOOKUP(E$6,Data!$N$4:$Y$11,Data!$X$1,FALSE)</f>
        <v>0.1701453154346895</v>
      </c>
      <c r="F176" s="94">
        <f>AProperties!F176/AProperties!Z176/VLOOKUP(F$6,Data!$N$4:$Y$11,Data!$X$1,FALSE)</f>
        <v>0.17012735159281506</v>
      </c>
      <c r="G176" s="94">
        <f>AProperties!G176/AProperties!AA176/VLOOKUP(G$6,Data!$N$4:$Y$11,Data!$X$1,FALSE)</f>
        <v>0.17017786152747499</v>
      </c>
      <c r="H176" s="94">
        <f>AProperties!H176/AProperties!AB176/VLOOKUP(H$6,Data!$N$4:$Y$11,Data!$X$1,FALSE)</f>
        <v>0.17016031026453296</v>
      </c>
      <c r="I176" s="94">
        <f>AProperties!I176/AProperties!AC176/VLOOKUP(I$6,Data!$N$4:$Y$11,Data!$X$1,FALSE)</f>
        <v>0.1701996349594109</v>
      </c>
      <c r="J176" s="97">
        <f t="shared" si="22"/>
        <v>0.17012007980441704</v>
      </c>
      <c r="L176" s="28">
        <v>0.16900000000000001</v>
      </c>
      <c r="M176" s="94">
        <f t="shared" si="23"/>
        <v>0.25399155018916642</v>
      </c>
      <c r="N176" s="94">
        <f t="shared" si="24"/>
        <v>0.25404568725443849</v>
      </c>
      <c r="O176" s="94">
        <f t="shared" si="25"/>
        <v>0.25403784488460168</v>
      </c>
      <c r="P176" s="94">
        <f t="shared" si="26"/>
        <v>0.25407265771734477</v>
      </c>
      <c r="Q176" s="94">
        <f t="shared" si="27"/>
        <v>0.25406367579640754</v>
      </c>
      <c r="R176" s="94">
        <f t="shared" si="28"/>
        <v>0.25408893076373751</v>
      </c>
      <c r="S176" s="94">
        <f t="shared" si="29"/>
        <v>0.25408015513226651</v>
      </c>
      <c r="T176" s="94">
        <f t="shared" si="30"/>
        <v>0.25409981747970545</v>
      </c>
      <c r="U176" s="97">
        <f t="shared" si="31"/>
        <v>0.25406003990220855</v>
      </c>
      <c r="W176" s="28">
        <v>0.16900000000000001</v>
      </c>
      <c r="X176" s="94">
        <f>AProperties!AF176*(9.806*B176)^0.5</f>
        <v>0.27343427340267551</v>
      </c>
      <c r="Y176" s="94">
        <f>AProperties!AG176*(9.806*C176)^0.5</f>
        <v>0.27401286967871635</v>
      </c>
      <c r="Z176" s="94">
        <f>AProperties!AH176*(9.806*D176)^0.5</f>
        <v>0.27392890012986931</v>
      </c>
      <c r="AA176" s="94">
        <f>AProperties!AI176*(9.806*E176)^0.5</f>
        <v>0.27430204510110939</v>
      </c>
      <c r="AB176" s="94">
        <f>AProperties!AJ176*(9.806*F176)^0.5</f>
        <v>0.27420567294588605</v>
      </c>
      <c r="AC176" s="94">
        <f>AProperties!AK176*(9.806*G176)^0.5</f>
        <v>0.27447682287713321</v>
      </c>
      <c r="AD176" s="94">
        <f>AProperties!AL176*(9.806*H176)^0.5</f>
        <v>0.27438254172171372</v>
      </c>
      <c r="AE176" s="94">
        <f>AProperties!AM176*(9.806*I176)^0.5</f>
        <v>0.27459387586475054</v>
      </c>
      <c r="AF176" s="97">
        <f t="shared" si="32"/>
        <v>0.27416712521523173</v>
      </c>
    </row>
    <row r="177" spans="1:32" x14ac:dyDescent="0.25">
      <c r="A177" s="28">
        <v>0.17</v>
      </c>
      <c r="B177" s="94">
        <f>AProperties!B177/AProperties!V177/VLOOKUP(B$6,Data!$N$4:$Y$11,Data!$X$1,FALSE)</f>
        <v>0.17100581758950398</v>
      </c>
      <c r="C177" s="94">
        <f>AProperties!C177/AProperties!W177/VLOOKUP(C$6,Data!$N$4:$Y$11,Data!$X$1,FALSE)</f>
        <v>0.17111525257822699</v>
      </c>
      <c r="D177" s="94">
        <f>AProperties!D177/AProperties!X177/VLOOKUP(D$6,Data!$N$4:$Y$11,Data!$X$1,FALSE)</f>
        <v>0.17109939952143333</v>
      </c>
      <c r="E177" s="94">
        <f>AProperties!E177/AProperties!Y177/VLOOKUP(E$6,Data!$N$4:$Y$11,Data!$X$1,FALSE)</f>
        <v>0.1711697727558591</v>
      </c>
      <c r="F177" s="94">
        <f>AProperties!F177/AProperties!Z177/VLOOKUP(F$6,Data!$N$4:$Y$11,Data!$X$1,FALSE)</f>
        <v>0.17115161593848666</v>
      </c>
      <c r="G177" s="94">
        <f>AProperties!G177/AProperties!AA177/VLOOKUP(G$6,Data!$N$4:$Y$11,Data!$X$1,FALSE)</f>
        <v>0.17120266864708719</v>
      </c>
      <c r="H177" s="94">
        <f>AProperties!H177/AProperties!AB177/VLOOKUP(H$6,Data!$N$4:$Y$11,Data!$X$1,FALSE)</f>
        <v>0.17118492871907021</v>
      </c>
      <c r="I177" s="94">
        <f>AProperties!I177/AProperties!AC177/VLOOKUP(I$6,Data!$N$4:$Y$11,Data!$X$1,FALSE)</f>
        <v>0.17122467622040466</v>
      </c>
      <c r="J177" s="97">
        <f t="shared" si="22"/>
        <v>0.17114426649625897</v>
      </c>
      <c r="L177" s="28">
        <v>0.17</v>
      </c>
      <c r="M177" s="94">
        <f t="shared" si="23"/>
        <v>0.25550290879475201</v>
      </c>
      <c r="N177" s="94">
        <f t="shared" si="24"/>
        <v>0.25555762628911349</v>
      </c>
      <c r="O177" s="94">
        <f t="shared" si="25"/>
        <v>0.25554969976071668</v>
      </c>
      <c r="P177" s="94">
        <f t="shared" si="26"/>
        <v>0.25558488637792953</v>
      </c>
      <c r="Q177" s="94">
        <f t="shared" si="27"/>
        <v>0.25557580796924334</v>
      </c>
      <c r="R177" s="94">
        <f t="shared" si="28"/>
        <v>0.25560133432354359</v>
      </c>
      <c r="S177" s="94">
        <f t="shared" si="29"/>
        <v>0.25559246435953509</v>
      </c>
      <c r="T177" s="94">
        <f t="shared" si="30"/>
        <v>0.25561233811020234</v>
      </c>
      <c r="U177" s="97">
        <f t="shared" si="31"/>
        <v>0.25557213324812955</v>
      </c>
      <c r="W177" s="28">
        <v>0.17</v>
      </c>
      <c r="X177" s="94">
        <f>AProperties!AF177*(9.806*B177)^0.5</f>
        <v>0.2758689310240392</v>
      </c>
      <c r="Y177" s="94">
        <f>AProperties!AG177*(9.806*C177)^0.5</f>
        <v>0.27645205603839329</v>
      </c>
      <c r="Z177" s="94">
        <f>AProperties!AH177*(9.806*D177)^0.5</f>
        <v>0.27636742907596057</v>
      </c>
      <c r="AA177" s="94">
        <f>AProperties!AI177*(9.806*E177)^0.5</f>
        <v>0.27674349592222125</v>
      </c>
      <c r="AB177" s="94">
        <f>AProperties!AJ177*(9.806*F177)^0.5</f>
        <v>0.27664636902264778</v>
      </c>
      <c r="AC177" s="94">
        <f>AProperties!AK177*(9.806*G177)^0.5</f>
        <v>0.27691964267899755</v>
      </c>
      <c r="AD177" s="94">
        <f>AProperties!AL177*(9.806*H177)^0.5</f>
        <v>0.27682462301648547</v>
      </c>
      <c r="AE177" s="94">
        <f>AProperties!AM177*(9.806*I177)^0.5</f>
        <v>0.27703761264936982</v>
      </c>
      <c r="AF177" s="97">
        <f t="shared" si="32"/>
        <v>0.27660751992851434</v>
      </c>
    </row>
    <row r="178" spans="1:32" x14ac:dyDescent="0.25">
      <c r="A178" s="28">
        <v>0.17100000000000001</v>
      </c>
      <c r="B178" s="94">
        <f>AProperties!B178/AProperties!V178/VLOOKUP(B$6,Data!$N$4:$Y$11,Data!$X$1,FALSE)</f>
        <v>0.17202887089977908</v>
      </c>
      <c r="C178" s="94">
        <f>AProperties!C178/AProperties!W178/VLOOKUP(C$6,Data!$N$4:$Y$11,Data!$X$1,FALSE)</f>
        <v>0.17213947176679273</v>
      </c>
      <c r="D178" s="94">
        <f>AProperties!D178/AProperties!X178/VLOOKUP(D$6,Data!$N$4:$Y$11,Data!$X$1,FALSE)</f>
        <v>0.17212344966266355</v>
      </c>
      <c r="E178" s="94">
        <f>AProperties!E178/AProperties!Y178/VLOOKUP(E$6,Data!$N$4:$Y$11,Data!$X$1,FALSE)</f>
        <v>0.17219457371526922</v>
      </c>
      <c r="F178" s="94">
        <f>AProperties!F178/AProperties!Z178/VLOOKUP(F$6,Data!$N$4:$Y$11,Data!$X$1,FALSE)</f>
        <v>0.17217622308215566</v>
      </c>
      <c r="G178" s="94">
        <f>AProperties!G178/AProperties!AA178/VLOOKUP(G$6,Data!$N$4:$Y$11,Data!$X$1,FALSE)</f>
        <v>0.17222782093065786</v>
      </c>
      <c r="H178" s="94">
        <f>AProperties!H178/AProperties!AB178/VLOOKUP(H$6,Data!$N$4:$Y$11,Data!$X$1,FALSE)</f>
        <v>0.17220989151424063</v>
      </c>
      <c r="I178" s="94">
        <f>AProperties!I178/AProperties!AC178/VLOOKUP(I$6,Data!$N$4:$Y$11,Data!$X$1,FALSE)</f>
        <v>0.17225006366851867</v>
      </c>
      <c r="J178" s="97">
        <f t="shared" si="22"/>
        <v>0.1721687956550097</v>
      </c>
      <c r="L178" s="28">
        <v>0.17100000000000001</v>
      </c>
      <c r="M178" s="94">
        <f t="shared" si="23"/>
        <v>0.25701443544988956</v>
      </c>
      <c r="N178" s="94">
        <f t="shared" si="24"/>
        <v>0.25706973588339638</v>
      </c>
      <c r="O178" s="94">
        <f t="shared" si="25"/>
        <v>0.25706172483133177</v>
      </c>
      <c r="P178" s="94">
        <f t="shared" si="26"/>
        <v>0.25709728685763461</v>
      </c>
      <c r="Q178" s="94">
        <f t="shared" si="27"/>
        <v>0.25708811154107786</v>
      </c>
      <c r="R178" s="94">
        <f t="shared" si="28"/>
        <v>0.25711391046532894</v>
      </c>
      <c r="S178" s="94">
        <f t="shared" si="29"/>
        <v>0.25710494575712034</v>
      </c>
      <c r="T178" s="94">
        <f t="shared" si="30"/>
        <v>0.25712503183425933</v>
      </c>
      <c r="U178" s="97">
        <f t="shared" si="31"/>
        <v>0.25708439782750486</v>
      </c>
      <c r="W178" s="28">
        <v>0.17100000000000001</v>
      </c>
      <c r="X178" s="94">
        <f>AProperties!AF178*(9.806*B178)^0.5</f>
        <v>0.27831082583945216</v>
      </c>
      <c r="Y178" s="94">
        <f>AProperties!AG178*(9.806*C178)^0.5</f>
        <v>0.27889848422439178</v>
      </c>
      <c r="Z178" s="94">
        <f>AProperties!AH178*(9.806*D178)^0.5</f>
        <v>0.27881319917316577</v>
      </c>
      <c r="AA178" s="94">
        <f>AProperties!AI178*(9.806*E178)^0.5</f>
        <v>0.2791921909025758</v>
      </c>
      <c r="AB178" s="94">
        <f>AProperties!AJ178*(9.806*F178)^0.5</f>
        <v>0.27909430847985545</v>
      </c>
      <c r="AC178" s="94">
        <f>AProperties!AK178*(9.806*G178)^0.5</f>
        <v>0.27936970805585254</v>
      </c>
      <c r="AD178" s="94">
        <f>AProperties!AL178*(9.806*H178)^0.5</f>
        <v>0.27927394912200876</v>
      </c>
      <c r="AE178" s="94">
        <f>AProperties!AM178*(9.806*I178)^0.5</f>
        <v>0.27948859595955416</v>
      </c>
      <c r="AF178" s="97">
        <f t="shared" si="32"/>
        <v>0.27905515771960709</v>
      </c>
    </row>
    <row r="179" spans="1:32" x14ac:dyDescent="0.25">
      <c r="A179" s="28">
        <v>0.17199999999999999</v>
      </c>
      <c r="B179" s="94">
        <f>AProperties!B179/AProperties!V179/VLOOKUP(B$6,Data!$N$4:$Y$11,Data!$X$1,FALSE)</f>
        <v>0.17305226289858136</v>
      </c>
      <c r="C179" s="94">
        <f>AProperties!C179/AProperties!W179/VLOOKUP(C$6,Data!$N$4:$Y$11,Data!$X$1,FALSE)</f>
        <v>0.17316403465020641</v>
      </c>
      <c r="D179" s="94">
        <f>AProperties!D179/AProperties!X179/VLOOKUP(D$6,Data!$N$4:$Y$11,Data!$X$1,FALSE)</f>
        <v>0.17314784277051123</v>
      </c>
      <c r="E179" s="94">
        <f>AProperties!E179/AProperties!Y179/VLOOKUP(E$6,Data!$N$4:$Y$11,Data!$X$1,FALSE)</f>
        <v>0.17321972088176066</v>
      </c>
      <c r="F179" s="94">
        <f>AProperties!F179/AProperties!Z179/VLOOKUP(F$6,Data!$N$4:$Y$11,Data!$X$1,FALSE)</f>
        <v>0.1732011755949196</v>
      </c>
      <c r="G179" s="94">
        <f>AProperties!G179/AProperties!AA179/VLOOKUP(G$6,Data!$N$4:$Y$11,Data!$X$1,FALSE)</f>
        <v>0.1732533209429562</v>
      </c>
      <c r="H179" s="94">
        <f>AProperties!H179/AProperties!AB179/VLOOKUP(H$6,Data!$N$4:$Y$11,Data!$X$1,FALSE)</f>
        <v>0.1732352012170065</v>
      </c>
      <c r="I179" s="94">
        <f>AProperties!I179/AProperties!AC179/VLOOKUP(I$6,Data!$N$4:$Y$11,Data!$X$1,FALSE)</f>
        <v>0.17327579986580838</v>
      </c>
      <c r="J179" s="97">
        <f t="shared" si="22"/>
        <v>0.17319366985271878</v>
      </c>
      <c r="L179" s="28">
        <v>0.17199999999999999</v>
      </c>
      <c r="M179" s="94">
        <f t="shared" si="23"/>
        <v>0.25852613144929065</v>
      </c>
      <c r="N179" s="94">
        <f t="shared" si="24"/>
        <v>0.25858201732510322</v>
      </c>
      <c r="O179" s="94">
        <f t="shared" si="25"/>
        <v>0.25857392138525559</v>
      </c>
      <c r="P179" s="94">
        <f t="shared" si="26"/>
        <v>0.2586098604408803</v>
      </c>
      <c r="Q179" s="94">
        <f t="shared" si="27"/>
        <v>0.25860058779745976</v>
      </c>
      <c r="R179" s="94">
        <f t="shared" si="28"/>
        <v>0.25862666047147809</v>
      </c>
      <c r="S179" s="94">
        <f t="shared" si="29"/>
        <v>0.25861760060850325</v>
      </c>
      <c r="T179" s="94">
        <f t="shared" si="30"/>
        <v>0.2586378999329042</v>
      </c>
      <c r="U179" s="97">
        <f t="shared" si="31"/>
        <v>0.25859683492635938</v>
      </c>
      <c r="W179" s="28">
        <v>0.17199999999999999</v>
      </c>
      <c r="X179" s="94">
        <f>AProperties!AF179*(9.806*B179)^0.5</f>
        <v>0.28075993741550964</v>
      </c>
      <c r="Y179" s="94">
        <f>AProperties!AG179*(9.806*C179)^0.5</f>
        <v>0.28135213372167617</v>
      </c>
      <c r="Z179" s="94">
        <f>AProperties!AH179*(9.806*D179)^0.5</f>
        <v>0.28126618991828839</v>
      </c>
      <c r="AA179" s="94">
        <f>AProperties!AI179*(9.806*E179)^0.5</f>
        <v>0.28164810948638963</v>
      </c>
      <c r="AB179" s="94">
        <f>AProperties!AJ179*(9.806*F179)^0.5</f>
        <v>0.28154947077530401</v>
      </c>
      <c r="AC179" s="94">
        <f>AProperties!AK179*(9.806*G179)^0.5</f>
        <v>0.28182699842730458</v>
      </c>
      <c r="AD179" s="94">
        <f>AProperties!AL179*(9.806*H179)^0.5</f>
        <v>0.28173049947116324</v>
      </c>
      <c r="AE179" s="94">
        <f>AProperties!AM179*(9.806*I179)^0.5</f>
        <v>0.28194680519843235</v>
      </c>
      <c r="AF179" s="97">
        <f t="shared" si="32"/>
        <v>0.28151001805175851</v>
      </c>
    </row>
    <row r="180" spans="1:32" x14ac:dyDescent="0.25">
      <c r="A180" s="28">
        <v>0.17299999999999999</v>
      </c>
      <c r="B180" s="94">
        <f>AProperties!B180/AProperties!V180/VLOOKUP(B$6,Data!$N$4:$Y$11,Data!$X$1,FALSE)</f>
        <v>0.17407599618122663</v>
      </c>
      <c r="C180" s="94">
        <f>AProperties!C180/AProperties!W180/VLOOKUP(C$6,Data!$N$4:$Y$11,Data!$X$1,FALSE)</f>
        <v>0.17418894381010175</v>
      </c>
      <c r="D180" s="94">
        <f>AProperties!D180/AProperties!X180/VLOOKUP(D$6,Data!$N$4:$Y$11,Data!$X$1,FALSE)</f>
        <v>0.17417258142857889</v>
      </c>
      <c r="E180" s="94">
        <f>AProperties!E180/AProperties!Y180/VLOOKUP(E$6,Data!$N$4:$Y$11,Data!$X$1,FALSE)</f>
        <v>0.17424521683022876</v>
      </c>
      <c r="F180" s="94">
        <f>AProperties!F180/AProperties!Z180/VLOOKUP(F$6,Data!$N$4:$Y$11,Data!$X$1,FALSE)</f>
        <v>0.17422647605391142</v>
      </c>
      <c r="G180" s="94">
        <f>AProperties!G180/AProperties!AA180/VLOOKUP(G$6,Data!$N$4:$Y$11,Data!$X$1,FALSE)</f>
        <v>0.17427917125483733</v>
      </c>
      <c r="H180" s="94">
        <f>AProperties!H180/AProperties!AB180/VLOOKUP(H$6,Data!$N$4:$Y$11,Data!$X$1,FALSE)</f>
        <v>0.17426086040039976</v>
      </c>
      <c r="I180" s="94">
        <f>AProperties!I180/AProperties!AC180/VLOOKUP(I$6,Data!$N$4:$Y$11,Data!$X$1,FALSE)</f>
        <v>0.17430188738043689</v>
      </c>
      <c r="J180" s="97">
        <f t="shared" si="22"/>
        <v>0.17421889166746518</v>
      </c>
      <c r="L180" s="28">
        <v>0.17299999999999999</v>
      </c>
      <c r="M180" s="94">
        <f t="shared" si="23"/>
        <v>0.26003799809061329</v>
      </c>
      <c r="N180" s="94">
        <f t="shared" si="24"/>
        <v>0.26009447190505086</v>
      </c>
      <c r="O180" s="94">
        <f t="shared" si="25"/>
        <v>0.26008629071428946</v>
      </c>
      <c r="P180" s="94">
        <f t="shared" si="26"/>
        <v>0.26012260841511436</v>
      </c>
      <c r="Q180" s="94">
        <f t="shared" si="27"/>
        <v>0.26011323802695568</v>
      </c>
      <c r="R180" s="94">
        <f t="shared" si="28"/>
        <v>0.26013958562741868</v>
      </c>
      <c r="S180" s="94">
        <f t="shared" si="29"/>
        <v>0.26013043020019988</v>
      </c>
      <c r="T180" s="94">
        <f t="shared" si="30"/>
        <v>0.26015094369021841</v>
      </c>
      <c r="U180" s="97">
        <f t="shared" si="31"/>
        <v>0.26010944583373258</v>
      </c>
      <c r="W180" s="28">
        <v>0.17299999999999999</v>
      </c>
      <c r="X180" s="94">
        <f>AProperties!AF180*(9.806*B180)^0.5</f>
        <v>0.28321624550491181</v>
      </c>
      <c r="Y180" s="94">
        <f>AProperties!AG180*(9.806*C180)^0.5</f>
        <v>0.28381298420198492</v>
      </c>
      <c r="Z180" s="94">
        <f>AProperties!AH180*(9.806*D180)^0.5</f>
        <v>0.2837263809948079</v>
      </c>
      <c r="AA180" s="94">
        <f>AProperties!AI180*(9.806*E180)^0.5</f>
        <v>0.28411123130498633</v>
      </c>
      <c r="AB180" s="94">
        <f>AProperties!AJ180*(9.806*F180)^0.5</f>
        <v>0.28401183555378062</v>
      </c>
      <c r="AC180" s="94">
        <f>AProperties!AK180*(9.806*G180)^0.5</f>
        <v>0.28429149340026599</v>
      </c>
      <c r="AD180" s="94">
        <f>AProperties!AL180*(9.806*H180)^0.5</f>
        <v>0.28419425368402929</v>
      </c>
      <c r="AE180" s="94">
        <f>AProperties!AM180*(9.806*I180)^0.5</f>
        <v>0.28441221995657595</v>
      </c>
      <c r="AF180" s="97">
        <f t="shared" si="32"/>
        <v>0.28397208057516787</v>
      </c>
    </row>
    <row r="181" spans="1:32" x14ac:dyDescent="0.25">
      <c r="A181" s="28">
        <v>0.17399999999999999</v>
      </c>
      <c r="B181" s="94">
        <f>AProperties!B181/AProperties!V181/VLOOKUP(B$6,Data!$N$4:$Y$11,Data!$X$1,FALSE)</f>
        <v>0.17510007334897618</v>
      </c>
      <c r="C181" s="94">
        <f>AProperties!C181/AProperties!W181/VLOOKUP(C$6,Data!$N$4:$Y$11,Data!$X$1,FALSE)</f>
        <v>0.1752142018341673</v>
      </c>
      <c r="D181" s="94">
        <f>AProperties!D181/AProperties!X181/VLOOKUP(D$6,Data!$N$4:$Y$11,Data!$X$1,FALSE)</f>
        <v>0.17519766822650865</v>
      </c>
      <c r="E181" s="94">
        <f>AProperties!E181/AProperties!Y181/VLOOKUP(E$6,Data!$N$4:$Y$11,Data!$X$1,FALSE)</f>
        <v>0.17527106414167751</v>
      </c>
      <c r="F181" s="94">
        <f>AProperties!F181/AProperties!Z181/VLOOKUP(F$6,Data!$N$4:$Y$11,Data!$X$1,FALSE)</f>
        <v>0.17525212704235543</v>
      </c>
      <c r="G181" s="94">
        <f>AProperties!G181/AProperties!AA181/VLOOKUP(G$6,Data!$N$4:$Y$11,Data!$X$1,FALSE)</f>
        <v>0.17530537444329691</v>
      </c>
      <c r="H181" s="94">
        <f>AProperties!H181/AProperties!AB181/VLOOKUP(H$6,Data!$N$4:$Y$11,Data!$X$1,FALSE)</f>
        <v>0.17528687164357507</v>
      </c>
      <c r="I181" s="94">
        <f>AProperties!I181/AProperties!AC181/VLOOKUP(I$6,Data!$N$4:$Y$11,Data!$X$1,FALSE)</f>
        <v>0.1753283287867291</v>
      </c>
      <c r="J181" s="97">
        <f t="shared" si="22"/>
        <v>0.17524446368341076</v>
      </c>
      <c r="L181" s="28">
        <v>0.17399999999999999</v>
      </c>
      <c r="M181" s="94">
        <f t="shared" si="23"/>
        <v>0.26155003667448806</v>
      </c>
      <c r="N181" s="94">
        <f t="shared" si="24"/>
        <v>0.26160710091708361</v>
      </c>
      <c r="O181" s="94">
        <f t="shared" si="25"/>
        <v>0.2615988341132543</v>
      </c>
      <c r="P181" s="94">
        <f t="shared" si="26"/>
        <v>0.26163553207083873</v>
      </c>
      <c r="Q181" s="94">
        <f t="shared" si="27"/>
        <v>0.26162606352117768</v>
      </c>
      <c r="R181" s="94">
        <f t="shared" si="28"/>
        <v>0.26165268722164847</v>
      </c>
      <c r="S181" s="94">
        <f t="shared" si="29"/>
        <v>0.26164343582178751</v>
      </c>
      <c r="T181" s="94">
        <f t="shared" si="30"/>
        <v>0.26166416439336454</v>
      </c>
      <c r="U181" s="97">
        <f t="shared" si="31"/>
        <v>0.26162223184170535</v>
      </c>
      <c r="W181" s="28">
        <v>0.17399999999999999</v>
      </c>
      <c r="X181" s="94">
        <f>AProperties!AF181*(9.806*B181)^0.5</f>
        <v>0.2856797300438747</v>
      </c>
      <c r="Y181" s="94">
        <f>AProperties!AG181*(9.806*C181)^0.5</f>
        <v>0.28628101552123586</v>
      </c>
      <c r="Z181" s="94">
        <f>AProperties!AH181*(9.806*D181)^0.5</f>
        <v>0.28619375227028765</v>
      </c>
      <c r="AA181" s="94">
        <f>AProperties!AI181*(9.806*E181)^0.5</f>
        <v>0.28658153617419985</v>
      </c>
      <c r="AB181" s="94">
        <f>AProperties!AJ181*(9.806*F181)^0.5</f>
        <v>0.28648138264447398</v>
      </c>
      <c r="AC181" s="94">
        <f>AProperties!AK181*(9.806*G181)^0.5</f>
        <v>0.28676317276635926</v>
      </c>
      <c r="AD181" s="94">
        <f>AProperties!AL181*(9.806*H181)^0.5</f>
        <v>0.28666519156528764</v>
      </c>
      <c r="AE181" s="94">
        <f>AProperties!AM181*(9.806*I181)^0.5</f>
        <v>0.2868848200093988</v>
      </c>
      <c r="AF181" s="97">
        <f t="shared" si="32"/>
        <v>0.28644132512438969</v>
      </c>
    </row>
    <row r="182" spans="1:32" x14ac:dyDescent="0.25">
      <c r="A182" s="28">
        <v>0.17499999999999999</v>
      </c>
      <c r="B182" s="94">
        <f>AProperties!B182/AProperties!V182/VLOOKUP(B$6,Data!$N$4:$Y$11,Data!$X$1,FALSE)</f>
        <v>0.17612449700909355</v>
      </c>
      <c r="C182" s="94">
        <f>AProperties!C182/AProperties!W182/VLOOKUP(C$6,Data!$N$4:$Y$11,Data!$X$1,FALSE)</f>
        <v>0.17623981131620051</v>
      </c>
      <c r="D182" s="94">
        <f>AProperties!D182/AProperties!X182/VLOOKUP(D$6,Data!$N$4:$Y$11,Data!$X$1,FALSE)</f>
        <v>0.17622310576003614</v>
      </c>
      <c r="E182" s="94">
        <f>AProperties!E182/AProperties!Y182/VLOOKUP(E$6,Data!$N$4:$Y$11,Data!$X$1,FALSE)</f>
        <v>0.17629726540327179</v>
      </c>
      <c r="F182" s="94">
        <f>AProperties!F182/AProperties!Z182/VLOOKUP(F$6,Data!$N$4:$Y$11,Data!$X$1,FALSE)</f>
        <v>0.17627813114962054</v>
      </c>
      <c r="G182" s="94">
        <f>AProperties!G182/AProperties!AA182/VLOOKUP(G$6,Data!$N$4:$Y$11,Data!$X$1,FALSE)</f>
        <v>0.17633193309152412</v>
      </c>
      <c r="H182" s="94">
        <f>AProperties!H182/AProperties!AB182/VLOOKUP(H$6,Data!$N$4:$Y$11,Data!$X$1,FALSE)</f>
        <v>0.17631323753186326</v>
      </c>
      <c r="I182" s="94">
        <f>AProperties!I182/AProperties!AC182/VLOOKUP(I$6,Data!$N$4:$Y$11,Data!$X$1,FALSE)</f>
        <v>0.17635512666522443</v>
      </c>
      <c r="J182" s="97">
        <f t="shared" si="22"/>
        <v>0.17627038849085427</v>
      </c>
      <c r="L182" s="28">
        <v>0.17499999999999999</v>
      </c>
      <c r="M182" s="94">
        <f t="shared" si="23"/>
        <v>0.26306224850454674</v>
      </c>
      <c r="N182" s="94">
        <f t="shared" si="24"/>
        <v>0.26311990565810023</v>
      </c>
      <c r="O182" s="94">
        <f t="shared" si="25"/>
        <v>0.26311155288001808</v>
      </c>
      <c r="P182" s="94">
        <f t="shared" si="26"/>
        <v>0.26314863270163591</v>
      </c>
      <c r="Q182" s="94">
        <f t="shared" si="27"/>
        <v>0.26313906557481026</v>
      </c>
      <c r="R182" s="94">
        <f t="shared" si="28"/>
        <v>0.26316596654576208</v>
      </c>
      <c r="S182" s="94">
        <f t="shared" si="29"/>
        <v>0.2631566187659316</v>
      </c>
      <c r="T182" s="94">
        <f t="shared" si="30"/>
        <v>0.26317756333261222</v>
      </c>
      <c r="U182" s="97">
        <f t="shared" si="31"/>
        <v>0.26313519424542714</v>
      </c>
      <c r="W182" s="28">
        <v>0.17499999999999999</v>
      </c>
      <c r="X182" s="94">
        <f>AProperties!AF182*(9.806*B182)^0.5</f>
        <v>0.28815037114960301</v>
      </c>
      <c r="Y182" s="94">
        <f>AProperties!AG182*(9.806*C182)^0.5</f>
        <v>0.28875620771698551</v>
      </c>
      <c r="Z182" s="94">
        <f>AProperties!AH182*(9.806*D182)^0.5</f>
        <v>0.28866828379383591</v>
      </c>
      <c r="AA182" s="94">
        <f>AProperties!AI182*(9.806*E182)^0.5</f>
        <v>0.28905900409182617</v>
      </c>
      <c r="AB182" s="94">
        <f>AProperties!AJ182*(9.806*F182)^0.5</f>
        <v>0.28895809205842971</v>
      </c>
      <c r="AC182" s="94">
        <f>AProperties!AK182*(9.806*G182)^0.5</f>
        <v>0.28924201649936754</v>
      </c>
      <c r="AD182" s="94">
        <f>AProperties!AL182*(9.806*H182)^0.5</f>
        <v>0.28914329310167364</v>
      </c>
      <c r="AE182" s="94">
        <f>AProperties!AM182*(9.806*I182)^0.5</f>
        <v>0.28936458531460757</v>
      </c>
      <c r="AF182" s="97">
        <f t="shared" si="32"/>
        <v>0.2889177317157911</v>
      </c>
    </row>
    <row r="183" spans="1:32" x14ac:dyDescent="0.25">
      <c r="A183" s="28">
        <v>0.17599999999999999</v>
      </c>
      <c r="B183" s="94">
        <f>AProperties!B183/AProperties!V183/VLOOKUP(B$6,Data!$N$4:$Y$11,Data!$X$1,FALSE)</f>
        <v>0.17714926977489659</v>
      </c>
      <c r="C183" s="94">
        <f>AProperties!C183/AProperties!W183/VLOOKUP(C$6,Data!$N$4:$Y$11,Data!$X$1,FALSE)</f>
        <v>0.17726577485616163</v>
      </c>
      <c r="D183" s="94">
        <f>AProperties!D183/AProperties!X183/VLOOKUP(D$6,Data!$N$4:$Y$11,Data!$X$1,FALSE)</f>
        <v>0.17724889663104385</v>
      </c>
      <c r="E183" s="94">
        <f>AProperties!E183/AProperties!Y183/VLOOKUP(E$6,Data!$N$4:$Y$11,Data!$X$1,FALSE)</f>
        <v>0.17732382320839396</v>
      </c>
      <c r="F183" s="94">
        <f>AProperties!F183/AProperties!Z183/VLOOKUP(F$6,Data!$N$4:$Y$11,Data!$X$1,FALSE)</f>
        <v>0.17730449097127332</v>
      </c>
      <c r="G183" s="94">
        <f>AProperties!G183/AProperties!AA183/VLOOKUP(G$6,Data!$N$4:$Y$11,Data!$X$1,FALSE)</f>
        <v>0.17735884978895583</v>
      </c>
      <c r="H183" s="94">
        <f>AProperties!H183/AProperties!AB183/VLOOKUP(H$6,Data!$N$4:$Y$11,Data!$X$1,FALSE)</f>
        <v>0.17733996065682675</v>
      </c>
      <c r="I183" s="94">
        <f>AProperties!I183/AProperties!AC183/VLOOKUP(I$6,Data!$N$4:$Y$11,Data!$X$1,FALSE)</f>
        <v>0.17738228360273178</v>
      </c>
      <c r="J183" s="97">
        <f t="shared" si="22"/>
        <v>0.17729666868628546</v>
      </c>
      <c r="L183" s="28">
        <v>0.17599999999999999</v>
      </c>
      <c r="M183" s="94">
        <f t="shared" si="23"/>
        <v>0.26457463488744826</v>
      </c>
      <c r="N183" s="94">
        <f t="shared" si="24"/>
        <v>0.26463288742808078</v>
      </c>
      <c r="O183" s="94">
        <f t="shared" si="25"/>
        <v>0.2646244483155219</v>
      </c>
      <c r="P183" s="94">
        <f t="shared" si="26"/>
        <v>0.26466191160419694</v>
      </c>
      <c r="Q183" s="94">
        <f t="shared" si="27"/>
        <v>0.26465224548563665</v>
      </c>
      <c r="R183" s="94">
        <f t="shared" si="28"/>
        <v>0.26467942489447793</v>
      </c>
      <c r="S183" s="94">
        <f t="shared" si="29"/>
        <v>0.26466998032841338</v>
      </c>
      <c r="T183" s="94">
        <f t="shared" si="30"/>
        <v>0.26469114180136588</v>
      </c>
      <c r="U183" s="97">
        <f t="shared" si="31"/>
        <v>0.26464833434314272</v>
      </c>
      <c r="W183" s="28">
        <v>0.17599999999999999</v>
      </c>
      <c r="X183" s="94">
        <f>AProperties!AF183*(9.806*B183)^0.5</f>
        <v>0.29062814911780266</v>
      </c>
      <c r="Y183" s="94">
        <f>AProperties!AG183*(9.806*C183)^0.5</f>
        <v>0.29123854100594038</v>
      </c>
      <c r="Z183" s="94">
        <f>AProperties!AH183*(9.806*D183)^0.5</f>
        <v>0.29114995579361552</v>
      </c>
      <c r="AA183" s="94">
        <f>AProperties!AI183*(9.806*E183)^0.5</f>
        <v>0.29154361523513778</v>
      </c>
      <c r="AB183" s="94">
        <f>AProperties!AJ183*(9.806*F183)^0.5</f>
        <v>0.29144194398605683</v>
      </c>
      <c r="AC183" s="94">
        <f>AProperties!AK183*(9.806*G183)^0.5</f>
        <v>0.29172800475274169</v>
      </c>
      <c r="AD183" s="94">
        <f>AProperties!AL183*(9.806*H183)^0.5</f>
        <v>0.29162853845948705</v>
      </c>
      <c r="AE183" s="94">
        <f>AProperties!AM183*(9.806*I183)^0.5</f>
        <v>0.29185149600970789</v>
      </c>
      <c r="AF183" s="97">
        <f t="shared" si="32"/>
        <v>0.2914012805450612</v>
      </c>
    </row>
    <row r="184" spans="1:32" x14ac:dyDescent="0.25">
      <c r="A184" s="28">
        <v>0.17699999999999999</v>
      </c>
      <c r="B184" s="94">
        <f>AProperties!B184/AProperties!V184/VLOOKUP(B$6,Data!$N$4:$Y$11,Data!$X$1,FALSE)</f>
        <v>0.17817439426581438</v>
      </c>
      <c r="C184" s="94">
        <f>AProperties!C184/AProperties!W184/VLOOKUP(C$6,Data!$N$4:$Y$11,Data!$X$1,FALSE)</f>
        <v>0.17829209506022894</v>
      </c>
      <c r="D184" s="94">
        <f>AProperties!D184/AProperties!X184/VLOOKUP(D$6,Data!$N$4:$Y$11,Data!$X$1,FALSE)</f>
        <v>0.17827504344761719</v>
      </c>
      <c r="E184" s="94">
        <f>AProperties!E184/AProperties!Y184/VLOOKUP(E$6,Data!$N$4:$Y$11,Data!$X$1,FALSE)</f>
        <v>0.1783507401566958</v>
      </c>
      <c r="F184" s="94">
        <f>AProperties!F184/AProperties!Z184/VLOOKUP(F$6,Data!$N$4:$Y$11,Data!$X$1,FALSE)</f>
        <v>0.17833120910913328</v>
      </c>
      <c r="G184" s="94">
        <f>AProperties!G184/AProperties!AA184/VLOOKUP(G$6,Data!$N$4:$Y$11,Data!$X$1,FALSE)</f>
        <v>0.17838612713133101</v>
      </c>
      <c r="H184" s="94">
        <f>AProperties!H184/AProperties!AB184/VLOOKUP(H$6,Data!$N$4:$Y$11,Data!$X$1,FALSE)</f>
        <v>0.178367043616312</v>
      </c>
      <c r="I184" s="94">
        <f>AProperties!I184/AProperties!AC184/VLOOKUP(I$6,Data!$N$4:$Y$11,Data!$X$1,FALSE)</f>
        <v>0.17840980219238167</v>
      </c>
      <c r="J184" s="97">
        <f t="shared" si="22"/>
        <v>0.17832330687243927</v>
      </c>
      <c r="L184" s="28">
        <v>0.17699999999999999</v>
      </c>
      <c r="M184" s="94">
        <f t="shared" si="23"/>
        <v>0.26608719713290718</v>
      </c>
      <c r="N184" s="94">
        <f t="shared" si="24"/>
        <v>0.26614604753011445</v>
      </c>
      <c r="O184" s="94">
        <f t="shared" si="25"/>
        <v>0.26613752172380856</v>
      </c>
      <c r="P184" s="94">
        <f t="shared" si="26"/>
        <v>0.26617537007834791</v>
      </c>
      <c r="Q184" s="94">
        <f t="shared" si="27"/>
        <v>0.26616560455456661</v>
      </c>
      <c r="R184" s="94">
        <f t="shared" si="28"/>
        <v>0.26619306356566552</v>
      </c>
      <c r="S184" s="94">
        <f t="shared" si="29"/>
        <v>0.26618352180815597</v>
      </c>
      <c r="T184" s="94">
        <f t="shared" si="30"/>
        <v>0.26620490109619083</v>
      </c>
      <c r="U184" s="97">
        <f t="shared" si="31"/>
        <v>0.26616165343621961</v>
      </c>
      <c r="W184" s="28">
        <v>0.17699999999999999</v>
      </c>
      <c r="X184" s="94">
        <f>AProperties!AF184*(9.806*B184)^0.5</f>
        <v>0.29311304442025626</v>
      </c>
      <c r="Y184" s="94">
        <f>AProperties!AG184*(9.806*C184)^0.5</f>
        <v>0.29372799578152109</v>
      </c>
      <c r="Z184" s="94">
        <f>AProperties!AH184*(9.806*D184)^0.5</f>
        <v>0.29363874867441203</v>
      </c>
      <c r="AA184" s="94">
        <f>AProperties!AI184*(9.806*E184)^0.5</f>
        <v>0.29403534995843705</v>
      </c>
      <c r="AB184" s="94">
        <f>AProperties!AJ184*(9.806*F184)^0.5</f>
        <v>0.29393291879469052</v>
      </c>
      <c r="AC184" s="94">
        <f>AProperties!AK184*(9.806*G184)^0.5</f>
        <v>0.29422111785715699</v>
      </c>
      <c r="AD184" s="94">
        <f>AProperties!AL184*(9.806*H184)^0.5</f>
        <v>0.29412090798214641</v>
      </c>
      <c r="AE184" s="94">
        <f>AProperties!AM184*(9.806*I184)^0.5</f>
        <v>0.29434553240955552</v>
      </c>
      <c r="AF184" s="97">
        <f t="shared" si="32"/>
        <v>0.29389195198477197</v>
      </c>
    </row>
    <row r="185" spans="1:32" x14ac:dyDescent="0.25">
      <c r="A185" s="28">
        <v>0.17799999999999999</v>
      </c>
      <c r="B185" s="94">
        <f>AProperties!B185/AProperties!V185/VLOOKUP(B$6,Data!$N$4:$Y$11,Data!$X$1,FALSE)</f>
        <v>0.17919987310744104</v>
      </c>
      <c r="C185" s="94">
        <f>AProperties!C185/AProperties!W185/VLOOKUP(C$6,Data!$N$4:$Y$11,Data!$X$1,FALSE)</f>
        <v>0.17931877454085249</v>
      </c>
      <c r="D185" s="94">
        <f>AProperties!D185/AProperties!X185/VLOOKUP(D$6,Data!$N$4:$Y$11,Data!$X$1,FALSE)</f>
        <v>0.17930154882409807</v>
      </c>
      <c r="E185" s="94">
        <f>AProperties!E185/AProperties!Y185/VLOOKUP(E$6,Data!$N$4:$Y$11,Data!$X$1,FALSE)</f>
        <v>0.17937801885415383</v>
      </c>
      <c r="F185" s="94">
        <f>AProperties!F185/AProperties!Z185/VLOOKUP(F$6,Data!$N$4:$Y$11,Data!$X$1,FALSE)</f>
        <v>0.17935828817132757</v>
      </c>
      <c r="G185" s="94">
        <f>AProperties!G185/AProperties!AA185/VLOOKUP(G$6,Data!$N$4:$Y$11,Data!$X$1,FALSE)</f>
        <v>0.17941376772074438</v>
      </c>
      <c r="H185" s="94">
        <f>AProperties!H185/AProperties!AB185/VLOOKUP(H$6,Data!$N$4:$Y$11,Data!$X$1,FALSE)</f>
        <v>0.179394489014505</v>
      </c>
      <c r="I185" s="94">
        <f>AProperties!I185/AProperties!AC185/VLOOKUP(I$6,Data!$N$4:$Y$11,Data!$X$1,FALSE)</f>
        <v>0.17943768503368318</v>
      </c>
      <c r="J185" s="97">
        <f t="shared" si="22"/>
        <v>0.17935030565835069</v>
      </c>
      <c r="L185" s="28">
        <v>0.17799999999999999</v>
      </c>
      <c r="M185" s="94">
        <f t="shared" si="23"/>
        <v>0.2675999365537205</v>
      </c>
      <c r="N185" s="94">
        <f t="shared" si="24"/>
        <v>0.26765938727042626</v>
      </c>
      <c r="O185" s="94">
        <f t="shared" si="25"/>
        <v>0.26765077441204904</v>
      </c>
      <c r="P185" s="94">
        <f t="shared" si="26"/>
        <v>0.26768900942707691</v>
      </c>
      <c r="Q185" s="94">
        <f t="shared" si="27"/>
        <v>0.26767914408566379</v>
      </c>
      <c r="R185" s="94">
        <f t="shared" si="28"/>
        <v>0.26770688386037217</v>
      </c>
      <c r="S185" s="94">
        <f t="shared" si="29"/>
        <v>0.26769724450725252</v>
      </c>
      <c r="T185" s="94">
        <f t="shared" si="30"/>
        <v>0.26771884251684158</v>
      </c>
      <c r="U185" s="97">
        <f t="shared" si="31"/>
        <v>0.26767515282917537</v>
      </c>
      <c r="W185" s="28">
        <v>0.17799999999999999</v>
      </c>
      <c r="X185" s="94">
        <f>AProperties!AF185*(9.806*B185)^0.5</f>
        <v>0.29560503770243851</v>
      </c>
      <c r="Y185" s="94">
        <f>AProperties!AG185*(9.806*C185)^0.5</f>
        <v>0.29622455261147251</v>
      </c>
      <c r="Z185" s="94">
        <f>AProperties!AH185*(9.806*D185)^0.5</f>
        <v>0.29613464301524356</v>
      </c>
      <c r="AA185" s="94">
        <f>AProperties!AI185*(9.806*E185)^0.5</f>
        <v>0.2965341887906664</v>
      </c>
      <c r="AB185" s="94">
        <f>AProperties!AJ185*(9.806*F185)^0.5</f>
        <v>0.29643099702620229</v>
      </c>
      <c r="AC185" s="94">
        <f>AProperties!AK185*(9.806*G185)^0.5</f>
        <v>0.29672133631811848</v>
      </c>
      <c r="AD185" s="94">
        <f>AProperties!AL185*(9.806*H185)^0.5</f>
        <v>0.29662038218779885</v>
      </c>
      <c r="AE185" s="94">
        <f>AProperties!AM185*(9.806*I185)^0.5</f>
        <v>0.29684667500396777</v>
      </c>
      <c r="AF185" s="97">
        <f t="shared" si="32"/>
        <v>0.29638972658198853</v>
      </c>
    </row>
    <row r="186" spans="1:32" x14ac:dyDescent="0.25">
      <c r="A186" s="28">
        <v>0.17899999999999999</v>
      </c>
      <c r="B186" s="94">
        <f>AProperties!B186/AProperties!V186/VLOOKUP(B$6,Data!$N$4:$Y$11,Data!$X$1,FALSE)</f>
        <v>0.18022570893159126</v>
      </c>
      <c r="C186" s="94">
        <f>AProperties!C186/AProperties!W186/VLOOKUP(C$6,Data!$N$4:$Y$11,Data!$X$1,FALSE)</f>
        <v>0.18034581591681018</v>
      </c>
      <c r="D186" s="94">
        <f>AProperties!D186/AProperties!X186/VLOOKUP(D$6,Data!$N$4:$Y$11,Data!$X$1,FALSE)</f>
        <v>0.18032841538114078</v>
      </c>
      <c r="E186" s="94">
        <f>AProperties!E186/AProperties!Y186/VLOOKUP(E$6,Data!$N$4:$Y$11,Data!$X$1,FALSE)</f>
        <v>0.18040566191312429</v>
      </c>
      <c r="F186" s="94">
        <f>AProperties!F186/AProperties!Z186/VLOOKUP(F$6,Data!$N$4:$Y$11,Data!$X$1,FALSE)</f>
        <v>0.18038573077234563</v>
      </c>
      <c r="G186" s="94">
        <f>AProperties!G186/AProperties!AA186/VLOOKUP(G$6,Data!$N$4:$Y$11,Data!$X$1,FALSE)</f>
        <v>0.18044177416570234</v>
      </c>
      <c r="H186" s="94">
        <f>AProperties!H186/AProperties!AB186/VLOOKUP(H$6,Data!$N$4:$Y$11,Data!$X$1,FALSE)</f>
        <v>0.18042229946198582</v>
      </c>
      <c r="I186" s="94">
        <f>AProperties!I186/AProperties!AC186/VLOOKUP(I$6,Data!$N$4:$Y$11,Data!$X$1,FALSE)</f>
        <v>0.18046593473257641</v>
      </c>
      <c r="J186" s="97">
        <f t="shared" si="22"/>
        <v>0.18037766765940957</v>
      </c>
      <c r="L186" s="28">
        <v>0.17899999999999999</v>
      </c>
      <c r="M186" s="94">
        <f t="shared" si="23"/>
        <v>0.26911285446579564</v>
      </c>
      <c r="N186" s="94">
        <f t="shared" si="24"/>
        <v>0.26917290795840509</v>
      </c>
      <c r="O186" s="94">
        <f t="shared" si="25"/>
        <v>0.26916420769057037</v>
      </c>
      <c r="P186" s="94">
        <f t="shared" si="26"/>
        <v>0.26920283095656217</v>
      </c>
      <c r="Q186" s="94">
        <f t="shared" si="27"/>
        <v>0.26919286538617282</v>
      </c>
      <c r="R186" s="94">
        <f t="shared" si="28"/>
        <v>0.26922088708285119</v>
      </c>
      <c r="S186" s="94">
        <f t="shared" si="29"/>
        <v>0.26921114973099292</v>
      </c>
      <c r="T186" s="94">
        <f t="shared" si="30"/>
        <v>0.26923296736628821</v>
      </c>
      <c r="U186" s="97">
        <f t="shared" si="31"/>
        <v>0.26918883382970482</v>
      </c>
      <c r="W186" s="28">
        <v>0.17899999999999999</v>
      </c>
      <c r="X186" s="94">
        <f>AProperties!AF186*(9.806*B186)^0.5</f>
        <v>0.29810410978118529</v>
      </c>
      <c r="Y186" s="94">
        <f>AProperties!AG186*(9.806*C186)^0.5</f>
        <v>0.29872819223552671</v>
      </c>
      <c r="Z186" s="94">
        <f>AProperties!AH186*(9.806*D186)^0.5</f>
        <v>0.2986376195670245</v>
      </c>
      <c r="AA186" s="94">
        <f>AProperties!AI186*(9.806*E186)^0.5</f>
        <v>0.29904011243306655</v>
      </c>
      <c r="AB186" s="94">
        <f>AProperties!AJ186*(9.806*F186)^0.5</f>
        <v>0.29893615939465751</v>
      </c>
      <c r="AC186" s="94">
        <f>AProperties!AK186*(9.806*G186)^0.5</f>
        <v>0.29922864081361883</v>
      </c>
      <c r="AD186" s="94">
        <f>AProperties!AL186*(9.806*H186)^0.5</f>
        <v>0.29912694176697596</v>
      </c>
      <c r="AE186" s="94">
        <f>AProperties!AM186*(9.806*I186)^0.5</f>
        <v>0.29935490445537111</v>
      </c>
      <c r="AF186" s="97">
        <f t="shared" si="32"/>
        <v>0.29889458505592836</v>
      </c>
    </row>
    <row r="187" spans="1:32" x14ac:dyDescent="0.25">
      <c r="A187" s="28">
        <v>0.18</v>
      </c>
      <c r="B187" s="94">
        <f>AProperties!B187/AProperties!V187/VLOOKUP(B$6,Data!$N$4:$Y$11,Data!$X$1,FALSE)</f>
        <v>0.18125190437635688</v>
      </c>
      <c r="C187" s="94">
        <f>AProperties!C187/AProperties!W187/VLOOKUP(C$6,Data!$N$4:$Y$11,Data!$X$1,FALSE)</f>
        <v>0.18137322181326188</v>
      </c>
      <c r="D187" s="94">
        <f>AProperties!D187/AProperties!X187/VLOOKUP(D$6,Data!$N$4:$Y$11,Data!$X$1,FALSE)</f>
        <v>0.18135564574576668</v>
      </c>
      <c r="E187" s="94">
        <f>AProperties!E187/AProperties!Y187/VLOOKUP(E$6,Data!$N$4:$Y$11,Data!$X$1,FALSE)</f>
        <v>0.18143367195239837</v>
      </c>
      <c r="F187" s="94">
        <f>AProperties!F187/AProperties!Z187/VLOOKUP(F$6,Data!$N$4:$Y$11,Data!$X$1,FALSE)</f>
        <v>0.18141353953309369</v>
      </c>
      <c r="G187" s="94">
        <f>AProperties!G187/AProperties!AA187/VLOOKUP(G$6,Data!$N$4:$Y$11,Data!$X$1,FALSE)</f>
        <v>0.18147014908117651</v>
      </c>
      <c r="H187" s="94">
        <f>AProperties!H187/AProperties!AB187/VLOOKUP(H$6,Data!$N$4:$Y$11,Data!$X$1,FALSE)</f>
        <v>0.18145047757578375</v>
      </c>
      <c r="I187" s="94">
        <f>AProperties!I187/AProperties!AC187/VLOOKUP(I$6,Data!$N$4:$Y$11,Data!$X$1,FALSE)</f>
        <v>0.18149455390148836</v>
      </c>
      <c r="J187" s="97">
        <f t="shared" si="22"/>
        <v>0.18140539549741574</v>
      </c>
      <c r="L187" s="28">
        <v>0.18</v>
      </c>
      <c r="M187" s="94">
        <f t="shared" si="23"/>
        <v>0.27062595218817842</v>
      </c>
      <c r="N187" s="94">
        <f t="shared" si="24"/>
        <v>0.27068661090663093</v>
      </c>
      <c r="O187" s="94">
        <f t="shared" si="25"/>
        <v>0.27067782287288333</v>
      </c>
      <c r="P187" s="94">
        <f t="shared" si="26"/>
        <v>0.27071683597619917</v>
      </c>
      <c r="Q187" s="94">
        <f t="shared" si="27"/>
        <v>0.27070676976654684</v>
      </c>
      <c r="R187" s="94">
        <f t="shared" si="28"/>
        <v>0.27073507454058826</v>
      </c>
      <c r="S187" s="94">
        <f t="shared" si="29"/>
        <v>0.2707252387878919</v>
      </c>
      <c r="T187" s="94">
        <f t="shared" si="30"/>
        <v>0.27074727695074419</v>
      </c>
      <c r="U187" s="97">
        <f t="shared" si="31"/>
        <v>0.27070269774870787</v>
      </c>
      <c r="W187" s="28">
        <v>0.18</v>
      </c>
      <c r="X187" s="94">
        <f>AProperties!AF187*(9.806*B187)^0.5</f>
        <v>0.30061024164240946</v>
      </c>
      <c r="Y187" s="94">
        <f>AProperties!AG187*(9.806*C187)^0.5</f>
        <v>0.30123889556310873</v>
      </c>
      <c r="Z187" s="94">
        <f>AProperties!AH187*(9.806*D187)^0.5</f>
        <v>0.30114765925027348</v>
      </c>
      <c r="AA187" s="94">
        <f>AProperties!AI187*(9.806*E187)^0.5</f>
        <v>0.30155310175688071</v>
      </c>
      <c r="AB187" s="94">
        <f>AProperties!AJ187*(9.806*F187)^0.5</f>
        <v>0.30144838678401947</v>
      </c>
      <c r="AC187" s="94">
        <f>AProperties!AK187*(9.806*G187)^0.5</f>
        <v>0.30174301219183697</v>
      </c>
      <c r="AD187" s="94">
        <f>AProperties!AL187*(9.806*H187)^0.5</f>
        <v>0.30164056758029711</v>
      </c>
      <c r="AE187" s="94">
        <f>AProperties!AM187*(9.806*I187)^0.5</f>
        <v>0.30187020159650552</v>
      </c>
      <c r="AF187" s="97">
        <f t="shared" si="32"/>
        <v>0.3014065082956664</v>
      </c>
    </row>
    <row r="188" spans="1:32" x14ac:dyDescent="0.25">
      <c r="A188" s="28">
        <v>0.18099999999999999</v>
      </c>
      <c r="B188" s="94">
        <f>AProperties!B188/AProperties!V188/VLOOKUP(B$6,Data!$N$4:$Y$11,Data!$X$1,FALSE)</f>
        <v>0.18227846208616227</v>
      </c>
      <c r="C188" s="94">
        <f>AProperties!C188/AProperties!W188/VLOOKUP(C$6,Data!$N$4:$Y$11,Data!$X$1,FALSE)</f>
        <v>0.18240099486180622</v>
      </c>
      <c r="D188" s="94">
        <f>AProperties!D188/AProperties!X188/VLOOKUP(D$6,Data!$N$4:$Y$11,Data!$X$1,FALSE)</f>
        <v>0.18238324255141966</v>
      </c>
      <c r="E188" s="94">
        <f>AProperties!E188/AProperties!Y188/VLOOKUP(E$6,Data!$N$4:$Y$11,Data!$X$1,FALSE)</f>
        <v>0.18246205159725698</v>
      </c>
      <c r="F188" s="94">
        <f>AProperties!F188/AProperties!Z188/VLOOKUP(F$6,Data!$N$4:$Y$11,Data!$X$1,FALSE)</f>
        <v>0.18244171708095169</v>
      </c>
      <c r="G188" s="94">
        <f>AProperties!G188/AProperties!AA188/VLOOKUP(G$6,Data!$N$4:$Y$11,Data!$X$1,FALSE)</f>
        <v>0.18249889508865982</v>
      </c>
      <c r="H188" s="94">
        <f>AProperties!H188/AProperties!AB188/VLOOKUP(H$6,Data!$N$4:$Y$11,Data!$X$1,FALSE)</f>
        <v>0.18247902597943241</v>
      </c>
      <c r="I188" s="94">
        <f>AProperties!I188/AProperties!AC188/VLOOKUP(I$6,Data!$N$4:$Y$11,Data!$X$1,FALSE)</f>
        <v>0.18252354515938826</v>
      </c>
      <c r="J188" s="97">
        <f t="shared" si="22"/>
        <v>0.18243349180063467</v>
      </c>
      <c r="L188" s="28">
        <v>0.18099999999999999</v>
      </c>
      <c r="M188" s="94">
        <f t="shared" si="23"/>
        <v>0.27213923104308113</v>
      </c>
      <c r="N188" s="94">
        <f t="shared" si="24"/>
        <v>0.27220049743090313</v>
      </c>
      <c r="O188" s="94">
        <f t="shared" si="25"/>
        <v>0.27219162127570984</v>
      </c>
      <c r="P188" s="94">
        <f t="shared" si="26"/>
        <v>0.27223102579862846</v>
      </c>
      <c r="Q188" s="94">
        <f t="shared" si="27"/>
        <v>0.27222085854047584</v>
      </c>
      <c r="R188" s="94">
        <f t="shared" si="28"/>
        <v>0.27224944754432989</v>
      </c>
      <c r="S188" s="94">
        <f t="shared" si="29"/>
        <v>0.27223951298971621</v>
      </c>
      <c r="T188" s="94">
        <f t="shared" si="30"/>
        <v>0.27226177257969414</v>
      </c>
      <c r="U188" s="97">
        <f t="shared" si="31"/>
        <v>0.27221674590031736</v>
      </c>
      <c r="W188" s="28">
        <v>0.18099999999999999</v>
      </c>
      <c r="X188" s="94">
        <f>AProperties!AF188*(9.806*B188)^0.5</f>
        <v>0.30312341443886132</v>
      </c>
      <c r="Y188" s="94">
        <f>AProperties!AG188*(9.806*C188)^0.5</f>
        <v>0.30375664367109267</v>
      </c>
      <c r="Z188" s="94">
        <f>AProperties!AH188*(9.806*D188)^0.5</f>
        <v>0.3036647431528674</v>
      </c>
      <c r="AA188" s="94">
        <f>AProperties!AI188*(9.806*E188)^0.5</f>
        <v>0.30407313780110412</v>
      </c>
      <c r="AB188" s="94">
        <f>AProperties!AJ188*(9.806*F188)^0.5</f>
        <v>0.30396766024590527</v>
      </c>
      <c r="AC188" s="94">
        <f>AProperties!AK188*(9.806*G188)^0.5</f>
        <v>0.30426443146888932</v>
      </c>
      <c r="AD188" s="94">
        <f>AProperties!AL188*(9.806*H188)^0.5</f>
        <v>0.30416124065621963</v>
      </c>
      <c r="AE188" s="94">
        <f>AProperties!AM188*(9.806*I188)^0.5</f>
        <v>0.30439254742817173</v>
      </c>
      <c r="AF188" s="97">
        <f t="shared" si="32"/>
        <v>0.30392547735788894</v>
      </c>
    </row>
    <row r="189" spans="1:32" x14ac:dyDescent="0.25">
      <c r="A189" s="28">
        <v>0.182</v>
      </c>
      <c r="B189" s="94">
        <f>AProperties!B189/AProperties!V189/VLOOKUP(B$6,Data!$N$4:$Y$11,Data!$X$1,FALSE)</f>
        <v>0.18330538471182037</v>
      </c>
      <c r="C189" s="94">
        <f>AProperties!C189/AProperties!W189/VLOOKUP(C$6,Data!$N$4:$Y$11,Data!$X$1,FALSE)</f>
        <v>0.18342913770053554</v>
      </c>
      <c r="D189" s="94">
        <f>AProperties!D189/AProperties!X189/VLOOKUP(D$6,Data!$N$4:$Y$11,Data!$X$1,FALSE)</f>
        <v>0.18341120843802358</v>
      </c>
      <c r="E189" s="94">
        <f>AProperties!E189/AProperties!Y189/VLOOKUP(E$6,Data!$N$4:$Y$11,Data!$X$1,FALSE)</f>
        <v>0.18349080347952673</v>
      </c>
      <c r="F189" s="94">
        <f>AProperties!F189/AProperties!Z189/VLOOKUP(F$6,Data!$N$4:$Y$11,Data!$X$1,FALSE)</f>
        <v>0.1834702660498275</v>
      </c>
      <c r="G189" s="94">
        <f>AProperties!G189/AProperties!AA189/VLOOKUP(G$6,Data!$N$4:$Y$11,Data!$X$1,FALSE)</f>
        <v>0.18352801481622244</v>
      </c>
      <c r="H189" s="94">
        <f>AProperties!H189/AProperties!AB189/VLOOKUP(H$6,Data!$N$4:$Y$11,Data!$X$1,FALSE)</f>
        <v>0.18350794730302505</v>
      </c>
      <c r="I189" s="94">
        <f>AProperties!I189/AProperties!AC189/VLOOKUP(I$6,Data!$N$4:$Y$11,Data!$X$1,FALSE)</f>
        <v>0.18355291113184197</v>
      </c>
      <c r="J189" s="97">
        <f t="shared" si="22"/>
        <v>0.18346195920385289</v>
      </c>
      <c r="L189" s="28">
        <v>0.182</v>
      </c>
      <c r="M189" s="94">
        <f t="shared" si="23"/>
        <v>0.27365269235591017</v>
      </c>
      <c r="N189" s="94">
        <f t="shared" si="24"/>
        <v>0.27371456885026779</v>
      </c>
      <c r="O189" s="94">
        <f t="shared" si="25"/>
        <v>0.2737056042190118</v>
      </c>
      <c r="P189" s="94">
        <f t="shared" si="26"/>
        <v>0.27374540173976336</v>
      </c>
      <c r="Q189" s="94">
        <f t="shared" si="27"/>
        <v>0.27373513302491376</v>
      </c>
      <c r="R189" s="94">
        <f t="shared" si="28"/>
        <v>0.27376400740811124</v>
      </c>
      <c r="S189" s="94">
        <f t="shared" si="29"/>
        <v>0.27375397365151255</v>
      </c>
      <c r="T189" s="94">
        <f t="shared" si="30"/>
        <v>0.27377645556592101</v>
      </c>
      <c r="U189" s="97">
        <f t="shared" si="31"/>
        <v>0.27373097960192649</v>
      </c>
      <c r="W189" s="28">
        <v>0.182</v>
      </c>
      <c r="X189" s="94">
        <f>AProperties!AF189*(9.806*B189)^0.5</f>
        <v>0.30564360948793301</v>
      </c>
      <c r="Y189" s="94">
        <f>AProperties!AG189*(9.806*C189)^0.5</f>
        <v>0.30628141780159929</v>
      </c>
      <c r="Z189" s="94">
        <f>AProperties!AH189*(9.806*D189)^0.5</f>
        <v>0.306188852527845</v>
      </c>
      <c r="AA189" s="94">
        <f>AProperties!AI189*(9.806*E189)^0.5</f>
        <v>0.3066002017702803</v>
      </c>
      <c r="AB189" s="94">
        <f>AProperties!AJ189*(9.806*F189)^0.5</f>
        <v>0.30649396099737813</v>
      </c>
      <c r="AC189" s="94">
        <f>AProperties!AK189*(9.806*G189)^0.5</f>
        <v>0.30679287982662323</v>
      </c>
      <c r="AD189" s="94">
        <f>AProperties!AL189*(9.806*H189)^0.5</f>
        <v>0.3066889421888313</v>
      </c>
      <c r="AE189" s="94">
        <f>AProperties!AM189*(9.806*I189)^0.5</f>
        <v>0.30692192311702071</v>
      </c>
      <c r="AF189" s="97">
        <f t="shared" si="32"/>
        <v>0.30645147346468887</v>
      </c>
    </row>
    <row r="190" spans="1:32" x14ac:dyDescent="0.25">
      <c r="A190" s="28">
        <v>0.183</v>
      </c>
      <c r="B190" s="94">
        <f>AProperties!B190/AProperties!V190/VLOOKUP(B$6,Data!$N$4:$Y$11,Data!$X$1,FALSE)</f>
        <v>0.18433267491058875</v>
      </c>
      <c r="C190" s="94">
        <f>AProperties!C190/AProperties!W190/VLOOKUP(C$6,Data!$N$4:$Y$11,Data!$X$1,FALSE)</f>
        <v>0.18445765297409147</v>
      </c>
      <c r="D190" s="94">
        <f>AProperties!D190/AProperties!X190/VLOOKUP(D$6,Data!$N$4:$Y$11,Data!$X$1,FALSE)</f>
        <v>0.18443954605203575</v>
      </c>
      <c r="E190" s="94">
        <f>AProperties!E190/AProperties!Y190/VLOOKUP(E$6,Data!$N$4:$Y$11,Data!$X$1,FALSE)</f>
        <v>0.18451993023763613</v>
      </c>
      <c r="F190" s="94">
        <f>AProperties!F190/AProperties!Z190/VLOOKUP(F$6,Data!$N$4:$Y$11,Data!$X$1,FALSE)</f>
        <v>0.18449918908021323</v>
      </c>
      <c r="G190" s="94">
        <f>AProperties!G190/AProperties!AA190/VLOOKUP(G$6,Data!$N$4:$Y$11,Data!$X$1,FALSE)</f>
        <v>0.18455751089856637</v>
      </c>
      <c r="H190" s="94">
        <f>AProperties!H190/AProperties!AB190/VLOOKUP(H$6,Data!$N$4:$Y$11,Data!$X$1,FALSE)</f>
        <v>0.18453724418327166</v>
      </c>
      <c r="I190" s="94">
        <f>AProperties!I190/AProperties!AC190/VLOOKUP(I$6,Data!$N$4:$Y$11,Data!$X$1,FALSE)</f>
        <v>0.18458265445106883</v>
      </c>
      <c r="J190" s="97">
        <f t="shared" si="22"/>
        <v>0.18449080034843404</v>
      </c>
      <c r="L190" s="28">
        <v>0.183</v>
      </c>
      <c r="M190" s="94">
        <f t="shared" si="23"/>
        <v>0.2751663374552944</v>
      </c>
      <c r="N190" s="94">
        <f t="shared" si="24"/>
        <v>0.27522882648704572</v>
      </c>
      <c r="O190" s="94">
        <f t="shared" si="25"/>
        <v>0.27521977302601786</v>
      </c>
      <c r="P190" s="94">
        <f t="shared" si="26"/>
        <v>0.27525996511881806</v>
      </c>
      <c r="Q190" s="94">
        <f t="shared" si="27"/>
        <v>0.27524959454010661</v>
      </c>
      <c r="R190" s="94">
        <f t="shared" si="28"/>
        <v>0.27527875544928315</v>
      </c>
      <c r="S190" s="94">
        <f t="shared" si="29"/>
        <v>0.27526862209163583</v>
      </c>
      <c r="T190" s="94">
        <f t="shared" si="30"/>
        <v>0.2752913272255344</v>
      </c>
      <c r="U190" s="97">
        <f t="shared" si="31"/>
        <v>0.27524540017421695</v>
      </c>
      <c r="W190" s="28">
        <v>0.183</v>
      </c>
      <c r="X190" s="94">
        <f>AProperties!AF190*(9.806*B190)^0.5</f>
        <v>0.30817080826950716</v>
      </c>
      <c r="Y190" s="94">
        <f>AProperties!AG190*(9.806*C190)^0.5</f>
        <v>0.30881319935983681</v>
      </c>
      <c r="Z190" s="94">
        <f>AProperties!AH190*(9.806*D190)^0.5</f>
        <v>0.30871996879124453</v>
      </c>
      <c r="AA190" s="94">
        <f>AProperties!AI190*(9.806*E190)^0.5</f>
        <v>0.30913427503234142</v>
      </c>
      <c r="AB190" s="94">
        <f>AProperties!AJ190*(9.806*F190)^0.5</f>
        <v>0.30902727041878914</v>
      </c>
      <c r="AC190" s="94">
        <f>AProperties!AK190*(9.806*G190)^0.5</f>
        <v>0.30932833861045278</v>
      </c>
      <c r="AD190" s="94">
        <f>AProperties!AL190*(9.806*H190)^0.5</f>
        <v>0.3092236535356932</v>
      </c>
      <c r="AE190" s="94">
        <f>AProperties!AM190*(9.806*I190)^0.5</f>
        <v>0.30945830999339247</v>
      </c>
      <c r="AF190" s="97">
        <f t="shared" si="32"/>
        <v>0.30898447800140721</v>
      </c>
    </row>
    <row r="191" spans="1:32" x14ac:dyDescent="0.25">
      <c r="A191" s="28">
        <v>0.184</v>
      </c>
      <c r="B191" s="94">
        <f>AProperties!B191/AProperties!V191/VLOOKUP(B$6,Data!$N$4:$Y$11,Data!$X$1,FALSE)</f>
        <v>0.18536033534622773</v>
      </c>
      <c r="C191" s="94">
        <f>AProperties!C191/AProperties!W191/VLOOKUP(C$6,Data!$N$4:$Y$11,Data!$X$1,FALSE)</f>
        <v>0.18548654333372322</v>
      </c>
      <c r="D191" s="94">
        <f>AProperties!D191/AProperties!X191/VLOOKUP(D$6,Data!$N$4:$Y$11,Data!$X$1,FALSE)</f>
        <v>0.18546825804650585</v>
      </c>
      <c r="E191" s="94">
        <f>AProperties!E191/AProperties!Y191/VLOOKUP(E$6,Data!$N$4:$Y$11,Data!$X$1,FALSE)</f>
        <v>0.18554943451667116</v>
      </c>
      <c r="F191" s="94">
        <f>AProperties!F191/AProperties!Z191/VLOOKUP(F$6,Data!$N$4:$Y$11,Data!$X$1,FALSE)</f>
        <v>0.18552848881924222</v>
      </c>
      <c r="G191" s="94">
        <f>AProperties!G191/AProperties!AA191/VLOOKUP(G$6,Data!$N$4:$Y$11,Data!$X$1,FALSE)</f>
        <v>0.18558738597708221</v>
      </c>
      <c r="H191" s="94">
        <f>AProperties!H191/AProperties!AB191/VLOOKUP(H$6,Data!$N$4:$Y$11,Data!$X$1,FALSE)</f>
        <v>0.18556691926355309</v>
      </c>
      <c r="I191" s="94">
        <f>AProperties!I191/AProperties!AC191/VLOOKUP(I$6,Data!$N$4:$Y$11,Data!$X$1,FALSE)</f>
        <v>0.18561277775599747</v>
      </c>
      <c r="J191" s="97">
        <f t="shared" si="22"/>
        <v>0.18552001788237538</v>
      </c>
      <c r="L191" s="28">
        <v>0.184</v>
      </c>
      <c r="M191" s="94">
        <f t="shared" si="23"/>
        <v>0.27668016767311387</v>
      </c>
      <c r="N191" s="94">
        <f t="shared" si="24"/>
        <v>0.27674327166686163</v>
      </c>
      <c r="O191" s="94">
        <f t="shared" si="25"/>
        <v>0.27673412902325289</v>
      </c>
      <c r="P191" s="94">
        <f t="shared" si="26"/>
        <v>0.27677471725833558</v>
      </c>
      <c r="Q191" s="94">
        <f t="shared" si="27"/>
        <v>0.27676424440962111</v>
      </c>
      <c r="R191" s="94">
        <f t="shared" si="28"/>
        <v>0.27679369298854112</v>
      </c>
      <c r="S191" s="94">
        <f t="shared" si="29"/>
        <v>0.27678345963177653</v>
      </c>
      <c r="T191" s="94">
        <f t="shared" si="30"/>
        <v>0.27680638887799874</v>
      </c>
      <c r="U191" s="97">
        <f t="shared" si="31"/>
        <v>0.27676000894118769</v>
      </c>
      <c r="W191" s="28">
        <v>0.184</v>
      </c>
      <c r="X191" s="94">
        <f>AProperties!AF191*(9.806*B191)^0.5</f>
        <v>0.31070499242385152</v>
      </c>
      <c r="Y191" s="94">
        <f>AProperties!AG191*(9.806*C191)^0.5</f>
        <v>0.31135196991199138</v>
      </c>
      <c r="Z191" s="94">
        <f>AProperties!AH191*(9.806*D191)^0.5</f>
        <v>0.31125807351999579</v>
      </c>
      <c r="AA191" s="94">
        <f>AProperties!AI191*(9.806*E191)^0.5</f>
        <v>0.31167533911648854</v>
      </c>
      <c r="AB191" s="94">
        <f>AProperties!AJ191*(9.806*F191)^0.5</f>
        <v>0.31156757005166241</v>
      </c>
      <c r="AC191" s="94">
        <f>AProperties!AK191*(9.806*G191)^0.5</f>
        <v>0.31187078932723972</v>
      </c>
      <c r="AD191" s="94">
        <f>AProperties!AL191*(9.806*H191)^0.5</f>
        <v>0.31176535621571572</v>
      </c>
      <c r="AE191" s="94">
        <f>AProperties!AM191*(9.806*I191)^0.5</f>
        <v>0.31200168954919483</v>
      </c>
      <c r="AF191" s="97">
        <f t="shared" si="32"/>
        <v>0.31152447251451754</v>
      </c>
    </row>
    <row r="192" spans="1:32" x14ac:dyDescent="0.25">
      <c r="A192" s="28">
        <v>0.185</v>
      </c>
      <c r="B192" s="94">
        <f>AProperties!B192/AProperties!V192/VLOOKUP(B$6,Data!$N$4:$Y$11,Data!$X$1,FALSE)</f>
        <v>0.18638836868905603</v>
      </c>
      <c r="C192" s="94">
        <f>AProperties!C192/AProperties!W192/VLOOKUP(C$6,Data!$N$4:$Y$11,Data!$X$1,FALSE)</f>
        <v>0.18651581143734181</v>
      </c>
      <c r="D192" s="94">
        <f>AProperties!D192/AProperties!X192/VLOOKUP(D$6,Data!$N$4:$Y$11,Data!$X$1,FALSE)</f>
        <v>0.18649734708113161</v>
      </c>
      <c r="E192" s="94">
        <f>AProperties!E192/AProperties!Y192/VLOOKUP(E$6,Data!$N$4:$Y$11,Data!$X$1,FALSE)</f>
        <v>0.18657931896843186</v>
      </c>
      <c r="F192" s="94">
        <f>AProperties!F192/AProperties!Z192/VLOOKUP(F$6,Data!$N$4:$Y$11,Data!$X$1,FALSE)</f>
        <v>0.18655816792074442</v>
      </c>
      <c r="G192" s="94">
        <f>AProperties!G192/AProperties!AA192/VLOOKUP(G$6,Data!$N$4:$Y$11,Data!$X$1,FALSE)</f>
        <v>0.18661764269990574</v>
      </c>
      <c r="H192" s="94">
        <f>AProperties!H192/AProperties!AB192/VLOOKUP(H$6,Data!$N$4:$Y$11,Data!$X$1,FALSE)</f>
        <v>0.18659697519397947</v>
      </c>
      <c r="I192" s="94">
        <f>AProperties!I192/AProperties!AC192/VLOOKUP(I$6,Data!$N$4:$Y$11,Data!$X$1,FALSE)</f>
        <v>0.1866432836923213</v>
      </c>
      <c r="J192" s="97">
        <f t="shared" si="22"/>
        <v>0.18654961446036403</v>
      </c>
      <c r="L192" s="28">
        <v>0.185</v>
      </c>
      <c r="M192" s="94">
        <f t="shared" si="23"/>
        <v>0.27819418434452803</v>
      </c>
      <c r="N192" s="94">
        <f t="shared" si="24"/>
        <v>0.27825790571867093</v>
      </c>
      <c r="O192" s="94">
        <f t="shared" si="25"/>
        <v>0.27824867354056582</v>
      </c>
      <c r="P192" s="94">
        <f t="shared" si="26"/>
        <v>0.27828965948421591</v>
      </c>
      <c r="Q192" s="94">
        <f t="shared" si="27"/>
        <v>0.27827908396037221</v>
      </c>
      <c r="R192" s="94">
        <f t="shared" si="28"/>
        <v>0.27830882134995288</v>
      </c>
      <c r="S192" s="94">
        <f t="shared" si="29"/>
        <v>0.27829848759698972</v>
      </c>
      <c r="T192" s="94">
        <f t="shared" si="30"/>
        <v>0.27832164184616065</v>
      </c>
      <c r="U192" s="97">
        <f t="shared" si="31"/>
        <v>0.278274807230182</v>
      </c>
      <c r="W192" s="28">
        <v>0.185</v>
      </c>
      <c r="X192" s="94">
        <f>AProperties!AF192*(9.806*B192)^0.5</f>
        <v>0.31324614374954962</v>
      </c>
      <c r="Y192" s="94">
        <f>AProperties!AG192*(9.806*C192)^0.5</f>
        <v>0.31389771118314802</v>
      </c>
      <c r="Z192" s="94">
        <f>AProperties!AH192*(9.806*D192)^0.5</f>
        <v>0.31380314844984508</v>
      </c>
      <c r="AA192" s="94">
        <f>AProperties!AI192*(9.806*E192)^0.5</f>
        <v>0.31422337571111592</v>
      </c>
      <c r="AB192" s="94">
        <f>AProperties!AJ192*(9.806*F192)^0.5</f>
        <v>0.31411484159661707</v>
      </c>
      <c r="AC192" s="94">
        <f>AProperties!AK192*(9.806*G192)^0.5</f>
        <v>0.31442021364321665</v>
      </c>
      <c r="AD192" s="94">
        <f>AProperties!AL192*(9.806*H192)^0.5</f>
        <v>0.31431403190708568</v>
      </c>
      <c r="AE192" s="94">
        <f>AProperties!AM192*(9.806*I192)^0.5</f>
        <v>0.3145520434358221</v>
      </c>
      <c r="AF192" s="97">
        <f t="shared" si="32"/>
        <v>0.31407143870955001</v>
      </c>
    </row>
    <row r="193" spans="1:32" x14ac:dyDescent="0.25">
      <c r="A193" s="28">
        <v>0.186</v>
      </c>
      <c r="B193" s="94">
        <f>AProperties!B193/AProperties!V193/VLOOKUP(B$6,Data!$N$4:$Y$11,Data!$X$1,FALSE)</f>
        <v>0.18741677761600861</v>
      </c>
      <c r="C193" s="94">
        <f>AProperties!C193/AProperties!W193/VLOOKUP(C$6,Data!$N$4:$Y$11,Data!$X$1,FALSE)</f>
        <v>0.18754545994957947</v>
      </c>
      <c r="D193" s="94">
        <f>AProperties!D193/AProperties!X193/VLOOKUP(D$6,Data!$N$4:$Y$11,Data!$X$1,FALSE)</f>
        <v>0.1875268158223149</v>
      </c>
      <c r="E193" s="94">
        <f>AProperties!E193/AProperties!Y193/VLOOKUP(E$6,Data!$N$4:$Y$11,Data!$X$1,FALSE)</f>
        <v>0.18760958625148974</v>
      </c>
      <c r="F193" s="94">
        <f>AProperties!F193/AProperties!Z193/VLOOKUP(F$6,Data!$N$4:$Y$11,Data!$X$1,FALSE)</f>
        <v>0.18758822904530451</v>
      </c>
      <c r="G193" s="94">
        <f>AProperties!G193/AProperties!AA193/VLOOKUP(G$6,Data!$N$4:$Y$11,Data!$X$1,FALSE)</f>
        <v>0.18764828372197423</v>
      </c>
      <c r="H193" s="94">
        <f>AProperties!H193/AProperties!AB193/VLOOKUP(H$6,Data!$N$4:$Y$11,Data!$X$1,FALSE)</f>
        <v>0.18762741463144508</v>
      </c>
      <c r="I193" s="94">
        <f>AProperties!I193/AProperties!AC193/VLOOKUP(I$6,Data!$N$4:$Y$11,Data!$X$1,FALSE)</f>
        <v>0.18767417491255611</v>
      </c>
      <c r="J193" s="97">
        <f t="shared" si="22"/>
        <v>0.18757959274383409</v>
      </c>
      <c r="L193" s="28">
        <v>0.186</v>
      </c>
      <c r="M193" s="94">
        <f t="shared" si="23"/>
        <v>0.2797083888080043</v>
      </c>
      <c r="N193" s="94">
        <f t="shared" si="24"/>
        <v>0.27977272997478975</v>
      </c>
      <c r="O193" s="94">
        <f t="shared" si="25"/>
        <v>0.27976340791115745</v>
      </c>
      <c r="P193" s="94">
        <f t="shared" si="26"/>
        <v>0.27980479312574486</v>
      </c>
      <c r="Q193" s="94">
        <f t="shared" si="27"/>
        <v>0.27979411452265224</v>
      </c>
      <c r="R193" s="94">
        <f t="shared" si="28"/>
        <v>0.27982414186098714</v>
      </c>
      <c r="S193" s="94">
        <f t="shared" si="29"/>
        <v>0.27981370731572253</v>
      </c>
      <c r="T193" s="94">
        <f t="shared" si="30"/>
        <v>0.27983708745627806</v>
      </c>
      <c r="U193" s="97">
        <f t="shared" si="31"/>
        <v>0.27978979637191703</v>
      </c>
      <c r="W193" s="28">
        <v>0.186</v>
      </c>
      <c r="X193" s="94">
        <f>AProperties!AF193*(9.806*B193)^0.5</f>
        <v>0.31579424420147512</v>
      </c>
      <c r="Y193" s="94">
        <f>AProperties!AG193*(9.806*C193)^0.5</f>
        <v>0.31645040505526439</v>
      </c>
      <c r="Z193" s="94">
        <f>AProperties!AH193*(9.806*D193)^0.5</f>
        <v>0.3163551754733232</v>
      </c>
      <c r="AA193" s="94">
        <f>AProperties!AI193*(9.806*E193)^0.5</f>
        <v>0.31677836666177794</v>
      </c>
      <c r="AB193" s="94">
        <f>AProperties!AJ193*(9.806*F193)^0.5</f>
        <v>0.31666906691133578</v>
      </c>
      <c r="AC193" s="94">
        <f>AProperties!AK193*(9.806*G193)^0.5</f>
        <v>0.31697659338194867</v>
      </c>
      <c r="AD193" s="94">
        <f>AProperties!AL193*(9.806*H193)^0.5</f>
        <v>0.31686966244522724</v>
      </c>
      <c r="AE193" s="94">
        <f>AProperties!AM193*(9.806*I193)^0.5</f>
        <v>0.31710935346211916</v>
      </c>
      <c r="AF193" s="97">
        <f t="shared" si="32"/>
        <v>0.31662535844905892</v>
      </c>
    </row>
    <row r="194" spans="1:32" x14ac:dyDescent="0.25">
      <c r="A194" s="28">
        <v>0.187</v>
      </c>
      <c r="B194" s="94">
        <f>AProperties!B194/AProperties!V194/VLOOKUP(B$6,Data!$N$4:$Y$11,Data!$X$1,FALSE)</f>
        <v>0.18844556481069441</v>
      </c>
      <c r="C194" s="94">
        <f>AProperties!C194/AProperties!W194/VLOOKUP(C$6,Data!$N$4:$Y$11,Data!$X$1,FALSE)</f>
        <v>0.18857549154184453</v>
      </c>
      <c r="D194" s="94">
        <f>AProperties!D194/AProperties!X194/VLOOKUP(D$6,Data!$N$4:$Y$11,Data!$X$1,FALSE)</f>
        <v>0.18855666694322107</v>
      </c>
      <c r="E194" s="94">
        <f>AProperties!E194/AProperties!Y194/VLOOKUP(E$6,Data!$N$4:$Y$11,Data!$X$1,FALSE)</f>
        <v>0.18864023903124386</v>
      </c>
      <c r="F194" s="94">
        <f>AProperties!F194/AProperties!Z194/VLOOKUP(F$6,Data!$N$4:$Y$11,Data!$X$1,FALSE)</f>
        <v>0.18861867486031753</v>
      </c>
      <c r="G194" s="94">
        <f>AProperties!G194/AProperties!AA194/VLOOKUP(G$6,Data!$N$4:$Y$11,Data!$X$1,FALSE)</f>
        <v>0.18867931170508315</v>
      </c>
      <c r="H194" s="94">
        <f>AProperties!H194/AProperties!AB194/VLOOKUP(H$6,Data!$N$4:$Y$11,Data!$X$1,FALSE)</f>
        <v>0.18865824023968725</v>
      </c>
      <c r="I194" s="94">
        <f>AProperties!I194/AProperties!AC194/VLOOKUP(I$6,Data!$N$4:$Y$11,Data!$X$1,FALSE)</f>
        <v>0.18870545407609624</v>
      </c>
      <c r="J194" s="97">
        <f t="shared" si="22"/>
        <v>0.18860995540102349</v>
      </c>
      <c r="L194" s="28">
        <v>0.187</v>
      </c>
      <c r="M194" s="94">
        <f t="shared" si="23"/>
        <v>0.2812227824053472</v>
      </c>
      <c r="N194" s="94">
        <f t="shared" si="24"/>
        <v>0.28128774577092225</v>
      </c>
      <c r="O194" s="94">
        <f t="shared" si="25"/>
        <v>0.28127833347161052</v>
      </c>
      <c r="P194" s="94">
        <f t="shared" si="26"/>
        <v>0.28132011951562191</v>
      </c>
      <c r="Q194" s="94">
        <f t="shared" si="27"/>
        <v>0.28130933743015873</v>
      </c>
      <c r="R194" s="94">
        <f t="shared" si="28"/>
        <v>0.28133965585254156</v>
      </c>
      <c r="S194" s="94">
        <f t="shared" si="29"/>
        <v>0.28132912011984362</v>
      </c>
      <c r="T194" s="94">
        <f t="shared" si="30"/>
        <v>0.28135272703804814</v>
      </c>
      <c r="U194" s="97">
        <f t="shared" si="31"/>
        <v>0.28130497770051172</v>
      </c>
      <c r="W194" s="28">
        <v>0.187</v>
      </c>
      <c r="X194" s="94">
        <f>AProperties!AF194*(9.806*B194)^0.5</f>
        <v>0.31834927588880679</v>
      </c>
      <c r="Y194" s="94">
        <f>AProperties!AG194*(9.806*C194)^0.5</f>
        <v>0.31901003356517288</v>
      </c>
      <c r="Z194" s="94">
        <f>AProperties!AH194*(9.806*D194)^0.5</f>
        <v>0.31891413663775714</v>
      </c>
      <c r="AA194" s="94">
        <f>AProperties!AI194*(9.806*E194)^0.5</f>
        <v>0.31934029396919034</v>
      </c>
      <c r="AB194" s="94">
        <f>AProperties!AJ194*(9.806*F194)^0.5</f>
        <v>0.31923022800856782</v>
      </c>
      <c r="AC194" s="94">
        <f>AProperties!AK194*(9.806*G194)^0.5</f>
        <v>0.31953991052233555</v>
      </c>
      <c r="AD194" s="94">
        <f>AProperties!AL194*(9.806*H194)^0.5</f>
        <v>0.31943222982080871</v>
      </c>
      <c r="AE194" s="94">
        <f>AProperties!AM194*(9.806*I194)^0.5</f>
        <v>0.31967360159238112</v>
      </c>
      <c r="AF194" s="97">
        <f t="shared" si="32"/>
        <v>0.3191862137506275</v>
      </c>
    </row>
    <row r="195" spans="1:32" x14ac:dyDescent="0.25">
      <c r="A195" s="28">
        <v>0.188</v>
      </c>
      <c r="B195" s="94">
        <f>AProperties!B195/AProperties!V195/VLOOKUP(B$6,Data!$N$4:$Y$11,Data!$X$1,FALSE)</f>
        <v>0.18947473296345405</v>
      </c>
      <c r="C195" s="94">
        <f>AProperties!C195/AProperties!W195/VLOOKUP(C$6,Data!$N$4:$Y$11,Data!$X$1,FALSE)</f>
        <v>0.1896059088923801</v>
      </c>
      <c r="D195" s="94">
        <f>AProperties!D195/AProperties!X195/VLOOKUP(D$6,Data!$N$4:$Y$11,Data!$X$1,FALSE)</f>
        <v>0.18958690312383419</v>
      </c>
      <c r="E195" s="94">
        <f>AProperties!E195/AProperties!Y195/VLOOKUP(E$6,Data!$N$4:$Y$11,Data!$X$1,FALSE)</f>
        <v>0.18967127997997837</v>
      </c>
      <c r="F195" s="94">
        <f>AProperties!F195/AProperties!Z195/VLOOKUP(F$6,Data!$N$4:$Y$11,Data!$X$1,FALSE)</f>
        <v>0.18964950804004777</v>
      </c>
      <c r="G195" s="94">
        <f>AProperties!G195/AProperties!AA195/VLOOKUP(G$6,Data!$N$4:$Y$11,Data!$X$1,FALSE)</f>
        <v>0.18971072931794405</v>
      </c>
      <c r="H195" s="94">
        <f>AProperties!H195/AProperties!AB195/VLOOKUP(H$6,Data!$N$4:$Y$11,Data!$X$1,FALSE)</f>
        <v>0.18968945468934187</v>
      </c>
      <c r="I195" s="94">
        <f>AProperties!I195/AProperties!AC195/VLOOKUP(I$6,Data!$N$4:$Y$11,Data!$X$1,FALSE)</f>
        <v>0.1897371238492723</v>
      </c>
      <c r="J195" s="97">
        <f t="shared" si="22"/>
        <v>0.18964070510703157</v>
      </c>
      <c r="L195" s="28">
        <v>0.188</v>
      </c>
      <c r="M195" s="94">
        <f t="shared" si="23"/>
        <v>0.28273736648172704</v>
      </c>
      <c r="N195" s="94">
        <f t="shared" si="24"/>
        <v>0.28280295444619008</v>
      </c>
      <c r="O195" s="94">
        <f t="shared" si="25"/>
        <v>0.2827934515619171</v>
      </c>
      <c r="P195" s="94">
        <f t="shared" si="26"/>
        <v>0.28283563998998917</v>
      </c>
      <c r="Q195" s="94">
        <f t="shared" si="27"/>
        <v>0.28282475402002388</v>
      </c>
      <c r="R195" s="94">
        <f t="shared" si="28"/>
        <v>0.28285536465897204</v>
      </c>
      <c r="S195" s="94">
        <f t="shared" si="29"/>
        <v>0.28284472734467092</v>
      </c>
      <c r="T195" s="94">
        <f t="shared" si="30"/>
        <v>0.28286856192463616</v>
      </c>
      <c r="U195" s="97">
        <f t="shared" si="31"/>
        <v>0.28282035255351579</v>
      </c>
      <c r="W195" s="28">
        <v>0.188</v>
      </c>
      <c r="X195" s="94">
        <f>AProperties!AF195*(9.806*B195)^0.5</f>
        <v>0.32091122107307918</v>
      </c>
      <c r="Y195" s="94">
        <f>AProperties!AG195*(9.806*C195)^0.5</f>
        <v>0.32157657890262936</v>
      </c>
      <c r="Z195" s="94">
        <f>AProperties!AH195*(9.806*D195)^0.5</f>
        <v>0.32148001414331262</v>
      </c>
      <c r="AA195" s="94">
        <f>AProperties!AI195*(9.806*E195)^0.5</f>
        <v>0.32190913978727476</v>
      </c>
      <c r="AB195" s="94">
        <f>AProperties!AJ195*(9.806*F195)^0.5</f>
        <v>0.32179830705417545</v>
      </c>
      <c r="AC195" s="94">
        <f>AProperties!AK195*(9.806*G195)^0.5</f>
        <v>0.32211014719665498</v>
      </c>
      <c r="AD195" s="94">
        <f>AProperties!AL195*(9.806*H195)^0.5</f>
        <v>0.32200171617778134</v>
      </c>
      <c r="AE195" s="94">
        <f>AProperties!AM195*(9.806*I195)^0.5</f>
        <v>0.3222447699443951</v>
      </c>
      <c r="AF195" s="97">
        <f t="shared" si="32"/>
        <v>0.32175398678491285</v>
      </c>
    </row>
    <row r="196" spans="1:32" x14ac:dyDescent="0.25">
      <c r="A196" s="28">
        <v>0.189</v>
      </c>
      <c r="B196" s="94">
        <f>AProperties!B196/AProperties!V196/VLOOKUP(B$6,Data!$N$4:$Y$11,Data!$X$1,FALSE)</f>
        <v>0.19050428477141779</v>
      </c>
      <c r="C196" s="94">
        <f>AProperties!C196/AProperties!W196/VLOOKUP(C$6,Data!$N$4:$Y$11,Data!$X$1,FALSE)</f>
        <v>0.19063671468632229</v>
      </c>
      <c r="D196" s="94">
        <f>AProperties!D196/AProperties!X196/VLOOKUP(D$6,Data!$N$4:$Y$11,Data!$X$1,FALSE)</f>
        <v>0.19061752705101642</v>
      </c>
      <c r="E196" s="94">
        <f>AProperties!E196/AProperties!Y196/VLOOKUP(E$6,Data!$N$4:$Y$11,Data!$X$1,FALSE)</f>
        <v>0.19070271177692133</v>
      </c>
      <c r="F196" s="94">
        <f>AProperties!F196/AProperties!Z196/VLOOKUP(F$6,Data!$N$4:$Y$11,Data!$X$1,FALSE)</f>
        <v>0.19068073126568522</v>
      </c>
      <c r="G196" s="94">
        <f>AProperties!G196/AProperties!AA196/VLOOKUP(G$6,Data!$N$4:$Y$11,Data!$X$1,FALSE)</f>
        <v>0.1907425392362416</v>
      </c>
      <c r="H196" s="94">
        <f>AProperties!H196/AProperties!AB196/VLOOKUP(H$6,Data!$N$4:$Y$11,Data!$X$1,FALSE)</f>
        <v>0.19072106065800198</v>
      </c>
      <c r="I196" s="94">
        <f>AProperties!I196/AProperties!AC196/VLOOKUP(I$6,Data!$N$4:$Y$11,Data!$X$1,FALSE)</f>
        <v>0.19076918690540701</v>
      </c>
      <c r="J196" s="97">
        <f t="shared" si="22"/>
        <v>0.1906718445438767</v>
      </c>
      <c r="L196" s="28">
        <v>0.189</v>
      </c>
      <c r="M196" s="94">
        <f t="shared" si="23"/>
        <v>0.28425214238570889</v>
      </c>
      <c r="N196" s="94">
        <f t="shared" si="24"/>
        <v>0.28431835734316113</v>
      </c>
      <c r="O196" s="94">
        <f t="shared" si="25"/>
        <v>0.28430876352550821</v>
      </c>
      <c r="P196" s="94">
        <f t="shared" si="26"/>
        <v>0.28435135588846067</v>
      </c>
      <c r="Q196" s="94">
        <f t="shared" si="27"/>
        <v>0.2843403656328426</v>
      </c>
      <c r="R196" s="94">
        <f t="shared" si="28"/>
        <v>0.28437126961812081</v>
      </c>
      <c r="S196" s="94">
        <f t="shared" si="29"/>
        <v>0.28436053032900099</v>
      </c>
      <c r="T196" s="94">
        <f t="shared" si="30"/>
        <v>0.2843845934527035</v>
      </c>
      <c r="U196" s="97">
        <f t="shared" si="31"/>
        <v>0.28433592227193838</v>
      </c>
      <c r="W196" s="28">
        <v>0.189</v>
      </c>
      <c r="X196" s="94">
        <f>AProperties!AF196*(9.806*B196)^0.5</f>
        <v>0.32348006216627312</v>
      </c>
      <c r="Y196" s="94">
        <f>AProperties!AG196*(9.806*C196)^0.5</f>
        <v>0.32415002340839866</v>
      </c>
      <c r="Z196" s="94">
        <f>AProperties!AH196*(9.806*D196)^0.5</f>
        <v>0.32405279034108231</v>
      </c>
      <c r="AA196" s="94">
        <f>AProperties!AI196*(9.806*E196)^0.5</f>
        <v>0.3244848864212419</v>
      </c>
      <c r="AB196" s="94">
        <f>AProperties!AJ196*(9.806*F196)^0.5</f>
        <v>0.32437328636521434</v>
      </c>
      <c r="AC196" s="94">
        <f>AProperties!AK196*(9.806*G196)^0.5</f>
        <v>0.32468728568864047</v>
      </c>
      <c r="AD196" s="94">
        <f>AProperties!AL196*(9.806*H196)^0.5</f>
        <v>0.32457810381146246</v>
      </c>
      <c r="AE196" s="94">
        <f>AProperties!AM196*(9.806*I196)^0.5</f>
        <v>0.3248228407875145</v>
      </c>
      <c r="AF196" s="97">
        <f t="shared" si="32"/>
        <v>0.3243286598737285</v>
      </c>
    </row>
    <row r="197" spans="1:32" x14ac:dyDescent="0.25">
      <c r="A197" s="28">
        <v>0.19</v>
      </c>
      <c r="B197" s="94">
        <f>AProperties!B197/AProperties!V197/VLOOKUP(B$6,Data!$N$4:$Y$11,Data!$X$1,FALSE)</f>
        <v>0.1915342229385647</v>
      </c>
      <c r="C197" s="94">
        <f>AProperties!C197/AProperties!W197/VLOOKUP(C$6,Data!$N$4:$Y$11,Data!$X$1,FALSE)</f>
        <v>0.19166791161575744</v>
      </c>
      <c r="D197" s="94">
        <f>AProperties!D197/AProperties!X197/VLOOKUP(D$6,Data!$N$4:$Y$11,Data!$X$1,FALSE)</f>
        <v>0.19164854141856627</v>
      </c>
      <c r="E197" s="94">
        <f>AProperties!E197/AProperties!Y197/VLOOKUP(E$6,Data!$N$4:$Y$11,Data!$X$1,FALSE)</f>
        <v>0.19173453710830071</v>
      </c>
      <c r="F197" s="94">
        <f>AProperties!F197/AProperties!Z197/VLOOKUP(F$6,Data!$N$4:$Y$11,Data!$X$1,FALSE)</f>
        <v>0.19171234722540392</v>
      </c>
      <c r="G197" s="94">
        <f>AProperties!G197/AProperties!AA197/VLOOKUP(G$6,Data!$N$4:$Y$11,Data!$X$1,FALSE)</f>
        <v>0.1917747441426908</v>
      </c>
      <c r="H197" s="94">
        <f>AProperties!H197/AProperties!AB197/VLOOKUP(H$6,Data!$N$4:$Y$11,Data!$X$1,FALSE)</f>
        <v>0.19175306083027593</v>
      </c>
      <c r="I197" s="94">
        <f>AProperties!I197/AProperties!AC197/VLOOKUP(I$6,Data!$N$4:$Y$11,Data!$X$1,FALSE)</f>
        <v>0.19180164592487609</v>
      </c>
      <c r="J197" s="97">
        <f t="shared" si="22"/>
        <v>0.19170337640055449</v>
      </c>
      <c r="L197" s="28">
        <v>0.19</v>
      </c>
      <c r="M197" s="94">
        <f t="shared" si="23"/>
        <v>0.28576711146928235</v>
      </c>
      <c r="N197" s="94">
        <f t="shared" si="24"/>
        <v>0.28583395580787874</v>
      </c>
      <c r="O197" s="94">
        <f t="shared" si="25"/>
        <v>0.28582427070928312</v>
      </c>
      <c r="P197" s="94">
        <f t="shared" si="26"/>
        <v>0.28586726855415034</v>
      </c>
      <c r="Q197" s="94">
        <f t="shared" si="27"/>
        <v>0.28585617361270199</v>
      </c>
      <c r="R197" s="94">
        <f t="shared" si="28"/>
        <v>0.2858873720713454</v>
      </c>
      <c r="S197" s="94">
        <f t="shared" si="29"/>
        <v>0.28587653041513794</v>
      </c>
      <c r="T197" s="94">
        <f t="shared" si="30"/>
        <v>0.28590082296243802</v>
      </c>
      <c r="U197" s="97">
        <f t="shared" si="31"/>
        <v>0.28585168820027729</v>
      </c>
      <c r="W197" s="28">
        <v>0.19</v>
      </c>
      <c r="X197" s="94">
        <f>AProperties!AF197*(9.806*B197)^0.5</f>
        <v>0.32605578172894356</v>
      </c>
      <c r="Y197" s="94">
        <f>AProperties!AG197*(9.806*C197)^0.5</f>
        <v>0.32673034957237312</v>
      </c>
      <c r="Z197" s="94">
        <f>AProperties!AH197*(9.806*D197)^0.5</f>
        <v>0.32663244773120831</v>
      </c>
      <c r="AA197" s="94">
        <f>AProperties!AI197*(9.806*E197)^0.5</f>
        <v>0.32706751632570641</v>
      </c>
      <c r="AB197" s="94">
        <f>AProperties!AJ197*(9.806*F197)^0.5</f>
        <v>0.32695514840805306</v>
      </c>
      <c r="AC197" s="94">
        <f>AProperties!AK197*(9.806*G197)^0.5</f>
        <v>0.32727130843159691</v>
      </c>
      <c r="AD197" s="94">
        <f>AProperties!AL197*(9.806*H197)^0.5</f>
        <v>0.32716137516665272</v>
      </c>
      <c r="AE197" s="94">
        <f>AProperties!AM197*(9.806*I197)^0.5</f>
        <v>0.32740779654078161</v>
      </c>
      <c r="AF197" s="97">
        <f t="shared" si="32"/>
        <v>0.32691021548816446</v>
      </c>
    </row>
    <row r="198" spans="1:32" x14ac:dyDescent="0.25">
      <c r="A198" s="28">
        <v>0.191</v>
      </c>
      <c r="B198" s="94">
        <f>AProperties!B198/AProperties!V198/VLOOKUP(B$6,Data!$N$4:$Y$11,Data!$X$1,FALSE)</f>
        <v>0.19256455017577984</v>
      </c>
      <c r="C198" s="94">
        <f>AProperties!C198/AProperties!W198/VLOOKUP(C$6,Data!$N$4:$Y$11,Data!$X$1,FALSE)</f>
        <v>0.19269950237978067</v>
      </c>
      <c r="D198" s="94">
        <f>AProperties!D198/AProperties!X198/VLOOKUP(D$6,Data!$N$4:$Y$11,Data!$X$1,FALSE)</f>
        <v>0.19267994892727602</v>
      </c>
      <c r="E198" s="94">
        <f>AProperties!E198/AProperties!Y198/VLOOKUP(E$6,Data!$N$4:$Y$11,Data!$X$1,FALSE)</f>
        <v>0.19276675866740392</v>
      </c>
      <c r="F198" s="94">
        <f>AProperties!F198/AProperties!Z198/VLOOKUP(F$6,Data!$N$4:$Y$11,Data!$X$1,FALSE)</f>
        <v>0.19274435861442027</v>
      </c>
      <c r="G198" s="94">
        <f>AProperties!G198/AProperties!AA198/VLOOKUP(G$6,Data!$N$4:$Y$11,Data!$X$1,FALSE)</f>
        <v>0.19280734672709696</v>
      </c>
      <c r="H198" s="94">
        <f>AProperties!H198/AProperties!AB198/VLOOKUP(H$6,Data!$N$4:$Y$11,Data!$X$1,FALSE)</f>
        <v>0.19278545789784382</v>
      </c>
      <c r="I198" s="94">
        <f>AProperties!I198/AProperties!AC198/VLOOKUP(I$6,Data!$N$4:$Y$11,Data!$X$1,FALSE)</f>
        <v>0.1928345035951631</v>
      </c>
      <c r="J198" s="97">
        <f t="shared" si="22"/>
        <v>0.19273530337309558</v>
      </c>
      <c r="L198" s="28">
        <v>0.191</v>
      </c>
      <c r="M198" s="94">
        <f t="shared" si="23"/>
        <v>0.28728227508788995</v>
      </c>
      <c r="N198" s="94">
        <f t="shared" si="24"/>
        <v>0.28734975118989037</v>
      </c>
      <c r="O198" s="94">
        <f t="shared" si="25"/>
        <v>0.28733997446363801</v>
      </c>
      <c r="P198" s="94">
        <f t="shared" si="26"/>
        <v>0.28738337933370195</v>
      </c>
      <c r="Q198" s="94">
        <f t="shared" si="27"/>
        <v>0.28737217930721015</v>
      </c>
      <c r="R198" s="94">
        <f t="shared" si="28"/>
        <v>0.2874036733635485</v>
      </c>
      <c r="S198" s="94">
        <f t="shared" si="29"/>
        <v>0.28739272894892193</v>
      </c>
      <c r="T198" s="94">
        <f t="shared" si="30"/>
        <v>0.28741725179758154</v>
      </c>
      <c r="U198" s="97">
        <f t="shared" si="31"/>
        <v>0.28736765168654776</v>
      </c>
      <c r="W198" s="28">
        <v>0.191</v>
      </c>
      <c r="X198" s="94">
        <f>AProperties!AF198*(9.806*B198)^0.5</f>
        <v>0.32863836246837902</v>
      </c>
      <c r="Y198" s="94">
        <f>AProperties!AG198*(9.806*C198)^0.5</f>
        <v>0.32931754003173058</v>
      </c>
      <c r="Z198" s="94">
        <f>AProperties!AH198*(9.806*D198)^0.5</f>
        <v>0.32921896896103736</v>
      </c>
      <c r="AA198" s="94">
        <f>AProperties!AI198*(9.806*E198)^0.5</f>
        <v>0.32965701210284282</v>
      </c>
      <c r="AB198" s="94">
        <f>AProperties!AJ198*(9.806*F198)^0.5</f>
        <v>0.32954387579652827</v>
      </c>
      <c r="AC198" s="94">
        <f>AProperties!AK198*(9.806*G198)^0.5</f>
        <v>0.32986219800655681</v>
      </c>
      <c r="AD198" s="94">
        <f>AProperties!AL198*(9.806*H198)^0.5</f>
        <v>0.3297515128357863</v>
      </c>
      <c r="AE198" s="94">
        <f>AProperties!AM198*(9.806*I198)^0.5</f>
        <v>0.32999961977107195</v>
      </c>
      <c r="AF198" s="97">
        <f t="shared" si="32"/>
        <v>0.32949863624674169</v>
      </c>
    </row>
    <row r="199" spans="1:32" x14ac:dyDescent="0.25">
      <c r="A199" s="28">
        <v>0.192</v>
      </c>
      <c r="B199" s="94">
        <f>AProperties!B199/AProperties!V199/VLOOKUP(B$6,Data!$N$4:$Y$11,Data!$X$1,FALSE)</f>
        <v>0.19359526920091544</v>
      </c>
      <c r="C199" s="94">
        <f>AProperties!C199/AProperties!W199/VLOOKUP(C$6,Data!$N$4:$Y$11,Data!$X$1,FALSE)</f>
        <v>0.19373148968455464</v>
      </c>
      <c r="D199" s="94">
        <f>AProperties!D199/AProperties!X199/VLOOKUP(D$6,Data!$N$4:$Y$11,Data!$X$1,FALSE)</f>
        <v>0.19371175228499066</v>
      </c>
      <c r="E199" s="94">
        <f>AProperties!E199/AProperties!Y199/VLOOKUP(E$6,Data!$N$4:$Y$11,Data!$X$1,FALSE)</f>
        <v>0.19379937915463588</v>
      </c>
      <c r="F199" s="94">
        <f>AProperties!F199/AProperties!Z199/VLOOKUP(F$6,Data!$N$4:$Y$11,Data!$X$1,FALSE)</f>
        <v>0.19377676813505251</v>
      </c>
      <c r="G199" s="94">
        <f>AProperties!G199/AProperties!AA199/VLOOKUP(G$6,Data!$N$4:$Y$11,Data!$X$1,FALSE)</f>
        <v>0.19384034968641234</v>
      </c>
      <c r="H199" s="94">
        <f>AProperties!H199/AProperties!AB199/VLOOKUP(H$6,Data!$N$4:$Y$11,Data!$X$1,FALSE)</f>
        <v>0.19381825455951837</v>
      </c>
      <c r="I199" s="94">
        <f>AProperties!I199/AProperties!AC199/VLOOKUP(I$6,Data!$N$4:$Y$11,Data!$X$1,FALSE)</f>
        <v>0.1938677626109199</v>
      </c>
      <c r="J199" s="97">
        <f t="shared" si="22"/>
        <v>0.19376762816462498</v>
      </c>
      <c r="L199" s="28">
        <v>0.192</v>
      </c>
      <c r="M199" s="94">
        <f t="shared" si="23"/>
        <v>0.28879763460045771</v>
      </c>
      <c r="N199" s="94">
        <f t="shared" si="24"/>
        <v>0.28886574484227734</v>
      </c>
      <c r="O199" s="94">
        <f t="shared" si="25"/>
        <v>0.2888558761424953</v>
      </c>
      <c r="P199" s="94">
        <f t="shared" si="26"/>
        <v>0.28889968957731793</v>
      </c>
      <c r="Q199" s="94">
        <f t="shared" si="27"/>
        <v>0.28888838406752626</v>
      </c>
      <c r="R199" s="94">
        <f t="shared" si="28"/>
        <v>0.2889201748432062</v>
      </c>
      <c r="S199" s="94">
        <f t="shared" si="29"/>
        <v>0.2889091272797592</v>
      </c>
      <c r="T199" s="94">
        <f t="shared" si="30"/>
        <v>0.28893388130545994</v>
      </c>
      <c r="U199" s="97">
        <f t="shared" si="31"/>
        <v>0.28888381408231245</v>
      </c>
      <c r="W199" s="28">
        <v>0.192</v>
      </c>
      <c r="X199" s="94">
        <f>AProperties!AF199*(9.806*B199)^0.5</f>
        <v>0.33122778723680418</v>
      </c>
      <c r="Y199" s="94">
        <f>AProperties!AG199*(9.806*C199)^0.5</f>
        <v>0.33191157756912648</v>
      </c>
      <c r="Z199" s="94">
        <f>AProperties!AH199*(9.806*D199)^0.5</f>
        <v>0.33181233682331462</v>
      </c>
      <c r="AA199" s="94">
        <f>AProperties!AI199*(9.806*E199)^0.5</f>
        <v>0.33225335650057569</v>
      </c>
      <c r="AB199" s="94">
        <f>AProperties!AJ199*(9.806*F199)^0.5</f>
        <v>0.33213945129013783</v>
      </c>
      <c r="AC199" s="94">
        <f>AProperties!AK199*(9.806*G199)^0.5</f>
        <v>0.33245993714046507</v>
      </c>
      <c r="AD199" s="94">
        <f>AProperties!AL199*(9.806*H199)^0.5</f>
        <v>0.33234849955712498</v>
      </c>
      <c r="AE199" s="94">
        <f>AProperties!AM199*(9.806*I199)^0.5</f>
        <v>0.3325982931912857</v>
      </c>
      <c r="AF199" s="97">
        <f t="shared" si="32"/>
        <v>0.33209390491360435</v>
      </c>
    </row>
    <row r="200" spans="1:32" x14ac:dyDescent="0.25">
      <c r="A200" s="28">
        <v>0.193</v>
      </c>
      <c r="B200" s="94">
        <f>AProperties!B200/AProperties!V200/VLOOKUP(B$6,Data!$N$4:$Y$11,Data!$X$1,FALSE)</f>
        <v>0.19462638273884841</v>
      </c>
      <c r="C200" s="94">
        <f>AProperties!C200/AProperties!W200/VLOOKUP(C$6,Data!$N$4:$Y$11,Data!$X$1,FALSE)</f>
        <v>0.19476387624336927</v>
      </c>
      <c r="D200" s="94">
        <f>AProperties!D200/AProperties!X200/VLOOKUP(D$6,Data!$N$4:$Y$11,Data!$X$1,FALSE)</f>
        <v>0.1947439542066674</v>
      </c>
      <c r="E200" s="94">
        <f>AProperties!E200/AProperties!Y200/VLOOKUP(E$6,Data!$N$4:$Y$11,Data!$X$1,FALSE)</f>
        <v>0.19483240127757817</v>
      </c>
      <c r="F200" s="94">
        <f>AProperties!F200/AProperties!Z200/VLOOKUP(F$6,Data!$N$4:$Y$11,Data!$X$1,FALSE)</f>
        <v>0.19480957849677757</v>
      </c>
      <c r="G200" s="94">
        <f>AProperties!G200/AProperties!AA200/VLOOKUP(G$6,Data!$N$4:$Y$11,Data!$X$1,FALSE)</f>
        <v>0.19487375572479498</v>
      </c>
      <c r="H200" s="94">
        <f>AProperties!H200/AProperties!AB200/VLOOKUP(H$6,Data!$N$4:$Y$11,Data!$X$1,FALSE)</f>
        <v>0.19485145352130193</v>
      </c>
      <c r="I200" s="94">
        <f>AProperties!I200/AProperties!AC200/VLOOKUP(I$6,Data!$N$4:$Y$11,Data!$X$1,FALSE)</f>
        <v>0.19490142567402388</v>
      </c>
      <c r="J200" s="97">
        <f t="shared" ref="J200:J263" si="33">AVERAGE(B200:I200)</f>
        <v>0.19480035348542021</v>
      </c>
      <c r="L200" s="28">
        <v>0.193</v>
      </c>
      <c r="M200" s="94">
        <f t="shared" ref="M200:M263" si="34">$L200+B200/2</f>
        <v>0.29031319136942424</v>
      </c>
      <c r="N200" s="94">
        <f t="shared" ref="N200:N263" si="35">$L200+C200/2</f>
        <v>0.29038193812168467</v>
      </c>
      <c r="O200" s="94">
        <f t="shared" ref="O200:O263" si="36">$L200+D200/2</f>
        <v>0.29037197710333373</v>
      </c>
      <c r="P200" s="94">
        <f t="shared" ref="P200:P263" si="37">$L200+E200/2</f>
        <v>0.29041620063878909</v>
      </c>
      <c r="Q200" s="94">
        <f t="shared" ref="Q200:Q263" si="38">$L200+F200/2</f>
        <v>0.29040478924838881</v>
      </c>
      <c r="R200" s="94">
        <f t="shared" ref="R200:R263" si="39">$L200+G200/2</f>
        <v>0.29043687786239747</v>
      </c>
      <c r="S200" s="94">
        <f t="shared" ref="S200:S263" si="40">$L200+H200/2</f>
        <v>0.29042572676065098</v>
      </c>
      <c r="T200" s="94">
        <f t="shared" ref="T200:T263" si="41">$L200+I200/2</f>
        <v>0.29045071283701196</v>
      </c>
      <c r="U200" s="97">
        <f t="shared" ref="U200:U263" si="42">AVERAGE(M200:T200)</f>
        <v>0.29040017674271013</v>
      </c>
      <c r="W200" s="28">
        <v>0.193</v>
      </c>
      <c r="X200" s="94">
        <f>AProperties!AF200*(9.806*B200)^0.5</f>
        <v>0.33382403902960855</v>
      </c>
      <c r="Y200" s="94">
        <f>AProperties!AG200*(9.806*C200)^0.5</f>
        <v>0.33451244511092304</v>
      </c>
      <c r="Z200" s="94">
        <f>AProperties!AH200*(9.806*D200)^0.5</f>
        <v>0.33441253425441247</v>
      </c>
      <c r="AA200" s="94">
        <f>AProperties!AI200*(9.806*E200)^0.5</f>
        <v>0.3348565324108031</v>
      </c>
      <c r="AB200" s="94">
        <f>AProperties!AJ200*(9.806*F200)^0.5</f>
        <v>0.33474185779226107</v>
      </c>
      <c r="AC200" s="94">
        <f>AProperties!AK200*(9.806*G200)^0.5</f>
        <v>0.33506450870440069</v>
      </c>
      <c r="AD200" s="94">
        <f>AProperties!AL200*(9.806*H200)^0.5</f>
        <v>0.33495231821297761</v>
      </c>
      <c r="AE200" s="94">
        <f>AProperties!AM200*(9.806*I200)^0.5</f>
        <v>0.33520379965856578</v>
      </c>
      <c r="AF200" s="97">
        <f t="shared" ref="AF200:AF263" si="43">AVERAGE(X200:AE200)</f>
        <v>0.33469600439674407</v>
      </c>
    </row>
    <row r="201" spans="1:32" x14ac:dyDescent="0.25">
      <c r="A201" s="28">
        <v>0.19400000000000001</v>
      </c>
      <c r="B201" s="94">
        <f>AProperties!B201/AProperties!V201/VLOOKUP(B$6,Data!$N$4:$Y$11,Data!$X$1,FALSE)</f>
        <v>0.19565789352154092</v>
      </c>
      <c r="C201" s="94">
        <f>AProperties!C201/AProperties!W201/VLOOKUP(C$6,Data!$N$4:$Y$11,Data!$X$1,FALSE)</f>
        <v>0.19579666477669924</v>
      </c>
      <c r="D201" s="94">
        <f>AProperties!D201/AProperties!X201/VLOOKUP(D$6,Data!$N$4:$Y$11,Data!$X$1,FALSE)</f>
        <v>0.19577655741443553</v>
      </c>
      <c r="E201" s="94">
        <f>AProperties!E201/AProperties!Y201/VLOOKUP(E$6,Data!$N$4:$Y$11,Data!$X$1,FALSE)</f>
        <v>0.19586582775104761</v>
      </c>
      <c r="F201" s="94">
        <f>AProperties!F201/AProperties!Z201/VLOOKUP(F$6,Data!$N$4:$Y$11,Data!$X$1,FALSE)</f>
        <v>0.1958427924162921</v>
      </c>
      <c r="G201" s="94">
        <f>AProperties!G201/AProperties!AA201/VLOOKUP(G$6,Data!$N$4:$Y$11,Data!$X$1,FALSE)</f>
        <v>0.19590756755366948</v>
      </c>
      <c r="H201" s="94">
        <f>AProperties!H201/AProperties!AB201/VLOOKUP(H$6,Data!$N$4:$Y$11,Data!$X$1,FALSE)</f>
        <v>0.19588505749644619</v>
      </c>
      <c r="I201" s="94">
        <f>AProperties!I201/AProperties!AC201/VLOOKUP(I$6,Data!$N$4:$Y$11,Data!$X$1,FALSE)</f>
        <v>0.19593549549363803</v>
      </c>
      <c r="J201" s="97">
        <f t="shared" si="33"/>
        <v>0.19583348205297116</v>
      </c>
      <c r="L201" s="28">
        <v>0.19400000000000001</v>
      </c>
      <c r="M201" s="94">
        <f t="shared" si="34"/>
        <v>0.29182894676077048</v>
      </c>
      <c r="N201" s="94">
        <f t="shared" si="35"/>
        <v>0.29189833238834961</v>
      </c>
      <c r="O201" s="94">
        <f t="shared" si="36"/>
        <v>0.29188827870721779</v>
      </c>
      <c r="P201" s="94">
        <f t="shared" si="37"/>
        <v>0.29193291387552378</v>
      </c>
      <c r="Q201" s="94">
        <f t="shared" si="38"/>
        <v>0.29192139620814606</v>
      </c>
      <c r="R201" s="94">
        <f t="shared" si="39"/>
        <v>0.29195378377683473</v>
      </c>
      <c r="S201" s="94">
        <f t="shared" si="40"/>
        <v>0.29194252874822313</v>
      </c>
      <c r="T201" s="94">
        <f t="shared" si="41"/>
        <v>0.291967747746819</v>
      </c>
      <c r="U201" s="97">
        <f t="shared" si="42"/>
        <v>0.29191674102648557</v>
      </c>
      <c r="W201" s="28">
        <v>0.19400000000000001</v>
      </c>
      <c r="X201" s="94">
        <f>AProperties!AF201*(9.806*B201)^0.5</f>
        <v>0.33642710098361378</v>
      </c>
      <c r="Y201" s="94">
        <f>AProperties!AG201*(9.806*C201)^0.5</f>
        <v>0.33712012572544497</v>
      </c>
      <c r="Z201" s="94">
        <f>AProperties!AH201*(9.806*D201)^0.5</f>
        <v>0.33701954433259318</v>
      </c>
      <c r="AA201" s="94">
        <f>AProperties!AI201*(9.806*E201)^0.5</f>
        <v>0.33746652286765411</v>
      </c>
      <c r="AB201" s="94">
        <f>AProperties!AJ201*(9.806*F201)^0.5</f>
        <v>0.33735107834842126</v>
      </c>
      <c r="AC201" s="94">
        <f>AProperties!AK201*(9.806*G201)^0.5</f>
        <v>0.33767589571183781</v>
      </c>
      <c r="AD201" s="94">
        <f>AProperties!AL201*(9.806*H201)^0.5</f>
        <v>0.33756295182795859</v>
      </c>
      <c r="AE201" s="94">
        <f>AProperties!AM201*(9.806*I201)^0.5</f>
        <v>0.33781612217255563</v>
      </c>
      <c r="AF201" s="97">
        <f t="shared" si="43"/>
        <v>0.33730491774625992</v>
      </c>
    </row>
    <row r="202" spans="1:32" x14ac:dyDescent="0.25">
      <c r="A202" s="28">
        <v>0.19500000000000001</v>
      </c>
      <c r="B202" s="94">
        <f>AProperties!B202/AProperties!V202/VLOOKUP(B$6,Data!$N$4:$Y$11,Data!$X$1,FALSE)</f>
        <v>0.19668980428810021</v>
      </c>
      <c r="C202" s="94">
        <f>AProperties!C202/AProperties!W202/VLOOKUP(C$6,Data!$N$4:$Y$11,Data!$X$1,FALSE)</f>
        <v>0.19682985801226577</v>
      </c>
      <c r="D202" s="94">
        <f>AProperties!D202/AProperties!X202/VLOOKUP(D$6,Data!$N$4:$Y$11,Data!$X$1,FALSE)</f>
        <v>0.19680956463765467</v>
      </c>
      <c r="E202" s="94">
        <f>AProperties!E202/AProperties!Y202/VLOOKUP(E$6,Data!$N$4:$Y$11,Data!$X$1,FALSE)</f>
        <v>0.19689966129715605</v>
      </c>
      <c r="F202" s="94">
        <f>AProperties!F202/AProperties!Z202/VLOOKUP(F$6,Data!$N$4:$Y$11,Data!$X$1,FALSE)</f>
        <v>0.19687641261757147</v>
      </c>
      <c r="G202" s="94">
        <f>AProperties!G202/AProperties!AA202/VLOOKUP(G$6,Data!$N$4:$Y$11,Data!$X$1,FALSE)</f>
        <v>0.19694178789178429</v>
      </c>
      <c r="H202" s="94">
        <f>AProperties!H202/AProperties!AB202/VLOOKUP(H$6,Data!$N$4:$Y$11,Data!$X$1,FALSE)</f>
        <v>0.19691906920551122</v>
      </c>
      <c r="I202" s="94">
        <f>AProperties!I202/AProperties!AC202/VLOOKUP(I$6,Data!$N$4:$Y$11,Data!$X$1,FALSE)</f>
        <v>0.19696997478627004</v>
      </c>
      <c r="J202" s="97">
        <f t="shared" si="33"/>
        <v>0.19686701659203923</v>
      </c>
      <c r="L202" s="28">
        <v>0.19500000000000001</v>
      </c>
      <c r="M202" s="94">
        <f t="shared" si="34"/>
        <v>0.29334490214405012</v>
      </c>
      <c r="N202" s="94">
        <f t="shared" si="35"/>
        <v>0.29341492900613286</v>
      </c>
      <c r="O202" s="94">
        <f t="shared" si="36"/>
        <v>0.29340478231882733</v>
      </c>
      <c r="P202" s="94">
        <f t="shared" si="37"/>
        <v>0.29344983064857805</v>
      </c>
      <c r="Q202" s="94">
        <f t="shared" si="38"/>
        <v>0.29343820630878575</v>
      </c>
      <c r="R202" s="94">
        <f t="shared" si="39"/>
        <v>0.29347089394589215</v>
      </c>
      <c r="S202" s="94">
        <f t="shared" si="40"/>
        <v>0.29345953460275565</v>
      </c>
      <c r="T202" s="94">
        <f t="shared" si="41"/>
        <v>0.293484987393135</v>
      </c>
      <c r="U202" s="97">
        <f t="shared" si="42"/>
        <v>0.29343350829601961</v>
      </c>
      <c r="W202" s="28">
        <v>0.19500000000000001</v>
      </c>
      <c r="X202" s="94">
        <f>AProperties!AF202*(9.806*B202)^0.5</f>
        <v>0.33903695637537257</v>
      </c>
      <c r="Y202" s="94">
        <f>AProperties!AG202*(9.806*C202)^0.5</f>
        <v>0.3397346026212783</v>
      </c>
      <c r="Z202" s="94">
        <f>AProperties!AH202*(9.806*D202)^0.5</f>
        <v>0.33963335027629932</v>
      </c>
      <c r="AA202" s="94">
        <f>AProperties!AI202*(9.806*E202)^0.5</f>
        <v>0.34008331104577982</v>
      </c>
      <c r="AB202" s="94">
        <f>AProperties!AJ202*(9.806*F202)^0.5</f>
        <v>0.33996709614457693</v>
      </c>
      <c r="AC202" s="94">
        <f>AProperties!AK202*(9.806*G202)^0.5</f>
        <v>0.34029408131692984</v>
      </c>
      <c r="AD202" s="94">
        <f>AProperties!AL202*(9.806*H202)^0.5</f>
        <v>0.34018038356727665</v>
      </c>
      <c r="AE202" s="94">
        <f>AProperties!AM202*(9.806*I202)^0.5</f>
        <v>0.34043524387368684</v>
      </c>
      <c r="AF202" s="97">
        <f t="shared" si="43"/>
        <v>0.33992062815265001</v>
      </c>
    </row>
    <row r="203" spans="1:32" x14ac:dyDescent="0.25">
      <c r="A203" s="28">
        <v>0.19600000000000001</v>
      </c>
      <c r="B203" s="94">
        <f>AProperties!B203/AProperties!V203/VLOOKUP(B$6,Data!$N$4:$Y$11,Data!$X$1,FALSE)</f>
        <v>0.1977221177848385</v>
      </c>
      <c r="C203" s="94">
        <f>AProperties!C203/AProperties!W203/VLOOKUP(C$6,Data!$N$4:$Y$11,Data!$X$1,FALSE)</f>
        <v>0.19786345868509503</v>
      </c>
      <c r="D203" s="94">
        <f>AProperties!D203/AProperties!X203/VLOOKUP(D$6,Data!$N$4:$Y$11,Data!$X$1,FALSE)</f>
        <v>0.19784297861297501</v>
      </c>
      <c r="E203" s="94">
        <f>AProperties!E203/AProperties!Y203/VLOOKUP(E$6,Data!$N$4:$Y$11,Data!$X$1,FALSE)</f>
        <v>0.1979339046453705</v>
      </c>
      <c r="F203" s="94">
        <f>AProperties!F203/AProperties!Z203/VLOOKUP(F$6,Data!$N$4:$Y$11,Data!$X$1,FALSE)</f>
        <v>0.19791044183192891</v>
      </c>
      <c r="G203" s="94">
        <f>AProperties!G203/AProperties!AA203/VLOOKUP(G$6,Data!$N$4:$Y$11,Data!$X$1,FALSE)</f>
        <v>0.19797641946527175</v>
      </c>
      <c r="H203" s="94">
        <f>AProperties!H203/AProperties!AB203/VLOOKUP(H$6,Data!$N$4:$Y$11,Data!$X$1,FALSE)</f>
        <v>0.19795349137642615</v>
      </c>
      <c r="I203" s="94">
        <f>AProperties!I203/AProperties!AC203/VLOOKUP(I$6,Data!$N$4:$Y$11,Data!$X$1,FALSE)</f>
        <v>0.19800486627583033</v>
      </c>
      <c r="J203" s="97">
        <f t="shared" si="33"/>
        <v>0.19790095983471701</v>
      </c>
      <c r="L203" s="28">
        <v>0.19600000000000001</v>
      </c>
      <c r="M203" s="94">
        <f t="shared" si="34"/>
        <v>0.29486105889241926</v>
      </c>
      <c r="N203" s="94">
        <f t="shared" si="35"/>
        <v>0.29493172934254752</v>
      </c>
      <c r="O203" s="94">
        <f t="shared" si="36"/>
        <v>0.29492148930648754</v>
      </c>
      <c r="P203" s="94">
        <f t="shared" si="37"/>
        <v>0.29496695232268527</v>
      </c>
      <c r="Q203" s="94">
        <f t="shared" si="38"/>
        <v>0.29495522091596449</v>
      </c>
      <c r="R203" s="94">
        <f t="shared" si="39"/>
        <v>0.2949882097326359</v>
      </c>
      <c r="S203" s="94">
        <f t="shared" si="40"/>
        <v>0.29497674568821308</v>
      </c>
      <c r="T203" s="94">
        <f t="shared" si="41"/>
        <v>0.29500243313791519</v>
      </c>
      <c r="U203" s="97">
        <f t="shared" si="42"/>
        <v>0.29495047991735851</v>
      </c>
      <c r="W203" s="28">
        <v>0.19600000000000001</v>
      </c>
      <c r="X203" s="94">
        <f>AProperties!AF203*(9.806*B203)^0.5</f>
        <v>0.34165358861949802</v>
      </c>
      <c r="Y203" s="94">
        <f>AProperties!AG203*(9.806*C203)^0.5</f>
        <v>0.34235585914559191</v>
      </c>
      <c r="Z203" s="94">
        <f>AProperties!AH203*(9.806*D203)^0.5</f>
        <v>0.34225393544248106</v>
      </c>
      <c r="AA203" s="94">
        <f>AProperties!AI203*(9.806*E203)^0.5</f>
        <v>0.34270688025867752</v>
      </c>
      <c r="AB203" s="94">
        <f>AProperties!AJ203*(9.806*F203)^0.5</f>
        <v>0.34258989450544297</v>
      </c>
      <c r="AC203" s="94">
        <f>AProperties!AK203*(9.806*G203)^0.5</f>
        <v>0.34291904881283142</v>
      </c>
      <c r="AD203" s="94">
        <f>AProperties!AL203*(9.806*H203)^0.5</f>
        <v>0.34280459673505997</v>
      </c>
      <c r="AE203" s="94">
        <f>AProperties!AM203*(9.806*I203)^0.5</f>
        <v>0.34306114804149579</v>
      </c>
      <c r="AF203" s="97">
        <f t="shared" si="43"/>
        <v>0.34254311894513489</v>
      </c>
    </row>
    <row r="204" spans="1:32" x14ac:dyDescent="0.25">
      <c r="A204" s="28">
        <v>0.19700000000000001</v>
      </c>
      <c r="B204" s="94">
        <f>AProperties!B204/AProperties!V204/VLOOKUP(B$6,Data!$N$4:$Y$11,Data!$X$1,FALSE)</f>
        <v>0.19875483676533395</v>
      </c>
      <c r="C204" s="94">
        <f>AProperties!C204/AProperties!W204/VLOOKUP(C$6,Data!$N$4:$Y$11,Data!$X$1,FALSE)</f>
        <v>0.19889746953757884</v>
      </c>
      <c r="D204" s="94">
        <f>AProperties!D204/AProperties!X204/VLOOKUP(D$6,Data!$N$4:$Y$11,Data!$X$1,FALSE)</f>
        <v>0.19887680208439934</v>
      </c>
      <c r="E204" s="94">
        <f>AProperties!E204/AProperties!Y204/VLOOKUP(E$6,Data!$N$4:$Y$11,Data!$X$1,FALSE)</f>
        <v>0.19896856053257231</v>
      </c>
      <c r="F204" s="94">
        <f>AProperties!F204/AProperties!Z204/VLOOKUP(F$6,Data!$N$4:$Y$11,Data!$X$1,FALSE)</f>
        <v>0.1989448827980764</v>
      </c>
      <c r="G204" s="94">
        <f>AProperties!G204/AProperties!AA204/VLOOKUP(G$6,Data!$N$4:$Y$11,Data!$X$1,FALSE)</f>
        <v>0.19901146500770991</v>
      </c>
      <c r="H204" s="94">
        <f>AProperties!H204/AProperties!AB204/VLOOKUP(H$6,Data!$N$4:$Y$11,Data!$X$1,FALSE)</f>
        <v>0.19898832674454842</v>
      </c>
      <c r="I204" s="94">
        <f>AProperties!I204/AProperties!AC204/VLOOKUP(I$6,Data!$N$4:$Y$11,Data!$X$1,FALSE)</f>
        <v>0.19904017269369539</v>
      </c>
      <c r="J204" s="97">
        <f t="shared" si="33"/>
        <v>0.19893531452048932</v>
      </c>
      <c r="L204" s="28">
        <v>0.19700000000000001</v>
      </c>
      <c r="M204" s="94">
        <f t="shared" si="34"/>
        <v>0.29637741838266696</v>
      </c>
      <c r="N204" s="94">
        <f t="shared" si="35"/>
        <v>0.29644873476878941</v>
      </c>
      <c r="O204" s="94">
        <f t="shared" si="36"/>
        <v>0.29643840104219965</v>
      </c>
      <c r="P204" s="94">
        <f t="shared" si="37"/>
        <v>0.29648428026628615</v>
      </c>
      <c r="Q204" s="94">
        <f t="shared" si="38"/>
        <v>0.29647244139903822</v>
      </c>
      <c r="R204" s="94">
        <f t="shared" si="39"/>
        <v>0.29650573250385498</v>
      </c>
      <c r="S204" s="94">
        <f t="shared" si="40"/>
        <v>0.29649416337227419</v>
      </c>
      <c r="T204" s="94">
        <f t="shared" si="41"/>
        <v>0.29652008634684768</v>
      </c>
      <c r="U204" s="97">
        <f t="shared" si="42"/>
        <v>0.29646765726024465</v>
      </c>
      <c r="W204" s="28">
        <v>0.19700000000000001</v>
      </c>
      <c r="X204" s="94">
        <f>AProperties!AF204*(9.806*B204)^0.5</f>
        <v>0.34427698126702705</v>
      </c>
      <c r="Y204" s="94">
        <f>AProperties!AG204*(9.806*C204)^0.5</f>
        <v>0.34498387878249592</v>
      </c>
      <c r="Z204" s="94">
        <f>AProperties!AH204*(9.806*D204)^0.5</f>
        <v>0.34488128332495732</v>
      </c>
      <c r="AA204" s="94">
        <f>AProperties!AI204*(9.806*E204)^0.5</f>
        <v>0.34533721395704231</v>
      </c>
      <c r="AB204" s="94">
        <f>AProperties!AJ204*(9.806*F204)^0.5</f>
        <v>0.34521945689284889</v>
      </c>
      <c r="AC204" s="94">
        <f>AProperties!AK204*(9.806*G204)^0.5</f>
        <v>0.34555078163005587</v>
      </c>
      <c r="AD204" s="94">
        <f>AProperties!AL204*(9.806*H204)^0.5</f>
        <v>0.3454355747727077</v>
      </c>
      <c r="AE204" s="94">
        <f>AProperties!AM204*(9.806*I204)^0.5</f>
        <v>0.3456938180929835</v>
      </c>
      <c r="AF204" s="97">
        <f t="shared" si="43"/>
        <v>0.34517237359001479</v>
      </c>
    </row>
    <row r="205" spans="1:32" x14ac:dyDescent="0.25">
      <c r="A205" s="28">
        <v>0.19800000000000001</v>
      </c>
      <c r="B205" s="94">
        <f>AProperties!B205/AProperties!V205/VLOOKUP(B$6,Data!$N$4:$Y$11,Data!$X$1,FALSE)</f>
        <v>0.19978796399049137</v>
      </c>
      <c r="C205" s="94">
        <f>AProperties!C205/AProperties!W205/VLOOKUP(C$6,Data!$N$4:$Y$11,Data!$X$1,FALSE)</f>
        <v>0.19993189331953554</v>
      </c>
      <c r="D205" s="94">
        <f>AProperties!D205/AProperties!X205/VLOOKUP(D$6,Data!$N$4:$Y$11,Data!$X$1,FALSE)</f>
        <v>0.19991103780334127</v>
      </c>
      <c r="E205" s="94">
        <f>AProperties!E205/AProperties!Y205/VLOOKUP(E$6,Data!$N$4:$Y$11,Data!$X$1,FALSE)</f>
        <v>0.20000363170311825</v>
      </c>
      <c r="F205" s="94">
        <f>AProperties!F205/AProperties!Z205/VLOOKUP(F$6,Data!$N$4:$Y$11,Data!$X$1,FALSE)</f>
        <v>0.19997973826218501</v>
      </c>
      <c r="G205" s="94">
        <f>AProperties!G205/AProperties!AA205/VLOOKUP(G$6,Data!$N$4:$Y$11,Data!$X$1,FALSE)</f>
        <v>0.20004692726018011</v>
      </c>
      <c r="H205" s="94">
        <f>AProperties!H205/AProperties!AB205/VLOOKUP(H$6,Data!$N$4:$Y$11,Data!$X$1,FALSE)</f>
        <v>0.20002357805272356</v>
      </c>
      <c r="I205" s="94">
        <f>AProperties!I205/AProperties!AC205/VLOOKUP(I$6,Data!$N$4:$Y$11,Data!$X$1,FALSE)</f>
        <v>0.20007589677876386</v>
      </c>
      <c r="J205" s="97">
        <f t="shared" si="33"/>
        <v>0.19997008339629238</v>
      </c>
      <c r="L205" s="28">
        <v>0.19800000000000001</v>
      </c>
      <c r="M205" s="94">
        <f t="shared" si="34"/>
        <v>0.29789398199524569</v>
      </c>
      <c r="N205" s="94">
        <f t="shared" si="35"/>
        <v>0.29796594665976778</v>
      </c>
      <c r="O205" s="94">
        <f t="shared" si="36"/>
        <v>0.29795551890167066</v>
      </c>
      <c r="P205" s="94">
        <f t="shared" si="37"/>
        <v>0.29800181585155916</v>
      </c>
      <c r="Q205" s="94">
        <f t="shared" si="38"/>
        <v>0.29798986913109249</v>
      </c>
      <c r="R205" s="94">
        <f t="shared" si="39"/>
        <v>0.29802346363009008</v>
      </c>
      <c r="S205" s="94">
        <f t="shared" si="40"/>
        <v>0.29801178902636177</v>
      </c>
      <c r="T205" s="94">
        <f t="shared" si="41"/>
        <v>0.29803794838938191</v>
      </c>
      <c r="U205" s="97">
        <f t="shared" si="42"/>
        <v>0.29798504169814621</v>
      </c>
      <c r="W205" s="28">
        <v>0.19800000000000001</v>
      </c>
      <c r="X205" s="94">
        <f>AProperties!AF205*(9.806*B205)^0.5</f>
        <v>0.34690711800381219</v>
      </c>
      <c r="Y205" s="94">
        <f>AProperties!AG205*(9.806*C205)^0.5</f>
        <v>0.34761864515143026</v>
      </c>
      <c r="Z205" s="94">
        <f>AProperties!AH205*(9.806*D205)^0.5</f>
        <v>0.34751537755279949</v>
      </c>
      <c r="AA205" s="94">
        <f>AProperties!AI205*(9.806*E205)^0.5</f>
        <v>0.34797429572715471</v>
      </c>
      <c r="AB205" s="94">
        <f>AProperties!AJ205*(9.806*F205)^0.5</f>
        <v>0.34785576690412334</v>
      </c>
      <c r="AC205" s="94">
        <f>AProperties!AK205*(9.806*G205)^0.5</f>
        <v>0.34818926333485251</v>
      </c>
      <c r="AD205" s="94">
        <f>AProperties!AL205*(9.806*H205)^0.5</f>
        <v>0.34807330125727248</v>
      </c>
      <c r="AE205" s="94">
        <f>AProperties!AM205*(9.806*I205)^0.5</f>
        <v>0.34833323758098822</v>
      </c>
      <c r="AF205" s="97">
        <f t="shared" si="43"/>
        <v>0.34780837568905409</v>
      </c>
    </row>
    <row r="206" spans="1:32" x14ac:dyDescent="0.25">
      <c r="A206" s="28">
        <v>0.19900000000000001</v>
      </c>
      <c r="B206" s="94">
        <f>AProperties!B206/AProperties!V206/VLOOKUP(B$6,Data!$N$4:$Y$11,Data!$X$1,FALSE)</f>
        <v>0.2008215022286039</v>
      </c>
      <c r="C206" s="94">
        <f>AProperties!C206/AProperties!W206/VLOOKUP(C$6,Data!$N$4:$Y$11,Data!$X$1,FALSE)</f>
        <v>0.20096673278827012</v>
      </c>
      <c r="D206" s="94">
        <f>AProperties!D206/AProperties!X206/VLOOKUP(D$6,Data!$N$4:$Y$11,Data!$X$1,FALSE)</f>
        <v>0.20094568852868744</v>
      </c>
      <c r="E206" s="94">
        <f>AProperties!E206/AProperties!Y206/VLOOKUP(E$6,Data!$N$4:$Y$11,Data!$X$1,FALSE)</f>
        <v>0.20103912090890105</v>
      </c>
      <c r="F206" s="94">
        <f>AProperties!F206/AProperties!Z206/VLOOKUP(F$6,Data!$N$4:$Y$11,Data!$X$1,FALSE)</f>
        <v>0.20101501097794519</v>
      </c>
      <c r="G206" s="94">
        <f>AProperties!G206/AProperties!AA206/VLOOKUP(G$6,Data!$N$4:$Y$11,Data!$X$1,FALSE)</f>
        <v>0.20108280897132949</v>
      </c>
      <c r="H206" s="94">
        <f>AProperties!H206/AProperties!AB206/VLOOKUP(H$6,Data!$N$4:$Y$11,Data!$X$1,FALSE)</f>
        <v>0.20105924805134759</v>
      </c>
      <c r="I206" s="94">
        <f>AProperties!I206/AProperties!AC206/VLOOKUP(I$6,Data!$N$4:$Y$11,Data!$X$1,FALSE)</f>
        <v>0.20111204127752072</v>
      </c>
      <c r="J206" s="97">
        <f t="shared" si="33"/>
        <v>0.20100526921657569</v>
      </c>
      <c r="L206" s="28">
        <v>0.19900000000000001</v>
      </c>
      <c r="M206" s="94">
        <f t="shared" si="34"/>
        <v>0.29941075111430193</v>
      </c>
      <c r="N206" s="94">
        <f t="shared" si="35"/>
        <v>0.29948336639413509</v>
      </c>
      <c r="O206" s="94">
        <f t="shared" si="36"/>
        <v>0.29947284426434373</v>
      </c>
      <c r="P206" s="94">
        <f t="shared" si="37"/>
        <v>0.29951956045445055</v>
      </c>
      <c r="Q206" s="94">
        <f t="shared" si="38"/>
        <v>0.29950750548897259</v>
      </c>
      <c r="R206" s="94">
        <f t="shared" si="39"/>
        <v>0.29954140448566474</v>
      </c>
      <c r="S206" s="94">
        <f t="shared" si="40"/>
        <v>0.29952962402567379</v>
      </c>
      <c r="T206" s="94">
        <f t="shared" si="41"/>
        <v>0.29955602063876036</v>
      </c>
      <c r="U206" s="97">
        <f t="shared" si="42"/>
        <v>0.29950263460828785</v>
      </c>
      <c r="W206" s="28">
        <v>0.19900000000000001</v>
      </c>
      <c r="X206" s="94">
        <f>AProperties!AF206*(9.806*B206)^0.5</f>
        <v>0.34954398264894521</v>
      </c>
      <c r="Y206" s="94">
        <f>AProperties!AG206*(9.806*C206)^0.5</f>
        <v>0.35026014200557942</v>
      </c>
      <c r="Z206" s="94">
        <f>AProperties!AH206*(9.806*D206)^0.5</f>
        <v>0.35015620188875168</v>
      </c>
      <c r="AA206" s="94">
        <f>AProperties!AI206*(9.806*E206)^0.5</f>
        <v>0.35061810928929488</v>
      </c>
      <c r="AB206" s="94">
        <f>AProperties!AJ206*(9.806*F206)^0.5</f>
        <v>0.35049880827050955</v>
      </c>
      <c r="AC206" s="94">
        <f>AProperties!AK206*(9.806*G206)^0.5</f>
        <v>0.35083447762762421</v>
      </c>
      <c r="AD206" s="94">
        <f>AProperties!AL206*(9.806*H206)^0.5</f>
        <v>0.35071775989988019</v>
      </c>
      <c r="AE206" s="94">
        <f>AProperties!AM206*(9.806*I206)^0.5</f>
        <v>0.35097939019260732</v>
      </c>
      <c r="AF206" s="97">
        <f t="shared" si="43"/>
        <v>0.35045110897789905</v>
      </c>
    </row>
    <row r="207" spans="1:32" x14ac:dyDescent="0.25">
      <c r="A207" s="28">
        <v>0.2</v>
      </c>
      <c r="B207" s="94">
        <f>AProperties!B207/AProperties!V207/VLOOKUP(B$6,Data!$N$4:$Y$11,Data!$X$1,FALSE)</f>
        <v>0.20185545425541335</v>
      </c>
      <c r="C207" s="94">
        <f>AProperties!C207/AProperties!W207/VLOOKUP(C$6,Data!$N$4:$Y$11,Data!$X$1,FALSE)</f>
        <v>0.20200199070863598</v>
      </c>
      <c r="D207" s="94">
        <f>AProperties!D207/AProperties!X207/VLOOKUP(D$6,Data!$N$4:$Y$11,Data!$X$1,FALSE)</f>
        <v>0.20198075702685886</v>
      </c>
      <c r="E207" s="94">
        <f>AProperties!E207/AProperties!Y207/VLOOKUP(E$6,Data!$N$4:$Y$11,Data!$X$1,FALSE)</f>
        <v>0.20207503090941073</v>
      </c>
      <c r="F207" s="94">
        <f>AProperties!F207/AProperties!Z207/VLOOKUP(F$6,Data!$N$4:$Y$11,Data!$X$1,FALSE)</f>
        <v>0.20205070370662834</v>
      </c>
      <c r="G207" s="94">
        <f>AProperties!G207/AProperties!AA207/VLOOKUP(G$6,Data!$N$4:$Y$11,Data!$X$1,FALSE)</f>
        <v>0.20211911289743176</v>
      </c>
      <c r="H207" s="94">
        <f>AProperties!H207/AProperties!AB207/VLOOKUP(H$6,Data!$N$4:$Y$11,Data!$X$1,FALSE)</f>
        <v>0.20209533949842598</v>
      </c>
      <c r="I207" s="94">
        <f>AProperties!I207/AProperties!AC207/VLOOKUP(I$6,Data!$N$4:$Y$11,Data!$X$1,FALSE)</f>
        <v>0.20214860894409567</v>
      </c>
      <c r="J207" s="97">
        <f t="shared" si="33"/>
        <v>0.20204087474336255</v>
      </c>
      <c r="L207" s="28">
        <v>0.2</v>
      </c>
      <c r="M207" s="94">
        <f t="shared" si="34"/>
        <v>0.30092772712770666</v>
      </c>
      <c r="N207" s="94">
        <f t="shared" si="35"/>
        <v>0.30100099535431801</v>
      </c>
      <c r="O207" s="94">
        <f t="shared" si="36"/>
        <v>0.30099037851342947</v>
      </c>
      <c r="P207" s="94">
        <f t="shared" si="37"/>
        <v>0.30103751545470536</v>
      </c>
      <c r="Q207" s="94">
        <f t="shared" si="38"/>
        <v>0.30102535185331419</v>
      </c>
      <c r="R207" s="94">
        <f t="shared" si="39"/>
        <v>0.3010595564487159</v>
      </c>
      <c r="S207" s="94">
        <f t="shared" si="40"/>
        <v>0.30104766974921299</v>
      </c>
      <c r="T207" s="94">
        <f t="shared" si="41"/>
        <v>0.30107430447204786</v>
      </c>
      <c r="U207" s="97">
        <f t="shared" si="42"/>
        <v>0.30102043737168133</v>
      </c>
      <c r="W207" s="28">
        <v>0.2</v>
      </c>
      <c r="X207" s="94">
        <f>AProperties!AF207*(9.806*B207)^0.5</f>
        <v>0.35218755915320665</v>
      </c>
      <c r="Y207" s="94">
        <f>AProperties!AG207*(9.806*C207)^0.5</f>
        <v>0.35290835323032194</v>
      </c>
      <c r="Z207" s="94">
        <f>AProperties!AH207*(9.806*D207)^0.5</f>
        <v>0.35280374022767919</v>
      </c>
      <c r="AA207" s="94">
        <f>AProperties!AI207*(9.806*E207)^0.5</f>
        <v>0.3532686384961875</v>
      </c>
      <c r="AB207" s="94">
        <f>AProperties!AJ207*(9.806*F207)^0.5</f>
        <v>0.35314856485561175</v>
      </c>
      <c r="AC207" s="94">
        <f>AProperties!AK207*(9.806*G207)^0.5</f>
        <v>0.35348640834137052</v>
      </c>
      <c r="AD207" s="94">
        <f>AProperties!AL207*(9.806*H207)^0.5</f>
        <v>0.35336893454416779</v>
      </c>
      <c r="AE207" s="94">
        <f>AProperties!AM207*(9.806*I207)^0.5</f>
        <v>0.35363225974763218</v>
      </c>
      <c r="AF207" s="97">
        <f t="shared" si="43"/>
        <v>0.35310055732452217</v>
      </c>
    </row>
    <row r="208" spans="1:32" x14ac:dyDescent="0.25">
      <c r="A208" s="28">
        <v>0.20100000000000001</v>
      </c>
      <c r="B208" s="94">
        <f>AProperties!B208/AProperties!V208/VLOOKUP(B$6,Data!$N$4:$Y$11,Data!$X$1,FALSE)</f>
        <v>0.20288982285417312</v>
      </c>
      <c r="C208" s="94">
        <f>AProperties!C208/AProperties!W208/VLOOKUP(C$6,Data!$N$4:$Y$11,Data!$X$1,FALSE)</f>
        <v>0.20303766985309676</v>
      </c>
      <c r="D208" s="94">
        <f>AProperties!D208/AProperties!X208/VLOOKUP(D$6,Data!$N$4:$Y$11,Data!$X$1,FALSE)</f>
        <v>0.20301624607187191</v>
      </c>
      <c r="E208" s="94">
        <f>AProperties!E208/AProperties!Y208/VLOOKUP(E$6,Data!$N$4:$Y$11,Data!$X$1,FALSE)</f>
        <v>0.20311136447179481</v>
      </c>
      <c r="F208" s="94">
        <f>AProperties!F208/AProperties!Z208/VLOOKUP(F$6,Data!$N$4:$Y$11,Data!$X$1,FALSE)</f>
        <v>0.20308681921714811</v>
      </c>
      <c r="G208" s="94">
        <f>AProperties!G208/AProperties!AA208/VLOOKUP(G$6,Data!$N$4:$Y$11,Data!$X$1,FALSE)</f>
        <v>0.2031558418024477</v>
      </c>
      <c r="H208" s="94">
        <f>AProperties!H208/AProperties!AB208/VLOOKUP(H$6,Data!$N$4:$Y$11,Data!$X$1,FALSE)</f>
        <v>0.20313185515963672</v>
      </c>
      <c r="I208" s="94">
        <f>AProperties!I208/AProperties!AC208/VLOOKUP(I$6,Data!$N$4:$Y$11,Data!$X$1,FALSE)</f>
        <v>0.20318560254032589</v>
      </c>
      <c r="J208" s="97">
        <f t="shared" si="33"/>
        <v>0.20307690274631188</v>
      </c>
      <c r="L208" s="28">
        <v>0.20100000000000001</v>
      </c>
      <c r="M208" s="94">
        <f t="shared" si="34"/>
        <v>0.30244491142708657</v>
      </c>
      <c r="N208" s="94">
        <f t="shared" si="35"/>
        <v>0.30251883492654841</v>
      </c>
      <c r="O208" s="94">
        <f t="shared" si="36"/>
        <v>0.30250812303593599</v>
      </c>
      <c r="P208" s="94">
        <f t="shared" si="37"/>
        <v>0.30255568223589741</v>
      </c>
      <c r="Q208" s="94">
        <f t="shared" si="38"/>
        <v>0.30254340960857407</v>
      </c>
      <c r="R208" s="94">
        <f t="shared" si="39"/>
        <v>0.30257792090122387</v>
      </c>
      <c r="S208" s="94">
        <f t="shared" si="40"/>
        <v>0.30256592757981837</v>
      </c>
      <c r="T208" s="94">
        <f t="shared" si="41"/>
        <v>0.30259280127016297</v>
      </c>
      <c r="U208" s="97">
        <f t="shared" si="42"/>
        <v>0.30253845137315594</v>
      </c>
      <c r="W208" s="28">
        <v>0.20100000000000001</v>
      </c>
      <c r="X208" s="94">
        <f>AProperties!AF208*(9.806*B208)^0.5</f>
        <v>0.354837831597548</v>
      </c>
      <c r="Y208" s="94">
        <f>AProperties!AG208*(9.806*C208)^0.5</f>
        <v>0.35556326284170625</v>
      </c>
      <c r="Z208" s="94">
        <f>AProperties!AH208*(9.806*D208)^0.5</f>
        <v>0.35545797659504347</v>
      </c>
      <c r="AA208" s="94">
        <f>AProperties!AI208*(9.806*E208)^0.5</f>
        <v>0.35592586733147286</v>
      </c>
      <c r="AB208" s="94">
        <f>AProperties!AJ208*(9.806*F208)^0.5</f>
        <v>0.35580502065386882</v>
      </c>
      <c r="AC208" s="94">
        <f>AProperties!AK208*(9.806*G208)^0.5</f>
        <v>0.35614503944015746</v>
      </c>
      <c r="AD208" s="94">
        <f>AProperties!AL208*(9.806*H208)^0.5</f>
        <v>0.35602680916476048</v>
      </c>
      <c r="AE208" s="94">
        <f>AProperties!AM208*(9.806*I208)^0.5</f>
        <v>0.35629183019702404</v>
      </c>
      <c r="AF208" s="97">
        <f t="shared" si="43"/>
        <v>0.35575670472769766</v>
      </c>
    </row>
    <row r="209" spans="1:32" x14ac:dyDescent="0.25">
      <c r="A209" s="28">
        <v>0.20200000000000001</v>
      </c>
      <c r="B209" s="94">
        <f>AProperties!B209/AProperties!V209/VLOOKUP(B$6,Data!$N$4:$Y$11,Data!$X$1,FALSE)</f>
        <v>0.20392461081571042</v>
      </c>
      <c r="C209" s="94">
        <f>AProperties!C209/AProperties!W209/VLOOKUP(C$6,Data!$N$4:$Y$11,Data!$X$1,FALSE)</f>
        <v>0.20407377300178728</v>
      </c>
      <c r="D209" s="94">
        <f>AProperties!D209/AProperties!X209/VLOOKUP(D$6,Data!$N$4:$Y$11,Data!$X$1,FALSE)</f>
        <v>0.20405215844540042</v>
      </c>
      <c r="E209" s="94">
        <f>AProperties!E209/AProperties!Y209/VLOOKUP(E$6,Data!$N$4:$Y$11,Data!$X$1,FALSE)</f>
        <v>0.2041481243709217</v>
      </c>
      <c r="F209" s="94">
        <f>AProperties!F209/AProperties!Z209/VLOOKUP(F$6,Data!$N$4:$Y$11,Data!$X$1,FALSE)</f>
        <v>0.2041233602861226</v>
      </c>
      <c r="G209" s="94">
        <f>AProperties!G209/AProperties!AA209/VLOOKUP(G$6,Data!$N$4:$Y$11,Data!$X$1,FALSE)</f>
        <v>0.20419299845808683</v>
      </c>
      <c r="H209" s="94">
        <f>AProperties!H209/AProperties!AB209/VLOOKUP(H$6,Data!$N$4:$Y$11,Data!$X$1,FALSE)</f>
        <v>0.20416879780839131</v>
      </c>
      <c r="I209" s="94">
        <f>AProperties!I209/AProperties!AC209/VLOOKUP(I$6,Data!$N$4:$Y$11,Data!$X$1,FALSE)</f>
        <v>0.20422302483581659</v>
      </c>
      <c r="J209" s="97">
        <f t="shared" si="33"/>
        <v>0.20411335600277963</v>
      </c>
      <c r="L209" s="28">
        <v>0.20200000000000001</v>
      </c>
      <c r="M209" s="94">
        <f t="shared" si="34"/>
        <v>0.30396230540785524</v>
      </c>
      <c r="N209" s="94">
        <f t="shared" si="35"/>
        <v>0.30403688650089367</v>
      </c>
      <c r="O209" s="94">
        <f t="shared" si="36"/>
        <v>0.3040260792227002</v>
      </c>
      <c r="P209" s="94">
        <f t="shared" si="37"/>
        <v>0.30407406218546085</v>
      </c>
      <c r="Q209" s="94">
        <f t="shared" si="38"/>
        <v>0.30406168014306134</v>
      </c>
      <c r="R209" s="94">
        <f t="shared" si="39"/>
        <v>0.30409649922904342</v>
      </c>
      <c r="S209" s="94">
        <f t="shared" si="40"/>
        <v>0.3040843989041957</v>
      </c>
      <c r="T209" s="94">
        <f t="shared" si="41"/>
        <v>0.30411151241790829</v>
      </c>
      <c r="U209" s="97">
        <f t="shared" si="42"/>
        <v>0.30405667800138986</v>
      </c>
      <c r="W209" s="28">
        <v>0.20200000000000001</v>
      </c>
      <c r="X209" s="94">
        <f>AProperties!AF209*(9.806*B209)^0.5</f>
        <v>0.35749478419160047</v>
      </c>
      <c r="Y209" s="94">
        <f>AProperties!AG209*(9.806*C209)^0.5</f>
        <v>0.35822485498495205</v>
      </c>
      <c r="Z209" s="94">
        <f>AProperties!AH209*(9.806*D209)^0.5</f>
        <v>0.35811889514540651</v>
      </c>
      <c r="AA209" s="94">
        <f>AProperties!AI209*(9.806*E209)^0.5</f>
        <v>0.35858977990821206</v>
      </c>
      <c r="AB209" s="94">
        <f>AProperties!AJ209*(9.806*F209)^0.5</f>
        <v>0.35846815978905749</v>
      </c>
      <c r="AC209" s="94">
        <f>AProperties!AK209*(9.806*G209)^0.5</f>
        <v>0.35881035501761738</v>
      </c>
      <c r="AD209" s="94">
        <f>AProperties!AL209*(9.806*H209)^0.5</f>
        <v>0.35869136786577105</v>
      </c>
      <c r="AE209" s="94">
        <f>AProperties!AM209*(9.806*I209)^0.5</f>
        <v>0.35895808562140985</v>
      </c>
      <c r="AF209" s="97">
        <f t="shared" si="43"/>
        <v>0.35841953531550336</v>
      </c>
    </row>
    <row r="210" spans="1:32" x14ac:dyDescent="0.25">
      <c r="A210" s="28">
        <v>0.20300000000000001</v>
      </c>
      <c r="B210" s="94">
        <f>AProperties!B210/AProperties!V210/VLOOKUP(B$6,Data!$N$4:$Y$11,Data!$X$1,FALSE)</f>
        <v>0.20495982093848802</v>
      </c>
      <c r="C210" s="94">
        <f>AProperties!C210/AProperties!W210/VLOOKUP(C$6,Data!$N$4:$Y$11,Data!$X$1,FALSE)</f>
        <v>0.20511030294257621</v>
      </c>
      <c r="D210" s="94">
        <f>AProperties!D210/AProperties!X210/VLOOKUP(D$6,Data!$N$4:$Y$11,Data!$X$1,FALSE)</f>
        <v>0.20508849693683837</v>
      </c>
      <c r="E210" s="94">
        <f>AProperties!E210/AProperties!Y210/VLOOKUP(E$6,Data!$N$4:$Y$11,Data!$X$1,FALSE)</f>
        <v>0.20518531338944201</v>
      </c>
      <c r="F210" s="94">
        <f>AProperties!F210/AProperties!Z210/VLOOKUP(F$6,Data!$N$4:$Y$11,Data!$X$1,FALSE)</f>
        <v>0.20516032969793563</v>
      </c>
      <c r="G210" s="94">
        <f>AProperties!G210/AProperties!AA210/VLOOKUP(G$6,Data!$N$4:$Y$11,Data!$X$1,FALSE)</f>
        <v>0.20523058564387064</v>
      </c>
      <c r="H210" s="94">
        <f>AProperties!H210/AProperties!AB210/VLOOKUP(H$6,Data!$N$4:$Y$11,Data!$X$1,FALSE)</f>
        <v>0.20520617022589629</v>
      </c>
      <c r="I210" s="94">
        <f>AProperties!I210/AProperties!AC210/VLOOKUP(I$6,Data!$N$4:$Y$11,Data!$X$1,FALSE)</f>
        <v>0.20526087860800379</v>
      </c>
      <c r="J210" s="97">
        <f t="shared" si="33"/>
        <v>0.2051502372978814</v>
      </c>
      <c r="L210" s="28">
        <v>0.20300000000000001</v>
      </c>
      <c r="M210" s="94">
        <f t="shared" si="34"/>
        <v>0.30547991046924405</v>
      </c>
      <c r="N210" s="94">
        <f t="shared" si="35"/>
        <v>0.30555515147128809</v>
      </c>
      <c r="O210" s="94">
        <f t="shared" si="36"/>
        <v>0.30554424846841921</v>
      </c>
      <c r="P210" s="94">
        <f t="shared" si="37"/>
        <v>0.30559265669472102</v>
      </c>
      <c r="Q210" s="94">
        <f t="shared" si="38"/>
        <v>0.30558016484896783</v>
      </c>
      <c r="R210" s="94">
        <f t="shared" si="39"/>
        <v>0.30561529282193534</v>
      </c>
      <c r="S210" s="94">
        <f t="shared" si="40"/>
        <v>0.30560308511294815</v>
      </c>
      <c r="T210" s="94">
        <f t="shared" si="41"/>
        <v>0.30563043930400191</v>
      </c>
      <c r="U210" s="97">
        <f t="shared" si="42"/>
        <v>0.30557511864894071</v>
      </c>
      <c r="W210" s="28">
        <v>0.20300000000000001</v>
      </c>
      <c r="X210" s="94">
        <f>AProperties!AF210*(9.806*B210)^0.5</f>
        <v>0.36015840127220933</v>
      </c>
      <c r="Y210" s="94">
        <f>AProperties!AG210*(9.806*C210)^0.5</f>
        <v>0.36089311393298268</v>
      </c>
      <c r="Z210" s="94">
        <f>AProperties!AH210*(9.806*D210)^0.5</f>
        <v>0.36078648016096426</v>
      </c>
      <c r="AA210" s="94">
        <f>AProperties!AI210*(9.806*E210)^0.5</f>
        <v>0.36126036046741378</v>
      </c>
      <c r="AB210" s="94">
        <f>AProperties!AJ210*(9.806*F210)^0.5</f>
        <v>0.36113796651281993</v>
      </c>
      <c r="AC210" s="94">
        <f>AProperties!AK210*(9.806*G210)^0.5</f>
        <v>0.36148233929548018</v>
      </c>
      <c r="AD210" s="94">
        <f>AProperties!AL210*(9.806*H210)^0.5</f>
        <v>0.36136259487932659</v>
      </c>
      <c r="AE210" s="94">
        <f>AProperties!AM210*(9.806*I210)^0.5</f>
        <v>0.36163101022961097</v>
      </c>
      <c r="AF210" s="97">
        <f t="shared" si="43"/>
        <v>0.36108903334385095</v>
      </c>
    </row>
    <row r="211" spans="1:32" x14ac:dyDescent="0.25">
      <c r="A211" s="28">
        <v>0.20399999999999999</v>
      </c>
      <c r="B211" s="94">
        <f>AProperties!B211/AProperties!V211/VLOOKUP(B$6,Data!$N$4:$Y$11,Data!$X$1,FALSE)</f>
        <v>0.20599545602866753</v>
      </c>
      <c r="C211" s="94">
        <f>AProperties!C211/AProperties!W211/VLOOKUP(C$6,Data!$N$4:$Y$11,Data!$X$1,FALSE)</f>
        <v>0.20614726247112916</v>
      </c>
      <c r="D211" s="94">
        <f>AProperties!D211/AProperties!X211/VLOOKUP(D$6,Data!$N$4:$Y$11,Data!$X$1,FALSE)</f>
        <v>0.20612526434336198</v>
      </c>
      <c r="E211" s="94">
        <f>AProperties!E211/AProperties!Y211/VLOOKUP(E$6,Data!$N$4:$Y$11,Data!$X$1,FALSE)</f>
        <v>0.20622293431785044</v>
      </c>
      <c r="F211" s="94">
        <f>AProperties!F211/AProperties!Z211/VLOOKUP(F$6,Data!$N$4:$Y$11,Data!$X$1,FALSE)</f>
        <v>0.20619773024479923</v>
      </c>
      <c r="G211" s="94">
        <f>AProperties!G211/AProperties!AA211/VLOOKUP(G$6,Data!$N$4:$Y$11,Data!$X$1,FALSE)</f>
        <v>0.20626860614719369</v>
      </c>
      <c r="H211" s="94">
        <f>AProperties!H211/AProperties!AB211/VLOOKUP(H$6,Data!$N$4:$Y$11,Data!$X$1,FALSE)</f>
        <v>0.20624397520121665</v>
      </c>
      <c r="I211" s="94">
        <f>AProperties!I211/AProperties!AC211/VLOOKUP(I$6,Data!$N$4:$Y$11,Data!$X$1,FALSE)</f>
        <v>0.20629916664221606</v>
      </c>
      <c r="J211" s="97">
        <f t="shared" si="33"/>
        <v>0.20618754942455433</v>
      </c>
      <c r="L211" s="28">
        <v>0.20399999999999999</v>
      </c>
      <c r="M211" s="94">
        <f t="shared" si="34"/>
        <v>0.30699772801433378</v>
      </c>
      <c r="N211" s="94">
        <f t="shared" si="35"/>
        <v>0.30707363123556458</v>
      </c>
      <c r="O211" s="94">
        <f t="shared" si="36"/>
        <v>0.30706263217168095</v>
      </c>
      <c r="P211" s="94">
        <f t="shared" si="37"/>
        <v>0.30711146715892523</v>
      </c>
      <c r="Q211" s="94">
        <f t="shared" si="38"/>
        <v>0.30709886512239959</v>
      </c>
      <c r="R211" s="94">
        <f t="shared" si="39"/>
        <v>0.30713430307359685</v>
      </c>
      <c r="S211" s="94">
        <f t="shared" si="40"/>
        <v>0.30712198760060833</v>
      </c>
      <c r="T211" s="94">
        <f t="shared" si="41"/>
        <v>0.30714958332110803</v>
      </c>
      <c r="U211" s="97">
        <f t="shared" si="42"/>
        <v>0.30709377471227717</v>
      </c>
      <c r="W211" s="28">
        <v>0.20399999999999999</v>
      </c>
      <c r="X211" s="94">
        <f>AProperties!AF211*(9.806*B211)^0.5</f>
        <v>0.3628286673019967</v>
      </c>
      <c r="Y211" s="94">
        <f>AProperties!AG211*(9.806*C211)^0.5</f>
        <v>0.36356802408498423</v>
      </c>
      <c r="Z211" s="94">
        <f>AProperties!AH211*(9.806*D211)^0.5</f>
        <v>0.36346071605010399</v>
      </c>
      <c r="AA211" s="94">
        <f>AProperties!AI211*(9.806*E211)^0.5</f>
        <v>0.36393759337658915</v>
      </c>
      <c r="AB211" s="94">
        <f>AProperties!AJ211*(9.806*F211)^0.5</f>
        <v>0.36381442520322033</v>
      </c>
      <c r="AC211" s="94">
        <f>AProperties!AK211*(9.806*G211)^0.5</f>
        <v>0.36416097662212371</v>
      </c>
      <c r="AD211" s="94">
        <f>AProperties!AL211*(9.806*H211)^0.5</f>
        <v>0.3640404745641263</v>
      </c>
      <c r="AE211" s="94">
        <f>AProperties!AM211*(9.806*I211)^0.5</f>
        <v>0.36431058835719565</v>
      </c>
      <c r="AF211" s="97">
        <f t="shared" si="43"/>
        <v>0.36376518319504247</v>
      </c>
    </row>
    <row r="212" spans="1:32" x14ac:dyDescent="0.25">
      <c r="A212" s="28">
        <v>0.20499999999999999</v>
      </c>
      <c r="B212" s="94">
        <f>AProperties!B212/AProperties!V212/VLOOKUP(B$6,Data!$N$4:$Y$11,Data!$X$1,FALSE)</f>
        <v>0.20703151890017263</v>
      </c>
      <c r="C212" s="94">
        <f>AProperties!C212/AProperties!W212/VLOOKUP(C$6,Data!$N$4:$Y$11,Data!$X$1,FALSE)</f>
        <v>0.20718465439097114</v>
      </c>
      <c r="D212" s="94">
        <f>AProperties!D212/AProperties!X212/VLOOKUP(D$6,Data!$N$4:$Y$11,Data!$X$1,FALSE)</f>
        <v>0.20716246346999245</v>
      </c>
      <c r="E212" s="94">
        <f>AProperties!E212/AProperties!Y212/VLOOKUP(E$6,Data!$N$4:$Y$11,Data!$X$1,FALSE)</f>
        <v>0.20726098995454942</v>
      </c>
      <c r="F212" s="94">
        <f>AProperties!F212/AProperties!Z212/VLOOKUP(F$6,Data!$N$4:$Y$11,Data!$X$1,FALSE)</f>
        <v>0.20723556472681753</v>
      </c>
      <c r="G212" s="94">
        <f>AProperties!G212/AProperties!AA212/VLOOKUP(G$6,Data!$N$4:$Y$11,Data!$X$1,FALSE)</f>
        <v>0.20730706276338629</v>
      </c>
      <c r="H212" s="94">
        <f>AProperties!H212/AProperties!AB212/VLOOKUP(H$6,Data!$N$4:$Y$11,Data!$X$1,FALSE)</f>
        <v>0.20728221553133708</v>
      </c>
      <c r="I212" s="94">
        <f>AProperties!I212/AProperties!AC212/VLOOKUP(I$6,Data!$N$4:$Y$11,Data!$X$1,FALSE)</f>
        <v>0.20733789173173692</v>
      </c>
      <c r="J212" s="97">
        <f t="shared" si="33"/>
        <v>0.20722529518362046</v>
      </c>
      <c r="L212" s="28">
        <v>0.20499999999999999</v>
      </c>
      <c r="M212" s="94">
        <f t="shared" si="34"/>
        <v>0.3085157594500863</v>
      </c>
      <c r="N212" s="94">
        <f t="shared" si="35"/>
        <v>0.30859232719548557</v>
      </c>
      <c r="O212" s="94">
        <f t="shared" si="36"/>
        <v>0.30858123173499619</v>
      </c>
      <c r="P212" s="94">
        <f t="shared" si="37"/>
        <v>0.30863049497727468</v>
      </c>
      <c r="Q212" s="94">
        <f t="shared" si="38"/>
        <v>0.30861778236340875</v>
      </c>
      <c r="R212" s="94">
        <f t="shared" si="39"/>
        <v>0.30865353138169316</v>
      </c>
      <c r="S212" s="94">
        <f t="shared" si="40"/>
        <v>0.30864110776566855</v>
      </c>
      <c r="T212" s="94">
        <f t="shared" si="41"/>
        <v>0.30866894586586846</v>
      </c>
      <c r="U212" s="97">
        <f t="shared" si="42"/>
        <v>0.30861264759181017</v>
      </c>
      <c r="W212" s="28">
        <v>0.20499999999999999</v>
      </c>
      <c r="X212" s="94">
        <f>AProperties!AF212*(9.806*B212)^0.5</f>
        <v>0.36550556686795105</v>
      </c>
      <c r="Y212" s="94">
        <f>AProperties!AG212*(9.806*C212)^0.5</f>
        <v>0.36624956996498981</v>
      </c>
      <c r="Z212" s="94">
        <f>AProperties!AH212*(9.806*D212)^0.5</f>
        <v>0.36614158734598834</v>
      </c>
      <c r="AA212" s="94">
        <f>AProperties!AI212*(9.806*E212)^0.5</f>
        <v>0.36662146312833599</v>
      </c>
      <c r="AB212" s="94">
        <f>AProperties!AJ212*(9.806*F212)^0.5</f>
        <v>0.36649752036333055</v>
      </c>
      <c r="AC212" s="94">
        <f>AProperties!AK212*(9.806*G212)^0.5</f>
        <v>0.36684625147115557</v>
      </c>
      <c r="AD212" s="94">
        <f>AProperties!AL212*(9.806*H212)^0.5</f>
        <v>0.36672499140401915</v>
      </c>
      <c r="AE212" s="94">
        <f>AProperties!AM212*(9.806*I212)^0.5</f>
        <v>0.36699680446505833</v>
      </c>
      <c r="AF212" s="97">
        <f t="shared" si="43"/>
        <v>0.3664479693763536</v>
      </c>
    </row>
    <row r="213" spans="1:32" x14ac:dyDescent="0.25">
      <c r="A213" s="28">
        <v>0.20599999999999999</v>
      </c>
      <c r="B213" s="94">
        <f>AProperties!B213/AProperties!V213/VLOOKUP(B$6,Data!$N$4:$Y$11,Data!$X$1,FALSE)</f>
        <v>0.20806801237475239</v>
      </c>
      <c r="C213" s="94">
        <f>AProperties!C213/AProperties!W213/VLOOKUP(C$6,Data!$N$4:$Y$11,Data!$X$1,FALSE)</f>
        <v>0.20822248151354844</v>
      </c>
      <c r="D213" s="94">
        <f>AProperties!D213/AProperties!X213/VLOOKUP(D$6,Data!$N$4:$Y$11,Data!$X$1,FALSE)</f>
        <v>0.20820009712966026</v>
      </c>
      <c r="E213" s="94">
        <f>AProperties!E213/AProperties!Y213/VLOOKUP(E$6,Data!$N$4:$Y$11,Data!$X$1,FALSE)</f>
        <v>0.20829948310591118</v>
      </c>
      <c r="F213" s="94">
        <f>AProperties!F213/AProperties!Z213/VLOOKUP(F$6,Data!$N$4:$Y$11,Data!$X$1,FALSE)</f>
        <v>0.20827383595204838</v>
      </c>
      <c r="G213" s="94">
        <f>AProperties!G213/AProperties!AA213/VLOOKUP(G$6,Data!$N$4:$Y$11,Data!$X$1,FALSE)</f>
        <v>0.20834595829577837</v>
      </c>
      <c r="H213" s="94">
        <f>AProperties!H213/AProperties!AB213/VLOOKUP(H$6,Data!$N$4:$Y$11,Data!$X$1,FALSE)</f>
        <v>0.20832089402122678</v>
      </c>
      <c r="I213" s="94">
        <f>AProperties!I213/AProperties!AC213/VLOOKUP(I$6,Data!$N$4:$Y$11,Data!$X$1,FALSE)</f>
        <v>0.20837705667786849</v>
      </c>
      <c r="J213" s="97">
        <f t="shared" si="33"/>
        <v>0.20826347738384929</v>
      </c>
      <c r="L213" s="28">
        <v>0.20599999999999999</v>
      </c>
      <c r="M213" s="94">
        <f t="shared" si="34"/>
        <v>0.3100340061873762</v>
      </c>
      <c r="N213" s="94">
        <f t="shared" si="35"/>
        <v>0.31011124075677421</v>
      </c>
      <c r="O213" s="94">
        <f t="shared" si="36"/>
        <v>0.31010004856483009</v>
      </c>
      <c r="P213" s="94">
        <f t="shared" si="37"/>
        <v>0.3101497415529556</v>
      </c>
      <c r="Q213" s="94">
        <f t="shared" si="38"/>
        <v>0.31013691797602416</v>
      </c>
      <c r="R213" s="94">
        <f t="shared" si="39"/>
        <v>0.31017297914788916</v>
      </c>
      <c r="S213" s="94">
        <f t="shared" si="40"/>
        <v>0.3101604470106134</v>
      </c>
      <c r="T213" s="94">
        <f t="shared" si="41"/>
        <v>0.31018852833893423</v>
      </c>
      <c r="U213" s="97">
        <f t="shared" si="42"/>
        <v>0.31013173869192462</v>
      </c>
      <c r="W213" s="28">
        <v>0.20599999999999999</v>
      </c>
      <c r="X213" s="94">
        <f>AProperties!AF213*(9.806*B213)^0.5</f>
        <v>0.36818908468004058</v>
      </c>
      <c r="Y213" s="94">
        <f>AProperties!AG213*(9.806*C213)^0.5</f>
        <v>0.3689377362204847</v>
      </c>
      <c r="Z213" s="94">
        <f>AProperties!AH213*(9.806*D213)^0.5</f>
        <v>0.36882907870516901</v>
      </c>
      <c r="AA213" s="94">
        <f>AProperties!AI213*(9.806*E213)^0.5</f>
        <v>0.36931195433894398</v>
      </c>
      <c r="AB213" s="94">
        <f>AProperties!AJ213*(9.806*F213)^0.5</f>
        <v>0.36918723661983516</v>
      </c>
      <c r="AC213" s="94">
        <f>AProperties!AK213*(9.806*G213)^0.5</f>
        <v>0.36953814844002131</v>
      </c>
      <c r="AD213" s="94">
        <f>AProperties!AL213*(9.806*H213)^0.5</f>
        <v>0.36941613000661622</v>
      </c>
      <c r="AE213" s="94">
        <f>AProperties!AM213*(9.806*I213)^0.5</f>
        <v>0.36968964313802655</v>
      </c>
      <c r="AF213" s="97">
        <f t="shared" si="43"/>
        <v>0.3691373765186422</v>
      </c>
    </row>
    <row r="214" spans="1:32" x14ac:dyDescent="0.25">
      <c r="A214" s="28">
        <v>0.20699999999999999</v>
      </c>
      <c r="B214" s="94">
        <f>AProperties!B214/AProperties!V214/VLOOKUP(B$6,Data!$N$4:$Y$11,Data!$X$1,FALSE)</f>
        <v>0.20910493928204538</v>
      </c>
      <c r="C214" s="94">
        <f>AProperties!C214/AProperties!W214/VLOOKUP(C$6,Data!$N$4:$Y$11,Data!$X$1,FALSE)</f>
        <v>0.20926074665829533</v>
      </c>
      <c r="D214" s="94">
        <f>AProperties!D214/AProperties!X214/VLOOKUP(D$6,Data!$N$4:$Y$11,Data!$X$1,FALSE)</f>
        <v>0.20923816814326743</v>
      </c>
      <c r="E214" s="94">
        <f>AProperties!E214/AProperties!Y214/VLOOKUP(E$6,Data!$N$4:$Y$11,Data!$X$1,FALSE)</f>
        <v>0.20933841658634222</v>
      </c>
      <c r="F214" s="94">
        <f>AProperties!F214/AProperties!Z214/VLOOKUP(F$6,Data!$N$4:$Y$11,Data!$X$1,FALSE)</f>
        <v>0.20931254673656813</v>
      </c>
      <c r="G214" s="94">
        <f>AProperties!G214/AProperties!AA214/VLOOKUP(G$6,Data!$N$4:$Y$11,Data!$X$1,FALSE)</f>
        <v>0.20938529555576149</v>
      </c>
      <c r="H214" s="94">
        <f>AProperties!H214/AProperties!AB214/VLOOKUP(H$6,Data!$N$4:$Y$11,Data!$X$1,FALSE)</f>
        <v>0.20936001348390157</v>
      </c>
      <c r="I214" s="94">
        <f>AProperties!I214/AProperties!AC214/VLOOKUP(I$6,Data!$N$4:$Y$11,Data!$X$1,FALSE)</f>
        <v>0.20941666428999367</v>
      </c>
      <c r="J214" s="97">
        <f t="shared" si="33"/>
        <v>0.20930209884202192</v>
      </c>
      <c r="L214" s="28">
        <v>0.20699999999999999</v>
      </c>
      <c r="M214" s="94">
        <f t="shared" si="34"/>
        <v>0.31155246964102268</v>
      </c>
      <c r="N214" s="94">
        <f t="shared" si="35"/>
        <v>0.31163037332914767</v>
      </c>
      <c r="O214" s="94">
        <f t="shared" si="36"/>
        <v>0.31161908407163369</v>
      </c>
      <c r="P214" s="94">
        <f t="shared" si="37"/>
        <v>0.31166920829317113</v>
      </c>
      <c r="Q214" s="94">
        <f t="shared" si="38"/>
        <v>0.31165627336828405</v>
      </c>
      <c r="R214" s="94">
        <f t="shared" si="39"/>
        <v>0.31169264777788075</v>
      </c>
      <c r="S214" s="94">
        <f t="shared" si="40"/>
        <v>0.31168000674195079</v>
      </c>
      <c r="T214" s="94">
        <f t="shared" si="41"/>
        <v>0.31170833214499682</v>
      </c>
      <c r="U214" s="97">
        <f t="shared" si="42"/>
        <v>0.31165104942101091</v>
      </c>
      <c r="W214" s="28">
        <v>0.20699999999999999</v>
      </c>
      <c r="X214" s="94">
        <f>AProperties!AF214*(9.806*B214)^0.5</f>
        <v>0.3708792055698536</v>
      </c>
      <c r="Y214" s="94">
        <f>AProperties!AG214*(9.806*C214)^0.5</f>
        <v>0.37163250762105032</v>
      </c>
      <c r="Z214" s="94">
        <f>AProperties!AH214*(9.806*D214)^0.5</f>
        <v>0.37152317490621845</v>
      </c>
      <c r="AA214" s="94">
        <f>AProperties!AI214*(9.806*E214)^0.5</f>
        <v>0.37200905174702997</v>
      </c>
      <c r="AB214" s="94">
        <f>AProperties!AJ214*(9.806*F214)^0.5</f>
        <v>0.37188355872166728</v>
      </c>
      <c r="AC214" s="94">
        <f>AProperties!AK214*(9.806*G214)^0.5</f>
        <v>0.37223665224863201</v>
      </c>
      <c r="AD214" s="94">
        <f>AProperties!AL214*(9.806*H214)^0.5</f>
        <v>0.37211387510191868</v>
      </c>
      <c r="AE214" s="94">
        <f>AProperties!AM214*(9.806*I214)^0.5</f>
        <v>0.37238908908348989</v>
      </c>
      <c r="AF214" s="97">
        <f t="shared" si="43"/>
        <v>0.37183338937498256</v>
      </c>
    </row>
    <row r="215" spans="1:32" x14ac:dyDescent="0.25">
      <c r="A215" s="28">
        <v>0.20799999999999999</v>
      </c>
      <c r="B215" s="94">
        <f>AProperties!B215/AProperties!V215/VLOOKUP(B$6,Data!$N$4:$Y$11,Data!$X$1,FALSE)</f>
        <v>0.21014230245964416</v>
      </c>
      <c r="C215" s="94">
        <f>AProperties!C215/AProperties!W215/VLOOKUP(C$6,Data!$N$4:$Y$11,Data!$X$1,FALSE)</f>
        <v>0.21029945265269462</v>
      </c>
      <c r="D215" s="94">
        <f>AProperties!D215/AProperties!X215/VLOOKUP(D$6,Data!$N$4:$Y$11,Data!$X$1,FALSE)</f>
        <v>0.21027667933975225</v>
      </c>
      <c r="E215" s="94">
        <f>AProperties!E215/AProperties!Y215/VLOOKUP(E$6,Data!$N$4:$Y$11,Data!$X$1,FALSE)</f>
        <v>0.21037779321834651</v>
      </c>
      <c r="F215" s="94">
        <f>AProperties!F215/AProperties!Z215/VLOOKUP(F$6,Data!$N$4:$Y$11,Data!$X$1,FALSE)</f>
        <v>0.21035169990453501</v>
      </c>
      <c r="G215" s="94">
        <f>AProperties!G215/AProperties!AA215/VLOOKUP(G$6,Data!$N$4:$Y$11,Data!$X$1,FALSE)</f>
        <v>0.21042507736285423</v>
      </c>
      <c r="H215" s="94">
        <f>AProperties!H215/AProperties!AB215/VLOOKUP(H$6,Data!$N$4:$Y$11,Data!$X$1,FALSE)</f>
        <v>0.21039957674048779</v>
      </c>
      <c r="I215" s="94">
        <f>AProperties!I215/AProperties!AC215/VLOOKUP(I$6,Data!$N$4:$Y$11,Data!$X$1,FALSE)</f>
        <v>0.21045671738564167</v>
      </c>
      <c r="J215" s="97">
        <f t="shared" si="33"/>
        <v>0.21034116238299455</v>
      </c>
      <c r="L215" s="28">
        <v>0.20799999999999999</v>
      </c>
      <c r="M215" s="94">
        <f t="shared" si="34"/>
        <v>0.3130711512298221</v>
      </c>
      <c r="N215" s="94">
        <f t="shared" si="35"/>
        <v>0.3131497263263473</v>
      </c>
      <c r="O215" s="94">
        <f t="shared" si="36"/>
        <v>0.31313833966987614</v>
      </c>
      <c r="P215" s="94">
        <f t="shared" si="37"/>
        <v>0.31318889660917326</v>
      </c>
      <c r="Q215" s="94">
        <f t="shared" si="38"/>
        <v>0.31317584995226749</v>
      </c>
      <c r="R215" s="94">
        <f t="shared" si="39"/>
        <v>0.31321253868142712</v>
      </c>
      <c r="S215" s="94">
        <f t="shared" si="40"/>
        <v>0.31319978837024387</v>
      </c>
      <c r="T215" s="94">
        <f t="shared" si="41"/>
        <v>0.31322835869282084</v>
      </c>
      <c r="U215" s="97">
        <f t="shared" si="42"/>
        <v>0.31317058119149727</v>
      </c>
      <c r="W215" s="28">
        <v>0.20799999999999999</v>
      </c>
      <c r="X215" s="94">
        <f>AProperties!AF215*(9.806*B215)^0.5</f>
        <v>0.37357591448926297</v>
      </c>
      <c r="Y215" s="94">
        <f>AProperties!AG215*(9.806*C215)^0.5</f>
        <v>0.37433386905701505</v>
      </c>
      <c r="Z215" s="94">
        <f>AProperties!AH215*(9.806*D215)^0.5</f>
        <v>0.37422386084839321</v>
      </c>
      <c r="AA215" s="94">
        <f>AProperties!AI215*(9.806*E215)^0.5</f>
        <v>0.37471274021219497</v>
      </c>
      <c r="AB215" s="94">
        <f>AProperties!AJ215*(9.806*F215)^0.5</f>
        <v>0.37458647153866731</v>
      </c>
      <c r="AC215" s="94">
        <f>AProperties!AK215*(9.806*G215)^0.5</f>
        <v>0.37494174773802696</v>
      </c>
      <c r="AD215" s="94">
        <f>AProperties!AL215*(9.806*H215)^0.5</f>
        <v>0.37481821154097661</v>
      </c>
      <c r="AE215" s="94">
        <f>AProperties!AM215*(9.806*I215)^0.5</f>
        <v>0.37509512713005927</v>
      </c>
      <c r="AF215" s="97">
        <f t="shared" si="43"/>
        <v>0.37453599281932454</v>
      </c>
    </row>
    <row r="216" spans="1:32" x14ac:dyDescent="0.25">
      <c r="A216" s="28">
        <v>0.20899999999999999</v>
      </c>
      <c r="B216" s="94">
        <f>AProperties!B216/AProperties!V216/VLOOKUP(B$6,Data!$N$4:$Y$11,Data!$X$1,FALSE)</f>
        <v>0.21118010475315868</v>
      </c>
      <c r="C216" s="94">
        <f>AProperties!C216/AProperties!W216/VLOOKUP(C$6,Data!$N$4:$Y$11,Data!$X$1,FALSE)</f>
        <v>0.21133860233234397</v>
      </c>
      <c r="D216" s="94">
        <f>AProperties!D216/AProperties!X216/VLOOKUP(D$6,Data!$N$4:$Y$11,Data!$X$1,FALSE)</f>
        <v>0.2113156335561536</v>
      </c>
      <c r="E216" s="94">
        <f>AProperties!E216/AProperties!Y216/VLOOKUP(E$6,Data!$N$4:$Y$11,Data!$X$1,FALSE)</f>
        <v>0.21141761583258967</v>
      </c>
      <c r="F216" s="94">
        <f>AProperties!F216/AProperties!Z216/VLOOKUP(F$6,Data!$N$4:$Y$11,Data!$X$1,FALSE)</f>
        <v>0.21139129828825257</v>
      </c>
      <c r="G216" s="94">
        <f>AProperties!G216/AProperties!AA216/VLOOKUP(G$6,Data!$N$4:$Y$11,Data!$X$1,FALSE)</f>
        <v>0.21146530654476461</v>
      </c>
      <c r="H216" s="94">
        <f>AProperties!H216/AProperties!AB216/VLOOKUP(H$6,Data!$N$4:$Y$11,Data!$X$1,FALSE)</f>
        <v>0.21143958662028683</v>
      </c>
      <c r="I216" s="94">
        <f>AProperties!I216/AProperties!AC216/VLOOKUP(I$6,Data!$N$4:$Y$11,Data!$X$1,FALSE)</f>
        <v>0.21149721879054964</v>
      </c>
      <c r="J216" s="97">
        <f t="shared" si="33"/>
        <v>0.21138067083976247</v>
      </c>
      <c r="L216" s="28">
        <v>0.20899999999999999</v>
      </c>
      <c r="M216" s="94">
        <f t="shared" si="34"/>
        <v>0.31459005237657933</v>
      </c>
      <c r="N216" s="94">
        <f t="shared" si="35"/>
        <v>0.31466930116617198</v>
      </c>
      <c r="O216" s="94">
        <f t="shared" si="36"/>
        <v>0.3146578167780768</v>
      </c>
      <c r="P216" s="94">
        <f t="shared" si="37"/>
        <v>0.31470880791629485</v>
      </c>
      <c r="Q216" s="94">
        <f t="shared" si="38"/>
        <v>0.31469564914412629</v>
      </c>
      <c r="R216" s="94">
        <f t="shared" si="39"/>
        <v>0.31473265327238231</v>
      </c>
      <c r="S216" s="94">
        <f t="shared" si="40"/>
        <v>0.31471979331014344</v>
      </c>
      <c r="T216" s="94">
        <f t="shared" si="41"/>
        <v>0.31474860939527483</v>
      </c>
      <c r="U216" s="97">
        <f t="shared" si="42"/>
        <v>0.31469033541988123</v>
      </c>
      <c r="W216" s="28">
        <v>0.20899999999999999</v>
      </c>
      <c r="X216" s="94">
        <f>AProperties!AF216*(9.806*B216)^0.5</f>
        <v>0.37627919650911124</v>
      </c>
      <c r="Y216" s="94">
        <f>AProperties!AG216*(9.806*C216)^0.5</f>
        <v>0.37704180553814359</v>
      </c>
      <c r="Z216" s="94">
        <f>AProperties!AH216*(9.806*D216)^0.5</f>
        <v>0.37693112155031738</v>
      </c>
      <c r="AA216" s="94">
        <f>AProperties!AI216*(9.806*E216)^0.5</f>
        <v>0.37742300471370527</v>
      </c>
      <c r="AB216" s="94">
        <f>AProperties!AJ216*(9.806*F216)^0.5</f>
        <v>0.37729596006026234</v>
      </c>
      <c r="AC216" s="94">
        <f>AProperties!AK216*(9.806*G216)^0.5</f>
        <v>0.3776534198690476</v>
      </c>
      <c r="AD216" s="94">
        <f>AProperties!AL216*(9.806*H216)^0.5</f>
        <v>0.37752912429456986</v>
      </c>
      <c r="AE216" s="94">
        <f>AProperties!AM216*(9.806*I216)^0.5</f>
        <v>0.37780774222624086</v>
      </c>
      <c r="AF216" s="97">
        <f t="shared" si="43"/>
        <v>0.37724517184517475</v>
      </c>
    </row>
    <row r="217" spans="1:32" x14ac:dyDescent="0.25">
      <c r="A217" s="28">
        <v>0.21</v>
      </c>
      <c r="B217" s="94">
        <f>AProperties!B217/AProperties!V217/VLOOKUP(B$6,Data!$N$4:$Y$11,Data!$X$1,FALSE)</f>
        <v>0.21221834901628267</v>
      </c>
      <c r="C217" s="94">
        <f>AProperties!C217/AProperties!W217/VLOOKUP(C$6,Data!$N$4:$Y$11,Data!$X$1,FALSE)</f>
        <v>0.21237819854102025</v>
      </c>
      <c r="D217" s="94">
        <f>AProperties!D217/AProperties!X217/VLOOKUP(D$6,Data!$N$4:$Y$11,Data!$X$1,FALSE)</f>
        <v>0.2123550336376758</v>
      </c>
      <c r="E217" s="94">
        <f>AProperties!E217/AProperties!Y217/VLOOKUP(E$6,Data!$N$4:$Y$11,Data!$X$1,FALSE)</f>
        <v>0.21245788726796341</v>
      </c>
      <c r="F217" s="94">
        <f>AProperties!F217/AProperties!Z217/VLOOKUP(F$6,Data!$N$4:$Y$11,Data!$X$1,FALSE)</f>
        <v>0.21243134472823547</v>
      </c>
      <c r="G217" s="94">
        <f>AProperties!G217/AProperties!AA217/VLOOKUP(G$6,Data!$N$4:$Y$11,Data!$X$1,FALSE)</f>
        <v>0.21250598593745512</v>
      </c>
      <c r="H217" s="94">
        <f>AProperties!H217/AProperties!AB217/VLOOKUP(H$6,Data!$N$4:$Y$11,Data!$X$1,FALSE)</f>
        <v>0.21248004596083944</v>
      </c>
      <c r="I217" s="94">
        <f>AProperties!I217/AProperties!AC217/VLOOKUP(I$6,Data!$N$4:$Y$11,Data!$X$1,FALSE)</f>
        <v>0.21253817133872846</v>
      </c>
      <c r="J217" s="97">
        <f t="shared" si="33"/>
        <v>0.21242062705352507</v>
      </c>
      <c r="L217" s="28">
        <v>0.21</v>
      </c>
      <c r="M217" s="94">
        <f t="shared" si="34"/>
        <v>0.31610917450814136</v>
      </c>
      <c r="N217" s="94">
        <f t="shared" si="35"/>
        <v>0.31618909927051009</v>
      </c>
      <c r="O217" s="94">
        <f t="shared" si="36"/>
        <v>0.31617751681883788</v>
      </c>
      <c r="P217" s="94">
        <f t="shared" si="37"/>
        <v>0.31622894363398169</v>
      </c>
      <c r="Q217" s="94">
        <f t="shared" si="38"/>
        <v>0.31621567236411774</v>
      </c>
      <c r="R217" s="94">
        <f t="shared" si="39"/>
        <v>0.31625299296872755</v>
      </c>
      <c r="S217" s="94">
        <f t="shared" si="40"/>
        <v>0.3162400229804197</v>
      </c>
      <c r="T217" s="94">
        <f t="shared" si="41"/>
        <v>0.31626908566936424</v>
      </c>
      <c r="U217" s="97">
        <f t="shared" si="42"/>
        <v>0.31621031352676254</v>
      </c>
      <c r="W217" s="28">
        <v>0.21</v>
      </c>
      <c r="X217" s="94">
        <f>AProperties!AF217*(9.806*B217)^0.5</f>
        <v>0.37898903681792595</v>
      </c>
      <c r="Y217" s="94">
        <f>AProperties!AG217*(9.806*C217)^0.5</f>
        <v>0.37975630219234308</v>
      </c>
      <c r="Z217" s="94">
        <f>AProperties!AH217*(9.806*D217)^0.5</f>
        <v>0.37964494214869143</v>
      </c>
      <c r="AA217" s="94">
        <f>AProperties!AI217*(9.806*E217)^0.5</f>
        <v>0.38013983034919752</v>
      </c>
      <c r="AB217" s="94">
        <f>AProperties!AJ217*(9.806*F217)^0.5</f>
        <v>0.38001200939417606</v>
      </c>
      <c r="AC217" s="94">
        <f>AProperties!AK217*(9.806*G217)^0.5</f>
        <v>0.38037165372104509</v>
      </c>
      <c r="AD217" s="94">
        <f>AProperties!AL217*(9.806*H217)^0.5</f>
        <v>0.38024659845191328</v>
      </c>
      <c r="AE217" s="94">
        <f>AProperties!AM217*(9.806*I217)^0.5</f>
        <v>0.38052691943914385</v>
      </c>
      <c r="AF217" s="97">
        <f t="shared" si="43"/>
        <v>0.37996091156430456</v>
      </c>
    </row>
    <row r="218" spans="1:32" x14ac:dyDescent="0.25">
      <c r="A218" s="28">
        <v>0.21099999999999999</v>
      </c>
      <c r="B218" s="94">
        <f>AProperties!B218/AProperties!V218/VLOOKUP(B$6,Data!$N$4:$Y$11,Data!$X$1,FALSE)</f>
        <v>0.21325703811085794</v>
      </c>
      <c r="C218" s="94">
        <f>AProperties!C218/AProperties!W218/VLOOKUP(C$6,Data!$N$4:$Y$11,Data!$X$1,FALSE)</f>
        <v>0.21341824413074376</v>
      </c>
      <c r="D218" s="94">
        <f>AProperties!D218/AProperties!X218/VLOOKUP(D$6,Data!$N$4:$Y$11,Data!$X$1,FALSE)</f>
        <v>0.21339488243775276</v>
      </c>
      <c r="E218" s="94">
        <f>AProperties!E218/AProperties!Y218/VLOOKUP(E$6,Data!$N$4:$Y$11,Data!$X$1,FALSE)</f>
        <v>0.21349861037165069</v>
      </c>
      <c r="F218" s="94">
        <f>AProperties!F218/AProperties!Z218/VLOOKUP(F$6,Data!$N$4:$Y$11,Data!$X$1,FALSE)</f>
        <v>0.21347184207327366</v>
      </c>
      <c r="G218" s="94">
        <f>AProperties!G218/AProperties!AA218/VLOOKUP(G$6,Data!$N$4:$Y$11,Data!$X$1,FALSE)</f>
        <v>0.2135471183852086</v>
      </c>
      <c r="H218" s="94">
        <f>AProperties!H218/AProperties!AB218/VLOOKUP(H$6,Data!$N$4:$Y$11,Data!$X$1,FALSE)</f>
        <v>0.21352095760799011</v>
      </c>
      <c r="I218" s="94">
        <f>AProperties!I218/AProperties!AC218/VLOOKUP(I$6,Data!$N$4:$Y$11,Data!$X$1,FALSE)</f>
        <v>0.21357957787252796</v>
      </c>
      <c r="J218" s="97">
        <f t="shared" si="33"/>
        <v>0.21346103387375071</v>
      </c>
      <c r="L218" s="28">
        <v>0.21099999999999999</v>
      </c>
      <c r="M218" s="94">
        <f t="shared" si="34"/>
        <v>0.31762851905542899</v>
      </c>
      <c r="N218" s="94">
        <f t="shared" si="35"/>
        <v>0.31770912206537189</v>
      </c>
      <c r="O218" s="94">
        <f t="shared" si="36"/>
        <v>0.31769744121887639</v>
      </c>
      <c r="P218" s="94">
        <f t="shared" si="37"/>
        <v>0.31774930518582534</v>
      </c>
      <c r="Q218" s="94">
        <f t="shared" si="38"/>
        <v>0.31773592103663684</v>
      </c>
      <c r="R218" s="94">
        <f t="shared" si="39"/>
        <v>0.3177735591926043</v>
      </c>
      <c r="S218" s="94">
        <f t="shared" si="40"/>
        <v>0.31776047880399505</v>
      </c>
      <c r="T218" s="94">
        <f t="shared" si="41"/>
        <v>0.31778978893626397</v>
      </c>
      <c r="U218" s="97">
        <f t="shared" si="42"/>
        <v>0.31773051693687537</v>
      </c>
      <c r="W218" s="28">
        <v>0.21099999999999999</v>
      </c>
      <c r="X218" s="94">
        <f>AProperties!AF218*(9.806*B218)^0.5</f>
        <v>0.38170542072065139</v>
      </c>
      <c r="Y218" s="94">
        <f>AProperties!AG218*(9.806*C218)^0.5</f>
        <v>0.38247734426439262</v>
      </c>
      <c r="Z218" s="94">
        <f>AProperties!AH218*(9.806*D218)^0.5</f>
        <v>0.38236530789702117</v>
      </c>
      <c r="AA218" s="94">
        <f>AProperties!AI218*(9.806*E218)^0.5</f>
        <v>0.38286320233340904</v>
      </c>
      <c r="AB218" s="94">
        <f>AProperties!AJ218*(9.806*F218)^0.5</f>
        <v>0.38273460476515575</v>
      </c>
      <c r="AC218" s="94">
        <f>AProperties!AK218*(9.806*G218)^0.5</f>
        <v>0.38309643449060904</v>
      </c>
      <c r="AD218" s="94">
        <f>AProperties!AL218*(9.806*H218)^0.5</f>
        <v>0.38297061921938375</v>
      </c>
      <c r="AE218" s="94">
        <f>AProperties!AM218*(9.806*I218)^0.5</f>
        <v>0.3832526439532068</v>
      </c>
      <c r="AF218" s="97">
        <f t="shared" si="43"/>
        <v>0.38268319720547866</v>
      </c>
    </row>
    <row r="219" spans="1:32" x14ac:dyDescent="0.25">
      <c r="A219" s="28">
        <v>0.21199999999999999</v>
      </c>
      <c r="B219" s="94">
        <f>AProperties!B219/AProperties!V219/VLOOKUP(B$6,Data!$N$4:$Y$11,Data!$X$1,FALSE)</f>
        <v>0.21429617490694047</v>
      </c>
      <c r="C219" s="94">
        <f>AProperties!C219/AProperties!W219/VLOOKUP(C$6,Data!$N$4:$Y$11,Data!$X$1,FALSE)</f>
        <v>0.21445874196184467</v>
      </c>
      <c r="D219" s="94">
        <f>AProperties!D219/AProperties!X219/VLOOKUP(D$6,Data!$N$4:$Y$11,Data!$X$1,FALSE)</f>
        <v>0.21443518281811419</v>
      </c>
      <c r="E219" s="94">
        <f>AProperties!E219/AProperties!Y219/VLOOKUP(E$6,Data!$N$4:$Y$11,Data!$X$1,FALSE)</f>
        <v>0.2145397879991911</v>
      </c>
      <c r="F219" s="94">
        <f>AProperties!F219/AProperties!Z219/VLOOKUP(F$6,Data!$N$4:$Y$11,Data!$X$1,FALSE)</f>
        <v>0.21451279318049743</v>
      </c>
      <c r="G219" s="94">
        <f>AProperties!G219/AProperties!AA219/VLOOKUP(G$6,Data!$N$4:$Y$11,Data!$X$1,FALSE)</f>
        <v>0.21458870674069164</v>
      </c>
      <c r="H219" s="94">
        <f>AProperties!H219/AProperties!AB219/VLOOKUP(H$6,Data!$N$4:$Y$11,Data!$X$1,FALSE)</f>
        <v>0.21456232441595355</v>
      </c>
      <c r="I219" s="94">
        <f>AProperties!I219/AProperties!AC219/VLOOKUP(I$6,Data!$N$4:$Y$11,Data!$X$1,FALSE)</f>
        <v>0.21462144124270044</v>
      </c>
      <c r="J219" s="97">
        <f t="shared" si="33"/>
        <v>0.21450189415824167</v>
      </c>
      <c r="L219" s="28">
        <v>0.21199999999999999</v>
      </c>
      <c r="M219" s="94">
        <f t="shared" si="34"/>
        <v>0.31914808745347023</v>
      </c>
      <c r="N219" s="94">
        <f t="shared" si="35"/>
        <v>0.3192293709809223</v>
      </c>
      <c r="O219" s="94">
        <f t="shared" si="36"/>
        <v>0.31921759140905709</v>
      </c>
      <c r="P219" s="94">
        <f t="shared" si="37"/>
        <v>0.31926989399959554</v>
      </c>
      <c r="Q219" s="94">
        <f t="shared" si="38"/>
        <v>0.31925639659024874</v>
      </c>
      <c r="R219" s="94">
        <f t="shared" si="39"/>
        <v>0.31929435337034584</v>
      </c>
      <c r="S219" s="94">
        <f t="shared" si="40"/>
        <v>0.31928116220797675</v>
      </c>
      <c r="T219" s="94">
        <f t="shared" si="41"/>
        <v>0.31931072062135024</v>
      </c>
      <c r="U219" s="97">
        <f t="shared" si="42"/>
        <v>0.31925094707912083</v>
      </c>
      <c r="W219" s="28">
        <v>0.21199999999999999</v>
      </c>
      <c r="X219" s="94">
        <f>AProperties!AF219*(9.806*B219)^0.5</f>
        <v>0.38442833363740758</v>
      </c>
      <c r="Y219" s="94">
        <f>AProperties!AG219*(9.806*C219)^0.5</f>
        <v>0.38520491711469795</v>
      </c>
      <c r="Z219" s="94">
        <f>AProperties!AH219*(9.806*D219)^0.5</f>
        <v>0.38509220416437334</v>
      </c>
      <c r="AA219" s="94">
        <f>AProperties!AI219*(9.806*E219)^0.5</f>
        <v>0.38559310599692831</v>
      </c>
      <c r="AB219" s="94">
        <f>AProperties!AJ219*(9.806*F219)^0.5</f>
        <v>0.38546373151372315</v>
      </c>
      <c r="AC219" s="94">
        <f>AProperties!AK219*(9.806*G219)^0.5</f>
        <v>0.38582774749031395</v>
      </c>
      <c r="AD219" s="94">
        <f>AProperties!AL219*(9.806*H219)^0.5</f>
        <v>0.38570117191927361</v>
      </c>
      <c r="AE219" s="94">
        <f>AProperties!AM219*(9.806*I219)^0.5</f>
        <v>0.3859849010689439</v>
      </c>
      <c r="AF219" s="97">
        <f t="shared" si="43"/>
        <v>0.38541201411320775</v>
      </c>
    </row>
    <row r="220" spans="1:32" x14ac:dyDescent="0.25">
      <c r="A220" s="28">
        <v>0.21299999999999999</v>
      </c>
      <c r="B220" s="94">
        <f>AProperties!B220/AProperties!V220/VLOOKUP(B$6,Data!$N$4:$Y$11,Data!$X$1,FALSE)</f>
        <v>0.21533576228286608</v>
      </c>
      <c r="C220" s="94">
        <f>AProperties!C220/AProperties!W220/VLOOKUP(C$6,Data!$N$4:$Y$11,Data!$X$1,FALSE)</f>
        <v>0.21549969490302806</v>
      </c>
      <c r="D220" s="94">
        <f>AProperties!D220/AProperties!X220/VLOOKUP(D$6,Data!$N$4:$Y$11,Data!$X$1,FALSE)</f>
        <v>0.21547593764885181</v>
      </c>
      <c r="E220" s="94">
        <f>AProperties!E220/AProperties!Y220/VLOOKUP(E$6,Data!$N$4:$Y$11,Data!$X$1,FALSE)</f>
        <v>0.21558142301454558</v>
      </c>
      <c r="F220" s="94">
        <f>AProperties!F220/AProperties!Z220/VLOOKUP(F$6,Data!$N$4:$Y$11,Data!$X$1,FALSE)</f>
        <v>0.21555420091544383</v>
      </c>
      <c r="G220" s="94">
        <f>AProperties!G220/AProperties!AA220/VLOOKUP(G$6,Data!$N$4:$Y$11,Data!$X$1,FALSE)</f>
        <v>0.21563075386502092</v>
      </c>
      <c r="H220" s="94">
        <f>AProperties!H220/AProperties!AB220/VLOOKUP(H$6,Data!$N$4:$Y$11,Data!$X$1,FALSE)</f>
        <v>0.21560414924737839</v>
      </c>
      <c r="I220" s="94">
        <f>AProperties!I220/AProperties!AC220/VLOOKUP(I$6,Data!$N$4:$Y$11,Data!$X$1,FALSE)</f>
        <v>0.21566376430846748</v>
      </c>
      <c r="J220" s="97">
        <f t="shared" si="33"/>
        <v>0.21554321077320027</v>
      </c>
      <c r="L220" s="28">
        <v>0.21299999999999999</v>
      </c>
      <c r="M220" s="94">
        <f t="shared" si="34"/>
        <v>0.32066788114143302</v>
      </c>
      <c r="N220" s="94">
        <f t="shared" si="35"/>
        <v>0.32074984745151403</v>
      </c>
      <c r="O220" s="94">
        <f t="shared" si="36"/>
        <v>0.3207379688244259</v>
      </c>
      <c r="P220" s="94">
        <f t="shared" si="37"/>
        <v>0.32079071150727279</v>
      </c>
      <c r="Q220" s="94">
        <f t="shared" si="38"/>
        <v>0.3207771004577219</v>
      </c>
      <c r="R220" s="94">
        <f t="shared" si="39"/>
        <v>0.32081537693251044</v>
      </c>
      <c r="S220" s="94">
        <f t="shared" si="40"/>
        <v>0.3208020746236892</v>
      </c>
      <c r="T220" s="94">
        <f t="shared" si="41"/>
        <v>0.32083188215423375</v>
      </c>
      <c r="U220" s="97">
        <f t="shared" si="42"/>
        <v>0.3207716053866001</v>
      </c>
      <c r="W220" s="28">
        <v>0.21299999999999999</v>
      </c>
      <c r="X220" s="94">
        <f>AProperties!AF220*(9.806*B220)^0.5</f>
        <v>0.38715776110226746</v>
      </c>
      <c r="Y220" s="94">
        <f>AProperties!AG220*(9.806*C220)^0.5</f>
        <v>0.38793900621806604</v>
      </c>
      <c r="Z220" s="94">
        <f>AProperties!AH220*(9.806*D220)^0.5</f>
        <v>0.38782561643415275</v>
      </c>
      <c r="AA220" s="94">
        <f>AProperties!AI220*(9.806*E220)^0.5</f>
        <v>0.38832952678496657</v>
      </c>
      <c r="AB220" s="94">
        <f>AProperties!AJ220*(9.806*F220)^0.5</f>
        <v>0.38819937509495178</v>
      </c>
      <c r="AC220" s="94">
        <f>AProperties!AK220*(9.806*G220)^0.5</f>
        <v>0.38856557814749337</v>
      </c>
      <c r="AD220" s="94">
        <f>AProperties!AL220*(9.806*H220)^0.5</f>
        <v>0.3884382419885587</v>
      </c>
      <c r="AE220" s="94">
        <f>AProperties!AM220*(9.806*I220)^0.5</f>
        <v>0.38872367620171927</v>
      </c>
      <c r="AF220" s="97">
        <f t="shared" si="43"/>
        <v>0.38814734774652199</v>
      </c>
    </row>
    <row r="221" spans="1:32" x14ac:dyDescent="0.25">
      <c r="A221" s="28">
        <v>0.214</v>
      </c>
      <c r="B221" s="94">
        <f>AProperties!B221/AProperties!V221/VLOOKUP(B$6,Data!$N$4:$Y$11,Data!$X$1,FALSE)</f>
        <v>0.2163758031253176</v>
      </c>
      <c r="C221" s="94">
        <f>AProperties!C221/AProperties!W221/VLOOKUP(C$6,Data!$N$4:$Y$11,Data!$X$1,FALSE)</f>
        <v>0.21654110583143982</v>
      </c>
      <c r="D221" s="94">
        <f>AProperties!D221/AProperties!X221/VLOOKUP(D$6,Data!$N$4:$Y$11,Data!$X$1,FALSE)</f>
        <v>0.21651714980848394</v>
      </c>
      <c r="E221" s="94">
        <f>AProperties!E221/AProperties!Y221/VLOOKUP(E$6,Data!$N$4:$Y$11,Data!$X$1,FALSE)</f>
        <v>0.21662351829016363</v>
      </c>
      <c r="F221" s="94">
        <f>AProperties!F221/AProperties!Z221/VLOOKUP(F$6,Data!$N$4:$Y$11,Data!$X$1,FALSE)</f>
        <v>0.21659606815212279</v>
      </c>
      <c r="G221" s="94">
        <f>AProperties!G221/AProperties!AA221/VLOOKUP(G$6,Data!$N$4:$Y$11,Data!$X$1,FALSE)</f>
        <v>0.21667326262782918</v>
      </c>
      <c r="H221" s="94">
        <f>AProperties!H221/AProperties!AB221/VLOOKUP(H$6,Data!$N$4:$Y$11,Data!$X$1,FALSE)</f>
        <v>0.21664643497341488</v>
      </c>
      <c r="I221" s="94">
        <f>AProperties!I221/AProperties!AC221/VLOOKUP(I$6,Data!$N$4:$Y$11,Data!$X$1,FALSE)</f>
        <v>0.2167065499375854</v>
      </c>
      <c r="J221" s="97">
        <f t="shared" si="33"/>
        <v>0.21658498659329464</v>
      </c>
      <c r="L221" s="28">
        <v>0.214</v>
      </c>
      <c r="M221" s="94">
        <f t="shared" si="34"/>
        <v>0.32218790156265881</v>
      </c>
      <c r="N221" s="94">
        <f t="shared" si="35"/>
        <v>0.32227055291571993</v>
      </c>
      <c r="O221" s="94">
        <f t="shared" si="36"/>
        <v>0.32225857490424198</v>
      </c>
      <c r="P221" s="94">
        <f t="shared" si="37"/>
        <v>0.32231175914508181</v>
      </c>
      <c r="Q221" s="94">
        <f t="shared" si="38"/>
        <v>0.32229803407606139</v>
      </c>
      <c r="R221" s="94">
        <f t="shared" si="39"/>
        <v>0.3223366313139146</v>
      </c>
      <c r="S221" s="94">
        <f t="shared" si="40"/>
        <v>0.32232321748670745</v>
      </c>
      <c r="T221" s="94">
        <f t="shared" si="41"/>
        <v>0.32235327496879268</v>
      </c>
      <c r="U221" s="97">
        <f t="shared" si="42"/>
        <v>0.32229249329664733</v>
      </c>
      <c r="W221" s="28">
        <v>0.214</v>
      </c>
      <c r="X221" s="94">
        <f>AProperties!AF221*(9.806*B221)^0.5</f>
        <v>0.38989368876206099</v>
      </c>
      <c r="Y221" s="94">
        <f>AProperties!AG221*(9.806*C221)^0.5</f>
        <v>0.39067959716250084</v>
      </c>
      <c r="Z221" s="94">
        <f>AProperties!AH221*(9.806*D221)^0.5</f>
        <v>0.39056553030289587</v>
      </c>
      <c r="AA221" s="94">
        <f>AProperties!AI221*(9.806*E221)^0.5</f>
        <v>0.39107245025615589</v>
      </c>
      <c r="AB221" s="94">
        <f>AProperties!AJ221*(9.806*F221)^0.5</f>
        <v>0.39094152107726149</v>
      </c>
      <c r="AC221" s="94">
        <f>AProperties!AK221*(9.806*G221)^0.5</f>
        <v>0.39130991200303339</v>
      </c>
      <c r="AD221" s="94">
        <f>AProperties!AL221*(9.806*H221)^0.5</f>
        <v>0.3911818149776975</v>
      </c>
      <c r="AE221" s="94">
        <f>AProperties!AM221*(9.806*I221)^0.5</f>
        <v>0.39146895488053918</v>
      </c>
      <c r="AF221" s="97">
        <f t="shared" si="43"/>
        <v>0.39088918367776809</v>
      </c>
    </row>
    <row r="222" spans="1:32" x14ac:dyDescent="0.25">
      <c r="A222" s="28">
        <v>0.215</v>
      </c>
      <c r="B222" s="94">
        <f>AProperties!B222/AProperties!V222/VLOOKUP(B$6,Data!$N$4:$Y$11,Data!$X$1,FALSE)</f>
        <v>0.21741630032939049</v>
      </c>
      <c r="C222" s="94">
        <f>AProperties!C222/AProperties!W222/VLOOKUP(C$6,Data!$N$4:$Y$11,Data!$X$1,FALSE)</f>
        <v>0.21758297763273407</v>
      </c>
      <c r="D222" s="94">
        <f>AProperties!D222/AProperties!X222/VLOOKUP(D$6,Data!$N$4:$Y$11,Data!$X$1,FALSE)</f>
        <v>0.21755882218402356</v>
      </c>
      <c r="E222" s="94">
        <f>AProperties!E222/AProperties!Y222/VLOOKUP(E$6,Data!$N$4:$Y$11,Data!$X$1,FALSE)</f>
        <v>0.21766607670704816</v>
      </c>
      <c r="F222" s="94">
        <f>AProperties!F222/AProperties!Z222/VLOOKUP(F$6,Data!$N$4:$Y$11,Data!$X$1,FALSE)</f>
        <v>0.21763839777308164</v>
      </c>
      <c r="G222" s="94">
        <f>AProperties!G222/AProperties!AA222/VLOOKUP(G$6,Data!$N$4:$Y$11,Data!$X$1,FALSE)</f>
        <v>0.21771623590733138</v>
      </c>
      <c r="H222" s="94">
        <f>AProperties!H222/AProperties!AB222/VLOOKUP(H$6,Data!$N$4:$Y$11,Data!$X$1,FALSE)</f>
        <v>0.2176891844737798</v>
      </c>
      <c r="I222" s="94">
        <f>AProperties!I222/AProperties!AC222/VLOOKUP(I$6,Data!$N$4:$Y$11,Data!$X$1,FALSE)</f>
        <v>0.21774980100641084</v>
      </c>
      <c r="J222" s="97">
        <f t="shared" si="33"/>
        <v>0.217627224501725</v>
      </c>
      <c r="L222" s="28">
        <v>0.215</v>
      </c>
      <c r="M222" s="94">
        <f t="shared" si="34"/>
        <v>0.32370815016469523</v>
      </c>
      <c r="N222" s="94">
        <f t="shared" si="35"/>
        <v>0.32379148881636705</v>
      </c>
      <c r="O222" s="94">
        <f t="shared" si="36"/>
        <v>0.3237794110920118</v>
      </c>
      <c r="P222" s="94">
        <f t="shared" si="37"/>
        <v>0.32383303835352406</v>
      </c>
      <c r="Q222" s="94">
        <f t="shared" si="38"/>
        <v>0.32381919888654082</v>
      </c>
      <c r="R222" s="94">
        <f t="shared" si="39"/>
        <v>0.3238581179536657</v>
      </c>
      <c r="S222" s="94">
        <f t="shared" si="40"/>
        <v>0.32384459223688988</v>
      </c>
      <c r="T222" s="94">
        <f t="shared" si="41"/>
        <v>0.32387490050320544</v>
      </c>
      <c r="U222" s="97">
        <f t="shared" si="42"/>
        <v>0.32381361225086247</v>
      </c>
      <c r="W222" s="28">
        <v>0.215</v>
      </c>
      <c r="X222" s="94">
        <f>AProperties!AF222*(9.806*B222)^0.5</f>
        <v>0.39263610237519359</v>
      </c>
      <c r="Y222" s="94">
        <f>AProperties!AG222*(9.806*C222)^0.5</f>
        <v>0.39342667564802447</v>
      </c>
      <c r="Z222" s="94">
        <f>AProperties!AH222*(9.806*D222)^0.5</f>
        <v>0.39331193147909321</v>
      </c>
      <c r="AA222" s="94">
        <f>AProperties!AI222*(9.806*E222)^0.5</f>
        <v>0.393821862081362</v>
      </c>
      <c r="AB222" s="94">
        <f>AProperties!AJ222*(9.806*F222)^0.5</f>
        <v>0.39369015514123107</v>
      </c>
      <c r="AC222" s="94">
        <f>AProperties!AK222*(9.806*G222)^0.5</f>
        <v>0.39406073471018793</v>
      </c>
      <c r="AD222" s="94">
        <f>AProperties!AL222*(9.806*H222)^0.5</f>
        <v>0.39393187654944373</v>
      </c>
      <c r="AE222" s="94">
        <f>AProperties!AM222*(9.806*I222)^0.5</f>
        <v>0.39422072274686504</v>
      </c>
      <c r="AF222" s="97">
        <f t="shared" si="43"/>
        <v>0.39363750759142513</v>
      </c>
    </row>
    <row r="223" spans="1:32" x14ac:dyDescent="0.25">
      <c r="A223" s="28">
        <v>0.216</v>
      </c>
      <c r="B223" s="94">
        <f>AProperties!B223/AProperties!V223/VLOOKUP(B$6,Data!$N$4:$Y$11,Data!$X$1,FALSE)</f>
        <v>0.2184572567986606</v>
      </c>
      <c r="C223" s="94">
        <f>AProperties!C223/AProperties!W223/VLOOKUP(C$6,Data!$N$4:$Y$11,Data!$X$1,FALSE)</f>
        <v>0.21862531320113912</v>
      </c>
      <c r="D223" s="94">
        <f>AProperties!D223/AProperties!X223/VLOOKUP(D$6,Data!$N$4:$Y$11,Data!$X$1,FALSE)</f>
        <v>0.21860095767104465</v>
      </c>
      <c r="E223" s="94">
        <f>AProperties!E223/AProperties!Y223/VLOOKUP(E$6,Data!$N$4:$Y$11,Data!$X$1,FALSE)</f>
        <v>0.21870910115482409</v>
      </c>
      <c r="F223" s="94">
        <f>AProperties!F223/AProperties!Z223/VLOOKUP(F$6,Data!$N$4:$Y$11,Data!$X$1,FALSE)</f>
        <v>0.21868119266947447</v>
      </c>
      <c r="G223" s="94">
        <f>AProperties!G223/AProperties!AA223/VLOOKUP(G$6,Data!$N$4:$Y$11,Data!$X$1,FALSE)</f>
        <v>0.21875967659039192</v>
      </c>
      <c r="H223" s="94">
        <f>AProperties!H223/AProperties!AB223/VLOOKUP(H$6,Data!$N$4:$Y$11,Data!$X$1,FALSE)</f>
        <v>0.218732400636824</v>
      </c>
      <c r="I223" s="94">
        <f>AProperties!I223/AProperties!AC223/VLOOKUP(I$6,Data!$N$4:$Y$11,Data!$X$1,FALSE)</f>
        <v>0.21879352039996885</v>
      </c>
      <c r="J223" s="97">
        <f t="shared" si="33"/>
        <v>0.21866992739029098</v>
      </c>
      <c r="L223" s="28">
        <v>0.216</v>
      </c>
      <c r="M223" s="94">
        <f t="shared" si="34"/>
        <v>0.32522862839933031</v>
      </c>
      <c r="N223" s="94">
        <f t="shared" si="35"/>
        <v>0.32531265660056957</v>
      </c>
      <c r="O223" s="94">
        <f t="shared" si="36"/>
        <v>0.32530047883552232</v>
      </c>
      <c r="P223" s="94">
        <f t="shared" si="37"/>
        <v>0.32535455057741203</v>
      </c>
      <c r="Q223" s="94">
        <f t="shared" si="38"/>
        <v>0.32534059633473722</v>
      </c>
      <c r="R223" s="94">
        <f t="shared" si="39"/>
        <v>0.32537983829519596</v>
      </c>
      <c r="S223" s="94">
        <f t="shared" si="40"/>
        <v>0.32536620031841201</v>
      </c>
      <c r="T223" s="94">
        <f t="shared" si="41"/>
        <v>0.32539676019998443</v>
      </c>
      <c r="U223" s="97">
        <f t="shared" si="42"/>
        <v>0.32533496369514547</v>
      </c>
      <c r="W223" s="28">
        <v>0.216</v>
      </c>
      <c r="X223" s="94">
        <f>AProperties!AF223*(9.806*B223)^0.5</f>
        <v>0.39538498781049031</v>
      </c>
      <c r="Y223" s="94">
        <f>AProperties!AG223*(9.806*C223)^0.5</f>
        <v>0.39618022748551351</v>
      </c>
      <c r="Z223" s="94">
        <f>AProperties!AH223*(9.806*D223)^0.5</f>
        <v>0.39606480578202818</v>
      </c>
      <c r="AA223" s="94">
        <f>AProperties!AI223*(9.806*E223)^0.5</f>
        <v>0.39657774804252544</v>
      </c>
      <c r="AB223" s="94">
        <f>AProperties!AJ223*(9.806*F223)^0.5</f>
        <v>0.39644526307844336</v>
      </c>
      <c r="AC223" s="94">
        <f>AProperties!AK223*(9.806*G223)^0.5</f>
        <v>0.3968180320334167</v>
      </c>
      <c r="AD223" s="94">
        <f>AProperties!AL223*(9.806*H223)^0.5</f>
        <v>0.3966884124776846</v>
      </c>
      <c r="AE223" s="94">
        <f>AProperties!AM223*(9.806*I223)^0.5</f>
        <v>0.39697896555345186</v>
      </c>
      <c r="AF223" s="97">
        <f t="shared" si="43"/>
        <v>0.39639230528294422</v>
      </c>
    </row>
    <row r="224" spans="1:32" x14ac:dyDescent="0.25">
      <c r="A224" s="28">
        <v>0.217</v>
      </c>
      <c r="B224" s="94">
        <f>AProperties!B224/AProperties!V224/VLOOKUP(B$6,Data!$N$4:$Y$11,Data!$X$1,FALSE)</f>
        <v>0.21949867544525209</v>
      </c>
      <c r="C224" s="94">
        <f>AProperties!C224/AProperties!W224/VLOOKUP(C$6,Data!$N$4:$Y$11,Data!$X$1,FALSE)</f>
        <v>0.21966811543952522</v>
      </c>
      <c r="D224" s="94">
        <f>AProperties!D224/AProperties!X224/VLOOKUP(D$6,Data!$N$4:$Y$11,Data!$X$1,FALSE)</f>
        <v>0.21964355917374914</v>
      </c>
      <c r="E224" s="94">
        <f>AProperties!E224/AProperties!Y224/VLOOKUP(E$6,Data!$N$4:$Y$11,Data!$X$1,FALSE)</f>
        <v>0.2197525945318036</v>
      </c>
      <c r="F224" s="94">
        <f>AProperties!F224/AProperties!Z224/VLOOKUP(F$6,Data!$N$4:$Y$11,Data!$X$1,FALSE)</f>
        <v>0.21972445574112781</v>
      </c>
      <c r="G224" s="94">
        <f>AProperties!G224/AProperties!AA224/VLOOKUP(G$6,Data!$N$4:$Y$11,Data!$X$1,FALSE)</f>
        <v>0.21980358757259036</v>
      </c>
      <c r="H224" s="94">
        <f>AProperties!H224/AProperties!AB224/VLOOKUP(H$6,Data!$N$4:$Y$11,Data!$X$1,FALSE)</f>
        <v>0.21977608635959975</v>
      </c>
      <c r="I224" s="94">
        <f>AProperties!I224/AProperties!AC224/VLOOKUP(I$6,Data!$N$4:$Y$11,Data!$X$1,FALSE)</f>
        <v>0.21983771101201788</v>
      </c>
      <c r="J224" s="97">
        <f t="shared" si="33"/>
        <v>0.21971309815945822</v>
      </c>
      <c r="L224" s="28">
        <v>0.217</v>
      </c>
      <c r="M224" s="94">
        <f t="shared" si="34"/>
        <v>0.32674933772262604</v>
      </c>
      <c r="N224" s="94">
        <f t="shared" si="35"/>
        <v>0.32683405771976259</v>
      </c>
      <c r="O224" s="94">
        <f t="shared" si="36"/>
        <v>0.32682177958687458</v>
      </c>
      <c r="P224" s="94">
        <f t="shared" si="37"/>
        <v>0.32687629726590178</v>
      </c>
      <c r="Q224" s="94">
        <f t="shared" si="38"/>
        <v>0.3268622278705639</v>
      </c>
      <c r="R224" s="94">
        <f t="shared" si="39"/>
        <v>0.32690179378629519</v>
      </c>
      <c r="S224" s="94">
        <f t="shared" si="40"/>
        <v>0.32688804317979986</v>
      </c>
      <c r="T224" s="94">
        <f t="shared" si="41"/>
        <v>0.32691885550600897</v>
      </c>
      <c r="U224" s="97">
        <f t="shared" si="42"/>
        <v>0.32685654907972916</v>
      </c>
      <c r="W224" s="28">
        <v>0.217</v>
      </c>
      <c r="X224" s="94">
        <f>AProperties!AF224*(9.806*B224)^0.5</f>
        <v>0.39814033104606111</v>
      </c>
      <c r="Y224" s="94">
        <f>AProperties!AG224*(9.806*C224)^0.5</f>
        <v>0.39894023859555983</v>
      </c>
      <c r="Z224" s="94">
        <f>AProperties!AH224*(9.806*D224)^0.5</f>
        <v>0.39882413914063525</v>
      </c>
      <c r="AA224" s="94">
        <f>AProperties!AI224*(9.806*E224)^0.5</f>
        <v>0.39934009403151555</v>
      </c>
      <c r="AB224" s="94">
        <f>AProperties!AJ224*(9.806*F224)^0.5</f>
        <v>0.39920683079033853</v>
      </c>
      <c r="AC224" s="94">
        <f>AProperties!AK224*(9.806*G224)^0.5</f>
        <v>0.39958178984723747</v>
      </c>
      <c r="AD224" s="94">
        <f>AProperties!AL224*(9.806*H224)^0.5</f>
        <v>0.39945140864629858</v>
      </c>
      <c r="AE224" s="94">
        <f>AProperties!AM224*(9.806*I224)^0.5</f>
        <v>0.39974366916320014</v>
      </c>
      <c r="AF224" s="97">
        <f t="shared" si="43"/>
        <v>0.39915356265760582</v>
      </c>
    </row>
    <row r="225" spans="1:32" x14ac:dyDescent="0.25">
      <c r="A225" s="28">
        <v>0.218</v>
      </c>
      <c r="B225" s="94">
        <f>AProperties!B225/AProperties!V225/VLOOKUP(B$6,Data!$N$4:$Y$11,Data!$X$1,FALSE)</f>
        <v>0.22054055918990478</v>
      </c>
      <c r="C225" s="94">
        <f>AProperties!C225/AProperties!W225/VLOOKUP(C$6,Data!$N$4:$Y$11,Data!$X$1,FALSE)</f>
        <v>0.22071138725947193</v>
      </c>
      <c r="D225" s="94">
        <f>AProperties!D225/AProperties!X225/VLOOKUP(D$6,Data!$N$4:$Y$11,Data!$X$1,FALSE)</f>
        <v>0.22068662960503471</v>
      </c>
      <c r="E225" s="94">
        <f>AProperties!E225/AProperties!Y225/VLOOKUP(E$6,Data!$N$4:$Y$11,Data!$X$1,FALSE)</f>
        <v>0.22079655974505519</v>
      </c>
      <c r="F225" s="94">
        <f>AProperties!F225/AProperties!Z225/VLOOKUP(F$6,Data!$N$4:$Y$11,Data!$X$1,FALSE)</f>
        <v>0.22076818989660843</v>
      </c>
      <c r="G225" s="94">
        <f>AProperties!G225/AProperties!AA225/VLOOKUP(G$6,Data!$N$4:$Y$11,Data!$X$1,FALSE)</f>
        <v>0.22084797175828991</v>
      </c>
      <c r="H225" s="94">
        <f>AProperties!H225/AProperties!AB225/VLOOKUP(H$6,Data!$N$4:$Y$11,Data!$X$1,FALSE)</f>
        <v>0.22082024454792759</v>
      </c>
      <c r="I225" s="94">
        <f>AProperties!I225/AProperties!AC225/VLOOKUP(I$6,Data!$N$4:$Y$11,Data!$X$1,FALSE)</f>
        <v>0.2208823757451194</v>
      </c>
      <c r="J225" s="97">
        <f t="shared" si="33"/>
        <v>0.22075673971842652</v>
      </c>
      <c r="L225" s="28">
        <v>0.218</v>
      </c>
      <c r="M225" s="94">
        <f t="shared" si="34"/>
        <v>0.32827027959495236</v>
      </c>
      <c r="N225" s="94">
        <f t="shared" si="35"/>
        <v>0.32835569362973593</v>
      </c>
      <c r="O225" s="94">
        <f t="shared" si="36"/>
        <v>0.32834331480251733</v>
      </c>
      <c r="P225" s="94">
        <f t="shared" si="37"/>
        <v>0.32839827987252757</v>
      </c>
      <c r="Q225" s="94">
        <f t="shared" si="38"/>
        <v>0.32838409494830423</v>
      </c>
      <c r="R225" s="94">
        <f t="shared" si="39"/>
        <v>0.32842398587914495</v>
      </c>
      <c r="S225" s="94">
        <f t="shared" si="40"/>
        <v>0.32841012227396382</v>
      </c>
      <c r="T225" s="94">
        <f t="shared" si="41"/>
        <v>0.32844118787255971</v>
      </c>
      <c r="U225" s="97">
        <f t="shared" si="42"/>
        <v>0.3283783698592132</v>
      </c>
      <c r="W225" s="28">
        <v>0.218</v>
      </c>
      <c r="X225" s="94">
        <f>AProperties!AF225*(9.806*B225)^0.5</f>
        <v>0.40090211816818089</v>
      </c>
      <c r="Y225" s="94">
        <f>AProperties!AG225*(9.806*C225)^0.5</f>
        <v>0.40170669500734973</v>
      </c>
      <c r="Z225" s="94">
        <f>AProperties!AH225*(9.806*D225)^0.5</f>
        <v>0.40158991759238127</v>
      </c>
      <c r="AA225" s="94">
        <f>AProperties!AI225*(9.806*E225)^0.5</f>
        <v>0.40210888604901118</v>
      </c>
      <c r="AB225" s="94">
        <f>AProperties!AJ225*(9.806*F225)^0.5</f>
        <v>0.40197484428709379</v>
      </c>
      <c r="AC225" s="94">
        <f>AProperties!AK225*(9.806*G225)^0.5</f>
        <v>0.40235199413510581</v>
      </c>
      <c r="AD225" s="94">
        <f>AProperties!AL225*(9.806*H225)^0.5</f>
        <v>0.40222085104803201</v>
      </c>
      <c r="AE225" s="94">
        <f>AProperties!AM225*(9.806*I225)^0.5</f>
        <v>0.40251481954803581</v>
      </c>
      <c r="AF225" s="97">
        <f t="shared" si="43"/>
        <v>0.40192126572939874</v>
      </c>
    </row>
    <row r="226" spans="1:32" x14ac:dyDescent="0.25">
      <c r="A226" s="28">
        <v>0.219</v>
      </c>
      <c r="B226" s="94">
        <f>AProperties!B226/AProperties!V226/VLOOKUP(B$6,Data!$N$4:$Y$11,Data!$X$1,FALSE)</f>
        <v>0.22158291096204197</v>
      </c>
      <c r="C226" s="94">
        <f>AProperties!C226/AProperties!W226/VLOOKUP(C$6,Data!$N$4:$Y$11,Data!$X$1,FALSE)</f>
        <v>0.2217551315813365</v>
      </c>
      <c r="D226" s="94">
        <f>AProperties!D226/AProperties!X226/VLOOKUP(D$6,Data!$N$4:$Y$11,Data!$X$1,FALSE)</f>
        <v>0.2217301718865641</v>
      </c>
      <c r="E226" s="94">
        <f>AProperties!E226/AProperties!Y226/VLOOKUP(E$6,Data!$N$4:$Y$11,Data!$X$1,FALSE)</f>
        <v>0.22184099971047055</v>
      </c>
      <c r="F226" s="94">
        <f>AProperties!F226/AProperties!Z226/VLOOKUP(F$6,Data!$N$4:$Y$11,Data!$X$1,FALSE)</f>
        <v>0.22181239805329109</v>
      </c>
      <c r="G226" s="94">
        <f>AProperties!G226/AProperties!AA226/VLOOKUP(G$6,Data!$N$4:$Y$11,Data!$X$1,FALSE)</f>
        <v>0.22189283206070565</v>
      </c>
      <c r="H226" s="94">
        <f>AProperties!H226/AProperties!AB226/VLOOKUP(H$6,Data!$N$4:$Y$11,Data!$X$1,FALSE)</f>
        <v>0.22186487811646383</v>
      </c>
      <c r="I226" s="94">
        <f>AProperties!I226/AProperties!AC226/VLOOKUP(I$6,Data!$N$4:$Y$11,Data!$X$1,FALSE)</f>
        <v>0.221927517510704</v>
      </c>
      <c r="J226" s="97">
        <f t="shared" si="33"/>
        <v>0.22180085498519722</v>
      </c>
      <c r="L226" s="28">
        <v>0.219</v>
      </c>
      <c r="M226" s="94">
        <f t="shared" si="34"/>
        <v>0.32979145548102096</v>
      </c>
      <c r="N226" s="94">
        <f t="shared" si="35"/>
        <v>0.32987756579066824</v>
      </c>
      <c r="O226" s="94">
        <f t="shared" si="36"/>
        <v>0.32986508594328207</v>
      </c>
      <c r="P226" s="94">
        <f t="shared" si="37"/>
        <v>0.32992049985523531</v>
      </c>
      <c r="Q226" s="94">
        <f t="shared" si="38"/>
        <v>0.32990619902664553</v>
      </c>
      <c r="R226" s="94">
        <f t="shared" si="39"/>
        <v>0.3299464160303528</v>
      </c>
      <c r="S226" s="94">
        <f t="shared" si="40"/>
        <v>0.32993243905823189</v>
      </c>
      <c r="T226" s="94">
        <f t="shared" si="41"/>
        <v>0.329963758755352</v>
      </c>
      <c r="U226" s="97">
        <f t="shared" si="42"/>
        <v>0.32990042749259862</v>
      </c>
      <c r="W226" s="28">
        <v>0.219</v>
      </c>
      <c r="X226" s="94">
        <f>AProperties!AF226*(9.806*B226)^0.5</f>
        <v>0.40367033537019226</v>
      </c>
      <c r="Y226" s="94">
        <f>AProperties!AG226*(9.806*C226)^0.5</f>
        <v>0.40447958285756352</v>
      </c>
      <c r="Z226" s="94">
        <f>AProperties!AH226*(9.806*D226)^0.5</f>
        <v>0.40436212728216747</v>
      </c>
      <c r="AA226" s="94">
        <f>AProperties!AI226*(9.806*E226)^0.5</f>
        <v>0.40488411020339565</v>
      </c>
      <c r="AB226" s="94">
        <f>AProperties!AJ226*(9.806*F226)^0.5</f>
        <v>0.40474928968652069</v>
      </c>
      <c r="AC226" s="94">
        <f>AProperties!AK226*(9.806*G226)^0.5</f>
        <v>0.40512863098831242</v>
      </c>
      <c r="AD226" s="94">
        <f>AProperties!AL226*(9.806*H226)^0.5</f>
        <v>0.40499672578339324</v>
      </c>
      <c r="AE226" s="94">
        <f>AProperties!AM226*(9.806*I226)^0.5</f>
        <v>0.40529240278780287</v>
      </c>
      <c r="AF226" s="97">
        <f t="shared" si="43"/>
        <v>0.40469540061991854</v>
      </c>
    </row>
    <row r="227" spans="1:32" x14ac:dyDescent="0.25">
      <c r="A227" s="28">
        <v>0.22</v>
      </c>
      <c r="B227" s="94">
        <f>AProperties!B227/AProperties!V227/VLOOKUP(B$6,Data!$N$4:$Y$11,Data!$X$1,FALSE)</f>
        <v>0.22262573369983993</v>
      </c>
      <c r="C227" s="94">
        <f>AProperties!C227/AProperties!W227/VLOOKUP(C$6,Data!$N$4:$Y$11,Data!$X$1,FALSE)</f>
        <v>0.22279935133432185</v>
      </c>
      <c r="D227" s="94">
        <f>AProperties!D227/AProperties!X227/VLOOKUP(D$6,Data!$N$4:$Y$11,Data!$X$1,FALSE)</f>
        <v>0.22277418894883114</v>
      </c>
      <c r="E227" s="94">
        <f>AProperties!E227/AProperties!Y227/VLOOKUP(E$6,Data!$N$4:$Y$11,Data!$X$1,FALSE)</f>
        <v>0.22288591735283333</v>
      </c>
      <c r="F227" s="94">
        <f>AProperties!F227/AProperties!Z227/VLOOKUP(F$6,Data!$N$4:$Y$11,Data!$X$1,FALSE)</f>
        <v>0.22285708313742764</v>
      </c>
      <c r="G227" s="94">
        <f>AProperties!G227/AProperties!AA227/VLOOKUP(G$6,Data!$N$4:$Y$11,Data!$X$1,FALSE)</f>
        <v>0.22293817140197078</v>
      </c>
      <c r="H227" s="94">
        <f>AProperties!H227/AProperties!AB227/VLOOKUP(H$6,Data!$N$4:$Y$11,Data!$X$1,FALSE)</f>
        <v>0.22290998998876982</v>
      </c>
      <c r="I227" s="94">
        <f>AProperties!I227/AProperties!AC227/VLOOKUP(I$6,Data!$N$4:$Y$11,Data!$X$1,FALSE)</f>
        <v>0.22297313922914019</v>
      </c>
      <c r="J227" s="97">
        <f t="shared" si="33"/>
        <v>0.22284544688664182</v>
      </c>
      <c r="L227" s="28">
        <v>0.22</v>
      </c>
      <c r="M227" s="94">
        <f t="shared" si="34"/>
        <v>0.33131286684991995</v>
      </c>
      <c r="N227" s="94">
        <f t="shared" si="35"/>
        <v>0.33139967566716094</v>
      </c>
      <c r="O227" s="94">
        <f t="shared" si="36"/>
        <v>0.33138709447441556</v>
      </c>
      <c r="P227" s="94">
        <f t="shared" si="37"/>
        <v>0.33144295867641665</v>
      </c>
      <c r="Q227" s="94">
        <f t="shared" si="38"/>
        <v>0.33142854156871382</v>
      </c>
      <c r="R227" s="94">
        <f t="shared" si="39"/>
        <v>0.33146908570098538</v>
      </c>
      <c r="S227" s="94">
        <f t="shared" si="40"/>
        <v>0.33145499499438491</v>
      </c>
      <c r="T227" s="94">
        <f t="shared" si="41"/>
        <v>0.33148656961457013</v>
      </c>
      <c r="U227" s="97">
        <f t="shared" si="42"/>
        <v>0.33142272344332091</v>
      </c>
      <c r="W227" s="28">
        <v>0.22</v>
      </c>
      <c r="X227" s="94">
        <f>AProperties!AF227*(9.806*B227)^0.5</f>
        <v>0.40644496895142901</v>
      </c>
      <c r="Y227" s="94">
        <f>AProperties!AG227*(9.806*C227)^0.5</f>
        <v>0.40725888838929264</v>
      </c>
      <c r="Z227" s="94">
        <f>AProperties!AH227*(9.806*D227)^0.5</f>
        <v>0.4071407544612422</v>
      </c>
      <c r="AA227" s="94">
        <f>AProperties!AI227*(9.806*E227)^0.5</f>
        <v>0.40766575270967464</v>
      </c>
      <c r="AB227" s="94">
        <f>AProperties!AJ227*(9.806*F227)^0.5</f>
        <v>0.4075301532129838</v>
      </c>
      <c r="AC227" s="94">
        <f>AProperties!AK227*(9.806*G227)^0.5</f>
        <v>0.40791168660489296</v>
      </c>
      <c r="AD227" s="94">
        <f>AProperties!AL227*(9.806*H227)^0.5</f>
        <v>0.40777901905957259</v>
      </c>
      <c r="AE227" s="94">
        <f>AProperties!AM227*(9.806*I227)^0.5</f>
        <v>0.40807640506917875</v>
      </c>
      <c r="AF227" s="97">
        <f t="shared" si="43"/>
        <v>0.40747595355728328</v>
      </c>
    </row>
    <row r="228" spans="1:32" x14ac:dyDescent="0.25">
      <c r="A228" s="28">
        <v>0.221</v>
      </c>
      <c r="B228" s="94">
        <f>AProperties!B228/AProperties!V228/VLOOKUP(B$6,Data!$N$4:$Y$11,Data!$X$1,FALSE)</f>
        <v>0.22366903035029745</v>
      </c>
      <c r="C228" s="94">
        <f>AProperties!C228/AProperties!W228/VLOOKUP(C$6,Data!$N$4:$Y$11,Data!$X$1,FALSE)</f>
        <v>0.22384404945654546</v>
      </c>
      <c r="D228" s="94">
        <f>AProperties!D228/AProperties!X228/VLOOKUP(D$6,Data!$N$4:$Y$11,Data!$X$1,FALSE)</f>
        <v>0.22381868373123173</v>
      </c>
      <c r="E228" s="94">
        <f>AProperties!E228/AProperties!Y228/VLOOKUP(E$6,Data!$N$4:$Y$11,Data!$X$1,FALSE)</f>
        <v>0.22393131560588805</v>
      </c>
      <c r="F228" s="94">
        <f>AProperties!F228/AProperties!Z228/VLOOKUP(F$6,Data!$N$4:$Y$11,Data!$X$1,FALSE)</f>
        <v>0.22390224808421499</v>
      </c>
      <c r="G228" s="94">
        <f>AProperties!G228/AProperties!AA228/VLOOKUP(G$6,Data!$N$4:$Y$11,Data!$X$1,FALSE)</f>
        <v>0.2239839927132081</v>
      </c>
      <c r="H228" s="94">
        <f>AProperties!H228/AProperties!AB228/VLOOKUP(H$6,Data!$N$4:$Y$11,Data!$X$1,FALSE)</f>
        <v>0.22395558309738059</v>
      </c>
      <c r="I228" s="94">
        <f>AProperties!I228/AProperties!AC228/VLOOKUP(I$6,Data!$N$4:$Y$11,Data!$X$1,FALSE)</f>
        <v>0.22401924382980298</v>
      </c>
      <c r="J228" s="97">
        <f t="shared" si="33"/>
        <v>0.22389051835857116</v>
      </c>
      <c r="L228" s="28">
        <v>0.221</v>
      </c>
      <c r="M228" s="94">
        <f t="shared" si="34"/>
        <v>0.33283451517514873</v>
      </c>
      <c r="N228" s="94">
        <f t="shared" si="35"/>
        <v>0.3329220247282727</v>
      </c>
      <c r="O228" s="94">
        <f t="shared" si="36"/>
        <v>0.33290934186561588</v>
      </c>
      <c r="P228" s="94">
        <f t="shared" si="37"/>
        <v>0.33296565780294402</v>
      </c>
      <c r="Q228" s="94">
        <f t="shared" si="38"/>
        <v>0.33295112404210747</v>
      </c>
      <c r="R228" s="94">
        <f t="shared" si="39"/>
        <v>0.33299199635660404</v>
      </c>
      <c r="S228" s="94">
        <f t="shared" si="40"/>
        <v>0.33297779154869028</v>
      </c>
      <c r="T228" s="94">
        <f t="shared" si="41"/>
        <v>0.33300962191490147</v>
      </c>
      <c r="U228" s="97">
        <f t="shared" si="42"/>
        <v>0.33294525917928558</v>
      </c>
      <c r="W228" s="28">
        <v>0.221</v>
      </c>
      <c r="X228" s="94">
        <f>AProperties!AF228*(9.806*B228)^0.5</f>
        <v>0.40922600531615749</v>
      </c>
      <c r="Y228" s="94">
        <f>AProperties!AG228*(9.806*C228)^0.5</f>
        <v>0.41004459795097709</v>
      </c>
      <c r="Z228" s="94">
        <f>AProperties!AH228*(9.806*D228)^0.5</f>
        <v>0.40992578548614439</v>
      </c>
      <c r="AA228" s="94">
        <f>AProperties!AI228*(9.806*E228)^0.5</f>
        <v>0.41045379988841124</v>
      </c>
      <c r="AB228" s="94">
        <f>AProperties!AJ228*(9.806*F228)^0.5</f>
        <v>0.41031742119633463</v>
      </c>
      <c r="AC228" s="94">
        <f>AProperties!AK228*(9.806*G228)^0.5</f>
        <v>0.4107011472885701</v>
      </c>
      <c r="AD228" s="94">
        <f>AProperties!AL228*(9.806*H228)^0.5</f>
        <v>0.41056771718937624</v>
      </c>
      <c r="AE228" s="94">
        <f>AProperties!AM228*(9.806*I228)^0.5</f>
        <v>0.41086681268460806</v>
      </c>
      <c r="AF228" s="97">
        <f t="shared" si="43"/>
        <v>0.41026291087507244</v>
      </c>
    </row>
    <row r="229" spans="1:32" x14ac:dyDescent="0.25">
      <c r="A229" s="28">
        <v>0.222</v>
      </c>
      <c r="B229" s="94">
        <f>AProperties!B229/AProperties!V229/VLOOKUP(B$6,Data!$N$4:$Y$11,Data!$X$1,FALSE)</f>
        <v>0.2247128038693037</v>
      </c>
      <c r="C229" s="94">
        <f>AProperties!C229/AProperties!W229/VLOOKUP(C$6,Data!$N$4:$Y$11,Data!$X$1,FALSE)</f>
        <v>0.22488922889510954</v>
      </c>
      <c r="D229" s="94">
        <f>AProperties!D229/AProperties!X229/VLOOKUP(D$6,Data!$N$4:$Y$11,Data!$X$1,FALSE)</f>
        <v>0.22486365918213255</v>
      </c>
      <c r="E229" s="94">
        <f>AProperties!E229/AProperties!Y229/VLOOKUP(E$6,Data!$N$4:$Y$11,Data!$X$1,FALSE)</f>
        <v>0.2249771974124084</v>
      </c>
      <c r="F229" s="94">
        <f>AProperties!F229/AProperties!Z229/VLOOKUP(F$6,Data!$N$4:$Y$11,Data!$X$1,FALSE)</f>
        <v>0.22494789583786462</v>
      </c>
      <c r="G229" s="94">
        <f>AProperties!G229/AProperties!AA229/VLOOKUP(G$6,Data!$N$4:$Y$11,Data!$X$1,FALSE)</f>
        <v>0.22503029893459692</v>
      </c>
      <c r="H229" s="94">
        <f>AProperties!H229/AProperties!AB229/VLOOKUP(H$6,Data!$N$4:$Y$11,Data!$X$1,FALSE)</f>
        <v>0.22500166038387268</v>
      </c>
      <c r="I229" s="94">
        <f>AProperties!I229/AProperties!AC229/VLOOKUP(I$6,Data!$N$4:$Y$11,Data!$X$1,FALSE)</f>
        <v>0.22506583425114302</v>
      </c>
      <c r="J229" s="97">
        <f t="shared" si="33"/>
        <v>0.22493607234580393</v>
      </c>
      <c r="L229" s="28">
        <v>0.222</v>
      </c>
      <c r="M229" s="94">
        <f t="shared" si="34"/>
        <v>0.33435640193465188</v>
      </c>
      <c r="N229" s="94">
        <f t="shared" si="35"/>
        <v>0.3344446144475548</v>
      </c>
      <c r="O229" s="94">
        <f t="shared" si="36"/>
        <v>0.33443182959106627</v>
      </c>
      <c r="P229" s="94">
        <f t="shared" si="37"/>
        <v>0.33448859870620418</v>
      </c>
      <c r="Q229" s="94">
        <f t="shared" si="38"/>
        <v>0.33447394791893231</v>
      </c>
      <c r="R229" s="94">
        <f t="shared" si="39"/>
        <v>0.33451514946729843</v>
      </c>
      <c r="S229" s="94">
        <f t="shared" si="40"/>
        <v>0.33450083019193633</v>
      </c>
      <c r="T229" s="94">
        <f t="shared" si="41"/>
        <v>0.33453291712557154</v>
      </c>
      <c r="U229" s="97">
        <f t="shared" si="42"/>
        <v>0.33446803617290199</v>
      </c>
      <c r="W229" s="28">
        <v>0.222</v>
      </c>
      <c r="X229" s="94">
        <f>AProperties!AF229*(9.806*B229)^0.5</f>
        <v>0.41201343097253174</v>
      </c>
      <c r="Y229" s="94">
        <f>AProperties!AG229*(9.806*C229)^0.5</f>
        <v>0.41283669799536299</v>
      </c>
      <c r="Z229" s="94">
        <f>AProperties!AH229*(9.806*D229)^0.5</f>
        <v>0.41271720681765733</v>
      </c>
      <c r="AA229" s="94">
        <f>AProperties!AI229*(9.806*E229)^0.5</f>
        <v>0.41324823816467882</v>
      </c>
      <c r="AB229" s="94">
        <f>AProperties!AJ229*(9.806*F229)^0.5</f>
        <v>0.41311108007086755</v>
      </c>
      <c r="AC229" s="94">
        <f>AProperties!AK229*(9.806*G229)^0.5</f>
        <v>0.41349699944770069</v>
      </c>
      <c r="AD229" s="94">
        <f>AProperties!AL229*(9.806*H229)^0.5</f>
        <v>0.41336280659017721</v>
      </c>
      <c r="AE229" s="94">
        <f>AProperties!AM229*(9.806*I229)^0.5</f>
        <v>0.41366361203125562</v>
      </c>
      <c r="AF229" s="97">
        <f t="shared" si="43"/>
        <v>0.41305625901127896</v>
      </c>
    </row>
    <row r="230" spans="1:32" x14ac:dyDescent="0.25">
      <c r="A230" s="28">
        <v>0.223</v>
      </c>
      <c r="B230" s="94">
        <f>AProperties!B230/AProperties!V230/VLOOKUP(B$6,Data!$N$4:$Y$11,Data!$X$1,FALSE)</f>
        <v>0.22575705722170938</v>
      </c>
      <c r="C230" s="94">
        <f>AProperties!C230/AProperties!W230/VLOOKUP(C$6,Data!$N$4:$Y$11,Data!$X$1,FALSE)</f>
        <v>0.22593489260616872</v>
      </c>
      <c r="D230" s="94">
        <f>AProperties!D230/AProperties!X230/VLOOKUP(D$6,Data!$N$4:$Y$11,Data!$X$1,FALSE)</f>
        <v>0.22590911825894003</v>
      </c>
      <c r="E230" s="94">
        <f>AProperties!E230/AProperties!Y230/VLOOKUP(E$6,Data!$N$4:$Y$11,Data!$X$1,FALSE)</f>
        <v>0.22602356572426796</v>
      </c>
      <c r="F230" s="94">
        <f>AProperties!F230/AProperties!Z230/VLOOKUP(F$6,Data!$N$4:$Y$11,Data!$X$1,FALSE)</f>
        <v>0.22599402935167168</v>
      </c>
      <c r="G230" s="94">
        <f>AProperties!G230/AProperties!AA230/VLOOKUP(G$6,Data!$N$4:$Y$11,Data!$X$1,FALSE)</f>
        <v>0.22607709301544304</v>
      </c>
      <c r="H230" s="94">
        <f>AProperties!H230/AProperties!AB230/VLOOKUP(H$6,Data!$N$4:$Y$11,Data!$X$1,FALSE)</f>
        <v>0.22604822479893558</v>
      </c>
      <c r="I230" s="94">
        <f>AProperties!I230/AProperties!AC230/VLOOKUP(I$6,Data!$N$4:$Y$11,Data!$X$1,FALSE)</f>
        <v>0.22611291344075549</v>
      </c>
      <c r="J230" s="97">
        <f t="shared" si="33"/>
        <v>0.22598211180223648</v>
      </c>
      <c r="L230" s="28">
        <v>0.223</v>
      </c>
      <c r="M230" s="94">
        <f t="shared" si="34"/>
        <v>0.33587852861085471</v>
      </c>
      <c r="N230" s="94">
        <f t="shared" si="35"/>
        <v>0.33596744630308439</v>
      </c>
      <c r="O230" s="94">
        <f t="shared" si="36"/>
        <v>0.33595455912947003</v>
      </c>
      <c r="P230" s="94">
        <f t="shared" si="37"/>
        <v>0.33601178286213396</v>
      </c>
      <c r="Q230" s="94">
        <f t="shared" si="38"/>
        <v>0.33599701467583587</v>
      </c>
      <c r="R230" s="94">
        <f t="shared" si="39"/>
        <v>0.33603854650772153</v>
      </c>
      <c r="S230" s="94">
        <f t="shared" si="40"/>
        <v>0.33602411239946778</v>
      </c>
      <c r="T230" s="94">
        <f t="shared" si="41"/>
        <v>0.33605645672037776</v>
      </c>
      <c r="U230" s="97">
        <f t="shared" si="42"/>
        <v>0.33599105590111822</v>
      </c>
      <c r="W230" s="28">
        <v>0.223</v>
      </c>
      <c r="X230" s="94">
        <f>AProperties!AF230*(9.806*B230)^0.5</f>
        <v>0.41480723253157348</v>
      </c>
      <c r="Y230" s="94">
        <f>AProperties!AG230*(9.806*C230)^0.5</f>
        <v>0.4156351750784717</v>
      </c>
      <c r="Z230" s="94">
        <f>AProperties!AH230*(9.806*D230)^0.5</f>
        <v>0.41551500501978134</v>
      </c>
      <c r="AA230" s="94">
        <f>AProperties!AI230*(9.806*E230)^0.5</f>
        <v>0.41604905406703518</v>
      </c>
      <c r="AB230" s="94">
        <f>AProperties!AJ230*(9.806*F230)^0.5</f>
        <v>0.41591111637429012</v>
      </c>
      <c r="AC230" s="94">
        <f>AProperties!AK230*(9.806*G230)^0.5</f>
        <v>0.41629922959424825</v>
      </c>
      <c r="AD230" s="94">
        <f>AProperties!AL230*(9.806*H230)^0.5</f>
        <v>0.41616427378289089</v>
      </c>
      <c r="AE230" s="94">
        <f>AProperties!AM230*(9.806*I230)^0.5</f>
        <v>0.41646678960997446</v>
      </c>
      <c r="AF230" s="97">
        <f t="shared" si="43"/>
        <v>0.41585598450728312</v>
      </c>
    </row>
    <row r="231" spans="1:32" x14ac:dyDescent="0.25">
      <c r="A231" s="28">
        <v>0.224</v>
      </c>
      <c r="B231" s="94">
        <f>AProperties!B231/AProperties!V231/VLOOKUP(B$6,Data!$N$4:$Y$11,Data!$X$1,FALSE)</f>
        <v>0.22680179338139667</v>
      </c>
      <c r="C231" s="94">
        <f>AProperties!C231/AProperties!W231/VLOOKUP(C$6,Data!$N$4:$Y$11,Data!$X$1,FALSE)</f>
        <v>0.22698104355500243</v>
      </c>
      <c r="D231" s="94">
        <f>AProperties!D231/AProperties!X231/VLOOKUP(D$6,Data!$N$4:$Y$11,Data!$X$1,FALSE)</f>
        <v>0.2269550639281718</v>
      </c>
      <c r="E231" s="94">
        <f>AProperties!E231/AProperties!Y231/VLOOKUP(E$6,Data!$N$4:$Y$11,Data!$X$1,FALSE)</f>
        <v>0.22707042350250853</v>
      </c>
      <c r="F231" s="94">
        <f>AProperties!F231/AProperties!Z231/VLOOKUP(F$6,Data!$N$4:$Y$11,Data!$X$1,FALSE)</f>
        <v>0.22704065158808609</v>
      </c>
      <c r="G231" s="94">
        <f>AProperties!G231/AProperties!AA231/VLOOKUP(G$6,Data!$N$4:$Y$11,Data!$X$1,FALSE)</f>
        <v>0.22712437791424875</v>
      </c>
      <c r="H231" s="94">
        <f>AProperties!H231/AProperties!AB231/VLOOKUP(H$6,Data!$N$4:$Y$11,Data!$X$1,FALSE)</f>
        <v>0.22709527930243917</v>
      </c>
      <c r="I231" s="94">
        <f>AProperties!I231/AProperties!AC231/VLOOKUP(I$6,Data!$N$4:$Y$11,Data!$X$1,FALSE)</f>
        <v>0.22716048435545089</v>
      </c>
      <c r="J231" s="97">
        <f t="shared" si="33"/>
        <v>0.22702863969091303</v>
      </c>
      <c r="L231" s="28">
        <v>0.224</v>
      </c>
      <c r="M231" s="94">
        <f t="shared" si="34"/>
        <v>0.33740089669069834</v>
      </c>
      <c r="N231" s="94">
        <f t="shared" si="35"/>
        <v>0.33749052177750122</v>
      </c>
      <c r="O231" s="94">
        <f t="shared" si="36"/>
        <v>0.33747753196408592</v>
      </c>
      <c r="P231" s="94">
        <f t="shared" si="37"/>
        <v>0.33753521175125428</v>
      </c>
      <c r="Q231" s="94">
        <f t="shared" si="38"/>
        <v>0.33752032579404306</v>
      </c>
      <c r="R231" s="94">
        <f t="shared" si="39"/>
        <v>0.33756218895712437</v>
      </c>
      <c r="S231" s="94">
        <f t="shared" si="40"/>
        <v>0.33754763965121959</v>
      </c>
      <c r="T231" s="94">
        <f t="shared" si="41"/>
        <v>0.33758024217772542</v>
      </c>
      <c r="U231" s="97">
        <f t="shared" si="42"/>
        <v>0.33751431984545649</v>
      </c>
      <c r="W231" s="28">
        <v>0.224</v>
      </c>
      <c r="X231" s="94">
        <f>AProperties!AF231*(9.806*B231)^0.5</f>
        <v>0.41760739670616592</v>
      </c>
      <c r="Y231" s="94">
        <f>AProperties!AG231*(9.806*C231)^0.5</f>
        <v>0.4184400158585968</v>
      </c>
      <c r="Z231" s="94">
        <f>AProperties!AH231*(9.806*D231)^0.5</f>
        <v>0.41831916675872932</v>
      </c>
      <c r="AA231" s="94">
        <f>AProperties!AI231*(9.806*E231)^0.5</f>
        <v>0.41885623422650875</v>
      </c>
      <c r="AB231" s="94">
        <f>AProperties!AJ231*(9.806*F231)^0.5</f>
        <v>0.41871751674671714</v>
      </c>
      <c r="AC231" s="94">
        <f>AProperties!AK231*(9.806*G231)^0.5</f>
        <v>0.41910782434277127</v>
      </c>
      <c r="AD231" s="94">
        <f>AProperties!AL231*(9.806*H231)^0.5</f>
        <v>0.4189721053909588</v>
      </c>
      <c r="AE231" s="94">
        <f>AProperties!AM231*(9.806*I231)^0.5</f>
        <v>0.41927633202429698</v>
      </c>
      <c r="AF231" s="97">
        <f t="shared" si="43"/>
        <v>0.41866207400684313</v>
      </c>
    </row>
    <row r="232" spans="1:32" x14ac:dyDescent="0.25">
      <c r="A232" s="28">
        <v>0.22500000000000001</v>
      </c>
      <c r="B232" s="94">
        <f>AProperties!B232/AProperties!V232/VLOOKUP(B$6,Data!$N$4:$Y$11,Data!$X$1,FALSE)</f>
        <v>0.22784701533134979</v>
      </c>
      <c r="C232" s="94">
        <f>AProperties!C232/AProperties!W232/VLOOKUP(C$6,Data!$N$4:$Y$11,Data!$X$1,FALSE)</f>
        <v>0.22802768471608337</v>
      </c>
      <c r="D232" s="94">
        <f>AProperties!D232/AProperties!X232/VLOOKUP(D$6,Data!$N$4:$Y$11,Data!$X$1,FALSE)</f>
        <v>0.22800149916552453</v>
      </c>
      <c r="E232" s="94">
        <f>AProperties!E232/AProperties!Y232/VLOOKUP(E$6,Data!$N$4:$Y$11,Data!$X$1,FALSE)</f>
        <v>0.22811777371741218</v>
      </c>
      <c r="F232" s="94">
        <f>AProperties!F232/AProperties!Z232/VLOOKUP(F$6,Data!$N$4:$Y$11,Data!$X$1,FALSE)</f>
        <v>0.22808776551878152</v>
      </c>
      <c r="G232" s="94">
        <f>AProperties!G232/AProperties!AA232/VLOOKUP(G$6,Data!$N$4:$Y$11,Data!$X$1,FALSE)</f>
        <v>0.22817215659878348</v>
      </c>
      <c r="H232" s="94">
        <f>AProperties!H232/AProperties!AB232/VLOOKUP(H$6,Data!$N$4:$Y$11,Data!$X$1,FALSE)</f>
        <v>0.22814282686350626</v>
      </c>
      <c r="I232" s="94">
        <f>AProperties!I232/AProperties!AC232/VLOOKUP(I$6,Data!$N$4:$Y$11,Data!$X$1,FALSE)</f>
        <v>0.22820854996132375</v>
      </c>
      <c r="J232" s="97">
        <f t="shared" si="33"/>
        <v>0.2280756589840956</v>
      </c>
      <c r="L232" s="28">
        <v>0.22500000000000001</v>
      </c>
      <c r="M232" s="94">
        <f t="shared" si="34"/>
        <v>0.33892350766567492</v>
      </c>
      <c r="N232" s="94">
        <f t="shared" si="35"/>
        <v>0.33901384235804166</v>
      </c>
      <c r="O232" s="94">
        <f t="shared" si="36"/>
        <v>0.33900074958276227</v>
      </c>
      <c r="P232" s="94">
        <f t="shared" si="37"/>
        <v>0.33905888685870611</v>
      </c>
      <c r="Q232" s="94">
        <f t="shared" si="38"/>
        <v>0.33904388275939079</v>
      </c>
      <c r="R232" s="94">
        <f t="shared" si="39"/>
        <v>0.33908607829939175</v>
      </c>
      <c r="S232" s="94">
        <f t="shared" si="40"/>
        <v>0.33907141343175312</v>
      </c>
      <c r="T232" s="94">
        <f t="shared" si="41"/>
        <v>0.33910427498066187</v>
      </c>
      <c r="U232" s="97">
        <f t="shared" si="42"/>
        <v>0.33903782949204775</v>
      </c>
      <c r="W232" s="28">
        <v>0.22500000000000001</v>
      </c>
      <c r="X232" s="94">
        <f>AProperties!AF232*(9.806*B232)^0.5</f>
        <v>0.4204139103100657</v>
      </c>
      <c r="Y232" s="94">
        <f>AProperties!AG232*(9.806*C232)^0.5</f>
        <v>0.42125120709530756</v>
      </c>
      <c r="Z232" s="94">
        <f>AProperties!AH232*(9.806*D232)^0.5</f>
        <v>0.42112967880192903</v>
      </c>
      <c r="AA232" s="94">
        <f>AProperties!AI232*(9.806*E232)^0.5</f>
        <v>0.42166976537560896</v>
      </c>
      <c r="AB232" s="94">
        <f>AProperties!AJ232*(9.806*F232)^0.5</f>
        <v>0.42153026792967413</v>
      </c>
      <c r="AC232" s="94">
        <f>AProperties!AK232*(9.806*G232)^0.5</f>
        <v>0.42192277040943132</v>
      </c>
      <c r="AD232" s="94">
        <f>AProperties!AL232*(9.806*H232)^0.5</f>
        <v>0.42178628813936014</v>
      </c>
      <c r="AE232" s="94">
        <f>AProperties!AM232*(9.806*I232)^0.5</f>
        <v>0.4220922259794368</v>
      </c>
      <c r="AF232" s="97">
        <f t="shared" si="43"/>
        <v>0.42147451425510168</v>
      </c>
    </row>
    <row r="233" spans="1:32" x14ac:dyDescent="0.25">
      <c r="A233" s="28">
        <v>0.22600000000000001</v>
      </c>
      <c r="B233" s="94">
        <f>AProperties!B233/AProperties!V233/VLOOKUP(B$6,Data!$N$4:$Y$11,Data!$X$1,FALSE)</f>
        <v>0.22889272606372635</v>
      </c>
      <c r="C233" s="94">
        <f>AProperties!C233/AProperties!W233/VLOOKUP(C$6,Data!$N$4:$Y$11,Data!$X$1,FALSE)</f>
        <v>0.22907481907314944</v>
      </c>
      <c r="D233" s="94">
        <f>AProperties!D233/AProperties!X233/VLOOKUP(D$6,Data!$N$4:$Y$11,Data!$X$1,FALSE)</f>
        <v>0.22904842695594885</v>
      </c>
      <c r="E233" s="94">
        <f>AProperties!E233/AProperties!Y233/VLOOKUP(E$6,Data!$N$4:$Y$11,Data!$X$1,FALSE)</f>
        <v>0.22916561934857113</v>
      </c>
      <c r="F233" s="94">
        <f>AProperties!F233/AProperties!Z233/VLOOKUP(F$6,Data!$N$4:$Y$11,Data!$X$1,FALSE)</f>
        <v>0.22913537412472723</v>
      </c>
      <c r="G233" s="94">
        <f>AProperties!G233/AProperties!AA233/VLOOKUP(G$6,Data!$N$4:$Y$11,Data!$X$1,FALSE)</f>
        <v>0.22922043204615339</v>
      </c>
      <c r="H233" s="94">
        <f>AProperties!H233/AProperties!AB233/VLOOKUP(H$6,Data!$N$4:$Y$11,Data!$X$1,FALSE)</f>
        <v>0.22919087046058262</v>
      </c>
      <c r="I233" s="94">
        <f>AProperties!I233/AProperties!AC233/VLOOKUP(I$6,Data!$N$4:$Y$11,Data!$X$1,FALSE)</f>
        <v>0.22925711323382539</v>
      </c>
      <c r="J233" s="97">
        <f t="shared" si="33"/>
        <v>0.22912317266333559</v>
      </c>
      <c r="L233" s="28">
        <v>0.22600000000000001</v>
      </c>
      <c r="M233" s="94">
        <f t="shared" si="34"/>
        <v>0.34044636303186315</v>
      </c>
      <c r="N233" s="94">
        <f t="shared" si="35"/>
        <v>0.34053740953657474</v>
      </c>
      <c r="O233" s="94">
        <f t="shared" si="36"/>
        <v>0.34052421347797446</v>
      </c>
      <c r="P233" s="94">
        <f t="shared" si="37"/>
        <v>0.34058280967428556</v>
      </c>
      <c r="Q233" s="94">
        <f t="shared" si="38"/>
        <v>0.34056768706236362</v>
      </c>
      <c r="R233" s="94">
        <f t="shared" si="39"/>
        <v>0.34061021602307673</v>
      </c>
      <c r="S233" s="94">
        <f t="shared" si="40"/>
        <v>0.34059543523029134</v>
      </c>
      <c r="T233" s="94">
        <f t="shared" si="41"/>
        <v>0.34062855661691271</v>
      </c>
      <c r="U233" s="97">
        <f t="shared" si="42"/>
        <v>0.34056158633166778</v>
      </c>
      <c r="W233" s="28">
        <v>0.22600000000000001</v>
      </c>
      <c r="X233" s="94">
        <f>AProperties!AF233*(9.806*B233)^0.5</f>
        <v>0.42322676025693184</v>
      </c>
      <c r="Y233" s="94">
        <f>AProperties!AG233*(9.806*C233)^0.5</f>
        <v>0.42406873564847802</v>
      </c>
      <c r="Z233" s="94">
        <f>AProperties!AH233*(9.806*D233)^0.5</f>
        <v>0.42394652801705895</v>
      </c>
      <c r="AA233" s="94">
        <f>AProperties!AI233*(9.806*E233)^0.5</f>
        <v>0.42448963434735015</v>
      </c>
      <c r="AB233" s="94">
        <f>AProperties!AJ233*(9.806*F233)^0.5</f>
        <v>0.4243493567651252</v>
      </c>
      <c r="AC233" s="94">
        <f>AProperties!AK233*(9.806*G233)^0.5</f>
        <v>0.42474405461101261</v>
      </c>
      <c r="AD233" s="94">
        <f>AProperties!AL233*(9.806*H233)^0.5</f>
        <v>0.42460680885363467</v>
      </c>
      <c r="AE233" s="94">
        <f>AProperties!AM233*(9.806*I233)^0.5</f>
        <v>0.42491445828131558</v>
      </c>
      <c r="AF233" s="97">
        <f t="shared" si="43"/>
        <v>0.42429329209761335</v>
      </c>
    </row>
    <row r="234" spans="1:32" x14ac:dyDescent="0.25">
      <c r="A234" s="28">
        <v>0.22700000000000001</v>
      </c>
      <c r="B234" s="94">
        <f>AProperties!B234/AProperties!V234/VLOOKUP(B$6,Data!$N$4:$Y$11,Data!$X$1,FALSE)</f>
        <v>0.22993892857992829</v>
      </c>
      <c r="C234" s="94">
        <f>AProperties!C234/AProperties!W234/VLOOKUP(C$6,Data!$N$4:$Y$11,Data!$X$1,FALSE)</f>
        <v>0.23012244961927497</v>
      </c>
      <c r="D234" s="94">
        <f>AProperties!D234/AProperties!X234/VLOOKUP(D$6,Data!$N$4:$Y$11,Data!$X$1,FALSE)</f>
        <v>0.23009585029371704</v>
      </c>
      <c r="E234" s="94">
        <f>AProperties!E234/AProperties!Y234/VLOOKUP(E$6,Data!$N$4:$Y$11,Data!$X$1,FALSE)</f>
        <v>0.23021396338495856</v>
      </c>
      <c r="F234" s="94">
        <f>AProperties!F234/AProperties!Z234/VLOOKUP(F$6,Data!$N$4:$Y$11,Data!$X$1,FALSE)</f>
        <v>0.23018348039625858</v>
      </c>
      <c r="G234" s="94">
        <f>AProperties!G234/AProperties!AA234/VLOOKUP(G$6,Data!$N$4:$Y$11,Data!$X$1,FALSE)</f>
        <v>0.23026920724287411</v>
      </c>
      <c r="H234" s="94">
        <f>AProperties!H234/AProperties!AB234/VLOOKUP(H$6,Data!$N$4:$Y$11,Data!$X$1,FALSE)</f>
        <v>0.23023941308150722</v>
      </c>
      <c r="I234" s="94">
        <f>AProperties!I234/AProperties!AC234/VLOOKUP(I$6,Data!$N$4:$Y$11,Data!$X$1,FALSE)</f>
        <v>0.23030617715783278</v>
      </c>
      <c r="J234" s="97">
        <f t="shared" si="33"/>
        <v>0.23017118371954393</v>
      </c>
      <c r="L234" s="28">
        <v>0.22700000000000001</v>
      </c>
      <c r="M234" s="94">
        <f t="shared" si="34"/>
        <v>0.34196946428996416</v>
      </c>
      <c r="N234" s="94">
        <f t="shared" si="35"/>
        <v>0.34206122480963752</v>
      </c>
      <c r="O234" s="94">
        <f t="shared" si="36"/>
        <v>0.34204792514685856</v>
      </c>
      <c r="P234" s="94">
        <f t="shared" si="37"/>
        <v>0.34210698169247927</v>
      </c>
      <c r="Q234" s="94">
        <f t="shared" si="38"/>
        <v>0.34209174019812927</v>
      </c>
      <c r="R234" s="94">
        <f t="shared" si="39"/>
        <v>0.34213460362143705</v>
      </c>
      <c r="S234" s="94">
        <f t="shared" si="40"/>
        <v>0.34211970654075363</v>
      </c>
      <c r="T234" s="94">
        <f t="shared" si="41"/>
        <v>0.34215308857891641</v>
      </c>
      <c r="U234" s="97">
        <f t="shared" si="42"/>
        <v>0.342085591859772</v>
      </c>
      <c r="W234" s="28">
        <v>0.22700000000000001</v>
      </c>
      <c r="X234" s="94">
        <f>AProperties!AF234*(9.806*B234)^0.5</f>
        <v>0.42604593355937059</v>
      </c>
      <c r="Y234" s="94">
        <f>AProperties!AG234*(9.806*C234)^0.5</f>
        <v>0.42689258847732886</v>
      </c>
      <c r="Z234" s="94">
        <f>AProperties!AH234*(9.806*D234)^0.5</f>
        <v>0.42676970137108317</v>
      </c>
      <c r="AA234" s="94">
        <f>AProperties!AI234*(9.806*E234)^0.5</f>
        <v>0.42731582807428914</v>
      </c>
      <c r="AB234" s="94">
        <f>AProperties!AJ234*(9.806*F234)^0.5</f>
        <v>0.42717477019451155</v>
      </c>
      <c r="AC234" s="94">
        <f>AProperties!AK234*(9.806*G234)^0.5</f>
        <v>0.42757166386396683</v>
      </c>
      <c r="AD234" s="94">
        <f>AProperties!AL234*(9.806*H234)^0.5</f>
        <v>0.42743365445891984</v>
      </c>
      <c r="AE234" s="94">
        <f>AProperties!AM234*(9.806*I234)^0.5</f>
        <v>0.42774301583559798</v>
      </c>
      <c r="AF234" s="97">
        <f t="shared" si="43"/>
        <v>0.42711839447938349</v>
      </c>
    </row>
    <row r="235" spans="1:32" x14ac:dyDescent="0.25">
      <c r="A235" s="28">
        <v>0.22800000000000001</v>
      </c>
      <c r="B235" s="94">
        <f>AProperties!B235/AProperties!V235/VLOOKUP(B$6,Data!$N$4:$Y$11,Data!$X$1,FALSE)</f>
        <v>0.23098562589067537</v>
      </c>
      <c r="C235" s="94">
        <f>AProperties!C235/AProperties!W235/VLOOKUP(C$6,Data!$N$4:$Y$11,Data!$X$1,FALSE)</f>
        <v>0.23117057935694221</v>
      </c>
      <c r="D235" s="94">
        <f>AProperties!D235/AProperties!X235/VLOOKUP(D$6,Data!$N$4:$Y$11,Data!$X$1,FALSE)</f>
        <v>0.23114377218249657</v>
      </c>
      <c r="E235" s="94">
        <f>AProperties!E235/AProperties!Y235/VLOOKUP(E$6,Data!$N$4:$Y$11,Data!$X$1,FALSE)</f>
        <v>0.23126280882500116</v>
      </c>
      <c r="F235" s="94">
        <f>AProperties!F235/AProperties!Z235/VLOOKUP(F$6,Data!$N$4:$Y$11,Data!$X$1,FALSE)</f>
        <v>0.23123208733314954</v>
      </c>
      <c r="G235" s="94">
        <f>AProperties!G235/AProperties!AA235/VLOOKUP(G$6,Data!$N$4:$Y$11,Data!$X$1,FALSE)</f>
        <v>0.231318485184941</v>
      </c>
      <c r="H235" s="94">
        <f>AProperties!H235/AProperties!AB235/VLOOKUP(H$6,Data!$N$4:$Y$11,Data!$X$1,FALSE)</f>
        <v>0.23128845772358558</v>
      </c>
      <c r="I235" s="94">
        <f>AProperties!I235/AProperties!AC235/VLOOKUP(I$6,Data!$N$4:$Y$11,Data!$X$1,FALSE)</f>
        <v>0.23135574472772147</v>
      </c>
      <c r="J235" s="97">
        <f t="shared" si="33"/>
        <v>0.23121969515306412</v>
      </c>
      <c r="L235" s="28">
        <v>0.22800000000000001</v>
      </c>
      <c r="M235" s="94">
        <f t="shared" si="34"/>
        <v>0.34349281294533768</v>
      </c>
      <c r="N235" s="94">
        <f t="shared" si="35"/>
        <v>0.34358528967847113</v>
      </c>
      <c r="O235" s="94">
        <f t="shared" si="36"/>
        <v>0.34357188609124828</v>
      </c>
      <c r="P235" s="94">
        <f t="shared" si="37"/>
        <v>0.34363140441250062</v>
      </c>
      <c r="Q235" s="94">
        <f t="shared" si="38"/>
        <v>0.34361604366657478</v>
      </c>
      <c r="R235" s="94">
        <f t="shared" si="39"/>
        <v>0.34365924259247049</v>
      </c>
      <c r="S235" s="94">
        <f t="shared" si="40"/>
        <v>0.3436442288617928</v>
      </c>
      <c r="T235" s="94">
        <f t="shared" si="41"/>
        <v>0.34367787236386071</v>
      </c>
      <c r="U235" s="97">
        <f t="shared" si="42"/>
        <v>0.34360984757653207</v>
      </c>
      <c r="W235" s="28">
        <v>0.22800000000000001</v>
      </c>
      <c r="X235" s="94">
        <f>AProperties!AF235*(9.806*B235)^0.5</f>
        <v>0.4288714173280011</v>
      </c>
      <c r="Y235" s="94">
        <f>AProperties!AG235*(9.806*C235)^0.5</f>
        <v>0.42972275263948517</v>
      </c>
      <c r="Z235" s="94">
        <f>AProperties!AH235*(9.806*D235)^0.5</f>
        <v>0.42959918592931434</v>
      </c>
      <c r="AA235" s="94">
        <f>AProperties!AI235*(9.806*E235)^0.5</f>
        <v>0.43014833358758697</v>
      </c>
      <c r="AB235" s="94">
        <f>AProperties!AJ235*(9.806*F235)^0.5</f>
        <v>0.43000649525781348</v>
      </c>
      <c r="AC235" s="94">
        <f>AProperties!AK235*(9.806*G235)^0.5</f>
        <v>0.43040558518346517</v>
      </c>
      <c r="AD235" s="94">
        <f>AProperties!AL235*(9.806*H235)^0.5</f>
        <v>0.43026681197901334</v>
      </c>
      <c r="AE235" s="94">
        <f>AProperties!AM235*(9.806*I235)^0.5</f>
        <v>0.43057788564675004</v>
      </c>
      <c r="AF235" s="97">
        <f t="shared" si="43"/>
        <v>0.42994980844392872</v>
      </c>
    </row>
    <row r="236" spans="1:32" x14ac:dyDescent="0.25">
      <c r="A236" s="28">
        <v>0.22900000000000001</v>
      </c>
      <c r="B236" s="94">
        <f>AProperties!B236/AProperties!V236/VLOOKUP(B$6,Data!$N$4:$Y$11,Data!$X$1,FALSE)</f>
        <v>0.23203282101607514</v>
      </c>
      <c r="C236" s="94">
        <f>AProperties!C236/AProperties!W236/VLOOKUP(C$6,Data!$N$4:$Y$11,Data!$X$1,FALSE)</f>
        <v>0.23221921129811332</v>
      </c>
      <c r="D236" s="94">
        <f>AProperties!D236/AProperties!X236/VLOOKUP(D$6,Data!$N$4:$Y$11,Data!$X$1,FALSE)</f>
        <v>0.23219219563542248</v>
      </c>
      <c r="E236" s="94">
        <f>AProperties!E236/AProperties!Y236/VLOOKUP(E$6,Data!$N$4:$Y$11,Data!$X$1,FALSE)</f>
        <v>0.23231215867665095</v>
      </c>
      <c r="F236" s="94">
        <f>AProperties!F236/AProperties!Z236/VLOOKUP(F$6,Data!$N$4:$Y$11,Data!$X$1,FALSE)</f>
        <v>0.23228119794468327</v>
      </c>
      <c r="G236" s="94">
        <f>AProperties!G236/AProperties!AA236/VLOOKUP(G$6,Data!$N$4:$Y$11,Data!$X$1,FALSE)</f>
        <v>0.23236826887790127</v>
      </c>
      <c r="H236" s="94">
        <f>AProperties!H236/AProperties!AB236/VLOOKUP(H$6,Data!$N$4:$Y$11,Data!$X$1,FALSE)</f>
        <v>0.23233800739365959</v>
      </c>
      <c r="I236" s="94">
        <f>AProperties!I236/AProperties!AC236/VLOOKUP(I$6,Data!$N$4:$Y$11,Data!$X$1,FALSE)</f>
        <v>0.23240581894743725</v>
      </c>
      <c r="J236" s="97">
        <f t="shared" si="33"/>
        <v>0.23226870997374288</v>
      </c>
      <c r="L236" s="28">
        <v>0.22900000000000001</v>
      </c>
      <c r="M236" s="94">
        <f t="shared" si="34"/>
        <v>0.34501641050803755</v>
      </c>
      <c r="N236" s="94">
        <f t="shared" si="35"/>
        <v>0.34510960564905668</v>
      </c>
      <c r="O236" s="94">
        <f t="shared" si="36"/>
        <v>0.34509609781771122</v>
      </c>
      <c r="P236" s="94">
        <f t="shared" si="37"/>
        <v>0.34515607933832548</v>
      </c>
      <c r="Q236" s="94">
        <f t="shared" si="38"/>
        <v>0.34514059897234162</v>
      </c>
      <c r="R236" s="94">
        <f t="shared" si="39"/>
        <v>0.34518413443895063</v>
      </c>
      <c r="S236" s="94">
        <f t="shared" si="40"/>
        <v>0.34516900369682979</v>
      </c>
      <c r="T236" s="94">
        <f t="shared" si="41"/>
        <v>0.34520290947371862</v>
      </c>
      <c r="U236" s="97">
        <f t="shared" si="42"/>
        <v>0.34513435498687145</v>
      </c>
      <c r="W236" s="28">
        <v>0.22900000000000001</v>
      </c>
      <c r="X236" s="94">
        <f>AProperties!AF236*(9.806*B236)^0.5</f>
        <v>0.43170319877052687</v>
      </c>
      <c r="Y236" s="94">
        <f>AProperties!AG236*(9.806*C236)^0.5</f>
        <v>0.4325592152900527</v>
      </c>
      <c r="Z236" s="94">
        <f>AProperties!AH236*(9.806*D236)^0.5</f>
        <v>0.43243496885448945</v>
      </c>
      <c r="AA236" s="94">
        <f>AProperties!AI236*(9.806*E236)^0.5</f>
        <v>0.43298713801608035</v>
      </c>
      <c r="AB236" s="94">
        <f>AProperties!AJ236*(9.806*F236)^0.5</f>
        <v>0.43284451909261862</v>
      </c>
      <c r="AC236" s="94">
        <f>AProperties!AK236*(9.806*G236)^0.5</f>
        <v>0.43324580568247278</v>
      </c>
      <c r="AD236" s="94">
        <f>AProperties!AL236*(9.806*H236)^0.5</f>
        <v>0.43310626853543921</v>
      </c>
      <c r="AE236" s="94">
        <f>AProperties!AM236*(9.806*I236)^0.5</f>
        <v>0.43341905481711102</v>
      </c>
      <c r="AF236" s="97">
        <f t="shared" si="43"/>
        <v>0.43278752113234886</v>
      </c>
    </row>
    <row r="237" spans="1:32" x14ac:dyDescent="0.25">
      <c r="A237" s="28">
        <v>0.23</v>
      </c>
      <c r="B237" s="94">
        <f>AProperties!B237/AProperties!V237/VLOOKUP(B$6,Data!$N$4:$Y$11,Data!$X$1,FALSE)</f>
        <v>0.23308051698569804</v>
      </c>
      <c r="C237" s="94">
        <f>AProperties!C237/AProperties!W237/VLOOKUP(C$6,Data!$N$4:$Y$11,Data!$X$1,FALSE)</f>
        <v>0.2332683484643033</v>
      </c>
      <c r="D237" s="94">
        <f>AProperties!D237/AProperties!X237/VLOOKUP(D$6,Data!$N$4:$Y$11,Data!$X$1,FALSE)</f>
        <v>0.23324112367516811</v>
      </c>
      <c r="E237" s="94">
        <f>AProperties!E237/AProperties!Y237/VLOOKUP(E$6,Data!$N$4:$Y$11,Data!$X$1,FALSE)</f>
        <v>0.23336201595745701</v>
      </c>
      <c r="F237" s="94">
        <f>AProperties!F237/AProperties!Z237/VLOOKUP(F$6,Data!$N$4:$Y$11,Data!$X$1,FALSE)</f>
        <v>0.2333308152497271</v>
      </c>
      <c r="G237" s="94">
        <f>AProperties!G237/AProperties!AA237/VLOOKUP(G$6,Data!$N$4:$Y$11,Data!$X$1,FALSE)</f>
        <v>0.23341856133692734</v>
      </c>
      <c r="H237" s="94">
        <f>AProperties!H237/AProperties!AB237/VLOOKUP(H$6,Data!$N$4:$Y$11,Data!$X$1,FALSE)</f>
        <v>0.23338806510818241</v>
      </c>
      <c r="I237" s="94">
        <f>AProperties!I237/AProperties!AC237/VLOOKUP(I$6,Data!$N$4:$Y$11,Data!$X$1,FALSE)</f>
        <v>0.23345640283056829</v>
      </c>
      <c r="J237" s="97">
        <f t="shared" si="33"/>
        <v>0.23331823120100392</v>
      </c>
      <c r="L237" s="28">
        <v>0.23</v>
      </c>
      <c r="M237" s="94">
        <f t="shared" si="34"/>
        <v>0.34654025849284903</v>
      </c>
      <c r="N237" s="94">
        <f t="shared" si="35"/>
        <v>0.34663417423215165</v>
      </c>
      <c r="O237" s="94">
        <f t="shared" si="36"/>
        <v>0.34662056183758405</v>
      </c>
      <c r="P237" s="94">
        <f t="shared" si="37"/>
        <v>0.34668100797872853</v>
      </c>
      <c r="Q237" s="94">
        <f t="shared" si="38"/>
        <v>0.34666540762486353</v>
      </c>
      <c r="R237" s="94">
        <f t="shared" si="39"/>
        <v>0.34670928066846368</v>
      </c>
      <c r="S237" s="94">
        <f t="shared" si="40"/>
        <v>0.3466940325540912</v>
      </c>
      <c r="T237" s="94">
        <f t="shared" si="41"/>
        <v>0.34672820141528415</v>
      </c>
      <c r="U237" s="97">
        <f t="shared" si="42"/>
        <v>0.346659115600502</v>
      </c>
      <c r="W237" s="28">
        <v>0.23</v>
      </c>
      <c r="X237" s="94">
        <f>AProperties!AF237*(9.806*B237)^0.5</f>
        <v>0.43454126519083636</v>
      </c>
      <c r="Y237" s="94">
        <f>AProperties!AG237*(9.806*C237)^0.5</f>
        <v>0.4354019636807076</v>
      </c>
      <c r="Z237" s="94">
        <f>AProperties!AH237*(9.806*D237)^0.5</f>
        <v>0.43527703740585777</v>
      </c>
      <c r="AA237" s="94">
        <f>AProperties!AI237*(9.806*E237)^0.5</f>
        <v>0.43583222858537035</v>
      </c>
      <c r="AB237" s="94">
        <f>AProperties!AJ237*(9.806*F237)^0.5</f>
        <v>0.43568882893321909</v>
      </c>
      <c r="AC237" s="94">
        <f>AProperties!AK237*(9.806*G237)^0.5</f>
        <v>0.43609231257083808</v>
      </c>
      <c r="AD237" s="94">
        <f>AProperties!AL237*(9.806*H237)^0.5</f>
        <v>0.43595201134654443</v>
      </c>
      <c r="AE237" s="94">
        <f>AProperties!AM237*(9.806*I237)^0.5</f>
        <v>0.4362665105459807</v>
      </c>
      <c r="AF237" s="97">
        <f t="shared" si="43"/>
        <v>0.43563151978241932</v>
      </c>
    </row>
    <row r="238" spans="1:32" x14ac:dyDescent="0.25">
      <c r="A238" s="28">
        <v>0.23100000000000001</v>
      </c>
      <c r="B238" s="94">
        <f>AProperties!B238/AProperties!V238/VLOOKUP(B$6,Data!$N$4:$Y$11,Data!$X$1,FALSE)</f>
        <v>0.23412871683864928</v>
      </c>
      <c r="C238" s="94">
        <f>AProperties!C238/AProperties!W238/VLOOKUP(C$6,Data!$N$4:$Y$11,Data!$X$1,FALSE)</f>
        <v>0.23431799388665345</v>
      </c>
      <c r="D238" s="94">
        <f>AProperties!D238/AProperties!X238/VLOOKUP(D$6,Data!$N$4:$Y$11,Data!$X$1,FALSE)</f>
        <v>0.23429055933402085</v>
      </c>
      <c r="E238" s="94">
        <f>AProperties!E238/AProperties!Y238/VLOOKUP(E$6,Data!$N$4:$Y$11,Data!$X$1,FALSE)</f>
        <v>0.23441238369463901</v>
      </c>
      <c r="F238" s="94">
        <f>AProperties!F238/AProperties!Z238/VLOOKUP(F$6,Data!$N$4:$Y$11,Data!$X$1,FALSE)</f>
        <v>0.23438094227680223</v>
      </c>
      <c r="G238" s="94">
        <f>AProperties!G238/AProperties!AA238/VLOOKUP(G$6,Data!$N$4:$Y$11,Data!$X$1,FALSE)</f>
        <v>0.23446936558688802</v>
      </c>
      <c r="H238" s="94">
        <f>AProperties!H238/AProperties!AB238/VLOOKUP(H$6,Data!$N$4:$Y$11,Data!$X$1,FALSE)</f>
        <v>0.23443863389328939</v>
      </c>
      <c r="I238" s="94">
        <f>AProperties!I238/AProperties!AC238/VLOOKUP(I$6,Data!$N$4:$Y$11,Data!$X$1,FALSE)</f>
        <v>0.23450749940041807</v>
      </c>
      <c r="J238" s="97">
        <f t="shared" si="33"/>
        <v>0.23436826186392007</v>
      </c>
      <c r="L238" s="28">
        <v>0.23100000000000001</v>
      </c>
      <c r="M238" s="94">
        <f t="shared" si="34"/>
        <v>0.34806435841932465</v>
      </c>
      <c r="N238" s="94">
        <f t="shared" si="35"/>
        <v>0.34815899694332675</v>
      </c>
      <c r="O238" s="94">
        <f t="shared" si="36"/>
        <v>0.34814527966701042</v>
      </c>
      <c r="P238" s="94">
        <f t="shared" si="37"/>
        <v>0.34820619184731949</v>
      </c>
      <c r="Q238" s="94">
        <f t="shared" si="38"/>
        <v>0.34819047113840113</v>
      </c>
      <c r="R238" s="94">
        <f t="shared" si="39"/>
        <v>0.34823468279344405</v>
      </c>
      <c r="S238" s="94">
        <f t="shared" si="40"/>
        <v>0.34821931694664471</v>
      </c>
      <c r="T238" s="94">
        <f t="shared" si="41"/>
        <v>0.34825374970020906</v>
      </c>
      <c r="U238" s="97">
        <f t="shared" si="42"/>
        <v>0.34818413093196005</v>
      </c>
      <c r="W238" s="28">
        <v>0.23100000000000001</v>
      </c>
      <c r="X238" s="94">
        <f>AProperties!AF238*(9.806*B238)^0.5</f>
        <v>0.43738560398810816</v>
      </c>
      <c r="Y238" s="94">
        <f>AProperties!AG238*(9.806*C238)^0.5</f>
        <v>0.43825098515880567</v>
      </c>
      <c r="Z238" s="94">
        <f>AProperties!AH238*(9.806*D238)^0.5</f>
        <v>0.43812537893829256</v>
      </c>
      <c r="AA238" s="94">
        <f>AProperties!AI238*(9.806*E238)^0.5</f>
        <v>0.4386835926169278</v>
      </c>
      <c r="AB238" s="94">
        <f>AProperties!AJ238*(9.806*F238)^0.5</f>
        <v>0.43853941210970832</v>
      </c>
      <c r="AC238" s="94">
        <f>AProperties!AK238*(9.806*G238)^0.5</f>
        <v>0.43894509315439334</v>
      </c>
      <c r="AD238" s="94">
        <f>AProperties!AL238*(9.806*H238)^0.5</f>
        <v>0.4388040277265971</v>
      </c>
      <c r="AE238" s="94">
        <f>AProperties!AM238*(9.806*I238)^0.5</f>
        <v>0.43912024012872269</v>
      </c>
      <c r="AF238" s="97">
        <f t="shared" si="43"/>
        <v>0.43848179172769447</v>
      </c>
    </row>
    <row r="239" spans="1:32" x14ac:dyDescent="0.25">
      <c r="A239" s="28">
        <v>0.23200000000000001</v>
      </c>
      <c r="B239" s="94">
        <f>AProperties!B239/AProperties!V239/VLOOKUP(B$6,Data!$N$4:$Y$11,Data!$X$1,FALSE)</f>
        <v>0.23517742362364299</v>
      </c>
      <c r="C239" s="94">
        <f>AProperties!C239/AProperties!W239/VLOOKUP(C$6,Data!$N$4:$Y$11,Data!$X$1,FALSE)</f>
        <v>0.23536815060600386</v>
      </c>
      <c r="D239" s="94">
        <f>AProperties!D239/AProperties!X239/VLOOKUP(D$6,Data!$N$4:$Y$11,Data!$X$1,FALSE)</f>
        <v>0.23534050565395412</v>
      </c>
      <c r="E239" s="94">
        <f>AProperties!E239/AProperties!Y239/VLOOKUP(E$6,Data!$N$4:$Y$11,Data!$X$1,FALSE)</f>
        <v>0.23546326492516118</v>
      </c>
      <c r="F239" s="94">
        <f>AProperties!F239/AProperties!Z239/VLOOKUP(F$6,Data!$N$4:$Y$11,Data!$X$1,FALSE)</f>
        <v>0.2354315820641607</v>
      </c>
      <c r="G239" s="94">
        <f>AProperties!G239/AProperties!AA239/VLOOKUP(G$6,Data!$N$4:$Y$11,Data!$X$1,FALSE)</f>
        <v>0.23552068466242404</v>
      </c>
      <c r="H239" s="94">
        <f>AProperties!H239/AProperties!AB239/VLOOKUP(H$6,Data!$N$4:$Y$11,Data!$X$1,FALSE)</f>
        <v>0.23548971678487193</v>
      </c>
      <c r="I239" s="94">
        <f>AProperties!I239/AProperties!AC239/VLOOKUP(I$6,Data!$N$4:$Y$11,Data!$X$1,FALSE)</f>
        <v>0.23555911169007918</v>
      </c>
      <c r="J239" s="97">
        <f t="shared" si="33"/>
        <v>0.23541880500128726</v>
      </c>
      <c r="L239" s="28">
        <v>0.23200000000000001</v>
      </c>
      <c r="M239" s="94">
        <f t="shared" si="34"/>
        <v>0.3495887118118215</v>
      </c>
      <c r="N239" s="94">
        <f t="shared" si="35"/>
        <v>0.34968407530300194</v>
      </c>
      <c r="O239" s="94">
        <f t="shared" si="36"/>
        <v>0.34967025282697706</v>
      </c>
      <c r="P239" s="94">
        <f t="shared" si="37"/>
        <v>0.3497316324625806</v>
      </c>
      <c r="Q239" s="94">
        <f t="shared" si="38"/>
        <v>0.34971579103208039</v>
      </c>
      <c r="R239" s="94">
        <f t="shared" si="39"/>
        <v>0.349760342331212</v>
      </c>
      <c r="S239" s="94">
        <f t="shared" si="40"/>
        <v>0.34974485839243596</v>
      </c>
      <c r="T239" s="94">
        <f t="shared" si="41"/>
        <v>0.34977955584503961</v>
      </c>
      <c r="U239" s="97">
        <f t="shared" si="42"/>
        <v>0.34970940250064364</v>
      </c>
      <c r="W239" s="28">
        <v>0.23200000000000001</v>
      </c>
      <c r="X239" s="94">
        <f>AProperties!AF239*(9.806*B239)^0.5</f>
        <v>0.44023620265593677</v>
      </c>
      <c r="Y239" s="94">
        <f>AProperties!AG239*(9.806*C239)^0.5</f>
        <v>0.44110626716649959</v>
      </c>
      <c r="Z239" s="94">
        <f>AProperties!AH239*(9.806*D239)^0.5</f>
        <v>0.44097998090141038</v>
      </c>
      <c r="AA239" s="94">
        <f>AProperties!AI239*(9.806*E239)^0.5</f>
        <v>0.44154121752721509</v>
      </c>
      <c r="AB239" s="94">
        <f>AProperties!AJ239*(9.806*F239)^0.5</f>
        <v>0.44139625604711075</v>
      </c>
      <c r="AC239" s="94">
        <f>AProperties!AK239*(9.806*G239)^0.5</f>
        <v>0.44180413483407938</v>
      </c>
      <c r="AD239" s="94">
        <f>AProperties!AL239*(9.806*H239)^0.5</f>
        <v>0.44166230508490806</v>
      </c>
      <c r="AE239" s="94">
        <f>AProperties!AM239*(9.806*I239)^0.5</f>
        <v>0.44198023095588385</v>
      </c>
      <c r="AF239" s="97">
        <f t="shared" si="43"/>
        <v>0.44133832439663045</v>
      </c>
    </row>
    <row r="240" spans="1:32" x14ac:dyDescent="0.25">
      <c r="A240" s="28">
        <v>0.23300000000000001</v>
      </c>
      <c r="B240" s="94">
        <f>AProperties!B240/AProperties!V240/VLOOKUP(B$6,Data!$N$4:$Y$11,Data!$X$1,FALSE)</f>
        <v>0.23622664039907645</v>
      </c>
      <c r="C240" s="94">
        <f>AProperties!C240/AProperties!W240/VLOOKUP(C$6,Data!$N$4:$Y$11,Data!$X$1,FALSE)</f>
        <v>0.23641882167296741</v>
      </c>
      <c r="D240" s="94">
        <f>AProperties!D240/AProperties!X240/VLOOKUP(D$6,Data!$N$4:$Y$11,Data!$X$1,FALSE)</f>
        <v>0.23639096568670093</v>
      </c>
      <c r="E240" s="94">
        <f>AProperties!E240/AProperties!Y240/VLOOKUP(E$6,Data!$N$4:$Y$11,Data!$X$1,FALSE)</f>
        <v>0.23651466269580471</v>
      </c>
      <c r="F240" s="94">
        <f>AProperties!F240/AProperties!Z240/VLOOKUP(F$6,Data!$N$4:$Y$11,Data!$X$1,FALSE)</f>
        <v>0.23648273765985625</v>
      </c>
      <c r="G240" s="94">
        <f>AProperties!G240/AProperties!AA240/VLOOKUP(G$6,Data!$N$4:$Y$11,Data!$X$1,FALSE)</f>
        <v>0.2365725216080202</v>
      </c>
      <c r="H240" s="94">
        <f>AProperties!H240/AProperties!AB240/VLOOKUP(H$6,Data!$N$4:$Y$11,Data!$X$1,FALSE)</f>
        <v>0.23654131682865254</v>
      </c>
      <c r="I240" s="94">
        <f>AProperties!I240/AProperties!AC240/VLOOKUP(I$6,Data!$N$4:$Y$11,Data!$X$1,FALSE)</f>
        <v>0.23661124274250564</v>
      </c>
      <c r="J240" s="97">
        <f t="shared" si="33"/>
        <v>0.23646986366169798</v>
      </c>
      <c r="L240" s="28">
        <v>0.23300000000000001</v>
      </c>
      <c r="M240" s="94">
        <f t="shared" si="34"/>
        <v>0.35111332019953823</v>
      </c>
      <c r="N240" s="94">
        <f t="shared" si="35"/>
        <v>0.35120941083648372</v>
      </c>
      <c r="O240" s="94">
        <f t="shared" si="36"/>
        <v>0.35119548284335045</v>
      </c>
      <c r="P240" s="94">
        <f t="shared" si="37"/>
        <v>0.35125733134790238</v>
      </c>
      <c r="Q240" s="94">
        <f t="shared" si="38"/>
        <v>0.35124136882992812</v>
      </c>
      <c r="R240" s="94">
        <f t="shared" si="39"/>
        <v>0.3512862608040101</v>
      </c>
      <c r="S240" s="94">
        <f t="shared" si="40"/>
        <v>0.35127065841432625</v>
      </c>
      <c r="T240" s="94">
        <f t="shared" si="41"/>
        <v>0.35130562137125282</v>
      </c>
      <c r="U240" s="97">
        <f t="shared" si="42"/>
        <v>0.35123493183084897</v>
      </c>
      <c r="W240" s="28">
        <v>0.23300000000000001</v>
      </c>
      <c r="X240" s="94">
        <f>AProperties!AF240*(9.806*B240)^0.5</f>
        <v>0.4430930487814721</v>
      </c>
      <c r="Y240" s="94">
        <f>AProperties!AG240*(9.806*C240)^0.5</f>
        <v>0.44396779723987728</v>
      </c>
      <c r="Z240" s="94">
        <f>AProperties!AH240*(9.806*D240)^0.5</f>
        <v>0.44384083083870662</v>
      </c>
      <c r="AA240" s="94">
        <f>AProperties!AI240*(9.806*E240)^0.5</f>
        <v>0.44440509082681806</v>
      </c>
      <c r="AB240" s="94">
        <f>AProperties!AJ240*(9.806*F240)^0.5</f>
        <v>0.44425934826450925</v>
      </c>
      <c r="AC240" s="94">
        <f>AProperties!AK240*(9.806*G240)^0.5</f>
        <v>0.44466942510507518</v>
      </c>
      <c r="AD240" s="94">
        <f>AProperties!AL240*(9.806*H240)^0.5</f>
        <v>0.44452683092496881</v>
      </c>
      <c r="AE240" s="94">
        <f>AProperties!AM240*(9.806*I240)^0.5</f>
        <v>0.44484647051232562</v>
      </c>
      <c r="AF240" s="97">
        <f t="shared" si="43"/>
        <v>0.44420110531171914</v>
      </c>
    </row>
    <row r="241" spans="1:32" x14ac:dyDescent="0.25">
      <c r="A241" s="28">
        <v>0.23400000000000001</v>
      </c>
      <c r="B241" s="94">
        <f>AProperties!B241/AProperties!V241/VLOOKUP(B$6,Data!$N$4:$Y$11,Data!$X$1,FALSE)</f>
        <v>0.23727637023310461</v>
      </c>
      <c r="C241" s="94">
        <f>AProperties!C241/AProperties!W241/VLOOKUP(C$6,Data!$N$4:$Y$11,Data!$X$1,FALSE)</f>
        <v>0.23747001014800531</v>
      </c>
      <c r="D241" s="94">
        <f>AProperties!D241/AProperties!X241/VLOOKUP(D$6,Data!$N$4:$Y$11,Data!$X$1,FALSE)</f>
        <v>0.23744194249382933</v>
      </c>
      <c r="E241" s="94">
        <f>AProperties!E241/AProperties!Y241/VLOOKUP(E$6,Data!$N$4:$Y$11,Data!$X$1,FALSE)</f>
        <v>0.23756658006324327</v>
      </c>
      <c r="F241" s="94">
        <f>AProperties!F241/AProperties!Z241/VLOOKUP(F$6,Data!$N$4:$Y$11,Data!$X$1,FALSE)</f>
        <v>0.23753441212182055</v>
      </c>
      <c r="G241" s="94">
        <f>AProperties!G241/AProperties!AA241/VLOOKUP(G$6,Data!$N$4:$Y$11,Data!$X$1,FALSE)</f>
        <v>0.23762487947807934</v>
      </c>
      <c r="H241" s="94">
        <f>AProperties!H241/AProperties!AB241/VLOOKUP(H$6,Data!$N$4:$Y$11,Data!$X$1,FALSE)</f>
        <v>0.2375934370802571</v>
      </c>
      <c r="I241" s="94">
        <f>AProperties!I241/AProperties!AC241/VLOOKUP(I$6,Data!$N$4:$Y$11,Data!$X$1,FALSE)</f>
        <v>0.2376638956105892</v>
      </c>
      <c r="J241" s="97">
        <f t="shared" si="33"/>
        <v>0.23752144090361607</v>
      </c>
      <c r="L241" s="28">
        <v>0.23400000000000001</v>
      </c>
      <c r="M241" s="94">
        <f t="shared" si="34"/>
        <v>0.35263818511655232</v>
      </c>
      <c r="N241" s="94">
        <f t="shared" si="35"/>
        <v>0.35273500507400268</v>
      </c>
      <c r="O241" s="94">
        <f t="shared" si="36"/>
        <v>0.35272097124691471</v>
      </c>
      <c r="P241" s="94">
        <f t="shared" si="37"/>
        <v>0.35278329003162168</v>
      </c>
      <c r="Q241" s="94">
        <f t="shared" si="38"/>
        <v>0.35276720606091028</v>
      </c>
      <c r="R241" s="94">
        <f t="shared" si="39"/>
        <v>0.3528124397390397</v>
      </c>
      <c r="S241" s="94">
        <f t="shared" si="40"/>
        <v>0.35279671854012856</v>
      </c>
      <c r="T241" s="94">
        <f t="shared" si="41"/>
        <v>0.35283194780529459</v>
      </c>
      <c r="U241" s="97">
        <f t="shared" si="42"/>
        <v>0.35276072045180806</v>
      </c>
      <c r="W241" s="28">
        <v>0.23400000000000001</v>
      </c>
      <c r="X241" s="94">
        <f>AProperties!AF241*(9.806*B241)^0.5</f>
        <v>0.44595613004457402</v>
      </c>
      <c r="Y241" s="94">
        <f>AProperties!AG241*(9.806*C241)^0.5</f>
        <v>0.44683556300811494</v>
      </c>
      <c r="Z241" s="94">
        <f>AProperties!AH241*(9.806*D241)^0.5</f>
        <v>0.44670791638670965</v>
      </c>
      <c r="AA241" s="94">
        <f>AProperties!AI241*(9.806*E241)^0.5</f>
        <v>0.44727520011959876</v>
      </c>
      <c r="AB241" s="94">
        <f>AProperties!AJ241*(9.806*F241)^0.5</f>
        <v>0.44712867637420134</v>
      </c>
      <c r="AC241" s="94">
        <f>AProperties!AK241*(9.806*G241)^0.5</f>
        <v>0.44754095155594692</v>
      </c>
      <c r="AD241" s="94">
        <f>AProperties!AL241*(9.806*H241)^0.5</f>
        <v>0.44739759284359554</v>
      </c>
      <c r="AE241" s="94">
        <f>AProperties!AM241*(9.806*I241)^0.5</f>
        <v>0.44771894637637671</v>
      </c>
      <c r="AF241" s="97">
        <f t="shared" si="43"/>
        <v>0.44707012208863978</v>
      </c>
    </row>
    <row r="242" spans="1:32" x14ac:dyDescent="0.25">
      <c r="A242" s="28">
        <v>0.23499999999999999</v>
      </c>
      <c r="B242" s="94">
        <f>AProperties!B242/AProperties!V242/VLOOKUP(B$6,Data!$N$4:$Y$11,Data!$X$1,FALSE)</f>
        <v>0.23832661620371448</v>
      </c>
      <c r="C242" s="94">
        <f>AProperties!C242/AProperties!W242/VLOOKUP(C$6,Data!$N$4:$Y$11,Data!$X$1,FALSE)</f>
        <v>0.23852171910150066</v>
      </c>
      <c r="D242" s="94">
        <f>AProperties!D242/AProperties!X242/VLOOKUP(D$6,Data!$N$4:$Y$11,Data!$X$1,FALSE)</f>
        <v>0.23849343914681634</v>
      </c>
      <c r="E242" s="94">
        <f>AProperties!E242/AProperties!Y242/VLOOKUP(E$6,Data!$N$4:$Y$11,Data!$X$1,FALSE)</f>
        <v>0.23861902009411698</v>
      </c>
      <c r="F242" s="94">
        <f>AProperties!F242/AProperties!Z242/VLOOKUP(F$6,Data!$N$4:$Y$11,Data!$X$1,FALSE)</f>
        <v>0.23858660851793645</v>
      </c>
      <c r="G242" s="94">
        <f>AProperties!G242/AProperties!AA242/VLOOKUP(G$6,Data!$N$4:$Y$11,Data!$X$1,FALSE)</f>
        <v>0.23867776133699861</v>
      </c>
      <c r="H242" s="94">
        <f>AProperties!H242/AProperties!AB242/VLOOKUP(H$6,Data!$N$4:$Y$11,Data!$X$1,FALSE)</f>
        <v>0.23864608060529061</v>
      </c>
      <c r="I242" s="94">
        <f>AProperties!I242/AProperties!AC242/VLOOKUP(I$6,Data!$N$4:$Y$11,Data!$X$1,FALSE)</f>
        <v>0.2387170733572315</v>
      </c>
      <c r="J242" s="97">
        <f t="shared" si="33"/>
        <v>0.23857353979545071</v>
      </c>
      <c r="L242" s="28">
        <v>0.23499999999999999</v>
      </c>
      <c r="M242" s="94">
        <f t="shared" si="34"/>
        <v>0.35416330810185725</v>
      </c>
      <c r="N242" s="94">
        <f t="shared" si="35"/>
        <v>0.35426085955075032</v>
      </c>
      <c r="O242" s="94">
        <f t="shared" si="36"/>
        <v>0.35424671957340814</v>
      </c>
      <c r="P242" s="94">
        <f t="shared" si="37"/>
        <v>0.35430951004705846</v>
      </c>
      <c r="Q242" s="94">
        <f t="shared" si="38"/>
        <v>0.35429330425896821</v>
      </c>
      <c r="R242" s="94">
        <f t="shared" si="39"/>
        <v>0.35433888066849928</v>
      </c>
      <c r="S242" s="94">
        <f t="shared" si="40"/>
        <v>0.35432304030264528</v>
      </c>
      <c r="T242" s="94">
        <f t="shared" si="41"/>
        <v>0.35435853667861572</v>
      </c>
      <c r="U242" s="97">
        <f t="shared" si="42"/>
        <v>0.35428676989772528</v>
      </c>
      <c r="W242" s="28">
        <v>0.23499999999999999</v>
      </c>
      <c r="X242" s="94">
        <f>AProperties!AF242*(9.806*B242)^0.5</f>
        <v>0.4488254342169779</v>
      </c>
      <c r="Y242" s="94">
        <f>AProperties!AG242*(9.806*C242)^0.5</f>
        <v>0.44970955219263947</v>
      </c>
      <c r="Z242" s="94">
        <f>AProperties!AH242*(9.806*D242)^0.5</f>
        <v>0.44958122527414474</v>
      </c>
      <c r="AA242" s="94">
        <f>AProperties!AI242*(9.806*E242)^0.5</f>
        <v>0.45015153310185707</v>
      </c>
      <c r="AB242" s="94">
        <f>AProperties!AJ242*(9.806*F242)^0.5</f>
        <v>0.45000422808085844</v>
      </c>
      <c r="AC242" s="94">
        <f>AProperties!AK242*(9.806*G242)^0.5</f>
        <v>0.45041870186781424</v>
      </c>
      <c r="AD242" s="94">
        <f>AProperties!AL242*(9.806*H242)^0.5</f>
        <v>0.45027457853009545</v>
      </c>
      <c r="AE242" s="94">
        <f>AProperties!AM242*(9.806*I242)^0.5</f>
        <v>0.45059764621898962</v>
      </c>
      <c r="AF242" s="97">
        <f t="shared" si="43"/>
        <v>0.44994536243542205</v>
      </c>
    </row>
    <row r="243" spans="1:32" x14ac:dyDescent="0.25">
      <c r="A243" s="28">
        <v>0.23599999999999999</v>
      </c>
      <c r="B243" s="94">
        <f>AProperties!B243/AProperties!V243/VLOOKUP(B$6,Data!$N$4:$Y$11,Data!$X$1,FALSE)</f>
        <v>0.23937738139880183</v>
      </c>
      <c r="C243" s="94">
        <f>AProperties!C243/AProperties!W243/VLOOKUP(C$6,Data!$N$4:$Y$11,Data!$X$1,FALSE)</f>
        <v>0.23957395161383449</v>
      </c>
      <c r="D243" s="94">
        <f>AProperties!D243/AProperties!X243/VLOOKUP(D$6,Data!$N$4:$Y$11,Data!$X$1,FALSE)</f>
        <v>0.23954545872712441</v>
      </c>
      <c r="E243" s="94">
        <f>AProperties!E243/AProperties!Y243/VLOOKUP(E$6,Data!$N$4:$Y$11,Data!$X$1,FALSE)</f>
        <v>0.23967198586510793</v>
      </c>
      <c r="F243" s="94">
        <f>AProperties!F243/AProperties!Z243/VLOOKUP(F$6,Data!$N$4:$Y$11,Data!$X$1,FALSE)</f>
        <v>0.2396393299261152</v>
      </c>
      <c r="G243" s="94">
        <f>AProperties!G243/AProperties!AA243/VLOOKUP(G$6,Data!$N$4:$Y$11,Data!$X$1,FALSE)</f>
        <v>0.23973117025924362</v>
      </c>
      <c r="H243" s="94">
        <f>AProperties!H243/AProperties!AB243/VLOOKUP(H$6,Data!$N$4:$Y$11,Data!$X$1,FALSE)</f>
        <v>0.23969925047941301</v>
      </c>
      <c r="I243" s="94">
        <f>AProperties!I243/AProperties!AC243/VLOOKUP(I$6,Data!$N$4:$Y$11,Data!$X$1,FALSE)</f>
        <v>0.23977077905542166</v>
      </c>
      <c r="J243" s="97">
        <f t="shared" si="33"/>
        <v>0.23962616341563275</v>
      </c>
      <c r="L243" s="28">
        <v>0.23599999999999999</v>
      </c>
      <c r="M243" s="94">
        <f t="shared" si="34"/>
        <v>0.3556886906994009</v>
      </c>
      <c r="N243" s="94">
        <f t="shared" si="35"/>
        <v>0.35578697580691721</v>
      </c>
      <c r="O243" s="94">
        <f t="shared" si="36"/>
        <v>0.35577272936356219</v>
      </c>
      <c r="P243" s="94">
        <f t="shared" si="37"/>
        <v>0.35583599293255397</v>
      </c>
      <c r="Q243" s="94">
        <f t="shared" si="38"/>
        <v>0.35581966496305761</v>
      </c>
      <c r="R243" s="94">
        <f t="shared" si="39"/>
        <v>0.3558655851296218</v>
      </c>
      <c r="S243" s="94">
        <f t="shared" si="40"/>
        <v>0.35584962523970648</v>
      </c>
      <c r="T243" s="94">
        <f t="shared" si="41"/>
        <v>0.35588538952771082</v>
      </c>
      <c r="U243" s="97">
        <f t="shared" si="42"/>
        <v>0.35581308170781634</v>
      </c>
      <c r="W243" s="28">
        <v>0.23599999999999999</v>
      </c>
      <c r="X243" s="94">
        <f>AProperties!AF243*(9.806*B243)^0.5</f>
        <v>0.45170094916148101</v>
      </c>
      <c r="Y243" s="94">
        <f>AProperties!AG243*(9.806*C243)^0.5</f>
        <v>0.45258975260631079</v>
      </c>
      <c r="Z243" s="94">
        <f>AProperties!AH243*(9.806*D243)^0.5</f>
        <v>0.45246074532111674</v>
      </c>
      <c r="AA243" s="94">
        <f>AProperties!AI243*(9.806*E243)^0.5</f>
        <v>0.45303407756151026</v>
      </c>
      <c r="AB243" s="94">
        <f>AProperties!AJ243*(9.806*F243)^0.5</f>
        <v>0.4528859911807111</v>
      </c>
      <c r="AC243" s="94">
        <f>AProperties!AK243*(9.806*G243)^0.5</f>
        <v>0.45330266381352691</v>
      </c>
      <c r="AD243" s="94">
        <f>AProperties!AL243*(9.806*H243)^0.5</f>
        <v>0.45315777576544669</v>
      </c>
      <c r="AE243" s="94">
        <f>AProperties!AM243*(9.806*I243)^0.5</f>
        <v>0.45348255780292479</v>
      </c>
      <c r="AF243" s="97">
        <f t="shared" si="43"/>
        <v>0.45282681415162851</v>
      </c>
    </row>
    <row r="244" spans="1:32" x14ac:dyDescent="0.25">
      <c r="A244" s="28">
        <v>0.23699999999999999</v>
      </c>
      <c r="B244" s="94">
        <f>AProperties!B244/AProperties!V244/VLOOKUP(B$6,Data!$N$4:$Y$11,Data!$X$1,FALSE)</f>
        <v>0.24042866891624651</v>
      </c>
      <c r="C244" s="94">
        <f>AProperties!C244/AProperties!W244/VLOOKUP(C$6,Data!$N$4:$Y$11,Data!$X$1,FALSE)</f>
        <v>0.24062671077546108</v>
      </c>
      <c r="D244" s="94">
        <f>AProperties!D244/AProperties!X244/VLOOKUP(D$6,Data!$N$4:$Y$11,Data!$X$1,FALSE)</f>
        <v>0.24059800432627618</v>
      </c>
      <c r="E244" s="94">
        <f>AProperties!E244/AProperties!Y244/VLOOKUP(E$6,Data!$N$4:$Y$11,Data!$X$1,FALSE)</f>
        <v>0.24072548046301626</v>
      </c>
      <c r="F244" s="94">
        <f>AProperties!F244/AProperties!Z244/VLOOKUP(F$6,Data!$N$4:$Y$11,Data!$X$1,FALSE)</f>
        <v>0.24069257943436981</v>
      </c>
      <c r="G244" s="94">
        <f>AProperties!G244/AProperties!AA244/VLOOKUP(G$6,Data!$N$4:$Y$11,Data!$X$1,FALSE)</f>
        <v>0.24078510932942326</v>
      </c>
      <c r="H244" s="94">
        <f>AProperties!H244/AProperties!AB244/VLOOKUP(H$6,Data!$N$4:$Y$11,Data!$X$1,FALSE)</f>
        <v>0.24075294978841333</v>
      </c>
      <c r="I244" s="94">
        <f>AProperties!I244/AProperties!AC244/VLOOKUP(I$6,Data!$N$4:$Y$11,Data!$X$1,FALSE)</f>
        <v>0.24082501578830964</v>
      </c>
      <c r="J244" s="97">
        <f t="shared" si="33"/>
        <v>0.24067931485268951</v>
      </c>
      <c r="L244" s="28">
        <v>0.23699999999999999</v>
      </c>
      <c r="M244" s="94">
        <f t="shared" si="34"/>
        <v>0.35721433445812323</v>
      </c>
      <c r="N244" s="94">
        <f t="shared" si="35"/>
        <v>0.35731335538773051</v>
      </c>
      <c r="O244" s="94">
        <f t="shared" si="36"/>
        <v>0.35729900216313809</v>
      </c>
      <c r="P244" s="94">
        <f t="shared" si="37"/>
        <v>0.3573627402315081</v>
      </c>
      <c r="Q244" s="94">
        <f t="shared" si="38"/>
        <v>0.35734628971718491</v>
      </c>
      <c r="R244" s="94">
        <f t="shared" si="39"/>
        <v>0.35739255466471165</v>
      </c>
      <c r="S244" s="94">
        <f t="shared" si="40"/>
        <v>0.35737647489420665</v>
      </c>
      <c r="T244" s="94">
        <f t="shared" si="41"/>
        <v>0.3574125078941548</v>
      </c>
      <c r="U244" s="97">
        <f t="shared" si="42"/>
        <v>0.35733965742634471</v>
      </c>
      <c r="W244" s="28">
        <v>0.23699999999999999</v>
      </c>
      <c r="X244" s="94">
        <f>AProperties!AF244*(9.806*B244)^0.5</f>
        <v>0.45458266283113707</v>
      </c>
      <c r="Y244" s="94">
        <f>AProperties!AG244*(9.806*C244)^0.5</f>
        <v>0.45547615215261328</v>
      </c>
      <c r="Z244" s="94">
        <f>AProperties!AH244*(9.806*D244)^0.5</f>
        <v>0.45534646443830123</v>
      </c>
      <c r="AA244" s="94">
        <f>AProperties!AI244*(9.806*E244)^0.5</f>
        <v>0.45592282137728651</v>
      </c>
      <c r="AB244" s="94">
        <f>AProperties!AJ244*(9.806*F244)^0.5</f>
        <v>0.45577395356073491</v>
      </c>
      <c r="AC244" s="94">
        <f>AProperties!AK244*(9.806*G244)^0.5</f>
        <v>0.4561928252568519</v>
      </c>
      <c r="AD244" s="94">
        <f>AProperties!AL244*(9.806*H244)^0.5</f>
        <v>0.45604717242148607</v>
      </c>
      <c r="AE244" s="94">
        <f>AProperties!AM244*(9.806*I244)^0.5</f>
        <v>0.45637366898193427</v>
      </c>
      <c r="AF244" s="97">
        <f t="shared" si="43"/>
        <v>0.45571446512754316</v>
      </c>
    </row>
    <row r="245" spans="1:32" x14ac:dyDescent="0.25">
      <c r="A245" s="28">
        <v>0.23799999999999999</v>
      </c>
      <c r="B245" s="94">
        <f>AProperties!B245/AProperties!V245/VLOOKUP(B$6,Data!$N$4:$Y$11,Data!$X$1,FALSE)</f>
        <v>0.24148048186398799</v>
      </c>
      <c r="C245" s="94">
        <f>AProperties!C245/AProperties!W245/VLOOKUP(C$6,Data!$N$4:$Y$11,Data!$X$1,FALSE)</f>
        <v>0.24167999968698461</v>
      </c>
      <c r="D245" s="94">
        <f>AProperties!D245/AProperties!X245/VLOOKUP(D$6,Data!$N$4:$Y$11,Data!$X$1,FALSE)</f>
        <v>0.24165107904593078</v>
      </c>
      <c r="E245" s="94">
        <f>AProperties!E245/AProperties!Y245/VLOOKUP(E$6,Data!$N$4:$Y$11,Data!$X$1,FALSE)</f>
        <v>0.24177950698483547</v>
      </c>
      <c r="F245" s="94">
        <f>AProperties!F245/AProperties!Z245/VLOOKUP(F$6,Data!$N$4:$Y$11,Data!$X$1,FALSE)</f>
        <v>0.24174636014089301</v>
      </c>
      <c r="G245" s="94">
        <f>AProperties!G245/AProperties!AA245/VLOOKUP(G$6,Data!$N$4:$Y$11,Data!$X$1,FALSE)</f>
        <v>0.2418395816423678</v>
      </c>
      <c r="H245" s="94">
        <f>AProperties!H245/AProperties!AB245/VLOOKUP(H$6,Data!$N$4:$Y$11,Data!$X$1,FALSE)</f>
        <v>0.24180718162828646</v>
      </c>
      <c r="I245" s="94">
        <f>AProperties!I245/AProperties!AC245/VLOOKUP(I$6,Data!$N$4:$Y$11,Data!$X$1,FALSE)</f>
        <v>0.24187978664928417</v>
      </c>
      <c r="J245" s="97">
        <f t="shared" si="33"/>
        <v>0.24173299720532126</v>
      </c>
      <c r="L245" s="28">
        <v>0.23799999999999999</v>
      </c>
      <c r="M245" s="94">
        <f t="shared" si="34"/>
        <v>0.35874024093199397</v>
      </c>
      <c r="N245" s="94">
        <f t="shared" si="35"/>
        <v>0.3588399998434923</v>
      </c>
      <c r="O245" s="94">
        <f t="shared" si="36"/>
        <v>0.35882553952296536</v>
      </c>
      <c r="P245" s="94">
        <f t="shared" si="37"/>
        <v>0.3588897534924177</v>
      </c>
      <c r="Q245" s="94">
        <f t="shared" si="38"/>
        <v>0.3588731800704465</v>
      </c>
      <c r="R245" s="94">
        <f t="shared" si="39"/>
        <v>0.35891979082118386</v>
      </c>
      <c r="S245" s="94">
        <f t="shared" si="40"/>
        <v>0.35890359081414325</v>
      </c>
      <c r="T245" s="94">
        <f t="shared" si="41"/>
        <v>0.35893989332464205</v>
      </c>
      <c r="U245" s="97">
        <f t="shared" si="42"/>
        <v>0.35886649860266062</v>
      </c>
      <c r="W245" s="28">
        <v>0.23799999999999999</v>
      </c>
      <c r="X245" s="94">
        <f>AProperties!AF245*(9.806*B245)^0.5</f>
        <v>0.45747056326846336</v>
      </c>
      <c r="Y245" s="94">
        <f>AProperties!AG245*(9.806*C245)^0.5</f>
        <v>0.45836873882486523</v>
      </c>
      <c r="Z245" s="94">
        <f>AProperties!AH245*(9.806*D245)^0.5</f>
        <v>0.45823837062615297</v>
      </c>
      <c r="AA245" s="94">
        <f>AProperties!AI245*(9.806*E245)^0.5</f>
        <v>0.45881775251792839</v>
      </c>
      <c r="AB245" s="94">
        <f>AProperties!AJ245*(9.806*F245)^0.5</f>
        <v>0.45866810319786144</v>
      </c>
      <c r="AC245" s="94">
        <f>AProperties!AK245*(9.806*G245)^0.5</f>
        <v>0.45908917415168587</v>
      </c>
      <c r="AD245" s="94">
        <f>AProperties!AL245*(9.806*H245)^0.5</f>
        <v>0.45894275646011645</v>
      </c>
      <c r="AE245" s="94">
        <f>AProperties!AM245*(9.806*I245)^0.5</f>
        <v>0.45927096769997217</v>
      </c>
      <c r="AF245" s="97">
        <f t="shared" si="43"/>
        <v>0.45860830334338076</v>
      </c>
    </row>
    <row r="246" spans="1:32" x14ac:dyDescent="0.25">
      <c r="A246" s="28">
        <v>0.23899999999999999</v>
      </c>
      <c r="B246" s="94">
        <f>AProperties!B246/AProperties!V246/VLOOKUP(B$6,Data!$N$4:$Y$11,Data!$X$1,FALSE)</f>
        <v>0.24253282336010432</v>
      </c>
      <c r="C246" s="94">
        <f>AProperties!C246/AProperties!W246/VLOOKUP(C$6,Data!$N$4:$Y$11,Data!$X$1,FALSE)</f>
        <v>0.24273382145923511</v>
      </c>
      <c r="D246" s="94">
        <f>AProperties!D246/AProperties!X246/VLOOKUP(D$6,Data!$N$4:$Y$11,Data!$X$1,FALSE)</f>
        <v>0.24270468599796133</v>
      </c>
      <c r="E246" s="94">
        <f>AProperties!E246/AProperties!Y246/VLOOKUP(E$6,Data!$N$4:$Y$11,Data!$X$1,FALSE)</f>
        <v>0.24283406853782899</v>
      </c>
      <c r="F246" s="94">
        <f>AProperties!F246/AProperties!Z246/VLOOKUP(F$6,Data!$N$4:$Y$11,Data!$X$1,FALSE)</f>
        <v>0.24280067515413301</v>
      </c>
      <c r="G246" s="94">
        <f>AProperties!G246/AProperties!AA246/VLOOKUP(G$6,Data!$N$4:$Y$11,Data!$X$1,FALSE)</f>
        <v>0.24289459030320315</v>
      </c>
      <c r="H246" s="94">
        <f>AProperties!H246/AProperties!AB246/VLOOKUP(H$6,Data!$N$4:$Y$11,Data!$X$1,FALSE)</f>
        <v>0.24286194910531073</v>
      </c>
      <c r="I246" s="94">
        <f>AProperties!I246/AProperties!AC246/VLOOKUP(I$6,Data!$N$4:$Y$11,Data!$X$1,FALSE)</f>
        <v>0.24293509474204775</v>
      </c>
      <c r="J246" s="97">
        <f t="shared" si="33"/>
        <v>0.24278721358247804</v>
      </c>
      <c r="L246" s="28">
        <v>0.23899999999999999</v>
      </c>
      <c r="M246" s="94">
        <f t="shared" si="34"/>
        <v>0.36026641168005213</v>
      </c>
      <c r="N246" s="94">
        <f t="shared" si="35"/>
        <v>0.36036691072961757</v>
      </c>
      <c r="O246" s="94">
        <f t="shared" si="36"/>
        <v>0.36035234299898067</v>
      </c>
      <c r="P246" s="94">
        <f t="shared" si="37"/>
        <v>0.36041703426891447</v>
      </c>
      <c r="Q246" s="94">
        <f t="shared" si="38"/>
        <v>0.36040033757706647</v>
      </c>
      <c r="R246" s="94">
        <f t="shared" si="39"/>
        <v>0.36044729515160157</v>
      </c>
      <c r="S246" s="94">
        <f t="shared" si="40"/>
        <v>0.36043097455265538</v>
      </c>
      <c r="T246" s="94">
        <f t="shared" si="41"/>
        <v>0.36046754737102388</v>
      </c>
      <c r="U246" s="97">
        <f t="shared" si="42"/>
        <v>0.36039360679123905</v>
      </c>
      <c r="W246" s="28">
        <v>0.23899999999999999</v>
      </c>
      <c r="X246" s="94">
        <f>AProperties!AF246*(9.806*B246)^0.5</f>
        <v>0.46036463860467003</v>
      </c>
      <c r="Y246" s="94">
        <f>AProperties!AG246*(9.806*C246)^0.5</f>
        <v>0.46126750070543582</v>
      </c>
      <c r="Z246" s="94">
        <f>AProperties!AH246*(9.806*D246)^0.5</f>
        <v>0.46113645197412789</v>
      </c>
      <c r="AA246" s="94">
        <f>AProperties!AI246*(9.806*E246)^0.5</f>
        <v>0.4617188590414118</v>
      </c>
      <c r="AB246" s="94">
        <f>AProperties!AJ246*(9.806*F246)^0.5</f>
        <v>0.46156842815819582</v>
      </c>
      <c r="AC246" s="94">
        <f>AProperties!AK246*(9.806*G246)^0.5</f>
        <v>0.46199169854126598</v>
      </c>
      <c r="AD246" s="94">
        <f>AProperties!AL246*(9.806*H246)^0.5</f>
        <v>0.46184451593252812</v>
      </c>
      <c r="AE246" s="94">
        <f>AProperties!AM246*(9.806*I246)^0.5</f>
        <v>0.46217444199040869</v>
      </c>
      <c r="AF246" s="97">
        <f t="shared" si="43"/>
        <v>0.46150831686850552</v>
      </c>
    </row>
    <row r="247" spans="1:32" x14ac:dyDescent="0.25">
      <c r="A247" s="28">
        <v>0.24</v>
      </c>
      <c r="B247" s="94">
        <f>AProperties!B247/AProperties!V247/VLOOKUP(B$6,Data!$N$4:$Y$11,Data!$X$1,FALSE)</f>
        <v>0.24358569653288764</v>
      </c>
      <c r="C247" s="94">
        <f>AProperties!C247/AProperties!W247/VLOOKUP(C$6,Data!$N$4:$Y$11,Data!$X$1,FALSE)</f>
        <v>0.24378817921334664</v>
      </c>
      <c r="D247" s="94">
        <f>AProperties!D247/AProperties!X247/VLOOKUP(D$6,Data!$N$4:$Y$11,Data!$X$1,FALSE)</f>
        <v>0.24375882830453133</v>
      </c>
      <c r="E247" s="94">
        <f>AProperties!E247/AProperties!Y247/VLOOKUP(E$6,Data!$N$4:$Y$11,Data!$X$1,FALSE)</f>
        <v>0.24388916823960816</v>
      </c>
      <c r="F247" s="94">
        <f>AProperties!F247/AProperties!Z247/VLOOKUP(F$6,Data!$N$4:$Y$11,Data!$X$1,FALSE)</f>
        <v>0.2438555275928708</v>
      </c>
      <c r="G247" s="94">
        <f>AProperties!G247/AProperties!AA247/VLOOKUP(G$6,Data!$N$4:$Y$11,Data!$X$1,FALSE)</f>
        <v>0.24395013842742991</v>
      </c>
      <c r="H247" s="94">
        <f>AProperties!H247/AProperties!AB247/VLOOKUP(H$6,Data!$N$4:$Y$11,Data!$X$1,FALSE)</f>
        <v>0.2439172553361231</v>
      </c>
      <c r="I247" s="94">
        <f>AProperties!I247/AProperties!AC247/VLOOKUP(I$6,Data!$N$4:$Y$11,Data!$X$1,FALSE)</f>
        <v>0.24399094318069453</v>
      </c>
      <c r="J247" s="97">
        <f t="shared" si="33"/>
        <v>0.2438419671034365</v>
      </c>
      <c r="L247" s="28">
        <v>0.24</v>
      </c>
      <c r="M247" s="94">
        <f t="shared" si="34"/>
        <v>0.36179284826644381</v>
      </c>
      <c r="N247" s="94">
        <f t="shared" si="35"/>
        <v>0.3618940896066733</v>
      </c>
      <c r="O247" s="94">
        <f t="shared" si="36"/>
        <v>0.36187941415226565</v>
      </c>
      <c r="P247" s="94">
        <f t="shared" si="37"/>
        <v>0.36194458411980407</v>
      </c>
      <c r="Q247" s="94">
        <f t="shared" si="38"/>
        <v>0.36192776379643538</v>
      </c>
      <c r="R247" s="94">
        <f t="shared" si="39"/>
        <v>0.36197506921371492</v>
      </c>
      <c r="S247" s="94">
        <f t="shared" si="40"/>
        <v>0.36195862766806153</v>
      </c>
      <c r="T247" s="94">
        <f t="shared" si="41"/>
        <v>0.36199547159034728</v>
      </c>
      <c r="U247" s="97">
        <f t="shared" si="42"/>
        <v>0.3619209835517182</v>
      </c>
      <c r="W247" s="28">
        <v>0.24</v>
      </c>
      <c r="X247" s="94">
        <f>AProperties!AF247*(9.806*B247)^0.5</f>
        <v>0.46326487705889097</v>
      </c>
      <c r="Y247" s="94">
        <f>AProperties!AG247*(9.806*C247)^0.5</f>
        <v>0.46417242596498309</v>
      </c>
      <c r="Z247" s="94">
        <f>AProperties!AH247*(9.806*D247)^0.5</f>
        <v>0.4640406966599161</v>
      </c>
      <c r="AA247" s="94">
        <f>AProperties!AI247*(9.806*E247)^0.5</f>
        <v>0.46462612909418088</v>
      </c>
      <c r="AB247" s="94">
        <f>AProperties!AJ247*(9.806*F247)^0.5</f>
        <v>0.46447491659625012</v>
      </c>
      <c r="AC247" s="94">
        <f>AProperties!AK247*(9.806*G247)^0.5</f>
        <v>0.46490038655740779</v>
      </c>
      <c r="AD247" s="94">
        <f>AProperties!AL247*(9.806*H247)^0.5</f>
        <v>0.46475243897842572</v>
      </c>
      <c r="AE247" s="94">
        <f>AProperties!AM247*(9.806*I247)^0.5</f>
        <v>0.46508407997526285</v>
      </c>
      <c r="AF247" s="97">
        <f t="shared" si="43"/>
        <v>0.46441449386066475</v>
      </c>
    </row>
    <row r="248" spans="1:32" x14ac:dyDescent="0.25">
      <c r="A248" s="28">
        <v>0.24099999999999999</v>
      </c>
      <c r="B248" s="94">
        <f>AProperties!B248/AProperties!V248/VLOOKUP(B$6,Data!$N$4:$Y$11,Data!$X$1,FALSE)</f>
        <v>0.24463910452092252</v>
      </c>
      <c r="C248" s="94">
        <f>AProperties!C248/AProperties!W248/VLOOKUP(C$6,Data!$N$4:$Y$11,Data!$X$1,FALSE)</f>
        <v>0.24484307608083392</v>
      </c>
      <c r="D248" s="94">
        <f>AProperties!D248/AProperties!X248/VLOOKUP(D$6,Data!$N$4:$Y$11,Data!$X$1,FALSE)</f>
        <v>0.24481350909817282</v>
      </c>
      <c r="E248" s="94">
        <f>AProperties!E248/AProperties!Y248/VLOOKUP(E$6,Data!$N$4:$Y$11,Data!$X$1,FALSE)</f>
        <v>0.24494480921820957</v>
      </c>
      <c r="F248" s="94">
        <f>AProperties!F248/AProperties!Z248/VLOOKUP(F$6,Data!$N$4:$Y$11,Data!$X$1,FALSE)</f>
        <v>0.24491092058629824</v>
      </c>
      <c r="G248" s="94">
        <f>AProperties!G248/AProperties!AA248/VLOOKUP(G$6,Data!$N$4:$Y$11,Data!$X$1,FALSE)</f>
        <v>0.24500622914099962</v>
      </c>
      <c r="H248" s="94">
        <f>AProperties!H248/AProperties!AB248/VLOOKUP(H$6,Data!$N$4:$Y$11,Data!$X$1,FALSE)</f>
        <v>0.24497310344779774</v>
      </c>
      <c r="I248" s="94">
        <f>AProperties!I248/AProperties!AC248/VLOOKUP(I$6,Data!$N$4:$Y$11,Data!$X$1,FALSE)</f>
        <v>0.24504733508978754</v>
      </c>
      <c r="J248" s="97">
        <f t="shared" si="33"/>
        <v>0.24489726089787772</v>
      </c>
      <c r="L248" s="28">
        <v>0.24099999999999999</v>
      </c>
      <c r="M248" s="94">
        <f t="shared" si="34"/>
        <v>0.36331955226046125</v>
      </c>
      <c r="N248" s="94">
        <f t="shared" si="35"/>
        <v>0.36342153804041694</v>
      </c>
      <c r="O248" s="94">
        <f t="shared" si="36"/>
        <v>0.36340675454908639</v>
      </c>
      <c r="P248" s="94">
        <f t="shared" si="37"/>
        <v>0.36347240460910479</v>
      </c>
      <c r="Q248" s="94">
        <f t="shared" si="38"/>
        <v>0.36345546029314912</v>
      </c>
      <c r="R248" s="94">
        <f t="shared" si="39"/>
        <v>0.36350311457049977</v>
      </c>
      <c r="S248" s="94">
        <f t="shared" si="40"/>
        <v>0.36348655172389888</v>
      </c>
      <c r="T248" s="94">
        <f t="shared" si="41"/>
        <v>0.36352366754489374</v>
      </c>
      <c r="U248" s="97">
        <f t="shared" si="42"/>
        <v>0.36344863044893888</v>
      </c>
      <c r="W248" s="28">
        <v>0.24099999999999999</v>
      </c>
      <c r="X248" s="94">
        <f>AProperties!AF248*(9.806*B248)^0.5</f>
        <v>0.46617126693743421</v>
      </c>
      <c r="Y248" s="94">
        <f>AProperties!AG248*(9.806*C248)^0.5</f>
        <v>0.46708350286169698</v>
      </c>
      <c r="Z248" s="94">
        <f>AProperties!AH248*(9.806*D248)^0.5</f>
        <v>0.46695109294868903</v>
      </c>
      <c r="AA248" s="94">
        <f>AProperties!AI248*(9.806*E248)^0.5</f>
        <v>0.46753955091039318</v>
      </c>
      <c r="AB248" s="94">
        <f>AProperties!AJ248*(9.806*F248)^0.5</f>
        <v>0.46738755675419041</v>
      </c>
      <c r="AC248" s="94">
        <f>AProperties!AK248*(9.806*G248)^0.5</f>
        <v>0.46781522641974621</v>
      </c>
      <c r="AD248" s="94">
        <f>AProperties!AL248*(9.806*H248)^0.5</f>
        <v>0.46766651382527663</v>
      </c>
      <c r="AE248" s="94">
        <f>AProperties!AM248*(9.806*I248)^0.5</f>
        <v>0.46799986986444625</v>
      </c>
      <c r="AF248" s="97">
        <f t="shared" si="43"/>
        <v>0.46732682256523411</v>
      </c>
    </row>
    <row r="249" spans="1:32" x14ac:dyDescent="0.25">
      <c r="A249" s="28">
        <v>0.24199999999999999</v>
      </c>
      <c r="B249" s="94">
        <f>AProperties!B249/AProperties!V249/VLOOKUP(B$6,Data!$N$4:$Y$11,Data!$X$1,FALSE)</f>
        <v>0.24569305047316492</v>
      </c>
      <c r="C249" s="94">
        <f>AProperties!C249/AProperties!W249/VLOOKUP(C$6,Data!$N$4:$Y$11,Data!$X$1,FALSE)</f>
        <v>0.24589851520367131</v>
      </c>
      <c r="D249" s="94">
        <f>AProperties!D249/AProperties!X249/VLOOKUP(D$6,Data!$N$4:$Y$11,Data!$X$1,FALSE)</f>
        <v>0.24586873152186464</v>
      </c>
      <c r="E249" s="94">
        <f>AProperties!E249/AProperties!Y249/VLOOKUP(E$6,Data!$N$4:$Y$11,Data!$X$1,FALSE)</f>
        <v>0.2460009946121724</v>
      </c>
      <c r="F249" s="94">
        <f>AProperties!F249/AProperties!Z249/VLOOKUP(F$6,Data!$N$4:$Y$11,Data!$X$1,FALSE)</f>
        <v>0.24596685727409509</v>
      </c>
      <c r="G249" s="94">
        <f>AProperties!G249/AProperties!AA249/VLOOKUP(G$6,Data!$N$4:$Y$11,Data!$X$1,FALSE)</f>
        <v>0.24606286558039303</v>
      </c>
      <c r="H249" s="94">
        <f>AProperties!H249/AProperties!AB249/VLOOKUP(H$6,Data!$N$4:$Y$11,Data!$X$1,FALSE)</f>
        <v>0.24602949657792481</v>
      </c>
      <c r="I249" s="94">
        <f>AProperties!I249/AProperties!AC249/VLOOKUP(I$6,Data!$N$4:$Y$11,Data!$X$1,FALSE)</f>
        <v>0.24610427360443643</v>
      </c>
      <c r="J249" s="97">
        <f t="shared" si="33"/>
        <v>0.24595309810596533</v>
      </c>
      <c r="L249" s="28">
        <v>0.24199999999999999</v>
      </c>
      <c r="M249" s="94">
        <f t="shared" si="34"/>
        <v>0.36484652523658245</v>
      </c>
      <c r="N249" s="94">
        <f t="shared" si="35"/>
        <v>0.36494925760183566</v>
      </c>
      <c r="O249" s="94">
        <f t="shared" si="36"/>
        <v>0.3649343657609323</v>
      </c>
      <c r="P249" s="94">
        <f t="shared" si="37"/>
        <v>0.36500049730608619</v>
      </c>
      <c r="Q249" s="94">
        <f t="shared" si="38"/>
        <v>0.36498342863704752</v>
      </c>
      <c r="R249" s="94">
        <f t="shared" si="39"/>
        <v>0.36503143279019651</v>
      </c>
      <c r="S249" s="94">
        <f t="shared" si="40"/>
        <v>0.36501474828896241</v>
      </c>
      <c r="T249" s="94">
        <f t="shared" si="41"/>
        <v>0.36505213680221821</v>
      </c>
      <c r="U249" s="97">
        <f t="shared" si="42"/>
        <v>0.36497654905298266</v>
      </c>
      <c r="W249" s="28">
        <v>0.24199999999999999</v>
      </c>
      <c r="X249" s="94">
        <f>AProperties!AF249*(9.806*B249)^0.5</f>
        <v>0.46908379663304689</v>
      </c>
      <c r="Y249" s="94">
        <f>AProperties!AG249*(9.806*C249)^0.5</f>
        <v>0.4700007197405614</v>
      </c>
      <c r="Z249" s="94">
        <f>AProperties!AH249*(9.806*D249)^0.5</f>
        <v>0.46986762919236014</v>
      </c>
      <c r="AA249" s="94">
        <f>AProperties!AI249*(9.806*E249)^0.5</f>
        <v>0.47045911281117492</v>
      </c>
      <c r="AB249" s="94">
        <f>AProperties!AJ249*(9.806*F249)^0.5</f>
        <v>0.47030633696109247</v>
      </c>
      <c r="AC249" s="94">
        <f>AProperties!AK249*(9.806*G249)^0.5</f>
        <v>0.4707362064349932</v>
      </c>
      <c r="AD249" s="94">
        <f>AProperties!AL249*(9.806*H249)^0.5</f>
        <v>0.47058672878756963</v>
      </c>
      <c r="AE249" s="94">
        <f>AProperties!AM249*(9.806*I249)^0.5</f>
        <v>0.4709217999550192</v>
      </c>
      <c r="AF249" s="97">
        <f t="shared" si="43"/>
        <v>0.47024529131447723</v>
      </c>
    </row>
    <row r="250" spans="1:32" x14ac:dyDescent="0.25">
      <c r="A250" s="28">
        <v>0.24299999999999999</v>
      </c>
      <c r="B250" s="94">
        <f>AProperties!B250/AProperties!V250/VLOOKUP(B$6,Data!$N$4:$Y$11,Data!$X$1,FALSE)</f>
        <v>0.24674753754901979</v>
      </c>
      <c r="C250" s="94">
        <f>AProperties!C250/AProperties!W250/VLOOKUP(C$6,Data!$N$4:$Y$11,Data!$X$1,FALSE)</f>
        <v>0.24695449973437156</v>
      </c>
      <c r="D250" s="94">
        <f>AProperties!D250/AProperties!X250/VLOOKUP(D$6,Data!$N$4:$Y$11,Data!$X$1,FALSE)</f>
        <v>0.24692449872911063</v>
      </c>
      <c r="E250" s="94">
        <f>AProperties!E250/AProperties!Y250/VLOOKUP(E$6,Data!$N$4:$Y$11,Data!$X$1,FALSE)</f>
        <v>0.24705772757061725</v>
      </c>
      <c r="F250" s="94">
        <f>AProperties!F250/AProperties!Z250/VLOOKUP(F$6,Data!$N$4:$Y$11,Data!$X$1,FALSE)</f>
        <v>0.24702334080650842</v>
      </c>
      <c r="G250" s="94">
        <f>AProperties!G250/AProperties!AA250/VLOOKUP(G$6,Data!$N$4:$Y$11,Data!$X$1,FALSE)</f>
        <v>0.24712005089269892</v>
      </c>
      <c r="H250" s="94">
        <f>AProperties!H250/AProperties!AB250/VLOOKUP(H$6,Data!$N$4:$Y$11,Data!$X$1,FALSE)</f>
        <v>0.24708643787468731</v>
      </c>
      <c r="I250" s="94">
        <f>AProperties!I250/AProperties!AC250/VLOOKUP(I$6,Data!$N$4:$Y$11,Data!$X$1,FALSE)</f>
        <v>0.24716176187037686</v>
      </c>
      <c r="J250" s="97">
        <f t="shared" si="33"/>
        <v>0.24700948187842386</v>
      </c>
      <c r="L250" s="28">
        <v>0.24299999999999999</v>
      </c>
      <c r="M250" s="94">
        <f t="shared" si="34"/>
        <v>0.36637376877450989</v>
      </c>
      <c r="N250" s="94">
        <f t="shared" si="35"/>
        <v>0.36647724986718577</v>
      </c>
      <c r="O250" s="94">
        <f t="shared" si="36"/>
        <v>0.36646224936455529</v>
      </c>
      <c r="P250" s="94">
        <f t="shared" si="37"/>
        <v>0.36652886378530863</v>
      </c>
      <c r="Q250" s="94">
        <f t="shared" si="38"/>
        <v>0.36651167040325422</v>
      </c>
      <c r="R250" s="94">
        <f t="shared" si="39"/>
        <v>0.36656002544634947</v>
      </c>
      <c r="S250" s="94">
        <f t="shared" si="40"/>
        <v>0.36654321893734365</v>
      </c>
      <c r="T250" s="94">
        <f t="shared" si="41"/>
        <v>0.36658088093518842</v>
      </c>
      <c r="U250" s="97">
        <f t="shared" si="42"/>
        <v>0.36650474093921187</v>
      </c>
      <c r="W250" s="28">
        <v>0.24299999999999999</v>
      </c>
      <c r="X250" s="94">
        <f>AProperties!AF250*(9.806*B250)^0.5</f>
        <v>0.47200245462418378</v>
      </c>
      <c r="Y250" s="94">
        <f>AProperties!AG250*(9.806*C250)^0.5</f>
        <v>0.47292406503262552</v>
      </c>
      <c r="Z250" s="94">
        <f>AProperties!AH250*(9.806*D250)^0.5</f>
        <v>0.47279029382885568</v>
      </c>
      <c r="AA250" s="94">
        <f>AProperties!AI250*(9.806*E250)^0.5</f>
        <v>0.47338480320389315</v>
      </c>
      <c r="AB250" s="94">
        <f>AProperties!AJ250*(9.806*F250)^0.5</f>
        <v>0.47323124563221464</v>
      </c>
      <c r="AC250" s="94">
        <f>AProperties!AK250*(9.806*G250)^0.5</f>
        <v>0.47366331499620862</v>
      </c>
      <c r="AD250" s="94">
        <f>AProperties!AL250*(9.806*H250)^0.5</f>
        <v>0.47351307226608175</v>
      </c>
      <c r="AE250" s="94">
        <f>AProperties!AM250*(9.806*I250)^0.5</f>
        <v>0.47384985863046275</v>
      </c>
      <c r="AF250" s="97">
        <f t="shared" si="43"/>
        <v>0.47316988852681569</v>
      </c>
    </row>
    <row r="251" spans="1:32" x14ac:dyDescent="0.25">
      <c r="A251" s="28">
        <v>0.24399999999999999</v>
      </c>
      <c r="B251" s="94">
        <f>AProperties!B251/AProperties!V251/VLOOKUP(B$6,Data!$N$4:$Y$11,Data!$X$1,FALSE)</f>
        <v>0.24780256891842239</v>
      </c>
      <c r="C251" s="94">
        <f>AProperties!C251/AProperties!W251/VLOOKUP(C$6,Data!$N$4:$Y$11,Data!$X$1,FALSE)</f>
        <v>0.24801103283606388</v>
      </c>
      <c r="D251" s="94">
        <f>AProperties!D251/AProperties!X251/VLOOKUP(D$6,Data!$N$4:$Y$11,Data!$X$1,FALSE)</f>
        <v>0.24798081388401849</v>
      </c>
      <c r="E251" s="94">
        <f>AProperties!E251/AProperties!Y251/VLOOKUP(E$6,Data!$N$4:$Y$11,Data!$X$1,FALSE)</f>
        <v>0.24811501125332613</v>
      </c>
      <c r="F251" s="94">
        <f>AProperties!F251/AProperties!Z251/VLOOKUP(F$6,Data!$N$4:$Y$11,Data!$X$1,FALSE)</f>
        <v>0.24808037434443181</v>
      </c>
      <c r="G251" s="94">
        <f>AProperties!G251/AProperties!AA251/VLOOKUP(G$6,Data!$N$4:$Y$11,Data!$X$1,FALSE)</f>
        <v>0.24817778823569278</v>
      </c>
      <c r="H251" s="94">
        <f>AProperties!H251/AProperties!AB251/VLOOKUP(H$6,Data!$N$4:$Y$11,Data!$X$1,FALSE)</f>
        <v>0.24814393049694108</v>
      </c>
      <c r="I251" s="94">
        <f>AProperties!I251/AProperties!AC251/VLOOKUP(I$6,Data!$N$4:$Y$11,Data!$X$1,FALSE)</f>
        <v>0.24821980304404784</v>
      </c>
      <c r="J251" s="97">
        <f t="shared" si="33"/>
        <v>0.24806641537661805</v>
      </c>
      <c r="L251" s="28">
        <v>0.24399999999999999</v>
      </c>
      <c r="M251" s="94">
        <f t="shared" si="34"/>
        <v>0.36790128445921122</v>
      </c>
      <c r="N251" s="94">
        <f t="shared" si="35"/>
        <v>0.36800551641803192</v>
      </c>
      <c r="O251" s="94">
        <f t="shared" si="36"/>
        <v>0.36799040694200924</v>
      </c>
      <c r="P251" s="94">
        <f t="shared" si="37"/>
        <v>0.36805750562666306</v>
      </c>
      <c r="Q251" s="94">
        <f t="shared" si="38"/>
        <v>0.36804018717221587</v>
      </c>
      <c r="R251" s="94">
        <f t="shared" si="39"/>
        <v>0.3680888941178464</v>
      </c>
      <c r="S251" s="94">
        <f t="shared" si="40"/>
        <v>0.36807196524847052</v>
      </c>
      <c r="T251" s="94">
        <f t="shared" si="41"/>
        <v>0.36810990152202394</v>
      </c>
      <c r="U251" s="97">
        <f t="shared" si="42"/>
        <v>0.36803320768830905</v>
      </c>
      <c r="W251" s="28">
        <v>0.24399999999999999</v>
      </c>
      <c r="X251" s="94">
        <f>AProperties!AF251*(9.806*B251)^0.5</f>
        <v>0.4749272294743016</v>
      </c>
      <c r="Y251" s="94">
        <f>AProperties!AG251*(9.806*C251)^0.5</f>
        <v>0.47585352725428581</v>
      </c>
      <c r="Z251" s="94">
        <f>AProperties!AH251*(9.806*D251)^0.5</f>
        <v>0.47571907538139852</v>
      </c>
      <c r="AA251" s="94">
        <f>AProperties!AI251*(9.806*E251)^0.5</f>
        <v>0.47631661058144054</v>
      </c>
      <c r="AB251" s="94">
        <f>AProperties!AJ251*(9.806*F251)^0.5</f>
        <v>0.47616227126828148</v>
      </c>
      <c r="AC251" s="94">
        <f>AProperties!AK251*(9.806*G251)^0.5</f>
        <v>0.47659654058208212</v>
      </c>
      <c r="AD251" s="94">
        <f>AProperties!AL251*(9.806*H251)^0.5</f>
        <v>0.47644553274716261</v>
      </c>
      <c r="AE251" s="94">
        <f>AProperties!AM251*(9.806*I251)^0.5</f>
        <v>0.47678403435995514</v>
      </c>
      <c r="AF251" s="97">
        <f t="shared" si="43"/>
        <v>0.47610060270611343</v>
      </c>
    </row>
    <row r="252" spans="1:32" x14ac:dyDescent="0.25">
      <c r="A252" s="28">
        <v>0.245</v>
      </c>
      <c r="B252" s="94">
        <f>AProperties!B252/AProperties!V252/VLOOKUP(B$6,Data!$N$4:$Y$11,Data!$X$1,FALSE)</f>
        <v>0.24885814776191537</v>
      </c>
      <c r="C252" s="94">
        <f>AProperties!C252/AProperties!W252/VLOOKUP(C$6,Data!$N$4:$Y$11,Data!$X$1,FALSE)</f>
        <v>0.24906811768257411</v>
      </c>
      <c r="D252" s="94">
        <f>AProperties!D252/AProperties!X252/VLOOKUP(D$6,Data!$N$4:$Y$11,Data!$X$1,FALSE)</f>
        <v>0.24903768016138114</v>
      </c>
      <c r="E252" s="94">
        <f>AProperties!E252/AProperties!Y252/VLOOKUP(E$6,Data!$N$4:$Y$11,Data!$X$1,FALSE)</f>
        <v>0.24917284883082017</v>
      </c>
      <c r="F252" s="94">
        <f>AProperties!F252/AProperties!Z252/VLOOKUP(F$6,Data!$N$4:$Y$11,Data!$X$1,FALSE)</f>
        <v>0.24913796105948405</v>
      </c>
      <c r="G252" s="94">
        <f>AProperties!G252/AProperties!AA252/VLOOKUP(G$6,Data!$N$4:$Y$11,Data!$X$1,FALSE)</f>
        <v>0.24923608077791665</v>
      </c>
      <c r="H252" s="94">
        <f>AProperties!H252/AProperties!AB252/VLOOKUP(H$6,Data!$N$4:$Y$11,Data!$X$1,FALSE)</f>
        <v>0.24920197761429458</v>
      </c>
      <c r="I252" s="94">
        <f>AProperties!I252/AProperties!AC252/VLOOKUP(I$6,Data!$N$4:$Y$11,Data!$X$1,FALSE)</f>
        <v>0.24927840029267273</v>
      </c>
      <c r="J252" s="97">
        <f t="shared" si="33"/>
        <v>0.24912390177263233</v>
      </c>
      <c r="L252" s="28">
        <v>0.245</v>
      </c>
      <c r="M252" s="94">
        <f t="shared" si="34"/>
        <v>0.36942907388095769</v>
      </c>
      <c r="N252" s="94">
        <f t="shared" si="35"/>
        <v>0.36953405884128704</v>
      </c>
      <c r="O252" s="94">
        <f t="shared" si="36"/>
        <v>0.36951884008069058</v>
      </c>
      <c r="P252" s="94">
        <f t="shared" si="37"/>
        <v>0.36958642441541006</v>
      </c>
      <c r="Q252" s="94">
        <f t="shared" si="38"/>
        <v>0.36956898052974202</v>
      </c>
      <c r="R252" s="94">
        <f t="shared" si="39"/>
        <v>0.36961804038895829</v>
      </c>
      <c r="S252" s="94">
        <f t="shared" si="40"/>
        <v>0.36960098880714731</v>
      </c>
      <c r="T252" s="94">
        <f t="shared" si="41"/>
        <v>0.36963920014633633</v>
      </c>
      <c r="U252" s="97">
        <f t="shared" si="42"/>
        <v>0.36956195088631616</v>
      </c>
      <c r="W252" s="28">
        <v>0.245</v>
      </c>
      <c r="X252" s="94">
        <f>AProperties!AF252*(9.806*B252)^0.5</f>
        <v>0.47785810983114896</v>
      </c>
      <c r="Y252" s="94">
        <f>AProperties!AG252*(9.806*C252)^0.5</f>
        <v>0.4787890950065829</v>
      </c>
      <c r="Z252" s="94">
        <f>AProperties!AH252*(9.806*D252)^0.5</f>
        <v>0.47865396245780806</v>
      </c>
      <c r="AA252" s="94">
        <f>AProperties!AI252*(9.806*E252)^0.5</f>
        <v>0.47925452352152548</v>
      </c>
      <c r="AB252" s="94">
        <f>AProperties!AJ252*(9.806*F252)^0.5</f>
        <v>0.47909940245477717</v>
      </c>
      <c r="AC252" s="94">
        <f>AProperties!AK252*(9.806*G252)^0.5</f>
        <v>0.47953587175622647</v>
      </c>
      <c r="AD252" s="94">
        <f>AProperties!AL252*(9.806*H252)^0.5</f>
        <v>0.47938409880202937</v>
      </c>
      <c r="AE252" s="94">
        <f>AProperties!AM252*(9.806*I252)^0.5</f>
        <v>0.47972431569767027</v>
      </c>
      <c r="AF252" s="97">
        <f t="shared" si="43"/>
        <v>0.47903742244097108</v>
      </c>
    </row>
    <row r="253" spans="1:32" x14ac:dyDescent="0.25">
      <c r="A253" s="28">
        <v>0.246</v>
      </c>
      <c r="B253" s="94">
        <f>AProperties!B253/AProperties!V253/VLOOKUP(B$6,Data!$N$4:$Y$11,Data!$X$1,FALSE)</f>
        <v>0.24991427727073146</v>
      </c>
      <c r="C253" s="94">
        <f>AProperties!C253/AProperties!W253/VLOOKUP(C$6,Data!$N$4:$Y$11,Data!$X$1,FALSE)</f>
        <v>0.25012575745850529</v>
      </c>
      <c r="D253" s="94">
        <f>AProperties!D253/AProperties!X253/VLOOKUP(D$6,Data!$N$4:$Y$11,Data!$X$1,FALSE)</f>
        <v>0.2500951007467544</v>
      </c>
      <c r="E253" s="94">
        <f>AProperties!E253/AProperties!Y253/VLOOKUP(E$6,Data!$N$4:$Y$11,Data!$X$1,FALSE)</f>
        <v>0.25023124348444181</v>
      </c>
      <c r="F253" s="94">
        <f>AProperties!F253/AProperties!Z253/VLOOKUP(F$6,Data!$N$4:$Y$11,Data!$X$1,FALSE)</f>
        <v>0.25019610413408994</v>
      </c>
      <c r="G253" s="94">
        <f>AProperties!G253/AProperties!AA253/VLOOKUP(G$6,Data!$N$4:$Y$11,Data!$X$1,FALSE)</f>
        <v>0.25029493169875877</v>
      </c>
      <c r="H253" s="94">
        <f>AProperties!H253/AProperties!AB253/VLOOKUP(H$6,Data!$N$4:$Y$11,Data!$X$1,FALSE)</f>
        <v>0.25026058240718818</v>
      </c>
      <c r="I253" s="94">
        <f>AProperties!I253/AProperties!AC253/VLOOKUP(I$6,Data!$N$4:$Y$11,Data!$X$1,FALSE)</f>
        <v>0.25033755679433861</v>
      </c>
      <c r="J253" s="97">
        <f t="shared" si="33"/>
        <v>0.25018194424935103</v>
      </c>
      <c r="L253" s="28">
        <v>0.246</v>
      </c>
      <c r="M253" s="94">
        <f t="shared" si="34"/>
        <v>0.37095713863536572</v>
      </c>
      <c r="N253" s="94">
        <f t="shared" si="35"/>
        <v>0.37106287872925264</v>
      </c>
      <c r="O253" s="94">
        <f t="shared" si="36"/>
        <v>0.37104755037337722</v>
      </c>
      <c r="P253" s="94">
        <f t="shared" si="37"/>
        <v>0.3711156217422209</v>
      </c>
      <c r="Q253" s="94">
        <f t="shared" si="38"/>
        <v>0.37109805206704494</v>
      </c>
      <c r="R253" s="94">
        <f t="shared" si="39"/>
        <v>0.37114746584937941</v>
      </c>
      <c r="S253" s="94">
        <f t="shared" si="40"/>
        <v>0.37113029120359409</v>
      </c>
      <c r="T253" s="94">
        <f t="shared" si="41"/>
        <v>0.37116877839716933</v>
      </c>
      <c r="U253" s="97">
        <f t="shared" si="42"/>
        <v>0.37109097212467557</v>
      </c>
      <c r="W253" s="28">
        <v>0.246</v>
      </c>
      <c r="X253" s="94">
        <f>AProperties!AF253*(9.806*B253)^0.5</f>
        <v>0.48079508442608321</v>
      </c>
      <c r="Y253" s="94">
        <f>AProperties!AG253*(9.806*C253)^0.5</f>
        <v>0.48173075697451162</v>
      </c>
      <c r="Z253" s="94">
        <f>AProperties!AH253*(9.806*D253)^0.5</f>
        <v>0.48159494374980333</v>
      </c>
      <c r="AA253" s="94">
        <f>AProperties!AI253*(9.806*E253)^0.5</f>
        <v>0.48219853068598478</v>
      </c>
      <c r="AB253" s="94">
        <f>AProperties!AJ253*(9.806*F253)^0.5</f>
        <v>0.48204262786125424</v>
      </c>
      <c r="AC253" s="94">
        <f>AProperties!AK253*(9.806*G253)^0.5</f>
        <v>0.48248129716648464</v>
      </c>
      <c r="AD253" s="94">
        <f>AProperties!AL253*(9.806*H253)^0.5</f>
        <v>0.48232875908607242</v>
      </c>
      <c r="AE253" s="94">
        <f>AProperties!AM253*(9.806*I253)^0.5</f>
        <v>0.48267069128208145</v>
      </c>
      <c r="AF253" s="97">
        <f t="shared" si="43"/>
        <v>0.48198033640403448</v>
      </c>
    </row>
    <row r="254" spans="1:32" x14ac:dyDescent="0.25">
      <c r="A254" s="28">
        <v>0.247</v>
      </c>
      <c r="B254" s="94">
        <f>AProperties!B254/AProperties!V254/VLOOKUP(B$6,Data!$N$4:$Y$11,Data!$X$1,FALSE)</f>
        <v>0.25097096064687324</v>
      </c>
      <c r="C254" s="94">
        <f>AProperties!C254/AProperties!W254/VLOOKUP(C$6,Data!$N$4:$Y$11,Data!$X$1,FALSE)</f>
        <v>0.25118395535931781</v>
      </c>
      <c r="D254" s="94">
        <f>AProperties!D254/AProperties!X254/VLOOKUP(D$6,Data!$N$4:$Y$11,Data!$X$1,FALSE)</f>
        <v>0.25115307883654014</v>
      </c>
      <c r="E254" s="94">
        <f>AProperties!E254/AProperties!Y254/VLOOKUP(E$6,Data!$N$4:$Y$11,Data!$X$1,FALSE)</f>
        <v>0.25129019840643385</v>
      </c>
      <c r="F254" s="94">
        <f>AProperties!F254/AProperties!Z254/VLOOKUP(F$6,Data!$N$4:$Y$11,Data!$X$1,FALSE)</f>
        <v>0.2512548067615607</v>
      </c>
      <c r="G254" s="94">
        <f>AProperties!G254/AProperties!AA254/VLOOKUP(G$6,Data!$N$4:$Y$11,Data!$X$1,FALSE)</f>
        <v>0.25135434418853386</v>
      </c>
      <c r="H254" s="94">
        <f>AProperties!H254/AProperties!AB254/VLOOKUP(H$6,Data!$N$4:$Y$11,Data!$X$1,FALSE)</f>
        <v>0.25131974806697549</v>
      </c>
      <c r="I254" s="94">
        <f>AProperties!I254/AProperties!AC254/VLOOKUP(I$6,Data!$N$4:$Y$11,Data!$X$1,FALSE)</f>
        <v>0.25139727573807685</v>
      </c>
      <c r="J254" s="97">
        <f t="shared" si="33"/>
        <v>0.25124054600053902</v>
      </c>
      <c r="L254" s="28">
        <v>0.247</v>
      </c>
      <c r="M254" s="94">
        <f t="shared" si="34"/>
        <v>0.37248548032343665</v>
      </c>
      <c r="N254" s="94">
        <f t="shared" si="35"/>
        <v>0.3725919776796589</v>
      </c>
      <c r="O254" s="94">
        <f t="shared" si="36"/>
        <v>0.37257653941827007</v>
      </c>
      <c r="P254" s="94">
        <f t="shared" si="37"/>
        <v>0.37264509920321692</v>
      </c>
      <c r="Q254" s="94">
        <f t="shared" si="38"/>
        <v>0.37262740338078038</v>
      </c>
      <c r="R254" s="94">
        <f t="shared" si="39"/>
        <v>0.37267717209426693</v>
      </c>
      <c r="S254" s="94">
        <f t="shared" si="40"/>
        <v>0.37265987403348777</v>
      </c>
      <c r="T254" s="94">
        <f t="shared" si="41"/>
        <v>0.37269863786903845</v>
      </c>
      <c r="U254" s="97">
        <f t="shared" si="42"/>
        <v>0.37262027300026956</v>
      </c>
      <c r="W254" s="28">
        <v>0.247</v>
      </c>
      <c r="X254" s="94">
        <f>AProperties!AF254*(9.806*B254)^0.5</f>
        <v>0.48373814207338989</v>
      </c>
      <c r="Y254" s="94">
        <f>AProperties!AG254*(9.806*C254)^0.5</f>
        <v>0.48467850192633738</v>
      </c>
      <c r="Z254" s="94">
        <f>AProperties!AH254*(9.806*D254)^0.5</f>
        <v>0.48454200803232872</v>
      </c>
      <c r="AA254" s="94">
        <f>AProperties!AI254*(9.806*E254)^0.5</f>
        <v>0.48514862082009719</v>
      </c>
      <c r="AB254" s="94">
        <f>AProperties!AJ254*(9.806*F254)^0.5</f>
        <v>0.48499193624065118</v>
      </c>
      <c r="AC254" s="94">
        <f>AProperties!AK254*(9.806*G254)^0.5</f>
        <v>0.48543280554424539</v>
      </c>
      <c r="AD254" s="94">
        <f>AProperties!AL254*(9.806*H254)^0.5</f>
        <v>0.48527950233817363</v>
      </c>
      <c r="AE254" s="94">
        <f>AProperties!AM254*(9.806*I254)^0.5</f>
        <v>0.48562314983527849</v>
      </c>
      <c r="AF254" s="97">
        <f t="shared" si="43"/>
        <v>0.48492933335131272</v>
      </c>
    </row>
    <row r="255" spans="1:32" x14ac:dyDescent="0.25">
      <c r="A255" s="28">
        <v>0.248</v>
      </c>
      <c r="B255" s="94">
        <f>AProperties!B255/AProperties!V255/VLOOKUP(B$6,Data!$N$4:$Y$11,Data!$X$1,FALSE)</f>
        <v>0.25202820110319429</v>
      </c>
      <c r="C255" s="94">
        <f>AProperties!C255/AProperties!W255/VLOOKUP(C$6,Data!$N$4:$Y$11,Data!$X$1,FALSE)</f>
        <v>0.25224271459141118</v>
      </c>
      <c r="D255" s="94">
        <f>AProperties!D255/AProperties!X255/VLOOKUP(D$6,Data!$N$4:$Y$11,Data!$X$1,FALSE)</f>
        <v>0.25221161763806543</v>
      </c>
      <c r="E255" s="94">
        <f>AProperties!E255/AProperties!Y255/VLOOKUP(E$6,Data!$N$4:$Y$11,Data!$X$1,FALSE)</f>
        <v>0.25234971680002083</v>
      </c>
      <c r="F255" s="94">
        <f>AProperties!F255/AProperties!Z255/VLOOKUP(F$6,Data!$N$4:$Y$11,Data!$X$1,FALSE)</f>
        <v>0.25231407214617535</v>
      </c>
      <c r="G255" s="94">
        <f>AProperties!G255/AProperties!AA255/VLOOKUP(G$6,Data!$N$4:$Y$11,Data!$X$1,FALSE)</f>
        <v>0.25241432144856524</v>
      </c>
      <c r="H255" s="94">
        <f>AProperties!H255/AProperties!AB255/VLOOKUP(H$6,Data!$N$4:$Y$11,Data!$X$1,FALSE)</f>
        <v>0.25237947779600362</v>
      </c>
      <c r="I255" s="94">
        <f>AProperties!I255/AProperties!AC255/VLOOKUP(I$6,Data!$N$4:$Y$11,Data!$X$1,FALSE)</f>
        <v>0.25245756032394406</v>
      </c>
      <c r="J255" s="97">
        <f t="shared" si="33"/>
        <v>0.25229971023092251</v>
      </c>
      <c r="L255" s="28">
        <v>0.248</v>
      </c>
      <c r="M255" s="94">
        <f t="shared" si="34"/>
        <v>0.37401410055159712</v>
      </c>
      <c r="N255" s="94">
        <f t="shared" si="35"/>
        <v>0.37412135729570561</v>
      </c>
      <c r="O255" s="94">
        <f t="shared" si="36"/>
        <v>0.37410580881903271</v>
      </c>
      <c r="P255" s="94">
        <f t="shared" si="37"/>
        <v>0.37417485840001041</v>
      </c>
      <c r="Q255" s="94">
        <f t="shared" si="38"/>
        <v>0.3741570360730877</v>
      </c>
      <c r="R255" s="94">
        <f t="shared" si="39"/>
        <v>0.37420716072428262</v>
      </c>
      <c r="S255" s="94">
        <f t="shared" si="40"/>
        <v>0.37418973889800178</v>
      </c>
      <c r="T255" s="94">
        <f t="shared" si="41"/>
        <v>0.37422878016197203</v>
      </c>
      <c r="U255" s="97">
        <f t="shared" si="42"/>
        <v>0.37414985511546123</v>
      </c>
      <c r="W255" s="28">
        <v>0.248</v>
      </c>
      <c r="X255" s="94">
        <f>AProperties!AF255*(9.806*B255)^0.5</f>
        <v>0.48668727166961517</v>
      </c>
      <c r="Y255" s="94">
        <f>AProperties!AG255*(9.806*C255)^0.5</f>
        <v>0.48763231871293128</v>
      </c>
      <c r="Z255" s="94">
        <f>AProperties!AH255*(9.806*D255)^0.5</f>
        <v>0.48749514416287981</v>
      </c>
      <c r="AA255" s="94">
        <f>AProperties!AI255*(9.806*E255)^0.5</f>
        <v>0.48810478275191499</v>
      </c>
      <c r="AB255" s="94">
        <f>AProperties!AJ255*(9.806*F255)^0.5</f>
        <v>0.48794731642862449</v>
      </c>
      <c r="AC255" s="94">
        <f>AProperties!AK255*(9.806*G255)^0.5</f>
        <v>0.48839038570377541</v>
      </c>
      <c r="AD255" s="94">
        <f>AProperties!AL255*(9.806*H255)^0.5</f>
        <v>0.48823631738003537</v>
      </c>
      <c r="AE255" s="94">
        <f>AProperties!AM255*(9.806*I255)^0.5</f>
        <v>0.48858168016229619</v>
      </c>
      <c r="AF255" s="97">
        <f t="shared" si="43"/>
        <v>0.48788440212150908</v>
      </c>
    </row>
    <row r="256" spans="1:32" x14ac:dyDescent="0.25">
      <c r="A256" s="28">
        <v>0.249</v>
      </c>
      <c r="B256" s="94">
        <f>AProperties!B256/AProperties!V256/VLOOKUP(B$6,Data!$N$4:$Y$11,Data!$X$1,FALSE)</f>
        <v>0.25308600186348129</v>
      </c>
      <c r="C256" s="94">
        <f>AProperties!C256/AProperties!W256/VLOOKUP(C$6,Data!$N$4:$Y$11,Data!$X$1,FALSE)</f>
        <v>0.25330203837220472</v>
      </c>
      <c r="D256" s="94">
        <f>AProperties!D256/AProperties!X256/VLOOKUP(D$6,Data!$N$4:$Y$11,Data!$X$1,FALSE)</f>
        <v>0.25327072036966558</v>
      </c>
      <c r="E256" s="94">
        <f>AProperties!E256/AProperties!Y256/VLOOKUP(E$6,Data!$N$4:$Y$11,Data!$X$1,FALSE)</f>
        <v>0.25340980187949119</v>
      </c>
      <c r="F256" s="94">
        <f>AProperties!F256/AProperties!Z256/VLOOKUP(F$6,Data!$N$4:$Y$11,Data!$X$1,FALSE)</f>
        <v>0.25337390350326167</v>
      </c>
      <c r="G256" s="94">
        <f>AProperties!G256/AProperties!AA256/VLOOKUP(G$6,Data!$N$4:$Y$11,Data!$X$1,FALSE)</f>
        <v>0.2534748666912654</v>
      </c>
      <c r="H256" s="94">
        <f>AProperties!H256/AProperties!AB256/VLOOKUP(H$6,Data!$N$4:$Y$11,Data!$X$1,FALSE)</f>
        <v>0.25343977480769564</v>
      </c>
      <c r="I256" s="94">
        <f>AProperties!I256/AProperties!AC256/VLOOKUP(I$6,Data!$N$4:$Y$11,Data!$X$1,FALSE)</f>
        <v>0.25351841376310325</v>
      </c>
      <c r="J256" s="97">
        <f t="shared" si="33"/>
        <v>0.2533594401562711</v>
      </c>
      <c r="L256" s="28">
        <v>0.249</v>
      </c>
      <c r="M256" s="94">
        <f t="shared" si="34"/>
        <v>0.37554300093174064</v>
      </c>
      <c r="N256" s="94">
        <f t="shared" si="35"/>
        <v>0.37565101918610233</v>
      </c>
      <c r="O256" s="94">
        <f t="shared" si="36"/>
        <v>0.37563536018483279</v>
      </c>
      <c r="P256" s="94">
        <f t="shared" si="37"/>
        <v>0.37570490093974562</v>
      </c>
      <c r="Q256" s="94">
        <f t="shared" si="38"/>
        <v>0.3756869517516308</v>
      </c>
      <c r="R256" s="94">
        <f t="shared" si="39"/>
        <v>0.3757374333456327</v>
      </c>
      <c r="S256" s="94">
        <f t="shared" si="40"/>
        <v>0.37571988740384782</v>
      </c>
      <c r="T256" s="94">
        <f t="shared" si="41"/>
        <v>0.37575920688155162</v>
      </c>
      <c r="U256" s="97">
        <f t="shared" si="42"/>
        <v>0.37567972007813555</v>
      </c>
      <c r="W256" s="28">
        <v>0.249</v>
      </c>
      <c r="X256" s="94">
        <f>AProperties!AF256*(9.806*B256)^0.5</f>
        <v>0.48964246219291141</v>
      </c>
      <c r="Y256" s="94">
        <f>AProperties!AG256*(9.806*C256)^0.5</f>
        <v>0.49059219626710754</v>
      </c>
      <c r="Z256" s="94">
        <f>AProperties!AH256*(9.806*D256)^0.5</f>
        <v>0.49045434108084957</v>
      </c>
      <c r="AA256" s="94">
        <f>AProperties!AI256*(9.806*E256)^0.5</f>
        <v>0.49106700539160592</v>
      </c>
      <c r="AB256" s="94">
        <f>AProperties!AJ256*(9.806*F256)^0.5</f>
        <v>0.49090875734288791</v>
      </c>
      <c r="AC256" s="94">
        <f>AProperties!AK256*(9.806*G256)^0.5</f>
        <v>0.49135402654155813</v>
      </c>
      <c r="AD256" s="94">
        <f>AProperties!AL256*(9.806*H256)^0.5</f>
        <v>0.49119919311552329</v>
      </c>
      <c r="AE256" s="94">
        <f>AProperties!AM256*(9.806*I256)^0.5</f>
        <v>0.49154627115045402</v>
      </c>
      <c r="AF256" s="97">
        <f t="shared" si="43"/>
        <v>0.49084553163536221</v>
      </c>
    </row>
    <row r="257" spans="1:32" x14ac:dyDescent="0.25">
      <c r="A257" s="28">
        <v>0.25</v>
      </c>
      <c r="B257" s="94">
        <f>AProperties!B257/AProperties!V257/VLOOKUP(B$6,Data!$N$4:$Y$11,Data!$X$1,FALSE)</f>
        <v>0.25414436616253716</v>
      </c>
      <c r="C257" s="94">
        <f>AProperties!C257/AProperties!W257/VLOOKUP(C$6,Data!$N$4:$Y$11,Data!$X$1,FALSE)</f>
        <v>0.25436192993022061</v>
      </c>
      <c r="D257" s="94">
        <f>AProperties!D257/AProperties!X257/VLOOKUP(D$6,Data!$N$4:$Y$11,Data!$X$1,FALSE)</f>
        <v>0.25433039026076587</v>
      </c>
      <c r="E257" s="94">
        <f>AProperties!E257/AProperties!Y257/VLOOKUP(E$6,Data!$N$4:$Y$11,Data!$X$1,FALSE)</f>
        <v>0.25447045687027847</v>
      </c>
      <c r="F257" s="94">
        <f>AProperties!F257/AProperties!Z257/VLOOKUP(F$6,Data!$N$4:$Y$11,Data!$X$1,FALSE)</f>
        <v>0.25443430405927908</v>
      </c>
      <c r="G257" s="94">
        <f>AProperties!G257/AProperties!AA257/VLOOKUP(G$6,Data!$N$4:$Y$11,Data!$X$1,FALSE)</f>
        <v>0.25453598314021803</v>
      </c>
      <c r="H257" s="94">
        <f>AProperties!H257/AProperties!AB257/VLOOKUP(H$6,Data!$N$4:$Y$11,Data!$X$1,FALSE)</f>
        <v>0.25450064232663133</v>
      </c>
      <c r="I257" s="94">
        <f>AProperties!I257/AProperties!AC257/VLOOKUP(I$6,Data!$N$4:$Y$11,Data!$X$1,FALSE)</f>
        <v>0.25457983927790695</v>
      </c>
      <c r="J257" s="97">
        <f t="shared" si="33"/>
        <v>0.25441973900347969</v>
      </c>
      <c r="L257" s="28">
        <v>0.25</v>
      </c>
      <c r="M257" s="94">
        <f t="shared" si="34"/>
        <v>0.37707218308126855</v>
      </c>
      <c r="N257" s="94">
        <f t="shared" si="35"/>
        <v>0.37718096496511033</v>
      </c>
      <c r="O257" s="94">
        <f t="shared" si="36"/>
        <v>0.37716519513038294</v>
      </c>
      <c r="P257" s="94">
        <f t="shared" si="37"/>
        <v>0.37723522843513924</v>
      </c>
      <c r="Q257" s="94">
        <f t="shared" si="38"/>
        <v>0.37721715202963957</v>
      </c>
      <c r="R257" s="94">
        <f t="shared" si="39"/>
        <v>0.37726799157010904</v>
      </c>
      <c r="S257" s="94">
        <f t="shared" si="40"/>
        <v>0.37725032116331569</v>
      </c>
      <c r="T257" s="94">
        <f t="shared" si="41"/>
        <v>0.37728991963895347</v>
      </c>
      <c r="U257" s="97">
        <f t="shared" si="42"/>
        <v>0.37720986950173985</v>
      </c>
      <c r="W257" s="28">
        <v>0.25</v>
      </c>
      <c r="X257" s="94">
        <f>AProperties!AF257*(9.806*B257)^0.5</f>
        <v>0.49260370270239445</v>
      </c>
      <c r="Y257" s="94">
        <f>AProperties!AG257*(9.806*C257)^0.5</f>
        <v>0.49355812360298018</v>
      </c>
      <c r="Z257" s="94">
        <f>AProperties!AH257*(9.806*D257)^0.5</f>
        <v>0.49341958780688144</v>
      </c>
      <c r="AA257" s="94">
        <f>AProperties!AI257*(9.806*E257)^0.5</f>
        <v>0.49403527773080297</v>
      </c>
      <c r="AB257" s="94">
        <f>AProperties!AJ257*(9.806*F257)^0.5</f>
        <v>0.49387624798256641</v>
      </c>
      <c r="AC257" s="94">
        <f>AProperties!AK257*(9.806*G257)^0.5</f>
        <v>0.49432371703564365</v>
      </c>
      <c r="AD257" s="94">
        <f>AProperties!AL257*(9.806*H257)^0.5</f>
        <v>0.4941681185300133</v>
      </c>
      <c r="AE257" s="94">
        <f>AProperties!AM257*(9.806*I257)^0.5</f>
        <v>0.49451691176870871</v>
      </c>
      <c r="AF257" s="97">
        <f t="shared" si="43"/>
        <v>0.4938127108949989</v>
      </c>
    </row>
    <row r="258" spans="1:32" x14ac:dyDescent="0.25">
      <c r="A258" s="28">
        <v>0.251</v>
      </c>
      <c r="B258" s="94">
        <f>AProperties!B258/AProperties!V258/VLOOKUP(B$6,Data!$N$4:$Y$11,Data!$X$1,FALSE)</f>
        <v>0.25520329724626223</v>
      </c>
      <c r="C258" s="94">
        <f>AProperties!C258/AProperties!W258/VLOOKUP(C$6,Data!$N$4:$Y$11,Data!$X$1,FALSE)</f>
        <v>0.2554223925051658</v>
      </c>
      <c r="D258" s="94">
        <f>AProperties!D258/AProperties!X258/VLOOKUP(D$6,Data!$N$4:$Y$11,Data!$X$1,FALSE)</f>
        <v>0.25539063055196398</v>
      </c>
      <c r="E258" s="94">
        <f>AProperties!E258/AProperties!Y258/VLOOKUP(E$6,Data!$N$4:$Y$11,Data!$X$1,FALSE)</f>
        <v>0.25553168500904533</v>
      </c>
      <c r="F258" s="94">
        <f>AProperties!F258/AProperties!Z258/VLOOKUP(F$6,Data!$N$4:$Y$11,Data!$X$1,FALSE)</f>
        <v>0.25549527705190073</v>
      </c>
      <c r="G258" s="94">
        <f>AProperties!G258/AProperties!AA258/VLOOKUP(G$6,Data!$N$4:$Y$11,Data!$X$1,FALSE)</f>
        <v>0.25559767403026185</v>
      </c>
      <c r="H258" s="94">
        <f>AProperties!H258/AProperties!AB258/VLOOKUP(H$6,Data!$N$4:$Y$11,Data!$X$1,FALSE)</f>
        <v>0.25556208358863169</v>
      </c>
      <c r="I258" s="94">
        <f>AProperties!I258/AProperties!AC258/VLOOKUP(I$6,Data!$N$4:$Y$11,Data!$X$1,FALSE)</f>
        <v>0.25564184010197871</v>
      </c>
      <c r="J258" s="97">
        <f t="shared" si="33"/>
        <v>0.25548061001065131</v>
      </c>
      <c r="L258" s="28">
        <v>0.251</v>
      </c>
      <c r="M258" s="94">
        <f t="shared" si="34"/>
        <v>0.37860164862313112</v>
      </c>
      <c r="N258" s="94">
        <f t="shared" si="35"/>
        <v>0.37871119625258287</v>
      </c>
      <c r="O258" s="94">
        <f t="shared" si="36"/>
        <v>0.37869531527598199</v>
      </c>
      <c r="P258" s="94">
        <f t="shared" si="37"/>
        <v>0.37876584250452267</v>
      </c>
      <c r="Q258" s="94">
        <f t="shared" si="38"/>
        <v>0.37874763852595039</v>
      </c>
      <c r="R258" s="94">
        <f t="shared" si="39"/>
        <v>0.37879883701513095</v>
      </c>
      <c r="S258" s="94">
        <f t="shared" si="40"/>
        <v>0.37878104179431582</v>
      </c>
      <c r="T258" s="94">
        <f t="shared" si="41"/>
        <v>0.37882092005098933</v>
      </c>
      <c r="U258" s="97">
        <f t="shared" si="42"/>
        <v>0.37874030500532563</v>
      </c>
      <c r="W258" s="28">
        <v>0.251</v>
      </c>
      <c r="X258" s="94">
        <f>AProperties!AF258*(9.806*B258)^0.5</f>
        <v>0.49557098233750574</v>
      </c>
      <c r="Y258" s="94">
        <f>AProperties!AG258*(9.806*C258)^0.5</f>
        <v>0.49653008981532432</v>
      </c>
      <c r="Z258" s="94">
        <f>AProperties!AH258*(9.806*D258)^0.5</f>
        <v>0.49639087344223137</v>
      </c>
      <c r="AA258" s="94">
        <f>AProperties!AI258*(9.806*E258)^0.5</f>
        <v>0.49700958884197105</v>
      </c>
      <c r="AB258" s="94">
        <f>AProperties!AJ258*(9.806*F258)^0.5</f>
        <v>0.49684977742755865</v>
      </c>
      <c r="AC258" s="94">
        <f>AProperties!AK258*(9.806*G258)^0.5</f>
        <v>0.49729944624501499</v>
      </c>
      <c r="AD258" s="94">
        <f>AProperties!AL258*(9.806*H258)^0.5</f>
        <v>0.49714308268976054</v>
      </c>
      <c r="AE258" s="94">
        <f>AProperties!AM258*(9.806*I258)^0.5</f>
        <v>0.4974935910670143</v>
      </c>
      <c r="AF258" s="97">
        <f t="shared" si="43"/>
        <v>0.49678592898329765</v>
      </c>
    </row>
    <row r="259" spans="1:32" x14ac:dyDescent="0.25">
      <c r="A259" s="28">
        <v>0.252</v>
      </c>
      <c r="B259" s="94">
        <f>AProperties!B259/AProperties!V259/VLOOKUP(B$6,Data!$N$4:$Y$11,Data!$X$1,FALSE)</f>
        <v>0.25626279837173915</v>
      </c>
      <c r="C259" s="94">
        <f>AProperties!C259/AProperties!W259/VLOOKUP(C$6,Data!$N$4:$Y$11,Data!$X$1,FALSE)</f>
        <v>0.25648342934801693</v>
      </c>
      <c r="D259" s="94">
        <f>AProperties!D259/AProperties!X259/VLOOKUP(D$6,Data!$N$4:$Y$11,Data!$X$1,FALSE)</f>
        <v>0.25645144449511409</v>
      </c>
      <c r="E259" s="94">
        <f>AProperties!E259/AProperties!Y259/VLOOKUP(E$6,Data!$N$4:$Y$11,Data!$X$1,FALSE)</f>
        <v>0.25659348954376565</v>
      </c>
      <c r="F259" s="94">
        <f>AProperties!F259/AProperties!Z259/VLOOKUP(F$6,Data!$N$4:$Y$11,Data!$X$1,FALSE)</f>
        <v>0.25655682573009747</v>
      </c>
      <c r="G259" s="94">
        <f>AProperties!G259/AProperties!AA259/VLOOKUP(G$6,Data!$N$4:$Y$11,Data!$X$1,FALSE)</f>
        <v>0.25665994260757247</v>
      </c>
      <c r="H259" s="94">
        <f>AProperties!H259/AProperties!AB259/VLOOKUP(H$6,Data!$N$4:$Y$11,Data!$X$1,FALSE)</f>
        <v>0.25662410184084089</v>
      </c>
      <c r="I259" s="94">
        <f>AProperties!I259/AProperties!AC259/VLOOKUP(I$6,Data!$N$4:$Y$11,Data!$X$1,FALSE)</f>
        <v>0.25670441948029665</v>
      </c>
      <c r="J259" s="97">
        <f t="shared" si="33"/>
        <v>0.25654205642718036</v>
      </c>
      <c r="L259" s="28">
        <v>0.252</v>
      </c>
      <c r="M259" s="94">
        <f t="shared" si="34"/>
        <v>0.38013139918586958</v>
      </c>
      <c r="N259" s="94">
        <f t="shared" si="35"/>
        <v>0.38024171467400847</v>
      </c>
      <c r="O259" s="94">
        <f t="shared" si="36"/>
        <v>0.38022572224755702</v>
      </c>
      <c r="P259" s="94">
        <f t="shared" si="37"/>
        <v>0.3802967447718828</v>
      </c>
      <c r="Q259" s="94">
        <f t="shared" si="38"/>
        <v>0.38027841286504871</v>
      </c>
      <c r="R259" s="94">
        <f t="shared" si="39"/>
        <v>0.38032997130378621</v>
      </c>
      <c r="S259" s="94">
        <f t="shared" si="40"/>
        <v>0.38031205092042042</v>
      </c>
      <c r="T259" s="94">
        <f t="shared" si="41"/>
        <v>0.38035220974014833</v>
      </c>
      <c r="U259" s="97">
        <f t="shared" si="42"/>
        <v>0.38027102821359016</v>
      </c>
      <c r="W259" s="28">
        <v>0.252</v>
      </c>
      <c r="X259" s="94">
        <f>AProperties!AF259*(9.806*B259)^0.5</f>
        <v>0.49854429031739345</v>
      </c>
      <c r="Y259" s="94">
        <f>AProperties!AG259*(9.806*C259)^0.5</f>
        <v>0.4995080840789563</v>
      </c>
      <c r="Z259" s="94">
        <f>AProperties!AH259*(9.806*D259)^0.5</f>
        <v>0.49936818716814624</v>
      </c>
      <c r="AA259" s="94">
        <f>AProperties!AI259*(9.806*E259)^0.5</f>
        <v>0.49998992787777824</v>
      </c>
      <c r="AB259" s="94">
        <f>AProperties!AJ259*(9.806*F259)^0.5</f>
        <v>0.49982933483791286</v>
      </c>
      <c r="AC259" s="94">
        <f>AProperties!AK259*(9.806*G259)^0.5</f>
        <v>0.50028120330895787</v>
      </c>
      <c r="AD259" s="94">
        <f>AProperties!AL259*(9.806*H259)^0.5</f>
        <v>0.50012407474126941</v>
      </c>
      <c r="AE259" s="94">
        <f>AProperties!AM259*(9.806*I259)^0.5</f>
        <v>0.5004762981756955</v>
      </c>
      <c r="AF259" s="97">
        <f t="shared" si="43"/>
        <v>0.49976517506326379</v>
      </c>
    </row>
    <row r="260" spans="1:32" x14ac:dyDescent="0.25">
      <c r="A260" s="28">
        <v>0.253</v>
      </c>
      <c r="B260" s="94">
        <f>AProperties!B260/AProperties!V260/VLOOKUP(B$6,Data!$N$4:$Y$11,Data!$X$1,FALSE)</f>
        <v>0.25732287280731675</v>
      </c>
      <c r="C260" s="94">
        <f>AProperties!C260/AProperties!W260/VLOOKUP(C$6,Data!$N$4:$Y$11,Data!$X$1,FALSE)</f>
        <v>0.25754504372110204</v>
      </c>
      <c r="D260" s="94">
        <f>AProperties!D260/AProperties!X260/VLOOKUP(D$6,Data!$N$4:$Y$11,Data!$X$1,FALSE)</f>
        <v>0.25751283535341019</v>
      </c>
      <c r="E260" s="94">
        <f>AProperties!E260/AProperties!Y260/VLOOKUP(E$6,Data!$N$4:$Y$11,Data!$X$1,FALSE)</f>
        <v>0.25765587373380805</v>
      </c>
      <c r="F260" s="94">
        <f>AProperties!F260/AProperties!Z260/VLOOKUP(F$6,Data!$N$4:$Y$11,Data!$X$1,FALSE)</f>
        <v>0.2576189533542208</v>
      </c>
      <c r="G260" s="94">
        <f>AProperties!G260/AProperties!AA260/VLOOKUP(G$6,Data!$N$4:$Y$11,Data!$X$1,FALSE)</f>
        <v>0.25772279212974614</v>
      </c>
      <c r="H260" s="94">
        <f>AProperties!H260/AProperties!AB260/VLOOKUP(H$6,Data!$N$4:$Y$11,Data!$X$1,FALSE)</f>
        <v>0.25768670034180985</v>
      </c>
      <c r="I260" s="94">
        <f>AProperties!I260/AProperties!AC260/VLOOKUP(I$6,Data!$N$4:$Y$11,Data!$X$1,FALSE)</f>
        <v>0.25776758066927774</v>
      </c>
      <c r="J260" s="97">
        <f t="shared" si="33"/>
        <v>0.25760408151383646</v>
      </c>
      <c r="L260" s="28">
        <v>0.253</v>
      </c>
      <c r="M260" s="94">
        <f t="shared" si="34"/>
        <v>0.38166143640365835</v>
      </c>
      <c r="N260" s="94">
        <f t="shared" si="35"/>
        <v>0.381772521860551</v>
      </c>
      <c r="O260" s="94">
        <f t="shared" si="36"/>
        <v>0.3817564176767051</v>
      </c>
      <c r="P260" s="94">
        <f t="shared" si="37"/>
        <v>0.38182793686690403</v>
      </c>
      <c r="Q260" s="94">
        <f t="shared" si="38"/>
        <v>0.3818094766771104</v>
      </c>
      <c r="R260" s="94">
        <f t="shared" si="39"/>
        <v>0.38186139606487307</v>
      </c>
      <c r="S260" s="94">
        <f t="shared" si="40"/>
        <v>0.38184335017090493</v>
      </c>
      <c r="T260" s="94">
        <f t="shared" si="41"/>
        <v>0.38188379033463887</v>
      </c>
      <c r="U260" s="97">
        <f t="shared" si="42"/>
        <v>0.3818020407569182</v>
      </c>
      <c r="W260" s="28">
        <v>0.253</v>
      </c>
      <c r="X260" s="94">
        <f>AProperties!AF260*(9.806*B260)^0.5</f>
        <v>0.50152361594029915</v>
      </c>
      <c r="Y260" s="94">
        <f>AProperties!AG260*(9.806*C260)^0.5</f>
        <v>0.50249209564811259</v>
      </c>
      <c r="Z260" s="94">
        <f>AProperties!AH260*(9.806*D260)^0.5</f>
        <v>0.50235151824524826</v>
      </c>
      <c r="AA260" s="94">
        <f>AProperties!AI260*(9.806*E260)^0.5</f>
        <v>0.50297628407047834</v>
      </c>
      <c r="AB260" s="94">
        <f>AProperties!AJ260*(9.806*F260)^0.5</f>
        <v>0.50281490945320895</v>
      </c>
      <c r="AC260" s="94">
        <f>AProperties!AK260*(9.806*G260)^0.5</f>
        <v>0.50326897744644439</v>
      </c>
      <c r="AD260" s="94">
        <f>AProperties!AL260*(9.806*H260)^0.5</f>
        <v>0.5031110839106766</v>
      </c>
      <c r="AE260" s="94">
        <f>AProperties!AM260*(9.806*I260)^0.5</f>
        <v>0.50346502230483248</v>
      </c>
      <c r="AF260" s="97">
        <f t="shared" si="43"/>
        <v>0.50275043837741262</v>
      </c>
    </row>
    <row r="261" spans="1:32" x14ac:dyDescent="0.25">
      <c r="A261" s="28">
        <v>0.254</v>
      </c>
      <c r="B261" s="94">
        <f>AProperties!B261/AProperties!V261/VLOOKUP(B$6,Data!$N$4:$Y$11,Data!$X$1,FALSE)</f>
        <v>0.2583835238326937</v>
      </c>
      <c r="C261" s="94">
        <f>AProperties!C261/AProperties!W261/VLOOKUP(C$6,Data!$N$4:$Y$11,Data!$X$1,FALSE)</f>
        <v>0.25860723889818621</v>
      </c>
      <c r="D261" s="94">
        <f>AProperties!D261/AProperties!X261/VLOOKUP(D$6,Data!$N$4:$Y$11,Data!$X$1,FALSE)</f>
        <v>0.25857480640147046</v>
      </c>
      <c r="E261" s="94">
        <f>AProperties!E261/AProperties!Y261/VLOOKUP(E$6,Data!$N$4:$Y$11,Data!$X$1,FALSE)</f>
        <v>0.2587188408500215</v>
      </c>
      <c r="F261" s="94">
        <f>AProperties!F261/AProperties!Z261/VLOOKUP(F$6,Data!$N$4:$Y$11,Data!$X$1,FALSE)</f>
        <v>0.25868166319608765</v>
      </c>
      <c r="G261" s="94">
        <f>AProperties!G261/AProperties!AA261/VLOOKUP(G$6,Data!$N$4:$Y$11,Data!$X$1,FALSE)</f>
        <v>0.2587862258658854</v>
      </c>
      <c r="H261" s="94">
        <f>AProperties!H261/AProperties!AB261/VLOOKUP(H$6,Data!$N$4:$Y$11,Data!$X$1,FALSE)</f>
        <v>0.25874988236158175</v>
      </c>
      <c r="I261" s="94">
        <f>AProperties!I261/AProperties!AC261/VLOOKUP(I$6,Data!$N$4:$Y$11,Data!$X$1,FALSE)</f>
        <v>0.25883132693686089</v>
      </c>
      <c r="J261" s="97">
        <f t="shared" si="33"/>
        <v>0.25866668854284841</v>
      </c>
      <c r="L261" s="28">
        <v>0.254</v>
      </c>
      <c r="M261" s="94">
        <f t="shared" si="34"/>
        <v>0.38319176191634685</v>
      </c>
      <c r="N261" s="94">
        <f t="shared" si="35"/>
        <v>0.38330361944909308</v>
      </c>
      <c r="O261" s="94">
        <f t="shared" si="36"/>
        <v>0.38328740320073523</v>
      </c>
      <c r="P261" s="94">
        <f t="shared" si="37"/>
        <v>0.38335942042501076</v>
      </c>
      <c r="Q261" s="94">
        <f t="shared" si="38"/>
        <v>0.38334083159804383</v>
      </c>
      <c r="R261" s="94">
        <f t="shared" si="39"/>
        <v>0.3833931129329427</v>
      </c>
      <c r="S261" s="94">
        <f t="shared" si="40"/>
        <v>0.38337494118079085</v>
      </c>
      <c r="T261" s="94">
        <f t="shared" si="41"/>
        <v>0.38341566346843048</v>
      </c>
      <c r="U261" s="97">
        <f t="shared" si="42"/>
        <v>0.38333334427142429</v>
      </c>
      <c r="W261" s="28">
        <v>0.254</v>
      </c>
      <c r="X261" s="94">
        <f>AProperties!AF261*(9.806*B261)^0.5</f>
        <v>0.50450894858295403</v>
      </c>
      <c r="Y261" s="94">
        <f>AProperties!AG261*(9.806*C261)^0.5</f>
        <v>0.50548211385584907</v>
      </c>
      <c r="Z261" s="94">
        <f>AProperties!AH261*(9.806*D261)^0.5</f>
        <v>0.50534085601293033</v>
      </c>
      <c r="AA261" s="94">
        <f>AProperties!AI261*(9.806*E261)^0.5</f>
        <v>0.5059686467313107</v>
      </c>
      <c r="AB261" s="94">
        <f>AProperties!AJ261*(9.806*F261)^0.5</f>
        <v>0.50580649059195593</v>
      </c>
      <c r="AC261" s="94">
        <f>AProperties!AK261*(9.806*G261)^0.5</f>
        <v>0.50626275795553033</v>
      </c>
      <c r="AD261" s="94">
        <f>AProperties!AL261*(9.806*H261)^0.5</f>
        <v>0.50610409950314938</v>
      </c>
      <c r="AE261" s="94">
        <f>AProperties!AM261*(9.806*I261)^0.5</f>
        <v>0.5064597527436514</v>
      </c>
      <c r="AF261" s="97">
        <f t="shared" si="43"/>
        <v>0.50574170824716647</v>
      </c>
    </row>
    <row r="262" spans="1:32" x14ac:dyDescent="0.25">
      <c r="A262" s="28">
        <v>0.255</v>
      </c>
      <c r="B262" s="94">
        <f>AProperties!B262/AProperties!V262/VLOOKUP(B$6,Data!$N$4:$Y$11,Data!$X$1,FALSE)</f>
        <v>0.25944475473900391</v>
      </c>
      <c r="C262" s="94">
        <f>AProperties!C262/AProperties!W262/VLOOKUP(C$6,Data!$N$4:$Y$11,Data!$X$1,FALSE)</f>
        <v>0.2596700181645567</v>
      </c>
      <c r="D262" s="94">
        <f>AProperties!D262/AProperties!X262/VLOOKUP(D$6,Data!$N$4:$Y$11,Data!$X$1,FALSE)</f>
        <v>0.25963736092542244</v>
      </c>
      <c r="E262" s="94">
        <f>AProperties!E262/AProperties!Y262/VLOOKUP(E$6,Data!$N$4:$Y$11,Data!$X$1,FALSE)</f>
        <v>0.25978239417481908</v>
      </c>
      <c r="F262" s="94">
        <f>AProperties!F262/AProperties!Z262/VLOOKUP(F$6,Data!$N$4:$Y$11,Data!$X$1,FALSE)</f>
        <v>0.25974495853906532</v>
      </c>
      <c r="G262" s="94">
        <f>AProperties!G262/AProperties!AA262/VLOOKUP(G$6,Data!$N$4:$Y$11,Data!$X$1,FALSE)</f>
        <v>0.25985024709668181</v>
      </c>
      <c r="H262" s="94">
        <f>AProperties!H262/AProperties!AB262/VLOOKUP(H$6,Data!$N$4:$Y$11,Data!$X$1,FALSE)</f>
        <v>0.25981365118177513</v>
      </c>
      <c r="I262" s="94">
        <f>AProperties!I262/AProperties!AC262/VLOOKUP(I$6,Data!$N$4:$Y$11,Data!$X$1,FALSE)</f>
        <v>0.25989566156259214</v>
      </c>
      <c r="J262" s="97">
        <f t="shared" si="33"/>
        <v>0.25972988079798953</v>
      </c>
      <c r="L262" s="28">
        <v>0.255</v>
      </c>
      <c r="M262" s="94">
        <f t="shared" si="34"/>
        <v>0.38472237736950199</v>
      </c>
      <c r="N262" s="94">
        <f t="shared" si="35"/>
        <v>0.38483500908227836</v>
      </c>
      <c r="O262" s="94">
        <f t="shared" si="36"/>
        <v>0.38481868046271123</v>
      </c>
      <c r="P262" s="94">
        <f t="shared" si="37"/>
        <v>0.38489119708740954</v>
      </c>
      <c r="Q262" s="94">
        <f t="shared" si="38"/>
        <v>0.38487247926953266</v>
      </c>
      <c r="R262" s="94">
        <f t="shared" si="39"/>
        <v>0.38492512354834091</v>
      </c>
      <c r="S262" s="94">
        <f t="shared" si="40"/>
        <v>0.38490682559088757</v>
      </c>
      <c r="T262" s="94">
        <f t="shared" si="41"/>
        <v>0.38494783078129607</v>
      </c>
      <c r="U262" s="97">
        <f t="shared" si="42"/>
        <v>0.38486494039899483</v>
      </c>
      <c r="W262" s="28">
        <v>0.255</v>
      </c>
      <c r="X262" s="94">
        <f>AProperties!AF262*(9.806*B262)^0.5</f>
        <v>0.50750027769998785</v>
      </c>
      <c r="Y262" s="94">
        <f>AProperties!AG262*(9.806*C262)^0.5</f>
        <v>0.5084781281134485</v>
      </c>
      <c r="Z262" s="94">
        <f>AProperties!AH262*(9.806*D262)^0.5</f>
        <v>0.50833618988876361</v>
      </c>
      <c r="AA262" s="94">
        <f>AProperties!AI262*(9.806*E262)^0.5</f>
        <v>0.50896700524990057</v>
      </c>
      <c r="AB262" s="94">
        <f>AProperties!AJ262*(9.806*F262)^0.5</f>
        <v>0.50880406765099573</v>
      </c>
      <c r="AC262" s="94">
        <f>AProperties!AK262*(9.806*G262)^0.5</f>
        <v>0.50926253421275425</v>
      </c>
      <c r="AD262" s="94">
        <f>AProperties!AL262*(9.806*H262)^0.5</f>
        <v>0.50910311090228522</v>
      </c>
      <c r="AE262" s="94">
        <f>AProperties!AM262*(9.806*I262)^0.5</f>
        <v>0.50946047885992962</v>
      </c>
      <c r="AF262" s="97">
        <f t="shared" si="43"/>
        <v>0.50873897407225821</v>
      </c>
    </row>
    <row r="263" spans="1:32" x14ac:dyDescent="0.25">
      <c r="A263" s="28">
        <v>0.25600000000000001</v>
      </c>
      <c r="B263" s="94">
        <f>AProperties!B263/AProperties!V263/VLOOKUP(B$6,Data!$N$4:$Y$11,Data!$X$1,FALSE)</f>
        <v>0.26050656882890283</v>
      </c>
      <c r="C263" s="94">
        <f>AProperties!C263/AProperties!W263/VLOOKUP(C$6,Data!$N$4:$Y$11,Data!$X$1,FALSE)</f>
        <v>0.26073338481710712</v>
      </c>
      <c r="D263" s="94">
        <f>AProperties!D263/AProperties!X263/VLOOKUP(D$6,Data!$N$4:$Y$11,Data!$X$1,FALSE)</f>
        <v>0.2607005022229883</v>
      </c>
      <c r="E263" s="94">
        <f>AProperties!E263/AProperties!Y263/VLOOKUP(E$6,Data!$N$4:$Y$11,Data!$X$1,FALSE)</f>
        <v>0.2608465370022639</v>
      </c>
      <c r="F263" s="94">
        <f>AProperties!F263/AProperties!Z263/VLOOKUP(F$6,Data!$N$4:$Y$11,Data!$X$1,FALSE)</f>
        <v>0.26080884267815657</v>
      </c>
      <c r="G263" s="94">
        <f>AProperties!G263/AProperties!AA263/VLOOKUP(G$6,Data!$N$4:$Y$11,Data!$X$1,FALSE)</f>
        <v>0.26091485911450396</v>
      </c>
      <c r="H263" s="94">
        <f>AProperties!H263/AProperties!AB263/VLOOKUP(H$6,Data!$N$4:$Y$11,Data!$X$1,FALSE)</f>
        <v>0.26087801009567102</v>
      </c>
      <c r="I263" s="94">
        <f>AProperties!I263/AProperties!AC263/VLOOKUP(I$6,Data!$N$4:$Y$11,Data!$X$1,FALSE)</f>
        <v>0.26096058783771114</v>
      </c>
      <c r="J263" s="97">
        <f t="shared" si="33"/>
        <v>0.2607936615746631</v>
      </c>
      <c r="L263" s="28">
        <v>0.25600000000000001</v>
      </c>
      <c r="M263" s="94">
        <f t="shared" si="34"/>
        <v>0.38625328441445139</v>
      </c>
      <c r="N263" s="94">
        <f t="shared" si="35"/>
        <v>0.38636669240855359</v>
      </c>
      <c r="O263" s="94">
        <f t="shared" si="36"/>
        <v>0.38635025111149413</v>
      </c>
      <c r="P263" s="94">
        <f t="shared" si="37"/>
        <v>0.38642326850113196</v>
      </c>
      <c r="Q263" s="94">
        <f t="shared" si="38"/>
        <v>0.38640442133907826</v>
      </c>
      <c r="R263" s="94">
        <f t="shared" si="39"/>
        <v>0.38645742955725199</v>
      </c>
      <c r="S263" s="94">
        <f t="shared" si="40"/>
        <v>0.38643900504783552</v>
      </c>
      <c r="T263" s="94">
        <f t="shared" si="41"/>
        <v>0.38648029391885558</v>
      </c>
      <c r="U263" s="97">
        <f t="shared" si="42"/>
        <v>0.38639683078733156</v>
      </c>
      <c r="W263" s="28">
        <v>0.25600000000000001</v>
      </c>
      <c r="X263" s="94">
        <f>AProperties!AF263*(9.806*B263)^0.5</f>
        <v>0.51049759282334817</v>
      </c>
      <c r="Y263" s="94">
        <f>AProperties!AG263*(9.806*C263)^0.5</f>
        <v>0.51148012790983133</v>
      </c>
      <c r="Z263" s="94">
        <f>AProperties!AH263*(9.806*D263)^0.5</f>
        <v>0.51133750936791278</v>
      </c>
      <c r="AA263" s="94">
        <f>AProperties!AI263*(9.806*E263)^0.5</f>
        <v>0.51197134909367648</v>
      </c>
      <c r="AB263" s="94">
        <f>AProperties!AJ263*(9.806*F263)^0.5</f>
        <v>0.51180763010491859</v>
      </c>
      <c r="AC263" s="94">
        <f>AProperties!AK263*(9.806*G263)^0.5</f>
        <v>0.51226829567255894</v>
      </c>
      <c r="AD263" s="94">
        <f>AProperties!AL263*(9.806*H263)^0.5</f>
        <v>0.51210810756953085</v>
      </c>
      <c r="AE263" s="94">
        <f>AProperties!AM263*(9.806*I263)^0.5</f>
        <v>0.512467190099412</v>
      </c>
      <c r="AF263" s="97">
        <f t="shared" si="43"/>
        <v>0.51174222533014868</v>
      </c>
    </row>
    <row r="264" spans="1:32" x14ac:dyDescent="0.25">
      <c r="A264" s="28">
        <v>0.25700000000000001</v>
      </c>
      <c r="B264" s="94">
        <f>AProperties!B264/AProperties!V264/VLOOKUP(B$6,Data!$N$4:$Y$11,Data!$X$1,FALSE)</f>
        <v>0.26156896941665236</v>
      </c>
      <c r="C264" s="94">
        <f>AProperties!C264/AProperties!W264/VLOOKUP(C$6,Data!$N$4:$Y$11,Data!$X$1,FALSE)</f>
        <v>0.26179734216442524</v>
      </c>
      <c r="D264" s="94">
        <f>AProperties!D264/AProperties!X264/VLOOKUP(D$6,Data!$N$4:$Y$11,Data!$X$1,FALSE)</f>
        <v>0.26176423360357093</v>
      </c>
      <c r="E264" s="94">
        <f>AProperties!E264/AProperties!Y264/VLOOKUP(E$6,Data!$N$4:$Y$11,Data!$X$1,FALSE)</f>
        <v>0.26191127263815422</v>
      </c>
      <c r="F264" s="94">
        <f>AProperties!F264/AProperties!Z264/VLOOKUP(F$6,Data!$N$4:$Y$11,Data!$X$1,FALSE)</f>
        <v>0.26187331892008575</v>
      </c>
      <c r="G264" s="94">
        <f>AProperties!G264/AProperties!AA264/VLOOKUP(G$6,Data!$N$4:$Y$11,Data!$X$1,FALSE)</f>
        <v>0.26198006522348022</v>
      </c>
      <c r="H264" s="94">
        <f>AProperties!H264/AProperties!AB264/VLOOKUP(H$6,Data!$N$4:$Y$11,Data!$X$1,FALSE)</f>
        <v>0.26194296240829773</v>
      </c>
      <c r="I264" s="94">
        <f>AProperties!I264/AProperties!AC264/VLOOKUP(I$6,Data!$N$4:$Y$11,Data!$X$1,FALSE)</f>
        <v>0.26202610906523482</v>
      </c>
      <c r="J264" s="97">
        <f t="shared" ref="J264:J327" si="44">AVERAGE(B264:I264)</f>
        <v>0.26185803417998765</v>
      </c>
      <c r="L264" s="28">
        <v>0.25700000000000001</v>
      </c>
      <c r="M264" s="94">
        <f t="shared" ref="M264:M327" si="45">$L264+B264/2</f>
        <v>0.38778448470832616</v>
      </c>
      <c r="N264" s="94">
        <f t="shared" ref="N264:N327" si="46">$L264+C264/2</f>
        <v>0.38789867108221265</v>
      </c>
      <c r="O264" s="94">
        <f t="shared" ref="O264:O327" si="47">$L264+D264/2</f>
        <v>0.38788211680178547</v>
      </c>
      <c r="P264" s="94">
        <f t="shared" ref="P264:P327" si="48">$L264+E264/2</f>
        <v>0.38795563631907715</v>
      </c>
      <c r="Q264" s="94">
        <f t="shared" ref="Q264:Q327" si="49">$L264+F264/2</f>
        <v>0.38793665946004285</v>
      </c>
      <c r="R264" s="94">
        <f t="shared" ref="R264:R327" si="50">$L264+G264/2</f>
        <v>0.38799003261174014</v>
      </c>
      <c r="S264" s="94">
        <f t="shared" ref="S264:S327" si="51">$L264+H264/2</f>
        <v>0.38797148120414887</v>
      </c>
      <c r="T264" s="94">
        <f t="shared" ref="T264:T327" si="52">$L264+I264/2</f>
        <v>0.38801305453261742</v>
      </c>
      <c r="U264" s="97">
        <f t="shared" ref="U264:U327" si="53">AVERAGE(M264:T264)</f>
        <v>0.38792901708999383</v>
      </c>
      <c r="W264" s="28">
        <v>0.25700000000000001</v>
      </c>
      <c r="X264" s="94">
        <f>AProperties!AF264*(9.806*B264)^0.5</f>
        <v>0.51350088356172596</v>
      </c>
      <c r="Y264" s="94">
        <f>AProperties!AG264*(9.806*C264)^0.5</f>
        <v>0.514488102810988</v>
      </c>
      <c r="Z264" s="94">
        <f>AProperties!AH264*(9.806*D264)^0.5</f>
        <v>0.514344804022562</v>
      </c>
      <c r="AA264" s="94">
        <f>AProperties!AI264*(9.806*E264)^0.5</f>
        <v>0.51498166780729238</v>
      </c>
      <c r="AB264" s="94">
        <f>AProperties!AJ264*(9.806*F264)^0.5</f>
        <v>0.51481716750548856</v>
      </c>
      <c r="AC264" s="94">
        <f>AProperties!AK264*(9.806*G264)^0.5</f>
        <v>0.51528003186670679</v>
      </c>
      <c r="AD264" s="94">
        <f>AProperties!AL264*(9.806*H264)^0.5</f>
        <v>0.51511907904360432</v>
      </c>
      <c r="AE264" s="94">
        <f>AProperties!AM264*(9.806*I264)^0.5</f>
        <v>0.51547987598522937</v>
      </c>
      <c r="AF264" s="97">
        <f t="shared" ref="AF264:AF327" si="54">AVERAGE(X264:AE264)</f>
        <v>0.51475145157544966</v>
      </c>
    </row>
    <row r="265" spans="1:32" x14ac:dyDescent="0.25">
      <c r="A265" s="28">
        <v>0.25800000000000001</v>
      </c>
      <c r="B265" s="94">
        <f>AProperties!B265/AProperties!V265/VLOOKUP(B$6,Data!$N$4:$Y$11,Data!$X$1,FALSE)</f>
        <v>0.26263195982820881</v>
      </c>
      <c r="C265" s="94">
        <f>AProperties!C265/AProperties!W265/VLOOKUP(C$6,Data!$N$4:$Y$11,Data!$X$1,FALSE)</f>
        <v>0.2628618935268775</v>
      </c>
      <c r="D265" s="94">
        <f>AProperties!D265/AProperties!X265/VLOOKUP(D$6,Data!$N$4:$Y$11,Data!$X$1,FALSE)</f>
        <v>0.26282855838834063</v>
      </c>
      <c r="E265" s="94">
        <f>AProperties!E265/AProperties!Y265/VLOOKUP(E$6,Data!$N$4:$Y$11,Data!$X$1,FALSE)</f>
        <v>0.26297660440011195</v>
      </c>
      <c r="F265" s="94">
        <f>AProperties!F265/AProperties!Z265/VLOOKUP(F$6,Data!$N$4:$Y$11,Data!$X$1,FALSE)</f>
        <v>0.26293839058338592</v>
      </c>
      <c r="G265" s="94">
        <f>AProperties!G265/AProperties!AA265/VLOOKUP(G$6,Data!$N$4:$Y$11,Data!$X$1,FALSE)</f>
        <v>0.26304586873958752</v>
      </c>
      <c r="H265" s="94">
        <f>AProperties!H265/AProperties!AB265/VLOOKUP(H$6,Data!$N$4:$Y$11,Data!$X$1,FALSE)</f>
        <v>0.2630085114365171</v>
      </c>
      <c r="I265" s="94">
        <f>AProperties!I265/AProperties!AC265/VLOOKUP(I$6,Data!$N$4:$Y$11,Data!$X$1,FALSE)</f>
        <v>0.26309222856004644</v>
      </c>
      <c r="J265" s="97">
        <f t="shared" si="44"/>
        <v>0.26292300193288448</v>
      </c>
      <c r="L265" s="28">
        <v>0.25800000000000001</v>
      </c>
      <c r="M265" s="94">
        <f t="shared" si="45"/>
        <v>0.38931597991410438</v>
      </c>
      <c r="N265" s="94">
        <f t="shared" si="46"/>
        <v>0.38943094676343876</v>
      </c>
      <c r="O265" s="94">
        <f t="shared" si="47"/>
        <v>0.38941427919417032</v>
      </c>
      <c r="P265" s="94">
        <f t="shared" si="48"/>
        <v>0.38948830220005598</v>
      </c>
      <c r="Q265" s="94">
        <f t="shared" si="49"/>
        <v>0.38946919529169299</v>
      </c>
      <c r="R265" s="94">
        <f t="shared" si="50"/>
        <v>0.38952293436979379</v>
      </c>
      <c r="S265" s="94">
        <f t="shared" si="51"/>
        <v>0.38950425571825853</v>
      </c>
      <c r="T265" s="94">
        <f t="shared" si="52"/>
        <v>0.38954611428002323</v>
      </c>
      <c r="U265" s="97">
        <f t="shared" si="53"/>
        <v>0.38946150096644228</v>
      </c>
      <c r="W265" s="28">
        <v>0.25800000000000001</v>
      </c>
      <c r="X265" s="94">
        <f>AProperties!AF265*(9.806*B265)^0.5</f>
        <v>0.51651013959999548</v>
      </c>
      <c r="Y265" s="94">
        <f>AProperties!AG265*(9.806*C265)^0.5</f>
        <v>0.51750204245940756</v>
      </c>
      <c r="Z265" s="94">
        <f>AProperties!AH265*(9.806*D265)^0.5</f>
        <v>0.51735806350135138</v>
      </c>
      <c r="AA265" s="94">
        <f>AProperties!AI265*(9.806*E265)^0.5</f>
        <v>0.51799795101206703</v>
      </c>
      <c r="AB265" s="94">
        <f>AProperties!AJ265*(9.806*F265)^0.5</f>
        <v>0.5178326694810792</v>
      </c>
      <c r="AC265" s="94">
        <f>AProperties!AK265*(9.806*G265)^0.5</f>
        <v>0.5182977324037199</v>
      </c>
      <c r="AD265" s="94">
        <f>AProperties!AL265*(9.806*H265)^0.5</f>
        <v>0.51813601493992778</v>
      </c>
      <c r="AE265" s="94">
        <f>AProperties!AM265*(9.806*I265)^0.5</f>
        <v>0.51849852611733838</v>
      </c>
      <c r="AF265" s="97">
        <f t="shared" si="54"/>
        <v>0.51776664243936088</v>
      </c>
    </row>
    <row r="266" spans="1:32" x14ac:dyDescent="0.25">
      <c r="A266" s="28">
        <v>0.25900000000000001</v>
      </c>
      <c r="B266" s="94">
        <f>AProperties!B266/AProperties!V266/VLOOKUP(B$6,Data!$N$4:$Y$11,Data!$X$1,FALSE)</f>
        <v>0.26369554340130952</v>
      </c>
      <c r="C266" s="94">
        <f>AProperties!C266/AProperties!W266/VLOOKUP(C$6,Data!$N$4:$Y$11,Data!$X$1,FALSE)</f>
        <v>0.26392704223669816</v>
      </c>
      <c r="D266" s="94">
        <f>AProperties!D266/AProperties!X266/VLOOKUP(D$6,Data!$N$4:$Y$11,Data!$X$1,FALSE)</f>
        <v>0.2638934799103223</v>
      </c>
      <c r="E266" s="94">
        <f>AProperties!E266/AProperties!Y266/VLOOKUP(E$6,Data!$N$4:$Y$11,Data!$X$1,FALSE)</f>
        <v>0.26404253561766711</v>
      </c>
      <c r="F266" s="94">
        <f>AProperties!F266/AProperties!Z266/VLOOKUP(F$6,Data!$N$4:$Y$11,Data!$X$1,FALSE)</f>
        <v>0.26400406099848467</v>
      </c>
      <c r="G266" s="94">
        <f>AProperties!G266/AProperties!AA266/VLOOKUP(G$6,Data!$N$4:$Y$11,Data!$X$1,FALSE)</f>
        <v>0.26411227299073864</v>
      </c>
      <c r="H266" s="94">
        <f>AProperties!H266/AProperties!AB266/VLOOKUP(H$6,Data!$N$4:$Y$11,Data!$X$1,FALSE)</f>
        <v>0.26407466050911355</v>
      </c>
      <c r="I266" s="94">
        <f>AProperties!I266/AProperties!AC266/VLOOKUP(I$6,Data!$N$4:$Y$11,Data!$X$1,FALSE)</f>
        <v>0.26415894964898051</v>
      </c>
      <c r="J266" s="97">
        <f t="shared" si="44"/>
        <v>0.26398856816416427</v>
      </c>
      <c r="L266" s="28">
        <v>0.25900000000000001</v>
      </c>
      <c r="M266" s="94">
        <f t="shared" si="45"/>
        <v>0.39084777170065477</v>
      </c>
      <c r="N266" s="94">
        <f t="shared" si="46"/>
        <v>0.39096352111834909</v>
      </c>
      <c r="O266" s="94">
        <f t="shared" si="47"/>
        <v>0.39094673995516116</v>
      </c>
      <c r="P266" s="94">
        <f t="shared" si="48"/>
        <v>0.39102126780883356</v>
      </c>
      <c r="Q266" s="94">
        <f t="shared" si="49"/>
        <v>0.39100203049924231</v>
      </c>
      <c r="R266" s="94">
        <f t="shared" si="50"/>
        <v>0.3910561364953693</v>
      </c>
      <c r="S266" s="94">
        <f t="shared" si="51"/>
        <v>0.39103733025455678</v>
      </c>
      <c r="T266" s="94">
        <f t="shared" si="52"/>
        <v>0.39107947482449024</v>
      </c>
      <c r="U266" s="97">
        <f t="shared" si="53"/>
        <v>0.3909942840820822</v>
      </c>
      <c r="W266" s="28">
        <v>0.25900000000000001</v>
      </c>
      <c r="X266" s="94">
        <f>AProperties!AF266*(9.806*B266)^0.5</f>
        <v>0.51952535069866002</v>
      </c>
      <c r="Y266" s="94">
        <f>AProperties!AG266*(9.806*C266)^0.5</f>
        <v>0.52052193657352885</v>
      </c>
      <c r="Z266" s="94">
        <f>AProperties!AH266*(9.806*D266)^0.5</f>
        <v>0.52037727752882257</v>
      </c>
      <c r="AA266" s="94">
        <f>AProperties!AI266*(9.806*E266)^0.5</f>
        <v>0.52102018840542219</v>
      </c>
      <c r="AB266" s="94">
        <f>AProperties!AJ266*(9.806*F266)^0.5</f>
        <v>0.52085412573611545</v>
      </c>
      <c r="AC266" s="94">
        <f>AProperties!AK266*(9.806*G266)^0.5</f>
        <v>0.52132138696832386</v>
      </c>
      <c r="AD266" s="94">
        <f>AProperties!AL266*(9.806*H266)^0.5</f>
        <v>0.521158904950077</v>
      </c>
      <c r="AE266" s="94">
        <f>AProperties!AM266*(9.806*I266)^0.5</f>
        <v>0.52152313017195906</v>
      </c>
      <c r="AF266" s="97">
        <f t="shared" si="54"/>
        <v>0.5207877876291136</v>
      </c>
    </row>
    <row r="267" spans="1:32" x14ac:dyDescent="0.25">
      <c r="A267" s="28">
        <v>0.26</v>
      </c>
      <c r="B267" s="94">
        <f>AProperties!B267/AProperties!V267/VLOOKUP(B$6,Data!$N$4:$Y$11,Data!$X$1,FALSE)</f>
        <v>0.26475972348556098</v>
      </c>
      <c r="C267" s="94">
        <f>AProperties!C267/AProperties!W267/VLOOKUP(C$6,Data!$N$4:$Y$11,Data!$X$1,FALSE)</f>
        <v>0.26499279163807593</v>
      </c>
      <c r="D267" s="94">
        <f>AProperties!D267/AProperties!X267/VLOOKUP(D$6,Data!$N$4:$Y$11,Data!$X$1,FALSE)</f>
        <v>0.26495900151448315</v>
      </c>
      <c r="E267" s="94">
        <f>AProperties!E267/AProperties!Y267/VLOOKUP(E$6,Data!$N$4:$Y$11,Data!$X$1,FALSE)</f>
        <v>0.26510906963234737</v>
      </c>
      <c r="F267" s="94">
        <f>AProperties!F267/AProperties!Z267/VLOOKUP(F$6,Data!$N$4:$Y$11,Data!$X$1,FALSE)</f>
        <v>0.26507033350779313</v>
      </c>
      <c r="G267" s="94">
        <f>AProperties!G267/AProperties!AA267/VLOOKUP(G$6,Data!$N$4:$Y$11,Data!$X$1,FALSE)</f>
        <v>0.26517928131686797</v>
      </c>
      <c r="H267" s="94">
        <f>AProperties!H267/AProperties!AB267/VLOOKUP(H$6,Data!$N$4:$Y$11,Data!$X$1,FALSE)</f>
        <v>0.26514141296687949</v>
      </c>
      <c r="I267" s="94">
        <f>AProperties!I267/AProperties!AC267/VLOOKUP(I$6,Data!$N$4:$Y$11,Data!$X$1,FALSE)</f>
        <v>0.26522627567091145</v>
      </c>
      <c r="J267" s="97">
        <f t="shared" si="44"/>
        <v>0.26505473621661491</v>
      </c>
      <c r="L267" s="28">
        <v>0.26</v>
      </c>
      <c r="M267" s="94">
        <f t="shared" si="45"/>
        <v>0.3923798617427805</v>
      </c>
      <c r="N267" s="94">
        <f t="shared" si="46"/>
        <v>0.39249639581903795</v>
      </c>
      <c r="O267" s="94">
        <f t="shared" si="47"/>
        <v>0.39247950075724158</v>
      </c>
      <c r="P267" s="94">
        <f t="shared" si="48"/>
        <v>0.39255453481617369</v>
      </c>
      <c r="Q267" s="94">
        <f t="shared" si="49"/>
        <v>0.39253516675389655</v>
      </c>
      <c r="R267" s="94">
        <f t="shared" si="50"/>
        <v>0.39258964065843399</v>
      </c>
      <c r="S267" s="94">
        <f t="shared" si="51"/>
        <v>0.39257070648343972</v>
      </c>
      <c r="T267" s="94">
        <f t="shared" si="52"/>
        <v>0.39261313783545571</v>
      </c>
      <c r="U267" s="97">
        <f t="shared" si="53"/>
        <v>0.39252736810830746</v>
      </c>
      <c r="W267" s="28">
        <v>0.26</v>
      </c>
      <c r="X267" s="94">
        <f>AProperties!AF267*(9.806*B267)^0.5</f>
        <v>0.52254650669330849</v>
      </c>
      <c r="Y267" s="94">
        <f>AProperties!AG267*(9.806*C267)^0.5</f>
        <v>0.52354777494719162</v>
      </c>
      <c r="Z267" s="94">
        <f>AProperties!AH267*(9.806*D267)^0.5</f>
        <v>0.52340243590487268</v>
      </c>
      <c r="AA267" s="94">
        <f>AProperties!AI267*(9.806*E267)^0.5</f>
        <v>0.52404836976033919</v>
      </c>
      <c r="AB267" s="94">
        <f>AProperties!AJ267*(9.806*F267)^0.5</f>
        <v>0.52388152605052996</v>
      </c>
      <c r="AC267" s="94">
        <f>AProperties!AK267*(9.806*G267)^0.5</f>
        <v>0.5243509853208963</v>
      </c>
      <c r="AD267" s="94">
        <f>AProperties!AL267*(9.806*H267)^0.5</f>
        <v>0.52418773884122827</v>
      </c>
      <c r="AE267" s="94">
        <f>AProperties!AM267*(9.806*I267)^0.5</f>
        <v>0.52455367790102969</v>
      </c>
      <c r="AF267" s="97">
        <f t="shared" si="54"/>
        <v>0.52381487692742457</v>
      </c>
    </row>
    <row r="268" spans="1:32" x14ac:dyDescent="0.25">
      <c r="A268" s="28">
        <v>0.26100000000000001</v>
      </c>
      <c r="B268" s="94">
        <f>AProperties!B268/AProperties!V268/VLOOKUP(B$6,Data!$N$4:$Y$11,Data!$X$1,FALSE)</f>
        <v>0.265824503442527</v>
      </c>
      <c r="C268" s="94">
        <f>AProperties!C268/AProperties!W268/VLOOKUP(C$6,Data!$N$4:$Y$11,Data!$X$1,FALSE)</f>
        <v>0.26605914508724254</v>
      </c>
      <c r="D268" s="94">
        <f>AProperties!D268/AProperties!X268/VLOOKUP(D$6,Data!$N$4:$Y$11,Data!$X$1,FALSE)</f>
        <v>0.26602512655782151</v>
      </c>
      <c r="E268" s="94">
        <f>AProperties!E268/AProperties!Y268/VLOOKUP(E$6,Data!$N$4:$Y$11,Data!$X$1,FALSE)</f>
        <v>0.26617620979776596</v>
      </c>
      <c r="F268" s="94">
        <f>AProperties!F268/AProperties!Z268/VLOOKUP(F$6,Data!$N$4:$Y$11,Data!$X$1,FALSE)</f>
        <v>0.26613721146579378</v>
      </c>
      <c r="G268" s="94">
        <f>AProperties!G268/AProperties!AA268/VLOOKUP(G$6,Data!$N$4:$Y$11,Data!$X$1,FALSE)</f>
        <v>0.26624689707002103</v>
      </c>
      <c r="H268" s="94">
        <f>AProperties!H268/AProperties!AB268/VLOOKUP(H$6,Data!$N$4:$Y$11,Data!$X$1,FALSE)</f>
        <v>0.26620877216270444</v>
      </c>
      <c r="I268" s="94">
        <f>AProperties!I268/AProperties!AC268/VLOOKUP(I$6,Data!$N$4:$Y$11,Data!$X$1,FALSE)</f>
        <v>0.26629420997684128</v>
      </c>
      <c r="J268" s="97">
        <f t="shared" si="44"/>
        <v>0.26612150944508972</v>
      </c>
      <c r="L268" s="28">
        <v>0.26100000000000001</v>
      </c>
      <c r="M268" s="94">
        <f t="shared" si="45"/>
        <v>0.39391225172126354</v>
      </c>
      <c r="N268" s="94">
        <f t="shared" si="46"/>
        <v>0.39402957254362125</v>
      </c>
      <c r="O268" s="94">
        <f t="shared" si="47"/>
        <v>0.39401256327891077</v>
      </c>
      <c r="P268" s="94">
        <f t="shared" si="48"/>
        <v>0.39408810489888302</v>
      </c>
      <c r="Q268" s="94">
        <f t="shared" si="49"/>
        <v>0.39406860573289693</v>
      </c>
      <c r="R268" s="94">
        <f t="shared" si="50"/>
        <v>0.39412344853501052</v>
      </c>
      <c r="S268" s="94">
        <f t="shared" si="51"/>
        <v>0.39410438608135223</v>
      </c>
      <c r="T268" s="94">
        <f t="shared" si="52"/>
        <v>0.39414710498842065</v>
      </c>
      <c r="U268" s="97">
        <f t="shared" si="53"/>
        <v>0.39406075472254487</v>
      </c>
      <c r="W268" s="28">
        <v>0.26100000000000001</v>
      </c>
      <c r="X268" s="94">
        <f>AProperties!AF268*(9.806*B268)^0.5</f>
        <v>0.5255735974940815</v>
      </c>
      <c r="Y268" s="94">
        <f>AProperties!AG268*(9.806*C268)^0.5</f>
        <v>0.52657954744910085</v>
      </c>
      <c r="Z268" s="94">
        <f>AProperties!AH268*(9.806*D268)^0.5</f>
        <v>0.52643352850421965</v>
      </c>
      <c r="AA268" s="94">
        <f>AProperties!AI268*(9.806*E268)^0.5</f>
        <v>0.52708248492482246</v>
      </c>
      <c r="AB268" s="94">
        <f>AProperties!AJ268*(9.806*F268)^0.5</f>
        <v>0.52691486027922518</v>
      </c>
      <c r="AC268" s="94">
        <f>AProperties!AK268*(9.806*G268)^0.5</f>
        <v>0.52738651729693153</v>
      </c>
      <c r="AD268" s="94">
        <f>AProperties!AL268*(9.806*H268)^0.5</f>
        <v>0.52722250645562352</v>
      </c>
      <c r="AE268" s="94">
        <f>AProperties!AM268*(9.806*I268)^0.5</f>
        <v>0.52759015913166807</v>
      </c>
      <c r="AF268" s="97">
        <f t="shared" si="54"/>
        <v>0.52684790019195904</v>
      </c>
    </row>
    <row r="269" spans="1:32" x14ac:dyDescent="0.25">
      <c r="A269" s="28">
        <v>0.26200000000000001</v>
      </c>
      <c r="B269" s="94">
        <f>AProperties!B269/AProperties!V269/VLOOKUP(B$6,Data!$N$4:$Y$11,Data!$X$1,FALSE)</f>
        <v>0.2668898866458177</v>
      </c>
      <c r="C269" s="94">
        <f>AProperties!C269/AProperties!W269/VLOOKUP(C$6,Data!$N$4:$Y$11,Data!$X$1,FALSE)</f>
        <v>0.26712610595256142</v>
      </c>
      <c r="D269" s="94">
        <f>AProperties!D269/AProperties!X269/VLOOKUP(D$6,Data!$N$4:$Y$11,Data!$X$1,FALSE)</f>
        <v>0.26709185840945454</v>
      </c>
      <c r="E269" s="94">
        <f>AProperties!E269/AProperties!Y269/VLOOKUP(E$6,Data!$N$4:$Y$11,Data!$X$1,FALSE)</f>
        <v>0.26724395947971014</v>
      </c>
      <c r="F269" s="94">
        <f>AProperties!F269/AProperties!Z269/VLOOKUP(F$6,Data!$N$4:$Y$11,Data!$X$1,FALSE)</f>
        <v>0.26720469823912929</v>
      </c>
      <c r="G269" s="94">
        <f>AProperties!G269/AProperties!AA269/VLOOKUP(G$6,Data!$N$4:$Y$11,Data!$X$1,FALSE)</f>
        <v>0.26731512361444343</v>
      </c>
      <c r="H269" s="94">
        <f>AProperties!H269/AProperties!AB269/VLOOKUP(H$6,Data!$N$4:$Y$11,Data!$X$1,FALSE)</f>
        <v>0.26727674146166436</v>
      </c>
      <c r="I269" s="94">
        <f>AProperties!I269/AProperties!AC269/VLOOKUP(I$6,Data!$N$4:$Y$11,Data!$X$1,FALSE)</f>
        <v>0.2673627559299897</v>
      </c>
      <c r="J269" s="97">
        <f t="shared" si="44"/>
        <v>0.26718889121659634</v>
      </c>
      <c r="L269" s="28">
        <v>0.26200000000000001</v>
      </c>
      <c r="M269" s="94">
        <f t="shared" si="45"/>
        <v>0.39544494332290886</v>
      </c>
      <c r="N269" s="94">
        <f t="shared" si="46"/>
        <v>0.39556305297628069</v>
      </c>
      <c r="O269" s="94">
        <f t="shared" si="47"/>
        <v>0.39554592920472731</v>
      </c>
      <c r="P269" s="94">
        <f t="shared" si="48"/>
        <v>0.39562197973985508</v>
      </c>
      <c r="Q269" s="94">
        <f t="shared" si="49"/>
        <v>0.39560234911956466</v>
      </c>
      <c r="R269" s="94">
        <f t="shared" si="50"/>
        <v>0.39565756180722172</v>
      </c>
      <c r="S269" s="94">
        <f t="shared" si="51"/>
        <v>0.39563837073083219</v>
      </c>
      <c r="T269" s="94">
        <f t="shared" si="52"/>
        <v>0.39568137796499486</v>
      </c>
      <c r="U269" s="97">
        <f t="shared" si="53"/>
        <v>0.39559444560829821</v>
      </c>
      <c r="W269" s="28">
        <v>0.26200000000000001</v>
      </c>
      <c r="X269" s="94">
        <f>AProperties!AF269*(9.806*B269)^0.5</f>
        <v>0.52860661308514456</v>
      </c>
      <c r="Y269" s="94">
        <f>AProperties!AG269*(9.806*C269)^0.5</f>
        <v>0.52961724402229893</v>
      </c>
      <c r="Z269" s="94">
        <f>AProperties!AH269*(9.806*D269)^0.5</f>
        <v>0.52947054527587289</v>
      </c>
      <c r="AA269" s="94">
        <f>AProperties!AI269*(9.806*E269)^0.5</f>
        <v>0.53012252382136926</v>
      </c>
      <c r="AB269" s="94">
        <f>AProperties!AJ269*(9.806*F269)^0.5</f>
        <v>0.52995411835154571</v>
      </c>
      <c r="AC269" s="94">
        <f>AProperties!AK269*(9.806*G269)^0.5</f>
        <v>0.53042797280651299</v>
      </c>
      <c r="AD269" s="94">
        <f>AProperties!AL269*(9.806*H269)^0.5</f>
        <v>0.53026319771004249</v>
      </c>
      <c r="AE269" s="94">
        <f>AProperties!AM269*(9.806*I269)^0.5</f>
        <v>0.53063256376564494</v>
      </c>
      <c r="AF269" s="97">
        <f t="shared" si="54"/>
        <v>0.52988684735480396</v>
      </c>
    </row>
    <row r="270" spans="1:32" x14ac:dyDescent="0.25">
      <c r="A270" s="28">
        <v>0.26300000000000001</v>
      </c>
      <c r="B270" s="94">
        <f>AProperties!B270/AProperties!V270/VLOOKUP(B$6,Data!$N$4:$Y$11,Data!$X$1,FALSE)</f>
        <v>0.2679558764811803</v>
      </c>
      <c r="C270" s="94">
        <f>AProperties!C270/AProperties!W270/VLOOKUP(C$6,Data!$N$4:$Y$11,Data!$X$1,FALSE)</f>
        <v>0.26819367761461838</v>
      </c>
      <c r="D270" s="94">
        <f>AProperties!D270/AProperties!X270/VLOOKUP(D$6,Data!$N$4:$Y$11,Data!$X$1,FALSE)</f>
        <v>0.26815920045070918</v>
      </c>
      <c r="E270" s="94">
        <f>AProperties!E270/AProperties!Y270/VLOOKUP(E$6,Data!$N$4:$Y$11,Data!$X$1,FALSE)</f>
        <v>0.26831232205623123</v>
      </c>
      <c r="F270" s="94">
        <f>AProperties!F270/AProperties!Z270/VLOOKUP(F$6,Data!$N$4:$Y$11,Data!$X$1,FALSE)</f>
        <v>0.26827279720669156</v>
      </c>
      <c r="G270" s="94">
        <f>AProperties!G270/AProperties!AA270/VLOOKUP(G$6,Data!$N$4:$Y$11,Data!$X$1,FALSE)</f>
        <v>0.26838396432666972</v>
      </c>
      <c r="H270" s="94">
        <f>AProperties!H270/AProperties!AB270/VLOOKUP(H$6,Data!$N$4:$Y$11,Data!$X$1,FALSE)</f>
        <v>0.26834532424111079</v>
      </c>
      <c r="I270" s="94">
        <f>AProperties!I270/AProperties!AC270/VLOOKUP(I$6,Data!$N$4:$Y$11,Data!$X$1,FALSE)</f>
        <v>0.26843191690588175</v>
      </c>
      <c r="J270" s="97">
        <f t="shared" si="44"/>
        <v>0.26825688491038657</v>
      </c>
      <c r="L270" s="28">
        <v>0.26300000000000001</v>
      </c>
      <c r="M270" s="94">
        <f t="shared" si="45"/>
        <v>0.39697793824059013</v>
      </c>
      <c r="N270" s="94">
        <f t="shared" si="46"/>
        <v>0.39709683880730917</v>
      </c>
      <c r="O270" s="94">
        <f t="shared" si="47"/>
        <v>0.3970796002253546</v>
      </c>
      <c r="P270" s="94">
        <f t="shared" si="48"/>
        <v>0.39715616102811563</v>
      </c>
      <c r="Q270" s="94">
        <f t="shared" si="49"/>
        <v>0.39713639860334582</v>
      </c>
      <c r="R270" s="94">
        <f t="shared" si="50"/>
        <v>0.39719198216333484</v>
      </c>
      <c r="S270" s="94">
        <f t="shared" si="51"/>
        <v>0.39717266212055541</v>
      </c>
      <c r="T270" s="94">
        <f t="shared" si="52"/>
        <v>0.39721595845294089</v>
      </c>
      <c r="U270" s="97">
        <f t="shared" si="53"/>
        <v>0.3971284424551933</v>
      </c>
      <c r="W270" s="28">
        <v>0.26300000000000001</v>
      </c>
      <c r="X270" s="94">
        <f>AProperties!AF270*(9.806*B270)^0.5</f>
        <v>0.53164554352417581</v>
      </c>
      <c r="Y270" s="94">
        <f>AProperties!AG270*(9.806*C270)^0.5</f>
        <v>0.5326608546836511</v>
      </c>
      <c r="Z270" s="94">
        <f>AProperties!AH270*(9.806*D270)^0.5</f>
        <v>0.53251347624261791</v>
      </c>
      <c r="AA270" s="94">
        <f>AProperties!AI270*(9.806*E270)^0.5</f>
        <v>0.53316847644645249</v>
      </c>
      <c r="AB270" s="94">
        <f>AProperties!AJ270*(9.806*F270)^0.5</f>
        <v>0.53299929027075854</v>
      </c>
      <c r="AC270" s="94">
        <f>AProperties!AK270*(9.806*G270)^0.5</f>
        <v>0.53347534183379097</v>
      </c>
      <c r="AD270" s="94">
        <f>AProperties!AL270*(9.806*H270)^0.5</f>
        <v>0.53330980259528349</v>
      </c>
      <c r="AE270" s="94">
        <f>AProperties!AM270*(9.806*I270)^0.5</f>
        <v>0.53368088177885942</v>
      </c>
      <c r="AF270" s="97">
        <f t="shared" si="54"/>
        <v>0.5329317084219487</v>
      </c>
    </row>
    <row r="271" spans="1:32" x14ac:dyDescent="0.25">
      <c r="A271" s="28">
        <v>0.26400000000000001</v>
      </c>
      <c r="B271" s="94">
        <f>AProperties!B271/AProperties!V271/VLOOKUP(B$6,Data!$N$4:$Y$11,Data!$X$1,FALSE)</f>
        <v>0.26902247634658732</v>
      </c>
      <c r="C271" s="94">
        <f>AProperties!C271/AProperties!W271/VLOOKUP(C$6,Data!$N$4:$Y$11,Data!$X$1,FALSE)</f>
        <v>0.26926186346630931</v>
      </c>
      <c r="D271" s="94">
        <f>AProperties!D271/AProperties!X271/VLOOKUP(D$6,Data!$N$4:$Y$11,Data!$X$1,FALSE)</f>
        <v>0.26922715607521142</v>
      </c>
      <c r="E271" s="94">
        <f>AProperties!E271/AProperties!Y271/VLOOKUP(E$6,Data!$N$4:$Y$11,Data!$X$1,FALSE)</f>
        <v>0.2693813009177346</v>
      </c>
      <c r="F271" s="94">
        <f>AProperties!F271/AProperties!Z271/VLOOKUP(F$6,Data!$N$4:$Y$11,Data!$X$1,FALSE)</f>
        <v>0.26934151175971255</v>
      </c>
      <c r="G271" s="94">
        <f>AProperties!G271/AProperties!AA271/VLOOKUP(G$6,Data!$N$4:$Y$11,Data!$X$1,FALSE)</f>
        <v>0.26945342259561389</v>
      </c>
      <c r="H271" s="94">
        <f>AProperties!H271/AProperties!AB271/VLOOKUP(H$6,Data!$N$4:$Y$11,Data!$X$1,FALSE)</f>
        <v>0.26941452389075987</v>
      </c>
      <c r="I271" s="94">
        <f>AProperties!I271/AProperties!AC271/VLOOKUP(I$6,Data!$N$4:$Y$11,Data!$X$1,FALSE)</f>
        <v>0.26950169629243875</v>
      </c>
      <c r="J271" s="97">
        <f t="shared" si="44"/>
        <v>0.269325493918046</v>
      </c>
      <c r="L271" s="28">
        <v>0.26400000000000001</v>
      </c>
      <c r="M271" s="94">
        <f t="shared" si="45"/>
        <v>0.3985112381732937</v>
      </c>
      <c r="N271" s="94">
        <f t="shared" si="46"/>
        <v>0.39863093173315467</v>
      </c>
      <c r="O271" s="94">
        <f t="shared" si="47"/>
        <v>0.39861357803760572</v>
      </c>
      <c r="P271" s="94">
        <f t="shared" si="48"/>
        <v>0.39869065045886731</v>
      </c>
      <c r="Q271" s="94">
        <f t="shared" si="49"/>
        <v>0.39867075587985629</v>
      </c>
      <c r="R271" s="94">
        <f t="shared" si="50"/>
        <v>0.39872671129780696</v>
      </c>
      <c r="S271" s="94">
        <f t="shared" si="51"/>
        <v>0.39870726194537998</v>
      </c>
      <c r="T271" s="94">
        <f t="shared" si="52"/>
        <v>0.39875084814621942</v>
      </c>
      <c r="U271" s="97">
        <f t="shared" si="53"/>
        <v>0.39866274695902304</v>
      </c>
      <c r="W271" s="28">
        <v>0.26400000000000001</v>
      </c>
      <c r="X271" s="94">
        <f>AProperties!AF271*(9.806*B271)^0.5</f>
        <v>0.53469037894185301</v>
      </c>
      <c r="Y271" s="94">
        <f>AProperties!AG271*(9.806*C271)^0.5</f>
        <v>0.53571036952332929</v>
      </c>
      <c r="Z271" s="94">
        <f>AProperties!AH271*(9.806*D271)^0.5</f>
        <v>0.53556231150050604</v>
      </c>
      <c r="AA271" s="94">
        <f>AProperties!AI271*(9.806*E271)^0.5</f>
        <v>0.53622033287001047</v>
      </c>
      <c r="AB271" s="94">
        <f>AProperties!AJ271*(9.806*F271)^0.5</f>
        <v>0.53605036611354406</v>
      </c>
      <c r="AC271" s="94">
        <f>AProperties!AK271*(9.806*G271)^0.5</f>
        <v>0.53652861443647459</v>
      </c>
      <c r="AD271" s="94">
        <f>AProperties!AL271*(9.806*H271)^0.5</f>
        <v>0.53636231117564936</v>
      </c>
      <c r="AE271" s="94">
        <f>AProperties!AM271*(9.806*I271)^0.5</f>
        <v>0.53673510322083029</v>
      </c>
      <c r="AF271" s="97">
        <f t="shared" si="54"/>
        <v>0.53598247347277461</v>
      </c>
    </row>
    <row r="272" spans="1:32" x14ac:dyDescent="0.25">
      <c r="A272" s="28">
        <v>0.26500000000000001</v>
      </c>
      <c r="B272" s="94">
        <f>AProperties!B272/AProperties!V272/VLOOKUP(B$6,Data!$N$4:$Y$11,Data!$X$1,FALSE)</f>
        <v>0.27008968965232938</v>
      </c>
      <c r="C272" s="94">
        <f>AProperties!C272/AProperties!W272/VLOOKUP(C$6,Data!$N$4:$Y$11,Data!$X$1,FALSE)</f>
        <v>0.27033066691293395</v>
      </c>
      <c r="D272" s="94">
        <f>AProperties!D272/AProperties!X272/VLOOKUP(D$6,Data!$N$4:$Y$11,Data!$X$1,FALSE)</f>
        <v>0.27029572868897717</v>
      </c>
      <c r="E272" s="94">
        <f>AProperties!E272/AProperties!Y272/VLOOKUP(E$6,Data!$N$4:$Y$11,Data!$X$1,FALSE)</f>
        <v>0.27045089946706891</v>
      </c>
      <c r="F272" s="94">
        <f>AProperties!F272/AProperties!Z272/VLOOKUP(F$6,Data!$N$4:$Y$11,Data!$X$1,FALSE)</f>
        <v>0.27041084530185494</v>
      </c>
      <c r="G272" s="94">
        <f>AProperties!G272/AProperties!AA272/VLOOKUP(G$6,Data!$N$4:$Y$11,Data!$X$1,FALSE)</f>
        <v>0.27052350182265905</v>
      </c>
      <c r="H272" s="94">
        <f>AProperties!H272/AProperties!AB272/VLOOKUP(H$6,Data!$N$4:$Y$11,Data!$X$1,FALSE)</f>
        <v>0.27048434381278524</v>
      </c>
      <c r="I272" s="94">
        <f>AProperties!I272/AProperties!AC272/VLOOKUP(I$6,Data!$N$4:$Y$11,Data!$X$1,FALSE)</f>
        <v>0.27057209749006883</v>
      </c>
      <c r="J272" s="97">
        <f t="shared" si="44"/>
        <v>0.27039472164358469</v>
      </c>
      <c r="L272" s="28">
        <v>0.26500000000000001</v>
      </c>
      <c r="M272" s="94">
        <f t="shared" si="45"/>
        <v>0.4000448448261647</v>
      </c>
      <c r="N272" s="94">
        <f t="shared" si="46"/>
        <v>0.40016533345646699</v>
      </c>
      <c r="O272" s="94">
        <f t="shared" si="47"/>
        <v>0.40014786434448857</v>
      </c>
      <c r="P272" s="94">
        <f t="shared" si="48"/>
        <v>0.40022544973353447</v>
      </c>
      <c r="Q272" s="94">
        <f t="shared" si="49"/>
        <v>0.40020542265092751</v>
      </c>
      <c r="R272" s="94">
        <f t="shared" si="50"/>
        <v>0.40026175091132954</v>
      </c>
      <c r="S272" s="94">
        <f t="shared" si="51"/>
        <v>0.40024217190639266</v>
      </c>
      <c r="T272" s="94">
        <f t="shared" si="52"/>
        <v>0.40028604874503443</v>
      </c>
      <c r="U272" s="97">
        <f t="shared" si="53"/>
        <v>0.40019736082179236</v>
      </c>
      <c r="W272" s="28">
        <v>0.26500000000000001</v>
      </c>
      <c r="X272" s="94">
        <f>AProperties!AF272*(9.806*B272)^0.5</f>
        <v>0.53774110954135967</v>
      </c>
      <c r="Y272" s="94">
        <f>AProperties!AG272*(9.806*C272)^0.5</f>
        <v>0.53876577870431885</v>
      </c>
      <c r="Z272" s="94">
        <f>AProperties!AH272*(9.806*D272)^0.5</f>
        <v>0.53861704121835408</v>
      </c>
      <c r="AA272" s="94">
        <f>AProperties!AI272*(9.806*E272)^0.5</f>
        <v>0.53927808323494097</v>
      </c>
      <c r="AB272" s="94">
        <f>AProperties!AJ272*(9.806*F272)^0.5</f>
        <v>0.53910733602949568</v>
      </c>
      <c r="AC272" s="94">
        <f>AProperties!AK272*(9.806*G272)^0.5</f>
        <v>0.5395877807453261</v>
      </c>
      <c r="AD272" s="94">
        <f>AProperties!AL272*(9.806*H272)^0.5</f>
        <v>0.53942071358845189</v>
      </c>
      <c r="AE272" s="94">
        <f>AProperties!AM272*(9.806*I272)^0.5</f>
        <v>0.53979521821419418</v>
      </c>
      <c r="AF272" s="97">
        <f t="shared" si="54"/>
        <v>0.53903913265955516</v>
      </c>
    </row>
    <row r="273" spans="1:32" x14ac:dyDescent="0.25">
      <c r="A273" s="28">
        <v>0.26600000000000001</v>
      </c>
      <c r="B273" s="94">
        <f>AProperties!B273/AProperties!V273/VLOOKUP(B$6,Data!$N$4:$Y$11,Data!$X$1,FALSE)</f>
        <v>0.27115751982110481</v>
      </c>
      <c r="C273" s="94">
        <f>AProperties!C273/AProperties!W273/VLOOKUP(C$6,Data!$N$4:$Y$11,Data!$X$1,FALSE)</f>
        <v>0.27140009137228477</v>
      </c>
      <c r="D273" s="94">
        <f>AProperties!D273/AProperties!X273/VLOOKUP(D$6,Data!$N$4:$Y$11,Data!$X$1,FALSE)</f>
        <v>0.27136492171050386</v>
      </c>
      <c r="E273" s="94">
        <f>AProperties!E273/AProperties!Y273/VLOOKUP(E$6,Data!$N$4:$Y$11,Data!$X$1,FALSE)</f>
        <v>0.27152112111961996</v>
      </c>
      <c r="F273" s="94">
        <f>AProperties!F273/AProperties!Z273/VLOOKUP(F$6,Data!$N$4:$Y$11,Data!$X$1,FALSE)</f>
        <v>0.27148080124930279</v>
      </c>
      <c r="G273" s="94">
        <f>AProperties!G273/AProperties!AA273/VLOOKUP(G$6,Data!$N$4:$Y$11,Data!$X$1,FALSE)</f>
        <v>0.27159420542175033</v>
      </c>
      <c r="H273" s="94">
        <f>AProperties!H273/AProperties!AB273/VLOOKUP(H$6,Data!$N$4:$Y$11,Data!$X$1,FALSE)</f>
        <v>0.27155478742190681</v>
      </c>
      <c r="I273" s="94">
        <f>AProperties!I273/AProperties!AC273/VLOOKUP(I$6,Data!$N$4:$Y$11,Data!$X$1,FALSE)</f>
        <v>0.27164312391175877</v>
      </c>
      <c r="J273" s="97">
        <f t="shared" si="44"/>
        <v>0.27146457150352904</v>
      </c>
      <c r="L273" s="28">
        <v>0.26600000000000001</v>
      </c>
      <c r="M273" s="94">
        <f t="shared" si="45"/>
        <v>0.40157875991055242</v>
      </c>
      <c r="N273" s="94">
        <f t="shared" si="46"/>
        <v>0.40170004568614237</v>
      </c>
      <c r="O273" s="94">
        <f t="shared" si="47"/>
        <v>0.40168246085525194</v>
      </c>
      <c r="P273" s="94">
        <f t="shared" si="48"/>
        <v>0.40176056055981002</v>
      </c>
      <c r="Q273" s="94">
        <f t="shared" si="49"/>
        <v>0.40174040062465144</v>
      </c>
      <c r="R273" s="94">
        <f t="shared" si="50"/>
        <v>0.40179710271087521</v>
      </c>
      <c r="S273" s="94">
        <f t="shared" si="51"/>
        <v>0.40177739371095345</v>
      </c>
      <c r="T273" s="94">
        <f t="shared" si="52"/>
        <v>0.40182156195587937</v>
      </c>
      <c r="U273" s="97">
        <f t="shared" si="53"/>
        <v>0.40173228575176445</v>
      </c>
      <c r="W273" s="28">
        <v>0.26600000000000001</v>
      </c>
      <c r="X273" s="94">
        <f>AProperties!AF273*(9.806*B273)^0.5</f>
        <v>0.54079772559789063</v>
      </c>
      <c r="Y273" s="94">
        <f>AProperties!AG273*(9.806*C273)^0.5</f>
        <v>0.54182707246192197</v>
      </c>
      <c r="Z273" s="94">
        <f>AProperties!AH273*(9.806*D273)^0.5</f>
        <v>0.5416776556372529</v>
      </c>
      <c r="AA273" s="94">
        <f>AProperties!AI273*(9.806*E273)^0.5</f>
        <v>0.54234171775661566</v>
      </c>
      <c r="AB273" s="94">
        <f>AProperties!AJ273*(9.806*F273)^0.5</f>
        <v>0.54217019024062529</v>
      </c>
      <c r="AC273" s="94">
        <f>AProperties!AK273*(9.806*G273)^0.5</f>
        <v>0.5426528309636709</v>
      </c>
      <c r="AD273" s="94">
        <f>AProperties!AL273*(9.806*H273)^0.5</f>
        <v>0.54248500004351241</v>
      </c>
      <c r="AE273" s="94">
        <f>AProperties!AM273*(9.806*I273)^0.5</f>
        <v>0.54286121695421119</v>
      </c>
      <c r="AF273" s="97">
        <f t="shared" si="54"/>
        <v>0.54210167620696259</v>
      </c>
    </row>
    <row r="274" spans="1:32" x14ac:dyDescent="0.25">
      <c r="A274" s="28">
        <v>0.26700000000000002</v>
      </c>
      <c r="B274" s="94">
        <f>AProperties!B274/AProperties!V274/VLOOKUP(B$6,Data!$N$4:$Y$11,Data!$X$1,FALSE)</f>
        <v>0.27222597028811396</v>
      </c>
      <c r="C274" s="94">
        <f>AProperties!C274/AProperties!W274/VLOOKUP(C$6,Data!$N$4:$Y$11,Data!$X$1,FALSE)</f>
        <v>0.2724701402747402</v>
      </c>
      <c r="D274" s="94">
        <f>AProperties!D274/AProperties!X274/VLOOKUP(D$6,Data!$N$4:$Y$11,Data!$X$1,FALSE)</f>
        <v>0.27243473857086242</v>
      </c>
      <c r="E274" s="94">
        <f>AProperties!E274/AProperties!Y274/VLOOKUP(E$6,Data!$N$4:$Y$11,Data!$X$1,FALSE)</f>
        <v>0.27259196930340007</v>
      </c>
      <c r="F274" s="94">
        <f>AProperties!F274/AProperties!Z274/VLOOKUP(F$6,Data!$N$4:$Y$11,Data!$X$1,FALSE)</f>
        <v>0.2725513830308543</v>
      </c>
      <c r="G274" s="94">
        <f>AProperties!G274/AProperties!AA274/VLOOKUP(G$6,Data!$N$4:$Y$11,Data!$X$1,FALSE)</f>
        <v>0.2726655368194853</v>
      </c>
      <c r="H274" s="94">
        <f>AProperties!H274/AProperties!AB274/VLOOKUP(H$6,Data!$N$4:$Y$11,Data!$X$1,FALSE)</f>
        <v>0.27262585814548429</v>
      </c>
      <c r="I274" s="94">
        <f>AProperties!I274/AProperties!AC274/VLOOKUP(I$6,Data!$N$4:$Y$11,Data!$X$1,FALSE)</f>
        <v>0.27271477898316426</v>
      </c>
      <c r="J274" s="97">
        <f t="shared" si="44"/>
        <v>0.27253504692701308</v>
      </c>
      <c r="L274" s="28">
        <v>0.26700000000000002</v>
      </c>
      <c r="M274" s="94">
        <f t="shared" si="45"/>
        <v>0.40311298514405702</v>
      </c>
      <c r="N274" s="94">
        <f t="shared" si="46"/>
        <v>0.40323507013737014</v>
      </c>
      <c r="O274" s="94">
        <f t="shared" si="47"/>
        <v>0.40321736928543123</v>
      </c>
      <c r="P274" s="94">
        <f t="shared" si="48"/>
        <v>0.40329598465170002</v>
      </c>
      <c r="Q274" s="94">
        <f t="shared" si="49"/>
        <v>0.40327569151542719</v>
      </c>
      <c r="R274" s="94">
        <f t="shared" si="50"/>
        <v>0.40333276840974264</v>
      </c>
      <c r="S274" s="94">
        <f t="shared" si="51"/>
        <v>0.40331292907274219</v>
      </c>
      <c r="T274" s="94">
        <f t="shared" si="52"/>
        <v>0.40335738949158217</v>
      </c>
      <c r="U274" s="97">
        <f t="shared" si="53"/>
        <v>0.40326752346350653</v>
      </c>
      <c r="W274" s="28">
        <v>0.26700000000000002</v>
      </c>
      <c r="X274" s="94">
        <f>AProperties!AF274*(9.806*B274)^0.5</f>
        <v>0.54386021745817514</v>
      </c>
      <c r="Y274" s="94">
        <f>AProperties!AG274*(9.806*C274)^0.5</f>
        <v>0.54489424110327545</v>
      </c>
      <c r="Z274" s="94">
        <f>AProperties!AH274*(9.806*D274)^0.5</f>
        <v>0.54474414507008417</v>
      </c>
      <c r="AA274" s="94">
        <f>AProperties!AI274*(9.806*E274)^0.5</f>
        <v>0.54541122672238829</v>
      </c>
      <c r="AB274" s="94">
        <f>AProperties!AJ274*(9.806*F274)^0.5</f>
        <v>0.54523891904088106</v>
      </c>
      <c r="AC274" s="94">
        <f>AProperties!AK274*(9.806*G274)^0.5</f>
        <v>0.54572375536691087</v>
      </c>
      <c r="AD274" s="94">
        <f>AProperties!AL274*(9.806*H274)^0.5</f>
        <v>0.54555516082268019</v>
      </c>
      <c r="AE274" s="94">
        <f>AProperties!AM274*(9.806*I274)^0.5</f>
        <v>0.54593308970827759</v>
      </c>
      <c r="AF274" s="97">
        <f t="shared" si="54"/>
        <v>0.54517009441158415</v>
      </c>
    </row>
    <row r="275" spans="1:32" x14ac:dyDescent="0.25">
      <c r="A275" s="28">
        <v>0.26800000000000002</v>
      </c>
      <c r="B275" s="94">
        <f>AProperties!B275/AProperties!V275/VLOOKUP(B$6,Data!$N$4:$Y$11,Data!$X$1,FALSE)</f>
        <v>0.27329504450114972</v>
      </c>
      <c r="C275" s="94">
        <f>AProperties!C275/AProperties!W275/VLOOKUP(C$6,Data!$N$4:$Y$11,Data!$X$1,FALSE)</f>
        <v>0.27354081706335637</v>
      </c>
      <c r="D275" s="94">
        <f>AProperties!D275/AProperties!X275/VLOOKUP(D$6,Data!$N$4:$Y$11,Data!$X$1,FALSE)</f>
        <v>0.27350518271378915</v>
      </c>
      <c r="E275" s="94">
        <f>AProperties!E275/AProperties!Y275/VLOOKUP(E$6,Data!$N$4:$Y$11,Data!$X$1,FALSE)</f>
        <v>0.27366344745914273</v>
      </c>
      <c r="F275" s="94">
        <f>AProperties!F275/AProperties!Z275/VLOOKUP(F$6,Data!$N$4:$Y$11,Data!$X$1,FALSE)</f>
        <v>0.27362259408801287</v>
      </c>
      <c r="G275" s="94">
        <f>AProperties!G275/AProperties!AA275/VLOOKUP(G$6,Data!$N$4:$Y$11,Data!$X$1,FALSE)</f>
        <v>0.2737374994552072</v>
      </c>
      <c r="H275" s="94">
        <f>AProperties!H275/AProperties!AB275/VLOOKUP(H$6,Data!$N$4:$Y$11,Data!$X$1,FALSE)</f>
        <v>0.2736975594236094</v>
      </c>
      <c r="I275" s="94">
        <f>AProperties!I275/AProperties!AC275/VLOOKUP(I$6,Data!$N$4:$Y$11,Data!$X$1,FALSE)</f>
        <v>0.27378706614270376</v>
      </c>
      <c r="J275" s="97">
        <f t="shared" si="44"/>
        <v>0.27360615135587141</v>
      </c>
      <c r="L275" s="28">
        <v>0.26800000000000002</v>
      </c>
      <c r="M275" s="94">
        <f t="shared" si="45"/>
        <v>0.40464752225057488</v>
      </c>
      <c r="N275" s="94">
        <f t="shared" si="46"/>
        <v>0.40477040853167823</v>
      </c>
      <c r="O275" s="94">
        <f t="shared" si="47"/>
        <v>0.40475259135689456</v>
      </c>
      <c r="P275" s="94">
        <f t="shared" si="48"/>
        <v>0.40483172372957138</v>
      </c>
      <c r="Q275" s="94">
        <f t="shared" si="49"/>
        <v>0.40481129704400642</v>
      </c>
      <c r="R275" s="94">
        <f t="shared" si="50"/>
        <v>0.40486874972760362</v>
      </c>
      <c r="S275" s="94">
        <f t="shared" si="51"/>
        <v>0.40484877971180472</v>
      </c>
      <c r="T275" s="94">
        <f t="shared" si="52"/>
        <v>0.4048935330713519</v>
      </c>
      <c r="U275" s="97">
        <f t="shared" si="53"/>
        <v>0.40480307567793572</v>
      </c>
      <c r="W275" s="28">
        <v>0.26800000000000002</v>
      </c>
      <c r="X275" s="94">
        <f>AProperties!AF275*(9.806*B275)^0.5</f>
        <v>0.54692857553999941</v>
      </c>
      <c r="Y275" s="94">
        <f>AProperties!AG275*(9.806*C275)^0.5</f>
        <v>0.54796727500687392</v>
      </c>
      <c r="Z275" s="94">
        <f>AProperties!AH275*(9.806*D275)^0.5</f>
        <v>0.54781649990104431</v>
      </c>
      <c r="AA275" s="94">
        <f>AProperties!AI275*(9.806*E275)^0.5</f>
        <v>0.54848660049112508</v>
      </c>
      <c r="AB275" s="94">
        <f>AProperties!AJ275*(9.806*F275)^0.5</f>
        <v>0.54831351279566798</v>
      </c>
      <c r="AC275" s="94">
        <f>AProperties!AK275*(9.806*G275)^0.5</f>
        <v>0.54880054430204772</v>
      </c>
      <c r="AD275" s="94">
        <f>AProperties!AL275*(9.806*H275)^0.5</f>
        <v>0.54863118627935659</v>
      </c>
      <c r="AE275" s="94">
        <f>AProperties!AM275*(9.806*I275)^0.5</f>
        <v>0.54901082681545088</v>
      </c>
      <c r="AF275" s="97">
        <f t="shared" si="54"/>
        <v>0.54824437764144585</v>
      </c>
    </row>
    <row r="276" spans="1:32" x14ac:dyDescent="0.25">
      <c r="A276" s="28">
        <v>0.26900000000000002</v>
      </c>
      <c r="B276" s="94">
        <f>AProperties!B276/AProperties!V276/VLOOKUP(B$6,Data!$N$4:$Y$11,Data!$X$1,FALSE)</f>
        <v>0.27436474592069171</v>
      </c>
      <c r="C276" s="94">
        <f>AProperties!C276/AProperties!W276/VLOOKUP(C$6,Data!$N$4:$Y$11,Data!$X$1,FALSE)</f>
        <v>0.27461212519396128</v>
      </c>
      <c r="D276" s="94">
        <f>AProperties!D276/AProperties!X276/VLOOKUP(D$6,Data!$N$4:$Y$11,Data!$X$1,FALSE)</f>
        <v>0.27457625759578025</v>
      </c>
      <c r="E276" s="94">
        <f>AProperties!E276/AProperties!Y276/VLOOKUP(E$6,Data!$N$4:$Y$11,Data!$X$1,FALSE)</f>
        <v>0.27473555904039404</v>
      </c>
      <c r="F276" s="94">
        <f>AProperties!F276/AProperties!Z276/VLOOKUP(F$6,Data!$N$4:$Y$11,Data!$X$1,FALSE)</f>
        <v>0.27469443787508219</v>
      </c>
      <c r="G276" s="94">
        <f>AProperties!G276/AProperties!AA276/VLOOKUP(G$6,Data!$N$4:$Y$11,Data!$X$1,FALSE)</f>
        <v>0.27481009678109791</v>
      </c>
      <c r="H276" s="94">
        <f>AProperties!H276/AProperties!AB276/VLOOKUP(H$6,Data!$N$4:$Y$11,Data!$X$1,FALSE)</f>
        <v>0.27476989470919894</v>
      </c>
      <c r="I276" s="94">
        <f>AProperties!I276/AProperties!AC276/VLOOKUP(I$6,Data!$N$4:$Y$11,Data!$X$1,FALSE)</f>
        <v>0.27485998884165136</v>
      </c>
      <c r="J276" s="97">
        <f t="shared" si="44"/>
        <v>0.27467788824473216</v>
      </c>
      <c r="L276" s="28">
        <v>0.26900000000000002</v>
      </c>
      <c r="M276" s="94">
        <f t="shared" si="45"/>
        <v>0.40618237296034587</v>
      </c>
      <c r="N276" s="94">
        <f t="shared" si="46"/>
        <v>0.40630606259698065</v>
      </c>
      <c r="O276" s="94">
        <f t="shared" si="47"/>
        <v>0.40628812879789011</v>
      </c>
      <c r="P276" s="94">
        <f t="shared" si="48"/>
        <v>0.40636777952019704</v>
      </c>
      <c r="Q276" s="94">
        <f t="shared" si="49"/>
        <v>0.40634721893754111</v>
      </c>
      <c r="R276" s="94">
        <f t="shared" si="50"/>
        <v>0.40640504839054897</v>
      </c>
      <c r="S276" s="94">
        <f t="shared" si="51"/>
        <v>0.40638494735459951</v>
      </c>
      <c r="T276" s="94">
        <f t="shared" si="52"/>
        <v>0.40642999442082572</v>
      </c>
      <c r="U276" s="97">
        <f t="shared" si="53"/>
        <v>0.40633894412236615</v>
      </c>
      <c r="W276" s="28">
        <v>0.26900000000000002</v>
      </c>
      <c r="X276" s="94">
        <f>AProperties!AF276*(9.806*B276)^0.5</f>
        <v>0.55000279033174104</v>
      </c>
      <c r="Y276" s="94">
        <f>AProperties!AG276*(9.806*C276)^0.5</f>
        <v>0.55104616462210565</v>
      </c>
      <c r="Z276" s="94">
        <f>AProperties!AH276*(9.806*D276)^0.5</f>
        <v>0.55089471058517947</v>
      </c>
      <c r="AA276" s="94">
        <f>AProperties!AI276*(9.806*E276)^0.5</f>
        <v>0.55156782949273087</v>
      </c>
      <c r="AB276" s="94">
        <f>AProperties!AJ276*(9.806*F276)^0.5</f>
        <v>0.55139396194138468</v>
      </c>
      <c r="AC276" s="94">
        <f>AProperties!AK276*(9.806*G276)^0.5</f>
        <v>0.55188318818721493</v>
      </c>
      <c r="AD276" s="94">
        <f>AProperties!AL276*(9.806*H276)^0.5</f>
        <v>0.55171306683802612</v>
      </c>
      <c r="AE276" s="94">
        <f>AProperties!AM276*(9.806*I276)^0.5</f>
        <v>0.55209441868598041</v>
      </c>
      <c r="AF276" s="97">
        <f t="shared" si="54"/>
        <v>0.55132451633554536</v>
      </c>
    </row>
    <row r="277" spans="1:32" x14ac:dyDescent="0.25">
      <c r="A277" s="28">
        <v>0.27</v>
      </c>
      <c r="B277" s="94">
        <f>AProperties!B277/AProperties!V277/VLOOKUP(B$6,Data!$N$4:$Y$11,Data!$X$1,FALSE)</f>
        <v>0.27543507802000017</v>
      </c>
      <c r="C277" s="94">
        <f>AProperties!C277/AProperties!W277/VLOOKUP(C$6,Data!$N$4:$Y$11,Data!$X$1,FALSE)</f>
        <v>0.27568406813524798</v>
      </c>
      <c r="D277" s="94">
        <f>AProperties!D277/AProperties!X277/VLOOKUP(D$6,Data!$N$4:$Y$11,Data!$X$1,FALSE)</f>
        <v>0.27564796668618419</v>
      </c>
      <c r="E277" s="94">
        <f>AProperties!E277/AProperties!Y277/VLOOKUP(E$6,Data!$N$4:$Y$11,Data!$X$1,FALSE)</f>
        <v>0.27580830751360719</v>
      </c>
      <c r="F277" s="94">
        <f>AProperties!F277/AProperties!Z277/VLOOKUP(F$6,Data!$N$4:$Y$11,Data!$X$1,FALSE)</f>
        <v>0.27576691785925928</v>
      </c>
      <c r="G277" s="94">
        <f>AProperties!G277/AProperties!AA277/VLOOKUP(G$6,Data!$N$4:$Y$11,Data!$X$1,FALSE)</f>
        <v>0.27588333226227119</v>
      </c>
      <c r="H277" s="94">
        <f>AProperties!H277/AProperties!AB277/VLOOKUP(H$6,Data!$N$4:$Y$11,Data!$X$1,FALSE)</f>
        <v>0.27584286746808773</v>
      </c>
      <c r="I277" s="94">
        <f>AProperties!I277/AProperties!AC277/VLOOKUP(I$6,Data!$N$4:$Y$11,Data!$X$1,FALSE)</f>
        <v>0.27593355054423019</v>
      </c>
      <c r="J277" s="97">
        <f t="shared" si="44"/>
        <v>0.275750261061111</v>
      </c>
      <c r="L277" s="28">
        <v>0.27</v>
      </c>
      <c r="M277" s="94">
        <f t="shared" si="45"/>
        <v>0.40771753901000007</v>
      </c>
      <c r="N277" s="94">
        <f t="shared" si="46"/>
        <v>0.40784203406762398</v>
      </c>
      <c r="O277" s="94">
        <f t="shared" si="47"/>
        <v>0.40782398334309211</v>
      </c>
      <c r="P277" s="94">
        <f t="shared" si="48"/>
        <v>0.40790415375680361</v>
      </c>
      <c r="Q277" s="94">
        <f t="shared" si="49"/>
        <v>0.40788345892962963</v>
      </c>
      <c r="R277" s="94">
        <f t="shared" si="50"/>
        <v>0.40794166613113558</v>
      </c>
      <c r="S277" s="94">
        <f t="shared" si="51"/>
        <v>0.40792143373404388</v>
      </c>
      <c r="T277" s="94">
        <f t="shared" si="52"/>
        <v>0.40796677527211511</v>
      </c>
      <c r="U277" s="97">
        <f t="shared" si="53"/>
        <v>0.40787513053055546</v>
      </c>
      <c r="W277" s="28">
        <v>0.27</v>
      </c>
      <c r="X277" s="94">
        <f>AProperties!AF277*(9.806*B277)^0.5</f>
        <v>0.55308285239191457</v>
      </c>
      <c r="Y277" s="94">
        <f>AProperties!AG277*(9.806*C277)^0.5</f>
        <v>0.55413090046879199</v>
      </c>
      <c r="Z277" s="94">
        <f>AProperties!AH277*(9.806*D277)^0.5</f>
        <v>0.55397876764792509</v>
      </c>
      <c r="AA277" s="94">
        <f>AProperties!AI277*(9.806*E277)^0.5</f>
        <v>0.55465490422769259</v>
      </c>
      <c r="AB277" s="94">
        <f>AProperties!AJ277*(9.806*F277)^0.5</f>
        <v>0.55448025698496239</v>
      </c>
      <c r="AC277" s="94">
        <f>AProperties!AK277*(9.806*G277)^0.5</f>
        <v>0.55497167751121557</v>
      </c>
      <c r="AD277" s="94">
        <f>AProperties!AL277*(9.806*H277)^0.5</f>
        <v>0.5548007929937937</v>
      </c>
      <c r="AE277" s="94">
        <f>AProperties!AM277*(9.806*I277)^0.5</f>
        <v>0.55518385580084706</v>
      </c>
      <c r="AF277" s="97">
        <f t="shared" si="54"/>
        <v>0.55441050100339284</v>
      </c>
    </row>
    <row r="278" spans="1:32" x14ac:dyDescent="0.25">
      <c r="A278" s="28">
        <v>0.27100000000000002</v>
      </c>
      <c r="B278" s="94">
        <f>AProperties!B278/AProperties!V278/VLOOKUP(B$6,Data!$N$4:$Y$11,Data!$X$1,FALSE)</f>
        <v>0.27650604428521092</v>
      </c>
      <c r="C278" s="94">
        <f>AProperties!C278/AProperties!W278/VLOOKUP(C$6,Data!$N$4:$Y$11,Data!$X$1,FALSE)</f>
        <v>0.27675664936886912</v>
      </c>
      <c r="D278" s="94">
        <f>AProperties!D278/AProperties!X278/VLOOKUP(D$6,Data!$N$4:$Y$11,Data!$X$1,FALSE)</f>
        <v>0.27672031346729686</v>
      </c>
      <c r="E278" s="94">
        <f>AProperties!E278/AProperties!Y278/VLOOKUP(E$6,Data!$N$4:$Y$11,Data!$X$1,FALSE)</f>
        <v>0.27688169635823801</v>
      </c>
      <c r="F278" s="94">
        <f>AProperties!F278/AProperties!Z278/VLOOKUP(F$6,Data!$N$4:$Y$11,Data!$X$1,FALSE)</f>
        <v>0.27684003752072772</v>
      </c>
      <c r="G278" s="94">
        <f>AProperties!G278/AProperties!AA278/VLOOKUP(G$6,Data!$N$4:$Y$11,Data!$X$1,FALSE)</f>
        <v>0.27695720937686807</v>
      </c>
      <c r="H278" s="94">
        <f>AProperties!H278/AProperties!AB278/VLOOKUP(H$6,Data!$N$4:$Y$11,Data!$X$1,FALSE)</f>
        <v>0.2769164811791241</v>
      </c>
      <c r="I278" s="94">
        <f>AProperties!I278/AProperties!AC278/VLOOKUP(I$6,Data!$N$4:$Y$11,Data!$X$1,FALSE)</f>
        <v>0.27700775472770728</v>
      </c>
      <c r="J278" s="97">
        <f t="shared" si="44"/>
        <v>0.27682327328550527</v>
      </c>
      <c r="L278" s="28">
        <v>0.27100000000000002</v>
      </c>
      <c r="M278" s="94">
        <f t="shared" si="45"/>
        <v>0.4092530221426055</v>
      </c>
      <c r="N278" s="94">
        <f t="shared" si="46"/>
        <v>0.40937832468443458</v>
      </c>
      <c r="O278" s="94">
        <f t="shared" si="47"/>
        <v>0.40936015673364845</v>
      </c>
      <c r="P278" s="94">
        <f t="shared" si="48"/>
        <v>0.40944084817911902</v>
      </c>
      <c r="Q278" s="94">
        <f t="shared" si="49"/>
        <v>0.40942001876036388</v>
      </c>
      <c r="R278" s="94">
        <f t="shared" si="50"/>
        <v>0.40947860468843406</v>
      </c>
      <c r="S278" s="94">
        <f t="shared" si="51"/>
        <v>0.40945824058956204</v>
      </c>
      <c r="T278" s="94">
        <f t="shared" si="52"/>
        <v>0.40950387736385363</v>
      </c>
      <c r="U278" s="97">
        <f t="shared" si="53"/>
        <v>0.4094116366427526</v>
      </c>
      <c r="W278" s="28">
        <v>0.27100000000000002</v>
      </c>
      <c r="X278" s="94">
        <f>AProperties!AF278*(9.806*B278)^0.5</f>
        <v>0.5561687523487211</v>
      </c>
      <c r="Y278" s="94">
        <f>AProperties!AG278*(9.806*C278)^0.5</f>
        <v>0.55722147313673553</v>
      </c>
      <c r="Z278" s="94">
        <f>AProperties!AH278*(9.806*D278)^0.5</f>
        <v>0.5570686616846543</v>
      </c>
      <c r="AA278" s="94">
        <f>AProperties!AI278*(9.806*E278)^0.5</f>
        <v>0.5577478152666292</v>
      </c>
      <c r="AB278" s="94">
        <f>AProperties!AJ278*(9.806*F278)^0.5</f>
        <v>0.55757238850341018</v>
      </c>
      <c r="AC278" s="94">
        <f>AProperties!AK278*(9.806*G278)^0.5</f>
        <v>0.55806600283307284</v>
      </c>
      <c r="AD278" s="94">
        <f>AProperties!AL278*(9.806*H278)^0.5</f>
        <v>0.5578943553119361</v>
      </c>
      <c r="AE278" s="94">
        <f>AProperties!AM278*(9.806*I278)^0.5</f>
        <v>0.55827912871131002</v>
      </c>
      <c r="AF278" s="97">
        <f t="shared" si="54"/>
        <v>0.55750232222455864</v>
      </c>
    </row>
    <row r="279" spans="1:32" x14ac:dyDescent="0.25">
      <c r="A279" s="28">
        <v>0.27200000000000002</v>
      </c>
      <c r="B279" s="94">
        <f>AProperties!B279/AProperties!V279/VLOOKUP(B$6,Data!$N$4:$Y$11,Data!$X$1,FALSE)</f>
        <v>0.27757764821542985</v>
      </c>
      <c r="C279" s="94">
        <f>AProperties!C279/AProperties!W279/VLOOKUP(C$6,Data!$N$4:$Y$11,Data!$X$1,FALSE)</f>
        <v>0.27782987238953238</v>
      </c>
      <c r="D279" s="94">
        <f>AProperties!D279/AProperties!X279/VLOOKUP(D$6,Data!$N$4:$Y$11,Data!$X$1,FALSE)</f>
        <v>0.27779330143445791</v>
      </c>
      <c r="E279" s="94">
        <f>AProperties!E279/AProperties!Y279/VLOOKUP(E$6,Data!$N$4:$Y$11,Data!$X$1,FALSE)</f>
        <v>0.27795572906683746</v>
      </c>
      <c r="F279" s="94">
        <f>AProperties!F279/AProperties!Z279/VLOOKUP(F$6,Data!$N$4:$Y$11,Data!$X$1,FALSE)</f>
        <v>0.27791380035275481</v>
      </c>
      <c r="G279" s="94">
        <f>AProperties!G279/AProperties!AA279/VLOOKUP(G$6,Data!$N$4:$Y$11,Data!$X$1,FALSE)</f>
        <v>0.27803173161615147</v>
      </c>
      <c r="H279" s="94">
        <f>AProperties!H279/AProperties!AB279/VLOOKUP(H$6,Data!$N$4:$Y$11,Data!$X$1,FALSE)</f>
        <v>0.27799073933426532</v>
      </c>
      <c r="I279" s="94">
        <f>AProperties!I279/AProperties!AC279/VLOOKUP(I$6,Data!$N$4:$Y$11,Data!$X$1,FALSE)</f>
        <v>0.27808260488248759</v>
      </c>
      <c r="J279" s="97">
        <f t="shared" si="44"/>
        <v>0.27789692841148961</v>
      </c>
      <c r="L279" s="28">
        <v>0.27200000000000002</v>
      </c>
      <c r="M279" s="94">
        <f t="shared" si="45"/>
        <v>0.41078882410771494</v>
      </c>
      <c r="N279" s="94">
        <f t="shared" si="46"/>
        <v>0.41091493619476621</v>
      </c>
      <c r="O279" s="94">
        <f t="shared" si="47"/>
        <v>0.41089665071722897</v>
      </c>
      <c r="P279" s="94">
        <f t="shared" si="48"/>
        <v>0.41097786453341878</v>
      </c>
      <c r="Q279" s="94">
        <f t="shared" si="49"/>
        <v>0.41095690017637743</v>
      </c>
      <c r="R279" s="94">
        <f t="shared" si="50"/>
        <v>0.41101586580807575</v>
      </c>
      <c r="S279" s="94">
        <f t="shared" si="51"/>
        <v>0.41099536966713268</v>
      </c>
      <c r="T279" s="94">
        <f t="shared" si="52"/>
        <v>0.41104130244124382</v>
      </c>
      <c r="U279" s="97">
        <f t="shared" si="53"/>
        <v>0.41094846420574482</v>
      </c>
      <c r="W279" s="28">
        <v>0.27200000000000002</v>
      </c>
      <c r="X279" s="94">
        <f>AProperties!AF279*(9.806*B279)^0.5</f>
        <v>0.55926048089960623</v>
      </c>
      <c r="Y279" s="94">
        <f>AProperties!AG279*(9.806*C279)^0.5</f>
        <v>0.56031787328527838</v>
      </c>
      <c r="Z279" s="94">
        <f>AProperties!AH279*(9.806*D279)^0.5</f>
        <v>0.56016438336024066</v>
      </c>
      <c r="AA279" s="94">
        <f>AProperties!AI279*(9.806*E279)^0.5</f>
        <v>0.56084655324984145</v>
      </c>
      <c r="AB279" s="94">
        <f>AProperties!AJ279*(9.806*F279)^0.5</f>
        <v>0.56067034714337627</v>
      </c>
      <c r="AC279" s="94">
        <f>AProperties!AK279*(9.806*G279)^0.5</f>
        <v>0.56116615478158427</v>
      </c>
      <c r="AD279" s="94">
        <f>AProperties!AL279*(9.806*H279)^0.5</f>
        <v>0.56099374442745764</v>
      </c>
      <c r="AE279" s="94">
        <f>AProperties!AM279*(9.806*I279)^0.5</f>
        <v>0.56138022803845988</v>
      </c>
      <c r="AF279" s="97">
        <f t="shared" si="54"/>
        <v>0.56059997064823053</v>
      </c>
    </row>
    <row r="280" spans="1:32" x14ac:dyDescent="0.25">
      <c r="A280" s="28">
        <v>0.27300000000000002</v>
      </c>
      <c r="B280" s="94">
        <f>AProperties!B280/AProperties!V280/VLOOKUP(B$6,Data!$N$4:$Y$11,Data!$X$1,FALSE)</f>
        <v>0.27864989332282958</v>
      </c>
      <c r="C280" s="94">
        <f>AProperties!C280/AProperties!W280/VLOOKUP(C$6,Data!$N$4:$Y$11,Data!$X$1,FALSE)</f>
        <v>0.27890374070509527</v>
      </c>
      <c r="D280" s="94">
        <f>AProperties!D280/AProperties!X280/VLOOKUP(D$6,Data!$N$4:$Y$11,Data!$X$1,FALSE)</f>
        <v>0.27886693409614366</v>
      </c>
      <c r="E280" s="94">
        <f>AProperties!E280/AProperties!Y280/VLOOKUP(E$6,Data!$N$4:$Y$11,Data!$X$1,FALSE)</f>
        <v>0.27903040914514998</v>
      </c>
      <c r="F280" s="94">
        <f>AProperties!F280/AProperties!Z280/VLOOKUP(F$6,Data!$N$4:$Y$11,Data!$X$1,FALSE)</f>
        <v>0.27898820986178574</v>
      </c>
      <c r="G280" s="94">
        <f>AProperties!G280/AProperties!AA280/VLOOKUP(G$6,Data!$N$4:$Y$11,Data!$X$1,FALSE)</f>
        <v>0.27910690248460163</v>
      </c>
      <c r="H280" s="94">
        <f>AProperties!H280/AProperties!AB280/VLOOKUP(H$6,Data!$N$4:$Y$11,Data!$X$1,FALSE)</f>
        <v>0.27906564543867163</v>
      </c>
      <c r="I280" s="94">
        <f>AProperties!I280/AProperties!AC280/VLOOKUP(I$6,Data!$N$4:$Y$11,Data!$X$1,FALSE)</f>
        <v>0.27915810451221146</v>
      </c>
      <c r="J280" s="97">
        <f t="shared" si="44"/>
        <v>0.27897122994581114</v>
      </c>
      <c r="L280" s="28">
        <v>0.27300000000000002</v>
      </c>
      <c r="M280" s="94">
        <f t="shared" si="45"/>
        <v>0.41232494666141484</v>
      </c>
      <c r="N280" s="94">
        <f t="shared" si="46"/>
        <v>0.41245187035254766</v>
      </c>
      <c r="O280" s="94">
        <f t="shared" si="47"/>
        <v>0.41243346704807182</v>
      </c>
      <c r="P280" s="94">
        <f t="shared" si="48"/>
        <v>0.41251520457257501</v>
      </c>
      <c r="Q280" s="94">
        <f t="shared" si="49"/>
        <v>0.41249410493089289</v>
      </c>
      <c r="R280" s="94">
        <f t="shared" si="50"/>
        <v>0.41255345124230081</v>
      </c>
      <c r="S280" s="94">
        <f t="shared" si="51"/>
        <v>0.41253282271933583</v>
      </c>
      <c r="T280" s="94">
        <f t="shared" si="52"/>
        <v>0.41257905225610575</v>
      </c>
      <c r="U280" s="97">
        <f t="shared" si="53"/>
        <v>0.41248561497290559</v>
      </c>
      <c r="W280" s="28">
        <v>0.27300000000000002</v>
      </c>
      <c r="X280" s="94">
        <f>AProperties!AF280*(9.806*B280)^0.5</f>
        <v>0.56235802881082675</v>
      </c>
      <c r="Y280" s="94">
        <f>AProperties!AG280*(9.806*C280)^0.5</f>
        <v>0.56342009164286488</v>
      </c>
      <c r="Z280" s="94">
        <f>AProperties!AH280*(9.806*D280)^0.5</f>
        <v>0.56326592340861315</v>
      </c>
      <c r="AA280" s="94">
        <f>AProperties!AI280*(9.806*E280)^0.5</f>
        <v>0.56395110888688194</v>
      </c>
      <c r="AB280" s="94">
        <f>AProperties!AJ280*(9.806*F280)^0.5</f>
        <v>0.563774123620708</v>
      </c>
      <c r="AC280" s="94">
        <f>AProperties!AK280*(9.806*G280)^0.5</f>
        <v>0.56427212405488392</v>
      </c>
      <c r="AD280" s="94">
        <f>AProperties!AL280*(9.806*H280)^0.5</f>
        <v>0.56409895104465069</v>
      </c>
      <c r="AE280" s="94">
        <f>AProperties!AM280*(9.806*I280)^0.5</f>
        <v>0.56448714447278681</v>
      </c>
      <c r="AF280" s="97">
        <f t="shared" si="54"/>
        <v>0.56370343699277703</v>
      </c>
    </row>
    <row r="281" spans="1:32" x14ac:dyDescent="0.25">
      <c r="A281" s="28">
        <v>0.27400000000000002</v>
      </c>
      <c r="B281" s="94">
        <f>AProperties!B281/AProperties!V281/VLOOKUP(B$6,Data!$N$4:$Y$11,Data!$X$1,FALSE)</f>
        <v>0.27972278313274446</v>
      </c>
      <c r="C281" s="94">
        <f>AProperties!C281/AProperties!W281/VLOOKUP(C$6,Data!$N$4:$Y$11,Data!$X$1,FALSE)</f>
        <v>0.27997825783666291</v>
      </c>
      <c r="D281" s="94">
        <f>AProperties!D281/AProperties!X281/VLOOKUP(D$6,Data!$N$4:$Y$11,Data!$X$1,FALSE)</f>
        <v>0.27994121497406671</v>
      </c>
      <c r="E281" s="94">
        <f>AProperties!E281/AProperties!Y281/VLOOKUP(E$6,Data!$N$4:$Y$11,Data!$X$1,FALSE)</f>
        <v>0.28010574011220823</v>
      </c>
      <c r="F281" s="94">
        <f>AProperties!F281/AProperties!Z281/VLOOKUP(F$6,Data!$N$4:$Y$11,Data!$X$1,FALSE)</f>
        <v>0.28006326956754113</v>
      </c>
      <c r="G281" s="94">
        <f>AProperties!G281/AProperties!AA281/VLOOKUP(G$6,Data!$N$4:$Y$11,Data!$X$1,FALSE)</f>
        <v>0.28018272550001239</v>
      </c>
      <c r="H281" s="94">
        <f>AProperties!H281/AProperties!AB281/VLOOKUP(H$6,Data!$N$4:$Y$11,Data!$X$1,FALSE)</f>
        <v>0.28014120301080403</v>
      </c>
      <c r="I281" s="94">
        <f>AProperties!I281/AProperties!AC281/VLOOKUP(I$6,Data!$N$4:$Y$11,Data!$X$1,FALSE)</f>
        <v>0.28023425713384886</v>
      </c>
      <c r="J281" s="97">
        <f t="shared" si="44"/>
        <v>0.28004618140848614</v>
      </c>
      <c r="L281" s="28">
        <v>0.27400000000000002</v>
      </c>
      <c r="M281" s="94">
        <f t="shared" si="45"/>
        <v>0.41386139156637225</v>
      </c>
      <c r="N281" s="94">
        <f t="shared" si="46"/>
        <v>0.41398912891833151</v>
      </c>
      <c r="O281" s="94">
        <f t="shared" si="47"/>
        <v>0.4139706074870334</v>
      </c>
      <c r="P281" s="94">
        <f t="shared" si="48"/>
        <v>0.41405287005610414</v>
      </c>
      <c r="Q281" s="94">
        <f t="shared" si="49"/>
        <v>0.41403163478377059</v>
      </c>
      <c r="R281" s="94">
        <f t="shared" si="50"/>
        <v>0.41409136275000624</v>
      </c>
      <c r="S281" s="94">
        <f t="shared" si="51"/>
        <v>0.41407060150540204</v>
      </c>
      <c r="T281" s="94">
        <f t="shared" si="52"/>
        <v>0.41411712856692445</v>
      </c>
      <c r="U281" s="97">
        <f t="shared" si="53"/>
        <v>0.41402309070424309</v>
      </c>
      <c r="W281" s="28">
        <v>0.27400000000000002</v>
      </c>
      <c r="X281" s="94">
        <f>AProperties!AF281*(9.806*B281)^0.5</f>
        <v>0.56546138691702241</v>
      </c>
      <c r="Y281" s="94">
        <f>AProperties!AG281*(9.806*C281)^0.5</f>
        <v>0.56652811900661515</v>
      </c>
      <c r="Z281" s="94">
        <f>AProperties!AH281*(9.806*D281)^0.5</f>
        <v>0.56637327263233916</v>
      </c>
      <c r="AA281" s="94">
        <f>AProperties!AI281*(9.806*E281)^0.5</f>
        <v>0.56706147295612275</v>
      </c>
      <c r="AB281" s="94">
        <f>AProperties!AJ281*(9.806*F281)^0.5</f>
        <v>0.56688370872002647</v>
      </c>
      <c r="AC281" s="94">
        <f>AProperties!AK281*(9.806*G281)^0.5</f>
        <v>0.56738390142001327</v>
      </c>
      <c r="AD281" s="94">
        <f>AProperties!AL281*(9.806*H281)^0.5</f>
        <v>0.56720996593666906</v>
      </c>
      <c r="AE281" s="94">
        <f>AProperties!AM281*(9.806*I281)^0.5</f>
        <v>0.56759986877374435</v>
      </c>
      <c r="AF281" s="97">
        <f t="shared" si="54"/>
        <v>0.56681271204531902</v>
      </c>
    </row>
    <row r="282" spans="1:32" x14ac:dyDescent="0.25">
      <c r="A282" s="28">
        <v>0.27500000000000002</v>
      </c>
      <c r="B282" s="94">
        <f>AProperties!B282/AProperties!V282/VLOOKUP(B$6,Data!$N$4:$Y$11,Data!$X$1,FALSE)</f>
        <v>0.28079632118377018</v>
      </c>
      <c r="C282" s="94">
        <f>AProperties!C282/AProperties!W282/VLOOKUP(C$6,Data!$N$4:$Y$11,Data!$X$1,FALSE)</f>
        <v>0.28105342731868493</v>
      </c>
      <c r="D282" s="94">
        <f>AProperties!D282/AProperties!X282/VLOOKUP(D$6,Data!$N$4:$Y$11,Data!$X$1,FALSE)</f>
        <v>0.28101614760327087</v>
      </c>
      <c r="E282" s="94">
        <f>AProperties!E282/AProperties!Y282/VLOOKUP(E$6,Data!$N$4:$Y$11,Data!$X$1,FALSE)</f>
        <v>0.28118172550043086</v>
      </c>
      <c r="F282" s="94">
        <f>AProperties!F282/AProperties!Z282/VLOOKUP(F$6,Data!$N$4:$Y$11,Data!$X$1,FALSE)</f>
        <v>0.2811389830031128</v>
      </c>
      <c r="G282" s="94">
        <f>AProperties!G282/AProperties!AA282/VLOOKUP(G$6,Data!$N$4:$Y$11,Data!$X$1,FALSE)</f>
        <v>0.28125920419358957</v>
      </c>
      <c r="H282" s="94">
        <f>AProperties!H282/AProperties!AB282/VLOOKUP(H$6,Data!$N$4:$Y$11,Data!$X$1,FALSE)</f>
        <v>0.28121741558252167</v>
      </c>
      <c r="I282" s="94">
        <f>AProperties!I282/AProperties!AC282/VLOOKUP(I$6,Data!$N$4:$Y$11,Data!$X$1,FALSE)</f>
        <v>0.2813110662777985</v>
      </c>
      <c r="J282" s="97">
        <f t="shared" si="44"/>
        <v>0.28112178633289742</v>
      </c>
      <c r="L282" s="28">
        <v>0.27500000000000002</v>
      </c>
      <c r="M282" s="94">
        <f t="shared" si="45"/>
        <v>0.41539816059188511</v>
      </c>
      <c r="N282" s="94">
        <f t="shared" si="46"/>
        <v>0.41552671365934246</v>
      </c>
      <c r="O282" s="94">
        <f t="shared" si="47"/>
        <v>0.41550807380163546</v>
      </c>
      <c r="P282" s="94">
        <f t="shared" si="48"/>
        <v>0.41559086275021545</v>
      </c>
      <c r="Q282" s="94">
        <f t="shared" si="49"/>
        <v>0.41556949150155642</v>
      </c>
      <c r="R282" s="94">
        <f t="shared" si="50"/>
        <v>0.41562960209679478</v>
      </c>
      <c r="S282" s="94">
        <f t="shared" si="51"/>
        <v>0.41560870779126086</v>
      </c>
      <c r="T282" s="94">
        <f t="shared" si="52"/>
        <v>0.41565553313889925</v>
      </c>
      <c r="U282" s="97">
        <f t="shared" si="53"/>
        <v>0.41556089316644873</v>
      </c>
      <c r="W282" s="28">
        <v>0.27500000000000002</v>
      </c>
      <c r="X282" s="94">
        <f>AProperties!AF282*(9.806*B282)^0.5</f>
        <v>0.56857054612080216</v>
      </c>
      <c r="Y282" s="94">
        <f>AProperties!AG282*(9.806*C282)^0.5</f>
        <v>0.56964194624190723</v>
      </c>
      <c r="Z282" s="94">
        <f>AProperties!AH282*(9.806*D282)^0.5</f>
        <v>0.569486421902197</v>
      </c>
      <c r="AA282" s="94">
        <f>AProperties!AI282*(9.806*E282)^0.5</f>
        <v>0.57017763630433593</v>
      </c>
      <c r="AB282" s="94">
        <f>AProperties!AJ282*(9.806*F282)^0.5</f>
        <v>0.56999909329430209</v>
      </c>
      <c r="AC282" s="94">
        <f>AProperties!AK282*(9.806*G282)^0.5</f>
        <v>0.57050147771250359</v>
      </c>
      <c r="AD282" s="94">
        <f>AProperties!AL282*(9.806*H282)^0.5</f>
        <v>0.57032677994510805</v>
      </c>
      <c r="AE282" s="94">
        <f>AProperties!AM282*(9.806*I282)^0.5</f>
        <v>0.57071839176933403</v>
      </c>
      <c r="AF282" s="97">
        <f t="shared" si="54"/>
        <v>0.56992778666131128</v>
      </c>
    </row>
    <row r="283" spans="1:32" x14ac:dyDescent="0.25">
      <c r="A283" s="28">
        <v>0.27600000000000002</v>
      </c>
      <c r="B283" s="94">
        <f>AProperties!B283/AProperties!V283/VLOOKUP(B$6,Data!$N$4:$Y$11,Data!$X$1,FALSE)</f>
        <v>0.28187051102785921</v>
      </c>
      <c r="C283" s="94">
        <f>AProperties!C283/AProperties!W283/VLOOKUP(C$6,Data!$N$4:$Y$11,Data!$X$1,FALSE)</f>
        <v>0.28212925269905204</v>
      </c>
      <c r="D283" s="94">
        <f>AProperties!D283/AProperties!X283/VLOOKUP(D$6,Data!$N$4:$Y$11,Data!$X$1,FALSE)</f>
        <v>0.28209173553222983</v>
      </c>
      <c r="E283" s="94">
        <f>AProperties!E283/AProperties!Y283/VLOOKUP(E$6,Data!$N$4:$Y$11,Data!$X$1,FALSE)</f>
        <v>0.28225836885572042</v>
      </c>
      <c r="F283" s="94">
        <f>AProperties!F283/AProperties!Z283/VLOOKUP(F$6,Data!$N$4:$Y$11,Data!$X$1,FALSE)</f>
        <v>0.28221535371506273</v>
      </c>
      <c r="G283" s="94">
        <f>AProperties!G283/AProperties!AA283/VLOOKUP(G$6,Data!$N$4:$Y$11,Data!$X$1,FALSE)</f>
        <v>0.28233634211004605</v>
      </c>
      <c r="H283" s="94">
        <f>AProperties!H283/AProperties!AB283/VLOOKUP(H$6,Data!$N$4:$Y$11,Data!$X$1,FALSE)</f>
        <v>0.28229428669917744</v>
      </c>
      <c r="I283" s="94">
        <f>AProperties!I283/AProperties!AC283/VLOOKUP(I$6,Data!$N$4:$Y$11,Data!$X$1,FALSE)</f>
        <v>0.28238853548798376</v>
      </c>
      <c r="J283" s="97">
        <f t="shared" si="44"/>
        <v>0.2821980482658914</v>
      </c>
      <c r="L283" s="28">
        <v>0.27600000000000002</v>
      </c>
      <c r="M283" s="94">
        <f t="shared" si="45"/>
        <v>0.41693525551392963</v>
      </c>
      <c r="N283" s="94">
        <f t="shared" si="46"/>
        <v>0.41706462634952601</v>
      </c>
      <c r="O283" s="94">
        <f t="shared" si="47"/>
        <v>0.41704586776611496</v>
      </c>
      <c r="P283" s="94">
        <f t="shared" si="48"/>
        <v>0.41712918442786023</v>
      </c>
      <c r="Q283" s="94">
        <f t="shared" si="49"/>
        <v>0.41710767685753136</v>
      </c>
      <c r="R283" s="94">
        <f t="shared" si="50"/>
        <v>0.41716817105502302</v>
      </c>
      <c r="S283" s="94">
        <f t="shared" si="51"/>
        <v>0.41714714334958874</v>
      </c>
      <c r="T283" s="94">
        <f t="shared" si="52"/>
        <v>0.41719426774399193</v>
      </c>
      <c r="U283" s="97">
        <f t="shared" si="53"/>
        <v>0.41709902413294575</v>
      </c>
      <c r="W283" s="28">
        <v>0.27600000000000002</v>
      </c>
      <c r="X283" s="94">
        <f>AProperties!AF283*(9.806*B283)^0.5</f>
        <v>0.57168549739232777</v>
      </c>
      <c r="Y283" s="94">
        <f>AProperties!AG283*(9.806*C283)^0.5</f>
        <v>0.57276156428195846</v>
      </c>
      <c r="Z283" s="94">
        <f>AProperties!AH283*(9.806*D283)^0.5</f>
        <v>0.5726053621567655</v>
      </c>
      <c r="AA283" s="94">
        <f>AProperties!AI283*(9.806*E283)^0.5</f>
        <v>0.57329958984627982</v>
      </c>
      <c r="AB283" s="94">
        <f>AProperties!AJ283*(9.806*F283)^0.5</f>
        <v>0.57312026826444573</v>
      </c>
      <c r="AC283" s="94">
        <f>AProperties!AK283*(9.806*G283)^0.5</f>
        <v>0.57362484383595336</v>
      </c>
      <c r="AD283" s="94">
        <f>AProperties!AL283*(9.806*H283)^0.5</f>
        <v>0.57344938397958556</v>
      </c>
      <c r="AE283" s="94">
        <f>AProperties!AM283*(9.806*I283)^0.5</f>
        <v>0.57384270435568574</v>
      </c>
      <c r="AF283" s="97">
        <f t="shared" si="54"/>
        <v>0.57304865176412523</v>
      </c>
    </row>
    <row r="284" spans="1:32" x14ac:dyDescent="0.25">
      <c r="A284" s="28">
        <v>0.27700000000000002</v>
      </c>
      <c r="B284" s="94">
        <f>AProperties!B284/AProperties!V284/VLOOKUP(B$6,Data!$N$4:$Y$11,Data!$X$1,FALSE)</f>
        <v>0.28294535623042094</v>
      </c>
      <c r="C284" s="94">
        <f>AProperties!C284/AProperties!W284/VLOOKUP(C$6,Data!$N$4:$Y$11,Data!$X$1,FALSE)</f>
        <v>0.28320573753919531</v>
      </c>
      <c r="D284" s="94">
        <f>AProperties!D284/AProperties!X284/VLOOKUP(D$6,Data!$N$4:$Y$11,Data!$X$1,FALSE)</f>
        <v>0.28316798232294549</v>
      </c>
      <c r="E284" s="94">
        <f>AProperties!E284/AProperties!Y284/VLOOKUP(E$6,Data!$N$4:$Y$11,Data!$X$1,FALSE)</f>
        <v>0.28333567373756063</v>
      </c>
      <c r="F284" s="94">
        <f>AProperties!F284/AProperties!Z284/VLOOKUP(F$6,Data!$N$4:$Y$11,Data!$X$1,FALSE)</f>
        <v>0.28329238526352157</v>
      </c>
      <c r="G284" s="94">
        <f>AProperties!G284/AProperties!AA284/VLOOKUP(G$6,Data!$N$4:$Y$11,Data!$X$1,FALSE)</f>
        <v>0.28341414280770372</v>
      </c>
      <c r="H284" s="94">
        <f>AProperties!H284/AProperties!AB284/VLOOKUP(H$6,Data!$N$4:$Y$11,Data!$X$1,FALSE)</f>
        <v>0.28337181991971877</v>
      </c>
      <c r="I284" s="94">
        <f>AProperties!I284/AProperties!AC284/VLOOKUP(I$6,Data!$N$4:$Y$11,Data!$X$1,FALSE)</f>
        <v>0.28346666832195261</v>
      </c>
      <c r="J284" s="97">
        <f t="shared" si="44"/>
        <v>0.28327497076787739</v>
      </c>
      <c r="L284" s="28">
        <v>0.27700000000000002</v>
      </c>
      <c r="M284" s="94">
        <f t="shared" si="45"/>
        <v>0.41847267811521049</v>
      </c>
      <c r="N284" s="94">
        <f t="shared" si="46"/>
        <v>0.41860286876959768</v>
      </c>
      <c r="O284" s="94">
        <f t="shared" si="47"/>
        <v>0.41858399116147277</v>
      </c>
      <c r="P284" s="94">
        <f t="shared" si="48"/>
        <v>0.41866783686878034</v>
      </c>
      <c r="Q284" s="94">
        <f t="shared" si="49"/>
        <v>0.41864619263176084</v>
      </c>
      <c r="R284" s="94">
        <f t="shared" si="50"/>
        <v>0.41870707140385188</v>
      </c>
      <c r="S284" s="94">
        <f t="shared" si="51"/>
        <v>0.41868590995985944</v>
      </c>
      <c r="T284" s="94">
        <f t="shared" si="52"/>
        <v>0.41873333416097636</v>
      </c>
      <c r="U284" s="97">
        <f t="shared" si="53"/>
        <v>0.41863748538393869</v>
      </c>
      <c r="W284" s="28">
        <v>0.27700000000000002</v>
      </c>
      <c r="X284" s="94">
        <f>AProperties!AF284*(9.806*B284)^0.5</f>
        <v>0.57480623176891288</v>
      </c>
      <c r="Y284" s="94">
        <f>AProperties!AG284*(9.806*C284)^0.5</f>
        <v>0.57588696412742357</v>
      </c>
      <c r="Z284" s="94">
        <f>AProperties!AH284*(9.806*D284)^0.5</f>
        <v>0.57573008440202023</v>
      </c>
      <c r="AA284" s="94">
        <f>AProperties!AI284*(9.806*E284)^0.5</f>
        <v>0.57642732456429069</v>
      </c>
      <c r="AB284" s="94">
        <f>AProperties!AJ284*(9.806*F284)^0.5</f>
        <v>0.57624722461889999</v>
      </c>
      <c r="AC284" s="94">
        <f>AProperties!AK284*(9.806*G284)^0.5</f>
        <v>0.57675399076163314</v>
      </c>
      <c r="AD284" s="94">
        <f>AProperties!AL284*(9.806*H284)^0.5</f>
        <v>0.57657776901734126</v>
      </c>
      <c r="AE284" s="94">
        <f>AProperties!AM284*(9.806*I284)^0.5</f>
        <v>0.57697279749665453</v>
      </c>
      <c r="AF284" s="97">
        <f t="shared" si="54"/>
        <v>0.57617529834464709</v>
      </c>
    </row>
    <row r="285" spans="1:32" x14ac:dyDescent="0.25">
      <c r="A285" s="28">
        <v>0.27800000000000002</v>
      </c>
      <c r="B285" s="94">
        <f>AProperties!B285/AProperties!V285/VLOOKUP(B$6,Data!$N$4:$Y$11,Data!$X$1,FALSE)</f>
        <v>0.28402086037042013</v>
      </c>
      <c r="C285" s="94">
        <f>AProperties!C285/AProperties!W285/VLOOKUP(C$6,Data!$N$4:$Y$11,Data!$X$1,FALSE)</f>
        <v>0.28428288541418617</v>
      </c>
      <c r="D285" s="94">
        <f>AProperties!D285/AProperties!X285/VLOOKUP(D$6,Data!$N$4:$Y$11,Data!$X$1,FALSE)</f>
        <v>0.28424489155104676</v>
      </c>
      <c r="E285" s="94">
        <f>AProperties!E285/AProperties!Y285/VLOOKUP(E$6,Data!$N$4:$Y$11,Data!$X$1,FALSE)</f>
        <v>0.2844136437191172</v>
      </c>
      <c r="F285" s="94">
        <f>AProperties!F285/AProperties!Z285/VLOOKUP(F$6,Data!$N$4:$Y$11,Data!$X$1,FALSE)</f>
        <v>0.28437008122228585</v>
      </c>
      <c r="G285" s="94">
        <f>AProperties!G285/AProperties!AA285/VLOOKUP(G$6,Data!$N$4:$Y$11,Data!$X$1,FALSE)</f>
        <v>0.28449260985858899</v>
      </c>
      <c r="H285" s="94">
        <f>AProperties!H285/AProperties!AB285/VLOOKUP(H$6,Data!$N$4:$Y$11,Data!$X$1,FALSE)</f>
        <v>0.28445001881678572</v>
      </c>
      <c r="I285" s="94">
        <f>AProperties!I285/AProperties!AC285/VLOOKUP(I$6,Data!$N$4:$Y$11,Data!$X$1,FALSE)</f>
        <v>0.28454546835097511</v>
      </c>
      <c r="J285" s="97">
        <f t="shared" si="44"/>
        <v>0.2843525574129257</v>
      </c>
      <c r="L285" s="28">
        <v>0.27800000000000002</v>
      </c>
      <c r="M285" s="94">
        <f t="shared" si="45"/>
        <v>0.42001043018521012</v>
      </c>
      <c r="N285" s="94">
        <f t="shared" si="46"/>
        <v>0.42014144270709308</v>
      </c>
      <c r="O285" s="94">
        <f t="shared" si="47"/>
        <v>0.42012244577552338</v>
      </c>
      <c r="P285" s="94">
        <f t="shared" si="48"/>
        <v>0.4202068218595586</v>
      </c>
      <c r="Q285" s="94">
        <f t="shared" si="49"/>
        <v>0.42018504061114292</v>
      </c>
      <c r="R285" s="94">
        <f t="shared" si="50"/>
        <v>0.42024630492929449</v>
      </c>
      <c r="S285" s="94">
        <f t="shared" si="51"/>
        <v>0.42022500940839291</v>
      </c>
      <c r="T285" s="94">
        <f t="shared" si="52"/>
        <v>0.42027273417548761</v>
      </c>
      <c r="U285" s="97">
        <f t="shared" si="53"/>
        <v>0.4201762787064629</v>
      </c>
      <c r="W285" s="28">
        <v>0.27800000000000002</v>
      </c>
      <c r="X285" s="94">
        <f>AProperties!AF285*(9.806*B285)^0.5</f>
        <v>0.57793274035462538</v>
      </c>
      <c r="Y285" s="94">
        <f>AProperties!AG285*(9.806*C285)^0.5</f>
        <v>0.57901813684599834</v>
      </c>
      <c r="Z285" s="94">
        <f>AProperties!AH285*(9.806*D285)^0.5</f>
        <v>0.57886057971093241</v>
      </c>
      <c r="AA285" s="94">
        <f>AProperties!AI285*(9.806*E285)^0.5</f>
        <v>0.57956083150788762</v>
      </c>
      <c r="AB285" s="94">
        <f>AProperties!AJ285*(9.806*F285)^0.5</f>
        <v>0.57937995341323789</v>
      </c>
      <c r="AC285" s="94">
        <f>AProperties!AK285*(9.806*G285)^0.5</f>
        <v>0.57988890952807426</v>
      </c>
      <c r="AD285" s="94">
        <f>AProperties!AL285*(9.806*H285)^0.5</f>
        <v>0.57971192610283384</v>
      </c>
      <c r="AE285" s="94">
        <f>AProperties!AM285*(9.806*I285)^0.5</f>
        <v>0.58010866222341662</v>
      </c>
      <c r="AF285" s="97">
        <f t="shared" si="54"/>
        <v>0.57930771746087584</v>
      </c>
    </row>
    <row r="286" spans="1:32" x14ac:dyDescent="0.25">
      <c r="A286" s="28">
        <v>0.27900000000000003</v>
      </c>
      <c r="B286" s="94">
        <f>AProperties!B286/AProperties!V286/VLOOKUP(B$6,Data!$N$4:$Y$11,Data!$X$1,FALSE)</f>
        <v>0.28509702704047651</v>
      </c>
      <c r="C286" s="94">
        <f>AProperties!C286/AProperties!W286/VLOOKUP(C$6,Data!$N$4:$Y$11,Data!$X$1,FALSE)</f>
        <v>0.28536069991283403</v>
      </c>
      <c r="D286" s="94">
        <f>AProperties!D286/AProperties!X286/VLOOKUP(D$6,Data!$N$4:$Y$11,Data!$X$1,FALSE)</f>
        <v>0.28532246680589063</v>
      </c>
      <c r="E286" s="94">
        <f>AProperties!E286/AProperties!Y286/VLOOKUP(E$6,Data!$N$4:$Y$11,Data!$X$1,FALSE)</f>
        <v>0.28549228238733648</v>
      </c>
      <c r="F286" s="94">
        <f>AProperties!F286/AProperties!Z286/VLOOKUP(F$6,Data!$N$4:$Y$11,Data!$X$1,FALSE)</f>
        <v>0.28544844517892048</v>
      </c>
      <c r="G286" s="94">
        <f>AProperties!G286/AProperties!AA286/VLOOKUP(G$6,Data!$N$4:$Y$11,Data!$X$1,FALSE)</f>
        <v>0.28557174684853542</v>
      </c>
      <c r="H286" s="94">
        <f>AProperties!H286/AProperties!AB286/VLOOKUP(H$6,Data!$N$4:$Y$11,Data!$X$1,FALSE)</f>
        <v>0.28552888697681034</v>
      </c>
      <c r="I286" s="94">
        <f>AProperties!I286/AProperties!AC286/VLOOKUP(I$6,Data!$N$4:$Y$11,Data!$X$1,FALSE)</f>
        <v>0.28562493916014486</v>
      </c>
      <c r="J286" s="97">
        <f t="shared" si="44"/>
        <v>0.28543081178886864</v>
      </c>
      <c r="L286" s="28">
        <v>0.27900000000000003</v>
      </c>
      <c r="M286" s="94">
        <f t="shared" si="45"/>
        <v>0.42154851352023825</v>
      </c>
      <c r="N286" s="94">
        <f t="shared" si="46"/>
        <v>0.42168034995641701</v>
      </c>
      <c r="O286" s="94">
        <f t="shared" si="47"/>
        <v>0.42166123340294537</v>
      </c>
      <c r="P286" s="94">
        <f t="shared" si="48"/>
        <v>0.42174614119366827</v>
      </c>
      <c r="Q286" s="94">
        <f t="shared" si="49"/>
        <v>0.4217242225894603</v>
      </c>
      <c r="R286" s="94">
        <f t="shared" si="50"/>
        <v>0.42178587342426777</v>
      </c>
      <c r="S286" s="94">
        <f t="shared" si="51"/>
        <v>0.42176444348840519</v>
      </c>
      <c r="T286" s="94">
        <f t="shared" si="52"/>
        <v>0.42181246958007246</v>
      </c>
      <c r="U286" s="97">
        <f t="shared" si="53"/>
        <v>0.42171540589443435</v>
      </c>
      <c r="W286" s="28">
        <v>0.27900000000000003</v>
      </c>
      <c r="X286" s="94">
        <f>AProperties!AF286*(9.806*B286)^0.5</f>
        <v>0.58106501431989577</v>
      </c>
      <c r="Y286" s="94">
        <f>AProperties!AG286*(9.806*C286)^0.5</f>
        <v>0.58215507357202234</v>
      </c>
      <c r="Z286" s="94">
        <f>AProperties!AH286*(9.806*D286)^0.5</f>
        <v>0.58199683922308221</v>
      </c>
      <c r="AA286" s="94">
        <f>AProperties!AI286*(9.806*E286)^0.5</f>
        <v>0.58270010179337706</v>
      </c>
      <c r="AB286" s="94">
        <f>AProperties!AJ286*(9.806*F286)^0.5</f>
        <v>0.58251844576977785</v>
      </c>
      <c r="AC286" s="94">
        <f>AProperties!AK286*(9.806*G286)^0.5</f>
        <v>0.58302959124068543</v>
      </c>
      <c r="AD286" s="94">
        <f>AProperties!AL286*(9.806*H286)^0.5</f>
        <v>0.58285184634734966</v>
      </c>
      <c r="AE286" s="94">
        <f>AProperties!AM286*(9.806*I286)^0.5</f>
        <v>0.58325028963408143</v>
      </c>
      <c r="AF286" s="97">
        <f t="shared" si="54"/>
        <v>0.58244590023753395</v>
      </c>
    </row>
    <row r="287" spans="1:32" x14ac:dyDescent="0.25">
      <c r="A287" s="28">
        <v>0.28000000000000003</v>
      </c>
      <c r="B287" s="94">
        <f>AProperties!B287/AProperties!V287/VLOOKUP(B$6,Data!$N$4:$Y$11,Data!$X$1,FALSE)</f>
        <v>0.28617385984696686</v>
      </c>
      <c r="C287" s="94">
        <f>AProperties!C287/AProperties!W287/VLOOKUP(C$6,Data!$N$4:$Y$11,Data!$X$1,FALSE)</f>
        <v>0.28643918463778911</v>
      </c>
      <c r="D287" s="94">
        <f>AProperties!D287/AProperties!X287/VLOOKUP(D$6,Data!$N$4:$Y$11,Data!$X$1,FALSE)</f>
        <v>0.28640071169066089</v>
      </c>
      <c r="E287" s="94">
        <f>AProperties!E287/AProperties!Y287/VLOOKUP(E$6,Data!$N$4:$Y$11,Data!$X$1,FALSE)</f>
        <v>0.28657159334304555</v>
      </c>
      <c r="F287" s="94">
        <f>AProperties!F287/AProperties!Z287/VLOOKUP(F$6,Data!$N$4:$Y$11,Data!$X$1,FALSE)</f>
        <v>0.2865274807348569</v>
      </c>
      <c r="G287" s="94">
        <f>AProperties!G287/AProperties!AA287/VLOOKUP(G$6,Data!$N$4:$Y$11,Data!$X$1,FALSE)</f>
        <v>0.2866515573772821</v>
      </c>
      <c r="H287" s="94">
        <f>AProperties!H287/AProperties!AB287/VLOOKUP(H$6,Data!$N$4:$Y$11,Data!$X$1,FALSE)</f>
        <v>0.28660842800011782</v>
      </c>
      <c r="I287" s="94">
        <f>AProperties!I287/AProperties!AC287/VLOOKUP(I$6,Data!$N$4:$Y$11,Data!$X$1,FALSE)</f>
        <v>0.2867050843484778</v>
      </c>
      <c r="J287" s="97">
        <f t="shared" si="44"/>
        <v>0.28650973749739961</v>
      </c>
      <c r="L287" s="28">
        <v>0.28000000000000003</v>
      </c>
      <c r="M287" s="94">
        <f t="shared" si="45"/>
        <v>0.42308692992348346</v>
      </c>
      <c r="N287" s="94">
        <f t="shared" si="46"/>
        <v>0.42321959231889461</v>
      </c>
      <c r="O287" s="94">
        <f t="shared" si="47"/>
        <v>0.42320035584533044</v>
      </c>
      <c r="P287" s="94">
        <f t="shared" si="48"/>
        <v>0.42328579667152277</v>
      </c>
      <c r="Q287" s="94">
        <f t="shared" si="49"/>
        <v>0.42326374036742848</v>
      </c>
      <c r="R287" s="94">
        <f t="shared" si="50"/>
        <v>0.42332577868864107</v>
      </c>
      <c r="S287" s="94">
        <f t="shared" si="51"/>
        <v>0.42330421400005891</v>
      </c>
      <c r="T287" s="94">
        <f t="shared" si="52"/>
        <v>0.4233525421742389</v>
      </c>
      <c r="U287" s="97">
        <f t="shared" si="53"/>
        <v>0.42325486874869989</v>
      </c>
      <c r="W287" s="28">
        <v>0.28000000000000003</v>
      </c>
      <c r="X287" s="94">
        <f>AProperties!AF287*(9.806*B287)^0.5</f>
        <v>0.58420304490113983</v>
      </c>
      <c r="Y287" s="94">
        <f>AProperties!AG287*(9.806*C287)^0.5</f>
        <v>0.5852977655061008</v>
      </c>
      <c r="Z287" s="94">
        <f>AProperties!AH287*(9.806*D287)^0.5</f>
        <v>0.58513885414427014</v>
      </c>
      <c r="AA287" s="94">
        <f>AProperties!AI287*(9.806*E287)^0.5</f>
        <v>0.58584512660346744</v>
      </c>
      <c r="AB287" s="94">
        <f>AProperties!AJ287*(9.806*F287)^0.5</f>
        <v>0.58566269287719197</v>
      </c>
      <c r="AC287" s="94">
        <f>AProperties!AK287*(9.806*G287)^0.5</f>
        <v>0.58617602707136074</v>
      </c>
      <c r="AD287" s="94">
        <f>AProperties!AL287*(9.806*H287)^0.5</f>
        <v>0.58599752092861768</v>
      </c>
      <c r="AE287" s="94">
        <f>AProperties!AM287*(9.806*I287)^0.5</f>
        <v>0.58639767089330097</v>
      </c>
      <c r="AF287" s="97">
        <f t="shared" si="54"/>
        <v>0.5855898378656812</v>
      </c>
    </row>
    <row r="288" spans="1:32" x14ac:dyDescent="0.25">
      <c r="A288" s="28">
        <v>0.28100000000000003</v>
      </c>
      <c r="B288" s="94">
        <f>AProperties!B288/AProperties!V288/VLOOKUP(B$6,Data!$N$4:$Y$11,Data!$X$1,FALSE)</f>
        <v>0.28725136241012456</v>
      </c>
      <c r="C288" s="94">
        <f>AProperties!C288/AProperties!W288/VLOOKUP(C$6,Data!$N$4:$Y$11,Data!$X$1,FALSE)</f>
        <v>0.28751834320564262</v>
      </c>
      <c r="D288" s="94">
        <f>AProperties!D288/AProperties!X288/VLOOKUP(D$6,Data!$N$4:$Y$11,Data!$X$1,FALSE)</f>
        <v>0.28747962982247061</v>
      </c>
      <c r="E288" s="94">
        <f>AProperties!E288/AProperties!Y288/VLOOKUP(E$6,Data!$N$4:$Y$11,Data!$X$1,FALSE)</f>
        <v>0.28765158020105547</v>
      </c>
      <c r="F288" s="94">
        <f>AProperties!F288/AProperties!Z288/VLOOKUP(F$6,Data!$N$4:$Y$11,Data!$X$1,FALSE)</f>
        <v>0.28760719150549624</v>
      </c>
      <c r="G288" s="94">
        <f>AProperties!G288/AProperties!AA288/VLOOKUP(G$6,Data!$N$4:$Y$11,Data!$X$1,FALSE)</f>
        <v>0.28773204505857675</v>
      </c>
      <c r="H288" s="94">
        <f>AProperties!H288/AProperties!AB288/VLOOKUP(H$6,Data!$N$4:$Y$11,Data!$X$1,FALSE)</f>
        <v>0.28768864550102813</v>
      </c>
      <c r="I288" s="94">
        <f>AProperties!I288/AProperties!AC288/VLOOKUP(I$6,Data!$N$4:$Y$11,Data!$X$1,FALSE)</f>
        <v>0.28778590752901489</v>
      </c>
      <c r="J288" s="97">
        <f t="shared" si="44"/>
        <v>0.2875893381541762</v>
      </c>
      <c r="L288" s="28">
        <v>0.28100000000000003</v>
      </c>
      <c r="M288" s="94">
        <f t="shared" si="45"/>
        <v>0.42462568120506228</v>
      </c>
      <c r="N288" s="94">
        <f t="shared" si="46"/>
        <v>0.42475917160282134</v>
      </c>
      <c r="O288" s="94">
        <f t="shared" si="47"/>
        <v>0.42473981491123536</v>
      </c>
      <c r="P288" s="94">
        <f t="shared" si="48"/>
        <v>0.42482579010052779</v>
      </c>
      <c r="Q288" s="94">
        <f t="shared" si="49"/>
        <v>0.42480359575274818</v>
      </c>
      <c r="R288" s="94">
        <f t="shared" si="50"/>
        <v>0.4248660225292884</v>
      </c>
      <c r="S288" s="94">
        <f t="shared" si="51"/>
        <v>0.42484432275051409</v>
      </c>
      <c r="T288" s="94">
        <f t="shared" si="52"/>
        <v>0.42489295376450747</v>
      </c>
      <c r="U288" s="97">
        <f t="shared" si="53"/>
        <v>0.42479466907708813</v>
      </c>
      <c r="W288" s="28">
        <v>0.28100000000000003</v>
      </c>
      <c r="X288" s="94">
        <f>AProperties!AF288*(9.806*B288)^0.5</f>
        <v>0.58734682340037725</v>
      </c>
      <c r="Y288" s="94">
        <f>AProperties!AG288*(9.806*C288)^0.5</f>
        <v>0.58844620391472491</v>
      </c>
      <c r="Z288" s="94">
        <f>AProperties!AH288*(9.806*D288)^0.5</f>
        <v>0.58828661574614238</v>
      </c>
      <c r="AA288" s="94">
        <f>AProperties!AI288*(9.806*E288)^0.5</f>
        <v>0.58899589718689638</v>
      </c>
      <c r="AB288" s="94">
        <f>AProperties!AJ288*(9.806*F288)^0.5</f>
        <v>0.5888126859901337</v>
      </c>
      <c r="AC288" s="94">
        <f>AProperties!AK288*(9.806*G288)^0.5</f>
        <v>0.58932820825810772</v>
      </c>
      <c r="AD288" s="94">
        <f>AProperties!AL288*(9.806*H288)^0.5</f>
        <v>0.58914894109043281</v>
      </c>
      <c r="AE288" s="94">
        <f>AProperties!AM288*(9.806*I288)^0.5</f>
        <v>0.58955079723189574</v>
      </c>
      <c r="AF288" s="97">
        <f t="shared" si="54"/>
        <v>0.58873952160233889</v>
      </c>
    </row>
    <row r="289" spans="1:32" x14ac:dyDescent="0.25">
      <c r="A289" s="28">
        <v>0.28199999999999997</v>
      </c>
      <c r="B289" s="94">
        <f>AProperties!B289/AProperties!V289/VLOOKUP(B$6,Data!$N$4:$Y$11,Data!$X$1,FALSE)</f>
        <v>0.28832953836414255</v>
      </c>
      <c r="C289" s="94">
        <f>AProperties!C289/AProperties!W289/VLOOKUP(C$6,Data!$N$4:$Y$11,Data!$X$1,FALSE)</f>
        <v>0.28859817924702819</v>
      </c>
      <c r="D289" s="94">
        <f>AProperties!D289/AProperties!X289/VLOOKUP(D$6,Data!$N$4:$Y$11,Data!$X$1,FALSE)</f>
        <v>0.28855922483246366</v>
      </c>
      <c r="E289" s="94">
        <f>AProperties!E289/AProperties!Y289/VLOOKUP(E$6,Data!$N$4:$Y$11,Data!$X$1,FALSE)</f>
        <v>0.2887322465902607</v>
      </c>
      <c r="F289" s="94">
        <f>AProperties!F289/AProperties!Z289/VLOOKUP(F$6,Data!$N$4:$Y$11,Data!$X$1,FALSE)</f>
        <v>0.28868758112030996</v>
      </c>
      <c r="G289" s="94">
        <f>AProperties!G289/AProperties!AA289/VLOOKUP(G$6,Data!$N$4:$Y$11,Data!$X$1,FALSE)</f>
        <v>0.28881321352027539</v>
      </c>
      <c r="H289" s="94">
        <f>AProperties!H289/AProperties!AB289/VLOOKUP(H$6,Data!$N$4:$Y$11,Data!$X$1,FALSE)</f>
        <v>0.28876954310795599</v>
      </c>
      <c r="I289" s="94">
        <f>AProperties!I289/AProperties!AC289/VLOOKUP(I$6,Data!$N$4:$Y$11,Data!$X$1,FALSE)</f>
        <v>0.28886741232892321</v>
      </c>
      <c r="J289" s="97">
        <f t="shared" si="44"/>
        <v>0.28866961738892</v>
      </c>
      <c r="L289" s="28">
        <v>0.28199999999999997</v>
      </c>
      <c r="M289" s="94">
        <f t="shared" si="45"/>
        <v>0.42616476918207125</v>
      </c>
      <c r="N289" s="94">
        <f t="shared" si="46"/>
        <v>0.42629908962351404</v>
      </c>
      <c r="O289" s="94">
        <f t="shared" si="47"/>
        <v>0.4262796124162318</v>
      </c>
      <c r="P289" s="94">
        <f t="shared" si="48"/>
        <v>0.42636612329513035</v>
      </c>
      <c r="Q289" s="94">
        <f t="shared" si="49"/>
        <v>0.42634379056015492</v>
      </c>
      <c r="R289" s="94">
        <f t="shared" si="50"/>
        <v>0.42640660676013764</v>
      </c>
      <c r="S289" s="94">
        <f t="shared" si="51"/>
        <v>0.42638477155397797</v>
      </c>
      <c r="T289" s="94">
        <f t="shared" si="52"/>
        <v>0.42643370616446158</v>
      </c>
      <c r="U289" s="97">
        <f t="shared" si="53"/>
        <v>0.42633480869445994</v>
      </c>
      <c r="W289" s="28">
        <v>0.28199999999999997</v>
      </c>
      <c r="X289" s="94">
        <f>AProperties!AF289*(9.806*B289)^0.5</f>
        <v>0.5904963411848656</v>
      </c>
      <c r="Y289" s="94">
        <f>AProperties!AG289*(9.806*C289)^0.5</f>
        <v>0.59160038012990013</v>
      </c>
      <c r="Z289" s="94">
        <f>AProperties!AH289*(9.806*D289)^0.5</f>
        <v>0.59144011536582075</v>
      </c>
      <c r="AA289" s="94">
        <f>AProperties!AI289*(9.806*E289)^0.5</f>
        <v>0.59215240485805332</v>
      </c>
      <c r="AB289" s="94">
        <f>AProperties!AJ289*(9.806*F289)^0.5</f>
        <v>0.59196841642886378</v>
      </c>
      <c r="AC289" s="94">
        <f>AProperties!AK289*(9.806*G289)^0.5</f>
        <v>0.59248612610466778</v>
      </c>
      <c r="AD289" s="94">
        <f>AProperties!AL289*(9.806*H289)^0.5</f>
        <v>0.59230609814227941</v>
      </c>
      <c r="AE289" s="94">
        <f>AProperties!AM289*(9.806*I289)^0.5</f>
        <v>0.59270965994647995</v>
      </c>
      <c r="AF289" s="97">
        <f t="shared" si="54"/>
        <v>0.59189494277011634</v>
      </c>
    </row>
    <row r="290" spans="1:32" x14ac:dyDescent="0.25">
      <c r="A290" s="28">
        <v>0.28299999999999997</v>
      </c>
      <c r="B290" s="94">
        <f>AProperties!B290/AProperties!V290/VLOOKUP(B$6,Data!$N$4:$Y$11,Data!$X$1,FALSE)</f>
        <v>0.28940839135727564</v>
      </c>
      <c r="C290" s="94">
        <f>AProperties!C290/AProperties!W290/VLOOKUP(C$6,Data!$N$4:$Y$11,Data!$X$1,FALSE)</f>
        <v>0.28967869640672583</v>
      </c>
      <c r="D290" s="94">
        <f>AProperties!D290/AProperties!X290/VLOOKUP(D$6,Data!$N$4:$Y$11,Data!$X$1,FALSE)</f>
        <v>0.28963950036591812</v>
      </c>
      <c r="E290" s="94">
        <f>AProperties!E290/AProperties!Y290/VLOOKUP(E$6,Data!$N$4:$Y$11,Data!$X$1,FALSE)</f>
        <v>0.28981359615374302</v>
      </c>
      <c r="F290" s="94">
        <f>AProperties!F290/AProperties!Z290/VLOOKUP(F$6,Data!$N$4:$Y$11,Data!$X$1,FALSE)</f>
        <v>0.28976865322294254</v>
      </c>
      <c r="G290" s="94">
        <f>AProperties!G290/AProperties!AA290/VLOOKUP(G$6,Data!$N$4:$Y$11,Data!$X$1,FALSE)</f>
        <v>0.28989506640444701</v>
      </c>
      <c r="H290" s="94">
        <f>AProperties!H290/AProperties!AB290/VLOOKUP(H$6,Data!$N$4:$Y$11,Data!$X$1,FALSE)</f>
        <v>0.28985112446351591</v>
      </c>
      <c r="I290" s="94">
        <f>AProperties!I290/AProperties!AC290/VLOOKUP(I$6,Data!$N$4:$Y$11,Data!$X$1,FALSE)</f>
        <v>0.28994960238959838</v>
      </c>
      <c r="J290" s="97">
        <f t="shared" si="44"/>
        <v>0.2897505788455208</v>
      </c>
      <c r="L290" s="28">
        <v>0.28299999999999997</v>
      </c>
      <c r="M290" s="94">
        <f t="shared" si="45"/>
        <v>0.42770419567863782</v>
      </c>
      <c r="N290" s="94">
        <f t="shared" si="46"/>
        <v>0.42783934820336289</v>
      </c>
      <c r="O290" s="94">
        <f t="shared" si="47"/>
        <v>0.42781975018295904</v>
      </c>
      <c r="P290" s="94">
        <f t="shared" si="48"/>
        <v>0.42790679807687149</v>
      </c>
      <c r="Q290" s="94">
        <f t="shared" si="49"/>
        <v>0.42788432661147124</v>
      </c>
      <c r="R290" s="94">
        <f t="shared" si="50"/>
        <v>0.42794753320222345</v>
      </c>
      <c r="S290" s="94">
        <f t="shared" si="51"/>
        <v>0.42792556223175793</v>
      </c>
      <c r="T290" s="94">
        <f t="shared" si="52"/>
        <v>0.42797480119479914</v>
      </c>
      <c r="U290" s="97">
        <f t="shared" si="53"/>
        <v>0.42787528942276043</v>
      </c>
      <c r="W290" s="28">
        <v>0.28299999999999997</v>
      </c>
      <c r="X290" s="94">
        <f>AProperties!AF290*(9.806*B290)^0.5</f>
        <v>0.59365158968673726</v>
      </c>
      <c r="Y290" s="94">
        <f>AProperties!AG290*(9.806*C290)^0.5</f>
        <v>0.59476028554878557</v>
      </c>
      <c r="Z290" s="94">
        <f>AProperties!AH290*(9.806*D290)^0.5</f>
        <v>0.59459934440554041</v>
      </c>
      <c r="AA290" s="94">
        <f>AProperties!AI290*(9.806*E290)^0.5</f>
        <v>0.59531464099661779</v>
      </c>
      <c r="AB290" s="94">
        <f>AProperties!AJ290*(9.806*F290)^0.5</f>
        <v>0.59512987557888608</v>
      </c>
      <c r="AC290" s="94">
        <f>AProperties!AK290*(9.806*G290)^0.5</f>
        <v>0.595649771980159</v>
      </c>
      <c r="AD290" s="94">
        <f>AProperties!AL290*(9.806*H290)^0.5</f>
        <v>0.59546898345897437</v>
      </c>
      <c r="AE290" s="94">
        <f>AProperties!AM290*(9.806*I290)^0.5</f>
        <v>0.59587425039909658</v>
      </c>
      <c r="AF290" s="97">
        <f t="shared" si="54"/>
        <v>0.59505609275684956</v>
      </c>
    </row>
    <row r="291" spans="1:32" x14ac:dyDescent="0.25">
      <c r="A291" s="28">
        <v>0.28399999999999997</v>
      </c>
      <c r="B291" s="94">
        <f>AProperties!B291/AProperties!V291/VLOOKUP(B$6,Data!$N$4:$Y$11,Data!$X$1,FALSE)</f>
        <v>0.29048792505194448</v>
      </c>
      <c r="C291" s="94">
        <f>AProperties!C291/AProperties!W291/VLOOKUP(C$6,Data!$N$4:$Y$11,Data!$X$1,FALSE)</f>
        <v>0.29075989834376376</v>
      </c>
      <c r="D291" s="94">
        <f>AProperties!D291/AProperties!X291/VLOOKUP(D$6,Data!$N$4:$Y$11,Data!$X$1,FALSE)</f>
        <v>0.2907204600823477</v>
      </c>
      <c r="E291" s="94">
        <f>AProperties!E291/AProperties!Y291/VLOOKUP(E$6,Data!$N$4:$Y$11,Data!$X$1,FALSE)</f>
        <v>0.29089563254887524</v>
      </c>
      <c r="F291" s="94">
        <f>AProperties!F291/AProperties!Z291/VLOOKUP(F$6,Data!$N$4:$Y$11,Data!$X$1,FALSE)</f>
        <v>0.29085041147131591</v>
      </c>
      <c r="G291" s="94">
        <f>AProperties!G291/AProperties!AA291/VLOOKUP(G$6,Data!$N$4:$Y$11,Data!$X$1,FALSE)</f>
        <v>0.2909776073674763</v>
      </c>
      <c r="H291" s="94">
        <f>AProperties!H291/AProperties!AB291/VLOOKUP(H$6,Data!$N$4:$Y$11,Data!$X$1,FALSE)</f>
        <v>0.29093339322462397</v>
      </c>
      <c r="I291" s="94">
        <f>AProperties!I291/AProperties!AC291/VLOOKUP(I$6,Data!$N$4:$Y$11,Data!$X$1,FALSE)</f>
        <v>0.29103248136676879</v>
      </c>
      <c r="J291" s="97">
        <f t="shared" si="44"/>
        <v>0.2908322261821395</v>
      </c>
      <c r="L291" s="28">
        <v>0.28399999999999997</v>
      </c>
      <c r="M291" s="94">
        <f t="shared" si="45"/>
        <v>0.42924396252597219</v>
      </c>
      <c r="N291" s="94">
        <f t="shared" si="46"/>
        <v>0.42937994917188183</v>
      </c>
      <c r="O291" s="94">
        <f t="shared" si="47"/>
        <v>0.42936023004117385</v>
      </c>
      <c r="P291" s="94">
        <f t="shared" si="48"/>
        <v>0.42944781627443762</v>
      </c>
      <c r="Q291" s="94">
        <f t="shared" si="49"/>
        <v>0.4294252057356579</v>
      </c>
      <c r="R291" s="94">
        <f t="shared" si="50"/>
        <v>0.4294888036837381</v>
      </c>
      <c r="S291" s="94">
        <f t="shared" si="51"/>
        <v>0.42946669661231196</v>
      </c>
      <c r="T291" s="94">
        <f t="shared" si="52"/>
        <v>0.42951624068338434</v>
      </c>
      <c r="U291" s="97">
        <f t="shared" si="53"/>
        <v>0.42941611309106975</v>
      </c>
      <c r="W291" s="28">
        <v>0.28399999999999997</v>
      </c>
      <c r="X291" s="94">
        <f>AProperties!AF291*(9.806*B291)^0.5</f>
        <v>0.59681256040264452</v>
      </c>
      <c r="Y291" s="94">
        <f>AProperties!AG291*(9.806*C291)^0.5</f>
        <v>0.59792591163333308</v>
      </c>
      <c r="Z291" s="94">
        <f>AProperties!AH291*(9.806*D291)^0.5</f>
        <v>0.5977642943322875</v>
      </c>
      <c r="AA291" s="94">
        <f>AProperties!AI291*(9.806*E291)^0.5</f>
        <v>0.59848259704720275</v>
      </c>
      <c r="AB291" s="94">
        <f>AProperties!AJ291*(9.806*F291)^0.5</f>
        <v>0.59829705489059326</v>
      </c>
      <c r="AC291" s="94">
        <f>AProperties!AK291*(9.806*G291)^0.5</f>
        <v>0.59881913731871461</v>
      </c>
      <c r="AD291" s="94">
        <f>AProperties!AL291*(9.806*H291)^0.5</f>
        <v>0.59863758848030268</v>
      </c>
      <c r="AE291" s="94">
        <f>AProperties!AM291*(9.806*I291)^0.5</f>
        <v>0.59904456001686079</v>
      </c>
      <c r="AF291" s="97">
        <f t="shared" si="54"/>
        <v>0.59822296301524236</v>
      </c>
    </row>
    <row r="292" spans="1:32" x14ac:dyDescent="0.25">
      <c r="A292" s="28">
        <v>0.28499999999999998</v>
      </c>
      <c r="B292" s="94">
        <f>AProperties!B292/AProperties!V292/VLOOKUP(B$6,Data!$N$4:$Y$11,Data!$X$1,FALSE)</f>
        <v>0.29156814312483914</v>
      </c>
      <c r="C292" s="94">
        <f>AProperties!C292/AProperties!W292/VLOOKUP(C$6,Data!$N$4:$Y$11,Data!$X$1,FALSE)</f>
        <v>0.29184178873152405</v>
      </c>
      <c r="D292" s="94">
        <f>AProperties!D292/AProperties!X292/VLOOKUP(D$6,Data!$N$4:$Y$11,Data!$X$1,FALSE)</f>
        <v>0.29180210765560866</v>
      </c>
      <c r="E292" s="94">
        <f>AProperties!E292/AProperties!Y292/VLOOKUP(E$6,Data!$N$4:$Y$11,Data!$X$1,FALSE)</f>
        <v>0.2919783594474244</v>
      </c>
      <c r="F292" s="94">
        <f>AProperties!F292/AProperties!Z292/VLOOKUP(F$6,Data!$N$4:$Y$11,Data!$X$1,FALSE)</f>
        <v>0.29193285953773213</v>
      </c>
      <c r="G292" s="94">
        <f>AProperties!G292/AProperties!AA292/VLOOKUP(G$6,Data!$N$4:$Y$11,Data!$X$1,FALSE)</f>
        <v>0.29206084008016697</v>
      </c>
      <c r="H292" s="94">
        <f>AProperties!H292/AProperties!AB292/VLOOKUP(H$6,Data!$N$4:$Y$11,Data!$X$1,FALSE)</f>
        <v>0.29201635306260226</v>
      </c>
      <c r="I292" s="94">
        <f>AProperties!I292/AProperties!AC292/VLOOKUP(I$6,Data!$N$4:$Y$11,Data!$X$1,FALSE)</f>
        <v>0.29211605293059822</v>
      </c>
      <c r="J292" s="97">
        <f t="shared" si="44"/>
        <v>0.29191456307131197</v>
      </c>
      <c r="L292" s="28">
        <v>0.28499999999999998</v>
      </c>
      <c r="M292" s="94">
        <f t="shared" si="45"/>
        <v>0.43078407156241955</v>
      </c>
      <c r="N292" s="94">
        <f t="shared" si="46"/>
        <v>0.43092089436576198</v>
      </c>
      <c r="O292" s="94">
        <f t="shared" si="47"/>
        <v>0.4309010538278043</v>
      </c>
      <c r="P292" s="94">
        <f t="shared" si="48"/>
        <v>0.4309891797237122</v>
      </c>
      <c r="Q292" s="94">
        <f t="shared" si="49"/>
        <v>0.43096642976886601</v>
      </c>
      <c r="R292" s="94">
        <f t="shared" si="50"/>
        <v>0.43103042004008346</v>
      </c>
      <c r="S292" s="94">
        <f t="shared" si="51"/>
        <v>0.43100817653130108</v>
      </c>
      <c r="T292" s="94">
        <f t="shared" si="52"/>
        <v>0.43105802646529912</v>
      </c>
      <c r="U292" s="97">
        <f t="shared" si="53"/>
        <v>0.43095728153565593</v>
      </c>
      <c r="W292" s="28">
        <v>0.28499999999999998</v>
      </c>
      <c r="X292" s="94">
        <f>AProperties!AF292*(9.806*B292)^0.5</f>
        <v>0.59997924489341048</v>
      </c>
      <c r="Y292" s="94">
        <f>AProperties!AG292*(9.806*C292)^0.5</f>
        <v>0.60109724990994118</v>
      </c>
      <c r="Z292" s="94">
        <f>AProperties!AH292*(9.806*D292)^0.5</f>
        <v>0.60093495667745733</v>
      </c>
      <c r="AA292" s="94">
        <f>AProperties!AI292*(9.806*E292)^0.5</f>
        <v>0.60165626451900234</v>
      </c>
      <c r="AB292" s="94">
        <f>AProperties!AJ292*(9.806*F292)^0.5</f>
        <v>0.60146994587891167</v>
      </c>
      <c r="AC292" s="94">
        <f>AProperties!AK292*(9.806*G292)^0.5</f>
        <v>0.6019942136191303</v>
      </c>
      <c r="AD292" s="94">
        <f>AProperties!AL292*(9.806*H292)^0.5</f>
        <v>0.6018119047106687</v>
      </c>
      <c r="AE292" s="94">
        <f>AProperties!AM292*(9.806*I292)^0.5</f>
        <v>0.60222058029160408</v>
      </c>
      <c r="AF292" s="97">
        <f t="shared" si="54"/>
        <v>0.60139554506251569</v>
      </c>
    </row>
    <row r="293" spans="1:32" x14ac:dyDescent="0.25">
      <c r="A293" s="28">
        <v>0.28599999999999998</v>
      </c>
      <c r="B293" s="94">
        <f>AProperties!B293/AProperties!V293/VLOOKUP(B$6,Data!$N$4:$Y$11,Data!$X$1,FALSE)</f>
        <v>0.29264904926702401</v>
      </c>
      <c r="C293" s="94">
        <f>AProperties!C293/AProperties!W293/VLOOKUP(C$6,Data!$N$4:$Y$11,Data!$X$1,FALSE)</f>
        <v>0.29292437125784671</v>
      </c>
      <c r="D293" s="94">
        <f>AProperties!D293/AProperties!X293/VLOOKUP(D$6,Data!$N$4:$Y$11,Data!$X$1,FALSE)</f>
        <v>0.29288444677400227</v>
      </c>
      <c r="E293" s="94">
        <f>AProperties!E293/AProperties!Y293/VLOOKUP(E$6,Data!$N$4:$Y$11,Data!$X$1,FALSE)</f>
        <v>0.2930617805356569</v>
      </c>
      <c r="F293" s="94">
        <f>AProperties!F293/AProperties!Z293/VLOOKUP(F$6,Data!$N$4:$Y$11,Data!$X$1,FALSE)</f>
        <v>0.29301600110897963</v>
      </c>
      <c r="G293" s="94">
        <f>AProperties!G293/AProperties!AA293/VLOOKUP(G$6,Data!$N$4:$Y$11,Data!$X$1,FALSE)</f>
        <v>0.2931447682278478</v>
      </c>
      <c r="H293" s="94">
        <f>AProperties!H293/AProperties!AB293/VLOOKUP(H$6,Data!$N$4:$Y$11,Data!$X$1,FALSE)</f>
        <v>0.29310000766328481</v>
      </c>
      <c r="I293" s="94">
        <f>AProperties!I293/AProperties!AC293/VLOOKUP(I$6,Data!$N$4:$Y$11,Data!$X$1,FALSE)</f>
        <v>0.29320032076579267</v>
      </c>
      <c r="J293" s="97">
        <f t="shared" si="44"/>
        <v>0.29299759320005442</v>
      </c>
      <c r="L293" s="28">
        <v>0.28599999999999998</v>
      </c>
      <c r="M293" s="94">
        <f t="shared" si="45"/>
        <v>0.43232452463351201</v>
      </c>
      <c r="N293" s="94">
        <f t="shared" si="46"/>
        <v>0.43246218562892336</v>
      </c>
      <c r="O293" s="94">
        <f t="shared" si="47"/>
        <v>0.43244222338700111</v>
      </c>
      <c r="P293" s="94">
        <f t="shared" si="48"/>
        <v>0.43253089026782843</v>
      </c>
      <c r="Q293" s="94">
        <f t="shared" si="49"/>
        <v>0.43250800055448979</v>
      </c>
      <c r="R293" s="94">
        <f t="shared" si="50"/>
        <v>0.43257238411392385</v>
      </c>
      <c r="S293" s="94">
        <f t="shared" si="51"/>
        <v>0.43255000383164238</v>
      </c>
      <c r="T293" s="94">
        <f t="shared" si="52"/>
        <v>0.43260016038289628</v>
      </c>
      <c r="U293" s="97">
        <f t="shared" si="53"/>
        <v>0.43249879660002716</v>
      </c>
      <c r="W293" s="28">
        <v>0.28599999999999998</v>
      </c>
      <c r="X293" s="94">
        <f>AProperties!AF293*(9.806*B293)^0.5</f>
        <v>0.60315163478368494</v>
      </c>
      <c r="Y293" s="94">
        <f>AProperties!AG293*(9.806*C293)^0.5</f>
        <v>0.60427429196910809</v>
      </c>
      <c r="Z293" s="94">
        <f>AProperties!AH293*(9.806*D293)^0.5</f>
        <v>0.60411132303650394</v>
      </c>
      <c r="AA293" s="94">
        <f>AProperties!AI293*(9.806*E293)^0.5</f>
        <v>0.60483563498544624</v>
      </c>
      <c r="AB293" s="94">
        <f>AProperties!AJ293*(9.806*F293)^0.5</f>
        <v>0.60464854012296076</v>
      </c>
      <c r="AC293" s="94">
        <f>AProperties!AK293*(9.806*G293)^0.5</f>
        <v>0.60517499244452244</v>
      </c>
      <c r="AD293" s="94">
        <f>AProperties!AL293*(9.806*H293)^0.5</f>
        <v>0.60499192371875432</v>
      </c>
      <c r="AE293" s="94">
        <f>AProperties!AM293*(9.806*I293)^0.5</f>
        <v>0.60540230277953544</v>
      </c>
      <c r="AF293" s="97">
        <f t="shared" si="54"/>
        <v>0.60457383048006452</v>
      </c>
    </row>
    <row r="294" spans="1:32" x14ac:dyDescent="0.25">
      <c r="A294" s="28">
        <v>0.28699999999999998</v>
      </c>
      <c r="B294" s="94">
        <f>AProperties!B294/AProperties!V294/VLOOKUP(B$6,Data!$N$4:$Y$11,Data!$X$1,FALSE)</f>
        <v>0.29373064718404429</v>
      </c>
      <c r="C294" s="94">
        <f>AProperties!C294/AProperties!W294/VLOOKUP(C$6,Data!$N$4:$Y$11,Data!$X$1,FALSE)</f>
        <v>0.29400764962513515</v>
      </c>
      <c r="D294" s="94">
        <f>AProperties!D294/AProperties!X294/VLOOKUP(D$6,Data!$N$4:$Y$11,Data!$X$1,FALSE)</f>
        <v>0.29396748114038179</v>
      </c>
      <c r="E294" s="94">
        <f>AProperties!E294/AProperties!Y294/VLOOKUP(E$6,Data!$N$4:$Y$11,Data!$X$1,FALSE)</f>
        <v>0.2941458995144447</v>
      </c>
      <c r="F294" s="94">
        <f>AProperties!F294/AProperties!Z294/VLOOKUP(F$6,Data!$N$4:$Y$11,Data!$X$1,FALSE)</f>
        <v>0.29409983988643706</v>
      </c>
      <c r="G294" s="94">
        <f>AProperties!G294/AProperties!AA294/VLOOKUP(G$6,Data!$N$4:$Y$11,Data!$X$1,FALSE)</f>
        <v>0.29422939551047639</v>
      </c>
      <c r="H294" s="94">
        <f>AProperties!H294/AProperties!AB294/VLOOKUP(H$6,Data!$N$4:$Y$11,Data!$X$1,FALSE)</f>
        <v>0.29418436072712095</v>
      </c>
      <c r="I294" s="94">
        <f>AProperties!I294/AProperties!AC294/VLOOKUP(I$6,Data!$N$4:$Y$11,Data!$X$1,FALSE)</f>
        <v>0.29428528857170383</v>
      </c>
      <c r="J294" s="97">
        <f t="shared" si="44"/>
        <v>0.29408132026996803</v>
      </c>
      <c r="L294" s="28">
        <v>0.28699999999999998</v>
      </c>
      <c r="M294" s="94">
        <f t="shared" si="45"/>
        <v>0.43386532359202212</v>
      </c>
      <c r="N294" s="94">
        <f t="shared" si="46"/>
        <v>0.43400382481256755</v>
      </c>
      <c r="O294" s="94">
        <f t="shared" si="47"/>
        <v>0.43398374057019085</v>
      </c>
      <c r="P294" s="94">
        <f t="shared" si="48"/>
        <v>0.43407294975722233</v>
      </c>
      <c r="Q294" s="94">
        <f t="shared" si="49"/>
        <v>0.43404991994321851</v>
      </c>
      <c r="R294" s="94">
        <f t="shared" si="50"/>
        <v>0.43411469775523814</v>
      </c>
      <c r="S294" s="94">
        <f t="shared" si="51"/>
        <v>0.43409218036356045</v>
      </c>
      <c r="T294" s="94">
        <f t="shared" si="52"/>
        <v>0.43414264428585192</v>
      </c>
      <c r="U294" s="97">
        <f t="shared" si="53"/>
        <v>0.43404066013498399</v>
      </c>
      <c r="W294" s="28">
        <v>0.28699999999999998</v>
      </c>
      <c r="X294" s="94">
        <f>AProperties!AF294*(9.806*B294)^0.5</f>
        <v>0.60632972176161171</v>
      </c>
      <c r="Y294" s="94">
        <f>AProperties!AG294*(9.806*C294)^0.5</f>
        <v>0.60745702946509561</v>
      </c>
      <c r="Z294" s="94">
        <f>AProperties!AH294*(9.806*D294)^0.5</f>
        <v>0.6072933850686062</v>
      </c>
      <c r="AA294" s="94">
        <f>AProperties!AI294*(9.806*E294)^0.5</f>
        <v>0.60802070008386389</v>
      </c>
      <c r="AB294" s="94">
        <f>AProperties!AJ294*(9.806*F294)^0.5</f>
        <v>0.60783282926571081</v>
      </c>
      <c r="AC294" s="94">
        <f>AProperties!AK294*(9.806*G294)^0.5</f>
        <v>0.60836146542198433</v>
      </c>
      <c r="AD294" s="94">
        <f>AProperties!AL294*(9.806*H294)^0.5</f>
        <v>0.60817763713717321</v>
      </c>
      <c r="AE294" s="94">
        <f>AProperties!AM294*(9.806*I294)^0.5</f>
        <v>0.60858971910089543</v>
      </c>
      <c r="AF294" s="97">
        <f t="shared" si="54"/>
        <v>0.60775781091311776</v>
      </c>
    </row>
    <row r="295" spans="1:32" x14ac:dyDescent="0.25">
      <c r="A295" s="28">
        <v>0.28799999999999998</v>
      </c>
      <c r="B295" s="94">
        <f>AProperties!B295/AProperties!V295/VLOOKUP(B$6,Data!$N$4:$Y$11,Data!$X$1,FALSE)</f>
        <v>0.29481294059603175</v>
      </c>
      <c r="C295" s="94">
        <f>AProperties!C295/AProperties!W295/VLOOKUP(C$6,Data!$N$4:$Y$11,Data!$X$1,FALSE)</f>
        <v>0.29509162755046275</v>
      </c>
      <c r="D295" s="94">
        <f>AProperties!D295/AProperties!X295/VLOOKUP(D$6,Data!$N$4:$Y$11,Data!$X$1,FALSE)</f>
        <v>0.29505121447225835</v>
      </c>
      <c r="E295" s="94">
        <f>AProperties!E295/AProperties!Y295/VLOOKUP(E$6,Data!$N$4:$Y$11,Data!$X$1,FALSE)</f>
        <v>0.29523072009937068</v>
      </c>
      <c r="F295" s="94">
        <f>AProperties!F295/AProperties!Z295/VLOOKUP(F$6,Data!$N$4:$Y$11,Data!$X$1,FALSE)</f>
        <v>0.29518437958618193</v>
      </c>
      <c r="G295" s="94">
        <f>AProperties!G295/AProperties!AA295/VLOOKUP(G$6,Data!$N$4:$Y$11,Data!$X$1,FALSE)</f>
        <v>0.29531472564274824</v>
      </c>
      <c r="H295" s="94">
        <f>AProperties!H295/AProperties!AB295/VLOOKUP(H$6,Data!$N$4:$Y$11,Data!$X$1,FALSE)</f>
        <v>0.29526941596928324</v>
      </c>
      <c r="I295" s="94">
        <f>AProperties!I295/AProperties!AC295/VLOOKUP(I$6,Data!$N$4:$Y$11,Data!$X$1,FALSE)</f>
        <v>0.29537096006243707</v>
      </c>
      <c r="J295" s="97">
        <f t="shared" si="44"/>
        <v>0.29516574799734679</v>
      </c>
      <c r="L295" s="28">
        <v>0.28799999999999998</v>
      </c>
      <c r="M295" s="94">
        <f t="shared" si="45"/>
        <v>0.43540647029801582</v>
      </c>
      <c r="N295" s="94">
        <f t="shared" si="46"/>
        <v>0.43554581377523138</v>
      </c>
      <c r="O295" s="94">
        <f t="shared" si="47"/>
        <v>0.43552560723612915</v>
      </c>
      <c r="P295" s="94">
        <f t="shared" si="48"/>
        <v>0.43561536004968532</v>
      </c>
      <c r="Q295" s="94">
        <f t="shared" si="49"/>
        <v>0.43559218979309094</v>
      </c>
      <c r="R295" s="94">
        <f t="shared" si="50"/>
        <v>0.43565736282137413</v>
      </c>
      <c r="S295" s="94">
        <f t="shared" si="51"/>
        <v>0.4356347079846416</v>
      </c>
      <c r="T295" s="94">
        <f t="shared" si="52"/>
        <v>0.43568548003121854</v>
      </c>
      <c r="U295" s="97">
        <f t="shared" si="53"/>
        <v>0.43558287399867335</v>
      </c>
      <c r="W295" s="28">
        <v>0.28799999999999998</v>
      </c>
      <c r="X295" s="94">
        <f>AProperties!AF295*(9.806*B295)^0.5</f>
        <v>0.60951349757849638</v>
      </c>
      <c r="Y295" s="94">
        <f>AProperties!AG295*(9.806*C295)^0.5</f>
        <v>0.61064545411559679</v>
      </c>
      <c r="Z295" s="94">
        <f>AProperties!AH295*(9.806*D295)^0.5</f>
        <v>0.61048113449633568</v>
      </c>
      <c r="AA295" s="94">
        <f>AProperties!AI295*(9.806*E295)^0.5</f>
        <v>0.61121145151515099</v>
      </c>
      <c r="AB295" s="94">
        <f>AProperties!AJ295*(9.806*F295)^0.5</f>
        <v>0.61102280501365702</v>
      </c>
      <c r="AC295" s="94">
        <f>AProperties!AK295*(9.806*G295)^0.5</f>
        <v>0.61155362424226101</v>
      </c>
      <c r="AD295" s="94">
        <f>AProperties!AL295*(9.806*H295)^0.5</f>
        <v>0.61136903666214515</v>
      </c>
      <c r="AE295" s="94">
        <f>AProperties!AM295*(9.806*I295)^0.5</f>
        <v>0.61178282093962921</v>
      </c>
      <c r="AF295" s="97">
        <f t="shared" si="54"/>
        <v>0.61094747807040906</v>
      </c>
    </row>
    <row r="296" spans="1:32" x14ac:dyDescent="0.25">
      <c r="A296" s="28">
        <v>0.28899999999999998</v>
      </c>
      <c r="B296" s="94">
        <f>AProperties!B296/AProperties!V296/VLOOKUP(B$6,Data!$N$4:$Y$11,Data!$X$1,FALSE)</f>
        <v>0.29589593323781122</v>
      </c>
      <c r="C296" s="94">
        <f>AProperties!C296/AProperties!W296/VLOOKUP(C$6,Data!$N$4:$Y$11,Data!$X$1,FALSE)</f>
        <v>0.29617630876568046</v>
      </c>
      <c r="D296" s="94">
        <f>AProperties!D296/AProperties!X296/VLOOKUP(D$6,Data!$N$4:$Y$11,Data!$X$1,FALSE)</f>
        <v>0.29613565050190782</v>
      </c>
      <c r="E296" s="94">
        <f>AProperties!E296/AProperties!Y296/VLOOKUP(E$6,Data!$N$4:$Y$11,Data!$X$1,FALSE)</f>
        <v>0.29631624602083656</v>
      </c>
      <c r="F296" s="94">
        <f>AProperties!F296/AProperties!Z296/VLOOKUP(F$6,Data!$N$4:$Y$11,Data!$X$1,FALSE)</f>
        <v>0.29626962393909562</v>
      </c>
      <c r="G296" s="94">
        <f>AProperties!G296/AProperties!AA296/VLOOKUP(G$6,Data!$N$4:$Y$11,Data!$X$1,FALSE)</f>
        <v>0.2964007623542011</v>
      </c>
      <c r="H296" s="94">
        <f>AProperties!H296/AProperties!AB296/VLOOKUP(H$6,Data!$N$4:$Y$11,Data!$X$1,FALSE)</f>
        <v>0.29635517711977505</v>
      </c>
      <c r="I296" s="94">
        <f>AProperties!I296/AProperties!AC296/VLOOKUP(I$6,Data!$N$4:$Y$11,Data!$X$1,FALSE)</f>
        <v>0.29645733896695786</v>
      </c>
      <c r="J296" s="97">
        <f t="shared" si="44"/>
        <v>0.29625088011328321</v>
      </c>
      <c r="L296" s="28">
        <v>0.28899999999999998</v>
      </c>
      <c r="M296" s="94">
        <f t="shared" si="45"/>
        <v>0.43694796661890556</v>
      </c>
      <c r="N296" s="94">
        <f t="shared" si="46"/>
        <v>0.43708815438284021</v>
      </c>
      <c r="O296" s="94">
        <f t="shared" si="47"/>
        <v>0.43706782525095389</v>
      </c>
      <c r="P296" s="94">
        <f t="shared" si="48"/>
        <v>0.43715812301041823</v>
      </c>
      <c r="Q296" s="94">
        <f t="shared" si="49"/>
        <v>0.43713481196954779</v>
      </c>
      <c r="R296" s="94">
        <f t="shared" si="50"/>
        <v>0.43720038117710053</v>
      </c>
      <c r="S296" s="94">
        <f t="shared" si="51"/>
        <v>0.43717758855988753</v>
      </c>
      <c r="T296" s="94">
        <f t="shared" si="52"/>
        <v>0.43722866948347894</v>
      </c>
      <c r="U296" s="97">
        <f t="shared" si="53"/>
        <v>0.43712544005664161</v>
      </c>
      <c r="W296" s="28">
        <v>0.28899999999999998</v>
      </c>
      <c r="X296" s="94">
        <f>AProperties!AF296*(9.806*B296)^0.5</f>
        <v>0.61270295404848196</v>
      </c>
      <c r="Y296" s="94">
        <f>AProperties!AG296*(9.806*C296)^0.5</f>
        <v>0.61383955770141319</v>
      </c>
      <c r="Z296" s="94">
        <f>AProperties!AH296*(9.806*D296)^0.5</f>
        <v>0.61367456310533119</v>
      </c>
      <c r="AA296" s="94">
        <f>AProperties!AI296*(9.806*E296)^0.5</f>
        <v>0.61440788104344413</v>
      </c>
      <c r="AB296" s="94">
        <f>AProperties!AJ296*(9.806*F296)^0.5</f>
        <v>0.61421845913648887</v>
      </c>
      <c r="AC296" s="94">
        <f>AProperties!AK296*(9.806*G296)^0.5</f>
        <v>0.61475146065941666</v>
      </c>
      <c r="AD296" s="94">
        <f>AProperties!AL296*(9.806*H296)^0.5</f>
        <v>0.61456611405316952</v>
      </c>
      <c r="AE296" s="94">
        <f>AProperties!AM296*(9.806*I296)^0.5</f>
        <v>0.61498160004305724</v>
      </c>
      <c r="AF296" s="97">
        <f t="shared" si="54"/>
        <v>0.61414282372385032</v>
      </c>
    </row>
    <row r="297" spans="1:32" x14ac:dyDescent="0.25">
      <c r="A297" s="28">
        <v>0.28999999999999998</v>
      </c>
      <c r="B297" s="94">
        <f>AProperties!B297/AProperties!V297/VLOOKUP(B$6,Data!$N$4:$Y$11,Data!$X$1,FALSE)</f>
        <v>0.29697962885901003</v>
      </c>
      <c r="C297" s="94">
        <f>AProperties!C297/AProperties!W297/VLOOKUP(C$6,Data!$N$4:$Y$11,Data!$X$1,FALSE)</f>
        <v>0.29726169701752364</v>
      </c>
      <c r="D297" s="94">
        <f>AProperties!D297/AProperties!X297/VLOOKUP(D$6,Data!$N$4:$Y$11,Data!$X$1,FALSE)</f>
        <v>0.29722079297647991</v>
      </c>
      <c r="E297" s="94">
        <f>AProperties!E297/AProperties!Y297/VLOOKUP(E$6,Data!$N$4:$Y$11,Data!$X$1,FALSE)</f>
        <v>0.29740248102417033</v>
      </c>
      <c r="F297" s="94">
        <f>AProperties!F297/AProperties!Z297/VLOOKUP(F$6,Data!$N$4:$Y$11,Data!$X$1,FALSE)</f>
        <v>0.29735557669097257</v>
      </c>
      <c r="G297" s="94">
        <f>AProperties!G297/AProperties!AA297/VLOOKUP(G$6,Data!$N$4:$Y$11,Data!$X$1,FALSE)</f>
        <v>0.29748750938932467</v>
      </c>
      <c r="H297" s="94">
        <f>AProperties!H297/AProperties!AB297/VLOOKUP(H$6,Data!$N$4:$Y$11,Data!$X$1,FALSE)</f>
        <v>0.29744164792353661</v>
      </c>
      <c r="I297" s="94">
        <f>AProperties!I297/AProperties!AC297/VLOOKUP(I$6,Data!$N$4:$Y$11,Data!$X$1,FALSE)</f>
        <v>0.29754442902919914</v>
      </c>
      <c r="J297" s="97">
        <f t="shared" si="44"/>
        <v>0.29733672036377712</v>
      </c>
      <c r="L297" s="28">
        <v>0.28999999999999998</v>
      </c>
      <c r="M297" s="94">
        <f t="shared" si="45"/>
        <v>0.43848981442950496</v>
      </c>
      <c r="N297" s="94">
        <f t="shared" si="46"/>
        <v>0.43863084850876177</v>
      </c>
      <c r="O297" s="94">
        <f t="shared" si="47"/>
        <v>0.43861039648823996</v>
      </c>
      <c r="P297" s="94">
        <f t="shared" si="48"/>
        <v>0.43870124051208514</v>
      </c>
      <c r="Q297" s="94">
        <f t="shared" si="49"/>
        <v>0.43867778834548626</v>
      </c>
      <c r="R297" s="94">
        <f t="shared" si="50"/>
        <v>0.43874375469466231</v>
      </c>
      <c r="S297" s="94">
        <f t="shared" si="51"/>
        <v>0.43872082396176826</v>
      </c>
      <c r="T297" s="94">
        <f t="shared" si="52"/>
        <v>0.43877221451459958</v>
      </c>
      <c r="U297" s="97">
        <f t="shared" si="53"/>
        <v>0.43866836018188854</v>
      </c>
      <c r="W297" s="28">
        <v>0.28999999999999998</v>
      </c>
      <c r="X297" s="94">
        <f>AProperties!AF297*(9.806*B297)^0.5</f>
        <v>0.61589808304823435</v>
      </c>
      <c r="Y297" s="94">
        <f>AProperties!AG297*(9.806*C297)^0.5</f>
        <v>0.61703933206613315</v>
      </c>
      <c r="Z297" s="94">
        <f>AProperties!AH297*(9.806*D297)^0.5</f>
        <v>0.61687366274398392</v>
      </c>
      <c r="AA297" s="94">
        <f>AProperties!AI297*(9.806*E297)^0.5</f>
        <v>0.61760998049580196</v>
      </c>
      <c r="AB297" s="94">
        <f>AProperties!AJ297*(9.806*F297)^0.5</f>
        <v>0.61741978346677406</v>
      </c>
      <c r="AC297" s="94">
        <f>AProperties!AK297*(9.806*G297)^0.5</f>
        <v>0.61795496649051962</v>
      </c>
      <c r="AD297" s="94">
        <f>AProperties!AL297*(9.806*H297)^0.5</f>
        <v>0.61776886113270246</v>
      </c>
      <c r="AE297" s="94">
        <f>AProperties!AM297*(9.806*I297)^0.5</f>
        <v>0.61818604822155576</v>
      </c>
      <c r="AF297" s="97">
        <f t="shared" si="54"/>
        <v>0.61734383970821316</v>
      </c>
    </row>
    <row r="298" spans="1:32" x14ac:dyDescent="0.25">
      <c r="A298" s="28">
        <v>0.29099999999999998</v>
      </c>
      <c r="B298" s="94">
        <f>AProperties!B298/AProperties!V298/VLOOKUP(B$6,Data!$N$4:$Y$11,Data!$X$1,FALSE)</f>
        <v>0.29806403122416503</v>
      </c>
      <c r="C298" s="94">
        <f>AProperties!C298/AProperties!W298/VLOOKUP(C$6,Data!$N$4:$Y$11,Data!$X$1,FALSE)</f>
        <v>0.29834779606772188</v>
      </c>
      <c r="D298" s="94">
        <f>AProperties!D298/AProperties!X298/VLOOKUP(D$6,Data!$N$4:$Y$11,Data!$X$1,FALSE)</f>
        <v>0.29830664565810472</v>
      </c>
      <c r="E298" s="94">
        <f>AProperties!E298/AProperties!Y298/VLOOKUP(E$6,Data!$N$4:$Y$11,Data!$X$1,FALSE)</f>
        <v>0.2984894288697349</v>
      </c>
      <c r="F298" s="94">
        <f>AProperties!F298/AProperties!Z298/VLOOKUP(F$6,Data!$N$4:$Y$11,Data!$X$1,FALSE)</f>
        <v>0.29844224160262811</v>
      </c>
      <c r="G298" s="94">
        <f>AProperties!G298/AProperties!AA298/VLOOKUP(G$6,Data!$N$4:$Y$11,Data!$X$1,FALSE)</f>
        <v>0.29857497050766862</v>
      </c>
      <c r="H298" s="94">
        <f>AProperties!H298/AProperties!AB298/VLOOKUP(H$6,Data!$N$4:$Y$11,Data!$X$1,FALSE)</f>
        <v>0.29852883214055537</v>
      </c>
      <c r="I298" s="94">
        <f>AProperties!I298/AProperties!AC298/VLOOKUP(I$6,Data!$N$4:$Y$11,Data!$X$1,FALSE)</f>
        <v>0.29863223400817085</v>
      </c>
      <c r="J298" s="97">
        <f t="shared" si="44"/>
        <v>0.29842327250984368</v>
      </c>
      <c r="L298" s="28">
        <v>0.29099999999999998</v>
      </c>
      <c r="M298" s="94">
        <f t="shared" si="45"/>
        <v>0.44003201561208249</v>
      </c>
      <c r="N298" s="94">
        <f t="shared" si="46"/>
        <v>0.44017389803386092</v>
      </c>
      <c r="O298" s="94">
        <f t="shared" si="47"/>
        <v>0.44015332282905234</v>
      </c>
      <c r="P298" s="94">
        <f t="shared" si="48"/>
        <v>0.44024471443486746</v>
      </c>
      <c r="Q298" s="94">
        <f t="shared" si="49"/>
        <v>0.44022112080131404</v>
      </c>
      <c r="R298" s="94">
        <f t="shared" si="50"/>
        <v>0.44028748525383432</v>
      </c>
      <c r="S298" s="94">
        <f t="shared" si="51"/>
        <v>0.44026441607027766</v>
      </c>
      <c r="T298" s="94">
        <f t="shared" si="52"/>
        <v>0.44031611700408541</v>
      </c>
      <c r="U298" s="97">
        <f t="shared" si="53"/>
        <v>0.44021163625492182</v>
      </c>
      <c r="W298" s="28">
        <v>0.29099999999999998</v>
      </c>
      <c r="X298" s="94">
        <f>AProperties!AF298*(9.806*B298)^0.5</f>
        <v>0.61909887651662709</v>
      </c>
      <c r="Y298" s="94">
        <f>AProperties!AG298*(9.806*C298)^0.5</f>
        <v>0.62024476911582305</v>
      </c>
      <c r="Z298" s="94">
        <f>AProperties!AH298*(9.806*D298)^0.5</f>
        <v>0.62007842532311896</v>
      </c>
      <c r="AA298" s="94">
        <f>AProperties!AI298*(9.806*E298)^0.5</f>
        <v>0.62081774176189108</v>
      </c>
      <c r="AB298" s="94">
        <f>AProperties!AJ298*(9.806*F298)^0.5</f>
        <v>0.62062676989964383</v>
      </c>
      <c r="AC298" s="94">
        <f>AProperties!AK298*(9.806*G298)^0.5</f>
        <v>0.62116413361532585</v>
      </c>
      <c r="AD298" s="94">
        <f>AProperties!AL298*(9.806*H298)^0.5</f>
        <v>0.62097726978584655</v>
      </c>
      <c r="AE298" s="94">
        <f>AProperties!AM298*(9.806*I298)^0.5</f>
        <v>0.62139615734824316</v>
      </c>
      <c r="AF298" s="97">
        <f t="shared" si="54"/>
        <v>0.62055051792081484</v>
      </c>
    </row>
    <row r="299" spans="1:32" x14ac:dyDescent="0.25">
      <c r="A299" s="28">
        <v>0.29199999999999998</v>
      </c>
      <c r="B299" s="94">
        <f>AProperties!B299/AProperties!V299/VLOOKUP(B$6,Data!$N$4:$Y$11,Data!$X$1,FALSE)</f>
        <v>0.29914914411283394</v>
      </c>
      <c r="C299" s="94">
        <f>AProperties!C299/AProperties!W299/VLOOKUP(C$6,Data!$N$4:$Y$11,Data!$X$1,FALSE)</f>
        <v>0.29943460969310748</v>
      </c>
      <c r="D299" s="94">
        <f>AProperties!D299/AProperties!X299/VLOOKUP(D$6,Data!$N$4:$Y$11,Data!$X$1,FALSE)</f>
        <v>0.29939321232400407</v>
      </c>
      <c r="E299" s="94">
        <f>AProperties!E299/AProperties!Y299/VLOOKUP(E$6,Data!$N$4:$Y$11,Data!$X$1,FALSE)</f>
        <v>0.29957709333303767</v>
      </c>
      <c r="F299" s="94">
        <f>AProperties!F299/AProperties!Z299/VLOOKUP(F$6,Data!$N$4:$Y$11,Data!$X$1,FALSE)</f>
        <v>0.2995296224500088</v>
      </c>
      <c r="G299" s="94">
        <f>AProperties!G299/AProperties!AA299/VLOOKUP(G$6,Data!$N$4:$Y$11,Data!$X$1,FALSE)</f>
        <v>0.29966314948395179</v>
      </c>
      <c r="H299" s="94">
        <f>AProperties!H299/AProperties!AB299/VLOOKUP(H$6,Data!$N$4:$Y$11,Data!$X$1,FALSE)</f>
        <v>0.29961673354597435</v>
      </c>
      <c r="I299" s="94">
        <f>AProperties!I299/AProperties!AC299/VLOOKUP(I$6,Data!$N$4:$Y$11,Data!$X$1,FALSE)</f>
        <v>0.29972075767806905</v>
      </c>
      <c r="J299" s="97">
        <f t="shared" si="44"/>
        <v>0.29951054032762342</v>
      </c>
      <c r="L299" s="28">
        <v>0.29199999999999998</v>
      </c>
      <c r="M299" s="94">
        <f t="shared" si="45"/>
        <v>0.44157457205641693</v>
      </c>
      <c r="N299" s="94">
        <f t="shared" si="46"/>
        <v>0.44171730484655369</v>
      </c>
      <c r="O299" s="94">
        <f t="shared" si="47"/>
        <v>0.44169660616200201</v>
      </c>
      <c r="P299" s="94">
        <f t="shared" si="48"/>
        <v>0.44178854666651879</v>
      </c>
      <c r="Q299" s="94">
        <f t="shared" si="49"/>
        <v>0.44176481122500438</v>
      </c>
      <c r="R299" s="94">
        <f t="shared" si="50"/>
        <v>0.44183157474197587</v>
      </c>
      <c r="S299" s="94">
        <f t="shared" si="51"/>
        <v>0.44180836677298718</v>
      </c>
      <c r="T299" s="94">
        <f t="shared" si="52"/>
        <v>0.44186037883903451</v>
      </c>
      <c r="U299" s="97">
        <f t="shared" si="53"/>
        <v>0.44175527016381166</v>
      </c>
      <c r="W299" s="28">
        <v>0.29199999999999998</v>
      </c>
      <c r="X299" s="94">
        <f>AProperties!AF299*(9.806*B299)^0.5</f>
        <v>0.62230532645444181</v>
      </c>
      <c r="Y299" s="94">
        <f>AProperties!AG299*(9.806*C299)^0.5</f>
        <v>0.62345586081871607</v>
      </c>
      <c r="Z299" s="94">
        <f>AProperties!AH299*(9.806*D299)^0.5</f>
        <v>0.62328884281569341</v>
      </c>
      <c r="AA299" s="94">
        <f>AProperties!AI299*(9.806*E299)^0.5</f>
        <v>0.62403115679367915</v>
      </c>
      <c r="AB299" s="94">
        <f>AProperties!AJ299*(9.806*F299)^0.5</f>
        <v>0.62383941039248825</v>
      </c>
      <c r="AC299" s="94">
        <f>AProperties!AK299*(9.806*G299)^0.5</f>
        <v>0.62437895397597232</v>
      </c>
      <c r="AD299" s="94">
        <f>AProperties!AL299*(9.806*H299)^0.5</f>
        <v>0.62419133196004184</v>
      </c>
      <c r="AE299" s="94">
        <f>AProperties!AM299*(9.806*I299)^0.5</f>
        <v>0.62461191935867266</v>
      </c>
      <c r="AF299" s="97">
        <f t="shared" si="54"/>
        <v>0.62376285032121315</v>
      </c>
    </row>
    <row r="300" spans="1:32" x14ac:dyDescent="0.25">
      <c r="A300" s="28">
        <v>0.29299999999999998</v>
      </c>
      <c r="B300" s="94">
        <f>AProperties!B300/AProperties!V300/VLOOKUP(B$6,Data!$N$4:$Y$11,Data!$X$1,FALSE)</f>
        <v>0.30023497131970411</v>
      </c>
      <c r="C300" s="94">
        <f>AProperties!C300/AProperties!W300/VLOOKUP(C$6,Data!$N$4:$Y$11,Data!$X$1,FALSE)</f>
        <v>0.30052214168572594</v>
      </c>
      <c r="D300" s="94">
        <f>AProperties!D300/AProperties!X300/VLOOKUP(D$6,Data!$N$4:$Y$11,Data!$X$1,FALSE)</f>
        <v>0.30048049676660155</v>
      </c>
      <c r="E300" s="94">
        <f>AProperties!E300/AProperties!Y300/VLOOKUP(E$6,Data!$N$4:$Y$11,Data!$X$1,FALSE)</f>
        <v>0.30066547820484135</v>
      </c>
      <c r="F300" s="94">
        <f>AProperties!F300/AProperties!Z300/VLOOKUP(F$6,Data!$N$4:$Y$11,Data!$X$1,FALSE)</f>
        <v>0.30061772302430201</v>
      </c>
      <c r="G300" s="94">
        <f>AProperties!G300/AProperties!AA300/VLOOKUP(G$6,Data!$N$4:$Y$11,Data!$X$1,FALSE)</f>
        <v>0.30075205010817258</v>
      </c>
      <c r="H300" s="94">
        <f>AProperties!H300/AProperties!AB300/VLOOKUP(H$6,Data!$N$4:$Y$11,Data!$X$1,FALSE)</f>
        <v>0.30070535593020281</v>
      </c>
      <c r="I300" s="94">
        <f>AProperties!I300/AProperties!AC300/VLOOKUP(I$6,Data!$N$4:$Y$11,Data!$X$1,FALSE)</f>
        <v>0.30081000382838624</v>
      </c>
      <c r="J300" s="97">
        <f t="shared" si="44"/>
        <v>0.30059852760849209</v>
      </c>
      <c r="L300" s="28">
        <v>0.29299999999999998</v>
      </c>
      <c r="M300" s="94">
        <f t="shared" si="45"/>
        <v>0.44311748565985204</v>
      </c>
      <c r="N300" s="94">
        <f t="shared" si="46"/>
        <v>0.44326107084286293</v>
      </c>
      <c r="O300" s="94">
        <f t="shared" si="47"/>
        <v>0.44324024838330078</v>
      </c>
      <c r="P300" s="94">
        <f t="shared" si="48"/>
        <v>0.44333273910242066</v>
      </c>
      <c r="Q300" s="94">
        <f t="shared" si="49"/>
        <v>0.44330886151215099</v>
      </c>
      <c r="R300" s="94">
        <f t="shared" si="50"/>
        <v>0.44337602505408624</v>
      </c>
      <c r="S300" s="94">
        <f t="shared" si="51"/>
        <v>0.44335267796510136</v>
      </c>
      <c r="T300" s="94">
        <f t="shared" si="52"/>
        <v>0.44340500191419308</v>
      </c>
      <c r="U300" s="97">
        <f t="shared" si="53"/>
        <v>0.44329926380424595</v>
      </c>
      <c r="W300" s="28">
        <v>0.29299999999999998</v>
      </c>
      <c r="X300" s="94">
        <f>AProperties!AF300*(9.806*B300)^0.5</f>
        <v>0.62551742492406381</v>
      </c>
      <c r="Y300" s="94">
        <f>AProperties!AG300*(9.806*C300)^0.5</f>
        <v>0.6266725992049148</v>
      </c>
      <c r="Z300" s="94">
        <f>AProperties!AH300*(9.806*D300)^0.5</f>
        <v>0.62650490725649732</v>
      </c>
      <c r="AA300" s="94">
        <f>AProperties!AI300*(9.806*E300)^0.5</f>
        <v>0.62725021760513577</v>
      </c>
      <c r="AB300" s="94">
        <f>AProperties!AJ300*(9.806*F300)^0.5</f>
        <v>0.62705769696465252</v>
      </c>
      <c r="AC300" s="94">
        <f>AProperties!AK300*(9.806*G300)^0.5</f>
        <v>0.62759941957667509</v>
      </c>
      <c r="AD300" s="94">
        <f>AProperties!AL300*(9.806*H300)^0.5</f>
        <v>0.62741103966476486</v>
      </c>
      <c r="AE300" s="94">
        <f>AProperties!AM300*(9.806*I300)^0.5</f>
        <v>0.62783332625053068</v>
      </c>
      <c r="AF300" s="97">
        <f t="shared" si="54"/>
        <v>0.62698082893090434</v>
      </c>
    </row>
    <row r="301" spans="1:32" x14ac:dyDescent="0.25">
      <c r="A301" s="28">
        <v>0.29399999999999998</v>
      </c>
      <c r="B301" s="94">
        <f>AProperties!B301/AProperties!V301/VLOOKUP(B$6,Data!$N$4:$Y$11,Data!$X$1,FALSE)</f>
        <v>0.30132151665470375</v>
      </c>
      <c r="C301" s="94">
        <f>AProperties!C301/AProperties!W301/VLOOKUP(C$6,Data!$N$4:$Y$11,Data!$X$1,FALSE)</f>
        <v>0.30161039585294774</v>
      </c>
      <c r="D301" s="94">
        <f>AProperties!D301/AProperties!X301/VLOOKUP(D$6,Data!$N$4:$Y$11,Data!$X$1,FALSE)</f>
        <v>0.30156850279363234</v>
      </c>
      <c r="E301" s="94">
        <f>AProperties!E301/AProperties!Y301/VLOOKUP(E$6,Data!$N$4:$Y$11,Data!$X$1,FALSE)</f>
        <v>0.30175458729127341</v>
      </c>
      <c r="F301" s="94">
        <f>AProperties!F301/AProperties!Z301/VLOOKUP(F$6,Data!$N$4:$Y$11,Data!$X$1,FALSE)</f>
        <v>0.30170654713204631</v>
      </c>
      <c r="G301" s="94">
        <f>AProperties!G301/AProperties!AA301/VLOOKUP(G$6,Data!$N$4:$Y$11,Data!$X$1,FALSE)</f>
        <v>0.30184167618572016</v>
      </c>
      <c r="H301" s="94">
        <f>AProperties!H301/AProperties!AB301/VLOOKUP(H$6,Data!$N$4:$Y$11,Data!$X$1,FALSE)</f>
        <v>0.30179470309902739</v>
      </c>
      <c r="I301" s="94">
        <f>AProperties!I301/AProperties!AC301/VLOOKUP(I$6,Data!$N$4:$Y$11,Data!$X$1,FALSE)</f>
        <v>0.30189997626402143</v>
      </c>
      <c r="J301" s="97">
        <f t="shared" si="44"/>
        <v>0.30168723815917159</v>
      </c>
      <c r="L301" s="28">
        <v>0.29399999999999998</v>
      </c>
      <c r="M301" s="94">
        <f t="shared" si="45"/>
        <v>0.44466075832735186</v>
      </c>
      <c r="N301" s="94">
        <f t="shared" si="46"/>
        <v>0.44480519792647388</v>
      </c>
      <c r="O301" s="94">
        <f t="shared" si="47"/>
        <v>0.44478425139681615</v>
      </c>
      <c r="P301" s="94">
        <f t="shared" si="48"/>
        <v>0.44487729364563666</v>
      </c>
      <c r="Q301" s="94">
        <f t="shared" si="49"/>
        <v>0.44485327356602311</v>
      </c>
      <c r="R301" s="94">
        <f t="shared" si="50"/>
        <v>0.44492083809286009</v>
      </c>
      <c r="S301" s="94">
        <f t="shared" si="51"/>
        <v>0.44489735154951371</v>
      </c>
      <c r="T301" s="94">
        <f t="shared" si="52"/>
        <v>0.4449499881320107</v>
      </c>
      <c r="U301" s="97">
        <f t="shared" si="53"/>
        <v>0.44484361907958575</v>
      </c>
      <c r="W301" s="28">
        <v>0.29399999999999998</v>
      </c>
      <c r="X301" s="94">
        <f>AProperties!AF301*(9.806*B301)^0.5</f>
        <v>0.62873516404918905</v>
      </c>
      <c r="Y301" s="94">
        <f>AProperties!AG301*(9.806*C301)^0.5</f>
        <v>0.62989497636609681</v>
      </c>
      <c r="Z301" s="94">
        <f>AProperties!AH301*(9.806*D301)^0.5</f>
        <v>0.62972661074185365</v>
      </c>
      <c r="AA301" s="94">
        <f>AProperties!AI301*(9.806*E301)^0.5</f>
        <v>0.63047491627193242</v>
      </c>
      <c r="AB301" s="94">
        <f>AProperties!AJ301*(9.806*F301)^0.5</f>
        <v>0.63028162169714175</v>
      </c>
      <c r="AC301" s="94">
        <f>AProperties!AK301*(9.806*G301)^0.5</f>
        <v>0.63082552248343393</v>
      </c>
      <c r="AD301" s="94">
        <f>AProperties!AL301*(9.806*H301)^0.5</f>
        <v>0.63063638497123298</v>
      </c>
      <c r="AE301" s="94">
        <f>AProperties!AM301*(9.806*I301)^0.5</f>
        <v>0.63106037008333704</v>
      </c>
      <c r="AF301" s="97">
        <f t="shared" si="54"/>
        <v>0.63020444583302726</v>
      </c>
    </row>
    <row r="302" spans="1:32" x14ac:dyDescent="0.25">
      <c r="A302" s="28">
        <v>0.29499999999999998</v>
      </c>
      <c r="B302" s="94">
        <f>AProperties!B302/AProperties!V302/VLOOKUP(B$6,Data!$N$4:$Y$11,Data!$X$1,FALSE)</f>
        <v>0.30240878394311488</v>
      </c>
      <c r="C302" s="94">
        <f>AProperties!C302/AProperties!W302/VLOOKUP(C$6,Data!$N$4:$Y$11,Data!$X$1,FALSE)</f>
        <v>0.30269937601757912</v>
      </c>
      <c r="D302" s="94">
        <f>AProperties!D302/AProperties!X302/VLOOKUP(D$6,Data!$N$4:$Y$11,Data!$X$1,FALSE)</f>
        <v>0.30265723422825602</v>
      </c>
      <c r="E302" s="94">
        <f>AProperties!E302/AProperties!Y302/VLOOKUP(E$6,Data!$N$4:$Y$11,Data!$X$1,FALSE)</f>
        <v>0.30284442441393949</v>
      </c>
      <c r="F302" s="94">
        <f>AProperties!F302/AProperties!Z302/VLOOKUP(F$6,Data!$N$4:$Y$11,Data!$X$1,FALSE)</f>
        <v>0.30279609859524542</v>
      </c>
      <c r="G302" s="94">
        <f>AProperties!G302/AProperties!AA302/VLOOKUP(G$6,Data!$N$4:$Y$11,Data!$X$1,FALSE)</f>
        <v>0.30293203153748627</v>
      </c>
      <c r="H302" s="94">
        <f>AProperties!H302/AProperties!AB302/VLOOKUP(H$6,Data!$N$4:$Y$11,Data!$X$1,FALSE)</f>
        <v>0.30288477887372367</v>
      </c>
      <c r="I302" s="94">
        <f>AProperties!I302/AProperties!AC302/VLOOKUP(I$6,Data!$N$4:$Y$11,Data!$X$1,FALSE)</f>
        <v>0.3029906788053936</v>
      </c>
      <c r="J302" s="97">
        <f t="shared" si="44"/>
        <v>0.30277667580184231</v>
      </c>
      <c r="L302" s="28">
        <v>0.29499999999999998</v>
      </c>
      <c r="M302" s="94">
        <f t="shared" si="45"/>
        <v>0.44620439197155742</v>
      </c>
      <c r="N302" s="94">
        <f t="shared" si="46"/>
        <v>0.44634968800878955</v>
      </c>
      <c r="O302" s="94">
        <f t="shared" si="47"/>
        <v>0.44632861711412797</v>
      </c>
      <c r="P302" s="94">
        <f t="shared" si="48"/>
        <v>0.44642221220696976</v>
      </c>
      <c r="Q302" s="94">
        <f t="shared" si="49"/>
        <v>0.44639804929762272</v>
      </c>
      <c r="R302" s="94">
        <f t="shared" si="50"/>
        <v>0.44646601576874312</v>
      </c>
      <c r="S302" s="94">
        <f t="shared" si="51"/>
        <v>0.44644238943686182</v>
      </c>
      <c r="T302" s="94">
        <f t="shared" si="52"/>
        <v>0.44649533940269681</v>
      </c>
      <c r="U302" s="97">
        <f t="shared" si="53"/>
        <v>0.44638833790092114</v>
      </c>
      <c r="W302" s="28">
        <v>0.29499999999999998</v>
      </c>
      <c r="X302" s="94">
        <f>AProperties!AF302*(9.806*B302)^0.5</f>
        <v>0.63195853601454111</v>
      </c>
      <c r="Y302" s="94">
        <f>AProperties!AG302*(9.806*C302)^0.5</f>
        <v>0.63312298445522341</v>
      </c>
      <c r="Z302" s="94">
        <f>AProperties!AH302*(9.806*D302)^0.5</f>
        <v>0.63295394542933292</v>
      </c>
      <c r="AA302" s="94">
        <f>AProperties!AI302*(9.806*E302)^0.5</f>
        <v>0.63370524493115665</v>
      </c>
      <c r="AB302" s="94">
        <f>AProperties!AJ302*(9.806*F302)^0.5</f>
        <v>0.63351117673233526</v>
      </c>
      <c r="AC302" s="94">
        <f>AProperties!AK302*(9.806*G302)^0.5</f>
        <v>0.63405725482374187</v>
      </c>
      <c r="AD302" s="94">
        <f>AProperties!AL302*(9.806*H302)^0.5</f>
        <v>0.63386736001211552</v>
      </c>
      <c r="AE302" s="94">
        <f>AProperties!AM302*(9.806*I302)^0.5</f>
        <v>0.63429304297816047</v>
      </c>
      <c r="AF302" s="97">
        <f t="shared" si="54"/>
        <v>0.63343369317207587</v>
      </c>
    </row>
    <row r="303" spans="1:32" x14ac:dyDescent="0.25">
      <c r="A303" s="28">
        <v>0.29599999999999999</v>
      </c>
      <c r="B303" s="94">
        <f>AProperties!B303/AProperties!V303/VLOOKUP(B$6,Data!$N$4:$Y$11,Data!$X$1,FALSE)</f>
        <v>0.30349677702568439</v>
      </c>
      <c r="C303" s="94">
        <f>AProperties!C303/AProperties!W303/VLOOKUP(C$6,Data!$N$4:$Y$11,Data!$X$1,FALSE)</f>
        <v>0.30378908601797566</v>
      </c>
      <c r="D303" s="94">
        <f>AProperties!D303/AProperties!X303/VLOOKUP(D$6,Data!$N$4:$Y$11,Data!$X$1,FALSE)</f>
        <v>0.30374669490916956</v>
      </c>
      <c r="E303" s="94">
        <f>AProperties!E303/AProperties!Y303/VLOOKUP(E$6,Data!$N$4:$Y$11,Data!$X$1,FALSE)</f>
        <v>0.30393499341003555</v>
      </c>
      <c r="F303" s="94">
        <f>AProperties!F303/AProperties!Z303/VLOOKUP(F$6,Data!$N$4:$Y$11,Data!$X$1,FALSE)</f>
        <v>0.3038863812514786</v>
      </c>
      <c r="G303" s="94">
        <f>AProperties!G303/AProperties!AA303/VLOOKUP(G$6,Data!$N$4:$Y$11,Data!$X$1,FALSE)</f>
        <v>0.304023119999978</v>
      </c>
      <c r="H303" s="94">
        <f>AProperties!H303/AProperties!AB303/VLOOKUP(H$6,Data!$N$4:$Y$11,Data!$X$1,FALSE)</f>
        <v>0.30397558709116929</v>
      </c>
      <c r="I303" s="94">
        <f>AProperties!I303/AProperties!AC303/VLOOKUP(I$6,Data!$N$4:$Y$11,Data!$X$1,FALSE)</f>
        <v>0.30408211528855317</v>
      </c>
      <c r="J303" s="97">
        <f t="shared" si="44"/>
        <v>0.30386684437425548</v>
      </c>
      <c r="L303" s="28">
        <v>0.29599999999999999</v>
      </c>
      <c r="M303" s="94">
        <f t="shared" si="45"/>
        <v>0.44774838851284215</v>
      </c>
      <c r="N303" s="94">
        <f t="shared" si="46"/>
        <v>0.44789454300898779</v>
      </c>
      <c r="O303" s="94">
        <f t="shared" si="47"/>
        <v>0.44787334745458474</v>
      </c>
      <c r="P303" s="94">
        <f t="shared" si="48"/>
        <v>0.44796749670501779</v>
      </c>
      <c r="Q303" s="94">
        <f t="shared" si="49"/>
        <v>0.44794319062573928</v>
      </c>
      <c r="R303" s="94">
        <f t="shared" si="50"/>
        <v>0.44801155999998898</v>
      </c>
      <c r="S303" s="94">
        <f t="shared" si="51"/>
        <v>0.4479877935455846</v>
      </c>
      <c r="T303" s="94">
        <f t="shared" si="52"/>
        <v>0.4480410576442766</v>
      </c>
      <c r="U303" s="97">
        <f t="shared" si="53"/>
        <v>0.44793342218712773</v>
      </c>
      <c r="W303" s="28">
        <v>0.29599999999999999</v>
      </c>
      <c r="X303" s="94">
        <f>AProperties!AF303*(9.806*B303)^0.5</f>
        <v>0.63518753306558262</v>
      </c>
      <c r="Y303" s="94">
        <f>AProperties!AG303*(9.806*C303)^0.5</f>
        <v>0.63635661568625912</v>
      </c>
      <c r="Z303" s="94">
        <f>AProperties!AH303*(9.806*D303)^0.5</f>
        <v>0.63618690353747209</v>
      </c>
      <c r="AA303" s="94">
        <f>AProperties!AI303*(9.806*E303)^0.5</f>
        <v>0.63694119578102815</v>
      </c>
      <c r="AB303" s="94">
        <f>AProperties!AJ303*(9.806*F303)^0.5</f>
        <v>0.63674635427369897</v>
      </c>
      <c r="AC303" s="94">
        <f>AProperties!AK303*(9.806*G303)^0.5</f>
        <v>0.63729460878630295</v>
      </c>
      <c r="AD303" s="94">
        <f>AProperties!AL303*(9.806*H303)^0.5</f>
        <v>0.63710395698124933</v>
      </c>
      <c r="AE303" s="94">
        <f>AProperties!AM303*(9.806*I303)^0.5</f>
        <v>0.63753133711733012</v>
      </c>
      <c r="AF303" s="97">
        <f t="shared" si="54"/>
        <v>0.63666856315361531</v>
      </c>
    </row>
    <row r="304" spans="1:32" x14ac:dyDescent="0.25">
      <c r="A304" s="28">
        <v>0.29699999999999999</v>
      </c>
      <c r="B304" s="94">
        <f>AProperties!B304/AProperties!V304/VLOOKUP(B$6,Data!$N$4:$Y$11,Data!$X$1,FALSE)</f>
        <v>0.30458549975873889</v>
      </c>
      <c r="C304" s="94">
        <f>AProperties!C304/AProperties!W304/VLOOKUP(C$6,Data!$N$4:$Y$11,Data!$X$1,FALSE)</f>
        <v>0.30487952970815518</v>
      </c>
      <c r="D304" s="94">
        <f>AProperties!D304/AProperties!X304/VLOOKUP(D$6,Data!$N$4:$Y$11,Data!$X$1,FALSE)</f>
        <v>0.30483688869071962</v>
      </c>
      <c r="E304" s="94">
        <f>AProperties!E304/AProperties!Y304/VLOOKUP(E$6,Data!$N$4:$Y$11,Data!$X$1,FALSE)</f>
        <v>0.30502629813246113</v>
      </c>
      <c r="F304" s="94">
        <f>AProperties!F304/AProperties!Z304/VLOOKUP(F$6,Data!$N$4:$Y$11,Data!$X$1,FALSE)</f>
        <v>0.30497739895401504</v>
      </c>
      <c r="G304" s="94">
        <f>AProperties!G304/AProperties!AA304/VLOOKUP(G$6,Data!$N$4:$Y$11,Data!$X$1,FALSE)</f>
        <v>0.30511494542543049</v>
      </c>
      <c r="H304" s="94">
        <f>AProperties!H304/AProperties!AB304/VLOOKUP(H$6,Data!$N$4:$Y$11,Data!$X$1,FALSE)</f>
        <v>0.30506713160395676</v>
      </c>
      <c r="I304" s="94">
        <f>AProperties!I304/AProperties!AC304/VLOOKUP(I$6,Data!$N$4:$Y$11,Data!$X$1,FALSE)</f>
        <v>0.30517428956529596</v>
      </c>
      <c r="J304" s="97">
        <f t="shared" si="44"/>
        <v>0.30495774772984663</v>
      </c>
      <c r="L304" s="28">
        <v>0.29699999999999999</v>
      </c>
      <c r="M304" s="94">
        <f t="shared" si="45"/>
        <v>0.4492927498793694</v>
      </c>
      <c r="N304" s="94">
        <f t="shared" si="46"/>
        <v>0.44943976485407755</v>
      </c>
      <c r="O304" s="94">
        <f t="shared" si="47"/>
        <v>0.44941844434535982</v>
      </c>
      <c r="P304" s="94">
        <f t="shared" si="48"/>
        <v>0.44951314906623052</v>
      </c>
      <c r="Q304" s="94">
        <f t="shared" si="49"/>
        <v>0.44948869947700754</v>
      </c>
      <c r="R304" s="94">
        <f t="shared" si="50"/>
        <v>0.44955747271271523</v>
      </c>
      <c r="S304" s="94">
        <f t="shared" si="51"/>
        <v>0.44953356580197834</v>
      </c>
      <c r="T304" s="94">
        <f t="shared" si="52"/>
        <v>0.44958714478264794</v>
      </c>
      <c r="U304" s="97">
        <f t="shared" si="53"/>
        <v>0.44947887386492325</v>
      </c>
      <c r="W304" s="28">
        <v>0.29699999999999999</v>
      </c>
      <c r="X304" s="94">
        <f>AProperties!AF304*(9.806*B304)^0.5</f>
        <v>0.63842214750824444</v>
      </c>
      <c r="Y304" s="94">
        <f>AProperties!AG304*(9.806*C304)^0.5</f>
        <v>0.63959586233389221</v>
      </c>
      <c r="Z304" s="94">
        <f>AProperties!AH304*(9.806*D304)^0.5</f>
        <v>0.63942547734549293</v>
      </c>
      <c r="AA304" s="94">
        <f>AProperties!AI304*(9.806*E304)^0.5</f>
        <v>0.64018276108061956</v>
      </c>
      <c r="AB304" s="94">
        <f>AProperties!AJ304*(9.806*F304)^0.5</f>
        <v>0.6399871465855087</v>
      </c>
      <c r="AC304" s="94">
        <f>AProperties!AK304*(9.806*G304)^0.5</f>
        <v>0.64053757662075017</v>
      </c>
      <c r="AD304" s="94">
        <f>AProperties!AL304*(9.806*H304)^0.5</f>
        <v>0.64034616813335943</v>
      </c>
      <c r="AE304" s="94">
        <f>AProperties!AM304*(9.806*I304)^0.5</f>
        <v>0.64077524474415959</v>
      </c>
      <c r="AF304" s="97">
        <f t="shared" si="54"/>
        <v>0.6399090480440035</v>
      </c>
    </row>
    <row r="305" spans="1:32" x14ac:dyDescent="0.25">
      <c r="A305" s="28">
        <v>0.29799999999999999</v>
      </c>
      <c r="B305" s="94">
        <f>AProperties!B305/AProperties!V305/VLOOKUP(B$6,Data!$N$4:$Y$11,Data!$X$1,FALSE)</f>
        <v>0.30567495601429856</v>
      </c>
      <c r="C305" s="94">
        <f>AProperties!C305/AProperties!W305/VLOOKUP(C$6,Data!$N$4:$Y$11,Data!$X$1,FALSE)</f>
        <v>0.30597071095791123</v>
      </c>
      <c r="D305" s="94">
        <f>AProperties!D305/AProperties!X305/VLOOKUP(D$6,Data!$N$4:$Y$11,Data!$X$1,FALSE)</f>
        <v>0.30592781944301745</v>
      </c>
      <c r="E305" s="94">
        <f>AProperties!E305/AProperties!Y305/VLOOKUP(E$6,Data!$N$4:$Y$11,Data!$X$1,FALSE)</f>
        <v>0.30611834244993325</v>
      </c>
      <c r="F305" s="94">
        <f>AProperties!F305/AProperties!Z305/VLOOKUP(F$6,Data!$N$4:$Y$11,Data!$X$1,FALSE)</f>
        <v>0.30606915557192876</v>
      </c>
      <c r="G305" s="94">
        <f>AProperties!G305/AProperties!AA305/VLOOKUP(G$6,Data!$N$4:$Y$11,Data!$X$1,FALSE)</f>
        <v>0.30620751168192212</v>
      </c>
      <c r="H305" s="94">
        <f>AProperties!H305/AProperties!AB305/VLOOKUP(H$6,Data!$N$4:$Y$11,Data!$X$1,FALSE)</f>
        <v>0.30615941628050775</v>
      </c>
      <c r="I305" s="94">
        <f>AProperties!I305/AProperties!AC305/VLOOKUP(I$6,Data!$N$4:$Y$11,Data!$X$1,FALSE)</f>
        <v>0.30626720550327735</v>
      </c>
      <c r="J305" s="97">
        <f t="shared" si="44"/>
        <v>0.30604938973784956</v>
      </c>
      <c r="L305" s="28">
        <v>0.29799999999999999</v>
      </c>
      <c r="M305" s="94">
        <f t="shared" si="45"/>
        <v>0.45083747800714924</v>
      </c>
      <c r="N305" s="94">
        <f t="shared" si="46"/>
        <v>0.45098535547895557</v>
      </c>
      <c r="O305" s="94">
        <f t="shared" si="47"/>
        <v>0.45096390972150868</v>
      </c>
      <c r="P305" s="94">
        <f t="shared" si="48"/>
        <v>0.45105917122496664</v>
      </c>
      <c r="Q305" s="94">
        <f t="shared" si="49"/>
        <v>0.45103457778596434</v>
      </c>
      <c r="R305" s="94">
        <f t="shared" si="50"/>
        <v>0.45110375584096107</v>
      </c>
      <c r="S305" s="94">
        <f t="shared" si="51"/>
        <v>0.45107970814025389</v>
      </c>
      <c r="T305" s="94">
        <f t="shared" si="52"/>
        <v>0.45113360275163866</v>
      </c>
      <c r="U305" s="97">
        <f t="shared" si="53"/>
        <v>0.45102469486892482</v>
      </c>
      <c r="W305" s="28">
        <v>0.29799999999999999</v>
      </c>
      <c r="X305" s="94">
        <f>AProperties!AF305*(9.806*B305)^0.5</f>
        <v>0.64166237170865281</v>
      </c>
      <c r="Y305" s="94">
        <f>AProperties!AG305*(9.806*C305)^0.5</f>
        <v>0.64284071673326115</v>
      </c>
      <c r="Z305" s="94">
        <f>AProperties!AH305*(9.806*D305)^0.5</f>
        <v>0.64266965919303221</v>
      </c>
      <c r="AA305" s="94">
        <f>AProperties!AI305*(9.806*E305)^0.5</f>
        <v>0.64342993314958241</v>
      </c>
      <c r="AB305" s="94">
        <f>AProperties!AJ305*(9.806*F305)^0.5</f>
        <v>0.64323354599257976</v>
      </c>
      <c r="AC305" s="94">
        <f>AProperties!AK305*(9.806*G305)^0.5</f>
        <v>0.64378615063737543</v>
      </c>
      <c r="AD305" s="94">
        <f>AProperties!AL305*(9.806*H305)^0.5</f>
        <v>0.64359398578378679</v>
      </c>
      <c r="AE305" s="94">
        <f>AProperties!AM305*(9.806*I305)^0.5</f>
        <v>0.64402475816267124</v>
      </c>
      <c r="AF305" s="97">
        <f t="shared" si="54"/>
        <v>0.64315514017011766</v>
      </c>
    </row>
    <row r="306" spans="1:32" x14ac:dyDescent="0.25">
      <c r="A306" s="28">
        <v>0.29899999999999999</v>
      </c>
      <c r="B306" s="94">
        <f>AProperties!B306/AProperties!V306/VLOOKUP(B$6,Data!$N$4:$Y$11,Data!$X$1,FALSE)</f>
        <v>0.30676514968019186</v>
      </c>
      <c r="C306" s="94">
        <f>AProperties!C306/AProperties!W306/VLOOKUP(C$6,Data!$N$4:$Y$11,Data!$X$1,FALSE)</f>
        <v>0.30706263365293074</v>
      </c>
      <c r="D306" s="94">
        <f>AProperties!D306/AProperties!X306/VLOOKUP(D$6,Data!$N$4:$Y$11,Data!$X$1,FALSE)</f>
        <v>0.30701949105205484</v>
      </c>
      <c r="E306" s="94">
        <f>AProperties!E306/AProperties!Y306/VLOOKUP(E$6,Data!$N$4:$Y$11,Data!$X$1,FALSE)</f>
        <v>0.30721113024710311</v>
      </c>
      <c r="F306" s="94">
        <f>AProperties!F306/AProperties!Z306/VLOOKUP(F$6,Data!$N$4:$Y$11,Data!$X$1,FALSE)</f>
        <v>0.30716165499021253</v>
      </c>
      <c r="G306" s="94">
        <f>AProperties!G306/AProperties!AA306/VLOOKUP(G$6,Data!$N$4:$Y$11,Data!$X$1,FALSE)</f>
        <v>0.30730082265348957</v>
      </c>
      <c r="H306" s="94">
        <f>AProperties!H306/AProperties!AB306/VLOOKUP(H$6,Data!$N$4:$Y$11,Data!$X$1,FALSE)</f>
        <v>0.30725244500518917</v>
      </c>
      <c r="I306" s="94">
        <f>AProperties!I306/AProperties!AC306/VLOOKUP(I$6,Data!$N$4:$Y$11,Data!$X$1,FALSE)</f>
        <v>0.30736086698612752</v>
      </c>
      <c r="J306" s="97">
        <f t="shared" si="44"/>
        <v>0.30714177428341238</v>
      </c>
      <c r="L306" s="28">
        <v>0.29899999999999999</v>
      </c>
      <c r="M306" s="94">
        <f t="shared" si="45"/>
        <v>0.45238257484009592</v>
      </c>
      <c r="N306" s="94">
        <f t="shared" si="46"/>
        <v>0.45253131682646536</v>
      </c>
      <c r="O306" s="94">
        <f t="shared" si="47"/>
        <v>0.45250974552602741</v>
      </c>
      <c r="P306" s="94">
        <f t="shared" si="48"/>
        <v>0.45260556512355155</v>
      </c>
      <c r="Q306" s="94">
        <f t="shared" si="49"/>
        <v>0.45258082749510625</v>
      </c>
      <c r="R306" s="94">
        <f t="shared" si="50"/>
        <v>0.45265041132674477</v>
      </c>
      <c r="S306" s="94">
        <f t="shared" si="51"/>
        <v>0.45262622250259454</v>
      </c>
      <c r="T306" s="94">
        <f t="shared" si="52"/>
        <v>0.45268043349306375</v>
      </c>
      <c r="U306" s="97">
        <f t="shared" si="53"/>
        <v>0.45257088714170624</v>
      </c>
      <c r="W306" s="28">
        <v>0.29899999999999999</v>
      </c>
      <c r="X306" s="94">
        <f>AProperties!AF306*(9.806*B306)^0.5</f>
        <v>0.64490819809286337</v>
      </c>
      <c r="Y306" s="94">
        <f>AProperties!AG306*(9.806*C306)^0.5</f>
        <v>0.64609117127969495</v>
      </c>
      <c r="Z306" s="94">
        <f>AProperties!AH306*(9.806*D306)^0.5</f>
        <v>0.64591944147987801</v>
      </c>
      <c r="AA306" s="94">
        <f>AProperties!AI306*(9.806*E306)^0.5</f>
        <v>0.64668270436788544</v>
      </c>
      <c r="AB306" s="94">
        <f>AProperties!AJ306*(9.806*F306)^0.5</f>
        <v>0.64648554487999721</v>
      </c>
      <c r="AC306" s="94">
        <f>AProperties!AK306*(9.806*G306)^0.5</f>
        <v>0.64704032320686256</v>
      </c>
      <c r="AD306" s="94">
        <f>AProperties!AL306*(9.806*H306)^0.5</f>
        <v>0.64684740230822324</v>
      </c>
      <c r="AE306" s="94">
        <f>AProperties!AM306*(9.806*I306)^0.5</f>
        <v>0.6472798697373312</v>
      </c>
      <c r="AF306" s="97">
        <f t="shared" si="54"/>
        <v>0.64640683191909198</v>
      </c>
    </row>
    <row r="307" spans="1:32" x14ac:dyDescent="0.25">
      <c r="A307" s="28">
        <v>0.3</v>
      </c>
      <c r="B307" s="94">
        <f>AProperties!B307/AProperties!V307/VLOOKUP(B$6,Data!$N$4:$Y$11,Data!$X$1,FALSE)</f>
        <v>0.30785608466017256</v>
      </c>
      <c r="C307" s="94">
        <f>AProperties!C307/AProperties!W307/VLOOKUP(C$6,Data!$N$4:$Y$11,Data!$X$1,FALSE)</f>
        <v>0.30815530169490785</v>
      </c>
      <c r="D307" s="94">
        <f>AProperties!D307/AProperties!X307/VLOOKUP(D$6,Data!$N$4:$Y$11,Data!$X$1,FALSE)</f>
        <v>0.30811190741981881</v>
      </c>
      <c r="E307" s="94">
        <f>AProperties!E307/AProperties!Y307/VLOOKUP(E$6,Data!$N$4:$Y$11,Data!$X$1,FALSE)</f>
        <v>0.30830466542467055</v>
      </c>
      <c r="F307" s="94">
        <f>AProperties!F307/AProperties!Z307/VLOOKUP(F$6,Data!$N$4:$Y$11,Data!$X$1,FALSE)</f>
        <v>0.30825490110989562</v>
      </c>
      <c r="G307" s="94">
        <f>AProperties!G307/AProperties!AA307/VLOOKUP(G$6,Data!$N$4:$Y$11,Data!$X$1,FALSE)</f>
        <v>0.30839488224024336</v>
      </c>
      <c r="H307" s="94">
        <f>AProperties!H307/AProperties!AB307/VLOOKUP(H$6,Data!$N$4:$Y$11,Data!$X$1,FALSE)</f>
        <v>0.30834622167842857</v>
      </c>
      <c r="I307" s="94">
        <f>AProperties!I307/AProperties!AC307/VLOOKUP(I$6,Data!$N$4:$Y$11,Data!$X$1,FALSE)</f>
        <v>0.30845527791356697</v>
      </c>
      <c r="J307" s="97">
        <f t="shared" si="44"/>
        <v>0.30823490526771302</v>
      </c>
      <c r="L307" s="28">
        <v>0.3</v>
      </c>
      <c r="M307" s="94">
        <f t="shared" si="45"/>
        <v>0.45392804233008627</v>
      </c>
      <c r="N307" s="94">
        <f t="shared" si="46"/>
        <v>0.45407765084745388</v>
      </c>
      <c r="O307" s="94">
        <f t="shared" si="47"/>
        <v>0.45405595370990937</v>
      </c>
      <c r="P307" s="94">
        <f t="shared" si="48"/>
        <v>0.45415233271233524</v>
      </c>
      <c r="Q307" s="94">
        <f t="shared" si="49"/>
        <v>0.4541274505549478</v>
      </c>
      <c r="R307" s="94">
        <f t="shared" si="50"/>
        <v>0.45419744112012167</v>
      </c>
      <c r="S307" s="94">
        <f t="shared" si="51"/>
        <v>0.4541731108392143</v>
      </c>
      <c r="T307" s="94">
        <f t="shared" si="52"/>
        <v>0.45422763895678347</v>
      </c>
      <c r="U307" s="97">
        <f t="shared" si="53"/>
        <v>0.45411745263385644</v>
      </c>
      <c r="W307" s="28">
        <v>0.3</v>
      </c>
      <c r="X307" s="94">
        <f>AProperties!AF307*(9.806*B307)^0.5</f>
        <v>0.6481596191466048</v>
      </c>
      <c r="Y307" s="94">
        <f>AProperties!AG307*(9.806*C307)^0.5</f>
        <v>0.64934721842844645</v>
      </c>
      <c r="Z307" s="94">
        <f>AProperties!AH307*(9.806*D307)^0.5</f>
        <v>0.64917481666570609</v>
      </c>
      <c r="AA307" s="94">
        <f>AProperties!AI307*(9.806*E307)^0.5</f>
        <v>0.64994106717554823</v>
      </c>
      <c r="AB307" s="94">
        <f>AProperties!AJ307*(9.806*F307)^0.5</f>
        <v>0.64974313569285969</v>
      </c>
      <c r="AC307" s="94">
        <f>AProperties!AK307*(9.806*G307)^0.5</f>
        <v>0.65030008676002438</v>
      </c>
      <c r="AD307" s="94">
        <f>AProperties!AL307*(9.806*H307)^0.5</f>
        <v>0.6501064101424483</v>
      </c>
      <c r="AE307" s="94">
        <f>AProperties!AM307*(9.806*I307)^0.5</f>
        <v>0.65054057189278447</v>
      </c>
      <c r="AF307" s="97">
        <f t="shared" si="54"/>
        <v>0.64966411573805272</v>
      </c>
    </row>
    <row r="308" spans="1:32" x14ac:dyDescent="0.25">
      <c r="A308" s="28">
        <v>0.30099999999999999</v>
      </c>
      <c r="B308" s="94">
        <f>AProperties!B308/AProperties!V308/VLOOKUP(B$6,Data!$N$4:$Y$11,Data!$X$1,FALSE)</f>
        <v>0.30894776487403536</v>
      </c>
      <c r="C308" s="94">
        <f>AProperties!C308/AProperties!W308/VLOOKUP(C$6,Data!$N$4:$Y$11,Data!$X$1,FALSE)</f>
        <v>0.30924871900166068</v>
      </c>
      <c r="D308" s="94">
        <f>AProperties!D308/AProperties!X308/VLOOKUP(D$6,Data!$N$4:$Y$11,Data!$X$1,FALSE)</f>
        <v>0.30920507246440881</v>
      </c>
      <c r="E308" s="94">
        <f>AProperties!E308/AProperties!Y308/VLOOKUP(E$6,Data!$N$4:$Y$11,Data!$X$1,FALSE)</f>
        <v>0.3093989518995009</v>
      </c>
      <c r="F308" s="94">
        <f>AProperties!F308/AProperties!Z308/VLOOKUP(F$6,Data!$N$4:$Y$11,Data!$X$1,FALSE)</f>
        <v>0.30934889784815811</v>
      </c>
      <c r="G308" s="94">
        <f>AProperties!G308/AProperties!AA308/VLOOKUP(G$6,Data!$N$4:$Y$11,Data!$X$1,FALSE)</f>
        <v>0.30948969435848489</v>
      </c>
      <c r="H308" s="94">
        <f>AProperties!H308/AProperties!AB308/VLOOKUP(H$6,Data!$N$4:$Y$11,Data!$X$1,FALSE)</f>
        <v>0.30944075021683071</v>
      </c>
      <c r="I308" s="94">
        <f>AProperties!I308/AProperties!AC308/VLOOKUP(I$6,Data!$N$4:$Y$11,Data!$X$1,FALSE)</f>
        <v>0.30955044220152461</v>
      </c>
      <c r="J308" s="97">
        <f t="shared" si="44"/>
        <v>0.30932878660807545</v>
      </c>
      <c r="L308" s="28">
        <v>0.30099999999999999</v>
      </c>
      <c r="M308" s="94">
        <f t="shared" si="45"/>
        <v>0.4554738824370177</v>
      </c>
      <c r="N308" s="94">
        <f t="shared" si="46"/>
        <v>0.45562435950083036</v>
      </c>
      <c r="O308" s="94">
        <f t="shared" si="47"/>
        <v>0.45560253623220437</v>
      </c>
      <c r="P308" s="94">
        <f t="shared" si="48"/>
        <v>0.45569947594975047</v>
      </c>
      <c r="Q308" s="94">
        <f t="shared" si="49"/>
        <v>0.45567444892407905</v>
      </c>
      <c r="R308" s="94">
        <f t="shared" si="50"/>
        <v>0.45574484717924246</v>
      </c>
      <c r="S308" s="94">
        <f t="shared" si="51"/>
        <v>0.45572037510841534</v>
      </c>
      <c r="T308" s="94">
        <f t="shared" si="52"/>
        <v>0.4557752211007623</v>
      </c>
      <c r="U308" s="97">
        <f t="shared" si="53"/>
        <v>0.45566439330403774</v>
      </c>
      <c r="W308" s="28">
        <v>0.30099999999999999</v>
      </c>
      <c r="X308" s="94">
        <f>AProperties!AF308*(9.806*B308)^0.5</f>
        <v>0.65141662741502082</v>
      </c>
      <c r="Y308" s="94">
        <f>AProperties!AG308*(9.806*C308)^0.5</f>
        <v>0.65260885069443664</v>
      </c>
      <c r="Z308" s="94">
        <f>AProperties!AH308*(9.806*D308)^0.5</f>
        <v>0.65243577726982405</v>
      </c>
      <c r="AA308" s="94">
        <f>AProperties!AI308*(9.806*E308)^0.5</f>
        <v>0.65320501407238518</v>
      </c>
      <c r="AB308" s="94">
        <f>AProperties!AJ308*(9.806*F308)^0.5</f>
        <v>0.65300631093601613</v>
      </c>
      <c r="AC308" s="94">
        <f>AProperties!AK308*(9.806*G308)^0.5</f>
        <v>0.65356543378754595</v>
      </c>
      <c r="AD308" s="94">
        <f>AProperties!AL308*(9.806*H308)^0.5</f>
        <v>0.65337100178207319</v>
      </c>
      <c r="AE308" s="94">
        <f>AProperties!AM308*(9.806*I308)^0.5</f>
        <v>0.65380685711360309</v>
      </c>
      <c r="AF308" s="97">
        <f t="shared" si="54"/>
        <v>0.65292698413386319</v>
      </c>
    </row>
    <row r="309" spans="1:32" x14ac:dyDescent="0.25">
      <c r="A309" s="28">
        <v>0.30199999999999999</v>
      </c>
      <c r="B309" s="94">
        <f>AProperties!B309/AProperties!V309/VLOOKUP(B$6,Data!$N$4:$Y$11,Data!$X$1,FALSE)</f>
        <v>0.3100401942577341</v>
      </c>
      <c r="C309" s="94">
        <f>AProperties!C309/AProperties!W309/VLOOKUP(C$6,Data!$N$4:$Y$11,Data!$X$1,FALSE)</f>
        <v>0.31034288950725064</v>
      </c>
      <c r="D309" s="94">
        <f>AProperties!D309/AProperties!X309/VLOOKUP(D$6,Data!$N$4:$Y$11,Data!$X$1,FALSE)</f>
        <v>0.31029899012015549</v>
      </c>
      <c r="E309" s="94">
        <f>AProperties!E309/AProperties!Y309/VLOOKUP(E$6,Data!$N$4:$Y$11,Data!$X$1,FALSE)</f>
        <v>0.31049399360474433</v>
      </c>
      <c r="F309" s="94">
        <f>AProperties!F309/AProperties!Z309/VLOOKUP(F$6,Data!$N$4:$Y$11,Data!$X$1,FALSE)</f>
        <v>0.31044364913845129</v>
      </c>
      <c r="G309" s="94">
        <f>AProperties!G309/AProperties!AA309/VLOOKUP(G$6,Data!$N$4:$Y$11,Data!$X$1,FALSE)</f>
        <v>0.3105852629408245</v>
      </c>
      <c r="H309" s="94">
        <f>AProperties!H309/AProperties!AB309/VLOOKUP(H$6,Data!$N$4:$Y$11,Data!$X$1,FALSE)</f>
        <v>0.31053603455329515</v>
      </c>
      <c r="I309" s="94">
        <f>AProperties!I309/AProperties!AC309/VLOOKUP(I$6,Data!$N$4:$Y$11,Data!$X$1,FALSE)</f>
        <v>0.31064636378225374</v>
      </c>
      <c r="J309" s="97">
        <f t="shared" si="44"/>
        <v>0.31042342223808866</v>
      </c>
      <c r="L309" s="28">
        <v>0.30199999999999999</v>
      </c>
      <c r="M309" s="94">
        <f t="shared" si="45"/>
        <v>0.45702009712886704</v>
      </c>
      <c r="N309" s="94">
        <f t="shared" si="46"/>
        <v>0.45717144475362531</v>
      </c>
      <c r="O309" s="94">
        <f t="shared" si="47"/>
        <v>0.45714949506007774</v>
      </c>
      <c r="P309" s="94">
        <f t="shared" si="48"/>
        <v>0.45724699680237213</v>
      </c>
      <c r="Q309" s="94">
        <f t="shared" si="49"/>
        <v>0.45722182456922567</v>
      </c>
      <c r="R309" s="94">
        <f t="shared" si="50"/>
        <v>0.45729263147041221</v>
      </c>
      <c r="S309" s="94">
        <f t="shared" si="51"/>
        <v>0.45726801727664756</v>
      </c>
      <c r="T309" s="94">
        <f t="shared" si="52"/>
        <v>0.45732318189112686</v>
      </c>
      <c r="U309" s="97">
        <f t="shared" si="53"/>
        <v>0.4572117111190443</v>
      </c>
      <c r="W309" s="28">
        <v>0.30199999999999999</v>
      </c>
      <c r="X309" s="94">
        <f>AProperties!AF309*(9.806*B309)^0.5</f>
        <v>0.6546792155024227</v>
      </c>
      <c r="Y309" s="94">
        <f>AProperties!AG309*(9.806*C309)^0.5</f>
        <v>0.65587606065200987</v>
      </c>
      <c r="Z309" s="94">
        <f>AProperties!AH309*(9.806*D309)^0.5</f>
        <v>0.65570231587092653</v>
      </c>
      <c r="AA309" s="94">
        <f>AProperties!AI309*(9.806*E309)^0.5</f>
        <v>0.65647453761776109</v>
      </c>
      <c r="AB309" s="94">
        <f>AProperties!AJ309*(9.806*F309)^0.5</f>
        <v>0.65627506317382289</v>
      </c>
      <c r="AC309" s="94">
        <f>AProperties!AK309*(9.806*G309)^0.5</f>
        <v>0.65683635683973607</v>
      </c>
      <c r="AD309" s="94">
        <f>AProperties!AL309*(9.806*H309)^0.5</f>
        <v>0.65664116978228859</v>
      </c>
      <c r="AE309" s="94">
        <f>AProperties!AM309*(9.806*I309)^0.5</f>
        <v>0.65707871794402939</v>
      </c>
      <c r="AF309" s="97">
        <f t="shared" si="54"/>
        <v>0.6561954296728747</v>
      </c>
    </row>
    <row r="310" spans="1:32" x14ac:dyDescent="0.25">
      <c r="A310" s="28">
        <v>0.30299999999999999</v>
      </c>
      <c r="B310" s="94">
        <f>AProperties!B310/AProperties!V310/VLOOKUP(B$6,Data!$N$4:$Y$11,Data!$X$1,FALSE)</f>
        <v>0.31113337676350089</v>
      </c>
      <c r="C310" s="94">
        <f>AProperties!C310/AProperties!W310/VLOOKUP(C$6,Data!$N$4:$Y$11,Data!$X$1,FALSE)</f>
        <v>0.31143781716209978</v>
      </c>
      <c r="D310" s="94">
        <f>AProperties!D310/AProperties!X310/VLOOKUP(D$6,Data!$N$4:$Y$11,Data!$X$1,FALSE)</f>
        <v>0.31139366433773735</v>
      </c>
      <c r="E310" s="94">
        <f>AProperties!E310/AProperties!Y310/VLOOKUP(E$6,Data!$N$4:$Y$11,Data!$X$1,FALSE)</f>
        <v>0.31158979448995255</v>
      </c>
      <c r="F310" s="94">
        <f>AProperties!F310/AProperties!Z310/VLOOKUP(F$6,Data!$N$4:$Y$11,Data!$X$1,FALSE)</f>
        <v>0.31153915893061412</v>
      </c>
      <c r="G310" s="94">
        <f>AProperties!G310/AProperties!AA310/VLOOKUP(G$6,Data!$N$4:$Y$11,Data!$X$1,FALSE)</f>
        <v>0.3116815919362993</v>
      </c>
      <c r="H310" s="94">
        <f>AProperties!H310/AProperties!AB310/VLOOKUP(H$6,Data!$N$4:$Y$11,Data!$X$1,FALSE)</f>
        <v>0.3116320786371366</v>
      </c>
      <c r="I310" s="94">
        <f>AProperties!I310/AProperties!AC310/VLOOKUP(I$6,Data!$N$4:$Y$11,Data!$X$1,FALSE)</f>
        <v>0.3117430466044524</v>
      </c>
      <c r="J310" s="97">
        <f t="shared" si="44"/>
        <v>0.31151881610772414</v>
      </c>
      <c r="L310" s="28">
        <v>0.30299999999999999</v>
      </c>
      <c r="M310" s="94">
        <f t="shared" si="45"/>
        <v>0.45856668838175041</v>
      </c>
      <c r="N310" s="94">
        <f t="shared" si="46"/>
        <v>0.45871890858104991</v>
      </c>
      <c r="O310" s="94">
        <f t="shared" si="47"/>
        <v>0.4586968321688687</v>
      </c>
      <c r="P310" s="94">
        <f t="shared" si="48"/>
        <v>0.45879489724497624</v>
      </c>
      <c r="Q310" s="94">
        <f t="shared" si="49"/>
        <v>0.45876957946530705</v>
      </c>
      <c r="R310" s="94">
        <f t="shared" si="50"/>
        <v>0.45884079596814964</v>
      </c>
      <c r="S310" s="94">
        <f t="shared" si="51"/>
        <v>0.45881603931856829</v>
      </c>
      <c r="T310" s="94">
        <f t="shared" si="52"/>
        <v>0.45887152330222619</v>
      </c>
      <c r="U310" s="97">
        <f t="shared" si="53"/>
        <v>0.45875940805386201</v>
      </c>
      <c r="W310" s="28">
        <v>0.30299999999999999</v>
      </c>
      <c r="X310" s="94">
        <f>AProperties!AF310*(9.806*B310)^0.5</f>
        <v>0.65794737607204756</v>
      </c>
      <c r="Y310" s="94">
        <f>AProperties!AG310*(9.806*C310)^0.5</f>
        <v>0.6591488409346844</v>
      </c>
      <c r="Z310" s="94">
        <f>AProperties!AH310*(9.806*D310)^0.5</f>
        <v>0.65897442510684356</v>
      </c>
      <c r="AA310" s="94">
        <f>AProperties!AI310*(9.806*E310)^0.5</f>
        <v>0.65974963043033885</v>
      </c>
      <c r="AB310" s="94">
        <f>AProperties!AJ310*(9.806*F310)^0.5</f>
        <v>0.65954938502989369</v>
      </c>
      <c r="AC310" s="94">
        <f>AProperties!AK310*(9.806*G310)^0.5</f>
        <v>0.66011284852627772</v>
      </c>
      <c r="AD310" s="94">
        <f>AProperties!AL310*(9.806*H310)^0.5</f>
        <v>0.65991690675762493</v>
      </c>
      <c r="AE310" s="94">
        <f>AProperties!AM310*(9.806*I310)^0.5</f>
        <v>0.66035614698773504</v>
      </c>
      <c r="AF310" s="97">
        <f t="shared" si="54"/>
        <v>0.65946944498068072</v>
      </c>
    </row>
    <row r="311" spans="1:32" x14ac:dyDescent="0.25">
      <c r="A311" s="28">
        <v>0.30399999999999999</v>
      </c>
      <c r="B311" s="94">
        <f>AProperties!B311/AProperties!V311/VLOOKUP(B$6,Data!$N$4:$Y$11,Data!$X$1,FALSE)</f>
        <v>0.31222731635996509</v>
      </c>
      <c r="C311" s="94">
        <f>AProperties!C311/AProperties!W311/VLOOKUP(C$6,Data!$N$4:$Y$11,Data!$X$1,FALSE)</f>
        <v>0.31253350593311036</v>
      </c>
      <c r="D311" s="94">
        <f>AProperties!D311/AProperties!X311/VLOOKUP(D$6,Data!$N$4:$Y$11,Data!$X$1,FALSE)</f>
        <v>0.31248909908430217</v>
      </c>
      <c r="E311" s="94">
        <f>AProperties!E311/AProperties!Y311/VLOOKUP(E$6,Data!$N$4:$Y$11,Data!$X$1,FALSE)</f>
        <v>0.31268635852119969</v>
      </c>
      <c r="F311" s="94">
        <f>AProperties!F311/AProperties!Z311/VLOOKUP(F$6,Data!$N$4:$Y$11,Data!$X$1,FALSE)</f>
        <v>0.31263543119099391</v>
      </c>
      <c r="G311" s="94">
        <f>AProperties!G311/AProperties!AA311/VLOOKUP(G$6,Data!$N$4:$Y$11,Data!$X$1,FALSE)</f>
        <v>0.31277868531049369</v>
      </c>
      <c r="H311" s="94">
        <f>AProperties!H311/AProperties!AB311/VLOOKUP(H$6,Data!$N$4:$Y$11,Data!$X$1,FALSE)</f>
        <v>0.31272888643420155</v>
      </c>
      <c r="I311" s="94">
        <f>AProperties!I311/AProperties!AC311/VLOOKUP(I$6,Data!$N$4:$Y$11,Data!$X$1,FALSE)</f>
        <v>0.31284049463338159</v>
      </c>
      <c r="J311" s="97">
        <f t="shared" si="44"/>
        <v>0.31261497218345602</v>
      </c>
      <c r="L311" s="28">
        <v>0.30399999999999999</v>
      </c>
      <c r="M311" s="94">
        <f t="shared" si="45"/>
        <v>0.46011365817998251</v>
      </c>
      <c r="N311" s="94">
        <f t="shared" si="46"/>
        <v>0.46026675296655517</v>
      </c>
      <c r="O311" s="94">
        <f t="shared" si="47"/>
        <v>0.4602445495421511</v>
      </c>
      <c r="P311" s="94">
        <f t="shared" si="48"/>
        <v>0.46034317926059987</v>
      </c>
      <c r="Q311" s="94">
        <f t="shared" si="49"/>
        <v>0.46031771559549695</v>
      </c>
      <c r="R311" s="94">
        <f t="shared" si="50"/>
        <v>0.46038934265524684</v>
      </c>
      <c r="S311" s="94">
        <f t="shared" si="51"/>
        <v>0.46036444321710079</v>
      </c>
      <c r="T311" s="94">
        <f t="shared" si="52"/>
        <v>0.46042024731669079</v>
      </c>
      <c r="U311" s="97">
        <f t="shared" si="53"/>
        <v>0.460307486091728</v>
      </c>
      <c r="W311" s="28">
        <v>0.30399999999999999</v>
      </c>
      <c r="X311" s="94">
        <f>AProperties!AF311*(9.806*B311)^0.5</f>
        <v>0.66122110184581961</v>
      </c>
      <c r="Y311" s="94">
        <f>AProperties!AG311*(9.806*C311)^0.5</f>
        <v>0.66242718423491498</v>
      </c>
      <c r="Z311" s="94">
        <f>AProperties!AH311*(9.806*D311)^0.5</f>
        <v>0.6622520976743087</v>
      </c>
      <c r="AA311" s="94">
        <f>AProperties!AI311*(9.806*E311)^0.5</f>
        <v>0.6630302851878439</v>
      </c>
      <c r="AB311" s="94">
        <f>AProperties!AJ311*(9.806*F311)^0.5</f>
        <v>0.66282926918686236</v>
      </c>
      <c r="AC311" s="94">
        <f>AProperties!AK311*(9.806*G311)^0.5</f>
        <v>0.66339490151599356</v>
      </c>
      <c r="AD311" s="94">
        <f>AProperties!AL311*(9.806*H311)^0.5</f>
        <v>0.66319820538170493</v>
      </c>
      <c r="AE311" s="94">
        <f>AProperties!AM311*(9.806*I311)^0.5</f>
        <v>0.66363913690757803</v>
      </c>
      <c r="AF311" s="97">
        <f t="shared" si="54"/>
        <v>0.66274902274187841</v>
      </c>
    </row>
    <row r="312" spans="1:32" x14ac:dyDescent="0.25">
      <c r="A312" s="28">
        <v>0.30499999999999999</v>
      </c>
      <c r="B312" s="94">
        <f>AProperties!B312/AProperties!V312/VLOOKUP(B$6,Data!$N$4:$Y$11,Data!$X$1,FALSE)</f>
        <v>0.31332201703227258</v>
      </c>
      <c r="C312" s="94">
        <f>AProperties!C312/AProperties!W312/VLOOKUP(C$6,Data!$N$4:$Y$11,Data!$X$1,FALSE)</f>
        <v>0.31362995980378577</v>
      </c>
      <c r="D312" s="94">
        <f>AProperties!D312/AProperties!X312/VLOOKUP(D$6,Data!$N$4:$Y$11,Data!$X$1,FALSE)</f>
        <v>0.31358529834358595</v>
      </c>
      <c r="E312" s="94">
        <f>AProperties!E312/AProperties!Y312/VLOOKUP(E$6,Data!$N$4:$Y$11,Data!$X$1,FALSE)</f>
        <v>0.31378368968120091</v>
      </c>
      <c r="F312" s="94">
        <f>AProperties!F312/AProperties!Z312/VLOOKUP(F$6,Data!$N$4:$Y$11,Data!$X$1,FALSE)</f>
        <v>0.31373246990256642</v>
      </c>
      <c r="G312" s="94">
        <f>AProperties!G312/AProperties!AA312/VLOOKUP(G$6,Data!$N$4:$Y$11,Data!$X$1,FALSE)</f>
        <v>0.31387654704565887</v>
      </c>
      <c r="H312" s="94">
        <f>AProperties!H312/AProperties!AB312/VLOOKUP(H$6,Data!$N$4:$Y$11,Data!$X$1,FALSE)</f>
        <v>0.3138264619269916</v>
      </c>
      <c r="I312" s="94">
        <f>AProperties!I312/AProperties!AC312/VLOOKUP(I$6,Data!$N$4:$Y$11,Data!$X$1,FALSE)</f>
        <v>0.31393871185098604</v>
      </c>
      <c r="J312" s="97">
        <f t="shared" si="44"/>
        <v>0.31371189444838099</v>
      </c>
      <c r="L312" s="28">
        <v>0.30499999999999999</v>
      </c>
      <c r="M312" s="94">
        <f t="shared" si="45"/>
        <v>0.46166100851613628</v>
      </c>
      <c r="N312" s="94">
        <f t="shared" si="46"/>
        <v>0.46181497990189291</v>
      </c>
      <c r="O312" s="94">
        <f t="shared" si="47"/>
        <v>0.46179264917179297</v>
      </c>
      <c r="P312" s="94">
        <f t="shared" si="48"/>
        <v>0.46189184484060042</v>
      </c>
      <c r="Q312" s="94">
        <f t="shared" si="49"/>
        <v>0.46186623495128321</v>
      </c>
      <c r="R312" s="94">
        <f t="shared" si="50"/>
        <v>0.46193827352282946</v>
      </c>
      <c r="S312" s="94">
        <f t="shared" si="51"/>
        <v>0.46191323096349579</v>
      </c>
      <c r="T312" s="94">
        <f t="shared" si="52"/>
        <v>0.46196935592549304</v>
      </c>
      <c r="U312" s="97">
        <f t="shared" si="53"/>
        <v>0.46185594722419054</v>
      </c>
      <c r="W312" s="28">
        <v>0.30499999999999999</v>
      </c>
      <c r="X312" s="94">
        <f>AProperties!AF312*(9.806*B312)^0.5</f>
        <v>0.66450038560411206</v>
      </c>
      <c r="Y312" s="94">
        <f>AProperties!AG312*(9.806*C312)^0.5</f>
        <v>0.66571108330385931</v>
      </c>
      <c r="Z312" s="94">
        <f>AProperties!AH312*(9.806*D312)^0.5</f>
        <v>0.66553532632871959</v>
      </c>
      <c r="AA312" s="94">
        <f>AProperties!AI312*(9.806*E312)^0.5</f>
        <v>0.66631649462682618</v>
      </c>
      <c r="AB312" s="94">
        <f>AProperties!AJ312*(9.806*F312)^0.5</f>
        <v>0.66611470838614828</v>
      </c>
      <c r="AC312" s="94">
        <f>AProperties!AK312*(9.806*G312)^0.5</f>
        <v>0.66668250853660593</v>
      </c>
      <c r="AD312" s="94">
        <f>AProperties!AL312*(9.806*H312)^0.5</f>
        <v>0.66648505838701566</v>
      </c>
      <c r="AE312" s="94">
        <f>AProperties!AM312*(9.806*I312)^0.5</f>
        <v>0.66692768042536776</v>
      </c>
      <c r="AF312" s="97">
        <f t="shared" si="54"/>
        <v>0.66603415569983182</v>
      </c>
    </row>
    <row r="313" spans="1:32" x14ac:dyDescent="0.25">
      <c r="A313" s="28">
        <v>0.30599999999999999</v>
      </c>
      <c r="B313" s="94">
        <f>AProperties!B313/AProperties!V313/VLOOKUP(B$6,Data!$N$4:$Y$11,Data!$X$1,FALSE)</f>
        <v>0.3144174827822096</v>
      </c>
      <c r="C313" s="94">
        <f>AProperties!C313/AProperties!W313/VLOOKUP(C$6,Data!$N$4:$Y$11,Data!$X$1,FALSE)</f>
        <v>0.31472718277435097</v>
      </c>
      <c r="D313" s="94">
        <f>AProperties!D313/AProperties!X313/VLOOKUP(D$6,Data!$N$4:$Y$11,Data!$X$1,FALSE)</f>
        <v>0.31468226611603511</v>
      </c>
      <c r="E313" s="94">
        <f>AProperties!E313/AProperties!Y313/VLOOKUP(E$6,Data!$N$4:$Y$11,Data!$X$1,FALSE)</f>
        <v>0.31488179196943578</v>
      </c>
      <c r="F313" s="94">
        <f>AProperties!F313/AProperties!Z313/VLOOKUP(F$6,Data!$N$4:$Y$11,Data!$X$1,FALSE)</f>
        <v>0.31483027906505745</v>
      </c>
      <c r="G313" s="94">
        <f>AProperties!G313/AProperties!AA313/VLOOKUP(G$6,Data!$N$4:$Y$11,Data!$X$1,FALSE)</f>
        <v>0.31497518114083439</v>
      </c>
      <c r="H313" s="94">
        <f>AProperties!H313/AProperties!AB313/VLOOKUP(H$6,Data!$N$4:$Y$11,Data!$X$1,FALSE)</f>
        <v>0.31492480911478155</v>
      </c>
      <c r="I313" s="94">
        <f>AProperties!I313/AProperties!AC313/VLOOKUP(I$6,Data!$N$4:$Y$11,Data!$X$1,FALSE)</f>
        <v>0.31503770225601563</v>
      </c>
      <c r="J313" s="97">
        <f t="shared" si="44"/>
        <v>0.31480958690234007</v>
      </c>
      <c r="L313" s="28">
        <v>0.30599999999999999</v>
      </c>
      <c r="M313" s="94">
        <f t="shared" si="45"/>
        <v>0.46320874139110479</v>
      </c>
      <c r="N313" s="94">
        <f t="shared" si="46"/>
        <v>0.46336359138717548</v>
      </c>
      <c r="O313" s="94">
        <f t="shared" si="47"/>
        <v>0.46334113305801755</v>
      </c>
      <c r="P313" s="94">
        <f t="shared" si="48"/>
        <v>0.46344089598471788</v>
      </c>
      <c r="Q313" s="94">
        <f t="shared" si="49"/>
        <v>0.46341513953252872</v>
      </c>
      <c r="R313" s="94">
        <f t="shared" si="50"/>
        <v>0.46348759057041722</v>
      </c>
      <c r="S313" s="94">
        <f t="shared" si="51"/>
        <v>0.46346240455739074</v>
      </c>
      <c r="T313" s="94">
        <f t="shared" si="52"/>
        <v>0.46351885112800784</v>
      </c>
      <c r="U313" s="97">
        <f t="shared" si="53"/>
        <v>0.46340479345117003</v>
      </c>
      <c r="W313" s="28">
        <v>0.30599999999999999</v>
      </c>
      <c r="X313" s="94">
        <f>AProperties!AF313*(9.806*B313)^0.5</f>
        <v>0.66778522018552888</v>
      </c>
      <c r="Y313" s="94">
        <f>AProperties!AG313*(9.806*C313)^0.5</f>
        <v>0.6690005309511472</v>
      </c>
      <c r="Z313" s="94">
        <f>AProperties!AH313*(9.806*D313)^0.5</f>
        <v>0.66882410388391256</v>
      </c>
      <c r="AA313" s="94">
        <f>AProperties!AI313*(9.806*E313)^0.5</f>
        <v>0.66960825154243464</v>
      </c>
      <c r="AB313" s="94">
        <f>AProperties!AJ313*(9.806*F313)^0.5</f>
        <v>0.66940569542772743</v>
      </c>
      <c r="AC313" s="94">
        <f>AProperties!AK313*(9.806*G313)^0.5</f>
        <v>0.6699756623745089</v>
      </c>
      <c r="AD313" s="94">
        <f>AProperties!AL313*(9.806*H313)^0.5</f>
        <v>0.66977745856467108</v>
      </c>
      <c r="AE313" s="94">
        <f>AProperties!AM313*(9.806*I313)^0.5</f>
        <v>0.67022177032163521</v>
      </c>
      <c r="AF313" s="97">
        <f t="shared" si="54"/>
        <v>0.66932483665644582</v>
      </c>
    </row>
    <row r="314" spans="1:32" x14ac:dyDescent="0.25">
      <c r="A314" s="28">
        <v>0.307</v>
      </c>
      <c r="B314" s="94">
        <f>AProperties!B314/AProperties!V314/VLOOKUP(B$6,Data!$N$4:$Y$11,Data!$X$1,FALSE)</f>
        <v>0.31551371762832225</v>
      </c>
      <c r="C314" s="94">
        <f>AProperties!C314/AProperties!W314/VLOOKUP(C$6,Data!$N$4:$Y$11,Data!$X$1,FALSE)</f>
        <v>0.31582517886187572</v>
      </c>
      <c r="D314" s="94">
        <f>AProperties!D314/AProperties!X314/VLOOKUP(D$6,Data!$N$4:$Y$11,Data!$X$1,FALSE)</f>
        <v>0.31578000641892739</v>
      </c>
      <c r="E314" s="94">
        <f>AProperties!E314/AProperties!Y314/VLOOKUP(E$6,Data!$N$4:$Y$11,Data!$X$1,FALSE)</f>
        <v>0.31598066940226927</v>
      </c>
      <c r="F314" s="94">
        <f>AProperties!F314/AProperties!Z314/VLOOKUP(F$6,Data!$N$4:$Y$11,Data!$X$1,FALSE)</f>
        <v>0.3159288626950631</v>
      </c>
      <c r="G314" s="94">
        <f>AProperties!G314/AProperties!AA314/VLOOKUP(G$6,Data!$N$4:$Y$11,Data!$X$1,FALSE)</f>
        <v>0.31607459161197021</v>
      </c>
      <c r="H314" s="94">
        <f>AProperties!H314/AProperties!AB314/VLOOKUP(H$6,Data!$N$4:$Y$11,Data!$X$1,FALSE)</f>
        <v>0.3160239320137449</v>
      </c>
      <c r="I314" s="94">
        <f>AProperties!I314/AProperties!AC314/VLOOKUP(I$6,Data!$N$4:$Y$11,Data!$X$1,FALSE)</f>
        <v>0.31613746986414765</v>
      </c>
      <c r="J314" s="97">
        <f t="shared" si="44"/>
        <v>0.31590805356204005</v>
      </c>
      <c r="L314" s="28">
        <v>0.307</v>
      </c>
      <c r="M314" s="94">
        <f t="shared" si="45"/>
        <v>0.46475685881416112</v>
      </c>
      <c r="N314" s="94">
        <f t="shared" si="46"/>
        <v>0.46491258943093783</v>
      </c>
      <c r="O314" s="94">
        <f t="shared" si="47"/>
        <v>0.46489000320946372</v>
      </c>
      <c r="P314" s="94">
        <f t="shared" si="48"/>
        <v>0.4649903347011346</v>
      </c>
      <c r="Q314" s="94">
        <f t="shared" si="49"/>
        <v>0.46496443134753151</v>
      </c>
      <c r="R314" s="94">
        <f t="shared" si="50"/>
        <v>0.46503729580598507</v>
      </c>
      <c r="S314" s="94">
        <f t="shared" si="51"/>
        <v>0.46501196600687245</v>
      </c>
      <c r="T314" s="94">
        <f t="shared" si="52"/>
        <v>0.46506873493207379</v>
      </c>
      <c r="U314" s="97">
        <f t="shared" si="53"/>
        <v>0.46495402678102005</v>
      </c>
      <c r="W314" s="28">
        <v>0.307</v>
      </c>
      <c r="X314" s="94">
        <f>AProperties!AF314*(9.806*B314)^0.5</f>
        <v>0.67107559848667397</v>
      </c>
      <c r="Y314" s="94">
        <f>AProperties!AG314*(9.806*C314)^0.5</f>
        <v>0.67229552004465998</v>
      </c>
      <c r="Z314" s="94">
        <f>AProperties!AH314*(9.806*D314)^0.5</f>
        <v>0.67211842321193549</v>
      </c>
      <c r="AA314" s="94">
        <f>AProperties!AI314*(9.806*E314)^0.5</f>
        <v>0.67290554878818987</v>
      </c>
      <c r="AB314" s="94">
        <f>AProperties!AJ314*(9.806*F314)^0.5</f>
        <v>0.67270222316990358</v>
      </c>
      <c r="AC314" s="94">
        <f>AProperties!AK314*(9.806*G314)^0.5</f>
        <v>0.67327435587454343</v>
      </c>
      <c r="AD314" s="94">
        <f>AProperties!AL314*(9.806*H314)^0.5</f>
        <v>0.67307539876419642</v>
      </c>
      <c r="AE314" s="94">
        <f>AProperties!AM314*(9.806*I314)^0.5</f>
        <v>0.67352139943540945</v>
      </c>
      <c r="AF314" s="97">
        <f t="shared" si="54"/>
        <v>0.67262105847193909</v>
      </c>
    </row>
    <row r="315" spans="1:32" x14ac:dyDescent="0.25">
      <c r="A315" s="28">
        <v>0.308</v>
      </c>
      <c r="B315" s="94">
        <f>AProperties!B315/AProperties!V315/VLOOKUP(B$6,Data!$N$4:$Y$11,Data!$X$1,FALSE)</f>
        <v>0.31661072560604037</v>
      </c>
      <c r="C315" s="94">
        <f>AProperties!C315/AProperties!W315/VLOOKUP(C$6,Data!$N$4:$Y$11,Data!$X$1,FALSE)</f>
        <v>0.31692395210039653</v>
      </c>
      <c r="D315" s="94">
        <f>AProperties!D315/AProperties!X315/VLOOKUP(D$6,Data!$N$4:$Y$11,Data!$X$1,FALSE)</f>
        <v>0.31687852328649607</v>
      </c>
      <c r="E315" s="94">
        <f>AProperties!E315/AProperties!Y315/VLOOKUP(E$6,Data!$N$4:$Y$11,Data!$X$1,FALSE)</f>
        <v>0.31708032601307468</v>
      </c>
      <c r="F315" s="94">
        <f>AProperties!F315/AProperties!Z315/VLOOKUP(F$6,Data!$N$4:$Y$11,Data!$X$1,FALSE)</f>
        <v>0.31702822482617637</v>
      </c>
      <c r="G315" s="94">
        <f>AProperties!G315/AProperties!AA315/VLOOKUP(G$6,Data!$N$4:$Y$11,Data!$X$1,FALSE)</f>
        <v>0.31717478249205033</v>
      </c>
      <c r="H315" s="94">
        <f>AProperties!H315/AProperties!AB315/VLOOKUP(H$6,Data!$N$4:$Y$11,Data!$X$1,FALSE)</f>
        <v>0.31712383465707372</v>
      </c>
      <c r="I315" s="94">
        <f>AProperties!I315/AProperties!AC315/VLOOKUP(I$6,Data!$N$4:$Y$11,Data!$X$1,FALSE)</f>
        <v>0.31723801870810975</v>
      </c>
      <c r="J315" s="97">
        <f t="shared" si="44"/>
        <v>0.31700729846117726</v>
      </c>
      <c r="L315" s="28">
        <v>0.308</v>
      </c>
      <c r="M315" s="94">
        <f t="shared" si="45"/>
        <v>0.46630536280302015</v>
      </c>
      <c r="N315" s="94">
        <f t="shared" si="46"/>
        <v>0.46646197605019823</v>
      </c>
      <c r="O315" s="94">
        <f t="shared" si="47"/>
        <v>0.466439261643248</v>
      </c>
      <c r="P315" s="94">
        <f t="shared" si="48"/>
        <v>0.46654016300653733</v>
      </c>
      <c r="Q315" s="94">
        <f t="shared" si="49"/>
        <v>0.46651411241308816</v>
      </c>
      <c r="R315" s="94">
        <f t="shared" si="50"/>
        <v>0.46658739124602516</v>
      </c>
      <c r="S315" s="94">
        <f t="shared" si="51"/>
        <v>0.46656191732853686</v>
      </c>
      <c r="T315" s="94">
        <f t="shared" si="52"/>
        <v>0.46661900935405487</v>
      </c>
      <c r="U315" s="97">
        <f t="shared" si="53"/>
        <v>0.46650364923058857</v>
      </c>
      <c r="W315" s="28">
        <v>0.308</v>
      </c>
      <c r="X315" s="94">
        <f>AProperties!AF315*(9.806*B315)^0.5</f>
        <v>0.67437151346193436</v>
      </c>
      <c r="Y315" s="94">
        <f>AProperties!AG315*(9.806*C315)^0.5</f>
        <v>0.67559604351030722</v>
      </c>
      <c r="Z315" s="94">
        <f>AProperties!AH315*(9.806*D315)^0.5</f>
        <v>0.67541827724283221</v>
      </c>
      <c r="AA315" s="94">
        <f>AProperties!AI315*(9.806*E315)^0.5</f>
        <v>0.67620837927576583</v>
      </c>
      <c r="AB315" s="94">
        <f>AProperties!AJ315*(9.806*F315)^0.5</f>
        <v>0.67600428452909855</v>
      </c>
      <c r="AC315" s="94">
        <f>AProperties!AK315*(9.806*G315)^0.5</f>
        <v>0.67657858193977871</v>
      </c>
      <c r="AD315" s="94">
        <f>AProperties!AL315*(9.806*H315)^0.5</f>
        <v>0.67637887189330026</v>
      </c>
      <c r="AE315" s="94">
        <f>AProperties!AM315*(9.806*I315)^0.5</f>
        <v>0.67682656066399594</v>
      </c>
      <c r="AF315" s="97">
        <f t="shared" si="54"/>
        <v>0.67592281406462662</v>
      </c>
    </row>
    <row r="316" spans="1:32" x14ac:dyDescent="0.25">
      <c r="A316" s="28">
        <v>0.309</v>
      </c>
      <c r="B316" s="94">
        <f>AProperties!B316/AProperties!V316/VLOOKUP(B$6,Data!$N$4:$Y$11,Data!$X$1,FALSE)</f>
        <v>0.3177085107678031</v>
      </c>
      <c r="C316" s="94">
        <f>AProperties!C316/AProperties!W316/VLOOKUP(C$6,Data!$N$4:$Y$11,Data!$X$1,FALSE)</f>
        <v>0.31802350654104106</v>
      </c>
      <c r="D316" s="94">
        <f>AProperties!D316/AProperties!X316/VLOOKUP(D$6,Data!$N$4:$Y$11,Data!$X$1,FALSE)</f>
        <v>0.31797782077005443</v>
      </c>
      <c r="E316" s="94">
        <f>AProperties!E316/AProperties!Y316/VLOOKUP(E$6,Data!$N$4:$Y$11,Data!$X$1,FALSE)</f>
        <v>0.31818076585235816</v>
      </c>
      <c r="F316" s="94">
        <f>AProperties!F316/AProperties!Z316/VLOOKUP(F$6,Data!$N$4:$Y$11,Data!$X$1,FALSE)</f>
        <v>0.31812836950910728</v>
      </c>
      <c r="G316" s="94">
        <f>AProperties!G316/AProperties!AA316/VLOOKUP(G$6,Data!$N$4:$Y$11,Data!$X$1,FALSE)</f>
        <v>0.3182757578312162</v>
      </c>
      <c r="H316" s="94">
        <f>AProperties!H316/AProperties!AB316/VLOOKUP(H$6,Data!$N$4:$Y$11,Data!$X$1,FALSE)</f>
        <v>0.31822452109510607</v>
      </c>
      <c r="I316" s="94">
        <f>AProperties!I316/AProperties!AC316/VLOOKUP(I$6,Data!$N$4:$Y$11,Data!$X$1,FALSE)</f>
        <v>0.31833935283780318</v>
      </c>
      <c r="J316" s="97">
        <f t="shared" si="44"/>
        <v>0.31810732565056121</v>
      </c>
      <c r="L316" s="28">
        <v>0.309</v>
      </c>
      <c r="M316" s="94">
        <f t="shared" si="45"/>
        <v>0.46785425538390157</v>
      </c>
      <c r="N316" s="94">
        <f t="shared" si="46"/>
        <v>0.46801175327052053</v>
      </c>
      <c r="O316" s="94">
        <f t="shared" si="47"/>
        <v>0.46798891038502721</v>
      </c>
      <c r="P316" s="94">
        <f t="shared" si="48"/>
        <v>0.4680903829261791</v>
      </c>
      <c r="Q316" s="94">
        <f t="shared" si="49"/>
        <v>0.46806418475455364</v>
      </c>
      <c r="R316" s="94">
        <f t="shared" si="50"/>
        <v>0.4681378789156081</v>
      </c>
      <c r="S316" s="94">
        <f t="shared" si="51"/>
        <v>0.46811226054755306</v>
      </c>
      <c r="T316" s="94">
        <f t="shared" si="52"/>
        <v>0.46816967641890161</v>
      </c>
      <c r="U316" s="97">
        <f t="shared" si="53"/>
        <v>0.4680536628252806</v>
      </c>
      <c r="W316" s="28">
        <v>0.309</v>
      </c>
      <c r="X316" s="94">
        <f>AProperties!AF316*(9.806*B316)^0.5</f>
        <v>0.67767295812327444</v>
      </c>
      <c r="Y316" s="94">
        <f>AProperties!AG316*(9.806*C316)^0.5</f>
        <v>0.67890209433181659</v>
      </c>
      <c r="Z316" s="94">
        <f>AProperties!AH316*(9.806*D316)^0.5</f>
        <v>0.67872365896443032</v>
      </c>
      <c r="AA316" s="94">
        <f>AProperties!AI316*(9.806*E316)^0.5</f>
        <v>0.67951673597477547</v>
      </c>
      <c r="AB316" s="94">
        <f>AProperties!AJ316*(9.806*F316)^0.5</f>
        <v>0.67931187247962677</v>
      </c>
      <c r="AC316" s="94">
        <f>AProperties!AK316*(9.806*G316)^0.5</f>
        <v>0.67988833353129641</v>
      </c>
      <c r="AD316" s="94">
        <f>AProperties!AL316*(9.806*H316)^0.5</f>
        <v>0.6796878709176688</v>
      </c>
      <c r="AE316" s="94">
        <f>AProperties!AM316*(9.806*I316)^0.5</f>
        <v>0.6801372469627599</v>
      </c>
      <c r="AF316" s="97">
        <f t="shared" si="54"/>
        <v>0.6792300964107062</v>
      </c>
    </row>
    <row r="317" spans="1:32" x14ac:dyDescent="0.25">
      <c r="A317" s="28">
        <v>0.31</v>
      </c>
      <c r="B317" s="94">
        <f>AProperties!B317/AProperties!V317/VLOOKUP(B$6,Data!$N$4:$Y$11,Data!$X$1,FALSE)</f>
        <v>0.31880707718318102</v>
      </c>
      <c r="C317" s="94">
        <f>AProperties!C317/AProperties!W317/VLOOKUP(C$6,Data!$N$4:$Y$11,Data!$X$1,FALSE)</f>
        <v>0.31912384625215318</v>
      </c>
      <c r="D317" s="94">
        <f>AProperties!D317/AProperties!X317/VLOOKUP(D$6,Data!$N$4:$Y$11,Data!$X$1,FALSE)</f>
        <v>0.31907790293811844</v>
      </c>
      <c r="E317" s="94">
        <f>AProperties!E317/AProperties!Y317/VLOOKUP(E$6,Data!$N$4:$Y$11,Data!$X$1,FALSE)</f>
        <v>0.31928199298788357</v>
      </c>
      <c r="F317" s="94">
        <f>AProperties!F317/AProperties!Z317/VLOOKUP(F$6,Data!$N$4:$Y$11,Data!$X$1,FALSE)</f>
        <v>0.31922930081181056</v>
      </c>
      <c r="G317" s="94">
        <f>AProperties!G317/AProperties!AA317/VLOOKUP(G$6,Data!$N$4:$Y$11,Data!$X$1,FALSE)</f>
        <v>0.31937752169689154</v>
      </c>
      <c r="H317" s="94">
        <f>AProperties!H317/AProperties!AB317/VLOOKUP(H$6,Data!$N$4:$Y$11,Data!$X$1,FALSE)</f>
        <v>0.31932599539544776</v>
      </c>
      <c r="I317" s="94">
        <f>AProperties!I317/AProperties!AC317/VLOOKUP(I$6,Data!$N$4:$Y$11,Data!$X$1,FALSE)</f>
        <v>0.31944147632042996</v>
      </c>
      <c r="J317" s="97">
        <f t="shared" si="44"/>
        <v>0.31920813919823954</v>
      </c>
      <c r="L317" s="28">
        <v>0.31</v>
      </c>
      <c r="M317" s="94">
        <f t="shared" si="45"/>
        <v>0.46940353859159051</v>
      </c>
      <c r="N317" s="94">
        <f t="shared" si="46"/>
        <v>0.46956192312607659</v>
      </c>
      <c r="O317" s="94">
        <f t="shared" si="47"/>
        <v>0.46953895146905922</v>
      </c>
      <c r="P317" s="94">
        <f t="shared" si="48"/>
        <v>0.46964099649394175</v>
      </c>
      <c r="Q317" s="94">
        <f t="shared" si="49"/>
        <v>0.46961465040590528</v>
      </c>
      <c r="R317" s="94">
        <f t="shared" si="50"/>
        <v>0.4696887608484458</v>
      </c>
      <c r="S317" s="94">
        <f t="shared" si="51"/>
        <v>0.46966299769772391</v>
      </c>
      <c r="T317" s="94">
        <f t="shared" si="52"/>
        <v>0.46972073816021498</v>
      </c>
      <c r="U317" s="97">
        <f t="shared" si="53"/>
        <v>0.46960406959911971</v>
      </c>
      <c r="W317" s="28">
        <v>0.31</v>
      </c>
      <c r="X317" s="94">
        <f>AProperties!AF317*(9.806*B317)^0.5</f>
        <v>0.68097992554001829</v>
      </c>
      <c r="Y317" s="94">
        <f>AProperties!AG317*(9.806*C317)^0.5</f>
        <v>0.68221366555052332</v>
      </c>
      <c r="Z317" s="94">
        <f>AProperties!AH317*(9.806*D317)^0.5</f>
        <v>0.68203456142212648</v>
      </c>
      <c r="AA317" s="94">
        <f>AProperties!AI317*(9.806*E317)^0.5</f>
        <v>0.68283061191256211</v>
      </c>
      <c r="AB317" s="94">
        <f>AProperties!AJ317*(9.806*F317)^0.5</f>
        <v>0.68262498005349537</v>
      </c>
      <c r="AC317" s="94">
        <f>AProperties!AK317*(9.806*G317)^0.5</f>
        <v>0.6832036036679805</v>
      </c>
      <c r="AD317" s="94">
        <f>AProperties!AL317*(9.806*H317)^0.5</f>
        <v>0.68300238886074827</v>
      </c>
      <c r="AE317" s="94">
        <f>AProperties!AM317*(9.806*I317)^0.5</f>
        <v>0.68345345134492386</v>
      </c>
      <c r="AF317" s="97">
        <f t="shared" si="54"/>
        <v>0.68254289854404726</v>
      </c>
    </row>
    <row r="318" spans="1:32" x14ac:dyDescent="0.25">
      <c r="A318" s="28">
        <v>0.311</v>
      </c>
      <c r="B318" s="94">
        <f>AProperties!B318/AProperties!V318/VLOOKUP(B$6,Data!$N$4:$Y$11,Data!$X$1,FALSE)</f>
        <v>0.3199064289390034</v>
      </c>
      <c r="C318" s="94">
        <f>AProperties!C318/AProperties!W318/VLOOKUP(C$6,Data!$N$4:$Y$11,Data!$X$1,FALSE)</f>
        <v>0.32022497531941907</v>
      </c>
      <c r="D318" s="94">
        <f>AProperties!D318/AProperties!X318/VLOOKUP(D$6,Data!$N$4:$Y$11,Data!$X$1,FALSE)</f>
        <v>0.32017877387653465</v>
      </c>
      <c r="E318" s="94">
        <f>AProperties!E318/AProperties!Y318/VLOOKUP(E$6,Data!$N$4:$Y$11,Data!$X$1,FALSE)</f>
        <v>0.32038401150479789</v>
      </c>
      <c r="F318" s="94">
        <f>AProperties!F318/AProperties!Z318/VLOOKUP(F$6,Data!$N$4:$Y$11,Data!$X$1,FALSE)</f>
        <v>0.32033102281961101</v>
      </c>
      <c r="G318" s="94">
        <f>AProperties!G318/AProperties!AA318/VLOOKUP(G$6,Data!$N$4:$Y$11,Data!$X$1,FALSE)</f>
        <v>0.32048007817390861</v>
      </c>
      <c r="H318" s="94">
        <f>AProperties!H318/AProperties!AB318/VLOOKUP(H$6,Data!$N$4:$Y$11,Data!$X$1,FALSE)</f>
        <v>0.32042826164310001</v>
      </c>
      <c r="I318" s="94">
        <f>AProperties!I318/AProperties!AC318/VLOOKUP(I$6,Data!$N$4:$Y$11,Data!$X$1,FALSE)</f>
        <v>0.32054439324061518</v>
      </c>
      <c r="J318" s="97">
        <f t="shared" si="44"/>
        <v>0.32030974318962369</v>
      </c>
      <c r="L318" s="28">
        <v>0.311</v>
      </c>
      <c r="M318" s="94">
        <f t="shared" si="45"/>
        <v>0.47095321446950167</v>
      </c>
      <c r="N318" s="94">
        <f t="shared" si="46"/>
        <v>0.47111248765970953</v>
      </c>
      <c r="O318" s="94">
        <f t="shared" si="47"/>
        <v>0.4710893869382673</v>
      </c>
      <c r="P318" s="94">
        <f t="shared" si="48"/>
        <v>0.47119200575239895</v>
      </c>
      <c r="Q318" s="94">
        <f t="shared" si="49"/>
        <v>0.4711655114098055</v>
      </c>
      <c r="R318" s="94">
        <f t="shared" si="50"/>
        <v>0.47124003908695433</v>
      </c>
      <c r="S318" s="94">
        <f t="shared" si="51"/>
        <v>0.47121413082155</v>
      </c>
      <c r="T318" s="94">
        <f t="shared" si="52"/>
        <v>0.47127219662030762</v>
      </c>
      <c r="U318" s="97">
        <f t="shared" si="53"/>
        <v>0.47115487159481184</v>
      </c>
      <c r="W318" s="28">
        <v>0.311</v>
      </c>
      <c r="X318" s="94">
        <f>AProperties!AF318*(9.806*B318)^0.5</f>
        <v>0.68429240883865228</v>
      </c>
      <c r="Y318" s="94">
        <f>AProperties!AG318*(9.806*C318)^0.5</f>
        <v>0.6855307502651673</v>
      </c>
      <c r="Z318" s="94">
        <f>AProperties!AH318*(9.806*D318)^0.5</f>
        <v>0.68535097771868814</v>
      </c>
      <c r="AA318" s="94">
        <f>AProperties!AI318*(9.806*E318)^0.5</f>
        <v>0.68615000017399308</v>
      </c>
      <c r="AB318" s="94">
        <f>AProperties!AJ318*(9.806*F318)^0.5</f>
        <v>0.68594360034019708</v>
      </c>
      <c r="AC318" s="94">
        <f>AProperties!AK318*(9.806*G318)^0.5</f>
        <v>0.68652438542631289</v>
      </c>
      <c r="AD318" s="94">
        <f>AProperties!AL318*(9.806*H318)^0.5</f>
        <v>0.68632241880354494</v>
      </c>
      <c r="AE318" s="94">
        <f>AProperties!AM318*(9.806*I318)^0.5</f>
        <v>0.68677516688135087</v>
      </c>
      <c r="AF318" s="97">
        <f t="shared" si="54"/>
        <v>0.68586121355598828</v>
      </c>
    </row>
    <row r="319" spans="1:32" x14ac:dyDescent="0.25">
      <c r="A319" s="28">
        <v>0.312</v>
      </c>
      <c r="B319" s="94">
        <f>AProperties!B319/AProperties!V319/VLOOKUP(B$6,Data!$N$4:$Y$11,Data!$X$1,FALSE)</f>
        <v>0.32100657013948586</v>
      </c>
      <c r="C319" s="94">
        <f>AProperties!C319/AProperties!W319/VLOOKUP(C$6,Data!$N$4:$Y$11,Data!$X$1,FALSE)</f>
        <v>0.32132689784599311</v>
      </c>
      <c r="D319" s="94">
        <f>AProperties!D319/AProperties!X319/VLOOKUP(D$6,Data!$N$4:$Y$11,Data!$X$1,FALSE)</f>
        <v>0.32128043768860626</v>
      </c>
      <c r="E319" s="94">
        <f>AProperties!E319/AProperties!Y319/VLOOKUP(E$6,Data!$N$4:$Y$11,Data!$X$1,FALSE)</f>
        <v>0.32148682550575858</v>
      </c>
      <c r="F319" s="94">
        <f>AProperties!F319/AProperties!Z319/VLOOKUP(F$6,Data!$N$4:$Y$11,Data!$X$1,FALSE)</f>
        <v>0.32143353963532861</v>
      </c>
      <c r="G319" s="94">
        <f>AProperties!G319/AProperties!AA319/VLOOKUP(G$6,Data!$N$4:$Y$11,Data!$X$1,FALSE)</f>
        <v>0.3215834313646358</v>
      </c>
      <c r="H319" s="94">
        <f>AProperties!H319/AProperties!AB319/VLOOKUP(H$6,Data!$N$4:$Y$11,Data!$X$1,FALSE)</f>
        <v>0.32153132394058581</v>
      </c>
      <c r="I319" s="94">
        <f>AProperties!I319/AProperties!AC319/VLOOKUP(I$6,Data!$N$4:$Y$11,Data!$X$1,FALSE)</f>
        <v>0.32164810770053792</v>
      </c>
      <c r="J319" s="97">
        <f t="shared" si="44"/>
        <v>0.32141214172761651</v>
      </c>
      <c r="L319" s="28">
        <v>0.312</v>
      </c>
      <c r="M319" s="94">
        <f t="shared" si="45"/>
        <v>0.47250328506974293</v>
      </c>
      <c r="N319" s="94">
        <f t="shared" si="46"/>
        <v>0.47266344892299655</v>
      </c>
      <c r="O319" s="94">
        <f t="shared" si="47"/>
        <v>0.47264021884430313</v>
      </c>
      <c r="P319" s="94">
        <f t="shared" si="48"/>
        <v>0.47274341275287929</v>
      </c>
      <c r="Q319" s="94">
        <f t="shared" si="49"/>
        <v>0.47271676981766431</v>
      </c>
      <c r="R319" s="94">
        <f t="shared" si="50"/>
        <v>0.47279171568231793</v>
      </c>
      <c r="S319" s="94">
        <f t="shared" si="51"/>
        <v>0.47276566197029291</v>
      </c>
      <c r="T319" s="94">
        <f t="shared" si="52"/>
        <v>0.47282405385026893</v>
      </c>
      <c r="U319" s="97">
        <f t="shared" si="53"/>
        <v>0.47270607086380817</v>
      </c>
      <c r="W319" s="28">
        <v>0.312</v>
      </c>
      <c r="X319" s="94">
        <f>AProperties!AF319*(9.806*B319)^0.5</f>
        <v>0.68761040120262873</v>
      </c>
      <c r="Y319" s="94">
        <f>AProperties!AG319*(9.806*C319)^0.5</f>
        <v>0.68885334163169309</v>
      </c>
      <c r="Z319" s="94">
        <f>AProperties!AH319*(9.806*D319)^0.5</f>
        <v>0.68867290101405221</v>
      </c>
      <c r="AA319" s="94">
        <f>AProperties!AI319*(9.806*E319)^0.5</f>
        <v>0.6894748939012616</v>
      </c>
      <c r="AB319" s="94">
        <f>AProperties!AJ319*(9.806*F319)^0.5</f>
        <v>0.68926772648650592</v>
      </c>
      <c r="AC319" s="94">
        <f>AProperties!AK319*(9.806*G319)^0.5</f>
        <v>0.68985067194017702</v>
      </c>
      <c r="AD319" s="94">
        <f>AProperties!AL319*(9.806*H319)^0.5</f>
        <v>0.68964795388442413</v>
      </c>
      <c r="AE319" s="94">
        <f>AProperties!AM319*(9.806*I319)^0.5</f>
        <v>0.69010238670035717</v>
      </c>
      <c r="AF319" s="97">
        <f t="shared" si="54"/>
        <v>0.68918503459513747</v>
      </c>
    </row>
    <row r="320" spans="1:32" x14ac:dyDescent="0.25">
      <c r="A320" s="28">
        <v>0.313</v>
      </c>
      <c r="B320" s="94">
        <f>AProperties!B320/AProperties!V320/VLOOKUP(B$6,Data!$N$4:$Y$11,Data!$X$1,FALSE)</f>
        <v>0.3221075049063562</v>
      </c>
      <c r="C320" s="94">
        <f>AProperties!C320/AProperties!W320/VLOOKUP(C$6,Data!$N$4:$Y$11,Data!$X$1,FALSE)</f>
        <v>0.32242961795262648</v>
      </c>
      <c r="D320" s="94">
        <f>AProperties!D320/AProperties!X320/VLOOKUP(D$6,Data!$N$4:$Y$11,Data!$X$1,FALSE)</f>
        <v>0.32238289849522106</v>
      </c>
      <c r="E320" s="94">
        <f>AProperties!E320/AProperties!Y320/VLOOKUP(E$6,Data!$N$4:$Y$11,Data!$X$1,FALSE)</f>
        <v>0.32259043911106122</v>
      </c>
      <c r="F320" s="94">
        <f>AProperties!F320/AProperties!Z320/VLOOKUP(F$6,Data!$N$4:$Y$11,Data!$X$1,FALSE)</f>
        <v>0.32253685537940902</v>
      </c>
      <c r="G320" s="94">
        <f>AProperties!G320/AProperties!AA320/VLOOKUP(G$6,Data!$N$4:$Y$11,Data!$X$1,FALSE)</f>
        <v>0.32268758538910386</v>
      </c>
      <c r="H320" s="94">
        <f>AProperties!H320/AProperties!AB320/VLOOKUP(H$6,Data!$N$4:$Y$11,Data!$X$1,FALSE)</f>
        <v>0.32263518640807781</v>
      </c>
      <c r="I320" s="94">
        <f>AProperties!I320/AProperties!AC320/VLOOKUP(I$6,Data!$N$4:$Y$11,Data!$X$1,FALSE)</f>
        <v>0.32275262382005659</v>
      </c>
      <c r="J320" s="97">
        <f t="shared" si="44"/>
        <v>0.32251533893273898</v>
      </c>
      <c r="L320" s="28">
        <v>0.313</v>
      </c>
      <c r="M320" s="94">
        <f t="shared" si="45"/>
        <v>0.4740537524531781</v>
      </c>
      <c r="N320" s="94">
        <f t="shared" si="46"/>
        <v>0.47421480897631324</v>
      </c>
      <c r="O320" s="94">
        <f t="shared" si="47"/>
        <v>0.47419144924761053</v>
      </c>
      <c r="P320" s="94">
        <f t="shared" si="48"/>
        <v>0.47429521955553061</v>
      </c>
      <c r="Q320" s="94">
        <f t="shared" si="49"/>
        <v>0.47426842768970451</v>
      </c>
      <c r="R320" s="94">
        <f t="shared" si="50"/>
        <v>0.47434379269455196</v>
      </c>
      <c r="S320" s="94">
        <f t="shared" si="51"/>
        <v>0.47431759320403888</v>
      </c>
      <c r="T320" s="94">
        <f t="shared" si="52"/>
        <v>0.47437631191002827</v>
      </c>
      <c r="U320" s="97">
        <f t="shared" si="53"/>
        <v>0.47425766946636955</v>
      </c>
      <c r="W320" s="28">
        <v>0.313</v>
      </c>
      <c r="X320" s="94">
        <f>AProperties!AF320*(9.806*B320)^0.5</f>
        <v>0.69093389587216758</v>
      </c>
      <c r="Y320" s="94">
        <f>AProperties!AG320*(9.806*C320)^0.5</f>
        <v>0.69218143286305578</v>
      </c>
      <c r="Z320" s="94">
        <f>AProperties!AH320*(9.806*D320)^0.5</f>
        <v>0.6920003245251326</v>
      </c>
      <c r="AA320" s="94">
        <f>AProperties!AI320*(9.806*E320)^0.5</f>
        <v>0.69280528629369298</v>
      </c>
      <c r="AB320" s="94">
        <f>AProperties!AJ320*(9.806*F320)^0.5</f>
        <v>0.69259735169629211</v>
      </c>
      <c r="AC320" s="94">
        <f>AProperties!AK320*(9.806*G320)^0.5</f>
        <v>0.69318245640065745</v>
      </c>
      <c r="AD320" s="94">
        <f>AProperties!AL320*(9.806*H320)^0.5</f>
        <v>0.69297898729891561</v>
      </c>
      <c r="AE320" s="94">
        <f>AProperties!AM320*(9.806*I320)^0.5</f>
        <v>0.69343510398750963</v>
      </c>
      <c r="AF320" s="97">
        <f t="shared" si="54"/>
        <v>0.69251435486717794</v>
      </c>
    </row>
    <row r="321" spans="1:32" x14ac:dyDescent="0.25">
      <c r="A321" s="28">
        <v>0.314</v>
      </c>
      <c r="B321" s="94">
        <f>AProperties!B321/AProperties!V321/VLOOKUP(B$6,Data!$N$4:$Y$11,Data!$X$1,FALSE)</f>
        <v>0.32320923737898438</v>
      </c>
      <c r="C321" s="94">
        <f>AProperties!C321/AProperties!W321/VLOOKUP(C$6,Data!$N$4:$Y$11,Data!$X$1,FALSE)</f>
        <v>0.32353313977779624</v>
      </c>
      <c r="D321" s="94">
        <f>AProperties!D321/AProperties!X321/VLOOKUP(D$6,Data!$N$4:$Y$11,Data!$X$1,FALSE)</f>
        <v>0.32348616043497991</v>
      </c>
      <c r="E321" s="94">
        <f>AProperties!E321/AProperties!Y321/VLOOKUP(E$6,Data!$N$4:$Y$11,Data!$X$1,FALSE)</f>
        <v>0.32369485645876855</v>
      </c>
      <c r="F321" s="94">
        <f>AProperties!F321/AProperties!Z321/VLOOKUP(F$6,Data!$N$4:$Y$11,Data!$X$1,FALSE)</f>
        <v>0.32364097419004917</v>
      </c>
      <c r="G321" s="94">
        <f>AProperties!G321/AProperties!AA321/VLOOKUP(G$6,Data!$N$4:$Y$11,Data!$X$1,FALSE)</f>
        <v>0.32379254438513511</v>
      </c>
      <c r="H321" s="94">
        <f>AProperties!H321/AProperties!AB321/VLOOKUP(H$6,Data!$N$4:$Y$11,Data!$X$1,FALSE)</f>
        <v>0.32373985318352699</v>
      </c>
      <c r="I321" s="94">
        <f>AProperties!I321/AProperties!AC321/VLOOKUP(I$6,Data!$N$4:$Y$11,Data!$X$1,FALSE)</f>
        <v>0.32385794573683779</v>
      </c>
      <c r="J321" s="97">
        <f t="shared" si="44"/>
        <v>0.32361933894325978</v>
      </c>
      <c r="L321" s="28">
        <v>0.314</v>
      </c>
      <c r="M321" s="94">
        <f t="shared" si="45"/>
        <v>0.47560461868949222</v>
      </c>
      <c r="N321" s="94">
        <f t="shared" si="46"/>
        <v>0.47576656988889809</v>
      </c>
      <c r="O321" s="94">
        <f t="shared" si="47"/>
        <v>0.47574308021748996</v>
      </c>
      <c r="P321" s="94">
        <f t="shared" si="48"/>
        <v>0.47584742822938431</v>
      </c>
      <c r="Q321" s="94">
        <f t="shared" si="49"/>
        <v>0.47582048709502456</v>
      </c>
      <c r="R321" s="94">
        <f t="shared" si="50"/>
        <v>0.47589627219256758</v>
      </c>
      <c r="S321" s="94">
        <f t="shared" si="51"/>
        <v>0.47586992659176353</v>
      </c>
      <c r="T321" s="94">
        <f t="shared" si="52"/>
        <v>0.4759289728684189</v>
      </c>
      <c r="U321" s="97">
        <f t="shared" si="53"/>
        <v>0.47580966947162989</v>
      </c>
      <c r="W321" s="28">
        <v>0.314</v>
      </c>
      <c r="X321" s="94">
        <f>AProperties!AF321*(9.806*B321)^0.5</f>
        <v>0.69426288614407217</v>
      </c>
      <c r="Y321" s="94">
        <f>AProperties!AG321*(9.806*C321)^0.5</f>
        <v>0.69551501722903442</v>
      </c>
      <c r="Z321" s="94">
        <f>AProperties!AH321*(9.806*D321)^0.5</f>
        <v>0.69533324152562914</v>
      </c>
      <c r="AA321" s="94">
        <f>AProperties!AI321*(9.806*E321)^0.5</f>
        <v>0.69614117060755398</v>
      </c>
      <c r="AB321" s="94">
        <f>AProperties!AJ321*(9.806*F321)^0.5</f>
        <v>0.69593246923032148</v>
      </c>
      <c r="AC321" s="94">
        <f>AProperties!AK321*(9.806*G321)^0.5</f>
        <v>0.69651973205585116</v>
      </c>
      <c r="AD321" s="94">
        <f>AProperties!AL321*(9.806*H321)^0.5</f>
        <v>0.69631551229952349</v>
      </c>
      <c r="AE321" s="94">
        <f>AProperties!AM321*(9.806*I321)^0.5</f>
        <v>0.69677331198543513</v>
      </c>
      <c r="AF321" s="97">
        <f t="shared" si="54"/>
        <v>0.69584916763467763</v>
      </c>
    </row>
    <row r="322" spans="1:32" x14ac:dyDescent="0.25">
      <c r="A322" s="28">
        <v>0.315</v>
      </c>
      <c r="B322" s="94">
        <f>AProperties!B322/AProperties!V322/VLOOKUP(B$6,Data!$N$4:$Y$11,Data!$X$1,FALSE)</f>
        <v>0.32431177171451214</v>
      </c>
      <c r="C322" s="94">
        <f>AProperties!C322/AProperties!W322/VLOOKUP(C$6,Data!$N$4:$Y$11,Data!$X$1,FALSE)</f>
        <v>0.32463746747783379</v>
      </c>
      <c r="D322" s="94">
        <f>AProperties!D322/AProperties!X322/VLOOKUP(D$6,Data!$N$4:$Y$11,Data!$X$1,FALSE)</f>
        <v>0.32459022766432705</v>
      </c>
      <c r="E322" s="94">
        <f>AProperties!E322/AProperties!Y322/VLOOKUP(E$6,Data!$N$4:$Y$11,Data!$X$1,FALSE)</f>
        <v>0.32480008170483909</v>
      </c>
      <c r="F322" s="94">
        <f>AProperties!F322/AProperties!Z322/VLOOKUP(F$6,Data!$N$4:$Y$11,Data!$X$1,FALSE)</f>
        <v>0.324745900223331</v>
      </c>
      <c r="G322" s="94">
        <f>AProperties!G322/AProperties!AA322/VLOOKUP(G$6,Data!$N$4:$Y$11,Data!$X$1,FALSE)</f>
        <v>0.32489831250847417</v>
      </c>
      <c r="H322" s="94">
        <f>AProperties!H322/AProperties!AB322/VLOOKUP(H$6,Data!$N$4:$Y$11,Data!$X$1,FALSE)</f>
        <v>0.32484532842279273</v>
      </c>
      <c r="I322" s="94">
        <f>AProperties!I322/AProperties!AC322/VLOOKUP(I$6,Data!$N$4:$Y$11,Data!$X$1,FALSE)</f>
        <v>0.32496407760648699</v>
      </c>
      <c r="J322" s="97">
        <f t="shared" si="44"/>
        <v>0.32472414591532461</v>
      </c>
      <c r="L322" s="28">
        <v>0.315</v>
      </c>
      <c r="M322" s="94">
        <f t="shared" si="45"/>
        <v>0.4771558858572561</v>
      </c>
      <c r="N322" s="94">
        <f t="shared" si="46"/>
        <v>0.47731873373891687</v>
      </c>
      <c r="O322" s="94">
        <f t="shared" si="47"/>
        <v>0.4772951138321635</v>
      </c>
      <c r="P322" s="94">
        <f t="shared" si="48"/>
        <v>0.47740004085241955</v>
      </c>
      <c r="Q322" s="94">
        <f t="shared" si="49"/>
        <v>0.47737295011166547</v>
      </c>
      <c r="R322" s="94">
        <f t="shared" si="50"/>
        <v>0.47744915625423712</v>
      </c>
      <c r="S322" s="94">
        <f t="shared" si="51"/>
        <v>0.47742266421139634</v>
      </c>
      <c r="T322" s="94">
        <f t="shared" si="52"/>
        <v>0.47748203880324347</v>
      </c>
      <c r="U322" s="97">
        <f t="shared" si="53"/>
        <v>0.47736207295766225</v>
      </c>
      <c r="W322" s="28">
        <v>0.315</v>
      </c>
      <c r="X322" s="94">
        <f>AProperties!AF322*(9.806*B322)^0.5</f>
        <v>0.69759736537154404</v>
      </c>
      <c r="Y322" s="94">
        <f>AProperties!AG322*(9.806*C322)^0.5</f>
        <v>0.6988540880560421</v>
      </c>
      <c r="Z322" s="94">
        <f>AProperties!AH322*(9.806*D322)^0.5</f>
        <v>0.6986716453458458</v>
      </c>
      <c r="AA322" s="94">
        <f>AProperties!AI322*(9.806*E322)^0.5</f>
        <v>0.69948254015586442</v>
      </c>
      <c r="AB322" s="94">
        <f>AProperties!AJ322*(9.806*F322)^0.5</f>
        <v>0.69927307240608283</v>
      </c>
      <c r="AC322" s="94">
        <f>AProperties!AK322*(9.806*G322)^0.5</f>
        <v>0.69986249221068442</v>
      </c>
      <c r="AD322" s="94">
        <f>AProperties!AL322*(9.806*H322)^0.5</f>
        <v>0.69965752219554145</v>
      </c>
      <c r="AE322" s="94">
        <f>AProperties!AM322*(9.806*I322)^0.5</f>
        <v>0.70011700399363785</v>
      </c>
      <c r="AF322" s="97">
        <f t="shared" si="54"/>
        <v>0.69918946621690525</v>
      </c>
    </row>
    <row r="323" spans="1:32" x14ac:dyDescent="0.25">
      <c r="A323" s="28">
        <v>0.316</v>
      </c>
      <c r="B323" s="94">
        <f>AProperties!B323/AProperties!V323/VLOOKUP(B$6,Data!$N$4:$Y$11,Data!$X$1,FALSE)</f>
        <v>0.32541511208798268</v>
      </c>
      <c r="C323" s="94">
        <f>AProperties!C323/AProperties!W323/VLOOKUP(C$6,Data!$N$4:$Y$11,Data!$X$1,FALSE)</f>
        <v>0.3257426052270565</v>
      </c>
      <c r="D323" s="94">
        <f>AProperties!D323/AProperties!X323/VLOOKUP(D$6,Data!$N$4:$Y$11,Data!$X$1,FALSE)</f>
        <v>0.32569510435767907</v>
      </c>
      <c r="E323" s="94">
        <f>AProperties!E323/AProperties!Y323/VLOOKUP(E$6,Data!$N$4:$Y$11,Data!$X$1,FALSE)</f>
        <v>0.32590611902325956</v>
      </c>
      <c r="F323" s="94">
        <f>AProperties!F323/AProperties!Z323/VLOOKUP(F$6,Data!$N$4:$Y$11,Data!$X$1,FALSE)</f>
        <v>0.32585163765334846</v>
      </c>
      <c r="G323" s="94">
        <f>AProperties!G323/AProperties!AA323/VLOOKUP(G$6,Data!$N$4:$Y$11,Data!$X$1,FALSE)</f>
        <v>0.32600489393291876</v>
      </c>
      <c r="H323" s="94">
        <f>AProperties!H323/AProperties!AB323/VLOOKUP(H$6,Data!$N$4:$Y$11,Data!$X$1,FALSE)</f>
        <v>0.32595161629977298</v>
      </c>
      <c r="I323" s="94">
        <f>AProperties!I323/AProperties!AC323/VLOOKUP(I$6,Data!$N$4:$Y$11,Data!$X$1,FALSE)</f>
        <v>0.32607102360267859</v>
      </c>
      <c r="J323" s="97">
        <f t="shared" si="44"/>
        <v>0.32582976402308705</v>
      </c>
      <c r="L323" s="28">
        <v>0.316</v>
      </c>
      <c r="M323" s="94">
        <f t="shared" si="45"/>
        <v>0.47870755604399134</v>
      </c>
      <c r="N323" s="94">
        <f t="shared" si="46"/>
        <v>0.47887130261352828</v>
      </c>
      <c r="O323" s="94">
        <f t="shared" si="47"/>
        <v>0.47884755217883956</v>
      </c>
      <c r="P323" s="94">
        <f t="shared" si="48"/>
        <v>0.47895305951162981</v>
      </c>
      <c r="Q323" s="94">
        <f t="shared" si="49"/>
        <v>0.47892581882667423</v>
      </c>
      <c r="R323" s="94">
        <f t="shared" si="50"/>
        <v>0.47900244696645938</v>
      </c>
      <c r="S323" s="94">
        <f t="shared" si="51"/>
        <v>0.4789758081498865</v>
      </c>
      <c r="T323" s="94">
        <f t="shared" si="52"/>
        <v>0.4790355118013393</v>
      </c>
      <c r="U323" s="97">
        <f t="shared" si="53"/>
        <v>0.47891488201154347</v>
      </c>
      <c r="W323" s="28">
        <v>0.316</v>
      </c>
      <c r="X323" s="94">
        <f>AProperties!AF323*(9.806*B323)^0.5</f>
        <v>0.70093732696400235</v>
      </c>
      <c r="Y323" s="94">
        <f>AProperties!AG323*(9.806*C323)^0.5</f>
        <v>0.7021986387269501</v>
      </c>
      <c r="Z323" s="94">
        <f>AProperties!AH323*(9.806*D323)^0.5</f>
        <v>0.70201552937250422</v>
      </c>
      <c r="AA323" s="94">
        <f>AProperties!AI323*(9.806*E323)^0.5</f>
        <v>0.70282938830822317</v>
      </c>
      <c r="AB323" s="94">
        <f>AProperties!AJ323*(9.806*F323)^0.5</f>
        <v>0.70261915459759627</v>
      </c>
      <c r="AC323" s="94">
        <f>AProperties!AK323*(9.806*G323)^0.5</f>
        <v>0.70321073022673342</v>
      </c>
      <c r="AD323" s="94">
        <f>AProperties!AL323*(9.806*H323)^0.5</f>
        <v>0.70300501035287122</v>
      </c>
      <c r="AE323" s="94">
        <f>AProperties!AM323*(9.806*I323)^0.5</f>
        <v>0.70346617336831663</v>
      </c>
      <c r="AF323" s="97">
        <f t="shared" si="54"/>
        <v>0.70253524398964973</v>
      </c>
    </row>
    <row r="324" spans="1:32" x14ac:dyDescent="0.25">
      <c r="A324" s="28">
        <v>0.317</v>
      </c>
      <c r="B324" s="94">
        <f>AProperties!B324/AProperties!V324/VLOOKUP(B$6,Data!$N$4:$Y$11,Data!$X$1,FALSE)</f>
        <v>0.32651926269247372</v>
      </c>
      <c r="C324" s="94">
        <f>AProperties!C324/AProperties!W324/VLOOKUP(C$6,Data!$N$4:$Y$11,Data!$X$1,FALSE)</f>
        <v>0.32684855721789841</v>
      </c>
      <c r="D324" s="94">
        <f>AProperties!D324/AProperties!X324/VLOOKUP(D$6,Data!$N$4:$Y$11,Data!$X$1,FALSE)</f>
        <v>0.32680079470755935</v>
      </c>
      <c r="E324" s="94">
        <f>AProperties!E324/AProperties!Y324/VLOOKUP(E$6,Data!$N$4:$Y$11,Data!$X$1,FALSE)</f>
        <v>0.32701297260617523</v>
      </c>
      <c r="F324" s="94">
        <f>AProperties!F324/AProperties!Z324/VLOOKUP(F$6,Data!$N$4:$Y$11,Data!$X$1,FALSE)</f>
        <v>0.32695819067234017</v>
      </c>
      <c r="G324" s="94">
        <f>AProperties!G324/AProperties!AA324/VLOOKUP(G$6,Data!$N$4:$Y$11,Data!$X$1,FALSE)</f>
        <v>0.32711229285044918</v>
      </c>
      <c r="H324" s="94">
        <f>AProperties!H324/AProperties!AB324/VLOOKUP(H$6,Data!$N$4:$Y$11,Data!$X$1,FALSE)</f>
        <v>0.3270587210065366</v>
      </c>
      <c r="I324" s="94">
        <f>AProperties!I324/AProperties!AC324/VLOOKUP(I$6,Data!$N$4:$Y$11,Data!$X$1,FALSE)</f>
        <v>0.32717878791728849</v>
      </c>
      <c r="J324" s="97">
        <f t="shared" si="44"/>
        <v>0.32693619745884017</v>
      </c>
      <c r="L324" s="28">
        <v>0.317</v>
      </c>
      <c r="M324" s="94">
        <f t="shared" si="45"/>
        <v>0.48025963134623684</v>
      </c>
      <c r="N324" s="94">
        <f t="shared" si="46"/>
        <v>0.48042427860894921</v>
      </c>
      <c r="O324" s="94">
        <f t="shared" si="47"/>
        <v>0.48040039735377971</v>
      </c>
      <c r="P324" s="94">
        <f t="shared" si="48"/>
        <v>0.48050648630308762</v>
      </c>
      <c r="Q324" s="94">
        <f t="shared" si="49"/>
        <v>0.48047909533617006</v>
      </c>
      <c r="R324" s="94">
        <f t="shared" si="50"/>
        <v>0.4805561464252246</v>
      </c>
      <c r="S324" s="94">
        <f t="shared" si="51"/>
        <v>0.48052936050326833</v>
      </c>
      <c r="T324" s="94">
        <f t="shared" si="52"/>
        <v>0.48058939395864425</v>
      </c>
      <c r="U324" s="97">
        <f t="shared" si="53"/>
        <v>0.48046809872942009</v>
      </c>
      <c r="W324" s="28">
        <v>0.317</v>
      </c>
      <c r="X324" s="94">
        <f>AProperties!AF324*(9.806*B324)^0.5</f>
        <v>0.7042827643869134</v>
      </c>
      <c r="Y324" s="94">
        <f>AProperties!AG324*(9.806*C324)^0.5</f>
        <v>0.70554866268090899</v>
      </c>
      <c r="Z324" s="94">
        <f>AProperties!AH324*(9.806*D324)^0.5</f>
        <v>0.70536488704857858</v>
      </c>
      <c r="AA324" s="94">
        <f>AProperties!AI324*(9.806*E324)^0.5</f>
        <v>0.70618170849062656</v>
      </c>
      <c r="AB324" s="94">
        <f>AProperties!AJ324*(9.806*F324)^0.5</f>
        <v>0.70597070923524108</v>
      </c>
      <c r="AC324" s="94">
        <f>AProperties!AK324*(9.806*G324)^0.5</f>
        <v>0.70656443952204007</v>
      </c>
      <c r="AD324" s="94">
        <f>AProperties!AL324*(9.806*H324)^0.5</f>
        <v>0.7063579701938475</v>
      </c>
      <c r="AE324" s="94">
        <f>AProperties!AM324*(9.806*I324)^0.5</f>
        <v>0.70682081352219039</v>
      </c>
      <c r="AF324" s="97">
        <f t="shared" si="54"/>
        <v>0.70588649438504336</v>
      </c>
    </row>
    <row r="325" spans="1:32" x14ac:dyDescent="0.25">
      <c r="A325" s="28">
        <v>0.318</v>
      </c>
      <c r="B325" s="94">
        <f>AProperties!B325/AProperties!V325/VLOOKUP(B$6,Data!$N$4:$Y$11,Data!$X$1,FALSE)</f>
        <v>0.32762422773922867</v>
      </c>
      <c r="C325" s="94">
        <f>AProperties!C325/AProperties!W325/VLOOKUP(C$6,Data!$N$4:$Y$11,Data!$X$1,FALSE)</f>
        <v>0.32795532766104502</v>
      </c>
      <c r="D325" s="94">
        <f>AProperties!D325/AProperties!X325/VLOOKUP(D$6,Data!$N$4:$Y$11,Data!$X$1,FALSE)</f>
        <v>0.32790730292472869</v>
      </c>
      <c r="E325" s="94">
        <f>AProperties!E325/AProperties!Y325/VLOOKUP(E$6,Data!$N$4:$Y$11,Data!$X$1,FALSE)</f>
        <v>0.32812064666402335</v>
      </c>
      <c r="F325" s="94">
        <f>AProperties!F325/AProperties!Z325/VLOOKUP(F$6,Data!$N$4:$Y$11,Data!$X$1,FALSE)</f>
        <v>0.32806556349082439</v>
      </c>
      <c r="G325" s="94">
        <f>AProperties!G325/AProperties!AA325/VLOOKUP(G$6,Data!$N$4:$Y$11,Data!$X$1,FALSE)</f>
        <v>0.32822051347136327</v>
      </c>
      <c r="H325" s="94">
        <f>AProperties!H325/AProperties!AB325/VLOOKUP(H$6,Data!$N$4:$Y$11,Data!$X$1,FALSE)</f>
        <v>0.32816664675345558</v>
      </c>
      <c r="I325" s="94">
        <f>AProperties!I325/AProperties!AC325/VLOOKUP(I$6,Data!$N$4:$Y$11,Data!$X$1,FALSE)</f>
        <v>0.32828737476052611</v>
      </c>
      <c r="J325" s="97">
        <f t="shared" si="44"/>
        <v>0.32804345043314936</v>
      </c>
      <c r="L325" s="28">
        <v>0.318</v>
      </c>
      <c r="M325" s="94">
        <f t="shared" si="45"/>
        <v>0.48181211386961431</v>
      </c>
      <c r="N325" s="94">
        <f t="shared" si="46"/>
        <v>0.48197766383052254</v>
      </c>
      <c r="O325" s="94">
        <f t="shared" si="47"/>
        <v>0.48195365146236435</v>
      </c>
      <c r="P325" s="94">
        <f t="shared" si="48"/>
        <v>0.48206032333201165</v>
      </c>
      <c r="Q325" s="94">
        <f t="shared" si="49"/>
        <v>0.4820327817454122</v>
      </c>
      <c r="R325" s="94">
        <f t="shared" si="50"/>
        <v>0.48211025673568164</v>
      </c>
      <c r="S325" s="94">
        <f t="shared" si="51"/>
        <v>0.48208332337672777</v>
      </c>
      <c r="T325" s="94">
        <f t="shared" si="52"/>
        <v>0.48214368738026303</v>
      </c>
      <c r="U325" s="97">
        <f t="shared" si="53"/>
        <v>0.48202172521657471</v>
      </c>
      <c r="W325" s="28">
        <v>0.318</v>
      </c>
      <c r="X325" s="94">
        <f>AProperties!AF325*(9.806*B325)^0.5</f>
        <v>0.70763367116161568</v>
      </c>
      <c r="Y325" s="94">
        <f>AProperties!AG325*(9.806*C325)^0.5</f>
        <v>0.70890415341318402</v>
      </c>
      <c r="Z325" s="94">
        <f>AProperties!AH325*(9.806*D325)^0.5</f>
        <v>0.70871971187311722</v>
      </c>
      <c r="AA325" s="94">
        <f>AProperties!AI325*(9.806*E325)^0.5</f>
        <v>0.70953949418530038</v>
      </c>
      <c r="AB325" s="94">
        <f>AProperties!AJ325*(9.806*F325)^0.5</f>
        <v>0.70932772980559089</v>
      </c>
      <c r="AC325" s="94">
        <f>AProperties!AK325*(9.806*G325)^0.5</f>
        <v>0.70992361357094791</v>
      </c>
      <c r="AD325" s="94">
        <f>AProperties!AL325*(9.806*H325)^0.5</f>
        <v>0.70971639519706575</v>
      </c>
      <c r="AE325" s="94">
        <f>AProperties!AM325*(9.806*I325)^0.5</f>
        <v>0.71018091792432447</v>
      </c>
      <c r="AF325" s="97">
        <f t="shared" si="54"/>
        <v>0.70924321089139319</v>
      </c>
    </row>
    <row r="326" spans="1:32" x14ac:dyDescent="0.25">
      <c r="A326" s="28">
        <v>0.31900000000000001</v>
      </c>
      <c r="B326" s="94">
        <f>AProperties!B326/AProperties!V326/VLOOKUP(B$6,Data!$N$4:$Y$11,Data!$X$1,FALSE)</f>
        <v>0.32873001145779152</v>
      </c>
      <c r="C326" s="94">
        <f>AProperties!C326/AProperties!W326/VLOOKUP(C$6,Data!$N$4:$Y$11,Data!$X$1,FALSE)</f>
        <v>0.32906292078556509</v>
      </c>
      <c r="D326" s="94">
        <f>AProperties!D326/AProperties!X326/VLOOKUP(D$6,Data!$N$4:$Y$11,Data!$X$1,FALSE)</f>
        <v>0.32901463323831903</v>
      </c>
      <c r="E326" s="94">
        <f>AProperties!E326/AProperties!Y326/VLOOKUP(E$6,Data!$N$4:$Y$11,Data!$X$1,FALSE)</f>
        <v>0.3292291454256665</v>
      </c>
      <c r="F326" s="94">
        <f>AProperties!F326/AProperties!Z326/VLOOKUP(F$6,Data!$N$4:$Y$11,Data!$X$1,FALSE)</f>
        <v>0.32917376033772999</v>
      </c>
      <c r="G326" s="94">
        <f>AProperties!G326/AProperties!AA326/VLOOKUP(G$6,Data!$N$4:$Y$11,Data!$X$1,FALSE)</f>
        <v>0.32932956002441055</v>
      </c>
      <c r="H326" s="94">
        <f>AProperties!H326/AProperties!AB326/VLOOKUP(H$6,Data!$N$4:$Y$11,Data!$X$1,FALSE)</f>
        <v>0.32927539776933945</v>
      </c>
      <c r="I326" s="94">
        <f>AProperties!I326/AProperties!AC326/VLOOKUP(I$6,Data!$N$4:$Y$11,Data!$X$1,FALSE)</f>
        <v>0.32939678836106789</v>
      </c>
      <c r="J326" s="97">
        <f t="shared" si="44"/>
        <v>0.3291515271749863</v>
      </c>
      <c r="L326" s="28">
        <v>0.31900000000000001</v>
      </c>
      <c r="M326" s="94">
        <f t="shared" si="45"/>
        <v>0.48336500572889574</v>
      </c>
      <c r="N326" s="94">
        <f t="shared" si="46"/>
        <v>0.48353146039278255</v>
      </c>
      <c r="O326" s="94">
        <f t="shared" si="47"/>
        <v>0.48350731661915952</v>
      </c>
      <c r="P326" s="94">
        <f t="shared" si="48"/>
        <v>0.48361457271283326</v>
      </c>
      <c r="Q326" s="94">
        <f t="shared" si="49"/>
        <v>0.48358688016886497</v>
      </c>
      <c r="R326" s="94">
        <f t="shared" si="50"/>
        <v>0.48366478001220525</v>
      </c>
      <c r="S326" s="94">
        <f t="shared" si="51"/>
        <v>0.48363769888466973</v>
      </c>
      <c r="T326" s="94">
        <f t="shared" si="52"/>
        <v>0.48369839418053395</v>
      </c>
      <c r="U326" s="97">
        <f t="shared" si="53"/>
        <v>0.48357576358749305</v>
      </c>
      <c r="W326" s="28">
        <v>0.31900000000000001</v>
      </c>
      <c r="X326" s="94">
        <f>AProperties!AF326*(9.806*B326)^0.5</f>
        <v>0.7109900408651596</v>
      </c>
      <c r="Y326" s="94">
        <f>AProperties!AG326*(9.806*C326)^0.5</f>
        <v>0.71226510447498259</v>
      </c>
      <c r="Z326" s="94">
        <f>AProperties!AH326*(9.806*D326)^0.5</f>
        <v>0.71207999740107775</v>
      </c>
      <c r="AA326" s="94">
        <f>AProperties!AI326*(9.806*E326)^0.5</f>
        <v>0.71290273893053102</v>
      </c>
      <c r="AB326" s="94">
        <f>AProperties!AJ326*(9.806*F326)^0.5</f>
        <v>0.71269020985123899</v>
      </c>
      <c r="AC326" s="94">
        <f>AProperties!AK326*(9.806*G326)^0.5</f>
        <v>0.71328824590393602</v>
      </c>
      <c r="AD326" s="94">
        <f>AProperties!AL326*(9.806*H326)^0.5</f>
        <v>0.7130802788972167</v>
      </c>
      <c r="AE326" s="94">
        <f>AProperties!AM326*(9.806*I326)^0.5</f>
        <v>0.71354648009996324</v>
      </c>
      <c r="AF326" s="97">
        <f t="shared" si="54"/>
        <v>0.71260538705301335</v>
      </c>
    </row>
    <row r="327" spans="1:32" x14ac:dyDescent="0.25">
      <c r="A327" s="28">
        <v>0.32</v>
      </c>
      <c r="B327" s="94">
        <f>AProperties!B327/AProperties!V327/VLOOKUP(B$6,Data!$N$4:$Y$11,Data!$X$1,FALSE)</f>
        <v>0.3298366180961409</v>
      </c>
      <c r="C327" s="94">
        <f>AProperties!C327/AProperties!W327/VLOOKUP(C$6,Data!$N$4:$Y$11,Data!$X$1,FALSE)</f>
        <v>0.33017134083904548</v>
      </c>
      <c r="D327" s="94">
        <f>AProperties!D327/AProperties!X327/VLOOKUP(D$6,Data!$N$4:$Y$11,Data!$X$1,FALSE)</f>
        <v>0.33012278989596971</v>
      </c>
      <c r="E327" s="94">
        <f>AProperties!E327/AProperties!Y327/VLOOKUP(E$6,Data!$N$4:$Y$11,Data!$X$1,FALSE)</f>
        <v>0.33033847313852827</v>
      </c>
      <c r="F327" s="94">
        <f>AProperties!F327/AProperties!Z327/VLOOKUP(F$6,Data!$N$4:$Y$11,Data!$X$1,FALSE)</f>
        <v>0.33028278546053225</v>
      </c>
      <c r="G327" s="94">
        <f>AProperties!G327/AProperties!AA327/VLOOKUP(G$6,Data!$N$4:$Y$11,Data!$X$1,FALSE)</f>
        <v>0.330439436756925</v>
      </c>
      <c r="H327" s="94">
        <f>AProperties!H327/AProperties!AB327/VLOOKUP(H$6,Data!$N$4:$Y$11,Data!$X$1,FALSE)</f>
        <v>0.33038497830156932</v>
      </c>
      <c r="I327" s="94">
        <f>AProperties!I327/AProperties!AC327/VLOOKUP(I$6,Data!$N$4:$Y$11,Data!$X$1,FALSE)</f>
        <v>0.33050703296619355</v>
      </c>
      <c r="J327" s="97">
        <f t="shared" si="44"/>
        <v>0.33026043193186311</v>
      </c>
      <c r="L327" s="28">
        <v>0.32</v>
      </c>
      <c r="M327" s="94">
        <f t="shared" si="45"/>
        <v>0.48491830904807043</v>
      </c>
      <c r="N327" s="94">
        <f t="shared" si="46"/>
        <v>0.48508567041952277</v>
      </c>
      <c r="O327" s="94">
        <f t="shared" si="47"/>
        <v>0.48506139494798484</v>
      </c>
      <c r="P327" s="94">
        <f t="shared" si="48"/>
        <v>0.48516923656926414</v>
      </c>
      <c r="Q327" s="94">
        <f t="shared" si="49"/>
        <v>0.48514139273026613</v>
      </c>
      <c r="R327" s="94">
        <f t="shared" si="50"/>
        <v>0.48521971837846251</v>
      </c>
      <c r="S327" s="94">
        <f t="shared" si="51"/>
        <v>0.48519248915078467</v>
      </c>
      <c r="T327" s="94">
        <f t="shared" si="52"/>
        <v>0.48525351648309678</v>
      </c>
      <c r="U327" s="97">
        <f t="shared" si="53"/>
        <v>0.48513021596593153</v>
      </c>
      <c r="W327" s="28">
        <v>0.32</v>
      </c>
      <c r="X327" s="94">
        <f>AProperties!AF327*(9.806*B327)^0.5</f>
        <v>0.7143518671301432</v>
      </c>
      <c r="Y327" s="94">
        <f>AProperties!AG327*(9.806*C327)^0.5</f>
        <v>0.71563150947329468</v>
      </c>
      <c r="Z327" s="94">
        <f>AProperties!AH327*(9.806*D327)^0.5</f>
        <v>0.71544573724316907</v>
      </c>
      <c r="AA327" s="94">
        <f>AProperties!AI327*(9.806*E327)^0.5</f>
        <v>0.71627143632050749</v>
      </c>
      <c r="AB327" s="94">
        <f>AProperties!AJ327*(9.806*F327)^0.5</f>
        <v>0.71605814297063897</v>
      </c>
      <c r="AC327" s="94">
        <f>AProperties!AK327*(9.806*G327)^0.5</f>
        <v>0.71665833010745073</v>
      </c>
      <c r="AD327" s="94">
        <f>AProperties!AL327*(9.806*H327)^0.5</f>
        <v>0.71644961488492231</v>
      </c>
      <c r="AE327" s="94">
        <f>AProperties!AM327*(9.806*I327)^0.5</f>
        <v>0.71691749363037083</v>
      </c>
      <c r="AF327" s="97">
        <f t="shared" si="54"/>
        <v>0.71597301647006217</v>
      </c>
    </row>
    <row r="328" spans="1:32" x14ac:dyDescent="0.25">
      <c r="A328" s="28">
        <v>0.32100000000000001</v>
      </c>
      <c r="B328" s="94">
        <f>AProperties!B328/AProperties!V328/VLOOKUP(B$6,Data!$N$4:$Y$11,Data!$X$1,FALSE)</f>
        <v>0.33094405192082627</v>
      </c>
      <c r="C328" s="94">
        <f>AProperties!C328/AProperties!W328/VLOOKUP(C$6,Data!$N$4:$Y$11,Data!$X$1,FALSE)</f>
        <v>0.33128059208772853</v>
      </c>
      <c r="D328" s="94">
        <f>AProperties!D328/AProperties!X328/VLOOKUP(D$6,Data!$N$4:$Y$11,Data!$X$1,FALSE)</f>
        <v>0.33123177716396213</v>
      </c>
      <c r="E328" s="94">
        <f>AProperties!E328/AProperties!Y328/VLOOKUP(E$6,Data!$N$4:$Y$11,Data!$X$1,FALSE)</f>
        <v>0.33144863406872749</v>
      </c>
      <c r="F328" s="94">
        <f>AProperties!F328/AProperties!Z328/VLOOKUP(F$6,Data!$N$4:$Y$11,Data!$X$1,FALSE)</f>
        <v>0.33139264312538869</v>
      </c>
      <c r="G328" s="94">
        <f>AProperties!G328/AProperties!AA328/VLOOKUP(G$6,Data!$N$4:$Y$11,Data!$X$1,FALSE)</f>
        <v>0.33155014793496262</v>
      </c>
      <c r="H328" s="94">
        <f>AProperties!H328/AProperties!AB328/VLOOKUP(H$6,Data!$N$4:$Y$11,Data!$X$1,FALSE)</f>
        <v>0.33149539261623395</v>
      </c>
      <c r="I328" s="94">
        <f>AProperties!I328/AProperties!AC328/VLOOKUP(I$6,Data!$N$4:$Y$11,Data!$X$1,FALSE)</f>
        <v>0.33161811284192044</v>
      </c>
      <c r="J328" s="97">
        <f t="shared" ref="J328:J391" si="55">AVERAGE(B328:I328)</f>
        <v>0.33137016896996879</v>
      </c>
      <c r="L328" s="28">
        <v>0.32100000000000001</v>
      </c>
      <c r="M328" s="94">
        <f t="shared" ref="M328:M391" si="56">$L328+B328/2</f>
        <v>0.48647202596041317</v>
      </c>
      <c r="N328" s="94">
        <f t="shared" ref="N328:N391" si="57">$L328+C328/2</f>
        <v>0.48664029604386427</v>
      </c>
      <c r="O328" s="94">
        <f t="shared" ref="O328:O391" si="58">$L328+D328/2</f>
        <v>0.48661588858198107</v>
      </c>
      <c r="P328" s="94">
        <f t="shared" ref="P328:P391" si="59">$L328+E328/2</f>
        <v>0.48672431703436375</v>
      </c>
      <c r="Q328" s="94">
        <f t="shared" ref="Q328:Q391" si="60">$L328+F328/2</f>
        <v>0.48669632156269438</v>
      </c>
      <c r="R328" s="94">
        <f t="shared" ref="R328:R391" si="61">$L328+G328/2</f>
        <v>0.48677507396748132</v>
      </c>
      <c r="S328" s="94">
        <f t="shared" ref="S328:S391" si="62">$L328+H328/2</f>
        <v>0.48674769630811698</v>
      </c>
      <c r="T328" s="94">
        <f t="shared" ref="T328:T391" si="63">$L328+I328/2</f>
        <v>0.48680905642096023</v>
      </c>
      <c r="U328" s="97">
        <f t="shared" ref="U328:U391" si="64">AVERAGE(M328:T328)</f>
        <v>0.48668508448498438</v>
      </c>
      <c r="W328" s="28">
        <v>0.32100000000000001</v>
      </c>
      <c r="X328" s="94">
        <f>AProperties!AF328*(9.806*B328)^0.5</f>
        <v>0.71771914364455924</v>
      </c>
      <c r="Y328" s="94">
        <f>AProperties!AG328*(9.806*C328)^0.5</f>
        <v>0.71900336207073867</v>
      </c>
      <c r="Z328" s="94">
        <f>AProperties!AH328*(9.806*D328)^0.5</f>
        <v>0.71881692506569195</v>
      </c>
      <c r="AA328" s="94">
        <f>AProperties!AI328*(9.806*E328)^0.5</f>
        <v>0.71964558000515721</v>
      </c>
      <c r="AB328" s="94">
        <f>AProperties!AJ328*(9.806*F328)^0.5</f>
        <v>0.71943152281794842</v>
      </c>
      <c r="AC328" s="94">
        <f>AProperties!AK328*(9.806*G328)^0.5</f>
        <v>0.72003385982375245</v>
      </c>
      <c r="AD328" s="94">
        <f>AProperties!AL328*(9.806*H328)^0.5</f>
        <v>0.7198243968065795</v>
      </c>
      <c r="AE328" s="94">
        <f>AProperties!AM328*(9.806*I328)^0.5</f>
        <v>0.72029395215266967</v>
      </c>
      <c r="AF328" s="97">
        <f t="shared" ref="AF328:AF391" si="65">AVERAGE(X328:AE328)</f>
        <v>0.71934609279838713</v>
      </c>
    </row>
    <row r="329" spans="1:32" x14ac:dyDescent="0.25">
      <c r="A329" s="28">
        <v>0.32200000000000001</v>
      </c>
      <c r="B329" s="94">
        <f>AProperties!B329/AProperties!V329/VLOOKUP(B$6,Data!$N$4:$Y$11,Data!$X$1,FALSE)</f>
        <v>0.33205231721710343</v>
      </c>
      <c r="C329" s="94">
        <f>AProperties!C329/AProperties!W329/VLOOKUP(C$6,Data!$N$4:$Y$11,Data!$X$1,FALSE)</f>
        <v>0.33239067881664641</v>
      </c>
      <c r="D329" s="94">
        <f>AProperties!D329/AProperties!X329/VLOOKUP(D$6,Data!$N$4:$Y$11,Data!$X$1,FALSE)</f>
        <v>0.33234159932735646</v>
      </c>
      <c r="E329" s="94">
        <f>AProperties!E329/AProperties!Y329/VLOOKUP(E$6,Data!$N$4:$Y$11,Data!$X$1,FALSE)</f>
        <v>0.3325596325012169</v>
      </c>
      <c r="F329" s="94">
        <f>AProperties!F329/AProperties!Z329/VLOOKUP(F$6,Data!$N$4:$Y$11,Data!$X$1,FALSE)</f>
        <v>0.33250333761727696</v>
      </c>
      <c r="G329" s="94">
        <f>AProperties!G329/AProperties!AA329/VLOOKUP(G$6,Data!$N$4:$Y$11,Data!$X$1,FALSE)</f>
        <v>0.33266169784343697</v>
      </c>
      <c r="H329" s="94">
        <f>AProperties!H329/AProperties!AB329/VLOOKUP(H$6,Data!$N$4:$Y$11,Data!$X$1,FALSE)</f>
        <v>0.33260664499826786</v>
      </c>
      <c r="I329" s="94">
        <f>AProperties!I329/AProperties!AC329/VLOOKUP(I$6,Data!$N$4:$Y$11,Data!$X$1,FALSE)</f>
        <v>0.33273003227314113</v>
      </c>
      <c r="J329" s="97">
        <f t="shared" si="55"/>
        <v>0.33248074257430577</v>
      </c>
      <c r="L329" s="28">
        <v>0.32200000000000001</v>
      </c>
      <c r="M329" s="94">
        <f t="shared" si="56"/>
        <v>0.4880261586085517</v>
      </c>
      <c r="N329" s="94">
        <f t="shared" si="57"/>
        <v>0.48819533940832321</v>
      </c>
      <c r="O329" s="94">
        <f t="shared" si="58"/>
        <v>0.48817079966367827</v>
      </c>
      <c r="P329" s="94">
        <f t="shared" si="59"/>
        <v>0.48827981625060846</v>
      </c>
      <c r="Q329" s="94">
        <f t="shared" si="60"/>
        <v>0.48825166880863846</v>
      </c>
      <c r="R329" s="94">
        <f t="shared" si="61"/>
        <v>0.48833084892171852</v>
      </c>
      <c r="S329" s="94">
        <f t="shared" si="62"/>
        <v>0.48830332249913394</v>
      </c>
      <c r="T329" s="94">
        <f t="shared" si="63"/>
        <v>0.48836501613657057</v>
      </c>
      <c r="U329" s="97">
        <f t="shared" si="64"/>
        <v>0.48824037128715286</v>
      </c>
      <c r="W329" s="28">
        <v>0.32200000000000001</v>
      </c>
      <c r="X329" s="94">
        <f>AProperties!AF329*(9.806*B329)^0.5</f>
        <v>0.72109186415163817</v>
      </c>
      <c r="Y329" s="94">
        <f>AProperties!AG329*(9.806*C329)^0.5</f>
        <v>0.72238065598540235</v>
      </c>
      <c r="Z329" s="94">
        <f>AProperties!AH329*(9.806*D329)^0.5</f>
        <v>0.72219355459038626</v>
      </c>
      <c r="AA329" s="94">
        <f>AProperties!AI329*(9.806*E329)^0.5</f>
        <v>0.72302516369000036</v>
      </c>
      <c r="AB329" s="94">
        <f>AProperties!AJ329*(9.806*F329)^0.5</f>
        <v>0.72281034310287806</v>
      </c>
      <c r="AC329" s="94">
        <f>AProperties!AK329*(9.806*G329)^0.5</f>
        <v>0.72341482875075891</v>
      </c>
      <c r="AD329" s="94">
        <f>AProperties!AL329*(9.806*H329)^0.5</f>
        <v>0.72320461836420868</v>
      </c>
      <c r="AE329" s="94">
        <f>AProperties!AM329*(9.806*I329)^0.5</f>
        <v>0.72367584935968765</v>
      </c>
      <c r="AF329" s="97">
        <f t="shared" si="65"/>
        <v>0.72272460974937003</v>
      </c>
    </row>
    <row r="330" spans="1:32" x14ac:dyDescent="0.25">
      <c r="A330" s="28">
        <v>0.32300000000000001</v>
      </c>
      <c r="B330" s="94">
        <f>AProperties!B330/AProperties!V330/VLOOKUP(B$6,Data!$N$4:$Y$11,Data!$X$1,FALSE)</f>
        <v>0.3331614182890747</v>
      </c>
      <c r="C330" s="94">
        <f>AProperties!C330/AProperties!W330/VLOOKUP(C$6,Data!$N$4:$Y$11,Data!$X$1,FALSE)</f>
        <v>0.33350160532976214</v>
      </c>
      <c r="D330" s="94">
        <f>AProperties!D330/AProperties!X330/VLOOKUP(D$6,Data!$N$4:$Y$11,Data!$X$1,FALSE)</f>
        <v>0.3334522606901299</v>
      </c>
      <c r="E330" s="94">
        <f>AProperties!E330/AProperties!Y330/VLOOKUP(E$6,Data!$N$4:$Y$11,Data!$X$1,FALSE)</f>
        <v>0.33367147273991998</v>
      </c>
      <c r="F330" s="94">
        <f>AProperties!F330/AProperties!Z330/VLOOKUP(F$6,Data!$N$4:$Y$11,Data!$X$1,FALSE)</f>
        <v>0.33361487324013051</v>
      </c>
      <c r="G330" s="94">
        <f>AProperties!G330/AProperties!AA330/VLOOKUP(G$6,Data!$N$4:$Y$11,Data!$X$1,FALSE)</f>
        <v>0.33377409078625897</v>
      </c>
      <c r="H330" s="94">
        <f>AProperties!H330/AProperties!AB330/VLOOKUP(H$6,Data!$N$4:$Y$11,Data!$X$1,FALSE)</f>
        <v>0.333718739751587</v>
      </c>
      <c r="I330" s="94">
        <f>AProperties!I330/AProperties!AC330/VLOOKUP(I$6,Data!$N$4:$Y$11,Data!$X$1,FALSE)</f>
        <v>0.33384279556376201</v>
      </c>
      <c r="J330" s="97">
        <f t="shared" si="55"/>
        <v>0.33359215704882811</v>
      </c>
      <c r="L330" s="28">
        <v>0.32300000000000001</v>
      </c>
      <c r="M330" s="94">
        <f t="shared" si="56"/>
        <v>0.48958070914453733</v>
      </c>
      <c r="N330" s="94">
        <f t="shared" si="57"/>
        <v>0.48975080266488108</v>
      </c>
      <c r="O330" s="94">
        <f t="shared" si="58"/>
        <v>0.48972613034506496</v>
      </c>
      <c r="P330" s="94">
        <f t="shared" si="59"/>
        <v>0.48983573636996003</v>
      </c>
      <c r="Q330" s="94">
        <f t="shared" si="60"/>
        <v>0.48980743662006526</v>
      </c>
      <c r="R330" s="94">
        <f t="shared" si="61"/>
        <v>0.48988704539312949</v>
      </c>
      <c r="S330" s="94">
        <f t="shared" si="62"/>
        <v>0.48985936987579348</v>
      </c>
      <c r="T330" s="94">
        <f t="shared" si="63"/>
        <v>0.48992139778188104</v>
      </c>
      <c r="U330" s="97">
        <f t="shared" si="64"/>
        <v>0.48979607852441409</v>
      </c>
      <c r="W330" s="28">
        <v>0.32300000000000001</v>
      </c>
      <c r="X330" s="94">
        <f>AProperties!AF330*(9.806*B330)^0.5</f>
        <v>0.72447002244970815</v>
      </c>
      <c r="Y330" s="94">
        <f>AProperties!AG330*(9.806*C330)^0.5</f>
        <v>0.72576338499070303</v>
      </c>
      <c r="Z330" s="94">
        <f>AProperties!AH330*(9.806*D330)^0.5</f>
        <v>0.72557561959428263</v>
      </c>
      <c r="AA330" s="94">
        <f>AProperties!AI330*(9.806*E330)^0.5</f>
        <v>0.72641018113599631</v>
      </c>
      <c r="AB330" s="94">
        <f>AProperties!AJ330*(9.806*F330)^0.5</f>
        <v>0.72619459759053706</v>
      </c>
      <c r="AC330" s="94">
        <f>AProperties!AK330*(9.806*G330)^0.5</f>
        <v>0.72680123064190139</v>
      </c>
      <c r="AD330" s="94">
        <f>AProperties!AL330*(9.806*H330)^0.5</f>
        <v>0.72659027331530013</v>
      </c>
      <c r="AE330" s="94">
        <f>AProperties!AM330*(9.806*I330)^0.5</f>
        <v>0.7270631789998121</v>
      </c>
      <c r="AF330" s="97">
        <f t="shared" si="65"/>
        <v>0.72610856108978017</v>
      </c>
    </row>
    <row r="331" spans="1:32" x14ac:dyDescent="0.25">
      <c r="A331" s="28">
        <v>0.32400000000000001</v>
      </c>
      <c r="B331" s="94">
        <f>AProperties!B331/AProperties!V331/VLOOKUP(B$6,Data!$N$4:$Y$11,Data!$X$1,FALSE)</f>
        <v>0.33427135945982511</v>
      </c>
      <c r="C331" s="94">
        <f>AProperties!C331/AProperties!W331/VLOOKUP(C$6,Data!$N$4:$Y$11,Data!$X$1,FALSE)</f>
        <v>0.33461337595010576</v>
      </c>
      <c r="D331" s="94">
        <f>AProperties!D331/AProperties!X331/VLOOKUP(D$6,Data!$N$4:$Y$11,Data!$X$1,FALSE)</f>
        <v>0.33456376557531581</v>
      </c>
      <c r="E331" s="94">
        <f>AProperties!E331/AProperties!Y331/VLOOKUP(E$6,Data!$N$4:$Y$11,Data!$X$1,FALSE)</f>
        <v>0.33478415910787046</v>
      </c>
      <c r="F331" s="94">
        <f>AProperties!F331/AProperties!Z331/VLOOKUP(F$6,Data!$N$4:$Y$11,Data!$X$1,FALSE)</f>
        <v>0.33472725431697947</v>
      </c>
      <c r="G331" s="94">
        <f>AProperties!G331/AProperties!AA331/VLOOKUP(G$6,Data!$N$4:$Y$11,Data!$X$1,FALSE)</f>
        <v>0.33488733108647356</v>
      </c>
      <c r="H331" s="94">
        <f>AProperties!H331/AProperties!AB331/VLOOKUP(H$6,Data!$N$4:$Y$11,Data!$X$1,FALSE)</f>
        <v>0.33483168119922951</v>
      </c>
      <c r="I331" s="94">
        <f>AProperties!I331/AProperties!AC331/VLOOKUP(I$6,Data!$N$4:$Y$11,Data!$X$1,FALSE)</f>
        <v>0.33495640703684088</v>
      </c>
      <c r="J331" s="97">
        <f t="shared" si="55"/>
        <v>0.33470441671658002</v>
      </c>
      <c r="L331" s="28">
        <v>0.32400000000000001</v>
      </c>
      <c r="M331" s="94">
        <f t="shared" si="56"/>
        <v>0.49113567972991257</v>
      </c>
      <c r="N331" s="94">
        <f t="shared" si="57"/>
        <v>0.49130668797505289</v>
      </c>
      <c r="O331" s="94">
        <f t="shared" si="58"/>
        <v>0.49128188278765794</v>
      </c>
      <c r="P331" s="94">
        <f t="shared" si="59"/>
        <v>0.49139207955393527</v>
      </c>
      <c r="Q331" s="94">
        <f t="shared" si="60"/>
        <v>0.49136362715848975</v>
      </c>
      <c r="R331" s="94">
        <f t="shared" si="61"/>
        <v>0.49144366554323682</v>
      </c>
      <c r="S331" s="94">
        <f t="shared" si="62"/>
        <v>0.49141584059961474</v>
      </c>
      <c r="T331" s="94">
        <f t="shared" si="63"/>
        <v>0.49147820351842042</v>
      </c>
      <c r="U331" s="97">
        <f t="shared" si="64"/>
        <v>0.49135220835829008</v>
      </c>
      <c r="W331" s="28">
        <v>0.32400000000000001</v>
      </c>
      <c r="X331" s="94">
        <f>AProperties!AF331*(9.806*B331)^0.5</f>
        <v>0.72785361239204482</v>
      </c>
      <c r="Y331" s="94">
        <f>AProperties!AG331*(9.806*C331)^0.5</f>
        <v>0.72915154291523709</v>
      </c>
      <c r="Z331" s="94">
        <f>AProperties!AH331*(9.806*D331)^0.5</f>
        <v>0.7289631139095607</v>
      </c>
      <c r="AA331" s="94">
        <f>AProperties!AI331*(9.806*E331)^0.5</f>
        <v>0.72980062615940089</v>
      </c>
      <c r="AB331" s="94">
        <f>AProperties!AJ331*(9.806*F331)^0.5</f>
        <v>0.72958428010129439</v>
      </c>
      <c r="AC331" s="94">
        <f>AProperties!AK331*(9.806*G331)^0.5</f>
        <v>0.730193059305973</v>
      </c>
      <c r="AD331" s="94">
        <f>AProperties!AL331*(9.806*H331)^0.5</f>
        <v>0.72998135547267362</v>
      </c>
      <c r="AE331" s="94">
        <f>AProperties!AM331*(9.806*I331)^0.5</f>
        <v>0.73045593487684057</v>
      </c>
      <c r="AF331" s="97">
        <f t="shared" si="65"/>
        <v>0.72949794064162821</v>
      </c>
    </row>
    <row r="332" spans="1:32" x14ac:dyDescent="0.25">
      <c r="A332" s="28">
        <v>0.32500000000000001</v>
      </c>
      <c r="B332" s="94">
        <f>AProperties!B332/AProperties!V332/VLOOKUP(B$6,Data!$N$4:$Y$11,Data!$X$1,FALSE)</f>
        <v>0.33538214507156472</v>
      </c>
      <c r="C332" s="94">
        <f>AProperties!C332/AProperties!W332/VLOOKUP(C$6,Data!$N$4:$Y$11,Data!$X$1,FALSE)</f>
        <v>0.33572599501991529</v>
      </c>
      <c r="D332" s="94">
        <f>AProperties!D332/AProperties!X332/VLOOKUP(D$6,Data!$N$4:$Y$11,Data!$X$1,FALSE)</f>
        <v>0.33567611832514332</v>
      </c>
      <c r="E332" s="94">
        <f>AProperties!E332/AProperties!Y332/VLOOKUP(E$6,Data!$N$4:$Y$11,Data!$X$1,FALSE)</f>
        <v>0.33589769594735108</v>
      </c>
      <c r="F332" s="94">
        <f>AProperties!F332/AProperties!Z332/VLOOKUP(F$6,Data!$N$4:$Y$11,Data!$X$1,FALSE)</f>
        <v>0.33584048519009047</v>
      </c>
      <c r="G332" s="94">
        <f>AProperties!G332/AProperties!AA332/VLOOKUP(G$6,Data!$N$4:$Y$11,Data!$X$1,FALSE)</f>
        <v>0.33600142308640241</v>
      </c>
      <c r="H332" s="94">
        <f>AProperties!H332/AProperties!AB332/VLOOKUP(H$6,Data!$N$4:$Y$11,Data!$X$1,FALSE)</f>
        <v>0.33594547368349525</v>
      </c>
      <c r="I332" s="94">
        <f>AProperties!I332/AProperties!AC332/VLOOKUP(I$6,Data!$N$4:$Y$11,Data!$X$1,FALSE)</f>
        <v>0.33607087103472838</v>
      </c>
      <c r="J332" s="97">
        <f t="shared" si="55"/>
        <v>0.33581752591983632</v>
      </c>
      <c r="L332" s="28">
        <v>0.32500000000000001</v>
      </c>
      <c r="M332" s="94">
        <f t="shared" si="56"/>
        <v>0.49269107253578237</v>
      </c>
      <c r="N332" s="94">
        <f t="shared" si="57"/>
        <v>0.49286299750995766</v>
      </c>
      <c r="O332" s="94">
        <f t="shared" si="58"/>
        <v>0.49283805916257167</v>
      </c>
      <c r="P332" s="94">
        <f t="shared" si="59"/>
        <v>0.49294884797367555</v>
      </c>
      <c r="Q332" s="94">
        <f t="shared" si="60"/>
        <v>0.49292024259504524</v>
      </c>
      <c r="R332" s="94">
        <f t="shared" si="61"/>
        <v>0.49300071154320124</v>
      </c>
      <c r="S332" s="94">
        <f t="shared" si="62"/>
        <v>0.49297273684174764</v>
      </c>
      <c r="T332" s="94">
        <f t="shared" si="63"/>
        <v>0.49303543551736417</v>
      </c>
      <c r="U332" s="97">
        <f t="shared" si="64"/>
        <v>0.4929087629599182</v>
      </c>
      <c r="W332" s="28">
        <v>0.32500000000000001</v>
      </c>
      <c r="X332" s="94">
        <f>AProperties!AF332*(9.806*B332)^0.5</f>
        <v>0.73124262788673855</v>
      </c>
      <c r="Y332" s="94">
        <f>AProperties!AG332*(9.806*C332)^0.5</f>
        <v>0.73254512364264079</v>
      </c>
      <c r="Z332" s="94">
        <f>AProperties!AH332*(9.806*D332)^0.5</f>
        <v>0.73235603142340777</v>
      </c>
      <c r="AA332" s="94">
        <f>AProperties!AI332*(9.806*E332)^0.5</f>
        <v>0.73319649263162423</v>
      </c>
      <c r="AB332" s="94">
        <f>AProperties!AJ332*(9.806*F332)^0.5</f>
        <v>0.73297938451063782</v>
      </c>
      <c r="AC332" s="94">
        <f>AProperties!AK332*(9.806*G332)^0.5</f>
        <v>0.73359030860699648</v>
      </c>
      <c r="AD332" s="94">
        <f>AProperties!AL332*(9.806*H332)^0.5</f>
        <v>0.73337785870433714</v>
      </c>
      <c r="AE332" s="94">
        <f>AProperties!AM332*(9.806*I332)^0.5</f>
        <v>0.73385411084984342</v>
      </c>
      <c r="AF332" s="97">
        <f t="shared" si="65"/>
        <v>0.73289274228202828</v>
      </c>
    </row>
    <row r="333" spans="1:32" x14ac:dyDescent="0.25">
      <c r="A333" s="28">
        <v>0.32600000000000001</v>
      </c>
      <c r="B333" s="94">
        <f>AProperties!B333/AProperties!V333/VLOOKUP(B$6,Data!$N$4:$Y$11,Data!$X$1,FALSE)</f>
        <v>0.33649377948576759</v>
      </c>
      <c r="C333" s="94">
        <f>AProperties!C333/AProperties!W333/VLOOKUP(C$6,Data!$N$4:$Y$11,Data!$X$1,FALSE)</f>
        <v>0.33683946690077876</v>
      </c>
      <c r="D333" s="94">
        <f>AProperties!D333/AProperties!X333/VLOOKUP(D$6,Data!$N$4:$Y$11,Data!$X$1,FALSE)</f>
        <v>0.33678932330117861</v>
      </c>
      <c r="E333" s="94">
        <f>AProperties!E333/AProperties!Y333/VLOOKUP(E$6,Data!$N$4:$Y$11,Data!$X$1,FALSE)</f>
        <v>0.33701208762003776</v>
      </c>
      <c r="F333" s="94">
        <f>AProperties!F333/AProperties!Z333/VLOOKUP(F$6,Data!$N$4:$Y$11,Data!$X$1,FALSE)</f>
        <v>0.33695457022110681</v>
      </c>
      <c r="G333" s="94">
        <f>AProperties!G333/AProperties!AA333/VLOOKUP(G$6,Data!$N$4:$Y$11,Data!$X$1,FALSE)</f>
        <v>0.33711637114778287</v>
      </c>
      <c r="H333" s="94">
        <f>AProperties!H333/AProperties!AB333/VLOOKUP(H$6,Data!$N$4:$Y$11,Data!$X$1,FALSE)</f>
        <v>0.3370601215660875</v>
      </c>
      <c r="I333" s="94">
        <f>AProperties!I333/AProperties!AC333/VLOOKUP(I$6,Data!$N$4:$Y$11,Data!$X$1,FALSE)</f>
        <v>0.3371861919192084</v>
      </c>
      <c r="J333" s="97">
        <f t="shared" si="55"/>
        <v>0.33693148902024356</v>
      </c>
      <c r="L333" s="28">
        <v>0.32600000000000001</v>
      </c>
      <c r="M333" s="94">
        <f t="shared" si="56"/>
        <v>0.49424688974288378</v>
      </c>
      <c r="N333" s="94">
        <f t="shared" si="57"/>
        <v>0.49441973345038936</v>
      </c>
      <c r="O333" s="94">
        <f t="shared" si="58"/>
        <v>0.49439466165058932</v>
      </c>
      <c r="P333" s="94">
        <f t="shared" si="59"/>
        <v>0.49450604381001889</v>
      </c>
      <c r="Q333" s="94">
        <f t="shared" si="60"/>
        <v>0.49447728511055344</v>
      </c>
      <c r="R333" s="94">
        <f t="shared" si="61"/>
        <v>0.49455818557389142</v>
      </c>
      <c r="S333" s="94">
        <f t="shared" si="62"/>
        <v>0.49453006078304373</v>
      </c>
      <c r="T333" s="94">
        <f t="shared" si="63"/>
        <v>0.49459309595960421</v>
      </c>
      <c r="U333" s="97">
        <f t="shared" si="64"/>
        <v>0.49446574451012176</v>
      </c>
      <c r="W333" s="28">
        <v>0.32600000000000001</v>
      </c>
      <c r="X333" s="94">
        <f>AProperties!AF333*(9.806*B333)^0.5</f>
        <v>0.73463706289655517</v>
      </c>
      <c r="Y333" s="94">
        <f>AProperties!AG333*(9.806*C333)^0.5</f>
        <v>0.7359441211114599</v>
      </c>
      <c r="Z333" s="94">
        <f>AProperties!AH333*(9.806*D333)^0.5</f>
        <v>0.73575436607788458</v>
      </c>
      <c r="AA333" s="94">
        <f>AProperties!AI333*(9.806*E333)^0.5</f>
        <v>0.73659777447910191</v>
      </c>
      <c r="AB333" s="94">
        <f>AProperties!AJ333*(9.806*F333)^0.5</f>
        <v>0.7363799047490367</v>
      </c>
      <c r="AC333" s="94">
        <f>AProperties!AK333*(9.806*G333)^0.5</f>
        <v>0.73699297246408135</v>
      </c>
      <c r="AD333" s="94">
        <f>AProperties!AL333*(9.806*H333)^0.5</f>
        <v>0.73677977693335261</v>
      </c>
      <c r="AE333" s="94">
        <f>AProperties!AM333*(9.806*I333)^0.5</f>
        <v>0.73725770083302633</v>
      </c>
      <c r="AF333" s="97">
        <f t="shared" si="65"/>
        <v>0.73629295994306232</v>
      </c>
    </row>
    <row r="334" spans="1:32" x14ac:dyDescent="0.25">
      <c r="A334" s="28">
        <v>0.32700000000000001</v>
      </c>
      <c r="B334" s="94">
        <f>AProperties!B334/AProperties!V334/VLOOKUP(B$6,Data!$N$4:$Y$11,Data!$X$1,FALSE)</f>
        <v>0.33760626708331554</v>
      </c>
      <c r="C334" s="94">
        <f>AProperties!C334/AProperties!W334/VLOOKUP(C$6,Data!$N$4:$Y$11,Data!$X$1,FALSE)</f>
        <v>0.33795379597377578</v>
      </c>
      <c r="D334" s="94">
        <f>AProperties!D334/AProperties!X334/VLOOKUP(D$6,Data!$N$4:$Y$11,Data!$X$1,FALSE)</f>
        <v>0.33790338488446781</v>
      </c>
      <c r="E334" s="94">
        <f>AProperties!E334/AProperties!Y334/VLOOKUP(E$6,Data!$N$4:$Y$11,Data!$X$1,FALSE)</f>
        <v>0.33812733850713822</v>
      </c>
      <c r="F334" s="94">
        <f>AProperties!F334/AProperties!Z334/VLOOKUP(F$6,Data!$N$4:$Y$11,Data!$X$1,FALSE)</f>
        <v>0.33806951379119149</v>
      </c>
      <c r="G334" s="94">
        <f>AProperties!G334/AProperties!AA334/VLOOKUP(G$6,Data!$N$4:$Y$11,Data!$X$1,FALSE)</f>
        <v>0.33823217965191227</v>
      </c>
      <c r="H334" s="94">
        <f>AProperties!H334/AProperties!AB334/VLOOKUP(H$6,Data!$N$4:$Y$11,Data!$X$1,FALSE)</f>
        <v>0.33817562922825412</v>
      </c>
      <c r="I334" s="94">
        <f>AProperties!I334/AProperties!AC334/VLOOKUP(I$6,Data!$N$4:$Y$11,Data!$X$1,FALSE)</f>
        <v>0.33830237407164149</v>
      </c>
      <c r="J334" s="97">
        <f t="shared" si="55"/>
        <v>0.33804631039896205</v>
      </c>
      <c r="L334" s="28">
        <v>0.32700000000000001</v>
      </c>
      <c r="M334" s="94">
        <f t="shared" si="56"/>
        <v>0.49580313354165778</v>
      </c>
      <c r="N334" s="94">
        <f t="shared" si="57"/>
        <v>0.49597689798688793</v>
      </c>
      <c r="O334" s="94">
        <f t="shared" si="58"/>
        <v>0.49595169244223392</v>
      </c>
      <c r="P334" s="94">
        <f t="shared" si="59"/>
        <v>0.49606366925356915</v>
      </c>
      <c r="Q334" s="94">
        <f t="shared" si="60"/>
        <v>0.49603475689559573</v>
      </c>
      <c r="R334" s="94">
        <f t="shared" si="61"/>
        <v>0.49611608982595612</v>
      </c>
      <c r="S334" s="94">
        <f t="shared" si="62"/>
        <v>0.4960878146141271</v>
      </c>
      <c r="T334" s="94">
        <f t="shared" si="63"/>
        <v>0.49615118703582073</v>
      </c>
      <c r="U334" s="97">
        <f t="shared" si="64"/>
        <v>0.49602315519948104</v>
      </c>
      <c r="W334" s="28">
        <v>0.32700000000000001</v>
      </c>
      <c r="X334" s="94">
        <f>AProperties!AF334*(9.806*B334)^0.5</f>
        <v>0.73803691143880945</v>
      </c>
      <c r="Y334" s="94">
        <f>AProperties!AG334*(9.806*C334)^0.5</f>
        <v>0.73934852931501582</v>
      </c>
      <c r="Z334" s="94">
        <f>AProperties!AH334*(9.806*D334)^0.5</f>
        <v>0.73915811186979608</v>
      </c>
      <c r="AA334" s="94">
        <f>AProperties!AI334*(9.806*E334)^0.5</f>
        <v>0.74000446568315426</v>
      </c>
      <c r="AB334" s="94">
        <f>AProperties!AJ334*(9.806*F334)^0.5</f>
        <v>0.73978583480181193</v>
      </c>
      <c r="AC334" s="94">
        <f>AProperties!AK334*(9.806*G334)^0.5</f>
        <v>0.74040104485129898</v>
      </c>
      <c r="AD334" s="94">
        <f>AProperties!AL334*(9.806*H334)^0.5</f>
        <v>0.74018710413770117</v>
      </c>
      <c r="AE334" s="94">
        <f>AProperties!AM334*(9.806*I334)^0.5</f>
        <v>0.74066669879560187</v>
      </c>
      <c r="AF334" s="97">
        <f t="shared" si="65"/>
        <v>0.73969858761164864</v>
      </c>
    </row>
    <row r="335" spans="1:32" x14ac:dyDescent="0.25">
      <c r="A335" s="28">
        <v>0.32800000000000001</v>
      </c>
      <c r="B335" s="94">
        <f>AProperties!B335/AProperties!V335/VLOOKUP(B$6,Data!$N$4:$Y$11,Data!$X$1,FALSE)</f>
        <v>0.33871961226464065</v>
      </c>
      <c r="C335" s="94">
        <f>AProperties!C335/AProperties!W335/VLOOKUP(C$6,Data!$N$4:$Y$11,Data!$X$1,FALSE)</f>
        <v>0.33906898663962043</v>
      </c>
      <c r="D335" s="94">
        <f>AProperties!D335/AProperties!X335/VLOOKUP(D$6,Data!$N$4:$Y$11,Data!$X$1,FALSE)</f>
        <v>0.33901830747567901</v>
      </c>
      <c r="E335" s="94">
        <f>AProperties!E335/AProperties!Y335/VLOOKUP(E$6,Data!$N$4:$Y$11,Data!$X$1,FALSE)</f>
        <v>0.33924345300953879</v>
      </c>
      <c r="F335" s="94">
        <f>AProperties!F335/AProperties!Z335/VLOOKUP(F$6,Data!$N$4:$Y$11,Data!$X$1,FALSE)</f>
        <v>0.33918532030117104</v>
      </c>
      <c r="G335" s="94">
        <f>AProperties!G335/AProperties!AA335/VLOOKUP(G$6,Data!$N$4:$Y$11,Data!$X$1,FALSE)</f>
        <v>0.33934885299978879</v>
      </c>
      <c r="H335" s="94">
        <f>AProperties!H335/AProperties!AB335/VLOOKUP(H$6,Data!$N$4:$Y$11,Data!$X$1,FALSE)</f>
        <v>0.33929200107093188</v>
      </c>
      <c r="I335" s="94">
        <f>AProperties!I335/AProperties!AC335/VLOOKUP(I$6,Data!$N$4:$Y$11,Data!$X$1,FALSE)</f>
        <v>0.33941942189310653</v>
      </c>
      <c r="J335" s="97">
        <f t="shared" si="55"/>
        <v>0.33916199445680961</v>
      </c>
      <c r="L335" s="28">
        <v>0.32800000000000001</v>
      </c>
      <c r="M335" s="94">
        <f t="shared" si="56"/>
        <v>0.49735980613232034</v>
      </c>
      <c r="N335" s="94">
        <f t="shared" si="57"/>
        <v>0.49753449331981026</v>
      </c>
      <c r="O335" s="94">
        <f t="shared" si="58"/>
        <v>0.49750915373783955</v>
      </c>
      <c r="P335" s="94">
        <f t="shared" si="59"/>
        <v>0.49762172650476943</v>
      </c>
      <c r="Q335" s="94">
        <f t="shared" si="60"/>
        <v>0.49759266015058556</v>
      </c>
      <c r="R335" s="94">
        <f t="shared" si="61"/>
        <v>0.49767442649989441</v>
      </c>
      <c r="S335" s="94">
        <f t="shared" si="62"/>
        <v>0.49764600053546593</v>
      </c>
      <c r="T335" s="94">
        <f t="shared" si="63"/>
        <v>0.49770971094655325</v>
      </c>
      <c r="U335" s="97">
        <f t="shared" si="64"/>
        <v>0.49758099722840482</v>
      </c>
      <c r="W335" s="28">
        <v>0.32800000000000001</v>
      </c>
      <c r="X335" s="94">
        <f>AProperties!AF335*(9.806*B335)^0.5</f>
        <v>0.74144216758523818</v>
      </c>
      <c r="Y335" s="94">
        <f>AProperties!AG335*(9.806*C335)^0.5</f>
        <v>0.74275834230127824</v>
      </c>
      <c r="Z335" s="94">
        <f>AProperties!AH335*(9.806*D335)^0.5</f>
        <v>0.74256726285056229</v>
      </c>
      <c r="AA335" s="94">
        <f>AProperties!AI335*(9.806*E335)^0.5</f>
        <v>0.74341656027986858</v>
      </c>
      <c r="AB335" s="94">
        <f>AProperties!AJ335*(9.806*F335)^0.5</f>
        <v>0.74319716870901142</v>
      </c>
      <c r="AC335" s="94">
        <f>AProperties!AK335*(9.806*G335)^0.5</f>
        <v>0.74381451979754709</v>
      </c>
      <c r="AD335" s="94">
        <f>AProperties!AL335*(9.806*H335)^0.5</f>
        <v>0.74359983435015886</v>
      </c>
      <c r="AE335" s="94">
        <f>AProperties!AM335*(9.806*I335)^0.5</f>
        <v>0.74408109876165585</v>
      </c>
      <c r="AF335" s="97">
        <f t="shared" si="65"/>
        <v>0.74310961932941511</v>
      </c>
    </row>
    <row r="336" spans="1:32" x14ac:dyDescent="0.25">
      <c r="A336" s="28">
        <v>0.32900000000000001</v>
      </c>
      <c r="B336" s="94">
        <f>AProperties!B336/AProperties!V336/VLOOKUP(B$6,Data!$N$4:$Y$11,Data!$X$1,FALSE)</f>
        <v>0.3398338194498704</v>
      </c>
      <c r="C336" s="94">
        <f>AProperties!C336/AProperties!W336/VLOOKUP(C$6,Data!$N$4:$Y$11,Data!$X$1,FALSE)</f>
        <v>0.34018504331880622</v>
      </c>
      <c r="D336" s="94">
        <f>AProperties!D336/AProperties!X336/VLOOKUP(D$6,Data!$N$4:$Y$11,Data!$X$1,FALSE)</f>
        <v>0.34013409549524753</v>
      </c>
      <c r="E336" s="94">
        <f>AProperties!E336/AProperties!Y336/VLOOKUP(E$6,Data!$N$4:$Y$11,Data!$X$1,FALSE)</f>
        <v>0.34036043554794632</v>
      </c>
      <c r="F336" s="94">
        <f>AProperties!F336/AProperties!Z336/VLOOKUP(F$6,Data!$N$4:$Y$11,Data!$X$1,FALSE)</f>
        <v>0.34030199417167922</v>
      </c>
      <c r="G336" s="94">
        <f>AProperties!G336/AProperties!AA336/VLOOKUP(G$6,Data!$N$4:$Y$11,Data!$X$1,FALSE)</f>
        <v>0.34046639561225928</v>
      </c>
      <c r="H336" s="94">
        <f>AProperties!H336/AProperties!AB336/VLOOKUP(H$6,Data!$N$4:$Y$11,Data!$X$1,FALSE)</f>
        <v>0.34040924151489155</v>
      </c>
      <c r="I336" s="94">
        <f>AProperties!I336/AProperties!AC336/VLOOKUP(I$6,Data!$N$4:$Y$11,Data!$X$1,FALSE)</f>
        <v>0.34053733980454726</v>
      </c>
      <c r="J336" s="97">
        <f t="shared" si="55"/>
        <v>0.34027854561440596</v>
      </c>
      <c r="L336" s="28">
        <v>0.32900000000000001</v>
      </c>
      <c r="M336" s="94">
        <f t="shared" si="56"/>
        <v>0.49891690972493519</v>
      </c>
      <c r="N336" s="94">
        <f t="shared" si="57"/>
        <v>0.4990925216594031</v>
      </c>
      <c r="O336" s="94">
        <f t="shared" si="58"/>
        <v>0.49906704774762378</v>
      </c>
      <c r="P336" s="94">
        <f t="shared" si="59"/>
        <v>0.49918021777397314</v>
      </c>
      <c r="Q336" s="94">
        <f t="shared" si="60"/>
        <v>0.49915099708583965</v>
      </c>
      <c r="R336" s="94">
        <f t="shared" si="61"/>
        <v>0.49923319780612962</v>
      </c>
      <c r="S336" s="94">
        <f t="shared" si="62"/>
        <v>0.49920462075744576</v>
      </c>
      <c r="T336" s="94">
        <f t="shared" si="63"/>
        <v>0.49926866990227364</v>
      </c>
      <c r="U336" s="97">
        <f t="shared" si="64"/>
        <v>0.49913927280720288</v>
      </c>
      <c r="W336" s="28">
        <v>0.32900000000000001</v>
      </c>
      <c r="X336" s="94">
        <f>AProperties!AF336*(9.806*B336)^0.5</f>
        <v>0.7448528254618797</v>
      </c>
      <c r="Y336" s="94">
        <f>AProperties!AG336*(9.806*C336)^0.5</f>
        <v>0.74617355417274323</v>
      </c>
      <c r="Z336" s="94">
        <f>AProperties!AH336*(9.806*D336)^0.5</f>
        <v>0.74598181312609668</v>
      </c>
      <c r="AA336" s="94">
        <f>AProperties!AI336*(9.806*E336)^0.5</f>
        <v>0.74683405235996947</v>
      </c>
      <c r="AB336" s="94">
        <f>AProperties!AJ336*(9.806*F336)^0.5</f>
        <v>0.74661390056528343</v>
      </c>
      <c r="AC336" s="94">
        <f>AProperties!AK336*(9.806*G336)^0.5</f>
        <v>0.74723339138643596</v>
      </c>
      <c r="AD336" s="94">
        <f>AProperties!AL336*(9.806*H336)^0.5</f>
        <v>0.74701796165817491</v>
      </c>
      <c r="AE336" s="94">
        <f>AProperties!AM336*(9.806*I336)^0.5</f>
        <v>0.74750089481003057</v>
      </c>
      <c r="AF336" s="97">
        <f t="shared" si="65"/>
        <v>0.7465260491925767</v>
      </c>
    </row>
    <row r="337" spans="1:32" x14ac:dyDescent="0.25">
      <c r="A337" s="28">
        <v>0.33</v>
      </c>
      <c r="B337" s="94">
        <f>AProperties!B337/AProperties!V337/VLOOKUP(B$6,Data!$N$4:$Y$11,Data!$X$1,FALSE)</f>
        <v>0.34094889307897125</v>
      </c>
      <c r="C337" s="94">
        <f>AProperties!C337/AProperties!W337/VLOOKUP(C$6,Data!$N$4:$Y$11,Data!$X$1,FALSE)</f>
        <v>0.34130197045175198</v>
      </c>
      <c r="D337" s="94">
        <f>AProperties!D337/AProperties!X337/VLOOKUP(D$6,Data!$N$4:$Y$11,Data!$X$1,FALSE)</f>
        <v>0.34125075338352168</v>
      </c>
      <c r="E337" s="94">
        <f>AProperties!E337/AProperties!Y337/VLOOKUP(E$6,Data!$N$4:$Y$11,Data!$X$1,FALSE)</f>
        <v>0.34147829056303447</v>
      </c>
      <c r="F337" s="94">
        <f>AProperties!F337/AProperties!Z337/VLOOKUP(F$6,Data!$N$4:$Y$11,Data!$X$1,FALSE)</f>
        <v>0.34141953984330253</v>
      </c>
      <c r="G337" s="94">
        <f>AProperties!G337/AProperties!AA337/VLOOKUP(G$6,Data!$N$4:$Y$11,Data!$X$1,FALSE)</f>
        <v>0.34158481193016205</v>
      </c>
      <c r="H337" s="94">
        <f>AProperties!H337/AProperties!AB337/VLOOKUP(H$6,Data!$N$4:$Y$11,Data!$X$1,FALSE)</f>
        <v>0.34152735500088155</v>
      </c>
      <c r="I337" s="94">
        <f>AProperties!I337/AProperties!AC337/VLOOKUP(I$6,Data!$N$4:$Y$11,Data!$X$1,FALSE)</f>
        <v>0.34165613224691704</v>
      </c>
      <c r="J337" s="97">
        <f t="shared" si="55"/>
        <v>0.34139596831231778</v>
      </c>
      <c r="L337" s="28">
        <v>0.33</v>
      </c>
      <c r="M337" s="94">
        <f t="shared" si="56"/>
        <v>0.5004744465394857</v>
      </c>
      <c r="N337" s="94">
        <f t="shared" si="57"/>
        <v>0.50065098522587603</v>
      </c>
      <c r="O337" s="94">
        <f t="shared" si="58"/>
        <v>0.50062537669176088</v>
      </c>
      <c r="P337" s="94">
        <f t="shared" si="59"/>
        <v>0.50073914528151731</v>
      </c>
      <c r="Q337" s="94">
        <f t="shared" si="60"/>
        <v>0.50070976992165128</v>
      </c>
      <c r="R337" s="94">
        <f t="shared" si="61"/>
        <v>0.50079240596508101</v>
      </c>
      <c r="S337" s="94">
        <f t="shared" si="62"/>
        <v>0.50076367750044082</v>
      </c>
      <c r="T337" s="94">
        <f t="shared" si="63"/>
        <v>0.50082806612345854</v>
      </c>
      <c r="U337" s="97">
        <f t="shared" si="64"/>
        <v>0.50069798415615896</v>
      </c>
      <c r="W337" s="28">
        <v>0.33</v>
      </c>
      <c r="X337" s="94">
        <f>AProperties!AF337*(9.806*B337)^0.5</f>
        <v>0.74826887924895302</v>
      </c>
      <c r="Y337" s="94">
        <f>AProperties!AG337*(9.806*C337)^0.5</f>
        <v>0.7495941590863171</v>
      </c>
      <c r="Z337" s="94">
        <f>AProperties!AH337*(9.806*D337)^0.5</f>
        <v>0.74940175685668975</v>
      </c>
      <c r="AA337" s="94">
        <f>AProperties!AI337*(9.806*E337)^0.5</f>
        <v>0.75025693606870225</v>
      </c>
      <c r="AB337" s="94">
        <f>AProperties!AJ337*(9.806*F337)^0.5</f>
        <v>0.75003602451976004</v>
      </c>
      <c r="AC337" s="94">
        <f>AProperties!AK337*(9.806*G337)^0.5</f>
        <v>0.75065765375616311</v>
      </c>
      <c r="AD337" s="94">
        <f>AProperties!AL337*(9.806*H337)^0.5</f>
        <v>0.75044148020374823</v>
      </c>
      <c r="AE337" s="94">
        <f>AProperties!AM337*(9.806*I337)^0.5</f>
        <v>0.75092608107420367</v>
      </c>
      <c r="AF337" s="97">
        <f t="shared" si="65"/>
        <v>0.74994787135181717</v>
      </c>
    </row>
    <row r="338" spans="1:32" x14ac:dyDescent="0.25">
      <c r="A338" s="28">
        <v>0.33100000000000002</v>
      </c>
      <c r="B338" s="94">
        <f>AProperties!B338/AProperties!V338/VLOOKUP(B$6,Data!$N$4:$Y$11,Data!$X$1,FALSE)</f>
        <v>0.34206483761189821</v>
      </c>
      <c r="C338" s="94">
        <f>AProperties!C338/AProperties!W338/VLOOKUP(C$6,Data!$N$4:$Y$11,Data!$X$1,FALSE)</f>
        <v>0.34241977249894795</v>
      </c>
      <c r="D338" s="94">
        <f>AProperties!D338/AProperties!X338/VLOOKUP(D$6,Data!$N$4:$Y$11,Data!$X$1,FALSE)</f>
        <v>0.34236828560090965</v>
      </c>
      <c r="E338" s="94">
        <f>AProperties!E338/AProperties!Y338/VLOOKUP(E$6,Data!$N$4:$Y$11,Data!$X$1,FALSE)</f>
        <v>0.34259702251559249</v>
      </c>
      <c r="F338" s="94">
        <f>AProperties!F338/AProperties!Z338/VLOOKUP(F$6,Data!$N$4:$Y$11,Data!$X$1,FALSE)</f>
        <v>0.34253796177672768</v>
      </c>
      <c r="G338" s="94">
        <f>AProperties!G338/AProperties!AA338/VLOOKUP(G$6,Data!$N$4:$Y$11,Data!$X$1,FALSE)</f>
        <v>0.34270410641447574</v>
      </c>
      <c r="H338" s="94">
        <f>AProperties!H338/AProperties!AB338/VLOOKUP(H$6,Data!$N$4:$Y$11,Data!$X$1,FALSE)</f>
        <v>0.34264634598977689</v>
      </c>
      <c r="I338" s="94">
        <f>AProperties!I338/AProperties!AC338/VLOOKUP(I$6,Data!$N$4:$Y$11,Data!$X$1,FALSE)</f>
        <v>0.34277580368132549</v>
      </c>
      <c r="J338" s="97">
        <f t="shared" si="55"/>
        <v>0.3425142670112068</v>
      </c>
      <c r="L338" s="28">
        <v>0.33100000000000002</v>
      </c>
      <c r="M338" s="94">
        <f t="shared" si="56"/>
        <v>0.50203241880594907</v>
      </c>
      <c r="N338" s="94">
        <f t="shared" si="57"/>
        <v>0.50220988624947394</v>
      </c>
      <c r="O338" s="94">
        <f t="shared" si="58"/>
        <v>0.50218414280045487</v>
      </c>
      <c r="P338" s="94">
        <f t="shared" si="59"/>
        <v>0.50229851125779623</v>
      </c>
      <c r="Q338" s="94">
        <f t="shared" si="60"/>
        <v>0.5022689808883638</v>
      </c>
      <c r="R338" s="94">
        <f t="shared" si="61"/>
        <v>0.50235205320723786</v>
      </c>
      <c r="S338" s="94">
        <f t="shared" si="62"/>
        <v>0.50232317299488849</v>
      </c>
      <c r="T338" s="94">
        <f t="shared" si="63"/>
        <v>0.50238790184066273</v>
      </c>
      <c r="U338" s="97">
        <f t="shared" si="64"/>
        <v>0.50225713350560341</v>
      </c>
      <c r="W338" s="28">
        <v>0.33100000000000002</v>
      </c>
      <c r="X338" s="94">
        <f>AProperties!AF338*(9.806*B338)^0.5</f>
        <v>0.75169032318075013</v>
      </c>
      <c r="Y338" s="94">
        <f>AProperties!AG338*(9.806*C338)^0.5</f>
        <v>0.75302015125320032</v>
      </c>
      <c r="Z338" s="94">
        <f>AProperties!AH338*(9.806*D338)^0.5</f>
        <v>0.75282708825689615</v>
      </c>
      <c r="AA338" s="94">
        <f>AProperties!AI338*(9.806*E338)^0.5</f>
        <v>0.75368520560572316</v>
      </c>
      <c r="AB338" s="94">
        <f>AProperties!AJ338*(9.806*F338)^0.5</f>
        <v>0.75346353477594341</v>
      </c>
      <c r="AC338" s="94">
        <f>AProperties!AK338*(9.806*G338)^0.5</f>
        <v>0.75408730109940214</v>
      </c>
      <c r="AD338" s="94">
        <f>AProperties!AL338*(9.806*H338)^0.5</f>
        <v>0.75387038418331809</v>
      </c>
      <c r="AE338" s="94">
        <f>AProperties!AM338*(9.806*I338)^0.5</f>
        <v>0.75435665174217204</v>
      </c>
      <c r="AF338" s="97">
        <f t="shared" si="65"/>
        <v>0.75337508001217568</v>
      </c>
    </row>
    <row r="339" spans="1:32" x14ac:dyDescent="0.25">
      <c r="A339" s="28">
        <v>0.33200000000000002</v>
      </c>
      <c r="B339" s="94">
        <f>AProperties!B339/AProperties!V339/VLOOKUP(B$6,Data!$N$4:$Y$11,Data!$X$1,FALSE)</f>
        <v>0.34318165752873997</v>
      </c>
      <c r="C339" s="94">
        <f>AProperties!C339/AProperties!W339/VLOOKUP(C$6,Data!$N$4:$Y$11,Data!$X$1,FALSE)</f>
        <v>0.34353845394110455</v>
      </c>
      <c r="D339" s="94">
        <f>AProperties!D339/AProperties!X339/VLOOKUP(D$6,Data!$N$4:$Y$11,Data!$X$1,FALSE)</f>
        <v>0.3434866966280255</v>
      </c>
      <c r="E339" s="94">
        <f>AProperties!E339/AProperties!Y339/VLOOKUP(E$6,Data!$N$4:$Y$11,Data!$X$1,FALSE)</f>
        <v>0.3437166358866699</v>
      </c>
      <c r="F339" s="94">
        <f>AProperties!F339/AProperties!Z339/VLOOKUP(F$6,Data!$N$4:$Y$11,Data!$X$1,FALSE)</f>
        <v>0.34365726445288974</v>
      </c>
      <c r="G339" s="94">
        <f>AProperties!G339/AProperties!AA339/VLOOKUP(G$6,Data!$N$4:$Y$11,Data!$X$1,FALSE)</f>
        <v>0.34382428354646627</v>
      </c>
      <c r="H339" s="94">
        <f>AProperties!H339/AProperties!AB339/VLOOKUP(H$6,Data!$N$4:$Y$11,Data!$X$1,FALSE)</f>
        <v>0.34376621896272669</v>
      </c>
      <c r="I339" s="94">
        <f>AProperties!I339/AProperties!AC339/VLOOKUP(I$6,Data!$N$4:$Y$11,Data!$X$1,FALSE)</f>
        <v>0.34389635858918716</v>
      </c>
      <c r="J339" s="97">
        <f t="shared" si="55"/>
        <v>0.34363344619197622</v>
      </c>
      <c r="L339" s="28">
        <v>0.33200000000000002</v>
      </c>
      <c r="M339" s="94">
        <f t="shared" si="56"/>
        <v>0.50359082876437</v>
      </c>
      <c r="N339" s="94">
        <f t="shared" si="57"/>
        <v>0.50376922697055226</v>
      </c>
      <c r="O339" s="94">
        <f t="shared" si="58"/>
        <v>0.5037433483140128</v>
      </c>
      <c r="P339" s="94">
        <f t="shared" si="59"/>
        <v>0.50385831794333491</v>
      </c>
      <c r="Q339" s="94">
        <f t="shared" si="60"/>
        <v>0.50382863222644492</v>
      </c>
      <c r="R339" s="94">
        <f t="shared" si="61"/>
        <v>0.50391214177323318</v>
      </c>
      <c r="S339" s="94">
        <f t="shared" si="62"/>
        <v>0.50388310948136339</v>
      </c>
      <c r="T339" s="94">
        <f t="shared" si="63"/>
        <v>0.50394817929459357</v>
      </c>
      <c r="U339" s="97">
        <f t="shared" si="64"/>
        <v>0.50381672309598813</v>
      </c>
      <c r="W339" s="28">
        <v>0.33200000000000002</v>
      </c>
      <c r="X339" s="94">
        <f>AProperties!AF339*(9.806*B339)^0.5</f>
        <v>0.75511715154552195</v>
      </c>
      <c r="Y339" s="94">
        <f>AProperties!AG339*(9.806*C339)^0.5</f>
        <v>0.75645152493877865</v>
      </c>
      <c r="Z339" s="94">
        <f>AProperties!AH339*(9.806*D339)^0.5</f>
        <v>0.75625780159541744</v>
      </c>
      <c r="AA339" s="94">
        <f>AProperties!AI339*(9.806*E339)^0.5</f>
        <v>0.75711885522498046</v>
      </c>
      <c r="AB339" s="94">
        <f>AProperties!AJ339*(9.806*F339)^0.5</f>
        <v>0.7568964255915972</v>
      </c>
      <c r="AC339" s="94">
        <f>AProperties!AK339*(9.806*G339)^0.5</f>
        <v>0.75752232766319105</v>
      </c>
      <c r="AD339" s="94">
        <f>AProperties!AL339*(9.806*H339)^0.5</f>
        <v>0.75730466784765238</v>
      </c>
      <c r="AE339" s="94">
        <f>AProperties!AM339*(9.806*I339)^0.5</f>
        <v>0.75779260105634261</v>
      </c>
      <c r="AF339" s="97">
        <f t="shared" si="65"/>
        <v>0.7568076694329352</v>
      </c>
    </row>
    <row r="340" spans="1:32" x14ac:dyDescent="0.25">
      <c r="A340" s="28">
        <v>0.33300000000000002</v>
      </c>
      <c r="B340" s="94">
        <f>AProperties!B340/AProperties!V340/VLOOKUP(B$6,Data!$N$4:$Y$11,Data!$X$1,FALSE)</f>
        <v>0.34429935732986944</v>
      </c>
      <c r="C340" s="94">
        <f>AProperties!C340/AProperties!W340/VLOOKUP(C$6,Data!$N$4:$Y$11,Data!$X$1,FALSE)</f>
        <v>0.34465801927930012</v>
      </c>
      <c r="D340" s="94">
        <f>AProperties!D340/AProperties!X340/VLOOKUP(D$6,Data!$N$4:$Y$11,Data!$X$1,FALSE)</f>
        <v>0.34460599096584177</v>
      </c>
      <c r="E340" s="94">
        <f>AProperties!E340/AProperties!Y340/VLOOKUP(E$6,Data!$N$4:$Y$11,Data!$X$1,FALSE)</f>
        <v>0.34483713517772863</v>
      </c>
      <c r="F340" s="94">
        <f>AProperties!F340/AProperties!Z340/VLOOKUP(F$6,Data!$N$4:$Y$11,Data!$X$1,FALSE)</f>
        <v>0.34477745237312013</v>
      </c>
      <c r="G340" s="94">
        <f>AProperties!G340/AProperties!AA340/VLOOKUP(G$6,Data!$N$4:$Y$11,Data!$X$1,FALSE)</f>
        <v>0.34494534782783542</v>
      </c>
      <c r="H340" s="94">
        <f>AProperties!H340/AProperties!AB340/VLOOKUP(H$6,Data!$N$4:$Y$11,Data!$X$1,FALSE)</f>
        <v>0.34488697842130189</v>
      </c>
      <c r="I340" s="94">
        <f>AProperties!I340/AProperties!AC340/VLOOKUP(I$6,Data!$N$4:$Y$11,Data!$X$1,FALSE)</f>
        <v>0.34501780147236982</v>
      </c>
      <c r="J340" s="97">
        <f t="shared" si="55"/>
        <v>0.34475351035592089</v>
      </c>
      <c r="L340" s="28">
        <v>0.33300000000000002</v>
      </c>
      <c r="M340" s="94">
        <f t="shared" si="56"/>
        <v>0.50514967866493476</v>
      </c>
      <c r="N340" s="94">
        <f t="shared" si="57"/>
        <v>0.50532900963965011</v>
      </c>
      <c r="O340" s="94">
        <f t="shared" si="58"/>
        <v>0.5053029954829209</v>
      </c>
      <c r="P340" s="94">
        <f t="shared" si="59"/>
        <v>0.50541856758886428</v>
      </c>
      <c r="Q340" s="94">
        <f t="shared" si="60"/>
        <v>0.50538872618656006</v>
      </c>
      <c r="R340" s="94">
        <f t="shared" si="61"/>
        <v>0.5054726739139177</v>
      </c>
      <c r="S340" s="94">
        <f t="shared" si="62"/>
        <v>0.50544348921065096</v>
      </c>
      <c r="T340" s="94">
        <f t="shared" si="63"/>
        <v>0.50550890073618493</v>
      </c>
      <c r="U340" s="97">
        <f t="shared" si="64"/>
        <v>0.50537675517796044</v>
      </c>
      <c r="W340" s="28">
        <v>0.33300000000000002</v>
      </c>
      <c r="X340" s="94">
        <f>AProperties!AF340*(9.806*B340)^0.5</f>
        <v>0.75854935868537643</v>
      </c>
      <c r="Y340" s="94">
        <f>AProperties!AG340*(9.806*C340)^0.5</f>
        <v>0.7598882744625165</v>
      </c>
      <c r="Z340" s="94">
        <f>AProperties!AH340*(9.806*D340)^0.5</f>
        <v>0.7596938911950093</v>
      </c>
      <c r="AA340" s="94">
        <f>AProperties!AI340*(9.806*E340)^0.5</f>
        <v>0.76055787923461771</v>
      </c>
      <c r="AB340" s="94">
        <f>AProperties!AJ340*(9.806*F340)^0.5</f>
        <v>0.76033469127863551</v>
      </c>
      <c r="AC340" s="94">
        <f>AProperties!AK340*(9.806*G340)^0.5</f>
        <v>0.76096272774882368</v>
      </c>
      <c r="AD340" s="94">
        <f>AProperties!AL340*(9.806*H340)^0.5</f>
        <v>0.76074432550173898</v>
      </c>
      <c r="AE340" s="94">
        <f>AProperties!AM340*(9.806*I340)^0.5</f>
        <v>0.76123392331342477</v>
      </c>
      <c r="AF340" s="97">
        <f t="shared" si="65"/>
        <v>0.76024563392751787</v>
      </c>
    </row>
    <row r="341" spans="1:32" x14ac:dyDescent="0.25">
      <c r="A341" s="28">
        <v>0.33400000000000002</v>
      </c>
      <c r="B341" s="94">
        <f>AProperties!B341/AProperties!V341/VLOOKUP(B$6,Data!$N$4:$Y$11,Data!$X$1,FALSE)</f>
        <v>0.34541794153609345</v>
      </c>
      <c r="C341" s="94">
        <f>AProperties!C341/AProperties!W341/VLOOKUP(C$6,Data!$N$4:$Y$11,Data!$X$1,FALSE)</f>
        <v>0.34577847303513287</v>
      </c>
      <c r="D341" s="94">
        <f>AProperties!D341/AProperties!X341/VLOOKUP(D$6,Data!$N$4:$Y$11,Data!$X$1,FALSE)</f>
        <v>0.34572617313583603</v>
      </c>
      <c r="E341" s="94">
        <f>AProperties!E341/AProperties!Y341/VLOOKUP(E$6,Data!$N$4:$Y$11,Data!$X$1,FALSE)</f>
        <v>0.34595852491079132</v>
      </c>
      <c r="F341" s="94">
        <f>AProperties!F341/AProperties!Z341/VLOOKUP(F$6,Data!$N$4:$Y$11,Data!$X$1,FALSE)</f>
        <v>0.34589853005929788</v>
      </c>
      <c r="G341" s="94">
        <f>AProperties!G341/AProperties!AA341/VLOOKUP(G$6,Data!$N$4:$Y$11,Data!$X$1,FALSE)</f>
        <v>0.34606730378087353</v>
      </c>
      <c r="H341" s="94">
        <f>AProperties!H341/AProperties!AB341/VLOOKUP(H$6,Data!$N$4:$Y$11,Data!$X$1,FALSE)</f>
        <v>0.3460086288876475</v>
      </c>
      <c r="I341" s="94">
        <f>AProperties!I341/AProperties!AC341/VLOOKUP(I$6,Data!$N$4:$Y$11,Data!$X$1,FALSE)</f>
        <v>0.34614013685334616</v>
      </c>
      <c r="J341" s="97">
        <f t="shared" si="55"/>
        <v>0.34587446402487737</v>
      </c>
      <c r="L341" s="28">
        <v>0.33400000000000002</v>
      </c>
      <c r="M341" s="94">
        <f t="shared" si="56"/>
        <v>0.50670897076804677</v>
      </c>
      <c r="N341" s="94">
        <f t="shared" si="57"/>
        <v>0.50688923651756645</v>
      </c>
      <c r="O341" s="94">
        <f t="shared" si="58"/>
        <v>0.50686308656791801</v>
      </c>
      <c r="P341" s="94">
        <f t="shared" si="59"/>
        <v>0.50697926245539571</v>
      </c>
      <c r="Q341" s="94">
        <f t="shared" si="60"/>
        <v>0.50694926502964899</v>
      </c>
      <c r="R341" s="94">
        <f t="shared" si="61"/>
        <v>0.50703365189043681</v>
      </c>
      <c r="S341" s="94">
        <f t="shared" si="62"/>
        <v>0.50700431444382377</v>
      </c>
      <c r="T341" s="94">
        <f t="shared" si="63"/>
        <v>0.50707006842667313</v>
      </c>
      <c r="U341" s="97">
        <f t="shared" si="64"/>
        <v>0.50693723201243868</v>
      </c>
      <c r="W341" s="28">
        <v>0.33400000000000002</v>
      </c>
      <c r="X341" s="94">
        <f>AProperties!AF341*(9.806*B341)^0.5</f>
        <v>0.7619869389961772</v>
      </c>
      <c r="Y341" s="94">
        <f>AProperties!AG341*(9.806*C341)^0.5</f>
        <v>0.76333039419785687</v>
      </c>
      <c r="Z341" s="94">
        <f>AProperties!AH341*(9.806*D341)^0.5</f>
        <v>0.76313535143236766</v>
      </c>
      <c r="AA341" s="94">
        <f>AProperties!AI341*(9.806*E341)^0.5</f>
        <v>0.76400227199686432</v>
      </c>
      <c r="AB341" s="94">
        <f>AProperties!AJ341*(9.806*F341)^0.5</f>
        <v>0.76377832620302688</v>
      </c>
      <c r="AC341" s="94">
        <f>AProperties!AK341*(9.806*G341)^0.5</f>
        <v>0.76440849571175362</v>
      </c>
      <c r="AD341" s="94">
        <f>AProperties!AL341*(9.806*H341)^0.5</f>
        <v>0.76418935150468659</v>
      </c>
      <c r="AE341" s="94">
        <f>AProperties!AM341*(9.806*I341)^0.5</f>
        <v>0.76468061286433009</v>
      </c>
      <c r="AF341" s="97">
        <f t="shared" si="65"/>
        <v>0.76368896786338292</v>
      </c>
    </row>
    <row r="342" spans="1:32" x14ac:dyDescent="0.25">
      <c r="A342" s="28">
        <v>0.33500000000000002</v>
      </c>
      <c r="B342" s="94">
        <f>AProperties!B342/AProperties!V342/VLOOKUP(B$6,Data!$N$4:$Y$11,Data!$X$1,FALSE)</f>
        <v>0.34653741468880389</v>
      </c>
      <c r="C342" s="94">
        <f>AProperties!C342/AProperties!W342/VLOOKUP(C$6,Data!$N$4:$Y$11,Data!$X$1,FALSE)</f>
        <v>0.34689981975087075</v>
      </c>
      <c r="D342" s="94">
        <f>AProperties!D342/AProperties!X342/VLOOKUP(D$6,Data!$N$4:$Y$11,Data!$X$1,FALSE)</f>
        <v>0.34684724768014491</v>
      </c>
      <c r="E342" s="94">
        <f>AProperties!E342/AProperties!Y342/VLOOKUP(E$6,Data!$N$4:$Y$11,Data!$X$1,FALSE)</f>
        <v>0.347080809628594</v>
      </c>
      <c r="F342" s="94">
        <f>AProperties!F342/AProperties!Z342/VLOOKUP(F$6,Data!$N$4:$Y$11,Data!$X$1,FALSE)</f>
        <v>0.34702050205400076</v>
      </c>
      <c r="G342" s="94">
        <f>AProperties!G342/AProperties!AA342/VLOOKUP(G$6,Data!$N$4:$Y$11,Data!$X$1,FALSE)</f>
        <v>0.34719015594860858</v>
      </c>
      <c r="H342" s="94">
        <f>AProperties!H342/AProperties!AB342/VLOOKUP(H$6,Data!$N$4:$Y$11,Data!$X$1,FALSE)</f>
        <v>0.34713117490463324</v>
      </c>
      <c r="I342" s="94">
        <f>AProperties!I342/AProperties!AC342/VLOOKUP(I$6,Data!$N$4:$Y$11,Data!$X$1,FALSE)</f>
        <v>0.34726336927534407</v>
      </c>
      <c r="J342" s="97">
        <f t="shared" si="55"/>
        <v>0.34699631174137496</v>
      </c>
      <c r="L342" s="28">
        <v>0.33500000000000002</v>
      </c>
      <c r="M342" s="94">
        <f t="shared" si="56"/>
        <v>0.50826870734440199</v>
      </c>
      <c r="N342" s="94">
        <f t="shared" si="57"/>
        <v>0.50844990987543537</v>
      </c>
      <c r="O342" s="94">
        <f t="shared" si="58"/>
        <v>0.50842362384007245</v>
      </c>
      <c r="P342" s="94">
        <f t="shared" si="59"/>
        <v>0.50854040481429696</v>
      </c>
      <c r="Q342" s="94">
        <f t="shared" si="60"/>
        <v>0.50851025102700043</v>
      </c>
      <c r="R342" s="94">
        <f t="shared" si="61"/>
        <v>0.50859507797430425</v>
      </c>
      <c r="S342" s="94">
        <f t="shared" si="62"/>
        <v>0.50856558745231661</v>
      </c>
      <c r="T342" s="94">
        <f t="shared" si="63"/>
        <v>0.50863168463767205</v>
      </c>
      <c r="U342" s="97">
        <f t="shared" si="64"/>
        <v>0.50849815587068747</v>
      </c>
      <c r="W342" s="28">
        <v>0.33500000000000002</v>
      </c>
      <c r="X342" s="94">
        <f>AProperties!AF342*(9.806*B342)^0.5</f>
        <v>0.76542988692744529</v>
      </c>
      <c r="Y342" s="94">
        <f>AProperties!AG342*(9.806*C342)^0.5</f>
        <v>0.76677787857212198</v>
      </c>
      <c r="Z342" s="94">
        <f>AProperties!AH342*(9.806*D342)^0.5</f>
        <v>0.76658217673803897</v>
      </c>
      <c r="AA342" s="94">
        <f>AProperties!AI342*(9.806*E342)^0.5</f>
        <v>0.76745202792794265</v>
      </c>
      <c r="AB342" s="94">
        <f>AProperties!AJ342*(9.806*F342)^0.5</f>
        <v>0.76722732478469269</v>
      </c>
      <c r="AC342" s="94">
        <f>AProperties!AK342*(9.806*G342)^0.5</f>
        <v>0.76785962596149027</v>
      </c>
      <c r="AD342" s="94">
        <f>AProperties!AL342*(9.806*H342)^0.5</f>
        <v>0.76763974026962634</v>
      </c>
      <c r="AE342" s="94">
        <f>AProperties!AM342*(9.806*I342)^0.5</f>
        <v>0.76813266411407199</v>
      </c>
      <c r="AF342" s="97">
        <f t="shared" si="65"/>
        <v>0.76713766566192865</v>
      </c>
    </row>
    <row r="343" spans="1:32" x14ac:dyDescent="0.25">
      <c r="A343" s="28">
        <v>0.33600000000000002</v>
      </c>
      <c r="B343" s="94">
        <f>AProperties!B343/AProperties!V343/VLOOKUP(B$6,Data!$N$4:$Y$11,Data!$X$1,FALSE)</f>
        <v>0.34765778135013015</v>
      </c>
      <c r="C343" s="94">
        <f>AProperties!C343/AProperties!W343/VLOOKUP(C$6,Data!$N$4:$Y$11,Data!$X$1,FALSE)</f>
        <v>0.34802206398960611</v>
      </c>
      <c r="D343" s="94">
        <f>AProperties!D343/AProperties!X343/VLOOKUP(D$6,Data!$N$4:$Y$11,Data!$X$1,FALSE)</f>
        <v>0.34796921916171514</v>
      </c>
      <c r="E343" s="94">
        <f>AProperties!E343/AProperties!Y343/VLOOKUP(E$6,Data!$N$4:$Y$11,Data!$X$1,FALSE)</f>
        <v>0.34820399389473805</v>
      </c>
      <c r="F343" s="94">
        <f>AProperties!F343/AProperties!Z343/VLOOKUP(F$6,Data!$N$4:$Y$11,Data!$X$1,FALSE)</f>
        <v>0.34814337292065817</v>
      </c>
      <c r="G343" s="94">
        <f>AProperties!G343/AProperties!AA343/VLOOKUP(G$6,Data!$N$4:$Y$11,Data!$X$1,FALSE)</f>
        <v>0.34831390889496006</v>
      </c>
      <c r="H343" s="94">
        <f>AProperties!H343/AProperties!AB343/VLOOKUP(H$6,Data!$N$4:$Y$11,Data!$X$1,FALSE)</f>
        <v>0.34825462103600613</v>
      </c>
      <c r="I343" s="94">
        <f>AProperties!I343/AProperties!AC343/VLOOKUP(I$6,Data!$N$4:$Y$11,Data!$X$1,FALSE)</f>
        <v>0.34838750330250079</v>
      </c>
      <c r="J343" s="97">
        <f t="shared" si="55"/>
        <v>0.34811905806878934</v>
      </c>
      <c r="L343" s="28">
        <v>0.33600000000000002</v>
      </c>
      <c r="M343" s="94">
        <f t="shared" si="56"/>
        <v>0.50982889067506509</v>
      </c>
      <c r="N343" s="94">
        <f t="shared" si="57"/>
        <v>0.51001103199480302</v>
      </c>
      <c r="O343" s="94">
        <f t="shared" si="58"/>
        <v>0.50998460958085756</v>
      </c>
      <c r="P343" s="94">
        <f t="shared" si="59"/>
        <v>0.51010199694736902</v>
      </c>
      <c r="Q343" s="94">
        <f t="shared" si="60"/>
        <v>0.51007168646032908</v>
      </c>
      <c r="R343" s="94">
        <f t="shared" si="61"/>
        <v>0.51015695444747999</v>
      </c>
      <c r="S343" s="94">
        <f t="shared" si="62"/>
        <v>0.51012731051800309</v>
      </c>
      <c r="T343" s="94">
        <f t="shared" si="63"/>
        <v>0.51019375165125047</v>
      </c>
      <c r="U343" s="97">
        <f t="shared" si="64"/>
        <v>0.51005952903439467</v>
      </c>
      <c r="W343" s="28">
        <v>0.33600000000000002</v>
      </c>
      <c r="X343" s="94">
        <f>AProperties!AF343*(9.806*B343)^0.5</f>
        <v>0.76887819698226734</v>
      </c>
      <c r="Y343" s="94">
        <f>AProperties!AG343*(9.806*C343)^0.5</f>
        <v>0.77023072206642496</v>
      </c>
      <c r="Z343" s="94">
        <f>AProperties!AH343*(9.806*D343)^0.5</f>
        <v>0.77003436159632321</v>
      </c>
      <c r="AA343" s="94">
        <f>AProperties!AI343*(9.806*E343)^0.5</f>
        <v>0.77090714149797079</v>
      </c>
      <c r="AB343" s="94">
        <f>AProperties!AJ343*(9.806*F343)^0.5</f>
        <v>0.77068168149741501</v>
      </c>
      <c r="AC343" s="94">
        <f>AProperties!AK343*(9.806*G343)^0.5</f>
        <v>0.77131611296150704</v>
      </c>
      <c r="AD343" s="94">
        <f>AProperties!AL343*(9.806*H343)^0.5</f>
        <v>0.77109548626361657</v>
      </c>
      <c r="AE343" s="94">
        <f>AProperties!AM343*(9.806*I343)^0.5</f>
        <v>0.77159007152167425</v>
      </c>
      <c r="AF343" s="97">
        <f t="shared" si="65"/>
        <v>0.77059172179839996</v>
      </c>
    </row>
    <row r="344" spans="1:32" x14ac:dyDescent="0.25">
      <c r="A344" s="28">
        <v>0.33700000000000002</v>
      </c>
      <c r="B344" s="94">
        <f>AProperties!B344/AProperties!V344/VLOOKUP(B$6,Data!$N$4:$Y$11,Data!$X$1,FALSE)</f>
        <v>0.34877904610309418</v>
      </c>
      <c r="C344" s="94">
        <f>AProperties!C344/AProperties!W344/VLOOKUP(C$6,Data!$N$4:$Y$11,Data!$X$1,FALSE)</f>
        <v>0.34914521033540652</v>
      </c>
      <c r="D344" s="94">
        <f>AProperties!D344/AProperties!X344/VLOOKUP(D$6,Data!$N$4:$Y$11,Data!$X$1,FALSE)</f>
        <v>0.34909209216445891</v>
      </c>
      <c r="E344" s="94">
        <f>AProperties!E344/AProperties!Y344/VLOOKUP(E$6,Data!$N$4:$Y$11,Data!$X$1,FALSE)</f>
        <v>0.34932808229384438</v>
      </c>
      <c r="F344" s="94">
        <f>AProperties!F344/AProperties!Z344/VLOOKUP(F$6,Data!$N$4:$Y$11,Data!$X$1,FALSE)</f>
        <v>0.34926714724370511</v>
      </c>
      <c r="G344" s="94">
        <f>AProperties!G344/AProperties!AA344/VLOOKUP(G$6,Data!$N$4:$Y$11,Data!$X$1,FALSE)</f>
        <v>0.34943856720489286</v>
      </c>
      <c r="H344" s="94">
        <f>AProperties!H344/AProperties!AB344/VLOOKUP(H$6,Data!$N$4:$Y$11,Data!$X$1,FALSE)</f>
        <v>0.34937897186654465</v>
      </c>
      <c r="I344" s="94">
        <f>AProperties!I344/AProperties!AC344/VLOOKUP(I$6,Data!$N$4:$Y$11,Data!$X$1,FALSE)</f>
        <v>0.34951254352001554</v>
      </c>
      <c r="J344" s="97">
        <f t="shared" si="55"/>
        <v>0.34924270759149528</v>
      </c>
      <c r="L344" s="28">
        <v>0.33700000000000002</v>
      </c>
      <c r="M344" s="94">
        <f t="shared" si="56"/>
        <v>0.51138952305154706</v>
      </c>
      <c r="N344" s="94">
        <f t="shared" si="57"/>
        <v>0.51157260516770331</v>
      </c>
      <c r="O344" s="94">
        <f t="shared" si="58"/>
        <v>0.51154604608222942</v>
      </c>
      <c r="P344" s="94">
        <f t="shared" si="59"/>
        <v>0.51166404114692221</v>
      </c>
      <c r="Q344" s="94">
        <f t="shared" si="60"/>
        <v>0.51163357362185258</v>
      </c>
      <c r="R344" s="94">
        <f t="shared" si="61"/>
        <v>0.51171928360244645</v>
      </c>
      <c r="S344" s="94">
        <f t="shared" si="62"/>
        <v>0.51168948593327235</v>
      </c>
      <c r="T344" s="94">
        <f t="shared" si="63"/>
        <v>0.51175627176000782</v>
      </c>
      <c r="U344" s="97">
        <f t="shared" si="64"/>
        <v>0.51162135379574769</v>
      </c>
      <c r="W344" s="28">
        <v>0.33700000000000002</v>
      </c>
      <c r="X344" s="94">
        <f>AProperties!AF344*(9.806*B344)^0.5</f>
        <v>0.77233186371720974</v>
      </c>
      <c r="Y344" s="94">
        <f>AProperties!AG344*(9.806*C344)^0.5</f>
        <v>0.7736889192155697</v>
      </c>
      <c r="Z344" s="94">
        <f>AProperties!AH344*(9.806*D344)^0.5</f>
        <v>0.77349190054518802</v>
      </c>
      <c r="AA344" s="94">
        <f>AProperties!AI344*(9.806*E344)^0.5</f>
        <v>0.7743676072308745</v>
      </c>
      <c r="AB344" s="94">
        <f>AProperties!AJ344*(9.806*F344)^0.5</f>
        <v>0.77414139086874845</v>
      </c>
      <c r="AC344" s="94">
        <f>AProperties!AK344*(9.806*G344)^0.5</f>
        <v>0.77477795122915161</v>
      </c>
      <c r="AD344" s="94">
        <f>AProperties!AL344*(9.806*H344)^0.5</f>
        <v>0.77455658400755356</v>
      </c>
      <c r="AE344" s="94">
        <f>AProperties!AM344*(9.806*I344)^0.5</f>
        <v>0.77505282960007782</v>
      </c>
      <c r="AF344" s="97">
        <f t="shared" si="65"/>
        <v>0.77405113080179677</v>
      </c>
    </row>
    <row r="345" spans="1:32" x14ac:dyDescent="0.25">
      <c r="A345" s="28">
        <v>0.33800000000000002</v>
      </c>
      <c r="B345" s="94">
        <f>AProperties!B345/AProperties!V345/VLOOKUP(B$6,Data!$N$4:$Y$11,Data!$X$1,FALSE)</f>
        <v>0.34990121355176362</v>
      </c>
      <c r="C345" s="94">
        <f>AProperties!C345/AProperties!W345/VLOOKUP(C$6,Data!$N$4:$Y$11,Data!$X$1,FALSE)</f>
        <v>0.3502692633934732</v>
      </c>
      <c r="D345" s="94">
        <f>AProperties!D345/AProperties!X345/VLOOKUP(D$6,Data!$N$4:$Y$11,Data!$X$1,FALSE)</f>
        <v>0.35021587129340742</v>
      </c>
      <c r="E345" s="94">
        <f>AProperties!E345/AProperties!Y345/VLOOKUP(E$6,Data!$N$4:$Y$11,Data!$X$1,FALSE)</f>
        <v>0.35045307943170984</v>
      </c>
      <c r="F345" s="94">
        <f>AProperties!F345/AProperties!Z345/VLOOKUP(F$6,Data!$N$4:$Y$11,Data!$X$1,FALSE)</f>
        <v>0.35039182962873655</v>
      </c>
      <c r="G345" s="94">
        <f>AProperties!G345/AProperties!AA345/VLOOKUP(G$6,Data!$N$4:$Y$11,Data!$X$1,FALSE)</f>
        <v>0.35056413548457277</v>
      </c>
      <c r="H345" s="94">
        <f>AProperties!H345/AProperties!AB345/VLOOKUP(H$6,Data!$N$4:$Y$11,Data!$X$1,FALSE)</f>
        <v>0.35050423200221426</v>
      </c>
      <c r="I345" s="94">
        <f>AProperties!I345/AProperties!AC345/VLOOKUP(I$6,Data!$N$4:$Y$11,Data!$X$1,FALSE)</f>
        <v>0.35063849453430501</v>
      </c>
      <c r="J345" s="97">
        <f t="shared" si="55"/>
        <v>0.35036726491502285</v>
      </c>
      <c r="L345" s="28">
        <v>0.33800000000000002</v>
      </c>
      <c r="M345" s="94">
        <f t="shared" si="56"/>
        <v>0.51295060677588178</v>
      </c>
      <c r="N345" s="94">
        <f t="shared" si="57"/>
        <v>0.51313463169673668</v>
      </c>
      <c r="O345" s="94">
        <f t="shared" si="58"/>
        <v>0.51310793564670376</v>
      </c>
      <c r="P345" s="94">
        <f t="shared" si="59"/>
        <v>0.51322653971585497</v>
      </c>
      <c r="Q345" s="94">
        <f t="shared" si="60"/>
        <v>0.51319591481436833</v>
      </c>
      <c r="R345" s="94">
        <f t="shared" si="61"/>
        <v>0.51328206774228646</v>
      </c>
      <c r="S345" s="94">
        <f t="shared" si="62"/>
        <v>0.51325211600110721</v>
      </c>
      <c r="T345" s="94">
        <f t="shared" si="63"/>
        <v>0.5133192472671525</v>
      </c>
      <c r="U345" s="97">
        <f t="shared" si="64"/>
        <v>0.51318363245751142</v>
      </c>
      <c r="W345" s="28">
        <v>0.33800000000000002</v>
      </c>
      <c r="X345" s="94">
        <f>AProperties!AF345*(9.806*B345)^0.5</f>
        <v>0.77579088174222888</v>
      </c>
      <c r="Y345" s="94">
        <f>AProperties!AG345*(9.806*C345)^0.5</f>
        <v>0.77715246460797771</v>
      </c>
      <c r="Z345" s="94">
        <f>AProperties!AH345*(9.806*D345)^0.5</f>
        <v>0.77695478817617891</v>
      </c>
      <c r="AA345" s="94">
        <f>AProperties!AI345*(9.806*E345)^0.5</f>
        <v>0.77783341970430409</v>
      </c>
      <c r="AB345" s="94">
        <f>AProperties!AJ345*(9.806*F345)^0.5</f>
        <v>0.77760644747992946</v>
      </c>
      <c r="AC345" s="94">
        <f>AProperties!AK345*(9.806*G345)^0.5</f>
        <v>0.77824513533555995</v>
      </c>
      <c r="AD345" s="94">
        <f>AProperties!AL345*(9.806*H345)^0.5</f>
        <v>0.7780230280760867</v>
      </c>
      <c r="AE345" s="94">
        <f>AProperties!AM345*(9.806*I345)^0.5</f>
        <v>0.77852093291605395</v>
      </c>
      <c r="AF345" s="97">
        <f t="shared" si="65"/>
        <v>0.77751588725478993</v>
      </c>
    </row>
    <row r="346" spans="1:32" x14ac:dyDescent="0.25">
      <c r="A346" s="28">
        <v>0.33900000000000002</v>
      </c>
      <c r="B346" s="94">
        <f>AProperties!B346/AProperties!V346/VLOOKUP(B$6,Data!$N$4:$Y$11,Data!$X$1,FALSE)</f>
        <v>0.35102428832140864</v>
      </c>
      <c r="C346" s="94">
        <f>AProperties!C346/AProperties!W346/VLOOKUP(C$6,Data!$N$4:$Y$11,Data!$X$1,FALSE)</f>
        <v>0.35139422779029511</v>
      </c>
      <c r="D346" s="94">
        <f>AProperties!D346/AProperties!X346/VLOOKUP(D$6,Data!$N$4:$Y$11,Data!$X$1,FALSE)</f>
        <v>0.35134056117486812</v>
      </c>
      <c r="E346" s="94">
        <f>AProperties!E346/AProperties!Y346/VLOOKUP(E$6,Data!$N$4:$Y$11,Data!$X$1,FALSE)</f>
        <v>0.35157898993546105</v>
      </c>
      <c r="F346" s="94">
        <f>AProperties!F346/AProperties!Z346/VLOOKUP(F$6,Data!$N$4:$Y$11,Data!$X$1,FALSE)</f>
        <v>0.35151742470266545</v>
      </c>
      <c r="G346" s="94">
        <f>AProperties!G346/AProperties!AA346/VLOOKUP(G$6,Data!$N$4:$Y$11,Data!$X$1,FALSE)</f>
        <v>0.35169061836152254</v>
      </c>
      <c r="H346" s="94">
        <f>AProperties!H346/AProperties!AB346/VLOOKUP(H$6,Data!$N$4:$Y$11,Data!$X$1,FALSE)</f>
        <v>0.35163040607032348</v>
      </c>
      <c r="I346" s="94">
        <f>AProperties!I346/AProperties!AC346/VLOOKUP(I$6,Data!$N$4:$Y$11,Data!$X$1,FALSE)</f>
        <v>0.35176536097316136</v>
      </c>
      <c r="J346" s="97">
        <f t="shared" si="55"/>
        <v>0.35149273466621328</v>
      </c>
      <c r="L346" s="28">
        <v>0.33900000000000002</v>
      </c>
      <c r="M346" s="94">
        <f t="shared" si="56"/>
        <v>0.51451214416070434</v>
      </c>
      <c r="N346" s="94">
        <f t="shared" si="57"/>
        <v>0.51469711389514761</v>
      </c>
      <c r="O346" s="94">
        <f t="shared" si="58"/>
        <v>0.51467028058743414</v>
      </c>
      <c r="P346" s="94">
        <f t="shared" si="59"/>
        <v>0.51478949496773052</v>
      </c>
      <c r="Q346" s="94">
        <f t="shared" si="60"/>
        <v>0.51475871235133275</v>
      </c>
      <c r="R346" s="94">
        <f t="shared" si="61"/>
        <v>0.51484530918076132</v>
      </c>
      <c r="S346" s="94">
        <f t="shared" si="62"/>
        <v>0.51481520303516182</v>
      </c>
      <c r="T346" s="94">
        <f t="shared" si="63"/>
        <v>0.5148826804865807</v>
      </c>
      <c r="U346" s="97">
        <f t="shared" si="64"/>
        <v>0.51474636733310664</v>
      </c>
      <c r="W346" s="28">
        <v>0.33900000000000002</v>
      </c>
      <c r="X346" s="94">
        <f>AProperties!AF346*(9.806*B346)^0.5</f>
        <v>0.77925524572059246</v>
      </c>
      <c r="Y346" s="94">
        <f>AProperties!AG346*(9.806*C346)^0.5</f>
        <v>0.78062135288559908</v>
      </c>
      <c r="Z346" s="94">
        <f>AProperties!AH346*(9.806*D346)^0.5</f>
        <v>0.7804230191343412</v>
      </c>
      <c r="AA346" s="94">
        <f>AProperties!AI346*(9.806*E346)^0.5</f>
        <v>0.78130457354954597</v>
      </c>
      <c r="AB346" s="94">
        <f>AProperties!AJ346*(9.806*F346)^0.5</f>
        <v>0.78107684596580185</v>
      </c>
      <c r="AC346" s="94">
        <f>AProperties!AK346*(9.806*G346)^0.5</f>
        <v>0.78171765990557474</v>
      </c>
      <c r="AD346" s="94">
        <f>AProperties!AL346*(9.806*H346)^0.5</f>
        <v>0.78149481309753555</v>
      </c>
      <c r="AE346" s="94">
        <f>AProperties!AM346*(9.806*I346)^0.5</f>
        <v>0.78199437609012845</v>
      </c>
      <c r="AF346" s="97">
        <f t="shared" si="65"/>
        <v>0.78098598579363987</v>
      </c>
    </row>
    <row r="347" spans="1:32" x14ac:dyDescent="0.25">
      <c r="A347" s="28">
        <v>0.34</v>
      </c>
      <c r="B347" s="94">
        <f>AProperties!B347/AProperties!V347/VLOOKUP(B$6,Data!$N$4:$Y$11,Data!$X$1,FALSE)</f>
        <v>0.35214827505866009</v>
      </c>
      <c r="C347" s="94">
        <f>AProperties!C347/AProperties!W347/VLOOKUP(C$6,Data!$N$4:$Y$11,Data!$X$1,FALSE)</f>
        <v>0.35252010817380752</v>
      </c>
      <c r="D347" s="94">
        <f>AProperties!D347/AProperties!X347/VLOOKUP(D$6,Data!$N$4:$Y$11,Data!$X$1,FALSE)</f>
        <v>0.35246616645658246</v>
      </c>
      <c r="E347" s="94">
        <f>AProperties!E347/AProperties!Y347/VLOOKUP(E$6,Data!$N$4:$Y$11,Data!$X$1,FALSE)</f>
        <v>0.35270581845371463</v>
      </c>
      <c r="F347" s="94">
        <f>AProperties!F347/AProperties!Z347/VLOOKUP(F$6,Data!$N$4:$Y$11,Data!$X$1,FALSE)</f>
        <v>0.35264393711387848</v>
      </c>
      <c r="G347" s="94">
        <f>AProperties!G347/AProperties!AA347/VLOOKUP(G$6,Data!$N$4:$Y$11,Data!$X$1,FALSE)</f>
        <v>0.35281802048477912</v>
      </c>
      <c r="H347" s="94">
        <f>AProperties!H347/AProperties!AB347/VLOOKUP(H$6,Data!$N$4:$Y$11,Data!$X$1,FALSE)</f>
        <v>0.35275749871968121</v>
      </c>
      <c r="I347" s="94">
        <f>AProperties!I347/AProperties!AC347/VLOOKUP(I$6,Data!$N$4:$Y$11,Data!$X$1,FALSE)</f>
        <v>0.35289314748590783</v>
      </c>
      <c r="J347" s="97">
        <f t="shared" si="55"/>
        <v>0.35261912149337643</v>
      </c>
      <c r="L347" s="28">
        <v>0.34</v>
      </c>
      <c r="M347" s="94">
        <f t="shared" si="56"/>
        <v>0.51607413752933007</v>
      </c>
      <c r="N347" s="94">
        <f t="shared" si="57"/>
        <v>0.51626005408690379</v>
      </c>
      <c r="O347" s="94">
        <f t="shared" si="58"/>
        <v>0.51623308322829131</v>
      </c>
      <c r="P347" s="94">
        <f t="shared" si="59"/>
        <v>0.51635290922685728</v>
      </c>
      <c r="Q347" s="94">
        <f t="shared" si="60"/>
        <v>0.51632196855693924</v>
      </c>
      <c r="R347" s="94">
        <f t="shared" si="61"/>
        <v>0.51640901024238961</v>
      </c>
      <c r="S347" s="94">
        <f t="shared" si="62"/>
        <v>0.51637874935984063</v>
      </c>
      <c r="T347" s="94">
        <f t="shared" si="63"/>
        <v>0.516446573742954</v>
      </c>
      <c r="U347" s="97">
        <f t="shared" si="64"/>
        <v>0.51630956074668821</v>
      </c>
      <c r="W347" s="28">
        <v>0.34</v>
      </c>
      <c r="X347" s="94">
        <f>AProperties!AF347*(9.806*B347)^0.5</f>
        <v>0.78272495036880463</v>
      </c>
      <c r="Y347" s="94">
        <f>AProperties!AG347*(9.806*C347)^0.5</f>
        <v>0.78409557874383684</v>
      </c>
      <c r="Z347" s="94">
        <f>AProperties!AH347*(9.806*D347)^0.5</f>
        <v>0.78389658811814267</v>
      </c>
      <c r="AA347" s="94">
        <f>AProperties!AI347*(9.806*E347)^0.5</f>
        <v>0.78478106345145138</v>
      </c>
      <c r="AB347" s="94">
        <f>AProperties!AJ347*(9.806*F347)^0.5</f>
        <v>0.78455258101473224</v>
      </c>
      <c r="AC347" s="94">
        <f>AProperties!AK347*(9.806*G347)^0.5</f>
        <v>0.78519551961766354</v>
      </c>
      <c r="AD347" s="94">
        <f>AProperties!AL347*(9.806*H347)^0.5</f>
        <v>0.78497193375381058</v>
      </c>
      <c r="AE347" s="94">
        <f>AProperties!AM347*(9.806*I347)^0.5</f>
        <v>0.78547315379649596</v>
      </c>
      <c r="AF347" s="97">
        <f t="shared" si="65"/>
        <v>0.78446142110811723</v>
      </c>
    </row>
    <row r="348" spans="1:32" x14ac:dyDescent="0.25">
      <c r="A348" s="28">
        <v>0.34100000000000003</v>
      </c>
      <c r="B348" s="94">
        <f>AProperties!B348/AProperties!V348/VLOOKUP(B$6,Data!$N$4:$Y$11,Data!$X$1,FALSE)</f>
        <v>0.35327317843166806</v>
      </c>
      <c r="C348" s="94">
        <f>AProperties!C348/AProperties!W348/VLOOKUP(C$6,Data!$N$4:$Y$11,Data!$X$1,FALSE)</f>
        <v>0.35364690921355035</v>
      </c>
      <c r="D348" s="94">
        <f>AProperties!D348/AProperties!X348/VLOOKUP(D$6,Data!$N$4:$Y$11,Data!$X$1,FALSE)</f>
        <v>0.35359269180788355</v>
      </c>
      <c r="E348" s="94">
        <f>AProperties!E348/AProperties!Y348/VLOOKUP(E$6,Data!$N$4:$Y$11,Data!$X$1,FALSE)</f>
        <v>0.35383356965673401</v>
      </c>
      <c r="F348" s="94">
        <f>AProperties!F348/AProperties!Z348/VLOOKUP(F$6,Data!$N$4:$Y$11,Data!$X$1,FALSE)</f>
        <v>0.35377137153239607</v>
      </c>
      <c r="G348" s="94">
        <f>AProperties!G348/AProperties!AA348/VLOOKUP(G$6,Data!$N$4:$Y$11,Data!$X$1,FALSE)</f>
        <v>0.35394634652505386</v>
      </c>
      <c r="H348" s="94">
        <f>AProperties!H348/AProperties!AB348/VLOOKUP(H$6,Data!$N$4:$Y$11,Data!$X$1,FALSE)</f>
        <v>0.35388551462075701</v>
      </c>
      <c r="I348" s="94">
        <f>AProperties!I348/AProperties!AC348/VLOOKUP(I$6,Data!$N$4:$Y$11,Data!$X$1,FALSE)</f>
        <v>0.35402185874355946</v>
      </c>
      <c r="J348" s="97">
        <f t="shared" si="55"/>
        <v>0.35374643006645029</v>
      </c>
      <c r="L348" s="28">
        <v>0.34100000000000003</v>
      </c>
      <c r="M348" s="94">
        <f t="shared" si="56"/>
        <v>0.51763658921583411</v>
      </c>
      <c r="N348" s="94">
        <f t="shared" si="57"/>
        <v>0.51782345460677526</v>
      </c>
      <c r="O348" s="94">
        <f t="shared" si="58"/>
        <v>0.51779634590394186</v>
      </c>
      <c r="P348" s="94">
        <f t="shared" si="59"/>
        <v>0.51791678482836701</v>
      </c>
      <c r="Q348" s="94">
        <f t="shared" si="60"/>
        <v>0.51788568576619809</v>
      </c>
      <c r="R348" s="94">
        <f t="shared" si="61"/>
        <v>0.51797317326252701</v>
      </c>
      <c r="S348" s="94">
        <f t="shared" si="62"/>
        <v>0.51794275731037853</v>
      </c>
      <c r="T348" s="94">
        <f t="shared" si="63"/>
        <v>0.51801092937177973</v>
      </c>
      <c r="U348" s="97">
        <f t="shared" si="64"/>
        <v>0.51787321503322514</v>
      </c>
      <c r="W348" s="28">
        <v>0.34100000000000003</v>
      </c>
      <c r="X348" s="94">
        <f>AProperties!AF348*(9.806*B348)^0.5</f>
        <v>0.78619999045653177</v>
      </c>
      <c r="Y348" s="94">
        <f>AProperties!AG348*(9.806*C348)^0.5</f>
        <v>0.78757513693147341</v>
      </c>
      <c r="Z348" s="94">
        <f>AProperties!AH348*(9.806*D348)^0.5</f>
        <v>0.78737548987939654</v>
      </c>
      <c r="AA348" s="94">
        <f>AProperties!AI348*(9.806*E348)^0.5</f>
        <v>0.78826288414835743</v>
      </c>
      <c r="AB348" s="94">
        <f>AProperties!AJ348*(9.806*F348)^0.5</f>
        <v>0.78803364736853976</v>
      </c>
      <c r="AC348" s="94">
        <f>AProperties!AK348*(9.806*G348)^0.5</f>
        <v>0.7886787092038513</v>
      </c>
      <c r="AD348" s="94">
        <f>AProperties!AL348*(9.806*H348)^0.5</f>
        <v>0.78845438478034358</v>
      </c>
      <c r="AE348" s="94">
        <f>AProperties!AM348*(9.806*I348)^0.5</f>
        <v>0.78895726076295059</v>
      </c>
      <c r="AF348" s="97">
        <f t="shared" si="65"/>
        <v>0.78794218794143056</v>
      </c>
    </row>
    <row r="349" spans="1:32" x14ac:dyDescent="0.25">
      <c r="A349" s="28">
        <v>0.34200000000000003</v>
      </c>
      <c r="B349" s="94">
        <f>AProperties!B349/AProperties!V349/VLOOKUP(B$6,Data!$N$4:$Y$11,Data!$X$1,FALSE)</f>
        <v>0.35439900313026079</v>
      </c>
      <c r="C349" s="94">
        <f>AProperties!C349/AProperties!W349/VLOOKUP(C$6,Data!$N$4:$Y$11,Data!$X$1,FALSE)</f>
        <v>0.35477463560082917</v>
      </c>
      <c r="D349" s="94">
        <f>AProperties!D349/AProperties!X349/VLOOKUP(D$6,Data!$N$4:$Y$11,Data!$X$1,FALSE)</f>
        <v>0.35472014191985818</v>
      </c>
      <c r="E349" s="94">
        <f>AProperties!E349/AProperties!Y349/VLOOKUP(E$6,Data!$N$4:$Y$11,Data!$X$1,FALSE)</f>
        <v>0.35496224823659223</v>
      </c>
      <c r="F349" s="94">
        <f>AProperties!F349/AProperties!Z349/VLOOKUP(F$6,Data!$N$4:$Y$11,Data!$X$1,FALSE)</f>
        <v>0.35489973265003311</v>
      </c>
      <c r="G349" s="94">
        <f>AProperties!G349/AProperties!AA349/VLOOKUP(G$6,Data!$N$4:$Y$11,Data!$X$1,FALSE)</f>
        <v>0.35507560117489206</v>
      </c>
      <c r="H349" s="94">
        <f>AProperties!H349/AProperties!AB349/VLOOKUP(H$6,Data!$N$4:$Y$11,Data!$X$1,FALSE)</f>
        <v>0.35501445846583957</v>
      </c>
      <c r="I349" s="94">
        <f>AProperties!I349/AProperties!AC349/VLOOKUP(I$6,Data!$N$4:$Y$11,Data!$X$1,FALSE)</f>
        <v>0.35515149943898161</v>
      </c>
      <c r="J349" s="97">
        <f t="shared" si="55"/>
        <v>0.35487466507716081</v>
      </c>
      <c r="L349" s="28">
        <v>0.34200000000000003</v>
      </c>
      <c r="M349" s="94">
        <f t="shared" si="56"/>
        <v>0.51919950156513039</v>
      </c>
      <c r="N349" s="94">
        <f t="shared" si="57"/>
        <v>0.51938731780041458</v>
      </c>
      <c r="O349" s="94">
        <f t="shared" si="58"/>
        <v>0.51936007095992909</v>
      </c>
      <c r="P349" s="94">
        <f t="shared" si="59"/>
        <v>0.51948112411829617</v>
      </c>
      <c r="Q349" s="94">
        <f t="shared" si="60"/>
        <v>0.51944986632501655</v>
      </c>
      <c r="R349" s="94">
        <f t="shared" si="61"/>
        <v>0.51953780058744603</v>
      </c>
      <c r="S349" s="94">
        <f t="shared" si="62"/>
        <v>0.51950722923291981</v>
      </c>
      <c r="T349" s="94">
        <f t="shared" si="63"/>
        <v>0.51957574971949083</v>
      </c>
      <c r="U349" s="97">
        <f t="shared" si="64"/>
        <v>0.51943733253858038</v>
      </c>
      <c r="W349" s="28">
        <v>0.34200000000000003</v>
      </c>
      <c r="X349" s="94">
        <f>AProperties!AF349*(9.806*B349)^0.5</f>
        <v>0.78968036080653148</v>
      </c>
      <c r="Y349" s="94">
        <f>AProperties!AG349*(9.806*C349)^0.5</f>
        <v>0.79106002225060268</v>
      </c>
      <c r="Z349" s="94">
        <f>AProperties!AH349*(9.806*D349)^0.5</f>
        <v>0.79085971922319764</v>
      </c>
      <c r="AA349" s="94">
        <f>AProperties!AI349*(9.806*E349)^0.5</f>
        <v>0.79175003043202297</v>
      </c>
      <c r="AB349" s="94">
        <f>AProperties!AJ349*(9.806*F349)^0.5</f>
        <v>0.79152003982242769</v>
      </c>
      <c r="AC349" s="94">
        <f>AProperties!AK349*(9.806*G349)^0.5</f>
        <v>0.7921672234496453</v>
      </c>
      <c r="AD349" s="94">
        <f>AProperties!AL349*(9.806*H349)^0.5</f>
        <v>0.79194216096601222</v>
      </c>
      <c r="AE349" s="94">
        <f>AProperties!AM349*(9.806*I349)^0.5</f>
        <v>0.79244669177081162</v>
      </c>
      <c r="AF349" s="97">
        <f t="shared" si="65"/>
        <v>0.7914282810901565</v>
      </c>
    </row>
    <row r="350" spans="1:32" x14ac:dyDescent="0.25">
      <c r="A350" s="28">
        <v>0.34300000000000003</v>
      </c>
      <c r="B350" s="94">
        <f>AProperties!B350/AProperties!V350/VLOOKUP(B$6,Data!$N$4:$Y$11,Data!$X$1,FALSE)</f>
        <v>0.35552575386610669</v>
      </c>
      <c r="C350" s="94">
        <f>AProperties!C350/AProperties!W350/VLOOKUP(C$6,Data!$N$4:$Y$11,Data!$X$1,FALSE)</f>
        <v>0.35590329204887583</v>
      </c>
      <c r="D350" s="94">
        <f>AProperties!D350/AProperties!X350/VLOOKUP(D$6,Data!$N$4:$Y$11,Data!$X$1,FALSE)</f>
        <v>0.35584852150550605</v>
      </c>
      <c r="E350" s="94">
        <f>AProperties!E350/AProperties!Y350/VLOOKUP(E$6,Data!$N$4:$Y$11,Data!$X$1,FALSE)</f>
        <v>0.35609185890733014</v>
      </c>
      <c r="F350" s="94">
        <f>AProperties!F350/AProperties!Z350/VLOOKUP(F$6,Data!$N$4:$Y$11,Data!$X$1,FALSE)</f>
        <v>0.3560290251805589</v>
      </c>
      <c r="G350" s="94">
        <f>AProperties!G350/AProperties!AA350/VLOOKUP(G$6,Data!$N$4:$Y$11,Data!$X$1,FALSE)</f>
        <v>0.35620578914883433</v>
      </c>
      <c r="H350" s="94">
        <f>AProperties!H350/AProperties!AB350/VLOOKUP(H$6,Data!$N$4:$Y$11,Data!$X$1,FALSE)</f>
        <v>0.35614433496919984</v>
      </c>
      <c r="I350" s="94">
        <f>AProperties!I350/AProperties!AC350/VLOOKUP(I$6,Data!$N$4:$Y$11,Data!$X$1,FALSE)</f>
        <v>0.35628207428705427</v>
      </c>
      <c r="J350" s="97">
        <f t="shared" si="55"/>
        <v>0.35600383123918322</v>
      </c>
      <c r="L350" s="28">
        <v>0.34300000000000003</v>
      </c>
      <c r="M350" s="94">
        <f t="shared" si="56"/>
        <v>0.52076287693305334</v>
      </c>
      <c r="N350" s="94">
        <f t="shared" si="57"/>
        <v>0.52095164602443789</v>
      </c>
      <c r="O350" s="94">
        <f t="shared" si="58"/>
        <v>0.52092426075275311</v>
      </c>
      <c r="P350" s="94">
        <f t="shared" si="59"/>
        <v>0.52104592945366512</v>
      </c>
      <c r="Q350" s="94">
        <f t="shared" si="60"/>
        <v>0.52101451259027942</v>
      </c>
      <c r="R350" s="94">
        <f t="shared" si="61"/>
        <v>0.52110289457441716</v>
      </c>
      <c r="S350" s="94">
        <f t="shared" si="62"/>
        <v>0.52107216748459995</v>
      </c>
      <c r="T350" s="94">
        <f t="shared" si="63"/>
        <v>0.52114103714352722</v>
      </c>
      <c r="U350" s="97">
        <f t="shared" si="64"/>
        <v>0.52100191561959164</v>
      </c>
      <c r="W350" s="28">
        <v>0.34300000000000003</v>
      </c>
      <c r="X350" s="94">
        <f>AProperties!AF350*(9.806*B350)^0.5</f>
        <v>0.79316605629458992</v>
      </c>
      <c r="Y350" s="94">
        <f>AProperties!AG350*(9.806*C350)^0.5</f>
        <v>0.79455022955656229</v>
      </c>
      <c r="Z350" s="94">
        <f>AProperties!AH350*(9.806*D350)^0.5</f>
        <v>0.79434927100785124</v>
      </c>
      <c r="AA350" s="94">
        <f>AProperties!AI350*(9.806*E350)^0.5</f>
        <v>0.79524249714755502</v>
      </c>
      <c r="AB350" s="94">
        <f>AProperties!AJ350*(9.806*F350)^0.5</f>
        <v>0.79501175322491402</v>
      </c>
      <c r="AC350" s="94">
        <f>AProperties!AK350*(9.806*G350)^0.5</f>
        <v>0.79566105719396996</v>
      </c>
      <c r="AD350" s="94">
        <f>AProperties!AL350*(9.806*H350)^0.5</f>
        <v>0.79543525715307839</v>
      </c>
      <c r="AE350" s="94">
        <f>AProperties!AM350*(9.806*I350)^0.5</f>
        <v>0.79594144165486369</v>
      </c>
      <c r="AF350" s="97">
        <f t="shared" si="65"/>
        <v>0.79491969540417318</v>
      </c>
    </row>
    <row r="351" spans="1:32" x14ac:dyDescent="0.25">
      <c r="A351" s="28">
        <v>0.34399999999999997</v>
      </c>
      <c r="B351" s="94">
        <f>AProperties!B351/AProperties!V351/VLOOKUP(B$6,Data!$N$4:$Y$11,Data!$X$1,FALSE)</f>
        <v>0.35665343537287797</v>
      </c>
      <c r="C351" s="94">
        <f>AProperties!C351/AProperties!W351/VLOOKUP(C$6,Data!$N$4:$Y$11,Data!$X$1,FALSE)</f>
        <v>0.35703288329301092</v>
      </c>
      <c r="D351" s="94">
        <f>AProperties!D351/AProperties!X351/VLOOKUP(D$6,Data!$N$4:$Y$11,Data!$X$1,FALSE)</f>
        <v>0.35697783529990429</v>
      </c>
      <c r="E351" s="94">
        <f>AProperties!E351/AProperties!Y351/VLOOKUP(E$6,Data!$N$4:$Y$11,Data!$X$1,FALSE)</f>
        <v>0.35722240640512204</v>
      </c>
      <c r="F351" s="94">
        <f>AProperties!F351/AProperties!Z351/VLOOKUP(F$6,Data!$N$4:$Y$11,Data!$X$1,FALSE)</f>
        <v>0.35715925385986108</v>
      </c>
      <c r="G351" s="94">
        <f>AProperties!G351/AProperties!AA351/VLOOKUP(G$6,Data!$N$4:$Y$11,Data!$X$1,FALSE)</f>
        <v>0.35733691518357985</v>
      </c>
      <c r="H351" s="94">
        <f>AProperties!H351/AProperties!AB351/VLOOKUP(H$6,Data!$N$4:$Y$11,Data!$X$1,FALSE)</f>
        <v>0.35727514886725265</v>
      </c>
      <c r="I351" s="94">
        <f>AProperties!I351/AProperties!AC351/VLOOKUP(I$6,Data!$N$4:$Y$11,Data!$X$1,FALSE)</f>
        <v>0.35741358802483159</v>
      </c>
      <c r="J351" s="97">
        <f t="shared" si="55"/>
        <v>0.35713393328830506</v>
      </c>
      <c r="L351" s="28">
        <v>0.34399999999999997</v>
      </c>
      <c r="M351" s="94">
        <f t="shared" si="56"/>
        <v>0.52232671768643901</v>
      </c>
      <c r="N351" s="94">
        <f t="shared" si="57"/>
        <v>0.52251644164650546</v>
      </c>
      <c r="O351" s="94">
        <f t="shared" si="58"/>
        <v>0.52248891764995209</v>
      </c>
      <c r="P351" s="94">
        <f t="shared" si="59"/>
        <v>0.52261120320256094</v>
      </c>
      <c r="Q351" s="94">
        <f t="shared" si="60"/>
        <v>0.52257962692993054</v>
      </c>
      <c r="R351" s="94">
        <f t="shared" si="61"/>
        <v>0.52266845759178993</v>
      </c>
      <c r="S351" s="94">
        <f t="shared" si="62"/>
        <v>0.52263757443362624</v>
      </c>
      <c r="T351" s="94">
        <f t="shared" si="63"/>
        <v>0.52270679401241571</v>
      </c>
      <c r="U351" s="97">
        <f t="shared" si="64"/>
        <v>0.52256696664415259</v>
      </c>
      <c r="W351" s="28">
        <v>0.34399999999999997</v>
      </c>
      <c r="X351" s="94">
        <f>AProperties!AF351*(9.806*B351)^0.5</f>
        <v>0.79665707184946222</v>
      </c>
      <c r="Y351" s="94">
        <f>AProperties!AG351*(9.806*C351)^0.5</f>
        <v>0.79804575375787001</v>
      </c>
      <c r="Z351" s="94">
        <f>AProperties!AH351*(9.806*D351)^0.5</f>
        <v>0.79784414014481497</v>
      </c>
      <c r="AA351" s="94">
        <f>AProperties!AI351*(9.806*E351)^0.5</f>
        <v>0.79874027919335322</v>
      </c>
      <c r="AB351" s="94">
        <f>AProperties!AJ351*(9.806*F351)^0.5</f>
        <v>0.79850878247777102</v>
      </c>
      <c r="AC351" s="94">
        <f>AProperties!AK351*(9.806*G351)^0.5</f>
        <v>0.79916020532910537</v>
      </c>
      <c r="AD351" s="94">
        <f>AProperties!AL351*(9.806*H351)^0.5</f>
        <v>0.79893366823712231</v>
      </c>
      <c r="AE351" s="94">
        <f>AProperties!AM351*(9.806*I351)^0.5</f>
        <v>0.7994415053032855</v>
      </c>
      <c r="AF351" s="97">
        <f t="shared" si="65"/>
        <v>0.79841642578659799</v>
      </c>
    </row>
    <row r="352" spans="1:32" x14ac:dyDescent="0.25">
      <c r="A352" s="28">
        <v>0.34499999999999997</v>
      </c>
      <c r="B352" s="94">
        <f>AProperties!B352/AProperties!V352/VLOOKUP(B$6,Data!$N$4:$Y$11,Data!$X$1,FALSE)</f>
        <v>0.3577820524064127</v>
      </c>
      <c r="C352" s="94">
        <f>AProperties!C352/AProperties!W352/VLOOKUP(C$6,Data!$N$4:$Y$11,Data!$X$1,FALSE)</f>
        <v>0.35816341409080893</v>
      </c>
      <c r="D352" s="94">
        <f>AProperties!D352/AProperties!X352/VLOOKUP(D$6,Data!$N$4:$Y$11,Data!$X$1,FALSE)</f>
        <v>0.35810808806037142</v>
      </c>
      <c r="E352" s="94">
        <f>AProperties!E352/AProperties!Y352/VLOOKUP(E$6,Data!$N$4:$Y$11,Data!$X$1,FALSE)</f>
        <v>0.35835389548843871</v>
      </c>
      <c r="F352" s="94">
        <f>AProperties!F352/AProperties!Z352/VLOOKUP(F$6,Data!$N$4:$Y$11,Data!$X$1,FALSE)</f>
        <v>0.35829042344610945</v>
      </c>
      <c r="G352" s="94">
        <f>AProperties!G352/AProperties!AA352/VLOOKUP(G$6,Data!$N$4:$Y$11,Data!$X$1,FALSE)</f>
        <v>0.3584689840381507</v>
      </c>
      <c r="H352" s="94">
        <f>AProperties!H352/AProperties!AB352/VLOOKUP(H$6,Data!$N$4:$Y$11,Data!$X$1,FALSE)</f>
        <v>0.35840690491872168</v>
      </c>
      <c r="I352" s="94">
        <f>AProperties!I352/AProperties!AC352/VLOOKUP(I$6,Data!$N$4:$Y$11,Data!$X$1,FALSE)</f>
        <v>0.35854604541170965</v>
      </c>
      <c r="J352" s="97">
        <f t="shared" si="55"/>
        <v>0.35826497598259038</v>
      </c>
      <c r="L352" s="28">
        <v>0.34499999999999997</v>
      </c>
      <c r="M352" s="94">
        <f t="shared" si="56"/>
        <v>0.52389102620320638</v>
      </c>
      <c r="N352" s="94">
        <f t="shared" si="57"/>
        <v>0.52408170704540447</v>
      </c>
      <c r="O352" s="94">
        <f t="shared" si="58"/>
        <v>0.52405404403018574</v>
      </c>
      <c r="P352" s="94">
        <f t="shared" si="59"/>
        <v>0.5241769477442193</v>
      </c>
      <c r="Q352" s="94">
        <f t="shared" si="60"/>
        <v>0.52414521172305473</v>
      </c>
      <c r="R352" s="94">
        <f t="shared" si="61"/>
        <v>0.52423449201907535</v>
      </c>
      <c r="S352" s="94">
        <f t="shared" si="62"/>
        <v>0.52420345245936084</v>
      </c>
      <c r="T352" s="94">
        <f t="shared" si="63"/>
        <v>0.52427302270585474</v>
      </c>
      <c r="U352" s="97">
        <f t="shared" si="64"/>
        <v>0.52413248799129519</v>
      </c>
      <c r="W352" s="28">
        <v>0.34499999999999997</v>
      </c>
      <c r="X352" s="94">
        <f>AProperties!AF352*(9.806*B352)^0.5</f>
        <v>0.80015340245280986</v>
      </c>
      <c r="Y352" s="94">
        <f>AProperties!AG352*(9.806*C352)^0.5</f>
        <v>0.80154658981617066</v>
      </c>
      <c r="Z352" s="94">
        <f>AProperties!AH352*(9.806*D352)^0.5</f>
        <v>0.80134432159864166</v>
      </c>
      <c r="AA352" s="94">
        <f>AProperties!AI352*(9.806*E352)^0.5</f>
        <v>0.80224337152104885</v>
      </c>
      <c r="AB352" s="94">
        <f>AProperties!AJ352*(9.806*F352)^0.5</f>
        <v>0.80201112253596651</v>
      </c>
      <c r="AC352" s="94">
        <f>AProperties!AK352*(9.806*G352)^0.5</f>
        <v>0.80266466280062843</v>
      </c>
      <c r="AD352" s="94">
        <f>AProperties!AL352*(9.806*H352)^0.5</f>
        <v>0.80243738916698737</v>
      </c>
      <c r="AE352" s="94">
        <f>AProperties!AM352*(9.806*I352)^0.5</f>
        <v>0.80294687765760087</v>
      </c>
      <c r="AF352" s="97">
        <f t="shared" si="65"/>
        <v>0.80191846719373194</v>
      </c>
    </row>
    <row r="353" spans="1:32" x14ac:dyDescent="0.25">
      <c r="A353" s="28">
        <v>0.34599999999999997</v>
      </c>
      <c r="B353" s="94">
        <f>AProperties!B353/AProperties!V353/VLOOKUP(B$6,Data!$N$4:$Y$11,Data!$X$1,FALSE)</f>
        <v>0.35891160974488129</v>
      </c>
      <c r="C353" s="94">
        <f>AProperties!C353/AProperties!W353/VLOOKUP(C$6,Data!$N$4:$Y$11,Data!$X$1,FALSE)</f>
        <v>0.35929488922226355</v>
      </c>
      <c r="D353" s="94">
        <f>AProperties!D353/AProperties!X353/VLOOKUP(D$6,Data!$N$4:$Y$11,Data!$X$1,FALSE)</f>
        <v>0.35923928456663001</v>
      </c>
      <c r="E353" s="94">
        <f>AProperties!E353/AProperties!Y353/VLOOKUP(E$6,Data!$N$4:$Y$11,Data!$X$1,FALSE)</f>
        <v>0.35948633093821308</v>
      </c>
      <c r="F353" s="94">
        <f>AProperties!F353/AProperties!Z353/VLOOKUP(F$6,Data!$N$4:$Y$11,Data!$X$1,FALSE)</f>
        <v>0.35942253871992175</v>
      </c>
      <c r="G353" s="94">
        <f>AProperties!G353/AProperties!AA353/VLOOKUP(G$6,Data!$N$4:$Y$11,Data!$X$1,FALSE)</f>
        <v>0.35960200049405694</v>
      </c>
      <c r="H353" s="94">
        <f>AProperties!H353/AProperties!AB353/VLOOKUP(H$6,Data!$N$4:$Y$11,Data!$X$1,FALSE)</f>
        <v>0.35953960790480471</v>
      </c>
      <c r="I353" s="94">
        <f>AProperties!I353/AProperties!AC353/VLOOKUP(I$6,Data!$N$4:$Y$11,Data!$X$1,FALSE)</f>
        <v>0.35967945122958822</v>
      </c>
      <c r="J353" s="97">
        <f t="shared" si="55"/>
        <v>0.3593969641025449</v>
      </c>
      <c r="L353" s="28">
        <v>0.34599999999999997</v>
      </c>
      <c r="M353" s="94">
        <f t="shared" si="56"/>
        <v>0.52545580487244059</v>
      </c>
      <c r="N353" s="94">
        <f t="shared" si="57"/>
        <v>0.52564744461113178</v>
      </c>
      <c r="O353" s="94">
        <f t="shared" si="58"/>
        <v>0.52561964228331504</v>
      </c>
      <c r="P353" s="94">
        <f t="shared" si="59"/>
        <v>0.52574316546910649</v>
      </c>
      <c r="Q353" s="94">
        <f t="shared" si="60"/>
        <v>0.52571126935996082</v>
      </c>
      <c r="R353" s="94">
        <f t="shared" si="61"/>
        <v>0.52580100024702847</v>
      </c>
      <c r="S353" s="94">
        <f t="shared" si="62"/>
        <v>0.52576980395240236</v>
      </c>
      <c r="T353" s="94">
        <f t="shared" si="63"/>
        <v>0.52583972561479408</v>
      </c>
      <c r="U353" s="97">
        <f t="shared" si="64"/>
        <v>0.52569848205127245</v>
      </c>
      <c r="W353" s="28">
        <v>0.34599999999999997</v>
      </c>
      <c r="X353" s="94">
        <f>AProperties!AF353*(9.806*B353)^0.5</f>
        <v>0.80365504313915292</v>
      </c>
      <c r="Y353" s="94">
        <f>AProperties!AG353*(9.806*C353)^0.5</f>
        <v>0.80505273274617994</v>
      </c>
      <c r="Z353" s="94">
        <f>AProperties!AH353*(9.806*D353)^0.5</f>
        <v>0.80484981038691727</v>
      </c>
      <c r="AA353" s="94">
        <f>AProperties!AI353*(9.806*E353)^0.5</f>
        <v>0.80575176913545066</v>
      </c>
      <c r="AB353" s="94">
        <f>AProperties!AJ353*(9.806*F353)^0.5</f>
        <v>0.80551876840761261</v>
      </c>
      <c r="AC353" s="94">
        <f>AProperties!AK353*(9.806*G353)^0.5</f>
        <v>0.80617442460735822</v>
      </c>
      <c r="AD353" s="94">
        <f>AProperties!AL353*(9.806*H353)^0.5</f>
        <v>0.80594641494472274</v>
      </c>
      <c r="AE353" s="94">
        <f>AProperties!AM353*(9.806*I353)^0.5</f>
        <v>0.80645755371261318</v>
      </c>
      <c r="AF353" s="97">
        <f t="shared" si="65"/>
        <v>0.80542581463500107</v>
      </c>
    </row>
    <row r="354" spans="1:32" x14ac:dyDescent="0.25">
      <c r="A354" s="28">
        <v>0.34699999999999998</v>
      </c>
      <c r="B354" s="94">
        <f>AProperties!B354/AProperties!V354/VLOOKUP(B$6,Data!$N$4:$Y$11,Data!$X$1,FALSE)</f>
        <v>0.36004211218895227</v>
      </c>
      <c r="C354" s="94">
        <f>AProperties!C354/AProperties!W354/VLOOKUP(C$6,Data!$N$4:$Y$11,Data!$X$1,FALSE)</f>
        <v>0.36042731348995266</v>
      </c>
      <c r="D354" s="94">
        <f>AProperties!D354/AProperties!X354/VLOOKUP(D$6,Data!$N$4:$Y$11,Data!$X$1,FALSE)</f>
        <v>0.36037142962097801</v>
      </c>
      <c r="E354" s="94">
        <f>AProperties!E354/AProperties!Y354/VLOOKUP(E$6,Data!$N$4:$Y$11,Data!$X$1,FALSE)</f>
        <v>0.36061971755800665</v>
      </c>
      <c r="F354" s="94">
        <f>AProperties!F354/AProperties!Z354/VLOOKUP(F$6,Data!$N$4:$Y$11,Data!$X$1,FALSE)</f>
        <v>0.36055560448452945</v>
      </c>
      <c r="G354" s="94">
        <f>AProperties!G354/AProperties!AA354/VLOOKUP(G$6,Data!$N$4:$Y$11,Data!$X$1,FALSE)</f>
        <v>0.36073596935546398</v>
      </c>
      <c r="H354" s="94">
        <f>AProperties!H354/AProperties!AB354/VLOOKUP(H$6,Data!$N$4:$Y$11,Data!$X$1,FALSE)</f>
        <v>0.36067326262934052</v>
      </c>
      <c r="I354" s="94">
        <f>AProperties!I354/AProperties!AC354/VLOOKUP(I$6,Data!$N$4:$Y$11,Data!$X$1,FALSE)</f>
        <v>0.36081381028304105</v>
      </c>
      <c r="J354" s="97">
        <f t="shared" si="55"/>
        <v>0.36052990245128302</v>
      </c>
      <c r="L354" s="28">
        <v>0.34699999999999998</v>
      </c>
      <c r="M354" s="94">
        <f t="shared" si="56"/>
        <v>0.52702105609447614</v>
      </c>
      <c r="N354" s="94">
        <f t="shared" si="57"/>
        <v>0.52721365674497633</v>
      </c>
      <c r="O354" s="94">
        <f t="shared" si="58"/>
        <v>0.52718571481048904</v>
      </c>
      <c r="P354" s="94">
        <f t="shared" si="59"/>
        <v>0.52730985877900327</v>
      </c>
      <c r="Q354" s="94">
        <f t="shared" si="60"/>
        <v>0.52727780224226473</v>
      </c>
      <c r="R354" s="94">
        <f t="shared" si="61"/>
        <v>0.52736798467773194</v>
      </c>
      <c r="S354" s="94">
        <f t="shared" si="62"/>
        <v>0.52733663131467023</v>
      </c>
      <c r="T354" s="94">
        <f t="shared" si="63"/>
        <v>0.52740690514152044</v>
      </c>
      <c r="U354" s="97">
        <f t="shared" si="64"/>
        <v>0.52726495122564154</v>
      </c>
      <c r="W354" s="28">
        <v>0.34699999999999998</v>
      </c>
      <c r="X354" s="94">
        <f>AProperties!AF354*(9.806*B354)^0.5</f>
        <v>0.80716198899581582</v>
      </c>
      <c r="Y354" s="94">
        <f>AProperties!AG354*(9.806*C354)^0.5</f>
        <v>0.80856417761563038</v>
      </c>
      <c r="Z354" s="94">
        <f>AProperties!AH354*(9.806*D354)^0.5</f>
        <v>0.80836060158022438</v>
      </c>
      <c r="AA354" s="94">
        <f>AProperties!AI354*(9.806*E354)^0.5</f>
        <v>0.80926546709449343</v>
      </c>
      <c r="AB354" s="94">
        <f>AProperties!AJ354*(9.806*F354)^0.5</f>
        <v>0.80903171515390881</v>
      </c>
      <c r="AC354" s="94">
        <f>AProperties!AK354*(9.806*G354)^0.5</f>
        <v>0.80968948580130529</v>
      </c>
      <c r="AD354" s="94">
        <f>AProperties!AL354*(9.806*H354)^0.5</f>
        <v>0.80946074062553586</v>
      </c>
      <c r="AE354" s="94">
        <f>AProperties!AM354*(9.806*I354)^0.5</f>
        <v>0.80997352851636439</v>
      </c>
      <c r="AF354" s="97">
        <f t="shared" si="65"/>
        <v>0.80893846317290974</v>
      </c>
    </row>
    <row r="355" spans="1:32" x14ac:dyDescent="0.25">
      <c r="A355" s="28">
        <v>0.34799999999999998</v>
      </c>
      <c r="B355" s="94">
        <f>AProperties!B355/AProperties!V355/VLOOKUP(B$6,Data!$N$4:$Y$11,Data!$X$1,FALSE)</f>
        <v>0.36117356456196104</v>
      </c>
      <c r="C355" s="94">
        <f>AProperties!C355/AProperties!W355/VLOOKUP(C$6,Data!$N$4:$Y$11,Data!$X$1,FALSE)</f>
        <v>0.3615606917192094</v>
      </c>
      <c r="D355" s="94">
        <f>AProperties!D355/AProperties!X355/VLOOKUP(D$6,Data!$N$4:$Y$11,Data!$X$1,FALSE)</f>
        <v>0.3615045280484524</v>
      </c>
      <c r="E355" s="94">
        <f>AProperties!E355/AProperties!Y355/VLOOKUP(E$6,Data!$N$4:$Y$11,Data!$X$1,FALSE)</f>
        <v>0.36175406017417772</v>
      </c>
      <c r="F355" s="94">
        <f>AProperties!F355/AProperties!Z355/VLOOKUP(F$6,Data!$N$4:$Y$11,Data!$X$1,FALSE)</f>
        <v>0.3616896255659473</v>
      </c>
      <c r="G355" s="94">
        <f>AProperties!G355/AProperties!AA355/VLOOKUP(G$6,Data!$N$4:$Y$11,Data!$X$1,FALSE)</f>
        <v>0.36187089544935941</v>
      </c>
      <c r="H355" s="94">
        <f>AProperties!H355/AProperties!AB355/VLOOKUP(H$6,Data!$N$4:$Y$11,Data!$X$1,FALSE)</f>
        <v>0.36180787391897684</v>
      </c>
      <c r="I355" s="94">
        <f>AProperties!I355/AProperties!AC355/VLOOKUP(I$6,Data!$N$4:$Y$11,Data!$X$1,FALSE)</f>
        <v>0.3619491273994826</v>
      </c>
      <c r="J355" s="97">
        <f t="shared" si="55"/>
        <v>0.36166379585469582</v>
      </c>
      <c r="L355" s="28">
        <v>0.34799999999999998</v>
      </c>
      <c r="M355" s="94">
        <f t="shared" si="56"/>
        <v>0.52858678228098044</v>
      </c>
      <c r="N355" s="94">
        <f t="shared" si="57"/>
        <v>0.52878034585960465</v>
      </c>
      <c r="O355" s="94">
        <f t="shared" si="58"/>
        <v>0.52875226402422615</v>
      </c>
      <c r="P355" s="94">
        <f t="shared" si="59"/>
        <v>0.52887703008708886</v>
      </c>
      <c r="Q355" s="94">
        <f t="shared" si="60"/>
        <v>0.52884481278297368</v>
      </c>
      <c r="R355" s="94">
        <f t="shared" si="61"/>
        <v>0.52893544772467971</v>
      </c>
      <c r="S355" s="94">
        <f t="shared" si="62"/>
        <v>0.52890393695948834</v>
      </c>
      <c r="T355" s="94">
        <f t="shared" si="63"/>
        <v>0.52897456369974127</v>
      </c>
      <c r="U355" s="97">
        <f t="shared" si="64"/>
        <v>0.52883189792734786</v>
      </c>
      <c r="W355" s="28">
        <v>0.34799999999999998</v>
      </c>
      <c r="X355" s="94">
        <f>AProperties!AF355*(9.806*B355)^0.5</f>
        <v>0.8106742351628845</v>
      </c>
      <c r="Y355" s="94">
        <f>AProperties!AG355*(9.806*C355)^0.5</f>
        <v>0.81208091954523243</v>
      </c>
      <c r="Z355" s="94">
        <f>AProperties!AH355*(9.806*D355)^0.5</f>
        <v>0.8118766903020822</v>
      </c>
      <c r="AA355" s="94">
        <f>AProperties!AI355*(9.806*E355)^0.5</f>
        <v>0.81278446050919162</v>
      </c>
      <c r="AB355" s="94">
        <f>AProperties!AJ355*(9.806*F355)^0.5</f>
        <v>0.81254995788910267</v>
      </c>
      <c r="AC355" s="94">
        <f>AProperties!AK355*(9.806*G355)^0.5</f>
        <v>0.81320984148762154</v>
      </c>
      <c r="AD355" s="94">
        <f>AProperties!AL355*(9.806*H355)^0.5</f>
        <v>0.81298036131774232</v>
      </c>
      <c r="AE355" s="94">
        <f>AProperties!AM355*(9.806*I355)^0.5</f>
        <v>0.81349479717008311</v>
      </c>
      <c r="AF355" s="97">
        <f t="shared" si="65"/>
        <v>0.81245640792299256</v>
      </c>
    </row>
    <row r="356" spans="1:32" x14ac:dyDescent="0.25">
      <c r="A356" s="28">
        <v>0.34899999999999998</v>
      </c>
      <c r="B356" s="94">
        <f>AProperties!B356/AProperties!V356/VLOOKUP(B$6,Data!$N$4:$Y$11,Data!$X$1,FALSE)</f>
        <v>0.36230597171007883</v>
      </c>
      <c r="C356" s="94">
        <f>AProperties!C356/AProperties!W356/VLOOKUP(C$6,Data!$N$4:$Y$11,Data!$X$1,FALSE)</f>
        <v>0.36269502875828813</v>
      </c>
      <c r="D356" s="94">
        <f>AProperties!D356/AProperties!X356/VLOOKUP(D$6,Data!$N$4:$Y$11,Data!$X$1,FALSE)</f>
        <v>0.36263858469700178</v>
      </c>
      <c r="E356" s="94">
        <f>AProperties!E356/AProperties!Y356/VLOOKUP(E$6,Data!$N$4:$Y$11,Data!$X$1,FALSE)</f>
        <v>0.36288936363605201</v>
      </c>
      <c r="F356" s="94">
        <f>AProperties!F356/AProperties!Z356/VLOOKUP(F$6,Data!$N$4:$Y$11,Data!$X$1,FALSE)</f>
        <v>0.36282460681314183</v>
      </c>
      <c r="G356" s="94">
        <f>AProperties!G356/AProperties!AA356/VLOOKUP(G$6,Data!$N$4:$Y$11,Data!$X$1,FALSE)</f>
        <v>0.36300678362572508</v>
      </c>
      <c r="H356" s="94">
        <f>AProperties!H356/AProperties!AB356/VLOOKUP(H$6,Data!$N$4:$Y$11,Data!$X$1,FALSE)</f>
        <v>0.36294344662334022</v>
      </c>
      <c r="I356" s="94">
        <f>AProperties!I356/AProperties!AC356/VLOOKUP(I$6,Data!$N$4:$Y$11,Data!$X$1,FALSE)</f>
        <v>0.3630854074293377</v>
      </c>
      <c r="J356" s="97">
        <f t="shared" si="55"/>
        <v>0.36279864916162063</v>
      </c>
      <c r="L356" s="28">
        <v>0.34899999999999998</v>
      </c>
      <c r="M356" s="94">
        <f t="shared" si="56"/>
        <v>0.53015298585503934</v>
      </c>
      <c r="N356" s="94">
        <f t="shared" si="57"/>
        <v>0.53034751437914407</v>
      </c>
      <c r="O356" s="94">
        <f t="shared" si="58"/>
        <v>0.53031929234850084</v>
      </c>
      <c r="P356" s="94">
        <f t="shared" si="59"/>
        <v>0.53044468181802595</v>
      </c>
      <c r="Q356" s="94">
        <f t="shared" si="60"/>
        <v>0.53041230340657086</v>
      </c>
      <c r="R356" s="94">
        <f t="shared" si="61"/>
        <v>0.53050339181286255</v>
      </c>
      <c r="S356" s="94">
        <f t="shared" si="62"/>
        <v>0.53047172331167003</v>
      </c>
      <c r="T356" s="94">
        <f t="shared" si="63"/>
        <v>0.53054270371466883</v>
      </c>
      <c r="U356" s="97">
        <f t="shared" si="64"/>
        <v>0.53039932458081029</v>
      </c>
      <c r="W356" s="28">
        <v>0.34899999999999998</v>
      </c>
      <c r="X356" s="94">
        <f>AProperties!AF356*(9.806*B356)^0.5</f>
        <v>0.81419177683316379</v>
      </c>
      <c r="Y356" s="94">
        <f>AProperties!AG356*(9.806*C356)^0.5</f>
        <v>0.81560295370862246</v>
      </c>
      <c r="Z356" s="94">
        <f>AProperties!AH356*(9.806*D356)^0.5</f>
        <v>0.81539807172891388</v>
      </c>
      <c r="AA356" s="94">
        <f>AProperties!AI356*(9.806*E356)^0.5</f>
        <v>0.81630874454359836</v>
      </c>
      <c r="AB356" s="94">
        <f>AProperties!AJ356*(9.806*F356)^0.5</f>
        <v>0.81607349178044164</v>
      </c>
      <c r="AC356" s="94">
        <f>AProperties!AK356*(9.806*G356)^0.5</f>
        <v>0.81673548682456354</v>
      </c>
      <c r="AD356" s="94">
        <f>AProperties!AL356*(9.806*H356)^0.5</f>
        <v>0.81650527218272473</v>
      </c>
      <c r="AE356" s="94">
        <f>AProperties!AM356*(9.806*I356)^0.5</f>
        <v>0.81702135482814175</v>
      </c>
      <c r="AF356" s="97">
        <f t="shared" si="65"/>
        <v>0.81597964405377121</v>
      </c>
    </row>
    <row r="357" spans="1:32" x14ac:dyDescent="0.25">
      <c r="A357" s="28">
        <v>0.35</v>
      </c>
      <c r="B357" s="94">
        <f>AProperties!B357/AProperties!V357/VLOOKUP(B$6,Data!$N$4:$Y$11,Data!$X$1,FALSE)</f>
        <v>0.36343933850248256</v>
      </c>
      <c r="C357" s="94">
        <f>AProperties!C357/AProperties!W357/VLOOKUP(C$6,Data!$N$4:$Y$11,Data!$X$1,FALSE)</f>
        <v>0.36383032947853827</v>
      </c>
      <c r="D357" s="94">
        <f>AProperties!D357/AProperties!X357/VLOOKUP(D$6,Data!$N$4:$Y$11,Data!$X$1,FALSE)</f>
        <v>0.36377360443765516</v>
      </c>
      <c r="E357" s="94">
        <f>AProperties!E357/AProperties!Y357/VLOOKUP(E$6,Data!$N$4:$Y$11,Data!$X$1,FALSE)</f>
        <v>0.36402563281609213</v>
      </c>
      <c r="F357" s="94">
        <f>AProperties!F357/AProperties!Z357/VLOOKUP(F$6,Data!$N$4:$Y$11,Data!$X$1,FALSE)</f>
        <v>0.36396055309820197</v>
      </c>
      <c r="G357" s="94">
        <f>AProperties!G357/AProperties!AA357/VLOOKUP(G$6,Data!$N$4:$Y$11,Data!$X$1,FALSE)</f>
        <v>0.36414363875770667</v>
      </c>
      <c r="H357" s="94">
        <f>AProperties!H357/AProperties!AB357/VLOOKUP(H$6,Data!$N$4:$Y$11,Data!$X$1,FALSE)</f>
        <v>0.36407998561520688</v>
      </c>
      <c r="I357" s="94">
        <f>AProperties!I357/AProperties!AC357/VLOOKUP(I$6,Data!$N$4:$Y$11,Data!$X$1,FALSE)</f>
        <v>0.36422265524621261</v>
      </c>
      <c r="J357" s="97">
        <f t="shared" si="55"/>
        <v>0.36393446724401207</v>
      </c>
      <c r="L357" s="28">
        <v>0.35</v>
      </c>
      <c r="M357" s="94">
        <f t="shared" si="56"/>
        <v>0.53171966925124126</v>
      </c>
      <c r="N357" s="94">
        <f t="shared" si="57"/>
        <v>0.53191516473926914</v>
      </c>
      <c r="O357" s="94">
        <f t="shared" si="58"/>
        <v>0.53188680221882756</v>
      </c>
      <c r="P357" s="94">
        <f t="shared" si="59"/>
        <v>0.53201281640804599</v>
      </c>
      <c r="Q357" s="94">
        <f t="shared" si="60"/>
        <v>0.53198027654910096</v>
      </c>
      <c r="R357" s="94">
        <f t="shared" si="61"/>
        <v>0.53207181937885328</v>
      </c>
      <c r="S357" s="94">
        <f t="shared" si="62"/>
        <v>0.53203999280760339</v>
      </c>
      <c r="T357" s="94">
        <f t="shared" si="63"/>
        <v>0.53211132762310631</v>
      </c>
      <c r="U357" s="97">
        <f t="shared" si="64"/>
        <v>0.53196723362200593</v>
      </c>
      <c r="W357" s="28">
        <v>0.35</v>
      </c>
      <c r="X357" s="94">
        <f>AProperties!AF357*(9.806*B357)^0.5</f>
        <v>0.81771460925213624</v>
      </c>
      <c r="Y357" s="94">
        <f>AProperties!AG357*(9.806*C357)^0.5</f>
        <v>0.81913027533233207</v>
      </c>
      <c r="Z357" s="94">
        <f>AProperties!AH357*(9.806*D357)^0.5</f>
        <v>0.81892474109000124</v>
      </c>
      <c r="AA357" s="94">
        <f>AProperties!AI357*(9.806*E357)^0.5</f>
        <v>0.81983831441476296</v>
      </c>
      <c r="AB357" s="94">
        <f>AProperties!AJ357*(9.806*F357)^0.5</f>
        <v>0.81960231204813383</v>
      </c>
      <c r="AC357" s="94">
        <f>AProperties!AK357*(9.806*G357)^0.5</f>
        <v>0.82026641702344982</v>
      </c>
      <c r="AD357" s="94">
        <f>AProperties!AL357*(9.806*H357)^0.5</f>
        <v>0.82003546843489272</v>
      </c>
      <c r="AE357" s="94">
        <f>AProperties!AM357*(9.806*I357)^0.5</f>
        <v>0.82055319669801685</v>
      </c>
      <c r="AF357" s="97">
        <f t="shared" si="65"/>
        <v>0.81950816678671567</v>
      </c>
    </row>
    <row r="358" spans="1:32" x14ac:dyDescent="0.25">
      <c r="A358" s="28">
        <v>0.35099999999999998</v>
      </c>
      <c r="B358" s="94">
        <f>AProperties!B358/AProperties!V358/VLOOKUP(B$6,Data!$N$4:$Y$11,Data!$X$1,FALSE)</f>
        <v>0.36457366983152867</v>
      </c>
      <c r="C358" s="94">
        <f>AProperties!C358/AProperties!W358/VLOOKUP(C$6,Data!$N$4:$Y$11,Data!$X$1,FALSE)</f>
        <v>0.36496659877457505</v>
      </c>
      <c r="D358" s="94">
        <f>AProperties!D358/AProperties!X358/VLOOKUP(D$6,Data!$N$4:$Y$11,Data!$X$1,FALSE)</f>
        <v>0.36490959216469543</v>
      </c>
      <c r="E358" s="94">
        <f>AProperties!E358/AProperties!Y358/VLOOKUP(E$6,Data!$N$4:$Y$11,Data!$X$1,FALSE)</f>
        <v>0.36516287261007052</v>
      </c>
      <c r="F358" s="94">
        <f>AProperties!F358/AProperties!Z358/VLOOKUP(F$6,Data!$N$4:$Y$11,Data!$X$1,FALSE)</f>
        <v>0.36509746931651343</v>
      </c>
      <c r="G358" s="94">
        <f>AProperties!G358/AProperties!AA358/VLOOKUP(G$6,Data!$N$4:$Y$11,Data!$X$1,FALSE)</f>
        <v>0.36528146574178538</v>
      </c>
      <c r="H358" s="94">
        <f>AProperties!H358/AProperties!AB358/VLOOKUP(H$6,Data!$N$4:$Y$11,Data!$X$1,FALSE)</f>
        <v>0.36521749579067531</v>
      </c>
      <c r="I358" s="94">
        <f>AProperties!I358/AProperties!AC358/VLOOKUP(I$6,Data!$N$4:$Y$11,Data!$X$1,FALSE)</f>
        <v>0.36536087574706794</v>
      </c>
      <c r="J358" s="97">
        <f t="shared" si="55"/>
        <v>0.36507125499711396</v>
      </c>
      <c r="L358" s="28">
        <v>0.35099999999999998</v>
      </c>
      <c r="M358" s="94">
        <f t="shared" si="56"/>
        <v>0.53328683491576434</v>
      </c>
      <c r="N358" s="94">
        <f t="shared" si="57"/>
        <v>0.53348329938728756</v>
      </c>
      <c r="O358" s="94">
        <f t="shared" si="58"/>
        <v>0.53345479608234769</v>
      </c>
      <c r="P358" s="94">
        <f t="shared" si="59"/>
        <v>0.53358143630503529</v>
      </c>
      <c r="Q358" s="94">
        <f t="shared" si="60"/>
        <v>0.5335487346582567</v>
      </c>
      <c r="R358" s="94">
        <f t="shared" si="61"/>
        <v>0.53364073287089264</v>
      </c>
      <c r="S358" s="94">
        <f t="shared" si="62"/>
        <v>0.53360874789533763</v>
      </c>
      <c r="T358" s="94">
        <f t="shared" si="63"/>
        <v>0.53368043787353392</v>
      </c>
      <c r="U358" s="97">
        <f t="shared" si="64"/>
        <v>0.53353562749855699</v>
      </c>
      <c r="W358" s="28">
        <v>0.35099999999999998</v>
      </c>
      <c r="X358" s="94">
        <f>AProperties!AF358*(9.806*B358)^0.5</f>
        <v>0.82124272771793239</v>
      </c>
      <c r="Y358" s="94">
        <f>AProperties!AG358*(9.806*C358)^0.5</f>
        <v>0.82266287969574869</v>
      </c>
      <c r="Z358" s="94">
        <f>AProperties!AH358*(9.806*D358)^0.5</f>
        <v>0.82245669366745333</v>
      </c>
      <c r="AA358" s="94">
        <f>AProperties!AI358*(9.806*E358)^0.5</f>
        <v>0.82337316539269689</v>
      </c>
      <c r="AB358" s="94">
        <f>AProperties!AJ358*(9.806*F358)^0.5</f>
        <v>0.82313641396531889</v>
      </c>
      <c r="AC358" s="94">
        <f>AProperties!AK358*(9.806*G358)^0.5</f>
        <v>0.82380262734862242</v>
      </c>
      <c r="AD358" s="94">
        <f>AProperties!AL358*(9.806*H358)^0.5</f>
        <v>0.8235709453416481</v>
      </c>
      <c r="AE358" s="94">
        <f>AProperties!AM358*(9.806*I358)^0.5</f>
        <v>0.82409031804025445</v>
      </c>
      <c r="AF358" s="97">
        <f t="shared" si="65"/>
        <v>0.82304197139620938</v>
      </c>
    </row>
    <row r="359" spans="1:32" x14ac:dyDescent="0.25">
      <c r="A359" s="28">
        <v>0.35199999999999998</v>
      </c>
      <c r="B359" s="94">
        <f>AProperties!B359/AProperties!V359/VLOOKUP(B$6,Data!$N$4:$Y$11,Data!$X$1,FALSE)</f>
        <v>0.36570897061292446</v>
      </c>
      <c r="C359" s="94">
        <f>AProperties!C359/AProperties!W359/VLOOKUP(C$6,Data!$N$4:$Y$11,Data!$X$1,FALSE)</f>
        <v>0.36610384156445414</v>
      </c>
      <c r="D359" s="94">
        <f>AProperties!D359/AProperties!X359/VLOOKUP(D$6,Data!$N$4:$Y$11,Data!$X$1,FALSE)</f>
        <v>0.36604655279583276</v>
      </c>
      <c r="E359" s="94">
        <f>AProperties!E359/AProperties!Y359/VLOOKUP(E$6,Data!$N$4:$Y$11,Data!$X$1,FALSE)</f>
        <v>0.36630108793724436</v>
      </c>
      <c r="F359" s="94">
        <f>AProperties!F359/AProperties!Z359/VLOOKUP(F$6,Data!$N$4:$Y$11,Data!$X$1,FALSE)</f>
        <v>0.36623536038692955</v>
      </c>
      <c r="G359" s="94">
        <f>AProperties!G359/AProperties!AA359/VLOOKUP(G$6,Data!$N$4:$Y$11,Data!$X$1,FALSE)</f>
        <v>0.36642026949795309</v>
      </c>
      <c r="H359" s="94">
        <f>AProperties!H359/AProperties!AB359/VLOOKUP(H$6,Data!$N$4:$Y$11,Data!$X$1,FALSE)</f>
        <v>0.36635598206933967</v>
      </c>
      <c r="I359" s="94">
        <f>AProperties!I359/AProperties!AC359/VLOOKUP(I$6,Data!$N$4:$Y$11,Data!$X$1,FALSE)</f>
        <v>0.36650007385239114</v>
      </c>
      <c r="J359" s="97">
        <f t="shared" si="55"/>
        <v>0.36620901733963362</v>
      </c>
      <c r="L359" s="28">
        <v>0.35199999999999998</v>
      </c>
      <c r="M359" s="94">
        <f t="shared" si="56"/>
        <v>0.53485448530646218</v>
      </c>
      <c r="N359" s="94">
        <f t="shared" si="57"/>
        <v>0.53505192078222708</v>
      </c>
      <c r="O359" s="94">
        <f t="shared" si="58"/>
        <v>0.53502327639791636</v>
      </c>
      <c r="P359" s="94">
        <f t="shared" si="59"/>
        <v>0.53515054396862216</v>
      </c>
      <c r="Q359" s="94">
        <f t="shared" si="60"/>
        <v>0.53511768019346473</v>
      </c>
      <c r="R359" s="94">
        <f t="shared" si="61"/>
        <v>0.5352101347489765</v>
      </c>
      <c r="S359" s="94">
        <f t="shared" si="62"/>
        <v>0.53517799103466979</v>
      </c>
      <c r="T359" s="94">
        <f t="shared" si="63"/>
        <v>0.53525003692619555</v>
      </c>
      <c r="U359" s="97">
        <f t="shared" si="64"/>
        <v>0.53510450866981685</v>
      </c>
      <c r="W359" s="28">
        <v>0.35199999999999998</v>
      </c>
      <c r="X359" s="94">
        <f>AProperties!AF359*(9.806*B359)^0.5</f>
        <v>0.82477612758129482</v>
      </c>
      <c r="Y359" s="94">
        <f>AProperties!AG359*(9.806*C359)^0.5</f>
        <v>0.82620076213108662</v>
      </c>
      <c r="Z359" s="94">
        <f>AProperties!AH359*(9.806*D359)^0.5</f>
        <v>0.82599392479617473</v>
      </c>
      <c r="AA359" s="94">
        <f>AProperties!AI359*(9.806*E359)^0.5</f>
        <v>0.82691329280034531</v>
      </c>
      <c r="AB359" s="94">
        <f>AProperties!AJ359*(9.806*F359)^0.5</f>
        <v>0.82667579285802828</v>
      </c>
      <c r="AC359" s="94">
        <f>AProperties!AK359*(9.806*G359)^0.5</f>
        <v>0.82734411311741884</v>
      </c>
      <c r="AD359" s="94">
        <f>AProperties!AL359*(9.806*H359)^0.5</f>
        <v>0.8271116982233524</v>
      </c>
      <c r="AE359" s="94">
        <f>AProperties!AM359*(9.806*I359)^0.5</f>
        <v>0.82763271416843487</v>
      </c>
      <c r="AF359" s="97">
        <f t="shared" si="65"/>
        <v>0.82658105320951691</v>
      </c>
    </row>
    <row r="360" spans="1:32" x14ac:dyDescent="0.25">
      <c r="A360" s="28">
        <v>0.35299999999999998</v>
      </c>
      <c r="B360" s="94">
        <f>AProperties!B360/AProperties!V360/VLOOKUP(B$6,Data!$N$4:$Y$11,Data!$X$1,FALSE)</f>
        <v>0.36684524578590527</v>
      </c>
      <c r="C360" s="94">
        <f>AProperties!C360/AProperties!W360/VLOOKUP(C$6,Data!$N$4:$Y$11,Data!$X$1,FALSE)</f>
        <v>0.36724206278984484</v>
      </c>
      <c r="D360" s="94">
        <f>AProperties!D360/AProperties!X360/VLOOKUP(D$6,Data!$N$4:$Y$11,Data!$X$1,FALSE)</f>
        <v>0.36718449127237884</v>
      </c>
      <c r="E360" s="94">
        <f>AProperties!E360/AProperties!Y360/VLOOKUP(E$6,Data!$N$4:$Y$11,Data!$X$1,FALSE)</f>
        <v>0.36744028374052817</v>
      </c>
      <c r="F360" s="94">
        <f>AProperties!F360/AProperties!Z360/VLOOKUP(F$6,Data!$N$4:$Y$11,Data!$X$1,FALSE)</f>
        <v>0.36737423125194885</v>
      </c>
      <c r="G360" s="94">
        <f>AProperties!G360/AProperties!AA360/VLOOKUP(G$6,Data!$N$4:$Y$11,Data!$X$1,FALSE)</f>
        <v>0.36756005496988681</v>
      </c>
      <c r="H360" s="94">
        <f>AProperties!H360/AProperties!AB360/VLOOKUP(H$6,Data!$N$4:$Y$11,Data!$X$1,FALSE)</f>
        <v>0.36749544939446505</v>
      </c>
      <c r="I360" s="94">
        <f>AProperties!I360/AProperties!AC360/VLOOKUP(I$6,Data!$N$4:$Y$11,Data!$X$1,FALSE)</f>
        <v>0.36764025450637466</v>
      </c>
      <c r="J360" s="97">
        <f t="shared" si="55"/>
        <v>0.3673477592139166</v>
      </c>
      <c r="L360" s="28">
        <v>0.35299999999999998</v>
      </c>
      <c r="M360" s="94">
        <f t="shared" si="56"/>
        <v>0.53642262289295262</v>
      </c>
      <c r="N360" s="94">
        <f t="shared" si="57"/>
        <v>0.53662103139492245</v>
      </c>
      <c r="O360" s="94">
        <f t="shared" si="58"/>
        <v>0.53659224563618935</v>
      </c>
      <c r="P360" s="94">
        <f t="shared" si="59"/>
        <v>0.53672014187026407</v>
      </c>
      <c r="Q360" s="94">
        <f t="shared" si="60"/>
        <v>0.53668711562597438</v>
      </c>
      <c r="R360" s="94">
        <f t="shared" si="61"/>
        <v>0.53678002748494336</v>
      </c>
      <c r="S360" s="94">
        <f t="shared" si="62"/>
        <v>0.53674772469723253</v>
      </c>
      <c r="T360" s="94">
        <f t="shared" si="63"/>
        <v>0.53682012725318728</v>
      </c>
      <c r="U360" s="97">
        <f t="shared" si="64"/>
        <v>0.53667387960695834</v>
      </c>
      <c r="W360" s="28">
        <v>0.35299999999999998</v>
      </c>
      <c r="X360" s="94">
        <f>AProperties!AF360*(9.806*B360)^0.5</f>
        <v>0.82831480424555592</v>
      </c>
      <c r="Y360" s="94">
        <f>AProperties!AG360*(9.806*C360)^0.5</f>
        <v>0.82974391802335412</v>
      </c>
      <c r="Z360" s="94">
        <f>AProperties!AH360*(9.806*D360)^0.5</f>
        <v>0.82953642986383502</v>
      </c>
      <c r="AA360" s="94">
        <f>AProperties!AI360*(9.806*E360)^0.5</f>
        <v>0.83045869201355182</v>
      </c>
      <c r="AB360" s="94">
        <f>AProperties!AJ360*(9.806*F360)^0.5</f>
        <v>0.83022044410516349</v>
      </c>
      <c r="AC360" s="94">
        <f>AProperties!AK360*(9.806*G360)^0.5</f>
        <v>0.83089086970014248</v>
      </c>
      <c r="AD360" s="94">
        <f>AProperties!AL360*(9.806*H360)^0.5</f>
        <v>0.83065772245329861</v>
      </c>
      <c r="AE360" s="94">
        <f>AProperties!AM360*(9.806*I360)^0.5</f>
        <v>0.8311803804491521</v>
      </c>
      <c r="AF360" s="97">
        <f t="shared" si="65"/>
        <v>0.83012540760675668</v>
      </c>
    </row>
    <row r="361" spans="1:32" x14ac:dyDescent="0.25">
      <c r="A361" s="28">
        <v>0.35399999999999998</v>
      </c>
      <c r="B361" s="94">
        <f>AProperties!B361/AProperties!V361/VLOOKUP(B$6,Data!$N$4:$Y$11,Data!$X$1,FALSE)</f>
        <v>0.36798250031340957</v>
      </c>
      <c r="C361" s="94">
        <f>AProperties!C361/AProperties!W361/VLOOKUP(C$6,Data!$N$4:$Y$11,Data!$X$1,FALSE)</f>
        <v>0.36838126741620958</v>
      </c>
      <c r="D361" s="94">
        <f>AProperties!D361/AProperties!X361/VLOOKUP(D$6,Data!$N$4:$Y$11,Data!$X$1,FALSE)</f>
        <v>0.36832341255942502</v>
      </c>
      <c r="E361" s="94">
        <f>AProperties!E361/AProperties!Y361/VLOOKUP(E$6,Data!$N$4:$Y$11,Data!$X$1,FALSE)</f>
        <v>0.3685804649866733</v>
      </c>
      <c r="F361" s="94">
        <f>AProperties!F361/AProperties!Z361/VLOOKUP(F$6,Data!$N$4:$Y$11,Data!$X$1,FALSE)</f>
        <v>0.36851408687789022</v>
      </c>
      <c r="G361" s="94">
        <f>AProperties!G361/AProperties!AA361/VLOOKUP(G$6,Data!$N$4:$Y$11,Data!$X$1,FALSE)</f>
        <v>0.36870082712512642</v>
      </c>
      <c r="H361" s="94">
        <f>AProperties!H361/AProperties!AB361/VLOOKUP(H$6,Data!$N$4:$Y$11,Data!$X$1,FALSE)</f>
        <v>0.36863590273316493</v>
      </c>
      <c r="I361" s="94">
        <f>AProperties!I361/AProperties!AC361/VLOOKUP(I$6,Data!$N$4:$Y$11,Data!$X$1,FALSE)</f>
        <v>0.36878142267708963</v>
      </c>
      <c r="J361" s="97">
        <f t="shared" si="55"/>
        <v>0.3684874855861236</v>
      </c>
      <c r="L361" s="28">
        <v>0.35399999999999998</v>
      </c>
      <c r="M361" s="94">
        <f t="shared" si="56"/>
        <v>0.53799125015670479</v>
      </c>
      <c r="N361" s="94">
        <f t="shared" si="57"/>
        <v>0.53819063370810483</v>
      </c>
      <c r="O361" s="94">
        <f t="shared" si="58"/>
        <v>0.53816170627971249</v>
      </c>
      <c r="P361" s="94">
        <f t="shared" si="59"/>
        <v>0.53829023249333663</v>
      </c>
      <c r="Q361" s="94">
        <f t="shared" si="60"/>
        <v>0.53825704343894509</v>
      </c>
      <c r="R361" s="94">
        <f t="shared" si="61"/>
        <v>0.53835041356256319</v>
      </c>
      <c r="S361" s="94">
        <f t="shared" si="62"/>
        <v>0.53831795136658245</v>
      </c>
      <c r="T361" s="94">
        <f t="shared" si="63"/>
        <v>0.53839071133854477</v>
      </c>
      <c r="U361" s="97">
        <f t="shared" si="64"/>
        <v>0.53824374279306175</v>
      </c>
      <c r="W361" s="28">
        <v>0.35399999999999998</v>
      </c>
      <c r="X361" s="94">
        <f>AProperties!AF361*(9.806*B361)^0.5</f>
        <v>0.83185875316661273</v>
      </c>
      <c r="Y361" s="94">
        <f>AProperties!AG361*(9.806*C361)^0.5</f>
        <v>0.83329234281033848</v>
      </c>
      <c r="Z361" s="94">
        <f>AProperties!AH361*(9.806*D361)^0.5</f>
        <v>0.83308420431085095</v>
      </c>
      <c r="AA361" s="94">
        <f>AProperties!AI361*(9.806*E361)^0.5</f>
        <v>0.83400935846104196</v>
      </c>
      <c r="AB361" s="94">
        <f>AProperties!AJ361*(9.806*F361)^0.5</f>
        <v>0.83377036313846875</v>
      </c>
      <c r="AC361" s="94">
        <f>AProperties!AK361*(9.806*G361)^0.5</f>
        <v>0.83444289252004078</v>
      </c>
      <c r="AD361" s="94">
        <f>AProperties!AL361*(9.806*H361)^0.5</f>
        <v>0.83420901345768883</v>
      </c>
      <c r="AE361" s="94">
        <f>AProperties!AM361*(9.806*I361)^0.5</f>
        <v>0.834733312301981</v>
      </c>
      <c r="AF361" s="97">
        <f t="shared" si="65"/>
        <v>0.83367503002087795</v>
      </c>
    </row>
    <row r="362" spans="1:32" x14ac:dyDescent="0.25">
      <c r="A362" s="28">
        <v>0.35499999999999998</v>
      </c>
      <c r="B362" s="94">
        <f>AProperties!B362/AProperties!V362/VLOOKUP(B$6,Data!$N$4:$Y$11,Data!$X$1,FALSE)</f>
        <v>0.36912073918225657</v>
      </c>
      <c r="C362" s="94">
        <f>AProperties!C362/AProperties!W362/VLOOKUP(C$6,Data!$N$4:$Y$11,Data!$X$1,FALSE)</f>
        <v>0.36952146043297918</v>
      </c>
      <c r="D362" s="94">
        <f>AProperties!D362/AProperties!X362/VLOOKUP(D$6,Data!$N$4:$Y$11,Data!$X$1,FALSE)</f>
        <v>0.36946332164601814</v>
      </c>
      <c r="E362" s="94">
        <f>AProperties!E362/AProperties!Y362/VLOOKUP(E$6,Data!$N$4:$Y$11,Data!$X$1,FALSE)</f>
        <v>0.36972163666644403</v>
      </c>
      <c r="F362" s="94">
        <f>AProperties!F362/AProperties!Z362/VLOOKUP(F$6,Data!$N$4:$Y$11,Data!$X$1,FALSE)</f>
        <v>0.36965493225507201</v>
      </c>
      <c r="G362" s="94">
        <f>AProperties!G362/AProperties!AA362/VLOOKUP(G$6,Data!$N$4:$Y$11,Data!$X$1,FALSE)</f>
        <v>0.36984259095525113</v>
      </c>
      <c r="H362" s="94">
        <f>AProperties!H362/AProperties!AB362/VLOOKUP(H$6,Data!$N$4:$Y$11,Data!$X$1,FALSE)</f>
        <v>0.36977734707657833</v>
      </c>
      <c r="I362" s="94">
        <f>AProperties!I362/AProperties!AC362/VLOOKUP(I$6,Data!$N$4:$Y$11,Data!$X$1,FALSE)</f>
        <v>0.36992358335666542</v>
      </c>
      <c r="J362" s="97">
        <f t="shared" si="55"/>
        <v>0.36962820144640807</v>
      </c>
      <c r="L362" s="28">
        <v>0.35499999999999998</v>
      </c>
      <c r="M362" s="94">
        <f t="shared" si="56"/>
        <v>0.5395603695911283</v>
      </c>
      <c r="N362" s="94">
        <f t="shared" si="57"/>
        <v>0.53976073021648951</v>
      </c>
      <c r="O362" s="94">
        <f t="shared" si="58"/>
        <v>0.53973166082300905</v>
      </c>
      <c r="P362" s="94">
        <f t="shared" si="59"/>
        <v>0.53986081833322197</v>
      </c>
      <c r="Q362" s="94">
        <f t="shared" si="60"/>
        <v>0.53982746612753596</v>
      </c>
      <c r="R362" s="94">
        <f t="shared" si="61"/>
        <v>0.53992129547762557</v>
      </c>
      <c r="S362" s="94">
        <f t="shared" si="62"/>
        <v>0.53988867353828918</v>
      </c>
      <c r="T362" s="94">
        <f t="shared" si="63"/>
        <v>0.53996179167833269</v>
      </c>
      <c r="U362" s="97">
        <f t="shared" si="64"/>
        <v>0.53981410072320402</v>
      </c>
      <c r="W362" s="28">
        <v>0.35499999999999998</v>
      </c>
      <c r="X362" s="94">
        <f>AProperties!AF362*(9.806*B362)^0.5</f>
        <v>0.83540796985290566</v>
      </c>
      <c r="Y362" s="94">
        <f>AProperties!AG362*(9.806*C362)^0.5</f>
        <v>0.83684603198257679</v>
      </c>
      <c r="Z362" s="94">
        <f>AProperties!AH362*(9.806*D362)^0.5</f>
        <v>0.83663724363035796</v>
      </c>
      <c r="AA362" s="94">
        <f>AProperties!AI362*(9.806*E362)^0.5</f>
        <v>0.83756528762439775</v>
      </c>
      <c r="AB362" s="94">
        <f>AProperties!AJ362*(9.806*F362)^0.5</f>
        <v>0.83732554544251225</v>
      </c>
      <c r="AC362" s="94">
        <f>AProperties!AK362*(9.806*G362)^0.5</f>
        <v>0.83800017705327934</v>
      </c>
      <c r="AD362" s="94">
        <f>AProperties!AL362*(9.806*H362)^0.5</f>
        <v>0.83776556671561164</v>
      </c>
      <c r="AE362" s="94">
        <f>AProperties!AM362*(9.806*I362)^0.5</f>
        <v>0.83829150519945972</v>
      </c>
      <c r="AF362" s="97">
        <f t="shared" si="65"/>
        <v>0.83722991593763774</v>
      </c>
    </row>
    <row r="363" spans="1:32" x14ac:dyDescent="0.25">
      <c r="A363" s="28">
        <v>0.35599999999999998</v>
      </c>
      <c r="B363" s="94">
        <f>AProperties!B363/AProperties!V363/VLOOKUP(B$6,Data!$N$4:$Y$11,Data!$X$1,FALSE)</f>
        <v>0.3702599674033254</v>
      </c>
      <c r="C363" s="94">
        <f>AProperties!C363/AProperties!W363/VLOOKUP(C$6,Data!$N$4:$Y$11,Data!$X$1,FALSE)</f>
        <v>0.37066264685373346</v>
      </c>
      <c r="D363" s="94">
        <f>AProperties!D363/AProperties!X363/VLOOKUP(D$6,Data!$N$4:$Y$11,Data!$X$1,FALSE)</f>
        <v>0.37060422354534245</v>
      </c>
      <c r="E363" s="94">
        <f>AProperties!E363/AProperties!Y363/VLOOKUP(E$6,Data!$N$4:$Y$11,Data!$X$1,FALSE)</f>
        <v>0.37086380379479794</v>
      </c>
      <c r="F363" s="94">
        <f>AProperties!F363/AProperties!Z363/VLOOKUP(F$6,Data!$N$4:$Y$11,Data!$X$1,FALSE)</f>
        <v>0.3707967723979903</v>
      </c>
      <c r="G363" s="94">
        <f>AProperties!G363/AProperties!AA363/VLOOKUP(G$6,Data!$N$4:$Y$11,Data!$X$1,FALSE)</f>
        <v>0.37098535147606071</v>
      </c>
      <c r="H363" s="94">
        <f>AProperties!H363/AProperties!AB363/VLOOKUP(H$6,Data!$N$4:$Y$11,Data!$X$1,FALSE)</f>
        <v>0.37091978744004933</v>
      </c>
      <c r="I363" s="94">
        <f>AProperties!I363/AProperties!AC363/VLOOKUP(I$6,Data!$N$4:$Y$11,Data!$X$1,FALSE)</f>
        <v>0.37106674156146957</v>
      </c>
      <c r="J363" s="97">
        <f t="shared" si="55"/>
        <v>0.37076991180909613</v>
      </c>
      <c r="L363" s="28">
        <v>0.35599999999999998</v>
      </c>
      <c r="M363" s="94">
        <f t="shared" si="56"/>
        <v>0.54112998370166265</v>
      </c>
      <c r="N363" s="94">
        <f t="shared" si="57"/>
        <v>0.54133132342686674</v>
      </c>
      <c r="O363" s="94">
        <f t="shared" si="58"/>
        <v>0.54130211177267118</v>
      </c>
      <c r="P363" s="94">
        <f t="shared" si="59"/>
        <v>0.54143190189739898</v>
      </c>
      <c r="Q363" s="94">
        <f t="shared" si="60"/>
        <v>0.54139838619899516</v>
      </c>
      <c r="R363" s="94">
        <f t="shared" si="61"/>
        <v>0.54149267573803028</v>
      </c>
      <c r="S363" s="94">
        <f t="shared" si="62"/>
        <v>0.54145989372002468</v>
      </c>
      <c r="T363" s="94">
        <f t="shared" si="63"/>
        <v>0.54153337078073482</v>
      </c>
      <c r="U363" s="97">
        <f t="shared" si="64"/>
        <v>0.54138495590454805</v>
      </c>
      <c r="W363" s="28">
        <v>0.35599999999999998</v>
      </c>
      <c r="X363" s="94">
        <f>AProperties!AF363*(9.806*B363)^0.5</f>
        <v>0.83896244986540192</v>
      </c>
      <c r="Y363" s="94">
        <f>AProperties!AG363*(9.806*C363)^0.5</f>
        <v>0.84040498108334416</v>
      </c>
      <c r="Z363" s="94">
        <f>AProperties!AH363*(9.806*D363)^0.5</f>
        <v>0.8401955433682029</v>
      </c>
      <c r="AA363" s="94">
        <f>AProperties!AI363*(9.806*E363)^0.5</f>
        <v>0.84112647503804261</v>
      </c>
      <c r="AB363" s="94">
        <f>AProperties!AJ363*(9.806*F363)^0.5</f>
        <v>0.84088598655466729</v>
      </c>
      <c r="AC363" s="94">
        <f>AProperties!AK363*(9.806*G363)^0.5</f>
        <v>0.8415627188289293</v>
      </c>
      <c r="AD363" s="94">
        <f>AProperties!AL363*(9.806*H363)^0.5</f>
        <v>0.84132737775902389</v>
      </c>
      <c r="AE363" s="94">
        <f>AProperties!AM363*(9.806*I363)^0.5</f>
        <v>0.84185495466707372</v>
      </c>
      <c r="AF363" s="97">
        <f t="shared" si="65"/>
        <v>0.84079006089558572</v>
      </c>
    </row>
    <row r="364" spans="1:32" x14ac:dyDescent="0.25">
      <c r="A364" s="28">
        <v>0.35699999999999998</v>
      </c>
      <c r="B364" s="94">
        <f>AProperties!B364/AProperties!V364/VLOOKUP(B$6,Data!$N$4:$Y$11,Data!$X$1,FALSE)</f>
        <v>0.3714001900117373</v>
      </c>
      <c r="C364" s="94">
        <f>AProperties!C364/AProperties!W364/VLOOKUP(C$6,Data!$N$4:$Y$11,Data!$X$1,FALSE)</f>
        <v>0.37180483171638323</v>
      </c>
      <c r="D364" s="94">
        <f>AProperties!D364/AProperties!X364/VLOOKUP(D$6,Data!$N$4:$Y$11,Data!$X$1,FALSE)</f>
        <v>0.3717461232948982</v>
      </c>
      <c r="E364" s="94">
        <f>AProperties!E364/AProperties!Y364/VLOOKUP(E$6,Data!$N$4:$Y$11,Data!$X$1,FALSE)</f>
        <v>0.37200697141106737</v>
      </c>
      <c r="F364" s="94">
        <f>AProperties!F364/AProperties!Z364/VLOOKUP(F$6,Data!$N$4:$Y$11,Data!$X$1,FALSE)</f>
        <v>0.37193961234550144</v>
      </c>
      <c r="G364" s="94">
        <f>AProperties!G364/AProperties!AA364/VLOOKUP(G$6,Data!$N$4:$Y$11,Data!$X$1,FALSE)</f>
        <v>0.37212911372775603</v>
      </c>
      <c r="H364" s="94">
        <f>AProperties!H364/AProperties!AB364/VLOOKUP(H$6,Data!$N$4:$Y$11,Data!$X$1,FALSE)</f>
        <v>0.37206322886330995</v>
      </c>
      <c r="I364" s="94">
        <f>AProperties!I364/AProperties!AC364/VLOOKUP(I$6,Data!$N$4:$Y$11,Data!$X$1,FALSE)</f>
        <v>0.37221090233228887</v>
      </c>
      <c r="J364" s="97">
        <f t="shared" si="55"/>
        <v>0.37191262171286782</v>
      </c>
      <c r="L364" s="28">
        <v>0.35699999999999998</v>
      </c>
      <c r="M364" s="94">
        <f t="shared" si="56"/>
        <v>0.54270009500586869</v>
      </c>
      <c r="N364" s="94">
        <f t="shared" si="57"/>
        <v>0.54290241585819166</v>
      </c>
      <c r="O364" s="94">
        <f t="shared" si="58"/>
        <v>0.54287306164744908</v>
      </c>
      <c r="P364" s="94">
        <f t="shared" si="59"/>
        <v>0.54300348570553369</v>
      </c>
      <c r="Q364" s="94">
        <f t="shared" si="60"/>
        <v>0.5429698061727507</v>
      </c>
      <c r="R364" s="94">
        <f t="shared" si="61"/>
        <v>0.543064556863878</v>
      </c>
      <c r="S364" s="94">
        <f t="shared" si="62"/>
        <v>0.54303161443165493</v>
      </c>
      <c r="T364" s="94">
        <f t="shared" si="63"/>
        <v>0.54310545116614439</v>
      </c>
      <c r="U364" s="97">
        <f t="shared" si="64"/>
        <v>0.54295631085643392</v>
      </c>
      <c r="W364" s="28">
        <v>0.35699999999999998</v>
      </c>
      <c r="X364" s="94">
        <f>AProperties!AF364*(9.806*B364)^0.5</f>
        <v>0.842522188817588</v>
      </c>
      <c r="Y364" s="94">
        <f>AProperties!AG364*(9.806*C364)^0.5</f>
        <v>0.84396918570864254</v>
      </c>
      <c r="Z364" s="94">
        <f>AProperties!AH364*(9.806*D364)^0.5</f>
        <v>0.84375909912292324</v>
      </c>
      <c r="AA364" s="94">
        <f>AProperties!AI364*(9.806*E364)^0.5</f>
        <v>0.84469291628922927</v>
      </c>
      <c r="AB364" s="94">
        <f>AProperties!AJ364*(9.806*F364)^0.5</f>
        <v>0.84445168206510324</v>
      </c>
      <c r="AC364" s="94">
        <f>AProperties!AK364*(9.806*G364)^0.5</f>
        <v>0.84513051342895418</v>
      </c>
      <c r="AD364" s="94">
        <f>AProperties!AL364*(9.806*H364)^0.5</f>
        <v>0.84489444217274456</v>
      </c>
      <c r="AE364" s="94">
        <f>AProperties!AM364*(9.806*I364)^0.5</f>
        <v>0.84542365628324334</v>
      </c>
      <c r="AF364" s="97">
        <f t="shared" si="65"/>
        <v>0.84435546048605348</v>
      </c>
    </row>
    <row r="365" spans="1:32" x14ac:dyDescent="0.25">
      <c r="A365" s="28">
        <v>0.35799999999999998</v>
      </c>
      <c r="B365" s="94">
        <f>AProperties!B365/AProperties!V365/VLOOKUP(B$6,Data!$N$4:$Y$11,Data!$X$1,FALSE)</f>
        <v>0.3725414120670365</v>
      </c>
      <c r="C365" s="94">
        <f>AProperties!C365/AProperties!W365/VLOOKUP(C$6,Data!$N$4:$Y$11,Data!$X$1,FALSE)</f>
        <v>0.37294802008335021</v>
      </c>
      <c r="D365" s="94">
        <f>AProperties!D365/AProperties!X365/VLOOKUP(D$6,Data!$N$4:$Y$11,Data!$X$1,FALSE)</f>
        <v>0.37288902595668599</v>
      </c>
      <c r="E365" s="94">
        <f>AProperties!E365/AProperties!Y365/VLOOKUP(E$6,Data!$N$4:$Y$11,Data!$X$1,FALSE)</f>
        <v>0.37315114457914117</v>
      </c>
      <c r="F365" s="94">
        <f>AProperties!F365/AProperties!Z365/VLOOKUP(F$6,Data!$N$4:$Y$11,Data!$X$1,FALSE)</f>
        <v>0.37308345716100344</v>
      </c>
      <c r="G365" s="94">
        <f>AProperties!G365/AProperties!AA365/VLOOKUP(G$6,Data!$N$4:$Y$11,Data!$X$1,FALSE)</f>
        <v>0.3732738827751213</v>
      </c>
      <c r="H365" s="94">
        <f>AProperties!H365/AProperties!AB365/VLOOKUP(H$6,Data!$N$4:$Y$11,Data!$X$1,FALSE)</f>
        <v>0.37320767641066033</v>
      </c>
      <c r="I365" s="94">
        <f>AProperties!I365/AProperties!AC365/VLOOKUP(I$6,Data!$N$4:$Y$11,Data!$X$1,FALSE)</f>
        <v>0.37335607073451121</v>
      </c>
      <c r="J365" s="97">
        <f t="shared" si="55"/>
        <v>0.37305633622093876</v>
      </c>
      <c r="L365" s="28">
        <v>0.35799999999999998</v>
      </c>
      <c r="M365" s="94">
        <f t="shared" si="56"/>
        <v>0.54427070603351824</v>
      </c>
      <c r="N365" s="94">
        <f t="shared" si="57"/>
        <v>0.54447401004167506</v>
      </c>
      <c r="O365" s="94">
        <f t="shared" si="58"/>
        <v>0.54444451297834295</v>
      </c>
      <c r="P365" s="94">
        <f t="shared" si="59"/>
        <v>0.54457557228957054</v>
      </c>
      <c r="Q365" s="94">
        <f t="shared" si="60"/>
        <v>0.54454172858050165</v>
      </c>
      <c r="R365" s="94">
        <f t="shared" si="61"/>
        <v>0.54463694138756069</v>
      </c>
      <c r="S365" s="94">
        <f t="shared" si="62"/>
        <v>0.5446038382053302</v>
      </c>
      <c r="T365" s="94">
        <f t="shared" si="63"/>
        <v>0.54467803536725556</v>
      </c>
      <c r="U365" s="97">
        <f t="shared" si="64"/>
        <v>0.54452816811046945</v>
      </c>
      <c r="W365" s="28">
        <v>0.35799999999999998</v>
      </c>
      <c r="X365" s="94">
        <f>AProperties!AF365*(9.806*B365)^0.5</f>
        <v>0.8460871823754571</v>
      </c>
      <c r="Y365" s="94">
        <f>AProperties!AG365*(9.806*C365)^0.5</f>
        <v>0.84753864150718428</v>
      </c>
      <c r="Z365" s="94">
        <f>AProperties!AH365*(9.806*D365)^0.5</f>
        <v>0.84732790654574441</v>
      </c>
      <c r="AA365" s="94">
        <f>AProperties!AI365*(9.806*E365)^0.5</f>
        <v>0.84826460701802886</v>
      </c>
      <c r="AB365" s="94">
        <f>AProperties!AJ365*(9.806*F365)^0.5</f>
        <v>0.84802262761677194</v>
      </c>
      <c r="AC365" s="94">
        <f>AProperties!AK365*(9.806*G365)^0.5</f>
        <v>0.84870355648819695</v>
      </c>
      <c r="AD365" s="94">
        <f>AProperties!AL365*(9.806*H365)^0.5</f>
        <v>0.84846675559443629</v>
      </c>
      <c r="AE365" s="94">
        <f>AProperties!AM365*(9.806*I365)^0.5</f>
        <v>0.84899760567930971</v>
      </c>
      <c r="AF365" s="97">
        <f t="shared" si="65"/>
        <v>0.84792611035314125</v>
      </c>
    </row>
    <row r="366" spans="1:32" x14ac:dyDescent="0.25">
      <c r="A366" s="28">
        <v>0.35899999999999999</v>
      </c>
      <c r="B366" s="94">
        <f>AProperties!B366/AProperties!V366/VLOOKUP(B$6,Data!$N$4:$Y$11,Data!$X$1,FALSE)</f>
        <v>0.37368363865337462</v>
      </c>
      <c r="C366" s="94">
        <f>AProperties!C366/AProperties!W366/VLOOKUP(C$6,Data!$N$4:$Y$11,Data!$X$1,FALSE)</f>
        <v>0.37409221704175399</v>
      </c>
      <c r="D366" s="94">
        <f>AProperties!D366/AProperties!X366/VLOOKUP(D$6,Data!$N$4:$Y$11,Data!$X$1,FALSE)</f>
        <v>0.37403293661738951</v>
      </c>
      <c r="E366" s="94">
        <f>AProperties!E366/AProperties!Y366/VLOOKUP(E$6,Data!$N$4:$Y$11,Data!$X$1,FALSE)</f>
        <v>0.37429632838764926</v>
      </c>
      <c r="F366" s="94">
        <f>AProperties!F366/AProperties!Z366/VLOOKUP(F$6,Data!$N$4:$Y$11,Data!$X$1,FALSE)</f>
        <v>0.37422831193262057</v>
      </c>
      <c r="G366" s="94">
        <f>AProperties!G366/AProperties!AA366/VLOOKUP(G$6,Data!$N$4:$Y$11,Data!$X$1,FALSE)</f>
        <v>0.37441966370770957</v>
      </c>
      <c r="H366" s="94">
        <f>AProperties!H366/AProperties!AB366/VLOOKUP(H$6,Data!$N$4:$Y$11,Data!$X$1,FALSE)</f>
        <v>0.37435313517115459</v>
      </c>
      <c r="I366" s="94">
        <f>AProperties!I366/AProperties!AC366/VLOOKUP(I$6,Data!$N$4:$Y$11,Data!$X$1,FALSE)</f>
        <v>0.37450225185831076</v>
      </c>
      <c r="J366" s="97">
        <f t="shared" si="55"/>
        <v>0.37420106042124535</v>
      </c>
      <c r="L366" s="28">
        <v>0.35899999999999999</v>
      </c>
      <c r="M366" s="94">
        <f t="shared" si="56"/>
        <v>0.54584181932668729</v>
      </c>
      <c r="N366" s="94">
        <f t="shared" si="57"/>
        <v>0.54604610852087698</v>
      </c>
      <c r="O366" s="94">
        <f t="shared" si="58"/>
        <v>0.54601646830869477</v>
      </c>
      <c r="P366" s="94">
        <f t="shared" si="59"/>
        <v>0.54614816419382461</v>
      </c>
      <c r="Q366" s="94">
        <f t="shared" si="60"/>
        <v>0.5461141559663103</v>
      </c>
      <c r="R366" s="94">
        <f t="shared" si="61"/>
        <v>0.54620983185385474</v>
      </c>
      <c r="S366" s="94">
        <f t="shared" si="62"/>
        <v>0.54617656758557731</v>
      </c>
      <c r="T366" s="94">
        <f t="shared" si="63"/>
        <v>0.54625112592915537</v>
      </c>
      <c r="U366" s="97">
        <f t="shared" si="64"/>
        <v>0.54610053021062277</v>
      </c>
      <c r="W366" s="28">
        <v>0.35899999999999999</v>
      </c>
      <c r="X366" s="94">
        <f>AProperties!AF366*(9.806*B366)^0.5</f>
        <v>0.84965742625750595</v>
      </c>
      <c r="Y366" s="94">
        <f>AProperties!AG366*(9.806*C366)^0.5</f>
        <v>0.85111334418039697</v>
      </c>
      <c r="Z366" s="94">
        <f>AProperties!AH366*(9.806*D366)^0.5</f>
        <v>0.85090196134056995</v>
      </c>
      <c r="AA366" s="94">
        <f>AProperties!AI366*(9.806*E366)^0.5</f>
        <v>0.85184154291732617</v>
      </c>
      <c r="AB366" s="94">
        <f>AProperties!AJ366*(9.806*F366)^0.5</f>
        <v>0.85159881890540479</v>
      </c>
      <c r="AC366" s="94">
        <f>AProperties!AK366*(9.806*G366)^0.5</f>
        <v>0.85228184369437943</v>
      </c>
      <c r="AD366" s="94">
        <f>AProperties!AL366*(9.806*H366)^0.5</f>
        <v>0.85204431371460587</v>
      </c>
      <c r="AE366" s="94">
        <f>AProperties!AM366*(9.806*I366)^0.5</f>
        <v>0.85257679853953294</v>
      </c>
      <c r="AF366" s="97">
        <f t="shared" si="65"/>
        <v>0.8515020061937153</v>
      </c>
    </row>
    <row r="367" spans="1:32" x14ac:dyDescent="0.25">
      <c r="A367" s="28">
        <v>0.36</v>
      </c>
      <c r="B367" s="94">
        <f>AProperties!B367/AProperties!V367/VLOOKUP(B$6,Data!$N$4:$Y$11,Data!$X$1,FALSE)</f>
        <v>0.37482687487969524</v>
      </c>
      <c r="C367" s="94">
        <f>AProperties!C367/AProperties!W367/VLOOKUP(C$6,Data!$N$4:$Y$11,Data!$X$1,FALSE)</f>
        <v>0.37523742770359542</v>
      </c>
      <c r="D367" s="94">
        <f>AProperties!D367/AProperties!X367/VLOOKUP(D$6,Data!$N$4:$Y$11,Data!$X$1,FALSE)</f>
        <v>0.37517786038856143</v>
      </c>
      <c r="E367" s="94">
        <f>AProperties!E367/AProperties!Y367/VLOOKUP(E$6,Data!$N$4:$Y$11,Data!$X$1,FALSE)</f>
        <v>0.37544252795014849</v>
      </c>
      <c r="F367" s="94">
        <f>AProperties!F367/AProperties!Z367/VLOOKUP(F$6,Data!$N$4:$Y$11,Data!$X$1,FALSE)</f>
        <v>0.3753741817733891</v>
      </c>
      <c r="G367" s="94">
        <f>AProperties!G367/AProperties!AA367/VLOOKUP(G$6,Data!$N$4:$Y$11,Data!$X$1,FALSE)</f>
        <v>0.37556646164002599</v>
      </c>
      <c r="H367" s="94">
        <f>AProperties!H367/AProperties!AB367/VLOOKUP(H$6,Data!$N$4:$Y$11,Data!$X$1,FALSE)</f>
        <v>0.37549961025878548</v>
      </c>
      <c r="I367" s="94">
        <f>AProperties!I367/AProperties!AC367/VLOOKUP(I$6,Data!$N$4:$Y$11,Data!$X$1,FALSE)</f>
        <v>0.3756494508188335</v>
      </c>
      <c r="J367" s="97">
        <f t="shared" si="55"/>
        <v>0.3753467994266293</v>
      </c>
      <c r="L367" s="28">
        <v>0.36</v>
      </c>
      <c r="M367" s="94">
        <f t="shared" si="56"/>
        <v>0.54741343743984761</v>
      </c>
      <c r="N367" s="94">
        <f t="shared" si="57"/>
        <v>0.54761871385179772</v>
      </c>
      <c r="O367" s="94">
        <f t="shared" si="58"/>
        <v>0.54758893019428068</v>
      </c>
      <c r="P367" s="94">
        <f t="shared" si="59"/>
        <v>0.54772126397507426</v>
      </c>
      <c r="Q367" s="94">
        <f t="shared" si="60"/>
        <v>0.54768709088669454</v>
      </c>
      <c r="R367" s="94">
        <f t="shared" si="61"/>
        <v>0.54778323082001301</v>
      </c>
      <c r="S367" s="94">
        <f t="shared" si="62"/>
        <v>0.54774980512939275</v>
      </c>
      <c r="T367" s="94">
        <f t="shared" si="63"/>
        <v>0.54782472540941674</v>
      </c>
      <c r="U367" s="97">
        <f t="shared" si="64"/>
        <v>0.54767339971331463</v>
      </c>
      <c r="W367" s="28">
        <v>0.36</v>
      </c>
      <c r="X367" s="94">
        <f>AProperties!AF367*(9.806*B367)^0.5</f>
        <v>0.85323291623473085</v>
      </c>
      <c r="Y367" s="94">
        <f>AProperties!AG367*(9.806*C367)^0.5</f>
        <v>0.85469328948241308</v>
      </c>
      <c r="Z367" s="94">
        <f>AProperties!AH367*(9.806*D367)^0.5</f>
        <v>0.85448125926398244</v>
      </c>
      <c r="AA367" s="94">
        <f>AProperties!AI367*(9.806*E367)^0.5</f>
        <v>0.85542371973281717</v>
      </c>
      <c r="AB367" s="94">
        <f>AProperties!AJ367*(9.806*F367)^0.5</f>
        <v>0.85518025167951095</v>
      </c>
      <c r="AC367" s="94">
        <f>AProperties!AK367*(9.806*G367)^0.5</f>
        <v>0.85586537078809266</v>
      </c>
      <c r="AD367" s="94">
        <f>AProperties!AL367*(9.806*H367)^0.5</f>
        <v>0.85562711227659849</v>
      </c>
      <c r="AE367" s="94">
        <f>AProperties!AM367*(9.806*I367)^0.5</f>
        <v>0.8561612306010884</v>
      </c>
      <c r="AF367" s="97">
        <f t="shared" si="65"/>
        <v>0.85508314375740424</v>
      </c>
    </row>
    <row r="368" spans="1:32" x14ac:dyDescent="0.25">
      <c r="A368" s="28">
        <v>0.36099999999999999</v>
      </c>
      <c r="B368" s="94">
        <f>AProperties!B368/AProperties!V368/VLOOKUP(B$6,Data!$N$4:$Y$11,Data!$X$1,FALSE)</f>
        <v>0.37597112587992204</v>
      </c>
      <c r="C368" s="94">
        <f>AProperties!C368/AProperties!W368/VLOOKUP(C$6,Data!$N$4:$Y$11,Data!$X$1,FALSE)</f>
        <v>0.37638365720594447</v>
      </c>
      <c r="D368" s="94">
        <f>AProperties!D368/AProperties!X368/VLOOKUP(D$6,Data!$N$4:$Y$11,Data!$X$1,FALSE)</f>
        <v>0.37632380240681096</v>
      </c>
      <c r="E368" s="94">
        <f>AProperties!E368/AProperties!Y368/VLOOKUP(E$6,Data!$N$4:$Y$11,Data!$X$1,FALSE)</f>
        <v>0.37658974840530896</v>
      </c>
      <c r="F368" s="94">
        <f>AProperties!F368/AProperties!Z368/VLOOKUP(F$6,Data!$N$4:$Y$11,Data!$X$1,FALSE)</f>
        <v>0.37652107182144423</v>
      </c>
      <c r="G368" s="94">
        <f>AProperties!G368/AProperties!AA368/VLOOKUP(G$6,Data!$N$4:$Y$11,Data!$X$1,FALSE)</f>
        <v>0.37671428171171822</v>
      </c>
      <c r="H368" s="94">
        <f>AProperties!H368/AProperties!AB368/VLOOKUP(H$6,Data!$N$4:$Y$11,Data!$X$1,FALSE)</f>
        <v>0.37664710681267288</v>
      </c>
      <c r="I368" s="94">
        <f>AProperties!I368/AProperties!AC368/VLOOKUP(I$6,Data!$N$4:$Y$11,Data!$X$1,FALSE)</f>
        <v>0.37679767275638443</v>
      </c>
      <c r="J368" s="97">
        <f t="shared" si="55"/>
        <v>0.37649355837502585</v>
      </c>
      <c r="L368" s="28">
        <v>0.36099999999999999</v>
      </c>
      <c r="M368" s="94">
        <f t="shared" si="56"/>
        <v>0.54898556293996104</v>
      </c>
      <c r="N368" s="94">
        <f t="shared" si="57"/>
        <v>0.54919182860297222</v>
      </c>
      <c r="O368" s="94">
        <f t="shared" si="58"/>
        <v>0.54916190120340547</v>
      </c>
      <c r="P368" s="94">
        <f t="shared" si="59"/>
        <v>0.54929487420265444</v>
      </c>
      <c r="Q368" s="94">
        <f t="shared" si="60"/>
        <v>0.5492605359107221</v>
      </c>
      <c r="R368" s="94">
        <f t="shared" si="61"/>
        <v>0.54935714085585907</v>
      </c>
      <c r="S368" s="94">
        <f t="shared" si="62"/>
        <v>0.54932355340633643</v>
      </c>
      <c r="T368" s="94">
        <f t="shared" si="63"/>
        <v>0.5493988363781922</v>
      </c>
      <c r="U368" s="97">
        <f t="shared" si="64"/>
        <v>0.54924677918751286</v>
      </c>
      <c r="W368" s="28">
        <v>0.36099999999999999</v>
      </c>
      <c r="X368" s="94">
        <f>AProperties!AF368*(9.806*B368)^0.5</f>
        <v>0.85681364813063421</v>
      </c>
      <c r="Y368" s="94">
        <f>AProperties!AG368*(9.806*C368)^0.5</f>
        <v>0.85827847322007611</v>
      </c>
      <c r="Z368" s="94">
        <f>AProperties!AH368*(9.806*D368)^0.5</f>
        <v>0.85806579612524514</v>
      </c>
      <c r="AA368" s="94">
        <f>AProperties!AI368*(9.806*E368)^0.5</f>
        <v>0.8590111332630106</v>
      </c>
      <c r="AB368" s="94">
        <f>AProperties!AJ368*(9.806*F368)^0.5</f>
        <v>0.85876692174037783</v>
      </c>
      <c r="AC368" s="94">
        <f>AProperties!AK368*(9.806*G368)^0.5</f>
        <v>0.85945413356280709</v>
      </c>
      <c r="AD368" s="94">
        <f>AProperties!AL368*(9.806*H368)^0.5</f>
        <v>0.85921514707660374</v>
      </c>
      <c r="AE368" s="94">
        <f>AProperties!AM368*(9.806*I368)^0.5</f>
        <v>0.85975089765406887</v>
      </c>
      <c r="AF368" s="97">
        <f t="shared" si="65"/>
        <v>0.85866951884660292</v>
      </c>
    </row>
    <row r="369" spans="1:32" x14ac:dyDescent="0.25">
      <c r="A369" s="28">
        <v>0.36199999999999999</v>
      </c>
      <c r="B369" s="94">
        <f>AProperties!B369/AProperties!V369/VLOOKUP(B$6,Data!$N$4:$Y$11,Data!$X$1,FALSE)</f>
        <v>0.37711639681314646</v>
      </c>
      <c r="C369" s="94">
        <f>AProperties!C369/AProperties!W369/VLOOKUP(C$6,Data!$N$4:$Y$11,Data!$X$1,FALSE)</f>
        <v>0.37753091071112899</v>
      </c>
      <c r="D369" s="94">
        <f>AProperties!D369/AProperties!X369/VLOOKUP(D$6,Data!$N$4:$Y$11,Data!$X$1,FALSE)</f>
        <v>0.37747076783399114</v>
      </c>
      <c r="E369" s="94">
        <f>AProperties!E369/AProperties!Y369/VLOOKUP(E$6,Data!$N$4:$Y$11,Data!$X$1,FALSE)</f>
        <v>0.37773799491710408</v>
      </c>
      <c r="F369" s="94">
        <f>AProperties!F369/AProperties!Z369/VLOOKUP(F$6,Data!$N$4:$Y$11,Data!$X$1,FALSE)</f>
        <v>0.37766898724020825</v>
      </c>
      <c r="G369" s="94">
        <f>AProperties!G369/AProperties!AA369/VLOOKUP(G$6,Data!$N$4:$Y$11,Data!$X$1,FALSE)</f>
        <v>0.37786312908776298</v>
      </c>
      <c r="H369" s="94">
        <f>AProperties!H369/AProperties!AB369/VLOOKUP(H$6,Data!$N$4:$Y$11,Data!$X$1,FALSE)</f>
        <v>0.37779562999725047</v>
      </c>
      <c r="I369" s="94">
        <f>AProperties!I369/AProperties!AC369/VLOOKUP(I$6,Data!$N$4:$Y$11,Data!$X$1,FALSE)</f>
        <v>0.37794692283661607</v>
      </c>
      <c r="J369" s="97">
        <f t="shared" si="55"/>
        <v>0.37764134242965103</v>
      </c>
      <c r="L369" s="28">
        <v>0.36199999999999999</v>
      </c>
      <c r="M369" s="94">
        <f t="shared" si="56"/>
        <v>0.55055819840657327</v>
      </c>
      <c r="N369" s="94">
        <f t="shared" si="57"/>
        <v>0.55076545535556454</v>
      </c>
      <c r="O369" s="94">
        <f t="shared" si="58"/>
        <v>0.5507353839169955</v>
      </c>
      <c r="P369" s="94">
        <f t="shared" si="59"/>
        <v>0.550868997458552</v>
      </c>
      <c r="Q369" s="94">
        <f t="shared" si="60"/>
        <v>0.55083449362010417</v>
      </c>
      <c r="R369" s="94">
        <f t="shared" si="61"/>
        <v>0.55093156454388148</v>
      </c>
      <c r="S369" s="94">
        <f t="shared" si="62"/>
        <v>0.55089781499862522</v>
      </c>
      <c r="T369" s="94">
        <f t="shared" si="63"/>
        <v>0.55097346141830805</v>
      </c>
      <c r="U369" s="97">
        <f t="shared" si="64"/>
        <v>0.55082067121482547</v>
      </c>
      <c r="W369" s="28">
        <v>0.36199999999999999</v>
      </c>
      <c r="X369" s="94">
        <f>AProperties!AF369*(9.806*B369)^0.5</f>
        <v>0.86039961782122876</v>
      </c>
      <c r="Y369" s="94">
        <f>AProperties!AG369*(9.806*C369)^0.5</f>
        <v>0.86186889125294541</v>
      </c>
      <c r="Z369" s="94">
        <f>AProperties!AH369*(9.806*D369)^0.5</f>
        <v>0.86165556778630492</v>
      </c>
      <c r="AA369" s="94">
        <f>AProperties!AI369*(9.806*E369)^0.5</f>
        <v>0.8626037793592336</v>
      </c>
      <c r="AB369" s="94">
        <f>AProperties!AJ369*(9.806*F369)^0.5</f>
        <v>0.86235882494207605</v>
      </c>
      <c r="AC369" s="94">
        <f>AProperties!AK369*(9.806*G369)^0.5</f>
        <v>0.86304812786487251</v>
      </c>
      <c r="AD369" s="94">
        <f>AProperties!AL369*(9.806*H369)^0.5</f>
        <v>0.86280841396365404</v>
      </c>
      <c r="AE369" s="94">
        <f>AProperties!AM369*(9.806*I369)^0.5</f>
        <v>0.86334579554148738</v>
      </c>
      <c r="AF369" s="97">
        <f t="shared" si="65"/>
        <v>0.86226112731647531</v>
      </c>
    </row>
    <row r="370" spans="1:32" x14ac:dyDescent="0.25">
      <c r="A370" s="28">
        <v>0.36299999999999999</v>
      </c>
      <c r="B370" s="94">
        <f>AProperties!B370/AProperties!V370/VLOOKUP(B$6,Data!$N$4:$Y$11,Data!$X$1,FALSE)</f>
        <v>0.37826269286381736</v>
      </c>
      <c r="C370" s="94">
        <f>AProperties!C370/AProperties!W370/VLOOKUP(C$6,Data!$N$4:$Y$11,Data!$X$1,FALSE)</f>
        <v>0.37867919340692485</v>
      </c>
      <c r="D370" s="94">
        <f>AProperties!D370/AProperties!X370/VLOOKUP(D$6,Data!$N$4:$Y$11,Data!$X$1,FALSE)</f>
        <v>0.3786187618573908</v>
      </c>
      <c r="E370" s="94">
        <f>AProperties!E370/AProperties!Y370/VLOOKUP(E$6,Data!$N$4:$Y$11,Data!$X$1,FALSE)</f>
        <v>0.37888727267500016</v>
      </c>
      <c r="F370" s="94">
        <f>AProperties!F370/AProperties!Z370/VLOOKUP(F$6,Data!$N$4:$Y$11,Data!$X$1,FALSE)</f>
        <v>0.37881793321858187</v>
      </c>
      <c r="G370" s="94">
        <f>AProperties!G370/AProperties!AA370/VLOOKUP(G$6,Data!$N$4:$Y$11,Data!$X$1,FALSE)</f>
        <v>0.37901300895865686</v>
      </c>
      <c r="H370" s="94">
        <f>AProperties!H370/AProperties!AB370/VLOOKUP(H$6,Data!$N$4:$Y$11,Data!$X$1,FALSE)</f>
        <v>0.37894518500245905</v>
      </c>
      <c r="I370" s="94">
        <f>AProperties!I370/AProperties!AC370/VLOOKUP(I$6,Data!$N$4:$Y$11,Data!$X$1,FALSE)</f>
        <v>0.37909720625072035</v>
      </c>
      <c r="J370" s="97">
        <f t="shared" si="55"/>
        <v>0.37879015677919392</v>
      </c>
      <c r="L370" s="28">
        <v>0.36299999999999999</v>
      </c>
      <c r="M370" s="94">
        <f t="shared" si="56"/>
        <v>0.55213134643190864</v>
      </c>
      <c r="N370" s="94">
        <f t="shared" si="57"/>
        <v>0.55233959670346244</v>
      </c>
      <c r="O370" s="94">
        <f t="shared" si="58"/>
        <v>0.55230938092869541</v>
      </c>
      <c r="P370" s="94">
        <f t="shared" si="59"/>
        <v>0.55244363633750004</v>
      </c>
      <c r="Q370" s="94">
        <f t="shared" si="60"/>
        <v>0.55240896660929095</v>
      </c>
      <c r="R370" s="94">
        <f t="shared" si="61"/>
        <v>0.55250650447932848</v>
      </c>
      <c r="S370" s="94">
        <f t="shared" si="62"/>
        <v>0.55247259250122949</v>
      </c>
      <c r="T370" s="94">
        <f t="shared" si="63"/>
        <v>0.55254860312536014</v>
      </c>
      <c r="U370" s="97">
        <f t="shared" si="64"/>
        <v>0.55239507838959701</v>
      </c>
      <c r="W370" s="28">
        <v>0.36299999999999999</v>
      </c>
      <c r="X370" s="94">
        <f>AProperties!AF370*(9.806*B370)^0.5</f>
        <v>0.86399082123504545</v>
      </c>
      <c r="Y370" s="94">
        <f>AProperties!AG370*(9.806*C370)^0.5</f>
        <v>0.86546453949330504</v>
      </c>
      <c r="Z370" s="94">
        <f>AProperties!AH370*(9.806*D370)^0.5</f>
        <v>0.86525057016180662</v>
      </c>
      <c r="AA370" s="94">
        <f>AProperties!AI370*(9.806*E370)^0.5</f>
        <v>0.86620165392564175</v>
      </c>
      <c r="AB370" s="94">
        <f>AProperties!AJ370*(9.806*F370)^0.5</f>
        <v>0.86595595719146967</v>
      </c>
      <c r="AC370" s="94">
        <f>AProperties!AK370*(9.806*G370)^0.5</f>
        <v>0.86664734959352563</v>
      </c>
      <c r="AD370" s="94">
        <f>AProperties!AL370*(9.806*H370)^0.5</f>
        <v>0.86640690883964244</v>
      </c>
      <c r="AE370" s="94">
        <f>AProperties!AM370*(9.806*I370)^0.5</f>
        <v>0.86694592015929095</v>
      </c>
      <c r="AF370" s="97">
        <f t="shared" si="65"/>
        <v>0.86585796507496604</v>
      </c>
    </row>
    <row r="371" spans="1:32" x14ac:dyDescent="0.25">
      <c r="A371" s="28">
        <v>0.36399999999999999</v>
      </c>
      <c r="B371" s="94">
        <f>AProperties!B371/AProperties!V371/VLOOKUP(B$6,Data!$N$4:$Y$11,Data!$X$1,FALSE)</f>
        <v>0.37941001924193346</v>
      </c>
      <c r="C371" s="94">
        <f>AProperties!C371/AProperties!W371/VLOOKUP(C$6,Data!$N$4:$Y$11,Data!$X$1,FALSE)</f>
        <v>0.37982851050674771</v>
      </c>
      <c r="D371" s="94">
        <f>AProperties!D371/AProperties!X371/VLOOKUP(D$6,Data!$N$4:$Y$11,Data!$X$1,FALSE)</f>
        <v>0.37976778968992519</v>
      </c>
      <c r="E371" s="94">
        <f>AProperties!E371/AProperties!Y371/VLOOKUP(E$6,Data!$N$4:$Y$11,Data!$X$1,FALSE)</f>
        <v>0.38003758689414774</v>
      </c>
      <c r="F371" s="94">
        <f>AProperties!F371/AProperties!Z371/VLOOKUP(F$6,Data!$N$4:$Y$11,Data!$X$1,FALSE)</f>
        <v>0.37996791497113613</v>
      </c>
      <c r="G371" s="94">
        <f>AProperties!G371/AProperties!AA371/VLOOKUP(G$6,Data!$N$4:$Y$11,Data!$X$1,FALSE)</f>
        <v>0.38016392654060932</v>
      </c>
      <c r="H371" s="94">
        <f>AProperties!H371/AProperties!AB371/VLOOKUP(H$6,Data!$N$4:$Y$11,Data!$X$1,FALSE)</f>
        <v>0.38009577704393593</v>
      </c>
      <c r="I371" s="94">
        <f>AProperties!I371/AProperties!AC371/VLOOKUP(I$6,Data!$N$4:$Y$11,Data!$X$1,FALSE)</f>
        <v>0.38024852821561833</v>
      </c>
      <c r="J371" s="97">
        <f t="shared" si="55"/>
        <v>0.3799400066380067</v>
      </c>
      <c r="L371" s="28">
        <v>0.36399999999999999</v>
      </c>
      <c r="M371" s="94">
        <f t="shared" si="56"/>
        <v>0.55370500962096669</v>
      </c>
      <c r="N371" s="94">
        <f t="shared" si="57"/>
        <v>0.55391425525337379</v>
      </c>
      <c r="O371" s="94">
        <f t="shared" si="58"/>
        <v>0.55388389484496259</v>
      </c>
      <c r="P371" s="94">
        <f t="shared" si="59"/>
        <v>0.55401879344707383</v>
      </c>
      <c r="Q371" s="94">
        <f t="shared" si="60"/>
        <v>0.55398395748556806</v>
      </c>
      <c r="R371" s="94">
        <f t="shared" si="61"/>
        <v>0.55408196327030468</v>
      </c>
      <c r="S371" s="94">
        <f t="shared" si="62"/>
        <v>0.55404788852196796</v>
      </c>
      <c r="T371" s="94">
        <f t="shared" si="63"/>
        <v>0.55412426410780913</v>
      </c>
      <c r="U371" s="97">
        <f t="shared" si="64"/>
        <v>0.55397000331900326</v>
      </c>
      <c r="W371" s="28">
        <v>0.36399999999999999</v>
      </c>
      <c r="X371" s="94">
        <f>AProperties!AF371*(9.806*B371)^0.5</f>
        <v>0.86758725435314932</v>
      </c>
      <c r="Y371" s="94">
        <f>AProperties!AG371*(9.806*C371)^0.5</f>
        <v>0.86906541390617709</v>
      </c>
      <c r="Z371" s="94">
        <f>AProperties!AH371*(9.806*D371)^0.5</f>
        <v>0.86885079921910158</v>
      </c>
      <c r="AA371" s="94">
        <f>AProperties!AI371*(9.806*E371)^0.5</f>
        <v>0.86980475291922821</v>
      </c>
      <c r="AB371" s="94">
        <f>AProperties!AJ371*(9.806*F371)^0.5</f>
        <v>0.86955831444823062</v>
      </c>
      <c r="AC371" s="94">
        <f>AProperties!AK371*(9.806*G371)^0.5</f>
        <v>0.87025179470090797</v>
      </c>
      <c r="AD371" s="94">
        <f>AProperties!AL371*(9.806*H371)^0.5</f>
        <v>0.87001062765932691</v>
      </c>
      <c r="AE371" s="94">
        <f>AProperties!AM371*(9.806*I371)^0.5</f>
        <v>0.87055126745636591</v>
      </c>
      <c r="AF371" s="97">
        <f t="shared" si="65"/>
        <v>0.86946002808281098</v>
      </c>
    </row>
    <row r="372" spans="1:32" x14ac:dyDescent="0.25">
      <c r="A372" s="28">
        <v>0.36499999999999999</v>
      </c>
      <c r="B372" s="94">
        <f>AProperties!B372/AProperties!V372/VLOOKUP(B$6,Data!$N$4:$Y$11,Data!$X$1,FALSE)</f>
        <v>0.38055838118323587</v>
      </c>
      <c r="C372" s="94">
        <f>AProperties!C372/AProperties!W372/VLOOKUP(C$6,Data!$N$4:$Y$11,Data!$X$1,FALSE)</f>
        <v>0.38097886724984631</v>
      </c>
      <c r="D372" s="94">
        <f>AProperties!D372/AProperties!X372/VLOOKUP(D$6,Data!$N$4:$Y$11,Data!$X$1,FALSE)</f>
        <v>0.38091785657032934</v>
      </c>
      <c r="E372" s="94">
        <f>AProperties!E372/AProperties!Y372/VLOOKUP(E$6,Data!$N$4:$Y$11,Data!$X$1,FALSE)</f>
        <v>0.38118894281557675</v>
      </c>
      <c r="F372" s="94">
        <f>AProperties!F372/AProperties!Z372/VLOOKUP(F$6,Data!$N$4:$Y$11,Data!$X$1,FALSE)</f>
        <v>0.38111893773830474</v>
      </c>
      <c r="G372" s="94">
        <f>AProperties!G372/AProperties!AA372/VLOOKUP(G$6,Data!$N$4:$Y$11,Data!$X$1,FALSE)</f>
        <v>0.38131588707573555</v>
      </c>
      <c r="H372" s="94">
        <f>AProperties!H372/AProperties!AB372/VLOOKUP(H$6,Data!$N$4:$Y$11,Data!$X$1,FALSE)</f>
        <v>0.38124741136320967</v>
      </c>
      <c r="I372" s="94">
        <f>AProperties!I372/AProperties!AC372/VLOOKUP(I$6,Data!$N$4:$Y$11,Data!$X$1,FALSE)</f>
        <v>0.3814008939741565</v>
      </c>
      <c r="J372" s="97">
        <f t="shared" si="55"/>
        <v>0.38109089724629935</v>
      </c>
      <c r="L372" s="28">
        <v>0.36499999999999999</v>
      </c>
      <c r="M372" s="94">
        <f t="shared" si="56"/>
        <v>0.5552791905916179</v>
      </c>
      <c r="N372" s="94">
        <f t="shared" si="57"/>
        <v>0.5554894336249232</v>
      </c>
      <c r="O372" s="94">
        <f t="shared" si="58"/>
        <v>0.55545892828516463</v>
      </c>
      <c r="P372" s="94">
        <f t="shared" si="59"/>
        <v>0.55559447140778839</v>
      </c>
      <c r="Q372" s="94">
        <f t="shared" si="60"/>
        <v>0.55555946886915231</v>
      </c>
      <c r="R372" s="94">
        <f t="shared" si="61"/>
        <v>0.55565794353786779</v>
      </c>
      <c r="S372" s="94">
        <f t="shared" si="62"/>
        <v>0.5556237056816048</v>
      </c>
      <c r="T372" s="94">
        <f t="shared" si="63"/>
        <v>0.55570044698707821</v>
      </c>
      <c r="U372" s="97">
        <f t="shared" si="64"/>
        <v>0.5555454486231497</v>
      </c>
      <c r="W372" s="28">
        <v>0.36499999999999999</v>
      </c>
      <c r="X372" s="94">
        <f>AProperties!AF372*(9.806*B372)^0.5</f>
        <v>0.87118891320915481</v>
      </c>
      <c r="Y372" s="94">
        <f>AProperties!AG372*(9.806*C372)^0.5</f>
        <v>0.87267151050933711</v>
      </c>
      <c r="Z372" s="94">
        <f>AProperties!AH372*(9.806*D372)^0.5</f>
        <v>0.87245625097826618</v>
      </c>
      <c r="AA372" s="94">
        <f>AProperties!AI372*(9.806*E372)^0.5</f>
        <v>0.87341307234984444</v>
      </c>
      <c r="AB372" s="94">
        <f>AProperties!AJ372*(9.806*F372)^0.5</f>
        <v>0.87316589272485046</v>
      </c>
      <c r="AC372" s="94">
        <f>AProperties!AK372*(9.806*G372)^0.5</f>
        <v>0.87386145919207792</v>
      </c>
      <c r="AD372" s="94">
        <f>AProperties!AL372*(9.806*H372)^0.5</f>
        <v>0.87361956643035155</v>
      </c>
      <c r="AE372" s="94">
        <f>AProperties!AM372*(9.806*I372)^0.5</f>
        <v>0.87416183343456078</v>
      </c>
      <c r="AF372" s="97">
        <f t="shared" si="65"/>
        <v>0.87306731235355539</v>
      </c>
    </row>
    <row r="373" spans="1:32" x14ac:dyDescent="0.25">
      <c r="A373" s="28">
        <v>0.36599999999999999</v>
      </c>
      <c r="B373" s="94">
        <f>AProperties!B373/AProperties!V373/VLOOKUP(B$6,Data!$N$4:$Y$11,Data!$X$1,FALSE)</f>
        <v>0.38170778394940319</v>
      </c>
      <c r="C373" s="94">
        <f>AProperties!C373/AProperties!W373/VLOOKUP(C$6,Data!$N$4:$Y$11,Data!$X$1,FALSE)</f>
        <v>0.38213026890149815</v>
      </c>
      <c r="D373" s="94">
        <f>AProperties!D373/AProperties!X373/VLOOKUP(D$6,Data!$N$4:$Y$11,Data!$X$1,FALSE)</f>
        <v>0.38206896776335386</v>
      </c>
      <c r="E373" s="94">
        <f>AProperties!E373/AProperties!Y373/VLOOKUP(E$6,Data!$N$4:$Y$11,Data!$X$1,FALSE)</f>
        <v>0.3823413457063905</v>
      </c>
      <c r="F373" s="94">
        <f>AProperties!F373/AProperties!Z373/VLOOKUP(F$6,Data!$N$4:$Y$11,Data!$X$1,FALSE)</f>
        <v>0.38227100678658016</v>
      </c>
      <c r="G373" s="94">
        <f>AProperties!G373/AProperties!AA373/VLOOKUP(G$6,Data!$N$4:$Y$11,Data!$X$1,FALSE)</f>
        <v>0.38246889583225169</v>
      </c>
      <c r="H373" s="94">
        <f>AProperties!H373/AProperties!AB373/VLOOKUP(H$6,Data!$N$4:$Y$11,Data!$X$1,FALSE)</f>
        <v>0.38240009322789537</v>
      </c>
      <c r="I373" s="94">
        <f>AProperties!I373/AProperties!AC373/VLOOKUP(I$6,Data!$N$4:$Y$11,Data!$X$1,FALSE)</f>
        <v>0.38255430879529972</v>
      </c>
      <c r="J373" s="97">
        <f t="shared" si="55"/>
        <v>0.38224283387033409</v>
      </c>
      <c r="L373" s="28">
        <v>0.36599999999999999</v>
      </c>
      <c r="M373" s="94">
        <f t="shared" si="56"/>
        <v>0.55685389197470159</v>
      </c>
      <c r="N373" s="94">
        <f t="shared" si="57"/>
        <v>0.55706513445074912</v>
      </c>
      <c r="O373" s="94">
        <f t="shared" si="58"/>
        <v>0.55703448388167698</v>
      </c>
      <c r="P373" s="94">
        <f t="shared" si="59"/>
        <v>0.55717067285319521</v>
      </c>
      <c r="Q373" s="94">
        <f t="shared" si="60"/>
        <v>0.5571355033932901</v>
      </c>
      <c r="R373" s="94">
        <f t="shared" si="61"/>
        <v>0.55723444791612586</v>
      </c>
      <c r="S373" s="94">
        <f t="shared" si="62"/>
        <v>0.55720004661394773</v>
      </c>
      <c r="T373" s="94">
        <f t="shared" si="63"/>
        <v>0.5572771543976498</v>
      </c>
      <c r="U373" s="97">
        <f t="shared" si="64"/>
        <v>0.55712141693516704</v>
      </c>
      <c r="W373" s="28">
        <v>0.36599999999999999</v>
      </c>
      <c r="X373" s="94">
        <f>AProperties!AF373*(9.806*B373)^0.5</f>
        <v>0.87479579388924766</v>
      </c>
      <c r="Y373" s="94">
        <f>AProperties!AG373*(9.806*C373)^0.5</f>
        <v>0.87628282537333657</v>
      </c>
      <c r="Z373" s="94">
        <f>AProperties!AH373*(9.806*D373)^0.5</f>
        <v>0.87606692151212096</v>
      </c>
      <c r="AA373" s="94">
        <f>AProperties!AI373*(9.806*E373)^0.5</f>
        <v>0.87702660828021772</v>
      </c>
      <c r="AB373" s="94">
        <f>AProperties!AJ373*(9.806*F373)^0.5</f>
        <v>0.87677868808666348</v>
      </c>
      <c r="AC373" s="94">
        <f>AProperties!AK373*(9.806*G373)^0.5</f>
        <v>0.87747633912503065</v>
      </c>
      <c r="AD373" s="94">
        <f>AProperties!AL373*(9.806*H373)^0.5</f>
        <v>0.87723372121326437</v>
      </c>
      <c r="AE373" s="94">
        <f>AProperties!AM373*(9.806*I373)^0.5</f>
        <v>0.87777761414869959</v>
      </c>
      <c r="AF373" s="97">
        <f t="shared" si="65"/>
        <v>0.87667981395357275</v>
      </c>
    </row>
    <row r="374" spans="1:32" x14ac:dyDescent="0.25">
      <c r="A374" s="28">
        <v>0.36699999999999999</v>
      </c>
      <c r="B374" s="94">
        <f>AProperties!B374/AProperties!V374/VLOOKUP(B$6,Data!$N$4:$Y$11,Data!$X$1,FALSE)</f>
        <v>0.38285823282824877</v>
      </c>
      <c r="C374" s="94">
        <f>AProperties!C374/AProperties!W374/VLOOKUP(C$6,Data!$N$4:$Y$11,Data!$X$1,FALSE)</f>
        <v>0.38328272075320513</v>
      </c>
      <c r="D374" s="94">
        <f>AProperties!D374/AProperties!X374/VLOOKUP(D$6,Data!$N$4:$Y$11,Data!$X$1,FALSE)</f>
        <v>0.38322112855996099</v>
      </c>
      <c r="E374" s="94">
        <f>AProperties!E374/AProperties!Y374/VLOOKUP(E$6,Data!$N$4:$Y$11,Data!$X$1,FALSE)</f>
        <v>0.38349480085996318</v>
      </c>
      <c r="F374" s="94">
        <f>AProperties!F374/AProperties!Z374/VLOOKUP(F$6,Data!$N$4:$Y$11,Data!$X$1,FALSE)</f>
        <v>0.38342412740871129</v>
      </c>
      <c r="G374" s="94">
        <f>AProperties!G374/AProperties!AA374/VLOOKUP(G$6,Data!$N$4:$Y$11,Data!$X$1,FALSE)</f>
        <v>0.38362295810467179</v>
      </c>
      <c r="H374" s="94">
        <f>AProperties!H374/AProperties!AB374/VLOOKUP(H$6,Data!$N$4:$Y$11,Data!$X$1,FALSE)</f>
        <v>0.38355382793189124</v>
      </c>
      <c r="I374" s="94">
        <f>AProperties!I374/AProperties!AC374/VLOOKUP(I$6,Data!$N$4:$Y$11,Data!$X$1,FALSE)</f>
        <v>0.38370877797433073</v>
      </c>
      <c r="J374" s="97">
        <f t="shared" si="55"/>
        <v>0.38339582180262288</v>
      </c>
      <c r="L374" s="28">
        <v>0.36699999999999999</v>
      </c>
      <c r="M374" s="94">
        <f t="shared" si="56"/>
        <v>0.5584291164141244</v>
      </c>
      <c r="N374" s="94">
        <f t="shared" si="57"/>
        <v>0.5586413603766025</v>
      </c>
      <c r="O374" s="94">
        <f t="shared" si="58"/>
        <v>0.55861056427998046</v>
      </c>
      <c r="P374" s="94">
        <f t="shared" si="59"/>
        <v>0.55874740042998161</v>
      </c>
      <c r="Q374" s="94">
        <f t="shared" si="60"/>
        <v>0.55871206370435567</v>
      </c>
      <c r="R374" s="94">
        <f t="shared" si="61"/>
        <v>0.55881147905233586</v>
      </c>
      <c r="S374" s="94">
        <f t="shared" si="62"/>
        <v>0.55877691396594564</v>
      </c>
      <c r="T374" s="94">
        <f t="shared" si="63"/>
        <v>0.55885438898716533</v>
      </c>
      <c r="U374" s="97">
        <f t="shared" si="64"/>
        <v>0.55869791090131138</v>
      </c>
      <c r="W374" s="28">
        <v>0.36699999999999999</v>
      </c>
      <c r="X374" s="94">
        <f>AProperties!AF374*(9.806*B374)^0.5</f>
        <v>0.87840789253220941</v>
      </c>
      <c r="Y374" s="94">
        <f>AProperties!AG374*(9.806*C374)^0.5</f>
        <v>0.87989935462152224</v>
      </c>
      <c r="Z374" s="94">
        <f>AProperties!AH374*(9.806*D374)^0.5</f>
        <v>0.87968280694625578</v>
      </c>
      <c r="AA374" s="94">
        <f>AProperties!AI374*(9.806*E374)^0.5</f>
        <v>0.88064535682597511</v>
      </c>
      <c r="AB374" s="94">
        <f>AProperties!AJ374*(9.806*F374)^0.5</f>
        <v>0.8803966966518727</v>
      </c>
      <c r="AC374" s="94">
        <f>AProperties!AK374*(9.806*G374)^0.5</f>
        <v>0.88109643061072263</v>
      </c>
      <c r="AD374" s="94">
        <f>AProperties!AL374*(9.806*H374)^0.5</f>
        <v>0.88085308812154106</v>
      </c>
      <c r="AE374" s="94">
        <f>AProperties!AM374*(9.806*I374)^0.5</f>
        <v>0.88139860570661299</v>
      </c>
      <c r="AF374" s="97">
        <f t="shared" si="65"/>
        <v>0.88029752900208891</v>
      </c>
    </row>
    <row r="375" spans="1:32" x14ac:dyDescent="0.25">
      <c r="A375" s="28">
        <v>0.36799999999999999</v>
      </c>
      <c r="B375" s="94">
        <f>AProperties!B375/AProperties!V375/VLOOKUP(B$6,Data!$N$4:$Y$11,Data!$X$1,FALSE)</f>
        <v>0.38400973313391712</v>
      </c>
      <c r="C375" s="94">
        <f>AProperties!C375/AProperties!W375/VLOOKUP(C$6,Data!$N$4:$Y$11,Data!$X$1,FALSE)</f>
        <v>0.38443622812289363</v>
      </c>
      <c r="D375" s="94">
        <f>AProperties!D375/AProperties!X375/VLOOKUP(D$6,Data!$N$4:$Y$11,Data!$X$1,FALSE)</f>
        <v>0.38437434427752348</v>
      </c>
      <c r="E375" s="94">
        <f>AProperties!E375/AProperties!Y375/VLOOKUP(E$6,Data!$N$4:$Y$11,Data!$X$1,FALSE)</f>
        <v>0.38464931359613763</v>
      </c>
      <c r="F375" s="94">
        <f>AProperties!F375/AProperties!Z375/VLOOKUP(F$6,Data!$N$4:$Y$11,Data!$X$1,FALSE)</f>
        <v>0.38457830492389977</v>
      </c>
      <c r="G375" s="94">
        <f>AProperties!G375/AProperties!AA375/VLOOKUP(G$6,Data!$N$4:$Y$11,Data!$X$1,FALSE)</f>
        <v>0.38477807921400758</v>
      </c>
      <c r="H375" s="94">
        <f>AProperties!H375/AProperties!AB375/VLOOKUP(H$6,Data!$N$4:$Y$11,Data!$X$1,FALSE)</f>
        <v>0.38470862079557755</v>
      </c>
      <c r="I375" s="94">
        <f>AProperties!I375/AProperties!AC375/VLOOKUP(I$6,Data!$N$4:$Y$11,Data!$X$1,FALSE)</f>
        <v>0.38486430683304645</v>
      </c>
      <c r="J375" s="97">
        <f t="shared" si="55"/>
        <v>0.3845498663621254</v>
      </c>
      <c r="L375" s="28">
        <v>0.36799999999999999</v>
      </c>
      <c r="M375" s="94">
        <f t="shared" si="56"/>
        <v>0.56000486656695858</v>
      </c>
      <c r="N375" s="94">
        <f t="shared" si="57"/>
        <v>0.56021811406144684</v>
      </c>
      <c r="O375" s="94">
        <f t="shared" si="58"/>
        <v>0.56018717213876168</v>
      </c>
      <c r="P375" s="94">
        <f t="shared" si="59"/>
        <v>0.56032465679806887</v>
      </c>
      <c r="Q375" s="94">
        <f t="shared" si="60"/>
        <v>0.56028915246194988</v>
      </c>
      <c r="R375" s="94">
        <f t="shared" si="61"/>
        <v>0.56038903960700381</v>
      </c>
      <c r="S375" s="94">
        <f t="shared" si="62"/>
        <v>0.56035431039778882</v>
      </c>
      <c r="T375" s="94">
        <f t="shared" si="63"/>
        <v>0.56043215341652319</v>
      </c>
      <c r="U375" s="97">
        <f t="shared" si="64"/>
        <v>0.5602749331810627</v>
      </c>
      <c r="W375" s="28">
        <v>0.36799999999999999</v>
      </c>
      <c r="X375" s="94">
        <f>AProperties!AF375*(9.806*B375)^0.5</f>
        <v>0.88202520532944195</v>
      </c>
      <c r="Y375" s="94">
        <f>AProperties!AG375*(9.806*C375)^0.5</f>
        <v>0.88352109443006976</v>
      </c>
      <c r="Z375" s="94">
        <f>AProperties!AH375*(9.806*D375)^0.5</f>
        <v>0.88330390345905629</v>
      </c>
      <c r="AA375" s="94">
        <f>AProperties!AI375*(9.806*E375)^0.5</f>
        <v>0.88426931415566901</v>
      </c>
      <c r="AB375" s="94">
        <f>AProperties!AJ375*(9.806*F375)^0.5</f>
        <v>0.88401991459157048</v>
      </c>
      <c r="AC375" s="94">
        <f>AProperties!AK375*(9.806*G375)^0.5</f>
        <v>0.88472172981310027</v>
      </c>
      <c r="AD375" s="94">
        <f>AProperties!AL375*(9.806*H375)^0.5</f>
        <v>0.88447766332161326</v>
      </c>
      <c r="AE375" s="94">
        <f>AProperties!AM375*(9.806*I375)^0.5</f>
        <v>0.88502480426915731</v>
      </c>
      <c r="AF375" s="97">
        <f t="shared" si="65"/>
        <v>0.88392045367120986</v>
      </c>
    </row>
    <row r="376" spans="1:32" x14ac:dyDescent="0.25">
      <c r="A376" s="28">
        <v>0.36899999999999999</v>
      </c>
      <c r="B376" s="94">
        <f>AProperties!B376/AProperties!V376/VLOOKUP(B$6,Data!$N$4:$Y$11,Data!$X$1,FALSE)</f>
        <v>0.38516229020708537</v>
      </c>
      <c r="C376" s="94">
        <f>AProperties!C376/AProperties!W376/VLOOKUP(C$6,Data!$N$4:$Y$11,Data!$X$1,FALSE)</f>
        <v>0.38559079635511279</v>
      </c>
      <c r="D376" s="94">
        <f>AProperties!D376/AProperties!X376/VLOOKUP(D$6,Data!$N$4:$Y$11,Data!$X$1,FALSE)</f>
        <v>0.38552862026002438</v>
      </c>
      <c r="E376" s="94">
        <f>AProperties!E376/AProperties!Y376/VLOOKUP(E$6,Data!$N$4:$Y$11,Data!$X$1,FALSE)</f>
        <v>0.38580488926142686</v>
      </c>
      <c r="F376" s="94">
        <f>AProperties!F376/AProperties!Z376/VLOOKUP(F$6,Data!$N$4:$Y$11,Data!$X$1,FALSE)</f>
        <v>0.38573354467800192</v>
      </c>
      <c r="G376" s="94">
        <f>AProperties!G376/AProperties!AA376/VLOOKUP(G$6,Data!$N$4:$Y$11,Data!$X$1,FALSE)</f>
        <v>0.3859342645079667</v>
      </c>
      <c r="H376" s="94">
        <f>AProperties!H376/AProperties!AB376/VLOOKUP(H$6,Data!$N$4:$Y$11,Data!$X$1,FALSE)</f>
        <v>0.38586447716601718</v>
      </c>
      <c r="I376" s="94">
        <f>AProperties!I376/AProperties!AC376/VLOOKUP(I$6,Data!$N$4:$Y$11,Data!$X$1,FALSE)</f>
        <v>0.38602090071995965</v>
      </c>
      <c r="J376" s="97">
        <f t="shared" si="55"/>
        <v>0.38570497289444938</v>
      </c>
      <c r="L376" s="28">
        <v>0.36899999999999999</v>
      </c>
      <c r="M376" s="94">
        <f t="shared" si="56"/>
        <v>0.56158114510354262</v>
      </c>
      <c r="N376" s="94">
        <f t="shared" si="57"/>
        <v>0.56179539817755642</v>
      </c>
      <c r="O376" s="94">
        <f t="shared" si="58"/>
        <v>0.56176431013001216</v>
      </c>
      <c r="P376" s="94">
        <f t="shared" si="59"/>
        <v>0.56190244463071348</v>
      </c>
      <c r="Q376" s="94">
        <f t="shared" si="60"/>
        <v>0.56186677233900095</v>
      </c>
      <c r="R376" s="94">
        <f t="shared" si="61"/>
        <v>0.56196713225398331</v>
      </c>
      <c r="S376" s="94">
        <f t="shared" si="62"/>
        <v>0.56193223858300856</v>
      </c>
      <c r="T376" s="94">
        <f t="shared" si="63"/>
        <v>0.56201045035997987</v>
      </c>
      <c r="U376" s="97">
        <f t="shared" si="64"/>
        <v>0.56185248644722474</v>
      </c>
      <c r="W376" s="28">
        <v>0.36899999999999999</v>
      </c>
      <c r="X376" s="94">
        <f>AProperties!AF376*(9.806*B376)^0.5</f>
        <v>0.88564772852500273</v>
      </c>
      <c r="Y376" s="94">
        <f>AProperties!AG376*(9.806*C376)^0.5</f>
        <v>0.8871480410280087</v>
      </c>
      <c r="Z376" s="94">
        <f>AProperties!AH376*(9.806*D376)^0.5</f>
        <v>0.88693020728173533</v>
      </c>
      <c r="AA376" s="94">
        <f>AProperties!AI376*(9.806*E376)^0.5</f>
        <v>0.88789847649081222</v>
      </c>
      <c r="AB376" s="94">
        <f>AProperties!AJ376*(9.806*F376)^0.5</f>
        <v>0.88764833812977451</v>
      </c>
      <c r="AC376" s="94">
        <f>AProperties!AK376*(9.806*G376)^0.5</f>
        <v>0.88835223294912569</v>
      </c>
      <c r="AD376" s="94">
        <f>AProperties!AL376*(9.806*H376)^0.5</f>
        <v>0.88810744303289924</v>
      </c>
      <c r="AE376" s="94">
        <f>AProperties!AM376*(9.806*I376)^0.5</f>
        <v>0.88865620605024909</v>
      </c>
      <c r="AF376" s="97">
        <f t="shared" si="65"/>
        <v>0.88754858418595095</v>
      </c>
    </row>
    <row r="377" spans="1:32" x14ac:dyDescent="0.25">
      <c r="A377" s="28">
        <v>0.37</v>
      </c>
      <c r="B377" s="94">
        <f>AProperties!B377/AProperties!V377/VLOOKUP(B$6,Data!$N$4:$Y$11,Data!$X$1,FALSE)</f>
        <v>0.38631590941516436</v>
      </c>
      <c r="C377" s="94">
        <f>AProperties!C377/AProperties!W377/VLOOKUP(C$6,Data!$N$4:$Y$11,Data!$X$1,FALSE)</f>
        <v>0.38674643082123772</v>
      </c>
      <c r="D377" s="94">
        <f>AProperties!D377/AProperties!X377/VLOOKUP(D$6,Data!$N$4:$Y$11,Data!$X$1,FALSE)</f>
        <v>0.38668396187825882</v>
      </c>
      <c r="E377" s="94">
        <f>AProperties!E377/AProperties!Y377/VLOOKUP(E$6,Data!$N$4:$Y$11,Data!$X$1,FALSE)</f>
        <v>0.3869615332292145</v>
      </c>
      <c r="F377" s="94">
        <f>AProperties!F377/AProperties!Z377/VLOOKUP(F$6,Data!$N$4:$Y$11,Data!$X$1,FALSE)</f>
        <v>0.38688985204373022</v>
      </c>
      <c r="G377" s="94">
        <f>AProperties!G377/AProperties!AA377/VLOOKUP(G$6,Data!$N$4:$Y$11,Data!$X$1,FALSE)</f>
        <v>0.38709151936115688</v>
      </c>
      <c r="H377" s="94">
        <f>AProperties!H377/AProperties!AB377/VLOOKUP(H$6,Data!$N$4:$Y$11,Data!$X$1,FALSE)</f>
        <v>0.38702140241715621</v>
      </c>
      <c r="I377" s="94">
        <f>AProperties!I377/AProperties!AC377/VLOOKUP(I$6,Data!$N$4:$Y$11,Data!$X$1,FALSE)</f>
        <v>0.38717856501050141</v>
      </c>
      <c r="J377" s="97">
        <f t="shared" si="55"/>
        <v>0.38686114677205258</v>
      </c>
      <c r="L377" s="28">
        <v>0.37</v>
      </c>
      <c r="M377" s="94">
        <f t="shared" si="56"/>
        <v>0.56315795470758223</v>
      </c>
      <c r="N377" s="94">
        <f t="shared" si="57"/>
        <v>0.5633732154106188</v>
      </c>
      <c r="O377" s="94">
        <f t="shared" si="58"/>
        <v>0.56334198093912935</v>
      </c>
      <c r="P377" s="94">
        <f t="shared" si="59"/>
        <v>0.56348076661460722</v>
      </c>
      <c r="Q377" s="94">
        <f t="shared" si="60"/>
        <v>0.56344492602186513</v>
      </c>
      <c r="R377" s="94">
        <f t="shared" si="61"/>
        <v>0.56354575968057841</v>
      </c>
      <c r="S377" s="94">
        <f t="shared" si="62"/>
        <v>0.56351070120857805</v>
      </c>
      <c r="T377" s="94">
        <f t="shared" si="63"/>
        <v>0.56358928250525064</v>
      </c>
      <c r="U377" s="97">
        <f t="shared" si="64"/>
        <v>0.5634305733860262</v>
      </c>
      <c r="W377" s="28">
        <v>0.37</v>
      </c>
      <c r="X377" s="94">
        <f>AProperties!AF377*(9.806*B377)^0.5</f>
        <v>0.8892754584156386</v>
      </c>
      <c r="Y377" s="94">
        <f>AProperties!AG377*(9.806*C377)^0.5</f>
        <v>0.89078019069726078</v>
      </c>
      <c r="Z377" s="94">
        <f>AProperties!AH377*(9.806*D377)^0.5</f>
        <v>0.89056171469836831</v>
      </c>
      <c r="AA377" s="94">
        <f>AProperties!AI377*(9.806*E377)^0.5</f>
        <v>0.89153284010590705</v>
      </c>
      <c r="AB377" s="94">
        <f>AProperties!AJ377*(9.806*F377)^0.5</f>
        <v>0.89128196354346201</v>
      </c>
      <c r="AC377" s="94">
        <f>AProperties!AK377*(9.806*G377)^0.5</f>
        <v>0.89198793628881667</v>
      </c>
      <c r="AD377" s="94">
        <f>AProperties!AL377*(9.806*H377)^0.5</f>
        <v>0.89174242352783517</v>
      </c>
      <c r="AE377" s="94">
        <f>AProperties!AM377*(9.806*I377)^0.5</f>
        <v>0.89229280731690108</v>
      </c>
      <c r="AF377" s="97">
        <f t="shared" si="65"/>
        <v>0.89118191682427361</v>
      </c>
    </row>
    <row r="378" spans="1:32" x14ac:dyDescent="0.25">
      <c r="A378" s="28">
        <v>0.371</v>
      </c>
      <c r="B378" s="94">
        <f>AProperties!B378/AProperties!V378/VLOOKUP(B$6,Data!$N$4:$Y$11,Data!$X$1,FALSE)</f>
        <v>0.38747059615250112</v>
      </c>
      <c r="C378" s="94">
        <f>AProperties!C378/AProperties!W378/VLOOKUP(C$6,Data!$N$4:$Y$11,Data!$X$1,FALSE)</f>
        <v>0.3879031369196726</v>
      </c>
      <c r="D378" s="94">
        <f>AProperties!D378/AProperties!X378/VLOOKUP(D$6,Data!$N$4:$Y$11,Data!$X$1,FALSE)</f>
        <v>0.38784037453003789</v>
      </c>
      <c r="E378" s="94">
        <f>AProperties!E378/AProperties!Y378/VLOOKUP(E$6,Data!$N$4:$Y$11,Data!$X$1,FALSE)</f>
        <v>0.3881192508999593</v>
      </c>
      <c r="F378" s="94">
        <f>AProperties!F378/AProperties!Z378/VLOOKUP(F$6,Data!$N$4:$Y$11,Data!$X$1,FALSE)</f>
        <v>0.38804723242085659</v>
      </c>
      <c r="G378" s="94">
        <f>AProperties!G378/AProperties!AA378/VLOOKUP(G$6,Data!$N$4:$Y$11,Data!$X$1,FALSE)</f>
        <v>0.38824984917528821</v>
      </c>
      <c r="H378" s="94">
        <f>AProperties!H378/AProperties!AB378/VLOOKUP(H$6,Data!$N$4:$Y$11,Data!$X$1,FALSE)</f>
        <v>0.38817940195002881</v>
      </c>
      <c r="I378" s="94">
        <f>AProperties!I378/AProperties!AC378/VLOOKUP(I$6,Data!$N$4:$Y$11,Data!$X$1,FALSE)</f>
        <v>0.38833730510722303</v>
      </c>
      <c r="J378" s="97">
        <f t="shared" si="55"/>
        <v>0.38801839339444594</v>
      </c>
      <c r="L378" s="28">
        <v>0.371</v>
      </c>
      <c r="M378" s="94">
        <f t="shared" si="56"/>
        <v>0.56473529807625056</v>
      </c>
      <c r="N378" s="94">
        <f t="shared" si="57"/>
        <v>0.5649515684598363</v>
      </c>
      <c r="O378" s="94">
        <f t="shared" si="58"/>
        <v>0.56492018726501891</v>
      </c>
      <c r="P378" s="94">
        <f t="shared" si="59"/>
        <v>0.56505962544997967</v>
      </c>
      <c r="Q378" s="94">
        <f t="shared" si="60"/>
        <v>0.56502361621042829</v>
      </c>
      <c r="R378" s="94">
        <f t="shared" si="61"/>
        <v>0.56512492458764407</v>
      </c>
      <c r="S378" s="94">
        <f t="shared" si="62"/>
        <v>0.56508970097501443</v>
      </c>
      <c r="T378" s="94">
        <f t="shared" si="63"/>
        <v>0.56516865255361148</v>
      </c>
      <c r="U378" s="97">
        <f t="shared" si="64"/>
        <v>0.56500919669722294</v>
      </c>
      <c r="W378" s="28">
        <v>0.371</v>
      </c>
      <c r="X378" s="94">
        <f>AProperties!AF378*(9.806*B378)^0.5</f>
        <v>0.89290839135082278</v>
      </c>
      <c r="Y378" s="94">
        <f>AProperties!AG378*(9.806*C378)^0.5</f>
        <v>0.89441753977267791</v>
      </c>
      <c r="Z378" s="94">
        <f>AProperties!AH378*(9.806*D378)^0.5</f>
        <v>0.89419842204593036</v>
      </c>
      <c r="AA378" s="94">
        <f>AProperties!AI378*(9.806*E378)^0.5</f>
        <v>0.89517240132848608</v>
      </c>
      <c r="AB378" s="94">
        <f>AProperties!AJ378*(9.806*F378)^0.5</f>
        <v>0.89492078716260481</v>
      </c>
      <c r="AC378" s="94">
        <f>AProperties!AK378*(9.806*G378)^0.5</f>
        <v>0.89562883615528122</v>
      </c>
      <c r="AD378" s="94">
        <f>AProperties!AL378*(9.806*H378)^0.5</f>
        <v>0.8953826011319157</v>
      </c>
      <c r="AE378" s="94">
        <f>AProperties!AM378*(9.806*I378)^0.5</f>
        <v>0.8959346043892541</v>
      </c>
      <c r="AF378" s="97">
        <f t="shared" si="65"/>
        <v>0.89482044791712156</v>
      </c>
    </row>
    <row r="379" spans="1:32" x14ac:dyDescent="0.25">
      <c r="A379" s="28">
        <v>0.372</v>
      </c>
      <c r="B379" s="94">
        <f>AProperties!B379/AProperties!V379/VLOOKUP(B$6,Data!$N$4:$Y$11,Data!$X$1,FALSE)</f>
        <v>0.38862635584058525</v>
      </c>
      <c r="C379" s="94">
        <f>AProperties!C379/AProperties!W379/VLOOKUP(C$6,Data!$N$4:$Y$11,Data!$X$1,FALSE)</f>
        <v>0.38906092007605569</v>
      </c>
      <c r="D379" s="94">
        <f>AProperties!D379/AProperties!X379/VLOOKUP(D$6,Data!$N$4:$Y$11,Data!$X$1,FALSE)</f>
        <v>0.38899786364039246</v>
      </c>
      <c r="E379" s="94">
        <f>AProperties!E379/AProperties!Y379/VLOOKUP(E$6,Data!$N$4:$Y$11,Data!$X$1,FALSE)</f>
        <v>0.38927804770140106</v>
      </c>
      <c r="F379" s="94">
        <f>AProperties!F379/AProperties!Z379/VLOOKUP(F$6,Data!$N$4:$Y$11,Data!$X$1,FALSE)</f>
        <v>0.38920569123641768</v>
      </c>
      <c r="G379" s="94">
        <f>AProperties!G379/AProperties!AA379/VLOOKUP(G$6,Data!$N$4:$Y$11,Data!$X$1,FALSE)</f>
        <v>0.38940925937937892</v>
      </c>
      <c r="H379" s="94">
        <f>AProperties!H379/AProperties!AB379/VLOOKUP(H$6,Data!$N$4:$Y$11,Data!$X$1,FALSE)</f>
        <v>0.38933848119296299</v>
      </c>
      <c r="I379" s="94">
        <f>AProperties!I379/AProperties!AC379/VLOOKUP(I$6,Data!$N$4:$Y$11,Data!$X$1,FALSE)</f>
        <v>0.38949712644000406</v>
      </c>
      <c r="J379" s="97">
        <f t="shared" si="55"/>
        <v>0.38917671818839977</v>
      </c>
      <c r="L379" s="28">
        <v>0.372</v>
      </c>
      <c r="M379" s="94">
        <f t="shared" si="56"/>
        <v>0.56631317792029257</v>
      </c>
      <c r="N379" s="94">
        <f t="shared" si="57"/>
        <v>0.56653046003802787</v>
      </c>
      <c r="O379" s="94">
        <f t="shared" si="58"/>
        <v>0.56649893182019628</v>
      </c>
      <c r="P379" s="94">
        <f t="shared" si="59"/>
        <v>0.56663902385070053</v>
      </c>
      <c r="Q379" s="94">
        <f t="shared" si="60"/>
        <v>0.56660284561820884</v>
      </c>
      <c r="R379" s="94">
        <f t="shared" si="61"/>
        <v>0.56670462968968949</v>
      </c>
      <c r="S379" s="94">
        <f t="shared" si="62"/>
        <v>0.56666924059648149</v>
      </c>
      <c r="T379" s="94">
        <f t="shared" si="63"/>
        <v>0.566748563220002</v>
      </c>
      <c r="U379" s="97">
        <f t="shared" si="64"/>
        <v>0.56658835909419991</v>
      </c>
      <c r="W379" s="28">
        <v>0.372</v>
      </c>
      <c r="X379" s="94">
        <f>AProperties!AF379*(9.806*B379)^0.5</f>
        <v>0.89654652373279986</v>
      </c>
      <c r="Y379" s="94">
        <f>AProperties!AG379*(9.806*C379)^0.5</f>
        <v>0.89806008464208265</v>
      </c>
      <c r="Z379" s="94">
        <f>AProperties!AH379*(9.806*D379)^0.5</f>
        <v>0.89784032571433692</v>
      </c>
      <c r="AA379" s="94">
        <f>AProperties!AI379*(9.806*E379)^0.5</f>
        <v>0.89881715653915617</v>
      </c>
      <c r="AB379" s="94">
        <f>AProperties!AJ379*(9.806*F379)^0.5</f>
        <v>0.89856480537021333</v>
      </c>
      <c r="AC379" s="94">
        <f>AProperties!AK379*(9.806*G379)^0.5</f>
        <v>0.89927492892475913</v>
      </c>
      <c r="AD379" s="94">
        <f>AProperties!AL379*(9.806*H379)^0.5</f>
        <v>0.89902797222373754</v>
      </c>
      <c r="AE379" s="94">
        <f>AProperties!AM379*(9.806*I379)^0.5</f>
        <v>0.8995815936406254</v>
      </c>
      <c r="AF379" s="97">
        <f t="shared" si="65"/>
        <v>0.89846417384846378</v>
      </c>
    </row>
    <row r="380" spans="1:32" x14ac:dyDescent="0.25">
      <c r="A380" s="28">
        <v>0.373</v>
      </c>
      <c r="B380" s="94">
        <f>AProperties!B380/AProperties!V380/VLOOKUP(B$6,Data!$N$4:$Y$11,Data!$X$1,FALSE)</f>
        <v>0.38978319392825483</v>
      </c>
      <c r="C380" s="94">
        <f>AProperties!C380/AProperties!W380/VLOOKUP(C$6,Data!$N$4:$Y$11,Data!$X$1,FALSE)</f>
        <v>0.390219785743466</v>
      </c>
      <c r="D380" s="94">
        <f>AProperties!D380/AProperties!X380/VLOOKUP(D$6,Data!$N$4:$Y$11,Data!$X$1,FALSE)</f>
        <v>0.39015643466178224</v>
      </c>
      <c r="E380" s="94">
        <f>AProperties!E380/AProperties!Y380/VLOOKUP(E$6,Data!$N$4:$Y$11,Data!$X$1,FALSE)</f>
        <v>0.39043792908876668</v>
      </c>
      <c r="F380" s="94">
        <f>AProperties!F380/AProperties!Z380/VLOOKUP(F$6,Data!$N$4:$Y$11,Data!$X$1,FALSE)</f>
        <v>0.39036523394492356</v>
      </c>
      <c r="G380" s="94">
        <f>AProperties!G380/AProperties!AA380/VLOOKUP(G$6,Data!$N$4:$Y$11,Data!$X$1,FALSE)</f>
        <v>0.39056975542996308</v>
      </c>
      <c r="H380" s="94">
        <f>AProperties!H380/AProperties!AB380/VLOOKUP(H$6,Data!$N$4:$Y$11,Data!$X$1,FALSE)</f>
        <v>0.39049864560178654</v>
      </c>
      <c r="I380" s="94">
        <f>AProperties!I380/AProperties!AC380/VLOOKUP(I$6,Data!$N$4:$Y$11,Data!$X$1,FALSE)</f>
        <v>0.39065803446625746</v>
      </c>
      <c r="J380" s="97">
        <f t="shared" si="55"/>
        <v>0.39033612660815009</v>
      </c>
      <c r="L380" s="28">
        <v>0.373</v>
      </c>
      <c r="M380" s="94">
        <f t="shared" si="56"/>
        <v>0.56789159696412739</v>
      </c>
      <c r="N380" s="94">
        <f t="shared" si="57"/>
        <v>0.56810989287173297</v>
      </c>
      <c r="O380" s="94">
        <f t="shared" si="58"/>
        <v>0.56807821733089114</v>
      </c>
      <c r="P380" s="94">
        <f t="shared" si="59"/>
        <v>0.56821896454438336</v>
      </c>
      <c r="Q380" s="94">
        <f t="shared" si="60"/>
        <v>0.56818261697246175</v>
      </c>
      <c r="R380" s="94">
        <f t="shared" si="61"/>
        <v>0.5682848777149816</v>
      </c>
      <c r="S380" s="94">
        <f t="shared" si="62"/>
        <v>0.56824932280089324</v>
      </c>
      <c r="T380" s="94">
        <f t="shared" si="63"/>
        <v>0.56832901723312879</v>
      </c>
      <c r="U380" s="97">
        <f t="shared" si="64"/>
        <v>0.5681680633040751</v>
      </c>
      <c r="W380" s="28">
        <v>0.373</v>
      </c>
      <c r="X380" s="94">
        <f>AProperties!AF380*(9.806*B380)^0.5</f>
        <v>0.90018985201663049</v>
      </c>
      <c r="Y380" s="94">
        <f>AProperties!AG380*(9.806*C380)^0.5</f>
        <v>0.90170782174631237</v>
      </c>
      <c r="Z380" s="94">
        <f>AProperties!AH380*(9.806*D380)^0.5</f>
        <v>0.9014874221464928</v>
      </c>
      <c r="AA380" s="94">
        <f>AProperties!AI380*(9.806*E380)^0.5</f>
        <v>0.90246710217163917</v>
      </c>
      <c r="AB380" s="94">
        <f>AProperties!AJ380*(9.806*F380)^0.5</f>
        <v>0.9022140146023846</v>
      </c>
      <c r="AC380" s="94">
        <f>AProperties!AK380*(9.806*G380)^0.5</f>
        <v>0.90292621102666804</v>
      </c>
      <c r="AD380" s="94">
        <f>AProperties!AL380*(9.806*H380)^0.5</f>
        <v>0.90267853323503955</v>
      </c>
      <c r="AE380" s="94">
        <f>AProperties!AM380*(9.806*I380)^0.5</f>
        <v>0.90323377149754802</v>
      </c>
      <c r="AF380" s="97">
        <f t="shared" si="65"/>
        <v>0.90211309105533932</v>
      </c>
    </row>
    <row r="381" spans="1:32" x14ac:dyDescent="0.25">
      <c r="A381" s="28">
        <v>0.374</v>
      </c>
      <c r="B381" s="94">
        <f>AProperties!B381/AProperties!V381/VLOOKUP(B$6,Data!$N$4:$Y$11,Data!$X$1,FALSE)</f>
        <v>0.39094111589190456</v>
      </c>
      <c r="C381" s="94">
        <f>AProperties!C381/AProperties!W381/VLOOKUP(C$6,Data!$N$4:$Y$11,Data!$X$1,FALSE)</f>
        <v>0.3913797394026336</v>
      </c>
      <c r="D381" s="94">
        <f>AProperties!D381/AProperties!X381/VLOOKUP(D$6,Data!$N$4:$Y$11,Data!$X$1,FALSE)</f>
        <v>0.39131609307430343</v>
      </c>
      <c r="E381" s="94">
        <f>AProperties!E381/AProperties!Y381/VLOOKUP(E$6,Data!$N$4:$Y$11,Data!$X$1,FALSE)</f>
        <v>0.39159890054497914</v>
      </c>
      <c r="F381" s="94">
        <f>AProperties!F381/AProperties!Z381/VLOOKUP(F$6,Data!$N$4:$Y$11,Data!$X$1,FALSE)</f>
        <v>0.39152586602856371</v>
      </c>
      <c r="G381" s="94">
        <f>AProperties!G381/AProperties!AA381/VLOOKUP(G$6,Data!$N$4:$Y$11,Data!$X$1,FALSE)</f>
        <v>0.39173134281129968</v>
      </c>
      <c r="H381" s="94">
        <f>AProperties!H381/AProperties!AB381/VLOOKUP(H$6,Data!$N$4:$Y$11,Data!$X$1,FALSE)</f>
        <v>0.39165990066003697</v>
      </c>
      <c r="I381" s="94">
        <f>AProperties!I381/AProperties!AC381/VLOOKUP(I$6,Data!$N$4:$Y$11,Data!$X$1,FALSE)</f>
        <v>0.39182003467114002</v>
      </c>
      <c r="J381" s="97">
        <f t="shared" si="55"/>
        <v>0.3914966241356076</v>
      </c>
      <c r="L381" s="28">
        <v>0.374</v>
      </c>
      <c r="M381" s="94">
        <f t="shared" si="56"/>
        <v>0.56947055794595225</v>
      </c>
      <c r="N381" s="94">
        <f t="shared" si="57"/>
        <v>0.56968986970131685</v>
      </c>
      <c r="O381" s="94">
        <f t="shared" si="58"/>
        <v>0.56965804653715169</v>
      </c>
      <c r="P381" s="94">
        <f t="shared" si="59"/>
        <v>0.56979945027248957</v>
      </c>
      <c r="Q381" s="94">
        <f t="shared" si="60"/>
        <v>0.56976293301428182</v>
      </c>
      <c r="R381" s="94">
        <f t="shared" si="61"/>
        <v>0.56986567140564981</v>
      </c>
      <c r="S381" s="94">
        <f t="shared" si="62"/>
        <v>0.56982995033001849</v>
      </c>
      <c r="T381" s="94">
        <f t="shared" si="63"/>
        <v>0.56991001733557001</v>
      </c>
      <c r="U381" s="97">
        <f t="shared" si="64"/>
        <v>0.56974831206780374</v>
      </c>
      <c r="W381" s="28">
        <v>0.374</v>
      </c>
      <c r="X381" s="94">
        <f>AProperties!AF381*(9.806*B381)^0.5</f>
        <v>0.90383837271023881</v>
      </c>
      <c r="Y381" s="94">
        <f>AProperties!AG381*(9.806*C381)^0.5</f>
        <v>0.90536074757927365</v>
      </c>
      <c r="Z381" s="94">
        <f>AProperties!AH381*(9.806*D381)^0.5</f>
        <v>0.90513970783833997</v>
      </c>
      <c r="AA381" s="94">
        <f>AProperties!AI381*(9.806*E381)^0.5</f>
        <v>0.90612223471282161</v>
      </c>
      <c r="AB381" s="94">
        <f>AProperties!AJ381*(9.806*F381)^0.5</f>
        <v>0.90586841134834351</v>
      </c>
      <c r="AC381" s="94">
        <f>AProperties!AK381*(9.806*G381)^0.5</f>
        <v>0.90658267894365352</v>
      </c>
      <c r="AD381" s="94">
        <f>AProperties!AL381*(9.806*H381)^0.5</f>
        <v>0.90633428065075561</v>
      </c>
      <c r="AE381" s="94">
        <f>AProperties!AM381*(9.806*I381)^0.5</f>
        <v>0.90689113443982317</v>
      </c>
      <c r="AF381" s="97">
        <f t="shared" si="65"/>
        <v>0.90576719602790612</v>
      </c>
    </row>
    <row r="382" spans="1:32" x14ac:dyDescent="0.25">
      <c r="A382" s="28">
        <v>0.375</v>
      </c>
      <c r="B382" s="94">
        <f>AProperties!B382/AProperties!V382/VLOOKUP(B$6,Data!$N$4:$Y$11,Data!$X$1,FALSE)</f>
        <v>0.39210012723569715</v>
      </c>
      <c r="C382" s="94">
        <f>AProperties!C382/AProperties!W382/VLOOKUP(C$6,Data!$N$4:$Y$11,Data!$X$1,FALSE)</f>
        <v>0.39254078656214825</v>
      </c>
      <c r="D382" s="94">
        <f>AProperties!D382/AProperties!X382/VLOOKUP(D$6,Data!$N$4:$Y$11,Data!$X$1,FALSE)</f>
        <v>0.39247684438589897</v>
      </c>
      <c r="E382" s="94">
        <f>AProperties!E382/AProperties!Y382/VLOOKUP(E$6,Data!$N$4:$Y$11,Data!$X$1,FALSE)</f>
        <v>0.39276096758086965</v>
      </c>
      <c r="F382" s="94">
        <f>AProperties!F382/AProperties!Z382/VLOOKUP(F$6,Data!$N$4:$Y$11,Data!$X$1,FALSE)</f>
        <v>0.3926875929974204</v>
      </c>
      <c r="G382" s="94">
        <f>AProperties!G382/AProperties!AA382/VLOOKUP(G$6,Data!$N$4:$Y$11,Data!$X$1,FALSE)</f>
        <v>0.39289402703558218</v>
      </c>
      <c r="H382" s="94">
        <f>AProperties!H382/AProperties!AB382/VLOOKUP(H$6,Data!$N$4:$Y$11,Data!$X$1,FALSE)</f>
        <v>0.39282225187917247</v>
      </c>
      <c r="I382" s="94">
        <f>AProperties!I382/AProperties!AC382/VLOOKUP(I$6,Data!$N$4:$Y$11,Data!$X$1,FALSE)</f>
        <v>0.39298313256776296</v>
      </c>
      <c r="J382" s="97">
        <f t="shared" si="55"/>
        <v>0.39265821628056902</v>
      </c>
      <c r="L382" s="28">
        <v>0.375</v>
      </c>
      <c r="M382" s="94">
        <f t="shared" si="56"/>
        <v>0.5710500636178486</v>
      </c>
      <c r="N382" s="94">
        <f t="shared" si="57"/>
        <v>0.5712703932810741</v>
      </c>
      <c r="O382" s="94">
        <f t="shared" si="58"/>
        <v>0.57123842219294951</v>
      </c>
      <c r="P382" s="94">
        <f t="shared" si="59"/>
        <v>0.57138048379043482</v>
      </c>
      <c r="Q382" s="94">
        <f t="shared" si="60"/>
        <v>0.57134379649871025</v>
      </c>
      <c r="R382" s="94">
        <f t="shared" si="61"/>
        <v>0.57144701351779115</v>
      </c>
      <c r="S382" s="94">
        <f t="shared" si="62"/>
        <v>0.57141112593958621</v>
      </c>
      <c r="T382" s="94">
        <f t="shared" si="63"/>
        <v>0.57149156628388154</v>
      </c>
      <c r="U382" s="97">
        <f t="shared" si="64"/>
        <v>0.57132910814028448</v>
      </c>
      <c r="W382" s="28">
        <v>0.375</v>
      </c>
      <c r="X382" s="94">
        <f>AProperties!AF382*(9.806*B382)^0.5</f>
        <v>0.90749208237446943</v>
      </c>
      <c r="Y382" s="94">
        <f>AProperties!AG382*(9.806*C382)^0.5</f>
        <v>0.90901885868798771</v>
      </c>
      <c r="Z382" s="94">
        <f>AProperties!AH382*(9.806*D382)^0.5</f>
        <v>0.90879717933890836</v>
      </c>
      <c r="AA382" s="94">
        <f>AProperties!AI382*(9.806*E382)^0.5</f>
        <v>0.90978255070281122</v>
      </c>
      <c r="AB382" s="94">
        <f>AProperties!AJ382*(9.806*F382)^0.5</f>
        <v>0.90952799215050317</v>
      </c>
      <c r="AC382" s="94">
        <f>AProperties!AK382*(9.806*G382)^0.5</f>
        <v>0.910244329211637</v>
      </c>
      <c r="AD382" s="94">
        <f>AProperties!AL382*(9.806*H382)^0.5</f>
        <v>0.90999521100906655</v>
      </c>
      <c r="AE382" s="94">
        <f>AProperties!AM382*(9.806*I382)^0.5</f>
        <v>0.91055367900057194</v>
      </c>
      <c r="AF382" s="97">
        <f t="shared" si="65"/>
        <v>0.90942648530949444</v>
      </c>
    </row>
    <row r="383" spans="1:32" x14ac:dyDescent="0.25">
      <c r="A383" s="28">
        <v>0.376</v>
      </c>
      <c r="B383" s="94">
        <f>AProperties!B383/AProperties!V383/VLOOKUP(B$6,Data!$N$4:$Y$11,Data!$X$1,FALSE)</f>
        <v>0.39326023349177452</v>
      </c>
      <c r="C383" s="94">
        <f>AProperties!C383/AProperties!W383/VLOOKUP(C$6,Data!$N$4:$Y$11,Data!$X$1,FALSE)</f>
        <v>0.39370293275867363</v>
      </c>
      <c r="D383" s="94">
        <f>AProperties!D383/AProperties!X383/VLOOKUP(D$6,Data!$N$4:$Y$11,Data!$X$1,FALSE)</f>
        <v>0.39363869413257141</v>
      </c>
      <c r="E383" s="94">
        <f>AProperties!E383/AProperties!Y383/VLOOKUP(E$6,Data!$N$4:$Y$11,Data!$X$1,FALSE)</f>
        <v>0.39392413573538887</v>
      </c>
      <c r="F383" s="94">
        <f>AProperties!F383/AProperties!Z383/VLOOKUP(F$6,Data!$N$4:$Y$11,Data!$X$1,FALSE)</f>
        <v>0.39385042038967966</v>
      </c>
      <c r="G383" s="94">
        <f>AProperties!G383/AProperties!AA383/VLOOKUP(G$6,Data!$N$4:$Y$11,Data!$X$1,FALSE)</f>
        <v>0.39405781364315295</v>
      </c>
      <c r="H383" s="94">
        <f>AProperties!H383/AProperties!AB383/VLOOKUP(H$6,Data!$N$4:$Y$11,Data!$X$1,FALSE)</f>
        <v>0.39398570479878309</v>
      </c>
      <c r="I383" s="94">
        <f>AProperties!I383/AProperties!AC383/VLOOKUP(I$6,Data!$N$4:$Y$11,Data!$X$1,FALSE)</f>
        <v>0.39414733369740401</v>
      </c>
      <c r="J383" s="97">
        <f t="shared" si="55"/>
        <v>0.39382090858092855</v>
      </c>
      <c r="L383" s="28">
        <v>0.376</v>
      </c>
      <c r="M383" s="94">
        <f t="shared" si="56"/>
        <v>0.57263011674588726</v>
      </c>
      <c r="N383" s="94">
        <f t="shared" si="57"/>
        <v>0.57285146637933682</v>
      </c>
      <c r="O383" s="94">
        <f t="shared" si="58"/>
        <v>0.57281934706628568</v>
      </c>
      <c r="P383" s="94">
        <f t="shared" si="59"/>
        <v>0.57296206786769444</v>
      </c>
      <c r="Q383" s="94">
        <f t="shared" si="60"/>
        <v>0.57292521019483988</v>
      </c>
      <c r="R383" s="94">
        <f t="shared" si="61"/>
        <v>0.57302890682157648</v>
      </c>
      <c r="S383" s="94">
        <f t="shared" si="62"/>
        <v>0.57299285239939157</v>
      </c>
      <c r="T383" s="94">
        <f t="shared" si="63"/>
        <v>0.57307366684870198</v>
      </c>
      <c r="U383" s="97">
        <f t="shared" si="64"/>
        <v>0.57291045429046417</v>
      </c>
      <c r="W383" s="28">
        <v>0.376</v>
      </c>
      <c r="X383" s="94">
        <f>AProperties!AF383*(9.806*B383)^0.5</f>
        <v>0.91115097762314012</v>
      </c>
      <c r="Y383" s="94">
        <f>AProperties!AG383*(9.806*C383)^0.5</f>
        <v>0.91268215167265387</v>
      </c>
      <c r="Z383" s="94">
        <f>AProperties!AH383*(9.806*D383)^0.5</f>
        <v>0.91245983325037361</v>
      </c>
      <c r="AA383" s="94">
        <f>AProperties!AI383*(9.806*E383)^0.5</f>
        <v>0.91344804673498914</v>
      </c>
      <c r="AB383" s="94">
        <f>AProperties!AJ383*(9.806*F383)^0.5</f>
        <v>0.91319275360451602</v>
      </c>
      <c r="AC383" s="94">
        <f>AProperties!AK383*(9.806*G383)^0.5</f>
        <v>0.91391115841987636</v>
      </c>
      <c r="AD383" s="94">
        <f>AProperties!AL383*(9.806*H383)^0.5</f>
        <v>0.91366132090145324</v>
      </c>
      <c r="AE383" s="94">
        <f>AProperties!AM383*(9.806*I383)^0.5</f>
        <v>0.9142214017662883</v>
      </c>
      <c r="AF383" s="97">
        <f t="shared" si="65"/>
        <v>0.91309095549666131</v>
      </c>
    </row>
    <row r="384" spans="1:32" x14ac:dyDescent="0.25">
      <c r="A384" s="28">
        <v>0.377</v>
      </c>
      <c r="B384" s="94">
        <f>AProperties!B384/AProperties!V384/VLOOKUP(B$6,Data!$N$4:$Y$11,Data!$X$1,FALSE)</f>
        <v>0.39442144022047254</v>
      </c>
      <c r="C384" s="94">
        <f>AProperties!C384/AProperties!W384/VLOOKUP(C$6,Data!$N$4:$Y$11,Data!$X$1,FALSE)</f>
        <v>0.39486618355715997</v>
      </c>
      <c r="D384" s="94">
        <f>AProperties!D384/AProperties!X384/VLOOKUP(D$6,Data!$N$4:$Y$11,Data!$X$1,FALSE)</f>
        <v>0.39480164787859706</v>
      </c>
      <c r="E384" s="94">
        <f>AProperties!E384/AProperties!Y384/VLOOKUP(E$6,Data!$N$4:$Y$11,Data!$X$1,FALSE)</f>
        <v>0.395088410575821</v>
      </c>
      <c r="F384" s="94">
        <f>AProperties!F384/AProperties!Z384/VLOOKUP(F$6,Data!$N$4:$Y$11,Data!$X$1,FALSE)</f>
        <v>0.39501435377184657</v>
      </c>
      <c r="G384" s="94">
        <f>AProperties!G384/AProperties!AA384/VLOOKUP(G$6,Data!$N$4:$Y$11,Data!$X$1,FALSE)</f>
        <v>0.3952227082027171</v>
      </c>
      <c r="H384" s="94">
        <f>AProperties!H384/AProperties!AB384/VLOOKUP(H$6,Data!$N$4:$Y$11,Data!$X$1,FALSE)</f>
        <v>0.39515026498680711</v>
      </c>
      <c r="I384" s="94">
        <f>AProperties!I384/AProperties!AC384/VLOOKUP(I$6,Data!$N$4:$Y$11,Data!$X$1,FALSE)</f>
        <v>0.39531264362972324</v>
      </c>
      <c r="J384" s="97">
        <f t="shared" si="55"/>
        <v>0.39498470660289314</v>
      </c>
      <c r="L384" s="28">
        <v>0.377</v>
      </c>
      <c r="M384" s="94">
        <f t="shared" si="56"/>
        <v>0.57421072011023622</v>
      </c>
      <c r="N384" s="94">
        <f t="shared" si="57"/>
        <v>0.57443309177858004</v>
      </c>
      <c r="O384" s="94">
        <f t="shared" si="58"/>
        <v>0.57440082393929859</v>
      </c>
      <c r="P384" s="94">
        <f t="shared" si="59"/>
        <v>0.5745442052879105</v>
      </c>
      <c r="Q384" s="94">
        <f t="shared" si="60"/>
        <v>0.57450717688592334</v>
      </c>
      <c r="R384" s="94">
        <f t="shared" si="61"/>
        <v>0.57461135410135855</v>
      </c>
      <c r="S384" s="94">
        <f t="shared" si="62"/>
        <v>0.57457513249340353</v>
      </c>
      <c r="T384" s="94">
        <f t="shared" si="63"/>
        <v>0.57465632181486159</v>
      </c>
      <c r="U384" s="97">
        <f t="shared" si="64"/>
        <v>0.57449235330144655</v>
      </c>
      <c r="W384" s="28">
        <v>0.377</v>
      </c>
      <c r="X384" s="94">
        <f>AProperties!AF384*(9.806*B384)^0.5</f>
        <v>0.9148150551231059</v>
      </c>
      <c r="Y384" s="94">
        <f>AProperties!AG384*(9.806*C384)^0.5</f>
        <v>0.91635062318670302</v>
      </c>
      <c r="Z384" s="94">
        <f>AProperties!AH384*(9.806*D384)^0.5</f>
        <v>0.9161276662281177</v>
      </c>
      <c r="AA384" s="94">
        <f>AProperties!AI384*(9.806*E384)^0.5</f>
        <v>0.9171187194560686</v>
      </c>
      <c r="AB384" s="94">
        <f>AProperties!AJ384*(9.806*F384)^0.5</f>
        <v>0.91686269235933759</v>
      </c>
      <c r="AC384" s="94">
        <f>AProperties!AK384*(9.806*G384)^0.5</f>
        <v>0.91758316321102551</v>
      </c>
      <c r="AD384" s="94">
        <f>AProperties!AL384*(9.806*H384)^0.5</f>
        <v>0.91733260697276053</v>
      </c>
      <c r="AE384" s="94">
        <f>AProperties!AM384*(9.806*I384)^0.5</f>
        <v>0.9178942993769037</v>
      </c>
      <c r="AF384" s="97">
        <f t="shared" si="65"/>
        <v>0.91676060323925301</v>
      </c>
    </row>
    <row r="385" spans="1:32" x14ac:dyDescent="0.25">
      <c r="A385" s="28">
        <v>0.378</v>
      </c>
      <c r="B385" s="94">
        <f>AProperties!B385/AProperties!V385/VLOOKUP(B$6,Data!$N$4:$Y$11,Data!$X$1,FALSE)</f>
        <v>0.39558375301053528</v>
      </c>
      <c r="C385" s="94">
        <f>AProperties!C385/AProperties!W385/VLOOKUP(C$6,Data!$N$4:$Y$11,Data!$X$1,FALSE)</f>
        <v>0.3960305445510614</v>
      </c>
      <c r="D385" s="94">
        <f>AProperties!D385/AProperties!X385/VLOOKUP(D$6,Data!$N$4:$Y$11,Data!$X$1,FALSE)</f>
        <v>0.39596571121674196</v>
      </c>
      <c r="E385" s="94">
        <f>AProperties!E385/AProperties!Y385/VLOOKUP(E$6,Data!$N$4:$Y$11,Data!$X$1,FALSE)</f>
        <v>0.39625379769800173</v>
      </c>
      <c r="F385" s="94">
        <f>AProperties!F385/AProperties!Z385/VLOOKUP(F$6,Data!$N$4:$Y$11,Data!$X$1,FALSE)</f>
        <v>0.39617939873896046</v>
      </c>
      <c r="G385" s="94">
        <f>AProperties!G385/AProperties!AA385/VLOOKUP(G$6,Data!$N$4:$Y$11,Data!$X$1,FALSE)</f>
        <v>0.39638871631155798</v>
      </c>
      <c r="H385" s="94">
        <f>AProperties!H385/AProperties!AB385/VLOOKUP(H$6,Data!$N$4:$Y$11,Data!$X$1,FALSE)</f>
        <v>0.39631593803974596</v>
      </c>
      <c r="I385" s="94">
        <f>AProperties!I385/AProperties!AC385/VLOOKUP(I$6,Data!$N$4:$Y$11,Data!$X$1,FALSE)</f>
        <v>0.39647906796297816</v>
      </c>
      <c r="J385" s="97">
        <f t="shared" si="55"/>
        <v>0.39614961594119785</v>
      </c>
      <c r="L385" s="28">
        <v>0.378</v>
      </c>
      <c r="M385" s="94">
        <f t="shared" si="56"/>
        <v>0.57579187650526764</v>
      </c>
      <c r="N385" s="94">
        <f t="shared" si="57"/>
        <v>0.57601527227553073</v>
      </c>
      <c r="O385" s="94">
        <f t="shared" si="58"/>
        <v>0.57598285560837104</v>
      </c>
      <c r="P385" s="94">
        <f t="shared" si="59"/>
        <v>0.57612689884900092</v>
      </c>
      <c r="Q385" s="94">
        <f t="shared" si="60"/>
        <v>0.57608969936948018</v>
      </c>
      <c r="R385" s="94">
        <f t="shared" si="61"/>
        <v>0.57619435815577902</v>
      </c>
      <c r="S385" s="94">
        <f t="shared" si="62"/>
        <v>0.57615796901987304</v>
      </c>
      <c r="T385" s="94">
        <f t="shared" si="63"/>
        <v>0.57623953398148908</v>
      </c>
      <c r="U385" s="97">
        <f t="shared" si="64"/>
        <v>0.57607480797059907</v>
      </c>
      <c r="W385" s="28">
        <v>0.378</v>
      </c>
      <c r="X385" s="94">
        <f>AProperties!AF385*(9.806*B385)^0.5</f>
        <v>0.91848431159431743</v>
      </c>
      <c r="Y385" s="94">
        <f>AProperties!AG385*(9.806*C385)^0.5</f>
        <v>0.92002426993686581</v>
      </c>
      <c r="Z385" s="94">
        <f>AProperties!AH385*(9.806*D385)^0.5</f>
        <v>0.91980067498079088</v>
      </c>
      <c r="AA385" s="94">
        <f>AProperties!AI385*(9.806*E385)^0.5</f>
        <v>0.92079456556616335</v>
      </c>
      <c r="AB385" s="94">
        <f>AProperties!AJ385*(9.806*F385)^0.5</f>
        <v>0.92053780511728578</v>
      </c>
      <c r="AC385" s="94">
        <f>AProperties!AK385*(9.806*G385)^0.5</f>
        <v>0.92126034028119319</v>
      </c>
      <c r="AD385" s="94">
        <f>AProperties!AL385*(9.806*H385)^0.5</f>
        <v>0.92100906592125775</v>
      </c>
      <c r="AE385" s="94">
        <f>AProperties!AM385*(9.806*I385)^0.5</f>
        <v>0.92157236852584667</v>
      </c>
      <c r="AF385" s="97">
        <f t="shared" si="65"/>
        <v>0.92043542524046507</v>
      </c>
    </row>
    <row r="386" spans="1:32" x14ac:dyDescent="0.25">
      <c r="A386" s="28">
        <v>0.379</v>
      </c>
      <c r="B386" s="94">
        <f>AProperties!B386/AProperties!V386/VLOOKUP(B$6,Data!$N$4:$Y$11,Data!$X$1,FALSE)</f>
        <v>0.39674717747933552</v>
      </c>
      <c r="C386" s="94">
        <f>AProperties!C386/AProperties!W386/VLOOKUP(C$6,Data!$N$4:$Y$11,Data!$X$1,FALSE)</f>
        <v>0.39719602136255389</v>
      </c>
      <c r="D386" s="94">
        <f>AProperties!D386/AProperties!X386/VLOOKUP(D$6,Data!$N$4:$Y$11,Data!$X$1,FALSE)</f>
        <v>0.39713088976848021</v>
      </c>
      <c r="E386" s="94">
        <f>AProperties!E386/AProperties!Y386/VLOOKUP(E$6,Data!$N$4:$Y$11,Data!$X$1,FALSE)</f>
        <v>0.39742030272653528</v>
      </c>
      <c r="F386" s="94">
        <f>AProperties!F386/AProperties!Z386/VLOOKUP(F$6,Data!$N$4:$Y$11,Data!$X$1,FALSE)</f>
        <v>0.39734556091481404</v>
      </c>
      <c r="G386" s="94">
        <f>AProperties!G386/AProperties!AA386/VLOOKUP(G$6,Data!$N$4:$Y$11,Data!$X$1,FALSE)</f>
        <v>0.39755584359575613</v>
      </c>
      <c r="H386" s="94">
        <f>AProperties!H386/AProperties!AB386/VLOOKUP(H$6,Data!$N$4:$Y$11,Data!$X$1,FALSE)</f>
        <v>0.39748272958288278</v>
      </c>
      <c r="I386" s="94">
        <f>AProperties!I386/AProperties!AC386/VLOOKUP(I$6,Data!$N$4:$Y$11,Data!$X$1,FALSE)</f>
        <v>0.39764661232424225</v>
      </c>
      <c r="J386" s="97">
        <f t="shared" si="55"/>
        <v>0.39731564221932503</v>
      </c>
      <c r="L386" s="28">
        <v>0.379</v>
      </c>
      <c r="M386" s="94">
        <f t="shared" si="56"/>
        <v>0.57737358873966782</v>
      </c>
      <c r="N386" s="94">
        <f t="shared" si="57"/>
        <v>0.57759801068127692</v>
      </c>
      <c r="O386" s="94">
        <f t="shared" si="58"/>
        <v>0.57756544488424011</v>
      </c>
      <c r="P386" s="94">
        <f t="shared" si="59"/>
        <v>0.57771015136326764</v>
      </c>
      <c r="Q386" s="94">
        <f t="shared" si="60"/>
        <v>0.577672780457407</v>
      </c>
      <c r="R386" s="94">
        <f t="shared" si="61"/>
        <v>0.57777792179787801</v>
      </c>
      <c r="S386" s="94">
        <f t="shared" si="62"/>
        <v>0.57774136479144134</v>
      </c>
      <c r="T386" s="94">
        <f t="shared" si="63"/>
        <v>0.57782330616212119</v>
      </c>
      <c r="U386" s="97">
        <f t="shared" si="64"/>
        <v>0.57765782110966246</v>
      </c>
      <c r="W386" s="28">
        <v>0.379</v>
      </c>
      <c r="X386" s="94">
        <f>AProperties!AF386*(9.806*B386)^0.5</f>
        <v>0.9221587438098966</v>
      </c>
      <c r="Y386" s="94">
        <f>AProperties!AG386*(9.806*C386)^0.5</f>
        <v>0.92370308868323925</v>
      </c>
      <c r="Z386" s="94">
        <f>AProperties!AH386*(9.806*D386)^0.5</f>
        <v>0.92347885627038162</v>
      </c>
      <c r="AA386" s="94">
        <f>AProperties!AI386*(9.806*E386)^0.5</f>
        <v>0.92447558181885103</v>
      </c>
      <c r="AB386" s="94">
        <f>AProperties!AJ386*(9.806*F386)^0.5</f>
        <v>0.92421808863411037</v>
      </c>
      <c r="AC386" s="94">
        <f>AProperties!AK386*(9.806*G386)^0.5</f>
        <v>0.92494268638001242</v>
      </c>
      <c r="AD386" s="94">
        <f>AProperties!AL386*(9.806*H386)^0.5</f>
        <v>0.92469069449870578</v>
      </c>
      <c r="AE386" s="94">
        <f>AProperties!AM386*(9.806*I386)^0.5</f>
        <v>0.9252556059601077</v>
      </c>
      <c r="AF386" s="97">
        <f t="shared" si="65"/>
        <v>0.92411541825691301</v>
      </c>
    </row>
    <row r="387" spans="1:32" x14ac:dyDescent="0.25">
      <c r="A387" s="28">
        <v>0.38</v>
      </c>
      <c r="B387" s="94">
        <f>AProperties!B387/AProperties!V387/VLOOKUP(B$6,Data!$N$4:$Y$11,Data!$X$1,FALSE)</f>
        <v>0.39791171927309099</v>
      </c>
      <c r="C387" s="94">
        <f>AProperties!C387/AProperties!W387/VLOOKUP(C$6,Data!$N$4:$Y$11,Data!$X$1,FALSE)</f>
        <v>0.39836261964275349</v>
      </c>
      <c r="D387" s="94">
        <f>AProperties!D387/AProperties!X387/VLOOKUP(D$6,Data!$N$4:$Y$11,Data!$X$1,FALSE)</f>
        <v>0.39829718918421264</v>
      </c>
      <c r="E387" s="94">
        <f>AProperties!E387/AProperties!Y387/VLOOKUP(E$6,Data!$N$4:$Y$11,Data!$X$1,FALSE)</f>
        <v>0.3985879313150133</v>
      </c>
      <c r="F387" s="94">
        <f>AProperties!F387/AProperties!Z387/VLOOKUP(F$6,Data!$N$4:$Y$11,Data!$X$1,FALSE)</f>
        <v>0.39851284595217246</v>
      </c>
      <c r="G387" s="94">
        <f>AProperties!G387/AProperties!AA387/VLOOKUP(G$6,Data!$N$4:$Y$11,Data!$X$1,FALSE)</f>
        <v>0.39872409571041012</v>
      </c>
      <c r="H387" s="94">
        <f>AProperties!H387/AProperties!AB387/VLOOKUP(H$6,Data!$N$4:$Y$11,Data!$X$1,FALSE)</f>
        <v>0.39865064527050259</v>
      </c>
      <c r="I387" s="94">
        <f>AProperties!I387/AProperties!AC387/VLOOKUP(I$6,Data!$N$4:$Y$11,Data!$X$1,FALSE)</f>
        <v>0.39881528236962593</v>
      </c>
      <c r="J387" s="97">
        <f t="shared" si="55"/>
        <v>0.39848279108972268</v>
      </c>
      <c r="L387" s="28">
        <v>0.38</v>
      </c>
      <c r="M387" s="94">
        <f t="shared" si="56"/>
        <v>0.5789558596365455</v>
      </c>
      <c r="N387" s="94">
        <f t="shared" si="57"/>
        <v>0.57918130982137672</v>
      </c>
      <c r="O387" s="94">
        <f t="shared" si="58"/>
        <v>0.57914859459210632</v>
      </c>
      <c r="P387" s="94">
        <f t="shared" si="59"/>
        <v>0.57929396565750668</v>
      </c>
      <c r="Q387" s="94">
        <f t="shared" si="60"/>
        <v>0.57925642297608626</v>
      </c>
      <c r="R387" s="94">
        <f t="shared" si="61"/>
        <v>0.57936204785520506</v>
      </c>
      <c r="S387" s="94">
        <f t="shared" si="62"/>
        <v>0.57932532263525127</v>
      </c>
      <c r="T387" s="94">
        <f t="shared" si="63"/>
        <v>0.57940764118481303</v>
      </c>
      <c r="U387" s="97">
        <f t="shared" si="64"/>
        <v>0.57924139554486143</v>
      </c>
      <c r="W387" s="28">
        <v>0.38</v>
      </c>
      <c r="X387" s="94">
        <f>AProperties!AF387*(9.806*B387)^0.5</f>
        <v>0.92583834859619862</v>
      </c>
      <c r="Y387" s="94">
        <f>AProperties!AG387*(9.806*C387)^0.5</f>
        <v>0.92738707623935279</v>
      </c>
      <c r="Z387" s="94">
        <f>AProperties!AH387*(9.806*D387)^0.5</f>
        <v>0.92716220691228268</v>
      </c>
      <c r="AA387" s="94">
        <f>AProperties!AI387*(9.806*E387)^0.5</f>
        <v>0.92816176502124137</v>
      </c>
      <c r="AB387" s="94">
        <f>AProperties!AJ387*(9.806*F387)^0.5</f>
        <v>0.92790353971906381</v>
      </c>
      <c r="AC387" s="94">
        <f>AProperties!AK387*(9.806*G387)^0.5</f>
        <v>0.92863019831071447</v>
      </c>
      <c r="AD387" s="94">
        <f>AProperties!AL387*(9.806*H387)^0.5</f>
        <v>0.92837748951042842</v>
      </c>
      <c r="AE387" s="94">
        <f>AProperties!AM387*(9.806*I387)^0.5</f>
        <v>0.92894400848031544</v>
      </c>
      <c r="AF387" s="97">
        <f t="shared" si="65"/>
        <v>0.92780057909869973</v>
      </c>
    </row>
    <row r="388" spans="1:32" x14ac:dyDescent="0.25">
      <c r="A388" s="28">
        <v>0.38100000000000001</v>
      </c>
      <c r="B388" s="94">
        <f>AProperties!B388/AProperties!V388/VLOOKUP(B$6,Data!$N$4:$Y$11,Data!$X$1,FALSE)</f>
        <v>0.39907738406708854</v>
      </c>
      <c r="C388" s="94">
        <f>AProperties!C388/AProperties!W388/VLOOKUP(C$6,Data!$N$4:$Y$11,Data!$X$1,FALSE)</f>
        <v>0.39953034507194035</v>
      </c>
      <c r="D388" s="94">
        <f>AProperties!D388/AProperties!X388/VLOOKUP(D$6,Data!$N$4:$Y$11,Data!$X$1,FALSE)</f>
        <v>0.39946461514349046</v>
      </c>
      <c r="E388" s="94">
        <f>AProperties!E388/AProperties!Y388/VLOOKUP(E$6,Data!$N$4:$Y$11,Data!$X$1,FALSE)</f>
        <v>0.39975668914623935</v>
      </c>
      <c r="F388" s="94">
        <f>AProperties!F388/AProperties!Z388/VLOOKUP(F$6,Data!$N$4:$Y$11,Data!$X$1,FALSE)</f>
        <v>0.39968125953299571</v>
      </c>
      <c r="G388" s="94">
        <f>AProperties!G388/AProperties!AA388/VLOOKUP(G$6,Data!$N$4:$Y$11,Data!$X$1,FALSE)</f>
        <v>0.39989347833985706</v>
      </c>
      <c r="H388" s="94">
        <f>AProperties!H388/AProperties!AB388/VLOOKUP(H$6,Data!$N$4:$Y$11,Data!$X$1,FALSE)</f>
        <v>0.39981969078611423</v>
      </c>
      <c r="I388" s="94">
        <f>AProperties!I388/AProperties!AC388/VLOOKUP(I$6,Data!$N$4:$Y$11,Data!$X$1,FALSE)</f>
        <v>0.39998508378449821</v>
      </c>
      <c r="J388" s="97">
        <f t="shared" si="55"/>
        <v>0.39965106823402802</v>
      </c>
      <c r="L388" s="28">
        <v>0.38100000000000001</v>
      </c>
      <c r="M388" s="94">
        <f t="shared" si="56"/>
        <v>0.58053869203354425</v>
      </c>
      <c r="N388" s="94">
        <f t="shared" si="57"/>
        <v>0.58076517253597015</v>
      </c>
      <c r="O388" s="94">
        <f t="shared" si="58"/>
        <v>0.58073230757174521</v>
      </c>
      <c r="P388" s="94">
        <f t="shared" si="59"/>
        <v>0.58087834457311971</v>
      </c>
      <c r="Q388" s="94">
        <f t="shared" si="60"/>
        <v>0.58084062976649786</v>
      </c>
      <c r="R388" s="94">
        <f t="shared" si="61"/>
        <v>0.58094673916992856</v>
      </c>
      <c r="S388" s="94">
        <f t="shared" si="62"/>
        <v>0.58090984539305712</v>
      </c>
      <c r="T388" s="94">
        <f t="shared" si="63"/>
        <v>0.58099254189224914</v>
      </c>
      <c r="U388" s="97">
        <f t="shared" si="64"/>
        <v>0.58082553411701399</v>
      </c>
      <c r="W388" s="28">
        <v>0.38100000000000001</v>
      </c>
      <c r="X388" s="94">
        <f>AProperties!AF388*(9.806*B388)^0.5</f>
        <v>0.92952312283289396</v>
      </c>
      <c r="Y388" s="94">
        <f>AProperties!AG388*(9.806*C388)^0.5</f>
        <v>0.93107622947224922</v>
      </c>
      <c r="Z388" s="94">
        <f>AProperties!AH388*(9.806*D388)^0.5</f>
        <v>0.93085072377537215</v>
      </c>
      <c r="AA388" s="94">
        <f>AProperties!AI388*(9.806*E388)^0.5</f>
        <v>0.93185311203405663</v>
      </c>
      <c r="AB388" s="94">
        <f>AProperties!AJ388*(9.806*F388)^0.5</f>
        <v>0.93159415523497358</v>
      </c>
      <c r="AC388" s="94">
        <f>AProperties!AK388*(9.806*G388)^0.5</f>
        <v>0.93232287293019656</v>
      </c>
      <c r="AD388" s="94">
        <f>AProperties!AL388*(9.806*H388)^0.5</f>
        <v>0.93206944781538648</v>
      </c>
      <c r="AE388" s="94">
        <f>AProperties!AM388*(9.806*I388)^0.5</f>
        <v>0.93263757294080685</v>
      </c>
      <c r="AF388" s="97">
        <f t="shared" si="65"/>
        <v>0.93149090462949191</v>
      </c>
    </row>
    <row r="389" spans="1:32" x14ac:dyDescent="0.25">
      <c r="A389" s="28">
        <v>0.38200000000000001</v>
      </c>
      <c r="B389" s="94">
        <f>AProperties!B389/AProperties!V389/VLOOKUP(B$6,Data!$N$4:$Y$11,Data!$X$1,FALSE)</f>
        <v>0.40024417756590613</v>
      </c>
      <c r="C389" s="94">
        <f>AProperties!C389/AProperties!W389/VLOOKUP(C$6,Data!$N$4:$Y$11,Data!$X$1,FALSE)</f>
        <v>0.40069920335978093</v>
      </c>
      <c r="D389" s="94">
        <f>AProperties!D389/AProperties!X389/VLOOKUP(D$6,Data!$N$4:$Y$11,Data!$X$1,FALSE)</f>
        <v>0.40063317335523652</v>
      </c>
      <c r="E389" s="94">
        <f>AProperties!E389/AProperties!Y389/VLOOKUP(E$6,Data!$N$4:$Y$11,Data!$X$1,FALSE)</f>
        <v>0.40092658193245106</v>
      </c>
      <c r="F389" s="94">
        <f>AProperties!F389/AProperties!Z389/VLOOKUP(F$6,Data!$N$4:$Y$11,Data!$X$1,FALSE)</f>
        <v>0.40085080736866235</v>
      </c>
      <c r="G389" s="94">
        <f>AProperties!G389/AProperties!AA389/VLOOKUP(G$6,Data!$N$4:$Y$11,Data!$X$1,FALSE)</f>
        <v>0.40106399719789743</v>
      </c>
      <c r="H389" s="94">
        <f>AProperties!H389/AProperties!AB389/VLOOKUP(H$6,Data!$N$4:$Y$11,Data!$X$1,FALSE)</f>
        <v>0.40098987184267404</v>
      </c>
      <c r="I389" s="94">
        <f>AProperties!I389/AProperties!AC389/VLOOKUP(I$6,Data!$N$4:$Y$11,Data!$X$1,FALSE)</f>
        <v>0.40115602228371006</v>
      </c>
      <c r="J389" s="97">
        <f t="shared" si="55"/>
        <v>0.40082047936328979</v>
      </c>
      <c r="L389" s="28">
        <v>0.38200000000000001</v>
      </c>
      <c r="M389" s="94">
        <f t="shared" si="56"/>
        <v>0.58212208878295302</v>
      </c>
      <c r="N389" s="94">
        <f t="shared" si="57"/>
        <v>0.58234960167989047</v>
      </c>
      <c r="O389" s="94">
        <f t="shared" si="58"/>
        <v>0.58231658667761832</v>
      </c>
      <c r="P389" s="94">
        <f t="shared" si="59"/>
        <v>0.58246329096622551</v>
      </c>
      <c r="Q389" s="94">
        <f t="shared" si="60"/>
        <v>0.58242540368433116</v>
      </c>
      <c r="R389" s="94">
        <f t="shared" si="61"/>
        <v>0.58253199859894877</v>
      </c>
      <c r="S389" s="94">
        <f t="shared" si="62"/>
        <v>0.58249493592133705</v>
      </c>
      <c r="T389" s="94">
        <f t="shared" si="63"/>
        <v>0.58257801114185503</v>
      </c>
      <c r="U389" s="97">
        <f t="shared" si="64"/>
        <v>0.58241023968164496</v>
      </c>
      <c r="W389" s="28">
        <v>0.38200000000000001</v>
      </c>
      <c r="X389" s="94">
        <f>AProperties!AF389*(9.806*B389)^0.5</f>
        <v>0.93321306345304267</v>
      </c>
      <c r="Y389" s="94">
        <f>AProperties!AG389*(9.806*C389)^0.5</f>
        <v>0.93477054530255843</v>
      </c>
      <c r="Z389" s="94">
        <f>AProperties!AH389*(9.806*D389)^0.5</f>
        <v>0.93454440378208314</v>
      </c>
      <c r="AA389" s="94">
        <f>AProperties!AI389*(9.806*E389)^0.5</f>
        <v>0.93554961977170559</v>
      </c>
      <c r="AB389" s="94">
        <f>AProperties!AJ389*(9.806*F389)^0.5</f>
        <v>0.93528993209832223</v>
      </c>
      <c r="AC389" s="94">
        <f>AProperties!AK389*(9.806*G389)^0.5</f>
        <v>0.93602070714910302</v>
      </c>
      <c r="AD389" s="94">
        <f>AProperties!AL389*(9.806*H389)^0.5</f>
        <v>0.93576656632625477</v>
      </c>
      <c r="AE389" s="94">
        <f>AProperties!AM389*(9.806*I389)^0.5</f>
        <v>0.93633629624970405</v>
      </c>
      <c r="AF389" s="97">
        <f t="shared" si="65"/>
        <v>0.93518639176659668</v>
      </c>
    </row>
    <row r="390" spans="1:32" x14ac:dyDescent="0.25">
      <c r="A390" s="28">
        <v>0.38300000000000001</v>
      </c>
      <c r="B390" s="94">
        <f>AProperties!B390/AProperties!V390/VLOOKUP(B$6,Data!$N$4:$Y$11,Data!$X$1,FALSE)</f>
        <v>0.40141210550363809</v>
      </c>
      <c r="C390" s="94">
        <f>AProperties!C390/AProperties!W390/VLOOKUP(C$6,Data!$N$4:$Y$11,Data!$X$1,FALSE)</f>
        <v>0.40186920024555411</v>
      </c>
      <c r="D390" s="94">
        <f>AProperties!D390/AProperties!X390/VLOOKUP(D$6,Data!$N$4:$Y$11,Data!$X$1,FALSE)</f>
        <v>0.4018028695579734</v>
      </c>
      <c r="E390" s="94">
        <f>AProperties!E390/AProperties!Y390/VLOOKUP(E$6,Data!$N$4:$Y$11,Data!$X$1,FALSE)</f>
        <v>0.40209761541554578</v>
      </c>
      <c r="F390" s="94">
        <f>AProperties!F390/AProperties!Z390/VLOOKUP(F$6,Data!$N$4:$Y$11,Data!$X$1,FALSE)</f>
        <v>0.40202149520019581</v>
      </c>
      <c r="G390" s="94">
        <f>AProperties!G390/AProperties!AA390/VLOOKUP(G$6,Data!$N$4:$Y$11,Data!$X$1,FALSE)</f>
        <v>0.40223565802802086</v>
      </c>
      <c r="H390" s="94">
        <f>AProperties!H390/AProperties!AB390/VLOOKUP(H$6,Data!$N$4:$Y$11,Data!$X$1,FALSE)</f>
        <v>0.40216119418281238</v>
      </c>
      <c r="I390" s="94">
        <f>AProperties!I390/AProperties!AC390/VLOOKUP(I$6,Data!$N$4:$Y$11,Data!$X$1,FALSE)</f>
        <v>0.40232810361182192</v>
      </c>
      <c r="J390" s="97">
        <f t="shared" si="55"/>
        <v>0.40199103021819527</v>
      </c>
      <c r="L390" s="28">
        <v>0.38300000000000001</v>
      </c>
      <c r="M390" s="94">
        <f t="shared" si="56"/>
        <v>0.58370605275181908</v>
      </c>
      <c r="N390" s="94">
        <f t="shared" si="57"/>
        <v>0.58393460012277709</v>
      </c>
      <c r="O390" s="94">
        <f t="shared" si="58"/>
        <v>0.58390143477898671</v>
      </c>
      <c r="P390" s="94">
        <f t="shared" si="59"/>
        <v>0.5840488077077729</v>
      </c>
      <c r="Q390" s="94">
        <f t="shared" si="60"/>
        <v>0.58401074760009797</v>
      </c>
      <c r="R390" s="94">
        <f t="shared" si="61"/>
        <v>0.58411782901401044</v>
      </c>
      <c r="S390" s="94">
        <f t="shared" si="62"/>
        <v>0.58408059709140625</v>
      </c>
      <c r="T390" s="94">
        <f t="shared" si="63"/>
        <v>0.58416405180591102</v>
      </c>
      <c r="U390" s="97">
        <f t="shared" si="64"/>
        <v>0.58399551510909764</v>
      </c>
      <c r="W390" s="28">
        <v>0.38300000000000001</v>
      </c>
      <c r="X390" s="94">
        <f>AProperties!AF390*(9.806*B390)^0.5</f>
        <v>0.93690816744317706</v>
      </c>
      <c r="Y390" s="94">
        <f>AProperties!AG390*(9.806*C390)^0.5</f>
        <v>0.93847002070457974</v>
      </c>
      <c r="Z390" s="94">
        <f>AProperties!AH390*(9.806*D390)^0.5</f>
        <v>0.93824324390849434</v>
      </c>
      <c r="AA390" s="94">
        <f>AProperties!AI390*(9.806*E390)^0.5</f>
        <v>0.93925128520236345</v>
      </c>
      <c r="AB390" s="94">
        <f>AProperties!AJ390*(9.806*F390)^0.5</f>
        <v>0.93899086727932901</v>
      </c>
      <c r="AC390" s="94">
        <f>AProperties!AK390*(9.806*G390)^0.5</f>
        <v>0.93972369793190647</v>
      </c>
      <c r="AD390" s="94">
        <f>AProperties!AL390*(9.806*H390)^0.5</f>
        <v>0.93946884200950442</v>
      </c>
      <c r="AE390" s="94">
        <f>AProperties!AM390*(9.806*I390)^0.5</f>
        <v>0.94004017536899986</v>
      </c>
      <c r="AF390" s="97">
        <f t="shared" si="65"/>
        <v>0.93888703748104441</v>
      </c>
    </row>
    <row r="391" spans="1:32" x14ac:dyDescent="0.25">
      <c r="A391" s="28">
        <v>0.38400000000000001</v>
      </c>
      <c r="B391" s="94">
        <f>AProperties!B391/AProperties!V391/VLOOKUP(B$6,Data!$N$4:$Y$11,Data!$X$1,FALSE)</f>
        <v>0.40258117364412288</v>
      </c>
      <c r="C391" s="94">
        <f>AProperties!C391/AProperties!W391/VLOOKUP(C$6,Data!$N$4:$Y$11,Data!$X$1,FALSE)</f>
        <v>0.40304034149837892</v>
      </c>
      <c r="D391" s="94">
        <f>AProperties!D391/AProperties!X391/VLOOKUP(D$6,Data!$N$4:$Y$11,Data!$X$1,FALSE)</f>
        <v>0.40297370952004868</v>
      </c>
      <c r="E391" s="94">
        <f>AProperties!E391/AProperties!Y391/VLOOKUP(E$6,Data!$N$4:$Y$11,Data!$X$1,FALSE)</f>
        <v>0.40326979536730989</v>
      </c>
      <c r="F391" s="94">
        <f>AProperties!F391/AProperties!Z391/VLOOKUP(F$6,Data!$N$4:$Y$11,Data!$X$1,FALSE)</f>
        <v>0.40319332879849051</v>
      </c>
      <c r="G391" s="94">
        <f>AProperties!G391/AProperties!AA391/VLOOKUP(G$6,Data!$N$4:$Y$11,Data!$X$1,FALSE)</f>
        <v>0.40340846660363489</v>
      </c>
      <c r="H391" s="94">
        <f>AProperties!H391/AProperties!AB391/VLOOKUP(H$6,Data!$N$4:$Y$11,Data!$X$1,FALSE)</f>
        <v>0.40333366357906125</v>
      </c>
      <c r="I391" s="94">
        <f>AProperties!I391/AProperties!AC391/VLOOKUP(I$6,Data!$N$4:$Y$11,Data!$X$1,FALSE)</f>
        <v>0.4035013335433299</v>
      </c>
      <c r="J391" s="97">
        <f t="shared" si="55"/>
        <v>0.40316272656929714</v>
      </c>
      <c r="L391" s="28">
        <v>0.38400000000000001</v>
      </c>
      <c r="M391" s="94">
        <f t="shared" si="56"/>
        <v>0.58529058682206148</v>
      </c>
      <c r="N391" s="94">
        <f t="shared" si="57"/>
        <v>0.58552017074918949</v>
      </c>
      <c r="O391" s="94">
        <f t="shared" si="58"/>
        <v>0.58548685476002438</v>
      </c>
      <c r="P391" s="94">
        <f t="shared" si="59"/>
        <v>0.58563489768365495</v>
      </c>
      <c r="Q391" s="94">
        <f t="shared" si="60"/>
        <v>0.58559666439924529</v>
      </c>
      <c r="R391" s="94">
        <f t="shared" si="61"/>
        <v>0.58570423330181742</v>
      </c>
      <c r="S391" s="94">
        <f t="shared" si="62"/>
        <v>0.58566683178953061</v>
      </c>
      <c r="T391" s="94">
        <f t="shared" si="63"/>
        <v>0.58575066677166499</v>
      </c>
      <c r="U391" s="97">
        <f t="shared" si="64"/>
        <v>0.58558136328464849</v>
      </c>
      <c r="W391" s="28">
        <v>0.38400000000000001</v>
      </c>
      <c r="X391" s="94">
        <f>AProperties!AF391*(9.806*B391)^0.5</f>
        <v>0.94060843184338616</v>
      </c>
      <c r="Y391" s="94">
        <f>AProperties!AG391*(9.806*C391)^0.5</f>
        <v>0.94217465270636835</v>
      </c>
      <c r="Z391" s="94">
        <f>AProperties!AH391*(9.806*D391)^0.5</f>
        <v>0.94194724118440698</v>
      </c>
      <c r="AA391" s="94">
        <f>AProperties!AI391*(9.806*E391)^0.5</f>
        <v>0.9429581053480619</v>
      </c>
      <c r="AB391" s="94">
        <f>AProperties!AJ391*(9.806*F391)^0.5</f>
        <v>0.94269695780203078</v>
      </c>
      <c r="AC391" s="94">
        <f>AProperties!AK391*(9.806*G391)^0.5</f>
        <v>0.94343184229699484</v>
      </c>
      <c r="AD391" s="94">
        <f>AProperties!AL391*(9.806*H391)^0.5</f>
        <v>0.94317627188548903</v>
      </c>
      <c r="AE391" s="94">
        <f>AProperties!AM391*(9.806*I391)^0.5</f>
        <v>0.94374920731463741</v>
      </c>
      <c r="AF391" s="97">
        <f t="shared" si="65"/>
        <v>0.94259283879767186</v>
      </c>
    </row>
    <row r="392" spans="1:32" x14ac:dyDescent="0.25">
      <c r="A392" s="28">
        <v>0.38500000000000001</v>
      </c>
      <c r="B392" s="94">
        <f>AProperties!B392/AProperties!V392/VLOOKUP(B$6,Data!$N$4:$Y$11,Data!$X$1,FALSE)</f>
        <v>0.40375138778117314</v>
      </c>
      <c r="C392" s="94">
        <f>AProperties!C392/AProperties!W392/VLOOKUP(C$6,Data!$N$4:$Y$11,Data!$X$1,FALSE)</f>
        <v>0.40421263291744425</v>
      </c>
      <c r="D392" s="94">
        <f>AProperties!D392/AProperties!X392/VLOOKUP(D$6,Data!$N$4:$Y$11,Data!$X$1,FALSE)</f>
        <v>0.40414569903986658</v>
      </c>
      <c r="E392" s="94">
        <f>AProperties!E392/AProperties!Y392/VLOOKUP(E$6,Data!$N$4:$Y$11,Data!$X$1,FALSE)</f>
        <v>0.40444312758964657</v>
      </c>
      <c r="F392" s="94">
        <f>AProperties!F392/AProperties!Z392/VLOOKUP(F$6,Data!$N$4:$Y$11,Data!$X$1,FALSE)</f>
        <v>0.40436631396454348</v>
      </c>
      <c r="G392" s="94">
        <f>AProperties!G392/AProperties!AA392/VLOOKUP(G$6,Data!$N$4:$Y$11,Data!$X$1,FALSE)</f>
        <v>0.40458242872829264</v>
      </c>
      <c r="H392" s="94">
        <f>AProperties!H392/AProperties!AB392/VLOOKUP(H$6,Data!$N$4:$Y$11,Data!$X$1,FALSE)</f>
        <v>0.40450728583408269</v>
      </c>
      <c r="I392" s="94">
        <f>AProperties!I392/AProperties!AC392/VLOOKUP(I$6,Data!$N$4:$Y$11,Data!$X$1,FALSE)</f>
        <v>0.40467571788289741</v>
      </c>
      <c r="J392" s="97">
        <f t="shared" ref="J392:J455" si="66">AVERAGE(B392:I392)</f>
        <v>0.40433557421724337</v>
      </c>
      <c r="L392" s="28">
        <v>0.38500000000000001</v>
      </c>
      <c r="M392" s="94">
        <f t="shared" ref="M392:M455" si="67">$L392+B392/2</f>
        <v>0.58687569389058658</v>
      </c>
      <c r="N392" s="94">
        <f t="shared" ref="N392:N455" si="68">$L392+C392/2</f>
        <v>0.58710631645872213</v>
      </c>
      <c r="O392" s="94">
        <f t="shared" ref="O392:O455" si="69">$L392+D392/2</f>
        <v>0.58707284951993333</v>
      </c>
      <c r="P392" s="94">
        <f t="shared" ref="P392:P455" si="70">$L392+E392/2</f>
        <v>0.58722156379482326</v>
      </c>
      <c r="Q392" s="94">
        <f t="shared" ref="Q392:Q455" si="71">$L392+F392/2</f>
        <v>0.58718315698227175</v>
      </c>
      <c r="R392" s="94">
        <f t="shared" ref="R392:R455" si="72">$L392+G392/2</f>
        <v>0.58729121436414633</v>
      </c>
      <c r="S392" s="94">
        <f t="shared" ref="S392:S455" si="73">$L392+H392/2</f>
        <v>0.58725364291704141</v>
      </c>
      <c r="T392" s="94">
        <f t="shared" ref="T392:T455" si="74">$L392+I392/2</f>
        <v>0.58733785894144874</v>
      </c>
      <c r="U392" s="97">
        <f t="shared" ref="U392:U455" si="75">AVERAGE(M392:T392)</f>
        <v>0.58716778710862161</v>
      </c>
      <c r="W392" s="28">
        <v>0.38500000000000001</v>
      </c>
      <c r="X392" s="94">
        <f>AProperties!AF392*(9.806*B392)^0.5</f>
        <v>0.94431385374741017</v>
      </c>
      <c r="Y392" s="94">
        <f>AProperties!AG392*(9.806*C392)^0.5</f>
        <v>0.94588443838982328</v>
      </c>
      <c r="Z392" s="94">
        <f>AProperties!AH392*(9.806*D392)^0.5</f>
        <v>0.94565639269344082</v>
      </c>
      <c r="AA392" s="94">
        <f>AProperties!AI392*(9.806*E392)^0.5</f>
        <v>0.94667007728477226</v>
      </c>
      <c r="AB392" s="94">
        <f>AProperties!AJ392*(9.806*F392)^0.5</f>
        <v>0.94640820074437659</v>
      </c>
      <c r="AC392" s="94">
        <f>AProperties!AK392*(9.806*G392)^0.5</f>
        <v>0.94714513731675332</v>
      </c>
      <c r="AD392" s="94">
        <f>AProperties!AL392*(9.806*H392)^0.5</f>
        <v>0.94688885302852766</v>
      </c>
      <c r="AE392" s="94">
        <f>AProperties!AM392*(9.806*I392)^0.5</f>
        <v>0.94746338915660389</v>
      </c>
      <c r="AF392" s="97">
        <f t="shared" ref="AF392:AF455" si="76">AVERAGE(X392:AE392)</f>
        <v>0.94630379279521348</v>
      </c>
    </row>
    <row r="393" spans="1:32" x14ac:dyDescent="0.25">
      <c r="A393" s="28">
        <v>0.38600000000000001</v>
      </c>
      <c r="B393" s="94">
        <f>AProperties!B393/AProperties!V393/VLOOKUP(B$6,Data!$N$4:$Y$11,Data!$X$1,FALSE)</f>
        <v>0.40492275373880521</v>
      </c>
      <c r="C393" s="94">
        <f>AProperties!C393/AProperties!W393/VLOOKUP(C$6,Data!$N$4:$Y$11,Data!$X$1,FALSE)</f>
        <v>0.40538608033223977</v>
      </c>
      <c r="D393" s="94">
        <f>AProperties!D393/AProperties!X393/VLOOKUP(D$6,Data!$N$4:$Y$11,Data!$X$1,FALSE)</f>
        <v>0.40531884394611811</v>
      </c>
      <c r="E393" s="94">
        <f>AProperties!E393/AProperties!Y393/VLOOKUP(E$6,Data!$N$4:$Y$11,Data!$X$1,FALSE)</f>
        <v>0.40561761791480971</v>
      </c>
      <c r="F393" s="94">
        <f>AProperties!F393/AProperties!Z393/VLOOKUP(F$6,Data!$N$4:$Y$11,Data!$X$1,FALSE)</f>
        <v>0.40554045652968501</v>
      </c>
      <c r="G393" s="94">
        <f>AProperties!G393/AProperties!AA393/VLOOKUP(G$6,Data!$N$4:$Y$11,Data!$X$1,FALSE)</f>
        <v>0.40575755023592758</v>
      </c>
      <c r="H393" s="94">
        <f>AProperties!H393/AProperties!AB393/VLOOKUP(H$6,Data!$N$4:$Y$11,Data!$X$1,FALSE)</f>
        <v>0.40568206678090324</v>
      </c>
      <c r="I393" s="94">
        <f>AProperties!I393/AProperties!AC393/VLOOKUP(I$6,Data!$N$4:$Y$11,Data!$X$1,FALSE)</f>
        <v>0.40585126246558528</v>
      </c>
      <c r="J393" s="97">
        <f t="shared" si="66"/>
        <v>0.40550957899300921</v>
      </c>
      <c r="L393" s="28">
        <v>0.38600000000000001</v>
      </c>
      <c r="M393" s="94">
        <f t="shared" si="67"/>
        <v>0.58846137686940259</v>
      </c>
      <c r="N393" s="94">
        <f t="shared" si="68"/>
        <v>0.5886930401661199</v>
      </c>
      <c r="O393" s="94">
        <f t="shared" si="69"/>
        <v>0.58865942197305909</v>
      </c>
      <c r="P393" s="94">
        <f t="shared" si="70"/>
        <v>0.58880880895740484</v>
      </c>
      <c r="Q393" s="94">
        <f t="shared" si="71"/>
        <v>0.58877022826484249</v>
      </c>
      <c r="R393" s="94">
        <f t="shared" si="72"/>
        <v>0.58887877511796383</v>
      </c>
      <c r="S393" s="94">
        <f t="shared" si="73"/>
        <v>0.58884103339045168</v>
      </c>
      <c r="T393" s="94">
        <f t="shared" si="74"/>
        <v>0.58892563123279262</v>
      </c>
      <c r="U393" s="97">
        <f t="shared" si="75"/>
        <v>0.58875478949650462</v>
      </c>
      <c r="W393" s="28">
        <v>0.38600000000000001</v>
      </c>
      <c r="X393" s="94">
        <f>AProperties!AF393*(9.806*B393)^0.5</f>
        <v>0.9480244303027251</v>
      </c>
      <c r="Y393" s="94">
        <f>AProperties!AG393*(9.806*C393)^0.5</f>
        <v>0.9495993748907785</v>
      </c>
      <c r="Z393" s="94">
        <f>AProperties!AH393*(9.806*D393)^0.5</f>
        <v>0.94937069557312181</v>
      </c>
      <c r="AA393" s="94">
        <f>AProperties!AI393*(9.806*E393)^0.5</f>
        <v>0.95038719814250228</v>
      </c>
      <c r="AB393" s="94">
        <f>AProperties!AJ393*(9.806*F393)^0.5</f>
        <v>0.95012459323831577</v>
      </c>
      <c r="AC393" s="94">
        <f>AProperties!AK393*(9.806*G393)^0.5</f>
        <v>0.9508635801176657</v>
      </c>
      <c r="AD393" s="94">
        <f>AProperties!AL393*(9.806*H393)^0.5</f>
        <v>0.95060658256700592</v>
      </c>
      <c r="AE393" s="94">
        <f>AProperties!AM393*(9.806*I393)^0.5</f>
        <v>0.95118271801901666</v>
      </c>
      <c r="AF393" s="97">
        <f t="shared" si="76"/>
        <v>0.95001989660639152</v>
      </c>
    </row>
    <row r="394" spans="1:32" x14ac:dyDescent="0.25">
      <c r="A394" s="28">
        <v>0.38700000000000001</v>
      </c>
      <c r="B394" s="94">
        <f>AProperties!B394/AProperties!V394/VLOOKUP(B$6,Data!$N$4:$Y$11,Data!$X$1,FALSE)</f>
        <v>0.40609527737147388</v>
      </c>
      <c r="C394" s="94">
        <f>AProperties!C394/AProperties!W394/VLOOKUP(C$6,Data!$N$4:$Y$11,Data!$X$1,FALSE)</f>
        <v>0.40656068960279113</v>
      </c>
      <c r="D394" s="94">
        <f>AProperties!D394/AProperties!X394/VLOOKUP(D$6,Data!$N$4:$Y$11,Data!$X$1,FALSE)</f>
        <v>0.40649315009801562</v>
      </c>
      <c r="E394" s="94">
        <f>AProperties!E394/AProperties!Y394/VLOOKUP(E$6,Data!$N$4:$Y$11,Data!$X$1,FALSE)</f>
        <v>0.40679327220563577</v>
      </c>
      <c r="F394" s="94">
        <f>AProperties!F394/AProperties!Z394/VLOOKUP(F$6,Data!$N$4:$Y$11,Data!$X$1,FALSE)</f>
        <v>0.40671576235581297</v>
      </c>
      <c r="G394" s="94">
        <f>AProperties!G394/AProperties!AA394/VLOOKUP(G$6,Data!$N$4:$Y$11,Data!$X$1,FALSE)</f>
        <v>0.40693383699108526</v>
      </c>
      <c r="H394" s="94">
        <f>AProperties!H394/AProperties!AB394/VLOOKUP(H$6,Data!$N$4:$Y$11,Data!$X$1,FALSE)</f>
        <v>0.40685801228314594</v>
      </c>
      <c r="I394" s="94">
        <f>AProperties!I394/AProperties!AC394/VLOOKUP(I$6,Data!$N$4:$Y$11,Data!$X$1,FALSE)</f>
        <v>0.40702797315708811</v>
      </c>
      <c r="J394" s="97">
        <f t="shared" si="66"/>
        <v>0.40668474675813104</v>
      </c>
      <c r="L394" s="28">
        <v>0.38700000000000001</v>
      </c>
      <c r="M394" s="94">
        <f t="shared" si="67"/>
        <v>0.59004763868573695</v>
      </c>
      <c r="N394" s="94">
        <f t="shared" si="68"/>
        <v>0.59028034480139557</v>
      </c>
      <c r="O394" s="94">
        <f t="shared" si="69"/>
        <v>0.59024657504900779</v>
      </c>
      <c r="P394" s="94">
        <f t="shared" si="70"/>
        <v>0.5903966361028179</v>
      </c>
      <c r="Q394" s="94">
        <f t="shared" si="71"/>
        <v>0.59035788117790644</v>
      </c>
      <c r="R394" s="94">
        <f t="shared" si="72"/>
        <v>0.59046691849554267</v>
      </c>
      <c r="S394" s="94">
        <f t="shared" si="73"/>
        <v>0.59042900614157301</v>
      </c>
      <c r="T394" s="94">
        <f t="shared" si="74"/>
        <v>0.59051398657854404</v>
      </c>
      <c r="U394" s="97">
        <f t="shared" si="75"/>
        <v>0.59034237337906559</v>
      </c>
      <c r="W394" s="28">
        <v>0.38700000000000001</v>
      </c>
      <c r="X394" s="94">
        <f>AProperties!AF394*(9.806*B394)^0.5</f>
        <v>0.95174015871064521</v>
      </c>
      <c r="Y394" s="94">
        <f>AProperties!AG394*(9.806*C394)^0.5</f>
        <v>0.95331945939910334</v>
      </c>
      <c r="Z394" s="94">
        <f>AProperties!AH394*(9.806*D394)^0.5</f>
        <v>0.95309014701498074</v>
      </c>
      <c r="AA394" s="94">
        <f>AProperties!AI394*(9.806*E394)^0.5</f>
        <v>0.95410946510538819</v>
      </c>
      <c r="AB394" s="94">
        <f>AProperties!AJ394*(9.806*F394)^0.5</f>
        <v>0.95384613246989725</v>
      </c>
      <c r="AC394" s="94">
        <f>AProperties!AK394*(9.806*G394)^0.5</f>
        <v>0.9545871678804031</v>
      </c>
      <c r="AD394" s="94">
        <f>AProperties!AL394*(9.806*H394)^0.5</f>
        <v>0.95432945768346522</v>
      </c>
      <c r="AE394" s="94">
        <f>AProperties!AM394*(9.806*I394)^0.5</f>
        <v>0.95490719108022581</v>
      </c>
      <c r="AF394" s="97">
        <f t="shared" si="76"/>
        <v>0.95374114741801364</v>
      </c>
    </row>
    <row r="395" spans="1:32" x14ac:dyDescent="0.25">
      <c r="A395" s="28">
        <v>0.38800000000000001</v>
      </c>
      <c r="B395" s="94">
        <f>AProperties!B395/AProperties!V395/VLOOKUP(B$6,Data!$N$4:$Y$11,Data!$X$1,FALSE)</f>
        <v>0.40726896456430761</v>
      </c>
      <c r="C395" s="94">
        <f>AProperties!C395/AProperties!W395/VLOOKUP(C$6,Data!$N$4:$Y$11,Data!$X$1,FALSE)</f>
        <v>0.40773646661989377</v>
      </c>
      <c r="D395" s="94">
        <f>AProperties!D395/AProperties!X395/VLOOKUP(D$6,Data!$N$4:$Y$11,Data!$X$1,FALSE)</f>
        <v>0.40766862338552801</v>
      </c>
      <c r="E395" s="94">
        <f>AProperties!E395/AProperties!Y395/VLOOKUP(E$6,Data!$N$4:$Y$11,Data!$X$1,FALSE)</f>
        <v>0.40797009635578196</v>
      </c>
      <c r="F395" s="94">
        <f>AProperties!F395/AProperties!Z395/VLOOKUP(F$6,Data!$N$4:$Y$11,Data!$X$1,FALSE)</f>
        <v>0.40789223733562863</v>
      </c>
      <c r="G395" s="94">
        <f>AProperties!G395/AProperties!AA395/VLOOKUP(G$6,Data!$N$4:$Y$11,Data!$X$1,FALSE)</f>
        <v>0.4081112948891602</v>
      </c>
      <c r="H395" s="94">
        <f>AProperties!H395/AProperties!AB395/VLOOKUP(H$6,Data!$N$4:$Y$11,Data!$X$1,FALSE)</f>
        <v>0.40803512823526694</v>
      </c>
      <c r="I395" s="94">
        <f>AProperties!I395/AProperties!AC395/VLOOKUP(I$6,Data!$N$4:$Y$11,Data!$X$1,FALSE)</f>
        <v>0.40820585585396879</v>
      </c>
      <c r="J395" s="97">
        <f t="shared" si="66"/>
        <v>0.40786108340494198</v>
      </c>
      <c r="L395" s="28">
        <v>0.38800000000000001</v>
      </c>
      <c r="M395" s="94">
        <f t="shared" si="67"/>
        <v>0.59163448228215376</v>
      </c>
      <c r="N395" s="94">
        <f t="shared" si="68"/>
        <v>0.59186823330994687</v>
      </c>
      <c r="O395" s="94">
        <f t="shared" si="69"/>
        <v>0.59183431169276401</v>
      </c>
      <c r="P395" s="94">
        <f t="shared" si="70"/>
        <v>0.59198504817789099</v>
      </c>
      <c r="Q395" s="94">
        <f t="shared" si="71"/>
        <v>0.59194611866781432</v>
      </c>
      <c r="R395" s="94">
        <f t="shared" si="72"/>
        <v>0.59205564744458017</v>
      </c>
      <c r="S395" s="94">
        <f t="shared" si="73"/>
        <v>0.59201756411763351</v>
      </c>
      <c r="T395" s="94">
        <f t="shared" si="74"/>
        <v>0.59210292792698438</v>
      </c>
      <c r="U395" s="97">
        <f t="shared" si="75"/>
        <v>0.59193054170247106</v>
      </c>
      <c r="W395" s="28">
        <v>0.38800000000000001</v>
      </c>
      <c r="X395" s="94">
        <f>AProperties!AF395*(9.806*B395)^0.5</f>
        <v>0.9554610362264222</v>
      </c>
      <c r="Y395" s="94">
        <f>AProperties!AG395*(9.806*C395)^0.5</f>
        <v>0.95704468915879681</v>
      </c>
      <c r="Z395" s="94">
        <f>AProperties!AH395*(9.806*D395)^0.5</f>
        <v>0.95681474426465263</v>
      </c>
      <c r="AA395" s="94">
        <f>AProperties!AI395*(9.806*E395)^0.5</f>
        <v>0.95783687541180051</v>
      </c>
      <c r="AB395" s="94">
        <f>AProperties!AJ395*(9.806*F395)^0.5</f>
        <v>0.95757281567936692</v>
      </c>
      <c r="AC395" s="94">
        <f>AProperties!AK395*(9.806*G395)^0.5</f>
        <v>0.95831589783992588</v>
      </c>
      <c r="AD395" s="94">
        <f>AProperties!AL395*(9.806*H395)^0.5</f>
        <v>0.95805747561470367</v>
      </c>
      <c r="AE395" s="94">
        <f>AProperties!AM395*(9.806*I395)^0.5</f>
        <v>0.95863680557291076</v>
      </c>
      <c r="AF395" s="97">
        <f t="shared" si="76"/>
        <v>0.95746754247107235</v>
      </c>
    </row>
    <row r="396" spans="1:32" x14ac:dyDescent="0.25">
      <c r="A396" s="28">
        <v>0.38900000000000001</v>
      </c>
      <c r="B396" s="94">
        <f>AProperties!B396/AProperties!V396/VLOOKUP(B$6,Data!$N$4:$Y$11,Data!$X$1,FALSE)</f>
        <v>0.40844382123334516</v>
      </c>
      <c r="C396" s="94">
        <f>AProperties!C396/AProperties!W396/VLOOKUP(C$6,Data!$N$4:$Y$11,Data!$X$1,FALSE)</f>
        <v>0.40891341730535247</v>
      </c>
      <c r="D396" s="94">
        <f>AProperties!D396/AProperties!X396/VLOOKUP(D$6,Data!$N$4:$Y$11,Data!$X$1,FALSE)</f>
        <v>0.40884526972961821</v>
      </c>
      <c r="E396" s="94">
        <f>AProperties!E396/AProperties!Y396/VLOOKUP(E$6,Data!$N$4:$Y$11,Data!$X$1,FALSE)</f>
        <v>0.4091480962899619</v>
      </c>
      <c r="F396" s="94">
        <f>AProperties!F396/AProperties!Z396/VLOOKUP(F$6,Data!$N$4:$Y$11,Data!$X$1,FALSE)</f>
        <v>0.40906988739287387</v>
      </c>
      <c r="G396" s="94">
        <f>AProperties!G396/AProperties!AA396/VLOOKUP(G$6,Data!$N$4:$Y$11,Data!$X$1,FALSE)</f>
        <v>0.40928992985663437</v>
      </c>
      <c r="H396" s="94">
        <f>AProperties!H396/AProperties!AB396/VLOOKUP(H$6,Data!$N$4:$Y$11,Data!$X$1,FALSE)</f>
        <v>0.40921342056279347</v>
      </c>
      <c r="I396" s="94">
        <f>AProperties!I396/AProperties!AC396/VLOOKUP(I$6,Data!$N$4:$Y$11,Data!$X$1,FALSE)</f>
        <v>0.40938491648389652</v>
      </c>
      <c r="J396" s="97">
        <f t="shared" si="66"/>
        <v>0.40903859485680949</v>
      </c>
      <c r="L396" s="28">
        <v>0.38900000000000001</v>
      </c>
      <c r="M396" s="94">
        <f t="shared" si="67"/>
        <v>0.59322191061667262</v>
      </c>
      <c r="N396" s="94">
        <f t="shared" si="68"/>
        <v>0.5934567086526763</v>
      </c>
      <c r="O396" s="94">
        <f t="shared" si="69"/>
        <v>0.59342263486480906</v>
      </c>
      <c r="P396" s="94">
        <f t="shared" si="70"/>
        <v>0.59357404814498094</v>
      </c>
      <c r="Q396" s="94">
        <f t="shared" si="71"/>
        <v>0.593534943696437</v>
      </c>
      <c r="R396" s="94">
        <f t="shared" si="72"/>
        <v>0.5936449649283172</v>
      </c>
      <c r="S396" s="94">
        <f t="shared" si="73"/>
        <v>0.59360671028139678</v>
      </c>
      <c r="T396" s="94">
        <f t="shared" si="74"/>
        <v>0.59369245824194827</v>
      </c>
      <c r="U396" s="97">
        <f t="shared" si="75"/>
        <v>0.59351929742840481</v>
      </c>
      <c r="W396" s="28">
        <v>0.38900000000000001</v>
      </c>
      <c r="X396" s="94">
        <f>AProperties!AF396*(9.806*B396)^0.5</f>
        <v>0.95918706015934518</v>
      </c>
      <c r="Y396" s="94">
        <f>AProperties!AG396*(9.806*C396)^0.5</f>
        <v>0.96077506146809577</v>
      </c>
      <c r="Z396" s="94">
        <f>AProperties!AH396*(9.806*D396)^0.5</f>
        <v>0.96054448462197894</v>
      </c>
      <c r="AA396" s="94">
        <f>AProperties!AI396*(9.806*E396)^0.5</f>
        <v>0.96156942635443976</v>
      </c>
      <c r="AB396" s="94">
        <f>AProperties!AJ396*(9.806*F396)^0.5</f>
        <v>0.96130464016127004</v>
      </c>
      <c r="AC396" s="94">
        <f>AProperties!AK396*(9.806*G396)^0.5</f>
        <v>0.96204976728558866</v>
      </c>
      <c r="AD396" s="94">
        <f>AProperties!AL396*(9.806*H396)^0.5</f>
        <v>0.96179063365188255</v>
      </c>
      <c r="AE396" s="94">
        <f>AProperties!AM396*(9.806*I396)^0.5</f>
        <v>0.96237155878418057</v>
      </c>
      <c r="AF396" s="97">
        <f t="shared" si="76"/>
        <v>0.96119907906084767</v>
      </c>
    </row>
    <row r="397" spans="1:32" x14ac:dyDescent="0.25">
      <c r="A397" s="28">
        <v>0.39</v>
      </c>
      <c r="B397" s="94">
        <f>AProperties!B397/AProperties!V397/VLOOKUP(B$6,Data!$N$4:$Y$11,Data!$X$1,FALSE)</f>
        <v>0.40961985332577677</v>
      </c>
      <c r="C397" s="94">
        <f>AProperties!C397/AProperties!W397/VLOOKUP(C$6,Data!$N$4:$Y$11,Data!$X$1,FALSE)</f>
        <v>0.41009154761222072</v>
      </c>
      <c r="D397" s="94">
        <f>AProperties!D397/AProperties!X397/VLOOKUP(D$6,Data!$N$4:$Y$11,Data!$X$1,FALSE)</f>
        <v>0.41002309508248397</v>
      </c>
      <c r="E397" s="94">
        <f>AProperties!E397/AProperties!Y397/VLOOKUP(E$6,Data!$N$4:$Y$11,Data!$X$1,FALSE)</f>
        <v>0.41032727796418694</v>
      </c>
      <c r="F397" s="94">
        <f>AProperties!F397/AProperties!Z397/VLOOKUP(F$6,Data!$N$4:$Y$11,Data!$X$1,FALSE)</f>
        <v>0.41024871848257249</v>
      </c>
      <c r="G397" s="94">
        <f>AProperties!G397/AProperties!AA397/VLOOKUP(G$6,Data!$N$4:$Y$11,Data!$X$1,FALSE)</f>
        <v>0.41046974785131657</v>
      </c>
      <c r="H397" s="94">
        <f>AProperties!H397/AProperties!AB397/VLOOKUP(H$6,Data!$N$4:$Y$11,Data!$X$1,FALSE)</f>
        <v>0.41039289522256422</v>
      </c>
      <c r="I397" s="94">
        <f>AProperties!I397/AProperties!AC397/VLOOKUP(I$6,Data!$N$4:$Y$11,Data!$X$1,FALSE)</f>
        <v>0.41056516100588825</v>
      </c>
      <c r="J397" s="97">
        <f t="shared" si="66"/>
        <v>0.41021728706837624</v>
      </c>
      <c r="L397" s="28">
        <v>0.39</v>
      </c>
      <c r="M397" s="94">
        <f t="shared" si="67"/>
        <v>0.59480992666288834</v>
      </c>
      <c r="N397" s="94">
        <f t="shared" si="68"/>
        <v>0.59504577380611035</v>
      </c>
      <c r="O397" s="94">
        <f t="shared" si="69"/>
        <v>0.59501154754124197</v>
      </c>
      <c r="P397" s="94">
        <f t="shared" si="70"/>
        <v>0.59516363898209346</v>
      </c>
      <c r="Q397" s="94">
        <f t="shared" si="71"/>
        <v>0.59512435924128626</v>
      </c>
      <c r="R397" s="94">
        <f t="shared" si="72"/>
        <v>0.59523487392565833</v>
      </c>
      <c r="S397" s="94">
        <f t="shared" si="73"/>
        <v>0.5951964476112821</v>
      </c>
      <c r="T397" s="94">
        <f t="shared" si="74"/>
        <v>0.59528258050294414</v>
      </c>
      <c r="U397" s="97">
        <f t="shared" si="75"/>
        <v>0.59510864353418813</v>
      </c>
      <c r="W397" s="28">
        <v>0.39</v>
      </c>
      <c r="X397" s="94">
        <f>AProperties!AF397*(9.806*B397)^0.5</f>
        <v>0.96291822787285464</v>
      </c>
      <c r="Y397" s="94">
        <f>AProperties!AG397*(9.806*C397)^0.5</f>
        <v>0.96451057367958037</v>
      </c>
      <c r="Z397" s="94">
        <f>AProperties!AH397*(9.806*D397)^0.5</f>
        <v>0.96427936544111592</v>
      </c>
      <c r="AA397" s="94">
        <f>AProperties!AI397*(9.806*E397)^0.5</f>
        <v>0.96530711528044721</v>
      </c>
      <c r="AB397" s="94">
        <f>AProperties!AJ397*(9.806*F397)^0.5</f>
        <v>0.96504160326456301</v>
      </c>
      <c r="AC397" s="94">
        <f>AProperties!AK397*(9.806*G397)^0.5</f>
        <v>0.96578877356124415</v>
      </c>
      <c r="AD397" s="94">
        <f>AProperties!AL397*(9.806*H397)^0.5</f>
        <v>0.96552892914062916</v>
      </c>
      <c r="AE397" s="94">
        <f>AProperties!AM397*(9.806*I397)^0.5</f>
        <v>0.96611144805568538</v>
      </c>
      <c r="AF397" s="97">
        <f t="shared" si="76"/>
        <v>0.96493575453701508</v>
      </c>
    </row>
    <row r="398" spans="1:32" x14ac:dyDescent="0.25">
      <c r="A398" s="28">
        <v>0.39100000000000001</v>
      </c>
      <c r="B398" s="94">
        <f>AProperties!B398/AProperties!V398/VLOOKUP(B$6,Data!$N$4:$Y$11,Data!$X$1,FALSE)</f>
        <v>0.4107970668201838</v>
      </c>
      <c r="C398" s="94">
        <f>AProperties!C398/AProperties!W398/VLOOKUP(C$6,Data!$N$4:$Y$11,Data!$X$1,FALSE)</f>
        <v>0.41127086352504183</v>
      </c>
      <c r="D398" s="94">
        <f>AProperties!D398/AProperties!X398/VLOOKUP(D$6,Data!$N$4:$Y$11,Data!$X$1,FALSE)</f>
        <v>0.41120210542779934</v>
      </c>
      <c r="E398" s="94">
        <f>AProperties!E398/AProperties!Y398/VLOOKUP(E$6,Data!$N$4:$Y$11,Data!$X$1,FALSE)</f>
        <v>0.41150764736600925</v>
      </c>
      <c r="F398" s="94">
        <f>AProperties!F398/AProperties!Z398/VLOOKUP(F$6,Data!$N$4:$Y$11,Data!$X$1,FALSE)</f>
        <v>0.41142873659127177</v>
      </c>
      <c r="G398" s="94">
        <f>AProperties!G398/AProperties!AA398/VLOOKUP(G$6,Data!$N$4:$Y$11,Data!$X$1,FALSE)</f>
        <v>0.41165075486258584</v>
      </c>
      <c r="H398" s="94">
        <f>AProperties!H398/AProperties!AB398/VLOOKUP(H$6,Data!$N$4:$Y$11,Data!$X$1,FALSE)</f>
        <v>0.41157355820297148</v>
      </c>
      <c r="I398" s="94">
        <f>AProperties!I398/AProperties!AC398/VLOOKUP(I$6,Data!$N$4:$Y$11,Data!$X$1,FALSE)</f>
        <v>0.41174659541055048</v>
      </c>
      <c r="J398" s="97">
        <f t="shared" si="66"/>
        <v>0.41139716602580173</v>
      </c>
      <c r="L398" s="28">
        <v>0.39100000000000001</v>
      </c>
      <c r="M398" s="94">
        <f t="shared" si="67"/>
        <v>0.59639853341009186</v>
      </c>
      <c r="N398" s="94">
        <f t="shared" si="68"/>
        <v>0.59663543176252087</v>
      </c>
      <c r="O398" s="94">
        <f t="shared" si="69"/>
        <v>0.59660105271389963</v>
      </c>
      <c r="P398" s="94">
        <f t="shared" si="70"/>
        <v>0.59675382368300467</v>
      </c>
      <c r="Q398" s="94">
        <f t="shared" si="71"/>
        <v>0.59671436829563596</v>
      </c>
      <c r="R398" s="94">
        <f t="shared" si="72"/>
        <v>0.59682537743129294</v>
      </c>
      <c r="S398" s="94">
        <f t="shared" si="73"/>
        <v>0.59678677910148581</v>
      </c>
      <c r="T398" s="94">
        <f t="shared" si="74"/>
        <v>0.59687329770527531</v>
      </c>
      <c r="U398" s="97">
        <f t="shared" si="75"/>
        <v>0.5966985830129008</v>
      </c>
      <c r="W398" s="28">
        <v>0.39100000000000001</v>
      </c>
      <c r="X398" s="94">
        <f>AProperties!AF398*(9.806*B398)^0.5</f>
        <v>0.96665453678464697</v>
      </c>
      <c r="Y398" s="94">
        <f>AProperties!AG398*(9.806*C398)^0.5</f>
        <v>0.96825122320028156</v>
      </c>
      <c r="Z398" s="94">
        <f>AProperties!AH398*(9.806*D398)^0.5</f>
        <v>0.96801938413064692</v>
      </c>
      <c r="AA398" s="94">
        <f>AProperties!AI398*(9.806*E398)^0.5</f>
        <v>0.96904993959151864</v>
      </c>
      <c r="AB398" s="94">
        <f>AProperties!AJ398*(9.806*F398)^0.5</f>
        <v>0.96878370239271983</v>
      </c>
      <c r="AC398" s="94">
        <f>AProperties!AK398*(9.806*G398)^0.5</f>
        <v>0.96953291406535735</v>
      </c>
      <c r="AD398" s="94">
        <f>AProperties!AL398*(9.806*H398)^0.5</f>
        <v>0.96927235948115043</v>
      </c>
      <c r="AE398" s="94">
        <f>AProperties!AM398*(9.806*I398)^0.5</f>
        <v>0.9698564707837255</v>
      </c>
      <c r="AF398" s="97">
        <f t="shared" si="76"/>
        <v>0.96867756630375601</v>
      </c>
    </row>
    <row r="399" spans="1:32" x14ac:dyDescent="0.25">
      <c r="A399" s="28">
        <v>0.39200000000000002</v>
      </c>
      <c r="B399" s="94">
        <f>AProperties!B399/AProperties!V399/VLOOKUP(B$6,Data!$N$4:$Y$11,Data!$X$1,FALSE)</f>
        <v>0.41197546772678456</v>
      </c>
      <c r="C399" s="94">
        <f>AProperties!C399/AProperties!W399/VLOOKUP(C$6,Data!$N$4:$Y$11,Data!$X$1,FALSE)</f>
        <v>0.41245137106009461</v>
      </c>
      <c r="D399" s="94">
        <f>AProperties!D399/AProperties!X399/VLOOKUP(D$6,Data!$N$4:$Y$11,Data!$X$1,FALSE)</f>
        <v>0.41238230678095883</v>
      </c>
      <c r="E399" s="94">
        <f>AProperties!E399/AProperties!Y399/VLOOKUP(E$6,Data!$N$4:$Y$11,Data!$X$1,FALSE)</f>
        <v>0.4126892105147642</v>
      </c>
      <c r="F399" s="94">
        <f>AProperties!F399/AProperties!Z399/VLOOKUP(F$6,Data!$N$4:$Y$11,Data!$X$1,FALSE)</f>
        <v>0.41260994773728593</v>
      </c>
      <c r="G399" s="94">
        <f>AProperties!G399/AProperties!AA399/VLOOKUP(G$6,Data!$N$4:$Y$11,Data!$X$1,FALSE)</f>
        <v>0.41283295691163485</v>
      </c>
      <c r="H399" s="94">
        <f>AProperties!H399/AProperties!AB399/VLOOKUP(H$6,Data!$N$4:$Y$11,Data!$X$1,FALSE)</f>
        <v>0.4127554155242053</v>
      </c>
      <c r="I399" s="94">
        <f>AProperties!I399/AProperties!AC399/VLOOKUP(I$6,Data!$N$4:$Y$11,Data!$X$1,FALSE)</f>
        <v>0.41292922572032398</v>
      </c>
      <c r="J399" s="97">
        <f t="shared" si="66"/>
        <v>0.41257823774700653</v>
      </c>
      <c r="L399" s="28">
        <v>0.39200000000000002</v>
      </c>
      <c r="M399" s="94">
        <f t="shared" si="67"/>
        <v>0.59798773386339232</v>
      </c>
      <c r="N399" s="94">
        <f t="shared" si="68"/>
        <v>0.59822568553004729</v>
      </c>
      <c r="O399" s="94">
        <f t="shared" si="69"/>
        <v>0.59819115339047946</v>
      </c>
      <c r="P399" s="94">
        <f t="shared" si="70"/>
        <v>0.59834460525738209</v>
      </c>
      <c r="Q399" s="94">
        <f t="shared" si="71"/>
        <v>0.59830497386864301</v>
      </c>
      <c r="R399" s="94">
        <f t="shared" si="72"/>
        <v>0.59841647845581747</v>
      </c>
      <c r="S399" s="94">
        <f t="shared" si="73"/>
        <v>0.59837770776210264</v>
      </c>
      <c r="T399" s="94">
        <f t="shared" si="74"/>
        <v>0.59846461286016206</v>
      </c>
      <c r="U399" s="97">
        <f t="shared" si="75"/>
        <v>0.59828911887350333</v>
      </c>
      <c r="W399" s="28">
        <v>0.39200000000000002</v>
      </c>
      <c r="X399" s="94">
        <f>AProperties!AF399*(9.806*B399)^0.5</f>
        <v>0.97039598436679253</v>
      </c>
      <c r="Y399" s="94">
        <f>AProperties!AG399*(9.806*C399)^0.5</f>
        <v>0.97199700749180218</v>
      </c>
      <c r="Z399" s="94">
        <f>AProperties!AH399*(9.806*D399)^0.5</f>
        <v>0.97176453815369401</v>
      </c>
      <c r="AA399" s="94">
        <f>AProperties!AI399*(9.806*E399)^0.5</f>
        <v>0.97279789674401207</v>
      </c>
      <c r="AB399" s="94">
        <f>AProperties!AJ399*(9.806*F399)^0.5</f>
        <v>0.97253093500384624</v>
      </c>
      <c r="AC399" s="94">
        <f>AProperties!AK399*(9.806*G399)^0.5</f>
        <v>0.97328218625111595</v>
      </c>
      <c r="AD399" s="94">
        <f>AProperties!AL399*(9.806*H399)^0.5</f>
        <v>0.97302092212834501</v>
      </c>
      <c r="AE399" s="94">
        <f>AProperties!AM399*(9.806*I399)^0.5</f>
        <v>0.97360662441936496</v>
      </c>
      <c r="AF399" s="97">
        <f t="shared" si="76"/>
        <v>0.97242451181987177</v>
      </c>
    </row>
    <row r="400" spans="1:32" x14ac:dyDescent="0.25">
      <c r="A400" s="28">
        <v>0.39300000000000002</v>
      </c>
      <c r="B400" s="94">
        <f>AProperties!B400/AProperties!V400/VLOOKUP(B$6,Data!$N$4:$Y$11,Data!$X$1,FALSE)</f>
        <v>0.41315506208767899</v>
      </c>
      <c r="C400" s="94">
        <f>AProperties!C400/AProperties!W400/VLOOKUP(C$6,Data!$N$4:$Y$11,Data!$X$1,FALSE)</f>
        <v>0.41363307626563905</v>
      </c>
      <c r="D400" s="94">
        <f>AProperties!D400/AProperties!X400/VLOOKUP(D$6,Data!$N$4:$Y$11,Data!$X$1,FALSE)</f>
        <v>0.41356370518932378</v>
      </c>
      <c r="E400" s="94">
        <f>AProperties!E400/AProperties!Y400/VLOOKUP(E$6,Data!$N$4:$Y$11,Data!$X$1,FALSE)</f>
        <v>0.41387197346181909</v>
      </c>
      <c r="F400" s="94">
        <f>AProperties!F400/AProperties!Z400/VLOOKUP(F$6,Data!$N$4:$Y$11,Data!$X$1,FALSE)</f>
        <v>0.41379235797094494</v>
      </c>
      <c r="G400" s="94">
        <f>AProperties!G400/AProperties!AA400/VLOOKUP(G$6,Data!$N$4:$Y$11,Data!$X$1,FALSE)</f>
        <v>0.4140163600517176</v>
      </c>
      <c r="H400" s="94">
        <f>AProperties!H400/AProperties!AB400/VLOOKUP(H$6,Data!$N$4:$Y$11,Data!$X$1,FALSE)</f>
        <v>0.41393847323850075</v>
      </c>
      <c r="I400" s="94">
        <f>AProperties!I400/AProperties!AC400/VLOOKUP(I$6,Data!$N$4:$Y$11,Data!$X$1,FALSE)</f>
        <v>0.41411305798973025</v>
      </c>
      <c r="J400" s="97">
        <f t="shared" si="66"/>
        <v>0.41376050828191929</v>
      </c>
      <c r="L400" s="28">
        <v>0.39300000000000002</v>
      </c>
      <c r="M400" s="94">
        <f t="shared" si="67"/>
        <v>0.59957753104383948</v>
      </c>
      <c r="N400" s="94">
        <f t="shared" si="68"/>
        <v>0.59981653813281954</v>
      </c>
      <c r="O400" s="94">
        <f t="shared" si="69"/>
        <v>0.59978185259466188</v>
      </c>
      <c r="P400" s="94">
        <f t="shared" si="70"/>
        <v>0.59993598673090953</v>
      </c>
      <c r="Q400" s="94">
        <f t="shared" si="71"/>
        <v>0.59989617898547243</v>
      </c>
      <c r="R400" s="94">
        <f t="shared" si="72"/>
        <v>0.60000818002585876</v>
      </c>
      <c r="S400" s="94">
        <f t="shared" si="73"/>
        <v>0.59996923661925039</v>
      </c>
      <c r="T400" s="94">
        <f t="shared" si="74"/>
        <v>0.60005652899486517</v>
      </c>
      <c r="U400" s="97">
        <f t="shared" si="75"/>
        <v>0.59988025414095958</v>
      </c>
      <c r="W400" s="28">
        <v>0.39300000000000002</v>
      </c>
      <c r="X400" s="94">
        <f>AProperties!AF400*(9.806*B400)^0.5</f>
        <v>0.97414256814585454</v>
      </c>
      <c r="Y400" s="94">
        <f>AProperties!AG400*(9.806*C400)^0.5</f>
        <v>0.97574792407042932</v>
      </c>
      <c r="Z400" s="94">
        <f>AProperties!AH400*(9.806*D400)^0.5</f>
        <v>0.97551482502803721</v>
      </c>
      <c r="AA400" s="94">
        <f>AProperties!AI400*(9.806*E400)^0.5</f>
        <v>0.97655098424907272</v>
      </c>
      <c r="AB400" s="94">
        <f>AProperties!AJ400*(9.806*F400)^0.5</f>
        <v>0.97628329861080199</v>
      </c>
      <c r="AC400" s="94">
        <f>AProperties!AK400*(9.806*G400)^0.5</f>
        <v>0.97703658762655221</v>
      </c>
      <c r="AD400" s="94">
        <f>AProperties!AL400*(9.806*H400)^0.5</f>
        <v>0.97677461459192372</v>
      </c>
      <c r="AE400" s="94">
        <f>AProperties!AM400*(9.806*I400)^0.5</f>
        <v>0.97736190646854915</v>
      </c>
      <c r="AF400" s="97">
        <f t="shared" si="76"/>
        <v>0.97617658859890266</v>
      </c>
    </row>
    <row r="401" spans="1:32" x14ac:dyDescent="0.25">
      <c r="A401" s="28">
        <v>0.39400000000000002</v>
      </c>
      <c r="B401" s="94">
        <f>AProperties!B401/AProperties!V401/VLOOKUP(B$6,Data!$N$4:$Y$11,Data!$X$1,FALSE)</f>
        <v>0.41433585597709766</v>
      </c>
      <c r="C401" s="94">
        <f>AProperties!C401/AProperties!W401/VLOOKUP(C$6,Data!$N$4:$Y$11,Data!$X$1,FALSE)</f>
        <v>0.4148159852221649</v>
      </c>
      <c r="D401" s="94">
        <f>AProperties!D401/AProperties!X401/VLOOKUP(D$6,Data!$N$4:$Y$11,Data!$X$1,FALSE)</f>
        <v>0.41474630673247093</v>
      </c>
      <c r="E401" s="94">
        <f>AProperties!E401/AProperties!Y401/VLOOKUP(E$6,Data!$N$4:$Y$11,Data!$X$1,FALSE)</f>
        <v>0.41505594229081971</v>
      </c>
      <c r="F401" s="94">
        <f>AProperties!F401/AProperties!Z401/VLOOKUP(F$6,Data!$N$4:$Y$11,Data!$X$1,FALSE)</f>
        <v>0.41497597337484077</v>
      </c>
      <c r="G401" s="94">
        <f>AProperties!G401/AProperties!AA401/VLOOKUP(G$6,Data!$N$4:$Y$11,Data!$X$1,FALSE)</f>
        <v>0.41520097036839793</v>
      </c>
      <c r="H401" s="94">
        <f>AProperties!H401/AProperties!AB401/VLOOKUP(H$6,Data!$N$4:$Y$11,Data!$X$1,FALSE)</f>
        <v>0.41512273743038669</v>
      </c>
      <c r="I401" s="94">
        <f>AProperties!I401/AProperties!AC401/VLOOKUP(I$6,Data!$N$4:$Y$11,Data!$X$1,FALSE)</f>
        <v>0.41529809830562087</v>
      </c>
      <c r="J401" s="97">
        <f t="shared" si="66"/>
        <v>0.41494398371272495</v>
      </c>
      <c r="L401" s="28">
        <v>0.39400000000000002</v>
      </c>
      <c r="M401" s="94">
        <f t="shared" si="67"/>
        <v>0.6011679279885489</v>
      </c>
      <c r="N401" s="94">
        <f t="shared" si="68"/>
        <v>0.60140799261108246</v>
      </c>
      <c r="O401" s="94">
        <f t="shared" si="69"/>
        <v>0.60137315336623542</v>
      </c>
      <c r="P401" s="94">
        <f t="shared" si="70"/>
        <v>0.6015279711454099</v>
      </c>
      <c r="Q401" s="94">
        <f t="shared" si="71"/>
        <v>0.60148798668742043</v>
      </c>
      <c r="R401" s="94">
        <f t="shared" si="72"/>
        <v>0.60160048518419895</v>
      </c>
      <c r="S401" s="94">
        <f t="shared" si="73"/>
        <v>0.60156136871519339</v>
      </c>
      <c r="T401" s="94">
        <f t="shared" si="74"/>
        <v>0.60164904915281048</v>
      </c>
      <c r="U401" s="97">
        <f t="shared" si="75"/>
        <v>0.60147199185636258</v>
      </c>
      <c r="W401" s="28">
        <v>0.39400000000000002</v>
      </c>
      <c r="X401" s="94">
        <f>AProperties!AF401*(9.806*B401)^0.5</f>
        <v>0.97789428570300985</v>
      </c>
      <c r="Y401" s="94">
        <f>AProperties!AG401*(9.806*C401)^0.5</f>
        <v>0.97950397050725957</v>
      </c>
      <c r="Z401" s="94">
        <f>AProperties!AH401*(9.806*D401)^0.5</f>
        <v>0.97927024232623794</v>
      </c>
      <c r="AA401" s="94">
        <f>AProperties!AI401*(9.806*E401)^0.5</f>
        <v>0.98030919967274777</v>
      </c>
      <c r="AB401" s="94">
        <f>AProperties!AJ401*(9.806*F401)^0.5</f>
        <v>0.98004079078131889</v>
      </c>
      <c r="AC401" s="94">
        <f>AProperties!AK401*(9.806*G401)^0.5</f>
        <v>0.98079611575466186</v>
      </c>
      <c r="AD401" s="94">
        <f>AProperties!AL401*(9.806*H401)^0.5</f>
        <v>0.98053343443653063</v>
      </c>
      <c r="AE401" s="94">
        <f>AProperties!AM401*(9.806*I401)^0.5</f>
        <v>0.98112231449222753</v>
      </c>
      <c r="AF401" s="97">
        <f t="shared" si="76"/>
        <v>0.9799337942092492</v>
      </c>
    </row>
    <row r="402" spans="1:32" x14ac:dyDescent="0.25">
      <c r="A402" s="28">
        <v>0.39500000000000002</v>
      </c>
      <c r="B402" s="94">
        <f>AProperties!B402/AProperties!V402/VLOOKUP(B$6,Data!$N$4:$Y$11,Data!$X$1,FALSE)</f>
        <v>0.41551785550165127</v>
      </c>
      <c r="C402" s="94">
        <f>AProperties!C402/AProperties!W402/VLOOKUP(C$6,Data!$N$4:$Y$11,Data!$X$1,FALSE)</f>
        <v>0.41600010404264309</v>
      </c>
      <c r="D402" s="94">
        <f>AProperties!D402/AProperties!X402/VLOOKUP(D$6,Data!$N$4:$Y$11,Data!$X$1,FALSE)</f>
        <v>0.41593011752244335</v>
      </c>
      <c r="E402" s="94">
        <f>AProperties!E402/AProperties!Y402/VLOOKUP(E$6,Data!$N$4:$Y$11,Data!$X$1,FALSE)</f>
        <v>0.41624112311794342</v>
      </c>
      <c r="F402" s="94">
        <f>AProperties!F402/AProperties!Z402/VLOOKUP(F$6,Data!$N$4:$Y$11,Data!$X$1,FALSE)</f>
        <v>0.41616080006407963</v>
      </c>
      <c r="G402" s="94">
        <f>AProperties!G402/AProperties!AA402/VLOOKUP(G$6,Data!$N$4:$Y$11,Data!$X$1,FALSE)</f>
        <v>0.41638679397979994</v>
      </c>
      <c r="H402" s="94">
        <f>AProperties!H402/AProperties!AB402/VLOOKUP(H$6,Data!$N$4:$Y$11,Data!$X$1,FALSE)</f>
        <v>0.41630821421693576</v>
      </c>
      <c r="I402" s="94">
        <f>AProperties!I402/AProperties!AC402/VLOOKUP(I$6,Data!$N$4:$Y$11,Data!$X$1,FALSE)</f>
        <v>0.41648435278742874</v>
      </c>
      <c r="J402" s="97">
        <f t="shared" si="66"/>
        <v>0.41612867015411564</v>
      </c>
      <c r="L402" s="28">
        <v>0.39500000000000002</v>
      </c>
      <c r="M402" s="94">
        <f t="shared" si="67"/>
        <v>0.60275892775082562</v>
      </c>
      <c r="N402" s="94">
        <f t="shared" si="68"/>
        <v>0.60300005202132156</v>
      </c>
      <c r="O402" s="94">
        <f t="shared" si="69"/>
        <v>0.60296505876122164</v>
      </c>
      <c r="P402" s="94">
        <f t="shared" si="70"/>
        <v>0.60312056155897176</v>
      </c>
      <c r="Q402" s="94">
        <f t="shared" si="71"/>
        <v>0.60308040003203978</v>
      </c>
      <c r="R402" s="94">
        <f t="shared" si="72"/>
        <v>0.60319339698989993</v>
      </c>
      <c r="S402" s="94">
        <f t="shared" si="73"/>
        <v>0.60315410710846784</v>
      </c>
      <c r="T402" s="94">
        <f t="shared" si="74"/>
        <v>0.60324217639371436</v>
      </c>
      <c r="U402" s="97">
        <f t="shared" si="75"/>
        <v>0.60306433507705781</v>
      </c>
      <c r="W402" s="28">
        <v>0.39500000000000002</v>
      </c>
      <c r="X402" s="94">
        <f>AProperties!AF402*(9.806*B402)^0.5</f>
        <v>0.98165113467417409</v>
      </c>
      <c r="Y402" s="94">
        <f>AProperties!AG402*(9.806*C402)^0.5</f>
        <v>0.98326514442832458</v>
      </c>
      <c r="Z402" s="94">
        <f>AProperties!AH402*(9.806*D402)^0.5</f>
        <v>0.98303078767576313</v>
      </c>
      <c r="AA402" s="94">
        <f>AProperties!AI402*(9.806*E402)^0.5</f>
        <v>0.98407254063611838</v>
      </c>
      <c r="AB402" s="94">
        <f>AProperties!AJ402*(9.806*F402)^0.5</f>
        <v>0.98380340913812669</v>
      </c>
      <c r="AC402" s="94">
        <f>AProperties!AK402*(9.806*G402)^0.5</f>
        <v>0.98456076825352967</v>
      </c>
      <c r="AD402" s="94">
        <f>AProperties!AL402*(9.806*H402)^0.5</f>
        <v>0.98429737928186534</v>
      </c>
      <c r="AE402" s="94">
        <f>AProperties!AM402*(9.806*I402)^0.5</f>
        <v>0.98488784610647939</v>
      </c>
      <c r="AF402" s="97">
        <f t="shared" si="76"/>
        <v>0.98369612627429759</v>
      </c>
    </row>
    <row r="403" spans="1:32" x14ac:dyDescent="0.25">
      <c r="A403" s="28">
        <v>0.39600000000000002</v>
      </c>
      <c r="B403" s="94">
        <f>AProperties!B403/AProperties!V403/VLOOKUP(B$6,Data!$N$4:$Y$11,Data!$X$1,FALSE)</f>
        <v>0.416701066800585</v>
      </c>
      <c r="C403" s="94">
        <f>AProperties!C403/AProperties!W403/VLOOKUP(C$6,Data!$N$4:$Y$11,Data!$X$1,FALSE)</f>
        <v>0.4171854388727772</v>
      </c>
      <c r="D403" s="94">
        <f>AProperties!D403/AProperties!X403/VLOOKUP(D$6,Data!$N$4:$Y$11,Data!$X$1,FALSE)</f>
        <v>0.41711514370400282</v>
      </c>
      <c r="E403" s="94">
        <f>AProperties!E403/AProperties!Y403/VLOOKUP(E$6,Data!$N$4:$Y$11,Data!$X$1,FALSE)</f>
        <v>0.41742752209215139</v>
      </c>
      <c r="F403" s="94">
        <f>AProperties!F403/AProperties!Z403/VLOOKUP(F$6,Data!$N$4:$Y$11,Data!$X$1,FALSE)</f>
        <v>0.41734684418653523</v>
      </c>
      <c r="G403" s="94">
        <f>AProperties!G403/AProperties!AA403/VLOOKUP(G$6,Data!$N$4:$Y$11,Data!$X$1,FALSE)</f>
        <v>0.41757383703686274</v>
      </c>
      <c r="H403" s="94">
        <f>AProperties!H403/AProperties!AB403/VLOOKUP(H$6,Data!$N$4:$Y$11,Data!$X$1,FALSE)</f>
        <v>0.41749490974801973</v>
      </c>
      <c r="I403" s="94">
        <f>AProperties!I403/AProperties!AC403/VLOOKUP(I$6,Data!$N$4:$Y$11,Data!$X$1,FALSE)</f>
        <v>0.41767182758742161</v>
      </c>
      <c r="J403" s="97">
        <f t="shared" si="66"/>
        <v>0.41731457375354447</v>
      </c>
      <c r="L403" s="28">
        <v>0.39600000000000002</v>
      </c>
      <c r="M403" s="94">
        <f t="shared" si="67"/>
        <v>0.60435053340029254</v>
      </c>
      <c r="N403" s="94">
        <f t="shared" si="68"/>
        <v>0.60459271943638859</v>
      </c>
      <c r="O403" s="94">
        <f t="shared" si="69"/>
        <v>0.60455757185200143</v>
      </c>
      <c r="P403" s="94">
        <f t="shared" si="70"/>
        <v>0.60471376104607577</v>
      </c>
      <c r="Q403" s="94">
        <f t="shared" si="71"/>
        <v>0.60467342209326769</v>
      </c>
      <c r="R403" s="94">
        <f t="shared" si="72"/>
        <v>0.60478691851843136</v>
      </c>
      <c r="S403" s="94">
        <f t="shared" si="73"/>
        <v>0.60474745487400994</v>
      </c>
      <c r="T403" s="94">
        <f t="shared" si="74"/>
        <v>0.60483591379371082</v>
      </c>
      <c r="U403" s="97">
        <f t="shared" si="75"/>
        <v>0.60465728687677223</v>
      </c>
      <c r="W403" s="28">
        <v>0.39600000000000002</v>
      </c>
      <c r="X403" s="94">
        <f>AProperties!AF403*(9.806*B403)^0.5</f>
        <v>0.98541311275013443</v>
      </c>
      <c r="Y403" s="94">
        <f>AProperties!AG403*(9.806*C403)^0.5</f>
        <v>0.98703144351471628</v>
      </c>
      <c r="Z403" s="94">
        <f>AProperties!AH403*(9.806*D403)^0.5</f>
        <v>0.98679645875911393</v>
      </c>
      <c r="AA403" s="94">
        <f>AProperties!AI403*(9.806*E403)^0.5</f>
        <v>0.98784100481542503</v>
      </c>
      <c r="AB403" s="94">
        <f>AProperties!AJ403*(9.806*F403)^0.5</f>
        <v>0.9875711513590848</v>
      </c>
      <c r="AC403" s="94">
        <f>AProperties!AK403*(9.806*G403)^0.5</f>
        <v>0.98833054279646038</v>
      </c>
      <c r="AD403" s="94">
        <f>AProperties!AL403*(9.806*H403)^0.5</f>
        <v>0.98806644680281863</v>
      </c>
      <c r="AE403" s="94">
        <f>AProperties!AM403*(9.806*I403)^0.5</f>
        <v>0.98865849898264213</v>
      </c>
      <c r="AF403" s="97">
        <f t="shared" si="76"/>
        <v>0.98746358247254951</v>
      </c>
    </row>
    <row r="404" spans="1:32" x14ac:dyDescent="0.25">
      <c r="A404" s="28">
        <v>0.39700000000000002</v>
      </c>
      <c r="B404" s="94">
        <f>AProperties!B404/AProperties!V404/VLOOKUP(B$6,Data!$N$4:$Y$11,Data!$X$1,FALSE)</f>
        <v>0.41788549604603137</v>
      </c>
      <c r="C404" s="94">
        <f>AProperties!C404/AProperties!W404/VLOOKUP(C$6,Data!$N$4:$Y$11,Data!$X$1,FALSE)</f>
        <v>0.41837199589126084</v>
      </c>
      <c r="D404" s="94">
        <f>AProperties!D404/AProperties!X404/VLOOKUP(D$6,Data!$N$4:$Y$11,Data!$X$1,FALSE)</f>
        <v>0.41830139145488654</v>
      </c>
      <c r="E404" s="94">
        <f>AProperties!E404/AProperties!Y404/VLOOKUP(E$6,Data!$N$4:$Y$11,Data!$X$1,FALSE)</f>
        <v>0.41861514539544414</v>
      </c>
      <c r="F404" s="94">
        <f>AProperties!F404/AProperties!Z404/VLOOKUP(F$6,Data!$N$4:$Y$11,Data!$X$1,FALSE)</f>
        <v>0.41853411192310391</v>
      </c>
      <c r="G404" s="94">
        <f>AProperties!G404/AProperties!AA404/VLOOKUP(G$6,Data!$N$4:$Y$11,Data!$X$1,FALSE)</f>
        <v>0.41876210572359529</v>
      </c>
      <c r="H404" s="94">
        <f>AProperties!H404/AProperties!AB404/VLOOKUP(H$6,Data!$N$4:$Y$11,Data!$X$1,FALSE)</f>
        <v>0.41868283020656222</v>
      </c>
      <c r="I404" s="94">
        <f>AProperties!I404/AProperties!AC404/VLOOKUP(I$6,Data!$N$4:$Y$11,Data!$X$1,FALSE)</f>
        <v>0.41886052889095665</v>
      </c>
      <c r="J404" s="97">
        <f t="shared" si="66"/>
        <v>0.41850170069148013</v>
      </c>
      <c r="L404" s="28">
        <v>0.39700000000000002</v>
      </c>
      <c r="M404" s="94">
        <f t="shared" si="67"/>
        <v>0.60594274802301573</v>
      </c>
      <c r="N404" s="94">
        <f t="shared" si="68"/>
        <v>0.60618599794563044</v>
      </c>
      <c r="O404" s="94">
        <f t="shared" si="69"/>
        <v>0.60615069572744329</v>
      </c>
      <c r="P404" s="94">
        <f t="shared" si="70"/>
        <v>0.60630757269772206</v>
      </c>
      <c r="Q404" s="94">
        <f t="shared" si="71"/>
        <v>0.60626705596155195</v>
      </c>
      <c r="R404" s="94">
        <f t="shared" si="72"/>
        <v>0.60638105286179766</v>
      </c>
      <c r="S404" s="94">
        <f t="shared" si="73"/>
        <v>0.6063414151032811</v>
      </c>
      <c r="T404" s="94">
        <f t="shared" si="74"/>
        <v>0.60643026444547832</v>
      </c>
      <c r="U404" s="97">
        <f t="shared" si="75"/>
        <v>0.60625085034574</v>
      </c>
      <c r="W404" s="28">
        <v>0.39700000000000002</v>
      </c>
      <c r="X404" s="94">
        <f>AProperties!AF404*(9.806*B404)^0.5</f>
        <v>0.98918021767667885</v>
      </c>
      <c r="Y404" s="94">
        <f>AProperties!AG404*(9.806*C404)^0.5</f>
        <v>0.99080286550272578</v>
      </c>
      <c r="Z404" s="94">
        <f>AProperties!AH404*(9.806*D404)^0.5</f>
        <v>0.99056725331396167</v>
      </c>
      <c r="AA404" s="94">
        <f>AProperties!AI404*(9.806*E404)^0.5</f>
        <v>0.99161458994220253</v>
      </c>
      <c r="AB404" s="94">
        <f>AProperties!AJ404*(9.806*F404)^0.5</f>
        <v>0.9913440151773133</v>
      </c>
      <c r="AC404" s="94">
        <f>AProperties!AK404*(9.806*G404)^0.5</f>
        <v>0.99210543711211119</v>
      </c>
      <c r="AD404" s="94">
        <f>AProperties!AL404*(9.806*H404)^0.5</f>
        <v>0.99184063472959616</v>
      </c>
      <c r="AE404" s="94">
        <f>AProperties!AM404*(9.806*I404)^0.5</f>
        <v>0.99243427084744218</v>
      </c>
      <c r="AF404" s="97">
        <f t="shared" si="76"/>
        <v>0.99123616053775399</v>
      </c>
    </row>
    <row r="405" spans="1:32" x14ac:dyDescent="0.25">
      <c r="A405" s="28">
        <v>0.39800000000000002</v>
      </c>
      <c r="B405" s="94">
        <f>AProperties!B405/AProperties!V405/VLOOKUP(B$6,Data!$N$4:$Y$11,Data!$X$1,FALSE)</f>
        <v>0.41907114944326884</v>
      </c>
      <c r="C405" s="94">
        <f>AProperties!C405/AProperties!W405/VLOOKUP(C$6,Data!$N$4:$Y$11,Data!$X$1,FALSE)</f>
        <v>0.41955978131003441</v>
      </c>
      <c r="D405" s="94">
        <f>AProperties!D405/AProperties!X405/VLOOKUP(D$6,Data!$N$4:$Y$11,Data!$X$1,FALSE)</f>
        <v>0.41948886698606247</v>
      </c>
      <c r="E405" s="94">
        <f>AProperties!E405/AProperties!Y405/VLOOKUP(E$6,Data!$N$4:$Y$11,Data!$X$1,FALSE)</f>
        <v>0.41980399924311912</v>
      </c>
      <c r="F405" s="94">
        <f>AProperties!F405/AProperties!Z405/VLOOKUP(F$6,Data!$N$4:$Y$11,Data!$X$1,FALSE)</f>
        <v>0.41972260948796186</v>
      </c>
      <c r="G405" s="94">
        <f>AProperties!G405/AProperties!AA405/VLOOKUP(G$6,Data!$N$4:$Y$11,Data!$X$1,FALSE)</f>
        <v>0.41995160625733446</v>
      </c>
      <c r="H405" s="94">
        <f>AProperties!H405/AProperties!AB405/VLOOKUP(H$6,Data!$N$4:$Y$11,Data!$X$1,FALSE)</f>
        <v>0.41987198180880014</v>
      </c>
      <c r="I405" s="94">
        <f>AProperties!I405/AProperties!AC405/VLOOKUP(I$6,Data!$N$4:$Y$11,Data!$X$1,FALSE)</f>
        <v>0.4200504629167412</v>
      </c>
      <c r="J405" s="97">
        <f t="shared" si="66"/>
        <v>0.4196900571816653</v>
      </c>
      <c r="L405" s="28">
        <v>0.39800000000000002</v>
      </c>
      <c r="M405" s="94">
        <f t="shared" si="67"/>
        <v>0.60753557472163444</v>
      </c>
      <c r="N405" s="94">
        <f t="shared" si="68"/>
        <v>0.60777989065501725</v>
      </c>
      <c r="O405" s="94">
        <f t="shared" si="69"/>
        <v>0.60774443349303131</v>
      </c>
      <c r="P405" s="94">
        <f t="shared" si="70"/>
        <v>0.60790199962155955</v>
      </c>
      <c r="Q405" s="94">
        <f t="shared" si="71"/>
        <v>0.60786130474398092</v>
      </c>
      <c r="R405" s="94">
        <f t="shared" si="72"/>
        <v>0.60797580312866728</v>
      </c>
      <c r="S405" s="94">
        <f t="shared" si="73"/>
        <v>0.60793599090440009</v>
      </c>
      <c r="T405" s="94">
        <f t="shared" si="74"/>
        <v>0.60802523145837062</v>
      </c>
      <c r="U405" s="97">
        <f t="shared" si="75"/>
        <v>0.60784502859083267</v>
      </c>
      <c r="W405" s="28">
        <v>0.39800000000000002</v>
      </c>
      <c r="X405" s="94">
        <f>AProperties!AF405*(9.806*B405)^0.5</f>
        <v>0.9929524472547353</v>
      </c>
      <c r="Y405" s="94">
        <f>AProperties!AG405*(9.806*C405)^0.5</f>
        <v>0.99457940818397772</v>
      </c>
      <c r="Z405" s="94">
        <f>AProperties!AH405*(9.806*D405)^0.5</f>
        <v>0.99434316913328125</v>
      </c>
      <c r="AA405" s="94">
        <f>AProperties!AI405*(9.806*E405)^0.5</f>
        <v>0.99539329380341279</v>
      </c>
      <c r="AB405" s="94">
        <f>AProperties!AJ405*(9.806*F405)^0.5</f>
        <v>0.99512199838132875</v>
      </c>
      <c r="AC405" s="94">
        <f>AProperties!AK405*(9.806*G405)^0.5</f>
        <v>0.99588544898462739</v>
      </c>
      <c r="AD405" s="94">
        <f>AProperties!AL405*(9.806*H405)^0.5</f>
        <v>0.99561994084786698</v>
      </c>
      <c r="AE405" s="94">
        <f>AProperties!AM405*(9.806*I405)^0.5</f>
        <v>0.9962151594831391</v>
      </c>
      <c r="AF405" s="97">
        <f t="shared" si="76"/>
        <v>0.99501385825904609</v>
      </c>
    </row>
    <row r="406" spans="1:32" x14ac:dyDescent="0.25">
      <c r="A406" s="28">
        <v>0.39900000000000002</v>
      </c>
      <c r="B406" s="94">
        <f>AProperties!B406/AProperties!V406/VLOOKUP(B$6,Data!$N$4:$Y$11,Data!$X$1,FALSE)</f>
        <v>0.42025803323098143</v>
      </c>
      <c r="C406" s="94">
        <f>AProperties!C406/AProperties!W406/VLOOKUP(C$6,Data!$N$4:$Y$11,Data!$X$1,FALSE)</f>
        <v>0.42074880137454401</v>
      </c>
      <c r="D406" s="94">
        <f>AProperties!D406/AProperties!X406/VLOOKUP(D$6,Data!$N$4:$Y$11,Data!$X$1,FALSE)</f>
        <v>0.42067757654199145</v>
      </c>
      <c r="E406" s="94">
        <f>AProperties!E406/AProperties!Y406/VLOOKUP(E$6,Data!$N$4:$Y$11,Data!$X$1,FALSE)</f>
        <v>0.42099408988403247</v>
      </c>
      <c r="F406" s="94">
        <f>AProperties!F406/AProperties!Z406/VLOOKUP(F$6,Data!$N$4:$Y$11,Data!$X$1,FALSE)</f>
        <v>0.42091234312882692</v>
      </c>
      <c r="G406" s="94">
        <f>AProperties!G406/AProperties!AA406/VLOOKUP(G$6,Data!$N$4:$Y$11,Data!$X$1,FALSE)</f>
        <v>0.42114234488900448</v>
      </c>
      <c r="H406" s="94">
        <f>AProperties!H406/AProperties!AB406/VLOOKUP(H$6,Data!$N$4:$Y$11,Data!$X$1,FALSE)</f>
        <v>0.42106237080454056</v>
      </c>
      <c r="I406" s="94">
        <f>AProperties!I406/AProperties!AC406/VLOOKUP(I$6,Data!$N$4:$Y$11,Data!$X$1,FALSE)</f>
        <v>0.42124163591708941</v>
      </c>
      <c r="J406" s="97">
        <f t="shared" si="66"/>
        <v>0.42087964947137635</v>
      </c>
      <c r="L406" s="28">
        <v>0.39900000000000002</v>
      </c>
      <c r="M406" s="94">
        <f t="shared" si="67"/>
        <v>0.60912901661549079</v>
      </c>
      <c r="N406" s="94">
        <f t="shared" si="68"/>
        <v>0.609374400687272</v>
      </c>
      <c r="O406" s="94">
        <f t="shared" si="69"/>
        <v>0.60933878827099575</v>
      </c>
      <c r="P406" s="94">
        <f t="shared" si="70"/>
        <v>0.60949704494201629</v>
      </c>
      <c r="Q406" s="94">
        <f t="shared" si="71"/>
        <v>0.60945617156441345</v>
      </c>
      <c r="R406" s="94">
        <f t="shared" si="72"/>
        <v>0.60957117244450232</v>
      </c>
      <c r="S406" s="94">
        <f t="shared" si="73"/>
        <v>0.60953118540227025</v>
      </c>
      <c r="T406" s="94">
        <f t="shared" si="74"/>
        <v>0.60962081795854473</v>
      </c>
      <c r="U406" s="97">
        <f t="shared" si="75"/>
        <v>0.60943982473568825</v>
      </c>
      <c r="W406" s="28">
        <v>0.39900000000000002</v>
      </c>
      <c r="X406" s="94">
        <f>AProperties!AF406*(9.806*B406)^0.5</f>
        <v>0.99672979934051398</v>
      </c>
      <c r="Y406" s="94">
        <f>AProperties!AG406*(9.806*C406)^0.5</f>
        <v>0.99836106940556868</v>
      </c>
      <c r="Z406" s="94">
        <f>AProperties!AH406*(9.806*D406)^0.5</f>
        <v>0.9981242040654944</v>
      </c>
      <c r="AA406" s="94">
        <f>AProperties!AI406*(9.806*E406)^0.5</f>
        <v>0.99917711424159361</v>
      </c>
      <c r="AB406" s="94">
        <f>AProperties!AJ406*(9.806*F406)^0.5</f>
        <v>0.99890509881518863</v>
      </c>
      <c r="AC406" s="94">
        <f>AProperties!AK406*(9.806*G406)^0.5</f>
        <v>0.99967057625378086</v>
      </c>
      <c r="AD406" s="94">
        <f>AProperties!AL406*(9.806*H406)^0.5</f>
        <v>0.99940436299889313</v>
      </c>
      <c r="AE406" s="94">
        <f>AProperties!AM406*(9.806*I406)^0.5</f>
        <v>1.0000011627276537</v>
      </c>
      <c r="AF406" s="97">
        <f t="shared" si="76"/>
        <v>0.99879667348108592</v>
      </c>
    </row>
    <row r="407" spans="1:32" x14ac:dyDescent="0.25">
      <c r="A407" s="28">
        <v>0.4</v>
      </c>
      <c r="B407" s="94">
        <f>AProperties!B407/AProperties!V407/VLOOKUP(B$6,Data!$N$4:$Y$11,Data!$X$1,FALSE)</f>
        <v>0.42144615368151933</v>
      </c>
      <c r="C407" s="94">
        <f>AProperties!C407/AProperties!W407/VLOOKUP(C$6,Data!$N$4:$Y$11,Data!$X$1,FALSE)</f>
        <v>0.42193906236400552</v>
      </c>
      <c r="D407" s="94">
        <f>AProperties!D407/AProperties!X407/VLOOKUP(D$6,Data!$N$4:$Y$11,Data!$X$1,FALSE)</f>
        <v>0.42186752640088782</v>
      </c>
      <c r="E407" s="94">
        <f>AProperties!E407/AProperties!Y407/VLOOKUP(E$6,Data!$N$4:$Y$11,Data!$X$1,FALSE)</f>
        <v>0.4221854236008587</v>
      </c>
      <c r="F407" s="94">
        <f>AProperties!F407/AProperties!Z407/VLOOKUP(F$6,Data!$N$4:$Y$11,Data!$X$1,FALSE)</f>
        <v>0.42210331912721866</v>
      </c>
      <c r="G407" s="94">
        <f>AProperties!G407/AProperties!AA407/VLOOKUP(G$6,Data!$N$4:$Y$11,Data!$X$1,FALSE)</f>
        <v>0.42233432790338216</v>
      </c>
      <c r="H407" s="94">
        <f>AProperties!H407/AProperties!AB407/VLOOKUP(H$6,Data!$N$4:$Y$11,Data!$X$1,FALSE)</f>
        <v>0.42225400347742564</v>
      </c>
      <c r="I407" s="94">
        <f>AProperties!I407/AProperties!AC407/VLOOKUP(I$6,Data!$N$4:$Y$11,Data!$X$1,FALSE)</f>
        <v>0.42243405417818825</v>
      </c>
      <c r="J407" s="97">
        <f t="shared" si="66"/>
        <v>0.42207048384168572</v>
      </c>
      <c r="L407" s="28">
        <v>0.4</v>
      </c>
      <c r="M407" s="94">
        <f t="shared" si="67"/>
        <v>0.61072307684075966</v>
      </c>
      <c r="N407" s="94">
        <f t="shared" si="68"/>
        <v>0.61096953118200281</v>
      </c>
      <c r="O407" s="94">
        <f t="shared" si="69"/>
        <v>0.6109337632004439</v>
      </c>
      <c r="P407" s="94">
        <f t="shared" si="70"/>
        <v>0.61109271180042934</v>
      </c>
      <c r="Q407" s="94">
        <f t="shared" si="71"/>
        <v>0.6110516595636093</v>
      </c>
      <c r="R407" s="94">
        <f t="shared" si="72"/>
        <v>0.61116716395169113</v>
      </c>
      <c r="S407" s="94">
        <f t="shared" si="73"/>
        <v>0.61112700173871282</v>
      </c>
      <c r="T407" s="94">
        <f t="shared" si="74"/>
        <v>0.6112170270890942</v>
      </c>
      <c r="U407" s="97">
        <f t="shared" si="75"/>
        <v>0.61103524192084291</v>
      </c>
      <c r="W407" s="28">
        <v>0.4</v>
      </c>
      <c r="X407" s="94">
        <f>AProperties!AF407*(9.806*B407)^0.5</f>
        <v>1.0005122718456474</v>
      </c>
      <c r="Y407" s="94">
        <f>AProperties!AG407*(9.806*C407)^0.5</f>
        <v>1.0021478470702145</v>
      </c>
      <c r="Z407" s="94">
        <f>AProperties!AH407*(9.806*D407)^0.5</f>
        <v>1.0019103560146119</v>
      </c>
      <c r="AA407" s="94">
        <f>AProperties!AI407*(9.806*E407)^0.5</f>
        <v>1.0029660491549923</v>
      </c>
      <c r="AB407" s="94">
        <f>AProperties!AJ407*(9.806*F407)^0.5</f>
        <v>1.0026933143786303</v>
      </c>
      <c r="AC407" s="94">
        <f>AProperties!AK407*(9.806*G407)^0.5</f>
        <v>1.0034608168151224</v>
      </c>
      <c r="AD407" s="94">
        <f>AProperties!AL407*(9.806*H407)^0.5</f>
        <v>1.0031938990796803</v>
      </c>
      <c r="AE407" s="94">
        <f>AProperties!AM407*(9.806*I407)^0.5</f>
        <v>1.003792278474724</v>
      </c>
      <c r="AF407" s="97">
        <f t="shared" si="76"/>
        <v>1.002584604104203</v>
      </c>
    </row>
    <row r="408" spans="1:32" x14ac:dyDescent="0.25">
      <c r="A408" s="28">
        <v>0.40100000000000002</v>
      </c>
      <c r="B408" s="94">
        <f>AProperties!B408/AProperties!V408/VLOOKUP(B$6,Data!$N$4:$Y$11,Data!$X$1,FALSE)</f>
        <v>0.42263551710116476</v>
      </c>
      <c r="C408" s="94">
        <f>AProperties!C408/AProperties!W408/VLOOKUP(C$6,Data!$N$4:$Y$11,Data!$X$1,FALSE)</f>
        <v>0.42313057059166792</v>
      </c>
      <c r="D408" s="94">
        <f>AProperties!D408/AProperties!X408/VLOOKUP(D$6,Data!$N$4:$Y$11,Data!$X$1,FALSE)</f>
        <v>0.42305872287498536</v>
      </c>
      <c r="E408" s="94">
        <f>AProperties!E408/AProperties!Y408/VLOOKUP(E$6,Data!$N$4:$Y$11,Data!$X$1,FALSE)</f>
        <v>0.42337800671035813</v>
      </c>
      <c r="F408" s="94">
        <f>AProperties!F408/AProperties!Z408/VLOOKUP(F$6,Data!$N$4:$Y$11,Data!$X$1,FALSE)</f>
        <v>0.42329554379872503</v>
      </c>
      <c r="G408" s="94">
        <f>AProperties!G408/AProperties!AA408/VLOOKUP(G$6,Data!$N$4:$Y$11,Data!$X$1,FALSE)</f>
        <v>0.42352756161935839</v>
      </c>
      <c r="H408" s="94">
        <f>AProperties!H408/AProperties!AB408/VLOOKUP(H$6,Data!$N$4:$Y$11,Data!$X$1,FALSE)</f>
        <v>0.42344688614519627</v>
      </c>
      <c r="I408" s="94">
        <f>AProperties!I408/AProperties!AC408/VLOOKUP(I$6,Data!$N$4:$Y$11,Data!$X$1,FALSE)</f>
        <v>0.42362772402036086</v>
      </c>
      <c r="J408" s="97">
        <f t="shared" si="66"/>
        <v>0.4232625666077271</v>
      </c>
      <c r="L408" s="28">
        <v>0.40100000000000002</v>
      </c>
      <c r="M408" s="94">
        <f t="shared" si="67"/>
        <v>0.61231775855058235</v>
      </c>
      <c r="N408" s="94">
        <f t="shared" si="68"/>
        <v>0.61256528529583398</v>
      </c>
      <c r="O408" s="94">
        <f t="shared" si="69"/>
        <v>0.6125293614374927</v>
      </c>
      <c r="P408" s="94">
        <f t="shared" si="70"/>
        <v>0.61268900335517906</v>
      </c>
      <c r="Q408" s="94">
        <f t="shared" si="71"/>
        <v>0.61264777189936259</v>
      </c>
      <c r="R408" s="94">
        <f t="shared" si="72"/>
        <v>0.61276378080967919</v>
      </c>
      <c r="S408" s="94">
        <f t="shared" si="73"/>
        <v>0.61272344307259818</v>
      </c>
      <c r="T408" s="94">
        <f t="shared" si="74"/>
        <v>0.6128138620101804</v>
      </c>
      <c r="U408" s="97">
        <f t="shared" si="75"/>
        <v>0.61263128330386363</v>
      </c>
      <c r="W408" s="28">
        <v>0.40100000000000002</v>
      </c>
      <c r="X408" s="94">
        <f>AProperties!AF408*(9.806*B408)^0.5</f>
        <v>1.0042998627373441</v>
      </c>
      <c r="Y408" s="94">
        <f>AProperties!AG408*(9.806*C408)^0.5</f>
        <v>1.0059397391363967</v>
      </c>
      <c r="Z408" s="94">
        <f>AProperties!AH408*(9.806*D408)^0.5</f>
        <v>1.0057016229403852</v>
      </c>
      <c r="AA408" s="94">
        <f>AProperties!AI408*(9.806*E408)^0.5</f>
        <v>1.0067600964977212</v>
      </c>
      <c r="AB408" s="94">
        <f>AProperties!AJ408*(9.806*F408)^0.5</f>
        <v>1.0064866430272228</v>
      </c>
      <c r="AC408" s="94">
        <f>AProperties!AK408*(9.806*G408)^0.5</f>
        <v>1.0072561686201182</v>
      </c>
      <c r="AD408" s="94">
        <f>AProperties!AL408*(9.806*H408)^0.5</f>
        <v>1.0069885470431241</v>
      </c>
      <c r="AE408" s="94">
        <f>AProperties!AM408*(9.806*I408)^0.5</f>
        <v>1.0075885046740463</v>
      </c>
      <c r="AF408" s="97">
        <f t="shared" si="76"/>
        <v>1.0063776480845448</v>
      </c>
    </row>
    <row r="409" spans="1:32" x14ac:dyDescent="0.25">
      <c r="A409" s="28">
        <v>0.40200000000000002</v>
      </c>
      <c r="B409" s="94">
        <f>AProperties!B409/AProperties!V409/VLOOKUP(B$6,Data!$N$4:$Y$11,Data!$X$1,FALSE)</f>
        <v>0.42382612983039719</v>
      </c>
      <c r="C409" s="94">
        <f>AProperties!C409/AProperties!W409/VLOOKUP(C$6,Data!$N$4:$Y$11,Data!$X$1,FALSE)</f>
        <v>0.42432333240508158</v>
      </c>
      <c r="D409" s="94">
        <f>AProperties!D409/AProperties!X409/VLOOKUP(D$6,Data!$N$4:$Y$11,Data!$X$1,FALSE)</f>
        <v>0.42425117231080328</v>
      </c>
      <c r="E409" s="94">
        <f>AProperties!E409/AProperties!Y409/VLOOKUP(E$6,Data!$N$4:$Y$11,Data!$X$1,FALSE)</f>
        <v>0.42457184556364352</v>
      </c>
      <c r="F409" s="94">
        <f>AProperties!F409/AProperties!Z409/VLOOKUP(F$6,Data!$N$4:$Y$11,Data!$X$1,FALSE)</f>
        <v>0.42448902349326928</v>
      </c>
      <c r="G409" s="94">
        <f>AProperties!G409/AProperties!AA409/VLOOKUP(G$6,Data!$N$4:$Y$11,Data!$X$1,FALSE)</f>
        <v>0.42472205239020827</v>
      </c>
      <c r="H409" s="94">
        <f>AProperties!H409/AProperties!AB409/VLOOKUP(H$6,Data!$N$4:$Y$11,Data!$X$1,FALSE)</f>
        <v>0.42464102515995966</v>
      </c>
      <c r="I409" s="94">
        <f>AProperties!I409/AProperties!AC409/VLOOKUP(I$6,Data!$N$4:$Y$11,Data!$X$1,FALSE)</f>
        <v>0.42482265179833489</v>
      </c>
      <c r="J409" s="97">
        <f t="shared" si="66"/>
        <v>0.42445590411896228</v>
      </c>
      <c r="L409" s="28">
        <v>0.40200000000000002</v>
      </c>
      <c r="M409" s="94">
        <f t="shared" si="67"/>
        <v>0.61391306491519859</v>
      </c>
      <c r="N409" s="94">
        <f t="shared" si="68"/>
        <v>0.61416166620254087</v>
      </c>
      <c r="O409" s="94">
        <f t="shared" si="69"/>
        <v>0.61412558615540169</v>
      </c>
      <c r="P409" s="94">
        <f t="shared" si="70"/>
        <v>0.61428592278182181</v>
      </c>
      <c r="Q409" s="94">
        <f t="shared" si="71"/>
        <v>0.61424451174663464</v>
      </c>
      <c r="R409" s="94">
        <f t="shared" si="72"/>
        <v>0.61436102619510413</v>
      </c>
      <c r="S409" s="94">
        <f t="shared" si="73"/>
        <v>0.61432051257997988</v>
      </c>
      <c r="T409" s="94">
        <f t="shared" si="74"/>
        <v>0.61441132589916747</v>
      </c>
      <c r="U409" s="97">
        <f t="shared" si="75"/>
        <v>0.61422795205948111</v>
      </c>
      <c r="W409" s="28">
        <v>0.40200000000000002</v>
      </c>
      <c r="X409" s="94">
        <f>AProperties!AF409*(9.806*B409)^0.5</f>
        <v>1.0080925700385355</v>
      </c>
      <c r="Y409" s="94">
        <f>AProperties!AG409*(9.806*C409)^0.5</f>
        <v>1.009736743618517</v>
      </c>
      <c r="Z409" s="94">
        <f>AProperties!AH409*(9.806*D409)^0.5</f>
        <v>1.0094980028584541</v>
      </c>
      <c r="AA409" s="94">
        <f>AProperties!AI409*(9.806*E409)^0.5</f>
        <v>1.0105592542799098</v>
      </c>
      <c r="AB409" s="94">
        <f>AProperties!AJ409*(9.806*F409)^0.5</f>
        <v>1.0102850827725196</v>
      </c>
      <c r="AC409" s="94">
        <f>AProperties!AK409*(9.806*G409)^0.5</f>
        <v>1.0110566296763106</v>
      </c>
      <c r="AD409" s="94">
        <f>AProperties!AL409*(9.806*H409)^0.5</f>
        <v>1.010788304898161</v>
      </c>
      <c r="AE409" s="94">
        <f>AProperties!AM409*(9.806*I409)^0.5</f>
        <v>1.0113898393314316</v>
      </c>
      <c r="AF409" s="97">
        <f t="shared" si="76"/>
        <v>1.0101758034342299</v>
      </c>
    </row>
    <row r="410" spans="1:32" x14ac:dyDescent="0.25">
      <c r="A410" s="28">
        <v>0.40300000000000002</v>
      </c>
      <c r="B410" s="94">
        <f>AProperties!B410/AProperties!V410/VLOOKUP(B$6,Data!$N$4:$Y$11,Data!$X$1,FALSE)</f>
        <v>0.42501799824416397</v>
      </c>
      <c r="C410" s="94">
        <f>AProperties!C410/AProperties!W410/VLOOKUP(C$6,Data!$N$4:$Y$11,Data!$X$1,FALSE)</f>
        <v>0.42551735418636644</v>
      </c>
      <c r="D410" s="94">
        <f>AProperties!D410/AProperties!X410/VLOOKUP(D$6,Data!$N$4:$Y$11,Data!$X$1,FALSE)</f>
        <v>0.42544488108941531</v>
      </c>
      <c r="E410" s="94">
        <f>AProperties!E410/AProperties!Y410/VLOOKUP(E$6,Data!$N$4:$Y$11,Data!$X$1,FALSE)</f>
        <v>0.42576694654644853</v>
      </c>
      <c r="F410" s="94">
        <f>AProperties!F410/AProperties!Z410/VLOOKUP(F$6,Data!$N$4:$Y$11,Data!$X$1,FALSE)</f>
        <v>0.42568376459537871</v>
      </c>
      <c r="G410" s="94">
        <f>AProperties!G410/AProperties!AA410/VLOOKUP(G$6,Data!$N$4:$Y$11,Data!$X$1,FALSE)</f>
        <v>0.42591780660386008</v>
      </c>
      <c r="H410" s="94">
        <f>AProperties!H410/AProperties!AB410/VLOOKUP(H$6,Data!$N$4:$Y$11,Data!$X$1,FALSE)</f>
        <v>0.42583642690845963</v>
      </c>
      <c r="I410" s="94">
        <f>AProperties!I410/AProperties!AC410/VLOOKUP(I$6,Data!$N$4:$Y$11,Data!$X$1,FALSE)</f>
        <v>0.4260188439015114</v>
      </c>
      <c r="J410" s="97">
        <f t="shared" si="66"/>
        <v>0.42565050275945054</v>
      </c>
      <c r="L410" s="28">
        <v>0.40300000000000002</v>
      </c>
      <c r="M410" s="94">
        <f t="shared" si="67"/>
        <v>0.61550899912208201</v>
      </c>
      <c r="N410" s="94">
        <f t="shared" si="68"/>
        <v>0.61575867709318322</v>
      </c>
      <c r="O410" s="94">
        <f t="shared" si="69"/>
        <v>0.61572244054470771</v>
      </c>
      <c r="P410" s="94">
        <f t="shared" si="70"/>
        <v>0.61588347327322435</v>
      </c>
      <c r="Q410" s="94">
        <f t="shared" si="71"/>
        <v>0.61584188229768944</v>
      </c>
      <c r="R410" s="94">
        <f t="shared" si="72"/>
        <v>0.61595890330193004</v>
      </c>
      <c r="S410" s="94">
        <f t="shared" si="73"/>
        <v>0.61591821345422981</v>
      </c>
      <c r="T410" s="94">
        <f t="shared" si="74"/>
        <v>0.6160094219507557</v>
      </c>
      <c r="U410" s="97">
        <f t="shared" si="75"/>
        <v>0.61582525137972532</v>
      </c>
      <c r="W410" s="28">
        <v>0.40300000000000002</v>
      </c>
      <c r="X410" s="94">
        <f>AProperties!AF410*(9.806*B410)^0.5</f>
        <v>1.0118903918280375</v>
      </c>
      <c r="Y410" s="94">
        <f>AProperties!AG410*(9.806*C410)^0.5</f>
        <v>1.0135388585870502</v>
      </c>
      <c r="Z410" s="94">
        <f>AProperties!AH410*(9.806*D410)^0.5</f>
        <v>1.013299493840504</v>
      </c>
      <c r="AA410" s="94">
        <f>AProperties!AI410*(9.806*E410)^0.5</f>
        <v>1.0143635205678543</v>
      </c>
      <c r="AB410" s="94">
        <f>AProperties!AJ410*(9.806*F410)^0.5</f>
        <v>1.0140886316822104</v>
      </c>
      <c r="AC410" s="94">
        <f>AProperties!AK410*(9.806*G410)^0.5</f>
        <v>1.0148621980474715</v>
      </c>
      <c r="AD410" s="94">
        <f>AProperties!AL410*(9.806*H410)^0.5</f>
        <v>1.0145931707099247</v>
      </c>
      <c r="AE410" s="94">
        <f>AProperties!AM410*(9.806*I410)^0.5</f>
        <v>1.0151962805089554</v>
      </c>
      <c r="AF410" s="97">
        <f t="shared" si="76"/>
        <v>1.0139790682215011</v>
      </c>
    </row>
    <row r="411" spans="1:32" x14ac:dyDescent="0.25">
      <c r="A411" s="28">
        <v>0.40400000000000003</v>
      </c>
      <c r="B411" s="94">
        <f>AProperties!B411/AProperties!V411/VLOOKUP(B$6,Data!$N$4:$Y$11,Data!$X$1,FALSE)</f>
        <v>0.42621112875214962</v>
      </c>
      <c r="C411" s="94">
        <f>AProperties!C411/AProperties!W411/VLOOKUP(C$6,Data!$N$4:$Y$11,Data!$X$1,FALSE)</f>
        <v>0.42671264235248457</v>
      </c>
      <c r="D411" s="94">
        <f>AProperties!D411/AProperties!X411/VLOOKUP(D$6,Data!$N$4:$Y$11,Data!$X$1,FALSE)</f>
        <v>0.42663985562672324</v>
      </c>
      <c r="E411" s="94">
        <f>AProperties!E411/AProperties!Y411/VLOOKUP(E$6,Data!$N$4:$Y$11,Data!$X$1,FALSE)</f>
        <v>0.42696331607940102</v>
      </c>
      <c r="F411" s="94">
        <f>AProperties!F411/AProperties!Z411/VLOOKUP(F$6,Data!$N$4:$Y$11,Data!$X$1,FALSE)</f>
        <v>0.4268797735244575</v>
      </c>
      <c r="G411" s="94">
        <f>AProperties!G411/AProperties!AA411/VLOOKUP(G$6,Data!$N$4:$Y$11,Data!$X$1,FALSE)</f>
        <v>0.42711483068316641</v>
      </c>
      <c r="H411" s="94">
        <f>AProperties!H411/AProperties!AB411/VLOOKUP(H$6,Data!$N$4:$Y$11,Data!$X$1,FALSE)</f>
        <v>0.42703309781234794</v>
      </c>
      <c r="I411" s="94">
        <f>AProperties!I411/AProperties!AC411/VLOOKUP(I$6,Data!$N$4:$Y$11,Data!$X$1,FALSE)</f>
        <v>0.42721630675423788</v>
      </c>
      <c r="J411" s="97">
        <f t="shared" si="66"/>
        <v>0.426846368948121</v>
      </c>
      <c r="L411" s="28">
        <v>0.40400000000000003</v>
      </c>
      <c r="M411" s="94">
        <f t="shared" si="67"/>
        <v>0.61710556437607478</v>
      </c>
      <c r="N411" s="94">
        <f t="shared" si="68"/>
        <v>0.61735632117624228</v>
      </c>
      <c r="O411" s="94">
        <f t="shared" si="69"/>
        <v>0.61731992781336165</v>
      </c>
      <c r="P411" s="94">
        <f t="shared" si="70"/>
        <v>0.61748165803970056</v>
      </c>
      <c r="Q411" s="94">
        <f t="shared" si="71"/>
        <v>0.61743988676222883</v>
      </c>
      <c r="R411" s="94">
        <f t="shared" si="72"/>
        <v>0.61755741534158326</v>
      </c>
      <c r="S411" s="94">
        <f t="shared" si="73"/>
        <v>0.61751654890617402</v>
      </c>
      <c r="T411" s="94">
        <f t="shared" si="74"/>
        <v>0.61760815337711894</v>
      </c>
      <c r="U411" s="97">
        <f t="shared" si="75"/>
        <v>0.61742318447406053</v>
      </c>
      <c r="W411" s="28">
        <v>0.40400000000000003</v>
      </c>
      <c r="X411" s="94">
        <f>AProperties!AF411*(9.806*B411)^0.5</f>
        <v>1.0156933262407035</v>
      </c>
      <c r="Y411" s="94">
        <f>AProperties!AG411*(9.806*C411)^0.5</f>
        <v>1.0173460821687041</v>
      </c>
      <c r="Z411" s="94">
        <f>AProperties!AH411*(9.806*D411)^0.5</f>
        <v>1.0171060940144281</v>
      </c>
      <c r="AA411" s="94">
        <f>AProperties!AI411*(9.806*E411)^0.5</f>
        <v>1.0181728934841818</v>
      </c>
      <c r="AB411" s="94">
        <f>AProperties!AJ411*(9.806*F411)^0.5</f>
        <v>1.0178972878802837</v>
      </c>
      <c r="AC411" s="94">
        <f>AProperties!AK411*(9.806*G411)^0.5</f>
        <v>1.018672871853757</v>
      </c>
      <c r="AD411" s="94">
        <f>AProperties!AL411*(9.806*H411)^0.5</f>
        <v>1.0184031425999052</v>
      </c>
      <c r="AE411" s="94">
        <f>AProperties!AM411*(9.806*I411)^0.5</f>
        <v>1.0190078263251208</v>
      </c>
      <c r="AF411" s="97">
        <f t="shared" si="76"/>
        <v>1.0177874405708855</v>
      </c>
    </row>
    <row r="412" spans="1:32" x14ac:dyDescent="0.25">
      <c r="A412" s="28">
        <v>0.40500000000000003</v>
      </c>
      <c r="B412" s="94">
        <f>AProperties!B412/AProperties!V412/VLOOKUP(B$6,Data!$N$4:$Y$11,Data!$X$1,FALSE)</f>
        <v>0.42740552779905183</v>
      </c>
      <c r="C412" s="94">
        <f>AProperties!C412/AProperties!W412/VLOOKUP(C$6,Data!$N$4:$Y$11,Data!$X$1,FALSE)</f>
        <v>0.42790920335551441</v>
      </c>
      <c r="D412" s="94">
        <f>AProperties!D412/AProperties!X412/VLOOKUP(D$6,Data!$N$4:$Y$11,Data!$X$1,FALSE)</f>
        <v>0.42783610237372971</v>
      </c>
      <c r="E412" s="94">
        <f>AProperties!E412/AProperties!Y412/VLOOKUP(E$6,Data!$N$4:$Y$11,Data!$X$1,FALSE)</f>
        <v>0.42816096061829811</v>
      </c>
      <c r="F412" s="94">
        <f>AProperties!F412/AProperties!Z412/VLOOKUP(F$6,Data!$N$4:$Y$11,Data!$X$1,FALSE)</f>
        <v>0.42807705673506119</v>
      </c>
      <c r="G412" s="94">
        <f>AProperties!G412/AProperties!AA412/VLOOKUP(G$6,Data!$N$4:$Y$11,Data!$X$1,FALSE)</f>
        <v>0.42831313108618152</v>
      </c>
      <c r="H412" s="94">
        <f>AProperties!H412/AProperties!AB412/VLOOKUP(H$6,Data!$N$4:$Y$11,Data!$X$1,FALSE)</f>
        <v>0.42823104432846038</v>
      </c>
      <c r="I412" s="94">
        <f>AProperties!I412/AProperties!AC412/VLOOKUP(I$6,Data!$N$4:$Y$11,Data!$X$1,FALSE)</f>
        <v>0.42841504681608394</v>
      </c>
      <c r="J412" s="97">
        <f t="shared" si="66"/>
        <v>0.42804350913904765</v>
      </c>
      <c r="L412" s="28">
        <v>0.40500000000000003</v>
      </c>
      <c r="M412" s="94">
        <f t="shared" si="67"/>
        <v>0.61870276389952594</v>
      </c>
      <c r="N412" s="94">
        <f t="shared" si="68"/>
        <v>0.61895460167775718</v>
      </c>
      <c r="O412" s="94">
        <f t="shared" si="69"/>
        <v>0.61891805118686483</v>
      </c>
      <c r="P412" s="94">
        <f t="shared" si="70"/>
        <v>0.61908048030914908</v>
      </c>
      <c r="Q412" s="94">
        <f t="shared" si="71"/>
        <v>0.61903852836753059</v>
      </c>
      <c r="R412" s="94">
        <f t="shared" si="72"/>
        <v>0.61915656554309084</v>
      </c>
      <c r="S412" s="94">
        <f t="shared" si="73"/>
        <v>0.61911552216423016</v>
      </c>
      <c r="T412" s="94">
        <f t="shared" si="74"/>
        <v>0.61920752340804197</v>
      </c>
      <c r="U412" s="97">
        <f t="shared" si="75"/>
        <v>0.6190217545695238</v>
      </c>
      <c r="W412" s="28">
        <v>0.40500000000000003</v>
      </c>
      <c r="X412" s="94">
        <f>AProperties!AF412*(9.806*B412)^0.5</f>
        <v>1.0195013714675936</v>
      </c>
      <c r="Y412" s="94">
        <f>AProperties!AG412*(9.806*C412)^0.5</f>
        <v>1.0211584125465829</v>
      </c>
      <c r="Z412" s="94">
        <f>AProperties!AH412*(9.806*D412)^0.5</f>
        <v>1.0209178015644875</v>
      </c>
      <c r="AA412" s="94">
        <f>AProperties!AI412*(9.806*E412)^0.5</f>
        <v>1.0219873712080147</v>
      </c>
      <c r="AB412" s="94">
        <f>AProperties!AJ412*(9.806*F412)^0.5</f>
        <v>1.0217110495471888</v>
      </c>
      <c r="AC412" s="94">
        <f>AProperties!AK412*(9.806*G412)^0.5</f>
        <v>1.0224886492718797</v>
      </c>
      <c r="AD412" s="94">
        <f>AProperties!AL412*(9.806*H412)^0.5</f>
        <v>1.0222182187461164</v>
      </c>
      <c r="AE412" s="94">
        <f>AProperties!AM412*(9.806*I412)^0.5</f>
        <v>1.0228244749550246</v>
      </c>
      <c r="AF412" s="97">
        <f t="shared" si="76"/>
        <v>1.0216009186633612</v>
      </c>
    </row>
    <row r="413" spans="1:32" x14ac:dyDescent="0.25">
      <c r="A413" s="28">
        <v>0.40600000000000003</v>
      </c>
      <c r="B413" s="94">
        <f>AProperties!B413/AProperties!V413/VLOOKUP(B$6,Data!$N$4:$Y$11,Data!$X$1,FALSE)</f>
        <v>0.42860120186485745</v>
      </c>
      <c r="C413" s="94">
        <f>AProperties!C413/AProperties!W413/VLOOKUP(C$6,Data!$N$4:$Y$11,Data!$X$1,FALSE)</f>
        <v>0.42910704368292885</v>
      </c>
      <c r="D413" s="94">
        <f>AProperties!D413/AProperties!X413/VLOOKUP(D$6,Data!$N$4:$Y$11,Data!$X$1,FALSE)</f>
        <v>0.42903362781681587</v>
      </c>
      <c r="E413" s="94">
        <f>AProperties!E413/AProperties!Y413/VLOOKUP(E$6,Data!$N$4:$Y$11,Data!$X$1,FALSE)</f>
        <v>0.42935988665438224</v>
      </c>
      <c r="F413" s="94">
        <f>AProperties!F413/AProperties!Z413/VLOOKUP(F$6,Data!$N$4:$Y$11,Data!$X$1,FALSE)</f>
        <v>0.42927562071717362</v>
      </c>
      <c r="G413" s="94">
        <f>AProperties!G413/AProperties!AA413/VLOOKUP(G$6,Data!$N$4:$Y$11,Data!$X$1,FALSE)</f>
        <v>0.42951271430643617</v>
      </c>
      <c r="H413" s="94">
        <f>AProperties!H413/AProperties!AB413/VLOOKUP(H$6,Data!$N$4:$Y$11,Data!$X$1,FALSE)</f>
        <v>0.42943027294909164</v>
      </c>
      <c r="I413" s="94">
        <f>AProperties!I413/AProperties!AC413/VLOOKUP(I$6,Data!$N$4:$Y$11,Data!$X$1,FALSE)</f>
        <v>0.42961507058211673</v>
      </c>
      <c r="J413" s="97">
        <f t="shared" si="66"/>
        <v>0.42924192982172532</v>
      </c>
      <c r="L413" s="28">
        <v>0.40600000000000003</v>
      </c>
      <c r="M413" s="94">
        <f t="shared" si="67"/>
        <v>0.62030060093242878</v>
      </c>
      <c r="N413" s="94">
        <f t="shared" si="68"/>
        <v>0.62055352184146439</v>
      </c>
      <c r="O413" s="94">
        <f t="shared" si="69"/>
        <v>0.62051681390840796</v>
      </c>
      <c r="P413" s="94">
        <f t="shared" si="70"/>
        <v>0.62067994332719112</v>
      </c>
      <c r="Q413" s="94">
        <f t="shared" si="71"/>
        <v>0.62063781035858678</v>
      </c>
      <c r="R413" s="94">
        <f t="shared" si="72"/>
        <v>0.62075635715321809</v>
      </c>
      <c r="S413" s="94">
        <f t="shared" si="73"/>
        <v>0.62071513647454579</v>
      </c>
      <c r="T413" s="94">
        <f t="shared" si="74"/>
        <v>0.62080753529105837</v>
      </c>
      <c r="U413" s="97">
        <f t="shared" si="75"/>
        <v>0.62062096491086272</v>
      </c>
      <c r="W413" s="28">
        <v>0.40600000000000003</v>
      </c>
      <c r="X413" s="94">
        <f>AProperties!AF413*(9.806*B413)^0.5</f>
        <v>1.0233145257561407</v>
      </c>
      <c r="Y413" s="94">
        <f>AProperties!AG413*(9.806*C413)^0.5</f>
        <v>1.0249758479603592</v>
      </c>
      <c r="Z413" s="94">
        <f>AProperties!AH413*(9.806*D413)^0.5</f>
        <v>1.0247346147314806</v>
      </c>
      <c r="AA413" s="94">
        <f>AProperties!AI413*(9.806*E413)^0.5</f>
        <v>1.0258069519751341</v>
      </c>
      <c r="AB413" s="94">
        <f>AProperties!AJ413*(9.806*F413)^0.5</f>
        <v>1.0255299149200046</v>
      </c>
      <c r="AC413" s="94">
        <f>AProperties!AK413*(9.806*G413)^0.5</f>
        <v>1.0263095285352684</v>
      </c>
      <c r="AD413" s="94">
        <f>AProperties!AL413*(9.806*H413)^0.5</f>
        <v>1.0260383973832528</v>
      </c>
      <c r="AE413" s="94">
        <f>AProperties!AM413*(9.806*I413)^0.5</f>
        <v>1.0266462246305172</v>
      </c>
      <c r="AF413" s="97">
        <f t="shared" si="76"/>
        <v>1.0254195007365197</v>
      </c>
    </row>
    <row r="414" spans="1:32" x14ac:dyDescent="0.25">
      <c r="A414" s="28">
        <v>0.40699999999999997</v>
      </c>
      <c r="B414" s="94">
        <f>AProperties!B414/AProperties!V414/VLOOKUP(B$6,Data!$N$4:$Y$11,Data!$X$1,FALSE)</f>
        <v>0.42979815746512107</v>
      </c>
      <c r="C414" s="94">
        <f>AProperties!C414/AProperties!W414/VLOOKUP(C$6,Data!$N$4:$Y$11,Data!$X$1,FALSE)</f>
        <v>0.43030616985787218</v>
      </c>
      <c r="D414" s="94">
        <f>AProperties!D414/AProperties!X414/VLOOKUP(D$6,Data!$N$4:$Y$11,Data!$X$1,FALSE)</f>
        <v>0.43023243847802017</v>
      </c>
      <c r="E414" s="94">
        <f>AProperties!E414/AProperties!Y414/VLOOKUP(E$6,Data!$N$4:$Y$11,Data!$X$1,FALSE)</f>
        <v>0.43056010071462125</v>
      </c>
      <c r="F414" s="94">
        <f>AProperties!F414/AProperties!Z414/VLOOKUP(F$6,Data!$N$4:$Y$11,Data!$X$1,FALSE)</f>
        <v>0.43047547199648623</v>
      </c>
      <c r="G414" s="94">
        <f>AProperties!G414/AProperties!AA414/VLOOKUP(G$6,Data!$N$4:$Y$11,Data!$X$1,FALSE)</f>
        <v>0.43071358687321798</v>
      </c>
      <c r="H414" s="94">
        <f>AProperties!H414/AProperties!AB414/VLOOKUP(H$6,Data!$N$4:$Y$11,Data!$X$1,FALSE)</f>
        <v>0.4306307902022779</v>
      </c>
      <c r="I414" s="94">
        <f>AProperties!I414/AProperties!AC414/VLOOKUP(I$6,Data!$N$4:$Y$11,Data!$X$1,FALSE)</f>
        <v>0.43081638458318267</v>
      </c>
      <c r="J414" s="97">
        <f t="shared" si="66"/>
        <v>0.43044163752134995</v>
      </c>
      <c r="L414" s="28">
        <v>0.40699999999999997</v>
      </c>
      <c r="M414" s="94">
        <f t="shared" si="67"/>
        <v>0.62189907873256045</v>
      </c>
      <c r="N414" s="94">
        <f t="shared" si="68"/>
        <v>0.62215308492893606</v>
      </c>
      <c r="O414" s="94">
        <f t="shared" si="69"/>
        <v>0.62211621923901006</v>
      </c>
      <c r="P414" s="94">
        <f t="shared" si="70"/>
        <v>0.6222800503573106</v>
      </c>
      <c r="Q414" s="94">
        <f t="shared" si="71"/>
        <v>0.62223773599824306</v>
      </c>
      <c r="R414" s="94">
        <f t="shared" si="72"/>
        <v>0.62235679343660899</v>
      </c>
      <c r="S414" s="94">
        <f t="shared" si="73"/>
        <v>0.62231539510113887</v>
      </c>
      <c r="T414" s="94">
        <f t="shared" si="74"/>
        <v>0.62240819229159128</v>
      </c>
      <c r="U414" s="97">
        <f t="shared" si="75"/>
        <v>0.62222081876067492</v>
      </c>
      <c r="W414" s="28">
        <v>0.40699999999999997</v>
      </c>
      <c r="X414" s="94">
        <f>AProperties!AF414*(9.806*B414)^0.5</f>
        <v>1.0271327874103213</v>
      </c>
      <c r="Y414" s="94">
        <f>AProperties!AG414*(9.806*C414)^0.5</f>
        <v>1.0287983867064361</v>
      </c>
      <c r="Z414" s="94">
        <f>AProperties!AH414*(9.806*D414)^0.5</f>
        <v>1.028556531812912</v>
      </c>
      <c r="AA414" s="94">
        <f>AProperties!AI414*(9.806*E414)^0.5</f>
        <v>1.0296316340781528</v>
      </c>
      <c r="AB414" s="94">
        <f>AProperties!AJ414*(9.806*F414)^0.5</f>
        <v>1.0293538822926074</v>
      </c>
      <c r="AC414" s="94">
        <f>AProperties!AK414*(9.806*G414)^0.5</f>
        <v>1.0301355079342391</v>
      </c>
      <c r="AD414" s="94">
        <f>AProperties!AL414*(9.806*H414)^0.5</f>
        <v>1.0298636768028733</v>
      </c>
      <c r="AE414" s="94">
        <f>AProperties!AM414*(9.806*I414)^0.5</f>
        <v>1.03047307364038</v>
      </c>
      <c r="AF414" s="97">
        <f t="shared" si="76"/>
        <v>1.0292431850847403</v>
      </c>
    </row>
    <row r="415" spans="1:32" x14ac:dyDescent="0.25">
      <c r="A415" s="28">
        <v>0.40799999999999997</v>
      </c>
      <c r="B415" s="94">
        <f>AProperties!B415/AProperties!V415/VLOOKUP(B$6,Data!$N$4:$Y$11,Data!$X$1,FALSE)</f>
        <v>0.43099640115124616</v>
      </c>
      <c r="C415" s="94">
        <f>AProperties!C415/AProperties!W415/VLOOKUP(C$6,Data!$N$4:$Y$11,Data!$X$1,FALSE)</f>
        <v>0.43150658843944489</v>
      </c>
      <c r="D415" s="94">
        <f>AProperties!D415/AProperties!X415/VLOOKUP(D$6,Data!$N$4:$Y$11,Data!$X$1,FALSE)</f>
        <v>0.43143254091532118</v>
      </c>
      <c r="E415" s="94">
        <f>AProperties!E415/AProperties!Y415/VLOOKUP(E$6,Data!$N$4:$Y$11,Data!$X$1,FALSE)</f>
        <v>0.43176160936199071</v>
      </c>
      <c r="F415" s="94">
        <f>AProperties!F415/AProperties!Z415/VLOOKUP(F$6,Data!$N$4:$Y$11,Data!$X$1,FALSE)</f>
        <v>0.43167661713468058</v>
      </c>
      <c r="G415" s="94">
        <f>AProperties!G415/AProperties!AA415/VLOOKUP(G$6,Data!$N$4:$Y$11,Data!$X$1,FALSE)</f>
        <v>0.43191575535185556</v>
      </c>
      <c r="H415" s="94">
        <f>AProperties!H415/AProperties!AB415/VLOOKUP(H$6,Data!$N$4:$Y$11,Data!$X$1,FALSE)</f>
        <v>0.43183260265207729</v>
      </c>
      <c r="I415" s="94">
        <f>AProperties!I415/AProperties!AC415/VLOOKUP(I$6,Data!$N$4:$Y$11,Data!$X$1,FALSE)</f>
        <v>0.43201899538618926</v>
      </c>
      <c r="J415" s="97">
        <f t="shared" si="66"/>
        <v>0.4316426387991007</v>
      </c>
      <c r="L415" s="28">
        <v>0.40799999999999997</v>
      </c>
      <c r="M415" s="94">
        <f t="shared" si="67"/>
        <v>0.62349820057562311</v>
      </c>
      <c r="N415" s="94">
        <f t="shared" si="68"/>
        <v>0.62375329421972237</v>
      </c>
      <c r="O415" s="94">
        <f t="shared" si="69"/>
        <v>0.62371627045766054</v>
      </c>
      <c r="P415" s="94">
        <f t="shared" si="70"/>
        <v>0.62388080468099538</v>
      </c>
      <c r="Q415" s="94">
        <f t="shared" si="71"/>
        <v>0.62383830856734024</v>
      </c>
      <c r="R415" s="94">
        <f t="shared" si="72"/>
        <v>0.62395787767592781</v>
      </c>
      <c r="S415" s="94">
        <f t="shared" si="73"/>
        <v>0.62391630132603859</v>
      </c>
      <c r="T415" s="94">
        <f t="shared" si="74"/>
        <v>0.62400949769309455</v>
      </c>
      <c r="U415" s="97">
        <f t="shared" si="75"/>
        <v>0.62382131939955032</v>
      </c>
      <c r="W415" s="28">
        <v>0.40799999999999997</v>
      </c>
      <c r="X415" s="94">
        <f>AProperties!AF415*(9.806*B415)^0.5</f>
        <v>1.0309561547908273</v>
      </c>
      <c r="Y415" s="94">
        <f>AProperties!AG415*(9.806*C415)^0.5</f>
        <v>1.0326260271381311</v>
      </c>
      <c r="Z415" s="94">
        <f>AProperties!AH415*(9.806*D415)^0.5</f>
        <v>1.0323835511631714</v>
      </c>
      <c r="AA415" s="94">
        <f>AProperties!AI415*(9.806*E415)^0.5</f>
        <v>1.0334614158666913</v>
      </c>
      <c r="AB415" s="94">
        <f>AProperties!AJ415*(9.806*F415)^0.5</f>
        <v>1.0331829500158496</v>
      </c>
      <c r="AC415" s="94">
        <f>AProperties!AK415*(9.806*G415)^0.5</f>
        <v>1.0339665858161786</v>
      </c>
      <c r="AD415" s="94">
        <f>AProperties!AL415*(9.806*H415)^0.5</f>
        <v>1.0336940553535676</v>
      </c>
      <c r="AE415" s="94">
        <f>AProperties!AM415*(9.806*I415)^0.5</f>
        <v>1.0343050203304975</v>
      </c>
      <c r="AF415" s="97">
        <f t="shared" si="76"/>
        <v>1.0330719700593645</v>
      </c>
    </row>
    <row r="416" spans="1:32" x14ac:dyDescent="0.25">
      <c r="A416" s="28">
        <v>0.40899999999999997</v>
      </c>
      <c r="B416" s="94">
        <f>AProperties!B416/AProperties!V416/VLOOKUP(B$6,Data!$N$4:$Y$11,Data!$X$1,FALSE)</f>
        <v>0.43219593951077034</v>
      </c>
      <c r="C416" s="94">
        <f>AProperties!C416/AProperties!W416/VLOOKUP(C$6,Data!$N$4:$Y$11,Data!$X$1,FALSE)</f>
        <v>0.43270830602298643</v>
      </c>
      <c r="D416" s="94">
        <f>AProperties!D416/AProperties!X416/VLOOKUP(D$6,Data!$N$4:$Y$11,Data!$X$1,FALSE)</f>
        <v>0.4326339417229208</v>
      </c>
      <c r="E416" s="94">
        <f>AProperties!E416/AProperties!Y416/VLOOKUP(E$6,Data!$N$4:$Y$11,Data!$X$1,FALSE)</f>
        <v>0.43296441919575929</v>
      </c>
      <c r="F416" s="94">
        <f>AProperties!F416/AProperties!Z416/VLOOKUP(F$6,Data!$N$4:$Y$11,Data!$X$1,FALSE)</f>
        <v>0.43287906272971416</v>
      </c>
      <c r="G416" s="94">
        <f>AProperties!G416/AProperties!AA416/VLOOKUP(G$6,Data!$N$4:$Y$11,Data!$X$1,FALSE)</f>
        <v>0.43311922634400102</v>
      </c>
      <c r="H416" s="94">
        <f>AProperties!H416/AProperties!AB416/VLOOKUP(H$6,Data!$N$4:$Y$11,Data!$X$1,FALSE)</f>
        <v>0.43303571689885534</v>
      </c>
      <c r="I416" s="94">
        <f>AProperties!I416/AProperties!AC416/VLOOKUP(I$6,Data!$N$4:$Y$11,Data!$X$1,FALSE)</f>
        <v>0.4332229095943898</v>
      </c>
      <c r="J416" s="97">
        <f t="shared" si="66"/>
        <v>0.43284494025242465</v>
      </c>
      <c r="L416" s="28">
        <v>0.40899999999999997</v>
      </c>
      <c r="M416" s="94">
        <f t="shared" si="67"/>
        <v>0.62509796975538512</v>
      </c>
      <c r="N416" s="94">
        <f t="shared" si="68"/>
        <v>0.62535415301149322</v>
      </c>
      <c r="O416" s="94">
        <f t="shared" si="69"/>
        <v>0.62531697086146032</v>
      </c>
      <c r="P416" s="94">
        <f t="shared" si="70"/>
        <v>0.62548220959787959</v>
      </c>
      <c r="Q416" s="94">
        <f t="shared" si="71"/>
        <v>0.62543953136485708</v>
      </c>
      <c r="R416" s="94">
        <f t="shared" si="72"/>
        <v>0.62555961317200048</v>
      </c>
      <c r="S416" s="94">
        <f t="shared" si="73"/>
        <v>0.62551785844942764</v>
      </c>
      <c r="T416" s="94">
        <f t="shared" si="74"/>
        <v>0.62561145479719493</v>
      </c>
      <c r="U416" s="97">
        <f t="shared" si="75"/>
        <v>0.62542247012621222</v>
      </c>
      <c r="W416" s="28">
        <v>0.40899999999999997</v>
      </c>
      <c r="X416" s="94">
        <f>AProperties!AF416*(9.806*B416)^0.5</f>
        <v>1.0347846263152516</v>
      </c>
      <c r="Y416" s="94">
        <f>AProperties!AG416*(9.806*C416)^0.5</f>
        <v>1.0364587676658505</v>
      </c>
      <c r="Z416" s="94">
        <f>AProperties!AH416*(9.806*D416)^0.5</f>
        <v>1.0362156711937074</v>
      </c>
      <c r="AA416" s="94">
        <f>AProperties!AI416*(9.806*E416)^0.5</f>
        <v>1.0372962957475562</v>
      </c>
      <c r="AB416" s="94">
        <f>AProperties!AJ416*(9.806*F416)^0.5</f>
        <v>1.0370171164977391</v>
      </c>
      <c r="AC416" s="94">
        <f>AProperties!AK416*(9.806*G416)^0.5</f>
        <v>1.0378027605857119</v>
      </c>
      <c r="AD416" s="94">
        <f>AProperties!AL416*(9.806*H416)^0.5</f>
        <v>1.0375295314411397</v>
      </c>
      <c r="AE416" s="94">
        <f>AProperties!AM416*(9.806*I416)^0.5</f>
        <v>1.0381420631040377</v>
      </c>
      <c r="AF416" s="97">
        <f t="shared" si="76"/>
        <v>1.0369058540688743</v>
      </c>
    </row>
    <row r="417" spans="1:32" x14ac:dyDescent="0.25">
      <c r="A417" s="28">
        <v>0.41</v>
      </c>
      <c r="B417" s="94">
        <f>AProperties!B417/AProperties!V417/VLOOKUP(B$6,Data!$N$4:$Y$11,Data!$X$1,FALSE)</f>
        <v>0.4333967791676519</v>
      </c>
      <c r="C417" s="94">
        <f>AProperties!C417/AProperties!W417/VLOOKUP(C$6,Data!$N$4:$Y$11,Data!$X$1,FALSE)</f>
        <v>0.43391132924036263</v>
      </c>
      <c r="D417" s="94">
        <f>AProperties!D417/AProperties!X417/VLOOKUP(D$6,Data!$N$4:$Y$11,Data!$X$1,FALSE)</f>
        <v>0.43383664753153339</v>
      </c>
      <c r="E417" s="94">
        <f>AProperties!E417/AProperties!Y417/VLOOKUP(E$6,Data!$N$4:$Y$11,Data!$X$1,FALSE)</f>
        <v>0.43416853685177448</v>
      </c>
      <c r="F417" s="94">
        <f>AProperties!F417/AProperties!Z417/VLOOKUP(F$6,Data!$N$4:$Y$11,Data!$X$1,FALSE)</f>
        <v>0.43408281541610538</v>
      </c>
      <c r="G417" s="94">
        <f>AProperties!G417/AProperties!AA417/VLOOKUP(G$6,Data!$N$4:$Y$11,Data!$X$1,FALSE)</f>
        <v>0.43432400648791908</v>
      </c>
      <c r="H417" s="94">
        <f>AProperties!H417/AProperties!AB417/VLOOKUP(H$6,Data!$N$4:$Y$11,Data!$X$1,FALSE)</f>
        <v>0.43424013957957192</v>
      </c>
      <c r="I417" s="94">
        <f>AProperties!I417/AProperties!AC417/VLOOKUP(I$6,Data!$N$4:$Y$11,Data!$X$1,FALSE)</f>
        <v>0.43442813384767154</v>
      </c>
      <c r="J417" s="97">
        <f t="shared" si="66"/>
        <v>0.43404854851532382</v>
      </c>
      <c r="L417" s="28">
        <v>0.41</v>
      </c>
      <c r="M417" s="94">
        <f t="shared" si="67"/>
        <v>0.62669838958382595</v>
      </c>
      <c r="N417" s="94">
        <f t="shared" si="68"/>
        <v>0.62695566462018126</v>
      </c>
      <c r="O417" s="94">
        <f t="shared" si="69"/>
        <v>0.62691832376576673</v>
      </c>
      <c r="P417" s="94">
        <f t="shared" si="70"/>
        <v>0.62708426842588727</v>
      </c>
      <c r="Q417" s="94">
        <f t="shared" si="71"/>
        <v>0.62704140770805261</v>
      </c>
      <c r="R417" s="94">
        <f t="shared" si="72"/>
        <v>0.62716200324395954</v>
      </c>
      <c r="S417" s="94">
        <f t="shared" si="73"/>
        <v>0.62712006978978596</v>
      </c>
      <c r="T417" s="94">
        <f t="shared" si="74"/>
        <v>0.62721406692383574</v>
      </c>
      <c r="U417" s="97">
        <f t="shared" si="75"/>
        <v>0.62702427425766183</v>
      </c>
      <c r="W417" s="28">
        <v>0.41</v>
      </c>
      <c r="X417" s="94">
        <f>AProperties!AF417*(9.806*B417)^0.5</f>
        <v>1.0386182004582676</v>
      </c>
      <c r="Y417" s="94">
        <f>AProperties!AG417*(9.806*C417)^0.5</f>
        <v>1.040296606757271</v>
      </c>
      <c r="Z417" s="94">
        <f>AProperties!AH417*(9.806*D417)^0.5</f>
        <v>1.0400528903732169</v>
      </c>
      <c r="AA417" s="94">
        <f>AProperties!AI417*(9.806*E417)^0.5</f>
        <v>1.0411362721849193</v>
      </c>
      <c r="AB417" s="94">
        <f>AProperties!AJ417*(9.806*F417)^0.5</f>
        <v>1.040856380203617</v>
      </c>
      <c r="AC417" s="94">
        <f>AProperties!AK417*(9.806*G417)^0.5</f>
        <v>1.0416440307048935</v>
      </c>
      <c r="AD417" s="94">
        <f>AProperties!AL417*(9.806*H417)^0.5</f>
        <v>1.0413701035287846</v>
      </c>
      <c r="AE417" s="94">
        <f>AProperties!AM417*(9.806*I417)^0.5</f>
        <v>1.0419842004216313</v>
      </c>
      <c r="AF417" s="97">
        <f t="shared" si="76"/>
        <v>1.0407448355790749</v>
      </c>
    </row>
    <row r="418" spans="1:32" x14ac:dyDescent="0.25">
      <c r="A418" s="28">
        <v>0.41099999999999998</v>
      </c>
      <c r="B418" s="94">
        <f>AProperties!B418/AProperties!V418/VLOOKUP(B$6,Data!$N$4:$Y$11,Data!$X$1,FALSE)</f>
        <v>0.4345989267825579</v>
      </c>
      <c r="C418" s="94">
        <f>AProperties!C418/AProperties!W418/VLOOKUP(C$6,Data!$N$4:$Y$11,Data!$X$1,FALSE)</f>
        <v>0.43511566476025665</v>
      </c>
      <c r="D418" s="94">
        <f>AProperties!D418/AProperties!X418/VLOOKUP(D$6,Data!$N$4:$Y$11,Data!$X$1,FALSE)</f>
        <v>0.43504066500867283</v>
      </c>
      <c r="E418" s="94">
        <f>AProperties!E418/AProperties!Y418/VLOOKUP(E$6,Data!$N$4:$Y$11,Data!$X$1,FALSE)</f>
        <v>0.43537396900275549</v>
      </c>
      <c r="F418" s="94">
        <f>AProperties!F418/AProperties!Z418/VLOOKUP(F$6,Data!$N$4:$Y$11,Data!$X$1,FALSE)</f>
        <v>0.4352878818652256</v>
      </c>
      <c r="G418" s="94">
        <f>AProperties!G418/AProperties!AA418/VLOOKUP(G$6,Data!$N$4:$Y$11,Data!$X$1,FALSE)</f>
        <v>0.43553010245877721</v>
      </c>
      <c r="H418" s="94">
        <f>AProperties!H418/AProperties!AB418/VLOOKUP(H$6,Data!$N$4:$Y$11,Data!$X$1,FALSE)</f>
        <v>0.43544587736807261</v>
      </c>
      <c r="I418" s="94">
        <f>AProperties!I418/AProperties!AC418/VLOOKUP(I$6,Data!$N$4:$Y$11,Data!$X$1,FALSE)</f>
        <v>0.43563467482284585</v>
      </c>
      <c r="J418" s="97">
        <f t="shared" si="66"/>
        <v>0.43525347025864553</v>
      </c>
      <c r="L418" s="28">
        <v>0.41099999999999998</v>
      </c>
      <c r="M418" s="94">
        <f t="shared" si="67"/>
        <v>0.62829946339127896</v>
      </c>
      <c r="N418" s="94">
        <f t="shared" si="68"/>
        <v>0.6285578323801283</v>
      </c>
      <c r="O418" s="94">
        <f t="shared" si="69"/>
        <v>0.62852033250433637</v>
      </c>
      <c r="P418" s="94">
        <f t="shared" si="70"/>
        <v>0.62868698450137772</v>
      </c>
      <c r="Q418" s="94">
        <f t="shared" si="71"/>
        <v>0.62864394093261278</v>
      </c>
      <c r="R418" s="94">
        <f t="shared" si="72"/>
        <v>0.62876505122938853</v>
      </c>
      <c r="S418" s="94">
        <f t="shared" si="73"/>
        <v>0.62872293868403628</v>
      </c>
      <c r="T418" s="94">
        <f t="shared" si="74"/>
        <v>0.62881733741142287</v>
      </c>
      <c r="U418" s="97">
        <f t="shared" si="75"/>
        <v>0.62862673512932266</v>
      </c>
      <c r="W418" s="28">
        <v>0.41099999999999998</v>
      </c>
      <c r="X418" s="94">
        <f>AProperties!AF418*(9.806*B418)^0.5</f>
        <v>1.0424568757518149</v>
      </c>
      <c r="Y418" s="94">
        <f>AProperties!AG418*(9.806*C418)^0.5</f>
        <v>1.0441395429375315</v>
      </c>
      <c r="Z418" s="94">
        <f>AProperties!AH418*(9.806*D418)^0.5</f>
        <v>1.0438952072278236</v>
      </c>
      <c r="AA418" s="94">
        <f>AProperties!AI418*(9.806*E418)^0.5</f>
        <v>1.0449813437005131</v>
      </c>
      <c r="AB418" s="94">
        <f>AProperties!AJ418*(9.806*F418)^0.5</f>
        <v>1.0447007396563499</v>
      </c>
      <c r="AC418" s="94">
        <f>AProperties!AK418*(9.806*G418)^0.5</f>
        <v>1.0454903946933909</v>
      </c>
      <c r="AD418" s="94">
        <f>AProperties!AL418*(9.806*H418)^0.5</f>
        <v>1.0452157701372842</v>
      </c>
      <c r="AE418" s="94">
        <f>AProperties!AM418*(9.806*I418)^0.5</f>
        <v>1.0458314308015635</v>
      </c>
      <c r="AF418" s="97">
        <f t="shared" si="76"/>
        <v>1.0445889131132839</v>
      </c>
    </row>
    <row r="419" spans="1:32" x14ac:dyDescent="0.25">
      <c r="A419" s="28">
        <v>0.41199999999999998</v>
      </c>
      <c r="B419" s="94">
        <f>AProperties!B419/AProperties!V419/VLOOKUP(B$6,Data!$N$4:$Y$11,Data!$X$1,FALSE)</f>
        <v>0.43580238905315782</v>
      </c>
      <c r="C419" s="94">
        <f>AProperties!C419/AProperties!W419/VLOOKUP(C$6,Data!$N$4:$Y$11,Data!$X$1,FALSE)</f>
        <v>0.43632131928846024</v>
      </c>
      <c r="D419" s="94">
        <f>AProperties!D419/AProperties!X419/VLOOKUP(D$6,Data!$N$4:$Y$11,Data!$X$1,FALSE)</f>
        <v>0.43624600085894827</v>
      </c>
      <c r="E419" s="94">
        <f>AProperties!E419/AProperties!Y419/VLOOKUP(E$6,Data!$N$4:$Y$11,Data!$X$1,FALSE)</f>
        <v>0.43658072235858275</v>
      </c>
      <c r="F419" s="94">
        <f>AProperties!F419/AProperties!Z419/VLOOKUP(F$6,Data!$N$4:$Y$11,Data!$X$1,FALSE)</f>
        <v>0.43649426878559106</v>
      </c>
      <c r="G419" s="94">
        <f>AProperties!G419/AProperties!AA419/VLOOKUP(G$6,Data!$N$4:$Y$11,Data!$X$1,FALSE)</f>
        <v>0.43673752096893775</v>
      </c>
      <c r="H419" s="94">
        <f>AProperties!H419/AProperties!AB419/VLOOKUP(H$6,Data!$N$4:$Y$11,Data!$X$1,FALSE)</f>
        <v>0.43665293697538032</v>
      </c>
      <c r="I419" s="94">
        <f>AProperties!I419/AProperties!AC419/VLOOKUP(I$6,Data!$N$4:$Y$11,Data!$X$1,FALSE)</f>
        <v>0.43684253923394151</v>
      </c>
      <c r="J419" s="97">
        <f t="shared" si="66"/>
        <v>0.43645971219037494</v>
      </c>
      <c r="L419" s="28">
        <v>0.41199999999999998</v>
      </c>
      <c r="M419" s="94">
        <f t="shared" si="67"/>
        <v>0.62990119452657889</v>
      </c>
      <c r="N419" s="94">
        <f t="shared" si="68"/>
        <v>0.63016065964423007</v>
      </c>
      <c r="O419" s="94">
        <f t="shared" si="69"/>
        <v>0.63012300042947411</v>
      </c>
      <c r="P419" s="94">
        <f t="shared" si="70"/>
        <v>0.63029036117929138</v>
      </c>
      <c r="Q419" s="94">
        <f t="shared" si="71"/>
        <v>0.63024713439279556</v>
      </c>
      <c r="R419" s="94">
        <f t="shared" si="72"/>
        <v>0.63036876048446888</v>
      </c>
      <c r="S419" s="94">
        <f t="shared" si="73"/>
        <v>0.63032646848769014</v>
      </c>
      <c r="T419" s="94">
        <f t="shared" si="74"/>
        <v>0.63042126961697076</v>
      </c>
      <c r="U419" s="97">
        <f t="shared" si="75"/>
        <v>0.63022985609518756</v>
      </c>
      <c r="W419" s="28">
        <v>0.41199999999999998</v>
      </c>
      <c r="X419" s="94">
        <f>AProperties!AF419*(9.806*B419)^0.5</f>
        <v>1.0463006507852914</v>
      </c>
      <c r="Y419" s="94">
        <f>AProperties!AG419*(9.806*C419)^0.5</f>
        <v>1.0479875747894192</v>
      </c>
      <c r="Z419" s="94">
        <f>AProperties!AH419*(9.806*D419)^0.5</f>
        <v>1.047742620341279</v>
      </c>
      <c r="AA419" s="94">
        <f>AProperties!AI419*(9.806*E419)^0.5</f>
        <v>1.04883150887381</v>
      </c>
      <c r="AB419" s="94">
        <f>AProperties!AJ419*(9.806*F419)^0.5</f>
        <v>1.0485501934365176</v>
      </c>
      <c r="AC419" s="94">
        <f>AProperties!AK419*(9.806*G419)^0.5</f>
        <v>1.049341851128673</v>
      </c>
      <c r="AD419" s="94">
        <f>AProperties!AL419*(9.806*H419)^0.5</f>
        <v>1.0490665298451898</v>
      </c>
      <c r="AE419" s="94">
        <f>AProperties!AM419*(9.806*I419)^0.5</f>
        <v>1.0496837528199614</v>
      </c>
      <c r="AF419" s="97">
        <f t="shared" si="76"/>
        <v>1.0484380852525177</v>
      </c>
    </row>
    <row r="420" spans="1:32" x14ac:dyDescent="0.25">
      <c r="A420" s="28">
        <v>0.41299999999999998</v>
      </c>
      <c r="B420" s="94">
        <f>AProperties!B420/AProperties!V420/VLOOKUP(B$6,Data!$N$4:$Y$11,Data!$X$1,FALSE)</f>
        <v>0.4370071727144178</v>
      </c>
      <c r="C420" s="94">
        <f>AProperties!C420/AProperties!W420/VLOOKUP(C$6,Data!$N$4:$Y$11,Data!$X$1,FALSE)</f>
        <v>0.43752829956817024</v>
      </c>
      <c r="D420" s="94">
        <f>AProperties!D420/AProperties!X420/VLOOKUP(D$6,Data!$N$4:$Y$11,Data!$X$1,FALSE)</f>
        <v>0.43745266182435605</v>
      </c>
      <c r="E420" s="94">
        <f>AProperties!E420/AProperties!Y420/VLOOKUP(E$6,Data!$N$4:$Y$11,Data!$X$1,FALSE)</f>
        <v>0.43778880366659639</v>
      </c>
      <c r="F420" s="94">
        <f>AProperties!F420/AProperties!Z420/VLOOKUP(F$6,Data!$N$4:$Y$11,Data!$X$1,FALSE)</f>
        <v>0.43770198292315809</v>
      </c>
      <c r="G420" s="94">
        <f>AProperties!G420/AProperties!AA420/VLOOKUP(G$6,Data!$N$4:$Y$11,Data!$X$1,FALSE)</f>
        <v>0.43794626876825438</v>
      </c>
      <c r="H420" s="94">
        <f>AProperties!H420/AProperties!AB420/VLOOKUP(H$6,Data!$N$4:$Y$11,Data!$X$1,FALSE)</f>
        <v>0.43786132514999188</v>
      </c>
      <c r="I420" s="94">
        <f>AProperties!I420/AProperties!AC420/VLOOKUP(I$6,Data!$N$4:$Y$11,Data!$X$1,FALSE)</f>
        <v>0.43805173383250023</v>
      </c>
      <c r="J420" s="97">
        <f t="shared" si="66"/>
        <v>0.43766728105593067</v>
      </c>
      <c r="L420" s="28">
        <v>0.41299999999999998</v>
      </c>
      <c r="M420" s="94">
        <f t="shared" si="67"/>
        <v>0.63150358635720893</v>
      </c>
      <c r="N420" s="94">
        <f t="shared" si="68"/>
        <v>0.63176414978408513</v>
      </c>
      <c r="O420" s="94">
        <f t="shared" si="69"/>
        <v>0.631726330912178</v>
      </c>
      <c r="P420" s="94">
        <f t="shared" si="70"/>
        <v>0.63189440183329815</v>
      </c>
      <c r="Q420" s="94">
        <f t="shared" si="71"/>
        <v>0.63185099146157908</v>
      </c>
      <c r="R420" s="94">
        <f t="shared" si="72"/>
        <v>0.63197313438412717</v>
      </c>
      <c r="S420" s="94">
        <f t="shared" si="73"/>
        <v>0.63193066257499586</v>
      </c>
      <c r="T420" s="94">
        <f t="shared" si="74"/>
        <v>0.63202586691625007</v>
      </c>
      <c r="U420" s="97">
        <f t="shared" si="75"/>
        <v>0.63183364052796531</v>
      </c>
      <c r="W420" s="28">
        <v>0.41299999999999998</v>
      </c>
      <c r="X420" s="94">
        <f>AProperties!AF420*(9.806*B420)^0.5</f>
        <v>1.0501495242057508</v>
      </c>
      <c r="Y420" s="94">
        <f>AProperties!AG420*(9.806*C420)^0.5</f>
        <v>1.0518407009535684</v>
      </c>
      <c r="Z420" s="94">
        <f>AProperties!AH420*(9.806*D420)^0.5</f>
        <v>1.0515951283551475</v>
      </c>
      <c r="AA420" s="94">
        <f>AProperties!AI420*(9.806*E420)^0.5</f>
        <v>1.0526867663422281</v>
      </c>
      <c r="AB420" s="94">
        <f>AProperties!AJ420*(9.806*F420)^0.5</f>
        <v>1.0524047401826087</v>
      </c>
      <c r="AC420" s="94">
        <f>AProperties!AK420*(9.806*G420)^0.5</f>
        <v>1.0531983986462099</v>
      </c>
      <c r="AD420" s="94">
        <f>AProperties!AL420*(9.806*H420)^0.5</f>
        <v>1.0529223812890216</v>
      </c>
      <c r="AE420" s="94">
        <f>AProperties!AM420*(9.806*I420)^0.5</f>
        <v>1.0535411651109896</v>
      </c>
      <c r="AF420" s="97">
        <f t="shared" si="76"/>
        <v>1.0522923506356907</v>
      </c>
    </row>
    <row r="421" spans="1:32" x14ac:dyDescent="0.25">
      <c r="A421" s="28">
        <v>0.41399999999999998</v>
      </c>
      <c r="B421" s="94">
        <f>AProperties!B421/AProperties!V421/VLOOKUP(B$6,Data!$N$4:$Y$11,Data!$X$1,FALSE)</f>
        <v>0.43821328453889774</v>
      </c>
      <c r="C421" s="94">
        <f>AProperties!C421/AProperties!W421/VLOOKUP(C$6,Data!$N$4:$Y$11,Data!$X$1,FALSE)</f>
        <v>0.43873661238028494</v>
      </c>
      <c r="D421" s="94">
        <f>AProperties!D421/AProperties!X421/VLOOKUP(D$6,Data!$N$4:$Y$11,Data!$X$1,FALSE)</f>
        <v>0.43866065468458038</v>
      </c>
      <c r="E421" s="94">
        <f>AProperties!E421/AProperties!Y421/VLOOKUP(E$6,Data!$N$4:$Y$11,Data!$X$1,FALSE)</f>
        <v>0.43899821971189273</v>
      </c>
      <c r="F421" s="94">
        <f>AProperties!F421/AProperties!Z421/VLOOKUP(F$6,Data!$N$4:$Y$11,Data!$X$1,FALSE)</f>
        <v>0.43891103106162221</v>
      </c>
      <c r="G421" s="94">
        <f>AProperties!G421/AProperties!AA421/VLOOKUP(G$6,Data!$N$4:$Y$11,Data!$X$1,FALSE)</f>
        <v>0.43915635264437047</v>
      </c>
      <c r="H421" s="94">
        <f>AProperties!H421/AProperties!AB421/VLOOKUP(H$6,Data!$N$4:$Y$11,Data!$X$1,FALSE)</f>
        <v>0.43907104867817537</v>
      </c>
      <c r="I421" s="94">
        <f>AProperties!I421/AProperties!AC421/VLOOKUP(I$6,Data!$N$4:$Y$11,Data!$X$1,FALSE)</f>
        <v>0.43926226540787522</v>
      </c>
      <c r="J421" s="97">
        <f t="shared" si="66"/>
        <v>0.43887618363846231</v>
      </c>
      <c r="L421" s="28">
        <v>0.41399999999999998</v>
      </c>
      <c r="M421" s="94">
        <f t="shared" si="67"/>
        <v>0.6331066422694489</v>
      </c>
      <c r="N421" s="94">
        <f t="shared" si="68"/>
        <v>0.6333683061901425</v>
      </c>
      <c r="O421" s="94">
        <f t="shared" si="69"/>
        <v>0.63333032734229011</v>
      </c>
      <c r="P421" s="94">
        <f t="shared" si="70"/>
        <v>0.63349910985594637</v>
      </c>
      <c r="Q421" s="94">
        <f t="shared" si="71"/>
        <v>0.63345551553081103</v>
      </c>
      <c r="R421" s="94">
        <f t="shared" si="72"/>
        <v>0.63357817632218527</v>
      </c>
      <c r="S421" s="94">
        <f t="shared" si="73"/>
        <v>0.63353552433908766</v>
      </c>
      <c r="T421" s="94">
        <f t="shared" si="74"/>
        <v>0.63363113270393756</v>
      </c>
      <c r="U421" s="97">
        <f t="shared" si="75"/>
        <v>0.63343809181923116</v>
      </c>
      <c r="W421" s="28">
        <v>0.41399999999999998</v>
      </c>
      <c r="X421" s="94">
        <f>AProperties!AF421*(9.806*B421)^0.5</f>
        <v>1.0540034947180976</v>
      </c>
      <c r="Y421" s="94">
        <f>AProperties!AG421*(9.806*C421)^0.5</f>
        <v>1.0556989201286553</v>
      </c>
      <c r="Z421" s="94">
        <f>AProperties!AH421*(9.806*D421)^0.5</f>
        <v>1.055452729969012</v>
      </c>
      <c r="AA421" s="94">
        <f>AProperties!AI421*(9.806*E421)^0.5</f>
        <v>1.0565471148013226</v>
      </c>
      <c r="AB421" s="94">
        <f>AProperties!AJ421*(9.806*F421)^0.5</f>
        <v>1.0562643785912196</v>
      </c>
      <c r="AC421" s="94">
        <f>AProperties!AK421*(9.806*G421)^0.5</f>
        <v>1.0570600359396694</v>
      </c>
      <c r="AD421" s="94">
        <f>AProperties!AL421*(9.806*H421)^0.5</f>
        <v>1.0567833231634649</v>
      </c>
      <c r="AE421" s="94">
        <f>AProperties!AM421*(9.806*I421)^0.5</f>
        <v>1.0574036663670494</v>
      </c>
      <c r="AF421" s="97">
        <f t="shared" si="76"/>
        <v>1.0561517079598113</v>
      </c>
    </row>
    <row r="422" spans="1:32" x14ac:dyDescent="0.25">
      <c r="A422" s="28">
        <v>0.41499999999999998</v>
      </c>
      <c r="B422" s="94">
        <f>AProperties!B422/AProperties!V422/VLOOKUP(B$6,Data!$N$4:$Y$11,Data!$X$1,FALSE)</f>
        <v>0.43942073133705173</v>
      </c>
      <c r="C422" s="94">
        <f>AProperties!C422/AProperties!W422/VLOOKUP(C$6,Data!$N$4:$Y$11,Data!$X$1,FALSE)</f>
        <v>0.43994626454370594</v>
      </c>
      <c r="D422" s="94">
        <f>AProperties!D422/AProperties!X422/VLOOKUP(D$6,Data!$N$4:$Y$11,Data!$X$1,FALSE)</f>
        <v>0.43986998625729173</v>
      </c>
      <c r="E422" s="94">
        <f>AProperties!E422/AProperties!Y422/VLOOKUP(E$6,Data!$N$4:$Y$11,Data!$X$1,FALSE)</f>
        <v>0.44020897731762559</v>
      </c>
      <c r="F422" s="94">
        <f>AProperties!F422/AProperties!Z422/VLOOKUP(F$6,Data!$N$4:$Y$11,Data!$X$1,FALSE)</f>
        <v>0.44012142002271765</v>
      </c>
      <c r="G422" s="94">
        <f>AProperties!G422/AProperties!AA422/VLOOKUP(G$6,Data!$N$4:$Y$11,Data!$X$1,FALSE)</f>
        <v>0.44036777942302002</v>
      </c>
      <c r="H422" s="94">
        <f>AProperties!H422/AProperties!AB422/VLOOKUP(H$6,Data!$N$4:$Y$11,Data!$X$1,FALSE)</f>
        <v>0.44028211438427256</v>
      </c>
      <c r="I422" s="94">
        <f>AProperties!I422/AProperties!AC422/VLOOKUP(I$6,Data!$N$4:$Y$11,Data!$X$1,FALSE)</f>
        <v>0.44047414078753239</v>
      </c>
      <c r="J422" s="97">
        <f t="shared" si="66"/>
        <v>0.44008642675915222</v>
      </c>
      <c r="L422" s="28">
        <v>0.41499999999999998</v>
      </c>
      <c r="M422" s="94">
        <f t="shared" si="67"/>
        <v>0.63471036566852579</v>
      </c>
      <c r="N422" s="94">
        <f t="shared" si="68"/>
        <v>0.63497313227185292</v>
      </c>
      <c r="O422" s="94">
        <f t="shared" si="69"/>
        <v>0.63493499312864587</v>
      </c>
      <c r="P422" s="94">
        <f t="shared" si="70"/>
        <v>0.63510448865881275</v>
      </c>
      <c r="Q422" s="94">
        <f t="shared" si="71"/>
        <v>0.63506071001135878</v>
      </c>
      <c r="R422" s="94">
        <f t="shared" si="72"/>
        <v>0.63518388971150996</v>
      </c>
      <c r="S422" s="94">
        <f t="shared" si="73"/>
        <v>0.63514105719213632</v>
      </c>
      <c r="T422" s="94">
        <f t="shared" si="74"/>
        <v>0.6352370703937662</v>
      </c>
      <c r="U422" s="97">
        <f t="shared" si="75"/>
        <v>0.63504321337957614</v>
      </c>
      <c r="W422" s="28">
        <v>0.41499999999999998</v>
      </c>
      <c r="X422" s="94">
        <f>AProperties!AF422*(9.806*B422)^0.5</f>
        <v>1.0578625610852912</v>
      </c>
      <c r="Y422" s="94">
        <f>AProperties!AG422*(9.806*C422)^0.5</f>
        <v>1.0595622310716013</v>
      </c>
      <c r="Z422" s="94">
        <f>AProperties!AH422*(9.806*D422)^0.5</f>
        <v>1.0593154239406726</v>
      </c>
      <c r="AA422" s="94">
        <f>AProperties!AI422*(9.806*E422)^0.5</f>
        <v>1.0604125530049924</v>
      </c>
      <c r="AB422" s="94">
        <f>AProperties!AJ422*(9.806*F422)^0.5</f>
        <v>1.0601291074172576</v>
      </c>
      <c r="AC422" s="94">
        <f>AProperties!AK422*(9.806*G422)^0.5</f>
        <v>1.0609267617611189</v>
      </c>
      <c r="AD422" s="94">
        <f>AProperties!AL422*(9.806*H422)^0.5</f>
        <v>1.0606493542215769</v>
      </c>
      <c r="AE422" s="94">
        <f>AProperties!AM422*(9.806*I422)^0.5</f>
        <v>1.0612712553389816</v>
      </c>
      <c r="AF422" s="97">
        <f t="shared" si="76"/>
        <v>1.0600161559801866</v>
      </c>
    </row>
    <row r="423" spans="1:32" x14ac:dyDescent="0.25">
      <c r="A423" s="28">
        <v>0.41599999999999998</v>
      </c>
      <c r="B423" s="94">
        <f>AProperties!B423/AProperties!V423/VLOOKUP(B$6,Data!$N$4:$Y$11,Data!$X$1,FALSE)</f>
        <v>0.4406295199575318</v>
      </c>
      <c r="C423" s="94">
        <f>AProperties!C423/AProperties!W423/VLOOKUP(C$6,Data!$N$4:$Y$11,Data!$X$1,FALSE)</f>
        <v>0.44115726291564261</v>
      </c>
      <c r="D423" s="94">
        <f>AProperties!D423/AProperties!X423/VLOOKUP(D$6,Data!$N$4:$Y$11,Data!$X$1,FALSE)</f>
        <v>0.44108066339845231</v>
      </c>
      <c r="E423" s="94">
        <f>AProperties!E423/AProperties!Y423/VLOOKUP(E$6,Data!$N$4:$Y$11,Data!$X$1,FALSE)</f>
        <v>0.44142108334531005</v>
      </c>
      <c r="F423" s="94">
        <f>AProperties!F423/AProperties!Z423/VLOOKUP(F$6,Data!$N$4:$Y$11,Data!$X$1,FALSE)</f>
        <v>0.44133315666652245</v>
      </c>
      <c r="G423" s="94">
        <f>AProperties!G423/AProperties!AA423/VLOOKUP(G$6,Data!$N$4:$Y$11,Data!$X$1,FALSE)</f>
        <v>0.44158055596833129</v>
      </c>
      <c r="H423" s="94">
        <f>AProperties!H423/AProperties!AB423/VLOOKUP(H$6,Data!$N$4:$Y$11,Data!$X$1,FALSE)</f>
        <v>0.44149452913100096</v>
      </c>
      <c r="I423" s="94">
        <f>AProperties!I423/AProperties!AC423/VLOOKUP(I$6,Data!$N$4:$Y$11,Data!$X$1,FALSE)</f>
        <v>0.44168736683735427</v>
      </c>
      <c r="J423" s="97">
        <f t="shared" si="66"/>
        <v>0.44129801727751822</v>
      </c>
      <c r="L423" s="28">
        <v>0.41599999999999998</v>
      </c>
      <c r="M423" s="94">
        <f t="shared" si="67"/>
        <v>0.63631475997876585</v>
      </c>
      <c r="N423" s="94">
        <f t="shared" si="68"/>
        <v>0.63657863145782123</v>
      </c>
      <c r="O423" s="94">
        <f t="shared" si="69"/>
        <v>0.63654033169922619</v>
      </c>
      <c r="P423" s="94">
        <f t="shared" si="70"/>
        <v>0.63671054167265506</v>
      </c>
      <c r="Q423" s="94">
        <f t="shared" si="71"/>
        <v>0.63666657833326123</v>
      </c>
      <c r="R423" s="94">
        <f t="shared" si="72"/>
        <v>0.63679027798416565</v>
      </c>
      <c r="S423" s="94">
        <f t="shared" si="73"/>
        <v>0.63674726456550046</v>
      </c>
      <c r="T423" s="94">
        <f t="shared" si="74"/>
        <v>0.63684368341867714</v>
      </c>
      <c r="U423" s="97">
        <f t="shared" si="75"/>
        <v>0.63664900863875917</v>
      </c>
      <c r="W423" s="28">
        <v>0.41599999999999998</v>
      </c>
      <c r="X423" s="94">
        <f>AProperties!AF423*(9.806*B423)^0.5</f>
        <v>1.0617267221285547</v>
      </c>
      <c r="Y423" s="94">
        <f>AProperties!AG423*(9.806*C423)^0.5</f>
        <v>1.0634306325977869</v>
      </c>
      <c r="Z423" s="94">
        <f>AProperties!AH423*(9.806*D423)^0.5</f>
        <v>1.0631832090863564</v>
      </c>
      <c r="AA423" s="94">
        <f>AProperties!AI423*(9.806*E423)^0.5</f>
        <v>1.0642830797656835</v>
      </c>
      <c r="AB423" s="94">
        <f>AProperties!AJ423*(9.806*F423)^0.5</f>
        <v>1.0639989254741475</v>
      </c>
      <c r="AC423" s="94">
        <f>AProperties!AK423*(9.806*G423)^0.5</f>
        <v>1.0647985749212321</v>
      </c>
      <c r="AD423" s="94">
        <f>AProperties!AL423*(9.806*H423)^0.5</f>
        <v>1.0645204732749871</v>
      </c>
      <c r="AE423" s="94">
        <f>AProperties!AM423*(9.806*I423)^0.5</f>
        <v>1.0651439308362705</v>
      </c>
      <c r="AF423" s="97">
        <f t="shared" si="76"/>
        <v>1.0638856935106273</v>
      </c>
    </row>
    <row r="424" spans="1:32" x14ac:dyDescent="0.25">
      <c r="A424" s="28">
        <v>0.41699999999999998</v>
      </c>
      <c r="B424" s="94">
        <f>AProperties!B424/AProperties!V424/VLOOKUP(B$6,Data!$N$4:$Y$11,Data!$X$1,FALSE)</f>
        <v>0.44183965728749275</v>
      </c>
      <c r="C424" s="94">
        <f>AProperties!C424/AProperties!W424/VLOOKUP(C$6,Data!$N$4:$Y$11,Data!$X$1,FALSE)</f>
        <v>0.44236961439191608</v>
      </c>
      <c r="D424" s="94">
        <f>AProperties!D424/AProperties!X424/VLOOKUP(D$6,Data!$N$4:$Y$11,Data!$X$1,FALSE)</f>
        <v>0.44229269300262064</v>
      </c>
      <c r="E424" s="94">
        <f>AProperties!E424/AProperties!Y424/VLOOKUP(E$6,Data!$N$4:$Y$11,Data!$X$1,FALSE)</f>
        <v>0.44263454469513053</v>
      </c>
      <c r="F424" s="94">
        <f>AProperties!F424/AProperties!Z424/VLOOKUP(F$6,Data!$N$4:$Y$11,Data!$X$1,FALSE)</f>
        <v>0.44254624789176411</v>
      </c>
      <c r="G424" s="94">
        <f>AProperties!G424/AProperties!AA424/VLOOKUP(G$6,Data!$N$4:$Y$11,Data!$X$1,FALSE)</f>
        <v>0.44279468918313425</v>
      </c>
      <c r="H424" s="94">
        <f>AProperties!H424/AProperties!AB424/VLOOKUP(H$6,Data!$N$4:$Y$11,Data!$X$1,FALSE)</f>
        <v>0.44270829981976217</v>
      </c>
      <c r="I424" s="94">
        <f>AProperties!I424/AProperties!AC424/VLOOKUP(I$6,Data!$N$4:$Y$11,Data!$X$1,FALSE)</f>
        <v>0.4429019504619473</v>
      </c>
      <c r="J424" s="97">
        <f t="shared" si="66"/>
        <v>0.44251096209172092</v>
      </c>
      <c r="L424" s="28">
        <v>0.41699999999999998</v>
      </c>
      <c r="M424" s="94">
        <f t="shared" si="67"/>
        <v>0.63791982864374641</v>
      </c>
      <c r="N424" s="94">
        <f t="shared" si="68"/>
        <v>0.63818480719595805</v>
      </c>
      <c r="O424" s="94">
        <f t="shared" si="69"/>
        <v>0.6381463465013103</v>
      </c>
      <c r="P424" s="94">
        <f t="shared" si="70"/>
        <v>0.63831727234756519</v>
      </c>
      <c r="Q424" s="94">
        <f t="shared" si="71"/>
        <v>0.63827312394588209</v>
      </c>
      <c r="R424" s="94">
        <f t="shared" si="72"/>
        <v>0.63839734459156716</v>
      </c>
      <c r="S424" s="94">
        <f t="shared" si="73"/>
        <v>0.63835414990988104</v>
      </c>
      <c r="T424" s="94">
        <f t="shared" si="74"/>
        <v>0.63845097523097361</v>
      </c>
      <c r="U424" s="97">
        <f t="shared" si="75"/>
        <v>0.6382554810458605</v>
      </c>
      <c r="W424" s="28">
        <v>0.41699999999999998</v>
      </c>
      <c r="X424" s="94">
        <f>AProperties!AF424*(9.806*B424)^0.5</f>
        <v>1.0655959767275838</v>
      </c>
      <c r="Y424" s="94">
        <f>AProperties!AG424*(9.806*C424)^0.5</f>
        <v>1.0673041235812517</v>
      </c>
      <c r="Z424" s="94">
        <f>AProperties!AH424*(9.806*D424)^0.5</f>
        <v>1.0670560842809274</v>
      </c>
      <c r="AA424" s="94">
        <f>AProperties!AI424*(9.806*E424)^0.5</f>
        <v>1.0681586939546059</v>
      </c>
      <c r="AB424" s="94">
        <f>AProperties!AJ424*(9.806*F424)^0.5</f>
        <v>1.067873831634041</v>
      </c>
      <c r="AC424" s="94">
        <f>AProperties!AK424*(9.806*G424)^0.5</f>
        <v>1.0686754742895022</v>
      </c>
      <c r="AD424" s="94">
        <f>AProperties!AL424*(9.806*H424)^0.5</f>
        <v>1.0683966791941144</v>
      </c>
      <c r="AE424" s="94">
        <f>AProperties!AM424*(9.806*I424)^0.5</f>
        <v>1.0690216917272599</v>
      </c>
      <c r="AF424" s="97">
        <f t="shared" si="76"/>
        <v>1.0677603194236607</v>
      </c>
    </row>
    <row r="425" spans="1:32" x14ac:dyDescent="0.25">
      <c r="A425" s="28">
        <v>0.41799999999999998</v>
      </c>
      <c r="B425" s="94">
        <f>AProperties!B425/AProperties!V425/VLOOKUP(B$6,Data!$N$4:$Y$11,Data!$X$1,FALSE)</f>
        <v>0.44305115025290087</v>
      </c>
      <c r="C425" s="94">
        <f>AProperties!C425/AProperties!W425/VLOOKUP(C$6,Data!$N$4:$Y$11,Data!$X$1,FALSE)</f>
        <v>0.44358332590727073</v>
      </c>
      <c r="D425" s="94">
        <f>AProperties!D425/AProperties!X425/VLOOKUP(D$6,Data!$N$4:$Y$11,Data!$X$1,FALSE)</f>
        <v>0.44350608200326258</v>
      </c>
      <c r="E425" s="94">
        <f>AProperties!E425/AProperties!Y425/VLOOKUP(E$6,Data!$N$4:$Y$11,Data!$X$1,FALSE)</f>
        <v>0.44384936830624727</v>
      </c>
      <c r="F425" s="94">
        <f>AProperties!F425/AProperties!Z425/VLOOKUP(F$6,Data!$N$4:$Y$11,Data!$X$1,FALSE)</f>
        <v>0.44376070063613016</v>
      </c>
      <c r="G425" s="94">
        <f>AProperties!G425/AProperties!AA425/VLOOKUP(G$6,Data!$N$4:$Y$11,Data!$X$1,FALSE)</f>
        <v>0.44401018600926961</v>
      </c>
      <c r="H425" s="94">
        <f>AProperties!H425/AProperties!AB425/VLOOKUP(H$6,Data!$N$4:$Y$11,Data!$X$1,FALSE)</f>
        <v>0.44392343339095047</v>
      </c>
      <c r="I425" s="94">
        <f>AProperties!I425/AProperties!AC425/VLOOKUP(I$6,Data!$N$4:$Y$11,Data!$X$1,FALSE)</f>
        <v>0.44411789860495193</v>
      </c>
      <c r="J425" s="97">
        <f t="shared" si="66"/>
        <v>0.44372526813887297</v>
      </c>
      <c r="L425" s="28">
        <v>0.41799999999999998</v>
      </c>
      <c r="M425" s="94">
        <f t="shared" si="67"/>
        <v>0.63952557512645036</v>
      </c>
      <c r="N425" s="94">
        <f t="shared" si="68"/>
        <v>0.63979166295363532</v>
      </c>
      <c r="O425" s="94">
        <f t="shared" si="69"/>
        <v>0.63975304100163122</v>
      </c>
      <c r="P425" s="94">
        <f t="shared" si="70"/>
        <v>0.63992468415312365</v>
      </c>
      <c r="Q425" s="94">
        <f t="shared" si="71"/>
        <v>0.63988035031806501</v>
      </c>
      <c r="R425" s="94">
        <f t="shared" si="72"/>
        <v>0.64000509300463482</v>
      </c>
      <c r="S425" s="94">
        <f t="shared" si="73"/>
        <v>0.63996171669547519</v>
      </c>
      <c r="T425" s="94">
        <f t="shared" si="74"/>
        <v>0.64005894930247598</v>
      </c>
      <c r="U425" s="97">
        <f t="shared" si="75"/>
        <v>0.63986263406943644</v>
      </c>
      <c r="W425" s="28">
        <v>0.41799999999999998</v>
      </c>
      <c r="X425" s="94">
        <f>AProperties!AF425*(9.806*B425)^0.5</f>
        <v>1.0694703238207608</v>
      </c>
      <c r="Y425" s="94">
        <f>AProperties!AG425*(9.806*C425)^0.5</f>
        <v>1.0711827029549179</v>
      </c>
      <c r="Z425" s="94">
        <f>AProperties!AH425*(9.806*D425)^0.5</f>
        <v>1.0709340484581011</v>
      </c>
      <c r="AA425" s="94">
        <f>AProperties!AI425*(9.806*E425)^0.5</f>
        <v>1.0720393945019406</v>
      </c>
      <c r="AB425" s="94">
        <f>AProperties!AJ425*(9.806*F425)^0.5</f>
        <v>1.0717538248280372</v>
      </c>
      <c r="AC425" s="94">
        <f>AProperties!AK425*(9.806*G425)^0.5</f>
        <v>1.0725574587944542</v>
      </c>
      <c r="AD425" s="94">
        <f>AProperties!AL425*(9.806*H425)^0.5</f>
        <v>1.0722779709083781</v>
      </c>
      <c r="AE425" s="94">
        <f>AProperties!AM425*(9.806*I425)^0.5</f>
        <v>1.0729045369393646</v>
      </c>
      <c r="AF425" s="97">
        <f t="shared" si="76"/>
        <v>1.0716400326507443</v>
      </c>
    </row>
    <row r="426" spans="1:32" x14ac:dyDescent="0.25">
      <c r="A426" s="28">
        <v>0.41899999999999998</v>
      </c>
      <c r="B426" s="94">
        <f>AProperties!B426/AProperties!V426/VLOOKUP(B$6,Data!$N$4:$Y$11,Data!$X$1,FALSE)</f>
        <v>0.44426400581884712</v>
      </c>
      <c r="C426" s="94">
        <f>AProperties!C426/AProperties!W426/VLOOKUP(C$6,Data!$N$4:$Y$11,Data!$X$1,FALSE)</f>
        <v>0.44479840443568502</v>
      </c>
      <c r="D426" s="94">
        <f>AProperties!D426/AProperties!X426/VLOOKUP(D$6,Data!$N$4:$Y$11,Data!$X$1,FALSE)</f>
        <v>0.44472083737306128</v>
      </c>
      <c r="E426" s="94">
        <f>AProperties!E426/AProperties!Y426/VLOOKUP(E$6,Data!$N$4:$Y$11,Data!$X$1,FALSE)</f>
        <v>0.44506556115711232</v>
      </c>
      <c r="F426" s="94">
        <f>AProperties!F426/AProperties!Z426/VLOOKUP(F$6,Data!$N$4:$Y$11,Data!$X$1,FALSE)</f>
        <v>0.4449765218765776</v>
      </c>
      <c r="G426" s="94">
        <f>AProperties!G426/AProperties!AA426/VLOOKUP(G$6,Data!$N$4:$Y$11,Data!$X$1,FALSE)</f>
        <v>0.44522705342790242</v>
      </c>
      <c r="H426" s="94">
        <f>AProperties!H426/AProperties!AB426/VLOOKUP(H$6,Data!$N$4:$Y$11,Data!$X$1,FALSE)</f>
        <v>0.44513993682426584</v>
      </c>
      <c r="I426" s="94">
        <f>AProperties!I426/AProperties!AC426/VLOOKUP(I$6,Data!$N$4:$Y$11,Data!$X$1,FALSE)</f>
        <v>0.44533521824935401</v>
      </c>
      <c r="J426" s="97">
        <f t="shared" si="66"/>
        <v>0.44494094239535076</v>
      </c>
      <c r="L426" s="28">
        <v>0.41899999999999998</v>
      </c>
      <c r="M426" s="94">
        <f t="shared" si="67"/>
        <v>0.64113200290942352</v>
      </c>
      <c r="N426" s="94">
        <f t="shared" si="68"/>
        <v>0.64139920221784252</v>
      </c>
      <c r="O426" s="94">
        <f t="shared" si="69"/>
        <v>0.6413604186865306</v>
      </c>
      <c r="P426" s="94">
        <f t="shared" si="70"/>
        <v>0.64153278057855612</v>
      </c>
      <c r="Q426" s="94">
        <f t="shared" si="71"/>
        <v>0.64148826093828881</v>
      </c>
      <c r="R426" s="94">
        <f t="shared" si="72"/>
        <v>0.64161352671395122</v>
      </c>
      <c r="S426" s="94">
        <f t="shared" si="73"/>
        <v>0.64156996841213287</v>
      </c>
      <c r="T426" s="94">
        <f t="shared" si="74"/>
        <v>0.64166760912467702</v>
      </c>
      <c r="U426" s="97">
        <f t="shared" si="75"/>
        <v>0.64147047119767531</v>
      </c>
      <c r="W426" s="28">
        <v>0.41899999999999998</v>
      </c>
      <c r="X426" s="94">
        <f>AProperties!AF426*(9.806*B426)^0.5</f>
        <v>1.0733497624053796</v>
      </c>
      <c r="Y426" s="94">
        <f>AProperties!AG426*(9.806*C426)^0.5</f>
        <v>1.0750663697108063</v>
      </c>
      <c r="Z426" s="94">
        <f>AProperties!AH426*(9.806*D426)^0.5</f>
        <v>1.0748171006106642</v>
      </c>
      <c r="AA426" s="94">
        <f>AProperties!AI426*(9.806*E426)^0.5</f>
        <v>1.0759251803970673</v>
      </c>
      <c r="AB426" s="94">
        <f>AProperties!AJ426*(9.806*F426)^0.5</f>
        <v>1.0756389040463907</v>
      </c>
      <c r="AC426" s="94">
        <f>AProperties!AK426*(9.806*G426)^0.5</f>
        <v>1.0764445274238668</v>
      </c>
      <c r="AD426" s="94">
        <f>AProperties!AL426*(9.806*H426)^0.5</f>
        <v>1.0761643474064193</v>
      </c>
      <c r="AE426" s="94">
        <f>AProperties!AM426*(9.806*I426)^0.5</f>
        <v>1.0767924654592906</v>
      </c>
      <c r="AF426" s="97">
        <f t="shared" si="76"/>
        <v>1.0755248321824857</v>
      </c>
    </row>
    <row r="427" spans="1:32" x14ac:dyDescent="0.25">
      <c r="A427" s="28">
        <v>0.42</v>
      </c>
      <c r="B427" s="94">
        <f>AProperties!B427/AProperties!V427/VLOOKUP(B$6,Data!$N$4:$Y$11,Data!$X$1,FALSE)</f>
        <v>0.44547823098985956</v>
      </c>
      <c r="C427" s="94">
        <f>AProperties!C427/AProperties!W427/VLOOKUP(C$6,Data!$N$4:$Y$11,Data!$X$1,FALSE)</f>
        <v>0.44601485699068649</v>
      </c>
      <c r="D427" s="94">
        <f>AProperties!D427/AProperties!X427/VLOOKUP(D$6,Data!$N$4:$Y$11,Data!$X$1,FALSE)</f>
        <v>0.44593696612423384</v>
      </c>
      <c r="E427" s="94">
        <f>AProperties!E427/AProperties!Y427/VLOOKUP(E$6,Data!$N$4:$Y$11,Data!$X$1,FALSE)</f>
        <v>0.44628313026578165</v>
      </c>
      <c r="F427" s="94">
        <f>AProperties!F427/AProperties!Z427/VLOOKUP(F$6,Data!$N$4:$Y$11,Data!$X$1,FALSE)</f>
        <v>0.44619371862965246</v>
      </c>
      <c r="G427" s="94">
        <f>AProperties!G427/AProperties!AA427/VLOOKUP(G$6,Data!$N$4:$Y$11,Data!$X$1,FALSE)</f>
        <v>0.44644529845983599</v>
      </c>
      <c r="H427" s="94">
        <f>AProperties!H427/AProperties!AB427/VLOOKUP(H$6,Data!$N$4:$Y$11,Data!$X$1,FALSE)</f>
        <v>0.44635781713902961</v>
      </c>
      <c r="I427" s="94">
        <f>AProperties!I427/AProperties!AC427/VLOOKUP(I$6,Data!$N$4:$Y$11,Data!$X$1,FALSE)</f>
        <v>0.44655391641780134</v>
      </c>
      <c r="J427" s="97">
        <f t="shared" si="66"/>
        <v>0.44615799187711014</v>
      </c>
      <c r="L427" s="28">
        <v>0.42</v>
      </c>
      <c r="M427" s="94">
        <f t="shared" si="67"/>
        <v>0.64273911549492979</v>
      </c>
      <c r="N427" s="94">
        <f t="shared" si="68"/>
        <v>0.6430074284953432</v>
      </c>
      <c r="O427" s="94">
        <f t="shared" si="69"/>
        <v>0.64296848306211696</v>
      </c>
      <c r="P427" s="94">
        <f t="shared" si="70"/>
        <v>0.64314156513289078</v>
      </c>
      <c r="Q427" s="94">
        <f t="shared" si="71"/>
        <v>0.64309685931482619</v>
      </c>
      <c r="R427" s="94">
        <f t="shared" si="72"/>
        <v>0.64322264922991801</v>
      </c>
      <c r="S427" s="94">
        <f t="shared" si="73"/>
        <v>0.64317890856951476</v>
      </c>
      <c r="T427" s="94">
        <f t="shared" si="74"/>
        <v>0.64327695820890063</v>
      </c>
      <c r="U427" s="97">
        <f t="shared" si="75"/>
        <v>0.64307899593855511</v>
      </c>
      <c r="W427" s="28">
        <v>0.42</v>
      </c>
      <c r="X427" s="94">
        <f>AProperties!AF427*(9.806*B427)^0.5</f>
        <v>1.0772342915378612</v>
      </c>
      <c r="Y427" s="94">
        <f>AProperties!AG427*(9.806*C427)^0.5</f>
        <v>1.0789551229002565</v>
      </c>
      <c r="Z427" s="94">
        <f>AProperties!AH427*(9.806*D427)^0.5</f>
        <v>1.0787052397906973</v>
      </c>
      <c r="AA427" s="94">
        <f>AProperties!AI427*(9.806*E427)^0.5</f>
        <v>1.0798160506887795</v>
      </c>
      <c r="AB427" s="94">
        <f>AProperties!AJ427*(9.806*F427)^0.5</f>
        <v>1.0795290683387495</v>
      </c>
      <c r="AC427" s="94">
        <f>AProperties!AK427*(9.806*G427)^0.5</f>
        <v>1.0803366792249927</v>
      </c>
      <c r="AD427" s="94">
        <f>AProperties!AL427*(9.806*H427)^0.5</f>
        <v>1.0800558077363247</v>
      </c>
      <c r="AE427" s="94">
        <f>AProperties!AM427*(9.806*I427)^0.5</f>
        <v>1.080685476333257</v>
      </c>
      <c r="AF427" s="97">
        <f t="shared" si="76"/>
        <v>1.0794147170688648</v>
      </c>
    </row>
    <row r="428" spans="1:32" x14ac:dyDescent="0.25">
      <c r="A428" s="28">
        <v>0.42099999999999999</v>
      </c>
      <c r="B428" s="94">
        <f>AProperties!B428/AProperties!V428/VLOOKUP(B$6,Data!$N$4:$Y$11,Data!$X$1,FALSE)</f>
        <v>0.4466938328102224</v>
      </c>
      <c r="C428" s="94">
        <f>AProperties!C428/AProperties!W428/VLOOKUP(C$6,Data!$N$4:$Y$11,Data!$X$1,FALSE)</f>
        <v>0.44723269062567134</v>
      </c>
      <c r="D428" s="94">
        <f>AProperties!D428/AProperties!X428/VLOOKUP(D$6,Data!$N$4:$Y$11,Data!$X$1,FALSE)</f>
        <v>0.44715447530884794</v>
      </c>
      <c r="E428" s="94">
        <f>AProperties!E428/AProperties!Y428/VLOOKUP(E$6,Data!$N$4:$Y$11,Data!$X$1,FALSE)</f>
        <v>0.44750208269023573</v>
      </c>
      <c r="F428" s="94">
        <f>AProperties!F428/AProperties!Z428/VLOOKUP(F$6,Data!$N$4:$Y$11,Data!$X$1,FALSE)</f>
        <v>0.44741229795180476</v>
      </c>
      <c r="G428" s="94">
        <f>AProperties!G428/AProperties!AA428/VLOOKUP(G$6,Data!$N$4:$Y$11,Data!$X$1,FALSE)</f>
        <v>0.44766492816583209</v>
      </c>
      <c r="H428" s="94">
        <f>AProperties!H428/AProperties!AB428/VLOOKUP(H$6,Data!$N$4:$Y$11,Data!$X$1,FALSE)</f>
        <v>0.44757708139450142</v>
      </c>
      <c r="I428" s="94">
        <f>AProperties!I428/AProperties!AC428/VLOOKUP(I$6,Data!$N$4:$Y$11,Data!$X$1,FALSE)</f>
        <v>0.44777400017292285</v>
      </c>
      <c r="J428" s="97">
        <f t="shared" si="66"/>
        <v>0.44737642364000485</v>
      </c>
      <c r="L428" s="28">
        <v>0.42099999999999999</v>
      </c>
      <c r="M428" s="94">
        <f t="shared" si="67"/>
        <v>0.64434691640511121</v>
      </c>
      <c r="N428" s="94">
        <f t="shared" si="68"/>
        <v>0.64461634531283563</v>
      </c>
      <c r="O428" s="94">
        <f t="shared" si="69"/>
        <v>0.64457723765442398</v>
      </c>
      <c r="P428" s="94">
        <f t="shared" si="70"/>
        <v>0.64475104134511785</v>
      </c>
      <c r="Q428" s="94">
        <f t="shared" si="71"/>
        <v>0.64470614897590239</v>
      </c>
      <c r="R428" s="94">
        <f t="shared" si="72"/>
        <v>0.64483246408291606</v>
      </c>
      <c r="S428" s="94">
        <f t="shared" si="73"/>
        <v>0.64478854069725067</v>
      </c>
      <c r="T428" s="94">
        <f t="shared" si="74"/>
        <v>0.64488700008646138</v>
      </c>
      <c r="U428" s="97">
        <f t="shared" si="75"/>
        <v>0.64468821182000235</v>
      </c>
      <c r="W428" s="28">
        <v>0.42099999999999999</v>
      </c>
      <c r="X428" s="94">
        <f>AProperties!AF428*(9.806*B428)^0.5</f>
        <v>1.0811239103339878</v>
      </c>
      <c r="Y428" s="94">
        <f>AProperties!AG428*(9.806*C428)^0.5</f>
        <v>1.0828489616341634</v>
      </c>
      <c r="Z428" s="94">
        <f>AProperties!AH428*(9.806*D428)^0.5</f>
        <v>1.0825984651098017</v>
      </c>
      <c r="AA428" s="94">
        <f>AProperties!AI428*(9.806*E428)^0.5</f>
        <v>1.0837120044855182</v>
      </c>
      <c r="AB428" s="94">
        <f>AProperties!AJ428*(9.806*F428)^0.5</f>
        <v>1.0834243168143705</v>
      </c>
      <c r="AC428" s="94">
        <f>AProperties!AK428*(9.806*G428)^0.5</f>
        <v>1.0842339133047889</v>
      </c>
      <c r="AD428" s="94">
        <f>AProperties!AL428*(9.806*H428)^0.5</f>
        <v>1.0839523510058495</v>
      </c>
      <c r="AE428" s="94">
        <f>AProperties!AM428*(9.806*I428)^0.5</f>
        <v>1.0845835686672269</v>
      </c>
      <c r="AF428" s="97">
        <f t="shared" si="76"/>
        <v>1.0833096864194633</v>
      </c>
    </row>
    <row r="429" spans="1:32" x14ac:dyDescent="0.25">
      <c r="A429" s="28">
        <v>0.42199999999999999</v>
      </c>
      <c r="B429" s="94">
        <f>AProperties!B429/AProperties!V429/VLOOKUP(B$6,Data!$N$4:$Y$11,Data!$X$1,FALSE)</f>
        <v>0.44791081836429525</v>
      </c>
      <c r="C429" s="94">
        <f>AProperties!C429/AProperties!W429/VLOOKUP(C$6,Data!$N$4:$Y$11,Data!$X$1,FALSE)</f>
        <v>0.44845191243422339</v>
      </c>
      <c r="D429" s="94">
        <f>AProperties!D429/AProperties!X429/VLOOKUP(D$6,Data!$N$4:$Y$11,Data!$X$1,FALSE)</f>
        <v>0.44837337201914468</v>
      </c>
      <c r="E429" s="94">
        <f>AProperties!E429/AProperties!Y429/VLOOKUP(E$6,Data!$N$4:$Y$11,Data!$X$1,FALSE)</f>
        <v>0.44872242552869979</v>
      </c>
      <c r="F429" s="94">
        <f>AProperties!F429/AProperties!Z429/VLOOKUP(F$6,Data!$N$4:$Y$11,Data!$X$1,FALSE)</f>
        <v>0.44863226693970987</v>
      </c>
      <c r="G429" s="94">
        <f>AProperties!G429/AProperties!AA429/VLOOKUP(G$6,Data!$N$4:$Y$11,Data!$X$1,FALSE)</f>
        <v>0.44888594964693118</v>
      </c>
      <c r="H429" s="94">
        <f>AProperties!H429/AProperties!AB429/VLOOKUP(H$6,Data!$N$4:$Y$11,Data!$X$1,FALSE)</f>
        <v>0.44879773669020234</v>
      </c>
      <c r="I429" s="94">
        <f>AProperties!I429/AProperties!AC429/VLOOKUP(I$6,Data!$N$4:$Y$11,Data!$X$1,FALSE)</f>
        <v>0.44899547661764816</v>
      </c>
      <c r="J429" s="97">
        <f t="shared" si="66"/>
        <v>0.44859624478010685</v>
      </c>
      <c r="L429" s="28">
        <v>0.42199999999999999</v>
      </c>
      <c r="M429" s="94">
        <f t="shared" si="67"/>
        <v>0.64595540918214756</v>
      </c>
      <c r="N429" s="94">
        <f t="shared" si="68"/>
        <v>0.64622595621711165</v>
      </c>
      <c r="O429" s="94">
        <f t="shared" si="69"/>
        <v>0.6461866860095723</v>
      </c>
      <c r="P429" s="94">
        <f t="shared" si="70"/>
        <v>0.64636121276434988</v>
      </c>
      <c r="Q429" s="94">
        <f t="shared" si="71"/>
        <v>0.64631613346985495</v>
      </c>
      <c r="R429" s="94">
        <f t="shared" si="72"/>
        <v>0.64644297482346558</v>
      </c>
      <c r="S429" s="94">
        <f t="shared" si="73"/>
        <v>0.64639886834510119</v>
      </c>
      <c r="T429" s="94">
        <f t="shared" si="74"/>
        <v>0.64649773830882407</v>
      </c>
      <c r="U429" s="97">
        <f t="shared" si="75"/>
        <v>0.64629812239005335</v>
      </c>
      <c r="W429" s="28">
        <v>0.42199999999999999</v>
      </c>
      <c r="X429" s="94">
        <f>AProperties!AF429*(9.806*B429)^0.5</f>
        <v>1.085018617969129</v>
      </c>
      <c r="Y429" s="94">
        <f>AProperties!AG429*(9.806*C429)^0.5</f>
        <v>1.086747885083198</v>
      </c>
      <c r="Z429" s="94">
        <f>AProperties!AH429*(9.806*D429)^0.5</f>
        <v>1.0864967757393358</v>
      </c>
      <c r="AA429" s="94">
        <f>AProperties!AI429*(9.806*E429)^0.5</f>
        <v>1.0876130409556006</v>
      </c>
      <c r="AB429" s="94">
        <f>AProperties!AJ429*(9.806*F429)^0.5</f>
        <v>1.0873246486423549</v>
      </c>
      <c r="AC429" s="94">
        <f>AProperties!AK429*(9.806*G429)^0.5</f>
        <v>1.0881362288301466</v>
      </c>
      <c r="AD429" s="94">
        <f>AProperties!AL429*(9.806*H429)^0.5</f>
        <v>1.0878539763826554</v>
      </c>
      <c r="AE429" s="94">
        <f>AProperties!AM429*(9.806*I429)^0.5</f>
        <v>1.0884867416271333</v>
      </c>
      <c r="AF429" s="97">
        <f t="shared" si="76"/>
        <v>1.0872097394036941</v>
      </c>
    </row>
    <row r="430" spans="1:32" x14ac:dyDescent="0.25">
      <c r="A430" s="28">
        <v>0.42299999999999999</v>
      </c>
      <c r="B430" s="94">
        <f>AProperties!B430/AProperties!V430/VLOOKUP(B$6,Data!$N$4:$Y$11,Data!$X$1,FALSE)</f>
        <v>0.44912919477683821</v>
      </c>
      <c r="C430" s="94">
        <f>AProperties!C430/AProperties!W430/VLOOKUP(C$6,Data!$N$4:$Y$11,Data!$X$1,FALSE)</f>
        <v>0.44967252955043968</v>
      </c>
      <c r="D430" s="94">
        <f>AProperties!D430/AProperties!X430/VLOOKUP(D$6,Data!$N$4:$Y$11,Data!$X$1,FALSE)</f>
        <v>0.44959366338786055</v>
      </c>
      <c r="E430" s="94">
        <f>AProperties!E430/AProperties!Y430/VLOOKUP(E$6,Data!$N$4:$Y$11,Data!$X$1,FALSE)</f>
        <v>0.44994416591996828</v>
      </c>
      <c r="F430" s="94">
        <f>AProperties!F430/AProperties!Z430/VLOOKUP(F$6,Data!$N$4:$Y$11,Data!$X$1,FALSE)</f>
        <v>0.4498536327305952</v>
      </c>
      <c r="G430" s="94">
        <f>AProperties!G430/AProperties!AA430/VLOOKUP(G$6,Data!$N$4:$Y$11,Data!$X$1,FALSE)</f>
        <v>0.45010837004477727</v>
      </c>
      <c r="H430" s="94">
        <f>AProperties!H430/AProperties!AB430/VLOOKUP(H$6,Data!$N$4:$Y$11,Data!$X$1,FALSE)</f>
        <v>0.45001979016623833</v>
      </c>
      <c r="I430" s="94">
        <f>AProperties!I430/AProperties!AC430/VLOOKUP(I$6,Data!$N$4:$Y$11,Data!$X$1,FALSE)</f>
        <v>0.45021835289553452</v>
      </c>
      <c r="J430" s="97">
        <f t="shared" si="66"/>
        <v>0.44981746243403153</v>
      </c>
      <c r="L430" s="28">
        <v>0.42299999999999999</v>
      </c>
      <c r="M430" s="94">
        <f t="shared" si="67"/>
        <v>0.64756459738841909</v>
      </c>
      <c r="N430" s="94">
        <f t="shared" si="68"/>
        <v>0.64783626477521983</v>
      </c>
      <c r="O430" s="94">
        <f t="shared" si="69"/>
        <v>0.64779683169393021</v>
      </c>
      <c r="P430" s="94">
        <f t="shared" si="70"/>
        <v>0.6479720829599841</v>
      </c>
      <c r="Q430" s="94">
        <f t="shared" si="71"/>
        <v>0.64792681636529759</v>
      </c>
      <c r="R430" s="94">
        <f t="shared" si="72"/>
        <v>0.64805418502238865</v>
      </c>
      <c r="S430" s="94">
        <f t="shared" si="73"/>
        <v>0.64800989508311913</v>
      </c>
      <c r="T430" s="94">
        <f t="shared" si="74"/>
        <v>0.64810917644776722</v>
      </c>
      <c r="U430" s="97">
        <f t="shared" si="75"/>
        <v>0.64790873121701575</v>
      </c>
      <c r="W430" s="28">
        <v>0.42299999999999999</v>
      </c>
      <c r="X430" s="94">
        <f>AProperties!AF430*(9.806*B430)^0.5</f>
        <v>1.088918413678484</v>
      </c>
      <c r="Y430" s="94">
        <f>AProperties!AG430*(9.806*C430)^0.5</f>
        <v>1.0906518924780524</v>
      </c>
      <c r="Z430" s="94">
        <f>AProperties!AH430*(9.806*D430)^0.5</f>
        <v>1.0904001709106446</v>
      </c>
      <c r="AA430" s="94">
        <f>AProperties!AI430*(9.806*E430)^0.5</f>
        <v>1.0915191593274576</v>
      </c>
      <c r="AB430" s="94">
        <f>AProperties!AJ430*(9.806*F430)^0.5</f>
        <v>1.0912300630518894</v>
      </c>
      <c r="AC430" s="94">
        <f>AProperties!AK430*(9.806*G430)^0.5</f>
        <v>1.0920436250281276</v>
      </c>
      <c r="AD430" s="94">
        <f>AProperties!AL430*(9.806*H430)^0.5</f>
        <v>1.0917606830945423</v>
      </c>
      <c r="AE430" s="94">
        <f>AProperties!AM430*(9.806*I430)^0.5</f>
        <v>1.0923949944391218</v>
      </c>
      <c r="AF430" s="97">
        <f t="shared" si="76"/>
        <v>1.09111487525104</v>
      </c>
    </row>
    <row r="431" spans="1:32" x14ac:dyDescent="0.25">
      <c r="A431" s="28">
        <v>0.42399999999999999</v>
      </c>
      <c r="B431" s="94">
        <f>AProperties!B431/AProperties!V431/VLOOKUP(B$6,Data!$N$4:$Y$11,Data!$X$1,FALSE)</f>
        <v>0.45034896921333639</v>
      </c>
      <c r="C431" s="94">
        <f>AProperties!C431/AProperties!W431/VLOOKUP(C$6,Data!$N$4:$Y$11,Data!$X$1,FALSE)</f>
        <v>0.45089454914925642</v>
      </c>
      <c r="D431" s="94">
        <f>AProperties!D431/AProperties!X431/VLOOKUP(D$6,Data!$N$4:$Y$11,Data!$X$1,FALSE)</f>
        <v>0.45081535658855515</v>
      </c>
      <c r="E431" s="94">
        <f>AProperties!E431/AProperties!Y431/VLOOKUP(E$6,Data!$N$4:$Y$11,Data!$X$1,FALSE)</f>
        <v>0.4511673110437322</v>
      </c>
      <c r="F431" s="94">
        <f>AProperties!F431/AProperties!Z431/VLOOKUP(F$6,Data!$N$4:$Y$11,Data!$X$1,FALSE)</f>
        <v>0.45107640250256492</v>
      </c>
      <c r="G431" s="94">
        <f>AProperties!G431/AProperties!AA431/VLOOKUP(G$6,Data!$N$4:$Y$11,Data!$X$1,FALSE)</f>
        <v>0.45133219654194556</v>
      </c>
      <c r="H431" s="94">
        <f>AProperties!H431/AProperties!AB431/VLOOKUP(H$6,Data!$N$4:$Y$11,Data!$X$1,FALSE)</f>
        <v>0.45124324900362817</v>
      </c>
      <c r="I431" s="94">
        <f>AProperties!I431/AProperties!AC431/VLOOKUP(I$6,Data!$N$4:$Y$11,Data!$X$1,FALSE)</f>
        <v>0.45144263619109321</v>
      </c>
      <c r="J431" s="97">
        <f t="shared" si="66"/>
        <v>0.45104008377926402</v>
      </c>
      <c r="L431" s="28">
        <v>0.42399999999999999</v>
      </c>
      <c r="M431" s="94">
        <f t="shared" si="67"/>
        <v>0.64917448460666816</v>
      </c>
      <c r="N431" s="94">
        <f t="shared" si="68"/>
        <v>0.64944727457462825</v>
      </c>
      <c r="O431" s="94">
        <f t="shared" si="69"/>
        <v>0.64940767829427759</v>
      </c>
      <c r="P431" s="94">
        <f t="shared" si="70"/>
        <v>0.64958365552186614</v>
      </c>
      <c r="Q431" s="94">
        <f t="shared" si="71"/>
        <v>0.64953820125128248</v>
      </c>
      <c r="R431" s="94">
        <f t="shared" si="72"/>
        <v>0.64966609827097277</v>
      </c>
      <c r="S431" s="94">
        <f t="shared" si="73"/>
        <v>0.64962162450181404</v>
      </c>
      <c r="T431" s="94">
        <f t="shared" si="74"/>
        <v>0.64972131809554656</v>
      </c>
      <c r="U431" s="97">
        <f t="shared" si="75"/>
        <v>0.64952004188963197</v>
      </c>
      <c r="W431" s="28">
        <v>0.42399999999999999</v>
      </c>
      <c r="X431" s="94">
        <f>AProperties!AF431*(9.806*B431)^0.5</f>
        <v>1.0928232967573153</v>
      </c>
      <c r="Y431" s="94">
        <f>AProperties!AG431*(9.806*C431)^0.5</f>
        <v>1.0945609831096719</v>
      </c>
      <c r="Z431" s="94">
        <f>AProperties!AH431*(9.806*D431)^0.5</f>
        <v>1.0943086499153034</v>
      </c>
      <c r="AA431" s="94">
        <f>AProperties!AI431*(9.806*E431)^0.5</f>
        <v>1.0954303588898702</v>
      </c>
      <c r="AB431" s="94">
        <f>AProperties!AJ431*(9.806*F431)^0.5</f>
        <v>1.0951405593324777</v>
      </c>
      <c r="AC431" s="94">
        <f>AProperties!AK431*(9.806*G431)^0.5</f>
        <v>1.095956101186204</v>
      </c>
      <c r="AD431" s="94">
        <f>AProperties!AL431*(9.806*H431)^0.5</f>
        <v>1.0956724704296905</v>
      </c>
      <c r="AE431" s="94">
        <f>AProperties!AM431*(9.806*I431)^0.5</f>
        <v>1.096308326389787</v>
      </c>
      <c r="AF431" s="97">
        <f t="shared" si="76"/>
        <v>1.0950250932512899</v>
      </c>
    </row>
    <row r="432" spans="1:32" x14ac:dyDescent="0.25">
      <c r="A432" s="28">
        <v>0.42499999999999999</v>
      </c>
      <c r="B432" s="94">
        <f>AProperties!B432/AProperties!V432/VLOOKUP(B$6,Data!$N$4:$Y$11,Data!$X$1,FALSE)</f>
        <v>0.4515701488803312</v>
      </c>
      <c r="C432" s="94">
        <f>AProperties!C432/AProperties!W432/VLOOKUP(C$6,Data!$N$4:$Y$11,Data!$X$1,FALSE)</f>
        <v>0.4521179784467802</v>
      </c>
      <c r="D432" s="94">
        <f>AProperties!D432/AProperties!X432/VLOOKUP(D$6,Data!$N$4:$Y$11,Data!$X$1,FALSE)</f>
        <v>0.45203845883594151</v>
      </c>
      <c r="E432" s="94">
        <f>AProperties!E432/AProperties!Y432/VLOOKUP(E$6,Data!$N$4:$Y$11,Data!$X$1,FALSE)</f>
        <v>0.45239186812091065</v>
      </c>
      <c r="F432" s="94">
        <f>AProperties!F432/AProperties!Z432/VLOOKUP(F$6,Data!$N$4:$Y$11,Data!$X$1,FALSE)</f>
        <v>0.45230058347493091</v>
      </c>
      <c r="G432" s="94">
        <f>AProperties!G432/AProperties!AA432/VLOOKUP(G$6,Data!$N$4:$Y$11,Data!$X$1,FALSE)</f>
        <v>0.45255743636227308</v>
      </c>
      <c r="H432" s="94">
        <f>AProperties!H432/AProperties!AB432/VLOOKUP(H$6,Data!$N$4:$Y$11,Data!$X$1,FALSE)</f>
        <v>0.45246812042463302</v>
      </c>
      <c r="I432" s="94">
        <f>AProperties!I432/AProperties!AC432/VLOOKUP(I$6,Data!$N$4:$Y$11,Data!$X$1,FALSE)</f>
        <v>0.45266833373012011</v>
      </c>
      <c r="J432" s="97">
        <f t="shared" si="66"/>
        <v>0.45226411603449007</v>
      </c>
      <c r="L432" s="28">
        <v>0.42499999999999999</v>
      </c>
      <c r="M432" s="94">
        <f t="shared" si="67"/>
        <v>0.65078507444016553</v>
      </c>
      <c r="N432" s="94">
        <f t="shared" si="68"/>
        <v>0.65105898922339012</v>
      </c>
      <c r="O432" s="94">
        <f t="shared" si="69"/>
        <v>0.65101922941797075</v>
      </c>
      <c r="P432" s="94">
        <f t="shared" si="70"/>
        <v>0.65119593406045528</v>
      </c>
      <c r="Q432" s="94">
        <f t="shared" si="71"/>
        <v>0.65115029173746541</v>
      </c>
      <c r="R432" s="94">
        <f t="shared" si="72"/>
        <v>0.65127871818113658</v>
      </c>
      <c r="S432" s="94">
        <f t="shared" si="73"/>
        <v>0.65123406021231656</v>
      </c>
      <c r="T432" s="94">
        <f t="shared" si="74"/>
        <v>0.65133416686506007</v>
      </c>
      <c r="U432" s="97">
        <f t="shared" si="75"/>
        <v>0.65113205801724494</v>
      </c>
      <c r="W432" s="28">
        <v>0.42499999999999999</v>
      </c>
      <c r="X432" s="94">
        <f>AProperties!AF432*(9.806*B432)^0.5</f>
        <v>1.0967332665611971</v>
      </c>
      <c r="Y432" s="94">
        <f>AProperties!AG432*(9.806*C432)^0.5</f>
        <v>1.0984751563295072</v>
      </c>
      <c r="Z432" s="94">
        <f>AProperties!AH432*(9.806*D432)^0.5</f>
        <v>1.0982222121053604</v>
      </c>
      <c r="AA432" s="94">
        <f>AProperties!AI432*(9.806*E432)^0.5</f>
        <v>1.0993466389922213</v>
      </c>
      <c r="AB432" s="94">
        <f>AProperties!AJ432*(9.806*F432)^0.5</f>
        <v>1.0990561368341891</v>
      </c>
      <c r="AC432" s="94">
        <f>AProperties!AK432*(9.806*G432)^0.5</f>
        <v>1.0998736566525029</v>
      </c>
      <c r="AD432" s="94">
        <f>AProperties!AL432*(9.806*H432)^0.5</f>
        <v>1.0995893377369022</v>
      </c>
      <c r="AE432" s="94">
        <f>AProperties!AM432*(9.806*I432)^0.5</f>
        <v>1.1002267368264145</v>
      </c>
      <c r="AF432" s="97">
        <f t="shared" si="76"/>
        <v>1.0989403927547869</v>
      </c>
    </row>
    <row r="433" spans="1:32" x14ac:dyDescent="0.25">
      <c r="A433" s="28">
        <v>0.42599999999999999</v>
      </c>
      <c r="B433" s="94">
        <f>AProperties!B433/AProperties!V433/VLOOKUP(B$6,Data!$N$4:$Y$11,Data!$X$1,FALSE)</f>
        <v>0.45279274102575234</v>
      </c>
      <c r="C433" s="94">
        <f>AProperties!C433/AProperties!W433/VLOOKUP(C$6,Data!$N$4:$Y$11,Data!$X$1,FALSE)</f>
        <v>0.45334282470062121</v>
      </c>
      <c r="D433" s="94">
        <f>AProperties!D433/AProperties!X433/VLOOKUP(D$6,Data!$N$4:$Y$11,Data!$X$1,FALSE)</f>
        <v>0.45326297738621985</v>
      </c>
      <c r="E433" s="94">
        <f>AProperties!E433/AProperties!Y433/VLOOKUP(E$6,Data!$N$4:$Y$11,Data!$X$1,FALSE)</f>
        <v>0.45361784441398217</v>
      </c>
      <c r="F433" s="94">
        <f>AProperties!F433/AProperties!Z433/VLOOKUP(F$6,Data!$N$4:$Y$11,Data!$X$1,FALSE)</f>
        <v>0.45352618290854813</v>
      </c>
      <c r="G433" s="94">
        <f>AProperties!G433/AProperties!AA433/VLOOKUP(G$6,Data!$N$4:$Y$11,Data!$X$1,FALSE)</f>
        <v>0.45378409677119308</v>
      </c>
      <c r="H433" s="94">
        <f>AProperties!H433/AProperties!AB433/VLOOKUP(H$6,Data!$N$4:$Y$11,Data!$X$1,FALSE)</f>
        <v>0.45369441169309199</v>
      </c>
      <c r="I433" s="94">
        <f>AProperties!I433/AProperties!AC433/VLOOKUP(I$6,Data!$N$4:$Y$11,Data!$X$1,FALSE)</f>
        <v>0.45389545278003113</v>
      </c>
      <c r="J433" s="97">
        <f t="shared" si="66"/>
        <v>0.45348956645992999</v>
      </c>
      <c r="L433" s="28">
        <v>0.42599999999999999</v>
      </c>
      <c r="M433" s="94">
        <f t="shared" si="67"/>
        <v>0.65239637051287613</v>
      </c>
      <c r="N433" s="94">
        <f t="shared" si="68"/>
        <v>0.65267141235031056</v>
      </c>
      <c r="O433" s="94">
        <f t="shared" si="69"/>
        <v>0.65263148869310994</v>
      </c>
      <c r="P433" s="94">
        <f t="shared" si="70"/>
        <v>0.65280892220699105</v>
      </c>
      <c r="Q433" s="94">
        <f t="shared" si="71"/>
        <v>0.65276309145427402</v>
      </c>
      <c r="R433" s="94">
        <f t="shared" si="72"/>
        <v>0.65289204838559656</v>
      </c>
      <c r="S433" s="94">
        <f t="shared" si="73"/>
        <v>0.65284720584654599</v>
      </c>
      <c r="T433" s="94">
        <f t="shared" si="74"/>
        <v>0.65294772639001553</v>
      </c>
      <c r="U433" s="97">
        <f t="shared" si="75"/>
        <v>0.65274478322996499</v>
      </c>
      <c r="W433" s="28">
        <v>0.42599999999999999</v>
      </c>
      <c r="X433" s="94">
        <f>AProperties!AF433*(9.806*B433)^0.5</f>
        <v>1.1006483225062627</v>
      </c>
      <c r="Y433" s="94">
        <f>AProperties!AG433*(9.806*C433)^0.5</f>
        <v>1.102394411549759</v>
      </c>
      <c r="Z433" s="94">
        <f>AProperties!AH433*(9.806*D433)^0.5</f>
        <v>1.1021408568935889</v>
      </c>
      <c r="AA433" s="94">
        <f>AProperties!AI433*(9.806*E433)^0.5</f>
        <v>1.1032679990447356</v>
      </c>
      <c r="AB433" s="94">
        <f>AProperties!AJ433*(9.806*F433)^0.5</f>
        <v>1.102976794967911</v>
      </c>
      <c r="AC433" s="94">
        <f>AProperties!AK433*(9.806*G433)^0.5</f>
        <v>1.1037962908360577</v>
      </c>
      <c r="AD433" s="94">
        <f>AProperties!AL433*(9.806*H433)^0.5</f>
        <v>1.1035112844258554</v>
      </c>
      <c r="AE433" s="94">
        <f>AProperties!AM433*(9.806*I433)^0.5</f>
        <v>1.1041502251572377</v>
      </c>
      <c r="AF433" s="97">
        <f t="shared" si="76"/>
        <v>1.1028607731726761</v>
      </c>
    </row>
    <row r="434" spans="1:32" x14ac:dyDescent="0.25">
      <c r="A434" s="28">
        <v>0.42699999999999999</v>
      </c>
      <c r="B434" s="94">
        <f>AProperties!B434/AProperties!V434/VLOOKUP(B$6,Data!$N$4:$Y$11,Data!$X$1,FALSE)</f>
        <v>0.45401675293925398</v>
      </c>
      <c r="C434" s="94">
        <f>AProperties!C434/AProperties!W434/VLOOKUP(C$6,Data!$N$4:$Y$11,Data!$X$1,FALSE)</f>
        <v>0.45456909521022837</v>
      </c>
      <c r="D434" s="94">
        <f>AProperties!D434/AProperties!X434/VLOOKUP(D$6,Data!$N$4:$Y$11,Data!$X$1,FALSE)</f>
        <v>0.45448891953741272</v>
      </c>
      <c r="E434" s="94">
        <f>AProperties!E434/AProperties!Y434/VLOOKUP(E$6,Data!$N$4:$Y$11,Data!$X$1,FALSE)</f>
        <v>0.45484524722732406</v>
      </c>
      <c r="F434" s="94">
        <f>AProperties!F434/AProperties!Z434/VLOOKUP(F$6,Data!$N$4:$Y$11,Data!$X$1,FALSE)</f>
        <v>0.45475320810614811</v>
      </c>
      <c r="G434" s="94">
        <f>AProperties!G434/AProperties!AA434/VLOOKUP(G$6,Data!$N$4:$Y$11,Data!$X$1,FALSE)</f>
        <v>0.45501218507607033</v>
      </c>
      <c r="H434" s="94">
        <f>AProperties!H434/AProperties!AB434/VLOOKUP(H$6,Data!$N$4:$Y$11,Data!$X$1,FALSE)</f>
        <v>0.45492213011475696</v>
      </c>
      <c r="I434" s="94">
        <f>AProperties!I434/AProperties!AC434/VLOOKUP(I$6,Data!$N$4:$Y$11,Data!$X$1,FALSE)</f>
        <v>0.45512400065019654</v>
      </c>
      <c r="J434" s="97">
        <f t="shared" si="66"/>
        <v>0.45471644235767389</v>
      </c>
      <c r="L434" s="28">
        <v>0.42699999999999999</v>
      </c>
      <c r="M434" s="94">
        <f t="shared" si="67"/>
        <v>0.65400837646962695</v>
      </c>
      <c r="N434" s="94">
        <f t="shared" si="68"/>
        <v>0.65428454760511423</v>
      </c>
      <c r="O434" s="94">
        <f t="shared" si="69"/>
        <v>0.65424445976870638</v>
      </c>
      <c r="P434" s="94">
        <f t="shared" si="70"/>
        <v>0.65442262361366199</v>
      </c>
      <c r="Q434" s="94">
        <f t="shared" si="71"/>
        <v>0.65437660405307407</v>
      </c>
      <c r="R434" s="94">
        <f t="shared" si="72"/>
        <v>0.65450609253803516</v>
      </c>
      <c r="S434" s="94">
        <f t="shared" si="73"/>
        <v>0.65446106505737844</v>
      </c>
      <c r="T434" s="94">
        <f t="shared" si="74"/>
        <v>0.65456200032509826</v>
      </c>
      <c r="U434" s="97">
        <f t="shared" si="75"/>
        <v>0.65435822117883691</v>
      </c>
      <c r="W434" s="28">
        <v>0.42699999999999999</v>
      </c>
      <c r="X434" s="94">
        <f>AProperties!AF434*(9.806*B434)^0.5</f>
        <v>1.1045684640694582</v>
      </c>
      <c r="Y434" s="94">
        <f>AProperties!AG434*(9.806*C434)^0.5</f>
        <v>1.106318748243629</v>
      </c>
      <c r="Z434" s="94">
        <f>AProperties!AH434*(9.806*D434)^0.5</f>
        <v>1.106064583753736</v>
      </c>
      <c r="AA434" s="94">
        <f>AProperties!AI434*(9.806*E434)^0.5</f>
        <v>1.1071944385187393</v>
      </c>
      <c r="AB434" s="94">
        <f>AProperties!AJ434*(9.806*F434)^0.5</f>
        <v>1.1069025332055926</v>
      </c>
      <c r="AC434" s="94">
        <f>AProperties!AK434*(9.806*G434)^0.5</f>
        <v>1.107724003207055</v>
      </c>
      <c r="AD434" s="94">
        <f>AProperties!AL434*(9.806*H434)^0.5</f>
        <v>1.1074383099673506</v>
      </c>
      <c r="AE434" s="94">
        <f>AProperties!AM434*(9.806*I434)^0.5</f>
        <v>1.1080787908516787</v>
      </c>
      <c r="AF434" s="97">
        <f t="shared" si="76"/>
        <v>1.1067862339771548</v>
      </c>
    </row>
    <row r="435" spans="1:32" x14ac:dyDescent="0.25">
      <c r="A435" s="28">
        <v>0.42799999999999999</v>
      </c>
      <c r="B435" s="94">
        <f>AProperties!B435/AProperties!V435/VLOOKUP(B$6,Data!$N$4:$Y$11,Data!$X$1,FALSE)</f>
        <v>0.45524219195255311</v>
      </c>
      <c r="C435" s="94">
        <f>AProperties!C435/AProperties!W435/VLOOKUP(C$6,Data!$N$4:$Y$11,Data!$X$1,FALSE)</f>
        <v>0.45579679731723122</v>
      </c>
      <c r="D435" s="94">
        <f>AProperties!D435/AProperties!X435/VLOOKUP(D$6,Data!$N$4:$Y$11,Data!$X$1,FALSE)</f>
        <v>0.45571629262970559</v>
      </c>
      <c r="E435" s="94">
        <f>AProperties!E435/AProperties!Y435/VLOOKUP(E$6,Data!$N$4:$Y$11,Data!$X$1,FALSE)</f>
        <v>0.4560740839075505</v>
      </c>
      <c r="F435" s="94">
        <f>AProperties!F435/AProperties!Z435/VLOOKUP(F$6,Data!$N$4:$Y$11,Data!$X$1,FALSE)</f>
        <v>0.45598166641268167</v>
      </c>
      <c r="G435" s="94">
        <f>AProperties!G435/AProperties!AA435/VLOOKUP(G$6,Data!$N$4:$Y$11,Data!$X$1,FALSE)</f>
        <v>0.45624170862654329</v>
      </c>
      <c r="H435" s="94">
        <f>AProperties!H435/AProperties!AB435/VLOOKUP(H$6,Data!$N$4:$Y$11,Data!$X$1,FALSE)</f>
        <v>0.45615128303763419</v>
      </c>
      <c r="I435" s="94">
        <f>AProperties!I435/AProperties!AC435/VLOOKUP(I$6,Data!$N$4:$Y$11,Data!$X$1,FALSE)</f>
        <v>0.456353984692285</v>
      </c>
      <c r="J435" s="97">
        <f t="shared" si="66"/>
        <v>0.45594475107202304</v>
      </c>
      <c r="L435" s="28">
        <v>0.42799999999999999</v>
      </c>
      <c r="M435" s="94">
        <f t="shared" si="67"/>
        <v>0.65562109597627649</v>
      </c>
      <c r="N435" s="94">
        <f t="shared" si="68"/>
        <v>0.65589839865861554</v>
      </c>
      <c r="O435" s="94">
        <f t="shared" si="69"/>
        <v>0.65585814631485273</v>
      </c>
      <c r="P435" s="94">
        <f t="shared" si="70"/>
        <v>0.65603704195377521</v>
      </c>
      <c r="Q435" s="94">
        <f t="shared" si="71"/>
        <v>0.65599083320634088</v>
      </c>
      <c r="R435" s="94">
        <f t="shared" si="72"/>
        <v>0.65612085431327161</v>
      </c>
      <c r="S435" s="94">
        <f t="shared" si="73"/>
        <v>0.65607564151881714</v>
      </c>
      <c r="T435" s="94">
        <f t="shared" si="74"/>
        <v>0.65617699234614246</v>
      </c>
      <c r="U435" s="97">
        <f t="shared" si="75"/>
        <v>0.65597237553601151</v>
      </c>
      <c r="W435" s="28">
        <v>0.42799999999999999</v>
      </c>
      <c r="X435" s="94">
        <f>AProperties!AF435*(9.806*B435)^0.5</f>
        <v>1.1084936907887972</v>
      </c>
      <c r="Y435" s="94">
        <f>AProperties!AG435*(9.806*C435)^0.5</f>
        <v>1.1102481659455816</v>
      </c>
      <c r="Z435" s="94">
        <f>AProperties!AH435*(9.806*D435)^0.5</f>
        <v>1.1099933922207821</v>
      </c>
      <c r="AA435" s="94">
        <f>AProperties!AI435*(9.806*E435)^0.5</f>
        <v>1.1111259569469134</v>
      </c>
      <c r="AB435" s="94">
        <f>AProperties!AJ435*(9.806*F435)^0.5</f>
        <v>1.1108333510805102</v>
      </c>
      <c r="AC435" s="94">
        <f>AProperties!AK435*(9.806*G435)^0.5</f>
        <v>1.1116567932970975</v>
      </c>
      <c r="AD435" s="94">
        <f>AProperties!AL435*(9.806*H435)^0.5</f>
        <v>1.1113704138935736</v>
      </c>
      <c r="AE435" s="94">
        <f>AProperties!AM435*(9.806*I435)^0.5</f>
        <v>1.1120124334406203</v>
      </c>
      <c r="AF435" s="97">
        <f t="shared" si="76"/>
        <v>1.1107167747017344</v>
      </c>
    </row>
    <row r="436" spans="1:32" x14ac:dyDescent="0.25">
      <c r="A436" s="28">
        <v>0.42899999999999999</v>
      </c>
      <c r="B436" s="94">
        <f>AProperties!B436/AProperties!V436/VLOOKUP(B$6,Data!$N$4:$Y$11,Data!$X$1,FALSE)</f>
        <v>0.45646906543977406</v>
      </c>
      <c r="C436" s="94">
        <f>AProperties!C436/AProperties!W436/VLOOKUP(C$6,Data!$N$4:$Y$11,Data!$X$1,FALSE)</f>
        <v>0.45702593840578093</v>
      </c>
      <c r="D436" s="94">
        <f>AProperties!D436/AProperties!X436/VLOOKUP(D$6,Data!$N$4:$Y$11,Data!$X$1,FALSE)</f>
        <v>0.45694510404578931</v>
      </c>
      <c r="E436" s="94">
        <f>AProperties!E436/AProperties!Y436/VLOOKUP(E$6,Data!$N$4:$Y$11,Data!$X$1,FALSE)</f>
        <v>0.45730436184385709</v>
      </c>
      <c r="F436" s="94">
        <f>AProperties!F436/AProperties!Z436/VLOOKUP(F$6,Data!$N$4:$Y$11,Data!$X$1,FALSE)</f>
        <v>0.45721156521566114</v>
      </c>
      <c r="G436" s="94">
        <f>AProperties!G436/AProperties!AA436/VLOOKUP(G$6,Data!$N$4:$Y$11,Data!$X$1,FALSE)</f>
        <v>0.45747267481486609</v>
      </c>
      <c r="H436" s="94">
        <f>AProperties!H436/AProperties!AB436/VLOOKUP(H$6,Data!$N$4:$Y$11,Data!$X$1,FALSE)</f>
        <v>0.45738187785232687</v>
      </c>
      <c r="I436" s="94">
        <f>AProperties!I436/AProperties!AC436/VLOOKUP(I$6,Data!$N$4:$Y$11,Data!$X$1,FALSE)</f>
        <v>0.45758541230060384</v>
      </c>
      <c r="J436" s="97">
        <f t="shared" si="66"/>
        <v>0.45717449998983234</v>
      </c>
      <c r="L436" s="28">
        <v>0.42899999999999999</v>
      </c>
      <c r="M436" s="94">
        <f t="shared" si="67"/>
        <v>0.65723453271988697</v>
      </c>
      <c r="N436" s="94">
        <f t="shared" si="68"/>
        <v>0.65751296920289048</v>
      </c>
      <c r="O436" s="94">
        <f t="shared" si="69"/>
        <v>0.65747255202289467</v>
      </c>
      <c r="P436" s="94">
        <f t="shared" si="70"/>
        <v>0.65765218092192856</v>
      </c>
      <c r="Q436" s="94">
        <f t="shared" si="71"/>
        <v>0.65760578260783054</v>
      </c>
      <c r="R436" s="94">
        <f t="shared" si="72"/>
        <v>0.65773633740743298</v>
      </c>
      <c r="S436" s="94">
        <f t="shared" si="73"/>
        <v>0.65769093892616337</v>
      </c>
      <c r="T436" s="94">
        <f t="shared" si="74"/>
        <v>0.65779270615030194</v>
      </c>
      <c r="U436" s="97">
        <f t="shared" si="75"/>
        <v>0.65758724999491625</v>
      </c>
      <c r="W436" s="28">
        <v>0.42899999999999999</v>
      </c>
      <c r="X436" s="94">
        <f>AProperties!AF436*(9.806*B436)^0.5</f>
        <v>1.1124240022636296</v>
      </c>
      <c r="Y436" s="94">
        <f>AProperties!AG436*(9.806*C436)^0.5</f>
        <v>1.1141826642516031</v>
      </c>
      <c r="Z436" s="94">
        <f>AProperties!AH436*(9.806*D436)^0.5</f>
        <v>1.1139272818912023</v>
      </c>
      <c r="AA436" s="94">
        <f>AProperties!AI436*(9.806*E436)^0.5</f>
        <v>1.1150625539235595</v>
      </c>
      <c r="AB436" s="94">
        <f>AProperties!AJ436*(9.806*F436)^0.5</f>
        <v>1.1147692481875284</v>
      </c>
      <c r="AC436" s="94">
        <f>AProperties!AK436*(9.806*G436)^0.5</f>
        <v>1.1155946606994644</v>
      </c>
      <c r="AD436" s="94">
        <f>AProperties!AL436*(9.806*H436)^0.5</f>
        <v>1.115307595798354</v>
      </c>
      <c r="AE436" s="94">
        <f>AProperties!AM436*(9.806*I436)^0.5</f>
        <v>1.1159511525166543</v>
      </c>
      <c r="AF436" s="97">
        <f t="shared" si="76"/>
        <v>1.1146523949414995</v>
      </c>
    </row>
    <row r="437" spans="1:32" x14ac:dyDescent="0.25">
      <c r="A437" s="28">
        <v>0.43</v>
      </c>
      <c r="B437" s="94">
        <f>AProperties!B437/AProperties!V437/VLOOKUP(B$6,Data!$N$4:$Y$11,Data!$X$1,FALSE)</f>
        <v>0.45769738081779093</v>
      </c>
      <c r="C437" s="94">
        <f>AProperties!C437/AProperties!W437/VLOOKUP(C$6,Data!$N$4:$Y$11,Data!$X$1,FALSE)</f>
        <v>0.45825652590289778</v>
      </c>
      <c r="D437" s="94">
        <f>AProperties!D437/AProperties!X437/VLOOKUP(D$6,Data!$N$4:$Y$11,Data!$X$1,FALSE)</f>
        <v>0.4581753612112065</v>
      </c>
      <c r="E437" s="94">
        <f>AProperties!E437/AProperties!Y437/VLOOKUP(E$6,Data!$N$4:$Y$11,Data!$X$1,FALSE)</f>
        <v>0.45853608846836635</v>
      </c>
      <c r="F437" s="94">
        <f>AProperties!F437/AProperties!Z437/VLOOKUP(F$6,Data!$N$4:$Y$11,Data!$X$1,FALSE)</f>
        <v>0.45844291194550585</v>
      </c>
      <c r="G437" s="94">
        <f>AProperties!G437/AProperties!AA437/VLOOKUP(G$6,Data!$N$4:$Y$11,Data!$X$1,FALSE)</f>
        <v>0.45870509107625651</v>
      </c>
      <c r="H437" s="94">
        <f>AProperties!H437/AProperties!AB437/VLOOKUP(H$6,Data!$N$4:$Y$11,Data!$X$1,FALSE)</f>
        <v>0.45861392199238193</v>
      </c>
      <c r="I437" s="94">
        <f>AProperties!I437/AProperties!AC437/VLOOKUP(I$6,Data!$N$4:$Y$11,Data!$X$1,FALSE)</f>
        <v>0.45881829091244702</v>
      </c>
      <c r="J437" s="97">
        <f t="shared" si="66"/>
        <v>0.45840569654085661</v>
      </c>
      <c r="L437" s="28">
        <v>0.43</v>
      </c>
      <c r="M437" s="94">
        <f t="shared" si="67"/>
        <v>0.65884869040889549</v>
      </c>
      <c r="N437" s="94">
        <f t="shared" si="68"/>
        <v>0.65912826295144888</v>
      </c>
      <c r="O437" s="94">
        <f t="shared" si="69"/>
        <v>0.65908768060560319</v>
      </c>
      <c r="P437" s="94">
        <f t="shared" si="70"/>
        <v>0.65926804423418317</v>
      </c>
      <c r="Q437" s="94">
        <f t="shared" si="71"/>
        <v>0.65922145597275295</v>
      </c>
      <c r="R437" s="94">
        <f t="shared" si="72"/>
        <v>0.65935254553812828</v>
      </c>
      <c r="S437" s="94">
        <f t="shared" si="73"/>
        <v>0.65930696099619102</v>
      </c>
      <c r="T437" s="94">
        <f t="shared" si="74"/>
        <v>0.65940914545622353</v>
      </c>
      <c r="U437" s="97">
        <f t="shared" si="75"/>
        <v>0.65920284827042819</v>
      </c>
      <c r="W437" s="28">
        <v>0.43</v>
      </c>
      <c r="X437" s="94">
        <f>AProperties!AF437*(9.806*B437)^0.5</f>
        <v>1.1163593981548963</v>
      </c>
      <c r="Y437" s="94">
        <f>AProperties!AG437*(9.806*C437)^0.5</f>
        <v>1.1181222428194695</v>
      </c>
      <c r="Z437" s="94">
        <f>AProperties!AH437*(9.806*D437)^0.5</f>
        <v>1.1178662524232339</v>
      </c>
      <c r="AA437" s="94">
        <f>AProperties!AI437*(9.806*E437)^0.5</f>
        <v>1.1190042291048605</v>
      </c>
      <c r="AB437" s="94">
        <f>AProperties!AJ437*(9.806*F437)^0.5</f>
        <v>1.11871022418336</v>
      </c>
      <c r="AC437" s="94">
        <f>AProperties!AK437*(9.806*G437)^0.5</f>
        <v>1.1195376050693768</v>
      </c>
      <c r="AD437" s="94">
        <f>AProperties!AL437*(9.806*H437)^0.5</f>
        <v>1.1192498553374324</v>
      </c>
      <c r="AE437" s="94">
        <f>AProperties!AM437*(9.806*I437)^0.5</f>
        <v>1.1198949477343547</v>
      </c>
      <c r="AF437" s="97">
        <f t="shared" si="76"/>
        <v>1.1185930943533731</v>
      </c>
    </row>
    <row r="438" spans="1:32" x14ac:dyDescent="0.25">
      <c r="A438" s="28">
        <v>0.43099999999999999</v>
      </c>
      <c r="B438" s="94">
        <f>AProperties!B438/AProperties!V438/VLOOKUP(B$6,Data!$N$4:$Y$11,Data!$X$1,FALSE)</f>
        <v>0.45892714554657937</v>
      </c>
      <c r="C438" s="94">
        <f>AProperties!C438/AProperties!W438/VLOOKUP(C$6,Data!$N$4:$Y$11,Data!$X$1,FALSE)</f>
        <v>0.45948856727882026</v>
      </c>
      <c r="D438" s="94">
        <f>AProperties!D438/AProperties!X438/VLOOKUP(D$6,Data!$N$4:$Y$11,Data!$X$1,FALSE)</f>
        <v>0.45940707159470029</v>
      </c>
      <c r="E438" s="94">
        <f>AProperties!E438/AProperties!Y438/VLOOKUP(E$6,Data!$N$4:$Y$11,Data!$X$1,FALSE)</f>
        <v>0.45976927125647821</v>
      </c>
      <c r="F438" s="94">
        <f>AProperties!F438/AProperties!Z438/VLOOKUP(F$6,Data!$N$4:$Y$11,Data!$X$1,FALSE)</f>
        <v>0.45967571407589364</v>
      </c>
      <c r="G438" s="94">
        <f>AProperties!G438/AProperties!AA438/VLOOKUP(G$6,Data!$N$4:$Y$11,Data!$X$1,FALSE)</f>
        <v>0.45993896488924479</v>
      </c>
      <c r="H438" s="94">
        <f>AProperties!H438/AProperties!AB438/VLOOKUP(H$6,Data!$N$4:$Y$11,Data!$X$1,FALSE)</f>
        <v>0.45984742293464026</v>
      </c>
      <c r="I438" s="94">
        <f>AProperties!I438/AProperties!AC438/VLOOKUP(I$6,Data!$N$4:$Y$11,Data!$X$1,FALSE)</f>
        <v>0.4600526280084466</v>
      </c>
      <c r="J438" s="97">
        <f t="shared" si="66"/>
        <v>0.4596383481981004</v>
      </c>
      <c r="L438" s="28">
        <v>0.43099999999999999</v>
      </c>
      <c r="M438" s="94">
        <f t="shared" si="67"/>
        <v>0.66046357277328971</v>
      </c>
      <c r="N438" s="94">
        <f t="shared" si="68"/>
        <v>0.66074428363941018</v>
      </c>
      <c r="O438" s="94">
        <f t="shared" si="69"/>
        <v>0.66070353579735008</v>
      </c>
      <c r="P438" s="94">
        <f t="shared" si="70"/>
        <v>0.66088463562823907</v>
      </c>
      <c r="Q438" s="94">
        <f t="shared" si="71"/>
        <v>0.66083785703794684</v>
      </c>
      <c r="R438" s="94">
        <f t="shared" si="72"/>
        <v>0.66096948244462239</v>
      </c>
      <c r="S438" s="94">
        <f t="shared" si="73"/>
        <v>0.6609237114673201</v>
      </c>
      <c r="T438" s="94">
        <f t="shared" si="74"/>
        <v>0.66102631400422329</v>
      </c>
      <c r="U438" s="97">
        <f t="shared" si="75"/>
        <v>0.66081917409905022</v>
      </c>
      <c r="W438" s="28">
        <v>0.43099999999999999</v>
      </c>
      <c r="X438" s="94">
        <f>AProperties!AF438*(9.806*B438)^0.5</f>
        <v>1.1202998781854121</v>
      </c>
      <c r="Y438" s="94">
        <f>AProperties!AG438*(9.806*C438)^0.5</f>
        <v>1.1220669013690148</v>
      </c>
      <c r="Z438" s="94">
        <f>AProperties!AH438*(9.806*D438)^0.5</f>
        <v>1.1218103035371429</v>
      </c>
      <c r="AA438" s="94">
        <f>AProperties!AI438*(9.806*E438)^0.5</f>
        <v>1.1229509822091561</v>
      </c>
      <c r="AB438" s="94">
        <f>AProperties!AJ438*(9.806*F438)^0.5</f>
        <v>1.1226562787868448</v>
      </c>
      <c r="AC438" s="94">
        <f>AProperties!AK438*(9.806*G438)^0.5</f>
        <v>1.1234856261242685</v>
      </c>
      <c r="AD438" s="94">
        <f>AProperties!AL438*(9.806*H438)^0.5</f>
        <v>1.1231971922287312</v>
      </c>
      <c r="AE438" s="94">
        <f>AProperties!AM438*(9.806*I438)^0.5</f>
        <v>1.1238438188105497</v>
      </c>
      <c r="AF438" s="97">
        <f t="shared" si="76"/>
        <v>1.1225388726563899</v>
      </c>
    </row>
    <row r="439" spans="1:32" x14ac:dyDescent="0.25">
      <c r="A439" s="28">
        <v>0.432</v>
      </c>
      <c r="B439" s="94">
        <f>AProperties!B439/AProperties!V439/VLOOKUP(B$6,Data!$N$4:$Y$11,Data!$X$1,FALSE)</f>
        <v>0.46015836712956687</v>
      </c>
      <c r="C439" s="94">
        <f>AProperties!C439/AProperties!W439/VLOOKUP(C$6,Data!$N$4:$Y$11,Data!$X$1,FALSE)</f>
        <v>0.46072207004735777</v>
      </c>
      <c r="D439" s="94">
        <f>AProperties!D439/AProperties!X439/VLOOKUP(D$6,Data!$N$4:$Y$11,Data!$X$1,FALSE)</f>
        <v>0.46064024270856901</v>
      </c>
      <c r="E439" s="94">
        <f>AProperties!E439/AProperties!Y439/VLOOKUP(E$6,Data!$N$4:$Y$11,Data!$X$1,FALSE)</f>
        <v>0.46100391772722366</v>
      </c>
      <c r="F439" s="94">
        <f>AProperties!F439/AProperties!Z439/VLOOKUP(F$6,Data!$N$4:$Y$11,Data!$X$1,FALSE)</f>
        <v>0.4609099791241123</v>
      </c>
      <c r="G439" s="94">
        <f>AProperties!G439/AProperties!AA439/VLOOKUP(G$6,Data!$N$4:$Y$11,Data!$X$1,FALSE)</f>
        <v>0.46117430377602764</v>
      </c>
      <c r="H439" s="94">
        <f>AProperties!H439/AProperties!AB439/VLOOKUP(H$6,Data!$N$4:$Y$11,Data!$X$1,FALSE)</f>
        <v>0.46108238819958974</v>
      </c>
      <c r="I439" s="94">
        <f>AProperties!I439/AProperties!AC439/VLOOKUP(I$6,Data!$N$4:$Y$11,Data!$X$1,FALSE)</f>
        <v>0.46128843111292445</v>
      </c>
      <c r="J439" s="97">
        <f t="shared" si="66"/>
        <v>0.46087246247817143</v>
      </c>
      <c r="L439" s="28">
        <v>0.432</v>
      </c>
      <c r="M439" s="94">
        <f t="shared" si="67"/>
        <v>0.66207918356478346</v>
      </c>
      <c r="N439" s="94">
        <f t="shared" si="68"/>
        <v>0.66236103502367882</v>
      </c>
      <c r="O439" s="94">
        <f t="shared" si="69"/>
        <v>0.66232012135428453</v>
      </c>
      <c r="P439" s="94">
        <f t="shared" si="70"/>
        <v>0.66250195886361185</v>
      </c>
      <c r="Q439" s="94">
        <f t="shared" si="71"/>
        <v>0.66245498956205617</v>
      </c>
      <c r="R439" s="94">
        <f t="shared" si="72"/>
        <v>0.66258715188801376</v>
      </c>
      <c r="S439" s="94">
        <f t="shared" si="73"/>
        <v>0.66254119409979484</v>
      </c>
      <c r="T439" s="94">
        <f t="shared" si="74"/>
        <v>0.66264421555646225</v>
      </c>
      <c r="U439" s="97">
        <f t="shared" si="75"/>
        <v>0.66243623123908568</v>
      </c>
      <c r="W439" s="28">
        <v>0.432</v>
      </c>
      <c r="X439" s="94">
        <f>AProperties!AF439*(9.806*B439)^0.5</f>
        <v>1.1242454421401302</v>
      </c>
      <c r="Y439" s="94">
        <f>AProperties!AG439*(9.806*C439)^0.5</f>
        <v>1.1260166396824081</v>
      </c>
      <c r="Z439" s="94">
        <f>AProperties!AH439*(9.806*D439)^0.5</f>
        <v>1.1257594350155065</v>
      </c>
      <c r="AA439" s="94">
        <f>AProperties!AI439*(9.806*E439)^0.5</f>
        <v>1.1269028130172172</v>
      </c>
      <c r="AB439" s="94">
        <f>AProperties!AJ439*(9.806*F439)^0.5</f>
        <v>1.1266074117792186</v>
      </c>
      <c r="AC439" s="94">
        <f>AProperties!AK439*(9.806*G439)^0.5</f>
        <v>1.1274387236440608</v>
      </c>
      <c r="AD439" s="94">
        <f>AProperties!AL439*(9.806*H439)^0.5</f>
        <v>1.1271496062526307</v>
      </c>
      <c r="AE439" s="94">
        <f>AProperties!AM439*(9.806*I439)^0.5</f>
        <v>1.1277977655245923</v>
      </c>
      <c r="AF439" s="97">
        <f t="shared" si="76"/>
        <v>1.1264897296319707</v>
      </c>
    </row>
    <row r="440" spans="1:32" x14ac:dyDescent="0.25">
      <c r="A440" s="28">
        <v>0.433</v>
      </c>
      <c r="B440" s="94">
        <f>AProperties!B440/AProperties!V440/VLOOKUP(B$6,Data!$N$4:$Y$11,Data!$X$1,FALSE)</f>
        <v>0.46139105311398998</v>
      </c>
      <c r="C440" s="94">
        <f>AProperties!C440/AProperties!W440/VLOOKUP(C$6,Data!$N$4:$Y$11,Data!$X$1,FALSE)</f>
        <v>0.46195704176624697</v>
      </c>
      <c r="D440" s="94">
        <f>AProperties!D440/AProperties!X440/VLOOKUP(D$6,Data!$N$4:$Y$11,Data!$X$1,FALSE)</f>
        <v>0.46187488210901978</v>
      </c>
      <c r="E440" s="94">
        <f>AProperties!E440/AProperties!Y440/VLOOKUP(E$6,Data!$N$4:$Y$11,Data!$X$1,FALSE)</f>
        <v>0.46224003544361991</v>
      </c>
      <c r="F440" s="94">
        <f>AProperties!F440/AProperties!Z440/VLOOKUP(F$6,Data!$N$4:$Y$11,Data!$X$1,FALSE)</f>
        <v>0.46214571465141702</v>
      </c>
      <c r="G440" s="94">
        <f>AProperties!G440/AProperties!AA440/VLOOKUP(G$6,Data!$N$4:$Y$11,Data!$X$1,FALSE)</f>
        <v>0.46241111530282525</v>
      </c>
      <c r="H440" s="94">
        <f>AProperties!H440/AProperties!AB440/VLOOKUP(H$6,Data!$N$4:$Y$11,Data!$X$1,FALSE)</f>
        <v>0.4623188253517217</v>
      </c>
      <c r="I440" s="94">
        <f>AProperties!I440/AProperties!AC440/VLOOKUP(I$6,Data!$N$4:$Y$11,Data!$X$1,FALSE)</f>
        <v>0.46252570779424934</v>
      </c>
      <c r="J440" s="97">
        <f t="shared" si="66"/>
        <v>0.46210804694163632</v>
      </c>
      <c r="L440" s="28">
        <v>0.433</v>
      </c>
      <c r="M440" s="94">
        <f t="shared" si="67"/>
        <v>0.66369552655699504</v>
      </c>
      <c r="N440" s="94">
        <f t="shared" si="68"/>
        <v>0.66397852088312348</v>
      </c>
      <c r="O440" s="94">
        <f t="shared" si="69"/>
        <v>0.66393744105450991</v>
      </c>
      <c r="P440" s="94">
        <f t="shared" si="70"/>
        <v>0.66412001772180995</v>
      </c>
      <c r="Q440" s="94">
        <f t="shared" si="71"/>
        <v>0.66407285732570853</v>
      </c>
      <c r="R440" s="94">
        <f t="shared" si="72"/>
        <v>0.66420555765141265</v>
      </c>
      <c r="S440" s="94">
        <f t="shared" si="73"/>
        <v>0.66415941267586087</v>
      </c>
      <c r="T440" s="94">
        <f t="shared" si="74"/>
        <v>0.66426285389712469</v>
      </c>
      <c r="U440" s="97">
        <f t="shared" si="75"/>
        <v>0.6640540234708181</v>
      </c>
      <c r="W440" s="28">
        <v>0.433</v>
      </c>
      <c r="X440" s="94">
        <f>AProperties!AF440*(9.806*B440)^0.5</f>
        <v>1.1281960898664298</v>
      </c>
      <c r="Y440" s="94">
        <f>AProperties!AG440*(9.806*C440)^0.5</f>
        <v>1.129971457604432</v>
      </c>
      <c r="Z440" s="94">
        <f>AProperties!AH440*(9.806*D440)^0.5</f>
        <v>1.1297136467034832</v>
      </c>
      <c r="AA440" s="94">
        <f>AProperties!AI440*(9.806*E440)^0.5</f>
        <v>1.1308597213725222</v>
      </c>
      <c r="AB440" s="94">
        <f>AProperties!AJ440*(9.806*F440)^0.5</f>
        <v>1.1305636230043952</v>
      </c>
      <c r="AC440" s="94">
        <f>AProperties!AK440*(9.806*G440)^0.5</f>
        <v>1.1313968974714439</v>
      </c>
      <c r="AD440" s="94">
        <f>AProperties!AL440*(9.806*H440)^0.5</f>
        <v>1.1311070972522457</v>
      </c>
      <c r="AE440" s="94">
        <f>AProperties!AM440*(9.806*I440)^0.5</f>
        <v>1.1317567877186412</v>
      </c>
      <c r="AF440" s="97">
        <f t="shared" si="76"/>
        <v>1.1304456651241992</v>
      </c>
    </row>
    <row r="441" spans="1:32" x14ac:dyDescent="0.25">
      <c r="A441" s="28">
        <v>0.434</v>
      </c>
      <c r="B441" s="94">
        <f>AProperties!B441/AProperties!V441/VLOOKUP(B$6,Data!$N$4:$Y$11,Data!$X$1,FALSE)</f>
        <v>0.46262521109125176</v>
      </c>
      <c r="C441" s="94">
        <f>AProperties!C441/AProperties!W441/VLOOKUP(C$6,Data!$N$4:$Y$11,Data!$X$1,FALSE)</f>
        <v>0.46319349003751203</v>
      </c>
      <c r="D441" s="94">
        <f>AProperties!D441/AProperties!X441/VLOOKUP(D$6,Data!$N$4:$Y$11,Data!$X$1,FALSE)</f>
        <v>0.46311099739652983</v>
      </c>
      <c r="E441" s="94">
        <f>AProperties!E441/AProperties!Y441/VLOOKUP(E$6,Data!$N$4:$Y$11,Data!$X$1,FALSE)</f>
        <v>0.46347763201303144</v>
      </c>
      <c r="F441" s="94">
        <f>AProperties!F441/AProperties!Z441/VLOOKUP(F$6,Data!$N$4:$Y$11,Data!$X$1,FALSE)</f>
        <v>0.46338292826339067</v>
      </c>
      <c r="G441" s="94">
        <f>AProperties!G441/AProperties!AA441/VLOOKUP(G$6,Data!$N$4:$Y$11,Data!$X$1,FALSE)</f>
        <v>0.46364940708024066</v>
      </c>
      <c r="H441" s="94">
        <f>AProperties!H441/AProperties!AB441/VLOOKUP(H$6,Data!$N$4:$Y$11,Data!$X$1,FALSE)</f>
        <v>0.46355674199989155</v>
      </c>
      <c r="I441" s="94">
        <f>AProperties!I441/AProperties!AC441/VLOOKUP(I$6,Data!$N$4:$Y$11,Data!$X$1,FALSE)</f>
        <v>0.46376446566519908</v>
      </c>
      <c r="J441" s="97">
        <f t="shared" si="66"/>
        <v>0.4633451091933809</v>
      </c>
      <c r="L441" s="28">
        <v>0.434</v>
      </c>
      <c r="M441" s="94">
        <f t="shared" si="67"/>
        <v>0.66531260554562588</v>
      </c>
      <c r="N441" s="94">
        <f t="shared" si="68"/>
        <v>0.66559674501875599</v>
      </c>
      <c r="O441" s="94">
        <f t="shared" si="69"/>
        <v>0.66555549869826491</v>
      </c>
      <c r="P441" s="94">
        <f t="shared" si="70"/>
        <v>0.66573881600651574</v>
      </c>
      <c r="Q441" s="94">
        <f t="shared" si="71"/>
        <v>0.66569146413169533</v>
      </c>
      <c r="R441" s="94">
        <f t="shared" si="72"/>
        <v>0.66582470354012036</v>
      </c>
      <c r="S441" s="94">
        <f t="shared" si="73"/>
        <v>0.66577837099994575</v>
      </c>
      <c r="T441" s="94">
        <f t="shared" si="74"/>
        <v>0.66588223283259951</v>
      </c>
      <c r="U441" s="97">
        <f t="shared" si="75"/>
        <v>0.66567255459669039</v>
      </c>
      <c r="W441" s="28">
        <v>0.434</v>
      </c>
      <c r="X441" s="94">
        <f>AProperties!AF441*(9.806*B441)^0.5</f>
        <v>1.1321518212743937</v>
      </c>
      <c r="Y441" s="94">
        <f>AProperties!AG441*(9.806*C441)^0.5</f>
        <v>1.1339313550427677</v>
      </c>
      <c r="Z441" s="94">
        <f>AProperties!AH441*(9.806*D441)^0.5</f>
        <v>1.1336729385091044</v>
      </c>
      <c r="AA441" s="94">
        <f>AProperties!AI441*(9.806*E441)^0.5</f>
        <v>1.1348217071815434</v>
      </c>
      <c r="AB441" s="94">
        <f>AProperties!AJ441*(9.806*F441)^0.5</f>
        <v>1.1345249123692527</v>
      </c>
      <c r="AC441" s="94">
        <f>AProperties!AK441*(9.806*G441)^0.5</f>
        <v>1.1353601475121582</v>
      </c>
      <c r="AD441" s="94">
        <f>AProperties!AL441*(9.806*H441)^0.5</f>
        <v>1.1350696651337135</v>
      </c>
      <c r="AE441" s="94">
        <f>AProperties!AM441*(9.806*I441)^0.5</f>
        <v>1.1357208852979481</v>
      </c>
      <c r="AF441" s="97">
        <f t="shared" si="76"/>
        <v>1.1344066790401102</v>
      </c>
    </row>
    <row r="442" spans="1:32" x14ac:dyDescent="0.25">
      <c r="A442" s="28">
        <v>0.435</v>
      </c>
      <c r="B442" s="94">
        <f>AProperties!B442/AProperties!V442/VLOOKUP(B$6,Data!$N$4:$Y$11,Data!$X$1,FALSE)</f>
        <v>0.46386084869728583</v>
      </c>
      <c r="C442" s="94">
        <f>AProperties!C442/AProperties!W442/VLOOKUP(C$6,Data!$N$4:$Y$11,Data!$X$1,FALSE)</f>
        <v>0.46443142250782737</v>
      </c>
      <c r="D442" s="94">
        <f>AProperties!D442/AProperties!X442/VLOOKUP(D$6,Data!$N$4:$Y$11,Data!$X$1,FALSE)</f>
        <v>0.4643485962162095</v>
      </c>
      <c r="E442" s="94">
        <f>AProperties!E442/AProperties!Y442/VLOOKUP(E$6,Data!$N$4:$Y$11,Data!$X$1,FALSE)</f>
        <v>0.46471671508753443</v>
      </c>
      <c r="F442" s="94">
        <f>AProperties!F442/AProperties!Z442/VLOOKUP(F$6,Data!$N$4:$Y$11,Data!$X$1,FALSE)</f>
        <v>0.46462162761030584</v>
      </c>
      <c r="G442" s="94">
        <f>AProperties!G442/AProperties!AA442/VLOOKUP(G$6,Data!$N$4:$Y$11,Data!$X$1,FALSE)</f>
        <v>0.46488918676362517</v>
      </c>
      <c r="H442" s="94">
        <f>AProperties!H442/AProperties!AB442/VLOOKUP(H$6,Data!$N$4:$Y$11,Data!$X$1,FALSE)</f>
        <v>0.46479614579768225</v>
      </c>
      <c r="I442" s="94">
        <f>AProperties!I442/AProperties!AC442/VLOOKUP(I$6,Data!$N$4:$Y$11,Data!$X$1,FALSE)</f>
        <v>0.46500471238332197</v>
      </c>
      <c r="J442" s="97">
        <f t="shared" si="66"/>
        <v>0.46458365688297404</v>
      </c>
      <c r="L442" s="28">
        <v>0.435</v>
      </c>
      <c r="M442" s="94">
        <f t="shared" si="67"/>
        <v>0.66693042434864291</v>
      </c>
      <c r="N442" s="94">
        <f t="shared" si="68"/>
        <v>0.66721571125391366</v>
      </c>
      <c r="O442" s="94">
        <f t="shared" si="69"/>
        <v>0.6671742981081048</v>
      </c>
      <c r="P442" s="94">
        <f t="shared" si="70"/>
        <v>0.66735835754376716</v>
      </c>
      <c r="Q442" s="94">
        <f t="shared" si="71"/>
        <v>0.66731081380515289</v>
      </c>
      <c r="R442" s="94">
        <f t="shared" si="72"/>
        <v>0.66744459338181261</v>
      </c>
      <c r="S442" s="94">
        <f t="shared" si="73"/>
        <v>0.66739807289884112</v>
      </c>
      <c r="T442" s="94">
        <f t="shared" si="74"/>
        <v>0.66750235619166098</v>
      </c>
      <c r="U442" s="97">
        <f t="shared" si="75"/>
        <v>0.66729182844148704</v>
      </c>
      <c r="W442" s="28">
        <v>0.435</v>
      </c>
      <c r="X442" s="94">
        <f>AProperties!AF442*(9.806*B442)^0.5</f>
        <v>1.1361126363371024</v>
      </c>
      <c r="Y442" s="94">
        <f>AProperties!AG442*(9.806*C442)^0.5</f>
        <v>1.1378963319682838</v>
      </c>
      <c r="Z442" s="94">
        <f>AProperties!AH442*(9.806*D442)^0.5</f>
        <v>1.1376373104035602</v>
      </c>
      <c r="AA442" s="94">
        <f>AProperties!AI442*(9.806*E442)^0.5</f>
        <v>1.1387887704140396</v>
      </c>
      <c r="AB442" s="94">
        <f>AProperties!AJ442*(9.806*F442)^0.5</f>
        <v>1.1384912798439164</v>
      </c>
      <c r="AC442" s="94">
        <f>AProperties!AK442*(9.806*G442)^0.5</f>
        <v>1.1393284737352876</v>
      </c>
      <c r="AD442" s="94">
        <f>AProperties!AL442*(9.806*H442)^0.5</f>
        <v>1.1390373098664799</v>
      </c>
      <c r="AE442" s="94">
        <f>AProperties!AM442*(9.806*I442)^0.5</f>
        <v>1.1396900582311418</v>
      </c>
      <c r="AF442" s="97">
        <f t="shared" si="76"/>
        <v>1.1383727713499765</v>
      </c>
    </row>
    <row r="443" spans="1:32" x14ac:dyDescent="0.25">
      <c r="A443" s="28">
        <v>0.436</v>
      </c>
      <c r="B443" s="94">
        <f>AProperties!B443/AProperties!V443/VLOOKUP(B$6,Data!$N$4:$Y$11,Data!$X$1,FALSE)</f>
        <v>0.46509797361292182</v>
      </c>
      <c r="C443" s="94">
        <f>AProperties!C443/AProperties!W443/VLOOKUP(C$6,Data!$N$4:$Y$11,Data!$X$1,FALSE)</f>
        <v>0.46567084686888377</v>
      </c>
      <c r="D443" s="94">
        <f>AProperties!D443/AProperties!X443/VLOOKUP(D$6,Data!$N$4:$Y$11,Data!$X$1,FALSE)</f>
        <v>0.46558768625816804</v>
      </c>
      <c r="E443" s="94">
        <f>AProperties!E443/AProperties!Y443/VLOOKUP(E$6,Data!$N$4:$Y$11,Data!$X$1,FALSE)</f>
        <v>0.46595729236428135</v>
      </c>
      <c r="F443" s="94">
        <f>AProperties!F443/AProperties!Z443/VLOOKUP(F$6,Data!$N$4:$Y$11,Data!$X$1,FALSE)</f>
        <v>0.46586182038749258</v>
      </c>
      <c r="G443" s="94">
        <f>AProperties!G443/AProperties!AA443/VLOOKUP(G$6,Data!$N$4:$Y$11,Data!$X$1,FALSE)</f>
        <v>0.46613046205344327</v>
      </c>
      <c r="H443" s="94">
        <f>AProperties!H443/AProperties!AB443/VLOOKUP(H$6,Data!$N$4:$Y$11,Data!$X$1,FALSE)</f>
        <v>0.46603704444377075</v>
      </c>
      <c r="I443" s="94">
        <f>AProperties!I443/AProperties!AC443/VLOOKUP(I$6,Data!$N$4:$Y$11,Data!$X$1,FALSE)</f>
        <v>0.46624645565130607</v>
      </c>
      <c r="J443" s="97">
        <f t="shared" si="66"/>
        <v>0.46582369770503346</v>
      </c>
      <c r="L443" s="28">
        <v>0.436</v>
      </c>
      <c r="M443" s="94">
        <f t="shared" si="67"/>
        <v>0.66854898680646091</v>
      </c>
      <c r="N443" s="94">
        <f t="shared" si="68"/>
        <v>0.66883542343444191</v>
      </c>
      <c r="O443" s="94">
        <f t="shared" si="69"/>
        <v>0.66879384312908408</v>
      </c>
      <c r="P443" s="94">
        <f t="shared" si="70"/>
        <v>0.66897864618214065</v>
      </c>
      <c r="Q443" s="94">
        <f t="shared" si="71"/>
        <v>0.66893091019374629</v>
      </c>
      <c r="R443" s="94">
        <f t="shared" si="72"/>
        <v>0.66906523102672166</v>
      </c>
      <c r="S443" s="94">
        <f t="shared" si="73"/>
        <v>0.6690185222218854</v>
      </c>
      <c r="T443" s="94">
        <f t="shared" si="74"/>
        <v>0.66912322782565303</v>
      </c>
      <c r="U443" s="97">
        <f t="shared" si="75"/>
        <v>0.66891184885251675</v>
      </c>
      <c r="W443" s="28">
        <v>0.436</v>
      </c>
      <c r="X443" s="94">
        <f>AProperties!AF443*(9.806*B443)^0.5</f>
        <v>1.1400785350909242</v>
      </c>
      <c r="Y443" s="94">
        <f>AProperties!AG443*(9.806*C443)^0.5</f>
        <v>1.1418663884153257</v>
      </c>
      <c r="Z443" s="94">
        <f>AProperties!AH443*(9.806*D443)^0.5</f>
        <v>1.1416067624214925</v>
      </c>
      <c r="AA443" s="94">
        <f>AProperties!AI443*(9.806*E443)^0.5</f>
        <v>1.1427609111033405</v>
      </c>
      <c r="AB443" s="94">
        <f>AProperties!AJ443*(9.806*F443)^0.5</f>
        <v>1.1424627254620572</v>
      </c>
      <c r="AC443" s="94">
        <f>AProperties!AK443*(9.806*G443)^0.5</f>
        <v>1.1433018761735461</v>
      </c>
      <c r="AD443" s="94">
        <f>AProperties!AL443*(9.806*H443)^0.5</f>
        <v>1.1430100314835916</v>
      </c>
      <c r="AE443" s="94">
        <f>AProperties!AM443*(9.806*I443)^0.5</f>
        <v>1.1436643065505256</v>
      </c>
      <c r="AF443" s="97">
        <f t="shared" si="76"/>
        <v>1.1423439420876007</v>
      </c>
    </row>
    <row r="444" spans="1:32" x14ac:dyDescent="0.25">
      <c r="A444" s="28">
        <v>0.437</v>
      </c>
      <c r="B444" s="94">
        <f>AProperties!B444/AProperties!V444/VLOOKUP(B$6,Data!$N$4:$Y$11,Data!$X$1,FALSE)</f>
        <v>0.46633659356425455</v>
      </c>
      <c r="C444" s="94">
        <f>AProperties!C444/AProperties!W444/VLOOKUP(C$6,Data!$N$4:$Y$11,Data!$X$1,FALSE)</f>
        <v>0.46691177085776064</v>
      </c>
      <c r="D444" s="94">
        <f>AProperties!D444/AProperties!X444/VLOOKUP(D$6,Data!$N$4:$Y$11,Data!$X$1,FALSE)</f>
        <v>0.46682827525788489</v>
      </c>
      <c r="E444" s="94">
        <f>AProperties!E444/AProperties!Y444/VLOOKUP(E$6,Data!$N$4:$Y$11,Data!$X$1,FALSE)</f>
        <v>0.4671993715858731</v>
      </c>
      <c r="F444" s="94">
        <f>AProperties!F444/AProperties!Z444/VLOOKUP(F$6,Data!$N$4:$Y$11,Data!$X$1,FALSE)</f>
        <v>0.46710351433570957</v>
      </c>
      <c r="G444" s="94">
        <f>AProperties!G444/AProperties!AA444/VLOOKUP(G$6,Data!$N$4:$Y$11,Data!$X$1,FALSE)</f>
        <v>0.46737324069564562</v>
      </c>
      <c r="H444" s="94">
        <f>AProperties!H444/AProperties!AB444/VLOOKUP(H$6,Data!$N$4:$Y$11,Data!$X$1,FALSE)</f>
        <v>0.46727944568230018</v>
      </c>
      <c r="I444" s="94">
        <f>AProperties!I444/AProperties!AC444/VLOOKUP(I$6,Data!$N$4:$Y$11,Data!$X$1,FALSE)</f>
        <v>0.46748970321734928</v>
      </c>
      <c r="J444" s="97">
        <f t="shared" si="66"/>
        <v>0.46706523939959715</v>
      </c>
      <c r="L444" s="28">
        <v>0.437</v>
      </c>
      <c r="M444" s="94">
        <f t="shared" si="67"/>
        <v>0.6701682967821273</v>
      </c>
      <c r="N444" s="94">
        <f t="shared" si="68"/>
        <v>0.67045588542888035</v>
      </c>
      <c r="O444" s="94">
        <f t="shared" si="69"/>
        <v>0.67041413762894242</v>
      </c>
      <c r="P444" s="94">
        <f t="shared" si="70"/>
        <v>0.67059968579293661</v>
      </c>
      <c r="Q444" s="94">
        <f t="shared" si="71"/>
        <v>0.67055175716785476</v>
      </c>
      <c r="R444" s="94">
        <f t="shared" si="72"/>
        <v>0.67068662034782278</v>
      </c>
      <c r="S444" s="94">
        <f t="shared" si="73"/>
        <v>0.67063972284115003</v>
      </c>
      <c r="T444" s="94">
        <f t="shared" si="74"/>
        <v>0.6707448516086747</v>
      </c>
      <c r="U444" s="97">
        <f t="shared" si="75"/>
        <v>0.67053261969979849</v>
      </c>
      <c r="W444" s="28">
        <v>0.437</v>
      </c>
      <c r="X444" s="94">
        <f>AProperties!AF444*(9.806*B444)^0.5</f>
        <v>1.1440495176358125</v>
      </c>
      <c r="Y444" s="94">
        <f>AProperties!AG444*(9.806*C444)^0.5</f>
        <v>1.1458415244820226</v>
      </c>
      <c r="Z444" s="94">
        <f>AProperties!AH444*(9.806*D444)^0.5</f>
        <v>1.1455812946612942</v>
      </c>
      <c r="AA444" s="94">
        <f>AProperties!AI444*(9.806*E444)^0.5</f>
        <v>1.1467381293466514</v>
      </c>
      <c r="AB444" s="94">
        <f>AProperties!AJ444*(9.806*F444)^0.5</f>
        <v>1.1464392493211888</v>
      </c>
      <c r="AC444" s="94">
        <f>AProperties!AK444*(9.806*G444)^0.5</f>
        <v>1.147280354923583</v>
      </c>
      <c r="AD444" s="94">
        <f>AProperties!AL444*(9.806*H444)^0.5</f>
        <v>1.1469878300819993</v>
      </c>
      <c r="AE444" s="94">
        <f>AProperties!AM444*(9.806*I444)^0.5</f>
        <v>1.1476436303523736</v>
      </c>
      <c r="AF444" s="97">
        <f t="shared" si="76"/>
        <v>1.1463201913506158</v>
      </c>
    </row>
    <row r="445" spans="1:32" x14ac:dyDescent="0.25">
      <c r="A445" s="28">
        <v>0.438</v>
      </c>
      <c r="B445" s="94">
        <f>AProperties!B445/AProperties!V445/VLOOKUP(B$6,Data!$N$4:$Y$11,Data!$X$1,FALSE)</f>
        <v>0.46757671632301778</v>
      </c>
      <c r="C445" s="94">
        <f>AProperties!C445/AProperties!W445/VLOOKUP(C$6,Data!$N$4:$Y$11,Data!$X$1,FALSE)</f>
        <v>0.46815420225729709</v>
      </c>
      <c r="D445" s="94">
        <f>AProperties!D445/AProperties!X445/VLOOKUP(D$6,Data!$N$4:$Y$11,Data!$X$1,FALSE)</f>
        <v>0.46807037099658239</v>
      </c>
      <c r="E445" s="94">
        <f>AProperties!E445/AProperties!Y445/VLOOKUP(E$6,Data!$N$4:$Y$11,Data!$X$1,FALSE)</f>
        <v>0.46844296054073448</v>
      </c>
      <c r="F445" s="94">
        <f>AProperties!F445/AProperties!Z445/VLOOKUP(F$6,Data!$N$4:$Y$11,Data!$X$1,FALSE)</f>
        <v>0.468346717241517</v>
      </c>
      <c r="G445" s="94">
        <f>AProperties!G445/AProperties!AA445/VLOOKUP(G$6,Data!$N$4:$Y$11,Data!$X$1,FALSE)</f>
        <v>0.46861753048204147</v>
      </c>
      <c r="H445" s="94">
        <f>AProperties!H445/AProperties!AB445/VLOOKUP(H$6,Data!$N$4:$Y$11,Data!$X$1,FALSE)</f>
        <v>0.46852335730325251</v>
      </c>
      <c r="I445" s="94">
        <f>AProperties!I445/AProperties!AC445/VLOOKUP(I$6,Data!$N$4:$Y$11,Data!$X$1,FALSE)</f>
        <v>0.46873446287553311</v>
      </c>
      <c r="J445" s="97">
        <f t="shared" si="66"/>
        <v>0.468308289752497</v>
      </c>
      <c r="L445" s="28">
        <v>0.438</v>
      </c>
      <c r="M445" s="94">
        <f t="shared" si="67"/>
        <v>0.67178835816150895</v>
      </c>
      <c r="N445" s="94">
        <f t="shared" si="68"/>
        <v>0.6720771011286486</v>
      </c>
      <c r="O445" s="94">
        <f t="shared" si="69"/>
        <v>0.67203518549829122</v>
      </c>
      <c r="P445" s="94">
        <f t="shared" si="70"/>
        <v>0.67222148027036721</v>
      </c>
      <c r="Q445" s="94">
        <f t="shared" si="71"/>
        <v>0.67217335862075855</v>
      </c>
      <c r="R445" s="94">
        <f t="shared" si="72"/>
        <v>0.67230876524102068</v>
      </c>
      <c r="S445" s="94">
        <f t="shared" si="73"/>
        <v>0.67226167865162623</v>
      </c>
      <c r="T445" s="94">
        <f t="shared" si="74"/>
        <v>0.67236723143776655</v>
      </c>
      <c r="U445" s="97">
        <f t="shared" si="75"/>
        <v>0.67215414487624847</v>
      </c>
      <c r="W445" s="28">
        <v>0.438</v>
      </c>
      <c r="X445" s="94">
        <f>AProperties!AF445*(9.806*B445)^0.5</f>
        <v>1.1480255841356108</v>
      </c>
      <c r="Y445" s="94">
        <f>AProperties!AG445*(9.806*C445)^0.5</f>
        <v>1.1498217403305788</v>
      </c>
      <c r="Z445" s="94">
        <f>AProperties!AH445*(9.806*D445)^0.5</f>
        <v>1.1495609072854096</v>
      </c>
      <c r="AA445" s="94">
        <f>AProperties!AI445*(9.806*E445)^0.5</f>
        <v>1.1507204253053569</v>
      </c>
      <c r="AB445" s="94">
        <f>AProperties!AJ445*(9.806*F445)^0.5</f>
        <v>1.1504208515829684</v>
      </c>
      <c r="AC445" s="94">
        <f>AProperties!AK445*(9.806*G445)^0.5</f>
        <v>1.1512639101462796</v>
      </c>
      <c r="AD445" s="94">
        <f>AProperties!AL445*(9.806*H445)^0.5</f>
        <v>1.1509707058228547</v>
      </c>
      <c r="AE445" s="94">
        <f>AProperties!AM445*(9.806*I445)^0.5</f>
        <v>1.1516280297972314</v>
      </c>
      <c r="AF445" s="97">
        <f t="shared" si="76"/>
        <v>1.1503015193007864</v>
      </c>
    </row>
    <row r="446" spans="1:32" x14ac:dyDescent="0.25">
      <c r="A446" s="28">
        <v>0.439</v>
      </c>
      <c r="B446" s="94">
        <f>AProperties!B446/AProperties!V446/VLOOKUP(B$6,Data!$N$4:$Y$11,Data!$X$1,FALSE)</f>
        <v>0.46881834970696062</v>
      </c>
      <c r="C446" s="94">
        <f>AProperties!C446/AProperties!W446/VLOOKUP(C$6,Data!$N$4:$Y$11,Data!$X$1,FALSE)</f>
        <v>0.46939814889647163</v>
      </c>
      <c r="D446" s="94">
        <f>AProperties!D446/AProperties!X446/VLOOKUP(D$6,Data!$N$4:$Y$11,Data!$X$1,FALSE)</f>
        <v>0.46931398130160351</v>
      </c>
      <c r="E446" s="94">
        <f>AProperties!E446/AProperties!Y446/VLOOKUP(E$6,Data!$N$4:$Y$11,Data!$X$1,FALSE)</f>
        <v>0.46968806706348859</v>
      </c>
      <c r="F446" s="94">
        <f>AProperties!F446/AProperties!Z446/VLOOKUP(F$6,Data!$N$4:$Y$11,Data!$X$1,FALSE)</f>
        <v>0.46959143693765487</v>
      </c>
      <c r="G446" s="94">
        <f>AProperties!G446/AProperties!AA446/VLOOKUP(G$6,Data!$N$4:$Y$11,Data!$X$1,FALSE)</f>
        <v>0.46986333925067858</v>
      </c>
      <c r="H446" s="94">
        <f>AProperties!H446/AProperties!AB446/VLOOKUP(H$6,Data!$N$4:$Y$11,Data!$X$1,FALSE)</f>
        <v>0.46976878714282777</v>
      </c>
      <c r="I446" s="94">
        <f>AProperties!I446/AProperties!AC446/VLOOKUP(I$6,Data!$N$4:$Y$11,Data!$X$1,FALSE)</f>
        <v>0.46998074246620364</v>
      </c>
      <c r="J446" s="97">
        <f t="shared" si="66"/>
        <v>0.46955285659573609</v>
      </c>
      <c r="L446" s="28">
        <v>0.439</v>
      </c>
      <c r="M446" s="94">
        <f t="shared" si="67"/>
        <v>0.67340917485348029</v>
      </c>
      <c r="N446" s="94">
        <f t="shared" si="68"/>
        <v>0.67369907444823585</v>
      </c>
      <c r="O446" s="94">
        <f t="shared" si="69"/>
        <v>0.67365699065080176</v>
      </c>
      <c r="P446" s="94">
        <f t="shared" si="70"/>
        <v>0.67384403353174427</v>
      </c>
      <c r="Q446" s="94">
        <f t="shared" si="71"/>
        <v>0.67379571846882746</v>
      </c>
      <c r="R446" s="94">
        <f t="shared" si="72"/>
        <v>0.67393166962533924</v>
      </c>
      <c r="S446" s="94">
        <f t="shared" si="73"/>
        <v>0.67388439357141383</v>
      </c>
      <c r="T446" s="94">
        <f t="shared" si="74"/>
        <v>0.67399037123310179</v>
      </c>
      <c r="U446" s="97">
        <f t="shared" si="75"/>
        <v>0.67377642829786799</v>
      </c>
      <c r="W446" s="28">
        <v>0.439</v>
      </c>
      <c r="X446" s="94">
        <f>AProperties!AF446*(9.806*B446)^0.5</f>
        <v>1.1520067348183567</v>
      </c>
      <c r="Y446" s="94">
        <f>AProperties!AG446*(9.806*C446)^0.5</f>
        <v>1.1538070361875896</v>
      </c>
      <c r="Z446" s="94">
        <f>AProperties!AH446*(9.806*D446)^0.5</f>
        <v>1.1535456005206437</v>
      </c>
      <c r="AA446" s="94">
        <f>AProperties!AI446*(9.806*E446)^0.5</f>
        <v>1.1547077992053218</v>
      </c>
      <c r="AB446" s="94">
        <f>AProperties!AJ446*(9.806*F446)^0.5</f>
        <v>1.1544075324735055</v>
      </c>
      <c r="AC446" s="94">
        <f>AProperties!AK446*(9.806*G446)^0.5</f>
        <v>1.1552525420670612</v>
      </c>
      <c r="AD446" s="94">
        <f>AProperties!AL446*(9.806*H446)^0.5</f>
        <v>1.1549586589318215</v>
      </c>
      <c r="AE446" s="94">
        <f>AProperties!AM446*(9.806*I446)^0.5</f>
        <v>1.1556175051102293</v>
      </c>
      <c r="AF446" s="97">
        <f t="shared" si="76"/>
        <v>1.154287926164316</v>
      </c>
    </row>
    <row r="447" spans="1:32" x14ac:dyDescent="0.25">
      <c r="A447" s="28">
        <v>0.44</v>
      </c>
      <c r="B447" s="94">
        <f>AProperties!B447/AProperties!V447/VLOOKUP(B$6,Data!$N$4:$Y$11,Data!$X$1,FALSE)</f>
        <v>0.47006150158022869</v>
      </c>
      <c r="C447" s="94">
        <f>AProperties!C447/AProperties!W447/VLOOKUP(C$6,Data!$N$4:$Y$11,Data!$X$1,FALSE)</f>
        <v>0.47064361865078203</v>
      </c>
      <c r="D447" s="94">
        <f>AProperties!D447/AProperties!X447/VLOOKUP(D$6,Data!$N$4:$Y$11,Data!$X$1,FALSE)</f>
        <v>0.47055911404679335</v>
      </c>
      <c r="E447" s="94">
        <f>AProperties!E447/AProperties!Y447/VLOOKUP(E$6,Data!$N$4:$Y$11,Data!$X$1,FALSE)</f>
        <v>0.47093469903534191</v>
      </c>
      <c r="F447" s="94">
        <f>AProperties!F447/AProperties!Z447/VLOOKUP(F$6,Data!$N$4:$Y$11,Data!$X$1,FALSE)</f>
        <v>0.47083768130342391</v>
      </c>
      <c r="G447" s="94">
        <f>AProperties!G447/AProperties!AA447/VLOOKUP(G$6,Data!$N$4:$Y$11,Data!$X$1,FALSE)</f>
        <v>0.47111067488622382</v>
      </c>
      <c r="H447" s="94">
        <f>AProperties!H447/AProperties!AB447/VLOOKUP(H$6,Data!$N$4:$Y$11,Data!$X$1,FALSE)</f>
        <v>0.47101574308382443</v>
      </c>
      <c r="I447" s="94">
        <f>AProperties!I447/AProperties!AC447/VLOOKUP(I$6,Data!$N$4:$Y$11,Data!$X$1,FALSE)</f>
        <v>0.47122854987634982</v>
      </c>
      <c r="J447" s="97">
        <f t="shared" si="66"/>
        <v>0.47079894780787102</v>
      </c>
      <c r="L447" s="28">
        <v>0.44</v>
      </c>
      <c r="M447" s="94">
        <f t="shared" si="67"/>
        <v>0.67503075079011432</v>
      </c>
      <c r="N447" s="94">
        <f t="shared" si="68"/>
        <v>0.67532180932539099</v>
      </c>
      <c r="O447" s="94">
        <f t="shared" si="69"/>
        <v>0.6752795570233967</v>
      </c>
      <c r="P447" s="94">
        <f t="shared" si="70"/>
        <v>0.67546734951767096</v>
      </c>
      <c r="Q447" s="94">
        <f t="shared" si="71"/>
        <v>0.67541884065171198</v>
      </c>
      <c r="R447" s="94">
        <f t="shared" si="72"/>
        <v>0.67555533744311191</v>
      </c>
      <c r="S447" s="94">
        <f t="shared" si="73"/>
        <v>0.67550787154191227</v>
      </c>
      <c r="T447" s="94">
        <f t="shared" si="74"/>
        <v>0.67561427493817494</v>
      </c>
      <c r="U447" s="97">
        <f t="shared" si="75"/>
        <v>0.67539947390393551</v>
      </c>
      <c r="W447" s="28">
        <v>0.44</v>
      </c>
      <c r="X447" s="94">
        <f>AProperties!AF447*(9.806*B447)^0.5</f>
        <v>1.1559929699765978</v>
      </c>
      <c r="Y447" s="94">
        <f>AProperties!AG447*(9.806*C447)^0.5</f>
        <v>1.157797412344348</v>
      </c>
      <c r="Z447" s="94">
        <f>AProperties!AH447*(9.806*D447)^0.5</f>
        <v>1.1575353746584738</v>
      </c>
      <c r="AA447" s="94">
        <f>AProperties!AI447*(9.806*E447)^0.5</f>
        <v>1.1587002513372093</v>
      </c>
      <c r="AB447" s="94">
        <f>AProperties!AJ447*(9.806*F447)^0.5</f>
        <v>1.1583992922836723</v>
      </c>
      <c r="AC447" s="94">
        <f>AProperties!AK447*(9.806*G447)^0.5</f>
        <v>1.1592462509762076</v>
      </c>
      <c r="AD447" s="94">
        <f>AProperties!AL447*(9.806*H447)^0.5</f>
        <v>1.1589516896993857</v>
      </c>
      <c r="AE447" s="94">
        <f>AProperties!AM447*(9.806*I447)^0.5</f>
        <v>1.1596120565813881</v>
      </c>
      <c r="AF447" s="97">
        <f t="shared" si="76"/>
        <v>1.1582794122321602</v>
      </c>
    </row>
    <row r="448" spans="1:32" x14ac:dyDescent="0.25">
      <c r="A448" s="28">
        <v>0.441</v>
      </c>
      <c r="B448" s="94">
        <f>AProperties!B448/AProperties!V448/VLOOKUP(B$6,Data!$N$4:$Y$11,Data!$X$1,FALSE)</f>
        <v>0.47130617985374723</v>
      </c>
      <c r="C448" s="94">
        <f>AProperties!C448/AProperties!W448/VLOOKUP(C$6,Data!$N$4:$Y$11,Data!$X$1,FALSE)</f>
        <v>0.471890619442631</v>
      </c>
      <c r="D448" s="94">
        <f>AProperties!D448/AProperties!X448/VLOOKUP(D$6,Data!$N$4:$Y$11,Data!$X$1,FALSE)</f>
        <v>0.47180577715288308</v>
      </c>
      <c r="E448" s="94">
        <f>AProperties!E448/AProperties!Y448/VLOOKUP(E$6,Data!$N$4:$Y$11,Data!$X$1,FALSE)</f>
        <v>0.47218286438446666</v>
      </c>
      <c r="F448" s="94">
        <f>AProperties!F448/AProperties!Z448/VLOOKUP(F$6,Data!$N$4:$Y$11,Data!$X$1,FALSE)</f>
        <v>0.47208545826507159</v>
      </c>
      <c r="G448" s="94">
        <f>AProperties!G448/AProperties!AA448/VLOOKUP(G$6,Data!$N$4:$Y$11,Data!$X$1,FALSE)</f>
        <v>0.47235954532034818</v>
      </c>
      <c r="H448" s="94">
        <f>AProperties!H448/AProperties!AB448/VLOOKUP(H$6,Data!$N$4:$Y$11,Data!$X$1,FALSE)</f>
        <v>0.47226423305602544</v>
      </c>
      <c r="I448" s="94">
        <f>AProperties!I448/AProperties!AC448/VLOOKUP(I$6,Data!$N$4:$Y$11,Data!$X$1,FALSE)</f>
        <v>0.47247789303999049</v>
      </c>
      <c r="J448" s="97">
        <f t="shared" si="66"/>
        <v>0.47204657131439542</v>
      </c>
      <c r="L448" s="28">
        <v>0.441</v>
      </c>
      <c r="M448" s="94">
        <f t="shared" si="67"/>
        <v>0.67665308992687367</v>
      </c>
      <c r="N448" s="94">
        <f t="shared" si="68"/>
        <v>0.6769453097213155</v>
      </c>
      <c r="O448" s="94">
        <f t="shared" si="69"/>
        <v>0.67690288857644154</v>
      </c>
      <c r="P448" s="94">
        <f t="shared" si="70"/>
        <v>0.67709143219223333</v>
      </c>
      <c r="Q448" s="94">
        <f t="shared" si="71"/>
        <v>0.67704272913253583</v>
      </c>
      <c r="R448" s="94">
        <f t="shared" si="72"/>
        <v>0.67717977266017404</v>
      </c>
      <c r="S448" s="94">
        <f t="shared" si="73"/>
        <v>0.67713211652801275</v>
      </c>
      <c r="T448" s="94">
        <f t="shared" si="74"/>
        <v>0.67723894651999528</v>
      </c>
      <c r="U448" s="97">
        <f t="shared" si="75"/>
        <v>0.6770232856571976</v>
      </c>
      <c r="W448" s="28">
        <v>0.441</v>
      </c>
      <c r="X448" s="94">
        <f>AProperties!AF448*(9.806*B448)^0.5</f>
        <v>1.1599842899677046</v>
      </c>
      <c r="Y448" s="94">
        <f>AProperties!AG448*(9.806*C448)^0.5</f>
        <v>1.1617928691571648</v>
      </c>
      <c r="Z448" s="94">
        <f>AProperties!AH448*(9.806*D448)^0.5</f>
        <v>1.1615302300553647</v>
      </c>
      <c r="AA448" s="94">
        <f>AProperties!AI448*(9.806*E448)^0.5</f>
        <v>1.1626977820567932</v>
      </c>
      <c r="AB448" s="94">
        <f>AProperties!AJ448*(9.806*F448)^0.5</f>
        <v>1.1623961313694235</v>
      </c>
      <c r="AC448" s="94">
        <f>AProperties!AK448*(9.806*G448)^0.5</f>
        <v>1.1632450372291661</v>
      </c>
      <c r="AD448" s="94">
        <f>AProperties!AL448*(9.806*H448)^0.5</f>
        <v>1.1629497984811714</v>
      </c>
      <c r="AE448" s="94">
        <f>AProperties!AM448*(9.806*I448)^0.5</f>
        <v>1.1636116845659372</v>
      </c>
      <c r="AF448" s="97">
        <f t="shared" si="76"/>
        <v>1.1622759778603409</v>
      </c>
    </row>
    <row r="449" spans="1:32" x14ac:dyDescent="0.25">
      <c r="A449" s="28">
        <v>0.442</v>
      </c>
      <c r="B449" s="94">
        <f>AProperties!B449/AProperties!V449/VLOOKUP(B$6,Data!$N$4:$Y$11,Data!$X$1,FALSE)</f>
        <v>0.47255239248561015</v>
      </c>
      <c r="C449" s="94">
        <f>AProperties!C449/AProperties!W449/VLOOKUP(C$6,Data!$N$4:$Y$11,Data!$X$1,FALSE)</f>
        <v>0.47313915924171501</v>
      </c>
      <c r="D449" s="94">
        <f>AProperties!D449/AProperties!X449/VLOOKUP(D$6,Data!$N$4:$Y$11,Data!$X$1,FALSE)</f>
        <v>0.47305397858787979</v>
      </c>
      <c r="E449" s="94">
        <f>AProperties!E449/AProperties!Y449/VLOOKUP(E$6,Data!$N$4:$Y$11,Data!$X$1,FALSE)</f>
        <v>0.47343257108639208</v>
      </c>
      <c r="F449" s="94">
        <f>AProperties!F449/AProperties!Z449/VLOOKUP(F$6,Data!$N$4:$Y$11,Data!$X$1,FALSE)</f>
        <v>0.47333477579618077</v>
      </c>
      <c r="G449" s="94">
        <f>AProperties!G449/AProperties!AA449/VLOOKUP(G$6,Data!$N$4:$Y$11,Data!$X$1,FALSE)</f>
        <v>0.47360995853211829</v>
      </c>
      <c r="H449" s="94">
        <f>AProperties!H449/AProperties!AB449/VLOOKUP(H$6,Data!$N$4:$Y$11,Data!$X$1,FALSE)</f>
        <v>0.47351426503658789</v>
      </c>
      <c r="I449" s="94">
        <f>AProperties!I449/AProperties!AC449/VLOOKUP(I$6,Data!$N$4:$Y$11,Data!$X$1,FALSE)</f>
        <v>0.47372877993856521</v>
      </c>
      <c r="J449" s="97">
        <f t="shared" si="66"/>
        <v>0.47329573508813116</v>
      </c>
      <c r="L449" s="28">
        <v>0.442</v>
      </c>
      <c r="M449" s="94">
        <f t="shared" si="67"/>
        <v>0.67827619624280511</v>
      </c>
      <c r="N449" s="94">
        <f t="shared" si="68"/>
        <v>0.67856957962085751</v>
      </c>
      <c r="O449" s="94">
        <f t="shared" si="69"/>
        <v>0.67852698929393984</v>
      </c>
      <c r="P449" s="94">
        <f t="shared" si="70"/>
        <v>0.67871628554319607</v>
      </c>
      <c r="Q449" s="94">
        <f t="shared" si="71"/>
        <v>0.67866738789809045</v>
      </c>
      <c r="R449" s="94">
        <f t="shared" si="72"/>
        <v>0.67880497926605909</v>
      </c>
      <c r="S449" s="94">
        <f t="shared" si="73"/>
        <v>0.67875713251829395</v>
      </c>
      <c r="T449" s="94">
        <f t="shared" si="74"/>
        <v>0.67886438996928256</v>
      </c>
      <c r="U449" s="97">
        <f t="shared" si="75"/>
        <v>0.67864786754406559</v>
      </c>
      <c r="W449" s="28">
        <v>0.442</v>
      </c>
      <c r="X449" s="94">
        <f>AProperties!AF449*(9.806*B449)^0.5</f>
        <v>1.1639806952141953</v>
      </c>
      <c r="Y449" s="94">
        <f>AProperties!AG449*(9.806*C449)^0.5</f>
        <v>1.1657934070476914</v>
      </c>
      <c r="Z449" s="94">
        <f>AProperties!AH449*(9.806*D449)^0.5</f>
        <v>1.1655301671330944</v>
      </c>
      <c r="AA449" s="94">
        <f>AProperties!AI449*(9.806*E449)^0.5</f>
        <v>1.1667003917852845</v>
      </c>
      <c r="AB449" s="94">
        <f>AProperties!AJ449*(9.806*F449)^0.5</f>
        <v>1.1663980501521176</v>
      </c>
      <c r="AC449" s="94">
        <f>AProperties!AK449*(9.806*G449)^0.5</f>
        <v>1.1672489012468832</v>
      </c>
      <c r="AD449" s="94">
        <f>AProperties!AL449*(9.806*H449)^0.5</f>
        <v>1.1669529856982668</v>
      </c>
      <c r="AE449" s="94">
        <f>AProperties!AM449*(9.806*I449)^0.5</f>
        <v>1.167616389484641</v>
      </c>
      <c r="AF449" s="97">
        <f t="shared" si="76"/>
        <v>1.1662776234702719</v>
      </c>
    </row>
    <row r="450" spans="1:32" x14ac:dyDescent="0.25">
      <c r="A450" s="28">
        <v>0.443</v>
      </c>
      <c r="B450" s="94">
        <f>AProperties!B450/AProperties!V450/VLOOKUP(B$6,Data!$N$4:$Y$11,Data!$X$1,FALSE)</f>
        <v>0.47380014748147031</v>
      </c>
      <c r="C450" s="94">
        <f>AProperties!C450/AProperties!W450/VLOOKUP(C$6,Data!$N$4:$Y$11,Data!$X$1,FALSE)</f>
        <v>0.47438924606541538</v>
      </c>
      <c r="D450" s="94">
        <f>AProperties!D450/AProperties!X450/VLOOKUP(D$6,Data!$N$4:$Y$11,Data!$X$1,FALSE)</f>
        <v>0.47430372636745688</v>
      </c>
      <c r="E450" s="94">
        <f>AProperties!E450/AProperties!Y450/VLOOKUP(E$6,Data!$N$4:$Y$11,Data!$X$1,FALSE)</f>
        <v>0.47468382716439633</v>
      </c>
      <c r="F450" s="94">
        <f>AProperties!F450/AProperties!Z450/VLOOKUP(F$6,Data!$N$4:$Y$11,Data!$X$1,FALSE)</f>
        <v>0.47458564191806091</v>
      </c>
      <c r="G450" s="94">
        <f>AProperties!G450/AProperties!AA450/VLOOKUP(G$6,Data!$N$4:$Y$11,Data!$X$1,FALSE)</f>
        <v>0.47486192254838583</v>
      </c>
      <c r="H450" s="94">
        <f>AProperties!H450/AProperties!AB450/VLOOKUP(H$6,Data!$N$4:$Y$11,Data!$X$1,FALSE)</f>
        <v>0.4747658470504344</v>
      </c>
      <c r="I450" s="94">
        <f>AProperties!I450/AProperties!AC450/VLOOKUP(I$6,Data!$N$4:$Y$11,Data!$X$1,FALSE)</f>
        <v>0.47498121860132519</v>
      </c>
      <c r="J450" s="97">
        <f t="shared" si="66"/>
        <v>0.47454644714961813</v>
      </c>
      <c r="L450" s="28">
        <v>0.443</v>
      </c>
      <c r="M450" s="94">
        <f t="shared" si="67"/>
        <v>0.67990007374073513</v>
      </c>
      <c r="N450" s="94">
        <f t="shared" si="68"/>
        <v>0.68019462303270772</v>
      </c>
      <c r="O450" s="94">
        <f t="shared" si="69"/>
        <v>0.68015186318372844</v>
      </c>
      <c r="P450" s="94">
        <f t="shared" si="70"/>
        <v>0.6803419135821982</v>
      </c>
      <c r="Q450" s="94">
        <f t="shared" si="71"/>
        <v>0.68029282095903043</v>
      </c>
      <c r="R450" s="94">
        <f t="shared" si="72"/>
        <v>0.68043096127419289</v>
      </c>
      <c r="S450" s="94">
        <f t="shared" si="73"/>
        <v>0.68038292352521723</v>
      </c>
      <c r="T450" s="94">
        <f t="shared" si="74"/>
        <v>0.68049060930066263</v>
      </c>
      <c r="U450" s="97">
        <f t="shared" si="75"/>
        <v>0.68027322357480902</v>
      </c>
      <c r="W450" s="28">
        <v>0.443</v>
      </c>
      <c r="X450" s="94">
        <f>AProperties!AF450*(9.806*B450)^0.5</f>
        <v>1.1679821862040565</v>
      </c>
      <c r="Y450" s="94">
        <f>AProperties!AG450*(9.806*C450)^0.5</f>
        <v>1.1697990265032403</v>
      </c>
      <c r="Z450" s="94">
        <f>AProperties!AH450*(9.806*D450)^0.5</f>
        <v>1.1695351863790742</v>
      </c>
      <c r="AA450" s="94">
        <f>AProperties!AI450*(9.806*E450)^0.5</f>
        <v>1.1707080810096562</v>
      </c>
      <c r="AB450" s="94">
        <f>AProperties!AJ450*(9.806*F450)^0.5</f>
        <v>1.1704050491188376</v>
      </c>
      <c r="AC450" s="94">
        <f>AProperties!AK450*(9.806*G450)^0.5</f>
        <v>1.1712578435161178</v>
      </c>
      <c r="AD450" s="94">
        <f>AProperties!AL450*(9.806*H450)^0.5</f>
        <v>1.1709612518375456</v>
      </c>
      <c r="AE450" s="94">
        <f>AProperties!AM450*(9.806*I450)^0.5</f>
        <v>1.1716261718241201</v>
      </c>
      <c r="AF450" s="97">
        <f t="shared" si="76"/>
        <v>1.1702843495490809</v>
      </c>
    </row>
    <row r="451" spans="1:32" x14ac:dyDescent="0.25">
      <c r="A451" s="28">
        <v>0.44400000000000001</v>
      </c>
      <c r="B451" s="94">
        <f>AProperties!B451/AProperties!V451/VLOOKUP(B$6,Data!$N$4:$Y$11,Data!$X$1,FALSE)</f>
        <v>0.47504945289493755</v>
      </c>
      <c r="C451" s="94">
        <f>AProperties!C451/AProperties!W451/VLOOKUP(C$6,Data!$N$4:$Y$11,Data!$X$1,FALSE)</f>
        <v>0.47564088797919568</v>
      </c>
      <c r="D451" s="94">
        <f>AProperties!D451/AProperties!X451/VLOOKUP(D$6,Data!$N$4:$Y$11,Data!$X$1,FALSE)</f>
        <v>0.47555502855535203</v>
      </c>
      <c r="E451" s="94">
        <f>AProperties!E451/AProperties!Y451/VLOOKUP(E$6,Data!$N$4:$Y$11,Data!$X$1,FALSE)</f>
        <v>0.47593664068990166</v>
      </c>
      <c r="F451" s="94">
        <f>AProperties!F451/AProperties!Z451/VLOOKUP(F$6,Data!$N$4:$Y$11,Data!$X$1,FALSE)</f>
        <v>0.47583806470014706</v>
      </c>
      <c r="G451" s="94">
        <f>AProperties!G451/AProperties!AA451/VLOOKUP(G$6,Data!$N$4:$Y$11,Data!$X$1,FALSE)</f>
        <v>0.47611544544418777</v>
      </c>
      <c r="H451" s="94">
        <f>AProperties!H451/AProperties!AB451/VLOOKUP(H$6,Data!$N$4:$Y$11,Data!$X$1,FALSE)</f>
        <v>0.47601898717065222</v>
      </c>
      <c r="I451" s="94">
        <f>AProperties!I451/AProperties!AC451/VLOOKUP(I$6,Data!$N$4:$Y$11,Data!$X$1,FALSE)</f>
        <v>0.47623521710573213</v>
      </c>
      <c r="J451" s="97">
        <f t="shared" si="66"/>
        <v>0.47579871556751324</v>
      </c>
      <c r="L451" s="28">
        <v>0.44400000000000001</v>
      </c>
      <c r="M451" s="94">
        <f t="shared" si="67"/>
        <v>0.68152472644746875</v>
      </c>
      <c r="N451" s="94">
        <f t="shared" si="68"/>
        <v>0.68182044398959785</v>
      </c>
      <c r="O451" s="94">
        <f t="shared" si="69"/>
        <v>0.68177751427767608</v>
      </c>
      <c r="P451" s="94">
        <f t="shared" si="70"/>
        <v>0.68196832034495081</v>
      </c>
      <c r="Q451" s="94">
        <f t="shared" si="71"/>
        <v>0.68191903235007356</v>
      </c>
      <c r="R451" s="94">
        <f t="shared" si="72"/>
        <v>0.68205772272209386</v>
      </c>
      <c r="S451" s="94">
        <f t="shared" si="73"/>
        <v>0.68200949358532614</v>
      </c>
      <c r="T451" s="94">
        <f t="shared" si="74"/>
        <v>0.68211760855286607</v>
      </c>
      <c r="U451" s="97">
        <f t="shared" si="75"/>
        <v>0.68189935778375665</v>
      </c>
      <c r="W451" s="28">
        <v>0.44400000000000001</v>
      </c>
      <c r="X451" s="94">
        <f>AProperties!AF451*(9.806*B451)^0.5</f>
        <v>1.1719887634910837</v>
      </c>
      <c r="Y451" s="94">
        <f>AProperties!AG451*(9.806*C451)^0.5</f>
        <v>1.1738097280771211</v>
      </c>
      <c r="Z451" s="94">
        <f>AProperties!AH451*(9.806*D451)^0.5</f>
        <v>1.1735452883466848</v>
      </c>
      <c r="AA451" s="94">
        <f>AProperties!AI451*(9.806*E451)^0.5</f>
        <v>1.1747208502829682</v>
      </c>
      <c r="AB451" s="94">
        <f>AProperties!AJ451*(9.806*F451)^0.5</f>
        <v>1.1744171288227321</v>
      </c>
      <c r="AC451" s="94">
        <f>AProperties!AK451*(9.806*G451)^0.5</f>
        <v>1.1752718645897853</v>
      </c>
      <c r="AD451" s="94">
        <f>AProperties!AL451*(9.806*H451)^0.5</f>
        <v>1.1749745974520054</v>
      </c>
      <c r="AE451" s="94">
        <f>AProperties!AM451*(9.806*I451)^0.5</f>
        <v>1.1756410321371875</v>
      </c>
      <c r="AF451" s="97">
        <f t="shared" si="76"/>
        <v>1.1742961566499461</v>
      </c>
    </row>
    <row r="452" spans="1:32" x14ac:dyDescent="0.25">
      <c r="A452" s="28">
        <v>0.44500000000000001</v>
      </c>
      <c r="B452" s="94">
        <f>AProperties!B452/AProperties!V452/VLOOKUP(B$6,Data!$N$4:$Y$11,Data!$X$1,FALSE)</f>
        <v>0.47630031682797497</v>
      </c>
      <c r="C452" s="94">
        <f>AProperties!C452/AProperties!W452/VLOOKUP(C$6,Data!$N$4:$Y$11,Data!$X$1,FALSE)</f>
        <v>0.47689409309700209</v>
      </c>
      <c r="D452" s="94">
        <f>AProperties!D452/AProperties!X452/VLOOKUP(D$6,Data!$N$4:$Y$11,Data!$X$1,FALSE)</f>
        <v>0.47680789326376694</v>
      </c>
      <c r="E452" s="94">
        <f>AProperties!E452/AProperties!Y452/VLOOKUP(E$6,Data!$N$4:$Y$11,Data!$X$1,FALSE)</f>
        <v>0.47719101978287787</v>
      </c>
      <c r="F452" s="94">
        <f>AProperties!F452/AProperties!Z452/VLOOKUP(F$6,Data!$N$4:$Y$11,Data!$X$1,FALSE)</f>
        <v>0.4770920522603983</v>
      </c>
      <c r="G452" s="94">
        <f>AProperties!G452/AProperties!AA452/VLOOKUP(G$6,Data!$N$4:$Y$11,Data!$X$1,FALSE)</f>
        <v>0.47737053534314466</v>
      </c>
      <c r="H452" s="94">
        <f>AProperties!H452/AProperties!AB452/VLOOKUP(H$6,Data!$N$4:$Y$11,Data!$X$1,FALSE)</f>
        <v>0.4772736935188901</v>
      </c>
      <c r="I452" s="94">
        <f>AProperties!I452/AProperties!AC452/VLOOKUP(I$6,Data!$N$4:$Y$11,Data!$X$1,FALSE)</f>
        <v>0.47749078357785807</v>
      </c>
      <c r="J452" s="97">
        <f t="shared" si="66"/>
        <v>0.47705254845898909</v>
      </c>
      <c r="L452" s="28">
        <v>0.44500000000000001</v>
      </c>
      <c r="M452" s="94">
        <f t="shared" si="67"/>
        <v>0.68315015841398752</v>
      </c>
      <c r="N452" s="94">
        <f t="shared" si="68"/>
        <v>0.68344704654850108</v>
      </c>
      <c r="O452" s="94">
        <f t="shared" si="69"/>
        <v>0.68340394663188353</v>
      </c>
      <c r="P452" s="94">
        <f t="shared" si="70"/>
        <v>0.68359550989143891</v>
      </c>
      <c r="Q452" s="94">
        <f t="shared" si="71"/>
        <v>0.6835460261301991</v>
      </c>
      <c r="R452" s="94">
        <f t="shared" si="72"/>
        <v>0.68368526767157234</v>
      </c>
      <c r="S452" s="94">
        <f t="shared" si="73"/>
        <v>0.68363684675944503</v>
      </c>
      <c r="T452" s="94">
        <f t="shared" si="74"/>
        <v>0.68374539178892901</v>
      </c>
      <c r="U452" s="97">
        <f t="shared" si="75"/>
        <v>0.68352627422949452</v>
      </c>
      <c r="W452" s="28">
        <v>0.44500000000000001</v>
      </c>
      <c r="X452" s="94">
        <f>AProperties!AF452*(9.806*B452)^0.5</f>
        <v>1.1760004276952072</v>
      </c>
      <c r="Y452" s="94">
        <f>AProperties!AG452*(9.806*C452)^0.5</f>
        <v>1.1778255123889774</v>
      </c>
      <c r="Z452" s="94">
        <f>AProperties!AH452*(9.806*D452)^0.5</f>
        <v>1.1775604736556138</v>
      </c>
      <c r="AA452" s="94">
        <f>AProperties!AI452*(9.806*E452)^0.5</f>
        <v>1.1787387002247154</v>
      </c>
      <c r="AB452" s="94">
        <f>AProperties!AJ452*(9.806*F452)^0.5</f>
        <v>1.1784342898833426</v>
      </c>
      <c r="AC452" s="94">
        <f>AProperties!AK452*(9.806*G452)^0.5</f>
        <v>1.1792909650872827</v>
      </c>
      <c r="AD452" s="94">
        <f>AProperties!AL452*(9.806*H452)^0.5</f>
        <v>1.1789930231610921</v>
      </c>
      <c r="AE452" s="94">
        <f>AProperties!AM452*(9.806*I452)^0.5</f>
        <v>1.179660971043182</v>
      </c>
      <c r="AF452" s="97">
        <f t="shared" si="76"/>
        <v>1.1783130453924267</v>
      </c>
    </row>
    <row r="453" spans="1:32" x14ac:dyDescent="0.25">
      <c r="A453" s="28">
        <v>0.44600000000000001</v>
      </c>
      <c r="B453" s="94">
        <f>AProperties!B453/AProperties!V453/VLOOKUP(B$6,Data!$N$4:$Y$11,Data!$X$1,FALSE)</f>
        <v>0.4775527474313056</v>
      </c>
      <c r="C453" s="94">
        <f>AProperties!C453/AProperties!W453/VLOOKUP(C$6,Data!$N$4:$Y$11,Data!$X$1,FALSE)</f>
        <v>0.47814886958166719</v>
      </c>
      <c r="D453" s="94">
        <f>AProperties!D453/AProperties!X453/VLOOKUP(D$6,Data!$N$4:$Y$11,Data!$X$1,FALSE)</f>
        <v>0.4780623286537708</v>
      </c>
      <c r="E453" s="94">
        <f>AProperties!E453/AProperties!Y453/VLOOKUP(E$6,Data!$N$4:$Y$11,Data!$X$1,FALSE)</f>
        <v>0.478446972612245</v>
      </c>
      <c r="F453" s="94">
        <f>AProperties!F453/AProperties!Z453/VLOOKUP(F$6,Data!$N$4:$Y$11,Data!$X$1,FALSE)</f>
        <v>0.4783476127657032</v>
      </c>
      <c r="G453" s="94">
        <f>AProperties!G453/AProperties!AA453/VLOOKUP(G$6,Data!$N$4:$Y$11,Data!$X$1,FALSE)</f>
        <v>0.47862720041786799</v>
      </c>
      <c r="H453" s="94">
        <f>AProperties!H453/AProperties!AB453/VLOOKUP(H$6,Data!$N$4:$Y$11,Data!$X$1,FALSE)</f>
        <v>0.47852997426576849</v>
      </c>
      <c r="I453" s="94">
        <f>AProperties!I453/AProperties!AC453/VLOOKUP(I$6,Data!$N$4:$Y$11,Data!$X$1,FALSE)</f>
        <v>0.47874792619279066</v>
      </c>
      <c r="J453" s="97">
        <f t="shared" si="66"/>
        <v>0.47830795399013992</v>
      </c>
      <c r="L453" s="28">
        <v>0.44600000000000001</v>
      </c>
      <c r="M453" s="94">
        <f t="shared" si="67"/>
        <v>0.68477637371565281</v>
      </c>
      <c r="N453" s="94">
        <f t="shared" si="68"/>
        <v>0.68507443479083363</v>
      </c>
      <c r="O453" s="94">
        <f t="shared" si="69"/>
        <v>0.68503116432688538</v>
      </c>
      <c r="P453" s="94">
        <f t="shared" si="70"/>
        <v>0.68522348630612251</v>
      </c>
      <c r="Q453" s="94">
        <f t="shared" si="71"/>
        <v>0.68517380638285164</v>
      </c>
      <c r="R453" s="94">
        <f t="shared" si="72"/>
        <v>0.68531360020893395</v>
      </c>
      <c r="S453" s="94">
        <f t="shared" si="73"/>
        <v>0.6852649871328842</v>
      </c>
      <c r="T453" s="94">
        <f t="shared" si="74"/>
        <v>0.68537396309639531</v>
      </c>
      <c r="U453" s="97">
        <f t="shared" si="75"/>
        <v>0.68515397699506986</v>
      </c>
      <c r="W453" s="28">
        <v>0.44600000000000001</v>
      </c>
      <c r="X453" s="94">
        <f>AProperties!AF453*(9.806*B453)^0.5</f>
        <v>1.1800171795028427</v>
      </c>
      <c r="Y453" s="94">
        <f>AProperties!AG453*(9.806*C453)^0.5</f>
        <v>1.1818463801251258</v>
      </c>
      <c r="Z453" s="94">
        <f>AProperties!AH453*(9.806*D453)^0.5</f>
        <v>1.1815807429921918</v>
      </c>
      <c r="AA453" s="94">
        <f>AProperties!AI453*(9.806*E453)^0.5</f>
        <v>1.1827616315211613</v>
      </c>
      <c r="AB453" s="94">
        <f>AProperties!AJ453*(9.806*F453)^0.5</f>
        <v>1.182456532986951</v>
      </c>
      <c r="AC453" s="94">
        <f>AProperties!AK453*(9.806*G453)^0.5</f>
        <v>1.1833151456948434</v>
      </c>
      <c r="AD453" s="94">
        <f>AProperties!AL453*(9.806*H453)^0.5</f>
        <v>1.1830165296510589</v>
      </c>
      <c r="AE453" s="94">
        <f>AProperties!AM453*(9.806*I453)^0.5</f>
        <v>1.18368598922831</v>
      </c>
      <c r="AF453" s="97">
        <f t="shared" si="76"/>
        <v>1.1823350164628106</v>
      </c>
    </row>
    <row r="454" spans="1:32" x14ac:dyDescent="0.25">
      <c r="A454" s="28">
        <v>0.44700000000000001</v>
      </c>
      <c r="B454" s="94">
        <f>AProperties!B454/AProperties!V454/VLOOKUP(B$6,Data!$N$4:$Y$11,Data!$X$1,FALSE)</f>
        <v>0.47880675290481689</v>
      </c>
      <c r="C454" s="94">
        <f>AProperties!C454/AProperties!W454/VLOOKUP(C$6,Data!$N$4:$Y$11,Data!$X$1,FALSE)</f>
        <v>0.47940522564531785</v>
      </c>
      <c r="D454" s="94">
        <f>AProperties!D454/AProperties!X454/VLOOKUP(D$6,Data!$N$4:$Y$11,Data!$X$1,FALSE)</f>
        <v>0.47931834293570819</v>
      </c>
      <c r="E454" s="94">
        <f>AProperties!E454/AProperties!Y454/VLOOKUP(E$6,Data!$N$4:$Y$11,Data!$X$1,FALSE)</f>
        <v>0.47970450739628134</v>
      </c>
      <c r="F454" s="94">
        <f>AProperties!F454/AProperties!Z454/VLOOKUP(F$6,Data!$N$4:$Y$11,Data!$X$1,FALSE)</f>
        <v>0.47960475443228801</v>
      </c>
      <c r="G454" s="94">
        <f>AProperties!G454/AProperties!AA454/VLOOKUP(G$6,Data!$N$4:$Y$11,Data!$X$1,FALSE)</f>
        <v>0.47988544889036677</v>
      </c>
      <c r="H454" s="94">
        <f>AProperties!H454/AProperties!AB454/VLOOKUP(H$6,Data!$N$4:$Y$11,Data!$X$1,FALSE)</f>
        <v>0.47978783763128163</v>
      </c>
      <c r="I454" s="94">
        <f>AProperties!I454/AProperties!AC454/VLOOKUP(I$6,Data!$N$4:$Y$11,Data!$X$1,FALSE)</f>
        <v>0.48000665317504115</v>
      </c>
      <c r="J454" s="97">
        <f t="shared" si="66"/>
        <v>0.47956494037638769</v>
      </c>
      <c r="L454" s="28">
        <v>0.44700000000000001</v>
      </c>
      <c r="M454" s="94">
        <f t="shared" si="67"/>
        <v>0.68640337645240845</v>
      </c>
      <c r="N454" s="94">
        <f t="shared" si="68"/>
        <v>0.68670261282265899</v>
      </c>
      <c r="O454" s="94">
        <f t="shared" si="69"/>
        <v>0.68665917146785405</v>
      </c>
      <c r="P454" s="94">
        <f t="shared" si="70"/>
        <v>0.68685225369814074</v>
      </c>
      <c r="Q454" s="94">
        <f t="shared" si="71"/>
        <v>0.68680237721614401</v>
      </c>
      <c r="R454" s="94">
        <f t="shared" si="72"/>
        <v>0.68694272444518334</v>
      </c>
      <c r="S454" s="94">
        <f t="shared" si="73"/>
        <v>0.68689391881564088</v>
      </c>
      <c r="T454" s="94">
        <f t="shared" si="74"/>
        <v>0.68700332658752061</v>
      </c>
      <c r="U454" s="97">
        <f t="shared" si="75"/>
        <v>0.68678247018819383</v>
      </c>
      <c r="W454" s="28">
        <v>0.44700000000000001</v>
      </c>
      <c r="X454" s="94">
        <f>AProperties!AF454*(9.806*B454)^0.5</f>
        <v>1.1840390196672281</v>
      </c>
      <c r="Y454" s="94">
        <f>AProperties!AG454*(9.806*C454)^0.5</f>
        <v>1.1858723320389035</v>
      </c>
      <c r="Z454" s="94">
        <f>AProperties!AH454*(9.806*D454)^0.5</f>
        <v>1.1856060971097422</v>
      </c>
      <c r="AA454" s="94">
        <f>AProperties!AI454*(9.806*E454)^0.5</f>
        <v>1.186789644925683</v>
      </c>
      <c r="AB454" s="94">
        <f>AProperties!AJ454*(9.806*F454)^0.5</f>
        <v>1.1864838588869235</v>
      </c>
      <c r="AC454" s="94">
        <f>AProperties!AK454*(9.806*G454)^0.5</f>
        <v>1.1873444071658714</v>
      </c>
      <c r="AD454" s="94">
        <f>AProperties!AL454*(9.806*H454)^0.5</f>
        <v>1.1870451176752921</v>
      </c>
      <c r="AE454" s="94">
        <f>AProperties!AM454*(9.806*I454)^0.5</f>
        <v>1.1877160874459893</v>
      </c>
      <c r="AF454" s="97">
        <f t="shared" si="76"/>
        <v>1.1863620706144542</v>
      </c>
    </row>
    <row r="455" spans="1:32" x14ac:dyDescent="0.25">
      <c r="A455" s="28">
        <v>0.44800000000000001</v>
      </c>
      <c r="B455" s="94">
        <f>AProperties!B455/AProperties!V455/VLOOKUP(B$6,Data!$N$4:$Y$11,Data!$X$1,FALSE)</f>
        <v>0.48006234149797439</v>
      </c>
      <c r="C455" s="94">
        <f>AProperties!C455/AProperties!W455/VLOOKUP(C$6,Data!$N$4:$Y$11,Data!$X$1,FALSE)</f>
        <v>0.48066316954978805</v>
      </c>
      <c r="D455" s="94">
        <f>AProperties!D455/AProperties!X455/VLOOKUP(D$6,Data!$N$4:$Y$11,Data!$X$1,FALSE)</f>
        <v>0.48057594436961243</v>
      </c>
      <c r="E455" s="94">
        <f>AProperties!E455/AProperties!Y455/VLOOKUP(E$6,Data!$N$4:$Y$11,Data!$X$1,FALSE)</f>
        <v>0.48096363240303891</v>
      </c>
      <c r="F455" s="94">
        <f>AProperties!F455/AProperties!Z455/VLOOKUP(F$6,Data!$N$4:$Y$11,Data!$X$1,FALSE)</f>
        <v>0.48086348552612856</v>
      </c>
      <c r="G455" s="94">
        <f>AProperties!G455/AProperties!AA455/VLOOKUP(G$6,Data!$N$4:$Y$11,Data!$X$1,FALSE)</f>
        <v>0.48114528903246107</v>
      </c>
      <c r="H455" s="94">
        <f>AProperties!H455/AProperties!AB455/VLOOKUP(H$6,Data!$N$4:$Y$11,Data!$X$1,FALSE)</f>
        <v>0.48104729188521594</v>
      </c>
      <c r="I455" s="94">
        <f>AProperties!I455/AProperties!AC455/VLOOKUP(I$6,Data!$N$4:$Y$11,Data!$X$1,FALSE)</f>
        <v>0.48126697279895925</v>
      </c>
      <c r="J455" s="97">
        <f t="shared" si="66"/>
        <v>0.48082351588289735</v>
      </c>
      <c r="L455" s="28">
        <v>0.44800000000000001</v>
      </c>
      <c r="M455" s="94">
        <f t="shared" si="67"/>
        <v>0.68803117074898723</v>
      </c>
      <c r="N455" s="94">
        <f t="shared" si="68"/>
        <v>0.68833158477489409</v>
      </c>
      <c r="O455" s="94">
        <f t="shared" si="69"/>
        <v>0.6882879721848062</v>
      </c>
      <c r="P455" s="94">
        <f t="shared" si="70"/>
        <v>0.68848181620151949</v>
      </c>
      <c r="Q455" s="94">
        <f t="shared" si="71"/>
        <v>0.68843174276306429</v>
      </c>
      <c r="R455" s="94">
        <f t="shared" si="72"/>
        <v>0.68857264451623057</v>
      </c>
      <c r="S455" s="94">
        <f t="shared" si="73"/>
        <v>0.68852364594260795</v>
      </c>
      <c r="T455" s="94">
        <f t="shared" si="74"/>
        <v>0.68863348639947963</v>
      </c>
      <c r="U455" s="97">
        <f t="shared" si="75"/>
        <v>0.6884117579414486</v>
      </c>
      <c r="W455" s="28">
        <v>0.44800000000000001</v>
      </c>
      <c r="X455" s="94">
        <f>AProperties!AF455*(9.806*B455)^0.5</f>
        <v>1.1880659490087837</v>
      </c>
      <c r="Y455" s="94">
        <f>AProperties!AG455*(9.806*C455)^0.5</f>
        <v>1.1899033689510186</v>
      </c>
      <c r="Z455" s="94">
        <f>AProperties!AH455*(9.806*D455)^0.5</f>
        <v>1.1896365368289326</v>
      </c>
      <c r="AA455" s="94">
        <f>AProperties!AI455*(9.806*E455)^0.5</f>
        <v>1.1908227412591339</v>
      </c>
      <c r="AB455" s="94">
        <f>AProperties!AJ455*(9.806*F455)^0.5</f>
        <v>1.1905162684040609</v>
      </c>
      <c r="AC455" s="94">
        <f>AProperties!AK455*(9.806*G455)^0.5</f>
        <v>1.1913787503212983</v>
      </c>
      <c r="AD455" s="94">
        <f>AProperties!AL455*(9.806*H455)^0.5</f>
        <v>1.1910787880546814</v>
      </c>
      <c r="AE455" s="94">
        <f>AProperties!AM455*(9.806*I455)^0.5</f>
        <v>1.1917512665172094</v>
      </c>
      <c r="AF455" s="97">
        <f t="shared" si="76"/>
        <v>1.1903942086681401</v>
      </c>
    </row>
    <row r="456" spans="1:32" x14ac:dyDescent="0.25">
      <c r="A456" s="28">
        <v>0.44900000000000001</v>
      </c>
      <c r="B456" s="94">
        <f>AProperties!B456/AProperties!V456/VLOOKUP(B$6,Data!$N$4:$Y$11,Data!$X$1,FALSE)</f>
        <v>0.48131952151023599</v>
      </c>
      <c r="C456" s="94">
        <f>AProperties!C456/AProperties!W456/VLOOKUP(C$6,Data!$N$4:$Y$11,Data!$X$1,FALSE)</f>
        <v>0.48192270960703371</v>
      </c>
      <c r="D456" s="94">
        <f>AProperties!D456/AProperties!X456/VLOOKUP(D$6,Data!$N$4:$Y$11,Data!$X$1,FALSE)</f>
        <v>0.48183514126561999</v>
      </c>
      <c r="E456" s="94">
        <f>AProperties!E456/AProperties!Y456/VLOOKUP(E$6,Data!$N$4:$Y$11,Data!$X$1,FALSE)</f>
        <v>0.48222435595075591</v>
      </c>
      <c r="F456" s="94">
        <f>AProperties!F456/AProperties!Z456/VLOOKUP(F$6,Data!$N$4:$Y$11,Data!$X$1,FALSE)</f>
        <v>0.48212381436336771</v>
      </c>
      <c r="G456" s="94">
        <f>AProperties!G456/AProperties!AA456/VLOOKUP(G$6,Data!$N$4:$Y$11,Data!$X$1,FALSE)</f>
        <v>0.4824067291661977</v>
      </c>
      <c r="H456" s="94">
        <f>AProperties!H456/AProperties!AB456/VLOOKUP(H$6,Data!$N$4:$Y$11,Data!$X$1,FALSE)</f>
        <v>0.48230834534756345</v>
      </c>
      <c r="I456" s="94">
        <f>AProperties!I456/AProperties!AC456/VLOOKUP(I$6,Data!$N$4:$Y$11,Data!$X$1,FALSE)</f>
        <v>0.48252889338914823</v>
      </c>
      <c r="J456" s="97">
        <f t="shared" ref="J456:J519" si="77">AVERAGE(B456:I456)</f>
        <v>0.48208368882499036</v>
      </c>
      <c r="L456" s="28">
        <v>0.44900000000000001</v>
      </c>
      <c r="M456" s="94">
        <f t="shared" ref="M456:M519" si="78">$L456+B456/2</f>
        <v>0.68965976075511803</v>
      </c>
      <c r="N456" s="94">
        <f t="shared" ref="N456:N519" si="79">$L456+C456/2</f>
        <v>0.68996135480351684</v>
      </c>
      <c r="O456" s="94">
        <f t="shared" ref="O456:O519" si="80">$L456+D456/2</f>
        <v>0.68991757063281001</v>
      </c>
      <c r="P456" s="94">
        <f t="shared" ref="P456:P519" si="81">$L456+E456/2</f>
        <v>0.69011217797537794</v>
      </c>
      <c r="Q456" s="94">
        <f t="shared" ref="Q456:Q519" si="82">$L456+F456/2</f>
        <v>0.69006190718168381</v>
      </c>
      <c r="R456" s="94">
        <f t="shared" ref="R456:R519" si="83">$L456+G456/2</f>
        <v>0.69020336458309883</v>
      </c>
      <c r="S456" s="94">
        <f t="shared" ref="S456:S519" si="84">$L456+H456/2</f>
        <v>0.69015417267378176</v>
      </c>
      <c r="T456" s="94">
        <f t="shared" ref="T456:T519" si="85">$L456+I456/2</f>
        <v>0.6902644466945741</v>
      </c>
      <c r="U456" s="97">
        <f t="shared" ref="U456:U519" si="86">AVERAGE(M456:T456)</f>
        <v>0.69004184441249516</v>
      </c>
      <c r="W456" s="28">
        <v>0.44900000000000001</v>
      </c>
      <c r="X456" s="94">
        <f>AProperties!AF456*(9.806*B456)^0.5</f>
        <v>1.1920979684154613</v>
      </c>
      <c r="Y456" s="94">
        <f>AProperties!AG456*(9.806*C456)^0.5</f>
        <v>1.1939394917499058</v>
      </c>
      <c r="Z456" s="94">
        <f>AProperties!AH456*(9.806*D456)^0.5</f>
        <v>1.1936720630381286</v>
      </c>
      <c r="AA456" s="94">
        <f>AProperties!AI456*(9.806*E456)^0.5</f>
        <v>1.1948609214101833</v>
      </c>
      <c r="AB456" s="94">
        <f>AProperties!AJ456*(9.806*F456)^0.5</f>
        <v>1.1945537624269582</v>
      </c>
      <c r="AC456" s="94">
        <f>AProperties!AK456*(9.806*G456)^0.5</f>
        <v>1.1954181760499361</v>
      </c>
      <c r="AD456" s="94">
        <f>AProperties!AL456*(9.806*H456)^0.5</f>
        <v>1.1951175416779642</v>
      </c>
      <c r="AE456" s="94">
        <f>AProperties!AM456*(9.806*I456)^0.5</f>
        <v>1.1957915273308777</v>
      </c>
      <c r="AF456" s="97">
        <f t="shared" ref="AF456:AF519" si="87">AVERAGE(X456:AE456)</f>
        <v>1.1944314315124269</v>
      </c>
    </row>
    <row r="457" spans="1:32" x14ac:dyDescent="0.25">
      <c r="A457" s="28">
        <v>0.45</v>
      </c>
      <c r="B457" s="94">
        <f>AProperties!B457/AProperties!V457/VLOOKUP(B$6,Data!$N$4:$Y$11,Data!$X$1,FALSE)</f>
        <v>0.48257830129147239</v>
      </c>
      <c r="C457" s="94">
        <f>AProperties!C457/AProperties!W457/VLOOKUP(C$6,Data!$N$4:$Y$11,Data!$X$1,FALSE)</f>
        <v>0.48318385417955612</v>
      </c>
      <c r="D457" s="94">
        <f>AProperties!D457/AProperties!X457/VLOOKUP(D$6,Data!$N$4:$Y$11,Data!$X$1,FALSE)</f>
        <v>0.48309594198439287</v>
      </c>
      <c r="E457" s="94">
        <f>AProperties!E457/AProperties!Y457/VLOOKUP(E$6,Data!$N$4:$Y$11,Data!$X$1,FALSE)</f>
        <v>0.48348668640828107</v>
      </c>
      <c r="F457" s="94">
        <f>AProperties!F457/AProperties!Z457/VLOOKUP(F$6,Data!$N$4:$Y$11,Data!$X$1,FALSE)</f>
        <v>0.48338574931073597</v>
      </c>
      <c r="G457" s="94">
        <f>AProperties!G457/AProperties!AA457/VLOOKUP(G$6,Data!$N$4:$Y$11,Data!$X$1,FALSE)</f>
        <v>0.4836697776642746</v>
      </c>
      <c r="H457" s="94">
        <f>AProperties!H457/AProperties!AB457/VLOOKUP(H$6,Data!$N$4:$Y$11,Data!$X$1,FALSE)</f>
        <v>0.4835710063889439</v>
      </c>
      <c r="I457" s="94">
        <f>AProperties!I457/AProperties!AC457/VLOOKUP(I$6,Data!$N$4:$Y$11,Data!$X$1,FALSE)</f>
        <v>0.4837924233208884</v>
      </c>
      <c r="J457" s="97">
        <f t="shared" si="77"/>
        <v>0.48334546756856817</v>
      </c>
      <c r="L457" s="28">
        <v>0.45</v>
      </c>
      <c r="M457" s="94">
        <f t="shared" si="78"/>
        <v>0.69128915064573615</v>
      </c>
      <c r="N457" s="94">
        <f t="shared" si="79"/>
        <v>0.69159192708977812</v>
      </c>
      <c r="O457" s="94">
        <f t="shared" si="80"/>
        <v>0.69154797099219645</v>
      </c>
      <c r="P457" s="94">
        <f t="shared" si="81"/>
        <v>0.69174334320414055</v>
      </c>
      <c r="Q457" s="94">
        <f t="shared" si="82"/>
        <v>0.691692874655368</v>
      </c>
      <c r="R457" s="94">
        <f t="shared" si="83"/>
        <v>0.69183488883213728</v>
      </c>
      <c r="S457" s="94">
        <f t="shared" si="84"/>
        <v>0.69178550319447196</v>
      </c>
      <c r="T457" s="94">
        <f t="shared" si="85"/>
        <v>0.69189621166044424</v>
      </c>
      <c r="U457" s="97">
        <f t="shared" si="86"/>
        <v>0.69167273378428418</v>
      </c>
      <c r="W457" s="28">
        <v>0.45</v>
      </c>
      <c r="X457" s="94">
        <f>AProperties!AF457*(9.806*B457)^0.5</f>
        <v>1.1961350788431118</v>
      </c>
      <c r="Y457" s="94">
        <f>AProperties!AG457*(9.806*C457)^0.5</f>
        <v>1.1979807013920936</v>
      </c>
      <c r="Z457" s="94">
        <f>AProperties!AH457*(9.806*D457)^0.5</f>
        <v>1.1977126766937602</v>
      </c>
      <c r="AA457" s="94">
        <f>AProperties!AI457*(9.806*E457)^0.5</f>
        <v>1.1989041863356924</v>
      </c>
      <c r="AB457" s="94">
        <f>AProperties!AJ457*(9.806*F457)^0.5</f>
        <v>1.1985963419123662</v>
      </c>
      <c r="AC457" s="94">
        <f>AProperties!AK457*(9.806*G457)^0.5</f>
        <v>1.1994626853088475</v>
      </c>
      <c r="AD457" s="94">
        <f>AProperties!AL457*(9.806*H457)^0.5</f>
        <v>1.1991613795020937</v>
      </c>
      <c r="AE457" s="94">
        <f>AProperties!AM457*(9.806*I457)^0.5</f>
        <v>1.19983687084419</v>
      </c>
      <c r="AF457" s="97">
        <f t="shared" si="87"/>
        <v>1.1984737401040193</v>
      </c>
    </row>
    <row r="458" spans="1:32" x14ac:dyDescent="0.25">
      <c r="A458" s="28">
        <v>0.45100000000000001</v>
      </c>
      <c r="B458" s="94">
        <f>AProperties!B458/AProperties!V458/VLOOKUP(B$6,Data!$N$4:$Y$11,Data!$X$1,FALSE)</f>
        <v>0.48383868924238932</v>
      </c>
      <c r="C458" s="94">
        <f>AProperties!C458/AProperties!W458/VLOOKUP(C$6,Data!$N$4:$Y$11,Data!$X$1,FALSE)</f>
        <v>0.48444661168082309</v>
      </c>
      <c r="D458" s="94">
        <f>AProperties!D458/AProperties!X458/VLOOKUP(D$6,Data!$N$4:$Y$11,Data!$X$1,FALSE)</f>
        <v>0.48435835493754104</v>
      </c>
      <c r="E458" s="94">
        <f>AProperties!E458/AProperties!Y458/VLOOKUP(E$6,Data!$N$4:$Y$11,Data!$X$1,FALSE)</f>
        <v>0.48475063219549619</v>
      </c>
      <c r="F458" s="94">
        <f>AProperties!F458/AProperties!Z458/VLOOKUP(F$6,Data!$N$4:$Y$11,Data!$X$1,FALSE)</f>
        <v>0.48464929878597474</v>
      </c>
      <c r="G458" s="94">
        <f>AProperties!G458/AProperties!AA458/VLOOKUP(G$6,Data!$N$4:$Y$11,Data!$X$1,FALSE)</f>
        <v>0.48493444295046256</v>
      </c>
      <c r="H458" s="94">
        <f>AProperties!H458/AProperties!AB458/VLOOKUP(H$6,Data!$N$4:$Y$11,Data!$X$1,FALSE)</f>
        <v>0.48483528343102977</v>
      </c>
      <c r="I458" s="94">
        <f>AProperties!I458/AProperties!AC458/VLOOKUP(I$6,Data!$N$4:$Y$11,Data!$X$1,FALSE)</f>
        <v>0.48505757102055941</v>
      </c>
      <c r="J458" s="97">
        <f t="shared" si="77"/>
        <v>0.48460886053053448</v>
      </c>
      <c r="L458" s="28">
        <v>0.45100000000000001</v>
      </c>
      <c r="M458" s="94">
        <f t="shared" si="78"/>
        <v>0.69291934462119464</v>
      </c>
      <c r="N458" s="94">
        <f t="shared" si="79"/>
        <v>0.69322330584041159</v>
      </c>
      <c r="O458" s="94">
        <f t="shared" si="80"/>
        <v>0.69317917746877056</v>
      </c>
      <c r="P458" s="94">
        <f t="shared" si="81"/>
        <v>0.69337531609774805</v>
      </c>
      <c r="Q458" s="94">
        <f t="shared" si="82"/>
        <v>0.69332464939298744</v>
      </c>
      <c r="R458" s="94">
        <f t="shared" si="83"/>
        <v>0.69346722147523132</v>
      </c>
      <c r="S458" s="94">
        <f t="shared" si="84"/>
        <v>0.6934176417155149</v>
      </c>
      <c r="T458" s="94">
        <f t="shared" si="85"/>
        <v>0.69352878551027974</v>
      </c>
      <c r="U458" s="97">
        <f t="shared" si="86"/>
        <v>0.69330443026526722</v>
      </c>
      <c r="W458" s="28">
        <v>0.45100000000000001</v>
      </c>
      <c r="X458" s="94">
        <f>AProperties!AF458*(9.806*B458)^0.5</f>
        <v>1.200177281315844</v>
      </c>
      <c r="Y458" s="94">
        <f>AProperties!AG458*(9.806*C458)^0.5</f>
        <v>1.202026998902564</v>
      </c>
      <c r="Z458" s="94">
        <f>AProperties!AH458*(9.806*D458)^0.5</f>
        <v>1.2017583788206838</v>
      </c>
      <c r="AA458" s="94">
        <f>AProperties!AI458*(9.806*E458)^0.5</f>
        <v>1.2029525370610725</v>
      </c>
      <c r="AB458" s="94">
        <f>AProperties!AJ458*(9.806*F458)^0.5</f>
        <v>1.202644007885552</v>
      </c>
      <c r="AC458" s="94">
        <f>AProperties!AK458*(9.806*G458)^0.5</f>
        <v>1.203512279123705</v>
      </c>
      <c r="AD458" s="94">
        <f>AProperties!AL458*(9.806*H458)^0.5</f>
        <v>1.2032103025526022</v>
      </c>
      <c r="AE458" s="94">
        <f>AProperties!AM458*(9.806*I458)^0.5</f>
        <v>1.2038872980829902</v>
      </c>
      <c r="AF458" s="97">
        <f t="shared" si="87"/>
        <v>1.2025211354681269</v>
      </c>
    </row>
    <row r="459" spans="1:32" x14ac:dyDescent="0.25">
      <c r="A459" s="28">
        <v>0.45200000000000001</v>
      </c>
      <c r="B459" s="94">
        <f>AProperties!B459/AProperties!V459/VLOOKUP(B$6,Data!$N$4:$Y$11,Data!$X$1,FALSE)</f>
        <v>0.48510069381495724</v>
      </c>
      <c r="C459" s="94">
        <f>AProperties!C459/AProperties!W459/VLOOKUP(C$6,Data!$N$4:$Y$11,Data!$X$1,FALSE)</f>
        <v>0.48571099057569844</v>
      </c>
      <c r="D459" s="94">
        <f>AProperties!D459/AProperties!X459/VLOOKUP(D$6,Data!$N$4:$Y$11,Data!$X$1,FALSE)</f>
        <v>0.48562238858805223</v>
      </c>
      <c r="E459" s="94">
        <f>AProperties!E459/AProperties!Y459/VLOOKUP(E$6,Data!$N$4:$Y$11,Data!$X$1,FALSE)</f>
        <v>0.48601620178374755</v>
      </c>
      <c r="F459" s="94">
        <f>AProperties!F459/AProperties!Z459/VLOOKUP(F$6,Data!$N$4:$Y$11,Data!$X$1,FALSE)</f>
        <v>0.48591447125826803</v>
      </c>
      <c r="G459" s="94">
        <f>AProperties!G459/AProperties!AA459/VLOOKUP(G$6,Data!$N$4:$Y$11,Data!$X$1,FALSE)</f>
        <v>0.48620073350003562</v>
      </c>
      <c r="H459" s="94">
        <f>AProperties!H459/AProperties!AB459/VLOOKUP(H$6,Data!$N$4:$Y$11,Data!$X$1,FALSE)</f>
        <v>0.48610118494697485</v>
      </c>
      <c r="I459" s="94">
        <f>AProperties!I459/AProperties!AC459/VLOOKUP(I$6,Data!$N$4:$Y$11,Data!$X$1,FALSE)</f>
        <v>0.48632434496607269</v>
      </c>
      <c r="J459" s="97">
        <f t="shared" si="77"/>
        <v>0.48587387617922584</v>
      </c>
      <c r="L459" s="28">
        <v>0.45200000000000001</v>
      </c>
      <c r="M459" s="94">
        <f t="shared" si="78"/>
        <v>0.69455034690747863</v>
      </c>
      <c r="N459" s="94">
        <f t="shared" si="79"/>
        <v>0.69485549528784918</v>
      </c>
      <c r="O459" s="94">
        <f t="shared" si="80"/>
        <v>0.69481119429402616</v>
      </c>
      <c r="P459" s="94">
        <f t="shared" si="81"/>
        <v>0.69500810089187381</v>
      </c>
      <c r="Q459" s="94">
        <f t="shared" si="82"/>
        <v>0.69495723562913403</v>
      </c>
      <c r="R459" s="94">
        <f t="shared" si="83"/>
        <v>0.69510036675001785</v>
      </c>
      <c r="S459" s="94">
        <f t="shared" si="84"/>
        <v>0.69505059247348744</v>
      </c>
      <c r="T459" s="94">
        <f t="shared" si="85"/>
        <v>0.69516217248303636</v>
      </c>
      <c r="U459" s="97">
        <f t="shared" si="86"/>
        <v>0.69493693808961288</v>
      </c>
      <c r="W459" s="28">
        <v>0.45200000000000001</v>
      </c>
      <c r="X459" s="94">
        <f>AProperties!AF459*(9.806*B459)^0.5</f>
        <v>1.2042245769264042</v>
      </c>
      <c r="Y459" s="94">
        <f>AProperties!AG459*(9.806*C459)^0.5</f>
        <v>1.2060783853751236</v>
      </c>
      <c r="Z459" s="94">
        <f>AProperties!AH459*(9.806*D459)^0.5</f>
        <v>1.2058091705125564</v>
      </c>
      <c r="AA459" s="94">
        <f>AProperties!AI459*(9.806*E459)^0.5</f>
        <v>1.2070059746806647</v>
      </c>
      <c r="AB459" s="94">
        <f>AProperties!AJ459*(9.806*F459)^0.5</f>
        <v>1.2066967614406814</v>
      </c>
      <c r="AC459" s="94">
        <f>AProperties!AK459*(9.806*G459)^0.5</f>
        <v>1.2075669585891622</v>
      </c>
      <c r="AD459" s="94">
        <f>AProperties!AL459*(9.806*H459)^0.5</f>
        <v>1.2072643119239745</v>
      </c>
      <c r="AE459" s="94">
        <f>AProperties!AM459*(9.806*I459)^0.5</f>
        <v>1.2079428101421483</v>
      </c>
      <c r="AF459" s="97">
        <f t="shared" si="87"/>
        <v>1.2065736186988394</v>
      </c>
    </row>
    <row r="460" spans="1:32" x14ac:dyDescent="0.25">
      <c r="A460" s="28">
        <v>0.45300000000000001</v>
      </c>
      <c r="B460" s="94">
        <f>AProperties!B460/AProperties!V460/VLOOKUP(B$6,Data!$N$4:$Y$11,Data!$X$1,FALSE)</f>
        <v>0.48636432351284348</v>
      </c>
      <c r="C460" s="94">
        <f>AProperties!C460/AProperties!W460/VLOOKUP(C$6,Data!$N$4:$Y$11,Data!$X$1,FALSE)</f>
        <v>0.48697699938087852</v>
      </c>
      <c r="D460" s="94">
        <f>AProperties!D460/AProperties!X460/VLOOKUP(D$6,Data!$N$4:$Y$11,Data!$X$1,FALSE)</f>
        <v>0.48688805145072422</v>
      </c>
      <c r="E460" s="94">
        <f>AProperties!E460/AProperties!Y460/VLOOKUP(E$6,Data!$N$4:$Y$11,Data!$X$1,FALSE)</f>
        <v>0.48728340369627743</v>
      </c>
      <c r="F460" s="94">
        <f>AProperties!F460/AProperties!Z460/VLOOKUP(F$6,Data!$N$4:$Y$11,Data!$X$1,FALSE)</f>
        <v>0.48718127524867216</v>
      </c>
      <c r="G460" s="94">
        <f>AProperties!G460/AProperties!AA460/VLOOKUP(G$6,Data!$N$4:$Y$11,Data!$X$1,FALSE)</f>
        <v>0.4874686578402071</v>
      </c>
      <c r="H460" s="94">
        <f>AProperties!H460/AProperties!AB460/VLOOKUP(H$6,Data!$N$4:$Y$11,Data!$X$1,FALSE)</f>
        <v>0.48736871946184868</v>
      </c>
      <c r="I460" s="94">
        <f>AProperties!I460/AProperties!AC460/VLOOKUP(I$6,Data!$N$4:$Y$11,Data!$X$1,FALSE)</f>
        <v>0.48759275368730398</v>
      </c>
      <c r="J460" s="97">
        <f t="shared" si="77"/>
        <v>0.4871405230348444</v>
      </c>
      <c r="L460" s="28">
        <v>0.45300000000000001</v>
      </c>
      <c r="M460" s="94">
        <f t="shared" si="78"/>
        <v>0.69618216175642178</v>
      </c>
      <c r="N460" s="94">
        <f t="shared" si="79"/>
        <v>0.69648849969043924</v>
      </c>
      <c r="O460" s="94">
        <f t="shared" si="80"/>
        <v>0.69644402572536213</v>
      </c>
      <c r="P460" s="94">
        <f t="shared" si="81"/>
        <v>0.69664170184813878</v>
      </c>
      <c r="Q460" s="94">
        <f t="shared" si="82"/>
        <v>0.69659063762433604</v>
      </c>
      <c r="R460" s="94">
        <f t="shared" si="83"/>
        <v>0.69673432892010356</v>
      </c>
      <c r="S460" s="94">
        <f t="shared" si="84"/>
        <v>0.69668435973092435</v>
      </c>
      <c r="T460" s="94">
        <f t="shared" si="85"/>
        <v>0.69679637684365203</v>
      </c>
      <c r="U460" s="97">
        <f t="shared" si="86"/>
        <v>0.6965702615174223</v>
      </c>
      <c r="W460" s="28">
        <v>0.45300000000000001</v>
      </c>
      <c r="X460" s="94">
        <f>AProperties!AF460*(9.806*B460)^0.5</f>
        <v>1.2082769668365481</v>
      </c>
      <c r="Y460" s="94">
        <f>AProperties!AG460*(9.806*C460)^0.5</f>
        <v>1.2101348619727925</v>
      </c>
      <c r="Z460" s="94">
        <f>AProperties!AH460*(9.806*D460)^0.5</f>
        <v>1.2098650529322106</v>
      </c>
      <c r="AA460" s="94">
        <f>AProperties!AI460*(9.806*E460)^0.5</f>
        <v>1.2110645003581084</v>
      </c>
      <c r="AB460" s="94">
        <f>AProperties!AJ460*(9.806*F460)^0.5</f>
        <v>1.2107546037411836</v>
      </c>
      <c r="AC460" s="94">
        <f>AProperties!AK460*(9.806*G460)^0.5</f>
        <v>1.2116267248692427</v>
      </c>
      <c r="AD460" s="94">
        <f>AProperties!AL460*(9.806*H460)^0.5</f>
        <v>1.2113234087800255</v>
      </c>
      <c r="AE460" s="94">
        <f>AProperties!AM460*(9.806*I460)^0.5</f>
        <v>1.212003408185935</v>
      </c>
      <c r="AF460" s="97">
        <f t="shared" si="87"/>
        <v>1.2106311909595058</v>
      </c>
    </row>
    <row r="461" spans="1:32" x14ac:dyDescent="0.25">
      <c r="A461" s="28">
        <v>0.45400000000000001</v>
      </c>
      <c r="B461" s="94">
        <f>AProperties!B461/AProperties!V461/VLOOKUP(B$6,Data!$N$4:$Y$11,Data!$X$1,FALSE)</f>
        <v>0.48762958689184827</v>
      </c>
      <c r="C461" s="94">
        <f>AProperties!C461/AProperties!W461/VLOOKUP(C$6,Data!$N$4:$Y$11,Data!$X$1,FALSE)</f>
        <v>0.48824464666532497</v>
      </c>
      <c r="D461" s="94">
        <f>AProperties!D461/AProperties!X461/VLOOKUP(D$6,Data!$N$4:$Y$11,Data!$X$1,FALSE)</f>
        <v>0.48815535209260358</v>
      </c>
      <c r="E461" s="94">
        <f>AProperties!E461/AProperties!Y461/VLOOKUP(E$6,Data!$N$4:$Y$11,Data!$X$1,FALSE)</f>
        <v>0.48855224650866369</v>
      </c>
      <c r="F461" s="94">
        <f>AProperties!F461/AProperties!Z461/VLOOKUP(F$6,Data!$N$4:$Y$11,Data!$X$1,FALSE)</f>
        <v>0.48844971933055814</v>
      </c>
      <c r="G461" s="94">
        <f>AProperties!G461/AProperties!AA461/VLOOKUP(G$6,Data!$N$4:$Y$11,Data!$X$1,FALSE)</f>
        <v>0.48873822455056348</v>
      </c>
      <c r="H461" s="94">
        <f>AProperties!H461/AProperties!AB461/VLOOKUP(H$6,Data!$N$4:$Y$11,Data!$X$1,FALSE)</f>
        <v>0.48863789555307446</v>
      </c>
      <c r="I461" s="94">
        <f>AProperties!I461/AProperties!AC461/VLOOKUP(I$6,Data!$N$4:$Y$11,Data!$X$1,FALSE)</f>
        <v>0.48886280576653157</v>
      </c>
      <c r="J461" s="97">
        <f t="shared" si="77"/>
        <v>0.48840880966989608</v>
      </c>
      <c r="L461" s="28">
        <v>0.45400000000000001</v>
      </c>
      <c r="M461" s="94">
        <f t="shared" si="78"/>
        <v>0.69781479344592412</v>
      </c>
      <c r="N461" s="94">
        <f t="shared" si="79"/>
        <v>0.69812232333266255</v>
      </c>
      <c r="O461" s="94">
        <f t="shared" si="80"/>
        <v>0.69807767604630178</v>
      </c>
      <c r="P461" s="94">
        <f t="shared" si="81"/>
        <v>0.69827612325433186</v>
      </c>
      <c r="Q461" s="94">
        <f t="shared" si="82"/>
        <v>0.69822485966527914</v>
      </c>
      <c r="R461" s="94">
        <f t="shared" si="83"/>
        <v>0.69836911227528176</v>
      </c>
      <c r="S461" s="94">
        <f t="shared" si="84"/>
        <v>0.69831894777653725</v>
      </c>
      <c r="T461" s="94">
        <f t="shared" si="85"/>
        <v>0.69843140288326577</v>
      </c>
      <c r="U461" s="97">
        <f t="shared" si="86"/>
        <v>0.69820440483494806</v>
      </c>
      <c r="W461" s="28">
        <v>0.45400000000000001</v>
      </c>
      <c r="X461" s="94">
        <f>AProperties!AF461*(9.806*B461)^0.5</f>
        <v>1.2123344522774282</v>
      </c>
      <c r="Y461" s="94">
        <f>AProperties!AG461*(9.806*C461)^0.5</f>
        <v>1.214196429928174</v>
      </c>
      <c r="Z461" s="94">
        <f>AProperties!AH461*(9.806*D461)^0.5</f>
        <v>1.213926027312042</v>
      </c>
      <c r="AA461" s="94">
        <f>AProperties!AI461*(9.806*E461)^0.5</f>
        <v>1.2151281153267339</v>
      </c>
      <c r="AB461" s="94">
        <f>AProperties!AJ461*(9.806*F461)^0.5</f>
        <v>1.2148175360201483</v>
      </c>
      <c r="AC461" s="94">
        <f>AProperties!AK461*(9.806*G461)^0.5</f>
        <v>1.2156915791977057</v>
      </c>
      <c r="AD461" s="94">
        <f>AProperties!AL461*(9.806*H461)^0.5</f>
        <v>1.2153875943542831</v>
      </c>
      <c r="AE461" s="94">
        <f>AProperties!AM461*(9.806*I461)^0.5</f>
        <v>1.2160690934484044</v>
      </c>
      <c r="AF461" s="97">
        <f t="shared" si="87"/>
        <v>1.2146938534831149</v>
      </c>
    </row>
    <row r="462" spans="1:32" x14ac:dyDescent="0.25">
      <c r="A462" s="28">
        <v>0.45500000000000002</v>
      </c>
      <c r="B462" s="94">
        <f>AProperties!B462/AProperties!V462/VLOOKUP(B$6,Data!$N$4:$Y$11,Data!$X$1,FALSE)</f>
        <v>0.48889649256034512</v>
      </c>
      <c r="C462" s="94">
        <f>AProperties!C462/AProperties!W462/VLOOKUP(C$6,Data!$N$4:$Y$11,Data!$X$1,FALSE)</f>
        <v>0.48951394105070922</v>
      </c>
      <c r="D462" s="94">
        <f>AProperties!D462/AProperties!X462/VLOOKUP(D$6,Data!$N$4:$Y$11,Data!$X$1,FALSE)</f>
        <v>0.48942429913342539</v>
      </c>
      <c r="E462" s="94">
        <f>AProperties!E462/AProperties!Y462/VLOOKUP(E$6,Data!$N$4:$Y$11,Data!$X$1,FALSE)</f>
        <v>0.48982273884925959</v>
      </c>
      <c r="F462" s="94">
        <f>AProperties!F462/AProperties!Z462/VLOOKUP(F$6,Data!$N$4:$Y$11,Data!$X$1,FALSE)</f>
        <v>0.48971981213005067</v>
      </c>
      <c r="G462" s="94">
        <f>AProperties!G462/AProperties!AA462/VLOOKUP(G$6,Data!$N$4:$Y$11,Data!$X$1,FALSE)</f>
        <v>0.49000944226351101</v>
      </c>
      <c r="H462" s="94">
        <f>AProperties!H462/AProperties!AB462/VLOOKUP(H$6,Data!$N$4:$Y$11,Data!$X$1,FALSE)</f>
        <v>0.48990872185087198</v>
      </c>
      <c r="I462" s="94">
        <f>AProperties!I462/AProperties!AC462/VLOOKUP(I$6,Data!$N$4:$Y$11,Data!$X$1,FALSE)</f>
        <v>0.49013450983887891</v>
      </c>
      <c r="J462" s="97">
        <f t="shared" si="77"/>
        <v>0.48967874470963146</v>
      </c>
      <c r="L462" s="28">
        <v>0.45500000000000002</v>
      </c>
      <c r="M462" s="94">
        <f t="shared" si="78"/>
        <v>0.69944824628017255</v>
      </c>
      <c r="N462" s="94">
        <f t="shared" si="79"/>
        <v>0.69975697052535457</v>
      </c>
      <c r="O462" s="94">
        <f t="shared" si="80"/>
        <v>0.69971214956671268</v>
      </c>
      <c r="P462" s="94">
        <f t="shared" si="81"/>
        <v>0.69991136942462984</v>
      </c>
      <c r="Q462" s="94">
        <f t="shared" si="82"/>
        <v>0.69985990606502535</v>
      </c>
      <c r="R462" s="94">
        <f t="shared" si="83"/>
        <v>0.70000472113175549</v>
      </c>
      <c r="S462" s="94">
        <f t="shared" si="84"/>
        <v>0.69995436092543595</v>
      </c>
      <c r="T462" s="94">
        <f t="shared" si="85"/>
        <v>0.70006725491943944</v>
      </c>
      <c r="U462" s="97">
        <f t="shared" si="86"/>
        <v>0.69983937235481564</v>
      </c>
      <c r="W462" s="28">
        <v>0.45500000000000002</v>
      </c>
      <c r="X462" s="94">
        <f>AProperties!AF462*(9.806*B462)^0.5</f>
        <v>1.2163970345499733</v>
      </c>
      <c r="Y462" s="94">
        <f>AProperties!AG462*(9.806*C462)^0.5</f>
        <v>1.218263090543849</v>
      </c>
      <c r="Z462" s="94">
        <f>AProperties!AH462*(9.806*D462)^0.5</f>
        <v>1.2179920949543914</v>
      </c>
      <c r="AA462" s="94">
        <f>AProperties!AI462*(9.806*E462)^0.5</f>
        <v>1.2191968208899382</v>
      </c>
      <c r="AB462" s="94">
        <f>AProperties!AJ462*(9.806*F462)^0.5</f>
        <v>1.2188855595807044</v>
      </c>
      <c r="AC462" s="94">
        <f>AProperties!AK462*(9.806*G462)^0.5</f>
        <v>1.2197615228784493</v>
      </c>
      <c r="AD462" s="94">
        <f>AProperties!AL462*(9.806*H462)^0.5</f>
        <v>1.2194568699503792</v>
      </c>
      <c r="AE462" s="94">
        <f>AProperties!AM462*(9.806*I462)^0.5</f>
        <v>1.2201398672337824</v>
      </c>
      <c r="AF462" s="97">
        <f t="shared" si="87"/>
        <v>1.2187616075726835</v>
      </c>
    </row>
    <row r="463" spans="1:32" x14ac:dyDescent="0.25">
      <c r="A463" s="28">
        <v>0.45600000000000002</v>
      </c>
      <c r="B463" s="94">
        <f>AProperties!B463/AProperties!V463/VLOOKUP(B$6,Data!$N$4:$Y$11,Data!$X$1,FALSE)</f>
        <v>0.49016504917972814</v>
      </c>
      <c r="C463" s="94">
        <f>AProperties!C463/AProperties!W463/VLOOKUP(C$6,Data!$N$4:$Y$11,Data!$X$1,FALSE)</f>
        <v>0.49078489121185909</v>
      </c>
      <c r="D463" s="94">
        <f>AProperties!D463/AProperties!X463/VLOOKUP(D$6,Data!$N$4:$Y$11,Data!$X$1,FALSE)</f>
        <v>0.49069490124606147</v>
      </c>
      <c r="E463" s="94">
        <f>AProperties!E463/AProperties!Y463/VLOOKUP(E$6,Data!$N$4:$Y$11,Data!$X$1,FALSE)</f>
        <v>0.49109488939964435</v>
      </c>
      <c r="F463" s="94">
        <f>AProperties!F463/AProperties!Z463/VLOOKUP(F$6,Data!$N$4:$Y$11,Data!$X$1,FALSE)</f>
        <v>0.49099156232647367</v>
      </c>
      <c r="G463" s="94">
        <f>AProperties!G463/AProperties!AA463/VLOOKUP(G$6,Data!$N$4:$Y$11,Data!$X$1,FALSE)</f>
        <v>0.4912823196647198</v>
      </c>
      <c r="H463" s="94">
        <f>AProperties!H463/AProperties!AB463/VLOOKUP(H$6,Data!$N$4:$Y$11,Data!$X$1,FALSE)</f>
        <v>0.49118120703870211</v>
      </c>
      <c r="I463" s="94">
        <f>AProperties!I463/AProperties!AC463/VLOOKUP(I$6,Data!$N$4:$Y$11,Data!$X$1,FALSE)</f>
        <v>0.49140787459276386</v>
      </c>
      <c r="J463" s="97">
        <f t="shared" si="77"/>
        <v>0.49095033683249401</v>
      </c>
      <c r="L463" s="28">
        <v>0.45600000000000002</v>
      </c>
      <c r="M463" s="94">
        <f t="shared" si="78"/>
        <v>0.70108252458986409</v>
      </c>
      <c r="N463" s="94">
        <f t="shared" si="79"/>
        <v>0.7013924456059295</v>
      </c>
      <c r="O463" s="94">
        <f t="shared" si="80"/>
        <v>0.70134745062303072</v>
      </c>
      <c r="P463" s="94">
        <f t="shared" si="81"/>
        <v>0.70154744469982222</v>
      </c>
      <c r="Q463" s="94">
        <f t="shared" si="82"/>
        <v>0.70149578116323685</v>
      </c>
      <c r="R463" s="94">
        <f t="shared" si="83"/>
        <v>0.70164115983235997</v>
      </c>
      <c r="S463" s="94">
        <f t="shared" si="84"/>
        <v>0.7015906035193511</v>
      </c>
      <c r="T463" s="94">
        <f t="shared" si="85"/>
        <v>0.70170393729638192</v>
      </c>
      <c r="U463" s="97">
        <f t="shared" si="86"/>
        <v>0.70147516841624713</v>
      </c>
      <c r="W463" s="28">
        <v>0.45600000000000002</v>
      </c>
      <c r="X463" s="94">
        <f>AProperties!AF463*(9.806*B463)^0.5</f>
        <v>1.2204647150252921</v>
      </c>
      <c r="Y463" s="94">
        <f>AProperties!AG463*(9.806*C463)^0.5</f>
        <v>1.2223348451927698</v>
      </c>
      <c r="Z463" s="94">
        <f>AProperties!AH463*(9.806*D463)^0.5</f>
        <v>1.2220632572319439</v>
      </c>
      <c r="AA463" s="94">
        <f>AProperties!AI463*(9.806*E463)^0.5</f>
        <v>1.2232706184215949</v>
      </c>
      <c r="AB463" s="94">
        <f>AProperties!AJ463*(9.806*F463)^0.5</f>
        <v>1.2229586757964117</v>
      </c>
      <c r="AC463" s="94">
        <f>AProperties!AK463*(9.806*G463)^0.5</f>
        <v>1.2238365572858949</v>
      </c>
      <c r="AD463" s="94">
        <f>AProperties!AL463*(9.806*H463)^0.5</f>
        <v>1.2235312369424347</v>
      </c>
      <c r="AE463" s="94">
        <f>AProperties!AM463*(9.806*I463)^0.5</f>
        <v>1.2242157309168649</v>
      </c>
      <c r="AF463" s="97">
        <f t="shared" si="87"/>
        <v>1.2228344546016507</v>
      </c>
    </row>
    <row r="464" spans="1:32" x14ac:dyDescent="0.25">
      <c r="A464" s="28">
        <v>0.45700000000000002</v>
      </c>
      <c r="B464" s="94">
        <f>AProperties!B464/AProperties!V464/VLOOKUP(B$6,Data!$N$4:$Y$11,Data!$X$1,FALSE)</f>
        <v>0.49143526546486049</v>
      </c>
      <c r="C464" s="94">
        <f>AProperties!C464/AProperties!W464/VLOOKUP(C$6,Data!$N$4:$Y$11,Data!$X$1,FALSE)</f>
        <v>0.49205750587720626</v>
      </c>
      <c r="D464" s="94">
        <f>AProperties!D464/AProperties!X464/VLOOKUP(D$6,Data!$N$4:$Y$11,Data!$X$1,FALSE)</f>
        <v>0.4919671671569687</v>
      </c>
      <c r="E464" s="94">
        <f>AProperties!E464/AProperties!Y464/VLOOKUP(E$6,Data!$N$4:$Y$11,Data!$X$1,FALSE)</f>
        <v>0.4923687068950699</v>
      </c>
      <c r="F464" s="94">
        <f>AProperties!F464/AProperties!Z464/VLOOKUP(F$6,Data!$N$4:$Y$11,Data!$X$1,FALSE)</f>
        <v>0.49226497865280572</v>
      </c>
      <c r="G464" s="94">
        <f>AProperties!G464/AProperties!AA464/VLOOKUP(G$6,Data!$N$4:$Y$11,Data!$X$1,FALSE)</f>
        <v>0.49255686549357708</v>
      </c>
      <c r="H464" s="94">
        <f>AProperties!H464/AProperties!AB464/VLOOKUP(H$6,Data!$N$4:$Y$11,Data!$X$1,FALSE)</f>
        <v>0.49245535985372063</v>
      </c>
      <c r="I464" s="94">
        <f>AProperties!I464/AProperties!AC464/VLOOKUP(I$6,Data!$N$4:$Y$11,Data!$X$1,FALSE)</f>
        <v>0.49268290877034687</v>
      </c>
      <c r="J464" s="97">
        <f t="shared" si="77"/>
        <v>0.49222359477056948</v>
      </c>
      <c r="L464" s="28">
        <v>0.45700000000000002</v>
      </c>
      <c r="M464" s="94">
        <f t="shared" si="78"/>
        <v>0.70271763273243026</v>
      </c>
      <c r="N464" s="94">
        <f t="shared" si="79"/>
        <v>0.70302875293860312</v>
      </c>
      <c r="O464" s="94">
        <f t="shared" si="80"/>
        <v>0.70298358357848434</v>
      </c>
      <c r="P464" s="94">
        <f t="shared" si="81"/>
        <v>0.70318435344753494</v>
      </c>
      <c r="Q464" s="94">
        <f t="shared" si="82"/>
        <v>0.70313248932640282</v>
      </c>
      <c r="R464" s="94">
        <f t="shared" si="83"/>
        <v>0.70327843274678858</v>
      </c>
      <c r="S464" s="94">
        <f t="shared" si="84"/>
        <v>0.70322767992686031</v>
      </c>
      <c r="T464" s="94">
        <f t="shared" si="85"/>
        <v>0.70334145438517348</v>
      </c>
      <c r="U464" s="97">
        <f t="shared" si="86"/>
        <v>0.70311179738528473</v>
      </c>
      <c r="W464" s="28">
        <v>0.45700000000000002</v>
      </c>
      <c r="X464" s="94">
        <f>AProperties!AF464*(9.806*B464)^0.5</f>
        <v>1.224537495145064</v>
      </c>
      <c r="Y464" s="94">
        <f>AProperties!AG464*(9.806*C464)^0.5</f>
        <v>1.2264116953186521</v>
      </c>
      <c r="Z464" s="94">
        <f>AProperties!AH464*(9.806*D464)^0.5</f>
        <v>1.226139515588121</v>
      </c>
      <c r="AA464" s="94">
        <f>AProperties!AI464*(9.806*E464)^0.5</f>
        <v>1.2273495093664357</v>
      </c>
      <c r="AB464" s="94">
        <f>AProperties!AJ464*(9.806*F464)^0.5</f>
        <v>1.2270368861116694</v>
      </c>
      <c r="AC464" s="94">
        <f>AProperties!AK464*(9.806*G464)^0.5</f>
        <v>1.2279166838653919</v>
      </c>
      <c r="AD464" s="94">
        <f>AProperties!AL464*(9.806*H464)^0.5</f>
        <v>1.2276106967754685</v>
      </c>
      <c r="AE464" s="94">
        <f>AProperties!AM464*(9.806*I464)^0.5</f>
        <v>1.2282966859434101</v>
      </c>
      <c r="AF464" s="97">
        <f t="shared" si="87"/>
        <v>1.2269123960142767</v>
      </c>
    </row>
    <row r="465" spans="1:32" x14ac:dyDescent="0.25">
      <c r="A465" s="28">
        <v>0.45800000000000002</v>
      </c>
      <c r="B465" s="94">
        <f>AProperties!B465/AProperties!V465/VLOOKUP(B$6,Data!$N$4:$Y$11,Data!$X$1,FALSE)</f>
        <v>0.49270715018452882</v>
      </c>
      <c r="C465" s="94">
        <f>AProperties!C465/AProperties!W465/VLOOKUP(C$6,Data!$N$4:$Y$11,Data!$X$1,FALSE)</f>
        <v>0.49333179382924641</v>
      </c>
      <c r="D465" s="94">
        <f>AProperties!D465/AProperties!X465/VLOOKUP(D$6,Data!$N$4:$Y$11,Data!$X$1,FALSE)</f>
        <v>0.49324110564664719</v>
      </c>
      <c r="E465" s="94">
        <f>AProperties!E465/AProperties!Y465/VLOOKUP(E$6,Data!$N$4:$Y$11,Data!$X$1,FALSE)</f>
        <v>0.49364420012491983</v>
      </c>
      <c r="F465" s="94">
        <f>AProperties!F465/AProperties!Z465/VLOOKUP(F$6,Data!$N$4:$Y$11,Data!$X$1,FALSE)</f>
        <v>0.49354006989613125</v>
      </c>
      <c r="G465" s="94">
        <f>AProperties!G465/AProperties!AA465/VLOOKUP(G$6,Data!$N$4:$Y$11,Data!$X$1,FALSE)</f>
        <v>0.49383308854364205</v>
      </c>
      <c r="H465" s="94">
        <f>AProperties!H465/AProperties!AB465/VLOOKUP(H$6,Data!$N$4:$Y$11,Data!$X$1,FALSE)</f>
        <v>0.49373118908723362</v>
      </c>
      <c r="I465" s="94">
        <f>AProperties!I465/AProperties!AC465/VLOOKUP(I$6,Data!$N$4:$Y$11,Data!$X$1,FALSE)</f>
        <v>0.49395962116798842</v>
      </c>
      <c r="J465" s="97">
        <f t="shared" si="77"/>
        <v>0.49349852731004223</v>
      </c>
      <c r="L465" s="28">
        <v>0.45800000000000002</v>
      </c>
      <c r="M465" s="94">
        <f t="shared" si="78"/>
        <v>0.70435357509226448</v>
      </c>
      <c r="N465" s="94">
        <f t="shared" si="79"/>
        <v>0.70466589691462322</v>
      </c>
      <c r="O465" s="94">
        <f t="shared" si="80"/>
        <v>0.70462055282332359</v>
      </c>
      <c r="P465" s="94">
        <f t="shared" si="81"/>
        <v>0.70482210006245993</v>
      </c>
      <c r="Q465" s="94">
        <f t="shared" si="82"/>
        <v>0.70477003494806567</v>
      </c>
      <c r="R465" s="94">
        <f t="shared" si="83"/>
        <v>0.70491654427182104</v>
      </c>
      <c r="S465" s="94">
        <f t="shared" si="84"/>
        <v>0.70486559454361686</v>
      </c>
      <c r="T465" s="94">
        <f t="shared" si="85"/>
        <v>0.70497981058399417</v>
      </c>
      <c r="U465" s="97">
        <f t="shared" si="86"/>
        <v>0.70474926365502111</v>
      </c>
      <c r="W465" s="28">
        <v>0.45800000000000002</v>
      </c>
      <c r="X465" s="94">
        <f>AProperties!AF465*(9.806*B465)^0.5</f>
        <v>1.2286153764219452</v>
      </c>
      <c r="Y465" s="94">
        <f>AProperties!AG465*(9.806*C465)^0.5</f>
        <v>1.2304936424363904</v>
      </c>
      <c r="Z465" s="94">
        <f>AProperties!AH465*(9.806*D465)^0.5</f>
        <v>1.2302208715374936</v>
      </c>
      <c r="AA465" s="94">
        <f>AProperties!AI465*(9.806*E465)^0.5</f>
        <v>1.2314334952404671</v>
      </c>
      <c r="AB465" s="94">
        <f>AProperties!AJ465*(9.806*F465)^0.5</f>
        <v>1.2311201920421133</v>
      </c>
      <c r="AC465" s="94">
        <f>AProperties!AK465*(9.806*G465)^0.5</f>
        <v>1.2320019041336179</v>
      </c>
      <c r="AD465" s="94">
        <f>AProperties!AL465*(9.806*H465)^0.5</f>
        <v>1.2316952509657972</v>
      </c>
      <c r="AE465" s="94">
        <f>AProperties!AM465*(9.806*I465)^0.5</f>
        <v>1.2323827338305435</v>
      </c>
      <c r="AF465" s="97">
        <f t="shared" si="87"/>
        <v>1.2309954333260462</v>
      </c>
    </row>
    <row r="466" spans="1:32" x14ac:dyDescent="0.25">
      <c r="A466" s="28">
        <v>0.45900000000000002</v>
      </c>
      <c r="B466" s="94">
        <f>AProperties!B466/AProperties!V466/VLOOKUP(B$6,Data!$N$4:$Y$11,Data!$X$1,FALSE)</f>
        <v>0.49398071216190309</v>
      </c>
      <c r="C466" s="94">
        <f>AProperties!C466/AProperties!W466/VLOOKUP(C$6,Data!$N$4:$Y$11,Data!$X$1,FALSE)</f>
        <v>0.49460776390499611</v>
      </c>
      <c r="D466" s="94">
        <f>AProperties!D466/AProperties!X466/VLOOKUP(D$6,Data!$N$4:$Y$11,Data!$X$1,FALSE)</f>
        <v>0.49451672555009729</v>
      </c>
      <c r="E466" s="94">
        <f>AProperties!E466/AProperties!Y466/VLOOKUP(E$6,Data!$N$4:$Y$11,Data!$X$1,FALSE)</f>
        <v>0.49492137793316882</v>
      </c>
      <c r="F466" s="94">
        <f>AProperties!F466/AProperties!Z466/VLOOKUP(F$6,Data!$N$4:$Y$11,Data!$X$1,FALSE)</f>
        <v>0.49481684489810301</v>
      </c>
      <c r="G466" s="94">
        <f>AProperties!G466/AProperties!AA466/VLOOKUP(G$6,Data!$N$4:$Y$11,Data!$X$1,FALSE)</f>
        <v>0.49511099766310651</v>
      </c>
      <c r="H466" s="94">
        <f>AProperties!H466/AProperties!AB466/VLOOKUP(H$6,Data!$N$4:$Y$11,Data!$X$1,FALSE)</f>
        <v>0.49500870358515625</v>
      </c>
      <c r="I466" s="94">
        <f>AProperties!I466/AProperties!AC466/VLOOKUP(I$6,Data!$N$4:$Y$11,Data!$X$1,FALSE)</f>
        <v>0.49523802063671196</v>
      </c>
      <c r="J466" s="97">
        <f t="shared" si="77"/>
        <v>0.49477514329165539</v>
      </c>
      <c r="L466" s="28">
        <v>0.45900000000000002</v>
      </c>
      <c r="M466" s="94">
        <f t="shared" si="78"/>
        <v>0.70599035608095151</v>
      </c>
      <c r="N466" s="94">
        <f t="shared" si="79"/>
        <v>0.70630388195249805</v>
      </c>
      <c r="O466" s="94">
        <f t="shared" si="80"/>
        <v>0.70625836277504872</v>
      </c>
      <c r="P466" s="94">
        <f t="shared" si="81"/>
        <v>0.70646068896658443</v>
      </c>
      <c r="Q466" s="94">
        <f t="shared" si="82"/>
        <v>0.70640842244905155</v>
      </c>
      <c r="R466" s="94">
        <f t="shared" si="83"/>
        <v>0.70655549883155322</v>
      </c>
      <c r="S466" s="94">
        <f t="shared" si="84"/>
        <v>0.7065043517925782</v>
      </c>
      <c r="T466" s="94">
        <f t="shared" si="85"/>
        <v>0.70661901031835606</v>
      </c>
      <c r="U466" s="97">
        <f t="shared" si="86"/>
        <v>0.70638757164582766</v>
      </c>
      <c r="W466" s="28">
        <v>0.45900000000000002</v>
      </c>
      <c r="X466" s="94">
        <f>AProperties!AF466*(9.806*B466)^0.5</f>
        <v>1.232698360439979</v>
      </c>
      <c r="Y466" s="94">
        <f>AProperties!AG466*(9.806*C466)^0.5</f>
        <v>1.234580688132461</v>
      </c>
      <c r="Z466" s="94">
        <f>AProperties!AH466*(9.806*D466)^0.5</f>
        <v>1.2343073266661846</v>
      </c>
      <c r="AA466" s="94">
        <f>AProperties!AI466*(9.806*E466)^0.5</f>
        <v>1.2355225776313781</v>
      </c>
      <c r="AB466" s="94">
        <f>AProperties!AJ466*(9.806*F466)^0.5</f>
        <v>1.2352085951750258</v>
      </c>
      <c r="AC466" s="94">
        <f>AProperties!AK466*(9.806*G466)^0.5</f>
        <v>1.2360922196789912</v>
      </c>
      <c r="AD466" s="94">
        <f>AProperties!AL466*(9.806*H466)^0.5</f>
        <v>1.2357849011014437</v>
      </c>
      <c r="AE466" s="94">
        <f>AProperties!AM466*(9.806*I466)^0.5</f>
        <v>1.2364738761671759</v>
      </c>
      <c r="AF466" s="97">
        <f t="shared" si="87"/>
        <v>1.2350835681240799</v>
      </c>
    </row>
    <row r="467" spans="1:32" x14ac:dyDescent="0.25">
      <c r="A467" s="28">
        <v>0.46</v>
      </c>
      <c r="B467" s="94">
        <f>AProperties!B467/AProperties!V467/VLOOKUP(B$6,Data!$N$4:$Y$11,Data!$X$1,FALSE)</f>
        <v>0.49525596027500063</v>
      </c>
      <c r="C467" s="94">
        <f>AProperties!C467/AProperties!W467/VLOOKUP(C$6,Data!$N$4:$Y$11,Data!$X$1,FALSE)</f>
        <v>0.49588542499645705</v>
      </c>
      <c r="D467" s="94">
        <f>AProperties!D467/AProperties!X467/VLOOKUP(D$6,Data!$N$4:$Y$11,Data!$X$1,FALSE)</f>
        <v>0.49579403575728548</v>
      </c>
      <c r="E467" s="94">
        <f>AProperties!E467/AProperties!Y467/VLOOKUP(E$6,Data!$N$4:$Y$11,Data!$X$1,FALSE)</f>
        <v>0.49620024921884692</v>
      </c>
      <c r="F467" s="94">
        <f>AProperties!F467/AProperties!Z467/VLOOKUP(F$6,Data!$N$4:$Y$11,Data!$X$1,FALSE)</f>
        <v>0.4960953125554054</v>
      </c>
      <c r="G467" s="94">
        <f>AProperties!G467/AProperties!AA467/VLOOKUP(G$6,Data!$N$4:$Y$11,Data!$X$1,FALSE)</f>
        <v>0.49639060175526228</v>
      </c>
      <c r="H467" s="94">
        <f>AProperties!H467/AProperties!AB467/VLOOKUP(H$6,Data!$N$4:$Y$11,Data!$X$1,FALSE)</f>
        <v>0.49628791224847973</v>
      </c>
      <c r="I467" s="94">
        <f>AProperties!I467/AProperties!AC467/VLOOKUP(I$6,Data!$N$4:$Y$11,Data!$X$1,FALSE)</f>
        <v>0.49651811608266616</v>
      </c>
      <c r="J467" s="97">
        <f t="shared" si="77"/>
        <v>0.49605345161117542</v>
      </c>
      <c r="L467" s="28">
        <v>0.46</v>
      </c>
      <c r="M467" s="94">
        <f t="shared" si="78"/>
        <v>0.70762798013750028</v>
      </c>
      <c r="N467" s="94">
        <f t="shared" si="79"/>
        <v>0.70794271249822849</v>
      </c>
      <c r="O467" s="94">
        <f t="shared" si="80"/>
        <v>0.70789701787864279</v>
      </c>
      <c r="P467" s="94">
        <f t="shared" si="81"/>
        <v>0.70810012460942351</v>
      </c>
      <c r="Q467" s="94">
        <f t="shared" si="82"/>
        <v>0.70804765627770272</v>
      </c>
      <c r="R467" s="94">
        <f t="shared" si="83"/>
        <v>0.70819530087763116</v>
      </c>
      <c r="S467" s="94">
        <f t="shared" si="84"/>
        <v>0.70814395612423986</v>
      </c>
      <c r="T467" s="94">
        <f t="shared" si="85"/>
        <v>0.70825905804133304</v>
      </c>
      <c r="U467" s="97">
        <f t="shared" si="86"/>
        <v>0.70802672580558768</v>
      </c>
      <c r="W467" s="28">
        <v>0.46</v>
      </c>
      <c r="X467" s="94">
        <f>AProperties!AF467*(9.806*B467)^0.5</f>
        <v>1.2367864488550144</v>
      </c>
      <c r="Y467" s="94">
        <f>AProperties!AG467*(9.806*C467)^0.5</f>
        <v>1.2386728340653359</v>
      </c>
      <c r="Z467" s="94">
        <f>AProperties!AH467*(9.806*D467)^0.5</f>
        <v>1.2383988826322869</v>
      </c>
      <c r="AA467" s="94">
        <f>AProperties!AI467*(9.806*E467)^0.5</f>
        <v>1.2396167581989519</v>
      </c>
      <c r="AB467" s="94">
        <f>AProperties!AJ467*(9.806*F467)^0.5</f>
        <v>1.2393020971697528</v>
      </c>
      <c r="AC467" s="94">
        <f>AProperties!AK467*(9.806*G467)^0.5</f>
        <v>1.240187632162089</v>
      </c>
      <c r="AD467" s="94">
        <f>AProperties!AL467*(9.806*H467)^0.5</f>
        <v>1.2398796488425556</v>
      </c>
      <c r="AE467" s="94">
        <f>AProperties!AM467*(9.806*I467)^0.5</f>
        <v>1.240570114614411</v>
      </c>
      <c r="AF467" s="97">
        <f t="shared" si="87"/>
        <v>1.2391768020675495</v>
      </c>
    </row>
    <row r="468" spans="1:32" x14ac:dyDescent="0.25">
      <c r="A468" s="28">
        <v>0.46100000000000002</v>
      </c>
      <c r="B468" s="94">
        <f>AProperties!B468/AProperties!V468/VLOOKUP(B$6,Data!$N$4:$Y$11,Data!$X$1,FALSE)</f>
        <v>0.49653290345715223</v>
      </c>
      <c r="C468" s="94">
        <f>AProperties!C468/AProperties!W468/VLOOKUP(C$6,Data!$N$4:$Y$11,Data!$X$1,FALSE)</f>
        <v>0.4971647860510866</v>
      </c>
      <c r="D468" s="94">
        <f>AProperties!D468/AProperties!X468/VLOOKUP(D$6,Data!$N$4:$Y$11,Data!$X$1,FALSE)</f>
        <v>0.49707304521361201</v>
      </c>
      <c r="E468" s="94">
        <f>AProperties!E468/AProperties!Y468/VLOOKUP(E$6,Data!$N$4:$Y$11,Data!$X$1,FALSE)</f>
        <v>0.49748082293651014</v>
      </c>
      <c r="F468" s="94">
        <f>AProperties!F468/AProperties!Z468/VLOOKUP(F$6,Data!$N$4:$Y$11,Data!$X$1,FALSE)</f>
        <v>0.49737548182022723</v>
      </c>
      <c r="G468" s="94">
        <f>AProperties!G468/AProperties!AA468/VLOOKUP(G$6,Data!$N$4:$Y$11,Data!$X$1,FALSE)</f>
        <v>0.49767190977896714</v>
      </c>
      <c r="H468" s="94">
        <f>AProperties!H468/AProperties!AB468/VLOOKUP(H$6,Data!$N$4:$Y$11,Data!$X$1,FALSE)</f>
        <v>0.49756882403374109</v>
      </c>
      <c r="I468" s="94">
        <f>AProperties!I468/AProperties!AC468/VLOOKUP(I$6,Data!$N$4:$Y$11,Data!$X$1,FALSE)</f>
        <v>0.49779991646759736</v>
      </c>
      <c r="J468" s="97">
        <f t="shared" si="77"/>
        <v>0.49733346121986177</v>
      </c>
      <c r="L468" s="28">
        <v>0.46100000000000002</v>
      </c>
      <c r="M468" s="94">
        <f t="shared" si="78"/>
        <v>0.70926645172857616</v>
      </c>
      <c r="N468" s="94">
        <f t="shared" si="79"/>
        <v>0.70958239302554338</v>
      </c>
      <c r="O468" s="94">
        <f t="shared" si="80"/>
        <v>0.709536522606806</v>
      </c>
      <c r="P468" s="94">
        <f t="shared" si="81"/>
        <v>0.70974041146825506</v>
      </c>
      <c r="Q468" s="94">
        <f t="shared" si="82"/>
        <v>0.70968774091011366</v>
      </c>
      <c r="R468" s="94">
        <f t="shared" si="83"/>
        <v>0.70983595488948359</v>
      </c>
      <c r="S468" s="94">
        <f t="shared" si="84"/>
        <v>0.70978441201687059</v>
      </c>
      <c r="T468" s="94">
        <f t="shared" si="85"/>
        <v>0.7098999582337987</v>
      </c>
      <c r="U468" s="97">
        <f t="shared" si="86"/>
        <v>0.70966673060993091</v>
      </c>
      <c r="W468" s="28">
        <v>0.46100000000000002</v>
      </c>
      <c r="X468" s="94">
        <f>AProperties!AF468*(9.806*B468)^0.5</f>
        <v>1.2408796433951186</v>
      </c>
      <c r="Y468" s="94">
        <f>AProperties!AG468*(9.806*C468)^0.5</f>
        <v>1.2427700819659084</v>
      </c>
      <c r="Z468" s="94">
        <f>AProperties!AH468*(9.806*D468)^0.5</f>
        <v>1.2424955411662826</v>
      </c>
      <c r="AA468" s="94">
        <f>AProperties!AI468*(9.806*E468)^0.5</f>
        <v>1.2437160386754895</v>
      </c>
      <c r="AB468" s="94">
        <f>AProperties!AJ468*(9.806*F468)^0.5</f>
        <v>1.2434006997581313</v>
      </c>
      <c r="AC468" s="94">
        <f>AProperties!AK468*(9.806*G468)^0.5</f>
        <v>1.2442881433160624</v>
      </c>
      <c r="AD468" s="94">
        <f>AProperties!AL468*(9.806*H468)^0.5</f>
        <v>1.2439794959218295</v>
      </c>
      <c r="AE468" s="94">
        <f>AProperties!AM468*(9.806*I468)^0.5</f>
        <v>1.2446714509059722</v>
      </c>
      <c r="AF468" s="97">
        <f t="shared" si="87"/>
        <v>1.2432751368880992</v>
      </c>
    </row>
    <row r="469" spans="1:32" x14ac:dyDescent="0.25">
      <c r="A469" s="28">
        <v>0.46200000000000002</v>
      </c>
      <c r="B469" s="94">
        <f>AProperties!B469/AProperties!V469/VLOOKUP(B$6,Data!$N$4:$Y$11,Data!$X$1,FALSE)</f>
        <v>0.49781155069747846</v>
      </c>
      <c r="C469" s="94">
        <f>AProperties!C469/AProperties!W469/VLOOKUP(C$6,Data!$N$4:$Y$11,Data!$X$1,FALSE)</f>
        <v>0.49844585607227282</v>
      </c>
      <c r="D469" s="94">
        <f>AProperties!D469/AProperties!X469/VLOOKUP(D$6,Data!$N$4:$Y$11,Data!$X$1,FALSE)</f>
        <v>0.49835376292038791</v>
      </c>
      <c r="E469" s="94">
        <f>AProperties!E469/AProperties!Y469/VLOOKUP(E$6,Data!$N$4:$Y$11,Data!$X$1,FALSE)</f>
        <v>0.49876310809671437</v>
      </c>
      <c r="F469" s="94">
        <f>AProperties!F469/AProperties!Z469/VLOOKUP(F$6,Data!$N$4:$Y$11,Data!$X$1,FALSE)</f>
        <v>0.49865736170073144</v>
      </c>
      <c r="G469" s="94">
        <f>AProperties!G469/AProperties!AA469/VLOOKUP(G$6,Data!$N$4:$Y$11,Data!$X$1,FALSE)</f>
        <v>0.49895493074912312</v>
      </c>
      <c r="H469" s="94">
        <f>AProperties!H469/AProperties!AB469/VLOOKUP(H$6,Data!$N$4:$Y$11,Data!$X$1,FALSE)</f>
        <v>0.49885144795349673</v>
      </c>
      <c r="I469" s="94">
        <f>AProperties!I469/AProperties!AC469/VLOOKUP(I$6,Data!$N$4:$Y$11,Data!$X$1,FALSE)</f>
        <v>0.49908343080932305</v>
      </c>
      <c r="J469" s="97">
        <f t="shared" si="77"/>
        <v>0.49861518112494096</v>
      </c>
      <c r="L469" s="28">
        <v>0.46200000000000002</v>
      </c>
      <c r="M469" s="94">
        <f t="shared" si="78"/>
        <v>0.71090577534873922</v>
      </c>
      <c r="N469" s="94">
        <f t="shared" si="79"/>
        <v>0.7112229280361364</v>
      </c>
      <c r="O469" s="94">
        <f t="shared" si="80"/>
        <v>0.71117688146019398</v>
      </c>
      <c r="P469" s="94">
        <f t="shared" si="81"/>
        <v>0.71138155404835723</v>
      </c>
      <c r="Q469" s="94">
        <f t="shared" si="82"/>
        <v>0.71132868085036571</v>
      </c>
      <c r="R469" s="94">
        <f t="shared" si="83"/>
        <v>0.71147746537456158</v>
      </c>
      <c r="S469" s="94">
        <f t="shared" si="84"/>
        <v>0.71142572397674841</v>
      </c>
      <c r="T469" s="94">
        <f t="shared" si="85"/>
        <v>0.71154171540466149</v>
      </c>
      <c r="U469" s="97">
        <f t="shared" si="86"/>
        <v>0.71130759056247039</v>
      </c>
      <c r="W469" s="28">
        <v>0.46200000000000002</v>
      </c>
      <c r="X469" s="94">
        <f>AProperties!AF469*(9.806*B469)^0.5</f>
        <v>1.2449779458610128</v>
      </c>
      <c r="Y469" s="94">
        <f>AProperties!AG469*(9.806*C469)^0.5</f>
        <v>1.2468724336379222</v>
      </c>
      <c r="Z469" s="94">
        <f>AProperties!AH469*(9.806*D469)^0.5</f>
        <v>1.2465973040714771</v>
      </c>
      <c r="AA469" s="94">
        <f>AProperties!AI469*(9.806*E469)^0.5</f>
        <v>1.24782042086624</v>
      </c>
      <c r="AB469" s="94">
        <f>AProperties!AJ469*(9.806*F469)^0.5</f>
        <v>1.2475044047449033</v>
      </c>
      <c r="AC469" s="94">
        <f>AProperties!AK469*(9.806*G469)^0.5</f>
        <v>1.2483937549470685</v>
      </c>
      <c r="AD469" s="94">
        <f>AProperties!AL469*(9.806*H469)^0.5</f>
        <v>1.2480844441449308</v>
      </c>
      <c r="AE469" s="94">
        <f>AProperties!AM469*(9.806*I469)^0.5</f>
        <v>1.2487778868486248</v>
      </c>
      <c r="AF469" s="97">
        <f t="shared" si="87"/>
        <v>1.2473785743902726</v>
      </c>
    </row>
    <row r="470" spans="1:32" x14ac:dyDescent="0.25">
      <c r="A470" s="28">
        <v>0.46300000000000002</v>
      </c>
      <c r="B470" s="94">
        <f>AProperties!B470/AProperties!V470/VLOOKUP(B$6,Data!$N$4:$Y$11,Data!$X$1,FALSE)</f>
        <v>0.49909191104136502</v>
      </c>
      <c r="C470" s="94">
        <f>AProperties!C470/AProperties!W470/VLOOKUP(C$6,Data!$N$4:$Y$11,Data!$X$1,FALSE)</f>
        <v>0.49972864411980988</v>
      </c>
      <c r="D470" s="94">
        <f>AProperties!D470/AProperties!X470/VLOOKUP(D$6,Data!$N$4:$Y$11,Data!$X$1,FALSE)</f>
        <v>0.49963619793531128</v>
      </c>
      <c r="E470" s="94">
        <f>AProperties!E470/AProperties!Y470/VLOOKUP(E$6,Data!$N$4:$Y$11,Data!$X$1,FALSE)</f>
        <v>0.50004711376649547</v>
      </c>
      <c r="F470" s="94">
        <f>AProperties!F470/AProperties!Z470/VLOOKUP(F$6,Data!$N$4:$Y$11,Data!$X$1,FALSE)</f>
        <v>0.49994096126153786</v>
      </c>
      <c r="G470" s="94">
        <f>AProperties!G470/AProperties!AA470/VLOOKUP(G$6,Data!$N$4:$Y$11,Data!$X$1,FALSE)</f>
        <v>0.50023967373715583</v>
      </c>
      <c r="H470" s="94">
        <f>AProperties!H470/AProperties!AB470/VLOOKUP(H$6,Data!$N$4:$Y$11,Data!$X$1,FALSE)</f>
        <v>0.50013579307680323</v>
      </c>
      <c r="I470" s="94">
        <f>AProperties!I470/AProperties!AC470/VLOOKUP(I$6,Data!$N$4:$Y$11,Data!$X$1,FALSE)</f>
        <v>0.50036866818221315</v>
      </c>
      <c r="J470" s="97">
        <f t="shared" si="77"/>
        <v>0.49989862039008642</v>
      </c>
      <c r="L470" s="28">
        <v>0.46300000000000002</v>
      </c>
      <c r="M470" s="94">
        <f t="shared" si="78"/>
        <v>0.71254595552068256</v>
      </c>
      <c r="N470" s="94">
        <f t="shared" si="79"/>
        <v>0.71286432205990491</v>
      </c>
      <c r="O470" s="94">
        <f t="shared" si="80"/>
        <v>0.71281809896765569</v>
      </c>
      <c r="P470" s="94">
        <f t="shared" si="81"/>
        <v>0.7130235568832477</v>
      </c>
      <c r="Q470" s="94">
        <f t="shared" si="82"/>
        <v>0.71297048063076895</v>
      </c>
      <c r="R470" s="94">
        <f t="shared" si="83"/>
        <v>0.71311983686857794</v>
      </c>
      <c r="S470" s="94">
        <f t="shared" si="84"/>
        <v>0.71306789653840164</v>
      </c>
      <c r="T470" s="94">
        <f t="shared" si="85"/>
        <v>0.7131843340911066</v>
      </c>
      <c r="U470" s="97">
        <f t="shared" si="86"/>
        <v>0.71294931019504326</v>
      </c>
      <c r="W470" s="28">
        <v>0.46300000000000002</v>
      </c>
      <c r="X470" s="94">
        <f>AProperties!AF470*(9.806*B470)^0.5</f>
        <v>1.2490813581264988</v>
      </c>
      <c r="Y470" s="94">
        <f>AProperties!AG470*(9.806*C470)^0.5</f>
        <v>1.2509798909583945</v>
      </c>
      <c r="Z470" s="94">
        <f>AProperties!AH470*(9.806*D470)^0.5</f>
        <v>1.2507041732244246</v>
      </c>
      <c r="AA470" s="94">
        <f>AProperties!AI470*(9.806*E470)^0.5</f>
        <v>1.2519299066498282</v>
      </c>
      <c r="AB470" s="94">
        <f>AProperties!AJ470*(9.806*F470)^0.5</f>
        <v>1.2516132140081595</v>
      </c>
      <c r="AC470" s="94">
        <f>AProperties!AK470*(9.806*G470)^0.5</f>
        <v>1.2525044689347058</v>
      </c>
      <c r="AD470" s="94">
        <f>AProperties!AL470*(9.806*H470)^0.5</f>
        <v>1.252194495390935</v>
      </c>
      <c r="AE470" s="94">
        <f>AProperties!AM470*(9.806*I470)^0.5</f>
        <v>1.2528894243226154</v>
      </c>
      <c r="AF470" s="97">
        <f t="shared" si="87"/>
        <v>1.2514871164519452</v>
      </c>
    </row>
    <row r="471" spans="1:32" x14ac:dyDescent="0.25">
      <c r="A471" s="28">
        <v>0.46400000000000002</v>
      </c>
      <c r="B471" s="94">
        <f>AProperties!B471/AProperties!V471/VLOOKUP(B$6,Data!$N$4:$Y$11,Data!$X$1,FALSE)</f>
        <v>0.50037399359094747</v>
      </c>
      <c r="C471" s="94">
        <f>AProperties!C471/AProperties!W471/VLOOKUP(C$6,Data!$N$4:$Y$11,Data!$X$1,FALSE)</f>
        <v>0.50101315931038548</v>
      </c>
      <c r="D471" s="94">
        <f>AProperties!D471/AProperties!X471/VLOOKUP(D$6,Data!$N$4:$Y$11,Data!$X$1,FALSE)</f>
        <v>0.5009203593729501</v>
      </c>
      <c r="E471" s="94">
        <f>AProperties!E471/AProperties!Y471/VLOOKUP(E$6,Data!$N$4:$Y$11,Data!$X$1,FALSE)</f>
        <v>0.50133284906985343</v>
      </c>
      <c r="F471" s="94">
        <f>AProperties!F471/AProperties!Z471/VLOOKUP(F$6,Data!$N$4:$Y$11,Data!$X$1,FALSE)</f>
        <v>0.50122628962420712</v>
      </c>
      <c r="G471" s="94">
        <f>AProperties!G471/AProperties!AA471/VLOOKUP(G$6,Data!$N$4:$Y$11,Data!$X$1,FALSE)</f>
        <v>0.50152614787149641</v>
      </c>
      <c r="H471" s="94">
        <f>AProperties!H471/AProperties!AB471/VLOOKUP(H$6,Data!$N$4:$Y$11,Data!$X$1,FALSE)</f>
        <v>0.50142186852969928</v>
      </c>
      <c r="I471" s="94">
        <f>AProperties!I471/AProperties!AC471/VLOOKUP(I$6,Data!$N$4:$Y$11,Data!$X$1,FALSE)</f>
        <v>0.50165563771767363</v>
      </c>
      <c r="J471" s="97">
        <f t="shared" si="77"/>
        <v>0.5011837881359017</v>
      </c>
      <c r="L471" s="28">
        <v>0.46400000000000002</v>
      </c>
      <c r="M471" s="94">
        <f t="shared" si="78"/>
        <v>0.71418699679547371</v>
      </c>
      <c r="N471" s="94">
        <f t="shared" si="79"/>
        <v>0.71450657965519282</v>
      </c>
      <c r="O471" s="94">
        <f t="shared" si="80"/>
        <v>0.71446017968647513</v>
      </c>
      <c r="P471" s="94">
        <f t="shared" si="81"/>
        <v>0.71466642453492679</v>
      </c>
      <c r="Q471" s="94">
        <f t="shared" si="82"/>
        <v>0.71461314481210358</v>
      </c>
      <c r="R471" s="94">
        <f t="shared" si="83"/>
        <v>0.71476307393574823</v>
      </c>
      <c r="S471" s="94">
        <f t="shared" si="84"/>
        <v>0.71471093426484966</v>
      </c>
      <c r="T471" s="94">
        <f t="shared" si="85"/>
        <v>0.71482781885883684</v>
      </c>
      <c r="U471" s="97">
        <f t="shared" si="86"/>
        <v>0.71459189406795098</v>
      </c>
      <c r="W471" s="28">
        <v>0.46400000000000002</v>
      </c>
      <c r="X471" s="94">
        <f>AProperties!AF471*(9.806*B471)^0.5</f>
        <v>1.2531898821389005</v>
      </c>
      <c r="Y471" s="94">
        <f>AProperties!AG471*(9.806*C471)^0.5</f>
        <v>1.2550924558780638</v>
      </c>
      <c r="Z471" s="94">
        <f>AProperties!AH471*(9.806*D471)^0.5</f>
        <v>1.2548161505753654</v>
      </c>
      <c r="AA471" s="94">
        <f>AProperties!AI471*(9.806*E471)^0.5</f>
        <v>1.2560444979786987</v>
      </c>
      <c r="AB471" s="94">
        <f>AProperties!AJ471*(9.806*F471)^0.5</f>
        <v>1.2557271294997787</v>
      </c>
      <c r="AC471" s="94">
        <f>AProperties!AK471*(9.806*G471)^0.5</f>
        <v>1.2566202872324457</v>
      </c>
      <c r="AD471" s="94">
        <f>AProperties!AL471*(9.806*H471)^0.5</f>
        <v>1.2563096516127557</v>
      </c>
      <c r="AE471" s="94">
        <f>AProperties!AM471*(9.806*I471)^0.5</f>
        <v>1.2570060652821071</v>
      </c>
      <c r="AF471" s="97">
        <f t="shared" si="87"/>
        <v>1.2556007650247645</v>
      </c>
    </row>
    <row r="472" spans="1:32" x14ac:dyDescent="0.25">
      <c r="A472" s="28">
        <v>0.46500000000000002</v>
      </c>
      <c r="B472" s="94">
        <f>AProperties!B472/AProperties!V472/VLOOKUP(B$6,Data!$N$4:$Y$11,Data!$X$1,FALSE)</f>
        <v>0.5016578075055983</v>
      </c>
      <c r="C472" s="94">
        <f>AProperties!C472/AProperties!W472/VLOOKUP(C$6,Data!$N$4:$Y$11,Data!$X$1,FALSE)</f>
        <v>0.5022994108180685</v>
      </c>
      <c r="D472" s="94">
        <f>AProperties!D472/AProperties!X472/VLOOKUP(D$6,Data!$N$4:$Y$11,Data!$X$1,FALSE)</f>
        <v>0.50220625640523398</v>
      </c>
      <c r="E472" s="94">
        <f>AProperties!E472/AProperties!Y472/VLOOKUP(E$6,Data!$N$4:$Y$11,Data!$X$1,FALSE)</f>
        <v>0.50262032318824135</v>
      </c>
      <c r="F472" s="94">
        <f>AProperties!F472/AProperties!Z472/VLOOKUP(F$6,Data!$N$4:$Y$11,Data!$X$1,FALSE)</f>
        <v>0.50251335596772773</v>
      </c>
      <c r="G472" s="94">
        <f>AProperties!G472/AProperties!AA472/VLOOKUP(G$6,Data!$N$4:$Y$11,Data!$X$1,FALSE)</f>
        <v>0.50281436233807331</v>
      </c>
      <c r="H472" s="94">
        <f>AProperties!H472/AProperties!AB472/VLOOKUP(H$6,Data!$N$4:$Y$11,Data!$X$1,FALSE)</f>
        <v>0.50270968349569789</v>
      </c>
      <c r="I472" s="94">
        <f>AProperties!I472/AProperties!AC472/VLOOKUP(I$6,Data!$N$4:$Y$11,Data!$X$1,FALSE)</f>
        <v>0.50294434860463644</v>
      </c>
      <c r="J472" s="97">
        <f t="shared" si="77"/>
        <v>0.50247069354040963</v>
      </c>
      <c r="L472" s="28">
        <v>0.46500000000000002</v>
      </c>
      <c r="M472" s="94">
        <f t="shared" si="78"/>
        <v>0.71582890375279917</v>
      </c>
      <c r="N472" s="94">
        <f t="shared" si="79"/>
        <v>0.71614970540903422</v>
      </c>
      <c r="O472" s="94">
        <f t="shared" si="80"/>
        <v>0.71610312820261701</v>
      </c>
      <c r="P472" s="94">
        <f t="shared" si="81"/>
        <v>0.71631016159412075</v>
      </c>
      <c r="Q472" s="94">
        <f t="shared" si="82"/>
        <v>0.71625667798386394</v>
      </c>
      <c r="R472" s="94">
        <f t="shared" si="83"/>
        <v>0.71640718116903668</v>
      </c>
      <c r="S472" s="94">
        <f t="shared" si="84"/>
        <v>0.71635484174784891</v>
      </c>
      <c r="T472" s="94">
        <f t="shared" si="85"/>
        <v>0.71647217430231824</v>
      </c>
      <c r="U472" s="97">
        <f t="shared" si="86"/>
        <v>0.71623534677020484</v>
      </c>
      <c r="W472" s="28">
        <v>0.46500000000000002</v>
      </c>
      <c r="X472" s="94">
        <f>AProperties!AF472*(9.806*B472)^0.5</f>
        <v>1.2573035199195064</v>
      </c>
      <c r="Y472" s="94">
        <f>AProperties!AG472*(9.806*C472)^0.5</f>
        <v>1.2592101304218344</v>
      </c>
      <c r="Z472" s="94">
        <f>AProperties!AH472*(9.806*D472)^0.5</f>
        <v>1.2589332381486793</v>
      </c>
      <c r="AA472" s="94">
        <f>AProperties!AI472*(9.806*E472)^0.5</f>
        <v>1.2601641968795585</v>
      </c>
      <c r="AB472" s="94">
        <f>AProperties!AJ472*(9.806*F472)^0.5</f>
        <v>1.2598461532458645</v>
      </c>
      <c r="AC472" s="94">
        <f>AProperties!AK472*(9.806*G472)^0.5</f>
        <v>1.2607412118680816</v>
      </c>
      <c r="AD472" s="94">
        <f>AProperties!AL472*(9.806*H472)^0.5</f>
        <v>1.2604299148376015</v>
      </c>
      <c r="AE472" s="94">
        <f>AProperties!AM472*(9.806*I472)^0.5</f>
        <v>1.2611278117556237</v>
      </c>
      <c r="AF472" s="97">
        <f t="shared" si="87"/>
        <v>1.2597195221345938</v>
      </c>
    </row>
    <row r="473" spans="1:32" x14ac:dyDescent="0.25">
      <c r="A473" s="28">
        <v>0.46600000000000003</v>
      </c>
      <c r="B473" s="94">
        <f>AProperties!B473/AProperties!V473/VLOOKUP(B$6,Data!$N$4:$Y$11,Data!$X$1,FALSE)</f>
        <v>0.50294336200241907</v>
      </c>
      <c r="C473" s="94">
        <f>AProperties!C473/AProperties!W473/VLOOKUP(C$6,Data!$N$4:$Y$11,Data!$X$1,FALSE)</f>
        <v>0.50358740787480083</v>
      </c>
      <c r="D473" s="94">
        <f>AProperties!D473/AProperties!X473/VLOOKUP(D$6,Data!$N$4:$Y$11,Data!$X$1,FALSE)</f>
        <v>0.50349389826194502</v>
      </c>
      <c r="E473" s="94">
        <f>AProperties!E473/AProperties!Y473/VLOOKUP(E$6,Data!$N$4:$Y$11,Data!$X$1,FALSE)</f>
        <v>0.50390954536105725</v>
      </c>
      <c r="F473" s="94">
        <f>AProperties!F473/AProperties!Z473/VLOOKUP(F$6,Data!$N$4:$Y$11,Data!$X$1,FALSE)</f>
        <v>0.50380216952901025</v>
      </c>
      <c r="G473" s="94">
        <f>AProperties!G473/AProperties!AA473/VLOOKUP(G$6,Data!$N$4:$Y$11,Data!$X$1,FALSE)</f>
        <v>0.5041043263808076</v>
      </c>
      <c r="H473" s="94">
        <f>AProperties!H473/AProperties!AB473/VLOOKUP(H$6,Data!$N$4:$Y$11,Data!$X$1,FALSE)</f>
        <v>0.50399924721627964</v>
      </c>
      <c r="I473" s="94">
        <f>AProperties!I473/AProperties!AC473/VLOOKUP(I$6,Data!$N$4:$Y$11,Data!$X$1,FALSE)</f>
        <v>0.50423481009005378</v>
      </c>
      <c r="J473" s="97">
        <f t="shared" si="77"/>
        <v>0.50375934583954673</v>
      </c>
      <c r="L473" s="28">
        <v>0.46600000000000003</v>
      </c>
      <c r="M473" s="94">
        <f t="shared" si="78"/>
        <v>0.71747168100120962</v>
      </c>
      <c r="N473" s="94">
        <f t="shared" si="79"/>
        <v>0.7177937039374005</v>
      </c>
      <c r="O473" s="94">
        <f t="shared" si="80"/>
        <v>0.71774694913097248</v>
      </c>
      <c r="P473" s="94">
        <f t="shared" si="81"/>
        <v>0.71795477268052865</v>
      </c>
      <c r="Q473" s="94">
        <f t="shared" si="82"/>
        <v>0.71790108476450509</v>
      </c>
      <c r="R473" s="94">
        <f t="shared" si="83"/>
        <v>0.71805216319040377</v>
      </c>
      <c r="S473" s="94">
        <f t="shared" si="84"/>
        <v>0.71799962360813985</v>
      </c>
      <c r="T473" s="94">
        <f t="shared" si="85"/>
        <v>0.71811740504502697</v>
      </c>
      <c r="U473" s="97">
        <f t="shared" si="86"/>
        <v>0.71787967291977339</v>
      </c>
      <c r="W473" s="28">
        <v>0.46600000000000003</v>
      </c>
      <c r="X473" s="94">
        <f>AProperties!AF473*(9.806*B473)^0.5</f>
        <v>1.2614222735640197</v>
      </c>
      <c r="Y473" s="94">
        <f>AProperties!AG473*(9.806*C473)^0.5</f>
        <v>1.2633329166892178</v>
      </c>
      <c r="Z473" s="94">
        <f>AProperties!AH473*(9.806*D473)^0.5</f>
        <v>1.2630554380433268</v>
      </c>
      <c r="AA473" s="94">
        <f>AProperties!AI473*(9.806*E473)^0.5</f>
        <v>1.2642890054538192</v>
      </c>
      <c r="AB473" s="94">
        <f>AProperties!AJ473*(9.806*F473)^0.5</f>
        <v>1.263970287347197</v>
      </c>
      <c r="AC473" s="94">
        <f>AProperties!AK473*(9.806*G473)^0.5</f>
        <v>1.2648672449441842</v>
      </c>
      <c r="AD473" s="94">
        <f>AProperties!AL473*(9.806*H473)^0.5</f>
        <v>1.2645552871674184</v>
      </c>
      <c r="AE473" s="94">
        <f>AProperties!AM473*(9.806*I473)^0.5</f>
        <v>1.2652546658465007</v>
      </c>
      <c r="AF473" s="97">
        <f t="shared" si="87"/>
        <v>1.2638433898819605</v>
      </c>
    </row>
    <row r="474" spans="1:32" x14ac:dyDescent="0.25">
      <c r="A474" s="28">
        <v>0.46700000000000003</v>
      </c>
      <c r="B474" s="94">
        <f>AProperties!B474/AProperties!V474/VLOOKUP(B$6,Data!$N$4:$Y$11,Data!$X$1,FALSE)</f>
        <v>0.50423066635673897</v>
      </c>
      <c r="C474" s="94">
        <f>AProperties!C474/AProperties!W474/VLOOKUP(C$6,Data!$N$4:$Y$11,Data!$X$1,FALSE)</f>
        <v>0.50487715977089875</v>
      </c>
      <c r="D474" s="94">
        <f>AProperties!D474/AProperties!X474/VLOOKUP(D$6,Data!$N$4:$Y$11,Data!$X$1,FALSE)</f>
        <v>0.50478329423121804</v>
      </c>
      <c r="E474" s="94">
        <f>AProperties!E474/AProperties!Y474/VLOOKUP(E$6,Data!$N$4:$Y$11,Data!$X$1,FALSE)</f>
        <v>0.50520052488614875</v>
      </c>
      <c r="F474" s="94">
        <f>AProperties!F474/AProperties!Z474/VLOOKUP(F$6,Data!$N$4:$Y$11,Data!$X$1,FALSE)</f>
        <v>0.50509273960338941</v>
      </c>
      <c r="G474" s="94">
        <f>AProperties!G474/AProperties!AA474/VLOOKUP(G$6,Data!$N$4:$Y$11,Data!$X$1,FALSE)</f>
        <v>0.5053960493021088</v>
      </c>
      <c r="H474" s="94">
        <f>AProperties!H474/AProperties!AB474/VLOOKUP(H$6,Data!$N$4:$Y$11,Data!$X$1,FALSE)</f>
        <v>0.50529056899139169</v>
      </c>
      <c r="I474" s="94">
        <f>AProperties!I474/AProperties!AC474/VLOOKUP(I$6,Data!$N$4:$Y$11,Data!$X$1,FALSE)</f>
        <v>0.50552703147939904</v>
      </c>
      <c r="J474" s="97">
        <f t="shared" si="77"/>
        <v>0.50504975432766175</v>
      </c>
      <c r="L474" s="28">
        <v>0.46700000000000003</v>
      </c>
      <c r="M474" s="94">
        <f t="shared" si="78"/>
        <v>0.71911533317836951</v>
      </c>
      <c r="N474" s="94">
        <f t="shared" si="79"/>
        <v>0.71943857988544946</v>
      </c>
      <c r="O474" s="94">
        <f t="shared" si="80"/>
        <v>0.71939164711560899</v>
      </c>
      <c r="P474" s="94">
        <f t="shared" si="81"/>
        <v>0.7196002624430744</v>
      </c>
      <c r="Q474" s="94">
        <f t="shared" si="82"/>
        <v>0.71954636980169473</v>
      </c>
      <c r="R474" s="94">
        <f t="shared" si="83"/>
        <v>0.71969802465105448</v>
      </c>
      <c r="S474" s="94">
        <f t="shared" si="84"/>
        <v>0.71964528449569587</v>
      </c>
      <c r="T474" s="94">
        <f t="shared" si="85"/>
        <v>0.71976351573969954</v>
      </c>
      <c r="U474" s="97">
        <f t="shared" si="86"/>
        <v>0.71952487716383084</v>
      </c>
      <c r="W474" s="28">
        <v>0.46700000000000003</v>
      </c>
      <c r="X474" s="94">
        <f>AProperties!AF474*(9.806*B474)^0.5</f>
        <v>1.2655461452430146</v>
      </c>
      <c r="Y474" s="94">
        <f>AProperties!AG474*(9.806*C474)^0.5</f>
        <v>1.2674608168547998</v>
      </c>
      <c r="Z474" s="94">
        <f>AProperties!AH474*(9.806*D474)^0.5</f>
        <v>1.2671827524333115</v>
      </c>
      <c r="AA474" s="94">
        <f>AProperties!AI474*(9.806*E474)^0.5</f>
        <v>1.268418925878072</v>
      </c>
      <c r="AB474" s="94">
        <f>AProperties!AJ474*(9.806*F474)^0.5</f>
        <v>1.2680995339796977</v>
      </c>
      <c r="AC474" s="94">
        <f>AProperties!AK474*(9.806*G474)^0.5</f>
        <v>1.2689983886385467</v>
      </c>
      <c r="AD474" s="94">
        <f>AProperties!AL474*(9.806*H474)^0.5</f>
        <v>1.2686857707793511</v>
      </c>
      <c r="AE474" s="94">
        <f>AProperties!AM474*(9.806*I474)^0.5</f>
        <v>1.2693866297333454</v>
      </c>
      <c r="AF474" s="97">
        <f t="shared" si="87"/>
        <v>1.2679723704425172</v>
      </c>
    </row>
    <row r="475" spans="1:32" x14ac:dyDescent="0.25">
      <c r="A475" s="28">
        <v>0.46800000000000003</v>
      </c>
      <c r="B475" s="94">
        <f>AProperties!B475/AProperties!V475/VLOOKUP(B$6,Data!$N$4:$Y$11,Data!$X$1,FALSE)</f>
        <v>0.50551972990261884</v>
      </c>
      <c r="C475" s="94">
        <f>AProperties!C475/AProperties!W475/VLOOKUP(C$6,Data!$N$4:$Y$11,Data!$X$1,FALSE)</f>
        <v>0.50616867585555625</v>
      </c>
      <c r="D475" s="94">
        <f>AProperties!D475/AProperties!X475/VLOOKUP(D$6,Data!$N$4:$Y$11,Data!$X$1,FALSE)</f>
        <v>0.50607445366004333</v>
      </c>
      <c r="E475" s="94">
        <f>AProperties!E475/AProperties!Y475/VLOOKUP(E$6,Data!$N$4:$Y$11,Data!$X$1,FALSE)</f>
        <v>0.50649327112031239</v>
      </c>
      <c r="F475" s="94">
        <f>AProperties!F475/AProperties!Z475/VLOOKUP(F$6,Data!$N$4:$Y$11,Data!$X$1,FALSE)</f>
        <v>0.50638507554512491</v>
      </c>
      <c r="G475" s="94">
        <f>AProperties!G475/AProperties!AA475/VLOOKUP(G$6,Data!$N$4:$Y$11,Data!$X$1,FALSE)</f>
        <v>0.50668954046338299</v>
      </c>
      <c r="H475" s="94">
        <f>AProperties!H475/AProperties!AB475/VLOOKUP(H$6,Data!$N$4:$Y$11,Data!$X$1,FALSE)</f>
        <v>0.5065836581799531</v>
      </c>
      <c r="I475" s="94">
        <f>AProperties!I475/AProperties!AC475/VLOOKUP(I$6,Data!$N$4:$Y$11,Data!$X$1,FALSE)</f>
        <v>0.50682102213717051</v>
      </c>
      <c r="J475" s="97">
        <f t="shared" si="77"/>
        <v>0.50634192835802028</v>
      </c>
      <c r="L475" s="28">
        <v>0.46800000000000003</v>
      </c>
      <c r="M475" s="94">
        <f t="shared" si="78"/>
        <v>0.72075986495130939</v>
      </c>
      <c r="N475" s="94">
        <f t="shared" si="79"/>
        <v>0.72108433792777815</v>
      </c>
      <c r="O475" s="94">
        <f t="shared" si="80"/>
        <v>0.72103722683002169</v>
      </c>
      <c r="P475" s="94">
        <f t="shared" si="81"/>
        <v>0.72124663556015622</v>
      </c>
      <c r="Q475" s="94">
        <f t="shared" si="82"/>
        <v>0.72119253777256254</v>
      </c>
      <c r="R475" s="94">
        <f t="shared" si="83"/>
        <v>0.72134477023169152</v>
      </c>
      <c r="S475" s="94">
        <f t="shared" si="84"/>
        <v>0.72129182908997658</v>
      </c>
      <c r="T475" s="94">
        <f t="shared" si="85"/>
        <v>0.72141051106858534</v>
      </c>
      <c r="U475" s="97">
        <f t="shared" si="86"/>
        <v>0.72117096417901005</v>
      </c>
      <c r="W475" s="28">
        <v>0.46800000000000003</v>
      </c>
      <c r="X475" s="94">
        <f>AProperties!AF475*(9.806*B475)^0.5</f>
        <v>1.2696751372024011</v>
      </c>
      <c r="Y475" s="94">
        <f>AProperties!AG475*(9.806*C475)^0.5</f>
        <v>1.2715938331686971</v>
      </c>
      <c r="Z475" s="94">
        <f>AProperties!AH475*(9.806*D475)^0.5</f>
        <v>1.2713151835681384</v>
      </c>
      <c r="AA475" s="94">
        <f>AProperties!AI475*(9.806*E475)^0.5</f>
        <v>1.2725539604045328</v>
      </c>
      <c r="AB475" s="94">
        <f>AProperties!AJ475*(9.806*F475)^0.5</f>
        <v>1.2722338953948842</v>
      </c>
      <c r="AC475" s="94">
        <f>AProperties!AK475*(9.806*G475)^0.5</f>
        <v>1.2731346452046568</v>
      </c>
      <c r="AD475" s="94">
        <f>AProperties!AL475*(9.806*H475)^0.5</f>
        <v>1.2728213679262037</v>
      </c>
      <c r="AE475" s="94">
        <f>AProperties!AM475*(9.806*I475)^0.5</f>
        <v>1.2735237056704956</v>
      </c>
      <c r="AF475" s="97">
        <f t="shared" si="87"/>
        <v>1.2721064660675012</v>
      </c>
    </row>
    <row r="476" spans="1:32" x14ac:dyDescent="0.25">
      <c r="A476" s="28">
        <v>0.46899999999999997</v>
      </c>
      <c r="B476" s="94">
        <f>AProperties!B476/AProperties!V476/VLOOKUP(B$6,Data!$N$4:$Y$11,Data!$X$1,FALSE)</f>
        <v>0.50681056203335617</v>
      </c>
      <c r="C476" s="94">
        <f>AProperties!C476/AProperties!W476/VLOOKUP(C$6,Data!$N$4:$Y$11,Data!$X$1,FALSE)</f>
        <v>0.50746196553735234</v>
      </c>
      <c r="D476" s="94">
        <f>AProperties!D476/AProperties!X476/VLOOKUP(D$6,Data!$N$4:$Y$11,Data!$X$1,FALSE)</f>
        <v>0.50736738595477682</v>
      </c>
      <c r="E476" s="94">
        <f>AProperties!E476/AProperties!Y476/VLOOKUP(E$6,Data!$N$4:$Y$11,Data!$X$1,FALSE)</f>
        <v>0.50778779347980629</v>
      </c>
      <c r="F476" s="94">
        <f>AProperties!F476/AProperties!Z476/VLOOKUP(F$6,Data!$N$4:$Y$11,Data!$X$1,FALSE)</f>
        <v>0.50767918676791268</v>
      </c>
      <c r="G476" s="94">
        <f>AProperties!G476/AProperties!AA476/VLOOKUP(G$6,Data!$N$4:$Y$11,Data!$X$1,FALSE)</f>
        <v>0.50798480928554235</v>
      </c>
      <c r="H476" s="94">
        <f>AProperties!H476/AProperties!AB476/VLOOKUP(H$6,Data!$N$4:$Y$11,Data!$X$1,FALSE)</f>
        <v>0.50787852420036306</v>
      </c>
      <c r="I476" s="94">
        <f>AProperties!I476/AProperties!AC476/VLOOKUP(I$6,Data!$N$4:$Y$11,Data!$X$1,FALSE)</f>
        <v>0.50811679148740252</v>
      </c>
      <c r="J476" s="97">
        <f t="shared" si="77"/>
        <v>0.50763587734331406</v>
      </c>
      <c r="L476" s="28">
        <v>0.46899999999999997</v>
      </c>
      <c r="M476" s="94">
        <f t="shared" si="78"/>
        <v>0.72240528101667811</v>
      </c>
      <c r="N476" s="94">
        <f t="shared" si="79"/>
        <v>0.72273098276867609</v>
      </c>
      <c r="O476" s="94">
        <f t="shared" si="80"/>
        <v>0.72268369297738833</v>
      </c>
      <c r="P476" s="94">
        <f t="shared" si="81"/>
        <v>0.72289389673990312</v>
      </c>
      <c r="Q476" s="94">
        <f t="shared" si="82"/>
        <v>0.72283959338395631</v>
      </c>
      <c r="R476" s="94">
        <f t="shared" si="83"/>
        <v>0.72299240464277115</v>
      </c>
      <c r="S476" s="94">
        <f t="shared" si="84"/>
        <v>0.72293926210018156</v>
      </c>
      <c r="T476" s="94">
        <f t="shared" si="85"/>
        <v>0.72305839574370123</v>
      </c>
      <c r="U476" s="97">
        <f t="shared" si="86"/>
        <v>0.722817938671657</v>
      </c>
      <c r="W476" s="28">
        <v>0.46899999999999997</v>
      </c>
      <c r="X476" s="94">
        <f>AProperties!AF476*(9.806*B476)^0.5</f>
        <v>1.2738092517638855</v>
      </c>
      <c r="Y476" s="94">
        <f>AProperties!AG476*(9.806*C476)^0.5</f>
        <v>1.2757319679570258</v>
      </c>
      <c r="Z476" s="94">
        <f>AProperties!AH476*(9.806*D476)^0.5</f>
        <v>1.2754527337732877</v>
      </c>
      <c r="AA476" s="94">
        <f>AProperties!AI476*(9.806*E476)^0.5</f>
        <v>1.2766941113615222</v>
      </c>
      <c r="AB476" s="94">
        <f>AProperties!AJ476*(9.806*F476)^0.5</f>
        <v>1.2763733739203411</v>
      </c>
      <c r="AC476" s="94">
        <f>AProperties!AK476*(9.806*G476)^0.5</f>
        <v>1.2772760169721651</v>
      </c>
      <c r="AD476" s="94">
        <f>AProperties!AL476*(9.806*H476)^0.5</f>
        <v>1.2769620809369051</v>
      </c>
      <c r="AE476" s="94">
        <f>AProperties!AM476*(9.806*I476)^0.5</f>
        <v>1.2776658959884917</v>
      </c>
      <c r="AF476" s="97">
        <f t="shared" si="87"/>
        <v>1.2762456790842029</v>
      </c>
    </row>
    <row r="477" spans="1:32" x14ac:dyDescent="0.25">
      <c r="A477" s="28">
        <v>0.47</v>
      </c>
      <c r="B477" s="94">
        <f>AProperties!B477/AProperties!V477/VLOOKUP(B$6,Data!$N$4:$Y$11,Data!$X$1,FALSE)</f>
        <v>0.50810317220200252</v>
      </c>
      <c r="C477" s="94">
        <f>AProperties!C477/AProperties!W477/VLOOKUP(C$6,Data!$N$4:$Y$11,Data!$X$1,FALSE)</f>
        <v>0.5087570382847687</v>
      </c>
      <c r="D477" s="94">
        <f>AProperties!D477/AProperties!X477/VLOOKUP(D$6,Data!$N$4:$Y$11,Data!$X$1,FALSE)</f>
        <v>0.50866210058165229</v>
      </c>
      <c r="E477" s="94">
        <f>AProperties!E477/AProperties!Y477/VLOOKUP(E$6,Data!$N$4:$Y$11,Data!$X$1,FALSE)</f>
        <v>0.50908410144086313</v>
      </c>
      <c r="F477" s="94">
        <f>AProperties!F477/AProperties!Z477/VLOOKUP(F$6,Data!$N$4:$Y$11,Data!$X$1,FALSE)</f>
        <v>0.50897508274539915</v>
      </c>
      <c r="G477" s="94">
        <f>AProperties!G477/AProperties!AA477/VLOOKUP(G$6,Data!$N$4:$Y$11,Data!$X$1,FALSE)</f>
        <v>0.50928186524951913</v>
      </c>
      <c r="H477" s="94">
        <f>AProperties!H477/AProperties!AB477/VLOOKUP(H$6,Data!$N$4:$Y$11,Data!$X$1,FALSE)</f>
        <v>0.5091751765310184</v>
      </c>
      <c r="I477" s="94">
        <f>AProperties!I477/AProperties!AC477/VLOOKUP(I$6,Data!$N$4:$Y$11,Data!$X$1,FALSE)</f>
        <v>0.50941434901418026</v>
      </c>
      <c r="J477" s="97">
        <f t="shared" si="77"/>
        <v>0.50893161075617543</v>
      </c>
      <c r="L477" s="28">
        <v>0.47</v>
      </c>
      <c r="M477" s="94">
        <f t="shared" si="78"/>
        <v>0.72405158610100129</v>
      </c>
      <c r="N477" s="94">
        <f t="shared" si="79"/>
        <v>0.72437851914238438</v>
      </c>
      <c r="O477" s="94">
        <f t="shared" si="80"/>
        <v>0.72433105029082612</v>
      </c>
      <c r="P477" s="94">
        <f t="shared" si="81"/>
        <v>0.72454205072043154</v>
      </c>
      <c r="Q477" s="94">
        <f t="shared" si="82"/>
        <v>0.72448754137269955</v>
      </c>
      <c r="R477" s="94">
        <f t="shared" si="83"/>
        <v>0.72464093262475959</v>
      </c>
      <c r="S477" s="94">
        <f t="shared" si="84"/>
        <v>0.72458758826550917</v>
      </c>
      <c r="T477" s="94">
        <f t="shared" si="85"/>
        <v>0.7247071745070901</v>
      </c>
      <c r="U477" s="97">
        <f t="shared" si="86"/>
        <v>0.72446580537808769</v>
      </c>
      <c r="W477" s="28">
        <v>0.47</v>
      </c>
      <c r="X477" s="94">
        <f>AProperties!AF477*(9.806*B477)^0.5</f>
        <v>1.2779484913254557</v>
      </c>
      <c r="Y477" s="94">
        <f>AProperties!AG477*(9.806*C477)^0.5</f>
        <v>1.2798752236223816</v>
      </c>
      <c r="Z477" s="94">
        <f>AProperties!AH477*(9.806*D477)^0.5</f>
        <v>1.2795954054506808</v>
      </c>
      <c r="AA477" s="94">
        <f>AProperties!AI477*(9.806*E477)^0.5</f>
        <v>1.2808393811539329</v>
      </c>
      <c r="AB477" s="94">
        <f>AProperties!AJ477*(9.806*F477)^0.5</f>
        <v>1.2805179719601969</v>
      </c>
      <c r="AC477" s="94">
        <f>AProperties!AK477*(9.806*G477)^0.5</f>
        <v>1.2814225063473574</v>
      </c>
      <c r="AD477" s="94">
        <f>AProperties!AL477*(9.806*H477)^0.5</f>
        <v>1.2811079122169935</v>
      </c>
      <c r="AE477" s="94">
        <f>AProperties!AM477*(9.806*I477)^0.5</f>
        <v>1.2818132030945517</v>
      </c>
      <c r="AF477" s="97">
        <f t="shared" si="87"/>
        <v>1.280390011896444</v>
      </c>
    </row>
    <row r="478" spans="1:32" x14ac:dyDescent="0.25">
      <c r="A478" s="28">
        <v>0.47099999999999997</v>
      </c>
      <c r="B478" s="94">
        <f>AProperties!B478/AProperties!V478/VLOOKUP(B$6,Data!$N$4:$Y$11,Data!$X$1,FALSE)</f>
        <v>0.50939756992188012</v>
      </c>
      <c r="C478" s="94">
        <f>AProperties!C478/AProperties!W478/VLOOKUP(C$6,Data!$N$4:$Y$11,Data!$X$1,FALSE)</f>
        <v>0.51005390362670544</v>
      </c>
      <c r="D478" s="94">
        <f>AProperties!D478/AProperties!X478/VLOOKUP(D$6,Data!$N$4:$Y$11,Data!$X$1,FALSE)</f>
        <v>0.50995860706730467</v>
      </c>
      <c r="E478" s="94">
        <f>AProperties!E478/AProperties!Y478/VLOOKUP(E$6,Data!$N$4:$Y$11,Data!$X$1,FALSE)</f>
        <v>0.51038220454021199</v>
      </c>
      <c r="F478" s="94">
        <f>AProperties!F478/AProperties!Z478/VLOOKUP(F$6,Data!$N$4:$Y$11,Data!$X$1,FALSE)</f>
        <v>0.51027277301170149</v>
      </c>
      <c r="G478" s="94">
        <f>AProperties!G478/AProperties!AA478/VLOOKUP(G$6,Data!$N$4:$Y$11,Data!$X$1,FALSE)</f>
        <v>0.51058071789678638</v>
      </c>
      <c r="H478" s="94">
        <f>AProperties!H478/AProperties!AB478/VLOOKUP(H$6,Data!$N$4:$Y$11,Data!$X$1,FALSE)</f>
        <v>0.51047362471083091</v>
      </c>
      <c r="I478" s="94">
        <f>AProperties!I478/AProperties!AC478/VLOOKUP(I$6,Data!$N$4:$Y$11,Data!$X$1,FALSE)</f>
        <v>0.51071370426216001</v>
      </c>
      <c r="J478" s="97">
        <f t="shared" si="77"/>
        <v>0.51022913812969761</v>
      </c>
      <c r="L478" s="28">
        <v>0.47099999999999997</v>
      </c>
      <c r="M478" s="94">
        <f t="shared" si="78"/>
        <v>0.72569878496093998</v>
      </c>
      <c r="N478" s="94">
        <f t="shared" si="79"/>
        <v>0.72602695181335264</v>
      </c>
      <c r="O478" s="94">
        <f t="shared" si="80"/>
        <v>0.72597930353365236</v>
      </c>
      <c r="P478" s="94">
        <f t="shared" si="81"/>
        <v>0.72619110227010597</v>
      </c>
      <c r="Q478" s="94">
        <f t="shared" si="82"/>
        <v>0.72613638650585077</v>
      </c>
      <c r="R478" s="94">
        <f t="shared" si="83"/>
        <v>0.72629035894839311</v>
      </c>
      <c r="S478" s="94">
        <f t="shared" si="84"/>
        <v>0.72623681235541548</v>
      </c>
      <c r="T478" s="94">
        <f t="shared" si="85"/>
        <v>0.72635685213107992</v>
      </c>
      <c r="U478" s="97">
        <f t="shared" si="86"/>
        <v>0.72611456906484872</v>
      </c>
      <c r="W478" s="28">
        <v>0.47099999999999997</v>
      </c>
      <c r="X478" s="94">
        <f>AProperties!AF478*(9.806*B478)^0.5</f>
        <v>1.2820928583618569</v>
      </c>
      <c r="Y478" s="94">
        <f>AProperties!AG478*(9.806*C478)^0.5</f>
        <v>1.284023602644311</v>
      </c>
      <c r="Z478" s="94">
        <f>AProperties!AH478*(9.806*D478)^0.5</f>
        <v>1.2837432010791745</v>
      </c>
      <c r="AA478" s="94">
        <f>AProperties!AI478*(9.806*E478)^0.5</f>
        <v>1.2849897722637167</v>
      </c>
      <c r="AB478" s="94">
        <f>AProperties!AJ478*(9.806*F478)^0.5</f>
        <v>1.2846676919956022</v>
      </c>
      <c r="AC478" s="94">
        <f>AProperties!AK478*(9.806*G478)^0.5</f>
        <v>1.2855741158136356</v>
      </c>
      <c r="AD478" s="94">
        <f>AProperties!AL478*(9.806*H478)^0.5</f>
        <v>1.2852588642490852</v>
      </c>
      <c r="AE478" s="94">
        <f>AProperties!AM478*(9.806*I478)^0.5</f>
        <v>1.2859656294730486</v>
      </c>
      <c r="AF478" s="97">
        <f t="shared" si="87"/>
        <v>1.2845394669850538</v>
      </c>
    </row>
    <row r="479" spans="1:32" x14ac:dyDescent="0.25">
      <c r="A479" s="28">
        <v>0.47199999999999998</v>
      </c>
      <c r="B479" s="94">
        <f>AProperties!B479/AProperties!V479/VLOOKUP(B$6,Data!$N$4:$Y$11,Data!$X$1,FALSE)</f>
        <v>0.51069376476710415</v>
      </c>
      <c r="C479" s="94">
        <f>AProperties!C479/AProperties!W479/VLOOKUP(C$6,Data!$N$4:$Y$11,Data!$X$1,FALSE)</f>
        <v>0.51135257115301047</v>
      </c>
      <c r="D479" s="94">
        <f>AProperties!D479/AProperties!X479/VLOOKUP(D$6,Data!$N$4:$Y$11,Data!$X$1,FALSE)</f>
        <v>0.51125691499928994</v>
      </c>
      <c r="E479" s="94">
        <f>AProperties!E479/AProperties!Y479/VLOOKUP(E$6,Data!$N$4:$Y$11,Data!$X$1,FALSE)</f>
        <v>0.51168211237560368</v>
      </c>
      <c r="F479" s="94">
        <f>AProperties!F479/AProperties!Z479/VLOOKUP(F$6,Data!$N$4:$Y$11,Data!$X$1,FALSE)</f>
        <v>0.51157226716193283</v>
      </c>
      <c r="G479" s="94">
        <f>AProperties!G479/AProperties!AA479/VLOOKUP(G$6,Data!$N$4:$Y$11,Data!$X$1,FALSE)</f>
        <v>0.51188137682988466</v>
      </c>
      <c r="H479" s="94">
        <f>AProperties!H479/AProperties!AB479/VLOOKUP(H$6,Data!$N$4:$Y$11,Data!$X$1,FALSE)</f>
        <v>0.51177387833975663</v>
      </c>
      <c r="I479" s="94">
        <f>AProperties!I479/AProperties!AC479/VLOOKUP(I$6,Data!$N$4:$Y$11,Data!$X$1,FALSE)</f>
        <v>0.51201486683709585</v>
      </c>
      <c r="J479" s="97">
        <f t="shared" si="77"/>
        <v>0.51152846905795968</v>
      </c>
      <c r="L479" s="28">
        <v>0.47199999999999998</v>
      </c>
      <c r="M479" s="94">
        <f t="shared" si="78"/>
        <v>0.72734688238355205</v>
      </c>
      <c r="N479" s="94">
        <f t="shared" si="79"/>
        <v>0.72767628557650521</v>
      </c>
      <c r="O479" s="94">
        <f t="shared" si="80"/>
        <v>0.727628457499645</v>
      </c>
      <c r="P479" s="94">
        <f t="shared" si="81"/>
        <v>0.72784105618780182</v>
      </c>
      <c r="Q479" s="94">
        <f t="shared" si="82"/>
        <v>0.72778613358096633</v>
      </c>
      <c r="R479" s="94">
        <f t="shared" si="83"/>
        <v>0.72794068841494231</v>
      </c>
      <c r="S479" s="94">
        <f t="shared" si="84"/>
        <v>0.72788693916987834</v>
      </c>
      <c r="T479" s="94">
        <f t="shared" si="85"/>
        <v>0.7280074334185479</v>
      </c>
      <c r="U479" s="97">
        <f t="shared" si="86"/>
        <v>0.72776423452897987</v>
      </c>
      <c r="W479" s="28">
        <v>0.47199999999999998</v>
      </c>
      <c r="X479" s="94">
        <f>AProperties!AF479*(9.806*B479)^0.5</f>
        <v>1.2862423554250706</v>
      </c>
      <c r="Y479" s="94">
        <f>AProperties!AG479*(9.806*C479)^0.5</f>
        <v>1.2881771075798107</v>
      </c>
      <c r="Z479" s="94">
        <f>AProperties!AH479*(9.806*D479)^0.5</f>
        <v>1.2878961232150326</v>
      </c>
      <c r="AA479" s="94">
        <f>AProperties!AI479*(9.806*E479)^0.5</f>
        <v>1.2891452872503715</v>
      </c>
      <c r="AB479" s="94">
        <f>AProperties!AJ479*(9.806*F479)^0.5</f>
        <v>1.2888225365852193</v>
      </c>
      <c r="AC479" s="94">
        <f>AProperties!AK479*(9.806*G479)^0.5</f>
        <v>1.2897308479320078</v>
      </c>
      <c r="AD479" s="94">
        <f>AProperties!AL479*(9.806*H479)^0.5</f>
        <v>1.2894149395933754</v>
      </c>
      <c r="AE479" s="94">
        <f>AProperties!AM479*(9.806*I479)^0.5</f>
        <v>1.290123177686002</v>
      </c>
      <c r="AF479" s="97">
        <f t="shared" si="87"/>
        <v>1.2886940469083612</v>
      </c>
    </row>
    <row r="480" spans="1:32" x14ac:dyDescent="0.25">
      <c r="A480" s="28">
        <v>0.47299999999999998</v>
      </c>
      <c r="B480" s="94">
        <f>AProperties!B480/AProperties!V480/VLOOKUP(B$6,Data!$N$4:$Y$11,Data!$X$1,FALSE)</f>
        <v>0.51199176637311716</v>
      </c>
      <c r="C480" s="94">
        <f>AProperties!C480/AProperties!W480/VLOOKUP(C$6,Data!$N$4:$Y$11,Data!$X$1,FALSE)</f>
        <v>0.51265305051500587</v>
      </c>
      <c r="D480" s="94">
        <f>AProperties!D480/AProperties!X480/VLOOKUP(D$6,Data!$N$4:$Y$11,Data!$X$1,FALSE)</f>
        <v>0.5125570340266199</v>
      </c>
      <c r="E480" s="94">
        <f>AProperties!E480/AProperties!Y480/VLOOKUP(E$6,Data!$N$4:$Y$11,Data!$X$1,FALSE)</f>
        <v>0.51298383460633989</v>
      </c>
      <c r="F480" s="94">
        <f>AProperties!F480/AProperties!Z480/VLOOKUP(F$6,Data!$N$4:$Y$11,Data!$X$1,FALSE)</f>
        <v>0.51287357485273388</v>
      </c>
      <c r="G480" s="94">
        <f>AProperties!G480/AProperties!AA480/VLOOKUP(G$6,Data!$N$4:$Y$11,Data!$X$1,FALSE)</f>
        <v>0.51318385171295233</v>
      </c>
      <c r="H480" s="94">
        <f>AProperties!H480/AProperties!AB480/VLOOKUP(H$6,Data!$N$4:$Y$11,Data!$X$1,FALSE)</f>
        <v>0.51307594707932358</v>
      </c>
      <c r="I480" s="94">
        <f>AProperties!I480/AProperties!AC480/VLOOKUP(I$6,Data!$N$4:$Y$11,Data!$X$1,FALSE)</f>
        <v>0.51331784640637257</v>
      </c>
      <c r="J480" s="97">
        <f t="shared" si="77"/>
        <v>0.51282961319655818</v>
      </c>
      <c r="L480" s="28">
        <v>0.47299999999999998</v>
      </c>
      <c r="M480" s="94">
        <f t="shared" si="78"/>
        <v>0.72899588318655861</v>
      </c>
      <c r="N480" s="94">
        <f t="shared" si="79"/>
        <v>0.72932652525750297</v>
      </c>
      <c r="O480" s="94">
        <f t="shared" si="80"/>
        <v>0.72927851701330992</v>
      </c>
      <c r="P480" s="94">
        <f t="shared" si="81"/>
        <v>0.72949191730316998</v>
      </c>
      <c r="Q480" s="94">
        <f t="shared" si="82"/>
        <v>0.72943678742636697</v>
      </c>
      <c r="R480" s="94">
        <f t="shared" si="83"/>
        <v>0.72959192585647614</v>
      </c>
      <c r="S480" s="94">
        <f t="shared" si="84"/>
        <v>0.72953797353966177</v>
      </c>
      <c r="T480" s="94">
        <f t="shared" si="85"/>
        <v>0.72965892320318626</v>
      </c>
      <c r="U480" s="97">
        <f t="shared" si="86"/>
        <v>0.72941480659827918</v>
      </c>
      <c r="W480" s="28">
        <v>0.47299999999999998</v>
      </c>
      <c r="X480" s="94">
        <f>AProperties!AF480*(9.806*B480)^0.5</f>
        <v>1.2903969851448256</v>
      </c>
      <c r="Y480" s="94">
        <f>AProperties!AG480*(9.806*C480)^0.5</f>
        <v>1.2923357410638101</v>
      </c>
      <c r="Z480" s="94">
        <f>AProperties!AH480*(9.806*D480)^0.5</f>
        <v>1.2920541744924328</v>
      </c>
      <c r="AA480" s="94">
        <f>AProperties!AI480*(9.806*E480)^0.5</f>
        <v>1.2933059287514304</v>
      </c>
      <c r="AB480" s="94">
        <f>AProperties!AJ480*(9.806*F480)^0.5</f>
        <v>1.2929825083657169</v>
      </c>
      <c r="AC480" s="94">
        <f>AProperties!AK480*(9.806*G480)^0.5</f>
        <v>1.2938927053415794</v>
      </c>
      <c r="AD480" s="94">
        <f>AProperties!AL480*(9.806*H480)^0.5</f>
        <v>1.2935761408881208</v>
      </c>
      <c r="AE480" s="94">
        <f>AProperties!AM480*(9.806*I480)^0.5</f>
        <v>1.2942858503735755</v>
      </c>
      <c r="AF480" s="97">
        <f t="shared" si="87"/>
        <v>1.2928537543026866</v>
      </c>
    </row>
    <row r="481" spans="1:32" x14ac:dyDescent="0.25">
      <c r="A481" s="28">
        <v>0.47399999999999998</v>
      </c>
      <c r="B481" s="94">
        <f>AProperties!B481/AProperties!V481/VLOOKUP(B$6,Data!$N$4:$Y$11,Data!$X$1,FALSE)</f>
        <v>0.51329158443721912</v>
      </c>
      <c r="C481" s="94">
        <f>AProperties!C481/AProperties!W481/VLOOKUP(C$6,Data!$N$4:$Y$11,Data!$X$1,FALSE)</f>
        <v>0.51395535142602822</v>
      </c>
      <c r="D481" s="94">
        <f>AProperties!D481/AProperties!X481/VLOOKUP(D$6,Data!$N$4:$Y$11,Data!$X$1,FALSE)</f>
        <v>0.51385897386029589</v>
      </c>
      <c r="E481" s="94">
        <f>AProperties!E481/AProperties!Y481/VLOOKUP(E$6,Data!$N$4:$Y$11,Data!$X$1,FALSE)</f>
        <v>0.51428738095381199</v>
      </c>
      <c r="F481" s="94">
        <f>AProperties!F481/AProperties!Z481/VLOOKUP(F$6,Data!$N$4:$Y$11,Data!$X$1,FALSE)</f>
        <v>0.51417670580280694</v>
      </c>
      <c r="G481" s="94">
        <f>AProperties!G481/AProperties!AA481/VLOOKUP(G$6,Data!$N$4:$Y$11,Data!$X$1,FALSE)</f>
        <v>0.51448815227226485</v>
      </c>
      <c r="H481" s="94">
        <f>AProperties!H481/AProperties!AB481/VLOOKUP(H$6,Data!$N$4:$Y$11,Data!$X$1,FALSE)</f>
        <v>0.51437984065317155</v>
      </c>
      <c r="I481" s="94">
        <f>AProperties!I481/AProperties!AC481/VLOOKUP(I$6,Data!$N$4:$Y$11,Data!$X$1,FALSE)</f>
        <v>0.51462265269953977</v>
      </c>
      <c r="J481" s="97">
        <f t="shared" si="77"/>
        <v>0.51413258026314224</v>
      </c>
      <c r="L481" s="28">
        <v>0.47399999999999998</v>
      </c>
      <c r="M481" s="94">
        <f t="shared" si="78"/>
        <v>0.73064579221860959</v>
      </c>
      <c r="N481" s="94">
        <f t="shared" si="79"/>
        <v>0.73097767571301409</v>
      </c>
      <c r="O481" s="94">
        <f t="shared" si="80"/>
        <v>0.73092948693014792</v>
      </c>
      <c r="P481" s="94">
        <f t="shared" si="81"/>
        <v>0.73114369047690597</v>
      </c>
      <c r="Q481" s="94">
        <f t="shared" si="82"/>
        <v>0.73108835290140339</v>
      </c>
      <c r="R481" s="94">
        <f t="shared" si="83"/>
        <v>0.7312440761361324</v>
      </c>
      <c r="S481" s="94">
        <f t="shared" si="84"/>
        <v>0.7311899203265857</v>
      </c>
      <c r="T481" s="94">
        <f t="shared" si="85"/>
        <v>0.73131132634976992</v>
      </c>
      <c r="U481" s="97">
        <f t="shared" si="86"/>
        <v>0.73106629013157121</v>
      </c>
      <c r="W481" s="28">
        <v>0.47399999999999998</v>
      </c>
      <c r="X481" s="94">
        <f>AProperties!AF481*(9.806*B481)^0.5</f>
        <v>1.2945567502290798</v>
      </c>
      <c r="Y481" s="94">
        <f>AProperties!AG481*(9.806*C481)^0.5</f>
        <v>1.2964995058096822</v>
      </c>
      <c r="Z481" s="94">
        <f>AProperties!AH481*(9.806*D481)^0.5</f>
        <v>1.2962173576239597</v>
      </c>
      <c r="AA481" s="94">
        <f>AProperties!AI481*(9.806*E481)^0.5</f>
        <v>1.2974716994829647</v>
      </c>
      <c r="AB481" s="94">
        <f>AProperties!AJ481*(9.806*F481)^0.5</f>
        <v>1.2971476100522641</v>
      </c>
      <c r="AC481" s="94">
        <f>AProperties!AK481*(9.806*G481)^0.5</f>
        <v>1.2980596907600603</v>
      </c>
      <c r="AD481" s="94">
        <f>AProperties!AL481*(9.806*H481)^0.5</f>
        <v>1.2977424708501493</v>
      </c>
      <c r="AE481" s="94">
        <f>AProperties!AM481*(9.806*I481)^0.5</f>
        <v>1.298453650254568</v>
      </c>
      <c r="AF481" s="97">
        <f t="shared" si="87"/>
        <v>1.297018591882841</v>
      </c>
    </row>
    <row r="482" spans="1:32" x14ac:dyDescent="0.25">
      <c r="A482" s="28">
        <v>0.47499999999999998</v>
      </c>
      <c r="B482" s="94">
        <f>AProperties!B482/AProperties!V482/VLOOKUP(B$6,Data!$N$4:$Y$11,Data!$X$1,FALSE)</f>
        <v>0.51459322871911162</v>
      </c>
      <c r="C482" s="94">
        <f>AProperties!C482/AProperties!W482/VLOOKUP(C$6,Data!$N$4:$Y$11,Data!$X$1,FALSE)</f>
        <v>0.51525948366196683</v>
      </c>
      <c r="D482" s="94">
        <f>AProperties!D482/AProperties!X482/VLOOKUP(D$6,Data!$N$4:$Y$11,Data!$X$1,FALSE)</f>
        <v>0.51516274427385134</v>
      </c>
      <c r="E482" s="94">
        <f>AProperties!E482/AProperties!Y482/VLOOKUP(E$6,Data!$N$4:$Y$11,Data!$X$1,FALSE)</f>
        <v>0.515592761202043</v>
      </c>
      <c r="F482" s="94">
        <f>AProperties!F482/AProperties!Z482/VLOOKUP(F$6,Data!$N$4:$Y$11,Data!$X$1,FALSE)</f>
        <v>0.51548166979346155</v>
      </c>
      <c r="G482" s="94">
        <f>AProperties!G482/AProperties!AA482/VLOOKUP(G$6,Data!$N$4:$Y$11,Data!$X$1,FALSE)</f>
        <v>0.51579428829677332</v>
      </c>
      <c r="H482" s="94">
        <f>AProperties!H482/AProperties!AB482/VLOOKUP(H$6,Data!$N$4:$Y$11,Data!$X$1,FALSE)</f>
        <v>0.51568556884759154</v>
      </c>
      <c r="I482" s="94">
        <f>AProperties!I482/AProperties!AC482/VLOOKUP(I$6,Data!$N$4:$Y$11,Data!$X$1,FALSE)</f>
        <v>0.51592929550885691</v>
      </c>
      <c r="J482" s="97">
        <f t="shared" si="77"/>
        <v>0.51543738003795703</v>
      </c>
      <c r="L482" s="28">
        <v>0.47499999999999998</v>
      </c>
      <c r="M482" s="94">
        <f t="shared" si="78"/>
        <v>0.73229661435955573</v>
      </c>
      <c r="N482" s="94">
        <f t="shared" si="79"/>
        <v>0.73262974183098339</v>
      </c>
      <c r="O482" s="94">
        <f t="shared" si="80"/>
        <v>0.73258137213692565</v>
      </c>
      <c r="P482" s="94">
        <f t="shared" si="81"/>
        <v>0.73279638060102148</v>
      </c>
      <c r="Q482" s="94">
        <f t="shared" si="82"/>
        <v>0.73274083489673081</v>
      </c>
      <c r="R482" s="94">
        <f t="shared" si="83"/>
        <v>0.73289714414838669</v>
      </c>
      <c r="S482" s="94">
        <f t="shared" si="84"/>
        <v>0.73284278442379569</v>
      </c>
      <c r="T482" s="94">
        <f t="shared" si="85"/>
        <v>0.73296464775442849</v>
      </c>
      <c r="U482" s="97">
        <f t="shared" si="86"/>
        <v>0.7327186900189786</v>
      </c>
      <c r="W482" s="28">
        <v>0.47499999999999998</v>
      </c>
      <c r="X482" s="94">
        <f>AProperties!AF482*(9.806*B482)^0.5</f>
        <v>1.2987216534645396</v>
      </c>
      <c r="Y482" s="94">
        <f>AProperties!AG482*(9.806*C482)^0.5</f>
        <v>1.3006684046097419</v>
      </c>
      <c r="Z482" s="94">
        <f>AProperties!AH482*(9.806*D482)^0.5</f>
        <v>1.3003856754011145</v>
      </c>
      <c r="AA482" s="94">
        <f>AProperties!AI482*(9.806*E482)^0.5</f>
        <v>1.301642602240096</v>
      </c>
      <c r="AB482" s="94">
        <f>AProperties!AJ482*(9.806*F482)^0.5</f>
        <v>1.3013178444390463</v>
      </c>
      <c r="AC482" s="94">
        <f>AProperties!AK482*(9.806*G482)^0.5</f>
        <v>1.3022318069842622</v>
      </c>
      <c r="AD482" s="94">
        <f>AProperties!AL482*(9.806*H482)^0.5</f>
        <v>1.3019139322753583</v>
      </c>
      <c r="AE482" s="94">
        <f>AProperties!AM482*(9.806*I482)^0.5</f>
        <v>1.3026265801269286</v>
      </c>
      <c r="AF482" s="97">
        <f t="shared" si="87"/>
        <v>1.301188562442636</v>
      </c>
    </row>
    <row r="483" spans="1:32" x14ac:dyDescent="0.25">
      <c r="A483" s="28">
        <v>0.47599999999999998</v>
      </c>
      <c r="B483" s="94">
        <f>AProperties!B483/AProperties!V483/VLOOKUP(B$6,Data!$N$4:$Y$11,Data!$X$1,FALSE)</f>
        <v>0.51589670904144158</v>
      </c>
      <c r="C483" s="94">
        <f>AProperties!C483/AProperties!W483/VLOOKUP(C$6,Data!$N$4:$Y$11,Data!$X$1,FALSE)</f>
        <v>0.51656545706181167</v>
      </c>
      <c r="D483" s="94">
        <f>AProperties!D483/AProperties!X483/VLOOKUP(D$6,Data!$N$4:$Y$11,Data!$X$1,FALSE)</f>
        <v>0.51646835510389832</v>
      </c>
      <c r="E483" s="94">
        <f>AProperties!E483/AProperties!Y483/VLOOKUP(E$6,Data!$N$4:$Y$11,Data!$X$1,FALSE)</f>
        <v>0.51689998519823455</v>
      </c>
      <c r="F483" s="94">
        <f>AProperties!F483/AProperties!Z483/VLOOKUP(F$6,Data!$N$4:$Y$11,Data!$X$1,FALSE)</f>
        <v>0.51678847666916039</v>
      </c>
      <c r="G483" s="94">
        <f>AProperties!G483/AProperties!AA483/VLOOKUP(G$6,Data!$N$4:$Y$11,Data!$X$1,FALSE)</f>
        <v>0.51710226963865658</v>
      </c>
      <c r="H483" s="94">
        <f>AProperties!H483/AProperties!AB483/VLOOKUP(H$6,Data!$N$4:$Y$11,Data!$X$1,FALSE)</f>
        <v>0.5169931415120762</v>
      </c>
      <c r="I483" s="94">
        <f>AProperties!I483/AProperties!AC483/VLOOKUP(I$6,Data!$N$4:$Y$11,Data!$X$1,FALSE)</f>
        <v>0.51723778468984183</v>
      </c>
      <c r="J483" s="97">
        <f t="shared" si="77"/>
        <v>0.5167440223643901</v>
      </c>
      <c r="L483" s="28">
        <v>0.47599999999999998</v>
      </c>
      <c r="M483" s="94">
        <f t="shared" si="78"/>
        <v>0.73394835452072082</v>
      </c>
      <c r="N483" s="94">
        <f t="shared" si="79"/>
        <v>0.73428272853090581</v>
      </c>
      <c r="O483" s="94">
        <f t="shared" si="80"/>
        <v>0.7342341775519492</v>
      </c>
      <c r="P483" s="94">
        <f t="shared" si="81"/>
        <v>0.73444999259911725</v>
      </c>
      <c r="Q483" s="94">
        <f t="shared" si="82"/>
        <v>0.73439423833458017</v>
      </c>
      <c r="R483" s="94">
        <f t="shared" si="83"/>
        <v>0.73455113481932832</v>
      </c>
      <c r="S483" s="94">
        <f t="shared" si="84"/>
        <v>0.73449657075603803</v>
      </c>
      <c r="T483" s="94">
        <f t="shared" si="85"/>
        <v>0.73461889234492084</v>
      </c>
      <c r="U483" s="97">
        <f t="shared" si="86"/>
        <v>0.73437201118219508</v>
      </c>
      <c r="W483" s="28">
        <v>0.47599999999999998</v>
      </c>
      <c r="X483" s="94">
        <f>AProperties!AF483*(9.806*B483)^0.5</f>
        <v>1.3028916977171634</v>
      </c>
      <c r="Y483" s="94">
        <f>AProperties!AG483*(9.806*C483)^0.5</f>
        <v>1.3048424403357588</v>
      </c>
      <c r="Z483" s="94">
        <f>AProperties!AH483*(9.806*D483)^0.5</f>
        <v>1.3045591306948274</v>
      </c>
      <c r="AA483" s="94">
        <f>AProperties!AI483*(9.806*E483)^0.5</f>
        <v>1.3058186398975009</v>
      </c>
      <c r="AB483" s="94">
        <f>AProperties!AJ483*(9.806*F483)^0.5</f>
        <v>1.3054932143997759</v>
      </c>
      <c r="AC483" s="94">
        <f>AProperties!AK483*(9.806*G483)^0.5</f>
        <v>1.3064090568906204</v>
      </c>
      <c r="AD483" s="94">
        <f>AProperties!AL483*(9.806*H483)^0.5</f>
        <v>1.3060905280392359</v>
      </c>
      <c r="AE483" s="94">
        <f>AProperties!AM483*(9.806*I483)^0.5</f>
        <v>1.3068046428682687</v>
      </c>
      <c r="AF483" s="97">
        <f t="shared" si="87"/>
        <v>1.305363668855394</v>
      </c>
    </row>
    <row r="484" spans="1:32" x14ac:dyDescent="0.25">
      <c r="A484" s="28">
        <v>0.47699999999999998</v>
      </c>
      <c r="B484" s="94">
        <f>AProperties!B484/AProperties!V484/VLOOKUP(B$6,Data!$N$4:$Y$11,Data!$X$1,FALSE)</f>
        <v>0.51720203529035536</v>
      </c>
      <c r="C484" s="94">
        <f>AProperties!C484/AProperties!W484/VLOOKUP(C$6,Data!$N$4:$Y$11,Data!$X$1,FALSE)</f>
        <v>0.51787328152820922</v>
      </c>
      <c r="D484" s="94">
        <f>AProperties!D484/AProperties!X484/VLOOKUP(D$6,Data!$N$4:$Y$11,Data!$X$1,FALSE)</f>
        <v>0.51777581625068103</v>
      </c>
      <c r="E484" s="94">
        <f>AProperties!E484/AProperties!Y484/VLOOKUP(E$6,Data!$N$4:$Y$11,Data!$X$1,FALSE)</f>
        <v>0.51820906285332136</v>
      </c>
      <c r="F484" s="94">
        <f>AProperties!F484/AProperties!Z484/VLOOKUP(F$6,Data!$N$4:$Y$11,Data!$X$1,FALSE)</f>
        <v>0.51809713633807164</v>
      </c>
      <c r="G484" s="94">
        <f>AProperties!G484/AProperties!AA484/VLOOKUP(G$6,Data!$N$4:$Y$11,Data!$X$1,FALSE)</f>
        <v>0.51841210621387324</v>
      </c>
      <c r="H484" s="94">
        <f>AProperties!H484/AProperties!AB484/VLOOKUP(H$6,Data!$N$4:$Y$11,Data!$X$1,FALSE)</f>
        <v>0.51830256855987256</v>
      </c>
      <c r="I484" s="94">
        <f>AProperties!I484/AProperties!AC484/VLOOKUP(I$6,Data!$N$4:$Y$11,Data!$X$1,FALSE)</f>
        <v>0.51854813016182377</v>
      </c>
      <c r="J484" s="97">
        <f t="shared" si="77"/>
        <v>0.51805251714952605</v>
      </c>
      <c r="L484" s="28">
        <v>0.47699999999999998</v>
      </c>
      <c r="M484" s="94">
        <f t="shared" si="78"/>
        <v>0.73560101764517771</v>
      </c>
      <c r="N484" s="94">
        <f t="shared" si="79"/>
        <v>0.73593664076410459</v>
      </c>
      <c r="O484" s="94">
        <f t="shared" si="80"/>
        <v>0.73588790812534044</v>
      </c>
      <c r="P484" s="94">
        <f t="shared" si="81"/>
        <v>0.73610453142666066</v>
      </c>
      <c r="Q484" s="94">
        <f t="shared" si="82"/>
        <v>0.73604856816903586</v>
      </c>
      <c r="R484" s="94">
        <f t="shared" si="83"/>
        <v>0.73620605310693654</v>
      </c>
      <c r="S484" s="94">
        <f t="shared" si="84"/>
        <v>0.73615128427993626</v>
      </c>
      <c r="T484" s="94">
        <f t="shared" si="85"/>
        <v>0.73627406508091187</v>
      </c>
      <c r="U484" s="97">
        <f t="shared" si="86"/>
        <v>0.736026258574763</v>
      </c>
      <c r="W484" s="28">
        <v>0.47699999999999998</v>
      </c>
      <c r="X484" s="94">
        <f>AProperties!AF484*(9.806*B484)^0.5</f>
        <v>1.3070668859326886</v>
      </c>
      <c r="Y484" s="94">
        <f>AProperties!AG484*(9.806*C484)^0.5</f>
        <v>1.3090216159394878</v>
      </c>
      <c r="Z484" s="94">
        <f>AProperties!AH484*(9.806*D484)^0.5</f>
        <v>1.3087377264559783</v>
      </c>
      <c r="AA484" s="94">
        <f>AProperties!AI484*(9.806*E484)^0.5</f>
        <v>1.309999815409939</v>
      </c>
      <c r="AB484" s="94">
        <f>AProperties!AJ484*(9.806*F484)^0.5</f>
        <v>1.3096737228882065</v>
      </c>
      <c r="AC484" s="94">
        <f>AProperties!AK484*(9.806*G484)^0.5</f>
        <v>1.3105914434357102</v>
      </c>
      <c r="AD484" s="94">
        <f>AProperties!AL484*(9.806*H484)^0.5</f>
        <v>1.3102722610973763</v>
      </c>
      <c r="AE484" s="94">
        <f>AProperties!AM484*(9.806*I484)^0.5</f>
        <v>1.3109878414363818</v>
      </c>
      <c r="AF484" s="97">
        <f t="shared" si="87"/>
        <v>1.3095439140744709</v>
      </c>
    </row>
    <row r="485" spans="1:32" x14ac:dyDescent="0.25">
      <c r="A485" s="28">
        <v>0.47799999999999998</v>
      </c>
      <c r="B485" s="94">
        <f>AProperties!B485/AProperties!V485/VLOOKUP(B$6,Data!$N$4:$Y$11,Data!$X$1,FALSE)</f>
        <v>0.51850921741605593</v>
      </c>
      <c r="C485" s="94">
        <f>AProperties!C485/AProperties!W485/VLOOKUP(C$6,Data!$N$4:$Y$11,Data!$X$1,FALSE)</f>
        <v>0.51918296702801792</v>
      </c>
      <c r="D485" s="94">
        <f>AProperties!D485/AProperties!X485/VLOOKUP(D$6,Data!$N$4:$Y$11,Data!$X$1,FALSE)</f>
        <v>0.51908513767863296</v>
      </c>
      <c r="E485" s="94">
        <f>AProperties!E485/AProperties!Y485/VLOOKUP(E$6,Data!$N$4:$Y$11,Data!$X$1,FALSE)</f>
        <v>0.51952000414252941</v>
      </c>
      <c r="F485" s="94">
        <f>AProperties!F485/AProperties!Z485/VLOOKUP(F$6,Data!$N$4:$Y$11,Data!$X$1,FALSE)</f>
        <v>0.51940765877263007</v>
      </c>
      <c r="G485" s="94">
        <f>AProperties!G485/AProperties!AA485/VLOOKUP(G$6,Data!$N$4:$Y$11,Data!$X$1,FALSE)</f>
        <v>0.51972380800272122</v>
      </c>
      <c r="H485" s="94">
        <f>AProperties!H485/AProperties!AB485/VLOOKUP(H$6,Data!$N$4:$Y$11,Data!$X$1,FALSE)</f>
        <v>0.51961385996854215</v>
      </c>
      <c r="I485" s="94">
        <f>AProperties!I485/AProperties!AC485/VLOOKUP(I$6,Data!$N$4:$Y$11,Data!$X$1,FALSE)</f>
        <v>0.51986034190850294</v>
      </c>
      <c r="J485" s="97">
        <f t="shared" si="77"/>
        <v>0.51936287436470407</v>
      </c>
      <c r="L485" s="28">
        <v>0.47799999999999998</v>
      </c>
      <c r="M485" s="94">
        <f t="shared" si="78"/>
        <v>0.73725460870802795</v>
      </c>
      <c r="N485" s="94">
        <f t="shared" si="79"/>
        <v>0.73759148351400894</v>
      </c>
      <c r="O485" s="94">
        <f t="shared" si="80"/>
        <v>0.73754256883931646</v>
      </c>
      <c r="P485" s="94">
        <f t="shared" si="81"/>
        <v>0.73776000207126469</v>
      </c>
      <c r="Q485" s="94">
        <f t="shared" si="82"/>
        <v>0.73770382938631496</v>
      </c>
      <c r="R485" s="94">
        <f t="shared" si="83"/>
        <v>0.73786190400136054</v>
      </c>
      <c r="S485" s="94">
        <f t="shared" si="84"/>
        <v>0.73780692998427111</v>
      </c>
      <c r="T485" s="94">
        <f t="shared" si="85"/>
        <v>0.7379301709542514</v>
      </c>
      <c r="U485" s="97">
        <f t="shared" si="86"/>
        <v>0.73768143718235191</v>
      </c>
      <c r="W485" s="28">
        <v>0.47799999999999998</v>
      </c>
      <c r="X485" s="94">
        <f>AProperties!AF485*(9.806*B485)^0.5</f>
        <v>1.3112472211371542</v>
      </c>
      <c r="Y485" s="94">
        <f>AProperties!AG485*(9.806*C485)^0.5</f>
        <v>1.3132059344531848</v>
      </c>
      <c r="Z485" s="94">
        <f>AProperties!AH485*(9.806*D485)^0.5</f>
        <v>1.3129214657159169</v>
      </c>
      <c r="AA485" s="94">
        <f>AProperties!AI485*(9.806*E485)^0.5</f>
        <v>1.314186131812773</v>
      </c>
      <c r="AB485" s="94">
        <f>AProperties!AJ485*(9.806*F485)^0.5</f>
        <v>1.3138593729386672</v>
      </c>
      <c r="AC485" s="94">
        <f>AProperties!AK485*(9.806*G485)^0.5</f>
        <v>1.3147789696567738</v>
      </c>
      <c r="AD485" s="94">
        <f>AProperties!AL485*(9.806*H485)^0.5</f>
        <v>1.3144591344860104</v>
      </c>
      <c r="AE485" s="94">
        <f>AProperties!AM485*(9.806*I485)^0.5</f>
        <v>1.3151761788697662</v>
      </c>
      <c r="AF485" s="97">
        <f t="shared" si="87"/>
        <v>1.3137293011337807</v>
      </c>
    </row>
    <row r="486" spans="1:32" x14ac:dyDescent="0.25">
      <c r="A486" s="28">
        <v>0.47899999999999998</v>
      </c>
      <c r="B486" s="94">
        <f>AProperties!B486/AProperties!V486/VLOOKUP(B$6,Data!$N$4:$Y$11,Data!$X$1,FALSE)</f>
        <v>0.51981826543336518</v>
      </c>
      <c r="C486" s="94">
        <f>AProperties!C486/AProperties!W486/VLOOKUP(C$6,Data!$N$4:$Y$11,Data!$X$1,FALSE)</f>
        <v>0.52049452359287462</v>
      </c>
      <c r="D486" s="94">
        <f>AProperties!D486/AProperties!X486/VLOOKUP(D$6,Data!$N$4:$Y$11,Data!$X$1,FALSE)</f>
        <v>0.52039632941694391</v>
      </c>
      <c r="E486" s="94">
        <f>AProperties!E486/AProperties!Y486/VLOOKUP(E$6,Data!$N$4:$Y$11,Data!$X$1,FALSE)</f>
        <v>0.52083281910594337</v>
      </c>
      <c r="F486" s="94">
        <f>AProperties!F486/AProperties!Z486/VLOOKUP(F$6,Data!$N$4:$Y$11,Data!$X$1,FALSE)</f>
        <v>0.52072005401010169</v>
      </c>
      <c r="G486" s="94">
        <f>AProperties!G486/AProperties!AA486/VLOOKUP(G$6,Data!$N$4:$Y$11,Data!$X$1,FALSE)</f>
        <v>0.52103738505040487</v>
      </c>
      <c r="H486" s="94">
        <f>AProperties!H486/AProperties!AB486/VLOOKUP(H$6,Data!$N$4:$Y$11,Data!$X$1,FALSE)</f>
        <v>0.52092702578052541</v>
      </c>
      <c r="I486" s="94">
        <f>AProperties!I486/AProperties!AC486/VLOOKUP(I$6,Data!$N$4:$Y$11,Data!$X$1,FALSE)</f>
        <v>0.52117442997851871</v>
      </c>
      <c r="J486" s="97">
        <f t="shared" si="77"/>
        <v>0.52067510404608475</v>
      </c>
      <c r="L486" s="28">
        <v>0.47899999999999998</v>
      </c>
      <c r="M486" s="94">
        <f t="shared" si="78"/>
        <v>0.73890913271668257</v>
      </c>
      <c r="N486" s="94">
        <f t="shared" si="79"/>
        <v>0.73924726179643729</v>
      </c>
      <c r="O486" s="94">
        <f t="shared" si="80"/>
        <v>0.73919816470847199</v>
      </c>
      <c r="P486" s="94">
        <f t="shared" si="81"/>
        <v>0.73941640955297161</v>
      </c>
      <c r="Q486" s="94">
        <f t="shared" si="82"/>
        <v>0.73936002700505088</v>
      </c>
      <c r="R486" s="94">
        <f t="shared" si="83"/>
        <v>0.73951869252520241</v>
      </c>
      <c r="S486" s="94">
        <f t="shared" si="84"/>
        <v>0.73946351289026269</v>
      </c>
      <c r="T486" s="94">
        <f t="shared" si="85"/>
        <v>0.73958721498925928</v>
      </c>
      <c r="U486" s="97">
        <f t="shared" si="86"/>
        <v>0.73933755202304241</v>
      </c>
      <c r="W486" s="28">
        <v>0.47899999999999998</v>
      </c>
      <c r="X486" s="94">
        <f>AProperties!AF486*(9.806*B486)^0.5</f>
        <v>1.3154327064374316</v>
      </c>
      <c r="Y486" s="94">
        <f>AProperties!AG486*(9.806*C486)^0.5</f>
        <v>1.3173953989901428</v>
      </c>
      <c r="Z486" s="94">
        <f>AProperties!AH486*(9.806*D486)^0.5</f>
        <v>1.3171103515870071</v>
      </c>
      <c r="AA486" s="94">
        <f>AProperties!AI486*(9.806*E486)^0.5</f>
        <v>1.3183775922225076</v>
      </c>
      <c r="AB486" s="94">
        <f>AProperties!AJ486*(9.806*F486)^0.5</f>
        <v>1.3180501676665928</v>
      </c>
      <c r="AC486" s="94">
        <f>AProperties!AK486*(9.806*G486)^0.5</f>
        <v>1.3189716386722565</v>
      </c>
      <c r="AD486" s="94">
        <f>AProperties!AL486*(9.806*H486)^0.5</f>
        <v>1.3186511513225354</v>
      </c>
      <c r="AE486" s="94">
        <f>AProperties!AM486*(9.806*I486)^0.5</f>
        <v>1.3193696582881684</v>
      </c>
      <c r="AF486" s="97">
        <f t="shared" si="87"/>
        <v>1.3179198331483304</v>
      </c>
    </row>
    <row r="487" spans="1:32" x14ac:dyDescent="0.25">
      <c r="A487" s="28">
        <v>0.48</v>
      </c>
      <c r="B487" s="94">
        <f>AProperties!B487/AProperties!V487/VLOOKUP(B$6,Data!$N$4:$Y$11,Data!$X$1,FALSE)</f>
        <v>0.52112918942229536</v>
      </c>
      <c r="C487" s="94">
        <f>AProperties!C487/AProperties!W487/VLOOKUP(C$6,Data!$N$4:$Y$11,Data!$X$1,FALSE)</f>
        <v>0.52180796131976492</v>
      </c>
      <c r="D487" s="94">
        <f>AProperties!D487/AProperties!X487/VLOOKUP(D$6,Data!$N$4:$Y$11,Data!$X$1,FALSE)</f>
        <v>0.5217094015601299</v>
      </c>
      <c r="E487" s="94">
        <f>AProperties!E487/AProperties!Y487/VLOOKUP(E$6,Data!$N$4:$Y$11,Data!$X$1,FALSE)</f>
        <v>0.52214751784907554</v>
      </c>
      <c r="F487" s="94">
        <f>AProperties!F487/AProperties!Z487/VLOOKUP(F$6,Data!$N$4:$Y$11,Data!$X$1,FALSE)</f>
        <v>0.52203433215315387</v>
      </c>
      <c r="G487" s="94">
        <f>AProperties!G487/AProperties!AA487/VLOOKUP(G$6,Data!$N$4:$Y$11,Data!$X$1,FALSE)</f>
        <v>0.52235284746760458</v>
      </c>
      <c r="H487" s="94">
        <f>AProperties!H487/AProperties!AB487/VLOOKUP(H$6,Data!$N$4:$Y$11,Data!$X$1,FALSE)</f>
        <v>0.52224207610371376</v>
      </c>
      <c r="I487" s="94">
        <f>AProperties!I487/AProperties!AC487/VLOOKUP(I$6,Data!$N$4:$Y$11,Data!$X$1,FALSE)</f>
        <v>0.52249040448601947</v>
      </c>
      <c r="J487" s="97">
        <f t="shared" si="77"/>
        <v>0.52198921629521977</v>
      </c>
      <c r="L487" s="28">
        <v>0.48</v>
      </c>
      <c r="M487" s="94">
        <f t="shared" si="78"/>
        <v>0.74056459471114766</v>
      </c>
      <c r="N487" s="94">
        <f t="shared" si="79"/>
        <v>0.7409039806598825</v>
      </c>
      <c r="O487" s="94">
        <f t="shared" si="80"/>
        <v>0.74085470078006499</v>
      </c>
      <c r="P487" s="94">
        <f t="shared" si="81"/>
        <v>0.74107375892453775</v>
      </c>
      <c r="Q487" s="94">
        <f t="shared" si="82"/>
        <v>0.74101716607657697</v>
      </c>
      <c r="R487" s="94">
        <f t="shared" si="83"/>
        <v>0.74117642373380233</v>
      </c>
      <c r="S487" s="94">
        <f t="shared" si="84"/>
        <v>0.74112103805185692</v>
      </c>
      <c r="T487" s="94">
        <f t="shared" si="85"/>
        <v>0.74124520224300972</v>
      </c>
      <c r="U487" s="97">
        <f t="shared" si="86"/>
        <v>0.74099460814760987</v>
      </c>
      <c r="W487" s="28">
        <v>0.48</v>
      </c>
      <c r="X487" s="94">
        <f>AProperties!AF487*(9.806*B487)^0.5</f>
        <v>1.319623345021768</v>
      </c>
      <c r="Y487" s="94">
        <f>AProperties!AG487*(9.806*C487)^0.5</f>
        <v>1.3215900127452338</v>
      </c>
      <c r="Z487" s="94">
        <f>AProperties!AH487*(9.806*D487)^0.5</f>
        <v>1.321304387263162</v>
      </c>
      <c r="AA487" s="94">
        <f>AProperties!AI487*(9.806*E487)^0.5</f>
        <v>1.3225741998373264</v>
      </c>
      <c r="AB487" s="94">
        <f>AProperties!AJ487*(9.806*F487)^0.5</f>
        <v>1.3222461102690632</v>
      </c>
      <c r="AC487" s="94">
        <f>AProperties!AK487*(9.806*G487)^0.5</f>
        <v>1.3231694536823446</v>
      </c>
      <c r="AD487" s="94">
        <f>AProperties!AL487*(9.806*H487)^0.5</f>
        <v>1.3228483148060572</v>
      </c>
      <c r="AE487" s="94">
        <f>AProperties!AM487*(9.806*I487)^0.5</f>
        <v>1.323568282893117</v>
      </c>
      <c r="AF487" s="97">
        <f t="shared" si="87"/>
        <v>1.3221155133147591</v>
      </c>
    </row>
    <row r="488" spans="1:32" x14ac:dyDescent="0.25">
      <c r="A488" s="28">
        <v>0.48099999999999998</v>
      </c>
      <c r="B488" s="94">
        <f>AProperties!B488/AProperties!V488/VLOOKUP(B$6,Data!$N$4:$Y$11,Data!$X$1,FALSE)</f>
        <v>0.5224419995286248</v>
      </c>
      <c r="C488" s="94">
        <f>AProperties!C488/AProperties!W488/VLOOKUP(C$6,Data!$N$4:$Y$11,Data!$X$1,FALSE)</f>
        <v>0.52312329037160077</v>
      </c>
      <c r="D488" s="94">
        <f>AProperties!D488/AProperties!X488/VLOOKUP(D$6,Data!$N$4:$Y$11,Data!$X$1,FALSE)</f>
        <v>0.52302436426860732</v>
      </c>
      <c r="E488" s="94">
        <f>AProperties!E488/AProperties!Y488/VLOOKUP(E$6,Data!$N$4:$Y$11,Data!$X$1,FALSE)</f>
        <v>0.52346411054344555</v>
      </c>
      <c r="F488" s="94">
        <f>AProperties!F488/AProperties!Z488/VLOOKUP(F$6,Data!$N$4:$Y$11,Data!$X$1,FALSE)</f>
        <v>0.52335050337043387</v>
      </c>
      <c r="G488" s="94">
        <f>AProperties!G488/AProperties!AA488/VLOOKUP(G$6,Data!$N$4:$Y$11,Data!$X$1,FALSE)</f>
        <v>0.52367020543105647</v>
      </c>
      <c r="H488" s="94">
        <f>AProperties!H488/AProperties!AB488/VLOOKUP(H$6,Data!$N$4:$Y$11,Data!$X$1,FALSE)</f>
        <v>0.52355902111202723</v>
      </c>
      <c r="I488" s="94">
        <f>AProperties!I488/AProperties!AC488/VLOOKUP(I$6,Data!$N$4:$Y$11,Data!$X$1,FALSE)</f>
        <v>0.52380827561124021</v>
      </c>
      <c r="J488" s="97">
        <f t="shared" si="77"/>
        <v>0.52330522127962953</v>
      </c>
      <c r="L488" s="28">
        <v>0.48099999999999998</v>
      </c>
      <c r="M488" s="94">
        <f t="shared" si="78"/>
        <v>0.74222099976431233</v>
      </c>
      <c r="N488" s="94">
        <f t="shared" si="79"/>
        <v>0.74256164518580037</v>
      </c>
      <c r="O488" s="94">
        <f t="shared" si="80"/>
        <v>0.7425121821343037</v>
      </c>
      <c r="P488" s="94">
        <f t="shared" si="81"/>
        <v>0.7427320552717227</v>
      </c>
      <c r="Q488" s="94">
        <f t="shared" si="82"/>
        <v>0.74267525168521686</v>
      </c>
      <c r="R488" s="94">
        <f t="shared" si="83"/>
        <v>0.74283510271552822</v>
      </c>
      <c r="S488" s="94">
        <f t="shared" si="84"/>
        <v>0.74277951055601354</v>
      </c>
      <c r="T488" s="94">
        <f t="shared" si="85"/>
        <v>0.74290413780562004</v>
      </c>
      <c r="U488" s="97">
        <f t="shared" si="86"/>
        <v>0.7426526106398148</v>
      </c>
      <c r="W488" s="28">
        <v>0.48099999999999998</v>
      </c>
      <c r="X488" s="94">
        <f>AProperties!AF488*(9.806*B488)^0.5</f>
        <v>1.3238191401603352</v>
      </c>
      <c r="Y488" s="94">
        <f>AProperties!AG488*(9.806*C488)^0.5</f>
        <v>1.3257897789954591</v>
      </c>
      <c r="Z488" s="94">
        <f>AProperties!AH488*(9.806*D488)^0.5</f>
        <v>1.3255035760203855</v>
      </c>
      <c r="AA488" s="94">
        <f>AProperties!AI488*(9.806*E488)^0.5</f>
        <v>1.326775957937645</v>
      </c>
      <c r="AB488" s="94">
        <f>AProperties!AJ488*(9.806*F488)^0.5</f>
        <v>1.3264472040253545</v>
      </c>
      <c r="AC488" s="94">
        <f>AProperties!AK488*(9.806*G488)^0.5</f>
        <v>1.3273724179695154</v>
      </c>
      <c r="AD488" s="94">
        <f>AProperties!AL488*(9.806*H488)^0.5</f>
        <v>1.3270506282179377</v>
      </c>
      <c r="AE488" s="94">
        <f>AProperties!AM488*(9.806*I488)^0.5</f>
        <v>1.327772055968468</v>
      </c>
      <c r="AF488" s="97">
        <f t="shared" si="87"/>
        <v>1.3263163449118875</v>
      </c>
    </row>
    <row r="489" spans="1:32" x14ac:dyDescent="0.25">
      <c r="A489" s="28">
        <v>0.48199999999999998</v>
      </c>
      <c r="B489" s="94">
        <f>AProperties!B489/AProperties!V489/VLOOKUP(B$6,Data!$N$4:$Y$11,Data!$X$1,FALSE)</f>
        <v>0.52375670596447643</v>
      </c>
      <c r="C489" s="94">
        <f>AProperties!C489/AProperties!W489/VLOOKUP(C$6,Data!$N$4:$Y$11,Data!$X$1,FALSE)</f>
        <v>0.52444052097780103</v>
      </c>
      <c r="D489" s="94">
        <f>AProperties!D489/AProperties!X489/VLOOKUP(D$6,Data!$N$4:$Y$11,Data!$X$1,FALSE)</f>
        <v>0.52434122776927938</v>
      </c>
      <c r="E489" s="94">
        <f>AProperties!E489/AProperties!Y489/VLOOKUP(E$6,Data!$N$4:$Y$11,Data!$X$1,FALSE)</f>
        <v>0.52478260742716065</v>
      </c>
      <c r="F489" s="94">
        <f>AProperties!F489/AProperties!Z489/VLOOKUP(F$6,Data!$N$4:$Y$11,Data!$X$1,FALSE)</f>
        <v>0.52466857789715071</v>
      </c>
      <c r="G489" s="94">
        <f>AProperties!G489/AProperties!AA489/VLOOKUP(G$6,Data!$N$4:$Y$11,Data!$X$1,FALSE)</f>
        <v>0.52498946918413492</v>
      </c>
      <c r="H489" s="94">
        <f>AProperties!H489/AProperties!AB489/VLOOKUP(H$6,Data!$N$4:$Y$11,Data!$X$1,FALSE)</f>
        <v>0.52487787104599881</v>
      </c>
      <c r="I489" s="94">
        <f>AProperties!I489/AProperties!AC489/VLOOKUP(I$6,Data!$N$4:$Y$11,Data!$X$1,FALSE)</f>
        <v>0.52512805360108916</v>
      </c>
      <c r="J489" s="97">
        <f t="shared" si="77"/>
        <v>0.52462312923338639</v>
      </c>
      <c r="L489" s="28">
        <v>0.48199999999999998</v>
      </c>
      <c r="M489" s="94">
        <f t="shared" si="78"/>
        <v>0.74387835298223814</v>
      </c>
      <c r="N489" s="94">
        <f t="shared" si="79"/>
        <v>0.74422026048890055</v>
      </c>
      <c r="O489" s="94">
        <f t="shared" si="80"/>
        <v>0.74417061388463968</v>
      </c>
      <c r="P489" s="94">
        <f t="shared" si="81"/>
        <v>0.74439130371358031</v>
      </c>
      <c r="Q489" s="94">
        <f t="shared" si="82"/>
        <v>0.74433428894857534</v>
      </c>
      <c r="R489" s="94">
        <f t="shared" si="83"/>
        <v>0.74449473459206739</v>
      </c>
      <c r="S489" s="94">
        <f t="shared" si="84"/>
        <v>0.74443893552299945</v>
      </c>
      <c r="T489" s="94">
        <f t="shared" si="85"/>
        <v>0.74456402680054456</v>
      </c>
      <c r="U489" s="97">
        <f t="shared" si="86"/>
        <v>0.74431156461669312</v>
      </c>
      <c r="W489" s="28">
        <v>0.48199999999999998</v>
      </c>
      <c r="X489" s="94">
        <f>AProperties!AF489*(9.806*B489)^0.5</f>
        <v>1.3280200952057724</v>
      </c>
      <c r="Y489" s="94">
        <f>AProperties!AG489*(9.806*C489)^0.5</f>
        <v>1.329994701100492</v>
      </c>
      <c r="Z489" s="94">
        <f>AProperties!AH489*(9.806*D489)^0.5</f>
        <v>1.3297079212173362</v>
      </c>
      <c r="AA489" s="94">
        <f>AProperties!AI489*(9.806*E489)^0.5</f>
        <v>1.3309828698866546</v>
      </c>
      <c r="AB489" s="94">
        <f>AProperties!AJ489*(9.806*F489)^0.5</f>
        <v>1.3306534522974873</v>
      </c>
      <c r="AC489" s="94">
        <f>AProperties!AK489*(9.806*G489)^0.5</f>
        <v>1.3315805348990903</v>
      </c>
      <c r="AD489" s="94">
        <f>AProperties!AL489*(9.806*H489)^0.5</f>
        <v>1.331258094922354</v>
      </c>
      <c r="AE489" s="94">
        <f>AProperties!AM489*(9.806*I489)^0.5</f>
        <v>1.3319809808809715</v>
      </c>
      <c r="AF489" s="97">
        <f t="shared" si="87"/>
        <v>1.3305223313012697</v>
      </c>
    </row>
    <row r="490" spans="1:32" x14ac:dyDescent="0.25">
      <c r="A490" s="28">
        <v>0.48299999999999998</v>
      </c>
      <c r="B490" s="94">
        <f>AProperties!B490/AProperties!V490/VLOOKUP(B$6,Data!$N$4:$Y$11,Data!$X$1,FALSE)</f>
        <v>0.52507331900891052</v>
      </c>
      <c r="C490" s="94">
        <f>AProperties!C490/AProperties!W490/VLOOKUP(C$6,Data!$N$4:$Y$11,Data!$X$1,FALSE)</f>
        <v>0.52575966343488367</v>
      </c>
      <c r="D490" s="94">
        <f>AProperties!D490/AProperties!X490/VLOOKUP(D$6,Data!$N$4:$Y$11,Data!$X$1,FALSE)</f>
        <v>0.52566000235612187</v>
      </c>
      <c r="E490" s="94">
        <f>AProperties!E490/AProperties!Y490/VLOOKUP(E$6,Data!$N$4:$Y$11,Data!$X$1,FALSE)</f>
        <v>0.52610301880550847</v>
      </c>
      <c r="F490" s="94">
        <f>AProperties!F490/AProperties!Z490/VLOOKUP(F$6,Data!$N$4:$Y$11,Data!$X$1,FALSE)</f>
        <v>0.52598856603566546</v>
      </c>
      <c r="G490" s="94">
        <f>AProperties!G490/AProperties!AA490/VLOOKUP(G$6,Data!$N$4:$Y$11,Data!$X$1,FALSE)</f>
        <v>0.52631064903744218</v>
      </c>
      <c r="H490" s="94">
        <f>AProperties!H490/AProperties!AB490/VLOOKUP(H$6,Data!$N$4:$Y$11,Data!$X$1,FALSE)</f>
        <v>0.52619863621336194</v>
      </c>
      <c r="I490" s="94">
        <f>AProperties!I490/AProperties!AC490/VLOOKUP(I$6,Data!$N$4:$Y$11,Data!$X$1,FALSE)</f>
        <v>0.52644974876973438</v>
      </c>
      <c r="J490" s="97">
        <f t="shared" si="77"/>
        <v>0.52594295045770356</v>
      </c>
      <c r="L490" s="28">
        <v>0.48299999999999998</v>
      </c>
      <c r="M490" s="94">
        <f t="shared" si="78"/>
        <v>0.74553665950445525</v>
      </c>
      <c r="N490" s="94">
        <f t="shared" si="79"/>
        <v>0.74587983171744177</v>
      </c>
      <c r="O490" s="94">
        <f t="shared" si="80"/>
        <v>0.74583000117806098</v>
      </c>
      <c r="P490" s="94">
        <f t="shared" si="81"/>
        <v>0.74605150940275422</v>
      </c>
      <c r="Q490" s="94">
        <f t="shared" si="82"/>
        <v>0.74599428301783277</v>
      </c>
      <c r="R490" s="94">
        <f t="shared" si="83"/>
        <v>0.74615532451872113</v>
      </c>
      <c r="S490" s="94">
        <f t="shared" si="84"/>
        <v>0.74609931810668095</v>
      </c>
      <c r="T490" s="94">
        <f t="shared" si="85"/>
        <v>0.74622487438486718</v>
      </c>
      <c r="U490" s="97">
        <f t="shared" si="86"/>
        <v>0.74597147522885177</v>
      </c>
      <c r="W490" s="28">
        <v>0.48299999999999998</v>
      </c>
      <c r="X490" s="94">
        <f>AProperties!AF490*(9.806*B490)^0.5</f>
        <v>1.3322262135937608</v>
      </c>
      <c r="Y490" s="94">
        <f>AProperties!AG490*(9.806*C490)^0.5</f>
        <v>1.334204782503255</v>
      </c>
      <c r="Z490" s="94">
        <f>AProperties!AH490*(9.806*D490)^0.5</f>
        <v>1.3339174262958808</v>
      </c>
      <c r="AA490" s="94">
        <f>AProperties!AI490*(9.806*E490)^0.5</f>
        <v>1.3351949391308935</v>
      </c>
      <c r="AB490" s="94">
        <f>AProperties!AJ490*(9.806*F490)^0.5</f>
        <v>1.3348648585307927</v>
      </c>
      <c r="AC490" s="94">
        <f>AProperties!AK490*(9.806*G490)^0.5</f>
        <v>1.3357938079197951</v>
      </c>
      <c r="AD490" s="94">
        <f>AProperties!AL490*(9.806*H490)^0.5</f>
        <v>1.3354707183668502</v>
      </c>
      <c r="AE490" s="94">
        <f>AProperties!AM490*(9.806*I490)^0.5</f>
        <v>1.3361950610808155</v>
      </c>
      <c r="AF490" s="97">
        <f t="shared" si="87"/>
        <v>1.3347334759277554</v>
      </c>
    </row>
    <row r="491" spans="1:32" x14ac:dyDescent="0.25">
      <c r="A491" s="28">
        <v>0.48399999999999999</v>
      </c>
      <c r="B491" s="94">
        <f>AProperties!B491/AProperties!V491/VLOOKUP(B$6,Data!$N$4:$Y$11,Data!$X$1,FALSE)</f>
        <v>0.52639184900851554</v>
      </c>
      <c r="C491" s="94">
        <f>AProperties!C491/AProperties!W491/VLOOKUP(C$6,Data!$N$4:$Y$11,Data!$X$1,FALSE)</f>
        <v>0.52708072810705808</v>
      </c>
      <c r="D491" s="94">
        <f>AProperties!D491/AProperties!X491/VLOOKUP(D$6,Data!$N$4:$Y$11,Data!$X$1,FALSE)</f>
        <v>0.52698069839078043</v>
      </c>
      <c r="E491" s="94">
        <f>AProperties!E491/AProperties!Y491/VLOOKUP(E$6,Data!$N$4:$Y$11,Data!$X$1,FALSE)</f>
        <v>0.52742535505155208</v>
      </c>
      <c r="F491" s="94">
        <f>AProperties!F491/AProperties!Z491/VLOOKUP(F$6,Data!$N$4:$Y$11,Data!$X$1,FALSE)</f>
        <v>0.52731047815608723</v>
      </c>
      <c r="G491" s="94">
        <f>AProperties!G491/AProperties!AA491/VLOOKUP(G$6,Data!$N$4:$Y$11,Data!$X$1,FALSE)</f>
        <v>0.52763375536940571</v>
      </c>
      <c r="H491" s="94">
        <f>AProperties!H491/AProperties!AB491/VLOOKUP(H$6,Data!$N$4:$Y$11,Data!$X$1,FALSE)</f>
        <v>0.52752132698964871</v>
      </c>
      <c r="I491" s="94">
        <f>AProperties!I491/AProperties!AC491/VLOOKUP(I$6,Data!$N$4:$Y$11,Data!$X$1,FALSE)</f>
        <v>0.52777337149920289</v>
      </c>
      <c r="J491" s="97">
        <f t="shared" si="77"/>
        <v>0.52726469532153131</v>
      </c>
      <c r="L491" s="28">
        <v>0.48399999999999999</v>
      </c>
      <c r="M491" s="94">
        <f t="shared" si="78"/>
        <v>0.74719592450425776</v>
      </c>
      <c r="N491" s="94">
        <f t="shared" si="79"/>
        <v>0.74754036405352897</v>
      </c>
      <c r="O491" s="94">
        <f t="shared" si="80"/>
        <v>0.74749034919539015</v>
      </c>
      <c r="P491" s="94">
        <f t="shared" si="81"/>
        <v>0.74771267752577608</v>
      </c>
      <c r="Q491" s="94">
        <f t="shared" si="82"/>
        <v>0.74765523907804354</v>
      </c>
      <c r="R491" s="94">
        <f t="shared" si="83"/>
        <v>0.74781687768470284</v>
      </c>
      <c r="S491" s="94">
        <f t="shared" si="84"/>
        <v>0.7477606634948244</v>
      </c>
      <c r="T491" s="94">
        <f t="shared" si="85"/>
        <v>0.74788668574960138</v>
      </c>
      <c r="U491" s="97">
        <f t="shared" si="86"/>
        <v>0.74763234766076569</v>
      </c>
      <c r="W491" s="28">
        <v>0.48399999999999999</v>
      </c>
      <c r="X491" s="94">
        <f>AProperties!AF491*(9.806*B491)^0.5</f>
        <v>1.3364374988435843</v>
      </c>
      <c r="Y491" s="94">
        <f>AProperties!AG491*(9.806*C491)^0.5</f>
        <v>1.3384200267304742</v>
      </c>
      <c r="Z491" s="94">
        <f>AProperties!AH491*(9.806*D491)^0.5</f>
        <v>1.3381320947816684</v>
      </c>
      <c r="AA491" s="94">
        <f>AProperties!AI491*(9.806*E491)^0.5</f>
        <v>1.3394121692008163</v>
      </c>
      <c r="AB491" s="94">
        <f>AProperties!AJ491*(9.806*F491)^0.5</f>
        <v>1.3390814262544835</v>
      </c>
      <c r="AC491" s="94">
        <f>AProperties!AK491*(9.806*G491)^0.5</f>
        <v>1.3400122405643309</v>
      </c>
      <c r="AD491" s="94">
        <f>AProperties!AL491*(9.806*H491)^0.5</f>
        <v>1.3396885020829141</v>
      </c>
      <c r="AE491" s="94">
        <f>AProperties!AM491*(9.806*I491)^0.5</f>
        <v>1.3404143001022122</v>
      </c>
      <c r="AF491" s="97">
        <f t="shared" si="87"/>
        <v>1.3389497823200605</v>
      </c>
    </row>
    <row r="492" spans="1:32" x14ac:dyDescent="0.25">
      <c r="A492" s="28">
        <v>0.48499999999999999</v>
      </c>
      <c r="B492" s="94">
        <f>AProperties!B492/AProperties!V492/VLOOKUP(B$6,Data!$N$4:$Y$11,Data!$X$1,FALSE)</f>
        <v>0.52771230637800959</v>
      </c>
      <c r="C492" s="94">
        <f>AProperties!C492/AProperties!W492/VLOOKUP(C$6,Data!$N$4:$Y$11,Data!$X$1,FALSE)</f>
        <v>0.52840372542682956</v>
      </c>
      <c r="D492" s="94">
        <f>AProperties!D492/AProperties!X492/VLOOKUP(D$6,Data!$N$4:$Y$11,Data!$X$1,FALSE)</f>
        <v>0.52830332630317078</v>
      </c>
      <c r="E492" s="94">
        <f>AProperties!E492/AProperties!Y492/VLOOKUP(E$6,Data!$N$4:$Y$11,Data!$X$1,FALSE)</f>
        <v>0.52874962660673042</v>
      </c>
      <c r="F492" s="94">
        <f>AProperties!F492/AProperties!Z492/VLOOKUP(F$6,Data!$N$4:$Y$11,Data!$X$1,FALSE)</f>
        <v>0.52863432469687455</v>
      </c>
      <c r="G492" s="94">
        <f>AProperties!G492/AProperties!AA492/VLOOKUP(G$6,Data!$N$4:$Y$11,Data!$X$1,FALSE)</f>
        <v>0.52895879862688044</v>
      </c>
      <c r="H492" s="94">
        <f>AProperties!H492/AProperties!AB492/VLOOKUP(H$6,Data!$N$4:$Y$11,Data!$X$1,FALSE)</f>
        <v>0.5288459538187914</v>
      </c>
      <c r="I492" s="94">
        <f>AProperties!I492/AProperties!AC492/VLOOKUP(I$6,Data!$N$4:$Y$11,Data!$X$1,FALSE)</f>
        <v>0.52909893223998283</v>
      </c>
      <c r="J492" s="97">
        <f t="shared" si="77"/>
        <v>0.52858837426215866</v>
      </c>
      <c r="L492" s="28">
        <v>0.48499999999999999</v>
      </c>
      <c r="M492" s="94">
        <f t="shared" si="78"/>
        <v>0.74885615318900478</v>
      </c>
      <c r="N492" s="94">
        <f t="shared" si="79"/>
        <v>0.74920186271341471</v>
      </c>
      <c r="O492" s="94">
        <f t="shared" si="80"/>
        <v>0.74915166315158532</v>
      </c>
      <c r="P492" s="94">
        <f t="shared" si="81"/>
        <v>0.74937481330336519</v>
      </c>
      <c r="Q492" s="94">
        <f t="shared" si="82"/>
        <v>0.74931716234843726</v>
      </c>
      <c r="R492" s="94">
        <f t="shared" si="83"/>
        <v>0.74947939931344021</v>
      </c>
      <c r="S492" s="94">
        <f t="shared" si="84"/>
        <v>0.74942297690939563</v>
      </c>
      <c r="T492" s="94">
        <f t="shared" si="85"/>
        <v>0.7495494661199914</v>
      </c>
      <c r="U492" s="97">
        <f t="shared" si="86"/>
        <v>0.74929418713107931</v>
      </c>
      <c r="W492" s="28">
        <v>0.48499999999999999</v>
      </c>
      <c r="X492" s="94">
        <f>AProperties!AF492*(9.806*B492)^0.5</f>
        <v>1.3406539545587053</v>
      </c>
      <c r="Y492" s="94">
        <f>AProperties!AG492*(9.806*C492)^0.5</f>
        <v>1.3426404373932643</v>
      </c>
      <c r="Z492" s="94">
        <f>AProperties!AH492*(9.806*D492)^0.5</f>
        <v>1.3423519302847007</v>
      </c>
      <c r="AA492" s="94">
        <f>AProperties!AI492*(9.806*E492)^0.5</f>
        <v>1.3436345637113605</v>
      </c>
      <c r="AB492" s="94">
        <f>AProperties!AJ492*(9.806*F492)^0.5</f>
        <v>1.3433031590822229</v>
      </c>
      <c r="AC492" s="94">
        <f>AProperties!AK492*(9.806*G492)^0.5</f>
        <v>1.3442358364499511</v>
      </c>
      <c r="AD492" s="94">
        <f>AProperties!AL492*(9.806*H492)^0.5</f>
        <v>1.3439114496865516</v>
      </c>
      <c r="AE492" s="94">
        <f>AProperties!AM492*(9.806*I492)^0.5</f>
        <v>1.3446387015639634</v>
      </c>
      <c r="AF492" s="97">
        <f t="shared" si="87"/>
        <v>1.3431712540913401</v>
      </c>
    </row>
    <row r="493" spans="1:32" x14ac:dyDescent="0.25">
      <c r="A493" s="28">
        <v>0.48599999999999999</v>
      </c>
      <c r="B493" s="94">
        <f>AProperties!B493/AProperties!V493/VLOOKUP(B$6,Data!$N$4:$Y$11,Data!$X$1,FALSE)</f>
        <v>0.52903470160084631</v>
      </c>
      <c r="C493" s="94">
        <f>AProperties!C493/AProperties!W493/VLOOKUP(C$6,Data!$N$4:$Y$11,Data!$X$1,FALSE)</f>
        <v>0.52972866589560441</v>
      </c>
      <c r="D493" s="94">
        <f>AProperties!D493/AProperties!X493/VLOOKUP(D$6,Data!$N$4:$Y$11,Data!$X$1,FALSE)</f>
        <v>0.52962789659208653</v>
      </c>
      <c r="E493" s="94">
        <f>AProperties!E493/AProperties!Y493/VLOOKUP(E$6,Data!$N$4:$Y$11,Data!$X$1,FALSE)</f>
        <v>0.53007584398146801</v>
      </c>
      <c r="F493" s="94">
        <f>AProperties!F493/AProperties!Z493/VLOOKUP(F$6,Data!$N$4:$Y$11,Data!$X$1,FALSE)</f>
        <v>0.5299601161654427</v>
      </c>
      <c r="G493" s="94">
        <f>AProperties!G493/AProperties!AA493/VLOOKUP(G$6,Data!$N$4:$Y$11,Data!$X$1,FALSE)</f>
        <v>0.53028578932575698</v>
      </c>
      <c r="H493" s="94">
        <f>AProperties!H493/AProperties!AB493/VLOOKUP(H$6,Data!$N$4:$Y$11,Data!$X$1,FALSE)</f>
        <v>0.53017252721373087</v>
      </c>
      <c r="I493" s="94">
        <f>AProperties!I493/AProperties!AC493/VLOOKUP(I$6,Data!$N$4:$Y$11,Data!$X$1,FALSE)</f>
        <v>0.5304264415116311</v>
      </c>
      <c r="J493" s="97">
        <f t="shared" si="77"/>
        <v>0.52991399778582082</v>
      </c>
      <c r="L493" s="28">
        <v>0.48599999999999999</v>
      </c>
      <c r="M493" s="94">
        <f t="shared" si="78"/>
        <v>0.75051735080042314</v>
      </c>
      <c r="N493" s="94">
        <f t="shared" si="79"/>
        <v>0.75086433294780219</v>
      </c>
      <c r="O493" s="94">
        <f t="shared" si="80"/>
        <v>0.7508139482960432</v>
      </c>
      <c r="P493" s="94">
        <f t="shared" si="81"/>
        <v>0.75103792199073394</v>
      </c>
      <c r="Q493" s="94">
        <f t="shared" si="82"/>
        <v>0.75098005808272128</v>
      </c>
      <c r="R493" s="94">
        <f t="shared" si="83"/>
        <v>0.75114289466287842</v>
      </c>
      <c r="S493" s="94">
        <f t="shared" si="84"/>
        <v>0.75108626360686537</v>
      </c>
      <c r="T493" s="94">
        <f t="shared" si="85"/>
        <v>0.75121322075581554</v>
      </c>
      <c r="U493" s="97">
        <f t="shared" si="86"/>
        <v>0.75095699889291034</v>
      </c>
      <c r="W493" s="28">
        <v>0.48599999999999999</v>
      </c>
      <c r="X493" s="94">
        <f>AProperties!AF493*(9.806*B493)^0.5</f>
        <v>1.3448755844273452</v>
      </c>
      <c r="Y493" s="94">
        <f>AProperties!AG493*(9.806*C493)^0.5</f>
        <v>1.346866018187705</v>
      </c>
      <c r="Z493" s="94">
        <f>AProperties!AH493*(9.806*D493)^0.5</f>
        <v>1.3465769364999181</v>
      </c>
      <c r="AA493" s="94">
        <f>AProperties!AI493*(9.806*E493)^0.5</f>
        <v>1.3478621263625343</v>
      </c>
      <c r="AB493" s="94">
        <f>AProperties!AJ493*(9.806*F493)^0.5</f>
        <v>1.3475300607127101</v>
      </c>
      <c r="AC493" s="94">
        <f>AProperties!AK493*(9.806*G493)^0.5</f>
        <v>1.3484645992790412</v>
      </c>
      <c r="AD493" s="94">
        <f>AProperties!AL493*(9.806*H493)^0.5</f>
        <v>1.3481395648788661</v>
      </c>
      <c r="AE493" s="94">
        <f>AProperties!AM493*(9.806*I493)^0.5</f>
        <v>1.3488682691700447</v>
      </c>
      <c r="AF493" s="97">
        <f t="shared" si="87"/>
        <v>1.3473978949397702</v>
      </c>
    </row>
    <row r="494" spans="1:32" x14ac:dyDescent="0.25">
      <c r="A494" s="28">
        <v>0.48699999999999999</v>
      </c>
      <c r="B494" s="94">
        <f>AProperties!B494/AProperties!V494/VLOOKUP(B$6,Data!$N$4:$Y$11,Data!$X$1,FALSE)</f>
        <v>0.53035904522982991</v>
      </c>
      <c r="C494" s="94">
        <f>AProperties!C494/AProperties!W494/VLOOKUP(C$6,Data!$N$4:$Y$11,Data!$X$1,FALSE)</f>
        <v>0.53105556008430688</v>
      </c>
      <c r="D494" s="94">
        <f>AProperties!D494/AProperties!X494/VLOOKUP(D$6,Data!$N$4:$Y$11,Data!$X$1,FALSE)</f>
        <v>0.53095441982581437</v>
      </c>
      <c r="E494" s="94">
        <f>AProperties!E494/AProperties!Y494/VLOOKUP(E$6,Data!$N$4:$Y$11,Data!$X$1,FALSE)</f>
        <v>0.53140401775579194</v>
      </c>
      <c r="F494" s="94">
        <f>AProperties!F494/AProperties!Z494/VLOOKUP(F$6,Data!$N$4:$Y$11,Data!$X$1,FALSE)</f>
        <v>0.53128786313878251</v>
      </c>
      <c r="G494" s="94">
        <f>AProperties!G494/AProperties!AA494/VLOOKUP(G$6,Data!$N$4:$Y$11,Data!$X$1,FALSE)</f>
        <v>0.53161473805157888</v>
      </c>
      <c r="H494" s="94">
        <f>AProperties!H494/AProperties!AB494/VLOOKUP(H$6,Data!$N$4:$Y$11,Data!$X$1,FALSE)</f>
        <v>0.53150105775703294</v>
      </c>
      <c r="I494" s="94">
        <f>AProperties!I494/AProperties!AC494/VLOOKUP(I$6,Data!$N$4:$Y$11,Data!$X$1,FALSE)</f>
        <v>0.5317559099033935</v>
      </c>
      <c r="J494" s="97">
        <f t="shared" si="77"/>
        <v>0.53124157646831627</v>
      </c>
      <c r="L494" s="28">
        <v>0.48699999999999999</v>
      </c>
      <c r="M494" s="94">
        <f t="shared" si="78"/>
        <v>0.75217952261491494</v>
      </c>
      <c r="N494" s="94">
        <f t="shared" si="79"/>
        <v>0.75252778004215348</v>
      </c>
      <c r="O494" s="94">
        <f t="shared" si="80"/>
        <v>0.75247720991290712</v>
      </c>
      <c r="P494" s="94">
        <f t="shared" si="81"/>
        <v>0.75270200887789596</v>
      </c>
      <c r="Q494" s="94">
        <f t="shared" si="82"/>
        <v>0.75264393156939124</v>
      </c>
      <c r="R494" s="94">
        <f t="shared" si="83"/>
        <v>0.75280736902578949</v>
      </c>
      <c r="S494" s="94">
        <f t="shared" si="84"/>
        <v>0.75275052887851646</v>
      </c>
      <c r="T494" s="94">
        <f t="shared" si="85"/>
        <v>0.75287795495169674</v>
      </c>
      <c r="U494" s="97">
        <f t="shared" si="86"/>
        <v>0.75262078823415823</v>
      </c>
      <c r="W494" s="28">
        <v>0.48699999999999999</v>
      </c>
      <c r="X494" s="94">
        <f>AProperties!AF494*(9.806*B494)^0.5</f>
        <v>1.3491023922230774</v>
      </c>
      <c r="Y494" s="94">
        <f>AProperties!AG494*(9.806*C494)^0.5</f>
        <v>1.3510967728954379</v>
      </c>
      <c r="Z494" s="94">
        <f>AProperties!AH494*(9.806*D494)^0.5</f>
        <v>1.3508071172077882</v>
      </c>
      <c r="AA494" s="94">
        <f>AProperties!AI494*(9.806*E494)^0.5</f>
        <v>1.3520948609400139</v>
      </c>
      <c r="AB494" s="94">
        <f>AProperties!AJ494*(9.806*F494)^0.5</f>
        <v>1.3517621349302773</v>
      </c>
      <c r="AC494" s="94">
        <f>AProperties!AK494*(9.806*G494)^0.5</f>
        <v>1.3526985328397161</v>
      </c>
      <c r="AD494" s="94">
        <f>AProperties!AL494*(9.806*H494)^0.5</f>
        <v>1.3523728514466544</v>
      </c>
      <c r="AE494" s="94">
        <f>AProperties!AM494*(9.806*I494)^0.5</f>
        <v>1.3531030067102072</v>
      </c>
      <c r="AF494" s="97">
        <f t="shared" si="87"/>
        <v>1.3516297086491464</v>
      </c>
    </row>
    <row r="495" spans="1:32" x14ac:dyDescent="0.25">
      <c r="A495" s="28">
        <v>0.48799999999999999</v>
      </c>
      <c r="B495" s="94">
        <f>AProperties!B495/AProperties!V495/VLOOKUP(B$6,Data!$N$4:$Y$11,Data!$X$1,FALSE)</f>
        <v>0.53168534788773414</v>
      </c>
      <c r="C495" s="94">
        <f>AProperties!C495/AProperties!W495/VLOOKUP(C$6,Data!$N$4:$Y$11,Data!$X$1,FALSE)</f>
        <v>0.53238441863399877</v>
      </c>
      <c r="D495" s="94">
        <f>AProperties!D495/AProperties!X495/VLOOKUP(D$6,Data!$N$4:$Y$11,Data!$X$1,FALSE)</f>
        <v>0.5322829066427549</v>
      </c>
      <c r="E495" s="94">
        <f>AProperties!E495/AProperties!Y495/VLOOKUP(E$6,Data!$N$4:$Y$11,Data!$X$1,FALSE)</f>
        <v>0.53273415857995143</v>
      </c>
      <c r="F495" s="94">
        <f>AProperties!F495/AProperties!Z495/VLOOKUP(F$6,Data!$N$4:$Y$11,Data!$X$1,FALSE)</f>
        <v>0.53261757626407635</v>
      </c>
      <c r="G495" s="94">
        <f>AProperties!G495/AProperties!AA495/VLOOKUP(G$6,Data!$N$4:$Y$11,Data!$X$1,FALSE)</f>
        <v>0.53294565546016148</v>
      </c>
      <c r="H495" s="94">
        <f>AProperties!H495/AProperties!AB495/VLOOKUP(H$6,Data!$N$4:$Y$11,Data!$X$1,FALSE)</f>
        <v>0.53283155610150923</v>
      </c>
      <c r="I495" s="94">
        <f>AProperties!I495/AProperties!AC495/VLOOKUP(I$6,Data!$N$4:$Y$11,Data!$X$1,FALSE)</f>
        <v>0.53308734807482028</v>
      </c>
      <c r="J495" s="97">
        <f t="shared" si="77"/>
        <v>0.53257112095562575</v>
      </c>
      <c r="L495" s="28">
        <v>0.48799999999999999</v>
      </c>
      <c r="M495" s="94">
        <f t="shared" si="78"/>
        <v>0.75384267394386706</v>
      </c>
      <c r="N495" s="94">
        <f t="shared" si="79"/>
        <v>0.75419220931699937</v>
      </c>
      <c r="O495" s="94">
        <f t="shared" si="80"/>
        <v>0.7541414533213775</v>
      </c>
      <c r="P495" s="94">
        <f t="shared" si="81"/>
        <v>0.75436707928997571</v>
      </c>
      <c r="Q495" s="94">
        <f t="shared" si="82"/>
        <v>0.75430878813203817</v>
      </c>
      <c r="R495" s="94">
        <f t="shared" si="83"/>
        <v>0.75447282773008073</v>
      </c>
      <c r="S495" s="94">
        <f t="shared" si="84"/>
        <v>0.75441577805075455</v>
      </c>
      <c r="T495" s="94">
        <f t="shared" si="85"/>
        <v>0.75454367403741007</v>
      </c>
      <c r="U495" s="97">
        <f t="shared" si="86"/>
        <v>0.75428556047781281</v>
      </c>
      <c r="W495" s="28">
        <v>0.48799999999999999</v>
      </c>
      <c r="X495" s="94">
        <f>AProperties!AF495*(9.806*B495)^0.5</f>
        <v>1.3533343818054258</v>
      </c>
      <c r="Y495" s="94">
        <f>AProperties!AG495*(9.806*C495)^0.5</f>
        <v>1.355332705384257</v>
      </c>
      <c r="Z495" s="94">
        <f>AProperties!AH495*(9.806*D495)^0.5</f>
        <v>1.355042476274908</v>
      </c>
      <c r="AA495" s="94">
        <f>AProperties!AI495*(9.806*E495)^0.5</f>
        <v>1.3563327713157332</v>
      </c>
      <c r="AB495" s="94">
        <f>AProperties!AJ495*(9.806*F495)^0.5</f>
        <v>1.3559993856054746</v>
      </c>
      <c r="AC495" s="94">
        <f>AProperties!AK495*(9.806*G495)^0.5</f>
        <v>1.3569376410064053</v>
      </c>
      <c r="AD495" s="94">
        <f>AProperties!AL495*(9.806*H495)^0.5</f>
        <v>1.3566113132630018</v>
      </c>
      <c r="AE495" s="94">
        <f>AProperties!AM495*(9.806*I495)^0.5</f>
        <v>1.357342918060557</v>
      </c>
      <c r="AF495" s="97">
        <f t="shared" si="87"/>
        <v>1.3558666990894703</v>
      </c>
    </row>
    <row r="496" spans="1:32" x14ac:dyDescent="0.25">
      <c r="A496" s="28">
        <v>0.48899999999999999</v>
      </c>
      <c r="B496" s="94">
        <f>AProperties!B496/AProperties!V496/VLOOKUP(B$6,Data!$N$4:$Y$11,Data!$X$1,FALSE)</f>
        <v>0.53301362026792809</v>
      </c>
      <c r="C496" s="94">
        <f>AProperties!C496/AProperties!W496/VLOOKUP(C$6,Data!$N$4:$Y$11,Data!$X$1,FALSE)</f>
        <v>0.53371525225650718</v>
      </c>
      <c r="D496" s="94">
        <f>AProperties!D496/AProperties!X496/VLOOKUP(D$6,Data!$N$4:$Y$11,Data!$X$1,FALSE)</f>
        <v>0.53361336775204871</v>
      </c>
      <c r="E496" s="94">
        <f>AProperties!E496/AProperties!Y496/VLOOKUP(E$6,Data!$N$4:$Y$11,Data!$X$1,FALSE)</f>
        <v>0.53406627717504507</v>
      </c>
      <c r="F496" s="94">
        <f>AProperties!F496/AProperties!Z496/VLOOKUP(F$6,Data!$N$4:$Y$11,Data!$X$1,FALSE)</f>
        <v>0.53394926625933148</v>
      </c>
      <c r="G496" s="94">
        <f>AProperties!G496/AProperties!AA496/VLOOKUP(G$6,Data!$N$4:$Y$11,Data!$X$1,FALSE)</f>
        <v>0.53427855227822663</v>
      </c>
      <c r="H496" s="94">
        <f>AProperties!H496/AProperties!AB496/VLOOKUP(H$6,Data!$N$4:$Y$11,Data!$X$1,FALSE)</f>
        <v>0.53416403297084614</v>
      </c>
      <c r="I496" s="94">
        <f>AProperties!I496/AProperties!AC496/VLOOKUP(I$6,Data!$N$4:$Y$11,Data!$X$1,FALSE)</f>
        <v>0.53442076675640182</v>
      </c>
      <c r="J496" s="97">
        <f t="shared" si="77"/>
        <v>0.53390264196454196</v>
      </c>
      <c r="L496" s="28">
        <v>0.48899999999999999</v>
      </c>
      <c r="M496" s="94">
        <f t="shared" si="78"/>
        <v>0.75550681013396404</v>
      </c>
      <c r="N496" s="94">
        <f t="shared" si="79"/>
        <v>0.75585762612825358</v>
      </c>
      <c r="O496" s="94">
        <f t="shared" si="80"/>
        <v>0.75580668387602434</v>
      </c>
      <c r="P496" s="94">
        <f t="shared" si="81"/>
        <v>0.75603313858752252</v>
      </c>
      <c r="Q496" s="94">
        <f t="shared" si="82"/>
        <v>0.75597463312966573</v>
      </c>
      <c r="R496" s="94">
        <f t="shared" si="83"/>
        <v>0.75613927613911325</v>
      </c>
      <c r="S496" s="94">
        <f t="shared" si="84"/>
        <v>0.75608201648542306</v>
      </c>
      <c r="T496" s="94">
        <f t="shared" si="85"/>
        <v>0.7562103833782009</v>
      </c>
      <c r="U496" s="97">
        <f t="shared" si="86"/>
        <v>0.7559513209822708</v>
      </c>
      <c r="W496" s="28">
        <v>0.48899999999999999</v>
      </c>
      <c r="X496" s="94">
        <f>AProperties!AF496*(9.806*B496)^0.5</f>
        <v>1.3575715571204627</v>
      </c>
      <c r="Y496" s="94">
        <f>AProperties!AG496*(9.806*C496)^0.5</f>
        <v>1.3595738196087164</v>
      </c>
      <c r="Z496" s="94">
        <f>AProperties!AH496*(9.806*D496)^0.5</f>
        <v>1.3592830176545996</v>
      </c>
      <c r="AA496" s="94">
        <f>AProperties!AI496*(9.806*E496)^0.5</f>
        <v>1.3605758614484857</v>
      </c>
      <c r="AB496" s="94">
        <f>AProperties!AJ496*(9.806*F496)^0.5</f>
        <v>1.36024181669569</v>
      </c>
      <c r="AC496" s="94">
        <f>AProperties!AK496*(9.806*G496)^0.5</f>
        <v>1.3611819277404806</v>
      </c>
      <c r="AD496" s="94">
        <f>AProperties!AL496*(9.806*H496)^0.5</f>
        <v>1.3608549542878874</v>
      </c>
      <c r="AE496" s="94">
        <f>AProperties!AM496*(9.806*I496)^0.5</f>
        <v>1.3615880071841782</v>
      </c>
      <c r="AF496" s="97">
        <f t="shared" si="87"/>
        <v>1.3601088702175625</v>
      </c>
    </row>
    <row r="497" spans="1:32" x14ac:dyDescent="0.25">
      <c r="A497" s="28">
        <v>0.49</v>
      </c>
      <c r="B497" s="94">
        <f>AProperties!B497/AProperties!V497/VLOOKUP(B$6,Data!$N$4:$Y$11,Data!$X$1,FALSE)</f>
        <v>0.53434387313501142</v>
      </c>
      <c r="C497" s="94">
        <f>AProperties!C497/AProperties!W497/VLOOKUP(C$6,Data!$N$4:$Y$11,Data!$X$1,FALSE)</f>
        <v>0.53504807173506175</v>
      </c>
      <c r="D497" s="94">
        <f>AProperties!D497/AProperties!X497/VLOOKUP(D$6,Data!$N$4:$Y$11,Data!$X$1,FALSE)</f>
        <v>0.53494581393421337</v>
      </c>
      <c r="E497" s="94">
        <f>AProperties!E497/AProperties!Y497/VLOOKUP(E$6,Data!$N$4:$Y$11,Data!$X$1,FALSE)</f>
        <v>0.53540038433365977</v>
      </c>
      <c r="F497" s="94">
        <f>AProperties!F497/AProperties!Z497/VLOOKUP(F$6,Data!$N$4:$Y$11,Data!$X$1,FALSE)</f>
        <v>0.53528294391401066</v>
      </c>
      <c r="G497" s="94">
        <f>AProperties!G497/AProperties!AA497/VLOOKUP(G$6,Data!$N$4:$Y$11,Data!$X$1,FALSE)</f>
        <v>0.53561343930402872</v>
      </c>
      <c r="H497" s="94">
        <f>AProperties!H497/AProperties!AB497/VLOOKUP(H$6,Data!$N$4:$Y$11,Data!$X$1,FALSE)</f>
        <v>0.53549849916024073</v>
      </c>
      <c r="I497" s="94">
        <f>AProperties!I497/AProperties!AC497/VLOOKUP(I$6,Data!$N$4:$Y$11,Data!$X$1,FALSE)</f>
        <v>0.53575617675020004</v>
      </c>
      <c r="J497" s="97">
        <f t="shared" si="77"/>
        <v>0.53523615028330329</v>
      </c>
      <c r="L497" s="28">
        <v>0.49</v>
      </c>
      <c r="M497" s="94">
        <f t="shared" si="78"/>
        <v>0.7571719365675057</v>
      </c>
      <c r="N497" s="94">
        <f t="shared" si="79"/>
        <v>0.75752403586753081</v>
      </c>
      <c r="O497" s="94">
        <f t="shared" si="80"/>
        <v>0.75747290696710667</v>
      </c>
      <c r="P497" s="94">
        <f t="shared" si="81"/>
        <v>0.75770019216682982</v>
      </c>
      <c r="Q497" s="94">
        <f t="shared" si="82"/>
        <v>0.75764147195700526</v>
      </c>
      <c r="R497" s="94">
        <f t="shared" si="83"/>
        <v>0.7578067196520144</v>
      </c>
      <c r="S497" s="94">
        <f t="shared" si="84"/>
        <v>0.75774924958012035</v>
      </c>
      <c r="T497" s="94">
        <f t="shared" si="85"/>
        <v>0.75787808837509996</v>
      </c>
      <c r="U497" s="97">
        <f t="shared" si="86"/>
        <v>0.75761807514165158</v>
      </c>
      <c r="W497" s="28">
        <v>0.49</v>
      </c>
      <c r="X497" s="94">
        <f>AProperties!AF497*(9.806*B497)^0.5</f>
        <v>1.3618139222014298</v>
      </c>
      <c r="Y497" s="94">
        <f>AProperties!AG497*(9.806*C497)^0.5</f>
        <v>1.3638201196107522</v>
      </c>
      <c r="Z497" s="94">
        <f>AProperties!AH497*(9.806*D497)^0.5</f>
        <v>1.3635287453875344</v>
      </c>
      <c r="AA497" s="94">
        <f>AProperties!AI497*(9.806*E497)^0.5</f>
        <v>1.3648241353845532</v>
      </c>
      <c r="AB497" s="94">
        <f>AProperties!AJ497*(9.806*F497)^0.5</f>
        <v>1.3644894322457475</v>
      </c>
      <c r="AC497" s="94">
        <f>AProperties!AK497*(9.806*G497)^0.5</f>
        <v>1.3654313970908385</v>
      </c>
      <c r="AD497" s="94">
        <f>AProperties!AL497*(9.806*H497)^0.5</f>
        <v>1.3651037785688003</v>
      </c>
      <c r="AE497" s="94">
        <f>AProperties!AM497*(9.806*I497)^0.5</f>
        <v>1.3658382781317364</v>
      </c>
      <c r="AF497" s="97">
        <f t="shared" si="87"/>
        <v>1.364356226077674</v>
      </c>
    </row>
    <row r="498" spans="1:32" x14ac:dyDescent="0.25">
      <c r="A498" s="28">
        <v>0.49099999999999999</v>
      </c>
      <c r="B498" s="94">
        <f>AProperties!B498/AProperties!V498/VLOOKUP(B$6,Data!$N$4:$Y$11,Data!$X$1,FALSE)</f>
        <v>0.53567611732545239</v>
      </c>
      <c r="C498" s="94">
        <f>AProperties!C498/AProperties!W498/VLOOKUP(C$6,Data!$N$4:$Y$11,Data!$X$1,FALSE)</f>
        <v>0.53638288792493183</v>
      </c>
      <c r="D498" s="94">
        <f>AProperties!D498/AProperties!X498/VLOOKUP(D$6,Data!$N$4:$Y$11,Data!$X$1,FALSE)</f>
        <v>0.53628025604178209</v>
      </c>
      <c r="E498" s="94">
        <f>AProperties!E498/AProperties!Y498/VLOOKUP(E$6,Data!$N$4:$Y$11,Data!$X$1,FALSE)</f>
        <v>0.5367364909205099</v>
      </c>
      <c r="F498" s="94">
        <f>AProperties!F498/AProperties!Z498/VLOOKUP(F$6,Data!$N$4:$Y$11,Data!$X$1,FALSE)</f>
        <v>0.53661862008967864</v>
      </c>
      <c r="G498" s="94">
        <f>AProperties!G498/AProperties!AA498/VLOOKUP(G$6,Data!$N$4:$Y$11,Data!$X$1,FALSE)</f>
        <v>0.53695032740800841</v>
      </c>
      <c r="H498" s="94">
        <f>AProperties!H498/AProperties!AB498/VLOOKUP(H$6,Data!$N$4:$Y$11,Data!$X$1,FALSE)</f>
        <v>0.53683496553704202</v>
      </c>
      <c r="I498" s="94">
        <f>AProperties!I498/AProperties!AC498/VLOOKUP(I$6,Data!$N$4:$Y$11,Data!$X$1,FALSE)</f>
        <v>0.5370935889304933</v>
      </c>
      <c r="J498" s="97">
        <f t="shared" si="77"/>
        <v>0.53657165677223739</v>
      </c>
      <c r="L498" s="28">
        <v>0.49099999999999999</v>
      </c>
      <c r="M498" s="94">
        <f t="shared" si="78"/>
        <v>0.75883805866272613</v>
      </c>
      <c r="N498" s="94">
        <f t="shared" si="79"/>
        <v>0.75919144396246585</v>
      </c>
      <c r="O498" s="94">
        <f t="shared" si="80"/>
        <v>0.75914012802089104</v>
      </c>
      <c r="P498" s="94">
        <f t="shared" si="81"/>
        <v>0.75936824546025494</v>
      </c>
      <c r="Q498" s="94">
        <f t="shared" si="82"/>
        <v>0.75930931004483937</v>
      </c>
      <c r="R498" s="94">
        <f t="shared" si="83"/>
        <v>0.75947516370400425</v>
      </c>
      <c r="S498" s="94">
        <f t="shared" si="84"/>
        <v>0.75941748276852095</v>
      </c>
      <c r="T498" s="94">
        <f t="shared" si="85"/>
        <v>0.75954679446524664</v>
      </c>
      <c r="U498" s="97">
        <f t="shared" si="86"/>
        <v>0.75928582838611869</v>
      </c>
      <c r="W498" s="28">
        <v>0.49099999999999999</v>
      </c>
      <c r="X498" s="94">
        <f>AProperties!AF498*(9.806*B498)^0.5</f>
        <v>1.366061481169351</v>
      </c>
      <c r="Y498" s="94">
        <f>AProperties!AG498*(9.806*C498)^0.5</f>
        <v>1.3680716095202867</v>
      </c>
      <c r="Z498" s="94">
        <f>AProperties!AH498*(9.806*D498)^0.5</f>
        <v>1.367779663602344</v>
      </c>
      <c r="AA498" s="94">
        <f>AProperties!AI498*(9.806*E498)^0.5</f>
        <v>1.3690775972583118</v>
      </c>
      <c r="AB498" s="94">
        <f>AProperties!AJ498*(9.806*F498)^0.5</f>
        <v>1.3687422363885462</v>
      </c>
      <c r="AC498" s="94">
        <f>AProperties!AK498*(9.806*G498)^0.5</f>
        <v>1.3696860531945556</v>
      </c>
      <c r="AD498" s="94">
        <f>AProperties!AL498*(9.806*H498)^0.5</f>
        <v>1.3693577902413567</v>
      </c>
      <c r="AE498" s="94">
        <f>AProperties!AM498*(9.806*I498)^0.5</f>
        <v>1.3700937350421054</v>
      </c>
      <c r="AF498" s="97">
        <f t="shared" si="87"/>
        <v>1.3686087708021073</v>
      </c>
    </row>
    <row r="499" spans="1:32" x14ac:dyDescent="0.25">
      <c r="A499" s="28">
        <v>0.49199999999999999</v>
      </c>
      <c r="B499" s="94">
        <f>AProperties!B499/AProperties!V499/VLOOKUP(B$6,Data!$N$4:$Y$11,Data!$X$1,FALSE)</f>
        <v>0.5370103637482373</v>
      </c>
      <c r="C499" s="94">
        <f>AProperties!C499/AProperties!W499/VLOOKUP(C$6,Data!$N$4:$Y$11,Data!$X$1,FALSE)</f>
        <v>0.5377197117540774</v>
      </c>
      <c r="D499" s="94">
        <f>AProperties!D499/AProperties!X499/VLOOKUP(D$6,Data!$N$4:$Y$11,Data!$X$1,FALSE)</f>
        <v>0.53761670499995318</v>
      </c>
      <c r="E499" s="94">
        <f>AProperties!E499/AProperties!Y499/VLOOKUP(E$6,Data!$N$4:$Y$11,Data!$X$1,FALSE)</f>
        <v>0.53807460787308736</v>
      </c>
      <c r="F499" s="94">
        <f>AProperties!F499/AProperties!Z499/VLOOKUP(F$6,Data!$N$4:$Y$11,Data!$X$1,FALSE)</f>
        <v>0.5379563057206459</v>
      </c>
      <c r="G499" s="94">
        <f>AProperties!G499/AProperties!AA499/VLOOKUP(G$6,Data!$N$4:$Y$11,Data!$X$1,FALSE)</f>
        <v>0.53828922753343256</v>
      </c>
      <c r="H499" s="94">
        <f>AProperties!H499/AProperties!AB499/VLOOKUP(H$6,Data!$N$4:$Y$11,Data!$X$1,FALSE)</f>
        <v>0.53817344304140047</v>
      </c>
      <c r="I499" s="94">
        <f>AProperties!I499/AProperties!AC499/VLOOKUP(I$6,Data!$N$4:$Y$11,Data!$X$1,FALSE)</f>
        <v>0.53843301424442502</v>
      </c>
      <c r="J499" s="97">
        <f t="shared" si="77"/>
        <v>0.53790917236440738</v>
      </c>
      <c r="L499" s="28">
        <v>0.49199999999999999</v>
      </c>
      <c r="M499" s="94">
        <f t="shared" si="78"/>
        <v>0.76050518187411864</v>
      </c>
      <c r="N499" s="94">
        <f t="shared" si="79"/>
        <v>0.76085985587703875</v>
      </c>
      <c r="O499" s="94">
        <f t="shared" si="80"/>
        <v>0.76080835249997658</v>
      </c>
      <c r="P499" s="94">
        <f t="shared" si="81"/>
        <v>0.76103730393654367</v>
      </c>
      <c r="Q499" s="94">
        <f t="shared" si="82"/>
        <v>0.760978152860323</v>
      </c>
      <c r="R499" s="94">
        <f t="shared" si="83"/>
        <v>0.76114461376671627</v>
      </c>
      <c r="S499" s="94">
        <f t="shared" si="84"/>
        <v>0.76108672152070023</v>
      </c>
      <c r="T499" s="94">
        <f t="shared" si="85"/>
        <v>0.76121650712221256</v>
      </c>
      <c r="U499" s="97">
        <f t="shared" si="86"/>
        <v>0.76095458618220368</v>
      </c>
      <c r="W499" s="28">
        <v>0.49199999999999999</v>
      </c>
      <c r="X499" s="94">
        <f>AProperties!AF499*(9.806*B499)^0.5</f>
        <v>1.3703142382336677</v>
      </c>
      <c r="Y499" s="94">
        <f>AProperties!AG499*(9.806*C499)^0.5</f>
        <v>1.3723282935558694</v>
      </c>
      <c r="Z499" s="94">
        <f>AProperties!AH499*(9.806*D499)^0.5</f>
        <v>1.3720357765162541</v>
      </c>
      <c r="AA499" s="94">
        <f>AProperties!AI499*(9.806*E499)^0.5</f>
        <v>1.3733362512928693</v>
      </c>
      <c r="AB499" s="94">
        <f>AProperties!AJ499*(9.806*F499)^0.5</f>
        <v>1.373000233345669</v>
      </c>
      <c r="AC499" s="94">
        <f>AProperties!AK499*(9.806*G499)^0.5</f>
        <v>1.3739459002774903</v>
      </c>
      <c r="AD499" s="94">
        <f>AProperties!AL499*(9.806*H499)^0.5</f>
        <v>1.3736169935299321</v>
      </c>
      <c r="AE499" s="94">
        <f>AProperties!AM499*(9.806*I499)^0.5</f>
        <v>1.374354382142992</v>
      </c>
      <c r="AF499" s="97">
        <f t="shared" si="87"/>
        <v>1.372866508611843</v>
      </c>
    </row>
    <row r="500" spans="1:32" x14ac:dyDescent="0.25">
      <c r="A500" s="28">
        <v>0.49299999999999999</v>
      </c>
      <c r="B500" s="94">
        <f>AProperties!B500/AProperties!V500/VLOOKUP(B$6,Data!$N$4:$Y$11,Data!$X$1,FALSE)</f>
        <v>0.5383466233855202</v>
      </c>
      <c r="C500" s="94">
        <f>AProperties!C500/AProperties!W500/VLOOKUP(C$6,Data!$N$4:$Y$11,Data!$X$1,FALSE)</f>
        <v>0.53905855422380422</v>
      </c>
      <c r="D500" s="94">
        <f>AProperties!D500/AProperties!X500/VLOOKUP(D$6,Data!$N$4:$Y$11,Data!$X$1,FALSE)</f>
        <v>0.53895517180724606</v>
      </c>
      <c r="E500" s="94">
        <f>AProperties!E500/AProperties!Y500/VLOOKUP(E$6,Data!$N$4:$Y$11,Data!$X$1,FALSE)</f>
        <v>0.53941474620231633</v>
      </c>
      <c r="F500" s="94">
        <f>AProperties!F500/AProperties!Z500/VLOOKUP(F$6,Data!$N$4:$Y$11,Data!$X$1,FALSE)</f>
        <v>0.53929601181462872</v>
      </c>
      <c r="G500" s="94">
        <f>AProperties!G500/AProperties!AA500/VLOOKUP(G$6,Data!$N$4:$Y$11,Data!$X$1,FALSE)</f>
        <v>0.539630150697056</v>
      </c>
      <c r="H500" s="94">
        <f>AProperties!H500/AProperties!AB500/VLOOKUP(H$6,Data!$N$4:$Y$11,Data!$X$1,FALSE)</f>
        <v>0.53951394268692421</v>
      </c>
      <c r="I500" s="94">
        <f>AProperties!I500/AProperties!AC500/VLOOKUP(I$6,Data!$N$4:$Y$11,Data!$X$1,FALSE)</f>
        <v>0.5397744637126608</v>
      </c>
      <c r="J500" s="97">
        <f t="shared" si="77"/>
        <v>0.53924870806626957</v>
      </c>
      <c r="L500" s="28">
        <v>0.49299999999999999</v>
      </c>
      <c r="M500" s="94">
        <f t="shared" si="78"/>
        <v>0.76217331169276004</v>
      </c>
      <c r="N500" s="94">
        <f t="shared" si="79"/>
        <v>0.7625292771119021</v>
      </c>
      <c r="O500" s="94">
        <f t="shared" si="80"/>
        <v>0.76247758590362302</v>
      </c>
      <c r="P500" s="94">
        <f t="shared" si="81"/>
        <v>0.76270737310115821</v>
      </c>
      <c r="Q500" s="94">
        <f t="shared" si="82"/>
        <v>0.76264800590731441</v>
      </c>
      <c r="R500" s="94">
        <f t="shared" si="83"/>
        <v>0.76281507534852799</v>
      </c>
      <c r="S500" s="94">
        <f t="shared" si="84"/>
        <v>0.7627569713434621</v>
      </c>
      <c r="T500" s="94">
        <f t="shared" si="85"/>
        <v>0.76288723185633045</v>
      </c>
      <c r="U500" s="97">
        <f t="shared" si="86"/>
        <v>0.76262435403313489</v>
      </c>
      <c r="W500" s="28">
        <v>0.49299999999999999</v>
      </c>
      <c r="X500" s="94">
        <f>AProperties!AF500*(9.806*B500)^0.5</f>
        <v>1.3745721976928609</v>
      </c>
      <c r="Y500" s="94">
        <f>AProperties!AG500*(9.806*C500)^0.5</f>
        <v>1.3765901760253079</v>
      </c>
      <c r="Z500" s="94">
        <f>AProperties!AH500*(9.806*D500)^0.5</f>
        <v>1.3762970884357231</v>
      </c>
      <c r="AA500" s="94">
        <f>AProperties!AI500*(9.806*E500)^0.5</f>
        <v>1.3776001018006949</v>
      </c>
      <c r="AB500" s="94">
        <f>AProperties!AJ500*(9.806*F500)^0.5</f>
        <v>1.3772634274280364</v>
      </c>
      <c r="AC500" s="94">
        <f>AProperties!AK500*(9.806*G500)^0.5</f>
        <v>1.378210942654934</v>
      </c>
      <c r="AD500" s="94">
        <f>AProperties!AL500*(9.806*H500)^0.5</f>
        <v>1.3778813927482958</v>
      </c>
      <c r="AE500" s="94">
        <f>AProperties!AM500*(9.806*I500)^0.5</f>
        <v>1.378620223751577</v>
      </c>
      <c r="AF500" s="97">
        <f t="shared" si="87"/>
        <v>1.3771294438171788</v>
      </c>
    </row>
    <row r="501" spans="1:32" x14ac:dyDescent="0.25">
      <c r="A501" s="28">
        <v>0.49399999999999999</v>
      </c>
      <c r="B501" s="94">
        <f>AProperties!B501/AProperties!V501/VLOOKUP(B$6,Data!$N$4:$Y$11,Data!$X$1,FALSE)</f>
        <v>0.53968490729329044</v>
      </c>
      <c r="C501" s="94">
        <f>AProperties!C501/AProperties!W501/VLOOKUP(C$6,Data!$N$4:$Y$11,Data!$X$1,FALSE)</f>
        <v>0.54039942640942595</v>
      </c>
      <c r="D501" s="94">
        <f>AProperties!D501/AProperties!X501/VLOOKUP(D$6,Data!$N$4:$Y$11,Data!$X$1,FALSE)</f>
        <v>0.54029566753616098</v>
      </c>
      <c r="E501" s="94">
        <f>AProperties!E501/AProperties!Y501/VLOOKUP(E$6,Data!$N$4:$Y$11,Data!$X$1,FALSE)</f>
        <v>0.54075691699321771</v>
      </c>
      <c r="F501" s="94">
        <f>AProperties!F501/AProperties!Z501/VLOOKUP(F$6,Data!$N$4:$Y$11,Data!$X$1,FALSE)</f>
        <v>0.54063774945340859</v>
      </c>
      <c r="G501" s="94">
        <f>AProperties!G501/AProperties!AA501/VLOOKUP(G$6,Data!$N$4:$Y$11,Data!$X$1,FALSE)</f>
        <v>0.54097310798978315</v>
      </c>
      <c r="H501" s="94">
        <f>AProperties!H501/AProperties!AB501/VLOOKUP(H$6,Data!$N$4:$Y$11,Data!$X$1,FALSE)</f>
        <v>0.54085647556134275</v>
      </c>
      <c r="I501" s="94">
        <f>AProperties!I501/AProperties!AC501/VLOOKUP(I$6,Data!$N$4:$Y$11,Data!$X$1,FALSE)</f>
        <v>0.54111794843005223</v>
      </c>
      <c r="J501" s="97">
        <f t="shared" si="77"/>
        <v>0.54059027495833523</v>
      </c>
      <c r="L501" s="28">
        <v>0.49399999999999999</v>
      </c>
      <c r="M501" s="94">
        <f t="shared" si="78"/>
        <v>0.76384245364664527</v>
      </c>
      <c r="N501" s="94">
        <f t="shared" si="79"/>
        <v>0.76419971320471292</v>
      </c>
      <c r="O501" s="94">
        <f t="shared" si="80"/>
        <v>0.76414783376808049</v>
      </c>
      <c r="P501" s="94">
        <f t="shared" si="81"/>
        <v>0.7643784584966089</v>
      </c>
      <c r="Q501" s="94">
        <f t="shared" si="82"/>
        <v>0.76431887472670423</v>
      </c>
      <c r="R501" s="94">
        <f t="shared" si="83"/>
        <v>0.76448655399489152</v>
      </c>
      <c r="S501" s="94">
        <f t="shared" si="84"/>
        <v>0.76442823778067137</v>
      </c>
      <c r="T501" s="94">
        <f t="shared" si="85"/>
        <v>0.76455897421502605</v>
      </c>
      <c r="U501" s="97">
        <f t="shared" si="86"/>
        <v>0.76429513747916755</v>
      </c>
      <c r="W501" s="28">
        <v>0.49399999999999999</v>
      </c>
      <c r="X501" s="94">
        <f>AProperties!AF501*(9.806*B501)^0.5</f>
        <v>1.3788353639351152</v>
      </c>
      <c r="Y501" s="94">
        <f>AProperties!AG501*(9.806*C501)^0.5</f>
        <v>1.3808572613263175</v>
      </c>
      <c r="Z501" s="94">
        <f>AProperties!AH501*(9.806*D501)^0.5</f>
        <v>1.3805636037570777</v>
      </c>
      <c r="AA501" s="94">
        <f>AProperties!AI501*(9.806*E501)^0.5</f>
        <v>1.3818691531842695</v>
      </c>
      <c r="AB501" s="94">
        <f>AProperties!AJ501*(9.806*F501)^0.5</f>
        <v>1.3815318230365377</v>
      </c>
      <c r="AC501" s="94">
        <f>AProperties!AK501*(9.806*G501)^0.5</f>
        <v>1.3824811847322525</v>
      </c>
      <c r="AD501" s="94">
        <f>AProperties!AL501*(9.806*H501)^0.5</f>
        <v>1.3821509923002586</v>
      </c>
      <c r="AE501" s="94">
        <f>AProperties!AM501*(9.806*I501)^0.5</f>
        <v>1.3828912642751585</v>
      </c>
      <c r="AF501" s="97">
        <f t="shared" si="87"/>
        <v>1.3813975808183734</v>
      </c>
    </row>
    <row r="502" spans="1:32" x14ac:dyDescent="0.25">
      <c r="A502" s="28">
        <v>0.495</v>
      </c>
      <c r="B502" s="94">
        <f>AProperties!B502/AProperties!V502/VLOOKUP(B$6,Data!$N$4:$Y$11,Data!$X$1,FALSE)</f>
        <v>0.54102522660203445</v>
      </c>
      <c r="C502" s="94">
        <f>AProperties!C502/AProperties!W502/VLOOKUP(C$6,Data!$N$4:$Y$11,Data!$X$1,FALSE)</f>
        <v>0.54174233946093364</v>
      </c>
      <c r="D502" s="94">
        <f>AProperties!D502/AProperties!X502/VLOOKUP(D$6,Data!$N$4:$Y$11,Data!$X$1,FALSE)</f>
        <v>0.54163820333384982</v>
      </c>
      <c r="E502" s="94">
        <f>AProperties!E502/AProperties!Y502/VLOOKUP(E$6,Data!$N$4:$Y$11,Data!$X$1,FALSE)</f>
        <v>0.54210113140558036</v>
      </c>
      <c r="F502" s="94">
        <f>AProperties!F502/AProperties!Z502/VLOOKUP(F$6,Data!$N$4:$Y$11,Data!$X$1,FALSE)</f>
        <v>0.541981529793504</v>
      </c>
      <c r="G502" s="94">
        <f>AProperties!G502/AProperties!AA502/VLOOKUP(G$6,Data!$N$4:$Y$11,Data!$X$1,FALSE)</f>
        <v>0.54231811057733814</v>
      </c>
      <c r="H502" s="94">
        <f>AProperties!H502/AProperties!AB502/VLOOKUP(H$6,Data!$N$4:$Y$11,Data!$X$1,FALSE)</f>
        <v>0.5422010528271759</v>
      </c>
      <c r="I502" s="94">
        <f>AProperties!I502/AProperties!AC502/VLOOKUP(I$6,Data!$N$4:$Y$11,Data!$X$1,FALSE)</f>
        <v>0.54246347956630558</v>
      </c>
      <c r="J502" s="97">
        <f t="shared" si="77"/>
        <v>0.54193388419584021</v>
      </c>
      <c r="L502" s="28">
        <v>0.495</v>
      </c>
      <c r="M502" s="94">
        <f t="shared" si="78"/>
        <v>0.76551261330101728</v>
      </c>
      <c r="N502" s="94">
        <f t="shared" si="79"/>
        <v>0.76587116973046676</v>
      </c>
      <c r="O502" s="94">
        <f t="shared" si="80"/>
        <v>0.76581910166692491</v>
      </c>
      <c r="P502" s="94">
        <f t="shared" si="81"/>
        <v>0.76605056570279018</v>
      </c>
      <c r="Q502" s="94">
        <f t="shared" si="82"/>
        <v>0.765990764896752</v>
      </c>
      <c r="R502" s="94">
        <f t="shared" si="83"/>
        <v>0.76615905528866901</v>
      </c>
      <c r="S502" s="94">
        <f t="shared" si="84"/>
        <v>0.76610052641358795</v>
      </c>
      <c r="T502" s="94">
        <f t="shared" si="85"/>
        <v>0.76623173978315284</v>
      </c>
      <c r="U502" s="97">
        <f t="shared" si="86"/>
        <v>0.76596694209792027</v>
      </c>
      <c r="W502" s="28">
        <v>0.495</v>
      </c>
      <c r="X502" s="94">
        <f>AProperties!AF502*(9.806*B502)^0.5</f>
        <v>1.3831037414389515</v>
      </c>
      <c r="Y502" s="94">
        <f>AProperties!AG502*(9.806*C502)^0.5</f>
        <v>1.3851295539471657</v>
      </c>
      <c r="Z502" s="94">
        <f>AProperties!AH502*(9.806*D502)^0.5</f>
        <v>1.3848353269671703</v>
      </c>
      <c r="AA502" s="94">
        <f>AProperties!AI502*(9.806*E502)^0.5</f>
        <v>1.3861434099367418</v>
      </c>
      <c r="AB502" s="94">
        <f>AProperties!AJ502*(9.806*F502)^0.5</f>
        <v>1.3858054246626907</v>
      </c>
      <c r="AC502" s="94">
        <f>AProperties!AK502*(9.806*G502)^0.5</f>
        <v>1.3867566310055361</v>
      </c>
      <c r="AD502" s="94">
        <f>AProperties!AL502*(9.806*H502)^0.5</f>
        <v>1.3864257966803197</v>
      </c>
      <c r="AE502" s="94">
        <f>AProperties!AM502*(9.806*I502)^0.5</f>
        <v>1.3871675082117987</v>
      </c>
      <c r="AF502" s="97">
        <f t="shared" si="87"/>
        <v>1.3856709241062966</v>
      </c>
    </row>
    <row r="503" spans="1:32" x14ac:dyDescent="0.25">
      <c r="A503" s="28">
        <v>0.496</v>
      </c>
      <c r="B503" s="94">
        <f>AProperties!B503/AProperties!V503/VLOOKUP(B$6,Data!$N$4:$Y$11,Data!$X$1,FALSE)</f>
        <v>0.54236759251741629</v>
      </c>
      <c r="C503" s="94">
        <f>AProperties!C503/AProperties!W503/VLOOKUP(C$6,Data!$N$4:$Y$11,Data!$X$1,FALSE)</f>
        <v>0.54308730460367127</v>
      </c>
      <c r="D503" s="94">
        <f>AProperties!D503/AProperties!X503/VLOOKUP(D$6,Data!$N$4:$Y$11,Data!$X$1,FALSE)</f>
        <v>0.54298279042279407</v>
      </c>
      <c r="E503" s="94">
        <f>AProperties!E503/AProperties!Y503/VLOOKUP(E$6,Data!$N$4:$Y$11,Data!$X$1,FALSE)</f>
        <v>0.54344740067463337</v>
      </c>
      <c r="F503" s="94">
        <f>AProperties!F503/AProperties!Z503/VLOOKUP(F$6,Data!$N$4:$Y$11,Data!$X$1,FALSE)</f>
        <v>0.54332736406684912</v>
      </c>
      <c r="G503" s="94">
        <f>AProperties!G503/AProperties!AA503/VLOOKUP(G$6,Data!$N$4:$Y$11,Data!$X$1,FALSE)</f>
        <v>0.54366516970094347</v>
      </c>
      <c r="H503" s="94">
        <f>AProperties!H503/AProperties!AB503/VLOOKUP(H$6,Data!$N$4:$Y$11,Data!$X$1,FALSE)</f>
        <v>0.5435476857224133</v>
      </c>
      <c r="I503" s="94">
        <f>AProperties!I503/AProperties!AC503/VLOOKUP(I$6,Data!$N$4:$Y$11,Data!$X$1,FALSE)</f>
        <v>0.54381106836666482</v>
      </c>
      <c r="J503" s="97">
        <f t="shared" si="77"/>
        <v>0.54327954700942327</v>
      </c>
      <c r="L503" s="28">
        <v>0.496</v>
      </c>
      <c r="M503" s="94">
        <f t="shared" si="78"/>
        <v>0.76718379625870814</v>
      </c>
      <c r="N503" s="94">
        <f t="shared" si="79"/>
        <v>0.76754365230183563</v>
      </c>
      <c r="O503" s="94">
        <f t="shared" si="80"/>
        <v>0.76749139521139709</v>
      </c>
      <c r="P503" s="94">
        <f t="shared" si="81"/>
        <v>0.76772370033731674</v>
      </c>
      <c r="Q503" s="94">
        <f t="shared" si="82"/>
        <v>0.76766368203342461</v>
      </c>
      <c r="R503" s="94">
        <f t="shared" si="83"/>
        <v>0.76783258485047168</v>
      </c>
      <c r="S503" s="94">
        <f t="shared" si="84"/>
        <v>0.76777384286120665</v>
      </c>
      <c r="T503" s="94">
        <f t="shared" si="85"/>
        <v>0.76790553418333241</v>
      </c>
      <c r="U503" s="97">
        <f t="shared" si="86"/>
        <v>0.76763977350471158</v>
      </c>
      <c r="W503" s="28">
        <v>0.496</v>
      </c>
      <c r="X503" s="94">
        <f>AProperties!AF503*(9.806*B503)^0.5</f>
        <v>1.3873773347738996</v>
      </c>
      <c r="Y503" s="94">
        <f>AProperties!AG503*(9.806*C503)^0.5</f>
        <v>1.3894070584673353</v>
      </c>
      <c r="Z503" s="94">
        <f>AProperties!AH503*(9.806*D503)^0.5</f>
        <v>1.3891122626440433</v>
      </c>
      <c r="AA503" s="94">
        <f>AProperties!AI503*(9.806*E503)^0.5</f>
        <v>1.3904228766425704</v>
      </c>
      <c r="AB503" s="94">
        <f>AProperties!AJ503*(9.806*F503)^0.5</f>
        <v>1.3900842368893049</v>
      </c>
      <c r="AC503" s="94">
        <f>AProperties!AK503*(9.806*G503)^0.5</f>
        <v>1.3910372860622635</v>
      </c>
      <c r="AD503" s="94">
        <f>AProperties!AL503*(9.806*H503)^0.5</f>
        <v>1.3907058104743342</v>
      </c>
      <c r="AE503" s="94">
        <f>AProperties!AM503*(9.806*I503)^0.5</f>
        <v>1.3914489601510003</v>
      </c>
      <c r="AF503" s="97">
        <f t="shared" si="87"/>
        <v>1.3899494782630939</v>
      </c>
    </row>
    <row r="504" spans="1:32" x14ac:dyDescent="0.25">
      <c r="A504" s="28">
        <v>0.497</v>
      </c>
      <c r="B504" s="94">
        <f>AProperties!B504/AProperties!V504/VLOOKUP(B$6,Data!$N$4:$Y$11,Data!$X$1,FALSE)</f>
        <v>0.54371201632095745</v>
      </c>
      <c r="C504" s="94">
        <f>AProperties!C504/AProperties!W504/VLOOKUP(C$6,Data!$N$4:$Y$11,Data!$X$1,FALSE)</f>
        <v>0.54443433313902445</v>
      </c>
      <c r="D504" s="94">
        <f>AProperties!D504/AProperties!X504/VLOOKUP(D$6,Data!$N$4:$Y$11,Data!$X$1,FALSE)</f>
        <v>0.54432944010148643</v>
      </c>
      <c r="E504" s="94">
        <f>AProperties!E504/AProperties!Y504/VLOOKUP(E$6,Data!$N$4:$Y$11,Data!$X$1,FALSE)</f>
        <v>0.54479573611173915</v>
      </c>
      <c r="F504" s="94">
        <f>AProperties!F504/AProperties!Z504/VLOOKUP(F$6,Data!$N$4:$Y$11,Data!$X$1,FALSE)</f>
        <v>0.54467526358147456</v>
      </c>
      <c r="G504" s="94">
        <f>AProperties!G504/AProperties!AA504/VLOOKUP(G$6,Data!$N$4:$Y$11,Data!$X$1,FALSE)</f>
        <v>0.5450142966780076</v>
      </c>
      <c r="H504" s="94">
        <f>AProperties!H504/AProperties!AB504/VLOOKUP(H$6,Data!$N$4:$Y$11,Data!$X$1,FALSE)</f>
        <v>0.54489638556119868</v>
      </c>
      <c r="I504" s="94">
        <f>AProperties!I504/AProperties!AC504/VLOOKUP(I$6,Data!$N$4:$Y$11,Data!$X$1,FALSE)</f>
        <v>0.54516072615259203</v>
      </c>
      <c r="J504" s="97">
        <f t="shared" si="77"/>
        <v>0.54462727470581007</v>
      </c>
      <c r="L504" s="28">
        <v>0.497</v>
      </c>
      <c r="M504" s="94">
        <f t="shared" si="78"/>
        <v>0.76885600816047872</v>
      </c>
      <c r="N504" s="94">
        <f t="shared" si="79"/>
        <v>0.76921716656951222</v>
      </c>
      <c r="O504" s="94">
        <f t="shared" si="80"/>
        <v>0.76916472005074321</v>
      </c>
      <c r="P504" s="94">
        <f t="shared" si="81"/>
        <v>0.76939786805586952</v>
      </c>
      <c r="Q504" s="94">
        <f t="shared" si="82"/>
        <v>0.76933763179073722</v>
      </c>
      <c r="R504" s="94">
        <f t="shared" si="83"/>
        <v>0.7695071483390038</v>
      </c>
      <c r="S504" s="94">
        <f t="shared" si="84"/>
        <v>0.76944819278059939</v>
      </c>
      <c r="T504" s="94">
        <f t="shared" si="85"/>
        <v>0.76958036307629607</v>
      </c>
      <c r="U504" s="97">
        <f t="shared" si="86"/>
        <v>0.76931363735290503</v>
      </c>
      <c r="W504" s="28">
        <v>0.497</v>
      </c>
      <c r="X504" s="94">
        <f>AProperties!AF504*(9.806*B504)^0.5</f>
        <v>1.3916561486011587</v>
      </c>
      <c r="Y504" s="94">
        <f>AProperties!AG504*(9.806*C504)^0.5</f>
        <v>1.3936897795582031</v>
      </c>
      <c r="Z504" s="94">
        <f>AProperties!AH504*(9.806*D504)^0.5</f>
        <v>1.3933944154575895</v>
      </c>
      <c r="AA504" s="94">
        <f>AProperties!AI504*(9.806*E504)^0.5</f>
        <v>1.3947075579782215</v>
      </c>
      <c r="AB504" s="94">
        <f>AProperties!AJ504*(9.806*F504)^0.5</f>
        <v>1.3943682643911404</v>
      </c>
      <c r="AC504" s="94">
        <f>AProperties!AK504*(9.806*G504)^0.5</f>
        <v>1.3953231545819751</v>
      </c>
      <c r="AD504" s="94">
        <f>AProperties!AL504*(9.806*H504)^0.5</f>
        <v>1.3949910383601782</v>
      </c>
      <c r="AE504" s="94">
        <f>AProperties!AM504*(9.806*I504)^0.5</f>
        <v>1.3957356247743573</v>
      </c>
      <c r="AF504" s="97">
        <f t="shared" si="87"/>
        <v>1.3942332479628528</v>
      </c>
    </row>
    <row r="505" spans="1:32" x14ac:dyDescent="0.25">
      <c r="A505" s="28">
        <v>0.498</v>
      </c>
      <c r="B505" s="94">
        <f>AProperties!B505/AProperties!V505/VLOOKUP(B$6,Data!$N$4:$Y$11,Data!$X$1,FALSE)</f>
        <v>0.54505850937072886</v>
      </c>
      <c r="C505" s="94">
        <f>AProperties!C505/AProperties!W505/VLOOKUP(C$6,Data!$N$4:$Y$11,Data!$X$1,FALSE)</f>
        <v>0.54578343644510596</v>
      </c>
      <c r="D505" s="94">
        <f>AProperties!D505/AProperties!X505/VLOOKUP(D$6,Data!$N$4:$Y$11,Data!$X$1,FALSE)</f>
        <v>0.54567816374512379</v>
      </c>
      <c r="E505" s="94">
        <f>AProperties!E505/AProperties!Y505/VLOOKUP(E$6,Data!$N$4:$Y$11,Data!$X$1,FALSE)</f>
        <v>0.54614614910507875</v>
      </c>
      <c r="F505" s="94">
        <f>AProperties!F505/AProperties!Z505/VLOOKUP(F$6,Data!$N$4:$Y$11,Data!$X$1,FALSE)</f>
        <v>0.54602523972220463</v>
      </c>
      <c r="G505" s="94">
        <f>AProperties!G505/AProperties!AA505/VLOOKUP(G$6,Data!$N$4:$Y$11,Data!$X$1,FALSE)</f>
        <v>0.54636550290281216</v>
      </c>
      <c r="H505" s="94">
        <f>AProperties!H505/AProperties!AB505/VLOOKUP(H$6,Data!$N$4:$Y$11,Data!$X$1,FALSE)</f>
        <v>0.54624716373452276</v>
      </c>
      <c r="I505" s="94">
        <f>AProperties!I505/AProperties!AC505/VLOOKUP(I$6,Data!$N$4:$Y$11,Data!$X$1,FALSE)</f>
        <v>0.54651246432246448</v>
      </c>
      <c r="J505" s="97">
        <f t="shared" si="77"/>
        <v>0.5459770786685052</v>
      </c>
      <c r="L505" s="28">
        <v>0.498</v>
      </c>
      <c r="M505" s="94">
        <f t="shared" si="78"/>
        <v>0.77052925468536437</v>
      </c>
      <c r="N505" s="94">
        <f t="shared" si="79"/>
        <v>0.77089171822255298</v>
      </c>
      <c r="O505" s="94">
        <f t="shared" si="80"/>
        <v>0.77083908187256189</v>
      </c>
      <c r="P505" s="94">
        <f t="shared" si="81"/>
        <v>0.77107307455253937</v>
      </c>
      <c r="Q505" s="94">
        <f t="shared" si="82"/>
        <v>0.77101261986110226</v>
      </c>
      <c r="R505" s="94">
        <f t="shared" si="83"/>
        <v>0.77118275145140602</v>
      </c>
      <c r="S505" s="94">
        <f t="shared" si="84"/>
        <v>0.77112358186726138</v>
      </c>
      <c r="T505" s="94">
        <f t="shared" si="85"/>
        <v>0.77125623216123218</v>
      </c>
      <c r="U505" s="97">
        <f t="shared" si="86"/>
        <v>0.7709885393342526</v>
      </c>
      <c r="W505" s="28">
        <v>0.498</v>
      </c>
      <c r="X505" s="94">
        <f>AProperties!AF505*(9.806*B505)^0.5</f>
        <v>1.3959401876742781</v>
      </c>
      <c r="Y505" s="94">
        <f>AProperties!AG505*(9.806*C505)^0.5</f>
        <v>1.397977721983698</v>
      </c>
      <c r="Z505" s="94">
        <f>AProperties!AH505*(9.806*D505)^0.5</f>
        <v>1.3976817901702341</v>
      </c>
      <c r="AA505" s="94">
        <f>AProperties!AI505*(9.806*E505)^0.5</f>
        <v>1.3989974587128207</v>
      </c>
      <c r="AB505" s="94">
        <f>AProperties!AJ505*(9.806*F505)^0.5</f>
        <v>1.3986575119355975</v>
      </c>
      <c r="AC505" s="94">
        <f>AProperties!AK505*(9.806*G505)^0.5</f>
        <v>1.3996142413369372</v>
      </c>
      <c r="AD505" s="94">
        <f>AProperties!AL505*(9.806*H505)^0.5</f>
        <v>1.399281485108429</v>
      </c>
      <c r="AE505" s="94">
        <f>AProperties!AM505*(9.806*I505)^0.5</f>
        <v>1.4000275068562487</v>
      </c>
      <c r="AF505" s="97">
        <f t="shared" si="87"/>
        <v>1.3985222379722804</v>
      </c>
    </row>
    <row r="506" spans="1:32" x14ac:dyDescent="0.25">
      <c r="A506" s="28">
        <v>0.499</v>
      </c>
      <c r="B506" s="94">
        <f>AProperties!B506/AProperties!V506/VLOOKUP(B$6,Data!$N$4:$Y$11,Data!$X$1,FALSE)</f>
        <v>0.546407083102048</v>
      </c>
      <c r="C506" s="94">
        <f>AProperties!C506/AProperties!W506/VLOOKUP(C$6,Data!$N$4:$Y$11,Data!$X$1,FALSE)</f>
        <v>0.54713462597746076</v>
      </c>
      <c r="D506" s="94">
        <f>AProperties!D506/AProperties!X506/VLOOKUP(D$6,Data!$N$4:$Y$11,Data!$X$1,FALSE)</f>
        <v>0.54702897280630669</v>
      </c>
      <c r="E506" s="94">
        <f>AProperties!E506/AProperties!Y506/VLOOKUP(E$6,Data!$N$4:$Y$11,Data!$X$1,FALSE)</f>
        <v>0.54749865112035634</v>
      </c>
      <c r="F506" s="94">
        <f>AProperties!F506/AProperties!Z506/VLOOKUP(F$6,Data!$N$4:$Y$11,Data!$X$1,FALSE)</f>
        <v>0.54737730395135287</v>
      </c>
      <c r="G506" s="94">
        <f>AProperties!G506/AProperties!AA506/VLOOKUP(G$6,Data!$N$4:$Y$11,Data!$X$1,FALSE)</f>
        <v>0.54771879984721916</v>
      </c>
      <c r="H506" s="94">
        <f>AProperties!H506/AProperties!AB506/VLOOKUP(H$6,Data!$N$4:$Y$11,Data!$X$1,FALSE)</f>
        <v>0.54760003171092309</v>
      </c>
      <c r="I506" s="94">
        <f>AProperties!I506/AProperties!AC506/VLOOKUP(I$6,Data!$N$4:$Y$11,Data!$X$1,FALSE)</f>
        <v>0.54786629435227296</v>
      </c>
      <c r="J506" s="97">
        <f t="shared" si="77"/>
        <v>0.54732897035849248</v>
      </c>
      <c r="L506" s="28">
        <v>0.499</v>
      </c>
      <c r="M506" s="94">
        <f t="shared" si="78"/>
        <v>0.772203541551024</v>
      </c>
      <c r="N506" s="94">
        <f t="shared" si="79"/>
        <v>0.77256731298873038</v>
      </c>
      <c r="O506" s="94">
        <f t="shared" si="80"/>
        <v>0.77251448640315334</v>
      </c>
      <c r="P506" s="94">
        <f t="shared" si="81"/>
        <v>0.77274932556017817</v>
      </c>
      <c r="Q506" s="94">
        <f t="shared" si="82"/>
        <v>0.77268865197567638</v>
      </c>
      <c r="R506" s="94">
        <f t="shared" si="83"/>
        <v>0.77285939992360952</v>
      </c>
      <c r="S506" s="94">
        <f t="shared" si="84"/>
        <v>0.77280001585546154</v>
      </c>
      <c r="T506" s="94">
        <f t="shared" si="85"/>
        <v>0.77293314717613648</v>
      </c>
      <c r="U506" s="97">
        <f t="shared" si="86"/>
        <v>0.77266448517924613</v>
      </c>
      <c r="W506" s="28">
        <v>0.499</v>
      </c>
      <c r="X506" s="94">
        <f>AProperties!AF506*(9.806*B506)^0.5</f>
        <v>1.4002294568398401</v>
      </c>
      <c r="Y506" s="94">
        <f>AProperties!AG506*(9.806*C506)^0.5</f>
        <v>1.4022708906010055</v>
      </c>
      <c r="Z506" s="94">
        <f>AProperties!AH506*(9.806*D506)^0.5</f>
        <v>1.4019743916376211</v>
      </c>
      <c r="AA506" s="94">
        <f>AProperties!AI506*(9.806*E506)^0.5</f>
        <v>1.4032925837088559</v>
      </c>
      <c r="AB506" s="94">
        <f>AProperties!AJ506*(9.806*F506)^0.5</f>
        <v>1.402951984383394</v>
      </c>
      <c r="AC506" s="94">
        <f>AProperties!AK506*(9.806*G506)^0.5</f>
        <v>1.4039105511928462</v>
      </c>
      <c r="AD506" s="94">
        <f>AProperties!AL506*(9.806*H506)^0.5</f>
        <v>1.4035771555830483</v>
      </c>
      <c r="AE506" s="94">
        <f>AProperties!AM506*(9.806*I506)^0.5</f>
        <v>1.404324611264514</v>
      </c>
      <c r="AF506" s="97">
        <f t="shared" si="87"/>
        <v>1.4028164531513907</v>
      </c>
    </row>
    <row r="507" spans="1:32" x14ac:dyDescent="0.25">
      <c r="A507" s="28">
        <v>0.5</v>
      </c>
      <c r="B507" s="94">
        <f>AProperties!B507/AProperties!V507/VLOOKUP(B$6,Data!$N$4:$Y$11,Data!$X$1,FALSE)</f>
        <v>0.54775774902818486</v>
      </c>
      <c r="C507" s="94">
        <f>AProperties!C507/AProperties!W507/VLOOKUP(C$6,Data!$N$4:$Y$11,Data!$X$1,FALSE)</f>
        <v>0.54848791326976942</v>
      </c>
      <c r="D507" s="94">
        <f>AProperties!D507/AProperties!X507/VLOOKUP(D$6,Data!$N$4:$Y$11,Data!$X$1,FALSE)</f>
        <v>0.54838187881574596</v>
      </c>
      <c r="E507" s="94">
        <f>AProperties!E507/AProperties!Y507/VLOOKUP(E$6,Data!$N$4:$Y$11,Data!$X$1,FALSE)</f>
        <v>0.54885325370150451</v>
      </c>
      <c r="F507" s="94">
        <f>AProperties!F507/AProperties!Z507/VLOOKUP(F$6,Data!$N$4:$Y$11,Data!$X$1,FALSE)</f>
        <v>0.54873146780943094</v>
      </c>
      <c r="G507" s="94">
        <f>AProperties!G507/AProperties!AA507/VLOOKUP(G$6,Data!$N$4:$Y$11,Data!$X$1,FALSE)</f>
        <v>0.54907419906137334</v>
      </c>
      <c r="H507" s="94">
        <f>AProperties!H507/AProperties!AB507/VLOOKUP(H$6,Data!$N$4:$Y$11,Data!$X$1,FALSE)</f>
        <v>0.54895500103719208</v>
      </c>
      <c r="I507" s="94">
        <f>AProperties!I507/AProperties!AC507/VLOOKUP(I$6,Data!$N$4:$Y$11,Data!$X$1,FALSE)</f>
        <v>0.54922222779633223</v>
      </c>
      <c r="J507" s="97">
        <f t="shared" si="77"/>
        <v>0.54868296131494165</v>
      </c>
      <c r="L507" s="28">
        <v>0.5</v>
      </c>
      <c r="M507" s="94">
        <f t="shared" si="78"/>
        <v>0.77387887451409243</v>
      </c>
      <c r="N507" s="94">
        <f t="shared" si="79"/>
        <v>0.77424395663488466</v>
      </c>
      <c r="O507" s="94">
        <f t="shared" si="80"/>
        <v>0.77419093940787298</v>
      </c>
      <c r="P507" s="94">
        <f t="shared" si="81"/>
        <v>0.77442662685075225</v>
      </c>
      <c r="Q507" s="94">
        <f t="shared" si="82"/>
        <v>0.77436573390471541</v>
      </c>
      <c r="R507" s="94">
        <f t="shared" si="83"/>
        <v>0.77453709953068661</v>
      </c>
      <c r="S507" s="94">
        <f t="shared" si="84"/>
        <v>0.77447750051859598</v>
      </c>
      <c r="T507" s="94">
        <f t="shared" si="85"/>
        <v>0.77461111389816617</v>
      </c>
      <c r="U507" s="97">
        <f t="shared" si="86"/>
        <v>0.77434148065747066</v>
      </c>
      <c r="W507" s="28">
        <v>0.5</v>
      </c>
      <c r="X507" s="94">
        <f>AProperties!AF507*(9.806*B507)^0.5</f>
        <v>1.4045239610381537</v>
      </c>
      <c r="Y507" s="94">
        <f>AProperties!AG507*(9.806*C507)^0.5</f>
        <v>1.4065692903612494</v>
      </c>
      <c r="Z507" s="94">
        <f>AProperties!AH507*(9.806*D507)^0.5</f>
        <v>1.4062722248093062</v>
      </c>
      <c r="AA507" s="94">
        <f>AProperties!AI507*(9.806*E507)^0.5</f>
        <v>1.407592937922862</v>
      </c>
      <c r="AB507" s="94">
        <f>AProperties!AJ507*(9.806*F507)^0.5</f>
        <v>1.4072516866892586</v>
      </c>
      <c r="AC507" s="94">
        <f>AProperties!AK507*(9.806*G507)^0.5</f>
        <v>1.4082120891095073</v>
      </c>
      <c r="AD507" s="94">
        <f>AProperties!AL507*(9.806*H507)^0.5</f>
        <v>1.4078780547420773</v>
      </c>
      <c r="AE507" s="94">
        <f>AProperties!AM507*(9.806*I507)^0.5</f>
        <v>1.4086269429611558</v>
      </c>
      <c r="AF507" s="97">
        <f t="shared" si="87"/>
        <v>1.4071158984541965</v>
      </c>
    </row>
    <row r="508" spans="1:32" x14ac:dyDescent="0.25">
      <c r="A508" s="28">
        <v>0.501</v>
      </c>
      <c r="B508" s="94">
        <f>AProperties!B508/AProperties!V508/VLOOKUP(B$6,Data!$N$4:$Y$11,Data!$X$1,FALSE)</f>
        <v>0.54911051874107586</v>
      </c>
      <c r="C508" s="94">
        <f>AProperties!C508/AProperties!W508/VLOOKUP(C$6,Data!$N$4:$Y$11,Data!$X$1,FALSE)</f>
        <v>0.54984330993456365</v>
      </c>
      <c r="D508" s="94">
        <f>AProperties!D508/AProperties!X508/VLOOKUP(D$6,Data!$N$4:$Y$11,Data!$X$1,FALSE)</f>
        <v>0.54973689338297604</v>
      </c>
      <c r="E508" s="94">
        <f>AProperties!E508/AProperties!Y508/VLOOKUP(E$6,Data!$N$4:$Y$11,Data!$X$1,FALSE)</f>
        <v>0.55020996847140058</v>
      </c>
      <c r="F508" s="94">
        <f>AProperties!F508/AProperties!Z508/VLOOKUP(F$6,Data!$N$4:$Y$11,Data!$X$1,FALSE)</f>
        <v>0.5500877429158656</v>
      </c>
      <c r="G508" s="94">
        <f>AProperties!G508/AProperties!AA508/VLOOKUP(G$6,Data!$N$4:$Y$11,Data!$X$1,FALSE)</f>
        <v>0.55043171217442244</v>
      </c>
      <c r="H508" s="94">
        <f>AProperties!H508/AProperties!AB508/VLOOKUP(H$6,Data!$N$4:$Y$11,Data!$X$1,FALSE)</f>
        <v>0.55031208333909432</v>
      </c>
      <c r="I508" s="94">
        <f>AProperties!I508/AProperties!AC508/VLOOKUP(I$6,Data!$N$4:$Y$11,Data!$X$1,FALSE)</f>
        <v>0.55058027628799444</v>
      </c>
      <c r="J508" s="97">
        <f t="shared" si="77"/>
        <v>0.55003906315592421</v>
      </c>
      <c r="L508" s="28">
        <v>0.501</v>
      </c>
      <c r="M508" s="94">
        <f t="shared" si="78"/>
        <v>0.77555525937053793</v>
      </c>
      <c r="N508" s="94">
        <f t="shared" si="79"/>
        <v>0.77592165496728183</v>
      </c>
      <c r="O508" s="94">
        <f t="shared" si="80"/>
        <v>0.77586844669148802</v>
      </c>
      <c r="P508" s="94">
        <f t="shared" si="81"/>
        <v>0.77610498423570029</v>
      </c>
      <c r="Q508" s="94">
        <f t="shared" si="82"/>
        <v>0.77604387145793274</v>
      </c>
      <c r="R508" s="94">
        <f t="shared" si="83"/>
        <v>0.77621585608721122</v>
      </c>
      <c r="S508" s="94">
        <f t="shared" si="84"/>
        <v>0.77615604166954721</v>
      </c>
      <c r="T508" s="94">
        <f t="shared" si="85"/>
        <v>0.77629013814399728</v>
      </c>
      <c r="U508" s="97">
        <f t="shared" si="86"/>
        <v>0.77601953157796211</v>
      </c>
      <c r="W508" s="28">
        <v>0.501</v>
      </c>
      <c r="X508" s="94">
        <f>AProperties!AF508*(9.806*B508)^0.5</f>
        <v>1.4088237053039585</v>
      </c>
      <c r="Y508" s="94">
        <f>AProperties!AG508*(9.806*C508)^0.5</f>
        <v>1.4108729263101978</v>
      </c>
      <c r="Z508" s="94">
        <f>AProperties!AH508*(9.806*D508)^0.5</f>
        <v>1.4105752947294565</v>
      </c>
      <c r="AA508" s="94">
        <f>AProperties!AI508*(9.806*E508)^0.5</f>
        <v>1.4118985264061268</v>
      </c>
      <c r="AB508" s="94">
        <f>AProperties!AJ508*(9.806*F508)^0.5</f>
        <v>1.4115566239026429</v>
      </c>
      <c r="AC508" s="94">
        <f>AProperties!AK508*(9.806*G508)^0.5</f>
        <v>1.4125188601415493</v>
      </c>
      <c r="AD508" s="94">
        <f>AProperties!AL508*(9.806*H508)^0.5</f>
        <v>1.4121841876383456</v>
      </c>
      <c r="AE508" s="94">
        <f>AProperties!AM508*(9.806*I508)^0.5</f>
        <v>1.4129345070030346</v>
      </c>
      <c r="AF508" s="97">
        <f t="shared" si="87"/>
        <v>1.4114205789294141</v>
      </c>
    </row>
    <row r="509" spans="1:32" x14ac:dyDescent="0.25">
      <c r="A509" s="28">
        <v>0.502</v>
      </c>
      <c r="B509" s="94">
        <f>AProperties!B509/AProperties!V509/VLOOKUP(B$6,Data!$N$4:$Y$11,Data!$X$1,FALSE)</f>
        <v>0.55046540391204435</v>
      </c>
      <c r="C509" s="94">
        <f>AProperties!C509/AProperties!W509/VLOOKUP(C$6,Data!$N$4:$Y$11,Data!$X$1,FALSE)</f>
        <v>0.55120082766395073</v>
      </c>
      <c r="D509" s="94">
        <f>AProperties!D509/AProperties!X509/VLOOKUP(D$6,Data!$N$4:$Y$11,Data!$X$1,FALSE)</f>
        <v>0.55109402819707798</v>
      </c>
      <c r="E509" s="94">
        <f>AProperties!E509/AProperties!Y509/VLOOKUP(E$6,Data!$N$4:$Y$11,Data!$X$1,FALSE)</f>
        <v>0.55156880713259027</v>
      </c>
      <c r="F509" s="94">
        <f>AProperties!F509/AProperties!Z509/VLOOKUP(F$6,Data!$N$4:$Y$11,Data!$X$1,FALSE)</f>
        <v>0.551446140969719</v>
      </c>
      <c r="G509" s="94">
        <f>AProperties!G509/AProperties!AA509/VLOOKUP(G$6,Data!$N$4:$Y$11,Data!$X$1,FALSE)</f>
        <v>0.55179135089523801</v>
      </c>
      <c r="H509" s="94">
        <f>AProperties!H509/AProperties!AB509/VLOOKUP(H$6,Data!$N$4:$Y$11,Data!$X$1,FALSE)</f>
        <v>0.55167129032208573</v>
      </c>
      <c r="I509" s="94">
        <f>AProperties!I509/AProperties!AC509/VLOOKUP(I$6,Data!$N$4:$Y$11,Data!$X$1,FALSE)</f>
        <v>0.55194045154037641</v>
      </c>
      <c r="J509" s="97">
        <f t="shared" si="77"/>
        <v>0.55139728757913531</v>
      </c>
      <c r="L509" s="28">
        <v>0.502</v>
      </c>
      <c r="M509" s="94">
        <f t="shared" si="78"/>
        <v>0.77723270195602212</v>
      </c>
      <c r="N509" s="94">
        <f t="shared" si="79"/>
        <v>0.77760041383197542</v>
      </c>
      <c r="O509" s="94">
        <f t="shared" si="80"/>
        <v>0.77754701409853899</v>
      </c>
      <c r="P509" s="94">
        <f t="shared" si="81"/>
        <v>0.77778440356629508</v>
      </c>
      <c r="Q509" s="94">
        <f t="shared" si="82"/>
        <v>0.77772307048485945</v>
      </c>
      <c r="R509" s="94">
        <f t="shared" si="83"/>
        <v>0.77789567544761895</v>
      </c>
      <c r="S509" s="94">
        <f t="shared" si="84"/>
        <v>0.77783564516104287</v>
      </c>
      <c r="T509" s="94">
        <f t="shared" si="85"/>
        <v>0.77797022577018815</v>
      </c>
      <c r="U509" s="97">
        <f t="shared" si="86"/>
        <v>0.77769864378956766</v>
      </c>
      <c r="W509" s="28">
        <v>0.502</v>
      </c>
      <c r="X509" s="94">
        <f>AProperties!AF509*(9.806*B509)^0.5</f>
        <v>1.4131286947671324</v>
      </c>
      <c r="Y509" s="94">
        <f>AProperties!AG509*(9.806*C509)^0.5</f>
        <v>1.4151818035889794</v>
      </c>
      <c r="Z509" s="94">
        <f>AProperties!AH509*(9.806*D509)^0.5</f>
        <v>1.4148836065375623</v>
      </c>
      <c r="AA509" s="94">
        <f>AProperties!AI509*(9.806*E509)^0.5</f>
        <v>1.4162093543054046</v>
      </c>
      <c r="AB509" s="94">
        <f>AProperties!AJ509*(9.806*F509)^0.5</f>
        <v>1.4158668011684235</v>
      </c>
      <c r="AC509" s="94">
        <f>AProperties!AK509*(9.806*G509)^0.5</f>
        <v>1.4168308694391272</v>
      </c>
      <c r="AD509" s="94">
        <f>AProperties!AL509*(9.806*H509)^0.5</f>
        <v>1.4164955594201685</v>
      </c>
      <c r="AE509" s="94">
        <f>AProperties!AM509*(9.806*I509)^0.5</f>
        <v>1.4172473085425898</v>
      </c>
      <c r="AF509" s="97">
        <f t="shared" si="87"/>
        <v>1.4157304997211735</v>
      </c>
    </row>
    <row r="510" spans="1:32" x14ac:dyDescent="0.25">
      <c r="A510" s="28">
        <v>0.503</v>
      </c>
      <c r="B510" s="94">
        <f>AProperties!B510/AProperties!V510/VLOOKUP(B$6,Data!$N$4:$Y$11,Data!$X$1,FALSE)</f>
        <v>0.55182241629253015</v>
      </c>
      <c r="C510" s="94">
        <f>AProperties!C510/AProperties!W510/VLOOKUP(C$6,Data!$N$4:$Y$11,Data!$X$1,FALSE)</f>
        <v>0.55256047823034216</v>
      </c>
      <c r="D510" s="94">
        <f>AProperties!D510/AProperties!X510/VLOOKUP(D$6,Data!$N$4:$Y$11,Data!$X$1,FALSE)</f>
        <v>0.55245329502741225</v>
      </c>
      <c r="E510" s="94">
        <f>AProperties!E510/AProperties!Y510/VLOOKUP(E$6,Data!$N$4:$Y$11,Data!$X$1,FALSE)</f>
        <v>0.5529297814680183</v>
      </c>
      <c r="F510" s="94">
        <f>AProperties!F510/AProperties!Z510/VLOOKUP(F$6,Data!$N$4:$Y$11,Data!$X$1,FALSE)</f>
        <v>0.55280667375042247</v>
      </c>
      <c r="G510" s="94">
        <f>AProperties!G510/AProperties!AA510/VLOOKUP(G$6,Data!$N$4:$Y$11,Data!$X$1,FALSE)</f>
        <v>0.55315312701314912</v>
      </c>
      <c r="H510" s="94">
        <f>AProperties!H510/AProperties!AB510/VLOOKUP(H$6,Data!$N$4:$Y$11,Data!$X$1,FALSE)</f>
        <v>0.55303263377205192</v>
      </c>
      <c r="I510" s="94">
        <f>AProperties!I510/AProperties!AC510/VLOOKUP(I$6,Data!$N$4:$Y$11,Data!$X$1,FALSE)</f>
        <v>0.55330276534708889</v>
      </c>
      <c r="J510" s="97">
        <f t="shared" si="77"/>
        <v>0.55275764636262692</v>
      </c>
      <c r="L510" s="28">
        <v>0.503</v>
      </c>
      <c r="M510" s="94">
        <f t="shared" si="78"/>
        <v>0.77891120814626502</v>
      </c>
      <c r="N510" s="94">
        <f t="shared" si="79"/>
        <v>0.77928023911517108</v>
      </c>
      <c r="O510" s="94">
        <f t="shared" si="80"/>
        <v>0.77922664751370618</v>
      </c>
      <c r="P510" s="94">
        <f t="shared" si="81"/>
        <v>0.77946489073400915</v>
      </c>
      <c r="Q510" s="94">
        <f t="shared" si="82"/>
        <v>0.77940333687521124</v>
      </c>
      <c r="R510" s="94">
        <f t="shared" si="83"/>
        <v>0.77957656350657456</v>
      </c>
      <c r="S510" s="94">
        <f t="shared" si="84"/>
        <v>0.77951631688602596</v>
      </c>
      <c r="T510" s="94">
        <f t="shared" si="85"/>
        <v>0.7796513826735445</v>
      </c>
      <c r="U510" s="97">
        <f t="shared" si="86"/>
        <v>0.77937882318131346</v>
      </c>
      <c r="W510" s="28">
        <v>0.503</v>
      </c>
      <c r="X510" s="94">
        <f>AProperties!AF510*(9.806*B510)^0.5</f>
        <v>1.4174389346534146</v>
      </c>
      <c r="Y510" s="94">
        <f>AProperties!AG510*(9.806*C510)^0.5</f>
        <v>1.4194959274347965</v>
      </c>
      <c r="Z510" s="94">
        <f>AProperties!AH510*(9.806*D510)^0.5</f>
        <v>1.4191971654691655</v>
      </c>
      <c r="AA510" s="94">
        <f>AProperties!AI510*(9.806*E510)^0.5</f>
        <v>1.4205254268636338</v>
      </c>
      <c r="AB510" s="94">
        <f>AProperties!AJ510*(9.806*F510)^0.5</f>
        <v>1.4201822237276289</v>
      </c>
      <c r="AC510" s="94">
        <f>AProperties!AK510*(9.806*G510)^0.5</f>
        <v>1.4211481222486517</v>
      </c>
      <c r="AD510" s="94">
        <f>AProperties!AL510*(9.806*H510)^0.5</f>
        <v>1.4208121753320895</v>
      </c>
      <c r="AE510" s="94">
        <f>AProperties!AM510*(9.806*I510)^0.5</f>
        <v>1.4215653528285537</v>
      </c>
      <c r="AF510" s="97">
        <f t="shared" si="87"/>
        <v>1.4200456660697416</v>
      </c>
    </row>
    <row r="511" spans="1:32" x14ac:dyDescent="0.25">
      <c r="A511" s="28">
        <v>0.504</v>
      </c>
      <c r="B511" s="94">
        <f>AProperties!B511/AProperties!V511/VLOOKUP(B$6,Data!$N$4:$Y$11,Data!$X$1,FALSE)</f>
        <v>0.55318156771482596</v>
      </c>
      <c r="C511" s="94">
        <f>AProperties!C511/AProperties!W511/VLOOKUP(C$6,Data!$N$4:$Y$11,Data!$X$1,FALSE)</f>
        <v>0.55392227348719225</v>
      </c>
      <c r="D511" s="94">
        <f>AProperties!D511/AProperties!X511/VLOOKUP(D$6,Data!$N$4:$Y$11,Data!$X$1,FALSE)</f>
        <v>0.55381470572435265</v>
      </c>
      <c r="E511" s="94">
        <f>AProperties!E511/AProperties!Y511/VLOOKUP(E$6,Data!$N$4:$Y$11,Data!$X$1,FALSE)</f>
        <v>0.55429290334177006</v>
      </c>
      <c r="F511" s="94">
        <f>AProperties!F511/AProperties!Z511/VLOOKUP(F$6,Data!$N$4:$Y$11,Data!$X$1,FALSE)</f>
        <v>0.55416935311851345</v>
      </c>
      <c r="G511" s="94">
        <f>AProperties!G511/AProperties!AA511/VLOOKUP(G$6,Data!$N$4:$Y$11,Data!$X$1,FALSE)</f>
        <v>0.55451705239868199</v>
      </c>
      <c r="H511" s="94">
        <f>AProperties!H511/AProperties!AB511/VLOOKUP(H$6,Data!$N$4:$Y$11,Data!$X$1,FALSE)</f>
        <v>0.55439612555604123</v>
      </c>
      <c r="I511" s="94">
        <f>AProperties!I511/AProperties!AC511/VLOOKUP(I$6,Data!$N$4:$Y$11,Data!$X$1,FALSE)</f>
        <v>0.55466722958298009</v>
      </c>
      <c r="J511" s="97">
        <f t="shared" si="77"/>
        <v>0.55412015136554471</v>
      </c>
      <c r="L511" s="28">
        <v>0.504</v>
      </c>
      <c r="M511" s="94">
        <f t="shared" si="78"/>
        <v>0.78059078385741298</v>
      </c>
      <c r="N511" s="94">
        <f t="shared" si="79"/>
        <v>0.78096113674359613</v>
      </c>
      <c r="O511" s="94">
        <f t="shared" si="80"/>
        <v>0.78090735286217638</v>
      </c>
      <c r="P511" s="94">
        <f t="shared" si="81"/>
        <v>0.78114645167088503</v>
      </c>
      <c r="Q511" s="94">
        <f t="shared" si="82"/>
        <v>0.78108467655925673</v>
      </c>
      <c r="R511" s="94">
        <f t="shared" si="83"/>
        <v>0.781258526199341</v>
      </c>
      <c r="S511" s="94">
        <f t="shared" si="84"/>
        <v>0.78119806277802062</v>
      </c>
      <c r="T511" s="94">
        <f t="shared" si="85"/>
        <v>0.78133361479148999</v>
      </c>
      <c r="U511" s="97">
        <f t="shared" si="86"/>
        <v>0.78106007568277236</v>
      </c>
      <c r="W511" s="28">
        <v>0.504</v>
      </c>
      <c r="X511" s="94">
        <f>AProperties!AF511*(9.806*B511)^0.5</f>
        <v>1.421754430285129</v>
      </c>
      <c r="Y511" s="94">
        <f>AProperties!AG511*(9.806*C511)^0.5</f>
        <v>1.4238153031816565</v>
      </c>
      <c r="Z511" s="94">
        <f>AProperties!AH511*(9.806*D511)^0.5</f>
        <v>1.4235159768565742</v>
      </c>
      <c r="AA511" s="94">
        <f>AProperties!AI511*(9.806*E511)^0.5</f>
        <v>1.4248467494206738</v>
      </c>
      <c r="AB511" s="94">
        <f>AProperties!AJ511*(9.806*F511)^0.5</f>
        <v>1.4245028969181641</v>
      </c>
      <c r="AC511" s="94">
        <f>AProperties!AK511*(9.806*G511)^0.5</f>
        <v>1.4254706239135144</v>
      </c>
      <c r="AD511" s="94">
        <f>AProperties!AL511*(9.806*H511)^0.5</f>
        <v>1.4251340407155897</v>
      </c>
      <c r="AE511" s="94">
        <f>AProperties!AM511*(9.806*I511)^0.5</f>
        <v>1.4258886452066886</v>
      </c>
      <c r="AF511" s="97">
        <f t="shared" si="87"/>
        <v>1.4243660833122487</v>
      </c>
    </row>
    <row r="512" spans="1:32" x14ac:dyDescent="0.25">
      <c r="A512" s="28">
        <v>0.505</v>
      </c>
      <c r="B512" s="94">
        <f>AProperties!B512/AProperties!V512/VLOOKUP(B$6,Data!$N$4:$Y$11,Data!$X$1,FALSE)</f>
        <v>0.55454287009282444</v>
      </c>
      <c r="C512" s="94">
        <f>AProperties!C512/AProperties!W512/VLOOKUP(C$6,Data!$N$4:$Y$11,Data!$X$1,FALSE)</f>
        <v>0.55528622536974725</v>
      </c>
      <c r="D512" s="94">
        <f>AProperties!D512/AProperties!X512/VLOOKUP(D$6,Data!$N$4:$Y$11,Data!$X$1,FALSE)</f>
        <v>0.55517827222003879</v>
      </c>
      <c r="E512" s="94">
        <f>AProperties!E512/AProperties!Y512/VLOOKUP(E$6,Data!$N$4:$Y$11,Data!$X$1,FALSE)</f>
        <v>0.55565818469981554</v>
      </c>
      <c r="F512" s="94">
        <f>AProperties!F512/AProperties!Z512/VLOOKUP(F$6,Data!$N$4:$Y$11,Data!$X$1,FALSE)</f>
        <v>0.55553419101638501</v>
      </c>
      <c r="G512" s="94">
        <f>AProperties!G512/AProperties!AA512/VLOOKUP(G$6,Data!$N$4:$Y$11,Data!$X$1,FALSE)</f>
        <v>0.55588313900430675</v>
      </c>
      <c r="H512" s="94">
        <f>AProperties!H512/AProperties!AB512/VLOOKUP(H$6,Data!$N$4:$Y$11,Data!$X$1,FALSE)</f>
        <v>0.55576177762301626</v>
      </c>
      <c r="I512" s="94">
        <f>AProperties!I512/AProperties!AC512/VLOOKUP(I$6,Data!$N$4:$Y$11,Data!$X$1,FALSE)</f>
        <v>0.55603385620488022</v>
      </c>
      <c r="J512" s="97">
        <f t="shared" si="77"/>
        <v>0.55548481452887677</v>
      </c>
      <c r="L512" s="28">
        <v>0.505</v>
      </c>
      <c r="M512" s="94">
        <f t="shared" si="78"/>
        <v>0.78227143504641217</v>
      </c>
      <c r="N512" s="94">
        <f t="shared" si="79"/>
        <v>0.78264311268487363</v>
      </c>
      <c r="O512" s="94">
        <f t="shared" si="80"/>
        <v>0.78258913611001946</v>
      </c>
      <c r="P512" s="94">
        <f t="shared" si="81"/>
        <v>0.78282909234990772</v>
      </c>
      <c r="Q512" s="94">
        <f t="shared" si="82"/>
        <v>0.78276709550819246</v>
      </c>
      <c r="R512" s="94">
        <f t="shared" si="83"/>
        <v>0.78294156950215332</v>
      </c>
      <c r="S512" s="94">
        <f t="shared" si="84"/>
        <v>0.78288088881150819</v>
      </c>
      <c r="T512" s="94">
        <f t="shared" si="85"/>
        <v>0.78301692810244017</v>
      </c>
      <c r="U512" s="97">
        <f t="shared" si="86"/>
        <v>0.78274240726443833</v>
      </c>
      <c r="W512" s="28">
        <v>0.505</v>
      </c>
      <c r="X512" s="94">
        <f>AProperties!AF512*(9.806*B512)^0.5</f>
        <v>1.4260751870819286</v>
      </c>
      <c r="Y512" s="94">
        <f>AProperties!AG512*(9.806*C512)^0.5</f>
        <v>1.4281399362611154</v>
      </c>
      <c r="Z512" s="94">
        <f>AProperties!AH512*(9.806*D512)^0.5</f>
        <v>1.4278400461296192</v>
      </c>
      <c r="AA512" s="94">
        <f>AProperties!AI512*(9.806*E512)^0.5</f>
        <v>1.4291733274140301</v>
      </c>
      <c r="AB512" s="94">
        <f>AProperties!AJ512*(9.806*F512)^0.5</f>
        <v>1.4288288261755555</v>
      </c>
      <c r="AC512" s="94">
        <f>AProperties!AK512*(9.806*G512)^0.5</f>
        <v>1.4297983798748266</v>
      </c>
      <c r="AD512" s="94">
        <f>AProperties!AL512*(9.806*H512)^0.5</f>
        <v>1.4294611610098356</v>
      </c>
      <c r="AE512" s="94">
        <f>AProperties!AM512*(9.806*I512)^0.5</f>
        <v>1.4302171911205173</v>
      </c>
      <c r="AF512" s="97">
        <f t="shared" si="87"/>
        <v>1.4286917568834288</v>
      </c>
    </row>
    <row r="513" spans="1:32" x14ac:dyDescent="0.25">
      <c r="A513" s="28">
        <v>0.50600000000000001</v>
      </c>
      <c r="B513" s="94">
        <f>AProperties!B513/AProperties!V513/VLOOKUP(B$6,Data!$N$4:$Y$11,Data!$X$1,FALSE)</f>
        <v>0.5559063354227699</v>
      </c>
      <c r="C513" s="94">
        <f>AProperties!C513/AProperties!W513/VLOOKUP(C$6,Data!$N$4:$Y$11,Data!$X$1,FALSE)</f>
        <v>0.55665234589579815</v>
      </c>
      <c r="D513" s="94">
        <f>AProperties!D513/AProperties!X513/VLOOKUP(D$6,Data!$N$4:$Y$11,Data!$X$1,FALSE)</f>
        <v>0.55654400652912528</v>
      </c>
      <c r="E513" s="94">
        <f>AProperties!E513/AProperties!Y513/VLOOKUP(E$6,Data!$N$4:$Y$11,Data!$X$1,FALSE)</f>
        <v>0.55702563757076862</v>
      </c>
      <c r="F513" s="94">
        <f>AProperties!F513/AProperties!Z513/VLOOKUP(F$6,Data!$N$4:$Y$11,Data!$X$1,FALSE)</f>
        <v>0.55690119946903949</v>
      </c>
      <c r="G513" s="94">
        <f>AProperties!G513/AProperties!AA513/VLOOKUP(G$6,Data!$N$4:$Y$11,Data!$X$1,FALSE)</f>
        <v>0.55725139886519526</v>
      </c>
      <c r="H513" s="94">
        <f>AProperties!H513/AProperties!AB513/VLOOKUP(H$6,Data!$N$4:$Y$11,Data!$X$1,FALSE)</f>
        <v>0.55712960200460937</v>
      </c>
      <c r="I513" s="94">
        <f>AProperties!I513/AProperties!AC513/VLOOKUP(I$6,Data!$N$4:$Y$11,Data!$X$1,FALSE)</f>
        <v>0.55740265725236116</v>
      </c>
      <c r="J513" s="97">
        <f t="shared" si="77"/>
        <v>0.55685164787620844</v>
      </c>
      <c r="L513" s="28">
        <v>0.50600000000000001</v>
      </c>
      <c r="M513" s="94">
        <f t="shared" si="78"/>
        <v>0.7839531677113849</v>
      </c>
      <c r="N513" s="94">
        <f t="shared" si="79"/>
        <v>0.78432617294789908</v>
      </c>
      <c r="O513" s="94">
        <f t="shared" si="80"/>
        <v>0.7842720032645627</v>
      </c>
      <c r="P513" s="94">
        <f t="shared" si="81"/>
        <v>0.78451281878538426</v>
      </c>
      <c r="Q513" s="94">
        <f t="shared" si="82"/>
        <v>0.78445059973451969</v>
      </c>
      <c r="R513" s="94">
        <f t="shared" si="83"/>
        <v>0.78462569943259763</v>
      </c>
      <c r="S513" s="94">
        <f t="shared" si="84"/>
        <v>0.78456480100230475</v>
      </c>
      <c r="T513" s="94">
        <f t="shared" si="85"/>
        <v>0.78470132862618058</v>
      </c>
      <c r="U513" s="97">
        <f t="shared" si="86"/>
        <v>0.78442582393810423</v>
      </c>
      <c r="W513" s="28">
        <v>0.50600000000000001</v>
      </c>
      <c r="X513" s="94">
        <f>AProperties!AF513*(9.806*B513)^0.5</f>
        <v>1.4304012105615338</v>
      </c>
      <c r="Y513" s="94">
        <f>AProperties!AG513*(9.806*C513)^0.5</f>
        <v>1.4324698322030172</v>
      </c>
      <c r="Z513" s="94">
        <f>AProperties!AH513*(9.806*D513)^0.5</f>
        <v>1.4321693788163816</v>
      </c>
      <c r="AA513" s="94">
        <f>AProperties!AI513*(9.806*E513)^0.5</f>
        <v>1.4335051663796161</v>
      </c>
      <c r="AB513" s="94">
        <f>AProperties!AJ513*(9.806*F513)^0.5</f>
        <v>1.4331600170336898</v>
      </c>
      <c r="AC513" s="94">
        <f>AProperties!AK513*(9.806*G513)^0.5</f>
        <v>1.4341313956721666</v>
      </c>
      <c r="AD513" s="94">
        <f>AProperties!AL513*(9.806*H513)^0.5</f>
        <v>1.4337935417524281</v>
      </c>
      <c r="AE513" s="94">
        <f>AProperties!AM513*(9.806*I513)^0.5</f>
        <v>1.4345509961120788</v>
      </c>
      <c r="AF513" s="97">
        <f t="shared" si="87"/>
        <v>1.433022692316364</v>
      </c>
    </row>
    <row r="514" spans="1:32" x14ac:dyDescent="0.25">
      <c r="A514" s="28">
        <v>0.50700000000000001</v>
      </c>
      <c r="B514" s="94">
        <f>AProperties!B514/AProperties!V514/VLOOKUP(B$6,Data!$N$4:$Y$11,Data!$X$1,FALSE)</f>
        <v>0.55727197578402321</v>
      </c>
      <c r="C514" s="94">
        <f>AProperties!C514/AProperties!W514/VLOOKUP(C$6,Data!$N$4:$Y$11,Data!$X$1,FALSE)</f>
        <v>0.55802064716644595</v>
      </c>
      <c r="D514" s="94">
        <f>AProperties!D514/AProperties!X514/VLOOKUP(D$6,Data!$N$4:$Y$11,Data!$X$1,FALSE)</f>
        <v>0.55791192074954887</v>
      </c>
      <c r="E514" s="94">
        <f>AProperties!E514/AProperties!Y514/VLOOKUP(E$6,Data!$N$4:$Y$11,Data!$X$1,FALSE)</f>
        <v>0.55839527406664913</v>
      </c>
      <c r="F514" s="94">
        <f>AProperties!F514/AProperties!Z514/VLOOKUP(F$6,Data!$N$4:$Y$11,Data!$X$1,FALSE)</f>
        <v>0.55827039058485384</v>
      </c>
      <c r="G514" s="94">
        <f>AProperties!G514/AProperties!AA514/VLOOKUP(G$6,Data!$N$4:$Y$11,Data!$X$1,FALSE)</f>
        <v>0.55862184409998616</v>
      </c>
      <c r="H514" s="94">
        <f>AProperties!H514/AProperties!AB514/VLOOKUP(H$6,Data!$N$4:$Y$11,Data!$X$1,FALSE)</f>
        <v>0.55849961081588795</v>
      </c>
      <c r="I514" s="94">
        <f>AProperties!I514/AProperties!AC514/VLOOKUP(I$6,Data!$N$4:$Y$11,Data!$X$1,FALSE)</f>
        <v>0.55877364484850089</v>
      </c>
      <c r="J514" s="97">
        <f t="shared" si="77"/>
        <v>0.55822066351448696</v>
      </c>
      <c r="L514" s="28">
        <v>0.50700000000000001</v>
      </c>
      <c r="M514" s="94">
        <f t="shared" si="78"/>
        <v>0.78563598789201161</v>
      </c>
      <c r="N514" s="94">
        <f t="shared" si="79"/>
        <v>0.78601032358322298</v>
      </c>
      <c r="O514" s="94">
        <f t="shared" si="80"/>
        <v>0.78595596037477444</v>
      </c>
      <c r="P514" s="94">
        <f t="shared" si="81"/>
        <v>0.78619763703332457</v>
      </c>
      <c r="Q514" s="94">
        <f t="shared" si="82"/>
        <v>0.78613519529242692</v>
      </c>
      <c r="R514" s="94">
        <f t="shared" si="83"/>
        <v>0.78631092204999309</v>
      </c>
      <c r="S514" s="94">
        <f t="shared" si="84"/>
        <v>0.78624980540794398</v>
      </c>
      <c r="T514" s="94">
        <f t="shared" si="85"/>
        <v>0.78638682242425051</v>
      </c>
      <c r="U514" s="97">
        <f t="shared" si="86"/>
        <v>0.78611033175724354</v>
      </c>
      <c r="W514" s="28">
        <v>0.50700000000000001</v>
      </c>
      <c r="X514" s="94">
        <f>AProperties!AF514*(9.806*B514)^0.5</f>
        <v>1.4347325063404988</v>
      </c>
      <c r="Y514" s="94">
        <f>AProperties!AG514*(9.806*C514)^0.5</f>
        <v>1.4368049966362566</v>
      </c>
      <c r="Z514" s="94">
        <f>AProperties!AH514*(9.806*D514)^0.5</f>
        <v>1.4365039805439639</v>
      </c>
      <c r="AA514" s="94">
        <f>AProperties!AI514*(9.806*E514)^0.5</f>
        <v>1.4378422719525004</v>
      </c>
      <c r="AB514" s="94">
        <f>AProperties!AJ514*(9.806*F514)^0.5</f>
        <v>1.4374964751255781</v>
      </c>
      <c r="AC514" s="94">
        <f>AProperties!AK514*(9.806*G514)^0.5</f>
        <v>1.4384696769443437</v>
      </c>
      <c r="AD514" s="94">
        <f>AProperties!AL514*(9.806*H514)^0.5</f>
        <v>1.4381311885801604</v>
      </c>
      <c r="AE514" s="94">
        <f>AProperties!AM514*(9.806*I514)^0.5</f>
        <v>1.4388900658226829</v>
      </c>
      <c r="AF514" s="97">
        <f t="shared" si="87"/>
        <v>1.4373588952432481</v>
      </c>
    </row>
    <row r="515" spans="1:32" x14ac:dyDescent="0.25">
      <c r="A515" s="28">
        <v>0.50800000000000001</v>
      </c>
      <c r="B515" s="94">
        <f>AProperties!B515/AProperties!V515/VLOOKUP(B$6,Data!$N$4:$Y$11,Data!$X$1,FALSE)</f>
        <v>0.55863980333983021</v>
      </c>
      <c r="C515" s="94">
        <f>AProperties!C515/AProperties!W515/VLOOKUP(C$6,Data!$N$4:$Y$11,Data!$X$1,FALSE)</f>
        <v>0.55939114136687307</v>
      </c>
      <c r="D515" s="94">
        <f>AProperties!D515/AProperties!X515/VLOOKUP(D$6,Data!$N$4:$Y$11,Data!$X$1,FALSE)</f>
        <v>0.55928202706329899</v>
      </c>
      <c r="E515" s="94">
        <f>AProperties!E515/AProperties!Y515/VLOOKUP(E$6,Data!$N$4:$Y$11,Data!$X$1,FALSE)</f>
        <v>0.5597671063836579</v>
      </c>
      <c r="F515" s="94">
        <f>AProperties!F515/AProperties!Z515/VLOOKUP(F$6,Data!$N$4:$Y$11,Data!$X$1,FALSE)</f>
        <v>0.55964177655635372</v>
      </c>
      <c r="G515" s="94">
        <f>AProperties!G515/AProperties!AA515/VLOOKUP(G$6,Data!$N$4:$Y$11,Data!$X$1,FALSE)</f>
        <v>0.55999448691155607</v>
      </c>
      <c r="H515" s="94">
        <f>AProperties!H515/AProperties!AB515/VLOOKUP(H$6,Data!$N$4:$Y$11,Data!$X$1,FALSE)</f>
        <v>0.55987181625612603</v>
      </c>
      <c r="I515" s="94">
        <f>AProperties!I515/AProperties!AC515/VLOOKUP(I$6,Data!$N$4:$Y$11,Data!$X$1,FALSE)</f>
        <v>0.56014683120065534</v>
      </c>
      <c r="J515" s="97">
        <f t="shared" si="77"/>
        <v>0.5595918736347939</v>
      </c>
      <c r="L515" s="28">
        <v>0.50800000000000001</v>
      </c>
      <c r="M515" s="94">
        <f t="shared" si="78"/>
        <v>0.78731990166991506</v>
      </c>
      <c r="N515" s="94">
        <f t="shared" si="79"/>
        <v>0.78769557068343654</v>
      </c>
      <c r="O515" s="94">
        <f t="shared" si="80"/>
        <v>0.7876410135316495</v>
      </c>
      <c r="P515" s="94">
        <f t="shared" si="81"/>
        <v>0.7878835531918289</v>
      </c>
      <c r="Q515" s="94">
        <f t="shared" si="82"/>
        <v>0.78782088827817687</v>
      </c>
      <c r="R515" s="94">
        <f t="shared" si="83"/>
        <v>0.78799724345577804</v>
      </c>
      <c r="S515" s="94">
        <f t="shared" si="84"/>
        <v>0.78793590812806302</v>
      </c>
      <c r="T515" s="94">
        <f t="shared" si="85"/>
        <v>0.78807341560032773</v>
      </c>
      <c r="U515" s="97">
        <f t="shared" si="86"/>
        <v>0.78779593681739701</v>
      </c>
      <c r="W515" s="28">
        <v>0.50800000000000001</v>
      </c>
      <c r="X515" s="94">
        <f>AProperties!AF515*(9.806*B515)^0.5</f>
        <v>1.4390690801349695</v>
      </c>
      <c r="Y515" s="94">
        <f>AProperties!AG515*(9.806*C515)^0.5</f>
        <v>1.441145435289543</v>
      </c>
      <c r="Z515" s="94">
        <f>AProperties!AH515*(9.806*D515)^0.5</f>
        <v>1.4408438570392486</v>
      </c>
      <c r="AA515" s="94">
        <f>AProperties!AI515*(9.806*E515)^0.5</f>
        <v>1.4421846498676789</v>
      </c>
      <c r="AB515" s="94">
        <f>AProperties!AJ515*(9.806*F515)^0.5</f>
        <v>1.4418382061841237</v>
      </c>
      <c r="AC515" s="94">
        <f>AProperties!AK515*(9.806*G515)^0.5</f>
        <v>1.4428132294301512</v>
      </c>
      <c r="AD515" s="94">
        <f>AProperties!AL515*(9.806*H515)^0.5</f>
        <v>1.4424741072297789</v>
      </c>
      <c r="AE515" s="94">
        <f>AProperties!AM515*(9.806*I515)^0.5</f>
        <v>1.4432344059936721</v>
      </c>
      <c r="AF515" s="97">
        <f t="shared" si="87"/>
        <v>1.4417003713961458</v>
      </c>
    </row>
    <row r="516" spans="1:32" x14ac:dyDescent="0.25">
      <c r="A516" s="28">
        <v>0.50900000000000001</v>
      </c>
      <c r="B516" s="94">
        <f>AProperties!B516/AProperties!V516/VLOOKUP(B$6,Data!$N$4:$Y$11,Data!$X$1,FALSE)</f>
        <v>0.56000983033810092</v>
      </c>
      <c r="C516" s="94">
        <f>AProperties!C516/AProperties!W516/VLOOKUP(C$6,Data!$N$4:$Y$11,Data!$X$1,FALSE)</f>
        <v>0.56076384076712371</v>
      </c>
      <c r="D516" s="94">
        <f>AProperties!D516/AProperties!X516/VLOOKUP(D$6,Data!$N$4:$Y$11,Data!$X$1,FALSE)</f>
        <v>0.56065433773720041</v>
      </c>
      <c r="E516" s="94">
        <f>AProperties!E516/AProperties!Y516/VLOOKUP(E$6,Data!$N$4:$Y$11,Data!$X$1,FALSE)</f>
        <v>0.56114114680295712</v>
      </c>
      <c r="F516" s="94">
        <f>AProperties!F516/AProperties!Z516/VLOOKUP(F$6,Data!$N$4:$Y$11,Data!$X$1,FALSE)</f>
        <v>0.56101536966099108</v>
      </c>
      <c r="G516" s="94">
        <f>AProperties!G516/AProperties!AA516/VLOOKUP(G$6,Data!$N$4:$Y$11,Data!$X$1,FALSE)</f>
        <v>0.56136933958780544</v>
      </c>
      <c r="H516" s="94">
        <f>AProperties!H516/AProperties!AB516/VLOOKUP(H$6,Data!$N$4:$Y$11,Data!$X$1,FALSE)</f>
        <v>0.56124623060958634</v>
      </c>
      <c r="I516" s="94">
        <f>AProperties!I516/AProperties!AC516/VLOOKUP(I$6,Data!$N$4:$Y$11,Data!$X$1,FALSE)</f>
        <v>0.56152222860124545</v>
      </c>
      <c r="J516" s="97">
        <f t="shared" si="77"/>
        <v>0.56096529051312627</v>
      </c>
      <c r="L516" s="28">
        <v>0.50900000000000001</v>
      </c>
      <c r="M516" s="94">
        <f t="shared" si="78"/>
        <v>0.78900491516905047</v>
      </c>
      <c r="N516" s="94">
        <f t="shared" si="79"/>
        <v>0.78938192038356192</v>
      </c>
      <c r="O516" s="94">
        <f t="shared" si="80"/>
        <v>0.78932716886860022</v>
      </c>
      <c r="P516" s="94">
        <f t="shared" si="81"/>
        <v>0.78957057340147863</v>
      </c>
      <c r="Q516" s="94">
        <f t="shared" si="82"/>
        <v>0.7895076848304956</v>
      </c>
      <c r="R516" s="94">
        <f t="shared" si="83"/>
        <v>0.78968466979390273</v>
      </c>
      <c r="S516" s="94">
        <f t="shared" si="84"/>
        <v>0.78962311530479323</v>
      </c>
      <c r="T516" s="94">
        <f t="shared" si="85"/>
        <v>0.78976111430062268</v>
      </c>
      <c r="U516" s="97">
        <f t="shared" si="86"/>
        <v>0.78948264525656309</v>
      </c>
      <c r="W516" s="28">
        <v>0.50900000000000001</v>
      </c>
      <c r="X516" s="94">
        <f>AProperties!AF516*(9.806*B516)^0.5</f>
        <v>1.4434109377614583</v>
      </c>
      <c r="Y516" s="94">
        <f>AProperties!AG516*(9.806*C516)^0.5</f>
        <v>1.4454911539921731</v>
      </c>
      <c r="Z516" s="94">
        <f>AProperties!AH516*(9.806*D516)^0.5</f>
        <v>1.4451890141296819</v>
      </c>
      <c r="AA516" s="94">
        <f>AProperties!AI516*(9.806*E516)^0.5</f>
        <v>1.4465323059608499</v>
      </c>
      <c r="AB516" s="94">
        <f>AProperties!AJ516*(9.806*F516)^0.5</f>
        <v>1.4461852160428881</v>
      </c>
      <c r="AC516" s="94">
        <f>AProperties!AK516*(9.806*G516)^0.5</f>
        <v>1.4471620589691607</v>
      </c>
      <c r="AD516" s="94">
        <f>AProperties!AL516*(9.806*H516)^0.5</f>
        <v>1.4468223035387611</v>
      </c>
      <c r="AE516" s="94">
        <f>AProperties!AM516*(9.806*I516)^0.5</f>
        <v>1.4475840224672123</v>
      </c>
      <c r="AF516" s="97">
        <f t="shared" si="87"/>
        <v>1.4460471266077732</v>
      </c>
    </row>
    <row r="517" spans="1:32" x14ac:dyDescent="0.25">
      <c r="A517" s="28">
        <v>0.51</v>
      </c>
      <c r="B517" s="94">
        <f>AProperties!B517/AProperties!V517/VLOOKUP(B$6,Data!$N$4:$Y$11,Data!$X$1,FALSE)</f>
        <v>0.56138206911219779</v>
      </c>
      <c r="C517" s="94">
        <f>AProperties!C517/AProperties!W517/VLOOKUP(C$6,Data!$N$4:$Y$11,Data!$X$1,FALSE)</f>
        <v>0.56213875772289545</v>
      </c>
      <c r="D517" s="94">
        <f>AProperties!D517/AProperties!X517/VLOOKUP(D$6,Data!$N$4:$Y$11,Data!$X$1,FALSE)</f>
        <v>0.5620288651236981</v>
      </c>
      <c r="E517" s="94">
        <f>AProperties!E517/AProperties!Y517/VLOOKUP(E$6,Data!$N$4:$Y$11,Data!$X$1,FALSE)</f>
        <v>0.56251740769146108</v>
      </c>
      <c r="F517" s="94">
        <f>AProperties!F517/AProperties!Z517/VLOOKUP(F$6,Data!$N$4:$Y$11,Data!$X$1,FALSE)</f>
        <v>0.56239118226193774</v>
      </c>
      <c r="G517" s="94">
        <f>AProperties!G517/AProperties!AA517/VLOOKUP(G$6,Data!$N$4:$Y$11,Data!$X$1,FALSE)</f>
        <v>0.56274641450244511</v>
      </c>
      <c r="H517" s="94">
        <f>AProperties!H517/AProperties!AB517/VLOOKUP(H$6,Data!$N$4:$Y$11,Data!$X$1,FALSE)</f>
        <v>0.56262286624631208</v>
      </c>
      <c r="I517" s="94">
        <f>AProperties!I517/AProperties!AC517/VLOOKUP(I$6,Data!$N$4:$Y$11,Data!$X$1,FALSE)</f>
        <v>0.5628998494285421</v>
      </c>
      <c r="J517" s="97">
        <f t="shared" si="77"/>
        <v>0.56234092651118628</v>
      </c>
      <c r="L517" s="28">
        <v>0.51</v>
      </c>
      <c r="M517" s="94">
        <f t="shared" si="78"/>
        <v>0.7906910345560989</v>
      </c>
      <c r="N517" s="94">
        <f t="shared" si="79"/>
        <v>0.79106937886144779</v>
      </c>
      <c r="O517" s="94">
        <f t="shared" si="80"/>
        <v>0.79101443256184911</v>
      </c>
      <c r="P517" s="94">
        <f t="shared" si="81"/>
        <v>0.7912587038457306</v>
      </c>
      <c r="Q517" s="94">
        <f t="shared" si="82"/>
        <v>0.79119559113096893</v>
      </c>
      <c r="R517" s="94">
        <f t="shared" si="83"/>
        <v>0.79137320725122251</v>
      </c>
      <c r="S517" s="94">
        <f t="shared" si="84"/>
        <v>0.7913114331231561</v>
      </c>
      <c r="T517" s="94">
        <f t="shared" si="85"/>
        <v>0.791449924714271</v>
      </c>
      <c r="U517" s="97">
        <f t="shared" si="86"/>
        <v>0.79117046325559315</v>
      </c>
      <c r="W517" s="28">
        <v>0.51</v>
      </c>
      <c r="X517" s="94">
        <f>AProperties!AF517*(9.806*B517)^0.5</f>
        <v>1.4477580851376293</v>
      </c>
      <c r="Y517" s="94">
        <f>AProperties!AG517*(9.806*C517)^0.5</f>
        <v>1.4498421586748247</v>
      </c>
      <c r="Z517" s="94">
        <f>AProperties!AH517*(9.806*D517)^0.5</f>
        <v>1.4495394577440455</v>
      </c>
      <c r="AA517" s="94">
        <f>AProperties!AI517*(9.806*E517)^0.5</f>
        <v>1.4508852461691986</v>
      </c>
      <c r="AB517" s="94">
        <f>AProperties!AJ517*(9.806*F517)^0.5</f>
        <v>1.4505375106368861</v>
      </c>
      <c r="AC517" s="94">
        <f>AProperties!AK517*(9.806*G517)^0.5</f>
        <v>1.4515161715024913</v>
      </c>
      <c r="AD517" s="94">
        <f>AProperties!AL517*(9.806*H517)^0.5</f>
        <v>1.4511757834461043</v>
      </c>
      <c r="AE517" s="94">
        <f>AProperties!AM517*(9.806*I517)^0.5</f>
        <v>1.4519389211870601</v>
      </c>
      <c r="AF517" s="97">
        <f t="shared" si="87"/>
        <v>1.45039916681228</v>
      </c>
    </row>
    <row r="518" spans="1:32" x14ac:dyDescent="0.25">
      <c r="A518" s="28">
        <v>0.51100000000000001</v>
      </c>
      <c r="B518" s="94">
        <f>AProperties!B518/AProperties!V518/VLOOKUP(B$6,Data!$N$4:$Y$11,Data!$X$1,FALSE)</f>
        <v>0.56275653208173448</v>
      </c>
      <c r="C518" s="94">
        <f>AProperties!C518/AProperties!W518/VLOOKUP(C$6,Data!$N$4:$Y$11,Data!$X$1,FALSE)</f>
        <v>0.56351590467633472</v>
      </c>
      <c r="D518" s="94">
        <f>AProperties!D518/AProperties!X518/VLOOKUP(D$6,Data!$N$4:$Y$11,Data!$X$1,FALSE)</f>
        <v>0.56340562166166097</v>
      </c>
      <c r="E518" s="94">
        <f>AProperties!E518/AProperties!Y518/VLOOKUP(E$6,Data!$N$4:$Y$11,Data!$X$1,FALSE)</f>
        <v>0.56389590150263469</v>
      </c>
      <c r="F518" s="94">
        <f>AProperties!F518/AProperties!Z518/VLOOKUP(F$6,Data!$N$4:$Y$11,Data!$X$1,FALSE)</f>
        <v>0.56376922680888297</v>
      </c>
      <c r="G518" s="94">
        <f>AProperties!G518/AProperties!AA518/VLOOKUP(G$6,Data!$N$4:$Y$11,Data!$X$1,FALSE)</f>
        <v>0.5641257241158002</v>
      </c>
      <c r="H518" s="94">
        <f>AProperties!H518/AProperties!AB518/VLOOKUP(H$6,Data!$N$4:$Y$11,Data!$X$1,FALSE)</f>
        <v>0.56400173562292599</v>
      </c>
      <c r="I518" s="94">
        <f>AProperties!I518/AProperties!AC518/VLOOKUP(I$6,Data!$N$4:$Y$11,Data!$X$1,FALSE)</f>
        <v>0.56427970614747114</v>
      </c>
      <c r="J518" s="97">
        <f t="shared" si="77"/>
        <v>0.56371879407718062</v>
      </c>
      <c r="L518" s="28">
        <v>0.51100000000000001</v>
      </c>
      <c r="M518" s="94">
        <f t="shared" si="78"/>
        <v>0.79237826604086725</v>
      </c>
      <c r="N518" s="94">
        <f t="shared" si="79"/>
        <v>0.79275795233816737</v>
      </c>
      <c r="O518" s="94">
        <f t="shared" si="80"/>
        <v>0.7927028108308305</v>
      </c>
      <c r="P518" s="94">
        <f t="shared" si="81"/>
        <v>0.7929479507513173</v>
      </c>
      <c r="Q518" s="94">
        <f t="shared" si="82"/>
        <v>0.7928846134044415</v>
      </c>
      <c r="R518" s="94">
        <f t="shared" si="83"/>
        <v>0.79306286205790011</v>
      </c>
      <c r="S518" s="94">
        <f t="shared" si="84"/>
        <v>0.79300086781146306</v>
      </c>
      <c r="T518" s="94">
        <f t="shared" si="85"/>
        <v>0.79313985307373558</v>
      </c>
      <c r="U518" s="97">
        <f t="shared" si="86"/>
        <v>0.79285939703859032</v>
      </c>
      <c r="W518" s="28">
        <v>0.51100000000000001</v>
      </c>
      <c r="X518" s="94">
        <f>AProperties!AF518*(9.806*B518)^0.5</f>
        <v>1.4521105282830979</v>
      </c>
      <c r="Y518" s="94">
        <f>AProperties!AG518*(9.806*C518)^0.5</f>
        <v>1.4541984553703409</v>
      </c>
      <c r="Z518" s="94">
        <f>AProperties!AH518*(9.806*D518)^0.5</f>
        <v>1.453895193913266</v>
      </c>
      <c r="AA518" s="94">
        <f>AProperties!AI518*(9.806*E518)^0.5</f>
        <v>1.4552434765321911</v>
      </c>
      <c r="AB518" s="94">
        <f>AProperties!AJ518*(9.806*F518)^0.5</f>
        <v>1.4548950960033782</v>
      </c>
      <c r="AC518" s="94">
        <f>AProperties!AK518*(9.806*G518)^0.5</f>
        <v>1.4558755730736186</v>
      </c>
      <c r="AD518" s="94">
        <f>AProperties!AL518*(9.806*H518)^0.5</f>
        <v>1.4555345529931225</v>
      </c>
      <c r="AE518" s="94">
        <f>AProperties!AM518*(9.806*I518)^0.5</f>
        <v>1.4562991081993732</v>
      </c>
      <c r="AF518" s="97">
        <f t="shared" si="87"/>
        <v>1.4547564980460483</v>
      </c>
    </row>
    <row r="519" spans="1:32" x14ac:dyDescent="0.25">
      <c r="A519" s="28">
        <v>0.51200000000000001</v>
      </c>
      <c r="B519" s="94">
        <f>AProperties!B519/AProperties!V519/VLOOKUP(B$6,Data!$N$4:$Y$11,Data!$X$1,FALSE)</f>
        <v>0.56413323175337837</v>
      </c>
      <c r="C519" s="94">
        <f>AProperties!C519/AProperties!W519/VLOOKUP(C$6,Data!$N$4:$Y$11,Data!$X$1,FALSE)</f>
        <v>0.56489529415684592</v>
      </c>
      <c r="D519" s="94">
        <f>AProperties!D519/AProperties!X519/VLOOKUP(D$6,Data!$N$4:$Y$11,Data!$X$1,FALSE)</f>
        <v>0.56478461987718287</v>
      </c>
      <c r="E519" s="94">
        <f>AProperties!E519/AProperties!Y519/VLOOKUP(E$6,Data!$N$4:$Y$11,Data!$X$1,FALSE)</f>
        <v>0.56527664077730122</v>
      </c>
      <c r="F519" s="94">
        <f>AProperties!F519/AProperties!Z519/VLOOKUP(F$6,Data!$N$4:$Y$11,Data!$X$1,FALSE)</f>
        <v>0.56514951583884021</v>
      </c>
      <c r="G519" s="94">
        <f>AProperties!G519/AProperties!AA519/VLOOKUP(G$6,Data!$N$4:$Y$11,Data!$X$1,FALSE)</f>
        <v>0.56550728097561465</v>
      </c>
      <c r="H519" s="94">
        <f>AProperties!H519/AProperties!AB519/VLOOKUP(H$6,Data!$N$4:$Y$11,Data!$X$1,FALSE)</f>
        <v>0.56538285128343779</v>
      </c>
      <c r="I519" s="94">
        <f>AProperties!I519/AProperties!AC519/VLOOKUP(I$6,Data!$N$4:$Y$11,Data!$X$1,FALSE)</f>
        <v>0.56566181131041948</v>
      </c>
      <c r="J519" s="97">
        <f t="shared" si="77"/>
        <v>0.56509890574662758</v>
      </c>
      <c r="L519" s="28">
        <v>0.51200000000000001</v>
      </c>
      <c r="M519" s="94">
        <f t="shared" si="78"/>
        <v>0.79406661587668914</v>
      </c>
      <c r="N519" s="94">
        <f t="shared" si="79"/>
        <v>0.79444764707842297</v>
      </c>
      <c r="O519" s="94">
        <f t="shared" si="80"/>
        <v>0.79439230993859145</v>
      </c>
      <c r="P519" s="94">
        <f t="shared" si="81"/>
        <v>0.79463832038865068</v>
      </c>
      <c r="Q519" s="94">
        <f t="shared" si="82"/>
        <v>0.79457475791942012</v>
      </c>
      <c r="R519" s="94">
        <f t="shared" si="83"/>
        <v>0.79475364048780728</v>
      </c>
      <c r="S519" s="94">
        <f t="shared" si="84"/>
        <v>0.79469142564171891</v>
      </c>
      <c r="T519" s="94">
        <f t="shared" si="85"/>
        <v>0.79483090565520975</v>
      </c>
      <c r="U519" s="97">
        <f t="shared" si="86"/>
        <v>0.79454945287331369</v>
      </c>
      <c r="W519" s="28">
        <v>0.51200000000000001</v>
      </c>
      <c r="X519" s="94">
        <f>AProperties!AF519*(9.806*B519)^0.5</f>
        <v>1.4564682733202248</v>
      </c>
      <c r="Y519" s="94">
        <f>AProperties!AG519*(9.806*C519)^0.5</f>
        <v>1.4585600502145404</v>
      </c>
      <c r="Z519" s="94">
        <f>AProperties!AH519*(9.806*D519)^0.5</f>
        <v>1.4582562287712033</v>
      </c>
      <c r="AA519" s="94">
        <f>AProperties!AI519*(9.806*E519)^0.5</f>
        <v>1.4596070031923791</v>
      </c>
      <c r="AB519" s="94">
        <f>AProperties!AJ519*(9.806*F519)^0.5</f>
        <v>1.4592579782826713</v>
      </c>
      <c r="AC519" s="94">
        <f>AProperties!AK519*(9.806*G519)^0.5</f>
        <v>1.4602402698291672</v>
      </c>
      <c r="AD519" s="94">
        <f>AProperties!AL519*(9.806*H519)^0.5</f>
        <v>1.4598986183242442</v>
      </c>
      <c r="AE519" s="94">
        <f>AProperties!AM519*(9.806*I519)^0.5</f>
        <v>1.4606645896535069</v>
      </c>
      <c r="AF519" s="97">
        <f t="shared" si="87"/>
        <v>1.459119126448492</v>
      </c>
    </row>
    <row r="520" spans="1:32" x14ac:dyDescent="0.25">
      <c r="A520" s="28">
        <v>0.51300000000000001</v>
      </c>
      <c r="B520" s="94">
        <f>AProperties!B520/AProperties!V520/VLOOKUP(B$6,Data!$N$4:$Y$11,Data!$X$1,FALSE)</f>
        <v>0.56551218072166853</v>
      </c>
      <c r="C520" s="94">
        <f>AProperties!C520/AProperties!W520/VLOOKUP(C$6,Data!$N$4:$Y$11,Data!$X$1,FALSE)</f>
        <v>0.56627693878190843</v>
      </c>
      <c r="D520" s="94">
        <f>AProperties!D520/AProperties!X520/VLOOKUP(D$6,Data!$N$4:$Y$11,Data!$X$1,FALSE)</f>
        <v>0.56616587238440608</v>
      </c>
      <c r="E520" s="94">
        <f>AProperties!E520/AProperties!Y520/VLOOKUP(E$6,Data!$N$4:$Y$11,Data!$X$1,FALSE)</f>
        <v>0.56665963814446341</v>
      </c>
      <c r="F520" s="94">
        <f>AProperties!F520/AProperties!Z520/VLOOKUP(F$6,Data!$N$4:$Y$11,Data!$X$1,FALSE)</f>
        <v>0.56653206197696704</v>
      </c>
      <c r="G520" s="94">
        <f>AProperties!G520/AProperties!AA520/VLOOKUP(G$6,Data!$N$4:$Y$11,Data!$X$1,FALSE)</f>
        <v>0.56689109771787216</v>
      </c>
      <c r="H520" s="94">
        <f>AProperties!H520/AProperties!AB520/VLOOKUP(H$6,Data!$N$4:$Y$11,Data!$X$1,FALSE)</f>
        <v>0.56676622586006309</v>
      </c>
      <c r="I520" s="94">
        <f>AProperties!I520/AProperties!AC520/VLOOKUP(I$6,Data!$N$4:$Y$11,Data!$X$1,FALSE)</f>
        <v>0.56704617755805531</v>
      </c>
      <c r="J520" s="97">
        <f t="shared" ref="J520:J583" si="88">AVERAGE(B520:I520)</f>
        <v>0.56648127414317551</v>
      </c>
      <c r="L520" s="28">
        <v>0.51300000000000001</v>
      </c>
      <c r="M520" s="94">
        <f t="shared" ref="M520:M583" si="89">$L520+B520/2</f>
        <v>0.79575609036083428</v>
      </c>
      <c r="N520" s="94">
        <f t="shared" ref="N520:N583" si="90">$L520+C520/2</f>
        <v>0.79613846939095423</v>
      </c>
      <c r="O520" s="94">
        <f t="shared" ref="O520:O583" si="91">$L520+D520/2</f>
        <v>0.79608293619220305</v>
      </c>
      <c r="P520" s="94">
        <f t="shared" ref="P520:P583" si="92">$L520+E520/2</f>
        <v>0.79632981907223166</v>
      </c>
      <c r="Q520" s="94">
        <f t="shared" ref="Q520:Q583" si="93">$L520+F520/2</f>
        <v>0.79626603098848348</v>
      </c>
      <c r="R520" s="94">
        <f t="shared" ref="R520:R583" si="94">$L520+G520/2</f>
        <v>0.79644554885893615</v>
      </c>
      <c r="S520" s="94">
        <f t="shared" ref="S520:S583" si="95">$L520+H520/2</f>
        <v>0.79638311293003161</v>
      </c>
      <c r="T520" s="94">
        <f t="shared" ref="T520:T583" si="96">$L520+I520/2</f>
        <v>0.79652308877902767</v>
      </c>
      <c r="U520" s="97">
        <f t="shared" ref="U520:U583" si="97">AVERAGE(M520:T520)</f>
        <v>0.79624063707158776</v>
      </c>
      <c r="W520" s="28">
        <v>0.51300000000000001</v>
      </c>
      <c r="X520" s="94">
        <f>AProperties!AF520*(9.806*B520)^0.5</f>
        <v>1.4608313264749408</v>
      </c>
      <c r="Y520" s="94">
        <f>AProperties!AG520*(9.806*C520)^0.5</f>
        <v>1.4629269494470347</v>
      </c>
      <c r="Z520" s="94">
        <f>AProperties!AH520*(9.806*D520)^0.5</f>
        <v>1.4626225685554868</v>
      </c>
      <c r="AA520" s="94">
        <f>AProperties!AI520*(9.806*E520)^0.5</f>
        <v>1.4639758323962251</v>
      </c>
      <c r="AB520" s="94">
        <f>AProperties!AJ520*(9.806*F520)^0.5</f>
        <v>1.4636261637189412</v>
      </c>
      <c r="AC520" s="94">
        <f>AProperties!AK520*(9.806*G520)^0.5</f>
        <v>1.4646102680197379</v>
      </c>
      <c r="AD520" s="94">
        <f>AProperties!AL520*(9.806*H520)^0.5</f>
        <v>1.4642679856878351</v>
      </c>
      <c r="AE520" s="94">
        <f>AProperties!AM520*(9.806*I520)^0.5</f>
        <v>1.4650353718028368</v>
      </c>
      <c r="AF520" s="97">
        <f t="shared" ref="AF520:AF583" si="98">AVERAGE(X520:AE520)</f>
        <v>1.4634870582628796</v>
      </c>
    </row>
    <row r="521" spans="1:32" x14ac:dyDescent="0.25">
      <c r="A521" s="28">
        <v>0.51400000000000001</v>
      </c>
      <c r="B521" s="94">
        <f>AProperties!B521/AProperties!V521/VLOOKUP(B$6,Data!$N$4:$Y$11,Data!$X$1,FALSE)</f>
        <v>0.5668933916698371</v>
      </c>
      <c r="C521" s="94">
        <f>AProperties!C521/AProperties!W521/VLOOKUP(C$6,Data!$N$4:$Y$11,Data!$X$1,FALSE)</f>
        <v>0.56766085125790089</v>
      </c>
      <c r="D521" s="94">
        <f>AProperties!D521/AProperties!X521/VLOOKUP(D$6,Data!$N$4:$Y$11,Data!$X$1,FALSE)</f>
        <v>0.56754939188633946</v>
      </c>
      <c r="E521" s="94">
        <f>AProperties!E521/AProperties!Y521/VLOOKUP(E$6,Data!$N$4:$Y$11,Data!$X$1,FALSE)</f>
        <v>0.56804490632212412</v>
      </c>
      <c r="F521" s="94">
        <f>AProperties!F521/AProperties!Z521/VLOOKUP(F$6,Data!$N$4:$Y$11,Data!$X$1,FALSE)</f>
        <v>0.56791687793738965</v>
      </c>
      <c r="G521" s="94">
        <f>AProperties!G521/AProperties!AA521/VLOOKUP(G$6,Data!$N$4:$Y$11,Data!$X$1,FALSE)</f>
        <v>0.56827718706762242</v>
      </c>
      <c r="H521" s="94">
        <f>AProperties!H521/AProperties!AB521/VLOOKUP(H$6,Data!$N$4:$Y$11,Data!$X$1,FALSE)</f>
        <v>0.56815187207404849</v>
      </c>
      <c r="I521" s="94">
        <f>AProperties!I521/AProperties!AC521/VLOOKUP(I$6,Data!$N$4:$Y$11,Data!$X$1,FALSE)</f>
        <v>0.56843281762015407</v>
      </c>
      <c r="J521" s="97">
        <f t="shared" si="88"/>
        <v>0.56786591197942704</v>
      </c>
      <c r="L521" s="28">
        <v>0.51400000000000001</v>
      </c>
      <c r="M521" s="94">
        <f t="shared" si="89"/>
        <v>0.79744669583491856</v>
      </c>
      <c r="N521" s="94">
        <f t="shared" si="90"/>
        <v>0.79783042562895046</v>
      </c>
      <c r="O521" s="94">
        <f t="shared" si="91"/>
        <v>0.79777469594316974</v>
      </c>
      <c r="P521" s="94">
        <f t="shared" si="92"/>
        <v>0.79802245316106202</v>
      </c>
      <c r="Q521" s="94">
        <f t="shared" si="93"/>
        <v>0.79795843896869489</v>
      </c>
      <c r="R521" s="94">
        <f t="shared" si="94"/>
        <v>0.79813859353381122</v>
      </c>
      <c r="S521" s="94">
        <f t="shared" si="95"/>
        <v>0.7980759360370242</v>
      </c>
      <c r="T521" s="94">
        <f t="shared" si="96"/>
        <v>0.79821640881007705</v>
      </c>
      <c r="U521" s="97">
        <f t="shared" si="97"/>
        <v>0.79793295598971348</v>
      </c>
      <c r="W521" s="28">
        <v>0.51400000000000001</v>
      </c>
      <c r="X521" s="94">
        <f>AProperties!AF521*(9.806*B521)^0.5</f>
        <v>1.4651996940775605</v>
      </c>
      <c r="Y521" s="94">
        <f>AProperties!AG521*(9.806*C521)^0.5</f>
        <v>1.4672991594120477</v>
      </c>
      <c r="Z521" s="94">
        <f>AProperties!AH521*(9.806*D521)^0.5</f>
        <v>1.4669942196083154</v>
      </c>
      <c r="AA521" s="94">
        <f>AProperties!AI521*(9.806*E521)^0.5</f>
        <v>1.4683499704949099</v>
      </c>
      <c r="AB521" s="94">
        <f>AProperties!AJ521*(9.806*F521)^0.5</f>
        <v>1.4679996586610546</v>
      </c>
      <c r="AC521" s="94">
        <f>AProperties!AK521*(9.806*G521)^0.5</f>
        <v>1.4689855740007263</v>
      </c>
      <c r="AD521" s="94">
        <f>AProperties!AL521*(9.806*H521)^0.5</f>
        <v>1.4686426614370183</v>
      </c>
      <c r="AE521" s="94">
        <f>AProperties!AM521*(9.806*I521)^0.5</f>
        <v>1.46941146100558</v>
      </c>
      <c r="AF521" s="97">
        <f t="shared" si="98"/>
        <v>1.4678602998371515</v>
      </c>
    </row>
    <row r="522" spans="1:32" x14ac:dyDescent="0.25">
      <c r="A522" s="28">
        <v>0.51500000000000001</v>
      </c>
      <c r="B522" s="94">
        <f>AProperties!B522/AProperties!V522/VLOOKUP(B$6,Data!$N$4:$Y$11,Data!$X$1,FALSE)</f>
        <v>0.56827687737064425</v>
      </c>
      <c r="C522" s="94">
        <f>AProperties!C522/AProperties!W522/VLOOKUP(C$6,Data!$N$4:$Y$11,Data!$X$1,FALSE)</f>
        <v>0.56904704438093701</v>
      </c>
      <c r="D522" s="94">
        <f>AProperties!D522/AProperties!X522/VLOOKUP(D$6,Data!$N$4:$Y$11,Data!$X$1,FALSE)</f>
        <v>0.56893519117569835</v>
      </c>
      <c r="E522" s="94">
        <f>AProperties!E522/AProperties!Y522/VLOOKUP(E$6,Data!$N$4:$Y$11,Data!$X$1,FALSE)</f>
        <v>0.56943245811812782</v>
      </c>
      <c r="F522" s="94">
        <f>AProperties!F522/AProperties!Z522/VLOOKUP(F$6,Data!$N$4:$Y$11,Data!$X$1,FALSE)</f>
        <v>0.5693039765240363</v>
      </c>
      <c r="G522" s="94">
        <f>AProperties!G522/AProperties!AA522/VLOOKUP(G$6,Data!$N$4:$Y$11,Data!$X$1,FALSE)</f>
        <v>0.56966556183981587</v>
      </c>
      <c r="H522" s="94">
        <f>AProperties!H522/AProperties!AB522/VLOOKUP(H$6,Data!$N$4:$Y$11,Data!$X$1,FALSE)</f>
        <v>0.56953980273650862</v>
      </c>
      <c r="I522" s="94">
        <f>AProperties!I522/AProperties!AC522/VLOOKUP(I$6,Data!$N$4:$Y$11,Data!$X$1,FALSE)</f>
        <v>0.56982174431643595</v>
      </c>
      <c r="J522" s="97">
        <f t="shared" si="88"/>
        <v>0.56925283205777555</v>
      </c>
      <c r="L522" s="28">
        <v>0.51500000000000001</v>
      </c>
      <c r="M522" s="94">
        <f t="shared" si="89"/>
        <v>0.79913843868532219</v>
      </c>
      <c r="N522" s="94">
        <f t="shared" si="90"/>
        <v>0.79952352219046852</v>
      </c>
      <c r="O522" s="94">
        <f t="shared" si="91"/>
        <v>0.79946759558784919</v>
      </c>
      <c r="P522" s="94">
        <f t="shared" si="92"/>
        <v>0.79971622905906392</v>
      </c>
      <c r="Q522" s="94">
        <f t="shared" si="93"/>
        <v>0.79965198826201811</v>
      </c>
      <c r="R522" s="94">
        <f t="shared" si="94"/>
        <v>0.79983278091990795</v>
      </c>
      <c r="S522" s="94">
        <f t="shared" si="95"/>
        <v>0.79976990136825432</v>
      </c>
      <c r="T522" s="94">
        <f t="shared" si="96"/>
        <v>0.79991087215821799</v>
      </c>
      <c r="U522" s="97">
        <f t="shared" si="97"/>
        <v>0.79962641602888773</v>
      </c>
      <c r="W522" s="28">
        <v>0.51500000000000001</v>
      </c>
      <c r="X522" s="94">
        <f>AProperties!AF522*(9.806*B522)^0.5</f>
        <v>1.4695733825636219</v>
      </c>
      <c r="Y522" s="94">
        <f>AProperties!AG522*(9.806*C522)^0.5</f>
        <v>1.4716766865592523</v>
      </c>
      <c r="Z522" s="94">
        <f>AProperties!AH522*(9.806*D522)^0.5</f>
        <v>1.4713711883773111</v>
      </c>
      <c r="AA522" s="94">
        <f>AProperties!AI522*(9.806*E522)^0.5</f>
        <v>1.4727294239451856</v>
      </c>
      <c r="AB522" s="94">
        <f>AProperties!AJ522*(9.806*F522)^0.5</f>
        <v>1.4723784695633968</v>
      </c>
      <c r="AC522" s="94">
        <f>AProperties!AK522*(9.806*G522)^0.5</f>
        <v>1.473366194233158</v>
      </c>
      <c r="AD522" s="94">
        <f>AProperties!AL522*(9.806*H522)^0.5</f>
        <v>1.4730226520305099</v>
      </c>
      <c r="AE522" s="94">
        <f>AProperties!AM522*(9.806*I522)^0.5</f>
        <v>1.4737928637256323</v>
      </c>
      <c r="AF522" s="97">
        <f t="shared" si="98"/>
        <v>1.4722388576247587</v>
      </c>
    </row>
    <row r="523" spans="1:32" x14ac:dyDescent="0.25">
      <c r="A523" s="28">
        <v>0.51600000000000001</v>
      </c>
      <c r="B523" s="94">
        <f>AProperties!B523/AProperties!V523/VLOOKUP(B$6,Data!$N$4:$Y$11,Data!$X$1,FALSE)</f>
        <v>0.56966265068722111</v>
      </c>
      <c r="C523" s="94">
        <f>AProperties!C523/AProperties!W523/VLOOKUP(C$6,Data!$N$4:$Y$11,Data!$X$1,FALSE)</f>
        <v>0.57043553103771061</v>
      </c>
      <c r="D523" s="94">
        <f>AProperties!D523/AProperties!X523/VLOOKUP(D$6,Data!$N$4:$Y$11,Data!$X$1,FALSE)</f>
        <v>0.57032328313574787</v>
      </c>
      <c r="E523" s="94">
        <f>AProperties!E523/AProperties!Y523/VLOOKUP(E$6,Data!$N$4:$Y$11,Data!$X$1,FALSE)</f>
        <v>0.57082230643100051</v>
      </c>
      <c r="F523" s="94">
        <f>AProperties!F523/AProperties!Z523/VLOOKUP(F$6,Data!$N$4:$Y$11,Data!$X$1,FALSE)</f>
        <v>0.5706933706314874</v>
      </c>
      <c r="G523" s="94">
        <f>AProperties!G523/AProperties!AA523/VLOOKUP(G$6,Data!$N$4:$Y$11,Data!$X$1,FALSE)</f>
        <v>0.57105623494015345</v>
      </c>
      <c r="H523" s="94">
        <f>AProperties!H523/AProperties!AB523/VLOOKUP(H$6,Data!$N$4:$Y$11,Data!$X$1,FALSE)</f>
        <v>0.57093003074927373</v>
      </c>
      <c r="I523" s="94">
        <f>AProperties!I523/AProperties!AC523/VLOOKUP(I$6,Data!$N$4:$Y$11,Data!$X$1,FALSE)</f>
        <v>0.57121297055741072</v>
      </c>
      <c r="J523" s="97">
        <f t="shared" si="88"/>
        <v>0.57064204727125067</v>
      </c>
      <c r="L523" s="28">
        <v>0.51600000000000001</v>
      </c>
      <c r="M523" s="94">
        <f t="shared" si="89"/>
        <v>0.80083132534361057</v>
      </c>
      <c r="N523" s="94">
        <f t="shared" si="90"/>
        <v>0.80121776551885526</v>
      </c>
      <c r="O523" s="94">
        <f t="shared" si="91"/>
        <v>0.80116164156787395</v>
      </c>
      <c r="P523" s="94">
        <f t="shared" si="92"/>
        <v>0.80141115321550027</v>
      </c>
      <c r="Q523" s="94">
        <f t="shared" si="93"/>
        <v>0.80134668531574371</v>
      </c>
      <c r="R523" s="94">
        <f t="shared" si="94"/>
        <v>0.8015281174700768</v>
      </c>
      <c r="S523" s="94">
        <f t="shared" si="95"/>
        <v>0.80146501537463688</v>
      </c>
      <c r="T523" s="94">
        <f t="shared" si="96"/>
        <v>0.80160648527870537</v>
      </c>
      <c r="U523" s="97">
        <f t="shared" si="97"/>
        <v>0.80132102363562541</v>
      </c>
      <c r="W523" s="28">
        <v>0.51600000000000001</v>
      </c>
      <c r="X523" s="94">
        <f>AProperties!AF523*(9.806*B523)^0.5</f>
        <v>1.4739523984747323</v>
      </c>
      <c r="Y523" s="94">
        <f>AProperties!AG523*(9.806*C523)^0.5</f>
        <v>1.4760595374446184</v>
      </c>
      <c r="Z523" s="94">
        <f>AProperties!AH523*(9.806*D523)^0.5</f>
        <v>1.4757534814163591</v>
      </c>
      <c r="AA523" s="94">
        <f>AProperties!AI523*(9.806*E523)^0.5</f>
        <v>1.4771141993102035</v>
      </c>
      <c r="AB523" s="94">
        <f>AProperties!AJ523*(9.806*F523)^0.5</f>
        <v>1.4767626029867309</v>
      </c>
      <c r="AC523" s="94">
        <f>AProperties!AK523*(9.806*G523)^0.5</f>
        <v>1.4777521352845426</v>
      </c>
      <c r="AD523" s="94">
        <f>AProperties!AL523*(9.806*H523)^0.5</f>
        <v>1.4774079640334739</v>
      </c>
      <c r="AE523" s="94">
        <f>AProperties!AM523*(9.806*I523)^0.5</f>
        <v>1.4781795865334102</v>
      </c>
      <c r="AF523" s="97">
        <f t="shared" si="98"/>
        <v>1.476622738185509</v>
      </c>
    </row>
    <row r="524" spans="1:32" x14ac:dyDescent="0.25">
      <c r="A524" s="28">
        <v>0.51700000000000002</v>
      </c>
      <c r="B524" s="94">
        <f>AProperties!B524/AProperties!V524/VLOOKUP(B$6,Data!$N$4:$Y$11,Data!$X$1,FALSE)</f>
        <v>0.57105072457392181</v>
      </c>
      <c r="C524" s="94">
        <f>AProperties!C524/AProperties!W524/VLOOKUP(C$6,Data!$N$4:$Y$11,Data!$X$1,FALSE)</f>
        <v>0.57182632420634794</v>
      </c>
      <c r="D524" s="94">
        <f>AProperties!D524/AProperties!X524/VLOOKUP(D$6,Data!$N$4:$Y$11,Data!$X$1,FALSE)</f>
        <v>0.57171368074115447</v>
      </c>
      <c r="E524" s="94">
        <f>AProperties!E524/AProperties!Y524/VLOOKUP(E$6,Data!$N$4:$Y$11,Data!$X$1,FALSE)</f>
        <v>0.57221446425081091</v>
      </c>
      <c r="F524" s="94">
        <f>AProperties!F524/AProperties!Z524/VLOOKUP(F$6,Data!$N$4:$Y$11,Data!$X$1,FALSE)</f>
        <v>0.5720850732458268</v>
      </c>
      <c r="G524" s="94">
        <f>AProperties!G524/AProperties!AA524/VLOOKUP(G$6,Data!$N$4:$Y$11,Data!$X$1,FALSE)</f>
        <v>0.5724492193659364</v>
      </c>
      <c r="H524" s="94">
        <f>AProperties!H524/AProperties!AB524/VLOOKUP(H$6,Data!$N$4:$Y$11,Data!$X$1,FALSE)</f>
        <v>0.57232256910574131</v>
      </c>
      <c r="I524" s="94">
        <f>AProperties!I524/AProperties!AC524/VLOOKUP(I$6,Data!$N$4:$Y$11,Data!$X$1,FALSE)</f>
        <v>0.57260650934523549</v>
      </c>
      <c r="J524" s="97">
        <f t="shared" si="88"/>
        <v>0.57203357060437188</v>
      </c>
      <c r="L524" s="28">
        <v>0.51700000000000002</v>
      </c>
      <c r="M524" s="94">
        <f t="shared" si="89"/>
        <v>0.80252536228696092</v>
      </c>
      <c r="N524" s="94">
        <f t="shared" si="90"/>
        <v>0.80291316210317398</v>
      </c>
      <c r="O524" s="94">
        <f t="shared" si="91"/>
        <v>0.80285684037057725</v>
      </c>
      <c r="P524" s="94">
        <f t="shared" si="92"/>
        <v>0.80310723212540547</v>
      </c>
      <c r="Q524" s="94">
        <f t="shared" si="93"/>
        <v>0.80304253662291347</v>
      </c>
      <c r="R524" s="94">
        <f t="shared" si="94"/>
        <v>0.80322460968296827</v>
      </c>
      <c r="S524" s="94">
        <f t="shared" si="95"/>
        <v>0.80316128455287061</v>
      </c>
      <c r="T524" s="94">
        <f t="shared" si="96"/>
        <v>0.80330325467261776</v>
      </c>
      <c r="U524" s="97">
        <f t="shared" si="97"/>
        <v>0.8030167853021859</v>
      </c>
      <c r="W524" s="28">
        <v>0.51700000000000002</v>
      </c>
      <c r="X524" s="94">
        <f>AProperties!AF524*(9.806*B524)^0.5</f>
        <v>1.4783367484594183</v>
      </c>
      <c r="Y524" s="94">
        <f>AProperties!AG524*(9.806*C524)^0.5</f>
        <v>1.4804477187312621</v>
      </c>
      <c r="Z524" s="94">
        <f>AProperties!AH524*(9.806*D524)^0.5</f>
        <v>1.480141105386455</v>
      </c>
      <c r="AA524" s="94">
        <f>AProperties!AI524*(9.806*E524)^0.5</f>
        <v>1.4815043032603918</v>
      </c>
      <c r="AB524" s="94">
        <f>AProperties!AJ524*(9.806*F524)^0.5</f>
        <v>1.4811520655990456</v>
      </c>
      <c r="AC524" s="94">
        <f>AProperties!AK524*(9.806*G524)^0.5</f>
        <v>1.4821434038297152</v>
      </c>
      <c r="AD524" s="94">
        <f>AProperties!AL524*(9.806*H524)^0.5</f>
        <v>1.4817986041183657</v>
      </c>
      <c r="AE524" s="94">
        <f>AProperties!AM524*(9.806*I524)^0.5</f>
        <v>1.4825716361067154</v>
      </c>
      <c r="AF524" s="97">
        <f t="shared" si="98"/>
        <v>1.4810119481864212</v>
      </c>
    </row>
    <row r="525" spans="1:32" x14ac:dyDescent="0.25">
      <c r="A525" s="28">
        <v>0.51800000000000002</v>
      </c>
      <c r="B525" s="94">
        <f>AProperties!B525/AProperties!V525/VLOOKUP(B$6,Data!$N$4:$Y$11,Data!$X$1,FALSE)</f>
        <v>0.57244111207718507</v>
      </c>
      <c r="C525" s="94">
        <f>AProperties!C525/AProperties!W525/VLOOKUP(C$6,Data!$N$4:$Y$11,Data!$X$1,FALSE)</f>
        <v>0.57321943695727462</v>
      </c>
      <c r="D525" s="94">
        <f>AProperties!D525/AProperties!X525/VLOOKUP(D$6,Data!$N$4:$Y$11,Data!$X$1,FALSE)</f>
        <v>0.57310639705885247</v>
      </c>
      <c r="E525" s="94">
        <f>AProperties!E525/AProperties!Y525/VLOOKUP(E$6,Data!$N$4:$Y$11,Data!$X$1,FALSE)</f>
        <v>0.57360894466002965</v>
      </c>
      <c r="F525" s="94">
        <f>AProperties!F525/AProperties!Z525/VLOOKUP(F$6,Data!$N$4:$Y$11,Data!$X$1,FALSE)</f>
        <v>0.57347909744550607</v>
      </c>
      <c r="G525" s="94">
        <f>AProperties!G525/AProperties!AA525/VLOOKUP(G$6,Data!$N$4:$Y$11,Data!$X$1,FALSE)</f>
        <v>0.57384452820693765</v>
      </c>
      <c r="H525" s="94">
        <f>AProperties!H525/AProperties!AB525/VLOOKUP(H$6,Data!$N$4:$Y$11,Data!$X$1,FALSE)</f>
        <v>0.57371743089174299</v>
      </c>
      <c r="I525" s="94">
        <f>AProperties!I525/AProperties!AC525/VLOOKUP(I$6,Data!$N$4:$Y$11,Data!$X$1,FALSE)</f>
        <v>0.57400237377457997</v>
      </c>
      <c r="J525" s="97">
        <f t="shared" si="88"/>
        <v>0.57342741513401363</v>
      </c>
      <c r="L525" s="28">
        <v>0.51800000000000002</v>
      </c>
      <c r="M525" s="94">
        <f t="shared" si="89"/>
        <v>0.80422055603859255</v>
      </c>
      <c r="N525" s="94">
        <f t="shared" si="90"/>
        <v>0.80460971847863738</v>
      </c>
      <c r="O525" s="94">
        <f t="shared" si="91"/>
        <v>0.80455319852942631</v>
      </c>
      <c r="P525" s="94">
        <f t="shared" si="92"/>
        <v>0.80480447233001484</v>
      </c>
      <c r="Q525" s="94">
        <f t="shared" si="93"/>
        <v>0.80473954872275311</v>
      </c>
      <c r="R525" s="94">
        <f t="shared" si="94"/>
        <v>0.80492226410346879</v>
      </c>
      <c r="S525" s="94">
        <f t="shared" si="95"/>
        <v>0.80485871544587151</v>
      </c>
      <c r="T525" s="94">
        <f t="shared" si="96"/>
        <v>0.80500118688728994</v>
      </c>
      <c r="U525" s="97">
        <f t="shared" si="97"/>
        <v>0.80471370756700678</v>
      </c>
      <c r="W525" s="28">
        <v>0.51800000000000002</v>
      </c>
      <c r="X525" s="94">
        <f>AProperties!AF525*(9.806*B525)^0.5</f>
        <v>1.4827264392739941</v>
      </c>
      <c r="Y525" s="94">
        <f>AProperties!AG525*(9.806*C525)^0.5</f>
        <v>1.484841237190323</v>
      </c>
      <c r="Z525" s="94">
        <f>AProperties!AH525*(9.806*D525)^0.5</f>
        <v>1.4845340670565841</v>
      </c>
      <c r="AA525" s="94">
        <f>AProperties!AI525*(9.806*E525)^0.5</f>
        <v>1.4858997425743017</v>
      </c>
      <c r="AB525" s="94">
        <f>AProperties!AJ525*(9.806*F525)^0.5</f>
        <v>1.4855468641764198</v>
      </c>
      <c r="AC525" s="94">
        <f>AProperties!AK525*(9.806*G525)^0.5</f>
        <v>1.4865400066517214</v>
      </c>
      <c r="AD525" s="94">
        <f>AProperties!AL525*(9.806*H525)^0.5</f>
        <v>1.4861945790658049</v>
      </c>
      <c r="AE525" s="94">
        <f>AProperties!AM525*(9.806*I525)^0.5</f>
        <v>1.4869690192315972</v>
      </c>
      <c r="AF525" s="97">
        <f t="shared" si="98"/>
        <v>1.4854064944025933</v>
      </c>
    </row>
    <row r="526" spans="1:32" x14ac:dyDescent="0.25">
      <c r="A526" s="28">
        <v>0.51900000000000002</v>
      </c>
      <c r="B526" s="94">
        <f>AProperties!B526/AProperties!V526/VLOOKUP(B$6,Data!$N$4:$Y$11,Data!$X$1,FALSE)</f>
        <v>0.573833826336407</v>
      </c>
      <c r="C526" s="94">
        <f>AProperties!C526/AProperties!W526/VLOOKUP(C$6,Data!$N$4:$Y$11,Data!$X$1,FALSE)</f>
        <v>0.57461488245408676</v>
      </c>
      <c r="D526" s="94">
        <f>AProperties!D526/AProperties!X526/VLOOKUP(D$6,Data!$N$4:$Y$11,Data!$X$1,FALSE)</f>
        <v>0.57450144524891666</v>
      </c>
      <c r="E526" s="94">
        <f>AProperties!E526/AProperties!Y526/VLOOKUP(E$6,Data!$N$4:$Y$11,Data!$X$1,FALSE)</f>
        <v>0.57500576083440758</v>
      </c>
      <c r="F526" s="94">
        <f>AProperties!F526/AProperties!Z526/VLOOKUP(F$6,Data!$N$4:$Y$11,Data!$X$1,FALSE)</f>
        <v>0.57487545640222126</v>
      </c>
      <c r="G526" s="94">
        <f>AProperties!G526/AProperties!AA526/VLOOKUP(G$6,Data!$N$4:$Y$11,Data!$X$1,FALSE)</f>
        <v>0.57524217464627281</v>
      </c>
      <c r="H526" s="94">
        <f>AProperties!H526/AProperties!AB526/VLOOKUP(H$6,Data!$N$4:$Y$11,Data!$X$1,FALSE)</f>
        <v>0.5751146292864201</v>
      </c>
      <c r="I526" s="94">
        <f>AProperties!I526/AProperties!AC526/VLOOKUP(I$6,Data!$N$4:$Y$11,Data!$X$1,FALSE)</f>
        <v>0.57540057703350189</v>
      </c>
      <c r="J526" s="97">
        <f t="shared" si="88"/>
        <v>0.57482359403027927</v>
      </c>
      <c r="L526" s="28">
        <v>0.51900000000000002</v>
      </c>
      <c r="M526" s="94">
        <f t="shared" si="89"/>
        <v>0.80591691316820357</v>
      </c>
      <c r="N526" s="94">
        <f t="shared" si="90"/>
        <v>0.80630744122704345</v>
      </c>
      <c r="O526" s="94">
        <f t="shared" si="91"/>
        <v>0.8062507226244584</v>
      </c>
      <c r="P526" s="94">
        <f t="shared" si="92"/>
        <v>0.80650288041720386</v>
      </c>
      <c r="Q526" s="94">
        <f t="shared" si="93"/>
        <v>0.80643772820111059</v>
      </c>
      <c r="R526" s="94">
        <f t="shared" si="94"/>
        <v>0.80662108732313642</v>
      </c>
      <c r="S526" s="94">
        <f t="shared" si="95"/>
        <v>0.80655731464321012</v>
      </c>
      <c r="T526" s="94">
        <f t="shared" si="96"/>
        <v>0.80670028851675091</v>
      </c>
      <c r="U526" s="97">
        <f t="shared" si="97"/>
        <v>0.80641179701513965</v>
      </c>
      <c r="W526" s="28">
        <v>0.51900000000000002</v>
      </c>
      <c r="X526" s="94">
        <f>AProperties!AF526*(9.806*B526)^0.5</f>
        <v>1.4871214777834374</v>
      </c>
      <c r="Y526" s="94">
        <f>AProperties!AG526*(9.806*C526)^0.5</f>
        <v>1.4892400997018307</v>
      </c>
      <c r="Z526" s="94">
        <f>AProperties!AH526*(9.806*D526)^0.5</f>
        <v>1.4889323733045912</v>
      </c>
      <c r="AA526" s="94">
        <f>AProperties!AI526*(9.806*E526)^0.5</f>
        <v>1.4903005241394991</v>
      </c>
      <c r="AB526" s="94">
        <f>AProperties!AJ526*(9.806*F526)^0.5</f>
        <v>1.4899470056039081</v>
      </c>
      <c r="AC526" s="94">
        <f>AProperties!AK526*(9.806*G526)^0.5</f>
        <v>1.4909419506426815</v>
      </c>
      <c r="AD526" s="94">
        <f>AProperties!AL526*(9.806*H526)^0.5</f>
        <v>1.4905958957654566</v>
      </c>
      <c r="AE526" s="94">
        <f>AProperties!AM526*(9.806*I526)^0.5</f>
        <v>1.4913717428032334</v>
      </c>
      <c r="AF526" s="97">
        <f t="shared" si="98"/>
        <v>1.4898063837180799</v>
      </c>
    </row>
    <row r="527" spans="1:32" x14ac:dyDescent="0.25">
      <c r="A527" s="28">
        <v>0.52</v>
      </c>
      <c r="B527" s="94">
        <f>AProperties!B527/AProperties!V527/VLOOKUP(B$6,Data!$N$4:$Y$11,Data!$X$1,FALSE)</f>
        <v>0.57522888058482347</v>
      </c>
      <c r="C527" s="94">
        <f>AProperties!C527/AProperties!W527/VLOOKUP(C$6,Data!$N$4:$Y$11,Data!$X$1,FALSE)</f>
        <v>0.57601267395443467</v>
      </c>
      <c r="D527" s="94">
        <f>AProperties!D527/AProperties!X527/VLOOKUP(D$6,Data!$N$4:$Y$11,Data!$X$1,FALSE)</f>
        <v>0.57589883856544355</v>
      </c>
      <c r="E527" s="94">
        <f>AProperties!E527/AProperties!Y527/VLOOKUP(E$6,Data!$N$4:$Y$11,Data!$X$1,FALSE)</f>
        <v>0.57640492604385818</v>
      </c>
      <c r="F527" s="94">
        <f>AProperties!F527/AProperties!Z527/VLOOKUP(F$6,Data!$N$4:$Y$11,Data!$X$1,FALSE)</f>
        <v>0.57627416338179493</v>
      </c>
      <c r="G527" s="94">
        <f>AProperties!G527/AProperties!AA527/VLOOKUP(G$6,Data!$N$4:$Y$11,Data!$X$1,FALSE)</f>
        <v>0.57664217196128686</v>
      </c>
      <c r="H527" s="94">
        <f>AProperties!H527/AProperties!AB527/VLOOKUP(H$6,Data!$N$4:$Y$11,Data!$X$1,FALSE)</f>
        <v>0.57651417756310674</v>
      </c>
      <c r="I527" s="94">
        <f>AProperties!I527/AProperties!AC527/VLOOKUP(I$6,Data!$N$4:$Y$11,Data!$X$1,FALSE)</f>
        <v>0.57680113240433006</v>
      </c>
      <c r="J527" s="97">
        <f t="shared" si="88"/>
        <v>0.57622212055738475</v>
      </c>
      <c r="L527" s="28">
        <v>0.52</v>
      </c>
      <c r="M527" s="94">
        <f t="shared" si="89"/>
        <v>0.80761444029241169</v>
      </c>
      <c r="N527" s="94">
        <f t="shared" si="90"/>
        <v>0.80800633697721735</v>
      </c>
      <c r="O527" s="94">
        <f t="shared" si="91"/>
        <v>0.80794941928272179</v>
      </c>
      <c r="P527" s="94">
        <f t="shared" si="92"/>
        <v>0.80820246302192911</v>
      </c>
      <c r="Q527" s="94">
        <f t="shared" si="93"/>
        <v>0.80813708169089749</v>
      </c>
      <c r="R527" s="94">
        <f t="shared" si="94"/>
        <v>0.80832108598064345</v>
      </c>
      <c r="S527" s="94">
        <f t="shared" si="95"/>
        <v>0.80825708878155345</v>
      </c>
      <c r="T527" s="94">
        <f t="shared" si="96"/>
        <v>0.80840056620216505</v>
      </c>
      <c r="U527" s="97">
        <f t="shared" si="97"/>
        <v>0.80811106027869228</v>
      </c>
      <c r="W527" s="28">
        <v>0.52</v>
      </c>
      <c r="X527" s="94">
        <f>AProperties!AF527*(9.806*B527)^0.5</f>
        <v>1.4915218709622768</v>
      </c>
      <c r="Y527" s="94">
        <f>AProperties!AG527*(9.806*C527)^0.5</f>
        <v>1.4936443132555937</v>
      </c>
      <c r="Z527" s="94">
        <f>AProperties!AH527*(9.806*D527)^0.5</f>
        <v>1.4933360311180641</v>
      </c>
      <c r="AA527" s="94">
        <f>AProperties!AI527*(9.806*E527)^0.5</f>
        <v>1.4947066549534445</v>
      </c>
      <c r="AB527" s="94">
        <f>AProperties!AJ527*(9.806*F527)^0.5</f>
        <v>1.4943524968764215</v>
      </c>
      <c r="AC527" s="94">
        <f>AProperties!AK527*(9.806*G527)^0.5</f>
        <v>1.4953492428046844</v>
      </c>
      <c r="AD527" s="94">
        <f>AProperties!AL527*(9.806*H527)^0.5</f>
        <v>1.4950025612169107</v>
      </c>
      <c r="AE527" s="94">
        <f>AProperties!AM527*(9.806*I527)^0.5</f>
        <v>1.4957798138268092</v>
      </c>
      <c r="AF527" s="97">
        <f t="shared" si="98"/>
        <v>1.4942116231267755</v>
      </c>
    </row>
    <row r="528" spans="1:32" x14ac:dyDescent="0.25">
      <c r="A528" s="28">
        <v>0.52100000000000002</v>
      </c>
      <c r="B528" s="94">
        <f>AProperties!B528/AProperties!V528/VLOOKUP(B$6,Data!$N$4:$Y$11,Data!$X$1,FALSE)</f>
        <v>0.57662628815040029</v>
      </c>
      <c r="C528" s="94">
        <f>AProperties!C528/AProperties!W528/VLOOKUP(C$6,Data!$N$4:$Y$11,Data!$X$1,FALSE)</f>
        <v>0.57741282481091916</v>
      </c>
      <c r="D528" s="94">
        <f>AProperties!D528/AProperties!X528/VLOOKUP(D$6,Data!$N$4:$Y$11,Data!$X$1,FALSE)</f>
        <v>0.57729859035744935</v>
      </c>
      <c r="E528" s="94">
        <f>AProperties!E528/AProperties!Y528/VLOOKUP(E$6,Data!$N$4:$Y$11,Data!$X$1,FALSE)</f>
        <v>0.57780645365335404</v>
      </c>
      <c r="F528" s="94">
        <f>AProperties!F528/AProperties!Z528/VLOOKUP(F$6,Data!$N$4:$Y$11,Data!$X$1,FALSE)</f>
        <v>0.57767523174507063</v>
      </c>
      <c r="G528" s="94">
        <f>AProperties!G528/AProperties!AA528/VLOOKUP(G$6,Data!$N$4:$Y$11,Data!$X$1,FALSE)</f>
        <v>0.57804453352444962</v>
      </c>
      <c r="H528" s="94">
        <f>AProperties!H528/AProperties!AB528/VLOOKUP(H$6,Data!$N$4:$Y$11,Data!$X$1,FALSE)</f>
        <v>0.57791608909022651</v>
      </c>
      <c r="I528" s="94">
        <f>AProperties!I528/AProperties!AC528/VLOOKUP(I$6,Data!$N$4:$Y$11,Data!$X$1,FALSE)</f>
        <v>0.57820405326456481</v>
      </c>
      <c r="J528" s="97">
        <f t="shared" si="88"/>
        <v>0.57762300807455436</v>
      </c>
      <c r="L528" s="28">
        <v>0.52100000000000002</v>
      </c>
      <c r="M528" s="94">
        <f t="shared" si="89"/>
        <v>0.80931314407520016</v>
      </c>
      <c r="N528" s="94">
        <f t="shared" si="90"/>
        <v>0.8097064124054596</v>
      </c>
      <c r="O528" s="94">
        <f t="shared" si="91"/>
        <v>0.80964929517872464</v>
      </c>
      <c r="P528" s="94">
        <f t="shared" si="92"/>
        <v>0.80990322682667704</v>
      </c>
      <c r="Q528" s="94">
        <f t="shared" si="93"/>
        <v>0.80983761587253533</v>
      </c>
      <c r="R528" s="94">
        <f t="shared" si="94"/>
        <v>0.81002226676222477</v>
      </c>
      <c r="S528" s="94">
        <f t="shared" si="95"/>
        <v>0.80995804454511333</v>
      </c>
      <c r="T528" s="94">
        <f t="shared" si="96"/>
        <v>0.81010202663228248</v>
      </c>
      <c r="U528" s="97">
        <f t="shared" si="97"/>
        <v>0.8098115040372772</v>
      </c>
      <c r="W528" s="28">
        <v>0.52100000000000002</v>
      </c>
      <c r="X528" s="94">
        <f>AProperties!AF528*(9.806*B528)^0.5</f>
        <v>1.4959276258954866</v>
      </c>
      <c r="Y528" s="94">
        <f>AProperties!AG528*(9.806*C528)^0.5</f>
        <v>1.498053884952107</v>
      </c>
      <c r="Z528" s="94">
        <f>AProperties!AH528*(9.806*D528)^0.5</f>
        <v>1.4977450475952439</v>
      </c>
      <c r="AA528" s="94">
        <f>AProperties!AI528*(9.806*E528)^0.5</f>
        <v>1.4991181421243978</v>
      </c>
      <c r="AB528" s="94">
        <f>AProperties!AJ528*(9.806*F528)^0.5</f>
        <v>1.4987633450996274</v>
      </c>
      <c r="AC528" s="94">
        <f>AProperties!AK528*(9.806*G528)^0.5</f>
        <v>1.4997618902506877</v>
      </c>
      <c r="AD528" s="94">
        <f>AProperties!AL528*(9.806*H528)^0.5</f>
        <v>1.4994145825305911</v>
      </c>
      <c r="AE528" s="94">
        <f>AProperties!AM528*(9.806*I528)^0.5</f>
        <v>1.5001932394184341</v>
      </c>
      <c r="AF528" s="97">
        <f t="shared" si="98"/>
        <v>1.4986222197333219</v>
      </c>
    </row>
    <row r="529" spans="1:32" x14ac:dyDescent="0.25">
      <c r="A529" s="28">
        <v>0.52200000000000002</v>
      </c>
      <c r="B529" s="94">
        <f>AProperties!B529/AProperties!V529/VLOOKUP(B$6,Data!$N$4:$Y$11,Data!$X$1,FALSE)</f>
        <v>0.57802606245673827</v>
      </c>
      <c r="C529" s="94">
        <f>AProperties!C529/AProperties!W529/VLOOKUP(C$6,Data!$N$4:$Y$11,Data!$X$1,FALSE)</f>
        <v>0.5788153484719929</v>
      </c>
      <c r="D529" s="94">
        <f>AProperties!D529/AProperties!X529/VLOOKUP(D$6,Data!$N$4:$Y$11,Data!$X$1,FALSE)</f>
        <v>0.57870071406977042</v>
      </c>
      <c r="E529" s="94">
        <f>AProperties!E529/AProperties!Y529/VLOOKUP(E$6,Data!$N$4:$Y$11,Data!$X$1,FALSE)</f>
        <v>0.57921035712383029</v>
      </c>
      <c r="F529" s="94">
        <f>AProperties!F529/AProperties!Z529/VLOOKUP(F$6,Data!$N$4:$Y$11,Data!$X$1,FALSE)</f>
        <v>0.57907867494882026</v>
      </c>
      <c r="G529" s="94">
        <f>AProperties!G529/AProperties!AA529/VLOOKUP(G$6,Data!$N$4:$Y$11,Data!$X$1,FALSE)</f>
        <v>0.5794492728042604</v>
      </c>
      <c r="H529" s="94">
        <f>AProperties!H529/AProperties!AB529/VLOOKUP(H$6,Data!$N$4:$Y$11,Data!$X$1,FALSE)</f>
        <v>0.5793203773321971</v>
      </c>
      <c r="I529" s="94">
        <f>AProperties!I529/AProperties!AC529/VLOOKUP(I$6,Data!$N$4:$Y$11,Data!$X$1,FALSE)</f>
        <v>0.57960935308778028</v>
      </c>
      <c r="J529" s="97">
        <f t="shared" si="88"/>
        <v>0.57902627003692364</v>
      </c>
      <c r="L529" s="28">
        <v>0.52200000000000002</v>
      </c>
      <c r="M529" s="94">
        <f t="shared" si="89"/>
        <v>0.81101303122836921</v>
      </c>
      <c r="N529" s="94">
        <f t="shared" si="90"/>
        <v>0.81140767423599647</v>
      </c>
      <c r="O529" s="94">
        <f t="shared" si="91"/>
        <v>0.81135035703488523</v>
      </c>
      <c r="P529" s="94">
        <f t="shared" si="92"/>
        <v>0.81160517856191516</v>
      </c>
      <c r="Q529" s="94">
        <f t="shared" si="93"/>
        <v>0.81153933747441021</v>
      </c>
      <c r="R529" s="94">
        <f t="shared" si="94"/>
        <v>0.81172463640213022</v>
      </c>
      <c r="S529" s="94">
        <f t="shared" si="95"/>
        <v>0.81166018866609857</v>
      </c>
      <c r="T529" s="94">
        <f t="shared" si="96"/>
        <v>0.81180467654389021</v>
      </c>
      <c r="U529" s="97">
        <f t="shared" si="97"/>
        <v>0.8115131350184619</v>
      </c>
      <c r="W529" s="28">
        <v>0.52200000000000002</v>
      </c>
      <c r="X529" s="94">
        <f>AProperties!AF529*(9.806*B529)^0.5</f>
        <v>1.5003387497794014</v>
      </c>
      <c r="Y529" s="94">
        <f>AProperties!AG529*(9.806*C529)^0.5</f>
        <v>1.5024688220034514</v>
      </c>
      <c r="Z529" s="94">
        <f>AProperties!AH529*(9.806*D529)^0.5</f>
        <v>1.5021594299459262</v>
      </c>
      <c r="AA529" s="94">
        <f>AProperties!AI529*(9.806*E529)^0.5</f>
        <v>1.5035349928723238</v>
      </c>
      <c r="AB529" s="94">
        <f>AProperties!AJ529*(9.806*F529)^0.5</f>
        <v>1.503179557490866</v>
      </c>
      <c r="AC529" s="94">
        <f>AProperties!AK529*(9.806*G529)^0.5</f>
        <v>1.5041799002054266</v>
      </c>
      <c r="AD529" s="94">
        <f>AProperties!AL529*(9.806*H529)^0.5</f>
        <v>1.5038319669286611</v>
      </c>
      <c r="AE529" s="94">
        <f>AProperties!AM529*(9.806*I529)^0.5</f>
        <v>1.5046120268060379</v>
      </c>
      <c r="AF529" s="97">
        <f t="shared" si="98"/>
        <v>1.5030381807540121</v>
      </c>
    </row>
    <row r="530" spans="1:32" x14ac:dyDescent="0.25">
      <c r="A530" s="28">
        <v>0.52300000000000002</v>
      </c>
      <c r="B530" s="94">
        <f>AProperties!B530/AProperties!V530/VLOOKUP(B$6,Data!$N$4:$Y$11,Data!$X$1,FALSE)</f>
        <v>0.57942821702398384</v>
      </c>
      <c r="C530" s="94">
        <f>AProperties!C530/AProperties!W530/VLOOKUP(C$6,Data!$N$4:$Y$11,Data!$X$1,FALSE)</f>
        <v>0.58022025848287739</v>
      </c>
      <c r="D530" s="94">
        <f>AProperties!D530/AProperties!X530/VLOOKUP(D$6,Data!$N$4:$Y$11,Data!$X$1,FALSE)</f>
        <v>0.58010522324397862</v>
      </c>
      <c r="E530" s="94">
        <f>AProperties!E530/AProperties!Y530/VLOOKUP(E$6,Data!$N$4:$Y$11,Data!$X$1,FALSE)</f>
        <v>0.5806166500131017</v>
      </c>
      <c r="F530" s="94">
        <f>AProperties!F530/AProperties!Z530/VLOOKUP(F$6,Data!$N$4:$Y$11,Data!$X$1,FALSE)</f>
        <v>0.58048450654665662</v>
      </c>
      <c r="G530" s="94">
        <f>AProperties!G530/AProperties!AA530/VLOOKUP(G$6,Data!$N$4:$Y$11,Data!$X$1,FALSE)</f>
        <v>0.58085640336616651</v>
      </c>
      <c r="H530" s="94">
        <f>AProperties!H530/AProperties!AB530/VLOOKUP(H$6,Data!$N$4:$Y$11,Data!$X$1,FALSE)</f>
        <v>0.58072705585034579</v>
      </c>
      <c r="I530" s="94">
        <f>AProperties!I530/AProperties!AC530/VLOOKUP(I$6,Data!$N$4:$Y$11,Data!$X$1,FALSE)</f>
        <v>0.58101704544454225</v>
      </c>
      <c r="J530" s="97">
        <f t="shared" si="88"/>
        <v>0.5804319199964566</v>
      </c>
      <c r="L530" s="28">
        <v>0.52300000000000002</v>
      </c>
      <c r="M530" s="94">
        <f t="shared" si="89"/>
        <v>0.81271410851199199</v>
      </c>
      <c r="N530" s="94">
        <f t="shared" si="90"/>
        <v>0.81311012924143866</v>
      </c>
      <c r="O530" s="94">
        <f t="shared" si="91"/>
        <v>0.81305261162198939</v>
      </c>
      <c r="P530" s="94">
        <f t="shared" si="92"/>
        <v>0.81330832500655093</v>
      </c>
      <c r="Q530" s="94">
        <f t="shared" si="93"/>
        <v>0.81324225327332833</v>
      </c>
      <c r="R530" s="94">
        <f t="shared" si="94"/>
        <v>0.81342820168308327</v>
      </c>
      <c r="S530" s="94">
        <f t="shared" si="95"/>
        <v>0.81336352792517297</v>
      </c>
      <c r="T530" s="94">
        <f t="shared" si="96"/>
        <v>0.81350852272227114</v>
      </c>
      <c r="U530" s="97">
        <f t="shared" si="97"/>
        <v>0.81321595999822838</v>
      </c>
      <c r="W530" s="28">
        <v>0.52300000000000002</v>
      </c>
      <c r="X530" s="94">
        <f>AProperties!AF530*(9.806*B530)^0.5</f>
        <v>1.5047552499226324</v>
      </c>
      <c r="Y530" s="94">
        <f>AProperties!AG530*(9.806*C530)^0.5</f>
        <v>1.506889131734223</v>
      </c>
      <c r="Z530" s="94">
        <f>AProperties!AH530*(9.806*D530)^0.5</f>
        <v>1.5065791854923833</v>
      </c>
      <c r="AA530" s="94">
        <f>AProperties!AI530*(9.806*E530)^0.5</f>
        <v>1.507957214529821</v>
      </c>
      <c r="AB530" s="94">
        <f>AProperties!AJ530*(9.806*F530)^0.5</f>
        <v>1.507601141380065</v>
      </c>
      <c r="AC530" s="94">
        <f>AProperties!AK530*(9.806*G530)^0.5</f>
        <v>1.5086032800063394</v>
      </c>
      <c r="AD530" s="94">
        <f>AProperties!AL530*(9.806*H530)^0.5</f>
        <v>1.5082547217459434</v>
      </c>
      <c r="AE530" s="94">
        <f>AProperties!AM530*(9.806*I530)^0.5</f>
        <v>1.5090361833303021</v>
      </c>
      <c r="AF530" s="97">
        <f t="shared" si="98"/>
        <v>1.5074595135177138</v>
      </c>
    </row>
    <row r="531" spans="1:32" x14ac:dyDescent="0.25">
      <c r="A531" s="28">
        <v>0.52400000000000002</v>
      </c>
      <c r="B531" s="94">
        <f>AProperties!B531/AProperties!V531/VLOOKUP(B$6,Data!$N$4:$Y$11,Data!$X$1,FALSE)</f>
        <v>0.58083276546975304</v>
      </c>
      <c r="C531" s="94">
        <f>AProperties!C531/AProperties!W531/VLOOKUP(C$6,Data!$N$4:$Y$11,Data!$X$1,FALSE)</f>
        <v>0.58162756848648589</v>
      </c>
      <c r="D531" s="94">
        <f>AProperties!D531/AProperties!X531/VLOOKUP(D$6,Data!$N$4:$Y$11,Data!$X$1,FALSE)</f>
        <v>0.58151213151930614</v>
      </c>
      <c r="E531" s="94">
        <f>AProperties!E531/AProperties!Y531/VLOOKUP(E$6,Data!$N$4:$Y$11,Data!$X$1,FALSE)</f>
        <v>0.58202534597678723</v>
      </c>
      <c r="F531" s="94">
        <f>AProperties!F531/AProperties!Z531/VLOOKUP(F$6,Data!$N$4:$Y$11,Data!$X$1,FALSE)</f>
        <v>0.58189274018995973</v>
      </c>
      <c r="G531" s="94">
        <f>AProperties!G531/AProperties!AA531/VLOOKUP(G$6,Data!$N$4:$Y$11,Data!$X$1,FALSE)</f>
        <v>0.58226593887348588</v>
      </c>
      <c r="H531" s="94">
        <f>AProperties!H531/AProperties!AB531/VLOOKUP(H$6,Data!$N$4:$Y$11,Data!$X$1,FALSE)</f>
        <v>0.58213613830383604</v>
      </c>
      <c r="I531" s="94">
        <f>AProperties!I531/AProperties!AC531/VLOOKUP(I$6,Data!$N$4:$Y$11,Data!$X$1,FALSE)</f>
        <v>0.58242714400333451</v>
      </c>
      <c r="J531" s="97">
        <f t="shared" si="88"/>
        <v>0.5818399716028686</v>
      </c>
      <c r="L531" s="28">
        <v>0.52400000000000002</v>
      </c>
      <c r="M531" s="94">
        <f t="shared" si="89"/>
        <v>0.81441638273487649</v>
      </c>
      <c r="N531" s="94">
        <f t="shared" si="90"/>
        <v>0.81481378424324302</v>
      </c>
      <c r="O531" s="94">
        <f t="shared" si="91"/>
        <v>0.81475606575965309</v>
      </c>
      <c r="P531" s="94">
        <f t="shared" si="92"/>
        <v>0.81501267298839364</v>
      </c>
      <c r="Q531" s="94">
        <f t="shared" si="93"/>
        <v>0.81494637009497994</v>
      </c>
      <c r="R531" s="94">
        <f t="shared" si="94"/>
        <v>0.81513296943674296</v>
      </c>
      <c r="S531" s="94">
        <f t="shared" si="95"/>
        <v>0.8150680691519181</v>
      </c>
      <c r="T531" s="94">
        <f t="shared" si="96"/>
        <v>0.81521357200166733</v>
      </c>
      <c r="U531" s="97">
        <f t="shared" si="97"/>
        <v>0.81491998580143432</v>
      </c>
      <c r="W531" s="28">
        <v>0.52400000000000002</v>
      </c>
      <c r="X531" s="94">
        <f>AProperties!AF531*(9.806*B531)^0.5</f>
        <v>1.5091771337469984</v>
      </c>
      <c r="Y531" s="94">
        <f>AProperties!AG531*(9.806*C531)^0.5</f>
        <v>1.5113148215824594</v>
      </c>
      <c r="Z531" s="94">
        <f>AProperties!AH531*(9.806*D531)^0.5</f>
        <v>1.5110043216702989</v>
      </c>
      <c r="AA531" s="94">
        <f>AProperties!AI531*(9.806*E531)^0.5</f>
        <v>1.5123848145430456</v>
      </c>
      <c r="AB531" s="94">
        <f>AProperties!AJ531*(9.806*F531)^0.5</f>
        <v>1.5120281042106762</v>
      </c>
      <c r="AC531" s="94">
        <f>AProperties!AK531*(9.806*G531)^0.5</f>
        <v>1.5130320371044945</v>
      </c>
      <c r="AD531" s="94">
        <f>AProperties!AL531*(9.806*H531)^0.5</f>
        <v>1.5126828544308604</v>
      </c>
      <c r="AE531" s="94">
        <f>AProperties!AM531*(9.806*I531)^0.5</f>
        <v>1.5134657164455854</v>
      </c>
      <c r="AF531" s="97">
        <f t="shared" si="98"/>
        <v>1.5118862254668024</v>
      </c>
    </row>
    <row r="532" spans="1:32" x14ac:dyDescent="0.25">
      <c r="A532" s="28">
        <v>0.52500000000000002</v>
      </c>
      <c r="B532" s="94">
        <f>AProperties!B532/AProperties!V532/VLOOKUP(B$6,Data!$N$4:$Y$11,Data!$X$1,FALSE)</f>
        <v>0.58223972151006564</v>
      </c>
      <c r="C532" s="94">
        <f>AProperties!C532/AProperties!W532/VLOOKUP(C$6,Data!$N$4:$Y$11,Data!$X$1,FALSE)</f>
        <v>0.58303729222436229</v>
      </c>
      <c r="D532" s="94">
        <f>AProperties!D532/AProperties!X532/VLOOKUP(D$6,Data!$N$4:$Y$11,Data!$X$1,FALSE)</f>
        <v>0.58292145263358086</v>
      </c>
      <c r="E532" s="94">
        <f>AProperties!E532/AProperties!Y532/VLOOKUP(E$6,Data!$N$4:$Y$11,Data!$X$1,FALSE)</f>
        <v>0.58343645876924821</v>
      </c>
      <c r="F532" s="94">
        <f>AProperties!F532/AProperties!Z532/VLOOKUP(F$6,Data!$N$4:$Y$11,Data!$X$1,FALSE)</f>
        <v>0.58330338962881501</v>
      </c>
      <c r="G532" s="94">
        <f>AProperties!G532/AProperties!AA532/VLOOKUP(G$6,Data!$N$4:$Y$11,Data!$X$1,FALSE)</f>
        <v>0.58367789308834805</v>
      </c>
      <c r="H532" s="94">
        <f>AProperties!H532/AProperties!AB532/VLOOKUP(H$6,Data!$N$4:$Y$11,Data!$X$1,FALSE)</f>
        <v>0.58354763845060498</v>
      </c>
      <c r="I532" s="94">
        <f>AProperties!I532/AProperties!AC532/VLOOKUP(I$6,Data!$N$4:$Y$11,Data!$X$1,FALSE)</f>
        <v>0.58383966253149744</v>
      </c>
      <c r="J532" s="97">
        <f t="shared" si="88"/>
        <v>0.58325043860456527</v>
      </c>
      <c r="L532" s="28">
        <v>0.52500000000000002</v>
      </c>
      <c r="M532" s="94">
        <f t="shared" si="89"/>
        <v>0.81611986075503284</v>
      </c>
      <c r="N532" s="94">
        <f t="shared" si="90"/>
        <v>0.81651864611218117</v>
      </c>
      <c r="O532" s="94">
        <f t="shared" si="91"/>
        <v>0.81646072631679045</v>
      </c>
      <c r="P532" s="94">
        <f t="shared" si="92"/>
        <v>0.81671822938462413</v>
      </c>
      <c r="Q532" s="94">
        <f t="shared" si="93"/>
        <v>0.81665169481440758</v>
      </c>
      <c r="R532" s="94">
        <f t="shared" si="94"/>
        <v>0.8168389465441741</v>
      </c>
      <c r="S532" s="94">
        <f t="shared" si="95"/>
        <v>0.81677381922530246</v>
      </c>
      <c r="T532" s="94">
        <f t="shared" si="96"/>
        <v>0.81691983126574874</v>
      </c>
      <c r="U532" s="97">
        <f t="shared" si="97"/>
        <v>0.81662521930228271</v>
      </c>
      <c r="W532" s="28">
        <v>0.52500000000000002</v>
      </c>
      <c r="X532" s="94">
        <f>AProperties!AF532*(9.806*B532)^0.5</f>
        <v>1.5136044087884719</v>
      </c>
      <c r="Y532" s="94">
        <f>AProperties!AG532*(9.806*C532)^0.5</f>
        <v>1.5157458991005928</v>
      </c>
      <c r="Z532" s="94">
        <f>AProperties!AH532*(9.806*D532)^0.5</f>
        <v>1.5154348460297091</v>
      </c>
      <c r="AA532" s="94">
        <f>AProperties!AI532*(9.806*E532)^0.5</f>
        <v>1.5168178004726642</v>
      </c>
      <c r="AB532" s="94">
        <f>AProperties!AJ532*(9.806*F532)^0.5</f>
        <v>1.516460453540621</v>
      </c>
      <c r="AC532" s="94">
        <f>AProperties!AK532*(9.806*G532)^0.5</f>
        <v>1.5174661790655419</v>
      </c>
      <c r="AD532" s="94">
        <f>AProperties!AL532*(9.806*H532)^0.5</f>
        <v>1.5171163725463719</v>
      </c>
      <c r="AE532" s="94">
        <f>AProperties!AM532*(9.806*I532)^0.5</f>
        <v>1.5179006337208785</v>
      </c>
      <c r="AF532" s="97">
        <f t="shared" si="98"/>
        <v>1.5163183241581062</v>
      </c>
    </row>
    <row r="533" spans="1:32" x14ac:dyDescent="0.25">
      <c r="A533" s="28">
        <v>0.52600000000000002</v>
      </c>
      <c r="B533" s="94">
        <f>AProperties!B533/AProperties!V533/VLOOKUP(B$6,Data!$N$4:$Y$11,Data!$X$1,FALSE)</f>
        <v>0.58364909896028927</v>
      </c>
      <c r="C533" s="94">
        <f>AProperties!C533/AProperties!W533/VLOOKUP(C$6,Data!$N$4:$Y$11,Data!$X$1,FALSE)</f>
        <v>0.58444944353762274</v>
      </c>
      <c r="D533" s="94">
        <f>AProperties!D533/AProperties!X533/VLOOKUP(D$6,Data!$N$4:$Y$11,Data!$X$1,FALSE)</f>
        <v>0.58433320042417347</v>
      </c>
      <c r="E533" s="94">
        <f>AProperties!E533/AProperties!Y533/VLOOKUP(E$6,Data!$N$4:$Y$11,Data!$X$1,FALSE)</f>
        <v>0.58485000224453598</v>
      </c>
      <c r="F533" s="94">
        <f>AProperties!F533/AProperties!Z533/VLOOKUP(F$6,Data!$N$4:$Y$11,Data!$X$1,FALSE)</f>
        <v>0.58471646871295724</v>
      </c>
      <c r="G533" s="94">
        <f>AProperties!G533/AProperties!AA533/VLOOKUP(G$6,Data!$N$4:$Y$11,Data!$X$1,FALSE)</f>
        <v>0.58509227987264023</v>
      </c>
      <c r="H533" s="94">
        <f>AProperties!H533/AProperties!AB533/VLOOKUP(H$6,Data!$N$4:$Y$11,Data!$X$1,FALSE)</f>
        <v>0.58496157014831052</v>
      </c>
      <c r="I533" s="94">
        <f>AProperties!I533/AProperties!AC533/VLOOKUP(I$6,Data!$N$4:$Y$11,Data!$X$1,FALSE)</f>
        <v>0.58525461489617636</v>
      </c>
      <c r="J533" s="97">
        <f t="shared" si="88"/>
        <v>0.58466333484958821</v>
      </c>
      <c r="L533" s="28">
        <v>0.52600000000000002</v>
      </c>
      <c r="M533" s="94">
        <f t="shared" si="89"/>
        <v>0.8178245494801446</v>
      </c>
      <c r="N533" s="94">
        <f t="shared" si="90"/>
        <v>0.81822472176881145</v>
      </c>
      <c r="O533" s="94">
        <f t="shared" si="91"/>
        <v>0.81816660021208676</v>
      </c>
      <c r="P533" s="94">
        <f t="shared" si="92"/>
        <v>0.81842500112226801</v>
      </c>
      <c r="Q533" s="94">
        <f t="shared" si="93"/>
        <v>0.81835823435647859</v>
      </c>
      <c r="R533" s="94">
        <f t="shared" si="94"/>
        <v>0.81854613993632008</v>
      </c>
      <c r="S533" s="94">
        <f t="shared" si="95"/>
        <v>0.81848078507415534</v>
      </c>
      <c r="T533" s="94">
        <f t="shared" si="96"/>
        <v>0.8186273074480882</v>
      </c>
      <c r="U533" s="97">
        <f t="shared" si="97"/>
        <v>0.81833166742479413</v>
      </c>
      <c r="W533" s="28">
        <v>0.52600000000000002</v>
      </c>
      <c r="X533" s="94">
        <f>AProperties!AF533*(9.806*B533)^0.5</f>
        <v>1.5180370826981311</v>
      </c>
      <c r="Y533" s="94">
        <f>AProperties!AG533*(9.806*C533)^0.5</f>
        <v>1.5201823719563907</v>
      </c>
      <c r="Z533" s="94">
        <f>AProperties!AH533*(9.806*D533)^0.5</f>
        <v>1.5198707662359623</v>
      </c>
      <c r="AA533" s="94">
        <f>AProperties!AI533*(9.806*E533)^0.5</f>
        <v>1.521256179994809</v>
      </c>
      <c r="AB533" s="94">
        <f>AProperties!AJ533*(9.806*F533)^0.5</f>
        <v>1.52089819704324</v>
      </c>
      <c r="AC533" s="94">
        <f>AProperties!AK533*(9.806*G533)^0.5</f>
        <v>1.5219057135706651</v>
      </c>
      <c r="AD533" s="94">
        <f>AProperties!AL533*(9.806*H533)^0.5</f>
        <v>1.5215552837709347</v>
      </c>
      <c r="AE533" s="94">
        <f>AProperties!AM533*(9.806*I533)^0.5</f>
        <v>1.5223409428407533</v>
      </c>
      <c r="AF533" s="97">
        <f t="shared" si="98"/>
        <v>1.5207558172638609</v>
      </c>
    </row>
    <row r="534" spans="1:32" x14ac:dyDescent="0.25">
      <c r="A534" s="28">
        <v>0.52700000000000002</v>
      </c>
      <c r="B534" s="94">
        <f>AProperties!B534/AProperties!V534/VLOOKUP(B$6,Data!$N$4:$Y$11,Data!$X$1,FALSE)</f>
        <v>0.5850609117360962</v>
      </c>
      <c r="C534" s="94">
        <f>AProperties!C534/AProperties!W534/VLOOKUP(C$6,Data!$N$4:$Y$11,Data!$X$1,FALSE)</f>
        <v>0.58586403636791917</v>
      </c>
      <c r="D534" s="94">
        <f>AProperties!D534/AProperties!X534/VLOOKUP(D$6,Data!$N$4:$Y$11,Data!$X$1,FALSE)</f>
        <v>0.58574738882895427</v>
      </c>
      <c r="E534" s="94">
        <f>AProperties!E534/AProperties!Y534/VLOOKUP(E$6,Data!$N$4:$Y$11,Data!$X$1,FALSE)</f>
        <v>0.58626599035734761</v>
      </c>
      <c r="F534" s="94">
        <f>AProperties!F534/AProperties!Z534/VLOOKUP(F$6,Data!$N$4:$Y$11,Data!$X$1,FALSE)</f>
        <v>0.58613199139273209</v>
      </c>
      <c r="G534" s="94">
        <f>AProperties!G534/AProperties!AA534/VLOOKUP(G$6,Data!$N$4:$Y$11,Data!$X$1,FALSE)</f>
        <v>0.58650911318896848</v>
      </c>
      <c r="H534" s="94">
        <f>AProperties!H534/AProperties!AB534/VLOOKUP(H$6,Data!$N$4:$Y$11,Data!$X$1,FALSE)</f>
        <v>0.58637794735529059</v>
      </c>
      <c r="I534" s="94">
        <f>AProperties!I534/AProperties!AC534/VLOOKUP(I$6,Data!$N$4:$Y$11,Data!$X$1,FALSE)</f>
        <v>0.58667201506528077</v>
      </c>
      <c r="J534" s="97">
        <f t="shared" si="88"/>
        <v>0.58607867428657356</v>
      </c>
      <c r="L534" s="28">
        <v>0.52700000000000002</v>
      </c>
      <c r="M534" s="94">
        <f t="shared" si="89"/>
        <v>0.81953045586804807</v>
      </c>
      <c r="N534" s="94">
        <f t="shared" si="90"/>
        <v>0.81993201818395955</v>
      </c>
      <c r="O534" s="94">
        <f t="shared" si="91"/>
        <v>0.81987369441447711</v>
      </c>
      <c r="P534" s="94">
        <f t="shared" si="92"/>
        <v>0.82013299517867377</v>
      </c>
      <c r="Q534" s="94">
        <f t="shared" si="93"/>
        <v>0.82006599569636607</v>
      </c>
      <c r="R534" s="94">
        <f t="shared" si="94"/>
        <v>0.82025455659448432</v>
      </c>
      <c r="S534" s="94">
        <f t="shared" si="95"/>
        <v>0.82018897367764532</v>
      </c>
      <c r="T534" s="94">
        <f t="shared" si="96"/>
        <v>0.82033600753264047</v>
      </c>
      <c r="U534" s="97">
        <f t="shared" si="97"/>
        <v>0.82003933714328681</v>
      </c>
      <c r="W534" s="28">
        <v>0.52700000000000002</v>
      </c>
      <c r="X534" s="94">
        <f>AProperties!AF534*(9.806*B534)^0.5</f>
        <v>1.522475163243129</v>
      </c>
      <c r="Y534" s="94">
        <f>AProperties!AG534*(9.806*C534)^0.5</f>
        <v>1.5246242479339407</v>
      </c>
      <c r="Z534" s="94">
        <f>AProperties!AH534*(9.806*D534)^0.5</f>
        <v>1.5243120900706844</v>
      </c>
      <c r="AA534" s="94">
        <f>AProperties!AI534*(9.806*E534)^0.5</f>
        <v>1.525699960902037</v>
      </c>
      <c r="AB534" s="94">
        <f>AProperties!AJ534*(9.806*F534)^0.5</f>
        <v>1.5253413425082698</v>
      </c>
      <c r="AC534" s="94">
        <f>AProperties!AK534*(9.806*G534)^0.5</f>
        <v>1.5263506484175566</v>
      </c>
      <c r="AD534" s="94">
        <f>AProperties!AL534*(9.806*H534)^0.5</f>
        <v>1.5259995958994717</v>
      </c>
      <c r="AE534" s="94">
        <f>AProperties!AM534*(9.806*I534)^0.5</f>
        <v>1.5267866516063364</v>
      </c>
      <c r="AF534" s="97">
        <f t="shared" si="98"/>
        <v>1.5251987125726783</v>
      </c>
    </row>
    <row r="535" spans="1:32" x14ac:dyDescent="0.25">
      <c r="A535" s="28">
        <v>0.52800000000000002</v>
      </c>
      <c r="B535" s="94">
        <f>AProperties!B535/AProperties!V535/VLOOKUP(B$6,Data!$N$4:$Y$11,Data!$X$1,FALSE)</f>
        <v>0.58647517385442871</v>
      </c>
      <c r="C535" s="94">
        <f>AProperties!C535/AProperties!W535/VLOOKUP(C$6,Data!$N$4:$Y$11,Data!$X$1,FALSE)</f>
        <v>0.58728108475840368</v>
      </c>
      <c r="D535" s="94">
        <f>AProperties!D535/AProperties!X535/VLOOKUP(D$6,Data!$N$4:$Y$11,Data!$X$1,FALSE)</f>
        <v>0.58716403188726074</v>
      </c>
      <c r="E535" s="94">
        <f>AProperties!E535/AProperties!Y535/VLOOKUP(E$6,Data!$N$4:$Y$11,Data!$X$1,FALSE)</f>
        <v>0.58768443716399987</v>
      </c>
      <c r="F535" s="94">
        <f>AProperties!F535/AProperties!Z535/VLOOKUP(F$6,Data!$N$4:$Y$11,Data!$X$1,FALSE)</f>
        <v>0.58754997172006385</v>
      </c>
      <c r="G535" s="94">
        <f>AProperties!G535/AProperties!AA535/VLOOKUP(G$6,Data!$N$4:$Y$11,Data!$X$1,FALSE)</f>
        <v>0.58792840710162486</v>
      </c>
      <c r="H535" s="94">
        <f>AProperties!H535/AProperties!AB535/VLOOKUP(H$6,Data!$N$4:$Y$11,Data!$X$1,FALSE)</f>
        <v>0.58779678413153424</v>
      </c>
      <c r="I535" s="94">
        <f>AProperties!I535/AProperties!AC535/VLOOKUP(I$6,Data!$N$4:$Y$11,Data!$X$1,FALSE)</f>
        <v>0.58809187710845445</v>
      </c>
      <c r="J535" s="97">
        <f t="shared" si="88"/>
        <v>0.58749647096572133</v>
      </c>
      <c r="L535" s="28">
        <v>0.52800000000000002</v>
      </c>
      <c r="M535" s="94">
        <f t="shared" si="89"/>
        <v>0.82123758692721438</v>
      </c>
      <c r="N535" s="94">
        <f t="shared" si="90"/>
        <v>0.82164054237920192</v>
      </c>
      <c r="O535" s="94">
        <f t="shared" si="91"/>
        <v>0.82158201594363045</v>
      </c>
      <c r="P535" s="94">
        <f t="shared" si="92"/>
        <v>0.82184221858200002</v>
      </c>
      <c r="Q535" s="94">
        <f t="shared" si="93"/>
        <v>0.82177498586003195</v>
      </c>
      <c r="R535" s="94">
        <f t="shared" si="94"/>
        <v>0.82196420355081246</v>
      </c>
      <c r="S535" s="94">
        <f t="shared" si="95"/>
        <v>0.8218983920657672</v>
      </c>
      <c r="T535" s="94">
        <f t="shared" si="96"/>
        <v>0.82204593855422725</v>
      </c>
      <c r="U535" s="97">
        <f t="shared" si="97"/>
        <v>0.82174823548286069</v>
      </c>
      <c r="W535" s="28">
        <v>0.52800000000000002</v>
      </c>
      <c r="X535" s="94">
        <f>AProperties!AF535*(9.806*B535)^0.5</f>
        <v>1.5269186583076695</v>
      </c>
      <c r="Y535" s="94">
        <f>AProperties!AG535*(9.806*C535)^0.5</f>
        <v>1.5290715349346178</v>
      </c>
      <c r="Z535" s="94">
        <f>AProperties!AH535*(9.806*D535)^0.5</f>
        <v>1.5287588254327553</v>
      </c>
      <c r="AA535" s="94">
        <f>AProperties!AI535*(9.806*E535)^0.5</f>
        <v>1.5301491511043233</v>
      </c>
      <c r="AB535" s="94">
        <f>AProperties!AJ535*(9.806*F535)^0.5</f>
        <v>1.5297898978428157</v>
      </c>
      <c r="AC535" s="94">
        <f>AProperties!AK535*(9.806*G535)^0.5</f>
        <v>1.5308009915213856</v>
      </c>
      <c r="AD535" s="94">
        <f>AProperties!AL535*(9.806*H535)^0.5</f>
        <v>1.5304493168443531</v>
      </c>
      <c r="AE535" s="94">
        <f>AProperties!AM535*(9.806*I535)^0.5</f>
        <v>1.5312377679362841</v>
      </c>
      <c r="AF535" s="97">
        <f t="shared" si="98"/>
        <v>1.5296470179905255</v>
      </c>
    </row>
    <row r="536" spans="1:32" x14ac:dyDescent="0.25">
      <c r="A536" s="28">
        <v>0.52900000000000003</v>
      </c>
      <c r="B536" s="94">
        <f>AProperties!B536/AProperties!V536/VLOOKUP(B$6,Data!$N$4:$Y$11,Data!$X$1,FALSE)</f>
        <v>0.5878918994344795</v>
      </c>
      <c r="C536" s="94">
        <f>AProperties!C536/AProperties!W536/VLOOKUP(C$6,Data!$N$4:$Y$11,Data!$X$1,FALSE)</f>
        <v>0.58870060285471137</v>
      </c>
      <c r="D536" s="94">
        <f>AProperties!D536/AProperties!X536/VLOOKUP(D$6,Data!$N$4:$Y$11,Data!$X$1,FALSE)</f>
        <v>0.5885831437408805</v>
      </c>
      <c r="E536" s="94">
        <f>AProperties!E536/AProperties!Y536/VLOOKUP(E$6,Data!$N$4:$Y$11,Data!$X$1,FALSE)</f>
        <v>0.58910535682340781</v>
      </c>
      <c r="F536" s="94">
        <f>AProperties!F536/AProperties!Z536/VLOOKUP(F$6,Data!$N$4:$Y$11,Data!$X$1,FALSE)</f>
        <v>0.58897042384943743</v>
      </c>
      <c r="G536" s="94">
        <f>AProperties!G536/AProperties!AA536/VLOOKUP(G$6,Data!$N$4:$Y$11,Data!$X$1,FALSE)</f>
        <v>0.58935017577757365</v>
      </c>
      <c r="H536" s="94">
        <f>AProperties!H536/AProperties!AB536/VLOOKUP(H$6,Data!$N$4:$Y$11,Data!$X$1,FALSE)</f>
        <v>0.58921809463966002</v>
      </c>
      <c r="I536" s="94">
        <f>AProperties!I536/AProperties!AC536/VLOOKUP(I$6,Data!$N$4:$Y$11,Data!$X$1,FALSE)</f>
        <v>0.58951421519806035</v>
      </c>
      <c r="J536" s="97">
        <f t="shared" si="88"/>
        <v>0.58891673903977637</v>
      </c>
      <c r="L536" s="28">
        <v>0.52900000000000003</v>
      </c>
      <c r="M536" s="94">
        <f t="shared" si="89"/>
        <v>0.82294594971723978</v>
      </c>
      <c r="N536" s="94">
        <f t="shared" si="90"/>
        <v>0.82335030142735577</v>
      </c>
      <c r="O536" s="94">
        <f t="shared" si="91"/>
        <v>0.82329157187044033</v>
      </c>
      <c r="P536" s="94">
        <f t="shared" si="92"/>
        <v>0.82355267841170399</v>
      </c>
      <c r="Q536" s="94">
        <f t="shared" si="93"/>
        <v>0.82348521192471869</v>
      </c>
      <c r="R536" s="94">
        <f t="shared" si="94"/>
        <v>0.82367508788878685</v>
      </c>
      <c r="S536" s="94">
        <f t="shared" si="95"/>
        <v>0.82360904731983009</v>
      </c>
      <c r="T536" s="94">
        <f t="shared" si="96"/>
        <v>0.8237571075990302</v>
      </c>
      <c r="U536" s="97">
        <f t="shared" si="97"/>
        <v>0.82345836951988827</v>
      </c>
      <c r="W536" s="28">
        <v>0.52900000000000003</v>
      </c>
      <c r="X536" s="94">
        <f>AProperties!AF536*(9.806*B536)^0.5</f>
        <v>1.5313675758940029</v>
      </c>
      <c r="Y536" s="94">
        <f>AProperties!AG536*(9.806*C536)^0.5</f>
        <v>1.533524240978084</v>
      </c>
      <c r="Z536" s="94">
        <f>AProperties!AH536*(9.806*D536)^0.5</f>
        <v>1.5332109803393092</v>
      </c>
      <c r="AA536" s="94">
        <f>AProperties!AI536*(9.806*E536)^0.5</f>
        <v>1.5346037586300452</v>
      </c>
      <c r="AB536" s="94">
        <f>AProperties!AJ536*(9.806*F536)^0.5</f>
        <v>1.5342438710723527</v>
      </c>
      <c r="AC536" s="94">
        <f>AProperties!AK536*(9.806*G536)^0.5</f>
        <v>1.5352567509158079</v>
      </c>
      <c r="AD536" s="94">
        <f>AProperties!AL536*(9.806*H536)^0.5</f>
        <v>1.5349044546363817</v>
      </c>
      <c r="AE536" s="94">
        <f>AProperties!AM536*(9.806*I536)^0.5</f>
        <v>1.5356942998677854</v>
      </c>
      <c r="AF536" s="97">
        <f t="shared" si="98"/>
        <v>1.5341007415417209</v>
      </c>
    </row>
    <row r="537" spans="1:32" x14ac:dyDescent="0.25">
      <c r="A537" s="28">
        <v>0.53</v>
      </c>
      <c r="B537" s="94">
        <f>AProperties!B537/AProperties!V537/VLOOKUP(B$6,Data!$N$4:$Y$11,Data!$X$1,FALSE)</f>
        <v>0.58931110269867981</v>
      </c>
      <c r="C537" s="94">
        <f>AProperties!C537/AProperties!W537/VLOOKUP(C$6,Data!$N$4:$Y$11,Data!$X$1,FALSE)</f>
        <v>0.59012260490595059</v>
      </c>
      <c r="D537" s="94">
        <f>AProperties!D537/AProperties!X537/VLOOKUP(D$6,Data!$N$4:$Y$11,Data!$X$1,FALSE)</f>
        <v>0.59000473863503955</v>
      </c>
      <c r="E537" s="94">
        <f>AProperties!E537/AProperties!Y537/VLOOKUP(E$6,Data!$N$4:$Y$11,Data!$X$1,FALSE)</f>
        <v>0.59052876359807893</v>
      </c>
      <c r="F537" s="94">
        <f>AProperties!F537/AProperties!Z537/VLOOKUP(F$6,Data!$N$4:$Y$11,Data!$X$1,FALSE)</f>
        <v>0.5903933620388887</v>
      </c>
      <c r="G537" s="94">
        <f>AProperties!G537/AProperties!AA537/VLOOKUP(G$6,Data!$N$4:$Y$11,Data!$X$1,FALSE)</f>
        <v>0.59077443348743996</v>
      </c>
      <c r="H537" s="94">
        <f>AProperties!H537/AProperties!AB537/VLOOKUP(H$6,Data!$N$4:$Y$11,Data!$X$1,FALSE)</f>
        <v>0.5906418931459132</v>
      </c>
      <c r="I537" s="94">
        <f>AProperties!I537/AProperties!AC537/VLOOKUP(I$6,Data!$N$4:$Y$11,Data!$X$1,FALSE)</f>
        <v>0.59093904361017058</v>
      </c>
      <c r="J537" s="97">
        <f t="shared" si="88"/>
        <v>0.59033949276502018</v>
      </c>
      <c r="L537" s="28">
        <v>0.53</v>
      </c>
      <c r="M537" s="94">
        <f t="shared" si="89"/>
        <v>0.82465555134933988</v>
      </c>
      <c r="N537" s="94">
        <f t="shared" si="90"/>
        <v>0.82506130245297538</v>
      </c>
      <c r="O537" s="94">
        <f t="shared" si="91"/>
        <v>0.8250023693175198</v>
      </c>
      <c r="P537" s="94">
        <f t="shared" si="92"/>
        <v>0.82526438179903949</v>
      </c>
      <c r="Q537" s="94">
        <f t="shared" si="93"/>
        <v>0.82519668101944443</v>
      </c>
      <c r="R537" s="94">
        <f t="shared" si="94"/>
        <v>0.82538721674371995</v>
      </c>
      <c r="S537" s="94">
        <f t="shared" si="95"/>
        <v>0.82532094657295663</v>
      </c>
      <c r="T537" s="94">
        <f t="shared" si="96"/>
        <v>0.82546952180508537</v>
      </c>
      <c r="U537" s="97">
        <f t="shared" si="97"/>
        <v>0.82516974638251006</v>
      </c>
      <c r="W537" s="28">
        <v>0.53</v>
      </c>
      <c r="X537" s="94">
        <f>AProperties!AF537*(9.806*B537)^0.5</f>
        <v>1.5358219241234257</v>
      </c>
      <c r="Y537" s="94">
        <f>AProperties!AG537*(9.806*C537)^0.5</f>
        <v>1.537982374203289</v>
      </c>
      <c r="Z537" s="94">
        <f>AProperties!AH537*(9.806*D537)^0.5</f>
        <v>1.5376685629267306</v>
      </c>
      <c r="AA537" s="94">
        <f>AProperties!AI537*(9.806*E537)^0.5</f>
        <v>1.5390637916269925</v>
      </c>
      <c r="AB537" s="94">
        <f>AProperties!AJ537*(9.806*F537)^0.5</f>
        <v>1.5387032703417178</v>
      </c>
      <c r="AC537" s="94">
        <f>AProperties!AK537*(9.806*G537)^0.5</f>
        <v>1.5397179347539547</v>
      </c>
      <c r="AD537" s="94">
        <f>AProperties!AL537*(9.806*H537)^0.5</f>
        <v>1.53936501742581</v>
      </c>
      <c r="AE537" s="94">
        <f>AProperties!AM537*(9.806*I537)^0.5</f>
        <v>1.5401562555575545</v>
      </c>
      <c r="AF537" s="97">
        <f t="shared" si="98"/>
        <v>1.5385598913699343</v>
      </c>
    </row>
    <row r="538" spans="1:32" x14ac:dyDescent="0.25">
      <c r="A538" s="28">
        <v>0.53100000000000003</v>
      </c>
      <c r="B538" s="94">
        <f>AProperties!B538/AProperties!V538/VLOOKUP(B$6,Data!$N$4:$Y$11,Data!$X$1,FALSE)</f>
        <v>0.59073279797369915</v>
      </c>
      <c r="C538" s="94">
        <f>AProperties!C538/AProperties!W538/VLOOKUP(C$6,Data!$N$4:$Y$11,Data!$X$1,FALSE)</f>
        <v>0.59154710526570631</v>
      </c>
      <c r="D538" s="94">
        <f>AProperties!D538/AProperties!X538/VLOOKUP(D$6,Data!$N$4:$Y$11,Data!$X$1,FALSE)</f>
        <v>0.59142883091940512</v>
      </c>
      <c r="E538" s="94">
        <f>AProperties!E538/AProperties!Y538/VLOOKUP(E$6,Data!$N$4:$Y$11,Data!$X$1,FALSE)</f>
        <v>0.59195467185511386</v>
      </c>
      <c r="F538" s="94">
        <f>AProperties!F538/AProperties!Z538/VLOOKUP(F$6,Data!$N$4:$Y$11,Data!$X$1,FALSE)</f>
        <v>0.59181880065101178</v>
      </c>
      <c r="G538" s="94">
        <f>AProperties!G538/AProperties!AA538/VLOOKUP(G$6,Data!$N$4:$Y$11,Data!$X$1,FALSE)</f>
        <v>0.59220119460651788</v>
      </c>
      <c r="H538" s="94">
        <f>AProperties!H538/AProperties!AB538/VLOOKUP(H$6,Data!$N$4:$Y$11,Data!$X$1,FALSE)</f>
        <v>0.59206819402116617</v>
      </c>
      <c r="I538" s="94">
        <f>AProperties!I538/AProperties!AC538/VLOOKUP(I$6,Data!$N$4:$Y$11,Data!$X$1,FALSE)</f>
        <v>0.59236637672557446</v>
      </c>
      <c r="J538" s="97">
        <f t="shared" si="88"/>
        <v>0.59176474650227429</v>
      </c>
      <c r="L538" s="28">
        <v>0.53100000000000003</v>
      </c>
      <c r="M538" s="94">
        <f t="shared" si="89"/>
        <v>0.8263663989868496</v>
      </c>
      <c r="N538" s="94">
        <f t="shared" si="90"/>
        <v>0.82677355263285324</v>
      </c>
      <c r="O538" s="94">
        <f t="shared" si="91"/>
        <v>0.82671441545970259</v>
      </c>
      <c r="P538" s="94">
        <f t="shared" si="92"/>
        <v>0.82697733592755696</v>
      </c>
      <c r="Q538" s="94">
        <f t="shared" si="93"/>
        <v>0.82690940032550597</v>
      </c>
      <c r="R538" s="94">
        <f t="shared" si="94"/>
        <v>0.82710059730325902</v>
      </c>
      <c r="S538" s="94">
        <f t="shared" si="95"/>
        <v>0.82703409701058317</v>
      </c>
      <c r="T538" s="94">
        <f t="shared" si="96"/>
        <v>0.82718318836278726</v>
      </c>
      <c r="U538" s="97">
        <f t="shared" si="97"/>
        <v>0.82688237325113723</v>
      </c>
      <c r="W538" s="28">
        <v>0.53100000000000003</v>
      </c>
      <c r="X538" s="94">
        <f>AProperties!AF538*(9.806*B538)^0.5</f>
        <v>1.5402817112372915</v>
      </c>
      <c r="Y538" s="94">
        <f>AProperties!AG538*(9.806*C538)^0.5</f>
        <v>1.5424459428694852</v>
      </c>
      <c r="Z538" s="94">
        <f>AProperties!AH538*(9.806*D538)^0.5</f>
        <v>1.5421315814516707</v>
      </c>
      <c r="AA538" s="94">
        <f>AProperties!AI538*(9.806*E538)^0.5</f>
        <v>1.5435292583633733</v>
      </c>
      <c r="AB538" s="94">
        <f>AProperties!AJ538*(9.806*F538)^0.5</f>
        <v>1.5431681039161422</v>
      </c>
      <c r="AC538" s="94">
        <f>AProperties!AK538*(9.806*G538)^0.5</f>
        <v>1.5441845513094612</v>
      </c>
      <c r="AD538" s="94">
        <f>AProperties!AL538*(9.806*H538)^0.5</f>
        <v>1.5438310134833459</v>
      </c>
      <c r="AE538" s="94">
        <f>AProperties!AM538*(9.806*I538)^0.5</f>
        <v>1.5446236432828597</v>
      </c>
      <c r="AF538" s="97">
        <f t="shared" si="98"/>
        <v>1.5430244757392038</v>
      </c>
    </row>
    <row r="539" spans="1:32" x14ac:dyDescent="0.25">
      <c r="A539" s="28">
        <v>0.53200000000000003</v>
      </c>
      <c r="B539" s="94">
        <f>AProperties!B539/AProperties!V539/VLOOKUP(B$6,Data!$N$4:$Y$11,Data!$X$1,FALSE)</f>
        <v>0.59215699969146063</v>
      </c>
      <c r="C539" s="94">
        <f>AProperties!C539/AProperties!W539/VLOOKUP(C$6,Data!$N$4:$Y$11,Data!$X$1,FALSE)</f>
        <v>0.59297411839305458</v>
      </c>
      <c r="D539" s="94">
        <f>AProperties!D539/AProperties!X539/VLOOKUP(D$6,Data!$N$4:$Y$11,Data!$X$1,FALSE)</f>
        <v>0.59285543504910265</v>
      </c>
      <c r="E539" s="94">
        <f>AProperties!E539/AProperties!Y539/VLOOKUP(E$6,Data!$N$4:$Y$11,Data!$X$1,FALSE)</f>
        <v>0.5933830960672295</v>
      </c>
      <c r="F539" s="94">
        <f>AProperties!F539/AProperties!Z539/VLOOKUP(F$6,Data!$N$4:$Y$11,Data!$X$1,FALSE)</f>
        <v>0.59324675415396932</v>
      </c>
      <c r="G539" s="94">
        <f>AProperties!G539/AProperties!AA539/VLOOKUP(G$6,Data!$N$4:$Y$11,Data!$X$1,FALSE)</f>
        <v>0.59363047361578591</v>
      </c>
      <c r="H539" s="94">
        <f>AProperties!H539/AProperties!AB539/VLOOKUP(H$6,Data!$N$4:$Y$11,Data!$X$1,FALSE)</f>
        <v>0.59349701174193692</v>
      </c>
      <c r="I539" s="94">
        <f>AProperties!I539/AProperties!AC539/VLOOKUP(I$6,Data!$N$4:$Y$11,Data!$X$1,FALSE)</f>
        <v>0.59379622903079421</v>
      </c>
      <c r="J539" s="97">
        <f t="shared" si="88"/>
        <v>0.59319251471791679</v>
      </c>
      <c r="L539" s="28">
        <v>0.53200000000000003</v>
      </c>
      <c r="M539" s="94">
        <f t="shared" si="89"/>
        <v>0.82807849984573034</v>
      </c>
      <c r="N539" s="94">
        <f t="shared" si="90"/>
        <v>0.82848705919652732</v>
      </c>
      <c r="O539" s="94">
        <f t="shared" si="91"/>
        <v>0.82842771752455135</v>
      </c>
      <c r="P539" s="94">
        <f t="shared" si="92"/>
        <v>0.82869154803361478</v>
      </c>
      <c r="Q539" s="94">
        <f t="shared" si="93"/>
        <v>0.82862337707698464</v>
      </c>
      <c r="R539" s="94">
        <f t="shared" si="94"/>
        <v>0.82881523680789293</v>
      </c>
      <c r="S539" s="94">
        <f t="shared" si="95"/>
        <v>0.82874850587096849</v>
      </c>
      <c r="T539" s="94">
        <f t="shared" si="96"/>
        <v>0.82889811451539708</v>
      </c>
      <c r="U539" s="97">
        <f t="shared" si="97"/>
        <v>0.82859625735895837</v>
      </c>
      <c r="W539" s="28">
        <v>0.53200000000000003</v>
      </c>
      <c r="X539" s="94">
        <f>AProperties!AF539*(9.806*B539)^0.5</f>
        <v>1.5447469455980465</v>
      </c>
      <c r="Y539" s="94">
        <f>AProperties!AG539*(9.806*C539)^0.5</f>
        <v>1.5469149553572581</v>
      </c>
      <c r="Z539" s="94">
        <f>AProperties!AH539*(9.806*D539)^0.5</f>
        <v>1.546600044292082</v>
      </c>
      <c r="AA539" s="94">
        <f>AProperties!AI539*(9.806*E539)^0.5</f>
        <v>1.5480001672288661</v>
      </c>
      <c r="AB539" s="94">
        <f>AProperties!AJ539*(9.806*F539)^0.5</f>
        <v>1.5476383801822631</v>
      </c>
      <c r="AC539" s="94">
        <f>AProperties!AK539*(9.806*G539)^0.5</f>
        <v>1.548656608977492</v>
      </c>
      <c r="AD539" s="94">
        <f>AProperties!AL539*(9.806*H539)^0.5</f>
        <v>1.5483024512011883</v>
      </c>
      <c r="AE539" s="94">
        <f>AProperties!AM539*(9.806*I539)^0.5</f>
        <v>1.5490964714425484</v>
      </c>
      <c r="AF539" s="97">
        <f t="shared" si="98"/>
        <v>1.5474945030349678</v>
      </c>
    </row>
    <row r="540" spans="1:32" x14ac:dyDescent="0.25">
      <c r="A540" s="28">
        <v>0.53300000000000003</v>
      </c>
      <c r="B540" s="94">
        <f>AProperties!B540/AProperties!V540/VLOOKUP(B$6,Data!$N$4:$Y$11,Data!$X$1,FALSE)</f>
        <v>0.59358372239016544</v>
      </c>
      <c r="C540" s="94">
        <f>AProperties!C540/AProperties!W540/VLOOKUP(C$6,Data!$N$4:$Y$11,Data!$X$1,FALSE)</f>
        <v>0.59440365885359225</v>
      </c>
      <c r="D540" s="94">
        <f>AProperties!D540/AProperties!X540/VLOOKUP(D$6,Data!$N$4:$Y$11,Data!$X$1,FALSE)</f>
        <v>0.59428456558574183</v>
      </c>
      <c r="E540" s="94">
        <f>AProperties!E540/AProperties!Y540/VLOOKUP(E$6,Data!$N$4:$Y$11,Data!$X$1,FALSE)</f>
        <v>0.59481405081377681</v>
      </c>
      <c r="F540" s="94">
        <f>AProperties!F540/AProperties!Z540/VLOOKUP(F$6,Data!$N$4:$Y$11,Data!$X$1,FALSE)</f>
        <v>0.59467723712252529</v>
      </c>
      <c r="G540" s="94">
        <f>AProperties!G540/AProperties!AA540/VLOOKUP(G$6,Data!$N$4:$Y$11,Data!$X$1,FALSE)</f>
        <v>0.59506228510293591</v>
      </c>
      <c r="H540" s="94">
        <f>AProperties!H540/AProperties!AB540/VLOOKUP(H$6,Data!$N$4:$Y$11,Data!$X$1,FALSE)</f>
        <v>0.5949283608914181</v>
      </c>
      <c r="I540" s="94">
        <f>AProperties!I540/AProperties!AC540/VLOOKUP(I$6,Data!$N$4:$Y$11,Data!$X$1,FALSE)</f>
        <v>0.59522861511911418</v>
      </c>
      <c r="J540" s="97">
        <f t="shared" si="88"/>
        <v>0.59462281198490874</v>
      </c>
      <c r="L540" s="28">
        <v>0.53300000000000003</v>
      </c>
      <c r="M540" s="94">
        <f t="shared" si="89"/>
        <v>0.82979186119508275</v>
      </c>
      <c r="N540" s="94">
        <f t="shared" si="90"/>
        <v>0.8302018294267961</v>
      </c>
      <c r="O540" s="94">
        <f t="shared" si="91"/>
        <v>0.83014228279287094</v>
      </c>
      <c r="P540" s="94">
        <f t="shared" si="92"/>
        <v>0.83040702540688849</v>
      </c>
      <c r="Q540" s="94">
        <f t="shared" si="93"/>
        <v>0.83033861856126268</v>
      </c>
      <c r="R540" s="94">
        <f t="shared" si="94"/>
        <v>0.83053114255146798</v>
      </c>
      <c r="S540" s="94">
        <f t="shared" si="95"/>
        <v>0.83046418044570913</v>
      </c>
      <c r="T540" s="94">
        <f t="shared" si="96"/>
        <v>0.83061430755955712</v>
      </c>
      <c r="U540" s="97">
        <f t="shared" si="97"/>
        <v>0.83031140599245445</v>
      </c>
      <c r="W540" s="28">
        <v>0.53300000000000003</v>
      </c>
      <c r="X540" s="94">
        <f>AProperties!AF540*(9.806*B540)^0.5</f>
        <v>1.5492176356902685</v>
      </c>
      <c r="Y540" s="94">
        <f>AProperties!AG540*(9.806*C540)^0.5</f>
        <v>1.5513894201695755</v>
      </c>
      <c r="Z540" s="94">
        <f>AProperties!AH540*(9.806*D540)^0.5</f>
        <v>1.5510739599482606</v>
      </c>
      <c r="AA540" s="94">
        <f>AProperties!AI540*(9.806*E540)^0.5</f>
        <v>1.5524765267356302</v>
      </c>
      <c r="AB540" s="94">
        <f>AProperties!AJ540*(9.806*F540)^0.5</f>
        <v>1.5521141076491809</v>
      </c>
      <c r="AC540" s="94">
        <f>AProperties!AK540*(9.806*G540)^0.5</f>
        <v>1.553134116275787</v>
      </c>
      <c r="AD540" s="94">
        <f>AProperties!AL540*(9.806*H540)^0.5</f>
        <v>1.5527793390940721</v>
      </c>
      <c r="AE540" s="94">
        <f>AProperties!AM540*(9.806*I540)^0.5</f>
        <v>1.5535747485580893</v>
      </c>
      <c r="AF540" s="97">
        <f t="shared" si="98"/>
        <v>1.5519699817651078</v>
      </c>
    </row>
    <row r="541" spans="1:32" x14ac:dyDescent="0.25">
      <c r="A541" s="28">
        <v>0.53400000000000003</v>
      </c>
      <c r="B541" s="94">
        <f>AProperties!B541/AProperties!V541/VLOOKUP(B$6,Data!$N$4:$Y$11,Data!$X$1,FALSE)</f>
        <v>0.59501298071532971</v>
      </c>
      <c r="C541" s="94">
        <f>AProperties!C541/AProperties!W541/VLOOKUP(C$6,Data!$N$4:$Y$11,Data!$X$1,FALSE)</f>
        <v>0.5958357413204709</v>
      </c>
      <c r="D541" s="94">
        <f>AProperties!D541/AProperties!X541/VLOOKUP(D$6,Data!$N$4:$Y$11,Data!$X$1,FALSE)</f>
        <v>0.59571623719845279</v>
      </c>
      <c r="E541" s="94">
        <f>AProperties!E541/AProperties!Y541/VLOOKUP(E$6,Data!$N$4:$Y$11,Data!$X$1,FALSE)</f>
        <v>0.59624755078179148</v>
      </c>
      <c r="F541" s="94">
        <f>AProperties!F541/AProperties!Z541/VLOOKUP(F$6,Data!$N$4:$Y$11,Data!$X$1,FALSE)</f>
        <v>0.59611026423908353</v>
      </c>
      <c r="G541" s="94">
        <f>AProperties!G541/AProperties!AA541/VLOOKUP(G$6,Data!$N$4:$Y$11,Data!$X$1,FALSE)</f>
        <v>0.59649664376341127</v>
      </c>
      <c r="H541" s="94">
        <f>AProperties!H541/AProperties!AB541/VLOOKUP(H$6,Data!$N$4:$Y$11,Data!$X$1,FALSE)</f>
        <v>0.59636225616051464</v>
      </c>
      <c r="I541" s="94">
        <f>AProperties!I541/AProperties!AC541/VLOOKUP(I$6,Data!$N$4:$Y$11,Data!$X$1,FALSE)</f>
        <v>0.5966635496916225</v>
      </c>
      <c r="J541" s="97">
        <f t="shared" si="88"/>
        <v>0.59605565298383456</v>
      </c>
      <c r="L541" s="28">
        <v>0.53400000000000003</v>
      </c>
      <c r="M541" s="94">
        <f t="shared" si="89"/>
        <v>0.83150649035766488</v>
      </c>
      <c r="N541" s="94">
        <f t="shared" si="90"/>
        <v>0.83191787066023548</v>
      </c>
      <c r="O541" s="94">
        <f t="shared" si="91"/>
        <v>0.83185811859922643</v>
      </c>
      <c r="P541" s="94">
        <f t="shared" si="92"/>
        <v>0.83212377539089577</v>
      </c>
      <c r="Q541" s="94">
        <f t="shared" si="93"/>
        <v>0.83205513211954174</v>
      </c>
      <c r="R541" s="94">
        <f t="shared" si="94"/>
        <v>0.83224832188170561</v>
      </c>
      <c r="S541" s="94">
        <f t="shared" si="95"/>
        <v>0.83218112808025735</v>
      </c>
      <c r="T541" s="94">
        <f t="shared" si="96"/>
        <v>0.83233177484581122</v>
      </c>
      <c r="U541" s="97">
        <f t="shared" si="97"/>
        <v>0.83202782649191731</v>
      </c>
      <c r="W541" s="28">
        <v>0.53400000000000003</v>
      </c>
      <c r="X541" s="94">
        <f>AProperties!AF541*(9.806*B541)^0.5</f>
        <v>1.553693790121722</v>
      </c>
      <c r="Y541" s="94">
        <f>AProperties!AG541*(9.806*C541)^0.5</f>
        <v>1.555869345932827</v>
      </c>
      <c r="Z541" s="94">
        <f>AProperties!AH541*(9.806*D541)^0.5</f>
        <v>1.5555533370438903</v>
      </c>
      <c r="AA541" s="94">
        <f>AProperties!AI541*(9.806*E541)^0.5</f>
        <v>1.556958345519396</v>
      </c>
      <c r="AB541" s="94">
        <f>AProperties!AJ541*(9.806*F541)^0.5</f>
        <v>1.5565952949495114</v>
      </c>
      <c r="AC541" s="94">
        <f>AProperties!AK541*(9.806*G541)^0.5</f>
        <v>1.5576170818457074</v>
      </c>
      <c r="AD541" s="94">
        <f>AProperties!AL541*(9.806*H541)^0.5</f>
        <v>1.5572616858003188</v>
      </c>
      <c r="AE541" s="94">
        <f>AProperties!AM541*(9.806*I541)^0.5</f>
        <v>1.558058483274632</v>
      </c>
      <c r="AF541" s="97">
        <f t="shared" si="98"/>
        <v>1.5564509205610007</v>
      </c>
    </row>
    <row r="542" spans="1:32" x14ac:dyDescent="0.25">
      <c r="A542" s="28">
        <v>0.53500000000000003</v>
      </c>
      <c r="B542" s="94">
        <f>AProperties!B542/AProperties!V542/VLOOKUP(B$6,Data!$N$4:$Y$11,Data!$X$1,FALSE)</f>
        <v>0.59644478942083223</v>
      </c>
      <c r="C542" s="94">
        <f>AProperties!C542/AProperties!W542/VLOOKUP(C$6,Data!$N$4:$Y$11,Data!$X$1,FALSE)</f>
        <v>0.59727038057545423</v>
      </c>
      <c r="D542" s="94">
        <f>AProperties!D542/AProperties!X542/VLOOKUP(D$6,Data!$N$4:$Y$11,Data!$X$1,FALSE)</f>
        <v>0.59715046466493993</v>
      </c>
      <c r="E542" s="94">
        <f>AProperties!E542/AProperties!Y542/VLOOKUP(E$6,Data!$N$4:$Y$11,Data!$X$1,FALSE)</f>
        <v>0.59768361076703824</v>
      </c>
      <c r="F542" s="94">
        <f>AProperties!F542/AProperties!Z542/VLOOKUP(F$6,Data!$N$4:$Y$11,Data!$X$1,FALSE)</f>
        <v>0.59754585029473717</v>
      </c>
      <c r="G542" s="94">
        <f>AProperties!G542/AProperties!AA542/VLOOKUP(G$6,Data!$N$4:$Y$11,Data!$X$1,FALSE)</f>
        <v>0.59793356440146628</v>
      </c>
      <c r="H542" s="94">
        <f>AProperties!H542/AProperties!AB542/VLOOKUP(H$6,Data!$N$4:$Y$11,Data!$X$1,FALSE)</f>
        <v>0.59779871234889936</v>
      </c>
      <c r="I542" s="94">
        <f>AProperties!I542/AProperties!AC542/VLOOKUP(I$6,Data!$N$4:$Y$11,Data!$X$1,FALSE)</f>
        <v>0.59810104755826377</v>
      </c>
      <c r="J542" s="97">
        <f t="shared" si="88"/>
        <v>0.59749105250395385</v>
      </c>
      <c r="L542" s="28">
        <v>0.53500000000000003</v>
      </c>
      <c r="M542" s="94">
        <f t="shared" si="89"/>
        <v>0.83322239471041615</v>
      </c>
      <c r="N542" s="94">
        <f t="shared" si="90"/>
        <v>0.83363519028772715</v>
      </c>
      <c r="O542" s="94">
        <f t="shared" si="91"/>
        <v>0.83357523233247</v>
      </c>
      <c r="P542" s="94">
        <f t="shared" si="92"/>
        <v>0.83384180538351915</v>
      </c>
      <c r="Q542" s="94">
        <f t="shared" si="93"/>
        <v>0.83377292514736867</v>
      </c>
      <c r="R542" s="94">
        <f t="shared" si="94"/>
        <v>0.83396678220073317</v>
      </c>
      <c r="S542" s="94">
        <f t="shared" si="95"/>
        <v>0.83389935617444966</v>
      </c>
      <c r="T542" s="94">
        <f t="shared" si="96"/>
        <v>0.83405052377913191</v>
      </c>
      <c r="U542" s="97">
        <f t="shared" si="97"/>
        <v>0.83374552625197695</v>
      </c>
      <c r="W542" s="28">
        <v>0.53500000000000003</v>
      </c>
      <c r="X542" s="94">
        <f>AProperties!AF542*(9.806*B542)^0.5</f>
        <v>1.5581754176244189</v>
      </c>
      <c r="Y542" s="94">
        <f>AProperties!AG542*(9.806*C542)^0.5</f>
        <v>1.5603547413979102</v>
      </c>
      <c r="Z542" s="94">
        <f>AProperties!AH542*(9.806*D542)^0.5</f>
        <v>1.5600381843271232</v>
      </c>
      <c r="AA542" s="94">
        <f>AProperties!AI542*(9.806*E542)^0.5</f>
        <v>1.5614456323405046</v>
      </c>
      <c r="AB542" s="94">
        <f>AProperties!AJ542*(9.806*F542)^0.5</f>
        <v>1.5610819508404477</v>
      </c>
      <c r="AC542" s="94">
        <f>AProperties!AK542*(9.806*G542)^0.5</f>
        <v>1.5621055144533256</v>
      </c>
      <c r="AD542" s="94">
        <f>AProperties!AL542*(9.806*H542)^0.5</f>
        <v>1.5617495000829087</v>
      </c>
      <c r="AE542" s="94">
        <f>AProperties!AM542*(9.806*I542)^0.5</f>
        <v>1.5625476843620743</v>
      </c>
      <c r="AF542" s="97">
        <f t="shared" si="98"/>
        <v>1.5609373281785892</v>
      </c>
    </row>
    <row r="543" spans="1:32" x14ac:dyDescent="0.25">
      <c r="A543" s="28">
        <v>0.53600000000000003</v>
      </c>
      <c r="B543" s="94">
        <f>AProperties!B543/AProperties!V543/VLOOKUP(B$6,Data!$N$4:$Y$11,Data!$X$1,FALSE)</f>
        <v>0.5978791633699776</v>
      </c>
      <c r="C543" s="94">
        <f>AProperties!C543/AProperties!W543/VLOOKUP(C$6,Data!$N$4:$Y$11,Data!$X$1,FALSE)</f>
        <v>0.59870759150997699</v>
      </c>
      <c r="D543" s="94">
        <f>AProperties!D543/AProperties!X543/VLOOKUP(D$6,Data!$N$4:$Y$11,Data!$X$1,FALSE)</f>
        <v>0.59858726287254549</v>
      </c>
      <c r="E543" s="94">
        <f>AProperties!E543/AProperties!Y543/VLOOKUP(E$6,Data!$N$4:$Y$11,Data!$X$1,FALSE)</f>
        <v>0.59912224567508099</v>
      </c>
      <c r="F543" s="94">
        <f>AProperties!F543/AProperties!Z543/VLOOKUP(F$6,Data!$N$4:$Y$11,Data!$X$1,FALSE)</f>
        <v>0.59898401019033498</v>
      </c>
      <c r="G543" s="94">
        <f>AProperties!G543/AProperties!AA543/VLOOKUP(G$6,Data!$N$4:$Y$11,Data!$X$1,FALSE)</f>
        <v>0.59937306193122408</v>
      </c>
      <c r="H543" s="94">
        <f>AProperties!H543/AProperties!AB543/VLOOKUP(H$6,Data!$N$4:$Y$11,Data!$X$1,FALSE)</f>
        <v>0.5992377443660758</v>
      </c>
      <c r="I543" s="94">
        <f>AProperties!I543/AProperties!AC543/VLOOKUP(I$6,Data!$N$4:$Y$11,Data!$X$1,FALSE)</f>
        <v>0.59954112363890499</v>
      </c>
      <c r="J543" s="97">
        <f t="shared" si="88"/>
        <v>0.59892902544426507</v>
      </c>
      <c r="L543" s="28">
        <v>0.53600000000000003</v>
      </c>
      <c r="M543" s="94">
        <f t="shared" si="89"/>
        <v>0.83493958168498883</v>
      </c>
      <c r="N543" s="94">
        <f t="shared" si="90"/>
        <v>0.83535379575498858</v>
      </c>
      <c r="O543" s="94">
        <f t="shared" si="91"/>
        <v>0.83529363143627278</v>
      </c>
      <c r="P543" s="94">
        <f t="shared" si="92"/>
        <v>0.83556112283754058</v>
      </c>
      <c r="Q543" s="94">
        <f t="shared" si="93"/>
        <v>0.83549200509516752</v>
      </c>
      <c r="R543" s="94">
        <f t="shared" si="94"/>
        <v>0.83568653096561207</v>
      </c>
      <c r="S543" s="94">
        <f t="shared" si="95"/>
        <v>0.83561887218303799</v>
      </c>
      <c r="T543" s="94">
        <f t="shared" si="96"/>
        <v>0.83577056181945253</v>
      </c>
      <c r="U543" s="97">
        <f t="shared" si="97"/>
        <v>0.83546451272213251</v>
      </c>
      <c r="W543" s="28">
        <v>0.53600000000000003</v>
      </c>
      <c r="X543" s="94">
        <f>AProperties!AF543*(9.806*B543)^0.5</f>
        <v>1.5626625270557053</v>
      </c>
      <c r="Y543" s="94">
        <f>AProperties!AG543*(9.806*C543)^0.5</f>
        <v>1.5648456154412991</v>
      </c>
      <c r="Z543" s="94">
        <f>AProperties!AH543*(9.806*D543)^0.5</f>
        <v>1.5645285106716555</v>
      </c>
      <c r="AA543" s="94">
        <f>AProperties!AI543*(9.806*E543)^0.5</f>
        <v>1.565938396085012</v>
      </c>
      <c r="AB543" s="94">
        <f>AProperties!AJ543*(9.806*F543)^0.5</f>
        <v>1.5655740842048458</v>
      </c>
      <c r="AC543" s="94">
        <f>AProperties!AK543*(9.806*G543)^0.5</f>
        <v>1.5665994229904836</v>
      </c>
      <c r="AD543" s="94">
        <f>AProperties!AL543*(9.806*H543)^0.5</f>
        <v>1.5662427908305603</v>
      </c>
      <c r="AE543" s="94">
        <f>AProperties!AM543*(9.806*I543)^0.5</f>
        <v>1.5670423607161428</v>
      </c>
      <c r="AF543" s="97">
        <f t="shared" si="98"/>
        <v>1.565429213499463</v>
      </c>
    </row>
    <row r="544" spans="1:32" x14ac:dyDescent="0.25">
      <c r="A544" s="28">
        <v>0.53700000000000003</v>
      </c>
      <c r="B544" s="94">
        <f>AProperties!B544/AProperties!V544/VLOOKUP(B$6,Data!$N$4:$Y$11,Data!$X$1,FALSE)</f>
        <v>0.59931611753657066</v>
      </c>
      <c r="C544" s="94">
        <f>AProperties!C544/AProperties!W544/VLOOKUP(C$6,Data!$N$4:$Y$11,Data!$X$1,FALSE)</f>
        <v>0.6001473891262229</v>
      </c>
      <c r="D544" s="94">
        <f>AProperties!D544/AProperties!X544/VLOOKUP(D$6,Data!$N$4:$Y$11,Data!$X$1,FALSE)</f>
        <v>0.60002664681932272</v>
      </c>
      <c r="E544" s="94">
        <f>AProperties!E544/AProperties!Y544/VLOOKUP(E$6,Data!$N$4:$Y$11,Data!$X$1,FALSE)</f>
        <v>0.60056347052235681</v>
      </c>
      <c r="F544" s="94">
        <f>AProperties!F544/AProperties!Z544/VLOOKUP(F$6,Data!$N$4:$Y$11,Data!$X$1,FALSE)</f>
        <v>0.60042475893756064</v>
      </c>
      <c r="G544" s="94">
        <f>AProperties!G544/AProperties!AA544/VLOOKUP(G$6,Data!$N$4:$Y$11,Data!$X$1,FALSE)</f>
        <v>0.60081515137775965</v>
      </c>
      <c r="H544" s="94">
        <f>AProperties!H544/AProperties!AB544/VLOOKUP(H$6,Data!$N$4:$Y$11,Data!$X$1,FALSE)</f>
        <v>0.60067936723245785</v>
      </c>
      <c r="I544" s="94">
        <f>AProperties!I544/AProperties!AC544/VLOOKUP(I$6,Data!$N$4:$Y$11,Data!$X$1,FALSE)</f>
        <v>0.60098379296441673</v>
      </c>
      <c r="J544" s="97">
        <f t="shared" si="88"/>
        <v>0.60036958681458352</v>
      </c>
      <c r="L544" s="28">
        <v>0.53700000000000003</v>
      </c>
      <c r="M544" s="94">
        <f t="shared" si="89"/>
        <v>0.83665805876828536</v>
      </c>
      <c r="N544" s="94">
        <f t="shared" si="90"/>
        <v>0.83707369456311143</v>
      </c>
      <c r="O544" s="94">
        <f t="shared" si="91"/>
        <v>0.83701332340966139</v>
      </c>
      <c r="P544" s="94">
        <f t="shared" si="92"/>
        <v>0.83728173526117844</v>
      </c>
      <c r="Q544" s="94">
        <f t="shared" si="93"/>
        <v>0.83721237946878035</v>
      </c>
      <c r="R544" s="94">
        <f t="shared" si="94"/>
        <v>0.83740757568887991</v>
      </c>
      <c r="S544" s="94">
        <f t="shared" si="95"/>
        <v>0.83733968361622901</v>
      </c>
      <c r="T544" s="94">
        <f t="shared" si="96"/>
        <v>0.83749189648220845</v>
      </c>
      <c r="U544" s="97">
        <f t="shared" si="97"/>
        <v>0.83718479340729168</v>
      </c>
      <c r="W544" s="28">
        <v>0.53700000000000003</v>
      </c>
      <c r="X544" s="94">
        <f>AProperties!AF544*(9.806*B544)^0.5</f>
        <v>1.5671551273993545</v>
      </c>
      <c r="Y544" s="94">
        <f>AProperties!AG544*(9.806*C544)^0.5</f>
        <v>1.5693419770661405</v>
      </c>
      <c r="Z544" s="94">
        <f>AProperties!AH544*(9.806*D544)^0.5</f>
        <v>1.5690243250778206</v>
      </c>
      <c r="AA544" s="94">
        <f>AProperties!AI544*(9.806*E544)^0.5</f>
        <v>1.5704366457657677</v>
      </c>
      <c r="AB544" s="94">
        <f>AProperties!AJ544*(9.806*F544)^0.5</f>
        <v>1.5700717040523273</v>
      </c>
      <c r="AC544" s="94">
        <f>AProperties!AK544*(9.806*G544)^0.5</f>
        <v>1.5710988164759048</v>
      </c>
      <c r="AD544" s="94">
        <f>AProperties!AL544*(9.806*H544)^0.5</f>
        <v>1.5707415670588309</v>
      </c>
      <c r="AE544" s="94">
        <f>AProperties!AM544*(9.806*I544)^0.5</f>
        <v>1.5715425213594989</v>
      </c>
      <c r="AF544" s="97">
        <f t="shared" si="98"/>
        <v>1.5699265855319557</v>
      </c>
    </row>
    <row r="545" spans="1:32" x14ac:dyDescent="0.25">
      <c r="A545" s="28">
        <v>0.53800000000000003</v>
      </c>
      <c r="B545" s="94">
        <f>AProperties!B545/AProperties!V545/VLOOKUP(B$6,Data!$N$4:$Y$11,Data!$X$1,FALSE)</f>
        <v>0.60075566700600158</v>
      </c>
      <c r="C545" s="94">
        <f>AProperties!C545/AProperties!W545/VLOOKUP(C$6,Data!$N$4:$Y$11,Data!$X$1,FALSE)</f>
        <v>0.60158978853821488</v>
      </c>
      <c r="D545" s="94">
        <f>AProperties!D545/AProperties!X545/VLOOKUP(D$6,Data!$N$4:$Y$11,Data!$X$1,FALSE)</f>
        <v>0.60146863161512798</v>
      </c>
      <c r="E545" s="94">
        <f>AProperties!E545/AProperties!Y545/VLOOKUP(E$6,Data!$N$4:$Y$11,Data!$X$1,FALSE)</f>
        <v>0.60200730043726858</v>
      </c>
      <c r="F545" s="94">
        <f>AProperties!F545/AProperties!Z545/VLOOKUP(F$6,Data!$N$4:$Y$11,Data!$X$1,FALSE)</f>
        <v>0.60186811166001841</v>
      </c>
      <c r="G545" s="94">
        <f>AProperties!G545/AProperties!AA545/VLOOKUP(G$6,Data!$N$4:$Y$11,Data!$X$1,FALSE)</f>
        <v>0.60225984787818887</v>
      </c>
      <c r="H545" s="94">
        <f>AProperties!H545/AProperties!AB545/VLOOKUP(H$6,Data!$N$4:$Y$11,Data!$X$1,FALSE)</f>
        <v>0.60212359608045907</v>
      </c>
      <c r="I545" s="94">
        <f>AProperties!I545/AProperties!AC545/VLOOKUP(I$6,Data!$N$4:$Y$11,Data!$X$1,FALSE)</f>
        <v>0.60242907067775997</v>
      </c>
      <c r="J545" s="97">
        <f t="shared" si="88"/>
        <v>0.60181275173663007</v>
      </c>
      <c r="L545" s="28">
        <v>0.53800000000000003</v>
      </c>
      <c r="M545" s="94">
        <f t="shared" si="89"/>
        <v>0.83837783350300077</v>
      </c>
      <c r="N545" s="94">
        <f t="shared" si="90"/>
        <v>0.83879489426910747</v>
      </c>
      <c r="O545" s="94">
        <f t="shared" si="91"/>
        <v>0.83873431580756397</v>
      </c>
      <c r="P545" s="94">
        <f t="shared" si="92"/>
        <v>0.83900365021863432</v>
      </c>
      <c r="Q545" s="94">
        <f t="shared" si="93"/>
        <v>0.83893405583000924</v>
      </c>
      <c r="R545" s="94">
        <f t="shared" si="94"/>
        <v>0.83912992393909447</v>
      </c>
      <c r="S545" s="94">
        <f t="shared" si="95"/>
        <v>0.83906179804022951</v>
      </c>
      <c r="T545" s="94">
        <f t="shared" si="96"/>
        <v>0.83921453533888002</v>
      </c>
      <c r="U545" s="97">
        <f t="shared" si="97"/>
        <v>0.83890637586831507</v>
      </c>
      <c r="W545" s="28">
        <v>0.53800000000000003</v>
      </c>
      <c r="X545" s="94">
        <f>AProperties!AF545*(9.806*B545)^0.5</f>
        <v>1.5716532277666679</v>
      </c>
      <c r="Y545" s="94">
        <f>AProperties!AG545*(9.806*C545)^0.5</f>
        <v>1.5738438354033693</v>
      </c>
      <c r="Z545" s="94">
        <f>AProperties!AH545*(9.806*D545)^0.5</f>
        <v>1.5735256366737003</v>
      </c>
      <c r="AA545" s="94">
        <f>AProperties!AI545*(9.806*E545)^0.5</f>
        <v>1.5749403905235357</v>
      </c>
      <c r="AB545" s="94">
        <f>AProperties!AJ545*(9.806*F545)^0.5</f>
        <v>1.574574819520375</v>
      </c>
      <c r="AC545" s="94">
        <f>AProperties!AK545*(9.806*G545)^0.5</f>
        <v>1.5756037040562954</v>
      </c>
      <c r="AD545" s="94">
        <f>AProperties!AL545*(9.806*H545)^0.5</f>
        <v>1.57524583791122</v>
      </c>
      <c r="AE545" s="94">
        <f>AProperties!AM545*(9.806*I545)^0.5</f>
        <v>1.5760481754428324</v>
      </c>
      <c r="AF545" s="97">
        <f t="shared" si="98"/>
        <v>1.5744294534122496</v>
      </c>
    </row>
    <row r="546" spans="1:32" x14ac:dyDescent="0.25">
      <c r="A546" s="28">
        <v>0.53900000000000003</v>
      </c>
      <c r="B546" s="94">
        <f>AProperties!B546/AProperties!V546/VLOOKUP(B$6,Data!$N$4:$Y$11,Data!$X$1,FALSE)</f>
        <v>0.6021978269763486</v>
      </c>
      <c r="C546" s="94">
        <f>AProperties!C546/AProperties!W546/VLOOKUP(C$6,Data!$N$4:$Y$11,Data!$X$1,FALSE)</f>
        <v>0.6030348049729165</v>
      </c>
      <c r="D546" s="94">
        <f>AProperties!D546/AProperties!X546/VLOOKUP(D$6,Data!$N$4:$Y$11,Data!$X$1,FALSE)</f>
        <v>0.60291323248272111</v>
      </c>
      <c r="E546" s="94">
        <f>AProperties!E546/AProperties!Y546/VLOOKUP(E$6,Data!$N$4:$Y$11,Data!$X$1,FALSE)</f>
        <v>0.60345375066128626</v>
      </c>
      <c r="F546" s="94">
        <f>AProperties!F546/AProperties!Z546/VLOOKUP(F$6,Data!$N$4:$Y$11,Data!$X$1,FALSE)</f>
        <v>0.60331408359433825</v>
      </c>
      <c r="G546" s="94">
        <f>AProperties!G546/AProperties!AA546/VLOOKUP(G$6,Data!$N$4:$Y$11,Data!$X$1,FALSE)</f>
        <v>0.60370716668277458</v>
      </c>
      <c r="H546" s="94">
        <f>AProperties!H546/AProperties!AB546/VLOOKUP(H$6,Data!$N$4:$Y$11,Data!$X$1,FALSE)</f>
        <v>0.60357044615559641</v>
      </c>
      <c r="I546" s="94">
        <f>AProperties!I546/AProperties!AC546/VLOOKUP(I$6,Data!$N$4:$Y$11,Data!$X$1,FALSE)</f>
        <v>0.60387697203509394</v>
      </c>
      <c r="J546" s="97">
        <f t="shared" si="88"/>
        <v>0.60325853544513441</v>
      </c>
      <c r="L546" s="28">
        <v>0.53900000000000003</v>
      </c>
      <c r="M546" s="94">
        <f t="shared" si="89"/>
        <v>0.84009891348817434</v>
      </c>
      <c r="N546" s="94">
        <f t="shared" si="90"/>
        <v>0.84051740248645834</v>
      </c>
      <c r="O546" s="94">
        <f t="shared" si="91"/>
        <v>0.84045661624136059</v>
      </c>
      <c r="P546" s="94">
        <f t="shared" si="92"/>
        <v>0.84072687533064316</v>
      </c>
      <c r="Q546" s="94">
        <f t="shared" si="93"/>
        <v>0.84065704179716916</v>
      </c>
      <c r="R546" s="94">
        <f t="shared" si="94"/>
        <v>0.84085358334138727</v>
      </c>
      <c r="S546" s="94">
        <f t="shared" si="95"/>
        <v>0.84078522307779824</v>
      </c>
      <c r="T546" s="94">
        <f t="shared" si="96"/>
        <v>0.84093848601754706</v>
      </c>
      <c r="U546" s="97">
        <f t="shared" si="97"/>
        <v>0.8406292677225673</v>
      </c>
      <c r="W546" s="28">
        <v>0.53900000000000003</v>
      </c>
      <c r="X546" s="94">
        <f>AProperties!AF546*(9.806*B546)^0.5</f>
        <v>1.5761568373976063</v>
      </c>
      <c r="Y546" s="94">
        <f>AProperties!AG546*(9.806*C546)^0.5</f>
        <v>1.5783511997128259</v>
      </c>
      <c r="Z546" s="94">
        <f>AProperties!AH546*(9.806*D546)^0.5</f>
        <v>1.5780324547162474</v>
      </c>
      <c r="AA546" s="94">
        <f>AProperties!AI546*(9.806*E546)^0.5</f>
        <v>1.579449639628109</v>
      </c>
      <c r="AB546" s="94">
        <f>AProperties!AJ546*(9.806*F546)^0.5</f>
        <v>1.5790834398754632</v>
      </c>
      <c r="AC546" s="94">
        <f>AProperties!AK546*(9.806*G546)^0.5</f>
        <v>1.5801140950074759</v>
      </c>
      <c r="AD546" s="94">
        <f>AProperties!AL546*(9.806*H546)^0.5</f>
        <v>1.5797556126602947</v>
      </c>
      <c r="AE546" s="94">
        <f>AProperties!AM546*(9.806*I546)^0.5</f>
        <v>1.580559332245997</v>
      </c>
      <c r="AF546" s="97">
        <f t="shared" si="98"/>
        <v>1.5789378264055023</v>
      </c>
    </row>
    <row r="547" spans="1:32" x14ac:dyDescent="0.25">
      <c r="A547" s="28">
        <v>0.54</v>
      </c>
      <c r="B547" s="94">
        <f>AProperties!B547/AProperties!V547/VLOOKUP(B$6,Data!$N$4:$Y$11,Data!$X$1,FALSE)</f>
        <v>0.60364261275948916</v>
      </c>
      <c r="C547" s="94">
        <f>AProperties!C547/AProperties!W547/VLOOKUP(C$6,Data!$N$4:$Y$11,Data!$X$1,FALSE)</f>
        <v>0.60448245377134657</v>
      </c>
      <c r="D547" s="94">
        <f>AProperties!D547/AProperties!X547/VLOOKUP(D$6,Data!$N$4:$Y$11,Data!$X$1,FALSE)</f>
        <v>0.60436046475887995</v>
      </c>
      <c r="E547" s="94">
        <f>AProperties!E547/AProperties!Y547/VLOOKUP(E$6,Data!$N$4:$Y$11,Data!$X$1,FALSE)</f>
        <v>0.60490283655006527</v>
      </c>
      <c r="F547" s="94">
        <f>AProperties!F547/AProperties!Z547/VLOOKUP(F$6,Data!$N$4:$Y$11,Data!$X$1,FALSE)</f>
        <v>0.60476269009129424</v>
      </c>
      <c r="G547" s="94">
        <f>AProperties!G547/AProperties!AA547/VLOOKUP(G$6,Data!$N$4:$Y$11,Data!$X$1,FALSE)</f>
        <v>0.60515712315604042</v>
      </c>
      <c r="H547" s="94">
        <f>AProperties!H547/AProperties!AB547/VLOOKUP(H$6,Data!$N$4:$Y$11,Data!$X$1,FALSE)</f>
        <v>0.60501993281760769</v>
      </c>
      <c r="I547" s="94">
        <f>AProperties!I547/AProperties!AC547/VLOOKUP(I$6,Data!$N$4:$Y$11,Data!$X$1,FALSE)</f>
        <v>0.60532751240689342</v>
      </c>
      <c r="J547" s="97">
        <f t="shared" si="88"/>
        <v>0.60470695328895219</v>
      </c>
      <c r="L547" s="28">
        <v>0.54</v>
      </c>
      <c r="M547" s="94">
        <f t="shared" si="89"/>
        <v>0.84182130637974462</v>
      </c>
      <c r="N547" s="94">
        <f t="shared" si="90"/>
        <v>0.84224122688567338</v>
      </c>
      <c r="O547" s="94">
        <f t="shared" si="91"/>
        <v>0.84218023237944006</v>
      </c>
      <c r="P547" s="94">
        <f t="shared" si="92"/>
        <v>0.84245141827503267</v>
      </c>
      <c r="Q547" s="94">
        <f t="shared" si="93"/>
        <v>0.84238134504564721</v>
      </c>
      <c r="R547" s="94">
        <f t="shared" si="94"/>
        <v>0.84257856157802025</v>
      </c>
      <c r="S547" s="94">
        <f t="shared" si="95"/>
        <v>0.84250996640880382</v>
      </c>
      <c r="T547" s="94">
        <f t="shared" si="96"/>
        <v>0.84266375620344669</v>
      </c>
      <c r="U547" s="97">
        <f t="shared" si="97"/>
        <v>0.84235347664447602</v>
      </c>
      <c r="W547" s="28">
        <v>0.54</v>
      </c>
      <c r="X547" s="94">
        <f>AProperties!AF547*(9.806*B547)^0.5</f>
        <v>1.5806659656619177</v>
      </c>
      <c r="Y547" s="94">
        <f>AProperties!AG547*(9.806*C547)^0.5</f>
        <v>1.5828640793843909</v>
      </c>
      <c r="Z547" s="94">
        <f>AProperties!AH547*(9.806*D547)^0.5</f>
        <v>1.5825447885924178</v>
      </c>
      <c r="AA547" s="94">
        <f>AProperties!AI547*(9.806*E547)^0.5</f>
        <v>1.5839644024794519</v>
      </c>
      <c r="AB547" s="94">
        <f>AProperties!AJ547*(9.806*F547)^0.5</f>
        <v>1.5835975745142004</v>
      </c>
      <c r="AC547" s="94">
        <f>AProperties!AK547*(9.806*G547)^0.5</f>
        <v>1.5846299987355084</v>
      </c>
      <c r="AD547" s="94">
        <f>AProperties!AL547*(9.806*H547)^0.5</f>
        <v>1.5842709007088278</v>
      </c>
      <c r="AE547" s="94">
        <f>AProperties!AM547*(9.806*I547)^0.5</f>
        <v>1.5850760011791465</v>
      </c>
      <c r="AF547" s="97">
        <f t="shared" si="98"/>
        <v>1.5834517139069828</v>
      </c>
    </row>
    <row r="548" spans="1:32" x14ac:dyDescent="0.25">
      <c r="A548" s="28">
        <v>0.54100000000000004</v>
      </c>
      <c r="B548" s="94">
        <f>AProperties!B548/AProperties!V548/VLOOKUP(B$6,Data!$N$4:$Y$11,Data!$X$1,FALSE)</f>
        <v>0.60509003978222631</v>
      </c>
      <c r="C548" s="94">
        <f>AProperties!C548/AProperties!W548/VLOOKUP(C$6,Data!$N$4:$Y$11,Data!$X$1,FALSE)</f>
        <v>0.60593275038971084</v>
      </c>
      <c r="D548" s="94">
        <f>AProperties!D548/AProperties!X548/VLOOKUP(D$6,Data!$N$4:$Y$11,Data!$X$1,FALSE)</f>
        <v>0.60581034389553023</v>
      </c>
      <c r="E548" s="94">
        <f>AProperties!E548/AProperties!Y548/VLOOKUP(E$6,Data!$N$4:$Y$11,Data!$X$1,FALSE)</f>
        <v>0.60635457357457601</v>
      </c>
      <c r="F548" s="94">
        <f>AProperties!F548/AProperties!Z548/VLOOKUP(F$6,Data!$N$4:$Y$11,Data!$X$1,FALSE)</f>
        <v>0.60621394661692873</v>
      </c>
      <c r="G548" s="94">
        <f>AProperties!G548/AProperties!AA548/VLOOKUP(G$6,Data!$N$4:$Y$11,Data!$X$1,FALSE)</f>
        <v>0.60660973277790553</v>
      </c>
      <c r="H548" s="94">
        <f>AProperties!H548/AProperties!AB548/VLOOKUP(H$6,Data!$N$4:$Y$11,Data!$X$1,FALSE)</f>
        <v>0.606472071541583</v>
      </c>
      <c r="I548" s="94">
        <f>AProperties!I548/AProperties!AC548/VLOOKUP(I$6,Data!$N$4:$Y$11,Data!$X$1,FALSE)</f>
        <v>0.60678070727907918</v>
      </c>
      <c r="J548" s="97">
        <f t="shared" si="88"/>
        <v>0.60615802073219249</v>
      </c>
      <c r="L548" s="28">
        <v>0.54100000000000004</v>
      </c>
      <c r="M548" s="94">
        <f t="shared" si="89"/>
        <v>0.84354501989111319</v>
      </c>
      <c r="N548" s="94">
        <f t="shared" si="90"/>
        <v>0.8439663751948554</v>
      </c>
      <c r="O548" s="94">
        <f t="shared" si="91"/>
        <v>0.84390517194776515</v>
      </c>
      <c r="P548" s="94">
        <f t="shared" si="92"/>
        <v>0.84417728678728809</v>
      </c>
      <c r="Q548" s="94">
        <f t="shared" si="93"/>
        <v>0.8441069733084644</v>
      </c>
      <c r="R548" s="94">
        <f t="shared" si="94"/>
        <v>0.84430486638895275</v>
      </c>
      <c r="S548" s="94">
        <f t="shared" si="95"/>
        <v>0.84423603577079154</v>
      </c>
      <c r="T548" s="94">
        <f t="shared" si="96"/>
        <v>0.84439035363953963</v>
      </c>
      <c r="U548" s="97">
        <f t="shared" si="97"/>
        <v>0.84407901036609623</v>
      </c>
      <c r="W548" s="28">
        <v>0.54100000000000004</v>
      </c>
      <c r="X548" s="94">
        <f>AProperties!AF548*(9.806*B548)^0.5</f>
        <v>1.5851806220602871</v>
      </c>
      <c r="Y548" s="94">
        <f>AProperties!AG548*(9.806*C548)^0.5</f>
        <v>1.5873824839391457</v>
      </c>
      <c r="Z548" s="94">
        <f>AProperties!AH548*(9.806*D548)^0.5</f>
        <v>1.5870626478203249</v>
      </c>
      <c r="AA548" s="94">
        <f>AProperties!AI548*(9.806*E548)^0.5</f>
        <v>1.5884846886088524</v>
      </c>
      <c r="AB548" s="94">
        <f>AProperties!AJ548*(9.806*F548)^0.5</f>
        <v>1.5881172329644637</v>
      </c>
      <c r="AC548" s="94">
        <f>AProperties!AK548*(9.806*G548)^0.5</f>
        <v>1.5891514247778606</v>
      </c>
      <c r="AD548" s="94">
        <f>AProperties!AL548*(9.806*H548)^0.5</f>
        <v>1.5887917115909527</v>
      </c>
      <c r="AE548" s="94">
        <f>AProperties!AM548*(9.806*I548)^0.5</f>
        <v>1.5895981917838848</v>
      </c>
      <c r="AF548" s="97">
        <f t="shared" si="98"/>
        <v>1.5879711254432214</v>
      </c>
    </row>
    <row r="549" spans="1:32" x14ac:dyDescent="0.25">
      <c r="A549" s="28">
        <v>0.54200000000000004</v>
      </c>
      <c r="B549" s="94">
        <f>AProperties!B549/AProperties!V549/VLOOKUP(B$6,Data!$N$4:$Y$11,Data!$X$1,FALSE)</f>
        <v>0.60654012358743004</v>
      </c>
      <c r="C549" s="94">
        <f>AProperties!C549/AProperties!W549/VLOOKUP(C$6,Data!$N$4:$Y$11,Data!$X$1,FALSE)</f>
        <v>0.60738571040053857</v>
      </c>
      <c r="D549" s="94">
        <f>AProperties!D549/AProperties!X549/VLOOKUP(D$6,Data!$N$4:$Y$11,Data!$X$1,FALSE)</f>
        <v>0.60726288546088769</v>
      </c>
      <c r="E549" s="94">
        <f>AProperties!E549/AProperties!Y549/VLOOKUP(E$6,Data!$N$4:$Y$11,Data!$X$1,FALSE)</f>
        <v>0.60780897732224626</v>
      </c>
      <c r="F549" s="94">
        <f>AProperties!F549/AProperties!Z549/VLOOKUP(F$6,Data!$N$4:$Y$11,Data!$X$1,FALSE)</f>
        <v>0.60766786875370038</v>
      </c>
      <c r="G549" s="94">
        <f>AProperties!G549/AProperties!AA549/VLOOKUP(G$6,Data!$N$4:$Y$11,Data!$X$1,FALSE)</f>
        <v>0.60806501114482414</v>
      </c>
      <c r="H549" s="94">
        <f>AProperties!H549/AProperties!AB549/VLOOKUP(H$6,Data!$N$4:$Y$11,Data!$X$1,FALSE)</f>
        <v>0.6079268779191046</v>
      </c>
      <c r="I549" s="94">
        <f>AProperties!I549/AProperties!AC549/VLOOKUP(I$6,Data!$N$4:$Y$11,Data!$X$1,FALSE)</f>
        <v>0.60823657225416183</v>
      </c>
      <c r="J549" s="97">
        <f t="shared" si="88"/>
        <v>0.60761175335536166</v>
      </c>
      <c r="L549" s="28">
        <v>0.54200000000000004</v>
      </c>
      <c r="M549" s="94">
        <f t="shared" si="89"/>
        <v>0.845270061793715</v>
      </c>
      <c r="N549" s="94">
        <f t="shared" si="90"/>
        <v>0.84569285520026938</v>
      </c>
      <c r="O549" s="94">
        <f t="shared" si="91"/>
        <v>0.84563144273044388</v>
      </c>
      <c r="P549" s="94">
        <f t="shared" si="92"/>
        <v>0.84590448866112311</v>
      </c>
      <c r="Q549" s="94">
        <f t="shared" si="93"/>
        <v>0.84583393437685017</v>
      </c>
      <c r="R549" s="94">
        <f t="shared" si="94"/>
        <v>0.84603250557241205</v>
      </c>
      <c r="S549" s="94">
        <f t="shared" si="95"/>
        <v>0.84596343895955228</v>
      </c>
      <c r="T549" s="94">
        <f t="shared" si="96"/>
        <v>0.84611828612708095</v>
      </c>
      <c r="U549" s="97">
        <f t="shared" si="97"/>
        <v>0.84580587667768092</v>
      </c>
      <c r="W549" s="28">
        <v>0.54200000000000004</v>
      </c>
      <c r="X549" s="94">
        <f>AProperties!AF549*(9.806*B549)^0.5</f>
        <v>1.5897008162255042</v>
      </c>
      <c r="Y549" s="94">
        <f>AProperties!AG549*(9.806*C549)^0.5</f>
        <v>1.5919064230305182</v>
      </c>
      <c r="Z549" s="94">
        <f>AProperties!AH549*(9.806*D549)^0.5</f>
        <v>1.5915860420504078</v>
      </c>
      <c r="AA549" s="94">
        <f>AProperties!AI549*(9.806*E549)^0.5</f>
        <v>1.5930105076800818</v>
      </c>
      <c r="AB549" s="94">
        <f>AProperties!AJ549*(9.806*F549)^0.5</f>
        <v>1.5926424248865814</v>
      </c>
      <c r="AC549" s="94">
        <f>AProperties!AK549*(9.806*G549)^0.5</f>
        <v>1.5936783828045555</v>
      </c>
      <c r="AD549" s="94">
        <f>AProperties!AL549*(9.806*H549)^0.5</f>
        <v>1.5933180549733195</v>
      </c>
      <c r="AE549" s="94">
        <f>AProperties!AM549*(9.806*I549)^0.5</f>
        <v>1.5941259137344306</v>
      </c>
      <c r="AF549" s="97">
        <f t="shared" si="98"/>
        <v>1.592496070673175</v>
      </c>
    </row>
    <row r="550" spans="1:32" x14ac:dyDescent="0.25">
      <c r="A550" s="28">
        <v>0.54300000000000004</v>
      </c>
      <c r="B550" s="94">
        <f>AProperties!B550/AProperties!V550/VLOOKUP(B$6,Data!$N$4:$Y$11,Data!$X$1,FALSE)</f>
        <v>0.60799287983518946</v>
      </c>
      <c r="C550" s="94">
        <f>AProperties!C550/AProperties!W550/VLOOKUP(C$6,Data!$N$4:$Y$11,Data!$X$1,FALSE)</f>
        <v>0.60884134949384505</v>
      </c>
      <c r="D550" s="94">
        <f>AProperties!D550/AProperties!X550/VLOOKUP(D$6,Data!$N$4:$Y$11,Data!$X$1,FALSE)</f>
        <v>0.60871810514060976</v>
      </c>
      <c r="E550" s="94">
        <f>AProperties!E550/AProperties!Y550/VLOOKUP(E$6,Data!$N$4:$Y$11,Data!$X$1,FALSE)</f>
        <v>0.60926606349811885</v>
      </c>
      <c r="F550" s="94">
        <f>AProperties!F550/AProperties!Z550/VLOOKUP(F$6,Data!$N$4:$Y$11,Data!$X$1,FALSE)</f>
        <v>0.60912447220163735</v>
      </c>
      <c r="G550" s="94">
        <f>AProperties!G550/AProperties!AA550/VLOOKUP(G$6,Data!$N$4:$Y$11,Data!$X$1,FALSE)</f>
        <v>0.60952297397094746</v>
      </c>
      <c r="H550" s="94">
        <f>AProperties!H550/AProperties!AB550/VLOOKUP(H$6,Data!$N$4:$Y$11,Data!$X$1,FALSE)</f>
        <v>0.60938436765940851</v>
      </c>
      <c r="I550" s="94">
        <f>AProperties!I550/AProperties!AC550/VLOOKUP(I$6,Data!$N$4:$Y$11,Data!$X$1,FALSE)</f>
        <v>0.60969512305240114</v>
      </c>
      <c r="J550" s="97">
        <f t="shared" si="88"/>
        <v>0.60906816685651965</v>
      </c>
      <c r="L550" s="28">
        <v>0.54300000000000004</v>
      </c>
      <c r="M550" s="94">
        <f t="shared" si="89"/>
        <v>0.84699643991759477</v>
      </c>
      <c r="N550" s="94">
        <f t="shared" si="90"/>
        <v>0.84742067474692262</v>
      </c>
      <c r="O550" s="94">
        <f t="shared" si="91"/>
        <v>0.84735905257030497</v>
      </c>
      <c r="P550" s="94">
        <f t="shared" si="92"/>
        <v>0.84763303174905946</v>
      </c>
      <c r="Q550" s="94">
        <f t="shared" si="93"/>
        <v>0.84756223610081871</v>
      </c>
      <c r="R550" s="94">
        <f t="shared" si="94"/>
        <v>0.84776148698547371</v>
      </c>
      <c r="S550" s="94">
        <f t="shared" si="95"/>
        <v>0.84769218382970424</v>
      </c>
      <c r="T550" s="94">
        <f t="shared" si="96"/>
        <v>0.84784756152620067</v>
      </c>
      <c r="U550" s="97">
        <f t="shared" si="97"/>
        <v>0.84753408342825975</v>
      </c>
      <c r="W550" s="28">
        <v>0.54300000000000004</v>
      </c>
      <c r="X550" s="94">
        <f>AProperties!AF550*(9.806*B550)^0.5</f>
        <v>1.5942265579236377</v>
      </c>
      <c r="Y550" s="94">
        <f>AProperties!AG550*(9.806*C550)^0.5</f>
        <v>1.5964359064454847</v>
      </c>
      <c r="Z550" s="94">
        <f>AProperties!AH550*(9.806*D550)^0.5</f>
        <v>1.5961149810665969</v>
      </c>
      <c r="AA550" s="94">
        <f>AProperties!AI550*(9.806*E550)^0.5</f>
        <v>1.5975418694905787</v>
      </c>
      <c r="AB550" s="94">
        <f>AProperties!AJ550*(9.806*F550)^0.5</f>
        <v>1.5971731600745007</v>
      </c>
      <c r="AC550" s="94">
        <f>AProperties!AK550*(9.806*G550)^0.5</f>
        <v>1.5982108826193684</v>
      </c>
      <c r="AD550" s="94">
        <f>AProperties!AL550*(9.806*H550)^0.5</f>
        <v>1.5978499406562847</v>
      </c>
      <c r="AE550" s="94">
        <f>AProperties!AM550*(9.806*I550)^0.5</f>
        <v>1.5986591768387977</v>
      </c>
      <c r="AF550" s="97">
        <f t="shared" si="98"/>
        <v>1.5970265593894062</v>
      </c>
    </row>
    <row r="551" spans="1:32" x14ac:dyDescent="0.25">
      <c r="A551" s="28">
        <v>0.54400000000000004</v>
      </c>
      <c r="B551" s="94">
        <f>AProperties!B551/AProperties!V551/VLOOKUP(B$6,Data!$N$4:$Y$11,Data!$X$1,FALSE)</f>
        <v>0.60944832430398121</v>
      </c>
      <c r="C551" s="94">
        <f>AProperties!C551/AProperties!W551/VLOOKUP(C$6,Data!$N$4:$Y$11,Data!$X$1,FALSE)</f>
        <v>0.61029968347829777</v>
      </c>
      <c r="D551" s="94">
        <f>AProperties!D551/AProperties!X551/VLOOKUP(D$6,Data!$N$4:$Y$11,Data!$X$1,FALSE)</f>
        <v>0.6101760187389712</v>
      </c>
      <c r="E551" s="94">
        <f>AProperties!E551/AProperties!Y551/VLOOKUP(E$6,Data!$N$4:$Y$11,Data!$X$1,FALSE)</f>
        <v>0.61072584792602425</v>
      </c>
      <c r="F551" s="94">
        <f>AProperties!F551/AProperties!Z551/VLOOKUP(F$6,Data!$N$4:$Y$11,Data!$X$1,FALSE)</f>
        <v>0.6105837727795117</v>
      </c>
      <c r="G551" s="94">
        <f>AProperties!G551/AProperties!AA551/VLOOKUP(G$6,Data!$N$4:$Y$11,Data!$X$1,FALSE)</f>
        <v>0.61098363708929215</v>
      </c>
      <c r="H551" s="94">
        <f>AProperties!H551/AProperties!AB551/VLOOKUP(H$6,Data!$N$4:$Y$11,Data!$X$1,FALSE)</f>
        <v>0.61084455659055326</v>
      </c>
      <c r="I551" s="94">
        <f>AProperties!I551/AProperties!AC551/VLOOKUP(I$6,Data!$N$4:$Y$11,Data!$X$1,FALSE)</f>
        <v>0.61115637551297952</v>
      </c>
      <c r="J551" s="97">
        <f t="shared" si="88"/>
        <v>0.61052727705245124</v>
      </c>
      <c r="L551" s="28">
        <v>0.54400000000000004</v>
      </c>
      <c r="M551" s="94">
        <f t="shared" si="89"/>
        <v>0.84872416215199065</v>
      </c>
      <c r="N551" s="94">
        <f t="shared" si="90"/>
        <v>0.84914984173914898</v>
      </c>
      <c r="O551" s="94">
        <f t="shared" si="91"/>
        <v>0.8490880093694857</v>
      </c>
      <c r="P551" s="94">
        <f t="shared" si="92"/>
        <v>0.84936292396301216</v>
      </c>
      <c r="Q551" s="94">
        <f t="shared" si="93"/>
        <v>0.84929188638975583</v>
      </c>
      <c r="R551" s="94">
        <f t="shared" si="94"/>
        <v>0.84949181854464606</v>
      </c>
      <c r="S551" s="94">
        <f t="shared" si="95"/>
        <v>0.84942227829527672</v>
      </c>
      <c r="T551" s="94">
        <f t="shared" si="96"/>
        <v>0.84957818775648986</v>
      </c>
      <c r="U551" s="97">
        <f t="shared" si="97"/>
        <v>0.84926363852622566</v>
      </c>
      <c r="W551" s="28">
        <v>0.54400000000000004</v>
      </c>
      <c r="X551" s="94">
        <f>AProperties!AF551*(9.806*B551)^0.5</f>
        <v>1.5987578570552297</v>
      </c>
      <c r="Y551" s="94">
        <f>AProperties!AG551*(9.806*C551)^0.5</f>
        <v>1.6009709441057502</v>
      </c>
      <c r="Z551" s="94">
        <f>AProperties!AH551*(9.806*D551)^0.5</f>
        <v>1.6006494747875248</v>
      </c>
      <c r="AA551" s="94">
        <f>AProperties!AI551*(9.806*E551)^0.5</f>
        <v>1.6020787839726469</v>
      </c>
      <c r="AB551" s="94">
        <f>AProperties!AJ551*(9.806*F551)^0.5</f>
        <v>1.6017094484569918</v>
      </c>
      <c r="AC551" s="94">
        <f>AProperties!AK551*(9.806*G551)^0.5</f>
        <v>1.6027489341610082</v>
      </c>
      <c r="AD551" s="94">
        <f>AProperties!AL551*(9.806*H551)^0.5</f>
        <v>1.6023873785751004</v>
      </c>
      <c r="AE551" s="94">
        <f>AProperties!AM551*(9.806*I551)^0.5</f>
        <v>1.6031979910399994</v>
      </c>
      <c r="AF551" s="97">
        <f t="shared" si="98"/>
        <v>1.6015626015192814</v>
      </c>
    </row>
    <row r="552" spans="1:32" x14ac:dyDescent="0.25">
      <c r="A552" s="28">
        <v>0.54500000000000004</v>
      </c>
      <c r="B552" s="94">
        <f>AProperties!B552/AProperties!V552/VLOOKUP(B$6,Data!$N$4:$Y$11,Data!$X$1,FALSE)</f>
        <v>0.61090647289185129</v>
      </c>
      <c r="C552" s="94">
        <f>AProperties!C552/AProperties!W552/VLOOKUP(C$6,Data!$N$4:$Y$11,Data!$X$1,FALSE)</f>
        <v>0.61176072828240058</v>
      </c>
      <c r="D552" s="94">
        <f>AProperties!D552/AProperties!X552/VLOOKUP(D$6,Data!$N$4:$Y$11,Data!$X$1,FALSE)</f>
        <v>0.61163664218004377</v>
      </c>
      <c r="E552" s="94">
        <f>AProperties!E552/AProperties!Y552/VLOOKUP(E$6,Data!$N$4:$Y$11,Data!$X$1,FALSE)</f>
        <v>0.61218834654976328</v>
      </c>
      <c r="F552" s="94">
        <f>AProperties!F552/AProperties!Z552/VLOOKUP(F$6,Data!$N$4:$Y$11,Data!$X$1,FALSE)</f>
        <v>0.61204578642602037</v>
      </c>
      <c r="G552" s="94">
        <f>AProperties!G552/AProperties!AA552/VLOOKUP(G$6,Data!$N$4:$Y$11,Data!$X$1,FALSE)</f>
        <v>0.61244701645293098</v>
      </c>
      <c r="H552" s="94">
        <f>AProperties!H552/AProperties!AB552/VLOOKUP(H$6,Data!$N$4:$Y$11,Data!$X$1,FALSE)</f>
        <v>0.61230746066060848</v>
      </c>
      <c r="I552" s="94">
        <f>AProperties!I552/AProperties!AC552/VLOOKUP(I$6,Data!$N$4:$Y$11,Data!$X$1,FALSE)</f>
        <v>0.61262034559518619</v>
      </c>
      <c r="J552" s="97">
        <f t="shared" si="88"/>
        <v>0.61198909987985062</v>
      </c>
      <c r="L552" s="28">
        <v>0.54500000000000004</v>
      </c>
      <c r="M552" s="94">
        <f t="shared" si="89"/>
        <v>0.85045323644592563</v>
      </c>
      <c r="N552" s="94">
        <f t="shared" si="90"/>
        <v>0.85088036414120038</v>
      </c>
      <c r="O552" s="94">
        <f t="shared" si="91"/>
        <v>0.85081832109002198</v>
      </c>
      <c r="P552" s="94">
        <f t="shared" si="92"/>
        <v>0.85109417327488168</v>
      </c>
      <c r="Q552" s="94">
        <f t="shared" si="93"/>
        <v>0.85102289321301017</v>
      </c>
      <c r="R552" s="94">
        <f t="shared" si="94"/>
        <v>0.85122350822646553</v>
      </c>
      <c r="S552" s="94">
        <f t="shared" si="95"/>
        <v>0.85115373033030428</v>
      </c>
      <c r="T552" s="94">
        <f t="shared" si="96"/>
        <v>0.85131017279759313</v>
      </c>
      <c r="U552" s="97">
        <f t="shared" si="97"/>
        <v>0.8509945499399254</v>
      </c>
      <c r="W552" s="28">
        <v>0.54500000000000004</v>
      </c>
      <c r="X552" s="94">
        <f>AProperties!AF552*(9.806*B552)^0.5</f>
        <v>1.6032947236565043</v>
      </c>
      <c r="Y552" s="94">
        <f>AProperties!AG552*(9.806*C552)^0.5</f>
        <v>1.6055115460689593</v>
      </c>
      <c r="Z552" s="94">
        <f>AProperties!AH552*(9.806*D552)^0.5</f>
        <v>1.6051895332677253</v>
      </c>
      <c r="AA552" s="94">
        <f>AProperties!AI552*(9.806*E552)^0.5</f>
        <v>1.6066212611946584</v>
      </c>
      <c r="AB552" s="94">
        <f>AProperties!AJ552*(9.806*F552)^0.5</f>
        <v>1.6062513000988496</v>
      </c>
      <c r="AC552" s="94">
        <f>AProperties!AK552*(9.806*G552)^0.5</f>
        <v>1.6072925475043434</v>
      </c>
      <c r="AD552" s="94">
        <f>AProperties!AL552*(9.806*H552)^0.5</f>
        <v>1.6069303788011324</v>
      </c>
      <c r="AE552" s="94">
        <f>AProperties!AM552*(9.806*I552)^0.5</f>
        <v>1.6077423664172483</v>
      </c>
      <c r="AF552" s="97">
        <f t="shared" si="98"/>
        <v>1.6061042071261777</v>
      </c>
    </row>
    <row r="553" spans="1:32" x14ac:dyDescent="0.25">
      <c r="A553" s="28">
        <v>0.54600000000000004</v>
      </c>
      <c r="B553" s="94">
        <f>AProperties!B553/AProperties!V553/VLOOKUP(B$6,Data!$N$4:$Y$11,Data!$X$1,FALSE)</f>
        <v>0.6123673416176113</v>
      </c>
      <c r="C553" s="94">
        <f>AProperties!C553/AProperties!W553/VLOOKUP(C$6,Data!$N$4:$Y$11,Data!$X$1,FALSE)</f>
        <v>0.61322449995569239</v>
      </c>
      <c r="D553" s="94">
        <f>AProperties!D553/AProperties!X553/VLOOKUP(D$6,Data!$N$4:$Y$11,Data!$X$1,FALSE)</f>
        <v>0.61309999150889471</v>
      </c>
      <c r="E553" s="94">
        <f>AProperties!E553/AProperties!Y553/VLOOKUP(E$6,Data!$N$4:$Y$11,Data!$X$1,FALSE)</f>
        <v>0.61365357543430876</v>
      </c>
      <c r="F553" s="94">
        <f>AProperties!F553/AProperties!Z553/VLOOKUP(F$6,Data!$N$4:$Y$11,Data!$X$1,FALSE)</f>
        <v>0.61351052920098825</v>
      </c>
      <c r="G553" s="94">
        <f>AProperties!G553/AProperties!AA553/VLOOKUP(G$6,Data!$N$4:$Y$11,Data!$X$1,FALSE)</f>
        <v>0.61391312813618759</v>
      </c>
      <c r="H553" s="94">
        <f>AProperties!H553/AProperties!AB553/VLOOKUP(H$6,Data!$N$4:$Y$11,Data!$X$1,FALSE)</f>
        <v>0.61377309593885088</v>
      </c>
      <c r="I553" s="94">
        <f>AProperties!I553/AProperties!AC553/VLOOKUP(I$6,Data!$N$4:$Y$11,Data!$X$1,FALSE)</f>
        <v>0.61408704937961944</v>
      </c>
      <c r="J553" s="97">
        <f t="shared" si="88"/>
        <v>0.61345365139651908</v>
      </c>
      <c r="L553" s="28">
        <v>0.54600000000000004</v>
      </c>
      <c r="M553" s="94">
        <f t="shared" si="89"/>
        <v>0.85218367080880575</v>
      </c>
      <c r="N553" s="94">
        <f t="shared" si="90"/>
        <v>0.85261224997784624</v>
      </c>
      <c r="O553" s="94">
        <f t="shared" si="91"/>
        <v>0.85254999575444734</v>
      </c>
      <c r="P553" s="94">
        <f t="shared" si="92"/>
        <v>0.85282678771715448</v>
      </c>
      <c r="Q553" s="94">
        <f t="shared" si="93"/>
        <v>0.85275526460049411</v>
      </c>
      <c r="R553" s="94">
        <f t="shared" si="94"/>
        <v>0.85295656406809384</v>
      </c>
      <c r="S553" s="94">
        <f t="shared" si="95"/>
        <v>0.85288654796942542</v>
      </c>
      <c r="T553" s="94">
        <f t="shared" si="96"/>
        <v>0.85304352468980982</v>
      </c>
      <c r="U553" s="97">
        <f t="shared" si="97"/>
        <v>0.85272682569825964</v>
      </c>
      <c r="W553" s="28">
        <v>0.54600000000000004</v>
      </c>
      <c r="X553" s="94">
        <f>AProperties!AF553*(9.806*B553)^0.5</f>
        <v>1.6078371679005923</v>
      </c>
      <c r="Y553" s="94">
        <f>AProperties!AG553*(9.806*C553)^0.5</f>
        <v>1.6100577225299211</v>
      </c>
      <c r="Z553" s="94">
        <f>AProperties!AH553*(9.806*D553)^0.5</f>
        <v>1.6097351666988582</v>
      </c>
      <c r="AA553" s="94">
        <f>AProperties!AI553*(9.806*E553)^0.5</f>
        <v>1.611169311362284</v>
      </c>
      <c r="AB553" s="94">
        <f>AProperties!AJ553*(9.806*F553)^0.5</f>
        <v>1.6107987252021279</v>
      </c>
      <c r="AC553" s="94">
        <f>AProperties!AK553*(9.806*G553)^0.5</f>
        <v>1.6118417328616121</v>
      </c>
      <c r="AD553" s="94">
        <f>AProperties!AL553*(9.806*H553)^0.5</f>
        <v>1.6114789515430734</v>
      </c>
      <c r="AE553" s="94">
        <f>AProperties!AM553*(9.806*I553)^0.5</f>
        <v>1.6122923131871876</v>
      </c>
      <c r="AF553" s="97">
        <f t="shared" si="98"/>
        <v>1.610651386410707</v>
      </c>
    </row>
    <row r="554" spans="1:32" x14ac:dyDescent="0.25">
      <c r="A554" s="28">
        <v>0.54700000000000004</v>
      </c>
      <c r="B554" s="94">
        <f>AProperties!B554/AProperties!V554/VLOOKUP(B$6,Data!$N$4:$Y$11,Data!$X$1,FALSE)</f>
        <v>0.61383094662204718</v>
      </c>
      <c r="C554" s="94">
        <f>AProperties!C554/AProperties!W554/VLOOKUP(C$6,Data!$N$4:$Y$11,Data!$X$1,FALSE)</f>
        <v>0.61469101466996268</v>
      </c>
      <c r="D554" s="94">
        <f>AProperties!D554/AProperties!X554/VLOOKUP(D$6,Data!$N$4:$Y$11,Data!$X$1,FALSE)</f>
        <v>0.61456608289280112</v>
      </c>
      <c r="E554" s="94">
        <f>AProperties!E554/AProperties!Y554/VLOOKUP(E$6,Data!$N$4:$Y$11,Data!$X$1,FALSE)</f>
        <v>0.61512155076701847</v>
      </c>
      <c r="F554" s="94">
        <f>AProperties!F554/AProperties!Z554/VLOOKUP(F$6,Data!$N$4:$Y$11,Data!$X$1,FALSE)</f>
        <v>0.61497801728657764</v>
      </c>
      <c r="G554" s="94">
        <f>AProperties!G554/AProperties!AA554/VLOOKUP(G$6,Data!$N$4:$Y$11,Data!$X$1,FALSE)</f>
        <v>0.61538198833585533</v>
      </c>
      <c r="H554" s="94">
        <f>AProperties!H554/AProperties!AB554/VLOOKUP(H$6,Data!$N$4:$Y$11,Data!$X$1,FALSE)</f>
        <v>0.61524147861698175</v>
      </c>
      <c r="I554" s="94">
        <f>AProperties!I554/AProperties!AC554/VLOOKUP(I$6,Data!$N$4:$Y$11,Data!$X$1,FALSE)</f>
        <v>0.61555650306940235</v>
      </c>
      <c r="J554" s="97">
        <f t="shared" si="88"/>
        <v>0.61492094778258077</v>
      </c>
      <c r="L554" s="28">
        <v>0.54700000000000004</v>
      </c>
      <c r="M554" s="94">
        <f t="shared" si="89"/>
        <v>0.85391547331102369</v>
      </c>
      <c r="N554" s="94">
        <f t="shared" si="90"/>
        <v>0.85434550733498138</v>
      </c>
      <c r="O554" s="94">
        <f t="shared" si="91"/>
        <v>0.85428304144640066</v>
      </c>
      <c r="P554" s="94">
        <f t="shared" si="92"/>
        <v>0.85456077538350927</v>
      </c>
      <c r="Q554" s="94">
        <f t="shared" si="93"/>
        <v>0.85448900864328881</v>
      </c>
      <c r="R554" s="94">
        <f t="shared" si="94"/>
        <v>0.85469099416792771</v>
      </c>
      <c r="S554" s="94">
        <f t="shared" si="95"/>
        <v>0.85462073930849092</v>
      </c>
      <c r="T554" s="94">
        <f t="shared" si="96"/>
        <v>0.85477825153470122</v>
      </c>
      <c r="U554" s="97">
        <f t="shared" si="97"/>
        <v>0.85446047389129032</v>
      </c>
      <c r="W554" s="28">
        <v>0.54700000000000004</v>
      </c>
      <c r="X554" s="94">
        <f>AProperties!AF554*(9.806*B554)^0.5</f>
        <v>1.612385200098764</v>
      </c>
      <c r="Y554" s="94">
        <f>AProperties!AG554*(9.806*C554)^0.5</f>
        <v>1.6146094838218576</v>
      </c>
      <c r="Z554" s="94">
        <f>AProperties!AH554*(9.806*D554)^0.5</f>
        <v>1.6142863854109544</v>
      </c>
      <c r="AA554" s="94">
        <f>AProperties!AI554*(9.806*E554)^0.5</f>
        <v>1.6157229448197308</v>
      </c>
      <c r="AB554" s="94">
        <f>AProperties!AJ554*(9.806*F554)^0.5</f>
        <v>1.6153517341073653</v>
      </c>
      <c r="AC554" s="94">
        <f>AProperties!AK554*(9.806*G554)^0.5</f>
        <v>1.6163965005836713</v>
      </c>
      <c r="AD554" s="94">
        <f>AProperties!AL554*(9.806*H554)^0.5</f>
        <v>1.6160331071481939</v>
      </c>
      <c r="AE554" s="94">
        <f>AProperties!AM554*(9.806*I554)^0.5</f>
        <v>1.616847841705132</v>
      </c>
      <c r="AF554" s="97">
        <f t="shared" si="98"/>
        <v>1.6152041497119589</v>
      </c>
    </row>
    <row r="555" spans="1:32" x14ac:dyDescent="0.25">
      <c r="A555" s="28">
        <v>0.54800000000000004</v>
      </c>
      <c r="B555" s="94">
        <f>AProperties!B555/AProperties!V555/VLOOKUP(B$6,Data!$N$4:$Y$11,Data!$X$1,FALSE)</f>
        <v>0.61529730416914619</v>
      </c>
      <c r="C555" s="94">
        <f>AProperties!C555/AProperties!W555/VLOOKUP(C$6,Data!$N$4:$Y$11,Data!$X$1,FALSE)</f>
        <v>0.61616028872047557</v>
      </c>
      <c r="D555" s="94">
        <f>AProperties!D555/AProperties!X555/VLOOKUP(D$6,Data!$N$4:$Y$11,Data!$X$1,FALSE)</f>
        <v>0.61603493262247666</v>
      </c>
      <c r="E555" s="94">
        <f>AProperties!E555/AProperties!Y555/VLOOKUP(E$6,Data!$N$4:$Y$11,Data!$X$1,FALSE)</f>
        <v>0.61659228885886552</v>
      </c>
      <c r="F555" s="94">
        <f>AProperties!F555/AProperties!Z555/VLOOKUP(F$6,Data!$N$4:$Y$11,Data!$X$1,FALSE)</f>
        <v>0.61644826698852195</v>
      </c>
      <c r="G555" s="94">
        <f>AProperties!G555/AProperties!AA555/VLOOKUP(G$6,Data!$N$4:$Y$11,Data!$X$1,FALSE)</f>
        <v>0.61685361337242661</v>
      </c>
      <c r="H555" s="94">
        <f>AProperties!H555/AProperties!AB555/VLOOKUP(H$6,Data!$N$4:$Y$11,Data!$X$1,FALSE)</f>
        <v>0.61671262501035562</v>
      </c>
      <c r="I555" s="94">
        <f>AProperties!I555/AProperties!AC555/VLOOKUP(I$6,Data!$N$4:$Y$11,Data!$X$1,FALSE)</f>
        <v>0.61702872299141209</v>
      </c>
      <c r="J555" s="97">
        <f t="shared" si="88"/>
        <v>0.61639100534170999</v>
      </c>
      <c r="L555" s="28">
        <v>0.54800000000000004</v>
      </c>
      <c r="M555" s="94">
        <f t="shared" si="89"/>
        <v>0.85564865208457319</v>
      </c>
      <c r="N555" s="94">
        <f t="shared" si="90"/>
        <v>0.85608014436023783</v>
      </c>
      <c r="O555" s="94">
        <f t="shared" si="91"/>
        <v>0.85601746631123832</v>
      </c>
      <c r="P555" s="94">
        <f t="shared" si="92"/>
        <v>0.8562961444294328</v>
      </c>
      <c r="Q555" s="94">
        <f t="shared" si="93"/>
        <v>0.85622413349426107</v>
      </c>
      <c r="R555" s="94">
        <f t="shared" si="94"/>
        <v>0.85642680668621329</v>
      </c>
      <c r="S555" s="94">
        <f t="shared" si="95"/>
        <v>0.85635631250517785</v>
      </c>
      <c r="T555" s="94">
        <f t="shared" si="96"/>
        <v>0.85651436149570603</v>
      </c>
      <c r="U555" s="97">
        <f t="shared" si="97"/>
        <v>0.8561955026708552</v>
      </c>
      <c r="W555" s="28">
        <v>0.54800000000000004</v>
      </c>
      <c r="X555" s="94">
        <f>AProperties!AF555*(9.806*B555)^0.5</f>
        <v>1.6169388307016881</v>
      </c>
      <c r="Y555" s="94">
        <f>AProperties!AG555*(9.806*C555)^0.5</f>
        <v>1.6191668404176462</v>
      </c>
      <c r="Z555" s="94">
        <f>AProperties!AH555*(9.806*D555)^0.5</f>
        <v>1.6188431998736683</v>
      </c>
      <c r="AA555" s="94">
        <f>AProperties!AI555*(9.806*E555)^0.5</f>
        <v>1.6202821720510017</v>
      </c>
      <c r="AB555" s="94">
        <f>AProperties!AJ555*(9.806*F555)^0.5</f>
        <v>1.6199103372948598</v>
      </c>
      <c r="AC555" s="94">
        <f>AProperties!AK555*(9.806*G555)^0.5</f>
        <v>1.6209568611612557</v>
      </c>
      <c r="AD555" s="94">
        <f>AProperties!AL555*(9.806*H555)^0.5</f>
        <v>1.6205928561035945</v>
      </c>
      <c r="AE555" s="94">
        <f>AProperties!AM555*(9.806*I555)^0.5</f>
        <v>1.6214089624663237</v>
      </c>
      <c r="AF555" s="97">
        <f t="shared" si="98"/>
        <v>1.6197625075087549</v>
      </c>
    </row>
    <row r="556" spans="1:32" x14ac:dyDescent="0.25">
      <c r="A556" s="28">
        <v>0.54900000000000004</v>
      </c>
      <c r="B556" s="94">
        <f>AProperties!B556/AProperties!V556/VLOOKUP(B$6,Data!$N$4:$Y$11,Data!$X$1,FALSE)</f>
        <v>0.61676643064733727</v>
      </c>
      <c r="C556" s="94">
        <f>AProperties!C556/AProperties!W556/VLOOKUP(C$6,Data!$N$4:$Y$11,Data!$X$1,FALSE)</f>
        <v>0.617632338527215</v>
      </c>
      <c r="D556" s="94">
        <f>AProperties!D556/AProperties!X556/VLOOKUP(D$6,Data!$N$4:$Y$11,Data!$X$1,FALSE)</f>
        <v>0.61750655711331093</v>
      </c>
      <c r="E556" s="94">
        <f>AProperties!E556/AProperties!Y556/VLOOKUP(E$6,Data!$N$4:$Y$11,Data!$X$1,FALSE)</f>
        <v>0.61806580614568107</v>
      </c>
      <c r="F556" s="94">
        <f>AProperties!F556/AProperties!Z556/VLOOKUP(F$6,Data!$N$4:$Y$11,Data!$X$1,FALSE)</f>
        <v>0.61792129473736468</v>
      </c>
      <c r="G556" s="94">
        <f>AProperties!G556/AProperties!AA556/VLOOKUP(G$6,Data!$N$4:$Y$11,Data!$X$1,FALSE)</f>
        <v>0.61832801969133533</v>
      </c>
      <c r="H556" s="94">
        <f>AProperties!H556/AProperties!AB556/VLOOKUP(H$6,Data!$N$4:$Y$11,Data!$X$1,FALSE)</f>
        <v>0.61818655155922553</v>
      </c>
      <c r="I556" s="94">
        <f>AProperties!I556/AProperties!AC556/VLOOKUP(I$6,Data!$N$4:$Y$11,Data!$X$1,FALSE)</f>
        <v>0.61850372559752631</v>
      </c>
      <c r="J556" s="97">
        <f t="shared" si="88"/>
        <v>0.61786384050237453</v>
      </c>
      <c r="L556" s="28">
        <v>0.54900000000000004</v>
      </c>
      <c r="M556" s="94">
        <f t="shared" si="89"/>
        <v>0.85738321532366868</v>
      </c>
      <c r="N556" s="94">
        <f t="shared" si="90"/>
        <v>0.85781616926360749</v>
      </c>
      <c r="O556" s="94">
        <f t="shared" si="91"/>
        <v>0.85775327855665551</v>
      </c>
      <c r="P556" s="94">
        <f t="shared" si="92"/>
        <v>0.85803290307284064</v>
      </c>
      <c r="Q556" s="94">
        <f t="shared" si="93"/>
        <v>0.85796064736868238</v>
      </c>
      <c r="R556" s="94">
        <f t="shared" si="94"/>
        <v>0.85816400984566776</v>
      </c>
      <c r="S556" s="94">
        <f t="shared" si="95"/>
        <v>0.85809327577961281</v>
      </c>
      <c r="T556" s="94">
        <f t="shared" si="96"/>
        <v>0.8582518627987632</v>
      </c>
      <c r="U556" s="97">
        <f t="shared" si="97"/>
        <v>0.85793192025118725</v>
      </c>
      <c r="W556" s="28">
        <v>0.54900000000000004</v>
      </c>
      <c r="X556" s="94">
        <f>AProperties!AF556*(9.806*B556)^0.5</f>
        <v>1.6214980703007025</v>
      </c>
      <c r="Y556" s="94">
        <f>AProperties!AG556*(9.806*C556)^0.5</f>
        <v>1.6237298029311009</v>
      </c>
      <c r="Z556" s="94">
        <f>AProperties!AH556*(9.806*D556)^0.5</f>
        <v>1.6234056206975416</v>
      </c>
      <c r="AA556" s="94">
        <f>AProperties!AI556*(9.806*E556)^0.5</f>
        <v>1.6248470036811644</v>
      </c>
      <c r="AB556" s="94">
        <f>AProperties!AJ556*(9.806*F556)^0.5</f>
        <v>1.6244745453859253</v>
      </c>
      <c r="AC556" s="94">
        <f>AProperties!AK556*(9.806*G556)^0.5</f>
        <v>1.625522825226241</v>
      </c>
      <c r="AD556" s="94">
        <f>AProperties!AL556*(9.806*H556)^0.5</f>
        <v>1.6251582090374821</v>
      </c>
      <c r="AE556" s="94">
        <f>AProperties!AM556*(9.806*I556)^0.5</f>
        <v>1.6259756861072068</v>
      </c>
      <c r="AF556" s="97">
        <f t="shared" si="98"/>
        <v>1.6243264704209206</v>
      </c>
    </row>
    <row r="557" spans="1:32" x14ac:dyDescent="0.25">
      <c r="A557" s="28">
        <v>0.55000000000000004</v>
      </c>
      <c r="B557" s="94">
        <f>AProperties!B557/AProperties!V557/VLOOKUP(B$6,Data!$N$4:$Y$11,Data!$X$1,FALSE)</f>
        <v>0.61823834257074439</v>
      </c>
      <c r="C557" s="94">
        <f>AProperties!C557/AProperties!W557/VLOOKUP(C$6,Data!$N$4:$Y$11,Data!$X$1,FALSE)</f>
        <v>0.61910718063614079</v>
      </c>
      <c r="D557" s="94">
        <f>AProperties!D557/AProperties!X557/VLOOKUP(D$6,Data!$N$4:$Y$11,Data!$X$1,FALSE)</f>
        <v>0.61898097290663256</v>
      </c>
      <c r="E557" s="94">
        <f>AProperties!E557/AProperties!Y557/VLOOKUP(E$6,Data!$N$4:$Y$11,Data!$X$1,FALSE)</f>
        <v>0.61954211918941426</v>
      </c>
      <c r="F557" s="94">
        <f>AProperties!F557/AProperties!Z557/VLOOKUP(F$6,Data!$N$4:$Y$11,Data!$X$1,FALSE)</f>
        <v>0.61939711708972012</v>
      </c>
      <c r="G557" s="94">
        <f>AProperties!G557/AProperties!AA557/VLOOKUP(G$6,Data!$N$4:$Y$11,Data!$X$1,FALSE)</f>
        <v>0.61980522386421999</v>
      </c>
      <c r="H557" s="94">
        <f>AProperties!H557/AProperties!AB557/VLOOKUP(H$6,Data!$N$4:$Y$11,Data!$X$1,FALSE)</f>
        <v>0.61966327482999906</v>
      </c>
      <c r="I557" s="94">
        <f>AProperties!I557/AProperties!AC557/VLOOKUP(I$6,Data!$N$4:$Y$11,Data!$X$1,FALSE)</f>
        <v>0.61998152746588109</v>
      </c>
      <c r="J557" s="97">
        <f t="shared" si="88"/>
        <v>0.61933946981909405</v>
      </c>
      <c r="L557" s="28">
        <v>0.55000000000000004</v>
      </c>
      <c r="M557" s="94">
        <f t="shared" si="89"/>
        <v>0.8591191712853723</v>
      </c>
      <c r="N557" s="94">
        <f t="shared" si="90"/>
        <v>0.85955359031807044</v>
      </c>
      <c r="O557" s="94">
        <f t="shared" si="91"/>
        <v>0.85949048645331638</v>
      </c>
      <c r="P557" s="94">
        <f t="shared" si="92"/>
        <v>0.85977105959470723</v>
      </c>
      <c r="Q557" s="94">
        <f t="shared" si="93"/>
        <v>0.8596985585448601</v>
      </c>
      <c r="R557" s="94">
        <f t="shared" si="94"/>
        <v>0.85990261193211004</v>
      </c>
      <c r="S557" s="94">
        <f t="shared" si="95"/>
        <v>0.85983163741499957</v>
      </c>
      <c r="T557" s="94">
        <f t="shared" si="96"/>
        <v>0.85999076373294059</v>
      </c>
      <c r="U557" s="97">
        <f t="shared" si="97"/>
        <v>0.85966973490954712</v>
      </c>
      <c r="W557" s="28">
        <v>0.55000000000000004</v>
      </c>
      <c r="X557" s="94">
        <f>AProperties!AF557*(9.806*B557)^0.5</f>
        <v>1.6260629296290938</v>
      </c>
      <c r="Y557" s="94">
        <f>AProperties!AG557*(9.806*C557)^0.5</f>
        <v>1.6282983821182526</v>
      </c>
      <c r="Z557" s="94">
        <f>AProperties!AH557*(9.806*D557)^0.5</f>
        <v>1.6279736586353057</v>
      </c>
      <c r="AA557" s="94">
        <f>AProperties!AI557*(9.806*E557)^0.5</f>
        <v>1.6294174504776415</v>
      </c>
      <c r="AB557" s="94">
        <f>AProperties!AJ557*(9.806*F557)^0.5</f>
        <v>1.6290443691441849</v>
      </c>
      <c r="AC557" s="94">
        <f>AProperties!AK557*(9.806*G557)^0.5</f>
        <v>1.6300944035529423</v>
      </c>
      <c r="AD557" s="94">
        <f>AProperties!AL557*(9.806*H557)^0.5</f>
        <v>1.6297291767204483</v>
      </c>
      <c r="AE557" s="94">
        <f>AProperties!AM557*(9.806*I557)^0.5</f>
        <v>1.6305480234067096</v>
      </c>
      <c r="AF557" s="97">
        <f t="shared" si="98"/>
        <v>1.6288960492105726</v>
      </c>
    </row>
    <row r="558" spans="1:32" x14ac:dyDescent="0.25">
      <c r="A558" s="28">
        <v>0.55100000000000005</v>
      </c>
      <c r="B558" s="94">
        <f>AProperties!B558/AProperties!V558/VLOOKUP(B$6,Data!$N$4:$Y$11,Data!$X$1,FALSE)</f>
        <v>0.61971305658046028</v>
      </c>
      <c r="C558" s="94">
        <f>AProperties!C558/AProperties!W558/VLOOKUP(C$6,Data!$N$4:$Y$11,Data!$X$1,FALSE)</f>
        <v>0.62058483172046397</v>
      </c>
      <c r="D558" s="94">
        <f>AProperties!D558/AProperties!X558/VLOOKUP(D$6,Data!$N$4:$Y$11,Data!$X$1,FALSE)</f>
        <v>0.62045819667097757</v>
      </c>
      <c r="E558" s="94">
        <f>AProperties!E558/AProperties!Y558/VLOOKUP(E$6,Data!$N$4:$Y$11,Data!$X$1,FALSE)</f>
        <v>0.62102124467940556</v>
      </c>
      <c r="F558" s="94">
        <f>AProperties!F558/AProperties!Z558/VLOOKUP(F$6,Data!$N$4:$Y$11,Data!$X$1,FALSE)</f>
        <v>0.62087575072954782</v>
      </c>
      <c r="G558" s="94">
        <f>AProperties!G558/AProperties!AA558/VLOOKUP(G$6,Data!$N$4:$Y$11,Data!$X$1,FALSE)</f>
        <v>0.62128524259019635</v>
      </c>
      <c r="H558" s="94">
        <f>AProperties!H558/AProperties!AB558/VLOOKUP(H$6,Data!$N$4:$Y$11,Data!$X$1,FALSE)</f>
        <v>0.62114281151651685</v>
      </c>
      <c r="I558" s="94">
        <f>AProperties!I558/AProperties!AC558/VLOOKUP(I$6,Data!$N$4:$Y$11,Data!$X$1,FALSE)</f>
        <v>0.62146214530215105</v>
      </c>
      <c r="J558" s="97">
        <f t="shared" si="88"/>
        <v>0.62081790997371489</v>
      </c>
      <c r="L558" s="28">
        <v>0.55100000000000005</v>
      </c>
      <c r="M558" s="94">
        <f t="shared" si="89"/>
        <v>0.86085652829023018</v>
      </c>
      <c r="N558" s="94">
        <f t="shared" si="90"/>
        <v>0.86129241586023197</v>
      </c>
      <c r="O558" s="94">
        <f t="shared" si="91"/>
        <v>0.86122909833548889</v>
      </c>
      <c r="P558" s="94">
        <f t="shared" si="92"/>
        <v>0.86151062233970288</v>
      </c>
      <c r="Q558" s="94">
        <f t="shared" si="93"/>
        <v>0.86143787536477401</v>
      </c>
      <c r="R558" s="94">
        <f t="shared" si="94"/>
        <v>0.86164262129509828</v>
      </c>
      <c r="S558" s="94">
        <f t="shared" si="95"/>
        <v>0.86157140575825841</v>
      </c>
      <c r="T558" s="94">
        <f t="shared" si="96"/>
        <v>0.86173107265107562</v>
      </c>
      <c r="U558" s="97">
        <f t="shared" si="97"/>
        <v>0.86140895498685754</v>
      </c>
      <c r="W558" s="28">
        <v>0.55100000000000005</v>
      </c>
      <c r="X558" s="94">
        <f>AProperties!AF558*(9.806*B558)^0.5</f>
        <v>1.6306334195634091</v>
      </c>
      <c r="Y558" s="94">
        <f>AProperties!AG558*(9.806*C558)^0.5</f>
        <v>1.6328725888786584</v>
      </c>
      <c r="Z558" s="94">
        <f>AProperties!AH558*(9.806*D558)^0.5</f>
        <v>1.6325473245831721</v>
      </c>
      <c r="AA558" s="94">
        <f>AProperties!AI558*(9.806*E558)^0.5</f>
        <v>1.633993523351511</v>
      </c>
      <c r="AB558" s="94">
        <f>AProperties!AJ558*(9.806*F558)^0.5</f>
        <v>1.6336198194768758</v>
      </c>
      <c r="AC558" s="94">
        <f>AProperties!AK558*(9.806*G558)^0.5</f>
        <v>1.6346716070594114</v>
      </c>
      <c r="AD558" s="94">
        <f>AProperties!AL558*(9.806*H558)^0.5</f>
        <v>1.6343057700667827</v>
      </c>
      <c r="AE558" s="94">
        <f>AProperties!AM558*(9.806*I558)^0.5</f>
        <v>1.6351259852875615</v>
      </c>
      <c r="AF558" s="97">
        <f t="shared" si="98"/>
        <v>1.6334712547834229</v>
      </c>
    </row>
    <row r="559" spans="1:32" x14ac:dyDescent="0.25">
      <c r="A559" s="28">
        <v>0.55200000000000005</v>
      </c>
      <c r="B559" s="94">
        <f>AProperties!B559/AProperties!V559/VLOOKUP(B$6,Data!$N$4:$Y$11,Data!$X$1,FALSE)</f>
        <v>0.62119058944582906</v>
      </c>
      <c r="C559" s="94">
        <f>AProperties!C559/AProperties!W559/VLOOKUP(C$6,Data!$N$4:$Y$11,Data!$X$1,FALSE)</f>
        <v>0.62206530858193321</v>
      </c>
      <c r="D559" s="94">
        <f>AProperties!D559/AProperties!X559/VLOOKUP(D$6,Data!$N$4:$Y$11,Data!$X$1,FALSE)</f>
        <v>0.62193824520337937</v>
      </c>
      <c r="E559" s="94">
        <f>AProperties!E559/AProperties!Y559/VLOOKUP(E$6,Data!$N$4:$Y$11,Data!$X$1,FALSE)</f>
        <v>0.62250319943367993</v>
      </c>
      <c r="F559" s="94">
        <f>AProperties!F559/AProperties!Z559/VLOOKUP(F$6,Data!$N$4:$Y$11,Data!$X$1,FALSE)</f>
        <v>0.62235721246944264</v>
      </c>
      <c r="G559" s="94">
        <f>AProperties!G559/AProperties!AA559/VLOOKUP(G$6,Data!$N$4:$Y$11,Data!$X$1,FALSE)</f>
        <v>0.62276809269715006</v>
      </c>
      <c r="H559" s="94">
        <f>AProperties!H559/AProperties!AB559/VLOOKUP(H$6,Data!$N$4:$Y$11,Data!$X$1,FALSE)</f>
        <v>0.62262517844134335</v>
      </c>
      <c r="I559" s="94">
        <f>AProperties!I559/AProperties!AC559/VLOOKUP(I$6,Data!$N$4:$Y$11,Data!$X$1,FALSE)</f>
        <v>0.62294559594083765</v>
      </c>
      <c r="J559" s="97">
        <f t="shared" si="88"/>
        <v>0.62229917777669941</v>
      </c>
      <c r="L559" s="28">
        <v>0.55200000000000005</v>
      </c>
      <c r="M559" s="94">
        <f t="shared" si="89"/>
        <v>0.86259529472291452</v>
      </c>
      <c r="N559" s="94">
        <f t="shared" si="90"/>
        <v>0.86303265429096665</v>
      </c>
      <c r="O559" s="94">
        <f t="shared" si="91"/>
        <v>0.86296912260168979</v>
      </c>
      <c r="P559" s="94">
        <f t="shared" si="92"/>
        <v>0.86325159971683996</v>
      </c>
      <c r="Q559" s="94">
        <f t="shared" si="93"/>
        <v>0.86317860623472131</v>
      </c>
      <c r="R559" s="94">
        <f t="shared" si="94"/>
        <v>0.86338404634857513</v>
      </c>
      <c r="S559" s="94">
        <f t="shared" si="95"/>
        <v>0.86331258922067167</v>
      </c>
      <c r="T559" s="94">
        <f t="shared" si="96"/>
        <v>0.86347279797041887</v>
      </c>
      <c r="U559" s="97">
        <f t="shared" si="97"/>
        <v>0.86314958888834981</v>
      </c>
      <c r="W559" s="28">
        <v>0.55200000000000005</v>
      </c>
      <c r="X559" s="94">
        <f>AProperties!AF559*(9.806*B559)^0.5</f>
        <v>1.6352095511247637</v>
      </c>
      <c r="Y559" s="94">
        <f>AProperties!AG559*(9.806*C559)^0.5</f>
        <v>1.6374524342567145</v>
      </c>
      <c r="Z559" s="94">
        <f>AProperties!AH559*(9.806*D559)^0.5</f>
        <v>1.6371266295821569</v>
      </c>
      <c r="AA559" s="94">
        <f>AProperties!AI559*(9.806*E559)^0.5</f>
        <v>1.6385752333588348</v>
      </c>
      <c r="AB559" s="94">
        <f>AProperties!AJ559*(9.806*F559)^0.5</f>
        <v>1.6382009074361721</v>
      </c>
      <c r="AC559" s="94">
        <f>AProperties!AK559*(9.806*G559)^0.5</f>
        <v>1.6392544468087622</v>
      </c>
      <c r="AD559" s="94">
        <f>AProperties!AL559*(9.806*H559)^0.5</f>
        <v>1.6388880001357968</v>
      </c>
      <c r="AE559" s="94">
        <f>AProperties!AM559*(9.806*I559)^0.5</f>
        <v>1.6397095828176047</v>
      </c>
      <c r="AF559" s="97">
        <f t="shared" si="98"/>
        <v>1.6380520981901006</v>
      </c>
    </row>
    <row r="560" spans="1:32" x14ac:dyDescent="0.25">
      <c r="A560" s="28">
        <v>0.55300000000000005</v>
      </c>
      <c r="B560" s="94">
        <f>AProperties!B560/AProperties!V560/VLOOKUP(B$6,Data!$N$4:$Y$11,Data!$X$1,FALSE)</f>
        <v>0.62267095806575246</v>
      </c>
      <c r="C560" s="94">
        <f>AProperties!C560/AProperties!W560/VLOOKUP(C$6,Data!$N$4:$Y$11,Data!$X$1,FALSE)</f>
        <v>0.62354862815214251</v>
      </c>
      <c r="D560" s="94">
        <f>AProperties!D560/AProperties!X560/VLOOKUP(D$6,Data!$N$4:$Y$11,Data!$X$1,FALSE)</f>
        <v>0.62342113543067468</v>
      </c>
      <c r="E560" s="94">
        <f>AProperties!E560/AProperties!Y560/VLOOKUP(E$6,Data!$N$4:$Y$11,Data!$X$1,FALSE)</f>
        <v>0.6239880004002486</v>
      </c>
      <c r="F560" s="94">
        <f>AProperties!F560/AProperties!Z560/VLOOKUP(F$6,Data!$N$4:$Y$11,Data!$X$1,FALSE)</f>
        <v>0.6238415192519392</v>
      </c>
      <c r="G560" s="94">
        <f>AProperties!G560/AProperties!AA560/VLOOKUP(G$6,Data!$N$4:$Y$11,Data!$X$1,FALSE)</f>
        <v>0.62425379114304425</v>
      </c>
      <c r="H560" s="94">
        <f>AProperties!H560/AProperties!AB560/VLOOKUP(H$6,Data!$N$4:$Y$11,Data!$X$1,FALSE)</f>
        <v>0.62411039255707124</v>
      </c>
      <c r="I560" s="94">
        <f>AProperties!I560/AProperties!AC560/VLOOKUP(I$6,Data!$N$4:$Y$11,Data!$X$1,FALSE)</f>
        <v>0.6244318963465777</v>
      </c>
      <c r="J560" s="97">
        <f t="shared" si="88"/>
        <v>0.62378329016843137</v>
      </c>
      <c r="L560" s="28">
        <v>0.55300000000000005</v>
      </c>
      <c r="M560" s="94">
        <f t="shared" si="89"/>
        <v>0.86433547903287633</v>
      </c>
      <c r="N560" s="94">
        <f t="shared" si="90"/>
        <v>0.8647743140760713</v>
      </c>
      <c r="O560" s="94">
        <f t="shared" si="91"/>
        <v>0.86471056771533739</v>
      </c>
      <c r="P560" s="94">
        <f t="shared" si="92"/>
        <v>0.8649940002001244</v>
      </c>
      <c r="Q560" s="94">
        <f t="shared" si="93"/>
        <v>0.86492075962596959</v>
      </c>
      <c r="R560" s="94">
        <f t="shared" si="94"/>
        <v>0.86512689557152211</v>
      </c>
      <c r="S560" s="94">
        <f t="shared" si="95"/>
        <v>0.86505519627853567</v>
      </c>
      <c r="T560" s="94">
        <f t="shared" si="96"/>
        <v>0.86521594817328884</v>
      </c>
      <c r="U560" s="97">
        <f t="shared" si="97"/>
        <v>0.86489164508421568</v>
      </c>
      <c r="W560" s="28">
        <v>0.55300000000000005</v>
      </c>
      <c r="X560" s="94">
        <f>AProperties!AF560*(9.806*B560)^0.5</f>
        <v>1.6397913354801881</v>
      </c>
      <c r="Y560" s="94">
        <f>AProperties!AG560*(9.806*C560)^0.5</f>
        <v>1.6420379294430032</v>
      </c>
      <c r="Z560" s="94">
        <f>AProperties!AH560*(9.806*D560)^0.5</f>
        <v>1.6417115848194213</v>
      </c>
      <c r="AA560" s="94">
        <f>AProperties!AI560*(9.806*E560)^0.5</f>
        <v>1.6431625917019854</v>
      </c>
      <c r="AB560" s="94">
        <f>AProperties!AJ560*(9.806*F560)^0.5</f>
        <v>1.6427876442205156</v>
      </c>
      <c r="AC560" s="94">
        <f>AProperties!AK560*(9.806*G560)^0.5</f>
        <v>1.6438429340105114</v>
      </c>
      <c r="AD560" s="94">
        <f>AProperties!AL560*(9.806*H560)^0.5</f>
        <v>1.6434758781331527</v>
      </c>
      <c r="AE560" s="94">
        <f>AProperties!AM560*(9.806*I560)^0.5</f>
        <v>1.6442988272111358</v>
      </c>
      <c r="AF560" s="97">
        <f t="shared" si="98"/>
        <v>1.6426385906274892</v>
      </c>
    </row>
    <row r="561" spans="1:32" x14ac:dyDescent="0.25">
      <c r="A561" s="28">
        <v>0.55400000000000005</v>
      </c>
      <c r="B561" s="94">
        <f>AProperties!B561/AProperties!V561/VLOOKUP(B$6,Data!$N$4:$Y$11,Data!$X$1,FALSE)</f>
        <v>0.62415417947000318</v>
      </c>
      <c r="C561" s="94">
        <f>AProperties!C561/AProperties!W561/VLOOKUP(C$6,Data!$N$4:$Y$11,Data!$X$1,FALSE)</f>
        <v>0.62503480749384976</v>
      </c>
      <c r="D561" s="94">
        <f>AProperties!D561/AProperties!X561/VLOOKUP(D$6,Data!$N$4:$Y$11,Data!$X$1,FALSE)</f>
        <v>0.62490688441081998</v>
      </c>
      <c r="E561" s="94">
        <f>AProperties!E561/AProperties!Y561/VLOOKUP(E$6,Data!$N$4:$Y$11,Data!$X$1,FALSE)</f>
        <v>0.62547566465843596</v>
      </c>
      <c r="F561" s="94">
        <f>AProperties!F561/AProperties!Z561/VLOOKUP(F$6,Data!$N$4:$Y$11,Data!$X$1,FALSE)</f>
        <v>0.62532868815083353</v>
      </c>
      <c r="G561" s="94">
        <f>AProperties!G561/AProperties!AA561/VLOOKUP(G$6,Data!$N$4:$Y$11,Data!$X$1,FALSE)</f>
        <v>0.62574235501723929</v>
      </c>
      <c r="H561" s="94">
        <f>AProperties!H561/AProperties!AB561/VLOOKUP(H$6,Data!$N$4:$Y$11,Data!$X$1,FALSE)</f>
        <v>0.62559847094764354</v>
      </c>
      <c r="I561" s="94">
        <f>AProperties!I561/AProperties!AC561/VLOOKUP(I$6,Data!$N$4:$Y$11,Data!$X$1,FALSE)</f>
        <v>0.62592106361546629</v>
      </c>
      <c r="J561" s="97">
        <f t="shared" si="88"/>
        <v>0.62527026422053655</v>
      </c>
      <c r="L561" s="28">
        <v>0.55400000000000005</v>
      </c>
      <c r="M561" s="94">
        <f t="shared" si="89"/>
        <v>0.86607708973500164</v>
      </c>
      <c r="N561" s="94">
        <f t="shared" si="90"/>
        <v>0.86651740374692499</v>
      </c>
      <c r="O561" s="94">
        <f t="shared" si="91"/>
        <v>0.86645344220540998</v>
      </c>
      <c r="P561" s="94">
        <f t="shared" si="92"/>
        <v>0.86673783232921808</v>
      </c>
      <c r="Q561" s="94">
        <f t="shared" si="93"/>
        <v>0.86666434407541681</v>
      </c>
      <c r="R561" s="94">
        <f t="shared" si="94"/>
        <v>0.86687117750861975</v>
      </c>
      <c r="S561" s="94">
        <f t="shared" si="95"/>
        <v>0.86679923547382187</v>
      </c>
      <c r="T561" s="94">
        <f t="shared" si="96"/>
        <v>0.86696053180773314</v>
      </c>
      <c r="U561" s="97">
        <f t="shared" si="97"/>
        <v>0.86663513211026832</v>
      </c>
      <c r="W561" s="28">
        <v>0.55400000000000005</v>
      </c>
      <c r="X561" s="94">
        <f>AProperties!AF561*(9.806*B561)^0.5</f>
        <v>1.644378783943965</v>
      </c>
      <c r="Y561" s="94">
        <f>AProperties!AG561*(9.806*C561)^0.5</f>
        <v>1.6466290857756389</v>
      </c>
      <c r="Z561" s="94">
        <f>AProperties!AH561*(9.806*D561)^0.5</f>
        <v>1.6463022016296109</v>
      </c>
      <c r="AA561" s="94">
        <f>AProperties!AI561*(9.806*E561)^0.5</f>
        <v>1.6477556097310126</v>
      </c>
      <c r="AB561" s="94">
        <f>AProperties!AJ561*(9.806*F561)^0.5</f>
        <v>1.6473800411759731</v>
      </c>
      <c r="AC561" s="94">
        <f>AProperties!AK561*(9.806*G561)^0.5</f>
        <v>1.648437080021921</v>
      </c>
      <c r="AD561" s="94">
        <f>AProperties!AL561*(9.806*H561)^0.5</f>
        <v>1.6480694154122182</v>
      </c>
      <c r="AE561" s="94">
        <f>AProperties!AM561*(9.806*I561)^0.5</f>
        <v>1.6488937298302599</v>
      </c>
      <c r="AF561" s="97">
        <f t="shared" si="98"/>
        <v>1.6472307434400748</v>
      </c>
    </row>
    <row r="562" spans="1:32" x14ac:dyDescent="0.25">
      <c r="A562" s="28">
        <v>0.55500000000000005</v>
      </c>
      <c r="B562" s="94">
        <f>AProperties!B562/AProperties!V562/VLOOKUP(B$6,Data!$N$4:$Y$11,Data!$X$1,FALSE)</f>
        <v>0.62564027082056473</v>
      </c>
      <c r="C562" s="94">
        <f>AProperties!C562/AProperties!W562/VLOOKUP(C$6,Data!$N$4:$Y$11,Data!$X$1,FALSE)</f>
        <v>0.6265238638023144</v>
      </c>
      <c r="D562" s="94">
        <f>AProperties!D562/AProperties!X562/VLOOKUP(D$6,Data!$N$4:$Y$11,Data!$X$1,FALSE)</f>
        <v>0.62639550933423283</v>
      </c>
      <c r="E562" s="94">
        <f>AProperties!E562/AProperties!Y562/VLOOKUP(E$6,Data!$N$4:$Y$11,Data!$X$1,FALSE)</f>
        <v>0.62696620942021397</v>
      </c>
      <c r="F562" s="94">
        <f>AProperties!F562/AProperties!Z562/VLOOKUP(F$6,Data!$N$4:$Y$11,Data!$X$1,FALSE)</f>
        <v>0.62681873637252261</v>
      </c>
      <c r="G562" s="94">
        <f>AProperties!G562/AProperties!AA562/VLOOKUP(G$6,Data!$N$4:$Y$11,Data!$X$1,FALSE)</f>
        <v>0.62723380154183628</v>
      </c>
      <c r="H562" s="94">
        <f>AProperties!H562/AProperties!AB562/VLOOKUP(H$6,Data!$N$4:$Y$11,Data!$X$1,FALSE)</f>
        <v>0.6270894308296957</v>
      </c>
      <c r="I562" s="94">
        <f>AProperties!I562/AProperties!AC562/VLOOKUP(I$6,Data!$N$4:$Y$11,Data!$X$1,FALSE)</f>
        <v>0.62741311497639807</v>
      </c>
      <c r="J562" s="97">
        <f t="shared" si="88"/>
        <v>0.62676011713722224</v>
      </c>
      <c r="L562" s="28">
        <v>0.55500000000000005</v>
      </c>
      <c r="M562" s="94">
        <f t="shared" si="89"/>
        <v>0.86782013541028236</v>
      </c>
      <c r="N562" s="94">
        <f t="shared" si="90"/>
        <v>0.8682619319011573</v>
      </c>
      <c r="O562" s="94">
        <f t="shared" si="91"/>
        <v>0.86819775466711646</v>
      </c>
      <c r="P562" s="94">
        <f t="shared" si="92"/>
        <v>0.86848310471010703</v>
      </c>
      <c r="Q562" s="94">
        <f t="shared" si="93"/>
        <v>0.86840936818626135</v>
      </c>
      <c r="R562" s="94">
        <f t="shared" si="94"/>
        <v>0.86861690077091813</v>
      </c>
      <c r="S562" s="94">
        <f t="shared" si="95"/>
        <v>0.8685447154148479</v>
      </c>
      <c r="T562" s="94">
        <f t="shared" si="96"/>
        <v>0.86870655748819914</v>
      </c>
      <c r="U562" s="97">
        <f t="shared" si="97"/>
        <v>0.86838005856861133</v>
      </c>
      <c r="W562" s="28">
        <v>0.55500000000000005</v>
      </c>
      <c r="X562" s="94">
        <f>AProperties!AF562*(9.806*B562)^0.5</f>
        <v>1.6489719079790164</v>
      </c>
      <c r="Y562" s="94">
        <f>AProperties!AG562*(9.806*C562)^0.5</f>
        <v>1.6512259147416375</v>
      </c>
      <c r="Z562" s="94">
        <f>AProperties!AH562*(9.806*D562)^0.5</f>
        <v>1.6508984914962463</v>
      </c>
      <c r="AA562" s="94">
        <f>AProperties!AI562*(9.806*E562)^0.5</f>
        <v>1.6523542989450035</v>
      </c>
      <c r="AB562" s="94">
        <f>AProperties!AJ562*(9.806*F562)^0.5</f>
        <v>1.6519781097976092</v>
      </c>
      <c r="AC562" s="94">
        <f>AProperties!AK562*(9.806*G562)^0.5</f>
        <v>1.6530368963493867</v>
      </c>
      <c r="AD562" s="94">
        <f>AProperties!AL562*(9.806*H562)^0.5</f>
        <v>1.6526686234754486</v>
      </c>
      <c r="AE562" s="94">
        <f>AProperties!AM562*(9.806*I562)^0.5</f>
        <v>1.6534943021862654</v>
      </c>
      <c r="AF562" s="97">
        <f t="shared" si="98"/>
        <v>1.6518285681213267</v>
      </c>
    </row>
    <row r="563" spans="1:32" x14ac:dyDescent="0.25">
      <c r="A563" s="28">
        <v>0.55600000000000005</v>
      </c>
      <c r="B563" s="94">
        <f>AProperties!B563/AProperties!V563/VLOOKUP(B$6,Data!$N$4:$Y$11,Data!$X$1,FALSE)</f>
        <v>0.6271292494129781</v>
      </c>
      <c r="C563" s="94">
        <f>AProperties!C563/AProperties!W563/VLOOKUP(C$6,Data!$N$4:$Y$11,Data!$X$1,FALSE)</f>
        <v>0.62801581440665222</v>
      </c>
      <c r="D563" s="94">
        <f>AProperties!D563/AProperties!X563/VLOOKUP(D$6,Data!$N$4:$Y$11,Data!$X$1,FALSE)</f>
        <v>0.62788702752514325</v>
      </c>
      <c r="E563" s="94">
        <f>AProperties!E563/AProperties!Y563/VLOOKUP(E$6,Data!$N$4:$Y$11,Data!$X$1,FALSE)</f>
        <v>0.62845965203155985</v>
      </c>
      <c r="F563" s="94">
        <f>AProperties!F563/AProperties!Z563/VLOOKUP(F$6,Data!$N$4:$Y$11,Data!$X$1,FALSE)</f>
        <v>0.62831168125735815</v>
      </c>
      <c r="G563" s="94">
        <f>AProperties!G563/AProperties!AA563/VLOOKUP(G$6,Data!$N$4:$Y$11,Data!$X$1,FALSE)</f>
        <v>0.62872814807303024</v>
      </c>
      <c r="H563" s="94">
        <f>AProperties!H563/AProperties!AB563/VLOOKUP(H$6,Data!$N$4:$Y$11,Data!$X$1,FALSE)</f>
        <v>0.6285832895539083</v>
      </c>
      <c r="I563" s="94">
        <f>AProperties!I563/AProperties!AC563/VLOOKUP(I$6,Data!$N$4:$Y$11,Data!$X$1,FALSE)</f>
        <v>0.62890806779242259</v>
      </c>
      <c r="J563" s="97">
        <f t="shared" si="88"/>
        <v>0.62825286625663146</v>
      </c>
      <c r="L563" s="28">
        <v>0.55600000000000005</v>
      </c>
      <c r="M563" s="94">
        <f t="shared" si="89"/>
        <v>0.8695646247064891</v>
      </c>
      <c r="N563" s="94">
        <f t="shared" si="90"/>
        <v>0.87000790720332621</v>
      </c>
      <c r="O563" s="94">
        <f t="shared" si="91"/>
        <v>0.86994351376257173</v>
      </c>
      <c r="P563" s="94">
        <f t="shared" si="92"/>
        <v>0.87022982601577992</v>
      </c>
      <c r="Q563" s="94">
        <f t="shared" si="93"/>
        <v>0.87015584062867912</v>
      </c>
      <c r="R563" s="94">
        <f t="shared" si="94"/>
        <v>0.87036407403651517</v>
      </c>
      <c r="S563" s="94">
        <f t="shared" si="95"/>
        <v>0.8702916447769542</v>
      </c>
      <c r="T563" s="94">
        <f t="shared" si="96"/>
        <v>0.87045403389621134</v>
      </c>
      <c r="U563" s="97">
        <f t="shared" si="97"/>
        <v>0.87012643312831595</v>
      </c>
      <c r="W563" s="28">
        <v>0.55600000000000005</v>
      </c>
      <c r="X563" s="94">
        <f>AProperties!AF563*(9.806*B563)^0.5</f>
        <v>1.6535707191982749</v>
      </c>
      <c r="Y563" s="94">
        <f>AProperties!AG563*(9.806*C563)^0.5</f>
        <v>1.655828427978312</v>
      </c>
      <c r="Z563" s="94">
        <f>AProperties!AH563*(9.806*D563)^0.5</f>
        <v>1.655500466053097</v>
      </c>
      <c r="AA563" s="94">
        <f>AProperties!AI563*(9.806*E563)^0.5</f>
        <v>1.6569586709934785</v>
      </c>
      <c r="AB563" s="94">
        <f>AProperties!AJ563*(9.806*F563)^0.5</f>
        <v>1.6565818617308739</v>
      </c>
      <c r="AC563" s="94">
        <f>AProperties!AK563*(9.806*G563)^0.5</f>
        <v>1.6576423946498162</v>
      </c>
      <c r="AD563" s="94">
        <f>AProperties!AL563*(9.806*H563)^0.5</f>
        <v>1.6572735139757655</v>
      </c>
      <c r="AE563" s="94">
        <f>AProperties!AM563*(9.806*I563)^0.5</f>
        <v>1.658100555941012</v>
      </c>
      <c r="AF563" s="97">
        <f t="shared" si="98"/>
        <v>1.6564320763150786</v>
      </c>
    </row>
    <row r="564" spans="1:32" x14ac:dyDescent="0.25">
      <c r="A564" s="28">
        <v>0.55700000000000005</v>
      </c>
      <c r="B564" s="94">
        <f>AProperties!B564/AProperties!V564/VLOOKUP(B$6,Data!$N$4:$Y$11,Data!$X$1,FALSE)</f>
        <v>0.62862113267771225</v>
      </c>
      <c r="C564" s="94">
        <f>AProperties!C564/AProperties!W564/VLOOKUP(C$6,Data!$N$4:$Y$11,Data!$X$1,FALSE)</f>
        <v>0.62951067677120476</v>
      </c>
      <c r="D564" s="94">
        <f>AProperties!D564/AProperties!X564/VLOOKUP(D$6,Data!$N$4:$Y$11,Data!$X$1,FALSE)</f>
        <v>0.62938145644296251</v>
      </c>
      <c r="E564" s="94">
        <f>AProperties!E564/AProperties!Y564/VLOOKUP(E$6,Data!$N$4:$Y$11,Data!$X$1,FALSE)</f>
        <v>0.62995600997382728</v>
      </c>
      <c r="F564" s="94">
        <f>AProperties!F564/AProperties!Z564/VLOOKUP(F$6,Data!$N$4:$Y$11,Data!$X$1,FALSE)</f>
        <v>0.62980754028101815</v>
      </c>
      <c r="G564" s="94">
        <f>AProperties!G564/AProperties!AA564/VLOOKUP(G$6,Data!$N$4:$Y$11,Data!$X$1,FALSE)</f>
        <v>0.63022541210248351</v>
      </c>
      <c r="H564" s="94">
        <f>AProperties!H564/AProperties!AB564/VLOOKUP(H$6,Data!$N$4:$Y$11,Data!$X$1,FALSE)</f>
        <v>0.63008006460638011</v>
      </c>
      <c r="I564" s="94">
        <f>AProperties!I564/AProperties!AC564/VLOOKUP(I$6,Data!$N$4:$Y$11,Data!$X$1,FALSE)</f>
        <v>0.63040593956211821</v>
      </c>
      <c r="J564" s="97">
        <f t="shared" si="88"/>
        <v>0.62974852905221335</v>
      </c>
      <c r="L564" s="28">
        <v>0.55700000000000005</v>
      </c>
      <c r="M564" s="94">
        <f t="shared" si="89"/>
        <v>0.87131056633885617</v>
      </c>
      <c r="N564" s="94">
        <f t="shared" si="90"/>
        <v>0.87175533838560249</v>
      </c>
      <c r="O564" s="94">
        <f t="shared" si="91"/>
        <v>0.8716907282214813</v>
      </c>
      <c r="P564" s="94">
        <f t="shared" si="92"/>
        <v>0.87197800498691369</v>
      </c>
      <c r="Q564" s="94">
        <f t="shared" si="93"/>
        <v>0.87190377014050913</v>
      </c>
      <c r="R564" s="94">
        <f t="shared" si="94"/>
        <v>0.8721127060512418</v>
      </c>
      <c r="S564" s="94">
        <f t="shared" si="95"/>
        <v>0.87204003230319005</v>
      </c>
      <c r="T564" s="94">
        <f t="shared" si="96"/>
        <v>0.87220296978105916</v>
      </c>
      <c r="U564" s="97">
        <f t="shared" si="97"/>
        <v>0.87187426452610661</v>
      </c>
      <c r="W564" s="28">
        <v>0.55700000000000005</v>
      </c>
      <c r="X564" s="94">
        <f>AProperties!AF564*(9.806*B564)^0.5</f>
        <v>1.6581752293661003</v>
      </c>
      <c r="Y564" s="94">
        <f>AProperties!AG564*(9.806*C564)^0.5</f>
        <v>1.6604366372746719</v>
      </c>
      <c r="Z564" s="94">
        <f>AProperties!AH564*(9.806*D564)^0.5</f>
        <v>1.6601081370855897</v>
      </c>
      <c r="AA564" s="94">
        <f>AProperties!AI564*(9.806*E564)^0.5</f>
        <v>1.6615687376777961</v>
      </c>
      <c r="AB564" s="94">
        <f>AProperties!AJ564*(9.806*F564)^0.5</f>
        <v>1.6611913087730084</v>
      </c>
      <c r="AC564" s="94">
        <f>AProperties!AK564*(9.806*G564)^0.5</f>
        <v>1.6622535867320392</v>
      </c>
      <c r="AD564" s="94">
        <f>AProperties!AL564*(9.806*H564)^0.5</f>
        <v>1.6618840987179659</v>
      </c>
      <c r="AE564" s="94">
        <f>AProperties!AM564*(9.806*I564)^0.5</f>
        <v>1.6627125029083363</v>
      </c>
      <c r="AF564" s="97">
        <f t="shared" si="98"/>
        <v>1.6610412798169385</v>
      </c>
    </row>
    <row r="565" spans="1:32" x14ac:dyDescent="0.25">
      <c r="A565" s="28">
        <v>0.55800000000000005</v>
      </c>
      <c r="B565" s="94">
        <f>AProperties!B565/AProperties!V565/VLOOKUP(B$6,Data!$N$4:$Y$11,Data!$X$1,FALSE)</f>
        <v>0.63011593818154532</v>
      </c>
      <c r="C565" s="94">
        <f>AProperties!C565/AProperties!W565/VLOOKUP(C$6,Data!$N$4:$Y$11,Data!$X$1,FALSE)</f>
        <v>0.63100846849692771</v>
      </c>
      <c r="D565" s="94">
        <f>AProperties!D565/AProperties!X565/VLOOKUP(D$6,Data!$N$4:$Y$11,Data!$X$1,FALSE)</f>
        <v>0.63087881368367271</v>
      </c>
      <c r="E565" s="94">
        <f>AProperties!E565/AProperties!Y565/VLOOKUP(E$6,Data!$N$4:$Y$11,Data!$X$1,FALSE)</f>
        <v>0.63145530086513646</v>
      </c>
      <c r="F565" s="94">
        <f>AProperties!F565/AProperties!Z565/VLOOKUP(F$6,Data!$N$4:$Y$11,Data!$X$1,FALSE)</f>
        <v>0.63130633105589584</v>
      </c>
      <c r="G565" s="94">
        <f>AProperties!G565/AProperties!AA565/VLOOKUP(G$6,Data!$N$4:$Y$11,Data!$X$1,FALSE)</f>
        <v>0.63172561125871651</v>
      </c>
      <c r="H565" s="94">
        <f>AProperties!H565/AProperties!AB565/VLOOKUP(H$6,Data!$N$4:$Y$11,Data!$X$1,FALSE)</f>
        <v>0.63157977361001816</v>
      </c>
      <c r="I565" s="94">
        <f>AProperties!I565/AProperties!AC565/VLOOKUP(I$6,Data!$N$4:$Y$11,Data!$X$1,FALSE)</f>
        <v>0.631906747920983</v>
      </c>
      <c r="J565" s="97">
        <f t="shared" si="88"/>
        <v>0.63124712313411191</v>
      </c>
      <c r="L565" s="28">
        <v>0.55800000000000005</v>
      </c>
      <c r="M565" s="94">
        <f t="shared" si="89"/>
        <v>0.87305796909077271</v>
      </c>
      <c r="N565" s="94">
        <f t="shared" si="90"/>
        <v>0.87350423424846391</v>
      </c>
      <c r="O565" s="94">
        <f t="shared" si="91"/>
        <v>0.87343940684183641</v>
      </c>
      <c r="P565" s="94">
        <f t="shared" si="92"/>
        <v>0.87372765043256828</v>
      </c>
      <c r="Q565" s="94">
        <f t="shared" si="93"/>
        <v>0.87365316552794803</v>
      </c>
      <c r="R565" s="94">
        <f t="shared" si="94"/>
        <v>0.87386280562935825</v>
      </c>
      <c r="S565" s="94">
        <f t="shared" si="95"/>
        <v>0.87378988680500913</v>
      </c>
      <c r="T565" s="94">
        <f t="shared" si="96"/>
        <v>0.87395337396049155</v>
      </c>
      <c r="U565" s="97">
        <f t="shared" si="97"/>
        <v>0.87362356156705612</v>
      </c>
      <c r="W565" s="28">
        <v>0.55800000000000005</v>
      </c>
      <c r="X565" s="94">
        <f>AProperties!AF565*(9.806*B565)^0.5</f>
        <v>1.6627854503996855</v>
      </c>
      <c r="Y565" s="94">
        <f>AProperties!AG565*(9.806*C565)^0.5</f>
        <v>1.6650505545728522</v>
      </c>
      <c r="Z565" s="94">
        <f>AProperties!AH565*(9.806*D565)^0.5</f>
        <v>1.6647215165322338</v>
      </c>
      <c r="AA565" s="94">
        <f>AProperties!AI565*(9.806*E565)^0.5</f>
        <v>1.6661845109525804</v>
      </c>
      <c r="AB565" s="94">
        <f>AProperties!AJ565*(9.806*F565)^0.5</f>
        <v>1.6658064628744709</v>
      </c>
      <c r="AC565" s="94">
        <f>AProperties!AK565*(9.806*G565)^0.5</f>
        <v>1.6668704845582334</v>
      </c>
      <c r="AD565" s="94">
        <f>AProperties!AL565*(9.806*H565)^0.5</f>
        <v>1.6665003896601511</v>
      </c>
      <c r="AE565" s="94">
        <f>AProperties!AM565*(9.806*I565)^0.5</f>
        <v>1.6673301550554838</v>
      </c>
      <c r="AF565" s="97">
        <f t="shared" si="98"/>
        <v>1.665656190575711</v>
      </c>
    </row>
    <row r="566" spans="1:32" x14ac:dyDescent="0.25">
      <c r="A566" s="28">
        <v>0.55900000000000005</v>
      </c>
      <c r="B566" s="94">
        <f>AProperties!B566/AProperties!V566/VLOOKUP(B$6,Data!$N$4:$Y$11,Data!$X$1,FALSE)</f>
        <v>0.6316136836289723</v>
      </c>
      <c r="C566" s="94">
        <f>AProperties!C566/AProperties!W566/VLOOKUP(C$6,Data!$N$4:$Y$11,Data!$X$1,FALSE)</f>
        <v>0.63250920732279459</v>
      </c>
      <c r="D566" s="94">
        <f>AProperties!D566/AProperties!X566/VLOOKUP(D$6,Data!$N$4:$Y$11,Data!$X$1,FALSE)</f>
        <v>0.63237911698123095</v>
      </c>
      <c r="E566" s="94">
        <f>AProperties!E566/AProperties!Y566/VLOOKUP(E$6,Data!$N$4:$Y$11,Data!$X$1,FALSE)</f>
        <v>0.63295754246177671</v>
      </c>
      <c r="F566" s="94">
        <f>AProperties!F566/AProperties!Z566/VLOOKUP(F$6,Data!$N$4:$Y$11,Data!$X$1,FALSE)</f>
        <v>0.63280807133250461</v>
      </c>
      <c r="G566" s="94">
        <f>AProperties!G566/AProperties!AA566/VLOOKUP(G$6,Data!$N$4:$Y$11,Data!$X$1,FALSE)</f>
        <v>0.6332287633085143</v>
      </c>
      <c r="H566" s="94">
        <f>AProperties!H566/AProperties!AB566/VLOOKUP(H$6,Data!$N$4:$Y$11,Data!$X$1,FALSE)</f>
        <v>0.63308243432594424</v>
      </c>
      <c r="I566" s="94">
        <f>AProperties!I566/AProperties!AC566/VLOOKUP(I$6,Data!$N$4:$Y$11,Data!$X$1,FALSE)</f>
        <v>0.63341051064284082</v>
      </c>
      <c r="J566" s="97">
        <f t="shared" si="88"/>
        <v>0.63274866625057224</v>
      </c>
      <c r="L566" s="28">
        <v>0.55900000000000005</v>
      </c>
      <c r="M566" s="94">
        <f t="shared" si="89"/>
        <v>0.8748068418144862</v>
      </c>
      <c r="N566" s="94">
        <f t="shared" si="90"/>
        <v>0.87525460366139729</v>
      </c>
      <c r="O566" s="94">
        <f t="shared" si="91"/>
        <v>0.87518955849061553</v>
      </c>
      <c r="P566" s="94">
        <f t="shared" si="92"/>
        <v>0.87547877123088846</v>
      </c>
      <c r="Q566" s="94">
        <f t="shared" si="93"/>
        <v>0.87540403566625236</v>
      </c>
      <c r="R566" s="94">
        <f t="shared" si="94"/>
        <v>0.8756143816542572</v>
      </c>
      <c r="S566" s="94">
        <f t="shared" si="95"/>
        <v>0.87554121716297217</v>
      </c>
      <c r="T566" s="94">
        <f t="shared" si="96"/>
        <v>0.87570525532142041</v>
      </c>
      <c r="U566" s="97">
        <f t="shared" si="97"/>
        <v>0.87537433312528612</v>
      </c>
      <c r="W566" s="28">
        <v>0.55900000000000005</v>
      </c>
      <c r="X566" s="94">
        <f>AProperties!AF566*(9.806*B566)^0.5</f>
        <v>1.6674013943705175</v>
      </c>
      <c r="Y566" s="94">
        <f>AProperties!AG566*(9.806*C566)^0.5</f>
        <v>1.6696701919695471</v>
      </c>
      <c r="Z566" s="94">
        <f>AProperties!AH566*(9.806*D566)^0.5</f>
        <v>1.6693406164860674</v>
      </c>
      <c r="AA566" s="94">
        <f>AProperties!AI566*(9.806*E566)^0.5</f>
        <v>1.6708060029271528</v>
      </c>
      <c r="AB566" s="94">
        <f>AProperties!AJ566*(9.806*F566)^0.5</f>
        <v>1.6704273361403768</v>
      </c>
      <c r="AC566" s="94">
        <f>AProperties!AK566*(9.806*G566)^0.5</f>
        <v>1.6714931002453683</v>
      </c>
      <c r="AD566" s="94">
        <f>AProperties!AL566*(9.806*H566)^0.5</f>
        <v>1.6711223989151671</v>
      </c>
      <c r="AE566" s="94">
        <f>AProperties!AM566*(9.806*I566)^0.5</f>
        <v>1.6719535245045423</v>
      </c>
      <c r="AF566" s="97">
        <f t="shared" si="98"/>
        <v>1.6702768206948422</v>
      </c>
    </row>
    <row r="567" spans="1:32" x14ac:dyDescent="0.25">
      <c r="A567" s="28">
        <v>0.56000000000000005</v>
      </c>
      <c r="B567" s="94">
        <f>AProperties!B567/AProperties!V567/VLOOKUP(B$6,Data!$N$4:$Y$11,Data!$X$1,FALSE)</f>
        <v>0.63311438686361976</v>
      </c>
      <c r="C567" s="94">
        <f>AProperties!C567/AProperties!W567/VLOOKUP(C$6,Data!$N$4:$Y$11,Data!$X$1,FALSE)</f>
        <v>0.63401291112722225</v>
      </c>
      <c r="D567" s="94">
        <f>AProperties!D567/AProperties!X567/VLOOKUP(D$6,Data!$N$4:$Y$11,Data!$X$1,FALSE)</f>
        <v>0.63388238420898946</v>
      </c>
      <c r="E567" s="94">
        <f>AProperties!E567/AProperties!Y567/VLOOKUP(E$6,Data!$N$4:$Y$11,Data!$X$1,FALSE)</f>
        <v>0.63446275265963581</v>
      </c>
      <c r="F567" s="94">
        <f>AProperties!F567/AProperties!Z567/VLOOKUP(F$6,Data!$N$4:$Y$11,Data!$X$1,FALSE)</f>
        <v>0.63431277900090188</v>
      </c>
      <c r="G567" s="94">
        <f>AProperties!G567/AProperties!AA567/VLOOKUP(G$6,Data!$N$4:$Y$11,Data!$X$1,FALSE)</f>
        <v>0.63473488615835183</v>
      </c>
      <c r="H567" s="94">
        <f>AProperties!H567/AProperties!AB567/VLOOKUP(H$6,Data!$N$4:$Y$11,Data!$X$1,FALSE)</f>
        <v>0.63458806465491913</v>
      </c>
      <c r="I567" s="94">
        <f>AProperties!I567/AProperties!AC567/VLOOKUP(I$6,Data!$N$4:$Y$11,Data!$X$1,FALSE)</f>
        <v>0.63491724564126939</v>
      </c>
      <c r="J567" s="97">
        <f t="shared" si="88"/>
        <v>0.63425317628936373</v>
      </c>
      <c r="L567" s="28">
        <v>0.56000000000000005</v>
      </c>
      <c r="M567" s="94">
        <f t="shared" si="89"/>
        <v>0.87655719343180993</v>
      </c>
      <c r="N567" s="94">
        <f t="shared" si="90"/>
        <v>0.87700645556361123</v>
      </c>
      <c r="O567" s="94">
        <f t="shared" si="91"/>
        <v>0.87694119210449473</v>
      </c>
      <c r="P567" s="94">
        <f t="shared" si="92"/>
        <v>0.87723137632981796</v>
      </c>
      <c r="Q567" s="94">
        <f t="shared" si="93"/>
        <v>0.87715638950045105</v>
      </c>
      <c r="R567" s="94">
        <f t="shared" si="94"/>
        <v>0.87736744307917602</v>
      </c>
      <c r="S567" s="94">
        <f t="shared" si="95"/>
        <v>0.87729403232745962</v>
      </c>
      <c r="T567" s="94">
        <f t="shared" si="96"/>
        <v>0.87745862282063469</v>
      </c>
      <c r="U567" s="97">
        <f t="shared" si="97"/>
        <v>0.87712658814468203</v>
      </c>
      <c r="W567" s="28">
        <v>0.56000000000000005</v>
      </c>
      <c r="X567" s="94">
        <f>AProperties!AF567*(9.806*B567)^0.5</f>
        <v>1.6720230735058215</v>
      </c>
      <c r="Y567" s="94">
        <f>AProperties!AG567*(9.806*C567)^0.5</f>
        <v>1.6742955617174846</v>
      </c>
      <c r="Z567" s="94">
        <f>AProperties!AH567*(9.806*D567)^0.5</f>
        <v>1.6739654491961047</v>
      </c>
      <c r="AA567" s="94">
        <f>AProperties!AI567*(9.806*E567)^0.5</f>
        <v>1.6754332258670086</v>
      </c>
      <c r="AB567" s="94">
        <f>AProperties!AJ567*(9.806*F567)^0.5</f>
        <v>1.6750539408319589</v>
      </c>
      <c r="AC567" s="94">
        <f>AProperties!AK567*(9.806*G567)^0.5</f>
        <v>1.6761214460666656</v>
      </c>
      <c r="AD567" s="94">
        <f>AProperties!AL567*(9.806*H567)^0.5</f>
        <v>1.6757501387520666</v>
      </c>
      <c r="AE567" s="94">
        <f>AProperties!AM567*(9.806*I567)^0.5</f>
        <v>1.6765826235339147</v>
      </c>
      <c r="AF567" s="97">
        <f t="shared" si="98"/>
        <v>1.674903182433878</v>
      </c>
    </row>
    <row r="568" spans="1:32" x14ac:dyDescent="0.25">
      <c r="A568" s="28">
        <v>0.56100000000000005</v>
      </c>
      <c r="B568" s="94">
        <f>AProperties!B568/AProperties!V568/VLOOKUP(B$6,Data!$N$4:$Y$11,Data!$X$1,FALSE)</f>
        <v>0.63461806586968506</v>
      </c>
      <c r="C568" s="94">
        <f>AProperties!C568/AProperties!W568/VLOOKUP(C$6,Data!$N$4:$Y$11,Data!$X$1,FALSE)</f>
        <v>0.63551959792950519</v>
      </c>
      <c r="D568" s="94">
        <f>AProperties!D568/AProperties!X568/VLOOKUP(D$6,Data!$N$4:$Y$11,Data!$X$1,FALSE)</f>
        <v>0.63538863338113638</v>
      </c>
      <c r="E568" s="94">
        <f>AProperties!E568/AProperties!Y568/VLOOKUP(E$6,Data!$N$4:$Y$11,Data!$X$1,FALSE)</f>
        <v>0.63597094949563948</v>
      </c>
      <c r="F568" s="94">
        <f>AProperties!F568/AProperties!Z568/VLOOKUP(F$6,Data!$N$4:$Y$11,Data!$X$1,FALSE)</f>
        <v>0.63582047209213199</v>
      </c>
      <c r="G568" s="94">
        <f>AProperties!G568/AProperties!AA568/VLOOKUP(G$6,Data!$N$4:$Y$11,Data!$X$1,FALSE)</f>
        <v>0.63624399785583485</v>
      </c>
      <c r="H568" s="94">
        <f>AProperties!H568/AProperties!AB568/VLOOKUP(H$6,Data!$N$4:$Y$11,Data!$X$1,FALSE)</f>
        <v>0.63609668263878505</v>
      </c>
      <c r="I568" s="94">
        <f>AProperties!I568/AProperties!AC568/VLOOKUP(I$6,Data!$N$4:$Y$11,Data!$X$1,FALSE)</f>
        <v>0.63642697097104017</v>
      </c>
      <c r="J568" s="97">
        <f t="shared" si="88"/>
        <v>0.63576067127921965</v>
      </c>
      <c r="L568" s="28">
        <v>0.56100000000000005</v>
      </c>
      <c r="M568" s="94">
        <f t="shared" si="89"/>
        <v>0.87830903293484264</v>
      </c>
      <c r="N568" s="94">
        <f t="shared" si="90"/>
        <v>0.87875979896475265</v>
      </c>
      <c r="O568" s="94">
        <f t="shared" si="91"/>
        <v>0.8786943166905683</v>
      </c>
      <c r="P568" s="94">
        <f t="shared" si="92"/>
        <v>0.87898547474781985</v>
      </c>
      <c r="Q568" s="94">
        <f t="shared" si="93"/>
        <v>0.87891023604606611</v>
      </c>
      <c r="R568" s="94">
        <f t="shared" si="94"/>
        <v>0.87912199892791754</v>
      </c>
      <c r="S568" s="94">
        <f t="shared" si="95"/>
        <v>0.87904834131939258</v>
      </c>
      <c r="T568" s="94">
        <f t="shared" si="96"/>
        <v>0.87921348548552014</v>
      </c>
      <c r="U568" s="97">
        <f t="shared" si="97"/>
        <v>0.87888033563960999</v>
      </c>
      <c r="W568" s="28">
        <v>0.56100000000000005</v>
      </c>
      <c r="X568" s="94">
        <f>AProperties!AF568*(9.806*B568)^0.5</f>
        <v>1.6766505001900409</v>
      </c>
      <c r="Y568" s="94">
        <f>AProperties!AG568*(9.806*C568)^0.5</f>
        <v>1.6789266762268835</v>
      </c>
      <c r="Z568" s="94">
        <f>AProperties!AH568*(9.806*D568)^0.5</f>
        <v>1.6785960270688252</v>
      </c>
      <c r="AA568" s="94">
        <f>AProperties!AI568*(9.806*E568)^0.5</f>
        <v>1.6800661921952915</v>
      </c>
      <c r="AB568" s="94">
        <f>AProperties!AJ568*(9.806*F568)^0.5</f>
        <v>1.679686289368054</v>
      </c>
      <c r="AC568" s="94">
        <f>AProperties!AK568*(9.806*G568)^0.5</f>
        <v>1.680755534453076</v>
      </c>
      <c r="AD568" s="94">
        <f>AProperties!AL568*(9.806*H568)^0.5</f>
        <v>1.6803836215975871</v>
      </c>
      <c r="AE568" s="94">
        <f>AProperties!AM568*(9.806*I568)^0.5</f>
        <v>1.6812174645797882</v>
      </c>
      <c r="AF568" s="97">
        <f t="shared" si="98"/>
        <v>1.6795352882099432</v>
      </c>
    </row>
    <row r="569" spans="1:32" x14ac:dyDescent="0.25">
      <c r="A569" s="28">
        <v>0.56200000000000006</v>
      </c>
      <c r="B569" s="94">
        <f>AProperties!B569/AProperties!V569/VLOOKUP(B$6,Data!$N$4:$Y$11,Data!$X$1,FALSE)</f>
        <v>0.6361247387733916</v>
      </c>
      <c r="C569" s="94">
        <f>AProperties!C569/AProperties!W569/VLOOKUP(C$6,Data!$N$4:$Y$11,Data!$X$1,FALSE)</f>
        <v>0.63702928589128238</v>
      </c>
      <c r="D569" s="94">
        <f>AProperties!D569/AProperties!X569/VLOOKUP(D$6,Data!$N$4:$Y$11,Data!$X$1,FALSE)</f>
        <v>0.63689788265415515</v>
      </c>
      <c r="E569" s="94">
        <f>AProperties!E569/AProperties!Y569/VLOOKUP(E$6,Data!$N$4:$Y$11,Data!$X$1,FALSE)</f>
        <v>0.63748215114920792</v>
      </c>
      <c r="F569" s="94">
        <f>AProperties!F569/AProperties!Z569/VLOOKUP(F$6,Data!$N$4:$Y$11,Data!$X$1,FALSE)</f>
        <v>0.6373311687796831</v>
      </c>
      <c r="G569" s="94">
        <f>AProperties!G569/AProperties!AA569/VLOOKUP(G$6,Data!$N$4:$Y$11,Data!$X$1,FALSE)</f>
        <v>0.63775611659116316</v>
      </c>
      <c r="H569" s="94">
        <f>AProperties!H569/AProperties!AB569/VLOOKUP(H$6,Data!$N$4:$Y$11,Data!$X$1,FALSE)</f>
        <v>0.63760830646192412</v>
      </c>
      <c r="I569" s="94">
        <f>AProperties!I569/AProperties!AC569/VLOOKUP(I$6,Data!$N$4:$Y$11,Data!$X$1,FALSE)</f>
        <v>0.63793970482958395</v>
      </c>
      <c r="J569" s="97">
        <f t="shared" si="88"/>
        <v>0.63727116939129902</v>
      </c>
      <c r="L569" s="28">
        <v>0.56200000000000006</v>
      </c>
      <c r="M569" s="94">
        <f t="shared" si="89"/>
        <v>0.8800623693866958</v>
      </c>
      <c r="N569" s="94">
        <f t="shared" si="90"/>
        <v>0.88051464294564119</v>
      </c>
      <c r="O569" s="94">
        <f t="shared" si="91"/>
        <v>0.88044894132707763</v>
      </c>
      <c r="P569" s="94">
        <f t="shared" si="92"/>
        <v>0.88074107557460402</v>
      </c>
      <c r="Q569" s="94">
        <f t="shared" si="93"/>
        <v>0.88066558438984166</v>
      </c>
      <c r="R569" s="94">
        <f t="shared" si="94"/>
        <v>0.88087805829558163</v>
      </c>
      <c r="S569" s="94">
        <f t="shared" si="95"/>
        <v>0.88080415323096206</v>
      </c>
      <c r="T569" s="94">
        <f t="shared" si="96"/>
        <v>0.88096985241479198</v>
      </c>
      <c r="U569" s="97">
        <f t="shared" si="97"/>
        <v>0.88063558469564951</v>
      </c>
      <c r="W569" s="28">
        <v>0.56200000000000006</v>
      </c>
      <c r="X569" s="94">
        <f>AProperties!AF569*(9.806*B569)^0.5</f>
        <v>1.6812836869663352</v>
      </c>
      <c r="Y569" s="94">
        <f>AProperties!AG569*(9.806*C569)^0.5</f>
        <v>1.6835635480669779</v>
      </c>
      <c r="Z569" s="94">
        <f>AProperties!AH569*(9.806*D569)^0.5</f>
        <v>1.6832323626696679</v>
      </c>
      <c r="AA569" s="94">
        <f>AProperties!AI569*(9.806*E569)^0.5</f>
        <v>1.6847049144942794</v>
      </c>
      <c r="AB569" s="94">
        <f>AProperties!AJ569*(9.806*F569)^0.5</f>
        <v>1.684324394326592</v>
      </c>
      <c r="AC569" s="94">
        <f>AProperties!AK569*(9.806*G569)^0.5</f>
        <v>1.6853953779947866</v>
      </c>
      <c r="AD569" s="94">
        <f>AProperties!AL569*(9.806*H569)^0.5</f>
        <v>1.6850228600376487</v>
      </c>
      <c r="AE569" s="94">
        <f>AProperties!AM569*(9.806*I569)^0.5</f>
        <v>1.6858580602376472</v>
      </c>
      <c r="AF569" s="97">
        <f t="shared" si="98"/>
        <v>1.6841731505992419</v>
      </c>
    </row>
    <row r="570" spans="1:32" x14ac:dyDescent="0.25">
      <c r="A570" s="28">
        <v>0.56299999999999994</v>
      </c>
      <c r="B570" s="94">
        <f>AProperties!B570/AProperties!V570/VLOOKUP(B$6,Data!$N$4:$Y$11,Data!$X$1,FALSE)</f>
        <v>0.63763442384446178</v>
      </c>
      <c r="C570" s="94">
        <f>AProperties!C570/AProperties!W570/VLOOKUP(C$6,Data!$N$4:$Y$11,Data!$X$1,FALSE)</f>
        <v>0.63854199331800476</v>
      </c>
      <c r="D570" s="94">
        <f>AProperties!D570/AProperties!X570/VLOOKUP(D$6,Data!$N$4:$Y$11,Data!$X$1,FALSE)</f>
        <v>0.63841015032829929</v>
      </c>
      <c r="E570" s="94">
        <f>AProperties!E570/AProperties!Y570/VLOOKUP(E$6,Data!$N$4:$Y$11,Data!$X$1,FALSE)</f>
        <v>0.63899637594373959</v>
      </c>
      <c r="F570" s="94">
        <f>AProperties!F570/AProperties!Z570/VLOOKUP(F$6,Data!$N$4:$Y$11,Data!$X$1,FALSE)</f>
        <v>0.63884488738096556</v>
      </c>
      <c r="G570" s="94">
        <f>AProperties!G570/AProperties!AA570/VLOOKUP(G$6,Data!$N$4:$Y$11,Data!$X$1,FALSE)</f>
        <v>0.63927126069860962</v>
      </c>
      <c r="H570" s="94">
        <f>AProperties!H570/AProperties!AB570/VLOOKUP(H$6,Data!$N$4:$Y$11,Data!$X$1,FALSE)</f>
        <v>0.63912295445273992</v>
      </c>
      <c r="I570" s="94">
        <f>AProperties!I570/AProperties!AC570/VLOOKUP(I$6,Data!$N$4:$Y$11,Data!$X$1,FALSE)</f>
        <v>0.63945546555846633</v>
      </c>
      <c r="J570" s="97">
        <f t="shared" si="88"/>
        <v>0.63878468894066087</v>
      </c>
      <c r="L570" s="28">
        <v>0.56299999999999994</v>
      </c>
      <c r="M570" s="94">
        <f t="shared" si="89"/>
        <v>0.88181721192223084</v>
      </c>
      <c r="N570" s="94">
        <f t="shared" si="90"/>
        <v>0.88227099665900233</v>
      </c>
      <c r="O570" s="94">
        <f t="shared" si="91"/>
        <v>0.88220507516414959</v>
      </c>
      <c r="P570" s="94">
        <f t="shared" si="92"/>
        <v>0.88249818797186974</v>
      </c>
      <c r="Q570" s="94">
        <f t="shared" si="93"/>
        <v>0.88242244369048273</v>
      </c>
      <c r="R570" s="94">
        <f t="shared" si="94"/>
        <v>0.88263563034930481</v>
      </c>
      <c r="S570" s="94">
        <f t="shared" si="95"/>
        <v>0.88256147722636991</v>
      </c>
      <c r="T570" s="94">
        <f t="shared" si="96"/>
        <v>0.88272773277923311</v>
      </c>
      <c r="U570" s="97">
        <f t="shared" si="97"/>
        <v>0.88239234447033044</v>
      </c>
      <c r="W570" s="28">
        <v>0.56299999999999994</v>
      </c>
      <c r="X570" s="94">
        <f>AProperties!AF570*(9.806*B570)^0.5</f>
        <v>1.6859226465380945</v>
      </c>
      <c r="Y570" s="94">
        <f>AProperties!AG570*(9.806*C570)^0.5</f>
        <v>1.6882061899675078</v>
      </c>
      <c r="Z570" s="94">
        <f>AProperties!AH570*(9.806*D570)^0.5</f>
        <v>1.6878744687245504</v>
      </c>
      <c r="AA570" s="94">
        <f>AProperties!AI570*(9.806*E570)^0.5</f>
        <v>1.6893494055069218</v>
      </c>
      <c r="AB570" s="94">
        <f>AProperties!AJ570*(9.806*F570)^0.5</f>
        <v>1.6889682684461169</v>
      </c>
      <c r="AC570" s="94">
        <f>AProperties!AK570*(9.806*G570)^0.5</f>
        <v>1.6900409894427348</v>
      </c>
      <c r="AD570" s="94">
        <f>AProperties!AL570*(9.806*H570)^0.5</f>
        <v>1.6896678668188772</v>
      </c>
      <c r="AE570" s="94">
        <f>AProperties!AM570*(9.806*I570)^0.5</f>
        <v>1.6905044232637785</v>
      </c>
      <c r="AF570" s="97">
        <f t="shared" si="98"/>
        <v>1.6888167823385727</v>
      </c>
    </row>
    <row r="571" spans="1:32" x14ac:dyDescent="0.25">
      <c r="A571" s="28">
        <v>0.56399999999999995</v>
      </c>
      <c r="B571" s="94">
        <f>AProperties!B571/AProperties!V571/VLOOKUP(B$6,Data!$N$4:$Y$11,Data!$X$1,FALSE)</f>
        <v>0.63914713949761259</v>
      </c>
      <c r="C571" s="94">
        <f>AProperties!C571/AProperties!W571/VLOOKUP(C$6,Data!$N$4:$Y$11,Data!$X$1,FALSE)</f>
        <v>0.64005773866043947</v>
      </c>
      <c r="D571" s="94">
        <f>AProperties!D571/AProperties!X571/VLOOKUP(D$6,Data!$N$4:$Y$11,Data!$X$1,FALSE)</f>
        <v>0.63992545484908847</v>
      </c>
      <c r="E571" s="94">
        <f>AProperties!E571/AProperties!Y571/VLOOKUP(E$6,Data!$N$4:$Y$11,Data!$X$1,FALSE)</f>
        <v>0.64051364234810515</v>
      </c>
      <c r="F571" s="94">
        <f>AProperties!F571/AProperties!Z571/VLOOKUP(F$6,Data!$N$4:$Y$11,Data!$X$1,FALSE)</f>
        <v>0.64036164635880999</v>
      </c>
      <c r="G571" s="94">
        <f>AProperties!G571/AProperties!AA571/VLOOKUP(G$6,Data!$N$4:$Y$11,Data!$X$1,FALSE)</f>
        <v>0.64078944865801468</v>
      </c>
      <c r="H571" s="94">
        <f>AProperties!H571/AProperties!AB571/VLOOKUP(H$6,Data!$N$4:$Y$11,Data!$X$1,FALSE)</f>
        <v>0.64064064508515328</v>
      </c>
      <c r="I571" s="94">
        <f>AProperties!I571/AProperties!AC571/VLOOKUP(I$6,Data!$N$4:$Y$11,Data!$X$1,FALSE)</f>
        <v>0.64097427164489007</v>
      </c>
      <c r="J571" s="97">
        <f t="shared" si="88"/>
        <v>0.64030124838776414</v>
      </c>
      <c r="L571" s="28">
        <v>0.56399999999999995</v>
      </c>
      <c r="M571" s="94">
        <f t="shared" si="89"/>
        <v>0.8835735697488063</v>
      </c>
      <c r="N571" s="94">
        <f t="shared" si="90"/>
        <v>0.88402886933021962</v>
      </c>
      <c r="O571" s="94">
        <f t="shared" si="91"/>
        <v>0.88396272742454418</v>
      </c>
      <c r="P571" s="94">
        <f t="shared" si="92"/>
        <v>0.88425682117405247</v>
      </c>
      <c r="Q571" s="94">
        <f t="shared" si="93"/>
        <v>0.88418082317940494</v>
      </c>
      <c r="R571" s="94">
        <f t="shared" si="94"/>
        <v>0.88439472432900734</v>
      </c>
      <c r="S571" s="94">
        <f t="shared" si="95"/>
        <v>0.88432032254257664</v>
      </c>
      <c r="T571" s="94">
        <f t="shared" si="96"/>
        <v>0.88448713582244498</v>
      </c>
      <c r="U571" s="97">
        <f t="shared" si="97"/>
        <v>0.88415062419388213</v>
      </c>
      <c r="W571" s="28">
        <v>0.56399999999999995</v>
      </c>
      <c r="X571" s="94">
        <f>AProperties!AF571*(9.806*B571)^0.5</f>
        <v>1.6905673917704787</v>
      </c>
      <c r="Y571" s="94">
        <f>AProperties!AG571*(9.806*C571)^0.5</f>
        <v>1.6928546148202797</v>
      </c>
      <c r="Z571" s="94">
        <f>AProperties!AH571*(9.806*D571)^0.5</f>
        <v>1.6925223581214051</v>
      </c>
      <c r="AA571" s="94">
        <f>AProperties!AI571*(9.806*E571)^0.5</f>
        <v>1.6939996781383682</v>
      </c>
      <c r="AB571" s="94">
        <f>AProperties!AJ571*(9.806*F571)^0.5</f>
        <v>1.6936179246273282</v>
      </c>
      <c r="AC571" s="94">
        <f>AProperties!AK571*(9.806*G571)^0.5</f>
        <v>1.6946923817101407</v>
      </c>
      <c r="AD571" s="94">
        <f>AProperties!AL571*(9.806*H571)^0.5</f>
        <v>1.6943186548501397</v>
      </c>
      <c r="AE571" s="94">
        <f>AProperties!AM571*(9.806*I571)^0.5</f>
        <v>1.6951565665768216</v>
      </c>
      <c r="AF571" s="97">
        <f t="shared" si="98"/>
        <v>1.6934661963268702</v>
      </c>
    </row>
    <row r="572" spans="1:32" x14ac:dyDescent="0.25">
      <c r="A572" s="28">
        <v>0.56499999999999995</v>
      </c>
      <c r="B572" s="94">
        <f>AProperties!B572/AProperties!V572/VLOOKUP(B$6,Data!$N$4:$Y$11,Data!$X$1,FALSE)</f>
        <v>0.64066290429406136</v>
      </c>
      <c r="C572" s="94">
        <f>AProperties!C572/AProperties!W572/VLOOKUP(C$6,Data!$N$4:$Y$11,Data!$X$1,FALSE)</f>
        <v>0.64157654051617663</v>
      </c>
      <c r="D572" s="94">
        <f>AProperties!D572/AProperties!X572/VLOOKUP(D$6,Data!$N$4:$Y$11,Data!$X$1,FALSE)</f>
        <v>0.6414438148088194</v>
      </c>
      <c r="E572" s="94">
        <f>AProperties!E572/AProperties!Y572/VLOOKUP(E$6,Data!$N$4:$Y$11,Data!$X$1,FALSE)</f>
        <v>0.64203396897816323</v>
      </c>
      <c r="F572" s="94">
        <f>AProperties!F572/AProperties!Z572/VLOOKUP(F$6,Data!$N$4:$Y$11,Data!$X$1,FALSE)</f>
        <v>0.64188146432297988</v>
      </c>
      <c r="G572" s="94">
        <f>AProperties!G572/AProperties!AA572/VLOOKUP(G$6,Data!$N$4:$Y$11,Data!$X$1,FALSE)</f>
        <v>0.64231069909630767</v>
      </c>
      <c r="H572" s="94">
        <f>AProperties!H572/AProperties!AB572/VLOOKUP(H$6,Data!$N$4:$Y$11,Data!$X$1,FALSE)</f>
        <v>0.6421613969801192</v>
      </c>
      <c r="I572" s="94">
        <f>AProperties!I572/AProperties!AC572/VLOOKUP(I$6,Data!$N$4:$Y$11,Data!$X$1,FALSE)</f>
        <v>0.64249614172320968</v>
      </c>
      <c r="J572" s="97">
        <f t="shared" si="88"/>
        <v>0.64182086633997959</v>
      </c>
      <c r="L572" s="28">
        <v>0.56499999999999995</v>
      </c>
      <c r="M572" s="94">
        <f t="shared" si="89"/>
        <v>0.88533145214703057</v>
      </c>
      <c r="N572" s="94">
        <f t="shared" si="90"/>
        <v>0.88578827025808826</v>
      </c>
      <c r="O572" s="94">
        <f t="shared" si="91"/>
        <v>0.88572190740440959</v>
      </c>
      <c r="P572" s="94">
        <f t="shared" si="92"/>
        <v>0.8860169844890815</v>
      </c>
      <c r="Q572" s="94">
        <f t="shared" si="93"/>
        <v>0.88594073216148983</v>
      </c>
      <c r="R572" s="94">
        <f t="shared" si="94"/>
        <v>0.88615534954815378</v>
      </c>
      <c r="S572" s="94">
        <f t="shared" si="95"/>
        <v>0.88608069849005955</v>
      </c>
      <c r="T572" s="94">
        <f t="shared" si="96"/>
        <v>0.88624807086160473</v>
      </c>
      <c r="U572" s="97">
        <f t="shared" si="97"/>
        <v>0.88591043316998963</v>
      </c>
      <c r="W572" s="28">
        <v>0.56499999999999995</v>
      </c>
      <c r="X572" s="94">
        <f>AProperties!AF572*(9.806*B572)^0.5</f>
        <v>1.6952179356919614</v>
      </c>
      <c r="Y572" s="94">
        <f>AProperties!AG572*(9.806*C572)^0.5</f>
        <v>1.697508835680702</v>
      </c>
      <c r="Z572" s="94">
        <f>AProperties!AH572*(9.806*D572)^0.5</f>
        <v>1.6971760439117254</v>
      </c>
      <c r="AA572" s="94">
        <f>AProperties!AI572*(9.806*E572)^0.5</f>
        <v>1.6986557454575222</v>
      </c>
      <c r="AB572" s="94">
        <f>AProperties!AJ572*(9.806*F572)^0.5</f>
        <v>1.6982733759346287</v>
      </c>
      <c r="AC572" s="94">
        <f>AProperties!AK572*(9.806*G572)^0.5</f>
        <v>1.699349567874076</v>
      </c>
      <c r="AD572" s="94">
        <f>AProperties!AL572*(9.806*H572)^0.5</f>
        <v>1.6989752372041016</v>
      </c>
      <c r="AE572" s="94">
        <f>AProperties!AM572*(9.806*I572)^0.5</f>
        <v>1.6998145032593177</v>
      </c>
      <c r="AF572" s="97">
        <f t="shared" si="98"/>
        <v>1.6981214056267544</v>
      </c>
    </row>
    <row r="573" spans="1:32" x14ac:dyDescent="0.25">
      <c r="A573" s="28">
        <v>0.56599999999999995</v>
      </c>
      <c r="B573" s="94">
        <f>AProperties!B573/AProperties!V573/VLOOKUP(B$6,Data!$N$4:$Y$11,Data!$X$1,FALSE)</f>
        <v>0.64218173694306013</v>
      </c>
      <c r="C573" s="94">
        <f>AProperties!C573/AProperties!W573/VLOOKUP(C$6,Data!$N$4:$Y$11,Data!$X$1,FALSE)</f>
        <v>0.64309841763116771</v>
      </c>
      <c r="D573" s="94">
        <f>AProperties!D573/AProperties!X573/VLOOKUP(D$6,Data!$N$4:$Y$11,Data!$X$1,FALSE)</f>
        <v>0.6429652489481027</v>
      </c>
      <c r="E573" s="94">
        <f>AProperties!E573/AProperties!Y573/VLOOKUP(E$6,Data!$N$4:$Y$11,Data!$X$1,FALSE)</f>
        <v>0.64355737459829554</v>
      </c>
      <c r="F573" s="94">
        <f>AProperties!F573/AProperties!Z573/VLOOKUP(F$6,Data!$N$4:$Y$11,Data!$X$1,FALSE)</f>
        <v>0.64340436003170964</v>
      </c>
      <c r="G573" s="94">
        <f>AProperties!G573/AProperties!AA573/VLOOKUP(G$6,Data!$N$4:$Y$11,Data!$X$1,FALSE)</f>
        <v>0.64383503078904014</v>
      </c>
      <c r="H573" s="94">
        <f>AProperties!H573/AProperties!AB573/VLOOKUP(H$6,Data!$N$4:$Y$11,Data!$X$1,FALSE)</f>
        <v>0.6436852289071604</v>
      </c>
      <c r="I573" s="94">
        <f>AProperties!I573/AProperties!AC573/VLOOKUP(I$6,Data!$N$4:$Y$11,Data!$X$1,FALSE)</f>
        <v>0.64402109457646761</v>
      </c>
      <c r="J573" s="97">
        <f t="shared" si="88"/>
        <v>0.64334356155312555</v>
      </c>
      <c r="L573" s="28">
        <v>0.56599999999999995</v>
      </c>
      <c r="M573" s="94">
        <f t="shared" si="89"/>
        <v>0.88709086847152996</v>
      </c>
      <c r="N573" s="94">
        <f t="shared" si="90"/>
        <v>0.88754920881558386</v>
      </c>
      <c r="O573" s="94">
        <f t="shared" si="91"/>
        <v>0.88748262447405124</v>
      </c>
      <c r="P573" s="94">
        <f t="shared" si="92"/>
        <v>0.88777868729914777</v>
      </c>
      <c r="Q573" s="94">
        <f t="shared" si="93"/>
        <v>0.88770218001585477</v>
      </c>
      <c r="R573" s="94">
        <f t="shared" si="94"/>
        <v>0.88791751539452002</v>
      </c>
      <c r="S573" s="94">
        <f t="shared" si="95"/>
        <v>0.88784261445358015</v>
      </c>
      <c r="T573" s="94">
        <f t="shared" si="96"/>
        <v>0.88801054728823381</v>
      </c>
      <c r="U573" s="97">
        <f t="shared" si="97"/>
        <v>0.88767178077656272</v>
      </c>
      <c r="W573" s="28">
        <v>0.56599999999999995</v>
      </c>
      <c r="X573" s="94">
        <f>AProperties!AF573*(9.806*B573)^0.5</f>
        <v>1.6998742914959137</v>
      </c>
      <c r="Y573" s="94">
        <f>AProperties!AG573*(9.806*C573)^0.5</f>
        <v>1.7021688657693763</v>
      </c>
      <c r="Z573" s="94">
        <f>AProperties!AH573*(9.806*D573)^0.5</f>
        <v>1.7018355393121551</v>
      </c>
      <c r="AA573" s="94">
        <f>AProperties!AI573*(9.806*E573)^0.5</f>
        <v>1.7033176206986209</v>
      </c>
      <c r="AB573" s="94">
        <f>AProperties!AJ573*(9.806*F573)^0.5</f>
        <v>1.7029346355977146</v>
      </c>
      <c r="AC573" s="94">
        <f>AProperties!AK573*(9.806*G573)^0.5</f>
        <v>1.704012561177034</v>
      </c>
      <c r="AD573" s="94">
        <f>AProperties!AL573*(9.806*H573)^0.5</f>
        <v>1.7036376271188001</v>
      </c>
      <c r="AE573" s="94">
        <f>AProperties!AM573*(9.806*I573)^0.5</f>
        <v>1.7044782465592885</v>
      </c>
      <c r="AF573" s="97">
        <f t="shared" si="98"/>
        <v>1.7027824234661129</v>
      </c>
    </row>
    <row r="574" spans="1:32" x14ac:dyDescent="0.25">
      <c r="A574" s="28">
        <v>0.56699999999999995</v>
      </c>
      <c r="B574" s="94">
        <f>AProperties!B574/AProperties!V574/VLOOKUP(B$6,Data!$N$4:$Y$11,Data!$X$1,FALSE)</f>
        <v>0.64370365630344528</v>
      </c>
      <c r="C574" s="94">
        <f>AProperties!C574/AProperties!W574/VLOOKUP(C$6,Data!$N$4:$Y$11,Data!$X$1,FALSE)</f>
        <v>0.64462338890127657</v>
      </c>
      <c r="D574" s="94">
        <f>AProperties!D574/AProperties!X574/VLOOKUP(D$6,Data!$N$4:$Y$11,Data!$X$1,FALSE)</f>
        <v>0.64448977615741454</v>
      </c>
      <c r="E574" s="94">
        <f>AProperties!E574/AProperties!Y574/VLOOKUP(E$6,Data!$N$4:$Y$11,Data!$X$1,FALSE)</f>
        <v>0.64508387812296308</v>
      </c>
      <c r="F574" s="94">
        <f>AProperties!F574/AProperties!Z574/VLOOKUP(F$6,Data!$N$4:$Y$11,Data!$X$1,FALSE)</f>
        <v>0.64493035239325402</v>
      </c>
      <c r="G574" s="94">
        <f>AProperties!G574/AProperties!AA574/VLOOKUP(G$6,Data!$N$4:$Y$11,Data!$X$1,FALSE)</f>
        <v>0.64536246266194086</v>
      </c>
      <c r="H574" s="94">
        <f>AProperties!H574/AProperties!AB574/VLOOKUP(H$6,Data!$N$4:$Y$11,Data!$X$1,FALSE)</f>
        <v>0.6452121597859255</v>
      </c>
      <c r="I574" s="94">
        <f>AProperties!I574/AProperties!AC574/VLOOKUP(I$6,Data!$N$4:$Y$11,Data!$X$1,FALSE)</f>
        <v>0.64554914913795458</v>
      </c>
      <c r="J574" s="97">
        <f t="shared" si="88"/>
        <v>0.64486935293302183</v>
      </c>
      <c r="L574" s="28">
        <v>0.56699999999999995</v>
      </c>
      <c r="M574" s="94">
        <f t="shared" si="89"/>
        <v>0.88885182815172259</v>
      </c>
      <c r="N574" s="94">
        <f t="shared" si="90"/>
        <v>0.88931169445063829</v>
      </c>
      <c r="O574" s="94">
        <f t="shared" si="91"/>
        <v>0.88924488807870716</v>
      </c>
      <c r="P574" s="94">
        <f t="shared" si="92"/>
        <v>0.88954193906148149</v>
      </c>
      <c r="Q574" s="94">
        <f t="shared" si="93"/>
        <v>0.88946517619662702</v>
      </c>
      <c r="R574" s="94">
        <f t="shared" si="94"/>
        <v>0.88968123133097032</v>
      </c>
      <c r="S574" s="94">
        <f t="shared" si="95"/>
        <v>0.8896060798929627</v>
      </c>
      <c r="T574" s="94">
        <f t="shared" si="96"/>
        <v>0.88977457456897724</v>
      </c>
      <c r="U574" s="97">
        <f t="shared" si="97"/>
        <v>0.88943467646651087</v>
      </c>
      <c r="W574" s="28">
        <v>0.56699999999999995</v>
      </c>
      <c r="X574" s="94">
        <f>AProperties!AF574*(9.806*B574)^0.5</f>
        <v>1.704536472542199</v>
      </c>
      <c r="Y574" s="94">
        <f>AProperties!AG574*(9.806*C574)^0.5</f>
        <v>1.7068347184736865</v>
      </c>
      <c r="Z574" s="94">
        <f>AProperties!AH574*(9.806*D574)^0.5</f>
        <v>1.706500857706083</v>
      </c>
      <c r="AA574" s="94">
        <f>AProperties!AI574*(9.806*E574)^0.5</f>
        <v>1.7079853172628381</v>
      </c>
      <c r="AB574" s="94">
        <f>AProperties!AJ574*(9.806*F574)^0.5</f>
        <v>1.7076017170131559</v>
      </c>
      <c r="AC574" s="94">
        <f>AProperties!AK574*(9.806*G574)^0.5</f>
        <v>1.708681375028527</v>
      </c>
      <c r="AD574" s="94">
        <f>AProperties!AL574*(9.806*H574)^0.5</f>
        <v>1.70830583799925</v>
      </c>
      <c r="AE574" s="94">
        <f>AProperties!AM574*(9.806*I574)^0.5</f>
        <v>1.7091478098918433</v>
      </c>
      <c r="AF574" s="97">
        <f t="shared" si="98"/>
        <v>1.707449263239698</v>
      </c>
    </row>
    <row r="575" spans="1:32" x14ac:dyDescent="0.25">
      <c r="A575" s="28">
        <v>0.56799999999999995</v>
      </c>
      <c r="B575" s="94">
        <f>AProperties!B575/AProperties!V575/VLOOKUP(B$6,Data!$N$4:$Y$11,Data!$X$1,FALSE)</f>
        <v>0.64522868138520406</v>
      </c>
      <c r="C575" s="94">
        <f>AProperties!C575/AProperties!W575/VLOOKUP(C$6,Data!$N$4:$Y$11,Data!$X$1,FALSE)</f>
        <v>0.64615147337385237</v>
      </c>
      <c r="D575" s="94">
        <f>AProperties!D575/AProperties!X575/VLOOKUP(D$6,Data!$N$4:$Y$11,Data!$X$1,FALSE)</f>
        <v>0.64601741547866642</v>
      </c>
      <c r="E575" s="94">
        <f>AProperties!E575/AProperties!Y575/VLOOKUP(E$6,Data!$N$4:$Y$11,Data!$X$1,FALSE)</f>
        <v>0.64661349861827844</v>
      </c>
      <c r="F575" s="94">
        <f>AProperties!F575/AProperties!Z575/VLOOKUP(F$6,Data!$N$4:$Y$11,Data!$X$1,FALSE)</f>
        <v>0.64645946046746683</v>
      </c>
      <c r="G575" s="94">
        <f>AProperties!G575/AProperties!AA575/VLOOKUP(G$6,Data!$N$4:$Y$11,Data!$X$1,FALSE)</f>
        <v>0.64689301379249398</v>
      </c>
      <c r="H575" s="94">
        <f>AProperties!H575/AProperties!AB575/VLOOKUP(H$6,Data!$N$4:$Y$11,Data!$X$1,FALSE)</f>
        <v>0.64674220868776011</v>
      </c>
      <c r="I575" s="94">
        <f>AProperties!I575/AProperties!AC575/VLOOKUP(I$6,Data!$N$4:$Y$11,Data!$X$1,FALSE)</f>
        <v>0.64708032449278141</v>
      </c>
      <c r="J575" s="97">
        <f t="shared" si="88"/>
        <v>0.64639825953706298</v>
      </c>
      <c r="L575" s="28">
        <v>0.56799999999999995</v>
      </c>
      <c r="M575" s="94">
        <f t="shared" si="89"/>
        <v>0.89061434069260192</v>
      </c>
      <c r="N575" s="94">
        <f t="shared" si="90"/>
        <v>0.89107573668692619</v>
      </c>
      <c r="O575" s="94">
        <f t="shared" si="91"/>
        <v>0.89100870773933316</v>
      </c>
      <c r="P575" s="94">
        <f t="shared" si="92"/>
        <v>0.89130674930913911</v>
      </c>
      <c r="Q575" s="94">
        <f t="shared" si="93"/>
        <v>0.89122973023373331</v>
      </c>
      <c r="R575" s="94">
        <f t="shared" si="94"/>
        <v>0.89144650689624694</v>
      </c>
      <c r="S575" s="94">
        <f t="shared" si="95"/>
        <v>0.89137110434388001</v>
      </c>
      <c r="T575" s="94">
        <f t="shared" si="96"/>
        <v>0.89154016224639066</v>
      </c>
      <c r="U575" s="97">
        <f t="shared" si="97"/>
        <v>0.89119912976853133</v>
      </c>
      <c r="W575" s="28">
        <v>0.56799999999999995</v>
      </c>
      <c r="X575" s="94">
        <f>AProperties!AF575*(9.806*B575)^0.5</f>
        <v>1.709204492358779</v>
      </c>
      <c r="Y575" s="94">
        <f>AProperties!AG575*(9.806*C575)^0.5</f>
        <v>1.7115064073494188</v>
      </c>
      <c r="Z575" s="94">
        <f>AProperties!AH575*(9.806*D575)^0.5</f>
        <v>1.7111720126452494</v>
      </c>
      <c r="AA575" s="94">
        <f>AProperties!AI575*(9.806*E575)^0.5</f>
        <v>1.7126588487198942</v>
      </c>
      <c r="AB575" s="94">
        <f>AProperties!AJ575*(9.806*F575)^0.5</f>
        <v>1.7122746337460304</v>
      </c>
      <c r="AC575" s="94">
        <f>AProperties!AK575*(9.806*G575)^0.5</f>
        <v>1.7133560230067115</v>
      </c>
      <c r="AD575" s="94">
        <f>AProperties!AL575*(9.806*H575)^0.5</f>
        <v>1.7129798834190526</v>
      </c>
      <c r="AE575" s="94">
        <f>AProperties!AM575*(9.806*I575)^0.5</f>
        <v>1.7138232068407899</v>
      </c>
      <c r="AF575" s="97">
        <f t="shared" si="98"/>
        <v>1.7121219385107407</v>
      </c>
    </row>
    <row r="576" spans="1:32" x14ac:dyDescent="0.25">
      <c r="A576" s="28">
        <v>0.56899999999999995</v>
      </c>
      <c r="B576" s="94">
        <f>AProperties!B576/AProperties!V576/VLOOKUP(B$6,Data!$N$4:$Y$11,Data!$X$1,FALSE)</f>
        <v>0.64675683135106721</v>
      </c>
      <c r="C576" s="94">
        <f>AProperties!C576/AProperties!W576/VLOOKUP(C$6,Data!$N$4:$Y$11,Data!$X$1,FALSE)</f>
        <v>0.64768269024932246</v>
      </c>
      <c r="D576" s="94">
        <f>AProperties!D576/AProperties!X576/VLOOKUP(D$6,Data!$N$4:$Y$11,Data!$X$1,FALSE)</f>
        <v>0.64754818610679898</v>
      </c>
      <c r="E576" s="94">
        <f>AProperties!E576/AProperties!Y576/VLOOKUP(E$6,Data!$N$4:$Y$11,Data!$X$1,FALSE)</f>
        <v>0.64814625530360093</v>
      </c>
      <c r="F576" s="94">
        <f>AProperties!F576/AProperties!Z576/VLOOKUP(F$6,Data!$N$4:$Y$11,Data!$X$1,FALSE)</f>
        <v>0.64799170346738966</v>
      </c>
      <c r="G576" s="94">
        <f>AProperties!G576/AProperties!AA576/VLOOKUP(G$6,Data!$N$4:$Y$11,Data!$X$1,FALSE)</f>
        <v>0.6484267034115313</v>
      </c>
      <c r="H576" s="94">
        <f>AProperties!H576/AProperties!AB576/VLOOKUP(H$6,Data!$N$4:$Y$11,Data!$X$1,FALSE)</f>
        <v>0.64827539483730645</v>
      </c>
      <c r="I576" s="94">
        <f>AProperties!I576/AProperties!AC576/VLOOKUP(I$6,Data!$N$4:$Y$11,Data!$X$1,FALSE)</f>
        <v>0.64861463987947554</v>
      </c>
      <c r="J576" s="97">
        <f t="shared" si="88"/>
        <v>0.64793030057581169</v>
      </c>
      <c r="L576" s="28">
        <v>0.56899999999999995</v>
      </c>
      <c r="M576" s="94">
        <f t="shared" si="89"/>
        <v>0.89237841567553355</v>
      </c>
      <c r="N576" s="94">
        <f t="shared" si="90"/>
        <v>0.89284134512466118</v>
      </c>
      <c r="O576" s="94">
        <f t="shared" si="91"/>
        <v>0.89277409305339939</v>
      </c>
      <c r="P576" s="94">
        <f t="shared" si="92"/>
        <v>0.89307312765180047</v>
      </c>
      <c r="Q576" s="94">
        <f t="shared" si="93"/>
        <v>0.89299585173369478</v>
      </c>
      <c r="R576" s="94">
        <f t="shared" si="94"/>
        <v>0.89321335170576566</v>
      </c>
      <c r="S576" s="94">
        <f t="shared" si="95"/>
        <v>0.89313769741865312</v>
      </c>
      <c r="T576" s="94">
        <f t="shared" si="96"/>
        <v>0.89330731993973767</v>
      </c>
      <c r="U576" s="97">
        <f t="shared" si="97"/>
        <v>0.89296515028790568</v>
      </c>
      <c r="W576" s="28">
        <v>0.56899999999999995</v>
      </c>
      <c r="X576" s="94">
        <f>AProperties!AF576*(9.806*B576)^0.5</f>
        <v>1.7138783646433597</v>
      </c>
      <c r="Y576" s="94">
        <f>AProperties!AG576*(9.806*C576)^0.5</f>
        <v>1.7161839461223971</v>
      </c>
      <c r="Z576" s="94">
        <f>AProperties!AH576*(9.806*D576)^0.5</f>
        <v>1.7158490178513903</v>
      </c>
      <c r="AA576" s="94">
        <f>AProperties!AI576*(9.806*E576)^0.5</f>
        <v>1.7173382288096994</v>
      </c>
      <c r="AB576" s="94">
        <f>AProperties!AJ576*(9.806*F576)^0.5</f>
        <v>1.7169533995315478</v>
      </c>
      <c r="AC576" s="94">
        <f>AProperties!AK576*(9.806*G576)^0.5</f>
        <v>1.7180365188600228</v>
      </c>
      <c r="AD576" s="94">
        <f>AProperties!AL576*(9.806*H576)^0.5</f>
        <v>1.7176597771220483</v>
      </c>
      <c r="AE576" s="94">
        <f>AProperties!AM576*(9.806*I576)^0.5</f>
        <v>1.7185044511602723</v>
      </c>
      <c r="AF576" s="97">
        <f t="shared" si="98"/>
        <v>1.7168004630125921</v>
      </c>
    </row>
    <row r="577" spans="1:32" x14ac:dyDescent="0.25">
      <c r="A577" s="28">
        <v>0.56999999999999995</v>
      </c>
      <c r="B577" s="94">
        <f>AProperties!B577/AProperties!V577/VLOOKUP(B$6,Data!$N$4:$Y$11,Data!$X$1,FALSE)</f>
        <v>0.64828812551811821</v>
      </c>
      <c r="C577" s="94">
        <f>AProperties!C577/AProperties!W577/VLOOKUP(C$6,Data!$N$4:$Y$11,Data!$X$1,FALSE)</f>
        <v>0.64921705888280556</v>
      </c>
      <c r="D577" s="94">
        <f>AProperties!D577/AProperties!X577/VLOOKUP(D$6,Data!$N$4:$Y$11,Data!$X$1,FALSE)</f>
        <v>0.64908210739139671</v>
      </c>
      <c r="E577" s="94">
        <f>AProperties!E577/AProperties!Y577/VLOOKUP(E$6,Data!$N$4:$Y$11,Data!$X$1,FALSE)</f>
        <v>0.64968216755315222</v>
      </c>
      <c r="F577" s="94">
        <f>AProperties!F577/AProperties!Z577/VLOOKUP(F$6,Data!$N$4:$Y$11,Data!$X$1,FALSE)</f>
        <v>0.64952710076087217</v>
      </c>
      <c r="G577" s="94">
        <f>AProperties!G577/AProperties!AA577/VLOOKUP(G$6,Data!$N$4:$Y$11,Data!$X$1,FALSE)</f>
        <v>0.64996355090484903</v>
      </c>
      <c r="H577" s="94">
        <f>AProperties!H577/AProperties!AB577/VLOOKUP(H$6,Data!$N$4:$Y$11,Data!$X$1,FALSE)</f>
        <v>0.64981173761411315</v>
      </c>
      <c r="I577" s="94">
        <f>AProperties!I577/AProperties!AC577/VLOOKUP(I$6,Data!$N$4:$Y$11,Data!$X$1,FALSE)</f>
        <v>0.65015211469160028</v>
      </c>
      <c r="J577" s="97">
        <f t="shared" si="88"/>
        <v>0.6494654954146134</v>
      </c>
      <c r="L577" s="28">
        <v>0.56999999999999995</v>
      </c>
      <c r="M577" s="94">
        <f t="shared" si="89"/>
        <v>0.89414406275905911</v>
      </c>
      <c r="N577" s="94">
        <f t="shared" si="90"/>
        <v>0.89460852944140279</v>
      </c>
      <c r="O577" s="94">
        <f t="shared" si="91"/>
        <v>0.89454105369569836</v>
      </c>
      <c r="P577" s="94">
        <f t="shared" si="92"/>
        <v>0.89484108377657612</v>
      </c>
      <c r="Q577" s="94">
        <f t="shared" si="93"/>
        <v>0.89476355038043609</v>
      </c>
      <c r="R577" s="94">
        <f t="shared" si="94"/>
        <v>0.89498177545242452</v>
      </c>
      <c r="S577" s="94">
        <f t="shared" si="95"/>
        <v>0.89490586880705658</v>
      </c>
      <c r="T577" s="94">
        <f t="shared" si="96"/>
        <v>0.89507605734580009</v>
      </c>
      <c r="U577" s="97">
        <f t="shared" si="97"/>
        <v>0.89473274770730682</v>
      </c>
      <c r="W577" s="28">
        <v>0.56999999999999995</v>
      </c>
      <c r="X577" s="94">
        <f>AProperties!AF577*(9.806*B577)^0.5</f>
        <v>1.7185581032650461</v>
      </c>
      <c r="Y577" s="94">
        <f>AProperties!AG577*(9.806*C577)^0.5</f>
        <v>1.7208673486901453</v>
      </c>
      <c r="Z577" s="94">
        <f>AProperties!AH577*(9.806*D577)^0.5</f>
        <v>1.7205318872179041</v>
      </c>
      <c r="AA577" s="94">
        <f>AProperties!AI577*(9.806*E577)^0.5</f>
        <v>1.7220234714440139</v>
      </c>
      <c r="AB577" s="94">
        <f>AProperties!AJ577*(9.806*F577)^0.5</f>
        <v>1.7216380282767241</v>
      </c>
      <c r="AC577" s="94">
        <f>AProperties!AK577*(9.806*G577)^0.5</f>
        <v>1.7227228765088309</v>
      </c>
      <c r="AD577" s="94">
        <f>AProperties!AL577*(9.806*H577)^0.5</f>
        <v>1.7223455330239592</v>
      </c>
      <c r="AE577" s="94">
        <f>AProperties!AM577*(9.806*I577)^0.5</f>
        <v>1.7231915567764422</v>
      </c>
      <c r="AF577" s="97">
        <f t="shared" si="98"/>
        <v>1.7214848506503833</v>
      </c>
    </row>
    <row r="578" spans="1:32" x14ac:dyDescent="0.25">
      <c r="A578" s="28">
        <v>0.57099999999999995</v>
      </c>
      <c r="B578" s="94">
        <f>AProperties!B578/AProperties!V578/VLOOKUP(B$6,Data!$N$4:$Y$11,Data!$X$1,FALSE)</f>
        <v>0.64982258335942233</v>
      </c>
      <c r="C578" s="94">
        <f>AProperties!C578/AProperties!W578/VLOOKUP(C$6,Data!$N$4:$Y$11,Data!$X$1,FALSE)</f>
        <v>0.65075459878574526</v>
      </c>
      <c r="D578" s="94">
        <f>AProperties!D578/AProperties!X578/VLOOKUP(D$6,Data!$N$4:$Y$11,Data!$X$1,FALSE)</f>
        <v>0.65061919883831754</v>
      </c>
      <c r="E578" s="94">
        <f>AProperties!E578/AProperties!Y578/VLOOKUP(E$6,Data!$N$4:$Y$11,Data!$X$1,FALSE)</f>
        <v>0.65122125489764981</v>
      </c>
      <c r="F578" s="94">
        <f>AProperties!F578/AProperties!Z578/VLOOKUP(F$6,Data!$N$4:$Y$11,Data!$X$1,FALSE)</f>
        <v>0.6510656718722021</v>
      </c>
      <c r="G578" s="94">
        <f>AProperties!G578/AProperties!AA578/VLOOKUP(G$6,Data!$N$4:$Y$11,Data!$X$1,FALSE)</f>
        <v>0.65150357581484653</v>
      </c>
      <c r="H578" s="94">
        <f>AProperties!H578/AProperties!AB578/VLOOKUP(H$6,Data!$N$4:$Y$11,Data!$X$1,FALSE)</f>
        <v>0.65135125655427528</v>
      </c>
      <c r="I578" s="94">
        <f>AProperties!I578/AProperties!AC578/VLOOKUP(I$6,Data!$N$4:$Y$11,Data!$X$1,FALSE)</f>
        <v>0.65169276847938962</v>
      </c>
      <c r="J578" s="97">
        <f t="shared" si="88"/>
        <v>0.6510038635752311</v>
      </c>
      <c r="L578" s="28">
        <v>0.57099999999999995</v>
      </c>
      <c r="M578" s="94">
        <f t="shared" si="89"/>
        <v>0.89591129167971117</v>
      </c>
      <c r="N578" s="94">
        <f t="shared" si="90"/>
        <v>0.89637729939287258</v>
      </c>
      <c r="O578" s="94">
        <f t="shared" si="91"/>
        <v>0.89630959941915878</v>
      </c>
      <c r="P578" s="94">
        <f t="shared" si="92"/>
        <v>0.8966106274488248</v>
      </c>
      <c r="Q578" s="94">
        <f t="shared" si="93"/>
        <v>0.896532835936101</v>
      </c>
      <c r="R578" s="94">
        <f t="shared" si="94"/>
        <v>0.89675178790742316</v>
      </c>
      <c r="S578" s="94">
        <f t="shared" si="95"/>
        <v>0.89667562827713754</v>
      </c>
      <c r="T578" s="94">
        <f t="shared" si="96"/>
        <v>0.89684638423969476</v>
      </c>
      <c r="U578" s="97">
        <f t="shared" si="97"/>
        <v>0.8965019317876155</v>
      </c>
      <c r="W578" s="28">
        <v>0.57099999999999995</v>
      </c>
      <c r="X578" s="94">
        <f>AProperties!AF578*(9.806*B578)^0.5</f>
        <v>1.7232437222660189</v>
      </c>
      <c r="Y578" s="94">
        <f>AProperties!AG578*(9.806*C578)^0.5</f>
        <v>1.7255566291235658</v>
      </c>
      <c r="Z578" s="94">
        <f>AProperties!AH578*(9.806*D578)^0.5</f>
        <v>1.725220634811516</v>
      </c>
      <c r="AA578" s="94">
        <f>AProperties!AI578*(9.806*E578)^0.5</f>
        <v>1.7267145907081272</v>
      </c>
      <c r="AB578" s="94">
        <f>AProperties!AJ578*(9.806*F578)^0.5</f>
        <v>1.7263285340620527</v>
      </c>
      <c r="AC578" s="94">
        <f>AProperties!AK578*(9.806*G578)^0.5</f>
        <v>1.7274151100471375</v>
      </c>
      <c r="AD578" s="94">
        <f>AProperties!AL578*(9.806*H578)^0.5</f>
        <v>1.7270371652140861</v>
      </c>
      <c r="AE578" s="94">
        <f>AProperties!AM578*(9.806*I578)^0.5</f>
        <v>1.7278845377891339</v>
      </c>
      <c r="AF578" s="97">
        <f t="shared" si="98"/>
        <v>1.7261751155027047</v>
      </c>
    </row>
    <row r="579" spans="1:32" x14ac:dyDescent="0.25">
      <c r="A579" s="28">
        <v>0.57199999999999995</v>
      </c>
      <c r="B579" s="94">
        <f>AProperties!B579/AProperties!V579/VLOOKUP(B$6,Data!$N$4:$Y$11,Data!$X$1,FALSE)</f>
        <v>0.65136022450568065</v>
      </c>
      <c r="C579" s="94">
        <f>AProperties!C579/AProperties!W579/VLOOKUP(C$6,Data!$N$4:$Y$11,Data!$X$1,FALSE)</f>
        <v>0.65229532962756509</v>
      </c>
      <c r="D579" s="94">
        <f>AProperties!D579/AProperties!X579/VLOOKUP(D$6,Data!$N$4:$Y$11,Data!$X$1,FALSE)</f>
        <v>0.65215948011135061</v>
      </c>
      <c r="E579" s="94">
        <f>AProperties!E579/AProperties!Y579/VLOOKUP(E$6,Data!$N$4:$Y$11,Data!$X$1,FALSE)</f>
        <v>0.65276353702596601</v>
      </c>
      <c r="F579" s="94">
        <f>AProperties!F579/AProperties!Z579/VLOOKUP(F$6,Data!$N$4:$Y$11,Data!$X$1,FALSE)</f>
        <v>0.65260743648376163</v>
      </c>
      <c r="G579" s="94">
        <f>AProperties!G579/AProperties!AA579/VLOOKUP(G$6,Data!$N$4:$Y$11,Data!$X$1,FALSE)</f>
        <v>0.65304679784218089</v>
      </c>
      <c r="H579" s="94">
        <f>AProperties!H579/AProperties!AB579/VLOOKUP(H$6,Data!$N$4:$Y$11,Data!$X$1,FALSE)</f>
        <v>0.65289397135209015</v>
      </c>
      <c r="I579" s="94">
        <f>AProperties!I579/AProperties!AC579/VLOOKUP(I$6,Data!$N$4:$Y$11,Data!$X$1,FALSE)</f>
        <v>0.65323662095140589</v>
      </c>
      <c r="J579" s="97">
        <f t="shared" si="88"/>
        <v>0.6525454247375001</v>
      </c>
      <c r="L579" s="28">
        <v>0.57199999999999995</v>
      </c>
      <c r="M579" s="94">
        <f t="shared" si="89"/>
        <v>0.89768011225284028</v>
      </c>
      <c r="N579" s="94">
        <f t="shared" si="90"/>
        <v>0.8981476648137825</v>
      </c>
      <c r="O579" s="94">
        <f t="shared" si="91"/>
        <v>0.89807974005567526</v>
      </c>
      <c r="P579" s="94">
        <f t="shared" si="92"/>
        <v>0.8983817685129829</v>
      </c>
      <c r="Q579" s="94">
        <f t="shared" si="93"/>
        <v>0.89830371824188071</v>
      </c>
      <c r="R579" s="94">
        <f t="shared" si="94"/>
        <v>0.89852339892109034</v>
      </c>
      <c r="S579" s="94">
        <f t="shared" si="95"/>
        <v>0.89844698567604508</v>
      </c>
      <c r="T579" s="94">
        <f t="shared" si="96"/>
        <v>0.89861831047570284</v>
      </c>
      <c r="U579" s="97">
        <f t="shared" si="97"/>
        <v>0.89827271236874995</v>
      </c>
      <c r="W579" s="28">
        <v>0.57199999999999995</v>
      </c>
      <c r="X579" s="94">
        <f>AProperties!AF579*(9.806*B579)^0.5</f>
        <v>1.7279352358632385</v>
      </c>
      <c r="Y579" s="94">
        <f>AProperties!AG579*(9.806*C579)^0.5</f>
        <v>1.730251801668641</v>
      </c>
      <c r="Z579" s="94">
        <f>AProperties!AH579*(9.806*D579)^0.5</f>
        <v>1.7299152748739948</v>
      </c>
      <c r="AA579" s="94">
        <f>AProperties!AI579*(9.806*E579)^0.5</f>
        <v>1.7314116008625628</v>
      </c>
      <c r="AB579" s="94">
        <f>AProperties!AJ579*(9.806*F579)^0.5</f>
        <v>1.731024931143206</v>
      </c>
      <c r="AC579" s="94">
        <f>AProperties!AK579*(9.806*G579)^0.5</f>
        <v>1.732113233744266</v>
      </c>
      <c r="AD579" s="94">
        <f>AProperties!AL579*(9.806*H579)^0.5</f>
        <v>1.7317346879570059</v>
      </c>
      <c r="AE579" s="94">
        <f>AProperties!AM579*(9.806*I579)^0.5</f>
        <v>1.7325834084735667</v>
      </c>
      <c r="AF579" s="97">
        <f t="shared" si="98"/>
        <v>1.7308712718233104</v>
      </c>
    </row>
    <row r="580" spans="1:32" x14ac:dyDescent="0.25">
      <c r="A580" s="28">
        <v>0.57299999999999995</v>
      </c>
      <c r="B580" s="94">
        <f>AProperties!B580/AProperties!V580/VLOOKUP(B$6,Data!$N$4:$Y$11,Data!$X$1,FALSE)</f>
        <v>0.65290106874689857</v>
      </c>
      <c r="C580" s="94">
        <f>AProperties!C580/AProperties!W580/VLOOKUP(C$6,Data!$N$4:$Y$11,Data!$X$1,FALSE)</f>
        <v>0.6538392712373462</v>
      </c>
      <c r="D580" s="94">
        <f>AProperties!D580/AProperties!X580/VLOOKUP(D$6,Data!$N$4:$Y$11,Data!$X$1,FALSE)</f>
        <v>0.65370297103388897</v>
      </c>
      <c r="E580" s="94">
        <f>AProperties!E580/AProperties!Y580/VLOOKUP(E$6,Data!$N$4:$Y$11,Data!$X$1,FALSE)</f>
        <v>0.65430903378680572</v>
      </c>
      <c r="F580" s="94">
        <f>AProperties!F580/AProperties!Z580/VLOOKUP(F$6,Data!$N$4:$Y$11,Data!$X$1,FALSE)</f>
        <v>0.65415241443770888</v>
      </c>
      <c r="G580" s="94">
        <f>AProperties!G580/AProperties!AA580/VLOOKUP(G$6,Data!$N$4:$Y$11,Data!$X$1,FALSE)</f>
        <v>0.6545932368474473</v>
      </c>
      <c r="H580" s="94">
        <f>AProperties!H580/AProperties!AB580/VLOOKUP(H$6,Data!$N$4:$Y$11,Data!$X$1,FALSE)</f>
        <v>0.65443990186173562</v>
      </c>
      <c r="I580" s="94">
        <f>AProperties!I580/AProperties!AC580/VLOOKUP(I$6,Data!$N$4:$Y$11,Data!$X$1,FALSE)</f>
        <v>0.65478369197622288</v>
      </c>
      <c r="J580" s="97">
        <f t="shared" si="88"/>
        <v>0.65409019874100682</v>
      </c>
      <c r="L580" s="28">
        <v>0.57299999999999995</v>
      </c>
      <c r="M580" s="94">
        <f t="shared" si="89"/>
        <v>0.89945053437344924</v>
      </c>
      <c r="N580" s="94">
        <f t="shared" si="90"/>
        <v>0.89991963561867305</v>
      </c>
      <c r="O580" s="94">
        <f t="shared" si="91"/>
        <v>0.89985148551694438</v>
      </c>
      <c r="P580" s="94">
        <f t="shared" si="92"/>
        <v>0.90015451689340287</v>
      </c>
      <c r="Q580" s="94">
        <f t="shared" si="93"/>
        <v>0.9000762072188544</v>
      </c>
      <c r="R580" s="94">
        <f t="shared" si="94"/>
        <v>0.90029661842372355</v>
      </c>
      <c r="S580" s="94">
        <f t="shared" si="95"/>
        <v>0.90021995093086771</v>
      </c>
      <c r="T580" s="94">
        <f t="shared" si="96"/>
        <v>0.90039184598811139</v>
      </c>
      <c r="U580" s="97">
        <f t="shared" si="97"/>
        <v>0.90004509937050348</v>
      </c>
      <c r="W580" s="28">
        <v>0.57299999999999995</v>
      </c>
      <c r="X580" s="94">
        <f>AProperties!AF580*(9.806*B580)^0.5</f>
        <v>1.7326326584501592</v>
      </c>
      <c r="Y580" s="94">
        <f>AProperties!AG580*(9.806*C580)^0.5</f>
        <v>1.734952880748166</v>
      </c>
      <c r="Z580" s="94">
        <f>AProperties!AH580*(9.806*D580)^0.5</f>
        <v>1.7346158218238661</v>
      </c>
      <c r="AA580" s="94">
        <f>AProperties!AI580*(9.806*E580)^0.5</f>
        <v>1.7361145163448117</v>
      </c>
      <c r="AB580" s="94">
        <f>AProperties!AJ580*(9.806*F580)^0.5</f>
        <v>1.7357272339527741</v>
      </c>
      <c r="AC580" s="94">
        <f>AProperties!AK580*(9.806*G580)^0.5</f>
        <v>1.7368172620465931</v>
      </c>
      <c r="AD580" s="94">
        <f>AProperties!AL580*(9.806*H580)^0.5</f>
        <v>1.7364381156942992</v>
      </c>
      <c r="AE580" s="94">
        <f>AProperties!AM580*(9.806*I580)^0.5</f>
        <v>1.7372881832820812</v>
      </c>
      <c r="AF580" s="97">
        <f t="shared" si="98"/>
        <v>1.7355733340428439</v>
      </c>
    </row>
    <row r="581" spans="1:32" x14ac:dyDescent="0.25">
      <c r="A581" s="28">
        <v>0.57399999999999995</v>
      </c>
      <c r="B581" s="94">
        <f>AProperties!B581/AProperties!V581/VLOOKUP(B$6,Data!$N$4:$Y$11,Data!$X$1,FALSE)</f>
        <v>0.65444513603408538</v>
      </c>
      <c r="C581" s="94">
        <f>AProperties!C581/AProperties!W581/VLOOKUP(C$6,Data!$N$4:$Y$11,Data!$X$1,FALSE)</f>
        <v>0.65538644360552167</v>
      </c>
      <c r="D581" s="94">
        <f>AProperties!D581/AProperties!X581/VLOOKUP(D$6,Data!$N$4:$Y$11,Data!$X$1,FALSE)</f>
        <v>0.65524969159062951</v>
      </c>
      <c r="E581" s="94">
        <f>AProperties!E581/AProperties!Y581/VLOOKUP(E$6,Data!$N$4:$Y$11,Data!$X$1,FALSE)</f>
        <v>0.65585776519040195</v>
      </c>
      <c r="F581" s="94">
        <f>AProperties!F581/AProperties!Z581/VLOOKUP(F$6,Data!$N$4:$Y$11,Data!$X$1,FALSE)</f>
        <v>0.6557006257376724</v>
      </c>
      <c r="G581" s="94">
        <f>AProperties!G581/AProperties!AA581/VLOOKUP(G$6,Data!$N$4:$Y$11,Data!$X$1,FALSE)</f>
        <v>0.65614291285287973</v>
      </c>
      <c r="H581" s="94">
        <f>AProperties!H581/AProperties!AB581/VLOOKUP(H$6,Data!$N$4:$Y$11,Data!$X$1,FALSE)</f>
        <v>0.65598906809896873</v>
      </c>
      <c r="I581" s="94">
        <f>AProperties!I581/AProperties!AC581/VLOOKUP(I$6,Data!$N$4:$Y$11,Data!$X$1,FALSE)</f>
        <v>0.65633400158412214</v>
      </c>
      <c r="J581" s="97">
        <f t="shared" si="88"/>
        <v>0.65563820558678521</v>
      </c>
      <c r="L581" s="28">
        <v>0.57399999999999995</v>
      </c>
      <c r="M581" s="94">
        <f t="shared" si="89"/>
        <v>0.9012225680170427</v>
      </c>
      <c r="N581" s="94">
        <f t="shared" si="90"/>
        <v>0.90169322180276079</v>
      </c>
      <c r="O581" s="94">
        <f t="shared" si="91"/>
        <v>0.90162484579531466</v>
      </c>
      <c r="P581" s="94">
        <f t="shared" si="92"/>
        <v>0.90192888259520099</v>
      </c>
      <c r="Q581" s="94">
        <f t="shared" si="93"/>
        <v>0.90185031286883621</v>
      </c>
      <c r="R581" s="94">
        <f t="shared" si="94"/>
        <v>0.90207145642643982</v>
      </c>
      <c r="S581" s="94">
        <f t="shared" si="95"/>
        <v>0.90199453404948438</v>
      </c>
      <c r="T581" s="94">
        <f t="shared" si="96"/>
        <v>0.90216700079206102</v>
      </c>
      <c r="U581" s="97">
        <f t="shared" si="97"/>
        <v>0.9018191027933925</v>
      </c>
      <c r="W581" s="28">
        <v>0.57399999999999995</v>
      </c>
      <c r="X581" s="94">
        <f>AProperties!AF581*(9.806*B581)^0.5</f>
        <v>1.7373360045984882</v>
      </c>
      <c r="Y581" s="94">
        <f>AProperties!AG581*(9.806*C581)^0.5</f>
        <v>1.7396598809634818</v>
      </c>
      <c r="Z581" s="94">
        <f>AProperties!AH581*(9.806*D581)^0.5</f>
        <v>1.7393222902581691</v>
      </c>
      <c r="AA581" s="94">
        <f>AProperties!AI581*(9.806*E581)^0.5</f>
        <v>1.7408233517710607</v>
      </c>
      <c r="AB581" s="94">
        <f>AProperties!AJ581*(9.806*F581)^0.5</f>
        <v>1.740435457101998</v>
      </c>
      <c r="AC581" s="94">
        <f>AProperties!AK581*(9.806*G581)^0.5</f>
        <v>1.7415272095792986</v>
      </c>
      <c r="AD581" s="94">
        <f>AProperties!AL581*(9.806*H581)^0.5</f>
        <v>1.7411474630462933</v>
      </c>
      <c r="AE581" s="94">
        <f>AProperties!AM581*(9.806*I581)^0.5</f>
        <v>1.7419988768458758</v>
      </c>
      <c r="AF581" s="97">
        <f t="shared" si="98"/>
        <v>1.7402813167705833</v>
      </c>
    </row>
    <row r="582" spans="1:32" x14ac:dyDescent="0.25">
      <c r="A582" s="28">
        <v>0.57499999999999996</v>
      </c>
      <c r="B582" s="94">
        <f>AProperties!B582/AProperties!V582/VLOOKUP(B$6,Data!$N$4:$Y$11,Data!$X$1,FALSE)</f>
        <v>0.65599244648096744</v>
      </c>
      <c r="C582" s="94">
        <f>AProperties!C582/AProperties!W582/VLOOKUP(C$6,Data!$N$4:$Y$11,Data!$X$1,FALSE)</f>
        <v>0.6569368668855996</v>
      </c>
      <c r="D582" s="94">
        <f>AProperties!D582/AProperties!X582/VLOOKUP(D$6,Data!$N$4:$Y$11,Data!$X$1,FALSE)</f>
        <v>0.65679966192929029</v>
      </c>
      <c r="E582" s="94">
        <f>AProperties!E582/AProperties!Y582/VLOOKUP(E$6,Data!$N$4:$Y$11,Data!$X$1,FALSE)</f>
        <v>0.6574097514102436</v>
      </c>
      <c r="F582" s="94">
        <f>AProperties!F582/AProperties!Z582/VLOOKUP(F$6,Data!$N$4:$Y$11,Data!$X$1,FALSE)</f>
        <v>0.65725209055047318</v>
      </c>
      <c r="G582" s="94">
        <f>AProperties!G582/AProperties!AA582/VLOOKUP(G$6,Data!$N$4:$Y$11,Data!$X$1,FALSE)</f>
        <v>0.6576958460440735</v>
      </c>
      <c r="H582" s="94">
        <f>AProperties!H582/AProperties!AB582/VLOOKUP(H$6,Data!$N$4:$Y$11,Data!$X$1,FALSE)</f>
        <v>0.65754149024285224</v>
      </c>
      <c r="I582" s="94">
        <f>AProperties!I582/AProperties!AC582/VLOOKUP(I$6,Data!$N$4:$Y$11,Data!$X$1,FALSE)</f>
        <v>0.65788756996882269</v>
      </c>
      <c r="J582" s="97">
        <f t="shared" si="88"/>
        <v>0.65718946543904033</v>
      </c>
      <c r="L582" s="28">
        <v>0.57499999999999996</v>
      </c>
      <c r="M582" s="94">
        <f t="shared" si="89"/>
        <v>0.90299622324048368</v>
      </c>
      <c r="N582" s="94">
        <f t="shared" si="90"/>
        <v>0.90346843344279981</v>
      </c>
      <c r="O582" s="94">
        <f t="shared" si="91"/>
        <v>0.90339983096464516</v>
      </c>
      <c r="P582" s="94">
        <f t="shared" si="92"/>
        <v>0.90370487570512181</v>
      </c>
      <c r="Q582" s="94">
        <f t="shared" si="93"/>
        <v>0.90362604527523649</v>
      </c>
      <c r="R582" s="94">
        <f t="shared" si="94"/>
        <v>0.90384792302203665</v>
      </c>
      <c r="S582" s="94">
        <f t="shared" si="95"/>
        <v>0.90377074512142608</v>
      </c>
      <c r="T582" s="94">
        <f t="shared" si="96"/>
        <v>0.9039437849844113</v>
      </c>
      <c r="U582" s="97">
        <f t="shared" si="97"/>
        <v>0.90359473271952018</v>
      </c>
      <c r="W582" s="28">
        <v>0.57499999999999996</v>
      </c>
      <c r="X582" s="94">
        <f>AProperties!AF582*(9.806*B582)^0.5</f>
        <v>1.7420452890599445</v>
      </c>
      <c r="Y582" s="94">
        <f>AProperties!AG582*(9.806*C582)^0.5</f>
        <v>1.7443728170962569</v>
      </c>
      <c r="Z582" s="94">
        <f>AProperties!AH582*(9.806*D582)^0.5</f>
        <v>1.744034694954218</v>
      </c>
      <c r="AA582" s="94">
        <f>AProperties!AI582*(9.806*E582)^0.5</f>
        <v>1.7455381219379862</v>
      </c>
      <c r="AB582" s="94">
        <f>AProperties!AJ582*(9.806*F582)^0.5</f>
        <v>1.7451496153825445</v>
      </c>
      <c r="AC582" s="94">
        <f>AProperties!AK582*(9.806*G582)^0.5</f>
        <v>1.7462430911481372</v>
      </c>
      <c r="AD582" s="94">
        <f>AProperties!AL582*(9.806*H582)^0.5</f>
        <v>1.7458627448138482</v>
      </c>
      <c r="AE582" s="94">
        <f>AProperties!AM582*(9.806*I582)^0.5</f>
        <v>1.7467155039767956</v>
      </c>
      <c r="AF582" s="97">
        <f t="shared" si="98"/>
        <v>1.7449952347962165</v>
      </c>
    </row>
    <row r="583" spans="1:32" x14ac:dyDescent="0.25">
      <c r="A583" s="28">
        <v>0.57599999999999996</v>
      </c>
      <c r="B583" s="94">
        <f>AProperties!B583/AProperties!V583/VLOOKUP(B$6,Data!$N$4:$Y$11,Data!$X$1,FALSE)</f>
        <v>0.65754302036572621</v>
      </c>
      <c r="C583" s="94">
        <f>AProperties!C583/AProperties!W583/VLOOKUP(C$6,Data!$N$4:$Y$11,Data!$X$1,FALSE)</f>
        <v>0.65849056139590401</v>
      </c>
      <c r="D583" s="94">
        <f>AProperties!D583/AProperties!X583/VLOOKUP(D$6,Data!$N$4:$Y$11,Data!$X$1,FALSE)</f>
        <v>0.65835290236235489</v>
      </c>
      <c r="E583" s="94">
        <f>AProperties!E583/AProperties!Y583/VLOOKUP(E$6,Data!$N$4:$Y$11,Data!$X$1,FALSE)</f>
        <v>0.65896501278481456</v>
      </c>
      <c r="F583" s="94">
        <f>AProperties!F583/AProperties!Z583/VLOOKUP(F$6,Data!$N$4:$Y$11,Data!$X$1,FALSE)</f>
        <v>0.65880682920787037</v>
      </c>
      <c r="G583" s="94">
        <f>AProperties!G583/AProperties!AA583/VLOOKUP(G$6,Data!$N$4:$Y$11,Data!$X$1,FALSE)</f>
        <v>0.65925205677172871</v>
      </c>
      <c r="H583" s="94">
        <f>AProperties!H583/AProperties!AB583/VLOOKUP(H$6,Data!$N$4:$Y$11,Data!$X$1,FALSE)</f>
        <v>0.659097188637492</v>
      </c>
      <c r="I583" s="94">
        <f>AProperties!I583/AProperties!AC583/VLOOKUP(I$6,Data!$N$4:$Y$11,Data!$X$1,FALSE)</f>
        <v>0.65944441748921978</v>
      </c>
      <c r="J583" s="97">
        <f t="shared" si="88"/>
        <v>0.65874399862688882</v>
      </c>
      <c r="L583" s="28">
        <v>0.57599999999999996</v>
      </c>
      <c r="M583" s="94">
        <f t="shared" si="89"/>
        <v>0.90477151018286306</v>
      </c>
      <c r="N583" s="94">
        <f t="shared" si="90"/>
        <v>0.90524528069795196</v>
      </c>
      <c r="O583" s="94">
        <f t="shared" si="91"/>
        <v>0.9051764511811774</v>
      </c>
      <c r="P583" s="94">
        <f t="shared" si="92"/>
        <v>0.90548250639240724</v>
      </c>
      <c r="Q583" s="94">
        <f t="shared" si="93"/>
        <v>0.90540341460393514</v>
      </c>
      <c r="R583" s="94">
        <f t="shared" si="94"/>
        <v>0.90562602838586437</v>
      </c>
      <c r="S583" s="94">
        <f t="shared" si="95"/>
        <v>0.90554859431874601</v>
      </c>
      <c r="T583" s="94">
        <f t="shared" si="96"/>
        <v>0.90572220874460985</v>
      </c>
      <c r="U583" s="97">
        <f t="shared" si="97"/>
        <v>0.90537199931344436</v>
      </c>
      <c r="W583" s="28">
        <v>0.57599999999999996</v>
      </c>
      <c r="X583" s="94">
        <f>AProperties!AF583*(9.806*B583)^0.5</f>
        <v>1.7467605267680477</v>
      </c>
      <c r="Y583" s="94">
        <f>AProperties!AG583*(9.806*C583)^0.5</f>
        <v>1.7490917041102767</v>
      </c>
      <c r="Z583" s="94">
        <f>AProperties!AH583*(9.806*D583)^0.5</f>
        <v>1.7487530508714038</v>
      </c>
      <c r="AA583" s="94">
        <f>AProperties!AI583*(9.806*E583)^0.5</f>
        <v>1.7502588418245337</v>
      </c>
      <c r="AB583" s="94">
        <f>AProperties!AJ583*(9.806*F583)^0.5</f>
        <v>1.7498697237683078</v>
      </c>
      <c r="AC583" s="94">
        <f>AProperties!AK583*(9.806*G583)^0.5</f>
        <v>1.7509649217412266</v>
      </c>
      <c r="AD583" s="94">
        <f>AProperties!AL583*(9.806*H583)^0.5</f>
        <v>1.7505839759801267</v>
      </c>
      <c r="AE583" s="94">
        <f>AProperties!AM583*(9.806*I583)^0.5</f>
        <v>1.7514380796691078</v>
      </c>
      <c r="AF583" s="97">
        <f t="shared" si="98"/>
        <v>1.7497151030916287</v>
      </c>
    </row>
    <row r="584" spans="1:32" x14ac:dyDescent="0.25">
      <c r="A584" s="28">
        <v>0.57699999999999996</v>
      </c>
      <c r="B584" s="94">
        <f>AProperties!B584/AProperties!V584/VLOOKUP(B$6,Data!$N$4:$Y$11,Data!$X$1,FALSE)</f>
        <v>0.65909687813276108</v>
      </c>
      <c r="C584" s="94">
        <f>AProperties!C584/AProperties!W584/VLOOKUP(C$6,Data!$N$4:$Y$11,Data!$X$1,FALSE)</f>
        <v>0.66004754762134044</v>
      </c>
      <c r="D584" s="94">
        <f>AProperties!D584/AProperties!X584/VLOOKUP(D$6,Data!$N$4:$Y$11,Data!$X$1,FALSE)</f>
        <v>0.65990943336883201</v>
      </c>
      <c r="E584" s="94">
        <f>AProperties!E584/AProperties!Y584/VLOOKUP(E$6,Data!$N$4:$Y$11,Data!$X$1,FALSE)</f>
        <v>0.66052356981936278</v>
      </c>
      <c r="F584" s="94">
        <f>AProperties!F584/AProperties!Z584/VLOOKUP(F$6,Data!$N$4:$Y$11,Data!$X$1,FALSE)</f>
        <v>0.66036486220832391</v>
      </c>
      <c r="G584" s="94">
        <f>AProperties!G584/AProperties!AA584/VLOOKUP(G$6,Data!$N$4:$Y$11,Data!$X$1,FALSE)</f>
        <v>0.66081156555342258</v>
      </c>
      <c r="H584" s="94">
        <f>AProperties!H584/AProperties!AB584/VLOOKUP(H$6,Data!$N$4:$Y$11,Data!$X$1,FALSE)</f>
        <v>0.66065618379381219</v>
      </c>
      <c r="I584" s="94">
        <f>AProperties!I584/AProperties!AC584/VLOOKUP(I$6,Data!$N$4:$Y$11,Data!$X$1,FALSE)</f>
        <v>0.66100456467115865</v>
      </c>
      <c r="J584" s="97">
        <f t="shared" ref="J584:J647" si="99">AVERAGE(B584:I584)</f>
        <v>0.66030182564612672</v>
      </c>
      <c r="L584" s="28">
        <v>0.57699999999999996</v>
      </c>
      <c r="M584" s="94">
        <f t="shared" ref="M584:M647" si="100">$L584+B584/2</f>
        <v>0.9065484390663805</v>
      </c>
      <c r="N584" s="94">
        <f t="shared" ref="N584:N647" si="101">$L584+C584/2</f>
        <v>0.90702377381067012</v>
      </c>
      <c r="O584" s="94">
        <f t="shared" ref="O584:O647" si="102">$L584+D584/2</f>
        <v>0.90695471668441596</v>
      </c>
      <c r="P584" s="94">
        <f t="shared" ref="P584:P647" si="103">$L584+E584/2</f>
        <v>0.90726178490968135</v>
      </c>
      <c r="Q584" s="94">
        <f t="shared" ref="Q584:Q647" si="104">$L584+F584/2</f>
        <v>0.90718243110416186</v>
      </c>
      <c r="R584" s="94">
        <f t="shared" ref="R584:R647" si="105">$L584+G584/2</f>
        <v>0.90740578277671124</v>
      </c>
      <c r="S584" s="94">
        <f t="shared" ref="S584:S647" si="106">$L584+H584/2</f>
        <v>0.907328091896906</v>
      </c>
      <c r="T584" s="94">
        <f t="shared" ref="T584:T647" si="107">$L584+I584/2</f>
        <v>0.90750228233557928</v>
      </c>
      <c r="U584" s="97">
        <f t="shared" ref="U584:U647" si="108">AVERAGE(M584:T584)</f>
        <v>0.90715091282306315</v>
      </c>
      <c r="W584" s="28">
        <v>0.57699999999999996</v>
      </c>
      <c r="X584" s="94">
        <f>AProperties!AF584*(9.806*B584)^0.5</f>
        <v>1.7514817328399384</v>
      </c>
      <c r="Y584" s="94">
        <f>AProperties!AG584*(9.806*C584)^0.5</f>
        <v>1.7538165571532625</v>
      </c>
      <c r="Z584" s="94">
        <f>AProperties!AH584*(9.806*D584)^0.5</f>
        <v>1.753477373152998</v>
      </c>
      <c r="AA584" s="94">
        <f>AProperties!AI584*(9.806*E584)^0.5</f>
        <v>1.7549855265937413</v>
      </c>
      <c r="AB584" s="94">
        <f>AProperties!AJ584*(9.806*F584)^0.5</f>
        <v>1.7545957974172151</v>
      </c>
      <c r="AC584" s="94">
        <f>AProperties!AK584*(9.806*G584)^0.5</f>
        <v>1.7556927165308807</v>
      </c>
      <c r="AD584" s="94">
        <f>AProperties!AL584*(9.806*H584)^0.5</f>
        <v>1.7553111717124423</v>
      </c>
      <c r="AE584" s="94">
        <f>AProperties!AM584*(9.806*I584)^0.5</f>
        <v>1.756166619101335</v>
      </c>
      <c r="AF584" s="97">
        <f t="shared" ref="AF584:AF647" si="109">AVERAGE(X584:AE584)</f>
        <v>1.7544409368127267</v>
      </c>
    </row>
    <row r="585" spans="1:32" x14ac:dyDescent="0.25">
      <c r="A585" s="28">
        <v>0.57799999999999996</v>
      </c>
      <c r="B585" s="94">
        <f>AProperties!B585/AProperties!V585/VLOOKUP(B$6,Data!$N$4:$Y$11,Data!$X$1,FALSE)</f>
        <v>0.66065404039447362</v>
      </c>
      <c r="C585" s="94">
        <f>AProperties!C585/AProperties!W585/VLOOKUP(C$6,Data!$N$4:$Y$11,Data!$X$1,FALSE)</f>
        <v>0.66160784621518165</v>
      </c>
      <c r="D585" s="94">
        <f>AProperties!D585/AProperties!X585/VLOOKUP(D$6,Data!$N$4:$Y$11,Data!$X$1,FALSE)</f>
        <v>0.66146927559604707</v>
      </c>
      <c r="E585" s="94">
        <f>AProperties!E585/AProperties!Y585/VLOOKUP(E$6,Data!$N$4:$Y$11,Data!$X$1,FALSE)</f>
        <v>0.66208544318768781</v>
      </c>
      <c r="F585" s="94">
        <f>AProperties!F585/AProperties!Z585/VLOOKUP(F$6,Data!$N$4:$Y$11,Data!$X$1,FALSE)</f>
        <v>0.66192621021878639</v>
      </c>
      <c r="G585" s="94">
        <f>AProperties!G585/AProperties!AA585/VLOOKUP(G$6,Data!$N$4:$Y$11,Data!$X$1,FALSE)</f>
        <v>0.66237439307539281</v>
      </c>
      <c r="H585" s="94">
        <f>AProperties!H585/AProperties!AB585/VLOOKUP(H$6,Data!$N$4:$Y$11,Data!$X$1,FALSE)</f>
        <v>0.66221849639133856</v>
      </c>
      <c r="I585" s="94">
        <f>AProperties!I585/AProperties!AC585/VLOOKUP(I$6,Data!$N$4:$Y$11,Data!$X$1,FALSE)</f>
        <v>0.66256803220922367</v>
      </c>
      <c r="J585" s="97">
        <f t="shared" si="99"/>
        <v>0.66186296716101645</v>
      </c>
      <c r="L585" s="28">
        <v>0.57799999999999996</v>
      </c>
      <c r="M585" s="94">
        <f t="shared" si="100"/>
        <v>0.90832702019723677</v>
      </c>
      <c r="N585" s="94">
        <f t="shared" si="101"/>
        <v>0.90880392310759084</v>
      </c>
      <c r="O585" s="94">
        <f t="shared" si="102"/>
        <v>0.90873463779802344</v>
      </c>
      <c r="P585" s="94">
        <f t="shared" si="103"/>
        <v>0.90904272159384392</v>
      </c>
      <c r="Q585" s="94">
        <f t="shared" si="104"/>
        <v>0.90896310510939315</v>
      </c>
      <c r="R585" s="94">
        <f t="shared" si="105"/>
        <v>0.90918719653769631</v>
      </c>
      <c r="S585" s="94">
        <f t="shared" si="106"/>
        <v>0.9091092481956693</v>
      </c>
      <c r="T585" s="94">
        <f t="shared" si="107"/>
        <v>0.90928401610461185</v>
      </c>
      <c r="U585" s="97">
        <f t="shared" si="108"/>
        <v>0.90893148358050824</v>
      </c>
      <c r="W585" s="28">
        <v>0.57799999999999996</v>
      </c>
      <c r="X585" s="94">
        <f>AProperties!AF585*(9.806*B585)^0.5</f>
        <v>1.7562089225782167</v>
      </c>
      <c r="Y585" s="94">
        <f>AProperties!AG585*(9.806*C585)^0.5</f>
        <v>1.7585473915587049</v>
      </c>
      <c r="Z585" s="94">
        <f>AProperties!AH585*(9.806*D585)^0.5</f>
        <v>1.758207677128004</v>
      </c>
      <c r="AA585" s="94">
        <f>AProperties!AI585*(9.806*E585)^0.5</f>
        <v>1.7597181915945757</v>
      </c>
      <c r="AB585" s="94">
        <f>AProperties!AJ585*(9.806*F585)^0.5</f>
        <v>1.7593278516730759</v>
      </c>
      <c r="AC585" s="94">
        <f>AProperties!AK585*(9.806*G585)^0.5</f>
        <v>1.7604264908754297</v>
      </c>
      <c r="AD585" s="94">
        <f>AProperties!AL585*(9.806*H585)^0.5</f>
        <v>1.7600443473640743</v>
      </c>
      <c r="AE585" s="94">
        <f>AProperties!AM585*(9.806*I585)^0.5</f>
        <v>1.7609011376380912</v>
      </c>
      <c r="AF585" s="97">
        <f t="shared" si="109"/>
        <v>1.7591727513012716</v>
      </c>
    </row>
    <row r="586" spans="1:32" x14ac:dyDescent="0.25">
      <c r="A586" s="28">
        <v>0.57899999999999996</v>
      </c>
      <c r="B586" s="94">
        <f>AProperties!B586/AProperties!V586/VLOOKUP(B$6,Data!$N$4:$Y$11,Data!$X$1,FALSE)</f>
        <v>0.662214527933073</v>
      </c>
      <c r="C586" s="94">
        <f>AProperties!C586/AProperties!W586/VLOOKUP(C$6,Data!$N$4:$Y$11,Data!$X$1,FALSE)</f>
        <v>0.66317147800087994</v>
      </c>
      <c r="D586" s="94">
        <f>AProperties!D586/AProperties!X586/VLOOKUP(D$6,Data!$N$4:$Y$11,Data!$X$1,FALSE)</f>
        <v>0.66303244986145127</v>
      </c>
      <c r="E586" s="94">
        <f>AProperties!E586/AProperties!Y586/VLOOKUP(E$6,Data!$N$4:$Y$11,Data!$X$1,FALSE)</f>
        <v>0.66365065373395682</v>
      </c>
      <c r="F586" s="94">
        <f>AProperties!F586/AProperties!Z586/VLOOKUP(F$6,Data!$N$4:$Y$11,Data!$X$1,FALSE)</f>
        <v>0.66349089407651374</v>
      </c>
      <c r="G586" s="94">
        <f>AProperties!G586/AProperties!AA586/VLOOKUP(G$6,Data!$N$4:$Y$11,Data!$X$1,FALSE)</f>
        <v>0.66394056019435843</v>
      </c>
      <c r="H586" s="94">
        <f>AProperties!H586/AProperties!AB586/VLOOKUP(H$6,Data!$N$4:$Y$11,Data!$X$1,FALSE)</f>
        <v>0.66378414728001467</v>
      </c>
      <c r="I586" s="94">
        <f>AProperties!I586/AProperties!AC586/VLOOKUP(I$6,Data!$N$4:$Y$11,Data!$X$1,FALSE)</f>
        <v>0.66413484096855413</v>
      </c>
      <c r="J586" s="97">
        <f t="shared" si="99"/>
        <v>0.66342744400610021</v>
      </c>
      <c r="L586" s="28">
        <v>0.57899999999999996</v>
      </c>
      <c r="M586" s="94">
        <f t="shared" si="100"/>
        <v>0.91010726396653641</v>
      </c>
      <c r="N586" s="94">
        <f t="shared" si="101"/>
        <v>0.91058573900043993</v>
      </c>
      <c r="O586" s="94">
        <f t="shared" si="102"/>
        <v>0.91051622493072559</v>
      </c>
      <c r="P586" s="94">
        <f t="shared" si="103"/>
        <v>0.91082532686697837</v>
      </c>
      <c r="Q586" s="94">
        <f t="shared" si="104"/>
        <v>0.91074544703825677</v>
      </c>
      <c r="R586" s="94">
        <f t="shared" si="105"/>
        <v>0.91097028009717917</v>
      </c>
      <c r="S586" s="94">
        <f t="shared" si="106"/>
        <v>0.91089207364000724</v>
      </c>
      <c r="T586" s="94">
        <f t="shared" si="107"/>
        <v>0.91106742048427702</v>
      </c>
      <c r="U586" s="97">
        <f t="shared" si="108"/>
        <v>0.91071372200305001</v>
      </c>
      <c r="W586" s="28">
        <v>0.57899999999999996</v>
      </c>
      <c r="X586" s="94">
        <f>AProperties!AF586*(9.806*B586)^0.5</f>
        <v>1.7609421114727983</v>
      </c>
      <c r="Y586" s="94">
        <f>AProperties!AG586*(9.806*C586)^0.5</f>
        <v>1.7632842228477328</v>
      </c>
      <c r="Z586" s="94">
        <f>AProperties!AH586*(9.806*D586)^0.5</f>
        <v>1.7629439783130167</v>
      </c>
      <c r="AA586" s="94">
        <f>AProperties!AI586*(9.806*E586)^0.5</f>
        <v>1.7644568523638071</v>
      </c>
      <c r="AB586" s="94">
        <f>AProperties!AJ586*(9.806*F586)^0.5</f>
        <v>1.7640659020674454</v>
      </c>
      <c r="AC586" s="94">
        <f>AProperties!AK586*(9.806*G586)^0.5</f>
        <v>1.7651662603211076</v>
      </c>
      <c r="AD586" s="94">
        <f>AProperties!AL586*(9.806*H586)^0.5</f>
        <v>1.7647835184761458</v>
      </c>
      <c r="AE586" s="94">
        <f>AProperties!AM586*(9.806*I586)^0.5</f>
        <v>1.7656416508319539</v>
      </c>
      <c r="AF586" s="97">
        <f t="shared" si="109"/>
        <v>1.7639105620867508</v>
      </c>
    </row>
    <row r="587" spans="1:32" x14ac:dyDescent="0.25">
      <c r="A587" s="28">
        <v>0.57999999999999996</v>
      </c>
      <c r="B587" s="94">
        <f>AProperties!B587/AProperties!V587/VLOOKUP(B$6,Data!$N$4:$Y$11,Data!$X$1,FALSE)</f>
        <v>0.66377836170240967</v>
      </c>
      <c r="C587" s="94">
        <f>AProperties!C587/AProperties!W587/VLOOKUP(C$6,Data!$N$4:$Y$11,Data!$X$1,FALSE)</f>
        <v>0.66473846397390246</v>
      </c>
      <c r="D587" s="94">
        <f>AProperties!D587/AProperties!X587/VLOOKUP(D$6,Data!$N$4:$Y$11,Data!$X$1,FALSE)</f>
        <v>0.6645989771544546</v>
      </c>
      <c r="E587" s="94">
        <f>AProperties!E587/AProperties!Y587/VLOOKUP(E$6,Data!$N$4:$Y$11,Data!$X$1,FALSE)</f>
        <v>0.66521922247453846</v>
      </c>
      <c r="F587" s="94">
        <f>AProperties!F587/AProperties!Z587/VLOOKUP(F$6,Data!$N$4:$Y$11,Data!$X$1,FALSE)</f>
        <v>0.66505893479090128</v>
      </c>
      <c r="G587" s="94">
        <f>AProperties!G587/AProperties!AA587/VLOOKUP(G$6,Data!$N$4:$Y$11,Data!$X$1,FALSE)</f>
        <v>0.66551008793935484</v>
      </c>
      <c r="H587" s="94">
        <f>AProperties!H587/AProperties!AB587/VLOOKUP(H$6,Data!$N$4:$Y$11,Data!$X$1,FALSE)</f>
        <v>0.66535315748204049</v>
      </c>
      <c r="I587" s="94">
        <f>AProperties!I587/AProperties!AC587/VLOOKUP(I$6,Data!$N$4:$Y$11,Data!$X$1,FALSE)</f>
        <v>0.66570501198668097</v>
      </c>
      <c r="J587" s="97">
        <f t="shared" si="99"/>
        <v>0.66499527718803531</v>
      </c>
      <c r="L587" s="28">
        <v>0.57999999999999996</v>
      </c>
      <c r="M587" s="94">
        <f t="shared" si="100"/>
        <v>0.91188918085120485</v>
      </c>
      <c r="N587" s="94">
        <f t="shared" si="101"/>
        <v>0.91236923198695119</v>
      </c>
      <c r="O587" s="94">
        <f t="shared" si="102"/>
        <v>0.91229948857722731</v>
      </c>
      <c r="P587" s="94">
        <f t="shared" si="103"/>
        <v>0.91260961123726925</v>
      </c>
      <c r="Q587" s="94">
        <f t="shared" si="104"/>
        <v>0.9125294673954506</v>
      </c>
      <c r="R587" s="94">
        <f t="shared" si="105"/>
        <v>0.91275504396967744</v>
      </c>
      <c r="S587" s="94">
        <f t="shared" si="106"/>
        <v>0.91267657874102026</v>
      </c>
      <c r="T587" s="94">
        <f t="shared" si="107"/>
        <v>0.91285250599334045</v>
      </c>
      <c r="U587" s="97">
        <f t="shared" si="108"/>
        <v>0.91249763859401778</v>
      </c>
      <c r="W587" s="28">
        <v>0.57999999999999996</v>
      </c>
      <c r="X587" s="94">
        <f>AProperties!AF587*(9.806*B587)^0.5</f>
        <v>1.7656813152028086</v>
      </c>
      <c r="Y587" s="94">
        <f>AProperties!AG587*(9.806*C587)^0.5</f>
        <v>1.7680270667310025</v>
      </c>
      <c r="Z587" s="94">
        <f>AProperties!AH587*(9.806*D587)^0.5</f>
        <v>1.767686292414109</v>
      </c>
      <c r="AA587" s="94">
        <f>AProperties!AI587*(9.806*E587)^0.5</f>
        <v>1.7692015246278905</v>
      </c>
      <c r="AB587" s="94">
        <f>AProperties!AJ587*(9.806*F587)^0.5</f>
        <v>1.7688099643215096</v>
      </c>
      <c r="AC587" s="94">
        <f>AProperties!AK587*(9.806*G587)^0.5</f>
        <v>1.7699120406039313</v>
      </c>
      <c r="AD587" s="94">
        <f>AProperties!AL587*(9.806*H587)^0.5</f>
        <v>1.769528700779516</v>
      </c>
      <c r="AE587" s="94">
        <f>AProperties!AM587*(9.806*I587)^0.5</f>
        <v>1.7703881744253442</v>
      </c>
      <c r="AF587" s="97">
        <f t="shared" si="109"/>
        <v>1.7686543848882637</v>
      </c>
    </row>
    <row r="588" spans="1:32" x14ac:dyDescent="0.25">
      <c r="A588" s="28">
        <v>0.58099999999999996</v>
      </c>
      <c r="B588" s="94">
        <f>AProperties!B588/AProperties!V588/VLOOKUP(B$6,Data!$N$4:$Y$11,Data!$X$1,FALSE)</f>
        <v>0.66534556282982793</v>
      </c>
      <c r="C588" s="94">
        <f>AProperties!C588/AProperties!W588/VLOOKUP(C$6,Data!$N$4:$Y$11,Data!$X$1,FALSE)</f>
        <v>0.66630882530359126</v>
      </c>
      <c r="D588" s="94">
        <f>AProperties!D588/AProperties!X588/VLOOKUP(D$6,Data!$N$4:$Y$11,Data!$X$1,FALSE)</f>
        <v>0.66616887863828678</v>
      </c>
      <c r="E588" s="94">
        <f>AProperties!E588/AProperties!Y588/VLOOKUP(E$6,Data!$N$4:$Y$11,Data!$X$1,FALSE)</f>
        <v>0.66679117059986504</v>
      </c>
      <c r="F588" s="94">
        <f>AProperties!F588/AProperties!Z588/VLOOKUP(F$6,Data!$N$4:$Y$11,Data!$X$1,FALSE)</f>
        <v>0.66663035354534417</v>
      </c>
      <c r="G588" s="94">
        <f>AProperties!G588/AProperties!AA588/VLOOKUP(G$6,Data!$N$4:$Y$11,Data!$X$1,FALSE)</f>
        <v>0.66708299751359512</v>
      </c>
      <c r="H588" s="94">
        <f>AProperties!H588/AProperties!AB588/VLOOKUP(H$6,Data!$N$4:$Y$11,Data!$X$1,FALSE)</f>
        <v>0.66692554819373218</v>
      </c>
      <c r="I588" s="94">
        <f>AProperties!I588/AProperties!AC588/VLOOKUP(I$6,Data!$N$4:$Y$11,Data!$X$1,FALSE)</f>
        <v>0.66727856647539241</v>
      </c>
      <c r="J588" s="97">
        <f t="shared" si="99"/>
        <v>0.66656648788745443</v>
      </c>
      <c r="L588" s="28">
        <v>0.58099999999999996</v>
      </c>
      <c r="M588" s="94">
        <f t="shared" si="100"/>
        <v>0.91367278141491393</v>
      </c>
      <c r="N588" s="94">
        <f t="shared" si="101"/>
        <v>0.91415441265179553</v>
      </c>
      <c r="O588" s="94">
        <f t="shared" si="102"/>
        <v>0.9140844393191434</v>
      </c>
      <c r="P588" s="94">
        <f t="shared" si="103"/>
        <v>0.91439558529993248</v>
      </c>
      <c r="Q588" s="94">
        <f t="shared" si="104"/>
        <v>0.91431517677267204</v>
      </c>
      <c r="R588" s="94">
        <f t="shared" si="105"/>
        <v>0.91454149875679747</v>
      </c>
      <c r="S588" s="94">
        <f t="shared" si="106"/>
        <v>0.91446277409686605</v>
      </c>
      <c r="T588" s="94">
        <f t="shared" si="107"/>
        <v>0.91463928323769617</v>
      </c>
      <c r="U588" s="97">
        <f t="shared" si="108"/>
        <v>0.91428324394372718</v>
      </c>
      <c r="W588" s="28">
        <v>0.58099999999999996</v>
      </c>
      <c r="X588" s="94">
        <f>AProperties!AF588*(9.806*B588)^0.5</f>
        <v>1.7704265496384872</v>
      </c>
      <c r="Y588" s="94">
        <f>AProperties!AG588*(9.806*C588)^0.5</f>
        <v>1.7727759391106162</v>
      </c>
      <c r="Z588" s="94">
        <f>AProperties!AH588*(9.806*D588)^0.5</f>
        <v>1.772434635328751</v>
      </c>
      <c r="AA588" s="94">
        <f>AProperties!AI588*(9.806*E588)^0.5</f>
        <v>1.7739522243048833</v>
      </c>
      <c r="AB588" s="94">
        <f>AProperties!AJ588*(9.806*F588)^0.5</f>
        <v>1.7735600543480043</v>
      </c>
      <c r="AC588" s="94">
        <f>AProperties!AK588*(9.806*G588)^0.5</f>
        <v>1.7746638476516166</v>
      </c>
      <c r="AD588" s="94">
        <f>AProperties!AL588*(9.806*H588)^0.5</f>
        <v>1.7742799101966926</v>
      </c>
      <c r="AE588" s="94">
        <f>AProperties!AM588*(9.806*I588)^0.5</f>
        <v>1.7751407243524557</v>
      </c>
      <c r="AF588" s="97">
        <f t="shared" si="109"/>
        <v>1.7734042356164386</v>
      </c>
    </row>
    <row r="589" spans="1:32" x14ac:dyDescent="0.25">
      <c r="A589" s="28">
        <v>0.58199999999999996</v>
      </c>
      <c r="B589" s="94">
        <f>AProperties!B589/AProperties!V589/VLOOKUP(B$6,Data!$N$4:$Y$11,Data!$X$1,FALSE)</f>
        <v>0.66691615261804815</v>
      </c>
      <c r="C589" s="94">
        <f>AProperties!C589/AProperties!W589/VLOOKUP(C$6,Data!$N$4:$Y$11,Data!$X$1,FALSE)</f>
        <v>0.66788258333504358</v>
      </c>
      <c r="D589" s="94">
        <f>AProperties!D589/AProperties!X589/VLOOKUP(D$6,Data!$N$4:$Y$11,Data!$X$1,FALSE)</f>
        <v>0.66774217565187843</v>
      </c>
      <c r="E589" s="94">
        <f>AProperties!E589/AProperties!Y589/VLOOKUP(E$6,Data!$N$4:$Y$11,Data!$X$1,FALSE)</f>
        <v>0.66836651947631787</v>
      </c>
      <c r="F589" s="94">
        <f>AProperties!F589/AProperties!Z589/VLOOKUP(F$6,Data!$N$4:$Y$11,Data!$X$1,FALSE)</f>
        <v>0.66820517169912308</v>
      </c>
      <c r="G589" s="94">
        <f>AProperties!G589/AProperties!AA589/VLOOKUP(G$6,Data!$N$4:$Y$11,Data!$X$1,FALSE)</f>
        <v>0.66865931029635817</v>
      </c>
      <c r="H589" s="94">
        <f>AProperties!H589/AProperties!AB589/VLOOKUP(H$6,Data!$N$4:$Y$11,Data!$X$1,FALSE)</f>
        <v>0.66850134078740797</v>
      </c>
      <c r="I589" s="94">
        <f>AProperties!I589/AProperties!AC589/VLOOKUP(I$6,Data!$N$4:$Y$11,Data!$X$1,FALSE)</f>
        <v>0.66885552582261965</v>
      </c>
      <c r="J589" s="97">
        <f t="shared" si="99"/>
        <v>0.6681410974608496</v>
      </c>
      <c r="L589" s="28">
        <v>0.58199999999999996</v>
      </c>
      <c r="M589" s="94">
        <f t="shared" si="100"/>
        <v>0.91545807630902409</v>
      </c>
      <c r="N589" s="94">
        <f t="shared" si="101"/>
        <v>0.91594129166752181</v>
      </c>
      <c r="O589" s="94">
        <f t="shared" si="102"/>
        <v>0.91587108782593918</v>
      </c>
      <c r="P589" s="94">
        <f t="shared" si="103"/>
        <v>0.91618325973815895</v>
      </c>
      <c r="Q589" s="94">
        <f t="shared" si="104"/>
        <v>0.9161025858495615</v>
      </c>
      <c r="R589" s="94">
        <f t="shared" si="105"/>
        <v>0.91632965514817899</v>
      </c>
      <c r="S589" s="94">
        <f t="shared" si="106"/>
        <v>0.91625067039370389</v>
      </c>
      <c r="T589" s="94">
        <f t="shared" si="107"/>
        <v>0.91642776291130978</v>
      </c>
      <c r="U589" s="97">
        <f t="shared" si="108"/>
        <v>0.91607054873042471</v>
      </c>
      <c r="W589" s="28">
        <v>0.58199999999999996</v>
      </c>
      <c r="X589" s="94">
        <f>AProperties!AF589*(9.806*B589)^0.5</f>
        <v>1.7751778308431336</v>
      </c>
      <c r="Y589" s="94">
        <f>AProperties!AG589*(9.806*C589)^0.5</f>
        <v>1.7775308560820506</v>
      </c>
      <c r="Z589" s="94">
        <f>AProperties!AH589*(9.806*D589)^0.5</f>
        <v>1.7771890231477447</v>
      </c>
      <c r="AA589" s="94">
        <f>AProperties!AI589*(9.806*E589)^0.5</f>
        <v>1.7787089675063885</v>
      </c>
      <c r="AB589" s="94">
        <f>AProperties!AJ589*(9.806*F589)^0.5</f>
        <v>1.7783161882531551</v>
      </c>
      <c r="AC589" s="94">
        <f>AProperties!AK589*(9.806*G589)^0.5</f>
        <v>1.7794216975855233</v>
      </c>
      <c r="AD589" s="94">
        <f>AProperties!AL589*(9.806*H589)^0.5</f>
        <v>1.7790371628437696</v>
      </c>
      <c r="AE589" s="94">
        <f>AProperties!AM589*(9.806*I589)^0.5</f>
        <v>1.7798993167411901</v>
      </c>
      <c r="AF589" s="97">
        <f t="shared" si="109"/>
        <v>1.7781601303753694</v>
      </c>
    </row>
    <row r="590" spans="1:32" x14ac:dyDescent="0.25">
      <c r="A590" s="28">
        <v>0.58299999999999996</v>
      </c>
      <c r="B590" s="94">
        <f>AProperties!B590/AProperties!V590/VLOOKUP(B$6,Data!$N$4:$Y$11,Data!$X$1,FALSE)</f>
        <v>0.66849015254706834</v>
      </c>
      <c r="C590" s="94">
        <f>AProperties!C590/AProperties!W590/VLOOKUP(C$6,Data!$N$4:$Y$11,Data!$X$1,FALSE)</f>
        <v>0.66945975959102133</v>
      </c>
      <c r="D590" s="94">
        <f>AProperties!D590/AProperties!X590/VLOOKUP(D$6,Data!$N$4:$Y$11,Data!$X$1,FALSE)</f>
        <v>0.66931888971176845</v>
      </c>
      <c r="E590" s="94">
        <f>AProperties!E590/AProperties!Y590/VLOOKUP(E$6,Data!$N$4:$Y$11,Data!$X$1,FALSE)</f>
        <v>0.66994529064813835</v>
      </c>
      <c r="F590" s="94">
        <f>AProperties!F590/AProperties!Z590/VLOOKUP(F$6,Data!$N$4:$Y$11,Data!$X$1,FALSE)</f>
        <v>0.66978341078931369</v>
      </c>
      <c r="G590" s="94">
        <f>AProperties!G590/AProperties!AA590/VLOOKUP(G$6,Data!$N$4:$Y$11,Data!$X$1,FALSE)</f>
        <v>0.67023904784490074</v>
      </c>
      <c r="H590" s="94">
        <f>AProperties!H590/AProperties!AB590/VLOOKUP(H$6,Data!$N$4:$Y$11,Data!$X$1,FALSE)</f>
        <v>0.6700805568132997</v>
      </c>
      <c r="I590" s="94">
        <f>AProperties!I590/AProperties!AC590/VLOOKUP(I$6,Data!$N$4:$Y$11,Data!$X$1,FALSE)</f>
        <v>0.67043591159434945</v>
      </c>
      <c r="J590" s="97">
        <f t="shared" si="99"/>
        <v>0.66971912744248252</v>
      </c>
      <c r="L590" s="28">
        <v>0.58299999999999996</v>
      </c>
      <c r="M590" s="94">
        <f t="shared" si="100"/>
        <v>0.91724507627353413</v>
      </c>
      <c r="N590" s="94">
        <f t="shared" si="101"/>
        <v>0.91772987979551068</v>
      </c>
      <c r="O590" s="94">
        <f t="shared" si="102"/>
        <v>0.91765944485588413</v>
      </c>
      <c r="P590" s="94">
        <f t="shared" si="103"/>
        <v>0.91797264532406908</v>
      </c>
      <c r="Q590" s="94">
        <f t="shared" si="104"/>
        <v>0.91789170539465681</v>
      </c>
      <c r="R590" s="94">
        <f t="shared" si="105"/>
        <v>0.91811952392245033</v>
      </c>
      <c r="S590" s="94">
        <f t="shared" si="106"/>
        <v>0.91804027840664981</v>
      </c>
      <c r="T590" s="94">
        <f t="shared" si="107"/>
        <v>0.91821795579717469</v>
      </c>
      <c r="U590" s="97">
        <f t="shared" si="108"/>
        <v>0.91785956372124122</v>
      </c>
      <c r="W590" s="28">
        <v>0.58299999999999996</v>
      </c>
      <c r="X590" s="94">
        <f>AProperties!AF590*(9.806*B590)^0.5</f>
        <v>1.7799351750750598</v>
      </c>
      <c r="Y590" s="94">
        <f>AProperties!AG590*(9.806*C590)^0.5</f>
        <v>1.7822918339361267</v>
      </c>
      <c r="Z590" s="94">
        <f>AProperties!AH590*(9.806*D590)^0.5</f>
        <v>1.7819494721571876</v>
      </c>
      <c r="AA590" s="94">
        <f>AProperties!AI590*(9.806*E590)^0.5</f>
        <v>1.7834717705395193</v>
      </c>
      <c r="AB590" s="94">
        <f>AProperties!AJ590*(9.806*F590)^0.5</f>
        <v>1.7830783823386447</v>
      </c>
      <c r="AC590" s="94">
        <f>AProperties!AK590*(9.806*G590)^0.5</f>
        <v>1.7841856067226238</v>
      </c>
      <c r="AD590" s="94">
        <f>AProperties!AL590*(9.806*H590)^0.5</f>
        <v>1.7838004750323979</v>
      </c>
      <c r="AE590" s="94">
        <f>AProperties!AM590*(9.806*I590)^0.5</f>
        <v>1.7846639679151226</v>
      </c>
      <c r="AF590" s="97">
        <f t="shared" si="109"/>
        <v>1.7829220854645851</v>
      </c>
    </row>
    <row r="591" spans="1:32" x14ac:dyDescent="0.25">
      <c r="A591" s="28">
        <v>0.58399999999999996</v>
      </c>
      <c r="B591" s="94">
        <f>AProperties!B591/AProperties!V591/VLOOKUP(B$6,Data!$N$4:$Y$11,Data!$X$1,FALSE)</f>
        <v>0.67006758427609647</v>
      </c>
      <c r="C591" s="94">
        <f>AProperties!C591/AProperties!W591/VLOOKUP(C$6,Data!$N$4:$Y$11,Data!$X$1,FALSE)</f>
        <v>0.67104037577388709</v>
      </c>
      <c r="D591" s="94">
        <f>AProperties!D591/AProperties!X591/VLOOKUP(D$6,Data!$N$4:$Y$11,Data!$X$1,FALSE)</f>
        <v>0.67089904251403887</v>
      </c>
      <c r="E591" s="94">
        <f>AProperties!E591/AProperties!Y591/VLOOKUP(E$6,Data!$N$4:$Y$11,Data!$X$1,FALSE)</f>
        <v>0.67152750583935983</v>
      </c>
      <c r="F591" s="94">
        <f>AProperties!F591/AProperties!Z591/VLOOKUP(F$6,Data!$N$4:$Y$11,Data!$X$1,FALSE)</f>
        <v>0.67136509253271903</v>
      </c>
      <c r="G591" s="94">
        <f>AProperties!G591/AProperties!AA591/VLOOKUP(G$6,Data!$N$4:$Y$11,Data!$X$1,FALSE)</f>
        <v>0.67182223189639045</v>
      </c>
      <c r="H591" s="94">
        <f>AProperties!H591/AProperties!AB591/VLOOKUP(H$6,Data!$N$4:$Y$11,Data!$X$1,FALSE)</f>
        <v>0.67166321800148687</v>
      </c>
      <c r="I591" s="94">
        <f>AProperties!I591/AProperties!AC591/VLOOKUP(I$6,Data!$N$4:$Y$11,Data!$X$1,FALSE)</f>
        <v>0.67201974553656052</v>
      </c>
      <c r="J591" s="97">
        <f t="shared" si="99"/>
        <v>0.67130059954631738</v>
      </c>
      <c r="L591" s="28">
        <v>0.58399999999999996</v>
      </c>
      <c r="M591" s="94">
        <f t="shared" si="100"/>
        <v>0.91903379213804826</v>
      </c>
      <c r="N591" s="94">
        <f t="shared" si="101"/>
        <v>0.91952018788694345</v>
      </c>
      <c r="O591" s="94">
        <f t="shared" si="102"/>
        <v>0.9194495212570194</v>
      </c>
      <c r="P591" s="94">
        <f t="shared" si="103"/>
        <v>0.91976375291967982</v>
      </c>
      <c r="Q591" s="94">
        <f t="shared" si="104"/>
        <v>0.91968254626635948</v>
      </c>
      <c r="R591" s="94">
        <f t="shared" si="105"/>
        <v>0.91991111594819519</v>
      </c>
      <c r="S591" s="94">
        <f t="shared" si="106"/>
        <v>0.91983160900074346</v>
      </c>
      <c r="T591" s="94">
        <f t="shared" si="107"/>
        <v>0.92000987276828017</v>
      </c>
      <c r="U591" s="97">
        <f t="shared" si="108"/>
        <v>0.9196502997731586</v>
      </c>
      <c r="W591" s="28">
        <v>0.58399999999999996</v>
      </c>
      <c r="X591" s="94">
        <f>AProperties!AF591*(9.806*B591)^0.5</f>
        <v>1.7846985987895883</v>
      </c>
      <c r="Y591" s="94">
        <f>AProperties!AG591*(9.806*C591)^0.5</f>
        <v>1.7870588891610062</v>
      </c>
      <c r="Z591" s="94">
        <f>AProperties!AH591*(9.806*D591)^0.5</f>
        <v>1.7867159988404679</v>
      </c>
      <c r="AA591" s="94">
        <f>AProperties!AI591*(9.806*E591)^0.5</f>
        <v>1.7882406499088841</v>
      </c>
      <c r="AB591" s="94">
        <f>AProperties!AJ591*(9.806*F591)^0.5</f>
        <v>1.7878466531035957</v>
      </c>
      <c r="AC591" s="94">
        <f>AProperties!AK591*(9.806*G591)^0.5</f>
        <v>1.7889555915774857</v>
      </c>
      <c r="AD591" s="94">
        <f>AProperties!AL591*(9.806*H591)^0.5</f>
        <v>1.7885698632717706</v>
      </c>
      <c r="AE591" s="94">
        <f>AProperties!AM591*(9.806*I591)^0.5</f>
        <v>1.7894346943954971</v>
      </c>
      <c r="AF591" s="97">
        <f t="shared" si="109"/>
        <v>1.7876901173810371</v>
      </c>
    </row>
    <row r="592" spans="1:32" x14ac:dyDescent="0.25">
      <c r="A592" s="28">
        <v>0.58499999999999996</v>
      </c>
      <c r="B592" s="94">
        <f>AProperties!B592/AProperties!V592/VLOOKUP(B$6,Data!$N$4:$Y$11,Data!$X$1,FALSE)</f>
        <v>0.67164846964550307</v>
      </c>
      <c r="C592" s="94">
        <f>AProperties!C592/AProperties!W592/VLOOKUP(C$6,Data!$N$4:$Y$11,Data!$X$1,FALSE)</f>
        <v>0.67262445376756019</v>
      </c>
      <c r="D592" s="94">
        <f>AProperties!D592/AProperties!X592/VLOOKUP(D$6,Data!$N$4:$Y$11,Data!$X$1,FALSE)</f>
        <v>0.67248265593627043</v>
      </c>
      <c r="E592" s="94">
        <f>AProperties!E592/AProperties!Y592/VLOOKUP(E$6,Data!$N$4:$Y$11,Data!$X$1,FALSE)</f>
        <v>0.67311318695577449</v>
      </c>
      <c r="F592" s="94">
        <f>AProperties!F592/AProperties!Z592/VLOOKUP(F$6,Data!$N$4:$Y$11,Data!$X$1,FALSE)</f>
        <v>0.67295023882783389</v>
      </c>
      <c r="G592" s="94">
        <f>AProperties!G592/AProperties!AA592/VLOOKUP(G$6,Data!$N$4:$Y$11,Data!$X$1,FALSE)</f>
        <v>0.67340888436987245</v>
      </c>
      <c r="H592" s="94">
        <f>AProperties!H592/AProperties!AB592/VLOOKUP(H$6,Data!$N$4:$Y$11,Data!$X$1,FALSE)</f>
        <v>0.67324934626386268</v>
      </c>
      <c r="I592" s="94">
        <f>AProperties!I592/AProperties!AC592/VLOOKUP(I$6,Data!$N$4:$Y$11,Data!$X$1,FALSE)</f>
        <v>0.67360704957718909</v>
      </c>
      <c r="J592" s="97">
        <f t="shared" si="99"/>
        <v>0.67288553566798326</v>
      </c>
      <c r="L592" s="28">
        <v>0.58499999999999996</v>
      </c>
      <c r="M592" s="94">
        <f t="shared" si="100"/>
        <v>0.92082423482275155</v>
      </c>
      <c r="N592" s="94">
        <f t="shared" si="101"/>
        <v>0.92131222688378012</v>
      </c>
      <c r="O592" s="94">
        <f t="shared" si="102"/>
        <v>0.92124132796813518</v>
      </c>
      <c r="P592" s="94">
        <f t="shared" si="103"/>
        <v>0.92155659347788721</v>
      </c>
      <c r="Q592" s="94">
        <f t="shared" si="104"/>
        <v>0.92147511941391691</v>
      </c>
      <c r="R592" s="94">
        <f t="shared" si="105"/>
        <v>0.92170444218493619</v>
      </c>
      <c r="S592" s="94">
        <f t="shared" si="106"/>
        <v>0.9216246731319313</v>
      </c>
      <c r="T592" s="94">
        <f t="shared" si="107"/>
        <v>0.92180352478859451</v>
      </c>
      <c r="U592" s="97">
        <f t="shared" si="108"/>
        <v>0.92144276783399148</v>
      </c>
      <c r="W592" s="28">
        <v>0.58499999999999996</v>
      </c>
      <c r="X592" s="94">
        <f>AProperties!AF592*(9.806*B592)^0.5</f>
        <v>1.7894681186410577</v>
      </c>
      <c r="Y592" s="94">
        <f>AProperties!AG592*(9.806*C592)^0.5</f>
        <v>1.7918320384442028</v>
      </c>
      <c r="Z592" s="94">
        <f>AProperties!AH592*(9.806*D592)^0.5</f>
        <v>1.7914886198802751</v>
      </c>
      <c r="AA592" s="94">
        <f>AProperties!AI592*(9.806*E592)^0.5</f>
        <v>1.7930156223186182</v>
      </c>
      <c r="AB592" s="94">
        <f>AProperties!AJ592*(9.806*F592)^0.5</f>
        <v>1.7926210172466013</v>
      </c>
      <c r="AC592" s="94">
        <f>AProperties!AK592*(9.806*G592)^0.5</f>
        <v>1.7937316688642992</v>
      </c>
      <c r="AD592" s="94">
        <f>AProperties!AL592*(9.806*H592)^0.5</f>
        <v>1.7933453442706562</v>
      </c>
      <c r="AE592" s="94">
        <f>AProperties!AM592*(9.806*I592)^0.5</f>
        <v>1.7942115129032463</v>
      </c>
      <c r="AF592" s="97">
        <f t="shared" si="109"/>
        <v>1.7924642428211197</v>
      </c>
    </row>
    <row r="593" spans="1:32" x14ac:dyDescent="0.25">
      <c r="A593" s="28">
        <v>0.58599999999999997</v>
      </c>
      <c r="B593" s="94">
        <f>AProperties!B593/AProperties!V593/VLOOKUP(B$6,Data!$N$4:$Y$11,Data!$X$1,FALSE)</f>
        <v>0.67323283067880435</v>
      </c>
      <c r="C593" s="94">
        <f>AProperties!C593/AProperties!W593/VLOOKUP(C$6,Data!$N$4:$Y$11,Data!$X$1,FALSE)</f>
        <v>0.67421201563950306</v>
      </c>
      <c r="D593" s="94">
        <f>AProperties!D593/AProperties!X593/VLOOKUP(D$6,Data!$N$4:$Y$11,Data!$X$1,FALSE)</f>
        <v>0.67406975203953134</v>
      </c>
      <c r="E593" s="94">
        <f>AProperties!E593/AProperties!Y593/VLOOKUP(E$6,Data!$N$4:$Y$11,Data!$X$1,FALSE)</f>
        <v>0.6747023560869152</v>
      </c>
      <c r="F593" s="94">
        <f>AProperties!F593/AProperties!Z593/VLOOKUP(F$6,Data!$N$4:$Y$11,Data!$X$1,FALSE)</f>
        <v>0.67453887175682858</v>
      </c>
      <c r="G593" s="94">
        <f>AProperties!G593/AProperties!AA593/VLOOKUP(G$6,Data!$N$4:$Y$11,Data!$X$1,FALSE)</f>
        <v>0.67499902736825512</v>
      </c>
      <c r="H593" s="94">
        <f>AProperties!H593/AProperties!AB593/VLOOKUP(H$6,Data!$N$4:$Y$11,Data!$X$1,FALSE)</f>
        <v>0.67483896369611795</v>
      </c>
      <c r="I593" s="94">
        <f>AProperties!I593/AProperties!AC593/VLOOKUP(I$6,Data!$N$4:$Y$11,Data!$X$1,FALSE)</f>
        <v>0.67519784582811726</v>
      </c>
      <c r="J593" s="97">
        <f t="shared" si="99"/>
        <v>0.67447395788675912</v>
      </c>
      <c r="L593" s="28">
        <v>0.58599999999999997</v>
      </c>
      <c r="M593" s="94">
        <f t="shared" si="100"/>
        <v>0.92261641533940209</v>
      </c>
      <c r="N593" s="94">
        <f t="shared" si="101"/>
        <v>0.9231060078197515</v>
      </c>
      <c r="O593" s="94">
        <f t="shared" si="102"/>
        <v>0.92303487601976564</v>
      </c>
      <c r="P593" s="94">
        <f t="shared" si="103"/>
        <v>0.92335117804345757</v>
      </c>
      <c r="Q593" s="94">
        <f t="shared" si="104"/>
        <v>0.92326943587841426</v>
      </c>
      <c r="R593" s="94">
        <f t="shared" si="105"/>
        <v>0.92349951368412753</v>
      </c>
      <c r="S593" s="94">
        <f t="shared" si="106"/>
        <v>0.923419481848059</v>
      </c>
      <c r="T593" s="94">
        <f t="shared" si="107"/>
        <v>0.92359892291405865</v>
      </c>
      <c r="U593" s="97">
        <f t="shared" si="108"/>
        <v>0.92323697894337964</v>
      </c>
      <c r="W593" s="28">
        <v>0.58599999999999997</v>
      </c>
      <c r="X593" s="94">
        <f>AProperties!AF593*(9.806*B593)^0.5</f>
        <v>1.7942437514848737</v>
      </c>
      <c r="Y593" s="94">
        <f>AProperties!AG593*(9.806*C593)^0.5</f>
        <v>1.7966112986746241</v>
      </c>
      <c r="Z593" s="94">
        <f>AProperties!AH593*(9.806*D593)^0.5</f>
        <v>1.7962673521606525</v>
      </c>
      <c r="AA593" s="94">
        <f>AProperties!AI593*(9.806*E593)^0.5</f>
        <v>1.7977967046744161</v>
      </c>
      <c r="AB593" s="94">
        <f>AProperties!AJ593*(9.806*F593)^0.5</f>
        <v>1.7974014916677612</v>
      </c>
      <c r="AC593" s="94">
        <f>AProperties!AK593*(9.806*G593)^0.5</f>
        <v>1.7985138554989213</v>
      </c>
      <c r="AD593" s="94">
        <f>AProperties!AL593*(9.806*H593)^0.5</f>
        <v>1.7981269349394302</v>
      </c>
      <c r="AE593" s="94">
        <f>AProperties!AM593*(9.806*I593)^0.5</f>
        <v>1.7989944403610409</v>
      </c>
      <c r="AF593" s="97">
        <f t="shared" si="109"/>
        <v>1.7972444786827151</v>
      </c>
    </row>
    <row r="594" spans="1:32" x14ac:dyDescent="0.25">
      <c r="A594" s="28">
        <v>0.58699999999999997</v>
      </c>
      <c r="B594" s="94">
        <f>AProperties!B594/AProperties!V594/VLOOKUP(B$6,Data!$N$4:$Y$11,Data!$X$1,FALSE)</f>
        <v>0.67482068958466879</v>
      </c>
      <c r="C594" s="94">
        <f>AProperties!C594/AProperties!W594/VLOOKUP(C$6,Data!$N$4:$Y$11,Data!$X$1,FALSE)</f>
        <v>0.67580308364273267</v>
      </c>
      <c r="D594" s="94">
        <f>AProperties!D594/AProperties!X594/VLOOKUP(D$6,Data!$N$4:$Y$11,Data!$X$1,FALSE)</f>
        <v>0.67566035307038408</v>
      </c>
      <c r="E594" s="94">
        <f>AProperties!E594/AProperties!Y594/VLOOKUP(E$6,Data!$N$4:$Y$11,Data!$X$1,FALSE)</f>
        <v>0.67629503550807379</v>
      </c>
      <c r="F594" s="94">
        <f>AProperties!F594/AProperties!Z594/VLOOKUP(F$6,Data!$N$4:$Y$11,Data!$X$1,FALSE)</f>
        <v>0.67613101358756189</v>
      </c>
      <c r="G594" s="94">
        <f>AProperties!G594/AProperties!AA594/VLOOKUP(G$6,Data!$N$4:$Y$11,Data!$X$1,FALSE)</f>
        <v>0.67659268318032806</v>
      </c>
      <c r="H594" s="94">
        <f>AProperties!H594/AProperties!AB594/VLOOKUP(H$6,Data!$N$4:$Y$11,Data!$X$1,FALSE)</f>
        <v>0.67643209257975478</v>
      </c>
      <c r="I594" s="94">
        <f>AProperties!I594/AProperties!AC594/VLOOKUP(I$6,Data!$N$4:$Y$11,Data!$X$1,FALSE)</f>
        <v>0.67679215658718705</v>
      </c>
      <c r="J594" s="97">
        <f t="shared" si="99"/>
        <v>0.67606588846758631</v>
      </c>
      <c r="L594" s="28">
        <v>0.58699999999999997</v>
      </c>
      <c r="M594" s="94">
        <f t="shared" si="100"/>
        <v>0.92441034479233442</v>
      </c>
      <c r="N594" s="94">
        <f t="shared" si="101"/>
        <v>0.9249015418213663</v>
      </c>
      <c r="O594" s="94">
        <f t="shared" si="102"/>
        <v>0.92483017653519206</v>
      </c>
      <c r="P594" s="94">
        <f t="shared" si="103"/>
        <v>0.92514751775403692</v>
      </c>
      <c r="Q594" s="94">
        <f t="shared" si="104"/>
        <v>0.92506550679378097</v>
      </c>
      <c r="R594" s="94">
        <f t="shared" si="105"/>
        <v>0.92529634159016405</v>
      </c>
      <c r="S594" s="94">
        <f t="shared" si="106"/>
        <v>0.9252160462898773</v>
      </c>
      <c r="T594" s="94">
        <f t="shared" si="107"/>
        <v>0.92539607829359349</v>
      </c>
      <c r="U594" s="97">
        <f t="shared" si="108"/>
        <v>0.92503294423379323</v>
      </c>
      <c r="W594" s="28">
        <v>0.58699999999999997</v>
      </c>
      <c r="X594" s="94">
        <f>AProperties!AF594*(9.806*B594)^0.5</f>
        <v>1.799025514379571</v>
      </c>
      <c r="Y594" s="94">
        <f>AProperties!AG594*(9.806*C594)^0.5</f>
        <v>1.8013966869446492</v>
      </c>
      <c r="Z594" s="94">
        <f>AProperties!AH594*(9.806*D594)^0.5</f>
        <v>1.8010522127690576</v>
      </c>
      <c r="AA594" s="94">
        <f>AProperties!AI594*(9.806*E594)^0.5</f>
        <v>1.8025839140856164</v>
      </c>
      <c r="AB594" s="94">
        <f>AProperties!AJ594*(9.806*F594)^0.5</f>
        <v>1.8021880934707526</v>
      </c>
      <c r="AC594" s="94">
        <f>AProperties!AK594*(9.806*G594)^0.5</f>
        <v>1.8033021686009525</v>
      </c>
      <c r="AD594" s="94">
        <f>AProperties!AL594*(9.806*H594)^0.5</f>
        <v>1.8029146523921467</v>
      </c>
      <c r="AE594" s="94">
        <f>AProperties!AM594*(9.806*I594)^0.5</f>
        <v>1.8037834938953545</v>
      </c>
      <c r="AF594" s="97">
        <f t="shared" si="109"/>
        <v>1.8020308420672626</v>
      </c>
    </row>
    <row r="595" spans="1:32" x14ac:dyDescent="0.25">
      <c r="A595" s="28">
        <v>0.58799999999999997</v>
      </c>
      <c r="B595" s="94">
        <f>AProperties!B595/AProperties!V595/VLOOKUP(B$6,Data!$N$4:$Y$11,Data!$X$1,FALSE)</f>
        <v>0.67641206875895132</v>
      </c>
      <c r="C595" s="94">
        <f>AProperties!C595/AProperties!W595/VLOOKUP(C$6,Data!$N$4:$Y$11,Data!$X$1,FALSE)</f>
        <v>0.67739768021785896</v>
      </c>
      <c r="D595" s="94">
        <f>AProperties!D595/AProperties!X595/VLOOKUP(D$6,Data!$N$4:$Y$11,Data!$X$1,FALSE)</f>
        <v>0.67725448146292588</v>
      </c>
      <c r="E595" s="94">
        <f>AProperties!E595/AProperties!Y595/VLOOKUP(E$6,Data!$N$4:$Y$11,Data!$X$1,FALSE)</f>
        <v>0.67789124768233733</v>
      </c>
      <c r="F595" s="94">
        <f>AProperties!F595/AProperties!Z595/VLOOKUP(F$6,Data!$N$4:$Y$11,Data!$X$1,FALSE)</f>
        <v>0.67772668677562287</v>
      </c>
      <c r="G595" s="94">
        <f>AProperties!G595/AProperties!AA595/VLOOKUP(G$6,Data!$N$4:$Y$11,Data!$X$1,FALSE)</f>
        <v>0.67818987428279842</v>
      </c>
      <c r="H595" s="94">
        <f>AProperties!H595/AProperties!AB595/VLOOKUP(H$6,Data!$N$4:$Y$11,Data!$X$1,FALSE)</f>
        <v>0.67802875538413243</v>
      </c>
      <c r="I595" s="94">
        <f>AProperties!I595/AProperties!AC595/VLOOKUP(I$6,Data!$N$4:$Y$11,Data!$X$1,FALSE)</f>
        <v>0.67839000434024466</v>
      </c>
      <c r="J595" s="97">
        <f t="shared" si="99"/>
        <v>0.67766134986310911</v>
      </c>
      <c r="L595" s="28">
        <v>0.58799999999999997</v>
      </c>
      <c r="M595" s="94">
        <f t="shared" si="100"/>
        <v>0.92620603437947557</v>
      </c>
      <c r="N595" s="94">
        <f t="shared" si="101"/>
        <v>0.92669884010892944</v>
      </c>
      <c r="O595" s="94">
        <f t="shared" si="102"/>
        <v>0.92662724073146285</v>
      </c>
      <c r="P595" s="94">
        <f t="shared" si="103"/>
        <v>0.92694562384116863</v>
      </c>
      <c r="Q595" s="94">
        <f t="shared" si="104"/>
        <v>0.9268633433878114</v>
      </c>
      <c r="R595" s="94">
        <f t="shared" si="105"/>
        <v>0.92709493714139923</v>
      </c>
      <c r="S595" s="94">
        <f t="shared" si="106"/>
        <v>0.92701437769206618</v>
      </c>
      <c r="T595" s="94">
        <f t="shared" si="107"/>
        <v>0.9271950021701223</v>
      </c>
      <c r="U595" s="97">
        <f t="shared" si="108"/>
        <v>0.92683067493155447</v>
      </c>
      <c r="W595" s="28">
        <v>0.58799999999999997</v>
      </c>
      <c r="X595" s="94">
        <f>AProperties!AF595*(9.806*B595)^0.5</f>
        <v>1.8038134245889137</v>
      </c>
      <c r="Y595" s="94">
        <f>AProperties!AG595*(9.806*C595)^0.5</f>
        <v>1.8061882205522206</v>
      </c>
      <c r="Z595" s="94">
        <f>AProperties!AH595*(9.806*D595)^0.5</f>
        <v>1.8058432189984686</v>
      </c>
      <c r="AA595" s="94">
        <f>AProperties!AI595*(9.806*E595)^0.5</f>
        <v>1.8073772678672873</v>
      </c>
      <c r="AB595" s="94">
        <f>AProperties!AJ595*(9.806*F595)^0.5</f>
        <v>1.8069808399649383</v>
      </c>
      <c r="AC595" s="94">
        <f>AProperties!AK595*(9.806*G595)^0.5</f>
        <v>1.8080966254958244</v>
      </c>
      <c r="AD595" s="94">
        <f>AProperties!AL595*(9.806*H595)^0.5</f>
        <v>1.8077085139486544</v>
      </c>
      <c r="AE595" s="94">
        <f>AProperties!AM595*(9.806*I595)^0.5</f>
        <v>1.8085786908385708</v>
      </c>
      <c r="AF595" s="97">
        <f t="shared" si="109"/>
        <v>1.8068233502818598</v>
      </c>
    </row>
    <row r="596" spans="1:32" x14ac:dyDescent="0.25">
      <c r="A596" s="28">
        <v>0.58899999999999997</v>
      </c>
      <c r="B596" s="94">
        <f>AProperties!B596/AProperties!V596/VLOOKUP(B$6,Data!$N$4:$Y$11,Data!$X$1,FALSE)</f>
        <v>0.67800699078675486</v>
      </c>
      <c r="C596" s="94">
        <f>AProperties!C596/AProperties!W596/VLOOKUP(C$6,Data!$N$4:$Y$11,Data!$X$1,FALSE)</f>
        <v>0.67899582799515179</v>
      </c>
      <c r="D596" s="94">
        <f>AProperties!D596/AProperties!X596/VLOOKUP(D$6,Data!$N$4:$Y$11,Data!$X$1,FALSE)</f>
        <v>0.67885215984085301</v>
      </c>
      <c r="E596" s="94">
        <f>AProperties!E596/AProperties!Y596/VLOOKUP(E$6,Data!$N$4:$Y$11,Data!$X$1,FALSE)</f>
        <v>0.67949101526265876</v>
      </c>
      <c r="F596" s="94">
        <f>AProperties!F596/AProperties!Z596/VLOOKUP(F$6,Data!$N$4:$Y$11,Data!$X$1,FALSE)</f>
        <v>0.6793259139663973</v>
      </c>
      <c r="G596" s="94">
        <f>AProperties!G596/AProperties!AA596/VLOOKUP(G$6,Data!$N$4:$Y$11,Data!$X$1,FALSE)</f>
        <v>0.67979062334236695</v>
      </c>
      <c r="H596" s="94">
        <f>AProperties!H596/AProperties!AB596/VLOOKUP(H$6,Data!$N$4:$Y$11,Data!$X$1,FALSE)</f>
        <v>0.67962897476853223</v>
      </c>
      <c r="I596" s="94">
        <f>AProperties!I596/AProperties!AC596/VLOOKUP(I$6,Data!$N$4:$Y$11,Data!$X$1,FALSE)</f>
        <v>0.67999141176321143</v>
      </c>
      <c r="J596" s="97">
        <f t="shared" si="99"/>
        <v>0.67926036471574069</v>
      </c>
      <c r="L596" s="28">
        <v>0.58899999999999997</v>
      </c>
      <c r="M596" s="94">
        <f t="shared" si="100"/>
        <v>0.92800349539337734</v>
      </c>
      <c r="N596" s="94">
        <f t="shared" si="101"/>
        <v>0.92849791399757586</v>
      </c>
      <c r="O596" s="94">
        <f t="shared" si="102"/>
        <v>0.92842607992042647</v>
      </c>
      <c r="P596" s="94">
        <f t="shared" si="103"/>
        <v>0.92874550763132935</v>
      </c>
      <c r="Q596" s="94">
        <f t="shared" si="104"/>
        <v>0.92866295698319856</v>
      </c>
      <c r="R596" s="94">
        <f t="shared" si="105"/>
        <v>0.92889531167118344</v>
      </c>
      <c r="S596" s="94">
        <f t="shared" si="106"/>
        <v>0.92881448738426609</v>
      </c>
      <c r="T596" s="94">
        <f t="shared" si="107"/>
        <v>0.92899570588160563</v>
      </c>
      <c r="U596" s="97">
        <f t="shared" si="108"/>
        <v>0.92863018235787043</v>
      </c>
      <c r="W596" s="28">
        <v>0.58899999999999997</v>
      </c>
      <c r="X596" s="94">
        <f>AProperties!AF596*(9.806*B596)^0.5</f>
        <v>1.8086074995840165</v>
      </c>
      <c r="Y596" s="94">
        <f>AProperties!AG596*(9.806*C596)^0.5</f>
        <v>1.8109859170029807</v>
      </c>
      <c r="Z596" s="94">
        <f>AProperties!AH596*(9.806*D596)^0.5</f>
        <v>1.8106403883495075</v>
      </c>
      <c r="AA596" s="94">
        <f>AProperties!AI596*(9.806*E596)^0.5</f>
        <v>1.8121767835423668</v>
      </c>
      <c r="AB596" s="94">
        <f>AProperties!AJ596*(9.806*F596)^0.5</f>
        <v>1.8117797486674883</v>
      </c>
      <c r="AC596" s="94">
        <f>AProperties!AK596*(9.806*G596)^0.5</f>
        <v>1.8128972437169484</v>
      </c>
      <c r="AD596" s="94">
        <f>AProperties!AL596*(9.806*H596)^0.5</f>
        <v>1.8125085371367124</v>
      </c>
      <c r="AE596" s="94">
        <f>AProperties!AM596*(9.806*I596)^0.5</f>
        <v>1.813380048731116</v>
      </c>
      <c r="AF596" s="97">
        <f t="shared" si="109"/>
        <v>1.811622020841392</v>
      </c>
    </row>
    <row r="597" spans="1:32" x14ac:dyDescent="0.25">
      <c r="A597" s="28">
        <v>0.59</v>
      </c>
      <c r="B597" s="94">
        <f>AProperties!B597/AProperties!V597/VLOOKUP(B$6,Data!$N$4:$Y$11,Data!$X$1,FALSE)</f>
        <v>0.67960547844452046</v>
      </c>
      <c r="C597" s="94">
        <f>AProperties!C597/AProperties!W597/VLOOKUP(C$6,Data!$N$4:$Y$11,Data!$X$1,FALSE)</f>
        <v>0.68059754979663245</v>
      </c>
      <c r="D597" s="94">
        <f>AProperties!D597/AProperties!X597/VLOOKUP(D$6,Data!$N$4:$Y$11,Data!$X$1,FALSE)</f>
        <v>0.68045341101955292</v>
      </c>
      <c r="E597" s="94">
        <f>AProperties!E597/AProperties!Y597/VLOOKUP(E$6,Data!$N$4:$Y$11,Data!$X$1,FALSE)</f>
        <v>0.68109436109395305</v>
      </c>
      <c r="F597" s="94">
        <f>AProperties!F597/AProperties!Z597/VLOOKUP(F$6,Data!$N$4:$Y$11,Data!$X$1,FALSE)</f>
        <v>0.68092871799716082</v>
      </c>
      <c r="G597" s="94">
        <f>AProperties!G597/AProperties!AA597/VLOOKUP(G$6,Data!$N$4:$Y$11,Data!$X$1,FALSE)</f>
        <v>0.6813949532178194</v>
      </c>
      <c r="H597" s="94">
        <f>AProperties!H597/AProperties!AB597/VLOOKUP(H$6,Data!$N$4:$Y$11,Data!$X$1,FALSE)</f>
        <v>0.68123277358425249</v>
      </c>
      <c r="I597" s="94">
        <f>AProperties!I597/AProperties!AC597/VLOOKUP(I$6,Data!$N$4:$Y$11,Data!$X$1,FALSE)</f>
        <v>0.68159640172418023</v>
      </c>
      <c r="J597" s="97">
        <f t="shared" si="99"/>
        <v>0.68086295585975898</v>
      </c>
      <c r="L597" s="28">
        <v>0.59</v>
      </c>
      <c r="M597" s="94">
        <f t="shared" si="100"/>
        <v>0.9298027392222602</v>
      </c>
      <c r="N597" s="94">
        <f t="shared" si="101"/>
        <v>0.93029877489831625</v>
      </c>
      <c r="O597" s="94">
        <f t="shared" si="102"/>
        <v>0.93022670550977637</v>
      </c>
      <c r="P597" s="94">
        <f t="shared" si="103"/>
        <v>0.93054718054697649</v>
      </c>
      <c r="Q597" s="94">
        <f t="shared" si="104"/>
        <v>0.93046435899858038</v>
      </c>
      <c r="R597" s="94">
        <f t="shared" si="105"/>
        <v>0.93069747660890967</v>
      </c>
      <c r="S597" s="94">
        <f t="shared" si="106"/>
        <v>0.93061638679212622</v>
      </c>
      <c r="T597" s="94">
        <f t="shared" si="107"/>
        <v>0.93079820086209009</v>
      </c>
      <c r="U597" s="97">
        <f t="shared" si="108"/>
        <v>0.93043147792987946</v>
      </c>
      <c r="W597" s="28">
        <v>0.59</v>
      </c>
      <c r="X597" s="94">
        <f>AProperties!AF597*(9.806*B597)^0.5</f>
        <v>1.8134077570455009</v>
      </c>
      <c r="Y597" s="94">
        <f>AProperties!AG597*(9.806*C597)^0.5</f>
        <v>1.8157897940124164</v>
      </c>
      <c r="Z597" s="94">
        <f>AProperties!AH597*(9.806*D597)^0.5</f>
        <v>1.8154437385325923</v>
      </c>
      <c r="AA597" s="94">
        <f>AProperties!AI597*(9.806*E597)^0.5</f>
        <v>1.8169824788438163</v>
      </c>
      <c r="AB597" s="94">
        <f>AProperties!AJ597*(9.806*F597)^0.5</f>
        <v>1.8165848373055347</v>
      </c>
      <c r="AC597" s="94">
        <f>AProperties!AK597*(9.806*G597)^0.5</f>
        <v>1.8177040410078544</v>
      </c>
      <c r="AD597" s="94">
        <f>AProperties!AL597*(9.806*H597)^0.5</f>
        <v>1.8173147396941445</v>
      </c>
      <c r="AE597" s="94">
        <f>AProperties!AM597*(9.806*I597)^0.5</f>
        <v>1.8181875853236105</v>
      </c>
      <c r="AF597" s="97">
        <f t="shared" si="109"/>
        <v>1.8164268714706835</v>
      </c>
    </row>
    <row r="598" spans="1:32" x14ac:dyDescent="0.25">
      <c r="A598" s="28">
        <v>0.59099999999999997</v>
      </c>
      <c r="B598" s="94">
        <f>AProperties!B598/AProperties!V598/VLOOKUP(B$6,Data!$N$4:$Y$11,Data!$X$1,FALSE)</f>
        <v>0.681207554702144</v>
      </c>
      <c r="C598" s="94">
        <f>AProperties!C598/AProperties!W598/VLOOKUP(C$6,Data!$N$4:$Y$11,Data!$X$1,FALSE)</f>
        <v>0.68220286863819735</v>
      </c>
      <c r="D598" s="94">
        <f>AProperties!D598/AProperties!X598/VLOOKUP(D$6,Data!$N$4:$Y$11,Data!$X$1,FALSE)</f>
        <v>0.68205825800822839</v>
      </c>
      <c r="E598" s="94">
        <f>AProperties!E598/AProperties!Y598/VLOOKUP(E$6,Data!$N$4:$Y$11,Data!$X$1,FALSE)</f>
        <v>0.68270130821521835</v>
      </c>
      <c r="F598" s="94">
        <f>AProperties!F598/AProperties!Z598/VLOOKUP(F$6,Data!$N$4:$Y$11,Data!$X$1,FALSE)</f>
        <v>0.68253512189920473</v>
      </c>
      <c r="G598" s="94">
        <f>AProperties!G598/AProperties!AA598/VLOOKUP(G$6,Data!$N$4:$Y$11,Data!$X$1,FALSE)</f>
        <v>0.68300288696215627</v>
      </c>
      <c r="H598" s="94">
        <f>AProperties!H598/AProperties!AB598/VLOOKUP(H$6,Data!$N$4:$Y$11,Data!$X$1,FALSE)</f>
        <v>0.68284017487673854</v>
      </c>
      <c r="I598" s="94">
        <f>AProperties!I598/AProperties!AC598/VLOOKUP(I$6,Data!$N$4:$Y$11,Data!$X$1,FALSE)</f>
        <v>0.68320499728554196</v>
      </c>
      <c r="J598" s="97">
        <f t="shared" si="99"/>
        <v>0.6824691463234287</v>
      </c>
      <c r="L598" s="28">
        <v>0.59099999999999997</v>
      </c>
      <c r="M598" s="94">
        <f t="shared" si="100"/>
        <v>0.93160377735107192</v>
      </c>
      <c r="N598" s="94">
        <f t="shared" si="101"/>
        <v>0.93210143431909864</v>
      </c>
      <c r="O598" s="94">
        <f t="shared" si="102"/>
        <v>0.93202912900411417</v>
      </c>
      <c r="P598" s="94">
        <f t="shared" si="103"/>
        <v>0.9323506541076092</v>
      </c>
      <c r="Q598" s="94">
        <f t="shared" si="104"/>
        <v>0.93226756094960228</v>
      </c>
      <c r="R598" s="94">
        <f t="shared" si="105"/>
        <v>0.93250144348107811</v>
      </c>
      <c r="S598" s="94">
        <f t="shared" si="106"/>
        <v>0.93242008743836924</v>
      </c>
      <c r="T598" s="94">
        <f t="shared" si="107"/>
        <v>0.93260249864277101</v>
      </c>
      <c r="U598" s="97">
        <f t="shared" si="108"/>
        <v>0.93223457316171421</v>
      </c>
      <c r="W598" s="28">
        <v>0.59099999999999997</v>
      </c>
      <c r="X598" s="94">
        <f>AProperties!AF598*(9.806*B598)^0.5</f>
        <v>1.8182142148656757</v>
      </c>
      <c r="Y598" s="94">
        <f>AProperties!AG598*(9.806*C598)^0.5</f>
        <v>1.8205998695080519</v>
      </c>
      <c r="Z598" s="94">
        <f>AProperties!AH598*(9.806*D598)^0.5</f>
        <v>1.8202532874701329</v>
      </c>
      <c r="AA598" s="94">
        <f>AProperties!AI598*(9.806*E598)^0.5</f>
        <v>1.8217943717168006</v>
      </c>
      <c r="AB598" s="94">
        <f>AProperties!AJ598*(9.806*F598)^0.5</f>
        <v>1.8213961238183616</v>
      </c>
      <c r="AC598" s="94">
        <f>AProperties!AK598*(9.806*G598)^0.5</f>
        <v>1.8225170353243938</v>
      </c>
      <c r="AD598" s="94">
        <f>AProperties!AL598*(9.806*H598)^0.5</f>
        <v>1.8221271395710403</v>
      </c>
      <c r="AE598" s="94">
        <f>AProperties!AM598*(9.806*I598)^0.5</f>
        <v>1.8230013185790601</v>
      </c>
      <c r="AF598" s="97">
        <f t="shared" si="109"/>
        <v>1.8212379201066897</v>
      </c>
    </row>
    <row r="599" spans="1:32" x14ac:dyDescent="0.25">
      <c r="A599" s="28">
        <v>0.59199999999999997</v>
      </c>
      <c r="B599" s="94">
        <f>AProperties!B599/AProperties!V599/VLOOKUP(B$6,Data!$N$4:$Y$11,Data!$X$1,FALSE)</f>
        <v>0.68281324272512056</v>
      </c>
      <c r="C599" s="94">
        <f>AProperties!C599/AProperties!W599/VLOOKUP(C$6,Data!$N$4:$Y$11,Data!$X$1,FALSE)</f>
        <v>0.68381180773176653</v>
      </c>
      <c r="D599" s="94">
        <f>AProperties!D599/AProperties!X599/VLOOKUP(D$6,Data!$N$4:$Y$11,Data!$X$1,FALSE)</f>
        <v>0.68366672401204265</v>
      </c>
      <c r="E599" s="94">
        <f>AProperties!E599/AProperties!Y599/VLOOKUP(E$6,Data!$N$4:$Y$11,Data!$X$1,FALSE)</f>
        <v>0.68431187986169151</v>
      </c>
      <c r="F599" s="94">
        <f>AProperties!F599/AProperties!Z599/VLOOKUP(F$6,Data!$N$4:$Y$11,Data!$X$1,FALSE)</f>
        <v>0.68414514889998701</v>
      </c>
      <c r="G599" s="94">
        <f>AProperties!G599/AProperties!AA599/VLOOKUP(G$6,Data!$N$4:$Y$11,Data!$X$1,FALSE)</f>
        <v>0.6846144478247419</v>
      </c>
      <c r="H599" s="94">
        <f>AProperties!H599/AProperties!AB599/VLOOKUP(H$6,Data!$N$4:$Y$11,Data!$X$1,FALSE)</f>
        <v>0.68445120188772868</v>
      </c>
      <c r="I599" s="94">
        <f>AProperties!I599/AProperties!AC599/VLOOKUP(I$6,Data!$N$4:$Y$11,Data!$X$1,FALSE)</f>
        <v>0.68481722170614034</v>
      </c>
      <c r="J599" s="97">
        <f t="shared" si="99"/>
        <v>0.68407895933115237</v>
      </c>
      <c r="L599" s="28">
        <v>0.59199999999999997</v>
      </c>
      <c r="M599" s="94">
        <f t="shared" si="100"/>
        <v>0.93340662136256025</v>
      </c>
      <c r="N599" s="94">
        <f t="shared" si="101"/>
        <v>0.93390590386588324</v>
      </c>
      <c r="O599" s="94">
        <f t="shared" si="102"/>
        <v>0.93383336200602129</v>
      </c>
      <c r="P599" s="94">
        <f t="shared" si="103"/>
        <v>0.93415593993084567</v>
      </c>
      <c r="Q599" s="94">
        <f t="shared" si="104"/>
        <v>0.93407257444999348</v>
      </c>
      <c r="R599" s="94">
        <f t="shared" si="105"/>
        <v>0.93430722391237087</v>
      </c>
      <c r="S599" s="94">
        <f t="shared" si="106"/>
        <v>0.93422560094386431</v>
      </c>
      <c r="T599" s="94">
        <f t="shared" si="107"/>
        <v>0.93440861085307014</v>
      </c>
      <c r="U599" s="97">
        <f t="shared" si="108"/>
        <v>0.9340394796655761</v>
      </c>
      <c r="W599" s="28">
        <v>0.59199999999999997</v>
      </c>
      <c r="X599" s="94">
        <f>AProperties!AF599*(9.806*B599)^0.5</f>
        <v>1.8230268911507455</v>
      </c>
      <c r="Y599" s="94">
        <f>AProperties!AG599*(9.806*C599)^0.5</f>
        <v>1.8254161616316571</v>
      </c>
      <c r="Z599" s="94">
        <f>AProperties!AH599*(9.806*D599)^0.5</f>
        <v>1.8250690532987275</v>
      </c>
      <c r="AA599" s="94">
        <f>AProperties!AI599*(9.806*E599)^0.5</f>
        <v>1.8266124803209127</v>
      </c>
      <c r="AB599" s="94">
        <f>AProperties!AJ599*(9.806*F599)^0.5</f>
        <v>1.8262136263596191</v>
      </c>
      <c r="AC599" s="94">
        <f>AProperties!AK599*(9.806*G599)^0.5</f>
        <v>1.8273362448369388</v>
      </c>
      <c r="AD599" s="94">
        <f>AProperties!AL599*(9.806*H599)^0.5</f>
        <v>1.8269457549319505</v>
      </c>
      <c r="AE599" s="94">
        <f>AProperties!AM599*(9.806*I599)^0.5</f>
        <v>1.8278212666750695</v>
      </c>
      <c r="AF599" s="97">
        <f t="shared" si="109"/>
        <v>1.8260551849007025</v>
      </c>
    </row>
    <row r="600" spans="1:32" x14ac:dyDescent="0.25">
      <c r="A600" s="28">
        <v>0.59299999999999997</v>
      </c>
      <c r="B600" s="94">
        <f>AProperties!B600/AProperties!V600/VLOOKUP(B$6,Data!$N$4:$Y$11,Data!$X$1,FALSE)</f>
        <v>0.68442256587672357</v>
      </c>
      <c r="C600" s="94">
        <f>AProperties!C600/AProperties!W600/VLOOKUP(C$6,Data!$N$4:$Y$11,Data!$X$1,FALSE)</f>
        <v>0.68542439048746384</v>
      </c>
      <c r="D600" s="94">
        <f>AProperties!D600/AProperties!X600/VLOOKUP(D$6,Data!$N$4:$Y$11,Data!$X$1,FALSE)</f>
        <v>0.68527883243430177</v>
      </c>
      <c r="E600" s="94">
        <f>AProperties!E600/AProperties!Y600/VLOOKUP(E$6,Data!$N$4:$Y$11,Data!$X$1,FALSE)</f>
        <v>0.68592609946702754</v>
      </c>
      <c r="F600" s="94">
        <f>AProperties!F600/AProperties!Z600/VLOOKUP(F$6,Data!$N$4:$Y$11,Data!$X$1,FALSE)</f>
        <v>0.68575882242531172</v>
      </c>
      <c r="G600" s="94">
        <f>AProperties!G600/AProperties!AA600/VLOOKUP(G$6,Data!$N$4:$Y$11,Data!$X$1,FALSE)</f>
        <v>0.68622965925349122</v>
      </c>
      <c r="H600" s="94">
        <f>AProperties!H600/AProperties!AB600/VLOOKUP(H$6,Data!$N$4:$Y$11,Data!$X$1,FALSE)</f>
        <v>0.6860658780574439</v>
      </c>
      <c r="I600" s="94">
        <f>AProperties!I600/AProperties!AC600/VLOOKUP(I$6,Data!$N$4:$Y$11,Data!$X$1,FALSE)</f>
        <v>0.6864330984434559</v>
      </c>
      <c r="J600" s="97">
        <f t="shared" si="99"/>
        <v>0.68569241830565242</v>
      </c>
      <c r="L600" s="28">
        <v>0.59299999999999997</v>
      </c>
      <c r="M600" s="94">
        <f t="shared" si="100"/>
        <v>0.93521128293836175</v>
      </c>
      <c r="N600" s="94">
        <f t="shared" si="101"/>
        <v>0.93571219524373195</v>
      </c>
      <c r="O600" s="94">
        <f t="shared" si="102"/>
        <v>0.93563941621715085</v>
      </c>
      <c r="P600" s="94">
        <f t="shared" si="103"/>
        <v>0.93596304973351374</v>
      </c>
      <c r="Q600" s="94">
        <f t="shared" si="104"/>
        <v>0.93587941121265583</v>
      </c>
      <c r="R600" s="94">
        <f t="shared" si="105"/>
        <v>0.93611482962674564</v>
      </c>
      <c r="S600" s="94">
        <f t="shared" si="106"/>
        <v>0.93603293902872187</v>
      </c>
      <c r="T600" s="94">
        <f t="shared" si="107"/>
        <v>0.93621654922172792</v>
      </c>
      <c r="U600" s="97">
        <f t="shared" si="108"/>
        <v>0.93584620915282635</v>
      </c>
      <c r="W600" s="28">
        <v>0.59299999999999997</v>
      </c>
      <c r="X600" s="94">
        <f>AProperties!AF600*(9.806*B600)^0.5</f>
        <v>1.8278458042230605</v>
      </c>
      <c r="Y600" s="94">
        <f>AProperties!AG600*(9.806*C600)^0.5</f>
        <v>1.8302386887414932</v>
      </c>
      <c r="Z600" s="94">
        <f>AProperties!AH600*(9.806*D600)^0.5</f>
        <v>1.8298910543714191</v>
      </c>
      <c r="AA600" s="94">
        <f>AProperties!AI600*(9.806*E600)^0.5</f>
        <v>1.8314368230324101</v>
      </c>
      <c r="AB600" s="94">
        <f>AProperties!AJ600*(9.806*F600)^0.5</f>
        <v>1.8310373632995627</v>
      </c>
      <c r="AC600" s="94">
        <f>AProperties!AK600*(9.806*G600)^0.5</f>
        <v>1.8321616879326403</v>
      </c>
      <c r="AD600" s="94">
        <f>AProperties!AL600*(9.806*H600)^0.5</f>
        <v>1.8317706041581547</v>
      </c>
      <c r="AE600" s="94">
        <f>AProperties!AM600*(9.806*I600)^0.5</f>
        <v>1.8326474480060899</v>
      </c>
      <c r="AF600" s="97">
        <f t="shared" si="109"/>
        <v>1.830878684220604</v>
      </c>
    </row>
    <row r="601" spans="1:32" x14ac:dyDescent="0.25">
      <c r="A601" s="28">
        <v>0.59399999999999997</v>
      </c>
      <c r="B601" s="94">
        <f>AProperties!B601/AProperties!V601/VLOOKUP(B$6,Data!$N$4:$Y$11,Data!$X$1,FALSE)</f>
        <v>0.68603554772020314</v>
      </c>
      <c r="C601" s="94">
        <f>AProperties!C601/AProperties!W601/VLOOKUP(C$6,Data!$N$4:$Y$11,Data!$X$1,FALSE)</f>
        <v>0.68704064051582736</v>
      </c>
      <c r="D601" s="94">
        <f>AProperties!D601/AProperties!X601/VLOOKUP(D$6,Data!$N$4:$Y$11,Data!$X$1,FALSE)</f>
        <v>0.68689460687866188</v>
      </c>
      <c r="E601" s="94">
        <f>AProperties!E601/AProperties!Y601/VLOOKUP(E$6,Data!$N$4:$Y$11,Data!$X$1,FALSE)</f>
        <v>0.68754399066551131</v>
      </c>
      <c r="F601" s="94">
        <f>AProperties!F601/AProperties!Z601/VLOOKUP(F$6,Data!$N$4:$Y$11,Data!$X$1,FALSE)</f>
        <v>0.68737616610154051</v>
      </c>
      <c r="G601" s="94">
        <f>AProperties!G601/AProperties!AA601/VLOOKUP(G$6,Data!$N$4:$Y$11,Data!$X$1,FALSE)</f>
        <v>0.68784854489708058</v>
      </c>
      <c r="H601" s="94">
        <f>AProperties!H601/AProperties!AB601/VLOOKUP(H$6,Data!$N$4:$Y$11,Data!$X$1,FALSE)</f>
        <v>0.68768422702679244</v>
      </c>
      <c r="I601" s="94">
        <f>AProperties!I601/AProperties!AC601/VLOOKUP(I$6,Data!$N$4:$Y$11,Data!$X$1,FALSE)</f>
        <v>0.68805265115582026</v>
      </c>
      <c r="J601" s="97">
        <f t="shared" si="99"/>
        <v>0.68730954687017953</v>
      </c>
      <c r="L601" s="28">
        <v>0.59399999999999997</v>
      </c>
      <c r="M601" s="94">
        <f t="shared" si="100"/>
        <v>0.93701777386010154</v>
      </c>
      <c r="N601" s="94">
        <f t="shared" si="101"/>
        <v>0.93752032025791365</v>
      </c>
      <c r="O601" s="94">
        <f t="shared" si="102"/>
        <v>0.93744730343933091</v>
      </c>
      <c r="P601" s="94">
        <f t="shared" si="103"/>
        <v>0.93777199533275568</v>
      </c>
      <c r="Q601" s="94">
        <f t="shared" si="104"/>
        <v>0.93768808305077023</v>
      </c>
      <c r="R601" s="94">
        <f t="shared" si="105"/>
        <v>0.93792427244854026</v>
      </c>
      <c r="S601" s="94">
        <f t="shared" si="106"/>
        <v>0.93784211351339619</v>
      </c>
      <c r="T601" s="94">
        <f t="shared" si="107"/>
        <v>0.9380263255779101</v>
      </c>
      <c r="U601" s="97">
        <f t="shared" si="108"/>
        <v>0.93765477343508974</v>
      </c>
      <c r="W601" s="28">
        <v>0.59399999999999997</v>
      </c>
      <c r="X601" s="94">
        <f>AProperties!AF601*(9.806*B601)^0.5</f>
        <v>1.8326709726233719</v>
      </c>
      <c r="Y601" s="94">
        <f>AProperties!AG601*(9.806*C601)^0.5</f>
        <v>1.8350674694145888</v>
      </c>
      <c r="Z601" s="94">
        <f>AProperties!AH601*(9.806*D601)^0.5</f>
        <v>1.8347193092599636</v>
      </c>
      <c r="AA601" s="94">
        <f>AProperties!AI601*(9.806*E601)^0.5</f>
        <v>1.8362674184464918</v>
      </c>
      <c r="AB601" s="94">
        <f>AProperties!AJ601*(9.806*F601)^0.5</f>
        <v>1.8358673532273309</v>
      </c>
      <c r="AC601" s="94">
        <f>AProperties!AK601*(9.806*G601)^0.5</f>
        <v>1.8369933832176972</v>
      </c>
      <c r="AD601" s="94">
        <f>AProperties!AL601*(9.806*H601)^0.5</f>
        <v>1.836601705849912</v>
      </c>
      <c r="AE601" s="94">
        <f>AProperties!AM601*(9.806*I601)^0.5</f>
        <v>1.8374798811856974</v>
      </c>
      <c r="AF601" s="97">
        <f t="shared" si="109"/>
        <v>1.8357084366531318</v>
      </c>
    </row>
    <row r="602" spans="1:32" x14ac:dyDescent="0.25">
      <c r="A602" s="28">
        <v>0.59499999999999997</v>
      </c>
      <c r="B602" s="94">
        <f>AProperties!B602/AProperties!V602/VLOOKUP(B$6,Data!$N$4:$Y$11,Data!$X$1,FALSE)</f>
        <v>0.68765221202102744</v>
      </c>
      <c r="C602" s="94">
        <f>AProperties!C602/AProperties!W602/VLOOKUP(C$6,Data!$N$4:$Y$11,Data!$X$1,FALSE)</f>
        <v>0.68866058163004396</v>
      </c>
      <c r="D602" s="94">
        <f>AProperties!D602/AProperties!X602/VLOOKUP(D$6,Data!$N$4:$Y$11,Data!$X$1,FALSE)</f>
        <v>0.68851407115136498</v>
      </c>
      <c r="E602" s="94">
        <f>AProperties!E602/AProperties!Y602/VLOOKUP(E$6,Data!$N$4:$Y$11,Data!$X$1,FALSE)</f>
        <v>0.68916557729429939</v>
      </c>
      <c r="F602" s="94">
        <f>AProperties!F602/AProperties!Z602/VLOOKUP(F$6,Data!$N$4:$Y$11,Data!$X$1,FALSE)</f>
        <v>0.6889972037578348</v>
      </c>
      <c r="G602" s="94">
        <f>AProperties!G602/AProperties!AA602/VLOOKUP(G$6,Data!$N$4:$Y$11,Data!$X$1,FALSE)</f>
        <v>0.68947112860719162</v>
      </c>
      <c r="H602" s="94">
        <f>AProperties!H602/AProperties!AB602/VLOOKUP(H$6,Data!$N$4:$Y$11,Data!$X$1,FALSE)</f>
        <v>0.68930627263961797</v>
      </c>
      <c r="I602" s="94">
        <f>AProperties!I602/AProperties!AC602/VLOOKUP(I$6,Data!$N$4:$Y$11,Data!$X$1,FALSE)</f>
        <v>0.68967590370465648</v>
      </c>
      <c r="J602" s="97">
        <f t="shared" si="99"/>
        <v>0.68893036885075454</v>
      </c>
      <c r="L602" s="28">
        <v>0.59499999999999997</v>
      </c>
      <c r="M602" s="94">
        <f t="shared" si="100"/>
        <v>0.93882610601051364</v>
      </c>
      <c r="N602" s="94">
        <f t="shared" si="101"/>
        <v>0.93933029081502195</v>
      </c>
      <c r="O602" s="94">
        <f t="shared" si="102"/>
        <v>0.93925703557568241</v>
      </c>
      <c r="P602" s="94">
        <f t="shared" si="103"/>
        <v>0.93958278864714972</v>
      </c>
      <c r="Q602" s="94">
        <f t="shared" si="104"/>
        <v>0.93949860187891732</v>
      </c>
      <c r="R602" s="94">
        <f t="shared" si="105"/>
        <v>0.93973556430359584</v>
      </c>
      <c r="S602" s="94">
        <f t="shared" si="106"/>
        <v>0.93965313631980896</v>
      </c>
      <c r="T602" s="94">
        <f t="shared" si="107"/>
        <v>0.93983795185232821</v>
      </c>
      <c r="U602" s="97">
        <f t="shared" si="108"/>
        <v>0.93946518442537719</v>
      </c>
      <c r="W602" s="28">
        <v>0.59499999999999997</v>
      </c>
      <c r="X602" s="94">
        <f>AProperties!AF602*(9.806*B602)^0.5</f>
        <v>1.8375024151131547</v>
      </c>
      <c r="Y602" s="94">
        <f>AProperties!AG602*(9.806*C602)^0.5</f>
        <v>1.8399025224490351</v>
      </c>
      <c r="Z602" s="94">
        <f>AProperties!AH602*(9.806*D602)^0.5</f>
        <v>1.8395538367571298</v>
      </c>
      <c r="AA602" s="94">
        <f>AProperties!AI602*(9.806*E602)^0.5</f>
        <v>1.8411042853796069</v>
      </c>
      <c r="AB602" s="94">
        <f>AProperties!AJ602*(9.806*F602)^0.5</f>
        <v>1.8407036149532565</v>
      </c>
      <c r="AC602" s="94">
        <f>AProperties!AK602*(9.806*G602)^0.5</f>
        <v>1.8418313495196696</v>
      </c>
      <c r="AD602" s="94">
        <f>AProperties!AL602*(9.806*H602)^0.5</f>
        <v>1.8414390788287911</v>
      </c>
      <c r="AE602" s="94">
        <f>AProperties!AM602*(9.806*I602)^0.5</f>
        <v>1.8423185850488912</v>
      </c>
      <c r="AF602" s="97">
        <f t="shared" si="109"/>
        <v>1.8405444610061918</v>
      </c>
    </row>
    <row r="603" spans="1:32" x14ac:dyDescent="0.25">
      <c r="A603" s="28">
        <v>0.59599999999999997</v>
      </c>
      <c r="B603" s="94">
        <f>AProperties!B603/AProperties!V603/VLOOKUP(B$6,Data!$N$4:$Y$11,Data!$X$1,FALSE)</f>
        <v>0.68927258274913905</v>
      </c>
      <c r="C603" s="94">
        <f>AProperties!C603/AProperties!W603/VLOOKUP(C$6,Data!$N$4:$Y$11,Data!$X$1,FALSE)</f>
        <v>0.69028423784822379</v>
      </c>
      <c r="D603" s="94">
        <f>AProperties!D603/AProperties!X603/VLOOKUP(D$6,Data!$N$4:$Y$11,Data!$X$1,FALSE)</f>
        <v>0.69013724926351283</v>
      </c>
      <c r="E603" s="94">
        <f>AProperties!E603/AProperties!Y603/VLOOKUP(E$6,Data!$N$4:$Y$11,Data!$X$1,FALSE)</f>
        <v>0.69079088339569195</v>
      </c>
      <c r="F603" s="94">
        <f>AProperties!F603/AProperties!Z603/VLOOKUP(F$6,Data!$N$4:$Y$11,Data!$X$1,FALSE)</f>
        <v>0.69062195942842253</v>
      </c>
      <c r="G603" s="94">
        <f>AProperties!G603/AProperties!AA603/VLOOKUP(G$6,Data!$N$4:$Y$11,Data!$X$1,FALSE)</f>
        <v>0.69109743444078231</v>
      </c>
      <c r="H603" s="94">
        <f>AProperties!H603/AProperties!AB603/VLOOKUP(H$6,Data!$N$4:$Y$11,Data!$X$1,FALSE)</f>
        <v>0.69093203894496769</v>
      </c>
      <c r="I603" s="94">
        <f>AProperties!I603/AProperties!AC603/VLOOKUP(I$6,Data!$N$4:$Y$11,Data!$X$1,FALSE)</f>
        <v>0.69130288015675878</v>
      </c>
      <c r="J603" s="97">
        <f t="shared" si="99"/>
        <v>0.69055490827843735</v>
      </c>
      <c r="L603" s="28">
        <v>0.59599999999999997</v>
      </c>
      <c r="M603" s="94">
        <f t="shared" si="100"/>
        <v>0.9406362913745695</v>
      </c>
      <c r="N603" s="94">
        <f t="shared" si="101"/>
        <v>0.94114211892411181</v>
      </c>
      <c r="O603" s="94">
        <f t="shared" si="102"/>
        <v>0.94106862463175633</v>
      </c>
      <c r="P603" s="94">
        <f t="shared" si="103"/>
        <v>0.94139544169784595</v>
      </c>
      <c r="Q603" s="94">
        <f t="shared" si="104"/>
        <v>0.94131097971421118</v>
      </c>
      <c r="R603" s="94">
        <f t="shared" si="105"/>
        <v>0.94154871722039113</v>
      </c>
      <c r="S603" s="94">
        <f t="shared" si="106"/>
        <v>0.94146601947248376</v>
      </c>
      <c r="T603" s="94">
        <f t="shared" si="107"/>
        <v>0.94165144007837931</v>
      </c>
      <c r="U603" s="97">
        <f t="shared" si="108"/>
        <v>0.94127745413921859</v>
      </c>
      <c r="W603" s="28">
        <v>0.59599999999999997</v>
      </c>
      <c r="X603" s="94">
        <f>AProperties!AF603*(9.806*B603)^0.5</f>
        <v>1.8423401506769153</v>
      </c>
      <c r="Y603" s="94">
        <f>AProperties!AG603*(9.806*C603)^0.5</f>
        <v>1.844743866866335</v>
      </c>
      <c r="Z603" s="94">
        <f>AProperties!AH603*(9.806*D603)^0.5</f>
        <v>1.8443946558790472</v>
      </c>
      <c r="AA603" s="94">
        <f>AProperties!AI603*(9.806*E603)^0.5</f>
        <v>1.8459474428717912</v>
      </c>
      <c r="AB603" s="94">
        <f>AProperties!AJ603*(9.806*F603)^0.5</f>
        <v>1.8455461675111902</v>
      </c>
      <c r="AC603" s="94">
        <f>AProperties!AK603*(9.806*G603)^0.5</f>
        <v>1.8466756058898082</v>
      </c>
      <c r="AD603" s="94">
        <f>AProperties!AL603*(9.806*H603)^0.5</f>
        <v>1.8462827421399894</v>
      </c>
      <c r="AE603" s="94">
        <f>AProperties!AM603*(9.806*I603)^0.5</f>
        <v>1.8471635786544485</v>
      </c>
      <c r="AF603" s="97">
        <f t="shared" si="109"/>
        <v>1.8453867763111906</v>
      </c>
    </row>
    <row r="604" spans="1:32" x14ac:dyDescent="0.25">
      <c r="A604" s="28">
        <v>0.59699999999999998</v>
      </c>
      <c r="B604" s="94">
        <f>AProperties!B604/AProperties!V604/VLOOKUP(B$6,Data!$N$4:$Y$11,Data!$X$1,FALSE)</f>
        <v>0.69089668408125893</v>
      </c>
      <c r="C604" s="94">
        <f>AProperties!C604/AProperties!W604/VLOOKUP(C$6,Data!$N$4:$Y$11,Data!$X$1,FALSE)</f>
        <v>0.69191163339569872</v>
      </c>
      <c r="D604" s="94">
        <f>AProperties!D604/AProperties!X604/VLOOKUP(D$6,Data!$N$4:$Y$11,Data!$X$1,FALSE)</f>
        <v>0.69176416543336028</v>
      </c>
      <c r="E604" s="94">
        <f>AProperties!E604/AProperties!Y604/VLOOKUP(E$6,Data!$N$4:$Y$11,Data!$X$1,FALSE)</f>
        <v>0.69241993321943418</v>
      </c>
      <c r="F604" s="94">
        <f>AProperties!F604/AProperties!Z604/VLOOKUP(F$6,Data!$N$4:$Y$11,Data!$X$1,FALSE)</f>
        <v>0.69225045735490398</v>
      </c>
      <c r="G604" s="94">
        <f>AProperties!G604/AProperties!AA604/VLOOKUP(G$6,Data!$N$4:$Y$11,Data!$X$1,FALSE)</f>
        <v>0.69272748666239392</v>
      </c>
      <c r="H604" s="94">
        <f>AProperties!H604/AProperties!AB604/VLOOKUP(H$6,Data!$N$4:$Y$11,Data!$X$1,FALSE)</f>
        <v>0.69256155019939669</v>
      </c>
      <c r="I604" s="94">
        <f>AProperties!I604/AProperties!AC604/VLOOKUP(I$6,Data!$N$4:$Y$11,Data!$X$1,FALSE)</f>
        <v>0.69293360478659072</v>
      </c>
      <c r="J604" s="97">
        <f t="shared" si="99"/>
        <v>0.69218318939162959</v>
      </c>
      <c r="L604" s="28">
        <v>0.59699999999999998</v>
      </c>
      <c r="M604" s="94">
        <f t="shared" si="100"/>
        <v>0.94244834204062944</v>
      </c>
      <c r="N604" s="94">
        <f t="shared" si="101"/>
        <v>0.94295581669784934</v>
      </c>
      <c r="O604" s="94">
        <f t="shared" si="102"/>
        <v>0.94288208271668017</v>
      </c>
      <c r="P604" s="94">
        <f t="shared" si="103"/>
        <v>0.94320996660971712</v>
      </c>
      <c r="Q604" s="94">
        <f t="shared" si="104"/>
        <v>0.94312522867745197</v>
      </c>
      <c r="R604" s="94">
        <f t="shared" si="105"/>
        <v>0.94336374333119699</v>
      </c>
      <c r="S604" s="94">
        <f t="shared" si="106"/>
        <v>0.94328077509969832</v>
      </c>
      <c r="T604" s="94">
        <f t="shared" si="107"/>
        <v>0.94346680239329528</v>
      </c>
      <c r="U604" s="97">
        <f t="shared" si="108"/>
        <v>0.94309159469581494</v>
      </c>
      <c r="W604" s="28">
        <v>0.59699999999999998</v>
      </c>
      <c r="X604" s="94">
        <f>AProperties!AF604*(9.806*B604)^0.5</f>
        <v>1.8471841985245803</v>
      </c>
      <c r="Y604" s="94">
        <f>AProperties!AG604*(9.806*C604)^0.5</f>
        <v>1.8495915219137635</v>
      </c>
      <c r="Z604" s="94">
        <f>AProperties!AH604*(9.806*D604)^0.5</f>
        <v>1.8492417858675547</v>
      </c>
      <c r="AA604" s="94">
        <f>AProperties!AI604*(9.806*E604)^0.5</f>
        <v>1.8507969101890331</v>
      </c>
      <c r="AB604" s="94">
        <f>AProperties!AJ604*(9.806*F604)^0.5</f>
        <v>1.8503950301608807</v>
      </c>
      <c r="AC604" s="94">
        <f>AProperties!AK604*(9.806*G604)^0.5</f>
        <v>1.8515261716054305</v>
      </c>
      <c r="AD604" s="94">
        <f>AProperties!AL604*(9.806*H604)^0.5</f>
        <v>1.8511327150547097</v>
      </c>
      <c r="AE604" s="94">
        <f>AProperties!AM604*(9.806*I604)^0.5</f>
        <v>1.8520148812872737</v>
      </c>
      <c r="AF604" s="97">
        <f t="shared" si="109"/>
        <v>1.8502354018254032</v>
      </c>
    </row>
    <row r="605" spans="1:32" x14ac:dyDescent="0.25">
      <c r="A605" s="28">
        <v>0.59799999999999998</v>
      </c>
      <c r="B605" s="94">
        <f>AProperties!B605/AProperties!V605/VLOOKUP(B$6,Data!$N$4:$Y$11,Data!$X$1,FALSE)</f>
        <v>0.69252454040320899</v>
      </c>
      <c r="C605" s="94">
        <f>AProperties!C605/AProperties!W605/VLOOKUP(C$6,Data!$N$4:$Y$11,Data!$X$1,FALSE)</f>
        <v>0.69354279270735175</v>
      </c>
      <c r="D605" s="94">
        <f>AProperties!D605/AProperties!X605/VLOOKUP(D$6,Data!$N$4:$Y$11,Data!$X$1,FALSE)</f>
        <v>0.69339484408865304</v>
      </c>
      <c r="E605" s="94">
        <f>AProperties!E605/AProperties!Y605/VLOOKUP(E$6,Data!$N$4:$Y$11,Data!$X$1,FALSE)</f>
        <v>0.69405275122505217</v>
      </c>
      <c r="F605" s="94">
        <f>AProperties!F605/AProperties!Z605/VLOOKUP(F$6,Data!$N$4:$Y$11,Data!$X$1,FALSE)</f>
        <v>0.69388272198858447</v>
      </c>
      <c r="G605" s="94">
        <f>AProperties!G605/AProperties!AA605/VLOOKUP(G$6,Data!$N$4:$Y$11,Data!$X$1,FALSE)</f>
        <v>0.69436130974648402</v>
      </c>
      <c r="H605" s="94">
        <f>AProperties!H605/AProperties!AB605/VLOOKUP(H$6,Data!$N$4:$Y$11,Data!$X$1,FALSE)</f>
        <v>0.69419483086930545</v>
      </c>
      <c r="I605" s="94">
        <f>AProperties!I605/AProperties!AC605/VLOOKUP(I$6,Data!$N$4:$Y$11,Data!$X$1,FALSE)</f>
        <v>0.69456810207862918</v>
      </c>
      <c r="J605" s="97">
        <f t="shared" si="99"/>
        <v>0.69381523663840861</v>
      </c>
      <c r="L605" s="28">
        <v>0.59799999999999998</v>
      </c>
      <c r="M605" s="94">
        <f t="shared" si="100"/>
        <v>0.94426227020160447</v>
      </c>
      <c r="N605" s="94">
        <f t="shared" si="101"/>
        <v>0.94477139635367591</v>
      </c>
      <c r="O605" s="94">
        <f t="shared" si="102"/>
        <v>0.9446974220443265</v>
      </c>
      <c r="P605" s="94">
        <f t="shared" si="103"/>
        <v>0.94502637561252611</v>
      </c>
      <c r="Q605" s="94">
        <f t="shared" si="104"/>
        <v>0.94494136099429227</v>
      </c>
      <c r="R605" s="94">
        <f t="shared" si="105"/>
        <v>0.94518065487324199</v>
      </c>
      <c r="S605" s="94">
        <f t="shared" si="106"/>
        <v>0.94509741543465275</v>
      </c>
      <c r="T605" s="94">
        <f t="shared" si="107"/>
        <v>0.94528405103931457</v>
      </c>
      <c r="U605" s="97">
        <f t="shared" si="108"/>
        <v>0.94490761831920422</v>
      </c>
      <c r="W605" s="28">
        <v>0.59799999999999998</v>
      </c>
      <c r="X605" s="94">
        <f>AProperties!AF605*(9.806*B605)^0.5</f>
        <v>1.8520345780938818</v>
      </c>
      <c r="Y605" s="94">
        <f>AProperties!AG605*(9.806*C605)^0.5</f>
        <v>1.8544455070667614</v>
      </c>
      <c r="Z605" s="94">
        <f>AProperties!AH605*(9.806*D605)^0.5</f>
        <v>1.8540952461926208</v>
      </c>
      <c r="AA605" s="94">
        <f>AProperties!AI605*(9.806*E605)^0.5</f>
        <v>1.855652706825677</v>
      </c>
      <c r="AB605" s="94">
        <f>AProperties!AJ605*(9.806*F605)^0.5</f>
        <v>1.8552502223903709</v>
      </c>
      <c r="AC605" s="94">
        <f>AProperties!AK605*(9.806*G605)^0.5</f>
        <v>1.856383066172318</v>
      </c>
      <c r="AD605" s="94">
        <f>AProperties!AL605*(9.806*H605)^0.5</f>
        <v>1.8559890170725655</v>
      </c>
      <c r="AE605" s="94">
        <f>AProperties!AM605*(9.806*I605)^0.5</f>
        <v>1.8568725124608207</v>
      </c>
      <c r="AF605" s="97">
        <f t="shared" si="109"/>
        <v>1.8550903570343771</v>
      </c>
    </row>
    <row r="606" spans="1:32" x14ac:dyDescent="0.25">
      <c r="A606" s="28">
        <v>0.59899999999999998</v>
      </c>
      <c r="B606" s="94">
        <f>AProperties!B606/AProperties!V606/VLOOKUP(B$6,Data!$N$4:$Y$11,Data!$X$1,FALSE)</f>
        <v>0.69415617631227067</v>
      </c>
      <c r="C606" s="94">
        <f>AProperties!C606/AProperties!W606/VLOOKUP(C$6,Data!$N$4:$Y$11,Data!$X$1,FALSE)</f>
        <v>0.6951777404299857</v>
      </c>
      <c r="D606" s="94">
        <f>AProperties!D606/AProperties!X606/VLOOKUP(D$6,Data!$N$4:$Y$11,Data!$X$1,FALSE)</f>
        <v>0.69502930986898526</v>
      </c>
      <c r="E606" s="94">
        <f>AProperties!E606/AProperties!Y606/VLOOKUP(E$6,Data!$N$4:$Y$11,Data!$X$1,FALSE)</f>
        <v>0.69568936208421805</v>
      </c>
      <c r="F606" s="94">
        <f>AProperties!F606/AProperties!Z606/VLOOKUP(F$6,Data!$N$4:$Y$11,Data!$X$1,FALSE)</f>
        <v>0.6955187779928389</v>
      </c>
      <c r="G606" s="94">
        <f>AProperties!G606/AProperties!AA606/VLOOKUP(G$6,Data!$N$4:$Y$11,Data!$X$1,FALSE)</f>
        <v>0.69599892837979627</v>
      </c>
      <c r="H606" s="94">
        <f>AProperties!H606/AProperties!AB606/VLOOKUP(H$6,Data!$N$4:$Y$11,Data!$X$1,FALSE)</f>
        <v>0.69583190563330277</v>
      </c>
      <c r="I606" s="94">
        <f>AProperties!I606/AProperties!AC606/VLOOKUP(I$6,Data!$N$4:$Y$11,Data!$X$1,FALSE)</f>
        <v>0.69620639672972806</v>
      </c>
      <c r="J606" s="97">
        <f t="shared" si="99"/>
        <v>0.69545107467889067</v>
      </c>
      <c r="L606" s="28">
        <v>0.59899999999999998</v>
      </c>
      <c r="M606" s="94">
        <f t="shared" si="100"/>
        <v>0.94607808815613526</v>
      </c>
      <c r="N606" s="94">
        <f t="shared" si="101"/>
        <v>0.94658887021499283</v>
      </c>
      <c r="O606" s="94">
        <f t="shared" si="102"/>
        <v>0.94651465493449261</v>
      </c>
      <c r="P606" s="94">
        <f t="shared" si="103"/>
        <v>0.94684468104210895</v>
      </c>
      <c r="Q606" s="94">
        <f t="shared" si="104"/>
        <v>0.94675938899641943</v>
      </c>
      <c r="R606" s="94">
        <f t="shared" si="105"/>
        <v>0.94699946418989811</v>
      </c>
      <c r="S606" s="94">
        <f t="shared" si="106"/>
        <v>0.94691595281665131</v>
      </c>
      <c r="T606" s="94">
        <f t="shared" si="107"/>
        <v>0.94710319836486401</v>
      </c>
      <c r="U606" s="97">
        <f t="shared" si="108"/>
        <v>0.94672553733944531</v>
      </c>
      <c r="W606" s="28">
        <v>0.59899999999999998</v>
      </c>
      <c r="X606" s="94">
        <f>AProperties!AF606*(9.806*B606)^0.5</f>
        <v>1.8568913090527825</v>
      </c>
      <c r="Y606" s="94">
        <f>AProperties!AG606*(9.806*C606)^0.5</f>
        <v>1.8593058420313819</v>
      </c>
      <c r="Z606" s="94">
        <f>AProperties!AH606*(9.806*D606)^0.5</f>
        <v>1.8589550565547577</v>
      </c>
      <c r="AA606" s="94">
        <f>AProperties!AI606*(9.806*E606)^0.5</f>
        <v>1.8605148525068564</v>
      </c>
      <c r="AB606" s="94">
        <f>AProperties!AJ606*(9.806*F606)^0.5</f>
        <v>1.8601117639184321</v>
      </c>
      <c r="AC606" s="94">
        <f>AProperties!AK606*(9.806*G606)^0.5</f>
        <v>1.8612463093271552</v>
      </c>
      <c r="AD606" s="94">
        <f>AProperties!AL606*(9.806*H606)^0.5</f>
        <v>1.8608516679240055</v>
      </c>
      <c r="AE606" s="94">
        <f>AProperties!AM606*(9.806*I606)^0.5</f>
        <v>1.8617364919195161</v>
      </c>
      <c r="AF606" s="97">
        <f t="shared" si="109"/>
        <v>1.859951661654361</v>
      </c>
    </row>
    <row r="607" spans="1:32" x14ac:dyDescent="0.25">
      <c r="A607" s="28">
        <v>0.6</v>
      </c>
      <c r="B607" s="94">
        <f>AProperties!B607/AProperties!V607/VLOOKUP(B$6,Data!$N$4:$Y$11,Data!$X$1,FALSE)</f>
        <v>0.69579161661957911</v>
      </c>
      <c r="C607" s="94">
        <f>AProperties!C607/AProperties!W607/VLOOKUP(C$6,Data!$N$4:$Y$11,Data!$X$1,FALSE)</f>
        <v>0.69681650142471474</v>
      </c>
      <c r="D607" s="94">
        <f>AProperties!D607/AProperties!X607/VLOOKUP(D$6,Data!$N$4:$Y$11,Data!$X$1,FALSE)</f>
        <v>0.69666758762819847</v>
      </c>
      <c r="E607" s="94">
        <f>AProperties!E607/AProperties!Y607/VLOOKUP(E$6,Data!$N$4:$Y$11,Data!$X$1,FALSE)</f>
        <v>0.69732979068314871</v>
      </c>
      <c r="F607" s="94">
        <f>AProperties!F607/AProperties!Z607/VLOOKUP(F$6,Data!$N$4:$Y$11,Data!$X$1,FALSE)</f>
        <v>0.69715865024550783</v>
      </c>
      <c r="G607" s="94">
        <f>AProperties!G607/AProperties!AA607/VLOOKUP(G$6,Data!$N$4:$Y$11,Data!$X$1,FALSE)</f>
        <v>0.69764036746376012</v>
      </c>
      <c r="H607" s="94">
        <f>AProperties!H607/AProperties!AB607/VLOOKUP(H$6,Data!$N$4:$Y$11,Data!$X$1,FALSE)</f>
        <v>0.69747279938460938</v>
      </c>
      <c r="I607" s="94">
        <f>AProperties!I607/AProperties!AC607/VLOOKUP(I$6,Data!$N$4:$Y$11,Data!$X$1,FALSE)</f>
        <v>0.69784851365152067</v>
      </c>
      <c r="J607" s="97">
        <f t="shared" si="99"/>
        <v>0.69709072838762987</v>
      </c>
      <c r="L607" s="28">
        <v>0.6</v>
      </c>
      <c r="M607" s="94">
        <f t="shared" si="100"/>
        <v>0.94789580830978948</v>
      </c>
      <c r="N607" s="94">
        <f t="shared" si="101"/>
        <v>0.94840825071235735</v>
      </c>
      <c r="O607" s="94">
        <f t="shared" si="102"/>
        <v>0.94833379381409921</v>
      </c>
      <c r="P607" s="94">
        <f t="shared" si="103"/>
        <v>0.94866489534157439</v>
      </c>
      <c r="Q607" s="94">
        <f t="shared" si="104"/>
        <v>0.94857932512275389</v>
      </c>
      <c r="R607" s="94">
        <f t="shared" si="105"/>
        <v>0.94882018373188004</v>
      </c>
      <c r="S607" s="94">
        <f t="shared" si="106"/>
        <v>0.94873639969230461</v>
      </c>
      <c r="T607" s="94">
        <f t="shared" si="107"/>
        <v>0.94892425682576031</v>
      </c>
      <c r="U607" s="97">
        <f t="shared" si="108"/>
        <v>0.94854536419381497</v>
      </c>
      <c r="W607" s="28">
        <v>0.6</v>
      </c>
      <c r="X607" s="94">
        <f>AProperties!AF607*(9.806*B607)^0.5</f>
        <v>1.8617544113019495</v>
      </c>
      <c r="Y607" s="94">
        <f>AProperties!AG607*(9.806*C607)^0.5</f>
        <v>1.8641725467467412</v>
      </c>
      <c r="Z607" s="94">
        <f>AProperties!AH607*(9.806*D607)^0.5</f>
        <v>1.8638212368874936</v>
      </c>
      <c r="AA607" s="94">
        <f>AProperties!AI607*(9.806*E607)^0.5</f>
        <v>1.8653833671909581</v>
      </c>
      <c r="AB607" s="94">
        <f>AProperties!AJ607*(9.806*F607)^0.5</f>
        <v>1.8649796746970206</v>
      </c>
      <c r="AC607" s="94">
        <f>AProperties!AK607*(9.806*G607)^0.5</f>
        <v>1.8661159210399945</v>
      </c>
      <c r="AD607" s="94">
        <f>AProperties!AL607*(9.806*H607)^0.5</f>
        <v>1.8657206875727916</v>
      </c>
      <c r="AE607" s="94">
        <f>AProperties!AM607*(9.806*I607)^0.5</f>
        <v>1.866606839641229</v>
      </c>
      <c r="AF607" s="97">
        <f t="shared" si="109"/>
        <v>1.8648193356347722</v>
      </c>
    </row>
    <row r="608" spans="1:32" x14ac:dyDescent="0.25">
      <c r="A608" s="28">
        <v>0.60099999999999998</v>
      </c>
      <c r="B608" s="94">
        <f>AProperties!B608/AProperties!V608/VLOOKUP(B$6,Data!$N$4:$Y$11,Data!$X$1,FALSE)</f>
        <v>0.69743088635254535</v>
      </c>
      <c r="C608" s="94">
        <f>AProperties!C608/AProperties!W608/VLOOKUP(C$6,Data!$N$4:$Y$11,Data!$X$1,FALSE)</f>
        <v>0.69845910076939821</v>
      </c>
      <c r="D608" s="94">
        <f>AProperties!D608/AProperties!X608/VLOOKUP(D$6,Data!$N$4:$Y$11,Data!$X$1,FALSE)</f>
        <v>0.69830970243680968</v>
      </c>
      <c r="E608" s="94">
        <f>AProperties!E608/AProperties!Y608/VLOOKUP(E$6,Data!$N$4:$Y$11,Data!$X$1,FALSE)</f>
        <v>0.69897406212503921</v>
      </c>
      <c r="F608" s="94">
        <f>AProperties!F608/AProperties!Z608/VLOOKUP(F$6,Data!$N$4:$Y$11,Data!$X$1,FALSE)</f>
        <v>0.69880236384133532</v>
      </c>
      <c r="G608" s="94">
        <f>AProperties!G608/AProperties!AA608/VLOOKUP(G$6,Data!$N$4:$Y$11,Data!$X$1,FALSE)</f>
        <v>0.69928565211692451</v>
      </c>
      <c r="H608" s="94">
        <f>AProperties!H608/AProperties!AB608/VLOOKUP(H$6,Data!$N$4:$Y$11,Data!$X$1,FALSE)</f>
        <v>0.69911753723348802</v>
      </c>
      <c r="I608" s="94">
        <f>AProperties!I608/AProperties!AC608/VLOOKUP(I$6,Data!$N$4:$Y$11,Data!$X$1,FALSE)</f>
        <v>0.69949447797285635</v>
      </c>
      <c r="J608" s="97">
        <f t="shared" si="99"/>
        <v>0.69873422285604958</v>
      </c>
      <c r="L608" s="28">
        <v>0.60099999999999998</v>
      </c>
      <c r="M608" s="94">
        <f t="shared" si="100"/>
        <v>0.94971544317627266</v>
      </c>
      <c r="N608" s="94">
        <f t="shared" si="101"/>
        <v>0.95022955038469914</v>
      </c>
      <c r="O608" s="94">
        <f t="shared" si="102"/>
        <v>0.95015485121840482</v>
      </c>
      <c r="P608" s="94">
        <f t="shared" si="103"/>
        <v>0.95048703106251953</v>
      </c>
      <c r="Q608" s="94">
        <f t="shared" si="104"/>
        <v>0.95040118192066769</v>
      </c>
      <c r="R608" s="94">
        <f t="shared" si="105"/>
        <v>0.95064282605846229</v>
      </c>
      <c r="S608" s="94">
        <f t="shared" si="106"/>
        <v>0.95055876861674404</v>
      </c>
      <c r="T608" s="94">
        <f t="shared" si="107"/>
        <v>0.95074723898642821</v>
      </c>
      <c r="U608" s="97">
        <f t="shared" si="108"/>
        <v>0.95036711142802499</v>
      </c>
      <c r="W608" s="28">
        <v>0.60099999999999998</v>
      </c>
      <c r="X608" s="94">
        <f>AProperties!AF608*(9.806*B608)^0.5</f>
        <v>1.866623904977242</v>
      </c>
      <c r="Y608" s="94">
        <f>AProperties!AG608*(9.806*C608)^0.5</f>
        <v>1.8690456413875296</v>
      </c>
      <c r="Z608" s="94">
        <f>AProperties!AH608*(9.806*D608)^0.5</f>
        <v>1.8686938073598751</v>
      </c>
      <c r="AA608" s="94">
        <f>AProperties!AI608*(9.806*E608)^0.5</f>
        <v>1.8702582710721272</v>
      </c>
      <c r="AB608" s="94">
        <f>AProperties!AJ608*(9.806*F608)^0.5</f>
        <v>1.8698539749137997</v>
      </c>
      <c r="AC608" s="94">
        <f>AProperties!AK608*(9.806*G608)^0.5</f>
        <v>1.8709919215167581</v>
      </c>
      <c r="AD608" s="94">
        <f>AProperties!AL608*(9.806*H608)^0.5</f>
        <v>1.8705960962184918</v>
      </c>
      <c r="AE608" s="94">
        <f>AProperties!AM608*(9.806*I608)^0.5</f>
        <v>1.8714835758397774</v>
      </c>
      <c r="AF608" s="97">
        <f t="shared" si="109"/>
        <v>1.8696933991607001</v>
      </c>
    </row>
    <row r="609" spans="1:32" x14ac:dyDescent="0.25">
      <c r="A609" s="28">
        <v>0.60199999999999998</v>
      </c>
      <c r="B609" s="94">
        <f>AProperties!B609/AProperties!V609/VLOOKUP(B$6,Data!$N$4:$Y$11,Data!$X$1,FALSE)</f>
        <v>0.6990740107573159</v>
      </c>
      <c r="C609" s="94">
        <f>AProperties!C609/AProperties!W609/VLOOKUP(C$6,Data!$N$4:$Y$11,Data!$X$1,FALSE)</f>
        <v>0.70010556376109956</v>
      </c>
      <c r="D609" s="94">
        <f>AProperties!D609/AProperties!X609/VLOOKUP(D$6,Data!$N$4:$Y$11,Data!$X$1,FALSE)</f>
        <v>0.69995567958447269</v>
      </c>
      <c r="E609" s="94">
        <f>AProperties!E609/AProperties!Y609/VLOOKUP(E$6,Data!$N$4:$Y$11,Data!$X$1,FALSE)</f>
        <v>0.70062220173252754</v>
      </c>
      <c r="F609" s="94">
        <f>AProperties!F609/AProperties!Z609/VLOOKUP(F$6,Data!$N$4:$Y$11,Data!$X$1,FALSE)</f>
        <v>0.70044994409442618</v>
      </c>
      <c r="G609" s="94">
        <f>AProperties!G609/AProperties!AA609/VLOOKUP(G$6,Data!$N$4:$Y$11,Data!$X$1,FALSE)</f>
        <v>0.70093480767742411</v>
      </c>
      <c r="H609" s="94">
        <f>AProperties!H609/AProperties!AB609/VLOOKUP(H$6,Data!$N$4:$Y$11,Data!$X$1,FALSE)</f>
        <v>0.70076614450970887</v>
      </c>
      <c r="I609" s="94">
        <f>AProperties!I609/AProperties!AC609/VLOOKUP(I$6,Data!$N$4:$Y$11,Data!$X$1,FALSE)</f>
        <v>0.70114431504226526</v>
      </c>
      <c r="J609" s="97">
        <f t="shared" si="99"/>
        <v>0.70038158339490497</v>
      </c>
      <c r="L609" s="28">
        <v>0.60199999999999998</v>
      </c>
      <c r="M609" s="94">
        <f t="shared" si="100"/>
        <v>0.95153700537865793</v>
      </c>
      <c r="N609" s="94">
        <f t="shared" si="101"/>
        <v>0.95205278188054976</v>
      </c>
      <c r="O609" s="94">
        <f t="shared" si="102"/>
        <v>0.95197783979223627</v>
      </c>
      <c r="P609" s="94">
        <f t="shared" si="103"/>
        <v>0.95231110086626369</v>
      </c>
      <c r="Q609" s="94">
        <f t="shared" si="104"/>
        <v>0.95222497204721313</v>
      </c>
      <c r="R609" s="94">
        <f t="shared" si="105"/>
        <v>0.95246740383871198</v>
      </c>
      <c r="S609" s="94">
        <f t="shared" si="106"/>
        <v>0.95238307225485441</v>
      </c>
      <c r="T609" s="94">
        <f t="shared" si="107"/>
        <v>0.95257215752113256</v>
      </c>
      <c r="U609" s="97">
        <f t="shared" si="108"/>
        <v>0.95219079169745258</v>
      </c>
      <c r="W609" s="28">
        <v>0.60199999999999998</v>
      </c>
      <c r="X609" s="94">
        <f>AProperties!AF609*(9.806*B609)^0.5</f>
        <v>1.8714998104522462</v>
      </c>
      <c r="Y609" s="94">
        <f>AProperties!AG609*(9.806*C609)^0.5</f>
        <v>1.8739251463665343</v>
      </c>
      <c r="Z609" s="94">
        <f>AProperties!AH609*(9.806*D609)^0.5</f>
        <v>1.8735727883789925</v>
      </c>
      <c r="AA609" s="94">
        <f>AProperties!AI609*(9.806*E609)^0.5</f>
        <v>1.8751395845828025</v>
      </c>
      <c r="AB609" s="94">
        <f>AProperties!AJ609*(9.806*F609)^0.5</f>
        <v>1.8747346849946522</v>
      </c>
      <c r="AC609" s="94">
        <f>AProperties!AK609*(9.806*G609)^0.5</f>
        <v>1.8758743312017745</v>
      </c>
      <c r="AD609" s="94">
        <f>AProperties!AL609*(9.806*H609)^0.5</f>
        <v>1.8754779142990141</v>
      </c>
      <c r="AE609" s="94">
        <f>AProperties!AM609*(9.806*I609)^0.5</f>
        <v>1.8763667209674586</v>
      </c>
      <c r="AF609" s="97">
        <f t="shared" si="109"/>
        <v>1.8745738726554344</v>
      </c>
    </row>
    <row r="610" spans="1:32" x14ac:dyDescent="0.25">
      <c r="A610" s="28">
        <v>0.60299999999999998</v>
      </c>
      <c r="B610" s="94">
        <f>AProperties!B610/AProperties!V610/VLOOKUP(B$6,Data!$N$4:$Y$11,Data!$X$1,FALSE)</f>
        <v>0.70072101530126329</v>
      </c>
      <c r="C610" s="94">
        <f>AProperties!C610/AProperties!W610/VLOOKUP(C$6,Data!$N$4:$Y$11,Data!$X$1,FALSE)</f>
        <v>0.70175591591858688</v>
      </c>
      <c r="D610" s="94">
        <f>AProperties!D610/AProperties!X610/VLOOKUP(D$6,Data!$N$4:$Y$11,Data!$X$1,FALSE)</f>
        <v>0.70160554458247582</v>
      </c>
      <c r="E610" s="94">
        <f>AProperties!E610/AProperties!Y610/VLOOKUP(E$6,Data!$N$4:$Y$11,Data!$X$1,FALSE)</f>
        <v>0.70227423505019471</v>
      </c>
      <c r="F610" s="94">
        <f>AProperties!F610/AProperties!Z610/VLOOKUP(F$6,Data!$N$4:$Y$11,Data!$X$1,FALSE)</f>
        <v>0.70210141654074898</v>
      </c>
      <c r="G610" s="94">
        <f>AProperties!G610/AProperties!AA610/VLOOKUP(G$6,Data!$N$4:$Y$11,Data!$X$1,FALSE)</f>
        <v>0.70258785970548188</v>
      </c>
      <c r="H610" s="94">
        <f>AProperties!H610/AProperties!AB610/VLOOKUP(H$6,Data!$N$4:$Y$11,Data!$X$1,FALSE)</f>
        <v>0.70241864676505383</v>
      </c>
      <c r="I610" s="94">
        <f>AProperties!I610/AProperties!AC610/VLOOKUP(I$6,Data!$N$4:$Y$11,Data!$X$1,FALSE)</f>
        <v>0.70279805043046506</v>
      </c>
      <c r="J610" s="97">
        <f t="shared" si="99"/>
        <v>0.70203283553678375</v>
      </c>
      <c r="L610" s="28">
        <v>0.60299999999999998</v>
      </c>
      <c r="M610" s="94">
        <f t="shared" si="100"/>
        <v>0.95336050765063163</v>
      </c>
      <c r="N610" s="94">
        <f t="shared" si="101"/>
        <v>0.95387795795929342</v>
      </c>
      <c r="O610" s="94">
        <f t="shared" si="102"/>
        <v>0.95380277229123789</v>
      </c>
      <c r="P610" s="94">
        <f t="shared" si="103"/>
        <v>0.95413711752509733</v>
      </c>
      <c r="Q610" s="94">
        <f t="shared" si="104"/>
        <v>0.95405070827037441</v>
      </c>
      <c r="R610" s="94">
        <f t="shared" si="105"/>
        <v>0.95429392985274086</v>
      </c>
      <c r="S610" s="94">
        <f t="shared" si="106"/>
        <v>0.95420932338252684</v>
      </c>
      <c r="T610" s="94">
        <f t="shared" si="107"/>
        <v>0.95439902521523257</v>
      </c>
      <c r="U610" s="97">
        <f t="shared" si="108"/>
        <v>0.95401641776839186</v>
      </c>
      <c r="W610" s="28">
        <v>0.60299999999999998</v>
      </c>
      <c r="X610" s="94">
        <f>AProperties!AF610*(9.806*B610)^0.5</f>
        <v>1.8763821483408369</v>
      </c>
      <c r="Y610" s="94">
        <f>AProperties!AG610*(9.806*C610)^0.5</f>
        <v>1.8788110823372175</v>
      </c>
      <c r="Z610" s="94">
        <f>AProperties!AH610*(9.806*D610)^0.5</f>
        <v>1.8784582005925534</v>
      </c>
      <c r="AA610" s="94">
        <f>AProperties!AI610*(9.806*E610)^0.5</f>
        <v>1.8800273283962823</v>
      </c>
      <c r="AB610" s="94">
        <f>AProperties!AJ610*(9.806*F610)^0.5</f>
        <v>1.8796218256062609</v>
      </c>
      <c r="AC610" s="94">
        <f>AProperties!AK610*(9.806*G610)^0.5</f>
        <v>1.8807631707803478</v>
      </c>
      <c r="AD610" s="94">
        <f>AProperties!AL610*(9.806*H610)^0.5</f>
        <v>1.8803661624931876</v>
      </c>
      <c r="AE610" s="94">
        <f>AProperties!AM610*(9.806*I610)^0.5</f>
        <v>1.8812562957176295</v>
      </c>
      <c r="AF610" s="97">
        <f t="shared" si="109"/>
        <v>1.8794607767830396</v>
      </c>
    </row>
    <row r="611" spans="1:32" x14ac:dyDescent="0.25">
      <c r="A611" s="28">
        <v>0.60399999999999998</v>
      </c>
      <c r="B611" s="94">
        <f>AProperties!B611/AProperties!V611/VLOOKUP(B$6,Data!$N$4:$Y$11,Data!$X$1,FALSE)</f>
        <v>0.70237192567551443</v>
      </c>
      <c r="C611" s="94">
        <f>AProperties!C611/AProperties!W611/VLOOKUP(C$6,Data!$N$4:$Y$11,Data!$X$1,FALSE)</f>
        <v>0.7034101829848628</v>
      </c>
      <c r="D611" s="94">
        <f>AProperties!D611/AProperties!X611/VLOOKUP(D$6,Data!$N$4:$Y$11,Data!$X$1,FALSE)</f>
        <v>0.70325932316627282</v>
      </c>
      <c r="E611" s="94">
        <f>AProperties!E611/AProperties!Y611/VLOOKUP(E$6,Data!$N$4:$Y$11,Data!$X$1,FALSE)</f>
        <v>0.70393018784709682</v>
      </c>
      <c r="F611" s="94">
        <f>AProperties!F611/AProperties!Z611/VLOOKUP(F$6,Data!$N$4:$Y$11,Data!$X$1,FALSE)</f>
        <v>0.70375680694066922</v>
      </c>
      <c r="G611" s="94">
        <f>AProperties!G611/AProperties!AA611/VLOOKUP(G$6,Data!$N$4:$Y$11,Data!$X$1,FALSE)</f>
        <v>0.70424483398594506</v>
      </c>
      <c r="H611" s="94">
        <f>AProperties!H611/AProperties!AB611/VLOOKUP(H$6,Data!$N$4:$Y$11,Data!$X$1,FALSE)</f>
        <v>0.70407506977584799</v>
      </c>
      <c r="I611" s="94">
        <f>AProperties!I611/AProperties!AC611/VLOOKUP(I$6,Data!$N$4:$Y$11,Data!$X$1,FALSE)</f>
        <v>0.70445570993289319</v>
      </c>
      <c r="J611" s="97">
        <f t="shared" si="99"/>
        <v>0.70368800503863771</v>
      </c>
      <c r="L611" s="28">
        <v>0.60399999999999998</v>
      </c>
      <c r="M611" s="94">
        <f t="shared" si="100"/>
        <v>0.95518596283775725</v>
      </c>
      <c r="N611" s="94">
        <f t="shared" si="101"/>
        <v>0.95570509149243144</v>
      </c>
      <c r="O611" s="94">
        <f t="shared" si="102"/>
        <v>0.95562966158313634</v>
      </c>
      <c r="P611" s="94">
        <f t="shared" si="103"/>
        <v>0.95596509392354845</v>
      </c>
      <c r="Q611" s="94">
        <f t="shared" si="104"/>
        <v>0.95587840347033459</v>
      </c>
      <c r="R611" s="94">
        <f t="shared" si="105"/>
        <v>0.95612241699297251</v>
      </c>
      <c r="S611" s="94">
        <f t="shared" si="106"/>
        <v>0.95603753488792398</v>
      </c>
      <c r="T611" s="94">
        <f t="shared" si="107"/>
        <v>0.95622785496644658</v>
      </c>
      <c r="U611" s="97">
        <f t="shared" si="108"/>
        <v>0.95584400251931889</v>
      </c>
      <c r="W611" s="28">
        <v>0.60399999999999998</v>
      </c>
      <c r="X611" s="94">
        <f>AProperties!AF611*(9.806*B611)^0.5</f>
        <v>1.8812709394997826</v>
      </c>
      <c r="Y611" s="94">
        <f>AProperties!AG611*(9.806*C611)^0.5</f>
        <v>1.8837034701963131</v>
      </c>
      <c r="Z611" s="94">
        <f>AProperties!AH611*(9.806*D611)^0.5</f>
        <v>1.8833500648914849</v>
      </c>
      <c r="AA611" s="94">
        <f>AProperties!AI611*(9.806*E611)^0.5</f>
        <v>1.8849215234293262</v>
      </c>
      <c r="AB611" s="94">
        <f>AProperties!AJ611*(9.806*F611)^0.5</f>
        <v>1.8845154176587116</v>
      </c>
      <c r="AC611" s="94">
        <f>AProperties!AK611*(9.806*G611)^0.5</f>
        <v>1.8856584611813667</v>
      </c>
      <c r="AD611" s="94">
        <f>AProperties!AL611*(9.806*H611)^0.5</f>
        <v>1.8852608617233571</v>
      </c>
      <c r="AE611" s="94">
        <f>AProperties!AM611*(9.806*I611)^0.5</f>
        <v>1.8861523210273006</v>
      </c>
      <c r="AF611" s="97">
        <f t="shared" si="109"/>
        <v>1.884354132450955</v>
      </c>
    </row>
    <row r="612" spans="1:32" x14ac:dyDescent="0.25">
      <c r="A612" s="28">
        <v>0.60499999999999998</v>
      </c>
      <c r="B612" s="94">
        <f>AProperties!B612/AProperties!V612/VLOOKUP(B$6,Data!$N$4:$Y$11,Data!$X$1,FALSE)</f>
        <v>0.70402676779751072</v>
      </c>
      <c r="C612" s="94">
        <f>AProperties!C612/AProperties!W612/VLOOKUP(C$6,Data!$N$4:$Y$11,Data!$X$1,FALSE)</f>
        <v>0.70506839092973395</v>
      </c>
      <c r="D612" s="94">
        <f>AProperties!D612/AProperties!X612/VLOOKUP(D$6,Data!$N$4:$Y$11,Data!$X$1,FALSE)</f>
        <v>0.70491704129804844</v>
      </c>
      <c r="E612" s="94">
        <f>AProperties!E612/AProperties!Y612/VLOOKUP(E$6,Data!$N$4:$Y$11,Data!$X$1,FALSE)</f>
        <v>0.70559008611934071</v>
      </c>
      <c r="F612" s="94">
        <f>AProperties!F612/AProperties!Z612/VLOOKUP(F$6,Data!$N$4:$Y$11,Data!$X$1,FALSE)</f>
        <v>0.70541614128151708</v>
      </c>
      <c r="G612" s="94">
        <f>AProperties!G612/AProperties!AA612/VLOOKUP(G$6,Data!$N$4:$Y$11,Data!$X$1,FALSE)</f>
        <v>0.70590575653085419</v>
      </c>
      <c r="H612" s="94">
        <f>AProperties!H612/AProperties!AB612/VLOOKUP(H$6,Data!$N$4:$Y$11,Data!$X$1,FALSE)</f>
        <v>0.70573543954553297</v>
      </c>
      <c r="I612" s="94">
        <f>AProperties!I612/AProperties!AC612/VLOOKUP(I$6,Data!$N$4:$Y$11,Data!$X$1,FALSE)</f>
        <v>0.70611731957228374</v>
      </c>
      <c r="J612" s="97">
        <f t="shared" si="99"/>
        <v>0.70534711788435278</v>
      </c>
      <c r="L612" s="28">
        <v>0.60499999999999998</v>
      </c>
      <c r="M612" s="94">
        <f t="shared" si="100"/>
        <v>0.95701338389875534</v>
      </c>
      <c r="N612" s="94">
        <f t="shared" si="101"/>
        <v>0.95753419546486696</v>
      </c>
      <c r="O612" s="94">
        <f t="shared" si="102"/>
        <v>0.95745852064902426</v>
      </c>
      <c r="P612" s="94">
        <f t="shared" si="103"/>
        <v>0.95779504305967034</v>
      </c>
      <c r="Q612" s="94">
        <f t="shared" si="104"/>
        <v>0.95770807064075858</v>
      </c>
      <c r="R612" s="94">
        <f t="shared" si="105"/>
        <v>0.95795287826542708</v>
      </c>
      <c r="S612" s="94">
        <f t="shared" si="106"/>
        <v>0.95786771977276652</v>
      </c>
      <c r="T612" s="94">
        <f t="shared" si="107"/>
        <v>0.9580586597861418</v>
      </c>
      <c r="U612" s="97">
        <f t="shared" si="108"/>
        <v>0.95767355894217632</v>
      </c>
      <c r="W612" s="28">
        <v>0.60499999999999998</v>
      </c>
      <c r="X612" s="94">
        <f>AProperties!AF612*(9.806*B612)^0.5</f>
        <v>1.8861662050313788</v>
      </c>
      <c r="Y612" s="94">
        <f>AProperties!AG612*(9.806*C612)^0.5</f>
        <v>1.8886023310864732</v>
      </c>
      <c r="Z612" s="94">
        <f>AProperties!AH612*(9.806*D612)^0.5</f>
        <v>1.8882484024125703</v>
      </c>
      <c r="AA612" s="94">
        <f>AProperties!AI612*(9.806*E612)^0.5</f>
        <v>1.8898221908448121</v>
      </c>
      <c r="AB612" s="94">
        <f>AProperties!AJ612*(9.806*F612)^0.5</f>
        <v>1.8894154823081313</v>
      </c>
      <c r="AC612" s="94">
        <f>AProperties!AK612*(9.806*G612)^0.5</f>
        <v>1.8905602235799401</v>
      </c>
      <c r="AD612" s="94">
        <f>AProperties!AL612*(9.806*H612)^0.5</f>
        <v>1.8901620331580307</v>
      </c>
      <c r="AE612" s="94">
        <f>AProperties!AM612*(9.806*I612)^0.5</f>
        <v>1.8910548180797919</v>
      </c>
      <c r="AF612" s="97">
        <f t="shared" si="109"/>
        <v>1.8892539608126411</v>
      </c>
    </row>
    <row r="613" spans="1:32" x14ac:dyDescent="0.25">
      <c r="A613" s="28">
        <v>0.60599999999999998</v>
      </c>
      <c r="B613" s="94">
        <f>AProperties!B613/AProperties!V613/VLOOKUP(B$6,Data!$N$4:$Y$11,Data!$X$1,FALSE)</f>
        <v>0.70568556781360692</v>
      </c>
      <c r="C613" s="94">
        <f>AProperties!C613/AProperties!W613/VLOOKUP(C$6,Data!$N$4:$Y$11,Data!$X$1,FALSE)</f>
        <v>0.70673056595240957</v>
      </c>
      <c r="D613" s="94">
        <f>AProperties!D613/AProperties!X613/VLOOKUP(D$6,Data!$N$4:$Y$11,Data!$X$1,FALSE)</f>
        <v>0.70657872516932074</v>
      </c>
      <c r="E613" s="94">
        <f>AProperties!E613/AProperties!Y613/VLOOKUP(E$6,Data!$N$4:$Y$11,Data!$X$1,FALSE)</f>
        <v>0.7072539560926816</v>
      </c>
      <c r="F613" s="94">
        <f>AProperties!F613/AProperties!Z613/VLOOKUP(F$6,Data!$N$4:$Y$11,Data!$X$1,FALSE)</f>
        <v>0.70707944578019266</v>
      </c>
      <c r="G613" s="94">
        <f>AProperties!G613/AProperties!AA613/VLOOKUP(G$6,Data!$N$4:$Y$11,Data!$X$1,FALSE)</f>
        <v>0.70757065358205484</v>
      </c>
      <c r="H613" s="94">
        <f>AProperties!H613/AProperties!AB613/VLOOKUP(H$6,Data!$N$4:$Y$11,Data!$X$1,FALSE)</f>
        <v>0.70739978230727063</v>
      </c>
      <c r="I613" s="94">
        <f>AProperties!I613/AProperties!AC613/VLOOKUP(I$6,Data!$N$4:$Y$11,Data!$X$1,FALSE)</f>
        <v>0.70778290560127244</v>
      </c>
      <c r="J613" s="97">
        <f t="shared" si="99"/>
        <v>0.70701020028735106</v>
      </c>
      <c r="L613" s="28">
        <v>0.60599999999999998</v>
      </c>
      <c r="M613" s="94">
        <f t="shared" si="100"/>
        <v>0.95884278390680344</v>
      </c>
      <c r="N613" s="94">
        <f t="shared" si="101"/>
        <v>0.95936528297620471</v>
      </c>
      <c r="O613" s="94">
        <f t="shared" si="102"/>
        <v>0.95928936258466035</v>
      </c>
      <c r="P613" s="94">
        <f t="shared" si="103"/>
        <v>0.95962697804634078</v>
      </c>
      <c r="Q613" s="94">
        <f t="shared" si="104"/>
        <v>0.95953972289009637</v>
      </c>
      <c r="R613" s="94">
        <f t="shared" si="105"/>
        <v>0.95978532679102746</v>
      </c>
      <c r="S613" s="94">
        <f t="shared" si="106"/>
        <v>0.9596998911536353</v>
      </c>
      <c r="T613" s="94">
        <f t="shared" si="107"/>
        <v>0.95989145280063615</v>
      </c>
      <c r="U613" s="97">
        <f t="shared" si="108"/>
        <v>0.95950510014367552</v>
      </c>
      <c r="W613" s="28">
        <v>0.60599999999999998</v>
      </c>
      <c r="X613" s="94">
        <f>AProperties!AF613*(9.806*B613)^0.5</f>
        <v>1.8910679662861214</v>
      </c>
      <c r="Y613" s="94">
        <f>AProperties!AG613*(9.806*C613)^0.5</f>
        <v>1.8935076863989313</v>
      </c>
      <c r="Z613" s="94">
        <f>AProperties!AH613*(9.806*D613)^0.5</f>
        <v>1.8931532345411239</v>
      </c>
      <c r="AA613" s="94">
        <f>AProperties!AI613*(9.806*E613)^0.5</f>
        <v>1.8947293520543889</v>
      </c>
      <c r="AB613" s="94">
        <f>AProperties!AJ613*(9.806*F613)^0.5</f>
        <v>1.8943220409593664</v>
      </c>
      <c r="AC613" s="94">
        <f>AProperties!AK613*(9.806*G613)^0.5</f>
        <v>1.8954684794000842</v>
      </c>
      <c r="AD613" s="94">
        <f>AProperties!AL613*(9.806*H613)^0.5</f>
        <v>1.8950696982145538</v>
      </c>
      <c r="AE613" s="94">
        <f>AProperties!AM613*(9.806*I613)^0.5</f>
        <v>1.8959638083074009</v>
      </c>
      <c r="AF613" s="97">
        <f t="shared" si="109"/>
        <v>1.8941602832702467</v>
      </c>
    </row>
    <row r="614" spans="1:32" x14ac:dyDescent="0.25">
      <c r="A614" s="28">
        <v>0.60699999999999998</v>
      </c>
      <c r="B614" s="94">
        <f>AProperties!B614/AProperties!V614/VLOOKUP(B$6,Data!$N$4:$Y$11,Data!$X$1,FALSE)</f>
        <v>0.70734835210170643</v>
      </c>
      <c r="C614" s="94">
        <f>AProperties!C614/AProperties!W614/VLOOKUP(C$6,Data!$N$4:$Y$11,Data!$X$1,FALSE)</f>
        <v>0.70839673448414675</v>
      </c>
      <c r="D614" s="94">
        <f>AProperties!D614/AProperties!X614/VLOOKUP(D$6,Data!$N$4:$Y$11,Data!$X$1,FALSE)</f>
        <v>0.70824440120358134</v>
      </c>
      <c r="E614" s="94">
        <f>AProperties!E614/AProperties!Y614/VLOOKUP(E$6,Data!$N$4:$Y$11,Data!$X$1,FALSE)</f>
        <v>0.7089218242251738</v>
      </c>
      <c r="F614" s="94">
        <f>AProperties!F614/AProperties!Z614/VLOOKUP(F$6,Data!$N$4:$Y$11,Data!$X$1,FALSE)</f>
        <v>0.70874674688580919</v>
      </c>
      <c r="G614" s="94">
        <f>AProperties!G614/AProperties!AA614/VLOOKUP(G$6,Data!$N$4:$Y$11,Data!$X$1,FALSE)</f>
        <v>0.70923955161383778</v>
      </c>
      <c r="H614" s="94">
        <f>AProperties!H614/AProperties!AB614/VLOOKUP(H$6,Data!$N$4:$Y$11,Data!$X$1,FALSE)</f>
        <v>0.70906812452658829</v>
      </c>
      <c r="I614" s="94">
        <f>AProperties!I614/AProperties!AC614/VLOOKUP(I$6,Data!$N$4:$Y$11,Data!$X$1,FALSE)</f>
        <v>0.709452494505044</v>
      </c>
      <c r="J614" s="97">
        <f t="shared" si="99"/>
        <v>0.70867727869323593</v>
      </c>
      <c r="L614" s="28">
        <v>0.60699999999999998</v>
      </c>
      <c r="M614" s="94">
        <f t="shared" si="100"/>
        <v>0.96067417605085326</v>
      </c>
      <c r="N614" s="94">
        <f t="shared" si="101"/>
        <v>0.96119836724207341</v>
      </c>
      <c r="O614" s="94">
        <f t="shared" si="102"/>
        <v>0.96112220060179065</v>
      </c>
      <c r="P614" s="94">
        <f t="shared" si="103"/>
        <v>0.96146091211258689</v>
      </c>
      <c r="Q614" s="94">
        <f t="shared" si="104"/>
        <v>0.96137337344290463</v>
      </c>
      <c r="R614" s="94">
        <f t="shared" si="105"/>
        <v>0.96161977580691893</v>
      </c>
      <c r="S614" s="94">
        <f t="shared" si="106"/>
        <v>0.96153406226329419</v>
      </c>
      <c r="T614" s="94">
        <f t="shared" si="107"/>
        <v>0.96172624725252198</v>
      </c>
      <c r="U614" s="97">
        <f t="shared" si="108"/>
        <v>0.96133863934661801</v>
      </c>
      <c r="W614" s="28">
        <v>0.60699999999999998</v>
      </c>
      <c r="X614" s="94">
        <f>AProperties!AF614*(9.806*B614)^0.5</f>
        <v>1.8959762448654207</v>
      </c>
      <c r="Y614" s="94">
        <f>AProperties!AG614*(9.806*C614)^0.5</f>
        <v>1.8984195577762328</v>
      </c>
      <c r="Z614" s="94">
        <f>AProperties!AH614*(9.806*D614)^0.5</f>
        <v>1.8980645829137106</v>
      </c>
      <c r="AA614" s="94">
        <f>AProperties!AI614*(9.806*E614)^0.5</f>
        <v>1.8996430287212187</v>
      </c>
      <c r="AB614" s="94">
        <f>AProperties!AJ614*(9.806*F614)^0.5</f>
        <v>1.8992351152687013</v>
      </c>
      <c r="AC614" s="94">
        <f>AProperties!AK614*(9.806*G614)^0.5</f>
        <v>1.9003832503174327</v>
      </c>
      <c r="AD614" s="94">
        <f>AProperties!AL614*(9.806*H614)^0.5</f>
        <v>1.8999838785618262</v>
      </c>
      <c r="AE614" s="94">
        <f>AProperties!AM614*(9.806*I614)^0.5</f>
        <v>1.9008793133941255</v>
      </c>
      <c r="AF614" s="97">
        <f t="shared" si="109"/>
        <v>1.8990731214773335</v>
      </c>
    </row>
    <row r="615" spans="1:32" x14ac:dyDescent="0.25">
      <c r="A615" s="28">
        <v>0.60799999999999998</v>
      </c>
      <c r="B615" s="94">
        <f>AProperties!B615/AProperties!V615/VLOOKUP(B$6,Data!$N$4:$Y$11,Data!$X$1,FALSE)</f>
        <v>0.70901514727392856</v>
      </c>
      <c r="C615" s="94">
        <f>AProperties!C615/AProperties!W615/VLOOKUP(C$6,Data!$N$4:$Y$11,Data!$X$1,FALSE)</f>
        <v>0.71006692319092135</v>
      </c>
      <c r="D615" s="94">
        <f>AProperties!D615/AProperties!X615/VLOOKUP(D$6,Data!$N$4:$Y$11,Data!$X$1,FALSE)</f>
        <v>0.70991409605896871</v>
      </c>
      <c r="E615" s="94">
        <f>AProperties!E615/AProperties!Y615/VLOOKUP(E$6,Data!$N$4:$Y$11,Data!$X$1,FALSE)</f>
        <v>0.71059371720984232</v>
      </c>
      <c r="F615" s="94">
        <f>AProperties!F615/AProperties!Z615/VLOOKUP(F$6,Data!$N$4:$Y$11,Data!$X$1,FALSE)</f>
        <v>0.71041807128236822</v>
      </c>
      <c r="G615" s="94">
        <f>AProperties!G615/AProperties!AA615/VLOOKUP(G$6,Data!$N$4:$Y$11,Data!$X$1,FALSE)</f>
        <v>0.71091247733562113</v>
      </c>
      <c r="H615" s="94">
        <f>AProperties!H615/AProperties!AB615/VLOOKUP(H$6,Data!$N$4:$Y$11,Data!$X$1,FALSE)</f>
        <v>0.71074049290405927</v>
      </c>
      <c r="I615" s="94">
        <f>AProperties!I615/AProperties!AC615/VLOOKUP(I$6,Data!$N$4:$Y$11,Data!$X$1,FALSE)</f>
        <v>0.71112611300401307</v>
      </c>
      <c r="J615" s="97">
        <f t="shared" si="99"/>
        <v>0.71034837978246534</v>
      </c>
      <c r="L615" s="28">
        <v>0.60799999999999998</v>
      </c>
      <c r="M615" s="94">
        <f t="shared" si="100"/>
        <v>0.96250757363696426</v>
      </c>
      <c r="N615" s="94">
        <f t="shared" si="101"/>
        <v>0.96303346159546066</v>
      </c>
      <c r="O615" s="94">
        <f t="shared" si="102"/>
        <v>0.96295704802948434</v>
      </c>
      <c r="P615" s="94">
        <f t="shared" si="103"/>
        <v>0.96329685860492109</v>
      </c>
      <c r="Q615" s="94">
        <f t="shared" si="104"/>
        <v>0.9632090356411841</v>
      </c>
      <c r="R615" s="94">
        <f t="shared" si="105"/>
        <v>0.96345623866781049</v>
      </c>
      <c r="S615" s="94">
        <f t="shared" si="106"/>
        <v>0.96337024645202962</v>
      </c>
      <c r="T615" s="94">
        <f t="shared" si="107"/>
        <v>0.96356305650200658</v>
      </c>
      <c r="U615" s="97">
        <f t="shared" si="108"/>
        <v>0.9631741898912326</v>
      </c>
      <c r="W615" s="28">
        <v>0.60799999999999998</v>
      </c>
      <c r="X615" s="94">
        <f>AProperties!AF615*(9.806*B615)^0.5</f>
        <v>1.9008910626243389</v>
      </c>
      <c r="Y615" s="94">
        <f>AProperties!AG615*(9.806*C615)^0.5</f>
        <v>1.9033379671149693</v>
      </c>
      <c r="Z615" s="94">
        <f>AProperties!AH615*(9.806*D615)^0.5</f>
        <v>1.902982469420885</v>
      </c>
      <c r="AA615" s="94">
        <f>AProperties!AI615*(9.806*E615)^0.5</f>
        <v>1.9045632427627033</v>
      </c>
      <c r="AB615" s="94">
        <f>AProperties!AJ615*(9.806*F615)^0.5</f>
        <v>1.9041547271466004</v>
      </c>
      <c r="AC615" s="94">
        <f>AProperties!AK615*(9.806*G615)^0.5</f>
        <v>1.9053045582619892</v>
      </c>
      <c r="AD615" s="94">
        <f>AProperties!AL615*(9.806*H615)^0.5</f>
        <v>1.9049045961230597</v>
      </c>
      <c r="AE615" s="94">
        <f>AProperties!AM615*(9.806*I615)^0.5</f>
        <v>1.9058013552784148</v>
      </c>
      <c r="AF615" s="97">
        <f t="shared" si="109"/>
        <v>1.9039924973416202</v>
      </c>
    </row>
    <row r="616" spans="1:32" x14ac:dyDescent="0.25">
      <c r="A616" s="28">
        <v>0.60899999999999999</v>
      </c>
      <c r="B616" s="94">
        <f>AProperties!B616/AProperties!V616/VLOOKUP(B$6,Data!$N$4:$Y$11,Data!$X$1,FALSE)</f>
        <v>0.71068598017931994</v>
      </c>
      <c r="C616" s="94">
        <f>AProperties!C616/AProperties!W616/VLOOKUP(C$6,Data!$N$4:$Y$11,Data!$X$1,FALSE)</f>
        <v>0.71174115897614743</v>
      </c>
      <c r="D616" s="94">
        <f>AProperties!D616/AProperties!X616/VLOOKUP(D$6,Data!$N$4:$Y$11,Data!$X$1,FALSE)</f>
        <v>0.71158783663098513</v>
      </c>
      <c r="E616" s="94">
        <f>AProperties!E616/AProperties!Y616/VLOOKUP(E$6,Data!$N$4:$Y$11,Data!$X$1,FALSE)</f>
        <v>0.71226966197740649</v>
      </c>
      <c r="F616" s="94">
        <f>AProperties!F616/AProperties!Z616/VLOOKUP(F$6,Data!$N$4:$Y$11,Data!$X$1,FALSE)</f>
        <v>0.71209344589147761</v>
      </c>
      <c r="G616" s="94">
        <f>AProperties!G616/AProperties!AA616/VLOOKUP(G$6,Data!$N$4:$Y$11,Data!$X$1,FALSE)</f>
        <v>0.71258945769467019</v>
      </c>
      <c r="H616" s="94">
        <f>AProperties!H616/AProperties!AB616/VLOOKUP(H$6,Data!$N$4:$Y$11,Data!$X$1,FALSE)</f>
        <v>0.71241691437801646</v>
      </c>
      <c r="I616" s="94">
        <f>AProperties!I616/AProperties!AC616/VLOOKUP(I$6,Data!$N$4:$Y$11,Data!$X$1,FALSE)</f>
        <v>0.71280378805654521</v>
      </c>
      <c r="J616" s="97">
        <f t="shared" si="99"/>
        <v>0.7120235304730711</v>
      </c>
      <c r="L616" s="28">
        <v>0.60899999999999999</v>
      </c>
      <c r="M616" s="94">
        <f t="shared" si="100"/>
        <v>0.96434299008965996</v>
      </c>
      <c r="N616" s="94">
        <f t="shared" si="101"/>
        <v>0.96487057948807364</v>
      </c>
      <c r="O616" s="94">
        <f t="shared" si="102"/>
        <v>0.96479391831549255</v>
      </c>
      <c r="P616" s="94">
        <f t="shared" si="103"/>
        <v>0.96513483098870323</v>
      </c>
      <c r="Q616" s="94">
        <f t="shared" si="104"/>
        <v>0.96504672294573879</v>
      </c>
      <c r="R616" s="94">
        <f t="shared" si="105"/>
        <v>0.96529472884733503</v>
      </c>
      <c r="S616" s="94">
        <f t="shared" si="106"/>
        <v>0.96520845718900827</v>
      </c>
      <c r="T616" s="94">
        <f t="shared" si="107"/>
        <v>0.96540189402827259</v>
      </c>
      <c r="U616" s="97">
        <f t="shared" si="108"/>
        <v>0.96501176523653553</v>
      </c>
      <c r="W616" s="28">
        <v>0.60899999999999999</v>
      </c>
      <c r="X616" s="94">
        <f>AProperties!AF616*(9.806*B616)^0.5</f>
        <v>1.9058124416743851</v>
      </c>
      <c r="Y616" s="94">
        <f>AProperties!AG616*(9.806*C616)^0.5</f>
        <v>1.9082629365685804</v>
      </c>
      <c r="Z616" s="94">
        <f>AProperties!AH616*(9.806*D616)^0.5</f>
        <v>1.9079069162099955</v>
      </c>
      <c r="AA616" s="94">
        <f>AProperties!AI616*(9.806*E616)^0.5</f>
        <v>1.909490016353298</v>
      </c>
      <c r="AB616" s="94">
        <f>AProperties!AJ616*(9.806*F616)^0.5</f>
        <v>1.9090808987605064</v>
      </c>
      <c r="AC616" s="94">
        <f>AProperties!AK616*(9.806*G616)^0.5</f>
        <v>1.9102324254209244</v>
      </c>
      <c r="AD616" s="94">
        <f>AProperties!AL616*(9.806*H616)^0.5</f>
        <v>1.9098318730785553</v>
      </c>
      <c r="AE616" s="94">
        <f>AProperties!AM616*(9.806*I616)^0.5</f>
        <v>1.9107299561559661</v>
      </c>
      <c r="AF616" s="97">
        <f t="shared" si="109"/>
        <v>1.9089184330277766</v>
      </c>
    </row>
    <row r="617" spans="1:32" x14ac:dyDescent="0.25">
      <c r="A617" s="28">
        <v>0.61</v>
      </c>
      <c r="B617" s="94">
        <f>AProperties!B617/AProperties!V617/VLOOKUP(B$6,Data!$N$4:$Y$11,Data!$X$1,FALSE)</f>
        <v>0.71236087790660207</v>
      </c>
      <c r="C617" s="94">
        <f>AProperties!C617/AProperties!W617/VLOOKUP(C$6,Data!$N$4:$Y$11,Data!$X$1,FALSE)</f>
        <v>0.71341946898342512</v>
      </c>
      <c r="D617" s="94">
        <f>AProperties!D617/AProperties!X617/VLOOKUP(D$6,Data!$N$4:$Y$11,Data!$X$1,FALSE)</f>
        <v>0.71326565005524323</v>
      </c>
      <c r="E617" s="94">
        <f>AProperties!E617/AProperties!Y617/VLOOKUP(E$6,Data!$N$4:$Y$11,Data!$X$1,FALSE)</f>
        <v>0.71394968569902939</v>
      </c>
      <c r="F617" s="94">
        <f>AProperties!F617/AProperties!Z617/VLOOKUP(F$6,Data!$N$4:$Y$11,Data!$X$1,FALSE)</f>
        <v>0.713772897875106</v>
      </c>
      <c r="G617" s="94">
        <f>AProperties!G617/AProperties!AA617/VLOOKUP(G$6,Data!$N$4:$Y$11,Data!$X$1,FALSE)</f>
        <v>0.71427051987885248</v>
      </c>
      <c r="H617" s="94">
        <f>AProperties!H617/AProperties!AB617/VLOOKUP(H$6,Data!$N$4:$Y$11,Data!$X$1,FALSE)</f>
        <v>0.71409741612731437</v>
      </c>
      <c r="I617" s="94">
        <f>AProperties!I617/AProperties!AC617/VLOOKUP(I$6,Data!$N$4:$Y$11,Data!$X$1,FALSE)</f>
        <v>0.71448554686171251</v>
      </c>
      <c r="J617" s="97">
        <f t="shared" si="99"/>
        <v>0.71370275792341065</v>
      </c>
      <c r="L617" s="28">
        <v>0.61</v>
      </c>
      <c r="M617" s="94">
        <f t="shared" si="100"/>
        <v>0.96618043895330108</v>
      </c>
      <c r="N617" s="94">
        <f t="shared" si="101"/>
        <v>0.9667097344917126</v>
      </c>
      <c r="O617" s="94">
        <f t="shared" si="102"/>
        <v>0.9666328250276216</v>
      </c>
      <c r="P617" s="94">
        <f t="shared" si="103"/>
        <v>0.96697484284951463</v>
      </c>
      <c r="Q617" s="94">
        <f t="shared" si="104"/>
        <v>0.96688644893755304</v>
      </c>
      <c r="R617" s="94">
        <f t="shared" si="105"/>
        <v>0.96713525993942628</v>
      </c>
      <c r="S617" s="94">
        <f t="shared" si="106"/>
        <v>0.96704870806365717</v>
      </c>
      <c r="T617" s="94">
        <f t="shared" si="107"/>
        <v>0.96724277343085618</v>
      </c>
      <c r="U617" s="97">
        <f t="shared" si="108"/>
        <v>0.96685137896170525</v>
      </c>
      <c r="W617" s="28">
        <v>0.61</v>
      </c>
      <c r="X617" s="94">
        <f>AProperties!AF617*(9.806*B617)^0.5</f>
        <v>1.9107404043863394</v>
      </c>
      <c r="Y617" s="94">
        <f>AProperties!AG617*(9.806*C617)^0.5</f>
        <v>1.9131944885501717</v>
      </c>
      <c r="Z617" s="94">
        <f>AProperties!AH617*(9.806*D617)^0.5</f>
        <v>1.9128379456879914</v>
      </c>
      <c r="AA617" s="94">
        <f>AProperties!AI617*(9.806*E617)^0.5</f>
        <v>1.9144233719273189</v>
      </c>
      <c r="AB617" s="94">
        <f>AProperties!AJ617*(9.806*F617)^0.5</f>
        <v>1.914013652537667</v>
      </c>
      <c r="AC617" s="94">
        <f>AProperties!AK617*(9.806*G617)^0.5</f>
        <v>1.9151668742413994</v>
      </c>
      <c r="AD617" s="94">
        <f>AProperties!AL617*(9.806*H617)^0.5</f>
        <v>1.9147657318685494</v>
      </c>
      <c r="AE617" s="94">
        <f>AProperties!AM617*(9.806*I617)^0.5</f>
        <v>1.9156651384825472</v>
      </c>
      <c r="AF617" s="97">
        <f t="shared" si="109"/>
        <v>1.9138509509602482</v>
      </c>
    </row>
    <row r="618" spans="1:32" x14ac:dyDescent="0.25">
      <c r="A618" s="28">
        <v>0.61099999999999999</v>
      </c>
      <c r="B618" s="94">
        <f>AProperties!B618/AProperties!V618/VLOOKUP(B$6,Data!$N$4:$Y$11,Data!$X$1,FALSE)</f>
        <v>0.71403986778695405</v>
      </c>
      <c r="C618" s="94">
        <f>AProperties!C618/AProperties!W618/VLOOKUP(C$6,Data!$N$4:$Y$11,Data!$X$1,FALSE)</f>
        <v>0.71510188059933555</v>
      </c>
      <c r="D618" s="94">
        <f>AProperties!D618/AProperties!X618/VLOOKUP(D$6,Data!$N$4:$Y$11,Data!$X$1,FALSE)</f>
        <v>0.71494756371026136</v>
      </c>
      <c r="E618" s="94">
        <f>AProperties!E618/AProperties!Y618/VLOOKUP(E$6,Data!$N$4:$Y$11,Data!$X$1,FALSE)</f>
        <v>0.71563381578911689</v>
      </c>
      <c r="F618" s="94">
        <f>AProperties!F618/AProperties!Z618/VLOOKUP(F$6,Data!$N$4:$Y$11,Data!$X$1,FALSE)</f>
        <v>0.71545645463837559</v>
      </c>
      <c r="G618" s="94">
        <f>AProperties!G618/AProperties!AA618/VLOOKUP(G$6,Data!$N$4:$Y$11,Data!$X$1,FALSE)</f>
        <v>0.71595569131943526</v>
      </c>
      <c r="H618" s="94">
        <f>AProperties!H618/AProperties!AB618/VLOOKUP(H$6,Data!$N$4:$Y$11,Data!$X$1,FALSE)</f>
        <v>0.71578202557411941</v>
      </c>
      <c r="I618" s="94">
        <f>AProperties!I618/AProperties!AC618/VLOOKUP(I$6,Data!$N$4:$Y$11,Data!$X$1,FALSE)</f>
        <v>0.71617141686209407</v>
      </c>
      <c r="J618" s="97">
        <f t="shared" si="99"/>
        <v>0.71538608953496163</v>
      </c>
      <c r="L618" s="28">
        <v>0.61099999999999999</v>
      </c>
      <c r="M618" s="94">
        <f t="shared" si="100"/>
        <v>0.96801993389347696</v>
      </c>
      <c r="N618" s="94">
        <f t="shared" si="101"/>
        <v>0.96855094029966771</v>
      </c>
      <c r="O618" s="94">
        <f t="shared" si="102"/>
        <v>0.96847378185513067</v>
      </c>
      <c r="P618" s="94">
        <f t="shared" si="103"/>
        <v>0.96881690789455843</v>
      </c>
      <c r="Q618" s="94">
        <f t="shared" si="104"/>
        <v>0.96872822731918773</v>
      </c>
      <c r="R618" s="94">
        <f t="shared" si="105"/>
        <v>0.96897784565971756</v>
      </c>
      <c r="S618" s="94">
        <f t="shared" si="106"/>
        <v>0.96889101278705969</v>
      </c>
      <c r="T618" s="94">
        <f t="shared" si="107"/>
        <v>0.96908570843104702</v>
      </c>
      <c r="U618" s="97">
        <f t="shared" si="108"/>
        <v>0.96869304476748064</v>
      </c>
      <c r="W618" s="28">
        <v>0.61099999999999999</v>
      </c>
      <c r="X618" s="94">
        <f>AProperties!AF618*(9.806*B618)^0.5</f>
        <v>1.91567497339311</v>
      </c>
      <c r="Y618" s="94">
        <f>AProperties!AG618*(9.806*C618)^0.5</f>
        <v>1.9181326457353896</v>
      </c>
      <c r="Z618" s="94">
        <f>AProperties!AH618*(9.806*D618)^0.5</f>
        <v>1.9177755805243077</v>
      </c>
      <c r="AA618" s="94">
        <f>AProperties!AI618*(9.806*E618)^0.5</f>
        <v>1.9193633321818311</v>
      </c>
      <c r="AB618" s="94">
        <f>AProperties!AJ618*(9.806*F618)^0.5</f>
        <v>1.918953011168002</v>
      </c>
      <c r="AC618" s="94">
        <f>AProperties!AK618*(9.806*G618)^0.5</f>
        <v>1.9201079274334418</v>
      </c>
      <c r="AD618" s="94">
        <f>AProperties!AL618*(9.806*H618)^0.5</f>
        <v>1.9197061951960714</v>
      </c>
      <c r="AE618" s="94">
        <f>AProperties!AM618*(9.806*I618)^0.5</f>
        <v>1.920606924976876</v>
      </c>
      <c r="AF618" s="97">
        <f t="shared" si="109"/>
        <v>1.9187900738261288</v>
      </c>
    </row>
    <row r="619" spans="1:32" x14ac:dyDescent="0.25">
      <c r="A619" s="28">
        <v>0.61199999999999999</v>
      </c>
      <c r="B619" s="94">
        <f>AProperties!B619/AProperties!V619/VLOOKUP(B$6,Data!$N$4:$Y$11,Data!$X$1,FALSE)</f>
        <v>0.71572297739684176</v>
      </c>
      <c r="C619" s="94">
        <f>AProperties!C619/AProperties!W619/VLOOKUP(C$6,Data!$N$4:$Y$11,Data!$X$1,FALSE)</f>
        <v>0.71678842145626875</v>
      </c>
      <c r="D619" s="94">
        <f>AProperties!D619/AProperties!X619/VLOOKUP(D$6,Data!$N$4:$Y$11,Data!$X$1,FALSE)</f>
        <v>0.71663360522029196</v>
      </c>
      <c r="E619" s="94">
        <f>AProperties!E619/AProperties!Y619/VLOOKUP(E$6,Data!$N$4:$Y$11,Data!$X$1,FALSE)</f>
        <v>0.717322079908149</v>
      </c>
      <c r="F619" s="94">
        <f>AProperties!F619/AProperties!Z619/VLOOKUP(F$6,Data!$N$4:$Y$11,Data!$X$1,FALSE)</f>
        <v>0.71714414383239544</v>
      </c>
      <c r="G619" s="94">
        <f>AProperties!G619/AProperties!AA619/VLOOKUP(G$6,Data!$N$4:$Y$11,Data!$X$1,FALSE)</f>
        <v>0.71764499969392004</v>
      </c>
      <c r="H619" s="94">
        <f>AProperties!H619/AProperties!AB619/VLOOKUP(H$6,Data!$N$4:$Y$11,Data!$X$1,FALSE)</f>
        <v>0.71747077038674745</v>
      </c>
      <c r="I619" s="94">
        <f>AProperties!I619/AProperties!AC619/VLOOKUP(I$6,Data!$N$4:$Y$11,Data!$X$1,FALSE)</f>
        <v>0.71786142574661038</v>
      </c>
      <c r="J619" s="97">
        <f t="shared" si="99"/>
        <v>0.71707355295515318</v>
      </c>
      <c r="L619" s="28">
        <v>0.61199999999999999</v>
      </c>
      <c r="M619" s="94">
        <f t="shared" si="100"/>
        <v>0.96986148869842093</v>
      </c>
      <c r="N619" s="94">
        <f t="shared" si="101"/>
        <v>0.97039421072813437</v>
      </c>
      <c r="O619" s="94">
        <f t="shared" si="102"/>
        <v>0.97031680261014597</v>
      </c>
      <c r="P619" s="94">
        <f t="shared" si="103"/>
        <v>0.97066103995407449</v>
      </c>
      <c r="Q619" s="94">
        <f t="shared" si="104"/>
        <v>0.97057207191619765</v>
      </c>
      <c r="R619" s="94">
        <f t="shared" si="105"/>
        <v>0.97082249984696001</v>
      </c>
      <c r="S619" s="94">
        <f t="shared" si="106"/>
        <v>0.97073538519337377</v>
      </c>
      <c r="T619" s="94">
        <f t="shared" si="107"/>
        <v>0.97093071287330512</v>
      </c>
      <c r="U619" s="97">
        <f t="shared" si="108"/>
        <v>0.97053677647757663</v>
      </c>
      <c r="W619" s="28">
        <v>0.61199999999999999</v>
      </c>
      <c r="X619" s="94">
        <f>AProperties!AF619*(9.806*B619)^0.5</f>
        <v>1.9206161715926469</v>
      </c>
      <c r="Y619" s="94">
        <f>AProperties!AG619*(9.806*C619)^0.5</f>
        <v>1.9230774310653209</v>
      </c>
      <c r="Z619" s="94">
        <f>AProperties!AH619*(9.806*D619)^0.5</f>
        <v>1.9227198436537642</v>
      </c>
      <c r="AA619" s="94">
        <f>AProperties!AI619*(9.806*E619)^0.5</f>
        <v>1.9243099200795455</v>
      </c>
      <c r="AB619" s="94">
        <f>AProperties!AJ619*(9.806*F619)^0.5</f>
        <v>1.9238989976070151</v>
      </c>
      <c r="AC619" s="94">
        <f>AProperties!AK619*(9.806*G619)^0.5</f>
        <v>1.9250556079728491</v>
      </c>
      <c r="AD619" s="94">
        <f>AProperties!AL619*(9.806*H619)^0.5</f>
        <v>1.9246532860298604</v>
      </c>
      <c r="AE619" s="94">
        <f>AProperties!AM619*(9.806*I619)^0.5</f>
        <v>1.9255553386235242</v>
      </c>
      <c r="AF619" s="97">
        <f t="shared" si="109"/>
        <v>1.923735824578066</v>
      </c>
    </row>
    <row r="620" spans="1:32" x14ac:dyDescent="0.25">
      <c r="A620" s="28">
        <v>0.61299999999999999</v>
      </c>
      <c r="B620" s="94">
        <f>AProperties!B620/AProperties!V620/VLOOKUP(B$6,Data!$N$4:$Y$11,Data!$X$1,FALSE)</f>
        <v>0.71741023456087805</v>
      </c>
      <c r="C620" s="94">
        <f>AProperties!C620/AProperties!W620/VLOOKUP(C$6,Data!$N$4:$Y$11,Data!$X$1,FALSE)</f>
        <v>0.71847911943529874</v>
      </c>
      <c r="D620" s="94">
        <f>AProperties!D620/AProperties!X620/VLOOKUP(D$6,Data!$N$4:$Y$11,Data!$X$1,FALSE)</f>
        <v>0.71832380245819039</v>
      </c>
      <c r="E620" s="94">
        <f>AProperties!E620/AProperties!Y620/VLOOKUP(E$6,Data!$N$4:$Y$11,Data!$X$1,FALSE)</f>
        <v>0.71901450596555583</v>
      </c>
      <c r="F620" s="94">
        <f>AProperties!F620/AProperties!Z620/VLOOKUP(F$6,Data!$N$4:$Y$11,Data!$X$1,FALSE)</f>
        <v>0.718835993357133</v>
      </c>
      <c r="G620" s="94">
        <f>AProperties!G620/AProperties!AA620/VLOOKUP(G$6,Data!$N$4:$Y$11,Data!$X$1,FALSE)</f>
        <v>0.71933847292892061</v>
      </c>
      <c r="H620" s="94">
        <f>AProperties!H620/AProperties!AB620/VLOOKUP(H$6,Data!$N$4:$Y$11,Data!$X$1,FALSE)</f>
        <v>0.71916367848253804</v>
      </c>
      <c r="I620" s="94">
        <f>AProperties!I620/AProperties!AC620/VLOOKUP(I$6,Data!$N$4:$Y$11,Data!$X$1,FALSE)</f>
        <v>0.71955560145340325</v>
      </c>
      <c r="J620" s="97">
        <f t="shared" si="99"/>
        <v>0.71876517608023971</v>
      </c>
      <c r="L620" s="28">
        <v>0.61299999999999999</v>
      </c>
      <c r="M620" s="94">
        <f t="shared" si="100"/>
        <v>0.97170511728043896</v>
      </c>
      <c r="N620" s="94">
        <f t="shared" si="101"/>
        <v>0.97223955971764942</v>
      </c>
      <c r="O620" s="94">
        <f t="shared" si="102"/>
        <v>0.97216190122909518</v>
      </c>
      <c r="P620" s="94">
        <f t="shared" si="103"/>
        <v>0.97250725298277785</v>
      </c>
      <c r="Q620" s="94">
        <f t="shared" si="104"/>
        <v>0.97241799667856643</v>
      </c>
      <c r="R620" s="94">
        <f t="shared" si="105"/>
        <v>0.97266923646446024</v>
      </c>
      <c r="S620" s="94">
        <f t="shared" si="106"/>
        <v>0.97258183924126906</v>
      </c>
      <c r="T620" s="94">
        <f t="shared" si="107"/>
        <v>0.97277780072670161</v>
      </c>
      <c r="U620" s="97">
        <f t="shared" si="108"/>
        <v>0.9723825880401199</v>
      </c>
      <c r="W620" s="28">
        <v>0.61299999999999999</v>
      </c>
      <c r="X620" s="94">
        <f>AProperties!AF620*(9.806*B620)^0.5</f>
        <v>1.9255640221508759</v>
      </c>
      <c r="Y620" s="94">
        <f>AProperties!AG620*(9.806*C620)^0.5</f>
        <v>1.9280288677494519</v>
      </c>
      <c r="Z620" s="94">
        <f>AProperties!AH620*(9.806*D620)^0.5</f>
        <v>1.927670758279511</v>
      </c>
      <c r="AA620" s="94">
        <f>AProperties!AI620*(9.806*E620)^0.5</f>
        <v>1.9292631588517768</v>
      </c>
      <c r="AB620" s="94">
        <f>AProperties!AJ620*(9.806*F620)^0.5</f>
        <v>1.9288516350787344</v>
      </c>
      <c r="AC620" s="121">
        <f>AProperties!AK620*(9.806*G620)^0.5</f>
        <v>1.9300099391041496</v>
      </c>
      <c r="AD620" s="94">
        <f>AProperties!AL620*(9.806*H620)^0.5</f>
        <v>1.9296070276073132</v>
      </c>
      <c r="AE620" s="121">
        <f>AProperties!AM620*(9.806*I620)^0.5</f>
        <v>1.9305104026758786</v>
      </c>
      <c r="AF620" s="97">
        <f t="shared" si="109"/>
        <v>1.9286882264372112</v>
      </c>
    </row>
    <row r="621" spans="1:32" x14ac:dyDescent="0.25">
      <c r="A621" s="28">
        <v>0.61399999999999999</v>
      </c>
      <c r="B621" s="94">
        <f>AProperties!B621/AProperties!V621/VLOOKUP(B$6,Data!$N$4:$Y$11,Data!$X$1,FALSE)</f>
        <v>0.71910166735473457</v>
      </c>
      <c r="C621" s="94">
        <f>AProperties!C621/AProperties!W621/VLOOKUP(C$6,Data!$N$4:$Y$11,Data!$X$1,FALSE)</f>
        <v>0.72017400266909204</v>
      </c>
      <c r="D621" s="94">
        <f>AProperties!D621/AProperties!X621/VLOOKUP(D$6,Data!$N$4:$Y$11,Data!$X$1,FALSE)</f>
        <v>0.72001818354833058</v>
      </c>
      <c r="E621" s="94">
        <f>AProperties!E621/AProperties!Y621/VLOOKUP(E$6,Data!$N$4:$Y$11,Data!$X$1,FALSE)</f>
        <v>0.72071112212263</v>
      </c>
      <c r="F621" s="94">
        <f>AProperties!F621/AProperties!Z621/VLOOKUP(F$6,Data!$N$4:$Y$11,Data!$X$1,FALSE)</f>
        <v>0.72053203136433286</v>
      </c>
      <c r="G621" s="94">
        <f>AProperties!G621/AProperties!AA621/VLOOKUP(G$6,Data!$N$4:$Y$11,Data!$X$1,FALSE)</f>
        <v>0.72103613920307774</v>
      </c>
      <c r="H621" s="94">
        <f>AProperties!H621/AProperties!AB621/VLOOKUP(H$6,Data!$N$4:$Y$11,Data!$X$1,FALSE)</f>
        <v>0.72086077803077053</v>
      </c>
      <c r="I621" s="94">
        <f>AProperties!I621/AProperties!AC621/VLOOKUP(I$6,Data!$N$4:$Y$11,Data!$X$1,FALSE)</f>
        <v>0.72125397217275133</v>
      </c>
      <c r="J621" s="97">
        <f t="shared" si="99"/>
        <v>0.72046098705821493</v>
      </c>
      <c r="L621" s="28">
        <v>0.61399999999999999</v>
      </c>
      <c r="M621" s="94">
        <f t="shared" si="100"/>
        <v>0.97355083367736728</v>
      </c>
      <c r="N621" s="94">
        <f t="shared" si="101"/>
        <v>0.97408700133454595</v>
      </c>
      <c r="O621" s="94">
        <f t="shared" si="102"/>
        <v>0.97400909177416528</v>
      </c>
      <c r="P621" s="94">
        <f t="shared" si="103"/>
        <v>0.97435556106131505</v>
      </c>
      <c r="Q621" s="94">
        <f t="shared" si="104"/>
        <v>0.97426601568216642</v>
      </c>
      <c r="R621" s="94">
        <f t="shared" si="105"/>
        <v>0.97451806960153886</v>
      </c>
      <c r="S621" s="94">
        <f t="shared" si="106"/>
        <v>0.97443038901538526</v>
      </c>
      <c r="T621" s="94">
        <f t="shared" si="107"/>
        <v>0.97462698608637566</v>
      </c>
      <c r="U621" s="97">
        <f t="shared" si="108"/>
        <v>0.97423049352910751</v>
      </c>
      <c r="W621" s="28">
        <v>0.61399999999999999</v>
      </c>
      <c r="X621" s="121">
        <f>AProperties!AF621*(9.806*B621)^0.5</f>
        <v>1.9305185485046943</v>
      </c>
      <c r="Y621" s="121">
        <f>AProperties!AG621*(9.806*C621)^0.5</f>
        <v>1.9329869792686476</v>
      </c>
      <c r="Z621" s="121">
        <f>AProperties!AH621*(9.806*D621)^0.5</f>
        <v>1.9326283478760262</v>
      </c>
      <c r="AA621" s="121">
        <f>AProperties!AI621*(9.806*E621)^0.5</f>
        <v>1.9342230720014248</v>
      </c>
      <c r="AB621" s="121">
        <f>AProperties!AJ621*(9.806*F621)^0.5</f>
        <v>1.9338109470787199</v>
      </c>
      <c r="AC621" s="121">
        <f>AProperties!AK621*(9.806*G621)^0.5</f>
        <v>1.9349709443435841</v>
      </c>
      <c r="AD621" s="121">
        <f>AProperties!AL621*(9.806*H621)^0.5</f>
        <v>1.9345674434374751</v>
      </c>
      <c r="AE621" s="121">
        <f>AProperties!AM621*(9.806*I621)^0.5</f>
        <v>1.9354721406591233</v>
      </c>
      <c r="AF621" s="122">
        <f t="shared" si="109"/>
        <v>1.9336473028962118</v>
      </c>
    </row>
    <row r="622" spans="1:32" x14ac:dyDescent="0.25">
      <c r="A622" s="28">
        <v>0.61499999999999999</v>
      </c>
      <c r="B622" s="94">
        <f>AProperties!B622/AProperties!V622/VLOOKUP(B$6,Data!$N$4:$Y$11,Data!$X$1,FALSE)</f>
        <v>0.72079730410808607</v>
      </c>
      <c r="C622" s="94">
        <f>AProperties!C622/AProperties!W622/VLOOKUP(C$6,Data!$N$4:$Y$11,Data!$X$1,FALSE)</f>
        <v>0.72187309954486401</v>
      </c>
      <c r="D622" s="94">
        <f>AProperties!D622/AProperties!X622/VLOOKUP(D$6,Data!$N$4:$Y$11,Data!$X$1,FALSE)</f>
        <v>0.72171677686955216</v>
      </c>
      <c r="E622" s="94">
        <f>AProperties!E622/AProperties!Y622/VLOOKUP(E$6,Data!$N$4:$Y$11,Data!$X$1,FALSE)</f>
        <v>0.72241195679548675</v>
      </c>
      <c r="F622" s="94">
        <f>AProperties!F622/AProperties!Z622/VLOOKUP(F$6,Data!$N$4:$Y$11,Data!$X$1,FALSE)</f>
        <v>0.72223228626046798</v>
      </c>
      <c r="G622" s="94">
        <f>AProperties!G622/AProperties!AA622/VLOOKUP(G$6,Data!$N$4:$Y$11,Data!$X$1,FALSE)</f>
        <v>0.72273802695002065</v>
      </c>
      <c r="H622" s="94">
        <f>AProperties!H622/AProperties!AB622/VLOOKUP(H$6,Data!$N$4:$Y$11,Data!$X$1,FALSE)</f>
        <v>0.72256209745562117</v>
      </c>
      <c r="I622" s="94">
        <f>AProperties!I622/AProperties!AC622/VLOOKUP(I$6,Data!$N$4:$Y$11,Data!$X$1,FALSE)</f>
        <v>0.72295656635003103</v>
      </c>
      <c r="J622" s="97">
        <f t="shared" si="99"/>
        <v>0.72216101429176616</v>
      </c>
      <c r="L622" s="28">
        <v>0.61499999999999999</v>
      </c>
      <c r="M622" s="94">
        <f t="shared" si="100"/>
        <v>0.97539865205404297</v>
      </c>
      <c r="N622" s="94">
        <f t="shared" si="101"/>
        <v>0.97593654977243194</v>
      </c>
      <c r="O622" s="94">
        <f t="shared" si="102"/>
        <v>0.97585838843477601</v>
      </c>
      <c r="P622" s="94">
        <f t="shared" si="103"/>
        <v>0.97620597839774337</v>
      </c>
      <c r="Q622" s="94">
        <f t="shared" si="104"/>
        <v>0.97611614313023398</v>
      </c>
      <c r="R622" s="94">
        <f t="shared" si="105"/>
        <v>0.97636901347501026</v>
      </c>
      <c r="S622" s="94">
        <f t="shared" si="106"/>
        <v>0.97628104872781063</v>
      </c>
      <c r="T622" s="94">
        <f t="shared" si="107"/>
        <v>0.9764782831750155</v>
      </c>
      <c r="U622" s="97">
        <f t="shared" si="108"/>
        <v>0.97608050714588301</v>
      </c>
      <c r="W622" s="28">
        <v>0.61499999999999999</v>
      </c>
      <c r="X622" s="121">
        <f>AProperties!AF622*(9.806*B622)^0.5</f>
        <v>1.9354797743649976</v>
      </c>
      <c r="Y622" s="121">
        <f>AProperties!AG622*(9.806*C622)^0.5</f>
        <v>1.9379517893781895</v>
      </c>
      <c r="Z622" s="121">
        <f>AProperties!AH622*(9.806*D622)^0.5</f>
        <v>1.9375926361921363</v>
      </c>
      <c r="AA622" s="121">
        <f>AProperties!AI622*(9.806*E622)^0.5</f>
        <v>1.93918968330602</v>
      </c>
      <c r="AB622" s="121">
        <f>AProperties!AJ622*(9.806*F622)^0.5</f>
        <v>1.938776957377079</v>
      </c>
      <c r="AC622" s="121">
        <f>AProperties!AK622*(9.806*G622)^0.5</f>
        <v>1.9399386474821505</v>
      </c>
      <c r="AD622" s="121">
        <f>AProperties!AL622*(9.806*H622)^0.5</f>
        <v>1.9395345573040741</v>
      </c>
      <c r="AE622" s="121">
        <f>AProperties!AM622*(9.806*I622)^0.5</f>
        <v>1.9404405763732802</v>
      </c>
      <c r="AF622" s="122">
        <f t="shared" si="109"/>
        <v>1.9386130777222412</v>
      </c>
    </row>
    <row r="623" spans="1:32" x14ac:dyDescent="0.25">
      <c r="A623" s="28">
        <v>0.61599999999999999</v>
      </c>
      <c r="B623" s="94">
        <f>AProperties!B623/AProperties!V623/VLOOKUP(B$6,Data!$N$4:$Y$11,Data!$X$1,FALSE)</f>
        <v>0.72249717340760022</v>
      </c>
      <c r="C623" s="94">
        <f>AProperties!C623/AProperties!W623/VLOOKUP(C$6,Data!$N$4:$Y$11,Data!$X$1,FALSE)</f>
        <v>0.7235764387073742</v>
      </c>
      <c r="D623" s="94">
        <f>AProperties!D623/AProperties!X623/VLOOKUP(D$6,Data!$N$4:$Y$11,Data!$X$1,FALSE)</f>
        <v>0.72341961105816144</v>
      </c>
      <c r="E623" s="94">
        <f>AProperties!E623/AProperties!Y623/VLOOKUP(E$6,Data!$N$4:$Y$11,Data!$X$1,FALSE)</f>
        <v>0.72411703865806221</v>
      </c>
      <c r="F623" s="94">
        <f>AProperties!F623/AProperties!Z623/VLOOKUP(F$6,Data!$N$4:$Y$11,Data!$X$1,FALSE)</f>
        <v>0.7239367867097386</v>
      </c>
      <c r="G623" s="94">
        <f>AProperties!G623/AProperties!AA623/VLOOKUP(G$6,Data!$N$4:$Y$11,Data!$X$1,FALSE)</f>
        <v>0.72444416486136398</v>
      </c>
      <c r="H623" s="94">
        <f>AProperties!H623/AProperties!AB623/VLOOKUP(H$6,Data!$N$4:$Y$11,Data!$X$1,FALSE)</f>
        <v>0.72426766543916365</v>
      </c>
      <c r="I623" s="94">
        <f>AProperties!I623/AProperties!AC623/VLOOKUP(I$6,Data!$N$4:$Y$11,Data!$X$1,FALSE)</f>
        <v>0.72466341268871981</v>
      </c>
      <c r="J623" s="97">
        <f t="shared" si="99"/>
        <v>0.72386528644127301</v>
      </c>
      <c r="L623" s="28">
        <v>0.61599999999999999</v>
      </c>
      <c r="M623" s="94">
        <f t="shared" si="100"/>
        <v>0.9772485867038001</v>
      </c>
      <c r="N623" s="94">
        <f t="shared" si="101"/>
        <v>0.97778821935368709</v>
      </c>
      <c r="O623" s="94">
        <f t="shared" si="102"/>
        <v>0.97770980552908071</v>
      </c>
      <c r="P623" s="94">
        <f t="shared" si="103"/>
        <v>0.9780585193290311</v>
      </c>
      <c r="Q623" s="94">
        <f t="shared" si="104"/>
        <v>0.97796839335486929</v>
      </c>
      <c r="R623" s="94">
        <f t="shared" si="105"/>
        <v>0.97822208243068198</v>
      </c>
      <c r="S623" s="94">
        <f t="shared" si="106"/>
        <v>0.97813383271958187</v>
      </c>
      <c r="T623" s="94">
        <f t="shared" si="107"/>
        <v>0.97833170634435995</v>
      </c>
      <c r="U623" s="97">
        <f t="shared" si="108"/>
        <v>0.97793264322063655</v>
      </c>
      <c r="W623" s="28">
        <v>0.61599999999999999</v>
      </c>
      <c r="X623" s="121">
        <f>AProperties!AF623*(9.806*B623)^0.5</f>
        <v>1.9404477237197417</v>
      </c>
      <c r="Y623" s="121">
        <f>AProperties!AG623*(9.806*C623)^0.5</f>
        <v>1.9429233221108484</v>
      </c>
      <c r="Z623" s="121">
        <f>AProperties!AH623*(9.806*D623)^0.5</f>
        <v>1.9425636472541006</v>
      </c>
      <c r="AA623" s="121">
        <f>AProperties!AI623*(9.806*E623)^0.5</f>
        <v>1.9441630168207933</v>
      </c>
      <c r="AB623" s="121">
        <f>AProperties!AJ623*(9.806*F623)^0.5</f>
        <v>1.943749690021551</v>
      </c>
      <c r="AC623" s="121">
        <f>AProperties!AK623*(9.806*G623)^0.5</f>
        <v>1.9449130725886692</v>
      </c>
      <c r="AD623" s="121">
        <f>AProperties!AL623*(9.806*H623)^0.5</f>
        <v>1.9445083932685978</v>
      </c>
      <c r="AE623" s="121">
        <f>AProperties!AM623*(9.806*I623)^0.5</f>
        <v>1.9454157338962883</v>
      </c>
      <c r="AF623" s="122">
        <f t="shared" si="109"/>
        <v>1.9435855749600737</v>
      </c>
    </row>
    <row r="624" spans="1:32" x14ac:dyDescent="0.25">
      <c r="A624" s="28">
        <v>0.61699999999999999</v>
      </c>
      <c r="B624" s="94">
        <f>AProperties!B624/AProperties!V624/VLOOKUP(B$6,Data!$N$4:$Y$11,Data!$X$1,FALSE)</f>
        <v>0.72420130409997352</v>
      </c>
      <c r="C624" s="94">
        <f>AProperties!C624/AProperties!W624/VLOOKUP(C$6,Data!$N$4:$Y$11,Data!$X$1,FALSE)</f>
        <v>0.72528404906196609</v>
      </c>
      <c r="D624" s="94">
        <f>AProperties!D624/AProperties!X624/VLOOKUP(D$6,Data!$N$4:$Y$11,Data!$X$1,FALSE)</f>
        <v>0.72512671501096526</v>
      </c>
      <c r="E624" s="94">
        <f>AProperties!E624/AProperties!Y624/VLOOKUP(E$6,Data!$N$4:$Y$11,Data!$X$1,FALSE)</f>
        <v>0.72582639664515514</v>
      </c>
      <c r="F624" s="94">
        <f>AProperties!F624/AProperties!Z624/VLOOKUP(F$6,Data!$N$4:$Y$11,Data!$X$1,FALSE)</f>
        <v>0.72564556163711724</v>
      </c>
      <c r="G624" s="94">
        <f>AProperties!G624/AProperties!AA624/VLOOKUP(G$6,Data!$N$4:$Y$11,Data!$X$1,FALSE)</f>
        <v>0.72615458188975868</v>
      </c>
      <c r="H624" s="94">
        <f>AProperties!H624/AProperties!AB624/VLOOKUP(H$6,Data!$N$4:$Y$11,Data!$X$1,FALSE)</f>
        <v>0.72597751092441465</v>
      </c>
      <c r="I624" s="94">
        <f>AProperties!I624/AProperties!AC624/VLOOKUP(I$6,Data!$N$4:$Y$11,Data!$X$1,FALSE)</f>
        <v>0.72637454015344138</v>
      </c>
      <c r="J624" s="97">
        <f t="shared" si="99"/>
        <v>0.72557383242784912</v>
      </c>
      <c r="L624" s="28">
        <v>0.61699999999999999</v>
      </c>
      <c r="M624" s="94">
        <f t="shared" si="100"/>
        <v>0.97910065204998675</v>
      </c>
      <c r="N624" s="94">
        <f t="shared" si="101"/>
        <v>0.97964202453098304</v>
      </c>
      <c r="O624" s="94">
        <f t="shared" si="102"/>
        <v>0.97956335750548262</v>
      </c>
      <c r="P624" s="94">
        <f t="shared" si="103"/>
        <v>0.97991319832257751</v>
      </c>
      <c r="Q624" s="94">
        <f t="shared" si="104"/>
        <v>0.97982278081855867</v>
      </c>
      <c r="R624" s="94">
        <f t="shared" si="105"/>
        <v>0.98007729094487939</v>
      </c>
      <c r="S624" s="94">
        <f t="shared" si="106"/>
        <v>0.97998875546220732</v>
      </c>
      <c r="T624" s="94">
        <f t="shared" si="107"/>
        <v>0.98018727007672068</v>
      </c>
      <c r="U624" s="97">
        <f t="shared" si="108"/>
        <v>0.97978691621392455</v>
      </c>
      <c r="W624" s="28">
        <v>0.61699999999999999</v>
      </c>
      <c r="X624" s="121">
        <f>AProperties!AF624*(9.806*B624)^0.5</f>
        <v>1.9454224208370712</v>
      </c>
      <c r="Y624" s="121">
        <f>AProperties!AG624*(9.806*C624)^0.5</f>
        <v>1.9479016017800059</v>
      </c>
      <c r="Z624" s="121">
        <f>AProperties!AH624*(9.806*D624)^0.5</f>
        <v>1.9475414053687197</v>
      </c>
      <c r="AA624" s="121">
        <f>AProperties!AI624*(9.806*E624)^0.5</f>
        <v>1.9491430968817971</v>
      </c>
      <c r="AB624" s="121">
        <f>AProperties!AJ624*(9.806*F624)^0.5</f>
        <v>1.9487291693406288</v>
      </c>
      <c r="AC624" s="121">
        <f>AProperties!AK624*(9.806*G624)^0.5</f>
        <v>1.9498942440129234</v>
      </c>
      <c r="AD624" s="121">
        <f>AProperties!AL624*(9.806*H624)^0.5</f>
        <v>1.9494889756734211</v>
      </c>
      <c r="AE624" s="121">
        <f>AProperties!AM624*(9.806*I624)^0.5</f>
        <v>1.9503976375871255</v>
      </c>
      <c r="AF624" s="122">
        <f t="shared" si="109"/>
        <v>1.9485648189352116</v>
      </c>
    </row>
    <row r="625" spans="1:32" x14ac:dyDescent="0.25">
      <c r="A625" s="28">
        <v>0.61799999999999999</v>
      </c>
      <c r="B625" s="94">
        <f>AProperties!B625/AProperties!V625/VLOOKUP(B$6,Data!$N$4:$Y$11,Data!$X$1,FALSE)</f>
        <v>0.72590972529500464</v>
      </c>
      <c r="C625" s="94">
        <f>AProperties!C625/AProperties!W625/VLOOKUP(C$6,Data!$N$4:$Y$11,Data!$X$1,FALSE)</f>
        <v>0.72699595977764753</v>
      </c>
      <c r="D625" s="94">
        <f>AProperties!D625/AProperties!X625/VLOOKUP(D$6,Data!$N$4:$Y$11,Data!$X$1,FALSE)</f>
        <v>0.72683811788835651</v>
      </c>
      <c r="E625" s="94">
        <f>AProperties!E625/AProperties!Y625/VLOOKUP(E$6,Data!$N$4:$Y$11,Data!$X$1,FALSE)</f>
        <v>0.72754005995551196</v>
      </c>
      <c r="F625" s="94">
        <f>AProperties!F625/AProperties!Z625/VLOOKUP(F$6,Data!$N$4:$Y$11,Data!$X$1,FALSE)</f>
        <v>0.72735864023142982</v>
      </c>
      <c r="G625" s="94">
        <f>AProperties!G625/AProperties!AA625/VLOOKUP(G$6,Data!$N$4:$Y$11,Data!$X$1,FALSE)</f>
        <v>0.72786930725197185</v>
      </c>
      <c r="H625" s="94">
        <f>AProperties!H625/AProperties!AB625/VLOOKUP(H$6,Data!$N$4:$Y$11,Data!$X$1,FALSE)</f>
        <v>0.72769166311841704</v>
      </c>
      <c r="I625" s="94">
        <f>AProperties!I625/AProperties!AC625/VLOOKUP(I$6,Data!$N$4:$Y$11,Data!$X$1,FALSE)</f>
        <v>0.72808997797305353</v>
      </c>
      <c r="J625" s="97">
        <f t="shared" si="99"/>
        <v>0.72728668143642416</v>
      </c>
      <c r="L625" s="28">
        <v>0.61799999999999999</v>
      </c>
      <c r="M625" s="94">
        <f t="shared" si="100"/>
        <v>0.98095486264750231</v>
      </c>
      <c r="N625" s="94">
        <f t="shared" si="101"/>
        <v>0.9814979798888237</v>
      </c>
      <c r="O625" s="94">
        <f t="shared" si="102"/>
        <v>0.98141905894417825</v>
      </c>
      <c r="P625" s="94">
        <f t="shared" si="103"/>
        <v>0.98177002997775598</v>
      </c>
      <c r="Q625" s="94">
        <f t="shared" si="104"/>
        <v>0.9816793201157149</v>
      </c>
      <c r="R625" s="94">
        <f t="shared" si="105"/>
        <v>0.98193465362598586</v>
      </c>
      <c r="S625" s="94">
        <f t="shared" si="106"/>
        <v>0.98184583155920846</v>
      </c>
      <c r="T625" s="94">
        <f t="shared" si="107"/>
        <v>0.98204498898652681</v>
      </c>
      <c r="U625" s="97">
        <f t="shared" si="108"/>
        <v>0.98164334071821191</v>
      </c>
      <c r="W625" s="28">
        <v>0.61799999999999999</v>
      </c>
      <c r="X625" s="121">
        <f>AProperties!AF625*(9.806*B625)^0.5</f>
        <v>1.9504038902684677</v>
      </c>
      <c r="Y625" s="121">
        <f>AProperties!AG625*(9.806*C625)^0.5</f>
        <v>1.9528866529828064</v>
      </c>
      <c r="Z625" s="121">
        <f>AProperties!AH625*(9.806*D625)^0.5</f>
        <v>1.9525259351265072</v>
      </c>
      <c r="AA625" s="121">
        <f>AProperties!AI625*(9.806*E625)^0.5</f>
        <v>1.9541299481090657</v>
      </c>
      <c r="AB625" s="121">
        <f>AProperties!AJ625*(9.806*F625)^0.5</f>
        <v>1.9537154199467177</v>
      </c>
      <c r="AC625" s="121">
        <f>AProperties!AK625*(9.806*G625)^0.5</f>
        <v>1.9548821863887982</v>
      </c>
      <c r="AD625" s="121">
        <f>AProperties!AL625*(9.806*H625)^0.5</f>
        <v>1.9544763291449589</v>
      </c>
      <c r="AE625" s="121">
        <f>AProperties!AM625*(9.806*I625)^0.5</f>
        <v>1.9553863120889698</v>
      </c>
      <c r="AF625" s="122">
        <f t="shared" si="109"/>
        <v>1.9535508342570369</v>
      </c>
    </row>
    <row r="626" spans="1:32" x14ac:dyDescent="0.25">
      <c r="A626" s="28">
        <v>0.61899999999999999</v>
      </c>
      <c r="B626" s="94">
        <f>AProperties!B626/AProperties!V626/VLOOKUP(B$6,Data!$N$4:$Y$11,Data!$X$1,FALSE)</f>
        <v>0.72762246636871808</v>
      </c>
      <c r="C626" s="94">
        <f>AProperties!C626/AProperties!W626/VLOOKUP(C$6,Data!$N$4:$Y$11,Data!$X$1,FALSE)</f>
        <v>0.72871220029022288</v>
      </c>
      <c r="D626" s="94">
        <f>AProperties!D626/AProperties!X626/VLOOKUP(D$6,Data!$N$4:$Y$11,Data!$X$1,FALSE)</f>
        <v>0.7285538491174387</v>
      </c>
      <c r="E626" s="94">
        <f>AProperties!E626/AProperties!Y626/VLOOKUP(E$6,Data!$N$4:$Y$11,Data!$X$1,FALSE)</f>
        <v>0.72925805805496136</v>
      </c>
      <c r="F626" s="94">
        <f>AProperties!F626/AProperties!Z626/VLOOKUP(F$6,Data!$N$4:$Y$11,Data!$X$1,FALSE)</f>
        <v>0.72907605194848635</v>
      </c>
      <c r="G626" s="94">
        <f>AProperties!G626/AProperties!AA626/VLOOKUP(G$6,Data!$N$4:$Y$11,Data!$X$1,FALSE)</f>
        <v>0.72958837043202784</v>
      </c>
      <c r="H626" s="94">
        <f>AProperties!H626/AProperties!AB626/VLOOKUP(H$6,Data!$N$4:$Y$11,Data!$X$1,FALSE)</f>
        <v>0.72941015149537403</v>
      </c>
      <c r="I626" s="94">
        <f>AProperties!I626/AProperties!AC626/VLOOKUP(I$6,Data!$N$4:$Y$11,Data!$X$1,FALSE)</f>
        <v>0.72980975564378592</v>
      </c>
      <c r="J626" s="97">
        <f t="shared" si="99"/>
        <v>0.72900386291887698</v>
      </c>
      <c r="L626" s="28">
        <v>0.61899999999999999</v>
      </c>
      <c r="M626" s="94">
        <f t="shared" si="100"/>
        <v>0.98281123318435903</v>
      </c>
      <c r="N626" s="94">
        <f t="shared" si="101"/>
        <v>0.98335610014511143</v>
      </c>
      <c r="O626" s="94">
        <f t="shared" si="102"/>
        <v>0.9832769245587194</v>
      </c>
      <c r="P626" s="94">
        <f t="shared" si="103"/>
        <v>0.98362902902748073</v>
      </c>
      <c r="Q626" s="94">
        <f t="shared" si="104"/>
        <v>0.98353802597424322</v>
      </c>
      <c r="R626" s="94">
        <f t="shared" si="105"/>
        <v>0.98379418521601392</v>
      </c>
      <c r="S626" s="94">
        <f t="shared" si="106"/>
        <v>0.98370507574768706</v>
      </c>
      <c r="T626" s="94">
        <f t="shared" si="107"/>
        <v>0.98390487782189295</v>
      </c>
      <c r="U626" s="97">
        <f t="shared" si="108"/>
        <v>0.98350193145943843</v>
      </c>
      <c r="W626" s="28">
        <v>0.61899999999999999</v>
      </c>
      <c r="X626" s="121">
        <f>AProperties!AF626*(9.806*B626)^0.5</f>
        <v>1.9553921568519586</v>
      </c>
      <c r="Y626" s="121">
        <f>AProperties!AG626*(9.806*C626)^0.5</f>
        <v>1.9578785006033792</v>
      </c>
      <c r="Z626" s="121">
        <f>AProperties!AH626*(9.806*D626)^0.5</f>
        <v>1.9575172614048872</v>
      </c>
      <c r="AA626" s="121">
        <f>AProperties!AI626*(9.806*E626)^0.5</f>
        <v>1.9591235954098329</v>
      </c>
      <c r="AB626" s="121">
        <f>AProperties!AJ626*(9.806*F626)^0.5</f>
        <v>1.9587084667393417</v>
      </c>
      <c r="AC626" s="121">
        <f>AProperties!AK626*(9.806*G626)^0.5</f>
        <v>1.9598769246375187</v>
      </c>
      <c r="AD626" s="121">
        <f>AProperties!AL626*(9.806*H626)^0.5</f>
        <v>1.9594704785968839</v>
      </c>
      <c r="AE626" s="121">
        <f>AProperties!AM626*(9.806*I626)^0.5</f>
        <v>1.9603817823324194</v>
      </c>
      <c r="AF626" s="122">
        <f t="shared" si="109"/>
        <v>1.9585436458220278</v>
      </c>
    </row>
    <row r="627" spans="1:32" x14ac:dyDescent="0.25">
      <c r="A627" s="28">
        <v>0.62</v>
      </c>
      <c r="B627" s="94">
        <f>AProperties!B627/AProperties!V627/VLOOKUP(B$6,Data!$N$4:$Y$11,Data!$X$1,FALSE)</f>
        <v>0.72933955696652941</v>
      </c>
      <c r="C627" s="94">
        <f>AProperties!C627/AProperties!W627/VLOOKUP(C$6,Data!$N$4:$Y$11,Data!$X$1,FALSE)</f>
        <v>0.73043280030546209</v>
      </c>
      <c r="D627" s="94">
        <f>AProperties!D627/AProperties!X627/VLOOKUP(D$6,Data!$N$4:$Y$11,Data!$X$1,FALSE)</f>
        <v>0.73027393839519839</v>
      </c>
      <c r="E627" s="94">
        <f>AProperties!E627/AProperties!Y627/VLOOKUP(E$6,Data!$N$4:$Y$11,Data!$X$1,FALSE)</f>
        <v>0.73098042067958713</v>
      </c>
      <c r="F627" s="94">
        <f>AProperties!F627/AProperties!Z627/VLOOKUP(F$6,Data!$N$4:$Y$11,Data!$X$1,FALSE)</f>
        <v>0.73079782651425773</v>
      </c>
      <c r="G627" s="94">
        <f>AProperties!G627/AProperties!AA627/VLOOKUP(G$6,Data!$N$4:$Y$11,Data!$X$1,FALSE)</f>
        <v>0.73131180118437922</v>
      </c>
      <c r="H627" s="94">
        <f>AProperties!H627/AProperties!AB627/VLOOKUP(H$6,Data!$N$4:$Y$11,Data!$X$1,FALSE)</f>
        <v>0.73113300579982443</v>
      </c>
      <c r="I627" s="94">
        <f>AProperties!I627/AProperties!AC627/VLOOKUP(I$6,Data!$N$4:$Y$11,Data!$X$1,FALSE)</f>
        <v>0.73153390293241538</v>
      </c>
      <c r="J627" s="97">
        <f t="shared" si="99"/>
        <v>0.73072540659720675</v>
      </c>
      <c r="L627" s="28">
        <v>0.62</v>
      </c>
      <c r="M627" s="94">
        <f t="shared" si="100"/>
        <v>0.98466977848326476</v>
      </c>
      <c r="N627" s="94">
        <f t="shared" si="101"/>
        <v>0.98521640015273104</v>
      </c>
      <c r="O627" s="94">
        <f t="shared" si="102"/>
        <v>0.98513696919759919</v>
      </c>
      <c r="P627" s="94">
        <f t="shared" si="103"/>
        <v>0.98549021033979356</v>
      </c>
      <c r="Q627" s="94">
        <f t="shared" si="104"/>
        <v>0.98539891325712881</v>
      </c>
      <c r="R627" s="94">
        <f t="shared" si="105"/>
        <v>0.98565590059218966</v>
      </c>
      <c r="S627" s="94">
        <f t="shared" si="106"/>
        <v>0.98556650289991221</v>
      </c>
      <c r="T627" s="94">
        <f t="shared" si="107"/>
        <v>0.98576695146620774</v>
      </c>
      <c r="U627" s="97">
        <f t="shared" si="108"/>
        <v>0.98536270329860343</v>
      </c>
      <c r="W627" s="28">
        <v>0.62</v>
      </c>
      <c r="X627" s="121">
        <f>AProperties!AF627*(9.806*B627)^0.5</f>
        <v>1.9603872457153659</v>
      </c>
      <c r="Y627" s="121">
        <f>AProperties!AG627*(9.806*C627)^0.5</f>
        <v>1.9628771698160814</v>
      </c>
      <c r="Z627" s="121">
        <f>AProperties!AH627*(9.806*D627)^0.5</f>
        <v>1.9625154093714532</v>
      </c>
      <c r="AA627" s="121">
        <f>AProperties!AI627*(9.806*E627)^0.5</f>
        <v>1.9641240639817821</v>
      </c>
      <c r="AB627" s="121">
        <f>AProperties!AJ627*(9.806*F627)^0.5</f>
        <v>1.9637083349084086</v>
      </c>
      <c r="AC627" s="121">
        <f>AProperties!AK627*(9.806*G627)^0.5</f>
        <v>1.9648784839708828</v>
      </c>
      <c r="AD627" s="121">
        <f>AProperties!AL627*(9.806*H627)^0.5</f>
        <v>1.9644714492333768</v>
      </c>
      <c r="AE627" s="121">
        <f>AProperties!AM627*(9.806*I627)^0.5</f>
        <v>1.9653840735387402</v>
      </c>
      <c r="AF627" s="122">
        <f t="shared" si="109"/>
        <v>1.9635432788170115</v>
      </c>
    </row>
    <row r="628" spans="1:32" x14ac:dyDescent="0.25">
      <c r="A628" s="28">
        <v>0.621</v>
      </c>
      <c r="B628" s="94">
        <f>AProperties!B628/AProperties!V628/VLOOKUP(B$6,Data!$N$4:$Y$11,Data!$X$1,FALSE)</f>
        <v>0.73106102700645637</v>
      </c>
      <c r="C628" s="94">
        <f>AProperties!C628/AProperties!W628/VLOOKUP(C$6,Data!$N$4:$Y$11,Data!$X$1,FALSE)</f>
        <v>0.73215778980232193</v>
      </c>
      <c r="D628" s="94">
        <f>AProperties!D628/AProperties!X628/VLOOKUP(D$6,Data!$N$4:$Y$11,Data!$X$1,FALSE)</f>
        <v>0.73199841569172341</v>
      </c>
      <c r="E628" s="94">
        <f>AProperties!E628/AProperties!Y628/VLOOKUP(E$6,Data!$N$4:$Y$11,Data!$X$1,FALSE)</f>
        <v>0.73270717783895167</v>
      </c>
      <c r="F628" s="94">
        <f>AProperties!F628/AProperties!Z628/VLOOKUP(F$6,Data!$N$4:$Y$11,Data!$X$1,FALSE)</f>
        <v>0.73252399392809497</v>
      </c>
      <c r="G628" s="94">
        <f>AProperties!G628/AProperties!AA628/VLOOKUP(G$6,Data!$N$4:$Y$11,Data!$X$1,FALSE)</f>
        <v>0.73303962953713642</v>
      </c>
      <c r="H628" s="94">
        <f>AProperties!H628/AProperties!AB628/VLOOKUP(H$6,Data!$N$4:$Y$11,Data!$X$1,FALSE)</f>
        <v>0.73286025604987026</v>
      </c>
      <c r="I628" s="94">
        <f>AProperties!I628/AProperties!AC628/VLOOKUP(I$6,Data!$N$4:$Y$11,Data!$X$1,FALSE)</f>
        <v>0.73326244987949296</v>
      </c>
      <c r="J628" s="97">
        <f t="shared" si="99"/>
        <v>0.73245134246675592</v>
      </c>
      <c r="L628" s="28">
        <v>0.621</v>
      </c>
      <c r="M628" s="94">
        <f t="shared" si="100"/>
        <v>0.98653051350322818</v>
      </c>
      <c r="N628" s="94">
        <f t="shared" si="101"/>
        <v>0.98707889490116096</v>
      </c>
      <c r="O628" s="94">
        <f t="shared" si="102"/>
        <v>0.9869992078458617</v>
      </c>
      <c r="P628" s="94">
        <f t="shared" si="103"/>
        <v>0.98735358891947578</v>
      </c>
      <c r="Q628" s="94">
        <f t="shared" si="104"/>
        <v>0.98726199696404748</v>
      </c>
      <c r="R628" s="94">
        <f t="shared" si="105"/>
        <v>0.9875198147685682</v>
      </c>
      <c r="S628" s="94">
        <f t="shared" si="106"/>
        <v>0.98743012802493513</v>
      </c>
      <c r="T628" s="94">
        <f t="shared" si="107"/>
        <v>0.98763122493974653</v>
      </c>
      <c r="U628" s="97">
        <f t="shared" si="108"/>
        <v>0.98722567123337801</v>
      </c>
      <c r="W628" s="28">
        <v>0.621</v>
      </c>
      <c r="X628" s="121">
        <f>AProperties!AF628*(9.806*B628)^0.5</f>
        <v>1.965389182279597</v>
      </c>
      <c r="Y628" s="121">
        <f>AProperties!AG628*(9.806*C628)^0.5</f>
        <v>1.9678826860888015</v>
      </c>
      <c r="Z628" s="121">
        <f>AProperties!AH628*(9.806*D628)^0.5</f>
        <v>1.9675204044872643</v>
      </c>
      <c r="AA628" s="121">
        <f>AProperties!AI628*(9.806*E628)^0.5</f>
        <v>1.9691313793163479</v>
      </c>
      <c r="AB628" s="121">
        <f>AProperties!AJ628*(9.806*F628)^0.5</f>
        <v>1.9687150499374975</v>
      </c>
      <c r="AC628" s="121">
        <f>AProperties!AK628*(9.806*G628)^0.5</f>
        <v>1.9698868898945807</v>
      </c>
      <c r="AD628" s="121">
        <f>AProperties!AL628*(9.806*H628)^0.5</f>
        <v>1.969479266552439</v>
      </c>
      <c r="AE628" s="121">
        <f>AProperties!AM628*(9.806*I628)^0.5</f>
        <v>1.9703932112231737</v>
      </c>
      <c r="AF628" s="122">
        <f t="shared" si="109"/>
        <v>1.9685497587224625</v>
      </c>
    </row>
    <row r="629" spans="1:32" x14ac:dyDescent="0.25">
      <c r="A629" s="28">
        <v>0.622</v>
      </c>
      <c r="B629" s="94">
        <f>AProperties!B629/AProperties!V629/VLOOKUP(B$6,Data!$N$4:$Y$11,Data!$X$1,FALSE)</f>
        <v>0.73278690668238211</v>
      </c>
      <c r="C629" s="94">
        <f>AProperties!C629/AProperties!W629/VLOOKUP(C$6,Data!$N$4:$Y$11,Data!$X$1,FALSE)</f>
        <v>0.73388719903620914</v>
      </c>
      <c r="D629" s="94">
        <f>AProperties!D629/AProperties!X629/VLOOKUP(D$6,Data!$N$4:$Y$11,Data!$X$1,FALSE)</f>
        <v>0.73372731125346691</v>
      </c>
      <c r="E629" s="94">
        <f>AProperties!E629/AProperties!Y629/VLOOKUP(E$6,Data!$N$4:$Y$11,Data!$X$1,FALSE)</f>
        <v>0.73443835981936523</v>
      </c>
      <c r="F629" s="94">
        <f>AProperties!F629/AProperties!Z629/VLOOKUP(F$6,Data!$N$4:$Y$11,Data!$X$1,FALSE)</f>
        <v>0.73425458446599778</v>
      </c>
      <c r="G629" s="94">
        <f>AProperties!G629/AProperties!AA629/VLOOKUP(G$6,Data!$N$4:$Y$11,Data!$X$1,FALSE)</f>
        <v>0.73477188579533526</v>
      </c>
      <c r="H629" s="94">
        <f>AProperties!H629/AProperties!AB629/VLOOKUP(H$6,Data!$N$4:$Y$11,Data!$X$1,FALSE)</f>
        <v>0.73459193254043975</v>
      </c>
      <c r="I629" s="94">
        <f>AProperties!I629/AProperties!AC629/VLOOKUP(I$6,Data!$N$4:$Y$11,Data!$X$1,FALSE)</f>
        <v>0.73499542680261964</v>
      </c>
      <c r="J629" s="97">
        <f t="shared" si="99"/>
        <v>0.73418170079947698</v>
      </c>
      <c r="L629" s="28">
        <v>0.622</v>
      </c>
      <c r="M629" s="94">
        <f t="shared" si="100"/>
        <v>0.98839345334119111</v>
      </c>
      <c r="N629" s="94">
        <f t="shared" si="101"/>
        <v>0.98894359951810462</v>
      </c>
      <c r="O629" s="94">
        <f t="shared" si="102"/>
        <v>0.9888636556267334</v>
      </c>
      <c r="P629" s="94">
        <f t="shared" si="103"/>
        <v>0.98921917990968256</v>
      </c>
      <c r="Q629" s="94">
        <f t="shared" si="104"/>
        <v>0.98912729223299889</v>
      </c>
      <c r="R629" s="94">
        <f t="shared" si="105"/>
        <v>0.98938594289766768</v>
      </c>
      <c r="S629" s="94">
        <f t="shared" si="106"/>
        <v>0.98929596627021987</v>
      </c>
      <c r="T629" s="94">
        <f t="shared" si="107"/>
        <v>0.98949771340130988</v>
      </c>
      <c r="U629" s="97">
        <f t="shared" si="108"/>
        <v>0.98909085039973843</v>
      </c>
      <c r="W629" s="28">
        <v>0.622</v>
      </c>
      <c r="X629" s="121">
        <f>AProperties!AF629*(9.806*B629)^0.5</f>
        <v>1.9703979922619996</v>
      </c>
      <c r="Y629" s="121">
        <f>AProperties!AG629*(9.806*C629)^0.5</f>
        <v>1.9728950751863019</v>
      </c>
      <c r="Z629" s="121">
        <f>AProperties!AH629*(9.806*D629)^0.5</f>
        <v>1.9725322725101904</v>
      </c>
      <c r="AA629" s="121">
        <f>AProperties!AI629*(9.806*E629)^0.5</f>
        <v>1.9741455672020645</v>
      </c>
      <c r="AB629" s="121">
        <f>AProperties!AJ629*(9.806*F629)^0.5</f>
        <v>1.9737286376072172</v>
      </c>
      <c r="AC629" s="121">
        <f>AProperties!AK629*(9.806*G629)^0.5</f>
        <v>1.9749021682115326</v>
      </c>
      <c r="AD629" s="121">
        <f>AProperties!AL629*(9.806*H629)^0.5</f>
        <v>1.974493956349225</v>
      </c>
      <c r="AE629" s="121">
        <f>AProperties!AM629*(9.806*I629)^0.5</f>
        <v>1.9754092211982921</v>
      </c>
      <c r="AF629" s="122">
        <f t="shared" si="109"/>
        <v>1.9735631113158527</v>
      </c>
    </row>
    <row r="630" spans="1:32" x14ac:dyDescent="0.25">
      <c r="A630" s="28">
        <v>0.623</v>
      </c>
      <c r="B630" s="94">
        <f>AProperties!B630/AProperties!V630/VLOOKUP(B$6,Data!$N$4:$Y$11,Data!$X$1,FALSE)</f>
        <v>0.73451722646735518</v>
      </c>
      <c r="C630" s="94">
        <f>AProperties!C630/AProperties!W630/VLOOKUP(C$6,Data!$N$4:$Y$11,Data!$X$1,FALSE)</f>
        <v>0.73562105854229765</v>
      </c>
      <c r="D630" s="94">
        <f>AProperties!D630/AProperties!X630/VLOOKUP(D$6,Data!$N$4:$Y$11,Data!$X$1,FALSE)</f>
        <v>0.73546065560656204</v>
      </c>
      <c r="E630" s="94">
        <f>AProperties!E630/AProperties!Y630/VLOOKUP(E$6,Data!$N$4:$Y$11,Data!$X$1,FALSE)</f>
        <v>0.73617399718720122</v>
      </c>
      <c r="F630" s="94">
        <f>AProperties!F630/AProperties!Z630/VLOOKUP(F$6,Data!$N$4:$Y$11,Data!$X$1,FALSE)</f>
        <v>0.73598962868393114</v>
      </c>
      <c r="G630" s="94">
        <f>AProperties!G630/AProperties!AA630/VLOOKUP(G$6,Data!$N$4:$Y$11,Data!$X$1,FALSE)</f>
        <v>0.73650860054425948</v>
      </c>
      <c r="H630" s="94">
        <f>AProperties!H630/AProperties!AB630/VLOOKUP(H$6,Data!$N$4:$Y$11,Data!$X$1,FALSE)</f>
        <v>0.73632806584661248</v>
      </c>
      <c r="I630" s="94">
        <f>AProperties!I630/AProperties!AC630/VLOOKUP(I$6,Data!$N$4:$Y$11,Data!$X$1,FALSE)</f>
        <v>0.73673286429976137</v>
      </c>
      <c r="J630" s="97">
        <f t="shared" si="99"/>
        <v>0.73591651214724763</v>
      </c>
      <c r="L630" s="28">
        <v>0.623</v>
      </c>
      <c r="M630" s="94">
        <f t="shared" si="100"/>
        <v>0.99025861323367759</v>
      </c>
      <c r="N630" s="94">
        <f t="shared" si="101"/>
        <v>0.99081052927114888</v>
      </c>
      <c r="O630" s="94">
        <f t="shared" si="102"/>
        <v>0.99073032780328107</v>
      </c>
      <c r="P630" s="94">
        <f t="shared" si="103"/>
        <v>0.99108699859360061</v>
      </c>
      <c r="Q630" s="94">
        <f t="shared" si="104"/>
        <v>0.99099481434196557</v>
      </c>
      <c r="R630" s="94">
        <f t="shared" si="105"/>
        <v>0.99125430027212968</v>
      </c>
      <c r="S630" s="94">
        <f t="shared" si="106"/>
        <v>0.99116403292330624</v>
      </c>
      <c r="T630" s="94">
        <f t="shared" si="107"/>
        <v>0.99136643214988074</v>
      </c>
      <c r="U630" s="97">
        <f t="shared" si="108"/>
        <v>0.99095825607362364</v>
      </c>
      <c r="W630" s="28">
        <v>0.623</v>
      </c>
      <c r="X630" s="121">
        <f>AProperties!AF630*(9.806*B630)^0.5</f>
        <v>1.9754137016797337</v>
      </c>
      <c r="Y630" s="121">
        <f>AProperties!AG630*(9.806*C630)^0.5</f>
        <v>1.9779143631736222</v>
      </c>
      <c r="Z630" s="121">
        <f>AProperties!AH630*(9.806*D630)^0.5</f>
        <v>1.9775510394983127</v>
      </c>
      <c r="AA630" s="121">
        <f>AProperties!AI630*(9.806*E630)^0.5</f>
        <v>1.9791666537279611</v>
      </c>
      <c r="AB630" s="121">
        <f>AProperties!AJ630*(9.806*F630)^0.5</f>
        <v>1.9787491239985977</v>
      </c>
      <c r="AC630" s="121">
        <f>AProperties!AK630*(9.806*G630)^0.5</f>
        <v>1.9799243450252983</v>
      </c>
      <c r="AD630" s="121">
        <f>AProperties!AL630*(9.806*H630)^0.5</f>
        <v>1.9795155447194575</v>
      </c>
      <c r="AE630" s="121">
        <f>AProperties!AM630*(9.806*I630)^0.5</f>
        <v>1.9804321295773863</v>
      </c>
      <c r="AF630" s="122">
        <f t="shared" si="109"/>
        <v>1.978583362675046</v>
      </c>
    </row>
    <row r="631" spans="1:32" x14ac:dyDescent="0.25">
      <c r="A631" s="28">
        <v>0.624</v>
      </c>
      <c r="B631" s="94">
        <f>AProperties!B631/AProperties!V631/VLOOKUP(B$6,Data!$N$4:$Y$11,Data!$X$1,FALSE)</f>
        <v>0.7362520171169521</v>
      </c>
      <c r="C631" s="94">
        <f>AProperties!C631/AProperties!W631/VLOOKUP(C$6,Data!$N$4:$Y$11,Data!$X$1,FALSE)</f>
        <v>0.73735939913888815</v>
      </c>
      <c r="D631" s="94">
        <f>AProperties!D631/AProperties!X631/VLOOKUP(D$6,Data!$N$4:$Y$11,Data!$X$1,FALSE)</f>
        <v>0.73719847956017925</v>
      </c>
      <c r="E631" s="94">
        <f>AProperties!E631/AProperties!Y631/VLOOKUP(E$6,Data!$N$4:$Y$11,Data!$X$1,FALSE)</f>
        <v>0.73791412079226504</v>
      </c>
      <c r="F631" s="94">
        <f>AProperties!F631/AProperties!Z631/VLOOKUP(F$6,Data!$N$4:$Y$11,Data!$X$1,FALSE)</f>
        <v>0.73772915742118916</v>
      </c>
      <c r="G631" s="94">
        <f>AProperties!G631/AProperties!AA631/VLOOKUP(G$6,Data!$N$4:$Y$11,Data!$X$1,FALSE)</f>
        <v>0.73824980465280376</v>
      </c>
      <c r="H631" s="94">
        <f>AProperties!H631/AProperties!AB631/VLOOKUP(H$6,Data!$N$4:$Y$11,Data!$X$1,FALSE)</f>
        <v>0.73806868682698035</v>
      </c>
      <c r="I631" s="94">
        <f>AProperties!I631/AProperties!AC631/VLOOKUP(I$6,Data!$N$4:$Y$11,Data!$X$1,FALSE)</f>
        <v>0.73847479325262166</v>
      </c>
      <c r="J631" s="97">
        <f t="shared" si="99"/>
        <v>0.73765580734523495</v>
      </c>
      <c r="L631" s="28">
        <v>0.624</v>
      </c>
      <c r="M631" s="94">
        <f t="shared" si="100"/>
        <v>0.99212600855847599</v>
      </c>
      <c r="N631" s="94">
        <f t="shared" si="101"/>
        <v>0.99267969956944402</v>
      </c>
      <c r="O631" s="94">
        <f t="shared" si="102"/>
        <v>0.99259923978008957</v>
      </c>
      <c r="P631" s="94">
        <f t="shared" si="103"/>
        <v>0.99295706039613252</v>
      </c>
      <c r="Q631" s="94">
        <f t="shared" si="104"/>
        <v>0.99286457871059453</v>
      </c>
      <c r="R631" s="94">
        <f t="shared" si="105"/>
        <v>0.99312490232640194</v>
      </c>
      <c r="S631" s="94">
        <f t="shared" si="106"/>
        <v>0.99303434341349017</v>
      </c>
      <c r="T631" s="94">
        <f t="shared" si="107"/>
        <v>0.99323739662631083</v>
      </c>
      <c r="U631" s="97">
        <f t="shared" si="108"/>
        <v>0.99282790367261753</v>
      </c>
      <c r="W631" s="28">
        <v>0.624</v>
      </c>
      <c r="X631" s="121">
        <f>AProperties!AF631*(9.806*B631)^0.5</f>
        <v>1.9804363368532334</v>
      </c>
      <c r="Y631" s="121">
        <f>AProperties!AG631*(9.806*C631)^0.5</f>
        <v>1.9829405764195167</v>
      </c>
      <c r="Z631" s="121">
        <f>AProperties!AH631*(9.806*D631)^0.5</f>
        <v>1.982576731813356</v>
      </c>
      <c r="AA631" s="121">
        <f>AProperties!AI631*(9.806*E631)^0.5</f>
        <v>1.9841946652870148</v>
      </c>
      <c r="AB631" s="121">
        <f>AProperties!AJ631*(9.806*F631)^0.5</f>
        <v>1.9837765354965369</v>
      </c>
      <c r="AC631" s="121">
        <f>AProperties!AK631*(9.806*G631)^0.5</f>
        <v>1.9849534467435106</v>
      </c>
      <c r="AD631" s="121">
        <f>AProperties!AL631*(9.806*H631)^0.5</f>
        <v>1.9845440580628597</v>
      </c>
      <c r="AE631" s="121">
        <f>AProperties!AM631*(9.806*I631)^0.5</f>
        <v>1.9854619627779238</v>
      </c>
      <c r="AF631" s="122">
        <f t="shared" si="109"/>
        <v>1.983610539181744</v>
      </c>
    </row>
    <row r="632" spans="1:32" x14ac:dyDescent="0.25">
      <c r="A632" s="28">
        <v>0.625</v>
      </c>
      <c r="B632" s="94">
        <f>AProperties!B632/AProperties!V632/VLOOKUP(B$6,Data!$N$4:$Y$11,Data!$X$1,FALSE)</f>
        <v>0.73799130967267612</v>
      </c>
      <c r="C632" s="94">
        <f>AProperties!C632/AProperties!W632/VLOOKUP(C$6,Data!$N$4:$Y$11,Data!$X$1,FALSE)</f>
        <v>0.7391022519308178</v>
      </c>
      <c r="D632" s="94">
        <f>AProperties!D632/AProperties!X632/VLOOKUP(D$6,Data!$N$4:$Y$11,Data!$X$1,FALSE)</f>
        <v>0.73894081420993996</v>
      </c>
      <c r="E632" s="94">
        <f>AProperties!E632/AProperties!Y632/VLOOKUP(E$6,Data!$N$4:$Y$11,Data!$X$1,FALSE)</f>
        <v>0.73965876177120615</v>
      </c>
      <c r="F632" s="94">
        <f>AProperties!F632/AProperties!Z632/VLOOKUP(F$6,Data!$N$4:$Y$11,Data!$X$1,FALSE)</f>
        <v>0.73947320180380738</v>
      </c>
      <c r="G632" s="94">
        <f>AProperties!G632/AProperties!AA632/VLOOKUP(G$6,Data!$N$4:$Y$11,Data!$X$1,FALSE)</f>
        <v>0.73999552927689671</v>
      </c>
      <c r="H632" s="94">
        <f>AProperties!H632/AProperties!AB632/VLOOKUP(H$6,Data!$N$4:$Y$11,Data!$X$1,FALSE)</f>
        <v>0.73981382662706641</v>
      </c>
      <c r="I632" s="94">
        <f>AProperties!I632/AProperties!AC632/VLOOKUP(I$6,Data!$N$4:$Y$11,Data!$X$1,FALSE)</f>
        <v>0.7402212448300598</v>
      </c>
      <c r="J632" s="97">
        <f t="shared" si="99"/>
        <v>0.7393996175153088</v>
      </c>
      <c r="L632" s="28">
        <v>0.625</v>
      </c>
      <c r="M632" s="94">
        <f t="shared" si="100"/>
        <v>0.99399565483633801</v>
      </c>
      <c r="N632" s="94">
        <f t="shared" si="101"/>
        <v>0.99455112596540896</v>
      </c>
      <c r="O632" s="94">
        <f t="shared" si="102"/>
        <v>0.99447040710496992</v>
      </c>
      <c r="P632" s="94">
        <f t="shared" si="103"/>
        <v>0.99482938088560302</v>
      </c>
      <c r="Q632" s="94">
        <f t="shared" si="104"/>
        <v>0.99473660090190363</v>
      </c>
      <c r="R632" s="94">
        <f t="shared" si="105"/>
        <v>0.99499776463844836</v>
      </c>
      <c r="S632" s="94">
        <f t="shared" si="106"/>
        <v>0.9949069133135332</v>
      </c>
      <c r="T632" s="94">
        <f t="shared" si="107"/>
        <v>0.9951106224150299</v>
      </c>
      <c r="U632" s="97">
        <f t="shared" si="108"/>
        <v>0.99469980875765451</v>
      </c>
      <c r="W632" s="28">
        <v>0.625</v>
      </c>
      <c r="X632" s="121">
        <f>AProperties!AF632*(9.806*B632)^0.5</f>
        <v>1.9854659244096795</v>
      </c>
      <c r="Y632" s="121">
        <f>AProperties!AG632*(9.806*C632)^0.5</f>
        <v>1.9879737415999423</v>
      </c>
      <c r="Z632" s="121">
        <f>AProperties!AH632*(9.806*D632)^0.5</f>
        <v>1.9876093761241918</v>
      </c>
      <c r="AA632" s="121">
        <f>AProperties!AI632*(9.806*E632)^0.5</f>
        <v>1.9892296285796387</v>
      </c>
      <c r="AB632" s="121">
        <f>AProperties!AJ632*(9.806*F632)^0.5</f>
        <v>1.9888108987932918</v>
      </c>
      <c r="AC632" s="121">
        <f>AProperties!AK632*(9.806*G632)^0.5</f>
        <v>1.9899895000813899</v>
      </c>
      <c r="AD632" s="121">
        <f>AProperties!AL632*(9.806*H632)^0.5</f>
        <v>1.9895795230866598</v>
      </c>
      <c r="AE632" s="121">
        <f>AProperties!AM632*(9.806*I632)^0.5</f>
        <v>1.9904987475250417</v>
      </c>
      <c r="AF632" s="122">
        <f t="shared" si="109"/>
        <v>1.9886446675249794</v>
      </c>
    </row>
    <row r="633" spans="1:32" x14ac:dyDescent="0.25">
      <c r="A633" s="28">
        <v>0.626</v>
      </c>
      <c r="B633" s="94">
        <f>AProperties!B633/AProperties!V633/VLOOKUP(B$6,Data!$N$4:$Y$11,Data!$X$1,FALSE)</f>
        <v>0.73973513546541314</v>
      </c>
      <c r="C633" s="94">
        <f>AProperties!C633/AProperties!W633/VLOOKUP(C$6,Data!$N$4:$Y$11,Data!$X$1,FALSE)</f>
        <v>0.74084964831292688</v>
      </c>
      <c r="D633" s="94">
        <f>AProperties!D633/AProperties!X633/VLOOKUP(D$6,Data!$N$4:$Y$11,Data!$X$1,FALSE)</f>
        <v>0.74068769094137688</v>
      </c>
      <c r="E633" s="94">
        <f>AProperties!E633/AProperties!Y633/VLOOKUP(E$6,Data!$N$4:$Y$11,Data!$X$1,FALSE)</f>
        <v>0.74140795155098194</v>
      </c>
      <c r="F633" s="94">
        <f>AProperties!F633/AProperties!Z633/VLOOKUP(F$6,Data!$N$4:$Y$11,Data!$X$1,FALSE)</f>
        <v>0.74122179324802817</v>
      </c>
      <c r="G633" s="94">
        <f>AProperties!G633/AProperties!AA633/VLOOKUP(G$6,Data!$N$4:$Y$11,Data!$X$1,FALSE)</f>
        <v>0.74174580586296013</v>
      </c>
      <c r="H633" s="94">
        <f>AProperties!H633/AProperties!AB633/VLOOKUP(H$6,Data!$N$4:$Y$11,Data!$X$1,FALSE)</f>
        <v>0.74156351668279041</v>
      </c>
      <c r="I633" s="94">
        <f>AProperties!I633/AProperties!AC633/VLOOKUP(I$6,Data!$N$4:$Y$11,Data!$X$1,FALSE)</f>
        <v>0.74197225049155735</v>
      </c>
      <c r="J633" s="97">
        <f t="shared" si="99"/>
        <v>0.74114797406950417</v>
      </c>
      <c r="L633" s="28">
        <v>0.626</v>
      </c>
      <c r="M633" s="94">
        <f t="shared" si="100"/>
        <v>0.99586756773270657</v>
      </c>
      <c r="N633" s="94">
        <f t="shared" si="101"/>
        <v>0.9964248241564635</v>
      </c>
      <c r="O633" s="94">
        <f t="shared" si="102"/>
        <v>0.99634384547068844</v>
      </c>
      <c r="P633" s="94">
        <f t="shared" si="103"/>
        <v>0.99670397577549097</v>
      </c>
      <c r="Q633" s="94">
        <f t="shared" si="104"/>
        <v>0.99661089662401414</v>
      </c>
      <c r="R633" s="94">
        <f t="shared" si="105"/>
        <v>0.99687290293148001</v>
      </c>
      <c r="S633" s="94">
        <f t="shared" si="106"/>
        <v>0.99678175834139515</v>
      </c>
      <c r="T633" s="94">
        <f t="shared" si="107"/>
        <v>0.99698612524577868</v>
      </c>
      <c r="U633" s="97">
        <f t="shared" si="108"/>
        <v>0.9965739870347522</v>
      </c>
      <c r="W633" s="28">
        <v>0.626</v>
      </c>
      <c r="X633" s="121">
        <f>AProperties!AF633*(9.806*B633)^0.5</f>
        <v>1.9905024912865439</v>
      </c>
      <c r="Y633" s="121">
        <f>AProperties!AG633*(9.806*C633)^0.5</f>
        <v>1.993013885701618</v>
      </c>
      <c r="Z633" s="121">
        <f>AProperties!AH633*(9.806*D633)^0.5</f>
        <v>1.99264899941038</v>
      </c>
      <c r="AA633" s="121">
        <f>AProperties!AI633*(9.806*E633)^0.5</f>
        <v>1.9942715706172247</v>
      </c>
      <c r="AB633" s="121">
        <f>AProperties!AJ633*(9.806*F633)^0.5</f>
        <v>1.9938522408920267</v>
      </c>
      <c r="AC633" s="121">
        <f>AProperties!AK633*(9.806*G633)^0.5</f>
        <v>1.9950325320652667</v>
      </c>
      <c r="AD633" s="121">
        <f>AProperties!AL633*(9.806*H633)^0.5</f>
        <v>1.9946219668091341</v>
      </c>
      <c r="AE633" s="121">
        <f>AProperties!AM633*(9.806*I633)^0.5</f>
        <v>1.9955425108550926</v>
      </c>
      <c r="AF633" s="122">
        <f t="shared" si="109"/>
        <v>1.9936857747046608</v>
      </c>
    </row>
    <row r="634" spans="1:32" x14ac:dyDescent="0.25">
      <c r="A634" s="28">
        <v>0.627</v>
      </c>
      <c r="B634" s="94">
        <f>AProperties!B634/AProperties!V634/VLOOKUP(B$6,Data!$N$4:$Y$11,Data!$X$1,FALSE)</f>
        <v>0.74148352611893886</v>
      </c>
      <c r="C634" s="94">
        <f>AProperties!C634/AProperties!W634/VLOOKUP(C$6,Data!$N$4:$Y$11,Data!$X$1,FALSE)</f>
        <v>0.74260161997356533</v>
      </c>
      <c r="D634" s="94">
        <f>AProperties!D634/AProperties!X634/VLOOKUP(D$6,Data!$N$4:$Y$11,Data!$X$1,FALSE)</f>
        <v>0.74243914143344258</v>
      </c>
      <c r="E634" s="94">
        <f>AProperties!E634/AProperties!Y634/VLOOKUP(E$6,Data!$N$4:$Y$11,Data!$X$1,FALSE)</f>
        <v>0.74316172185237972</v>
      </c>
      <c r="F634" s="94">
        <f>AProperties!F634/AProperties!Z634/VLOOKUP(F$6,Data!$N$4:$Y$11,Data!$X$1,FALSE)</f>
        <v>0.7429749634638172</v>
      </c>
      <c r="G634" s="94">
        <f>AProperties!G634/AProperties!AA634/VLOOKUP(G$6,Data!$N$4:$Y$11,Data!$X$1,FALSE)</f>
        <v>0.74350066615143628</v>
      </c>
      <c r="H634" s="94">
        <f>AProperties!H634/AProperties!AB634/VLOOKUP(H$6,Data!$N$4:$Y$11,Data!$X$1,FALSE)</f>
        <v>0.7433177887239848</v>
      </c>
      <c r="I634" s="94">
        <f>AProperties!I634/AProperties!AC634/VLOOKUP(I$6,Data!$N$4:$Y$11,Data!$X$1,FALSE)</f>
        <v>0.7437278419907406</v>
      </c>
      <c r="J634" s="97">
        <f t="shared" si="99"/>
        <v>0.7429009087135382</v>
      </c>
      <c r="L634" s="28">
        <v>0.627</v>
      </c>
      <c r="M634" s="94">
        <f t="shared" si="100"/>
        <v>0.99774176305946938</v>
      </c>
      <c r="N634" s="94">
        <f t="shared" si="101"/>
        <v>0.99830080998678272</v>
      </c>
      <c r="O634" s="94">
        <f t="shared" si="102"/>
        <v>0.99821957071672129</v>
      </c>
      <c r="P634" s="94">
        <f t="shared" si="103"/>
        <v>0.99858086092618992</v>
      </c>
      <c r="Q634" s="94">
        <f t="shared" si="104"/>
        <v>0.9984874817319086</v>
      </c>
      <c r="R634" s="94">
        <f t="shared" si="105"/>
        <v>0.99875033307571814</v>
      </c>
      <c r="S634" s="94">
        <f t="shared" si="106"/>
        <v>0.9986588943619924</v>
      </c>
      <c r="T634" s="94">
        <f t="shared" si="107"/>
        <v>0.99886392099537025</v>
      </c>
      <c r="U634" s="97">
        <f t="shared" si="108"/>
        <v>0.99845045435676916</v>
      </c>
      <c r="W634" s="28">
        <v>0.627</v>
      </c>
      <c r="X634" s="121">
        <f>AProperties!AF634*(9.806*B634)^0.5</f>
        <v>1.9955460647351846</v>
      </c>
      <c r="Y634" s="121">
        <f>AProperties!AG634*(9.806*C634)^0.5</f>
        <v>1.998061036025603</v>
      </c>
      <c r="Z634" s="121">
        <f>AProperties!AH634*(9.806*D634)^0.5</f>
        <v>1.9976956289657555</v>
      </c>
      <c r="AA634" s="121">
        <f>AProperties!AI634*(9.806*E634)^0.5</f>
        <v>1.9993205187257559</v>
      </c>
      <c r="AB634" s="121">
        <f>AProperties!AJ634*(9.806*F634)^0.5</f>
        <v>1.998900589110415</v>
      </c>
      <c r="AC634" s="121">
        <f>AProperties!AK634*(9.806*G634)^0.5</f>
        <v>2.0000825700362062</v>
      </c>
      <c r="AD634" s="121">
        <f>AProperties!AL634*(9.806*H634)^0.5</f>
        <v>1.9996714165632039</v>
      </c>
      <c r="AE634" s="121">
        <f>AProperties!AM634*(9.806*I634)^0.5</f>
        <v>2.000593280119249</v>
      </c>
      <c r="AF634" s="122">
        <f t="shared" si="109"/>
        <v>1.9987338880351717</v>
      </c>
    </row>
    <row r="635" spans="1:32" x14ac:dyDescent="0.25">
      <c r="A635" s="28">
        <v>0.628</v>
      </c>
      <c r="B635" s="94">
        <f>AProperties!B635/AProperties!V635/VLOOKUP(B$6,Data!$N$4:$Y$11,Data!$X$1,FALSE)</f>
        <v>0.7432365135534742</v>
      </c>
      <c r="C635" s="94">
        <f>AProperties!C635/AProperties!W635/VLOOKUP(C$6,Data!$N$4:$Y$11,Data!$X$1,FALSE)</f>
        <v>0.74435819889816257</v>
      </c>
      <c r="D635" s="94">
        <f>AProperties!D635/AProperties!X635/VLOOKUP(D$6,Data!$N$4:$Y$11,Data!$X$1,FALSE)</f>
        <v>0.7441951976620752</v>
      </c>
      <c r="E635" s="94">
        <f>AProperties!E635/AProperties!Y635/VLOOKUP(E$6,Data!$N$4:$Y$11,Data!$X$1,FALSE)</f>
        <v>0.74492010469357872</v>
      </c>
      <c r="F635" s="94">
        <f>AProperties!F635/AProperties!Z635/VLOOKUP(F$6,Data!$N$4:$Y$11,Data!$X$1,FALSE)</f>
        <v>0.74473274445842641</v>
      </c>
      <c r="G635" s="94">
        <f>AProperties!G635/AProperties!AA635/VLOOKUP(G$6,Data!$N$4:$Y$11,Data!$X$1,FALSE)</f>
        <v>0.74526014218035186</v>
      </c>
      <c r="H635" s="94">
        <f>AProperties!H635/AProperties!AB635/VLOOKUP(H$6,Data!$N$4:$Y$11,Data!$X$1,FALSE)</f>
        <v>0.74507667477796546</v>
      </c>
      <c r="I635" s="94">
        <f>AProperties!I635/AProperties!AC635/VLOOKUP(I$6,Data!$N$4:$Y$11,Data!$X$1,FALSE)</f>
        <v>0.74548805137895102</v>
      </c>
      <c r="J635" s="97">
        <f t="shared" si="99"/>
        <v>0.74465845345037307</v>
      </c>
      <c r="L635" s="28">
        <v>0.628</v>
      </c>
      <c r="M635" s="94">
        <f t="shared" si="100"/>
        <v>0.9996182567767371</v>
      </c>
      <c r="N635" s="94">
        <f t="shared" si="101"/>
        <v>1.0001790994490813</v>
      </c>
      <c r="O635" s="94">
        <f t="shared" si="102"/>
        <v>1.0000975988310377</v>
      </c>
      <c r="P635" s="94">
        <f t="shared" si="103"/>
        <v>1.0004600523467895</v>
      </c>
      <c r="Q635" s="94">
        <f t="shared" si="104"/>
        <v>1.0003663722292133</v>
      </c>
      <c r="R635" s="94">
        <f t="shared" si="105"/>
        <v>1.0006300710901759</v>
      </c>
      <c r="S635" s="94">
        <f t="shared" si="106"/>
        <v>1.0005383373889827</v>
      </c>
      <c r="T635" s="94">
        <f t="shared" si="107"/>
        <v>1.0007440256894755</v>
      </c>
      <c r="U635" s="97">
        <f t="shared" si="108"/>
        <v>1.0003292267251864</v>
      </c>
      <c r="W635" s="28">
        <v>0.628</v>
      </c>
      <c r="X635" s="121">
        <f>AProperties!AF635*(9.806*B635)^0.5</f>
        <v>2.0005966723244861</v>
      </c>
      <c r="Y635" s="121">
        <f>AProperties!AG635*(9.806*C635)^0.5</f>
        <v>2.0031152201909572</v>
      </c>
      <c r="Z635" s="121">
        <f>AProperties!AH635*(9.806*D635)^0.5</f>
        <v>2.0027492924020818</v>
      </c>
      <c r="AA635" s="121">
        <f>AProperties!AI635*(9.806*E635)^0.5</f>
        <v>2.0043765005494385</v>
      </c>
      <c r="AB635" s="121">
        <f>AProperties!AJ635*(9.806*F635)^0.5</f>
        <v>2.0039559710842747</v>
      </c>
      <c r="AC635" s="121">
        <f>AProperties!AK635*(9.806*G635)^0.5</f>
        <v>2.0051396416536393</v>
      </c>
      <c r="AD635" s="121">
        <f>AProperties!AL635*(9.806*H635)^0.5</f>
        <v>2.0047279000000864</v>
      </c>
      <c r="AE635" s="121">
        <f>AProperties!AM635*(9.806*I635)^0.5</f>
        <v>2.0056510829871499</v>
      </c>
      <c r="AF635" s="122">
        <f t="shared" si="109"/>
        <v>2.0037890351490137</v>
      </c>
    </row>
    <row r="636" spans="1:32" x14ac:dyDescent="0.25">
      <c r="A636" s="28">
        <v>0.629</v>
      </c>
      <c r="B636" s="94">
        <f>AProperties!B636/AProperties!V636/VLOOKUP(B$6,Data!$N$4:$Y$11,Data!$X$1,FALSE)</f>
        <v>0.74499412998929526</v>
      </c>
      <c r="C636" s="94">
        <f>AProperties!C636/AProperties!W636/VLOOKUP(C$6,Data!$N$4:$Y$11,Data!$X$1,FALSE)</f>
        <v>0.74611941737284171</v>
      </c>
      <c r="D636" s="94">
        <f>AProperties!D636/AProperties!X636/VLOOKUP(D$6,Data!$N$4:$Y$11,Data!$X$1,FALSE)</f>
        <v>0.74595589190381484</v>
      </c>
      <c r="E636" s="94">
        <f>AProperties!E636/AProperties!Y636/VLOOKUP(E$6,Data!$N$4:$Y$11,Data!$X$1,FALSE)</f>
        <v>0.74668313239377404</v>
      </c>
      <c r="F636" s="94">
        <f>AProperties!F636/AProperties!Z636/VLOOKUP(F$6,Data!$N$4:$Y$11,Data!$X$1,FALSE)</f>
        <v>0.74649516854001785</v>
      </c>
      <c r="G636" s="94">
        <f>AProperties!G636/AProperties!AA636/VLOOKUP(G$6,Data!$N$4:$Y$11,Data!$X$1,FALSE)</f>
        <v>0.74702426628894403</v>
      </c>
      <c r="H636" s="94">
        <f>AProperties!H636/AProperties!AB636/VLOOKUP(H$6,Data!$N$4:$Y$11,Data!$X$1,FALSE)</f>
        <v>0.74684020717315336</v>
      </c>
      <c r="I636" s="94">
        <f>AProperties!I636/AProperties!AC636/VLOOKUP(I$6,Data!$N$4:$Y$11,Data!$X$1,FALSE)</f>
        <v>0.74725291100887214</v>
      </c>
      <c r="J636" s="97">
        <f t="shared" si="99"/>
        <v>0.74642064058383917</v>
      </c>
      <c r="L636" s="28">
        <v>0.629</v>
      </c>
      <c r="M636" s="94">
        <f t="shared" si="100"/>
        <v>1.0014970649946475</v>
      </c>
      <c r="N636" s="94">
        <f t="shared" si="101"/>
        <v>1.0020597086864209</v>
      </c>
      <c r="O636" s="94">
        <f t="shared" si="102"/>
        <v>1.0019779459519074</v>
      </c>
      <c r="P636" s="94">
        <f t="shared" si="103"/>
        <v>1.0023415661968871</v>
      </c>
      <c r="Q636" s="94">
        <f t="shared" si="104"/>
        <v>1.0022475842700089</v>
      </c>
      <c r="R636" s="94">
        <f t="shared" si="105"/>
        <v>1.002512133144472</v>
      </c>
      <c r="S636" s="94">
        <f t="shared" si="106"/>
        <v>1.0024201035865767</v>
      </c>
      <c r="T636" s="94">
        <f t="shared" si="107"/>
        <v>1.0026264555044362</v>
      </c>
      <c r="U636" s="97">
        <f t="shared" si="108"/>
        <v>1.0022103202919195</v>
      </c>
      <c r="W636" s="28">
        <v>0.629</v>
      </c>
      <c r="X636" s="121">
        <f>AProperties!AF636*(9.806*B636)^0.5</f>
        <v>2.0056543419445525</v>
      </c>
      <c r="Y636" s="121">
        <f>AProperties!AG636*(9.806*C636)^0.5</f>
        <v>2.0081764661384356</v>
      </c>
      <c r="Z636" s="121">
        <f>AProperties!AH636*(9.806*D636)^0.5</f>
        <v>2.0078100176527482</v>
      </c>
      <c r="AA636" s="121">
        <f>AProperties!AI636*(9.806*E636)^0.5</f>
        <v>2.0094395440544139</v>
      </c>
      <c r="AB636" s="121">
        <f>AProperties!AJ636*(9.806*F636)^0.5</f>
        <v>2.009018414771282</v>
      </c>
      <c r="AC636" s="121">
        <f>AProperties!AK636*(9.806*G636)^0.5</f>
        <v>2.010203774899078</v>
      </c>
      <c r="AD636" s="121">
        <f>AProperties!AL636*(9.806*H636)^0.5</f>
        <v>2.0097914450930001</v>
      </c>
      <c r="AE636" s="121">
        <f>AProperties!AM636*(9.806*I636)^0.5</f>
        <v>2.0107159474506133</v>
      </c>
      <c r="AF636" s="122">
        <f t="shared" si="109"/>
        <v>2.0088512440005153</v>
      </c>
    </row>
    <row r="637" spans="1:32" x14ac:dyDescent="0.25">
      <c r="A637" s="28">
        <v>0.63</v>
      </c>
      <c r="B637" s="94">
        <f>AProperties!B637/AProperties!V637/VLOOKUP(B$6,Data!$N$4:$Y$11,Data!$X$1,FALSE)</f>
        <v>0.74675640795039688</v>
      </c>
      <c r="C637" s="94">
        <f>AProperties!C637/AProperties!W637/VLOOKUP(C$6,Data!$N$4:$Y$11,Data!$X$1,FALSE)</f>
        <v>0.7478853079880915</v>
      </c>
      <c r="D637" s="94">
        <f>AProperties!D637/AProperties!X637/VLOOKUP(D$6,Data!$N$4:$Y$11,Data!$X$1,FALSE)</f>
        <v>0.74772125673947443</v>
      </c>
      <c r="E637" s="94">
        <f>AProperties!E637/AProperties!Y637/VLOOKUP(E$6,Data!$N$4:$Y$11,Data!$X$1,FALSE)</f>
        <v>0.74845083757685205</v>
      </c>
      <c r="F637" s="94">
        <f>AProperties!F637/AProperties!Z637/VLOOKUP(F$6,Data!$N$4:$Y$11,Data!$X$1,FALSE)</f>
        <v>0.74826226832133458</v>
      </c>
      <c r="G637" s="94">
        <f>AProperties!G637/AProperties!AA637/VLOOKUP(G$6,Data!$N$4:$Y$11,Data!$X$1,FALSE)</f>
        <v>0.74879307112133753</v>
      </c>
      <c r="H637" s="94">
        <f>AProperties!H637/AProperties!AB637/VLOOKUP(H$6,Data!$N$4:$Y$11,Data!$X$1,FALSE)</f>
        <v>0.74860841854275118</v>
      </c>
      <c r="I637" s="94">
        <f>AProperties!I637/AProperties!AC637/VLOOKUP(I$6,Data!$N$4:$Y$11,Data!$X$1,FALSE)</f>
        <v>0.74902245353820385</v>
      </c>
      <c r="J637" s="97">
        <f t="shared" si="99"/>
        <v>0.74818750272230528</v>
      </c>
      <c r="L637" s="28">
        <v>0.63</v>
      </c>
      <c r="M637" s="94">
        <f t="shared" si="100"/>
        <v>1.0033782039751984</v>
      </c>
      <c r="N637" s="94">
        <f t="shared" si="101"/>
        <v>1.0039426539940457</v>
      </c>
      <c r="O637" s="94">
        <f t="shared" si="102"/>
        <v>1.0038606283697371</v>
      </c>
      <c r="P637" s="94">
        <f t="shared" si="103"/>
        <v>1.0042254187884261</v>
      </c>
      <c r="Q637" s="94">
        <f t="shared" si="104"/>
        <v>1.0041311341606673</v>
      </c>
      <c r="R637" s="94">
        <f t="shared" si="105"/>
        <v>1.0043965355606688</v>
      </c>
      <c r="S637" s="94">
        <f t="shared" si="106"/>
        <v>1.0043042092713756</v>
      </c>
      <c r="T637" s="94">
        <f t="shared" si="107"/>
        <v>1.0045112267691019</v>
      </c>
      <c r="U637" s="97">
        <f t="shared" si="108"/>
        <v>1.0040937513611525</v>
      </c>
      <c r="W637" s="28">
        <v>0.63</v>
      </c>
      <c r="X637" s="121">
        <f>AProperties!AF637*(9.806*B637)^0.5</f>
        <v>2.01071910181046</v>
      </c>
      <c r="Y637" s="121">
        <f>AProperties!AG637*(9.806*C637)^0.5</f>
        <v>2.0132448021342388</v>
      </c>
      <c r="Z637" s="121">
        <f>AProperties!AH637*(9.806*D637)^0.5</f>
        <v>2.0128778329765304</v>
      </c>
      <c r="AA637" s="121">
        <f>AProperties!AI637*(9.806*E637)^0.5</f>
        <v>2.0145096775325149</v>
      </c>
      <c r="AB637" s="121">
        <f>AProperties!AJ637*(9.806*F637)^0.5</f>
        <v>2.0140879484547205</v>
      </c>
      <c r="AC637" s="121">
        <f>AProperties!AK637*(9.806*G637)^0.5</f>
        <v>2.0152749980798665</v>
      </c>
      <c r="AD637" s="121">
        <f>AProperties!AL637*(9.806*H637)^0.5</f>
        <v>2.0148620801409209</v>
      </c>
      <c r="AE637" s="121">
        <f>AProperties!AM637*(9.806*I637)^0.5</f>
        <v>2.015787901827379</v>
      </c>
      <c r="AF637" s="122">
        <f t="shared" si="109"/>
        <v>2.0139205428695788</v>
      </c>
    </row>
    <row r="638" spans="1:32" x14ac:dyDescent="0.25">
      <c r="A638" s="28">
        <v>0.63100000000000001</v>
      </c>
      <c r="B638" s="94">
        <f>AProperties!B638/AProperties!V638/VLOOKUP(B$6,Data!$N$4:$Y$11,Data!$X$1,FALSE)</f>
        <v>0.74852338026821408</v>
      </c>
      <c r="C638" s="94">
        <f>AProperties!C638/AProperties!W638/VLOOKUP(C$6,Data!$N$4:$Y$11,Data!$X$1,FALSE)</f>
        <v>0.74965590364249335</v>
      </c>
      <c r="D638" s="94">
        <f>AProperties!D638/AProperties!X638/VLOOKUP(D$6,Data!$N$4:$Y$11,Data!$X$1,FALSE)</f>
        <v>0.74949132505786187</v>
      </c>
      <c r="E638" s="94">
        <f>AProperties!E638/AProperties!Y638/VLOOKUP(E$6,Data!$N$4:$Y$11,Data!$X$1,FALSE)</f>
        <v>0.75022325317511918</v>
      </c>
      <c r="F638" s="94">
        <f>AProperties!F638/AProperties!Z638/VLOOKUP(F$6,Data!$N$4:$Y$11,Data!$X$1,FALSE)</f>
        <v>0.75003407672343203</v>
      </c>
      <c r="G638" s="94">
        <f>AProperties!G638/AProperties!AA638/VLOOKUP(G$6,Data!$N$4:$Y$11,Data!$X$1,FALSE)</f>
        <v>0.75056658963027789</v>
      </c>
      <c r="H638" s="94">
        <f>AProperties!H638/AProperties!AB638/VLOOKUP(H$6,Data!$N$4:$Y$11,Data!$X$1,FALSE)</f>
        <v>0.75038134182847382</v>
      </c>
      <c r="I638" s="94">
        <f>AProperties!I638/AProperties!AC638/VLOOKUP(I$6,Data!$N$4:$Y$11,Data!$X$1,FALSE)</f>
        <v>0.75079671193340292</v>
      </c>
      <c r="J638" s="97">
        <f t="shared" si="99"/>
        <v>0.74995907278240936</v>
      </c>
      <c r="L638" s="28">
        <v>0.63100000000000001</v>
      </c>
      <c r="M638" s="94">
        <f t="shared" si="100"/>
        <v>1.0052616901341072</v>
      </c>
      <c r="N638" s="94">
        <f t="shared" si="101"/>
        <v>1.0058279518212467</v>
      </c>
      <c r="O638" s="94">
        <f t="shared" si="102"/>
        <v>1.0057456625289309</v>
      </c>
      <c r="P638" s="94">
        <f t="shared" si="103"/>
        <v>1.0061116265875596</v>
      </c>
      <c r="Q638" s="94">
        <f t="shared" si="104"/>
        <v>1.006017038361716</v>
      </c>
      <c r="R638" s="94">
        <f t="shared" si="105"/>
        <v>1.006283294815139</v>
      </c>
      <c r="S638" s="94">
        <f t="shared" si="106"/>
        <v>1.006190670914237</v>
      </c>
      <c r="T638" s="94">
        <f t="shared" si="107"/>
        <v>1.0063983559667014</v>
      </c>
      <c r="U638" s="97">
        <f t="shared" si="108"/>
        <v>1.0059795363912047</v>
      </c>
      <c r="W638" s="28">
        <v>0.63100000000000001</v>
      </c>
      <c r="X638" s="121">
        <f>AProperties!AF638*(9.806*B638)^0.5</f>
        <v>2.0157909804660683</v>
      </c>
      <c r="Y638" s="121">
        <f>AProperties!AG638*(9.806*C638)^0.5</f>
        <v>2.0183202567738325</v>
      </c>
      <c r="Z638" s="121">
        <f>AProperties!AH638*(9.806*D638)^0.5</f>
        <v>2.0179527669613866</v>
      </c>
      <c r="AA638" s="121">
        <f>AProperties!AI638*(9.806*E638)^0.5</f>
        <v>2.0195869296050724</v>
      </c>
      <c r="AB638" s="121">
        <f>AProperties!AJ638*(9.806*F638)^0.5</f>
        <v>2.0191646007472981</v>
      </c>
      <c r="AC638" s="121">
        <f>AProperties!AK638*(9.806*G638)^0.5</f>
        <v>2.0203533398330022</v>
      </c>
      <c r="AD638" s="121">
        <f>AProperties!AL638*(9.806*H638)^0.5</f>
        <v>2.0199398337723911</v>
      </c>
      <c r="AE638" s="121">
        <f>AProperties!AM638*(9.806*I638)^0.5</f>
        <v>2.0208669747649446</v>
      </c>
      <c r="AF638" s="122">
        <f t="shared" si="109"/>
        <v>2.0189969603654996</v>
      </c>
    </row>
    <row r="639" spans="1:32" x14ac:dyDescent="0.25">
      <c r="A639" s="28">
        <v>0.63200000000000001</v>
      </c>
      <c r="B639" s="94">
        <f>AProperties!B639/AProperties!V639/VLOOKUP(B$6,Data!$N$4:$Y$11,Data!$X$1,FALSE)</f>
        <v>0.75029508008539114</v>
      </c>
      <c r="C639" s="94">
        <f>AProperties!C639/AProperties!W639/VLOOKUP(C$6,Data!$N$4:$Y$11,Data!$X$1,FALSE)</f>
        <v>0.75143123754650087</v>
      </c>
      <c r="D639" s="94">
        <f>AProperties!D639/AProperties!X639/VLOOKUP(D$6,Data!$N$4:$Y$11,Data!$X$1,FALSE)</f>
        <v>0.75126613005956255</v>
      </c>
      <c r="E639" s="94">
        <f>AProperties!E639/AProperties!Y639/VLOOKUP(E$6,Data!$N$4:$Y$11,Data!$X$1,FALSE)</f>
        <v>0.75200041243308802</v>
      </c>
      <c r="F639" s="94">
        <f>AProperties!F639/AProperties!Z639/VLOOKUP(F$6,Data!$N$4:$Y$11,Data!$X$1,FALSE)</f>
        <v>0.75181062697945944</v>
      </c>
      <c r="G639" s="94">
        <f>AProperties!G639/AProperties!AA639/VLOOKUP(G$6,Data!$N$4:$Y$11,Data!$X$1,FALSE)</f>
        <v>0.75234485508091575</v>
      </c>
      <c r="H639" s="94">
        <f>AProperties!H639/AProperties!AB639/VLOOKUP(H$6,Data!$N$4:$Y$11,Data!$X$1,FALSE)</f>
        <v>0.75215901028433418</v>
      </c>
      <c r="I639" s="94">
        <f>AProperties!I639/AProperties!AC639/VLOOKUP(I$6,Data!$N$4:$Y$11,Data!$X$1,FALSE)</f>
        <v>0.75257571947346735</v>
      </c>
      <c r="J639" s="97">
        <f t="shared" si="99"/>
        <v>0.7517353839928399</v>
      </c>
      <c r="L639" s="28">
        <v>0.63200000000000001</v>
      </c>
      <c r="M639" s="94">
        <f t="shared" si="100"/>
        <v>1.0071475400426957</v>
      </c>
      <c r="N639" s="94">
        <f t="shared" si="101"/>
        <v>1.0077156187732506</v>
      </c>
      <c r="O639" s="94">
        <f t="shared" si="102"/>
        <v>1.0076330650297813</v>
      </c>
      <c r="P639" s="94">
        <f t="shared" si="103"/>
        <v>1.0080002062165441</v>
      </c>
      <c r="Q639" s="94">
        <f t="shared" si="104"/>
        <v>1.0079053134897298</v>
      </c>
      <c r="R639" s="94">
        <f t="shared" si="105"/>
        <v>1.0081724275404578</v>
      </c>
      <c r="S639" s="94">
        <f t="shared" si="106"/>
        <v>1.0080795051421672</v>
      </c>
      <c r="T639" s="94">
        <f t="shared" si="107"/>
        <v>1.0082878597367337</v>
      </c>
      <c r="U639" s="97">
        <f t="shared" si="108"/>
        <v>1.00786769199642</v>
      </c>
      <c r="W639" s="28">
        <v>0.63200000000000001</v>
      </c>
      <c r="X639" s="121">
        <f>AProperties!AF639*(9.806*B639)^0.5</f>
        <v>2.0208700067878667</v>
      </c>
      <c r="Y639" s="121">
        <f>AProperties!AG639*(9.806*C639)^0.5</f>
        <v>2.0234028589858011</v>
      </c>
      <c r="Z639" s="121">
        <f>AProperties!AH639*(9.806*D639)^0.5</f>
        <v>2.0230348485283289</v>
      </c>
      <c r="AA639" s="121">
        <f>AProperties!AI639*(9.806*E639)^0.5</f>
        <v>2.0246713292267877</v>
      </c>
      <c r="AB639" s="121">
        <f>AProperties!AJ639*(9.806*F639)^0.5</f>
        <v>2.0242484005950052</v>
      </c>
      <c r="AC639" s="121">
        <f>AProperties!AK639*(9.806*G639)^0.5</f>
        <v>2.0254388291289889</v>
      </c>
      <c r="AD639" s="121">
        <f>AProperties!AL639*(9.806*H639)^0.5</f>
        <v>2.0250247349493904</v>
      </c>
      <c r="AE639" s="121">
        <f>AProperties!AM639*(9.806*I639)^0.5</f>
        <v>2.0259531952444165</v>
      </c>
      <c r="AF639" s="122">
        <f t="shared" si="109"/>
        <v>2.0240805254308234</v>
      </c>
    </row>
    <row r="640" spans="1:32" x14ac:dyDescent="0.25">
      <c r="A640" s="28">
        <v>0.63300000000000001</v>
      </c>
      <c r="B640" s="94">
        <f>AProperties!B640/AProperties!V640/VLOOKUP(B$6,Data!$N$4:$Y$11,Data!$X$1,FALSE)</f>
        <v>0.75207154085961481</v>
      </c>
      <c r="C640" s="94">
        <f>AProperties!C640/AProperties!W640/VLOOKUP(C$6,Data!$N$4:$Y$11,Data!$X$1,FALSE)</f>
        <v>0.75321134322628158</v>
      </c>
      <c r="D640" s="94">
        <f>AProperties!D640/AProperties!X640/VLOOKUP(D$6,Data!$N$4:$Y$11,Data!$X$1,FALSE)</f>
        <v>0.75304570526077896</v>
      </c>
      <c r="E640" s="94">
        <f>AProperties!E640/AProperties!Y640/VLOOKUP(E$6,Data!$N$4:$Y$11,Data!$X$1,FALSE)</f>
        <v>0.75378234891132068</v>
      </c>
      <c r="F640" s="94">
        <f>AProperties!F640/AProperties!Z640/VLOOKUP(F$6,Data!$N$4:$Y$11,Data!$X$1,FALSE)</f>
        <v>0.75359195263850276</v>
      </c>
      <c r="G640" s="94">
        <f>AProperties!G640/AProperties!AA640/VLOOKUP(G$6,Data!$N$4:$Y$11,Data!$X$1,FALSE)</f>
        <v>0.75412790105465677</v>
      </c>
      <c r="H640" s="94">
        <f>AProperties!H640/AProperties!AB640/VLOOKUP(H$6,Data!$N$4:$Y$11,Data!$X$1,FALSE)</f>
        <v>0.75394145748048813</v>
      </c>
      <c r="I640" s="94">
        <f>AProperties!I640/AProperties!AC640/VLOOKUP(I$6,Data!$N$4:$Y$11,Data!$X$1,FALSE)</f>
        <v>0.75435950975378463</v>
      </c>
      <c r="J640" s="97">
        <f t="shared" si="99"/>
        <v>0.75351646989817855</v>
      </c>
      <c r="L640" s="28">
        <v>0.63300000000000001</v>
      </c>
      <c r="M640" s="94">
        <f t="shared" si="100"/>
        <v>1.0090357704298074</v>
      </c>
      <c r="N640" s="94">
        <f t="shared" si="101"/>
        <v>1.0096056716131407</v>
      </c>
      <c r="O640" s="94">
        <f t="shared" si="102"/>
        <v>1.0095228526303894</v>
      </c>
      <c r="P640" s="94">
        <f t="shared" si="103"/>
        <v>1.0098911744556602</v>
      </c>
      <c r="Q640" s="94">
        <f t="shared" si="104"/>
        <v>1.0097959763192514</v>
      </c>
      <c r="R640" s="94">
        <f t="shared" si="105"/>
        <v>1.0100639505273283</v>
      </c>
      <c r="S640" s="94">
        <f t="shared" si="106"/>
        <v>1.0099707287402442</v>
      </c>
      <c r="T640" s="94">
        <f t="shared" si="107"/>
        <v>1.0101797548768923</v>
      </c>
      <c r="U640" s="97">
        <f t="shared" si="108"/>
        <v>1.0097582349490892</v>
      </c>
      <c r="W640" s="28">
        <v>0.63300000000000001</v>
      </c>
      <c r="X640" s="121">
        <f>AProperties!AF640*(9.806*B640)^0.5</f>
        <v>2.0259562099889039</v>
      </c>
      <c r="Y640" s="121">
        <f>AProperties!AG640*(9.806*C640)^0.5</f>
        <v>2.0284926380357815</v>
      </c>
      <c r="Z640" s="121">
        <f>AProperties!AH640*(9.806*D640)^0.5</f>
        <v>2.0281241069353535</v>
      </c>
      <c r="AA640" s="121">
        <f>AProperties!AI640*(9.806*E640)^0.5</f>
        <v>2.0297629056896578</v>
      </c>
      <c r="AB640" s="121">
        <f>AProperties!AJ640*(9.806*F640)^0.5</f>
        <v>2.0293393772810457</v>
      </c>
      <c r="AC640" s="121">
        <f>AProperties!AK640*(9.806*G640)^0.5</f>
        <v>2.030531495275782</v>
      </c>
      <c r="AD640" s="121">
        <f>AProperties!AL640*(9.806*H640)^0.5</f>
        <v>2.0301168129712606</v>
      </c>
      <c r="AE640" s="121">
        <f>AProperties!AM640*(9.806*I640)^0.5</f>
        <v>2.0310465925844459</v>
      </c>
      <c r="AF640" s="122">
        <f t="shared" si="109"/>
        <v>2.0291712673452791</v>
      </c>
    </row>
    <row r="641" spans="1:32" x14ac:dyDescent="0.25">
      <c r="A641" s="28">
        <v>0.63400000000000001</v>
      </c>
      <c r="B641" s="94">
        <f>AProperties!B641/AProperties!V641/VLOOKUP(B$6,Data!$N$4:$Y$11,Data!$X$1,FALSE)</f>
        <v>0.75385279636750402</v>
      </c>
      <c r="C641" s="94">
        <f>AProperties!C641/AProperties!W641/VLOOKUP(C$6,Data!$N$4:$Y$11,Data!$X$1,FALSE)</f>
        <v>0.75499625452761121</v>
      </c>
      <c r="D641" s="94">
        <f>AProperties!D641/AProperties!X641/VLOOKUP(D$6,Data!$N$4:$Y$11,Data!$X$1,FALSE)</f>
        <v>0.75483008449722</v>
      </c>
      <c r="E641" s="94">
        <f>AProperties!E641/AProperties!Y641/VLOOKUP(E$6,Data!$N$4:$Y$11,Data!$X$1,FALSE)</f>
        <v>0.75556909649032711</v>
      </c>
      <c r="F641" s="94">
        <f>AProperties!F641/AProperties!Z641/VLOOKUP(F$6,Data!$N$4:$Y$11,Data!$X$1,FALSE)</f>
        <v>0.75537808756948432</v>
      </c>
      <c r="G641" s="94">
        <f>AProperties!G641/AProperties!AA641/VLOOKUP(G$6,Data!$N$4:$Y$11,Data!$X$1,FALSE)</f>
        <v>0.75591576145306172</v>
      </c>
      <c r="H641" s="94">
        <f>AProperties!H641/AProperties!AB641/VLOOKUP(H$6,Data!$N$4:$Y$11,Data!$X$1,FALSE)</f>
        <v>0.75572871730713576</v>
      </c>
      <c r="I641" s="94">
        <f>AProperties!I641/AProperties!AC641/VLOOKUP(I$6,Data!$N$4:$Y$11,Data!$X$1,FALSE)</f>
        <v>0.7561481166900349</v>
      </c>
      <c r="J641" s="97">
        <f t="shared" si="99"/>
        <v>0.75530236436279741</v>
      </c>
      <c r="L641" s="28">
        <v>0.63400000000000001</v>
      </c>
      <c r="M641" s="94">
        <f t="shared" si="100"/>
        <v>1.010926398183752</v>
      </c>
      <c r="N641" s="94">
        <f t="shared" si="101"/>
        <v>1.0114981272638057</v>
      </c>
      <c r="O641" s="94">
        <f t="shared" si="102"/>
        <v>1.0114150422486099</v>
      </c>
      <c r="P641" s="94">
        <f t="shared" si="103"/>
        <v>1.0117845482451635</v>
      </c>
      <c r="Q641" s="94">
        <f t="shared" si="104"/>
        <v>1.0116890437847421</v>
      </c>
      <c r="R641" s="94">
        <f t="shared" si="105"/>
        <v>1.0119578807265308</v>
      </c>
      <c r="S641" s="94">
        <f t="shared" si="106"/>
        <v>1.0118643586535678</v>
      </c>
      <c r="T641" s="94">
        <f t="shared" si="107"/>
        <v>1.0120740583450174</v>
      </c>
      <c r="U641" s="97">
        <f t="shared" si="108"/>
        <v>1.0116511821813987</v>
      </c>
      <c r="W641" s="28">
        <v>0.63400000000000001</v>
      </c>
      <c r="X641" s="121">
        <f>AProperties!AF641*(9.806*B641)^0.5</f>
        <v>2.0310496196227614</v>
      </c>
      <c r="Y641" s="121">
        <f>AProperties!AG641*(9.806*C641)^0.5</f>
        <v>2.0335896235304349</v>
      </c>
      <c r="Z641" s="121">
        <f>AProperties!AH641*(9.806*D641)^0.5</f>
        <v>2.0332205717813987</v>
      </c>
      <c r="AA641" s="121">
        <f>AProperties!AI641*(9.806*E641)^0.5</f>
        <v>2.0348616886269504</v>
      </c>
      <c r="AB641" s="121">
        <f>AProperties!AJ641*(9.806*F641)^0.5</f>
        <v>2.0344375604298164</v>
      </c>
      <c r="AC641" s="121">
        <f>AProperties!AK641*(9.806*G641)^0.5</f>
        <v>2.0356313679227611</v>
      </c>
      <c r="AD641" s="121">
        <f>AProperties!AL641*(9.806*H641)^0.5</f>
        <v>2.0352160974786861</v>
      </c>
      <c r="AE641" s="121">
        <f>AProperties!AM641*(9.806*I641)^0.5</f>
        <v>2.0361471964452074</v>
      </c>
      <c r="AF641" s="122">
        <f t="shared" si="109"/>
        <v>2.0342692157297524</v>
      </c>
    </row>
    <row r="642" spans="1:32" x14ac:dyDescent="0.25">
      <c r="A642" s="28">
        <v>0.63500000000000001</v>
      </c>
      <c r="B642" s="94">
        <f>AProperties!B642/AProperties!V642/VLOOKUP(B$6,Data!$N$4:$Y$11,Data!$X$1,FALSE)</f>
        <v>0.75563888070855312</v>
      </c>
      <c r="C642" s="94">
        <f>AProperties!C642/AProperties!W642/VLOOKUP(C$6,Data!$N$4:$Y$11,Data!$X$1,FALSE)</f>
        <v>0.75678600561982667</v>
      </c>
      <c r="D642" s="94">
        <f>AProperties!D642/AProperties!X642/VLOOKUP(D$6,Data!$N$4:$Y$11,Data!$X$1,FALSE)</f>
        <v>0.75661930192805915</v>
      </c>
      <c r="E642" s="94">
        <f>AProperties!E642/AProperties!Y642/VLOOKUP(E$6,Data!$N$4:$Y$11,Data!$X$1,FALSE)</f>
        <v>0.75736068937452516</v>
      </c>
      <c r="F642" s="94">
        <f>AProperties!F642/AProperties!Z642/VLOOKUP(F$6,Data!$N$4:$Y$11,Data!$X$1,FALSE)</f>
        <v>0.75716906596511879</v>
      </c>
      <c r="G642" s="94">
        <f>AProperties!G642/AProperties!AA642/VLOOKUP(G$6,Data!$N$4:$Y$11,Data!$X$1,FALSE)</f>
        <v>0.75770847050180656</v>
      </c>
      <c r="H642" s="94">
        <f>AProperties!H642/AProperties!AB642/VLOOKUP(H$6,Data!$N$4:$Y$11,Data!$X$1,FALSE)</f>
        <v>0.75752082397848175</v>
      </c>
      <c r="I642" s="94">
        <f>AProperties!I642/AProperties!AC642/VLOOKUP(I$6,Data!$N$4:$Y$11,Data!$X$1,FALSE)</f>
        <v>0.75794157452215771</v>
      </c>
      <c r="J642" s="97">
        <f t="shared" si="99"/>
        <v>0.75709310157481613</v>
      </c>
      <c r="L642" s="28">
        <v>0.63500000000000001</v>
      </c>
      <c r="M642" s="94">
        <f t="shared" si="100"/>
        <v>1.0128194403542765</v>
      </c>
      <c r="N642" s="94">
        <f t="shared" si="101"/>
        <v>1.0133930028099134</v>
      </c>
      <c r="O642" s="94">
        <f t="shared" si="102"/>
        <v>1.0133096509640296</v>
      </c>
      <c r="P642" s="94">
        <f t="shared" si="103"/>
        <v>1.0136803446872626</v>
      </c>
      <c r="Q642" s="94">
        <f t="shared" si="104"/>
        <v>1.0135845329825595</v>
      </c>
      <c r="R642" s="94">
        <f t="shared" si="105"/>
        <v>1.0138542352509032</v>
      </c>
      <c r="S642" s="94">
        <f t="shared" si="106"/>
        <v>1.0137604119892409</v>
      </c>
      <c r="T642" s="94">
        <f t="shared" si="107"/>
        <v>1.0139707872610788</v>
      </c>
      <c r="U642" s="97">
        <f t="shared" si="108"/>
        <v>1.013546550787408</v>
      </c>
      <c r="W642" s="28">
        <v>0.63500000000000001</v>
      </c>
      <c r="X642" s="121">
        <f>AProperties!AF642*(9.806*B642)^0.5</f>
        <v>2.0361502655875814</v>
      </c>
      <c r="Y642" s="121">
        <f>AProperties!AG642*(9.806*C642)^0.5</f>
        <v>2.0386938454214829</v>
      </c>
      <c r="Z642" s="121">
        <f>AProperties!AH642*(9.806*D642)^0.5</f>
        <v>2.0383242730104016</v>
      </c>
      <c r="AA642" s="121">
        <f>AProperties!AI642*(9.806*E642)^0.5</f>
        <v>2.03996770801725</v>
      </c>
      <c r="AB642" s="121">
        <f>AProperties!AJ642*(9.806*F642)^0.5</f>
        <v>2.0395429800109461</v>
      </c>
      <c r="AC642" s="121">
        <f>AProperties!AK642*(9.806*G642)^0.5</f>
        <v>2.0407384770647692</v>
      </c>
      <c r="AD642" s="121">
        <f>AProperties!AL642*(9.806*H642)^0.5</f>
        <v>2.040322618457743</v>
      </c>
      <c r="AE642" s="121">
        <f>AProperties!AM642*(9.806*I642)^0.5</f>
        <v>2.04125503683245</v>
      </c>
      <c r="AF642" s="122">
        <f t="shared" si="109"/>
        <v>2.039374400550328</v>
      </c>
    </row>
    <row r="643" spans="1:32" x14ac:dyDescent="0.25">
      <c r="A643" s="28">
        <v>0.63600000000000001</v>
      </c>
      <c r="B643" s="94">
        <f>AProperties!B643/AProperties!V643/VLOOKUP(B$6,Data!$N$4:$Y$11,Data!$X$1,FALSE)</f>
        <v>0.75742982830914085</v>
      </c>
      <c r="C643" s="94">
        <f>AProperties!C643/AProperties!W643/VLOOKUP(C$6,Data!$N$4:$Y$11,Data!$X$1,FALSE)</f>
        <v>0.75858063099984452</v>
      </c>
      <c r="D643" s="94">
        <f>AProperties!D643/AProperties!X643/VLOOKUP(D$6,Data!$N$4:$Y$11,Data!$X$1,FALSE)</f>
        <v>0.75841339203994684</v>
      </c>
      <c r="E643" s="94">
        <f>AProperties!E643/AProperties!Y643/VLOOKUP(E$6,Data!$N$4:$Y$11,Data!$X$1,FALSE)</f>
        <v>0.75915716209626027</v>
      </c>
      <c r="F643" s="94">
        <f>AProperties!F643/AProperties!Z643/VLOOKUP(F$6,Data!$N$4:$Y$11,Data!$X$1,FALSE)</f>
        <v>0.75896492234592983</v>
      </c>
      <c r="G643" s="94">
        <f>AProperties!G643/AProperties!AA643/VLOOKUP(G$6,Data!$N$4:$Y$11,Data!$X$1,FALSE)</f>
        <v>0.75950606275470645</v>
      </c>
      <c r="H643" s="94">
        <f>AProperties!H643/AProperties!AB643/VLOOKUP(H$6,Data!$N$4:$Y$11,Data!$X$1,FALSE)</f>
        <v>0.75931781203675197</v>
      </c>
      <c r="I643" s="94">
        <f>AProperties!I643/AProperties!AC643/VLOOKUP(I$6,Data!$N$4:$Y$11,Data!$X$1,FALSE)</f>
        <v>0.75973991781837047</v>
      </c>
      <c r="J643" s="97">
        <f t="shared" si="99"/>
        <v>0.75888871605011887</v>
      </c>
      <c r="L643" s="28">
        <v>0.63600000000000001</v>
      </c>
      <c r="M643" s="94">
        <f t="shared" si="100"/>
        <v>1.0147149141545704</v>
      </c>
      <c r="N643" s="94">
        <f t="shared" si="101"/>
        <v>1.0152903154999222</v>
      </c>
      <c r="O643" s="94">
        <f t="shared" si="102"/>
        <v>1.0152066960199735</v>
      </c>
      <c r="P643" s="94">
        <f t="shared" si="103"/>
        <v>1.0155785810481301</v>
      </c>
      <c r="Q643" s="94">
        <f t="shared" si="104"/>
        <v>1.0154824611729649</v>
      </c>
      <c r="R643" s="94">
        <f t="shared" si="105"/>
        <v>1.0157530313773533</v>
      </c>
      <c r="S643" s="94">
        <f t="shared" si="106"/>
        <v>1.0156589060183761</v>
      </c>
      <c r="T643" s="94">
        <f t="shared" si="107"/>
        <v>1.0158699589091853</v>
      </c>
      <c r="U643" s="97">
        <f t="shared" si="108"/>
        <v>1.0154443580250594</v>
      </c>
      <c r="W643" s="28">
        <v>0.63600000000000001</v>
      </c>
      <c r="X643" s="121">
        <f>AProperties!AF643*(9.806*B643)^0.5</f>
        <v>2.0412581781301666</v>
      </c>
      <c r="Y643" s="121">
        <f>AProperties!AG643*(9.806*C643)^0.5</f>
        <v>2.0438053340098148</v>
      </c>
      <c r="Z643" s="121">
        <f>AProperties!AH643*(9.806*D643)^0.5</f>
        <v>2.0434352409153855</v>
      </c>
      <c r="AA643" s="121">
        <f>AProperties!AI643*(9.806*E643)^0.5</f>
        <v>2.0450809941885595</v>
      </c>
      <c r="AB643" s="121">
        <f>AProperties!AJ643*(9.806*F643)^0.5</f>
        <v>2.0446556663433899</v>
      </c>
      <c r="AC643" s="121">
        <f>AProperties!AK643*(9.806*G643)^0.5</f>
        <v>2.0458528530462239</v>
      </c>
      <c r="AD643" s="121">
        <f>AProperties!AL643*(9.806*H643)^0.5</f>
        <v>2.0454364062439829</v>
      </c>
      <c r="AE643" s="121">
        <f>AProperties!AM643*(9.806*I643)^0.5</f>
        <v>2.0463701441015933</v>
      </c>
      <c r="AF643" s="122">
        <f t="shared" si="109"/>
        <v>2.0444868521223896</v>
      </c>
    </row>
    <row r="644" spans="1:32" x14ac:dyDescent="0.25">
      <c r="A644" s="28">
        <v>0.63700000000000001</v>
      </c>
      <c r="B644" s="94">
        <f>AProperties!B644/AProperties!V644/VLOOKUP(B$6,Data!$N$4:$Y$11,Data!$X$1,FALSE)</f>
        <v>0.7592256739265959</v>
      </c>
      <c r="C644" s="94">
        <f>AProperties!C644/AProperties!W644/VLOOKUP(C$6,Data!$N$4:$Y$11,Data!$X$1,FALSE)</f>
        <v>0.76038016549623588</v>
      </c>
      <c r="D644" s="94">
        <f>AProperties!D644/AProperties!X644/VLOOKUP(D$6,Data!$N$4:$Y$11,Data!$X$1,FALSE)</f>
        <v>0.76021238965108651</v>
      </c>
      <c r="E644" s="94">
        <f>AProperties!E644/AProperties!Y644/VLOOKUP(E$6,Data!$N$4:$Y$11,Data!$X$1,FALSE)</f>
        <v>0.76095854951988384</v>
      </c>
      <c r="F644" s="94">
        <f>AProperties!F644/AProperties!Z644/VLOOKUP(F$6,Data!$N$4:$Y$11,Data!$X$1,FALSE)</f>
        <v>0.76076569156433127</v>
      </c>
      <c r="G644" s="94">
        <f>AProperties!G644/AProperties!AA644/VLOOKUP(G$6,Data!$N$4:$Y$11,Data!$X$1,FALSE)</f>
        <v>0.76130857309779632</v>
      </c>
      <c r="H644" s="94">
        <f>AProperties!H644/AProperties!AB644/VLOOKUP(H$6,Data!$N$4:$Y$11,Data!$X$1,FALSE)</f>
        <v>0.76111971635628162</v>
      </c>
      <c r="I644" s="94">
        <f>AProperties!I644/AProperties!AC644/VLOOKUP(I$6,Data!$N$4:$Y$11,Data!$X$1,FALSE)</f>
        <v>0.76154318147925504</v>
      </c>
      <c r="J644" s="97">
        <f t="shared" si="99"/>
        <v>0.76068924263643334</v>
      </c>
      <c r="L644" s="28">
        <v>0.63700000000000001</v>
      </c>
      <c r="M644" s="94">
        <f t="shared" si="100"/>
        <v>1.0166128369632981</v>
      </c>
      <c r="N644" s="94">
        <f t="shared" si="101"/>
        <v>1.017190082748118</v>
      </c>
      <c r="O644" s="94">
        <f t="shared" si="102"/>
        <v>1.0171061948255433</v>
      </c>
      <c r="P644" s="94">
        <f t="shared" si="103"/>
        <v>1.0174792747599419</v>
      </c>
      <c r="Q644" s="94">
        <f t="shared" si="104"/>
        <v>1.0173828457821656</v>
      </c>
      <c r="R644" s="94">
        <f t="shared" si="105"/>
        <v>1.0176542865488982</v>
      </c>
      <c r="S644" s="94">
        <f t="shared" si="106"/>
        <v>1.0175598581781409</v>
      </c>
      <c r="T644" s="94">
        <f t="shared" si="107"/>
        <v>1.0177715907396276</v>
      </c>
      <c r="U644" s="97">
        <f t="shared" si="108"/>
        <v>1.0173446213182167</v>
      </c>
      <c r="W644" s="28">
        <v>0.63700000000000001</v>
      </c>
      <c r="X644" s="121">
        <f>AProperties!AF644*(9.806*B644)^0.5</f>
        <v>2.0463733878501262</v>
      </c>
      <c r="Y644" s="121">
        <f>AProperties!AG644*(9.806*C644)^0.5</f>
        <v>2.048924119949644</v>
      </c>
      <c r="Z644" s="121">
        <f>AProperties!AH644*(9.806*D644)^0.5</f>
        <v>2.0485535061426288</v>
      </c>
      <c r="AA644" s="121">
        <f>AProperties!AI644*(9.806*E644)^0.5</f>
        <v>2.0502015778224578</v>
      </c>
      <c r="AB644" s="121">
        <f>AProperties!AJ644*(9.806*F644)^0.5</f>
        <v>2.0497756500996034</v>
      </c>
      <c r="AC644" s="121">
        <f>AProperties!AK644*(9.806*G644)^0.5</f>
        <v>2.0509745265652701</v>
      </c>
      <c r="AD644" s="121">
        <f>AProperties!AL644*(9.806*H644)^0.5</f>
        <v>2.0505574915266207</v>
      </c>
      <c r="AE644" s="121">
        <f>AProperties!AM644*(9.806*I644)^0.5</f>
        <v>2.0514925489618929</v>
      </c>
      <c r="AF644" s="122">
        <f t="shared" si="109"/>
        <v>2.0496066011147804</v>
      </c>
    </row>
    <row r="645" spans="1:32" x14ac:dyDescent="0.25">
      <c r="A645" s="28">
        <v>0.63800000000000001</v>
      </c>
      <c r="B645" s="94">
        <f>AProperties!B645/AProperties!V645/VLOOKUP(B$6,Data!$N$4:$Y$11,Data!$X$1,FALSE)</f>
        <v>0.76102645265332913</v>
      </c>
      <c r="C645" s="94">
        <f>AProperties!C645/AProperties!W645/VLOOKUP(C$6,Data!$N$4:$Y$11,Data!$X$1,FALSE)</f>
        <v>0.76218464427335997</v>
      </c>
      <c r="D645" s="94">
        <f>AProperties!D645/AProperties!X645/VLOOKUP(D$6,Data!$N$4:$Y$11,Data!$X$1,FALSE)</f>
        <v>0.76201632991536516</v>
      </c>
      <c r="E645" s="94">
        <f>AProperties!E645/AProperties!Y645/VLOOKUP(E$6,Data!$N$4:$Y$11,Data!$X$1,FALSE)</f>
        <v>0.7627648868458955</v>
      </c>
      <c r="F645" s="94">
        <f>AProperties!F645/AProperties!Z645/VLOOKUP(F$6,Data!$N$4:$Y$11,Data!$X$1,FALSE)</f>
        <v>0.76257140880876617</v>
      </c>
      <c r="G645" s="94">
        <f>AProperties!G645/AProperties!AA645/VLOOKUP(G$6,Data!$N$4:$Y$11,Data!$X$1,FALSE)</f>
        <v>0.76311603675347672</v>
      </c>
      <c r="H645" s="94">
        <f>AProperties!H645/AProperties!AB645/VLOOKUP(H$6,Data!$N$4:$Y$11,Data!$X$1,FALSE)</f>
        <v>0.76292657214765058</v>
      </c>
      <c r="I645" s="94">
        <f>AProperties!I645/AProperties!AC645/VLOOKUP(I$6,Data!$N$4:$Y$11,Data!$X$1,FALSE)</f>
        <v>0.76335140074190289</v>
      </c>
      <c r="J645" s="97">
        <f t="shared" si="99"/>
        <v>0.76249471651746825</v>
      </c>
      <c r="L645" s="28">
        <v>0.63800000000000001</v>
      </c>
      <c r="M645" s="94">
        <f t="shared" si="100"/>
        <v>1.0185132263266645</v>
      </c>
      <c r="N645" s="94">
        <f t="shared" si="101"/>
        <v>1.0190923221366801</v>
      </c>
      <c r="O645" s="94">
        <f t="shared" si="102"/>
        <v>1.0190081649576825</v>
      </c>
      <c r="P645" s="94">
        <f t="shared" si="103"/>
        <v>1.0193824434229477</v>
      </c>
      <c r="Q645" s="94">
        <f t="shared" si="104"/>
        <v>1.019285704404383</v>
      </c>
      <c r="R645" s="94">
        <f t="shared" si="105"/>
        <v>1.0195580183767383</v>
      </c>
      <c r="S645" s="94">
        <f t="shared" si="106"/>
        <v>1.0194632860738253</v>
      </c>
      <c r="T645" s="94">
        <f t="shared" si="107"/>
        <v>1.0196757003709513</v>
      </c>
      <c r="U645" s="97">
        <f t="shared" si="108"/>
        <v>1.019247358258734</v>
      </c>
      <c r="W645" s="28">
        <v>0.63800000000000001</v>
      </c>
      <c r="X645" s="121">
        <f>AProperties!AF645*(9.806*B645)^0.5</f>
        <v>2.0514959257041085</v>
      </c>
      <c r="Y645" s="121">
        <f>AProperties!AG645*(9.806*C645)^0.5</f>
        <v>2.0540502342527183</v>
      </c>
      <c r="Z645" s="121">
        <f>AProperties!AH645*(9.806*D645)^0.5</f>
        <v>2.0536790996958652</v>
      </c>
      <c r="AA645" s="121">
        <f>AProperties!AI645*(9.806*E645)^0.5</f>
        <v>2.0553294899583254</v>
      </c>
      <c r="AB645" s="121">
        <f>AProperties!AJ645*(9.806*F645)^0.5</f>
        <v>2.0549029623097521</v>
      </c>
      <c r="AC645" s="121">
        <f>AProperties!AK645*(9.806*G645)^0.5</f>
        <v>2.0561035286780158</v>
      </c>
      <c r="AD645" s="121">
        <f>AProperties!AL645*(9.806*H645)^0.5</f>
        <v>2.0556859053527341</v>
      </c>
      <c r="AE645" s="121">
        <f>AProperties!AM645*(9.806*I645)^0.5</f>
        <v>2.0566222824806659</v>
      </c>
      <c r="AF645" s="122">
        <f t="shared" si="109"/>
        <v>2.0547336785540229</v>
      </c>
    </row>
    <row r="646" spans="1:32" x14ac:dyDescent="0.25">
      <c r="A646" s="28">
        <v>0.63900000000000001</v>
      </c>
      <c r="B646" s="94">
        <f>AProperties!B646/AProperties!V646/VLOOKUP(B$6,Data!$N$4:$Y$11,Data!$X$1,FALSE)</f>
        <v>0.76283219992102058</v>
      </c>
      <c r="C646" s="94">
        <f>AProperties!C646/AProperties!W646/VLOOKUP(C$6,Data!$N$4:$Y$11,Data!$X$1,FALSE)</f>
        <v>0.76399410283557001</v>
      </c>
      <c r="D646" s="94">
        <f>AProperties!D646/AProperties!X646/VLOOKUP(D$6,Data!$N$4:$Y$11,Data!$X$1,FALSE)</f>
        <v>0.76382524832656173</v>
      </c>
      <c r="E646" s="94">
        <f>AProperties!E646/AProperties!Y646/VLOOKUP(E$6,Data!$N$4:$Y$11,Data!$X$1,FALSE)</f>
        <v>0.76457620961514794</v>
      </c>
      <c r="F646" s="94">
        <f>AProperties!F646/AProperties!Z646/VLOOKUP(F$6,Data!$N$4:$Y$11,Data!$X$1,FALSE)</f>
        <v>0.76438210960790975</v>
      </c>
      <c r="G646" s="94">
        <f>AProperties!G646/AProperties!AA646/VLOOKUP(G$6,Data!$N$4:$Y$11,Data!$X$1,FALSE)</f>
        <v>0.76492848928472057</v>
      </c>
      <c r="H646" s="94">
        <f>AProperties!H646/AProperties!AB646/VLOOKUP(H$6,Data!$N$4:$Y$11,Data!$X$1,FALSE)</f>
        <v>0.76473841496189365</v>
      </c>
      <c r="I646" s="94">
        <f>AProperties!I646/AProperties!AC646/VLOOKUP(I$6,Data!$N$4:$Y$11,Data!$X$1,FALSE)</f>
        <v>0.76516461118412649</v>
      </c>
      <c r="J646" s="97">
        <f t="shared" si="99"/>
        <v>0.76430517321711888</v>
      </c>
      <c r="L646" s="28">
        <v>0.63900000000000001</v>
      </c>
      <c r="M646" s="94">
        <f t="shared" si="100"/>
        <v>1.0204160999605103</v>
      </c>
      <c r="N646" s="94">
        <f t="shared" si="101"/>
        <v>1.0209970514177851</v>
      </c>
      <c r="O646" s="94">
        <f t="shared" si="102"/>
        <v>1.0209126241632809</v>
      </c>
      <c r="P646" s="94">
        <f t="shared" si="103"/>
        <v>1.0212881048075739</v>
      </c>
      <c r="Q646" s="94">
        <f t="shared" si="104"/>
        <v>1.0211910548039549</v>
      </c>
      <c r="R646" s="94">
        <f t="shared" si="105"/>
        <v>1.0214642446423603</v>
      </c>
      <c r="S646" s="94">
        <f t="shared" si="106"/>
        <v>1.0213692074809468</v>
      </c>
      <c r="T646" s="94">
        <f t="shared" si="107"/>
        <v>1.0215823055920632</v>
      </c>
      <c r="U646" s="97">
        <f t="shared" si="108"/>
        <v>1.0211525866085593</v>
      </c>
      <c r="W646" s="28">
        <v>0.63900000000000001</v>
      </c>
      <c r="X646" s="121">
        <f>AProperties!AF646*(9.806*B646)^0.5</f>
        <v>2.0566258230100578</v>
      </c>
      <c r="Y646" s="121">
        <f>AProperties!AG646*(9.806*C646)^0.5</f>
        <v>2.0591837082926197</v>
      </c>
      <c r="Z646" s="121">
        <f>AProperties!AH646*(9.806*D646)^0.5</f>
        <v>2.0588120529405951</v>
      </c>
      <c r="AA646" s="121">
        <f>AProperties!AI646*(9.806*E646)^0.5</f>
        <v>2.0604647619976291</v>
      </c>
      <c r="AB646" s="121">
        <f>AProperties!AJ646*(9.806*F646)^0.5</f>
        <v>2.0600376343660041</v>
      </c>
      <c r="AC646" s="121">
        <f>AProperties!AK646*(9.806*G646)^0.5</f>
        <v>2.0612398908028129</v>
      </c>
      <c r="AD646" s="121">
        <f>AProperties!AL646*(9.806*H646)^0.5</f>
        <v>2.0608216791315646</v>
      </c>
      <c r="AE646" s="121">
        <f>AProperties!AM646*(9.806*I646)^0.5</f>
        <v>2.061759376087585</v>
      </c>
      <c r="AF646" s="122">
        <f t="shared" si="109"/>
        <v>2.0598681158286087</v>
      </c>
    </row>
    <row r="647" spans="1:32" x14ac:dyDescent="0.25">
      <c r="A647" s="28">
        <v>0.64</v>
      </c>
      <c r="B647" s="94">
        <f>AProperties!B647/AProperties!V647/VLOOKUP(B$6,Data!$N$4:$Y$11,Data!$X$1,FALSE)</f>
        <v>0.76464295150488026</v>
      </c>
      <c r="C647" s="94">
        <f>AProperties!C647/AProperties!W647/VLOOKUP(C$6,Data!$N$4:$Y$11,Data!$X$1,FALSE)</f>
        <v>0.76580857703147542</v>
      </c>
      <c r="D647" s="94">
        <f>AProperties!D647/AProperties!X647/VLOOKUP(D$6,Data!$N$4:$Y$11,Data!$X$1,FALSE)</f>
        <v>0.7656391807226014</v>
      </c>
      <c r="E647" s="94">
        <f>AProperties!E647/AProperties!Y647/VLOOKUP(E$6,Data!$N$4:$Y$11,Data!$X$1,FALSE)</f>
        <v>0.76639255371311765</v>
      </c>
      <c r="F647" s="94">
        <f>AProperties!F647/AProperties!Z647/VLOOKUP(F$6,Data!$N$4:$Y$11,Data!$X$1,FALSE)</f>
        <v>0.76619782983493767</v>
      </c>
      <c r="G647" s="94">
        <f>AProperties!G647/AProperties!AA647/VLOOKUP(G$6,Data!$N$4:$Y$11,Data!$X$1,FALSE)</f>
        <v>0.76674596659934535</v>
      </c>
      <c r="H647" s="94">
        <f>AProperties!H647/AProperties!AB647/VLOOKUP(H$6,Data!$N$4:$Y$11,Data!$X$1,FALSE)</f>
        <v>0.76655528069477119</v>
      </c>
      <c r="I647" s="94">
        <f>AProperties!I647/AProperties!AC647/VLOOKUP(I$6,Data!$N$4:$Y$11,Data!$X$1,FALSE)</f>
        <v>0.76698284872873079</v>
      </c>
      <c r="J647" s="97">
        <f t="shared" si="99"/>
        <v>0.76612064860373241</v>
      </c>
      <c r="L647" s="28">
        <v>0.64</v>
      </c>
      <c r="M647" s="94">
        <f t="shared" si="100"/>
        <v>1.0223214757524401</v>
      </c>
      <c r="N647" s="94">
        <f t="shared" si="101"/>
        <v>1.0229042885157378</v>
      </c>
      <c r="O647" s="94">
        <f t="shared" si="102"/>
        <v>1.0228195903613007</v>
      </c>
      <c r="P647" s="94">
        <f t="shared" si="103"/>
        <v>1.0231962768565588</v>
      </c>
      <c r="Q647" s="94">
        <f t="shared" si="104"/>
        <v>1.023098914917469</v>
      </c>
      <c r="R647" s="94">
        <f t="shared" si="105"/>
        <v>1.0233729832996727</v>
      </c>
      <c r="S647" s="94">
        <f t="shared" si="106"/>
        <v>1.0232776403473856</v>
      </c>
      <c r="T647" s="94">
        <f t="shared" si="107"/>
        <v>1.0234914243643654</v>
      </c>
      <c r="U647" s="97">
        <f t="shared" si="108"/>
        <v>1.0230603243018663</v>
      </c>
      <c r="W647" s="28">
        <v>0.64</v>
      </c>
      <c r="X647" s="121">
        <f>AProperties!AF647*(9.806*B647)^0.5</f>
        <v>2.0617631114515764</v>
      </c>
      <c r="Y647" s="121">
        <f>AProperties!AG647*(9.806*C647)^0.5</f>
        <v>2.0643245738091025</v>
      </c>
      <c r="Z647" s="121">
        <f>AProperties!AH647*(9.806*D647)^0.5</f>
        <v>2.0639523976084035</v>
      </c>
      <c r="AA647" s="121">
        <f>AProperties!AI647*(9.806*E647)^0.5</f>
        <v>2.0656074257082766</v>
      </c>
      <c r="AB647" s="121">
        <f>AProperties!AJ647*(9.806*F647)^0.5</f>
        <v>2.0651796980268773</v>
      </c>
      <c r="AC647" s="121">
        <f>AProperties!AK647*(9.806*G647)^0.5</f>
        <v>2.0663836447246107</v>
      </c>
      <c r="AD647" s="121">
        <f>AProperties!AL647*(9.806*H647)^0.5</f>
        <v>2.0659648446388652</v>
      </c>
      <c r="AE647" s="121">
        <f>AProperties!AM647*(9.806*I647)^0.5</f>
        <v>2.0669038615790254</v>
      </c>
      <c r="AF647" s="122">
        <f t="shared" si="109"/>
        <v>2.0650099446933421</v>
      </c>
    </row>
    <row r="648" spans="1:32" x14ac:dyDescent="0.25">
      <c r="A648" s="28">
        <v>0.64100000000000001</v>
      </c>
      <c r="B648" s="94">
        <f>AProperties!B648/AProperties!V648/VLOOKUP(B$6,Data!$N$4:$Y$11,Data!$X$1,FALSE)</f>
        <v>0.76645874352796561</v>
      </c>
      <c r="C648" s="94">
        <f>AProperties!C648/AProperties!W648/VLOOKUP(C$6,Data!$N$4:$Y$11,Data!$X$1,FALSE)</f>
        <v>0.76762810305827323</v>
      </c>
      <c r="D648" s="94">
        <f>AProperties!D648/AProperties!X648/VLOOKUP(D$6,Data!$N$4:$Y$11,Data!$X$1,FALSE)</f>
        <v>0.76745816328989114</v>
      </c>
      <c r="E648" s="94">
        <f>AProperties!E648/AProperties!Y648/VLOOKUP(E$6,Data!$N$4:$Y$11,Data!$X$1,FALSE)</f>
        <v>0.76821395537423731</v>
      </c>
      <c r="F648" s="94">
        <f>AProperties!F648/AProperties!Z648/VLOOKUP(F$6,Data!$N$4:$Y$11,Data!$X$1,FALSE)</f>
        <v>0.76801860571186054</v>
      </c>
      <c r="G648" s="94">
        <f>AProperties!G648/AProperties!AA648/VLOOKUP(G$6,Data!$N$4:$Y$11,Data!$X$1,FALSE)</f>
        <v>0.76856850495434925</v>
      </c>
      <c r="H648" s="94">
        <f>AProperties!H648/AProperties!AB648/VLOOKUP(H$6,Data!$N$4:$Y$11,Data!$X$1,FALSE)</f>
        <v>0.76837720559110456</v>
      </c>
      <c r="I648" s="94">
        <f>AProperties!I648/AProperties!AC648/VLOOKUP(I$6,Data!$N$4:$Y$11,Data!$X$1,FALSE)</f>
        <v>0.76880614964785354</v>
      </c>
      <c r="J648" s="97">
        <f t="shared" ref="J648:J711" si="110">AVERAGE(B648:I648)</f>
        <v>0.76794117889444191</v>
      </c>
      <c r="L648" s="28">
        <v>0.64100000000000001</v>
      </c>
      <c r="M648" s="94">
        <f t="shared" ref="M648:M711" si="111">$L648+B648/2</f>
        <v>1.0242293717639828</v>
      </c>
      <c r="N648" s="94">
        <f t="shared" ref="N648:N711" si="112">$L648+C648/2</f>
        <v>1.0248140515291366</v>
      </c>
      <c r="O648" s="94">
        <f t="shared" ref="O648:O711" si="113">$L648+D648/2</f>
        <v>1.0247290816449457</v>
      </c>
      <c r="P648" s="94">
        <f t="shared" ref="P648:P711" si="114">$L648+E648/2</f>
        <v>1.0251069776871187</v>
      </c>
      <c r="Q648" s="94">
        <f t="shared" ref="Q648:Q711" si="115">$L648+F648/2</f>
        <v>1.0250093028559304</v>
      </c>
      <c r="R648" s="94">
        <f t="shared" ref="R648:R711" si="116">$L648+G648/2</f>
        <v>1.0252842524771746</v>
      </c>
      <c r="S648" s="94">
        <f t="shared" ref="S648:S711" si="117">$L648+H648/2</f>
        <v>1.0251886027955524</v>
      </c>
      <c r="T648" s="94">
        <f t="shared" ref="T648:T711" si="118">$L648+I648/2</f>
        <v>1.0254030748239269</v>
      </c>
      <c r="U648" s="97">
        <f t="shared" ref="U648:U711" si="119">AVERAGE(M648:T648)</f>
        <v>1.024970589447221</v>
      </c>
      <c r="W648" s="28">
        <v>0.64100000000000001</v>
      </c>
      <c r="X648" s="121">
        <f>AProperties!AF648*(9.806*B648)^0.5</f>
        <v>2.0669078230823175</v>
      </c>
      <c r="Y648" s="121">
        <f>AProperties!AG648*(9.806*C648)^0.5</f>
        <v>2.0694728629125123</v>
      </c>
      <c r="Z648" s="121">
        <f>AProperties!AH648*(9.806*D648)^0.5</f>
        <v>2.0691001658013937</v>
      </c>
      <c r="AA648" s="121">
        <f>AProperties!AI648*(9.806*E648)^0.5</f>
        <v>2.0707575132290272</v>
      </c>
      <c r="AB648" s="121">
        <f>AProperties!AJ648*(9.806*F648)^0.5</f>
        <v>2.0703291854216554</v>
      </c>
      <c r="AC648" s="121">
        <f>AProperties!AK648*(9.806*G648)^0.5</f>
        <v>2.0715348225993715</v>
      </c>
      <c r="AD648" s="121">
        <f>AProperties!AL648*(9.806*H648)^0.5</f>
        <v>2.0711154340213191</v>
      </c>
      <c r="AE648" s="121">
        <f>AProperties!AM648*(9.806*I648)^0.5</f>
        <v>2.0720557711224856</v>
      </c>
      <c r="AF648" s="122">
        <f t="shared" ref="AF648:AF711" si="120">AVERAGE(X648:AE648)</f>
        <v>2.0701591972737603</v>
      </c>
    </row>
    <row r="649" spans="1:32" x14ac:dyDescent="0.25">
      <c r="A649" s="28">
        <v>0.64200000000000002</v>
      </c>
      <c r="B649" s="94">
        <f>AProperties!B649/AProperties!V649/VLOOKUP(B$6,Data!$N$4:$Y$11,Data!$X$1,FALSE)</f>
        <v>0.76827961246557441</v>
      </c>
      <c r="C649" s="94">
        <f>AProperties!C649/AProperties!W649/VLOOKUP(C$6,Data!$N$4:$Y$11,Data!$X$1,FALSE)</f>
        <v>0.76945271746614208</v>
      </c>
      <c r="D649" s="94">
        <f>AProperties!D649/AProperties!X649/VLOOKUP(D$6,Data!$N$4:$Y$11,Data!$X$1,FALSE)</f>
        <v>0.76928223256771255</v>
      </c>
      <c r="E649" s="94">
        <f>AProperties!E649/AProperties!Y649/VLOOKUP(E$6,Data!$N$4:$Y$11,Data!$X$1,FALSE)</f>
        <v>0.7700404511862996</v>
      </c>
      <c r="F649" s="94">
        <f>AProperties!F649/AProperties!Z649/VLOOKUP(F$6,Data!$N$4:$Y$11,Data!$X$1,FALSE)</f>
        <v>0.76984447381392018</v>
      </c>
      <c r="G649" s="94">
        <f>AProperties!G649/AProperties!AA649/VLOOKUP(G$6,Data!$N$4:$Y$11,Data!$X$1,FALSE)</f>
        <v>0.7703961409603185</v>
      </c>
      <c r="H649" s="94">
        <f>AProperties!H649/AProperties!AB649/VLOOKUP(H$6,Data!$N$4:$Y$11,Data!$X$1,FALSE)</f>
        <v>0.77020422624917639</v>
      </c>
      <c r="I649" s="94">
        <f>AProperties!I649/AProperties!AC649/VLOOKUP(I$6,Data!$N$4:$Y$11,Data!$X$1,FALSE)</f>
        <v>0.77063455056737007</v>
      </c>
      <c r="J649" s="97">
        <f t="shared" si="110"/>
        <v>0.76976680065956415</v>
      </c>
      <c r="L649" s="28">
        <v>0.64200000000000002</v>
      </c>
      <c r="M649" s="94">
        <f t="shared" si="111"/>
        <v>1.0261398062327873</v>
      </c>
      <c r="N649" s="94">
        <f t="shared" si="112"/>
        <v>1.0267263587330711</v>
      </c>
      <c r="O649" s="94">
        <f t="shared" si="113"/>
        <v>1.0266411162838562</v>
      </c>
      <c r="P649" s="94">
        <f t="shared" si="114"/>
        <v>1.0270202255931498</v>
      </c>
      <c r="Q649" s="94">
        <f t="shared" si="115"/>
        <v>1.0269222369069602</v>
      </c>
      <c r="R649" s="94">
        <f t="shared" si="116"/>
        <v>1.0271980704801593</v>
      </c>
      <c r="S649" s="94">
        <f t="shared" si="117"/>
        <v>1.0271021131245881</v>
      </c>
      <c r="T649" s="94">
        <f t="shared" si="118"/>
        <v>1.027317275283685</v>
      </c>
      <c r="U649" s="97">
        <f t="shared" si="119"/>
        <v>1.0268834003297822</v>
      </c>
      <c r="W649" s="28">
        <v>0.64200000000000002</v>
      </c>
      <c r="X649" s="121">
        <f>AProperties!AF649*(9.806*B649)^0.5</f>
        <v>2.0720599903304779</v>
      </c>
      <c r="Y649" s="121">
        <f>AProperties!AG649*(9.806*C649)^0.5</f>
        <v>2.0746286080882559</v>
      </c>
      <c r="Z649" s="121">
        <f>AProperties!AH649*(9.806*D649)^0.5</f>
        <v>2.0742553899966572</v>
      </c>
      <c r="AA649" s="121">
        <f>AProperties!AI649*(9.806*E649)^0.5</f>
        <v>2.0759150570739786</v>
      </c>
      <c r="AB649" s="121">
        <f>AProperties!AJ649*(9.806*F649)^0.5</f>
        <v>2.0754861290548656</v>
      </c>
      <c r="AC649" s="121">
        <f>AProperties!AK649*(9.806*G649)^0.5</f>
        <v>2.0766934569585596</v>
      </c>
      <c r="AD649" s="121">
        <f>AProperties!AL649*(9.806*H649)^0.5</f>
        <v>2.0762734798010132</v>
      </c>
      <c r="AE649" s="121">
        <f>AProperties!AM649*(9.806*I649)^0.5</f>
        <v>2.0772151372610685</v>
      </c>
      <c r="AF649" s="122">
        <f t="shared" si="120"/>
        <v>2.0753159060706095</v>
      </c>
    </row>
    <row r="650" spans="1:32" x14ac:dyDescent="0.25">
      <c r="A650" s="28">
        <v>0.64300000000000002</v>
      </c>
      <c r="B650" s="94">
        <f>AProperties!B650/AProperties!V650/VLOOKUP(B$6,Data!$N$4:$Y$11,Data!$X$1,FALSE)</f>
        <v>0.77010559514969312</v>
      </c>
      <c r="C650" s="94">
        <f>AProperties!C650/AProperties!W650/VLOOKUP(C$6,Data!$N$4:$Y$11,Data!$X$1,FALSE)</f>
        <v>0.77128245716271115</v>
      </c>
      <c r="D650" s="94">
        <f>AProperties!D650/AProperties!X650/VLOOKUP(D$6,Data!$N$4:$Y$11,Data!$X$1,FALSE)</f>
        <v>0.77111142545268585</v>
      </c>
      <c r="E650" s="94">
        <f>AProperties!E650/AProperties!Y650/VLOOKUP(E$6,Data!$N$4:$Y$11,Data!$X$1,FALSE)</f>
        <v>0.77187207809492409</v>
      </c>
      <c r="F650" s="94">
        <f>AProperties!F650/AProperties!Z650/VLOOKUP(F$6,Data!$N$4:$Y$11,Data!$X$1,FALSE)</f>
        <v>0.77167547107406231</v>
      </c>
      <c r="G650" s="94">
        <f>AProperties!G650/AProperties!AA650/VLOOKUP(G$6,Data!$N$4:$Y$11,Data!$X$1,FALSE)</f>
        <v>0.77222891158589624</v>
      </c>
      <c r="H650" s="94">
        <f>AProperties!H650/AProperties!AB650/VLOOKUP(H$6,Data!$N$4:$Y$11,Data!$X$1,FALSE)</f>
        <v>0.77203637962520566</v>
      </c>
      <c r="I650" s="94">
        <f>AProperties!I650/AProperties!AC650/VLOOKUP(I$6,Data!$N$4:$Y$11,Data!$X$1,FALSE)</f>
        <v>0.77246808847136894</v>
      </c>
      <c r="J650" s="97">
        <f t="shared" si="110"/>
        <v>0.77159755082706849</v>
      </c>
      <c r="L650" s="28">
        <v>0.64300000000000002</v>
      </c>
      <c r="M650" s="94">
        <f t="shared" si="111"/>
        <v>1.0280527975748466</v>
      </c>
      <c r="N650" s="94">
        <f t="shared" si="112"/>
        <v>1.0286412285813555</v>
      </c>
      <c r="O650" s="94">
        <f t="shared" si="113"/>
        <v>1.0285557127263429</v>
      </c>
      <c r="P650" s="94">
        <f t="shared" si="114"/>
        <v>1.028936039047462</v>
      </c>
      <c r="Q650" s="94">
        <f t="shared" si="115"/>
        <v>1.0288377355370311</v>
      </c>
      <c r="R650" s="94">
        <f t="shared" si="116"/>
        <v>1.0291144557929481</v>
      </c>
      <c r="S650" s="94">
        <f t="shared" si="117"/>
        <v>1.0290181898126027</v>
      </c>
      <c r="T650" s="94">
        <f t="shared" si="118"/>
        <v>1.0292340442356844</v>
      </c>
      <c r="U650" s="97">
        <f t="shared" si="119"/>
        <v>1.0287987754135342</v>
      </c>
      <c r="W650" s="28">
        <v>0.64300000000000002</v>
      </c>
      <c r="X650" s="121">
        <f>AProperties!AF650*(9.806*B650)^0.5</f>
        <v>2.0772196460033165</v>
      </c>
      <c r="Y650" s="121">
        <f>AProperties!AG650*(9.806*C650)^0.5</f>
        <v>2.079791842201359</v>
      </c>
      <c r="Z650" s="121">
        <f>AProperties!AH650*(9.806*D650)^0.5</f>
        <v>2.0794181030508225</v>
      </c>
      <c r="AA650" s="121">
        <f>AProperties!AI650*(9.806*E650)^0.5</f>
        <v>2.0810800901371107</v>
      </c>
      <c r="AB650" s="121">
        <f>AProperties!AJ650*(9.806*F650)^0.5</f>
        <v>2.0806505618108346</v>
      </c>
      <c r="AC650" s="121">
        <f>AProperties!AK650*(9.806*G650)^0.5</f>
        <v>2.0818595807136866</v>
      </c>
      <c r="AD650" s="121">
        <f>AProperties!AL650*(9.806*H650)^0.5</f>
        <v>2.0814390148800048</v>
      </c>
      <c r="AE650" s="121">
        <f>AProperties!AM650*(9.806*I650)^0.5</f>
        <v>2.0823819929180405</v>
      </c>
      <c r="AF650" s="122">
        <f t="shared" si="120"/>
        <v>2.0804801039643968</v>
      </c>
    </row>
    <row r="651" spans="1:32" x14ac:dyDescent="0.25">
      <c r="A651" s="28">
        <v>0.64400000000000002</v>
      </c>
      <c r="B651" s="94">
        <f>AProperties!B651/AProperties!V651/VLOOKUP(B$6,Data!$N$4:$Y$11,Data!$X$1,FALSE)</f>
        <v>0.77193672877352726</v>
      </c>
      <c r="C651" s="94">
        <f>AProperties!C651/AProperties!W651/VLOOKUP(C$6,Data!$N$4:$Y$11,Data!$X$1,FALSE)</f>
        <v>0.77311735941758974</v>
      </c>
      <c r="D651" s="94">
        <f>AProperties!D651/AProperties!X651/VLOOKUP(D$6,Data!$N$4:$Y$11,Data!$X$1,FALSE)</f>
        <v>0.77294577920330221</v>
      </c>
      <c r="E651" s="94">
        <f>AProperties!E651/AProperties!Y651/VLOOKUP(E$6,Data!$N$4:$Y$11,Data!$X$1,FALSE)</f>
        <v>0.77370887340809702</v>
      </c>
      <c r="F651" s="94">
        <f>AProperties!F651/AProperties!Z651/VLOOKUP(F$6,Data!$N$4:$Y$11,Data!$X$1,FALSE)</f>
        <v>0.7735116347874702</v>
      </c>
      <c r="G651" s="94">
        <f>AProperties!G651/AProperties!AA651/VLOOKUP(G$6,Data!$N$4:$Y$11,Data!$X$1,FALSE)</f>
        <v>0.77406685416232446</v>
      </c>
      <c r="H651" s="94">
        <f>AProperties!H651/AProperties!AB651/VLOOKUP(H$6,Data!$N$4:$Y$11,Data!$X$1,FALSE)</f>
        <v>0.77387370303788383</v>
      </c>
      <c r="I651" s="94">
        <f>AProperties!I651/AProperties!AC651/VLOOKUP(I$6,Data!$N$4:$Y$11,Data!$X$1,FALSE)</f>
        <v>0.77430680070669389</v>
      </c>
      <c r="J651" s="97">
        <f t="shared" si="110"/>
        <v>0.7734334666871111</v>
      </c>
      <c r="L651" s="28">
        <v>0.64400000000000002</v>
      </c>
      <c r="M651" s="94">
        <f t="shared" si="111"/>
        <v>1.0299683643867636</v>
      </c>
      <c r="N651" s="94">
        <f t="shared" si="112"/>
        <v>1.0305586797087949</v>
      </c>
      <c r="O651" s="94">
        <f t="shared" si="113"/>
        <v>1.0304728896016511</v>
      </c>
      <c r="P651" s="94">
        <f t="shared" si="114"/>
        <v>1.0308544367040486</v>
      </c>
      <c r="Q651" s="94">
        <f t="shared" si="115"/>
        <v>1.030755817393735</v>
      </c>
      <c r="R651" s="94">
        <f t="shared" si="116"/>
        <v>1.0310334270811623</v>
      </c>
      <c r="S651" s="94">
        <f t="shared" si="117"/>
        <v>1.0309368515189419</v>
      </c>
      <c r="T651" s="94">
        <f t="shared" si="118"/>
        <v>1.0311534003533469</v>
      </c>
      <c r="U651" s="97">
        <f t="shared" si="119"/>
        <v>1.0307167333435556</v>
      </c>
      <c r="W651" s="28">
        <v>0.64400000000000002</v>
      </c>
      <c r="X651" s="121">
        <f>AProperties!AF651*(9.806*B651)^0.5</f>
        <v>2.0823868232917828</v>
      </c>
      <c r="Y651" s="121">
        <f>AProperties!AG651*(9.806*C651)^0.5</f>
        <v>2.0849625985010753</v>
      </c>
      <c r="Z651" s="121">
        <f>AProperties!AH651*(9.806*D651)^0.5</f>
        <v>2.0845883382046688</v>
      </c>
      <c r="AA651" s="121">
        <f>AProperties!AI651*(9.806*E651)^0.5</f>
        <v>2.0862526456969093</v>
      </c>
      <c r="AB651" s="121">
        <f>AProperties!AJ651*(9.806*F651)^0.5</f>
        <v>2.0858225169583009</v>
      </c>
      <c r="AC651" s="121">
        <f>AProperties!AK651*(9.806*G651)^0.5</f>
        <v>2.0870332271609331</v>
      </c>
      <c r="AD651" s="121">
        <f>AProperties!AL651*(9.806*H651)^0.5</f>
        <v>2.0866120725449249</v>
      </c>
      <c r="AE651" s="121">
        <f>AProperties!AM651*(9.806*I651)^0.5</f>
        <v>2.0875563714014453</v>
      </c>
      <c r="AF651" s="122">
        <f t="shared" si="120"/>
        <v>2.0856518242200051</v>
      </c>
    </row>
    <row r="652" spans="1:32" x14ac:dyDescent="0.25">
      <c r="A652" s="28">
        <v>0.64500000000000002</v>
      </c>
      <c r="B652" s="94">
        <f>AProperties!B652/AProperties!V652/VLOOKUP(B$6,Data!$N$4:$Y$11,Data!$X$1,FALSE)</f>
        <v>0.77377305089609416</v>
      </c>
      <c r="C652" s="94">
        <f>AProperties!C652/AProperties!W652/VLOOKUP(C$6,Data!$N$4:$Y$11,Data!$X$1,FALSE)</f>
        <v>0.77495746186697489</v>
      </c>
      <c r="D652" s="94">
        <f>AProperties!D652/AProperties!X652/VLOOKUP(D$6,Data!$N$4:$Y$11,Data!$X$1,FALSE)</f>
        <v>0.77478533144452399</v>
      </c>
      <c r="E652" s="94">
        <f>AProperties!E652/AProperties!Y652/VLOOKUP(E$6,Data!$N$4:$Y$11,Data!$X$1,FALSE)</f>
        <v>0.77555087480077922</v>
      </c>
      <c r="F652" s="94">
        <f>AProperties!F652/AProperties!Z652/VLOOKUP(F$6,Data!$N$4:$Y$11,Data!$X$1,FALSE)</f>
        <v>0.77535300261617046</v>
      </c>
      <c r="G652" s="94">
        <f>AProperties!G652/AProperties!AA652/VLOOKUP(G$6,Data!$N$4:$Y$11,Data!$X$1,FALSE)</f>
        <v>0.77591000638805696</v>
      </c>
      <c r="H652" s="94">
        <f>AProperties!H652/AProperties!AB652/VLOOKUP(H$6,Data!$N$4:$Y$11,Data!$X$1,FALSE)</f>
        <v>0.77571623417298574</v>
      </c>
      <c r="I652" s="94">
        <f>AProperties!I652/AProperties!AC652/VLOOKUP(I$6,Data!$N$4:$Y$11,Data!$X$1,FALSE)</f>
        <v>0.7761507249875591</v>
      </c>
      <c r="J652" s="97">
        <f t="shared" si="110"/>
        <v>0.77527458589664311</v>
      </c>
      <c r="L652" s="28">
        <v>0.64500000000000002</v>
      </c>
      <c r="M652" s="94">
        <f t="shared" si="111"/>
        <v>1.0318865254480472</v>
      </c>
      <c r="N652" s="94">
        <f t="shared" si="112"/>
        <v>1.0324787309334875</v>
      </c>
      <c r="O652" s="94">
        <f t="shared" si="113"/>
        <v>1.032392665722262</v>
      </c>
      <c r="P652" s="94">
        <f t="shared" si="114"/>
        <v>1.0327754374003897</v>
      </c>
      <c r="Q652" s="94">
        <f t="shared" si="115"/>
        <v>1.0326765013080852</v>
      </c>
      <c r="R652" s="94">
        <f t="shared" si="116"/>
        <v>1.0329550031940284</v>
      </c>
      <c r="S652" s="94">
        <f t="shared" si="117"/>
        <v>1.032858117086493</v>
      </c>
      <c r="T652" s="94">
        <f t="shared" si="118"/>
        <v>1.0330753624937796</v>
      </c>
      <c r="U652" s="97">
        <f t="shared" si="119"/>
        <v>1.0326372929483216</v>
      </c>
      <c r="W652" s="28">
        <v>0.64500000000000002</v>
      </c>
      <c r="X652" s="121">
        <f>AProperties!AF652*(9.806*B652)^0.5</f>
        <v>2.0875615557751943</v>
      </c>
      <c r="Y652" s="121">
        <f>AProperties!AG652*(9.806*C652)^0.5</f>
        <v>2.0901409106255762</v>
      </c>
      <c r="Z652" s="121">
        <f>AProperties!AH652*(9.806*D652)^0.5</f>
        <v>2.0897661290878067</v>
      </c>
      <c r="AA652" s="121">
        <f>AProperties!AI652*(9.806*E652)^0.5</f>
        <v>2.0914327574210505</v>
      </c>
      <c r="AB652" s="121">
        <f>AProperties!AJ652*(9.806*F652)^0.5</f>
        <v>2.0910020281550965</v>
      </c>
      <c r="AC652" s="121">
        <f>AProperties!AK652*(9.806*G652)^0.5</f>
        <v>2.0922144299858401</v>
      </c>
      <c r="AD652" s="121">
        <f>AProperties!AL652*(9.806*H652)^0.5</f>
        <v>2.0917926864716758</v>
      </c>
      <c r="AE652" s="121">
        <f>AProperties!AM652*(9.806*I652)^0.5</f>
        <v>2.0927383064088043</v>
      </c>
      <c r="AF652" s="122">
        <f t="shared" si="120"/>
        <v>2.0908311004913802</v>
      </c>
    </row>
    <row r="653" spans="1:32" x14ac:dyDescent="0.25">
      <c r="A653" s="28">
        <v>0.64600000000000002</v>
      </c>
      <c r="B653" s="94">
        <f>AProperties!B653/AProperties!V653/VLOOKUP(B$6,Data!$N$4:$Y$11,Data!$X$1,FALSE)</f>
        <v>0.77561459944688704</v>
      </c>
      <c r="C653" s="94">
        <f>AProperties!C653/AProperties!W653/VLOOKUP(C$6,Data!$N$4:$Y$11,Data!$X$1,FALSE)</f>
        <v>0.77680280251832368</v>
      </c>
      <c r="D653" s="94">
        <f>AProperties!D653/AProperties!X653/VLOOKUP(D$6,Data!$N$4:$Y$11,Data!$X$1,FALSE)</f>
        <v>0.77663012017246214</v>
      </c>
      <c r="E653" s="94">
        <f>AProperties!E653/AProperties!Y653/VLOOKUP(E$6,Data!$N$4:$Y$11,Data!$X$1,FALSE)</f>
        <v>0.77739812031958777</v>
      </c>
      <c r="F653" s="94">
        <f>AProperties!F653/AProperties!Z653/VLOOKUP(F$6,Data!$N$4:$Y$11,Data!$X$1,FALSE)</f>
        <v>0.77719961259371506</v>
      </c>
      <c r="G653" s="94">
        <f>AProperties!G653/AProperties!AA653/VLOOKUP(G$6,Data!$N$4:$Y$11,Data!$X$1,FALSE)</f>
        <v>0.7777584063334404</v>
      </c>
      <c r="H653" s="94">
        <f>AProperties!H653/AProperties!AB653/VLOOKUP(H$6,Data!$N$4:$Y$11,Data!$X$1,FALSE)</f>
        <v>0.77756401108805084</v>
      </c>
      <c r="I653" s="94">
        <f>AProperties!I653/AProperties!AC653/VLOOKUP(I$6,Data!$N$4:$Y$11,Data!$X$1,FALSE)</f>
        <v>0.77799989940023007</v>
      </c>
      <c r="J653" s="97">
        <f t="shared" si="110"/>
        <v>0.77712094648408714</v>
      </c>
      <c r="L653" s="28">
        <v>0.64600000000000002</v>
      </c>
      <c r="M653" s="94">
        <f t="shared" si="111"/>
        <v>1.0338072997234435</v>
      </c>
      <c r="N653" s="94">
        <f t="shared" si="112"/>
        <v>1.0344014012591618</v>
      </c>
      <c r="O653" s="94">
        <f t="shared" si="113"/>
        <v>1.034315060086231</v>
      </c>
      <c r="P653" s="94">
        <f t="shared" si="114"/>
        <v>1.0346990601597938</v>
      </c>
      <c r="Q653" s="94">
        <f t="shared" si="115"/>
        <v>1.0345998062968575</v>
      </c>
      <c r="R653" s="94">
        <f t="shared" si="116"/>
        <v>1.0348792031667202</v>
      </c>
      <c r="S653" s="94">
        <f t="shared" si="117"/>
        <v>1.0347820055440256</v>
      </c>
      <c r="T653" s="94">
        <f t="shared" si="118"/>
        <v>1.034999949700115</v>
      </c>
      <c r="U653" s="97">
        <f t="shared" si="119"/>
        <v>1.0345604732420437</v>
      </c>
      <c r="W653" s="28">
        <v>0.64600000000000002</v>
      </c>
      <c r="X653" s="121">
        <f>AProperties!AF653*(9.806*B653)^0.5</f>
        <v>2.0927438774259781</v>
      </c>
      <c r="Y653" s="121">
        <f>AProperties!AG653*(9.806*C653)^0.5</f>
        <v>2.0953268126067042</v>
      </c>
      <c r="Z653" s="121">
        <f>AProperties!AH653*(9.806*D653)^0.5</f>
        <v>2.0949515097234399</v>
      </c>
      <c r="AA653" s="121">
        <f>AProperties!AI653*(9.806*E653)^0.5</f>
        <v>2.096620459371163</v>
      </c>
      <c r="AB653" s="121">
        <f>AProperties!AJ653*(9.806*F653)^0.5</f>
        <v>2.096189129452918</v>
      </c>
      <c r="AC653" s="121">
        <f>AProperties!AK653*(9.806*G653)^0.5</f>
        <v>2.0974032232680688</v>
      </c>
      <c r="AD653" s="121">
        <f>AProperties!AL653*(9.806*H653)^0.5</f>
        <v>2.0969808907301855</v>
      </c>
      <c r="AE653" s="121">
        <f>AProperties!AM653*(9.806*I653)^0.5</f>
        <v>2.0979278320318637</v>
      </c>
      <c r="AF653" s="122">
        <f t="shared" si="120"/>
        <v>2.0960179668262899</v>
      </c>
    </row>
    <row r="654" spans="1:32" x14ac:dyDescent="0.25">
      <c r="A654" s="28">
        <v>0.64700000000000002</v>
      </c>
      <c r="B654" s="94">
        <f>AProperties!B654/AProperties!V654/VLOOKUP(B$6,Data!$N$4:$Y$11,Data!$X$1,FALSE)</f>
        <v>0.77746141273061475</v>
      </c>
      <c r="C654" s="94">
        <f>AProperties!C654/AProperties!W654/VLOOKUP(C$6,Data!$N$4:$Y$11,Data!$X$1,FALSE)</f>
        <v>0.7786534197551036</v>
      </c>
      <c r="D654" s="94">
        <f>AProperties!D654/AProperties!X654/VLOOKUP(D$6,Data!$N$4:$Y$11,Data!$X$1,FALSE)</f>
        <v>0.77848018375912265</v>
      </c>
      <c r="E654" s="94">
        <f>AProperties!E654/AProperties!Y654/VLOOKUP(E$6,Data!$N$4:$Y$11,Data!$X$1,FALSE)</f>
        <v>0.77925064838754776</v>
      </c>
      <c r="F654" s="94">
        <f>AProperties!F654/AProperties!Z654/VLOOKUP(F$6,Data!$N$4:$Y$11,Data!$X$1,FALSE)</f>
        <v>0.77905150312993177</v>
      </c>
      <c r="G654" s="94">
        <f>AProperties!G654/AProperties!AA654/VLOOKUP(G$6,Data!$N$4:$Y$11,Data!$X$1,FALSE)</f>
        <v>0.77961209244547325</v>
      </c>
      <c r="H654" s="94">
        <f>AProperties!H654/AProperties!AB654/VLOOKUP(H$6,Data!$N$4:$Y$11,Data!$X$1,FALSE)</f>
        <v>0.77941707221714052</v>
      </c>
      <c r="I654" s="94">
        <f>AProperties!I654/AProperties!AC654/VLOOKUP(I$6,Data!$N$4:$Y$11,Data!$X$1,FALSE)</f>
        <v>0.77985436240778772</v>
      </c>
      <c r="J654" s="97">
        <f t="shared" si="110"/>
        <v>0.77897258685409032</v>
      </c>
      <c r="L654" s="28">
        <v>0.64700000000000002</v>
      </c>
      <c r="M654" s="94">
        <f t="shared" si="111"/>
        <v>1.0357307063653074</v>
      </c>
      <c r="N654" s="94">
        <f t="shared" si="112"/>
        <v>1.0363267098775517</v>
      </c>
      <c r="O654" s="94">
        <f t="shared" si="113"/>
        <v>1.0362400918795613</v>
      </c>
      <c r="P654" s="94">
        <f t="shared" si="114"/>
        <v>1.036625324193774</v>
      </c>
      <c r="Q654" s="94">
        <f t="shared" si="115"/>
        <v>1.036525751564966</v>
      </c>
      <c r="R654" s="94">
        <f t="shared" si="116"/>
        <v>1.0368060462227366</v>
      </c>
      <c r="S654" s="94">
        <f t="shared" si="117"/>
        <v>1.0367085361085704</v>
      </c>
      <c r="T654" s="94">
        <f t="shared" si="118"/>
        <v>1.0369271812038938</v>
      </c>
      <c r="U654" s="97">
        <f t="shared" si="119"/>
        <v>1.0364862934270449</v>
      </c>
      <c r="W654" s="28">
        <v>0.64700000000000002</v>
      </c>
      <c r="X654" s="121">
        <f>AProperties!AF654*(9.806*B654)^0.5</f>
        <v>2.0979338226145017</v>
      </c>
      <c r="Y654" s="121">
        <f>AProperties!AG654*(9.806*C654)^0.5</f>
        <v>2.1005203388748015</v>
      </c>
      <c r="Z654" s="121">
        <f>AProperties!AH654*(9.806*D654)^0.5</f>
        <v>2.1001445145331963</v>
      </c>
      <c r="AA654" s="121">
        <f>AProperties!AI654*(9.806*E654)^0.5</f>
        <v>2.1018157860076592</v>
      </c>
      <c r="AB654" s="121">
        <f>AProperties!AJ654*(9.806*F654)^0.5</f>
        <v>2.1013838553021511</v>
      </c>
      <c r="AC654" s="121">
        <f>AProperties!AK654*(9.806*G654)^0.5</f>
        <v>2.1025996414862353</v>
      </c>
      <c r="AD654" s="121">
        <f>AProperties!AL654*(9.806*H654)^0.5</f>
        <v>2.10217671978925</v>
      </c>
      <c r="AE654" s="121">
        <f>AProperties!AM654*(9.806*I654)^0.5</f>
        <v>2.1031249827614462</v>
      </c>
      <c r="AF654" s="122">
        <f t="shared" si="120"/>
        <v>2.1012124576711551</v>
      </c>
    </row>
    <row r="655" spans="1:32" x14ac:dyDescent="0.25">
      <c r="A655" s="28">
        <v>0.64800000000000002</v>
      </c>
      <c r="B655" s="94">
        <f>AProperties!B655/AProperties!V655/VLOOKUP(B$6,Data!$N$4:$Y$11,Data!$X$1,FALSE)</f>
        <v>0.77931352943201548</v>
      </c>
      <c r="C655" s="94">
        <f>AProperties!C655/AProperties!W655/VLOOKUP(C$6,Data!$N$4:$Y$11,Data!$X$1,FALSE)</f>
        <v>0.780509352341614</v>
      </c>
      <c r="D655" s="94">
        <f>AProperties!D655/AProperties!X655/VLOOKUP(D$6,Data!$N$4:$Y$11,Data!$X$1,FALSE)</f>
        <v>0.78033556095722545</v>
      </c>
      <c r="E655" s="94">
        <f>AProperties!E655/AProperties!Y655/VLOOKUP(E$6,Data!$N$4:$Y$11,Data!$X$1,FALSE)</f>
        <v>0.78110849780892044</v>
      </c>
      <c r="F655" s="94">
        <f>AProperties!F655/AProperties!Z655/VLOOKUP(F$6,Data!$N$4:$Y$11,Data!$X$1,FALSE)</f>
        <v>0.78090871301574916</v>
      </c>
      <c r="G655" s="94">
        <f>AProperties!G655/AProperties!AA655/VLOOKUP(G$6,Data!$N$4:$Y$11,Data!$X$1,FALSE)</f>
        <v>0.78147110355263461</v>
      </c>
      <c r="H655" s="94">
        <f>AProperties!H655/AProperties!AB655/VLOOKUP(H$6,Data!$N$4:$Y$11,Data!$X$1,FALSE)</f>
        <v>0.78127545637566309</v>
      </c>
      <c r="I655" s="94">
        <f>AProperties!I655/AProperties!AC655/VLOOKUP(I$6,Data!$N$4:$Y$11,Data!$X$1,FALSE)</f>
        <v>0.78171415285495549</v>
      </c>
      <c r="J655" s="97">
        <f t="shared" si="110"/>
        <v>0.7808295457923472</v>
      </c>
      <c r="L655" s="28">
        <v>0.64800000000000002</v>
      </c>
      <c r="M655" s="94">
        <f t="shared" si="111"/>
        <v>1.0376567647160078</v>
      </c>
      <c r="N655" s="94">
        <f t="shared" si="112"/>
        <v>1.0382546761708071</v>
      </c>
      <c r="O655" s="94">
        <f t="shared" si="113"/>
        <v>1.0381677804786127</v>
      </c>
      <c r="P655" s="94">
        <f t="shared" si="114"/>
        <v>1.0385542489044601</v>
      </c>
      <c r="Q655" s="94">
        <f t="shared" si="115"/>
        <v>1.0384543565078745</v>
      </c>
      <c r="R655" s="94">
        <f t="shared" si="116"/>
        <v>1.0387355517763173</v>
      </c>
      <c r="S655" s="94">
        <f t="shared" si="117"/>
        <v>1.0386377281878316</v>
      </c>
      <c r="T655" s="94">
        <f t="shared" si="118"/>
        <v>1.0388570764274778</v>
      </c>
      <c r="U655" s="97">
        <f t="shared" si="119"/>
        <v>1.0384147728961737</v>
      </c>
      <c r="W655" s="28">
        <v>0.64800000000000002</v>
      </c>
      <c r="X655" s="121">
        <f>AProperties!AF655*(9.806*B655)^0.5</f>
        <v>2.1031314261139724</v>
      </c>
      <c r="Y655" s="121">
        <f>AProperties!AG655*(9.806*C655)^0.5</f>
        <v>2.1057215242636165</v>
      </c>
      <c r="Z655" s="121">
        <f>AProperties!AH655*(9.806*D655)^0.5</f>
        <v>2.1053451783420183</v>
      </c>
      <c r="AA655" s="121">
        <f>AProperties!AI655*(9.806*E655)^0.5</f>
        <v>2.107018772194639</v>
      </c>
      <c r="AB655" s="121">
        <f>AProperties!AJ655*(9.806*F655)^0.5</f>
        <v>2.106586240556771</v>
      </c>
      <c r="AC655" s="121">
        <f>AProperties!AK655*(9.806*G655)^0.5</f>
        <v>2.1078037195228174</v>
      </c>
      <c r="AD655" s="121">
        <f>AProperties!AL655*(9.806*H655)^0.5</f>
        <v>2.1073802085214295</v>
      </c>
      <c r="AE655" s="121">
        <f>AProperties!AM655*(9.806*I655)^0.5</f>
        <v>2.1083297934923451</v>
      </c>
      <c r="AF655" s="122">
        <f t="shared" si="120"/>
        <v>2.1064146078759509</v>
      </c>
    </row>
    <row r="656" spans="1:32" x14ac:dyDescent="0.25">
      <c r="A656" s="28">
        <v>0.64900000000000002</v>
      </c>
      <c r="B656" s="94">
        <f>AProperties!B656/AProperties!V656/VLOOKUP(B$6,Data!$N$4:$Y$11,Data!$X$1,FALSE)</f>
        <v>0.78117098862074452</v>
      </c>
      <c r="C656" s="94">
        <f>AProperties!C656/AProperties!W656/VLOOKUP(C$6,Data!$N$4:$Y$11,Data!$X$1,FALSE)</f>
        <v>0.78237063942788454</v>
      </c>
      <c r="D656" s="94">
        <f>AProperties!D656/AProperties!X656/VLOOKUP(D$6,Data!$N$4:$Y$11,Data!$X$1,FALSE)</f>
        <v>0.78219629090510312</v>
      </c>
      <c r="E656" s="94">
        <f>AProperties!E656/AProperties!Y656/VLOOKUP(E$6,Data!$N$4:$Y$11,Data!$X$1,FALSE)</f>
        <v>0.78297170777410685</v>
      </c>
      <c r="F656" s="94">
        <f>AProperties!F656/AProperties!Z656/VLOOKUP(F$6,Data!$N$4:$Y$11,Data!$X$1,FALSE)</f>
        <v>0.78277128142809949</v>
      </c>
      <c r="G656" s="94">
        <f>AProperties!G656/AProperties!AA656/VLOOKUP(G$6,Data!$N$4:$Y$11,Data!$X$1,FALSE)</f>
        <v>0.78333547886978916</v>
      </c>
      <c r="H656" s="94">
        <f>AProperties!H656/AProperties!AB656/VLOOKUP(H$6,Data!$N$4:$Y$11,Data!$X$1,FALSE)</f>
        <v>0.78313920276528193</v>
      </c>
      <c r="I656" s="94">
        <f>AProperties!I656/AProperties!AC656/VLOOKUP(I$6,Data!$N$4:$Y$11,Data!$X$1,FALSE)</f>
        <v>0.78357930997301328</v>
      </c>
      <c r="J656" s="97">
        <f t="shared" si="110"/>
        <v>0.78269186247050282</v>
      </c>
      <c r="L656" s="28">
        <v>0.64900000000000002</v>
      </c>
      <c r="M656" s="94">
        <f t="shared" si="111"/>
        <v>1.0395854943103724</v>
      </c>
      <c r="N656" s="94">
        <f t="shared" si="112"/>
        <v>1.0401853197139423</v>
      </c>
      <c r="O656" s="94">
        <f t="shared" si="113"/>
        <v>1.0400981454525515</v>
      </c>
      <c r="P656" s="94">
        <f t="shared" si="114"/>
        <v>1.0404858538870534</v>
      </c>
      <c r="Q656" s="94">
        <f t="shared" si="115"/>
        <v>1.0403856407140497</v>
      </c>
      <c r="R656" s="94">
        <f t="shared" si="116"/>
        <v>1.0406677394348947</v>
      </c>
      <c r="S656" s="94">
        <f t="shared" si="117"/>
        <v>1.0405696013826411</v>
      </c>
      <c r="T656" s="94">
        <f t="shared" si="118"/>
        <v>1.0407896549865066</v>
      </c>
      <c r="U656" s="97">
        <f t="shared" si="119"/>
        <v>1.0403459312352514</v>
      </c>
      <c r="W656" s="28">
        <v>0.64900000000000002</v>
      </c>
      <c r="X656" s="121">
        <f>AProperties!AF656*(9.806*B656)^0.5</f>
        <v>2.108336723105404</v>
      </c>
      <c r="Y656" s="121">
        <f>AProperties!AG656*(9.806*C656)^0.5</f>
        <v>2.1109304040152748</v>
      </c>
      <c r="Z656" s="121">
        <f>AProperties!AH656*(9.806*D656)^0.5</f>
        <v>2.1105535363831502</v>
      </c>
      <c r="AA656" s="121">
        <f>AProperties!AI656*(9.806*E656)^0.5</f>
        <v>2.112229453204872</v>
      </c>
      <c r="AB656" s="121">
        <f>AProperties!AJ656*(9.806*F656)^0.5</f>
        <v>2.1117963204793311</v>
      </c>
      <c r="AC656" s="121">
        <f>AProperties!AK656*(9.806*G656)^0.5</f>
        <v>2.1130154926691302</v>
      </c>
      <c r="AD656" s="121">
        <f>AProperties!AL656*(9.806*H656)^0.5</f>
        <v>2.112591392208035</v>
      </c>
      <c r="AE656" s="121">
        <f>AProperties!AM656*(9.806*I656)^0.5</f>
        <v>2.1135422995283211</v>
      </c>
      <c r="AF656" s="122">
        <f t="shared" si="120"/>
        <v>2.1116244526991901</v>
      </c>
    </row>
    <row r="657" spans="1:32" x14ac:dyDescent="0.25">
      <c r="A657" s="28">
        <v>0.65</v>
      </c>
      <c r="B657" s="94">
        <f>AProperties!B657/AProperties!V657/VLOOKUP(B$6,Data!$N$4:$Y$11,Data!$X$1,FALSE)</f>
        <v>0.78303382975633717</v>
      </c>
      <c r="C657" s="94">
        <f>AProperties!C657/AProperties!W657/VLOOKUP(C$6,Data!$N$4:$Y$11,Data!$X$1,FALSE)</f>
        <v>0.78423732055465267</v>
      </c>
      <c r="D657" s="94">
        <f>AProperties!D657/AProperties!X657/VLOOKUP(D$6,Data!$N$4:$Y$11,Data!$X$1,FALSE)</f>
        <v>0.78406241313167446</v>
      </c>
      <c r="E657" s="94">
        <f>AProperties!E657/AProperties!Y657/VLOOKUP(E$6,Data!$N$4:$Y$11,Data!$X$1,FALSE)</f>
        <v>0.78484031786462771</v>
      </c>
      <c r="F657" s="94">
        <f>AProperties!F657/AProperties!Z657/VLOOKUP(F$6,Data!$N$4:$Y$11,Data!$X$1,FALSE)</f>
        <v>0.78463924793489626</v>
      </c>
      <c r="G657" s="94">
        <f>AProperties!G657/AProperties!AA657/VLOOKUP(G$6,Data!$N$4:$Y$11,Data!$X$1,FALSE)</f>
        <v>0.78520525800317409</v>
      </c>
      <c r="H657" s="94">
        <f>AProperties!H657/AProperties!AB657/VLOOKUP(H$6,Data!$N$4:$Y$11,Data!$X$1,FALSE)</f>
        <v>0.78500835097889399</v>
      </c>
      <c r="I657" s="94">
        <f>AProperties!I657/AProperties!AC657/VLOOKUP(I$6,Data!$N$4:$Y$11,Data!$X$1,FALSE)</f>
        <v>0.78544987338477812</v>
      </c>
      <c r="J657" s="97">
        <f t="shared" si="110"/>
        <v>0.78455957645112928</v>
      </c>
      <c r="L657" s="28">
        <v>0.65</v>
      </c>
      <c r="M657" s="94">
        <f t="shared" si="111"/>
        <v>1.0415169148781687</v>
      </c>
      <c r="N657" s="94">
        <f t="shared" si="112"/>
        <v>1.0421186602773265</v>
      </c>
      <c r="O657" s="94">
        <f t="shared" si="113"/>
        <v>1.0420312065658373</v>
      </c>
      <c r="P657" s="94">
        <f t="shared" si="114"/>
        <v>1.0424201589323139</v>
      </c>
      <c r="Q657" s="94">
        <f t="shared" si="115"/>
        <v>1.0423196239674482</v>
      </c>
      <c r="R657" s="94">
        <f t="shared" si="116"/>
        <v>1.0426026290015871</v>
      </c>
      <c r="S657" s="94">
        <f t="shared" si="117"/>
        <v>1.0425041754894471</v>
      </c>
      <c r="T657" s="94">
        <f t="shared" si="118"/>
        <v>1.0427249366923892</v>
      </c>
      <c r="U657" s="97">
        <f t="shared" si="119"/>
        <v>1.0422797882255648</v>
      </c>
      <c r="W657" s="28">
        <v>0.65</v>
      </c>
      <c r="X657" s="121">
        <f>AProperties!AF657*(9.806*B657)^0.5</f>
        <v>2.1135497491826651</v>
      </c>
      <c r="Y657" s="121">
        <f>AProperties!AG657*(9.806*C657)^0.5</f>
        <v>2.116147013785346</v>
      </c>
      <c r="Z657" s="121">
        <f>AProperties!AH657*(9.806*D657)^0.5</f>
        <v>2.115769624303188</v>
      </c>
      <c r="AA657" s="121">
        <f>AProperties!AI657*(9.806*E657)^0.5</f>
        <v>2.1174478647248529</v>
      </c>
      <c r="AB657" s="121">
        <f>AProperties!AJ657*(9.806*F657)^0.5</f>
        <v>2.1170141307460102</v>
      </c>
      <c r="AC657" s="121">
        <f>AProperties!AK657*(9.806*G657)^0.5</f>
        <v>2.1182349966303984</v>
      </c>
      <c r="AD657" s="121">
        <f>AProperties!AL657*(9.806*H657)^0.5</f>
        <v>2.1178103065441816</v>
      </c>
      <c r="AE657" s="121">
        <f>AProperties!AM657*(9.806*I657)^0.5</f>
        <v>2.1187625365871483</v>
      </c>
      <c r="AF657" s="122">
        <f t="shared" si="120"/>
        <v>2.1168420278129738</v>
      </c>
    </row>
    <row r="658" spans="1:32" x14ac:dyDescent="0.25">
      <c r="A658" s="28">
        <v>0.65100000000000002</v>
      </c>
      <c r="B658" s="94">
        <f>AProperties!B658/AProperties!V658/VLOOKUP(B$6,Data!$N$4:$Y$11,Data!$X$1,FALSE)</f>
        <v>0.78490209269325517</v>
      </c>
      <c r="C658" s="94">
        <f>AProperties!C658/AProperties!W658/VLOOKUP(C$6,Data!$N$4:$Y$11,Data!$X$1,FALSE)</f>
        <v>0.7861094356584144</v>
      </c>
      <c r="D658" s="94">
        <f>AProperties!D658/AProperties!X658/VLOOKUP(D$6,Data!$N$4:$Y$11,Data!$X$1,FALSE)</f>
        <v>0.78593396756149747</v>
      </c>
      <c r="E658" s="94">
        <f>AProperties!E658/AProperties!Y658/VLOOKUP(E$6,Data!$N$4:$Y$11,Data!$X$1,FALSE)</f>
        <v>0.78671436805818329</v>
      </c>
      <c r="F658" s="94">
        <f>AProperties!F658/AProperties!Z658/VLOOKUP(F$6,Data!$N$4:$Y$11,Data!$X$1,FALSE)</f>
        <v>0.78651265250009261</v>
      </c>
      <c r="G658" s="94">
        <f>AProperties!G658/AProperties!AA658/VLOOKUP(G$6,Data!$N$4:$Y$11,Data!$X$1,FALSE)</f>
        <v>0.78708048095546046</v>
      </c>
      <c r="H658" s="94">
        <f>AProperties!H658/AProperties!AB658/VLOOKUP(H$6,Data!$N$4:$Y$11,Data!$X$1,FALSE)</f>
        <v>0.78688294100569367</v>
      </c>
      <c r="I658" s="94">
        <f>AProperties!I658/AProperties!AC658/VLOOKUP(I$6,Data!$N$4:$Y$11,Data!$X$1,FALSE)</f>
        <v>0.78732588310967178</v>
      </c>
      <c r="J658" s="97">
        <f t="shared" si="110"/>
        <v>0.78643272769278361</v>
      </c>
      <c r="L658" s="28">
        <v>0.65100000000000002</v>
      </c>
      <c r="M658" s="94">
        <f t="shared" si="111"/>
        <v>1.0434510463466276</v>
      </c>
      <c r="N658" s="94">
        <f t="shared" si="112"/>
        <v>1.0440547178292072</v>
      </c>
      <c r="O658" s="94">
        <f t="shared" si="113"/>
        <v>1.0439669837807488</v>
      </c>
      <c r="P658" s="94">
        <f t="shared" si="114"/>
        <v>1.0443571840290917</v>
      </c>
      <c r="Q658" s="94">
        <f t="shared" si="115"/>
        <v>1.0442563262500464</v>
      </c>
      <c r="R658" s="94">
        <f t="shared" si="116"/>
        <v>1.0445402404777302</v>
      </c>
      <c r="S658" s="94">
        <f t="shared" si="117"/>
        <v>1.0444414705028469</v>
      </c>
      <c r="T658" s="94">
        <f t="shared" si="118"/>
        <v>1.0446629415548359</v>
      </c>
      <c r="U658" s="97">
        <f t="shared" si="119"/>
        <v>1.0442163638463917</v>
      </c>
      <c r="W658" s="28">
        <v>0.65100000000000002</v>
      </c>
      <c r="X658" s="121">
        <f>AProperties!AF658*(9.806*B658)^0.5</f>
        <v>2.1187705403576107</v>
      </c>
      <c r="Y658" s="121">
        <f>AProperties!AG658*(9.806*C658)^0.5</f>
        <v>2.1213713896479609</v>
      </c>
      <c r="Z658" s="121">
        <f>AProperties!AH658*(9.806*D658)^0.5</f>
        <v>2.1209934781672115</v>
      </c>
      <c r="AA658" s="121">
        <f>AProperties!AI658*(9.806*E658)^0.5</f>
        <v>2.12267404285994</v>
      </c>
      <c r="AB658" s="121">
        <f>AProperties!AJ658*(9.806*F658)^0.5</f>
        <v>2.1222397074517532</v>
      </c>
      <c r="AC658" s="121">
        <f>AProperties!AK658*(9.806*G658)^0.5</f>
        <v>2.123462267530885</v>
      </c>
      <c r="AD658" s="121">
        <f>AProperties!AL658*(9.806*H658)^0.5</f>
        <v>2.1230369876439301</v>
      </c>
      <c r="AE658" s="121">
        <f>AProperties!AM658*(9.806*I658)^0.5</f>
        <v>2.1239905408057651</v>
      </c>
      <c r="AF658" s="122">
        <f t="shared" si="120"/>
        <v>2.122067369308132</v>
      </c>
    </row>
    <row r="659" spans="1:32" x14ac:dyDescent="0.25">
      <c r="A659" s="28">
        <v>0.65200000000000002</v>
      </c>
      <c r="B659" s="94">
        <f>AProperties!B659/AProperties!V659/VLOOKUP(B$6,Data!$N$4:$Y$11,Data!$X$1,FALSE)</f>
        <v>0.7867758176860089</v>
      </c>
      <c r="C659" s="94">
        <f>AProperties!C659/AProperties!W659/VLOOKUP(C$6,Data!$N$4:$Y$11,Data!$X$1,FALSE)</f>
        <v>0.78798702507655838</v>
      </c>
      <c r="D659" s="94">
        <f>AProperties!D659/AProperties!X659/VLOOKUP(D$6,Data!$N$4:$Y$11,Data!$X$1,FALSE)</f>
        <v>0.78781099451989856</v>
      </c>
      <c r="E659" s="94">
        <f>AProperties!E659/AProperties!Y659/VLOOKUP(E$6,Data!$N$4:$Y$11,Data!$X$1,FALSE)</f>
        <v>0.78859389873379149</v>
      </c>
      <c r="F659" s="94">
        <f>AProperties!F659/AProperties!Z659/VLOOKUP(F$6,Data!$N$4:$Y$11,Data!$X$1,FALSE)</f>
        <v>0.78839153548881746</v>
      </c>
      <c r="G659" s="94">
        <f>AProperties!G659/AProperties!AA659/VLOOKUP(G$6,Data!$N$4:$Y$11,Data!$X$1,FALSE)</f>
        <v>0.78896118813089355</v>
      </c>
      <c r="H659" s="94">
        <f>AProperties!H659/AProperties!AB659/VLOOKUP(H$6,Data!$N$4:$Y$11,Data!$X$1,FALSE)</f>
        <v>0.7887630132363127</v>
      </c>
      <c r="I659" s="94">
        <f>AProperties!I659/AProperties!AC659/VLOOKUP(I$6,Data!$N$4:$Y$11,Data!$X$1,FALSE)</f>
        <v>0.78920737956886278</v>
      </c>
      <c r="J659" s="97">
        <f t="shared" si="110"/>
        <v>0.78831135655514295</v>
      </c>
      <c r="L659" s="28">
        <v>0.65200000000000002</v>
      </c>
      <c r="M659" s="94">
        <f t="shared" si="111"/>
        <v>1.0453879088430045</v>
      </c>
      <c r="N659" s="94">
        <f t="shared" si="112"/>
        <v>1.0459935125382791</v>
      </c>
      <c r="O659" s="94">
        <f t="shared" si="113"/>
        <v>1.0459054972599493</v>
      </c>
      <c r="P659" s="94">
        <f t="shared" si="114"/>
        <v>1.0462969493668957</v>
      </c>
      <c r="Q659" s="94">
        <f t="shared" si="115"/>
        <v>1.0461957677444087</v>
      </c>
      <c r="R659" s="94">
        <f t="shared" si="116"/>
        <v>1.0464805940654469</v>
      </c>
      <c r="S659" s="94">
        <f t="shared" si="117"/>
        <v>1.0463815066181563</v>
      </c>
      <c r="T659" s="94">
        <f t="shared" si="118"/>
        <v>1.0466036897844315</v>
      </c>
      <c r="U659" s="97">
        <f t="shared" si="119"/>
        <v>1.0461556782775716</v>
      </c>
      <c r="W659" s="28">
        <v>0.65200000000000002</v>
      </c>
      <c r="X659" s="121">
        <f>AProperties!AF659*(9.806*B659)^0.5</f>
        <v>2.1239991330652828</v>
      </c>
      <c r="Y659" s="121">
        <f>AProperties!AG659*(9.806*C659)^0.5</f>
        <v>2.1266035681010309</v>
      </c>
      <c r="Z659" s="121">
        <f>AProperties!AH659*(9.806*D659)^0.5</f>
        <v>2.1262251344639895</v>
      </c>
      <c r="AA659" s="121">
        <f>AProperties!AI659*(9.806*E659)^0.5</f>
        <v>2.127908024139566</v>
      </c>
      <c r="AB659" s="121">
        <f>AProperties!AJ659*(9.806*F659)^0.5</f>
        <v>2.127473087115479</v>
      </c>
      <c r="AC659" s="121">
        <f>AProperties!AK659*(9.806*G659)^0.5</f>
        <v>2.1286973419191066</v>
      </c>
      <c r="AD659" s="121">
        <f>AProperties!AL659*(9.806*H659)^0.5</f>
        <v>2.1282714720455043</v>
      </c>
      <c r="AE659" s="121">
        <f>AProperties!AM659*(9.806*I659)^0.5</f>
        <v>2.1292263487454797</v>
      </c>
      <c r="AF659" s="122">
        <f t="shared" si="120"/>
        <v>2.1273005136994301</v>
      </c>
    </row>
    <row r="660" spans="1:32" x14ac:dyDescent="0.25">
      <c r="A660" s="28">
        <v>0.65300000000000002</v>
      </c>
      <c r="B660" s="94">
        <f>AProperties!B660/AProperties!V660/VLOOKUP(B$6,Data!$N$4:$Y$11,Data!$X$1,FALSE)</f>
        <v>0.78865504539436049</v>
      </c>
      <c r="C660" s="94">
        <f>AProperties!C660/AProperties!W660/VLOOKUP(C$6,Data!$N$4:$Y$11,Data!$X$1,FALSE)</f>
        <v>0.78987012955258318</v>
      </c>
      <c r="D660" s="94">
        <f>AProperties!D660/AProperties!X660/VLOOKUP(D$6,Data!$N$4:$Y$11,Data!$X$1,FALSE)</f>
        <v>0.78969353473818937</v>
      </c>
      <c r="E660" s="94">
        <f>AProperties!E660/AProperties!Y660/VLOOKUP(E$6,Data!$N$4:$Y$11,Data!$X$1,FALSE)</f>
        <v>0.79047895067700846</v>
      </c>
      <c r="F660" s="94">
        <f>AProperties!F660/AProperties!Z660/VLOOKUP(F$6,Data!$N$4:$Y$11,Data!$X$1,FALSE)</f>
        <v>0.79027593767259541</v>
      </c>
      <c r="G660" s="94">
        <f>AProperties!G660/AProperties!AA660/VLOOKUP(G$6,Data!$N$4:$Y$11,Data!$X$1,FALSE)</f>
        <v>0.7908474203405168</v>
      </c>
      <c r="H660" s="94">
        <f>AProperties!H660/AProperties!AB660/VLOOKUP(H$6,Data!$N$4:$Y$11,Data!$X$1,FALSE)</f>
        <v>0.79064860846803875</v>
      </c>
      <c r="I660" s="94">
        <f>AProperties!I660/AProperties!AC660/VLOOKUP(I$6,Data!$N$4:$Y$11,Data!$X$1,FALSE)</f>
        <v>0.79109440359049454</v>
      </c>
      <c r="J660" s="97">
        <f t="shared" si="110"/>
        <v>0.79019550380422332</v>
      </c>
      <c r="L660" s="28">
        <v>0.65300000000000002</v>
      </c>
      <c r="M660" s="94">
        <f t="shared" si="111"/>
        <v>1.0473275226971803</v>
      </c>
      <c r="N660" s="94">
        <f t="shared" si="112"/>
        <v>1.0479350647762917</v>
      </c>
      <c r="O660" s="94">
        <f t="shared" si="113"/>
        <v>1.0478467673690948</v>
      </c>
      <c r="P660" s="94">
        <f t="shared" si="114"/>
        <v>1.0482394753385043</v>
      </c>
      <c r="Q660" s="94">
        <f t="shared" si="115"/>
        <v>1.0481379688362977</v>
      </c>
      <c r="R660" s="94">
        <f t="shared" si="116"/>
        <v>1.0484237101702585</v>
      </c>
      <c r="S660" s="94">
        <f t="shared" si="117"/>
        <v>1.0483243042340193</v>
      </c>
      <c r="T660" s="94">
        <f t="shared" si="118"/>
        <v>1.0485472017952473</v>
      </c>
      <c r="U660" s="97">
        <f t="shared" si="119"/>
        <v>1.0480977519021117</v>
      </c>
      <c r="W660" s="28">
        <v>0.65300000000000002</v>
      </c>
      <c r="X660" s="121">
        <f>AProperties!AF660*(9.806*B660)^0.5</f>
        <v>2.1292355641691958</v>
      </c>
      <c r="Y660" s="121">
        <f>AProperties!AG660*(9.806*C660)^0.5</f>
        <v>2.131843586071537</v>
      </c>
      <c r="Z660" s="121">
        <f>AProperties!AH660*(9.806*D660)^0.5</f>
        <v>2.1314646301112767</v>
      </c>
      <c r="AA660" s="121">
        <f>AProperties!AI660*(9.806*E660)^0.5</f>
        <v>2.1331498455225328</v>
      </c>
      <c r="AB660" s="121">
        <f>AProperties!AJ660*(9.806*F660)^0.5</f>
        <v>2.1327143066853775</v>
      </c>
      <c r="AC660" s="121">
        <f>AProperties!AK660*(9.806*G660)^0.5</f>
        <v>2.1339402567731276</v>
      </c>
      <c r="AD660" s="121">
        <f>AProperties!AL660*(9.806*H660)^0.5</f>
        <v>2.1335137967165712</v>
      </c>
      <c r="AE660" s="121">
        <f>AProperties!AM660*(9.806*I660)^0.5</f>
        <v>2.1344699973972774</v>
      </c>
      <c r="AF660" s="122">
        <f t="shared" si="120"/>
        <v>2.1325414979308621</v>
      </c>
    </row>
    <row r="661" spans="1:32" x14ac:dyDescent="0.25">
      <c r="A661" s="28">
        <v>0.65400000000000003</v>
      </c>
      <c r="B661" s="94">
        <f>AProperties!B661/AProperties!V661/VLOOKUP(B$6,Data!$N$4:$Y$11,Data!$X$1,FALSE)</f>
        <v>0.79053981688861086</v>
      </c>
      <c r="C661" s="94">
        <f>AProperties!C661/AProperties!W661/VLOOKUP(C$6,Data!$N$4:$Y$11,Data!$X$1,FALSE)</f>
        <v>0.79175879024139306</v>
      </c>
      <c r="D661" s="94">
        <f>AProperties!D661/AProperties!X661/VLOOKUP(D$6,Data!$N$4:$Y$11,Data!$X$1,FALSE)</f>
        <v>0.79158162935896115</v>
      </c>
      <c r="E661" s="94">
        <f>AProperties!E661/AProperties!Y661/VLOOKUP(E$6,Data!$N$4:$Y$11,Data!$X$1,FALSE)</f>
        <v>0.79236956508523315</v>
      </c>
      <c r="F661" s="94">
        <f>AProperties!F661/AProperties!Z661/VLOOKUP(F$6,Data!$N$4:$Y$11,Data!$X$1,FALSE)</f>
        <v>0.7921659002346475</v>
      </c>
      <c r="G661" s="94">
        <f>AProperties!G661/AProperties!AA661/VLOOKUP(G$6,Data!$N$4:$Y$11,Data!$X$1,FALSE)</f>
        <v>0.79273921880748155</v>
      </c>
      <c r="H661" s="94">
        <f>AProperties!H661/AProperties!AB661/VLOOKUP(H$6,Data!$N$4:$Y$11,Data!$X$1,FALSE)</f>
        <v>0.79253976791012404</v>
      </c>
      <c r="I661" s="94">
        <f>AProperties!I661/AProperties!AC661/VLOOKUP(I$6,Data!$N$4:$Y$11,Data!$X$1,FALSE)</f>
        <v>0.79298699641499315</v>
      </c>
      <c r="J661" s="97">
        <f t="shared" si="110"/>
        <v>0.79208521061768067</v>
      </c>
      <c r="L661" s="28">
        <v>0.65400000000000003</v>
      </c>
      <c r="M661" s="94">
        <f t="shared" si="111"/>
        <v>1.0492699084443053</v>
      </c>
      <c r="N661" s="94">
        <f t="shared" si="112"/>
        <v>1.0498793951206966</v>
      </c>
      <c r="O661" s="94">
        <f t="shared" si="113"/>
        <v>1.0497908146794805</v>
      </c>
      <c r="P661" s="94">
        <f t="shared" si="114"/>
        <v>1.0501847825426167</v>
      </c>
      <c r="Q661" s="94">
        <f t="shared" si="115"/>
        <v>1.0500829501173237</v>
      </c>
      <c r="R661" s="94">
        <f t="shared" si="116"/>
        <v>1.0503696094037407</v>
      </c>
      <c r="S661" s="94">
        <f t="shared" si="117"/>
        <v>1.0502698839550622</v>
      </c>
      <c r="T661" s="94">
        <f t="shared" si="118"/>
        <v>1.0504934982074965</v>
      </c>
      <c r="U661" s="97">
        <f t="shared" si="119"/>
        <v>1.0500426053088403</v>
      </c>
      <c r="W661" s="28">
        <v>0.65400000000000003</v>
      </c>
      <c r="X661" s="121">
        <f>AProperties!AF661*(9.806*B661)^0.5</f>
        <v>2.1344798709667026</v>
      </c>
      <c r="Y661" s="121">
        <f>AProperties!AG661*(9.806*C661)^0.5</f>
        <v>2.1370914809209056</v>
      </c>
      <c r="Z661" s="121">
        <f>AProperties!AH661*(9.806*D661)^0.5</f>
        <v>2.1367120024611834</v>
      </c>
      <c r="AA661" s="121">
        <f>AProperties!AI661*(9.806*E661)^0.5</f>
        <v>2.1383995444023904</v>
      </c>
      <c r="AB661" s="121">
        <f>AProperties!AJ661*(9.806*F661)^0.5</f>
        <v>2.1379634035442874</v>
      </c>
      <c r="AC661" s="121">
        <f>AProperties!AK661*(9.806*G661)^0.5</f>
        <v>2.1391910495059485</v>
      </c>
      <c r="AD661" s="121">
        <f>AProperties!AL661*(9.806*H661)^0.5</f>
        <v>2.1387639990596345</v>
      </c>
      <c r="AE661" s="121">
        <f>AProperties!AM661*(9.806*I661)^0.5</f>
        <v>2.1397215241871952</v>
      </c>
      <c r="AF661" s="122">
        <f t="shared" si="120"/>
        <v>2.137790359381031</v>
      </c>
    </row>
    <row r="662" spans="1:32" x14ac:dyDescent="0.25">
      <c r="A662" s="28">
        <v>0.65500000000000003</v>
      </c>
      <c r="B662" s="94">
        <f>AProperties!B662/AProperties!V662/VLOOKUP(B$6,Data!$N$4:$Y$11,Data!$X$1,FALSE)</f>
        <v>0.79243017365497503</v>
      </c>
      <c r="C662" s="94">
        <f>AProperties!C662/AProperties!W662/VLOOKUP(C$6,Data!$N$4:$Y$11,Data!$X$1,FALSE)</f>
        <v>0.79365304871468256</v>
      </c>
      <c r="D662" s="94">
        <f>AProperties!D662/AProperties!X662/VLOOKUP(D$6,Data!$N$4:$Y$11,Data!$X$1,FALSE)</f>
        <v>0.79347531994146758</v>
      </c>
      <c r="E662" s="94">
        <f>AProperties!E662/AProperties!Y662/VLOOKUP(E$6,Data!$N$4:$Y$11,Data!$X$1,FALSE)</f>
        <v>0.79426578357309408</v>
      </c>
      <c r="F662" s="94">
        <f>AProperties!F662/AProperties!Z662/VLOOKUP(F$6,Data!$N$4:$Y$11,Data!$X$1,FALSE)</f>
        <v>0.79406146477527717</v>
      </c>
      <c r="G662" s="94">
        <f>AProperties!G662/AProperties!AA662/VLOOKUP(G$6,Data!$N$4:$Y$11,Data!$X$1,FALSE)</f>
        <v>0.79463662517243472</v>
      </c>
      <c r="H662" s="94">
        <f>AProperties!H662/AProperties!AB662/VLOOKUP(H$6,Data!$N$4:$Y$11,Data!$X$1,FALSE)</f>
        <v>0.79443653318917518</v>
      </c>
      <c r="I662" s="94">
        <f>AProperties!I662/AProperties!AC662/VLOOKUP(I$6,Data!$N$4:$Y$11,Data!$X$1,FALSE)</f>
        <v>0.79488519970046123</v>
      </c>
      <c r="J662" s="97">
        <f t="shared" si="110"/>
        <v>0.79398051859019603</v>
      </c>
      <c r="L662" s="28">
        <v>0.65500000000000003</v>
      </c>
      <c r="M662" s="94">
        <f t="shared" si="111"/>
        <v>1.0512150868274874</v>
      </c>
      <c r="N662" s="94">
        <f t="shared" si="112"/>
        <v>1.0518265243573413</v>
      </c>
      <c r="O662" s="94">
        <f t="shared" si="113"/>
        <v>1.0517376599707338</v>
      </c>
      <c r="P662" s="94">
        <f t="shared" si="114"/>
        <v>1.0521328917865471</v>
      </c>
      <c r="Q662" s="94">
        <f t="shared" si="115"/>
        <v>1.0520307323876386</v>
      </c>
      <c r="R662" s="94">
        <f t="shared" si="116"/>
        <v>1.0523183125862174</v>
      </c>
      <c r="S662" s="94">
        <f t="shared" si="117"/>
        <v>1.0522182665945876</v>
      </c>
      <c r="T662" s="94">
        <f t="shared" si="118"/>
        <v>1.0524425998502307</v>
      </c>
      <c r="U662" s="97">
        <f t="shared" si="119"/>
        <v>1.051990259295098</v>
      </c>
      <c r="W662" s="28">
        <v>0.65500000000000003</v>
      </c>
      <c r="X662" s="121">
        <f>AProperties!AF662*(9.806*B662)^0.5</f>
        <v>2.1397320911944555</v>
      </c>
      <c r="Y662" s="121">
        <f>AProperties!AG662*(9.806*C662)^0.5</f>
        <v>2.142347290450465</v>
      </c>
      <c r="Z662" s="121">
        <f>AProperties!AH662*(9.806*D662)^0.5</f>
        <v>2.1419672893056334</v>
      </c>
      <c r="AA662" s="121">
        <f>AProperties!AI662*(9.806*E662)^0.5</f>
        <v>2.143657158612895</v>
      </c>
      <c r="AB662" s="121">
        <f>AProperties!AJ662*(9.806*F662)^0.5</f>
        <v>2.1432204155151462</v>
      </c>
      <c r="AC662" s="121">
        <f>AProperties!AK662*(9.806*G662)^0.5</f>
        <v>2.1444497579709578</v>
      </c>
      <c r="AD662" s="121">
        <f>AProperties!AL662*(9.806*H662)^0.5</f>
        <v>2.1440221169174922</v>
      </c>
      <c r="AE662" s="121">
        <f>AProperties!AM662*(9.806*I662)^0.5</f>
        <v>2.1449809669817861</v>
      </c>
      <c r="AF662" s="122">
        <f t="shared" si="120"/>
        <v>2.1430471358686036</v>
      </c>
    </row>
    <row r="663" spans="1:32" x14ac:dyDescent="0.25">
      <c r="A663" s="28">
        <v>0.65600000000000003</v>
      </c>
      <c r="B663" s="94">
        <f>AProperties!B663/AProperties!V663/VLOOKUP(B$6,Data!$N$4:$Y$11,Data!$X$1,FALSE)</f>
        <v>0.79432615760103364</v>
      </c>
      <c r="C663" s="94">
        <f>AProperties!C663/AProperties!W663/VLOOKUP(C$6,Data!$N$4:$Y$11,Data!$X$1,FALSE)</f>
        <v>0.79555294696640166</v>
      </c>
      <c r="D663" s="94">
        <f>AProperties!D663/AProperties!X663/VLOOKUP(D$6,Data!$N$4:$Y$11,Data!$X$1,FALSE)</f>
        <v>0.79537464846709016</v>
      </c>
      <c r="E663" s="94">
        <f>AProperties!E663/AProperties!Y663/VLOOKUP(E$6,Data!$N$4:$Y$11,Data!$X$1,FALSE)</f>
        <v>0.79616764817792396</v>
      </c>
      <c r="F663" s="94">
        <f>AProperties!F663/AProperties!Z663/VLOOKUP(F$6,Data!$N$4:$Y$11,Data!$X$1,FALSE)</f>
        <v>0.79596267331734494</v>
      </c>
      <c r="G663" s="94">
        <f>AProperties!G663/AProperties!AA663/VLOOKUP(G$6,Data!$N$4:$Y$11,Data!$X$1,FALSE)</f>
        <v>0.79653968149900023</v>
      </c>
      <c r="H663" s="94">
        <f>AProperties!H663/AProperties!AB663/VLOOKUP(H$6,Data!$N$4:$Y$11,Data!$X$1,FALSE)</f>
        <v>0.79633894635462676</v>
      </c>
      <c r="I663" s="94">
        <f>AProperties!I663/AProperties!AC663/VLOOKUP(I$6,Data!$N$4:$Y$11,Data!$X$1,FALSE)</f>
        <v>0.79678905552815826</v>
      </c>
      <c r="J663" s="97">
        <f t="shared" si="110"/>
        <v>0.79588146973894747</v>
      </c>
      <c r="L663" s="28">
        <v>0.65600000000000003</v>
      </c>
      <c r="M663" s="94">
        <f t="shared" si="111"/>
        <v>1.0531630788005168</v>
      </c>
      <c r="N663" s="94">
        <f t="shared" si="112"/>
        <v>1.0537764734832009</v>
      </c>
      <c r="O663" s="94">
        <f t="shared" si="113"/>
        <v>1.0536873242335452</v>
      </c>
      <c r="P663" s="94">
        <f t="shared" si="114"/>
        <v>1.0540838240889621</v>
      </c>
      <c r="Q663" s="94">
        <f t="shared" si="115"/>
        <v>1.0539813366586726</v>
      </c>
      <c r="R663" s="94">
        <f t="shared" si="116"/>
        <v>1.0542698407495001</v>
      </c>
      <c r="S663" s="94">
        <f t="shared" si="117"/>
        <v>1.0541694731773135</v>
      </c>
      <c r="T663" s="94">
        <f t="shared" si="118"/>
        <v>1.0543945277640792</v>
      </c>
      <c r="U663" s="97">
        <f t="shared" si="119"/>
        <v>1.0539407348694738</v>
      </c>
      <c r="W663" s="28">
        <v>0.65600000000000003</v>
      </c>
      <c r="X663" s="121">
        <f>AProperties!AF663*(9.806*B663)^0.5</f>
        <v>2.1449922630339247</v>
      </c>
      <c r="Y663" s="121">
        <f>AProperties!AG663*(9.806*C663)^0.5</f>
        <v>2.1476110529069818</v>
      </c>
      <c r="Z663" s="121">
        <f>AProperties!AH663*(9.806*D663)^0.5</f>
        <v>2.147230528881904</v>
      </c>
      <c r="AA663" s="121">
        <f>AProperties!AI663*(9.806*E663)^0.5</f>
        <v>2.148922726433554</v>
      </c>
      <c r="AB663" s="121">
        <f>AProperties!AJ663*(9.806*F663)^0.5</f>
        <v>2.1484853808665467</v>
      </c>
      <c r="AC663" s="121">
        <f>AProperties!AK663*(9.806*G663)^0.5</f>
        <v>2.1497164204674868</v>
      </c>
      <c r="AD663" s="121">
        <f>AProperties!AL663*(9.806*H663)^0.5</f>
        <v>2.1492881885787778</v>
      </c>
      <c r="AE663" s="121">
        <f>AProperties!AM663*(9.806*I663)^0.5</f>
        <v>2.1502483640936685</v>
      </c>
      <c r="AF663" s="122">
        <f t="shared" si="120"/>
        <v>2.1483118656578553</v>
      </c>
    </row>
    <row r="664" spans="1:32" x14ac:dyDescent="0.25">
      <c r="A664" s="28">
        <v>0.65700000000000003</v>
      </c>
      <c r="B664" s="94">
        <f>AProperties!B664/AProperties!V664/VLOOKUP(B$6,Data!$N$4:$Y$11,Data!$X$1,FALSE)</f>
        <v>0.79622781106128382</v>
      </c>
      <c r="C664" s="94">
        <f>AProperties!C664/AProperties!W664/VLOOKUP(C$6,Data!$N$4:$Y$11,Data!$X$1,FALSE)</f>
        <v>0.79745852741831746</v>
      </c>
      <c r="D664" s="94">
        <f>AProperties!D664/AProperties!X664/VLOOKUP(D$6,Data!$N$4:$Y$11,Data!$X$1,FALSE)</f>
        <v>0.79727965734489359</v>
      </c>
      <c r="E664" s="94">
        <f>AProperties!E664/AProperties!Y664/VLOOKUP(E$6,Data!$N$4:$Y$11,Data!$X$1,FALSE)</f>
        <v>0.79807520136532273</v>
      </c>
      <c r="F664" s="94">
        <f>AProperties!F664/AProperties!Z664/VLOOKUP(F$6,Data!$N$4:$Y$11,Data!$X$1,FALSE)</f>
        <v>0.79786956831182543</v>
      </c>
      <c r="G664" s="94">
        <f>AProperties!G664/AProperties!AA664/VLOOKUP(G$6,Data!$N$4:$Y$11,Data!$X$1,FALSE)</f>
        <v>0.79844843027934076</v>
      </c>
      <c r="H664" s="94">
        <f>AProperties!H664/AProperties!AB664/VLOOKUP(H$6,Data!$N$4:$Y$11,Data!$X$1,FALSE)</f>
        <v>0.79824704988430606</v>
      </c>
      <c r="I664" s="94">
        <f>AProperties!I664/AProperties!AC664/VLOOKUP(I$6,Data!$N$4:$Y$11,Data!$X$1,FALSE)</f>
        <v>0.79869860640806933</v>
      </c>
      <c r="J664" s="97">
        <f t="shared" si="110"/>
        <v>0.79778810650916998</v>
      </c>
      <c r="L664" s="28">
        <v>0.65700000000000003</v>
      </c>
      <c r="M664" s="94">
        <f t="shared" si="111"/>
        <v>1.055113905530642</v>
      </c>
      <c r="N664" s="94">
        <f t="shared" si="112"/>
        <v>1.0557292637091589</v>
      </c>
      <c r="O664" s="94">
        <f t="shared" si="113"/>
        <v>1.0556398286724469</v>
      </c>
      <c r="P664" s="94">
        <f t="shared" si="114"/>
        <v>1.0560376006826613</v>
      </c>
      <c r="Q664" s="94">
        <f t="shared" si="115"/>
        <v>1.0559347841559128</v>
      </c>
      <c r="R664" s="94">
        <f t="shared" si="116"/>
        <v>1.0562242151396704</v>
      </c>
      <c r="S664" s="94">
        <f t="shared" si="117"/>
        <v>1.056123524942153</v>
      </c>
      <c r="T664" s="94">
        <f t="shared" si="118"/>
        <v>1.0563493032040348</v>
      </c>
      <c r="U664" s="97">
        <f t="shared" si="119"/>
        <v>1.0558940532545851</v>
      </c>
      <c r="W664" s="28">
        <v>0.65700000000000003</v>
      </c>
      <c r="X664" s="121">
        <f>AProperties!AF664*(9.806*B664)^0.5</f>
        <v>2.1502604251170396</v>
      </c>
      <c r="Y664" s="121">
        <f>AProperties!AG664*(9.806*C664)^0.5</f>
        <v>2.1528828069883024</v>
      </c>
      <c r="Z664" s="121">
        <f>AProperties!AH664*(9.806*D664)^0.5</f>
        <v>2.1525017598782532</v>
      </c>
      <c r="AA664" s="121">
        <f>AProperties!AI664*(9.806*E664)^0.5</f>
        <v>2.1541962865952606</v>
      </c>
      <c r="AB664" s="121">
        <f>AProperties!AJ664*(9.806*F664)^0.5</f>
        <v>2.1537583383183585</v>
      </c>
      <c r="AC664" s="121">
        <f>AProperties!AK664*(9.806*G664)^0.5</f>
        <v>2.1549910757464361</v>
      </c>
      <c r="AD664" s="121">
        <f>AProperties!AL664*(9.806*H664)^0.5</f>
        <v>2.154562252783597</v>
      </c>
      <c r="AE664" s="121">
        <f>AProperties!AM664*(9.806*I664)^0.5</f>
        <v>2.1555237542871639</v>
      </c>
      <c r="AF664" s="122">
        <f t="shared" si="120"/>
        <v>2.1535845874643011</v>
      </c>
    </row>
    <row r="665" spans="1:32" x14ac:dyDescent="0.25">
      <c r="A665" s="28">
        <v>0.65800000000000003</v>
      </c>
      <c r="B665" s="94">
        <f>AProperties!B665/AProperties!V665/VLOOKUP(B$6,Data!$N$4:$Y$11,Data!$X$1,FALSE)</f>
        <v>0.79813517680276891</v>
      </c>
      <c r="C665" s="94">
        <f>AProperties!C665/AProperties!W665/VLOOKUP(C$6,Data!$N$4:$Y$11,Data!$X$1,FALSE)</f>
        <v>0.79936983292565611</v>
      </c>
      <c r="D665" s="94">
        <f>AProperties!D665/AProperties!X665/VLOOKUP(D$6,Data!$N$4:$Y$11,Data!$X$1,FALSE)</f>
        <v>0.79919038941726961</v>
      </c>
      <c r="E665" s="94">
        <f>AProperties!E665/AProperties!Y665/VLOOKUP(E$6,Data!$N$4:$Y$11,Data!$X$1,FALSE)</f>
        <v>0.79998848603480877</v>
      </c>
      <c r="F665" s="94">
        <f>AProperties!F665/AProperties!Z665/VLOOKUP(F$6,Data!$N$4:$Y$11,Data!$X$1,FALSE)</f>
        <v>0.79978219264345995</v>
      </c>
      <c r="G665" s="94">
        <f>AProperties!G665/AProperties!AA665/VLOOKUP(G$6,Data!$N$4:$Y$11,Data!$X$1,FALSE)</f>
        <v>0.80036291443981755</v>
      </c>
      <c r="H665" s="94">
        <f>AProperties!H665/AProperties!AB665/VLOOKUP(H$6,Data!$N$4:$Y$11,Data!$X$1,FALSE)</f>
        <v>0.80016088669008711</v>
      </c>
      <c r="I665" s="94">
        <f>AProperties!I665/AProperties!AC665/VLOOKUP(I$6,Data!$N$4:$Y$11,Data!$X$1,FALSE)</f>
        <v>0.80061389528456028</v>
      </c>
      <c r="J665" s="97">
        <f t="shared" si="110"/>
        <v>0.79970047177980363</v>
      </c>
      <c r="L665" s="28">
        <v>0.65800000000000003</v>
      </c>
      <c r="M665" s="94">
        <f t="shared" si="111"/>
        <v>1.0570675884013845</v>
      </c>
      <c r="N665" s="94">
        <f t="shared" si="112"/>
        <v>1.0576849164628281</v>
      </c>
      <c r="O665" s="94">
        <f t="shared" si="113"/>
        <v>1.0575951947086348</v>
      </c>
      <c r="P665" s="94">
        <f t="shared" si="114"/>
        <v>1.0579942430174043</v>
      </c>
      <c r="Q665" s="94">
        <f t="shared" si="115"/>
        <v>1.0578910963217301</v>
      </c>
      <c r="R665" s="94">
        <f t="shared" si="116"/>
        <v>1.0581814572199089</v>
      </c>
      <c r="S665" s="94">
        <f t="shared" si="117"/>
        <v>1.0580804433450437</v>
      </c>
      <c r="T665" s="94">
        <f t="shared" si="118"/>
        <v>1.0583069476422802</v>
      </c>
      <c r="U665" s="97">
        <f t="shared" si="119"/>
        <v>1.0578502358899018</v>
      </c>
      <c r="W665" s="28">
        <v>0.65800000000000003</v>
      </c>
      <c r="X665" s="121">
        <f>AProperties!AF665*(9.806*B665)^0.5</f>
        <v>2.1555366165318843</v>
      </c>
      <c r="Y665" s="121">
        <f>AProperties!AG665*(9.806*C665)^0.5</f>
        <v>2.1581625918490577</v>
      </c>
      <c r="Z665" s="121">
        <f>AProperties!AH665*(9.806*D665)^0.5</f>
        <v>2.1577810214396371</v>
      </c>
      <c r="AA665" s="121">
        <f>AProperties!AI665*(9.806*E665)^0.5</f>
        <v>2.1594778782860127</v>
      </c>
      <c r="AB665" s="121">
        <f>AProperties!AJ665*(9.806*F665)^0.5</f>
        <v>2.1590393270474526</v>
      </c>
      <c r="AC665" s="121">
        <f>AProperties!AK665*(9.806*G665)^0.5</f>
        <v>2.1602737630160078</v>
      </c>
      <c r="AD665" s="121">
        <f>AProperties!AL665*(9.806*H665)^0.5</f>
        <v>2.1598443487292487</v>
      </c>
      <c r="AE665" s="121">
        <f>AProperties!AM665*(9.806*I665)^0.5</f>
        <v>2.1608071767840116</v>
      </c>
      <c r="AF665" s="122">
        <f t="shared" si="120"/>
        <v>2.1588653404604141</v>
      </c>
    </row>
    <row r="666" spans="1:32" x14ac:dyDescent="0.25">
      <c r="A666" s="28">
        <v>0.65900000000000003</v>
      </c>
      <c r="B666" s="94">
        <f>AProperties!B666/AProperties!V666/VLOOKUP(B$6,Data!$N$4:$Y$11,Data!$X$1,FALSE)</f>
        <v>0.80004829803080524</v>
      </c>
      <c r="C666" s="94">
        <f>AProperties!C666/AProperties!W666/VLOOKUP(C$6,Data!$N$4:$Y$11,Data!$X$1,FALSE)</f>
        <v>0.80128690678283998</v>
      </c>
      <c r="D666" s="94">
        <f>AProperties!D666/AProperties!X666/VLOOKUP(D$6,Data!$N$4:$Y$11,Data!$X$1,FALSE)</f>
        <v>0.80110688796567475</v>
      </c>
      <c r="E666" s="94">
        <f>AProperties!E666/AProperties!Y666/VLOOKUP(E$6,Data!$N$4:$Y$11,Data!$X$1,FALSE)</f>
        <v>0.8019075455255622</v>
      </c>
      <c r="F666" s="94">
        <f>AProperties!F666/AProperties!Z666/VLOOKUP(F$6,Data!$N$4:$Y$11,Data!$X$1,FALSE)</f>
        <v>0.80170058963649515</v>
      </c>
      <c r="G666" s="94">
        <f>AProperties!G666/AProperties!AA666/VLOOKUP(G$6,Data!$N$4:$Y$11,Data!$X$1,FALSE)</f>
        <v>0.80228317734673205</v>
      </c>
      <c r="H666" s="94">
        <f>AProperties!H666/AProperties!AB666/VLOOKUP(H$6,Data!$N$4:$Y$11,Data!$X$1,FALSE)</f>
        <v>0.80208050012363508</v>
      </c>
      <c r="I666" s="94">
        <f>AProperties!I666/AProperties!AC666/VLOOKUP(I$6,Data!$N$4:$Y$11,Data!$X$1,FALSE)</f>
        <v>0.80253496554212966</v>
      </c>
      <c r="J666" s="97">
        <f t="shared" si="110"/>
        <v>0.80161860886923431</v>
      </c>
      <c r="L666" s="28">
        <v>0.65900000000000003</v>
      </c>
      <c r="M666" s="94">
        <f t="shared" si="111"/>
        <v>1.0590241490154026</v>
      </c>
      <c r="N666" s="94">
        <f t="shared" si="112"/>
        <v>1.0596434533914201</v>
      </c>
      <c r="O666" s="94">
        <f t="shared" si="113"/>
        <v>1.0595534439828374</v>
      </c>
      <c r="P666" s="94">
        <f t="shared" si="114"/>
        <v>1.059953772762781</v>
      </c>
      <c r="Q666" s="94">
        <f t="shared" si="115"/>
        <v>1.0598502948182476</v>
      </c>
      <c r="R666" s="94">
        <f t="shared" si="116"/>
        <v>1.0601415886733661</v>
      </c>
      <c r="S666" s="94">
        <f t="shared" si="117"/>
        <v>1.0600402500618176</v>
      </c>
      <c r="T666" s="94">
        <f t="shared" si="118"/>
        <v>1.060267482771065</v>
      </c>
      <c r="U666" s="97">
        <f t="shared" si="119"/>
        <v>1.0598093044346171</v>
      </c>
      <c r="W666" s="28">
        <v>0.65900000000000003</v>
      </c>
      <c r="X666" s="121">
        <f>AProperties!AF666*(9.806*B666)^0.5</f>
        <v>2.1608208768285047</v>
      </c>
      <c r="Y666" s="121">
        <f>AProperties!AG666*(9.806*C666)^0.5</f>
        <v>2.1634504471064746</v>
      </c>
      <c r="Z666" s="121">
        <f>AProperties!AH666*(9.806*D666)^0.5</f>
        <v>2.1630683531735206</v>
      </c>
      <c r="AA666" s="121">
        <f>AProperties!AI666*(9.806*E666)^0.5</f>
        <v>2.164767541156726</v>
      </c>
      <c r="AB666" s="121">
        <f>AProperties!AJ666*(9.806*F666)^0.5</f>
        <v>2.1643283866935064</v>
      </c>
      <c r="AC666" s="121">
        <f>AProperties!AK666*(9.806*G666)^0.5</f>
        <v>2.1655645219475068</v>
      </c>
      <c r="AD666" s="121">
        <f>AProperties!AL666*(9.806*H666)^0.5</f>
        <v>2.1651345160760367</v>
      </c>
      <c r="AE666" s="121">
        <f>AProperties!AM666*(9.806*I666)^0.5</f>
        <v>2.1660986712691956</v>
      </c>
      <c r="AF666" s="122">
        <f t="shared" si="120"/>
        <v>2.1641541642814341</v>
      </c>
    </row>
    <row r="667" spans="1:32" x14ac:dyDescent="0.25">
      <c r="A667" s="28">
        <v>0.66</v>
      </c>
      <c r="B667" s="94">
        <f>AProperties!B667/AProperties!V667/VLOOKUP(B$6,Data!$N$4:$Y$11,Data!$X$1,FALSE)</f>
        <v>0.80196721839480078</v>
      </c>
      <c r="C667" s="94">
        <f>AProperties!C667/AProperties!W667/VLOOKUP(C$6,Data!$N$4:$Y$11,Data!$X$1,FALSE)</f>
        <v>0.80320979272932069</v>
      </c>
      <c r="D667" s="94">
        <f>AProperties!D667/AProperties!X667/VLOOKUP(D$6,Data!$N$4:$Y$11,Data!$X$1,FALSE)</f>
        <v>0.80302919671645268</v>
      </c>
      <c r="E667" s="94">
        <f>AProperties!E667/AProperties!Y667/VLOOKUP(E$6,Data!$N$4:$Y$11,Data!$X$1,FALSE)</f>
        <v>0.80383242362225915</v>
      </c>
      <c r="F667" s="94">
        <f>AProperties!F667/AProperties!Z667/VLOOKUP(F$6,Data!$N$4:$Y$11,Data!$X$1,FALSE)</f>
        <v>0.80362480306051953</v>
      </c>
      <c r="G667" s="94">
        <f>AProperties!G667/AProperties!AA667/VLOOKUP(G$6,Data!$N$4:$Y$11,Data!$X$1,FALSE)</f>
        <v>0.80420926281216931</v>
      </c>
      <c r="H667" s="94">
        <f>AProperties!H667/AProperties!AB667/VLOOKUP(H$6,Data!$N$4:$Y$11,Data!$X$1,FALSE)</f>
        <v>0.8040059339822424</v>
      </c>
      <c r="I667" s="94">
        <f>AProperties!I667/AProperties!AC667/VLOOKUP(I$6,Data!$N$4:$Y$11,Data!$X$1,FALSE)</f>
        <v>0.80446186101124917</v>
      </c>
      <c r="J667" s="97">
        <f t="shared" si="110"/>
        <v>0.80354256154112669</v>
      </c>
      <c r="L667" s="28">
        <v>0.66</v>
      </c>
      <c r="M667" s="94">
        <f t="shared" si="111"/>
        <v>1.0609836091974003</v>
      </c>
      <c r="N667" s="94">
        <f t="shared" si="112"/>
        <v>1.0616048963646603</v>
      </c>
      <c r="O667" s="94">
        <f t="shared" si="113"/>
        <v>1.0615145983582264</v>
      </c>
      <c r="P667" s="94">
        <f t="shared" si="114"/>
        <v>1.0619162118111296</v>
      </c>
      <c r="Q667" s="94">
        <f t="shared" si="115"/>
        <v>1.0618124015302599</v>
      </c>
      <c r="R667" s="94">
        <f t="shared" si="116"/>
        <v>1.0621046314060847</v>
      </c>
      <c r="S667" s="94">
        <f t="shared" si="117"/>
        <v>1.0620029669911213</v>
      </c>
      <c r="T667" s="94">
        <f t="shared" si="118"/>
        <v>1.0622309305056246</v>
      </c>
      <c r="U667" s="97">
        <f t="shared" si="119"/>
        <v>1.0617712807705633</v>
      </c>
      <c r="W667" s="28">
        <v>0.66</v>
      </c>
      <c r="X667" s="121">
        <f>AProperties!AF667*(9.806*B667)^0.5</f>
        <v>2.1661132460247998</v>
      </c>
      <c r="Y667" s="121">
        <f>AProperties!AG667*(9.806*C667)^0.5</f>
        <v>2.1687464128462803</v>
      </c>
      <c r="Z667" s="121">
        <f>AProperties!AH667*(9.806*D667)^0.5</f>
        <v>2.1683637951557597</v>
      </c>
      <c r="AA667" s="121">
        <f>AProperties!AI667*(9.806*E667)^0.5</f>
        <v>2.170065315327129</v>
      </c>
      <c r="AB667" s="121">
        <f>AProperties!AJ667*(9.806*F667)^0.5</f>
        <v>2.1696255573649128</v>
      </c>
      <c r="AC667" s="121">
        <f>AProperties!AK667*(9.806*G667)^0.5</f>
        <v>2.1708633926812539</v>
      </c>
      <c r="AD667" s="121">
        <f>AProperties!AL667*(9.806*H667)^0.5</f>
        <v>2.1704327949531681</v>
      </c>
      <c r="AE667" s="121">
        <f>AProperties!AM667*(9.806*I667)^0.5</f>
        <v>2.1713982778968406</v>
      </c>
      <c r="AF667" s="122">
        <f t="shared" si="120"/>
        <v>2.1694510990312681</v>
      </c>
    </row>
    <row r="668" spans="1:32" x14ac:dyDescent="0.25">
      <c r="A668" s="28">
        <v>0.66100000000000003</v>
      </c>
      <c r="B668" s="94">
        <f>AProperties!B668/AProperties!V668/VLOOKUP(B$6,Data!$N$4:$Y$11,Data!$X$1,FALSE)</f>
        <v>0.80389198199416823</v>
      </c>
      <c r="C668" s="94">
        <f>AProperties!C668/AProperties!W668/VLOOKUP(C$6,Data!$N$4:$Y$11,Data!$X$1,FALSE)</f>
        <v>0.80513853495549914</v>
      </c>
      <c r="D668" s="94">
        <f>AProperties!D668/AProperties!X668/VLOOKUP(D$6,Data!$N$4:$Y$11,Data!$X$1,FALSE)</f>
        <v>0.80495735984676475</v>
      </c>
      <c r="E668" s="94">
        <f>AProperties!E668/AProperties!Y668/VLOOKUP(E$6,Data!$N$4:$Y$11,Data!$X$1,FALSE)</f>
        <v>0.80576316456100416</v>
      </c>
      <c r="F668" s="94">
        <f>AProperties!F668/AProperties!Z668/VLOOKUP(F$6,Data!$N$4:$Y$11,Data!$X$1,FALSE)</f>
        <v>0.80555487713638907</v>
      </c>
      <c r="G668" s="94">
        <f>AProperties!G668/AProperties!AA668/VLOOKUP(G$6,Data!$N$4:$Y$11,Data!$X$1,FALSE)</f>
        <v>0.80614121509993186</v>
      </c>
      <c r="H668" s="94">
        <f>AProperties!H668/AProperties!AB668/VLOOKUP(H$6,Data!$N$4:$Y$11,Data!$X$1,FALSE)</f>
        <v>0.80593723251476379</v>
      </c>
      <c r="I668" s="94">
        <f>AProperties!I668/AProperties!AC668/VLOOKUP(I$6,Data!$N$4:$Y$11,Data!$X$1,FALSE)</f>
        <v>0.80639462597430045</v>
      </c>
      <c r="J668" s="97">
        <f t="shared" si="110"/>
        <v>0.80547237401035265</v>
      </c>
      <c r="L668" s="28">
        <v>0.66100000000000003</v>
      </c>
      <c r="M668" s="94">
        <f t="shared" si="111"/>
        <v>1.0629459909970842</v>
      </c>
      <c r="N668" s="94">
        <f t="shared" si="112"/>
        <v>1.0635692674777495</v>
      </c>
      <c r="O668" s="94">
        <f t="shared" si="113"/>
        <v>1.0634786799233824</v>
      </c>
      <c r="P668" s="94">
        <f t="shared" si="114"/>
        <v>1.0638815822805021</v>
      </c>
      <c r="Q668" s="94">
        <f t="shared" si="115"/>
        <v>1.0637774385681946</v>
      </c>
      <c r="R668" s="94">
        <f t="shared" si="116"/>
        <v>1.064070607549966</v>
      </c>
      <c r="S668" s="94">
        <f t="shared" si="117"/>
        <v>1.063968616257382</v>
      </c>
      <c r="T668" s="94">
        <f t="shared" si="118"/>
        <v>1.0641973129871503</v>
      </c>
      <c r="U668" s="97">
        <f t="shared" si="119"/>
        <v>1.0637361870051765</v>
      </c>
      <c r="W668" s="28">
        <v>0.66100000000000003</v>
      </c>
      <c r="X668" s="121">
        <f>AProperties!AF668*(9.806*B668)^0.5</f>
        <v>2.17141376461251</v>
      </c>
      <c r="Y668" s="121">
        <f>AProperties!AG668*(9.806*C668)^0.5</f>
        <v>2.1740505296286816</v>
      </c>
      <c r="Z668" s="121">
        <f>AProperties!AH668*(9.806*D668)^0.5</f>
        <v>2.173667387936614</v>
      </c>
      <c r="AA668" s="121">
        <f>AProperties!AI668*(9.806*E668)^0.5</f>
        <v>2.1753712413917641</v>
      </c>
      <c r="AB668" s="121">
        <f>AProperties!AJ668*(9.806*F668)^0.5</f>
        <v>2.1749308796447595</v>
      </c>
      <c r="AC668" s="121">
        <f>AProperties!AK668*(9.806*G668)^0.5</f>
        <v>2.1761704158325821</v>
      </c>
      <c r="AD668" s="121">
        <f>AProperties!AL668*(9.806*H668)^0.5</f>
        <v>2.1757392259647603</v>
      </c>
      <c r="AE668" s="121">
        <f>AProperties!AM668*(9.806*I668)^0.5</f>
        <v>2.1767060372962121</v>
      </c>
      <c r="AF668" s="122">
        <f t="shared" si="120"/>
        <v>2.1747561852884854</v>
      </c>
    </row>
    <row r="669" spans="1:32" x14ac:dyDescent="0.25">
      <c r="A669" s="28">
        <v>0.66200000000000003</v>
      </c>
      <c r="B669" s="94">
        <f>AProperties!B669/AProperties!V669/VLOOKUP(B$6,Data!$N$4:$Y$11,Data!$X$1,FALSE)</f>
        <v>0.80582263338432958</v>
      </c>
      <c r="C669" s="94">
        <f>AProperties!C669/AProperties!W669/VLOOKUP(C$6,Data!$N$4:$Y$11,Data!$X$1,FALSE)</f>
        <v>0.80707317810874957</v>
      </c>
      <c r="D669" s="94">
        <f>AProperties!D669/AProperties!X669/VLOOKUP(D$6,Data!$N$4:$Y$11,Data!$X$1,FALSE)</f>
        <v>0.80689142199060149</v>
      </c>
      <c r="E669" s="94">
        <f>AProperties!E669/AProperties!Y669/VLOOKUP(E$6,Data!$N$4:$Y$11,Data!$X$1,FALSE)</f>
        <v>0.80769981303535798</v>
      </c>
      <c r="F669" s="94">
        <f>AProperties!F669/AProperties!Z669/VLOOKUP(F$6,Data!$N$4:$Y$11,Data!$X$1,FALSE)</f>
        <v>0.80749085654225516</v>
      </c>
      <c r="G669" s="94">
        <f>AProperties!G669/AProperties!AA669/VLOOKUP(G$6,Data!$N$4:$Y$11,Data!$X$1,FALSE)</f>
        <v>0.80807907893156805</v>
      </c>
      <c r="H669" s="94">
        <f>AProperties!H669/AProperties!AB669/VLOOKUP(H$6,Data!$N$4:$Y$11,Data!$X$1,FALSE)</f>
        <v>0.80787444042764212</v>
      </c>
      <c r="I669" s="94">
        <f>AProperties!I669/AProperties!AC669/VLOOKUP(I$6,Data!$N$4:$Y$11,Data!$X$1,FALSE)</f>
        <v>0.80833330517160829</v>
      </c>
      <c r="J669" s="97">
        <f t="shared" si="110"/>
        <v>0.807408090949014</v>
      </c>
      <c r="L669" s="28">
        <v>0.66200000000000003</v>
      </c>
      <c r="M669" s="94">
        <f t="shared" si="111"/>
        <v>1.0649113166921649</v>
      </c>
      <c r="N669" s="94">
        <f t="shared" si="112"/>
        <v>1.0655365890543749</v>
      </c>
      <c r="O669" s="94">
        <f t="shared" si="113"/>
        <v>1.0654457109953008</v>
      </c>
      <c r="P669" s="94">
        <f t="shared" si="114"/>
        <v>1.065849906517679</v>
      </c>
      <c r="Q669" s="94">
        <f t="shared" si="115"/>
        <v>1.0657454282711276</v>
      </c>
      <c r="R669" s="94">
        <f t="shared" si="116"/>
        <v>1.066039539465784</v>
      </c>
      <c r="S669" s="94">
        <f t="shared" si="117"/>
        <v>1.0659372202138211</v>
      </c>
      <c r="T669" s="94">
        <f t="shared" si="118"/>
        <v>1.0661666525858042</v>
      </c>
      <c r="U669" s="97">
        <f t="shared" si="119"/>
        <v>1.065704045474507</v>
      </c>
      <c r="W669" s="28">
        <v>0.66200000000000003</v>
      </c>
      <c r="X669" s="121">
        <f>AProperties!AF669*(9.806*B669)^0.5</f>
        <v>2.1767224735632853</v>
      </c>
      <c r="Y669" s="121">
        <f>AProperties!AG669*(9.806*C669)^0.5</f>
        <v>2.1793628384944594</v>
      </c>
      <c r="Z669" s="121">
        <f>AProperties!AH669*(9.806*D669)^0.5</f>
        <v>2.1789791725468133</v>
      </c>
      <c r="AA669" s="121">
        <f>AProperties!AI669*(9.806*E669)^0.5</f>
        <v>2.1806853604260783</v>
      </c>
      <c r="AB669" s="121">
        <f>AProperties!AJ669*(9.806*F669)^0.5</f>
        <v>2.1802443945969356</v>
      </c>
      <c r="AC669" s="121">
        <f>AProperties!AK669*(9.806*G669)^0.5</f>
        <v>2.181485632497921</v>
      </c>
      <c r="AD669" s="121">
        <f>AProperties!AL669*(9.806*H669)^0.5</f>
        <v>2.1810538501959171</v>
      </c>
      <c r="AE669" s="121">
        <f>AProperties!AM669*(9.806*I669)^0.5</f>
        <v>2.1820219905778102</v>
      </c>
      <c r="AF669" s="122">
        <f t="shared" si="120"/>
        <v>2.1800694641124028</v>
      </c>
    </row>
    <row r="670" spans="1:32" x14ac:dyDescent="0.25">
      <c r="A670" s="28">
        <v>0.66300000000000003</v>
      </c>
      <c r="B670" s="94">
        <f>AProperties!B670/AProperties!V670/VLOOKUP(B$6,Data!$N$4:$Y$11,Data!$X$1,FALSE)</f>
        <v>0.80775921758282743</v>
      </c>
      <c r="C670" s="94">
        <f>AProperties!C670/AProperties!W670/VLOOKUP(C$6,Data!$N$4:$Y$11,Data!$X$1,FALSE)</f>
        <v>0.80901376729953911</v>
      </c>
      <c r="D670" s="94">
        <f>AProperties!D670/AProperties!X670/VLOOKUP(D$6,Data!$N$4:$Y$11,Data!$X$1,FALSE)</f>
        <v>0.80883142824490595</v>
      </c>
      <c r="E670" s="94">
        <f>AProperties!E670/AProperties!Y670/VLOOKUP(E$6,Data!$N$4:$Y$11,Data!$X$1,FALSE)</f>
        <v>0.80964241420245975</v>
      </c>
      <c r="F670" s="94">
        <f>AProperties!F670/AProperties!Z670/VLOOKUP(F$6,Data!$N$4:$Y$11,Data!$X$1,FALSE)</f>
        <v>0.80943278641968541</v>
      </c>
      <c r="G670" s="94">
        <f>AProperties!G670/AProperties!AA670/VLOOKUP(G$6,Data!$N$4:$Y$11,Data!$X$1,FALSE)</f>
        <v>0.81002289949250283</v>
      </c>
      <c r="H670" s="94">
        <f>AProperties!H670/AProperties!AB670/VLOOKUP(H$6,Data!$N$4:$Y$11,Data!$X$1,FALSE)</f>
        <v>0.80981760289103799</v>
      </c>
      <c r="I670" s="94">
        <f>AProperties!I670/AProperties!AC670/VLOOKUP(I$6,Data!$N$4:$Y$11,Data!$X$1,FALSE)</f>
        <v>0.81027794380757567</v>
      </c>
      <c r="J670" s="97">
        <f t="shared" si="110"/>
        <v>0.80934975749256666</v>
      </c>
      <c r="L670" s="28">
        <v>0.66300000000000003</v>
      </c>
      <c r="M670" s="94">
        <f t="shared" si="111"/>
        <v>1.0668796087914139</v>
      </c>
      <c r="N670" s="94">
        <f t="shared" si="112"/>
        <v>1.0675068836497696</v>
      </c>
      <c r="O670" s="94">
        <f t="shared" si="113"/>
        <v>1.067415714122453</v>
      </c>
      <c r="P670" s="94">
        <f t="shared" si="114"/>
        <v>1.0678212071012299</v>
      </c>
      <c r="Q670" s="94">
        <f t="shared" si="115"/>
        <v>1.0677163932098428</v>
      </c>
      <c r="R670" s="94">
        <f t="shared" si="116"/>
        <v>1.0680114497462514</v>
      </c>
      <c r="S670" s="94">
        <f t="shared" si="117"/>
        <v>1.0679088014455189</v>
      </c>
      <c r="T670" s="94">
        <f t="shared" si="118"/>
        <v>1.0681389719037879</v>
      </c>
      <c r="U670" s="97">
        <f t="shared" si="119"/>
        <v>1.0676748787462835</v>
      </c>
      <c r="W670" s="28">
        <v>0.66300000000000003</v>
      </c>
      <c r="X670" s="121">
        <f>AProperties!AF670*(9.806*B670)^0.5</f>
        <v>2.1820394143348758</v>
      </c>
      <c r="Y670" s="121">
        <f>AProperties!AG670*(9.806*C670)^0.5</f>
        <v>2.1846833809711583</v>
      </c>
      <c r="Z670" s="121">
        <f>AProperties!AH670*(9.806*D670)^0.5</f>
        <v>2.1842991905037499</v>
      </c>
      <c r="AA670" s="121">
        <f>AProperties!AI670*(9.806*E670)^0.5</f>
        <v>2.1860077139926029</v>
      </c>
      <c r="AB670" s="121">
        <f>AProperties!AJ670*(9.806*F670)^0.5</f>
        <v>2.1855661437723013</v>
      </c>
      <c r="AC670" s="121">
        <f>AProperties!AK670*(9.806*G670)^0.5</f>
        <v>2.1868090842609913</v>
      </c>
      <c r="AD670" s="121">
        <f>AProperties!AL670*(9.806*H670)^0.5</f>
        <v>2.1863767092189281</v>
      </c>
      <c r="AE670" s="121">
        <f>AProperties!AM670*(9.806*I670)^0.5</f>
        <v>2.1873461793395692</v>
      </c>
      <c r="AF670" s="122">
        <f t="shared" si="120"/>
        <v>2.1853909770492721</v>
      </c>
    </row>
    <row r="671" spans="1:32" x14ac:dyDescent="0.25">
      <c r="A671" s="28">
        <v>0.66400000000000003</v>
      </c>
      <c r="B671" s="94">
        <f>AProperties!B671/AProperties!V671/VLOOKUP(B$6,Data!$N$4:$Y$11,Data!$X$1,FALSE)</f>
        <v>0.8097017800755294</v>
      </c>
      <c r="C671" s="94">
        <f>AProperties!C671/AProperties!W671/VLOOKUP(C$6,Data!$N$4:$Y$11,Data!$X$1,FALSE)</f>
        <v>0.81096034810764528</v>
      </c>
      <c r="D671" s="94">
        <f>AProperties!D671/AProperties!X671/VLOOKUP(D$6,Data!$N$4:$Y$11,Data!$X$1,FALSE)</f>
        <v>0.81077742417578835</v>
      </c>
      <c r="E671" s="94">
        <f>AProperties!E671/AProperties!Y671/VLOOKUP(E$6,Data!$N$4:$Y$11,Data!$X$1,FALSE)</f>
        <v>0.81159101368925746</v>
      </c>
      <c r="F671" s="94">
        <f>AProperties!F671/AProperties!Z671/VLOOKUP(F$6,Data!$N$4:$Y$11,Data!$X$1,FALSE)</f>
        <v>0.81138071237989051</v>
      </c>
      <c r="G671" s="94">
        <f>AProperties!G671/AProperties!AA671/VLOOKUP(G$6,Data!$N$4:$Y$11,Data!$X$1,FALSE)</f>
        <v>0.81197272243827023</v>
      </c>
      <c r="H671" s="94">
        <f>AProperties!H671/AProperties!AB671/VLOOKUP(H$6,Data!$N$4:$Y$11,Data!$X$1,FALSE)</f>
        <v>0.81176676554505744</v>
      </c>
      <c r="I671" s="94">
        <f>AProperties!I671/AProperties!AC671/VLOOKUP(I$6,Data!$N$4:$Y$11,Data!$X$1,FALSE)</f>
        <v>0.81222858755691008</v>
      </c>
      <c r="J671" s="97">
        <f t="shared" si="110"/>
        <v>0.81129741924604359</v>
      </c>
      <c r="L671" s="28">
        <v>0.66400000000000003</v>
      </c>
      <c r="M671" s="94">
        <f t="shared" si="111"/>
        <v>1.0688508900377647</v>
      </c>
      <c r="N671" s="94">
        <f t="shared" si="112"/>
        <v>1.0694801740538227</v>
      </c>
      <c r="O671" s="94">
        <f t="shared" si="113"/>
        <v>1.0693887120878942</v>
      </c>
      <c r="P671" s="94">
        <f t="shared" si="114"/>
        <v>1.0697955068446288</v>
      </c>
      <c r="Q671" s="94">
        <f t="shared" si="115"/>
        <v>1.0696903561899453</v>
      </c>
      <c r="R671" s="94">
        <f t="shared" si="116"/>
        <v>1.0699863612191352</v>
      </c>
      <c r="S671" s="94">
        <f t="shared" si="117"/>
        <v>1.0698833827725287</v>
      </c>
      <c r="T671" s="94">
        <f t="shared" si="118"/>
        <v>1.0701142937784551</v>
      </c>
      <c r="U671" s="97">
        <f t="shared" si="119"/>
        <v>1.0696487096230221</v>
      </c>
      <c r="W671" s="28">
        <v>0.66400000000000003</v>
      </c>
      <c r="X671" s="121">
        <f>AProperties!AF671*(9.806*B671)^0.5</f>
        <v>2.1873646288773965</v>
      </c>
      <c r="Y671" s="121">
        <f>AProperties!AG671*(9.806*C671)^0.5</f>
        <v>2.1900121990793546</v>
      </c>
      <c r="Z671" s="121">
        <f>AProperties!AH671*(9.806*D671)^0.5</f>
        <v>2.1896274838177585</v>
      </c>
      <c r="AA671" s="121">
        <f>AProperties!AI671*(9.806*E671)^0.5</f>
        <v>2.1913383441472498</v>
      </c>
      <c r="AB671" s="121">
        <f>AProperties!AJ671*(9.806*F671)^0.5</f>
        <v>2.1908961692149864</v>
      </c>
      <c r="AC671" s="121">
        <f>AProperties!AK671*(9.806*G671)^0.5</f>
        <v>2.1921408131990958</v>
      </c>
      <c r="AD671" s="121">
        <f>AProperties!AL671*(9.806*H671)^0.5</f>
        <v>2.1917078450995535</v>
      </c>
      <c r="AE671" s="121">
        <f>AProperties!AM671*(9.806*I671)^0.5</f>
        <v>2.1926786456731251</v>
      </c>
      <c r="AF671" s="122">
        <f t="shared" si="120"/>
        <v>2.1907207661385653</v>
      </c>
    </row>
    <row r="672" spans="1:32" x14ac:dyDescent="0.25">
      <c r="A672" s="28">
        <v>0.66500000000000004</v>
      </c>
      <c r="B672" s="94">
        <f>AProperties!B672/AProperties!V672/VLOOKUP(B$6,Data!$N$4:$Y$11,Data!$X$1,FALSE)</f>
        <v>0.8116503668229379</v>
      </c>
      <c r="C672" s="94">
        <f>AProperties!C672/AProperties!W672/VLOOKUP(C$6,Data!$N$4:$Y$11,Data!$X$1,FALSE)</f>
        <v>0.81291296658847856</v>
      </c>
      <c r="D672" s="94">
        <f>AProperties!D672/AProperties!X672/VLOOKUP(D$6,Data!$N$4:$Y$11,Data!$X$1,FALSE)</f>
        <v>0.81272945582484646</v>
      </c>
      <c r="E672" s="94">
        <f>AProperties!E672/AProperties!Y672/VLOOKUP(E$6,Data!$N$4:$Y$11,Data!$X$1,FALSE)</f>
        <v>0.81354565759883335</v>
      </c>
      <c r="F672" s="94">
        <f>AProperties!F672/AProperties!Z672/VLOOKUP(F$6,Data!$N$4:$Y$11,Data!$X$1,FALSE)</f>
        <v>0.81333468051004709</v>
      </c>
      <c r="G672" s="94">
        <f>AProperties!G672/AProperties!AA672/VLOOKUP(G$6,Data!$N$4:$Y$11,Data!$X$1,FALSE)</f>
        <v>0.81392859390084082</v>
      </c>
      <c r="H672" s="94">
        <f>AProperties!H672/AProperties!AB672/VLOOKUP(H$6,Data!$N$4:$Y$11,Data!$X$1,FALSE)</f>
        <v>0.8137219745060813</v>
      </c>
      <c r="I672" s="94">
        <f>AProperties!I672/AProperties!AC672/VLOOKUP(I$6,Data!$N$4:$Y$11,Data!$X$1,FALSE)</f>
        <v>0.81418528257096545</v>
      </c>
      <c r="J672" s="97">
        <f t="shared" si="110"/>
        <v>0.81325112229037888</v>
      </c>
      <c r="L672" s="28">
        <v>0.66500000000000004</v>
      </c>
      <c r="M672" s="94">
        <f t="shared" si="111"/>
        <v>1.070825183411469</v>
      </c>
      <c r="N672" s="94">
        <f t="shared" si="112"/>
        <v>1.0714564832942393</v>
      </c>
      <c r="O672" s="94">
        <f t="shared" si="113"/>
        <v>1.0713647279124232</v>
      </c>
      <c r="P672" s="94">
        <f t="shared" si="114"/>
        <v>1.0717728287994168</v>
      </c>
      <c r="Q672" s="94">
        <f t="shared" si="115"/>
        <v>1.0716673402550236</v>
      </c>
      <c r="R672" s="94">
        <f t="shared" si="116"/>
        <v>1.0719642969504204</v>
      </c>
      <c r="S672" s="94">
        <f t="shared" si="117"/>
        <v>1.0718609872530407</v>
      </c>
      <c r="T672" s="94">
        <f t="shared" si="118"/>
        <v>1.0720926412854828</v>
      </c>
      <c r="U672" s="97">
        <f t="shared" si="119"/>
        <v>1.0716255611451895</v>
      </c>
      <c r="W672" s="28">
        <v>0.66500000000000004</v>
      </c>
      <c r="X672" s="121">
        <f>AProperties!AF672*(9.806*B672)^0.5</f>
        <v>2.1926981596397086</v>
      </c>
      <c r="Y672" s="121">
        <f>AProperties!AG672*(9.806*C672)^0.5</f>
        <v>2.1953493353390456</v>
      </c>
      <c r="Z672" s="121">
        <f>AProperties!AH672*(9.806*D672)^0.5</f>
        <v>2.1949640949984919</v>
      </c>
      <c r="AA672" s="121">
        <f>AProperties!AI672*(9.806*E672)^0.5</f>
        <v>2.196677293445688</v>
      </c>
      <c r="AB672" s="121">
        <f>AProperties!AJ672*(9.806*F672)^0.5</f>
        <v>2.19623451346876</v>
      </c>
      <c r="AC672" s="121">
        <f>AProperties!AK672*(9.806*G672)^0.5</f>
        <v>2.1974808618895003</v>
      </c>
      <c r="AD672" s="121">
        <f>AProperties!AL672*(9.806*H672)^0.5</f>
        <v>2.1970473004034061</v>
      </c>
      <c r="AE672" s="121">
        <f>AProperties!AM672*(9.806*I672)^0.5</f>
        <v>2.1980194321702311</v>
      </c>
      <c r="AF672" s="122">
        <f t="shared" si="120"/>
        <v>2.1960588739193541</v>
      </c>
    </row>
    <row r="673" spans="1:32" x14ac:dyDescent="0.25">
      <c r="A673" s="28">
        <v>0.66600000000000004</v>
      </c>
      <c r="B673" s="94">
        <f>AProperties!B673/AProperties!V673/VLOOKUP(B$6,Data!$N$4:$Y$11,Data!$X$1,FALSE)</f>
        <v>0.81360502426660075</v>
      </c>
      <c r="C673" s="94">
        <f>AProperties!C673/AProperties!W673/VLOOKUP(C$6,Data!$N$4:$Y$11,Data!$X$1,FALSE)</f>
        <v>0.81487166927950938</v>
      </c>
      <c r="D673" s="94">
        <f>AProperties!D673/AProperties!X673/VLOOKUP(D$6,Data!$N$4:$Y$11,Data!$X$1,FALSE)</f>
        <v>0.81468756971559053</v>
      </c>
      <c r="E673" s="94">
        <f>AProperties!E673/AProperties!Y673/VLOOKUP(E$6,Data!$N$4:$Y$11,Data!$X$1,FALSE)</f>
        <v>0.81550639251683732</v>
      </c>
      <c r="F673" s="94">
        <f>AProperties!F673/AProperties!Z673/VLOOKUP(F$6,Data!$N$4:$Y$11,Data!$X$1,FALSE)</f>
        <v>0.81529473737972968</v>
      </c>
      <c r="G673" s="94">
        <f>AProperties!G673/AProperties!AA673/VLOOKUP(G$6,Data!$N$4:$Y$11,Data!$X$1,FALSE)</f>
        <v>0.8158905604950637</v>
      </c>
      <c r="H673" s="94">
        <f>AProperties!H673/AProperties!AB673/VLOOKUP(H$6,Data!$N$4:$Y$11,Data!$X$1,FALSE)</f>
        <v>0.81568327637319848</v>
      </c>
      <c r="I673" s="94">
        <f>AProperties!I673/AProperties!AC673/VLOOKUP(I$6,Data!$N$4:$Y$11,Data!$X$1,FALSE)</f>
        <v>0.81614807548417589</v>
      </c>
      <c r="J673" s="97">
        <f t="shared" si="110"/>
        <v>0.81521091318883809</v>
      </c>
      <c r="L673" s="28">
        <v>0.66600000000000004</v>
      </c>
      <c r="M673" s="94">
        <f t="shared" si="111"/>
        <v>1.0728025121333005</v>
      </c>
      <c r="N673" s="94">
        <f t="shared" si="112"/>
        <v>1.0734358346397548</v>
      </c>
      <c r="O673" s="94">
        <f t="shared" si="113"/>
        <v>1.0733437848577954</v>
      </c>
      <c r="P673" s="94">
        <f t="shared" si="114"/>
        <v>1.0737531962584188</v>
      </c>
      <c r="Q673" s="94">
        <f t="shared" si="115"/>
        <v>1.0736473686898649</v>
      </c>
      <c r="R673" s="94">
        <f t="shared" si="116"/>
        <v>1.073945280247532</v>
      </c>
      <c r="S673" s="94">
        <f t="shared" si="117"/>
        <v>1.0738416381865994</v>
      </c>
      <c r="T673" s="94">
        <f t="shared" si="118"/>
        <v>1.0740740377420881</v>
      </c>
      <c r="U673" s="97">
        <f t="shared" si="119"/>
        <v>1.0736054565944191</v>
      </c>
      <c r="W673" s="28">
        <v>0.66600000000000004</v>
      </c>
      <c r="X673" s="121">
        <f>AProperties!AF673*(9.806*B673)^0.5</f>
        <v>2.1980400495758876</v>
      </c>
      <c r="Y673" s="121">
        <f>AProperties!AG673*(9.806*C673)^0.5</f>
        <v>2.2006948327761364</v>
      </c>
      <c r="Z673" s="121">
        <f>AProperties!AH673*(9.806*D673)^0.5</f>
        <v>2.2003090670614132</v>
      </c>
      <c r="AA673" s="121">
        <f>AProperties!AI673*(9.806*E673)^0.5</f>
        <v>2.2020246049498367</v>
      </c>
      <c r="AB673" s="121">
        <f>AProperties!AJ673*(9.806*F673)^0.5</f>
        <v>2.2015812195835305</v>
      </c>
      <c r="AC673" s="121">
        <f>AProperties!AK673*(9.806*G673)^0.5</f>
        <v>2.202829273415932</v>
      </c>
      <c r="AD673" s="121">
        <f>AProperties!AL673*(9.806*H673)^0.5</f>
        <v>2.2023951182024417</v>
      </c>
      <c r="AE673" s="121">
        <f>AProperties!AM673*(9.806*I673)^0.5</f>
        <v>2.203368581929229</v>
      </c>
      <c r="AF673" s="122">
        <f t="shared" si="120"/>
        <v>2.2014053434368011</v>
      </c>
    </row>
    <row r="674" spans="1:32" x14ac:dyDescent="0.25">
      <c r="A674" s="28">
        <v>0.66700000000000004</v>
      </c>
      <c r="B674" s="94">
        <f>AProperties!B674/AProperties!V674/VLOOKUP(B$6,Data!$N$4:$Y$11,Data!$X$1,FALSE)</f>
        <v>0.81556579933563211</v>
      </c>
      <c r="C674" s="94">
        <f>AProperties!C674/AProperties!W674/VLOOKUP(C$6,Data!$N$4:$Y$11,Data!$X$1,FALSE)</f>
        <v>0.8168365032067989</v>
      </c>
      <c r="D674" s="94">
        <f>AProperties!D674/AProperties!X674/VLOOKUP(D$6,Data!$N$4:$Y$11,Data!$X$1,FALSE)</f>
        <v>0.81665181285997035</v>
      </c>
      <c r="E674" s="94">
        <f>AProperties!E674/AProperties!Y674/VLOOKUP(E$6,Data!$N$4:$Y$11,Data!$X$1,FALSE)</f>
        <v>0.81747326551802535</v>
      </c>
      <c r="F674" s="94">
        <f>AProperties!F674/AProperties!Z674/VLOOKUP(F$6,Data!$N$4:$Y$11,Data!$X$1,FALSE)</f>
        <v>0.81726093004745037</v>
      </c>
      <c r="G674" s="94">
        <f>AProperties!G674/AProperties!AA674/VLOOKUP(G$6,Data!$N$4:$Y$11,Data!$X$1,FALSE)</f>
        <v>0.81785866932520246</v>
      </c>
      <c r="H674" s="94">
        <f>AProperties!H674/AProperties!AB674/VLOOKUP(H$6,Data!$N$4:$Y$11,Data!$X$1,FALSE)</f>
        <v>0.81765071823475011</v>
      </c>
      <c r="I674" s="94">
        <f>AProperties!I674/AProperties!AC674/VLOOKUP(I$6,Data!$N$4:$Y$11,Data!$X$1,FALSE)</f>
        <v>0.81811701342060517</v>
      </c>
      <c r="J674" s="97">
        <f t="shared" si="110"/>
        <v>0.81717683899355442</v>
      </c>
      <c r="L674" s="28">
        <v>0.66700000000000004</v>
      </c>
      <c r="M674" s="94">
        <f t="shared" si="111"/>
        <v>1.0747828996678161</v>
      </c>
      <c r="N674" s="94">
        <f t="shared" si="112"/>
        <v>1.0754182516033994</v>
      </c>
      <c r="O674" s="94">
        <f t="shared" si="113"/>
        <v>1.0753259064299852</v>
      </c>
      <c r="P674" s="94">
        <f t="shared" si="114"/>
        <v>1.0757366327590128</v>
      </c>
      <c r="Q674" s="94">
        <f t="shared" si="115"/>
        <v>1.0756304650237252</v>
      </c>
      <c r="R674" s="94">
        <f t="shared" si="116"/>
        <v>1.0759293346626013</v>
      </c>
      <c r="S674" s="94">
        <f t="shared" si="117"/>
        <v>1.075825359117375</v>
      </c>
      <c r="T674" s="94">
        <f t="shared" si="118"/>
        <v>1.0760585067103026</v>
      </c>
      <c r="U674" s="97">
        <f t="shared" si="119"/>
        <v>1.0755884194967771</v>
      </c>
      <c r="W674" s="28">
        <v>0.66700000000000004</v>
      </c>
      <c r="X674" s="121">
        <f>AProperties!AF674*(9.806*B674)^0.5</f>
        <v>2.203390342151816</v>
      </c>
      <c r="Y674" s="121">
        <f>AProperties!AG674*(9.806*C674)^0.5</f>
        <v>2.2060487349290252</v>
      </c>
      <c r="Z674" s="121">
        <f>AProperties!AH674*(9.806*D674)^0.5</f>
        <v>2.2056624435343712</v>
      </c>
      <c r="AA674" s="121">
        <f>AProperties!AI674*(9.806*E674)^0.5</f>
        <v>2.2073803222344575</v>
      </c>
      <c r="AB674" s="121">
        <f>AProperties!AJ674*(9.806*F674)^0.5</f>
        <v>2.2069363311219341</v>
      </c>
      <c r="AC674" s="121">
        <f>AProperties!AK674*(9.806*G674)^0.5</f>
        <v>2.208186091375163</v>
      </c>
      <c r="AD674" s="121">
        <f>AProperties!AL674*(9.806*H674)^0.5</f>
        <v>2.20775134208156</v>
      </c>
      <c r="AE674" s="121">
        <f>AProperties!AM674*(9.806*I674)^0.5</f>
        <v>2.2087261385616586</v>
      </c>
      <c r="AF674" s="122">
        <f t="shared" si="120"/>
        <v>2.206760218248748</v>
      </c>
    </row>
    <row r="675" spans="1:32" x14ac:dyDescent="0.25">
      <c r="A675" s="28">
        <v>0.66800000000000004</v>
      </c>
      <c r="B675" s="94">
        <f>AProperties!B675/AProperties!V675/VLOOKUP(B$6,Data!$N$4:$Y$11,Data!$X$1,FALSE)</f>
        <v>0.81753273945333926</v>
      </c>
      <c r="C675" s="94">
        <f>AProperties!C675/AProperties!W675/VLOOKUP(C$6,Data!$N$4:$Y$11,Data!$X$1,FALSE)</f>
        <v>0.81880751589163892</v>
      </c>
      <c r="D675" s="94">
        <f>AProperties!D675/AProperties!X675/VLOOKUP(D$6,Data!$N$4:$Y$11,Data!$X$1,FALSE)</f>
        <v>0.81862223276501955</v>
      </c>
      <c r="E675" s="94">
        <f>AProperties!E675/AProperties!Y675/VLOOKUP(E$6,Data!$N$4:$Y$11,Data!$X$1,FALSE)</f>
        <v>0.81944632417290619</v>
      </c>
      <c r="F675" s="94">
        <f>AProperties!F675/AProperties!Z675/VLOOKUP(F$6,Data!$N$4:$Y$11,Data!$X$1,FALSE)</f>
        <v>0.81923330606729627</v>
      </c>
      <c r="G675" s="94">
        <f>AProperties!G675/AProperties!AA675/VLOOKUP(G$6,Data!$N$4:$Y$11,Data!$X$1,FALSE)</f>
        <v>0.81983296799159577</v>
      </c>
      <c r="H675" s="94">
        <f>AProperties!H675/AProperties!AB675/VLOOKUP(H$6,Data!$N$4:$Y$11,Data!$X$1,FALSE)</f>
        <v>0.81962434767497483</v>
      </c>
      <c r="I675" s="94">
        <f>AProperties!I675/AProperties!AC675/VLOOKUP(I$6,Data!$N$4:$Y$11,Data!$X$1,FALSE)</f>
        <v>0.82009214400059771</v>
      </c>
      <c r="J675" s="97">
        <f t="shared" si="110"/>
        <v>0.81914894725217124</v>
      </c>
      <c r="L675" s="28">
        <v>0.66800000000000004</v>
      </c>
      <c r="M675" s="94">
        <f t="shared" si="111"/>
        <v>1.0767663697266696</v>
      </c>
      <c r="N675" s="94">
        <f t="shared" si="112"/>
        <v>1.0774037579458196</v>
      </c>
      <c r="O675" s="94">
        <f t="shared" si="113"/>
        <v>1.0773111163825098</v>
      </c>
      <c r="P675" s="94">
        <f t="shared" si="114"/>
        <v>1.0777231620864531</v>
      </c>
      <c r="Q675" s="94">
        <f t="shared" si="115"/>
        <v>1.0776166530336482</v>
      </c>
      <c r="R675" s="94">
        <f t="shared" si="116"/>
        <v>1.077916483995798</v>
      </c>
      <c r="S675" s="94">
        <f t="shared" si="117"/>
        <v>1.0778121738374875</v>
      </c>
      <c r="T675" s="94">
        <f t="shared" si="118"/>
        <v>1.0780460720002989</v>
      </c>
      <c r="U675" s="97">
        <f t="shared" si="119"/>
        <v>1.0775744736260857</v>
      </c>
      <c r="W675" s="28">
        <v>0.66800000000000004</v>
      </c>
      <c r="X675" s="121">
        <f>AProperties!AF675*(9.806*B675)^0.5</f>
        <v>2.2087490813518627</v>
      </c>
      <c r="Y675" s="94">
        <f>AProperties!AG675*(9.806*C675)^0.5</f>
        <v>2.2114110858552949</v>
      </c>
      <c r="Z675" s="94">
        <f>AProperties!AH675*(9.806*D675)^0.5</f>
        <v>2.2110242684643113</v>
      </c>
      <c r="AA675" s="94">
        <f>AProperties!AI675*(9.806*E675)^0.5</f>
        <v>2.2127444893938457</v>
      </c>
      <c r="AB675" s="94">
        <f>AProperties!AJ675*(9.806*F675)^0.5</f>
        <v>2.2122998921660231</v>
      </c>
      <c r="AC675" s="94">
        <f>AProperties!AK675*(9.806*G675)^0.5</f>
        <v>2.2135513598837271</v>
      </c>
      <c r="AD675" s="94">
        <f>AProperties!AL675*(9.806*H675)^0.5</f>
        <v>2.2131160161452947</v>
      </c>
      <c r="AE675" s="94">
        <f>AProperties!AM675*(9.806*I675)^0.5</f>
        <v>2.2140921461989516</v>
      </c>
      <c r="AF675" s="97">
        <f t="shared" si="120"/>
        <v>2.2121235424324137</v>
      </c>
    </row>
    <row r="676" spans="1:32" x14ac:dyDescent="0.25">
      <c r="A676" s="28">
        <v>0.66900000000000004</v>
      </c>
      <c r="B676" s="94">
        <f>AProperties!B676/AProperties!V676/VLOOKUP(B$6,Data!$N$4:$Y$11,Data!$X$1,FALSE)</f>
        <v>0.81950589254395678</v>
      </c>
      <c r="C676" s="94">
        <f>AProperties!C676/AProperties!W676/VLOOKUP(C$6,Data!$N$4:$Y$11,Data!$X$1,FALSE)</f>
        <v>0.82078475535730555</v>
      </c>
      <c r="D676" s="94">
        <f>AProperties!D676/AProperties!X676/VLOOKUP(D$6,Data!$N$4:$Y$11,Data!$X$1,FALSE)</f>
        <v>0.82059887743959958</v>
      </c>
      <c r="E676" s="94">
        <f>AProperties!E676/AProperties!Y676/VLOOKUP(E$6,Data!$N$4:$Y$11,Data!$X$1,FALSE)</f>
        <v>0.82142561655450164</v>
      </c>
      <c r="F676" s="94">
        <f>AProperties!F676/AProperties!Z676/VLOOKUP(F$6,Data!$N$4:$Y$11,Data!$X$1,FALSE)</f>
        <v>0.82121191349569145</v>
      </c>
      <c r="G676" s="94">
        <f>AProperties!G676/AProperties!AA676/VLOOKUP(G$6,Data!$N$4:$Y$11,Data!$X$1,FALSE)</f>
        <v>0.82181350459741065</v>
      </c>
      <c r="H676" s="94">
        <f>AProperties!H676/AProperties!AB676/VLOOKUP(H$6,Data!$N$4:$Y$11,Data!$X$1,FALSE)</f>
        <v>0.82160421278076956</v>
      </c>
      <c r="I676" s="94">
        <f>AProperties!I676/AProperties!AC676/VLOOKUP(I$6,Data!$N$4:$Y$11,Data!$X$1,FALSE)</f>
        <v>0.82207351534754658</v>
      </c>
      <c r="J676" s="97">
        <f t="shared" si="110"/>
        <v>0.82112728601459772</v>
      </c>
      <c r="L676" s="28">
        <v>0.66900000000000004</v>
      </c>
      <c r="M676" s="94">
        <f t="shared" si="111"/>
        <v>1.0787529462719785</v>
      </c>
      <c r="N676" s="94">
        <f t="shared" si="112"/>
        <v>1.0793923776786527</v>
      </c>
      <c r="O676" s="94">
        <f t="shared" si="113"/>
        <v>1.0792994387197998</v>
      </c>
      <c r="P676" s="94">
        <f t="shared" si="114"/>
        <v>1.0797128082772509</v>
      </c>
      <c r="Q676" s="94">
        <f t="shared" si="115"/>
        <v>1.0796059567478458</v>
      </c>
      <c r="R676" s="94">
        <f t="shared" si="116"/>
        <v>1.0799067522987054</v>
      </c>
      <c r="S676" s="94">
        <f t="shared" si="117"/>
        <v>1.0798021063903849</v>
      </c>
      <c r="T676" s="94">
        <f t="shared" si="118"/>
        <v>1.0800367576737733</v>
      </c>
      <c r="U676" s="97">
        <f t="shared" si="119"/>
        <v>1.0795636430072988</v>
      </c>
      <c r="W676" s="28">
        <v>0.66900000000000004</v>
      </c>
      <c r="X676" s="94">
        <f>AProperties!AF676*(9.806*B676)^0.5</f>
        <v>2.2141163116856784</v>
      </c>
      <c r="Y676" s="94">
        <f>AProperties!AG676*(9.806*C676)^0.5</f>
        <v>2.2167819301385272</v>
      </c>
      <c r="Z676" s="94">
        <f>AProperties!AH676*(9.806*D676)^0.5</f>
        <v>2.2163945864240637</v>
      </c>
      <c r="AA676" s="94">
        <f>AProperties!AI676*(9.806*E676)^0.5</f>
        <v>2.2181171510486517</v>
      </c>
      <c r="AB676" s="94">
        <f>AProperties!AJ676*(9.806*F676)^0.5</f>
        <v>2.2176719473240816</v>
      </c>
      <c r="AC676" s="94">
        <f>AProperties!AK676*(9.806*G676)^0.5</f>
        <v>2.2189251235847141</v>
      </c>
      <c r="AD676" s="94">
        <f>AProperties!AL676*(9.806*H676)^0.5</f>
        <v>2.2184891850246227</v>
      </c>
      <c r="AE676" s="94">
        <f>AProperties!AM676*(9.806*I676)^0.5</f>
        <v>2.2194666494992492</v>
      </c>
      <c r="AF676" s="97">
        <f t="shared" si="120"/>
        <v>2.2174953605911987</v>
      </c>
    </row>
    <row r="677" spans="1:32" x14ac:dyDescent="0.25">
      <c r="A677" s="28">
        <v>0.67</v>
      </c>
      <c r="B677" s="94">
        <f>AProperties!B677/AProperties!V677/VLOOKUP(B$6,Data!$N$4:$Y$11,Data!$X$1,FALSE)</f>
        <v>0.82148530703949985</v>
      </c>
      <c r="C677" s="94">
        <f>AProperties!C677/AProperties!W677/VLOOKUP(C$6,Data!$N$4:$Y$11,Data!$X$1,FALSE)</f>
        <v>0.82276827013591891</v>
      </c>
      <c r="D677" s="94">
        <f>AProperties!D677/AProperties!X677/VLOOKUP(D$6,Data!$N$4:$Y$11,Data!$X$1,FALSE)</f>
        <v>0.8225817954012602</v>
      </c>
      <c r="E677" s="94">
        <f>AProperties!E677/AProperties!Y677/VLOOKUP(E$6,Data!$N$4:$Y$11,Data!$X$1,FALSE)</f>
        <v>0.823411191245215</v>
      </c>
      <c r="F677" s="94">
        <f>AProperties!F677/AProperties!Z677/VLOOKUP(F$6,Data!$N$4:$Y$11,Data!$X$1,FALSE)</f>
        <v>0.82319680089826386</v>
      </c>
      <c r="G677" s="94">
        <f>AProperties!G677/AProperties!AA677/VLOOKUP(G$6,Data!$N$4:$Y$11,Data!$X$1,FALSE)</f>
        <v>0.82380032775552203</v>
      </c>
      <c r="H677" s="94">
        <f>AProperties!H677/AProperties!AB677/VLOOKUP(H$6,Data!$N$4:$Y$11,Data!$X$1,FALSE)</f>
        <v>0.82359036214856662</v>
      </c>
      <c r="I677" s="94">
        <f>AProperties!I677/AProperties!AC677/VLOOKUP(I$6,Data!$N$4:$Y$11,Data!$X$1,FALSE)</f>
        <v>0.82406117609476903</v>
      </c>
      <c r="J677" s="97">
        <f t="shared" si="110"/>
        <v>0.82311190383987687</v>
      </c>
      <c r="L677" s="28">
        <v>0.67</v>
      </c>
      <c r="M677" s="94">
        <f t="shared" si="111"/>
        <v>1.08074265351975</v>
      </c>
      <c r="N677" s="94">
        <f t="shared" si="112"/>
        <v>1.0813841350679594</v>
      </c>
      <c r="O677" s="94">
        <f t="shared" si="113"/>
        <v>1.0812908977006301</v>
      </c>
      <c r="P677" s="94">
        <f t="shared" si="114"/>
        <v>1.0817055956226076</v>
      </c>
      <c r="Q677" s="94">
        <f t="shared" si="115"/>
        <v>1.0815984004491319</v>
      </c>
      <c r="R677" s="94">
        <f t="shared" si="116"/>
        <v>1.081900163877761</v>
      </c>
      <c r="S677" s="94">
        <f t="shared" si="117"/>
        <v>1.0817951810742834</v>
      </c>
      <c r="T677" s="94">
        <f t="shared" si="118"/>
        <v>1.0820305880473846</v>
      </c>
      <c r="U677" s="97">
        <f t="shared" si="119"/>
        <v>1.0815559519199387</v>
      </c>
      <c r="W677" s="28">
        <v>0.67</v>
      </c>
      <c r="X677" s="94">
        <f>AProperties!AF677*(9.806*B677)^0.5</f>
        <v>2.2194920781951075</v>
      </c>
      <c r="Y677" s="94">
        <f>AProperties!AG677*(9.806*C677)^0.5</f>
        <v>2.2221613128952042</v>
      </c>
      <c r="Z677" s="94">
        <f>AProperties!AH677*(9.806*D677)^0.5</f>
        <v>2.2217734425192552</v>
      </c>
      <c r="AA677" s="94">
        <f>AProperties!AI677*(9.806*E677)^0.5</f>
        <v>2.2234983523527889</v>
      </c>
      <c r="AB677" s="94">
        <f>AProperties!AJ677*(9.806*F677)^0.5</f>
        <v>2.2230525417375406</v>
      </c>
      <c r="AC677" s="94">
        <f>AProperties!AK677*(9.806*G677)^0.5</f>
        <v>2.2243074276546979</v>
      </c>
      <c r="AD677" s="94">
        <f>AProperties!AL677*(9.806*H677)^0.5</f>
        <v>2.2238708938838947</v>
      </c>
      <c r="AE677" s="94">
        <f>AProperties!AM677*(9.806*I677)^0.5</f>
        <v>2.2248496936543196</v>
      </c>
      <c r="AF677" s="97">
        <f t="shared" si="120"/>
        <v>2.222875717861601</v>
      </c>
    </row>
    <row r="678" spans="1:32" x14ac:dyDescent="0.25">
      <c r="A678" s="28">
        <v>0.67100000000000004</v>
      </c>
      <c r="B678" s="94">
        <f>AProperties!B678/AProperties!V678/VLOOKUP(B$6,Data!$N$4:$Y$11,Data!$X$1,FALSE)</f>
        <v>0.8234710318867241</v>
      </c>
      <c r="C678" s="94">
        <f>AProperties!C678/AProperties!W678/VLOOKUP(C$6,Data!$N$4:$Y$11,Data!$X$1,FALSE)</f>
        <v>0.8247581092754237</v>
      </c>
      <c r="D678" s="94">
        <f>AProperties!D678/AProperties!X678/VLOOKUP(D$6,Data!$N$4:$Y$11,Data!$X$1,FALSE)</f>
        <v>0.82457103568321988</v>
      </c>
      <c r="E678" s="94">
        <f>AProperties!E678/AProperties!Y678/VLOOKUP(E$6,Data!$N$4:$Y$11,Data!$X$1,FALSE)</f>
        <v>0.82540309734381567</v>
      </c>
      <c r="F678" s="94">
        <f>AProperties!F678/AProperties!Z678/VLOOKUP(F$6,Data!$N$4:$Y$11,Data!$X$1,FALSE)</f>
        <v>0.82518801735682568</v>
      </c>
      <c r="G678" s="94">
        <f>AProperties!G678/AProperties!AA678/VLOOKUP(G$6,Data!$N$4:$Y$11,Data!$X$1,FALSE)</f>
        <v>0.82579348659550145</v>
      </c>
      <c r="H678" s="94">
        <f>AProperties!H678/AProperties!AB678/VLOOKUP(H$6,Data!$N$4:$Y$11,Data!$X$1,FALSE)</f>
        <v>0.82558284489131273</v>
      </c>
      <c r="I678" s="94">
        <f>AProperties!I678/AProperties!AC678/VLOOKUP(I$6,Data!$N$4:$Y$11,Data!$X$1,FALSE)</f>
        <v>0.82605517539249984</v>
      </c>
      <c r="J678" s="97">
        <f t="shared" si="110"/>
        <v>0.82510284980316551</v>
      </c>
      <c r="L678" s="28">
        <v>0.67100000000000004</v>
      </c>
      <c r="M678" s="94">
        <f t="shared" si="111"/>
        <v>1.082735515943362</v>
      </c>
      <c r="N678" s="94">
        <f t="shared" si="112"/>
        <v>1.083379054637712</v>
      </c>
      <c r="O678" s="94">
        <f t="shared" si="113"/>
        <v>1.0832855178416101</v>
      </c>
      <c r="P678" s="94">
        <f t="shared" si="114"/>
        <v>1.0837015486719079</v>
      </c>
      <c r="Q678" s="94">
        <f t="shared" si="115"/>
        <v>1.0835940086784128</v>
      </c>
      <c r="R678" s="94">
        <f t="shared" si="116"/>
        <v>1.0838967432977507</v>
      </c>
      <c r="S678" s="94">
        <f t="shared" si="117"/>
        <v>1.0837914224456564</v>
      </c>
      <c r="T678" s="94">
        <f t="shared" si="118"/>
        <v>1.08402758769625</v>
      </c>
      <c r="U678" s="97">
        <f t="shared" si="119"/>
        <v>1.0835514249015827</v>
      </c>
      <c r="W678" s="28">
        <v>0.67100000000000004</v>
      </c>
      <c r="X678" s="94">
        <f>AProperties!AF678*(9.806*B678)^0.5</f>
        <v>2.2248764264611975</v>
      </c>
      <c r="Y678" s="94">
        <f>AProperties!AG678*(9.806*C678)^0.5</f>
        <v>2.2275492797817384</v>
      </c>
      <c r="Z678" s="94">
        <f>AProperties!AH678*(9.806*D678)^0.5</f>
        <v>2.2271608823953426</v>
      </c>
      <c r="AA678" s="94">
        <f>AProperties!AI678*(9.806*E678)^0.5</f>
        <v>2.2288881390004596</v>
      </c>
      <c r="AB678" s="94">
        <f>AProperties!AJ678*(9.806*F678)^0.5</f>
        <v>2.2284417210879996</v>
      </c>
      <c r="AC678" s="94">
        <f>AProperties!AK678*(9.806*G678)^0.5</f>
        <v>2.2296983178107657</v>
      </c>
      <c r="AD678" s="94">
        <f>AProperties!AL678*(9.806*H678)^0.5</f>
        <v>2.229261188427849</v>
      </c>
      <c r="AE678" s="94">
        <f>AProperties!AM678*(9.806*I678)^0.5</f>
        <v>2.2302413243965926</v>
      </c>
      <c r="AF678" s="97">
        <f t="shared" si="120"/>
        <v>2.2282646599202431</v>
      </c>
    </row>
    <row r="679" spans="1:32" x14ac:dyDescent="0.25">
      <c r="A679" s="28">
        <v>0.67200000000000004</v>
      </c>
      <c r="B679" s="94">
        <f>AProperties!B679/AProperties!V679/VLOOKUP(B$6,Data!$N$4:$Y$11,Data!$X$1,FALSE)</f>
        <v>0.82546311655421001</v>
      </c>
      <c r="C679" s="94">
        <f>AProperties!C679/AProperties!W679/VLOOKUP(C$6,Data!$N$4:$Y$11,Data!$X$1,FALSE)</f>
        <v>0.82675432234668433</v>
      </c>
      <c r="D679" s="94">
        <f>AProperties!D679/AProperties!X679/VLOOKUP(D$6,Data!$N$4:$Y$11,Data!$X$1,FALSE)</f>
        <v>0.82656664784145706</v>
      </c>
      <c r="E679" s="94">
        <f>AProperties!E679/AProperties!Y679/VLOOKUP(E$6,Data!$N$4:$Y$11,Data!$X$1,FALSE)</f>
        <v>0.82740138447254452</v>
      </c>
      <c r="F679" s="94">
        <f>AProperties!F679/AProperties!Z679/VLOOKUP(F$6,Data!$N$4:$Y$11,Data!$X$1,FALSE)</f>
        <v>0.82718561247647693</v>
      </c>
      <c r="G679" s="94">
        <f>AProperties!G679/AProperties!AA679/VLOOKUP(G$6,Data!$N$4:$Y$11,Data!$X$1,FALSE)</f>
        <v>0.82779303077072497</v>
      </c>
      <c r="H679" s="94">
        <f>AProperties!H679/AProperties!AB679/VLOOKUP(H$6,Data!$N$4:$Y$11,Data!$X$1,FALSE)</f>
        <v>0.82758171064558017</v>
      </c>
      <c r="I679" s="94">
        <f>AProperties!I679/AProperties!AC679/VLOOKUP(I$6,Data!$N$4:$Y$11,Data!$X$1,FALSE)</f>
        <v>0.82805556291500071</v>
      </c>
      <c r="J679" s="97">
        <f t="shared" si="110"/>
        <v>0.82710017350283482</v>
      </c>
      <c r="L679" s="28">
        <v>0.67200000000000004</v>
      </c>
      <c r="M679" s="94">
        <f t="shared" si="111"/>
        <v>1.0847315582771051</v>
      </c>
      <c r="N679" s="94">
        <f t="shared" si="112"/>
        <v>1.0853771611733423</v>
      </c>
      <c r="O679" s="94">
        <f t="shared" si="113"/>
        <v>1.0852833239207285</v>
      </c>
      <c r="P679" s="94">
        <f t="shared" si="114"/>
        <v>1.0857006922362724</v>
      </c>
      <c r="Q679" s="94">
        <f t="shared" si="115"/>
        <v>1.0855928062382385</v>
      </c>
      <c r="R679" s="94">
        <f t="shared" si="116"/>
        <v>1.0858965153853626</v>
      </c>
      <c r="S679" s="94">
        <f t="shared" si="117"/>
        <v>1.0857908553227902</v>
      </c>
      <c r="T679" s="94">
        <f t="shared" si="118"/>
        <v>1.0860277814575003</v>
      </c>
      <c r="U679" s="97">
        <f t="shared" si="119"/>
        <v>1.0855500867514176</v>
      </c>
      <c r="W679" s="28">
        <v>0.67200000000000004</v>
      </c>
      <c r="X679" s="94">
        <f>AProperties!AF679*(9.806*B679)^0.5</f>
        <v>2.2302694026113383</v>
      </c>
      <c r="Y679" s="94">
        <f>AProperties!AG679*(9.806*C679)^0.5</f>
        <v>2.2329458770016171</v>
      </c>
      <c r="Z679" s="94">
        <f>AProperties!AH679*(9.806*D679)^0.5</f>
        <v>2.2325569522447486</v>
      </c>
      <c r="AA679" s="94">
        <f>AProperties!AI679*(9.806*E679)^0.5</f>
        <v>2.2342865572333102</v>
      </c>
      <c r="AB679" s="94">
        <f>AProperties!AJ679*(9.806*F679)^0.5</f>
        <v>2.233839531604378</v>
      </c>
      <c r="AC679" s="94">
        <f>AProperties!AK679*(9.806*G679)^0.5</f>
        <v>2.2350978403176689</v>
      </c>
      <c r="AD679" s="94">
        <f>AProperties!AL679*(9.806*H679)^0.5</f>
        <v>2.2346601149087659</v>
      </c>
      <c r="AE679" s="94">
        <f>AProperties!AM679*(9.806*I679)^0.5</f>
        <v>2.2356415880063065</v>
      </c>
      <c r="AF679" s="97">
        <f t="shared" si="120"/>
        <v>2.2336622329910165</v>
      </c>
    </row>
    <row r="680" spans="1:32" x14ac:dyDescent="0.25">
      <c r="A680" s="28">
        <v>0.67300000000000004</v>
      </c>
      <c r="B680" s="94">
        <f>AProperties!B680/AProperties!V680/VLOOKUP(B$6,Data!$N$4:$Y$11,Data!$X$1,FALSE)</f>
        <v>0.82746161103955929</v>
      </c>
      <c r="C680" s="94">
        <f>AProperties!C680/AProperties!W680/VLOOKUP(C$6,Data!$N$4:$Y$11,Data!$X$1,FALSE)</f>
        <v>0.82875695945069849</v>
      </c>
      <c r="D680" s="94">
        <f>AProperties!D680/AProperties!X680/VLOOKUP(D$6,Data!$N$4:$Y$11,Data!$X$1,FALSE)</f>
        <v>0.82856868196192057</v>
      </c>
      <c r="E680" s="94">
        <f>AProperties!E680/AProperties!Y680/VLOOKUP(E$6,Data!$N$4:$Y$11,Data!$X$1,FALSE)</f>
        <v>0.82940610278433391</v>
      </c>
      <c r="F680" s="94">
        <f>AProperties!F680/AProperties!Z680/VLOOKUP(F$6,Data!$N$4:$Y$11,Data!$X$1,FALSE)</f>
        <v>0.82918963639282195</v>
      </c>
      <c r="G680" s="94">
        <f>AProperties!G680/AProperties!AA680/VLOOKUP(G$6,Data!$N$4:$Y$11,Data!$X$1,FALSE)</f>
        <v>0.82979901046559656</v>
      </c>
      <c r="H680" s="94">
        <f>AProperties!H680/AProperties!AB680/VLOOKUP(H$6,Data!$N$4:$Y$11,Data!$X$1,FALSE)</f>
        <v>0.82958700957878961</v>
      </c>
      <c r="I680" s="94">
        <f>AProperties!I680/AProperties!AC680/VLOOKUP(I$6,Data!$N$4:$Y$11,Data!$X$1,FALSE)</f>
        <v>0.83006238886779105</v>
      </c>
      <c r="J680" s="97">
        <f t="shared" si="110"/>
        <v>0.82910392506768893</v>
      </c>
      <c r="L680" s="28">
        <v>0.67300000000000004</v>
      </c>
      <c r="M680" s="94">
        <f t="shared" si="111"/>
        <v>1.0867308055197797</v>
      </c>
      <c r="N680" s="94">
        <f t="shared" si="112"/>
        <v>1.0873784797253494</v>
      </c>
      <c r="O680" s="94">
        <f t="shared" si="113"/>
        <v>1.0872843409809603</v>
      </c>
      <c r="P680" s="94">
        <f t="shared" si="114"/>
        <v>1.0877030513921671</v>
      </c>
      <c r="Q680" s="94">
        <f t="shared" si="115"/>
        <v>1.087594818196411</v>
      </c>
      <c r="R680" s="94">
        <f t="shared" si="116"/>
        <v>1.0878995052327984</v>
      </c>
      <c r="S680" s="94">
        <f t="shared" si="117"/>
        <v>1.0877935047893947</v>
      </c>
      <c r="T680" s="94">
        <f t="shared" si="118"/>
        <v>1.0880311944338956</v>
      </c>
      <c r="U680" s="97">
        <f t="shared" si="119"/>
        <v>1.0875519625338446</v>
      </c>
      <c r="W680" s="28">
        <v>0.67300000000000004</v>
      </c>
      <c r="X680" s="94">
        <f>AProperties!AF680*(9.806*B680)^0.5</f>
        <v>2.2356710533265041</v>
      </c>
      <c r="Y680" s="94">
        <f>AProperties!AG680*(9.806*C680)^0.5</f>
        <v>2.2383511513126515</v>
      </c>
      <c r="Z680" s="94">
        <f>AProperties!AH680*(9.806*D680)^0.5</f>
        <v>2.2379616988141104</v>
      </c>
      <c r="AA680" s="94">
        <f>AProperties!AI680*(9.806*E680)^0.5</f>
        <v>2.2396936538476844</v>
      </c>
      <c r="AB680" s="94">
        <f>AProperties!AJ680*(9.806*F680)^0.5</f>
        <v>2.2392460200701674</v>
      </c>
      <c r="AC680" s="94">
        <f>AProperties!AK680*(9.806*G680)^0.5</f>
        <v>2.2405060419950757</v>
      </c>
      <c r="AD680" s="94">
        <f>AProperties!AL680*(9.806*H680)^0.5</f>
        <v>2.2400677201337325</v>
      </c>
      <c r="AE680" s="94">
        <f>AProperties!AM680*(9.806*I680)^0.5</f>
        <v>2.2410505313187761</v>
      </c>
      <c r="AF680" s="97">
        <f t="shared" si="120"/>
        <v>2.2390684838523378</v>
      </c>
    </row>
    <row r="681" spans="1:32" x14ac:dyDescent="0.25">
      <c r="A681" s="28">
        <v>0.67400000000000004</v>
      </c>
      <c r="B681" s="94">
        <f>AProperties!B681/AProperties!V681/VLOOKUP(B$6,Data!$N$4:$Y$11,Data!$X$1,FALSE)</f>
        <v>0.82946656587671985</v>
      </c>
      <c r="C681" s="94">
        <f>AProperties!C681/AProperties!W681/VLOOKUP(C$6,Data!$N$4:$Y$11,Data!$X$1,FALSE)</f>
        <v>0.83076607122593493</v>
      </c>
      <c r="D681" s="94">
        <f>AProperties!D681/AProperties!X681/VLOOKUP(D$6,Data!$N$4:$Y$11,Data!$X$1,FALSE)</f>
        <v>0.83057718866786767</v>
      </c>
      <c r="E681" s="94">
        <f>AProperties!E681/AProperties!Y681/VLOOKUP(E$6,Data!$N$4:$Y$11,Data!$X$1,FALSE)</f>
        <v>0.83141730297015148</v>
      </c>
      <c r="F681" s="94">
        <f>AProperties!F681/AProperties!Z681/VLOOKUP(F$6,Data!$N$4:$Y$11,Data!$X$1,FALSE)</f>
        <v>0.83120013977931428</v>
      </c>
      <c r="G681" s="94">
        <f>AProperties!G681/AProperties!AA681/VLOOKUP(G$6,Data!$N$4:$Y$11,Data!$X$1,FALSE)</f>
        <v>0.83181147640290143</v>
      </c>
      <c r="H681" s="94">
        <f>AProperties!H681/AProperties!AB681/VLOOKUP(H$6,Data!$N$4:$Y$11,Data!$X$1,FALSE)</f>
        <v>0.83159879239655377</v>
      </c>
      <c r="I681" s="94">
        <f>AProperties!I681/AProperties!AC681/VLOOKUP(I$6,Data!$N$4:$Y$11,Data!$X$1,FALSE)</f>
        <v>0.83207570399500086</v>
      </c>
      <c r="J681" s="97">
        <f t="shared" si="110"/>
        <v>0.83111415516430553</v>
      </c>
      <c r="L681" s="28">
        <v>0.67400000000000004</v>
      </c>
      <c r="M681" s="94">
        <f t="shared" si="111"/>
        <v>1.08873328293836</v>
      </c>
      <c r="N681" s="94">
        <f t="shared" si="112"/>
        <v>1.0893830356129675</v>
      </c>
      <c r="O681" s="94">
        <f t="shared" si="113"/>
        <v>1.0892885943339339</v>
      </c>
      <c r="P681" s="94">
        <f t="shared" si="114"/>
        <v>1.0897086514850758</v>
      </c>
      <c r="Q681" s="94">
        <f t="shared" si="115"/>
        <v>1.0896000698896571</v>
      </c>
      <c r="R681" s="94">
        <f t="shared" si="116"/>
        <v>1.0899057382014508</v>
      </c>
      <c r="S681" s="94">
        <f t="shared" si="117"/>
        <v>1.089799396198277</v>
      </c>
      <c r="T681" s="94">
        <f t="shared" si="118"/>
        <v>1.0900378519975005</v>
      </c>
      <c r="U681" s="97">
        <f t="shared" si="119"/>
        <v>1.0895570775821528</v>
      </c>
      <c r="W681" s="28">
        <v>0.67400000000000004</v>
      </c>
      <c r="X681" s="94">
        <f>AProperties!AF681*(9.806*B681)^0.5</f>
        <v>2.2410814258486278</v>
      </c>
      <c r="Y681" s="94">
        <f>AProperties!AG681*(9.806*C681)^0.5</f>
        <v>2.2437651500343603</v>
      </c>
      <c r="Z681" s="94">
        <f>AProperties!AH681*(9.806*D681)^0.5</f>
        <v>2.2433751694116668</v>
      </c>
      <c r="AA681" s="94">
        <f>AProperties!AI681*(9.806*E681)^0.5</f>
        <v>2.2451094762020016</v>
      </c>
      <c r="AB681" s="94">
        <f>AProperties!AJ681*(9.806*F681)^0.5</f>
        <v>2.2446612338308158</v>
      </c>
      <c r="AC681" s="94">
        <f>AProperties!AK681*(9.806*G681)^0.5</f>
        <v>2.2459229702249686</v>
      </c>
      <c r="AD681" s="94">
        <f>AProperties!AL681*(9.806*H681)^0.5</f>
        <v>2.2454840514720127</v>
      </c>
      <c r="AE681" s="94">
        <f>AProperties!AM681*(9.806*I681)^0.5</f>
        <v>2.2464682017317799</v>
      </c>
      <c r="AF681" s="97">
        <f t="shared" si="120"/>
        <v>2.2444834598445293</v>
      </c>
    </row>
    <row r="682" spans="1:32" x14ac:dyDescent="0.25">
      <c r="A682" s="28">
        <v>0.67500000000000004</v>
      </c>
      <c r="B682" s="94">
        <f>AProperties!B682/AProperties!V682/VLOOKUP(B$6,Data!$N$4:$Y$11,Data!$X$1,FALSE)</f>
        <v>0.83147803214342741</v>
      </c>
      <c r="C682" s="94">
        <f>AProperties!C682/AProperties!W682/VLOOKUP(C$6,Data!$N$4:$Y$11,Data!$X$1,FALSE)</f>
        <v>0.83278170885579272</v>
      </c>
      <c r="D682" s="94">
        <f>AProperties!D682/AProperties!X682/VLOOKUP(D$6,Data!$N$4:$Y$11,Data!$X$1,FALSE)</f>
        <v>0.8325922191273194</v>
      </c>
      <c r="E682" s="94">
        <f>AProperties!E682/AProperties!Y682/VLOOKUP(E$6,Data!$N$4:$Y$11,Data!$X$1,FALSE)</f>
        <v>0.83343503626647142</v>
      </c>
      <c r="F682" s="94">
        <f>AProperties!F682/AProperties!Z682/VLOOKUP(F$6,Data!$N$4:$Y$11,Data!$X$1,FALSE)</f>
        <v>0.83321717385471927</v>
      </c>
      <c r="G682" s="94">
        <f>AProperties!G682/AProperties!AA682/VLOOKUP(G$6,Data!$N$4:$Y$11,Data!$X$1,FALSE)</f>
        <v>0.83383047985127734</v>
      </c>
      <c r="H682" s="94">
        <f>AProperties!H682/AProperties!AB682/VLOOKUP(H$6,Data!$N$4:$Y$11,Data!$X$1,FALSE)</f>
        <v>0.83361711035015207</v>
      </c>
      <c r="I682" s="94">
        <f>AProperties!I682/AProperties!AC682/VLOOKUP(I$6,Data!$N$4:$Y$11,Data!$X$1,FALSE)</f>
        <v>0.83409555958684267</v>
      </c>
      <c r="J682" s="97">
        <f t="shared" si="110"/>
        <v>0.83313091500450032</v>
      </c>
      <c r="L682" s="28">
        <v>0.67500000000000004</v>
      </c>
      <c r="M682" s="94">
        <f t="shared" si="111"/>
        <v>1.0907390160717139</v>
      </c>
      <c r="N682" s="94">
        <f t="shared" si="112"/>
        <v>1.0913908544278965</v>
      </c>
      <c r="O682" s="94">
        <f t="shared" si="113"/>
        <v>1.0912961095636597</v>
      </c>
      <c r="P682" s="94">
        <f t="shared" si="114"/>
        <v>1.0917175181332357</v>
      </c>
      <c r="Q682" s="94">
        <f t="shared" si="115"/>
        <v>1.0916085869273597</v>
      </c>
      <c r="R682" s="94">
        <f t="shared" si="116"/>
        <v>1.0919152399256387</v>
      </c>
      <c r="S682" s="94">
        <f t="shared" si="117"/>
        <v>1.091808555175076</v>
      </c>
      <c r="T682" s="94">
        <f t="shared" si="118"/>
        <v>1.0920477797934214</v>
      </c>
      <c r="U682" s="97">
        <f t="shared" si="119"/>
        <v>1.0915654575022502</v>
      </c>
      <c r="W682" s="28">
        <v>0.67500000000000004</v>
      </c>
      <c r="X682" s="94">
        <f>AProperties!AF682*(9.806*B682)^0.5</f>
        <v>2.2465005679880816</v>
      </c>
      <c r="Y682" s="94">
        <f>AProperties!AG682*(9.806*C682)^0.5</f>
        <v>2.2491879210554573</v>
      </c>
      <c r="Z682" s="94">
        <f>AProperties!AH682*(9.806*D682)^0.5</f>
        <v>2.248797411914742</v>
      </c>
      <c r="AA682" s="94">
        <f>AProperties!AI682*(9.806*E682)^0.5</f>
        <v>2.2505340722242702</v>
      </c>
      <c r="AB682" s="94">
        <f>AProperties!AJ682*(9.806*F682)^0.5</f>
        <v>2.2500852208012256</v>
      </c>
      <c r="AC682" s="94">
        <f>AProperties!AK682*(9.806*G682)^0.5</f>
        <v>2.2513486729591419</v>
      </c>
      <c r="AD682" s="94">
        <f>AProperties!AL682*(9.806*H682)^0.5</f>
        <v>2.2509091568625661</v>
      </c>
      <c r="AE682" s="94">
        <f>AProperties!AM682*(9.806*I682)^0.5</f>
        <v>2.2518946472130552</v>
      </c>
      <c r="AF682" s="97">
        <f t="shared" si="120"/>
        <v>2.2499072088773175</v>
      </c>
    </row>
    <row r="683" spans="1:32" x14ac:dyDescent="0.25">
      <c r="A683" s="28">
        <v>0.67600000000000005</v>
      </c>
      <c r="B683" s="94">
        <f>AProperties!B683/AProperties!V683/VLOOKUP(B$6,Data!$N$4:$Y$11,Data!$X$1,FALSE)</f>
        <v>0.83349606146877997</v>
      </c>
      <c r="C683" s="94">
        <f>AProperties!C683/AProperties!W683/VLOOKUP(C$6,Data!$N$4:$Y$11,Data!$X$1,FALSE)</f>
        <v>0.83480392407619075</v>
      </c>
      <c r="D683" s="94">
        <f>AProperties!D683/AProperties!X683/VLOOKUP(D$6,Data!$N$4:$Y$11,Data!$X$1,FALSE)</f>
        <v>0.8346138250606473</v>
      </c>
      <c r="E683" s="94">
        <f>AProperties!E683/AProperties!Y683/VLOOKUP(E$6,Data!$N$4:$Y$11,Data!$X$1,FALSE)</f>
        <v>0.83545935446286546</v>
      </c>
      <c r="F683" s="94">
        <f>AProperties!F683/AProperties!Z683/VLOOKUP(F$6,Data!$N$4:$Y$11,Data!$X$1,FALSE)</f>
        <v>0.83524079039070898</v>
      </c>
      <c r="G683" s="94">
        <f>AProperties!G683/AProperties!AA683/VLOOKUP(G$6,Data!$N$4:$Y$11,Data!$X$1,FALSE)</f>
        <v>0.83585607263281203</v>
      </c>
      <c r="H683" s="94">
        <f>AProperties!H683/AProperties!AB683/VLOOKUP(H$6,Data!$N$4:$Y$11,Data!$X$1,FALSE)</f>
        <v>0.83564201524412407</v>
      </c>
      <c r="I683" s="94">
        <f>AProperties!I683/AProperties!AC683/VLOOKUP(I$6,Data!$N$4:$Y$11,Data!$X$1,FALSE)</f>
        <v>0.83612200748721943</v>
      </c>
      <c r="J683" s="97">
        <f t="shared" si="110"/>
        <v>0.83515425635291851</v>
      </c>
      <c r="L683" s="28">
        <v>0.67600000000000005</v>
      </c>
      <c r="M683" s="94">
        <f t="shared" si="111"/>
        <v>1.09274803073439</v>
      </c>
      <c r="N683" s="94">
        <f t="shared" si="112"/>
        <v>1.0934019620380955</v>
      </c>
      <c r="O683" s="94">
        <f t="shared" si="113"/>
        <v>1.0933069125303236</v>
      </c>
      <c r="P683" s="94">
        <f t="shared" si="114"/>
        <v>1.0937296772314329</v>
      </c>
      <c r="Q683" s="94">
        <f t="shared" si="115"/>
        <v>1.0936203951953545</v>
      </c>
      <c r="R683" s="94">
        <f t="shared" si="116"/>
        <v>1.0939280363164061</v>
      </c>
      <c r="S683" s="94">
        <f t="shared" si="117"/>
        <v>1.093821007622062</v>
      </c>
      <c r="T683" s="94">
        <f t="shared" si="118"/>
        <v>1.0940610037436098</v>
      </c>
      <c r="U683" s="97">
        <f t="shared" si="119"/>
        <v>1.0935771281764592</v>
      </c>
      <c r="W683" s="28">
        <v>0.67600000000000005</v>
      </c>
      <c r="X683" s="94">
        <f>AProperties!AF683*(9.806*B683)^0.5</f>
        <v>2.2519285281312964</v>
      </c>
      <c r="Y683" s="94">
        <f>AProperties!AG683*(9.806*C683)^0.5</f>
        <v>2.2546195128414852</v>
      </c>
      <c r="Z683" s="94">
        <f>AProperties!AH683*(9.806*D683)^0.5</f>
        <v>2.2542284747773711</v>
      </c>
      <c r="AA683" s="94">
        <f>AProperties!AI683*(9.806*E683)^0.5</f>
        <v>2.2559674904196956</v>
      </c>
      <c r="AB683" s="94">
        <f>AProperties!AJ683*(9.806*F683)^0.5</f>
        <v>2.2555180294733743</v>
      </c>
      <c r="AC683" s="94">
        <f>AProperties!AK683*(9.806*G683)^0.5</f>
        <v>2.2567831987268216</v>
      </c>
      <c r="AD683" s="94">
        <f>AProperties!AL683*(9.806*H683)^0.5</f>
        <v>2.2563430848216584</v>
      </c>
      <c r="AE683" s="94">
        <f>AProperties!AM683*(9.806*I683)^0.5</f>
        <v>2.2573299163079379</v>
      </c>
      <c r="AF683" s="97">
        <f t="shared" si="120"/>
        <v>2.2553397794374552</v>
      </c>
    </row>
    <row r="684" spans="1:32" x14ac:dyDescent="0.25">
      <c r="A684" s="28">
        <v>0.67700000000000005</v>
      </c>
      <c r="B684" s="94">
        <f>AProperties!B684/AProperties!V684/VLOOKUP(B$6,Data!$N$4:$Y$11,Data!$X$1,FALSE)</f>
        <v>0.83552070604093898</v>
      </c>
      <c r="C684" s="94">
        <f>AProperties!C684/AProperties!W684/VLOOKUP(C$6,Data!$N$4:$Y$11,Data!$X$1,FALSE)</f>
        <v>0.83683276918328353</v>
      </c>
      <c r="D684" s="94">
        <f>AProperties!D684/AProperties!X684/VLOOKUP(D$6,Data!$N$4:$Y$11,Data!$X$1,FALSE)</f>
        <v>0.83664205874828912</v>
      </c>
      <c r="E684" s="94">
        <f>AProperties!E684/AProperties!Y684/VLOOKUP(E$6,Data!$N$4:$Y$11,Data!$X$1,FALSE)</f>
        <v>0.83749030990973317</v>
      </c>
      <c r="F684" s="94">
        <f>AProperties!F684/AProperties!Z684/VLOOKUP(F$6,Data!$N$4:$Y$11,Data!$X$1,FALSE)</f>
        <v>0.83727104171958289</v>
      </c>
      <c r="G684" s="94">
        <f>AProperties!G684/AProperties!AA684/VLOOKUP(G$6,Data!$N$4:$Y$11,Data!$X$1,FALSE)</f>
        <v>0.83788830713077644</v>
      </c>
      <c r="H684" s="94">
        <f>AProperties!H684/AProperties!AB684/VLOOKUP(H$6,Data!$N$4:$Y$11,Data!$X$1,FALSE)</f>
        <v>0.8376735594440019</v>
      </c>
      <c r="I684" s="94">
        <f>AProperties!I684/AProperties!AC684/VLOOKUP(I$6,Data!$N$4:$Y$11,Data!$X$1,FALSE)</f>
        <v>0.83815510010145478</v>
      </c>
      <c r="J684" s="97">
        <f t="shared" si="110"/>
        <v>0.83718423153475763</v>
      </c>
      <c r="L684" s="28">
        <v>0.67700000000000005</v>
      </c>
      <c r="M684" s="94">
        <f t="shared" si="111"/>
        <v>1.0947603530204695</v>
      </c>
      <c r="N684" s="94">
        <f t="shared" si="112"/>
        <v>1.0954163845916418</v>
      </c>
      <c r="O684" s="94">
        <f t="shared" si="113"/>
        <v>1.0953210293741447</v>
      </c>
      <c r="P684" s="94">
        <f t="shared" si="114"/>
        <v>1.0957451549548667</v>
      </c>
      <c r="Q684" s="94">
        <f t="shared" si="115"/>
        <v>1.0956355208597914</v>
      </c>
      <c r="R684" s="94">
        <f t="shared" si="116"/>
        <v>1.0959441535653882</v>
      </c>
      <c r="S684" s="94">
        <f t="shared" si="117"/>
        <v>1.095836779722001</v>
      </c>
      <c r="T684" s="94">
        <f t="shared" si="118"/>
        <v>1.0960775500507274</v>
      </c>
      <c r="U684" s="97">
        <f t="shared" si="119"/>
        <v>1.0955921157673789</v>
      </c>
      <c r="W684" s="28">
        <v>0.67700000000000005</v>
      </c>
      <c r="X684" s="94">
        <f>AProperties!AF684*(9.806*B684)^0.5</f>
        <v>2.2573653552484969</v>
      </c>
      <c r="Y684" s="94">
        <f>AProperties!AG684*(9.806*C684)^0.5</f>
        <v>2.2600599744425529</v>
      </c>
      <c r="Z684" s="94">
        <f>AProperties!AH684*(9.806*D684)^0.5</f>
        <v>2.2596684070380504</v>
      </c>
      <c r="AA684" s="94">
        <f>AProperties!AI684*(9.806*E684)^0.5</f>
        <v>2.2614097798784507</v>
      </c>
      <c r="AB684" s="94">
        <f>AProperties!AJ684*(9.806*F684)^0.5</f>
        <v>2.2609597089240676</v>
      </c>
      <c r="AC684" s="94">
        <f>AProperties!AK684*(9.806*G684)^0.5</f>
        <v>2.2622265966424311</v>
      </c>
      <c r="AD684" s="94">
        <f>AProperties!AL684*(9.806*H684)^0.5</f>
        <v>2.2617858844506302</v>
      </c>
      <c r="AE684" s="94">
        <f>AProperties!AM684*(9.806*I684)^0.5</f>
        <v>2.262774058147115</v>
      </c>
      <c r="AF684" s="97">
        <f t="shared" si="120"/>
        <v>2.2607812205964741</v>
      </c>
    </row>
    <row r="685" spans="1:32" x14ac:dyDescent="0.25">
      <c r="A685" s="28">
        <v>0.67800000000000005</v>
      </c>
      <c r="B685" s="94">
        <f>AProperties!B685/AProperties!V685/VLOOKUP(B$6,Data!$N$4:$Y$11,Data!$X$1,FALSE)</f>
        <v>0.83755201861496009</v>
      </c>
      <c r="C685" s="94">
        <f>AProperties!C685/AProperties!W685/VLOOKUP(C$6,Data!$N$4:$Y$11,Data!$X$1,FALSE)</f>
        <v>0.83886829704130794</v>
      </c>
      <c r="D685" s="94">
        <f>AProperties!D685/AProperties!X685/VLOOKUP(D$6,Data!$N$4:$Y$11,Data!$X$1,FALSE)</f>
        <v>0.83867697303859234</v>
      </c>
      <c r="E685" s="94">
        <f>AProperties!E685/AProperties!Y685/VLOOKUP(E$6,Data!$N$4:$Y$11,Data!$X$1,FALSE)</f>
        <v>0.83952795552615211</v>
      </c>
      <c r="F685" s="94">
        <f>AProperties!F685/AProperties!Z685/VLOOKUP(F$6,Data!$N$4:$Y$11,Data!$X$1,FALSE)</f>
        <v>0.8393079807421242</v>
      </c>
      <c r="G685" s="94">
        <f>AProperties!G685/AProperties!AA685/VLOOKUP(G$6,Data!$N$4:$Y$11,Data!$X$1,FALSE)</f>
        <v>0.83992723629748511</v>
      </c>
      <c r="H685" s="94">
        <f>AProperties!H685/AProperties!AB685/VLOOKUP(H$6,Data!$N$4:$Y$11,Data!$X$1,FALSE)</f>
        <v>0.83971179588415978</v>
      </c>
      <c r="I685" s="94">
        <f>AProperties!I685/AProperties!AC685/VLOOKUP(I$6,Data!$N$4:$Y$11,Data!$X$1,FALSE)</f>
        <v>0.84019489040415907</v>
      </c>
      <c r="J685" s="97">
        <f t="shared" si="110"/>
        <v>0.83922089344361761</v>
      </c>
      <c r="L685" s="28">
        <v>0.67800000000000005</v>
      </c>
      <c r="M685" s="94">
        <f t="shared" si="111"/>
        <v>1.0967760093074801</v>
      </c>
      <c r="N685" s="94">
        <f t="shared" si="112"/>
        <v>1.097434148520654</v>
      </c>
      <c r="O685" s="94">
        <f t="shared" si="113"/>
        <v>1.0973384865192961</v>
      </c>
      <c r="P685" s="94">
        <f t="shared" si="114"/>
        <v>1.0977639777630761</v>
      </c>
      <c r="Q685" s="94">
        <f t="shared" si="115"/>
        <v>1.0976539903710623</v>
      </c>
      <c r="R685" s="94">
        <f t="shared" si="116"/>
        <v>1.0979636181487427</v>
      </c>
      <c r="S685" s="94">
        <f t="shared" si="117"/>
        <v>1.0978558979420798</v>
      </c>
      <c r="T685" s="94">
        <f t="shared" si="118"/>
        <v>1.0980974452020795</v>
      </c>
      <c r="U685" s="97">
        <f t="shared" si="119"/>
        <v>1.0976104467218089</v>
      </c>
      <c r="W685" s="28">
        <v>0.67800000000000005</v>
      </c>
      <c r="X685" s="94">
        <f>AProperties!AF685*(9.806*B685)^0.5</f>
        <v>2.262811098901568</v>
      </c>
      <c r="Y685" s="94">
        <f>AProperties!AG685*(9.806*C685)^0.5</f>
        <v>2.2655093555012078</v>
      </c>
      <c r="Z685" s="94">
        <f>AProperties!AH685*(9.806*D685)^0.5</f>
        <v>2.2651172583276007</v>
      </c>
      <c r="AA685" s="94">
        <f>AProperties!AI685*(9.806*E685)^0.5</f>
        <v>2.2668609902835346</v>
      </c>
      <c r="AB685" s="94">
        <f>AProperties!AJ685*(9.806*F685)^0.5</f>
        <v>2.2664103088228216</v>
      </c>
      <c r="AC685" s="94">
        <f>AProperties!AK685*(9.806*G685)^0.5</f>
        <v>2.267678916413471</v>
      </c>
      <c r="AD685" s="94">
        <f>AProperties!AL685*(9.806*H685)^0.5</f>
        <v>2.2672376054437544</v>
      </c>
      <c r="AE685" s="94">
        <f>AProperties!AM685*(9.806*I685)^0.5</f>
        <v>2.268227122454507</v>
      </c>
      <c r="AF685" s="97">
        <f t="shared" si="120"/>
        <v>2.2662315820185586</v>
      </c>
    </row>
    <row r="686" spans="1:32" x14ac:dyDescent="0.25">
      <c r="A686" s="28">
        <v>0.67900000000000005</v>
      </c>
      <c r="B686" s="94">
        <f>AProperties!B686/AProperties!V686/VLOOKUP(B$6,Data!$N$4:$Y$11,Data!$X$1,FALSE)</f>
        <v>0.83959005252076169</v>
      </c>
      <c r="C686" s="94">
        <f>AProperties!C686/AProperties!W686/VLOOKUP(C$6,Data!$N$4:$Y$11,Data!$X$1,FALSE)</f>
        <v>0.84091056109057027</v>
      </c>
      <c r="D686" s="94">
        <f>AProperties!D686/AProperties!X686/VLOOKUP(D$6,Data!$N$4:$Y$11,Data!$X$1,FALSE)</f>
        <v>0.84071862135579611</v>
      </c>
      <c r="E686" s="94">
        <f>AProperties!E686/AProperties!Y686/VLOOKUP(E$6,Data!$N$4:$Y$11,Data!$X$1,FALSE)</f>
        <v>0.84157234480787568</v>
      </c>
      <c r="F686" s="94">
        <f>AProperties!F686/AProperties!Z686/VLOOKUP(F$6,Data!$N$4:$Y$11,Data!$X$1,FALSE)</f>
        <v>0.84135166093558555</v>
      </c>
      <c r="G686" s="94">
        <f>AProperties!G686/AProperties!AA686/VLOOKUP(G$6,Data!$N$4:$Y$11,Data!$X$1,FALSE)</f>
        <v>0.84197291366229199</v>
      </c>
      <c r="H686" s="94">
        <f>AProperties!H686/AProperties!AB686/VLOOKUP(H$6,Data!$N$4:$Y$11,Data!$X$1,FALSE)</f>
        <v>0.84175677807582039</v>
      </c>
      <c r="I686" s="94">
        <f>AProperties!I686/AProperties!AC686/VLOOKUP(I$6,Data!$N$4:$Y$11,Data!$X$1,FALSE)</f>
        <v>0.84224143194722756</v>
      </c>
      <c r="J686" s="97">
        <f t="shared" si="110"/>
        <v>0.84126429554949111</v>
      </c>
      <c r="L686" s="28">
        <v>0.67900000000000005</v>
      </c>
      <c r="M686" s="94">
        <f t="shared" si="111"/>
        <v>1.0987950262603809</v>
      </c>
      <c r="N686" s="94">
        <f t="shared" si="112"/>
        <v>1.0994552805452851</v>
      </c>
      <c r="O686" s="94">
        <f t="shared" si="113"/>
        <v>1.099359310677898</v>
      </c>
      <c r="P686" s="94">
        <f t="shared" si="114"/>
        <v>1.0997861724039379</v>
      </c>
      <c r="Q686" s="94">
        <f t="shared" si="115"/>
        <v>1.0996758304677927</v>
      </c>
      <c r="R686" s="94">
        <f t="shared" si="116"/>
        <v>1.0999864568311462</v>
      </c>
      <c r="S686" s="94">
        <f t="shared" si="117"/>
        <v>1.0998783890379102</v>
      </c>
      <c r="T686" s="94">
        <f t="shared" si="118"/>
        <v>1.1001207159736137</v>
      </c>
      <c r="U686" s="97">
        <f t="shared" si="119"/>
        <v>1.0996321477747455</v>
      </c>
      <c r="W686" s="28">
        <v>0.67900000000000005</v>
      </c>
      <c r="X686" s="94">
        <f>AProperties!AF686*(9.806*B686)^0.5</f>
        <v>2.2682658092520525</v>
      </c>
      <c r="Y686" s="94">
        <f>AProperties!AG686*(9.806*C686)^0.5</f>
        <v>2.2709677062604552</v>
      </c>
      <c r="Z686" s="94">
        <f>AProperties!AH686*(9.806*D686)^0.5</f>
        <v>2.2705750788771777</v>
      </c>
      <c r="AA686" s="94">
        <f>AProperties!AI686*(9.806*E686)^0.5</f>
        <v>2.2723211719188026</v>
      </c>
      <c r="AB686" s="94">
        <f>AProperties!AJ686*(9.806*F686)^0.5</f>
        <v>2.271869879439862</v>
      </c>
      <c r="AC686" s="94">
        <f>AProperties!AK686*(9.806*G686)^0.5</f>
        <v>2.273140208348527</v>
      </c>
      <c r="AD686" s="94">
        <f>AProperties!AL686*(9.806*H686)^0.5</f>
        <v>2.272698298096278</v>
      </c>
      <c r="AE686" s="94">
        <f>AProperties!AM686*(9.806*I686)^0.5</f>
        <v>2.2736891595552842</v>
      </c>
      <c r="AF686" s="97">
        <f t="shared" si="120"/>
        <v>2.271690913968555</v>
      </c>
    </row>
    <row r="687" spans="1:32" x14ac:dyDescent="0.25">
      <c r="A687" s="28">
        <v>0.68</v>
      </c>
      <c r="B687" s="94">
        <f>AProperties!B687/AProperties!V687/VLOOKUP(B$6,Data!$N$4:$Y$11,Data!$X$1,FALSE)</f>
        <v>0.84163486167122559</v>
      </c>
      <c r="C687" s="94">
        <f>AProperties!C687/AProperties!W687/VLOOKUP(C$6,Data!$N$4:$Y$11,Data!$X$1,FALSE)</f>
        <v>0.8429596153555633</v>
      </c>
      <c r="D687" s="94">
        <f>AProperties!D687/AProperties!X687/VLOOKUP(D$6,Data!$N$4:$Y$11,Data!$X$1,FALSE)</f>
        <v>0.84276705770815041</v>
      </c>
      <c r="E687" s="94">
        <f>AProperties!E687/AProperties!Y687/VLOOKUP(E$6,Data!$N$4:$Y$11,Data!$X$1,FALSE)</f>
        <v>0.84362353183545724</v>
      </c>
      <c r="F687" s="94">
        <f>AProperties!F687/AProperties!Z687/VLOOKUP(F$6,Data!$N$4:$Y$11,Data!$X$1,FALSE)</f>
        <v>0.84340213636181716</v>
      </c>
      <c r="G687" s="94">
        <f>AProperties!G687/AProperties!AA687/VLOOKUP(G$6,Data!$N$4:$Y$11,Data!$X$1,FALSE)</f>
        <v>0.84402539333972515</v>
      </c>
      <c r="H687" s="94">
        <f>AProperties!H687/AProperties!AB687/VLOOKUP(H$6,Data!$N$4:$Y$11,Data!$X$1,FALSE)</f>
        <v>0.84380856011517513</v>
      </c>
      <c r="I687" s="94">
        <f>AProperties!I687/AProperties!AC687/VLOOKUP(I$6,Data!$N$4:$Y$11,Data!$X$1,FALSE)</f>
        <v>0.84429477886798177</v>
      </c>
      <c r="J687" s="97">
        <f t="shared" si="110"/>
        <v>0.8433144919068869</v>
      </c>
      <c r="L687" s="28">
        <v>0.68</v>
      </c>
      <c r="M687" s="94">
        <f t="shared" si="111"/>
        <v>1.1008174308356129</v>
      </c>
      <c r="N687" s="94">
        <f t="shared" si="112"/>
        <v>1.1014798076777816</v>
      </c>
      <c r="O687" s="94">
        <f t="shared" si="113"/>
        <v>1.1013835288540752</v>
      </c>
      <c r="P687" s="94">
        <f t="shared" si="114"/>
        <v>1.1018117659177287</v>
      </c>
      <c r="Q687" s="94">
        <f t="shared" si="115"/>
        <v>1.1017010681809087</v>
      </c>
      <c r="R687" s="94">
        <f t="shared" si="116"/>
        <v>1.1020126966698627</v>
      </c>
      <c r="S687" s="94">
        <f t="shared" si="117"/>
        <v>1.1019042800575876</v>
      </c>
      <c r="T687" s="94">
        <f t="shared" si="118"/>
        <v>1.1021473894339908</v>
      </c>
      <c r="U687" s="97">
        <f t="shared" si="119"/>
        <v>1.1016572459534437</v>
      </c>
      <c r="W687" s="28">
        <v>0.68</v>
      </c>
      <c r="X687" s="94">
        <f>AProperties!AF687*(9.806*B687)^0.5</f>
        <v>2.2737295370692765</v>
      </c>
      <c r="Y687" s="94">
        <f>AProperties!AG687*(9.806*C687)^0.5</f>
        <v>2.2764350775718847</v>
      </c>
      <c r="Z687" s="94">
        <f>AProperties!AH687*(9.806*D687)^0.5</f>
        <v>2.2760419195264134</v>
      </c>
      <c r="AA687" s="94">
        <f>AProperties!AI687*(9.806*E687)^0.5</f>
        <v>2.2777903756770987</v>
      </c>
      <c r="AB687" s="94">
        <f>AProperties!AJ687*(9.806*F687)^0.5</f>
        <v>2.2773384716542755</v>
      </c>
      <c r="AC687" s="94">
        <f>AProperties!AK687*(9.806*G687)^0.5</f>
        <v>2.278610523365423</v>
      </c>
      <c r="AD687" s="94">
        <f>AProperties!AL687*(9.806*H687)^0.5</f>
        <v>2.2781680133125426</v>
      </c>
      <c r="AE687" s="94">
        <f>AProperties!AM687*(9.806*I687)^0.5</f>
        <v>2.2791602203840231</v>
      </c>
      <c r="AF687" s="97">
        <f t="shared" si="120"/>
        <v>2.2771592673201173</v>
      </c>
    </row>
    <row r="688" spans="1:32" x14ac:dyDescent="0.25">
      <c r="A688" s="28">
        <v>0.68100000000000005</v>
      </c>
      <c r="B688" s="94">
        <f>AProperties!B688/AProperties!V688/VLOOKUP(B$6,Data!$N$4:$Y$11,Data!$X$1,FALSE)</f>
        <v>0.84368650057044614</v>
      </c>
      <c r="C688" s="94">
        <f>AProperties!C688/AProperties!W688/VLOOKUP(C$6,Data!$N$4:$Y$11,Data!$X$1,FALSE)</f>
        <v>0.84501551445322909</v>
      </c>
      <c r="D688" s="94">
        <f>AProperties!D688/AProperties!X688/VLOOKUP(D$6,Data!$N$4:$Y$11,Data!$X$1,FALSE)</f>
        <v>0.84482233669617257</v>
      </c>
      <c r="E688" s="94">
        <f>AProperties!E688/AProperties!Y688/VLOOKUP(E$6,Data!$N$4:$Y$11,Data!$X$1,FALSE)</f>
        <v>0.84568157128252197</v>
      </c>
      <c r="F688" s="94">
        <f>AProperties!F688/AProperties!Z688/VLOOKUP(F$6,Data!$N$4:$Y$11,Data!$X$1,FALSE)</f>
        <v>0.84545946167553199</v>
      </c>
      <c r="G688" s="94">
        <f>AProperties!G688/AProperties!AA688/VLOOKUP(G$6,Data!$N$4:$Y$11,Data!$X$1,FALSE)</f>
        <v>0.84608473003776108</v>
      </c>
      <c r="H688" s="94">
        <f>AProperties!H688/AProperties!AB688/VLOOKUP(H$6,Data!$N$4:$Y$11,Data!$X$1,FALSE)</f>
        <v>0.84586719669166133</v>
      </c>
      <c r="I688" s="94">
        <f>AProperties!I688/AProperties!AC688/VLOOKUP(I$6,Data!$N$4:$Y$11,Data!$X$1,FALSE)</f>
        <v>0.84635498589744196</v>
      </c>
      <c r="J688" s="97">
        <f t="shared" si="110"/>
        <v>0.84537153716309577</v>
      </c>
      <c r="L688" s="28">
        <v>0.68100000000000005</v>
      </c>
      <c r="M688" s="94">
        <f t="shared" si="111"/>
        <v>1.1028432502852232</v>
      </c>
      <c r="N688" s="94">
        <f t="shared" si="112"/>
        <v>1.1035077572266145</v>
      </c>
      <c r="O688" s="94">
        <f t="shared" si="113"/>
        <v>1.1034111683480863</v>
      </c>
      <c r="P688" s="94">
        <f t="shared" si="114"/>
        <v>1.1038407856412611</v>
      </c>
      <c r="Q688" s="94">
        <f t="shared" si="115"/>
        <v>1.103729730837766</v>
      </c>
      <c r="R688" s="94">
        <f t="shared" si="116"/>
        <v>1.1040423650188806</v>
      </c>
      <c r="S688" s="94">
        <f t="shared" si="117"/>
        <v>1.1039335983458307</v>
      </c>
      <c r="T688" s="94">
        <f t="shared" si="118"/>
        <v>1.1041774929487209</v>
      </c>
      <c r="U688" s="97">
        <f t="shared" si="119"/>
        <v>1.1036857685815478</v>
      </c>
      <c r="W688" s="28">
        <v>0.68100000000000005</v>
      </c>
      <c r="X688" s="94">
        <f>AProperties!AF688*(9.806*B688)^0.5</f>
        <v>2.2792023337386285</v>
      </c>
      <c r="Y688" s="94">
        <f>AProperties!AG688*(9.806*C688)^0.5</f>
        <v>2.2819115209039551</v>
      </c>
      <c r="Z688" s="94">
        <f>AProperties!AH688*(9.806*D688)^0.5</f>
        <v>2.2815178317316844</v>
      </c>
      <c r="AA688" s="94">
        <f>AProperties!AI688*(9.806*E688)^0.5</f>
        <v>2.283268653068542</v>
      </c>
      <c r="AB688" s="94">
        <f>AProperties!AJ688*(9.806*F688)^0.5</f>
        <v>2.2828161369622855</v>
      </c>
      <c r="AC688" s="94">
        <f>AProperties!AK688*(9.806*G688)^0.5</f>
        <v>2.2840899129995038</v>
      </c>
      <c r="AD688" s="94">
        <f>AProperties!AL688*(9.806*H688)^0.5</f>
        <v>2.2836468026142804</v>
      </c>
      <c r="AE688" s="94">
        <f>AProperties!AM688*(9.806*I688)^0.5</f>
        <v>2.2846403564929791</v>
      </c>
      <c r="AF688" s="97">
        <f t="shared" si="120"/>
        <v>2.2826366935639824</v>
      </c>
    </row>
    <row r="689" spans="1:32" x14ac:dyDescent="0.25">
      <c r="A689" s="28">
        <v>0.68200000000000005</v>
      </c>
      <c r="B689" s="94">
        <f>AProperties!B689/AProperties!V689/VLOOKUP(B$6,Data!$N$4:$Y$11,Data!$X$1,FALSE)</f>
        <v>0.84574502432211141</v>
      </c>
      <c r="C689" s="94">
        <f>AProperties!C689/AProperties!W689/VLOOKUP(C$6,Data!$N$4:$Y$11,Data!$X$1,FALSE)</f>
        <v>0.84707831360136188</v>
      </c>
      <c r="D689" s="94">
        <f>AProperties!D689/AProperties!X689/VLOOKUP(D$6,Data!$N$4:$Y$11,Data!$X$1,FALSE)</f>
        <v>0.84688451352105087</v>
      </c>
      <c r="E689" s="94">
        <f>AProperties!E689/AProperties!Y689/VLOOKUP(E$6,Data!$N$4:$Y$11,Data!$X$1,FALSE)</f>
        <v>0.84774651842417748</v>
      </c>
      <c r="F689" s="94">
        <f>AProperties!F689/AProperties!Z689/VLOOKUP(F$6,Data!$N$4:$Y$11,Data!$X$1,FALSE)</f>
        <v>0.84752369213271761</v>
      </c>
      <c r="G689" s="94">
        <f>AProperties!G689/AProperties!AA689/VLOOKUP(G$6,Data!$N$4:$Y$11,Data!$X$1,FALSE)</f>
        <v>0.84815097906624204</v>
      </c>
      <c r="H689" s="94">
        <f>AProperties!H689/AProperties!AB689/VLOOKUP(H$6,Data!$N$4:$Y$11,Data!$X$1,FALSE)</f>
        <v>0.84793274309637623</v>
      </c>
      <c r="I689" s="94">
        <f>AProperties!I689/AProperties!AC689/VLOOKUP(I$6,Data!$N$4:$Y$11,Data!$X$1,FALSE)</f>
        <v>0.84842210836875176</v>
      </c>
      <c r="J689" s="97">
        <f t="shared" si="110"/>
        <v>0.84743548656659862</v>
      </c>
      <c r="L689" s="28">
        <v>0.68200000000000005</v>
      </c>
      <c r="M689" s="94">
        <f t="shared" si="111"/>
        <v>1.1048725121610556</v>
      </c>
      <c r="N689" s="94">
        <f t="shared" si="112"/>
        <v>1.1055391568006809</v>
      </c>
      <c r="O689" s="94">
        <f t="shared" si="113"/>
        <v>1.1054422567605255</v>
      </c>
      <c r="P689" s="94">
        <f t="shared" si="114"/>
        <v>1.1058732592120888</v>
      </c>
      <c r="Q689" s="94">
        <f t="shared" si="115"/>
        <v>1.105761846066359</v>
      </c>
      <c r="R689" s="94">
        <f t="shared" si="116"/>
        <v>1.1060754895331211</v>
      </c>
      <c r="S689" s="94">
        <f t="shared" si="117"/>
        <v>1.1059663715481882</v>
      </c>
      <c r="T689" s="94">
        <f t="shared" si="118"/>
        <v>1.1062110541843759</v>
      </c>
      <c r="U689" s="97">
        <f t="shared" si="119"/>
        <v>1.1057177432832994</v>
      </c>
      <c r="W689" s="28">
        <v>0.68200000000000005</v>
      </c>
      <c r="X689" s="94">
        <f>AProperties!AF689*(9.806*B689)^0.5</f>
        <v>2.284684251269951</v>
      </c>
      <c r="Y689" s="94">
        <f>AProperties!AG689*(9.806*C689)^0.5</f>
        <v>2.2873970883504069</v>
      </c>
      <c r="Z689" s="94">
        <f>AProperties!AH689*(9.806*D689)^0.5</f>
        <v>2.2870028675745342</v>
      </c>
      <c r="AA689" s="94">
        <f>AProperties!AI689*(9.806*E689)^0.5</f>
        <v>2.2887560562289417</v>
      </c>
      <c r="AB689" s="94">
        <f>AProperties!AJ689*(9.806*F689)^0.5</f>
        <v>2.2883029274856748</v>
      </c>
      <c r="AC689" s="94">
        <f>AProperties!AK689*(9.806*G689)^0.5</f>
        <v>2.2895784294120554</v>
      </c>
      <c r="AD689" s="94">
        <f>AProperties!AL689*(9.806*H689)^0.5</f>
        <v>2.2891347181490329</v>
      </c>
      <c r="AE689" s="94">
        <f>AProperties!AM689*(9.806*I689)^0.5</f>
        <v>2.2901296200605192</v>
      </c>
      <c r="AF689" s="97">
        <f t="shared" si="120"/>
        <v>2.2881232448163895</v>
      </c>
    </row>
    <row r="690" spans="1:32" x14ac:dyDescent="0.25">
      <c r="A690" s="28">
        <v>0.68300000000000005</v>
      </c>
      <c r="B690" s="94">
        <f>AProperties!B690/AProperties!V690/VLOOKUP(B$6,Data!$N$4:$Y$11,Data!$X$1,FALSE)</f>
        <v>0.84781048863803754</v>
      </c>
      <c r="C690" s="94">
        <f>AProperties!C690/AProperties!W690/VLOOKUP(C$6,Data!$N$4:$Y$11,Data!$X$1,FALSE)</f>
        <v>0.84914806862715653</v>
      </c>
      <c r="D690" s="94">
        <f>AProperties!D690/AProperties!X690/VLOOKUP(D$6,Data!$N$4:$Y$11,Data!$X$1,FALSE)</f>
        <v>0.84895364399318718</v>
      </c>
      <c r="E690" s="94">
        <f>AProperties!E690/AProperties!Y690/VLOOKUP(E$6,Data!$N$4:$Y$11,Data!$X$1,FALSE)</f>
        <v>0.84981842914557404</v>
      </c>
      <c r="F690" s="94">
        <f>AProperties!F690/AProperties!Z690/VLOOKUP(F$6,Data!$N$4:$Y$11,Data!$X$1,FALSE)</f>
        <v>0.84959488359918611</v>
      </c>
      <c r="G690" s="94">
        <f>AProperties!G690/AProperties!AA690/VLOOKUP(G$6,Data!$N$4:$Y$11,Data!$X$1,FALSE)</f>
        <v>0.850224196345438</v>
      </c>
      <c r="H690" s="94">
        <f>AProperties!H690/AProperties!AB690/VLOOKUP(H$6,Data!$N$4:$Y$11,Data!$X$1,FALSE)</f>
        <v>0.85000525523063641</v>
      </c>
      <c r="I690" s="94">
        <f>AProperties!I690/AProperties!AC690/VLOOKUP(I$6,Data!$N$4:$Y$11,Data!$X$1,FALSE)</f>
        <v>0.85049620222574329</v>
      </c>
      <c r="J690" s="97">
        <f t="shared" si="110"/>
        <v>0.84950639597561994</v>
      </c>
      <c r="L690" s="28">
        <v>0.68300000000000005</v>
      </c>
      <c r="M690" s="94">
        <f t="shared" si="111"/>
        <v>1.1069052443190188</v>
      </c>
      <c r="N690" s="94">
        <f t="shared" si="112"/>
        <v>1.1075740343135783</v>
      </c>
      <c r="O690" s="94">
        <f t="shared" si="113"/>
        <v>1.1074768219965936</v>
      </c>
      <c r="P690" s="94">
        <f t="shared" si="114"/>
        <v>1.1079092145727871</v>
      </c>
      <c r="Q690" s="94">
        <f t="shared" si="115"/>
        <v>1.1077974417995931</v>
      </c>
      <c r="R690" s="94">
        <f t="shared" si="116"/>
        <v>1.1081120981727191</v>
      </c>
      <c r="S690" s="94">
        <f t="shared" si="117"/>
        <v>1.1080026276153183</v>
      </c>
      <c r="T690" s="94">
        <f t="shared" si="118"/>
        <v>1.1082481011128718</v>
      </c>
      <c r="U690" s="97">
        <f t="shared" si="119"/>
        <v>1.1077531979878101</v>
      </c>
      <c r="W690" s="28">
        <v>0.68300000000000005</v>
      </c>
      <c r="X690" s="94">
        <f>AProperties!AF690*(9.806*B690)^0.5</f>
        <v>2.2901753423060982</v>
      </c>
      <c r="Y690" s="94">
        <f>AProperties!AG690*(9.806*C690)^0.5</f>
        <v>2.2928918326388148</v>
      </c>
      <c r="Z690" s="94">
        <f>AProperties!AH690*(9.806*D690)^0.5</f>
        <v>2.2924970797702171</v>
      </c>
      <c r="AA690" s="94">
        <f>AProperties!AI690*(9.806*E690)^0.5</f>
        <v>2.294252637928365</v>
      </c>
      <c r="AB690" s="94">
        <f>AProperties!AJ690*(9.806*F690)^0.5</f>
        <v>2.2937988959803333</v>
      </c>
      <c r="AC690" s="94">
        <f>AProperties!AK690*(9.806*G690)^0.5</f>
        <v>2.295076125398869</v>
      </c>
      <c r="AD690" s="94">
        <f>AProperties!AL690*(9.806*H690)^0.5</f>
        <v>2.2946318126987113</v>
      </c>
      <c r="AE690" s="94">
        <f>AProperties!AM690*(9.806*I690)^0.5</f>
        <v>2.2956280638996853</v>
      </c>
      <c r="AF690" s="97">
        <f t="shared" si="120"/>
        <v>2.2936189738276367</v>
      </c>
    </row>
    <row r="691" spans="1:32" x14ac:dyDescent="0.25">
      <c r="A691" s="28">
        <v>0.68400000000000005</v>
      </c>
      <c r="B691" s="94">
        <f>AProperties!B691/AProperties!V691/VLOOKUP(B$6,Data!$N$4:$Y$11,Data!$X$1,FALSE)</f>
        <v>0.84988294984684709</v>
      </c>
      <c r="C691" s="94">
        <f>AProperties!C691/AProperties!W691/VLOOKUP(C$6,Data!$N$4:$Y$11,Data!$X$1,FALSE)</f>
        <v>0.85122483597590826</v>
      </c>
      <c r="D691" s="94">
        <f>AProperties!D691/AProperties!X691/VLOOKUP(D$6,Data!$N$4:$Y$11,Data!$X$1,FALSE)</f>
        <v>0.85102978454089628</v>
      </c>
      <c r="E691" s="94">
        <f>AProperties!E691/AProperties!Y691/VLOOKUP(E$6,Data!$N$4:$Y$11,Data!$X$1,FALSE)</f>
        <v>0.85189735995061078</v>
      </c>
      <c r="F691" s="94">
        <f>AProperties!F691/AProperties!Z691/VLOOKUP(F$6,Data!$N$4:$Y$11,Data!$X$1,FALSE)</f>
        <v>0.85167309255928447</v>
      </c>
      <c r="G691" s="94">
        <f>AProperties!G691/AProperties!AA691/VLOOKUP(G$6,Data!$N$4:$Y$11,Data!$X$1,FALSE)</f>
        <v>0.85230443841476555</v>
      </c>
      <c r="H691" s="94">
        <f>AProperties!H691/AProperties!AB691/VLOOKUP(H$6,Data!$N$4:$Y$11,Data!$X$1,FALSE)</f>
        <v>0.85208478961468803</v>
      </c>
      <c r="I691" s="94">
        <f>AProperties!I691/AProperties!AC691/VLOOKUP(I$6,Data!$N$4:$Y$11,Data!$X$1,FALSE)</f>
        <v>0.85257732403165665</v>
      </c>
      <c r="J691" s="97">
        <f t="shared" si="110"/>
        <v>0.85158432186683219</v>
      </c>
      <c r="L691" s="28">
        <v>0.68400000000000005</v>
      </c>
      <c r="M691" s="94">
        <f t="shared" si="111"/>
        <v>1.1089414749234237</v>
      </c>
      <c r="N691" s="94">
        <f t="shared" si="112"/>
        <v>1.1096124179879543</v>
      </c>
      <c r="O691" s="94">
        <f t="shared" si="113"/>
        <v>1.1095148922704481</v>
      </c>
      <c r="P691" s="94">
        <f t="shared" si="114"/>
        <v>1.1099486799753056</v>
      </c>
      <c r="Q691" s="94">
        <f t="shared" si="115"/>
        <v>1.1098365462796422</v>
      </c>
      <c r="R691" s="94">
        <f t="shared" si="116"/>
        <v>1.1101522192073827</v>
      </c>
      <c r="S691" s="94">
        <f t="shared" si="117"/>
        <v>1.1100423948073441</v>
      </c>
      <c r="T691" s="94">
        <f t="shared" si="118"/>
        <v>1.1102886620158283</v>
      </c>
      <c r="U691" s="97">
        <f t="shared" si="119"/>
        <v>1.109792160933416</v>
      </c>
      <c r="W691" s="28">
        <v>0.68400000000000005</v>
      </c>
      <c r="X691" s="94">
        <f>AProperties!AF691*(9.806*B691)^0.5</f>
        <v>2.2956756601316162</v>
      </c>
      <c r="Y691" s="94">
        <f>AProperties!AG691*(9.806*C691)^0.5</f>
        <v>2.2983958071392951</v>
      </c>
      <c r="Z691" s="94">
        <f>AProperties!AH691*(9.806*D691)^0.5</f>
        <v>2.2980005216764061</v>
      </c>
      <c r="AA691" s="94">
        <f>AProperties!AI691*(9.806*E691)^0.5</f>
        <v>2.2997584515798408</v>
      </c>
      <c r="AB691" s="94">
        <f>AProperties!AJ691*(9.806*F691)^0.5</f>
        <v>2.2993040958449789</v>
      </c>
      <c r="AC691" s="94">
        <f>AProperties!AK691*(9.806*G691)^0.5</f>
        <v>2.3005830543989623</v>
      </c>
      <c r="AD691" s="94">
        <f>AProperties!AL691*(9.806*H691)^0.5</f>
        <v>2.3001381396883023</v>
      </c>
      <c r="AE691" s="94">
        <f>AProperties!AM691*(9.806*I691)^0.5</f>
        <v>2.3011357414669122</v>
      </c>
      <c r="AF691" s="97">
        <f t="shared" si="120"/>
        <v>2.299123933990789</v>
      </c>
    </row>
    <row r="692" spans="1:32" x14ac:dyDescent="0.25">
      <c r="A692" s="28">
        <v>0.68500000000000005</v>
      </c>
      <c r="B692" s="94">
        <f>AProperties!B692/AProperties!V692/VLOOKUP(B$6,Data!$N$4:$Y$11,Data!$X$1,FALSE)</f>
        <v>0.85196246490280603</v>
      </c>
      <c r="C692" s="94">
        <f>AProperties!C692/AProperties!W692/VLOOKUP(C$6,Data!$N$4:$Y$11,Data!$X$1,FALSE)</f>
        <v>0.85330867271986399</v>
      </c>
      <c r="D692" s="94">
        <f>AProperties!D692/AProperties!X692/VLOOKUP(D$6,Data!$N$4:$Y$11,Data!$X$1,FALSE)</f>
        <v>0.85311299221925463</v>
      </c>
      <c r="E692" s="94">
        <f>AProperties!E692/AProperties!Y692/VLOOKUP(E$6,Data!$N$4:$Y$11,Data!$X$1,FALSE)</f>
        <v>0.85398336797079444</v>
      </c>
      <c r="F692" s="94">
        <f>AProperties!F692/AProperties!Z692/VLOOKUP(F$6,Data!$N$4:$Y$11,Data!$X$1,FALSE)</f>
        <v>0.85375837612474903</v>
      </c>
      <c r="G692" s="94">
        <f>AProperties!G692/AProperties!AA692/VLOOKUP(G$6,Data!$N$4:$Y$11,Data!$X$1,FALSE)</f>
        <v>0.85439176244164161</v>
      </c>
      <c r="H692" s="94">
        <f>AProperties!H692/AProperties!AB692/VLOOKUP(H$6,Data!$N$4:$Y$11,Data!$X$1,FALSE)</f>
        <v>0.85417140339656983</v>
      </c>
      <c r="I692" s="94">
        <f>AProperties!I692/AProperties!AC692/VLOOKUP(I$6,Data!$N$4:$Y$11,Data!$X$1,FALSE)</f>
        <v>0.85466553097800579</v>
      </c>
      <c r="J692" s="97">
        <f t="shared" si="110"/>
        <v>0.85366932134421059</v>
      </c>
      <c r="L692" s="28">
        <v>0.68500000000000005</v>
      </c>
      <c r="M692" s="94">
        <f t="shared" si="111"/>
        <v>1.110981232451403</v>
      </c>
      <c r="N692" s="94">
        <f t="shared" si="112"/>
        <v>1.111654336359932</v>
      </c>
      <c r="O692" s="94">
        <f t="shared" si="113"/>
        <v>1.1115564961096274</v>
      </c>
      <c r="P692" s="94">
        <f t="shared" si="114"/>
        <v>1.1119916839853974</v>
      </c>
      <c r="Q692" s="94">
        <f t="shared" si="115"/>
        <v>1.1118791880623746</v>
      </c>
      <c r="R692" s="94">
        <f t="shared" si="116"/>
        <v>1.1121958812208208</v>
      </c>
      <c r="S692" s="94">
        <f t="shared" si="117"/>
        <v>1.112085701698285</v>
      </c>
      <c r="T692" s="94">
        <f t="shared" si="118"/>
        <v>1.112332765489003</v>
      </c>
      <c r="U692" s="97">
        <f t="shared" si="119"/>
        <v>1.1118346606721055</v>
      </c>
      <c r="W692" s="28">
        <v>0.68500000000000005</v>
      </c>
      <c r="X692" s="94">
        <f>AProperties!AF692*(9.806*B692)^0.5</f>
        <v>2.301185258681596</v>
      </c>
      <c r="Y692" s="94">
        <f>AProperties!AG692*(9.806*C692)^0.5</f>
        <v>2.3039090658733543</v>
      </c>
      <c r="Z692" s="94">
        <f>AProperties!AH692*(9.806*D692)^0.5</f>
        <v>2.3035132473020443</v>
      </c>
      <c r="AA692" s="94">
        <f>AProperties!AI692*(9.806*E692)^0.5</f>
        <v>2.3052735512482103</v>
      </c>
      <c r="AB692" s="94">
        <f>AProperties!AJ692*(9.806*F692)^0.5</f>
        <v>2.304818581130001</v>
      </c>
      <c r="AC692" s="94">
        <f>AProperties!AK692*(9.806*G692)^0.5</f>
        <v>2.3060992705034091</v>
      </c>
      <c r="AD692" s="94">
        <f>AProperties!AL692*(9.806*H692)^0.5</f>
        <v>2.3056537531947305</v>
      </c>
      <c r="AE692" s="94">
        <f>AProperties!AM692*(9.806*I692)^0.5</f>
        <v>2.3066527068708789</v>
      </c>
      <c r="AF692" s="97">
        <f t="shared" si="120"/>
        <v>2.3046381793505279</v>
      </c>
    </row>
    <row r="693" spans="1:32" x14ac:dyDescent="0.25">
      <c r="A693" s="28">
        <v>0.68600000000000005</v>
      </c>
      <c r="B693" s="94">
        <f>AProperties!B693/AProperties!V693/VLOOKUP(B$6,Data!$N$4:$Y$11,Data!$X$1,FALSE)</f>
        <v>0.85404909139480512</v>
      </c>
      <c r="C693" s="94">
        <f>AProperties!C693/AProperties!W693/VLOOKUP(C$6,Data!$N$4:$Y$11,Data!$X$1,FALSE)</f>
        <v>0.85539963656722362</v>
      </c>
      <c r="D693" s="94">
        <f>AProperties!D693/AProperties!X693/VLOOKUP(D$6,Data!$N$4:$Y$11,Data!$X$1,FALSE)</f>
        <v>0.85520332471909677</v>
      </c>
      <c r="E693" s="94">
        <f>AProperties!E693/AProperties!Y693/VLOOKUP(E$6,Data!$N$4:$Y$11,Data!$X$1,FALSE)</f>
        <v>0.85607651097425486</v>
      </c>
      <c r="F693" s="94">
        <f>AProperties!F693/AProperties!Z693/VLOOKUP(F$6,Data!$N$4:$Y$11,Data!$X$1,FALSE)</f>
        <v>0.85585079204371417</v>
      </c>
      <c r="G693" s="94">
        <f>AProperties!G693/AProperties!AA693/VLOOKUP(G$6,Data!$N$4:$Y$11,Data!$X$1,FALSE)</f>
        <v>0.85648622623051818</v>
      </c>
      <c r="H693" s="94">
        <f>AProperties!H693/AProperties!AB693/VLOOKUP(H$6,Data!$N$4:$Y$11,Data!$X$1,FALSE)</f>
        <v>0.85626515436113104</v>
      </c>
      <c r="I693" s="94">
        <f>AProperties!I693/AProperties!AC693/VLOOKUP(I$6,Data!$N$4:$Y$11,Data!$X$1,FALSE)</f>
        <v>0.85676088089360325</v>
      </c>
      <c r="J693" s="97">
        <f t="shared" si="110"/>
        <v>0.85576145214804322</v>
      </c>
      <c r="L693" s="28">
        <v>0.68600000000000005</v>
      </c>
      <c r="M693" s="94">
        <f t="shared" si="111"/>
        <v>1.1130245456974026</v>
      </c>
      <c r="N693" s="94">
        <f t="shared" si="112"/>
        <v>1.113699818283612</v>
      </c>
      <c r="O693" s="94">
        <f t="shared" si="113"/>
        <v>1.1136016623595484</v>
      </c>
      <c r="P693" s="94">
        <f t="shared" si="114"/>
        <v>1.1140382554871275</v>
      </c>
      <c r="Q693" s="94">
        <f t="shared" si="115"/>
        <v>1.1139253960218571</v>
      </c>
      <c r="R693" s="94">
        <f t="shared" si="116"/>
        <v>1.114243113115259</v>
      </c>
      <c r="S693" s="94">
        <f t="shared" si="117"/>
        <v>1.1141325771805657</v>
      </c>
      <c r="T693" s="94">
        <f t="shared" si="118"/>
        <v>1.1143804404468016</v>
      </c>
      <c r="U693" s="97">
        <f t="shared" si="119"/>
        <v>1.1138807260740218</v>
      </c>
      <c r="W693" s="28">
        <v>0.68600000000000005</v>
      </c>
      <c r="X693" s="94">
        <f>AProperties!AF693*(9.806*B693)^0.5</f>
        <v>2.3067041925506504</v>
      </c>
      <c r="Y693" s="94">
        <f>AProperties!AG693*(9.806*C693)^0.5</f>
        <v>2.309431663522878</v>
      </c>
      <c r="Z693" s="94">
        <f>AProperties!AH693*(9.806*D693)^0.5</f>
        <v>2.3090353113163236</v>
      </c>
      <c r="AA693" s="94">
        <f>AProperties!AI693*(9.806*E693)^0.5</f>
        <v>2.3107979916591326</v>
      </c>
      <c r="AB693" s="94">
        <f>AProperties!AJ693*(9.806*F693)^0.5</f>
        <v>2.3103424065464586</v>
      </c>
      <c r="AC693" s="94">
        <f>AProperties!AK693*(9.806*G693)^0.5</f>
        <v>2.3116248284643817</v>
      </c>
      <c r="AD693" s="94">
        <f>AProperties!AL693*(9.806*H693)^0.5</f>
        <v>2.311178707955861</v>
      </c>
      <c r="AE693" s="94">
        <f>AProperties!AM693*(9.806*I693)^0.5</f>
        <v>2.3121790148815182</v>
      </c>
      <c r="AF693" s="97">
        <f t="shared" si="120"/>
        <v>2.3101617646121508</v>
      </c>
    </row>
    <row r="694" spans="1:32" x14ac:dyDescent="0.25">
      <c r="A694" s="28">
        <v>0.68700000000000006</v>
      </c>
      <c r="B694" s="94">
        <f>AProperties!B694/AProperties!V694/VLOOKUP(B$6,Data!$N$4:$Y$11,Data!$X$1,FALSE)</f>
        <v>0.85614288755550805</v>
      </c>
      <c r="C694" s="94">
        <f>AProperties!C694/AProperties!W694/VLOOKUP(C$6,Data!$N$4:$Y$11,Data!$X$1,FALSE)</f>
        <v>0.85749778587130954</v>
      </c>
      <c r="D694" s="94">
        <f>AProperties!D694/AProperties!X694/VLOOKUP(D$6,Data!$N$4:$Y$11,Data!$X$1,FALSE)</f>
        <v>0.85730084037618504</v>
      </c>
      <c r="E694" s="94">
        <f>AProperties!E694/AProperties!Y694/VLOOKUP(E$6,Data!$N$4:$Y$11,Data!$X$1,FALSE)</f>
        <v>0.85817684737491751</v>
      </c>
      <c r="F694" s="94">
        <f>AProperties!F694/AProperties!Z694/VLOOKUP(F$6,Data!$N$4:$Y$11,Data!$X$1,FALSE)</f>
        <v>0.85795039870988721</v>
      </c>
      <c r="G694" s="94">
        <f>AProperties!G694/AProperties!AA694/VLOOKUP(G$6,Data!$N$4:$Y$11,Data!$X$1,FALSE)</f>
        <v>0.85858788823204779</v>
      </c>
      <c r="H694" s="94">
        <f>AProperties!H694/AProperties!AB694/VLOOKUP(H$6,Data!$N$4:$Y$11,Data!$X$1,FALSE)</f>
        <v>0.85836610093920318</v>
      </c>
      <c r="I694" s="94">
        <f>AProperties!I694/AProperties!AC694/VLOOKUP(I$6,Data!$N$4:$Y$11,Data!$X$1,FALSE)</f>
        <v>0.85886343225374373</v>
      </c>
      <c r="J694" s="97">
        <f t="shared" si="110"/>
        <v>0.85786077266410021</v>
      </c>
      <c r="L694" s="28">
        <v>0.68700000000000006</v>
      </c>
      <c r="M694" s="94">
        <f t="shared" si="111"/>
        <v>1.115071443777754</v>
      </c>
      <c r="N694" s="94">
        <f t="shared" si="112"/>
        <v>1.1157488929356547</v>
      </c>
      <c r="O694" s="94">
        <f t="shared" si="113"/>
        <v>1.1156504201880926</v>
      </c>
      <c r="P694" s="94">
        <f t="shared" si="114"/>
        <v>1.1160884236874589</v>
      </c>
      <c r="Q694" s="94">
        <f t="shared" si="115"/>
        <v>1.1159751993549436</v>
      </c>
      <c r="R694" s="94">
        <f t="shared" si="116"/>
        <v>1.116293944116024</v>
      </c>
      <c r="S694" s="94">
        <f t="shared" si="117"/>
        <v>1.1161830504696018</v>
      </c>
      <c r="T694" s="94">
        <f t="shared" si="118"/>
        <v>1.116431716126872</v>
      </c>
      <c r="U694" s="97">
        <f t="shared" si="119"/>
        <v>1.1159303863320502</v>
      </c>
      <c r="W694" s="28">
        <v>0.68700000000000006</v>
      </c>
      <c r="X694" s="94">
        <f>AProperties!AF694*(9.806*B694)^0.5</f>
        <v>2.3122325170020592</v>
      </c>
      <c r="Y694" s="94">
        <f>AProperties!AG694*(9.806*C694)^0.5</f>
        <v>2.3149636554393007</v>
      </c>
      <c r="Z694" s="94">
        <f>AProperties!AH694*(9.806*D694)^0.5</f>
        <v>2.3145667690578615</v>
      </c>
      <c r="AA694" s="94">
        <f>AProperties!AI694*(9.806*E694)^0.5</f>
        <v>2.3163318282082415</v>
      </c>
      <c r="AB694" s="94">
        <f>AProperties!AJ694*(9.806*F694)^0.5</f>
        <v>2.3158756274752461</v>
      </c>
      <c r="AC694" s="94">
        <f>AProperties!AK694*(9.806*G694)^0.5</f>
        <v>2.3171597837042772</v>
      </c>
      <c r="AD694" s="94">
        <f>AProperties!AL694*(9.806*H694)^0.5</f>
        <v>2.3167130593796497</v>
      </c>
      <c r="AE694" s="94">
        <f>AProperties!AM694*(9.806*I694)^0.5</f>
        <v>2.3177147209391848</v>
      </c>
      <c r="AF694" s="97">
        <f t="shared" si="120"/>
        <v>2.3156947451507275</v>
      </c>
    </row>
    <row r="695" spans="1:32" x14ac:dyDescent="0.25">
      <c r="A695" s="28">
        <v>0.68799999999999994</v>
      </c>
      <c r="B695" s="94">
        <f>AProperties!B695/AProperties!V695/VLOOKUP(B$6,Data!$N$4:$Y$11,Data!$X$1,FALSE)</f>
        <v>0.858243912270655</v>
      </c>
      <c r="C695" s="94">
        <f>AProperties!C695/AProperties!W695/VLOOKUP(C$6,Data!$N$4:$Y$11,Data!$X$1,FALSE)</f>
        <v>0.85960317963988508</v>
      </c>
      <c r="D695" s="94">
        <f>AProperties!D695/AProperties!X695/VLOOKUP(D$6,Data!$N$4:$Y$11,Data!$X$1,FALSE)</f>
        <v>0.85940559818052409</v>
      </c>
      <c r="E695" s="94">
        <f>AProperties!E695/AProperties!Y695/VLOOKUP(E$6,Data!$N$4:$Y$11,Data!$X$1,FALSE)</f>
        <v>0.86028443624184237</v>
      </c>
      <c r="F695" s="94">
        <f>AProperties!F695/AProperties!Z695/VLOOKUP(F$6,Data!$N$4:$Y$11,Data!$X$1,FALSE)</f>
        <v>0.86005725517187548</v>
      </c>
      <c r="G695" s="94">
        <f>AProperties!G695/AProperties!AA695/VLOOKUP(G$6,Data!$N$4:$Y$11,Data!$X$1,FALSE)</f>
        <v>0.86069680755243405</v>
      </c>
      <c r="H695" s="94">
        <f>AProperties!H695/AProperties!AB695/VLOOKUP(H$6,Data!$N$4:$Y$11,Data!$X$1,FALSE)</f>
        <v>0.86047430221694277</v>
      </c>
      <c r="I695" s="94">
        <f>AProperties!I695/AProperties!AC695/VLOOKUP(I$6,Data!$N$4:$Y$11,Data!$X$1,FALSE)</f>
        <v>0.86097324418954757</v>
      </c>
      <c r="J695" s="97">
        <f t="shared" si="110"/>
        <v>0.8599673419329632</v>
      </c>
      <c r="L695" s="28">
        <v>0.68799999999999994</v>
      </c>
      <c r="M695" s="94">
        <f t="shared" si="111"/>
        <v>1.1171219561353274</v>
      </c>
      <c r="N695" s="94">
        <f t="shared" si="112"/>
        <v>1.1178015898199425</v>
      </c>
      <c r="O695" s="94">
        <f t="shared" si="113"/>
        <v>1.1177027990902619</v>
      </c>
      <c r="P695" s="94">
        <f t="shared" si="114"/>
        <v>1.1181422181209211</v>
      </c>
      <c r="Q695" s="94">
        <f t="shared" si="115"/>
        <v>1.1180286275859377</v>
      </c>
      <c r="R695" s="94">
        <f t="shared" si="116"/>
        <v>1.118348403776217</v>
      </c>
      <c r="S695" s="94">
        <f t="shared" si="117"/>
        <v>1.1182371511084712</v>
      </c>
      <c r="T695" s="94">
        <f t="shared" si="118"/>
        <v>1.1184866220947738</v>
      </c>
      <c r="U695" s="97">
        <f t="shared" si="119"/>
        <v>1.1179836709664817</v>
      </c>
      <c r="W695" s="28">
        <v>0.68799999999999994</v>
      </c>
      <c r="X695" s="94">
        <f>AProperties!AF695*(9.806*B695)^0.5</f>
        <v>2.3177702879770647</v>
      </c>
      <c r="Y695" s="94">
        <f>AProperties!AG695*(9.806*C695)^0.5</f>
        <v>2.32050509765289</v>
      </c>
      <c r="Z695" s="94">
        <f>AProperties!AH695*(9.806*D695)^0.5</f>
        <v>2.3201076765439823</v>
      </c>
      <c r="AA695" s="94">
        <f>AProperties!AI695*(9.806*E695)^0.5</f>
        <v>2.3218751169704683</v>
      </c>
      <c r="AB695" s="94">
        <f>AProperties!AJ695*(9.806*F695)^0.5</f>
        <v>2.3214182999763948</v>
      </c>
      <c r="AC695" s="94">
        <f>AProperties!AK695*(9.806*G695)^0.5</f>
        <v>2.3227041923250633</v>
      </c>
      <c r="AD695" s="94">
        <f>AProperties!AL695*(9.806*H695)^0.5</f>
        <v>2.3222568635534717</v>
      </c>
      <c r="AE695" s="94">
        <f>AProperties!AM695*(9.806*I695)^0.5</f>
        <v>2.3232598811639651</v>
      </c>
      <c r="AF695" s="97">
        <f t="shared" si="120"/>
        <v>2.3212371770204125</v>
      </c>
    </row>
    <row r="696" spans="1:32" x14ac:dyDescent="0.25">
      <c r="A696" s="28">
        <v>0.68899999999999995</v>
      </c>
      <c r="B696" s="94">
        <f>AProperties!B696/AProperties!V696/VLOOKUP(B$6,Data!$N$4:$Y$11,Data!$X$1,FALSE)</f>
        <v>0.86035222508853926</v>
      </c>
      <c r="C696" s="94">
        <f>AProperties!C696/AProperties!W696/VLOOKUP(C$6,Data!$N$4:$Y$11,Data!$X$1,FALSE)</f>
        <v>0.86171587754465351</v>
      </c>
      <c r="D696" s="94">
        <f>AProperties!D696/AProperties!X696/VLOOKUP(D$6,Data!$N$4:$Y$11,Data!$X$1,FALSE)</f>
        <v>0.86151765778585576</v>
      </c>
      <c r="E696" s="94">
        <f>AProperties!E696/AProperties!Y696/VLOOKUP(E$6,Data!$N$4:$Y$11,Data!$X$1,FALSE)</f>
        <v>0.86239933730871798</v>
      </c>
      <c r="F696" s="94">
        <f>AProperties!F696/AProperties!Z696/VLOOKUP(F$6,Data!$N$4:$Y$11,Data!$X$1,FALSE)</f>
        <v>0.86217142114268808</v>
      </c>
      <c r="G696" s="94">
        <f>AProperties!G696/AProperties!AA696/VLOOKUP(G$6,Data!$N$4:$Y$11,Data!$X$1,FALSE)</f>
        <v>0.86281304396293279</v>
      </c>
      <c r="H696" s="94">
        <f>AProperties!H696/AProperties!AB696/VLOOKUP(H$6,Data!$N$4:$Y$11,Data!$X$1,FALSE)</f>
        <v>0.86258981794533307</v>
      </c>
      <c r="I696" s="94">
        <f>AProperties!I696/AProperties!AC696/VLOOKUP(I$6,Data!$N$4:$Y$11,Data!$X$1,FALSE)</f>
        <v>0.86309037649747444</v>
      </c>
      <c r="J696" s="97">
        <f t="shared" si="110"/>
        <v>0.86208121965952444</v>
      </c>
      <c r="L696" s="28">
        <v>0.68899999999999995</v>
      </c>
      <c r="M696" s="94">
        <f t="shared" si="111"/>
        <v>1.1191761125442696</v>
      </c>
      <c r="N696" s="94">
        <f t="shared" si="112"/>
        <v>1.1198579387723266</v>
      </c>
      <c r="O696" s="94">
        <f t="shared" si="113"/>
        <v>1.1197588288929279</v>
      </c>
      <c r="P696" s="94">
        <f t="shared" si="114"/>
        <v>1.1201996686543589</v>
      </c>
      <c r="Q696" s="94">
        <f t="shared" si="115"/>
        <v>1.120085710571344</v>
      </c>
      <c r="R696" s="94">
        <f t="shared" si="116"/>
        <v>1.1204065219814663</v>
      </c>
      <c r="S696" s="94">
        <f t="shared" si="117"/>
        <v>1.1202949089726664</v>
      </c>
      <c r="T696" s="94">
        <f t="shared" si="118"/>
        <v>1.1205451882487372</v>
      </c>
      <c r="U696" s="97">
        <f t="shared" si="119"/>
        <v>1.1200406098297622</v>
      </c>
      <c r="W696" s="28">
        <v>0.68899999999999995</v>
      </c>
      <c r="X696" s="94">
        <f>AProperties!AF696*(9.806*B696)^0.5</f>
        <v>2.3233175621043425</v>
      </c>
      <c r="Y696" s="94">
        <f>AProperties!AG696*(9.806*C696)^0.5</f>
        <v>2.3260560468822447</v>
      </c>
      <c r="Z696" s="94">
        <f>AProperties!AH696*(9.806*D696)^0.5</f>
        <v>2.3256580904802071</v>
      </c>
      <c r="AA696" s="94">
        <f>AProperties!AI696*(9.806*E696)^0.5</f>
        <v>2.3274279147094998</v>
      </c>
      <c r="AB696" s="94">
        <f>AProperties!AJ696*(9.806*F696)^0.5</f>
        <v>2.3269704807985563</v>
      </c>
      <c r="AC696" s="94">
        <f>AProperties!AK696*(9.806*G696)^0.5</f>
        <v>2.3282581111177354</v>
      </c>
      <c r="AD696" s="94">
        <f>AProperties!AL696*(9.806*H696)^0.5</f>
        <v>2.3278101772535917</v>
      </c>
      <c r="AE696" s="94">
        <f>AProperties!AM696*(9.806*I696)^0.5</f>
        <v>2.3288145523651727</v>
      </c>
      <c r="AF696" s="97">
        <f t="shared" si="120"/>
        <v>2.3267891169639188</v>
      </c>
    </row>
    <row r="697" spans="1:32" x14ac:dyDescent="0.25">
      <c r="A697" s="28">
        <v>0.69</v>
      </c>
      <c r="B697" s="94">
        <f>AProperties!B697/AProperties!V697/VLOOKUP(B$6,Data!$N$4:$Y$11,Data!$X$1,FALSE)</f>
        <v>0.86246788622963855</v>
      </c>
      <c r="C697" s="94">
        <f>AProperties!C697/AProperties!W697/VLOOKUP(C$6,Data!$N$4:$Y$11,Data!$X$1,FALSE)</f>
        <v>0.86383593993091035</v>
      </c>
      <c r="D697" s="94">
        <f>AProperties!D697/AProperties!X697/VLOOKUP(D$6,Data!$N$4:$Y$11,Data!$X$1,FALSE)</f>
        <v>0.86363707951930913</v>
      </c>
      <c r="E697" s="94">
        <f>AProperties!E697/AProperties!Y697/VLOOKUP(E$6,Data!$N$4:$Y$11,Data!$X$1,FALSE)</f>
        <v>0.86452161098353431</v>
      </c>
      <c r="F697" s="94">
        <f>AProperties!F697/AProperties!Z697/VLOOKUP(F$6,Data!$N$4:$Y$11,Data!$X$1,FALSE)</f>
        <v>0.86429295700939734</v>
      </c>
      <c r="G697" s="94">
        <f>AProperties!G697/AProperties!AA697/VLOOKUP(G$6,Data!$N$4:$Y$11,Data!$X$1,FALSE)</f>
        <v>0.86493665790952889</v>
      </c>
      <c r="H697" s="94">
        <f>AProperties!H697/AProperties!AB697/VLOOKUP(H$6,Data!$N$4:$Y$11,Data!$X$1,FALSE)</f>
        <v>0.86471270854985072</v>
      </c>
      <c r="I697" s="94">
        <f>AProperties!I697/AProperties!AC697/VLOOKUP(I$6,Data!$N$4:$Y$11,Data!$X$1,FALSE)</f>
        <v>0.86521488964899707</v>
      </c>
      <c r="J697" s="97">
        <f t="shared" si="110"/>
        <v>0.86420246622264574</v>
      </c>
      <c r="L697" s="28">
        <v>0.69</v>
      </c>
      <c r="M697" s="94">
        <f t="shared" si="111"/>
        <v>1.1212339431148193</v>
      </c>
      <c r="N697" s="94">
        <f t="shared" si="112"/>
        <v>1.1219179699654551</v>
      </c>
      <c r="O697" s="94">
        <f t="shared" si="113"/>
        <v>1.1218185397596545</v>
      </c>
      <c r="P697" s="94">
        <f t="shared" si="114"/>
        <v>1.1222608054917671</v>
      </c>
      <c r="Q697" s="94">
        <f t="shared" si="115"/>
        <v>1.1221464785046986</v>
      </c>
      <c r="R697" s="94">
        <f t="shared" si="116"/>
        <v>1.1224683289547643</v>
      </c>
      <c r="S697" s="94">
        <f t="shared" si="117"/>
        <v>1.1223563542749253</v>
      </c>
      <c r="T697" s="94">
        <f t="shared" si="118"/>
        <v>1.1226074448244985</v>
      </c>
      <c r="U697" s="97">
        <f t="shared" si="119"/>
        <v>1.1221012331113229</v>
      </c>
      <c r="W697" s="28">
        <v>0.69</v>
      </c>
      <c r="X697" s="94">
        <f>AProperties!AF697*(9.806*B697)^0.5</f>
        <v>2.3288743967095997</v>
      </c>
      <c r="Y697" s="94">
        <f>AProperties!AG697*(9.806*C697)^0.5</f>
        <v>2.3316165605439023</v>
      </c>
      <c r="Z697" s="94">
        <f>AProperties!AH697*(9.806*D697)^0.5</f>
        <v>2.331218068269866</v>
      </c>
      <c r="AA697" s="94">
        <f>AProperties!AI697*(9.806*E697)^0.5</f>
        <v>2.3329902788874248</v>
      </c>
      <c r="AB697" s="94">
        <f>AProperties!AJ697*(9.806*F697)^0.5</f>
        <v>2.3325322273886271</v>
      </c>
      <c r="AC697" s="94">
        <f>AProperties!AK697*(9.806*G697)^0.5</f>
        <v>2.3338215975719656</v>
      </c>
      <c r="AD697" s="94">
        <f>AProperties!AL697*(9.806*H697)^0.5</f>
        <v>2.3333730579547902</v>
      </c>
      <c r="AE697" s="94">
        <f>AProperties!AM697*(9.806*I697)^0.5</f>
        <v>2.3343787920509702</v>
      </c>
      <c r="AF697" s="97">
        <f t="shared" si="120"/>
        <v>2.3323506224221431</v>
      </c>
    </row>
    <row r="698" spans="1:32" x14ac:dyDescent="0.25">
      <c r="A698" s="28">
        <v>0.69099999999999995</v>
      </c>
      <c r="B698" s="94">
        <f>AProperties!B698/AProperties!V698/VLOOKUP(B$6,Data!$N$4:$Y$11,Data!$X$1,FALSE)</f>
        <v>0.8645909565964337</v>
      </c>
      <c r="C698" s="94">
        <f>AProperties!C698/AProperties!W698/VLOOKUP(C$6,Data!$N$4:$Y$11,Data!$X$1,FALSE)</f>
        <v>0.86596342782737534</v>
      </c>
      <c r="D698" s="94">
        <f>AProperties!D698/AProperties!X698/VLOOKUP(D$6,Data!$N$4:$Y$11,Data!$X$1,FALSE)</f>
        <v>0.86576392439123184</v>
      </c>
      <c r="E698" s="94">
        <f>AProperties!E698/AProperties!Y698/VLOOKUP(E$6,Data!$N$4:$Y$11,Data!$X$1,FALSE)</f>
        <v>0.86665131835842391</v>
      </c>
      <c r="F698" s="94">
        <f>AProperties!F698/AProperties!Z698/VLOOKUP(F$6,Data!$N$4:$Y$11,Data!$X$1,FALSE)</f>
        <v>0.86642192384297922</v>
      </c>
      <c r="G698" s="94">
        <f>AProperties!G698/AProperties!AA698/VLOOKUP(G$6,Data!$N$4:$Y$11,Data!$X$1,FALSE)</f>
        <v>0.86706771052278253</v>
      </c>
      <c r="H698" s="94">
        <f>AProperties!H698/AProperties!AB698/VLOOKUP(H$6,Data!$N$4:$Y$11,Data!$X$1,FALSE)</f>
        <v>0.86684303514032002</v>
      </c>
      <c r="I698" s="94">
        <f>AProperties!I698/AProperties!AC698/VLOOKUP(I$6,Data!$N$4:$Y$11,Data!$X$1,FALSE)</f>
        <v>0.86734684480045543</v>
      </c>
      <c r="J698" s="97">
        <f t="shared" si="110"/>
        <v>0.86633114268500022</v>
      </c>
      <c r="L698" s="28">
        <v>0.69099999999999995</v>
      </c>
      <c r="M698" s="94">
        <f t="shared" si="111"/>
        <v>1.1232954782982167</v>
      </c>
      <c r="N698" s="94">
        <f t="shared" si="112"/>
        <v>1.1239817139136876</v>
      </c>
      <c r="O698" s="94">
        <f t="shared" si="113"/>
        <v>1.123881962195616</v>
      </c>
      <c r="P698" s="94">
        <f t="shared" si="114"/>
        <v>1.1243256591792119</v>
      </c>
      <c r="Q698" s="94">
        <f t="shared" si="115"/>
        <v>1.1242109619214895</v>
      </c>
      <c r="R698" s="94">
        <f t="shared" si="116"/>
        <v>1.1245338552613913</v>
      </c>
      <c r="S698" s="94">
        <f t="shared" si="117"/>
        <v>1.12442151757016</v>
      </c>
      <c r="T698" s="94">
        <f t="shared" si="118"/>
        <v>1.1246734224002277</v>
      </c>
      <c r="U698" s="97">
        <f t="shared" si="119"/>
        <v>1.1241655713425001</v>
      </c>
      <c r="W698" s="28">
        <v>0.69099999999999995</v>
      </c>
      <c r="X698" s="94">
        <f>AProperties!AF698*(9.806*B698)^0.5</f>
        <v>2.3344408498253841</v>
      </c>
      <c r="Y698" s="94">
        <f>AProperties!AG698*(9.806*C698)^0.5</f>
        <v>2.3371866967621431</v>
      </c>
      <c r="Z698" s="94">
        <f>AProperties!AH698*(9.806*D698)^0.5</f>
        <v>2.3367876680239004</v>
      </c>
      <c r="AA698" s="94">
        <f>AProperties!AI698*(9.806*E698)^0.5</f>
        <v>2.3385622676745381</v>
      </c>
      <c r="AB698" s="94">
        <f>AProperties!AJ698*(9.806*F698)^0.5</f>
        <v>2.3381035979015543</v>
      </c>
      <c r="AC698" s="94">
        <f>AProperties!AK698*(9.806*G698)^0.5</f>
        <v>2.3393947098859065</v>
      </c>
      <c r="AD698" s="94">
        <f>AProperties!AL698*(9.806*H698)^0.5</f>
        <v>2.3389455638401953</v>
      </c>
      <c r="AE698" s="94">
        <f>AProperties!AM698*(9.806*I698)^0.5</f>
        <v>2.3399526584381896</v>
      </c>
      <c r="AF698" s="97">
        <f t="shared" si="120"/>
        <v>2.3379217515439765</v>
      </c>
    </row>
    <row r="699" spans="1:32" x14ac:dyDescent="0.25">
      <c r="A699" s="28">
        <v>0.69199999999999995</v>
      </c>
      <c r="B699" s="94">
        <f>AProperties!B699/AProperties!V699/VLOOKUP(B$6,Data!$N$4:$Y$11,Data!$X$1,FALSE)</f>
        <v>0.86672149778338692</v>
      </c>
      <c r="C699" s="94">
        <f>AProperties!C699/AProperties!W699/VLOOKUP(C$6,Data!$N$4:$Y$11,Data!$X$1,FALSE)</f>
        <v>0.86809840295620233</v>
      </c>
      <c r="D699" s="94">
        <f>AProperties!D699/AProperties!X699/VLOOKUP(D$6,Data!$N$4:$Y$11,Data!$X$1,FALSE)</f>
        <v>0.86789825410519084</v>
      </c>
      <c r="E699" s="94">
        <f>AProperties!E699/AProperties!Y699/VLOOKUP(E$6,Data!$N$4:$Y$11,Data!$X$1,FALSE)</f>
        <v>0.86878852121967609</v>
      </c>
      <c r="F699" s="94">
        <f>AProperties!F699/AProperties!Z699/VLOOKUP(F$6,Data!$N$4:$Y$11,Data!$X$1,FALSE)</f>
        <v>0.86855838340832503</v>
      </c>
      <c r="G699" s="94">
        <f>AProperties!G699/AProperties!AA699/VLOOKUP(G$6,Data!$N$4:$Y$11,Data!$X$1,FALSE)</f>
        <v>0.8692062636278538</v>
      </c>
      <c r="H699" s="94">
        <f>AProperties!H699/AProperties!AB699/VLOOKUP(H$6,Data!$N$4:$Y$11,Data!$X$1,FALSE)</f>
        <v>0.86898085952092174</v>
      </c>
      <c r="I699" s="94">
        <f>AProperties!I699/AProperties!AC699/VLOOKUP(I$6,Data!$N$4:$Y$11,Data!$X$1,FALSE)</f>
        <v>0.86948630380308589</v>
      </c>
      <c r="J699" s="97">
        <f t="shared" si="110"/>
        <v>0.86846731080308037</v>
      </c>
      <c r="L699" s="28">
        <v>0.69199999999999995</v>
      </c>
      <c r="M699" s="94">
        <f t="shared" si="111"/>
        <v>1.1253607488916935</v>
      </c>
      <c r="N699" s="94">
        <f t="shared" si="112"/>
        <v>1.1260492014781012</v>
      </c>
      <c r="O699" s="94">
        <f t="shared" si="113"/>
        <v>1.1259491270525954</v>
      </c>
      <c r="P699" s="94">
        <f t="shared" si="114"/>
        <v>1.126394260609838</v>
      </c>
      <c r="Q699" s="94">
        <f t="shared" si="115"/>
        <v>1.1262791917041626</v>
      </c>
      <c r="R699" s="94">
        <f t="shared" si="116"/>
        <v>1.1266031318139269</v>
      </c>
      <c r="S699" s="94">
        <f t="shared" si="117"/>
        <v>1.1264904297604608</v>
      </c>
      <c r="T699" s="94">
        <f t="shared" si="118"/>
        <v>1.1267431519015429</v>
      </c>
      <c r="U699" s="97">
        <f t="shared" si="119"/>
        <v>1.12623365540154</v>
      </c>
      <c r="W699" s="28">
        <v>0.69199999999999995</v>
      </c>
      <c r="X699" s="94">
        <f>AProperties!AF699*(9.806*B699)^0.5</f>
        <v>2.3400169802010176</v>
      </c>
      <c r="Y699" s="94">
        <f>AProperties!AG699*(9.806*C699)^0.5</f>
        <v>2.3427665143789618</v>
      </c>
      <c r="Z699" s="94">
        <f>AProperties!AH699*(9.806*D699)^0.5</f>
        <v>2.3423669485708243</v>
      </c>
      <c r="AA699" s="94">
        <f>AProperties!AI699*(9.806*E699)^0.5</f>
        <v>2.3441439399593049</v>
      </c>
      <c r="AB699" s="94">
        <f>AProperties!AJ699*(9.806*F699)^0.5</f>
        <v>2.3436846512103036</v>
      </c>
      <c r="AC699" s="94">
        <f>AProperties!AK699*(9.806*G699)^0.5</f>
        <v>2.3449775069761696</v>
      </c>
      <c r="AD699" s="94">
        <f>AProperties!AL699*(9.806*H699)^0.5</f>
        <v>2.3445277538112266</v>
      </c>
      <c r="AE699" s="94">
        <f>AProperties!AM699*(9.806*I699)^0.5</f>
        <v>2.3455362104623134</v>
      </c>
      <c r="AF699" s="97">
        <f t="shared" si="120"/>
        <v>2.3435025631962652</v>
      </c>
    </row>
    <row r="700" spans="1:32" x14ac:dyDescent="0.25">
      <c r="A700" s="28">
        <v>0.69299999999999995</v>
      </c>
      <c r="B700" s="94">
        <f>AProperties!B700/AProperties!V700/VLOOKUP(B$6,Data!$N$4:$Y$11,Data!$X$1,FALSE)</f>
        <v>0.86885957208711184</v>
      </c>
      <c r="C700" s="94">
        <f>AProperties!C700/AProperties!W700/VLOOKUP(C$6,Data!$N$4:$Y$11,Data!$X$1,FALSE)</f>
        <v>0.87024092774316031</v>
      </c>
      <c r="D700" s="94">
        <f>AProperties!D700/AProperties!X700/VLOOKUP(D$6,Data!$N$4:$Y$11,Data!$X$1,FALSE)</f>
        <v>0.87004013106816247</v>
      </c>
      <c r="E700" s="94">
        <f>AProperties!E700/AProperties!Y700/VLOOKUP(E$6,Data!$N$4:$Y$11,Data!$X$1,FALSE)</f>
        <v>0.87093328205793741</v>
      </c>
      <c r="F700" s="94">
        <f>AProperties!F700/AProperties!Z700/VLOOKUP(F$6,Data!$N$4:$Y$11,Data!$X$1,FALSE)</f>
        <v>0.87070239817443584</v>
      </c>
      <c r="G700" s="94">
        <f>AProperties!G700/AProperties!AA700/VLOOKUP(G$6,Data!$N$4:$Y$11,Data!$X$1,FALSE)</f>
        <v>0.87135237975470325</v>
      </c>
      <c r="H700" s="94">
        <f>AProperties!H700/AProperties!AB700/VLOOKUP(H$6,Data!$N$4:$Y$11,Data!$X$1,FALSE)</f>
        <v>0.87112624420039897</v>
      </c>
      <c r="I700" s="94">
        <f>AProperties!I700/AProperties!AC700/VLOOKUP(I$6,Data!$N$4:$Y$11,Data!$X$1,FALSE)</f>
        <v>0.87163332921322556</v>
      </c>
      <c r="J700" s="97">
        <f t="shared" si="110"/>
        <v>0.87061103303739196</v>
      </c>
      <c r="L700" s="28">
        <v>0.69299999999999995</v>
      </c>
      <c r="M700" s="94">
        <f t="shared" si="111"/>
        <v>1.1274297860435558</v>
      </c>
      <c r="N700" s="94">
        <f t="shared" si="112"/>
        <v>1.12812046387158</v>
      </c>
      <c r="O700" s="94">
        <f t="shared" si="113"/>
        <v>1.1280200655340811</v>
      </c>
      <c r="P700" s="94">
        <f t="shared" si="114"/>
        <v>1.1284666410289685</v>
      </c>
      <c r="Q700" s="94">
        <f t="shared" si="115"/>
        <v>1.1283511990872179</v>
      </c>
      <c r="R700" s="94">
        <f t="shared" si="116"/>
        <v>1.1286761898773516</v>
      </c>
      <c r="S700" s="94">
        <f t="shared" si="117"/>
        <v>1.1285631221001995</v>
      </c>
      <c r="T700" s="94">
        <f t="shared" si="118"/>
        <v>1.1288166646066127</v>
      </c>
      <c r="U700" s="97">
        <f t="shared" si="119"/>
        <v>1.1283055165186959</v>
      </c>
      <c r="W700" s="28">
        <v>0.69299999999999995</v>
      </c>
      <c r="X700" s="94">
        <f>AProperties!AF700*(9.806*B700)^0.5</f>
        <v>2.3456028473127395</v>
      </c>
      <c r="Y700" s="94">
        <f>AProperties!AG700*(9.806*C700)^0.5</f>
        <v>2.3483560729641986</v>
      </c>
      <c r="Z700" s="94">
        <f>AProperties!AH700*(9.806*D700)^0.5</f>
        <v>2.3479559694668777</v>
      </c>
      <c r="AA700" s="94">
        <f>AProperties!AI700*(9.806*E700)^0.5</f>
        <v>2.3497353553585154</v>
      </c>
      <c r="AB700" s="94">
        <f>AProperties!AJ700*(9.806*F700)^0.5</f>
        <v>2.3492754469160082</v>
      </c>
      <c r="AC700" s="94">
        <f>AProperties!AK700*(9.806*G700)^0.5</f>
        <v>2.3505700484879672</v>
      </c>
      <c r="AD700" s="94">
        <f>AProperties!AL700*(9.806*H700)^0.5</f>
        <v>2.350119687497759</v>
      </c>
      <c r="AE700" s="94">
        <f>AProperties!AM700*(9.806*I700)^0.5</f>
        <v>2.351129507787618</v>
      </c>
      <c r="AF700" s="97">
        <f t="shared" si="120"/>
        <v>2.3490931169739602</v>
      </c>
    </row>
    <row r="701" spans="1:32" x14ac:dyDescent="0.25">
      <c r="A701" s="28">
        <v>0.69399999999999995</v>
      </c>
      <c r="B701" s="94">
        <f>AProperties!B701/AProperties!V701/VLOOKUP(B$6,Data!$N$4:$Y$11,Data!$X$1,FALSE)</f>
        <v>0.87100524251672218</v>
      </c>
      <c r="C701" s="94">
        <f>AProperties!C701/AProperties!W701/VLOOKUP(C$6,Data!$N$4:$Y$11,Data!$X$1,FALSE)</f>
        <v>0.87239106532800881</v>
      </c>
      <c r="D701" s="94">
        <f>AProperties!D701/AProperties!X701/VLOOKUP(D$6,Data!$N$4:$Y$11,Data!$X$1,FALSE)</f>
        <v>0.87218961840088749</v>
      </c>
      <c r="E701" s="94">
        <f>AProperties!E701/AProperties!Y701/VLOOKUP(E$6,Data!$N$4:$Y$11,Data!$X$1,FALSE)</f>
        <v>0.87308566407858801</v>
      </c>
      <c r="F701" s="94">
        <f>AProperties!F701/AProperties!Z701/VLOOKUP(F$6,Data!$N$4:$Y$11,Data!$X$1,FALSE)</f>
        <v>0.87285403132479689</v>
      </c>
      <c r="G701" s="94">
        <f>AProperties!G701/AProperties!AA701/VLOOKUP(G$6,Data!$N$4:$Y$11,Data!$X$1,FALSE)</f>
        <v>0.87350612214848178</v>
      </c>
      <c r="H701" s="94">
        <f>AProperties!H701/AProperties!AB701/VLOOKUP(H$6,Data!$N$4:$Y$11,Data!$X$1,FALSE)</f>
        <v>0.87327925240243875</v>
      </c>
      <c r="I701" s="94">
        <f>AProperties!I701/AProperties!AC701/VLOOKUP(I$6,Data!$N$4:$Y$11,Data!$X$1,FALSE)</f>
        <v>0.87378798430270266</v>
      </c>
      <c r="J701" s="97">
        <f t="shared" si="110"/>
        <v>0.87276237256282829</v>
      </c>
      <c r="L701" s="28">
        <v>0.69399999999999995</v>
      </c>
      <c r="M701" s="94">
        <f t="shared" si="111"/>
        <v>1.129502621258361</v>
      </c>
      <c r="N701" s="94">
        <f t="shared" si="112"/>
        <v>1.1301955326640043</v>
      </c>
      <c r="O701" s="94">
        <f t="shared" si="113"/>
        <v>1.1300948092004437</v>
      </c>
      <c r="P701" s="94">
        <f t="shared" si="114"/>
        <v>1.1305428320392941</v>
      </c>
      <c r="Q701" s="94">
        <f t="shared" si="115"/>
        <v>1.1304270156623983</v>
      </c>
      <c r="R701" s="94">
        <f t="shared" si="116"/>
        <v>1.1307530610742409</v>
      </c>
      <c r="S701" s="94">
        <f t="shared" si="117"/>
        <v>1.1306396262012193</v>
      </c>
      <c r="T701" s="94">
        <f t="shared" si="118"/>
        <v>1.1308939921513512</v>
      </c>
      <c r="U701" s="97">
        <f t="shared" si="119"/>
        <v>1.1303811862814142</v>
      </c>
      <c r="W701" s="28">
        <v>0.69399999999999995</v>
      </c>
      <c r="X701" s="94">
        <f>AProperties!AF701*(9.806*B701)^0.5</f>
        <v>2.3511985113740113</v>
      </c>
      <c r="Y701" s="94">
        <f>AProperties!AG701*(9.806*C701)^0.5</f>
        <v>2.3539554328258685</v>
      </c>
      <c r="Z701" s="94">
        <f>AProperties!AH701*(9.806*D701)^0.5</f>
        <v>2.353554791006315</v>
      </c>
      <c r="AA701" s="94">
        <f>AProperties!AI701*(9.806*E701)^0.5</f>
        <v>2.3553365742276018</v>
      </c>
      <c r="AB701" s="94">
        <f>AProperties!AJ701*(9.806*F701)^0.5</f>
        <v>2.3548760453582802</v>
      </c>
      <c r="AC701" s="94">
        <f>AProperties!AK701*(9.806*G701)^0.5</f>
        <v>2.3561723948054496</v>
      </c>
      <c r="AD701" s="94">
        <f>AProperties!AL701*(9.806*H701)^0.5</f>
        <v>2.3557214252684466</v>
      </c>
      <c r="AE701" s="94">
        <f>AProperties!AM701*(9.806*I701)^0.5</f>
        <v>2.3567326108175011</v>
      </c>
      <c r="AF701" s="97">
        <f t="shared" si="120"/>
        <v>2.3546934732104345</v>
      </c>
    </row>
    <row r="702" spans="1:32" x14ac:dyDescent="0.25">
      <c r="A702" s="28">
        <v>0.69499999999999995</v>
      </c>
      <c r="B702" s="94">
        <f>AProperties!B702/AProperties!V702/VLOOKUP(B$6,Data!$N$4:$Y$11,Data!$X$1,FALSE)</f>
        <v>0.87315857280436293</v>
      </c>
      <c r="C702" s="94">
        <f>AProperties!C702/AProperties!W702/VLOOKUP(C$6,Data!$N$4:$Y$11,Data!$X$1,FALSE)</f>
        <v>0.87454887957504823</v>
      </c>
      <c r="D702" s="94">
        <f>AProperties!D702/AProperties!X702/VLOOKUP(D$6,Data!$N$4:$Y$11,Data!$X$1,FALSE)</f>
        <v>0.87434677994843424</v>
      </c>
      <c r="E702" s="94">
        <f>AProperties!E702/AProperties!Y702/VLOOKUP(E$6,Data!$N$4:$Y$11,Data!$X$1,FALSE)</f>
        <v>0.87524573121231009</v>
      </c>
      <c r="F702" s="94">
        <f>AProperties!F702/AProperties!Z702/VLOOKUP(F$6,Data!$N$4:$Y$11,Data!$X$1,FALSE)</f>
        <v>0.87501334676794573</v>
      </c>
      <c r="G702" s="94">
        <f>AProperties!G702/AProperties!AA702/VLOOKUP(G$6,Data!$N$4:$Y$11,Data!$X$1,FALSE)</f>
        <v>0.87566755478010005</v>
      </c>
      <c r="H702" s="94">
        <f>AProperties!H702/AProperties!AB702/VLOOKUP(H$6,Data!$N$4:$Y$11,Data!$X$1,FALSE)</f>
        <v>0.8754399480762427</v>
      </c>
      <c r="I702" s="94">
        <f>AProperties!I702/AProperties!AC702/VLOOKUP(I$6,Data!$N$4:$Y$11,Data!$X$1,FALSE)</f>
        <v>0.87595033306941728</v>
      </c>
      <c r="J702" s="97">
        <f t="shared" si="110"/>
        <v>0.87492139327923257</v>
      </c>
      <c r="L702" s="28">
        <v>0.69499999999999995</v>
      </c>
      <c r="M702" s="94">
        <f t="shared" si="111"/>
        <v>1.1315792864021814</v>
      </c>
      <c r="N702" s="94">
        <f t="shared" si="112"/>
        <v>1.132274439787524</v>
      </c>
      <c r="O702" s="94">
        <f t="shared" si="113"/>
        <v>1.132173389974217</v>
      </c>
      <c r="P702" s="94">
        <f t="shared" si="114"/>
        <v>1.132622865606155</v>
      </c>
      <c r="Q702" s="94">
        <f t="shared" si="115"/>
        <v>1.1325066733839728</v>
      </c>
      <c r="R702" s="94">
        <f t="shared" si="116"/>
        <v>1.1328337773900499</v>
      </c>
      <c r="S702" s="94">
        <f t="shared" si="117"/>
        <v>1.1327199740381213</v>
      </c>
      <c r="T702" s="94">
        <f t="shared" si="118"/>
        <v>1.1329751665347085</v>
      </c>
      <c r="U702" s="97">
        <f t="shared" si="119"/>
        <v>1.1324606966396162</v>
      </c>
      <c r="W702" s="28">
        <v>0.69499999999999995</v>
      </c>
      <c r="X702" s="94">
        <f>AProperties!AF702*(9.806*B702)^0.5</f>
        <v>2.3568040333459934</v>
      </c>
      <c r="Y702" s="94">
        <f>AProperties!AG702*(9.806*C702)^0.5</f>
        <v>2.3595646550206437</v>
      </c>
      <c r="Z702" s="94">
        <f>AProperties!AH702*(9.806*D702)^0.5</f>
        <v>2.359163474231925</v>
      </c>
      <c r="AA702" s="94">
        <f>AProperties!AI702*(9.806*E702)^0.5</f>
        <v>2.3609476576711392</v>
      </c>
      <c r="AB702" s="94">
        <f>AProperties!AJ702*(9.806*F702)^0.5</f>
        <v>2.3604865076257271</v>
      </c>
      <c r="AC702" s="94">
        <f>AProperties!AK702*(9.806*G702)^0.5</f>
        <v>2.3617846070621988</v>
      </c>
      <c r="AD702" s="94">
        <f>AProperties!AL702*(9.806*H702)^0.5</f>
        <v>2.3613330282412228</v>
      </c>
      <c r="AE702" s="94">
        <f>AProperties!AM702*(9.806*I702)^0.5</f>
        <v>2.362345580705</v>
      </c>
      <c r="AF702" s="97">
        <f t="shared" si="120"/>
        <v>2.3603036929879813</v>
      </c>
    </row>
    <row r="703" spans="1:32" x14ac:dyDescent="0.25">
      <c r="A703" s="28">
        <v>0.69599999999999995</v>
      </c>
      <c r="B703" s="94">
        <f>AProperties!B703/AProperties!V703/VLOOKUP(B$6,Data!$N$4:$Y$11,Data!$X$1,FALSE)</f>
        <v>0.87531962741593616</v>
      </c>
      <c r="C703" s="94">
        <f>AProperties!C703/AProperties!W703/VLOOKUP(C$6,Data!$N$4:$Y$11,Data!$X$1,FALSE)</f>
        <v>0.87671443508386937</v>
      </c>
      <c r="D703" s="94">
        <f>AProperties!D703/AProperties!X703/VLOOKUP(D$6,Data!$N$4:$Y$11,Data!$X$1,FALSE)</f>
        <v>0.87651168029093629</v>
      </c>
      <c r="E703" s="94">
        <f>AProperties!E703/AProperties!Y703/VLOOKUP(E$6,Data!$N$4:$Y$11,Data!$X$1,FALSE)</f>
        <v>0.87741354812584693</v>
      </c>
      <c r="F703" s="94">
        <f>AProperties!F703/AProperties!Z703/VLOOKUP(F$6,Data!$N$4:$Y$11,Data!$X$1,FALSE)</f>
        <v>0.87718040914821882</v>
      </c>
      <c r="G703" s="94">
        <f>AProperties!G703/AProperties!AA703/VLOOKUP(G$6,Data!$N$4:$Y$11,Data!$X$1,FALSE)</f>
        <v>0.8778367423569976</v>
      </c>
      <c r="H703" s="94">
        <f>AProperties!H703/AProperties!AB703/VLOOKUP(H$6,Data!$N$4:$Y$11,Data!$X$1,FALSE)</f>
        <v>0.87760839590728579</v>
      </c>
      <c r="I703" s="94">
        <f>AProperties!I703/AProperties!AC703/VLOOKUP(I$6,Data!$N$4:$Y$11,Data!$X$1,FALSE)</f>
        <v>0.87812044024811009</v>
      </c>
      <c r="J703" s="97">
        <f t="shared" si="110"/>
        <v>0.87708815982215005</v>
      </c>
      <c r="L703" s="28">
        <v>0.69599999999999995</v>
      </c>
      <c r="M703" s="94">
        <f t="shared" si="111"/>
        <v>1.1336598137079681</v>
      </c>
      <c r="N703" s="94">
        <f t="shared" si="112"/>
        <v>1.1343572175419347</v>
      </c>
      <c r="O703" s="94">
        <f t="shared" si="113"/>
        <v>1.1342558401454681</v>
      </c>
      <c r="P703" s="94">
        <f t="shared" si="114"/>
        <v>1.1347067740629235</v>
      </c>
      <c r="Q703" s="94">
        <f t="shared" si="115"/>
        <v>1.1345902045741094</v>
      </c>
      <c r="R703" s="94">
        <f t="shared" si="116"/>
        <v>1.1349183711784987</v>
      </c>
      <c r="S703" s="94">
        <f t="shared" si="117"/>
        <v>1.1348041979536427</v>
      </c>
      <c r="T703" s="94">
        <f t="shared" si="118"/>
        <v>1.1350602201240549</v>
      </c>
      <c r="U703" s="97">
        <f t="shared" si="119"/>
        <v>1.1345440799110749</v>
      </c>
      <c r="W703" s="28">
        <v>0.69599999999999995</v>
      </c>
      <c r="X703" s="94">
        <f>AProperties!AF703*(9.806*B703)^0.5</f>
        <v>2.362419474948215</v>
      </c>
      <c r="Y703" s="94">
        <f>AProperties!AG703*(9.806*C703)^0.5</f>
        <v>2.3651838013645397</v>
      </c>
      <c r="Z703" s="94">
        <f>AProperties!AH703*(9.806*D703)^0.5</f>
        <v>2.3647820809456914</v>
      </c>
      <c r="AA703" s="94">
        <f>AProperties!AI703*(9.806*E703)^0.5</f>
        <v>2.3665686675535378</v>
      </c>
      <c r="AB703" s="94">
        <f>AProperties!AJ703*(9.806*F703)^0.5</f>
        <v>2.36610689556661</v>
      </c>
      <c r="AC703" s="94">
        <f>AProperties!AK703*(9.806*G703)^0.5</f>
        <v>2.3674067471519296</v>
      </c>
      <c r="AD703" s="94">
        <f>AProperties!AL703*(9.806*H703)^0.5</f>
        <v>2.3669545582939855</v>
      </c>
      <c r="AE703" s="94">
        <f>AProperties!AM703*(9.806*I703)^0.5</f>
        <v>2.3679684793634754</v>
      </c>
      <c r="AF703" s="97">
        <f t="shared" si="120"/>
        <v>2.3659238381484982</v>
      </c>
    </row>
    <row r="704" spans="1:32" x14ac:dyDescent="0.25">
      <c r="A704" s="28">
        <v>0.69699999999999995</v>
      </c>
      <c r="B704" s="94">
        <f>AProperties!B704/AProperties!V704/VLOOKUP(B$6,Data!$N$4:$Y$11,Data!$X$1,FALSE)</f>
        <v>0.87748847156202436</v>
      </c>
      <c r="C704" s="94">
        <f>AProperties!C704/AProperties!W704/VLOOKUP(C$6,Data!$N$4:$Y$11,Data!$X$1,FALSE)</f>
        <v>0.87888779720029764</v>
      </c>
      <c r="D704" s="94">
        <f>AProperties!D704/AProperties!X704/VLOOKUP(D$6,Data!$N$4:$Y$11,Data!$X$1,FALSE)</f>
        <v>0.87868438475453636</v>
      </c>
      <c r="E704" s="94">
        <f>AProperties!E704/AProperties!Y704/VLOOKUP(E$6,Data!$N$4:$Y$11,Data!$X$1,FALSE)</f>
        <v>0.87958918023295751</v>
      </c>
      <c r="F704" s="94">
        <f>AProperties!F704/AProperties!Z704/VLOOKUP(F$6,Data!$N$4:$Y$11,Data!$X$1,FALSE)</f>
        <v>0.87935528385671036</v>
      </c>
      <c r="G704" s="94">
        <f>AProperties!G704/AProperties!AA704/VLOOKUP(G$6,Data!$N$4:$Y$11,Data!$X$1,FALSE)</f>
        <v>0.8800137503341009</v>
      </c>
      <c r="H704" s="94">
        <f>AProperties!H704/AProperties!AB704/VLOOKUP(H$6,Data!$N$4:$Y$11,Data!$X$1,FALSE)</f>
        <v>0.87978466132827582</v>
      </c>
      <c r="I704" s="94">
        <f>AProperties!I704/AProperties!AC704/VLOOKUP(I$6,Data!$N$4:$Y$11,Data!$X$1,FALSE)</f>
        <v>0.88029837132132638</v>
      </c>
      <c r="J704" s="97">
        <f t="shared" si="110"/>
        <v>0.8792627375737786</v>
      </c>
      <c r="L704" s="28">
        <v>0.69699999999999995</v>
      </c>
      <c r="M704" s="94">
        <f t="shared" si="111"/>
        <v>1.1357442357810121</v>
      </c>
      <c r="N704" s="94">
        <f t="shared" si="112"/>
        <v>1.1364438986001488</v>
      </c>
      <c r="O704" s="94">
        <f t="shared" si="113"/>
        <v>1.1363421923772681</v>
      </c>
      <c r="P704" s="94">
        <f t="shared" si="114"/>
        <v>1.1367945901164787</v>
      </c>
      <c r="Q704" s="94">
        <f t="shared" si="115"/>
        <v>1.1366776419283551</v>
      </c>
      <c r="R704" s="94">
        <f t="shared" si="116"/>
        <v>1.1370068751670503</v>
      </c>
      <c r="S704" s="94">
        <f t="shared" si="117"/>
        <v>1.1368923306641379</v>
      </c>
      <c r="T704" s="94">
        <f t="shared" si="118"/>
        <v>1.1371491856606633</v>
      </c>
      <c r="U704" s="97">
        <f t="shared" si="119"/>
        <v>1.1366313687868892</v>
      </c>
      <c r="W704" s="28">
        <v>0.69699999999999995</v>
      </c>
      <c r="X704" s="94">
        <f>AProperties!AF704*(9.806*B704)^0.5</f>
        <v>2.3680448986694378</v>
      </c>
      <c r="Y704" s="94">
        <f>AProperties!AG704*(9.806*C704)^0.5</f>
        <v>2.3708129344437885</v>
      </c>
      <c r="Z704" s="94">
        <f>AProperties!AH704*(9.806*D704)^0.5</f>
        <v>2.3704106737196744</v>
      </c>
      <c r="AA704" s="94">
        <f>AProperties!AI704*(9.806*E704)^0.5</f>
        <v>2.3721996665099168</v>
      </c>
      <c r="AB704" s="94">
        <f>AProperties!AJ704*(9.806*F704)^0.5</f>
        <v>2.3717372717997454</v>
      </c>
      <c r="AC704" s="94">
        <f>AProperties!AK704*(9.806*G704)^0.5</f>
        <v>2.3730388777393592</v>
      </c>
      <c r="AD704" s="94">
        <f>AProperties!AL704*(9.806*H704)^0.5</f>
        <v>2.3725860780754782</v>
      </c>
      <c r="AE704" s="94">
        <f>AProperties!AM704*(9.806*I704)^0.5</f>
        <v>2.3736013694774951</v>
      </c>
      <c r="AF704" s="97">
        <f t="shared" si="120"/>
        <v>2.3715539713043619</v>
      </c>
    </row>
    <row r="705" spans="1:32" x14ac:dyDescent="0.25">
      <c r="A705" s="28">
        <v>0.69799999999999995</v>
      </c>
      <c r="B705" s="94">
        <f>AProperties!B705/AProperties!V705/VLOOKUP(B$6,Data!$N$4:$Y$11,Data!$X$1,FALSE)</f>
        <v>0.87966517120900489</v>
      </c>
      <c r="C705" s="94">
        <f>AProperties!C705/AProperties!W705/VLOOKUP(C$6,Data!$N$4:$Y$11,Data!$X$1,FALSE)</f>
        <v>0.88106903202753351</v>
      </c>
      <c r="D705" s="94">
        <f>AProperties!D705/AProperties!X705/VLOOKUP(D$6,Data!$N$4:$Y$11,Data!$X$1,FALSE)</f>
        <v>0.88086495942251997</v>
      </c>
      <c r="E705" s="94">
        <f>AProperties!E705/AProperties!Y705/VLOOKUP(E$6,Data!$N$4:$Y$11,Data!$X$1,FALSE)</f>
        <v>0.8817726937055661</v>
      </c>
      <c r="F705" s="94">
        <f>AProperties!F705/AProperties!Z705/VLOOKUP(F$6,Data!$N$4:$Y$11,Data!$X$1,FALSE)</f>
        <v>0.88153803704241673</v>
      </c>
      <c r="G705" s="94">
        <f>AProperties!G705/AProperties!AA705/VLOOKUP(G$6,Data!$N$4:$Y$11,Data!$X$1,FALSE)</f>
        <v>0.88219864492498523</v>
      </c>
      <c r="H705" s="94">
        <f>AProperties!H705/AProperties!AB705/VLOOKUP(H$6,Data!$N$4:$Y$11,Data!$X$1,FALSE)</f>
        <v>0.88196881053031184</v>
      </c>
      <c r="I705" s="94">
        <f>AProperties!I705/AProperties!AC705/VLOOKUP(I$6,Data!$N$4:$Y$11,Data!$X$1,FALSE)</f>
        <v>0.88248419253058163</v>
      </c>
      <c r="J705" s="97">
        <f t="shared" si="110"/>
        <v>0.88144519267411503</v>
      </c>
      <c r="L705" s="28">
        <v>0.69799999999999995</v>
      </c>
      <c r="M705" s="94">
        <f t="shared" si="111"/>
        <v>1.1378325856045024</v>
      </c>
      <c r="N705" s="94">
        <f t="shared" si="112"/>
        <v>1.1385345160137668</v>
      </c>
      <c r="O705" s="94">
        <f t="shared" si="113"/>
        <v>1.1384324797112599</v>
      </c>
      <c r="P705" s="94">
        <f t="shared" si="114"/>
        <v>1.138886346852783</v>
      </c>
      <c r="Q705" s="94">
        <f t="shared" si="115"/>
        <v>1.1387690185212083</v>
      </c>
      <c r="R705" s="94">
        <f t="shared" si="116"/>
        <v>1.1390993224624926</v>
      </c>
      <c r="S705" s="94">
        <f t="shared" si="117"/>
        <v>1.1389844052651559</v>
      </c>
      <c r="T705" s="94">
        <f t="shared" si="118"/>
        <v>1.1392420962652907</v>
      </c>
      <c r="U705" s="97">
        <f t="shared" si="119"/>
        <v>1.1387225963370573</v>
      </c>
      <c r="W705" s="28">
        <v>0.69799999999999995</v>
      </c>
      <c r="X705" s="94">
        <f>AProperties!AF705*(9.806*B705)^0.5</f>
        <v>2.3736803677786922</v>
      </c>
      <c r="Y705" s="94">
        <f>AProperties!AG705*(9.806*C705)^0.5</f>
        <v>2.3764521176258908</v>
      </c>
      <c r="Z705" s="94">
        <f>AProperties!AH705*(9.806*D705)^0.5</f>
        <v>2.3760493159070526</v>
      </c>
      <c r="AA705" s="94">
        <f>AProperties!AI705*(9.806*E705)^0.5</f>
        <v>2.3778407179571612</v>
      </c>
      <c r="AB705" s="94">
        <f>AProperties!AJ705*(9.806*F705)^0.5</f>
        <v>2.37737769972555</v>
      </c>
      <c r="AC705" s="94">
        <f>AProperties!AK705*(9.806*G705)^0.5</f>
        <v>2.3786810622712826</v>
      </c>
      <c r="AD705" s="94">
        <f>AProperties!AL705*(9.806*H705)^0.5</f>
        <v>2.3782276510163616</v>
      </c>
      <c r="AE705" s="94">
        <f>AProperties!AM705*(9.806*I705)^0.5</f>
        <v>2.3792443145139059</v>
      </c>
      <c r="AF705" s="97">
        <f t="shared" si="120"/>
        <v>2.3771941558494873</v>
      </c>
    </row>
    <row r="706" spans="1:32" x14ac:dyDescent="0.25">
      <c r="A706" s="28">
        <v>0.69899999999999995</v>
      </c>
      <c r="B706" s="94">
        <f>AProperties!B706/AProperties!V706/VLOOKUP(B$6,Data!$N$4:$Y$11,Data!$X$1,FALSE)</f>
        <v>0.88184979309037637</v>
      </c>
      <c r="C706" s="94">
        <f>AProperties!C706/AProperties!W706/VLOOKUP(C$6,Data!$N$4:$Y$11,Data!$X$1,FALSE)</f>
        <v>0.88325820643749708</v>
      </c>
      <c r="D706" s="94">
        <f>AProperties!D706/AProperties!X706/VLOOKUP(D$6,Data!$N$4:$Y$11,Data!$X$1,FALSE)</f>
        <v>0.88305347114666244</v>
      </c>
      <c r="E706" s="94">
        <f>AProperties!E706/AProperties!Y706/VLOOKUP(E$6,Data!$N$4:$Y$11,Data!$X$1,FALSE)</f>
        <v>0.88396415548512364</v>
      </c>
      <c r="F706" s="94">
        <f>AProperties!F706/AProperties!Z706/VLOOKUP(F$6,Data!$N$4:$Y$11,Data!$X$1,FALSE)</f>
        <v>0.88372873562358922</v>
      </c>
      <c r="G706" s="94">
        <f>AProperties!G706/AProperties!AA706/VLOOKUP(G$6,Data!$N$4:$Y$11,Data!$X$1,FALSE)</f>
        <v>0.88439149311323939</v>
      </c>
      <c r="H706" s="94">
        <f>AProperties!H706/AProperties!AB706/VLOOKUP(H$6,Data!$N$4:$Y$11,Data!$X$1,FALSE)</f>
        <v>0.88416091047423928</v>
      </c>
      <c r="I706" s="94">
        <f>AProperties!I706/AProperties!AC706/VLOOKUP(I$6,Data!$N$4:$Y$11,Data!$X$1,FALSE)</f>
        <v>0.8846779708877327</v>
      </c>
      <c r="J706" s="97">
        <f t="shared" si="110"/>
        <v>0.88363559203230746</v>
      </c>
      <c r="L706" s="28">
        <v>0.69899999999999995</v>
      </c>
      <c r="M706" s="94">
        <f t="shared" si="111"/>
        <v>1.139924896545188</v>
      </c>
      <c r="N706" s="94">
        <f t="shared" si="112"/>
        <v>1.1406291032187486</v>
      </c>
      <c r="O706" s="94">
        <f t="shared" si="113"/>
        <v>1.1405267355733311</v>
      </c>
      <c r="P706" s="94">
        <f t="shared" si="114"/>
        <v>1.1409820777425619</v>
      </c>
      <c r="Q706" s="94">
        <f t="shared" si="115"/>
        <v>1.1408643678117945</v>
      </c>
      <c r="R706" s="94">
        <f t="shared" si="116"/>
        <v>1.1411957465566196</v>
      </c>
      <c r="S706" s="94">
        <f t="shared" si="117"/>
        <v>1.1410804552371197</v>
      </c>
      <c r="T706" s="94">
        <f t="shared" si="118"/>
        <v>1.1413389854438662</v>
      </c>
      <c r="U706" s="97">
        <f t="shared" si="119"/>
        <v>1.1408177960161536</v>
      </c>
      <c r="W706" s="28">
        <v>0.69899999999999995</v>
      </c>
      <c r="X706" s="94">
        <f>AProperties!AF706*(9.806*B706)^0.5</f>
        <v>2.3793259463365311</v>
      </c>
      <c r="Y706" s="94">
        <f>AProperties!AG706*(9.806*C706)^0.5</f>
        <v>2.3821014150708759</v>
      </c>
      <c r="Z706" s="94">
        <f>AProperties!AH706*(9.806*D706)^0.5</f>
        <v>2.3816980716533904</v>
      </c>
      <c r="AA706" s="94">
        <f>AProperties!AI706*(9.806*E706)^0.5</f>
        <v>2.3834918861051948</v>
      </c>
      <c r="AB706" s="94">
        <f>AProperties!AJ706*(9.806*F706)^0.5</f>
        <v>2.3830282435373009</v>
      </c>
      <c r="AC706" s="94">
        <f>AProperties!AK706*(9.806*G706)^0.5</f>
        <v>2.3843333649878389</v>
      </c>
      <c r="AD706" s="94">
        <f>AProperties!AL706*(9.806*H706)^0.5</f>
        <v>2.3838793413404655</v>
      </c>
      <c r="AE706" s="94">
        <f>AProperties!AM706*(9.806*I706)^0.5</f>
        <v>2.3848973787331031</v>
      </c>
      <c r="AF706" s="97">
        <f t="shared" si="120"/>
        <v>2.3828444559705875</v>
      </c>
    </row>
    <row r="707" spans="1:32" x14ac:dyDescent="0.25">
      <c r="A707" s="28">
        <v>0.7</v>
      </c>
      <c r="B707" s="94">
        <f>AProperties!B707/AProperties!V707/VLOOKUP(B$6,Data!$N$4:$Y$11,Data!$X$1,FALSE)</f>
        <v>0.88404240471828544</v>
      </c>
      <c r="C707" s="94">
        <f>AProperties!C707/AProperties!W707/VLOOKUP(C$6,Data!$N$4:$Y$11,Data!$X$1,FALSE)</f>
        <v>0.88545538808238511</v>
      </c>
      <c r="D707" s="94">
        <f>AProperties!D707/AProperties!X707/VLOOKUP(D$6,Data!$N$4:$Y$11,Data!$X$1,FALSE)</f>
        <v>0.88524998755877637</v>
      </c>
      <c r="E707" s="94">
        <f>AProperties!E707/AProperties!Y707/VLOOKUP(E$6,Data!$N$4:$Y$11,Data!$X$1,FALSE)</f>
        <v>0.88616363329417269</v>
      </c>
      <c r="F707" s="94">
        <f>AProperties!F707/AProperties!Z707/VLOOKUP(F$6,Data!$N$4:$Y$11,Data!$X$1,FALSE)</f>
        <v>0.88592744729930162</v>
      </c>
      <c r="G707" s="94">
        <f>AProperties!G707/AProperties!AA707/VLOOKUP(G$6,Data!$N$4:$Y$11,Data!$X$1,FALSE)</f>
        <v>0.88659236266403474</v>
      </c>
      <c r="H707" s="94">
        <f>AProperties!H707/AProperties!AB707/VLOOKUP(H$6,Data!$N$4:$Y$11,Data!$X$1,FALSE)</f>
        <v>0.88636102890222535</v>
      </c>
      <c r="I707" s="94">
        <f>AProperties!I707/AProperties!AC707/VLOOKUP(I$6,Data!$N$4:$Y$11,Data!$X$1,FALSE)</f>
        <v>0.88687977418655151</v>
      </c>
      <c r="J707" s="97">
        <f t="shared" si="110"/>
        <v>0.8858340033382166</v>
      </c>
      <c r="L707" s="28">
        <v>0.7</v>
      </c>
      <c r="M707" s="94">
        <f t="shared" si="111"/>
        <v>1.1420212023591427</v>
      </c>
      <c r="N707" s="94">
        <f t="shared" si="112"/>
        <v>1.1427276940411926</v>
      </c>
      <c r="O707" s="94">
        <f t="shared" si="113"/>
        <v>1.1426249937793882</v>
      </c>
      <c r="P707" s="94">
        <f t="shared" si="114"/>
        <v>1.1430818166470864</v>
      </c>
      <c r="Q707" s="94">
        <f t="shared" si="115"/>
        <v>1.1429637236496508</v>
      </c>
      <c r="R707" s="94">
        <f t="shared" si="116"/>
        <v>1.1432961813320173</v>
      </c>
      <c r="S707" s="94">
        <f t="shared" si="117"/>
        <v>1.1431805144511127</v>
      </c>
      <c r="T707" s="94">
        <f t="shared" si="118"/>
        <v>1.1434398870932756</v>
      </c>
      <c r="U707" s="97">
        <f t="shared" si="119"/>
        <v>1.1429170016691081</v>
      </c>
      <c r="W707" s="28">
        <v>0.7</v>
      </c>
      <c r="X707" s="94">
        <f>AProperties!AF707*(9.806*B707)^0.5</f>
        <v>2.3849816992064623</v>
      </c>
      <c r="Y707" s="94">
        <f>AProperties!AG707*(9.806*C707)^0.5</f>
        <v>2.3877608917427571</v>
      </c>
      <c r="Z707" s="94">
        <f>AProperties!AH707*(9.806*D707)^0.5</f>
        <v>2.3873570059080853</v>
      </c>
      <c r="AA707" s="94">
        <f>AProperties!AI707*(9.806*E707)^0.5</f>
        <v>2.3891532359684398</v>
      </c>
      <c r="AB707" s="94">
        <f>AProperties!AJ707*(9.806*F707)^0.5</f>
        <v>2.388688968232612</v>
      </c>
      <c r="AC707" s="94">
        <f>AProperties!AK707*(9.806*G707)^0.5</f>
        <v>2.3899958509339663</v>
      </c>
      <c r="AD707" s="94">
        <f>AProperties!AL707*(9.806*H707)^0.5</f>
        <v>2.3895412140762642</v>
      </c>
      <c r="AE707" s="94">
        <f>AProperties!AM707*(9.806*I707)^0.5</f>
        <v>2.3905606272004962</v>
      </c>
      <c r="AF707" s="97">
        <f t="shared" si="120"/>
        <v>2.3885049366586353</v>
      </c>
    </row>
    <row r="708" spans="1:32" x14ac:dyDescent="0.25">
      <c r="A708" s="28">
        <v>0.70099999999999996</v>
      </c>
      <c r="B708" s="94">
        <f>AProperties!B708/AProperties!V708/VLOOKUP(B$6,Data!$N$4:$Y$11,Data!$X$1,FALSE)</f>
        <v>0.88624307439527272</v>
      </c>
      <c r="C708" s="94">
        <f>AProperties!C708/AProperties!W708/VLOOKUP(C$6,Data!$N$4:$Y$11,Data!$X$1,FALSE)</f>
        <v>0.88766064540643286</v>
      </c>
      <c r="D708" s="94">
        <f>AProperties!D708/AProperties!X708/VLOOKUP(D$6,Data!$N$4:$Y$11,Data!$X$1,FALSE)</f>
        <v>0.8874545770824751</v>
      </c>
      <c r="E708" s="94">
        <f>AProperties!E708/AProperties!Y708/VLOOKUP(E$6,Data!$N$4:$Y$11,Data!$X$1,FALSE)</f>
        <v>0.88837119564812239</v>
      </c>
      <c r="F708" s="94">
        <f>AProperties!F708/AProperties!Z708/VLOOKUP(F$6,Data!$N$4:$Y$11,Data!$X$1,FALSE)</f>
        <v>0.88813424056121737</v>
      </c>
      <c r="G708" s="94">
        <f>AProperties!G708/AProperties!AA708/VLOOKUP(G$6,Data!$N$4:$Y$11,Data!$X$1,FALSE)</f>
        <v>0.88880132213591712</v>
      </c>
      <c r="H708" s="94">
        <f>AProperties!H708/AProperties!AB708/VLOOKUP(H$6,Data!$N$4:$Y$11,Data!$X$1,FALSE)</f>
        <v>0.88856923434953539</v>
      </c>
      <c r="I708" s="94">
        <f>AProperties!I708/AProperties!AC708/VLOOKUP(I$6,Data!$N$4:$Y$11,Data!$X$1,FALSE)</f>
        <v>0.88908967101452152</v>
      </c>
      <c r="J708" s="97">
        <f t="shared" si="110"/>
        <v>0.88804049507418681</v>
      </c>
      <c r="L708" s="28">
        <v>0.70099999999999996</v>
      </c>
      <c r="M708" s="94">
        <f t="shared" si="111"/>
        <v>1.1441215371976363</v>
      </c>
      <c r="N708" s="94">
        <f t="shared" si="112"/>
        <v>1.1448303227032164</v>
      </c>
      <c r="O708" s="94">
        <f t="shared" si="113"/>
        <v>1.1447272885412376</v>
      </c>
      <c r="P708" s="94">
        <f t="shared" si="114"/>
        <v>1.145185597824061</v>
      </c>
      <c r="Q708" s="94">
        <f t="shared" si="115"/>
        <v>1.1450671202806086</v>
      </c>
      <c r="R708" s="94">
        <f t="shared" si="116"/>
        <v>1.1454006610679586</v>
      </c>
      <c r="S708" s="94">
        <f t="shared" si="117"/>
        <v>1.1452846171747677</v>
      </c>
      <c r="T708" s="94">
        <f t="shared" si="118"/>
        <v>1.1455448355072608</v>
      </c>
      <c r="U708" s="97">
        <f t="shared" si="119"/>
        <v>1.1450202475370934</v>
      </c>
      <c r="W708" s="28">
        <v>0.70099999999999996</v>
      </c>
      <c r="X708" s="94">
        <f>AProperties!AF708*(9.806*B708)^0.5</f>
        <v>2.3906476920666044</v>
      </c>
      <c r="Y708" s="94">
        <f>AProperties!AG708*(9.806*C708)^0.5</f>
        <v>2.3934306134211862</v>
      </c>
      <c r="Z708" s="94">
        <f>AProperties!AH708*(9.806*D708)^0.5</f>
        <v>2.3930261844360241</v>
      </c>
      <c r="AA708" s="94">
        <f>AProperties!AI708*(9.806*E708)^0.5</f>
        <v>2.3948248333774727</v>
      </c>
      <c r="AB708" s="94">
        <f>AProperties!AJ708*(9.806*F708)^0.5</f>
        <v>2.3943599396250765</v>
      </c>
      <c r="AC708" s="94">
        <f>AProperties!AK708*(9.806*G708)^0.5</f>
        <v>2.3956685859710887</v>
      </c>
      <c r="AD708" s="94">
        <f>AProperties!AL708*(9.806*H708)^0.5</f>
        <v>2.3952133350685383</v>
      </c>
      <c r="AE708" s="94">
        <f>AProperties!AM708*(9.806*I708)^0.5</f>
        <v>2.3962341257981881</v>
      </c>
      <c r="AF708" s="97">
        <f t="shared" si="120"/>
        <v>2.3941756637205223</v>
      </c>
    </row>
    <row r="709" spans="1:32" x14ac:dyDescent="0.25">
      <c r="A709" s="28">
        <v>0.70199999999999996</v>
      </c>
      <c r="B709" s="94">
        <f>AProperties!B709/AProperties!V709/VLOOKUP(B$6,Data!$N$4:$Y$11,Data!$X$1,FALSE)</f>
        <v>0.88845187122622793</v>
      </c>
      <c r="C709" s="94">
        <f>AProperties!C709/AProperties!W709/VLOOKUP(C$6,Data!$N$4:$Y$11,Data!$X$1,FALSE)</f>
        <v>0.88987404765790223</v>
      </c>
      <c r="D709" s="94">
        <f>AProperties!D709/AProperties!X709/VLOOKUP(D$6,Data!$N$4:$Y$11,Data!$X$1,FALSE)</f>
        <v>0.88966730894515544</v>
      </c>
      <c r="E709" s="94">
        <f>AProperties!E709/AProperties!Y709/VLOOKUP(E$6,Data!$N$4:$Y$11,Data!$X$1,FALSE)</f>
        <v>0.89058691186725136</v>
      </c>
      <c r="F709" s="94">
        <f>AProperties!F709/AProperties!Z709/VLOOKUP(F$6,Data!$N$4:$Y$11,Data!$X$1,FALSE)</f>
        <v>0.890349184705585</v>
      </c>
      <c r="G709" s="94">
        <f>AProperties!G709/AProperties!AA709/VLOOKUP(G$6,Data!$N$4:$Y$11,Data!$X$1,FALSE)</f>
        <v>0.89101844089280691</v>
      </c>
      <c r="H709" s="94">
        <f>AProperties!H709/AProperties!AB709/VLOOKUP(H$6,Data!$N$4:$Y$11,Data!$X$1,FALSE)</f>
        <v>0.8907855961565353</v>
      </c>
      <c r="I709" s="94">
        <f>AProperties!I709/AProperties!AC709/VLOOKUP(I$6,Data!$N$4:$Y$11,Data!$X$1,FALSE)</f>
        <v>0.89130773076484004</v>
      </c>
      <c r="J709" s="97">
        <f t="shared" si="110"/>
        <v>0.89025513652703792</v>
      </c>
      <c r="L709" s="28">
        <v>0.70199999999999996</v>
      </c>
      <c r="M709" s="94">
        <f t="shared" si="111"/>
        <v>1.1462259356131139</v>
      </c>
      <c r="N709" s="94">
        <f t="shared" si="112"/>
        <v>1.1469370238289511</v>
      </c>
      <c r="O709" s="94">
        <f t="shared" si="113"/>
        <v>1.1468336544725777</v>
      </c>
      <c r="P709" s="94">
        <f t="shared" si="114"/>
        <v>1.1472934559336256</v>
      </c>
      <c r="Q709" s="94">
        <f t="shared" si="115"/>
        <v>1.1471745923527925</v>
      </c>
      <c r="R709" s="94">
        <f t="shared" si="116"/>
        <v>1.1475092204464035</v>
      </c>
      <c r="S709" s="94">
        <f t="shared" si="117"/>
        <v>1.1473927980782677</v>
      </c>
      <c r="T709" s="94">
        <f t="shared" si="118"/>
        <v>1.14765386538242</v>
      </c>
      <c r="U709" s="97">
        <f t="shared" si="119"/>
        <v>1.1471275682635189</v>
      </c>
      <c r="W709" s="28">
        <v>0.70199999999999996</v>
      </c>
      <c r="X709" s="94">
        <f>AProperties!AF709*(9.806*B709)^0.5</f>
        <v>2.3963239914215326</v>
      </c>
      <c r="Y709" s="94">
        <f>AProperties!AG709*(9.806*C709)^0.5</f>
        <v>2.3991106467133281</v>
      </c>
      <c r="Z709" s="94">
        <f>AProperties!AH709*(9.806*D709)^0.5</f>
        <v>2.3987056738294577</v>
      </c>
      <c r="AA709" s="94">
        <f>AProperties!AI709*(9.806*E709)^0.5</f>
        <v>2.4005067449909152</v>
      </c>
      <c r="AB709" s="94">
        <f>AProperties!AJ709*(9.806*F709)^0.5</f>
        <v>2.4000412243561473</v>
      </c>
      <c r="AC709" s="94">
        <f>AProperties!AK709*(9.806*G709)^0.5</f>
        <v>2.4013516367889824</v>
      </c>
      <c r="AD709" s="94">
        <f>AProperties!AL709*(9.806*H709)^0.5</f>
        <v>2.4008957709902474</v>
      </c>
      <c r="AE709" s="94">
        <f>AProperties!AM709*(9.806*I709)^0.5</f>
        <v>2.4019179412368441</v>
      </c>
      <c r="AF709" s="97">
        <f t="shared" si="120"/>
        <v>2.399856703790932</v>
      </c>
    </row>
    <row r="710" spans="1:32" x14ac:dyDescent="0.25">
      <c r="A710" s="28">
        <v>0.70299999999999996</v>
      </c>
      <c r="B710" s="94">
        <f>AProperties!B710/AProperties!V710/VLOOKUP(B$6,Data!$N$4:$Y$11,Data!$X$1,FALSE)</f>
        <v>0.89066886513057275</v>
      </c>
      <c r="C710" s="94">
        <f>AProperties!C710/AProperties!W710/VLOOKUP(C$6,Data!$N$4:$Y$11,Data!$X$1,FALSE)</f>
        <v>0.89209566490128489</v>
      </c>
      <c r="D710" s="94">
        <f>AProperties!D710/AProperties!X710/VLOOKUP(D$6,Data!$N$4:$Y$11,Data!$X$1,FALSE)</f>
        <v>0.89188825319019371</v>
      </c>
      <c r="E710" s="94">
        <f>AProperties!E710/AProperties!Y710/VLOOKUP(E$6,Data!$N$4:$Y$11,Data!$X$1,FALSE)</f>
        <v>0.8928108520889193</v>
      </c>
      <c r="F710" s="94">
        <f>AProperties!F710/AProperties!Z710/VLOOKUP(F$6,Data!$N$4:$Y$11,Data!$X$1,FALSE)</f>
        <v>0.89257234984545586</v>
      </c>
      <c r="G710" s="94">
        <f>AProperties!G710/AProperties!AA710/VLOOKUP(G$6,Data!$N$4:$Y$11,Data!$X$1,FALSE)</f>
        <v>0.89324378911622515</v>
      </c>
      <c r="H710" s="94">
        <f>AProperties!H710/AProperties!AB710/VLOOKUP(H$6,Data!$N$4:$Y$11,Data!$X$1,FALSE)</f>
        <v>0.89301018448091418</v>
      </c>
      <c r="I710" s="94">
        <f>AProperties!I710/AProperties!AC710/VLOOKUP(I$6,Data!$N$4:$Y$11,Data!$X$1,FALSE)</f>
        <v>0.8935340236486542</v>
      </c>
      <c r="J710" s="97">
        <f t="shared" si="110"/>
        <v>0.89247799780027759</v>
      </c>
      <c r="L710" s="28">
        <v>0.70299999999999996</v>
      </c>
      <c r="M710" s="94">
        <f t="shared" si="111"/>
        <v>1.1483344325652864</v>
      </c>
      <c r="N710" s="94">
        <f t="shared" si="112"/>
        <v>1.1490478324506423</v>
      </c>
      <c r="O710" s="94">
        <f t="shared" si="113"/>
        <v>1.1489441265950968</v>
      </c>
      <c r="P710" s="94">
        <f t="shared" si="114"/>
        <v>1.1494054260444595</v>
      </c>
      <c r="Q710" s="94">
        <f t="shared" si="115"/>
        <v>1.1492861749227279</v>
      </c>
      <c r="R710" s="94">
        <f t="shared" si="116"/>
        <v>1.1496218945581125</v>
      </c>
      <c r="S710" s="94">
        <f t="shared" si="117"/>
        <v>1.149505092240457</v>
      </c>
      <c r="T710" s="94">
        <f t="shared" si="118"/>
        <v>1.1497670118243271</v>
      </c>
      <c r="U710" s="97">
        <f t="shared" si="119"/>
        <v>1.1492389989001388</v>
      </c>
      <c r="W710" s="28">
        <v>0.70299999999999996</v>
      </c>
      <c r="X710" s="94">
        <f>AProperties!AF710*(9.806*B710)^0.5</f>
        <v>2.4020106646143478</v>
      </c>
      <c r="Y710" s="94">
        <f>AProperties!AG710*(9.806*C710)^0.5</f>
        <v>2.4048010590659366</v>
      </c>
      <c r="Z710" s="94">
        <f>AProperties!AH710*(9.806*D710)^0.5</f>
        <v>2.4043955415200617</v>
      </c>
      <c r="AA710" s="94">
        <f>AProperties!AI710*(9.806*E710)^0.5</f>
        <v>2.4061990383075096</v>
      </c>
      <c r="AB710" s="94">
        <f>AProperties!AJ710*(9.806*F710)^0.5</f>
        <v>2.4057328899072341</v>
      </c>
      <c r="AC710" s="94">
        <f>AProperties!AK710*(9.806*G710)^0.5</f>
        <v>2.4070450709178717</v>
      </c>
      <c r="AD710" s="94">
        <f>AProperties!AL710*(9.806*H710)^0.5</f>
        <v>2.4065885893546306</v>
      </c>
      <c r="AE710" s="94">
        <f>AProperties!AM710*(9.806*I710)^0.5</f>
        <v>2.4076121410677986</v>
      </c>
      <c r="AF710" s="97">
        <f t="shared" si="120"/>
        <v>2.4055481243444237</v>
      </c>
    </row>
    <row r="711" spans="1:32" x14ac:dyDescent="0.25">
      <c r="A711" s="28">
        <v>0.70399999999999996</v>
      </c>
      <c r="B711" s="94">
        <f>AProperties!B711/AProperties!V711/VLOOKUP(B$6,Data!$N$4:$Y$11,Data!$X$1,FALSE)</f>
        <v>0.89289412685466785</v>
      </c>
      <c r="C711" s="94">
        <f>AProperties!C711/AProperties!W711/VLOOKUP(C$6,Data!$N$4:$Y$11,Data!$X$1,FALSE)</f>
        <v>0.89432556802973617</v>
      </c>
      <c r="D711" s="94">
        <f>AProperties!D711/AProperties!X711/VLOOKUP(D$6,Data!$N$4:$Y$11,Data!$X$1,FALSE)</f>
        <v>0.89411748068938079</v>
      </c>
      <c r="E711" s="94">
        <f>AProperties!E711/AProperties!Y711/VLOOKUP(E$6,Data!$N$4:$Y$11,Data!$X$1,FALSE)</f>
        <v>0.89504308728001691</v>
      </c>
      <c r="F711" s="94">
        <f>AProperties!F711/AProperties!Z711/VLOOKUP(F$6,Data!$N$4:$Y$11,Data!$X$1,FALSE)</f>
        <v>0.89480380692311723</v>
      </c>
      <c r="G711" s="94">
        <f>AProperties!G711/AProperties!AA711/VLOOKUP(G$6,Data!$N$4:$Y$11,Data!$X$1,FALSE)</f>
        <v>0.89547743781774747</v>
      </c>
      <c r="H711" s="94">
        <f>AProperties!H711/AProperties!AB711/VLOOKUP(H$6,Data!$N$4:$Y$11,Data!$X$1,FALSE)</f>
        <v>0.89524307031013051</v>
      </c>
      <c r="I711" s="94">
        <f>AProperties!I711/AProperties!AC711/VLOOKUP(I$6,Data!$N$4:$Y$11,Data!$X$1,FALSE)</f>
        <v>0.89576862070751728</v>
      </c>
      <c r="J711" s="97">
        <f t="shared" si="110"/>
        <v>0.89470914982653937</v>
      </c>
      <c r="L711" s="28">
        <v>0.70399999999999996</v>
      </c>
      <c r="M711" s="94">
        <f t="shared" si="111"/>
        <v>1.1504470634273338</v>
      </c>
      <c r="N711" s="94">
        <f t="shared" si="112"/>
        <v>1.1511627840148679</v>
      </c>
      <c r="O711" s="94">
        <f t="shared" si="113"/>
        <v>1.1510587403446904</v>
      </c>
      <c r="P711" s="94">
        <f t="shared" si="114"/>
        <v>1.1515215436400084</v>
      </c>
      <c r="Q711" s="94">
        <f t="shared" si="115"/>
        <v>1.1514019034615586</v>
      </c>
      <c r="R711" s="94">
        <f t="shared" si="116"/>
        <v>1.1517387189088737</v>
      </c>
      <c r="S711" s="94">
        <f t="shared" si="117"/>
        <v>1.1516215351550652</v>
      </c>
      <c r="T711" s="94">
        <f t="shared" si="118"/>
        <v>1.1518843103537586</v>
      </c>
      <c r="U711" s="97">
        <f t="shared" si="119"/>
        <v>1.1513545749132694</v>
      </c>
      <c r="W711" s="28">
        <v>0.70399999999999996</v>
      </c>
      <c r="X711" s="94">
        <f>AProperties!AF711*(9.806*B711)^0.5</f>
        <v>2.407707779838963</v>
      </c>
      <c r="Y711" s="94">
        <f>AProperties!AG711*(9.806*C711)^0.5</f>
        <v>2.4105019187776553</v>
      </c>
      <c r="Z711" s="94">
        <f>AProperties!AH711*(9.806*D711)^0.5</f>
        <v>2.41009585579125</v>
      </c>
      <c r="AA711" s="94">
        <f>AProperties!AI711*(9.806*E711)^0.5</f>
        <v>2.4119017816784258</v>
      </c>
      <c r="AB711" s="94">
        <f>AProperties!AJ711*(9.806*F711)^0.5</f>
        <v>2.4114350046119815</v>
      </c>
      <c r="AC711" s="94">
        <f>AProperties!AK711*(9.806*G711)^0.5</f>
        <v>2.4127489567407361</v>
      </c>
      <c r="AD711" s="94">
        <f>AProperties!AL711*(9.806*H711)^0.5</f>
        <v>2.4122918585274999</v>
      </c>
      <c r="AE711" s="94">
        <f>AProperties!AM711*(9.806*I711)^0.5</f>
        <v>2.4133167936953597</v>
      </c>
      <c r="AF711" s="97">
        <f t="shared" si="120"/>
        <v>2.4112499937077336</v>
      </c>
    </row>
    <row r="712" spans="1:32" x14ac:dyDescent="0.25">
      <c r="A712" s="28">
        <v>0.70499999999999996</v>
      </c>
      <c r="B712" s="94">
        <f>AProperties!B712/AProperties!V712/VLOOKUP(B$6,Data!$N$4:$Y$11,Data!$X$1,FALSE)</f>
        <v>0.89512772798445184</v>
      </c>
      <c r="C712" s="94">
        <f>AProperties!C712/AProperties!W712/VLOOKUP(C$6,Data!$N$4:$Y$11,Data!$X$1,FALSE)</f>
        <v>0.89656382877773766</v>
      </c>
      <c r="D712" s="94">
        <f>AProperties!D712/AProperties!X712/VLOOKUP(D$6,Data!$N$4:$Y$11,Data!$X$1,FALSE)</f>
        <v>0.89635506315557933</v>
      </c>
      <c r="E712" s="94">
        <f>AProperties!E712/AProperties!Y712/VLOOKUP(E$6,Data!$N$4:$Y$11,Data!$X$1,FALSE)</f>
        <v>0.89728368924963942</v>
      </c>
      <c r="F712" s="94">
        <f>AProperties!F712/AProperties!Z712/VLOOKUP(F$6,Data!$N$4:$Y$11,Data!$X$1,FALSE)</f>
        <v>0.89704362772277224</v>
      </c>
      <c r="G712" s="94">
        <f>AProperties!G712/AProperties!AA712/VLOOKUP(G$6,Data!$N$4:$Y$11,Data!$X$1,FALSE)</f>
        <v>0.89771945885168802</v>
      </c>
      <c r="H712" s="94">
        <f>AProperties!H712/AProperties!AB712/VLOOKUP(H$6,Data!$N$4:$Y$11,Data!$X$1,FALSE)</f>
        <v>0.89748432547409707</v>
      </c>
      <c r="I712" s="94">
        <f>AProperties!I712/AProperties!AC712/VLOOKUP(I$6,Data!$N$4:$Y$11,Data!$X$1,FALSE)</f>
        <v>0.89801159382608098</v>
      </c>
      <c r="J712" s="97">
        <f t="shared" ref="J712:J775" si="121">AVERAGE(B712:I712)</f>
        <v>0.89694866438025578</v>
      </c>
      <c r="L712" s="28">
        <v>0.70499999999999996</v>
      </c>
      <c r="M712" s="94">
        <f t="shared" ref="M712:M775" si="122">$L712+B712/2</f>
        <v>1.152563863992226</v>
      </c>
      <c r="N712" s="94">
        <f t="shared" ref="N712:N775" si="123">$L712+C712/2</f>
        <v>1.1532819143888688</v>
      </c>
      <c r="O712" s="94">
        <f t="shared" ref="O712:O775" si="124">$L712+D712/2</f>
        <v>1.1531775315777897</v>
      </c>
      <c r="P712" s="94">
        <f t="shared" ref="P712:P775" si="125">$L712+E712/2</f>
        <v>1.1536418446248198</v>
      </c>
      <c r="Q712" s="94">
        <f t="shared" ref="Q712:Q775" si="126">$L712+F712/2</f>
        <v>1.1535218138613861</v>
      </c>
      <c r="R712" s="94">
        <f t="shared" ref="R712:R775" si="127">$L712+G712/2</f>
        <v>1.1538597294258439</v>
      </c>
      <c r="S712" s="94">
        <f t="shared" ref="S712:S775" si="128">$L712+H712/2</f>
        <v>1.1537421627370485</v>
      </c>
      <c r="T712" s="94">
        <f t="shared" ref="T712:T775" si="129">$L712+I712/2</f>
        <v>1.1540057969130404</v>
      </c>
      <c r="U712" s="97">
        <f t="shared" ref="U712:U775" si="130">AVERAGE(M712:T712)</f>
        <v>1.1534743321901277</v>
      </c>
      <c r="W712" s="28">
        <v>0.70499999999999996</v>
      </c>
      <c r="X712" s="94">
        <f>AProperties!AF712*(9.806*B712)^0.5</f>
        <v>2.4134154061526081</v>
      </c>
      <c r="Y712" s="94">
        <f>AProperties!AG712*(9.806*C712)^0.5</f>
        <v>2.4162132950115258</v>
      </c>
      <c r="Z712" s="94">
        <f>AProperties!AH712*(9.806*D712)^0.5</f>
        <v>2.4158066857906793</v>
      </c>
      <c r="AA712" s="94">
        <f>AProperties!AI712*(9.806*E712)^0.5</f>
        <v>2.4176150443197848</v>
      </c>
      <c r="AB712" s="94">
        <f>AProperties!AJ712*(9.806*F712)^0.5</f>
        <v>2.4171476376688119</v>
      </c>
      <c r="AC712" s="94">
        <f>AProperties!AK712*(9.806*G712)^0.5</f>
        <v>2.4184633635058366</v>
      </c>
      <c r="AD712" s="94">
        <f>AProperties!AL712*(9.806*H712)^0.5</f>
        <v>2.4180056477397796</v>
      </c>
      <c r="AE712" s="94">
        <f>AProperties!AM712*(9.806*I712)^0.5</f>
        <v>2.4190319683893469</v>
      </c>
      <c r="AF712" s="97">
        <f t="shared" ref="AF712:AF775" si="131">AVERAGE(X712:AE712)</f>
        <v>2.4169623810722967</v>
      </c>
    </row>
    <row r="713" spans="1:32" x14ac:dyDescent="0.25">
      <c r="A713" s="28">
        <v>0.70599999999999996</v>
      </c>
      <c r="B713" s="94">
        <f>AProperties!B713/AProperties!V713/VLOOKUP(B$6,Data!$N$4:$Y$11,Data!$X$1,FALSE)</f>
        <v>0.89736974095831545</v>
      </c>
      <c r="C713" s="94">
        <f>AProperties!C713/AProperties!W713/VLOOKUP(C$6,Data!$N$4:$Y$11,Data!$X$1,FALSE)</f>
        <v>0.89881051973400294</v>
      </c>
      <c r="D713" s="94">
        <f>AProperties!D713/AProperties!X713/VLOOKUP(D$6,Data!$N$4:$Y$11,Data!$X$1,FALSE)</f>
        <v>0.89860107315562376</v>
      </c>
      <c r="E713" s="94">
        <f>AProperties!E713/AProperties!Y713/VLOOKUP(E$6,Data!$N$4:$Y$11,Data!$X$1,FALSE)</f>
        <v>0.89953273066200823</v>
      </c>
      <c r="F713" s="94">
        <f>AProperties!F713/AProperties!Z713/VLOOKUP(F$6,Data!$N$4:$Y$11,Data!$X$1,FALSE)</f>
        <v>0.89929188488344747</v>
      </c>
      <c r="G713" s="94">
        <f>AProperties!G713/AProperties!AA713/VLOOKUP(G$6,Data!$N$4:$Y$11,Data!$X$1,FALSE)</f>
        <v>0.89996992492802652</v>
      </c>
      <c r="H713" s="94">
        <f>AProperties!H713/AProperties!AB713/VLOOKUP(H$6,Data!$N$4:$Y$11,Data!$X$1,FALSE)</f>
        <v>0.89973402265809399</v>
      </c>
      <c r="I713" s="94">
        <f>AProperties!I713/AProperties!AC713/VLOOKUP(I$6,Data!$N$4:$Y$11,Data!$X$1,FALSE)</f>
        <v>0.90026301574501932</v>
      </c>
      <c r="J713" s="97">
        <f t="shared" si="121"/>
        <v>0.89919661409056706</v>
      </c>
      <c r="L713" s="28">
        <v>0.70599999999999996</v>
      </c>
      <c r="M713" s="94">
        <f t="shared" si="122"/>
        <v>1.1546848704791577</v>
      </c>
      <c r="N713" s="94">
        <f t="shared" si="123"/>
        <v>1.1554052598670015</v>
      </c>
      <c r="O713" s="94">
        <f t="shared" si="124"/>
        <v>1.155300536577812</v>
      </c>
      <c r="P713" s="94">
        <f t="shared" si="125"/>
        <v>1.155766365331004</v>
      </c>
      <c r="Q713" s="94">
        <f t="shared" si="126"/>
        <v>1.1556459424417236</v>
      </c>
      <c r="R713" s="94">
        <f t="shared" si="127"/>
        <v>1.1559849624640133</v>
      </c>
      <c r="S713" s="94">
        <f t="shared" si="128"/>
        <v>1.155867011329047</v>
      </c>
      <c r="T713" s="94">
        <f t="shared" si="129"/>
        <v>1.1561315078725096</v>
      </c>
      <c r="U713" s="97">
        <f t="shared" si="130"/>
        <v>1.1555983070452838</v>
      </c>
      <c r="W713" s="28">
        <v>0.70599999999999996</v>
      </c>
      <c r="X713" s="94">
        <f>AProperties!AF713*(9.806*B713)^0.5</f>
        <v>2.4191336134885573</v>
      </c>
      <c r="Y713" s="94">
        <f>AProperties!AG713*(9.806*C713)^0.5</f>
        <v>2.4219352578077546</v>
      </c>
      <c r="Z713" s="94">
        <f>AProperties!AH713*(9.806*D713)^0.5</f>
        <v>2.4215281015430015</v>
      </c>
      <c r="AA713" s="94">
        <f>AProperties!AI713*(9.806*E713)^0.5</f>
        <v>2.4233388963254234</v>
      </c>
      <c r="AB713" s="94">
        <f>AProperties!AJ713*(9.806*F713)^0.5</f>
        <v>2.4228708591536692</v>
      </c>
      <c r="AC713" s="94">
        <f>AProperties!AK713*(9.806*G713)^0.5</f>
        <v>2.4241883613394859</v>
      </c>
      <c r="AD713" s="94">
        <f>AProperties!AL713*(9.806*H713)^0.5</f>
        <v>2.4237300271002464</v>
      </c>
      <c r="AE713" s="94">
        <f>AProperties!AM713*(9.806*I713)^0.5</f>
        <v>2.4247577352978391</v>
      </c>
      <c r="AF713" s="97">
        <f t="shared" si="131"/>
        <v>2.4226853565069968</v>
      </c>
    </row>
    <row r="714" spans="1:32" x14ac:dyDescent="0.25">
      <c r="A714" s="28">
        <v>0.70699999999999996</v>
      </c>
      <c r="B714" s="94">
        <f>AProperties!B714/AProperties!V714/VLOOKUP(B$6,Data!$N$4:$Y$11,Data!$X$1,FALSE)</f>
        <v>0.8996202390802176</v>
      </c>
      <c r="C714" s="94">
        <f>AProperties!C714/AProperties!W714/VLOOKUP(C$6,Data!$N$4:$Y$11,Data!$X$1,FALSE)</f>
        <v>0.90106571435461491</v>
      </c>
      <c r="D714" s="94">
        <f>AProperties!D714/AProperties!X714/VLOOKUP(D$6,Data!$N$4:$Y$11,Data!$X$1,FALSE)</f>
        <v>0.9008555841234589</v>
      </c>
      <c r="E714" s="94">
        <f>AProperties!E714/AProperties!Y714/VLOOKUP(E$6,Data!$N$4:$Y$11,Data!$X$1,FALSE)</f>
        <v>0.90179028504961789</v>
      </c>
      <c r="F714" s="94">
        <f>AProperties!F714/AProperties!Z714/VLOOKUP(F$6,Data!$N$4:$Y$11,Data!$X$1,FALSE)</f>
        <v>0.90154865191214673</v>
      </c>
      <c r="G714" s="94">
        <f>AProperties!G714/AProperties!AA714/VLOOKUP(G$6,Data!$N$4:$Y$11,Data!$X$1,FALSE)</f>
        <v>0.90222890962556823</v>
      </c>
      <c r="H714" s="94">
        <f>AProperties!H714/AProperties!AB714/VLOOKUP(H$6,Data!$N$4:$Y$11,Data!$X$1,FALSE)</f>
        <v>0.90199223541593831</v>
      </c>
      <c r="I714" s="94">
        <f>AProperties!I714/AProperties!AC714/VLOOKUP(I$6,Data!$N$4:$Y$11,Data!$X$1,FALSE)</f>
        <v>0.90252296007420674</v>
      </c>
      <c r="J714" s="97">
        <f t="shared" si="121"/>
        <v>0.90145307245447115</v>
      </c>
      <c r="L714" s="28">
        <v>0.70699999999999996</v>
      </c>
      <c r="M714" s="94">
        <f t="shared" si="122"/>
        <v>1.1568101195401088</v>
      </c>
      <c r="N714" s="94">
        <f t="shared" si="123"/>
        <v>1.1575328571773074</v>
      </c>
      <c r="O714" s="94">
        <f t="shared" si="124"/>
        <v>1.1574277920617293</v>
      </c>
      <c r="P714" s="94">
        <f t="shared" si="125"/>
        <v>1.157895142524809</v>
      </c>
      <c r="Q714" s="94">
        <f t="shared" si="126"/>
        <v>1.1577743259560733</v>
      </c>
      <c r="R714" s="94">
        <f t="shared" si="127"/>
        <v>1.1581144548127842</v>
      </c>
      <c r="S714" s="94">
        <f t="shared" si="128"/>
        <v>1.1579961177079692</v>
      </c>
      <c r="T714" s="94">
        <f t="shared" si="129"/>
        <v>1.1582614800371034</v>
      </c>
      <c r="U714" s="97">
        <f t="shared" si="130"/>
        <v>1.1577265362272355</v>
      </c>
      <c r="W714" s="28">
        <v>0.70699999999999996</v>
      </c>
      <c r="X714" s="94">
        <f>AProperties!AF714*(9.806*B714)^0.5</f>
        <v>2.4248624726690924</v>
      </c>
      <c r="Y714" s="94">
        <f>AProperties!AG714*(9.806*C714)^0.5</f>
        <v>2.4276678780966643</v>
      </c>
      <c r="Z714" s="94">
        <f>AProperties!AH714*(9.806*D714)^0.5</f>
        <v>2.4272601739628339</v>
      </c>
      <c r="AA714" s="94">
        <f>AProperties!AI714*(9.806*E714)^0.5</f>
        <v>2.4290734086798547</v>
      </c>
      <c r="AB714" s="94">
        <f>AProperties!AJ714*(9.806*F714)^0.5</f>
        <v>2.4286047400329993</v>
      </c>
      <c r="AC714" s="94">
        <f>AProperties!AK714*(9.806*G714)^0.5</f>
        <v>2.429924021259021</v>
      </c>
      <c r="AD714" s="94">
        <f>AProperties!AL714*(9.806*H714)^0.5</f>
        <v>2.4294650676085388</v>
      </c>
      <c r="AE714" s="94">
        <f>AProperties!AM714*(9.806*I714)^0.5</f>
        <v>2.4304941654601859</v>
      </c>
      <c r="AF714" s="97">
        <f t="shared" si="131"/>
        <v>2.4284189909711484</v>
      </c>
    </row>
    <row r="715" spans="1:32" x14ac:dyDescent="0.25">
      <c r="A715" s="28">
        <v>0.70799999999999996</v>
      </c>
      <c r="B715" s="94">
        <f>AProperties!B715/AProperties!V715/VLOOKUP(B$6,Data!$N$4:$Y$11,Data!$X$1,FALSE)</f>
        <v>0.90187929653305232</v>
      </c>
      <c r="C715" s="94">
        <f>AProperties!C715/AProperties!W715/VLOOKUP(C$6,Data!$N$4:$Y$11,Data!$X$1,FALSE)</f>
        <v>0.90332948697642546</v>
      </c>
      <c r="D715" s="94">
        <f>AProperties!D715/AProperties!X715/VLOOKUP(D$6,Data!$N$4:$Y$11,Data!$X$1,FALSE)</f>
        <v>0.90311867037352733</v>
      </c>
      <c r="E715" s="94">
        <f>AProperties!E715/AProperties!Y715/VLOOKUP(E$6,Data!$N$4:$Y$11,Data!$X$1,FALSE)</f>
        <v>0.90405642682665421</v>
      </c>
      <c r="F715" s="94">
        <f>AProperties!F715/AProperties!Z715/VLOOKUP(F$6,Data!$N$4:$Y$11,Data!$X$1,FALSE)</f>
        <v>0.90381400319725202</v>
      </c>
      <c r="G715" s="94">
        <f>AProperties!G715/AProperties!AA715/VLOOKUP(G$6,Data!$N$4:$Y$11,Data!$X$1,FALSE)</f>
        <v>0.90449648740536226</v>
      </c>
      <c r="H715" s="94">
        <f>AProperties!H715/AProperties!AB715/VLOOKUP(H$6,Data!$N$4:$Y$11,Data!$X$1,FALSE)</f>
        <v>0.90425903818338416</v>
      </c>
      <c r="I715" s="94">
        <f>AProperties!I715/AProperties!AC715/VLOOKUP(I$6,Data!$N$4:$Y$11,Data!$X$1,FALSE)</f>
        <v>0.90479150130613228</v>
      </c>
      <c r="J715" s="97">
        <f t="shared" si="121"/>
        <v>0.90371811385022371</v>
      </c>
      <c r="L715" s="28">
        <v>0.70799999999999996</v>
      </c>
      <c r="M715" s="94">
        <f t="shared" si="122"/>
        <v>1.1589396482665262</v>
      </c>
      <c r="N715" s="94">
        <f t="shared" si="123"/>
        <v>1.1596647434882126</v>
      </c>
      <c r="O715" s="94">
        <f t="shared" si="124"/>
        <v>1.1595593351867637</v>
      </c>
      <c r="P715" s="94">
        <f t="shared" si="125"/>
        <v>1.1600282134133271</v>
      </c>
      <c r="Q715" s="94">
        <f t="shared" si="126"/>
        <v>1.1599070015986259</v>
      </c>
      <c r="R715" s="94">
        <f t="shared" si="127"/>
        <v>1.1602482437026811</v>
      </c>
      <c r="S715" s="94">
        <f t="shared" si="128"/>
        <v>1.160129519091692</v>
      </c>
      <c r="T715" s="94">
        <f t="shared" si="129"/>
        <v>1.1603957506530662</v>
      </c>
      <c r="U715" s="97">
        <f t="shared" si="130"/>
        <v>1.1598590569251119</v>
      </c>
      <c r="W715" s="28">
        <v>0.70799999999999996</v>
      </c>
      <c r="X715" s="94">
        <f>AProperties!AF715*(9.806*B715)^0.5</f>
        <v>2.4306020554187064</v>
      </c>
      <c r="Y715" s="94">
        <f>AProperties!AG715*(9.806*C715)^0.5</f>
        <v>2.4334112277119315</v>
      </c>
      <c r="Z715" s="94">
        <f>AProperties!AH715*(9.806*D715)^0.5</f>
        <v>2.4330029748679713</v>
      </c>
      <c r="AA715" s="94">
        <f>AProperties!AI715*(9.806*E715)^0.5</f>
        <v>2.4348186532715239</v>
      </c>
      <c r="AB715" s="94">
        <f>AProperties!AJ715*(9.806*F715)^0.5</f>
        <v>2.4343493521769721</v>
      </c>
      <c r="AC715" s="94">
        <f>AProperties!AK715*(9.806*G715)^0.5</f>
        <v>2.4356704151860398</v>
      </c>
      <c r="AD715" s="94">
        <f>AProperties!AL715*(9.806*H715)^0.5</f>
        <v>2.4352108411683555</v>
      </c>
      <c r="AE715" s="94">
        <f>AProperties!AM715*(9.806*I715)^0.5</f>
        <v>2.43624133082022</v>
      </c>
      <c r="AF715" s="97">
        <f t="shared" si="131"/>
        <v>2.4341633563277152</v>
      </c>
    </row>
    <row r="716" spans="1:32" x14ac:dyDescent="0.25">
      <c r="A716" s="28">
        <v>0.70899999999999996</v>
      </c>
      <c r="B716" s="94">
        <f>AProperties!B716/AProperties!V716/VLOOKUP(B$6,Data!$N$4:$Y$11,Data!$X$1,FALSE)</f>
        <v>0.90414698839226504</v>
      </c>
      <c r="C716" s="94">
        <f>AProperties!C716/AProperties!W716/VLOOKUP(C$6,Data!$N$4:$Y$11,Data!$X$1,FALSE)</f>
        <v>0.9056019128306938</v>
      </c>
      <c r="D716" s="94">
        <f>AProperties!D716/AProperties!X716/VLOOKUP(D$6,Data!$N$4:$Y$11,Data!$X$1,FALSE)</f>
        <v>0.90539040711441132</v>
      </c>
      <c r="E716" s="94">
        <f>AProperties!E716/AProperties!Y716/VLOOKUP(E$6,Data!$N$4:$Y$11,Data!$X$1,FALSE)</f>
        <v>0.90633123130264215</v>
      </c>
      <c r="F716" s="94">
        <f>AProperties!F716/AProperties!Z716/VLOOKUP(F$6,Data!$N$4:$Y$11,Data!$X$1,FALSE)</f>
        <v>0.90608801402217765</v>
      </c>
      <c r="G716" s="94">
        <f>AProperties!G716/AProperties!AA716/VLOOKUP(G$6,Data!$N$4:$Y$11,Data!$X$1,FALSE)</f>
        <v>0.90677273362436772</v>
      </c>
      <c r="H716" s="94">
        <f>AProperties!H716/AProperties!AB716/VLOOKUP(H$6,Data!$N$4:$Y$11,Data!$X$1,FALSE)</f>
        <v>0.90653450629179178</v>
      </c>
      <c r="I716" s="94">
        <f>AProperties!I716/AProperties!AC716/VLOOKUP(I$6,Data!$N$4:$Y$11,Data!$X$1,FALSE)</f>
        <v>0.90706871482957474</v>
      </c>
      <c r="J716" s="97">
        <f t="shared" si="121"/>
        <v>0.90599181355099045</v>
      </c>
      <c r="L716" s="28">
        <v>0.70899999999999996</v>
      </c>
      <c r="M716" s="94">
        <f t="shared" si="122"/>
        <v>1.1610734941961325</v>
      </c>
      <c r="N716" s="94">
        <f t="shared" si="123"/>
        <v>1.1618009564153469</v>
      </c>
      <c r="O716" s="94">
        <f t="shared" si="124"/>
        <v>1.1616952035572057</v>
      </c>
      <c r="P716" s="94">
        <f t="shared" si="125"/>
        <v>1.1621656156513209</v>
      </c>
      <c r="Q716" s="94">
        <f t="shared" si="126"/>
        <v>1.1620440070110889</v>
      </c>
      <c r="R716" s="94">
        <f t="shared" si="127"/>
        <v>1.1623863668121839</v>
      </c>
      <c r="S716" s="94">
        <f t="shared" si="128"/>
        <v>1.1622672531458957</v>
      </c>
      <c r="T716" s="94">
        <f t="shared" si="129"/>
        <v>1.1625343574147873</v>
      </c>
      <c r="U716" s="97">
        <f t="shared" si="130"/>
        <v>1.161995906775495</v>
      </c>
      <c r="W716" s="28">
        <v>0.70899999999999996</v>
      </c>
      <c r="X716" s="94">
        <f>AProperties!AF716*(9.806*B716)^0.5</f>
        <v>2.4363524343775427</v>
      </c>
      <c r="Y716" s="94">
        <f>AProperties!AG716*(9.806*C716)^0.5</f>
        <v>2.4391653794040256</v>
      </c>
      <c r="Z716" s="94">
        <f>AProperties!AH716*(9.806*D716)^0.5</f>
        <v>2.4387565769928381</v>
      </c>
      <c r="AA716" s="94">
        <f>AProperties!AI716*(9.806*E716)^0.5</f>
        <v>2.4405747029062335</v>
      </c>
      <c r="AB716" s="94">
        <f>AProperties!AJ716*(9.806*F716)^0.5</f>
        <v>2.4401047683729442</v>
      </c>
      <c r="AC716" s="94">
        <f>AProperties!AK716*(9.806*G716)^0.5</f>
        <v>2.4414276159598667</v>
      </c>
      <c r="AD716" s="94">
        <f>AProperties!AL716*(9.806*H716)^0.5</f>
        <v>2.4409674206009337</v>
      </c>
      <c r="AE716" s="94">
        <f>AProperties!AM716*(9.806*I716)^0.5</f>
        <v>2.4419993042397352</v>
      </c>
      <c r="AF716" s="97">
        <f t="shared" si="131"/>
        <v>2.4399185253567652</v>
      </c>
    </row>
    <row r="717" spans="1:32" x14ac:dyDescent="0.25">
      <c r="A717" s="28">
        <v>0.71</v>
      </c>
      <c r="B717" s="94">
        <f>AProperties!B717/AProperties!V717/VLOOKUP(B$6,Data!$N$4:$Y$11,Data!$X$1,FALSE)</f>
        <v>0.90642339063972255</v>
      </c>
      <c r="C717" s="94">
        <f>AProperties!C717/AProperties!W717/VLOOKUP(C$6,Data!$N$4:$Y$11,Data!$X$1,FALSE)</f>
        <v>0.90788306805699281</v>
      </c>
      <c r="D717" s="94">
        <f>AProperties!D717/AProperties!X717/VLOOKUP(D$6,Data!$N$4:$Y$11,Data!$X$1,FALSE)</f>
        <v>0.90767087046273098</v>
      </c>
      <c r="E717" s="94">
        <f>AProperties!E717/AProperties!Y717/VLOOKUP(E$6,Data!$N$4:$Y$11,Data!$X$1,FALSE)</f>
        <v>0.90861477469636998</v>
      </c>
      <c r="F717" s="94">
        <f>AProperties!F717/AProperties!Z717/VLOOKUP(F$6,Data!$N$4:$Y$11,Data!$X$1,FALSE)</f>
        <v>0.90837076057928134</v>
      </c>
      <c r="G717" s="94">
        <f>AProperties!G717/AProperties!AA717/VLOOKUP(G$6,Data!$N$4:$Y$11,Data!$X$1,FALSE)</f>
        <v>0.90905772454937805</v>
      </c>
      <c r="H717" s="94">
        <f>AProperties!H717/AProperties!AB717/VLOOKUP(H$6,Data!$N$4:$Y$11,Data!$X$1,FALSE)</f>
        <v>0.90881871598204766</v>
      </c>
      <c r="I717" s="94">
        <f>AProperties!I717/AProperties!AC717/VLOOKUP(I$6,Data!$N$4:$Y$11,Data!$X$1,FALSE)</f>
        <v>0.909354676943535</v>
      </c>
      <c r="J717" s="97">
        <f t="shared" si="121"/>
        <v>0.90827424773875731</v>
      </c>
      <c r="L717" s="28">
        <v>0.71</v>
      </c>
      <c r="M717" s="94">
        <f t="shared" si="122"/>
        <v>1.1632116953198612</v>
      </c>
      <c r="N717" s="94">
        <f t="shared" si="123"/>
        <v>1.1639415340284964</v>
      </c>
      <c r="O717" s="94">
        <f t="shared" si="124"/>
        <v>1.1638354352313653</v>
      </c>
      <c r="P717" s="94">
        <f t="shared" si="125"/>
        <v>1.1643073873481851</v>
      </c>
      <c r="Q717" s="94">
        <f t="shared" si="126"/>
        <v>1.1641853802896407</v>
      </c>
      <c r="R717" s="94">
        <f t="shared" si="127"/>
        <v>1.164528862274689</v>
      </c>
      <c r="S717" s="94">
        <f t="shared" si="128"/>
        <v>1.1644093579910237</v>
      </c>
      <c r="T717" s="94">
        <f t="shared" si="129"/>
        <v>1.1646773384717675</v>
      </c>
      <c r="U717" s="97">
        <f t="shared" si="130"/>
        <v>1.1641371238693785</v>
      </c>
      <c r="W717" s="28">
        <v>0.71</v>
      </c>
      <c r="X717" s="94">
        <f>AProperties!AF717*(9.806*B717)^0.5</f>
        <v>2.4421136831150689</v>
      </c>
      <c r="Y717" s="94">
        <f>AProperties!AG717*(9.806*C717)^0.5</f>
        <v>2.4449304068539144</v>
      </c>
      <c r="Z717" s="94">
        <f>AProperties!AH717*(9.806*D717)^0.5</f>
        <v>2.4445210540021889</v>
      </c>
      <c r="AA717" s="94">
        <f>AProperties!AI717*(9.806*E717)^0.5</f>
        <v>2.4463416313208817</v>
      </c>
      <c r="AB717" s="94">
        <f>AProperties!AJ717*(9.806*F717)^0.5</f>
        <v>2.4458710623391524</v>
      </c>
      <c r="AC717" s="94">
        <f>AProperties!AK717*(9.806*G717)^0.5</f>
        <v>2.4471956973512596</v>
      </c>
      <c r="AD717" s="94">
        <f>AProperties!AL717*(9.806*H717)^0.5</f>
        <v>2.4467348796587625</v>
      </c>
      <c r="AE717" s="94">
        <f>AProperties!AM717*(9.806*I717)^0.5</f>
        <v>2.4477681595122021</v>
      </c>
      <c r="AF717" s="97">
        <f t="shared" si="131"/>
        <v>2.4456845717691786</v>
      </c>
    </row>
    <row r="718" spans="1:32" x14ac:dyDescent="0.25">
      <c r="A718" s="28">
        <v>0.71099999999999997</v>
      </c>
      <c r="B718" s="94">
        <f>AProperties!B718/AProperties!V718/VLOOKUP(B$6,Data!$N$4:$Y$11,Data!$X$1,FALSE)</f>
        <v>0.9087085801778616</v>
      </c>
      <c r="C718" s="94">
        <f>AProperties!C718/AProperties!W718/VLOOKUP(C$6,Data!$N$4:$Y$11,Data!$X$1,FALSE)</f>
        <v>0.91017302971737812</v>
      </c>
      <c r="D718" s="94">
        <f>AProperties!D718/AProperties!X718/VLOOKUP(D$6,Data!$N$4:$Y$11,Data!$X$1,FALSE)</f>
        <v>0.90996013745731097</v>
      </c>
      <c r="E718" s="94">
        <f>AProperties!E718/AProperties!Y718/VLOOKUP(E$6,Data!$N$4:$Y$11,Data!$X$1,FALSE)</f>
        <v>0.91090713415007196</v>
      </c>
      <c r="F718" s="94">
        <f>AProperties!F718/AProperties!Z718/VLOOKUP(F$6,Data!$N$4:$Y$11,Data!$X$1,FALSE)</f>
        <v>0.91066231998404656</v>
      </c>
      <c r="G718" s="94">
        <f>AProperties!G718/AProperties!AA718/VLOOKUP(G$6,Data!$N$4:$Y$11,Data!$X$1,FALSE)</f>
        <v>0.91135153737121954</v>
      </c>
      <c r="H718" s="94">
        <f>AProperties!H718/AProperties!AB718/VLOOKUP(H$6,Data!$N$4:$Y$11,Data!$X$1,FALSE)</f>
        <v>0.91111174441875253</v>
      </c>
      <c r="I718" s="94">
        <f>AProperties!I718/AProperties!AC718/VLOOKUP(I$6,Data!$N$4:$Y$11,Data!$X$1,FALSE)</f>
        <v>0.91164946487143417</v>
      </c>
      <c r="J718" s="97">
        <f t="shared" si="121"/>
        <v>0.91056549351850935</v>
      </c>
      <c r="L718" s="28">
        <v>0.71099999999999997</v>
      </c>
      <c r="M718" s="94">
        <f t="shared" si="122"/>
        <v>1.1653542900889309</v>
      </c>
      <c r="N718" s="94">
        <f t="shared" si="123"/>
        <v>1.166086514858689</v>
      </c>
      <c r="O718" s="94">
        <f t="shared" si="124"/>
        <v>1.1659800687286554</v>
      </c>
      <c r="P718" s="94">
        <f t="shared" si="125"/>
        <v>1.166453567075036</v>
      </c>
      <c r="Q718" s="94">
        <f t="shared" si="126"/>
        <v>1.1663311599920232</v>
      </c>
      <c r="R718" s="94">
        <f t="shared" si="127"/>
        <v>1.1666757686856097</v>
      </c>
      <c r="S718" s="94">
        <f t="shared" si="128"/>
        <v>1.1665558722093763</v>
      </c>
      <c r="T718" s="94">
        <f t="shared" si="129"/>
        <v>1.166824732435717</v>
      </c>
      <c r="U718" s="97">
        <f t="shared" si="130"/>
        <v>1.1662827467592547</v>
      </c>
      <c r="W718" s="28">
        <v>0.71099999999999997</v>
      </c>
      <c r="X718" s="94">
        <f>AProperties!AF718*(9.806*B718)^0.5</f>
        <v>2.4478858761440359</v>
      </c>
      <c r="Y718" s="94">
        <f>AProperties!AG718*(9.806*C718)^0.5</f>
        <v>2.450706384687023</v>
      </c>
      <c r="Z718" s="94">
        <f>AProperties!AH718*(9.806*D718)^0.5</f>
        <v>2.450296480505064</v>
      </c>
      <c r="AA718" s="94">
        <f>AProperties!AI718*(9.806*E718)^0.5</f>
        <v>2.4521195131974114</v>
      </c>
      <c r="AB718" s="94">
        <f>AProperties!AJ718*(9.806*F718)^0.5</f>
        <v>2.4516483087386898</v>
      </c>
      <c r="AC718" s="94">
        <f>AProperties!AK718*(9.806*G718)^0.5</f>
        <v>2.4529747340763919</v>
      </c>
      <c r="AD718" s="94">
        <f>AProperties!AL718*(9.806*H718)^0.5</f>
        <v>2.4525132930395408</v>
      </c>
      <c r="AE718" s="94">
        <f>AProperties!AM718*(9.806*I718)^0.5</f>
        <v>2.4535479713767381</v>
      </c>
      <c r="AF718" s="97">
        <f t="shared" si="131"/>
        <v>2.4514615702206122</v>
      </c>
    </row>
    <row r="719" spans="1:32" x14ac:dyDescent="0.25">
      <c r="A719" s="28">
        <v>0.71199999999999997</v>
      </c>
      <c r="B719" s="94">
        <f>AProperties!B719/AProperties!V719/VLOOKUP(B$6,Data!$N$4:$Y$11,Data!$X$1,FALSE)</f>
        <v>0.91100263484408972</v>
      </c>
      <c r="C719" s="94">
        <f>AProperties!C719/AProperties!W719/VLOOKUP(C$6,Data!$N$4:$Y$11,Data!$X$1,FALSE)</f>
        <v>0.91247187581082534</v>
      </c>
      <c r="D719" s="94">
        <f>AProperties!D719/AProperties!X719/VLOOKUP(D$6,Data!$N$4:$Y$11,Data!$X$1,FALSE)</f>
        <v>0.91225828607361259</v>
      </c>
      <c r="E719" s="94">
        <f>AProperties!E719/AProperties!Y719/VLOOKUP(E$6,Data!$N$4:$Y$11,Data!$X$1,FALSE)</f>
        <v>0.9132083877438788</v>
      </c>
      <c r="F719" s="94">
        <f>AProperties!F719/AProperties!Z719/VLOOKUP(F$6,Data!$N$4:$Y$11,Data!$X$1,FALSE)</f>
        <v>0.91296277028952866</v>
      </c>
      <c r="G719" s="94">
        <f>AProperties!G719/AProperties!AA719/VLOOKUP(G$6,Data!$N$4:$Y$11,Data!$X$1,FALSE)</f>
        <v>0.91365425021920399</v>
      </c>
      <c r="H719" s="94">
        <f>AProperties!H719/AProperties!AB719/VLOOKUP(H$6,Data!$N$4:$Y$11,Data!$X$1,FALSE)</f>
        <v>0.91341366970467708</v>
      </c>
      <c r="I719" s="94">
        <f>AProperties!I719/AProperties!AC719/VLOOKUP(I$6,Data!$N$4:$Y$11,Data!$X$1,FALSE)</f>
        <v>0.91395315677558209</v>
      </c>
      <c r="J719" s="97">
        <f t="shared" si="121"/>
        <v>0.91286562893267476</v>
      </c>
      <c r="L719" s="28">
        <v>0.71199999999999997</v>
      </c>
      <c r="M719" s="94">
        <f t="shared" si="122"/>
        <v>1.1675013174220448</v>
      </c>
      <c r="N719" s="94">
        <f t="shared" si="123"/>
        <v>1.1682359379054126</v>
      </c>
      <c r="O719" s="94">
        <f t="shared" si="124"/>
        <v>1.1681291430368064</v>
      </c>
      <c r="P719" s="94">
        <f t="shared" si="125"/>
        <v>1.1686041938719394</v>
      </c>
      <c r="Q719" s="94">
        <f t="shared" si="126"/>
        <v>1.1684813851447644</v>
      </c>
      <c r="R719" s="94">
        <f t="shared" si="127"/>
        <v>1.1688271251096021</v>
      </c>
      <c r="S719" s="94">
        <f t="shared" si="128"/>
        <v>1.1687068348523386</v>
      </c>
      <c r="T719" s="94">
        <f t="shared" si="129"/>
        <v>1.168976578387791</v>
      </c>
      <c r="U719" s="97">
        <f t="shared" si="130"/>
        <v>1.1684328144663376</v>
      </c>
      <c r="W719" s="28">
        <v>0.71199999999999997</v>
      </c>
      <c r="X719" s="94">
        <f>AProperties!AF719*(9.806*B719)^0.5</f>
        <v>2.4536690889346549</v>
      </c>
      <c r="Y719" s="94">
        <f>AProperties!AG719*(9.806*C719)^0.5</f>
        <v>2.4564933884874383</v>
      </c>
      <c r="Z719" s="94">
        <f>AProperties!AH719*(9.806*D719)^0.5</f>
        <v>2.4560829320689908</v>
      </c>
      <c r="AA719" s="94">
        <f>AProperties!AI719*(9.806*E719)^0.5</f>
        <v>2.457908424177027</v>
      </c>
      <c r="AB719" s="94">
        <f>AProperties!AJ719*(9.806*F719)^0.5</f>
        <v>2.4574365831937128</v>
      </c>
      <c r="AC719" s="94">
        <f>AProperties!AK719*(9.806*G719)^0.5</f>
        <v>2.4587648018110539</v>
      </c>
      <c r="AD719" s="94">
        <f>AProperties!AL719*(9.806*H719)^0.5</f>
        <v>2.4583027364003986</v>
      </c>
      <c r="AE719" s="94">
        <f>AProperties!AM719*(9.806*I719)^0.5</f>
        <v>2.4593388155323352</v>
      </c>
      <c r="AF719" s="97">
        <f t="shared" si="131"/>
        <v>2.4572495963257013</v>
      </c>
    </row>
    <row r="720" spans="1:32" x14ac:dyDescent="0.25">
      <c r="A720" s="28">
        <v>0.71299999999999997</v>
      </c>
      <c r="B720" s="94">
        <f>AProperties!B720/AProperties!V720/VLOOKUP(B$6,Data!$N$4:$Y$11,Data!$X$1,FALSE)</f>
        <v>0.91330563342547932</v>
      </c>
      <c r="C720" s="94">
        <f>AProperties!C720/AProperties!W720/VLOOKUP(C$6,Data!$N$4:$Y$11,Data!$X$1,FALSE)</f>
        <v>0.91477968528794906</v>
      </c>
      <c r="D720" s="94">
        <f>AProperties!D720/AProperties!X720/VLOOKUP(D$6,Data!$N$4:$Y$11,Data!$X$1,FALSE)</f>
        <v>0.91456539523844582</v>
      </c>
      <c r="E720" s="94">
        <f>AProperties!E720/AProperties!Y720/VLOOKUP(E$6,Data!$N$4:$Y$11,Data!$X$1,FALSE)</f>
        <v>0.91551861451055339</v>
      </c>
      <c r="F720" s="94">
        <f>AProperties!F720/AProperties!Z720/VLOOKUP(F$6,Data!$N$4:$Y$11,Data!$X$1,FALSE)</f>
        <v>0.91527219050108155</v>
      </c>
      <c r="G720" s="94">
        <f>AProperties!G720/AProperties!AA720/VLOOKUP(G$6,Data!$N$4:$Y$11,Data!$X$1,FALSE)</f>
        <v>0.91596594217588068</v>
      </c>
      <c r="H720" s="94">
        <f>AProperties!H720/AProperties!AB720/VLOOKUP(H$6,Data!$N$4:$Y$11,Data!$X$1,FALSE)</f>
        <v>0.91572457089550086</v>
      </c>
      <c r="I720" s="94">
        <f>AProperties!I720/AProperties!AC720/VLOOKUP(I$6,Data!$N$4:$Y$11,Data!$X$1,FALSE)</f>
        <v>0.91626583177192511</v>
      </c>
      <c r="J720" s="97">
        <f t="shared" si="121"/>
        <v>0.91517473297585183</v>
      </c>
      <c r="L720" s="28">
        <v>0.71299999999999997</v>
      </c>
      <c r="M720" s="94">
        <f t="shared" si="122"/>
        <v>1.1696528167127396</v>
      </c>
      <c r="N720" s="94">
        <f t="shared" si="123"/>
        <v>1.1703898426439745</v>
      </c>
      <c r="O720" s="94">
        <f t="shared" si="124"/>
        <v>1.1702826976192229</v>
      </c>
      <c r="P720" s="94">
        <f t="shared" si="125"/>
        <v>1.1707593072552767</v>
      </c>
      <c r="Q720" s="94">
        <f t="shared" si="126"/>
        <v>1.1706360952505408</v>
      </c>
      <c r="R720" s="94">
        <f t="shared" si="127"/>
        <v>1.1709829710879402</v>
      </c>
      <c r="S720" s="94">
        <f t="shared" si="128"/>
        <v>1.1708622854477504</v>
      </c>
      <c r="T720" s="94">
        <f t="shared" si="129"/>
        <v>1.1711329158859625</v>
      </c>
      <c r="U720" s="97">
        <f t="shared" si="130"/>
        <v>1.1705873664879261</v>
      </c>
      <c r="W720" s="28">
        <v>0.71299999999999997</v>
      </c>
      <c r="X720" s="94">
        <f>AProperties!AF720*(9.806*B720)^0.5</f>
        <v>2.4594633979290732</v>
      </c>
      <c r="Y720" s="94">
        <f>AProperties!AG720*(9.806*C720)^0.5</f>
        <v>2.462291494812392</v>
      </c>
      <c r="Z720" s="94">
        <f>AProperties!AH720*(9.806*D720)^0.5</f>
        <v>2.4618804852344582</v>
      </c>
      <c r="AA720" s="94">
        <f>AProperties!AI720*(9.806*E720)^0.5</f>
        <v>2.4637084408746857</v>
      </c>
      <c r="AB720" s="94">
        <f>AProperties!AJ720*(9.806*F720)^0.5</f>
        <v>2.4632359622999216</v>
      </c>
      <c r="AC720" s="94">
        <f>AProperties!AK720*(9.806*G720)^0.5</f>
        <v>2.4645659772051647</v>
      </c>
      <c r="AD720" s="94">
        <f>AProperties!AL720*(9.806*H720)^0.5</f>
        <v>2.4641032863723886</v>
      </c>
      <c r="AE720" s="94">
        <f>AProperties!AM720*(9.806*I720)^0.5</f>
        <v>2.4651407686523497</v>
      </c>
      <c r="AF720" s="97">
        <f t="shared" si="131"/>
        <v>2.4630487266725543</v>
      </c>
    </row>
    <row r="721" spans="1:32" x14ac:dyDescent="0.25">
      <c r="A721" s="28">
        <v>0.71399999999999997</v>
      </c>
      <c r="B721" s="94">
        <f>AProperties!B721/AProperties!V721/VLOOKUP(B$6,Data!$N$4:$Y$11,Data!$X$1,FALSE)</f>
        <v>0.91561765567372766</v>
      </c>
      <c r="C721" s="94">
        <f>AProperties!C721/AProperties!W721/VLOOKUP(C$6,Data!$N$4:$Y$11,Data!$X$1,FALSE)</f>
        <v>0.91709653806599767</v>
      </c>
      <c r="D721" s="94">
        <f>AProperties!D721/AProperties!X721/VLOOKUP(D$6,Data!$N$4:$Y$11,Data!$X$1,FALSE)</f>
        <v>0.91688154484496776</v>
      </c>
      <c r="E721" s="94">
        <f>AProperties!E721/AProperties!Y721/VLOOKUP(E$6,Data!$N$4:$Y$11,Data!$X$1,FALSE)</f>
        <v>0.91783789445050401</v>
      </c>
      <c r="F721" s="94">
        <f>AProperties!F721/AProperties!Z721/VLOOKUP(F$6,Data!$N$4:$Y$11,Data!$X$1,FALSE)</f>
        <v>0.91759066059136851</v>
      </c>
      <c r="G721" s="94">
        <f>AProperties!G721/AProperties!AA721/VLOOKUP(G$6,Data!$N$4:$Y$11,Data!$X$1,FALSE)</f>
        <v>0.9182866932920517</v>
      </c>
      <c r="H721" s="94">
        <f>AProperties!H721/AProperties!AB721/VLOOKUP(H$6,Data!$N$4:$Y$11,Data!$X$1,FALSE)</f>
        <v>0.91804452801482905</v>
      </c>
      <c r="I721" s="94">
        <f>AProperties!I721/AProperties!AC721/VLOOKUP(I$6,Data!$N$4:$Y$11,Data!$X$1,FALSE)</f>
        <v>0.9185875699450744</v>
      </c>
      <c r="J721" s="97">
        <f t="shared" si="121"/>
        <v>0.91749288560981512</v>
      </c>
      <c r="L721" s="28">
        <v>0.71399999999999997</v>
      </c>
      <c r="M721" s="94">
        <f t="shared" si="122"/>
        <v>1.1718088278368639</v>
      </c>
      <c r="N721" s="94">
        <f t="shared" si="123"/>
        <v>1.1725482690329989</v>
      </c>
      <c r="O721" s="94">
        <f t="shared" si="124"/>
        <v>1.1724407724224839</v>
      </c>
      <c r="P721" s="94">
        <f t="shared" si="125"/>
        <v>1.1729189472252519</v>
      </c>
      <c r="Q721" s="94">
        <f t="shared" si="126"/>
        <v>1.1727953302956842</v>
      </c>
      <c r="R721" s="94">
        <f t="shared" si="127"/>
        <v>1.1731433466460257</v>
      </c>
      <c r="S721" s="94">
        <f t="shared" si="128"/>
        <v>1.1730222640074146</v>
      </c>
      <c r="T721" s="94">
        <f t="shared" si="129"/>
        <v>1.1732937849725371</v>
      </c>
      <c r="U721" s="97">
        <f t="shared" si="130"/>
        <v>1.1727464428049077</v>
      </c>
      <c r="W721" s="28">
        <v>0.71399999999999997</v>
      </c>
      <c r="X721" s="94">
        <f>AProperties!AF721*(9.806*B721)^0.5</f>
        <v>2.4652688805560823</v>
      </c>
      <c r="Y721" s="94">
        <f>AProperties!AG721*(9.806*C721)^0.5</f>
        <v>2.4681007812069917</v>
      </c>
      <c r="Z721" s="94">
        <f>AProperties!AH721*(9.806*D721)^0.5</f>
        <v>2.4676892175296681</v>
      </c>
      <c r="AA721" s="94">
        <f>AProperties!AI721*(9.806*E721)^0.5</f>
        <v>2.4695196408938473</v>
      </c>
      <c r="AB721" s="94">
        <f>AProperties!AJ721*(9.806*F721)^0.5</f>
        <v>2.4690465236413162</v>
      </c>
      <c r="AC721" s="94">
        <f>AProperties!AK721*(9.806*G721)^0.5</f>
        <v>2.4703783378975133</v>
      </c>
      <c r="AD721" s="94">
        <f>AProperties!AL721*(9.806*H721)^0.5</f>
        <v>2.4699150205752347</v>
      </c>
      <c r="AE721" s="94">
        <f>AProperties!AM721*(9.806*I721)^0.5</f>
        <v>2.4709539083992635</v>
      </c>
      <c r="AF721" s="97">
        <f t="shared" si="131"/>
        <v>2.4688590388374894</v>
      </c>
    </row>
    <row r="722" spans="1:32" x14ac:dyDescent="0.25">
      <c r="A722" s="28">
        <v>0.71499999999999997</v>
      </c>
      <c r="B722" s="94">
        <f>AProperties!B722/AProperties!V722/VLOOKUP(B$6,Data!$N$4:$Y$11,Data!$X$1,FALSE)</f>
        <v>0.91793878232041981</v>
      </c>
      <c r="C722" s="94">
        <f>AProperties!C722/AProperties!W722/VLOOKUP(C$6,Data!$N$4:$Y$11,Data!$X$1,FALSE)</f>
        <v>0.91942251504414818</v>
      </c>
      <c r="D722" s="94">
        <f>AProperties!D722/AProperties!X722/VLOOKUP(D$6,Data!$N$4:$Y$11,Data!$X$1,FALSE)</f>
        <v>0.91920681576796148</v>
      </c>
      <c r="E722" s="94">
        <f>AProperties!E722/AProperties!Y722/VLOOKUP(E$6,Data!$N$4:$Y$11,Data!$X$1,FALSE)</f>
        <v>0.92016630854708592</v>
      </c>
      <c r="F722" s="94">
        <f>AProperties!F722/AProperties!Z722/VLOOKUP(F$6,Data!$N$4:$Y$11,Data!$X$1,FALSE)</f>
        <v>0.91991826151566047</v>
      </c>
      <c r="G722" s="94">
        <f>AProperties!G722/AProperties!AA722/VLOOKUP(G$6,Data!$N$4:$Y$11,Data!$X$1,FALSE)</f>
        <v>0.92061658460209006</v>
      </c>
      <c r="H722" s="94">
        <f>AProperties!H722/AProperties!AB722/VLOOKUP(H$6,Data!$N$4:$Y$11,Data!$X$1,FALSE)</f>
        <v>0.92037362206950091</v>
      </c>
      <c r="I722" s="94">
        <f>AProperties!I722/AProperties!AC722/VLOOKUP(I$6,Data!$N$4:$Y$11,Data!$X$1,FALSE)</f>
        <v>0.92091845236362735</v>
      </c>
      <c r="J722" s="97">
        <f t="shared" si="121"/>
        <v>0.91982016777881181</v>
      </c>
      <c r="L722" s="28">
        <v>0.71499999999999997</v>
      </c>
      <c r="M722" s="94">
        <f t="shared" si="122"/>
        <v>1.1739693911602098</v>
      </c>
      <c r="N722" s="94">
        <f t="shared" si="123"/>
        <v>1.1747112575220742</v>
      </c>
      <c r="O722" s="94">
        <f t="shared" si="124"/>
        <v>1.1746034078839807</v>
      </c>
      <c r="P722" s="94">
        <f t="shared" si="125"/>
        <v>1.1750831542735429</v>
      </c>
      <c r="Q722" s="94">
        <f t="shared" si="126"/>
        <v>1.1749591307578302</v>
      </c>
      <c r="R722" s="94">
        <f t="shared" si="127"/>
        <v>1.1753082923010449</v>
      </c>
      <c r="S722" s="94">
        <f t="shared" si="128"/>
        <v>1.1751868110347505</v>
      </c>
      <c r="T722" s="94">
        <f t="shared" si="129"/>
        <v>1.1754592261818138</v>
      </c>
      <c r="U722" s="97">
        <f t="shared" si="130"/>
        <v>1.1749100838894058</v>
      </c>
      <c r="W722" s="28">
        <v>0.71499999999999997</v>
      </c>
      <c r="X722" s="94">
        <f>AProperties!AF722*(9.806*B722)^0.5</f>
        <v>2.4710856152461331</v>
      </c>
      <c r="Y722" s="94">
        <f>AProperties!AG722*(9.806*C722)^0.5</f>
        <v>2.4739213262192568</v>
      </c>
      <c r="Z722" s="94">
        <f>AProperties!AH722*(9.806*D722)^0.5</f>
        <v>2.4735092074855358</v>
      </c>
      <c r="AA722" s="94">
        <f>AProperties!AI722*(9.806*E722)^0.5</f>
        <v>2.4753421028414953</v>
      </c>
      <c r="AB722" s="94">
        <f>AProperties!AJ722*(9.806*F722)^0.5</f>
        <v>2.4748683458052128</v>
      </c>
      <c r="AC722" s="94">
        <f>AProperties!AK722*(9.806*G722)^0.5</f>
        <v>2.4762019625307947</v>
      </c>
      <c r="AD722" s="94">
        <f>AProperties!AL722*(9.806*H722)^0.5</f>
        <v>2.4757380176323611</v>
      </c>
      <c r="AE722" s="94">
        <f>AProperties!AM722*(9.806*I722)^0.5</f>
        <v>2.4767783134397168</v>
      </c>
      <c r="AF722" s="97">
        <f t="shared" si="131"/>
        <v>2.4746806114000632</v>
      </c>
    </row>
    <row r="723" spans="1:32" x14ac:dyDescent="0.25">
      <c r="A723" s="28">
        <v>0.71599999999999997</v>
      </c>
      <c r="B723" s="94">
        <f>AProperties!B723/AProperties!V723/VLOOKUP(B$6,Data!$N$4:$Y$11,Data!$X$1,FALSE)</f>
        <v>0.92026909509258203</v>
      </c>
      <c r="C723" s="94">
        <f>AProperties!C723/AProperties!W723/VLOOKUP(C$6,Data!$N$4:$Y$11,Data!$X$1,FALSE)</f>
        <v>0.9217576981190847</v>
      </c>
      <c r="D723" s="94">
        <f>AProperties!D723/AProperties!X723/VLOOKUP(D$6,Data!$N$4:$Y$11,Data!$X$1,FALSE)</f>
        <v>0.9215412898794193</v>
      </c>
      <c r="E723" s="94">
        <f>AProperties!E723/AProperties!Y723/VLOOKUP(E$6,Data!$N$4:$Y$11,Data!$X$1,FALSE)</f>
        <v>0.92250393878220616</v>
      </c>
      <c r="F723" s="94">
        <f>AProperties!F723/AProperties!Z723/VLOOKUP(F$6,Data!$N$4:$Y$11,Data!$X$1,FALSE)</f>
        <v>0.92225507522743089</v>
      </c>
      <c r="G723" s="94">
        <f>AProperties!G723/AProperties!AA723/VLOOKUP(G$6,Data!$N$4:$Y$11,Data!$X$1,FALSE)</f>
        <v>0.92295569813955047</v>
      </c>
      <c r="H723" s="94">
        <f>AProperties!H723/AProperties!AB723/VLOOKUP(H$6,Data!$N$4:$Y$11,Data!$X$1,FALSE)</f>
        <v>0.92271193506519755</v>
      </c>
      <c r="I723" s="94">
        <f>AProperties!I723/AProperties!AC723/VLOOKUP(I$6,Data!$N$4:$Y$11,Data!$X$1,FALSE)</f>
        <v>0.92325856109578641</v>
      </c>
      <c r="J723" s="97">
        <f t="shared" si="121"/>
        <v>0.92215666142515718</v>
      </c>
      <c r="L723" s="28">
        <v>0.71599999999999997</v>
      </c>
      <c r="M723" s="94">
        <f t="shared" si="122"/>
        <v>1.176134547546291</v>
      </c>
      <c r="N723" s="94">
        <f t="shared" si="123"/>
        <v>1.1768788490595423</v>
      </c>
      <c r="O723" s="94">
        <f t="shared" si="124"/>
        <v>1.1767706449397095</v>
      </c>
      <c r="P723" s="94">
        <f t="shared" si="125"/>
        <v>1.177251969391103</v>
      </c>
      <c r="Q723" s="94">
        <f t="shared" si="126"/>
        <v>1.1771275376137154</v>
      </c>
      <c r="R723" s="94">
        <f t="shared" si="127"/>
        <v>1.1774778490697753</v>
      </c>
      <c r="S723" s="94">
        <f t="shared" si="128"/>
        <v>1.1773559675325989</v>
      </c>
      <c r="T723" s="94">
        <f t="shared" si="129"/>
        <v>1.1776292805478932</v>
      </c>
      <c r="U723" s="97">
        <f t="shared" si="130"/>
        <v>1.1770783307125787</v>
      </c>
      <c r="W723" s="28">
        <v>0.71599999999999997</v>
      </c>
      <c r="X723" s="94">
        <f>AProperties!AF723*(9.806*B723)^0.5</f>
        <v>2.4769136814466197</v>
      </c>
      <c r="Y723" s="94">
        <f>AProperties!AG723*(9.806*C723)^0.5</f>
        <v>2.4797532094154011</v>
      </c>
      <c r="Z723" s="94">
        <f>AProperties!AH723*(9.806*D723)^0.5</f>
        <v>2.4793405346509969</v>
      </c>
      <c r="AA723" s="94">
        <f>AProperties!AI723*(9.806*E723)^0.5</f>
        <v>2.4811759063434495</v>
      </c>
      <c r="AB723" s="94">
        <f>AProperties!AJ723*(9.806*F723)^0.5</f>
        <v>2.4807015083975528</v>
      </c>
      <c r="AC723" s="94">
        <f>AProperties!AK723*(9.806*G723)^0.5</f>
        <v>2.482036930766931</v>
      </c>
      <c r="AD723" s="94">
        <f>AProperties!AL723*(9.806*H723)^0.5</f>
        <v>2.4815723571862085</v>
      </c>
      <c r="AE723" s="94">
        <f>AProperties!AM723*(9.806*I723)^0.5</f>
        <v>2.4826140634598337</v>
      </c>
      <c r="AF723" s="97">
        <f t="shared" si="131"/>
        <v>2.4805135239583742</v>
      </c>
    </row>
    <row r="724" spans="1:32" x14ac:dyDescent="0.25">
      <c r="A724" s="28">
        <v>0.71699999999999997</v>
      </c>
      <c r="B724" s="94">
        <f>AProperties!B724/AProperties!V724/VLOOKUP(B$6,Data!$N$4:$Y$11,Data!$X$1,FALSE)</f>
        <v>0.92260867672853253</v>
      </c>
      <c r="C724" s="94">
        <f>AProperties!C724/AProperties!W724/VLOOKUP(C$6,Data!$N$4:$Y$11,Data!$X$1,FALSE)</f>
        <v>0.92410217020089258</v>
      </c>
      <c r="D724" s="94">
        <f>AProperties!D724/AProperties!X724/VLOOKUP(D$6,Data!$N$4:$Y$11,Data!$X$1,FALSE)</f>
        <v>0.923885050064427</v>
      </c>
      <c r="E724" s="94">
        <f>AProperties!E724/AProperties!Y724/VLOOKUP(E$6,Data!$N$4:$Y$11,Data!$X$1,FALSE)</f>
        <v>0.92485086815222695</v>
      </c>
      <c r="F724" s="94">
        <f>AProperties!F724/AProperties!Z724/VLOOKUP(F$6,Data!$N$4:$Y$11,Data!$X$1,FALSE)</f>
        <v>0.92460118469425567</v>
      </c>
      <c r="G724" s="94">
        <f>AProperties!G724/AProperties!AA724/VLOOKUP(G$6,Data!$N$4:$Y$11,Data!$X$1,FALSE)</f>
        <v>0.92530411695308035</v>
      </c>
      <c r="H724" s="94">
        <f>AProperties!H724/AProperties!AB724/VLOOKUP(H$6,Data!$N$4:$Y$11,Data!$X$1,FALSE)</f>
        <v>0.92505955002235007</v>
      </c>
      <c r="I724" s="94">
        <f>AProperties!I724/AProperties!AC724/VLOOKUP(I$6,Data!$N$4:$Y$11,Data!$X$1,FALSE)</f>
        <v>0.92560797922527871</v>
      </c>
      <c r="J724" s="97">
        <f t="shared" si="121"/>
        <v>0.92450244950513061</v>
      </c>
      <c r="L724" s="28">
        <v>0.71699999999999997</v>
      </c>
      <c r="M724" s="94">
        <f t="shared" si="122"/>
        <v>1.1783043383642662</v>
      </c>
      <c r="N724" s="94">
        <f t="shared" si="123"/>
        <v>1.1790510851004463</v>
      </c>
      <c r="O724" s="94">
        <f t="shared" si="124"/>
        <v>1.1789425250322134</v>
      </c>
      <c r="P724" s="94">
        <f t="shared" si="125"/>
        <v>1.1794254340761134</v>
      </c>
      <c r="Q724" s="94">
        <f t="shared" si="126"/>
        <v>1.1793005923471278</v>
      </c>
      <c r="R724" s="94">
        <f t="shared" si="127"/>
        <v>1.1796520584765402</v>
      </c>
      <c r="S724" s="94">
        <f t="shared" si="128"/>
        <v>1.1795297750111751</v>
      </c>
      <c r="T724" s="94">
        <f t="shared" si="129"/>
        <v>1.1798039896126393</v>
      </c>
      <c r="U724" s="97">
        <f t="shared" si="130"/>
        <v>1.1792512247525651</v>
      </c>
      <c r="W724" s="28">
        <v>0.71699999999999997</v>
      </c>
      <c r="X724" s="94">
        <f>AProperties!AF724*(9.806*B724)^0.5</f>
        <v>2.4827531596374364</v>
      </c>
      <c r="Y724" s="94">
        <f>AProperties!AG724*(9.806*C724)^0.5</f>
        <v>2.4855965113954341</v>
      </c>
      <c r="Z724" s="94">
        <f>AProperties!AH724*(9.806*D724)^0.5</f>
        <v>2.4851832796085933</v>
      </c>
      <c r="AA724" s="94">
        <f>AProperties!AI724*(9.806*E724)^0.5</f>
        <v>2.4870211320599678</v>
      </c>
      <c r="AB724" s="94">
        <f>AProperties!AJ724*(9.806*F724)^0.5</f>
        <v>2.4865460920584952</v>
      </c>
      <c r="AC724" s="94">
        <f>AProperties!AK724*(9.806*G724)^0.5</f>
        <v>2.4878833233026558</v>
      </c>
      <c r="AD724" s="94">
        <f>AProperties!AL724*(9.806*H724)^0.5</f>
        <v>2.4874181199138303</v>
      </c>
      <c r="AE724" s="94">
        <f>AProperties!AM724*(9.806*I724)^0.5</f>
        <v>2.4884612391808192</v>
      </c>
      <c r="AF724" s="97">
        <f t="shared" si="131"/>
        <v>2.4863578571446538</v>
      </c>
    </row>
    <row r="725" spans="1:32" x14ac:dyDescent="0.25">
      <c r="A725" s="28">
        <v>0.71799999999999997</v>
      </c>
      <c r="B725" s="94">
        <f>AProperties!B725/AProperties!V725/VLOOKUP(B$6,Data!$N$4:$Y$11,Data!$X$1,FALSE)</f>
        <v>0.92495761099405005</v>
      </c>
      <c r="C725" s="94">
        <f>AProperties!C725/AProperties!W725/VLOOKUP(C$6,Data!$N$4:$Y$11,Data!$X$1,FALSE)</f>
        <v>0.92645601522924981</v>
      </c>
      <c r="D725" s="94">
        <f>AProperties!D725/AProperties!X725/VLOOKUP(D$6,Data!$N$4:$Y$11,Data!$X$1,FALSE)</f>
        <v>0.92623818023735405</v>
      </c>
      <c r="E725" s="94">
        <f>AProperties!E725/AProperties!Y725/VLOOKUP(E$6,Data!$N$4:$Y$11,Data!$X$1,FALSE)</f>
        <v>0.92720718068418018</v>
      </c>
      <c r="F725" s="94">
        <f>AProperties!F725/AProperties!Z725/VLOOKUP(F$6,Data!$N$4:$Y$11,Data!$X$1,FALSE)</f>
        <v>0.92695667391402259</v>
      </c>
      <c r="G725" s="94">
        <f>AProperties!G725/AProperties!AA725/VLOOKUP(G$6,Data!$N$4:$Y$11,Data!$X$1,FALSE)</f>
        <v>0.92766192512265111</v>
      </c>
      <c r="H725" s="94">
        <f>AProperties!H725/AProperties!AB725/VLOOKUP(H$6,Data!$N$4:$Y$11,Data!$X$1,FALSE)</f>
        <v>0.92741655099235631</v>
      </c>
      <c r="I725" s="94">
        <f>AProperties!I725/AProperties!AC725/VLOOKUP(I$6,Data!$N$4:$Y$11,Data!$X$1,FALSE)</f>
        <v>0.92796679086758715</v>
      </c>
      <c r="J725" s="97">
        <f t="shared" si="121"/>
        <v>0.92685761600518146</v>
      </c>
      <c r="L725" s="28">
        <v>0.71799999999999997</v>
      </c>
      <c r="M725" s="94">
        <f t="shared" si="122"/>
        <v>1.180478805497025</v>
      </c>
      <c r="N725" s="94">
        <f t="shared" si="123"/>
        <v>1.1812280076146249</v>
      </c>
      <c r="O725" s="94">
        <f t="shared" si="124"/>
        <v>1.181119090118677</v>
      </c>
      <c r="P725" s="94">
        <f t="shared" si="125"/>
        <v>1.1816035903420901</v>
      </c>
      <c r="Q725" s="94">
        <f t="shared" si="126"/>
        <v>1.1814783369570112</v>
      </c>
      <c r="R725" s="94">
        <f t="shared" si="127"/>
        <v>1.1818309625613255</v>
      </c>
      <c r="S725" s="94">
        <f t="shared" si="128"/>
        <v>1.1817082754961781</v>
      </c>
      <c r="T725" s="94">
        <f t="shared" si="129"/>
        <v>1.1819833954337935</v>
      </c>
      <c r="U725" s="97">
        <f t="shared" si="130"/>
        <v>1.1814288080025905</v>
      </c>
      <c r="W725" s="28">
        <v>0.71799999999999997</v>
      </c>
      <c r="X725" s="94">
        <f>AProperties!AF725*(9.806*B725)^0.5</f>
        <v>2.4886041313468503</v>
      </c>
      <c r="Y725" s="94">
        <f>AProperties!AG725*(9.806*C725)^0.5</f>
        <v>2.4914513138090286</v>
      </c>
      <c r="Z725" s="94">
        <f>AProperties!AH725*(9.806*D725)^0.5</f>
        <v>2.4910375239903426</v>
      </c>
      <c r="AA725" s="94">
        <f>AProperties!AI725*(9.806*E725)^0.5</f>
        <v>2.4928778617016256</v>
      </c>
      <c r="AB725" s="94">
        <f>AProperties!AJ725*(9.806*F725)^0.5</f>
        <v>2.4924021784783039</v>
      </c>
      <c r="AC725" s="94">
        <f>AProperties!AK725*(9.806*G725)^0.5</f>
        <v>2.4937412218854309</v>
      </c>
      <c r="AD725" s="94">
        <f>AProperties!AL725*(9.806*H725)^0.5</f>
        <v>2.493275387542778</v>
      </c>
      <c r="AE725" s="94">
        <f>AProperties!AM725*(9.806*I725)^0.5</f>
        <v>2.4943199223748596</v>
      </c>
      <c r="AF725" s="97">
        <f t="shared" si="131"/>
        <v>2.4922136926411524</v>
      </c>
    </row>
    <row r="726" spans="1:32" x14ac:dyDescent="0.25">
      <c r="A726" s="28">
        <v>0.71899999999999997</v>
      </c>
      <c r="B726" s="94">
        <f>AProperties!B726/AProperties!V726/VLOOKUP(B$6,Data!$N$4:$Y$11,Data!$X$1,FALSE)</f>
        <v>0.92731598269885718</v>
      </c>
      <c r="C726" s="94">
        <f>AProperties!C726/AProperties!W726/VLOOKUP(C$6,Data!$N$4:$Y$11,Data!$X$1,FALSE)</f>
        <v>0.92881931818994889</v>
      </c>
      <c r="D726" s="94">
        <f>AProperties!D726/AProperties!X726/VLOOKUP(D$6,Data!$N$4:$Y$11,Data!$X$1,FALSE)</f>
        <v>0.928600765358367</v>
      </c>
      <c r="E726" s="94">
        <f>AProperties!E726/AProperties!Y726/VLOOKUP(E$6,Data!$N$4:$Y$11,Data!$X$1,FALSE)</f>
        <v>0.92957296145229773</v>
      </c>
      <c r="F726" s="94">
        <f>AProperties!F726/AProperties!Z726/VLOOKUP(F$6,Data!$N$4:$Y$11,Data!$X$1,FALSE)</f>
        <v>0.92932162793145701</v>
      </c>
      <c r="G726" s="94">
        <f>AProperties!G726/AProperties!AA726/VLOOKUP(G$6,Data!$N$4:$Y$11,Data!$X$1,FALSE)</f>
        <v>0.93002920777609255</v>
      </c>
      <c r="H726" s="94">
        <f>AProperties!H726/AProperties!AB726/VLOOKUP(H$6,Data!$N$4:$Y$11,Data!$X$1,FALSE)</f>
        <v>0.92978302307412308</v>
      </c>
      <c r="I726" s="94">
        <f>AProperties!I726/AProperties!AC726/VLOOKUP(I$6,Data!$N$4:$Y$11,Data!$X$1,FALSE)</f>
        <v>0.93033508118649988</v>
      </c>
      <c r="J726" s="97">
        <f t="shared" si="121"/>
        <v>0.92922224595845526</v>
      </c>
      <c r="L726" s="28">
        <v>0.71899999999999997</v>
      </c>
      <c r="M726" s="94">
        <f t="shared" si="122"/>
        <v>1.1826579913494286</v>
      </c>
      <c r="N726" s="94">
        <f t="shared" si="123"/>
        <v>1.1834096590949743</v>
      </c>
      <c r="O726" s="94">
        <f t="shared" si="124"/>
        <v>1.1833003826791835</v>
      </c>
      <c r="P726" s="94">
        <f t="shared" si="125"/>
        <v>1.1837864807261489</v>
      </c>
      <c r="Q726" s="94">
        <f t="shared" si="126"/>
        <v>1.1836608139657285</v>
      </c>
      <c r="R726" s="94">
        <f t="shared" si="127"/>
        <v>1.1840146038880461</v>
      </c>
      <c r="S726" s="94">
        <f t="shared" si="128"/>
        <v>1.1838915115370616</v>
      </c>
      <c r="T726" s="94">
        <f t="shared" si="129"/>
        <v>1.1841675405932499</v>
      </c>
      <c r="U726" s="97">
        <f t="shared" si="130"/>
        <v>1.1836111229792277</v>
      </c>
      <c r="W726" s="28">
        <v>0.71899999999999997</v>
      </c>
      <c r="X726" s="94">
        <f>AProperties!AF726*(9.806*B726)^0.5</f>
        <v>2.4944666791676702</v>
      </c>
      <c r="Y726" s="94">
        <f>AProperties!AG726*(9.806*C726)^0.5</f>
        <v>2.4973176993717128</v>
      </c>
      <c r="Z726" s="94">
        <f>AProperties!AH726*(9.806*D726)^0.5</f>
        <v>2.4969033504939264</v>
      </c>
      <c r="AA726" s="94">
        <f>AProperties!AI726*(9.806*E726)^0.5</f>
        <v>2.4987461780455091</v>
      </c>
      <c r="AB726" s="94">
        <f>AProperties!AJ726*(9.806*F726)^0.5</f>
        <v>2.4982698504135334</v>
      </c>
      <c r="AC726" s="94">
        <f>AProperties!AK726*(9.806*G726)^0.5</f>
        <v>2.4996107093296205</v>
      </c>
      <c r="AD726" s="94">
        <f>AProperties!AL726*(9.806*H726)^0.5</f>
        <v>2.4991442428673065</v>
      </c>
      <c r="AE726" s="94">
        <f>AProperties!AM726*(9.806*I726)^0.5</f>
        <v>2.5001901958813195</v>
      </c>
      <c r="AF726" s="97">
        <f t="shared" si="131"/>
        <v>2.4980811131963248</v>
      </c>
    </row>
    <row r="727" spans="1:32" x14ac:dyDescent="0.25">
      <c r="A727" s="28">
        <v>0.72</v>
      </c>
      <c r="B727" s="94">
        <f>AProperties!B727/AProperties!V727/VLOOKUP(B$6,Data!$N$4:$Y$11,Data!$X$1,FALSE)</f>
        <v>0.92968387771341832</v>
      </c>
      <c r="C727" s="94">
        <f>AProperties!C727/AProperties!W727/VLOOKUP(C$6,Data!$N$4:$Y$11,Data!$X$1,FALSE)</f>
        <v>0.93119216513173364</v>
      </c>
      <c r="D727" s="94">
        <f>AProperties!D727/AProperties!X727/VLOOKUP(D$6,Data!$N$4:$Y$11,Data!$X$1,FALSE)</f>
        <v>0.93097289145026052</v>
      </c>
      <c r="E727" s="94">
        <f>AProperties!E727/AProperties!Y727/VLOOKUP(E$6,Data!$N$4:$Y$11,Data!$X$1,FALSE)</f>
        <v>0.93194829659487299</v>
      </c>
      <c r="F727" s="94">
        <f>AProperties!F727/AProperties!Z727/VLOOKUP(F$6,Data!$N$4:$Y$11,Data!$X$1,FALSE)</f>
        <v>0.93169613285497366</v>
      </c>
      <c r="G727" s="94">
        <f>AProperties!G727/AProperties!AA727/VLOOKUP(G$6,Data!$N$4:$Y$11,Data!$X$1,FALSE)</f>
        <v>0.93240605110596753</v>
      </c>
      <c r="H727" s="94">
        <f>AProperties!H727/AProperties!AB727/VLOOKUP(H$6,Data!$N$4:$Y$11,Data!$X$1,FALSE)</f>
        <v>0.93215905243092234</v>
      </c>
      <c r="I727" s="94">
        <f>AProperties!I727/AProperties!AC727/VLOOKUP(I$6,Data!$N$4:$Y$11,Data!$X$1,FALSE)</f>
        <v>0.93271293641098674</v>
      </c>
      <c r="J727" s="97">
        <f t="shared" si="121"/>
        <v>0.9315964254616419</v>
      </c>
      <c r="L727" s="28">
        <v>0.72</v>
      </c>
      <c r="M727" s="94">
        <f t="shared" si="122"/>
        <v>1.1848419388567091</v>
      </c>
      <c r="N727" s="94">
        <f t="shared" si="123"/>
        <v>1.1855960825658669</v>
      </c>
      <c r="O727" s="94">
        <f t="shared" si="124"/>
        <v>1.1854864457251302</v>
      </c>
      <c r="P727" s="94">
        <f t="shared" si="125"/>
        <v>1.1859741482974364</v>
      </c>
      <c r="Q727" s="94">
        <f t="shared" si="126"/>
        <v>1.1858480664274869</v>
      </c>
      <c r="R727" s="94">
        <f t="shared" si="127"/>
        <v>1.1862030255529836</v>
      </c>
      <c r="S727" s="94">
        <f t="shared" si="128"/>
        <v>1.1860795262154611</v>
      </c>
      <c r="T727" s="94">
        <f t="shared" si="129"/>
        <v>1.1863564682054935</v>
      </c>
      <c r="U727" s="97">
        <f t="shared" si="130"/>
        <v>1.1857982127308211</v>
      </c>
      <c r="W727" s="28">
        <v>0.72</v>
      </c>
      <c r="X727" s="94">
        <f>AProperties!AF727*(9.806*B727)^0.5</f>
        <v>2.5003408867736967</v>
      </c>
      <c r="Y727" s="94">
        <f>AProperties!AG727*(9.806*C727)^0.5</f>
        <v>2.5031957518813548</v>
      </c>
      <c r="Z727" s="94">
        <f>AProperties!AH727*(9.806*D727)^0.5</f>
        <v>2.5027808428991665</v>
      </c>
      <c r="AA727" s="94">
        <f>AProperties!AI727*(9.806*E727)^0.5</f>
        <v>2.5046261649517172</v>
      </c>
      <c r="AB727" s="94">
        <f>AProperties!AJ727*(9.806*F727)^0.5</f>
        <v>2.5041491917035241</v>
      </c>
      <c r="AC727" s="94">
        <f>AProperties!AK727*(9.806*G727)^0.5</f>
        <v>2.5054918695330124</v>
      </c>
      <c r="AD727" s="94">
        <f>AProperties!AL727*(9.806*H727)^0.5</f>
        <v>2.5050247697648604</v>
      </c>
      <c r="AE727" s="94">
        <f>AProperties!AM727*(9.806*I727)^0.5</f>
        <v>2.5060721436232569</v>
      </c>
      <c r="AF727" s="97">
        <f t="shared" si="131"/>
        <v>2.5039602026413235</v>
      </c>
    </row>
    <row r="728" spans="1:32" x14ac:dyDescent="0.25">
      <c r="A728" s="28">
        <v>0.72099999999999997</v>
      </c>
      <c r="B728" s="94">
        <f>AProperties!B728/AProperties!V728/VLOOKUP(B$6,Data!$N$4:$Y$11,Data!$X$1,FALSE)</f>
        <v>0.93206138298608499</v>
      </c>
      <c r="C728" s="94">
        <f>AProperties!C728/AProperties!W728/VLOOKUP(C$6,Data!$N$4:$Y$11,Data!$X$1,FALSE)</f>
        <v>0.9335746431834685</v>
      </c>
      <c r="D728" s="94">
        <f>AProperties!D728/AProperties!X728/VLOOKUP(D$6,Data!$N$4:$Y$11,Data!$X$1,FALSE)</f>
        <v>0.93335464561562842</v>
      </c>
      <c r="E728" s="94">
        <f>AProperties!E728/AProperties!Y728/VLOOKUP(E$6,Data!$N$4:$Y$11,Data!$X$1,FALSE)</f>
        <v>0.93433327333144578</v>
      </c>
      <c r="F728" s="94">
        <f>AProperties!F728/AProperties!Z728/VLOOKUP(F$6,Data!$N$4:$Y$11,Data!$X$1,FALSE)</f>
        <v>0.93408027587386189</v>
      </c>
      <c r="G728" s="94">
        <f>AProperties!G728/AProperties!AA728/VLOOKUP(G$6,Data!$N$4:$Y$11,Data!$X$1,FALSE)</f>
        <v>0.93479254238676757</v>
      </c>
      <c r="H728" s="94">
        <f>AProperties!H728/AProperties!AB728/VLOOKUP(H$6,Data!$N$4:$Y$11,Data!$X$1,FALSE)</f>
        <v>0.93454472630759078</v>
      </c>
      <c r="I728" s="94">
        <f>AProperties!I728/AProperties!AC728/VLOOKUP(I$6,Data!$N$4:$Y$11,Data!$X$1,FALSE)</f>
        <v>0.93510044385240454</v>
      </c>
      <c r="J728" s="97">
        <f t="shared" si="121"/>
        <v>0.93398024169215665</v>
      </c>
      <c r="L728" s="28">
        <v>0.72099999999999997</v>
      </c>
      <c r="M728" s="94">
        <f t="shared" si="122"/>
        <v>1.1870306914930424</v>
      </c>
      <c r="N728" s="94">
        <f t="shared" si="123"/>
        <v>1.1877873215917343</v>
      </c>
      <c r="O728" s="94">
        <f t="shared" si="124"/>
        <v>1.1876773228078141</v>
      </c>
      <c r="P728" s="94">
        <f t="shared" si="125"/>
        <v>1.1881666366657229</v>
      </c>
      <c r="Q728" s="94">
        <f t="shared" si="126"/>
        <v>1.188040137936931</v>
      </c>
      <c r="R728" s="94">
        <f t="shared" si="127"/>
        <v>1.1883962711933838</v>
      </c>
      <c r="S728" s="94">
        <f t="shared" si="128"/>
        <v>1.1882723631537955</v>
      </c>
      <c r="T728" s="94">
        <f t="shared" si="129"/>
        <v>1.1885502219262023</v>
      </c>
      <c r="U728" s="97">
        <f t="shared" si="130"/>
        <v>1.1879901208460786</v>
      </c>
      <c r="W728" s="28">
        <v>0.72099999999999997</v>
      </c>
      <c r="X728" s="94">
        <f>AProperties!AF728*(9.806*B728)^0.5</f>
        <v>2.5062268389365268</v>
      </c>
      <c r="Y728" s="94">
        <f>AProperties!AG728*(9.806*C728)^0.5</f>
        <v>2.5090855562349588</v>
      </c>
      <c r="Z728" s="94">
        <f>AProperties!AH728*(9.806*D728)^0.5</f>
        <v>2.5086700860848294</v>
      </c>
      <c r="AA728" s="94">
        <f>AProperties!AI728*(9.806*E728)^0.5</f>
        <v>2.5105179073801662</v>
      </c>
      <c r="AB728" s="94">
        <f>AProperties!AJ728*(9.806*F728)^0.5</f>
        <v>2.5100402872872127</v>
      </c>
      <c r="AC728" s="94">
        <f>AProperties!AK728*(9.806*G728)^0.5</f>
        <v>2.5113847874936188</v>
      </c>
      <c r="AD728" s="94">
        <f>AProperties!AL728*(9.806*H728)^0.5</f>
        <v>2.5109170532128986</v>
      </c>
      <c r="AE728" s="94">
        <f>AProperties!AM728*(9.806*I728)^0.5</f>
        <v>2.5119658506242319</v>
      </c>
      <c r="AF728" s="97">
        <f t="shared" si="131"/>
        <v>2.5098510459068053</v>
      </c>
    </row>
    <row r="729" spans="1:32" x14ac:dyDescent="0.25">
      <c r="A729" s="28">
        <v>0.72199999999999998</v>
      </c>
      <c r="B729" s="94">
        <f>AProperties!B729/AProperties!V729/VLOOKUP(B$6,Data!$N$4:$Y$11,Data!$X$1,FALSE)</f>
        <v>0.9344485865605654</v>
      </c>
      <c r="C729" s="94">
        <f>AProperties!C729/AProperties!W729/VLOOKUP(C$6,Data!$N$4:$Y$11,Data!$X$1,FALSE)</f>
        <v>0.93596684057165536</v>
      </c>
      <c r="D729" s="94">
        <f>AProperties!D729/AProperties!X729/VLOOKUP(D$6,Data!$N$4:$Y$11,Data!$X$1,FALSE)</f>
        <v>0.93574611605436886</v>
      </c>
      <c r="E729" s="94">
        <f>AProperties!E729/AProperties!Y729/VLOOKUP(E$6,Data!$N$4:$Y$11,Data!$X$1,FALSE)</f>
        <v>0.93672797998033586</v>
      </c>
      <c r="F729" s="94">
        <f>AProperties!F729/AProperties!Z729/VLOOKUP(F$6,Data!$N$4:$Y$11,Data!$X$1,FALSE)</f>
        <v>0.93647414527580575</v>
      </c>
      <c r="G729" s="94">
        <f>AProperties!G729/AProperties!AA729/VLOOKUP(G$6,Data!$N$4:$Y$11,Data!$X$1,FALSE)</f>
        <v>0.93718876999245682</v>
      </c>
      <c r="H729" s="94">
        <f>AProperties!H729/AProperties!AB729/VLOOKUP(H$6,Data!$N$4:$Y$11,Data!$X$1,FALSE)</f>
        <v>0.93694013304806001</v>
      </c>
      <c r="I729" s="94">
        <f>AProperties!I729/AProperties!AC729/VLOOKUP(I$6,Data!$N$4:$Y$11,Data!$X$1,FALSE)</f>
        <v>0.93749769192204901</v>
      </c>
      <c r="J729" s="97">
        <f t="shared" si="121"/>
        <v>0.93637378292566198</v>
      </c>
      <c r="L729" s="28">
        <v>0.72199999999999998</v>
      </c>
      <c r="M729" s="94">
        <f t="shared" si="122"/>
        <v>1.1892242932802826</v>
      </c>
      <c r="N729" s="94">
        <f t="shared" si="123"/>
        <v>1.1899834202858277</v>
      </c>
      <c r="O729" s="94">
        <f t="shared" si="124"/>
        <v>1.1898730580271843</v>
      </c>
      <c r="P729" s="94">
        <f t="shared" si="125"/>
        <v>1.1903639899901679</v>
      </c>
      <c r="Q729" s="94">
        <f t="shared" si="126"/>
        <v>1.1902370726379028</v>
      </c>
      <c r="R729" s="94">
        <f t="shared" si="127"/>
        <v>1.1905943849962284</v>
      </c>
      <c r="S729" s="94">
        <f t="shared" si="128"/>
        <v>1.19047006652403</v>
      </c>
      <c r="T729" s="94">
        <f t="shared" si="129"/>
        <v>1.1907488459610245</v>
      </c>
      <c r="U729" s="97">
        <f t="shared" si="130"/>
        <v>1.1901868914628311</v>
      </c>
      <c r="W729" s="28">
        <v>0.72199999999999998</v>
      </c>
      <c r="X729" s="94">
        <f>AProperties!AF729*(9.806*B729)^0.5</f>
        <v>2.5121246215426427</v>
      </c>
      <c r="Y729" s="94">
        <f>AProperties!AG729*(9.806*C729)^0.5</f>
        <v>2.5149871984457959</v>
      </c>
      <c r="Z729" s="94">
        <f>AProperties!AH729*(9.806*D729)^0.5</f>
        <v>2.5145711660457519</v>
      </c>
      <c r="AA729" s="94">
        <f>AProperties!AI729*(9.806*E729)^0.5</f>
        <v>2.5164214914077285</v>
      </c>
      <c r="AB729" s="94">
        <f>AProperties!AJ729*(9.806*F729)^0.5</f>
        <v>2.5159432232202548</v>
      </c>
      <c r="AC729" s="94">
        <f>AProperties!AK729*(9.806*G729)^0.5</f>
        <v>2.5172895493268279</v>
      </c>
      <c r="AD729" s="94">
        <f>AProperties!AL729*(9.806*H729)^0.5</f>
        <v>2.5168211793060227</v>
      </c>
      <c r="AE729" s="94">
        <f>AProperties!AM729*(9.806*I729)^0.5</f>
        <v>2.5178714030254632</v>
      </c>
      <c r="AF729" s="97">
        <f t="shared" si="131"/>
        <v>2.5157537290400609</v>
      </c>
    </row>
    <row r="730" spans="1:32" x14ac:dyDescent="0.25">
      <c r="A730" s="28">
        <v>0.72299999999999998</v>
      </c>
      <c r="B730" s="94">
        <f>AProperties!B730/AProperties!V730/VLOOKUP(B$6,Data!$N$4:$Y$11,Data!$X$1,FALSE)</f>
        <v>0.93684557759374965</v>
      </c>
      <c r="C730" s="94">
        <f>AProperties!C730/AProperties!W730/VLOOKUP(C$6,Data!$N$4:$Y$11,Data!$X$1,FALSE)</f>
        <v>0.93836884663829012</v>
      </c>
      <c r="D730" s="94">
        <f>AProperties!D730/AProperties!X730/VLOOKUP(D$6,Data!$N$4:$Y$11,Data!$X$1,FALSE)</f>
        <v>0.93814739208153652</v>
      </c>
      <c r="E730" s="94">
        <f>AProperties!E730/AProperties!Y730/VLOOKUP(E$6,Data!$N$4:$Y$11,Data!$X$1,FALSE)</f>
        <v>0.93913250597651809</v>
      </c>
      <c r="F730" s="94">
        <f>AProperties!F730/AProperties!Z730/VLOOKUP(F$6,Data!$N$4:$Y$11,Data!$X$1,FALSE)</f>
        <v>0.93887783046475903</v>
      </c>
      <c r="G730" s="94">
        <f>AProperties!G730/AProperties!AA730/VLOOKUP(G$6,Data!$N$4:$Y$11,Data!$X$1,FALSE)</f>
        <v>0.93959482341435918</v>
      </c>
      <c r="H730" s="94">
        <f>AProperties!H730/AProperties!AB730/VLOOKUP(H$6,Data!$N$4:$Y$11,Data!$X$1,FALSE)</f>
        <v>0.93934536211324549</v>
      </c>
      <c r="I730" s="94">
        <f>AProperties!I730/AProperties!AC730/VLOOKUP(I$6,Data!$N$4:$Y$11,Data!$X$1,FALSE)</f>
        <v>0.93990477014904339</v>
      </c>
      <c r="J730" s="97">
        <f t="shared" si="121"/>
        <v>0.93877713855393774</v>
      </c>
      <c r="L730" s="28">
        <v>0.72299999999999998</v>
      </c>
      <c r="M730" s="94">
        <f t="shared" si="122"/>
        <v>1.1914227887968747</v>
      </c>
      <c r="N730" s="94">
        <f t="shared" si="123"/>
        <v>1.192184423319145</v>
      </c>
      <c r="O730" s="94">
        <f t="shared" si="124"/>
        <v>1.1920736960407683</v>
      </c>
      <c r="P730" s="94">
        <f t="shared" si="125"/>
        <v>1.192566252988259</v>
      </c>
      <c r="Q730" s="94">
        <f t="shared" si="126"/>
        <v>1.1924389152323795</v>
      </c>
      <c r="R730" s="94">
        <f t="shared" si="127"/>
        <v>1.1927974117071796</v>
      </c>
      <c r="S730" s="94">
        <f t="shared" si="128"/>
        <v>1.1926726810566226</v>
      </c>
      <c r="T730" s="94">
        <f t="shared" si="129"/>
        <v>1.1929523850745216</v>
      </c>
      <c r="U730" s="97">
        <f t="shared" si="130"/>
        <v>1.1923885692769687</v>
      </c>
      <c r="W730" s="28">
        <v>0.72299999999999998</v>
      </c>
      <c r="X730" s="94">
        <f>AProperties!AF730*(9.806*B730)^0.5</f>
        <v>2.5180343216108478</v>
      </c>
      <c r="Y730" s="94">
        <f>AProperties!AG730*(9.806*C730)^0.5</f>
        <v>2.5209007656608526</v>
      </c>
      <c r="Z730" s="94">
        <f>AProperties!AH730*(9.806*D730)^0.5</f>
        <v>2.5204841699102754</v>
      </c>
      <c r="AA730" s="94">
        <f>AProperties!AI730*(9.806*E730)^0.5</f>
        <v>2.5223370042456881</v>
      </c>
      <c r="AB730" s="94">
        <f>AProperties!AJ730*(9.806*F730)^0.5</f>
        <v>2.5218580866924891</v>
      </c>
      <c r="AC730" s="94">
        <f>AProperties!AK730*(9.806*G730)^0.5</f>
        <v>2.5232062422828641</v>
      </c>
      <c r="AD730" s="94">
        <f>AProperties!AL730*(9.806*H730)^0.5</f>
        <v>2.5227372352734472</v>
      </c>
      <c r="AE730" s="94">
        <f>AProperties!AM730*(9.806*I730)^0.5</f>
        <v>2.5237888881032791</v>
      </c>
      <c r="AF730" s="97">
        <f t="shared" si="131"/>
        <v>2.5216683392224679</v>
      </c>
    </row>
    <row r="731" spans="1:32" x14ac:dyDescent="0.25">
      <c r="A731" s="28">
        <v>0.72399999999999998</v>
      </c>
      <c r="B731" s="94">
        <f>AProperties!B731/AProperties!V731/VLOOKUP(B$6,Data!$N$4:$Y$11,Data!$X$1,FALSE)</f>
        <v>0.93925244637388916</v>
      </c>
      <c r="C731" s="94">
        <f>AProperties!C731/AProperties!W731/VLOOKUP(C$6,Data!$N$4:$Y$11,Data!$X$1,FALSE)</f>
        <v>0.94078075185907839</v>
      </c>
      <c r="D731" s="94">
        <f>AProperties!D731/AProperties!X731/VLOOKUP(D$6,Data!$N$4:$Y$11,Data!$X$1,FALSE)</f>
        <v>0.94055856414555361</v>
      </c>
      <c r="E731" s="94">
        <f>AProperties!E731/AProperties!Y731/VLOOKUP(E$6,Data!$N$4:$Y$11,Data!$X$1,FALSE)</f>
        <v>0.94154694188985799</v>
      </c>
      <c r="F731" s="94">
        <f>AProperties!F731/AProperties!Z731/VLOOKUP(F$6,Data!$N$4:$Y$11,Data!$X$1,FALSE)</f>
        <v>0.94129142197917248</v>
      </c>
      <c r="G731" s="94">
        <f>AProperties!G731/AProperties!AA731/VLOOKUP(G$6,Data!$N$4:$Y$11,Data!$X$1,FALSE)</f>
        <v>0.94201079327940385</v>
      </c>
      <c r="H731" s="94">
        <f>AProperties!H731/AProperties!AB731/VLOOKUP(H$6,Data!$N$4:$Y$11,Data!$X$1,FALSE)</f>
        <v>0.94176050409927781</v>
      </c>
      <c r="I731" s="94">
        <f>AProperties!I731/AProperties!AC731/VLOOKUP(I$6,Data!$N$4:$Y$11,Data!$X$1,FALSE)</f>
        <v>0.94232176919860111</v>
      </c>
      <c r="J731" s="97">
        <f t="shared" si="121"/>
        <v>0.94119039910310431</v>
      </c>
      <c r="L731" s="28">
        <v>0.72399999999999998</v>
      </c>
      <c r="M731" s="94">
        <f t="shared" si="122"/>
        <v>1.1936262231869446</v>
      </c>
      <c r="N731" s="94">
        <f t="shared" si="123"/>
        <v>1.1943903759295391</v>
      </c>
      <c r="O731" s="94">
        <f t="shared" si="124"/>
        <v>1.1942792820727768</v>
      </c>
      <c r="P731" s="94">
        <f t="shared" si="125"/>
        <v>1.1947734709449289</v>
      </c>
      <c r="Q731" s="94">
        <f t="shared" si="126"/>
        <v>1.1946457109895863</v>
      </c>
      <c r="R731" s="94">
        <f t="shared" si="127"/>
        <v>1.1950053966397018</v>
      </c>
      <c r="S731" s="94">
        <f t="shared" si="128"/>
        <v>1.1948802520496389</v>
      </c>
      <c r="T731" s="94">
        <f t="shared" si="129"/>
        <v>1.1951608845993005</v>
      </c>
      <c r="U731" s="97">
        <f t="shared" si="130"/>
        <v>1.194595199551552</v>
      </c>
      <c r="W731" s="28">
        <v>0.72399999999999998</v>
      </c>
      <c r="X731" s="94">
        <f>AProperties!AF731*(9.806*B731)^0.5</f>
        <v>2.5239560273100388</v>
      </c>
      <c r="Y731" s="94">
        <f>AProperties!AG731*(9.806*C731)^0.5</f>
        <v>2.5268263461786145</v>
      </c>
      <c r="Z731" s="94">
        <f>AProperties!AH731*(9.806*D731)^0.5</f>
        <v>2.526409185958038</v>
      </c>
      <c r="AA731" s="94">
        <f>AProperties!AI731*(9.806*E731)^0.5</f>
        <v>2.5282645342575365</v>
      </c>
      <c r="AB731" s="94">
        <f>AProperties!AJ731*(9.806*F731)^0.5</f>
        <v>2.5277849660457279</v>
      </c>
      <c r="AC731" s="94">
        <f>AProperties!AK731*(9.806*G731)^0.5</f>
        <v>2.5291349547645874</v>
      </c>
      <c r="AD731" s="94">
        <f>AProperties!AL731*(9.806*H731)^0.5</f>
        <v>2.5286653094967853</v>
      </c>
      <c r="AE731" s="94">
        <f>AProperties!AM731*(9.806*I731)^0.5</f>
        <v>2.5297183942869448</v>
      </c>
      <c r="AF731" s="97">
        <f t="shared" si="131"/>
        <v>2.527594964787284</v>
      </c>
    </row>
    <row r="732" spans="1:32" x14ac:dyDescent="0.25">
      <c r="A732" s="28">
        <v>0.72499999999999998</v>
      </c>
      <c r="B732" s="94">
        <f>AProperties!B732/AProperties!V732/VLOOKUP(B$6,Data!$N$4:$Y$11,Data!$X$1,FALSE)</f>
        <v>0.9416692843391371</v>
      </c>
      <c r="C732" s="94">
        <f>AProperties!C732/AProperties!W732/VLOOKUP(C$6,Data!$N$4:$Y$11,Data!$X$1,FALSE)</f>
        <v>0.94320264786201646</v>
      </c>
      <c r="D732" s="94">
        <f>AProperties!D732/AProperties!X732/VLOOKUP(D$6,Data!$N$4:$Y$11,Data!$X$1,FALSE)</f>
        <v>0.94297972384678697</v>
      </c>
      <c r="E732" s="94">
        <f>AProperties!E732/AProperties!Y732/VLOOKUP(E$6,Data!$N$4:$Y$11,Data!$X$1,FALSE)</f>
        <v>0.94397137944371212</v>
      </c>
      <c r="F732" s="94">
        <f>AProperties!F732/AProperties!Z732/VLOOKUP(F$6,Data!$N$4:$Y$11,Data!$X$1,FALSE)</f>
        <v>0.94371501151058668</v>
      </c>
      <c r="G732" s="94">
        <f>AProperties!G732/AProperties!AA732/VLOOKUP(G$6,Data!$N$4:$Y$11,Data!$X$1,FALSE)</f>
        <v>0.94443677136873971</v>
      </c>
      <c r="H732" s="94">
        <f>AProperties!H732/AProperties!AB732/VLOOKUP(H$6,Data!$N$4:$Y$11,Data!$X$1,FALSE)</f>
        <v>0.94418565075611605</v>
      </c>
      <c r="I732" s="94">
        <f>AProperties!I732/AProperties!AC732/VLOOKUP(I$6,Data!$N$4:$Y$11,Data!$X$1,FALSE)</f>
        <v>0.94474878089063974</v>
      </c>
      <c r="J732" s="97">
        <f t="shared" si="121"/>
        <v>0.94361365625221683</v>
      </c>
      <c r="L732" s="28">
        <v>0.72499999999999998</v>
      </c>
      <c r="M732" s="94">
        <f t="shared" si="122"/>
        <v>1.1958346421695685</v>
      </c>
      <c r="N732" s="94">
        <f t="shared" si="123"/>
        <v>1.1966013239310083</v>
      </c>
      <c r="O732" s="94">
        <f t="shared" si="124"/>
        <v>1.1964898619233935</v>
      </c>
      <c r="P732" s="94">
        <f t="shared" si="125"/>
        <v>1.196985689721856</v>
      </c>
      <c r="Q732" s="94">
        <f t="shared" si="126"/>
        <v>1.1968575057552933</v>
      </c>
      <c r="R732" s="94">
        <f t="shared" si="127"/>
        <v>1.1972183856843699</v>
      </c>
      <c r="S732" s="94">
        <f t="shared" si="128"/>
        <v>1.1970928253780579</v>
      </c>
      <c r="T732" s="94">
        <f t="shared" si="129"/>
        <v>1.1973743904453198</v>
      </c>
      <c r="U732" s="97">
        <f t="shared" si="130"/>
        <v>1.1968068281261084</v>
      </c>
      <c r="W732" s="28">
        <v>0.72499999999999998</v>
      </c>
      <c r="X732" s="94">
        <f>AProperties!AF732*(9.806*B732)^0.5</f>
        <v>2.5298898279773083</v>
      </c>
      <c r="Y732" s="94">
        <f>AProperties!AG732*(9.806*C732)^0.5</f>
        <v>2.5327640294671996</v>
      </c>
      <c r="Z732" s="94">
        <f>AProperties!AH732*(9.806*D732)^0.5</f>
        <v>2.5323463036381049</v>
      </c>
      <c r="AA732" s="94">
        <f>AProperties!AI732*(9.806*E732)^0.5</f>
        <v>2.5342041709771235</v>
      </c>
      <c r="AB732" s="94">
        <f>AProperties!AJ732*(9.806*F732)^0.5</f>
        <v>2.5337239507918938</v>
      </c>
      <c r="AC732" s="94">
        <f>AProperties!AK732*(9.806*G732)^0.5</f>
        <v>2.5350757763456526</v>
      </c>
      <c r="AD732" s="94">
        <f>AProperties!AL732*(9.806*H732)^0.5</f>
        <v>2.5346054915282106</v>
      </c>
      <c r="AE732" s="94">
        <f>AProperties!AM732*(9.806*I732)^0.5</f>
        <v>2.5356600111768022</v>
      </c>
      <c r="AF732" s="97">
        <f t="shared" si="131"/>
        <v>2.5335336952377867</v>
      </c>
    </row>
    <row r="733" spans="1:32" x14ac:dyDescent="0.25">
      <c r="A733" s="28">
        <v>0.72599999999999998</v>
      </c>
      <c r="B733" s="94">
        <f>AProperties!B733/AProperties!V733/VLOOKUP(B$6,Data!$N$4:$Y$11,Data!$X$1,FALSE)</f>
        <v>0.94409618409646268</v>
      </c>
      <c r="C733" s="94">
        <f>AProperties!C733/AProperties!W733/VLOOKUP(C$6,Data!$N$4:$Y$11,Data!$X$1,FALSE)</f>
        <v>0.94563462744634397</v>
      </c>
      <c r="D733" s="94">
        <f>AProperties!D733/AProperties!X733/VLOOKUP(D$6,Data!$N$4:$Y$11,Data!$X$1,FALSE)</f>
        <v>0.94541096395649327</v>
      </c>
      <c r="E733" s="94">
        <f>AProperties!E733/AProperties!Y733/VLOOKUP(E$6,Data!$N$4:$Y$11,Data!$X$1,FALSE)</f>
        <v>0.94640591153389886</v>
      </c>
      <c r="F733" s="94">
        <f>AProperties!F733/AProperties!Z733/VLOOKUP(F$6,Data!$N$4:$Y$11,Data!$X$1,FALSE)</f>
        <v>0.94614869192259676</v>
      </c>
      <c r="G733" s="94">
        <f>AProperties!G733/AProperties!AA733/VLOOKUP(G$6,Data!$N$4:$Y$11,Data!$X$1,FALSE)</f>
        <v>0.94687285063671423</v>
      </c>
      <c r="H733" s="94">
        <f>AProperties!H733/AProperties!AB733/VLOOKUP(H$6,Data!$N$4:$Y$11,Data!$X$1,FALSE)</f>
        <v>0.9466208950065218</v>
      </c>
      <c r="I733" s="94">
        <f>AProperties!I733/AProperties!AC733/VLOOKUP(I$6,Data!$N$4:$Y$11,Data!$X$1,FALSE)</f>
        <v>0.94718589821877275</v>
      </c>
      <c r="J733" s="97">
        <f t="shared" si="121"/>
        <v>0.94604700285222543</v>
      </c>
      <c r="L733" s="28">
        <v>0.72599999999999998</v>
      </c>
      <c r="M733" s="94">
        <f t="shared" si="122"/>
        <v>1.1980480920482313</v>
      </c>
      <c r="N733" s="94">
        <f t="shared" si="123"/>
        <v>1.1988173137231719</v>
      </c>
      <c r="O733" s="94">
        <f t="shared" si="124"/>
        <v>1.1987054819782466</v>
      </c>
      <c r="P733" s="94">
        <f t="shared" si="125"/>
        <v>1.1992029557669495</v>
      </c>
      <c r="Q733" s="94">
        <f t="shared" si="126"/>
        <v>1.1990743459612982</v>
      </c>
      <c r="R733" s="94">
        <f t="shared" si="127"/>
        <v>1.1994364253183571</v>
      </c>
      <c r="S733" s="94">
        <f t="shared" si="128"/>
        <v>1.1993104475032608</v>
      </c>
      <c r="T733" s="94">
        <f t="shared" si="129"/>
        <v>1.1995929491093864</v>
      </c>
      <c r="U733" s="97">
        <f t="shared" si="130"/>
        <v>1.1990235014261126</v>
      </c>
      <c r="W733" s="28">
        <v>0.72599999999999998</v>
      </c>
      <c r="X733" s="94">
        <f>AProperties!AF733*(9.806*B733)^0.5</f>
        <v>2.5358358141364077</v>
      </c>
      <c r="Y733" s="94">
        <f>AProperties!AG733*(9.806*C733)^0.5</f>
        <v>2.5387139061828394</v>
      </c>
      <c r="Z733" s="94">
        <f>AProperties!AH733*(9.806*D733)^0.5</f>
        <v>2.538295613587441</v>
      </c>
      <c r="AA733" s="94">
        <f>AProperties!AI733*(9.806*E733)^0.5</f>
        <v>2.5401560051271344</v>
      </c>
      <c r="AB733" s="94">
        <f>AProperties!AJ733*(9.806*F733)^0.5</f>
        <v>2.5396751316315074</v>
      </c>
      <c r="AC733" s="94">
        <f>AProperties!AK733*(9.806*G733)^0.5</f>
        <v>2.5410287977889925</v>
      </c>
      <c r="AD733" s="94">
        <f>AProperties!AL733*(9.806*H733)^0.5</f>
        <v>2.5405578721089426</v>
      </c>
      <c r="AE733" s="94">
        <f>AProperties!AM733*(9.806*I733)^0.5</f>
        <v>2.5416138295627739</v>
      </c>
      <c r="AF733" s="97">
        <f t="shared" si="131"/>
        <v>2.5394846212657547</v>
      </c>
    </row>
    <row r="734" spans="1:32" x14ac:dyDescent="0.25">
      <c r="A734" s="28">
        <v>0.72699999999999998</v>
      </c>
      <c r="B734" s="94">
        <f>AProperties!B734/AProperties!V734/VLOOKUP(B$6,Data!$N$4:$Y$11,Data!$X$1,FALSE)</f>
        <v>0.94653323944094969</v>
      </c>
      <c r="C734" s="94">
        <f>AProperties!C734/AProperties!W734/VLOOKUP(C$6,Data!$N$4:$Y$11,Data!$X$1,FALSE)</f>
        <v>0.94807678460188016</v>
      </c>
      <c r="D734" s="94">
        <f>AProperties!D734/AProperties!X734/VLOOKUP(D$6,Data!$N$4:$Y$11,Data!$X$1,FALSE)</f>
        <v>0.94785237843614789</v>
      </c>
      <c r="E734" s="94">
        <f>AProperties!E734/AProperties!Y734/VLOOKUP(E$6,Data!$N$4:$Y$11,Data!$X$1,FALSE)</f>
        <v>0.94885063224805466</v>
      </c>
      <c r="F734" s="94">
        <f>AProperties!F734/AProperties!Z734/VLOOKUP(F$6,Data!$N$4:$Y$11,Data!$X$1,FALSE)</f>
        <v>0.94859255727020497</v>
      </c>
      <c r="G734" s="94">
        <f>AProperties!G734/AProperties!AA734/VLOOKUP(G$6,Data!$N$4:$Y$11,Data!$X$1,FALSE)</f>
        <v>0.94931912523024464</v>
      </c>
      <c r="H734" s="94">
        <f>AProperties!H734/AProperties!AB734/VLOOKUP(H$6,Data!$N$4:$Y$11,Data!$X$1,FALSE)</f>
        <v>0.94906633096541848</v>
      </c>
      <c r="I734" s="94">
        <f>AProperties!I734/AProperties!AC734/VLOOKUP(I$6,Data!$N$4:$Y$11,Data!$X$1,FALSE)</f>
        <v>0.94963321536968737</v>
      </c>
      <c r="J734" s="97">
        <f t="shared" si="121"/>
        <v>0.94849053294532348</v>
      </c>
      <c r="L734" s="28">
        <v>0.72699999999999998</v>
      </c>
      <c r="M734" s="94">
        <f t="shared" si="122"/>
        <v>1.2002666197204748</v>
      </c>
      <c r="N734" s="94">
        <f t="shared" si="123"/>
        <v>1.20103839230094</v>
      </c>
      <c r="O734" s="94">
        <f t="shared" si="124"/>
        <v>1.200926189218074</v>
      </c>
      <c r="P734" s="94">
        <f t="shared" si="125"/>
        <v>1.2014253161240274</v>
      </c>
      <c r="Q734" s="94">
        <f t="shared" si="126"/>
        <v>1.2012962786351025</v>
      </c>
      <c r="R734" s="94">
        <f t="shared" si="127"/>
        <v>1.2016595626151223</v>
      </c>
      <c r="S734" s="94">
        <f t="shared" si="128"/>
        <v>1.2015331654827093</v>
      </c>
      <c r="T734" s="94">
        <f t="shared" si="129"/>
        <v>1.2018166076848438</v>
      </c>
      <c r="U734" s="97">
        <f t="shared" si="130"/>
        <v>1.2012452664726618</v>
      </c>
      <c r="W734" s="28">
        <v>0.72699999999999998</v>
      </c>
      <c r="X734" s="94">
        <f>AProperties!AF734*(9.806*B734)^0.5</f>
        <v>2.5417940775165726</v>
      </c>
      <c r="Y734" s="94">
        <f>AProperties!AG734*(9.806*C734)^0.5</f>
        <v>2.5446760681887208</v>
      </c>
      <c r="Z734" s="94">
        <f>AProperties!AH734*(9.806*D734)^0.5</f>
        <v>2.5442572076497481</v>
      </c>
      <c r="AA734" s="94">
        <f>AProperties!AI734*(9.806*E734)^0.5</f>
        <v>2.5461201286379525</v>
      </c>
      <c r="AB734" s="94">
        <f>AProperties!AJ734*(9.806*F734)^0.5</f>
        <v>2.5456386004725418</v>
      </c>
      <c r="AC734" s="94">
        <f>AProperties!AK734*(9.806*G734)^0.5</f>
        <v>2.5469941110656831</v>
      </c>
      <c r="AD734" s="94">
        <f>AProperties!AL734*(9.806*H734)^0.5</f>
        <v>2.5465225431880953</v>
      </c>
      <c r="AE734" s="94">
        <f>AProperties!AM734*(9.806*I734)^0.5</f>
        <v>2.547579941443225</v>
      </c>
      <c r="AF734" s="97">
        <f t="shared" si="131"/>
        <v>2.5454478347703171</v>
      </c>
    </row>
    <row r="735" spans="1:32" x14ac:dyDescent="0.25">
      <c r="A735" s="28">
        <v>0.72799999999999998</v>
      </c>
      <c r="B735" s="94">
        <f>AProperties!B735/AProperties!V735/VLOOKUP(B$6,Data!$N$4:$Y$11,Data!$X$1,FALSE)</f>
        <v>0.94898054537547694</v>
      </c>
      <c r="C735" s="94">
        <f>AProperties!C735/AProperties!W735/VLOOKUP(C$6,Data!$N$4:$Y$11,Data!$X$1,FALSE)</f>
        <v>0.95052921452874817</v>
      </c>
      <c r="D735" s="94">
        <f>AProperties!D735/AProperties!X735/VLOOKUP(D$6,Data!$N$4:$Y$11,Data!$X$1,FALSE)</f>
        <v>0.95030406245716892</v>
      </c>
      <c r="E735" s="94">
        <f>AProperties!E735/AProperties!Y735/VLOOKUP(E$6,Data!$N$4:$Y$11,Data!$X$1,FALSE)</f>
        <v>0.9513056368853815</v>
      </c>
      <c r="F735" s="94">
        <f>AProperties!F735/AProperties!Z735/VLOOKUP(F$6,Data!$N$4:$Y$11,Data!$X$1,FALSE)</f>
        <v>0.95104670281955517</v>
      </c>
      <c r="G735" s="94">
        <f>AProperties!G735/AProperties!AA735/VLOOKUP(G$6,Data!$N$4:$Y$11,Data!$X$1,FALSE)</f>
        <v>0.95177569050857613</v>
      </c>
      <c r="H735" s="94">
        <f>AProperties!H735/AProperties!AB735/VLOOKUP(H$6,Data!$N$4:$Y$11,Data!$X$1,FALSE)</f>
        <v>0.9515220539596474</v>
      </c>
      <c r="I735" s="94">
        <f>AProperties!I735/AProperties!AC735/VLOOKUP(I$6,Data!$N$4:$Y$11,Data!$X$1,FALSE)</f>
        <v>0.95209082774291043</v>
      </c>
      <c r="J735" s="97">
        <f t="shared" si="121"/>
        <v>0.95094434178468301</v>
      </c>
      <c r="L735" s="28">
        <v>0.72799999999999998</v>
      </c>
      <c r="M735" s="94">
        <f t="shared" si="122"/>
        <v>1.2024902726877384</v>
      </c>
      <c r="N735" s="94">
        <f t="shared" si="123"/>
        <v>1.203264607264374</v>
      </c>
      <c r="O735" s="94">
        <f t="shared" si="124"/>
        <v>1.2031520312285844</v>
      </c>
      <c r="P735" s="94">
        <f t="shared" si="125"/>
        <v>1.2036528184426907</v>
      </c>
      <c r="Q735" s="94">
        <f t="shared" si="126"/>
        <v>1.2035233514097776</v>
      </c>
      <c r="R735" s="94">
        <f t="shared" si="127"/>
        <v>1.203887845254288</v>
      </c>
      <c r="S735" s="94">
        <f t="shared" si="128"/>
        <v>1.2037610269798238</v>
      </c>
      <c r="T735" s="94">
        <f t="shared" si="129"/>
        <v>1.2040454138714551</v>
      </c>
      <c r="U735" s="97">
        <f t="shared" si="130"/>
        <v>1.2034721708923415</v>
      </c>
      <c r="W735" s="28">
        <v>0.72799999999999998</v>
      </c>
      <c r="X735" s="94">
        <f>AProperties!AF735*(9.806*B735)^0.5</f>
        <v>2.5477647110717019</v>
      </c>
      <c r="Y735" s="94">
        <f>AProperties!AG735*(9.806*C735)^0.5</f>
        <v>2.5506506085741911</v>
      </c>
      <c r="Z735" s="94">
        <f>AProperties!AH735*(9.806*D735)^0.5</f>
        <v>2.5502311788946814</v>
      </c>
      <c r="AA735" s="94">
        <f>AProperties!AI735*(9.806*E735)^0.5</f>
        <v>2.5520966346668756</v>
      </c>
      <c r="AB735" s="94">
        <f>AProperties!AJ735*(9.806*F735)^0.5</f>
        <v>2.5516144504496272</v>
      </c>
      <c r="AC735" s="94">
        <f>AProperties!AK735*(9.806*G735)^0.5</f>
        <v>2.5529718093741711</v>
      </c>
      <c r="AD735" s="94">
        <f>AProperties!AL735*(9.806*H735)^0.5</f>
        <v>2.5524995979419134</v>
      </c>
      <c r="AE735" s="94">
        <f>AProperties!AM735*(9.806*I735)^0.5</f>
        <v>2.5535584400441964</v>
      </c>
      <c r="AF735" s="97">
        <f t="shared" si="131"/>
        <v>2.5514234288771696</v>
      </c>
    </row>
    <row r="736" spans="1:32" x14ac:dyDescent="0.25">
      <c r="A736" s="28">
        <v>0.72899999999999998</v>
      </c>
      <c r="B736" s="94">
        <f>AProperties!B736/AProperties!V736/VLOOKUP(B$6,Data!$N$4:$Y$11,Data!$X$1,FALSE)</f>
        <v>0.95143819813080921</v>
      </c>
      <c r="C736" s="94">
        <f>AProperties!C736/AProperties!W736/VLOOKUP(C$6,Data!$N$4:$Y$11,Data!$X$1,FALSE)</f>
        <v>0.95299201365750486</v>
      </c>
      <c r="D736" s="94">
        <f>AProperties!D736/AProperties!X736/VLOOKUP(D$6,Data!$N$4:$Y$11,Data!$X$1,FALSE)</f>
        <v>0.95276611242103304</v>
      </c>
      <c r="E736" s="94">
        <f>AProperties!E736/AProperties!Y736/VLOOKUP(E$6,Data!$N$4:$Y$11,Data!$X$1,FALSE)</f>
        <v>0.95377102197679264</v>
      </c>
      <c r="F736" s="94">
        <f>AProperties!F736/AProperties!Z736/VLOOKUP(F$6,Data!$N$4:$Y$11,Data!$X$1,FALSE)</f>
        <v>0.95351122506807828</v>
      </c>
      <c r="G736" s="94">
        <f>AProperties!G736/AProperties!AA736/VLOOKUP(G$6,Data!$N$4:$Y$11,Data!$X$1,FALSE)</f>
        <v>0.95424264306344209</v>
      </c>
      <c r="H736" s="94">
        <f>AProperties!H736/AProperties!AB736/VLOOKUP(H$6,Data!$N$4:$Y$11,Data!$X$1,FALSE)</f>
        <v>0.95398816054811575</v>
      </c>
      <c r="I736" s="94">
        <f>AProperties!I736/AProperties!AC736/VLOOKUP(I$6,Data!$N$4:$Y$11,Data!$X$1,FALSE)</f>
        <v>0.95455883197097613</v>
      </c>
      <c r="J736" s="97">
        <f t="shared" si="121"/>
        <v>0.95340852585459401</v>
      </c>
      <c r="L736" s="28">
        <v>0.72899999999999998</v>
      </c>
      <c r="M736" s="94">
        <f t="shared" si="122"/>
        <v>1.2047190990654046</v>
      </c>
      <c r="N736" s="94">
        <f t="shared" si="123"/>
        <v>1.2054960068287524</v>
      </c>
      <c r="O736" s="94">
        <f t="shared" si="124"/>
        <v>1.2053830562105166</v>
      </c>
      <c r="P736" s="94">
        <f t="shared" si="125"/>
        <v>1.2058855109883964</v>
      </c>
      <c r="Q736" s="94">
        <f t="shared" si="126"/>
        <v>1.2057556125340392</v>
      </c>
      <c r="R736" s="94">
        <f t="shared" si="127"/>
        <v>1.206121321531721</v>
      </c>
      <c r="S736" s="94">
        <f t="shared" si="128"/>
        <v>1.2059940802740579</v>
      </c>
      <c r="T736" s="94">
        <f t="shared" si="129"/>
        <v>1.2062794159854882</v>
      </c>
      <c r="U736" s="97">
        <f t="shared" si="130"/>
        <v>1.2057042629272969</v>
      </c>
      <c r="W736" s="28">
        <v>0.72899999999999998</v>
      </c>
      <c r="X736" s="94">
        <f>AProperties!AF736*(9.806*B736)^0.5</f>
        <v>2.5537478089999261</v>
      </c>
      <c r="Y736" s="94">
        <f>AProperties!AG736*(9.806*C736)^0.5</f>
        <v>2.5566376216743483</v>
      </c>
      <c r="Z736" s="94">
        <f>AProperties!AH736*(9.806*D736)^0.5</f>
        <v>2.5562176216374133</v>
      </c>
      <c r="AA736" s="94">
        <f>AProperties!AI736*(9.806*E736)^0.5</f>
        <v>2.55808561761771</v>
      </c>
      <c r="AB736" s="94">
        <f>AProperties!AJ736*(9.806*F736)^0.5</f>
        <v>2.5576027759436535</v>
      </c>
      <c r="AC736" s="94">
        <f>AProperties!AK736*(9.806*G736)^0.5</f>
        <v>2.5589619871598721</v>
      </c>
      <c r="AD736" s="94">
        <f>AProperties!AL736*(9.806*H736)^0.5</f>
        <v>2.5584891307933537</v>
      </c>
      <c r="AE736" s="94">
        <f>AProperties!AM736*(9.806*I736)^0.5</f>
        <v>2.5595494198390045</v>
      </c>
      <c r="AF736" s="97">
        <f t="shared" si="131"/>
        <v>2.5574114979581601</v>
      </c>
    </row>
    <row r="737" spans="1:32" x14ac:dyDescent="0.25">
      <c r="A737" s="28">
        <v>0.73</v>
      </c>
      <c r="B737" s="94">
        <f>AProperties!B737/AProperties!V737/VLOOKUP(B$6,Data!$N$4:$Y$11,Data!$X$1,FALSE)</f>
        <v>0.95390629518608894</v>
      </c>
      <c r="C737" s="94">
        <f>AProperties!C737/AProperties!W737/VLOOKUP(C$6,Data!$N$4:$Y$11,Data!$X$1,FALSE)</f>
        <v>0.95546527966967498</v>
      </c>
      <c r="D737" s="94">
        <f>AProperties!D737/AProperties!X737/VLOOKUP(D$6,Data!$N$4:$Y$11,Data!$X$1,FALSE)</f>
        <v>0.95523862597981068</v>
      </c>
      <c r="E737" s="94">
        <f>AProperties!E737/AProperties!Y737/VLOOKUP(E$6,Data!$N$4:$Y$11,Data!$X$1,FALSE)</f>
        <v>0.95624688530547008</v>
      </c>
      <c r="F737" s="94">
        <f>AProperties!F737/AProperties!Z737/VLOOKUP(F$6,Data!$N$4:$Y$11,Data!$X$1,FALSE)</f>
        <v>0.95598622176504033</v>
      </c>
      <c r="G737" s="94">
        <f>AProperties!G737/AProperties!AA737/VLOOKUP(G$6,Data!$N$4:$Y$11,Data!$X$1,FALSE)</f>
        <v>0.95672008073963399</v>
      </c>
      <c r="H737" s="94">
        <f>AProperties!H737/AProperties!AB737/VLOOKUP(H$6,Data!$N$4:$Y$11,Data!$X$1,FALSE)</f>
        <v>0.95646474854236829</v>
      </c>
      <c r="I737" s="94">
        <f>AProperties!I737/AProperties!AC737/VLOOKUP(I$6,Data!$N$4:$Y$11,Data!$X$1,FALSE)</f>
        <v>0.9570373259400069</v>
      </c>
      <c r="J737" s="97">
        <f t="shared" si="121"/>
        <v>0.95588318289101182</v>
      </c>
      <c r="L737" s="28">
        <v>0.73</v>
      </c>
      <c r="M737" s="94">
        <f t="shared" si="122"/>
        <v>1.2069531475930444</v>
      </c>
      <c r="N737" s="94">
        <f t="shared" si="123"/>
        <v>1.2077326398348376</v>
      </c>
      <c r="O737" s="94">
        <f t="shared" si="124"/>
        <v>1.2076193129899053</v>
      </c>
      <c r="P737" s="94">
        <f t="shared" si="125"/>
        <v>1.208123442652735</v>
      </c>
      <c r="Q737" s="94">
        <f t="shared" si="126"/>
        <v>1.2079931108825201</v>
      </c>
      <c r="R737" s="94">
        <f t="shared" si="127"/>
        <v>1.2083600403698169</v>
      </c>
      <c r="S737" s="94">
        <f t="shared" si="128"/>
        <v>1.208232374271184</v>
      </c>
      <c r="T737" s="94">
        <f t="shared" si="129"/>
        <v>1.2085186629700035</v>
      </c>
      <c r="U737" s="97">
        <f t="shared" si="130"/>
        <v>1.2079415914455058</v>
      </c>
      <c r="W737" s="28">
        <v>0.73</v>
      </c>
      <c r="X737" s="94">
        <f>AProperties!AF737*(9.806*B737)^0.5</f>
        <v>2.5597434667635497</v>
      </c>
      <c r="Y737" s="94">
        <f>AProperties!AG737*(9.806*C737)^0.5</f>
        <v>2.5626372030900035</v>
      </c>
      <c r="Z737" s="94">
        <f>AProperties!AH737*(9.806*D737)^0.5</f>
        <v>2.5622166314586172</v>
      </c>
      <c r="AA737" s="94">
        <f>AProperties!AI737*(9.806*E737)^0.5</f>
        <v>2.5640871731607473</v>
      </c>
      <c r="AB737" s="94">
        <f>AProperties!AJ737*(9.806*F737)^0.5</f>
        <v>2.5636036726017393</v>
      </c>
      <c r="AC737" s="94">
        <f>AProperties!AK737*(9.806*G737)^0.5</f>
        <v>2.5649647401351605</v>
      </c>
      <c r="AD737" s="94">
        <f>AProperties!AL737*(9.806*H737)^0.5</f>
        <v>2.5644912374320881</v>
      </c>
      <c r="AE737" s="94">
        <f>AProperties!AM737*(9.806*I737)^0.5</f>
        <v>2.5655529765682408</v>
      </c>
      <c r="AF737" s="97">
        <f t="shared" si="131"/>
        <v>2.5634121376512682</v>
      </c>
    </row>
    <row r="738" spans="1:32" x14ac:dyDescent="0.25">
      <c r="A738" s="28">
        <v>0.73099999999999998</v>
      </c>
      <c r="B738" s="94">
        <f>AProperties!B738/AProperties!V738/VLOOKUP(B$6,Data!$N$4:$Y$11,Data!$X$1,FALSE)</f>
        <v>0.95638493528975366</v>
      </c>
      <c r="C738" s="94">
        <f>AProperties!C738/AProperties!W738/VLOOKUP(C$6,Data!$N$4:$Y$11,Data!$X$1,FALSE)</f>
        <v>0.95794911151871043</v>
      </c>
      <c r="D738" s="94">
        <f>AProperties!D738/AProperties!X738/VLOOKUP(D$6,Data!$N$4:$Y$11,Data!$X$1,FALSE)</f>
        <v>0.95772170205711393</v>
      </c>
      <c r="E738" s="94">
        <f>AProperties!E738/AProperties!Y738/VLOOKUP(E$6,Data!$N$4:$Y$11,Data!$X$1,FALSE)</f>
        <v>0.95873332592784699</v>
      </c>
      <c r="F738" s="94">
        <f>AProperties!F738/AProperties!Z738/VLOOKUP(F$6,Data!$N$4:$Y$11,Data!$X$1,FALSE)</f>
        <v>0.95847179193251542</v>
      </c>
      <c r="G738" s="94">
        <f>AProperties!G738/AProperties!AA738/VLOOKUP(G$6,Data!$N$4:$Y$11,Data!$X$1,FALSE)</f>
        <v>0.95920810265599532</v>
      </c>
      <c r="H738" s="94">
        <f>AProperties!H738/AProperties!AB738/VLOOKUP(H$6,Data!$N$4:$Y$11,Data!$X$1,FALSE)</f>
        <v>0.95895191702756377</v>
      </c>
      <c r="I738" s="94">
        <f>AProperties!I738/AProperties!AC738/VLOOKUP(I$6,Data!$N$4:$Y$11,Data!$X$1,FALSE)</f>
        <v>0.95952640881071405</v>
      </c>
      <c r="J738" s="97">
        <f t="shared" si="121"/>
        <v>0.95836841190252664</v>
      </c>
      <c r="L738" s="28">
        <v>0.73099999999999998</v>
      </c>
      <c r="M738" s="94">
        <f t="shared" si="122"/>
        <v>1.2091924676448769</v>
      </c>
      <c r="N738" s="94">
        <f t="shared" si="123"/>
        <v>1.2099745557593553</v>
      </c>
      <c r="O738" s="94">
        <f t="shared" si="124"/>
        <v>1.2098608510285569</v>
      </c>
      <c r="P738" s="94">
        <f t="shared" si="125"/>
        <v>1.2103666629639234</v>
      </c>
      <c r="Q738" s="94">
        <f t="shared" si="126"/>
        <v>1.2102358959662576</v>
      </c>
      <c r="R738" s="94">
        <f t="shared" si="127"/>
        <v>1.2106040513279976</v>
      </c>
      <c r="S738" s="94">
        <f t="shared" si="128"/>
        <v>1.2104759585137819</v>
      </c>
      <c r="T738" s="94">
        <f t="shared" si="129"/>
        <v>1.2107632044053571</v>
      </c>
      <c r="U738" s="97">
        <f t="shared" si="130"/>
        <v>1.2101842059512633</v>
      </c>
      <c r="W738" s="28">
        <v>0.73099999999999998</v>
      </c>
      <c r="X738" s="94">
        <f>AProperties!AF738*(9.806*B738)^0.5</f>
        <v>2.5657517811094039</v>
      </c>
      <c r="Y738" s="94">
        <f>AProperties!AG738*(9.806*C738)^0.5</f>
        <v>2.568649449708055</v>
      </c>
      <c r="Z738" s="94">
        <f>AProperties!AH738*(9.806*D738)^0.5</f>
        <v>2.568228305224812</v>
      </c>
      <c r="AA738" s="94">
        <f>AProperties!AI738*(9.806*E738)^0.5</f>
        <v>2.5701013982531502</v>
      </c>
      <c r="AB738" s="94">
        <f>AProperties!AJ738*(9.806*F738)^0.5</f>
        <v>2.5696172373576109</v>
      </c>
      <c r="AC738" s="94">
        <f>AProperties!AK738*(9.806*G738)^0.5</f>
        <v>2.5709801652997548</v>
      </c>
      <c r="AD738" s="94">
        <f>AProperties!AL738*(9.806*H738)^0.5</f>
        <v>2.5705060148348653</v>
      </c>
      <c r="AE738" s="94">
        <f>AProperties!AM738*(9.806*I738)^0.5</f>
        <v>2.5715692072601568</v>
      </c>
      <c r="AF738" s="97">
        <f t="shared" si="131"/>
        <v>2.5694254448809764</v>
      </c>
    </row>
    <row r="739" spans="1:32" x14ac:dyDescent="0.25">
      <c r="A739" s="28">
        <v>0.73199999999999998</v>
      </c>
      <c r="B739" s="94">
        <f>AProperties!B739/AProperties!V739/VLOOKUP(B$6,Data!$N$4:$Y$11,Data!$X$1,FALSE)</f>
        <v>0.9588742184808744</v>
      </c>
      <c r="C739" s="94">
        <f>AProperties!C739/AProperties!W739/VLOOKUP(C$6,Data!$N$4:$Y$11,Data!$X$1,FALSE)</f>
        <v>0.96044360945137519</v>
      </c>
      <c r="D739" s="94">
        <f>AProperties!D739/AProperties!X739/VLOOKUP(D$6,Data!$N$4:$Y$11,Data!$X$1,FALSE)</f>
        <v>0.96021544086948152</v>
      </c>
      <c r="E739" s="94">
        <f>AProperties!E739/AProperties!Y739/VLOOKUP(E$6,Data!$N$4:$Y$11,Data!$X$1,FALSE)</f>
        <v>0.96123044419501491</v>
      </c>
      <c r="F739" s="94">
        <f>AProperties!F739/AProperties!Z739/VLOOKUP(F$6,Data!$N$4:$Y$11,Data!$X$1,FALSE)</f>
        <v>0.96096803588678714</v>
      </c>
      <c r="G739" s="94">
        <f>AProperties!G739/AProperties!AA739/VLOOKUP(G$6,Data!$N$4:$Y$11,Data!$X$1,FALSE)</f>
        <v>0.96170680922683915</v>
      </c>
      <c r="H739" s="94">
        <f>AProperties!H739/AProperties!AB739/VLOOKUP(H$6,Data!$N$4:$Y$11,Data!$X$1,FALSE)</f>
        <v>0.96144976638389712</v>
      </c>
      <c r="I739" s="94">
        <f>AProperties!I739/AProperties!AC739/VLOOKUP(I$6,Data!$N$4:$Y$11,Data!$X$1,FALSE)</f>
        <v>0.96202618103982784</v>
      </c>
      <c r="J739" s="97">
        <f t="shared" si="121"/>
        <v>0.96086431319176202</v>
      </c>
      <c r="L739" s="28">
        <v>0.73199999999999998</v>
      </c>
      <c r="M739" s="94">
        <f t="shared" si="122"/>
        <v>1.2114371092404372</v>
      </c>
      <c r="N739" s="94">
        <f t="shared" si="123"/>
        <v>1.2122218047256876</v>
      </c>
      <c r="O739" s="94">
        <f t="shared" si="124"/>
        <v>1.2121077204347408</v>
      </c>
      <c r="P739" s="94">
        <f t="shared" si="125"/>
        <v>1.2126152220975075</v>
      </c>
      <c r="Q739" s="94">
        <f t="shared" si="126"/>
        <v>1.2124840179433936</v>
      </c>
      <c r="R739" s="94">
        <f t="shared" si="127"/>
        <v>1.2128534046134196</v>
      </c>
      <c r="S739" s="94">
        <f t="shared" si="128"/>
        <v>1.2127248831919486</v>
      </c>
      <c r="T739" s="94">
        <f t="shared" si="129"/>
        <v>1.2130130905199139</v>
      </c>
      <c r="U739" s="97">
        <f t="shared" si="130"/>
        <v>1.2124321565958811</v>
      </c>
      <c r="W739" s="28">
        <v>0.73199999999999998</v>
      </c>
      <c r="X739" s="94">
        <f>AProperties!AF739*(9.806*B739)^0.5</f>
        <v>2.5717728500895736</v>
      </c>
      <c r="Y739" s="94">
        <f>AProperties!AG739*(9.806*C739)^0.5</f>
        <v>2.5746744597222415</v>
      </c>
      <c r="Z739" s="94">
        <f>AProperties!AH739*(9.806*D739)^0.5</f>
        <v>2.5742527411091451</v>
      </c>
      <c r="AA739" s="94">
        <f>AProperties!AI739*(9.806*E739)^0.5</f>
        <v>2.5761283911597248</v>
      </c>
      <c r="AB739" s="94">
        <f>AProperties!AJ739*(9.806*F739)^0.5</f>
        <v>2.5756435684523691</v>
      </c>
      <c r="AC739" s="94">
        <f>AProperties!AK739*(9.806*G739)^0.5</f>
        <v>2.5770083609614876</v>
      </c>
      <c r="AD739" s="94">
        <f>AProperties!AL739*(9.806*H739)^0.5</f>
        <v>2.5765335612863045</v>
      </c>
      <c r="AE739" s="94">
        <f>AProperties!AM739*(9.806*I739)^0.5</f>
        <v>2.5775982102514492</v>
      </c>
      <c r="AF739" s="97">
        <f t="shared" si="131"/>
        <v>2.5754515178790367</v>
      </c>
    </row>
    <row r="740" spans="1:32" x14ac:dyDescent="0.25">
      <c r="A740" s="28">
        <v>0.73299999999999998</v>
      </c>
      <c r="B740" s="94">
        <f>AProperties!B740/AProperties!V740/VLOOKUP(B$6,Data!$N$4:$Y$11,Data!$X$1,FALSE)</f>
        <v>0.96137424611094402</v>
      </c>
      <c r="C740" s="94">
        <f>AProperties!C740/AProperties!W740/VLOOKUP(C$6,Data!$N$4:$Y$11,Data!$X$1,FALSE)</f>
        <v>0.96294887502957616</v>
      </c>
      <c r="D740" s="94">
        <f>AProperties!D740/AProperties!X740/VLOOKUP(D$6,Data!$N$4:$Y$11,Data!$X$1,FALSE)</f>
        <v>0.96271994394819316</v>
      </c>
      <c r="E740" s="94">
        <f>AProperties!E740/AProperties!Y740/VLOOKUP(E$6,Data!$N$4:$Y$11,Data!$X$1,FALSE)</f>
        <v>0.96373834177457074</v>
      </c>
      <c r="F740" s="94">
        <f>AProperties!F740/AProperties!Z740/VLOOKUP(F$6,Data!$N$4:$Y$11,Data!$X$1,FALSE)</f>
        <v>0.96347505526019039</v>
      </c>
      <c r="G740" s="94">
        <f>AProperties!G740/AProperties!AA740/VLOOKUP(G$6,Data!$N$4:$Y$11,Data!$X$1,FALSE)</f>
        <v>0.96421630218381948</v>
      </c>
      <c r="H740" s="94">
        <f>AProperties!H740/AProperties!AB740/VLOOKUP(H$6,Data!$N$4:$Y$11,Data!$X$1,FALSE)</f>
        <v>0.96395839830845098</v>
      </c>
      <c r="I740" s="94">
        <f>AProperties!I740/AProperties!AC740/VLOOKUP(I$6,Data!$N$4:$Y$11,Data!$X$1,FALSE)</f>
        <v>0.9645367444019719</v>
      </c>
      <c r="J740" s="97">
        <f t="shared" si="121"/>
        <v>0.96337098837721458</v>
      </c>
      <c r="L740" s="28">
        <v>0.73299999999999998</v>
      </c>
      <c r="M740" s="94">
        <f t="shared" si="122"/>
        <v>1.213687123055472</v>
      </c>
      <c r="N740" s="94">
        <f t="shared" si="123"/>
        <v>1.214474437514788</v>
      </c>
      <c r="O740" s="94">
        <f t="shared" si="124"/>
        <v>1.2143599719740965</v>
      </c>
      <c r="P740" s="94">
        <f t="shared" si="125"/>
        <v>1.2148691708872854</v>
      </c>
      <c r="Q740" s="94">
        <f t="shared" si="126"/>
        <v>1.2147375276300951</v>
      </c>
      <c r="R740" s="94">
        <f t="shared" si="127"/>
        <v>1.2151081510919097</v>
      </c>
      <c r="S740" s="94">
        <f t="shared" si="128"/>
        <v>1.2149791991542256</v>
      </c>
      <c r="T740" s="94">
        <f t="shared" si="129"/>
        <v>1.215268372200986</v>
      </c>
      <c r="U740" s="97">
        <f t="shared" si="130"/>
        <v>1.2146854941886074</v>
      </c>
      <c r="W740" s="28">
        <v>0.73299999999999998</v>
      </c>
      <c r="X740" s="94">
        <f>AProperties!AF740*(9.806*B740)^0.5</f>
        <v>2.5778067730825667</v>
      </c>
      <c r="Y740" s="94">
        <f>AProperties!AG740*(9.806*C740)^0.5</f>
        <v>2.5807123326543349</v>
      </c>
      <c r="Z740" s="94">
        <f>AProperties!AH740*(9.806*D740)^0.5</f>
        <v>2.5802900386125454</v>
      </c>
      <c r="AA740" s="94">
        <f>AProperties!AI740*(9.806*E740)^0.5</f>
        <v>2.5821682514741053</v>
      </c>
      <c r="AB740" s="94">
        <f>AProperties!AJ740*(9.806*F740)^0.5</f>
        <v>2.5816827654556795</v>
      </c>
      <c r="AC740" s="94">
        <f>AProperties!AK740*(9.806*G740)^0.5</f>
        <v>2.583049426757527</v>
      </c>
      <c r="AD740" s="94">
        <f>AProperties!AL740*(9.806*H740)^0.5</f>
        <v>2.5825739764000795</v>
      </c>
      <c r="AE740" s="94">
        <f>AProperties!AM740*(9.806*I740)^0.5</f>
        <v>2.5836400852084691</v>
      </c>
      <c r="AF740" s="97">
        <f t="shared" si="131"/>
        <v>2.5814904562056635</v>
      </c>
    </row>
    <row r="741" spans="1:32" x14ac:dyDescent="0.25">
      <c r="A741" s="28">
        <v>0.73399999999999999</v>
      </c>
      <c r="B741" s="94">
        <f>AProperties!B741/AProperties!V741/VLOOKUP(B$6,Data!$N$4:$Y$11,Data!$X$1,FALSE)</f>
        <v>0.96388512086610878</v>
      </c>
      <c r="C741" s="94">
        <f>AProperties!C741/AProperties!W741/VLOOKUP(C$6,Data!$N$4:$Y$11,Data!$X$1,FALSE)</f>
        <v>0.96546501115263994</v>
      </c>
      <c r="D741" s="94">
        <f>AProperties!D741/AProperties!X741/VLOOKUP(D$6,Data!$N$4:$Y$11,Data!$X$1,FALSE)</f>
        <v>0.96523531416154906</v>
      </c>
      <c r="E741" s="94">
        <f>AProperties!E741/AProperties!Y741/VLOOKUP(E$6,Data!$N$4:$Y$11,Data!$X$1,FALSE)</f>
        <v>0.96625712167292532</v>
      </c>
      <c r="F741" s="94">
        <f>AProperties!F741/AProperties!Z741/VLOOKUP(F$6,Data!$N$4:$Y$11,Data!$X$1,FALSE)</f>
        <v>0.96599295302340837</v>
      </c>
      <c r="G741" s="94">
        <f>AProperties!G741/AProperties!AA741/VLOOKUP(G$6,Data!$N$4:$Y$11,Data!$X$1,FALSE)</f>
        <v>0.96673668459824214</v>
      </c>
      <c r="H741" s="94">
        <f>AProperties!H741/AProperties!AB741/VLOOKUP(H$6,Data!$N$4:$Y$11,Data!$X$1,FALSE)</f>
        <v>0.96647791583750908</v>
      </c>
      <c r="I741" s="94">
        <f>AProperties!I741/AProperties!AC741/VLOOKUP(I$6,Data!$N$4:$Y$11,Data!$X$1,FALSE)</f>
        <v>0.96705820201198922</v>
      </c>
      <c r="J741" s="97">
        <f t="shared" si="121"/>
        <v>0.9658885404155465</v>
      </c>
      <c r="L741" s="28">
        <v>0.73399999999999999</v>
      </c>
      <c r="M741" s="94">
        <f t="shared" si="122"/>
        <v>1.2159425604330543</v>
      </c>
      <c r="N741" s="94">
        <f t="shared" si="123"/>
        <v>1.2167325055763198</v>
      </c>
      <c r="O741" s="94">
        <f t="shared" si="124"/>
        <v>1.2166176570807745</v>
      </c>
      <c r="P741" s="94">
        <f t="shared" si="125"/>
        <v>1.2171285608364626</v>
      </c>
      <c r="Q741" s="94">
        <f t="shared" si="126"/>
        <v>1.2169964765117043</v>
      </c>
      <c r="R741" s="94">
        <f t="shared" si="127"/>
        <v>1.2173683422991211</v>
      </c>
      <c r="S741" s="94">
        <f t="shared" si="128"/>
        <v>1.2172389579187546</v>
      </c>
      <c r="T741" s="94">
        <f t="shared" si="129"/>
        <v>1.2175291010059945</v>
      </c>
      <c r="U741" s="97">
        <f t="shared" si="130"/>
        <v>1.2169442702077733</v>
      </c>
      <c r="W741" s="28">
        <v>0.73399999999999999</v>
      </c>
      <c r="X741" s="94">
        <f>AProperties!AF741*(9.806*B741)^0.5</f>
        <v>2.5838536508148868</v>
      </c>
      <c r="Y741" s="94">
        <f>AProperties!AG741*(9.806*C741)^0.5</f>
        <v>2.5867631693757311</v>
      </c>
      <c r="Z741" s="94">
        <f>AProperties!AH741*(9.806*D741)^0.5</f>
        <v>2.5863402985853359</v>
      </c>
      <c r="AA741" s="94">
        <f>AProperties!AI741*(9.806*E741)^0.5</f>
        <v>2.5882210801403791</v>
      </c>
      <c r="AB741" s="94">
        <f>AProperties!AJ741*(9.806*F741)^0.5</f>
        <v>2.5877349292873841</v>
      </c>
      <c r="AC741" s="94">
        <f>AProperties!AK741*(9.806*G741)^0.5</f>
        <v>2.5891034636759809</v>
      </c>
      <c r="AD741" s="94">
        <f>AProperties!AL741*(9.806*H741)^0.5</f>
        <v>2.5886273611405466</v>
      </c>
      <c r="AE741" s="94">
        <f>AProperties!AM741*(9.806*I741)^0.5</f>
        <v>2.5896949331488455</v>
      </c>
      <c r="AF741" s="97">
        <f t="shared" si="131"/>
        <v>2.5875423607711361</v>
      </c>
    </row>
    <row r="742" spans="1:32" x14ac:dyDescent="0.25">
      <c r="A742" s="28">
        <v>0.73499999999999999</v>
      </c>
      <c r="B742" s="94">
        <f>AProperties!B742/AProperties!V742/VLOOKUP(B$6,Data!$N$4:$Y$11,Data!$X$1,FALSE)</f>
        <v>0.9664069467898635</v>
      </c>
      <c r="C742" s="94">
        <f>AProperties!C742/AProperties!W742/VLOOKUP(C$6,Data!$N$4:$Y$11,Data!$X$1,FALSE)</f>
        <v>0.96799212208005703</v>
      </c>
      <c r="D742" s="94">
        <f>AProperties!D742/AProperties!X742/VLOOKUP(D$6,Data!$N$4:$Y$11,Data!$X$1,FALSE)</f>
        <v>0.96776165573760453</v>
      </c>
      <c r="E742" s="94">
        <f>AProperties!E742/AProperties!Y742/VLOOKUP(E$6,Data!$N$4:$Y$11,Data!$X$1,FALSE)</f>
        <v>0.96878688825806702</v>
      </c>
      <c r="F742" s="94">
        <f>AProperties!F742/AProperties!Z742/VLOOKUP(F$6,Data!$N$4:$Y$11,Data!$X$1,FALSE)</f>
        <v>0.96852183350823051</v>
      </c>
      <c r="G742" s="94">
        <f>AProperties!G742/AProperties!AA742/VLOOKUP(G$6,Data!$N$4:$Y$11,Data!$X$1,FALSE)</f>
        <v>0.96926806090384754</v>
      </c>
      <c r="H742" s="94">
        <f>AProperties!H742/AProperties!AB742/VLOOKUP(H$6,Data!$N$4:$Y$11,Data!$X$1,FALSE)</f>
        <v>0.96900842336932358</v>
      </c>
      <c r="I742" s="94">
        <f>AProperties!I742/AProperties!AC742/VLOOKUP(I$6,Data!$N$4:$Y$11,Data!$X$1,FALSE)</f>
        <v>0.96959065834772995</v>
      </c>
      <c r="J742" s="97">
        <f t="shared" si="121"/>
        <v>0.96841707362434049</v>
      </c>
      <c r="L742" s="28">
        <v>0.73499999999999999</v>
      </c>
      <c r="M742" s="94">
        <f t="shared" si="122"/>
        <v>1.2182034733949316</v>
      </c>
      <c r="N742" s="94">
        <f t="shared" si="123"/>
        <v>1.2189960610400286</v>
      </c>
      <c r="O742" s="94">
        <f t="shared" si="124"/>
        <v>1.2188808278688024</v>
      </c>
      <c r="P742" s="94">
        <f t="shared" si="125"/>
        <v>1.2193934441290335</v>
      </c>
      <c r="Q742" s="94">
        <f t="shared" si="126"/>
        <v>1.2192609167541153</v>
      </c>
      <c r="R742" s="94">
        <f t="shared" si="127"/>
        <v>1.2196340304519238</v>
      </c>
      <c r="S742" s="94">
        <f t="shared" si="128"/>
        <v>1.2195042116846617</v>
      </c>
      <c r="T742" s="94">
        <f t="shared" si="129"/>
        <v>1.219795329173865</v>
      </c>
      <c r="U742" s="97">
        <f t="shared" si="130"/>
        <v>1.2192085368121701</v>
      </c>
      <c r="W742" s="28">
        <v>0.73499999999999999</v>
      </c>
      <c r="X742" s="94">
        <f>AProperties!AF742*(9.806*B742)^0.5</f>
        <v>2.5899135853830422</v>
      </c>
      <c r="Y742" s="94">
        <f>AProperties!AG742*(9.806*C742)^0.5</f>
        <v>2.5928270721294915</v>
      </c>
      <c r="Z742" s="94">
        <f>AProperties!AH742*(9.806*D742)^0.5</f>
        <v>2.5924036232492687</v>
      </c>
      <c r="AA742" s="94">
        <f>AProperties!AI742*(9.806*E742)^0.5</f>
        <v>2.594286979475132</v>
      </c>
      <c r="AB742" s="94">
        <f>AProperties!AJ742*(9.806*F742)^0.5</f>
        <v>2.5938001622395448</v>
      </c>
      <c r="AC742" s="94">
        <f>AProperties!AK742*(9.806*G742)^0.5</f>
        <v>2.5951705740779594</v>
      </c>
      <c r="AD742" s="94">
        <f>AProperties!AL742*(9.806*H742)^0.5</f>
        <v>2.5946938178447829</v>
      </c>
      <c r="AE742" s="94">
        <f>AProperties!AM742*(9.806*I742)^0.5</f>
        <v>2.5957628564635424</v>
      </c>
      <c r="AF742" s="97">
        <f t="shared" si="131"/>
        <v>2.5936073338578458</v>
      </c>
    </row>
    <row r="743" spans="1:32" x14ac:dyDescent="0.25">
      <c r="A743" s="28">
        <v>0.73599999999999999</v>
      </c>
      <c r="B743" s="94">
        <f>AProperties!B743/AProperties!V743/VLOOKUP(B$6,Data!$N$4:$Y$11,Data!$X$1,FALSE)</f>
        <v>0.96893982930621958</v>
      </c>
      <c r="C743" s="94">
        <f>AProperties!C743/AProperties!W743/VLOOKUP(C$6,Data!$N$4:$Y$11,Data!$X$1,FALSE)</f>
        <v>0.97053031345469609</v>
      </c>
      <c r="D743" s="94">
        <f>AProperties!D743/AProperties!X743/VLOOKUP(D$6,Data!$N$4:$Y$11,Data!$X$1,FALSE)</f>
        <v>0.97029907428737439</v>
      </c>
      <c r="E743" s="94">
        <f>AProperties!E743/AProperties!Y743/VLOOKUP(E$6,Data!$N$4:$Y$11,Data!$X$1,FALSE)</f>
        <v>0.97132774728279703</v>
      </c>
      <c r="F743" s="94">
        <f>AProperties!F743/AProperties!Z743/VLOOKUP(F$6,Data!$N$4:$Y$11,Data!$X$1,FALSE)</f>
        <v>0.97106180243077989</v>
      </c>
      <c r="G743" s="94">
        <f>AProperties!G743/AProperties!AA743/VLOOKUP(G$6,Data!$N$4:$Y$11,Data!$X$1,FALSE)</f>
        <v>0.97181053692006014</v>
      </c>
      <c r="H743" s="94">
        <f>AProperties!H743/AProperties!AB743/VLOOKUP(H$6,Data!$N$4:$Y$11,Data!$X$1,FALSE)</f>
        <v>0.97155002668736634</v>
      </c>
      <c r="I743" s="94">
        <f>AProperties!I743/AProperties!AC743/VLOOKUP(I$6,Data!$N$4:$Y$11,Data!$X$1,FALSE)</f>
        <v>0.97213421927331589</v>
      </c>
      <c r="J743" s="97">
        <f t="shared" si="121"/>
        <v>0.97095669370532611</v>
      </c>
      <c r="L743" s="28">
        <v>0.73599999999999999</v>
      </c>
      <c r="M743" s="94">
        <f t="shared" si="122"/>
        <v>1.2204699146531097</v>
      </c>
      <c r="N743" s="94">
        <f t="shared" si="123"/>
        <v>1.221265156727348</v>
      </c>
      <c r="O743" s="94">
        <f t="shared" si="124"/>
        <v>1.2211495371436871</v>
      </c>
      <c r="P743" s="94">
        <f t="shared" si="125"/>
        <v>1.2216638736413985</v>
      </c>
      <c r="Q743" s="94">
        <f t="shared" si="126"/>
        <v>1.2215309012153899</v>
      </c>
      <c r="R743" s="94">
        <f t="shared" si="127"/>
        <v>1.22190526846003</v>
      </c>
      <c r="S743" s="94">
        <f t="shared" si="128"/>
        <v>1.2217750133436831</v>
      </c>
      <c r="T743" s="94">
        <f t="shared" si="129"/>
        <v>1.222067109636658</v>
      </c>
      <c r="U743" s="97">
        <f t="shared" si="130"/>
        <v>1.2214783468526631</v>
      </c>
      <c r="W743" s="28">
        <v>0.73599999999999999</v>
      </c>
      <c r="X743" s="94">
        <f>AProperties!AF743*(9.806*B743)^0.5</f>
        <v>2.5959866802759941</v>
      </c>
      <c r="Y743" s="94">
        <f>AProperties!AG743*(9.806*C743)^0.5</f>
        <v>2.5989041445528169</v>
      </c>
      <c r="Z743" s="94">
        <f>AProperties!AH743*(9.806*D743)^0.5</f>
        <v>2.5984801162199824</v>
      </c>
      <c r="AA743" s="94">
        <f>AProperties!AI743*(9.806*E743)^0.5</f>
        <v>2.6003660531899251</v>
      </c>
      <c r="AB743" s="94">
        <f>AProperties!AJ743*(9.806*F743)^0.5</f>
        <v>2.5998785679989203</v>
      </c>
      <c r="AC743" s="94">
        <f>AProperties!AK743*(9.806*G743)^0.5</f>
        <v>2.6012508617200587</v>
      </c>
      <c r="AD743" s="94">
        <f>AProperties!AL743*(9.806*H743)^0.5</f>
        <v>2.6007734502450908</v>
      </c>
      <c r="AE743" s="94">
        <f>AProperties!AM743*(9.806*I743)^0.5</f>
        <v>2.6018439589393627</v>
      </c>
      <c r="AF743" s="97">
        <f t="shared" si="131"/>
        <v>2.599685479142769</v>
      </c>
    </row>
    <row r="744" spans="1:32" x14ac:dyDescent="0.25">
      <c r="A744" s="28">
        <v>0.73699999999999999</v>
      </c>
      <c r="B744" s="94">
        <f>AProperties!B744/AProperties!V744/VLOOKUP(B$6,Data!$N$4:$Y$11,Data!$X$1,FALSE)</f>
        <v>0.97148387524336033</v>
      </c>
      <c r="C744" s="94">
        <f>AProperties!C744/AProperties!W744/VLOOKUP(C$6,Data!$N$4:$Y$11,Data!$X$1,FALSE)</f>
        <v>0.97307969232650682</v>
      </c>
      <c r="D744" s="94">
        <f>AProperties!D744/AProperties!X744/VLOOKUP(D$6,Data!$N$4:$Y$11,Data!$X$1,FALSE)</f>
        <v>0.9728476768285329</v>
      </c>
      <c r="E744" s="94">
        <f>AProperties!E744/AProperties!Y744/VLOOKUP(E$6,Data!$N$4:$Y$11,Data!$X$1,FALSE)</f>
        <v>0.97387980590846224</v>
      </c>
      <c r="F744" s="94">
        <f>AProperties!F744/AProperties!Z744/VLOOKUP(F$6,Data!$N$4:$Y$11,Data!$X$1,FALSE)</f>
        <v>0.97361296691523702</v>
      </c>
      <c r="G744" s="94">
        <f>AProperties!G744/AProperties!AA744/VLOOKUP(G$6,Data!$N$4:$Y$11,Data!$X$1,FALSE)</f>
        <v>0.9743642198757364</v>
      </c>
      <c r="H744" s="94">
        <f>AProperties!H744/AProperties!AB744/VLOOKUP(H$6,Data!$N$4:$Y$11,Data!$X$1,FALSE)</f>
        <v>0.9741028329840592</v>
      </c>
      <c r="I744" s="94">
        <f>AProperties!I744/AProperties!AC744/VLOOKUP(I$6,Data!$N$4:$Y$11,Data!$X$1,FALSE)</f>
        <v>0.97468899206289294</v>
      </c>
      <c r="J744" s="97">
        <f t="shared" si="121"/>
        <v>0.97350750776809847</v>
      </c>
      <c r="L744" s="28">
        <v>0.73699999999999999</v>
      </c>
      <c r="M744" s="94">
        <f t="shared" si="122"/>
        <v>1.2227419376216802</v>
      </c>
      <c r="N744" s="94">
        <f t="shared" si="123"/>
        <v>1.2235398461632534</v>
      </c>
      <c r="O744" s="94">
        <f t="shared" si="124"/>
        <v>1.2234238384142664</v>
      </c>
      <c r="P744" s="94">
        <f t="shared" si="125"/>
        <v>1.2239399029542311</v>
      </c>
      <c r="Q744" s="94">
        <f t="shared" si="126"/>
        <v>1.2238064834576186</v>
      </c>
      <c r="R744" s="94">
        <f t="shared" si="127"/>
        <v>1.2241821099378682</v>
      </c>
      <c r="S744" s="94">
        <f t="shared" si="128"/>
        <v>1.2240514164920295</v>
      </c>
      <c r="T744" s="94">
        <f t="shared" si="129"/>
        <v>1.2243444960314465</v>
      </c>
      <c r="U744" s="97">
        <f t="shared" si="130"/>
        <v>1.2237537538840493</v>
      </c>
      <c r="W744" s="28">
        <v>0.73699999999999999</v>
      </c>
      <c r="X744" s="94">
        <f>AProperties!AF744*(9.806*B744)^0.5</f>
        <v>2.6020730403980719</v>
      </c>
      <c r="Y744" s="94">
        <f>AProperties!AG744*(9.806*C744)^0.5</f>
        <v>2.604994491699975</v>
      </c>
      <c r="Z744" s="94">
        <f>AProperties!AH744*(9.806*D744)^0.5</f>
        <v>2.6045698825299417</v>
      </c>
      <c r="AA744" s="94">
        <f>AProperties!AI744*(9.806*E744)^0.5</f>
        <v>2.6064584064142551</v>
      </c>
      <c r="AB744" s="94">
        <f>AProperties!AJ744*(9.806*F744)^0.5</f>
        <v>2.6059702516699139</v>
      </c>
      <c r="AC744" s="94">
        <f>AProperties!AK744*(9.806*G744)^0.5</f>
        <v>2.6073444317773316</v>
      </c>
      <c r="AD744" s="94">
        <f>AProperties!AL744*(9.806*H744)^0.5</f>
        <v>2.6068663634919367</v>
      </c>
      <c r="AE744" s="94">
        <f>AProperties!AM744*(9.806*I744)^0.5</f>
        <v>2.6079383457819074</v>
      </c>
      <c r="AF744" s="97">
        <f t="shared" si="131"/>
        <v>2.6057769017204166</v>
      </c>
    </row>
    <row r="745" spans="1:32" x14ac:dyDescent="0.25">
      <c r="A745" s="28">
        <v>0.73799999999999999</v>
      </c>
      <c r="B745" s="94">
        <f>AProperties!B745/AProperties!V745/VLOOKUP(B$6,Data!$N$4:$Y$11,Data!$X$1,FALSE)</f>
        <v>0.97403919285779172</v>
      </c>
      <c r="C745" s="94">
        <f>AProperties!C745/AProperties!W745/VLOOKUP(C$6,Data!$N$4:$Y$11,Data!$X$1,FALSE)</f>
        <v>0.97564036717672042</v>
      </c>
      <c r="D745" s="94">
        <f>AProperties!D745/AProperties!X745/VLOOKUP(D$6,Data!$N$4:$Y$11,Data!$X$1,FALSE)</f>
        <v>0.97540757180960225</v>
      </c>
      <c r="E745" s="94">
        <f>AProperties!E745/AProperties!Y745/VLOOKUP(E$6,Data!$N$4:$Y$11,Data!$X$1,FALSE)</f>
        <v>0.97644317272917402</v>
      </c>
      <c r="F745" s="94">
        <f>AProperties!F745/AProperties!Z745/VLOOKUP(F$6,Data!$N$4:$Y$11,Data!$X$1,FALSE)</f>
        <v>0.9761754355180523</v>
      </c>
      <c r="G745" s="94">
        <f>AProperties!G745/AProperties!AA745/VLOOKUP(G$6,Data!$N$4:$Y$11,Data!$X$1,FALSE)</f>
        <v>0.97692921843339919</v>
      </c>
      <c r="H745" s="94">
        <f>AProperties!H745/AProperties!AB745/VLOOKUP(H$6,Data!$N$4:$Y$11,Data!$X$1,FALSE)</f>
        <v>0.97666695088500155</v>
      </c>
      <c r="I745" s="94">
        <f>AProperties!I745/AProperties!AC745/VLOOKUP(I$6,Data!$N$4:$Y$11,Data!$X$1,FALSE)</f>
        <v>0.97725508542487638</v>
      </c>
      <c r="J745" s="97">
        <f t="shared" si="121"/>
        <v>0.97606962435432731</v>
      </c>
      <c r="L745" s="28">
        <v>0.73799999999999999</v>
      </c>
      <c r="M745" s="94">
        <f t="shared" si="122"/>
        <v>1.2250195964288959</v>
      </c>
      <c r="N745" s="94">
        <f t="shared" si="123"/>
        <v>1.2258201835883602</v>
      </c>
      <c r="O745" s="94">
        <f t="shared" si="124"/>
        <v>1.225703785904801</v>
      </c>
      <c r="P745" s="94">
        <f t="shared" si="125"/>
        <v>1.2262215863645869</v>
      </c>
      <c r="Q745" s="94">
        <f t="shared" si="126"/>
        <v>1.2260877177590261</v>
      </c>
      <c r="R745" s="94">
        <f t="shared" si="127"/>
        <v>1.2264646092166995</v>
      </c>
      <c r="S745" s="94">
        <f t="shared" si="128"/>
        <v>1.2263334754425008</v>
      </c>
      <c r="T745" s="94">
        <f t="shared" si="129"/>
        <v>1.2266275427124382</v>
      </c>
      <c r="U745" s="97">
        <f t="shared" si="130"/>
        <v>1.2260348121771636</v>
      </c>
      <c r="W745" s="28">
        <v>0.73799999999999999</v>
      </c>
      <c r="X745" s="94">
        <f>AProperties!AF745*(9.806*B745)^0.5</f>
        <v>2.6081727720923373</v>
      </c>
      <c r="Y745" s="94">
        <f>AProperties!AG745*(9.806*C745)^0.5</f>
        <v>2.6110982200657045</v>
      </c>
      <c r="Z745" s="94">
        <f>AProperties!AH745*(9.806*D745)^0.5</f>
        <v>2.6106730286518194</v>
      </c>
      <c r="AA745" s="94">
        <f>AProperties!AI745*(9.806*E745)^0.5</f>
        <v>2.6125641457189448</v>
      </c>
      <c r="AB745" s="94">
        <f>AProperties!AJ745*(9.806*F745)^0.5</f>
        <v>2.6120753197979729</v>
      </c>
      <c r="AC745" s="94">
        <f>AProperties!AK745*(9.806*G745)^0.5</f>
        <v>2.6134513908666879</v>
      </c>
      <c r="AD745" s="94">
        <f>AProperties!AL745*(9.806*H745)^0.5</f>
        <v>2.6129726641773567</v>
      </c>
      <c r="AE745" s="94">
        <f>AProperties!AM745*(9.806*I745)^0.5</f>
        <v>2.6140461236389836</v>
      </c>
      <c r="AF745" s="97">
        <f t="shared" si="131"/>
        <v>2.6118817081262264</v>
      </c>
    </row>
    <row r="746" spans="1:32" x14ac:dyDescent="0.25">
      <c r="A746" s="28">
        <v>0.73899999999999999</v>
      </c>
      <c r="B746" s="94">
        <f>AProperties!B746/AProperties!V746/VLOOKUP(B$6,Data!$N$4:$Y$11,Data!$X$1,FALSE)</f>
        <v>0.97660589185899582</v>
      </c>
      <c r="C746" s="94">
        <f>AProperties!C746/AProperties!W746/VLOOKUP(C$6,Data!$N$4:$Y$11,Data!$X$1,FALSE)</f>
        <v>0.97821244794255613</v>
      </c>
      <c r="D746" s="94">
        <f>AProperties!D746/AProperties!X746/VLOOKUP(D$6,Data!$N$4:$Y$11,Data!$X$1,FALSE)</f>
        <v>0.9779788691346567</v>
      </c>
      <c r="E746" s="94">
        <f>AProperties!E746/AProperties!Y746/VLOOKUP(E$6,Data!$N$4:$Y$11,Data!$X$1,FALSE)</f>
        <v>0.97901795779654666</v>
      </c>
      <c r="F746" s="94">
        <f>AProperties!F746/AProperties!Z746/VLOOKUP(F$6,Data!$N$4:$Y$11,Data!$X$1,FALSE)</f>
        <v>0.97874931825267297</v>
      </c>
      <c r="G746" s="94">
        <f>AProperties!G746/AProperties!AA746/VLOOKUP(G$6,Data!$N$4:$Y$11,Data!$X$1,FALSE)</f>
        <v>0.97950564271398954</v>
      </c>
      <c r="H746" s="94">
        <f>AProperties!H746/AProperties!AB746/VLOOKUP(H$6,Data!$N$4:$Y$11,Data!$X$1,FALSE)</f>
        <v>0.97924249047372247</v>
      </c>
      <c r="I746" s="94">
        <f>AProperties!I746/AProperties!AC746/VLOOKUP(I$6,Data!$N$4:$Y$11,Data!$X$1,FALSE)</f>
        <v>0.97983260952671747</v>
      </c>
      <c r="J746" s="97">
        <f t="shared" si="121"/>
        <v>0.9786431534624821</v>
      </c>
      <c r="L746" s="28">
        <v>0.73899999999999999</v>
      </c>
      <c r="M746" s="94">
        <f t="shared" si="122"/>
        <v>1.227302945929498</v>
      </c>
      <c r="N746" s="94">
        <f t="shared" si="123"/>
        <v>1.2281062239712781</v>
      </c>
      <c r="O746" s="94">
        <f t="shared" si="124"/>
        <v>1.2279894345673283</v>
      </c>
      <c r="P746" s="94">
        <f t="shared" si="125"/>
        <v>1.2285089788982733</v>
      </c>
      <c r="Q746" s="94">
        <f t="shared" si="126"/>
        <v>1.2283746591263365</v>
      </c>
      <c r="R746" s="94">
        <f t="shared" si="127"/>
        <v>1.2287528213569947</v>
      </c>
      <c r="S746" s="94">
        <f t="shared" si="128"/>
        <v>1.2286212452368612</v>
      </c>
      <c r="T746" s="94">
        <f t="shared" si="129"/>
        <v>1.2289163047633587</v>
      </c>
      <c r="U746" s="97">
        <f t="shared" si="130"/>
        <v>1.2283215767312412</v>
      </c>
      <c r="W746" s="28">
        <v>0.73899999999999999</v>
      </c>
      <c r="X746" s="94">
        <f>AProperties!AF746*(9.806*B746)^0.5</f>
        <v>2.6142859831644194</v>
      </c>
      <c r="Y746" s="94">
        <f>AProperties!AG746*(9.806*C746)^0.5</f>
        <v>2.6172154376090715</v>
      </c>
      <c r="Z746" s="94">
        <f>AProperties!AH746*(9.806*D746)^0.5</f>
        <v>2.6167896625223683</v>
      </c>
      <c r="AA746" s="94">
        <f>AProperties!AI746*(9.806*E746)^0.5</f>
        <v>2.6186833791400397</v>
      </c>
      <c r="AB746" s="94">
        <f>AProperties!AJ746*(9.806*F746)^0.5</f>
        <v>2.6181938803934646</v>
      </c>
      <c r="AC746" s="94">
        <f>AProperties!AK746*(9.806*G746)^0.5</f>
        <v>2.61957184707079</v>
      </c>
      <c r="AD746" s="94">
        <f>AProperties!AL746*(9.806*H746)^0.5</f>
        <v>2.6190924603588632</v>
      </c>
      <c r="AE746" s="94">
        <f>AProperties!AM746*(9.806*I746)^0.5</f>
        <v>2.6201674006245188</v>
      </c>
      <c r="AF746" s="97">
        <f t="shared" si="131"/>
        <v>2.6180000063604423</v>
      </c>
    </row>
    <row r="747" spans="1:32" x14ac:dyDescent="0.25">
      <c r="A747" s="28">
        <v>0.74</v>
      </c>
      <c r="B747" s="94">
        <f>AProperties!B747/AProperties!V747/VLOOKUP(B$6,Data!$N$4:$Y$11,Data!$X$1,FALSE)</f>
        <v>0.97918408343461627</v>
      </c>
      <c r="C747" s="94">
        <f>AProperties!C747/AProperties!W747/VLOOKUP(C$6,Data!$N$4:$Y$11,Data!$X$1,FALSE)</f>
        <v>0.98079604604245474</v>
      </c>
      <c r="D747" s="94">
        <f>AProperties!D747/AProperties!X747/VLOOKUP(D$6,Data!$N$4:$Y$11,Data!$X$1,FALSE)</f>
        <v>0.98056168018854784</v>
      </c>
      <c r="E747" s="94">
        <f>AProperties!E747/AProperties!Y747/VLOOKUP(E$6,Data!$N$4:$Y$11,Data!$X$1,FALSE)</f>
        <v>0.98160427264495465</v>
      </c>
      <c r="F747" s="94">
        <f>AProperties!F747/AProperties!Z747/VLOOKUP(F$6,Data!$N$4:$Y$11,Data!$X$1,FALSE)</f>
        <v>0.98133472661479471</v>
      </c>
      <c r="G747" s="94">
        <f>AProperties!G747/AProperties!AA747/VLOOKUP(G$6,Data!$N$4:$Y$11,Data!$X$1,FALSE)</f>
        <v>0.98209360432214021</v>
      </c>
      <c r="H747" s="94">
        <f>AProperties!H747/AProperties!AB747/VLOOKUP(H$6,Data!$N$4:$Y$11,Data!$X$1,FALSE)</f>
        <v>0.98182956331693627</v>
      </c>
      <c r="I747" s="94">
        <f>AProperties!I747/AProperties!AC747/VLOOKUP(I$6,Data!$N$4:$Y$11,Data!$X$1,FALSE)</f>
        <v>0.98242167602018371</v>
      </c>
      <c r="J747" s="97">
        <f t="shared" si="121"/>
        <v>0.98122820657307863</v>
      </c>
      <c r="L747" s="28">
        <v>0.74</v>
      </c>
      <c r="M747" s="94">
        <f t="shared" si="122"/>
        <v>1.2295920417173081</v>
      </c>
      <c r="N747" s="94">
        <f t="shared" si="123"/>
        <v>1.2303980230212272</v>
      </c>
      <c r="O747" s="94">
        <f t="shared" si="124"/>
        <v>1.230280840094274</v>
      </c>
      <c r="P747" s="94">
        <f t="shared" si="125"/>
        <v>1.2308021363224773</v>
      </c>
      <c r="Q747" s="94">
        <f t="shared" si="126"/>
        <v>1.2306673633073975</v>
      </c>
      <c r="R747" s="94">
        <f t="shared" si="127"/>
        <v>1.2310468021610701</v>
      </c>
      <c r="S747" s="94">
        <f t="shared" si="128"/>
        <v>1.230914781658468</v>
      </c>
      <c r="T747" s="94">
        <f t="shared" si="129"/>
        <v>1.2312108380100919</v>
      </c>
      <c r="U747" s="97">
        <f t="shared" si="130"/>
        <v>1.2306141032865394</v>
      </c>
      <c r="W747" s="28">
        <v>0.74</v>
      </c>
      <c r="X747" s="94">
        <f>AProperties!AF747*(9.806*B747)^0.5</f>
        <v>2.6204127829068518</v>
      </c>
      <c r="Y747" s="94">
        <f>AProperties!AG747*(9.806*C747)^0.5</f>
        <v>2.6233462537778309</v>
      </c>
      <c r="Z747" s="94">
        <f>AProperties!AH747*(9.806*D747)^0.5</f>
        <v>2.6229198935667721</v>
      </c>
      <c r="AA747" s="94">
        <f>AProperties!AI747*(9.806*E747)^0.5</f>
        <v>2.6248162162031701</v>
      </c>
      <c r="AB747" s="94">
        <f>AProperties!AJ747*(9.806*F747)^0.5</f>
        <v>2.6243260429560475</v>
      </c>
      <c r="AC747" s="94">
        <f>AProperties!AK747*(9.806*G747)^0.5</f>
        <v>2.6257059099624298</v>
      </c>
      <c r="AD747" s="94">
        <f>AProperties!AL747*(9.806*H747)^0.5</f>
        <v>2.6252258615837958</v>
      </c>
      <c r="AE747" s="94">
        <f>AProperties!AM747*(9.806*I747)^0.5</f>
        <v>2.6263022863429319</v>
      </c>
      <c r="AF747" s="97">
        <f t="shared" si="131"/>
        <v>2.6241319059124786</v>
      </c>
    </row>
    <row r="748" spans="1:32" x14ac:dyDescent="0.25">
      <c r="A748" s="28">
        <v>0.74099999999999999</v>
      </c>
      <c r="B748" s="94">
        <f>AProperties!B748/AProperties!V748/VLOOKUP(B$6,Data!$N$4:$Y$11,Data!$X$1,FALSE)</f>
        <v>0.98177388027617341</v>
      </c>
      <c r="C748" s="94">
        <f>AProperties!C748/AProperties!W748/VLOOKUP(C$6,Data!$N$4:$Y$11,Data!$X$1,FALSE)</f>
        <v>0.98339127440185092</v>
      </c>
      <c r="D748" s="94">
        <f>AProperties!D748/AProperties!X748/VLOOKUP(D$6,Data!$N$4:$Y$11,Data!$X$1,FALSE)</f>
        <v>0.98315611786266321</v>
      </c>
      <c r="E748" s="94">
        <f>AProperties!E748/AProperties!Y748/VLOOKUP(E$6,Data!$N$4:$Y$11,Data!$X$1,FALSE)</f>
        <v>0.98420223031732612</v>
      </c>
      <c r="F748" s="94">
        <f>AProperties!F748/AProperties!Z748/VLOOKUP(F$6,Data!$N$4:$Y$11,Data!$X$1,FALSE)</f>
        <v>0.98393177360814343</v>
      </c>
      <c r="G748" s="94">
        <f>AProperties!G748/AProperties!AA748/VLOOKUP(G$6,Data!$N$4:$Y$11,Data!$X$1,FALSE)</f>
        <v>0.98469321637198648</v>
      </c>
      <c r="H748" s="94">
        <f>AProperties!H748/AProperties!AB748/VLOOKUP(H$6,Data!$N$4:$Y$11,Data!$X$1,FALSE)</f>
        <v>0.98442828249034919</v>
      </c>
      <c r="I748" s="94">
        <f>AProperties!I748/AProperties!AC748/VLOOKUP(I$6,Data!$N$4:$Y$11,Data!$X$1,FALSE)</f>
        <v>0.98502239806717995</v>
      </c>
      <c r="J748" s="97">
        <f t="shared" si="121"/>
        <v>0.98382489667445916</v>
      </c>
      <c r="L748" s="28">
        <v>0.74099999999999999</v>
      </c>
      <c r="M748" s="94">
        <f t="shared" si="122"/>
        <v>1.2318869401380868</v>
      </c>
      <c r="N748" s="94">
        <f t="shared" si="123"/>
        <v>1.2326956372009255</v>
      </c>
      <c r="O748" s="94">
        <f t="shared" si="124"/>
        <v>1.2325780589313315</v>
      </c>
      <c r="P748" s="94">
        <f t="shared" si="125"/>
        <v>1.2331011151586631</v>
      </c>
      <c r="Q748" s="94">
        <f t="shared" si="126"/>
        <v>1.2329658868040716</v>
      </c>
      <c r="R748" s="94">
        <f t="shared" si="127"/>
        <v>1.2333466081859932</v>
      </c>
      <c r="S748" s="94">
        <f t="shared" si="128"/>
        <v>1.2332141412451745</v>
      </c>
      <c r="T748" s="94">
        <f t="shared" si="129"/>
        <v>1.2335111990335901</v>
      </c>
      <c r="U748" s="97">
        <f t="shared" si="130"/>
        <v>1.2329124483372293</v>
      </c>
      <c r="W748" s="28">
        <v>0.74099999999999999</v>
      </c>
      <c r="X748" s="94">
        <f>AProperties!AF748*(9.806*B748)^0.5</f>
        <v>2.6265532821238997</v>
      </c>
      <c r="Y748" s="94">
        <f>AProperties!AG748*(9.806*C748)^0.5</f>
        <v>2.6294907795332909</v>
      </c>
      <c r="Z748" s="94">
        <f>AProperties!AH748*(9.806*D748)^0.5</f>
        <v>2.6290638327234919</v>
      </c>
      <c r="AA748" s="94">
        <f>AProperties!AI748*(9.806*E748)^0.5</f>
        <v>2.6309627679484198</v>
      </c>
      <c r="AB748" s="94">
        <f>AProperties!AJ748*(9.806*F748)^0.5</f>
        <v>2.6304719184995258</v>
      </c>
      <c r="AC748" s="94">
        <f>AProperties!AK748*(9.806*G748)^0.5</f>
        <v>2.6318536906294026</v>
      </c>
      <c r="AD748" s="94">
        <f>AProperties!AL748*(9.806*H748)^0.5</f>
        <v>2.6313729789142051</v>
      </c>
      <c r="AE748" s="94">
        <f>AProperties!AM748*(9.806*I748)^0.5</f>
        <v>2.6324508919140128</v>
      </c>
      <c r="AF748" s="97">
        <f t="shared" si="131"/>
        <v>2.6302775177857809</v>
      </c>
    </row>
    <row r="749" spans="1:32" x14ac:dyDescent="0.25">
      <c r="A749" s="28">
        <v>0.74199999999999999</v>
      </c>
      <c r="B749" s="94">
        <f>AProperties!B749/AProperties!V749/VLOOKUP(B$6,Data!$N$4:$Y$11,Data!$X$1,FALSE)</f>
        <v>0.98437539660532714</v>
      </c>
      <c r="C749" s="94">
        <f>AProperties!C749/AProperties!W749/VLOOKUP(C$6,Data!$N$4:$Y$11,Data!$X$1,FALSE)</f>
        <v>0.98599824747948361</v>
      </c>
      <c r="D749" s="94">
        <f>AProperties!D749/AProperties!X749/VLOOKUP(D$6,Data!$N$4:$Y$11,Data!$X$1,FALSE)</f>
        <v>0.98576229658123793</v>
      </c>
      <c r="E749" s="94">
        <f>AProperties!E749/AProperties!Y749/VLOOKUP(E$6,Data!$N$4:$Y$11,Data!$X$1,FALSE)</f>
        <v>0.98681194539149131</v>
      </c>
      <c r="F749" s="94">
        <f>AProperties!F749/AProperties!Z749/VLOOKUP(F$6,Data!$N$4:$Y$11,Data!$X$1,FALSE)</f>
        <v>0.98654057377081694</v>
      </c>
      <c r="G749" s="94">
        <f>AProperties!G749/AProperties!AA749/VLOOKUP(G$6,Data!$N$4:$Y$11,Data!$X$1,FALSE)</f>
        <v>0.98730459351353006</v>
      </c>
      <c r="H749" s="94">
        <f>AProperties!H749/AProperties!AB749/VLOOKUP(H$6,Data!$N$4:$Y$11,Data!$X$1,FALSE)</f>
        <v>0.98703876260501178</v>
      </c>
      <c r="I749" s="94">
        <f>AProperties!I749/AProperties!AC749/VLOOKUP(I$6,Data!$N$4:$Y$11,Data!$X$1,FALSE)</f>
        <v>0.98763489036612517</v>
      </c>
      <c r="J749" s="97">
        <f t="shared" si="121"/>
        <v>0.98643333828912794</v>
      </c>
      <c r="L749" s="28">
        <v>0.74199999999999999</v>
      </c>
      <c r="M749" s="94">
        <f t="shared" si="122"/>
        <v>1.2341876983026636</v>
      </c>
      <c r="N749" s="94">
        <f t="shared" si="123"/>
        <v>1.2349991237397417</v>
      </c>
      <c r="O749" s="94">
        <f t="shared" si="124"/>
        <v>1.234881148290619</v>
      </c>
      <c r="P749" s="94">
        <f t="shared" si="125"/>
        <v>1.2354059726957456</v>
      </c>
      <c r="Q749" s="94">
        <f t="shared" si="126"/>
        <v>1.2352702868854084</v>
      </c>
      <c r="R749" s="94">
        <f t="shared" si="127"/>
        <v>1.2356522967567649</v>
      </c>
      <c r="S749" s="94">
        <f t="shared" si="128"/>
        <v>1.2355193813025058</v>
      </c>
      <c r="T749" s="94">
        <f t="shared" si="129"/>
        <v>1.2358174451830626</v>
      </c>
      <c r="U749" s="97">
        <f t="shared" si="130"/>
        <v>1.2352166691445641</v>
      </c>
      <c r="W749" s="28">
        <v>0.74199999999999999</v>
      </c>
      <c r="X749" s="94">
        <f>AProperties!AF749*(9.806*B749)^0.5</f>
        <v>2.6327075931568955</v>
      </c>
      <c r="Y749" s="94">
        <f>AProperties!AG749*(9.806*C749)^0.5</f>
        <v>2.6356491273756584</v>
      </c>
      <c r="Z749" s="94">
        <f>AProperties!AH749*(9.806*D749)^0.5</f>
        <v>2.6352215924696325</v>
      </c>
      <c r="AA749" s="94">
        <f>AProperties!AI749*(9.806*E749)^0.5</f>
        <v>2.637123146955711</v>
      </c>
      <c r="AB749" s="94">
        <f>AProperties!AJ749*(9.806*F749)^0.5</f>
        <v>2.6366316195772361</v>
      </c>
      <c r="AC749" s="94">
        <f>AProperties!AK749*(9.806*G749)^0.5</f>
        <v>2.6380153016999066</v>
      </c>
      <c r="AD749" s="94">
        <f>AProperties!AL749*(9.806*H749)^0.5</f>
        <v>2.6375339249522369</v>
      </c>
      <c r="AE749" s="94">
        <f>AProperties!AM749*(9.806*I749)^0.5</f>
        <v>2.6386133299983299</v>
      </c>
      <c r="AF749" s="97">
        <f t="shared" si="131"/>
        <v>2.6364369545232007</v>
      </c>
    </row>
    <row r="750" spans="1:32" x14ac:dyDescent="0.25">
      <c r="A750" s="28">
        <v>0.74299999999999999</v>
      </c>
      <c r="B750" s="94">
        <f>AProperties!B750/AProperties!V750/VLOOKUP(B$6,Data!$N$4:$Y$11,Data!$X$1,FALSE)</f>
        <v>0.98698874820070326</v>
      </c>
      <c r="C750" s="94">
        <f>AProperties!C750/AProperties!W750/VLOOKUP(C$6,Data!$N$4:$Y$11,Data!$X$1,FALSE)</f>
        <v>0.98861708129428316</v>
      </c>
      <c r="D750" s="94">
        <f>AProperties!D750/AProperties!X750/VLOOKUP(D$6,Data!$N$4:$Y$11,Data!$X$1,FALSE)</f>
        <v>0.98838033232822675</v>
      </c>
      <c r="E750" s="94">
        <f>AProperties!E750/AProperties!Y750/VLOOKUP(E$6,Data!$N$4:$Y$11,Data!$X$1,FALSE)</f>
        <v>0.98943353400708633</v>
      </c>
      <c r="F750" s="94">
        <f>AProperties!F750/AProperties!Z750/VLOOKUP(F$6,Data!$N$4:$Y$11,Data!$X$1,FALSE)</f>
        <v>0.98916124320217869</v>
      </c>
      <c r="G750" s="94">
        <f>AProperties!G750/AProperties!AA750/VLOOKUP(G$6,Data!$N$4:$Y$11,Data!$X$1,FALSE)</f>
        <v>0.98992785195956101</v>
      </c>
      <c r="H750" s="94">
        <f>AProperties!H750/AProperties!AB750/VLOOKUP(H$6,Data!$N$4:$Y$11,Data!$X$1,FALSE)</f>
        <v>0.98966111983423477</v>
      </c>
      <c r="I750" s="94">
        <f>AProperties!I750/AProperties!AC750/VLOOKUP(I$6,Data!$N$4:$Y$11,Data!$X$1,FALSE)</f>
        <v>0.99025926917888474</v>
      </c>
      <c r="J750" s="97">
        <f t="shared" si="121"/>
        <v>0.98905364750064484</v>
      </c>
      <c r="L750" s="28">
        <v>0.74299999999999999</v>
      </c>
      <c r="M750" s="94">
        <f t="shared" si="122"/>
        <v>1.2364943741003516</v>
      </c>
      <c r="N750" s="94">
        <f t="shared" si="123"/>
        <v>1.2373085406471416</v>
      </c>
      <c r="O750" s="94">
        <f t="shared" si="124"/>
        <v>1.2371901661641134</v>
      </c>
      <c r="P750" s="94">
        <f t="shared" si="125"/>
        <v>1.2377167670035432</v>
      </c>
      <c r="Q750" s="94">
        <f t="shared" si="126"/>
        <v>1.2375806216010894</v>
      </c>
      <c r="R750" s="94">
        <f t="shared" si="127"/>
        <v>1.2379639259797806</v>
      </c>
      <c r="S750" s="94">
        <f t="shared" si="128"/>
        <v>1.2378305599171173</v>
      </c>
      <c r="T750" s="94">
        <f t="shared" si="129"/>
        <v>1.2381296345894424</v>
      </c>
      <c r="U750" s="97">
        <f t="shared" si="130"/>
        <v>1.2375268237503225</v>
      </c>
      <c r="W750" s="28">
        <v>0.74299999999999999</v>
      </c>
      <c r="X750" s="94">
        <f>AProperties!AF750*(9.806*B750)^0.5</f>
        <v>2.6388758299100972</v>
      </c>
      <c r="Y750" s="94">
        <f>AProperties!AG750*(9.806*C750)^0.5</f>
        <v>2.6418214113699459</v>
      </c>
      <c r="Z750" s="94">
        <f>AProperties!AH750*(9.806*D750)^0.5</f>
        <v>2.6413932868468226</v>
      </c>
      <c r="AA750" s="94">
        <f>AProperties!AI750*(9.806*E750)^0.5</f>
        <v>2.6432974673706982</v>
      </c>
      <c r="AB750" s="94">
        <f>AProperties!AJ750*(9.806*F750)^0.5</f>
        <v>2.6428052603079331</v>
      </c>
      <c r="AC750" s="94">
        <f>AProperties!AK750*(9.806*G750)^0.5</f>
        <v>2.6441908573684394</v>
      </c>
      <c r="AD750" s="94">
        <f>AProperties!AL750*(9.806*H750)^0.5</f>
        <v>2.6437088138660325</v>
      </c>
      <c r="AE750" s="94">
        <f>AProperties!AM750*(9.806*I750)^0.5</f>
        <v>2.6447897148231343</v>
      </c>
      <c r="AF750" s="97">
        <f t="shared" si="131"/>
        <v>2.6426103302328876</v>
      </c>
    </row>
    <row r="751" spans="1:32" x14ac:dyDescent="0.25">
      <c r="A751" s="28">
        <v>0.74399999999999999</v>
      </c>
      <c r="B751" s="94">
        <f>AProperties!B751/AProperties!V751/VLOOKUP(B$6,Data!$N$4:$Y$11,Data!$X$1,FALSE)</f>
        <v>0.98961405242529643</v>
      </c>
      <c r="C751" s="94">
        <f>AProperties!C751/AProperties!W751/VLOOKUP(C$6,Data!$N$4:$Y$11,Data!$X$1,FALSE)</f>
        <v>0.99124789345282749</v>
      </c>
      <c r="D751" s="94">
        <f>AProperties!D751/AProperties!X751/VLOOKUP(D$6,Data!$N$4:$Y$11,Data!$X$1,FALSE)</f>
        <v>0.99101034267475718</v>
      </c>
      <c r="E751" s="94">
        <f>AProperties!E751/AProperties!Y751/VLOOKUP(E$6,Data!$N$4:$Y$11,Data!$X$1,FALSE)</f>
        <v>0.99206711389304381</v>
      </c>
      <c r="F751" s="94">
        <f>AProperties!F751/AProperties!Z751/VLOOKUP(F$6,Data!$N$4:$Y$11,Data!$X$1,FALSE)</f>
        <v>0.99179389959033926</v>
      </c>
      <c r="G751" s="94">
        <f>AProperties!G751/AProperties!AA751/VLOOKUP(G$6,Data!$N$4:$Y$11,Data!$X$1,FALSE)</f>
        <v>0.99256310951316207</v>
      </c>
      <c r="H751" s="94">
        <f>AProperties!H751/AProperties!AB751/VLOOKUP(H$6,Data!$N$4:$Y$11,Data!$X$1,FALSE)</f>
        <v>0.99229547194108314</v>
      </c>
      <c r="I751" s="94">
        <f>AProperties!I751/AProperties!AC751/VLOOKUP(I$6,Data!$N$4:$Y$11,Data!$X$1,FALSE)</f>
        <v>0.99289565235828858</v>
      </c>
      <c r="J751" s="97">
        <f t="shared" si="121"/>
        <v>0.99168594198109972</v>
      </c>
      <c r="L751" s="28">
        <v>0.74399999999999999</v>
      </c>
      <c r="M751" s="94">
        <f t="shared" si="122"/>
        <v>1.2388070262126483</v>
      </c>
      <c r="N751" s="94">
        <f t="shared" si="123"/>
        <v>1.2396239467264136</v>
      </c>
      <c r="O751" s="94">
        <f t="shared" si="124"/>
        <v>1.2395051713373786</v>
      </c>
      <c r="P751" s="94">
        <f t="shared" si="125"/>
        <v>1.240033556946522</v>
      </c>
      <c r="Q751" s="94">
        <f t="shared" si="126"/>
        <v>1.2398969497951695</v>
      </c>
      <c r="R751" s="94">
        <f t="shared" si="127"/>
        <v>1.2402815547565811</v>
      </c>
      <c r="S751" s="94">
        <f t="shared" si="128"/>
        <v>1.2401477359705415</v>
      </c>
      <c r="T751" s="94">
        <f t="shared" si="129"/>
        <v>1.2404478261791443</v>
      </c>
      <c r="U751" s="97">
        <f t="shared" si="130"/>
        <v>1.2398429709905499</v>
      </c>
      <c r="W751" s="28">
        <v>0.74399999999999999</v>
      </c>
      <c r="X751" s="94">
        <f>AProperties!AF751*(9.806*B751)^0.5</f>
        <v>2.645058107877087</v>
      </c>
      <c r="Y751" s="94">
        <f>AProperties!AG751*(9.806*C751)^0.5</f>
        <v>2.6480077471723837</v>
      </c>
      <c r="Z751" s="94">
        <f>AProperties!AH751*(9.806*D751)^0.5</f>
        <v>2.6475790314876404</v>
      </c>
      <c r="AA751" s="94">
        <f>AProperties!AI751*(9.806*E751)^0.5</f>
        <v>2.6494858449312142</v>
      </c>
      <c r="AB751" s="94">
        <f>AProperties!AJ751*(9.806*F751)^0.5</f>
        <v>2.6489929564022319</v>
      </c>
      <c r="AC751" s="94">
        <f>AProperties!AK751*(9.806*G751)^0.5</f>
        <v>2.6503804734222531</v>
      </c>
      <c r="AD751" s="94">
        <f>AProperties!AL751*(9.806*H751)^0.5</f>
        <v>2.6498977614161774</v>
      </c>
      <c r="AE751" s="94">
        <f>AProperties!AM751*(9.806*I751)^0.5</f>
        <v>2.6509801622088212</v>
      </c>
      <c r="AF751" s="97">
        <f t="shared" si="131"/>
        <v>2.6487977606147259</v>
      </c>
    </row>
    <row r="752" spans="1:32" x14ac:dyDescent="0.25">
      <c r="A752" s="28">
        <v>0.745</v>
      </c>
      <c r="B752" s="94">
        <f>AProperties!B752/AProperties!V752/VLOOKUP(B$6,Data!$N$4:$Y$11,Data!$X$1,FALSE)</f>
        <v>0.99225142825446289</v>
      </c>
      <c r="C752" s="94">
        <f>AProperties!C752/AProperties!W752/VLOOKUP(C$6,Data!$N$4:$Y$11,Data!$X$1,FALSE)</f>
        <v>0.99389080317739453</v>
      </c>
      <c r="D752" s="94">
        <f>AProperties!D752/AProperties!X752/VLOOKUP(D$6,Data!$N$4:$Y$11,Data!$X$1,FALSE)</f>
        <v>0.99365244680717002</v>
      </c>
      <c r="E752" s="94">
        <f>AProperties!E752/AProperties!Y752/VLOOKUP(E$6,Data!$N$4:$Y$11,Data!$X$1,FALSE)</f>
        <v>0.99471280439567489</v>
      </c>
      <c r="F752" s="94">
        <f>AProperties!F752/AProperties!Z752/VLOOKUP(F$6,Data!$N$4:$Y$11,Data!$X$1,FALSE)</f>
        <v>0.99443866224022681</v>
      </c>
      <c r="G752" s="94">
        <f>AProperties!G752/AProperties!AA752/VLOOKUP(G$6,Data!$N$4:$Y$11,Data!$X$1,FALSE)</f>
        <v>0.9952104855958106</v>
      </c>
      <c r="H752" s="94">
        <f>AProperties!H752/AProperties!AB752/VLOOKUP(H$6,Data!$N$4:$Y$11,Data!$X$1,FALSE)</f>
        <v>0.99494193830646704</v>
      </c>
      <c r="I752" s="94">
        <f>AProperties!I752/AProperties!AC752/VLOOKUP(I$6,Data!$N$4:$Y$11,Data!$X$1,FALSE)</f>
        <v>0.99554415937623986</v>
      </c>
      <c r="J752" s="97">
        <f t="shared" si="121"/>
        <v>0.99433034101918083</v>
      </c>
      <c r="L752" s="28">
        <v>0.745</v>
      </c>
      <c r="M752" s="94">
        <f t="shared" si="122"/>
        <v>1.2411257141272314</v>
      </c>
      <c r="N752" s="94">
        <f t="shared" si="123"/>
        <v>1.2419454015886973</v>
      </c>
      <c r="O752" s="94">
        <f t="shared" si="124"/>
        <v>1.2418262234035851</v>
      </c>
      <c r="P752" s="94">
        <f t="shared" si="125"/>
        <v>1.2423564021978375</v>
      </c>
      <c r="Q752" s="94">
        <f t="shared" si="126"/>
        <v>1.2422193311201135</v>
      </c>
      <c r="R752" s="94">
        <f t="shared" si="127"/>
        <v>1.2426052427979053</v>
      </c>
      <c r="S752" s="94">
        <f t="shared" si="128"/>
        <v>1.2424709691532336</v>
      </c>
      <c r="T752" s="94">
        <f t="shared" si="129"/>
        <v>1.2427720796881199</v>
      </c>
      <c r="U752" s="97">
        <f t="shared" si="130"/>
        <v>1.2421651705095904</v>
      </c>
      <c r="W752" s="28">
        <v>0.745</v>
      </c>
      <c r="X752" s="94">
        <f>AProperties!AF752*(9.806*B752)^0.5</f>
        <v>2.6512545441677102</v>
      </c>
      <c r="Y752" s="94">
        <f>AProperties!AG752*(9.806*C752)^0.5</f>
        <v>2.6542082520574009</v>
      </c>
      <c r="Z752" s="94">
        <f>AProperties!AH752*(9.806*D752)^0.5</f>
        <v>2.6537789436425796</v>
      </c>
      <c r="AA752" s="94">
        <f>AProperties!AI752*(9.806*E752)^0.5</f>
        <v>2.6556883969942624</v>
      </c>
      <c r="AB752" s="94">
        <f>AProperties!AJ752*(9.806*F752)^0.5</f>
        <v>2.6551948251895925</v>
      </c>
      <c r="AC752" s="94">
        <f>AProperties!AK752*(9.806*G752)^0.5</f>
        <v>2.6565842672683559</v>
      </c>
      <c r="AD752" s="94">
        <f>AProperties!AL752*(9.806*H752)^0.5</f>
        <v>2.6561008849826924</v>
      </c>
      <c r="AE752" s="94">
        <f>AProperties!AM752*(9.806*I752)^0.5</f>
        <v>2.6571847895959309</v>
      </c>
      <c r="AF752" s="97">
        <f t="shared" si="131"/>
        <v>2.6549993629873159</v>
      </c>
    </row>
    <row r="753" spans="1:32" x14ac:dyDescent="0.25">
      <c r="A753" s="28">
        <v>0.746</v>
      </c>
      <c r="B753" s="94">
        <f>AProperties!B753/AProperties!V753/VLOOKUP(B$6,Data!$N$4:$Y$11,Data!$X$1,FALSE)</f>
        <v>0.99490099630452478</v>
      </c>
      <c r="C753" s="94">
        <f>AProperties!C753/AProperties!W753/VLOOKUP(C$6,Data!$N$4:$Y$11,Data!$X$1,FALSE)</f>
        <v>0.99654593133462122</v>
      </c>
      <c r="D753" s="94">
        <f>AProperties!D753/AProperties!X753/VLOOKUP(D$6,Data!$N$4:$Y$11,Data!$X$1,FALSE)</f>
        <v>0.99630676555566777</v>
      </c>
      <c r="E753" s="94">
        <f>AProperties!E753/AProperties!Y753/VLOOKUP(E$6,Data!$N$4:$Y$11,Data!$X$1,FALSE)</f>
        <v>0.99737072650735037</v>
      </c>
      <c r="F753" s="94">
        <f>AProperties!F753/AProperties!Z753/VLOOKUP(F$6,Data!$N$4:$Y$11,Data!$X$1,FALSE)</f>
        <v>0.99709565210226403</v>
      </c>
      <c r="G753" s="94">
        <f>AProperties!G753/AProperties!AA753/VLOOKUP(G$6,Data!$N$4:$Y$11,Data!$X$1,FALSE)</f>
        <v>0.99787010127608033</v>
      </c>
      <c r="H753" s="94">
        <f>AProperties!H753/AProperties!AB753/VLOOKUP(H$6,Data!$N$4:$Y$11,Data!$X$1,FALSE)</f>
        <v>0.99760063995783432</v>
      </c>
      <c r="I753" s="94">
        <f>AProperties!I753/AProperties!AC753/VLOOKUP(I$6,Data!$N$4:$Y$11,Data!$X$1,FALSE)</f>
        <v>0.9982049113524315</v>
      </c>
      <c r="J753" s="97">
        <f t="shared" si="121"/>
        <v>0.9969869655488468</v>
      </c>
      <c r="L753" s="28">
        <v>0.746</v>
      </c>
      <c r="M753" s="94">
        <f t="shared" si="122"/>
        <v>1.2434504981522623</v>
      </c>
      <c r="N753" s="94">
        <f t="shared" si="123"/>
        <v>1.2442729656673106</v>
      </c>
      <c r="O753" s="94">
        <f t="shared" si="124"/>
        <v>1.2441533827778339</v>
      </c>
      <c r="P753" s="94">
        <f t="shared" si="125"/>
        <v>1.2446853632536752</v>
      </c>
      <c r="Q753" s="94">
        <f t="shared" si="126"/>
        <v>1.244547826051132</v>
      </c>
      <c r="R753" s="94">
        <f t="shared" si="127"/>
        <v>1.2449350506380401</v>
      </c>
      <c r="S753" s="94">
        <f t="shared" si="128"/>
        <v>1.2448003199789173</v>
      </c>
      <c r="T753" s="94">
        <f t="shared" si="129"/>
        <v>1.2451024556762158</v>
      </c>
      <c r="U753" s="97">
        <f t="shared" si="130"/>
        <v>1.2444934827744234</v>
      </c>
      <c r="W753" s="28">
        <v>0.746</v>
      </c>
      <c r="X753" s="94">
        <f>AProperties!AF753*(9.806*B753)^0.5</f>
        <v>2.657465257535589</v>
      </c>
      <c r="Y753" s="94">
        <f>AProperties!AG753*(9.806*C753)^0.5</f>
        <v>2.6604230449451598</v>
      </c>
      <c r="Z753" s="94">
        <f>AProperties!AH753*(9.806*D753)^0.5</f>
        <v>2.6599931422075747</v>
      </c>
      <c r="AA753" s="94">
        <f>AProperties!AI753*(9.806*E753)^0.5</f>
        <v>2.6619052425635532</v>
      </c>
      <c r="AB753" s="94">
        <f>AProperties!AJ753*(9.806*F753)^0.5</f>
        <v>2.661410985645861</v>
      </c>
      <c r="AC753" s="94">
        <f>AProperties!AK753*(9.806*G753)^0.5</f>
        <v>2.6628023579610645</v>
      </c>
      <c r="AD753" s="94">
        <f>AProperties!AL753*(9.806*H753)^0.5</f>
        <v>2.6623183035925866</v>
      </c>
      <c r="AE753" s="94">
        <f>AProperties!AM753*(9.806*I753)^0.5</f>
        <v>2.663403716072712</v>
      </c>
      <c r="AF753" s="97">
        <f t="shared" si="131"/>
        <v>2.6612152563155127</v>
      </c>
    </row>
    <row r="754" spans="1:32" x14ac:dyDescent="0.25">
      <c r="A754" s="28">
        <v>0.747</v>
      </c>
      <c r="B754" s="94">
        <f>AProperties!B754/AProperties!V754/VLOOKUP(B$6,Data!$N$4:$Y$11,Data!$X$1,FALSE)</f>
        <v>0.99756287886198614</v>
      </c>
      <c r="C754" s="94">
        <f>AProperties!C754/AProperties!W754/VLOOKUP(C$6,Data!$N$4:$Y$11,Data!$X$1,FALSE)</f>
        <v>0.99921340046478402</v>
      </c>
      <c r="D754" s="94">
        <f>AProperties!D754/AProperties!X754/VLOOKUP(D$6,Data!$N$4:$Y$11,Data!$X$1,FALSE)</f>
        <v>0.99897342142359469</v>
      </c>
      <c r="E754" s="94">
        <f>AProperties!E754/AProperties!Y754/VLOOKUP(E$6,Data!$N$4:$Y$11,Data!$X$1,FALSE)</f>
        <v>1.0000410028958209</v>
      </c>
      <c r="F754" s="94">
        <f>AProperties!F754/AProperties!Z754/VLOOKUP(F$6,Data!$N$4:$Y$11,Data!$X$1,FALSE)</f>
        <v>0.99976499180167067</v>
      </c>
      <c r="G754" s="94">
        <f>AProperties!G754/AProperties!AA754/VLOOKUP(G$6,Data!$N$4:$Y$11,Data!$X$1,FALSE)</f>
        <v>1.0005420792989728</v>
      </c>
      <c r="H754" s="94">
        <f>AProperties!H754/AProperties!AB754/VLOOKUP(H$6,Data!$N$4:$Y$11,Data!$X$1,FALSE)</f>
        <v>1.0002716995984968</v>
      </c>
      <c r="I754" s="94">
        <f>AProperties!I754/AProperties!AC754/VLOOKUP(I$6,Data!$N$4:$Y$11,Data!$X$1,FALSE)</f>
        <v>1.0008780310836938</v>
      </c>
      <c r="J754" s="97">
        <f t="shared" si="121"/>
        <v>0.99965593817862752</v>
      </c>
      <c r="L754" s="28">
        <v>0.747</v>
      </c>
      <c r="M754" s="94">
        <f t="shared" si="122"/>
        <v>1.245781439430993</v>
      </c>
      <c r="N754" s="94">
        <f t="shared" si="123"/>
        <v>1.246606700232392</v>
      </c>
      <c r="O754" s="94">
        <f t="shared" si="124"/>
        <v>1.2464867107117974</v>
      </c>
      <c r="P754" s="94">
        <f t="shared" si="125"/>
        <v>1.2470205014479103</v>
      </c>
      <c r="Q754" s="94">
        <f t="shared" si="126"/>
        <v>1.2468824959008353</v>
      </c>
      <c r="R754" s="94">
        <f t="shared" si="127"/>
        <v>1.2472710396494864</v>
      </c>
      <c r="S754" s="94">
        <f t="shared" si="128"/>
        <v>1.2471358497992484</v>
      </c>
      <c r="T754" s="94">
        <f t="shared" si="129"/>
        <v>1.2474390155418469</v>
      </c>
      <c r="U754" s="97">
        <f t="shared" si="130"/>
        <v>1.2468279690893136</v>
      </c>
      <c r="W754" s="28">
        <v>0.747</v>
      </c>
      <c r="X754" s="94">
        <f>AProperties!AF754*(9.806*B754)^0.5</f>
        <v>2.6636903684061961</v>
      </c>
      <c r="Y754" s="94">
        <f>AProperties!AG754*(9.806*C754)^0.5</f>
        <v>2.6666522464296678</v>
      </c>
      <c r="Z754" s="94">
        <f>AProperties!AH754*(9.806*D754)^0.5</f>
        <v>2.6662217477521244</v>
      </c>
      <c r="AA754" s="94">
        <f>AProperties!AI754*(9.806*E754)^0.5</f>
        <v>2.6681365023176484</v>
      </c>
      <c r="AB754" s="94">
        <f>AProperties!AJ754*(9.806*F754)^0.5</f>
        <v>2.6676415584213959</v>
      </c>
      <c r="AC754" s="94">
        <f>AProperties!AK754*(9.806*G754)^0.5</f>
        <v>2.669034866230148</v>
      </c>
      <c r="AD754" s="94">
        <f>AProperties!AL754*(9.806*H754)^0.5</f>
        <v>2.6685501379480008</v>
      </c>
      <c r="AE754" s="94">
        <f>AProperties!AM754*(9.806*I754)^0.5</f>
        <v>2.6696370624032788</v>
      </c>
      <c r="AF754" s="97">
        <f t="shared" si="131"/>
        <v>2.6674455612385573</v>
      </c>
    </row>
    <row r="755" spans="1:32" x14ac:dyDescent="0.25">
      <c r="A755" s="28">
        <v>0.748</v>
      </c>
      <c r="B755" s="94">
        <f>AProperties!B755/AProperties!V755/VLOOKUP(B$6,Data!$N$4:$Y$11,Data!$X$1,FALSE)</f>
        <v>1.0002371999134003</v>
      </c>
      <c r="C755" s="94">
        <f>AProperties!C755/AProperties!W755/VLOOKUP(C$6,Data!$N$4:$Y$11,Data!$X$1,FALSE)</f>
        <v>1.0018933348117227</v>
      </c>
      <c r="D755" s="94">
        <f>AProperties!D755/AProperties!X755/VLOOKUP(D$6,Data!$N$4:$Y$11,Data!$X$1,FALSE)</f>
        <v>1.0016525386173445</v>
      </c>
      <c r="E755" s="94">
        <f>AProperties!E755/AProperties!Y755/VLOOKUP(E$6,Data!$N$4:$Y$11,Data!$X$1,FALSE)</f>
        <v>1.0027237579341641</v>
      </c>
      <c r="F755" s="94">
        <f>AProperties!F755/AProperties!Z755/VLOOKUP(F$6,Data!$N$4:$Y$11,Data!$X$1,FALSE)</f>
        <v>1.0024468056684042</v>
      </c>
      <c r="G755" s="94">
        <f>AProperties!G755/AProperties!AA755/VLOOKUP(G$6,Data!$N$4:$Y$11,Data!$X$1,FALSE)</f>
        <v>1.0032265441158907</v>
      </c>
      <c r="H755" s="94">
        <f>AProperties!H755/AProperties!AB755/VLOOKUP(H$6,Data!$N$4:$Y$11,Data!$X$1,FALSE)</f>
        <v>1.0029552416375858</v>
      </c>
      <c r="I755" s="94">
        <f>AProperties!I755/AProperties!AC755/VLOOKUP(I$6,Data!$N$4:$Y$11,Data!$X$1,FALSE)</f>
        <v>1.0035636430739709</v>
      </c>
      <c r="J755" s="97">
        <f t="shared" si="121"/>
        <v>1.0023373832215603</v>
      </c>
      <c r="L755" s="28">
        <v>0.748</v>
      </c>
      <c r="M755" s="94">
        <f t="shared" si="122"/>
        <v>1.2481185999567002</v>
      </c>
      <c r="N755" s="94">
        <f t="shared" si="123"/>
        <v>1.2489466674058614</v>
      </c>
      <c r="O755" s="94">
        <f t="shared" si="124"/>
        <v>1.2488262693086722</v>
      </c>
      <c r="P755" s="94">
        <f t="shared" si="125"/>
        <v>1.2493618789670822</v>
      </c>
      <c r="Q755" s="94">
        <f t="shared" si="126"/>
        <v>1.2492234028342022</v>
      </c>
      <c r="R755" s="94">
        <f t="shared" si="127"/>
        <v>1.2496132720579454</v>
      </c>
      <c r="S755" s="94">
        <f t="shared" si="128"/>
        <v>1.249477620818793</v>
      </c>
      <c r="T755" s="94">
        <f t="shared" si="129"/>
        <v>1.2497818215369856</v>
      </c>
      <c r="U755" s="97">
        <f t="shared" si="130"/>
        <v>1.2491686916107803</v>
      </c>
      <c r="W755" s="28">
        <v>0.748</v>
      </c>
      <c r="X755" s="94">
        <f>AProperties!AF755*(9.806*B755)^0.5</f>
        <v>2.6699299989055372</v>
      </c>
      <c r="Y755" s="94">
        <f>AProperties!AG755*(9.806*C755)^0.5</f>
        <v>2.672895978807484</v>
      </c>
      <c r="Z755" s="94">
        <f>AProperties!AH755*(9.806*D755)^0.5</f>
        <v>2.6724648825479846</v>
      </c>
      <c r="AA755" s="94">
        <f>AProperties!AI755*(9.806*E755)^0.5</f>
        <v>2.6743822986386756</v>
      </c>
      <c r="AB755" s="94">
        <f>AProperties!AJ755*(9.806*F755)^0.5</f>
        <v>2.6738866658697784</v>
      </c>
      <c r="AC755" s="94">
        <f>AProperties!AK755*(9.806*G755)^0.5</f>
        <v>2.6752819145095601</v>
      </c>
      <c r="AD755" s="94">
        <f>AProperties!AL755*(9.806*H755)^0.5</f>
        <v>2.6747965104549181</v>
      </c>
      <c r="AE755" s="94">
        <f>AProperties!AM755*(9.806*I755)^0.5</f>
        <v>2.6758849510563314</v>
      </c>
      <c r="AF755" s="97">
        <f t="shared" si="131"/>
        <v>2.673690400098784</v>
      </c>
    </row>
    <row r="756" spans="1:32" x14ac:dyDescent="0.25">
      <c r="A756" s="28">
        <v>0.749</v>
      </c>
      <c r="B756" s="94">
        <f>AProperties!B756/AProperties!V756/VLOOKUP(B$6,Data!$N$4:$Y$11,Data!$X$1,FALSE)</f>
        <v>1.0029240851758761</v>
      </c>
      <c r="C756" s="94">
        <f>AProperties!C756/AProperties!W756/VLOOKUP(C$6,Data!$N$4:$Y$11,Data!$X$1,FALSE)</f>
        <v>1.0045858603534159</v>
      </c>
      <c r="D756" s="94">
        <f>AProperties!D756/AProperties!X756/VLOOKUP(D$6,Data!$N$4:$Y$11,Data!$X$1,FALSE)</f>
        <v>1.0043442430769252</v>
      </c>
      <c r="E756" s="94">
        <f>AProperties!E756/AProperties!Y756/VLOOKUP(E$6,Data!$N$4:$Y$11,Data!$X$1,FALSE)</f>
        <v>1.0054191177313951</v>
      </c>
      <c r="F756" s="94">
        <f>AProperties!F756/AProperties!Z756/VLOOKUP(F$6,Data!$N$4:$Y$11,Data!$X$1,FALSE)</f>
        <v>1.0051412197677623</v>
      </c>
      <c r="G756" s="94">
        <f>AProperties!G756/AProperties!AA756/VLOOKUP(G$6,Data!$N$4:$Y$11,Data!$X$1,FALSE)</f>
        <v>1.005923621915261</v>
      </c>
      <c r="H756" s="94">
        <f>AProperties!H756/AProperties!AB756/VLOOKUP(H$6,Data!$N$4:$Y$11,Data!$X$1,FALSE)</f>
        <v>1.0056513922206691</v>
      </c>
      <c r="I756" s="94">
        <f>AProperties!I756/AProperties!AC756/VLOOKUP(I$6,Data!$N$4:$Y$11,Data!$X$1,FALSE)</f>
        <v>1.0062618735649671</v>
      </c>
      <c r="J756" s="97">
        <f t="shared" si="121"/>
        <v>1.0050314267257838</v>
      </c>
      <c r="L756" s="28">
        <v>0.749</v>
      </c>
      <c r="M756" s="94">
        <f t="shared" si="122"/>
        <v>1.250462042587938</v>
      </c>
      <c r="N756" s="94">
        <f t="shared" si="123"/>
        <v>1.251292930176708</v>
      </c>
      <c r="O756" s="94">
        <f t="shared" si="124"/>
        <v>1.2511721215384626</v>
      </c>
      <c r="P756" s="94">
        <f t="shared" si="125"/>
        <v>1.2517095588656977</v>
      </c>
      <c r="Q756" s="94">
        <f t="shared" si="126"/>
        <v>1.2515706098838812</v>
      </c>
      <c r="R756" s="94">
        <f t="shared" si="127"/>
        <v>1.2519618109576305</v>
      </c>
      <c r="S756" s="94">
        <f t="shared" si="128"/>
        <v>1.2518256961103345</v>
      </c>
      <c r="T756" s="94">
        <f t="shared" si="129"/>
        <v>1.2521309367824836</v>
      </c>
      <c r="U756" s="97">
        <f t="shared" si="130"/>
        <v>1.251515713362892</v>
      </c>
      <c r="W756" s="28">
        <v>0.749</v>
      </c>
      <c r="X756" s="94">
        <f>AProperties!AF756*(9.806*B756)^0.5</f>
        <v>2.6761842728894143</v>
      </c>
      <c r="Y756" s="94">
        <f>AProperties!AG756*(9.806*C756)^0.5</f>
        <v>2.6791543661070256</v>
      </c>
      <c r="Z756" s="94">
        <f>AProperties!AH756*(9.806*D756)^0.5</f>
        <v>2.6787226705984604</v>
      </c>
      <c r="AA756" s="94">
        <f>AProperties!AI756*(9.806*E756)^0.5</f>
        <v>2.6806427556416512</v>
      </c>
      <c r="AB756" s="94">
        <f>AProperties!AJ756*(9.806*F756)^0.5</f>
        <v>2.6801464320771453</v>
      </c>
      <c r="AC756" s="94">
        <f>AProperties!AK756*(9.806*G756)^0.5</f>
        <v>2.6815436269667647</v>
      </c>
      <c r="AD756" s="94">
        <f>AProperties!AL756*(9.806*H756)^0.5</f>
        <v>2.6810575452525005</v>
      </c>
      <c r="AE756" s="94">
        <f>AProperties!AM756*(9.806*I756)^0.5</f>
        <v>2.6821475062345104</v>
      </c>
      <c r="AF756" s="97">
        <f t="shared" si="131"/>
        <v>2.6799498969709341</v>
      </c>
    </row>
    <row r="757" spans="1:32" x14ac:dyDescent="0.25">
      <c r="A757" s="28">
        <v>0.75</v>
      </c>
      <c r="B757" s="94">
        <f>AProperties!B757/AProperties!V757/VLOOKUP(B$6,Data!$N$4:$Y$11,Data!$X$1,FALSE)</f>
        <v>1.0056236621282713</v>
      </c>
      <c r="C757" s="94">
        <f>AProperties!C757/AProperties!W757/VLOOKUP(C$6,Data!$N$4:$Y$11,Data!$X$1,FALSE)</f>
        <v>1.0072911048332307</v>
      </c>
      <c r="D757" s="94">
        <f>AProperties!D757/AProperties!X757/VLOOKUP(D$6,Data!$N$4:$Y$11,Data!$X$1,FALSE)</f>
        <v>1.0070486625072086</v>
      </c>
      <c r="E757" s="94">
        <f>AProperties!E757/AProperties!Y757/VLOOKUP(E$6,Data!$N$4:$Y$11,Data!$X$1,FALSE)</f>
        <v>1.0081272101637486</v>
      </c>
      <c r="F757" s="94">
        <f>AProperties!F757/AProperties!Z757/VLOOKUP(F$6,Data!$N$4:$Y$11,Data!$X$1,FALSE)</f>
        <v>1.0078483619316481</v>
      </c>
      <c r="G757" s="94">
        <f>AProperties!G757/AProperties!AA757/VLOOKUP(G$6,Data!$N$4:$Y$11,Data!$X$1,FALSE)</f>
        <v>1.0086334406538395</v>
      </c>
      <c r="H757" s="94">
        <f>AProperties!H757/AProperties!AB757/VLOOKUP(H$6,Data!$N$4:$Y$11,Data!$X$1,FALSE)</f>
        <v>1.0083602792610471</v>
      </c>
      <c r="I757" s="94">
        <f>AProperties!I757/AProperties!AC757/VLOOKUP(I$6,Data!$N$4:$Y$11,Data!$X$1,FALSE)</f>
        <v>1.008972850567456</v>
      </c>
      <c r="J757" s="97">
        <f t="shared" si="121"/>
        <v>1.0077381965058061</v>
      </c>
      <c r="L757" s="28">
        <v>0.75</v>
      </c>
      <c r="M757" s="94">
        <f t="shared" si="122"/>
        <v>1.2528118310641356</v>
      </c>
      <c r="N757" s="94">
        <f t="shared" si="123"/>
        <v>1.2536455524166152</v>
      </c>
      <c r="O757" s="94">
        <f t="shared" si="124"/>
        <v>1.2535243312536042</v>
      </c>
      <c r="P757" s="94">
        <f t="shared" si="125"/>
        <v>1.2540636050818743</v>
      </c>
      <c r="Q757" s="94">
        <f t="shared" si="126"/>
        <v>1.2539241809658241</v>
      </c>
      <c r="R757" s="94">
        <f t="shared" si="127"/>
        <v>1.2543167203269197</v>
      </c>
      <c r="S757" s="94">
        <f t="shared" si="128"/>
        <v>1.2541801396305234</v>
      </c>
      <c r="T757" s="94">
        <f t="shared" si="129"/>
        <v>1.254486425283728</v>
      </c>
      <c r="U757" s="97">
        <f t="shared" si="130"/>
        <v>1.2538690982529033</v>
      </c>
      <c r="W757" s="28">
        <v>0.75</v>
      </c>
      <c r="X757" s="94">
        <f>AProperties!AF757*(9.806*B757)^0.5</f>
        <v>2.6824533159733392</v>
      </c>
      <c r="Y757" s="94">
        <f>AProperties!AG757*(9.806*C757)^0.5</f>
        <v>2.6854275341185021</v>
      </c>
      <c r="Z757" s="94">
        <f>AProperties!AH757*(9.806*D757)^0.5</f>
        <v>2.6849952376683572</v>
      </c>
      <c r="AA757" s="94">
        <f>AProperties!AI757*(9.806*E757)^0.5</f>
        <v>2.686917999204435</v>
      </c>
      <c r="AB757" s="94">
        <f>AProperties!AJ757*(9.806*F757)^0.5</f>
        <v>2.6864209828921162</v>
      </c>
      <c r="AC757" s="94">
        <f>AProperties!AK757*(9.806*G757)^0.5</f>
        <v>2.6878201295327031</v>
      </c>
      <c r="AD757" s="94">
        <f>AProperties!AL757*(9.806*H757)^0.5</f>
        <v>2.6873333682430443</v>
      </c>
      <c r="AE757" s="94">
        <f>AProperties!AM757*(9.806*I757)^0.5</f>
        <v>2.6884248539043507</v>
      </c>
      <c r="AF757" s="97">
        <f t="shared" si="131"/>
        <v>2.6862241776921061</v>
      </c>
    </row>
    <row r="758" spans="1:32" x14ac:dyDescent="0.25">
      <c r="A758" s="28">
        <v>0.751</v>
      </c>
      <c r="B758" s="94">
        <f>AProperties!B758/AProperties!V758/VLOOKUP(B$6,Data!$N$4:$Y$11,Data!$X$1,FALSE)</f>
        <v>1.0083360600430651</v>
      </c>
      <c r="C758" s="94">
        <f>AProperties!C758/AProperties!W758/VLOOKUP(C$6,Data!$N$4:$Y$11,Data!$X$1,FALSE)</f>
        <v>1.0100091977918639</v>
      </c>
      <c r="D758" s="94">
        <f>AProperties!D758/AProperties!X758/VLOOKUP(D$6,Data!$N$4:$Y$11,Data!$X$1,FALSE)</f>
        <v>1.0097659264098546</v>
      </c>
      <c r="E758" s="94">
        <f>AProperties!E758/AProperties!Y758/VLOOKUP(E$6,Data!$N$4:$Y$11,Data!$X$1,FALSE)</f>
        <v>1.0108481649066512</v>
      </c>
      <c r="F758" s="94">
        <f>AProperties!F758/AProperties!Z758/VLOOKUP(F$6,Data!$N$4:$Y$11,Data!$X$1,FALSE)</f>
        <v>1.0105683617905385</v>
      </c>
      <c r="G758" s="94">
        <f>AProperties!G758/AProperties!AA758/VLOOKUP(G$6,Data!$N$4:$Y$11,Data!$X$1,FALSE)</f>
        <v>1.0113561300887033</v>
      </c>
      <c r="H758" s="94">
        <f>AProperties!H758/AProperties!AB758/VLOOKUP(H$6,Data!$N$4:$Y$11,Data!$X$1,FALSE)</f>
        <v>1.0110820324717307</v>
      </c>
      <c r="I758" s="94">
        <f>AProperties!I758/AProperties!AC758/VLOOKUP(I$6,Data!$N$4:$Y$11,Data!$X$1,FALSE)</f>
        <v>1.0116967038932929</v>
      </c>
      <c r="J758" s="97">
        <f t="shared" si="121"/>
        <v>1.0104578221744624</v>
      </c>
      <c r="L758" s="28">
        <v>0.751</v>
      </c>
      <c r="M758" s="94">
        <f t="shared" si="122"/>
        <v>1.2551680300215327</v>
      </c>
      <c r="N758" s="94">
        <f t="shared" si="123"/>
        <v>1.2560045988959319</v>
      </c>
      <c r="O758" s="94">
        <f t="shared" si="124"/>
        <v>1.2558829632049273</v>
      </c>
      <c r="P758" s="94">
        <f t="shared" si="125"/>
        <v>1.2564240824533255</v>
      </c>
      <c r="Q758" s="94">
        <f t="shared" si="126"/>
        <v>1.2562841808952694</v>
      </c>
      <c r="R758" s="94">
        <f t="shared" si="127"/>
        <v>1.2566780650443516</v>
      </c>
      <c r="S758" s="94">
        <f t="shared" si="128"/>
        <v>1.2565410162358654</v>
      </c>
      <c r="T758" s="94">
        <f t="shared" si="129"/>
        <v>1.2568483519466465</v>
      </c>
      <c r="U758" s="97">
        <f t="shared" si="130"/>
        <v>1.2562289110872313</v>
      </c>
      <c r="W758" s="28">
        <v>0.751</v>
      </c>
      <c r="X758" s="94">
        <f>AProperties!AF758*(9.806*B758)^0.5</f>
        <v>2.688737255563062</v>
      </c>
      <c r="Y758" s="94">
        <f>AProperties!AG758*(9.806*C758)^0.5</f>
        <v>2.6917156104244824</v>
      </c>
      <c r="Z758" s="94">
        <f>AProperties!AH758*(9.806*D758)^0.5</f>
        <v>2.691282711314527</v>
      </c>
      <c r="AA758" s="94">
        <f>AProperties!AI758*(9.806*E758)^0.5</f>
        <v>2.6932081569983088</v>
      </c>
      <c r="AB758" s="94">
        <f>AProperties!AJ758*(9.806*F758)^0.5</f>
        <v>2.6927104459563864</v>
      </c>
      <c r="AC758" s="94">
        <f>AProperties!AK758*(9.806*G758)^0.5</f>
        <v>2.6941115499323853</v>
      </c>
      <c r="AD758" s="94">
        <f>AProperties!AL758*(9.806*H758)^0.5</f>
        <v>2.6936241071225666</v>
      </c>
      <c r="AE758" s="94">
        <f>AProperties!AM758*(9.806*I758)^0.5</f>
        <v>2.6947171218268959</v>
      </c>
      <c r="AF758" s="97">
        <f t="shared" si="131"/>
        <v>2.6925133698923274</v>
      </c>
    </row>
    <row r="759" spans="1:32" x14ac:dyDescent="0.25">
      <c r="A759" s="28">
        <v>0.752</v>
      </c>
      <c r="B759" s="94">
        <f>AProperties!B759/AProperties!V759/VLOOKUP(B$6,Data!$N$4:$Y$11,Data!$X$1,FALSE)</f>
        <v>1.0110614100189361</v>
      </c>
      <c r="C759" s="94">
        <f>AProperties!C759/AProperties!W759/VLOOKUP(C$6,Data!$N$4:$Y$11,Data!$X$1,FALSE)</f>
        <v>1.0127402705999906</v>
      </c>
      <c r="D759" s="94">
        <f>AProperties!D759/AProperties!X759/VLOOKUP(D$6,Data!$N$4:$Y$11,Data!$X$1,FALSE)</f>
        <v>1.0124961661159499</v>
      </c>
      <c r="E759" s="94">
        <f>AProperties!E759/AProperties!Y759/VLOOKUP(E$6,Data!$N$4:$Y$11,Data!$X$1,FALSE)</f>
        <v>1.0135821134674023</v>
      </c>
      <c r="F759" s="94">
        <f>AProperties!F759/AProperties!Z759/VLOOKUP(F$6,Data!$N$4:$Y$11,Data!$X$1,FALSE)</f>
        <v>1.0133013508061501</v>
      </c>
      <c r="G759" s="94">
        <f>AProperties!G759/AProperties!AA759/VLOOKUP(G$6,Data!$N$4:$Y$11,Data!$X$1,FALSE)</f>
        <v>1.0140918218099535</v>
      </c>
      <c r="H759" s="94">
        <f>AProperties!H759/AProperties!AB759/VLOOKUP(H$6,Data!$N$4:$Y$11,Data!$X$1,FALSE)</f>
        <v>1.0138167833981362</v>
      </c>
      <c r="I759" s="94">
        <f>AProperties!I759/AProperties!AC759/VLOOKUP(I$6,Data!$N$4:$Y$11,Data!$X$1,FALSE)</f>
        <v>1.0144335651881253</v>
      </c>
      <c r="J759" s="97">
        <f t="shared" si="121"/>
        <v>1.0131904351755807</v>
      </c>
      <c r="L759" s="28">
        <v>0.752</v>
      </c>
      <c r="M759" s="94">
        <f t="shared" si="122"/>
        <v>1.2575307050094682</v>
      </c>
      <c r="N759" s="94">
        <f t="shared" si="123"/>
        <v>1.2583701352999954</v>
      </c>
      <c r="O759" s="94">
        <f t="shared" si="124"/>
        <v>1.258248083057975</v>
      </c>
      <c r="P759" s="94">
        <f t="shared" si="125"/>
        <v>1.2587910567337013</v>
      </c>
      <c r="Q759" s="94">
        <f t="shared" si="126"/>
        <v>1.2586506754030751</v>
      </c>
      <c r="R759" s="94">
        <f t="shared" si="127"/>
        <v>1.2590459109049768</v>
      </c>
      <c r="S759" s="94">
        <f t="shared" si="128"/>
        <v>1.2589083916990682</v>
      </c>
      <c r="T759" s="94">
        <f t="shared" si="129"/>
        <v>1.2592167825940628</v>
      </c>
      <c r="U759" s="97">
        <f t="shared" si="130"/>
        <v>1.2585952175877904</v>
      </c>
      <c r="W759" s="28">
        <v>0.752</v>
      </c>
      <c r="X759" s="94">
        <f>AProperties!AF759*(9.806*B759)^0.5</f>
        <v>2.6950362208857457</v>
      </c>
      <c r="Y759" s="94">
        <f>AProperties!AG759*(9.806*C759)^0.5</f>
        <v>2.6980187244311127</v>
      </c>
      <c r="Z759" s="94">
        <f>AProperties!AH759*(9.806*D759)^0.5</f>
        <v>2.6975852209170821</v>
      </c>
      <c r="AA759" s="94">
        <f>AProperties!AI759*(9.806*E759)^0.5</f>
        <v>2.699513358519213</v>
      </c>
      <c r="AB759" s="94">
        <f>AProperties!AJ759*(9.806*F759)^0.5</f>
        <v>2.6990149507359447</v>
      </c>
      <c r="AC759" s="94">
        <f>AProperties!AK759*(9.806*G759)^0.5</f>
        <v>2.7004180177161397</v>
      </c>
      <c r="AD759" s="94">
        <f>AProperties!AL759*(9.806*H759)^0.5</f>
        <v>2.6999298914120504</v>
      </c>
      <c r="AE759" s="94">
        <f>AProperties!AM759*(9.806*I759)^0.5</f>
        <v>2.7010244395889411</v>
      </c>
      <c r="AF759" s="97">
        <f t="shared" si="131"/>
        <v>2.6988176030257791</v>
      </c>
    </row>
    <row r="760" spans="1:32" x14ac:dyDescent="0.25">
      <c r="A760" s="28">
        <v>0.753</v>
      </c>
      <c r="B760" s="94">
        <f>AProperties!B760/AProperties!V760/VLOOKUP(B$6,Data!$N$4:$Y$11,Data!$X$1,FALSE)</f>
        <v>1.013799845014079</v>
      </c>
      <c r="C760" s="94">
        <f>AProperties!C760/AProperties!W760/VLOOKUP(C$6,Data!$N$4:$Y$11,Data!$X$1,FALSE)</f>
        <v>1.0154844564916417</v>
      </c>
      <c r="D760" s="94">
        <f>AProperties!D760/AProperties!X760/VLOOKUP(D$6,Data!$N$4:$Y$11,Data!$X$1,FALSE)</f>
        <v>1.0152395148193787</v>
      </c>
      <c r="E760" s="94">
        <f>AProperties!E760/AProperties!Y760/VLOOKUP(E$6,Data!$N$4:$Y$11,Data!$X$1,FALSE)</f>
        <v>1.0163291892185888</v>
      </c>
      <c r="F760" s="94">
        <f>AProperties!F760/AProperties!Z760/VLOOKUP(F$6,Data!$N$4:$Y$11,Data!$X$1,FALSE)</f>
        <v>1.0160474623048403</v>
      </c>
      <c r="G760" s="94">
        <f>AProperties!G760/AProperties!AA760/VLOOKUP(G$6,Data!$N$4:$Y$11,Data!$X$1,FALSE)</f>
        <v>1.0168406492741464</v>
      </c>
      <c r="H760" s="94">
        <f>AProperties!H760/AProperties!AB760/VLOOKUP(H$6,Data!$N$4:$Y$11,Data!$X$1,FALSE)</f>
        <v>1.0165646654514997</v>
      </c>
      <c r="I760" s="94">
        <f>AProperties!I760/AProperties!AC760/VLOOKUP(I$6,Data!$N$4:$Y$11,Data!$X$1,FALSE)</f>
        <v>1.0171835679648429</v>
      </c>
      <c r="J760" s="97">
        <f t="shared" si="121"/>
        <v>1.0159361688173771</v>
      </c>
      <c r="L760" s="28">
        <v>0.753</v>
      </c>
      <c r="M760" s="94">
        <f t="shared" si="122"/>
        <v>1.2598999225070395</v>
      </c>
      <c r="N760" s="94">
        <f t="shared" si="123"/>
        <v>1.2607422282458209</v>
      </c>
      <c r="O760" s="94">
        <f t="shared" si="124"/>
        <v>1.2606197574096893</v>
      </c>
      <c r="P760" s="94">
        <f t="shared" si="125"/>
        <v>1.2611645946092944</v>
      </c>
      <c r="Q760" s="94">
        <f t="shared" si="126"/>
        <v>1.2610237311524202</v>
      </c>
      <c r="R760" s="94">
        <f t="shared" si="127"/>
        <v>1.2614203246370732</v>
      </c>
      <c r="S760" s="94">
        <f t="shared" si="128"/>
        <v>1.2612823327257499</v>
      </c>
      <c r="T760" s="94">
        <f t="shared" si="129"/>
        <v>1.2615917839824213</v>
      </c>
      <c r="U760" s="97">
        <f t="shared" si="130"/>
        <v>1.2609680844086886</v>
      </c>
      <c r="W760" s="28">
        <v>0.753</v>
      </c>
      <c r="X760" s="94">
        <f>AProperties!AF760*(9.806*B760)^0.5</f>
        <v>2.7013503430218448</v>
      </c>
      <c r="Y760" s="94">
        <f>AProperties!AG760*(9.806*C760)^0.5</f>
        <v>2.7043370074000141</v>
      </c>
      <c r="Z760" s="94">
        <f>AProperties!AH760*(9.806*D760)^0.5</f>
        <v>2.7039028977112922</v>
      </c>
      <c r="AA760" s="94">
        <f>AProperties!AI760*(9.806*E760)^0.5</f>
        <v>2.7058337351196609</v>
      </c>
      <c r="AB760" s="94">
        <f>AProperties!AJ760*(9.806*F760)^0.5</f>
        <v>2.7053346285529845</v>
      </c>
      <c r="AC760" s="94">
        <f>AProperties!AK760*(9.806*G760)^0.5</f>
        <v>2.7067396642915296</v>
      </c>
      <c r="AD760" s="94">
        <f>AProperties!AL760*(9.806*H760)^0.5</f>
        <v>2.7062508524893474</v>
      </c>
      <c r="AE760" s="94">
        <f>AProperties!AM760*(9.806*I760)^0.5</f>
        <v>2.7073469386349691</v>
      </c>
      <c r="AF760" s="97">
        <f t="shared" si="131"/>
        <v>2.7051370084027058</v>
      </c>
    </row>
    <row r="761" spans="1:32" x14ac:dyDescent="0.25">
      <c r="A761" s="28">
        <v>0.754</v>
      </c>
      <c r="B761" s="94">
        <f>AProperties!B761/AProperties!V761/VLOOKUP(B$6,Data!$N$4:$Y$11,Data!$X$1,FALSE)</f>
        <v>1.016551499880249</v>
      </c>
      <c r="C761" s="94">
        <f>AProperties!C761/AProperties!W761/VLOOKUP(C$6,Data!$N$4:$Y$11,Data!$X$1,FALSE)</f>
        <v>1.0182418905983215</v>
      </c>
      <c r="D761" s="94">
        <f>AProperties!D761/AProperties!X761/VLOOKUP(D$6,Data!$N$4:$Y$11,Data!$X$1,FALSE)</f>
        <v>1.0179961076109327</v>
      </c>
      <c r="E761" s="94">
        <f>AProperties!E761/AProperties!Y761/VLOOKUP(E$6,Data!$N$4:$Y$11,Data!$X$1,FALSE)</f>
        <v>1.0190895274322394</v>
      </c>
      <c r="F761" s="94">
        <f>AProperties!F761/AProperties!Z761/VLOOKUP(F$6,Data!$N$4:$Y$11,Data!$X$1,FALSE)</f>
        <v>1.0188068315117549</v>
      </c>
      <c r="G761" s="94">
        <f>AProperties!G761/AProperties!AA761/VLOOKUP(G$6,Data!$N$4:$Y$11,Data!$X$1,FALSE)</f>
        <v>1.0196027478384724</v>
      </c>
      <c r="H761" s="94">
        <f>AProperties!H761/AProperties!AB761/VLOOKUP(H$6,Data!$N$4:$Y$11,Data!$X$1,FALSE)</f>
        <v>1.0193258139430525</v>
      </c>
      <c r="I761" s="94">
        <f>AProperties!I761/AProperties!AC761/VLOOKUP(I$6,Data!$N$4:$Y$11,Data!$X$1,FALSE)</f>
        <v>1.0199468476377667</v>
      </c>
      <c r="J761" s="97">
        <f t="shared" si="121"/>
        <v>1.0186951583065986</v>
      </c>
      <c r="L761" s="28">
        <v>0.754</v>
      </c>
      <c r="M761" s="94">
        <f t="shared" si="122"/>
        <v>1.2622757499401245</v>
      </c>
      <c r="N761" s="94">
        <f t="shared" si="123"/>
        <v>1.2631209452991607</v>
      </c>
      <c r="O761" s="94">
        <f t="shared" si="124"/>
        <v>1.2629980538054664</v>
      </c>
      <c r="P761" s="94">
        <f t="shared" si="125"/>
        <v>1.2635447637161197</v>
      </c>
      <c r="Q761" s="94">
        <f t="shared" si="126"/>
        <v>1.2634034157558776</v>
      </c>
      <c r="R761" s="94">
        <f t="shared" si="127"/>
        <v>1.2638013739192362</v>
      </c>
      <c r="S761" s="94">
        <f t="shared" si="128"/>
        <v>1.2636629069715264</v>
      </c>
      <c r="T761" s="94">
        <f t="shared" si="129"/>
        <v>1.2639734238188833</v>
      </c>
      <c r="U761" s="97">
        <f t="shared" si="130"/>
        <v>1.2633475791532993</v>
      </c>
      <c r="W761" s="28">
        <v>0.754</v>
      </c>
      <c r="X761" s="94">
        <f>AProperties!AF761*(9.806*B761)^0.5</f>
        <v>2.7076797549376246</v>
      </c>
      <c r="Y761" s="94">
        <f>AProperties!AG761*(9.806*C761)^0.5</f>
        <v>2.7106705924808452</v>
      </c>
      <c r="Z761" s="94">
        <f>AProperties!AH761*(9.806*D761)^0.5</f>
        <v>2.7102358748201492</v>
      </c>
      <c r="AA761" s="94">
        <f>AProperties!AI761*(9.806*E761)^0.5</f>
        <v>2.7121694200413309</v>
      </c>
      <c r="AB761" s="94">
        <f>AProperties!AJ761*(9.806*F761)^0.5</f>
        <v>2.7116696126184947</v>
      </c>
      <c r="AC761" s="94">
        <f>AProperties!AK761*(9.806*G761)^0.5</f>
        <v>2.7130766229559615</v>
      </c>
      <c r="AD761" s="94">
        <f>AProperties!AL761*(9.806*H761)^0.5</f>
        <v>2.7125871236217933</v>
      </c>
      <c r="AE761" s="94">
        <f>AProperties!AM761*(9.806*I761)^0.5</f>
        <v>2.7136847522997556</v>
      </c>
      <c r="AF761" s="97">
        <f t="shared" si="131"/>
        <v>2.7114717192219944</v>
      </c>
    </row>
    <row r="762" spans="1:32" x14ac:dyDescent="0.25">
      <c r="A762" s="28">
        <v>0.755</v>
      </c>
      <c r="B762" s="94">
        <f>AProperties!B762/AProperties!V762/VLOOKUP(B$6,Data!$N$4:$Y$11,Data!$X$1,FALSE)</f>
        <v>1.0193165113975822</v>
      </c>
      <c r="C762" s="94">
        <f>AProperties!C762/AProperties!W762/VLOOKUP(C$6,Data!$N$4:$Y$11,Data!$X$1,FALSE)</f>
        <v>1.021012709983903</v>
      </c>
      <c r="D762" s="94">
        <f>AProperties!D762/AProperties!X762/VLOOKUP(D$6,Data!$N$4:$Y$11,Data!$X$1,FALSE)</f>
        <v>1.0207660815131854</v>
      </c>
      <c r="E762" s="94">
        <f>AProperties!E762/AProperties!Y762/VLOOKUP(E$6,Data!$N$4:$Y$11,Data!$X$1,FALSE)</f>
        <v>1.0218632653147492</v>
      </c>
      <c r="F762" s="94">
        <f>AProperties!F762/AProperties!Z762/VLOOKUP(F$6,Data!$N$4:$Y$11,Data!$X$1,FALSE)</f>
        <v>1.0215795955857372</v>
      </c>
      <c r="G762" s="94">
        <f>AProperties!G762/AProperties!AA762/VLOOKUP(G$6,Data!$N$4:$Y$11,Data!$X$1,FALSE)</f>
        <v>1.0223782547956988</v>
      </c>
      <c r="H762" s="94">
        <f>AProperties!H762/AProperties!AB762/VLOOKUP(H$6,Data!$N$4:$Y$11,Data!$X$1,FALSE)</f>
        <v>1.0221003661189478</v>
      </c>
      <c r="I762" s="94">
        <f>AProperties!I762/AProperties!AC762/VLOOKUP(I$6,Data!$N$4:$Y$11,Data!$X$1,FALSE)</f>
        <v>1.022723541557611</v>
      </c>
      <c r="J762" s="97">
        <f t="shared" si="121"/>
        <v>1.0214675407834268</v>
      </c>
      <c r="L762" s="28">
        <v>0.755</v>
      </c>
      <c r="M762" s="94">
        <f t="shared" si="122"/>
        <v>1.2646582556987911</v>
      </c>
      <c r="N762" s="94">
        <f t="shared" si="123"/>
        <v>1.2655063549919516</v>
      </c>
      <c r="O762" s="94">
        <f t="shared" si="124"/>
        <v>1.2653830407565927</v>
      </c>
      <c r="P762" s="94">
        <f t="shared" si="125"/>
        <v>1.2659316326573746</v>
      </c>
      <c r="Q762" s="94">
        <f t="shared" si="126"/>
        <v>1.2657897977928685</v>
      </c>
      <c r="R762" s="94">
        <f t="shared" si="127"/>
        <v>1.2661891273978494</v>
      </c>
      <c r="S762" s="94">
        <f t="shared" si="128"/>
        <v>1.2660501830594739</v>
      </c>
      <c r="T762" s="94">
        <f t="shared" si="129"/>
        <v>1.2663617707788055</v>
      </c>
      <c r="U762" s="97">
        <f t="shared" si="130"/>
        <v>1.2657337703917133</v>
      </c>
      <c r="W762" s="28">
        <v>0.755</v>
      </c>
      <c r="X762" s="94">
        <f>AProperties!AF762*(9.806*B762)^0.5</f>
        <v>2.714024591518414</v>
      </c>
      <c r="Y762" s="94">
        <f>AProperties!AG762*(9.806*C762)^0.5</f>
        <v>2.7170196147445997</v>
      </c>
      <c r="Z762" s="94">
        <f>AProperties!AH762*(9.806*D762)^0.5</f>
        <v>2.7165842872876329</v>
      </c>
      <c r="AA762" s="94">
        <f>AProperties!AI762*(9.806*E762)^0.5</f>
        <v>2.7185205484483612</v>
      </c>
      <c r="AB762" s="94">
        <f>AProperties!AJ762*(9.806*F762)^0.5</f>
        <v>2.7180200380655419</v>
      </c>
      <c r="AC762" s="94">
        <f>AProperties!AK762*(9.806*G762)^0.5</f>
        <v>2.7194290289299845</v>
      </c>
      <c r="AD762" s="94">
        <f>AProperties!AL762*(9.806*H762)^0.5</f>
        <v>2.7189388399994989</v>
      </c>
      <c r="AE762" s="94">
        <f>AProperties!AM762*(9.806*I762)^0.5</f>
        <v>2.720038015841685</v>
      </c>
      <c r="AF762" s="97">
        <f t="shared" si="131"/>
        <v>2.7178218706044648</v>
      </c>
    </row>
    <row r="763" spans="1:32" x14ac:dyDescent="0.25">
      <c r="A763" s="28">
        <v>0.75600000000000001</v>
      </c>
      <c r="B763" s="94">
        <f>AProperties!B763/AProperties!V763/VLOOKUP(B$6,Data!$N$4:$Y$11,Data!$X$1,FALSE)</f>
        <v>1.0220950183101987</v>
      </c>
      <c r="C763" s="94">
        <f>AProperties!C763/AProperties!W763/VLOOKUP(C$6,Data!$N$4:$Y$11,Data!$X$1,FALSE)</f>
        <v>1.0237970536802981</v>
      </c>
      <c r="D763" s="94">
        <f>AProperties!D763/AProperties!X763/VLOOKUP(D$6,Data!$N$4:$Y$11,Data!$X$1,FALSE)</f>
        <v>1.0235495755161657</v>
      </c>
      <c r="E763" s="94">
        <f>AProperties!E763/AProperties!Y763/VLOOKUP(E$6,Data!$N$4:$Y$11,Data!$X$1,FALSE)</f>
        <v>1.024650542042592</v>
      </c>
      <c r="F763" s="94">
        <f>AProperties!F763/AProperties!Z763/VLOOKUP(F$6,Data!$N$4:$Y$11,Data!$X$1,FALSE)</f>
        <v>1.0243658936550306</v>
      </c>
      <c r="G763" s="94">
        <f>AProperties!G763/AProperties!AA763/VLOOKUP(G$6,Data!$N$4:$Y$11,Data!$X$1,FALSE)</f>
        <v>1.0251673094099112</v>
      </c>
      <c r="H763" s="94">
        <f>AProperties!H763/AProperties!AB763/VLOOKUP(H$6,Data!$N$4:$Y$11,Data!$X$1,FALSE)</f>
        <v>1.0248884611959881</v>
      </c>
      <c r="I763" s="94">
        <f>AProperties!I763/AProperties!AC763/VLOOKUP(I$6,Data!$N$4:$Y$11,Data!$X$1,FALSE)</f>
        <v>1.0255137890472346</v>
      </c>
      <c r="J763" s="97">
        <f t="shared" si="121"/>
        <v>1.0242534553571772</v>
      </c>
      <c r="L763" s="28">
        <v>0.75600000000000001</v>
      </c>
      <c r="M763" s="94">
        <f t="shared" si="122"/>
        <v>1.2670475091550992</v>
      </c>
      <c r="N763" s="94">
        <f t="shared" si="123"/>
        <v>1.267898526840149</v>
      </c>
      <c r="O763" s="94">
        <f t="shared" si="124"/>
        <v>1.2677747877580829</v>
      </c>
      <c r="P763" s="94">
        <f t="shared" si="125"/>
        <v>1.268325271021296</v>
      </c>
      <c r="Q763" s="94">
        <f t="shared" si="126"/>
        <v>1.2681829468275154</v>
      </c>
      <c r="R763" s="94">
        <f t="shared" si="127"/>
        <v>1.2685836547049556</v>
      </c>
      <c r="S763" s="94">
        <f t="shared" si="128"/>
        <v>1.2684442305979942</v>
      </c>
      <c r="T763" s="94">
        <f t="shared" si="129"/>
        <v>1.2687568945236172</v>
      </c>
      <c r="U763" s="97">
        <f t="shared" si="130"/>
        <v>1.2681267276785888</v>
      </c>
      <c r="W763" s="28">
        <v>0.75600000000000001</v>
      </c>
      <c r="X763" s="94">
        <f>AProperties!AF763*(9.806*B763)^0.5</f>
        <v>2.7203849896025725</v>
      </c>
      <c r="Y763" s="94">
        <f>AProperties!AG763*(9.806*C763)^0.5</f>
        <v>2.7233842112175952</v>
      </c>
      <c r="Z763" s="94">
        <f>AProperties!AH763*(9.806*D763)^0.5</f>
        <v>2.7229482721127316</v>
      </c>
      <c r="AA763" s="94">
        <f>AProperties!AI763*(9.806*E763)^0.5</f>
        <v>2.7248872574613761</v>
      </c>
      <c r="AB763" s="94">
        <f>AProperties!AJ763*(9.806*F763)^0.5</f>
        <v>2.7243860419832977</v>
      </c>
      <c r="AC763" s="94">
        <f>AProperties!AK763*(9.806*G763)^0.5</f>
        <v>2.7257970193913454</v>
      </c>
      <c r="AD763" s="94">
        <f>AProperties!AL763*(9.806*H763)^0.5</f>
        <v>2.7253061387693829</v>
      </c>
      <c r="AE763" s="94">
        <f>AProperties!AM763*(9.806*I763)^0.5</f>
        <v>2.7264068664768022</v>
      </c>
      <c r="AF763" s="97">
        <f t="shared" si="131"/>
        <v>2.7241875996268874</v>
      </c>
    </row>
    <row r="764" spans="1:32" x14ac:dyDescent="0.25">
      <c r="A764" s="28">
        <v>0.75700000000000001</v>
      </c>
      <c r="B764" s="94">
        <f>AProperties!B764/AProperties!V764/VLOOKUP(B$6,Data!$N$4:$Y$11,Data!$X$1,FALSE)</f>
        <v>1.0248871613626112</v>
      </c>
      <c r="C764" s="94">
        <f>AProperties!C764/AProperties!W764/VLOOKUP(C$6,Data!$N$4:$Y$11,Data!$X$1,FALSE)</f>
        <v>1.0265950627239429</v>
      </c>
      <c r="D764" s="94">
        <f>AProperties!D764/AProperties!X764/VLOOKUP(D$6,Data!$N$4:$Y$11,Data!$X$1,FALSE)</f>
        <v>1.0263467306138196</v>
      </c>
      <c r="E764" s="94">
        <f>AProperties!E764/AProperties!Y764/VLOOKUP(E$6,Data!$N$4:$Y$11,Data!$X$1,FALSE)</f>
        <v>1.0274514987988403</v>
      </c>
      <c r="F764" s="94">
        <f>AProperties!F764/AProperties!Z764/VLOOKUP(F$6,Data!$N$4:$Y$11,Data!$X$1,FALSE)</f>
        <v>1.0271658668537831</v>
      </c>
      <c r="G764" s="94">
        <f>AProperties!G764/AProperties!AA764/VLOOKUP(G$6,Data!$N$4:$Y$11,Data!$X$1,FALSE)</f>
        <v>1.027970052953048</v>
      </c>
      <c r="H764" s="94">
        <f>AProperties!H764/AProperties!AB764/VLOOKUP(H$6,Data!$N$4:$Y$11,Data!$X$1,FALSE)</f>
        <v>1.0276902403981512</v>
      </c>
      <c r="I764" s="94">
        <f>AProperties!I764/AProperties!AC764/VLOOKUP(I$6,Data!$N$4:$Y$11,Data!$X$1,FALSE)</f>
        <v>1.0283177314381935</v>
      </c>
      <c r="J764" s="97">
        <f t="shared" si="121"/>
        <v>1.0270530431427987</v>
      </c>
      <c r="L764" s="28">
        <v>0.75700000000000001</v>
      </c>
      <c r="M764" s="94">
        <f t="shared" si="122"/>
        <v>1.2694435806813056</v>
      </c>
      <c r="N764" s="94">
        <f t="shared" si="123"/>
        <v>1.2702975313619715</v>
      </c>
      <c r="O764" s="94">
        <f t="shared" si="124"/>
        <v>1.2701733653069098</v>
      </c>
      <c r="P764" s="94">
        <f t="shared" si="125"/>
        <v>1.2707257493994202</v>
      </c>
      <c r="Q764" s="94">
        <f t="shared" si="126"/>
        <v>1.2705829334268914</v>
      </c>
      <c r="R764" s="94">
        <f t="shared" si="127"/>
        <v>1.2709850264765241</v>
      </c>
      <c r="S764" s="94">
        <f t="shared" si="128"/>
        <v>1.2708451201990756</v>
      </c>
      <c r="T764" s="94">
        <f t="shared" si="129"/>
        <v>1.2711588657190966</v>
      </c>
      <c r="U764" s="97">
        <f t="shared" si="130"/>
        <v>1.2705265215713992</v>
      </c>
      <c r="W764" s="28">
        <v>0.75700000000000001</v>
      </c>
      <c r="X764" s="94">
        <f>AProperties!AF764*(9.806*B764)^0.5</f>
        <v>2.7267610880161941</v>
      </c>
      <c r="Y764" s="94">
        <f>AProperties!AG764*(9.806*C764)^0.5</f>
        <v>2.7297645209162247</v>
      </c>
      <c r="Z764" s="94">
        <f>AProperties!AH764*(9.806*D764)^0.5</f>
        <v>2.7293279682841556</v>
      </c>
      <c r="AA764" s="94">
        <f>AProperties!AI764*(9.806*E764)^0.5</f>
        <v>2.731269686192245</v>
      </c>
      <c r="AB764" s="94">
        <f>AProperties!AJ764*(9.806*F764)^0.5</f>
        <v>2.730767763451782</v>
      </c>
      <c r="AC764" s="94">
        <f>AProperties!AK764*(9.806*G764)^0.5</f>
        <v>2.732180733509737</v>
      </c>
      <c r="AD764" s="94">
        <f>AProperties!AL764*(9.806*H764)^0.5</f>
        <v>2.7316891590699344</v>
      </c>
      <c r="AE764" s="94">
        <f>AProperties!AM764*(9.806*I764)^0.5</f>
        <v>2.7327914434135807</v>
      </c>
      <c r="AF764" s="97">
        <f t="shared" si="131"/>
        <v>2.7305690453567317</v>
      </c>
    </row>
    <row r="765" spans="1:32" x14ac:dyDescent="0.25">
      <c r="A765" s="28">
        <v>0.75800000000000001</v>
      </c>
      <c r="B765" s="94">
        <f>AProperties!B765/AProperties!V765/VLOOKUP(B$6,Data!$N$4:$Y$11,Data!$X$1,FALSE)</f>
        <v>1.0276930833369569</v>
      </c>
      <c r="C765" s="94">
        <f>AProperties!C765/AProperties!W765/VLOOKUP(C$6,Data!$N$4:$Y$11,Data!$X$1,FALSE)</f>
        <v>1.0294068801931089</v>
      </c>
      <c r="D765" s="94">
        <f>AProperties!D765/AProperties!X765/VLOOKUP(D$6,Data!$N$4:$Y$11,Data!$X$1,FALSE)</f>
        <v>1.0291576898413191</v>
      </c>
      <c r="E765" s="94">
        <f>AProperties!E765/AProperties!Y765/VLOOKUP(E$6,Data!$N$4:$Y$11,Data!$X$1,FALSE)</f>
        <v>1.0302662788105175</v>
      </c>
      <c r="F765" s="94">
        <f>AProperties!F765/AProperties!Z765/VLOOKUP(F$6,Data!$N$4:$Y$11,Data!$X$1,FALSE)</f>
        <v>1.0299796583593868</v>
      </c>
      <c r="G765" s="94">
        <f>AProperties!G765/AProperties!AA765/VLOOKUP(G$6,Data!$N$4:$Y$11,Data!$X$1,FALSE)</f>
        <v>1.0307866287422791</v>
      </c>
      <c r="H765" s="94">
        <f>AProperties!H765/AProperties!AB765/VLOOKUP(H$6,Data!$N$4:$Y$11,Data!$X$1,FALSE)</f>
        <v>1.0305058469939585</v>
      </c>
      <c r="I765" s="94">
        <f>AProperties!I765/AProperties!AC765/VLOOKUP(I$6,Data!$N$4:$Y$11,Data!$X$1,FALSE)</f>
        <v>1.0311355121081374</v>
      </c>
      <c r="J765" s="97">
        <f t="shared" si="121"/>
        <v>1.029866447298208</v>
      </c>
      <c r="L765" s="28">
        <v>0.75800000000000001</v>
      </c>
      <c r="M765" s="94">
        <f t="shared" si="122"/>
        <v>1.2718465416684785</v>
      </c>
      <c r="N765" s="94">
        <f t="shared" si="123"/>
        <v>1.2727034400965545</v>
      </c>
      <c r="O765" s="94">
        <f t="shared" si="124"/>
        <v>1.2725788449206594</v>
      </c>
      <c r="P765" s="94">
        <f t="shared" si="125"/>
        <v>1.2731331394052587</v>
      </c>
      <c r="Q765" s="94">
        <f t="shared" si="126"/>
        <v>1.2729898291796933</v>
      </c>
      <c r="R765" s="94">
        <f t="shared" si="127"/>
        <v>1.2733933143711396</v>
      </c>
      <c r="S765" s="94">
        <f t="shared" si="128"/>
        <v>1.2732529234969792</v>
      </c>
      <c r="T765" s="94">
        <f t="shared" si="129"/>
        <v>1.2735677560540686</v>
      </c>
      <c r="U765" s="97">
        <f t="shared" si="130"/>
        <v>1.272933223649104</v>
      </c>
      <c r="W765" s="28">
        <v>0.75800000000000001</v>
      </c>
      <c r="X765" s="94">
        <f>AProperties!AF765*(9.806*B765)^0.5</f>
        <v>2.7331530276085689</v>
      </c>
      <c r="Y765" s="94">
        <f>AProperties!AG765*(9.806*C765)^0.5</f>
        <v>2.7361606848824596</v>
      </c>
      <c r="Z765" s="94">
        <f>AProperties!AH765*(9.806*D765)^0.5</f>
        <v>2.7357235168158502</v>
      </c>
      <c r="AA765" s="94">
        <f>AProperties!AI765*(9.806*E765)^0.5</f>
        <v>2.7376679757796119</v>
      </c>
      <c r="AB765" s="94">
        <f>AProperties!AJ765*(9.806*F765)^0.5</f>
        <v>2.7371653435773915</v>
      </c>
      <c r="AC765" s="94">
        <f>AProperties!AK765*(9.806*G765)^0.5</f>
        <v>2.7385803124823491</v>
      </c>
      <c r="AD765" s="94">
        <f>AProperties!AL765*(9.806*H765)^0.5</f>
        <v>2.7380880420667553</v>
      </c>
      <c r="AE765" s="94">
        <f>AProperties!AM765*(9.806*I765)^0.5</f>
        <v>2.7391918878884778</v>
      </c>
      <c r="AF765" s="97">
        <f t="shared" si="131"/>
        <v>2.736966348887683</v>
      </c>
    </row>
    <row r="766" spans="1:32" x14ac:dyDescent="0.25">
      <c r="A766" s="28">
        <v>0.75900000000000001</v>
      </c>
      <c r="B766" s="94">
        <f>AProperties!B766/AProperties!V766/VLOOKUP(B$6,Data!$N$4:$Y$11,Data!$X$1,FALSE)</f>
        <v>1.0305129290910882</v>
      </c>
      <c r="C766" s="94">
        <f>AProperties!C766/AProperties!W766/VLOOKUP(C$6,Data!$N$4:$Y$11,Data!$X$1,FALSE)</f>
        <v>1.0322326512460644</v>
      </c>
      <c r="D766" s="94">
        <f>AProperties!D766/AProperties!X766/VLOOKUP(D$6,Data!$N$4:$Y$11,Data!$X$1,FALSE)</f>
        <v>1.0319825983132103</v>
      </c>
      <c r="E766" s="94">
        <f>AProperties!E766/AProperties!Y766/VLOOKUP(E$6,Data!$N$4:$Y$11,Data!$X$1,FALSE)</f>
        <v>1.0330950273867947</v>
      </c>
      <c r="F766" s="94">
        <f>AProperties!F766/AProperties!Z766/VLOOKUP(F$6,Data!$N$4:$Y$11,Data!$X$1,FALSE)</f>
        <v>1.03280741343067</v>
      </c>
      <c r="G766" s="94">
        <f>AProperties!G766/AProperties!AA766/VLOOKUP(G$6,Data!$N$4:$Y$11,Data!$X$1,FALSE)</f>
        <v>1.0336171821782347</v>
      </c>
      <c r="H766" s="94">
        <f>AProperties!H766/AProperties!AB766/VLOOKUP(H$6,Data!$N$4:$Y$11,Data!$X$1,FALSE)</f>
        <v>1.0333354263346766</v>
      </c>
      <c r="I766" s="94">
        <f>AProperties!I766/AProperties!AC766/VLOOKUP(I$6,Data!$N$4:$Y$11,Data!$X$1,FALSE)</f>
        <v>1.0339672765190442</v>
      </c>
      <c r="J766" s="97">
        <f t="shared" si="121"/>
        <v>1.032693813062473</v>
      </c>
      <c r="L766" s="28">
        <v>0.75900000000000001</v>
      </c>
      <c r="M766" s="94">
        <f t="shared" si="122"/>
        <v>1.2742564645455441</v>
      </c>
      <c r="N766" s="94">
        <f t="shared" si="123"/>
        <v>1.2751163256230322</v>
      </c>
      <c r="O766" s="94">
        <f t="shared" si="124"/>
        <v>1.2749912991566053</v>
      </c>
      <c r="P766" s="94">
        <f t="shared" si="125"/>
        <v>1.2755475136933974</v>
      </c>
      <c r="Q766" s="94">
        <f t="shared" si="126"/>
        <v>1.275403706715335</v>
      </c>
      <c r="R766" s="94">
        <f t="shared" si="127"/>
        <v>1.2758085910891173</v>
      </c>
      <c r="S766" s="94">
        <f t="shared" si="128"/>
        <v>1.2756677131673384</v>
      </c>
      <c r="T766" s="94">
        <f t="shared" si="129"/>
        <v>1.2759836382595222</v>
      </c>
      <c r="U766" s="97">
        <f t="shared" si="130"/>
        <v>1.2753469065312364</v>
      </c>
      <c r="W766" s="28">
        <v>0.75900000000000001</v>
      </c>
      <c r="X766" s="94">
        <f>AProperties!AF766*(9.806*B766)^0.5</f>
        <v>2.7395609512884311</v>
      </c>
      <c r="Y766" s="94">
        <f>AProperties!AG766*(9.806*C766)^0.5</f>
        <v>2.7425728462201251</v>
      </c>
      <c r="Z766" s="94">
        <f>AProperties!AH766*(9.806*D766)^0.5</f>
        <v>2.7421350607832697</v>
      </c>
      <c r="AA766" s="94">
        <f>AProperties!AI766*(9.806*E766)^0.5</f>
        <v>2.7440822694251854</v>
      </c>
      <c r="AB766" s="94">
        <f>AProperties!AJ766*(9.806*F766)^0.5</f>
        <v>2.7435789255291927</v>
      </c>
      <c r="AC766" s="94">
        <f>AProperties!AK766*(9.806*G766)^0.5</f>
        <v>2.7449958995701893</v>
      </c>
      <c r="AD766" s="94">
        <f>AProperties!AL766*(9.806*H766)^0.5</f>
        <v>2.7445029309888445</v>
      </c>
      <c r="AE766" s="94">
        <f>AProperties!AM766*(9.806*I766)^0.5</f>
        <v>2.745608343202246</v>
      </c>
      <c r="AF766" s="97">
        <f t="shared" si="131"/>
        <v>2.7433796533759351</v>
      </c>
    </row>
    <row r="767" spans="1:32" x14ac:dyDescent="0.25">
      <c r="A767" s="28">
        <v>0.76</v>
      </c>
      <c r="B767" s="94">
        <f>AProperties!B767/AProperties!V767/VLOOKUP(B$6,Data!$N$4:$Y$11,Data!$X$1,FALSE)</f>
        <v>1.0333468455975261</v>
      </c>
      <c r="C767" s="94">
        <f>AProperties!C767/AProperties!W767/VLOOKUP(C$6,Data!$N$4:$Y$11,Data!$X$1,FALSE)</f>
        <v>1.0350725231601179</v>
      </c>
      <c r="D767" s="94">
        <f>AProperties!D767/AProperties!X767/VLOOKUP(D$6,Data!$N$4:$Y$11,Data!$X$1,FALSE)</f>
        <v>1.034821603262442</v>
      </c>
      <c r="E767" s="94">
        <f>AProperties!E767/AProperties!Y767/VLOOKUP(E$6,Data!$N$4:$Y$11,Data!$X$1,FALSE)</f>
        <v>1.0359378919580786</v>
      </c>
      <c r="F767" s="94">
        <f>AProperties!F767/AProperties!Z767/VLOOKUP(F$6,Data!$N$4:$Y$11,Data!$X$1,FALSE)</f>
        <v>1.0356492794469552</v>
      </c>
      <c r="G767" s="94">
        <f>AProperties!G767/AProperties!AA767/VLOOKUP(G$6,Data!$N$4:$Y$11,Data!$X$1,FALSE)</f>
        <v>1.036461860784097</v>
      </c>
      <c r="H767" s="94">
        <f>AProperties!H767/AProperties!AB767/VLOOKUP(H$6,Data!$N$4:$Y$11,Data!$X$1,FALSE)</f>
        <v>1.0361791258934219</v>
      </c>
      <c r="I767" s="94">
        <f>AProperties!I767/AProperties!AC767/VLOOKUP(I$6,Data!$N$4:$Y$11,Data!$X$1,FALSE)</f>
        <v>1.036813172256345</v>
      </c>
      <c r="J767" s="97">
        <f t="shared" si="121"/>
        <v>1.0355352877948731</v>
      </c>
      <c r="L767" s="28">
        <v>0.76</v>
      </c>
      <c r="M767" s="94">
        <f t="shared" si="122"/>
        <v>1.2766734227987631</v>
      </c>
      <c r="N767" s="94">
        <f t="shared" si="123"/>
        <v>1.277536261580059</v>
      </c>
      <c r="O767" s="94">
        <f t="shared" si="124"/>
        <v>1.2774108016312211</v>
      </c>
      <c r="P767" s="94">
        <f t="shared" si="125"/>
        <v>1.2779689459790393</v>
      </c>
      <c r="Q767" s="94">
        <f t="shared" si="126"/>
        <v>1.2778246397234776</v>
      </c>
      <c r="R767" s="94">
        <f t="shared" si="127"/>
        <v>1.2782309303920485</v>
      </c>
      <c r="S767" s="94">
        <f t="shared" si="128"/>
        <v>1.2780895629467111</v>
      </c>
      <c r="T767" s="94">
        <f t="shared" si="129"/>
        <v>1.2784065861281726</v>
      </c>
      <c r="U767" s="97">
        <f t="shared" si="130"/>
        <v>1.2777676438974364</v>
      </c>
      <c r="W767" s="28">
        <v>0.76</v>
      </c>
      <c r="X767" s="94">
        <f>AProperties!AF767*(9.806*B767)^0.5</f>
        <v>2.7459850040609948</v>
      </c>
      <c r="Y767" s="94">
        <f>AProperties!AG767*(9.806*C767)^0.5</f>
        <v>2.7490011501319942</v>
      </c>
      <c r="Z767" s="94">
        <f>AProperties!AH767*(9.806*D767)^0.5</f>
        <v>2.7485627453604535</v>
      </c>
      <c r="AA767" s="94">
        <f>AProperties!AI767*(9.806*E767)^0.5</f>
        <v>2.7505127124308615</v>
      </c>
      <c r="AB767" s="94">
        <f>AProperties!AJ767*(9.806*F767)^0.5</f>
        <v>2.7500086545760096</v>
      </c>
      <c r="AC767" s="94">
        <f>AProperties!AK767*(9.806*G767)^0.5</f>
        <v>2.7514276401351698</v>
      </c>
      <c r="AD767" s="94">
        <f>AProperties!AL767*(9.806*H767)^0.5</f>
        <v>2.750933971165737</v>
      </c>
      <c r="AE767" s="94">
        <f>AProperties!AM767*(9.806*I767)^0.5</f>
        <v>2.7520409547570686</v>
      </c>
      <c r="AF767" s="97">
        <f t="shared" si="131"/>
        <v>2.7498091040772858</v>
      </c>
    </row>
    <row r="768" spans="1:32" x14ac:dyDescent="0.25">
      <c r="A768" s="28">
        <v>0.76100000000000001</v>
      </c>
      <c r="B768" s="94">
        <f>AProperties!B768/AProperties!V768/VLOOKUP(B$6,Data!$N$4:$Y$11,Data!$X$1,FALSE)</f>
        <v>1.0361949819833223</v>
      </c>
      <c r="C768" s="94">
        <f>AProperties!C768/AProperties!W768/VLOOKUP(C$6,Data!$N$4:$Y$11,Data!$X$1,FALSE)</f>
        <v>1.037926645371551</v>
      </c>
      <c r="D768" s="94">
        <f>AProperties!D768/AProperties!X768/VLOOKUP(D$6,Data!$N$4:$Y$11,Data!$X$1,FALSE)</f>
        <v>1.037674854080286</v>
      </c>
      <c r="E768" s="94">
        <f>AProperties!E768/AProperties!Y768/VLOOKUP(E$6,Data!$N$4:$Y$11,Data!$X$1,FALSE)</f>
        <v>1.0387950221159801</v>
      </c>
      <c r="F768" s="94">
        <f>AProperties!F768/AProperties!Z768/VLOOKUP(F$6,Data!$N$4:$Y$11,Data!$X$1,FALSE)</f>
        <v>1.0385054059480321</v>
      </c>
      <c r="G768" s="94">
        <f>AProperties!G768/AProperties!AA768/VLOOKUP(G$6,Data!$N$4:$Y$11,Data!$X$1,FALSE)</f>
        <v>1.0393208142456174</v>
      </c>
      <c r="H768" s="94">
        <f>AProperties!H768/AProperties!AB768/VLOOKUP(H$6,Data!$N$4:$Y$11,Data!$X$1,FALSE)</f>
        <v>1.0390370953051382</v>
      </c>
      <c r="I768" s="94">
        <f>AProperties!I768/AProperties!AC768/VLOOKUP(I$6,Data!$N$4:$Y$11,Data!$X$1,FALSE)</f>
        <v>1.0396733490689414</v>
      </c>
      <c r="J768" s="97">
        <f t="shared" si="121"/>
        <v>1.0383910210148586</v>
      </c>
      <c r="L768" s="28">
        <v>0.76100000000000001</v>
      </c>
      <c r="M768" s="94">
        <f t="shared" si="122"/>
        <v>1.2790974909916613</v>
      </c>
      <c r="N768" s="94">
        <f t="shared" si="123"/>
        <v>1.2799633226857754</v>
      </c>
      <c r="O768" s="94">
        <f t="shared" si="124"/>
        <v>1.2798374270401429</v>
      </c>
      <c r="P768" s="94">
        <f t="shared" si="125"/>
        <v>1.2803975110579899</v>
      </c>
      <c r="Q768" s="94">
        <f t="shared" si="126"/>
        <v>1.2802527029740161</v>
      </c>
      <c r="R768" s="94">
        <f t="shared" si="127"/>
        <v>1.2806604071228087</v>
      </c>
      <c r="S768" s="94">
        <f t="shared" si="128"/>
        <v>1.2805185476525691</v>
      </c>
      <c r="T768" s="94">
        <f t="shared" si="129"/>
        <v>1.2808366745344708</v>
      </c>
      <c r="U768" s="97">
        <f t="shared" si="130"/>
        <v>1.2801955105074292</v>
      </c>
      <c r="W768" s="28">
        <v>0.76100000000000001</v>
      </c>
      <c r="X768" s="94">
        <f>AProperties!AF768*(9.806*B768)^0.5</f>
        <v>2.7524253330658306</v>
      </c>
      <c r="Y768" s="94">
        <f>AProperties!AG768*(9.806*C768)^0.5</f>
        <v>2.7554457439576874</v>
      </c>
      <c r="Z768" s="94">
        <f>AProperties!AH768*(9.806*D768)^0.5</f>
        <v>2.7550067178579165</v>
      </c>
      <c r="AA768" s="94">
        <f>AProperties!AI768*(9.806*E768)^0.5</f>
        <v>2.756959452236631</v>
      </c>
      <c r="AB768" s="94">
        <f>AProperties!AJ768*(9.806*F768)^0.5</f>
        <v>2.7564546781243608</v>
      </c>
      <c r="AC768" s="94">
        <f>AProperties!AK768*(9.806*G768)^0.5</f>
        <v>2.7578756816780858</v>
      </c>
      <c r="AD768" s="94">
        <f>AProperties!AL768*(9.806*H768)^0.5</f>
        <v>2.7573813100654125</v>
      </c>
      <c r="AE768" s="94">
        <f>AProperties!AM768*(9.806*I768)^0.5</f>
        <v>2.7584898700945013</v>
      </c>
      <c r="AF768" s="97">
        <f t="shared" si="131"/>
        <v>2.7562548483850531</v>
      </c>
    </row>
    <row r="769" spans="1:32" x14ac:dyDescent="0.25">
      <c r="A769" s="28">
        <v>0.76200000000000001</v>
      </c>
      <c r="B769" s="94">
        <f>AProperties!B769/AProperties!V769/VLOOKUP(B$6,Data!$N$4:$Y$11,Data!$X$1,FALSE)</f>
        <v>1.0390574895708289</v>
      </c>
      <c r="C769" s="94">
        <f>AProperties!C769/AProperties!W769/VLOOKUP(C$6,Data!$N$4:$Y$11,Data!$X$1,FALSE)</f>
        <v>1.0407951695164792</v>
      </c>
      <c r="D769" s="94">
        <f>AProperties!D769/AProperties!X769/VLOOKUP(D$6,Data!$N$4:$Y$11,Data!$X$1,FALSE)</f>
        <v>1.0405425023571966</v>
      </c>
      <c r="E769" s="94">
        <f>AProperties!E769/AProperties!Y769/VLOOKUP(E$6,Data!$N$4:$Y$11,Data!$X$1,FALSE)</f>
        <v>1.0416665696542233</v>
      </c>
      <c r="F769" s="94">
        <f>AProperties!F769/AProperties!Z769/VLOOKUP(F$6,Data!$N$4:$Y$11,Data!$X$1,FALSE)</f>
        <v>1.0413759446750399</v>
      </c>
      <c r="G769" s="94">
        <f>AProperties!G769/AProperties!AA769/VLOOKUP(G$6,Data!$N$4:$Y$11,Data!$X$1,FALSE)</f>
        <v>1.0421941944520337</v>
      </c>
      <c r="H769" s="94">
        <f>AProperties!H769/AProperties!AB769/VLOOKUP(H$6,Data!$N$4:$Y$11,Data!$X$1,FALSE)</f>
        <v>1.0419094864075149</v>
      </c>
      <c r="I769" s="94">
        <f>AProperties!I769/AProperties!AC769/VLOOKUP(I$6,Data!$N$4:$Y$11,Data!$X$1,FALSE)</f>
        <v>1.0425479589101496</v>
      </c>
      <c r="J769" s="97">
        <f t="shared" si="121"/>
        <v>1.0412611644429333</v>
      </c>
      <c r="L769" s="28">
        <v>0.76200000000000001</v>
      </c>
      <c r="M769" s="94">
        <f t="shared" si="122"/>
        <v>1.2815287447854145</v>
      </c>
      <c r="N769" s="94">
        <f t="shared" si="123"/>
        <v>1.2823975847582396</v>
      </c>
      <c r="O769" s="94">
        <f t="shared" si="124"/>
        <v>1.2822712511785983</v>
      </c>
      <c r="P769" s="94">
        <f t="shared" si="125"/>
        <v>1.2828332848271118</v>
      </c>
      <c r="Q769" s="94">
        <f t="shared" si="126"/>
        <v>1.28268797233752</v>
      </c>
      <c r="R769" s="94">
        <f t="shared" si="127"/>
        <v>1.2830970972260167</v>
      </c>
      <c r="S769" s="94">
        <f t="shared" si="128"/>
        <v>1.2829547432037574</v>
      </c>
      <c r="T769" s="94">
        <f t="shared" si="129"/>
        <v>1.2832739794550747</v>
      </c>
      <c r="U769" s="97">
        <f t="shared" si="130"/>
        <v>1.2826305822214668</v>
      </c>
      <c r="W769" s="28">
        <v>0.76200000000000001</v>
      </c>
      <c r="X769" s="94">
        <f>AProperties!AF769*(9.806*B769)^0.5</f>
        <v>2.7588820876155564</v>
      </c>
      <c r="Y769" s="94">
        <f>AProperties!AG769*(9.806*C769)^0.5</f>
        <v>2.7619067772124213</v>
      </c>
      <c r="Z769" s="94">
        <f>AProperties!AH769*(9.806*D769)^0.5</f>
        <v>2.761467127761418</v>
      </c>
      <c r="AA769" s="94">
        <f>AProperties!AI769*(9.806*E769)^0.5</f>
        <v>2.7634226384593621</v>
      </c>
      <c r="AB769" s="94">
        <f>AProperties!AJ769*(9.806*F769)^0.5</f>
        <v>2.7629171457572066</v>
      </c>
      <c r="AC769" s="94">
        <f>AProperties!AK769*(9.806*G769)^0.5</f>
        <v>2.7643401738773656</v>
      </c>
      <c r="AD769" s="94">
        <f>AProperties!AL769*(9.806*H769)^0.5</f>
        <v>2.7638450973330788</v>
      </c>
      <c r="AE769" s="94">
        <f>AProperties!AM769*(9.806*I769)^0.5</f>
        <v>2.7649552389342609</v>
      </c>
      <c r="AF769" s="97">
        <f t="shared" si="131"/>
        <v>2.7627170358688335</v>
      </c>
    </row>
    <row r="770" spans="1:32" x14ac:dyDescent="0.25">
      <c r="A770" s="28">
        <v>0.76300000000000001</v>
      </c>
      <c r="B770" s="94">
        <f>AProperties!B770/AProperties!V770/VLOOKUP(B$6,Data!$N$4:$Y$11,Data!$X$1,FALSE)</f>
        <v>1.0419345219194251</v>
      </c>
      <c r="C770" s="94">
        <f>AProperties!C770/AProperties!W770/VLOOKUP(C$6,Data!$N$4:$Y$11,Data!$X$1,FALSE)</f>
        <v>1.0436782494726606</v>
      </c>
      <c r="D770" s="94">
        <f>AProperties!D770/AProperties!X770/VLOOKUP(D$6,Data!$N$4:$Y$11,Data!$X$1,FALSE)</f>
        <v>1.0434247019245901</v>
      </c>
      <c r="E770" s="94">
        <f>AProperties!E770/AProperties!Y770/VLOOKUP(E$6,Data!$N$4:$Y$11,Data!$X$1,FALSE)</f>
        <v>1.044552688610493</v>
      </c>
      <c r="F770" s="94">
        <f>AProperties!F770/AProperties!Z770/VLOOKUP(F$6,Data!$N$4:$Y$11,Data!$X$1,FALSE)</f>
        <v>1.0442610496123055</v>
      </c>
      <c r="G770" s="94">
        <f>AProperties!G770/AProperties!AA770/VLOOKUP(G$6,Data!$N$4:$Y$11,Data!$X$1,FALSE)</f>
        <v>1.0450821555379499</v>
      </c>
      <c r="H770" s="94">
        <f>AProperties!H770/AProperties!AB770/VLOOKUP(H$6,Data!$N$4:$Y$11,Data!$X$1,FALSE)</f>
        <v>1.0447964532828493</v>
      </c>
      <c r="I770" s="94">
        <f>AProperties!I770/AProperties!AC770/VLOOKUP(I$6,Data!$N$4:$Y$11,Data!$X$1,FALSE)</f>
        <v>1.0454371559795956</v>
      </c>
      <c r="J770" s="97">
        <f t="shared" si="121"/>
        <v>1.0441458720424837</v>
      </c>
      <c r="L770" s="28">
        <v>0.76300000000000001</v>
      </c>
      <c r="M770" s="94">
        <f t="shared" si="122"/>
        <v>1.2839672609597126</v>
      </c>
      <c r="N770" s="94">
        <f t="shared" si="123"/>
        <v>1.2848391247363304</v>
      </c>
      <c r="O770" s="94">
        <f t="shared" si="124"/>
        <v>1.2847123509622951</v>
      </c>
      <c r="P770" s="94">
        <f t="shared" si="125"/>
        <v>1.2852763443052466</v>
      </c>
      <c r="Q770" s="94">
        <f t="shared" si="126"/>
        <v>1.2851305248061529</v>
      </c>
      <c r="R770" s="94">
        <f t="shared" si="127"/>
        <v>1.2855410777689751</v>
      </c>
      <c r="S770" s="94">
        <f t="shared" si="128"/>
        <v>1.2853982266414246</v>
      </c>
      <c r="T770" s="94">
        <f t="shared" si="129"/>
        <v>1.2857185779897979</v>
      </c>
      <c r="U770" s="97">
        <f t="shared" si="130"/>
        <v>1.2850729360212418</v>
      </c>
      <c r="W770" s="28">
        <v>0.76300000000000001</v>
      </c>
      <c r="X770" s="94">
        <f>AProperties!AF770*(9.806*B770)^0.5</f>
        <v>2.7653554192354148</v>
      </c>
      <c r="Y770" s="94">
        <f>AProperties!AG770*(9.806*C770)^0.5</f>
        <v>2.7683844016266193</v>
      </c>
      <c r="Z770" s="94">
        <f>AProperties!AH770*(9.806*D770)^0.5</f>
        <v>2.7679441267715297</v>
      </c>
      <c r="AA770" s="94">
        <f>AProperties!AI770*(9.806*E770)^0.5</f>
        <v>2.7699024229324278</v>
      </c>
      <c r="AB770" s="94">
        <f>AProperties!AJ770*(9.806*F770)^0.5</f>
        <v>2.7693962092735798</v>
      </c>
      <c r="AC770" s="94">
        <f>AProperties!AK770*(9.806*G770)^0.5</f>
        <v>2.7708212686287341</v>
      </c>
      <c r="AD770" s="94">
        <f>AProperties!AL770*(9.806*H770)^0.5</f>
        <v>2.7703254848308121</v>
      </c>
      <c r="AE770" s="94">
        <f>AProperties!AM770*(9.806*I770)^0.5</f>
        <v>2.7714372132138849</v>
      </c>
      <c r="AF770" s="97">
        <f t="shared" si="131"/>
        <v>2.7691958183141256</v>
      </c>
    </row>
    <row r="771" spans="1:32" x14ac:dyDescent="0.25">
      <c r="A771" s="28">
        <v>0.76400000000000001</v>
      </c>
      <c r="B771" s="94">
        <f>AProperties!B771/AProperties!V771/VLOOKUP(B$6,Data!$N$4:$Y$11,Data!$X$1,FALSE)</f>
        <v>1.0448262348682105</v>
      </c>
      <c r="C771" s="94">
        <f>AProperties!C771/AProperties!W771/VLOOKUP(C$6,Data!$N$4:$Y$11,Data!$X$1,FALSE)</f>
        <v>1.0465760414022798</v>
      </c>
      <c r="D771" s="94">
        <f>AProperties!D771/AProperties!X771/VLOOKUP(D$6,Data!$N$4:$Y$11,Data!$X$1,FALSE)</f>
        <v>1.0463216088976313</v>
      </c>
      <c r="E771" s="94">
        <f>AProperties!E771/AProperties!Y771/VLOOKUP(E$6,Data!$N$4:$Y$11,Data!$X$1,FALSE)</f>
        <v>1.0474535353092591</v>
      </c>
      <c r="F771" s="94">
        <f>AProperties!F771/AProperties!Z771/VLOOKUP(F$6,Data!$N$4:$Y$11,Data!$X$1,FALSE)</f>
        <v>1.0471608770301546</v>
      </c>
      <c r="G771" s="94">
        <f>AProperties!G771/AProperties!AA771/VLOOKUP(G$6,Data!$N$4:$Y$11,Data!$X$1,FALSE)</f>
        <v>1.0479848539261913</v>
      </c>
      <c r="H771" s="94">
        <f>AProperties!H771/AProperties!AB771/VLOOKUP(H$6,Data!$N$4:$Y$11,Data!$X$1,FALSE)</f>
        <v>1.0476981523008895</v>
      </c>
      <c r="I771" s="94">
        <f>AProperties!I771/AProperties!AC771/VLOOKUP(I$6,Data!$N$4:$Y$11,Data!$X$1,FALSE)</f>
        <v>1.0483410967660851</v>
      </c>
      <c r="J771" s="97">
        <f t="shared" si="121"/>
        <v>1.0470453000625877</v>
      </c>
      <c r="L771" s="28">
        <v>0.76400000000000001</v>
      </c>
      <c r="M771" s="94">
        <f t="shared" si="122"/>
        <v>1.2864131174341051</v>
      </c>
      <c r="N771" s="94">
        <f t="shared" si="123"/>
        <v>1.2872880207011399</v>
      </c>
      <c r="O771" s="94">
        <f t="shared" si="124"/>
        <v>1.2871608044488156</v>
      </c>
      <c r="P771" s="94">
        <f t="shared" si="125"/>
        <v>1.2877267676546296</v>
      </c>
      <c r="Q771" s="94">
        <f t="shared" si="126"/>
        <v>1.2875804385150773</v>
      </c>
      <c r="R771" s="94">
        <f t="shared" si="127"/>
        <v>1.2879924269630956</v>
      </c>
      <c r="S771" s="94">
        <f t="shared" si="128"/>
        <v>1.2878490761504446</v>
      </c>
      <c r="T771" s="94">
        <f t="shared" si="129"/>
        <v>1.2881705483830426</v>
      </c>
      <c r="U771" s="97">
        <f t="shared" si="130"/>
        <v>1.2875226500312937</v>
      </c>
      <c r="W771" s="28">
        <v>0.76400000000000001</v>
      </c>
      <c r="X771" s="94">
        <f>AProperties!AF771*(9.806*B771)^0.5</f>
        <v>2.7718454817037257</v>
      </c>
      <c r="Y771" s="94">
        <f>AProperties!AG771*(9.806*C771)^0.5</f>
        <v>2.7748787711864158</v>
      </c>
      <c r="Z771" s="94">
        <f>AProperties!AH771*(9.806*D771)^0.5</f>
        <v>2.7744378688441671</v>
      </c>
      <c r="AA771" s="94">
        <f>AProperties!AI771*(9.806*E771)^0.5</f>
        <v>2.7763989597462255</v>
      </c>
      <c r="AB771" s="94">
        <f>AProperties!AJ771*(9.806*F771)^0.5</f>
        <v>2.7758920227291024</v>
      </c>
      <c r="AC771" s="94">
        <f>AProperties!AK771*(9.806*G771)^0.5</f>
        <v>2.777319120085743</v>
      </c>
      <c r="AD771" s="94">
        <f>AProperties!AL771*(9.806*H771)^0.5</f>
        <v>2.7768226266780918</v>
      </c>
      <c r="AE771" s="94">
        <f>AProperties!AM771*(9.806*I771)^0.5</f>
        <v>2.7779359471292784</v>
      </c>
      <c r="AF771" s="97">
        <f t="shared" si="131"/>
        <v>2.7756913497628437</v>
      </c>
    </row>
    <row r="772" spans="1:32" x14ac:dyDescent="0.25">
      <c r="A772" s="28">
        <v>0.76500000000000001</v>
      </c>
      <c r="B772" s="94">
        <f>AProperties!B772/AProperties!V772/VLOOKUP(B$6,Data!$N$4:$Y$11,Data!$X$1,FALSE)</f>
        <v>1.0477327865797039</v>
      </c>
      <c r="C772" s="94">
        <f>AProperties!C772/AProperties!W772/VLOOKUP(C$6,Data!$N$4:$Y$11,Data!$X$1,FALSE)</f>
        <v>1.0494887037957288</v>
      </c>
      <c r="D772" s="94">
        <f>AProperties!D772/AProperties!X772/VLOOKUP(D$6,Data!$N$4:$Y$11,Data!$X$1,FALSE)</f>
        <v>1.0492333817189909</v>
      </c>
      <c r="E772" s="94">
        <f>AProperties!E772/AProperties!Y772/VLOOKUP(E$6,Data!$N$4:$Y$11,Data!$X$1,FALSE)</f>
        <v>1.0503692684056136</v>
      </c>
      <c r="F772" s="94">
        <f>AProperties!F772/AProperties!Z772/VLOOKUP(F$6,Data!$N$4:$Y$11,Data!$X$1,FALSE)</f>
        <v>1.0500755855287272</v>
      </c>
      <c r="G772" s="94">
        <f>AProperties!G772/AProperties!AA772/VLOOKUP(G$6,Data!$N$4:$Y$11,Data!$X$1,FALSE)</f>
        <v>1.0509024483716602</v>
      </c>
      <c r="H772" s="94">
        <f>AProperties!H772/AProperties!AB772/VLOOKUP(H$6,Data!$N$4:$Y$11,Data!$X$1,FALSE)</f>
        <v>1.050614742162667</v>
      </c>
      <c r="I772" s="94">
        <f>AProperties!I772/AProperties!AC772/VLOOKUP(I$6,Data!$N$4:$Y$11,Data!$X$1,FALSE)</f>
        <v>1.0512599400914797</v>
      </c>
      <c r="J772" s="97">
        <f t="shared" si="121"/>
        <v>1.0499596070818216</v>
      </c>
      <c r="L772" s="28">
        <v>0.76500000000000001</v>
      </c>
      <c r="M772" s="94">
        <f t="shared" si="122"/>
        <v>1.2888663932898519</v>
      </c>
      <c r="N772" s="94">
        <f t="shared" si="123"/>
        <v>1.2897443518978644</v>
      </c>
      <c r="O772" s="94">
        <f t="shared" si="124"/>
        <v>1.2896166908594955</v>
      </c>
      <c r="P772" s="94">
        <f t="shared" si="125"/>
        <v>1.2901846342028067</v>
      </c>
      <c r="Q772" s="94">
        <f t="shared" si="126"/>
        <v>1.2900377927643636</v>
      </c>
      <c r="R772" s="94">
        <f t="shared" si="127"/>
        <v>1.2904512241858301</v>
      </c>
      <c r="S772" s="94">
        <f t="shared" si="128"/>
        <v>1.2903073710813335</v>
      </c>
      <c r="T772" s="94">
        <f t="shared" si="129"/>
        <v>1.2906299700457398</v>
      </c>
      <c r="U772" s="97">
        <f t="shared" si="130"/>
        <v>1.2899798035409105</v>
      </c>
      <c r="W772" s="28">
        <v>0.76500000000000001</v>
      </c>
      <c r="X772" s="94">
        <f>AProperties!AF772*(9.806*B772)^0.5</f>
        <v>2.7783524310932619</v>
      </c>
      <c r="Y772" s="94">
        <f>AProperties!AG772*(9.806*C772)^0.5</f>
        <v>2.7813900421750657</v>
      </c>
      <c r="Z772" s="94">
        <f>AProperties!AH772*(9.806*D772)^0.5</f>
        <v>2.780948510231966</v>
      </c>
      <c r="AA772" s="94">
        <f>AProperties!AI772*(9.806*E772)^0.5</f>
        <v>2.7829124052896277</v>
      </c>
      <c r="AB772" s="94">
        <f>AProperties!AJ772*(9.806*F772)^0.5</f>
        <v>2.7824047424774134</v>
      </c>
      <c r="AC772" s="94">
        <f>AProperties!AK772*(9.806*G772)^0.5</f>
        <v>2.7838338847012274</v>
      </c>
      <c r="AD772" s="94">
        <f>AProperties!AL772*(9.806*H772)^0.5</f>
        <v>2.7833366792932295</v>
      </c>
      <c r="AE772" s="94">
        <f>AProperties!AM772*(9.806*I772)^0.5</f>
        <v>2.7844515971761674</v>
      </c>
      <c r="AF772" s="97">
        <f t="shared" si="131"/>
        <v>2.7822037865547449</v>
      </c>
    </row>
    <row r="773" spans="1:32" x14ac:dyDescent="0.25">
      <c r="A773" s="28">
        <v>0.76600000000000001</v>
      </c>
      <c r="B773" s="94">
        <f>AProperties!B773/AProperties!V773/VLOOKUP(B$6,Data!$N$4:$Y$11,Data!$X$1,FALSE)</f>
        <v>1.0506543375845585</v>
      </c>
      <c r="C773" s="94">
        <f>AProperties!C773/AProperties!W773/VLOOKUP(C$6,Data!$N$4:$Y$11,Data!$X$1,FALSE)</f>
        <v>1.0524163975164245</v>
      </c>
      <c r="D773" s="94">
        <f>AProperties!D773/AProperties!X773/VLOOKUP(D$6,Data!$N$4:$Y$11,Data!$X$1,FALSE)</f>
        <v>1.0521601812036545</v>
      </c>
      <c r="E773" s="94">
        <f>AProperties!E773/AProperties!Y773/VLOOKUP(E$6,Data!$N$4:$Y$11,Data!$X$1,FALSE)</f>
        <v>1.0533000489301216</v>
      </c>
      <c r="F773" s="94">
        <f>AProperties!F773/AProperties!Z773/VLOOKUP(F$6,Data!$N$4:$Y$11,Data!$X$1,FALSE)</f>
        <v>1.0530053360828227</v>
      </c>
      <c r="G773" s="94">
        <f>AProperties!G773/AProperties!AA773/VLOOKUP(G$6,Data!$N$4:$Y$11,Data!$X$1,FALSE)</f>
        <v>1.0538351000062203</v>
      </c>
      <c r="H773" s="94">
        <f>AProperties!H773/AProperties!AB773/VLOOKUP(H$6,Data!$N$4:$Y$11,Data!$X$1,FALSE)</f>
        <v>1.0535463839453767</v>
      </c>
      <c r="I773" s="94">
        <f>AProperties!I773/AProperties!AC773/VLOOKUP(I$6,Data!$N$4:$Y$11,Data!$X$1,FALSE)</f>
        <v>1.0541938471556027</v>
      </c>
      <c r="J773" s="97">
        <f t="shared" si="121"/>
        <v>1.0528889540530977</v>
      </c>
      <c r="L773" s="28">
        <v>0.76600000000000001</v>
      </c>
      <c r="M773" s="94">
        <f t="shared" si="122"/>
        <v>1.2913271687922792</v>
      </c>
      <c r="N773" s="94">
        <f t="shared" si="123"/>
        <v>1.2922081987582121</v>
      </c>
      <c r="O773" s="94">
        <f t="shared" si="124"/>
        <v>1.2920800906018273</v>
      </c>
      <c r="P773" s="94">
        <f t="shared" si="125"/>
        <v>1.2926500244650607</v>
      </c>
      <c r="Q773" s="94">
        <f t="shared" si="126"/>
        <v>1.2925026680414113</v>
      </c>
      <c r="R773" s="94">
        <f t="shared" si="127"/>
        <v>1.2929175500031103</v>
      </c>
      <c r="S773" s="94">
        <f t="shared" si="128"/>
        <v>1.2927731919726884</v>
      </c>
      <c r="T773" s="94">
        <f t="shared" si="129"/>
        <v>1.2930969235778014</v>
      </c>
      <c r="U773" s="97">
        <f t="shared" si="130"/>
        <v>1.2924444770265489</v>
      </c>
      <c r="W773" s="28">
        <v>0.76600000000000001</v>
      </c>
      <c r="X773" s="94">
        <f>AProperties!AF773*(9.806*B773)^0.5</f>
        <v>2.7848764258135366</v>
      </c>
      <c r="Y773" s="94">
        <f>AProperties!AG773*(9.806*C773)^0.5</f>
        <v>2.7879183732152977</v>
      </c>
      <c r="Z773" s="94">
        <f>AProperties!AH773*(9.806*D773)^0.5</f>
        <v>2.7874762095266443</v>
      </c>
      <c r="AA773" s="94">
        <f>AProperties!AI773*(9.806*E773)^0.5</f>
        <v>2.7894429182923357</v>
      </c>
      <c r="AB773" s="94">
        <f>AProperties!AJ773*(9.806*F773)^0.5</f>
        <v>2.788934527212537</v>
      </c>
      <c r="AC773" s="94">
        <f>AProperties!AK773*(9.806*G773)^0.5</f>
        <v>2.7903657212696817</v>
      </c>
      <c r="AD773" s="94">
        <f>AProperties!AL773*(9.806*H773)^0.5</f>
        <v>2.7898678014357547</v>
      </c>
      <c r="AE773" s="94">
        <f>AProperties!AM773*(9.806*I773)^0.5</f>
        <v>2.7909843221925006</v>
      </c>
      <c r="AF773" s="97">
        <f t="shared" si="131"/>
        <v>2.7887332873697863</v>
      </c>
    </row>
    <row r="774" spans="1:32" x14ac:dyDescent="0.25">
      <c r="A774" s="28">
        <v>0.76700000000000002</v>
      </c>
      <c r="B774" s="94">
        <f>AProperties!B774/AProperties!V774/VLOOKUP(B$6,Data!$N$4:$Y$11,Data!$X$1,FALSE)</f>
        <v>1.0535910508273465</v>
      </c>
      <c r="C774" s="94">
        <f>AProperties!C774/AProperties!W774/VLOOKUP(C$6,Data!$N$4:$Y$11,Data!$X$1,FALSE)</f>
        <v>1.0553592858466783</v>
      </c>
      <c r="D774" s="94">
        <f>AProperties!D774/AProperties!X774/VLOOKUP(D$6,Data!$N$4:$Y$11,Data!$X$1,FALSE)</f>
        <v>1.0551021705847754</v>
      </c>
      <c r="E774" s="94">
        <f>AProperties!E774/AProperties!Y774/VLOOKUP(E$6,Data!$N$4:$Y$11,Data!$X$1,FALSE)</f>
        <v>1.0562460403347433</v>
      </c>
      <c r="F774" s="94">
        <f>AProperties!F774/AProperties!Z774/VLOOKUP(F$6,Data!$N$4:$Y$11,Data!$X$1,FALSE)</f>
        <v>1.0559502920877979</v>
      </c>
      <c r="G774" s="94">
        <f>AProperties!G774/AProperties!AA774/VLOOKUP(G$6,Data!$N$4:$Y$11,Data!$X$1,FALSE)</f>
        <v>1.0567829723846458</v>
      </c>
      <c r="H774" s="94">
        <f>AProperties!H774/AProperties!AB774/VLOOKUP(H$6,Data!$N$4:$Y$11,Data!$X$1,FALSE)</f>
        <v>1.0564932411483086</v>
      </c>
      <c r="I774" s="94">
        <f>AProperties!I774/AProperties!AC774/VLOOKUP(I$6,Data!$N$4:$Y$11,Data!$X$1,FALSE)</f>
        <v>1.0571429815822015</v>
      </c>
      <c r="J774" s="97">
        <f t="shared" si="121"/>
        <v>1.0558335043495621</v>
      </c>
      <c r="L774" s="28">
        <v>0.76700000000000002</v>
      </c>
      <c r="M774" s="94">
        <f t="shared" si="122"/>
        <v>1.2937955254136733</v>
      </c>
      <c r="N774" s="94">
        <f t="shared" si="123"/>
        <v>1.2946796429233391</v>
      </c>
      <c r="O774" s="94">
        <f t="shared" si="124"/>
        <v>1.2945510852923876</v>
      </c>
      <c r="P774" s="94">
        <f t="shared" si="125"/>
        <v>1.2951230201673716</v>
      </c>
      <c r="Q774" s="94">
        <f t="shared" si="126"/>
        <v>1.294975146043899</v>
      </c>
      <c r="R774" s="94">
        <f t="shared" si="127"/>
        <v>1.2953914861923228</v>
      </c>
      <c r="S774" s="94">
        <f t="shared" si="128"/>
        <v>1.2952466205741544</v>
      </c>
      <c r="T774" s="94">
        <f t="shared" si="129"/>
        <v>1.2955714907911009</v>
      </c>
      <c r="U774" s="97">
        <f t="shared" si="130"/>
        <v>1.2949167521747811</v>
      </c>
      <c r="W774" s="28">
        <v>0.76700000000000002</v>
      </c>
      <c r="X774" s="94">
        <f>AProperties!AF774*(9.806*B774)^0.5</f>
        <v>2.7914176266540855</v>
      </c>
      <c r="Y774" s="94">
        <f>AProperties!AG774*(9.806*C774)^0.5</f>
        <v>2.7944639253126229</v>
      </c>
      <c r="Z774" s="94">
        <f>AProperties!AH774*(9.806*D774)^0.5</f>
        <v>2.7940211277022953</v>
      </c>
      <c r="AA774" s="94">
        <f>AProperties!AI774*(9.806*E774)^0.5</f>
        <v>2.7959906598682243</v>
      </c>
      <c r="AB774" s="94">
        <f>AProperties!AJ774*(9.806*F774)^0.5</f>
        <v>2.7954815380121985</v>
      </c>
      <c r="AC774" s="94">
        <f>AProperties!AK774*(9.806*G774)^0.5</f>
        <v>2.796914790970614</v>
      </c>
      <c r="AD774" s="94">
        <f>AProperties!AL774*(9.806*H774)^0.5</f>
        <v>2.7964161542497652</v>
      </c>
      <c r="AE774" s="94">
        <f>AProperties!AM774*(9.806*I774)^0.5</f>
        <v>2.7975342834017982</v>
      </c>
      <c r="AF774" s="97">
        <f t="shared" si="131"/>
        <v>2.7952800132714506</v>
      </c>
    </row>
    <row r="775" spans="1:32" x14ac:dyDescent="0.25">
      <c r="A775" s="28">
        <v>0.76800000000000002</v>
      </c>
      <c r="B775" s="94">
        <f>AProperties!B775/AProperties!V775/VLOOKUP(B$6,Data!$N$4:$Y$11,Data!$X$1,FALSE)</f>
        <v>1.0565430917134164</v>
      </c>
      <c r="C775" s="94">
        <f>AProperties!C775/AProperties!W775/VLOOKUP(C$6,Data!$N$4:$Y$11,Data!$X$1,FALSE)</f>
        <v>1.0583175345346507</v>
      </c>
      <c r="D775" s="94">
        <f>AProperties!D775/AProperties!X775/VLOOKUP(D$6,Data!$N$4:$Y$11,Data!$X$1,FALSE)</f>
        <v>1.0580595155606256</v>
      </c>
      <c r="E775" s="94">
        <f>AProperties!E775/AProperties!Y775/VLOOKUP(E$6,Data!$N$4:$Y$11,Data!$X$1,FALSE)</f>
        <v>1.059207408539842</v>
      </c>
      <c r="F775" s="94">
        <f>AProperties!F775/AProperties!Z775/VLOOKUP(F$6,Data!$N$4:$Y$11,Data!$X$1,FALSE)</f>
        <v>1.0589106194065654</v>
      </c>
      <c r="G775" s="94">
        <f>AProperties!G775/AProperties!AA775/VLOOKUP(G$6,Data!$N$4:$Y$11,Data!$X$1,FALSE)</f>
        <v>1.0597462315316601</v>
      </c>
      <c r="H775" s="94">
        <f>AProperties!H775/AProperties!AB775/VLOOKUP(H$6,Data!$N$4:$Y$11,Data!$X$1,FALSE)</f>
        <v>1.0594554797398588</v>
      </c>
      <c r="I775" s="94">
        <f>AProperties!I775/AProperties!AC775/VLOOKUP(I$6,Data!$N$4:$Y$11,Data!$X$1,FALSE)</f>
        <v>1.0601075094660097</v>
      </c>
      <c r="J775" s="97">
        <f t="shared" si="121"/>
        <v>1.0587934238115784</v>
      </c>
      <c r="L775" s="28">
        <v>0.76800000000000002</v>
      </c>
      <c r="M775" s="94">
        <f t="shared" si="122"/>
        <v>1.2962715458567082</v>
      </c>
      <c r="N775" s="94">
        <f t="shared" si="123"/>
        <v>1.2971587672673253</v>
      </c>
      <c r="O775" s="94">
        <f t="shared" si="124"/>
        <v>1.2970297577803129</v>
      </c>
      <c r="P775" s="94">
        <f t="shared" si="125"/>
        <v>1.2976037042699211</v>
      </c>
      <c r="Q775" s="94">
        <f t="shared" si="126"/>
        <v>1.2974553097032828</v>
      </c>
      <c r="R775" s="94">
        <f t="shared" si="127"/>
        <v>1.2978731157658301</v>
      </c>
      <c r="S775" s="94">
        <f t="shared" si="128"/>
        <v>1.2977277398699294</v>
      </c>
      <c r="T775" s="94">
        <f t="shared" si="129"/>
        <v>1.2980537547330049</v>
      </c>
      <c r="U775" s="97">
        <f t="shared" si="130"/>
        <v>1.2973967119057892</v>
      </c>
      <c r="W775" s="28">
        <v>0.76800000000000002</v>
      </c>
      <c r="X775" s="94">
        <f>AProperties!AF775*(9.806*B775)^0.5</f>
        <v>2.7979761968287007</v>
      </c>
      <c r="Y775" s="94">
        <f>AProperties!AG775*(9.806*C775)^0.5</f>
        <v>2.8010268618996266</v>
      </c>
      <c r="Z775" s="94">
        <f>AProperties!AH775*(9.806*D775)^0.5</f>
        <v>2.8005834281596895</v>
      </c>
      <c r="AA775" s="94">
        <f>AProperties!AI775*(9.806*E775)^0.5</f>
        <v>2.8025557935596646</v>
      </c>
      <c r="AB775" s="94">
        <f>AProperties!AJ775*(9.806*F775)^0.5</f>
        <v>2.8020459383821543</v>
      </c>
      <c r="AC775" s="94">
        <f>AProperties!AK775*(9.806*G775)^0.5</f>
        <v>2.8034812574128889</v>
      </c>
      <c r="AD775" s="94">
        <f>AProperties!AL775*(9.806*H775)^0.5</f>
        <v>2.8029819013082324</v>
      </c>
      <c r="AE775" s="94">
        <f>AProperties!AM775*(9.806*I775)^0.5</f>
        <v>2.8041016444575138</v>
      </c>
      <c r="AF775" s="97">
        <f t="shared" si="131"/>
        <v>2.8018441277510586</v>
      </c>
    </row>
    <row r="776" spans="1:32" x14ac:dyDescent="0.25">
      <c r="A776" s="28">
        <v>0.76900000000000002</v>
      </c>
      <c r="B776" s="94">
        <f>AProperties!B776/AProperties!V776/VLOOKUP(B$6,Data!$N$4:$Y$11,Data!$X$1,FALSE)</f>
        <v>1.059510628156878</v>
      </c>
      <c r="C776" s="94">
        <f>AProperties!C776/AProperties!W776/VLOOKUP(C$6,Data!$N$4:$Y$11,Data!$X$1,FALSE)</f>
        <v>1.0612913118424356</v>
      </c>
      <c r="D776" s="94">
        <f>AProperties!D776/AProperties!X776/VLOOKUP(D$6,Data!$N$4:$Y$11,Data!$X$1,FALSE)</f>
        <v>1.061032384342649</v>
      </c>
      <c r="E776" s="94">
        <f>AProperties!E776/AProperties!Y776/VLOOKUP(E$6,Data!$N$4:$Y$11,Data!$X$1,FALSE)</f>
        <v>1.0621843219823077</v>
      </c>
      <c r="F776" s="94">
        <f>AProperties!F776/AProperties!Z776/VLOOKUP(F$6,Data!$N$4:$Y$11,Data!$X$1,FALSE)</f>
        <v>1.0618864864176942</v>
      </c>
      <c r="G776" s="94">
        <f>AProperties!G776/AProperties!AA776/VLOOKUP(G$6,Data!$N$4:$Y$11,Data!$X$1,FALSE)</f>
        <v>1.0627250459900863</v>
      </c>
      <c r="H776" s="94">
        <f>AProperties!H776/AProperties!AB776/VLOOKUP(H$6,Data!$N$4:$Y$11,Data!$X$1,FALSE)</f>
        <v>1.0624332682056836</v>
      </c>
      <c r="I776" s="94">
        <f>AProperties!I776/AProperties!AC776/VLOOKUP(I$6,Data!$N$4:$Y$11,Data!$X$1,FALSE)</f>
        <v>1.0630875994209186</v>
      </c>
      <c r="J776" s="97">
        <f t="shared" ref="J776:J839" si="132">AVERAGE(B776:I776)</f>
        <v>1.0617688807948316</v>
      </c>
      <c r="L776" s="28">
        <v>0.76900000000000002</v>
      </c>
      <c r="M776" s="94">
        <f t="shared" ref="M776:M839" si="133">$L776+B776/2</f>
        <v>1.2987553140784391</v>
      </c>
      <c r="N776" s="94">
        <f t="shared" ref="N776:N839" si="134">$L776+C776/2</f>
        <v>1.2996456559212177</v>
      </c>
      <c r="O776" s="94">
        <f t="shared" ref="O776:O839" si="135">$L776+D776/2</f>
        <v>1.2995161921713245</v>
      </c>
      <c r="P776" s="94">
        <f t="shared" ref="P776:P839" si="136">$L776+E776/2</f>
        <v>1.300092160991154</v>
      </c>
      <c r="Q776" s="94">
        <f t="shared" ref="Q776:Q839" si="137">$L776+F776/2</f>
        <v>1.2999432432088471</v>
      </c>
      <c r="R776" s="94">
        <f t="shared" ref="R776:R839" si="138">$L776+G776/2</f>
        <v>1.3003625229950431</v>
      </c>
      <c r="S776" s="94">
        <f t="shared" ref="S776:S839" si="139">$L776+H776/2</f>
        <v>1.3002166341028418</v>
      </c>
      <c r="T776" s="94">
        <f t="shared" ref="T776:T839" si="140">$L776+I776/2</f>
        <v>1.3005437997104594</v>
      </c>
      <c r="U776" s="97">
        <f t="shared" ref="U776:U839" si="141">AVERAGE(M776:T776)</f>
        <v>1.2998844403974157</v>
      </c>
      <c r="W776" s="28">
        <v>0.76900000000000002</v>
      </c>
      <c r="X776" s="94">
        <f>AProperties!AF776*(9.806*B776)^0.5</f>
        <v>2.8045523020207068</v>
      </c>
      <c r="Y776" s="94">
        <f>AProperties!AG776*(9.806*C776)^0.5</f>
        <v>2.80760734888129</v>
      </c>
      <c r="Z776" s="94">
        <f>AProperties!AH776*(9.806*D776)^0.5</f>
        <v>2.8071632767715626</v>
      </c>
      <c r="AA776" s="94">
        <f>AProperties!AI776*(9.806*E776)^0.5</f>
        <v>2.8091384853828556</v>
      </c>
      <c r="AB776" s="94">
        <f>AProperties!AJ776*(9.806*F776)^0.5</f>
        <v>2.8086278943015031</v>
      </c>
      <c r="AC776" s="94">
        <f>AProperties!AK776*(9.806*G776)^0.5</f>
        <v>2.8100652866800671</v>
      </c>
      <c r="AD776" s="94">
        <f>AProperties!AL776*(9.806*H776)^0.5</f>
        <v>2.8095652086583747</v>
      </c>
      <c r="AE776" s="94">
        <f>AProperties!AM776*(9.806*I776)^0.5</f>
        <v>2.8106865714883837</v>
      </c>
      <c r="AF776" s="97">
        <f t="shared" ref="AF776:AF839" si="142">AVERAGE(X776:AE776)</f>
        <v>2.8084257967730926</v>
      </c>
    </row>
    <row r="777" spans="1:32" x14ac:dyDescent="0.25">
      <c r="A777" s="28">
        <v>0.77</v>
      </c>
      <c r="B777" s="94">
        <f>AProperties!B777/AProperties!V777/VLOOKUP(B$6,Data!$N$4:$Y$11,Data!$X$1,FALSE)</f>
        <v>1.0624938306297196</v>
      </c>
      <c r="C777" s="94">
        <f>AProperties!C777/AProperties!W777/VLOOKUP(C$6,Data!$N$4:$Y$11,Data!$X$1,FALSE)</f>
        <v>1.0642807885952852</v>
      </c>
      <c r="D777" s="94">
        <f>AProperties!D777/AProperties!X777/VLOOKUP(D$6,Data!$N$4:$Y$11,Data!$X$1,FALSE)</f>
        <v>1.0640209477046818</v>
      </c>
      <c r="E777" s="94">
        <f>AProperties!E777/AProperties!Y777/VLOOKUP(E$6,Data!$N$4:$Y$11,Data!$X$1,FALSE)</f>
        <v>1.0651769516648366</v>
      </c>
      <c r="F777" s="94">
        <f>AProperties!F777/AProperties!Z777/VLOOKUP(F$6,Data!$N$4:$Y$11,Data!$X$1,FALSE)</f>
        <v>1.0648780640646789</v>
      </c>
      <c r="G777" s="94">
        <f>AProperties!G777/AProperties!AA777/VLOOKUP(G$6,Data!$N$4:$Y$11,Data!$X$1,FALSE)</f>
        <v>1.0657195868701586</v>
      </c>
      <c r="H777" s="94">
        <f>AProperties!H777/AProperties!AB777/VLOOKUP(H$6,Data!$N$4:$Y$11,Data!$X$1,FALSE)</f>
        <v>1.0654267775979804</v>
      </c>
      <c r="I777" s="94">
        <f>AProperties!I777/AProperties!AC777/VLOOKUP(I$6,Data!$N$4:$Y$11,Data!$X$1,FALSE)</f>
        <v>1.0660834226293061</v>
      </c>
      <c r="J777" s="97">
        <f t="shared" si="132"/>
        <v>1.064760046219581</v>
      </c>
      <c r="L777" s="28">
        <v>0.77</v>
      </c>
      <c r="M777" s="94">
        <f t="shared" si="133"/>
        <v>1.3012469153148598</v>
      </c>
      <c r="N777" s="94">
        <f t="shared" si="134"/>
        <v>1.3021403942976426</v>
      </c>
      <c r="O777" s="94">
        <f t="shared" si="135"/>
        <v>1.302010473852341</v>
      </c>
      <c r="P777" s="94">
        <f t="shared" si="136"/>
        <v>1.3025884758324184</v>
      </c>
      <c r="Q777" s="94">
        <f t="shared" si="137"/>
        <v>1.3024390320323396</v>
      </c>
      <c r="R777" s="94">
        <f t="shared" si="138"/>
        <v>1.3028597934350792</v>
      </c>
      <c r="S777" s="94">
        <f t="shared" si="139"/>
        <v>1.3027133887989901</v>
      </c>
      <c r="T777" s="94">
        <f t="shared" si="140"/>
        <v>1.3030417113146531</v>
      </c>
      <c r="U777" s="97">
        <f t="shared" si="141"/>
        <v>1.3023800231097906</v>
      </c>
      <c r="W777" s="28">
        <v>0.77</v>
      </c>
      <c r="X777" s="94">
        <f>AProperties!AF777*(9.806*B777)^0.5</f>
        <v>2.811146110429247</v>
      </c>
      <c r="Y777" s="94">
        <f>AProperties!AG777*(9.806*C777)^0.5</f>
        <v>2.814205554681346</v>
      </c>
      <c r="Z777" s="94">
        <f>AProperties!AH777*(9.806*D777)^0.5</f>
        <v>2.8137608419289792</v>
      </c>
      <c r="AA777" s="94">
        <f>AProperties!AI777*(9.806*E777)^0.5</f>
        <v>2.8157389038742084</v>
      </c>
      <c r="AB777" s="94">
        <f>AProperties!AJ777*(9.806*F777)^0.5</f>
        <v>2.8152275742690711</v>
      </c>
      <c r="AC777" s="94">
        <f>AProperties!AK777*(9.806*G777)^0.5</f>
        <v>2.8166670473768076</v>
      </c>
      <c r="AD777" s="94">
        <f>AProperties!AL777*(9.806*H777)^0.5</f>
        <v>2.8161662448680236</v>
      </c>
      <c r="AE777" s="94">
        <f>AProperties!AM777*(9.806*I777)^0.5</f>
        <v>2.8172892331448387</v>
      </c>
      <c r="AF777" s="97">
        <f t="shared" si="142"/>
        <v>2.8150251888215654</v>
      </c>
    </row>
    <row r="778" spans="1:32" x14ac:dyDescent="0.25">
      <c r="A778" s="28">
        <v>0.77100000000000002</v>
      </c>
      <c r="B778" s="94">
        <f>AProperties!B778/AProperties!V778/VLOOKUP(B$6,Data!$N$4:$Y$11,Data!$X$1,FALSE)</f>
        <v>1.0654928722121251</v>
      </c>
      <c r="C778" s="94">
        <f>AProperties!C778/AProperties!W778/VLOOKUP(C$6,Data!$N$4:$Y$11,Data!$X$1,FALSE)</f>
        <v>1.067286138232012</v>
      </c>
      <c r="D778" s="94">
        <f>AProperties!D778/AProperties!X778/VLOOKUP(D$6,Data!$N$4:$Y$11,Data!$X$1,FALSE)</f>
        <v>1.0670253790333419</v>
      </c>
      <c r="E778" s="94">
        <f>AProperties!E778/AProperties!Y778/VLOOKUP(E$6,Data!$N$4:$Y$11,Data!$X$1,FALSE)</f>
        <v>1.0681854712063914</v>
      </c>
      <c r="F778" s="94">
        <f>AProperties!F778/AProperties!Z778/VLOOKUP(F$6,Data!$N$4:$Y$11,Data!$X$1,FALSE)</f>
        <v>1.0678855259063773</v>
      </c>
      <c r="G778" s="94">
        <f>AProperties!G778/AProperties!AA778/VLOOKUP(G$6,Data!$N$4:$Y$11,Data!$X$1,FALSE)</f>
        <v>1.0687300279000138</v>
      </c>
      <c r="H778" s="94">
        <f>AProperties!H778/AProperties!AB778/VLOOKUP(H$6,Data!$N$4:$Y$11,Data!$X$1,FALSE)</f>
        <v>1.0684361815859651</v>
      </c>
      <c r="I778" s="94">
        <f>AProperties!I778/AProperties!AC778/VLOOKUP(I$6,Data!$N$4:$Y$11,Data!$X$1,FALSE)</f>
        <v>1.0690951528925519</v>
      </c>
      <c r="J778" s="97">
        <f t="shared" si="132"/>
        <v>1.0677670936210975</v>
      </c>
      <c r="L778" s="28">
        <v>0.77100000000000002</v>
      </c>
      <c r="M778" s="94">
        <f t="shared" si="133"/>
        <v>1.3037464361060627</v>
      </c>
      <c r="N778" s="94">
        <f t="shared" si="134"/>
        <v>1.304643069116006</v>
      </c>
      <c r="O778" s="94">
        <f t="shared" si="135"/>
        <v>1.304512689516671</v>
      </c>
      <c r="P778" s="94">
        <f t="shared" si="136"/>
        <v>1.3050927356031958</v>
      </c>
      <c r="Q778" s="94">
        <f t="shared" si="137"/>
        <v>1.3049427629531887</v>
      </c>
      <c r="R778" s="94">
        <f t="shared" si="138"/>
        <v>1.305365013950007</v>
      </c>
      <c r="S778" s="94">
        <f t="shared" si="139"/>
        <v>1.3052180907929825</v>
      </c>
      <c r="T778" s="94">
        <f t="shared" si="140"/>
        <v>1.3055475764462758</v>
      </c>
      <c r="U778" s="97">
        <f t="shared" si="141"/>
        <v>1.3048835468105489</v>
      </c>
      <c r="W778" s="28">
        <v>0.77100000000000002</v>
      </c>
      <c r="X778" s="94">
        <f>AProperties!AF778*(9.806*B778)^0.5</f>
        <v>2.8177577928166788</v>
      </c>
      <c r="Y778" s="94">
        <f>AProperties!AG778*(9.806*C778)^0.5</f>
        <v>2.8208216502896888</v>
      </c>
      <c r="Z778" s="94">
        <f>AProperties!AH778*(9.806*D778)^0.5</f>
        <v>2.8203762945887392</v>
      </c>
      <c r="AA778" s="94">
        <f>AProperties!AI778*(9.806*E778)^0.5</f>
        <v>2.822357220137798</v>
      </c>
      <c r="AB778" s="94">
        <f>AProperties!AJ778*(9.806*F778)^0.5</f>
        <v>2.8218451493508492</v>
      </c>
      <c r="AC778" s="94">
        <f>AProperties!AK778*(9.806*G778)^0.5</f>
        <v>2.8232867106763364</v>
      </c>
      <c r="AD778" s="94">
        <f>AProperties!AL778*(9.806*H778)^0.5</f>
        <v>2.8227851810730855</v>
      </c>
      <c r="AE778" s="94">
        <f>AProperties!AM778*(9.806*I778)^0.5</f>
        <v>2.823909800646478</v>
      </c>
      <c r="AF778" s="97">
        <f t="shared" si="142"/>
        <v>2.8216424749474571</v>
      </c>
    </row>
    <row r="779" spans="1:32" x14ac:dyDescent="0.25">
      <c r="A779" s="28">
        <v>0.77200000000000002</v>
      </c>
      <c r="B779" s="94">
        <f>AProperties!B779/AProperties!V779/VLOOKUP(B$6,Data!$N$4:$Y$11,Data!$X$1,FALSE)</f>
        <v>1.0685079286439845</v>
      </c>
      <c r="C779" s="94">
        <f>AProperties!C779/AProperties!W779/VLOOKUP(C$6,Data!$N$4:$Y$11,Data!$X$1,FALSE)</f>
        <v>1.0703075368566251</v>
      </c>
      <c r="D779" s="94">
        <f>AProperties!D779/AProperties!X779/VLOOKUP(D$6,Data!$N$4:$Y$11,Data!$X$1,FALSE)</f>
        <v>1.0700458543796443</v>
      </c>
      <c r="E779" s="94">
        <f>AProperties!E779/AProperties!Y779/VLOOKUP(E$6,Data!$N$4:$Y$11,Data!$X$1,FALSE)</f>
        <v>1.071210056893878</v>
      </c>
      <c r="F779" s="94">
        <f>AProperties!F779/AProperties!Z779/VLOOKUP(F$6,Data!$N$4:$Y$11,Data!$X$1,FALSE)</f>
        <v>1.0709090481686725</v>
      </c>
      <c r="G779" s="94">
        <f>AProperties!G779/AProperties!AA779/VLOOKUP(G$6,Data!$N$4:$Y$11,Data!$X$1,FALSE)</f>
        <v>1.0717565454774038</v>
      </c>
      <c r="H779" s="94">
        <f>AProperties!H779/AProperties!AB779/VLOOKUP(H$6,Data!$N$4:$Y$11,Data!$X$1,FALSE)</f>
        <v>1.071461656507567</v>
      </c>
      <c r="I779" s="94">
        <f>AProperties!I779/AProperties!AC779/VLOOKUP(I$6,Data!$N$4:$Y$11,Data!$X$1,FALSE)</f>
        <v>1.0721229666827656</v>
      </c>
      <c r="J779" s="97">
        <f t="shared" si="132"/>
        <v>1.0707901992013176</v>
      </c>
      <c r="L779" s="28">
        <v>0.77200000000000002</v>
      </c>
      <c r="M779" s="94">
        <f t="shared" si="133"/>
        <v>1.3062539643219924</v>
      </c>
      <c r="N779" s="94">
        <f t="shared" si="134"/>
        <v>1.3071537684283125</v>
      </c>
      <c r="O779" s="94">
        <f t="shared" si="135"/>
        <v>1.3070229271898222</v>
      </c>
      <c r="P779" s="94">
        <f t="shared" si="136"/>
        <v>1.3076050284469392</v>
      </c>
      <c r="Q779" s="94">
        <f t="shared" si="137"/>
        <v>1.3074545240843363</v>
      </c>
      <c r="R779" s="94">
        <f t="shared" si="138"/>
        <v>1.3078782727387019</v>
      </c>
      <c r="S779" s="94">
        <f t="shared" si="139"/>
        <v>1.3077308282537836</v>
      </c>
      <c r="T779" s="94">
        <f t="shared" si="140"/>
        <v>1.3080614833413828</v>
      </c>
      <c r="U779" s="97">
        <f t="shared" si="141"/>
        <v>1.3073950996006589</v>
      </c>
      <c r="W779" s="28">
        <v>0.77200000000000002</v>
      </c>
      <c r="X779" s="94">
        <f>AProperties!AF779*(9.806*B779)^0.5</f>
        <v>2.8243875225570267</v>
      </c>
      <c r="Y779" s="94">
        <f>AProperties!AG779*(9.806*C779)^0.5</f>
        <v>2.827455809310917</v>
      </c>
      <c r="Z779" s="94">
        <f>AProperties!AH779*(9.806*D779)^0.5</f>
        <v>2.8270098083219075</v>
      </c>
      <c r="AA779" s="94">
        <f>AProperties!AI779*(9.806*E779)^0.5</f>
        <v>2.8289936078939077</v>
      </c>
      <c r="AB779" s="94">
        <f>AProperties!AJ779*(9.806*F779)^0.5</f>
        <v>2.8284807932285307</v>
      </c>
      <c r="AC779" s="94">
        <f>AProperties!AK779*(9.806*G779)^0.5</f>
        <v>2.8299244503690124</v>
      </c>
      <c r="AD779" s="94">
        <f>AProperties!AL779*(9.806*H779)^0.5</f>
        <v>2.8294221910261035</v>
      </c>
      <c r="AE779" s="94">
        <f>AProperties!AM779*(9.806*I779)^0.5</f>
        <v>2.8305484478306457</v>
      </c>
      <c r="AF779" s="97">
        <f t="shared" si="142"/>
        <v>2.8282778288172565</v>
      </c>
    </row>
    <row r="780" spans="1:32" x14ac:dyDescent="0.25">
      <c r="A780" s="28">
        <v>0.77300000000000002</v>
      </c>
      <c r="B780" s="94">
        <f>AProperties!B780/AProperties!V780/VLOOKUP(B$6,Data!$N$4:$Y$11,Data!$X$1,FALSE)</f>
        <v>1.0715391783776691</v>
      </c>
      <c r="C780" s="94">
        <f>AProperties!C780/AProperties!W780/VLOOKUP(C$6,Data!$N$4:$Y$11,Data!$X$1,FALSE)</f>
        <v>1.073345163291197</v>
      </c>
      <c r="D780" s="94">
        <f>AProperties!D780/AProperties!X780/VLOOKUP(D$6,Data!$N$4:$Y$11,Data!$X$1,FALSE)</f>
        <v>1.0730825525118528</v>
      </c>
      <c r="E780" s="94">
        <f>AProperties!E780/AProperties!Y780/VLOOKUP(E$6,Data!$N$4:$Y$11,Data!$X$1,FALSE)</f>
        <v>1.0742508877350774</v>
      </c>
      <c r="F780" s="94">
        <f>AProperties!F780/AProperties!Z780/VLOOKUP(F$6,Data!$N$4:$Y$11,Data!$X$1,FALSE)</f>
        <v>1.0739488097973873</v>
      </c>
      <c r="G780" s="94">
        <f>AProperties!G780/AProperties!AA780/VLOOKUP(G$6,Data!$N$4:$Y$11,Data!$X$1,FALSE)</f>
        <v>1.0747993187226537</v>
      </c>
      <c r="H780" s="94">
        <f>AProperties!H780/AProperties!AB780/VLOOKUP(H$6,Data!$N$4:$Y$11,Data!$X$1,FALSE)</f>
        <v>1.0745033814223723</v>
      </c>
      <c r="I780" s="94">
        <f>AProperties!I780/AProperties!AC780/VLOOKUP(I$6,Data!$N$4:$Y$11,Data!$X$1,FALSE)</f>
        <v>1.0751670431957765</v>
      </c>
      <c r="J780" s="97">
        <f t="shared" si="132"/>
        <v>1.0738295418817483</v>
      </c>
      <c r="L780" s="28">
        <v>0.77300000000000002</v>
      </c>
      <c r="M780" s="94">
        <f t="shared" si="133"/>
        <v>1.3087695891888345</v>
      </c>
      <c r="N780" s="94">
        <f t="shared" si="134"/>
        <v>1.3096725816455985</v>
      </c>
      <c r="O780" s="94">
        <f t="shared" si="135"/>
        <v>1.3095412762559264</v>
      </c>
      <c r="P780" s="94">
        <f t="shared" si="136"/>
        <v>1.3101254438675387</v>
      </c>
      <c r="Q780" s="94">
        <f t="shared" si="137"/>
        <v>1.3099744048986937</v>
      </c>
      <c r="R780" s="94">
        <f t="shared" si="138"/>
        <v>1.3103996593613267</v>
      </c>
      <c r="S780" s="94">
        <f t="shared" si="139"/>
        <v>1.3102516907111861</v>
      </c>
      <c r="T780" s="94">
        <f t="shared" si="140"/>
        <v>1.3105835215978883</v>
      </c>
      <c r="U780" s="97">
        <f t="shared" si="141"/>
        <v>1.3099147709408741</v>
      </c>
      <c r="W780" s="28">
        <v>0.77300000000000002</v>
      </c>
      <c r="X780" s="94">
        <f>AProperties!AF780*(9.806*B780)^0.5</f>
        <v>2.8310354756855962</v>
      </c>
      <c r="Y780" s="94">
        <f>AProperties!AG780*(9.806*C780)^0.5</f>
        <v>2.8341082080139763</v>
      </c>
      <c r="Z780" s="94">
        <f>AProperties!AH780*(9.806*D780)^0.5</f>
        <v>2.8336615593634424</v>
      </c>
      <c r="AA780" s="94">
        <f>AProperties!AI780*(9.806*E780)^0.5</f>
        <v>2.8356482435287198</v>
      </c>
      <c r="AB780" s="94">
        <f>AProperties!AJ780*(9.806*F780)^0.5</f>
        <v>2.835134682249195</v>
      </c>
      <c r="AC780" s="94">
        <f>AProperties!AK780*(9.806*G780)^0.5</f>
        <v>2.8365804429120214</v>
      </c>
      <c r="AD780" s="94">
        <f>AProperties!AL780*(9.806*H780)^0.5</f>
        <v>2.8360774511459486</v>
      </c>
      <c r="AE780" s="94">
        <f>AProperties!AM780*(9.806*I780)^0.5</f>
        <v>2.8372053512021491</v>
      </c>
      <c r="AF780" s="97">
        <f t="shared" si="142"/>
        <v>2.8349314267626307</v>
      </c>
    </row>
    <row r="781" spans="1:32" x14ac:dyDescent="0.25">
      <c r="A781" s="28">
        <v>0.77400000000000002</v>
      </c>
      <c r="B781" s="94">
        <f>AProperties!B781/AProperties!V781/VLOOKUP(B$6,Data!$N$4:$Y$11,Data!$X$1,FALSE)</f>
        <v>1.0745868026320773</v>
      </c>
      <c r="C781" s="94">
        <f>AProperties!C781/AProperties!W781/VLOOKUP(C$6,Data!$N$4:$Y$11,Data!$X$1,FALSE)</f>
        <v>1.0763991991300348</v>
      </c>
      <c r="D781" s="94">
        <f>AProperties!D781/AProperties!X781/VLOOKUP(D$6,Data!$N$4:$Y$11,Data!$X$1,FALSE)</f>
        <v>1.0761356549696353</v>
      </c>
      <c r="E781" s="94">
        <f>AProperties!E781/AProperties!Y781/VLOOKUP(E$6,Data!$N$4:$Y$11,Data!$X$1,FALSE)</f>
        <v>1.0773081455128639</v>
      </c>
      <c r="F781" s="94">
        <f>AProperties!F781/AProperties!Z781/VLOOKUP(F$6,Data!$N$4:$Y$11,Data!$X$1,FALSE)</f>
        <v>1.0770049925124818</v>
      </c>
      <c r="G781" s="94">
        <f>AProperties!G781/AProperties!AA781/VLOOKUP(G$6,Data!$N$4:$Y$11,Data!$X$1,FALSE)</f>
        <v>1.0778585295329155</v>
      </c>
      <c r="H781" s="94">
        <f>AProperties!H781/AProperties!AB781/VLOOKUP(H$6,Data!$N$4:$Y$11,Data!$X$1,FALSE)</f>
        <v>1.077561538165861</v>
      </c>
      <c r="I781" s="94">
        <f>AProperties!I781/AProperties!AC781/VLOOKUP(I$6,Data!$N$4:$Y$11,Data!$X$1,FALSE)</f>
        <v>1.0782275644054049</v>
      </c>
      <c r="J781" s="97">
        <f t="shared" si="132"/>
        <v>1.0768853033576591</v>
      </c>
      <c r="L781" s="28">
        <v>0.77400000000000002</v>
      </c>
      <c r="M781" s="94">
        <f t="shared" si="133"/>
        <v>1.3112934013160387</v>
      </c>
      <c r="N781" s="94">
        <f t="shared" si="134"/>
        <v>1.3121995995650173</v>
      </c>
      <c r="O781" s="94">
        <f t="shared" si="135"/>
        <v>1.3120678274848177</v>
      </c>
      <c r="P781" s="94">
        <f t="shared" si="136"/>
        <v>1.312654072756432</v>
      </c>
      <c r="Q781" s="94">
        <f t="shared" si="137"/>
        <v>1.3125024962562408</v>
      </c>
      <c r="R781" s="94">
        <f t="shared" si="138"/>
        <v>1.3129292647664577</v>
      </c>
      <c r="S781" s="94">
        <f t="shared" si="139"/>
        <v>1.3127807690829305</v>
      </c>
      <c r="T781" s="94">
        <f t="shared" si="140"/>
        <v>1.3131137822027026</v>
      </c>
      <c r="U781" s="97">
        <f t="shared" si="141"/>
        <v>1.3124426516788297</v>
      </c>
      <c r="W781" s="28">
        <v>0.77400000000000002</v>
      </c>
      <c r="X781" s="94">
        <f>AProperties!AF781*(9.806*B781)^0.5</f>
        <v>2.8377018309497237</v>
      </c>
      <c r="Y781" s="94">
        <f>AProperties!AG781*(9.806*C781)^0.5</f>
        <v>2.8407790253829877</v>
      </c>
      <c r="Z781" s="94">
        <f>AProperties!AH781*(9.806*D781)^0.5</f>
        <v>2.8403317266630221</v>
      </c>
      <c r="AA781" s="94">
        <f>AProperties!AI781*(9.806*E781)^0.5</f>
        <v>2.8423213061451547</v>
      </c>
      <c r="AB781" s="94">
        <f>AProperties!AJ781*(9.806*F781)^0.5</f>
        <v>2.8418069954761358</v>
      </c>
      <c r="AC781" s="94">
        <f>AProperties!AK781*(9.806*G781)^0.5</f>
        <v>2.8432548674802383</v>
      </c>
      <c r="AD781" s="94">
        <f>AProperties!AL781*(9.806*H781)^0.5</f>
        <v>2.8427511405686703</v>
      </c>
      <c r="AE781" s="94">
        <f>AProperties!AM781*(9.806*I781)^0.5</f>
        <v>2.8438806899841231</v>
      </c>
      <c r="AF781" s="97">
        <f t="shared" si="142"/>
        <v>2.8416034478312566</v>
      </c>
    </row>
    <row r="782" spans="1:32" x14ac:dyDescent="0.25">
      <c r="A782" s="28">
        <v>0.77500000000000002</v>
      </c>
      <c r="B782" s="94">
        <f>AProperties!B782/AProperties!V782/VLOOKUP(B$6,Data!$N$4:$Y$11,Data!$X$1,FALSE)</f>
        <v>1.0776509854480141</v>
      </c>
      <c r="C782" s="94">
        <f>AProperties!C782/AProperties!W782/VLOOKUP(C$6,Data!$N$4:$Y$11,Data!$X$1,FALSE)</f>
        <v>1.0794698287951552</v>
      </c>
      <c r="D782" s="94">
        <f>AProperties!D782/AProperties!X782/VLOOKUP(D$6,Data!$N$4:$Y$11,Data!$X$1,FALSE)</f>
        <v>1.0792053461195286</v>
      </c>
      <c r="E782" s="94">
        <f>AProperties!E782/AProperties!Y782/VLOOKUP(E$6,Data!$N$4:$Y$11,Data!$X$1,FALSE)</f>
        <v>1.0803820148407486</v>
      </c>
      <c r="F782" s="94">
        <f>AProperties!F782/AProperties!Z782/VLOOKUP(F$6,Data!$N$4:$Y$11,Data!$X$1,FALSE)</f>
        <v>1.0800777808635773</v>
      </c>
      <c r="G782" s="94">
        <f>AProperties!G782/AProperties!AA782/VLOOKUP(G$6,Data!$N$4:$Y$11,Data!$X$1,FALSE)</f>
        <v>1.0809343626377521</v>
      </c>
      <c r="H782" s="94">
        <f>AProperties!H782/AProperties!AB782/VLOOKUP(H$6,Data!$N$4:$Y$11,Data!$X$1,FALSE)</f>
        <v>1.0806363114049604</v>
      </c>
      <c r="I782" s="94">
        <f>AProperties!I782/AProperties!AC782/VLOOKUP(I$6,Data!$N$4:$Y$11,Data!$X$1,FALSE)</f>
        <v>1.0813047151190649</v>
      </c>
      <c r="J782" s="97">
        <f t="shared" si="132"/>
        <v>1.0799576681536003</v>
      </c>
      <c r="L782" s="28">
        <v>0.77500000000000002</v>
      </c>
      <c r="M782" s="94">
        <f t="shared" si="133"/>
        <v>1.3138254927240069</v>
      </c>
      <c r="N782" s="94">
        <f t="shared" si="134"/>
        <v>1.3147349143975777</v>
      </c>
      <c r="O782" s="94">
        <f t="shared" si="135"/>
        <v>1.3146026730597642</v>
      </c>
      <c r="P782" s="94">
        <f t="shared" si="136"/>
        <v>1.3151910074203743</v>
      </c>
      <c r="Q782" s="94">
        <f t="shared" si="137"/>
        <v>1.3150388904317887</v>
      </c>
      <c r="R782" s="94">
        <f t="shared" si="138"/>
        <v>1.3154671813188761</v>
      </c>
      <c r="S782" s="94">
        <f t="shared" si="139"/>
        <v>1.3153181557024802</v>
      </c>
      <c r="T782" s="94">
        <f t="shared" si="140"/>
        <v>1.3156523575595325</v>
      </c>
      <c r="U782" s="97">
        <f t="shared" si="141"/>
        <v>1.3149788340768001</v>
      </c>
      <c r="W782" s="28">
        <v>0.77500000000000002</v>
      </c>
      <c r="X782" s="94">
        <f>AProperties!AF782*(9.806*B782)^0.5</f>
        <v>2.8443867698607419</v>
      </c>
      <c r="Y782" s="94">
        <f>AProperties!AG782*(9.806*C782)^0.5</f>
        <v>2.847468443169237</v>
      </c>
      <c r="Z782" s="94">
        <f>AProperties!AH782*(9.806*D782)^0.5</f>
        <v>2.8470204919370374</v>
      </c>
      <c r="AA782" s="94">
        <f>AProperties!AI782*(9.806*E782)^0.5</f>
        <v>2.8490129776149149</v>
      </c>
      <c r="AB782" s="94">
        <f>AProperties!AJ782*(9.806*F782)^0.5</f>
        <v>2.8484979147408866</v>
      </c>
      <c r="AC782" s="94">
        <f>AProperties!AK782*(9.806*G782)^0.5</f>
        <v>2.8499479060182957</v>
      </c>
      <c r="AD782" s="94">
        <f>AProperties!AL782*(9.806*H782)^0.5</f>
        <v>2.8494434411995355</v>
      </c>
      <c r="AE782" s="94">
        <f>AProperties!AM782*(9.806*I782)^0.5</f>
        <v>2.8505746461701018</v>
      </c>
      <c r="AF782" s="97">
        <f t="shared" si="142"/>
        <v>2.848294073838844</v>
      </c>
    </row>
    <row r="783" spans="1:32" x14ac:dyDescent="0.25">
      <c r="A783" s="28">
        <v>0.77600000000000002</v>
      </c>
      <c r="B783" s="94">
        <f>AProperties!B783/AProperties!V783/VLOOKUP(B$6,Data!$N$4:$Y$11,Data!$X$1,FALSE)</f>
        <v>1.0807319137449236</v>
      </c>
      <c r="C783" s="94">
        <f>AProperties!C783/AProperties!W783/VLOOKUP(C$6,Data!$N$4:$Y$11,Data!$X$1,FALSE)</f>
        <v>1.0825572395931493</v>
      </c>
      <c r="D783" s="94">
        <f>AProperties!D783/AProperties!X783/VLOOKUP(D$6,Data!$N$4:$Y$11,Data!$X$1,FALSE)</f>
        <v>1.0822918132117743</v>
      </c>
      <c r="E783" s="94">
        <f>AProperties!E783/AProperties!Y783/VLOOKUP(E$6,Data!$N$4:$Y$11,Data!$X$1,FALSE)</f>
        <v>1.0834726832197856</v>
      </c>
      <c r="F783" s="94">
        <f>AProperties!F783/AProperties!Z783/VLOOKUP(F$6,Data!$N$4:$Y$11,Data!$X$1,FALSE)</f>
        <v>1.0831673622868483</v>
      </c>
      <c r="G783" s="94">
        <f>AProperties!G783/AProperties!AA783/VLOOKUP(G$6,Data!$N$4:$Y$11,Data!$X$1,FALSE)</f>
        <v>1.0840270056560717</v>
      </c>
      <c r="H783" s="94">
        <f>AProperties!H783/AProperties!AB783/VLOOKUP(H$6,Data!$N$4:$Y$11,Data!$X$1,FALSE)</f>
        <v>1.0837278886949779</v>
      </c>
      <c r="I783" s="94">
        <f>AProperties!I783/AProperties!AC783/VLOOKUP(I$6,Data!$N$4:$Y$11,Data!$X$1,FALSE)</f>
        <v>1.0843986830347294</v>
      </c>
      <c r="J783" s="97">
        <f t="shared" si="132"/>
        <v>1.0830468236802824</v>
      </c>
      <c r="L783" s="28">
        <v>0.77600000000000002</v>
      </c>
      <c r="M783" s="94">
        <f t="shared" si="133"/>
        <v>1.3163659568724619</v>
      </c>
      <c r="N783" s="94">
        <f t="shared" si="134"/>
        <v>1.3172786197965747</v>
      </c>
      <c r="O783" s="94">
        <f t="shared" si="135"/>
        <v>1.3171459066058873</v>
      </c>
      <c r="P783" s="94">
        <f t="shared" si="136"/>
        <v>1.3177363416098928</v>
      </c>
      <c r="Q783" s="94">
        <f t="shared" si="137"/>
        <v>1.3175836811434243</v>
      </c>
      <c r="R783" s="94">
        <f t="shared" si="138"/>
        <v>1.3180135028280358</v>
      </c>
      <c r="S783" s="94">
        <f t="shared" si="139"/>
        <v>1.3178639443474891</v>
      </c>
      <c r="T783" s="94">
        <f t="shared" si="140"/>
        <v>1.3181993415173647</v>
      </c>
      <c r="U783" s="97">
        <f t="shared" si="141"/>
        <v>1.3175234118401413</v>
      </c>
      <c r="W783" s="28">
        <v>0.77600000000000002</v>
      </c>
      <c r="X783" s="94">
        <f>AProperties!AF783*(9.806*B783)^0.5</f>
        <v>2.8510904767471574</v>
      </c>
      <c r="Y783" s="94">
        <f>AProperties!AG783*(9.806*C783)^0.5</f>
        <v>2.8541766459444431</v>
      </c>
      <c r="Z783" s="94">
        <f>AProperties!AH783*(9.806*D783)^0.5</f>
        <v>2.8537280397218243</v>
      </c>
      <c r="AA783" s="94">
        <f>AProperties!AI783*(9.806*E783)^0.5</f>
        <v>2.8557234426317422</v>
      </c>
      <c r="AB783" s="94">
        <f>AProperties!AJ783*(9.806*F783)^0.5</f>
        <v>2.8552076246964933</v>
      </c>
      <c r="AC783" s="94">
        <f>AProperties!AK783*(9.806*G783)^0.5</f>
        <v>2.8566597432938514</v>
      </c>
      <c r="AD783" s="94">
        <f>AProperties!AL783*(9.806*H783)^0.5</f>
        <v>2.8561545377663258</v>
      </c>
      <c r="AE783" s="94">
        <f>AProperties!AM783*(9.806*I783)^0.5</f>
        <v>2.8572874045773129</v>
      </c>
      <c r="AF783" s="97">
        <f t="shared" si="142"/>
        <v>2.8550034894223937</v>
      </c>
    </row>
    <row r="784" spans="1:32" x14ac:dyDescent="0.25">
      <c r="A784" s="28">
        <v>0.77700000000000002</v>
      </c>
      <c r="B784" s="94">
        <f>AProperties!B784/AProperties!V784/VLOOKUP(B$6,Data!$N$4:$Y$11,Data!$X$1,FALSE)</f>
        <v>1.0838297773790164</v>
      </c>
      <c r="C784" s="94">
        <f>AProperties!C784/AProperties!W784/VLOOKUP(C$6,Data!$N$4:$Y$11,Data!$X$1,FALSE)</f>
        <v>1.0856616217734212</v>
      </c>
      <c r="D784" s="94">
        <f>AProperties!D784/AProperties!X784/VLOOKUP(D$6,Data!$N$4:$Y$11,Data!$X$1,FALSE)</f>
        <v>1.0853952464385512</v>
      </c>
      <c r="E784" s="94">
        <f>AProperties!E784/AProperties!Y784/VLOOKUP(E$6,Data!$N$4:$Y$11,Data!$X$1,FALSE)</f>
        <v>1.0865803410968862</v>
      </c>
      <c r="F784" s="94">
        <f>AProperties!F784/AProperties!Z784/VLOOKUP(F$6,Data!$N$4:$Y$11,Data!$X$1,FALSE)</f>
        <v>1.0862739271633066</v>
      </c>
      <c r="G784" s="94">
        <f>AProperties!G784/AProperties!AA784/VLOOKUP(G$6,Data!$N$4:$Y$11,Data!$X$1,FALSE)</f>
        <v>1.0871366491544792</v>
      </c>
      <c r="H784" s="94">
        <f>AProperties!H784/AProperties!AB784/VLOOKUP(H$6,Data!$N$4:$Y$11,Data!$X$1,FALSE)</f>
        <v>1.0868364605379204</v>
      </c>
      <c r="I784" s="94">
        <f>AProperties!I784/AProperties!AC784/VLOOKUP(I$6,Data!$N$4:$Y$11,Data!$X$1,FALSE)</f>
        <v>1.0875096587993027</v>
      </c>
      <c r="J784" s="97">
        <f t="shared" si="132"/>
        <v>1.0861529602928603</v>
      </c>
      <c r="L784" s="28">
        <v>0.77700000000000002</v>
      </c>
      <c r="M784" s="94">
        <f t="shared" si="133"/>
        <v>1.3189148886895081</v>
      </c>
      <c r="N784" s="94">
        <f t="shared" si="134"/>
        <v>1.3198308108867107</v>
      </c>
      <c r="O784" s="94">
        <f t="shared" si="135"/>
        <v>1.3196976232192756</v>
      </c>
      <c r="P784" s="94">
        <f t="shared" si="136"/>
        <v>1.3202901705484431</v>
      </c>
      <c r="Q784" s="94">
        <f t="shared" si="137"/>
        <v>1.3201369635816533</v>
      </c>
      <c r="R784" s="94">
        <f t="shared" si="138"/>
        <v>1.3205683245772395</v>
      </c>
      <c r="S784" s="94">
        <f t="shared" si="139"/>
        <v>1.3204182302689602</v>
      </c>
      <c r="T784" s="94">
        <f t="shared" si="140"/>
        <v>1.3207548293996514</v>
      </c>
      <c r="U784" s="97">
        <f t="shared" si="141"/>
        <v>1.3200764801464302</v>
      </c>
      <c r="W784" s="28">
        <v>0.77700000000000002</v>
      </c>
      <c r="X784" s="94">
        <f>AProperties!AF784*(9.806*B784)^0.5</f>
        <v>2.8578131388090839</v>
      </c>
      <c r="Y784" s="94">
        <f>AProperties!AG784*(9.806*C784)^0.5</f>
        <v>2.8609038211552344</v>
      </c>
      <c r="Z784" s="94">
        <f>AProperties!AH784*(9.806*D784)^0.5</f>
        <v>2.8604545574281577</v>
      </c>
      <c r="AA784" s="94">
        <f>AProperties!AI784*(9.806*E784)^0.5</f>
        <v>2.8624528887659615</v>
      </c>
      <c r="AB784" s="94">
        <f>AProperties!AJ784*(9.806*F784)^0.5</f>
        <v>2.8619363128720123</v>
      </c>
      <c r="AC784" s="94">
        <f>AProperties!AK784*(9.806*G784)^0.5</f>
        <v>2.863390566952146</v>
      </c>
      <c r="AD784" s="94">
        <f>AProperties!AL784*(9.806*H784)^0.5</f>
        <v>2.8628846178738501</v>
      </c>
      <c r="AE784" s="94">
        <f>AProperties!AM784*(9.806*I784)^0.5</f>
        <v>2.8640191529012373</v>
      </c>
      <c r="AF784" s="97">
        <f t="shared" si="142"/>
        <v>2.86173188209471</v>
      </c>
    </row>
    <row r="785" spans="1:32" x14ac:dyDescent="0.25">
      <c r="A785" s="28">
        <v>0.77800000000000002</v>
      </c>
      <c r="B785" s="94">
        <f>AProperties!B785/AProperties!V785/VLOOKUP(B$6,Data!$N$4:$Y$11,Data!$X$1,FALSE)</f>
        <v>1.08694476920285</v>
      </c>
      <c r="C785" s="94">
        <f>AProperties!C785/AProperties!W785/VLOOKUP(C$6,Data!$N$4:$Y$11,Data!$X$1,FALSE)</f>
        <v>1.0887831685878886</v>
      </c>
      <c r="D785" s="94">
        <f>AProperties!D785/AProperties!X785/VLOOKUP(D$6,Data!$N$4:$Y$11,Data!$X$1,FALSE)</f>
        <v>1.0885158389936527</v>
      </c>
      <c r="E785" s="94">
        <f>AProperties!E785/AProperties!Y785/VLOOKUP(E$6,Data!$N$4:$Y$11,Data!$X$1,FALSE)</f>
        <v>1.089705181924572</v>
      </c>
      <c r="F785" s="94">
        <f>AProperties!F785/AProperties!Z785/VLOOKUP(F$6,Data!$N$4:$Y$11,Data!$X$1,FALSE)</f>
        <v>1.0893976688785485</v>
      </c>
      <c r="G785" s="94">
        <f>AProperties!G785/AProperties!AA785/VLOOKUP(G$6,Data!$N$4:$Y$11,Data!$X$1,FALSE)</f>
        <v>1.0902634867070709</v>
      </c>
      <c r="H785" s="94">
        <f>AProperties!H785/AProperties!AB785/VLOOKUP(H$6,Data!$N$4:$Y$11,Data!$X$1,FALSE)</f>
        <v>1.089962220442271</v>
      </c>
      <c r="I785" s="94">
        <f>AProperties!I785/AProperties!AC785/VLOOKUP(I$6,Data!$N$4:$Y$11,Data!$X$1,FALSE)</f>
        <v>1.0906378360684401</v>
      </c>
      <c r="J785" s="97">
        <f t="shared" si="132"/>
        <v>1.0892762713506616</v>
      </c>
      <c r="L785" s="28">
        <v>0.77800000000000002</v>
      </c>
      <c r="M785" s="94">
        <f t="shared" si="133"/>
        <v>1.3214723846014249</v>
      </c>
      <c r="N785" s="94">
        <f t="shared" si="134"/>
        <v>1.3223915842939444</v>
      </c>
      <c r="O785" s="94">
        <f t="shared" si="135"/>
        <v>1.3222579194968263</v>
      </c>
      <c r="P785" s="94">
        <f t="shared" si="136"/>
        <v>1.3228525909622859</v>
      </c>
      <c r="Q785" s="94">
        <f t="shared" si="137"/>
        <v>1.3226988344392743</v>
      </c>
      <c r="R785" s="94">
        <f t="shared" si="138"/>
        <v>1.3231317433535354</v>
      </c>
      <c r="S785" s="94">
        <f t="shared" si="139"/>
        <v>1.3229811102211355</v>
      </c>
      <c r="T785" s="94">
        <f t="shared" si="140"/>
        <v>1.3233189180342202</v>
      </c>
      <c r="U785" s="97">
        <f t="shared" si="141"/>
        <v>1.3226381356753307</v>
      </c>
      <c r="W785" s="28">
        <v>0.77800000000000002</v>
      </c>
      <c r="X785" s="94">
        <f>AProperties!AF785*(9.806*B785)^0.5</f>
        <v>2.8645549461739916</v>
      </c>
      <c r="Y785" s="94">
        <f>AProperties!AG785*(9.806*C785)^0.5</f>
        <v>2.8676501591789565</v>
      </c>
      <c r="Z785" s="94">
        <f>AProperties!AH785*(9.806*D785)^0.5</f>
        <v>2.8672002353970365</v>
      </c>
      <c r="AA785" s="94">
        <f>AProperties!AI785*(9.806*E785)^0.5</f>
        <v>2.8692015065203011</v>
      </c>
      <c r="AB785" s="94">
        <f>AProperties!AJ785*(9.806*F785)^0.5</f>
        <v>2.8686841697283567</v>
      </c>
      <c r="AC785" s="94">
        <f>AProperties!AK785*(9.806*G785)^0.5</f>
        <v>2.8701405675718505</v>
      </c>
      <c r="AD785" s="94">
        <f>AProperties!AL785*(9.806*H785)^0.5</f>
        <v>2.8696338720597985</v>
      </c>
      <c r="AE785" s="94">
        <f>AProperties!AM785*(9.806*I785)^0.5</f>
        <v>2.8707700817714774</v>
      </c>
      <c r="AF785" s="97">
        <f t="shared" si="142"/>
        <v>2.8684794423002216</v>
      </c>
    </row>
    <row r="786" spans="1:32" x14ac:dyDescent="0.25">
      <c r="A786" s="28">
        <v>0.77900000000000003</v>
      </c>
      <c r="B786" s="94">
        <f>AProperties!B786/AProperties!V786/VLOOKUP(B$6,Data!$N$4:$Y$11,Data!$X$1,FALSE)</f>
        <v>1.0900770851263788</v>
      </c>
      <c r="C786" s="94">
        <f>AProperties!C786/AProperties!W786/VLOOKUP(C$6,Data!$N$4:$Y$11,Data!$X$1,FALSE)</f>
        <v>1.0919220763521607</v>
      </c>
      <c r="D786" s="94">
        <f>AProperties!D786/AProperties!X786/VLOOKUP(D$6,Data!$N$4:$Y$11,Data!$X$1,FALSE)</f>
        <v>1.0916537871336487</v>
      </c>
      <c r="E786" s="94">
        <f>AProperties!E786/AProperties!Y786/VLOOKUP(E$6,Data!$N$4:$Y$11,Data!$X$1,FALSE)</f>
        <v>1.0928474022222192</v>
      </c>
      <c r="F786" s="94">
        <f>AProperties!F786/AProperties!Z786/VLOOKUP(F$6,Data!$N$4:$Y$11,Data!$X$1,FALSE)</f>
        <v>1.0925387838839635</v>
      </c>
      <c r="G786" s="94">
        <f>AProperties!G786/AProperties!AA786/VLOOKUP(G$6,Data!$N$4:$Y$11,Data!$X$1,FALSE)</f>
        <v>1.093407714956711</v>
      </c>
      <c r="H786" s="94">
        <f>AProperties!H786/AProperties!AB786/VLOOKUP(H$6,Data!$N$4:$Y$11,Data!$X$1,FALSE)</f>
        <v>1.0931053649842495</v>
      </c>
      <c r="I786" s="94">
        <f>AProperties!I786/AProperties!AC786/VLOOKUP(I$6,Data!$N$4:$Y$11,Data!$X$1,FALSE)</f>
        <v>1.0937834115678504</v>
      </c>
      <c r="J786" s="97">
        <f t="shared" si="132"/>
        <v>1.0924169532783976</v>
      </c>
      <c r="L786" s="28">
        <v>0.77900000000000003</v>
      </c>
      <c r="M786" s="94">
        <f t="shared" si="133"/>
        <v>1.3240385425631893</v>
      </c>
      <c r="N786" s="94">
        <f t="shared" si="134"/>
        <v>1.3249610381760804</v>
      </c>
      <c r="O786" s="94">
        <f t="shared" si="135"/>
        <v>1.3248268935668244</v>
      </c>
      <c r="P786" s="94">
        <f t="shared" si="136"/>
        <v>1.3254237011111096</v>
      </c>
      <c r="Q786" s="94">
        <f t="shared" si="137"/>
        <v>1.3252693919419818</v>
      </c>
      <c r="R786" s="94">
        <f t="shared" si="138"/>
        <v>1.3257038574783555</v>
      </c>
      <c r="S786" s="94">
        <f t="shared" si="139"/>
        <v>1.3255526824921247</v>
      </c>
      <c r="T786" s="94">
        <f t="shared" si="140"/>
        <v>1.3258917057839252</v>
      </c>
      <c r="U786" s="97">
        <f t="shared" si="141"/>
        <v>1.3252084766391989</v>
      </c>
      <c r="W786" s="28">
        <v>0.77900000000000003</v>
      </c>
      <c r="X786" s="94">
        <f>AProperties!AF786*(9.806*B786)^0.5</f>
        <v>2.8713160919537697</v>
      </c>
      <c r="Y786" s="94">
        <f>AProperties!AG786*(9.806*C786)^0.5</f>
        <v>2.874415853380802</v>
      </c>
      <c r="Z786" s="94">
        <f>AProperties!AH786*(9.806*D786)^0.5</f>
        <v>2.8739652669568123</v>
      </c>
      <c r="AA786" s="94">
        <f>AProperties!AI786*(9.806*E786)^0.5</f>
        <v>2.8759694893870553</v>
      </c>
      <c r="AB786" s="94">
        <f>AProperties!AJ786*(9.806*F786)^0.5</f>
        <v>2.8754513887154229</v>
      </c>
      <c r="AC786" s="94">
        <f>AProperties!AK786*(9.806*G786)^0.5</f>
        <v>2.8769099387222448</v>
      </c>
      <c r="AD786" s="94">
        <f>AProperties!AL786*(9.806*H786)^0.5</f>
        <v>2.876402493851907</v>
      </c>
      <c r="AE786" s="94">
        <f>AProperties!AM786*(9.806*I786)^0.5</f>
        <v>2.8775403848089374</v>
      </c>
      <c r="AF786" s="97">
        <f t="shared" si="142"/>
        <v>2.8752463634721188</v>
      </c>
    </row>
    <row r="787" spans="1:32" x14ac:dyDescent="0.25">
      <c r="A787" s="28">
        <v>0.78</v>
      </c>
      <c r="B787" s="94">
        <f>AProperties!B787/AProperties!V787/VLOOKUP(B$6,Data!$N$4:$Y$11,Data!$X$1,FALSE)</f>
        <v>1.093226924179536</v>
      </c>
      <c r="C787" s="94">
        <f>AProperties!C787/AProperties!W787/VLOOKUP(C$6,Data!$N$4:$Y$11,Data!$X$1,FALSE)</f>
        <v>1.0950785445082527</v>
      </c>
      <c r="D787" s="94">
        <f>AProperties!D787/AProperties!X787/VLOOKUP(D$6,Data!$N$4:$Y$11,Data!$X$1,FALSE)</f>
        <v>1.0948092902405764</v>
      </c>
      <c r="E787" s="94">
        <f>AProperties!E787/AProperties!Y787/VLOOKUP(E$6,Data!$N$4:$Y$11,Data!$X$1,FALSE)</f>
        <v>1.0960072016388316</v>
      </c>
      <c r="F787" s="94">
        <f>AProperties!F787/AProperties!Z787/VLOOKUP(F$6,Data!$N$4:$Y$11,Data!$X$1,FALSE)</f>
        <v>1.0956974717594965</v>
      </c>
      <c r="G787" s="94">
        <f>AProperties!G787/AProperties!AA787/VLOOKUP(G$6,Data!$N$4:$Y$11,Data!$X$1,FALSE)</f>
        <v>1.0965695336778483</v>
      </c>
      <c r="H787" s="94">
        <f>AProperties!H787/AProperties!AB787/VLOOKUP(H$6,Data!$N$4:$Y$11,Data!$X$1,FALSE)</f>
        <v>1.0962660938706037</v>
      </c>
      <c r="I787" s="94">
        <f>AProperties!I787/AProperties!AC787/VLOOKUP(I$6,Data!$N$4:$Y$11,Data!$X$1,FALSE)</f>
        <v>1.0969465851561386</v>
      </c>
      <c r="J787" s="97">
        <f t="shared" si="132"/>
        <v>1.0955752056289105</v>
      </c>
      <c r="L787" s="28">
        <v>0.78</v>
      </c>
      <c r="M787" s="94">
        <f t="shared" si="133"/>
        <v>1.326613462089768</v>
      </c>
      <c r="N787" s="94">
        <f t="shared" si="134"/>
        <v>1.3275392722541264</v>
      </c>
      <c r="O787" s="94">
        <f t="shared" si="135"/>
        <v>1.3274046451202883</v>
      </c>
      <c r="P787" s="94">
        <f t="shared" si="136"/>
        <v>1.3280036008194158</v>
      </c>
      <c r="Q787" s="94">
        <f t="shared" si="137"/>
        <v>1.3278487358797482</v>
      </c>
      <c r="R787" s="94">
        <f t="shared" si="138"/>
        <v>1.3282847668389242</v>
      </c>
      <c r="S787" s="94">
        <f t="shared" si="139"/>
        <v>1.3281330469353019</v>
      </c>
      <c r="T787" s="94">
        <f t="shared" si="140"/>
        <v>1.3284732925780693</v>
      </c>
      <c r="U787" s="97">
        <f t="shared" si="141"/>
        <v>1.3277876028144553</v>
      </c>
      <c r="W787" s="28">
        <v>0.78</v>
      </c>
      <c r="X787" s="94">
        <f>AProperties!AF787*(9.806*B787)^0.5</f>
        <v>2.8780967723031656</v>
      </c>
      <c r="Y787" s="94">
        <f>AProperties!AG787*(9.806*C787)^0.5</f>
        <v>2.8812011001723228</v>
      </c>
      <c r="Z787" s="94">
        <f>AProperties!AH787*(9.806*D787)^0.5</f>
        <v>2.8807498484816789</v>
      </c>
      <c r="AA787" s="94">
        <f>AProperties!AI787*(9.806*E787)^0.5</f>
        <v>2.8827570339066284</v>
      </c>
      <c r="AB787" s="94">
        <f>AProperties!AJ787*(9.806*F787)^0.5</f>
        <v>2.8822381663306338</v>
      </c>
      <c r="AC787" s="94">
        <f>AProperties!AK787*(9.806*G787)^0.5</f>
        <v>2.8836988770217773</v>
      </c>
      <c r="AD787" s="94">
        <f>AProperties!AL787*(9.806*H787)^0.5</f>
        <v>2.8831906798265075</v>
      </c>
      <c r="AE787" s="94">
        <f>AProperties!AM787*(9.806*I787)^0.5</f>
        <v>2.8843302586844062</v>
      </c>
      <c r="AF787" s="97">
        <f t="shared" si="142"/>
        <v>2.8820328420908905</v>
      </c>
    </row>
    <row r="788" spans="1:32" x14ac:dyDescent="0.25">
      <c r="A788" s="28">
        <v>0.78100000000000003</v>
      </c>
      <c r="B788" s="94">
        <f>AProperties!B788/AProperties!V788/VLOOKUP(B$6,Data!$N$4:$Y$11,Data!$X$1,FALSE)</f>
        <v>1.0963944885763923</v>
      </c>
      <c r="C788" s="94">
        <f>AProperties!C788/AProperties!W788/VLOOKUP(C$6,Data!$N$4:$Y$11,Data!$X$1,FALSE)</f>
        <v>1.0982527756888614</v>
      </c>
      <c r="D788" s="94">
        <f>AProperties!D788/AProperties!X788/VLOOKUP(D$6,Data!$N$4:$Y$11,Data!$X$1,FALSE)</f>
        <v>1.097982550886208</v>
      </c>
      <c r="E788" s="94">
        <f>AProperties!E788/AProperties!Y788/VLOOKUP(E$6,Data!$N$4:$Y$11,Data!$X$1,FALSE)</f>
        <v>1.0991847830173933</v>
      </c>
      <c r="F788" s="94">
        <f>AProperties!F788/AProperties!Z788/VLOOKUP(F$6,Data!$N$4:$Y$11,Data!$X$1,FALSE)</f>
        <v>1.0988739352779719</v>
      </c>
      <c r="G788" s="94">
        <f>AProperties!G788/AProperties!AA788/VLOOKUP(G$6,Data!$N$4:$Y$11,Data!$X$1,FALSE)</f>
        <v>1.0997491458409032</v>
      </c>
      <c r="H788" s="94">
        <f>AProperties!H788/AProperties!AB788/VLOOKUP(H$6,Data!$N$4:$Y$11,Data!$X$1,FALSE)</f>
        <v>1.0994446100029778</v>
      </c>
      <c r="I788" s="94">
        <f>AProperties!I788/AProperties!AC788/VLOOKUP(I$6,Data!$N$4:$Y$11,Data!$X$1,FALSE)</f>
        <v>1.1001275598892191</v>
      </c>
      <c r="J788" s="97">
        <f t="shared" si="132"/>
        <v>1.098751231147491</v>
      </c>
      <c r="L788" s="28">
        <v>0.78100000000000003</v>
      </c>
      <c r="M788" s="94">
        <f t="shared" si="133"/>
        <v>1.3291972442881961</v>
      </c>
      <c r="N788" s="94">
        <f t="shared" si="134"/>
        <v>1.3301263878444307</v>
      </c>
      <c r="O788" s="94">
        <f t="shared" si="135"/>
        <v>1.329991275443104</v>
      </c>
      <c r="P788" s="94">
        <f t="shared" si="136"/>
        <v>1.3305923915086968</v>
      </c>
      <c r="Q788" s="94">
        <f t="shared" si="137"/>
        <v>1.330436967638986</v>
      </c>
      <c r="R788" s="94">
        <f t="shared" si="138"/>
        <v>1.3308745729204516</v>
      </c>
      <c r="S788" s="94">
        <f t="shared" si="139"/>
        <v>1.3307223050014889</v>
      </c>
      <c r="T788" s="94">
        <f t="shared" si="140"/>
        <v>1.3310637799446097</v>
      </c>
      <c r="U788" s="97">
        <f t="shared" si="141"/>
        <v>1.3303756155737454</v>
      </c>
      <c r="W788" s="28">
        <v>0.78100000000000003</v>
      </c>
      <c r="X788" s="94">
        <f>AProperties!AF788*(9.806*B788)^0.5</f>
        <v>2.8848971864796487</v>
      </c>
      <c r="Y788" s="94">
        <f>AProperties!AG788*(9.806*C788)^0.5</f>
        <v>2.8880060990713323</v>
      </c>
      <c r="Z788" s="94">
        <f>AProperties!AH788*(9.806*D788)^0.5</f>
        <v>2.887554179451588</v>
      </c>
      <c r="AA788" s="94">
        <f>AProperties!AI788*(9.806*E788)^0.5</f>
        <v>2.8895643397274782</v>
      </c>
      <c r="AB788" s="94">
        <f>AProperties!AJ788*(9.806*F788)^0.5</f>
        <v>2.8890447021788712</v>
      </c>
      <c r="AC788" s="94">
        <f>AProperties!AK788*(9.806*G788)^0.5</f>
        <v>2.8905075821980279</v>
      </c>
      <c r="AD788" s="94">
        <f>AProperties!AL788*(9.806*H788)^0.5</f>
        <v>2.8899986296684848</v>
      </c>
      <c r="AE788" s="94">
        <f>AProperties!AM788*(9.806*I788)^0.5</f>
        <v>2.8911399031785283</v>
      </c>
      <c r="AF788" s="97">
        <f t="shared" si="142"/>
        <v>2.8888390777442448</v>
      </c>
    </row>
    <row r="789" spans="1:32" x14ac:dyDescent="0.25">
      <c r="A789" s="28">
        <v>0.78200000000000003</v>
      </c>
      <c r="B789" s="94">
        <f>AProperties!B789/AProperties!V789/VLOOKUP(B$6,Data!$N$4:$Y$11,Data!$X$1,FALSE)</f>
        <v>1.0995799837809215</v>
      </c>
      <c r="C789" s="94">
        <f>AProperties!C789/AProperties!W789/VLOOKUP(C$6,Data!$N$4:$Y$11,Data!$X$1,FALSE)</f>
        <v>1.1014449757832823</v>
      </c>
      <c r="D789" s="94">
        <f>AProperties!D789/AProperties!X789/VLOOKUP(D$6,Data!$N$4:$Y$11,Data!$X$1,FALSE)</f>
        <v>1.1011737748979338</v>
      </c>
      <c r="E789" s="94">
        <f>AProperties!E789/AProperties!Y789/VLOOKUP(E$6,Data!$N$4:$Y$11,Data!$X$1,FALSE)</f>
        <v>1.1023803524608367</v>
      </c>
      <c r="F789" s="94">
        <f>AProperties!F789/AProperties!Z789/VLOOKUP(F$6,Data!$N$4:$Y$11,Data!$X$1,FALSE)</f>
        <v>1.1020683804710436</v>
      </c>
      <c r="G789" s="94">
        <f>AProperties!G789/AProperties!AA789/VLOOKUP(G$6,Data!$N$4:$Y$11,Data!$X$1,FALSE)</f>
        <v>1.1029467576782872</v>
      </c>
      <c r="H789" s="94">
        <f>AProperties!H789/AProperties!AB789/VLOOKUP(H$6,Data!$N$4:$Y$11,Data!$X$1,FALSE)</f>
        <v>1.102641119543905</v>
      </c>
      <c r="I789" s="94">
        <f>AProperties!I789/AProperties!AC789/VLOOKUP(I$6,Data!$N$4:$Y$11,Data!$X$1,FALSE)</f>
        <v>1.1033265420863616</v>
      </c>
      <c r="J789" s="97">
        <f t="shared" si="132"/>
        <v>1.1019452358378214</v>
      </c>
      <c r="L789" s="28">
        <v>0.78200000000000003</v>
      </c>
      <c r="M789" s="94">
        <f t="shared" si="133"/>
        <v>1.3317899918904608</v>
      </c>
      <c r="N789" s="94">
        <f t="shared" si="134"/>
        <v>1.3327224878916413</v>
      </c>
      <c r="O789" s="94">
        <f t="shared" si="135"/>
        <v>1.3325868874489668</v>
      </c>
      <c r="P789" s="94">
        <f t="shared" si="136"/>
        <v>1.3331901762304184</v>
      </c>
      <c r="Q789" s="94">
        <f t="shared" si="137"/>
        <v>1.3330341902355218</v>
      </c>
      <c r="R789" s="94">
        <f t="shared" si="138"/>
        <v>1.3334733788391437</v>
      </c>
      <c r="S789" s="94">
        <f t="shared" si="139"/>
        <v>1.3333205597719524</v>
      </c>
      <c r="T789" s="94">
        <f t="shared" si="140"/>
        <v>1.3336632710431808</v>
      </c>
      <c r="U789" s="97">
        <f t="shared" si="141"/>
        <v>1.3329726179189108</v>
      </c>
      <c r="W789" s="28">
        <v>0.78200000000000003</v>
      </c>
      <c r="X789" s="94">
        <f>AProperties!AF789*(9.806*B789)^0.5</f>
        <v>2.8917175369047006</v>
      </c>
      <c r="Y789" s="94">
        <f>AProperties!AG789*(9.806*C789)^0.5</f>
        <v>2.8948310527632923</v>
      </c>
      <c r="Z789" s="94">
        <f>AProperties!AH789*(9.806*D789)^0.5</f>
        <v>2.8943784625135991</v>
      </c>
      <c r="AA789" s="94">
        <f>AProperties!AI789*(9.806*E789)^0.5</f>
        <v>2.8963916096675137</v>
      </c>
      <c r="AB789" s="94">
        <f>AProperties!AJ789*(9.806*F789)^0.5</f>
        <v>2.8958711990338637</v>
      </c>
      <c r="AC789" s="94">
        <f>AProperties!AK789*(9.806*G789)^0.5</f>
        <v>2.8973362571491443</v>
      </c>
      <c r="AD789" s="94">
        <f>AProperties!AL789*(9.806*H789)^0.5</f>
        <v>2.8968265462326848</v>
      </c>
      <c r="AE789" s="94">
        <f>AProperties!AM789*(9.806*I789)^0.5</f>
        <v>2.8979695212432497</v>
      </c>
      <c r="AF789" s="97">
        <f t="shared" si="142"/>
        <v>2.8956652731885062</v>
      </c>
    </row>
    <row r="790" spans="1:32" x14ac:dyDescent="0.25">
      <c r="A790" s="28">
        <v>0.78300000000000003</v>
      </c>
      <c r="B790" s="94">
        <f>AProperties!B790/AProperties!V790/VLOOKUP(B$6,Data!$N$4:$Y$11,Data!$X$1,FALSE)</f>
        <v>1.1027836185744448</v>
      </c>
      <c r="C790" s="94">
        <f>AProperties!C790/AProperties!W790/VLOOKUP(C$6,Data!$N$4:$Y$11,Data!$X$1,FALSE)</f>
        <v>1.1046553540049759</v>
      </c>
      <c r="D790" s="94">
        <f>AProperties!D790/AProperties!X790/VLOOKUP(D$6,Data!$N$4:$Y$11,Data!$X$1,FALSE)</f>
        <v>1.1043831714263197</v>
      </c>
      <c r="E790" s="94">
        <f>AProperties!E790/AProperties!Y790/VLOOKUP(E$6,Data!$N$4:$Y$11,Data!$X$1,FALSE)</f>
        <v>1.105594119399697</v>
      </c>
      <c r="F790" s="94">
        <f>AProperties!F790/AProperties!Z790/VLOOKUP(F$6,Data!$N$4:$Y$11,Data!$X$1,FALSE)</f>
        <v>1.1052810166968217</v>
      </c>
      <c r="G790" s="94">
        <f>AProperties!G790/AProperties!AA790/VLOOKUP(G$6,Data!$N$4:$Y$11,Data!$X$1,FALSE)</f>
        <v>1.1061625787520835</v>
      </c>
      <c r="H790" s="94">
        <f>AProperties!H790/AProperties!AB790/VLOOKUP(H$6,Data!$N$4:$Y$11,Data!$X$1,FALSE)</f>
        <v>1.105855831984474</v>
      </c>
      <c r="I790" s="94">
        <f>AProperties!I790/AProperties!AC790/VLOOKUP(I$6,Data!$N$4:$Y$11,Data!$X$1,FALSE)</f>
        <v>1.1065437413979062</v>
      </c>
      <c r="J790" s="97">
        <f t="shared" si="132"/>
        <v>1.1051574290295905</v>
      </c>
      <c r="L790" s="28">
        <v>0.78300000000000003</v>
      </c>
      <c r="M790" s="94">
        <f t="shared" si="133"/>
        <v>1.3343918092872225</v>
      </c>
      <c r="N790" s="94">
        <f t="shared" si="134"/>
        <v>1.335327677002488</v>
      </c>
      <c r="O790" s="94">
        <f t="shared" si="135"/>
        <v>1.3351915857131598</v>
      </c>
      <c r="P790" s="94">
        <f t="shared" si="136"/>
        <v>1.3357970596998485</v>
      </c>
      <c r="Q790" s="94">
        <f t="shared" si="137"/>
        <v>1.3356405083484109</v>
      </c>
      <c r="R790" s="94">
        <f t="shared" si="138"/>
        <v>1.3360812893760419</v>
      </c>
      <c r="S790" s="94">
        <f t="shared" si="139"/>
        <v>1.335927915992237</v>
      </c>
      <c r="T790" s="94">
        <f t="shared" si="140"/>
        <v>1.3362718706989531</v>
      </c>
      <c r="U790" s="97">
        <f t="shared" si="141"/>
        <v>1.3355787145147953</v>
      </c>
      <c r="W790" s="28">
        <v>0.78300000000000003</v>
      </c>
      <c r="X790" s="94">
        <f>AProperties!AF790*(9.806*B790)^0.5</f>
        <v>2.8985580292266193</v>
      </c>
      <c r="Y790" s="94">
        <f>AProperties!AG790*(9.806*C790)^0.5</f>
        <v>2.9016761671641582</v>
      </c>
      <c r="Z790" s="94">
        <f>AProperties!AH790*(9.806*D790)^0.5</f>
        <v>2.9012229035447352</v>
      </c>
      <c r="AA790" s="94">
        <f>AProperties!AI790*(9.806*E790)^0.5</f>
        <v>2.9032390497770089</v>
      </c>
      <c r="AB790" s="94">
        <f>AProperties!AJ790*(9.806*F790)^0.5</f>
        <v>2.9027178629010799</v>
      </c>
      <c r="AC790" s="94">
        <f>AProperties!AK790*(9.806*G790)^0.5</f>
        <v>2.90418510800674</v>
      </c>
      <c r="AD790" s="94">
        <f>AProperties!AL790*(9.806*H790)^0.5</f>
        <v>2.903674635606829</v>
      </c>
      <c r="AE790" s="94">
        <f>AProperties!AM790*(9.806*I790)^0.5</f>
        <v>2.9048193190647469</v>
      </c>
      <c r="AF790" s="97">
        <f t="shared" si="142"/>
        <v>2.9025116344114896</v>
      </c>
    </row>
    <row r="791" spans="1:32" x14ac:dyDescent="0.25">
      <c r="A791" s="28">
        <v>0.78400000000000003</v>
      </c>
      <c r="B791" s="94">
        <f>AProperties!B791/AProperties!V791/VLOOKUP(B$6,Data!$N$4:$Y$11,Data!$X$1,FALSE)</f>
        <v>1.1060056051247802</v>
      </c>
      <c r="C791" s="94">
        <f>AProperties!C791/AProperties!W791/VLOOKUP(C$6,Data!$N$4:$Y$11,Data!$X$1,FALSE)</f>
        <v>1.1078841229608729</v>
      </c>
      <c r="D791" s="94">
        <f>AProperties!D791/AProperties!X791/VLOOKUP(D$6,Data!$N$4:$Y$11,Data!$X$1,FALSE)</f>
        <v>1.1076109530143863</v>
      </c>
      <c r="E791" s="94">
        <f>AProperties!E791/AProperties!Y791/VLOOKUP(E$6,Data!$N$4:$Y$11,Data!$X$1,FALSE)</f>
        <v>1.1088262966614728</v>
      </c>
      <c r="F791" s="94">
        <f>AProperties!F791/AProperties!Z791/VLOOKUP(F$6,Data!$N$4:$Y$11,Data!$X$1,FALSE)</f>
        <v>1.1085120567092153</v>
      </c>
      <c r="G791" s="94">
        <f>AProperties!G791/AProperties!AA791/VLOOKUP(G$6,Data!$N$4:$Y$11,Data!$X$1,FALSE)</f>
        <v>1.1093968220234649</v>
      </c>
      <c r="H791" s="94">
        <f>AProperties!H791/AProperties!AB791/VLOOKUP(H$6,Data!$N$4:$Y$11,Data!$X$1,FALSE)</f>
        <v>1.1090889602137159</v>
      </c>
      <c r="I791" s="94">
        <f>AProperties!I791/AProperties!AC791/VLOOKUP(I$6,Data!$N$4:$Y$11,Data!$X$1,FALSE)</f>
        <v>1.1097793708747001</v>
      </c>
      <c r="J791" s="97">
        <f t="shared" si="132"/>
        <v>1.1083880234478258</v>
      </c>
      <c r="L791" s="28">
        <v>0.78400000000000003</v>
      </c>
      <c r="M791" s="94">
        <f t="shared" si="133"/>
        <v>1.3370028025623901</v>
      </c>
      <c r="N791" s="94">
        <f t="shared" si="134"/>
        <v>1.3379420614804365</v>
      </c>
      <c r="O791" s="94">
        <f t="shared" si="135"/>
        <v>1.3378054765071932</v>
      </c>
      <c r="P791" s="94">
        <f t="shared" si="136"/>
        <v>1.3384131483307364</v>
      </c>
      <c r="Q791" s="94">
        <f t="shared" si="137"/>
        <v>1.3382560283546077</v>
      </c>
      <c r="R791" s="94">
        <f t="shared" si="138"/>
        <v>1.3386984110117326</v>
      </c>
      <c r="S791" s="94">
        <f t="shared" si="139"/>
        <v>1.338544480106858</v>
      </c>
      <c r="T791" s="94">
        <f t="shared" si="140"/>
        <v>1.33888968543735</v>
      </c>
      <c r="U791" s="97">
        <f t="shared" si="141"/>
        <v>1.3381940117239131</v>
      </c>
      <c r="W791" s="28">
        <v>0.78400000000000003</v>
      </c>
      <c r="X791" s="94">
        <f>AProperties!AF791*(9.806*B791)^0.5</f>
        <v>2.9054188723848391</v>
      </c>
      <c r="Y791" s="94">
        <f>AProperties!AG791*(9.806*C791)^0.5</f>
        <v>2.9085416514847959</v>
      </c>
      <c r="Z791" s="94">
        <f>AProperties!AH791*(9.806*D791)^0.5</f>
        <v>2.9080877117163815</v>
      </c>
      <c r="AA791" s="94">
        <f>AProperties!AI791*(9.806*E791)^0.5</f>
        <v>2.910106869403021</v>
      </c>
      <c r="AB791" s="94">
        <f>AProperties!AJ791*(9.806*F791)^0.5</f>
        <v>2.9095849030821515</v>
      </c>
      <c r="AC791" s="94">
        <f>AProperties!AK791*(9.806*G791)^0.5</f>
        <v>2.91105434420037</v>
      </c>
      <c r="AD791" s="94">
        <f>AProperties!AL791*(9.806*H791)^0.5</f>
        <v>2.9105431071759553</v>
      </c>
      <c r="AE791" s="94">
        <f>AProperties!AM791*(9.806*I791)^0.5</f>
        <v>2.911689506127892</v>
      </c>
      <c r="AF791" s="97">
        <f t="shared" si="142"/>
        <v>2.9093783706969258</v>
      </c>
    </row>
    <row r="792" spans="1:32" x14ac:dyDescent="0.25">
      <c r="A792" s="28">
        <v>0.78500000000000003</v>
      </c>
      <c r="B792" s="94">
        <f>AProperties!B792/AProperties!V792/VLOOKUP(B$6,Data!$N$4:$Y$11,Data!$X$1,FALSE)</f>
        <v>1.1092461590571747</v>
      </c>
      <c r="C792" s="94">
        <f>AProperties!C792/AProperties!W792/VLOOKUP(C$6,Data!$N$4:$Y$11,Data!$X$1,FALSE)</f>
        <v>1.1111314987224399</v>
      </c>
      <c r="D792" s="94">
        <f>AProperties!D792/AProperties!X792/VLOOKUP(D$6,Data!$N$4:$Y$11,Data!$X$1,FALSE)</f>
        <v>1.1108573356686577</v>
      </c>
      <c r="E792" s="94">
        <f>AProperties!E792/AProperties!Y792/VLOOKUP(E$6,Data!$N$4:$Y$11,Data!$X$1,FALSE)</f>
        <v>1.1120771005417709</v>
      </c>
      <c r="F792" s="94">
        <f>AProperties!F792/AProperties!Z792/VLOOKUP(F$6,Data!$N$4:$Y$11,Data!$X$1,FALSE)</f>
        <v>1.1117617167290501</v>
      </c>
      <c r="G792" s="94">
        <f>AProperties!G792/AProperties!AA792/VLOOKUP(G$6,Data!$N$4:$Y$11,Data!$X$1,FALSE)</f>
        <v>1.1126497039238765</v>
      </c>
      <c r="H792" s="94">
        <f>AProperties!H792/AProperties!AB792/VLOOKUP(H$6,Data!$N$4:$Y$11,Data!$X$1,FALSE)</f>
        <v>1.1123407205897651</v>
      </c>
      <c r="I792" s="94">
        <f>AProperties!I792/AProperties!AC792/VLOOKUP(I$6,Data!$N$4:$Y$11,Data!$X$1,FALSE)</f>
        <v>1.1130336470393176</v>
      </c>
      <c r="J792" s="97">
        <f t="shared" si="132"/>
        <v>1.1116372352840065</v>
      </c>
      <c r="L792" s="28">
        <v>0.78500000000000003</v>
      </c>
      <c r="M792" s="94">
        <f t="shared" si="133"/>
        <v>1.3396230795285873</v>
      </c>
      <c r="N792" s="94">
        <f t="shared" si="134"/>
        <v>1.34056574936122</v>
      </c>
      <c r="O792" s="94">
        <f t="shared" si="135"/>
        <v>1.3404286678343289</v>
      </c>
      <c r="P792" s="94">
        <f t="shared" si="136"/>
        <v>1.3410385502708855</v>
      </c>
      <c r="Q792" s="94">
        <f t="shared" si="137"/>
        <v>1.3408808583645251</v>
      </c>
      <c r="R792" s="94">
        <f t="shared" si="138"/>
        <v>1.3413248519619383</v>
      </c>
      <c r="S792" s="94">
        <f t="shared" si="139"/>
        <v>1.3411703602948826</v>
      </c>
      <c r="T792" s="94">
        <f t="shared" si="140"/>
        <v>1.3415168235196588</v>
      </c>
      <c r="U792" s="97">
        <f t="shared" si="141"/>
        <v>1.3408186176420029</v>
      </c>
      <c r="W792" s="28">
        <v>0.78500000000000003</v>
      </c>
      <c r="X792" s="94">
        <f>AProperties!AF792*(9.806*B792)^0.5</f>
        <v>2.9123002786758567</v>
      </c>
      <c r="Y792" s="94">
        <f>AProperties!AG792*(9.806*C792)^0.5</f>
        <v>2.9154277182969555</v>
      </c>
      <c r="Z792" s="94">
        <f>AProperties!AH792*(9.806*D792)^0.5</f>
        <v>2.9149730995602532</v>
      </c>
      <c r="AA792" s="94">
        <f>AProperties!AI792*(9.806*E792)^0.5</f>
        <v>2.9169952812554185</v>
      </c>
      <c r="AB792" s="94">
        <f>AProperties!AJ792*(9.806*F792)^0.5</f>
        <v>2.916472532240876</v>
      </c>
      <c r="AC792" s="94">
        <f>AProperties!AK792*(9.806*G792)^0.5</f>
        <v>2.9179441785235616</v>
      </c>
      <c r="AD792" s="94">
        <f>AProperties!AL792*(9.806*H792)^0.5</f>
        <v>2.9174321736884425</v>
      </c>
      <c r="AE792" s="94">
        <f>AProperties!AM792*(9.806*I792)^0.5</f>
        <v>2.9185802952823177</v>
      </c>
      <c r="AF792" s="97">
        <f t="shared" si="142"/>
        <v>2.9162656946904604</v>
      </c>
    </row>
    <row r="793" spans="1:32" x14ac:dyDescent="0.25">
      <c r="A793" s="28">
        <v>0.78600000000000003</v>
      </c>
      <c r="B793" s="94">
        <f>AProperties!B793/AProperties!V793/VLOOKUP(B$6,Data!$N$4:$Y$11,Data!$X$1,FALSE)</f>
        <v>1.1125054995270482</v>
      </c>
      <c r="C793" s="94">
        <f>AProperties!C793/AProperties!W793/VLOOKUP(C$6,Data!$N$4:$Y$11,Data!$X$1,FALSE)</f>
        <v>1.1143977008985757</v>
      </c>
      <c r="D793" s="94">
        <f>AProperties!D793/AProperties!X793/VLOOKUP(D$6,Data!$N$4:$Y$11,Data!$X$1,FALSE)</f>
        <v>1.1141225389320315</v>
      </c>
      <c r="E793" s="94">
        <f>AProperties!E793/AProperties!Y793/VLOOKUP(E$6,Data!$N$4:$Y$11,Data!$X$1,FALSE)</f>
        <v>1.1153467508772825</v>
      </c>
      <c r="F793" s="94">
        <f>AProperties!F793/AProperties!Z793/VLOOKUP(F$6,Data!$N$4:$Y$11,Data!$X$1,FALSE)</f>
        <v>1.1150302165170165</v>
      </c>
      <c r="G793" s="94">
        <f>AProperties!G793/AProperties!AA793/VLOOKUP(G$6,Data!$N$4:$Y$11,Data!$X$1,FALSE)</f>
        <v>1.1159214444280556</v>
      </c>
      <c r="H793" s="94">
        <f>AProperties!H793/AProperties!AB793/VLOOKUP(H$6,Data!$N$4:$Y$11,Data!$X$1,FALSE)</f>
        <v>1.115611333012857</v>
      </c>
      <c r="I793" s="94">
        <f>AProperties!I793/AProperties!AC793/VLOOKUP(I$6,Data!$N$4:$Y$11,Data!$X$1,FALSE)</f>
        <v>1.1163067899591066</v>
      </c>
      <c r="J793" s="97">
        <f t="shared" si="132"/>
        <v>1.1149052842689966</v>
      </c>
      <c r="L793" s="28">
        <v>0.78600000000000003</v>
      </c>
      <c r="M793" s="94">
        <f t="shared" si="133"/>
        <v>1.3422527497635242</v>
      </c>
      <c r="N793" s="94">
        <f t="shared" si="134"/>
        <v>1.343198850449288</v>
      </c>
      <c r="O793" s="94">
        <f t="shared" si="135"/>
        <v>1.3430612694660158</v>
      </c>
      <c r="P793" s="94">
        <f t="shared" si="136"/>
        <v>1.3436733754386414</v>
      </c>
      <c r="Q793" s="94">
        <f t="shared" si="137"/>
        <v>1.3435151082585084</v>
      </c>
      <c r="R793" s="94">
        <f t="shared" si="138"/>
        <v>1.3439607222140277</v>
      </c>
      <c r="S793" s="94">
        <f t="shared" si="139"/>
        <v>1.3438056665064284</v>
      </c>
      <c r="T793" s="94">
        <f t="shared" si="140"/>
        <v>1.3441533949795534</v>
      </c>
      <c r="U793" s="97">
        <f t="shared" si="141"/>
        <v>1.3434526421344983</v>
      </c>
      <c r="W793" s="28">
        <v>0.78600000000000003</v>
      </c>
      <c r="X793" s="94">
        <f>AProperties!AF793*(9.806*B793)^0.5</f>
        <v>2.9192024638207617</v>
      </c>
      <c r="Y793" s="94">
        <f>AProperties!AG793*(9.806*C793)^0.5</f>
        <v>2.922334583600886</v>
      </c>
      <c r="Z793" s="94">
        <f>AProperties!AH793*(9.806*D793)^0.5</f>
        <v>2.921879283035993</v>
      </c>
      <c r="AA793" s="94">
        <f>AProperties!AI793*(9.806*E793)^0.5</f>
        <v>2.923904501474536</v>
      </c>
      <c r="AB793" s="94">
        <f>AProperties!AJ793*(9.806*F793)^0.5</f>
        <v>2.9233809664708614</v>
      </c>
      <c r="AC793" s="94">
        <f>AProperties!AK793*(9.806*G793)^0.5</f>
        <v>2.9248548272014925</v>
      </c>
      <c r="AD793" s="94">
        <f>AProperties!AL793*(9.806*H793)^0.5</f>
        <v>2.9243420513236864</v>
      </c>
      <c r="AE793" s="94">
        <f>AProperties!AM793*(9.806*I793)^0.5</f>
        <v>2.9254919028101001</v>
      </c>
      <c r="AF793" s="97">
        <f t="shared" si="142"/>
        <v>2.9231738224672901</v>
      </c>
    </row>
    <row r="794" spans="1:32" x14ac:dyDescent="0.25">
      <c r="A794" s="28">
        <v>0.78700000000000003</v>
      </c>
      <c r="B794" s="94">
        <f>AProperties!B794/AProperties!V794/VLOOKUP(B$6,Data!$N$4:$Y$11,Data!$X$1,FALSE)</f>
        <v>1.1157838492946195</v>
      </c>
      <c r="C794" s="94">
        <f>AProperties!C794/AProperties!W794/VLOOKUP(C$6,Data!$N$4:$Y$11,Data!$X$1,FALSE)</f>
        <v>1.1176829527103938</v>
      </c>
      <c r="D794" s="94">
        <f>AProperties!D794/AProperties!X794/VLOOKUP(D$6,Data!$N$4:$Y$11,Data!$X$1,FALSE)</f>
        <v>1.1174067859585397</v>
      </c>
      <c r="E794" s="94">
        <f>AProperties!E794/AProperties!Y794/VLOOKUP(E$6,Data!$N$4:$Y$11,Data!$X$1,FALSE)</f>
        <v>1.1186354711206283</v>
      </c>
      <c r="F794" s="94">
        <f>AProperties!F794/AProperties!Z794/VLOOKUP(F$6,Data!$N$4:$Y$11,Data!$X$1,FALSE)</f>
        <v>1.1183177794484938</v>
      </c>
      <c r="G794" s="94">
        <f>AProperties!G794/AProperties!AA794/VLOOKUP(G$6,Data!$N$4:$Y$11,Data!$X$1,FALSE)</f>
        <v>1.1192122671289262</v>
      </c>
      <c r="H794" s="94">
        <f>AProperties!H794/AProperties!AB794/VLOOKUP(H$6,Data!$N$4:$Y$11,Data!$X$1,FALSE)</f>
        <v>1.1189010210001959</v>
      </c>
      <c r="I794" s="94">
        <f>AProperties!I794/AProperties!AC794/VLOOKUP(I$6,Data!$N$4:$Y$11,Data!$X$1,FALSE)</f>
        <v>1.1195990233211166</v>
      </c>
      <c r="J794" s="97">
        <f t="shared" si="132"/>
        <v>1.1181923937478642</v>
      </c>
      <c r="L794" s="28">
        <v>0.78700000000000003</v>
      </c>
      <c r="M794" s="94">
        <f t="shared" si="133"/>
        <v>1.3448919246473099</v>
      </c>
      <c r="N794" s="94">
        <f t="shared" si="134"/>
        <v>1.3458414763551969</v>
      </c>
      <c r="O794" s="94">
        <f t="shared" si="135"/>
        <v>1.3457033929792699</v>
      </c>
      <c r="P794" s="94">
        <f t="shared" si="136"/>
        <v>1.3463177355603142</v>
      </c>
      <c r="Q794" s="94">
        <f t="shared" si="137"/>
        <v>1.3461588897242469</v>
      </c>
      <c r="R794" s="94">
        <f t="shared" si="138"/>
        <v>1.346606133564463</v>
      </c>
      <c r="S794" s="94">
        <f t="shared" si="139"/>
        <v>1.3464505105000981</v>
      </c>
      <c r="T794" s="94">
        <f t="shared" si="140"/>
        <v>1.3467995116605582</v>
      </c>
      <c r="U794" s="97">
        <f t="shared" si="141"/>
        <v>1.3460961968739322</v>
      </c>
      <c r="W794" s="28">
        <v>0.78700000000000003</v>
      </c>
      <c r="X794" s="94">
        <f>AProperties!AF794*(9.806*B794)^0.5</f>
        <v>2.9261256470344548</v>
      </c>
      <c r="Y794" s="94">
        <f>AProperties!AG794*(9.806*C794)^0.5</f>
        <v>2.9292624668946305</v>
      </c>
      <c r="Z794" s="94">
        <f>AProperties!AH794*(9.806*D794)^0.5</f>
        <v>2.9288064816004562</v>
      </c>
      <c r="AA794" s="94">
        <f>AProperties!AI794*(9.806*E794)^0.5</f>
        <v>2.9308347497004861</v>
      </c>
      <c r="AB794" s="94">
        <f>AProperties!AJ794*(9.806*F794)^0.5</f>
        <v>2.9303104253648282</v>
      </c>
      <c r="AC794" s="94">
        <f>AProperties!AK794*(9.806*G794)^0.5</f>
        <v>2.9317865099603284</v>
      </c>
      <c r="AD794" s="94">
        <f>AProperties!AL794*(9.806*H794)^0.5</f>
        <v>2.9312729597614151</v>
      </c>
      <c r="AE794" s="94">
        <f>AProperties!AM794*(9.806*I794)^0.5</f>
        <v>2.9324245484951188</v>
      </c>
      <c r="AF794" s="97">
        <f t="shared" si="142"/>
        <v>2.930102973601465</v>
      </c>
    </row>
    <row r="795" spans="1:32" x14ac:dyDescent="0.25">
      <c r="A795" s="28">
        <v>0.78800000000000003</v>
      </c>
      <c r="B795" s="94">
        <f>AProperties!B795/AProperties!V795/VLOOKUP(B$6,Data!$N$4:$Y$11,Data!$X$1,FALSE)</f>
        <v>1.1190814348014699</v>
      </c>
      <c r="C795" s="94">
        <f>AProperties!C795/AProperties!W795/VLOOKUP(C$6,Data!$N$4:$Y$11,Data!$X$1,FALSE)</f>
        <v>1.1209874810679334</v>
      </c>
      <c r="D795" s="94">
        <f>AProperties!D795/AProperties!X795/VLOOKUP(D$6,Data!$N$4:$Y$11,Data!$X$1,FALSE)</f>
        <v>1.1207103035900425</v>
      </c>
      <c r="E795" s="94">
        <f>AProperties!E795/AProperties!Y795/VLOOKUP(E$6,Data!$N$4:$Y$11,Data!$X$1,FALSE)</f>
        <v>1.1219434884171624</v>
      </c>
      <c r="F795" s="94">
        <f>AProperties!F795/AProperties!Z795/VLOOKUP(F$6,Data!$N$4:$Y$11,Data!$X$1,FALSE)</f>
        <v>1.1216246325903294</v>
      </c>
      <c r="G795" s="94">
        <f>AProperties!G795/AProperties!AA795/VLOOKUP(G$6,Data!$N$4:$Y$11,Data!$X$1,FALSE)</f>
        <v>1.1225223993144537</v>
      </c>
      <c r="H795" s="94">
        <f>AProperties!H795/AProperties!AB795/VLOOKUP(H$6,Data!$N$4:$Y$11,Data!$X$1,FALSE)</f>
        <v>1.1222100117627807</v>
      </c>
      <c r="I795" s="94">
        <f>AProperties!I795/AProperties!AC795/VLOOKUP(I$6,Data!$N$4:$Y$11,Data!$X$1,FALSE)</f>
        <v>1.1229105745089825</v>
      </c>
      <c r="J795" s="97">
        <f t="shared" si="132"/>
        <v>1.1214987907566443</v>
      </c>
      <c r="L795" s="28">
        <v>0.78800000000000003</v>
      </c>
      <c r="M795" s="94">
        <f t="shared" si="133"/>
        <v>1.347540717400735</v>
      </c>
      <c r="N795" s="94">
        <f t="shared" si="134"/>
        <v>1.3484937405339668</v>
      </c>
      <c r="O795" s="94">
        <f t="shared" si="135"/>
        <v>1.3483551517950212</v>
      </c>
      <c r="P795" s="94">
        <f t="shared" si="136"/>
        <v>1.3489717442085811</v>
      </c>
      <c r="Q795" s="94">
        <f t="shared" si="137"/>
        <v>1.3488123162951648</v>
      </c>
      <c r="R795" s="94">
        <f t="shared" si="138"/>
        <v>1.349261199657227</v>
      </c>
      <c r="S795" s="94">
        <f t="shared" si="139"/>
        <v>1.3491050058813903</v>
      </c>
      <c r="T795" s="94">
        <f t="shared" si="140"/>
        <v>1.3494552872544912</v>
      </c>
      <c r="U795" s="97">
        <f t="shared" si="141"/>
        <v>1.3487493953783225</v>
      </c>
      <c r="W795" s="28">
        <v>0.78800000000000003</v>
      </c>
      <c r="X795" s="94">
        <f>AProperties!AF795*(9.806*B795)^0.5</f>
        <v>2.9330700510965846</v>
      </c>
      <c r="Y795" s="94">
        <f>AProperties!AG795*(9.806*C795)^0.5</f>
        <v>2.93621159124503</v>
      </c>
      <c r="Z795" s="94">
        <f>AProperties!AH795*(9.806*D795)^0.5</f>
        <v>2.9357549182787115</v>
      </c>
      <c r="AA795" s="94">
        <f>AProperties!AI795*(9.806*E795)^0.5</f>
        <v>2.9377862491442253</v>
      </c>
      <c r="AB795" s="94">
        <f>AProperties!AJ795*(9.806*F795)^0.5</f>
        <v>2.9372611320856681</v>
      </c>
      <c r="AC795" s="94">
        <f>AProperties!AK795*(9.806*G795)^0.5</f>
        <v>2.9387394500983239</v>
      </c>
      <c r="AD795" s="94">
        <f>AProperties!AL795*(9.806*H795)^0.5</f>
        <v>2.9382251222527711</v>
      </c>
      <c r="AE795" s="94">
        <f>AProperties!AM795*(9.806*I795)^0.5</f>
        <v>2.9393784556941616</v>
      </c>
      <c r="AF795" s="97">
        <f t="shared" si="142"/>
        <v>2.9370533712369342</v>
      </c>
    </row>
    <row r="796" spans="1:32" x14ac:dyDescent="0.25">
      <c r="A796" s="28">
        <v>0.78900000000000003</v>
      </c>
      <c r="B796" s="94">
        <f>AProperties!B796/AProperties!V796/VLOOKUP(B$6,Data!$N$4:$Y$11,Data!$X$1,FALSE)</f>
        <v>1.1223984862490963</v>
      </c>
      <c r="C796" s="94">
        <f>AProperties!C796/AProperties!W796/VLOOKUP(C$6,Data!$N$4:$Y$11,Data!$X$1,FALSE)</f>
        <v>1.1243115166488851</v>
      </c>
      <c r="D796" s="94">
        <f>AProperties!D796/AProperties!X796/VLOOKUP(D$6,Data!$N$4:$Y$11,Data!$X$1,FALSE)</f>
        <v>1.1240333224349226</v>
      </c>
      <c r="E796" s="94">
        <f>AProperties!E796/AProperties!Y796/VLOOKUP(E$6,Data!$N$4:$Y$11,Data!$X$1,FALSE)</f>
        <v>1.1252710336837712</v>
      </c>
      <c r="F796" s="94">
        <f>AProperties!F796/AProperties!Z796/VLOOKUP(F$6,Data!$N$4:$Y$11,Data!$X$1,FALSE)</f>
        <v>1.1249510067796</v>
      </c>
      <c r="G796" s="94">
        <f>AProperties!G796/AProperties!AA796/VLOOKUP(G$6,Data!$N$4:$Y$11,Data!$X$1,FALSE)</f>
        <v>1.1258520720464797</v>
      </c>
      <c r="H796" s="94">
        <f>AProperties!H796/AProperties!AB796/VLOOKUP(H$6,Data!$N$4:$Y$11,Data!$X$1,FALSE)</f>
        <v>1.1255385362842238</v>
      </c>
      <c r="I796" s="94">
        <f>AProperties!I796/AProperties!AC796/VLOOKUP(I$6,Data!$N$4:$Y$11,Data!$X$1,FALSE)</f>
        <v>1.1262416746817956</v>
      </c>
      <c r="J796" s="97">
        <f t="shared" si="132"/>
        <v>1.124824706101097</v>
      </c>
      <c r="L796" s="28">
        <v>0.78900000000000003</v>
      </c>
      <c r="M796" s="94">
        <f t="shared" si="133"/>
        <v>1.3501992431245482</v>
      </c>
      <c r="N796" s="94">
        <f t="shared" si="134"/>
        <v>1.3511557583244427</v>
      </c>
      <c r="O796" s="94">
        <f t="shared" si="135"/>
        <v>1.3510166612174612</v>
      </c>
      <c r="P796" s="94">
        <f t="shared" si="136"/>
        <v>1.3516355168418857</v>
      </c>
      <c r="Q796" s="94">
        <f t="shared" si="137"/>
        <v>1.3514755033898</v>
      </c>
      <c r="R796" s="94">
        <f t="shared" si="138"/>
        <v>1.3519260360232399</v>
      </c>
      <c r="S796" s="94">
        <f t="shared" si="139"/>
        <v>1.3517692681421121</v>
      </c>
      <c r="T796" s="94">
        <f t="shared" si="140"/>
        <v>1.3521208373408977</v>
      </c>
      <c r="U796" s="97">
        <f t="shared" si="141"/>
        <v>1.3514123530505484</v>
      </c>
      <c r="W796" s="28">
        <v>0.78900000000000003</v>
      </c>
      <c r="X796" s="94">
        <f>AProperties!AF796*(9.806*B796)^0.5</f>
        <v>2.9400359024242575</v>
      </c>
      <c r="Y796" s="94">
        <f>AProperties!AG796*(9.806*C796)^0.5</f>
        <v>2.9431821833605287</v>
      </c>
      <c r="Z796" s="94">
        <f>AProperties!AH796*(9.806*D796)^0.5</f>
        <v>2.9427248197368256</v>
      </c>
      <c r="AA796" s="94">
        <f>AProperties!AI796*(9.806*E796)^0.5</f>
        <v>2.944759226660389</v>
      </c>
      <c r="AB796" s="94">
        <f>AProperties!AJ796*(9.806*F796)^0.5</f>
        <v>2.9442333134392427</v>
      </c>
      <c r="AC796" s="94">
        <f>AProperties!AK796*(9.806*G796)^0.5</f>
        <v>2.9457138745586473</v>
      </c>
      <c r="AD796" s="94">
        <f>AProperties!AL796*(9.806*H796)^0.5</f>
        <v>2.9451987656931502</v>
      </c>
      <c r="AE796" s="94">
        <f>AProperties!AM796*(9.806*I796)^0.5</f>
        <v>2.9463538514097833</v>
      </c>
      <c r="AF796" s="97">
        <f t="shared" si="142"/>
        <v>2.944025242160353</v>
      </c>
    </row>
    <row r="797" spans="1:32" x14ac:dyDescent="0.25">
      <c r="A797" s="28">
        <v>0.79</v>
      </c>
      <c r="B797" s="94">
        <f>AProperties!B797/AProperties!V797/VLOOKUP(B$6,Data!$N$4:$Y$11,Data!$X$1,FALSE)</f>
        <v>1.1257352376795304</v>
      </c>
      <c r="C797" s="94">
        <f>AProperties!C797/AProperties!W797/VLOOKUP(C$6,Data!$N$4:$Y$11,Data!$X$1,FALSE)</f>
        <v>1.1276552939793629</v>
      </c>
      <c r="D797" s="94">
        <f>AProperties!D797/AProperties!X797/VLOOKUP(D$6,Data!$N$4:$Y$11,Data!$X$1,FALSE)</f>
        <v>1.1273760769488392</v>
      </c>
      <c r="E797" s="94">
        <f>AProperties!E797/AProperties!Y797/VLOOKUP(E$6,Data!$N$4:$Y$11,Data!$X$1,FALSE)</f>
        <v>1.1286183416897273</v>
      </c>
      <c r="F797" s="94">
        <f>AProperties!F797/AProperties!Z797/VLOOKUP(F$6,Data!$N$4:$Y$11,Data!$X$1,FALSE)</f>
        <v>1.1282971367044539</v>
      </c>
      <c r="G797" s="94">
        <f>AProperties!G797/AProperties!AA797/VLOOKUP(G$6,Data!$N$4:$Y$11,Data!$X$1,FALSE)</f>
        <v>1.1292015202416448</v>
      </c>
      <c r="H797" s="94">
        <f>AProperties!H797/AProperties!AB797/VLOOKUP(H$6,Data!$N$4:$Y$11,Data!$X$1,FALSE)</f>
        <v>1.1288868294016337</v>
      </c>
      <c r="I797" s="94">
        <f>AProperties!I797/AProperties!AC797/VLOOKUP(I$6,Data!$N$4:$Y$11,Data!$X$1,FALSE)</f>
        <v>1.1295925588550573</v>
      </c>
      <c r="J797" s="97">
        <f t="shared" si="132"/>
        <v>1.1281703744375311</v>
      </c>
      <c r="L797" s="28">
        <v>0.79</v>
      </c>
      <c r="M797" s="94">
        <f t="shared" si="133"/>
        <v>1.3528676188397653</v>
      </c>
      <c r="N797" s="94">
        <f t="shared" si="134"/>
        <v>1.3538276469896815</v>
      </c>
      <c r="O797" s="94">
        <f t="shared" si="135"/>
        <v>1.3536880384744197</v>
      </c>
      <c r="P797" s="94">
        <f t="shared" si="136"/>
        <v>1.3543091708448638</v>
      </c>
      <c r="Q797" s="94">
        <f t="shared" si="137"/>
        <v>1.354148568352227</v>
      </c>
      <c r="R797" s="94">
        <f t="shared" si="138"/>
        <v>1.3546007601208223</v>
      </c>
      <c r="S797" s="94">
        <f t="shared" si="139"/>
        <v>1.3544434147008169</v>
      </c>
      <c r="T797" s="94">
        <f t="shared" si="140"/>
        <v>1.3547962794275286</v>
      </c>
      <c r="U797" s="97">
        <f t="shared" si="141"/>
        <v>1.3540851872187656</v>
      </c>
      <c r="W797" s="28">
        <v>0.79</v>
      </c>
      <c r="X797" s="94">
        <f>AProperties!AF797*(9.806*B797)^0.5</f>
        <v>2.9470234311465897</v>
      </c>
      <c r="Y797" s="94">
        <f>AProperties!AG797*(9.806*C797)^0.5</f>
        <v>2.9501744736657893</v>
      </c>
      <c r="Z797" s="94">
        <f>AProperties!AH797*(9.806*D797)^0.5</f>
        <v>2.9497164163564711</v>
      </c>
      <c r="AA797" s="94">
        <f>AProperties!AI797*(9.806*E797)^0.5</f>
        <v>2.9517539128219377</v>
      </c>
      <c r="AB797" s="94">
        <f>AProperties!AJ797*(9.806*F797)^0.5</f>
        <v>2.9512271999490536</v>
      </c>
      <c r="AC797" s="94">
        <f>AProperties!AK797*(9.806*G797)^0.5</f>
        <v>2.9527100140040989</v>
      </c>
      <c r="AD797" s="94">
        <f>AProperties!AL797*(9.806*H797)^0.5</f>
        <v>2.9521941206968743</v>
      </c>
      <c r="AE797" s="94">
        <f>AProperties!AM797*(9.806*I797)^0.5</f>
        <v>2.9533509663650244</v>
      </c>
      <c r="AF797" s="97">
        <f t="shared" si="142"/>
        <v>2.9510188168757296</v>
      </c>
    </row>
    <row r="798" spans="1:32" x14ac:dyDescent="0.25">
      <c r="A798" s="28">
        <v>0.79100000000000004</v>
      </c>
      <c r="B798" s="94">
        <f>AProperties!B798/AProperties!V798/VLOOKUP(B$6,Data!$N$4:$Y$11,Data!$X$1,FALSE)</f>
        <v>1.129091927058077</v>
      </c>
      <c r="C798" s="94">
        <f>AProperties!C798/AProperties!W798/VLOOKUP(C$6,Data!$N$4:$Y$11,Data!$X$1,FALSE)</f>
        <v>1.1310190515168141</v>
      </c>
      <c r="D798" s="94">
        <f>AProperties!D798/AProperties!X798/VLOOKUP(D$6,Data!$N$4:$Y$11,Data!$X$1,FALSE)</f>
        <v>1.1307388055176144</v>
      </c>
      <c r="E798" s="94">
        <f>AProperties!E798/AProperties!Y798/VLOOKUP(E$6,Data!$N$4:$Y$11,Data!$X$1,FALSE)</f>
        <v>1.1319856511396891</v>
      </c>
      <c r="F798" s="94">
        <f>AProperties!F798/AProperties!Z798/VLOOKUP(F$6,Data!$N$4:$Y$11,Data!$X$1,FALSE)</f>
        <v>1.1316632609870703</v>
      </c>
      <c r="G798" s="94">
        <f>AProperties!G798/AProperties!AA798/VLOOKUP(G$6,Data!$N$4:$Y$11,Data!$X$1,FALSE)</f>
        <v>1.1325709827544237</v>
      </c>
      <c r="H798" s="94">
        <f>AProperties!H798/AProperties!AB798/VLOOKUP(H$6,Data!$N$4:$Y$11,Data!$X$1,FALSE)</f>
        <v>1.1322551298886294</v>
      </c>
      <c r="I798" s="94">
        <f>AProperties!I798/AProperties!AC798/VLOOKUP(I$6,Data!$N$4:$Y$11,Data!$X$1,FALSE)</f>
        <v>1.1329634659837466</v>
      </c>
      <c r="J798" s="97">
        <f t="shared" si="132"/>
        <v>1.1315360343557581</v>
      </c>
      <c r="L798" s="28">
        <v>0.79100000000000004</v>
      </c>
      <c r="M798" s="94">
        <f t="shared" si="133"/>
        <v>1.3555459635290386</v>
      </c>
      <c r="N798" s="94">
        <f t="shared" si="134"/>
        <v>1.356509525758407</v>
      </c>
      <c r="O798" s="94">
        <f t="shared" si="135"/>
        <v>1.3563694027588071</v>
      </c>
      <c r="P798" s="94">
        <f t="shared" si="136"/>
        <v>1.3569928255698445</v>
      </c>
      <c r="Q798" s="94">
        <f t="shared" si="137"/>
        <v>1.3568316304935353</v>
      </c>
      <c r="R798" s="94">
        <f t="shared" si="138"/>
        <v>1.3572854913772119</v>
      </c>
      <c r="S798" s="94">
        <f t="shared" si="139"/>
        <v>1.3571275649443146</v>
      </c>
      <c r="T798" s="94">
        <f t="shared" si="140"/>
        <v>1.3574817329918734</v>
      </c>
      <c r="U798" s="97">
        <f t="shared" si="141"/>
        <v>1.3567680171778791</v>
      </c>
      <c r="W798" s="28">
        <v>0.79100000000000004</v>
      </c>
      <c r="X798" s="94">
        <f>AProperties!AF798*(9.806*B798)^0.5</f>
        <v>2.9540328711811394</v>
      </c>
      <c r="Y798" s="94">
        <f>AProperties!AG798*(9.806*C798)^0.5</f>
        <v>2.9571886963782088</v>
      </c>
      <c r="Z798" s="94">
        <f>AProperties!AH798*(9.806*D798)^0.5</f>
        <v>2.9567299423114339</v>
      </c>
      <c r="AA798" s="94">
        <f>AProperties!AI798*(9.806*E798)^0.5</f>
        <v>2.9587705419967336</v>
      </c>
      <c r="AB798" s="94">
        <f>AProperties!AJ798*(9.806*F798)^0.5</f>
        <v>2.9582430259327714</v>
      </c>
      <c r="AC798" s="94">
        <f>AProperties!AK798*(9.806*G798)^0.5</f>
        <v>2.9597281028936697</v>
      </c>
      <c r="AD798" s="94">
        <f>AProperties!AL798*(9.806*H798)^0.5</f>
        <v>2.9592114216737531</v>
      </c>
      <c r="AE798" s="94">
        <f>AProperties!AM798*(9.806*I798)^0.5</f>
        <v>2.9603700350799884</v>
      </c>
      <c r="AF798" s="97">
        <f t="shared" si="142"/>
        <v>2.9580343296809626</v>
      </c>
    </row>
    <row r="799" spans="1:32" x14ac:dyDescent="0.25">
      <c r="A799" s="28">
        <v>0.79200000000000004</v>
      </c>
      <c r="B799" s="94">
        <f>AProperties!B799/AProperties!V799/VLOOKUP(B$6,Data!$N$4:$Y$11,Data!$X$1,FALSE)</f>
        <v>1.1324687963582252</v>
      </c>
      <c r="C799" s="94">
        <f>AProperties!C799/AProperties!W799/VLOOKUP(C$6,Data!$N$4:$Y$11,Data!$X$1,FALSE)</f>
        <v>1.1344030317351146</v>
      </c>
      <c r="D799" s="94">
        <f>AProperties!D799/AProperties!X799/VLOOKUP(D$6,Data!$N$4:$Y$11,Data!$X$1,FALSE)</f>
        <v>1.1341217505422923</v>
      </c>
      <c r="E799" s="94">
        <f>AProperties!E799/AProperties!Y799/VLOOKUP(E$6,Data!$N$4:$Y$11,Data!$X$1,FALSE)</f>
        <v>1.1353732047588769</v>
      </c>
      <c r="F799" s="94">
        <f>AProperties!F799/AProperties!Z799/VLOOKUP(F$6,Data!$N$4:$Y$11,Data!$X$1,FALSE)</f>
        <v>1.1350496222688096</v>
      </c>
      <c r="G799" s="94">
        <f>AProperties!G799/AProperties!AA799/VLOOKUP(G$6,Data!$N$4:$Y$11,Data!$X$1,FALSE)</f>
        <v>1.1359607024623595</v>
      </c>
      <c r="H799" s="94">
        <f>AProperties!H799/AProperties!AB799/VLOOKUP(H$6,Data!$N$4:$Y$11,Data!$X$1,FALSE)</f>
        <v>1.1356436805405483</v>
      </c>
      <c r="I799" s="94">
        <f>AProperties!I799/AProperties!AC799/VLOOKUP(I$6,Data!$N$4:$Y$11,Data!$X$1,FALSE)</f>
        <v>1.1363546390476014</v>
      </c>
      <c r="J799" s="97">
        <f t="shared" si="132"/>
        <v>1.1349219284642285</v>
      </c>
      <c r="L799" s="28">
        <v>0.79200000000000004</v>
      </c>
      <c r="M799" s="94">
        <f t="shared" si="133"/>
        <v>1.3582343981791127</v>
      </c>
      <c r="N799" s="94">
        <f t="shared" si="134"/>
        <v>1.3592015158675572</v>
      </c>
      <c r="O799" s="94">
        <f t="shared" si="135"/>
        <v>1.3590608752711462</v>
      </c>
      <c r="P799" s="94">
        <f t="shared" si="136"/>
        <v>1.3596866023794385</v>
      </c>
      <c r="Q799" s="94">
        <f t="shared" si="137"/>
        <v>1.3595248111344049</v>
      </c>
      <c r="R799" s="94">
        <f t="shared" si="138"/>
        <v>1.3599803512311799</v>
      </c>
      <c r="S799" s="94">
        <f t="shared" si="139"/>
        <v>1.3598218402702742</v>
      </c>
      <c r="T799" s="94">
        <f t="shared" si="140"/>
        <v>1.3601773195238007</v>
      </c>
      <c r="U799" s="97">
        <f t="shared" si="141"/>
        <v>1.3594609642321145</v>
      </c>
      <c r="W799" s="28">
        <v>0.79200000000000004</v>
      </c>
      <c r="X799" s="94">
        <f>AProperties!AF799*(9.806*B799)^0.5</f>
        <v>2.9610644603122482</v>
      </c>
      <c r="Y799" s="94">
        <f>AProperties!AG799*(9.806*C799)^0.5</f>
        <v>2.9642250895863671</v>
      </c>
      <c r="Z799" s="94">
        <f>AProperties!AH799*(9.806*D799)^0.5</f>
        <v>2.963765635646034</v>
      </c>
      <c r="AA799" s="94">
        <f>AProperties!AI799*(9.806*E799)^0.5</f>
        <v>2.965809352426013</v>
      </c>
      <c r="AB799" s="94">
        <f>AProperties!AJ799*(9.806*F799)^0.5</f>
        <v>2.9652810295807104</v>
      </c>
      <c r="AC799" s="94">
        <f>AProperties!AK799*(9.806*G799)^0.5</f>
        <v>2.9667683795610627</v>
      </c>
      <c r="AD799" s="94">
        <f>AProperties!AL799*(9.806*H799)^0.5</f>
        <v>2.9662509069075931</v>
      </c>
      <c r="AE799" s="94">
        <f>AProperties!AM799*(9.806*I799)^0.5</f>
        <v>2.9674112959503995</v>
      </c>
      <c r="AF799" s="97">
        <f t="shared" si="142"/>
        <v>2.9650720187463033</v>
      </c>
    </row>
    <row r="800" spans="1:32" x14ac:dyDescent="0.25">
      <c r="A800" s="28">
        <v>0.79300000000000004</v>
      </c>
      <c r="B800" s="94">
        <f>AProperties!B800/AProperties!V800/VLOOKUP(B$6,Data!$N$4:$Y$11,Data!$X$1,FALSE)</f>
        <v>1.1358660916488426</v>
      </c>
      <c r="C800" s="94">
        <f>AProperties!C800/AProperties!W800/VLOOKUP(C$6,Data!$N$4:$Y$11,Data!$X$1,FALSE)</f>
        <v>1.1378074812119203</v>
      </c>
      <c r="D800" s="94">
        <f>AProperties!D800/AProperties!X800/VLOOKUP(D$6,Data!$N$4:$Y$11,Data!$X$1,FALSE)</f>
        <v>1.1375251585264818</v>
      </c>
      <c r="E800" s="94">
        <f>AProperties!E800/AProperties!Y800/VLOOKUP(E$6,Data!$N$4:$Y$11,Data!$X$1,FALSE)</f>
        <v>1.1387812493805236</v>
      </c>
      <c r="F800" s="94">
        <f>AProperties!F800/AProperties!Z800/VLOOKUP(F$6,Data!$N$4:$Y$11,Data!$X$1,FALSE)</f>
        <v>1.1384564672976369</v>
      </c>
      <c r="G800" s="94">
        <f>AProperties!G800/AProperties!AA800/VLOOKUP(G$6,Data!$N$4:$Y$11,Data!$X$1,FALSE)</f>
        <v>1.139370926353573</v>
      </c>
      <c r="H800" s="94">
        <f>AProperties!H800/AProperties!AB800/VLOOKUP(H$6,Data!$N$4:$Y$11,Data!$X$1,FALSE)</f>
        <v>1.1390527282619212</v>
      </c>
      <c r="I800" s="94">
        <f>AProperties!I800/AProperties!AC800/VLOOKUP(I$6,Data!$N$4:$Y$11,Data!$X$1,FALSE)</f>
        <v>1.1397663251386458</v>
      </c>
      <c r="J800" s="97">
        <f t="shared" si="132"/>
        <v>1.1383283034774432</v>
      </c>
      <c r="L800" s="28">
        <v>0.79300000000000004</v>
      </c>
      <c r="M800" s="94">
        <f t="shared" si="133"/>
        <v>1.3609330458244213</v>
      </c>
      <c r="N800" s="94">
        <f t="shared" si="134"/>
        <v>1.3619037406059602</v>
      </c>
      <c r="O800" s="94">
        <f t="shared" si="135"/>
        <v>1.3617625792632411</v>
      </c>
      <c r="P800" s="94">
        <f t="shared" si="136"/>
        <v>1.3623906246902617</v>
      </c>
      <c r="Q800" s="94">
        <f t="shared" si="137"/>
        <v>1.3622282336488185</v>
      </c>
      <c r="R800" s="94">
        <f t="shared" si="138"/>
        <v>1.3626854631767866</v>
      </c>
      <c r="S800" s="94">
        <f t="shared" si="139"/>
        <v>1.3625263641309606</v>
      </c>
      <c r="T800" s="94">
        <f t="shared" si="140"/>
        <v>1.362883162569323</v>
      </c>
      <c r="U800" s="97">
        <f t="shared" si="141"/>
        <v>1.3621641517387217</v>
      </c>
      <c r="W800" s="28">
        <v>0.79300000000000004</v>
      </c>
      <c r="X800" s="94">
        <f>AProperties!AF800*(9.806*B800)^0.5</f>
        <v>2.9681184402714393</v>
      </c>
      <c r="Y800" s="94">
        <f>AProperties!AG800*(9.806*C800)^0.5</f>
        <v>2.9712838953304734</v>
      </c>
      <c r="Z800" s="94">
        <f>AProperties!AH800*(9.806*D800)^0.5</f>
        <v>2.9708237383555876</v>
      </c>
      <c r="AA800" s="94">
        <f>AProperties!AI800*(9.806*E800)^0.5</f>
        <v>2.9728705863048979</v>
      </c>
      <c r="AB800" s="94">
        <f>AProperties!AJ800*(9.806*F800)^0.5</f>
        <v>2.9723414530363228</v>
      </c>
      <c r="AC800" s="94">
        <f>AProperties!AK800*(9.806*G800)^0.5</f>
        <v>2.973831086295228</v>
      </c>
      <c r="AD800" s="94">
        <f>AProperties!AL800*(9.806*H800)^0.5</f>
        <v>2.9733128186367139</v>
      </c>
      <c r="AE800" s="94">
        <f>AProperties!AM800*(9.806*I800)^0.5</f>
        <v>2.9744749913281257</v>
      </c>
      <c r="AF800" s="97">
        <f t="shared" si="142"/>
        <v>2.9721321261948486</v>
      </c>
    </row>
    <row r="801" spans="1:32" x14ac:dyDescent="0.25">
      <c r="A801" s="28">
        <v>0.79400000000000004</v>
      </c>
      <c r="B801" s="94">
        <f>AProperties!B801/AProperties!V801/VLOOKUP(B$6,Data!$N$4:$Y$11,Data!$X$1,FALSE)</f>
        <v>1.1392840631836707</v>
      </c>
      <c r="C801" s="94">
        <f>AProperties!C801/AProperties!W801/VLOOKUP(C$6,Data!$N$4:$Y$11,Data!$X$1,FALSE)</f>
        <v>1.1412326507183688</v>
      </c>
      <c r="D801" s="94">
        <f>AProperties!D801/AProperties!X801/VLOOKUP(D$6,Data!$N$4:$Y$11,Data!$X$1,FALSE)</f>
        <v>1.1409492801660153</v>
      </c>
      <c r="E801" s="94">
        <f>AProperties!E801/AProperties!Y801/VLOOKUP(E$6,Data!$N$4:$Y$11,Data!$X$1,FALSE)</f>
        <v>1.1422100360356535</v>
      </c>
      <c r="F801" s="94">
        <f>AProperties!F801/AProperties!Z801/VLOOKUP(F$6,Data!$N$4:$Y$11,Data!$X$1,FALSE)</f>
        <v>1.1418840470178655</v>
      </c>
      <c r="G801" s="94">
        <f>AProperties!G801/AProperties!AA801/VLOOKUP(G$6,Data!$N$4:$Y$11,Data!$X$1,FALSE)</f>
        <v>1.1428019056165906</v>
      </c>
      <c r="H801" s="94">
        <f>AProperties!H801/AProperties!AB801/VLOOKUP(H$6,Data!$N$4:$Y$11,Data!$X$1,FALSE)</f>
        <v>1.1424825241562691</v>
      </c>
      <c r="I801" s="94">
        <f>AProperties!I801/AProperties!AC801/VLOOKUP(I$6,Data!$N$4:$Y$11,Data!$X$1,FALSE)</f>
        <v>1.143198775551068</v>
      </c>
      <c r="J801" s="97">
        <f t="shared" si="132"/>
        <v>1.1417554103056875</v>
      </c>
      <c r="L801" s="28">
        <v>0.79400000000000004</v>
      </c>
      <c r="M801" s="94">
        <f t="shared" si="133"/>
        <v>1.3636420315918354</v>
      </c>
      <c r="N801" s="94">
        <f t="shared" si="134"/>
        <v>1.3646163253591843</v>
      </c>
      <c r="O801" s="94">
        <f t="shared" si="135"/>
        <v>1.3644746400830077</v>
      </c>
      <c r="P801" s="94">
        <f t="shared" si="136"/>
        <v>1.3651050180178268</v>
      </c>
      <c r="Q801" s="94">
        <f t="shared" si="137"/>
        <v>1.3649420235089327</v>
      </c>
      <c r="R801" s="94">
        <f t="shared" si="138"/>
        <v>1.3654009528082953</v>
      </c>
      <c r="S801" s="94">
        <f t="shared" si="139"/>
        <v>1.3652412620781345</v>
      </c>
      <c r="T801" s="94">
        <f t="shared" si="140"/>
        <v>1.3655993877755339</v>
      </c>
      <c r="U801" s="97">
        <f t="shared" si="141"/>
        <v>1.3648777051528438</v>
      </c>
      <c r="W801" s="28">
        <v>0.79400000000000004</v>
      </c>
      <c r="X801" s="94">
        <f>AProperties!AF801*(9.806*B801)^0.5</f>
        <v>2.9751950568198215</v>
      </c>
      <c r="Y801" s="94">
        <f>AProperties!AG801*(9.806*C801)^0.5</f>
        <v>2.9783653596849011</v>
      </c>
      <c r="Z801" s="94">
        <f>AProperties!AH801*(9.806*D801)^0.5</f>
        <v>2.9779044964688945</v>
      </c>
      <c r="AA801" s="94">
        <f>AProperties!AI801*(9.806*E801)^0.5</f>
        <v>2.9799544898649462</v>
      </c>
      <c r="AB801" s="94">
        <f>AProperties!AJ801*(9.806*F801)^0.5</f>
        <v>2.9794245424787311</v>
      </c>
      <c r="AC801" s="94">
        <f>AProperties!AK801*(9.806*G801)^0.5</f>
        <v>2.9809164694229353</v>
      </c>
      <c r="AD801" s="94">
        <f>AProperties!AL801*(9.806*H801)^0.5</f>
        <v>2.9803974031364984</v>
      </c>
      <c r="AE801" s="94">
        <f>AProperties!AM801*(9.806*I801)^0.5</f>
        <v>2.9815613676037862</v>
      </c>
      <c r="AF801" s="97">
        <f t="shared" si="142"/>
        <v>2.9792148981850644</v>
      </c>
    </row>
    <row r="802" spans="1:32" x14ac:dyDescent="0.25">
      <c r="A802" s="28">
        <v>0.79500000000000004</v>
      </c>
      <c r="B802" s="94">
        <f>AProperties!B802/AProperties!V802/VLOOKUP(B$6,Data!$N$4:$Y$11,Data!$X$1,FALSE)</f>
        <v>1.1427229654932392</v>
      </c>
      <c r="C802" s="94">
        <f>AProperties!C802/AProperties!W802/VLOOKUP(C$6,Data!$N$4:$Y$11,Data!$X$1,FALSE)</f>
        <v>1.1446787953111603</v>
      </c>
      <c r="D802" s="94">
        <f>AProperties!D802/AProperties!X802/VLOOKUP(D$6,Data!$N$4:$Y$11,Data!$X$1,FALSE)</f>
        <v>1.1443943704410138</v>
      </c>
      <c r="E802" s="94">
        <f>AProperties!E802/AProperties!Y802/VLOOKUP(E$6,Data!$N$4:$Y$11,Data!$X$1,FALSE)</f>
        <v>1.1456598200452728</v>
      </c>
      <c r="F802" s="94">
        <f>AProperties!F802/AProperties!Z802/VLOOKUP(F$6,Data!$N$4:$Y$11,Data!$X$1,FALSE)</f>
        <v>1.1453326166623197</v>
      </c>
      <c r="G802" s="94">
        <f>AProperties!G802/AProperties!AA802/VLOOKUP(G$6,Data!$N$4:$Y$11,Data!$X$1,FALSE)</f>
        <v>1.1462538957325923</v>
      </c>
      <c r="H802" s="94">
        <f>AProperties!H802/AProperties!AB802/VLOOKUP(H$6,Data!$N$4:$Y$11,Data!$X$1,FALSE)</f>
        <v>1.1459333236183318</v>
      </c>
      <c r="I802" s="94">
        <f>AProperties!I802/AProperties!AC802/VLOOKUP(I$6,Data!$N$4:$Y$11,Data!$X$1,FALSE)</f>
        <v>1.1466522458735076</v>
      </c>
      <c r="J802" s="97">
        <f t="shared" si="132"/>
        <v>1.1452035041471795</v>
      </c>
      <c r="L802" s="28">
        <v>0.79500000000000004</v>
      </c>
      <c r="M802" s="94">
        <f t="shared" si="133"/>
        <v>1.3663614827466195</v>
      </c>
      <c r="N802" s="94">
        <f t="shared" si="134"/>
        <v>1.3673393976555803</v>
      </c>
      <c r="O802" s="94">
        <f t="shared" si="135"/>
        <v>1.3671971852205069</v>
      </c>
      <c r="P802" s="94">
        <f t="shared" si="136"/>
        <v>1.3678299100226363</v>
      </c>
      <c r="Q802" s="94">
        <f t="shared" si="137"/>
        <v>1.36766630833116</v>
      </c>
      <c r="R802" s="94">
        <f t="shared" si="138"/>
        <v>1.3681269478662963</v>
      </c>
      <c r="S802" s="94">
        <f t="shared" si="139"/>
        <v>1.3679666618091659</v>
      </c>
      <c r="T802" s="94">
        <f t="shared" si="140"/>
        <v>1.3683261229367538</v>
      </c>
      <c r="U802" s="97">
        <f t="shared" si="141"/>
        <v>1.3676017520735899</v>
      </c>
      <c r="W802" s="28">
        <v>0.79500000000000004</v>
      </c>
      <c r="X802" s="94">
        <f>AProperties!AF802*(9.806*B802)^0.5</f>
        <v>2.9822945598326505</v>
      </c>
      <c r="Y802" s="94">
        <f>AProperties!AG802*(9.806*C802)^0.5</f>
        <v>2.9854697328428039</v>
      </c>
      <c r="Z802" s="94">
        <f>AProperties!AH802*(9.806*D802)^0.5</f>
        <v>2.9850081601328706</v>
      </c>
      <c r="AA802" s="94">
        <f>AProperties!AI802*(9.806*E802)^0.5</f>
        <v>2.9870613134588431</v>
      </c>
      <c r="AB802" s="94">
        <f>AProperties!AJ802*(9.806*F802)^0.5</f>
        <v>2.9865305482074076</v>
      </c>
      <c r="AC802" s="94">
        <f>AProperties!AK802*(9.806*G802)^0.5</f>
        <v>2.9880247793934935</v>
      </c>
      <c r="AD802" s="94">
        <f>AProperties!AL802*(9.806*H802)^0.5</f>
        <v>2.987504910804121</v>
      </c>
      <c r="AE802" s="94">
        <f>AProperties!AM802*(9.806*I802)^0.5</f>
        <v>2.9886706752914947</v>
      </c>
      <c r="AF802" s="97">
        <f t="shared" si="142"/>
        <v>2.9863205849954606</v>
      </c>
    </row>
    <row r="803" spans="1:32" x14ac:dyDescent="0.25">
      <c r="A803" s="28">
        <v>0.79600000000000004</v>
      </c>
      <c r="B803" s="94">
        <f>AProperties!B803/AProperties!V803/VLOOKUP(B$6,Data!$N$4:$Y$11,Data!$X$1,FALSE)</f>
        <v>1.1461830574792453</v>
      </c>
      <c r="C803" s="94">
        <f>AProperties!C803/AProperties!W803/VLOOKUP(C$6,Data!$N$4:$Y$11,Data!$X$1,FALSE)</f>
        <v>1.1481461744271462</v>
      </c>
      <c r="D803" s="94">
        <f>AProperties!D803/AProperties!X803/VLOOKUP(D$6,Data!$N$4:$Y$11,Data!$X$1,FALSE)</f>
        <v>1.1478606887104394</v>
      </c>
      <c r="E803" s="94">
        <f>AProperties!E803/AProperties!Y803/VLOOKUP(E$6,Data!$N$4:$Y$11,Data!$X$1,FALSE)</f>
        <v>1.1491308611150404</v>
      </c>
      <c r="F803" s="94">
        <f>AProperties!F803/AProperties!Z803/VLOOKUP(F$6,Data!$N$4:$Y$11,Data!$X$1,FALSE)</f>
        <v>1.1488024358469735</v>
      </c>
      <c r="G803" s="94">
        <f>AProperties!G803/AProperties!AA803/VLOOKUP(G$6,Data!$N$4:$Y$11,Data!$X$1,FALSE)</f>
        <v>1.149727156570149</v>
      </c>
      <c r="H803" s="94">
        <f>AProperties!H803/AProperties!AB803/VLOOKUP(H$6,Data!$N$4:$Y$11,Data!$X$1,FALSE)</f>
        <v>1.1494053864287581</v>
      </c>
      <c r="I803" s="94">
        <f>AProperties!I803/AProperties!AC803/VLOOKUP(I$6,Data!$N$4:$Y$11,Data!$X$1,FALSE)</f>
        <v>1.1501269960838241</v>
      </c>
      <c r="J803" s="97">
        <f t="shared" si="132"/>
        <v>1.148672844582697</v>
      </c>
      <c r="L803" s="28">
        <v>0.79600000000000004</v>
      </c>
      <c r="M803" s="94">
        <f t="shared" si="133"/>
        <v>1.3690915287396228</v>
      </c>
      <c r="N803" s="94">
        <f t="shared" si="134"/>
        <v>1.3700730872135731</v>
      </c>
      <c r="O803" s="94">
        <f t="shared" si="135"/>
        <v>1.3699303443552198</v>
      </c>
      <c r="P803" s="94">
        <f t="shared" si="136"/>
        <v>1.3705654305575203</v>
      </c>
      <c r="Q803" s="94">
        <f t="shared" si="137"/>
        <v>1.3704012179234868</v>
      </c>
      <c r="R803" s="94">
        <f t="shared" si="138"/>
        <v>1.3708635782850744</v>
      </c>
      <c r="S803" s="94">
        <f t="shared" si="139"/>
        <v>1.3707026932143791</v>
      </c>
      <c r="T803" s="94">
        <f t="shared" si="140"/>
        <v>1.3710634980419121</v>
      </c>
      <c r="U803" s="97">
        <f t="shared" si="141"/>
        <v>1.3703364222913486</v>
      </c>
      <c r="W803" s="28">
        <v>0.79600000000000004</v>
      </c>
      <c r="X803" s="94">
        <f>AProperties!AF803*(9.806*B803)^0.5</f>
        <v>2.9894172033860547</v>
      </c>
      <c r="Y803" s="94">
        <f>AProperties!AG803*(9.806*C803)^0.5</f>
        <v>2.9925972692029652</v>
      </c>
      <c r="Z803" s="94">
        <f>AProperties!AH803*(9.806*D803)^0.5</f>
        <v>2.9921349836993634</v>
      </c>
      <c r="AA803" s="94">
        <f>AProperties!AI803*(9.806*E803)^0.5</f>
        <v>2.9941913116472723</v>
      </c>
      <c r="AB803" s="94">
        <f>AProperties!AJ803*(9.806*F803)^0.5</f>
        <v>2.9936597247290333</v>
      </c>
      <c r="AC803" s="94">
        <f>AProperties!AK803*(9.806*G803)^0.5</f>
        <v>2.9951562708656563</v>
      </c>
      <c r="AD803" s="94">
        <f>AProperties!AL803*(9.806*H803)^0.5</f>
        <v>2.9946355962454128</v>
      </c>
      <c r="AE803" s="94">
        <f>AProperties!AM803*(9.806*I803)^0.5</f>
        <v>2.9958031691157743</v>
      </c>
      <c r="AF803" s="97">
        <f t="shared" si="142"/>
        <v>2.9934494411114416</v>
      </c>
    </row>
    <row r="804" spans="1:32" x14ac:dyDescent="0.25">
      <c r="A804" s="28">
        <v>0.79700000000000004</v>
      </c>
      <c r="B804" s="94">
        <f>AProperties!B804/AProperties!V804/VLOOKUP(B$6,Data!$N$4:$Y$11,Data!$X$1,FALSE)</f>
        <v>1.1496646025115005</v>
      </c>
      <c r="C804" s="94">
        <f>AProperties!C804/AProperties!W804/VLOOKUP(C$6,Data!$N$4:$Y$11,Data!$X$1,FALSE)</f>
        <v>1.1516350519804608</v>
      </c>
      <c r="D804" s="94">
        <f>AProperties!D804/AProperties!X804/VLOOKUP(D$6,Data!$N$4:$Y$11,Data!$X$1,FALSE)</f>
        <v>1.1513484988092062</v>
      </c>
      <c r="E804" s="94">
        <f>AProperties!E804/AProperties!Y804/VLOOKUP(E$6,Data!$N$4:$Y$11,Data!$X$1,FALSE)</f>
        <v>1.1526234234325141</v>
      </c>
      <c r="F804" s="94">
        <f>AProperties!F804/AProperties!Z804/VLOOKUP(F$6,Data!$N$4:$Y$11,Data!$X$1,FALSE)</f>
        <v>1.1522937686681607</v>
      </c>
      <c r="G804" s="94">
        <f>AProperties!G804/AProperties!AA804/VLOOKUP(G$6,Data!$N$4:$Y$11,Data!$X$1,FALSE)</f>
        <v>1.1532219524825187</v>
      </c>
      <c r="H804" s="94">
        <f>AProperties!H804/AProperties!AB804/VLOOKUP(H$6,Data!$N$4:$Y$11,Data!$X$1,FALSE)</f>
        <v>1.1528989768513784</v>
      </c>
      <c r="I804" s="94">
        <f>AProperties!I804/AProperties!AC804/VLOOKUP(I$6,Data!$N$4:$Y$11,Data!$X$1,FALSE)</f>
        <v>1.1536232906464363</v>
      </c>
      <c r="J804" s="97">
        <f t="shared" si="132"/>
        <v>1.1521636956727719</v>
      </c>
      <c r="L804" s="28">
        <v>0.79700000000000004</v>
      </c>
      <c r="M804" s="94">
        <f t="shared" si="133"/>
        <v>1.3718323012557503</v>
      </c>
      <c r="N804" s="94">
        <f t="shared" si="134"/>
        <v>1.3728175259902304</v>
      </c>
      <c r="O804" s="94">
        <f t="shared" si="135"/>
        <v>1.3726742494046031</v>
      </c>
      <c r="P804" s="94">
        <f t="shared" si="136"/>
        <v>1.3733117117162572</v>
      </c>
      <c r="Q804" s="94">
        <f t="shared" si="137"/>
        <v>1.3731468843340804</v>
      </c>
      <c r="R804" s="94">
        <f t="shared" si="138"/>
        <v>1.3736109762412594</v>
      </c>
      <c r="S804" s="94">
        <f t="shared" si="139"/>
        <v>1.3734494884256891</v>
      </c>
      <c r="T804" s="94">
        <f t="shared" si="140"/>
        <v>1.3738116453232183</v>
      </c>
      <c r="U804" s="97">
        <f t="shared" si="141"/>
        <v>1.373081847836386</v>
      </c>
      <c r="W804" s="28">
        <v>0.79700000000000004</v>
      </c>
      <c r="X804" s="94">
        <f>AProperties!AF804*(9.806*B804)^0.5</f>
        <v>2.9965632458460392</v>
      </c>
      <c r="Y804" s="94">
        <f>AProperties!AG804*(9.806*C804)^0.5</f>
        <v>2.9997482274588747</v>
      </c>
      <c r="Z804" s="94">
        <f>AProperties!AH804*(9.806*D804)^0.5</f>
        <v>2.9992852258142308</v>
      </c>
      <c r="AA804" s="94">
        <f>AProperties!AI804*(9.806*E804)^0.5</f>
        <v>3.0013447432880649</v>
      </c>
      <c r="AB804" s="94">
        <f>AProperties!AJ804*(9.806*F804)^0.5</f>
        <v>3.0008123308466197</v>
      </c>
      <c r="AC804" s="94">
        <f>AProperties!AK804*(9.806*G804)^0.5</f>
        <v>3.0023112027967942</v>
      </c>
      <c r="AD804" s="94">
        <f>AProperties!AL804*(9.806*H804)^0.5</f>
        <v>3.0017897183640243</v>
      </c>
      <c r="AE804" s="94">
        <f>AProperties!AM804*(9.806*I804)^0.5</f>
        <v>3.0029591081007441</v>
      </c>
      <c r="AF804" s="97">
        <f t="shared" si="142"/>
        <v>3.0006017253144237</v>
      </c>
    </row>
    <row r="805" spans="1:32" x14ac:dyDescent="0.25">
      <c r="A805" s="28">
        <v>0.79800000000000004</v>
      </c>
      <c r="B805" s="94">
        <f>AProperties!B805/AProperties!V805/VLOOKUP(B$6,Data!$N$4:$Y$11,Data!$X$1,FALSE)</f>
        <v>1.1531678685275089</v>
      </c>
      <c r="C805" s="94">
        <f>AProperties!C805/AProperties!W805/VLOOKUP(C$6,Data!$N$4:$Y$11,Data!$X$1,FALSE)</f>
        <v>1.1551456964623112</v>
      </c>
      <c r="D805" s="94">
        <f>AProperties!D805/AProperties!X805/VLOOKUP(D$6,Data!$N$4:$Y$11,Data!$X$1,FALSE)</f>
        <v>1.1548580691479311</v>
      </c>
      <c r="E805" s="94">
        <f>AProperties!E805/AProperties!Y805/VLOOKUP(E$6,Data!$N$4:$Y$11,Data!$X$1,FALSE)</f>
        <v>1.1561377757670275</v>
      </c>
      <c r="F805" s="94">
        <f>AProperties!F805/AProperties!Z805/VLOOKUP(F$6,Data!$N$4:$Y$11,Data!$X$1,FALSE)</f>
        <v>1.15580688380242</v>
      </c>
      <c r="G805" s="94">
        <f>AProperties!G805/AProperties!AA805/VLOOKUP(G$6,Data!$N$4:$Y$11,Data!$X$1,FALSE)</f>
        <v>1.1567385524075902</v>
      </c>
      <c r="H805" s="94">
        <f>AProperties!H805/AProperties!AB805/VLOOKUP(H$6,Data!$N$4:$Y$11,Data!$X$1,FALSE)</f>
        <v>1.1564143637331148</v>
      </c>
      <c r="I805" s="94">
        <f>AProperties!I805/AProperties!AC805/VLOOKUP(I$6,Data!$N$4:$Y$11,Data!$X$1,FALSE)</f>
        <v>1.157141398612314</v>
      </c>
      <c r="J805" s="97">
        <f t="shared" si="132"/>
        <v>1.1556763260575271</v>
      </c>
      <c r="L805" s="28">
        <v>0.79800000000000004</v>
      </c>
      <c r="M805" s="94">
        <f t="shared" si="133"/>
        <v>1.3745839342637545</v>
      </c>
      <c r="N805" s="94">
        <f t="shared" si="134"/>
        <v>1.3755728482311556</v>
      </c>
      <c r="O805" s="94">
        <f t="shared" si="135"/>
        <v>1.3754290345739655</v>
      </c>
      <c r="P805" s="94">
        <f t="shared" si="136"/>
        <v>1.3760688878835139</v>
      </c>
      <c r="Q805" s="94">
        <f t="shared" si="137"/>
        <v>1.3759034419012099</v>
      </c>
      <c r="R805" s="94">
        <f t="shared" si="138"/>
        <v>1.3763692762037951</v>
      </c>
      <c r="S805" s="94">
        <f t="shared" si="139"/>
        <v>1.3762071818665573</v>
      </c>
      <c r="T805" s="94">
        <f t="shared" si="140"/>
        <v>1.3765706993061571</v>
      </c>
      <c r="U805" s="97">
        <f t="shared" si="141"/>
        <v>1.3758381630287637</v>
      </c>
      <c r="W805" s="28">
        <v>0.79800000000000004</v>
      </c>
      <c r="X805" s="94">
        <f>AProperties!AF805*(9.806*B805)^0.5</f>
        <v>3.0037329499597973</v>
      </c>
      <c r="Y805" s="94">
        <f>AProperties!AG805*(9.806*C805)^0.5</f>
        <v>3.0069228706901514</v>
      </c>
      <c r="Z805" s="94">
        <f>AProperties!AH805*(9.806*D805)^0.5</f>
        <v>3.0064591495087307</v>
      </c>
      <c r="AA805" s="94">
        <f>AProperties!AI805*(9.806*E805)^0.5</f>
        <v>3.0085218716276474</v>
      </c>
      <c r="AB805" s="94">
        <f>AProperties!AJ805*(9.806*F805)^0.5</f>
        <v>3.0079886297509515</v>
      </c>
      <c r="AC805" s="94">
        <f>AProperties!AK805*(9.806*G805)^0.5</f>
        <v>3.0094898385343729</v>
      </c>
      <c r="AD805" s="94">
        <f>AProperties!AL805*(9.806*H805)^0.5</f>
        <v>3.0089675404528995</v>
      </c>
      <c r="AE805" s="94">
        <f>AProperties!AM805*(9.806*I805)^0.5</f>
        <v>3.0101387556616368</v>
      </c>
      <c r="AF805" s="97">
        <f t="shared" si="142"/>
        <v>3.0077777007732731</v>
      </c>
    </row>
    <row r="806" spans="1:32" x14ac:dyDescent="0.25">
      <c r="A806" s="28">
        <v>0.79900000000000004</v>
      </c>
      <c r="B806" s="94">
        <f>AProperties!B806/AProperties!V806/VLOOKUP(B$6,Data!$N$4:$Y$11,Data!$X$1,FALSE)</f>
        <v>1.1566931281347712</v>
      </c>
      <c r="C806" s="94">
        <f>AProperties!C806/AProperties!W806/VLOOKUP(C$6,Data!$N$4:$Y$11,Data!$X$1,FALSE)</f>
        <v>1.1586783810434838</v>
      </c>
      <c r="D806" s="94">
        <f>AProperties!D806/AProperties!X806/VLOOKUP(D$6,Data!$N$4:$Y$11,Data!$X$1,FALSE)</f>
        <v>1.158389672815421</v>
      </c>
      <c r="E806" s="94">
        <f>AProperties!E806/AProperties!Y806/VLOOKUP(E$6,Data!$N$4:$Y$11,Data!$X$1,FALSE)</f>
        <v>1.1596741915723154</v>
      </c>
      <c r="F806" s="94">
        <f>AProperties!F806/AProperties!Z806/VLOOKUP(F$6,Data!$N$4:$Y$11,Data!$X$1,FALSE)</f>
        <v>1.159342054609086</v>
      </c>
      <c r="G806" s="94">
        <f>AProperties!G806/AProperties!AA806/VLOOKUP(G$6,Data!$N$4:$Y$11,Data!$X$1,FALSE)</f>
        <v>1.1602772299705728</v>
      </c>
      <c r="H806" s="94">
        <f>AProperties!H806/AProperties!AB806/VLOOKUP(H$6,Data!$N$4:$Y$11,Data!$X$1,FALSE)</f>
        <v>1.1599518206066339</v>
      </c>
      <c r="I806" s="94">
        <f>AProperties!I806/AProperties!AC806/VLOOKUP(I$6,Data!$N$4:$Y$11,Data!$X$1,FALSE)</f>
        <v>1.1606815937216988</v>
      </c>
      <c r="J806" s="97">
        <f t="shared" si="132"/>
        <v>1.159211009059248</v>
      </c>
      <c r="L806" s="28">
        <v>0.79900000000000004</v>
      </c>
      <c r="M806" s="94">
        <f t="shared" si="133"/>
        <v>1.3773465640673856</v>
      </c>
      <c r="N806" s="94">
        <f t="shared" si="134"/>
        <v>1.3783391905217419</v>
      </c>
      <c r="O806" s="94">
        <f t="shared" si="135"/>
        <v>1.3781948364077106</v>
      </c>
      <c r="P806" s="94">
        <f t="shared" si="136"/>
        <v>1.3788370957861578</v>
      </c>
      <c r="Q806" s="94">
        <f t="shared" si="137"/>
        <v>1.3786710273045431</v>
      </c>
      <c r="R806" s="94">
        <f t="shared" si="138"/>
        <v>1.3791386149852864</v>
      </c>
      <c r="S806" s="94">
        <f t="shared" si="139"/>
        <v>1.378975910303317</v>
      </c>
      <c r="T806" s="94">
        <f t="shared" si="140"/>
        <v>1.3793407968608493</v>
      </c>
      <c r="U806" s="97">
        <f t="shared" si="141"/>
        <v>1.3786055045296242</v>
      </c>
      <c r="W806" s="28">
        <v>0.79900000000000004</v>
      </c>
      <c r="X806" s="94">
        <f>AProperties!AF806*(9.806*B806)^0.5</f>
        <v>3.0109265829494278</v>
      </c>
      <c r="Y806" s="94">
        <f>AProperties!AG806*(9.806*C806)^0.5</f>
        <v>3.0141214664563516</v>
      </c>
      <c r="Z806" s="94">
        <f>AProperties!AH806*(9.806*D806)^0.5</f>
        <v>3.013657022293339</v>
      </c>
      <c r="AA806" s="94">
        <f>AProperties!AI806*(9.806*E806)^0.5</f>
        <v>3.0157229643949255</v>
      </c>
      <c r="AB806" s="94">
        <f>AProperties!AJ806*(9.806*F806)^0.5</f>
        <v>3.0151888891144503</v>
      </c>
      <c r="AC806" s="94">
        <f>AProperties!AK806*(9.806*G806)^0.5</f>
        <v>3.0166924459098716</v>
      </c>
      <c r="AD806" s="94">
        <f>AProperties!AL806*(9.806*H806)^0.5</f>
        <v>3.0161693302881645</v>
      </c>
      <c r="AE806" s="94">
        <f>AProperties!AM806*(9.806*I806)^0.5</f>
        <v>3.0173423796987144</v>
      </c>
      <c r="AF806" s="97">
        <f t="shared" si="142"/>
        <v>3.0149776351381554</v>
      </c>
    </row>
    <row r="807" spans="1:32" x14ac:dyDescent="0.25">
      <c r="A807" s="28">
        <v>0.8</v>
      </c>
      <c r="B807" s="94">
        <f>AProperties!B807/AProperties!V807/VLOOKUP(B$6,Data!$N$4:$Y$11,Data!$X$1,FALSE)</f>
        <v>1.1602406587159046</v>
      </c>
      <c r="C807" s="94">
        <f>AProperties!C807/AProperties!W807/VLOOKUP(C$6,Data!$N$4:$Y$11,Data!$X$1,FALSE)</f>
        <v>1.162233383679687</v>
      </c>
      <c r="D807" s="94">
        <f>AProperties!D807/AProperties!X807/VLOOKUP(D$6,Data!$N$4:$Y$11,Data!$X$1,FALSE)</f>
        <v>1.1619435876839737</v>
      </c>
      <c r="E807" s="94">
        <f>AProperties!E807/AProperties!Y807/VLOOKUP(E$6,Data!$N$4:$Y$11,Data!$X$1,FALSE)</f>
        <v>1.16323294909195</v>
      </c>
      <c r="F807" s="94">
        <f>AProperties!F807/AProperties!Z807/VLOOKUP(F$6,Data!$N$4:$Y$11,Data!$X$1,FALSE)</f>
        <v>1.1628995592356861</v>
      </c>
      <c r="G807" s="94">
        <f>AProperties!G807/AProperties!AA807/VLOOKUP(G$6,Data!$N$4:$Y$11,Data!$X$1,FALSE)</f>
        <v>1.1638382635894948</v>
      </c>
      <c r="H807" s="94">
        <f>AProperties!H807/AProperties!AB807/VLOOKUP(H$6,Data!$N$4:$Y$11,Data!$X$1,FALSE)</f>
        <v>1.1635116257958138</v>
      </c>
      <c r="I807" s="94">
        <f>AProperties!I807/AProperties!AC807/VLOOKUP(I$6,Data!$N$4:$Y$11,Data!$X$1,FALSE)</f>
        <v>1.1642441545096607</v>
      </c>
      <c r="J807" s="97">
        <f t="shared" si="132"/>
        <v>1.1627680227877712</v>
      </c>
      <c r="L807" s="28">
        <v>0.8</v>
      </c>
      <c r="M807" s="94">
        <f t="shared" si="133"/>
        <v>1.3801203293579523</v>
      </c>
      <c r="N807" s="94">
        <f t="shared" si="134"/>
        <v>1.3811166918398436</v>
      </c>
      <c r="O807" s="94">
        <f t="shared" si="135"/>
        <v>1.380971793841987</v>
      </c>
      <c r="P807" s="94">
        <f t="shared" si="136"/>
        <v>1.3816164745459751</v>
      </c>
      <c r="Q807" s="94">
        <f t="shared" si="137"/>
        <v>1.3814497796178431</v>
      </c>
      <c r="R807" s="94">
        <f t="shared" si="138"/>
        <v>1.3819191317947475</v>
      </c>
      <c r="S807" s="94">
        <f t="shared" si="139"/>
        <v>1.3817558128979068</v>
      </c>
      <c r="T807" s="94">
        <f t="shared" si="140"/>
        <v>1.3821220772548304</v>
      </c>
      <c r="U807" s="97">
        <f t="shared" si="141"/>
        <v>1.381384011393886</v>
      </c>
      <c r="W807" s="28">
        <v>0.8</v>
      </c>
      <c r="X807" s="94">
        <f>AProperties!AF807*(9.806*B807)^0.5</f>
        <v>3.0181444166081226</v>
      </c>
      <c r="Y807" s="94">
        <f>AProperties!AG807*(9.806*C807)^0.5</f>
        <v>3.0213442868932798</v>
      </c>
      <c r="Z807" s="94">
        <f>AProperties!AH807*(9.806*D807)^0.5</f>
        <v>3.0208791162540196</v>
      </c>
      <c r="AA807" s="94">
        <f>AProperties!AI807*(9.806*E807)^0.5</f>
        <v>3.0229482938976209</v>
      </c>
      <c r="AB807" s="94">
        <f>AProperties!AJ807*(9.806*F807)^0.5</f>
        <v>3.0224133811874867</v>
      </c>
      <c r="AC807" s="94">
        <f>AProperties!AK807*(9.806*G807)^0.5</f>
        <v>3.0239192973351443</v>
      </c>
      <c r="AD807" s="94">
        <f>AProperties!AL807*(9.806*H807)^0.5</f>
        <v>3.0233953602254817</v>
      </c>
      <c r="AE807" s="94">
        <f>AProperties!AM807*(9.806*I807)^0.5</f>
        <v>3.0245702526936786</v>
      </c>
      <c r="AF807" s="97">
        <f t="shared" si="142"/>
        <v>3.0222018006368541</v>
      </c>
    </row>
    <row r="808" spans="1:32" x14ac:dyDescent="0.25">
      <c r="A808" s="28">
        <v>0.80100000000000005</v>
      </c>
      <c r="B808" s="94">
        <f>AProperties!B808/AProperties!V808/VLOOKUP(B$6,Data!$N$4:$Y$11,Data!$X$1,FALSE)</f>
        <v>1.1638107425366664</v>
      </c>
      <c r="C808" s="94">
        <f>AProperties!C808/AProperties!W808/VLOOKUP(C$6,Data!$N$4:$Y$11,Data!$X$1,FALSE)</f>
        <v>1.1658109872197835</v>
      </c>
      <c r="D808" s="94">
        <f>AProperties!D808/AProperties!X808/VLOOKUP(D$6,Data!$N$4:$Y$11,Data!$X$1,FALSE)</f>
        <v>1.1655200965175863</v>
      </c>
      <c r="E808" s="94">
        <f>AProperties!E808/AProperties!Y808/VLOOKUP(E$6,Data!$N$4:$Y$11,Data!$X$1,FALSE)</f>
        <v>1.1668143314676962</v>
      </c>
      <c r="F808" s="94">
        <f>AProperties!F808/AProperties!Z808/VLOOKUP(F$6,Data!$N$4:$Y$11,Data!$X$1,FALSE)</f>
        <v>1.1664796807262618</v>
      </c>
      <c r="G808" s="94">
        <f>AProperties!G808/AProperties!AA808/VLOOKUP(G$6,Data!$N$4:$Y$11,Data!$X$1,FALSE)</f>
        <v>1.1674219365836291</v>
      </c>
      <c r="H808" s="94">
        <f>AProperties!H808/AProperties!AB808/VLOOKUP(H$6,Data!$N$4:$Y$11,Data!$X$1,FALSE)</f>
        <v>1.1670940625241266</v>
      </c>
      <c r="I808" s="94">
        <f>AProperties!I808/AProperties!AC808/VLOOKUP(I$6,Data!$N$4:$Y$11,Data!$X$1,FALSE)</f>
        <v>1.1678293644145514</v>
      </c>
      <c r="J808" s="97">
        <f t="shared" si="132"/>
        <v>1.1663476502487877</v>
      </c>
      <c r="L808" s="28">
        <v>0.80100000000000005</v>
      </c>
      <c r="M808" s="94">
        <f t="shared" si="133"/>
        <v>1.3829053712683332</v>
      </c>
      <c r="N808" s="94">
        <f t="shared" si="134"/>
        <v>1.3839054936098918</v>
      </c>
      <c r="O808" s="94">
        <f t="shared" si="135"/>
        <v>1.3837600482587931</v>
      </c>
      <c r="P808" s="94">
        <f t="shared" si="136"/>
        <v>1.3844071657338481</v>
      </c>
      <c r="Q808" s="94">
        <f t="shared" si="137"/>
        <v>1.3842398403631311</v>
      </c>
      <c r="R808" s="94">
        <f t="shared" si="138"/>
        <v>1.3847109682918146</v>
      </c>
      <c r="S808" s="94">
        <f t="shared" si="139"/>
        <v>1.3845470312620634</v>
      </c>
      <c r="T808" s="94">
        <f t="shared" si="140"/>
        <v>1.3849146822072758</v>
      </c>
      <c r="U808" s="97">
        <f t="shared" si="141"/>
        <v>1.3841738251243938</v>
      </c>
      <c r="W808" s="28">
        <v>0.80100000000000005</v>
      </c>
      <c r="X808" s="94">
        <f>AProperties!AF808*(9.806*B808)^0.5</f>
        <v>3.0253867273989137</v>
      </c>
      <c r="Y808" s="94">
        <f>AProperties!AG808*(9.806*C808)^0.5</f>
        <v>3.0285916088118139</v>
      </c>
      <c r="Z808" s="94">
        <f>AProperties!AH808*(9.806*D808)^0.5</f>
        <v>3.0281257081510571</v>
      </c>
      <c r="AA808" s="94">
        <f>AProperties!AI808*(9.806*E808)^0.5</f>
        <v>3.0301981371211708</v>
      </c>
      <c r="AB808" s="94">
        <f>AProperties!AJ808*(9.806*F808)^0.5</f>
        <v>3.0296623828972713</v>
      </c>
      <c r="AC808" s="94">
        <f>AProperties!AK808*(9.806*G808)^0.5</f>
        <v>3.0311706699013619</v>
      </c>
      <c r="AD808" s="94">
        <f>AProperties!AL808*(9.806*H808)^0.5</f>
        <v>3.0306459072989607</v>
      </c>
      <c r="AE808" s="94">
        <f>AProperties!AM808*(9.806*I808)^0.5</f>
        <v>3.0318226518085996</v>
      </c>
      <c r="AF808" s="97">
        <f t="shared" si="142"/>
        <v>3.0294504741736437</v>
      </c>
    </row>
    <row r="809" spans="1:32" x14ac:dyDescent="0.25">
      <c r="A809" s="28">
        <v>0.80200000000000005</v>
      </c>
      <c r="B809" s="94">
        <f>AProperties!B809/AProperties!V809/VLOOKUP(B$6,Data!$N$4:$Y$11,Data!$X$1,FALSE)</f>
        <v>1.1674036668569714</v>
      </c>
      <c r="C809" s="94">
        <f>AProperties!C809/AProperties!W809/VLOOKUP(C$6,Data!$N$4:$Y$11,Data!$X$1,FALSE)</f>
        <v>1.1694114795170432</v>
      </c>
      <c r="D809" s="94">
        <f>AProperties!D809/AProperties!X809/VLOOKUP(D$6,Data!$N$4:$Y$11,Data!$X$1,FALSE)</f>
        <v>1.1691194870831692</v>
      </c>
      <c r="E809" s="94">
        <f>AProperties!E809/AProperties!Y809/VLOOKUP(E$6,Data!$N$4:$Y$11,Data!$X$1,FALSE)</f>
        <v>1.1704186268508709</v>
      </c>
      <c r="F809" s="94">
        <f>AProperties!F809/AProperties!Z809/VLOOKUP(F$6,Data!$N$4:$Y$11,Data!$X$1,FALSE)</f>
        <v>1.1700827071326911</v>
      </c>
      <c r="G809" s="94">
        <f>AProperties!G809/AProperties!AA809/VLOOKUP(G$6,Data!$N$4:$Y$11,Data!$X$1,FALSE)</f>
        <v>1.1710285372849207</v>
      </c>
      <c r="H809" s="94">
        <f>AProperties!H809/AProperties!AB809/VLOOKUP(H$6,Data!$N$4:$Y$11,Data!$X$1,FALSE)</f>
        <v>1.1706994190260362</v>
      </c>
      <c r="I809" s="94">
        <f>AProperties!I809/AProperties!AC809/VLOOKUP(I$6,Data!$N$4:$Y$11,Data!$X$1,FALSE)</f>
        <v>1.1714375118894929</v>
      </c>
      <c r="J809" s="97">
        <f t="shared" si="132"/>
        <v>1.1699501794551495</v>
      </c>
      <c r="L809" s="28">
        <v>0.80200000000000005</v>
      </c>
      <c r="M809" s="94">
        <f t="shared" si="133"/>
        <v>1.3857018334284859</v>
      </c>
      <c r="N809" s="94">
        <f t="shared" si="134"/>
        <v>1.3867057397585216</v>
      </c>
      <c r="O809" s="94">
        <f t="shared" si="135"/>
        <v>1.3865597435415846</v>
      </c>
      <c r="P809" s="94">
        <f t="shared" si="136"/>
        <v>1.3872093134254355</v>
      </c>
      <c r="Q809" s="94">
        <f t="shared" si="137"/>
        <v>1.3870413535663455</v>
      </c>
      <c r="R809" s="94">
        <f t="shared" si="138"/>
        <v>1.3875142686424604</v>
      </c>
      <c r="S809" s="94">
        <f t="shared" si="139"/>
        <v>1.3873497095130181</v>
      </c>
      <c r="T809" s="94">
        <f t="shared" si="140"/>
        <v>1.3877187559447464</v>
      </c>
      <c r="U809" s="97">
        <f t="shared" si="141"/>
        <v>1.3869750897275748</v>
      </c>
      <c r="W809" s="28">
        <v>0.80200000000000005</v>
      </c>
      <c r="X809" s="94">
        <f>AProperties!AF809*(9.806*B809)^0.5</f>
        <v>3.0326537965560356</v>
      </c>
      <c r="Y809" s="94">
        <f>AProperties!AG809*(9.806*C809)^0.5</f>
        <v>3.0358637137993973</v>
      </c>
      <c r="Z809" s="94">
        <f>AProperties!AH809*(9.806*D809)^0.5</f>
        <v>3.0353970795205116</v>
      </c>
      <c r="AA809" s="94">
        <f>AProperties!AI809*(9.806*E809)^0.5</f>
        <v>3.0374727758302624</v>
      </c>
      <c r="AB809" s="94">
        <f>AProperties!AJ809*(9.806*F809)^0.5</f>
        <v>3.0369361759493723</v>
      </c>
      <c r="AC809" s="94">
        <f>AProperties!AK809*(9.806*G809)^0.5</f>
        <v>3.0384468454805753</v>
      </c>
      <c r="AD809" s="94">
        <f>AProperties!AL809*(9.806*H809)^0.5</f>
        <v>3.0379212533227182</v>
      </c>
      <c r="AE809" s="94">
        <f>AProperties!AM809*(9.806*I809)^0.5</f>
        <v>3.039099858987528</v>
      </c>
      <c r="AF809" s="97">
        <f t="shared" si="142"/>
        <v>3.0367239374307999</v>
      </c>
    </row>
    <row r="810" spans="1:32" x14ac:dyDescent="0.25">
      <c r="A810" s="28">
        <v>0.80300000000000005</v>
      </c>
      <c r="B810" s="94">
        <f>AProperties!B810/AProperties!V810/VLOOKUP(B$6,Data!$N$4:$Y$11,Data!$X$1,FALSE)</f>
        <v>1.1710197240450169</v>
      </c>
      <c r="C810" s="94">
        <f>AProperties!C810/AProperties!W810/VLOOKUP(C$6,Data!$N$4:$Y$11,Data!$X$1,FALSE)</f>
        <v>1.1730351535434993</v>
      </c>
      <c r="D810" s="94">
        <f>AProperties!D810/AProperties!X810/VLOOKUP(D$6,Data!$N$4:$Y$11,Data!$X$1,FALSE)</f>
        <v>1.1727420522648719</v>
      </c>
      <c r="E810" s="94">
        <f>AProperties!E810/AProperties!Y810/VLOOKUP(E$6,Data!$N$4:$Y$11,Data!$X$1,FALSE)</f>
        <v>1.1740461285168189</v>
      </c>
      <c r="F810" s="94">
        <f>AProperties!F810/AProperties!Z810/VLOOKUP(F$6,Data!$N$4:$Y$11,Data!$X$1,FALSE)</f>
        <v>1.1737089316291216</v>
      </c>
      <c r="G810" s="94">
        <f>AProperties!G810/AProperties!AA810/VLOOKUP(G$6,Data!$N$4:$Y$11,Data!$X$1,FALSE)</f>
        <v>1.1746583591525261</v>
      </c>
      <c r="H810" s="94">
        <f>AProperties!H810/AProperties!AB810/VLOOKUP(H$6,Data!$N$4:$Y$11,Data!$X$1,FALSE)</f>
        <v>1.1743279886614977</v>
      </c>
      <c r="I810" s="94">
        <f>AProperties!I810/AProperties!AC810/VLOOKUP(I$6,Data!$N$4:$Y$11,Data!$X$1,FALSE)</f>
        <v>1.1750688905169582</v>
      </c>
      <c r="J810" s="97">
        <f t="shared" si="132"/>
        <v>1.1735759035412889</v>
      </c>
      <c r="L810" s="28">
        <v>0.80300000000000005</v>
      </c>
      <c r="M810" s="94">
        <f t="shared" si="133"/>
        <v>1.3885098620225085</v>
      </c>
      <c r="N810" s="94">
        <f t="shared" si="134"/>
        <v>1.3895175767717496</v>
      </c>
      <c r="O810" s="94">
        <f t="shared" si="135"/>
        <v>1.3893710261324359</v>
      </c>
      <c r="P810" s="94">
        <f t="shared" si="136"/>
        <v>1.3900230642584095</v>
      </c>
      <c r="Q810" s="94">
        <f t="shared" si="137"/>
        <v>1.3898544658145608</v>
      </c>
      <c r="R810" s="94">
        <f t="shared" si="138"/>
        <v>1.3903291795762631</v>
      </c>
      <c r="S810" s="94">
        <f t="shared" si="139"/>
        <v>1.3901639943307489</v>
      </c>
      <c r="T810" s="94">
        <f t="shared" si="140"/>
        <v>1.3905344452584791</v>
      </c>
      <c r="U810" s="97">
        <f t="shared" si="141"/>
        <v>1.3897879517706444</v>
      </c>
      <c r="W810" s="28">
        <v>0.80300000000000005</v>
      </c>
      <c r="X810" s="94">
        <f>AProperties!AF810*(9.806*B810)^0.5</f>
        <v>3.0399459101890174</v>
      </c>
      <c r="Y810" s="94">
        <f>AProperties!AG810*(9.806*C810)^0.5</f>
        <v>3.0431608883242385</v>
      </c>
      <c r="Z810" s="94">
        <f>AProperties!AH810*(9.806*D810)^0.5</f>
        <v>3.0426935167784199</v>
      </c>
      <c r="AA810" s="94">
        <f>AProperties!AI810*(9.806*E810)^0.5</f>
        <v>3.0447724966730956</v>
      </c>
      <c r="AB810" s="94">
        <f>AProperties!AJ810*(9.806*F810)^0.5</f>
        <v>3.0442350469319477</v>
      </c>
      <c r="AC810" s="94">
        <f>AProperties!AK810*(9.806*G810)^0.5</f>
        <v>3.0457481108299964</v>
      </c>
      <c r="AD810" s="94">
        <f>AProperties!AL810*(9.806*H810)^0.5</f>
        <v>3.0452216849951386</v>
      </c>
      <c r="AE810" s="94">
        <f>AProperties!AM810*(9.806*I810)^0.5</f>
        <v>3.0464021610607954</v>
      </c>
      <c r="AF810" s="97">
        <f t="shared" si="142"/>
        <v>3.044022476972831</v>
      </c>
    </row>
    <row r="811" spans="1:32" x14ac:dyDescent="0.25">
      <c r="A811" s="28">
        <v>0.80400000000000005</v>
      </c>
      <c r="B811" s="94">
        <f>AProperties!B811/AProperties!V811/VLOOKUP(B$6,Data!$N$4:$Y$11,Data!$X$1,FALSE)</f>
        <v>1.1746592116946033</v>
      </c>
      <c r="C811" s="94">
        <f>AProperties!C811/AProperties!W811/VLOOKUP(C$6,Data!$N$4:$Y$11,Data!$X$1,FALSE)</f>
        <v>1.176682307507505</v>
      </c>
      <c r="D811" s="94">
        <f>AProperties!D811/AProperties!X811/VLOOKUP(D$6,Data!$N$4:$Y$11,Data!$X$1,FALSE)</f>
        <v>1.1763880901816057</v>
      </c>
      <c r="E811" s="94">
        <f>AProperties!E811/AProperties!Y811/VLOOKUP(E$6,Data!$N$4:$Y$11,Data!$X$1,FALSE)</f>
        <v>1.1776971349825873</v>
      </c>
      <c r="F811" s="94">
        <f>AProperties!F811/AProperties!Z811/VLOOKUP(F$6,Data!$N$4:$Y$11,Data!$X$1,FALSE)</f>
        <v>1.1773586526296085</v>
      </c>
      <c r="G811" s="94">
        <f>AProperties!G811/AProperties!AA811/VLOOKUP(G$6,Data!$N$4:$Y$11,Data!$X$1,FALSE)</f>
        <v>1.1783117008905779</v>
      </c>
      <c r="H811" s="94">
        <f>AProperties!H811/AProperties!AB811/VLOOKUP(H$6,Data!$N$4:$Y$11,Data!$X$1,FALSE)</f>
        <v>1.1779800700336753</v>
      </c>
      <c r="I811" s="94">
        <f>AProperties!I811/AProperties!AC811/VLOOKUP(I$6,Data!$N$4:$Y$11,Data!$X$1,FALSE)</f>
        <v>1.1787237991265833</v>
      </c>
      <c r="J811" s="97">
        <f t="shared" si="132"/>
        <v>1.1772251208808433</v>
      </c>
      <c r="L811" s="28">
        <v>0.80400000000000005</v>
      </c>
      <c r="M811" s="94">
        <f t="shared" si="133"/>
        <v>1.3913296058473017</v>
      </c>
      <c r="N811" s="94">
        <f t="shared" si="134"/>
        <v>1.3923411537537524</v>
      </c>
      <c r="O811" s="94">
        <f t="shared" si="135"/>
        <v>1.392194045090803</v>
      </c>
      <c r="P811" s="94">
        <f t="shared" si="136"/>
        <v>1.3928485674912938</v>
      </c>
      <c r="Q811" s="94">
        <f t="shared" si="137"/>
        <v>1.3926793263148043</v>
      </c>
      <c r="R811" s="94">
        <f t="shared" si="138"/>
        <v>1.393155850445289</v>
      </c>
      <c r="S811" s="94">
        <f t="shared" si="139"/>
        <v>1.3929900350168376</v>
      </c>
      <c r="T811" s="94">
        <f t="shared" si="140"/>
        <v>1.3933618995632917</v>
      </c>
      <c r="U811" s="97">
        <f t="shared" si="141"/>
        <v>1.3926125604404218</v>
      </c>
      <c r="W811" s="28">
        <v>0.80400000000000005</v>
      </c>
      <c r="X811" s="94">
        <f>AProperties!AF811*(9.806*B811)^0.5</f>
        <v>3.0472633593895679</v>
      </c>
      <c r="Y811" s="94">
        <f>AProperties!AG811*(9.806*C811)^0.5</f>
        <v>3.0504834238423078</v>
      </c>
      <c r="Z811" s="94">
        <f>AProperties!AH811*(9.806*D811)^0.5</f>
        <v>3.0500153113277682</v>
      </c>
      <c r="AA811" s="94">
        <f>AProperties!AI811*(9.806*E811)^0.5</f>
        <v>3.0520975912884301</v>
      </c>
      <c r="AB811" s="94">
        <f>AProperties!AJ811*(9.806*F811)^0.5</f>
        <v>3.0515592874227861</v>
      </c>
      <c r="AC811" s="94">
        <f>AProperties!AK811*(9.806*G811)^0.5</f>
        <v>3.0530747576991173</v>
      </c>
      <c r="AD811" s="94">
        <f>AProperties!AL811*(9.806*H811)^0.5</f>
        <v>3.0525474940059558</v>
      </c>
      <c r="AE811" s="94">
        <f>AProperties!AM811*(9.806*I811)^0.5</f>
        <v>3.0537298498521439</v>
      </c>
      <c r="AF811" s="97">
        <f t="shared" si="142"/>
        <v>3.0513463843535096</v>
      </c>
    </row>
    <row r="812" spans="1:32" x14ac:dyDescent="0.25">
      <c r="A812" s="28">
        <v>0.80500000000000005</v>
      </c>
      <c r="B812" s="94">
        <f>AProperties!B812/AProperties!V812/VLOOKUP(B$6,Data!$N$4:$Y$11,Data!$X$1,FALSE)</f>
        <v>1.178322432745768</v>
      </c>
      <c r="C812" s="94">
        <f>AProperties!C812/AProperties!W812/VLOOKUP(C$6,Data!$N$4:$Y$11,Data!$X$1,FALSE)</f>
        <v>1.1803532449746155</v>
      </c>
      <c r="D812" s="94">
        <f>AProperties!D812/AProperties!X812/VLOOKUP(D$6,Data!$N$4:$Y$11,Data!$X$1,FALSE)</f>
        <v>1.1800579043078832</v>
      </c>
      <c r="E812" s="94">
        <f>AProperties!E812/AProperties!Y812/VLOOKUP(E$6,Data!$N$4:$Y$11,Data!$X$1,FALSE)</f>
        <v>1.1813719501279345</v>
      </c>
      <c r="F812" s="94">
        <f>AProperties!F812/AProperties!Z812/VLOOKUP(F$6,Data!$N$4:$Y$11,Data!$X$1,FALSE)</f>
        <v>1.1810321739090792</v>
      </c>
      <c r="G812" s="94">
        <f>AProperties!G812/AProperties!AA812/VLOOKUP(G$6,Data!$N$4:$Y$11,Data!$X$1,FALSE)</f>
        <v>1.1819888665692471</v>
      </c>
      <c r="H812" s="94">
        <f>AProperties!H812/AProperties!AB812/VLOOKUP(H$6,Data!$N$4:$Y$11,Data!$X$1,FALSE)</f>
        <v>1.1816559671099793</v>
      </c>
      <c r="I812" s="94">
        <f>AProperties!I812/AProperties!AC812/VLOOKUP(I$6,Data!$N$4:$Y$11,Data!$X$1,FALSE)</f>
        <v>1.1824025419162847</v>
      </c>
      <c r="J812" s="97">
        <f t="shared" si="132"/>
        <v>1.1808981352075989</v>
      </c>
      <c r="L812" s="28">
        <v>0.80500000000000005</v>
      </c>
      <c r="M812" s="94">
        <f t="shared" si="133"/>
        <v>1.394161216372884</v>
      </c>
      <c r="N812" s="94">
        <f t="shared" si="134"/>
        <v>1.3951766224873077</v>
      </c>
      <c r="O812" s="94">
        <f t="shared" si="135"/>
        <v>1.3950289521539416</v>
      </c>
      <c r="P812" s="94">
        <f t="shared" si="136"/>
        <v>1.3956859750639672</v>
      </c>
      <c r="Q812" s="94">
        <f t="shared" si="137"/>
        <v>1.3955160869545398</v>
      </c>
      <c r="R812" s="94">
        <f t="shared" si="138"/>
        <v>1.3959944332846237</v>
      </c>
      <c r="S812" s="94">
        <f t="shared" si="139"/>
        <v>1.3958279835549896</v>
      </c>
      <c r="T812" s="94">
        <f t="shared" si="140"/>
        <v>1.3962012709581424</v>
      </c>
      <c r="U812" s="97">
        <f t="shared" si="141"/>
        <v>1.3954490676037996</v>
      </c>
      <c r="W812" s="28">
        <v>0.80500000000000005</v>
      </c>
      <c r="X812" s="94">
        <f>AProperties!AF812*(9.806*B812)^0.5</f>
        <v>3.0546064403413662</v>
      </c>
      <c r="Y812" s="94">
        <f>AProperties!AG812*(9.806*C812)^0.5</f>
        <v>3.0578316169072441</v>
      </c>
      <c r="Z812" s="94">
        <f>AProperties!AH812*(9.806*D812)^0.5</f>
        <v>3.0573627596683748</v>
      </c>
      <c r="AA812" s="94">
        <f>AProperties!AI812*(9.806*E812)^0.5</f>
        <v>3.0594483564155608</v>
      </c>
      <c r="AB812" s="94">
        <f>AProperties!AJ812*(9.806*F812)^0.5</f>
        <v>3.058909194099253</v>
      </c>
      <c r="AC812" s="94">
        <f>AProperties!AK812*(9.806*G812)^0.5</f>
        <v>3.0604270829396794</v>
      </c>
      <c r="AD812" s="94">
        <f>AProperties!AL812*(9.806*H812)^0.5</f>
        <v>3.0598989771462355</v>
      </c>
      <c r="AE812" s="94">
        <f>AProperties!AM812*(9.806*I812)^0.5</f>
        <v>3.0610832222887345</v>
      </c>
      <c r="AF812" s="97">
        <f t="shared" si="142"/>
        <v>3.0586959562258063</v>
      </c>
    </row>
    <row r="813" spans="1:32" x14ac:dyDescent="0.25">
      <c r="A813" s="28">
        <v>0.80600000000000005</v>
      </c>
      <c r="B813" s="94">
        <f>AProperties!B813/AProperties!V813/VLOOKUP(B$6,Data!$N$4:$Y$11,Data!$X$1,FALSE)</f>
        <v>1.182009695608834</v>
      </c>
      <c r="C813" s="94">
        <f>AProperties!C813/AProperties!W813/VLOOKUP(C$6,Data!$N$4:$Y$11,Data!$X$1,FALSE)</f>
        <v>1.1840482749918861</v>
      </c>
      <c r="D813" s="94">
        <f>AProperties!D813/AProperties!X813/VLOOKUP(D$6,Data!$N$4:$Y$11,Data!$X$1,FALSE)</f>
        <v>1.1837518035980901</v>
      </c>
      <c r="E813" s="94">
        <f>AProperties!E813/AProperties!Y813/VLOOKUP(E$6,Data!$N$4:$Y$11,Data!$X$1,FALSE)</f>
        <v>1.1850708833197543</v>
      </c>
      <c r="F813" s="94">
        <f>AProperties!F813/AProperties!Z813/VLOOKUP(F$6,Data!$N$4:$Y$11,Data!$X$1,FALSE)</f>
        <v>1.1847298047277168</v>
      </c>
      <c r="G813" s="94">
        <f>AProperties!G813/AProperties!AA813/VLOOKUP(G$6,Data!$N$4:$Y$11,Data!$X$1,FALSE)</f>
        <v>1.1856901657492593</v>
      </c>
      <c r="H813" s="94">
        <f>AProperties!H813/AProperties!AB813/VLOOKUP(H$6,Data!$N$4:$Y$11,Data!$X$1,FALSE)</f>
        <v>1.1853559893465229</v>
      </c>
      <c r="I813" s="94">
        <f>AProperties!I813/AProperties!AC813/VLOOKUP(I$6,Data!$N$4:$Y$11,Data!$X$1,FALSE)</f>
        <v>1.1861054285768189</v>
      </c>
      <c r="J813" s="97">
        <f t="shared" si="132"/>
        <v>1.1845952557398602</v>
      </c>
      <c r="L813" s="28">
        <v>0.80600000000000005</v>
      </c>
      <c r="M813" s="94">
        <f t="shared" si="133"/>
        <v>1.397004847804417</v>
      </c>
      <c r="N813" s="94">
        <f t="shared" si="134"/>
        <v>1.398024137495943</v>
      </c>
      <c r="O813" s="94">
        <f t="shared" si="135"/>
        <v>1.3978759017990452</v>
      </c>
      <c r="P813" s="94">
        <f t="shared" si="136"/>
        <v>1.3985354416598772</v>
      </c>
      <c r="Q813" s="94">
        <f t="shared" si="137"/>
        <v>1.3983649023638585</v>
      </c>
      <c r="R813" s="94">
        <f t="shared" si="138"/>
        <v>1.3988450828746297</v>
      </c>
      <c r="S813" s="94">
        <f t="shared" si="139"/>
        <v>1.3986779946732615</v>
      </c>
      <c r="T813" s="94">
        <f t="shared" si="140"/>
        <v>1.3990527142884095</v>
      </c>
      <c r="U813" s="97">
        <f t="shared" si="141"/>
        <v>1.3982976278699302</v>
      </c>
      <c r="W813" s="28">
        <v>0.80600000000000005</v>
      </c>
      <c r="X813" s="94">
        <f>AProperties!AF813*(9.806*B813)^0.5</f>
        <v>3.0619754544328197</v>
      </c>
      <c r="Y813" s="94">
        <f>AProperties!AG813*(9.806*C813)^0.5</f>
        <v>3.0652057692832355</v>
      </c>
      <c r="Z813" s="94">
        <f>AProperties!AH813*(9.806*D813)^0.5</f>
        <v>3.0647361635097705</v>
      </c>
      <c r="AA813" s="94">
        <f>AProperties!AI813*(9.806*E813)^0.5</f>
        <v>3.066825094007255</v>
      </c>
      <c r="AB813" s="94">
        <f>AProperties!AJ813*(9.806*F813)^0.5</f>
        <v>3.0662850688512098</v>
      </c>
      <c r="AC813" s="94">
        <f>AProperties!AK813*(9.806*G813)^0.5</f>
        <v>3.0678053886186727</v>
      </c>
      <c r="AD813" s="94">
        <f>AProperties!AL813*(9.806*H813)^0.5</f>
        <v>3.0672764364213219</v>
      </c>
      <c r="AE813" s="94">
        <f>AProperties!AM813*(9.806*I813)^0.5</f>
        <v>3.0684625805141543</v>
      </c>
      <c r="AF813" s="97">
        <f t="shared" si="142"/>
        <v>3.0660714944548046</v>
      </c>
    </row>
    <row r="814" spans="1:32" x14ac:dyDescent="0.25">
      <c r="A814" s="28">
        <v>0.80700000000000005</v>
      </c>
      <c r="B814" s="94">
        <f>AProperties!B814/AProperties!V814/VLOOKUP(B$6,Data!$N$4:$Y$11,Data!$X$1,FALSE)</f>
        <v>1.185721314291988</v>
      </c>
      <c r="C814" s="94">
        <f>AProperties!C814/AProperties!W814/VLOOKUP(C$6,Data!$N$4:$Y$11,Data!$X$1,FALSE)</f>
        <v>1.1877677122157198</v>
      </c>
      <c r="D814" s="94">
        <f>AProperties!D814/AProperties!X814/VLOOKUP(D$6,Data!$N$4:$Y$11,Data!$X$1,FALSE)</f>
        <v>1.1874701026142858</v>
      </c>
      <c r="E814" s="94">
        <f>AProperties!E814/AProperties!Y814/VLOOKUP(E$6,Data!$N$4:$Y$11,Data!$X$1,FALSE)</f>
        <v>1.1887942495400476</v>
      </c>
      <c r="F814" s="94">
        <f>AProperties!F814/AProperties!Z814/VLOOKUP(F$6,Data!$N$4:$Y$11,Data!$X$1,FALSE)</f>
        <v>1.1884518599588929</v>
      </c>
      <c r="G814" s="94">
        <f>AProperties!G814/AProperties!AA814/VLOOKUP(G$6,Data!$N$4:$Y$11,Data!$X$1,FALSE)</f>
        <v>1.1894159136099438</v>
      </c>
      <c r="H814" s="94">
        <f>AProperties!H814/AProperties!AB814/VLOOKUP(H$6,Data!$N$4:$Y$11,Data!$X$1,FALSE)</f>
        <v>1.189080451816144</v>
      </c>
      <c r="I814" s="94">
        <f>AProperties!I814/AProperties!AC814/VLOOKUP(I$6,Data!$N$4:$Y$11,Data!$X$1,FALSE)</f>
        <v>1.189832774419898</v>
      </c>
      <c r="J814" s="97">
        <f t="shared" si="132"/>
        <v>1.188316797308365</v>
      </c>
      <c r="L814" s="28">
        <v>0.80700000000000005</v>
      </c>
      <c r="M814" s="94">
        <f t="shared" si="133"/>
        <v>1.3998606571459939</v>
      </c>
      <c r="N814" s="94">
        <f t="shared" si="134"/>
        <v>1.40088385610786</v>
      </c>
      <c r="O814" s="94">
        <f t="shared" si="135"/>
        <v>1.400735051307143</v>
      </c>
      <c r="P814" s="94">
        <f t="shared" si="136"/>
        <v>1.4013971247700239</v>
      </c>
      <c r="Q814" s="94">
        <f t="shared" si="137"/>
        <v>1.4012259299794465</v>
      </c>
      <c r="R814" s="94">
        <f t="shared" si="138"/>
        <v>1.401707956804972</v>
      </c>
      <c r="S814" s="94">
        <f t="shared" si="139"/>
        <v>1.401540225908072</v>
      </c>
      <c r="T814" s="94">
        <f t="shared" si="140"/>
        <v>1.4019163872099489</v>
      </c>
      <c r="U814" s="97">
        <f t="shared" si="141"/>
        <v>1.4011583986541825</v>
      </c>
      <c r="W814" s="28">
        <v>0.80700000000000005</v>
      </c>
      <c r="X814" s="94">
        <f>AProperties!AF814*(9.806*B814)^0.5</f>
        <v>3.0693707083729089</v>
      </c>
      <c r="Y814" s="94">
        <f>AProperties!AG814*(9.806*C814)^0.5</f>
        <v>3.0726061880609996</v>
      </c>
      <c r="Z814" s="94">
        <f>AProperties!AH814*(9.806*D814)^0.5</f>
        <v>3.0721358298871428</v>
      </c>
      <c r="AA814" s="94">
        <f>AProperties!AI814*(9.806*E814)^0.5</f>
        <v>3.0742281113457821</v>
      </c>
      <c r="AB814" s="94">
        <f>AProperties!AJ814*(9.806*F814)^0.5</f>
        <v>3.0736872188970374</v>
      </c>
      <c r="AC814" s="94">
        <f>AProperties!AK814*(9.806*G814)^0.5</f>
        <v>3.0752099821344046</v>
      </c>
      <c r="AD814" s="94">
        <f>AProperties!AL814*(9.806*H814)^0.5</f>
        <v>3.0746801791669123</v>
      </c>
      <c r="AE814" s="94">
        <f>AProperties!AM814*(9.806*I814)^0.5</f>
        <v>3.0758682320045363</v>
      </c>
      <c r="AF814" s="97">
        <f t="shared" si="142"/>
        <v>3.0734733062337156</v>
      </c>
    </row>
    <row r="815" spans="1:32" x14ac:dyDescent="0.25">
      <c r="A815" s="28">
        <v>0.80800000000000005</v>
      </c>
      <c r="B815" s="94">
        <f>AProperties!B815/AProperties!V815/VLOOKUP(B$6,Data!$N$4:$Y$11,Data!$X$1,FALSE)</f>
        <v>1.1894576085325295</v>
      </c>
      <c r="C815" s="94">
        <f>AProperties!C815/AProperties!W815/VLOOKUP(C$6,Data!$N$4:$Y$11,Data!$X$1,FALSE)</f>
        <v>1.1915118770433681</v>
      </c>
      <c r="D815" s="94">
        <f>AProperties!D815/AProperties!X815/VLOOKUP(D$6,Data!$N$4:$Y$11,Data!$X$1,FALSE)</f>
        <v>1.1912131216576731</v>
      </c>
      <c r="E815" s="94">
        <f>AProperties!E815/AProperties!Y815/VLOOKUP(E$6,Data!$N$4:$Y$11,Data!$X$1,FALSE)</f>
        <v>1.1925423695175732</v>
      </c>
      <c r="F815" s="94">
        <f>AProperties!F815/AProperties!Z815/VLOOKUP(F$6,Data!$N$4:$Y$11,Data!$X$1,FALSE)</f>
        <v>1.1921986602207586</v>
      </c>
      <c r="G815" s="94">
        <f>AProperties!G815/AProperties!AA815/VLOOKUP(G$6,Data!$N$4:$Y$11,Data!$X$1,FALSE)</f>
        <v>1.1931664310809555</v>
      </c>
      <c r="H815" s="94">
        <f>AProperties!H815/AProperties!AB815/VLOOKUP(H$6,Data!$N$4:$Y$11,Data!$X$1,FALSE)</f>
        <v>1.1928296753400724</v>
      </c>
      <c r="I815" s="94">
        <f>AProperties!I815/AProperties!AC815/VLOOKUP(I$6,Data!$N$4:$Y$11,Data!$X$1,FALSE)</f>
        <v>1.1935849005099486</v>
      </c>
      <c r="J815" s="97">
        <f t="shared" si="132"/>
        <v>1.1920630804878598</v>
      </c>
      <c r="L815" s="28">
        <v>0.80800000000000005</v>
      </c>
      <c r="M815" s="94">
        <f t="shared" si="133"/>
        <v>1.4027288042662649</v>
      </c>
      <c r="N815" s="94">
        <f t="shared" si="134"/>
        <v>1.4037559385216842</v>
      </c>
      <c r="O815" s="94">
        <f t="shared" si="135"/>
        <v>1.4036065608288366</v>
      </c>
      <c r="P815" s="94">
        <f t="shared" si="136"/>
        <v>1.4042711847587865</v>
      </c>
      <c r="Q815" s="94">
        <f t="shared" si="137"/>
        <v>1.4040993301103795</v>
      </c>
      <c r="R815" s="94">
        <f t="shared" si="138"/>
        <v>1.4045832155404778</v>
      </c>
      <c r="S815" s="94">
        <f t="shared" si="139"/>
        <v>1.4044148376700363</v>
      </c>
      <c r="T815" s="94">
        <f t="shared" si="140"/>
        <v>1.4047924502549742</v>
      </c>
      <c r="U815" s="97">
        <f t="shared" si="141"/>
        <v>1.4040315402439298</v>
      </c>
      <c r="W815" s="28">
        <v>0.80800000000000005</v>
      </c>
      <c r="X815" s="94">
        <f>AProperties!AF815*(9.806*B815)^0.5</f>
        <v>3.0767925143102355</v>
      </c>
      <c r="Y815" s="94">
        <f>AProperties!AG815*(9.806*C815)^0.5</f>
        <v>3.0800331857769327</v>
      </c>
      <c r="Z815" s="94">
        <f>AProperties!AH815*(9.806*D815)^0.5</f>
        <v>3.079562071280483</v>
      </c>
      <c r="AA815" s="94">
        <f>AProperties!AI815*(9.806*E815)^0.5</f>
        <v>3.0816577211621596</v>
      </c>
      <c r="AB815" s="94">
        <f>AProperties!AJ815*(9.806*F815)^0.5</f>
        <v>3.0811159569028272</v>
      </c>
      <c r="AC815" s="94">
        <f>AProperties!AK815*(9.806*G815)^0.5</f>
        <v>3.0826411763357644</v>
      </c>
      <c r="AD815" s="94">
        <f>AProperties!AL815*(9.806*H815)^0.5</f>
        <v>3.0821105181682795</v>
      </c>
      <c r="AE815" s="94">
        <f>AProperties!AM815*(9.806*I815)^0.5</f>
        <v>3.0833004896878133</v>
      </c>
      <c r="AF815" s="97">
        <f t="shared" si="142"/>
        <v>3.080901704203062</v>
      </c>
    </row>
    <row r="816" spans="1:32" x14ac:dyDescent="0.25">
      <c r="A816" s="28">
        <v>0.80900000000000005</v>
      </c>
      <c r="B816" s="94">
        <f>AProperties!B816/AProperties!V816/VLOOKUP(B$6,Data!$N$4:$Y$11,Data!$X$1,FALSE)</f>
        <v>1.1932189039318752</v>
      </c>
      <c r="C816" s="94">
        <f>AProperties!C816/AProperties!W816/VLOOKUP(C$6,Data!$N$4:$Y$11,Data!$X$1,FALSE)</f>
        <v>1.1952810957482278</v>
      </c>
      <c r="D816" s="94">
        <f>AProperties!D816/AProperties!X816/VLOOKUP(D$6,Data!$N$4:$Y$11,Data!$X$1,FALSE)</f>
        <v>1.1949811869038427</v>
      </c>
      <c r="E816" s="94">
        <f>AProperties!E816/AProperties!Y816/VLOOKUP(E$6,Data!$N$4:$Y$11,Data!$X$1,FALSE)</f>
        <v>1.1963155698632622</v>
      </c>
      <c r="F816" s="94">
        <f>AProperties!F816/AProperties!Z816/VLOOKUP(F$6,Data!$N$4:$Y$11,Data!$X$1,FALSE)</f>
        <v>1.1959705320116338</v>
      </c>
      <c r="G816" s="94">
        <f>AProperties!G816/AProperties!AA816/VLOOKUP(G$6,Data!$N$4:$Y$11,Data!$X$1,FALSE)</f>
        <v>1.1969420449777868</v>
      </c>
      <c r="H816" s="94">
        <f>AProperties!H816/AProperties!AB816/VLOOKUP(H$6,Data!$N$4:$Y$11,Data!$X$1,FALSE)</f>
        <v>1.1966039866234048</v>
      </c>
      <c r="I816" s="94">
        <f>AProperties!I816/AProperties!AC816/VLOOKUP(I$6,Data!$N$4:$Y$11,Data!$X$1,FALSE)</f>
        <v>1.197362133799698</v>
      </c>
      <c r="J816" s="97">
        <f t="shared" si="132"/>
        <v>1.1958344317324665</v>
      </c>
      <c r="L816" s="28">
        <v>0.80900000000000005</v>
      </c>
      <c r="M816" s="94">
        <f t="shared" si="133"/>
        <v>1.4056094519659377</v>
      </c>
      <c r="N816" s="94">
        <f t="shared" si="134"/>
        <v>1.406640547874114</v>
      </c>
      <c r="O816" s="94">
        <f t="shared" si="135"/>
        <v>1.4064905934519214</v>
      </c>
      <c r="P816" s="94">
        <f t="shared" si="136"/>
        <v>1.407157784931631</v>
      </c>
      <c r="Q816" s="94">
        <f t="shared" si="137"/>
        <v>1.4069852660058171</v>
      </c>
      <c r="R816" s="94">
        <f t="shared" si="138"/>
        <v>1.4074710224888936</v>
      </c>
      <c r="S816" s="94">
        <f t="shared" si="139"/>
        <v>1.4073019933117026</v>
      </c>
      <c r="T816" s="94">
        <f t="shared" si="140"/>
        <v>1.407681066899849</v>
      </c>
      <c r="U816" s="97">
        <f t="shared" si="141"/>
        <v>1.4069172158662335</v>
      </c>
      <c r="W816" s="28">
        <v>0.80900000000000005</v>
      </c>
      <c r="X816" s="94">
        <f>AProperties!AF816*(9.806*B816)^0.5</f>
        <v>3.0842411899553235</v>
      </c>
      <c r="Y816" s="94">
        <f>AProperties!AG816*(9.806*C816)^0.5</f>
        <v>3.0874870805355759</v>
      </c>
      <c r="Z816" s="94">
        <f>AProperties!AH816*(9.806*D816)^0.5</f>
        <v>3.0870152057370066</v>
      </c>
      <c r="AA816" s="94">
        <f>AProperties!AI816*(9.806*E816)^0.5</f>
        <v>3.0891142417586424</v>
      </c>
      <c r="AB816" s="94">
        <f>AProperties!AJ816*(9.806*F816)^0.5</f>
        <v>3.0885716011048872</v>
      </c>
      <c r="AC816" s="94">
        <f>AProperties!AK816*(9.806*G816)^0.5</f>
        <v>3.0900992896447752</v>
      </c>
      <c r="AD816" s="94">
        <f>AProperties!AL816*(9.806*H816)^0.5</f>
        <v>3.0895677717828214</v>
      </c>
      <c r="AE816" s="94">
        <f>AProperties!AM816*(9.806*I816)^0.5</f>
        <v>3.0907596720663366</v>
      </c>
      <c r="AF816" s="97">
        <f t="shared" si="142"/>
        <v>3.0883570065731711</v>
      </c>
    </row>
    <row r="817" spans="1:32" x14ac:dyDescent="0.25">
      <c r="A817" s="28">
        <v>0.81</v>
      </c>
      <c r="B817" s="94">
        <f>AProperties!B817/AProperties!V817/VLOOKUP(B$6,Data!$N$4:$Y$11,Data!$X$1,FALSE)</f>
        <v>1.1970055320944875</v>
      </c>
      <c r="C817" s="94">
        <f>AProperties!C817/AProperties!W817/VLOOKUP(C$6,Data!$N$4:$Y$11,Data!$X$1,FALSE)</f>
        <v>1.1990757006190407</v>
      </c>
      <c r="D817" s="94">
        <f>AProperties!D817/AProperties!X817/VLOOKUP(D$6,Data!$N$4:$Y$11,Data!$X$1,FALSE)</f>
        <v>1.1987746305419491</v>
      </c>
      <c r="E817" s="94">
        <f>AProperties!E817/AProperties!Y817/VLOOKUP(E$6,Data!$N$4:$Y$11,Data!$X$1,FALSE)</f>
        <v>1.2001141832095747</v>
      </c>
      <c r="F817" s="94">
        <f>AProperties!F817/AProperties!Z817/VLOOKUP(F$6,Data!$N$4:$Y$11,Data!$X$1,FALSE)</f>
        <v>1.1997678078492999</v>
      </c>
      <c r="G817" s="94">
        <f>AProperties!G817/AProperties!AA817/VLOOKUP(G$6,Data!$N$4:$Y$11,Data!$X$1,FALSE)</f>
        <v>1.2007430881412038</v>
      </c>
      <c r="H817" s="94">
        <f>AProperties!H817/AProperties!AB817/VLOOKUP(H$6,Data!$N$4:$Y$11,Data!$X$1,FALSE)</f>
        <v>1.2004037183944851</v>
      </c>
      <c r="I817" s="94">
        <f>AProperties!I817/AProperties!AC817/VLOOKUP(I$6,Data!$N$4:$Y$11,Data!$X$1,FALSE)</f>
        <v>1.2011648072696544</v>
      </c>
      <c r="J817" s="97">
        <f t="shared" si="132"/>
        <v>1.1996311835149618</v>
      </c>
      <c r="L817" s="28">
        <v>0.81</v>
      </c>
      <c r="M817" s="94">
        <f t="shared" si="133"/>
        <v>1.4085027660472438</v>
      </c>
      <c r="N817" s="94">
        <f t="shared" si="134"/>
        <v>1.4095378503095204</v>
      </c>
      <c r="O817" s="94">
        <f t="shared" si="135"/>
        <v>1.4093873152709746</v>
      </c>
      <c r="P817" s="94">
        <f t="shared" si="136"/>
        <v>1.4100570916047874</v>
      </c>
      <c r="Q817" s="94">
        <f t="shared" si="137"/>
        <v>1.40988390392465</v>
      </c>
      <c r="R817" s="94">
        <f t="shared" si="138"/>
        <v>1.4103715440706019</v>
      </c>
      <c r="S817" s="94">
        <f t="shared" si="139"/>
        <v>1.4102018591972425</v>
      </c>
      <c r="T817" s="94">
        <f t="shared" si="140"/>
        <v>1.4105824036348271</v>
      </c>
      <c r="U817" s="97">
        <f t="shared" si="141"/>
        <v>1.4098155917574808</v>
      </c>
      <c r="W817" s="28">
        <v>0.81</v>
      </c>
      <c r="X817" s="94">
        <f>AProperties!AF817*(9.806*B817)^0.5</f>
        <v>3.0917170587063456</v>
      </c>
      <c r="Y817" s="94">
        <f>AProperties!AG817*(9.806*C817)^0.5</f>
        <v>3.0949681961354467</v>
      </c>
      <c r="Z817" s="94">
        <f>AProperties!AH817*(9.806*D817)^0.5</f>
        <v>3.0944955569970074</v>
      </c>
      <c r="AA817" s="94">
        <f>AProperties!AI817*(9.806*E817)^0.5</f>
        <v>3.0965979971346558</v>
      </c>
      <c r="AB817" s="94">
        <f>AProperties!AJ817*(9.806*F817)^0.5</f>
        <v>3.0960544754356252</v>
      </c>
      <c r="AC817" s="94">
        <f>AProperties!AK817*(9.806*G817)^0.5</f>
        <v>3.0975846461825576</v>
      </c>
      <c r="AD817" s="94">
        <f>AProperties!AL817*(9.806*H817)^0.5</f>
        <v>3.0970522640659821</v>
      </c>
      <c r="AE817" s="94">
        <f>AProperties!AM817*(9.806*I817)^0.5</f>
        <v>3.098246103342837</v>
      </c>
      <c r="AF817" s="97">
        <f t="shared" si="142"/>
        <v>3.0958395372500576</v>
      </c>
    </row>
    <row r="818" spans="1:32" x14ac:dyDescent="0.25">
      <c r="A818" s="28">
        <v>0.81100000000000005</v>
      </c>
      <c r="B818" s="94">
        <f>AProperties!B818/AProperties!V818/VLOOKUP(B$6,Data!$N$4:$Y$11,Data!$X$1,FALSE)</f>
        <v>1.2008178307708388</v>
      </c>
      <c r="C818" s="94">
        <f>AProperties!C818/AProperties!W818/VLOOKUP(C$6,Data!$N$4:$Y$11,Data!$X$1,FALSE)</f>
        <v>1.2028960301031499</v>
      </c>
      <c r="D818" s="94">
        <f>AProperties!D818/AProperties!X818/VLOOKUP(D$6,Data!$N$4:$Y$11,Data!$X$1,FALSE)</f>
        <v>1.202593790917909</v>
      </c>
      <c r="E818" s="94">
        <f>AProperties!E818/AProperties!Y818/VLOOKUP(E$6,Data!$N$4:$Y$11,Data!$X$1,FALSE)</f>
        <v>1.2039385483539002</v>
      </c>
      <c r="F818" s="94">
        <f>AProperties!F818/AProperties!Z818/VLOOKUP(F$6,Data!$N$4:$Y$11,Data!$X$1,FALSE)</f>
        <v>1.2035908264143564</v>
      </c>
      <c r="G818" s="94">
        <f>AProperties!G818/AProperties!AA818/VLOOKUP(G$6,Data!$N$4:$Y$11,Data!$X$1,FALSE)</f>
        <v>1.2045698995807306</v>
      </c>
      <c r="H818" s="94">
        <f>AProperties!H818/AProperties!AB818/VLOOKUP(H$6,Data!$N$4:$Y$11,Data!$X$1,FALSE)</f>
        <v>1.204229209548354</v>
      </c>
      <c r="I818" s="94">
        <f>AProperties!I818/AProperties!AC818/VLOOKUP(I$6,Data!$N$4:$Y$11,Data!$X$1,FALSE)</f>
        <v>1.204993260071658</v>
      </c>
      <c r="J818" s="97">
        <f t="shared" si="132"/>
        <v>1.2034536744701121</v>
      </c>
      <c r="L818" s="28">
        <v>0.81100000000000005</v>
      </c>
      <c r="M818" s="94">
        <f t="shared" si="133"/>
        <v>1.4114089153854195</v>
      </c>
      <c r="N818" s="94">
        <f t="shared" si="134"/>
        <v>1.412448015051575</v>
      </c>
      <c r="O818" s="94">
        <f t="shared" si="135"/>
        <v>1.4122968954589545</v>
      </c>
      <c r="P818" s="94">
        <f t="shared" si="136"/>
        <v>1.4129692741769502</v>
      </c>
      <c r="Q818" s="94">
        <f t="shared" si="137"/>
        <v>1.4127954132071783</v>
      </c>
      <c r="R818" s="94">
        <f t="shared" si="138"/>
        <v>1.4132849497903655</v>
      </c>
      <c r="S818" s="94">
        <f t="shared" si="139"/>
        <v>1.4131146047741772</v>
      </c>
      <c r="T818" s="94">
        <f t="shared" si="140"/>
        <v>1.4134966300358291</v>
      </c>
      <c r="U818" s="97">
        <f t="shared" si="141"/>
        <v>1.4127268372350561</v>
      </c>
      <c r="W818" s="28">
        <v>0.81100000000000005</v>
      </c>
      <c r="X818" s="94">
        <f>AProperties!AF818*(9.806*B818)^0.5</f>
        <v>3.0992204497783438</v>
      </c>
      <c r="Y818" s="94">
        <f>AProperties!AG818*(9.806*C818)^0.5</f>
        <v>3.1024768621984098</v>
      </c>
      <c r="Z818" s="94">
        <f>AProperties!AH818*(9.806*D818)^0.5</f>
        <v>3.1020034546231652</v>
      </c>
      <c r="AA818" s="94">
        <f>AProperties!AI818*(9.806*E818)^0.5</f>
        <v>3.1041093171162224</v>
      </c>
      <c r="AB818" s="94">
        <f>AProperties!AJ818*(9.806*F818)^0.5</f>
        <v>3.1035649096529614</v>
      </c>
      <c r="AC818" s="94">
        <f>AProperties!AK818*(9.806*G818)^0.5</f>
        <v>3.1050975758987911</v>
      </c>
      <c r="AD818" s="94">
        <f>AProperties!AL818*(9.806*H818)^0.5</f>
        <v>3.1045643249007178</v>
      </c>
      <c r="AE818" s="94">
        <f>AProperties!AM818*(9.806*I818)^0.5</f>
        <v>3.1057601135499282</v>
      </c>
      <c r="AF818" s="97">
        <f t="shared" si="142"/>
        <v>3.1033496259648174</v>
      </c>
    </row>
    <row r="819" spans="1:32" x14ac:dyDescent="0.25">
      <c r="A819" s="28">
        <v>0.81200000000000006</v>
      </c>
      <c r="B819" s="94">
        <f>AProperties!B819/AProperties!V819/VLOOKUP(B$6,Data!$N$4:$Y$11,Data!$X$1,FALSE)</f>
        <v>1.2046561440045516</v>
      </c>
      <c r="C819" s="94">
        <f>AProperties!C819/AProperties!W819/VLOOKUP(C$6,Data!$N$4:$Y$11,Data!$X$1,FALSE)</f>
        <v>1.2067424289539466</v>
      </c>
      <c r="D819" s="94">
        <f>AProperties!D819/AProperties!X819/VLOOKUP(D$6,Data!$N$4:$Y$11,Data!$X$1,FALSE)</f>
        <v>1.2064390126818136</v>
      </c>
      <c r="E819" s="94">
        <f>AProperties!E819/AProperties!Y819/VLOOKUP(E$6,Data!$N$4:$Y$11,Data!$X$1,FALSE)</f>
        <v>1.2077890104061522</v>
      </c>
      <c r="F819" s="94">
        <f>AProperties!F819/AProperties!Z819/VLOOKUP(F$6,Data!$N$4:$Y$11,Data!$X$1,FALSE)</f>
        <v>1.2074399326977685</v>
      </c>
      <c r="G819" s="94">
        <f>AProperties!G819/AProperties!AA819/VLOOKUP(G$6,Data!$N$4:$Y$11,Data!$X$1,FALSE)</f>
        <v>1.2084228246223456</v>
      </c>
      <c r="H819" s="94">
        <f>AProperties!H819/AProperties!AB819/VLOOKUP(H$6,Data!$N$4:$Y$11,Data!$X$1,FALSE)</f>
        <v>1.208080805294377</v>
      </c>
      <c r="I819" s="94">
        <f>AProperties!I819/AProperties!AC819/VLOOKUP(I$6,Data!$N$4:$Y$11,Data!$X$1,FALSE)</f>
        <v>1.2088478376766318</v>
      </c>
      <c r="J819" s="97">
        <f t="shared" si="132"/>
        <v>1.2073022495421986</v>
      </c>
      <c r="L819" s="28">
        <v>0.81200000000000006</v>
      </c>
      <c r="M819" s="94">
        <f t="shared" si="133"/>
        <v>1.4143280720022759</v>
      </c>
      <c r="N819" s="94">
        <f t="shared" si="134"/>
        <v>1.4153712144769734</v>
      </c>
      <c r="O819" s="94">
        <f t="shared" si="135"/>
        <v>1.415219506340907</v>
      </c>
      <c r="P819" s="94">
        <f t="shared" si="136"/>
        <v>1.415894505203076</v>
      </c>
      <c r="Q819" s="94">
        <f t="shared" si="137"/>
        <v>1.4157199663488842</v>
      </c>
      <c r="R819" s="94">
        <f t="shared" si="138"/>
        <v>1.4162114123111729</v>
      </c>
      <c r="S819" s="94">
        <f t="shared" si="139"/>
        <v>1.4160404026471887</v>
      </c>
      <c r="T819" s="94">
        <f t="shared" si="140"/>
        <v>1.4164239188383161</v>
      </c>
      <c r="U819" s="97">
        <f t="shared" si="141"/>
        <v>1.4156511247710992</v>
      </c>
      <c r="W819" s="28">
        <v>0.81200000000000006</v>
      </c>
      <c r="X819" s="94">
        <f>AProperties!AF819*(9.806*B819)^0.5</f>
        <v>3.1067516983360695</v>
      </c>
      <c r="Y819" s="94">
        <f>AProperties!AG819*(9.806*C819)^0.5</f>
        <v>3.1100134143026645</v>
      </c>
      <c r="Z819" s="94">
        <f>AProperties!AH819*(9.806*D819)^0.5</f>
        <v>3.1095392341335426</v>
      </c>
      <c r="AA819" s="94">
        <f>AProperties!AI819*(9.806*E819)^0.5</f>
        <v>3.111648537489025</v>
      </c>
      <c r="AB819" s="94">
        <f>AProperties!AJ819*(9.806*F819)^0.5</f>
        <v>3.1111032394733713</v>
      </c>
      <c r="AC819" s="94">
        <f>AProperties!AK819*(9.806*G819)^0.5</f>
        <v>3.1126384147048363</v>
      </c>
      <c r="AD819" s="94">
        <f>AProperties!AL819*(9.806*H819)^0.5</f>
        <v>3.1121042901305578</v>
      </c>
      <c r="AE819" s="94">
        <f>AProperties!AM819*(9.806*I819)^0.5</f>
        <v>3.1133020386832486</v>
      </c>
      <c r="AF819" s="97">
        <f t="shared" si="142"/>
        <v>3.1108876084066641</v>
      </c>
    </row>
    <row r="820" spans="1:32" x14ac:dyDescent="0.25">
      <c r="A820" s="28">
        <v>0.81299999999999994</v>
      </c>
      <c r="B820" s="94">
        <f>AProperties!B820/AProperties!V820/VLOOKUP(B$6,Data!$N$4:$Y$11,Data!$X$1,FALSE)</f>
        <v>1.2085208222838748</v>
      </c>
      <c r="C820" s="94">
        <f>AProperties!C820/AProperties!W820/VLOOKUP(C$6,Data!$N$4:$Y$11,Data!$X$1,FALSE)</f>
        <v>1.2106152483826482</v>
      </c>
      <c r="D820" s="94">
        <f>AProperties!D820/AProperties!X820/VLOOKUP(D$6,Data!$N$4:$Y$11,Data!$X$1,FALSE)</f>
        <v>1.2103106469396563</v>
      </c>
      <c r="E820" s="94">
        <f>AProperties!E820/AProperties!Y820/VLOOKUP(E$6,Data!$N$4:$Y$11,Data!$X$1,FALSE)</f>
        <v>1.2116659209406975</v>
      </c>
      <c r="F820" s="94">
        <f>AProperties!F820/AProperties!Z820/VLOOKUP(F$6,Data!$N$4:$Y$11,Data!$X$1,FALSE)</f>
        <v>1.2113154781527427</v>
      </c>
      <c r="G820" s="94">
        <f>AProperties!G820/AProperties!AA820/VLOOKUP(G$6,Data!$N$4:$Y$11,Data!$X$1,FALSE)</f>
        <v>1.2123022150604945</v>
      </c>
      <c r="H820" s="94">
        <f>AProperties!H820/AProperties!AB820/VLOOKUP(H$6,Data!$N$4:$Y$11,Data!$X$1,FALSE)</f>
        <v>1.2119588573082318</v>
      </c>
      <c r="I820" s="94">
        <f>AProperties!I820/AProperties!AC820/VLOOKUP(I$6,Data!$N$4:$Y$11,Data!$X$1,FALSE)</f>
        <v>1.2127288920266732</v>
      </c>
      <c r="J820" s="97">
        <f t="shared" si="132"/>
        <v>1.2111772601368775</v>
      </c>
      <c r="L820" s="28">
        <v>0.81299999999999994</v>
      </c>
      <c r="M820" s="94">
        <f t="shared" si="133"/>
        <v>1.4172604111419373</v>
      </c>
      <c r="N820" s="94">
        <f t="shared" si="134"/>
        <v>1.4183076241913239</v>
      </c>
      <c r="O820" s="94">
        <f t="shared" si="135"/>
        <v>1.4181553234698281</v>
      </c>
      <c r="P820" s="94">
        <f t="shared" si="136"/>
        <v>1.4188329604703487</v>
      </c>
      <c r="Q820" s="94">
        <f t="shared" si="137"/>
        <v>1.4186577390763713</v>
      </c>
      <c r="R820" s="94">
        <f t="shared" si="138"/>
        <v>1.4191511075302472</v>
      </c>
      <c r="S820" s="94">
        <f t="shared" si="139"/>
        <v>1.418979428654116</v>
      </c>
      <c r="T820" s="94">
        <f t="shared" si="140"/>
        <v>1.4193644460133366</v>
      </c>
      <c r="U820" s="97">
        <f t="shared" si="141"/>
        <v>1.4185886300684385</v>
      </c>
      <c r="W820" s="28">
        <v>0.81299999999999994</v>
      </c>
      <c r="X820" s="94">
        <f>AProperties!AF820*(9.806*B820)^0.5</f>
        <v>3.1143111456305888</v>
      </c>
      <c r="Y820" s="94">
        <f>AProperties!AG820*(9.806*C820)^0.5</f>
        <v>3.1175781941194862</v>
      </c>
      <c r="Z820" s="94">
        <f>AProperties!AH820*(9.806*D820)^0.5</f>
        <v>3.1171032371382843</v>
      </c>
      <c r="AA820" s="94">
        <f>AProperties!AI820*(9.806*E820)^0.5</f>
        <v>3.1192160001352076</v>
      </c>
      <c r="AB820" s="94">
        <f>AProperties!AJ820*(9.806*F820)^0.5</f>
        <v>3.1186698067086605</v>
      </c>
      <c r="AC820" s="94">
        <f>AProperties!AK820*(9.806*G820)^0.5</f>
        <v>3.1202075046105673</v>
      </c>
      <c r="AD820" s="94">
        <f>AProperties!AL820*(9.806*H820)^0.5</f>
        <v>3.1196725016964577</v>
      </c>
      <c r="AE820" s="94">
        <f>AProperties!AM820*(9.806*I820)^0.5</f>
        <v>3.120872220838347</v>
      </c>
      <c r="AF820" s="97">
        <f t="shared" si="142"/>
        <v>3.1184538263596999</v>
      </c>
    </row>
    <row r="821" spans="1:32" x14ac:dyDescent="0.25">
      <c r="A821" s="28">
        <v>0.81399999999999995</v>
      </c>
      <c r="B821" s="94">
        <f>AProperties!B821/AProperties!V821/VLOOKUP(B$6,Data!$N$4:$Y$11,Data!$X$1,FALSE)</f>
        <v>1.2124122226976282</v>
      </c>
      <c r="C821" s="94">
        <f>AProperties!C821/AProperties!W821/VLOOKUP(C$6,Data!$N$4:$Y$11,Data!$X$1,FALSE)</f>
        <v>1.2145148462145665</v>
      </c>
      <c r="D821" s="94">
        <f>AProperties!D821/AProperties!X821/VLOOKUP(D$6,Data!$N$4:$Y$11,Data!$X$1,FALSE)</f>
        <v>1.2142090514095578</v>
      </c>
      <c r="E821" s="94">
        <f>AProperties!E821/AProperties!Y821/VLOOKUP(E$6,Data!$N$4:$Y$11,Data!$X$1,FALSE)</f>
        <v>1.2155696381527892</v>
      </c>
      <c r="F821" s="94">
        <f>AProperties!F821/AProperties!Z821/VLOOKUP(F$6,Data!$N$4:$Y$11,Data!$X$1,FALSE)</f>
        <v>1.2152178208511033</v>
      </c>
      <c r="G821" s="94">
        <f>AProperties!G821/AProperties!AA821/VLOOKUP(G$6,Data!$N$4:$Y$11,Data!$X$1,FALSE)</f>
        <v>1.2162084293146316</v>
      </c>
      <c r="H821" s="94">
        <f>AProperties!H821/AProperties!AB821/VLOOKUP(H$6,Data!$N$4:$Y$11,Data!$X$1,FALSE)</f>
        <v>1.2158637238883725</v>
      </c>
      <c r="I821" s="94">
        <f>AProperties!I821/AProperties!AC821/VLOOKUP(I$6,Data!$N$4:$Y$11,Data!$X$1,FALSE)</f>
        <v>1.2166367816916355</v>
      </c>
      <c r="J821" s="97">
        <f t="shared" si="132"/>
        <v>1.2150790642775355</v>
      </c>
      <c r="L821" s="28">
        <v>0.81399999999999995</v>
      </c>
      <c r="M821" s="94">
        <f t="shared" si="133"/>
        <v>1.420206111348814</v>
      </c>
      <c r="N821" s="94">
        <f t="shared" si="134"/>
        <v>1.4212574231072832</v>
      </c>
      <c r="O821" s="94">
        <f t="shared" si="135"/>
        <v>1.421104525704779</v>
      </c>
      <c r="P821" s="94">
        <f t="shared" si="136"/>
        <v>1.4217848190763944</v>
      </c>
      <c r="Q821" s="94">
        <f t="shared" si="137"/>
        <v>1.4216089104255516</v>
      </c>
      <c r="R821" s="94">
        <f t="shared" si="138"/>
        <v>1.4221042146573157</v>
      </c>
      <c r="S821" s="94">
        <f t="shared" si="139"/>
        <v>1.4219318619441861</v>
      </c>
      <c r="T821" s="94">
        <f t="shared" si="140"/>
        <v>1.4223183908458177</v>
      </c>
      <c r="U821" s="97">
        <f t="shared" si="141"/>
        <v>1.4215395321387678</v>
      </c>
      <c r="W821" s="28">
        <v>0.81399999999999995</v>
      </c>
      <c r="X821" s="94">
        <f>AProperties!AF821*(9.806*B821)^0.5</f>
        <v>3.121899139139737</v>
      </c>
      <c r="Y821" s="94">
        <f>AProperties!AG821*(9.806*C821)^0.5</f>
        <v>3.1251715495538446</v>
      </c>
      <c r="Z821" s="94">
        <f>AProperties!AH821*(9.806*D821)^0.5</f>
        <v>3.1246958114802292</v>
      </c>
      <c r="AA821" s="94">
        <f>AProperties!AI821*(9.806*E821)^0.5</f>
        <v>3.1268120531740848</v>
      </c>
      <c r="AB821" s="94">
        <f>AProperties!AJ821*(9.806*F821)^0.5</f>
        <v>3.1262649594066403</v>
      </c>
      <c r="AC821" s="94">
        <f>AProperties!AK821*(9.806*G821)^0.5</f>
        <v>3.1278051938651368</v>
      </c>
      <c r="AD821" s="94">
        <f>AProperties!AL821*(9.806*H821)^0.5</f>
        <v>3.1272693077775022</v>
      </c>
      <c r="AE821" s="94">
        <f>AProperties!AM821*(9.806*I821)^0.5</f>
        <v>3.1284710083514407</v>
      </c>
      <c r="AF821" s="97">
        <f t="shared" si="142"/>
        <v>3.1260486278435771</v>
      </c>
    </row>
    <row r="822" spans="1:32" x14ac:dyDescent="0.25">
      <c r="A822" s="28">
        <v>0.81499999999999995</v>
      </c>
      <c r="B822" s="94">
        <f>AProperties!B822/AProperties!V822/VLOOKUP(B$6,Data!$N$4:$Y$11,Data!$X$1,FALSE)</f>
        <v>1.2163307090957878</v>
      </c>
      <c r="C822" s="94">
        <f>AProperties!C822/AProperties!W822/VLOOKUP(C$6,Data!$N$4:$Y$11,Data!$X$1,FALSE)</f>
        <v>1.2184415870500105</v>
      </c>
      <c r="D822" s="94">
        <f>AProperties!D822/AProperties!X822/VLOOKUP(D$6,Data!$N$4:$Y$11,Data!$X$1,FALSE)</f>
        <v>1.2181345905826249</v>
      </c>
      <c r="E822" s="94">
        <f>AProperties!E822/AProperties!Y822/VLOOKUP(E$6,Data!$N$4:$Y$11,Data!$X$1,FALSE)</f>
        <v>1.2195005270196391</v>
      </c>
      <c r="F822" s="94">
        <f>AProperties!F822/AProperties!Z822/VLOOKUP(F$6,Data!$N$4:$Y$11,Data!$X$1,FALSE)</f>
        <v>1.2191473256443144</v>
      </c>
      <c r="G822" s="94">
        <f>AProperties!G822/AProperties!AA822/VLOOKUP(G$6,Data!$N$4:$Y$11,Data!$X$1,FALSE)</f>
        <v>1.2201418325903772</v>
      </c>
      <c r="H822" s="94">
        <f>AProperties!H822/AProperties!AB822/VLOOKUP(H$6,Data!$N$4:$Y$11,Data!$X$1,FALSE)</f>
        <v>1.2197957701171496</v>
      </c>
      <c r="I822" s="94">
        <f>AProperties!I822/AProperties!AC822/VLOOKUP(I$6,Data!$N$4:$Y$11,Data!$X$1,FALSE)</f>
        <v>1.2205718720303738</v>
      </c>
      <c r="J822" s="97">
        <f t="shared" si="132"/>
        <v>1.2190080267662848</v>
      </c>
      <c r="L822" s="28">
        <v>0.81499999999999995</v>
      </c>
      <c r="M822" s="94">
        <f t="shared" si="133"/>
        <v>1.4231653545478937</v>
      </c>
      <c r="N822" s="94">
        <f t="shared" si="134"/>
        <v>1.4242207935250053</v>
      </c>
      <c r="O822" s="94">
        <f t="shared" si="135"/>
        <v>1.4240672952913123</v>
      </c>
      <c r="P822" s="94">
        <f t="shared" si="136"/>
        <v>1.4247502635098195</v>
      </c>
      <c r="Q822" s="94">
        <f t="shared" si="137"/>
        <v>1.4245736628221572</v>
      </c>
      <c r="R822" s="94">
        <f t="shared" si="138"/>
        <v>1.4250709162951885</v>
      </c>
      <c r="S822" s="94">
        <f t="shared" si="139"/>
        <v>1.4248978850585747</v>
      </c>
      <c r="T822" s="94">
        <f t="shared" si="140"/>
        <v>1.4252859360151868</v>
      </c>
      <c r="U822" s="97">
        <f t="shared" si="141"/>
        <v>1.4245040133831424</v>
      </c>
      <c r="W822" s="28">
        <v>0.81499999999999995</v>
      </c>
      <c r="X822" s="94">
        <f>AProperties!AF822*(9.806*B822)^0.5</f>
        <v>3.1295160327125986</v>
      </c>
      <c r="Y822" s="94">
        <f>AProperties!AG822*(9.806*C822)^0.5</f>
        <v>3.1327938348890143</v>
      </c>
      <c r="Z822" s="94">
        <f>AProperties!AH822*(9.806*D822)^0.5</f>
        <v>3.1323173113794951</v>
      </c>
      <c r="AA822" s="94">
        <f>AProperties!AI822*(9.806*E822)^0.5</f>
        <v>3.1344370511068331</v>
      </c>
      <c r="AB822" s="94">
        <f>AProperties!AJ822*(9.806*F822)^0.5</f>
        <v>3.1338890519958063</v>
      </c>
      <c r="AC822" s="94">
        <f>AProperties!AK822*(9.806*G822)^0.5</f>
        <v>3.1354318371017031</v>
      </c>
      <c r="AD822" s="94">
        <f>AProperties!AL822*(9.806*H822)^0.5</f>
        <v>3.1348950629356263</v>
      </c>
      <c r="AE822" s="94">
        <f>AProperties!AM822*(9.806*I822)^0.5</f>
        <v>3.1360987559442051</v>
      </c>
      <c r="AF822" s="97">
        <f t="shared" si="142"/>
        <v>3.1336723672581601</v>
      </c>
    </row>
    <row r="823" spans="1:32" x14ac:dyDescent="0.25">
      <c r="A823" s="28">
        <v>0.81599999999999995</v>
      </c>
      <c r="B823" s="94">
        <f>AProperties!B823/AProperties!V823/VLOOKUP(B$6,Data!$N$4:$Y$11,Data!$X$1,FALSE)</f>
        <v>1.2202766522548647</v>
      </c>
      <c r="C823" s="94">
        <f>AProperties!C823/AProperties!W823/VLOOKUP(C$6,Data!$N$4:$Y$11,Data!$X$1,FALSE)</f>
        <v>1.2223958424300141</v>
      </c>
      <c r="D823" s="94">
        <f>AProperties!D823/AProperties!X823/VLOOKUP(D$6,Data!$N$4:$Y$11,Data!$X$1,FALSE)</f>
        <v>1.2220876358886192</v>
      </c>
      <c r="E823" s="94">
        <f>AProperties!E823/AProperties!Y823/VLOOKUP(E$6,Data!$N$4:$Y$11,Data!$X$1,FALSE)</f>
        <v>1.2234589594662992</v>
      </c>
      <c r="F823" s="94">
        <f>AProperties!F823/AProperties!Z823/VLOOKUP(F$6,Data!$N$4:$Y$11,Data!$X$1,FALSE)</f>
        <v>1.2231043643293067</v>
      </c>
      <c r="G823" s="94">
        <f>AProperties!G823/AProperties!AA823/VLOOKUP(G$6,Data!$N$4:$Y$11,Data!$X$1,FALSE)</f>
        <v>1.2241027970455156</v>
      </c>
      <c r="H823" s="94">
        <f>AProperties!H823/AProperties!AB823/VLOOKUP(H$6,Data!$N$4:$Y$11,Data!$X$1,FALSE)</f>
        <v>1.2237553680267432</v>
      </c>
      <c r="I823" s="94">
        <f>AProperties!I823/AProperties!AC823/VLOOKUP(I$6,Data!$N$4:$Y$11,Data!$X$1,FALSE)</f>
        <v>1.2245345353568016</v>
      </c>
      <c r="J823" s="97">
        <f t="shared" si="132"/>
        <v>1.2229645193497705</v>
      </c>
      <c r="L823" s="28">
        <v>0.81599999999999995</v>
      </c>
      <c r="M823" s="94">
        <f t="shared" si="133"/>
        <v>1.4261383261274323</v>
      </c>
      <c r="N823" s="94">
        <f t="shared" si="134"/>
        <v>1.427197921215007</v>
      </c>
      <c r="O823" s="94">
        <f t="shared" si="135"/>
        <v>1.4270438179443095</v>
      </c>
      <c r="P823" s="94">
        <f t="shared" si="136"/>
        <v>1.4277294797331495</v>
      </c>
      <c r="Q823" s="94">
        <f t="shared" si="137"/>
        <v>1.4275521821646533</v>
      </c>
      <c r="R823" s="94">
        <f t="shared" si="138"/>
        <v>1.4280513985227579</v>
      </c>
      <c r="S823" s="94">
        <f t="shared" si="139"/>
        <v>1.4278776840133716</v>
      </c>
      <c r="T823" s="94">
        <f t="shared" si="140"/>
        <v>1.4282672676784007</v>
      </c>
      <c r="U823" s="97">
        <f t="shared" si="141"/>
        <v>1.4274822596748851</v>
      </c>
      <c r="W823" s="28">
        <v>0.81599999999999995</v>
      </c>
      <c r="X823" s="94">
        <f>AProperties!AF823*(9.806*B823)^0.5</f>
        <v>3.1371621867181059</v>
      </c>
      <c r="Y823" s="94">
        <f>AProperties!AG823*(9.806*C823)^0.5</f>
        <v>3.1404454109353623</v>
      </c>
      <c r="Z823" s="94">
        <f>AProperties!AH823*(9.806*D823)^0.5</f>
        <v>3.1399680975822353</v>
      </c>
      <c r="AA823" s="94">
        <f>AProperties!AI823*(9.806*E823)^0.5</f>
        <v>3.1420913549653351</v>
      </c>
      <c r="AB823" s="94">
        <f>AProperties!AJ823*(9.806*F823)^0.5</f>
        <v>3.1415424454341521</v>
      </c>
      <c r="AC823" s="94">
        <f>AProperties!AK823*(9.806*G823)^0.5</f>
        <v>3.1430877954863359</v>
      </c>
      <c r="AD823" s="94">
        <f>AProperties!AL823*(9.806*H823)^0.5</f>
        <v>3.1425501282644821</v>
      </c>
      <c r="AE823" s="94">
        <f>AProperties!AM823*(9.806*I823)^0.5</f>
        <v>3.1437558248726991</v>
      </c>
      <c r="AF823" s="97">
        <f t="shared" si="142"/>
        <v>3.1413254055323385</v>
      </c>
    </row>
    <row r="824" spans="1:32" x14ac:dyDescent="0.25">
      <c r="A824" s="28">
        <v>0.81699999999999995</v>
      </c>
      <c r="B824" s="94">
        <f>AProperties!B824/AProperties!V824/VLOOKUP(B$6,Data!$N$4:$Y$11,Data!$X$1,FALSE)</f>
        <v>1.2242504300482613</v>
      </c>
      <c r="C824" s="94">
        <f>AProperties!C824/AProperties!W824/VLOOKUP(C$6,Data!$N$4:$Y$11,Data!$X$1,FALSE)</f>
        <v>1.2263779910070223</v>
      </c>
      <c r="D824" s="94">
        <f>AProperties!D824/AProperties!X824/VLOOKUP(D$6,Data!$N$4:$Y$11,Data!$X$1,FALSE)</f>
        <v>1.2260685658666024</v>
      </c>
      <c r="E824" s="94">
        <f>AProperties!E824/AProperties!Y824/VLOOKUP(E$6,Data!$N$4:$Y$11,Data!$X$1,FALSE)</f>
        <v>1.2274453145365405</v>
      </c>
      <c r="F824" s="94">
        <f>AProperties!F824/AProperties!Z824/VLOOKUP(F$6,Data!$N$4:$Y$11,Data!$X$1,FALSE)</f>
        <v>1.227089315819287</v>
      </c>
      <c r="G824" s="94">
        <f>AProperties!G824/AProperties!AA824/VLOOKUP(G$6,Data!$N$4:$Y$11,Data!$X$1,FALSE)</f>
        <v>1.2280917019609672</v>
      </c>
      <c r="H824" s="94">
        <f>AProperties!H824/AProperties!AB824/VLOOKUP(H$6,Data!$N$4:$Y$11,Data!$X$1,FALSE)</f>
        <v>1.2277428967700919</v>
      </c>
      <c r="I824" s="94">
        <f>AProperties!I824/AProperties!AC824/VLOOKUP(I$6,Data!$N$4:$Y$11,Data!$X$1,FALSE)</f>
        <v>1.2285251511109367</v>
      </c>
      <c r="J824" s="97">
        <f t="shared" si="132"/>
        <v>1.2269489208899635</v>
      </c>
      <c r="L824" s="28">
        <v>0.81699999999999995</v>
      </c>
      <c r="M824" s="94">
        <f t="shared" si="133"/>
        <v>1.4291252150241305</v>
      </c>
      <c r="N824" s="94">
        <f t="shared" si="134"/>
        <v>1.430188995503511</v>
      </c>
      <c r="O824" s="94">
        <f t="shared" si="135"/>
        <v>1.4300342829333013</v>
      </c>
      <c r="P824" s="94">
        <f t="shared" si="136"/>
        <v>1.4307226572682703</v>
      </c>
      <c r="Q824" s="94">
        <f t="shared" si="137"/>
        <v>1.4305446579096435</v>
      </c>
      <c r="R824" s="94">
        <f t="shared" si="138"/>
        <v>1.4310458509804835</v>
      </c>
      <c r="S824" s="94">
        <f t="shared" si="139"/>
        <v>1.4308714483850458</v>
      </c>
      <c r="T824" s="94">
        <f t="shared" si="140"/>
        <v>1.4312625755554684</v>
      </c>
      <c r="U824" s="97">
        <f t="shared" si="141"/>
        <v>1.4304744604449817</v>
      </c>
      <c r="W824" s="28">
        <v>0.81699999999999995</v>
      </c>
      <c r="X824" s="94">
        <f>AProperties!AF824*(9.806*B824)^0.5</f>
        <v>3.1448379681979475</v>
      </c>
      <c r="Y824" s="94">
        <f>AProperties!AG824*(9.806*C824)^0.5</f>
        <v>3.1481266451833823</v>
      </c>
      <c r="Z824" s="94">
        <f>AProperties!AH824*(9.806*D824)^0.5</f>
        <v>3.147648537513656</v>
      </c>
      <c r="AA824" s="94">
        <f>AProperties!AI824*(9.806*E824)^0.5</f>
        <v>3.1497753324653281</v>
      </c>
      <c r="AB824" s="94">
        <f>AProperties!AJ824*(9.806*F824)^0.5</f>
        <v>3.1492255073622752</v>
      </c>
      <c r="AC824" s="94">
        <f>AProperties!AK824*(9.806*G824)^0.5</f>
        <v>3.1507734368711953</v>
      </c>
      <c r="AD824" s="94">
        <f>AProperties!AL824*(9.806*H824)^0.5</f>
        <v>3.1502348715426205</v>
      </c>
      <c r="AE824" s="94">
        <f>AProperties!AM824*(9.806*I824)^0.5</f>
        <v>3.1514425830805828</v>
      </c>
      <c r="AF824" s="97">
        <f t="shared" si="142"/>
        <v>3.1490081102771232</v>
      </c>
    </row>
    <row r="825" spans="1:32" x14ac:dyDescent="0.25">
      <c r="A825" s="28">
        <v>0.81799999999999995</v>
      </c>
      <c r="B825" s="94">
        <f>AProperties!B825/AProperties!V825/VLOOKUP(B$6,Data!$N$4:$Y$11,Data!$X$1,FALSE)</f>
        <v>1.2282524276217517</v>
      </c>
      <c r="C825" s="94">
        <f>AProperties!C825/AProperties!W825/VLOOKUP(C$6,Data!$N$4:$Y$11,Data!$X$1,FALSE)</f>
        <v>1.2303884187207546</v>
      </c>
      <c r="D825" s="94">
        <f>AProperties!D825/AProperties!X825/VLOOKUP(D$6,Data!$N$4:$Y$11,Data!$X$1,FALSE)</f>
        <v>1.2300777663407416</v>
      </c>
      <c r="E825" s="94">
        <f>AProperties!E825/AProperties!Y825/VLOOKUP(E$6,Data!$N$4:$Y$11,Data!$X$1,FALSE)</f>
        <v>1.2314599785688769</v>
      </c>
      <c r="F825" s="94">
        <f>AProperties!F825/AProperties!Z825/VLOOKUP(F$6,Data!$N$4:$Y$11,Data!$X$1,FALSE)</f>
        <v>1.2311025663197177</v>
      </c>
      <c r="G825" s="94">
        <f>AProperties!G825/AProperties!AA825/VLOOKUP(G$6,Data!$N$4:$Y$11,Data!$X$1,FALSE)</f>
        <v>1.2321089339169324</v>
      </c>
      <c r="H825" s="94">
        <f>AProperties!H825/AProperties!AB825/VLOOKUP(H$6,Data!$N$4:$Y$11,Data!$X$1,FALSE)</f>
        <v>1.2317587427969563</v>
      </c>
      <c r="I825" s="94">
        <f>AProperties!I825/AProperties!AC825/VLOOKUP(I$6,Data!$N$4:$Y$11,Data!$X$1,FALSE)</f>
        <v>1.2325441060351146</v>
      </c>
      <c r="J825" s="97">
        <f t="shared" si="132"/>
        <v>1.2309616175401057</v>
      </c>
      <c r="L825" s="28">
        <v>0.81799999999999995</v>
      </c>
      <c r="M825" s="94">
        <f t="shared" si="133"/>
        <v>1.4321262138108759</v>
      </c>
      <c r="N825" s="94">
        <f t="shared" si="134"/>
        <v>1.4331942093603773</v>
      </c>
      <c r="O825" s="94">
        <f t="shared" si="135"/>
        <v>1.4330388831703709</v>
      </c>
      <c r="P825" s="94">
        <f t="shared" si="136"/>
        <v>1.4337299892844384</v>
      </c>
      <c r="Q825" s="94">
        <f t="shared" si="137"/>
        <v>1.4335512831598587</v>
      </c>
      <c r="R825" s="94">
        <f t="shared" si="138"/>
        <v>1.4340544669584663</v>
      </c>
      <c r="S825" s="94">
        <f t="shared" si="139"/>
        <v>1.4338793713984781</v>
      </c>
      <c r="T825" s="94">
        <f t="shared" si="140"/>
        <v>1.4342720530175572</v>
      </c>
      <c r="U825" s="97">
        <f t="shared" si="141"/>
        <v>1.4334808087700526</v>
      </c>
      <c r="W825" s="28">
        <v>0.81799999999999995</v>
      </c>
      <c r="X825" s="94">
        <f>AProperties!AF825*(9.806*B825)^0.5</f>
        <v>3.1525437510238552</v>
      </c>
      <c r="Y825" s="94">
        <f>AProperties!AG825*(9.806*C825)^0.5</f>
        <v>3.1558379119612003</v>
      </c>
      <c r="Z825" s="94">
        <f>AProperties!AH825*(9.806*D825)^0.5</f>
        <v>3.1553590054354959</v>
      </c>
      <c r="AA825" s="94">
        <f>AProperties!AI825*(9.806*E825)^0.5</f>
        <v>3.1574893581639585</v>
      </c>
      <c r="AB825" s="94">
        <f>AProperties!AJ825*(9.806*F825)^0.5</f>
        <v>3.156938612260932</v>
      </c>
      <c r="AC825" s="94">
        <f>AProperties!AK825*(9.806*G825)^0.5</f>
        <v>3.1584891359521627</v>
      </c>
      <c r="AD825" s="94">
        <f>AProperties!AL825*(9.806*H825)^0.5</f>
        <v>3.157949667391045</v>
      </c>
      <c r="AE825" s="94">
        <f>AProperties!AM825*(9.806*I825)^0.5</f>
        <v>3.159159405356772</v>
      </c>
      <c r="AF825" s="97">
        <f t="shared" si="142"/>
        <v>3.1567208559431776</v>
      </c>
    </row>
    <row r="826" spans="1:32" x14ac:dyDescent="0.25">
      <c r="A826" s="28">
        <v>0.81899999999999995</v>
      </c>
      <c r="B826" s="94">
        <f>AProperties!B826/AProperties!V826/VLOOKUP(B$6,Data!$N$4:$Y$11,Data!$X$1,FALSE)</f>
        <v>1.232283037574325</v>
      </c>
      <c r="C826" s="94">
        <f>AProperties!C826/AProperties!W826/VLOOKUP(C$6,Data!$N$4:$Y$11,Data!$X$1,FALSE)</f>
        <v>1.2344275189793878</v>
      </c>
      <c r="D826" s="94">
        <f>AProperties!D826/AProperties!X826/VLOOKUP(D$6,Data!$N$4:$Y$11,Data!$X$1,FALSE)</f>
        <v>1.2341156306014431</v>
      </c>
      <c r="E826" s="94">
        <f>AProperties!E826/AProperties!Y826/VLOOKUP(E$6,Data!$N$4:$Y$11,Data!$X$1,FALSE)</f>
        <v>1.2355033453779487</v>
      </c>
      <c r="F826" s="94">
        <f>AProperties!F826/AProperties!Z826/VLOOKUP(F$6,Data!$N$4:$Y$11,Data!$X$1,FALSE)</f>
        <v>1.2351445095096261</v>
      </c>
      <c r="G826" s="94">
        <f>AProperties!G826/AProperties!AA826/VLOOKUP(G$6,Data!$N$4:$Y$11,Data!$X$1,FALSE)</f>
        <v>1.2361548869743777</v>
      </c>
      <c r="H826" s="94">
        <f>AProperties!H826/AProperties!AB826/VLOOKUP(H$6,Data!$N$4:$Y$11,Data!$X$1,FALSE)</f>
        <v>1.2358033000353685</v>
      </c>
      <c r="I826" s="94">
        <f>AProperties!I826/AProperties!AC826/VLOOKUP(I$6,Data!$N$4:$Y$11,Data!$X$1,FALSE)</f>
        <v>1.2365917943555564</v>
      </c>
      <c r="J826" s="97">
        <f t="shared" si="132"/>
        <v>1.235003002926004</v>
      </c>
      <c r="L826" s="28">
        <v>0.81899999999999995</v>
      </c>
      <c r="M826" s="94">
        <f t="shared" si="133"/>
        <v>1.4351415187871623</v>
      </c>
      <c r="N826" s="94">
        <f t="shared" si="134"/>
        <v>1.4362137594896938</v>
      </c>
      <c r="O826" s="94">
        <f t="shared" si="135"/>
        <v>1.4360578153007215</v>
      </c>
      <c r="P826" s="94">
        <f t="shared" si="136"/>
        <v>1.4367516726889744</v>
      </c>
      <c r="Q826" s="94">
        <f t="shared" si="137"/>
        <v>1.436572254754813</v>
      </c>
      <c r="R826" s="94">
        <f t="shared" si="138"/>
        <v>1.4370774434871887</v>
      </c>
      <c r="S826" s="94">
        <f t="shared" si="139"/>
        <v>1.4369016500176843</v>
      </c>
      <c r="T826" s="94">
        <f t="shared" si="140"/>
        <v>1.4372958971777781</v>
      </c>
      <c r="U826" s="97">
        <f t="shared" si="141"/>
        <v>1.436501501463002</v>
      </c>
      <c r="W826" s="28">
        <v>0.81899999999999995</v>
      </c>
      <c r="X826" s="94">
        <f>AProperties!AF826*(9.806*B826)^0.5</f>
        <v>3.1602799160595425</v>
      </c>
      <c r="Y826" s="94">
        <f>AProperties!AG826*(9.806*C826)^0.5</f>
        <v>3.1635795925966317</v>
      </c>
      <c r="Z826" s="94">
        <f>AProperties!AH826*(9.806*D826)^0.5</f>
        <v>3.1630998826080576</v>
      </c>
      <c r="AA826" s="94">
        <f>AProperties!AI826*(9.806*E826)^0.5</f>
        <v>3.1652338136219522</v>
      </c>
      <c r="AB826" s="94">
        <f>AProperties!AJ826*(9.806*F826)^0.5</f>
        <v>3.1646821416131532</v>
      </c>
      <c r="AC826" s="94">
        <f>AProperties!AK826*(9.806*G826)^0.5</f>
        <v>3.16623527443104</v>
      </c>
      <c r="AD826" s="94">
        <f>AProperties!AL826*(9.806*H826)^0.5</f>
        <v>3.1656948974354386</v>
      </c>
      <c r="AE826" s="94">
        <f>AProperties!AM826*(9.806*I826)^0.5</f>
        <v>3.1669066734976892</v>
      </c>
      <c r="AF826" s="97">
        <f t="shared" si="142"/>
        <v>3.164464023982938</v>
      </c>
    </row>
    <row r="827" spans="1:32" x14ac:dyDescent="0.25">
      <c r="A827" s="28">
        <v>0.82</v>
      </c>
      <c r="B827" s="94">
        <f>AProperties!B827/AProperties!V827/VLOOKUP(B$6,Data!$N$4:$Y$11,Data!$X$1,FALSE)</f>
        <v>1.2363426601445215</v>
      </c>
      <c r="C827" s="94">
        <f>AProperties!C827/AProperties!W827/VLOOKUP(C$6,Data!$N$4:$Y$11,Data!$X$1,FALSE)</f>
        <v>1.2384956928462909</v>
      </c>
      <c r="D827" s="94">
        <f>AProperties!D827/AProperties!X827/VLOOKUP(D$6,Data!$N$4:$Y$11,Data!$X$1,FALSE)</f>
        <v>1.2381825595920293</v>
      </c>
      <c r="E827" s="94">
        <f>AProperties!E827/AProperties!Y827/VLOOKUP(E$6,Data!$N$4:$Y$11,Data!$X$1,FALSE)</f>
        <v>1.2395758164414401</v>
      </c>
      <c r="F827" s="94">
        <f>AProperties!F827/AProperties!Z827/VLOOKUP(F$6,Data!$N$4:$Y$11,Data!$X$1,FALSE)</f>
        <v>1.239215546728466</v>
      </c>
      <c r="G827" s="94">
        <f>AProperties!G827/AProperties!AA827/VLOOKUP(G$6,Data!$N$4:$Y$11,Data!$X$1,FALSE)</f>
        <v>1.2402299628620761</v>
      </c>
      <c r="H827" s="94">
        <f>AProperties!H827/AProperties!AB827/VLOOKUP(H$6,Data!$N$4:$Y$11,Data!$X$1,FALSE)</f>
        <v>1.2398769700785874</v>
      </c>
      <c r="I827" s="94">
        <f>AProperties!I827/AProperties!AC827/VLOOKUP(I$6,Data!$N$4:$Y$11,Data!$X$1,FALSE)</f>
        <v>1.2406686179694757</v>
      </c>
      <c r="J827" s="97">
        <f t="shared" si="132"/>
        <v>1.239073478332861</v>
      </c>
      <c r="L827" s="28">
        <v>0.82</v>
      </c>
      <c r="M827" s="94">
        <f t="shared" si="133"/>
        <v>1.4381713300722607</v>
      </c>
      <c r="N827" s="94">
        <f t="shared" si="134"/>
        <v>1.4392478464231453</v>
      </c>
      <c r="O827" s="94">
        <f t="shared" si="135"/>
        <v>1.4390912797960147</v>
      </c>
      <c r="P827" s="94">
        <f t="shared" si="136"/>
        <v>1.4397879082207199</v>
      </c>
      <c r="Q827" s="94">
        <f t="shared" si="137"/>
        <v>1.439607773364233</v>
      </c>
      <c r="R827" s="94">
        <f t="shared" si="138"/>
        <v>1.4401149814310381</v>
      </c>
      <c r="S827" s="94">
        <f t="shared" si="139"/>
        <v>1.4399384850392938</v>
      </c>
      <c r="T827" s="94">
        <f t="shared" si="140"/>
        <v>1.4403343089847378</v>
      </c>
      <c r="U827" s="97">
        <f t="shared" si="141"/>
        <v>1.4395367391664304</v>
      </c>
      <c r="W827" s="28">
        <v>0.82</v>
      </c>
      <c r="X827" s="94">
        <f>AProperties!AF827*(9.806*B827)^0.5</f>
        <v>3.1680468513273161</v>
      </c>
      <c r="Y827" s="94">
        <f>AProperties!AG827*(9.806*C827)^0.5</f>
        <v>3.1713520755840068</v>
      </c>
      <c r="Z827" s="94">
        <f>AProperties!AH827*(9.806*D827)^0.5</f>
        <v>3.170871557457013</v>
      </c>
      <c r="AA827" s="94">
        <f>AProperties!AI827*(9.806*E827)^0.5</f>
        <v>3.1730090875705228</v>
      </c>
      <c r="AB827" s="94">
        <f>AProperties!AJ827*(9.806*F827)^0.5</f>
        <v>3.1724564840711387</v>
      </c>
      <c r="AC827" s="94">
        <f>AProperties!AK827*(9.806*G827)^0.5</f>
        <v>3.174012241182528</v>
      </c>
      <c r="AD827" s="94">
        <f>AProperties!AL827*(9.806*H827)^0.5</f>
        <v>3.1734709504730589</v>
      </c>
      <c r="AE827" s="94">
        <f>AProperties!AM827*(9.806*I827)^0.5</f>
        <v>3.1746847764742561</v>
      </c>
      <c r="AF827" s="97">
        <f t="shared" si="142"/>
        <v>3.1722380030174802</v>
      </c>
    </row>
    <row r="828" spans="1:32" x14ac:dyDescent="0.25">
      <c r="A828" s="28">
        <v>0.82099999999999995</v>
      </c>
      <c r="B828" s="94">
        <f>AProperties!B828/AProperties!V828/VLOOKUP(B$6,Data!$N$4:$Y$11,Data!$X$1,FALSE)</f>
        <v>1.2404317034025105</v>
      </c>
      <c r="C828" s="94">
        <f>AProperties!C828/AProperties!W828/VLOOKUP(C$6,Data!$N$4:$Y$11,Data!$X$1,FALSE)</f>
        <v>1.2425933492324859</v>
      </c>
      <c r="D828" s="94">
        <f>AProperties!D828/AProperties!X828/VLOOKUP(D$6,Data!$N$4:$Y$11,Data!$X$1,FALSE)</f>
        <v>1.2422789621011401</v>
      </c>
      <c r="E828" s="94">
        <f>AProperties!E828/AProperties!Y828/VLOOKUP(E$6,Data!$N$4:$Y$11,Data!$X$1,FALSE)</f>
        <v>1.2436778010927354</v>
      </c>
      <c r="F828" s="94">
        <f>AProperties!F828/AProperties!Z828/VLOOKUP(F$6,Data!$N$4:$Y$11,Data!$X$1,FALSE)</f>
        <v>1.2433160871687052</v>
      </c>
      <c r="G828" s="94">
        <f>AProperties!G828/AProperties!AA828/VLOOKUP(G$6,Data!$N$4:$Y$11,Data!$X$1,FALSE)</f>
        <v>1.244334571169377</v>
      </c>
      <c r="H828" s="94">
        <f>AProperties!H828/AProperties!AB828/VLOOKUP(H$6,Data!$N$4:$Y$11,Data!$X$1,FALSE)</f>
        <v>1.2439801623778255</v>
      </c>
      <c r="I828" s="94">
        <f>AProperties!I828/AProperties!AC828/VLOOKUP(I$6,Data!$N$4:$Y$11,Data!$X$1,FALSE)</f>
        <v>1.2447749866379438</v>
      </c>
      <c r="J828" s="97">
        <f t="shared" si="132"/>
        <v>1.2431734528978404</v>
      </c>
      <c r="L828" s="28">
        <v>0.82099999999999995</v>
      </c>
      <c r="M828" s="94">
        <f t="shared" si="133"/>
        <v>1.4412158517012552</v>
      </c>
      <c r="N828" s="94">
        <f t="shared" si="134"/>
        <v>1.4422966746162429</v>
      </c>
      <c r="O828" s="94">
        <f t="shared" si="135"/>
        <v>1.4421394810505701</v>
      </c>
      <c r="P828" s="94">
        <f t="shared" si="136"/>
        <v>1.4428389005463678</v>
      </c>
      <c r="Q828" s="94">
        <f t="shared" si="137"/>
        <v>1.4426580435843526</v>
      </c>
      <c r="R828" s="94">
        <f t="shared" si="138"/>
        <v>1.4431672855846884</v>
      </c>
      <c r="S828" s="94">
        <f t="shared" si="139"/>
        <v>1.4429900811889127</v>
      </c>
      <c r="T828" s="94">
        <f t="shared" si="140"/>
        <v>1.4433874933189719</v>
      </c>
      <c r="U828" s="97">
        <f t="shared" si="141"/>
        <v>1.4425867264489205</v>
      </c>
      <c r="W828" s="28">
        <v>0.82099999999999995</v>
      </c>
      <c r="X828" s="94">
        <f>AProperties!AF828*(9.806*B828)^0.5</f>
        <v>3.1758449521796441</v>
      </c>
      <c r="Y828" s="94">
        <f>AProperties!AG828*(9.806*C828)^0.5</f>
        <v>3.1791557567559083</v>
      </c>
      <c r="Z828" s="94">
        <f>AProperties!AH828*(9.806*D828)^0.5</f>
        <v>3.1786744257450952</v>
      </c>
      <c r="AA828" s="94">
        <f>AProperties!AI828*(9.806*E828)^0.5</f>
        <v>3.1808155760831869</v>
      </c>
      <c r="AB828" s="94">
        <f>AProperties!AJ828*(9.806*F828)^0.5</f>
        <v>3.1802620356280347</v>
      </c>
      <c r="AC828" s="94">
        <f>AProperties!AK828*(9.806*G828)^0.5</f>
        <v>3.1818204324260897</v>
      </c>
      <c r="AD828" s="94">
        <f>AProperties!AL828*(9.806*H828)^0.5</f>
        <v>3.1812782226446199</v>
      </c>
      <c r="AE828" s="94">
        <f>AProperties!AM828*(9.806*I828)^0.5</f>
        <v>3.1824941106038223</v>
      </c>
      <c r="AF828" s="97">
        <f t="shared" si="142"/>
        <v>3.1800431890083005</v>
      </c>
    </row>
    <row r="829" spans="1:32" x14ac:dyDescent="0.25">
      <c r="A829" s="28">
        <v>0.82199999999999995</v>
      </c>
      <c r="B829" s="94">
        <f>AProperties!B829/AProperties!V829/VLOOKUP(B$6,Data!$N$4:$Y$11,Data!$X$1,FALSE)</f>
        <v>1.2445505834480877</v>
      </c>
      <c r="C829" s="94">
        <f>AProperties!C829/AProperties!W829/VLOOKUP(C$6,Data!$N$4:$Y$11,Data!$X$1,FALSE)</f>
        <v>1.2467209050950516</v>
      </c>
      <c r="D829" s="94">
        <f>AProperties!D829/AProperties!X829/VLOOKUP(D$6,Data!$N$4:$Y$11,Data!$X$1,FALSE)</f>
        <v>1.2464052549610873</v>
      </c>
      <c r="E829" s="94">
        <f>AProperties!E829/AProperties!Y829/VLOOKUP(E$6,Data!$N$4:$Y$11,Data!$X$1,FALSE)</f>
        <v>1.2478097167195319</v>
      </c>
      <c r="F829" s="94">
        <f>AProperties!F829/AProperties!Z829/VLOOKUP(F$6,Data!$N$4:$Y$11,Data!$X$1,FALSE)</f>
        <v>1.2474465480743706</v>
      </c>
      <c r="G829" s="94">
        <f>AProperties!G829/AProperties!AA829/VLOOKUP(G$6,Data!$N$4:$Y$11,Data!$X$1,FALSE)</f>
        <v>1.2484691295449426</v>
      </c>
      <c r="H829" s="94">
        <f>AProperties!H829/AProperties!AB829/VLOOKUP(H$6,Data!$N$4:$Y$11,Data!$X$1,FALSE)</f>
        <v>1.2481132944409035</v>
      </c>
      <c r="I829" s="94">
        <f>AProperties!I829/AProperties!AC829/VLOOKUP(I$6,Data!$N$4:$Y$11,Data!$X$1,FALSE)</f>
        <v>1.2489113181846931</v>
      </c>
      <c r="J829" s="97">
        <f t="shared" si="132"/>
        <v>1.2473033438085834</v>
      </c>
      <c r="L829" s="28">
        <v>0.82199999999999995</v>
      </c>
      <c r="M829" s="94">
        <f t="shared" si="133"/>
        <v>1.4442752917240438</v>
      </c>
      <c r="N829" s="94">
        <f t="shared" si="134"/>
        <v>1.4453604525475257</v>
      </c>
      <c r="O829" s="94">
        <f t="shared" si="135"/>
        <v>1.4452026274805436</v>
      </c>
      <c r="P829" s="94">
        <f t="shared" si="136"/>
        <v>1.445904858359766</v>
      </c>
      <c r="Q829" s="94">
        <f t="shared" si="137"/>
        <v>1.4457232740371853</v>
      </c>
      <c r="R829" s="94">
        <f t="shared" si="138"/>
        <v>1.4462345647724713</v>
      </c>
      <c r="S829" s="94">
        <f t="shared" si="139"/>
        <v>1.4460566472204517</v>
      </c>
      <c r="T829" s="94">
        <f t="shared" si="140"/>
        <v>1.4464556590923465</v>
      </c>
      <c r="U829" s="97">
        <f t="shared" si="141"/>
        <v>1.4456516719042918</v>
      </c>
      <c r="W829" s="28">
        <v>0.82199999999999995</v>
      </c>
      <c r="X829" s="94">
        <f>AProperties!AF829*(9.806*B829)^0.5</f>
        <v>3.1836746214757654</v>
      </c>
      <c r="Y829" s="94">
        <f>AProperties!AG829*(9.806*C829)^0.5</f>
        <v>3.1869910394599712</v>
      </c>
      <c r="Z829" s="94">
        <f>AProperties!AH829*(9.806*D829)^0.5</f>
        <v>3.1865088907489056</v>
      </c>
      <c r="AA829" s="94">
        <f>AProperties!AI829*(9.806*E829)^0.5</f>
        <v>3.188653682752685</v>
      </c>
      <c r="AB829" s="94">
        <f>AProperties!AJ829*(9.806*F829)^0.5</f>
        <v>3.1880991997948227</v>
      </c>
      <c r="AC829" s="94">
        <f>AProperties!AK829*(9.806*G829)^0.5</f>
        <v>3.1896602519029247</v>
      </c>
      <c r="AD829" s="94">
        <f>AProperties!AL829*(9.806*H829)^0.5</f>
        <v>3.1891171176112012</v>
      </c>
      <c r="AE829" s="94">
        <f>AProperties!AM829*(9.806*I829)^0.5</f>
        <v>3.1903350797271526</v>
      </c>
      <c r="AF829" s="97">
        <f t="shared" si="142"/>
        <v>3.1878799854341784</v>
      </c>
    </row>
    <row r="830" spans="1:32" x14ac:dyDescent="0.25">
      <c r="A830" s="28">
        <v>0.82299999999999995</v>
      </c>
      <c r="B830" s="94">
        <f>AProperties!B830/AProperties!V830/VLOOKUP(B$6,Data!$N$4:$Y$11,Data!$X$1,FALSE)</f>
        <v>1.2486997246148366</v>
      </c>
      <c r="C830" s="94">
        <f>AProperties!C830/AProperties!W830/VLOOKUP(C$6,Data!$N$4:$Y$11,Data!$X$1,FALSE)</f>
        <v>1.2508787856416952</v>
      </c>
      <c r="D830" s="94">
        <f>AProperties!D830/AProperties!X830/VLOOKUP(D$6,Data!$N$4:$Y$11,Data!$X$1,FALSE)</f>
        <v>1.2505618632523563</v>
      </c>
      <c r="E830" s="94">
        <f>AProperties!E830/AProperties!Y830/VLOOKUP(E$6,Data!$N$4:$Y$11,Data!$X$1,FALSE)</f>
        <v>1.2519719889686134</v>
      </c>
      <c r="F830" s="94">
        <f>AProperties!F830/AProperties!Z830/VLOOKUP(F$6,Data!$N$4:$Y$11,Data!$X$1,FALSE)</f>
        <v>1.2516073549457531</v>
      </c>
      <c r="G830" s="94">
        <f>AProperties!G830/AProperties!AA830/VLOOKUP(G$6,Data!$N$4:$Y$11,Data!$X$1,FALSE)</f>
        <v>1.2526340639016513</v>
      </c>
      <c r="H830" s="94">
        <f>AProperties!H830/AProperties!AB830/VLOOKUP(H$6,Data!$N$4:$Y$11,Data!$X$1,FALSE)</f>
        <v>1.2522767920370923</v>
      </c>
      <c r="I830" s="94">
        <f>AProperties!I830/AProperties!AC830/VLOOKUP(I$6,Data!$N$4:$Y$11,Data!$X$1,FALSE)</f>
        <v>1.2530780387011122</v>
      </c>
      <c r="J830" s="97">
        <f t="shared" si="132"/>
        <v>1.2514635765078888</v>
      </c>
      <c r="L830" s="28">
        <v>0.82299999999999995</v>
      </c>
      <c r="M830" s="94">
        <f t="shared" si="133"/>
        <v>1.4473498623074184</v>
      </c>
      <c r="N830" s="94">
        <f t="shared" si="134"/>
        <v>1.4484393928208474</v>
      </c>
      <c r="O830" s="94">
        <f t="shared" si="135"/>
        <v>1.448280931626178</v>
      </c>
      <c r="P830" s="94">
        <f t="shared" si="136"/>
        <v>1.4489859944843066</v>
      </c>
      <c r="Q830" s="94">
        <f t="shared" si="137"/>
        <v>1.4488036774728765</v>
      </c>
      <c r="R830" s="94">
        <f t="shared" si="138"/>
        <v>1.4493170319508257</v>
      </c>
      <c r="S830" s="94">
        <f t="shared" si="139"/>
        <v>1.449138396018546</v>
      </c>
      <c r="T830" s="94">
        <f t="shared" si="140"/>
        <v>1.449539019350556</v>
      </c>
      <c r="U830" s="97">
        <f t="shared" si="141"/>
        <v>1.4487317882539443</v>
      </c>
      <c r="W830" s="28">
        <v>0.82299999999999995</v>
      </c>
      <c r="X830" s="94">
        <f>AProperties!AF830*(9.806*B830)^0.5</f>
        <v>3.1915362697635938</v>
      </c>
      <c r="Y830" s="94">
        <f>AProperties!AG830*(9.806*C830)^0.5</f>
        <v>3.1948583347409771</v>
      </c>
      <c r="Z830" s="94">
        <f>AProperties!AH830*(9.806*D830)^0.5</f>
        <v>3.1943753634409453</v>
      </c>
      <c r="AA830" s="94">
        <f>AProperties!AI830*(9.806*E830)^0.5</f>
        <v>3.1965238188731471</v>
      </c>
      <c r="AB830" s="94">
        <f>AProperties!AJ830*(9.806*F830)^0.5</f>
        <v>3.1959683877824583</v>
      </c>
      <c r="AC830" s="94">
        <f>AProperties!AK830*(9.806*G830)^0.5</f>
        <v>3.1975321110582069</v>
      </c>
      <c r="AD830" s="94">
        <f>AProperties!AL830*(9.806*H830)^0.5</f>
        <v>3.1969880467364695</v>
      </c>
      <c r="AE830" s="94">
        <f>AProperties!AM830*(9.806*I830)^0.5</f>
        <v>3.1982080953907133</v>
      </c>
      <c r="AF830" s="97">
        <f t="shared" si="142"/>
        <v>3.1957488034733137</v>
      </c>
    </row>
    <row r="831" spans="1:32" x14ac:dyDescent="0.25">
      <c r="A831" s="28">
        <v>0.82399999999999995</v>
      </c>
      <c r="B831" s="94">
        <f>AProperties!B831/AProperties!V831/VLOOKUP(B$6,Data!$N$4:$Y$11,Data!$X$1,FALSE)</f>
        <v>1.2528795596806512</v>
      </c>
      <c r="C831" s="94">
        <f>AProperties!C831/AProperties!W831/VLOOKUP(C$6,Data!$N$4:$Y$11,Data!$X$1,FALSE)</f>
        <v>1.2550674245417104</v>
      </c>
      <c r="D831" s="94">
        <f>AProperties!D831/AProperties!X831/VLOOKUP(D$6,Data!$N$4:$Y$11,Data!$X$1,FALSE)</f>
        <v>1.2547492205145021</v>
      </c>
      <c r="E831" s="94">
        <f>AProperties!E831/AProperties!Y831/VLOOKUP(E$6,Data!$N$4:$Y$11,Data!$X$1,FALSE)</f>
        <v>1.256165051957024</v>
      </c>
      <c r="F831" s="94">
        <f>AProperties!F831/AProperties!Z831/VLOOKUP(F$6,Data!$N$4:$Y$11,Data!$X$1,FALSE)</f>
        <v>1.2557989417505111</v>
      </c>
      <c r="G831" s="94">
        <f>AProperties!G831/AProperties!AA831/VLOOKUP(G$6,Data!$N$4:$Y$11,Data!$X$1,FALSE)</f>
        <v>1.2568298086278984</v>
      </c>
      <c r="H831" s="94">
        <f>AProperties!H831/AProperties!AB831/VLOOKUP(H$6,Data!$N$4:$Y$11,Data!$X$1,FALSE)</f>
        <v>1.2564710894083433</v>
      </c>
      <c r="I831" s="94">
        <f>AProperties!I831/AProperties!AC831/VLOOKUP(I$6,Data!$N$4:$Y$11,Data!$X$1,FALSE)</f>
        <v>1.2572755827576354</v>
      </c>
      <c r="J831" s="97">
        <f t="shared" si="132"/>
        <v>1.2556545849047844</v>
      </c>
      <c r="L831" s="28">
        <v>0.82399999999999995</v>
      </c>
      <c r="M831" s="94">
        <f t="shared" si="133"/>
        <v>1.4504397798403255</v>
      </c>
      <c r="N831" s="94">
        <f t="shared" si="134"/>
        <v>1.4515337122708551</v>
      </c>
      <c r="O831" s="94">
        <f t="shared" si="135"/>
        <v>1.4513746102572509</v>
      </c>
      <c r="P831" s="94">
        <f t="shared" si="136"/>
        <v>1.452082525978512</v>
      </c>
      <c r="Q831" s="94">
        <f t="shared" si="137"/>
        <v>1.4518994708752555</v>
      </c>
      <c r="R831" s="94">
        <f t="shared" si="138"/>
        <v>1.4524149043139492</v>
      </c>
      <c r="S831" s="94">
        <f t="shared" si="139"/>
        <v>1.4522355447041715</v>
      </c>
      <c r="T831" s="94">
        <f t="shared" si="140"/>
        <v>1.4526377913788178</v>
      </c>
      <c r="U831" s="97">
        <f t="shared" si="141"/>
        <v>1.4518272924523923</v>
      </c>
      <c r="W831" s="28">
        <v>0.82399999999999995</v>
      </c>
      <c r="X831" s="94">
        <f>AProperties!AF831*(9.806*B831)^0.5</f>
        <v>3.1994303154670383</v>
      </c>
      <c r="Y831" s="94">
        <f>AProperties!AG831*(9.806*C831)^0.5</f>
        <v>3.2027580615283817</v>
      </c>
      <c r="Z831" s="94">
        <f>AProperties!AH831*(9.806*D831)^0.5</f>
        <v>3.2022742626771254</v>
      </c>
      <c r="AA831" s="94">
        <f>AProperties!AI831*(9.806*E831)^0.5</f>
        <v>3.2044264036277315</v>
      </c>
      <c r="AB831" s="94">
        <f>AProperties!AJ831*(9.806*F831)^0.5</f>
        <v>3.2038700186894729</v>
      </c>
      <c r="AC831" s="94">
        <f>AProperties!AK831*(9.806*G831)^0.5</f>
        <v>3.2054364292287696</v>
      </c>
      <c r="AD831" s="94">
        <f>AProperties!AL831*(9.806*H831)^0.5</f>
        <v>3.2048914292743285</v>
      </c>
      <c r="AE831" s="94">
        <f>AProperties!AM831*(9.806*I831)^0.5</f>
        <v>3.2061135770344018</v>
      </c>
      <c r="AF831" s="97">
        <f t="shared" si="142"/>
        <v>3.2036500621909063</v>
      </c>
    </row>
    <row r="832" spans="1:32" x14ac:dyDescent="0.25">
      <c r="A832" s="28">
        <v>0.82499999999999996</v>
      </c>
      <c r="B832" s="94">
        <f>AProperties!B832/AProperties!V832/VLOOKUP(B$6,Data!$N$4:$Y$11,Data!$X$1,FALSE)</f>
        <v>1.2570905300848867</v>
      </c>
      <c r="C832" s="94">
        <f>AProperties!C832/AProperties!W832/VLOOKUP(C$6,Data!$N$4:$Y$11,Data!$X$1,FALSE)</f>
        <v>1.2592872641435602</v>
      </c>
      <c r="D832" s="94">
        <f>AProperties!D832/AProperties!X832/VLOOKUP(D$6,Data!$N$4:$Y$11,Data!$X$1,FALSE)</f>
        <v>1.258967768963676</v>
      </c>
      <c r="E832" s="94">
        <f>AProperties!E832/AProperties!Y832/VLOOKUP(E$6,Data!$N$4:$Y$11,Data!$X$1,FALSE)</f>
        <v>1.260389348489878</v>
      </c>
      <c r="F832" s="94">
        <f>AProperties!F832/AProperties!Z832/VLOOKUP(F$6,Data!$N$4:$Y$11,Data!$X$1,FALSE)</f>
        <v>1.2600217511414002</v>
      </c>
      <c r="G832" s="94">
        <f>AProperties!G832/AProperties!AA832/VLOOKUP(G$6,Data!$N$4:$Y$11,Data!$X$1,FALSE)</f>
        <v>1.261056806805541</v>
      </c>
      <c r="H832" s="94">
        <f>AProperties!H832/AProperties!AB832/VLOOKUP(H$6,Data!$N$4:$Y$11,Data!$X$1,FALSE)</f>
        <v>1.260696629487158</v>
      </c>
      <c r="I832" s="94">
        <f>AProperties!I832/AProperties!AC832/VLOOKUP(I$6,Data!$N$4:$Y$11,Data!$X$1,FALSE)</f>
        <v>1.2615043936217782</v>
      </c>
      <c r="J832" s="97">
        <f t="shared" si="132"/>
        <v>1.259876811592235</v>
      </c>
      <c r="L832" s="28">
        <v>0.82499999999999996</v>
      </c>
      <c r="M832" s="94">
        <f t="shared" si="133"/>
        <v>1.4535452650424432</v>
      </c>
      <c r="N832" s="94">
        <f t="shared" si="134"/>
        <v>1.4546436320717802</v>
      </c>
      <c r="O832" s="94">
        <f t="shared" si="135"/>
        <v>1.454483884481838</v>
      </c>
      <c r="P832" s="94">
        <f t="shared" si="136"/>
        <v>1.4551946742449391</v>
      </c>
      <c r="Q832" s="94">
        <f t="shared" si="137"/>
        <v>1.4550108755707001</v>
      </c>
      <c r="R832" s="94">
        <f t="shared" si="138"/>
        <v>1.4555284034027705</v>
      </c>
      <c r="S832" s="94">
        <f t="shared" si="139"/>
        <v>1.4553483147435791</v>
      </c>
      <c r="T832" s="94">
        <f t="shared" si="140"/>
        <v>1.4557521968108891</v>
      </c>
      <c r="U832" s="97">
        <f t="shared" si="141"/>
        <v>1.4549384057961174</v>
      </c>
      <c r="W832" s="28">
        <v>0.82499999999999996</v>
      </c>
      <c r="X832" s="94">
        <f>AProperties!AF832*(9.806*B832)^0.5</f>
        <v>3.2073571850789873</v>
      </c>
      <c r="Y832" s="94">
        <f>AProperties!AG832*(9.806*C832)^0.5</f>
        <v>3.2106906468294905</v>
      </c>
      <c r="Z832" s="94">
        <f>AProperties!AH832*(9.806*D832)^0.5</f>
        <v>3.2102060153899226</v>
      </c>
      <c r="AA832" s="94">
        <f>AProperties!AI832*(9.806*E832)^0.5</f>
        <v>3.2123618642819065</v>
      </c>
      <c r="AB832" s="94">
        <f>AProperties!AJ832*(9.806*F832)^0.5</f>
        <v>3.2118045196952139</v>
      </c>
      <c r="AC832" s="94">
        <f>AProperties!AK832*(9.806*G832)^0.5</f>
        <v>3.2133736338364596</v>
      </c>
      <c r="AD832" s="94">
        <f>AProperties!AL832*(9.806*H832)^0.5</f>
        <v>3.2128276925622341</v>
      </c>
      <c r="AE832" s="94">
        <f>AProperties!AM832*(9.806*I832)^0.5</f>
        <v>3.2140519521849433</v>
      </c>
      <c r="AF832" s="97">
        <f t="shared" si="142"/>
        <v>3.2115841887323948</v>
      </c>
    </row>
    <row r="833" spans="1:32" x14ac:dyDescent="0.25">
      <c r="A833" s="28">
        <v>0.82599999999999996</v>
      </c>
      <c r="B833" s="94">
        <f>AProperties!B833/AProperties!V833/VLOOKUP(B$6,Data!$N$4:$Y$11,Data!$X$1,FALSE)</f>
        <v>1.2613330861523493</v>
      </c>
      <c r="C833" s="94">
        <f>AProperties!C833/AProperties!W833/VLOOKUP(C$6,Data!$N$4:$Y$11,Data!$X$1,FALSE)</f>
        <v>1.2635387556993363</v>
      </c>
      <c r="D833" s="94">
        <f>AProperties!D833/AProperties!X833/VLOOKUP(D$6,Data!$N$4:$Y$11,Data!$X$1,FALSE)</f>
        <v>1.2632179597170119</v>
      </c>
      <c r="E833" s="94">
        <f>AProperties!E833/AProperties!Y833/VLOOKUP(E$6,Data!$N$4:$Y$11,Data!$X$1,FALSE)</f>
        <v>1.2646453302850429</v>
      </c>
      <c r="F833" s="94">
        <f>AProperties!F833/AProperties!Z833/VLOOKUP(F$6,Data!$N$4:$Y$11,Data!$X$1,FALSE)</f>
        <v>1.2642762346808905</v>
      </c>
      <c r="G833" s="94">
        <f>AProperties!G833/AProperties!AA833/VLOOKUP(G$6,Data!$N$4:$Y$11,Data!$X$1,FALSE)</f>
        <v>1.2653155104347187</v>
      </c>
      <c r="H833" s="94">
        <f>AProperties!H833/AProperties!AB833/VLOOKUP(H$6,Data!$N$4:$Y$11,Data!$X$1,FALSE)</f>
        <v>1.2649538641213409</v>
      </c>
      <c r="I833" s="94">
        <f>AProperties!I833/AProperties!AC833/VLOOKUP(I$6,Data!$N$4:$Y$11,Data!$X$1,FALSE)</f>
        <v>1.2657649234830473</v>
      </c>
      <c r="J833" s="97">
        <f t="shared" si="132"/>
        <v>1.264130708071717</v>
      </c>
      <c r="L833" s="28">
        <v>0.82599999999999996</v>
      </c>
      <c r="M833" s="94">
        <f t="shared" si="133"/>
        <v>1.4566665430761745</v>
      </c>
      <c r="N833" s="94">
        <f t="shared" si="134"/>
        <v>1.4577693778496681</v>
      </c>
      <c r="O833" s="94">
        <f t="shared" si="135"/>
        <v>1.4576089798585059</v>
      </c>
      <c r="P833" s="94">
        <f t="shared" si="136"/>
        <v>1.4583226651425214</v>
      </c>
      <c r="Q833" s="94">
        <f t="shared" si="137"/>
        <v>1.4581381173404453</v>
      </c>
      <c r="R833" s="94">
        <f t="shared" si="138"/>
        <v>1.4586577552173594</v>
      </c>
      <c r="S833" s="94">
        <f t="shared" si="139"/>
        <v>1.4584769320606705</v>
      </c>
      <c r="T833" s="94">
        <f t="shared" si="140"/>
        <v>1.4588824617415237</v>
      </c>
      <c r="U833" s="97">
        <f t="shared" si="141"/>
        <v>1.4580653540358588</v>
      </c>
      <c r="W833" s="28">
        <v>0.82599999999999996</v>
      </c>
      <c r="X833" s="94">
        <f>AProperties!AF833*(9.806*B833)^0.5</f>
        <v>3.2153173133601025</v>
      </c>
      <c r="Y833" s="94">
        <f>AProperties!AG833*(9.806*C833)^0.5</f>
        <v>3.2186565259284841</v>
      </c>
      <c r="Z833" s="94">
        <f>AProperties!AH833*(9.806*D833)^0.5</f>
        <v>3.2181710567873663</v>
      </c>
      <c r="AA833" s="94">
        <f>AProperties!AI833*(9.806*E833)^0.5</f>
        <v>3.2203306363825761</v>
      </c>
      <c r="AB833" s="94">
        <f>AProperties!AJ833*(9.806*F833)^0.5</f>
        <v>3.2197723262589553</v>
      </c>
      <c r="AC833" s="94">
        <f>AProperties!AK833*(9.806*G833)^0.5</f>
        <v>3.2213441605873179</v>
      </c>
      <c r="AD833" s="94">
        <f>AProperties!AL833*(9.806*H833)^0.5</f>
        <v>3.2207972722203575</v>
      </c>
      <c r="AE833" s="94">
        <f>AProperties!AM833*(9.806*I833)^0.5</f>
        <v>3.2220236566551104</v>
      </c>
      <c r="AF833" s="97">
        <f t="shared" si="142"/>
        <v>3.2195516185225337</v>
      </c>
    </row>
    <row r="834" spans="1:32" x14ac:dyDescent="0.25">
      <c r="A834" s="28">
        <v>0.82699999999999996</v>
      </c>
      <c r="B834" s="94">
        <f>AProperties!B834/AProperties!V834/VLOOKUP(B$6,Data!$N$4:$Y$11,Data!$X$1,FALSE)</f>
        <v>1.2656076873244362</v>
      </c>
      <c r="C834" s="94">
        <f>AProperties!C834/AProperties!W834/VLOOKUP(C$6,Data!$N$4:$Y$11,Data!$X$1,FALSE)</f>
        <v>1.2678223595963529</v>
      </c>
      <c r="D834" s="94">
        <f>AProperties!D834/AProperties!X834/VLOOKUP(D$6,Data!$N$4:$Y$11,Data!$X$1,FALSE)</f>
        <v>1.2675002530241519</v>
      </c>
      <c r="E834" s="94">
        <f>AProperties!E834/AProperties!Y834/VLOOKUP(E$6,Data!$N$4:$Y$11,Data!$X$1,FALSE)</f>
        <v>1.2689334582049703</v>
      </c>
      <c r="F834" s="94">
        <f>AProperties!F834/AProperties!Z834/VLOOKUP(F$6,Data!$N$4:$Y$11,Data!$X$1,FALSE)</f>
        <v>1.2685628530729072</v>
      </c>
      <c r="G834" s="94">
        <f>AProperties!G834/AProperties!AA834/VLOOKUP(G$6,Data!$N$4:$Y$11,Data!$X$1,FALSE)</f>
        <v>1.2696063806658338</v>
      </c>
      <c r="H834" s="94">
        <f>AProperties!H834/AProperties!AB834/VLOOKUP(H$6,Data!$N$4:$Y$11,Data!$X$1,FALSE)</f>
        <v>1.2692432543058871</v>
      </c>
      <c r="I834" s="94">
        <f>AProperties!I834/AProperties!AC834/VLOOKUP(I$6,Data!$N$4:$Y$11,Data!$X$1,FALSE)</f>
        <v>1.2700576336850142</v>
      </c>
      <c r="J834" s="97">
        <f t="shared" si="132"/>
        <v>1.2684167349849442</v>
      </c>
      <c r="L834" s="28">
        <v>0.82699999999999996</v>
      </c>
      <c r="M834" s="94">
        <f t="shared" si="133"/>
        <v>1.459803843662218</v>
      </c>
      <c r="N834" s="94">
        <f t="shared" si="134"/>
        <v>1.4609111797981764</v>
      </c>
      <c r="O834" s="94">
        <f t="shared" si="135"/>
        <v>1.4607501265120759</v>
      </c>
      <c r="P834" s="94">
        <f t="shared" si="136"/>
        <v>1.4614667291024852</v>
      </c>
      <c r="Q834" s="94">
        <f t="shared" si="137"/>
        <v>1.4612814265364535</v>
      </c>
      <c r="R834" s="94">
        <f t="shared" si="138"/>
        <v>1.4618031903329167</v>
      </c>
      <c r="S834" s="94">
        <f t="shared" si="139"/>
        <v>1.4616216271529434</v>
      </c>
      <c r="T834" s="94">
        <f t="shared" si="140"/>
        <v>1.4620288168425071</v>
      </c>
      <c r="U834" s="97">
        <f t="shared" si="141"/>
        <v>1.4612083674924721</v>
      </c>
      <c r="W834" s="28">
        <v>0.82699999999999996</v>
      </c>
      <c r="X834" s="94">
        <f>AProperties!AF834*(9.806*B834)^0.5</f>
        <v>3.2233111435437225</v>
      </c>
      <c r="Y834" s="94">
        <f>AProperties!AG834*(9.806*C834)^0.5</f>
        <v>3.2266561425915179</v>
      </c>
      <c r="Z834" s="94">
        <f>AProperties!AH834*(9.806*D834)^0.5</f>
        <v>3.2261698305581001</v>
      </c>
      <c r="AA834" s="94">
        <f>AProperties!AI834*(9.806*E834)^0.5</f>
        <v>3.2283331639632888</v>
      </c>
      <c r="AB834" s="94">
        <f>AProperties!AJ834*(9.806*F834)^0.5</f>
        <v>3.227773882325045</v>
      </c>
      <c r="AC834" s="94">
        <f>AProperties!AK834*(9.806*G834)^0.5</f>
        <v>3.2293484536768688</v>
      </c>
      <c r="AD834" s="94">
        <f>AProperties!AL834*(9.806*H834)^0.5</f>
        <v>3.2288006123568067</v>
      </c>
      <c r="AE834" s="94">
        <f>AProperties!AM834*(9.806*I834)^0.5</f>
        <v>3.2300291347490453</v>
      </c>
      <c r="AF834" s="97">
        <f t="shared" si="142"/>
        <v>3.2275527954705496</v>
      </c>
    </row>
    <row r="835" spans="1:32" x14ac:dyDescent="0.25">
      <c r="A835" s="28">
        <v>0.82799999999999996</v>
      </c>
      <c r="B835" s="94">
        <f>AProperties!B835/AProperties!V835/VLOOKUP(B$6,Data!$N$4:$Y$11,Data!$X$1,FALSE)</f>
        <v>1.2699148023976257</v>
      </c>
      <c r="C835" s="94">
        <f>AProperties!C835/AProperties!W835/VLOOKUP(C$6,Data!$N$4:$Y$11,Data!$X$1,FALSE)</f>
        <v>1.2721385455961347</v>
      </c>
      <c r="D835" s="94">
        <f>AProperties!D835/AProperties!X835/VLOOKUP(D$6,Data!$N$4:$Y$11,Data!$X$1,FALSE)</f>
        <v>1.2718151185061677</v>
      </c>
      <c r="E835" s="94">
        <f>AProperties!E835/AProperties!Y835/VLOOKUP(E$6,Data!$N$4:$Y$11,Data!$X$1,FALSE)</f>
        <v>1.2732542024959308</v>
      </c>
      <c r="F835" s="94">
        <f>AProperties!F835/AProperties!Z835/VLOOKUP(F$6,Data!$N$4:$Y$11,Data!$X$1,FALSE)</f>
        <v>1.2728820764019939</v>
      </c>
      <c r="G835" s="94">
        <f>AProperties!G835/AProperties!AA835/VLOOKUP(G$6,Data!$N$4:$Y$11,Data!$X$1,FALSE)</f>
        <v>1.2739298880389249</v>
      </c>
      <c r="H835" s="94">
        <f>AProperties!H835/AProperties!AB835/VLOOKUP(H$6,Data!$N$4:$Y$11,Data!$X$1,FALSE)</f>
        <v>1.2735652704222948</v>
      </c>
      <c r="I835" s="94">
        <f>AProperties!I835/AProperties!AC835/VLOOKUP(I$6,Data!$N$4:$Y$11,Data!$X$1,FALSE)</f>
        <v>1.274382994964796</v>
      </c>
      <c r="J835" s="97">
        <f t="shared" si="132"/>
        <v>1.2727353623529836</v>
      </c>
      <c r="L835" s="28">
        <v>0.82799999999999996</v>
      </c>
      <c r="M835" s="94">
        <f t="shared" si="133"/>
        <v>1.4629574011988127</v>
      </c>
      <c r="N835" s="94">
        <f t="shared" si="134"/>
        <v>1.4640692727980673</v>
      </c>
      <c r="O835" s="94">
        <f t="shared" si="135"/>
        <v>1.4639075592530837</v>
      </c>
      <c r="P835" s="94">
        <f t="shared" si="136"/>
        <v>1.4646271012479652</v>
      </c>
      <c r="Q835" s="94">
        <f t="shared" si="137"/>
        <v>1.4644410382009969</v>
      </c>
      <c r="R835" s="94">
        <f t="shared" si="138"/>
        <v>1.4649649440194623</v>
      </c>
      <c r="S835" s="94">
        <f t="shared" si="139"/>
        <v>1.4647826352111473</v>
      </c>
      <c r="T835" s="94">
        <f t="shared" si="140"/>
        <v>1.4651914974823979</v>
      </c>
      <c r="U835" s="97">
        <f t="shared" si="141"/>
        <v>1.4643676811764916</v>
      </c>
      <c r="W835" s="28">
        <v>0.82799999999999996</v>
      </c>
      <c r="X835" s="94">
        <f>AProperties!AF835*(9.806*B835)^0.5</f>
        <v>3.2313391275469807</v>
      </c>
      <c r="Y835" s="94">
        <f>AProperties!AG835*(9.806*C835)^0.5</f>
        <v>3.2346899492780796</v>
      </c>
      <c r="Z835" s="94">
        <f>AProperties!AH835*(9.806*D835)^0.5</f>
        <v>3.2342027890827203</v>
      </c>
      <c r="AA835" s="94">
        <f>AProperties!AI835*(9.806*E835)^0.5</f>
        <v>3.2363698997557147</v>
      </c>
      <c r="AB835" s="94">
        <f>AProperties!AJ835*(9.806*F835)^0.5</f>
        <v>3.2358096405343679</v>
      </c>
      <c r="AC835" s="94">
        <f>AProperties!AK835*(9.806*G835)^0.5</f>
        <v>3.2373869660016501</v>
      </c>
      <c r="AD835" s="94">
        <f>AProperties!AL835*(9.806*H835)^0.5</f>
        <v>3.2368381657791532</v>
      </c>
      <c r="AE835" s="94">
        <f>AProperties!AM835*(9.806*I835)^0.5</f>
        <v>3.2380688394738599</v>
      </c>
      <c r="AF835" s="97">
        <f t="shared" si="142"/>
        <v>3.2355881721815662</v>
      </c>
    </row>
    <row r="836" spans="1:32" x14ac:dyDescent="0.25">
      <c r="A836" s="28">
        <v>0.82899999999999996</v>
      </c>
      <c r="B836" s="94">
        <f>AProperties!B836/AProperties!V836/VLOOKUP(B$6,Data!$N$4:$Y$11,Data!$X$1,FALSE)</f>
        <v>1.2742549097696629</v>
      </c>
      <c r="C836" s="94">
        <f>AProperties!C836/AProperties!W836/VLOOKUP(C$6,Data!$N$4:$Y$11,Data!$X$1,FALSE)</f>
        <v>1.2764877930810952</v>
      </c>
      <c r="D836" s="94">
        <f>AProperties!D836/AProperties!X836/VLOOKUP(D$6,Data!$N$4:$Y$11,Data!$X$1,FALSE)</f>
        <v>1.2761630354021629</v>
      </c>
      <c r="E836" s="94">
        <f>AProperties!E836/AProperties!Y836/VLOOKUP(E$6,Data!$N$4:$Y$11,Data!$X$1,FALSE)</f>
        <v>1.2776080430349397</v>
      </c>
      <c r="F836" s="94">
        <f>AProperties!F836/AProperties!Z836/VLOOKUP(F$6,Data!$N$4:$Y$11,Data!$X$1,FALSE)</f>
        <v>1.2772343843801464</v>
      </c>
      <c r="G836" s="94">
        <f>AProperties!G836/AProperties!AA836/VLOOKUP(G$6,Data!$N$4:$Y$11,Data!$X$1,FALSE)</f>
        <v>1.2782865127307492</v>
      </c>
      <c r="H836" s="94">
        <f>AProperties!H836/AProperties!AB836/VLOOKUP(H$6,Data!$N$4:$Y$11,Data!$X$1,FALSE)</f>
        <v>1.2779203924855536</v>
      </c>
      <c r="I836" s="94">
        <f>AProperties!I836/AProperties!AC836/VLOOKUP(I$6,Data!$N$4:$Y$11,Data!$X$1,FALSE)</f>
        <v>1.2787414877002365</v>
      </c>
      <c r="J836" s="97">
        <f t="shared" si="132"/>
        <v>1.2770870698230683</v>
      </c>
      <c r="L836" s="28">
        <v>0.82899999999999996</v>
      </c>
      <c r="M836" s="94">
        <f t="shared" si="133"/>
        <v>1.4661274548848313</v>
      </c>
      <c r="N836" s="94">
        <f t="shared" si="134"/>
        <v>1.4672438965405474</v>
      </c>
      <c r="O836" s="94">
        <f t="shared" si="135"/>
        <v>1.4670815177010814</v>
      </c>
      <c r="P836" s="94">
        <f t="shared" si="136"/>
        <v>1.4678040215174697</v>
      </c>
      <c r="Q836" s="94">
        <f t="shared" si="137"/>
        <v>1.4676171921900731</v>
      </c>
      <c r="R836" s="94">
        <f t="shared" si="138"/>
        <v>1.4681432563653747</v>
      </c>
      <c r="S836" s="94">
        <f t="shared" si="139"/>
        <v>1.4679601962427768</v>
      </c>
      <c r="T836" s="94">
        <f t="shared" si="140"/>
        <v>1.4683707438501181</v>
      </c>
      <c r="U836" s="97">
        <f t="shared" si="141"/>
        <v>1.467543534911534</v>
      </c>
      <c r="W836" s="28">
        <v>0.82899999999999996</v>
      </c>
      <c r="X836" s="94">
        <f>AProperties!AF836*(9.806*B836)^0.5</f>
        <v>3.2394017261884747</v>
      </c>
      <c r="Y836" s="94">
        <f>AProperties!AG836*(9.806*C836)^0.5</f>
        <v>3.2427584073588789</v>
      </c>
      <c r="Z836" s="94">
        <f>AProperties!AH836*(9.806*D836)^0.5</f>
        <v>3.2422703936516242</v>
      </c>
      <c r="AA836" s="94">
        <f>AProperties!AI836*(9.806*E836)^0.5</f>
        <v>3.2444413054076442</v>
      </c>
      <c r="AB836" s="94">
        <f>AProperties!AJ836*(9.806*F836)^0.5</f>
        <v>3.2438800624422841</v>
      </c>
      <c r="AC836" s="94">
        <f>AProperties!AK836*(9.806*G836)^0.5</f>
        <v>3.2454601593772883</v>
      </c>
      <c r="AD836" s="94">
        <f>AProperties!AL836*(9.806*H836)^0.5</f>
        <v>3.244910394212452</v>
      </c>
      <c r="AE836" s="94">
        <f>AProperties!AM836*(9.806*I836)^0.5</f>
        <v>3.2461432327577406</v>
      </c>
      <c r="AF836" s="97">
        <f t="shared" si="142"/>
        <v>3.2436582101745484</v>
      </c>
    </row>
    <row r="837" spans="1:32" x14ac:dyDescent="0.25">
      <c r="A837" s="28">
        <v>0.83</v>
      </c>
      <c r="B837" s="94">
        <f>AProperties!B837/AProperties!V837/VLOOKUP(B$6,Data!$N$4:$Y$11,Data!$X$1,FALSE)</f>
        <v>1.2786284976936915</v>
      </c>
      <c r="C837" s="94">
        <f>AProperties!C837/AProperties!W837/VLOOKUP(C$6,Data!$N$4:$Y$11,Data!$X$1,FALSE)</f>
        <v>1.2808705913091885</v>
      </c>
      <c r="D837" s="94">
        <f>AProperties!D837/AProperties!X837/VLOOKUP(D$6,Data!$N$4:$Y$11,Data!$X$1,FALSE)</f>
        <v>1.280544492823849</v>
      </c>
      <c r="E837" s="94">
        <f>AProperties!E837/AProperties!Y837/VLOOKUP(E$6,Data!$N$4:$Y$11,Data!$X$1,FALSE)</f>
        <v>1.2819954695846676</v>
      </c>
      <c r="F837" s="94">
        <f>AProperties!F837/AProperties!Z837/VLOOKUP(F$6,Data!$N$4:$Y$11,Data!$X$1,FALSE)</f>
        <v>1.2816202666016436</v>
      </c>
      <c r="G837" s="94">
        <f>AProperties!G837/AProperties!AA837/VLOOKUP(G$6,Data!$N$4:$Y$11,Data!$X$1,FALSE)</f>
        <v>1.2826767448098506</v>
      </c>
      <c r="H837" s="94">
        <f>AProperties!H837/AProperties!AB837/VLOOKUP(H$6,Data!$N$4:$Y$11,Data!$X$1,FALSE)</f>
        <v>1.2823091103991322</v>
      </c>
      <c r="I837" s="94">
        <f>AProperties!I837/AProperties!AC837/VLOOKUP(I$6,Data!$N$4:$Y$11,Data!$X$1,FALSE)</f>
        <v>1.2831336021650805</v>
      </c>
      <c r="J837" s="97">
        <f t="shared" si="132"/>
        <v>1.2814723469233877</v>
      </c>
      <c r="L837" s="28">
        <v>0.83</v>
      </c>
      <c r="M837" s="94">
        <f t="shared" si="133"/>
        <v>1.4693142488468456</v>
      </c>
      <c r="N837" s="94">
        <f t="shared" si="134"/>
        <v>1.4704352956545943</v>
      </c>
      <c r="O837" s="94">
        <f t="shared" si="135"/>
        <v>1.4702722464119244</v>
      </c>
      <c r="P837" s="94">
        <f t="shared" si="136"/>
        <v>1.4709977347923338</v>
      </c>
      <c r="Q837" s="94">
        <f t="shared" si="137"/>
        <v>1.4708101333008217</v>
      </c>
      <c r="R837" s="94">
        <f t="shared" si="138"/>
        <v>1.4713383724049254</v>
      </c>
      <c r="S837" s="94">
        <f t="shared" si="139"/>
        <v>1.4711545551995662</v>
      </c>
      <c r="T837" s="94">
        <f t="shared" si="140"/>
        <v>1.4715668010825402</v>
      </c>
      <c r="U837" s="97">
        <f t="shared" si="141"/>
        <v>1.4707361734616939</v>
      </c>
      <c r="W837" s="28">
        <v>0.83</v>
      </c>
      <c r="X837" s="94">
        <f>AProperties!AF837*(9.806*B837)^0.5</f>
        <v>3.247499409412657</v>
      </c>
      <c r="Y837" s="94">
        <f>AProperties!AG837*(9.806*C837)^0.5</f>
        <v>3.2508619873404876</v>
      </c>
      <c r="Z837" s="94">
        <f>AProperties!AH837*(9.806*D837)^0.5</f>
        <v>3.2503731146896087</v>
      </c>
      <c r="AA837" s="94">
        <f>AProperties!AI837*(9.806*E837)^0.5</f>
        <v>3.2525478517077411</v>
      </c>
      <c r="AB837" s="94">
        <f>AProperties!AJ837*(9.806*F837)^0.5</f>
        <v>3.2519856187433605</v>
      </c>
      <c r="AC837" s="94">
        <f>AProperties!AK837*(9.806*G837)^0.5</f>
        <v>3.2535685047633232</v>
      </c>
      <c r="AD837" s="94">
        <f>AProperties!AL837*(9.806*H837)^0.5</f>
        <v>3.2530177685240305</v>
      </c>
      <c r="AE837" s="94">
        <f>AProperties!AM837*(9.806*I837)^0.5</f>
        <v>3.254252785674836</v>
      </c>
      <c r="AF837" s="97">
        <f t="shared" si="142"/>
        <v>3.2517633801070058</v>
      </c>
    </row>
    <row r="838" spans="1:32" x14ac:dyDescent="0.25">
      <c r="A838" s="28">
        <v>0.83099999999999996</v>
      </c>
      <c r="B838" s="94">
        <f>AProperties!B838/AProperties!V838/VLOOKUP(B$6,Data!$N$4:$Y$11,Data!$X$1,FALSE)</f>
        <v>1.2830360645406436</v>
      </c>
      <c r="C838" s="94">
        <f>AProperties!C838/AProperties!W838/VLOOKUP(C$6,Data!$N$4:$Y$11,Data!$X$1,FALSE)</f>
        <v>1.285287439676837</v>
      </c>
      <c r="D838" s="94">
        <f>AProperties!D838/AProperties!X838/VLOOKUP(D$6,Data!$N$4:$Y$11,Data!$X$1,FALSE)</f>
        <v>1.2849599900183974</v>
      </c>
      <c r="E838" s="94">
        <f>AProperties!E838/AProperties!Y838/VLOOKUP(E$6,Data!$N$4:$Y$11,Data!$X$1,FALSE)</f>
        <v>1.2864169820566431</v>
      </c>
      <c r="F838" s="94">
        <f>AProperties!F838/AProperties!Z838/VLOOKUP(F$6,Data!$N$4:$Y$11,Data!$X$1,FALSE)</f>
        <v>1.2860402228061547</v>
      </c>
      <c r="G838" s="94">
        <f>AProperties!G838/AProperties!AA838/VLOOKUP(G$6,Data!$N$4:$Y$11,Data!$X$1,FALSE)</f>
        <v>1.2871010844999287</v>
      </c>
      <c r="H838" s="94">
        <f>AProperties!H838/AProperties!AB838/VLOOKUP(H$6,Data!$N$4:$Y$11,Data!$X$1,FALSE)</f>
        <v>1.2867319242182553</v>
      </c>
      <c r="I838" s="94">
        <f>AProperties!I838/AProperties!AC838/VLOOKUP(I$6,Data!$N$4:$Y$11,Data!$X$1,FALSE)</f>
        <v>1.287559838792443</v>
      </c>
      <c r="J838" s="97">
        <f t="shared" si="132"/>
        <v>1.285891693326163</v>
      </c>
      <c r="L838" s="28">
        <v>0.83099999999999996</v>
      </c>
      <c r="M838" s="94">
        <f t="shared" si="133"/>
        <v>1.4725180322703217</v>
      </c>
      <c r="N838" s="94">
        <f t="shared" si="134"/>
        <v>1.4736437198384185</v>
      </c>
      <c r="O838" s="94">
        <f t="shared" si="135"/>
        <v>1.4734799950091988</v>
      </c>
      <c r="P838" s="94">
        <f t="shared" si="136"/>
        <v>1.4742084910283215</v>
      </c>
      <c r="Q838" s="94">
        <f t="shared" si="137"/>
        <v>1.4740201114030773</v>
      </c>
      <c r="R838" s="94">
        <f t="shared" si="138"/>
        <v>1.4745505422499643</v>
      </c>
      <c r="S838" s="94">
        <f t="shared" si="139"/>
        <v>1.4743659621091276</v>
      </c>
      <c r="T838" s="94">
        <f t="shared" si="140"/>
        <v>1.4747799193962214</v>
      </c>
      <c r="U838" s="97">
        <f t="shared" si="141"/>
        <v>1.4739458466630813</v>
      </c>
      <c r="W838" s="28">
        <v>0.83099999999999996</v>
      </c>
      <c r="X838" s="94">
        <f>AProperties!AF838*(9.806*B838)^0.5</f>
        <v>3.2556326565212079</v>
      </c>
      <c r="Y838" s="94">
        <f>AProperties!AG838*(9.806*C838)^0.5</f>
        <v>3.2590011690969525</v>
      </c>
      <c r="Z838" s="94">
        <f>AProperties!AH838*(9.806*D838)^0.5</f>
        <v>3.258511431987464</v>
      </c>
      <c r="AA838" s="94">
        <f>AProperties!AI838*(9.806*E838)^0.5</f>
        <v>3.2606900188173031</v>
      </c>
      <c r="AB838" s="94">
        <f>AProperties!AJ838*(9.806*F838)^0.5</f>
        <v>3.2601267895030759</v>
      </c>
      <c r="AC838" s="94">
        <f>AProperties!AK838*(9.806*G838)^0.5</f>
        <v>3.2617124824950539</v>
      </c>
      <c r="AD838" s="94">
        <f>AProperties!AL838*(9.806*H838)^0.5</f>
        <v>3.2611607689552904</v>
      </c>
      <c r="AE838" s="94">
        <f>AProperties!AM838*(9.806*I838)^0.5</f>
        <v>3.2623979786771238</v>
      </c>
      <c r="AF838" s="97">
        <f t="shared" si="142"/>
        <v>3.2599041620066838</v>
      </c>
    </row>
    <row r="839" spans="1:32" x14ac:dyDescent="0.25">
      <c r="A839" s="28">
        <v>0.83199999999999996</v>
      </c>
      <c r="B839" s="94">
        <f>AProperties!B839/AProperties!V839/VLOOKUP(B$6,Data!$N$4:$Y$11,Data!$X$1,FALSE)</f>
        <v>1.2874781190702473</v>
      </c>
      <c r="C839" s="94">
        <f>AProperties!C839/AProperties!W839/VLOOKUP(C$6,Data!$N$4:$Y$11,Data!$X$1,FALSE)</f>
        <v>1.2897388479904752</v>
      </c>
      <c r="D839" s="94">
        <f>AProperties!D839/AProperties!X839/VLOOKUP(D$6,Data!$N$4:$Y$11,Data!$X$1,FALSE)</f>
        <v>1.2894100366399042</v>
      </c>
      <c r="E839" s="94">
        <f>AProperties!E839/AProperties!Y839/VLOOKUP(E$6,Data!$N$4:$Y$11,Data!$X$1,FALSE)</f>
        <v>1.2908730907830641</v>
      </c>
      <c r="F839" s="94">
        <f>AProperties!F839/AProperties!Z839/VLOOKUP(F$6,Data!$N$4:$Y$11,Data!$X$1,FALSE)</f>
        <v>1.2904947631504622</v>
      </c>
      <c r="G839" s="94">
        <f>AProperties!G839/AProperties!AA839/VLOOKUP(G$6,Data!$N$4:$Y$11,Data!$X$1,FALSE)</f>
        <v>1.2915600424518046</v>
      </c>
      <c r="H839" s="94">
        <f>AProperties!H839/AProperties!AB839/VLOOKUP(H$6,Data!$N$4:$Y$11,Data!$X$1,FALSE)</f>
        <v>1.2911893444217886</v>
      </c>
      <c r="I839" s="94">
        <f>AProperties!I839/AProperties!AC839/VLOOKUP(I$6,Data!$N$4:$Y$11,Data!$X$1,FALSE)</f>
        <v>1.2920207084469031</v>
      </c>
      <c r="J839" s="97">
        <f t="shared" si="132"/>
        <v>1.2903456191193312</v>
      </c>
      <c r="L839" s="28">
        <v>0.83199999999999996</v>
      </c>
      <c r="M839" s="94">
        <f t="shared" si="133"/>
        <v>1.4757390595351236</v>
      </c>
      <c r="N839" s="94">
        <f t="shared" si="134"/>
        <v>1.4768694239952376</v>
      </c>
      <c r="O839" s="94">
        <f t="shared" si="135"/>
        <v>1.4767050183199522</v>
      </c>
      <c r="P839" s="94">
        <f t="shared" si="136"/>
        <v>1.4774365453915319</v>
      </c>
      <c r="Q839" s="94">
        <f t="shared" si="137"/>
        <v>1.4772473815752312</v>
      </c>
      <c r="R839" s="94">
        <f t="shared" si="138"/>
        <v>1.4777800212259022</v>
      </c>
      <c r="S839" s="94">
        <f t="shared" si="139"/>
        <v>1.4775946722108944</v>
      </c>
      <c r="T839" s="94">
        <f t="shared" si="140"/>
        <v>1.4780103542234515</v>
      </c>
      <c r="U839" s="97">
        <f t="shared" si="141"/>
        <v>1.4771728095596657</v>
      </c>
      <c r="W839" s="28">
        <v>0.83199999999999996</v>
      </c>
      <c r="X839" s="94">
        <f>AProperties!AF839*(9.806*B839)^0.5</f>
        <v>3.2638019564117182</v>
      </c>
      <c r="Y839" s="94">
        <f>AProperties!AG839*(9.806*C839)^0.5</f>
        <v>3.2671764421087173</v>
      </c>
      <c r="Z839" s="94">
        <f>AProperties!AH839*(9.806*D839)^0.5</f>
        <v>3.2666858349408461</v>
      </c>
      <c r="AA839" s="94">
        <f>AProperties!AI839*(9.806*E839)^0.5</f>
        <v>3.268868296509281</v>
      </c>
      <c r="AB839" s="94">
        <f>AProperties!AJ839*(9.806*F839)^0.5</f>
        <v>3.2683040643968067</v>
      </c>
      <c r="AC839" s="94">
        <f>AProperties!AK839*(9.806*G839)^0.5</f>
        <v>3.2698925825226088</v>
      </c>
      <c r="AD839" s="94">
        <f>AProperties!AL839*(9.806*H839)^0.5</f>
        <v>3.2693398853607483</v>
      </c>
      <c r="AE839" s="94">
        <f>AProperties!AM839*(9.806*I839)^0.5</f>
        <v>3.2705793018335685</v>
      </c>
      <c r="AF839" s="97">
        <f t="shared" si="142"/>
        <v>3.2680810455105362</v>
      </c>
    </row>
    <row r="840" spans="1:32" x14ac:dyDescent="0.25">
      <c r="A840" s="28">
        <v>0.83299999999999996</v>
      </c>
      <c r="B840" s="94">
        <f>AProperties!B840/AProperties!V840/VLOOKUP(B$6,Data!$N$4:$Y$11,Data!$X$1,FALSE)</f>
        <v>1.291955180710908</v>
      </c>
      <c r="C840" s="94">
        <f>AProperties!C840/AProperties!W840/VLOOKUP(C$6,Data!$N$4:$Y$11,Data!$X$1,FALSE)</f>
        <v>1.2942253367470191</v>
      </c>
      <c r="D840" s="94">
        <f>AProperties!D840/AProperties!X840/VLOOKUP(D$6,Data!$N$4:$Y$11,Data!$X$1,FALSE)</f>
        <v>1.2938951530297729</v>
      </c>
      <c r="E840" s="94">
        <f>AProperties!E840/AProperties!Y840/VLOOKUP(E$6,Data!$N$4:$Y$11,Data!$X$1,FALSE)</f>
        <v>1.2953643167975604</v>
      </c>
      <c r="F840" s="94">
        <f>AProperties!F840/AProperties!Z840/VLOOKUP(F$6,Data!$N$4:$Y$11,Data!$X$1,FALSE)</f>
        <v>1.2949844084891293</v>
      </c>
      <c r="G840" s="94">
        <f>AProperties!G840/AProperties!AA840/VLOOKUP(G$6,Data!$N$4:$Y$11,Data!$X$1,FALSE)</f>
        <v>1.2960541400243715</v>
      </c>
      <c r="H840" s="94">
        <f>AProperties!H840/AProperties!AB840/VLOOKUP(H$6,Data!$N$4:$Y$11,Data!$X$1,FALSE)</f>
        <v>1.2956818921930839</v>
      </c>
      <c r="I840" s="94">
        <f>AProperties!I840/AProperties!AC840/VLOOKUP(I$6,Data!$N$4:$Y$11,Data!$X$1,FALSE)</f>
        <v>1.2965167327055613</v>
      </c>
      <c r="J840" s="97">
        <f t="shared" ref="J840:J903" si="143">AVERAGE(B840:I840)</f>
        <v>1.2948346450871757</v>
      </c>
      <c r="L840" s="28">
        <v>0.83299999999999996</v>
      </c>
      <c r="M840" s="94">
        <f t="shared" ref="M840:M903" si="144">$L840+B840/2</f>
        <v>1.4789775903554538</v>
      </c>
      <c r="N840" s="94">
        <f t="shared" ref="N840:N903" si="145">$L840+C840/2</f>
        <v>1.4801126683735095</v>
      </c>
      <c r="O840" s="94">
        <f t="shared" ref="O840:O903" si="146">$L840+D840/2</f>
        <v>1.4799475765148864</v>
      </c>
      <c r="P840" s="94">
        <f t="shared" ref="P840:P903" si="147">$L840+E840/2</f>
        <v>1.4806821583987801</v>
      </c>
      <c r="Q840" s="94">
        <f t="shared" ref="Q840:Q903" si="148">$L840+F840/2</f>
        <v>1.4804922042445647</v>
      </c>
      <c r="R840" s="94">
        <f t="shared" ref="R840:R903" si="149">$L840+G840/2</f>
        <v>1.4810270700121857</v>
      </c>
      <c r="S840" s="94">
        <f t="shared" ref="S840:S903" si="150">$L840+H840/2</f>
        <v>1.4808409460965419</v>
      </c>
      <c r="T840" s="94">
        <f t="shared" ref="T840:T903" si="151">$L840+I840/2</f>
        <v>1.4812583663527805</v>
      </c>
      <c r="U840" s="97">
        <f t="shared" ref="U840:U903" si="152">AVERAGE(M840:T840)</f>
        <v>1.4804173225435879</v>
      </c>
      <c r="W840" s="28">
        <v>0.83299999999999996</v>
      </c>
      <c r="X840" s="94">
        <f>AProperties!AF840*(9.806*B840)^0.5</f>
        <v>3.272007807823814</v>
      </c>
      <c r="Y840" s="94">
        <f>AProperties!AG840*(9.806*C840)^0.5</f>
        <v>3.2753883057090389</v>
      </c>
      <c r="Z840" s="94">
        <f>AProperties!AH840*(9.806*D840)^0.5</f>
        <v>3.2748968227966602</v>
      </c>
      <c r="AA840" s="94">
        <f>AProperties!AI840*(9.806*E840)^0.5</f>
        <v>3.2770831844148485</v>
      </c>
      <c r="AB840" s="94">
        <f>AProperties!AJ840*(9.806*F840)^0.5</f>
        <v>3.2765179429563527</v>
      </c>
      <c r="AC840" s="94">
        <f>AProperties!AK840*(9.806*G840)^0.5</f>
        <v>3.2781093046576188</v>
      </c>
      <c r="AD840" s="94">
        <f>AProperties!AL840*(9.806*H840)^0.5</f>
        <v>3.2775556174546514</v>
      </c>
      <c r="AE840" s="94">
        <f>AProperties!AM840*(9.806*I840)^0.5</f>
        <v>3.2787972550768316</v>
      </c>
      <c r="AF840" s="97">
        <f t="shared" ref="AF840:AF903" si="153">AVERAGE(X840:AE840)</f>
        <v>3.2762945301112274</v>
      </c>
    </row>
    <row r="841" spans="1:32" x14ac:dyDescent="0.25">
      <c r="A841" s="28">
        <v>0.83399999999999996</v>
      </c>
      <c r="B841" s="94">
        <f>AProperties!B841/AProperties!V841/VLOOKUP(B$6,Data!$N$4:$Y$11,Data!$X$1,FALSE)</f>
        <v>1.2964677798488971</v>
      </c>
      <c r="C841" s="94">
        <f>AProperties!C841/AProperties!W841/VLOOKUP(C$6,Data!$N$4:$Y$11,Data!$X$1,FALSE)</f>
        <v>1.2987474374236267</v>
      </c>
      <c r="D841" s="94">
        <f>AProperties!D841/AProperties!X841/VLOOKUP(D$6,Data!$N$4:$Y$11,Data!$X$1,FALSE)</f>
        <v>1.2984158705063895</v>
      </c>
      <c r="E841" s="94">
        <f>AProperties!E841/AProperties!Y841/VLOOKUP(E$6,Data!$N$4:$Y$11,Data!$X$1,FALSE)</f>
        <v>1.2998911921252436</v>
      </c>
      <c r="F841" s="94">
        <f>AProperties!F841/AProperties!Z841/VLOOKUP(F$6,Data!$N$4:$Y$11,Data!$X$1,FALSE)</f>
        <v>1.2995096906644499</v>
      </c>
      <c r="G841" s="94">
        <f>AProperties!G841/AProperties!AA841/VLOOKUP(G$6,Data!$N$4:$Y$11,Data!$X$1,FALSE)</f>
        <v>1.3005839095748186</v>
      </c>
      <c r="H841" s="94">
        <f>AProperties!H841/AProperties!AB841/VLOOKUP(H$6,Data!$N$4:$Y$11,Data!$X$1,FALSE)</f>
        <v>1.3002100997101125</v>
      </c>
      <c r="I841" s="94">
        <f>AProperties!I841/AProperties!AC841/VLOOKUP(I$6,Data!$N$4:$Y$11,Data!$X$1,FALSE)</f>
        <v>1.3010484441483772</v>
      </c>
      <c r="J841" s="97">
        <f t="shared" si="143"/>
        <v>1.2993593030002393</v>
      </c>
      <c r="L841" s="28">
        <v>0.83399999999999996</v>
      </c>
      <c r="M841" s="94">
        <f t="shared" si="144"/>
        <v>1.4822338899244485</v>
      </c>
      <c r="N841" s="94">
        <f t="shared" si="145"/>
        <v>1.4833737187118134</v>
      </c>
      <c r="O841" s="94">
        <f t="shared" si="146"/>
        <v>1.4832079352531946</v>
      </c>
      <c r="P841" s="94">
        <f t="shared" si="147"/>
        <v>1.4839455960626218</v>
      </c>
      <c r="Q841" s="94">
        <f t="shared" si="148"/>
        <v>1.4837548453322249</v>
      </c>
      <c r="R841" s="94">
        <f t="shared" si="149"/>
        <v>1.4842919547874094</v>
      </c>
      <c r="S841" s="94">
        <f t="shared" si="150"/>
        <v>1.4841050498550561</v>
      </c>
      <c r="T841" s="94">
        <f t="shared" si="151"/>
        <v>1.4845242220741885</v>
      </c>
      <c r="U841" s="97">
        <f t="shared" si="152"/>
        <v>1.4836796515001196</v>
      </c>
      <c r="W841" s="28">
        <v>0.83399999999999996</v>
      </c>
      <c r="X841" s="94">
        <f>AProperties!AF841*(9.806*B841)^0.5</f>
        <v>3.2802507195931696</v>
      </c>
      <c r="Y841" s="94">
        <f>AProperties!AG841*(9.806*C841)^0.5</f>
        <v>3.2836372693382385</v>
      </c>
      <c r="Z841" s="94">
        <f>AProperties!AH841*(9.806*D841)^0.5</f>
        <v>3.2831449049072625</v>
      </c>
      <c r="AA841" s="94">
        <f>AProperties!AI841*(9.806*E841)^0.5</f>
        <v>3.2853351922777732</v>
      </c>
      <c r="AB841" s="94">
        <f>AProperties!AJ841*(9.806*F841)^0.5</f>
        <v>3.2847689348242604</v>
      </c>
      <c r="AC841" s="94">
        <f>AProperties!AK841*(9.806*G841)^0.5</f>
        <v>3.2863631588276667</v>
      </c>
      <c r="AD841" s="94">
        <f>AProperties!AL841*(9.806*H841)^0.5</f>
        <v>3.2858084750653869</v>
      </c>
      <c r="AE841" s="94">
        <f>AProperties!AM841*(9.806*I841)^0.5</f>
        <v>3.2870523484577592</v>
      </c>
      <c r="AF841" s="97">
        <f t="shared" si="153"/>
        <v>3.2845451254114395</v>
      </c>
    </row>
    <row r="842" spans="1:32" x14ac:dyDescent="0.25">
      <c r="A842" s="28">
        <v>0.83499999999999996</v>
      </c>
      <c r="B842" s="94">
        <f>AProperties!B842/AProperties!V842/VLOOKUP(B$6,Data!$N$4:$Y$11,Data!$X$1,FALSE)</f>
        <v>1.3010164581271491</v>
      </c>
      <c r="C842" s="94">
        <f>AProperties!C842/AProperties!W842/VLOOKUP(C$6,Data!$N$4:$Y$11,Data!$X$1,FALSE)</f>
        <v>1.3033056927771132</v>
      </c>
      <c r="D842" s="94">
        <f>AProperties!D842/AProperties!X842/VLOOKUP(D$6,Data!$N$4:$Y$11,Data!$X$1,FALSE)</f>
        <v>1.302972731664459</v>
      </c>
      <c r="E842" s="94">
        <f>AProperties!E842/AProperties!Y842/VLOOKUP(E$6,Data!$N$4:$Y$11,Data!$X$1,FALSE)</f>
        <v>1.3044542600824278</v>
      </c>
      <c r="F842" s="94">
        <f>AProperties!F842/AProperties!Z842/VLOOKUP(F$6,Data!$N$4:$Y$11,Data!$X$1,FALSE)</f>
        <v>1.3040711528060698</v>
      </c>
      <c r="G842" s="94">
        <f>AProperties!G842/AProperties!AA842/VLOOKUP(G$6,Data!$N$4:$Y$11,Data!$X$1,FALSE)</f>
        <v>1.3051498947585332</v>
      </c>
      <c r="H842" s="94">
        <f>AProperties!H842/AProperties!AB842/VLOOKUP(H$6,Data!$N$4:$Y$11,Data!$X$1,FALSE)</f>
        <v>1.3047745104452717</v>
      </c>
      <c r="I842" s="94">
        <f>AProperties!I842/AProperties!AC842/VLOOKUP(I$6,Data!$N$4:$Y$11,Data!$X$1,FALSE)</f>
        <v>1.3056163866582136</v>
      </c>
      <c r="J842" s="97">
        <f t="shared" si="143"/>
        <v>1.3039201359149046</v>
      </c>
      <c r="L842" s="28">
        <v>0.83499999999999996</v>
      </c>
      <c r="M842" s="94">
        <f t="shared" si="144"/>
        <v>1.4855082290635746</v>
      </c>
      <c r="N842" s="94">
        <f t="shared" si="145"/>
        <v>1.4866528463885564</v>
      </c>
      <c r="O842" s="94">
        <f t="shared" si="146"/>
        <v>1.4864863658322296</v>
      </c>
      <c r="P842" s="94">
        <f t="shared" si="147"/>
        <v>1.4872271300412139</v>
      </c>
      <c r="Q842" s="94">
        <f t="shared" si="148"/>
        <v>1.4870355764030347</v>
      </c>
      <c r="R842" s="94">
        <f t="shared" si="149"/>
        <v>1.4875749473792665</v>
      </c>
      <c r="S842" s="94">
        <f t="shared" si="150"/>
        <v>1.4873872552226359</v>
      </c>
      <c r="T842" s="94">
        <f t="shared" si="151"/>
        <v>1.4878081933291067</v>
      </c>
      <c r="U842" s="97">
        <f t="shared" si="152"/>
        <v>1.4869600679574524</v>
      </c>
      <c r="W842" s="28">
        <v>0.83499999999999996</v>
      </c>
      <c r="X842" s="94">
        <f>AProperties!AF842*(9.806*B842)^0.5</f>
        <v>3.2885312109135745</v>
      </c>
      <c r="Y842" s="94">
        <f>AProperties!AG842*(9.806*C842)^0.5</f>
        <v>3.2919238528060664</v>
      </c>
      <c r="Z842" s="94">
        <f>AProperties!AH842*(9.806*D842)^0.5</f>
        <v>3.2914306009928134</v>
      </c>
      <c r="AA842" s="94">
        <f>AProperties!AI842*(9.806*E842)^0.5</f>
        <v>3.2936248402169235</v>
      </c>
      <c r="AB842" s="94">
        <f>AProperties!AJ842*(9.806*F842)^0.5</f>
        <v>3.2930575600162877</v>
      </c>
      <c r="AC842" s="94">
        <f>AProperties!AK842*(9.806*G842)^0.5</f>
        <v>3.2946546653388697</v>
      </c>
      <c r="AD842" s="94">
        <f>AProperties!AL842*(9.806*H842)^0.5</f>
        <v>3.294098978398031</v>
      </c>
      <c r="AE842" s="94">
        <f>AProperties!AM842*(9.806*I842)^0.5</f>
        <v>3.2953451024080573</v>
      </c>
      <c r="AF842" s="97">
        <f t="shared" si="153"/>
        <v>3.2928333513863279</v>
      </c>
    </row>
    <row r="843" spans="1:32" x14ac:dyDescent="0.25">
      <c r="A843" s="28">
        <v>0.83599999999999997</v>
      </c>
      <c r="B843" s="94">
        <f>AProperties!B843/AProperties!V843/VLOOKUP(B$6,Data!$N$4:$Y$11,Data!$X$1,FALSE)</f>
        <v>1.3056017687540868</v>
      </c>
      <c r="C843" s="94">
        <f>AProperties!C843/AProperties!W843/VLOOKUP(C$6,Data!$N$4:$Y$11,Data!$X$1,FALSE)</f>
        <v>1.3079006571533958</v>
      </c>
      <c r="D843" s="94">
        <f>AProperties!D843/AProperties!X843/VLOOKUP(D$6,Data!$N$4:$Y$11,Data!$X$1,FALSE)</f>
        <v>1.307566290684341</v>
      </c>
      <c r="E843" s="94">
        <f>AProperties!E843/AProperties!Y843/VLOOKUP(E$6,Data!$N$4:$Y$11,Data!$X$1,FALSE)</f>
        <v>1.3090540755863995</v>
      </c>
      <c r="F843" s="94">
        <f>AProperties!F843/AProperties!Z843/VLOOKUP(F$6,Data!$N$4:$Y$11,Data!$X$1,FALSE)</f>
        <v>1.3086693496406399</v>
      </c>
      <c r="G843" s="94">
        <f>AProperties!G843/AProperties!AA843/VLOOKUP(G$6,Data!$N$4:$Y$11,Data!$X$1,FALSE)</f>
        <v>1.3097526508390591</v>
      </c>
      <c r="H843" s="94">
        <f>AProperties!H843/AProperties!AB843/VLOOKUP(H$6,Data!$N$4:$Y$11,Data!$X$1,FALSE)</f>
        <v>1.30937567947523</v>
      </c>
      <c r="I843" s="94">
        <f>AProperties!I843/AProperties!AC843/VLOOKUP(I$6,Data!$N$4:$Y$11,Data!$X$1,FALSE)</f>
        <v>1.3102211157309052</v>
      </c>
      <c r="J843" s="97">
        <f t="shared" si="143"/>
        <v>1.3085176984830071</v>
      </c>
      <c r="L843" s="28">
        <v>0.83599999999999997</v>
      </c>
      <c r="M843" s="94">
        <f t="shared" si="144"/>
        <v>1.4888008843770435</v>
      </c>
      <c r="N843" s="94">
        <f t="shared" si="145"/>
        <v>1.4899503285766977</v>
      </c>
      <c r="O843" s="94">
        <f t="shared" si="146"/>
        <v>1.4897831453421704</v>
      </c>
      <c r="P843" s="94">
        <f t="shared" si="147"/>
        <v>1.4905270377931998</v>
      </c>
      <c r="Q843" s="94">
        <f t="shared" si="148"/>
        <v>1.4903346748203199</v>
      </c>
      <c r="R843" s="94">
        <f t="shared" si="149"/>
        <v>1.4908763254195296</v>
      </c>
      <c r="S843" s="94">
        <f t="shared" si="150"/>
        <v>1.4906878397376149</v>
      </c>
      <c r="T843" s="94">
        <f t="shared" si="151"/>
        <v>1.4911105578654524</v>
      </c>
      <c r="U843" s="97">
        <f t="shared" si="152"/>
        <v>1.4902588492415034</v>
      </c>
      <c r="W843" s="28">
        <v>0.83599999999999997</v>
      </c>
      <c r="X843" s="94">
        <f>AProperties!AF843*(9.806*B843)^0.5</f>
        <v>3.2968498116074425</v>
      </c>
      <c r="Y843" s="94">
        <f>AProperties!AG843*(9.806*C843)^0.5</f>
        <v>3.3002485865624869</v>
      </c>
      <c r="Z843" s="94">
        <f>AProperties!AH843*(9.806*D843)^0.5</f>
        <v>3.2997544414119764</v>
      </c>
      <c r="AA843" s="94">
        <f>AProperties!AI843*(9.806*E843)^0.5</f>
        <v>3.3019526589972137</v>
      </c>
      <c r="AB843" s="94">
        <f>AProperties!AJ843*(9.806*F843)^0.5</f>
        <v>3.3013843491922819</v>
      </c>
      <c r="AC843" s="94">
        <f>AProperties!AK843*(9.806*G843)^0.5</f>
        <v>3.3029843551469069</v>
      </c>
      <c r="AD843" s="94">
        <f>AProperties!AL843*(9.806*H843)^0.5</f>
        <v>3.3024276583053096</v>
      </c>
      <c r="AE843" s="94">
        <f>AProperties!AM843*(9.806*I843)^0.5</f>
        <v>3.303676048011345</v>
      </c>
      <c r="AF843" s="97">
        <f t="shared" si="153"/>
        <v>3.3011597386543703</v>
      </c>
    </row>
    <row r="844" spans="1:32" x14ac:dyDescent="0.25">
      <c r="A844" s="28">
        <v>0.83699999999999997</v>
      </c>
      <c r="B844" s="94">
        <f>AProperties!B844/AProperties!V844/VLOOKUP(B$6,Data!$N$4:$Y$11,Data!$X$1,FALSE)</f>
        <v>1.3102242768228534</v>
      </c>
      <c r="C844" s="94">
        <f>AProperties!C844/AProperties!W844/VLOOKUP(C$6,Data!$N$4:$Y$11,Data!$X$1,FALSE)</f>
        <v>1.3125328968073784</v>
      </c>
      <c r="D844" s="94">
        <f>AProperties!D844/AProperties!X844/VLOOKUP(D$6,Data!$N$4:$Y$11,Data!$X$1,FALSE)</f>
        <v>1.3121971136518575</v>
      </c>
      <c r="E844" s="94">
        <f>AProperties!E844/AProperties!Y844/VLOOKUP(E$6,Data!$N$4:$Y$11,Data!$X$1,FALSE)</f>
        <v>1.31369120547561</v>
      </c>
      <c r="F844" s="94">
        <f>AProperties!F844/AProperties!Z844/VLOOKUP(F$6,Data!$N$4:$Y$11,Data!$X$1,FALSE)</f>
        <v>1.3133048478119225</v>
      </c>
      <c r="G844" s="94">
        <f>AProperties!G844/AProperties!AA844/VLOOKUP(G$6,Data!$N$4:$Y$11,Data!$X$1,FALSE)</f>
        <v>1.3143927450085016</v>
      </c>
      <c r="H844" s="94">
        <f>AProperties!H844/AProperties!AB844/VLOOKUP(H$6,Data!$N$4:$Y$11,Data!$X$1,FALSE)</f>
        <v>1.3140141738012336</v>
      </c>
      <c r="I844" s="94">
        <f>AProperties!I844/AProperties!AC844/VLOOKUP(I$6,Data!$N$4:$Y$11,Data!$X$1,FALSE)</f>
        <v>1.3148631987958068</v>
      </c>
      <c r="J844" s="97">
        <f t="shared" si="143"/>
        <v>1.3131525572718956</v>
      </c>
      <c r="L844" s="28">
        <v>0.83699999999999997</v>
      </c>
      <c r="M844" s="94">
        <f t="shared" si="144"/>
        <v>1.4921121384114266</v>
      </c>
      <c r="N844" s="94">
        <f t="shared" si="145"/>
        <v>1.4932664484036891</v>
      </c>
      <c r="O844" s="94">
        <f t="shared" si="146"/>
        <v>1.4930985568259287</v>
      </c>
      <c r="P844" s="94">
        <f t="shared" si="147"/>
        <v>1.4938456027378049</v>
      </c>
      <c r="Q844" s="94">
        <f t="shared" si="148"/>
        <v>1.4936524239059612</v>
      </c>
      <c r="R844" s="94">
        <f t="shared" si="149"/>
        <v>1.4941963725042506</v>
      </c>
      <c r="S844" s="94">
        <f t="shared" si="150"/>
        <v>1.4940070869006168</v>
      </c>
      <c r="T844" s="94">
        <f t="shared" si="151"/>
        <v>1.4944315993979034</v>
      </c>
      <c r="U844" s="97">
        <f t="shared" si="152"/>
        <v>1.4935762786359477</v>
      </c>
      <c r="W844" s="28">
        <v>0.83699999999999997</v>
      </c>
      <c r="X844" s="94">
        <f>AProperties!AF844*(9.806*B844)^0.5</f>
        <v>3.3052070624050498</v>
      </c>
      <c r="Y844" s="94">
        <f>AProperties!AG844*(9.806*C844)^0.5</f>
        <v>3.3086120119772144</v>
      </c>
      <c r="Z844" s="94">
        <f>AProperties!AH844*(9.806*D844)^0.5</f>
        <v>3.3081169674414528</v>
      </c>
      <c r="AA844" s="94">
        <f>AProperties!AI844*(9.806*E844)^0.5</f>
        <v>3.3103191903092575</v>
      </c>
      <c r="AB844" s="94">
        <f>AProperties!AJ844*(9.806*F844)^0.5</f>
        <v>3.3097498439358204</v>
      </c>
      <c r="AC844" s="94">
        <f>AProperties!AK844*(9.806*G844)^0.5</f>
        <v>3.3113527701367893</v>
      </c>
      <c r="AD844" s="94">
        <f>AProperties!AL844*(9.806*H844)^0.5</f>
        <v>3.3107950565673328</v>
      </c>
      <c r="AE844" s="94">
        <f>AProperties!AM844*(9.806*I844)^0.5</f>
        <v>3.3120457272830035</v>
      </c>
      <c r="AF844" s="97">
        <f t="shared" si="153"/>
        <v>3.3095248287569898</v>
      </c>
    </row>
    <row r="845" spans="1:32" x14ac:dyDescent="0.25">
      <c r="A845" s="28">
        <v>0.83799999999999997</v>
      </c>
      <c r="B845" s="94">
        <f>AProperties!B845/AProperties!V845/VLOOKUP(B$6,Data!$N$4:$Y$11,Data!$X$1,FALSE)</f>
        <v>1.3148845596413725</v>
      </c>
      <c r="C845" s="94">
        <f>AProperties!C845/AProperties!W845/VLOOKUP(C$6,Data!$N$4:$Y$11,Data!$X$1,FALSE)</f>
        <v>1.3172029902336808</v>
      </c>
      <c r="D845" s="94">
        <f>AProperties!D845/AProperties!X845/VLOOKUP(D$6,Data!$N$4:$Y$11,Data!$X$1,FALSE)</f>
        <v>1.3168657788889164</v>
      </c>
      <c r="E845" s="94">
        <f>AProperties!E845/AProperties!Y845/VLOOKUP(E$6,Data!$N$4:$Y$11,Data!$X$1,FALSE)</f>
        <v>1.3183662288407605</v>
      </c>
      <c r="F845" s="94">
        <f>AProperties!F845/AProperties!Z845/VLOOKUP(F$6,Data!$N$4:$Y$11,Data!$X$1,FALSE)</f>
        <v>1.3179782262117423</v>
      </c>
      <c r="G845" s="94">
        <f>AProperties!G845/AProperties!AA845/VLOOKUP(G$6,Data!$N$4:$Y$11,Data!$X$1,FALSE)</f>
        <v>1.3190707567187978</v>
      </c>
      <c r="H845" s="94">
        <f>AProperties!H845/AProperties!AB845/VLOOKUP(H$6,Data!$N$4:$Y$11,Data!$X$1,FALSE)</f>
        <v>1.3186905726802634</v>
      </c>
      <c r="I845" s="94">
        <f>AProperties!I845/AProperties!AC845/VLOOKUP(I$6,Data!$N$4:$Y$11,Data!$X$1,FALSE)</f>
        <v>1.3195432155471927</v>
      </c>
      <c r="J845" s="97">
        <f t="shared" si="143"/>
        <v>1.3178252910953407</v>
      </c>
      <c r="L845" s="28">
        <v>0.83799999999999997</v>
      </c>
      <c r="M845" s="94">
        <f t="shared" si="144"/>
        <v>1.4954422798206863</v>
      </c>
      <c r="N845" s="94">
        <f t="shared" si="145"/>
        <v>1.4966014951168405</v>
      </c>
      <c r="O845" s="94">
        <f t="shared" si="146"/>
        <v>1.4964328894444581</v>
      </c>
      <c r="P845" s="94">
        <f t="shared" si="147"/>
        <v>1.4971831144203802</v>
      </c>
      <c r="Q845" s="94">
        <f t="shared" si="148"/>
        <v>1.496989113105871</v>
      </c>
      <c r="R845" s="94">
        <f t="shared" si="149"/>
        <v>1.497535378359399</v>
      </c>
      <c r="S845" s="94">
        <f t="shared" si="150"/>
        <v>1.4973452863401318</v>
      </c>
      <c r="T845" s="94">
        <f t="shared" si="151"/>
        <v>1.4977716077735963</v>
      </c>
      <c r="U845" s="97">
        <f t="shared" si="152"/>
        <v>1.4969126455476705</v>
      </c>
      <c r="W845" s="28">
        <v>0.83799999999999997</v>
      </c>
      <c r="X845" s="94">
        <f>AProperties!AF845*(9.806*B845)^0.5</f>
        <v>3.3136035152328405</v>
      </c>
      <c r="Y845" s="94">
        <f>AProperties!AG845*(9.806*C845)^0.5</f>
        <v>3.3170146816283217</v>
      </c>
      <c r="Z845" s="94">
        <f>AProperties!AH845*(9.806*D845)^0.5</f>
        <v>3.3165187315645257</v>
      </c>
      <c r="AA845" s="94">
        <f>AProperties!AI845*(9.806*E845)^0.5</f>
        <v>3.3187249870581641</v>
      </c>
      <c r="AB845" s="94">
        <f>AProperties!AJ845*(9.806*F845)^0.5</f>
        <v>3.3181545970429189</v>
      </c>
      <c r="AC845" s="94">
        <f>AProperties!AK845*(9.806*G845)^0.5</f>
        <v>3.3197604634117162</v>
      </c>
      <c r="AD845" s="94">
        <f>AProperties!AL845*(9.806*H845)^0.5</f>
        <v>3.3192017261803994</v>
      </c>
      <c r="AE845" s="94">
        <f>AProperties!AM845*(9.806*I845)^0.5</f>
        <v>3.3204546934590815</v>
      </c>
      <c r="AF845" s="97">
        <f t="shared" si="153"/>
        <v>3.3179291744472459</v>
      </c>
    </row>
    <row r="846" spans="1:32" x14ac:dyDescent="0.25">
      <c r="A846" s="28">
        <v>0.83899999999999997</v>
      </c>
      <c r="B846" s="94">
        <f>AProperties!B846/AProperties!V846/VLOOKUP(B$6,Data!$N$4:$Y$11,Data!$X$1,FALSE)</f>
        <v>1.3195832070736901</v>
      </c>
      <c r="C846" s="94">
        <f>AProperties!C846/AProperties!W846/VLOOKUP(C$6,Data!$N$4:$Y$11,Data!$X$1,FALSE)</f>
        <v>1.3219115285086722</v>
      </c>
      <c r="D846" s="94">
        <f>AProperties!D846/AProperties!X846/VLOOKUP(D$6,Data!$N$4:$Y$11,Data!$X$1,FALSE)</f>
        <v>1.3215728772954438</v>
      </c>
      <c r="E846" s="94">
        <f>AProperties!E846/AProperties!Y846/VLOOKUP(E$6,Data!$N$4:$Y$11,Data!$X$1,FALSE)</f>
        <v>1.3230797373671659</v>
      </c>
      <c r="F846" s="94">
        <f>AProperties!F846/AProperties!Z846/VLOOKUP(F$6,Data!$N$4:$Y$11,Data!$X$1,FALSE)</f>
        <v>1.3226900763222504</v>
      </c>
      <c r="G846" s="94">
        <f>AProperties!G846/AProperties!AA846/VLOOKUP(G$6,Data!$N$4:$Y$11,Data!$X$1,FALSE)</f>
        <v>1.3237872780243056</v>
      </c>
      <c r="H846" s="94">
        <f>AProperties!H846/AProperties!AB846/VLOOKUP(H$6,Data!$N$4:$Y$11,Data!$X$1,FALSE)</f>
        <v>1.3234054679675133</v>
      </c>
      <c r="I846" s="94">
        <f>AProperties!I846/AProperties!AC846/VLOOKUP(I$6,Data!$N$4:$Y$11,Data!$X$1,FALSE)</f>
        <v>1.3242617582869982</v>
      </c>
      <c r="J846" s="97">
        <f t="shared" si="143"/>
        <v>1.3225364913557549</v>
      </c>
      <c r="L846" s="28">
        <v>0.83899999999999997</v>
      </c>
      <c r="M846" s="94">
        <f t="shared" si="144"/>
        <v>1.4987916035368452</v>
      </c>
      <c r="N846" s="94">
        <f t="shared" si="145"/>
        <v>1.4999557642543362</v>
      </c>
      <c r="O846" s="94">
        <f t="shared" si="146"/>
        <v>1.499786438647722</v>
      </c>
      <c r="P846" s="94">
        <f t="shared" si="147"/>
        <v>1.5005398686835829</v>
      </c>
      <c r="Q846" s="94">
        <f t="shared" si="148"/>
        <v>1.5003450381611252</v>
      </c>
      <c r="R846" s="94">
        <f t="shared" si="149"/>
        <v>1.5008936390121528</v>
      </c>
      <c r="S846" s="94">
        <f t="shared" si="150"/>
        <v>1.5007027339837566</v>
      </c>
      <c r="T846" s="94">
        <f t="shared" si="151"/>
        <v>1.5011308791434992</v>
      </c>
      <c r="U846" s="97">
        <f t="shared" si="152"/>
        <v>1.5002682456778773</v>
      </c>
      <c r="W846" s="28">
        <v>0.83899999999999997</v>
      </c>
      <c r="X846" s="94">
        <f>AProperties!AF846*(9.806*B846)^0.5</f>
        <v>3.3220397335111835</v>
      </c>
      <c r="Y846" s="94">
        <f>AProperties!AG846*(9.806*C846)^0.5</f>
        <v>3.3254571596003148</v>
      </c>
      <c r="Z846" s="94">
        <f>AProperties!AH846*(9.806*D846)^0.5</f>
        <v>3.3249602977690889</v>
      </c>
      <c r="AA846" s="94">
        <f>AProperties!AI846*(9.806*E846)^0.5</f>
        <v>3.3271706136617354</v>
      </c>
      <c r="AB846" s="94">
        <f>AProperties!AJ846*(9.806*F846)^0.5</f>
        <v>3.3265991728202065</v>
      </c>
      <c r="AC846" s="94">
        <f>AProperties!AK846*(9.806*G846)^0.5</f>
        <v>3.3282079995913909</v>
      </c>
      <c r="AD846" s="94">
        <f>AProperties!AL846*(9.806*H846)^0.5</f>
        <v>3.3276482316552651</v>
      </c>
      <c r="AE846" s="94">
        <f>AProperties!AM846*(9.806*I846)^0.5</f>
        <v>3.3289035112946928</v>
      </c>
      <c r="AF846" s="97">
        <f t="shared" si="153"/>
        <v>3.3263733399879847</v>
      </c>
    </row>
    <row r="847" spans="1:32" x14ac:dyDescent="0.25">
      <c r="A847" s="28">
        <v>0.84</v>
      </c>
      <c r="B847" s="94">
        <f>AProperties!B847/AProperties!V847/VLOOKUP(B$6,Data!$N$4:$Y$11,Data!$X$1,FALSE)</f>
        <v>1.3243208218930174</v>
      </c>
      <c r="C847" s="94">
        <f>AProperties!C847/AProperties!W847/VLOOKUP(C$6,Data!$N$4:$Y$11,Data!$X$1,FALSE)</f>
        <v>1.3266591156442409</v>
      </c>
      <c r="D847" s="94">
        <f>AProperties!D847/AProperties!X847/VLOOKUP(D$6,Data!$N$4:$Y$11,Data!$X$1,FALSE)</f>
        <v>1.3263190127030478</v>
      </c>
      <c r="E847" s="94">
        <f>AProperties!E847/AProperties!Y847/VLOOKUP(E$6,Data!$N$4:$Y$11,Data!$X$1,FALSE)</f>
        <v>1.3278323356889008</v>
      </c>
      <c r="F847" s="94">
        <f>AProperties!F847/AProperties!Z847/VLOOKUP(F$6,Data!$N$4:$Y$11,Data!$X$1,FALSE)</f>
        <v>1.3274410025699324</v>
      </c>
      <c r="G847" s="94">
        <f>AProperties!G847/AProperties!AA847/VLOOKUP(G$6,Data!$N$4:$Y$11,Data!$X$1,FALSE)</f>
        <v>1.3285429139361553</v>
      </c>
      <c r="H847" s="94">
        <f>AProperties!H847/AProperties!AB847/VLOOKUP(H$6,Data!$N$4:$Y$11,Data!$X$1,FALSE)</f>
        <v>1.3281594644706198</v>
      </c>
      <c r="I847" s="94">
        <f>AProperties!I847/AProperties!AC847/VLOOKUP(I$6,Data!$N$4:$Y$11,Data!$X$1,FALSE)</f>
        <v>1.3290194322793061</v>
      </c>
      <c r="J847" s="97">
        <f t="shared" si="143"/>
        <v>1.3272867623981526</v>
      </c>
      <c r="L847" s="28">
        <v>0.84</v>
      </c>
      <c r="M847" s="94">
        <f t="shared" si="144"/>
        <v>1.5021604109465088</v>
      </c>
      <c r="N847" s="94">
        <f t="shared" si="145"/>
        <v>1.5033295578221204</v>
      </c>
      <c r="O847" s="94">
        <f t="shared" si="146"/>
        <v>1.503159506351524</v>
      </c>
      <c r="P847" s="94">
        <f t="shared" si="147"/>
        <v>1.5039161678444504</v>
      </c>
      <c r="Q847" s="94">
        <f t="shared" si="148"/>
        <v>1.5037205012849661</v>
      </c>
      <c r="R847" s="94">
        <f t="shared" si="149"/>
        <v>1.5042714569680777</v>
      </c>
      <c r="S847" s="94">
        <f t="shared" si="150"/>
        <v>1.5040797322353099</v>
      </c>
      <c r="T847" s="94">
        <f t="shared" si="151"/>
        <v>1.504509716139653</v>
      </c>
      <c r="U847" s="97">
        <f t="shared" si="152"/>
        <v>1.5036433811990761</v>
      </c>
      <c r="W847" s="28">
        <v>0.84</v>
      </c>
      <c r="X847" s="94">
        <f>AProperties!AF847*(9.806*B847)^0.5</f>
        <v>3.3305162924618905</v>
      </c>
      <c r="Y847" s="94">
        <f>AProperties!AG847*(9.806*C847)^0.5</f>
        <v>3.3339400217919817</v>
      </c>
      <c r="Z847" s="94">
        <f>AProperties!AH847*(9.806*D847)^0.5</f>
        <v>3.3334422418554492</v>
      </c>
      <c r="AA847" s="94">
        <f>AProperties!AI847*(9.806*E847)^0.5</f>
        <v>3.3356566463585118</v>
      </c>
      <c r="AB847" s="94">
        <f>AProperties!AJ847*(9.806*F847)^0.5</f>
        <v>3.3350841473928852</v>
      </c>
      <c r="AC847" s="94">
        <f>AProperties!AK847*(9.806*G847)^0.5</f>
        <v>3.3366959551201463</v>
      </c>
      <c r="AD847" s="94">
        <f>AProperties!AL847*(9.806*H847)^0.5</f>
        <v>3.3361351493252025</v>
      </c>
      <c r="AE847" s="94">
        <f>AProperties!AM847*(9.806*I847)^0.5</f>
        <v>3.3373927573721911</v>
      </c>
      <c r="AF847" s="97">
        <f t="shared" si="153"/>
        <v>3.3348579014597819</v>
      </c>
    </row>
    <row r="848" spans="1:32" x14ac:dyDescent="0.25">
      <c r="A848" s="28">
        <v>0.84099999999999997</v>
      </c>
      <c r="B848" s="94">
        <f>AProperties!B848/AProperties!V848/VLOOKUP(B$6,Data!$N$4:$Y$11,Data!$X$1,FALSE)</f>
        <v>1.3290980201470022</v>
      </c>
      <c r="C848" s="94">
        <f>AProperties!C848/AProperties!W848/VLOOKUP(C$6,Data!$N$4:$Y$11,Data!$X$1,FALSE)</f>
        <v>1.331446368953793</v>
      </c>
      <c r="D848" s="94">
        <f>AProperties!D848/AProperties!X848/VLOOKUP(D$6,Data!$N$4:$Y$11,Data!$X$1,FALSE)</f>
        <v>1.3311048022409173</v>
      </c>
      <c r="E848" s="94">
        <f>AProperties!E848/AProperties!Y848/VLOOKUP(E$6,Data!$N$4:$Y$11,Data!$X$1,FALSE)</f>
        <v>1.3326246417551617</v>
      </c>
      <c r="F848" s="94">
        <f>AProperties!F848/AProperties!Z848/VLOOKUP(F$6,Data!$N$4:$Y$11,Data!$X$1,FALSE)</f>
        <v>1.3322316226918642</v>
      </c>
      <c r="G848" s="94">
        <f>AProperties!G848/AProperties!AA848/VLOOKUP(G$6,Data!$N$4:$Y$11,Data!$X$1,FALSE)</f>
        <v>1.3333382827888487</v>
      </c>
      <c r="H848" s="94">
        <f>AProperties!H848/AProperties!AB848/VLOOKUP(H$6,Data!$N$4:$Y$11,Data!$X$1,FALSE)</f>
        <v>1.3329531803161416</v>
      </c>
      <c r="I848" s="94">
        <f>AProperties!I848/AProperties!AC848/VLOOKUP(I$6,Data!$N$4:$Y$11,Data!$X$1,FALSE)</f>
        <v>1.3338168561171013</v>
      </c>
      <c r="J848" s="97">
        <f t="shared" si="143"/>
        <v>1.3320767218763538</v>
      </c>
      <c r="L848" s="28">
        <v>0.84099999999999997</v>
      </c>
      <c r="M848" s="94">
        <f t="shared" si="144"/>
        <v>1.5055490100735009</v>
      </c>
      <c r="N848" s="94">
        <f t="shared" si="145"/>
        <v>1.5067231844768965</v>
      </c>
      <c r="O848" s="94">
        <f t="shared" si="146"/>
        <v>1.5065524011204587</v>
      </c>
      <c r="P848" s="94">
        <f t="shared" si="147"/>
        <v>1.5073123208775807</v>
      </c>
      <c r="Q848" s="94">
        <f t="shared" si="148"/>
        <v>1.507115811345932</v>
      </c>
      <c r="R848" s="94">
        <f t="shared" si="149"/>
        <v>1.5076691413944243</v>
      </c>
      <c r="S848" s="94">
        <f t="shared" si="150"/>
        <v>1.5074765901580709</v>
      </c>
      <c r="T848" s="94">
        <f t="shared" si="151"/>
        <v>1.5079084280585506</v>
      </c>
      <c r="U848" s="97">
        <f t="shared" si="152"/>
        <v>1.5070383609381768</v>
      </c>
      <c r="W848" s="28">
        <v>0.84099999999999997</v>
      </c>
      <c r="X848" s="94">
        <f>AProperties!AF848*(9.806*B848)^0.5</f>
        <v>3.3390337794259524</v>
      </c>
      <c r="Y848" s="94">
        <f>AProperties!AG848*(9.806*C848)^0.5</f>
        <v>3.3424638562344486</v>
      </c>
      <c r="Z848" s="94">
        <f>AProperties!AH848*(9.806*D848)^0.5</f>
        <v>3.3419651517543425</v>
      </c>
      <c r="AA848" s="94">
        <f>AProperties!AI848*(9.806*E848)^0.5</f>
        <v>3.3441836735259747</v>
      </c>
      <c r="AB848" s="94">
        <f>AProperties!AJ848*(9.806*F848)^0.5</f>
        <v>3.3436101090229045</v>
      </c>
      <c r="AC848" s="94">
        <f>AProperties!AK848*(9.806*G848)^0.5</f>
        <v>3.3452249185852669</v>
      </c>
      <c r="AD848" s="94">
        <f>AProperties!AL848*(9.806*H848)^0.5</f>
        <v>3.3446630676642806</v>
      </c>
      <c r="AE848" s="94">
        <f>AProperties!AM848*(9.806*I848)^0.5</f>
        <v>3.3459230204195634</v>
      </c>
      <c r="AF848" s="97">
        <f t="shared" si="153"/>
        <v>3.3433834470790917</v>
      </c>
    </row>
    <row r="849" spans="1:32" x14ac:dyDescent="0.25">
      <c r="A849" s="28">
        <v>0.84199999999999997</v>
      </c>
      <c r="B849" s="94">
        <f>AProperties!B849/AProperties!V849/VLOOKUP(B$6,Data!$N$4:$Y$11,Data!$X$1,FALSE)</f>
        <v>1.3339154315356958</v>
      </c>
      <c r="C849" s="94">
        <f>AProperties!C849/AProperties!W849/VLOOKUP(C$6,Data!$N$4:$Y$11,Data!$X$1,FALSE)</f>
        <v>1.3362739194309918</v>
      </c>
      <c r="D849" s="94">
        <f>AProperties!D849/AProperties!X849/VLOOKUP(D$6,Data!$N$4:$Y$11,Data!$X$1,FALSE)</f>
        <v>1.3359308767144402</v>
      </c>
      <c r="E849" s="94">
        <f>AProperties!E849/AProperties!Y849/VLOOKUP(E$6,Data!$N$4:$Y$11,Data!$X$1,FALSE)</f>
        <v>1.3374572872093893</v>
      </c>
      <c r="F849" s="94">
        <f>AProperties!F849/AProperties!Z849/VLOOKUP(F$6,Data!$N$4:$Y$11,Data!$X$1,FALSE)</f>
        <v>1.3370625681146961</v>
      </c>
      <c r="G849" s="94">
        <f>AProperties!G849/AProperties!AA849/VLOOKUP(G$6,Data!$N$4:$Y$11,Data!$X$1,FALSE)</f>
        <v>1.3381740166196125</v>
      </c>
      <c r="H849" s="94">
        <f>AProperties!H849/AProperties!AB849/VLOOKUP(H$6,Data!$N$4:$Y$11,Data!$X$1,FALSE)</f>
        <v>1.3377872473287826</v>
      </c>
      <c r="I849" s="94">
        <f>AProperties!I849/AProperties!AC849/VLOOKUP(I$6,Data!$N$4:$Y$11,Data!$X$1,FALSE)</f>
        <v>1.3386546621017863</v>
      </c>
      <c r="J849" s="97">
        <f t="shared" si="143"/>
        <v>1.3369070011319242</v>
      </c>
      <c r="L849" s="28">
        <v>0.84199999999999997</v>
      </c>
      <c r="M849" s="94">
        <f t="shared" si="144"/>
        <v>1.5089577157678478</v>
      </c>
      <c r="N849" s="94">
        <f t="shared" si="145"/>
        <v>1.5101369597154959</v>
      </c>
      <c r="O849" s="94">
        <f t="shared" si="146"/>
        <v>1.5099654383572201</v>
      </c>
      <c r="P849" s="94">
        <f t="shared" si="147"/>
        <v>1.5107286436046947</v>
      </c>
      <c r="Q849" s="94">
        <f t="shared" si="148"/>
        <v>1.5105312840573482</v>
      </c>
      <c r="R849" s="94">
        <f t="shared" si="149"/>
        <v>1.5110870083098062</v>
      </c>
      <c r="S849" s="94">
        <f t="shared" si="150"/>
        <v>1.5108936236643913</v>
      </c>
      <c r="T849" s="94">
        <f t="shared" si="151"/>
        <v>1.511327331050893</v>
      </c>
      <c r="U849" s="97">
        <f t="shared" si="152"/>
        <v>1.5104535005659621</v>
      </c>
      <c r="W849" s="28">
        <v>0.84199999999999997</v>
      </c>
      <c r="X849" s="94">
        <f>AProperties!AF849*(9.806*B849)^0.5</f>
        <v>3.3475927941918426</v>
      </c>
      <c r="Y849" s="94">
        <f>AProperties!AG849*(9.806*C849)^0.5</f>
        <v>3.351029263419838</v>
      </c>
      <c r="Z849" s="94">
        <f>AProperties!AH849*(9.806*D849)^0.5</f>
        <v>3.3505296278555283</v>
      </c>
      <c r="AA849" s="94">
        <f>AProperties!AI849*(9.806*E849)^0.5</f>
        <v>3.3527522960093763</v>
      </c>
      <c r="AB849" s="94">
        <f>AProperties!AJ849*(9.806*F849)^0.5</f>
        <v>3.3521776584377228</v>
      </c>
      <c r="AC849" s="94">
        <f>AProperties!AK849*(9.806*G849)^0.5</f>
        <v>3.3537954910459229</v>
      </c>
      <c r="AD849" s="94">
        <f>AProperties!AL849*(9.806*H849)^0.5</f>
        <v>3.3532325876162261</v>
      </c>
      <c r="AE849" s="94">
        <f>AProperties!AM849*(9.806*I849)^0.5</f>
        <v>3.3544949016394447</v>
      </c>
      <c r="AF849" s="97">
        <f t="shared" si="153"/>
        <v>3.3519505775269876</v>
      </c>
    </row>
    <row r="850" spans="1:32" x14ac:dyDescent="0.25">
      <c r="A850" s="28">
        <v>0.84299999999999997</v>
      </c>
      <c r="B850" s="94">
        <f>AProperties!B850/AProperties!V850/VLOOKUP(B$6,Data!$N$4:$Y$11,Data!$X$1,FALSE)</f>
        <v>1.3387736998027391</v>
      </c>
      <c r="C850" s="94">
        <f>AProperties!C850/AProperties!W850/VLOOKUP(C$6,Data!$N$4:$Y$11,Data!$X$1,FALSE)</f>
        <v>1.3411424121417461</v>
      </c>
      <c r="D850" s="94">
        <f>AProperties!D850/AProperties!X850/VLOOKUP(D$6,Data!$N$4:$Y$11,Data!$X$1,FALSE)</f>
        <v>1.3407978809970831</v>
      </c>
      <c r="E850" s="94">
        <f>AProperties!E850/AProperties!Y850/VLOOKUP(E$6,Data!$N$4:$Y$11,Data!$X$1,FALSE)</f>
        <v>1.3423309177816654</v>
      </c>
      <c r="F850" s="94">
        <f>AProperties!F850/AProperties!Z850/VLOOKUP(F$6,Data!$N$4:$Y$11,Data!$X$1,FALSE)</f>
        <v>1.3419344843469161</v>
      </c>
      <c r="G850" s="94">
        <f>AProperties!G850/AProperties!AA850/VLOOKUP(G$6,Data!$N$4:$Y$11,Data!$X$1,FALSE)</f>
        <v>1.343050761561031</v>
      </c>
      <c r="H850" s="94">
        <f>AProperties!H850/AProperties!AB850/VLOOKUP(H$6,Data!$N$4:$Y$11,Data!$X$1,FALSE)</f>
        <v>1.3426623114239058</v>
      </c>
      <c r="I850" s="94">
        <f>AProperties!I850/AProperties!AC850/VLOOKUP(I$6,Data!$N$4:$Y$11,Data!$X$1,FALSE)</f>
        <v>1.3435334966359684</v>
      </c>
      <c r="J850" s="97">
        <f t="shared" si="143"/>
        <v>1.3417782455863818</v>
      </c>
      <c r="L850" s="28">
        <v>0.84299999999999997</v>
      </c>
      <c r="M850" s="94">
        <f t="shared" si="144"/>
        <v>1.5123868499013695</v>
      </c>
      <c r="N850" s="94">
        <f t="shared" si="145"/>
        <v>1.513571206070873</v>
      </c>
      <c r="O850" s="94">
        <f t="shared" si="146"/>
        <v>1.5133989404985415</v>
      </c>
      <c r="P850" s="94">
        <f t="shared" si="147"/>
        <v>1.5141654588908326</v>
      </c>
      <c r="Q850" s="94">
        <f t="shared" si="148"/>
        <v>1.513967242173458</v>
      </c>
      <c r="R850" s="94">
        <f t="shared" si="149"/>
        <v>1.5145253807805155</v>
      </c>
      <c r="S850" s="94">
        <f t="shared" si="150"/>
        <v>1.514331155711953</v>
      </c>
      <c r="T850" s="94">
        <f t="shared" si="151"/>
        <v>1.5147667483179843</v>
      </c>
      <c r="U850" s="97">
        <f t="shared" si="152"/>
        <v>1.513889122793191</v>
      </c>
      <c r="W850" s="28">
        <v>0.84299999999999997</v>
      </c>
      <c r="X850" s="94">
        <f>AProperties!AF850*(9.806*B850)^0.5</f>
        <v>3.3561939493348163</v>
      </c>
      <c r="Y850" s="94">
        <f>AProperties!AG850*(9.806*C850)^0.5</f>
        <v>3.3596368566409298</v>
      </c>
      <c r="Z850" s="94">
        <f>AProperties!AH850*(9.806*D850)^0.5</f>
        <v>3.3591362833474125</v>
      </c>
      <c r="AA850" s="94">
        <f>AProperties!AI850*(9.806*E850)^0.5</f>
        <v>3.3613631274616038</v>
      </c>
      <c r="AB850" s="94">
        <f>AProperties!AJ850*(9.806*F850)^0.5</f>
        <v>3.360787409170102</v>
      </c>
      <c r="AC850" s="94">
        <f>AProperties!AK850*(9.806*G850)^0.5</f>
        <v>3.3624082863731228</v>
      </c>
      <c r="AD850" s="94">
        <f>AProperties!AL850*(9.806*H850)^0.5</f>
        <v>3.361844322934346</v>
      </c>
      <c r="AE850" s="94">
        <f>AProperties!AM850*(9.806*I850)^0.5</f>
        <v>3.3631090150491358</v>
      </c>
      <c r="AF850" s="97">
        <f t="shared" si="153"/>
        <v>3.3605599062889335</v>
      </c>
    </row>
    <row r="851" spans="1:32" x14ac:dyDescent="0.25">
      <c r="A851" s="28">
        <v>0.84399999999999997</v>
      </c>
      <c r="B851" s="94">
        <f>AProperties!B851/AProperties!V851/VLOOKUP(B$6,Data!$N$4:$Y$11,Data!$X$1,FALSE)</f>
        <v>1.3436734831403523</v>
      </c>
      <c r="C851" s="94">
        <f>AProperties!C851/AProperties!W851/VLOOKUP(C$6,Data!$N$4:$Y$11,Data!$X$1,FALSE)</f>
        <v>1.34605250663001</v>
      </c>
      <c r="D851" s="94">
        <f>AProperties!D851/AProperties!X851/VLOOKUP(D$6,Data!$N$4:$Y$11,Data!$X$1,FALSE)</f>
        <v>1.3457064744360649</v>
      </c>
      <c r="E851" s="94">
        <f>AProperties!E851/AProperties!Y851/VLOOKUP(E$6,Data!$N$4:$Y$11,Data!$X$1,FALSE)</f>
        <v>1.3472461936949194</v>
      </c>
      <c r="F851" s="94">
        <f>AProperties!F851/AProperties!Z851/VLOOKUP(F$6,Data!$N$4:$Y$11,Data!$X$1,FALSE)</f>
        <v>1.346848031384922</v>
      </c>
      <c r="G851" s="94">
        <f>AProperties!G851/AProperties!AA851/VLOOKUP(G$6,Data!$N$4:$Y$11,Data!$X$1,FALSE)</f>
        <v>1.3479691782475076</v>
      </c>
      <c r="H851" s="94">
        <f>AProperties!H851/AProperties!AB851/VLOOKUP(H$6,Data!$N$4:$Y$11,Data!$X$1,FALSE)</f>
        <v>1.3475790330138431</v>
      </c>
      <c r="I851" s="94">
        <f>AProperties!I851/AProperties!AC851/VLOOKUP(I$6,Data!$N$4:$Y$11,Data!$X$1,FALSE)</f>
        <v>1.3484540206300915</v>
      </c>
      <c r="J851" s="97">
        <f t="shared" si="143"/>
        <v>1.3466911151472138</v>
      </c>
      <c r="L851" s="28">
        <v>0.84399999999999997</v>
      </c>
      <c r="M851" s="94">
        <f t="shared" si="144"/>
        <v>1.5158367415701761</v>
      </c>
      <c r="N851" s="94">
        <f t="shared" si="145"/>
        <v>1.517026253315005</v>
      </c>
      <c r="O851" s="94">
        <f t="shared" si="146"/>
        <v>1.5168532372180326</v>
      </c>
      <c r="P851" s="94">
        <f t="shared" si="147"/>
        <v>1.5176230968474598</v>
      </c>
      <c r="Q851" s="94">
        <f t="shared" si="148"/>
        <v>1.517424015692461</v>
      </c>
      <c r="R851" s="94">
        <f t="shared" si="149"/>
        <v>1.5179845891237538</v>
      </c>
      <c r="S851" s="94">
        <f t="shared" si="150"/>
        <v>1.5177895165069215</v>
      </c>
      <c r="T851" s="94">
        <f t="shared" si="151"/>
        <v>1.5182270103150457</v>
      </c>
      <c r="U851" s="97">
        <f t="shared" si="152"/>
        <v>1.517345557573607</v>
      </c>
      <c r="W851" s="28">
        <v>0.84399999999999997</v>
      </c>
      <c r="X851" s="94">
        <f>AProperties!AF851*(9.806*B851)^0.5</f>
        <v>3.364837870567682</v>
      </c>
      <c r="Y851" s="94">
        <f>AProperties!AG851*(9.806*C851)^0.5</f>
        <v>3.3682872623422946</v>
      </c>
      <c r="Z851" s="94">
        <f>AProperties!AH851*(9.806*D851)^0.5</f>
        <v>3.3677857445681121</v>
      </c>
      <c r="AA851" s="94">
        <f>AProperties!AI851*(9.806*E851)^0.5</f>
        <v>3.3700167946944761</v>
      </c>
      <c r="AB851" s="94">
        <f>AProperties!AJ851*(9.806*F851)^0.5</f>
        <v>3.3694399879093582</v>
      </c>
      <c r="AC851" s="94">
        <f>AProperties!AK851*(9.806*G851)^0.5</f>
        <v>3.3710639316011433</v>
      </c>
      <c r="AD851" s="94">
        <f>AProperties!AL851*(9.806*H851)^0.5</f>
        <v>3.3704989005328607</v>
      </c>
      <c r="AE851" s="94">
        <f>AProperties!AM851*(9.806*I851)^0.5</f>
        <v>3.3717659878321062</v>
      </c>
      <c r="AF851" s="97">
        <f t="shared" si="153"/>
        <v>3.3692120600060043</v>
      </c>
    </row>
    <row r="852" spans="1:32" x14ac:dyDescent="0.25">
      <c r="A852" s="28">
        <v>0.84499999999999997</v>
      </c>
      <c r="B852" s="94">
        <f>AProperties!B852/AProperties!V852/VLOOKUP(B$6,Data!$N$4:$Y$11,Data!$X$1,FALSE)</f>
        <v>1.3486154546086662</v>
      </c>
      <c r="C852" s="94">
        <f>AProperties!C852/AProperties!W852/VLOOKUP(C$6,Data!$N$4:$Y$11,Data!$X$1,FALSE)</f>
        <v>1.3510048773379733</v>
      </c>
      <c r="D852" s="94">
        <f>AProperties!D852/AProperties!X852/VLOOKUP(D$6,Data!$N$4:$Y$11,Data!$X$1,FALSE)</f>
        <v>1.3506573312724337</v>
      </c>
      <c r="E852" s="94">
        <f>AProperties!E852/AProperties!Y852/VLOOKUP(E$6,Data!$N$4:$Y$11,Data!$X$1,FALSE)</f>
        <v>1.3522037900855406</v>
      </c>
      <c r="F852" s="94">
        <f>AProperties!F852/AProperties!Z852/VLOOKUP(F$6,Data!$N$4:$Y$11,Data!$X$1,FALSE)</f>
        <v>1.3518038841334954</v>
      </c>
      <c r="G852" s="94">
        <f>AProperties!G852/AProperties!AA852/VLOOKUP(G$6,Data!$N$4:$Y$11,Data!$X$1,FALSE)</f>
        <v>1.3529299422361423</v>
      </c>
      <c r="H852" s="94">
        <f>AProperties!H852/AProperties!AB852/VLOOKUP(H$6,Data!$N$4:$Y$11,Data!$X$1,FALSE)</f>
        <v>1.352538087428647</v>
      </c>
      <c r="I852" s="94">
        <f>AProperties!I852/AProperties!AC852/VLOOKUP(I$6,Data!$N$4:$Y$11,Data!$X$1,FALSE)</f>
        <v>1.3534169099234881</v>
      </c>
      <c r="J852" s="97">
        <f t="shared" si="143"/>
        <v>1.3516462846282984</v>
      </c>
      <c r="L852" s="28">
        <v>0.84499999999999997</v>
      </c>
      <c r="M852" s="94">
        <f t="shared" si="144"/>
        <v>1.5193077273043332</v>
      </c>
      <c r="N852" s="94">
        <f t="shared" si="145"/>
        <v>1.5205024386689865</v>
      </c>
      <c r="O852" s="94">
        <f t="shared" si="146"/>
        <v>1.5203286656362169</v>
      </c>
      <c r="P852" s="94">
        <f t="shared" si="147"/>
        <v>1.5211018950427704</v>
      </c>
      <c r="Q852" s="94">
        <f t="shared" si="148"/>
        <v>1.5209019420667476</v>
      </c>
      <c r="R852" s="94">
        <f t="shared" si="149"/>
        <v>1.5214649711180712</v>
      </c>
      <c r="S852" s="94">
        <f t="shared" si="150"/>
        <v>1.5212690437143235</v>
      </c>
      <c r="T852" s="94">
        <f t="shared" si="151"/>
        <v>1.5217084549617441</v>
      </c>
      <c r="U852" s="97">
        <f t="shared" si="152"/>
        <v>1.5208231423141489</v>
      </c>
      <c r="W852" s="28">
        <v>0.84499999999999997</v>
      </c>
      <c r="X852" s="94">
        <f>AProperties!AF852*(9.806*B852)^0.5</f>
        <v>3.3735251971034623</v>
      </c>
      <c r="Y852" s="94">
        <f>AProperties!AG852*(9.806*C852)^0.5</f>
        <v>3.3769811204833431</v>
      </c>
      <c r="Z852" s="94">
        <f>AProperties!AH852*(9.806*D852)^0.5</f>
        <v>3.3764786513684677</v>
      </c>
      <c r="AA852" s="94">
        <f>AProperties!AI852*(9.806*E852)^0.5</f>
        <v>3.3787139380419826</v>
      </c>
      <c r="AB852" s="94">
        <f>AProperties!AJ852*(9.806*F852)^0.5</f>
        <v>3.3781360348645348</v>
      </c>
      <c r="AC852" s="94">
        <f>AProperties!AK852*(9.806*G852)^0.5</f>
        <v>3.3797630672908876</v>
      </c>
      <c r="AD852" s="94">
        <f>AProperties!AL852*(9.806*H852)^0.5</f>
        <v>3.379196960850229</v>
      </c>
      <c r="AE852" s="94">
        <f>AProperties!AM852*(9.806*I852)^0.5</f>
        <v>3.3804664607014336</v>
      </c>
      <c r="AF852" s="97">
        <f t="shared" si="153"/>
        <v>3.3779076788380431</v>
      </c>
    </row>
    <row r="853" spans="1:32" x14ac:dyDescent="0.25">
      <c r="A853" s="28">
        <v>0.84599999999999997</v>
      </c>
      <c r="B853" s="94">
        <f>AProperties!B853/AProperties!V853/VLOOKUP(B$6,Data!$N$4:$Y$11,Data!$X$1,FALSE)</f>
        <v>1.3536003025700232</v>
      </c>
      <c r="C853" s="94">
        <f>AProperties!C853/AProperties!W853/VLOOKUP(C$6,Data!$N$4:$Y$11,Data!$X$1,FALSE)</f>
        <v>1.356000214041245</v>
      </c>
      <c r="D853" s="94">
        <f>AProperties!D853/AProperties!X853/VLOOKUP(D$6,Data!$N$4:$Y$11,Data!$X$1,FALSE)</f>
        <v>1.3556511410761081</v>
      </c>
      <c r="E853" s="94">
        <f>AProperties!E853/AProperties!Y853/VLOOKUP(E$6,Data!$N$4:$Y$11,Data!$X$1,FALSE)</f>
        <v>1.3572043974390178</v>
      </c>
      <c r="F853" s="94">
        <f>AProperties!F853/AProperties!Z853/VLOOKUP(F$6,Data!$N$4:$Y$11,Data!$X$1,FALSE)</f>
        <v>1.3568027328412795</v>
      </c>
      <c r="G853" s="94">
        <f>AProperties!G853/AProperties!AA853/VLOOKUP(G$6,Data!$N$4:$Y$11,Data!$X$1,FALSE)</f>
        <v>1.3579337444426223</v>
      </c>
      <c r="H853" s="94">
        <f>AProperties!H853/AProperties!AB853/VLOOKUP(H$6,Data!$N$4:$Y$11,Data!$X$1,FALSE)</f>
        <v>1.3575401653518313</v>
      </c>
      <c r="I853" s="94">
        <f>AProperties!I853/AProperties!AC853/VLOOKUP(I$6,Data!$N$4:$Y$11,Data!$X$1,FALSE)</f>
        <v>1.3584228557204523</v>
      </c>
      <c r="J853" s="97">
        <f t="shared" si="143"/>
        <v>1.3566444441853225</v>
      </c>
      <c r="L853" s="28">
        <v>0.84599999999999997</v>
      </c>
      <c r="M853" s="94">
        <f t="shared" si="144"/>
        <v>1.5228001512850116</v>
      </c>
      <c r="N853" s="94">
        <f t="shared" si="145"/>
        <v>1.5240001070206226</v>
      </c>
      <c r="O853" s="94">
        <f t="shared" si="146"/>
        <v>1.5238255705380541</v>
      </c>
      <c r="P853" s="94">
        <f t="shared" si="147"/>
        <v>1.5246021987195089</v>
      </c>
      <c r="Q853" s="94">
        <f t="shared" si="148"/>
        <v>1.5244013664206397</v>
      </c>
      <c r="R853" s="94">
        <f t="shared" si="149"/>
        <v>1.5249668722213112</v>
      </c>
      <c r="S853" s="94">
        <f t="shared" si="150"/>
        <v>1.5247700826759156</v>
      </c>
      <c r="T853" s="94">
        <f t="shared" si="151"/>
        <v>1.525211427860226</v>
      </c>
      <c r="U853" s="97">
        <f t="shared" si="152"/>
        <v>1.5243222220926613</v>
      </c>
      <c r="W853" s="28">
        <v>0.84599999999999997</v>
      </c>
      <c r="X853" s="94">
        <f>AProperties!AF853*(9.806*B853)^0.5</f>
        <v>3.3822565820304553</v>
      </c>
      <c r="Y853" s="94">
        <f>AProperties!AG853*(9.806*C853)^0.5</f>
        <v>3.3857190849137844</v>
      </c>
      <c r="Z853" s="94">
        <f>AProperties!AH853*(9.806*D853)^0.5</f>
        <v>3.3852156574874206</v>
      </c>
      <c r="AA853" s="94">
        <f>AProperties!AI853*(9.806*E853)^0.5</f>
        <v>3.3874552117359595</v>
      </c>
      <c r="AB853" s="94">
        <f>AProperties!AJ853*(9.806*F853)^0.5</f>
        <v>3.3868762041399956</v>
      </c>
      <c r="AC853" s="94">
        <f>AProperties!AK853*(9.806*G853)^0.5</f>
        <v>3.3885063479056554</v>
      </c>
      <c r="AD853" s="94">
        <f>AProperties!AL853*(9.806*H853)^0.5</f>
        <v>3.3879391582248415</v>
      </c>
      <c r="AE853" s="94">
        <f>AProperties!AM853*(9.806*I853)^0.5</f>
        <v>3.3892110882756601</v>
      </c>
      <c r="AF853" s="97">
        <f t="shared" si="153"/>
        <v>3.3866474168392218</v>
      </c>
    </row>
    <row r="854" spans="1:32" x14ac:dyDescent="0.25">
      <c r="A854" s="28">
        <v>0.84699999999999998</v>
      </c>
      <c r="B854" s="94">
        <f>AProperties!B854/AProperties!V854/VLOOKUP(B$6,Data!$N$4:$Y$11,Data!$X$1,FALSE)</f>
        <v>1.3586287311388843</v>
      </c>
      <c r="C854" s="94">
        <f>AProperties!C854/AProperties!W854/VLOOKUP(C$6,Data!$N$4:$Y$11,Data!$X$1,FALSE)</f>
        <v>1.3610392222996626</v>
      </c>
      <c r="D854" s="94">
        <f>AProperties!D854/AProperties!X854/VLOOKUP(D$6,Data!$N$4:$Y$11,Data!$X$1,FALSE)</f>
        <v>1.3606886091965631</v>
      </c>
      <c r="E854" s="94">
        <f>AProperties!E854/AProperties!Y854/VLOOKUP(E$6,Data!$N$4:$Y$11,Data!$X$1,FALSE)</f>
        <v>1.3622487220412003</v>
      </c>
      <c r="F854" s="94">
        <f>AProperties!F854/AProperties!Z854/VLOOKUP(F$6,Data!$N$4:$Y$11,Data!$X$1,FALSE)</f>
        <v>1.3618452835519008</v>
      </c>
      <c r="G854" s="94">
        <f>AProperties!G854/AProperties!AA854/VLOOKUP(G$6,Data!$N$4:$Y$11,Data!$X$1,FALSE)</f>
        <v>1.362981291592777</v>
      </c>
      <c r="H854" s="94">
        <f>AProperties!H854/AProperties!AB854/VLOOKUP(H$6,Data!$N$4:$Y$11,Data!$X$1,FALSE)</f>
        <v>1.3625859732717738</v>
      </c>
      <c r="I854" s="94">
        <f>AProperties!I854/AProperties!AC854/VLOOKUP(I$6,Data!$N$4:$Y$11,Data!$X$1,FALSE)</f>
        <v>1.3634725650419783</v>
      </c>
      <c r="J854" s="97">
        <f t="shared" si="143"/>
        <v>1.3616862997668426</v>
      </c>
      <c r="L854" s="28">
        <v>0.84699999999999998</v>
      </c>
      <c r="M854" s="94">
        <f t="shared" si="144"/>
        <v>1.526314365569442</v>
      </c>
      <c r="N854" s="94">
        <f t="shared" si="145"/>
        <v>1.5275196111498313</v>
      </c>
      <c r="O854" s="94">
        <f t="shared" si="146"/>
        <v>1.5273443045982815</v>
      </c>
      <c r="P854" s="94">
        <f t="shared" si="147"/>
        <v>1.5281243610206001</v>
      </c>
      <c r="Q854" s="94">
        <f t="shared" si="148"/>
        <v>1.5279226417759504</v>
      </c>
      <c r="R854" s="94">
        <f t="shared" si="149"/>
        <v>1.5284906457963885</v>
      </c>
      <c r="S854" s="94">
        <f t="shared" si="150"/>
        <v>1.5282929866358868</v>
      </c>
      <c r="T854" s="94">
        <f t="shared" si="151"/>
        <v>1.5287362825209891</v>
      </c>
      <c r="U854" s="97">
        <f t="shared" si="152"/>
        <v>1.5278431498834211</v>
      </c>
      <c r="W854" s="28">
        <v>0.84699999999999998</v>
      </c>
      <c r="X854" s="94">
        <f>AProperties!AF854*(9.806*B854)^0.5</f>
        <v>3.3910326927002004</v>
      </c>
      <c r="Y854" s="94">
        <f>AProperties!AG854*(9.806*C854)^0.5</f>
        <v>3.3945018237619853</v>
      </c>
      <c r="Z854" s="94">
        <f>AProperties!AH854*(9.806*D854)^0.5</f>
        <v>3.3939974309403316</v>
      </c>
      <c r="AA854" s="94">
        <f>AProperties!AI854*(9.806*E854)^0.5</f>
        <v>3.3962412842946477</v>
      </c>
      <c r="AB854" s="94">
        <f>AProperties!AJ854*(9.806*F854)^0.5</f>
        <v>3.3956611641239309</v>
      </c>
      <c r="AC854" s="94">
        <f>AProperties!AK854*(9.806*G854)^0.5</f>
        <v>3.3972944421998483</v>
      </c>
      <c r="AD854" s="94">
        <f>AProperties!AL854*(9.806*H854)^0.5</f>
        <v>3.3967261612836546</v>
      </c>
      <c r="AE854" s="94">
        <f>AProperties!AM854*(9.806*I854)^0.5</f>
        <v>3.3980005394675734</v>
      </c>
      <c r="AF854" s="97">
        <f t="shared" si="153"/>
        <v>3.3954319423465216</v>
      </c>
    </row>
    <row r="855" spans="1:32" x14ac:dyDescent="0.25">
      <c r="A855" s="28">
        <v>0.84799999999999998</v>
      </c>
      <c r="B855" s="94">
        <f>AProperties!B855/AProperties!V855/VLOOKUP(B$6,Data!$N$4:$Y$11,Data!$X$1,FALSE)</f>
        <v>1.3637014606479909</v>
      </c>
      <c r="C855" s="94">
        <f>AProperties!C855/AProperties!W855/VLOOKUP(C$6,Data!$N$4:$Y$11,Data!$X$1,FALSE)</f>
        <v>1.3661226239244109</v>
      </c>
      <c r="D855" s="94">
        <f>AProperties!D855/AProperties!X855/VLOOKUP(D$6,Data!$N$4:$Y$11,Data!$X$1,FALSE)</f>
        <v>1.3657704572298135</v>
      </c>
      <c r="E855" s="94">
        <f>AProperties!E855/AProperties!Y855/VLOOKUP(E$6,Data!$N$4:$Y$11,Data!$X$1,FALSE)</f>
        <v>1.3673374864458872</v>
      </c>
      <c r="F855" s="94">
        <f>AProperties!F855/AProperties!Z855/VLOOKUP(F$6,Data!$N$4:$Y$11,Data!$X$1,FALSE)</f>
        <v>1.3669322585713961</v>
      </c>
      <c r="G855" s="94">
        <f>AProperties!G855/AProperties!AA855/VLOOKUP(G$6,Data!$N$4:$Y$11,Data!$X$1,FALSE)</f>
        <v>1.3680733066904522</v>
      </c>
      <c r="H855" s="94">
        <f>AProperties!H855/AProperties!AB855/VLOOKUP(H$6,Data!$N$4:$Y$11,Data!$X$1,FALSE)</f>
        <v>1.367676233949435</v>
      </c>
      <c r="I855" s="94">
        <f>AProperties!I855/AProperties!AC855/VLOOKUP(I$6,Data!$N$4:$Y$11,Data!$X$1,FALSE)</f>
        <v>1.3685667611938237</v>
      </c>
      <c r="J855" s="97">
        <f t="shared" si="143"/>
        <v>1.3667725735816512</v>
      </c>
      <c r="L855" s="28">
        <v>0.84799999999999998</v>
      </c>
      <c r="M855" s="94">
        <f t="shared" si="144"/>
        <v>1.5298507303239954</v>
      </c>
      <c r="N855" s="94">
        <f t="shared" si="145"/>
        <v>1.5310613119622054</v>
      </c>
      <c r="O855" s="94">
        <f t="shared" si="146"/>
        <v>1.5308852286149066</v>
      </c>
      <c r="P855" s="94">
        <f t="shared" si="147"/>
        <v>1.5316687432229434</v>
      </c>
      <c r="Q855" s="94">
        <f t="shared" si="148"/>
        <v>1.5314661292856981</v>
      </c>
      <c r="R855" s="94">
        <f t="shared" si="149"/>
        <v>1.5320366533452261</v>
      </c>
      <c r="S855" s="94">
        <f t="shared" si="150"/>
        <v>1.5318381169747175</v>
      </c>
      <c r="T855" s="94">
        <f t="shared" si="151"/>
        <v>1.5322833805969118</v>
      </c>
      <c r="U855" s="97">
        <f t="shared" si="152"/>
        <v>1.5313862867908257</v>
      </c>
      <c r="W855" s="28">
        <v>0.84799999999999998</v>
      </c>
      <c r="X855" s="94">
        <f>AProperties!AF855*(9.806*B855)^0.5</f>
        <v>3.3998542111288645</v>
      </c>
      <c r="Y855" s="94">
        <f>AProperties!AG855*(9.806*C855)^0.5</f>
        <v>3.4033300198367944</v>
      </c>
      <c r="Z855" s="94">
        <f>AProperties!AH855*(9.806*D855)^0.5</f>
        <v>3.4028246544207428</v>
      </c>
      <c r="AA855" s="94">
        <f>AProperties!AI855*(9.806*E855)^0.5</f>
        <v>3.4050728389247129</v>
      </c>
      <c r="AB855" s="94">
        <f>AProperties!AJ855*(9.806*F855)^0.5</f>
        <v>3.404491597890309</v>
      </c>
      <c r="AC855" s="94">
        <f>AProperties!AK855*(9.806*G855)^0.5</f>
        <v>3.406128033621119</v>
      </c>
      <c r="AD855" s="94">
        <f>AProperties!AL855*(9.806*H855)^0.5</f>
        <v>3.4055586533442721</v>
      </c>
      <c r="AE855" s="94">
        <f>AProperties!AM855*(9.806*I855)^0.5</f>
        <v>3.4068354978864388</v>
      </c>
      <c r="AF855" s="97">
        <f t="shared" si="153"/>
        <v>3.4042619383816568</v>
      </c>
    </row>
    <row r="856" spans="1:32" x14ac:dyDescent="0.25">
      <c r="A856" s="28">
        <v>0.84899999999999998</v>
      </c>
      <c r="B856" s="94">
        <f>AProperties!B856/AProperties!V856/VLOOKUP(B$6,Data!$N$4:$Y$11,Data!$X$1,FALSE)</f>
        <v>1.3688192281314959</v>
      </c>
      <c r="C856" s="94">
        <f>AProperties!C856/AProperties!W856/VLOOKUP(C$6,Data!$N$4:$Y$11,Data!$X$1,FALSE)</f>
        <v>1.3712511574621327</v>
      </c>
      <c r="D856" s="94">
        <f>AProperties!D856/AProperties!X856/VLOOKUP(D$6,Data!$N$4:$Y$11,Data!$X$1,FALSE)</f>
        <v>1.3708974235023725</v>
      </c>
      <c r="E856" s="94">
        <f>AProperties!E856/AProperties!Y856/VLOOKUP(E$6,Data!$N$4:$Y$11,Data!$X$1,FALSE)</f>
        <v>1.3724714299594365</v>
      </c>
      <c r="F856" s="94">
        <f>AProperties!F856/AProperties!Z856/VLOOKUP(F$6,Data!$N$4:$Y$11,Data!$X$1,FALSE)</f>
        <v>1.3720643969526527</v>
      </c>
      <c r="G856" s="94">
        <f>AProperties!G856/AProperties!AA856/VLOOKUP(G$6,Data!$N$4:$Y$11,Data!$X$1,FALSE)</f>
        <v>1.3732105295024097</v>
      </c>
      <c r="H856" s="94">
        <f>AProperties!H856/AProperties!AB856/VLOOKUP(H$6,Data!$N$4:$Y$11,Data!$X$1,FALSE)</f>
        <v>1.3728116869031084</v>
      </c>
      <c r="I856" s="94">
        <f>AProperties!I856/AProperties!AC856/VLOOKUP(I$6,Data!$N$4:$Y$11,Data!$X$1,FALSE)</f>
        <v>1.3737061842516198</v>
      </c>
      <c r="J856" s="97">
        <f t="shared" si="143"/>
        <v>1.3719040045831536</v>
      </c>
      <c r="L856" s="28">
        <v>0.84899999999999998</v>
      </c>
      <c r="M856" s="94">
        <f t="shared" si="144"/>
        <v>1.5334096140657478</v>
      </c>
      <c r="N856" s="94">
        <f t="shared" si="145"/>
        <v>1.5346255787310663</v>
      </c>
      <c r="O856" s="94">
        <f t="shared" si="146"/>
        <v>1.5344487117511862</v>
      </c>
      <c r="P856" s="94">
        <f t="shared" si="147"/>
        <v>1.5352357149797182</v>
      </c>
      <c r="Q856" s="94">
        <f t="shared" si="148"/>
        <v>1.5350321984763262</v>
      </c>
      <c r="R856" s="94">
        <f t="shared" si="149"/>
        <v>1.5356052647512048</v>
      </c>
      <c r="S856" s="94">
        <f t="shared" si="150"/>
        <v>1.5354058434515543</v>
      </c>
      <c r="T856" s="94">
        <f t="shared" si="151"/>
        <v>1.53585309212581</v>
      </c>
      <c r="U856" s="97">
        <f t="shared" si="152"/>
        <v>1.5349520022915768</v>
      </c>
      <c r="W856" s="28">
        <v>0.84899999999999998</v>
      </c>
      <c r="X856" s="94">
        <f>AProperties!AF856*(9.806*B856)^0.5</f>
        <v>3.4087218344126167</v>
      </c>
      <c r="Y856" s="94">
        <f>AProperties!AG856*(9.806*C856)^0.5</f>
        <v>3.4122043710433538</v>
      </c>
      <c r="Z856" s="94">
        <f>AProperties!AH856*(9.806*D856)^0.5</f>
        <v>3.4116980257161131</v>
      </c>
      <c r="AA856" s="94">
        <f>AProperties!AI856*(9.806*E856)^0.5</f>
        <v>3.4139505739372944</v>
      </c>
      <c r="AB856" s="94">
        <f>AProperties!AJ856*(9.806*F856)^0.5</f>
        <v>3.4133682036148345</v>
      </c>
      <c r="AC856" s="94">
        <f>AProperties!AK856*(9.806*G856)^0.5</f>
        <v>3.4150078207265326</v>
      </c>
      <c r="AD856" s="94">
        <f>AProperties!AL856*(9.806*H856)^0.5</f>
        <v>3.4144373328310551</v>
      </c>
      <c r="AE856" s="94">
        <f>AProperties!AM856*(9.806*I856)^0.5</f>
        <v>3.4157166622542623</v>
      </c>
      <c r="AF856" s="97">
        <f t="shared" si="153"/>
        <v>3.4131381030670078</v>
      </c>
    </row>
    <row r="857" spans="1:32" x14ac:dyDescent="0.25">
      <c r="A857" s="28">
        <v>0.85</v>
      </c>
      <c r="B857" s="94">
        <f>AProperties!B857/AProperties!V857/VLOOKUP(B$6,Data!$N$4:$Y$11,Data!$X$1,FALSE)</f>
        <v>1.3739827878258017</v>
      </c>
      <c r="C857" s="94">
        <f>AProperties!C857/AProperties!W857/VLOOKUP(C$6,Data!$N$4:$Y$11,Data!$X$1,FALSE)</f>
        <v>1.3764255786967736</v>
      </c>
      <c r="D857" s="94">
        <f>AProperties!D857/AProperties!X857/VLOOKUP(D$6,Data!$N$4:$Y$11,Data!$X$1,FALSE)</f>
        <v>1.3760702635729547</v>
      </c>
      <c r="E857" s="94">
        <f>AProperties!E857/AProperties!Y857/VLOOKUP(E$6,Data!$N$4:$Y$11,Data!$X$1,FALSE)</f>
        <v>1.3776513091431213</v>
      </c>
      <c r="F857" s="94">
        <f>AProperties!F857/AProperties!Z857/VLOOKUP(F$6,Data!$N$4:$Y$11,Data!$X$1,FALSE)</f>
        <v>1.3772424549976006</v>
      </c>
      <c r="G857" s="94">
        <f>AProperties!G857/AProperties!AA857/VLOOKUP(G$6,Data!$N$4:$Y$11,Data!$X$1,FALSE)</f>
        <v>1.3783937170610008</v>
      </c>
      <c r="H857" s="94">
        <f>AProperties!H857/AProperties!AB857/VLOOKUP(H$6,Data!$N$4:$Y$11,Data!$X$1,FALSE)</f>
        <v>1.3779930889109058</v>
      </c>
      <c r="I857" s="94">
        <f>AProperties!I857/AProperties!AC857/VLOOKUP(I$6,Data!$N$4:$Y$11,Data!$X$1,FALSE)</f>
        <v>1.3788915915637432</v>
      </c>
      <c r="J857" s="97">
        <f t="shared" si="143"/>
        <v>1.3770813489714877</v>
      </c>
      <c r="L857" s="28">
        <v>0.85</v>
      </c>
      <c r="M857" s="94">
        <f t="shared" si="144"/>
        <v>1.536991393912901</v>
      </c>
      <c r="N857" s="94">
        <f t="shared" si="145"/>
        <v>1.5382127893483868</v>
      </c>
      <c r="O857" s="94">
        <f t="shared" si="146"/>
        <v>1.5380351317864773</v>
      </c>
      <c r="P857" s="94">
        <f t="shared" si="147"/>
        <v>1.5388256545715606</v>
      </c>
      <c r="Q857" s="94">
        <f t="shared" si="148"/>
        <v>1.5386212274988003</v>
      </c>
      <c r="R857" s="94">
        <f t="shared" si="149"/>
        <v>1.5391968585305005</v>
      </c>
      <c r="S857" s="94">
        <f t="shared" si="150"/>
        <v>1.5389965444554528</v>
      </c>
      <c r="T857" s="94">
        <f t="shared" si="151"/>
        <v>1.5394457957818717</v>
      </c>
      <c r="U857" s="97">
        <f t="shared" si="152"/>
        <v>1.5385406744857437</v>
      </c>
      <c r="W857" s="28">
        <v>0.85</v>
      </c>
      <c r="X857" s="94">
        <f>AProperties!AF857*(9.806*B857)^0.5</f>
        <v>3.4176362751575811</v>
      </c>
      <c r="Y857" s="94">
        <f>AProperties!AG857*(9.806*C857)^0.5</f>
        <v>3.4211255908134905</v>
      </c>
      <c r="Z857" s="94">
        <f>AProperties!AH857*(9.806*D857)^0.5</f>
        <v>3.4206182581381519</v>
      </c>
      <c r="AA857" s="94">
        <f>AProperties!AI857*(9.806*E857)^0.5</f>
        <v>3.4228752031786183</v>
      </c>
      <c r="AB857" s="94">
        <f>AProperties!AJ857*(9.806*F857)^0.5</f>
        <v>3.422291695005506</v>
      </c>
      <c r="AC857" s="94">
        <f>AProperties!AK857*(9.806*G857)^0.5</f>
        <v>3.4239345176133389</v>
      </c>
      <c r="AD857" s="94">
        <f>AProperties!AL857*(9.806*H857)^0.5</f>
        <v>3.4233629137057831</v>
      </c>
      <c r="AE857" s="94">
        <f>AProperties!AM857*(9.806*I857)^0.5</f>
        <v>3.4246447468366461</v>
      </c>
      <c r="AF857" s="97">
        <f t="shared" si="153"/>
        <v>3.4220611500561398</v>
      </c>
    </row>
    <row r="858" spans="1:32" x14ac:dyDescent="0.25">
      <c r="A858" s="28">
        <v>0.85099999999999998</v>
      </c>
      <c r="B858" s="94">
        <f>AProperties!B858/AProperties!V858/VLOOKUP(B$6,Data!$N$4:$Y$11,Data!$X$1,FALSE)</f>
        <v>1.3791929116888573</v>
      </c>
      <c r="C858" s="94">
        <f>AProperties!C858/AProperties!W858/VLOOKUP(C$6,Data!$N$4:$Y$11,Data!$X$1,FALSE)</f>
        <v>1.3816466611699429</v>
      </c>
      <c r="D858" s="94">
        <f>AProperties!D858/AProperties!X858/VLOOKUP(D$6,Data!$N$4:$Y$11,Data!$X$1,FALSE)</f>
        <v>1.3812897507526838</v>
      </c>
      <c r="E858" s="94">
        <f>AProperties!E858/AProperties!Y858/VLOOKUP(E$6,Data!$N$4:$Y$11,Data!$X$1,FALSE)</f>
        <v>1.382877898334016</v>
      </c>
      <c r="F858" s="94">
        <f>AProperties!F858/AProperties!Z858/VLOOKUP(F$6,Data!$N$4:$Y$11,Data!$X$1,FALSE)</f>
        <v>1.3824672067779125</v>
      </c>
      <c r="G858" s="94">
        <f>AProperties!G858/AProperties!AA858/VLOOKUP(G$6,Data!$N$4:$Y$11,Data!$X$1,FALSE)</f>
        <v>1.3836236441853658</v>
      </c>
      <c r="H858" s="94">
        <f>AProperties!H858/AProperties!AB858/VLOOKUP(H$6,Data!$N$4:$Y$11,Data!$X$1,FALSE)</f>
        <v>1.3832212145318075</v>
      </c>
      <c r="I858" s="94">
        <f>AProperties!I858/AProperties!AC858/VLOOKUP(I$6,Data!$N$4:$Y$11,Data!$X$1,FALSE)</f>
        <v>1.3841237582727368</v>
      </c>
      <c r="J858" s="97">
        <f t="shared" si="143"/>
        <v>1.3823053807141652</v>
      </c>
      <c r="L858" s="28">
        <v>0.85099999999999998</v>
      </c>
      <c r="M858" s="94">
        <f t="shared" si="144"/>
        <v>1.5405964558444287</v>
      </c>
      <c r="N858" s="94">
        <f t="shared" si="145"/>
        <v>1.5418233305849713</v>
      </c>
      <c r="O858" s="94">
        <f t="shared" si="146"/>
        <v>1.5416448753763419</v>
      </c>
      <c r="P858" s="94">
        <f t="shared" si="147"/>
        <v>1.5424389491670079</v>
      </c>
      <c r="Q858" s="94">
        <f t="shared" si="148"/>
        <v>1.5422336033889561</v>
      </c>
      <c r="R858" s="94">
        <f t="shared" si="149"/>
        <v>1.5428118220926827</v>
      </c>
      <c r="S858" s="94">
        <f t="shared" si="150"/>
        <v>1.5426106072659036</v>
      </c>
      <c r="T858" s="94">
        <f t="shared" si="151"/>
        <v>1.5430618791363684</v>
      </c>
      <c r="U858" s="97">
        <f t="shared" si="152"/>
        <v>1.5421526903570826</v>
      </c>
      <c r="W858" s="28">
        <v>0.85099999999999998</v>
      </c>
      <c r="X858" s="94">
        <f>AProperties!AF858*(9.806*B858)^0.5</f>
        <v>3.4265982619249562</v>
      </c>
      <c r="Y858" s="94">
        <f>AProperties!AG858*(9.806*C858)^0.5</f>
        <v>3.4300944085513185</v>
      </c>
      <c r="Z858" s="94">
        <f>AProperties!AH858*(9.806*D858)^0.5</f>
        <v>3.429586080968356</v>
      </c>
      <c r="AA858" s="94">
        <f>AProperties!AI858*(9.806*E858)^0.5</f>
        <v>3.4318474564758357</v>
      </c>
      <c r="AB858" s="94">
        <f>AProperties!AJ858*(9.806*F858)^0.5</f>
        <v>3.4312628017483493</v>
      </c>
      <c r="AC858" s="94">
        <f>AProperties!AK858*(9.806*G858)^0.5</f>
        <v>3.4329088543649333</v>
      </c>
      <c r="AD858" s="94">
        <f>AProperties!AL858*(9.806*H858)^0.5</f>
        <v>3.4323361259135745</v>
      </c>
      <c r="AE858" s="94">
        <f>AProperties!AM858*(9.806*I858)^0.5</f>
        <v>3.4336204818888469</v>
      </c>
      <c r="AF858" s="97">
        <f t="shared" si="153"/>
        <v>3.4310318089795215</v>
      </c>
    </row>
    <row r="859" spans="1:32" x14ac:dyDescent="0.25">
      <c r="A859" s="28">
        <v>0.85199999999999998</v>
      </c>
      <c r="B859" s="94">
        <f>AProperties!B859/AProperties!V859/VLOOKUP(B$6,Data!$N$4:$Y$11,Data!$X$1,FALSE)</f>
        <v>1.3844503899387433</v>
      </c>
      <c r="C859" s="94">
        <f>AProperties!C859/AProperties!W859/VLOOKUP(C$6,Data!$N$4:$Y$11,Data!$X$1,FALSE)</f>
        <v>1.3869151967205859</v>
      </c>
      <c r="D859" s="94">
        <f>AProperties!D859/AProperties!X859/VLOOKUP(D$6,Data!$N$4:$Y$11,Data!$X$1,FALSE)</f>
        <v>1.3865566766446058</v>
      </c>
      <c r="E859" s="94">
        <f>AProperties!E859/AProperties!Y859/VLOOKUP(E$6,Data!$N$4:$Y$11,Data!$X$1,FALSE)</f>
        <v>1.3881519901852133</v>
      </c>
      <c r="F859" s="94">
        <f>AProperties!F859/AProperties!Z859/VLOOKUP(F$6,Data!$N$4:$Y$11,Data!$X$1,FALSE)</f>
        <v>1.3877394446750586</v>
      </c>
      <c r="G859" s="94">
        <f>AProperties!G859/AProperties!AA859/VLOOKUP(G$6,Data!$N$4:$Y$11,Data!$X$1,FALSE)</f>
        <v>1.3889011040220032</v>
      </c>
      <c r="H859" s="94">
        <f>AProperties!H859/AProperties!AB859/VLOOKUP(H$6,Data!$N$4:$Y$11,Data!$X$1,FALSE)</f>
        <v>1.3884968566460238</v>
      </c>
      <c r="I859" s="94">
        <f>AProperties!I859/AProperties!AC859/VLOOKUP(I$6,Data!$N$4:$Y$11,Data!$X$1,FALSE)</f>
        <v>1.3894034778560895</v>
      </c>
      <c r="J859" s="97">
        <f t="shared" si="143"/>
        <v>1.3875768920860403</v>
      </c>
      <c r="L859" s="28">
        <v>0.85199999999999998</v>
      </c>
      <c r="M859" s="94">
        <f t="shared" si="144"/>
        <v>1.5442251949693717</v>
      </c>
      <c r="N859" s="94">
        <f t="shared" si="145"/>
        <v>1.545457598360293</v>
      </c>
      <c r="O859" s="94">
        <f t="shared" si="146"/>
        <v>1.5452783383223028</v>
      </c>
      <c r="P859" s="94">
        <f t="shared" si="147"/>
        <v>1.5460759950926066</v>
      </c>
      <c r="Q859" s="94">
        <f t="shared" si="148"/>
        <v>1.5458697223375293</v>
      </c>
      <c r="R859" s="94">
        <f t="shared" si="149"/>
        <v>1.5464505520110015</v>
      </c>
      <c r="S859" s="94">
        <f t="shared" si="150"/>
        <v>1.546248428323012</v>
      </c>
      <c r="T859" s="94">
        <f t="shared" si="151"/>
        <v>1.5467017389280446</v>
      </c>
      <c r="U859" s="97">
        <f t="shared" si="152"/>
        <v>1.54578844604302</v>
      </c>
      <c r="W859" s="28">
        <v>0.85199999999999998</v>
      </c>
      <c r="X859" s="94">
        <f>AProperties!AF859*(9.806*B859)^0.5</f>
        <v>3.4356085396919678</v>
      </c>
      <c r="Y859" s="94">
        <f>AProperties!AG859*(9.806*C859)^0.5</f>
        <v>3.4391115700946648</v>
      </c>
      <c r="Z859" s="94">
        <f>AProperties!AH859*(9.806*D859)^0.5</f>
        <v>3.4386022399193639</v>
      </c>
      <c r="AA859" s="94">
        <f>AProperties!AI859*(9.806*E859)^0.5</f>
        <v>3.4408680800986788</v>
      </c>
      <c r="AB859" s="94">
        <f>AProperties!AJ859*(9.806*F859)^0.5</f>
        <v>3.4402822699690372</v>
      </c>
      <c r="AC859" s="94">
        <f>AProperties!AK859*(9.806*G859)^0.5</f>
        <v>3.4419315775126971</v>
      </c>
      <c r="AD859" s="94">
        <f>AProperties!AL859*(9.806*H859)^0.5</f>
        <v>3.4413577158446085</v>
      </c>
      <c r="AE859" s="94">
        <f>AProperties!AM859*(9.806*I859)^0.5</f>
        <v>3.4426446141177034</v>
      </c>
      <c r="AF859" s="97">
        <f t="shared" si="153"/>
        <v>3.4400508259060905</v>
      </c>
    </row>
    <row r="860" spans="1:32" x14ac:dyDescent="0.25">
      <c r="A860" s="28">
        <v>0.85299999999999998</v>
      </c>
      <c r="B860" s="94">
        <f>AProperties!B860/AProperties!V860/VLOOKUP(B$6,Data!$N$4:$Y$11,Data!$X$1,FALSE)</f>
        <v>1.3897560316123909</v>
      </c>
      <c r="C860" s="94">
        <f>AProperties!C860/AProperties!W860/VLOOKUP(C$6,Data!$N$4:$Y$11,Data!$X$1,FALSE)</f>
        <v>1.3922319960448368</v>
      </c>
      <c r="D860" s="94">
        <f>AProperties!D860/AProperties!X860/VLOOKUP(D$6,Data!$N$4:$Y$11,Data!$X$1,FALSE)</f>
        <v>1.3918718517033681</v>
      </c>
      <c r="E860" s="94">
        <f>AProperties!E860/AProperties!Y860/VLOOKUP(E$6,Data!$N$4:$Y$11,Data!$X$1,FALSE)</f>
        <v>1.3934743962262564</v>
      </c>
      <c r="F860" s="94">
        <f>AProperties!F860/AProperties!Z860/VLOOKUP(F$6,Data!$N$4:$Y$11,Data!$X$1,FALSE)</f>
        <v>1.3930599799405232</v>
      </c>
      <c r="G860" s="94">
        <f>AProperties!G860/AProperties!AA860/VLOOKUP(G$6,Data!$N$4:$Y$11,Data!$X$1,FALSE)</f>
        <v>1.3942269086055115</v>
      </c>
      <c r="H860" s="94">
        <f>AProperties!H860/AProperties!AB860/VLOOKUP(H$6,Data!$N$4:$Y$11,Data!$X$1,FALSE)</f>
        <v>1.3938208270155856</v>
      </c>
      <c r="I860" s="94">
        <f>AProperties!I860/AProperties!AC860/VLOOKUP(I$6,Data!$N$4:$Y$11,Data!$X$1,FALSE)</f>
        <v>1.3947315626872343</v>
      </c>
      <c r="J860" s="97">
        <f t="shared" si="143"/>
        <v>1.3928966942294632</v>
      </c>
      <c r="L860" s="28">
        <v>0.85299999999999998</v>
      </c>
      <c r="M860" s="94">
        <f t="shared" si="144"/>
        <v>1.5478780158061953</v>
      </c>
      <c r="N860" s="94">
        <f t="shared" si="145"/>
        <v>1.5491159980224185</v>
      </c>
      <c r="O860" s="94">
        <f t="shared" si="146"/>
        <v>1.5489359258516839</v>
      </c>
      <c r="P860" s="94">
        <f t="shared" si="147"/>
        <v>1.549737198113128</v>
      </c>
      <c r="Q860" s="94">
        <f t="shared" si="148"/>
        <v>1.5495299899702615</v>
      </c>
      <c r="R860" s="94">
        <f t="shared" si="149"/>
        <v>1.5501134543027557</v>
      </c>
      <c r="S860" s="94">
        <f t="shared" si="150"/>
        <v>1.5499104135077928</v>
      </c>
      <c r="T860" s="94">
        <f t="shared" si="151"/>
        <v>1.5503657813436171</v>
      </c>
      <c r="U860" s="97">
        <f t="shared" si="152"/>
        <v>1.5494483471147313</v>
      </c>
      <c r="W860" s="28">
        <v>0.85299999999999998</v>
      </c>
      <c r="X860" s="94">
        <f>AProperties!AF860*(9.806*B860)^0.5</f>
        <v>3.4446678703293077</v>
      </c>
      <c r="Y860" s="94">
        <f>AProperties!AG860*(9.806*C860)^0.5</f>
        <v>3.4481778381930175</v>
      </c>
      <c r="Z860" s="94">
        <f>AProperties!AH860*(9.806*D860)^0.5</f>
        <v>3.4476674976128137</v>
      </c>
      <c r="AA860" s="94">
        <f>AProperties!AI860*(9.806*E860)^0.5</f>
        <v>3.4499378372376803</v>
      </c>
      <c r="AB860" s="94">
        <f>AProperties!AJ860*(9.806*F860)^0.5</f>
        <v>3.449350862710975</v>
      </c>
      <c r="AC860" s="94">
        <f>AProperties!AK860*(9.806*G860)^0.5</f>
        <v>3.4510034505143099</v>
      </c>
      <c r="AD860" s="94">
        <f>AProperties!AL860*(9.806*H860)^0.5</f>
        <v>3.4504284468124071</v>
      </c>
      <c r="AE860" s="94">
        <f>AProperties!AM860*(9.806*I860)^0.5</f>
        <v>3.4517179071600865</v>
      </c>
      <c r="AF860" s="97">
        <f t="shared" si="153"/>
        <v>3.4491189638213249</v>
      </c>
    </row>
    <row r="861" spans="1:32" x14ac:dyDescent="0.25">
      <c r="A861" s="28">
        <v>0.85399999999999998</v>
      </c>
      <c r="B861" s="94">
        <f>AProperties!B861/AProperties!V861/VLOOKUP(B$6,Data!$N$4:$Y$11,Data!$X$1,FALSE)</f>
        <v>1.3951106651453236</v>
      </c>
      <c r="C861" s="94">
        <f>AProperties!C861/AProperties!W861/VLOOKUP(C$6,Data!$N$4:$Y$11,Data!$X$1,FALSE)</f>
        <v>1.3975978892769336</v>
      </c>
      <c r="D861" s="94">
        <f>AProperties!D861/AProperties!X861/VLOOKUP(D$6,Data!$N$4:$Y$11,Data!$X$1,FALSE)</f>
        <v>1.397236105815983</v>
      </c>
      <c r="E861" s="94">
        <f>AProperties!E861/AProperties!Y861/VLOOKUP(E$6,Data!$N$4:$Y$11,Data!$X$1,FALSE)</f>
        <v>1.3988459474446422</v>
      </c>
      <c r="F861" s="94">
        <f>AProperties!F861/AProperties!Z861/VLOOKUP(F$6,Data!$N$4:$Y$11,Data!$X$1,FALSE)</f>
        <v>1.3984296432771244</v>
      </c>
      <c r="G861" s="94">
        <f>AProperties!G861/AProperties!AA861/VLOOKUP(G$6,Data!$N$4:$Y$11,Data!$X$1,FALSE)</f>
        <v>1.399601889440482</v>
      </c>
      <c r="H861" s="94">
        <f>AProperties!H861/AProperties!AB861/VLOOKUP(H$6,Data!$N$4:$Y$11,Data!$X$1,FALSE)</f>
        <v>1.3991939568660132</v>
      </c>
      <c r="I861" s="94">
        <f>AProperties!I861/AProperties!AC861/VLOOKUP(I$6,Data!$N$4:$Y$11,Data!$X$1,FALSE)</f>
        <v>1.40010884461765</v>
      </c>
      <c r="J861" s="97">
        <f t="shared" si="143"/>
        <v>1.3982656177355188</v>
      </c>
      <c r="L861" s="28">
        <v>0.85399999999999998</v>
      </c>
      <c r="M861" s="94">
        <f t="shared" si="144"/>
        <v>1.5515553325726619</v>
      </c>
      <c r="N861" s="94">
        <f t="shared" si="145"/>
        <v>1.5527989446384667</v>
      </c>
      <c r="O861" s="94">
        <f t="shared" si="146"/>
        <v>1.5526180529079916</v>
      </c>
      <c r="P861" s="94">
        <f t="shared" si="147"/>
        <v>1.5534229737223211</v>
      </c>
      <c r="Q861" s="94">
        <f t="shared" si="148"/>
        <v>1.5532148216385622</v>
      </c>
      <c r="R861" s="94">
        <f t="shared" si="149"/>
        <v>1.553800944720241</v>
      </c>
      <c r="S861" s="94">
        <f t="shared" si="150"/>
        <v>1.5535969784330066</v>
      </c>
      <c r="T861" s="94">
        <f t="shared" si="151"/>
        <v>1.5540544223088251</v>
      </c>
      <c r="U861" s="97">
        <f t="shared" si="152"/>
        <v>1.5531328088677594</v>
      </c>
      <c r="W861" s="28">
        <v>0.85399999999999998</v>
      </c>
      <c r="X861" s="94">
        <f>AProperties!AF861*(9.806*B861)^0.5</f>
        <v>3.4537770330957764</v>
      </c>
      <c r="Y861" s="94">
        <f>AProperties!AG861*(9.806*C861)^0.5</f>
        <v>3.45729399300268</v>
      </c>
      <c r="Z861" s="94">
        <f>AProperties!AH861*(9.806*D861)^0.5</f>
        <v>3.4567826340744578</v>
      </c>
      <c r="AA861" s="94">
        <f>AProperties!AI861*(9.806*E861)^0.5</f>
        <v>3.4590575084995834</v>
      </c>
      <c r="AB861" s="94">
        <f>AProperties!AJ861*(9.806*F861)^0.5</f>
        <v>3.4584693604306507</v>
      </c>
      <c r="AC861" s="94">
        <f>AProperties!AK861*(9.806*G861)^0.5</f>
        <v>3.4601252542493697</v>
      </c>
      <c r="AD861" s="94">
        <f>AProperties!AL861*(9.806*H861)^0.5</f>
        <v>3.4595490995493177</v>
      </c>
      <c r="AE861" s="94">
        <f>AProperties!AM861*(9.806*I861)^0.5</f>
        <v>3.4608411420785705</v>
      </c>
      <c r="AF861" s="97">
        <f t="shared" si="153"/>
        <v>3.4582370031225507</v>
      </c>
    </row>
    <row r="862" spans="1:32" x14ac:dyDescent="0.25">
      <c r="A862" s="28">
        <v>0.85499999999999998</v>
      </c>
      <c r="B862" s="94">
        <f>AProperties!B862/AProperties!V862/VLOOKUP(B$6,Data!$N$4:$Y$11,Data!$X$1,FALSE)</f>
        <v>1.4005151389733725</v>
      </c>
      <c r="C862" s="94">
        <f>AProperties!C862/AProperties!W862/VLOOKUP(C$6,Data!$N$4:$Y$11,Data!$X$1,FALSE)</f>
        <v>1.4030137265921589</v>
      </c>
      <c r="D862" s="94">
        <f>AProperties!D862/AProperties!X862/VLOOKUP(D$6,Data!$N$4:$Y$11,Data!$X$1,FALSE)</f>
        <v>1.4026502889045727</v>
      </c>
      <c r="E862" s="94">
        <f>AProperties!E862/AProperties!Y862/VLOOKUP(E$6,Data!$N$4:$Y$11,Data!$X$1,FALSE)</f>
        <v>1.4042674948893641</v>
      </c>
      <c r="F862" s="94">
        <f>AProperties!F862/AProperties!Z862/VLOOKUP(F$6,Data!$N$4:$Y$11,Data!$X$1,FALSE)</f>
        <v>1.403849285442355</v>
      </c>
      <c r="G862" s="94">
        <f>AProperties!G862/AProperties!AA862/VLOOKUP(G$6,Data!$N$4:$Y$11,Data!$X$1,FALSE)</f>
        <v>1.4050268981053979</v>
      </c>
      <c r="H862" s="94">
        <f>AProperties!H862/AProperties!AB862/VLOOKUP(H$6,Data!$N$4:$Y$11,Data!$X$1,FALSE)</f>
        <v>1.4046170974900347</v>
      </c>
      <c r="I862" s="94">
        <f>AProperties!I862/AProperties!AC862/VLOOKUP(I$6,Data!$N$4:$Y$11,Data!$X$1,FALSE)</f>
        <v>1.4055361755810369</v>
      </c>
      <c r="J862" s="97">
        <f t="shared" si="143"/>
        <v>1.4036845132472866</v>
      </c>
      <c r="L862" s="28">
        <v>0.85499999999999998</v>
      </c>
      <c r="M862" s="94">
        <f t="shared" si="144"/>
        <v>1.5552575694866864</v>
      </c>
      <c r="N862" s="94">
        <f t="shared" si="145"/>
        <v>1.5565068632960795</v>
      </c>
      <c r="O862" s="94">
        <f t="shared" si="146"/>
        <v>1.5563251444522863</v>
      </c>
      <c r="P862" s="94">
        <f t="shared" si="147"/>
        <v>1.557133747444682</v>
      </c>
      <c r="Q862" s="94">
        <f t="shared" si="148"/>
        <v>1.5569246427211776</v>
      </c>
      <c r="R862" s="94">
        <f t="shared" si="149"/>
        <v>1.557513449052699</v>
      </c>
      <c r="S862" s="94">
        <f t="shared" si="150"/>
        <v>1.5573085487450173</v>
      </c>
      <c r="T862" s="94">
        <f t="shared" si="151"/>
        <v>1.5577680877905185</v>
      </c>
      <c r="U862" s="97">
        <f t="shared" si="152"/>
        <v>1.5568422566236435</v>
      </c>
      <c r="W862" s="28">
        <v>0.85499999999999998</v>
      </c>
      <c r="X862" s="94">
        <f>AProperties!AF862*(9.806*B862)^0.5</f>
        <v>3.4629368251508694</v>
      </c>
      <c r="Y862" s="94">
        <f>AProperties!AG862*(9.806*C862)^0.5</f>
        <v>3.4664608325999025</v>
      </c>
      <c r="Z862" s="94">
        <f>AProperties!AH862*(9.806*D862)^0.5</f>
        <v>3.4659484472471851</v>
      </c>
      <c r="AA862" s="94">
        <f>AProperties!AI862*(9.806*E862)^0.5</f>
        <v>3.4682278924207264</v>
      </c>
      <c r="AB862" s="94">
        <f>AProperties!AJ862*(9.806*F862)^0.5</f>
        <v>3.4676385615109311</v>
      </c>
      <c r="AC862" s="94">
        <f>AProperties!AK862*(9.806*G862)^0.5</f>
        <v>3.4692977875329154</v>
      </c>
      <c r="AD862" s="94">
        <f>AProperties!AL862*(9.806*H862)^0.5</f>
        <v>3.468720472719987</v>
      </c>
      <c r="AE862" s="94">
        <f>AProperties!AM862*(9.806*I862)^0.5</f>
        <v>3.470015117875124</v>
      </c>
      <c r="AF862" s="97">
        <f t="shared" si="153"/>
        <v>3.4674057421322053</v>
      </c>
    </row>
    <row r="863" spans="1:32" x14ac:dyDescent="0.25">
      <c r="A863" s="28">
        <v>0.85599999999999998</v>
      </c>
      <c r="B863" s="94">
        <f>AProperties!B863/AProperties!V863/VLOOKUP(B$6,Data!$N$4:$Y$11,Data!$X$1,FALSE)</f>
        <v>1.4059703221573507</v>
      </c>
      <c r="C863" s="94">
        <f>AProperties!C863/AProperties!W863/VLOOKUP(C$6,Data!$N$4:$Y$11,Data!$X$1,FALSE)</f>
        <v>1.4084803788327751</v>
      </c>
      <c r="D863" s="94">
        <f>AProperties!D863/AProperties!X863/VLOOKUP(D$6,Data!$N$4:$Y$11,Data!$X$1,FALSE)</f>
        <v>1.4081152715521257</v>
      </c>
      <c r="E863" s="94">
        <f>AProperties!E863/AProperties!Y863/VLOOKUP(E$6,Data!$N$4:$Y$11,Data!$X$1,FALSE)</f>
        <v>1.409739910297499</v>
      </c>
      <c r="F863" s="94">
        <f>AProperties!F863/AProperties!Z863/VLOOKUP(F$6,Data!$N$4:$Y$11,Data!$X$1,FALSE)</f>
        <v>1.409319777874747</v>
      </c>
      <c r="G863" s="94">
        <f>AProperties!G863/AProperties!AA863/VLOOKUP(G$6,Data!$N$4:$Y$11,Data!$X$1,FALSE)</f>
        <v>1.4105028068796157</v>
      </c>
      <c r="H863" s="94">
        <f>AProperties!H863/AProperties!AB863/VLOOKUP(H$6,Data!$N$4:$Y$11,Data!$X$1,FALSE)</f>
        <v>1.4100911208743432</v>
      </c>
      <c r="I863" s="94">
        <f>AProperties!I863/AProperties!AC863/VLOOKUP(I$6,Data!$N$4:$Y$11,Data!$X$1,FALSE)</f>
        <v>1.4110144282205368</v>
      </c>
      <c r="J863" s="97">
        <f t="shared" si="143"/>
        <v>1.409154252086124</v>
      </c>
      <c r="L863" s="28">
        <v>0.85599999999999998</v>
      </c>
      <c r="M863" s="94">
        <f t="shared" si="144"/>
        <v>1.5589851610786754</v>
      </c>
      <c r="N863" s="94">
        <f t="shared" si="145"/>
        <v>1.5602401894163875</v>
      </c>
      <c r="O863" s="94">
        <f t="shared" si="146"/>
        <v>1.5600576357760629</v>
      </c>
      <c r="P863" s="94">
        <f t="shared" si="147"/>
        <v>1.5608699551487495</v>
      </c>
      <c r="Q863" s="94">
        <f t="shared" si="148"/>
        <v>1.5606598889373735</v>
      </c>
      <c r="R863" s="94">
        <f t="shared" si="149"/>
        <v>1.5612514034398077</v>
      </c>
      <c r="S863" s="94">
        <f t="shared" si="150"/>
        <v>1.5610455604371716</v>
      </c>
      <c r="T863" s="94">
        <f t="shared" si="151"/>
        <v>1.5615072141102684</v>
      </c>
      <c r="U863" s="97">
        <f t="shared" si="152"/>
        <v>1.5605771260430621</v>
      </c>
      <c r="W863" s="28">
        <v>0.85599999999999998</v>
      </c>
      <c r="X863" s="94">
        <f>AProperties!AF863*(9.806*B863)^0.5</f>
        <v>3.472148062086081</v>
      </c>
      <c r="Y863" s="94">
        <f>AProperties!AG863*(9.806*C863)^0.5</f>
        <v>3.4756791735127357</v>
      </c>
      <c r="Z863" s="94">
        <f>AProperties!AH863*(9.806*D863)^0.5</f>
        <v>3.4751657535228011</v>
      </c>
      <c r="AA863" s="94">
        <f>AProperties!AI863*(9.806*E863)^0.5</f>
        <v>3.4774498059992012</v>
      </c>
      <c r="AB863" s="94">
        <f>AProperties!AJ863*(9.806*F863)^0.5</f>
        <v>3.4768592827931104</v>
      </c>
      <c r="AC863" s="94">
        <f>AProperties!AK863*(9.806*G863)^0.5</f>
        <v>3.4785218676477712</v>
      </c>
      <c r="AD863" s="94">
        <f>AProperties!AL863*(9.806*H863)^0.5</f>
        <v>3.4779433834535793</v>
      </c>
      <c r="AE863" s="94">
        <f>AProperties!AM863*(9.806*I863)^0.5</f>
        <v>3.4792406520235177</v>
      </c>
      <c r="AF863" s="97">
        <f t="shared" si="153"/>
        <v>3.4766259976298493</v>
      </c>
    </row>
    <row r="864" spans="1:32" x14ac:dyDescent="0.25">
      <c r="A864" s="28">
        <v>0.85699999999999998</v>
      </c>
      <c r="B864" s="94">
        <f>AProperties!B864/AProperties!V864/VLOOKUP(B$6,Data!$N$4:$Y$11,Data!$X$1,FALSE)</f>
        <v>1.4114771050317316</v>
      </c>
      <c r="C864" s="94">
        <f>AProperties!C864/AProperties!W864/VLOOKUP(C$6,Data!$N$4:$Y$11,Data!$X$1,FALSE)</f>
        <v>1.4139987381580235</v>
      </c>
      <c r="D864" s="94">
        <f>AProperties!D864/AProperties!X864/VLOOKUP(D$6,Data!$N$4:$Y$11,Data!$X$1,FALSE)</f>
        <v>1.4136319456523045</v>
      </c>
      <c r="E864" s="94">
        <f>AProperties!E864/AProperties!Y864/VLOOKUP(E$6,Data!$N$4:$Y$11,Data!$X$1,FALSE)</f>
        <v>1.4152640867448487</v>
      </c>
      <c r="F864" s="94">
        <f>AProperties!F864/AProperties!Z864/VLOOKUP(F$6,Data!$N$4:$Y$11,Data!$X$1,FALSE)</f>
        <v>1.4148420133443076</v>
      </c>
      <c r="G864" s="94">
        <f>AProperties!G864/AProperties!AA864/VLOOKUP(G$6,Data!$N$4:$Y$11,Data!$X$1,FALSE)</f>
        <v>1.4160305093943952</v>
      </c>
      <c r="H864" s="94">
        <f>AProperties!H864/AProperties!AB864/VLOOKUP(H$6,Data!$N$4:$Y$11,Data!$X$1,FALSE)</f>
        <v>1.415616920350429</v>
      </c>
      <c r="I864" s="94">
        <f>AProperties!I864/AProperties!AC864/VLOOKUP(I$6,Data!$N$4:$Y$11,Data!$X$1,FALSE)</f>
        <v>1.4165444965400473</v>
      </c>
      <c r="J864" s="97">
        <f t="shared" si="143"/>
        <v>1.4146757269020109</v>
      </c>
      <c r="L864" s="28">
        <v>0.85699999999999998</v>
      </c>
      <c r="M864" s="94">
        <f t="shared" si="144"/>
        <v>1.5627385525158659</v>
      </c>
      <c r="N864" s="94">
        <f t="shared" si="145"/>
        <v>1.5639993690790117</v>
      </c>
      <c r="O864" s="94">
        <f t="shared" si="146"/>
        <v>1.5638159728261523</v>
      </c>
      <c r="P864" s="94">
        <f t="shared" si="147"/>
        <v>1.5646320433724243</v>
      </c>
      <c r="Q864" s="94">
        <f t="shared" si="148"/>
        <v>1.5644210066721538</v>
      </c>
      <c r="R864" s="94">
        <f t="shared" si="149"/>
        <v>1.5650152546971976</v>
      </c>
      <c r="S864" s="94">
        <f t="shared" si="150"/>
        <v>1.5648084601752146</v>
      </c>
      <c r="T864" s="94">
        <f t="shared" si="151"/>
        <v>1.5652722482700236</v>
      </c>
      <c r="U864" s="97">
        <f t="shared" si="152"/>
        <v>1.5643378634510055</v>
      </c>
      <c r="W864" s="28">
        <v>0.85699999999999998</v>
      </c>
      <c r="X864" s="94">
        <f>AProperties!AF864*(9.806*B864)^0.5</f>
        <v>3.4814115784757509</v>
      </c>
      <c r="Y864" s="94">
        <f>AProperties!AG864*(9.806*C864)^0.5</f>
        <v>3.4849498512724639</v>
      </c>
      <c r="Z864" s="94">
        <f>AProperties!AH864*(9.806*D864)^0.5</f>
        <v>3.4844353882933792</v>
      </c>
      <c r="AA864" s="94">
        <f>AProperties!AI864*(9.806*E864)^0.5</f>
        <v>3.4867240852465491</v>
      </c>
      <c r="AB864" s="94">
        <f>AProperties!AJ864*(9.806*F864)^0.5</f>
        <v>3.4861323601285337</v>
      </c>
      <c r="AC864" s="94">
        <f>AProperties!AK864*(9.806*G864)^0.5</f>
        <v>3.4877983308963945</v>
      </c>
      <c r="AD864" s="94">
        <f>AProperties!AL864*(9.806*H864)^0.5</f>
        <v>3.4872186678955668</v>
      </c>
      <c r="AE864" s="94">
        <f>AProperties!AM864*(9.806*I864)^0.5</f>
        <v>3.4885185810213302</v>
      </c>
      <c r="AF864" s="97">
        <f t="shared" si="153"/>
        <v>3.4858986054037464</v>
      </c>
    </row>
    <row r="865" spans="1:32" x14ac:dyDescent="0.25">
      <c r="A865" s="28">
        <v>0.85799999999999998</v>
      </c>
      <c r="B865" s="94">
        <f>AProperties!B865/AProperties!V865/VLOOKUP(B$6,Data!$N$4:$Y$11,Data!$X$1,FALSE)</f>
        <v>1.4170363998784197</v>
      </c>
      <c r="C865" s="94">
        <f>AProperties!C865/AProperties!W865/VLOOKUP(C$6,Data!$N$4:$Y$11,Data!$X$1,FALSE)</f>
        <v>1.419569718719256</v>
      </c>
      <c r="D865" s="94">
        <f>AProperties!D865/AProperties!X865/VLOOKUP(D$6,Data!$N$4:$Y$11,Data!$X$1,FALSE)</f>
        <v>1.419201225084388</v>
      </c>
      <c r="E865" s="94">
        <f>AProperties!E865/AProperties!Y865/VLOOKUP(E$6,Data!$N$4:$Y$11,Data!$X$1,FALSE)</f>
        <v>1.4208409393217829</v>
      </c>
      <c r="F865" s="94">
        <f>AProperties!F865/AProperties!Z865/VLOOKUP(F$6,Data!$N$4:$Y$11,Data!$X$1,FALSE)</f>
        <v>1.4204169066281136</v>
      </c>
      <c r="G865" s="94">
        <f>AProperties!G865/AProperties!AA865/VLOOKUP(G$6,Data!$N$4:$Y$11,Data!$X$1,FALSE)</f>
        <v>1.4216109213091643</v>
      </c>
      <c r="H865" s="94">
        <f>AProperties!H865/AProperties!AB865/VLOOKUP(H$6,Data!$N$4:$Y$11,Data!$X$1,FALSE)</f>
        <v>1.4211954112706044</v>
      </c>
      <c r="I865" s="94">
        <f>AProperties!I865/AProperties!AC865/VLOOKUP(I$6,Data!$N$4:$Y$11,Data!$X$1,FALSE)</f>
        <v>1.4221272965807494</v>
      </c>
      <c r="J865" s="97">
        <f t="shared" si="143"/>
        <v>1.4202498523490596</v>
      </c>
      <c r="L865" s="28">
        <v>0.85799999999999998</v>
      </c>
      <c r="M865" s="94">
        <f t="shared" si="144"/>
        <v>1.5665181999392099</v>
      </c>
      <c r="N865" s="94">
        <f t="shared" si="145"/>
        <v>1.567784859359628</v>
      </c>
      <c r="O865" s="94">
        <f t="shared" si="146"/>
        <v>1.567600612542194</v>
      </c>
      <c r="P865" s="94">
        <f t="shared" si="147"/>
        <v>1.5684204696608914</v>
      </c>
      <c r="Q865" s="94">
        <f t="shared" si="148"/>
        <v>1.5682084533140568</v>
      </c>
      <c r="R865" s="94">
        <f t="shared" si="149"/>
        <v>1.5688054606545823</v>
      </c>
      <c r="S865" s="94">
        <f t="shared" si="150"/>
        <v>1.5685977056353022</v>
      </c>
      <c r="T865" s="94">
        <f t="shared" si="151"/>
        <v>1.5690636482903746</v>
      </c>
      <c r="U865" s="97">
        <f t="shared" si="152"/>
        <v>1.5681249261745298</v>
      </c>
      <c r="W865" s="28">
        <v>0.85799999999999998</v>
      </c>
      <c r="X865" s="94">
        <f>AProperties!AF865*(9.806*B865)^0.5</f>
        <v>3.490728228448297</v>
      </c>
      <c r="Y865" s="94">
        <f>AProperties!AG865*(9.806*C865)^0.5</f>
        <v>3.4942737209854302</v>
      </c>
      <c r="Z865" s="94">
        <f>AProperties!AH865*(9.806*D865)^0.5</f>
        <v>3.4937582065230122</v>
      </c>
      <c r="AA865" s="94">
        <f>AProperties!AI865*(9.806*E865)^0.5</f>
        <v>3.496051585759921</v>
      </c>
      <c r="AB865" s="94">
        <f>AProperties!AJ865*(9.806*F865)^0.5</f>
        <v>3.4954586489506263</v>
      </c>
      <c r="AC865" s="94">
        <f>AProperties!AK865*(9.806*G865)^0.5</f>
        <v>3.4971280331732366</v>
      </c>
      <c r="AD865" s="94">
        <f>AProperties!AL865*(9.806*H865)^0.5</f>
        <v>3.4965471817799578</v>
      </c>
      <c r="AE865" s="94">
        <f>AProperties!AM865*(9.806*I865)^0.5</f>
        <v>3.497849760962394</v>
      </c>
      <c r="AF865" s="97">
        <f t="shared" si="153"/>
        <v>3.4952244208228596</v>
      </c>
    </row>
    <row r="866" spans="1:32" x14ac:dyDescent="0.25">
      <c r="A866" s="28">
        <v>0.85899999999999999</v>
      </c>
      <c r="B866" s="94">
        <f>AProperties!B866/AProperties!V866/VLOOKUP(B$6,Data!$N$4:$Y$11,Data!$X$1,FALSE)</f>
        <v>1.4226491416267937</v>
      </c>
      <c r="C866" s="94">
        <f>AProperties!C866/AProperties!W866/VLOOKUP(C$6,Data!$N$4:$Y$11,Data!$X$1,FALSE)</f>
        <v>1.4251942573613987</v>
      </c>
      <c r="D866" s="94">
        <f>AProperties!D866/AProperties!X866/VLOOKUP(D$6,Data!$N$4:$Y$11,Data!$X$1,FALSE)</f>
        <v>1.424824046414507</v>
      </c>
      <c r="E866" s="94">
        <f>AProperties!E866/AProperties!Y866/VLOOKUP(E$6,Data!$N$4:$Y$11,Data!$X$1,FALSE)</f>
        <v>1.4264714058353838</v>
      </c>
      <c r="F866" s="94">
        <f>AProperties!F866/AProperties!Z866/VLOOKUP(F$6,Data!$N$4:$Y$11,Data!$X$1,FALSE)</f>
        <v>1.4260453952122376</v>
      </c>
      <c r="G866" s="94">
        <f>AProperties!G866/AProperties!AA866/VLOOKUP(G$6,Data!$N$4:$Y$11,Data!$X$1,FALSE)</f>
        <v>1.4272449810140997</v>
      </c>
      <c r="H866" s="94">
        <f>AProperties!H866/AProperties!AB866/VLOOKUP(H$6,Data!$N$4:$Y$11,Data!$X$1,FALSE)</f>
        <v>1.42682753171036</v>
      </c>
      <c r="I866" s="94">
        <f>AProperties!I866/AProperties!AC866/VLOOKUP(I$6,Data!$N$4:$Y$11,Data!$X$1,FALSE)</f>
        <v>1.4277637671239931</v>
      </c>
      <c r="J866" s="97">
        <f t="shared" si="143"/>
        <v>1.4258775657873468</v>
      </c>
      <c r="L866" s="28">
        <v>0.85899999999999999</v>
      </c>
      <c r="M866" s="94">
        <f t="shared" si="144"/>
        <v>1.5703245708133968</v>
      </c>
      <c r="N866" s="94">
        <f t="shared" si="145"/>
        <v>1.5715971286806993</v>
      </c>
      <c r="O866" s="94">
        <f t="shared" si="146"/>
        <v>1.5714120232072535</v>
      </c>
      <c r="P866" s="94">
        <f t="shared" si="147"/>
        <v>1.5722357029176919</v>
      </c>
      <c r="Q866" s="94">
        <f t="shared" si="148"/>
        <v>1.5720226976061187</v>
      </c>
      <c r="R866" s="94">
        <f t="shared" si="149"/>
        <v>1.5726224905070498</v>
      </c>
      <c r="S866" s="94">
        <f t="shared" si="150"/>
        <v>1.57241376585518</v>
      </c>
      <c r="T866" s="94">
        <f t="shared" si="151"/>
        <v>1.5728818835619967</v>
      </c>
      <c r="U866" s="97">
        <f t="shared" si="152"/>
        <v>1.5719387828936733</v>
      </c>
      <c r="W866" s="28">
        <v>0.85899999999999999</v>
      </c>
      <c r="X866" s="94">
        <f>AProperties!AF866*(9.806*B866)^0.5</f>
        <v>3.5000988862787819</v>
      </c>
      <c r="Y866" s="94">
        <f>AProperties!AG866*(9.806*C866)^0.5</f>
        <v>3.5036516579262211</v>
      </c>
      <c r="Z866" s="94">
        <f>AProperties!AH866*(9.806*D866)^0.5</f>
        <v>3.5031350833408741</v>
      </c>
      <c r="AA866" s="94">
        <f>AProperties!AI866*(9.806*E866)^0.5</f>
        <v>3.5054331833155299</v>
      </c>
      <c r="AB866" s="94">
        <f>AProperties!AJ866*(9.806*F866)^0.5</f>
        <v>3.5048390248682737</v>
      </c>
      <c r="AC866" s="94">
        <f>AProperties!AK866*(9.806*G866)^0.5</f>
        <v>3.5065118505583825</v>
      </c>
      <c r="AD866" s="94">
        <f>AProperties!AL866*(9.806*H866)^0.5</f>
        <v>3.5059298010228588</v>
      </c>
      <c r="AE866" s="94">
        <f>AProperties!AM866*(9.806*I866)^0.5</f>
        <v>3.5072350681305946</v>
      </c>
      <c r="AF866" s="97">
        <f t="shared" si="153"/>
        <v>3.5046043194301895</v>
      </c>
    </row>
    <row r="867" spans="1:32" x14ac:dyDescent="0.25">
      <c r="A867" s="28">
        <v>0.86</v>
      </c>
      <c r="B867" s="94">
        <f>AProperties!B867/AProperties!V867/VLOOKUP(B$6,Data!$N$4:$Y$11,Data!$X$1,FALSE)</f>
        <v>1.4283162885812009</v>
      </c>
      <c r="C867" s="94">
        <f>AProperties!C867/AProperties!W867/VLOOKUP(C$6,Data!$N$4:$Y$11,Data!$X$1,FALSE)</f>
        <v>1.4308733143519179</v>
      </c>
      <c r="D867" s="94">
        <f>AProperties!D867/AProperties!X867/VLOOKUP(D$6,Data!$N$4:$Y$11,Data!$X$1,FALSE)</f>
        <v>1.4305013696244204</v>
      </c>
      <c r="E867" s="94">
        <f>AProperties!E867/AProperties!Y867/VLOOKUP(E$6,Data!$N$4:$Y$11,Data!$X$1,FALSE)</f>
        <v>1.4321564475391828</v>
      </c>
      <c r="F867" s="94">
        <f>AProperties!F867/AProperties!Z867/VLOOKUP(F$6,Data!$N$4:$Y$11,Data!$X$1,FALSE)</f>
        <v>1.4317284400212271</v>
      </c>
      <c r="G867" s="94">
        <f>AProperties!G867/AProperties!AA867/VLOOKUP(G$6,Data!$N$4:$Y$11,Data!$X$1,FALSE)</f>
        <v>1.4329336503603054</v>
      </c>
      <c r="H867" s="94">
        <f>AProperties!H867/AProperties!AB867/VLOOKUP(H$6,Data!$N$4:$Y$11,Data!$X$1,FALSE)</f>
        <v>1.4325142431982991</v>
      </c>
      <c r="I867" s="94">
        <f>AProperties!I867/AProperties!AC867/VLOOKUP(I$6,Data!$N$4:$Y$11,Data!$X$1,FALSE)</f>
        <v>1.4334548704217684</v>
      </c>
      <c r="J867" s="97">
        <f t="shared" si="143"/>
        <v>1.4315598280122901</v>
      </c>
      <c r="L867" s="28">
        <v>0.86</v>
      </c>
      <c r="M867" s="94">
        <f t="shared" si="144"/>
        <v>1.5741581442906005</v>
      </c>
      <c r="N867" s="94">
        <f t="shared" si="145"/>
        <v>1.5754366571759588</v>
      </c>
      <c r="O867" s="94">
        <f t="shared" si="146"/>
        <v>1.5752506848122101</v>
      </c>
      <c r="P867" s="94">
        <f t="shared" si="147"/>
        <v>1.5760782237695914</v>
      </c>
      <c r="Q867" s="94">
        <f t="shared" si="148"/>
        <v>1.5758642200106134</v>
      </c>
      <c r="R867" s="94">
        <f t="shared" si="149"/>
        <v>1.5764668251801526</v>
      </c>
      <c r="S867" s="94">
        <f t="shared" si="150"/>
        <v>1.5762571215991494</v>
      </c>
      <c r="T867" s="94">
        <f t="shared" si="151"/>
        <v>1.5767274352108842</v>
      </c>
      <c r="U867" s="97">
        <f t="shared" si="152"/>
        <v>1.5757799140061448</v>
      </c>
      <c r="W867" s="28">
        <v>0.86</v>
      </c>
      <c r="X867" s="94">
        <f>AProperties!AF867*(9.806*B867)^0.5</f>
        <v>3.5095244470036908</v>
      </c>
      <c r="Y867" s="94">
        <f>AProperties!AG867*(9.806*C867)^0.5</f>
        <v>3.5130845581530914</v>
      </c>
      <c r="Z867" s="94">
        <f>AProperties!AH867*(9.806*D867)^0.5</f>
        <v>3.5125669146565874</v>
      </c>
      <c r="AA867" s="94">
        <f>AProperties!AI867*(9.806*E867)^0.5</f>
        <v>3.5148697744844424</v>
      </c>
      <c r="AB867" s="94">
        <f>AProperties!AJ867*(9.806*F867)^0.5</f>
        <v>3.5142743842814856</v>
      </c>
      <c r="AC867" s="94">
        <f>AProperties!AK867*(9.806*G867)^0.5</f>
        <v>3.5159506799335305</v>
      </c>
      <c r="AD867" s="94">
        <f>AProperties!AL867*(9.806*H867)^0.5</f>
        <v>3.5153674223383362</v>
      </c>
      <c r="AE867" s="94">
        <f>AProperties!AM867*(9.806*I867)^0.5</f>
        <v>3.5166753996159614</v>
      </c>
      <c r="AF867" s="97">
        <f t="shared" si="153"/>
        <v>3.5140391975583909</v>
      </c>
    </row>
    <row r="868" spans="1:32" x14ac:dyDescent="0.25">
      <c r="A868" s="28">
        <v>0.86099999999999999</v>
      </c>
      <c r="B868" s="94">
        <f>AProperties!B868/AProperties!V868/VLOOKUP(B$6,Data!$N$4:$Y$11,Data!$X$1,FALSE)</f>
        <v>1.4340388231772256</v>
      </c>
      <c r="C868" s="94">
        <f>AProperties!C868/AProperties!W868/VLOOKUP(C$6,Data!$N$4:$Y$11,Data!$X$1,FALSE)</f>
        <v>1.4366078741386259</v>
      </c>
      <c r="D868" s="94">
        <f>AProperties!D868/AProperties!X868/VLOOKUP(D$6,Data!$N$4:$Y$11,Data!$X$1,FALSE)</f>
        <v>1.4362341788690813</v>
      </c>
      <c r="E868" s="94">
        <f>AProperties!E868/AProperties!Y868/VLOOKUP(E$6,Data!$N$4:$Y$11,Data!$X$1,FALSE)</f>
        <v>1.4378970498917156</v>
      </c>
      <c r="F868" s="94">
        <f>AProperties!F868/AProperties!Z868/VLOOKUP(F$6,Data!$N$4:$Y$11,Data!$X$1,FALSE)</f>
        <v>1.4374670261763991</v>
      </c>
      <c r="G868" s="94">
        <f>AProperties!G868/AProperties!AA868/VLOOKUP(G$6,Data!$N$4:$Y$11,Data!$X$1,FALSE)</f>
        <v>1.4386779154188403</v>
      </c>
      <c r="H868" s="94">
        <f>AProperties!H868/AProperties!AB868/VLOOKUP(H$6,Data!$N$4:$Y$11,Data!$X$1,FALSE)</f>
        <v>1.4382565314749103</v>
      </c>
      <c r="I868" s="94">
        <f>AProperties!I868/AProperties!AC868/VLOOKUP(I$6,Data!$N$4:$Y$11,Data!$X$1,FALSE)</f>
        <v>1.4392015929560413</v>
      </c>
      <c r="J868" s="97">
        <f t="shared" si="143"/>
        <v>1.4372976240128552</v>
      </c>
      <c r="L868" s="28">
        <v>0.86099999999999999</v>
      </c>
      <c r="M868" s="94">
        <f t="shared" si="144"/>
        <v>1.5780194115886128</v>
      </c>
      <c r="N868" s="94">
        <f t="shared" si="145"/>
        <v>1.5793039370693129</v>
      </c>
      <c r="O868" s="94">
        <f t="shared" si="146"/>
        <v>1.5791170894345408</v>
      </c>
      <c r="P868" s="94">
        <f t="shared" si="147"/>
        <v>1.5799485249458578</v>
      </c>
      <c r="Q868" s="94">
        <f t="shared" si="148"/>
        <v>1.5797335130881995</v>
      </c>
      <c r="R868" s="94">
        <f t="shared" si="149"/>
        <v>1.58033895770942</v>
      </c>
      <c r="S868" s="94">
        <f t="shared" si="150"/>
        <v>1.5801282657374551</v>
      </c>
      <c r="T868" s="94">
        <f t="shared" si="151"/>
        <v>1.5806007964780207</v>
      </c>
      <c r="U868" s="97">
        <f t="shared" si="152"/>
        <v>1.5796488120064274</v>
      </c>
      <c r="W868" s="28">
        <v>0.86099999999999999</v>
      </c>
      <c r="X868" s="94">
        <f>AProperties!AF868*(9.806*B868)^0.5</f>
        <v>3.519005827059003</v>
      </c>
      <c r="Y868" s="94">
        <f>AProperties!AG868*(9.806*C868)^0.5</f>
        <v>3.5225733391467013</v>
      </c>
      <c r="Z868" s="94">
        <f>AProperties!AH868*(9.806*D868)^0.5</f>
        <v>3.522054617798843</v>
      </c>
      <c r="AA868" s="94">
        <f>AProperties!AI868*(9.806*E868)^0.5</f>
        <v>3.5243622772716225</v>
      </c>
      <c r="AB868" s="94">
        <f>AProperties!AJ868*(9.806*F868)^0.5</f>
        <v>3.5237656450203221</v>
      </c>
      <c r="AC868" s="94">
        <f>AProperties!AK868*(9.806*G868)^0.5</f>
        <v>3.5254454396212465</v>
      </c>
      <c r="AD868" s="94">
        <f>AProperties!AL868*(9.806*H868)^0.5</f>
        <v>3.5248609638775648</v>
      </c>
      <c r="AE868" s="94">
        <f>AProperties!AM868*(9.806*I868)^0.5</f>
        <v>3.5261716739540572</v>
      </c>
      <c r="AF868" s="97">
        <f t="shared" si="153"/>
        <v>3.52352997296867</v>
      </c>
    </row>
    <row r="869" spans="1:32" x14ac:dyDescent="0.25">
      <c r="A869" s="28">
        <v>0.86199999999999999</v>
      </c>
      <c r="B869" s="94">
        <f>AProperties!B869/AProperties!V869/VLOOKUP(B$6,Data!$N$4:$Y$11,Data!$X$1,FALSE)</f>
        <v>1.4398177527680562</v>
      </c>
      <c r="C869" s="94">
        <f>AProperties!C869/AProperties!W869/VLOOKUP(C$6,Data!$N$4:$Y$11,Data!$X$1,FALSE)</f>
        <v>1.4423989461376412</v>
      </c>
      <c r="D869" s="94">
        <f>AProperties!D869/AProperties!X869/VLOOKUP(D$6,Data!$N$4:$Y$11,Data!$X$1,FALSE)</f>
        <v>1.4420234832643672</v>
      </c>
      <c r="E869" s="94">
        <f>AProperties!E869/AProperties!Y869/VLOOKUP(E$6,Data!$N$4:$Y$11,Data!$X$1,FALSE)</f>
        <v>1.4436942233452887</v>
      </c>
      <c r="F869" s="94">
        <f>AProperties!F869/AProperties!Z869/VLOOKUP(F$6,Data!$N$4:$Y$11,Data!$X$1,FALSE)</f>
        <v>1.4432621637843512</v>
      </c>
      <c r="G869" s="94">
        <f>AProperties!G869/AProperties!AA869/VLOOKUP(G$6,Data!$N$4:$Y$11,Data!$X$1,FALSE)</f>
        <v>1.4444787872699578</v>
      </c>
      <c r="H869" s="94">
        <f>AProperties!H869/AProperties!AB869/VLOOKUP(H$6,Data!$N$4:$Y$11,Data!$X$1,FALSE)</f>
        <v>1.4440554072815537</v>
      </c>
      <c r="I869" s="94">
        <f>AProperties!I869/AProperties!AC869/VLOOKUP(I$6,Data!$N$4:$Y$11,Data!$X$1,FALSE)</f>
        <v>1.4450049462283394</v>
      </c>
      <c r="J869" s="97">
        <f t="shared" si="143"/>
        <v>1.4430919637599444</v>
      </c>
      <c r="L869" s="28">
        <v>0.86199999999999999</v>
      </c>
      <c r="M869" s="94">
        <f t="shared" si="144"/>
        <v>1.5819088763840281</v>
      </c>
      <c r="N869" s="94">
        <f t="shared" si="145"/>
        <v>1.5831994730688206</v>
      </c>
      <c r="O869" s="94">
        <f t="shared" si="146"/>
        <v>1.5830117416321836</v>
      </c>
      <c r="P869" s="94">
        <f t="shared" si="147"/>
        <v>1.5838471116726445</v>
      </c>
      <c r="Q869" s="94">
        <f t="shared" si="148"/>
        <v>1.5836310818921757</v>
      </c>
      <c r="R869" s="94">
        <f t="shared" si="149"/>
        <v>1.584239393634979</v>
      </c>
      <c r="S869" s="94">
        <f t="shared" si="150"/>
        <v>1.5840277036407768</v>
      </c>
      <c r="T869" s="94">
        <f t="shared" si="151"/>
        <v>1.5845024731141697</v>
      </c>
      <c r="U869" s="97">
        <f t="shared" si="152"/>
        <v>1.5835459818799724</v>
      </c>
      <c r="W869" s="28">
        <v>0.86199999999999999</v>
      </c>
      <c r="X869" s="94">
        <f>AProperties!AF869*(9.806*B869)^0.5</f>
        <v>3.5285439649425392</v>
      </c>
      <c r="Y869" s="94">
        <f>AProperties!AG869*(9.806*C869)^0.5</f>
        <v>3.5321189404731701</v>
      </c>
      <c r="Z869" s="94">
        <f>AProperties!AH869*(9.806*D869)^0.5</f>
        <v>3.5315991321783469</v>
      </c>
      <c r="AA869" s="94">
        <f>AProperties!AI869*(9.806*E869)^0.5</f>
        <v>3.5339116317793358</v>
      </c>
      <c r="AB869" s="94">
        <f>AProperties!AJ869*(9.806*F869)^0.5</f>
        <v>3.5333137470082066</v>
      </c>
      <c r="AC869" s="94">
        <f>AProperties!AK869*(9.806*G869)^0.5</f>
        <v>3.5349970700485636</v>
      </c>
      <c r="AD869" s="94">
        <f>AProperties!AL869*(9.806*H869)^0.5</f>
        <v>3.53441136589232</v>
      </c>
      <c r="AE869" s="94">
        <f>AProperties!AM869*(9.806*I869)^0.5</f>
        <v>3.5357248317897456</v>
      </c>
      <c r="AF869" s="97">
        <f t="shared" si="153"/>
        <v>3.5330775855140288</v>
      </c>
    </row>
    <row r="870" spans="1:32" x14ac:dyDescent="0.25">
      <c r="A870" s="28">
        <v>0.86299999999999999</v>
      </c>
      <c r="B870" s="94">
        <f>AProperties!B870/AProperties!V870/VLOOKUP(B$6,Data!$N$4:$Y$11,Data!$X$1,FALSE)</f>
        <v>1.4456541104423895</v>
      </c>
      <c r="C870" s="94">
        <f>AProperties!C870/AProperties!W870/VLOOKUP(C$6,Data!$N$4:$Y$11,Data!$X$1,FALSE)</f>
        <v>1.4482475655529436</v>
      </c>
      <c r="D870" s="94">
        <f>AProperties!D870/AProperties!X870/VLOOKUP(D$6,Data!$N$4:$Y$11,Data!$X$1,FALSE)</f>
        <v>1.4478703177064012</v>
      </c>
      <c r="E870" s="94">
        <f>AProperties!E870/AProperties!Y870/VLOOKUP(E$6,Data!$N$4:$Y$11,Data!$X$1,FALSE)</f>
        <v>1.4495490041663712</v>
      </c>
      <c r="F870" s="94">
        <f>AProperties!F870/AProperties!Z870/VLOOKUP(F$6,Data!$N$4:$Y$11,Data!$X$1,FALSE)</f>
        <v>1.4491148887570695</v>
      </c>
      <c r="G870" s="94">
        <f>AProperties!G870/AProperties!AA870/VLOOKUP(G$6,Data!$N$4:$Y$11,Data!$X$1,FALSE)</f>
        <v>1.4503373028240227</v>
      </c>
      <c r="H870" s="94">
        <f>AProperties!H870/AProperties!AB870/VLOOKUP(H$6,Data!$N$4:$Y$11,Data!$X$1,FALSE)</f>
        <v>1.4499119071810918</v>
      </c>
      <c r="I870" s="94">
        <f>AProperties!I870/AProperties!AC870/VLOOKUP(I$6,Data!$N$4:$Y$11,Data!$X$1,FALSE)</f>
        <v>1.4508659675809761</v>
      </c>
      <c r="J870" s="97">
        <f t="shared" si="143"/>
        <v>1.4489438830264081</v>
      </c>
      <c r="L870" s="28">
        <v>0.86299999999999999</v>
      </c>
      <c r="M870" s="94">
        <f t="shared" si="144"/>
        <v>1.5858270552211948</v>
      </c>
      <c r="N870" s="94">
        <f t="shared" si="145"/>
        <v>1.5871237827764717</v>
      </c>
      <c r="O870" s="94">
        <f t="shared" si="146"/>
        <v>1.5869351588532006</v>
      </c>
      <c r="P870" s="94">
        <f t="shared" si="147"/>
        <v>1.5877745020831857</v>
      </c>
      <c r="Q870" s="94">
        <f t="shared" si="148"/>
        <v>1.5875574443785347</v>
      </c>
      <c r="R870" s="94">
        <f t="shared" si="149"/>
        <v>1.5881686514120115</v>
      </c>
      <c r="S870" s="94">
        <f t="shared" si="150"/>
        <v>1.5879559535905459</v>
      </c>
      <c r="T870" s="94">
        <f t="shared" si="151"/>
        <v>1.588432983790488</v>
      </c>
      <c r="U870" s="97">
        <f t="shared" si="152"/>
        <v>1.5874719415132041</v>
      </c>
      <c r="W870" s="28">
        <v>0.86299999999999999</v>
      </c>
      <c r="X870" s="94">
        <f>AProperties!AF870*(9.806*B870)^0.5</f>
        <v>3.5381398219017481</v>
      </c>
      <c r="Y870" s="94">
        <f>AProperties!AG870*(9.806*C870)^0.5</f>
        <v>3.541722324472556</v>
      </c>
      <c r="Z870" s="94">
        <f>AProperties!AH870*(9.806*D870)^0.5</f>
        <v>3.5412014199762156</v>
      </c>
      <c r="AA870" s="94">
        <f>AProperties!AI870*(9.806*E870)^0.5</f>
        <v>3.5435188008960057</v>
      </c>
      <c r="AB870" s="94">
        <f>AProperties!AJ870*(9.806*F870)^0.5</f>
        <v>3.5429196529506433</v>
      </c>
      <c r="AC870" s="94">
        <f>AProperties!AK870*(9.806*G870)^0.5</f>
        <v>3.5446065344360869</v>
      </c>
      <c r="AD870" s="94">
        <f>AProperties!AL870*(9.806*H870)^0.5</f>
        <v>3.5440195914239436</v>
      </c>
      <c r="AE870" s="94">
        <f>AProperties!AM870*(9.806*I870)^0.5</f>
        <v>3.5453358365663958</v>
      </c>
      <c r="AF870" s="97">
        <f t="shared" si="153"/>
        <v>3.5426829978279493</v>
      </c>
    </row>
    <row r="871" spans="1:32" x14ac:dyDescent="0.25">
      <c r="A871" s="28">
        <v>0.86399999999999999</v>
      </c>
      <c r="B871" s="94">
        <f>AProperties!B871/AProperties!V871/VLOOKUP(B$6,Data!$N$4:$Y$11,Data!$X$1,FALSE)</f>
        <v>1.4515489558753834</v>
      </c>
      <c r="C871" s="94">
        <f>AProperties!C871/AProperties!W871/VLOOKUP(C$6,Data!$N$4:$Y$11,Data!$X$1,FALSE)</f>
        <v>1.4541547942290576</v>
      </c>
      <c r="D871" s="94">
        <f>AProperties!D871/AProperties!X871/VLOOKUP(D$6,Data!$N$4:$Y$11,Data!$X$1,FALSE)</f>
        <v>1.4537757437239813</v>
      </c>
      <c r="E871" s="94">
        <f>AProperties!E871/AProperties!Y871/VLOOKUP(E$6,Data!$N$4:$Y$11,Data!$X$1,FALSE)</f>
        <v>1.4554624552891364</v>
      </c>
      <c r="F871" s="94">
        <f>AProperties!F871/AProperties!Z871/VLOOKUP(F$6,Data!$N$4:$Y$11,Data!$X$1,FALSE)</f>
        <v>1.455026263665181</v>
      </c>
      <c r="G871" s="94">
        <f>AProperties!G871/AProperties!AA871/VLOOKUP(G$6,Data!$N$4:$Y$11,Data!$X$1,FALSE)</f>
        <v>1.4562545256755539</v>
      </c>
      <c r="H871" s="94">
        <f>AProperties!H871/AProperties!AB871/VLOOKUP(H$6,Data!$N$4:$Y$11,Data!$X$1,FALSE)</f>
        <v>1.4558270944116654</v>
      </c>
      <c r="I871" s="94">
        <f>AProperties!I871/AProperties!AC871/VLOOKUP(I$6,Data!$N$4:$Y$11,Data!$X$1,FALSE)</f>
        <v>1.4567857210514734</v>
      </c>
      <c r="J871" s="97">
        <f t="shared" si="143"/>
        <v>1.454854444240179</v>
      </c>
      <c r="L871" s="28">
        <v>0.86399999999999999</v>
      </c>
      <c r="M871" s="94">
        <f t="shared" si="144"/>
        <v>1.5897744779376917</v>
      </c>
      <c r="N871" s="94">
        <f t="shared" si="145"/>
        <v>1.5910773971145287</v>
      </c>
      <c r="O871" s="94">
        <f t="shared" si="146"/>
        <v>1.5908878718619905</v>
      </c>
      <c r="P871" s="94">
        <f t="shared" si="147"/>
        <v>1.5917312276445683</v>
      </c>
      <c r="Q871" s="94">
        <f t="shared" si="148"/>
        <v>1.5915131318325906</v>
      </c>
      <c r="R871" s="94">
        <f t="shared" si="149"/>
        <v>1.5921272628377769</v>
      </c>
      <c r="S871" s="94">
        <f t="shared" si="150"/>
        <v>1.5919135472058326</v>
      </c>
      <c r="T871" s="94">
        <f t="shared" si="151"/>
        <v>1.5923928605257367</v>
      </c>
      <c r="U871" s="97">
        <f t="shared" si="152"/>
        <v>1.5914272221200894</v>
      </c>
      <c r="W871" s="28">
        <v>0.86399999999999999</v>
      </c>
      <c r="X871" s="94">
        <f>AProperties!AF871*(9.806*B871)^0.5</f>
        <v>3.5477943826480685</v>
      </c>
      <c r="Y871" s="94">
        <f>AProperties!AG871*(9.806*C871)^0.5</f>
        <v>3.5513844769739875</v>
      </c>
      <c r="Z871" s="94">
        <f>AProperties!AH871*(9.806*D871)^0.5</f>
        <v>3.5508624668589874</v>
      </c>
      <c r="AA871" s="94">
        <f>AProperties!AI871*(9.806*E871)^0.5</f>
        <v>3.553184771011701</v>
      </c>
      <c r="AB871" s="94">
        <f>AProperties!AJ871*(9.806*F871)^0.5</f>
        <v>3.5525843490505862</v>
      </c>
      <c r="AC871" s="94">
        <f>AProperties!AK871*(9.806*G871)^0.5</f>
        <v>3.5542748195136715</v>
      </c>
      <c r="AD871" s="94">
        <f>AProperties!AL871*(9.806*H871)^0.5</f>
        <v>3.5536866270189278</v>
      </c>
      <c r="AE871" s="94">
        <f>AProperties!AM871*(9.806*I871)^0.5</f>
        <v>3.555005675241762</v>
      </c>
      <c r="AF871" s="97">
        <f t="shared" si="153"/>
        <v>3.5523471960397113</v>
      </c>
    </row>
    <row r="872" spans="1:32" x14ac:dyDescent="0.25">
      <c r="A872" s="28">
        <v>0.86499999999999999</v>
      </c>
      <c r="B872" s="94">
        <f>AProperties!B872/AProperties!V872/VLOOKUP(B$6,Data!$N$4:$Y$11,Data!$X$1,FALSE)</f>
        <v>1.4575033762142262</v>
      </c>
      <c r="C872" s="94">
        <f>AProperties!C872/AProperties!W872/VLOOKUP(C$6,Data!$N$4:$Y$11,Data!$X$1,FALSE)</f>
        <v>1.4601217215384104</v>
      </c>
      <c r="D872" s="94">
        <f>AProperties!D872/AProperties!X872/VLOOKUP(D$6,Data!$N$4:$Y$11,Data!$X$1,FALSE)</f>
        <v>1.4597408503656739</v>
      </c>
      <c r="E872" s="94">
        <f>AProperties!E872/AProperties!Y872/VLOOKUP(E$6,Data!$N$4:$Y$11,Data!$X$1,FALSE)</f>
        <v>1.4614356672037272</v>
      </c>
      <c r="F872" s="94">
        <f>AProperties!F872/AProperties!Z872/VLOOKUP(F$6,Data!$N$4:$Y$11,Data!$X$1,FALSE)</f>
        <v>1.4609973786259178</v>
      </c>
      <c r="G872" s="94">
        <f>AProperties!G872/AProperties!AA872/VLOOKUP(G$6,Data!$N$4:$Y$11,Data!$X$1,FALSE)</f>
        <v>1.4622315469920546</v>
      </c>
      <c r="H872" s="94">
        <f>AProperties!H872/AProperties!AB872/VLOOKUP(H$6,Data!$N$4:$Y$11,Data!$X$1,FALSE)</f>
        <v>1.4618020597752168</v>
      </c>
      <c r="I872" s="94">
        <f>AProperties!I872/AProperties!AC872/VLOOKUP(I$6,Data!$N$4:$Y$11,Data!$X$1,FALSE)</f>
        <v>1.4627652982617441</v>
      </c>
      <c r="J872" s="97">
        <f t="shared" si="143"/>
        <v>1.4608247373721213</v>
      </c>
      <c r="L872" s="28">
        <v>0.86499999999999999</v>
      </c>
      <c r="M872" s="94">
        <f t="shared" si="144"/>
        <v>1.5937516881071132</v>
      </c>
      <c r="N872" s="94">
        <f t="shared" si="145"/>
        <v>1.5950608607692052</v>
      </c>
      <c r="O872" s="94">
        <f t="shared" si="146"/>
        <v>1.5948704251828369</v>
      </c>
      <c r="P872" s="94">
        <f t="shared" si="147"/>
        <v>1.5957178336018636</v>
      </c>
      <c r="Q872" s="94">
        <f t="shared" si="148"/>
        <v>1.5954986893129588</v>
      </c>
      <c r="R872" s="94">
        <f t="shared" si="149"/>
        <v>1.5961157734960274</v>
      </c>
      <c r="S872" s="94">
        <f t="shared" si="150"/>
        <v>1.5959010298876084</v>
      </c>
      <c r="T872" s="94">
        <f t="shared" si="151"/>
        <v>1.5963826491308719</v>
      </c>
      <c r="U872" s="97">
        <f t="shared" si="152"/>
        <v>1.5954123686860606</v>
      </c>
      <c r="W872" s="28">
        <v>0.86499999999999999</v>
      </c>
      <c r="X872" s="94">
        <f>AProperties!AF872*(9.806*B872)^0.5</f>
        <v>3.5575086560990954</v>
      </c>
      <c r="Y872" s="94">
        <f>AProperties!AG872*(9.806*C872)^0.5</f>
        <v>3.5611064080385932</v>
      </c>
      <c r="Z872" s="94">
        <f>AProperties!AH872*(9.806*D872)^0.5</f>
        <v>3.5605832827214403</v>
      </c>
      <c r="AA872" s="94">
        <f>AProperties!AI872*(9.806*E872)^0.5</f>
        <v>3.5629105527614691</v>
      </c>
      <c r="AB872" s="94">
        <f>AProperties!AJ872*(9.806*F872)^0.5</f>
        <v>3.5623088457516352</v>
      </c>
      <c r="AC872" s="94">
        <f>AProperties!AK872*(9.806*G872)^0.5</f>
        <v>3.5640029362640235</v>
      </c>
      <c r="AD872" s="94">
        <f>AProperties!AL872*(9.806*H872)^0.5</f>
        <v>3.5634134834723694</v>
      </c>
      <c r="AE872" s="94">
        <f>AProperties!AM872*(9.806*I872)^0.5</f>
        <v>3.564735359031709</v>
      </c>
      <c r="AF872" s="97">
        <f t="shared" si="153"/>
        <v>3.5620711905175422</v>
      </c>
    </row>
    <row r="873" spans="1:32" x14ac:dyDescent="0.25">
      <c r="A873" s="28">
        <v>0.86599999999999999</v>
      </c>
      <c r="B873" s="94">
        <f>AProperties!B873/AProperties!V873/VLOOKUP(B$6,Data!$N$4:$Y$11,Data!$X$1,FALSE)</f>
        <v>1.4635184870000266</v>
      </c>
      <c r="C873" s="94">
        <f>AProperties!C873/AProperties!W873/VLOOKUP(C$6,Data!$N$4:$Y$11,Data!$X$1,FALSE)</f>
        <v>1.4661494653050857</v>
      </c>
      <c r="D873" s="94">
        <f>AProperties!D873/AProperties!X873/VLOOKUP(D$6,Data!$N$4:$Y$11,Data!$X$1,FALSE)</f>
        <v>1.4657667551232976</v>
      </c>
      <c r="E873" s="94">
        <f>AProperties!E873/AProperties!Y873/VLOOKUP(E$6,Data!$N$4:$Y$11,Data!$X$1,FALSE)</f>
        <v>1.4674697588809464</v>
      </c>
      <c r="F873" s="94">
        <f>AProperties!F873/AProperties!Z873/VLOOKUP(F$6,Data!$N$4:$Y$11,Data!$X$1,FALSE)</f>
        <v>1.467029352227496</v>
      </c>
      <c r="G873" s="94">
        <f>AProperties!G873/AProperties!AA873/VLOOKUP(G$6,Data!$N$4:$Y$11,Data!$X$1,FALSE)</f>
        <v>1.4682694864392623</v>
      </c>
      <c r="H873" s="94">
        <f>AProperties!H873/AProperties!AB873/VLOOKUP(H$6,Data!$N$4:$Y$11,Data!$X$1,FALSE)</f>
        <v>1.4678379225624376</v>
      </c>
      <c r="I873" s="94">
        <f>AProperties!I873/AProperties!AC873/VLOOKUP(I$6,Data!$N$4:$Y$11,Data!$X$1,FALSE)</f>
        <v>1.4688058193437195</v>
      </c>
      <c r="J873" s="97">
        <f t="shared" si="143"/>
        <v>1.4668558808602841</v>
      </c>
      <c r="L873" s="28">
        <v>0.86599999999999999</v>
      </c>
      <c r="M873" s="94">
        <f t="shared" si="144"/>
        <v>1.5977592435000134</v>
      </c>
      <c r="N873" s="94">
        <f t="shared" si="145"/>
        <v>1.599074732652543</v>
      </c>
      <c r="O873" s="94">
        <f t="shared" si="146"/>
        <v>1.5988833775616489</v>
      </c>
      <c r="P873" s="94">
        <f t="shared" si="147"/>
        <v>1.5997348794404731</v>
      </c>
      <c r="Q873" s="94">
        <f t="shared" si="148"/>
        <v>1.599514676113748</v>
      </c>
      <c r="R873" s="94">
        <f t="shared" si="149"/>
        <v>1.6001347432196311</v>
      </c>
      <c r="S873" s="94">
        <f t="shared" si="150"/>
        <v>1.5999189612812188</v>
      </c>
      <c r="T873" s="94">
        <f t="shared" si="151"/>
        <v>1.6004029096718597</v>
      </c>
      <c r="U873" s="97">
        <f t="shared" si="152"/>
        <v>1.5994279404301421</v>
      </c>
      <c r="W873" s="28">
        <v>0.86599999999999999</v>
      </c>
      <c r="X873" s="94">
        <f>AProperties!AF873*(9.806*B873)^0.5</f>
        <v>3.5672836761498794</v>
      </c>
      <c r="Y873" s="94">
        <f>AProperties!AG873*(9.806*C873)^0.5</f>
        <v>3.5708891527316018</v>
      </c>
      <c r="Z873" s="94">
        <f>AProperties!AH873*(9.806*D873)^0.5</f>
        <v>3.570364902458568</v>
      </c>
      <c r="AA873" s="94">
        <f>AProperties!AI873*(9.806*E873)^0.5</f>
        <v>3.5726971817978348</v>
      </c>
      <c r="AB873" s="94">
        <f>AProperties!AJ873*(9.806*F873)^0.5</f>
        <v>3.5720941785104077</v>
      </c>
      <c r="AC873" s="94">
        <f>AProperties!AK873*(9.806*G873)^0.5</f>
        <v>3.5737919206954238</v>
      </c>
      <c r="AD873" s="94">
        <f>AProperties!AL873*(9.806*H873)^0.5</f>
        <v>3.5732011966005652</v>
      </c>
      <c r="AE873" s="94">
        <f>AProperties!AM873*(9.806*I873)^0.5</f>
        <v>3.5745259241831069</v>
      </c>
      <c r="AF873" s="97">
        <f t="shared" si="153"/>
        <v>3.5718560166409232</v>
      </c>
    </row>
    <row r="874" spans="1:32" x14ac:dyDescent="0.25">
      <c r="A874" s="28">
        <v>0.86699999999999999</v>
      </c>
      <c r="B874" s="94">
        <f>AProperties!B874/AProperties!V874/VLOOKUP(B$6,Data!$N$4:$Y$11,Data!$X$1,FALSE)</f>
        <v>1.4695954331277659</v>
      </c>
      <c r="C874" s="94">
        <f>AProperties!C874/AProperties!W874/VLOOKUP(C$6,Data!$N$4:$Y$11,Data!$X$1,FALSE)</f>
        <v>1.4722391727667361</v>
      </c>
      <c r="D874" s="94">
        <f>AProperties!D874/AProperties!X874/VLOOKUP(D$6,Data!$N$4:$Y$11,Data!$X$1,FALSE)</f>
        <v>1.4718546048935548</v>
      </c>
      <c r="E874" s="94">
        <f>AProperties!E874/AProperties!Y874/VLOOKUP(E$6,Data!$N$4:$Y$11,Data!$X$1,FALSE)</f>
        <v>1.4735658787351393</v>
      </c>
      <c r="F874" s="94">
        <f>AProperties!F874/AProperties!Z874/VLOOKUP(F$6,Data!$N$4:$Y$11,Data!$X$1,FALSE)</f>
        <v>1.4731233324916762</v>
      </c>
      <c r="G874" s="94">
        <f>AProperties!G874/AProperties!AA874/VLOOKUP(G$6,Data!$N$4:$Y$11,Data!$X$1,FALSE)</f>
        <v>1.4743694931446176</v>
      </c>
      <c r="H874" s="94">
        <f>AProperties!H874/AProperties!AB874/VLOOKUP(H$6,Data!$N$4:$Y$11,Data!$X$1,FALSE)</f>
        <v>1.4739358315159214</v>
      </c>
      <c r="I874" s="94">
        <f>AProperties!I874/AProperties!AC874/VLOOKUP(I$6,Data!$N$4:$Y$11,Data!$X$1,FALSE)</f>
        <v>1.4749084339032308</v>
      </c>
      <c r="J874" s="97">
        <f t="shared" si="143"/>
        <v>1.4729490225723303</v>
      </c>
      <c r="L874" s="28">
        <v>0.86699999999999999</v>
      </c>
      <c r="M874" s="94">
        <f t="shared" si="144"/>
        <v>1.6017977165638828</v>
      </c>
      <c r="N874" s="94">
        <f t="shared" si="145"/>
        <v>1.603119586383368</v>
      </c>
      <c r="O874" s="94">
        <f t="shared" si="146"/>
        <v>1.6029273024467774</v>
      </c>
      <c r="P874" s="94">
        <f t="shared" si="147"/>
        <v>1.6037829393675698</v>
      </c>
      <c r="Q874" s="94">
        <f t="shared" si="148"/>
        <v>1.6035616662458381</v>
      </c>
      <c r="R874" s="94">
        <f t="shared" si="149"/>
        <v>1.6041847465723089</v>
      </c>
      <c r="S874" s="94">
        <f t="shared" si="150"/>
        <v>1.6039679157579607</v>
      </c>
      <c r="T874" s="94">
        <f t="shared" si="151"/>
        <v>1.6044542169516154</v>
      </c>
      <c r="U874" s="97">
        <f t="shared" si="152"/>
        <v>1.6034745112861652</v>
      </c>
      <c r="W874" s="28">
        <v>0.86699999999999999</v>
      </c>
      <c r="X874" s="94">
        <f>AProperties!AF874*(9.806*B874)^0.5</f>
        <v>3.5771205024746702</v>
      </c>
      <c r="Y874" s="94">
        <f>AProperties!AG874*(9.806*C874)^0.5</f>
        <v>3.5807337719249457</v>
      </c>
      <c r="Z874" s="94">
        <f>AProperties!AH874*(9.806*D874)^0.5</f>
        <v>3.580208386768077</v>
      </c>
      <c r="AA874" s="94">
        <f>AProperties!AI874*(9.806*E874)^0.5</f>
        <v>3.5825457195938184</v>
      </c>
      <c r="AB874" s="94">
        <f>AProperties!AJ874*(9.806*F874)^0.5</f>
        <v>3.5819414085994197</v>
      </c>
      <c r="AC874" s="94">
        <f>AProperties!AK874*(9.806*G874)^0.5</f>
        <v>3.5836428346450018</v>
      </c>
      <c r="AD874" s="94">
        <f>AProperties!AL874*(9.806*H874)^0.5</f>
        <v>3.5830508280441564</v>
      </c>
      <c r="AE874" s="94">
        <f>AProperties!AM874*(9.806*I874)^0.5</f>
        <v>3.5843784327772905</v>
      </c>
      <c r="AF874" s="97">
        <f t="shared" si="153"/>
        <v>3.5817027356034226</v>
      </c>
    </row>
    <row r="875" spans="1:32" x14ac:dyDescent="0.25">
      <c r="A875" s="28">
        <v>0.86799999999999999</v>
      </c>
      <c r="B875" s="94">
        <f>AProperties!B875/AProperties!V875/VLOOKUP(B$6,Data!$N$4:$Y$11,Data!$X$1,FALSE)</f>
        <v>1.47573538984622</v>
      </c>
      <c r="C875" s="94">
        <f>AProperties!C875/AProperties!W875/VLOOKUP(C$6,Data!$N$4:$Y$11,Data!$X$1,FALSE)</f>
        <v>1.4783920215765123</v>
      </c>
      <c r="D875" s="94">
        <f>AProperties!D875/AProperties!X875/VLOOKUP(D$6,Data!$N$4:$Y$11,Data!$X$1,FALSE)</f>
        <v>1.4780055769796698</v>
      </c>
      <c r="E875" s="94">
        <f>AProperties!E875/AProperties!Y875/VLOOKUP(E$6,Data!$N$4:$Y$11,Data!$X$1,FALSE)</f>
        <v>1.4797252056271457</v>
      </c>
      <c r="F875" s="94">
        <f>AProperties!F875/AProperties!Z875/VLOOKUP(F$6,Data!$N$4:$Y$11,Data!$X$1,FALSE)</f>
        <v>1.4792804978763685</v>
      </c>
      <c r="G875" s="94">
        <f>AProperties!G875/AProperties!AA875/VLOOKUP(G$6,Data!$N$4:$Y$11,Data!$X$1,FALSE)</f>
        <v>1.4805327467008487</v>
      </c>
      <c r="H875" s="94">
        <f>AProperties!H875/AProperties!AB875/VLOOKUP(H$6,Data!$N$4:$Y$11,Data!$X$1,FALSE)</f>
        <v>1.4800969658334067</v>
      </c>
      <c r="I875" s="94">
        <f>AProperties!I875/AProperties!AC875/VLOOKUP(I$6,Data!$N$4:$Y$11,Data!$X$1,FALSE)</f>
        <v>1.4810743220239944</v>
      </c>
      <c r="J875" s="97">
        <f t="shared" si="143"/>
        <v>1.4791053408080208</v>
      </c>
      <c r="L875" s="28">
        <v>0.86799999999999999</v>
      </c>
      <c r="M875" s="94">
        <f t="shared" si="144"/>
        <v>1.6058676949231101</v>
      </c>
      <c r="N875" s="94">
        <f t="shared" si="145"/>
        <v>1.6071960107882561</v>
      </c>
      <c r="O875" s="94">
        <f t="shared" si="146"/>
        <v>1.6070027884898348</v>
      </c>
      <c r="P875" s="94">
        <f t="shared" si="147"/>
        <v>1.6078626028135727</v>
      </c>
      <c r="Q875" s="94">
        <f t="shared" si="148"/>
        <v>1.6076402489381842</v>
      </c>
      <c r="R875" s="94">
        <f t="shared" si="149"/>
        <v>1.6082663733504243</v>
      </c>
      <c r="S875" s="94">
        <f t="shared" si="150"/>
        <v>1.6080484829167032</v>
      </c>
      <c r="T875" s="94">
        <f t="shared" si="151"/>
        <v>1.6085371610119972</v>
      </c>
      <c r="U875" s="97">
        <f t="shared" si="152"/>
        <v>1.6075526704040104</v>
      </c>
      <c r="W875" s="28">
        <v>0.86799999999999999</v>
      </c>
      <c r="X875" s="94">
        <f>AProperties!AF875*(9.806*B875)^0.5</f>
        <v>3.5870202213606177</v>
      </c>
      <c r="Y875" s="94">
        <f>AProperties!AG875*(9.806*C875)^0.5</f>
        <v>3.590641353131808</v>
      </c>
      <c r="Z875" s="94">
        <f>AProperties!AH875*(9.806*D875)^0.5</f>
        <v>3.5901148229848032</v>
      </c>
      <c r="AA875" s="94">
        <f>AProperties!AI875*(9.806*E875)^0.5</f>
        <v>3.5924572542779245</v>
      </c>
      <c r="AB875" s="94">
        <f>AProperties!AJ875*(9.806*F875)^0.5</f>
        <v>3.591851623941916</v>
      </c>
      <c r="AC875" s="94">
        <f>AProperties!AK875*(9.806*G875)^0.5</f>
        <v>3.5935567666140038</v>
      </c>
      <c r="AD875" s="94">
        <f>AProperties!AL875*(9.806*H875)^0.5</f>
        <v>3.5929634661032406</v>
      </c>
      <c r="AE875" s="94">
        <f>AProperties!AM875*(9.806*I875)^0.5</f>
        <v>3.5942939735654922</v>
      </c>
      <c r="AF875" s="97">
        <f t="shared" si="153"/>
        <v>3.5916124352474759</v>
      </c>
    </row>
    <row r="876" spans="1:32" x14ac:dyDescent="0.25">
      <c r="A876" s="28">
        <v>0.86899999999999999</v>
      </c>
      <c r="B876" s="94">
        <f>AProperties!B876/AProperties!V876/VLOOKUP(B$6,Data!$N$4:$Y$11,Data!$X$1,FALSE)</f>
        <v>1.481939563799805</v>
      </c>
      <c r="C876" s="94">
        <f>AProperties!C876/AProperties!W876/VLOOKUP(C$6,Data!$N$4:$Y$11,Data!$X$1,FALSE)</f>
        <v>1.4846092208470212</v>
      </c>
      <c r="D876" s="94">
        <f>AProperties!D876/AProperties!X876/VLOOKUP(D$6,Data!$N$4:$Y$11,Data!$X$1,FALSE)</f>
        <v>1.4842208801350236</v>
      </c>
      <c r="E876" s="94">
        <f>AProperties!E876/AProperties!Y876/VLOOKUP(E$6,Data!$N$4:$Y$11,Data!$X$1,FALSE)</f>
        <v>1.4859489499093181</v>
      </c>
      <c r="F876" s="94">
        <f>AProperties!F876/AProperties!Z876/VLOOKUP(F$6,Data!$N$4:$Y$11,Data!$X$1,FALSE)</f>
        <v>1.4855020583203025</v>
      </c>
      <c r="G876" s="94">
        <f>AProperties!G876/AProperties!AA876/VLOOKUP(G$6,Data!$N$4:$Y$11,Data!$X$1,FALSE)</f>
        <v>1.4867604582116167</v>
      </c>
      <c r="H876" s="94">
        <f>AProperties!H876/AProperties!AB876/VLOOKUP(H$6,Data!$N$4:$Y$11,Data!$X$1,FALSE)</f>
        <v>1.4863225362130841</v>
      </c>
      <c r="I876" s="94">
        <f>AProperties!I876/AProperties!AC876/VLOOKUP(I$6,Data!$N$4:$Y$11,Data!$X$1,FALSE)</f>
        <v>1.4873046953136857</v>
      </c>
      <c r="J876" s="97">
        <f t="shared" si="143"/>
        <v>1.4853260453437322</v>
      </c>
      <c r="L876" s="28">
        <v>0.86899999999999999</v>
      </c>
      <c r="M876" s="94">
        <f t="shared" si="144"/>
        <v>1.6099697818999026</v>
      </c>
      <c r="N876" s="94">
        <f t="shared" si="145"/>
        <v>1.6113046104235105</v>
      </c>
      <c r="O876" s="94">
        <f t="shared" si="146"/>
        <v>1.6111104400675118</v>
      </c>
      <c r="P876" s="94">
        <f t="shared" si="147"/>
        <v>1.6119744749546592</v>
      </c>
      <c r="Q876" s="94">
        <f t="shared" si="148"/>
        <v>1.6117510291601511</v>
      </c>
      <c r="R876" s="94">
        <f t="shared" si="149"/>
        <v>1.6123802291058085</v>
      </c>
      <c r="S876" s="94">
        <f t="shared" si="150"/>
        <v>1.612161268106542</v>
      </c>
      <c r="T876" s="94">
        <f t="shared" si="151"/>
        <v>1.6126523476568428</v>
      </c>
      <c r="U876" s="97">
        <f t="shared" si="152"/>
        <v>1.611663022671866</v>
      </c>
      <c r="W876" s="28">
        <v>0.86899999999999999</v>
      </c>
      <c r="X876" s="94">
        <f>AProperties!AF876*(9.806*B876)^0.5</f>
        <v>3.5969839465748961</v>
      </c>
      <c r="Y876" s="94">
        <f>AProperties!AG876*(9.806*C876)^0.5</f>
        <v>3.6006130113746546</v>
      </c>
      <c r="Z876" s="94">
        <f>AProperties!AH876*(9.806*D876)^0.5</f>
        <v>3.6000853259485903</v>
      </c>
      <c r="AA876" s="94">
        <f>AProperties!AI876*(9.806*E876)^0.5</f>
        <v>3.6024329015026311</v>
      </c>
      <c r="AB876" s="94">
        <f>AProperties!AJ876*(9.806*F876)^0.5</f>
        <v>3.6018259399802193</v>
      </c>
      <c r="AC876" s="94">
        <f>AProperties!AK876*(9.806*G876)^0.5</f>
        <v>3.6035348326365404</v>
      </c>
      <c r="AD876" s="94">
        <f>AProperties!AL876*(9.806*H876)^0.5</f>
        <v>3.6029402266059813</v>
      </c>
      <c r="AE876" s="94">
        <f>AProperties!AM876*(9.806*I876)^0.5</f>
        <v>3.6042736628377652</v>
      </c>
      <c r="AF876" s="97">
        <f t="shared" si="153"/>
        <v>3.6015862309326598</v>
      </c>
    </row>
    <row r="877" spans="1:32" x14ac:dyDescent="0.25">
      <c r="A877" s="28">
        <v>0.87</v>
      </c>
      <c r="B877" s="94">
        <f>AProperties!B877/AProperties!V877/VLOOKUP(B$6,Data!$N$4:$Y$11,Data!$X$1,FALSE)</f>
        <v>1.4882091941144369</v>
      </c>
      <c r="C877" s="94">
        <f>AProperties!C877/AProperties!W877/VLOOKUP(C$6,Data!$N$4:$Y$11,Data!$X$1,FALSE)</f>
        <v>1.4908920122383955</v>
      </c>
      <c r="D877" s="94">
        <f>AProperties!D877/AProperties!X877/VLOOKUP(D$6,Data!$N$4:$Y$11,Data!$X$1,FALSE)</f>
        <v>1.490501755650927</v>
      </c>
      <c r="E877" s="94">
        <f>AProperties!E877/AProperties!Y877/VLOOKUP(E$6,Data!$N$4:$Y$11,Data!$X$1,FALSE)</f>
        <v>1.4922383545146942</v>
      </c>
      <c r="F877" s="94">
        <f>AProperties!F877/AProperties!Z877/VLOOKUP(F$6,Data!$N$4:$Y$11,Data!$X$1,FALSE)</f>
        <v>1.4917892563318278</v>
      </c>
      <c r="G877" s="94">
        <f>AProperties!G877/AProperties!AA877/VLOOKUP(G$6,Data!$N$4:$Y$11,Data!$X$1,FALSE)</f>
        <v>1.4930538713813575</v>
      </c>
      <c r="H877" s="94">
        <f>AProperties!H877/AProperties!AB877/VLOOKUP(H$6,Data!$N$4:$Y$11,Data!$X$1,FALSE)</f>
        <v>1.4926137859430806</v>
      </c>
      <c r="I877" s="94">
        <f>AProperties!I877/AProperties!AC877/VLOOKUP(I$6,Data!$N$4:$Y$11,Data!$X$1,FALSE)</f>
        <v>1.4936007979942421</v>
      </c>
      <c r="J877" s="97">
        <f t="shared" si="143"/>
        <v>1.4916123785211202</v>
      </c>
      <c r="L877" s="28">
        <v>0.87</v>
      </c>
      <c r="M877" s="94">
        <f t="shared" si="144"/>
        <v>1.6141045970572185</v>
      </c>
      <c r="N877" s="94">
        <f t="shared" si="145"/>
        <v>1.6154460061191978</v>
      </c>
      <c r="O877" s="94">
        <f t="shared" si="146"/>
        <v>1.6152508778254635</v>
      </c>
      <c r="P877" s="94">
        <f t="shared" si="147"/>
        <v>1.6161191772573471</v>
      </c>
      <c r="Q877" s="94">
        <f t="shared" si="148"/>
        <v>1.6158946281659139</v>
      </c>
      <c r="R877" s="94">
        <f t="shared" si="149"/>
        <v>1.6165269356906786</v>
      </c>
      <c r="S877" s="94">
        <f t="shared" si="150"/>
        <v>1.6163068929715403</v>
      </c>
      <c r="T877" s="94">
        <f t="shared" si="151"/>
        <v>1.6168003989971211</v>
      </c>
      <c r="U877" s="97">
        <f t="shared" si="152"/>
        <v>1.6158061892605602</v>
      </c>
      <c r="W877" s="28">
        <v>0.87</v>
      </c>
      <c r="X877" s="94">
        <f>AProperties!AF877*(9.806*B877)^0.5</f>
        <v>3.6070128202668656</v>
      </c>
      <c r="Y877" s="94">
        <f>AProperties!AG877*(9.806*C877)^0.5</f>
        <v>3.6106498900883532</v>
      </c>
      <c r="Z877" s="94">
        <f>AProperties!AH877*(9.806*D877)^0.5</f>
        <v>3.6101210389073111</v>
      </c>
      <c r="AA877" s="94">
        <f>AProperties!AI877*(9.806*E877)^0.5</f>
        <v>3.6124738053479808</v>
      </c>
      <c r="AB877" s="94">
        <f>AProperties!AJ877*(9.806*F877)^0.5</f>
        <v>3.6118655005791553</v>
      </c>
      <c r="AC877" s="94">
        <f>AProperties!AK877*(9.806*G877)^0.5</f>
        <v>3.6135781771834612</v>
      </c>
      <c r="AD877" s="94">
        <f>AProperties!AL877*(9.806*H877)^0.5</f>
        <v>3.6129822538123362</v>
      </c>
      <c r="AE877" s="94">
        <f>AProperties!AM877*(9.806*I877)^0.5</f>
        <v>3.6143186453270739</v>
      </c>
      <c r="AF877" s="97">
        <f t="shared" si="153"/>
        <v>3.6116252664390678</v>
      </c>
    </row>
    <row r="878" spans="1:32" x14ac:dyDescent="0.25">
      <c r="A878" s="28">
        <v>0.871</v>
      </c>
      <c r="B878" s="94">
        <f>AProperties!B878/AProperties!V878/VLOOKUP(B$6,Data!$N$4:$Y$11,Data!$X$1,FALSE)</f>
        <v>1.494545553529655</v>
      </c>
      <c r="C878" s="94">
        <f>AProperties!C878/AProperties!W878/VLOOKUP(C$6,Data!$N$4:$Y$11,Data!$X$1,FALSE)</f>
        <v>1.4972416710926892</v>
      </c>
      <c r="D878" s="94">
        <f>AProperties!D878/AProperties!X878/VLOOKUP(D$6,Data!$N$4:$Y$11,Data!$X$1,FALSE)</f>
        <v>1.4968494784906639</v>
      </c>
      <c r="E878" s="94">
        <f>AProperties!E878/AProperties!Y878/VLOOKUP(E$6,Data!$N$4:$Y$11,Data!$X$1,FALSE)</f>
        <v>1.4985946960925358</v>
      </c>
      <c r="F878" s="94">
        <f>AProperties!F878/AProperties!Z878/VLOOKUP(F$6,Data!$N$4:$Y$11,Data!$X$1,FALSE)</f>
        <v>1.4981433681240772</v>
      </c>
      <c r="G878" s="94">
        <f>AProperties!G878/AProperties!AA878/VLOOKUP(G$6,Data!$N$4:$Y$11,Data!$X$1,FALSE)</f>
        <v>1.4994142636515364</v>
      </c>
      <c r="H878" s="94">
        <f>AProperties!H878/AProperties!AB878/VLOOKUP(H$6,Data!$N$4:$Y$11,Data!$X$1,FALSE)</f>
        <v>1.4989719920373186</v>
      </c>
      <c r="I878" s="94">
        <f>AProperties!I878/AProperties!AC878/VLOOKUP(I$6,Data!$N$4:$Y$11,Data!$X$1,FALSE)</f>
        <v>1.4999639080385723</v>
      </c>
      <c r="J878" s="97">
        <f t="shared" si="143"/>
        <v>1.4979656163821311</v>
      </c>
      <c r="L878" s="28">
        <v>0.871</v>
      </c>
      <c r="M878" s="94">
        <f t="shared" si="144"/>
        <v>1.6182727767648275</v>
      </c>
      <c r="N878" s="94">
        <f t="shared" si="145"/>
        <v>1.6196208355463446</v>
      </c>
      <c r="O878" s="94">
        <f t="shared" si="146"/>
        <v>1.619424739245332</v>
      </c>
      <c r="P878" s="94">
        <f t="shared" si="147"/>
        <v>1.6202973480462679</v>
      </c>
      <c r="Q878" s="94">
        <f t="shared" si="148"/>
        <v>1.6200716840620386</v>
      </c>
      <c r="R878" s="94">
        <f t="shared" si="149"/>
        <v>1.6207071318257682</v>
      </c>
      <c r="S878" s="94">
        <f t="shared" si="150"/>
        <v>1.6204859960186593</v>
      </c>
      <c r="T878" s="94">
        <f t="shared" si="151"/>
        <v>1.6209819540192862</v>
      </c>
      <c r="U878" s="97">
        <f t="shared" si="152"/>
        <v>1.6199828081910654</v>
      </c>
      <c r="W878" s="28">
        <v>0.871</v>
      </c>
      <c r="X878" s="94">
        <f>AProperties!AF878*(9.806*B878)^0.5</f>
        <v>3.6171080139070151</v>
      </c>
      <c r="Y878" s="94">
        <f>AProperties!AG878*(9.806*C878)^0.5</f>
        <v>3.620753162060069</v>
      </c>
      <c r="Z878" s="94">
        <f>AProperties!AH878*(9.806*D878)^0.5</f>
        <v>3.6202231344565843</v>
      </c>
      <c r="AA878" s="94">
        <f>AProperties!AI878*(9.806*E878)^0.5</f>
        <v>3.6225811392619476</v>
      </c>
      <c r="AB878" s="94">
        <f>AProperties!AJ878*(9.806*F878)^0.5</f>
        <v>3.6219714789662709</v>
      </c>
      <c r="AC878" s="94">
        <f>AProperties!AK878*(9.806*G878)^0.5</f>
        <v>3.6236879741030514</v>
      </c>
      <c r="AD878" s="94">
        <f>AProperties!AL878*(9.806*H878)^0.5</f>
        <v>3.6230907213545618</v>
      </c>
      <c r="AE878" s="94">
        <f>AProperties!AM878*(9.806*I878)^0.5</f>
        <v>3.6244300951501636</v>
      </c>
      <c r="AF878" s="97">
        <f t="shared" si="153"/>
        <v>3.621730714907458</v>
      </c>
    </row>
    <row r="879" spans="1:32" x14ac:dyDescent="0.25">
      <c r="A879" s="28">
        <v>0.872</v>
      </c>
      <c r="B879" s="94">
        <f>AProperties!B879/AProperties!V879/VLOOKUP(B$6,Data!$N$4:$Y$11,Data!$X$1,FALSE)</f>
        <v>1.5009499495793031</v>
      </c>
      <c r="C879" s="94">
        <f>AProperties!C879/AProperties!W879/VLOOKUP(C$6,Data!$N$4:$Y$11,Data!$X$1,FALSE)</f>
        <v>1.5036595076169652</v>
      </c>
      <c r="D879" s="94">
        <f>AProperties!D879/AProperties!X879/VLOOKUP(D$6,Data!$N$4:$Y$11,Data!$X$1,FALSE)</f>
        <v>1.5032653584722395</v>
      </c>
      <c r="E879" s="94">
        <f>AProperties!E879/AProperties!Y879/VLOOKUP(E$6,Data!$N$4:$Y$11,Data!$X$1,FALSE)</f>
        <v>1.5050192861926339</v>
      </c>
      <c r="F879" s="94">
        <f>AProperties!F879/AProperties!Z879/VLOOKUP(F$6,Data!$N$4:$Y$11,Data!$X$1,FALSE)</f>
        <v>1.5045657047988574</v>
      </c>
      <c r="G879" s="94">
        <f>AProperties!G879/AProperties!AA879/VLOOKUP(G$6,Data!$N$4:$Y$11,Data!$X$1,FALSE)</f>
        <v>1.5058429473856541</v>
      </c>
      <c r="H879" s="94">
        <f>AProperties!H879/AProperties!AB879/VLOOKUP(H$6,Data!$N$4:$Y$11,Data!$X$1,FALSE)</f>
        <v>1.505398466420151</v>
      </c>
      <c r="I879" s="94">
        <f>AProperties!I879/AProperties!AC879/VLOOKUP(I$6,Data!$N$4:$Y$11,Data!$X$1,FALSE)</f>
        <v>1.5063953383560644</v>
      </c>
      <c r="J879" s="97">
        <f t="shared" si="143"/>
        <v>1.5043870698527337</v>
      </c>
      <c r="L879" s="28">
        <v>0.872</v>
      </c>
      <c r="M879" s="94">
        <f t="shared" si="144"/>
        <v>1.6224749747896516</v>
      </c>
      <c r="N879" s="94">
        <f t="shared" si="145"/>
        <v>1.6238297538084825</v>
      </c>
      <c r="O879" s="94">
        <f t="shared" si="146"/>
        <v>1.6236326792361198</v>
      </c>
      <c r="P879" s="94">
        <f t="shared" si="147"/>
        <v>1.6245096430963168</v>
      </c>
      <c r="Q879" s="94">
        <f t="shared" si="148"/>
        <v>1.6242828523994288</v>
      </c>
      <c r="R879" s="94">
        <f t="shared" si="149"/>
        <v>1.624921473692827</v>
      </c>
      <c r="S879" s="94">
        <f t="shared" si="150"/>
        <v>1.6246992332100754</v>
      </c>
      <c r="T879" s="94">
        <f t="shared" si="151"/>
        <v>1.6251976691780321</v>
      </c>
      <c r="U879" s="97">
        <f t="shared" si="152"/>
        <v>1.6241935349263668</v>
      </c>
      <c r="W879" s="28">
        <v>0.872</v>
      </c>
      <c r="X879" s="94">
        <f>AProperties!AF879*(9.806*B879)^0.5</f>
        <v>3.627270729264406</v>
      </c>
      <c r="Y879" s="94">
        <f>AProperties!AG879*(9.806*C879)^0.5</f>
        <v>3.6309240304077446</v>
      </c>
      <c r="Z879" s="94">
        <f>AProperties!AH879*(9.806*D879)^0.5</f>
        <v>3.6303928155181295</v>
      </c>
      <c r="AA879" s="94">
        <f>AProperties!AI879*(9.806*E879)^0.5</f>
        <v>3.6327561070394672</v>
      </c>
      <c r="AB879" s="94">
        <f>AProperties!AJ879*(9.806*F879)^0.5</f>
        <v>3.6321450787106695</v>
      </c>
      <c r="AC879" s="94">
        <f>AProperties!AK879*(9.806*G879)^0.5</f>
        <v>3.6338654276003259</v>
      </c>
      <c r="AD879" s="94">
        <f>AProperties!AL879*(9.806*H879)^0.5</f>
        <v>3.6332668332163718</v>
      </c>
      <c r="AE879" s="94">
        <f>AProperties!AM879*(9.806*I879)^0.5</f>
        <v>3.6346092167870903</v>
      </c>
      <c r="AF879" s="97">
        <f t="shared" si="153"/>
        <v>3.631903779818026</v>
      </c>
    </row>
    <row r="880" spans="1:32" x14ac:dyDescent="0.25">
      <c r="A880" s="28">
        <v>0.873</v>
      </c>
      <c r="B880" s="94">
        <f>AProperties!B880/AProperties!V880/VLOOKUP(B$6,Data!$N$4:$Y$11,Data!$X$1,FALSE)</f>
        <v>1.5074237258232985</v>
      </c>
      <c r="C880" s="94">
        <f>AProperties!C880/AProperties!W880/VLOOKUP(C$6,Data!$N$4:$Y$11,Data!$X$1,FALSE)</f>
        <v>1.5101468681175509</v>
      </c>
      <c r="D880" s="94">
        <f>AProperties!D880/AProperties!X880/VLOOKUP(D$6,Data!$N$4:$Y$11,Data!$X$1,FALSE)</f>
        <v>1.509750741502272</v>
      </c>
      <c r="E880" s="94">
        <f>AProperties!E880/AProperties!Y880/VLOOKUP(E$6,Data!$N$4:$Y$11,Data!$X$1,FALSE)</f>
        <v>1.5115134725007964</v>
      </c>
      <c r="F880" s="94">
        <f>AProperties!F880/AProperties!Z880/VLOOKUP(F$6,Data!$N$4:$Y$11,Data!$X$1,FALSE)</f>
        <v>1.5110576135817348</v>
      </c>
      <c r="G880" s="94">
        <f>AProperties!G880/AProperties!AA880/VLOOKUP(G$6,Data!$N$4:$Y$11,Data!$X$1,FALSE)</f>
        <v>1.5123412711055064</v>
      </c>
      <c r="H880" s="94">
        <f>AProperties!H880/AProperties!AB880/VLOOKUP(H$6,Data!$N$4:$Y$11,Data!$X$1,FALSE)</f>
        <v>1.5118945571622049</v>
      </c>
      <c r="I880" s="94">
        <f>AProperties!I880/AProperties!AC880/VLOOKUP(I$6,Data!$N$4:$Y$11,Data!$X$1,FALSE)</f>
        <v>1.5128964380293404</v>
      </c>
      <c r="J880" s="97">
        <f t="shared" si="143"/>
        <v>1.5108780859778379</v>
      </c>
      <c r="L880" s="28">
        <v>0.873</v>
      </c>
      <c r="M880" s="94">
        <f t="shared" si="144"/>
        <v>1.6267118629116493</v>
      </c>
      <c r="N880" s="94">
        <f t="shared" si="145"/>
        <v>1.6280734340587755</v>
      </c>
      <c r="O880" s="94">
        <f t="shared" si="146"/>
        <v>1.627875370751136</v>
      </c>
      <c r="P880" s="94">
        <f t="shared" si="147"/>
        <v>1.6287567362503981</v>
      </c>
      <c r="Q880" s="94">
        <f t="shared" si="148"/>
        <v>1.6285288067908674</v>
      </c>
      <c r="R880" s="94">
        <f t="shared" si="149"/>
        <v>1.6291706355527533</v>
      </c>
      <c r="S880" s="94">
        <f t="shared" si="150"/>
        <v>1.6289472785811023</v>
      </c>
      <c r="T880" s="94">
        <f t="shared" si="151"/>
        <v>1.6294482190146702</v>
      </c>
      <c r="U880" s="97">
        <f t="shared" si="152"/>
        <v>1.6284390429889193</v>
      </c>
      <c r="W880" s="28">
        <v>0.873</v>
      </c>
      <c r="X880" s="94">
        <f>AProperties!AF880*(9.806*B880)^0.5</f>
        <v>3.6375021994245786</v>
      </c>
      <c r="Y880" s="94">
        <f>AProperties!AG880*(9.806*C880)^0.5</f>
        <v>3.6411637295990644</v>
      </c>
      <c r="Z880" s="94">
        <f>AProperties!AH880*(9.806*D880)^0.5</f>
        <v>3.640631316358566</v>
      </c>
      <c r="AA880" s="94">
        <f>AProperties!AI880*(9.806*E880)^0.5</f>
        <v>3.6429999438418914</v>
      </c>
      <c r="AB880" s="94">
        <f>AProperties!AJ880*(9.806*F880)^0.5</f>
        <v>3.6423875347423151</v>
      </c>
      <c r="AC880" s="94">
        <f>AProperties!AK880*(9.806*G880)^0.5</f>
        <v>3.6441117732568267</v>
      </c>
      <c r="AD880" s="94">
        <f>AProperties!AL880*(9.806*H880)^0.5</f>
        <v>3.6435118247525584</v>
      </c>
      <c r="AE880" s="94">
        <f>AProperties!AM880*(9.806*I880)^0.5</f>
        <v>3.6448572461012079</v>
      </c>
      <c r="AF880" s="97">
        <f t="shared" si="153"/>
        <v>3.6421456960096261</v>
      </c>
    </row>
    <row r="881" spans="1:32" x14ac:dyDescent="0.25">
      <c r="A881" s="28">
        <v>0.874</v>
      </c>
      <c r="B881" s="94">
        <f>AProperties!B881/AProperties!V881/VLOOKUP(B$6,Data!$N$4:$Y$11,Data!$X$1,FALSE)</f>
        <v>1.5139682631330886</v>
      </c>
      <c r="C881" s="94">
        <f>AProperties!C881/AProperties!W881/VLOOKUP(C$6,Data!$N$4:$Y$11,Data!$X$1,FALSE)</f>
        <v>1.516705136288091</v>
      </c>
      <c r="D881" s="94">
        <f>AProperties!D881/AProperties!X881/VLOOKUP(D$6,Data!$N$4:$Y$11,Data!$X$1,FALSE)</f>
        <v>1.516307010863668</v>
      </c>
      <c r="E881" s="94">
        <f>AProperties!E881/AProperties!Y881/VLOOKUP(E$6,Data!$N$4:$Y$11,Data!$X$1,FALSE)</f>
        <v>1.5180786401282196</v>
      </c>
      <c r="F881" s="94">
        <f>AProperties!F881/AProperties!Z881/VLOOKUP(F$6,Data!$N$4:$Y$11,Data!$X$1,FALSE)</f>
        <v>1.5176204791109629</v>
      </c>
      <c r="G881" s="94">
        <f>AProperties!G881/AProperties!AA881/VLOOKUP(G$6,Data!$N$4:$Y$11,Data!$X$1,FALSE)</f>
        <v>1.5189106207813601</v>
      </c>
      <c r="H881" s="94">
        <f>AProperties!H881/AProperties!AB881/VLOOKUP(H$6,Data!$N$4:$Y$11,Data!$X$1,FALSE)</f>
        <v>1.5184616497701218</v>
      </c>
      <c r="I881" s="94">
        <f>AProperties!I881/AProperties!AC881/VLOOKUP(I$6,Data!$N$4:$Y$11,Data!$X$1,FALSE)</f>
        <v>1.5194685936049708</v>
      </c>
      <c r="J881" s="97">
        <f t="shared" si="143"/>
        <v>1.5174400492100606</v>
      </c>
      <c r="L881" s="28">
        <v>0.874</v>
      </c>
      <c r="M881" s="94">
        <f t="shared" si="144"/>
        <v>1.6309841315665443</v>
      </c>
      <c r="N881" s="94">
        <f t="shared" si="145"/>
        <v>1.6323525681440456</v>
      </c>
      <c r="O881" s="94">
        <f t="shared" si="146"/>
        <v>1.6321535054318339</v>
      </c>
      <c r="P881" s="94">
        <f t="shared" si="147"/>
        <v>1.6330393200641098</v>
      </c>
      <c r="Q881" s="94">
        <f t="shared" si="148"/>
        <v>1.6328102395554813</v>
      </c>
      <c r="R881" s="94">
        <f t="shared" si="149"/>
        <v>1.6334553103906799</v>
      </c>
      <c r="S881" s="94">
        <f t="shared" si="150"/>
        <v>1.6332308248850609</v>
      </c>
      <c r="T881" s="94">
        <f t="shared" si="151"/>
        <v>1.6337342968024853</v>
      </c>
      <c r="U881" s="97">
        <f t="shared" si="152"/>
        <v>1.6327200246050302</v>
      </c>
      <c r="W881" s="28">
        <v>0.874</v>
      </c>
      <c r="X881" s="94">
        <f>AProperties!AF881*(9.806*B881)^0.5</f>
        <v>3.6478036898498813</v>
      </c>
      <c r="Y881" s="94">
        <f>AProperties!AG881*(9.806*C881)^0.5</f>
        <v>3.6514735265128748</v>
      </c>
      <c r="Z881" s="94">
        <f>AProperties!AH881*(9.806*D881)^0.5</f>
        <v>3.6509399036506824</v>
      </c>
      <c r="AA881" s="94">
        <f>AProperties!AI881*(9.806*E881)^0.5</f>
        <v>3.6533139172589881</v>
      </c>
      <c r="AB881" s="94">
        <f>AProperties!AJ881*(9.806*F881)^0.5</f>
        <v>3.6527001144138325</v>
      </c>
      <c r="AC881" s="94">
        <f>AProperties!AK881*(9.806*G881)^0.5</f>
        <v>3.6544282790929814</v>
      </c>
      <c r="AD881" s="94">
        <f>AProperties!AL881*(9.806*H881)^0.5</f>
        <v>3.6538269637511505</v>
      </c>
      <c r="AE881" s="94">
        <f>AProperties!AM881*(9.806*I881)^0.5</f>
        <v>3.655175451401766</v>
      </c>
      <c r="AF881" s="97">
        <f t="shared" si="153"/>
        <v>3.6524577307415198</v>
      </c>
    </row>
    <row r="882" spans="1:32" x14ac:dyDescent="0.25">
      <c r="A882" s="28">
        <v>0.875</v>
      </c>
      <c r="B882" s="94">
        <f>AProperties!B882/AProperties!V882/VLOOKUP(B$6,Data!$N$4:$Y$11,Data!$X$1,FALSE)</f>
        <v>1.5205849810335932</v>
      </c>
      <c r="C882" s="94">
        <f>AProperties!C882/AProperties!W882/VLOOKUP(C$6,Data!$N$4:$Y$11,Data!$X$1,FALSE)</f>
        <v>1.5233357345542178</v>
      </c>
      <c r="D882" s="94">
        <f>AProperties!D882/AProperties!X882/VLOOKUP(D$6,Data!$N$4:$Y$11,Data!$X$1,FALSE)</f>
        <v>1.5229355885598928</v>
      </c>
      <c r="E882" s="94">
        <f>AProperties!E882/AProperties!Y882/VLOOKUP(E$6,Data!$N$4:$Y$11,Data!$X$1,FALSE)</f>
        <v>1.5247162129575205</v>
      </c>
      <c r="F882" s="94">
        <f>AProperties!F882/AProperties!Z882/VLOOKUP(F$6,Data!$N$4:$Y$11,Data!$X$1,FALSE)</f>
        <v>1.5242557247830524</v>
      </c>
      <c r="G882" s="94">
        <f>AProperties!G882/AProperties!AA882/VLOOKUP(G$6,Data!$N$4:$Y$11,Data!$X$1,FALSE)</f>
        <v>1.5255524211787821</v>
      </c>
      <c r="H882" s="94">
        <f>AProperties!H882/AProperties!AB882/VLOOKUP(H$6,Data!$N$4:$Y$11,Data!$X$1,FALSE)</f>
        <v>1.5251011685329523</v>
      </c>
      <c r="I882" s="94">
        <f>AProperties!I882/AProperties!AC882/VLOOKUP(I$6,Data!$N$4:$Y$11,Data!$X$1,FALSE)</f>
        <v>1.5261132304408598</v>
      </c>
      <c r="J882" s="97">
        <f t="shared" si="143"/>
        <v>1.5240743827551089</v>
      </c>
      <c r="L882" s="28">
        <v>0.875</v>
      </c>
      <c r="M882" s="94">
        <f t="shared" si="144"/>
        <v>1.6352924905167967</v>
      </c>
      <c r="N882" s="94">
        <f t="shared" si="145"/>
        <v>1.6366678672771089</v>
      </c>
      <c r="O882" s="94">
        <f t="shared" si="146"/>
        <v>1.6364677942799464</v>
      </c>
      <c r="P882" s="94">
        <f t="shared" si="147"/>
        <v>1.6373581064787603</v>
      </c>
      <c r="Q882" s="94">
        <f t="shared" si="148"/>
        <v>1.6371278623915262</v>
      </c>
      <c r="R882" s="94">
        <f t="shared" si="149"/>
        <v>1.6377762105893909</v>
      </c>
      <c r="S882" s="94">
        <f t="shared" si="150"/>
        <v>1.6375505842664762</v>
      </c>
      <c r="T882" s="94">
        <f t="shared" si="151"/>
        <v>1.6380566152204299</v>
      </c>
      <c r="U882" s="97">
        <f t="shared" si="152"/>
        <v>1.6370371913775545</v>
      </c>
      <c r="W882" s="28">
        <v>0.875</v>
      </c>
      <c r="X882" s="94">
        <f>AProperties!AF882*(9.806*B882)^0.5</f>
        <v>3.6581764994843624</v>
      </c>
      <c r="Y882" s="94">
        <f>AProperties!AG882*(9.806*C882)^0.5</f>
        <v>3.6618547215452484</v>
      </c>
      <c r="Z882" s="94">
        <f>AProperties!AH882*(9.806*D882)^0.5</f>
        <v>3.6613198775793196</v>
      </c>
      <c r="AA882" s="94">
        <f>AProperties!AI882*(9.806*E882)^0.5</f>
        <v>3.6636993284155746</v>
      </c>
      <c r="AB882" s="94">
        <f>AProperties!AJ882*(9.806*F882)^0.5</f>
        <v>3.6630841186069421</v>
      </c>
      <c r="AC882" s="94">
        <f>AProperties!AK882*(9.806*G882)^0.5</f>
        <v>3.6648162466750387</v>
      </c>
      <c r="AD882" s="94">
        <f>AProperties!AL882*(9.806*H882)^0.5</f>
        <v>3.6642135515401759</v>
      </c>
      <c r="AE882" s="94">
        <f>AProperties!AM882*(9.806*I882)^0.5</f>
        <v>3.6655651345510805</v>
      </c>
      <c r="AF882" s="97">
        <f t="shared" si="153"/>
        <v>3.6628411847997175</v>
      </c>
    </row>
    <row r="883" spans="1:32" x14ac:dyDescent="0.25">
      <c r="A883" s="28">
        <v>0.876</v>
      </c>
      <c r="B883" s="94">
        <f>AProperties!B883/AProperties!V883/VLOOKUP(B$6,Data!$N$4:$Y$11,Data!$X$1,FALSE)</f>
        <v>1.5272753391045992</v>
      </c>
      <c r="C883" s="94">
        <f>AProperties!C883/AProperties!W883/VLOOKUP(C$6,Data!$N$4:$Y$11,Data!$X$1,FALSE)</f>
        <v>1.5300401254777662</v>
      </c>
      <c r="D883" s="94">
        <f>AProperties!D883/AProperties!X883/VLOOKUP(D$6,Data!$N$4:$Y$11,Data!$X$1,FALSE)</f>
        <v>1.5296379367187747</v>
      </c>
      <c r="E883" s="94">
        <f>AProperties!E883/AProperties!Y883/VLOOKUP(E$6,Data!$N$4:$Y$11,Data!$X$1,FALSE)</f>
        <v>1.5314276550483763</v>
      </c>
      <c r="F883" s="94">
        <f>AProperties!F883/AProperties!Z883/VLOOKUP(F$6,Data!$N$4:$Y$11,Data!$X$1,FALSE)</f>
        <v>1.5309648141579486</v>
      </c>
      <c r="G883" s="94">
        <f>AProperties!G883/AProperties!AA883/VLOOKUP(G$6,Data!$N$4:$Y$11,Data!$X$1,FALSE)</f>
        <v>1.5322681372651716</v>
      </c>
      <c r="H883" s="94">
        <f>AProperties!H883/AProperties!AB883/VLOOKUP(H$6,Data!$N$4:$Y$11,Data!$X$1,FALSE)</f>
        <v>1.5318145779282086</v>
      </c>
      <c r="I883" s="94">
        <f>AProperties!I883/AProperties!AC883/VLOOKUP(I$6,Data!$N$4:$Y$11,Data!$X$1,FALSE)</f>
        <v>1.5328318141133406</v>
      </c>
      <c r="J883" s="97">
        <f t="shared" si="143"/>
        <v>1.5307825499767733</v>
      </c>
      <c r="L883" s="28">
        <v>0.876</v>
      </c>
      <c r="M883" s="94">
        <f t="shared" si="144"/>
        <v>1.6396376695522996</v>
      </c>
      <c r="N883" s="94">
        <f t="shared" si="145"/>
        <v>1.6410200627388831</v>
      </c>
      <c r="O883" s="94">
        <f t="shared" si="146"/>
        <v>1.6408189683593872</v>
      </c>
      <c r="P883" s="94">
        <f t="shared" si="147"/>
        <v>1.641713827524188</v>
      </c>
      <c r="Q883" s="94">
        <f t="shared" si="148"/>
        <v>1.6414824070789744</v>
      </c>
      <c r="R883" s="94">
        <f t="shared" si="149"/>
        <v>1.6421340686325858</v>
      </c>
      <c r="S883" s="94">
        <f t="shared" si="150"/>
        <v>1.6419072889641044</v>
      </c>
      <c r="T883" s="94">
        <f t="shared" si="151"/>
        <v>1.6424159070566704</v>
      </c>
      <c r="U883" s="97">
        <f t="shared" si="152"/>
        <v>1.6413912749883868</v>
      </c>
      <c r="W883" s="28">
        <v>0.876</v>
      </c>
      <c r="X883" s="94">
        <f>AProperties!AF883*(9.806*B883)^0.5</f>
        <v>3.6686219619054756</v>
      </c>
      <c r="Y883" s="94">
        <f>AProperties!AG883*(9.806*C883)^0.5</f>
        <v>3.6723086497623614</v>
      </c>
      <c r="Z883" s="94">
        <f>AProperties!AH883*(9.806*D883)^0.5</f>
        <v>3.6717725729940804</v>
      </c>
      <c r="AA883" s="94">
        <f>AProperties!AI883*(9.806*E883)^0.5</f>
        <v>3.6741575131250022</v>
      </c>
      <c r="AB883" s="94">
        <f>AProperties!AJ883*(9.806*F883)^0.5</f>
        <v>3.6735408828857543</v>
      </c>
      <c r="AC883" s="94">
        <f>AProperties!AK883*(9.806*G883)^0.5</f>
        <v>3.6752770122689618</v>
      </c>
      <c r="AD883" s="94">
        <f>AProperties!AL883*(9.806*H883)^0.5</f>
        <v>3.6746729241413432</v>
      </c>
      <c r="AE883" s="94">
        <f>AProperties!AM883*(9.806*I883)^0.5</f>
        <v>3.6760276321186471</v>
      </c>
      <c r="AF883" s="97">
        <f t="shared" si="153"/>
        <v>3.6732973936502029</v>
      </c>
    </row>
    <row r="884" spans="1:32" x14ac:dyDescent="0.25">
      <c r="A884" s="28">
        <v>0.877</v>
      </c>
      <c r="B884" s="94">
        <f>AProperties!B884/AProperties!V884/VLOOKUP(B$6,Data!$N$4:$Y$11,Data!$X$1,FALSE)</f>
        <v>1.5340408384447255</v>
      </c>
      <c r="C884" s="94">
        <f>AProperties!C884/AProperties!W884/VLOOKUP(C$6,Data!$N$4:$Y$11,Data!$X$1,FALSE)</f>
        <v>1.5368198132237059</v>
      </c>
      <c r="D884" s="94">
        <f>AProperties!D884/AProperties!X884/VLOOKUP(D$6,Data!$N$4:$Y$11,Data!$X$1,FALSE)</f>
        <v>1.5364155590590165</v>
      </c>
      <c r="E884" s="94">
        <f>AProperties!E884/AProperties!Y884/VLOOKUP(E$6,Data!$N$4:$Y$11,Data!$X$1,FALSE)</f>
        <v>1.5382144721059341</v>
      </c>
      <c r="F884" s="94">
        <f>AProperties!F884/AProperties!Z884/VLOOKUP(F$6,Data!$N$4:$Y$11,Data!$X$1,FALSE)</f>
        <v>1.5377492524269418</v>
      </c>
      <c r="G884" s="94">
        <f>AProperties!G884/AProperties!AA884/VLOOKUP(G$6,Data!$N$4:$Y$11,Data!$X$1,FALSE)</f>
        <v>1.5390592756790482</v>
      </c>
      <c r="H884" s="94">
        <f>AProperties!H884/AProperties!AB884/VLOOKUP(H$6,Data!$N$4:$Y$11,Data!$X$1,FALSE)</f>
        <v>1.5386033840906905</v>
      </c>
      <c r="I884" s="94">
        <f>AProperties!I884/AProperties!AC884/VLOOKUP(I$6,Data!$N$4:$Y$11,Data!$X$1,FALSE)</f>
        <v>1.5396258518871029</v>
      </c>
      <c r="J884" s="97">
        <f t="shared" si="143"/>
        <v>1.5375660558646453</v>
      </c>
      <c r="L884" s="28">
        <v>0.877</v>
      </c>
      <c r="M884" s="94">
        <f t="shared" si="144"/>
        <v>1.6440204192223629</v>
      </c>
      <c r="N884" s="94">
        <f t="shared" si="145"/>
        <v>1.645409906611853</v>
      </c>
      <c r="O884" s="94">
        <f t="shared" si="146"/>
        <v>1.6452077795295081</v>
      </c>
      <c r="P884" s="94">
        <f t="shared" si="147"/>
        <v>1.6461072360529672</v>
      </c>
      <c r="Q884" s="94">
        <f t="shared" si="148"/>
        <v>1.6458746262134709</v>
      </c>
      <c r="R884" s="94">
        <f t="shared" si="149"/>
        <v>1.646529637839524</v>
      </c>
      <c r="S884" s="94">
        <f t="shared" si="150"/>
        <v>1.6463016920453453</v>
      </c>
      <c r="T884" s="94">
        <f t="shared" si="151"/>
        <v>1.6468129259435513</v>
      </c>
      <c r="U884" s="97">
        <f t="shared" si="152"/>
        <v>1.6457830279323229</v>
      </c>
      <c r="W884" s="28">
        <v>0.877</v>
      </c>
      <c r="X884" s="94">
        <f>AProperties!AF884*(9.806*B884)^0.5</f>
        <v>3.6791414465249512</v>
      </c>
      <c r="Y884" s="94">
        <f>AProperties!AG884*(9.806*C884)^0.5</f>
        <v>3.6828366821026268</v>
      </c>
      <c r="Z884" s="94">
        <f>AProperties!AH884*(9.806*D884)^0.5</f>
        <v>3.682299360611295</v>
      </c>
      <c r="AA884" s="94">
        <f>AProperties!AI884*(9.806*E884)^0.5</f>
        <v>3.6846898430918928</v>
      </c>
      <c r="AB884" s="94">
        <f>AProperties!AJ884*(9.806*F884)^0.5</f>
        <v>3.6840717786993054</v>
      </c>
      <c r="AC884" s="94">
        <f>AProperties!AK884*(9.806*G884)^0.5</f>
        <v>3.6858119480435105</v>
      </c>
      <c r="AD884" s="94">
        <f>AProperties!AL884*(9.806*H884)^0.5</f>
        <v>3.6852064534729561</v>
      </c>
      <c r="AE884" s="94">
        <f>AProperties!AM884*(9.806*I884)^0.5</f>
        <v>3.6865643165845356</v>
      </c>
      <c r="AF884" s="97">
        <f t="shared" si="153"/>
        <v>3.6838277286413845</v>
      </c>
    </row>
    <row r="885" spans="1:32" x14ac:dyDescent="0.25">
      <c r="A885" s="28">
        <v>0.878</v>
      </c>
      <c r="B885" s="94">
        <f>AProperties!B885/AProperties!V885/VLOOKUP(B$6,Data!$N$4:$Y$11,Data!$X$1,FALSE)</f>
        <v>1.5408830232012933</v>
      </c>
      <c r="C885" s="94">
        <f>AProperties!C885/AProperties!W885/VLOOKUP(C$6,Data!$N$4:$Y$11,Data!$X$1,FALSE)</f>
        <v>1.5436763450931106</v>
      </c>
      <c r="D885" s="94">
        <f>AProperties!D885/AProperties!X885/VLOOKUP(D$6,Data!$N$4:$Y$11,Data!$X$1,FALSE)</f>
        <v>1.5432700024226949</v>
      </c>
      <c r="E885" s="94">
        <f>AProperties!E885/AProperties!Y885/VLOOKUP(E$6,Data!$N$4:$Y$11,Data!$X$1,FALSE)</f>
        <v>1.54507821301535</v>
      </c>
      <c r="F885" s="94">
        <f>AProperties!F885/AProperties!Z885/VLOOKUP(F$6,Data!$N$4:$Y$11,Data!$X$1,FALSE)</f>
        <v>1.5446105879466845</v>
      </c>
      <c r="G885" s="94">
        <f>AProperties!G885/AProperties!AA885/VLOOKUP(G$6,Data!$N$4:$Y$11,Data!$X$1,FALSE)</f>
        <v>1.5459273862655496</v>
      </c>
      <c r="H885" s="94">
        <f>AProperties!H885/AProperties!AB885/VLOOKUP(H$6,Data!$N$4:$Y$11,Data!$X$1,FALSE)</f>
        <v>1.5454691363474413</v>
      </c>
      <c r="I885" s="94">
        <f>AProperties!I885/AProperties!AC885/VLOOKUP(I$6,Data!$N$4:$Y$11,Data!$X$1,FALSE)</f>
        <v>1.5464968942512816</v>
      </c>
      <c r="J885" s="97">
        <f t="shared" si="143"/>
        <v>1.5444264485679258</v>
      </c>
      <c r="L885" s="28">
        <v>0.878</v>
      </c>
      <c r="M885" s="94">
        <f t="shared" si="144"/>
        <v>1.6484415116006468</v>
      </c>
      <c r="N885" s="94">
        <f t="shared" si="145"/>
        <v>1.6498381725465552</v>
      </c>
      <c r="O885" s="94">
        <f t="shared" si="146"/>
        <v>1.6496350012113474</v>
      </c>
      <c r="P885" s="94">
        <f t="shared" si="147"/>
        <v>1.6505391065076749</v>
      </c>
      <c r="Q885" s="94">
        <f t="shared" si="148"/>
        <v>1.6503052939733422</v>
      </c>
      <c r="R885" s="94">
        <f t="shared" si="149"/>
        <v>1.6509636931327747</v>
      </c>
      <c r="S885" s="94">
        <f t="shared" si="150"/>
        <v>1.6507345681737207</v>
      </c>
      <c r="T885" s="94">
        <f t="shared" si="151"/>
        <v>1.6512484471256408</v>
      </c>
      <c r="U885" s="97">
        <f t="shared" si="152"/>
        <v>1.6502132242839629</v>
      </c>
      <c r="W885" s="28">
        <v>0.878</v>
      </c>
      <c r="X885" s="94">
        <f>AProperties!AF885*(9.806*B885)^0.5</f>
        <v>3.6897363598413637</v>
      </c>
      <c r="Y885" s="94">
        <f>AProperties!AG885*(9.806*C885)^0.5</f>
        <v>3.6934402266305644</v>
      </c>
      <c r="Z885" s="94">
        <f>AProperties!AH885*(9.806*D885)^0.5</f>
        <v>3.6929016482676746</v>
      </c>
      <c r="AA885" s="94">
        <f>AProperties!AI885*(9.806*E885)^0.5</f>
        <v>3.6952977271666976</v>
      </c>
      <c r="AB885" s="94">
        <f>AProperties!AJ885*(9.806*F885)^0.5</f>
        <v>3.6946782146358799</v>
      </c>
      <c r="AC885" s="94">
        <f>AProperties!AK885*(9.806*G885)^0.5</f>
        <v>3.6964224633252227</v>
      </c>
      <c r="AD885" s="94">
        <f>AProperties!AL885*(9.806*H885)^0.5</f>
        <v>3.6958155486046205</v>
      </c>
      <c r="AE885" s="94">
        <f>AProperties!AM885*(9.806*I885)^0.5</f>
        <v>3.6971765975945656</v>
      </c>
      <c r="AF885" s="97">
        <f t="shared" si="153"/>
        <v>3.6944335982583238</v>
      </c>
    </row>
    <row r="886" spans="1:32" x14ac:dyDescent="0.25">
      <c r="A886" s="28">
        <v>0.879</v>
      </c>
      <c r="B886" s="94">
        <f>AProperties!B886/AProperties!V886/VLOOKUP(B$6,Data!$N$4:$Y$11,Data!$X$1,FALSE)</f>
        <v>1.5478034821696514</v>
      </c>
      <c r="C886" s="94">
        <f>AProperties!C886/AProperties!W886/VLOOKUP(C$6,Data!$N$4:$Y$11,Data!$X$1,FALSE)</f>
        <v>1.5506113131257109</v>
      </c>
      <c r="D886" s="94">
        <f>AProperties!D886/AProperties!X886/VLOOKUP(D$6,Data!$N$4:$Y$11,Data!$X$1,FALSE)</f>
        <v>1.5502028583773588</v>
      </c>
      <c r="E886" s="94">
        <f>AProperties!E886/AProperties!Y886/VLOOKUP(E$6,Data!$N$4:$Y$11,Data!$X$1,FALSE)</f>
        <v>1.5520204714459525</v>
      </c>
      <c r="F886" s="94">
        <f>AProperties!F886/AProperties!Z886/VLOOKUP(F$6,Data!$N$4:$Y$11,Data!$X$1,FALSE)</f>
        <v>1.5515504138428124</v>
      </c>
      <c r="G886" s="94">
        <f>AProperties!G886/AProperties!AA886/VLOOKUP(G$6,Data!$N$4:$Y$11,Data!$X$1,FALSE)</f>
        <v>1.5528740636815674</v>
      </c>
      <c r="H886" s="94">
        <f>AProperties!H886/AProperties!AB886/VLOOKUP(H$6,Data!$N$4:$Y$11,Data!$X$1,FALSE)</f>
        <v>1.5524134288223854</v>
      </c>
      <c r="I886" s="94">
        <f>AProperties!I886/AProperties!AC886/VLOOKUP(I$6,Data!$N$4:$Y$11,Data!$X$1,FALSE)</f>
        <v>1.553446536525279</v>
      </c>
      <c r="J886" s="97">
        <f t="shared" si="143"/>
        <v>1.5513653209988396</v>
      </c>
      <c r="L886" s="28">
        <v>0.879</v>
      </c>
      <c r="M886" s="94">
        <f t="shared" si="144"/>
        <v>1.6529017410848257</v>
      </c>
      <c r="N886" s="94">
        <f t="shared" si="145"/>
        <v>1.6543056565628556</v>
      </c>
      <c r="O886" s="94">
        <f t="shared" si="146"/>
        <v>1.6541014291886795</v>
      </c>
      <c r="P886" s="94">
        <f t="shared" si="147"/>
        <v>1.6550102357229761</v>
      </c>
      <c r="Q886" s="94">
        <f t="shared" si="148"/>
        <v>1.6547752069214061</v>
      </c>
      <c r="R886" s="94">
        <f t="shared" si="149"/>
        <v>1.6554370318407838</v>
      </c>
      <c r="S886" s="94">
        <f t="shared" si="150"/>
        <v>1.6552067144111926</v>
      </c>
      <c r="T886" s="94">
        <f t="shared" si="151"/>
        <v>1.6557232682626395</v>
      </c>
      <c r="U886" s="97">
        <f t="shared" si="152"/>
        <v>1.6546826604994196</v>
      </c>
      <c r="W886" s="28">
        <v>0.879</v>
      </c>
      <c r="X886" s="94">
        <f>AProperties!AF886*(9.806*B886)^0.5</f>
        <v>3.7004081467470749</v>
      </c>
      <c r="Y886" s="94">
        <f>AProperties!AG886*(9.806*C886)^0.5</f>
        <v>3.7041207298450942</v>
      </c>
      <c r="Z886" s="94">
        <f>AProperties!AH886*(9.806*D886)^0.5</f>
        <v>3.7035808822284317</v>
      </c>
      <c r="AA886" s="94">
        <f>AProperties!AI886*(9.806*E886)^0.5</f>
        <v>3.7059826126546436</v>
      </c>
      <c r="AB886" s="94">
        <f>AProperties!AJ886*(9.806*F886)^0.5</f>
        <v>3.7053616377317384</v>
      </c>
      <c r="AC886" s="94">
        <f>AProperties!AK886*(9.806*G886)^0.5</f>
        <v>3.70711000590775</v>
      </c>
      <c r="AD886" s="94">
        <f>AProperties!AL886*(9.806*H886)^0.5</f>
        <v>3.706501657066422</v>
      </c>
      <c r="AE886" s="94">
        <f>AProperties!AM886*(9.806*I886)^0.5</f>
        <v>3.7078659232699676</v>
      </c>
      <c r="AF886" s="97">
        <f t="shared" si="153"/>
        <v>3.7051164494313902</v>
      </c>
    </row>
    <row r="887" spans="1:32" x14ac:dyDescent="0.25">
      <c r="A887" s="28">
        <v>0.88</v>
      </c>
      <c r="B887" s="94">
        <f>AProperties!B887/AProperties!V887/VLOOKUP(B$6,Data!$N$4:$Y$11,Data!$X$1,FALSE)</f>
        <v>1.5548038504656803</v>
      </c>
      <c r="C887" s="94">
        <f>AProperties!C887/AProperties!W887/VLOOKUP(C$6,Data!$N$4:$Y$11,Data!$X$1,FALSE)</f>
        <v>1.5576263557757843</v>
      </c>
      <c r="D887" s="94">
        <f>AProperties!D887/AProperties!X887/VLOOKUP(D$6,Data!$N$4:$Y$11,Data!$X$1,FALSE)</f>
        <v>1.5572157648914238</v>
      </c>
      <c r="E887" s="94">
        <f>AProperties!E887/AProperties!Y887/VLOOKUP(E$6,Data!$N$4:$Y$11,Data!$X$1,FALSE)</f>
        <v>1.5590428875288449</v>
      </c>
      <c r="F887" s="94">
        <f>AProperties!F887/AProperties!Z887/VLOOKUP(F$6,Data!$N$4:$Y$11,Data!$X$1,FALSE)</f>
        <v>1.5585703696869828</v>
      </c>
      <c r="G887" s="94">
        <f>AProperties!G887/AProperties!AA887/VLOOKUP(G$6,Data!$N$4:$Y$11,Data!$X$1,FALSE)</f>
        <v>1.5599009490743885</v>
      </c>
      <c r="H887" s="94">
        <f>AProperties!H887/AProperties!AB887/VLOOKUP(H$6,Data!$N$4:$Y$11,Data!$X$1,FALSE)</f>
        <v>1.5594379021143869</v>
      </c>
      <c r="I887" s="94">
        <f>AProperties!I887/AProperties!AC887/VLOOKUP(I$6,Data!$N$4:$Y$11,Data!$X$1,FALSE)</f>
        <v>1.5604764205380888</v>
      </c>
      <c r="J887" s="97">
        <f t="shared" si="143"/>
        <v>1.5583843125094476</v>
      </c>
      <c r="L887" s="28">
        <v>0.88</v>
      </c>
      <c r="M887" s="94">
        <f t="shared" si="144"/>
        <v>1.6574019252328402</v>
      </c>
      <c r="N887" s="94">
        <f t="shared" si="145"/>
        <v>1.6588131778878923</v>
      </c>
      <c r="O887" s="94">
        <f t="shared" si="146"/>
        <v>1.658607882445712</v>
      </c>
      <c r="P887" s="94">
        <f t="shared" si="147"/>
        <v>1.6595214437644223</v>
      </c>
      <c r="Q887" s="94">
        <f t="shared" si="148"/>
        <v>1.6592851848434913</v>
      </c>
      <c r="R887" s="94">
        <f t="shared" si="149"/>
        <v>1.6599504745371942</v>
      </c>
      <c r="S887" s="94">
        <f t="shared" si="150"/>
        <v>1.6597189510571935</v>
      </c>
      <c r="T887" s="94">
        <f t="shared" si="151"/>
        <v>1.6602382102690445</v>
      </c>
      <c r="U887" s="97">
        <f t="shared" si="152"/>
        <v>1.6591921562547236</v>
      </c>
      <c r="W887" s="28">
        <v>0.88</v>
      </c>
      <c r="X887" s="94">
        <f>AProperties!AF887*(9.806*B887)^0.5</f>
        <v>3.7111582918923496</v>
      </c>
      <c r="Y887" s="94">
        <f>AProperties!AG887*(9.806*C887)^0.5</f>
        <v>3.7148796780450768</v>
      </c>
      <c r="Z887" s="94">
        <f>AProperties!AH887*(9.806*D887)^0.5</f>
        <v>3.7143385485526021</v>
      </c>
      <c r="AA887" s="94">
        <f>AProperties!AI887*(9.806*E887)^0.5</f>
        <v>3.7167459866820005</v>
      </c>
      <c r="AB887" s="94">
        <f>AProperties!AJ887*(9.806*F887)^0.5</f>
        <v>3.7161235348371475</v>
      </c>
      <c r="AC887" s="94">
        <f>AProperties!AK887*(9.806*G887)^0.5</f>
        <v>3.7178760634185752</v>
      </c>
      <c r="AD887" s="94">
        <f>AProperties!AL887*(9.806*H887)^0.5</f>
        <v>3.7172662662153604</v>
      </c>
      <c r="AE887" s="94">
        <f>AProperties!AM887*(9.806*I887)^0.5</f>
        <v>3.7186337815743715</v>
      </c>
      <c r="AF887" s="97">
        <f t="shared" si="153"/>
        <v>3.7158777689021858</v>
      </c>
    </row>
    <row r="888" spans="1:32" x14ac:dyDescent="0.25">
      <c r="A888" s="28">
        <v>0.88100000000000001</v>
      </c>
      <c r="B888" s="94">
        <f>AProperties!B888/AProperties!V888/VLOOKUP(B$6,Data!$N$4:$Y$11,Data!$X$1,FALSE)</f>
        <v>1.5618858112755196</v>
      </c>
      <c r="C888" s="94">
        <f>AProperties!C888/AProperties!W888/VLOOKUP(C$6,Data!$N$4:$Y$11,Data!$X$1,FALSE)</f>
        <v>1.5647231596654143</v>
      </c>
      <c r="D888" s="94">
        <f>AProperties!D888/AProperties!X888/VLOOKUP(D$6,Data!$N$4:$Y$11,Data!$X$1,FALSE)</f>
        <v>1.5643104080869066</v>
      </c>
      <c r="E888" s="94">
        <f>AProperties!E888/AProperties!Y888/VLOOKUP(E$6,Data!$N$4:$Y$11,Data!$X$1,FALSE)</f>
        <v>1.5661471496119241</v>
      </c>
      <c r="F888" s="94">
        <f>AProperties!F888/AProperties!Z888/VLOOKUP(F$6,Data!$N$4:$Y$11,Data!$X$1,FALSE)</f>
        <v>1.5656721432512994</v>
      </c>
      <c r="G888" s="94">
        <f>AProperties!G888/AProperties!AA888/VLOOKUP(G$6,Data!$N$4:$Y$11,Data!$X$1,FALSE)</f>
        <v>1.5670097318377787</v>
      </c>
      <c r="H888" s="94">
        <f>AProperties!H888/AProperties!AB888/VLOOKUP(H$6,Data!$N$4:$Y$11,Data!$X$1,FALSE)</f>
        <v>1.5665442450527785</v>
      </c>
      <c r="I888" s="94">
        <f>AProperties!I888/AProperties!AC888/VLOOKUP(I$6,Data!$N$4:$Y$11,Data!$X$1,FALSE)</f>
        <v>1.5675882363850997</v>
      </c>
      <c r="J888" s="97">
        <f t="shared" si="143"/>
        <v>1.5654851106458403</v>
      </c>
      <c r="L888" s="28">
        <v>0.88100000000000001</v>
      </c>
      <c r="M888" s="94">
        <f t="shared" si="144"/>
        <v>1.6619429056377597</v>
      </c>
      <c r="N888" s="94">
        <f t="shared" si="145"/>
        <v>1.6633615798327073</v>
      </c>
      <c r="O888" s="94">
        <f t="shared" si="146"/>
        <v>1.6631552040434534</v>
      </c>
      <c r="P888" s="94">
        <f t="shared" si="147"/>
        <v>1.6640735748059621</v>
      </c>
      <c r="Q888" s="94">
        <f t="shared" si="148"/>
        <v>1.6638360716256497</v>
      </c>
      <c r="R888" s="94">
        <f t="shared" si="149"/>
        <v>1.6645048659188895</v>
      </c>
      <c r="S888" s="94">
        <f t="shared" si="150"/>
        <v>1.6642721225263892</v>
      </c>
      <c r="T888" s="94">
        <f t="shared" si="151"/>
        <v>1.6647941181925499</v>
      </c>
      <c r="U888" s="97">
        <f t="shared" si="152"/>
        <v>1.6637425553229201</v>
      </c>
      <c r="W888" s="28">
        <v>0.88100000000000001</v>
      </c>
      <c r="X888" s="94">
        <f>AProperties!AF888*(9.806*B888)^0.5</f>
        <v>3.7219883211097016</v>
      </c>
      <c r="Y888" s="94">
        <f>AProperties!AG888*(9.806*C888)^0.5</f>
        <v>3.7257185987551202</v>
      </c>
      <c r="Z888" s="94">
        <f>AProperties!AH888*(9.806*D888)^0.5</f>
        <v>3.7251761745186349</v>
      </c>
      <c r="AA888" s="94">
        <f>AProperties!AI888*(9.806*E888)^0.5</f>
        <v>3.7275893776226154</v>
      </c>
      <c r="AB888" s="94">
        <f>AProperties!AJ888*(9.806*F888)^0.5</f>
        <v>3.7269654340426674</v>
      </c>
      <c r="AC888" s="94">
        <f>AProperties!AK888*(9.806*G888)^0.5</f>
        <v>3.7287221647459776</v>
      </c>
      <c r="AD888" s="94">
        <f>AProperties!AL888*(9.806*H888)^0.5</f>
        <v>3.7281109046621124</v>
      </c>
      <c r="AE888" s="94">
        <f>AProperties!AM888*(9.806*I888)^0.5</f>
        <v>3.7294817017410709</v>
      </c>
      <c r="AF888" s="97">
        <f t="shared" si="153"/>
        <v>3.726719084649738</v>
      </c>
    </row>
    <row r="889" spans="1:32" x14ac:dyDescent="0.25">
      <c r="A889" s="28">
        <v>0.88200000000000001</v>
      </c>
      <c r="B889" s="94">
        <f>AProperties!B889/AProperties!V889/VLOOKUP(B$6,Data!$N$4:$Y$11,Data!$X$1,FALSE)</f>
        <v>1.5690510976866774</v>
      </c>
      <c r="C889" s="94">
        <f>AProperties!C889/AProperties!W889/VLOOKUP(C$6,Data!$N$4:$Y$11,Data!$X$1,FALSE)</f>
        <v>1.571903461419317</v>
      </c>
      <c r="D889" s="94">
        <f>AProperties!D889/AProperties!X889/VLOOKUP(D$6,Data!$N$4:$Y$11,Data!$X$1,FALSE)</f>
        <v>1.5714885240737269</v>
      </c>
      <c r="E889" s="94">
        <f>AProperties!E889/AProperties!Y889/VLOOKUP(E$6,Data!$N$4:$Y$11,Data!$X$1,FALSE)</f>
        <v>1.5733349960965848</v>
      </c>
      <c r="F889" s="94">
        <f>AProperties!F889/AProperties!Z889/VLOOKUP(F$6,Data!$N$4:$Y$11,Data!$X$1,FALSE)</f>
        <v>1.5728574723443929</v>
      </c>
      <c r="G889" s="94">
        <f>AProperties!G889/AProperties!AA889/VLOOKUP(G$6,Data!$N$4:$Y$11,Data!$X$1,FALSE)</f>
        <v>1.574202151449827</v>
      </c>
      <c r="H889" s="94">
        <f>AProperties!H889/AProperties!AB889/VLOOKUP(H$6,Data!$N$4:$Y$11,Data!$X$1,FALSE)</f>
        <v>1.5737341965345661</v>
      </c>
      <c r="I889" s="94">
        <f>AProperties!I889/AProperties!AC889/VLOOKUP(I$6,Data!$N$4:$Y$11,Data!$X$1,FALSE)</f>
        <v>1.5747837242667058</v>
      </c>
      <c r="J889" s="97">
        <f t="shared" si="143"/>
        <v>1.5726694529839746</v>
      </c>
      <c r="L889" s="28">
        <v>0.88200000000000001</v>
      </c>
      <c r="M889" s="94">
        <f t="shared" si="144"/>
        <v>1.6665255488433388</v>
      </c>
      <c r="N889" s="94">
        <f t="shared" si="145"/>
        <v>1.6679517307096585</v>
      </c>
      <c r="O889" s="94">
        <f t="shared" si="146"/>
        <v>1.6677442620368634</v>
      </c>
      <c r="P889" s="94">
        <f t="shared" si="147"/>
        <v>1.6686674980482925</v>
      </c>
      <c r="Q889" s="94">
        <f t="shared" si="148"/>
        <v>1.6684287361721966</v>
      </c>
      <c r="R889" s="94">
        <f t="shared" si="149"/>
        <v>1.6691010757249134</v>
      </c>
      <c r="S889" s="94">
        <f t="shared" si="150"/>
        <v>1.6688670982672831</v>
      </c>
      <c r="T889" s="94">
        <f t="shared" si="151"/>
        <v>1.6693918621333528</v>
      </c>
      <c r="U889" s="97">
        <f t="shared" si="152"/>
        <v>1.6683347264919874</v>
      </c>
      <c r="W889" s="28">
        <v>0.88200000000000001</v>
      </c>
      <c r="X889" s="94">
        <f>AProperties!AF889*(9.806*B889)^0.5</f>
        <v>3.7328998029015468</v>
      </c>
      <c r="Y889" s="94">
        <f>AProperties!AG889*(9.806*C889)^0.5</f>
        <v>3.7366390622148091</v>
      </c>
      <c r="Z889" s="94">
        <f>AProperties!AH889*(9.806*D889)^0.5</f>
        <v>3.736095330113407</v>
      </c>
      <c r="AA889" s="94">
        <f>AProperties!AI889*(9.806*E889)^0.5</f>
        <v>3.7385143565879324</v>
      </c>
      <c r="AB889" s="94">
        <f>AProperties!AJ889*(9.806*F889)^0.5</f>
        <v>3.7378889061689065</v>
      </c>
      <c r="AC889" s="94">
        <f>AProperties!AK889*(9.806*G889)^0.5</f>
        <v>3.7396498815295387</v>
      </c>
      <c r="AD889" s="94">
        <f>AProperties!AL889*(9.806*H889)^0.5</f>
        <v>3.7390371437612422</v>
      </c>
      <c r="AE889" s="94">
        <f>AProperties!AM889*(9.806*I889)^0.5</f>
        <v>3.7404112557638598</v>
      </c>
      <c r="AF889" s="97">
        <f t="shared" si="153"/>
        <v>3.7376419673801551</v>
      </c>
    </row>
    <row r="890" spans="1:32" x14ac:dyDescent="0.25">
      <c r="A890" s="28">
        <v>0.88300000000000001</v>
      </c>
      <c r="B890" s="94">
        <f>AProperties!B890/AProperties!V890/VLOOKUP(B$6,Data!$N$4:$Y$11,Data!$X$1,FALSE)</f>
        <v>1.5763014946051555</v>
      </c>
      <c r="C890" s="94">
        <f>AProperties!C890/AProperties!W890/VLOOKUP(C$6,Data!$N$4:$Y$11,Data!$X$1,FALSE)</f>
        <v>1.5791690495858182</v>
      </c>
      <c r="D890" s="94">
        <f>AProperties!D890/AProperties!X890/VLOOKUP(D$6,Data!$N$4:$Y$11,Data!$X$1,FALSE)</f>
        <v>1.5787519008701116</v>
      </c>
      <c r="E890" s="94">
        <f>AProperties!E890/AProperties!Y890/VLOOKUP(E$6,Data!$N$4:$Y$11,Data!$X$1,FALSE)</f>
        <v>1.5806082173606271</v>
      </c>
      <c r="F890" s="94">
        <f>AProperties!F890/AProperties!Z890/VLOOKUP(F$6,Data!$N$4:$Y$11,Data!$X$1,FALSE)</f>
        <v>1.5801281467336916</v>
      </c>
      <c r="G890" s="94">
        <f>AProperties!G890/AProperties!AA890/VLOOKUP(G$6,Data!$N$4:$Y$11,Data!$X$1,FALSE)</f>
        <v>1.5814799993970261</v>
      </c>
      <c r="H890" s="94">
        <f>AProperties!H890/AProperties!AB890/VLOOKUP(H$6,Data!$N$4:$Y$11,Data!$X$1,FALSE)</f>
        <v>1.5810095474479042</v>
      </c>
      <c r="I890" s="94">
        <f>AProperties!I890/AProperties!AC890/VLOOKUP(I$6,Data!$N$4:$Y$11,Data!$X$1,FALSE)</f>
        <v>1.5820646764131649</v>
      </c>
      <c r="J890" s="97">
        <f t="shared" si="143"/>
        <v>1.5799391290516871</v>
      </c>
      <c r="L890" s="28">
        <v>0.88300000000000001</v>
      </c>
      <c r="M890" s="94">
        <f t="shared" si="144"/>
        <v>1.6711507473025777</v>
      </c>
      <c r="N890" s="94">
        <f t="shared" si="145"/>
        <v>1.6725845247929092</v>
      </c>
      <c r="O890" s="94">
        <f t="shared" si="146"/>
        <v>1.6723759504350557</v>
      </c>
      <c r="P890" s="94">
        <f t="shared" si="147"/>
        <v>1.6733041086803135</v>
      </c>
      <c r="Q890" s="94">
        <f t="shared" si="148"/>
        <v>1.6730640733668458</v>
      </c>
      <c r="R890" s="94">
        <f t="shared" si="149"/>
        <v>1.6737399996985132</v>
      </c>
      <c r="S890" s="94">
        <f t="shared" si="150"/>
        <v>1.6735047737239521</v>
      </c>
      <c r="T890" s="94">
        <f t="shared" si="151"/>
        <v>1.6740323382065825</v>
      </c>
      <c r="U890" s="97">
        <f t="shared" si="152"/>
        <v>1.6729695645258438</v>
      </c>
      <c r="W890" s="28">
        <v>0.88300000000000001</v>
      </c>
      <c r="X890" s="94">
        <f>AProperties!AF890*(9.806*B890)^0.5</f>
        <v>3.7438943499947057</v>
      </c>
      <c r="Y890" s="94">
        <f>AProperties!AG890*(9.806*C890)^0.5</f>
        <v>3.7476426829347771</v>
      </c>
      <c r="Z890" s="94">
        <f>AProperties!AH890*(9.806*D890)^0.5</f>
        <v>3.7470976295880529</v>
      </c>
      <c r="AA890" s="94">
        <f>AProperties!AI890*(9.806*E890)^0.5</f>
        <v>3.7495225389838591</v>
      </c>
      <c r="AB890" s="94">
        <f>AProperties!AJ890*(9.806*F890)^0.5</f>
        <v>3.7488955663231365</v>
      </c>
      <c r="AC890" s="94">
        <f>AProperties!AK890*(9.806*G890)^0.5</f>
        <v>3.7506608297174888</v>
      </c>
      <c r="AD890" s="94">
        <f>AProperties!AL890*(9.806*H890)^0.5</f>
        <v>3.7500465991683263</v>
      </c>
      <c r="AE890" s="94">
        <f>AProperties!AM890*(9.806*I890)^0.5</f>
        <v>3.7514240599546889</v>
      </c>
      <c r="AF890" s="97">
        <f t="shared" si="153"/>
        <v>3.7486480320831292</v>
      </c>
    </row>
    <row r="891" spans="1:32" x14ac:dyDescent="0.25">
      <c r="A891" s="28">
        <v>0.88400000000000001</v>
      </c>
      <c r="B891" s="94">
        <f>AProperties!B891/AProperties!V891/VLOOKUP(B$6,Data!$N$4:$Y$11,Data!$X$1,FALSE)</f>
        <v>1.5836388407632771</v>
      </c>
      <c r="C891" s="94">
        <f>AProperties!C891/AProperties!W891/VLOOKUP(C$6,Data!$N$4:$Y$11,Data!$X$1,FALSE)</f>
        <v>1.5865217666487608</v>
      </c>
      <c r="D891" s="94">
        <f>AProperties!D891/AProperties!X891/VLOOKUP(D$6,Data!$N$4:$Y$11,Data!$X$1,FALSE)</f>
        <v>1.586102380413918</v>
      </c>
      <c r="E891" s="94">
        <f>AProperties!E891/AProperties!Y891/VLOOKUP(E$6,Data!$N$4:$Y$11,Data!$X$1,FALSE)</f>
        <v>1.5879686577722156</v>
      </c>
      <c r="F891" s="94">
        <f>AProperties!F891/AProperties!Z891/VLOOKUP(F$6,Data!$N$4:$Y$11,Data!$X$1,FALSE)</f>
        <v>1.5874860101586825</v>
      </c>
      <c r="G891" s="94">
        <f>AProperties!G891/AProperties!AA891/VLOOKUP(G$6,Data!$N$4:$Y$11,Data!$X$1,FALSE)</f>
        <v>1.5888451211894641</v>
      </c>
      <c r="H891" s="94">
        <f>AProperties!H891/AProperties!AB891/VLOOKUP(H$6,Data!$N$4:$Y$11,Data!$X$1,FALSE)</f>
        <v>1.5883721426865995</v>
      </c>
      <c r="I891" s="94">
        <f>AProperties!I891/AProperties!AC891/VLOOKUP(I$6,Data!$N$4:$Y$11,Data!$X$1,FALSE)</f>
        <v>1.5894329391006259</v>
      </c>
      <c r="J891" s="97">
        <f t="shared" si="143"/>
        <v>1.587295982341693</v>
      </c>
      <c r="L891" s="28">
        <v>0.88400000000000001</v>
      </c>
      <c r="M891" s="94">
        <f t="shared" si="144"/>
        <v>1.6758194203816386</v>
      </c>
      <c r="N891" s="94">
        <f t="shared" si="145"/>
        <v>1.6772608833243803</v>
      </c>
      <c r="O891" s="94">
        <f t="shared" si="146"/>
        <v>1.6770511902069591</v>
      </c>
      <c r="P891" s="94">
        <f t="shared" si="147"/>
        <v>1.6779843288861078</v>
      </c>
      <c r="Q891" s="94">
        <f t="shared" si="148"/>
        <v>1.6777430050793414</v>
      </c>
      <c r="R891" s="94">
        <f t="shared" si="149"/>
        <v>1.678422560594732</v>
      </c>
      <c r="S891" s="94">
        <f t="shared" si="150"/>
        <v>1.6781860713432999</v>
      </c>
      <c r="T891" s="94">
        <f t="shared" si="151"/>
        <v>1.678716469550313</v>
      </c>
      <c r="U891" s="97">
        <f t="shared" si="152"/>
        <v>1.6776479911708466</v>
      </c>
      <c r="W891" s="28">
        <v>0.88400000000000001</v>
      </c>
      <c r="X891" s="94">
        <f>AProperties!AF891*(9.806*B891)^0.5</f>
        <v>3.7549736209651767</v>
      </c>
      <c r="Y891" s="94">
        <f>AProperties!AG891*(9.806*C891)^0.5</f>
        <v>3.7587311213231951</v>
      </c>
      <c r="Z891" s="94">
        <f>AProperties!AH891*(9.806*D891)^0.5</f>
        <v>3.7581847330842177</v>
      </c>
      <c r="AA891" s="94">
        <f>AProperties!AI891*(9.806*E891)^0.5</f>
        <v>3.7606155861381141</v>
      </c>
      <c r="AB891" s="94">
        <f>AProperties!AJ891*(9.806*F891)^0.5</f>
        <v>3.7599870755263352</v>
      </c>
      <c r="AC891" s="94">
        <f>AProperties!AK891*(9.806*G891)^0.5</f>
        <v>3.7617566711945694</v>
      </c>
      <c r="AD891" s="94">
        <f>AProperties!AL891*(9.806*H891)^0.5</f>
        <v>3.7611409324675074</v>
      </c>
      <c r="AE891" s="94">
        <f>AProperties!AM891*(9.806*I891)^0.5</f>
        <v>3.7625217765718761</v>
      </c>
      <c r="AF891" s="97">
        <f t="shared" si="153"/>
        <v>3.7597389396588738</v>
      </c>
    </row>
    <row r="892" spans="1:32" x14ac:dyDescent="0.25">
      <c r="A892" s="28">
        <v>0.88500000000000001</v>
      </c>
      <c r="B892" s="94">
        <f>AProperties!B892/AProperties!V892/VLOOKUP(B$6,Data!$N$4:$Y$11,Data!$X$1,FALSE)</f>
        <v>1.5910650308234295</v>
      </c>
      <c r="C892" s="94">
        <f>AProperties!C892/AProperties!W892/VLOOKUP(C$6,Data!$N$4:$Y$11,Data!$X$1,FALSE)</f>
        <v>1.5939635111354928</v>
      </c>
      <c r="D892" s="94">
        <f>AProperties!D892/AProperties!X892/VLOOKUP(D$6,Data!$N$4:$Y$11,Data!$X$1,FALSE)</f>
        <v>1.5935418606699894</v>
      </c>
      <c r="E892" s="94">
        <f>AProperties!E892/AProperties!Y892/VLOOKUP(E$6,Data!$N$4:$Y$11,Data!$X$1,FALSE)</f>
        <v>1.5954182177999916</v>
      </c>
      <c r="F892" s="94">
        <f>AProperties!F892/AProperties!Z892/VLOOKUP(F$6,Data!$N$4:$Y$11,Data!$X$1,FALSE)</f>
        <v>1.5949329624403215</v>
      </c>
      <c r="G892" s="94">
        <f>AProperties!G892/AProperties!AA892/VLOOKUP(G$6,Data!$N$4:$Y$11,Data!$X$1,FALSE)</f>
        <v>1.596299418472233</v>
      </c>
      <c r="H892" s="94">
        <f>AProperties!H892/AProperties!AB892/VLOOKUP(H$6,Data!$N$4:$Y$11,Data!$X$1,FALSE)</f>
        <v>1.5958238832608329</v>
      </c>
      <c r="I892" s="94">
        <f>AProperties!I892/AProperties!AC892/VLOOKUP(I$6,Data!$N$4:$Y$11,Data!$X$1,FALSE)</f>
        <v>1.5968904147634022</v>
      </c>
      <c r="J892" s="97">
        <f t="shared" si="143"/>
        <v>1.5947419124207116</v>
      </c>
      <c r="L892" s="28">
        <v>0.88500000000000001</v>
      </c>
      <c r="M892" s="94">
        <f t="shared" si="144"/>
        <v>1.6805325154117148</v>
      </c>
      <c r="N892" s="94">
        <f t="shared" si="145"/>
        <v>1.6819817555677465</v>
      </c>
      <c r="O892" s="94">
        <f t="shared" si="146"/>
        <v>1.6817709303349946</v>
      </c>
      <c r="P892" s="94">
        <f t="shared" si="147"/>
        <v>1.6827091088999957</v>
      </c>
      <c r="Q892" s="94">
        <f t="shared" si="148"/>
        <v>1.6824664812201608</v>
      </c>
      <c r="R892" s="94">
        <f t="shared" si="149"/>
        <v>1.6831497092361165</v>
      </c>
      <c r="S892" s="94">
        <f t="shared" si="150"/>
        <v>1.6829119416304166</v>
      </c>
      <c r="T892" s="94">
        <f t="shared" si="151"/>
        <v>1.683445207381701</v>
      </c>
      <c r="U892" s="97">
        <f t="shared" si="152"/>
        <v>1.6823709562103559</v>
      </c>
      <c r="W892" s="28">
        <v>0.88500000000000001</v>
      </c>
      <c r="X892" s="94">
        <f>AProperties!AF892*(9.806*B892)^0.5</f>
        <v>3.7661393219371222</v>
      </c>
      <c r="Y892" s="94">
        <f>AProperties!AG892*(9.806*C892)^0.5</f>
        <v>3.7699060853865141</v>
      </c>
      <c r="Z892" s="94">
        <f>AProperties!AH892*(9.806*D892)^0.5</f>
        <v>3.7693583483345203</v>
      </c>
      <c r="AA892" s="94">
        <f>AProperties!AI892*(9.806*E892)^0.5</f>
        <v>3.7717952070018388</v>
      </c>
      <c r="AB892" s="94">
        <f>AProperties!AJ892*(9.806*F892)^0.5</f>
        <v>3.7711651424145103</v>
      </c>
      <c r="AC892" s="94">
        <f>AProperties!AK892*(9.806*G892)^0.5</f>
        <v>3.7729391154841734</v>
      </c>
      <c r="AD892" s="94">
        <f>AProperties!AL892*(9.806*H892)^0.5</f>
        <v>3.7723218528733655</v>
      </c>
      <c r="AE892" s="94">
        <f>AProperties!AM892*(9.806*I892)^0.5</f>
        <v>3.7737061155226086</v>
      </c>
      <c r="AF892" s="97">
        <f t="shared" si="153"/>
        <v>3.7709163986193315</v>
      </c>
    </row>
    <row r="893" spans="1:32" x14ac:dyDescent="0.25">
      <c r="A893" s="28">
        <v>0.88600000000000001</v>
      </c>
      <c r="B893" s="94">
        <f>AProperties!B893/AProperties!V893/VLOOKUP(B$6,Data!$N$4:$Y$11,Data!$X$1,FALSE)</f>
        <v>1.5985820175831384</v>
      </c>
      <c r="C893" s="94">
        <f>AProperties!C893/AProperties!W893/VLOOKUP(C$6,Data!$N$4:$Y$11,Data!$X$1,FALSE)</f>
        <v>1.601496239826385</v>
      </c>
      <c r="D893" s="94">
        <f>AProperties!D893/AProperties!X893/VLOOKUP(D$6,Data!$N$4:$Y$11,Data!$X$1,FALSE)</f>
        <v>1.601072297839047</v>
      </c>
      <c r="E893" s="94">
        <f>AProperties!E893/AProperties!Y893/VLOOKUP(E$6,Data!$N$4:$Y$11,Data!$X$1,FALSE)</f>
        <v>1.6029588562248349</v>
      </c>
      <c r="F893" s="94">
        <f>AProperties!F893/AProperties!Z893/VLOOKUP(F$6,Data!$N$4:$Y$11,Data!$X$1,FALSE)</f>
        <v>1.6024709616920549</v>
      </c>
      <c r="G893" s="94">
        <f>AProperties!G893/AProperties!AA893/VLOOKUP(G$6,Data!$N$4:$Y$11,Data!$X$1,FALSE)</f>
        <v>1.603844851238559</v>
      </c>
      <c r="H893" s="94">
        <f>AProperties!H893/AProperties!AB893/VLOOKUP(H$6,Data!$N$4:$Y$11,Data!$X$1,FALSE)</f>
        <v>1.6033667285095492</v>
      </c>
      <c r="I893" s="94">
        <f>AProperties!I893/AProperties!AC893/VLOOKUP(I$6,Data!$N$4:$Y$11,Data!$X$1,FALSE)</f>
        <v>1.6044390642080248</v>
      </c>
      <c r="J893" s="97">
        <f t="shared" si="143"/>
        <v>1.6022788771401992</v>
      </c>
      <c r="L893" s="28">
        <v>0.88600000000000001</v>
      </c>
      <c r="M893" s="94">
        <f t="shared" si="144"/>
        <v>1.6852910087915691</v>
      </c>
      <c r="N893" s="94">
        <f t="shared" si="145"/>
        <v>1.6867481199131924</v>
      </c>
      <c r="O893" s="94">
        <f t="shared" si="146"/>
        <v>1.6865361489195236</v>
      </c>
      <c r="P893" s="94">
        <f t="shared" si="147"/>
        <v>1.6874794281124175</v>
      </c>
      <c r="Q893" s="94">
        <f t="shared" si="148"/>
        <v>1.6872354808460275</v>
      </c>
      <c r="R893" s="94">
        <f t="shared" si="149"/>
        <v>1.6879224256192795</v>
      </c>
      <c r="S893" s="94">
        <f t="shared" si="150"/>
        <v>1.6876833642547746</v>
      </c>
      <c r="T893" s="94">
        <f t="shared" si="151"/>
        <v>1.6882195321040125</v>
      </c>
      <c r="U893" s="97">
        <f t="shared" si="152"/>
        <v>1.6871394385700997</v>
      </c>
      <c r="W893" s="28">
        <v>0.88600000000000001</v>
      </c>
      <c r="X893" s="94">
        <f>AProperties!AF893*(9.806*B893)^0.5</f>
        <v>3.7773932083600816</v>
      </c>
      <c r="Y893" s="94">
        <f>AProperties!AG893*(9.806*C893)^0.5</f>
        <v>3.7811693325084934</v>
      </c>
      <c r="Z893" s="94">
        <f>AProperties!AH893*(9.806*D893)^0.5</f>
        <v>3.7806202324413531</v>
      </c>
      <c r="AA893" s="94">
        <f>AProperties!AI893*(9.806*E893)^0.5</f>
        <v>3.7830631599295583</v>
      </c>
      <c r="AB893" s="94">
        <f>AProperties!AJ893*(9.806*F893)^0.5</f>
        <v>3.7824315250183731</v>
      </c>
      <c r="AC893" s="94">
        <f>AProperties!AK893*(9.806*G893)^0.5</f>
        <v>3.7842099215288898</v>
      </c>
      <c r="AD893" s="94">
        <f>AProperties!AL893*(9.806*H893)^0.5</f>
        <v>3.7835911190111506</v>
      </c>
      <c r="AE893" s="94">
        <f>AProperties!AM893*(9.806*I893)^0.5</f>
        <v>3.7849788361438774</v>
      </c>
      <c r="AF893" s="97">
        <f t="shared" si="153"/>
        <v>3.7821821668677229</v>
      </c>
    </row>
    <row r="894" spans="1:32" x14ac:dyDescent="0.25">
      <c r="A894" s="28">
        <v>0.88700000000000001</v>
      </c>
      <c r="B894" s="94">
        <f>AProperties!B894/AProperties!V894/VLOOKUP(B$6,Data!$N$4:$Y$11,Data!$X$1,FALSE)</f>
        <v>1.6061918142872913</v>
      </c>
      <c r="C894" s="94">
        <f>AProperties!C894/AProperties!W894/VLOOKUP(C$6,Data!$N$4:$Y$11,Data!$X$1,FALSE)</f>
        <v>1.6091219700717434</v>
      </c>
      <c r="D894" s="94">
        <f>AProperties!D894/AProperties!X894/VLOOKUP(D$6,Data!$N$4:$Y$11,Data!$X$1,FALSE)</f>
        <v>1.6086957086739024</v>
      </c>
      <c r="E894" s="94">
        <f>AProperties!E894/AProperties!Y894/VLOOKUP(E$6,Data!$N$4:$Y$11,Data!$X$1,FALSE)</f>
        <v>1.6105925924591249</v>
      </c>
      <c r="F894" s="94">
        <f>AProperties!F894/AProperties!Z894/VLOOKUP(F$6,Data!$N$4:$Y$11,Data!$X$1,FALSE)</f>
        <v>1.6101020266382839</v>
      </c>
      <c r="G894" s="94">
        <f>AProperties!G894/AProperties!AA894/VLOOKUP(G$6,Data!$N$4:$Y$11,Data!$X$1,FALSE)</f>
        <v>1.6114834401504567</v>
      </c>
      <c r="H894" s="94">
        <f>AProperties!H894/AProperties!AB894/VLOOKUP(H$6,Data!$N$4:$Y$11,Data!$X$1,FALSE)</f>
        <v>1.61100269842035</v>
      </c>
      <c r="I894" s="94">
        <f>AProperties!I894/AProperties!AC894/VLOOKUP(I$6,Data!$N$4:$Y$11,Data!$X$1,FALSE)</f>
        <v>1.6120809089348274</v>
      </c>
      <c r="J894" s="97">
        <f t="shared" si="143"/>
        <v>1.6099088949544975</v>
      </c>
      <c r="L894" s="28">
        <v>0.88700000000000001</v>
      </c>
      <c r="M894" s="94">
        <f t="shared" si="144"/>
        <v>1.6900959071436457</v>
      </c>
      <c r="N894" s="94">
        <f t="shared" si="145"/>
        <v>1.6915609850358717</v>
      </c>
      <c r="O894" s="94">
        <f t="shared" si="146"/>
        <v>1.6913478543369513</v>
      </c>
      <c r="P894" s="94">
        <f t="shared" si="147"/>
        <v>1.6922962962295625</v>
      </c>
      <c r="Q894" s="94">
        <f t="shared" si="148"/>
        <v>1.692051013319142</v>
      </c>
      <c r="R894" s="94">
        <f t="shared" si="149"/>
        <v>1.6927417200752284</v>
      </c>
      <c r="S894" s="94">
        <f t="shared" si="150"/>
        <v>1.692501349210175</v>
      </c>
      <c r="T894" s="94">
        <f t="shared" si="151"/>
        <v>1.6930404544674138</v>
      </c>
      <c r="U894" s="97">
        <f t="shared" si="152"/>
        <v>1.691954447477249</v>
      </c>
      <c r="W894" s="28">
        <v>0.88700000000000001</v>
      </c>
      <c r="X894" s="94">
        <f>AProperties!AF894*(9.806*B894)^0.5</f>
        <v>3.7887370868687182</v>
      </c>
      <c r="Y894" s="94">
        <f>AProperties!AG894*(9.806*C894)^0.5</f>
        <v>3.7925226713119047</v>
      </c>
      <c r="Z894" s="94">
        <f>AProperties!AH894*(9.806*D894)^0.5</f>
        <v>3.7919721937382684</v>
      </c>
      <c r="AA894" s="94">
        <f>AProperties!AI894*(9.806*E894)^0.5</f>
        <v>3.7944212545418514</v>
      </c>
      <c r="AB894" s="94">
        <f>AProperties!AJ894*(9.806*F894)^0.5</f>
        <v>3.7937880326256561</v>
      </c>
      <c r="AC894" s="94">
        <f>AProperties!AK894*(9.806*G894)^0.5</f>
        <v>3.7955708995537187</v>
      </c>
      <c r="AD894" s="94">
        <f>AProperties!AL894*(9.806*H894)^0.5</f>
        <v>3.7949505407796837</v>
      </c>
      <c r="AE894" s="94">
        <f>AProperties!AM894*(9.806*I894)^0.5</f>
        <v>3.7963417490660496</v>
      </c>
      <c r="AF894" s="97">
        <f t="shared" si="153"/>
        <v>3.7935380535607317</v>
      </c>
    </row>
    <row r="895" spans="1:32" x14ac:dyDescent="0.25">
      <c r="A895" s="28">
        <v>0.88800000000000001</v>
      </c>
      <c r="B895" s="94">
        <f>AProperties!B895/AProperties!V895/VLOOKUP(B$6,Data!$N$4:$Y$11,Data!$X$1,FALSE)</f>
        <v>1.6138964970537291</v>
      </c>
      <c r="C895" s="94">
        <f>AProperties!C895/AProperties!W895/VLOOKUP(C$6,Data!$N$4:$Y$11,Data!$X$1,FALSE)</f>
        <v>1.6168427822222975</v>
      </c>
      <c r="D895" s="94">
        <f>AProperties!D895/AProperties!X895/VLOOKUP(D$6,Data!$N$4:$Y$11,Data!$X$1,FALSE)</f>
        <v>1.6164141729092345</v>
      </c>
      <c r="E895" s="94">
        <f>AProperties!E895/AProperties!Y895/VLOOKUP(E$6,Data!$N$4:$Y$11,Data!$X$1,FALSE)</f>
        <v>1.618321508979683</v>
      </c>
      <c r="F895" s="94">
        <f>AProperties!F895/AProperties!Z895/VLOOKUP(F$6,Data!$N$4:$Y$11,Data!$X$1,FALSE)</f>
        <v>1.6178282390464855</v>
      </c>
      <c r="G895" s="94">
        <f>AProperties!G895/AProperties!AA895/VLOOKUP(G$6,Data!$N$4:$Y$11,Data!$X$1,FALSE)</f>
        <v>1.6192172689731927</v>
      </c>
      <c r="H895" s="94">
        <f>AProperties!H895/AProperties!AB895/VLOOKUP(H$6,Data!$N$4:$Y$11,Data!$X$1,FALSE)</f>
        <v>1.6187338760631522</v>
      </c>
      <c r="I895" s="94">
        <f>AProperties!I895/AProperties!AC895/VLOOKUP(I$6,Data!$N$4:$Y$11,Data!$X$1,FALSE)</f>
        <v>1.6198180335734282</v>
      </c>
      <c r="J895" s="97">
        <f t="shared" si="143"/>
        <v>1.6176340473526505</v>
      </c>
      <c r="L895" s="28">
        <v>0.88800000000000001</v>
      </c>
      <c r="M895" s="94">
        <f t="shared" si="144"/>
        <v>1.6949482485268645</v>
      </c>
      <c r="N895" s="94">
        <f t="shared" si="145"/>
        <v>1.6964213911111488</v>
      </c>
      <c r="O895" s="94">
        <f t="shared" si="146"/>
        <v>1.6962070864546173</v>
      </c>
      <c r="P895" s="94">
        <f t="shared" si="147"/>
        <v>1.6971607544898415</v>
      </c>
      <c r="Q895" s="94">
        <f t="shared" si="148"/>
        <v>1.6969141195232429</v>
      </c>
      <c r="R895" s="94">
        <f t="shared" si="149"/>
        <v>1.6976086344865964</v>
      </c>
      <c r="S895" s="94">
        <f t="shared" si="150"/>
        <v>1.6973669380315761</v>
      </c>
      <c r="T895" s="94">
        <f t="shared" si="151"/>
        <v>1.6979090167867141</v>
      </c>
      <c r="U895" s="97">
        <f t="shared" si="152"/>
        <v>1.6968170236763254</v>
      </c>
      <c r="W895" s="28">
        <v>0.88800000000000001</v>
      </c>
      <c r="X895" s="94">
        <f>AProperties!AF895*(9.806*B895)^0.5</f>
        <v>3.8001728172297264</v>
      </c>
      <c r="Y895" s="94">
        <f>AProperties!AG895*(9.806*C895)^0.5</f>
        <v>3.8039679636074379</v>
      </c>
      <c r="Z895" s="94">
        <f>AProperties!AH895*(9.806*D895)^0.5</f>
        <v>3.8034160937386052</v>
      </c>
      <c r="AA895" s="94">
        <f>AProperties!AI895*(9.806*E895)^0.5</f>
        <v>3.8058713536752671</v>
      </c>
      <c r="AB895" s="94">
        <f>AProperties!AJ895*(9.806*F895)^0.5</f>
        <v>3.8052365277306981</v>
      </c>
      <c r="AC895" s="94">
        <f>AProperties!AK895*(9.806*G895)^0.5</f>
        <v>3.807023913016633</v>
      </c>
      <c r="AD895" s="94">
        <f>AProperties!AL895*(9.806*H895)^0.5</f>
        <v>3.8064019813015908</v>
      </c>
      <c r="AE895" s="94">
        <f>AProperties!AM895*(9.806*I895)^0.5</f>
        <v>3.8077967181638717</v>
      </c>
      <c r="AF895" s="97">
        <f t="shared" si="153"/>
        <v>3.8049859210579786</v>
      </c>
    </row>
    <row r="896" spans="1:32" x14ac:dyDescent="0.25">
      <c r="A896" s="28">
        <v>0.88900000000000001</v>
      </c>
      <c r="B896" s="94">
        <f>AProperties!B896/AProperties!V896/VLOOKUP(B$6,Data!$N$4:$Y$11,Data!$X$1,FALSE)</f>
        <v>1.6216982074188362</v>
      </c>
      <c r="C896" s="94">
        <f>AProperties!C896/AProperties!W896/VLOOKUP(C$6,Data!$N$4:$Y$11,Data!$X$1,FALSE)</f>
        <v>1.6246608221799272</v>
      </c>
      <c r="D896" s="94">
        <f>AProperties!D896/AProperties!X896/VLOOKUP(D$6,Data!$N$4:$Y$11,Data!$X$1,FALSE)</f>
        <v>1.624229835811579</v>
      </c>
      <c r="E896" s="94">
        <f>AProperties!E896/AProperties!Y896/VLOOKUP(E$6,Data!$N$4:$Y$11,Data!$X$1,FALSE)</f>
        <v>1.6261477538810856</v>
      </c>
      <c r="F896" s="94">
        <f>AProperties!F896/AProperties!Z896/VLOOKUP(F$6,Data!$N$4:$Y$11,Data!$X$1,FALSE)</f>
        <v>1.6256517462796811</v>
      </c>
      <c r="G896" s="94">
        <f>AProperties!G896/AProperties!AA896/VLOOKUP(G$6,Data!$N$4:$Y$11,Data!$X$1,FALSE)</f>
        <v>1.6270484871301496</v>
      </c>
      <c r="H896" s="94">
        <f>AProperties!H896/AProperties!AB896/VLOOKUP(H$6,Data!$N$4:$Y$11,Data!$X$1,FALSE)</f>
        <v>1.626562410144198</v>
      </c>
      <c r="I896" s="94">
        <f>AProperties!I896/AProperties!AC896/VLOOKUP(I$6,Data!$N$4:$Y$11,Data!$X$1,FALSE)</f>
        <v>1.627652588438637</v>
      </c>
      <c r="J896" s="97">
        <f t="shared" si="143"/>
        <v>1.6254564814105117</v>
      </c>
      <c r="L896" s="28">
        <v>0.88900000000000001</v>
      </c>
      <c r="M896" s="94">
        <f t="shared" si="144"/>
        <v>1.6998491037094181</v>
      </c>
      <c r="N896" s="94">
        <f t="shared" si="145"/>
        <v>1.7013304110899636</v>
      </c>
      <c r="O896" s="94">
        <f t="shared" si="146"/>
        <v>1.7011149179057896</v>
      </c>
      <c r="P896" s="94">
        <f t="shared" si="147"/>
        <v>1.7020738769405428</v>
      </c>
      <c r="Q896" s="94">
        <f t="shared" si="148"/>
        <v>1.7018258731398406</v>
      </c>
      <c r="R896" s="94">
        <f t="shared" si="149"/>
        <v>1.7025242435650747</v>
      </c>
      <c r="S896" s="94">
        <f t="shared" si="150"/>
        <v>1.702281205072099</v>
      </c>
      <c r="T896" s="94">
        <f t="shared" si="151"/>
        <v>1.7028262942193186</v>
      </c>
      <c r="U896" s="97">
        <f t="shared" si="152"/>
        <v>1.7017282407052559</v>
      </c>
      <c r="W896" s="28">
        <v>0.88900000000000001</v>
      </c>
      <c r="X896" s="94">
        <f>AProperties!AF896*(9.806*B896)^0.5</f>
        <v>3.8117023143807947</v>
      </c>
      <c r="Y896" s="94">
        <f>AProperties!AG896*(9.806*C896)^0.5</f>
        <v>3.8155071264347775</v>
      </c>
      <c r="Z896" s="94">
        <f>AProperties!AH896*(9.806*D896)^0.5</f>
        <v>3.8149538491762605</v>
      </c>
      <c r="AA896" s="94">
        <f>AProperties!AI896*(9.806*E896)^0.5</f>
        <v>3.8174153754244475</v>
      </c>
      <c r="AB896" s="94">
        <f>AProperties!AJ896*(9.806*F896)^0.5</f>
        <v>3.8167789280762352</v>
      </c>
      <c r="AC896" s="94">
        <f>AProperties!AK896*(9.806*G896)^0.5</f>
        <v>3.8185708806513365</v>
      </c>
      <c r="AD896" s="94">
        <f>AProperties!AL896*(9.806*H896)^0.5</f>
        <v>3.8179473589657063</v>
      </c>
      <c r="AE896" s="94">
        <f>AProperties!AM896*(9.806*I896)^0.5</f>
        <v>3.8193456625996438</v>
      </c>
      <c r="AF896" s="97">
        <f t="shared" si="153"/>
        <v>3.8165276869636502</v>
      </c>
    </row>
    <row r="897" spans="1:32" x14ac:dyDescent="0.25">
      <c r="A897" s="28">
        <v>0.89</v>
      </c>
      <c r="B897" s="94">
        <f>AProperties!B897/AProperties!V897/VLOOKUP(B$6,Data!$N$4:$Y$11,Data!$X$1,FALSE)</f>
        <v>1.6295991550101894</v>
      </c>
      <c r="C897" s="94">
        <f>AProperties!C897/AProperties!W897/VLOOKUP(C$6,Data!$N$4:$Y$11,Data!$X$1,FALSE)</f>
        <v>1.6325783040757107</v>
      </c>
      <c r="D897" s="94">
        <f>AProperties!D897/AProperties!X897/VLOOKUP(D$6,Data!$N$4:$Y$11,Data!$X$1,FALSE)</f>
        <v>1.6321449108565904</v>
      </c>
      <c r="E897" s="94">
        <f>AProperties!E897/AProperties!Y897/VLOOKUP(E$6,Data!$N$4:$Y$11,Data!$X$1,FALSE)</f>
        <v>1.6340735435564304</v>
      </c>
      <c r="F897" s="94">
        <f>AProperties!F897/AProperties!Z897/VLOOKUP(F$6,Data!$N$4:$Y$11,Data!$X$1,FALSE)</f>
        <v>1.6335747639762819</v>
      </c>
      <c r="G897" s="94">
        <f>AProperties!G897/AProperties!AA897/VLOOKUP(G$6,Data!$N$4:$Y$11,Data!$X$1,FALSE)</f>
        <v>1.634979312385233</v>
      </c>
      <c r="H897" s="94">
        <f>AProperties!H897/AProperties!AB897/VLOOKUP(H$6,Data!$N$4:$Y$11,Data!$X$1,FALSE)</f>
        <v>1.6344905176875928</v>
      </c>
      <c r="I897" s="94">
        <f>AProperties!I897/AProperties!AC897/VLOOKUP(I$6,Data!$N$4:$Y$11,Data!$X$1,FALSE)</f>
        <v>1.6355867922139695</v>
      </c>
      <c r="J897" s="97">
        <f t="shared" si="143"/>
        <v>1.6333784124702497</v>
      </c>
      <c r="L897" s="28">
        <v>0.89</v>
      </c>
      <c r="M897" s="94">
        <f t="shared" si="144"/>
        <v>1.7047995775050948</v>
      </c>
      <c r="N897" s="94">
        <f t="shared" si="145"/>
        <v>1.7062891520378554</v>
      </c>
      <c r="O897" s="94">
        <f t="shared" si="146"/>
        <v>1.7060724554282953</v>
      </c>
      <c r="P897" s="94">
        <f t="shared" si="147"/>
        <v>1.7070367717782151</v>
      </c>
      <c r="Q897" s="94">
        <f t="shared" si="148"/>
        <v>1.706787381988141</v>
      </c>
      <c r="R897" s="94">
        <f t="shared" si="149"/>
        <v>1.7074896561926165</v>
      </c>
      <c r="S897" s="94">
        <f t="shared" si="150"/>
        <v>1.7072452588437965</v>
      </c>
      <c r="T897" s="94">
        <f t="shared" si="151"/>
        <v>1.7077933961069847</v>
      </c>
      <c r="U897" s="97">
        <f t="shared" si="152"/>
        <v>1.7066892062351249</v>
      </c>
      <c r="W897" s="28">
        <v>0.89</v>
      </c>
      <c r="X897" s="94">
        <f>AProperties!AF897*(9.806*B897)^0.5</f>
        <v>3.8233275505668272</v>
      </c>
      <c r="Y897" s="94">
        <f>AProperties!AG897*(9.806*C897)^0.5</f>
        <v>3.8271421342010234</v>
      </c>
      <c r="Z897" s="94">
        <f>AProperties!AH897*(9.806*D897)^0.5</f>
        <v>3.826587434143804</v>
      </c>
      <c r="AA897" s="94">
        <f>AProperties!AI897*(9.806*E897)^0.5</f>
        <v>3.8290552952816865</v>
      </c>
      <c r="AB897" s="94">
        <f>AProperties!AJ897*(9.806*F897)^0.5</f>
        <v>3.8284172087925681</v>
      </c>
      <c r="AC897" s="94">
        <f>AProperties!AK897*(9.806*G897)^0.5</f>
        <v>3.8302137786074764</v>
      </c>
      <c r="AD897" s="94">
        <f>AProperties!AL897*(9.806*H897)^0.5</f>
        <v>3.8295886495669427</v>
      </c>
      <c r="AE897" s="94">
        <f>AProperties!AM897*(9.806*I897)^0.5</f>
        <v>3.8309905589638911</v>
      </c>
      <c r="AF897" s="97">
        <f t="shared" si="153"/>
        <v>3.8281653262655273</v>
      </c>
    </row>
    <row r="898" spans="1:32" x14ac:dyDescent="0.25">
      <c r="A898" s="28">
        <v>0.89100000000000001</v>
      </c>
      <c r="B898" s="94">
        <f>AProperties!B898/AProperties!V898/VLOOKUP(B$6,Data!$N$4:$Y$11,Data!$X$1,FALSE)</f>
        <v>1.6376016203538517</v>
      </c>
      <c r="C898" s="94">
        <f>AProperties!C898/AProperties!W898/VLOOKUP(C$6,Data!$N$4:$Y$11,Data!$X$1,FALSE)</f>
        <v>1.640597513082892</v>
      </c>
      <c r="D898" s="94">
        <f>AProperties!D898/AProperties!X898/VLOOKUP(D$6,Data!$N$4:$Y$11,Data!$X$1,FALSE)</f>
        <v>1.6401616825411722</v>
      </c>
      <c r="E898" s="94">
        <f>AProperties!E898/AProperties!Y898/VLOOKUP(E$6,Data!$N$4:$Y$11,Data!$X$1,FALSE)</f>
        <v>1.6421011655131372</v>
      </c>
      <c r="F898" s="94">
        <f>AProperties!F898/AProperties!Z898/VLOOKUP(F$6,Data!$N$4:$Y$11,Data!$X$1,FALSE)</f>
        <v>1.6415995788649462</v>
      </c>
      <c r="G898" s="94">
        <f>AProperties!G898/AProperties!AA898/VLOOKUP(G$6,Data!$N$4:$Y$11,Data!$X$1,FALSE)</f>
        <v>1.6430120336604128</v>
      </c>
      <c r="H898" s="94">
        <f>AProperties!H898/AProperties!AB898/VLOOKUP(H$6,Data!$N$4:$Y$11,Data!$X$1,FALSE)</f>
        <v>1.6425204868519006</v>
      </c>
      <c r="I898" s="94">
        <f>AProperties!I898/AProperties!AC898/VLOOKUP(I$6,Data!$N$4:$Y$11,Data!$X$1,FALSE)</f>
        <v>1.6436229347703402</v>
      </c>
      <c r="J898" s="97">
        <f t="shared" si="143"/>
        <v>1.6414021269548316</v>
      </c>
      <c r="L898" s="28">
        <v>0.89100000000000001</v>
      </c>
      <c r="M898" s="94">
        <f t="shared" si="144"/>
        <v>1.709800810176926</v>
      </c>
      <c r="N898" s="94">
        <f t="shared" si="145"/>
        <v>1.7112987565414461</v>
      </c>
      <c r="O898" s="94">
        <f t="shared" si="146"/>
        <v>1.711080841270586</v>
      </c>
      <c r="P898" s="94">
        <f t="shared" si="147"/>
        <v>1.7120505827565686</v>
      </c>
      <c r="Q898" s="94">
        <f t="shared" si="148"/>
        <v>1.7117997894324732</v>
      </c>
      <c r="R898" s="94">
        <f t="shared" si="149"/>
        <v>1.7125060168302064</v>
      </c>
      <c r="S898" s="94">
        <f t="shared" si="150"/>
        <v>1.7122602434259502</v>
      </c>
      <c r="T898" s="94">
        <f t="shared" si="151"/>
        <v>1.71281146738517</v>
      </c>
      <c r="U898" s="97">
        <f t="shared" si="152"/>
        <v>1.7117010634774159</v>
      </c>
      <c r="W898" s="28">
        <v>0.89100000000000001</v>
      </c>
      <c r="X898" s="94">
        <f>AProperties!AF898*(9.806*B898)^0.5</f>
        <v>3.8350505575790304</v>
      </c>
      <c r="Y898" s="94">
        <f>AProperties!AG898*(9.806*C898)^0.5</f>
        <v>3.8388750209221003</v>
      </c>
      <c r="Z898" s="94">
        <f>AProperties!AH898*(9.806*D898)^0.5</f>
        <v>3.8383188823335215</v>
      </c>
      <c r="AA898" s="94">
        <f>AProperties!AI898*(9.806*E898)^0.5</f>
        <v>3.8407931483794622</v>
      </c>
      <c r="AB898" s="94">
        <f>AProperties!AJ898*(9.806*F898)^0.5</f>
        <v>3.8401534046397208</v>
      </c>
      <c r="AC898" s="94">
        <f>AProperties!AK898*(9.806*G898)^0.5</f>
        <v>3.8419546426939135</v>
      </c>
      <c r="AD898" s="94">
        <f>AProperties!AL898*(9.806*H898)^0.5</f>
        <v>3.8413278885491602</v>
      </c>
      <c r="AE898" s="94">
        <f>AProperties!AM898*(9.806*I898)^0.5</f>
        <v>3.8427334435190952</v>
      </c>
      <c r="AF898" s="97">
        <f t="shared" si="153"/>
        <v>3.8399008735770002</v>
      </c>
    </row>
    <row r="899" spans="1:32" x14ac:dyDescent="0.25">
      <c r="A899" s="28">
        <v>0.89200000000000002</v>
      </c>
      <c r="B899" s="94">
        <f>AProperties!B899/AProperties!V899/VLOOKUP(B$6,Data!$N$4:$Y$11,Data!$X$1,FALSE)</f>
        <v>1.6457079578243725</v>
      </c>
      <c r="C899" s="94">
        <f>AProperties!C899/AProperties!W899/VLOOKUP(C$6,Data!$N$4:$Y$11,Data!$X$1,FALSE)</f>
        <v>1.6487208083728362</v>
      </c>
      <c r="D899" s="94">
        <f>AProperties!D899/AProperties!X899/VLOOKUP(D$6,Data!$N$4:$Y$11,Data!$X$1,FALSE)</f>
        <v>1.6482825093385673</v>
      </c>
      <c r="E899" s="94">
        <f>AProperties!E899/AProperties!Y899/VLOOKUP(E$6,Data!$N$4:$Y$11,Data!$X$1,FALSE)</f>
        <v>1.6502329813319119</v>
      </c>
      <c r="F899" s="94">
        <f>AProperties!F899/AProperties!Z899/VLOOKUP(F$6,Data!$N$4:$Y$11,Data!$X$1,FALSE)</f>
        <v>1.6497285517225408</v>
      </c>
      <c r="G899" s="94">
        <f>AProperties!G899/AProperties!AA899/VLOOKUP(G$6,Data!$N$4:$Y$11,Data!$X$1,FALSE)</f>
        <v>1.6511490139964731</v>
      </c>
      <c r="H899" s="94">
        <f>AProperties!H899/AProperties!AB899/VLOOKUP(H$6,Data!$N$4:$Y$11,Data!$X$1,FALSE)</f>
        <v>1.6506546798899191</v>
      </c>
      <c r="I899" s="94">
        <f>AProperties!I899/AProperties!AC899/VLOOKUP(I$6,Data!$N$4:$Y$11,Data!$X$1,FALSE)</f>
        <v>1.6517633801280354</v>
      </c>
      <c r="J899" s="97">
        <f t="shared" si="143"/>
        <v>1.649529985325582</v>
      </c>
      <c r="L899" s="28">
        <v>0.89200000000000002</v>
      </c>
      <c r="M899" s="94">
        <f t="shared" si="144"/>
        <v>1.7148539789121862</v>
      </c>
      <c r="N899" s="94">
        <f t="shared" si="145"/>
        <v>1.716360404186418</v>
      </c>
      <c r="O899" s="94">
        <f t="shared" si="146"/>
        <v>1.7161412546692838</v>
      </c>
      <c r="P899" s="94">
        <f t="shared" si="147"/>
        <v>1.717116490665956</v>
      </c>
      <c r="Q899" s="94">
        <f t="shared" si="148"/>
        <v>1.7168642758612704</v>
      </c>
      <c r="R899" s="94">
        <f t="shared" si="149"/>
        <v>1.7175745069982367</v>
      </c>
      <c r="S899" s="94">
        <f t="shared" si="150"/>
        <v>1.7173273399449596</v>
      </c>
      <c r="T899" s="94">
        <f t="shared" si="151"/>
        <v>1.7178816900640177</v>
      </c>
      <c r="U899" s="97">
        <f t="shared" si="152"/>
        <v>1.716764992662791</v>
      </c>
      <c r="W899" s="28">
        <v>0.89200000000000002</v>
      </c>
      <c r="X899" s="94">
        <f>AProperties!AF899*(9.806*B899)^0.5</f>
        <v>3.8468734291027498</v>
      </c>
      <c r="Y899" s="94">
        <f>AProperties!AG899*(9.806*C899)^0.5</f>
        <v>3.8507078825730221</v>
      </c>
      <c r="Z899" s="94">
        <f>AProperties!AH899*(9.806*D899)^0.5</f>
        <v>3.8501502893873312</v>
      </c>
      <c r="AA899" s="94">
        <f>AProperties!AI899*(9.806*E899)^0.5</f>
        <v>3.8526310318419541</v>
      </c>
      <c r="AB899" s="94">
        <f>AProperties!AJ899*(9.806*F899)^0.5</f>
        <v>3.8519896123585329</v>
      </c>
      <c r="AC899" s="94">
        <f>AProperties!AK899*(9.806*G899)^0.5</f>
        <v>3.8537955707309268</v>
      </c>
      <c r="AD899" s="94">
        <f>AProperties!AL899*(9.806*H899)^0.5</f>
        <v>3.8531671733569826</v>
      </c>
      <c r="AE899" s="94">
        <f>AProperties!AM899*(9.806*I899)^0.5</f>
        <v>3.8545764145524055</v>
      </c>
      <c r="AF899" s="97">
        <f t="shared" si="153"/>
        <v>3.8517364254879878</v>
      </c>
    </row>
    <row r="900" spans="1:32" x14ac:dyDescent="0.25">
      <c r="A900" s="28">
        <v>0.89300000000000002</v>
      </c>
      <c r="B900" s="94">
        <f>AProperties!B900/AProperties!V900/VLOOKUP(B$6,Data!$N$4:$Y$11,Data!$X$1,FALSE)</f>
        <v>1.6539205987461651</v>
      </c>
      <c r="C900" s="94">
        <f>AProperties!C900/AProperties!W900/VLOOKUP(C$6,Data!$N$4:$Y$11,Data!$X$1,FALSE)</f>
        <v>1.6569506262226801</v>
      </c>
      <c r="D900" s="94">
        <f>AProperties!D900/AProperties!X900/VLOOKUP(D$6,Data!$N$4:$Y$11,Data!$X$1,FALSE)</f>
        <v>1.6565098268051104</v>
      </c>
      <c r="E900" s="94">
        <f>AProperties!E900/AProperties!Y900/VLOOKUP(E$6,Data!$N$4:$Y$11,Data!$X$1,FALSE)</f>
        <v>1.6584714297775249</v>
      </c>
      <c r="F900" s="94">
        <f>AProperties!F900/AProperties!Z900/VLOOKUP(F$6,Data!$N$4:$Y$11,Data!$X$1,FALSE)</f>
        <v>1.6579641204838762</v>
      </c>
      <c r="G900" s="94">
        <f>AProperties!G900/AProperties!AA900/VLOOKUP(G$6,Data!$N$4:$Y$11,Data!$X$1,FALSE)</f>
        <v>1.6593926936657282</v>
      </c>
      <c r="H900" s="94">
        <f>AProperties!H900/AProperties!AB900/VLOOKUP(H$6,Data!$N$4:$Y$11,Data!$X$1,FALSE)</f>
        <v>1.6588955362603652</v>
      </c>
      <c r="I900" s="94">
        <f>AProperties!I900/AProperties!AC900/VLOOKUP(I$6,Data!$N$4:$Y$11,Data!$X$1,FALSE)</f>
        <v>1.6600105695706955</v>
      </c>
      <c r="J900" s="97">
        <f t="shared" si="143"/>
        <v>1.6577644251915182</v>
      </c>
      <c r="L900" s="28">
        <v>0.89300000000000002</v>
      </c>
      <c r="M900" s="94">
        <f t="shared" si="144"/>
        <v>1.7199602993730827</v>
      </c>
      <c r="N900" s="94">
        <f t="shared" si="145"/>
        <v>1.7214753131113401</v>
      </c>
      <c r="O900" s="94">
        <f t="shared" si="146"/>
        <v>1.7212549134025552</v>
      </c>
      <c r="P900" s="94">
        <f t="shared" si="147"/>
        <v>1.7222357148887624</v>
      </c>
      <c r="Q900" s="94">
        <f t="shared" si="148"/>
        <v>1.7219820602419382</v>
      </c>
      <c r="R900" s="94">
        <f t="shared" si="149"/>
        <v>1.7226963468328642</v>
      </c>
      <c r="S900" s="94">
        <f t="shared" si="150"/>
        <v>1.7224477681301826</v>
      </c>
      <c r="T900" s="94">
        <f t="shared" si="151"/>
        <v>1.7230052847853479</v>
      </c>
      <c r="U900" s="97">
        <f t="shared" si="152"/>
        <v>1.7218822125957591</v>
      </c>
      <c r="W900" s="28">
        <v>0.89300000000000002</v>
      </c>
      <c r="X900" s="94">
        <f>AProperties!AF900*(9.806*B900)^0.5</f>
        <v>3.8587983231804515</v>
      </c>
      <c r="Y900" s="94">
        <f>AProperties!AG900*(9.806*C900)^0.5</f>
        <v>3.8626428795534222</v>
      </c>
      <c r="Z900" s="94">
        <f>AProperties!AH900*(9.806*D900)^0.5</f>
        <v>3.8620838153619701</v>
      </c>
      <c r="AA900" s="94">
        <f>AProperties!AI900*(9.806*E900)^0.5</f>
        <v>3.864571107251821</v>
      </c>
      <c r="AB900" s="94">
        <f>AProperties!AJ900*(9.806*F900)^0.5</f>
        <v>3.8639279931370356</v>
      </c>
      <c r="AC900" s="94">
        <f>AProperties!AK900*(9.806*G900)^0.5</f>
        <v>3.8657387250178163</v>
      </c>
      <c r="AD900" s="94">
        <f>AProperties!AL900*(9.806*H900)^0.5</f>
        <v>3.8651086659029796</v>
      </c>
      <c r="AE900" s="94">
        <f>AProperties!AM900*(9.806*I900)^0.5</f>
        <v>3.8665216348437426</v>
      </c>
      <c r="AF900" s="97">
        <f t="shared" si="153"/>
        <v>3.863674143031155</v>
      </c>
    </row>
    <row r="901" spans="1:32" x14ac:dyDescent="0.25">
      <c r="A901" s="28">
        <v>0.89400000000000002</v>
      </c>
      <c r="B901" s="94">
        <f>AProperties!B901/AProperties!V901/VLOOKUP(B$6,Data!$N$4:$Y$11,Data!$X$1,FALSE)</f>
        <v>1.6622420546555452</v>
      </c>
      <c r="C901" s="94">
        <f>AProperties!C901/AProperties!W901/VLOOKUP(C$6,Data!$N$4:$Y$11,Data!$X$1,FALSE)</f>
        <v>1.6652894832839276</v>
      </c>
      <c r="D901" s="94">
        <f>AProperties!D901/AProperties!X901/VLOOKUP(D$6,Data!$N$4:$Y$11,Data!$X$1,FALSE)</f>
        <v>1.6648461508478514</v>
      </c>
      <c r="E901" s="94">
        <f>AProperties!E901/AProperties!Y901/VLOOKUP(E$6,Data!$N$4:$Y$11,Data!$X$1,FALSE)</f>
        <v>1.6668190300707268</v>
      </c>
      <c r="F901" s="94">
        <f>AProperties!F901/AProperties!Z901/VLOOKUP(F$6,Data!$N$4:$Y$11,Data!$X$1,FALSE)</f>
        <v>1.6663088035125189</v>
      </c>
      <c r="G901" s="94">
        <f>AProperties!G901/AProperties!AA901/VLOOKUP(G$6,Data!$N$4:$Y$11,Data!$X$1,FALSE)</f>
        <v>1.6677455934459269</v>
      </c>
      <c r="H901" s="94">
        <f>AProperties!H901/AProperties!AB901/VLOOKUP(H$6,Data!$N$4:$Y$11,Data!$X$1,FALSE)</f>
        <v>1.6672455759007017</v>
      </c>
      <c r="I901" s="94">
        <f>AProperties!I901/AProperties!AC901/VLOOKUP(I$6,Data!$N$4:$Y$11,Data!$X$1,FALSE)</f>
        <v>1.6683670249205798</v>
      </c>
      <c r="J901" s="97">
        <f t="shared" si="143"/>
        <v>1.6661079645797223</v>
      </c>
      <c r="L901" s="28">
        <v>0.89400000000000002</v>
      </c>
      <c r="M901" s="94">
        <f t="shared" si="144"/>
        <v>1.7251210273277726</v>
      </c>
      <c r="N901" s="94">
        <f t="shared" si="145"/>
        <v>1.7266447416419637</v>
      </c>
      <c r="O901" s="94">
        <f t="shared" si="146"/>
        <v>1.7264230754239258</v>
      </c>
      <c r="P901" s="94">
        <f t="shared" si="147"/>
        <v>1.7274095150353634</v>
      </c>
      <c r="Q901" s="94">
        <f t="shared" si="148"/>
        <v>1.7271544017562594</v>
      </c>
      <c r="R901" s="94">
        <f t="shared" si="149"/>
        <v>1.7278727967229635</v>
      </c>
      <c r="S901" s="94">
        <f t="shared" si="150"/>
        <v>1.727622787950351</v>
      </c>
      <c r="T901" s="94">
        <f t="shared" si="151"/>
        <v>1.7281835124602898</v>
      </c>
      <c r="U901" s="97">
        <f t="shared" si="152"/>
        <v>1.7270539822898612</v>
      </c>
      <c r="W901" s="28">
        <v>0.89400000000000002</v>
      </c>
      <c r="X901" s="94">
        <f>AProperties!AF901*(9.806*B901)^0.5</f>
        <v>3.870827464796629</v>
      </c>
      <c r="Y901" s="94">
        <f>AProperties!AG901*(9.806*C901)^0.5</f>
        <v>3.8746822392750921</v>
      </c>
      <c r="Z901" s="94">
        <f>AProperties!AH901*(9.806*D901)^0.5</f>
        <v>3.8741216873161188</v>
      </c>
      <c r="AA901" s="94">
        <f>AProperties!AI901*(9.806*E901)^0.5</f>
        <v>3.8766156032390966</v>
      </c>
      <c r="AB901" s="94">
        <f>AProperties!AJ901*(9.806*F901)^0.5</f>
        <v>3.8759707751988901</v>
      </c>
      <c r="AC901" s="94">
        <f>AProperties!AK901*(9.806*G901)^0.5</f>
        <v>3.8777863349225838</v>
      </c>
      <c r="AD901" s="94">
        <f>AProperties!AL901*(9.806*H901)^0.5</f>
        <v>3.8771545951569109</v>
      </c>
      <c r="AE901" s="94">
        <f>AProperties!AM901*(9.806*I901)^0.5</f>
        <v>3.8785713342560451</v>
      </c>
      <c r="AF901" s="97">
        <f t="shared" si="153"/>
        <v>3.8757162542701704</v>
      </c>
    </row>
    <row r="902" spans="1:32" x14ac:dyDescent="0.25">
      <c r="A902" s="28">
        <v>0.89500000000000002</v>
      </c>
      <c r="B902" s="94">
        <f>AProperties!B902/AProperties!V902/VLOOKUP(B$6,Data!$N$4:$Y$11,Data!$X$1,FALSE)</f>
        <v>1.6706749207332847</v>
      </c>
      <c r="C902" s="94">
        <f>AProperties!C902/AProperties!W902/VLOOKUP(C$6,Data!$N$4:$Y$11,Data!$X$1,FALSE)</f>
        <v>1.6737399800219692</v>
      </c>
      <c r="D902" s="94">
        <f>AProperties!D902/AProperties!X902/VLOOKUP(D$6,Data!$N$4:$Y$11,Data!$X$1,FALSE)</f>
        <v>1.6732940811630737</v>
      </c>
      <c r="E902" s="94">
        <f>AProperties!E902/AProperties!Y902/VLOOKUP(E$6,Data!$N$4:$Y$11,Data!$X$1,FALSE)</f>
        <v>1.6752783853312501</v>
      </c>
      <c r="F902" s="94">
        <f>AProperties!F902/AProperties!Z902/VLOOKUP(F$6,Data!$N$4:$Y$11,Data!$X$1,FALSE)</f>
        <v>1.674765203042617</v>
      </c>
      <c r="G902" s="94">
        <f>AProperties!G902/AProperties!AA902/VLOOKUP(G$6,Data!$N$4:$Y$11,Data!$X$1,FALSE)</f>
        <v>1.6762103180653554</v>
      </c>
      <c r="H902" s="94">
        <f>AProperties!H902/AProperties!AB902/VLOOKUP(H$6,Data!$N$4:$Y$11,Data!$X$1,FALSE)</f>
        <v>1.6757074026711078</v>
      </c>
      <c r="I902" s="94">
        <f>AProperties!I902/AProperties!AC902/VLOOKUP(I$6,Data!$N$4:$Y$11,Data!$X$1,FALSE)</f>
        <v>1.6768353519850745</v>
      </c>
      <c r="J902" s="97">
        <f t="shared" si="143"/>
        <v>1.6745632053767165</v>
      </c>
      <c r="L902" s="28">
        <v>0.89500000000000002</v>
      </c>
      <c r="M902" s="94">
        <f t="shared" si="144"/>
        <v>1.7303374603666424</v>
      </c>
      <c r="N902" s="94">
        <f t="shared" si="145"/>
        <v>1.7318699900109846</v>
      </c>
      <c r="O902" s="94">
        <f t="shared" si="146"/>
        <v>1.731647040581537</v>
      </c>
      <c r="P902" s="94">
        <f t="shared" si="147"/>
        <v>1.732639192665625</v>
      </c>
      <c r="Q902" s="94">
        <f t="shared" si="148"/>
        <v>1.7323826015213086</v>
      </c>
      <c r="R902" s="94">
        <f t="shared" si="149"/>
        <v>1.7331051590326778</v>
      </c>
      <c r="S902" s="94">
        <f t="shared" si="150"/>
        <v>1.7328537013355541</v>
      </c>
      <c r="T902" s="94">
        <f t="shared" si="151"/>
        <v>1.7334176759925373</v>
      </c>
      <c r="U902" s="97">
        <f t="shared" si="152"/>
        <v>1.7322816026883583</v>
      </c>
      <c r="W902" s="28">
        <v>0.89500000000000002</v>
      </c>
      <c r="X902" s="94">
        <f>AProperties!AF902*(9.806*B902)^0.5</f>
        <v>3.8829631485917839</v>
      </c>
      <c r="Y902" s="94">
        <f>AProperties!AG902*(9.806*C902)^0.5</f>
        <v>3.8868282588788197</v>
      </c>
      <c r="Z902" s="94">
        <f>AProperties!AH902*(9.806*D902)^0.5</f>
        <v>3.8862662020268424</v>
      </c>
      <c r="AA902" s="94">
        <f>AProperties!AI902*(9.806*E902)^0.5</f>
        <v>3.8887668181994335</v>
      </c>
      <c r="AB902" s="94">
        <f>AProperties!AJ902*(9.806*F902)^0.5</f>
        <v>3.8881202565211468</v>
      </c>
      <c r="AC902" s="94">
        <f>AProperties!AK902*(9.806*G902)^0.5</f>
        <v>3.8899406996010186</v>
      </c>
      <c r="AD902" s="94">
        <f>AProperties!AL902*(9.806*H902)^0.5</f>
        <v>3.8893072598643696</v>
      </c>
      <c r="AE902" s="94">
        <f>AProperties!AM902*(9.806*I902)^0.5</f>
        <v>3.8907278124549132</v>
      </c>
      <c r="AF902" s="97">
        <f t="shared" si="153"/>
        <v>3.887865057017291</v>
      </c>
    </row>
    <row r="903" spans="1:32" x14ac:dyDescent="0.25">
      <c r="A903" s="28">
        <v>0.89600000000000002</v>
      </c>
      <c r="B903" s="94">
        <f>AProperties!B903/AProperties!V903/VLOOKUP(B$6,Data!$N$4:$Y$11,Data!$X$1,FALSE)</f>
        <v>1.6792218794184206</v>
      </c>
      <c r="C903" s="94">
        <f>AProperties!C903/AProperties!W903/VLOOKUP(C$6,Data!$N$4:$Y$11,Data!$X$1,FALSE)</f>
        <v>1.6823048043371622</v>
      </c>
      <c r="D903" s="94">
        <f>AProperties!D903/AProperties!X903/VLOOKUP(D$6,Data!$N$4:$Y$11,Data!$X$1,FALSE)</f>
        <v>1.6818563048563069</v>
      </c>
      <c r="E903" s="94">
        <f>AProperties!E903/AProperties!Y903/VLOOKUP(E$6,Data!$N$4:$Y$11,Data!$X$1,FALSE)</f>
        <v>1.6838521862025404</v>
      </c>
      <c r="F903" s="94">
        <f>AProperties!F903/AProperties!Z903/VLOOKUP(F$6,Data!$N$4:$Y$11,Data!$X$1,FALSE)</f>
        <v>1.6833360088024298</v>
      </c>
      <c r="G903" s="94">
        <f>AProperties!G903/AProperties!AA903/VLOOKUP(G$6,Data!$N$4:$Y$11,Data!$X$1,FALSE)</f>
        <v>1.6847895598298086</v>
      </c>
      <c r="H903" s="94">
        <f>AProperties!H903/AProperties!AB903/VLOOKUP(H$6,Data!$N$4:$Y$11,Data!$X$1,FALSE)</f>
        <v>1.68428370798023</v>
      </c>
      <c r="I903" s="94">
        <f>AProperties!I903/AProperties!AC903/VLOOKUP(I$6,Data!$N$4:$Y$11,Data!$X$1,FALSE)</f>
        <v>1.6854182441851542</v>
      </c>
      <c r="J903" s="97">
        <f t="shared" si="143"/>
        <v>1.6831328369515066</v>
      </c>
      <c r="L903" s="28">
        <v>0.89600000000000002</v>
      </c>
      <c r="M903" s="94">
        <f t="shared" si="144"/>
        <v>1.7356109397092103</v>
      </c>
      <c r="N903" s="94">
        <f t="shared" si="145"/>
        <v>1.7371524021685811</v>
      </c>
      <c r="O903" s="94">
        <f t="shared" si="146"/>
        <v>1.7369281524281535</v>
      </c>
      <c r="P903" s="94">
        <f t="shared" si="147"/>
        <v>1.7379260931012701</v>
      </c>
      <c r="Q903" s="94">
        <f t="shared" si="148"/>
        <v>1.7376680044012149</v>
      </c>
      <c r="R903" s="94">
        <f t="shared" si="149"/>
        <v>1.7383947799149042</v>
      </c>
      <c r="S903" s="94">
        <f t="shared" si="150"/>
        <v>1.738141853990115</v>
      </c>
      <c r="T903" s="94">
        <f t="shared" si="151"/>
        <v>1.738709122092577</v>
      </c>
      <c r="U903" s="97">
        <f t="shared" si="152"/>
        <v>1.7375664184757533</v>
      </c>
      <c r="W903" s="28">
        <v>0.89600000000000002</v>
      </c>
      <c r="X903" s="94">
        <f>AProperties!AF903*(9.806*B903)^0.5</f>
        <v>3.8952077417133855</v>
      </c>
      <c r="Y903" s="94">
        <f>AProperties!AG903*(9.806*C903)^0.5</f>
        <v>3.8990833080882448</v>
      </c>
      <c r="Z903" s="94">
        <f>AProperties!AH903*(9.806*D903)^0.5</f>
        <v>3.8985197288430133</v>
      </c>
      <c r="AA903" s="94">
        <f>AProperties!AI903*(9.806*E903)^0.5</f>
        <v>3.9010271231494218</v>
      </c>
      <c r="AB903" s="94">
        <f>AProperties!AJ903*(9.806*F903)^0.5</f>
        <v>3.9003788076891013</v>
      </c>
      <c r="AC903" s="94">
        <f>AProperties!AK903*(9.806*G903)^0.5</f>
        <v>3.9022041908529386</v>
      </c>
      <c r="AD903" s="94">
        <f>AProperties!AL903*(9.806*H903)^0.5</f>
        <v>3.9015690314024991</v>
      </c>
      <c r="AE903" s="94">
        <f>AProperties!AM903*(9.806*I903)^0.5</f>
        <v>3.9029934417654442</v>
      </c>
      <c r="AF903" s="97">
        <f t="shared" si="153"/>
        <v>3.9001229216880064</v>
      </c>
    </row>
    <row r="904" spans="1:32" x14ac:dyDescent="0.25">
      <c r="A904" s="28">
        <v>0.89700000000000002</v>
      </c>
      <c r="B904" s="94">
        <f>AProperties!B904/AProperties!V904/VLOOKUP(B$6,Data!$N$4:$Y$11,Data!$X$1,FALSE)</f>
        <v>1.6878857042146411</v>
      </c>
      <c r="C904" s="94">
        <f>AProperties!C904/AProperties!W904/VLOOKUP(C$6,Data!$N$4:$Y$11,Data!$X$1,FALSE)</f>
        <v>1.6909867353789048</v>
      </c>
      <c r="D904" s="94">
        <f>AProperties!D904/AProperties!X904/VLOOKUP(D$6,Data!$N$4:$Y$11,Data!$X$1,FALSE)</f>
        <v>1.6905356002552903</v>
      </c>
      <c r="E904" s="94">
        <f>AProperties!E904/AProperties!Y904/VLOOKUP(E$6,Data!$N$4:$Y$11,Data!$X$1,FALSE)</f>
        <v>1.6925432146696986</v>
      </c>
      <c r="F904" s="94">
        <f>AProperties!F904/AProperties!Z904/VLOOKUP(F$6,Data!$N$4:$Y$11,Data!$X$1,FALSE)</f>
        <v>1.6920240018309758</v>
      </c>
      <c r="G904" s="94">
        <f>AProperties!G904/AProperties!AA904/VLOOKUP(G$6,Data!$N$4:$Y$11,Data!$X$1,FALSE)</f>
        <v>1.6934861024428529</v>
      </c>
      <c r="H904" s="94">
        <f>AProperties!H904/AProperties!AB904/VLOOKUP(H$6,Data!$N$4:$Y$11,Data!$X$1,FALSE)</f>
        <v>1.6929772746042133</v>
      </c>
      <c r="I904" s="94">
        <f>AProperties!I904/AProperties!AC904/VLOOKUP(I$6,Data!$N$4:$Y$11,Data!$X$1,FALSE)</f>
        <v>1.6941184863772201</v>
      </c>
      <c r="J904" s="97">
        <f t="shared" ref="J904:J967" si="154">AVERAGE(B904:I904)</f>
        <v>1.6918196399717247</v>
      </c>
      <c r="L904" s="28">
        <v>0.89700000000000002</v>
      </c>
      <c r="M904" s="94">
        <f t="shared" ref="M904:M967" si="155">$L904+B904/2</f>
        <v>1.7409428521073207</v>
      </c>
      <c r="N904" s="94">
        <f t="shared" ref="N904:N967" si="156">$L904+C904/2</f>
        <v>1.7424933676894523</v>
      </c>
      <c r="O904" s="94">
        <f t="shared" ref="O904:O967" si="157">$L904+D904/2</f>
        <v>1.742267800127645</v>
      </c>
      <c r="P904" s="94">
        <f t="shared" ref="P904:P967" si="158">$L904+E904/2</f>
        <v>1.7432716073348493</v>
      </c>
      <c r="Q904" s="94">
        <f t="shared" ref="Q904:Q967" si="159">$L904+F904/2</f>
        <v>1.7430120009154879</v>
      </c>
      <c r="R904" s="94">
        <f t="shared" ref="R904:R967" si="160">$L904+G904/2</f>
        <v>1.7437430512214265</v>
      </c>
      <c r="S904" s="94">
        <f t="shared" ref="S904:S967" si="161">$L904+H904/2</f>
        <v>1.7434886373021068</v>
      </c>
      <c r="T904" s="94">
        <f t="shared" ref="T904:T967" si="162">$L904+I904/2</f>
        <v>1.7440592431886102</v>
      </c>
      <c r="U904" s="97">
        <f t="shared" ref="U904:U967" si="163">AVERAGE(M904:T904)</f>
        <v>1.7429098199858626</v>
      </c>
      <c r="W904" s="28">
        <v>0.89700000000000002</v>
      </c>
      <c r="X904" s="94">
        <f>AProperties!AF904*(9.806*B904)^0.5</f>
        <v>3.9075636868119457</v>
      </c>
      <c r="Y904" s="94">
        <f>AProperties!AG904*(9.806*C904)^0.5</f>
        <v>3.9114498322090387</v>
      </c>
      <c r="Z904" s="94">
        <f>AProperties!AH904*(9.806*D904)^0.5</f>
        <v>3.9108847126840498</v>
      </c>
      <c r="AA904" s="94">
        <f>AProperties!AI904*(9.806*E904)^0.5</f>
        <v>3.9133989647273268</v>
      </c>
      <c r="AB904" s="94">
        <f>AProperties!AJ904*(9.806*F904)^0.5</f>
        <v>3.9127488748964989</v>
      </c>
      <c r="AC904" s="94">
        <f>AProperties!AK904*(9.806*G904)^0.5</f>
        <v>3.9145792561238397</v>
      </c>
      <c r="AD904" s="94">
        <f>AProperties!AL904*(9.806*H904)^0.5</f>
        <v>3.9139423567811855</v>
      </c>
      <c r="AE904" s="94">
        <f>AProperties!AM904*(9.806*I904)^0.5</f>
        <v>3.9153706701745352</v>
      </c>
      <c r="AF904" s="97">
        <f t="shared" ref="AF904:AF967" si="164">AVERAGE(X904:AE904)</f>
        <v>3.9124922943010523</v>
      </c>
    </row>
    <row r="905" spans="1:32" x14ac:dyDescent="0.25">
      <c r="A905" s="28">
        <v>0.89800000000000002</v>
      </c>
      <c r="B905" s="94">
        <f>AProperties!B905/AProperties!V905/VLOOKUP(B$6,Data!$N$4:$Y$11,Data!$X$1,FALSE)</f>
        <v>1.6966692637015572</v>
      </c>
      <c r="C905" s="94">
        <f>AProperties!C905/AProperties!W905/VLOOKUP(C$6,Data!$N$4:$Y$11,Data!$X$1,FALSE)</f>
        <v>1.6997886475650021</v>
      </c>
      <c r="D905" s="94">
        <f>AProperties!D905/AProperties!X905/VLOOKUP(D$6,Data!$N$4:$Y$11,Data!$X$1,FALSE)</f>
        <v>1.6993348409281541</v>
      </c>
      <c r="E905" s="94">
        <f>AProperties!E905/AProperties!Y905/VLOOKUP(E$6,Data!$N$4:$Y$11,Data!$X$1,FALSE)</f>
        <v>1.7013543480829154</v>
      </c>
      <c r="F905" s="94">
        <f>AProperties!F905/AProperties!Z905/VLOOKUP(F$6,Data!$N$4:$Y$11,Data!$X$1,FALSE)</f>
        <v>1.7008320585001038</v>
      </c>
      <c r="G905" s="94">
        <f>AProperties!G905/AProperties!AA905/VLOOKUP(G$6,Data!$N$4:$Y$11,Data!$X$1,FALSE)</f>
        <v>1.702302825031736</v>
      </c>
      <c r="H905" s="94">
        <f>AProperties!H905/AProperties!AB905/VLOOKUP(H$6,Data!$N$4:$Y$11,Data!$X$1,FALSE)</f>
        <v>1.7017909807112512</v>
      </c>
      <c r="I905" s="94">
        <f>AProperties!I905/AProperties!AC905/VLOOKUP(I$6,Data!$N$4:$Y$11,Data!$X$1,FALSE)</f>
        <v>1.7029389588806496</v>
      </c>
      <c r="J905" s="97">
        <f t="shared" si="154"/>
        <v>1.7006264904251713</v>
      </c>
      <c r="L905" s="28">
        <v>0.89800000000000002</v>
      </c>
      <c r="M905" s="94">
        <f t="shared" si="155"/>
        <v>1.7463346318507786</v>
      </c>
      <c r="N905" s="94">
        <f t="shared" si="156"/>
        <v>1.7478943237825011</v>
      </c>
      <c r="O905" s="94">
        <f t="shared" si="157"/>
        <v>1.7476674204640772</v>
      </c>
      <c r="P905" s="94">
        <f t="shared" si="158"/>
        <v>1.7486771740414577</v>
      </c>
      <c r="Q905" s="94">
        <f t="shared" si="159"/>
        <v>1.7484160292500519</v>
      </c>
      <c r="R905" s="94">
        <f t="shared" si="160"/>
        <v>1.749151412515868</v>
      </c>
      <c r="S905" s="94">
        <f t="shared" si="161"/>
        <v>1.7488954903556255</v>
      </c>
      <c r="T905" s="94">
        <f t="shared" si="162"/>
        <v>1.7494694794403247</v>
      </c>
      <c r="U905" s="97">
        <f t="shared" si="163"/>
        <v>1.7483132452125856</v>
      </c>
      <c r="W905" s="28">
        <v>0.89800000000000002</v>
      </c>
      <c r="X905" s="94">
        <f>AProperties!AF905*(9.806*B905)^0.5</f>
        <v>3.9200335051911877</v>
      </c>
      <c r="Y905" s="94">
        <f>AProperties!AG905*(9.806*C905)^0.5</f>
        <v>3.9239303552823159</v>
      </c>
      <c r="Z905" s="94">
        <f>AProperties!AH905*(9.806*D905)^0.5</f>
        <v>3.9233636771928482</v>
      </c>
      <c r="AA905" s="94">
        <f>AProperties!AI905*(9.806*E905)^0.5</f>
        <v>3.9258848683481391</v>
      </c>
      <c r="AB905" s="94">
        <f>AProperties!AJ905*(9.806*F905)^0.5</f>
        <v>3.9252329831000408</v>
      </c>
      <c r="AC905" s="94">
        <f>AProperties!AK905*(9.806*G905)^0.5</f>
        <v>3.927068421660953</v>
      </c>
      <c r="AD905" s="94">
        <f>AProperties!AL905*(9.806*H905)^0.5</f>
        <v>3.9264297617985404</v>
      </c>
      <c r="AE905" s="94">
        <f>AProperties!AM905*(9.806*I905)^0.5</f>
        <v>3.927862024487569</v>
      </c>
      <c r="AF905" s="97">
        <f t="shared" si="164"/>
        <v>3.9249756996326997</v>
      </c>
    </row>
    <row r="906" spans="1:32" x14ac:dyDescent="0.25">
      <c r="A906" s="28">
        <v>0.89900000000000002</v>
      </c>
      <c r="B906" s="94">
        <f>AProperties!B906/AProperties!V906/VLOOKUP(B$6,Data!$N$4:$Y$11,Data!$X$1,FALSE)</f>
        <v>1.7055755257639809</v>
      </c>
      <c r="C906" s="94">
        <f>AProperties!C906/AProperties!W906/VLOOKUP(C$6,Data!$N$4:$Y$11,Data!$X$1,FALSE)</f>
        <v>1.7087135148194847</v>
      </c>
      <c r="D906" s="94">
        <f>AProperties!D906/AProperties!X906/VLOOKUP(D$6,Data!$N$4:$Y$11,Data!$X$1,FALSE)</f>
        <v>1.7082569999199999</v>
      </c>
      <c r="E906" s="94">
        <f>AProperties!E906/AProperties!Y906/VLOOKUP(E$6,Data!$N$4:$Y$11,Data!$X$1,FALSE)</f>
        <v>1.7102885633995695</v>
      </c>
      <c r="F906" s="94">
        <f>AProperties!F906/AProperties!Z906/VLOOKUP(F$6,Data!$N$4:$Y$11,Data!$X$1,FALSE)</f>
        <v>1.7097631547551551</v>
      </c>
      <c r="G906" s="94">
        <f>AProperties!G906/AProperties!AA906/VLOOKUP(G$6,Data!$N$4:$Y$11,Data!$X$1,FALSE)</f>
        <v>1.7112427063920683</v>
      </c>
      <c r="H906" s="94">
        <f>AProperties!H906/AProperties!AB906/VLOOKUP(H$6,Data!$N$4:$Y$11,Data!$X$1,FALSE)</f>
        <v>1.7107278041048899</v>
      </c>
      <c r="I906" s="94">
        <f>AProperties!I906/AProperties!AC906/VLOOKUP(I$6,Data!$N$4:$Y$11,Data!$X$1,FALSE)</f>
        <v>1.711882641724237</v>
      </c>
      <c r="J906" s="97">
        <f t="shared" si="154"/>
        <v>1.7095563638599232</v>
      </c>
      <c r="L906" s="28">
        <v>0.89900000000000002</v>
      </c>
      <c r="M906" s="94">
        <f t="shared" si="155"/>
        <v>1.7517877628819905</v>
      </c>
      <c r="N906" s="94">
        <f t="shared" si="156"/>
        <v>1.7533567574097424</v>
      </c>
      <c r="O906" s="94">
        <f t="shared" si="157"/>
        <v>1.7531284999599999</v>
      </c>
      <c r="P906" s="94">
        <f t="shared" si="158"/>
        <v>1.7541442816997848</v>
      </c>
      <c r="Q906" s="94">
        <f t="shared" si="159"/>
        <v>1.7538815773775775</v>
      </c>
      <c r="R906" s="94">
        <f t="shared" si="160"/>
        <v>1.7546213531960342</v>
      </c>
      <c r="S906" s="94">
        <f t="shared" si="161"/>
        <v>1.7543639020524449</v>
      </c>
      <c r="T906" s="94">
        <f t="shared" si="162"/>
        <v>1.7549413208621185</v>
      </c>
      <c r="U906" s="97">
        <f t="shared" si="163"/>
        <v>1.7537781819299616</v>
      </c>
      <c r="W906" s="28">
        <v>0.89900000000000002</v>
      </c>
      <c r="X906" s="94">
        <f>AProperties!AF906*(9.806*B906)^0.5</f>
        <v>3.9326198001217687</v>
      </c>
      <c r="Y906" s="94">
        <f>AProperties!AG906*(9.806*C906)^0.5</f>
        <v>3.9365274834017812</v>
      </c>
      <c r="Z906" s="94">
        <f>AProperties!AH906*(9.806*D906)^0.5</f>
        <v>3.9359592280524356</v>
      </c>
      <c r="AA906" s="94">
        <f>AProperties!AI906*(9.806*E906)^0.5</f>
        <v>3.938487441522422</v>
      </c>
      <c r="AB906" s="94">
        <f>AProperties!AJ906*(9.806*F906)^0.5</f>
        <v>3.9378337393376435</v>
      </c>
      <c r="AC906" s="94">
        <f>AProperties!AK906*(9.806*G906)^0.5</f>
        <v>3.9396742958331079</v>
      </c>
      <c r="AD906" s="94">
        <f>AProperties!AL906*(9.806*H906)^0.5</f>
        <v>3.9390338543602299</v>
      </c>
      <c r="AE906" s="94">
        <f>AProperties!AM906*(9.806*I906)^0.5</f>
        <v>3.9404701136490026</v>
      </c>
      <c r="AF906" s="97">
        <f t="shared" si="164"/>
        <v>3.937575744534799</v>
      </c>
    </row>
    <row r="907" spans="1:32" x14ac:dyDescent="0.25">
      <c r="A907" s="28">
        <v>0.9</v>
      </c>
      <c r="B907" s="94">
        <f>AProperties!B907/AProperties!V907/VLOOKUP(B$6,Data!$N$4:$Y$11,Data!$X$1,FALSE)</f>
        <v>1.7146075620533732</v>
      </c>
      <c r="C907" s="94">
        <f>AProperties!C907/AProperties!W907/VLOOKUP(C$6,Data!$N$4:$Y$11,Data!$X$1,FALSE)</f>
        <v>1.7177644150430567</v>
      </c>
      <c r="D907" s="94">
        <f>AProperties!D907/AProperties!X907/VLOOKUP(D$6,Data!$N$4:$Y$11,Data!$X$1,FALSE)</f>
        <v>1.717305154222035</v>
      </c>
      <c r="E907" s="94">
        <f>AProperties!E907/AProperties!Y907/VLOOKUP(E$6,Data!$N$4:$Y$11,Data!$X$1,FALSE)</f>
        <v>1.7193489416591892</v>
      </c>
      <c r="F907" s="94">
        <f>AProperties!F907/AProperties!Z907/VLOOKUP(F$6,Data!$N$4:$Y$11,Data!$X$1,FALSE)</f>
        <v>1.7188203705884526</v>
      </c>
      <c r="G907" s="94">
        <f>AProperties!G907/AProperties!AA907/VLOOKUP(G$6,Data!$N$4:$Y$11,Data!$X$1,FALSE)</f>
        <v>1.7203088294655593</v>
      </c>
      <c r="H907" s="94">
        <f>AProperties!H907/AProperties!AB907/VLOOKUP(H$6,Data!$N$4:$Y$11,Data!$X$1,FALSE)</f>
        <v>1.7197908267002695</v>
      </c>
      <c r="I907" s="94">
        <f>AProperties!I907/AProperties!AC907/VLOOKUP(I$6,Data!$N$4:$Y$11,Data!$X$1,FALSE)</f>
        <v>1.7209526191257465</v>
      </c>
      <c r="J907" s="97">
        <f t="shared" si="154"/>
        <v>1.7186123398572102</v>
      </c>
      <c r="L907" s="28">
        <v>0.9</v>
      </c>
      <c r="M907" s="94">
        <f t="shared" si="155"/>
        <v>1.7573037810266867</v>
      </c>
      <c r="N907" s="94">
        <f t="shared" si="156"/>
        <v>1.7588822075215282</v>
      </c>
      <c r="O907" s="94">
        <f t="shared" si="157"/>
        <v>1.7586525771110175</v>
      </c>
      <c r="P907" s="94">
        <f t="shared" si="158"/>
        <v>1.7596744708295946</v>
      </c>
      <c r="Q907" s="94">
        <f t="shared" si="159"/>
        <v>1.7594101852942263</v>
      </c>
      <c r="R907" s="94">
        <f t="shared" si="160"/>
        <v>1.7601544147327797</v>
      </c>
      <c r="S907" s="94">
        <f t="shared" si="161"/>
        <v>1.7598954133501348</v>
      </c>
      <c r="T907" s="94">
        <f t="shared" si="162"/>
        <v>1.7604763095628733</v>
      </c>
      <c r="U907" s="97">
        <f t="shared" si="163"/>
        <v>1.7593061699286052</v>
      </c>
      <c r="W907" s="28">
        <v>0.9</v>
      </c>
      <c r="X907" s="94">
        <f>AProperties!AF907*(9.806*B907)^0.5</f>
        <v>3.9453252603287905</v>
      </c>
      <c r="Y907" s="94">
        <f>AProperties!AG907*(9.806*C907)^0.5</f>
        <v>3.9492439082048265</v>
      </c>
      <c r="Z907" s="94">
        <f>AProperties!AH907*(9.806*D907)^0.5</f>
        <v>3.9486740564765408</v>
      </c>
      <c r="AA907" s="94">
        <f>AProperties!AI907*(9.806*E907)^0.5</f>
        <v>3.951209377349199</v>
      </c>
      <c r="AB907" s="94">
        <f>AProperties!AJ907*(9.806*F907)^0.5</f>
        <v>3.9505538362207835</v>
      </c>
      <c r="AC907" s="94">
        <f>AProperties!AK907*(9.806*G907)^0.5</f>
        <v>3.9523995726247558</v>
      </c>
      <c r="AD907" s="94">
        <f>AProperties!AL907*(9.806*H907)^0.5</f>
        <v>3.9517573279729019</v>
      </c>
      <c r="AE907" s="94">
        <f>AProperties!AM907*(9.806*I907)^0.5</f>
        <v>3.9531976322371025</v>
      </c>
      <c r="AF907" s="97">
        <f t="shared" si="164"/>
        <v>3.9502951214268629</v>
      </c>
    </row>
    <row r="908" spans="1:32" x14ac:dyDescent="0.25">
      <c r="A908" s="28">
        <v>0.90100000000000002</v>
      </c>
      <c r="B908" s="94">
        <f>AProperties!B908/AProperties!V908/VLOOKUP(B$6,Data!$N$4:$Y$11,Data!$X$1,FALSE)</f>
        <v>1.7237685526966817</v>
      </c>
      <c r="C908" s="94">
        <f>AProperties!C908/AProperties!W908/VLOOKUP(C$6,Data!$N$4:$Y$11,Data!$X$1,FALSE)</f>
        <v>1.7269445348314205</v>
      </c>
      <c r="D908" s="94">
        <f>AProperties!D908/AProperties!X908/VLOOKUP(D$6,Data!$N$4:$Y$11,Data!$X$1,FALSE)</f>
        <v>1.7264824894885178</v>
      </c>
      <c r="E908" s="94">
        <f>AProperties!E908/AProperties!Y908/VLOOKUP(E$6,Data!$N$4:$Y$11,Data!$X$1,FALSE)</f>
        <v>1.7285386727065701</v>
      </c>
      <c r="F908" s="94">
        <f>AProperties!F908/AProperties!Z908/VLOOKUP(F$6,Data!$N$4:$Y$11,Data!$X$1,FALSE)</f>
        <v>1.7280068947607794</v>
      </c>
      <c r="G908" s="94">
        <f>AProperties!G908/AProperties!AA908/VLOOKUP(G$6,Data!$N$4:$Y$11,Data!$X$1,FALSE)</f>
        <v>1.7295043860659711</v>
      </c>
      <c r="H908" s="94">
        <f>AProperties!H908/AProperties!AB908/VLOOKUP(H$6,Data!$N$4:$Y$11,Data!$X$1,FALSE)</f>
        <v>1.7289832392485256</v>
      </c>
      <c r="I908" s="94">
        <f>AProperties!I908/AProperties!AC908/VLOOKUP(I$6,Data!$N$4:$Y$11,Data!$X$1,FALSE)</f>
        <v>1.7301520842198348</v>
      </c>
      <c r="J908" s="97">
        <f t="shared" si="154"/>
        <v>1.7277976067522878</v>
      </c>
      <c r="L908" s="28">
        <v>0.90100000000000002</v>
      </c>
      <c r="M908" s="94">
        <f t="shared" si="155"/>
        <v>1.7628842763483408</v>
      </c>
      <c r="N908" s="94">
        <f t="shared" si="156"/>
        <v>1.7644722674157103</v>
      </c>
      <c r="O908" s="94">
        <f t="shared" si="157"/>
        <v>1.7642412447442588</v>
      </c>
      <c r="P908" s="94">
        <f t="shared" si="158"/>
        <v>1.7652693363532852</v>
      </c>
      <c r="Q908" s="94">
        <f t="shared" si="159"/>
        <v>1.7650034473803897</v>
      </c>
      <c r="R908" s="94">
        <f t="shared" si="160"/>
        <v>1.7657521930329856</v>
      </c>
      <c r="S908" s="94">
        <f t="shared" si="161"/>
        <v>1.7654916196242629</v>
      </c>
      <c r="T908" s="94">
        <f t="shared" si="162"/>
        <v>1.7660760421099173</v>
      </c>
      <c r="U908" s="97">
        <f t="shared" si="163"/>
        <v>1.7648988033761437</v>
      </c>
      <c r="W908" s="28">
        <v>0.90100000000000002</v>
      </c>
      <c r="X908" s="94">
        <f>AProperties!AF908*(9.806*B908)^0.5</f>
        <v>3.9581526636640443</v>
      </c>
      <c r="Y908" s="94">
        <f>AProperties!AG908*(9.806*C908)^0.5</f>
        <v>3.9620824105485393</v>
      </c>
      <c r="Z908" s="94">
        <f>AProperties!AH908*(9.806*D908)^0.5</f>
        <v>3.9615109428850586</v>
      </c>
      <c r="AA908" s="94">
        <f>AProperties!AI908*(9.806*E908)^0.5</f>
        <v>3.9640534581938947</v>
      </c>
      <c r="AB908" s="94">
        <f>AProperties!AJ908*(9.806*F908)^0.5</f>
        <v>3.9633960556117267</v>
      </c>
      <c r="AC908" s="94">
        <f>AProperties!AK908*(9.806*G908)^0.5</f>
        <v>3.9652470353149929</v>
      </c>
      <c r="AD908" s="94">
        <f>AProperties!AL908*(9.806*H908)^0.5</f>
        <v>3.9646029654225798</v>
      </c>
      <c r="AE908" s="94">
        <f>AProperties!AM908*(9.806*I908)^0.5</f>
        <v>3.9660473641437619</v>
      </c>
      <c r="AF908" s="97">
        <f t="shared" si="164"/>
        <v>3.9631366119730744</v>
      </c>
    </row>
    <row r="909" spans="1:32" x14ac:dyDescent="0.25">
      <c r="A909" s="28">
        <v>0.90200000000000002</v>
      </c>
      <c r="B909" s="94">
        <f>AProperties!B909/AProperties!V909/VLOOKUP(B$6,Data!$N$4:$Y$11,Data!$X$1,FALSE)</f>
        <v>1.7330617912688875</v>
      </c>
      <c r="C909" s="94">
        <f>AProperties!C909/AProperties!W909/VLOOKUP(C$6,Data!$N$4:$Y$11,Data!$X$1,FALSE)</f>
        <v>1.7362571744578712</v>
      </c>
      <c r="D909" s="94">
        <f>AProperties!D909/AProperties!X909/VLOOKUP(D$6,Data!$N$4:$Y$11,Data!$X$1,FALSE)</f>
        <v>1.7357923050178961</v>
      </c>
      <c r="E909" s="94">
        <f>AProperties!E909/AProperties!Y909/VLOOKUP(E$6,Data!$N$4:$Y$11,Data!$X$1,FALSE)</f>
        <v>1.7378610601793973</v>
      </c>
      <c r="F909" s="94">
        <f>AProperties!F909/AProperties!Z909/VLOOKUP(F$6,Data!$N$4:$Y$11,Data!$X$1,FALSE)</f>
        <v>1.7373260297873456</v>
      </c>
      <c r="G909" s="94">
        <f>AProperties!G909/AProperties!AA909/VLOOKUP(G$6,Data!$N$4:$Y$11,Data!$X$1,FALSE)</f>
        <v>1.7388326818698401</v>
      </c>
      <c r="H909" s="94">
        <f>AProperties!H909/AProperties!AB909/VLOOKUP(H$6,Data!$N$4:$Y$11,Data!$X$1,FALSE)</f>
        <v>1.7383083463258651</v>
      </c>
      <c r="I909" s="94">
        <f>AProperties!I909/AProperties!AC909/VLOOKUP(I$6,Data!$N$4:$Y$11,Data!$X$1,FALSE)</f>
        <v>1.7394843440507834</v>
      </c>
      <c r="J909" s="97">
        <f t="shared" si="154"/>
        <v>1.7371154666197359</v>
      </c>
      <c r="L909" s="28">
        <v>0.90200000000000002</v>
      </c>
      <c r="M909" s="94">
        <f t="shared" si="155"/>
        <v>1.7685308956344437</v>
      </c>
      <c r="N909" s="94">
        <f t="shared" si="156"/>
        <v>1.7701285872289356</v>
      </c>
      <c r="O909" s="94">
        <f t="shared" si="157"/>
        <v>1.7698961525089481</v>
      </c>
      <c r="P909" s="94">
        <f t="shared" si="158"/>
        <v>1.7709305300896987</v>
      </c>
      <c r="Q909" s="94">
        <f t="shared" si="159"/>
        <v>1.7706630148936728</v>
      </c>
      <c r="R909" s="94">
        <f t="shared" si="160"/>
        <v>1.7714163409349202</v>
      </c>
      <c r="S909" s="94">
        <f t="shared" si="161"/>
        <v>1.7711541731629326</v>
      </c>
      <c r="T909" s="94">
        <f t="shared" si="162"/>
        <v>1.7717421720253919</v>
      </c>
      <c r="U909" s="97">
        <f t="shared" si="163"/>
        <v>1.7705577333098677</v>
      </c>
      <c r="W909" s="28">
        <v>0.90200000000000002</v>
      </c>
      <c r="X909" s="94">
        <f>AProperties!AF909*(9.806*B909)^0.5</f>
        <v>3.9711048809746825</v>
      </c>
      <c r="Y909" s="94">
        <f>AProperties!AG909*(9.806*C909)^0.5</f>
        <v>3.9750458643823805</v>
      </c>
      <c r="Z909" s="94">
        <f>AProperties!AH909*(9.806*D909)^0.5</f>
        <v>3.9744727607761523</v>
      </c>
      <c r="AA909" s="94">
        <f>AProperties!AI909*(9.806*E909)^0.5</f>
        <v>3.9770225595629944</v>
      </c>
      <c r="AB909" s="94">
        <f>AProperties!AJ909*(9.806*F909)^0.5</f>
        <v>3.9763632724975722</v>
      </c>
      <c r="AC909" s="94">
        <f>AProperties!AK909*(9.806*G909)^0.5</f>
        <v>3.9782195603534873</v>
      </c>
      <c r="AD909" s="94">
        <f>AProperties!AL909*(9.806*H909)^0.5</f>
        <v>3.9775736426499559</v>
      </c>
      <c r="AE909" s="94">
        <f>AProperties!AM909*(9.806*I909)^0.5</f>
        <v>3.9790221864511999</v>
      </c>
      <c r="AF909" s="97">
        <f t="shared" si="164"/>
        <v>3.9761030909560531</v>
      </c>
    </row>
    <row r="910" spans="1:32" x14ac:dyDescent="0.25">
      <c r="A910" s="28">
        <v>0.90300000000000002</v>
      </c>
      <c r="B910" s="94">
        <f>AProperties!B910/AProperties!V910/VLOOKUP(B$6,Data!$N$4:$Y$11,Data!$X$1,FALSE)</f>
        <v>1.7424906900469714</v>
      </c>
      <c r="C910" s="94">
        <f>AProperties!C910/AProperties!W910/VLOOKUP(C$6,Data!$N$4:$Y$11,Data!$X$1,FALSE)</f>
        <v>1.7457057531378541</v>
      </c>
      <c r="D910" s="94">
        <f>AProperties!D910/AProperties!X910/VLOOKUP(D$6,Data!$N$4:$Y$11,Data!$X$1,FALSE)</f>
        <v>1.7452380190158143</v>
      </c>
      <c r="E910" s="94">
        <f>AProperties!E910/AProperties!Y910/VLOOKUP(E$6,Data!$N$4:$Y$11,Data!$X$1,FALSE)</f>
        <v>1.7473195267781101</v>
      </c>
      <c r="F910" s="94">
        <f>AProperties!F910/AProperties!Z910/VLOOKUP(F$6,Data!$N$4:$Y$11,Data!$X$1,FALSE)</f>
        <v>1.7467811972058853</v>
      </c>
      <c r="G910" s="94">
        <f>AProperties!G910/AProperties!AA910/VLOOKUP(G$6,Data!$N$4:$Y$11,Data!$X$1,FALSE)</f>
        <v>1.7482971416895532</v>
      </c>
      <c r="H910" s="94">
        <f>AProperties!H910/AProperties!AB910/VLOOKUP(H$6,Data!$N$4:$Y$11,Data!$X$1,FALSE)</f>
        <v>1.7477695716048889</v>
      </c>
      <c r="I910" s="94">
        <f>AProperties!I910/AProperties!AC910/VLOOKUP(I$6,Data!$N$4:$Y$11,Data!$X$1,FALSE)</f>
        <v>1.7489528248477832</v>
      </c>
      <c r="J910" s="97">
        <f t="shared" si="154"/>
        <v>1.7465693405408578</v>
      </c>
      <c r="L910" s="28">
        <v>0.90300000000000002</v>
      </c>
      <c r="M910" s="94">
        <f t="shared" si="155"/>
        <v>1.7742453450234859</v>
      </c>
      <c r="N910" s="94">
        <f t="shared" si="156"/>
        <v>1.7758528765689272</v>
      </c>
      <c r="O910" s="94">
        <f t="shared" si="157"/>
        <v>1.7756190095079072</v>
      </c>
      <c r="P910" s="94">
        <f t="shared" si="158"/>
        <v>1.7766597633890551</v>
      </c>
      <c r="Q910" s="94">
        <f t="shared" si="159"/>
        <v>1.7763905986029427</v>
      </c>
      <c r="R910" s="94">
        <f t="shared" si="160"/>
        <v>1.7771485708447767</v>
      </c>
      <c r="S910" s="94">
        <f t="shared" si="161"/>
        <v>1.7768847858024444</v>
      </c>
      <c r="T910" s="94">
        <f t="shared" si="162"/>
        <v>1.7774764124238915</v>
      </c>
      <c r="U910" s="97">
        <f t="shared" si="163"/>
        <v>1.7762846702704289</v>
      </c>
      <c r="W910" s="28">
        <v>0.90300000000000002</v>
      </c>
      <c r="X910" s="94">
        <f>AProperties!AF910*(9.806*B910)^0.5</f>
        <v>3.9841848801810582</v>
      </c>
      <c r="Y910" s="94">
        <f>AProperties!AG910*(9.806*C910)^0.5</f>
        <v>3.9881372408302114</v>
      </c>
      <c r="Z910" s="94">
        <f>AProperties!AH910*(9.806*D910)^0.5</f>
        <v>3.9875624808076564</v>
      </c>
      <c r="AA910" s="94">
        <f>AProperties!AI910*(9.806*E910)^0.5</f>
        <v>3.9901196541881516</v>
      </c>
      <c r="AB910" s="94">
        <f>AProperties!AJ910*(9.806*F910)^0.5</f>
        <v>3.9894584590736573</v>
      </c>
      <c r="AC910" s="94">
        <f>AProperties!AK910*(9.806*G910)^0.5</f>
        <v>3.9913201214458445</v>
      </c>
      <c r="AD910" s="94">
        <f>AProperties!AL910*(9.806*H910)^0.5</f>
        <v>3.9906723328350431</v>
      </c>
      <c r="AE910" s="94">
        <f>AProperties!AM910*(9.806*I910)^0.5</f>
        <v>3.9921250735182396</v>
      </c>
      <c r="AF910" s="97">
        <f t="shared" si="164"/>
        <v>3.9891975303599825</v>
      </c>
    </row>
    <row r="911" spans="1:32" x14ac:dyDescent="0.25">
      <c r="A911" s="28">
        <v>0.90400000000000003</v>
      </c>
      <c r="B911" s="94">
        <f>AProperties!B911/AProperties!V911/VLOOKUP(B$6,Data!$N$4:$Y$11,Data!$X$1,FALSE)</f>
        <v>1.7520587855642651</v>
      </c>
      <c r="C911" s="94">
        <f>AProperties!C911/AProperties!W911/VLOOKUP(C$6,Data!$N$4:$Y$11,Data!$X$1,FALSE)</f>
        <v>1.7552938145945085</v>
      </c>
      <c r="D911" s="94">
        <f>AProperties!D911/AProperties!X911/VLOOKUP(D$6,Data!$N$4:$Y$11,Data!$X$1,FALSE)</f>
        <v>1.7548231741590303</v>
      </c>
      <c r="E911" s="94">
        <f>AProperties!E911/AProperties!Y911/VLOOKUP(E$6,Data!$N$4:$Y$11,Data!$X$1,FALSE)</f>
        <v>1.7569176198371022</v>
      </c>
      <c r="F911" s="94">
        <f>AProperties!F911/AProperties!Z911/VLOOKUP(F$6,Data!$N$4:$Y$11,Data!$X$1,FALSE)</f>
        <v>1.7563759431459542</v>
      </c>
      <c r="G911" s="94">
        <f>AProperties!G911/AProperties!AA911/VLOOKUP(G$6,Data!$N$4:$Y$11,Data!$X$1,FALSE)</f>
        <v>1.757901315047943</v>
      </c>
      <c r="H911" s="94">
        <f>AProperties!H911/AProperties!AB911/VLOOKUP(H$6,Data!$N$4:$Y$11,Data!$X$1,FALSE)</f>
        <v>1.7573704634273661</v>
      </c>
      <c r="I911" s="94">
        <f>AProperties!I911/AProperties!AC911/VLOOKUP(I$6,Data!$N$4:$Y$11,Data!$X$1,FALSE)</f>
        <v>1.7585610776017637</v>
      </c>
      <c r="J911" s="97">
        <f t="shared" si="154"/>
        <v>1.7561627741722416</v>
      </c>
      <c r="L911" s="28">
        <v>0.90400000000000003</v>
      </c>
      <c r="M911" s="94">
        <f t="shared" si="155"/>
        <v>1.7800293927821325</v>
      </c>
      <c r="N911" s="94">
        <f t="shared" si="156"/>
        <v>1.7816469072972543</v>
      </c>
      <c r="O911" s="94">
        <f t="shared" si="157"/>
        <v>1.7814115870795151</v>
      </c>
      <c r="P911" s="94">
        <f t="shared" si="158"/>
        <v>1.782458809918551</v>
      </c>
      <c r="Q911" s="94">
        <f t="shared" si="159"/>
        <v>1.7821879715729771</v>
      </c>
      <c r="R911" s="94">
        <f t="shared" si="160"/>
        <v>1.7829506575239715</v>
      </c>
      <c r="S911" s="94">
        <f t="shared" si="161"/>
        <v>1.7826852317136832</v>
      </c>
      <c r="T911" s="94">
        <f t="shared" si="162"/>
        <v>1.7832805388008819</v>
      </c>
      <c r="U911" s="97">
        <f t="shared" si="163"/>
        <v>1.782081387086121</v>
      </c>
      <c r="W911" s="28">
        <v>0.90400000000000003</v>
      </c>
      <c r="X911" s="94">
        <f>AProperties!AF911*(9.806*B911)^0.5</f>
        <v>3.9973957305772325</v>
      </c>
      <c r="Y911" s="94">
        <f>AProperties!AG911*(9.806*C911)^0.5</f>
        <v>4.0013596124952038</v>
      </c>
      <c r="Z911" s="94">
        <f>AProperties!AH911*(9.806*D911)^0.5</f>
        <v>4.0007831751013549</v>
      </c>
      <c r="AA911" s="94">
        <f>AProperties!AI911*(9.806*E911)^0.5</f>
        <v>4.0033478163333651</v>
      </c>
      <c r="AB911" s="94">
        <f>AProperties!AJ911*(9.806*F911)^0.5</f>
        <v>4.0026846890499632</v>
      </c>
      <c r="AC911" s="94">
        <f>AProperties!AK911*(9.806*G911)^0.5</f>
        <v>4.004551793862106</v>
      </c>
      <c r="AD911" s="94">
        <f>AProperties!AL911*(9.806*H911)^0.5</f>
        <v>4.0039021107049804</v>
      </c>
      <c r="AE911" s="94">
        <f>AProperties!AM911*(9.806*I911)^0.5</f>
        <v>4.0053591012896383</v>
      </c>
      <c r="AF911" s="97">
        <f t="shared" si="164"/>
        <v>4.0024230036767303</v>
      </c>
    </row>
    <row r="912" spans="1:32" x14ac:dyDescent="0.25">
      <c r="A912" s="28">
        <v>0.90500000000000003</v>
      </c>
      <c r="B912" s="94">
        <f>AProperties!B912/AProperties!V912/VLOOKUP(B$6,Data!$N$4:$Y$11,Data!$X$1,FALSE)</f>
        <v>1.7617697444856739</v>
      </c>
      <c r="C912" s="94">
        <f>AProperties!C912/AProperties!W912/VLOOKUP(C$6,Data!$N$4:$Y$11,Data!$X$1,FALSE)</f>
        <v>1.7650250329457584</v>
      </c>
      <c r="D912" s="94">
        <f>AProperties!D912/AProperties!X912/VLOOKUP(D$6,Data!$N$4:$Y$11,Data!$X$1,FALSE)</f>
        <v>1.7645514434807763</v>
      </c>
      <c r="E912" s="94">
        <f>AProperties!E912/AProperties!Y912/VLOOKUP(E$6,Data!$N$4:$Y$11,Data!$X$1,FALSE)</f>
        <v>1.766659017217723</v>
      </c>
      <c r="F912" s="94">
        <f>AProperties!F912/AProperties!Z912/VLOOKUP(F$6,Data!$N$4:$Y$11,Data!$X$1,FALSE)</f>
        <v>1.7661139442199736</v>
      </c>
      <c r="G912" s="94">
        <f>AProperties!G912/AProperties!AA912/VLOOKUP(G$6,Data!$N$4:$Y$11,Data!$X$1,FALSE)</f>
        <v>1.767648882074925</v>
      </c>
      <c r="H912" s="94">
        <f>AProperties!H912/AProperties!AB912/VLOOKUP(H$6,Data!$N$4:$Y$11,Data!$X$1,FALSE)</f>
        <v>1.7671147006989074</v>
      </c>
      <c r="I912" s="94">
        <f>AProperties!I912/AProperties!AC912/VLOOKUP(I$6,Data!$N$4:$Y$11,Data!$X$1,FALSE)</f>
        <v>1.7683127839645065</v>
      </c>
      <c r="J912" s="97">
        <f t="shared" si="154"/>
        <v>1.7658994436360307</v>
      </c>
      <c r="L912" s="28">
        <v>0.90500000000000003</v>
      </c>
      <c r="M912" s="94">
        <f t="shared" si="155"/>
        <v>1.7858848722428369</v>
      </c>
      <c r="N912" s="94">
        <f t="shared" si="156"/>
        <v>1.7875125164728791</v>
      </c>
      <c r="O912" s="94">
        <f t="shared" si="157"/>
        <v>1.7872757217403881</v>
      </c>
      <c r="P912" s="94">
        <f t="shared" si="158"/>
        <v>1.7883295086088615</v>
      </c>
      <c r="Q912" s="94">
        <f t="shared" si="159"/>
        <v>1.7880569721099868</v>
      </c>
      <c r="R912" s="94">
        <f t="shared" si="160"/>
        <v>1.7888244410374625</v>
      </c>
      <c r="S912" s="94">
        <f t="shared" si="161"/>
        <v>1.7885573503494538</v>
      </c>
      <c r="T912" s="94">
        <f t="shared" si="162"/>
        <v>1.7891563919822533</v>
      </c>
      <c r="U912" s="97">
        <f t="shared" si="163"/>
        <v>1.7879497218180151</v>
      </c>
      <c r="W912" s="28">
        <v>0.90500000000000003</v>
      </c>
      <c r="X912" s="94">
        <f>AProperties!AF912*(9.806*B912)^0.5</f>
        <v>4.0107406073687537</v>
      </c>
      <c r="Y912" s="94">
        <f>AProperties!AG912*(9.806*C912)^0.5</f>
        <v>4.0147161580023187</v>
      </c>
      <c r="Z912" s="94">
        <f>AProperties!AH912*(9.806*D912)^0.5</f>
        <v>4.0141380217847678</v>
      </c>
      <c r="AA912" s="94">
        <f>AProperties!AI912*(9.806*E912)^0.5</f>
        <v>4.0167102263397387</v>
      </c>
      <c r="AB912" s="94">
        <f>AProperties!AJ912*(9.806*F912)^0.5</f>
        <v>4.016045142195134</v>
      </c>
      <c r="AC912" s="94">
        <f>AProperties!AK912*(9.806*G912)^0.5</f>
        <v>4.0179177589829749</v>
      </c>
      <c r="AD912" s="94">
        <f>AProperties!AL912*(9.806*H912)^0.5</f>
        <v>4.0172661570794563</v>
      </c>
      <c r="AE912" s="94">
        <f>AProperties!AM912*(9.806*I912)^0.5</f>
        <v>4.0187274518433407</v>
      </c>
      <c r="AF912" s="97">
        <f t="shared" si="164"/>
        <v>4.0157826904495604</v>
      </c>
    </row>
    <row r="913" spans="1:32" x14ac:dyDescent="0.25">
      <c r="A913" s="28">
        <v>0.90600000000000003</v>
      </c>
      <c r="B913" s="94">
        <f>AProperties!B913/AProperties!V913/VLOOKUP(B$6,Data!$N$4:$Y$11,Data!$X$1,FALSE)</f>
        <v>1.771627369825981</v>
      </c>
      <c r="C913" s="94">
        <f>AProperties!C913/AProperties!W913/VLOOKUP(C$6,Data!$N$4:$Y$11,Data!$X$1,FALSE)</f>
        <v>1.7749032189351306</v>
      </c>
      <c r="D913" s="94">
        <f>AProperties!D913/AProperties!X913/VLOOKUP(D$6,Data!$N$4:$Y$11,Data!$X$1,FALSE)</f>
        <v>1.774426636599773</v>
      </c>
      <c r="E913" s="94">
        <f>AProperties!E913/AProperties!Y913/VLOOKUP(E$6,Data!$N$4:$Y$11,Data!$X$1,FALSE)</f>
        <v>1.7765475335454377</v>
      </c>
      <c r="F913" s="94">
        <f>AProperties!F913/AProperties!Z913/VLOOKUP(F$6,Data!$N$4:$Y$11,Data!$X$1,FALSE)</f>
        <v>1.7759990137582646</v>
      </c>
      <c r="G913" s="94">
        <f>AProperties!G913/AProperties!AA913/VLOOKUP(G$6,Data!$N$4:$Y$11,Data!$X$1,FALSE)</f>
        <v>1.777543659748446</v>
      </c>
      <c r="H913" s="94">
        <f>AProperties!H913/AProperties!AB913/VLOOKUP(H$6,Data!$N$4:$Y$11,Data!$X$1,FALSE)</f>
        <v>1.7770060991278609</v>
      </c>
      <c r="I913" s="94">
        <f>AProperties!I913/AProperties!AC913/VLOOKUP(I$6,Data!$N$4:$Y$11,Data!$X$1,FALSE)</f>
        <v>1.7782117624921019</v>
      </c>
      <c r="J913" s="97">
        <f t="shared" si="154"/>
        <v>1.7757831617541247</v>
      </c>
      <c r="L913" s="28">
        <v>0.90600000000000003</v>
      </c>
      <c r="M913" s="94">
        <f t="shared" si="155"/>
        <v>1.7918136849129906</v>
      </c>
      <c r="N913" s="94">
        <f t="shared" si="156"/>
        <v>1.7934516094675654</v>
      </c>
      <c r="O913" s="94">
        <f t="shared" si="157"/>
        <v>1.7932133182998866</v>
      </c>
      <c r="P913" s="94">
        <f t="shared" si="158"/>
        <v>1.7942737667727189</v>
      </c>
      <c r="Q913" s="94">
        <f t="shared" si="159"/>
        <v>1.7939995068791323</v>
      </c>
      <c r="R913" s="94">
        <f t="shared" si="160"/>
        <v>1.794771829874223</v>
      </c>
      <c r="S913" s="94">
        <f t="shared" si="161"/>
        <v>1.7945030495639305</v>
      </c>
      <c r="T913" s="94">
        <f t="shared" si="162"/>
        <v>1.795105881246051</v>
      </c>
      <c r="U913" s="97">
        <f t="shared" si="163"/>
        <v>1.7938915808770624</v>
      </c>
      <c r="W913" s="28">
        <v>0.90600000000000003</v>
      </c>
      <c r="X913" s="94">
        <f>AProperties!AF913*(9.806*B913)^0.5</f>
        <v>4.0242227964635342</v>
      </c>
      <c r="Y913" s="94">
        <f>AProperties!AG913*(9.806*C913)^0.5</f>
        <v>4.028210166794068</v>
      </c>
      <c r="Z913" s="94">
        <f>AProperties!AH913*(9.806*D913)^0.5</f>
        <v>4.0276303097862263</v>
      </c>
      <c r="AA913" s="94">
        <f>AProperties!AI913*(9.806*E913)^0.5</f>
        <v>4.0302101754237771</v>
      </c>
      <c r="AB913" s="94">
        <f>AProperties!AJ913*(9.806*F913)^0.5</f>
        <v>4.0295431091339093</v>
      </c>
      <c r="AC913" s="94">
        <f>AProperties!AK913*(9.806*G913)^0.5</f>
        <v>4.0314213090995663</v>
      </c>
      <c r="AD913" s="94">
        <f>AProperties!AL913*(9.806*H913)^0.5</f>
        <v>4.0307677636696742</v>
      </c>
      <c r="AE913" s="94">
        <f>AProperties!AM913*(9.806*I913)^0.5</f>
        <v>4.0322334181911579</v>
      </c>
      <c r="AF913" s="97">
        <f t="shared" si="164"/>
        <v>4.0292798810702397</v>
      </c>
    </row>
    <row r="914" spans="1:32" x14ac:dyDescent="0.25">
      <c r="A914" s="28">
        <v>0.90700000000000003</v>
      </c>
      <c r="B914" s="94">
        <f>AProperties!B914/AProperties!V914/VLOOKUP(B$6,Data!$N$4:$Y$11,Data!$X$1,FALSE)</f>
        <v>1.7816356075350768</v>
      </c>
      <c r="C914" s="94">
        <f>AProperties!C914/AProperties!W914/VLOOKUP(C$6,Data!$N$4:$Y$11,Data!$X$1,FALSE)</f>
        <v>1.7849323265302808</v>
      </c>
      <c r="D914" s="94">
        <f>AProperties!D914/AProperties!X914/VLOOKUP(D$6,Data!$N$4:$Y$11,Data!$X$1,FALSE)</f>
        <v>1.784452706316797</v>
      </c>
      <c r="E914" s="94">
        <f>AProperties!E914/AProperties!Y914/VLOOKUP(E$6,Data!$N$4:$Y$11,Data!$X$1,FALSE)</f>
        <v>1.7865871268149967</v>
      </c>
      <c r="F914" s="94">
        <f>AProperties!F914/AProperties!Z914/VLOOKUP(F$6,Data!$N$4:$Y$11,Data!$X$1,FALSE)</f>
        <v>1.7860351084120012</v>
      </c>
      <c r="G914" s="94">
        <f>AProperties!G914/AProperties!AA914/VLOOKUP(G$6,Data!$N$4:$Y$11,Data!$X$1,FALSE)</f>
        <v>1.78758960850369</v>
      </c>
      <c r="H914" s="94">
        <f>AProperties!H914/AProperties!AB914/VLOOKUP(H$6,Data!$N$4:$Y$11,Data!$X$1,FALSE)</f>
        <v>1.7870486178323528</v>
      </c>
      <c r="I914" s="94">
        <f>AProperties!I914/AProperties!AC914/VLOOKUP(I$6,Data!$N$4:$Y$11,Data!$X$1,FALSE)</f>
        <v>1.7882619752569078</v>
      </c>
      <c r="J914" s="97">
        <f t="shared" si="154"/>
        <v>1.785817884650263</v>
      </c>
      <c r="L914" s="28">
        <v>0.90700000000000003</v>
      </c>
      <c r="M914" s="94">
        <f t="shared" si="155"/>
        <v>1.7978178037675385</v>
      </c>
      <c r="N914" s="94">
        <f t="shared" si="156"/>
        <v>1.7994661632651403</v>
      </c>
      <c r="O914" s="94">
        <f t="shared" si="157"/>
        <v>1.7992263531583985</v>
      </c>
      <c r="P914" s="94">
        <f t="shared" si="158"/>
        <v>1.8002935634074984</v>
      </c>
      <c r="Q914" s="94">
        <f t="shared" si="159"/>
        <v>1.8000175542060006</v>
      </c>
      <c r="R914" s="94">
        <f t="shared" si="160"/>
        <v>1.8007948042518449</v>
      </c>
      <c r="S914" s="94">
        <f t="shared" si="161"/>
        <v>1.8005243089161764</v>
      </c>
      <c r="T914" s="94">
        <f t="shared" si="162"/>
        <v>1.8011309876284538</v>
      </c>
      <c r="U914" s="97">
        <f t="shared" si="163"/>
        <v>1.7999089423251315</v>
      </c>
      <c r="W914" s="28">
        <v>0.90700000000000003</v>
      </c>
      <c r="X914" s="94">
        <f>AProperties!AF914*(9.806*B914)^0.5</f>
        <v>4.0378456995326868</v>
      </c>
      <c r="Y914" s="94">
        <f>AProperties!AG914*(9.806*C914)^0.5</f>
        <v>4.0418450441965774</v>
      </c>
      <c r="Z914" s="94">
        <f>AProperties!AH914*(9.806*D914)^0.5</f>
        <v>4.0412634439001485</v>
      </c>
      <c r="AA914" s="94">
        <f>AProperties!AI914*(9.806*E914)^0.5</f>
        <v>4.0438510707460278</v>
      </c>
      <c r="AB914" s="94">
        <f>AProperties!AJ914*(9.806*F914)^0.5</f>
        <v>4.0431819964149103</v>
      </c>
      <c r="AC914" s="94">
        <f>AProperties!AK914*(9.806*G914)^0.5</f>
        <v>4.0450658524836207</v>
      </c>
      <c r="AD914" s="94">
        <f>AProperties!AL914*(9.806*H914)^0.5</f>
        <v>4.0444103381477285</v>
      </c>
      <c r="AE914" s="94">
        <f>AProperties!AM914*(9.806*I914)^0.5</f>
        <v>4.0458804093501062</v>
      </c>
      <c r="AF914" s="97">
        <f t="shared" si="164"/>
        <v>4.0429179818464753</v>
      </c>
    </row>
    <row r="915" spans="1:32" x14ac:dyDescent="0.25">
      <c r="A915" s="28">
        <v>0.90800000000000003</v>
      </c>
      <c r="B915" s="94">
        <f>AProperties!B915/AProperties!V915/VLOOKUP(B$6,Data!$N$4:$Y$11,Data!$X$1,FALSE)</f>
        <v>1.7917985534760426</v>
      </c>
      <c r="C915" s="94">
        <f>AProperties!C915/AProperties!W915/VLOOKUP(C$6,Data!$N$4:$Y$11,Data!$X$1,FALSE)</f>
        <v>1.7951164599151328</v>
      </c>
      <c r="D915" s="94">
        <f>AProperties!D915/AProperties!X915/VLOOKUP(D$6,Data!$N$4:$Y$11,Data!$X$1,FALSE)</f>
        <v>1.7946337556047811</v>
      </c>
      <c r="E915" s="94">
        <f>AProperties!E915/AProperties!Y915/VLOOKUP(E$6,Data!$N$4:$Y$11,Data!$X$1,FALSE)</f>
        <v>1.796781905389625</v>
      </c>
      <c r="F915" s="94">
        <f>AProperties!F915/AProperties!Z915/VLOOKUP(F$6,Data!$N$4:$Y$11,Data!$X$1,FALSE)</f>
        <v>1.7962263351500558</v>
      </c>
      <c r="G915" s="94">
        <f>AProperties!G915/AProperties!AA915/VLOOKUP(G$6,Data!$N$4:$Y$11,Data!$X$1,FALSE)</f>
        <v>1.7977908392365969</v>
      </c>
      <c r="H915" s="94">
        <f>AProperties!H915/AProperties!AB915/VLOOKUP(H$6,Data!$N$4:$Y$11,Data!$X$1,FALSE)</f>
        <v>1.7972463663414551</v>
      </c>
      <c r="I915" s="94">
        <f>AProperties!I915/AProperties!AC915/VLOOKUP(I$6,Data!$N$4:$Y$11,Data!$X$1,FALSE)</f>
        <v>1.7984675348539034</v>
      </c>
      <c r="J915" s="97">
        <f t="shared" si="154"/>
        <v>1.7960077187459491</v>
      </c>
      <c r="L915" s="28">
        <v>0.90800000000000003</v>
      </c>
      <c r="M915" s="94">
        <f t="shared" si="155"/>
        <v>1.8038992767380213</v>
      </c>
      <c r="N915" s="94">
        <f t="shared" si="156"/>
        <v>1.8055582299575663</v>
      </c>
      <c r="O915" s="94">
        <f t="shared" si="157"/>
        <v>1.8053168778023907</v>
      </c>
      <c r="P915" s="94">
        <f t="shared" si="158"/>
        <v>1.8063909526948125</v>
      </c>
      <c r="Q915" s="94">
        <f t="shared" si="159"/>
        <v>1.8061131675750279</v>
      </c>
      <c r="R915" s="94">
        <f t="shared" si="160"/>
        <v>1.8068954196182985</v>
      </c>
      <c r="S915" s="94">
        <f t="shared" si="161"/>
        <v>1.8066231831707276</v>
      </c>
      <c r="T915" s="94">
        <f t="shared" si="162"/>
        <v>1.8072337674269519</v>
      </c>
      <c r="U915" s="97">
        <f t="shared" si="163"/>
        <v>1.8060038593729744</v>
      </c>
      <c r="W915" s="28">
        <v>0.90800000000000003</v>
      </c>
      <c r="X915" s="94">
        <f>AProperties!AF915*(9.806*B915)^0.5</f>
        <v>4.051612839359704</v>
      </c>
      <c r="Y915" s="94">
        <f>AProperties!AG915*(9.806*C915)^0.5</f>
        <v>4.055624316774245</v>
      </c>
      <c r="Z915" s="94">
        <f>AProperties!AH915*(9.806*D915)^0.5</f>
        <v>4.0550409501408984</v>
      </c>
      <c r="AA915" s="94">
        <f>AProperties!AI915*(9.806*E915)^0.5</f>
        <v>4.0576364407684613</v>
      </c>
      <c r="AB915" s="94">
        <f>AProperties!AJ915*(9.806*F915)^0.5</f>
        <v>4.0569653318671239</v>
      </c>
      <c r="AC915" s="94">
        <f>AProperties!AK915*(9.806*G915)^0.5</f>
        <v>4.058854918746623</v>
      </c>
      <c r="AD915" s="94">
        <f>AProperties!AL915*(9.806*H915)^0.5</f>
        <v>4.0581974095047704</v>
      </c>
      <c r="AE915" s="94">
        <f>AProperties!AM915*(9.806*I915)^0.5</f>
        <v>4.0596719557025898</v>
      </c>
      <c r="AF915" s="97">
        <f t="shared" si="164"/>
        <v>4.056700520358052</v>
      </c>
    </row>
    <row r="916" spans="1:32" x14ac:dyDescent="0.25">
      <c r="A916" s="28">
        <v>0.90900000000000003</v>
      </c>
      <c r="B916" s="94">
        <f>AProperties!B916/AProperties!V916/VLOOKUP(B$6,Data!$N$4:$Y$11,Data!$X$1,FALSE)</f>
        <v>1.8021204608240315</v>
      </c>
      <c r="C916" s="94">
        <f>AProperties!C916/AProperties!W916/VLOOKUP(C$6,Data!$N$4:$Y$11,Data!$X$1,FALSE)</f>
        <v>1.8054598809036737</v>
      </c>
      <c r="D916" s="94">
        <f>AProperties!D916/AProperties!X916/VLOOKUP(D$6,Data!$N$4:$Y$11,Data!$X$1,FALSE)</f>
        <v>1.8049740450204579</v>
      </c>
      <c r="E916" s="94">
        <f>AProperties!E916/AProperties!Y916/VLOOKUP(E$6,Data!$N$4:$Y$11,Data!$X$1,FALSE)</f>
        <v>1.8071361354223441</v>
      </c>
      <c r="F916" s="94">
        <f>AProperties!F916/AProperties!Z916/VLOOKUP(F$6,Data!$N$4:$Y$11,Data!$X$1,FALSE)</f>
        <v>1.8065769586778109</v>
      </c>
      <c r="G916" s="94">
        <f>AProperties!G916/AProperties!AA916/VLOOKUP(G$6,Data!$N$4:$Y$11,Data!$X$1,FALSE)</f>
        <v>1.8081516207296628</v>
      </c>
      <c r="H916" s="94">
        <f>AProperties!H916/AProperties!AB916/VLOOKUP(H$6,Data!$N$4:$Y$11,Data!$X$1,FALSE)</f>
        <v>1.8076036120185874</v>
      </c>
      <c r="I916" s="94">
        <f>AProperties!I916/AProperties!AC916/VLOOKUP(I$6,Data!$N$4:$Y$11,Data!$X$1,FALSE)</f>
        <v>1.8088327118295733</v>
      </c>
      <c r="J916" s="97">
        <f t="shared" si="154"/>
        <v>1.8063569281782679</v>
      </c>
      <c r="L916" s="28">
        <v>0.90900000000000003</v>
      </c>
      <c r="M916" s="94">
        <f t="shared" si="155"/>
        <v>1.8100602304120157</v>
      </c>
      <c r="N916" s="94">
        <f t="shared" si="156"/>
        <v>1.811729940451837</v>
      </c>
      <c r="O916" s="94">
        <f t="shared" si="157"/>
        <v>1.8114870225102289</v>
      </c>
      <c r="P916" s="94">
        <f t="shared" si="158"/>
        <v>1.812568067711172</v>
      </c>
      <c r="Q916" s="94">
        <f t="shared" si="159"/>
        <v>1.8122884793389056</v>
      </c>
      <c r="R916" s="94">
        <f t="shared" si="160"/>
        <v>1.8130758103648315</v>
      </c>
      <c r="S916" s="94">
        <f t="shared" si="161"/>
        <v>1.8128018060092939</v>
      </c>
      <c r="T916" s="94">
        <f t="shared" si="162"/>
        <v>1.8134163559147867</v>
      </c>
      <c r="U916" s="97">
        <f t="shared" si="163"/>
        <v>1.8121784640891336</v>
      </c>
      <c r="W916" s="28">
        <v>0.90900000000000003</v>
      </c>
      <c r="X916" s="94">
        <f>AProperties!AF916*(9.806*B916)^0.5</f>
        <v>4.0655278654976454</v>
      </c>
      <c r="Y916" s="94">
        <f>AProperties!AG916*(9.806*C916)^0.5</f>
        <v>4.0695516379927303</v>
      </c>
      <c r="Z916" s="94">
        <f>AProperties!AH916*(9.806*D916)^0.5</f>
        <v>4.0689664814049697</v>
      </c>
      <c r="AA916" s="94">
        <f>AProperties!AI916*(9.806*E916)^0.5</f>
        <v>4.0715699409204431</v>
      </c>
      <c r="AB916" s="94">
        <f>AProperties!AJ916*(9.806*F916)^0.5</f>
        <v>4.0708967702648744</v>
      </c>
      <c r="AC916" s="94">
        <f>AProperties!AK916*(9.806*G916)^0.5</f>
        <v>4.0727921645074563</v>
      </c>
      <c r="AD916" s="94">
        <f>AProperties!AL916*(9.806*H916)^0.5</f>
        <v>4.0721326337177723</v>
      </c>
      <c r="AE916" s="94">
        <f>AProperties!AM916*(9.806*I916)^0.5</f>
        <v>4.0736117146652928</v>
      </c>
      <c r="AF916" s="97">
        <f t="shared" si="164"/>
        <v>4.0706311511213977</v>
      </c>
    </row>
    <row r="917" spans="1:32" x14ac:dyDescent="0.25">
      <c r="A917" s="28">
        <v>0.91</v>
      </c>
      <c r="B917" s="94">
        <f>AProperties!B917/AProperties!V917/VLOOKUP(B$6,Data!$N$4:$Y$11,Data!$X$1,FALSE)</f>
        <v>1.8126057479163058</v>
      </c>
      <c r="C917" s="94">
        <f>AProperties!C917/AProperties!W917/VLOOKUP(C$6,Data!$N$4:$Y$11,Data!$X$1,FALSE)</f>
        <v>1.8159670168058186</v>
      </c>
      <c r="D917" s="94">
        <f>AProperties!D917/AProperties!X917/VLOOKUP(D$6,Data!$N$4:$Y$11,Data!$X$1,FALSE)</f>
        <v>1.8154780005678917</v>
      </c>
      <c r="E917" s="94">
        <f>AProperties!E917/AProperties!Y917/VLOOKUP(E$6,Data!$N$4:$Y$11,Data!$X$1,FALSE)</f>
        <v>1.8176542487297616</v>
      </c>
      <c r="F917" s="94">
        <f>AProperties!F917/AProperties!Z917/VLOOKUP(F$6,Data!$N$4:$Y$11,Data!$X$1,FALSE)</f>
        <v>1.8170914093082871</v>
      </c>
      <c r="G917" s="94">
        <f>AProperties!G917/AProperties!AA917/VLOOKUP(G$6,Data!$N$4:$Y$11,Data!$X$1,FALSE)</f>
        <v>1.8186763875305814</v>
      </c>
      <c r="H917" s="94">
        <f>AProperties!H917/AProperties!AB917/VLOOKUP(H$6,Data!$N$4:$Y$11,Data!$X$1,FALSE)</f>
        <v>1.81812478793751</v>
      </c>
      <c r="I917" s="94">
        <f>AProperties!I917/AProperties!AC917/VLOOKUP(I$6,Data!$N$4:$Y$11,Data!$X$1,FALSE)</f>
        <v>1.8193619425637344</v>
      </c>
      <c r="J917" s="97">
        <f t="shared" si="154"/>
        <v>1.8168699426699864</v>
      </c>
      <c r="L917" s="28">
        <v>0.91</v>
      </c>
      <c r="M917" s="94">
        <f t="shared" si="155"/>
        <v>1.8163028739581528</v>
      </c>
      <c r="N917" s="94">
        <f t="shared" si="156"/>
        <v>1.8179835084029095</v>
      </c>
      <c r="O917" s="94">
        <f t="shared" si="157"/>
        <v>1.8177390002839457</v>
      </c>
      <c r="P917" s="94">
        <f t="shared" si="158"/>
        <v>1.8188271243648808</v>
      </c>
      <c r="Q917" s="94">
        <f t="shared" si="159"/>
        <v>1.8185457046541436</v>
      </c>
      <c r="R917" s="94">
        <f t="shared" si="160"/>
        <v>1.8193381937652906</v>
      </c>
      <c r="S917" s="94">
        <f t="shared" si="161"/>
        <v>1.8190623939687551</v>
      </c>
      <c r="T917" s="94">
        <f t="shared" si="162"/>
        <v>1.8196809712818673</v>
      </c>
      <c r="U917" s="97">
        <f t="shared" si="163"/>
        <v>1.8184349713349932</v>
      </c>
      <c r="W917" s="28">
        <v>0.91</v>
      </c>
      <c r="X917" s="94">
        <f>AProperties!AF917*(9.806*B917)^0.5</f>
        <v>4.079594560255746</v>
      </c>
      <c r="Y917" s="94">
        <f>AProperties!AG917*(9.806*C917)^0.5</f>
        <v>4.0836307942117127</v>
      </c>
      <c r="Z917" s="94">
        <f>AProperties!AH917*(9.806*D917)^0.5</f>
        <v>4.0830438234628046</v>
      </c>
      <c r="AA917" s="94">
        <f>AProperties!AI917*(9.806*E917)^0.5</f>
        <v>4.085655359594532</v>
      </c>
      <c r="AB917" s="94">
        <f>AProperties!AJ917*(9.806*F917)^0.5</f>
        <v>4.0849800993225944</v>
      </c>
      <c r="AC917" s="94">
        <f>AProperties!AK917*(9.806*G917)^0.5</f>
        <v>4.0868813793901158</v>
      </c>
      <c r="AD917" s="94">
        <f>AProperties!AL917*(9.806*H917)^0.5</f>
        <v>4.0862197997461767</v>
      </c>
      <c r="AE917" s="94">
        <f>AProperties!AM917*(9.806*I917)^0.5</f>
        <v>4.0877034766880875</v>
      </c>
      <c r="AF917" s="97">
        <f t="shared" si="164"/>
        <v>4.0847136615839705</v>
      </c>
    </row>
    <row r="918" spans="1:32" x14ac:dyDescent="0.25">
      <c r="A918" s="28">
        <v>0.91100000000000003</v>
      </c>
      <c r="B918" s="94">
        <f>AProperties!B918/AProperties!V918/VLOOKUP(B$6,Data!$N$4:$Y$11,Data!$X$1,FALSE)</f>
        <v>1.8232590065862766</v>
      </c>
      <c r="C918" s="94">
        <f>AProperties!C918/AProperties!W918/VLOOKUP(C$6,Data!$N$4:$Y$11,Data!$X$1,FALSE)</f>
        <v>1.8266424687782343</v>
      </c>
      <c r="D918" s="94">
        <f>AProperties!D918/AProperties!X918/VLOOKUP(D$6,Data!$N$4:$Y$11,Data!$X$1,FALSE)</f>
        <v>1.8261502220468822</v>
      </c>
      <c r="E918" s="94">
        <f>AProperties!E918/AProperties!Y918/VLOOKUP(E$6,Data!$N$4:$Y$11,Data!$X$1,FALSE)</f>
        <v>1.8283408511513277</v>
      </c>
      <c r="F918" s="94">
        <f>AProperties!F918/AProperties!Z918/VLOOKUP(F$6,Data!$N$4:$Y$11,Data!$X$1,FALSE)</f>
        <v>1.827774291318609</v>
      </c>
      <c r="G918" s="94">
        <f>AProperties!G918/AProperties!AA918/VLOOKUP(G$6,Data!$N$4:$Y$11,Data!$X$1,FALSE)</f>
        <v>1.8293697483165974</v>
      </c>
      <c r="H918" s="94">
        <f>AProperties!H918/AProperties!AB918/VLOOKUP(H$6,Data!$N$4:$Y$11,Data!$X$1,FALSE)</f>
        <v>1.8288145012439723</v>
      </c>
      <c r="I918" s="94">
        <f>AProperties!I918/AProperties!AC918/VLOOKUP(I$6,Data!$N$4:$Y$11,Data!$X$1,FALSE)</f>
        <v>1.8300598376373685</v>
      </c>
      <c r="J918" s="97">
        <f t="shared" si="154"/>
        <v>1.8275513658849085</v>
      </c>
      <c r="L918" s="28">
        <v>0.91100000000000003</v>
      </c>
      <c r="M918" s="94">
        <f t="shared" si="155"/>
        <v>1.8226295032931383</v>
      </c>
      <c r="N918" s="94">
        <f t="shared" si="156"/>
        <v>1.8243212343891173</v>
      </c>
      <c r="O918" s="94">
        <f t="shared" si="157"/>
        <v>1.8240751110234412</v>
      </c>
      <c r="P918" s="94">
        <f t="shared" si="158"/>
        <v>1.825170425575664</v>
      </c>
      <c r="Q918" s="94">
        <f t="shared" si="159"/>
        <v>1.8248871456593045</v>
      </c>
      <c r="R918" s="94">
        <f t="shared" si="160"/>
        <v>1.8256848741582987</v>
      </c>
      <c r="S918" s="94">
        <f t="shared" si="161"/>
        <v>1.8254072506219861</v>
      </c>
      <c r="T918" s="94">
        <f t="shared" si="162"/>
        <v>1.8260299188186844</v>
      </c>
      <c r="U918" s="97">
        <f t="shared" si="163"/>
        <v>1.824775682942454</v>
      </c>
      <c r="W918" s="28">
        <v>0.91100000000000003</v>
      </c>
      <c r="X918" s="94">
        <f>AProperties!AF918*(9.806*B918)^0.5</f>
        <v>4.0938168450384476</v>
      </c>
      <c r="Y918" s="94">
        <f>AProperties!AG918*(9.806*C918)^0.5</f>
        <v>4.0978657110304191</v>
      </c>
      <c r="Z918" s="94">
        <f>AProperties!AH918*(9.806*D918)^0.5</f>
        <v>4.0972769013034007</v>
      </c>
      <c r="AA918" s="94">
        <f>AProperties!AI918*(9.806*E918)^0.5</f>
        <v>4.0998966244952664</v>
      </c>
      <c r="AB918" s="94">
        <f>AProperties!AJ918*(9.806*F918)^0.5</f>
        <v>4.0992192460425452</v>
      </c>
      <c r="AC918" s="94">
        <f>AProperties!AK918*(9.806*G918)^0.5</f>
        <v>4.1011264923744557</v>
      </c>
      <c r="AD918" s="94">
        <f>AProperties!AL918*(9.806*H918)^0.5</f>
        <v>4.100462835881638</v>
      </c>
      <c r="AE918" s="94">
        <f>AProperties!AM918*(9.806*I918)^0.5</f>
        <v>4.101951171606169</v>
      </c>
      <c r="AF918" s="97">
        <f t="shared" si="164"/>
        <v>4.0989519784715425</v>
      </c>
    </row>
    <row r="919" spans="1:32" x14ac:dyDescent="0.25">
      <c r="A919" s="28">
        <v>0.91200000000000003</v>
      </c>
      <c r="B919" s="94">
        <f>AProperties!B919/AProperties!V919/VLOOKUP(B$6,Data!$N$4:$Y$11,Data!$X$1,FALSE)</f>
        <v>1.8340850110172124</v>
      </c>
      <c r="C919" s="94">
        <f>AProperties!C919/AProperties!W919/VLOOKUP(C$6,Data!$N$4:$Y$11,Data!$X$1,FALSE)</f>
        <v>1.837491020695907</v>
      </c>
      <c r="D919" s="94">
        <f>AProperties!D919/AProperties!X919/VLOOKUP(D$6,Data!$N$4:$Y$11,Data!$X$1,FALSE)</f>
        <v>1.8369954919219198</v>
      </c>
      <c r="E919" s="94">
        <f>AProperties!E919/AProperties!Y919/VLOOKUP(E$6,Data!$N$4:$Y$11,Data!$X$1,FALSE)</f>
        <v>1.8392007314298635</v>
      </c>
      <c r="F919" s="94">
        <f>AProperties!F919/AProperties!Z919/VLOOKUP(F$6,Data!$N$4:$Y$11,Data!$X$1,FALSE)</f>
        <v>1.8386303918275215</v>
      </c>
      <c r="G919" s="94">
        <f>AProperties!G919/AProperties!AA919/VLOOKUP(G$6,Data!$N$4:$Y$11,Data!$X$1,FALSE)</f>
        <v>1.8402364947804868</v>
      </c>
      <c r="H919" s="94">
        <f>AProperties!H919/AProperties!AB919/VLOOKUP(H$6,Data!$N$4:$Y$11,Data!$X$1,FALSE)</f>
        <v>1.839677542038701</v>
      </c>
      <c r="I919" s="94">
        <f>AProperties!I919/AProperties!AC919/VLOOKUP(I$6,Data!$N$4:$Y$11,Data!$X$1,FALSE)</f>
        <v>1.8409311907221879</v>
      </c>
      <c r="J919" s="97">
        <f t="shared" si="154"/>
        <v>1.8384059843042246</v>
      </c>
      <c r="L919" s="28">
        <v>0.91200000000000003</v>
      </c>
      <c r="M919" s="94">
        <f t="shared" si="155"/>
        <v>1.8290425055086064</v>
      </c>
      <c r="N919" s="94">
        <f t="shared" si="156"/>
        <v>1.8307455103479535</v>
      </c>
      <c r="O919" s="94">
        <f t="shared" si="157"/>
        <v>1.8304977459609599</v>
      </c>
      <c r="P919" s="94">
        <f t="shared" si="158"/>
        <v>1.8316003657149318</v>
      </c>
      <c r="Q919" s="94">
        <f t="shared" si="159"/>
        <v>1.8313151959137608</v>
      </c>
      <c r="R919" s="94">
        <f t="shared" si="160"/>
        <v>1.8321182473902433</v>
      </c>
      <c r="S919" s="94">
        <f t="shared" si="161"/>
        <v>1.8318387710193504</v>
      </c>
      <c r="T919" s="94">
        <f t="shared" si="162"/>
        <v>1.832465595361094</v>
      </c>
      <c r="U919" s="97">
        <f t="shared" si="163"/>
        <v>1.8312029921521125</v>
      </c>
      <c r="W919" s="28">
        <v>0.91200000000000003</v>
      </c>
      <c r="X919" s="94">
        <f>AProperties!AF919*(9.806*B919)^0.5</f>
        <v>4.1081987870618581</v>
      </c>
      <c r="Y919" s="94">
        <f>AProperties!AG919*(9.806*C919)^0.5</f>
        <v>4.1122604600109804</v>
      </c>
      <c r="Z919" s="94">
        <f>AProperties!AH919*(9.806*D919)^0.5</f>
        <v>4.1116697858566571</v>
      </c>
      <c r="AA919" s="94">
        <f>AProperties!AI919*(9.806*E919)^0.5</f>
        <v>4.1142978093659899</v>
      </c>
      <c r="AB919" s="94">
        <f>AProperties!AJ919*(9.806*F919)^0.5</f>
        <v>4.1136182834404567</v>
      </c>
      <c r="AC919" s="94">
        <f>AProperties!AK919*(9.806*G919)^0.5</f>
        <v>4.1155315785251307</v>
      </c>
      <c r="AD919" s="94">
        <f>AProperties!AL919*(9.806*H919)^0.5</f>
        <v>4.1148658164757608</v>
      </c>
      <c r="AE919" s="94">
        <f>AProperties!AM919*(9.806*I919)^0.5</f>
        <v>4.1163588753703211</v>
      </c>
      <c r="AF919" s="97">
        <f t="shared" si="164"/>
        <v>4.1133501745133945</v>
      </c>
    </row>
    <row r="920" spans="1:32" x14ac:dyDescent="0.25">
      <c r="A920" s="28">
        <v>0.91300000000000003</v>
      </c>
      <c r="B920" s="94">
        <f>AProperties!B920/AProperties!V920/VLOOKUP(B$6,Data!$N$4:$Y$11,Data!$X$1,FALSE)</f>
        <v>1.845088727154361</v>
      </c>
      <c r="C920" s="94">
        <f>AProperties!C920/AProperties!W920/VLOOKUP(C$6,Data!$N$4:$Y$11,Data!$X$1,FALSE)</f>
        <v>1.8485176485831989</v>
      </c>
      <c r="D920" s="94">
        <f>AProperties!D920/AProperties!X920/VLOOKUP(D$6,Data!$N$4:$Y$11,Data!$X$1,FALSE)</f>
        <v>1.8480187847504956</v>
      </c>
      <c r="E920" s="94">
        <f>AProperties!E920/AProperties!Y920/VLOOKUP(E$6,Data!$N$4:$Y$11,Data!$X$1,FALSE)</f>
        <v>1.8502388706521617</v>
      </c>
      <c r="F920" s="94">
        <f>AProperties!F920/AProperties!Z920/VLOOKUP(F$6,Data!$N$4:$Y$11,Data!$X$1,FALSE)</f>
        <v>1.8496646902328344</v>
      </c>
      <c r="G920" s="94">
        <f>AProperties!G920/AProperties!AA920/VLOOKUP(G$6,Data!$N$4:$Y$11,Data!$X$1,FALSE)</f>
        <v>1.8512816110768868</v>
      </c>
      <c r="H920" s="94">
        <f>AProperties!H920/AProperties!AB920/VLOOKUP(H$6,Data!$N$4:$Y$11,Data!$X$1,FALSE)</f>
        <v>1.8507188928206717</v>
      </c>
      <c r="I920" s="94">
        <f>AProperties!I920/AProperties!AC920/VLOOKUP(I$6,Data!$N$4:$Y$11,Data!$X$1,FALSE)</f>
        <v>1.8519809880309039</v>
      </c>
      <c r="J920" s="97">
        <f t="shared" si="154"/>
        <v>1.8494387766626894</v>
      </c>
      <c r="L920" s="28">
        <v>0.91300000000000003</v>
      </c>
      <c r="M920" s="94">
        <f t="shared" si="155"/>
        <v>1.8355443635771804</v>
      </c>
      <c r="N920" s="94">
        <f t="shared" si="156"/>
        <v>1.8372588242915995</v>
      </c>
      <c r="O920" s="94">
        <f t="shared" si="157"/>
        <v>1.837009392375248</v>
      </c>
      <c r="P920" s="94">
        <f t="shared" si="158"/>
        <v>1.8381194353260808</v>
      </c>
      <c r="Q920" s="94">
        <f t="shared" si="159"/>
        <v>1.8378323451164174</v>
      </c>
      <c r="R920" s="94">
        <f t="shared" si="160"/>
        <v>1.8386408055384433</v>
      </c>
      <c r="S920" s="94">
        <f t="shared" si="161"/>
        <v>1.8383594464103359</v>
      </c>
      <c r="T920" s="94">
        <f t="shared" si="162"/>
        <v>1.838990494015452</v>
      </c>
      <c r="U920" s="97">
        <f t="shared" si="163"/>
        <v>1.8377193883313447</v>
      </c>
      <c r="W920" s="28">
        <v>0.91300000000000003</v>
      </c>
      <c r="X920" s="94">
        <f>AProperties!AF920*(9.806*B920)^0.5</f>
        <v>4.1227446064746527</v>
      </c>
      <c r="Y920" s="94">
        <f>AProperties!AG920*(9.806*C920)^0.5</f>
        <v>4.1268192658066001</v>
      </c>
      <c r="Z920" s="94">
        <f>AProperties!AH920*(9.806*D920)^0.5</f>
        <v>4.1262267011204932</v>
      </c>
      <c r="AA920" s="94">
        <f>AProperties!AI920*(9.806*E920)^0.5</f>
        <v>4.1288631411206955</v>
      </c>
      <c r="AB920" s="94">
        <f>AProperties!AJ920*(9.806*F920)^0.5</f>
        <v>4.1281814376761909</v>
      </c>
      <c r="AC920" s="94">
        <f>AProperties!AK920*(9.806*G920)^0.5</f>
        <v>4.1301008661256038</v>
      </c>
      <c r="AD920" s="94">
        <f>AProperties!AL920*(9.806*H920)^0.5</f>
        <v>4.1294329690729823</v>
      </c>
      <c r="AE920" s="94">
        <f>AProperties!AM920*(9.806*I920)^0.5</f>
        <v>4.130930817182521</v>
      </c>
      <c r="AF920" s="97">
        <f t="shared" si="164"/>
        <v>4.1279124755724679</v>
      </c>
    </row>
    <row r="921" spans="1:32" x14ac:dyDescent="0.25">
      <c r="A921" s="28">
        <v>0.91400000000000003</v>
      </c>
      <c r="B921" s="94">
        <f>AProperties!B921/AProperties!V921/VLOOKUP(B$6,Data!$N$4:$Y$11,Data!$X$1,FALSE)</f>
        <v>1.856275322717557</v>
      </c>
      <c r="C921" s="94">
        <f>AProperties!C921/AProperties!W921/VLOOKUP(C$6,Data!$N$4:$Y$11,Data!$X$1,FALSE)</f>
        <v>1.859727530646651</v>
      </c>
      <c r="D921" s="94">
        <f>AProperties!D921/AProperties!X921/VLOOKUP(D$6,Data!$N$4:$Y$11,Data!$X$1,FALSE)</f>
        <v>1.8592252772129589</v>
      </c>
      <c r="E921" s="94">
        <f>AProperties!E921/AProperties!Y921/VLOOKUP(E$6,Data!$N$4:$Y$11,Data!$X$1,FALSE)</f>
        <v>1.8614604522918863</v>
      </c>
      <c r="F921" s="94">
        <f>AProperties!F921/AProperties!Z921/VLOOKUP(F$6,Data!$N$4:$Y$11,Data!$X$1,FALSE)</f>
        <v>1.8608823682509239</v>
      </c>
      <c r="G921" s="94">
        <f>AProperties!G921/AProperties!AA921/VLOOKUP(G$6,Data!$N$4:$Y$11,Data!$X$1,FALSE)</f>
        <v>1.8625102838713845</v>
      </c>
      <c r="H921" s="94">
        <f>AProperties!H921/AProperties!AB921/VLOOKUP(H$6,Data!$N$4:$Y$11,Data!$X$1,FALSE)</f>
        <v>1.8619437385328461</v>
      </c>
      <c r="I921" s="94">
        <f>AProperties!I921/AProperties!AC921/VLOOKUP(I$6,Data!$N$4:$Y$11,Data!$X$1,FALSE)</f>
        <v>1.8632144183703705</v>
      </c>
      <c r="J921" s="97">
        <f t="shared" si="154"/>
        <v>1.860654923986822</v>
      </c>
      <c r="L921" s="28">
        <v>0.91400000000000003</v>
      </c>
      <c r="M921" s="94">
        <f t="shared" si="155"/>
        <v>1.8421376613587785</v>
      </c>
      <c r="N921" s="94">
        <f t="shared" si="156"/>
        <v>1.8438637653233254</v>
      </c>
      <c r="O921" s="94">
        <f t="shared" si="157"/>
        <v>1.8436126386064795</v>
      </c>
      <c r="P921" s="94">
        <f t="shared" si="158"/>
        <v>1.8447302261459431</v>
      </c>
      <c r="Q921" s="94">
        <f t="shared" si="159"/>
        <v>1.844441184125462</v>
      </c>
      <c r="R921" s="94">
        <f t="shared" si="160"/>
        <v>1.8452551419356924</v>
      </c>
      <c r="S921" s="94">
        <f t="shared" si="161"/>
        <v>1.844971869266423</v>
      </c>
      <c r="T921" s="94">
        <f t="shared" si="162"/>
        <v>1.8456072091851854</v>
      </c>
      <c r="U921" s="97">
        <f t="shared" si="163"/>
        <v>1.8443274619934114</v>
      </c>
      <c r="W921" s="28">
        <v>0.91400000000000003</v>
      </c>
      <c r="X921" s="94">
        <f>AProperties!AF921*(9.806*B921)^0.5</f>
        <v>4.1374586839127172</v>
      </c>
      <c r="Y921" s="94">
        <f>AProperties!AG921*(9.806*C921)^0.5</f>
        <v>4.1415465137239691</v>
      </c>
      <c r="Z921" s="94">
        <f>AProperties!AH921*(9.806*D921)^0.5</f>
        <v>4.1409520317221169</v>
      </c>
      <c r="AA921" s="94">
        <f>AProperties!AI921*(9.806*E921)^0.5</f>
        <v>4.1435970074102855</v>
      </c>
      <c r="AB921" s="94">
        <f>AProperties!AJ921*(9.806*F921)^0.5</f>
        <v>4.1429130956186695</v>
      </c>
      <c r="AC921" s="94">
        <f>AProperties!AK921*(9.806*G921)^0.5</f>
        <v>4.1448387442468322</v>
      </c>
      <c r="AD921" s="94">
        <f>AProperties!AL921*(9.806*H921)^0.5</f>
        <v>4.1441686819779342</v>
      </c>
      <c r="AE921" s="94">
        <f>AProperties!AM921*(9.806*I921)^0.5</f>
        <v>4.1456713870660886</v>
      </c>
      <c r="AF921" s="97">
        <f t="shared" si="164"/>
        <v>4.1426432682098264</v>
      </c>
    </row>
    <row r="922" spans="1:32" x14ac:dyDescent="0.25">
      <c r="A922" s="28">
        <v>0.91500000000000004</v>
      </c>
      <c r="B922" s="94">
        <f>AProperties!B922/AProperties!V922/VLOOKUP(B$6,Data!$N$4:$Y$11,Data!$X$1,FALSE)</f>
        <v>1.8676501778601333</v>
      </c>
      <c r="C922" s="94">
        <f>AProperties!C922/AProperties!W922/VLOOKUP(C$6,Data!$N$4:$Y$11,Data!$X$1,FALSE)</f>
        <v>1.871126057955355</v>
      </c>
      <c r="D922" s="94">
        <f>AProperties!D922/AProperties!X922/VLOOKUP(D$6,Data!$N$4:$Y$11,Data!$X$1,FALSE)</f>
        <v>1.870620358789765</v>
      </c>
      <c r="E922" s="94">
        <f>AProperties!E922/AProperties!Y922/VLOOKUP(E$6,Data!$N$4:$Y$11,Data!$X$1,FALSE)</f>
        <v>1.8728708729007584</v>
      </c>
      <c r="F922" s="94">
        <f>AProperties!F922/AProperties!Z922/VLOOKUP(F$6,Data!$N$4:$Y$11,Data!$X$1,FALSE)</f>
        <v>1.8722888206043218</v>
      </c>
      <c r="G922" s="94">
        <f>AProperties!G922/AProperties!AA922/VLOOKUP(G$6,Data!$N$4:$Y$11,Data!$X$1,FALSE)</f>
        <v>1.8739279130381941</v>
      </c>
      <c r="H922" s="94">
        <f>AProperties!H922/AProperties!AB922/VLOOKUP(H$6,Data!$N$4:$Y$11,Data!$X$1,FALSE)</f>
        <v>1.8733574772563473</v>
      </c>
      <c r="I922" s="94">
        <f>AProperties!I922/AProperties!AC922/VLOOKUP(I$6,Data!$N$4:$Y$11,Data!$X$1,FALSE)</f>
        <v>1.8746368838436893</v>
      </c>
      <c r="J922" s="97">
        <f t="shared" si="154"/>
        <v>1.8720598202810705</v>
      </c>
      <c r="L922" s="28">
        <v>0.91500000000000004</v>
      </c>
      <c r="M922" s="94">
        <f t="shared" si="155"/>
        <v>1.8488250889300666</v>
      </c>
      <c r="N922" s="94">
        <f t="shared" si="156"/>
        <v>1.8505630289776775</v>
      </c>
      <c r="O922" s="94">
        <f t="shared" si="157"/>
        <v>1.8503101793948824</v>
      </c>
      <c r="P922" s="94">
        <f t="shared" si="158"/>
        <v>1.8514354364503793</v>
      </c>
      <c r="Q922" s="94">
        <f t="shared" si="159"/>
        <v>1.8511444103021608</v>
      </c>
      <c r="R922" s="94">
        <f t="shared" si="160"/>
        <v>1.8519639565190971</v>
      </c>
      <c r="S922" s="94">
        <f t="shared" si="161"/>
        <v>1.8516787386281737</v>
      </c>
      <c r="T922" s="94">
        <f t="shared" si="162"/>
        <v>1.8523184419218448</v>
      </c>
      <c r="U922" s="97">
        <f t="shared" si="163"/>
        <v>1.8510299101405352</v>
      </c>
      <c r="W922" s="28">
        <v>0.91500000000000004</v>
      </c>
      <c r="X922" s="94">
        <f>AProperties!AF922*(9.806*B922)^0.5</f>
        <v>4.1523455685193378</v>
      </c>
      <c r="Y922" s="94">
        <f>AProperties!AG922*(9.806*C922)^0.5</f>
        <v>4.1564467577516506</v>
      </c>
      <c r="Z922" s="94">
        <f>AProperties!AH922*(9.806*D922)^0.5</f>
        <v>4.155850330945233</v>
      </c>
      <c r="AA922" s="94">
        <f>AProperties!AI922*(9.806*E922)^0.5</f>
        <v>4.1585039646551172</v>
      </c>
      <c r="AB922" s="94">
        <f>AProperties!AJ922*(9.806*F922)^0.5</f>
        <v>4.1578178128770542</v>
      </c>
      <c r="AC922" s="94">
        <f>AProperties!AK922*(9.806*G922)^0.5</f>
        <v>4.1597497707822466</v>
      </c>
      <c r="AD922" s="94">
        <f>AProperties!AL922*(9.806*H922)^0.5</f>
        <v>4.159077512289115</v>
      </c>
      <c r="AE922" s="94">
        <f>AProperties!AM922*(9.806*I922)^0.5</f>
        <v>4.1605851439024208</v>
      </c>
      <c r="AF922" s="97">
        <f t="shared" si="164"/>
        <v>4.1575471077152724</v>
      </c>
    </row>
    <row r="923" spans="1:32" x14ac:dyDescent="0.25">
      <c r="A923" s="28">
        <v>0.91600000000000004</v>
      </c>
      <c r="B923" s="94">
        <f>AProperties!B923/AProperties!V923/VLOOKUP(B$6,Data!$N$4:$Y$11,Data!$X$1,FALSE)</f>
        <v>1.8792188965240351</v>
      </c>
      <c r="C923" s="94">
        <f>AProperties!C923/AProperties!W923/VLOOKUP(C$6,Data!$N$4:$Y$11,Data!$X$1,FALSE)</f>
        <v>1.8827188458189321</v>
      </c>
      <c r="D923" s="94">
        <f>AProperties!D923/AProperties!X923/VLOOKUP(D$6,Data!$N$4:$Y$11,Data!$X$1,FALSE)</f>
        <v>1.8822096431361355</v>
      </c>
      <c r="E923" s="94">
        <f>AProperties!E923/AProperties!Y923/VLOOKUP(E$6,Data!$N$4:$Y$11,Data!$X$1,FALSE)</f>
        <v>1.8844757534980006</v>
      </c>
      <c r="F923" s="94">
        <f>AProperties!F923/AProperties!Z923/VLOOKUP(F$6,Data!$N$4:$Y$11,Data!$X$1,FALSE)</f>
        <v>1.8838896664073519</v>
      </c>
      <c r="G923" s="94">
        <f>AProperties!G923/AProperties!AA923/VLOOKUP(G$6,Data!$N$4:$Y$11,Data!$X$1,FALSE)</f>
        <v>1.8855401230565947</v>
      </c>
      <c r="H923" s="94">
        <f>AProperties!H923/AProperties!AB923/VLOOKUP(H$6,Data!$N$4:$Y$11,Data!$X$1,FALSE)</f>
        <v>1.8849657316031139</v>
      </c>
      <c r="I923" s="94">
        <f>AProperties!I923/AProperties!AC923/VLOOKUP(I$6,Data!$N$4:$Y$11,Data!$X$1,FALSE)</f>
        <v>1.8862540112512809</v>
      </c>
      <c r="J923" s="97">
        <f t="shared" si="154"/>
        <v>1.8836590839119305</v>
      </c>
      <c r="L923" s="28">
        <v>0.91600000000000004</v>
      </c>
      <c r="M923" s="94">
        <f t="shared" si="155"/>
        <v>1.8556094482620176</v>
      </c>
      <c r="N923" s="94">
        <f t="shared" si="156"/>
        <v>1.8573594229094661</v>
      </c>
      <c r="O923" s="94">
        <f t="shared" si="157"/>
        <v>1.8571048215680679</v>
      </c>
      <c r="P923" s="94">
        <f t="shared" si="158"/>
        <v>1.8582378767490004</v>
      </c>
      <c r="Q923" s="94">
        <f t="shared" si="159"/>
        <v>1.8579448332036761</v>
      </c>
      <c r="R923" s="94">
        <f t="shared" si="160"/>
        <v>1.8587700615282974</v>
      </c>
      <c r="S923" s="94">
        <f t="shared" si="161"/>
        <v>1.8584828658015571</v>
      </c>
      <c r="T923" s="94">
        <f t="shared" si="162"/>
        <v>1.8591270056256404</v>
      </c>
      <c r="U923" s="97">
        <f t="shared" si="163"/>
        <v>1.8578295419559652</v>
      </c>
      <c r="W923" s="28">
        <v>0.91600000000000004</v>
      </c>
      <c r="X923" s="94">
        <f>AProperties!AF923*(9.806*B923)^0.5</f>
        <v>4.1674099864654828</v>
      </c>
      <c r="Y923" s="94">
        <f>AProperties!AG923*(9.806*C923)^0.5</f>
        <v>4.1715247290890822</v>
      </c>
      <c r="Z923" s="94">
        <f>AProperties!AH923*(9.806*D923)^0.5</f>
        <v>4.170926329257771</v>
      </c>
      <c r="AA923" s="94">
        <f>AProperties!AI923*(9.806*E923)^0.5</f>
        <v>4.1735887465783552</v>
      </c>
      <c r="AB923" s="94">
        <f>AProperties!AJ923*(9.806*F923)^0.5</f>
        <v>4.1729003223326631</v>
      </c>
      <c r="AC923" s="94">
        <f>AProperties!AK923*(9.806*G923)^0.5</f>
        <v>4.1748386809837932</v>
      </c>
      <c r="AD923" s="94">
        <f>AProperties!AL923*(9.806*H923)^0.5</f>
        <v>4.1741641944334615</v>
      </c>
      <c r="AE923" s="94">
        <f>AProperties!AM923*(9.806*I923)^0.5</f>
        <v>4.1756768239687618</v>
      </c>
      <c r="AF923" s="97">
        <f t="shared" si="164"/>
        <v>4.1726287266386715</v>
      </c>
    </row>
    <row r="924" spans="1:32" x14ac:dyDescent="0.25">
      <c r="A924" s="28">
        <v>0.91700000000000004</v>
      </c>
      <c r="B924" s="94">
        <f>AProperties!B924/AProperties!V924/VLOOKUP(B$6,Data!$N$4:$Y$11,Data!$X$1,FALSE)</f>
        <v>1.8909873185454615</v>
      </c>
      <c r="C924" s="94">
        <f>AProperties!C924/AProperties!W924/VLOOKUP(C$6,Data!$N$4:$Y$11,Data!$X$1,FALSE)</f>
        <v>1.8945117459175671</v>
      </c>
      <c r="D924" s="94">
        <f>AProperties!D924/AProperties!X924/VLOOKUP(D$6,Data!$N$4:$Y$11,Data!$X$1,FALSE)</f>
        <v>1.8939989802085331</v>
      </c>
      <c r="E924" s="94">
        <f>AProperties!E924/AProperties!Y924/VLOOKUP(E$6,Data!$N$4:$Y$11,Data!$X$1,FALSE)</f>
        <v>1.8962809517126353</v>
      </c>
      <c r="F924" s="94">
        <f>AProperties!F924/AProperties!Z924/VLOOKUP(F$6,Data!$N$4:$Y$11,Data!$X$1,FALSE)</f>
        <v>1.8956907613043008</v>
      </c>
      <c r="G924" s="94">
        <f>AProperties!G924/AProperties!AA924/VLOOKUP(G$6,Data!$N$4:$Y$11,Data!$X$1,FALSE)</f>
        <v>1.8973527751606194</v>
      </c>
      <c r="H924" s="94">
        <f>AProperties!H924/AProperties!AB924/VLOOKUP(H$6,Data!$N$4:$Y$11,Data!$X$1,FALSE)</f>
        <v>1.8967743608616254</v>
      </c>
      <c r="I924" s="94">
        <f>AProperties!I924/AProperties!AC924/VLOOKUP(I$6,Data!$N$4:$Y$11,Data!$X$1,FALSE)</f>
        <v>1.8980716642455986</v>
      </c>
      <c r="J924" s="97">
        <f t="shared" si="154"/>
        <v>1.8954585697445427</v>
      </c>
      <c r="L924" s="28">
        <v>0.91700000000000004</v>
      </c>
      <c r="M924" s="94">
        <f t="shared" si="155"/>
        <v>1.8624936592727308</v>
      </c>
      <c r="N924" s="94">
        <f t="shared" si="156"/>
        <v>1.8642558729587835</v>
      </c>
      <c r="O924" s="94">
        <f t="shared" si="157"/>
        <v>1.8639994901042667</v>
      </c>
      <c r="P924" s="94">
        <f t="shared" si="158"/>
        <v>1.8651404758563177</v>
      </c>
      <c r="Q924" s="94">
        <f t="shared" si="159"/>
        <v>1.8648453806521506</v>
      </c>
      <c r="R924" s="94">
        <f t="shared" si="160"/>
        <v>1.8656763875803097</v>
      </c>
      <c r="S924" s="94">
        <f t="shared" si="161"/>
        <v>1.8653871804308126</v>
      </c>
      <c r="T924" s="94">
        <f t="shared" si="162"/>
        <v>1.8660358321227992</v>
      </c>
      <c r="U924" s="97">
        <f t="shared" si="163"/>
        <v>1.8647292848722714</v>
      </c>
      <c r="W924" s="28">
        <v>0.91700000000000004</v>
      </c>
      <c r="X924" s="94">
        <f>AProperties!AF924*(9.806*B924)^0.5</f>
        <v>4.182656850007664</v>
      </c>
      <c r="Y924" s="94">
        <f>AProperties!AG924*(9.806*C924)^0.5</f>
        <v>4.1867853452137149</v>
      </c>
      <c r="Z924" s="94">
        <f>AProperties!AH924*(9.806*D924)^0.5</f>
        <v>4.1861849433776763</v>
      </c>
      <c r="AA924" s="94">
        <f>AProperties!AI924*(9.806*E924)^0.5</f>
        <v>4.1888562732777919</v>
      </c>
      <c r="AB924" s="94">
        <f>AProperties!AJ924*(9.806*F924)^0.5</f>
        <v>4.1881655432091911</v>
      </c>
      <c r="AC924" s="94">
        <f>AProperties!AK924*(9.806*G924)^0.5</f>
        <v>4.1901103965365447</v>
      </c>
      <c r="AD924" s="94">
        <f>AProperties!AL924*(9.806*H924)^0.5</f>
        <v>4.1894336492394872</v>
      </c>
      <c r="AE924" s="94">
        <f>AProperties!AM924*(9.806*I924)^0.5</f>
        <v>4.1909513500147559</v>
      </c>
      <c r="AF924" s="97">
        <f t="shared" si="164"/>
        <v>4.1878930438596029</v>
      </c>
    </row>
    <row r="925" spans="1:32" x14ac:dyDescent="0.25">
      <c r="A925" s="28">
        <v>0.91800000000000004</v>
      </c>
      <c r="B925" s="94">
        <f>AProperties!B925/AProperties!V925/VLOOKUP(B$6,Data!$N$4:$Y$11,Data!$X$1,FALSE)</f>
        <v>1.9029615325704465</v>
      </c>
      <c r="C925" s="94">
        <f>AProperties!C925/AProperties!W925/VLOOKUP(C$6,Data!$N$4:$Y$11,Data!$X$1,FALSE)</f>
        <v>1.9065108592435736</v>
      </c>
      <c r="D925" s="94">
        <f>AProperties!D925/AProperties!X925/VLOOKUP(D$6,Data!$N$4:$Y$11,Data!$X$1,FALSE)</f>
        <v>1.9059944692024493</v>
      </c>
      <c r="E925" s="94">
        <f>AProperties!E925/AProperties!Y925/VLOOKUP(E$6,Data!$N$4:$Y$11,Data!$X$1,FALSE)</f>
        <v>1.9082925747380866</v>
      </c>
      <c r="F925" s="94">
        <f>AProperties!F925/AProperties!Z925/VLOOKUP(F$6,Data!$N$4:$Y$11,Data!$X$1,FALSE)</f>
        <v>1.9076982104197109</v>
      </c>
      <c r="G925" s="94">
        <f>AProperties!G925/AProperties!AA925/VLOOKUP(G$6,Data!$N$4:$Y$11,Data!$X$1,FALSE)</f>
        <v>1.9093719803016045</v>
      </c>
      <c r="H925" s="94">
        <f>AProperties!H925/AProperties!AB925/VLOOKUP(H$6,Data!$N$4:$Y$11,Data!$X$1,FALSE)</f>
        <v>1.908789473955139</v>
      </c>
      <c r="I925" s="94">
        <f>AProperties!I925/AProperties!AC925/VLOOKUP(I$6,Data!$N$4:$Y$11,Data!$X$1,FALSE)</f>
        <v>1.9100959562989352</v>
      </c>
      <c r="J925" s="97">
        <f t="shared" si="154"/>
        <v>1.9074643820912431</v>
      </c>
      <c r="L925" s="28">
        <v>0.91800000000000004</v>
      </c>
      <c r="M925" s="94">
        <f t="shared" si="155"/>
        <v>1.8694807662852233</v>
      </c>
      <c r="N925" s="94">
        <f t="shared" si="156"/>
        <v>1.8712554296217867</v>
      </c>
      <c r="O925" s="94">
        <f t="shared" si="157"/>
        <v>1.8709972346012247</v>
      </c>
      <c r="P925" s="94">
        <f t="shared" si="158"/>
        <v>1.8721462873690433</v>
      </c>
      <c r="Q925" s="94">
        <f t="shared" si="159"/>
        <v>1.8718491052098556</v>
      </c>
      <c r="R925" s="94">
        <f t="shared" si="160"/>
        <v>1.8726859901508024</v>
      </c>
      <c r="S925" s="94">
        <f t="shared" si="161"/>
        <v>1.8723947369775695</v>
      </c>
      <c r="T925" s="94">
        <f t="shared" si="162"/>
        <v>1.8730479781494678</v>
      </c>
      <c r="U925" s="97">
        <f t="shared" si="163"/>
        <v>1.8717321910456217</v>
      </c>
      <c r="W925" s="28">
        <v>0.91800000000000004</v>
      </c>
      <c r="X925" s="94">
        <f>AProperties!AF925*(9.806*B925)^0.5</f>
        <v>4.1980912671242967</v>
      </c>
      <c r="Y925" s="94">
        <f>AProperties!AG925*(9.806*C925)^0.5</f>
        <v>4.2022337195272108</v>
      </c>
      <c r="Z925" s="94">
        <f>AProperties!AH925*(9.806*D925)^0.5</f>
        <v>4.2016312859176743</v>
      </c>
      <c r="AA925" s="94">
        <f>AProperties!AI925*(9.806*E925)^0.5</f>
        <v>4.2043116608769457</v>
      </c>
      <c r="AB925" s="94">
        <f>AProperties!AJ925*(9.806*F925)^0.5</f>
        <v>4.2036185907222245</v>
      </c>
      <c r="AC925" s="94">
        <f>AProperties!AK925*(9.806*G925)^0.5</f>
        <v>4.2055700352128325</v>
      </c>
      <c r="AD925" s="94">
        <f>AProperties!AL925*(9.806*H925)^0.5</f>
        <v>4.2048909935897543</v>
      </c>
      <c r="AE925" s="94">
        <f>AProperties!AM925*(9.806*I925)^0.5</f>
        <v>4.206413840918529</v>
      </c>
      <c r="AF925" s="97">
        <f t="shared" si="164"/>
        <v>4.2033451742361834</v>
      </c>
    </row>
    <row r="926" spans="1:32" x14ac:dyDescent="0.25">
      <c r="A926" s="28">
        <v>0.91900000000000004</v>
      </c>
      <c r="B926" s="94">
        <f>AProperties!B926/AProperties!V926/VLOOKUP(B$6,Data!$N$4:$Y$11,Data!$X$1,FALSE)</f>
        <v>1.9151478898451051</v>
      </c>
      <c r="C926" s="94">
        <f>AProperties!C926/AProperties!W926/VLOOKUP(C$6,Data!$N$4:$Y$11,Data!$X$1,FALSE)</f>
        <v>1.9187225499194378</v>
      </c>
      <c r="D926" s="94">
        <f>AProperties!D926/AProperties!X926/VLOOKUP(D$6,Data!$N$4:$Y$11,Data!$X$1,FALSE)</f>
        <v>1.9182024723664026</v>
      </c>
      <c r="E926" s="94">
        <f>AProperties!E926/AProperties!Y926/VLOOKUP(E$6,Data!$N$4:$Y$11,Data!$X$1,FALSE)</f>
        <v>1.9205169931641901</v>
      </c>
      <c r="F926" s="94">
        <f>AProperties!F926/AProperties!Z926/VLOOKUP(F$6,Data!$N$4:$Y$11,Data!$X$1,FALSE)</f>
        <v>1.9199183821857004</v>
      </c>
      <c r="G926" s="94">
        <f>AProperties!G926/AProperties!AA926/VLOOKUP(G$6,Data!$N$4:$Y$11,Data!$X$1,FALSE)</f>
        <v>1.9216041129886228</v>
      </c>
      <c r="H926" s="94">
        <f>AProperties!H926/AProperties!AB926/VLOOKUP(H$6,Data!$N$4:$Y$11,Data!$X$1,FALSE)</f>
        <v>1.9210174432775708</v>
      </c>
      <c r="I926" s="94">
        <f>AProperties!I926/AProperties!AC926/VLOOKUP(I$6,Data!$N$4:$Y$11,Data!$X$1,FALSE)</f>
        <v>1.9223332645495592</v>
      </c>
      <c r="J926" s="97">
        <f t="shared" si="154"/>
        <v>1.9196828885370736</v>
      </c>
      <c r="L926" s="28">
        <v>0.91900000000000004</v>
      </c>
      <c r="M926" s="94">
        <f t="shared" si="155"/>
        <v>1.8765739449225527</v>
      </c>
      <c r="N926" s="94">
        <f t="shared" si="156"/>
        <v>1.8783612749597189</v>
      </c>
      <c r="O926" s="94">
        <f t="shared" si="157"/>
        <v>1.8781012361832015</v>
      </c>
      <c r="P926" s="94">
        <f t="shared" si="158"/>
        <v>1.8792584965820951</v>
      </c>
      <c r="Q926" s="94">
        <f t="shared" si="159"/>
        <v>1.8789591910928503</v>
      </c>
      <c r="R926" s="94">
        <f t="shared" si="160"/>
        <v>1.8798020564943114</v>
      </c>
      <c r="S926" s="94">
        <f t="shared" si="161"/>
        <v>1.8795087216387856</v>
      </c>
      <c r="T926" s="94">
        <f t="shared" si="162"/>
        <v>1.8801666322747796</v>
      </c>
      <c r="U926" s="97">
        <f t="shared" si="163"/>
        <v>1.8788414442685368</v>
      </c>
      <c r="W926" s="28">
        <v>0.91900000000000004</v>
      </c>
      <c r="X926" s="94">
        <f>AProperties!AF926*(9.806*B926)^0.5</f>
        <v>4.2137185517749414</v>
      </c>
      <c r="Y926" s="94">
        <f>AProperties!AG926*(9.806*C926)^0.5</f>
        <v>4.2178751716252112</v>
      </c>
      <c r="Z926" s="94">
        <f>AProperties!AH926*(9.806*D926)^0.5</f>
        <v>4.217270675653503</v>
      </c>
      <c r="AA926" s="94">
        <f>AProperties!AI926*(9.806*E926)^0.5</f>
        <v>4.2199602318001359</v>
      </c>
      <c r="AB926" s="94">
        <f>AProperties!AJ926*(9.806*F926)^0.5</f>
        <v>4.2192647863524959</v>
      </c>
      <c r="AC926" s="94">
        <f>AProperties!AK926*(9.806*G926)^0.5</f>
        <v>4.2212229211504697</v>
      </c>
      <c r="AD926" s="94">
        <f>AProperties!AL926*(9.806*H926)^0.5</f>
        <v>4.2205415506973809</v>
      </c>
      <c r="AE926" s="94">
        <f>AProperties!AM926*(9.806*I926)^0.5</f>
        <v>4.2220696219670906</v>
      </c>
      <c r="AF926" s="97">
        <f t="shared" si="164"/>
        <v>4.218990438877654</v>
      </c>
    </row>
    <row r="927" spans="1:32" x14ac:dyDescent="0.25">
      <c r="A927" s="28">
        <v>0.92</v>
      </c>
      <c r="B927" s="94">
        <f>AProperties!B927/AProperties!V927/VLOOKUP(B$6,Data!$N$4:$Y$11,Data!$X$1,FALSE)</f>
        <v>1.9275530189515047</v>
      </c>
      <c r="C927" s="94">
        <f>AProperties!C927/AProperties!W927/VLOOKUP(C$6,Data!$N$4:$Y$11,Data!$X$1,FALSE)</f>
        <v>1.9311534599633284</v>
      </c>
      <c r="D927" s="94">
        <f>AProperties!D927/AProperties!X927/VLOOKUP(D$6,Data!$N$4:$Y$11,Data!$X$1,FALSE)</f>
        <v>1.9306296297631405</v>
      </c>
      <c r="E927" s="94">
        <f>AProperties!E927/AProperties!Y927/VLOOKUP(E$6,Data!$N$4:$Y$11,Data!$X$1,FALSE)</f>
        <v>1.9329608557575899</v>
      </c>
      <c r="F927" s="94">
        <f>AProperties!F927/AProperties!Z927/VLOOKUP(F$6,Data!$N$4:$Y$11,Data!$X$1,FALSE)</f>
        <v>1.9323579231174008</v>
      </c>
      <c r="G927" s="94">
        <f>AProperties!G927/AProperties!AA927/VLOOKUP(G$6,Data!$N$4:$Y$11,Data!$X$1,FALSE)</f>
        <v>1.9340558260779295</v>
      </c>
      <c r="H927" s="94">
        <f>AProperties!H927/AProperties!AB927/VLOOKUP(H$6,Data!$N$4:$Y$11,Data!$X$1,FALSE)</f>
        <v>1.9334649194780902</v>
      </c>
      <c r="I927" s="94">
        <f>AProperties!I927/AProperties!AC927/VLOOKUP(I$6,Data!$N$4:$Y$11,Data!$X$1,FALSE)</f>
        <v>1.9347902445972038</v>
      </c>
      <c r="J927" s="97">
        <f t="shared" si="154"/>
        <v>1.9321207347132738</v>
      </c>
      <c r="L927" s="28">
        <v>0.92</v>
      </c>
      <c r="M927" s="94">
        <f t="shared" si="155"/>
        <v>1.8837765094757524</v>
      </c>
      <c r="N927" s="94">
        <f t="shared" si="156"/>
        <v>1.8855767299816644</v>
      </c>
      <c r="O927" s="94">
        <f t="shared" si="157"/>
        <v>1.8853148148815704</v>
      </c>
      <c r="P927" s="94">
        <f t="shared" si="158"/>
        <v>1.886480427878795</v>
      </c>
      <c r="Q927" s="94">
        <f t="shared" si="159"/>
        <v>1.8861789615587004</v>
      </c>
      <c r="R927" s="94">
        <f t="shared" si="160"/>
        <v>1.8870279130389647</v>
      </c>
      <c r="S927" s="94">
        <f t="shared" si="161"/>
        <v>1.8867324597390451</v>
      </c>
      <c r="T927" s="94">
        <f t="shared" si="162"/>
        <v>1.8873951222986021</v>
      </c>
      <c r="U927" s="97">
        <f t="shared" si="163"/>
        <v>1.8860603673566372</v>
      </c>
      <c r="W927" s="28">
        <v>0.92</v>
      </c>
      <c r="X927" s="94">
        <f>AProperties!AF927*(9.806*B927)^0.5</f>
        <v>4.2295442348310326</v>
      </c>
      <c r="Y927" s="94">
        <f>AProperties!AG927*(9.806*C927)^0.5</f>
        <v>4.2337152382391983</v>
      </c>
      <c r="Z927" s="94">
        <f>AProperties!AH927*(9.806*D927)^0.5</f>
        <v>4.233108648464178</v>
      </c>
      <c r="AA927" s="94">
        <f>AProperties!AI927*(9.806*E927)^0.5</f>
        <v>4.2358075257199301</v>
      </c>
      <c r="AB927" s="94">
        <f>AProperties!AJ927*(9.806*F927)^0.5</f>
        <v>4.2351096687914946</v>
      </c>
      <c r="AC927" s="94">
        <f>AProperties!AK927*(9.806*G927)^0.5</f>
        <v>4.2370745958036293</v>
      </c>
      <c r="AD927" s="94">
        <f>AProperties!AL927*(9.806*H927)^0.5</f>
        <v>4.2363908610551126</v>
      </c>
      <c r="AE927" s="94">
        <f>AProperties!AM927*(9.806*I927)^0.5</f>
        <v>4.2379242358094755</v>
      </c>
      <c r="AF927" s="97">
        <f t="shared" si="164"/>
        <v>4.2348343760892568</v>
      </c>
    </row>
    <row r="928" spans="1:32" x14ac:dyDescent="0.25">
      <c r="A928" s="28">
        <v>0.92100000000000004</v>
      </c>
      <c r="B928" s="94">
        <f>AProperties!B928/AProperties!V928/VLOOKUP(B$6,Data!$N$4:$Y$11,Data!$X$1,FALSE)</f>
        <v>1.9401838415667017</v>
      </c>
      <c r="C928" s="94">
        <f>AProperties!C928/AProperties!W928/VLOOKUP(C$6,Data!$N$4:$Y$11,Data!$X$1,FALSE)</f>
        <v>1.9438105250798623</v>
      </c>
      <c r="D928" s="94">
        <f>AProperties!D928/AProperties!X928/VLOOKUP(D$6,Data!$N$4:$Y$11,Data!$X$1,FALSE)</f>
        <v>1.9432828750557649</v>
      </c>
      <c r="E928" s="94">
        <f>AProperties!E928/AProperties!Y928/VLOOKUP(E$6,Data!$N$4:$Y$11,Data!$X$1,FALSE)</f>
        <v>1.9456311052684432</v>
      </c>
      <c r="F928" s="94">
        <f>AProperties!F928/AProperties!Z928/VLOOKUP(F$6,Data!$N$4:$Y$11,Data!$X$1,FALSE)</f>
        <v>1.9450237736143559</v>
      </c>
      <c r="G928" s="94">
        <f>AProperties!G928/AProperties!AA928/VLOOKUP(G$6,Data!$N$4:$Y$11,Data!$X$1,FALSE)</f>
        <v>1.9467340665892854</v>
      </c>
      <c r="H928" s="94">
        <f>AProperties!H928/AProperties!AB928/VLOOKUP(H$6,Data!$N$4:$Y$11,Data!$X$1,FALSE)</f>
        <v>1.9461388472722405</v>
      </c>
      <c r="I928" s="94">
        <f>AProperties!I928/AProperties!AC928/VLOOKUP(I$6,Data!$N$4:$Y$11,Data!$X$1,FALSE)</f>
        <v>1.9474738463258885</v>
      </c>
      <c r="J928" s="97">
        <f t="shared" si="154"/>
        <v>1.944784860096568</v>
      </c>
      <c r="L928" s="28">
        <v>0.92100000000000004</v>
      </c>
      <c r="M928" s="94">
        <f t="shared" si="155"/>
        <v>1.8910919207833508</v>
      </c>
      <c r="N928" s="94">
        <f t="shared" si="156"/>
        <v>1.8929052625399312</v>
      </c>
      <c r="O928" s="94">
        <f t="shared" si="157"/>
        <v>1.8926414375278826</v>
      </c>
      <c r="P928" s="94">
        <f t="shared" si="158"/>
        <v>1.8938155526342215</v>
      </c>
      <c r="Q928" s="94">
        <f t="shared" si="159"/>
        <v>1.8935118868071781</v>
      </c>
      <c r="R928" s="94">
        <f t="shared" si="160"/>
        <v>1.8943670332946427</v>
      </c>
      <c r="S928" s="94">
        <f t="shared" si="161"/>
        <v>1.8940694236361204</v>
      </c>
      <c r="T928" s="94">
        <f t="shared" si="162"/>
        <v>1.8947369231629443</v>
      </c>
      <c r="U928" s="97">
        <f t="shared" si="163"/>
        <v>1.8933924300482836</v>
      </c>
      <c r="W928" s="28">
        <v>0.92100000000000004</v>
      </c>
      <c r="X928" s="94">
        <f>AProperties!AF928*(9.806*B928)^0.5</f>
        <v>4.2455740757309748</v>
      </c>
      <c r="Y928" s="94">
        <f>AProperties!AG928*(9.806*C928)^0.5</f>
        <v>4.2497596849035126</v>
      </c>
      <c r="Z928" s="94">
        <f>AProperties!AH928*(9.806*D928)^0.5</f>
        <v>4.2491509689972276</v>
      </c>
      <c r="AA928" s="94">
        <f>AProperties!AI928*(9.806*E928)^0.5</f>
        <v>4.251859311230147</v>
      </c>
      <c r="AB928" s="94">
        <f>AProperties!AJ928*(9.806*F928)^0.5</f>
        <v>4.2511590056124717</v>
      </c>
      <c r="AC928" s="94">
        <f>AProperties!AK928*(9.806*G928)^0.5</f>
        <v>4.253130829619411</v>
      </c>
      <c r="AD928" s="94">
        <f>AProperties!AL928*(9.806*H928)^0.5</f>
        <v>4.2524446941099532</v>
      </c>
      <c r="AE928" s="94">
        <f>AProperties!AM928*(9.806*I928)^0.5</f>
        <v>4.2539834541357644</v>
      </c>
      <c r="AF928" s="97">
        <f t="shared" si="164"/>
        <v>4.2508827530424336</v>
      </c>
    </row>
    <row r="929" spans="1:32" x14ac:dyDescent="0.25">
      <c r="A929" s="28">
        <v>0.92200000000000004</v>
      </c>
      <c r="B929" s="94">
        <f>AProperties!B929/AProperties!V929/VLOOKUP(B$6,Data!$N$4:$Y$11,Data!$X$1,FALSE)</f>
        <v>1.9530475893299459</v>
      </c>
      <c r="C929" s="94">
        <f>AProperties!C929/AProperties!W929/VLOOKUP(C$6,Data!$N$4:$Y$11,Data!$X$1,FALSE)</f>
        <v>1.956700991561255</v>
      </c>
      <c r="D929" s="94">
        <f>AProperties!D929/AProperties!X929/VLOOKUP(D$6,Data!$N$4:$Y$11,Data!$X$1,FALSE)</f>
        <v>1.9561694524039734</v>
      </c>
      <c r="E929" s="94">
        <f>AProperties!E929/AProperties!Y929/VLOOKUP(E$6,Data!$N$4:$Y$11,Data!$X$1,FALSE)</f>
        <v>1.958534995348626</v>
      </c>
      <c r="F929" s="94">
        <f>AProperties!F929/AProperties!Z929/VLOOKUP(F$6,Data!$N$4:$Y$11,Data!$X$1,FALSE)</f>
        <v>1.9579231848730192</v>
      </c>
      <c r="G929" s="94">
        <f>AProperties!G929/AProperties!AA929/VLOOKUP(G$6,Data!$N$4:$Y$11,Data!$X$1,FALSE)</f>
        <v>1.9596460926345549</v>
      </c>
      <c r="H929" s="94">
        <f>AProperties!H929/AProperties!AB929/VLOOKUP(H$6,Data!$N$4:$Y$11,Data!$X$1,FALSE)</f>
        <v>1.9590464823648868</v>
      </c>
      <c r="I929" s="94">
        <f>AProperties!I929/AProperties!AC929/VLOOKUP(I$6,Data!$N$4:$Y$11,Data!$X$1,FALSE)</f>
        <v>1.9603913308394079</v>
      </c>
      <c r="J929" s="97">
        <f t="shared" si="154"/>
        <v>1.9576825149194588</v>
      </c>
      <c r="L929" s="28">
        <v>0.92200000000000004</v>
      </c>
      <c r="M929" s="94">
        <f t="shared" si="155"/>
        <v>1.8985237946649729</v>
      </c>
      <c r="N929" s="94">
        <f t="shared" si="156"/>
        <v>1.9003504957806276</v>
      </c>
      <c r="O929" s="94">
        <f t="shared" si="157"/>
        <v>1.9000847262019867</v>
      </c>
      <c r="P929" s="94">
        <f t="shared" si="158"/>
        <v>1.9012674976743131</v>
      </c>
      <c r="Q929" s="94">
        <f t="shared" si="159"/>
        <v>1.9009615924365098</v>
      </c>
      <c r="R929" s="94">
        <f t="shared" si="160"/>
        <v>1.9018230463172774</v>
      </c>
      <c r="S929" s="94">
        <f t="shared" si="161"/>
        <v>1.9015232411824434</v>
      </c>
      <c r="T929" s="94">
        <f t="shared" si="162"/>
        <v>1.9021956654197041</v>
      </c>
      <c r="U929" s="97">
        <f t="shared" si="163"/>
        <v>1.9008412574597293</v>
      </c>
      <c r="W929" s="28">
        <v>0.92200000000000004</v>
      </c>
      <c r="X929" s="94">
        <f>AProperties!AF929*(9.806*B929)^0.5</f>
        <v>4.2618140749174067</v>
      </c>
      <c r="Y929" s="94">
        <f>AProperties!AG929*(9.806*C929)^0.5</f>
        <v>4.2660145184053189</v>
      </c>
      <c r="Z929" s="94">
        <f>AProperties!AH929*(9.806*D929)^0.5</f>
        <v>4.2654036431168683</v>
      </c>
      <c r="AA929" s="94">
        <f>AProperties!AI929*(9.806*E929)^0.5</f>
        <v>4.2681215983022005</v>
      </c>
      <c r="AB929" s="94">
        <f>AProperties!AJ929*(9.806*F929)^0.5</f>
        <v>4.2674188057246498</v>
      </c>
      <c r="AC929" s="94">
        <f>AProperties!AK929*(9.806*G929)^0.5</f>
        <v>4.2693976344981337</v>
      </c>
      <c r="AD929" s="94">
        <f>AProperties!AL929*(9.806*H929)^0.5</f>
        <v>4.2687090607212701</v>
      </c>
      <c r="AE929" s="94">
        <f>AProperties!AM929*(9.806*I929)^0.5</f>
        <v>4.2702532901399159</v>
      </c>
      <c r="AF929" s="97">
        <f t="shared" si="164"/>
        <v>4.2671415782282205</v>
      </c>
    </row>
    <row r="930" spans="1:32" x14ac:dyDescent="0.25">
      <c r="A930" s="28">
        <v>0.92300000000000004</v>
      </c>
      <c r="B930" s="94">
        <f>AProperties!B930/AProperties!V930/VLOOKUP(B$6,Data!$N$4:$Y$11,Data!$X$1,FALSE)</f>
        <v>1.9661518219113832</v>
      </c>
      <c r="C930" s="94">
        <f>AProperties!C930/AProperties!W930/VLOOKUP(C$6,Data!$N$4:$Y$11,Data!$X$1,FALSE)</f>
        <v>1.9698324343924043</v>
      </c>
      <c r="D930" s="94">
        <f>AProperties!D930/AProperties!X930/VLOOKUP(D$6,Data!$N$4:$Y$11,Data!$X$1,FALSE)</f>
        <v>1.9692969345638296</v>
      </c>
      <c r="E930" s="94">
        <f>AProperties!E930/AProperties!Y930/VLOOKUP(E$6,Data!$N$4:$Y$11,Data!$X$1,FALSE)</f>
        <v>1.9716801086750539</v>
      </c>
      <c r="F930" s="94">
        <f>AProperties!F930/AProperties!Z930/VLOOKUP(F$6,Data!$N$4:$Y$11,Data!$X$1,FALSE)</f>
        <v>1.9710637370040034</v>
      </c>
      <c r="G930" s="94">
        <f>AProperties!G930/AProperties!AA930/VLOOKUP(G$6,Data!$N$4:$Y$11,Data!$X$1,FALSE)</f>
        <v>1.9727994915520444</v>
      </c>
      <c r="H930" s="94">
        <f>AProperties!H930/AProperties!AB930/VLOOKUP(H$6,Data!$N$4:$Y$11,Data!$X$1,FALSE)</f>
        <v>1.9721954095786793</v>
      </c>
      <c r="I930" s="94">
        <f>AProperties!I930/AProperties!AC930/VLOOKUP(I$6,Data!$N$4:$Y$11,Data!$X$1,FALSE)</f>
        <v>1.9735502886031309</v>
      </c>
      <c r="J930" s="97">
        <f t="shared" si="154"/>
        <v>1.970821278285066</v>
      </c>
      <c r="L930" s="28">
        <v>0.92300000000000004</v>
      </c>
      <c r="M930" s="94">
        <f t="shared" si="155"/>
        <v>1.9060759109556917</v>
      </c>
      <c r="N930" s="94">
        <f t="shared" si="156"/>
        <v>1.9079162171962021</v>
      </c>
      <c r="O930" s="94">
        <f t="shared" si="157"/>
        <v>1.907648467281915</v>
      </c>
      <c r="P930" s="94">
        <f t="shared" si="158"/>
        <v>1.908840054337527</v>
      </c>
      <c r="Q930" s="94">
        <f t="shared" si="159"/>
        <v>1.9085318685020018</v>
      </c>
      <c r="R930" s="94">
        <f t="shared" si="160"/>
        <v>1.9093997457760223</v>
      </c>
      <c r="S930" s="94">
        <f t="shared" si="161"/>
        <v>1.9090977047893398</v>
      </c>
      <c r="T930" s="94">
        <f t="shared" si="162"/>
        <v>1.9097751443015656</v>
      </c>
      <c r="U930" s="97">
        <f t="shared" si="163"/>
        <v>1.9084106391425335</v>
      </c>
      <c r="W930" s="28">
        <v>0.92300000000000004</v>
      </c>
      <c r="X930" s="94">
        <f>AProperties!AF930*(9.806*B930)^0.5</f>
        <v>4.2782704871199755</v>
      </c>
      <c r="Y930" s="94">
        <f>AProperties!AG930*(9.806*C930)^0.5</f>
        <v>4.2824860000809624</v>
      </c>
      <c r="Z930" s="94">
        <f>AProperties!AH930*(9.806*D930)^0.5</f>
        <v>4.2818729311983414</v>
      </c>
      <c r="AA930" s="94">
        <f>AProperties!AI930*(9.806*E930)^0.5</f>
        <v>4.2846006515882289</v>
      </c>
      <c r="AB930" s="94">
        <f>AProperties!AJ930*(9.806*F930)^0.5</f>
        <v>4.2838953326740947</v>
      </c>
      <c r="AC930" s="94">
        <f>AProperties!AK930*(9.806*G930)^0.5</f>
        <v>4.2858812771005219</v>
      </c>
      <c r="AD930" s="94">
        <f>AProperties!AL930*(9.806*H930)^0.5</f>
        <v>4.2851902264658843</v>
      </c>
      <c r="AE930" s="94">
        <f>AProperties!AM930*(9.806*I930)^0.5</f>
        <v>4.2867400118297612</v>
      </c>
      <c r="AF930" s="97">
        <f t="shared" si="164"/>
        <v>4.283617114757222</v>
      </c>
    </row>
    <row r="931" spans="1:32" x14ac:dyDescent="0.25">
      <c r="A931" s="28">
        <v>0.92400000000000004</v>
      </c>
      <c r="B931" s="94">
        <f>AProperties!B931/AProperties!V931/VLOOKUP(B$6,Data!$N$4:$Y$11,Data!$X$1,FALSE)</f>
        <v>1.9795044463846831</v>
      </c>
      <c r="C931" s="94">
        <f>AProperties!C931/AProperties!W931/VLOOKUP(C$6,Data!$N$4:$Y$11,Data!$X$1,FALSE)</f>
        <v>1.9832127766624668</v>
      </c>
      <c r="D931" s="94">
        <f>AProperties!D931/AProperties!X931/VLOOKUP(D$6,Data!$N$4:$Y$11,Data!$X$1,FALSE)</f>
        <v>1.9826732422936797</v>
      </c>
      <c r="E931" s="94">
        <f>AProperties!E931/AProperties!Y931/VLOOKUP(E$6,Data!$N$4:$Y$11,Data!$X$1,FALSE)</f>
        <v>1.985074376380878</v>
      </c>
      <c r="F931" s="94">
        <f>AProperties!F931/AProperties!Z931/VLOOKUP(F$6,Data!$N$4:$Y$11,Data!$X$1,FALSE)</f>
        <v>1.9844533584567285</v>
      </c>
      <c r="G931" s="94">
        <f>AProperties!G931/AProperties!AA931/VLOOKUP(G$6,Data!$N$4:$Y$11,Data!$X$1,FALSE)</f>
        <v>1.9862021993495791</v>
      </c>
      <c r="H931" s="94">
        <f>AProperties!H931/AProperties!AB931/VLOOKUP(H$6,Data!$N$4:$Y$11,Data!$X$1,FALSE)</f>
        <v>1.9855935622906582</v>
      </c>
      <c r="I931" s="94">
        <f>AProperties!I931/AProperties!AC931/VLOOKUP(I$6,Data!$N$4:$Y$11,Data!$X$1,FALSE)</f>
        <v>1.9869586588950157</v>
      </c>
      <c r="J931" s="97">
        <f t="shared" si="154"/>
        <v>1.9842090775892114</v>
      </c>
      <c r="L931" s="28">
        <v>0.92400000000000004</v>
      </c>
      <c r="M931" s="94">
        <f t="shared" si="155"/>
        <v>1.9137522231923416</v>
      </c>
      <c r="N931" s="94">
        <f t="shared" si="156"/>
        <v>1.9156063883312333</v>
      </c>
      <c r="O931" s="94">
        <f t="shared" si="157"/>
        <v>1.9153366211468399</v>
      </c>
      <c r="P931" s="94">
        <f t="shared" si="158"/>
        <v>1.9165371881904392</v>
      </c>
      <c r="Q931" s="94">
        <f t="shared" si="159"/>
        <v>1.9162266792283642</v>
      </c>
      <c r="R931" s="94">
        <f t="shared" si="160"/>
        <v>1.9171010996747895</v>
      </c>
      <c r="S931" s="94">
        <f t="shared" si="161"/>
        <v>1.916796781145329</v>
      </c>
      <c r="T931" s="94">
        <f t="shared" si="162"/>
        <v>1.9174793294475079</v>
      </c>
      <c r="U931" s="97">
        <f t="shared" si="163"/>
        <v>1.9161045387946056</v>
      </c>
      <c r="W931" s="28">
        <v>0.92400000000000004</v>
      </c>
      <c r="X931" s="94">
        <f>AProperties!AF931*(9.806*B931)^0.5</f>
        <v>4.2949498355528357</v>
      </c>
      <c r="Y931" s="94">
        <f>AProperties!AG931*(9.806*C931)^0.5</f>
        <v>4.2991806600279121</v>
      </c>
      <c r="Z931" s="94">
        <f>AProperties!AH931*(9.806*D931)^0.5</f>
        <v>4.29856536233779</v>
      </c>
      <c r="AA931" s="94">
        <f>AProperties!AI931*(9.806*E931)^0.5</f>
        <v>4.3013030046403689</v>
      </c>
      <c r="AB931" s="94">
        <f>AProperties!AJ931*(9.806*F931)^0.5</f>
        <v>4.3005951188605511</v>
      </c>
      <c r="AC931" s="94">
        <f>AProperties!AK931*(9.806*G931)^0.5</f>
        <v>4.3025882930713966</v>
      </c>
      <c r="AD931" s="94">
        <f>AProperties!AL931*(9.806*H931)^0.5</f>
        <v>4.3018947258592988</v>
      </c>
      <c r="AE931" s="94">
        <f>AProperties!AM931*(9.806*I931)^0.5</f>
        <v>4.3034501562536223</v>
      </c>
      <c r="AF931" s="97">
        <f t="shared" si="164"/>
        <v>4.3003158945754718</v>
      </c>
    </row>
    <row r="932" spans="1:32" x14ac:dyDescent="0.25">
      <c r="A932" s="28">
        <v>0.92500000000000004</v>
      </c>
      <c r="B932" s="94">
        <f>AProperties!B932/AProperties!V932/VLOOKUP(B$6,Data!$N$4:$Y$11,Data!$X$1,FALSE)</f>
        <v>1.9931137380162494</v>
      </c>
      <c r="C932" s="94">
        <f>AProperties!C932/AProperties!W932/VLOOKUP(C$6,Data!$N$4:$Y$11,Data!$X$1,FALSE)</f>
        <v>1.9968503103959303</v>
      </c>
      <c r="D932" s="94">
        <f>AProperties!D932/AProperties!X932/VLOOKUP(D$6,Data!$N$4:$Y$11,Data!$X$1,FALSE)</f>
        <v>1.9963066651791241</v>
      </c>
      <c r="E932" s="94">
        <f>AProperties!E932/AProperties!Y932/VLOOKUP(E$6,Data!$N$4:$Y$11,Data!$X$1,FALSE)</f>
        <v>1.9987260989075337</v>
      </c>
      <c r="F932" s="94">
        <f>AProperties!F932/AProperties!Z932/VLOOKUP(F$6,Data!$N$4:$Y$11,Data!$X$1,FALSE)</f>
        <v>1.9981003468644694</v>
      </c>
      <c r="G932" s="94">
        <f>AProperties!G932/AProperties!AA932/VLOOKUP(G$6,Data!$N$4:$Y$11,Data!$X$1,FALSE)</f>
        <v>1.99986252156927</v>
      </c>
      <c r="H932" s="94">
        <f>AProperties!H932/AProperties!AB932/VLOOKUP(H$6,Data!$N$4:$Y$11,Data!$X$1,FALSE)</f>
        <v>1.9992492432901978</v>
      </c>
      <c r="I932" s="94">
        <f>AProperties!I932/AProperties!AC932/VLOOKUP(I$6,Data!$N$4:$Y$11,Data!$X$1,FALSE)</f>
        <v>2.0006247506789454</v>
      </c>
      <c r="J932" s="97">
        <f t="shared" si="154"/>
        <v>1.9978542093627147</v>
      </c>
      <c r="L932" s="28">
        <v>0.92500000000000004</v>
      </c>
      <c r="M932" s="94">
        <f t="shared" si="155"/>
        <v>1.9215568690081248</v>
      </c>
      <c r="N932" s="94">
        <f t="shared" si="156"/>
        <v>1.9234251551979651</v>
      </c>
      <c r="O932" s="94">
        <f t="shared" si="157"/>
        <v>1.9231533325895622</v>
      </c>
      <c r="P932" s="94">
        <f t="shared" si="158"/>
        <v>1.9243630494537669</v>
      </c>
      <c r="Q932" s="94">
        <f t="shared" si="159"/>
        <v>1.9240501734322346</v>
      </c>
      <c r="R932" s="94">
        <f t="shared" si="160"/>
        <v>1.9249312607846352</v>
      </c>
      <c r="S932" s="94">
        <f t="shared" si="161"/>
        <v>1.9246246216450991</v>
      </c>
      <c r="T932" s="94">
        <f t="shared" si="162"/>
        <v>1.9253123753394727</v>
      </c>
      <c r="U932" s="97">
        <f t="shared" si="163"/>
        <v>1.9239271046813577</v>
      </c>
      <c r="W932" s="28">
        <v>0.92500000000000004</v>
      </c>
      <c r="X932" s="94">
        <f>AProperties!AF932*(9.806*B932)^0.5</f>
        <v>4.3118589271027989</v>
      </c>
      <c r="Y932" s="94">
        <f>AProperties!AG932*(9.806*C932)^0.5</f>
        <v>4.3161053123084532</v>
      </c>
      <c r="Z932" s="94">
        <f>AProperties!AH932*(9.806*D932)^0.5</f>
        <v>4.3154877495536548</v>
      </c>
      <c r="AA932" s="94">
        <f>AProperties!AI932*(9.806*E932)^0.5</f>
        <v>4.3182354751221776</v>
      </c>
      <c r="AB932" s="94">
        <f>AProperties!AJ932*(9.806*F932)^0.5</f>
        <v>4.3175249807462768</v>
      </c>
      <c r="AC932" s="94">
        <f>AProperties!AK932*(9.806*G932)^0.5</f>
        <v>4.3195255022558046</v>
      </c>
      <c r="AD932" s="94">
        <f>AProperties!AL932*(9.806*H932)^0.5</f>
        <v>4.3188293775693394</v>
      </c>
      <c r="AE932" s="94">
        <f>AProperties!AM932*(9.806*I932)^0.5</f>
        <v>4.3203905447196425</v>
      </c>
      <c r="AF932" s="97">
        <f t="shared" si="164"/>
        <v>4.3172447336722684</v>
      </c>
    </row>
    <row r="933" spans="1:32" x14ac:dyDescent="0.25">
      <c r="A933" s="28">
        <v>0.92600000000000005</v>
      </c>
      <c r="B933" s="94">
        <f>AProperties!B933/AProperties!V933/VLOOKUP(B$6,Data!$N$4:$Y$11,Data!$X$1,FALSE)</f>
        <v>2.0069883625951035</v>
      </c>
      <c r="C933" s="94">
        <f>AProperties!C933/AProperties!W933/VLOOKUP(C$6,Data!$N$4:$Y$11,Data!$X$1,FALSE)</f>
        <v>2.0107537189274014</v>
      </c>
      <c r="D933" s="94">
        <f>AProperties!D933/AProperties!X933/VLOOKUP(D$6,Data!$N$4:$Y$11,Data!$X$1,FALSE)</f>
        <v>2.0102058840012713</v>
      </c>
      <c r="E933" s="94">
        <f>AProperties!E933/AProperties!Y933/VLOOKUP(E$6,Data!$N$4:$Y$11,Data!$X$1,FALSE)</f>
        <v>2.0126439684020925</v>
      </c>
      <c r="F933" s="94">
        <f>AProperties!F933/AProperties!Z933/VLOOKUP(F$6,Data!$N$4:$Y$11,Data!$X$1,FALSE)</f>
        <v>2.0120133914341789</v>
      </c>
      <c r="G933" s="94">
        <f>AProperties!G933/AProperties!AA933/VLOOKUP(G$6,Data!$N$4:$Y$11,Data!$X$1,FALSE)</f>
        <v>2.0137891556985865</v>
      </c>
      <c r="H933" s="94">
        <f>AProperties!H933/AProperties!AB933/VLOOKUP(H$6,Data!$N$4:$Y$11,Data!$X$1,FALSE)</f>
        <v>2.0131711471826446</v>
      </c>
      <c r="I933" s="94">
        <f>AProperties!I933/AProperties!AC933/VLOOKUP(I$6,Data!$N$4:$Y$11,Data!$X$1,FALSE)</f>
        <v>2.0145572650249082</v>
      </c>
      <c r="J933" s="97">
        <f t="shared" si="154"/>
        <v>2.0117653616582731</v>
      </c>
      <c r="L933" s="28">
        <v>0.92600000000000005</v>
      </c>
      <c r="M933" s="94">
        <f t="shared" si="155"/>
        <v>1.9294941812975517</v>
      </c>
      <c r="N933" s="94">
        <f t="shared" si="156"/>
        <v>1.9313768594637009</v>
      </c>
      <c r="O933" s="94">
        <f t="shared" si="157"/>
        <v>1.9311029420006358</v>
      </c>
      <c r="P933" s="94">
        <f t="shared" si="158"/>
        <v>1.9323219842010464</v>
      </c>
      <c r="Q933" s="94">
        <f t="shared" si="159"/>
        <v>1.9320066957170896</v>
      </c>
      <c r="R933" s="94">
        <f t="shared" si="160"/>
        <v>1.9328945778492934</v>
      </c>
      <c r="S933" s="94">
        <f t="shared" si="161"/>
        <v>1.9325855735913224</v>
      </c>
      <c r="T933" s="94">
        <f t="shared" si="162"/>
        <v>1.933278632512454</v>
      </c>
      <c r="U933" s="97">
        <f t="shared" si="163"/>
        <v>1.9318826808291365</v>
      </c>
      <c r="W933" s="28">
        <v>0.92600000000000005</v>
      </c>
      <c r="X933" s="94">
        <f>AProperties!AF933*(9.806*B933)^0.5</f>
        <v>4.3290048685915288</v>
      </c>
      <c r="Y933" s="94">
        <f>AProperties!AG933*(9.806*C933)^0.5</f>
        <v>4.3332670712284411</v>
      </c>
      <c r="Z933" s="94">
        <f>AProperties!AH933*(9.806*D933)^0.5</f>
        <v>4.3326472060630419</v>
      </c>
      <c r="AA933" s="94">
        <f>AProperties!AI933*(9.806*E933)^0.5</f>
        <v>4.3354051810957133</v>
      </c>
      <c r="AB933" s="94">
        <f>AProperties!AJ933*(9.806*F933)^0.5</f>
        <v>4.3346920351403488</v>
      </c>
      <c r="AC933" s="94">
        <f>AProperties!AK933*(9.806*G933)^0.5</f>
        <v>4.3367000249911927</v>
      </c>
      <c r="AD933" s="94">
        <f>AProperties!AL933*(9.806*H933)^0.5</f>
        <v>4.3360013007055453</v>
      </c>
      <c r="AE933" s="94">
        <f>AProperties!AM933*(9.806*I933)^0.5</f>
        <v>4.3375682990912585</v>
      </c>
      <c r="AF933" s="97">
        <f t="shared" si="164"/>
        <v>4.3344107483633838</v>
      </c>
    </row>
    <row r="934" spans="1:32" x14ac:dyDescent="0.25">
      <c r="A934" s="28">
        <v>0.92700000000000005</v>
      </c>
      <c r="B934" s="94">
        <f>AProperties!B934/AProperties!V934/VLOOKUP(B$6,Data!$N$4:$Y$11,Data!$X$1,FALSE)</f>
        <v>2.0211374004401721</v>
      </c>
      <c r="C934" s="94">
        <f>AProperties!C934/AProperties!W934/VLOOKUP(C$6,Data!$N$4:$Y$11,Data!$X$1,FALSE)</f>
        <v>2.0249321009571934</v>
      </c>
      <c r="D934" s="94">
        <f>AProperties!D934/AProperties!X934/VLOOKUP(D$6,Data!$N$4:$Y$11,Data!$X$1,FALSE)</f>
        <v>2.0243799947853063</v>
      </c>
      <c r="E934" s="94">
        <f>AProperties!E934/AProperties!Y934/VLOOKUP(E$6,Data!$N$4:$Y$11,Data!$X$1,FALSE)</f>
        <v>2.026837092797122</v>
      </c>
      <c r="F934" s="94">
        <f>AProperties!F934/AProperties!Z934/VLOOKUP(F$6,Data!$N$4:$Y$11,Data!$X$1,FALSE)</f>
        <v>2.0262015970182516</v>
      </c>
      <c r="G934" s="94">
        <f>AProperties!G934/AProperties!AA934/VLOOKUP(G$6,Data!$N$4:$Y$11,Data!$X$1,FALSE)</f>
        <v>2.0279912152648394</v>
      </c>
      <c r="H934" s="94">
        <f>AProperties!H934/AProperties!AB934/VLOOKUP(H$6,Data!$N$4:$Y$11,Data!$X$1,FALSE)</f>
        <v>2.0273683844759294</v>
      </c>
      <c r="I934" s="94">
        <f>AProperties!I934/AProperties!AC934/VLOOKUP(I$6,Data!$N$4:$Y$11,Data!$X$1,FALSE)</f>
        <v>2.0287653192134396</v>
      </c>
      <c r="J934" s="97">
        <f t="shared" si="154"/>
        <v>2.0259516381190315</v>
      </c>
      <c r="L934" s="28">
        <v>0.92700000000000005</v>
      </c>
      <c r="M934" s="94">
        <f t="shared" si="155"/>
        <v>1.9375687002200861</v>
      </c>
      <c r="N934" s="94">
        <f t="shared" si="156"/>
        <v>1.9394660504785968</v>
      </c>
      <c r="O934" s="94">
        <f t="shared" si="157"/>
        <v>1.9391899973926532</v>
      </c>
      <c r="P934" s="94">
        <f t="shared" si="158"/>
        <v>1.940418546398561</v>
      </c>
      <c r="Q934" s="94">
        <f t="shared" si="159"/>
        <v>1.9401007985091259</v>
      </c>
      <c r="R934" s="94">
        <f t="shared" si="160"/>
        <v>1.9409956076324197</v>
      </c>
      <c r="S934" s="94">
        <f t="shared" si="161"/>
        <v>1.9406841922379647</v>
      </c>
      <c r="T934" s="94">
        <f t="shared" si="162"/>
        <v>1.9413826596067199</v>
      </c>
      <c r="U934" s="97">
        <f t="shared" si="163"/>
        <v>1.9399758190595162</v>
      </c>
      <c r="W934" s="28">
        <v>0.92700000000000005</v>
      </c>
      <c r="X934" s="94">
        <f>AProperties!AF934*(9.806*B934)^0.5</f>
        <v>4.3463950842033228</v>
      </c>
      <c r="Y934" s="94">
        <f>AProperties!AG934*(9.806*C934)^0.5</f>
        <v>4.3506733687828563</v>
      </c>
      <c r="Z934" s="94">
        <f>AProperties!AH934*(9.806*D934)^0.5</f>
        <v>4.3500511627246894</v>
      </c>
      <c r="AA934" s="94">
        <f>AProperties!AI934*(9.806*E934)^0.5</f>
        <v>4.3528195584760327</v>
      </c>
      <c r="AB934" s="94">
        <f>AProperties!AJ934*(9.806*F934)^0.5</f>
        <v>4.3521037166501797</v>
      </c>
      <c r="AC934" s="94">
        <f>AProperties!AK934*(9.806*G934)^0.5</f>
        <v>4.3541192995672171</v>
      </c>
      <c r="AD934" s="94">
        <f>AProperties!AL934*(9.806*H934)^0.5</f>
        <v>4.3534179322761402</v>
      </c>
      <c r="AE934" s="94">
        <f>AProperties!AM934*(9.806*I934)^0.5</f>
        <v>4.3549908592507514</v>
      </c>
      <c r="AF934" s="97">
        <f t="shared" si="164"/>
        <v>4.3518213727413988</v>
      </c>
    </row>
    <row r="935" spans="1:32" x14ac:dyDescent="0.25">
      <c r="A935" s="28">
        <v>0.92800000000000005</v>
      </c>
      <c r="B935" s="94">
        <f>AProperties!B935/AProperties!V935/VLOOKUP(B$6,Data!$N$4:$Y$11,Data!$X$1,FALSE)</f>
        <v>2.0355703722359655</v>
      </c>
      <c r="C935" s="94">
        <f>AProperties!C935/AProperties!W935/VLOOKUP(C$6,Data!$N$4:$Y$11,Data!$X$1,FALSE)</f>
        <v>2.0393949964389546</v>
      </c>
      <c r="D935" s="94">
        <f>AProperties!D935/AProperties!X935/VLOOKUP(D$6,Data!$N$4:$Y$11,Data!$X$1,FALSE)</f>
        <v>2.0388385346805484</v>
      </c>
      <c r="E935" s="94">
        <f>AProperties!E935/AProperties!Y935/VLOOKUP(E$6,Data!$N$4:$Y$11,Data!$X$1,FALSE)</f>
        <v>2.0413150217244151</v>
      </c>
      <c r="F935" s="94">
        <f>AProperties!F935/AProperties!Z935/VLOOKUP(F$6,Data!$N$4:$Y$11,Data!$X$1,FALSE)</f>
        <v>2.0406745100195409</v>
      </c>
      <c r="G935" s="94">
        <f>AProperties!G935/AProperties!AA935/VLOOKUP(G$6,Data!$N$4:$Y$11,Data!$X$1,FALSE)</f>
        <v>2.0424782557647845</v>
      </c>
      <c r="H935" s="94">
        <f>AProperties!H935/AProperties!AB935/VLOOKUP(H$6,Data!$N$4:$Y$11,Data!$X$1,FALSE)</f>
        <v>2.0418505075015791</v>
      </c>
      <c r="I935" s="94">
        <f>AProperties!I935/AProperties!AC935/VLOOKUP(I$6,Data!$N$4:$Y$11,Data!$X$1,FALSE)</f>
        <v>2.0432584726757281</v>
      </c>
      <c r="J935" s="97">
        <f t="shared" si="154"/>
        <v>2.0404225838801895</v>
      </c>
      <c r="L935" s="28">
        <v>0.92800000000000005</v>
      </c>
      <c r="M935" s="94">
        <f t="shared" si="155"/>
        <v>1.9457851861179827</v>
      </c>
      <c r="N935" s="94">
        <f t="shared" si="156"/>
        <v>1.9476974982194775</v>
      </c>
      <c r="O935" s="94">
        <f t="shared" si="157"/>
        <v>1.9474192673402744</v>
      </c>
      <c r="P935" s="94">
        <f t="shared" si="158"/>
        <v>1.9486575108622075</v>
      </c>
      <c r="Q935" s="94">
        <f t="shared" si="159"/>
        <v>1.9483372550097706</v>
      </c>
      <c r="R935" s="94">
        <f t="shared" si="160"/>
        <v>1.9492391278823922</v>
      </c>
      <c r="S935" s="94">
        <f t="shared" si="161"/>
        <v>1.9489252537507897</v>
      </c>
      <c r="T935" s="94">
        <f t="shared" si="162"/>
        <v>1.9496292363378642</v>
      </c>
      <c r="U935" s="97">
        <f t="shared" si="163"/>
        <v>1.9482112919400951</v>
      </c>
      <c r="W935" s="28">
        <v>0.92800000000000005</v>
      </c>
      <c r="X935" s="94">
        <f>AProperties!AF935*(9.806*B935)^0.5</f>
        <v>4.3640373341792849</v>
      </c>
      <c r="Y935" s="94">
        <f>AProperties!AG935*(9.806*C935)^0.5</f>
        <v>4.368331973369016</v>
      </c>
      <c r="Z935" s="94">
        <f>AProperties!AH935*(9.806*D935)^0.5</f>
        <v>4.3677073867494061</v>
      </c>
      <c r="AA935" s="94">
        <f>AProperties!AI935*(9.806*E935)^0.5</f>
        <v>4.3704863797539639</v>
      </c>
      <c r="AB935" s="94">
        <f>AProperties!AJ935*(9.806*F935)^0.5</f>
        <v>4.3697677964010948</v>
      </c>
      <c r="AC935" s="94">
        <f>AProperties!AK935*(9.806*G935)^0.5</f>
        <v>4.3717911009543826</v>
      </c>
      <c r="AD935" s="94">
        <f>AProperties!AL935*(9.806*H935)^0.5</f>
        <v>4.371087045913467</v>
      </c>
      <c r="AE935" s="94">
        <f>AProperties!AM935*(9.806*I935)^0.5</f>
        <v>4.372666001831643</v>
      </c>
      <c r="AF935" s="97">
        <f t="shared" si="164"/>
        <v>4.3694843773940324</v>
      </c>
    </row>
    <row r="936" spans="1:32" x14ac:dyDescent="0.25">
      <c r="A936" s="28">
        <v>0.92900000000000005</v>
      </c>
      <c r="B936" s="94">
        <f>AProperties!B936/AProperties!V936/VLOOKUP(B$6,Data!$N$4:$Y$11,Data!$X$1,FALSE)</f>
        <v>2.050297266863466</v>
      </c>
      <c r="C936" s="94">
        <f>AProperties!C936/AProperties!W936/VLOOKUP(C$6,Data!$N$4:$Y$11,Data!$X$1,FALSE)</f>
        <v>2.0541524144665457</v>
      </c>
      <c r="D936" s="94">
        <f>AProperties!D936/AProperties!X936/VLOOKUP(D$6,Data!$N$4:$Y$11,Data!$X$1,FALSE)</f>
        <v>2.0535915098391917</v>
      </c>
      <c r="E936" s="94">
        <f>AProperties!E936/AProperties!Y936/VLOOKUP(E$6,Data!$N$4:$Y$11,Data!$X$1,FALSE)</f>
        <v>2.0560877744299355</v>
      </c>
      <c r="F936" s="94">
        <f>AProperties!F936/AProperties!Z936/VLOOKUP(F$6,Data!$N$4:$Y$11,Data!$X$1,FALSE)</f>
        <v>2.055442146296961</v>
      </c>
      <c r="G936" s="94">
        <f>AProperties!G936/AProperties!AA936/VLOOKUP(G$6,Data!$N$4:$Y$11,Data!$X$1,FALSE)</f>
        <v>2.0572603025965814</v>
      </c>
      <c r="H936" s="94">
        <f>AProperties!H936/AProperties!AB936/VLOOKUP(H$6,Data!$N$4:$Y$11,Data!$X$1,FALSE)</f>
        <v>2.0566275383375401</v>
      </c>
      <c r="I936" s="94">
        <f>AProperties!I936/AProperties!AC936/VLOOKUP(I$6,Data!$N$4:$Y$11,Data!$X$1,FALSE)</f>
        <v>2.058046754937096</v>
      </c>
      <c r="J936" s="97">
        <f t="shared" si="154"/>
        <v>2.055188213470915</v>
      </c>
      <c r="L936" s="28">
        <v>0.92900000000000005</v>
      </c>
      <c r="M936" s="94">
        <f t="shared" si="155"/>
        <v>1.9541486334317331</v>
      </c>
      <c r="N936" s="94">
        <f t="shared" si="156"/>
        <v>1.9560762072332729</v>
      </c>
      <c r="O936" s="94">
        <f t="shared" si="157"/>
        <v>1.9557957549195959</v>
      </c>
      <c r="P936" s="94">
        <f t="shared" si="158"/>
        <v>1.9570438872149678</v>
      </c>
      <c r="Q936" s="94">
        <f t="shared" si="159"/>
        <v>1.9567210731484805</v>
      </c>
      <c r="R936" s="94">
        <f t="shared" si="160"/>
        <v>1.9576301512982908</v>
      </c>
      <c r="S936" s="94">
        <f t="shared" si="161"/>
        <v>1.9573137691687701</v>
      </c>
      <c r="T936" s="94">
        <f t="shared" si="162"/>
        <v>1.958023377468548</v>
      </c>
      <c r="U936" s="97">
        <f t="shared" si="163"/>
        <v>1.9565941067354575</v>
      </c>
      <c r="W936" s="28">
        <v>0.92900000000000005</v>
      </c>
      <c r="X936" s="94">
        <f>AProperties!AF936*(9.806*B936)^0.5</f>
        <v>4.3819397348888538</v>
      </c>
      <c r="Y936" s="94">
        <f>AProperties!AG936*(9.806*C936)^0.5</f>
        <v>4.386251009878575</v>
      </c>
      <c r="Z936" s="94">
        <f>AProperties!AH936*(9.806*D936)^0.5</f>
        <v>4.3856240017891039</v>
      </c>
      <c r="AA936" s="94">
        <f>AProperties!AI936*(9.806*E936)^0.5</f>
        <v>4.388413774098316</v>
      </c>
      <c r="AB936" s="94">
        <f>AProperties!AJ936*(9.806*F936)^0.5</f>
        <v>4.3876924021351584</v>
      </c>
      <c r="AC936" s="94">
        <f>AProperties!AK936*(9.806*G936)^0.5</f>
        <v>4.3897235609124374</v>
      </c>
      <c r="AD936" s="94">
        <f>AProperties!AL936*(9.806*H936)^0.5</f>
        <v>4.3890167719791089</v>
      </c>
      <c r="AE936" s="94">
        <f>AProperties!AM936*(9.806*I936)^0.5</f>
        <v>4.3906018603313726</v>
      </c>
      <c r="AF936" s="97">
        <f t="shared" si="164"/>
        <v>4.3874078895016151</v>
      </c>
    </row>
    <row r="937" spans="1:32" x14ac:dyDescent="0.25">
      <c r="A937" s="28">
        <v>0.93</v>
      </c>
      <c r="B937" s="94">
        <f>AProperties!B937/AProperties!V937/VLOOKUP(B$6,Data!$N$4:$Y$11,Data!$X$1,FALSE)</f>
        <v>2.0653285714109315</v>
      </c>
      <c r="C937" s="94">
        <f>AProperties!C937/AProperties!W937/VLOOKUP(C$6,Data!$N$4:$Y$11,Data!$X$1,FALSE)</f>
        <v>2.0692148633451923</v>
      </c>
      <c r="D937" s="94">
        <f>AProperties!D937/AProperties!X937/VLOOKUP(D$6,Data!$N$4:$Y$11,Data!$X$1,FALSE)</f>
        <v>2.0686494254786569</v>
      </c>
      <c r="E937" s="94">
        <f>AProperties!E937/AProperties!Y937/VLOOKUP(E$6,Data!$N$4:$Y$11,Data!$X$1,FALSE)</f>
        <v>2.0711658698753408</v>
      </c>
      <c r="F937" s="94">
        <f>AProperties!F937/AProperties!Z937/VLOOKUP(F$6,Data!$N$4:$Y$11,Data!$X$1,FALSE)</f>
        <v>2.0705150212568371</v>
      </c>
      <c r="G937" s="94">
        <f>AProperties!G937/AProperties!AA937/VLOOKUP(G$6,Data!$N$4:$Y$11,Data!$X$1,FALSE)</f>
        <v>2.0723478811796787</v>
      </c>
      <c r="H937" s="94">
        <f>AProperties!H937/AProperties!AB937/VLOOKUP(H$6,Data!$N$4:$Y$11,Data!$X$1,FALSE)</f>
        <v>2.0717099989180947</v>
      </c>
      <c r="I937" s="94">
        <f>AProperties!I937/AProperties!AC937/VLOOKUP(I$6,Data!$N$4:$Y$11,Data!$X$1,FALSE)</f>
        <v>2.073140695749129</v>
      </c>
      <c r="J937" s="97">
        <f t="shared" si="154"/>
        <v>2.0702590409017327</v>
      </c>
      <c r="L937" s="28">
        <v>0.93</v>
      </c>
      <c r="M937" s="94">
        <f t="shared" si="155"/>
        <v>1.9626642857054657</v>
      </c>
      <c r="N937" s="94">
        <f t="shared" si="156"/>
        <v>1.9646074316725963</v>
      </c>
      <c r="O937" s="94">
        <f t="shared" si="157"/>
        <v>1.9643247127393284</v>
      </c>
      <c r="P937" s="94">
        <f t="shared" si="158"/>
        <v>1.9655829349376703</v>
      </c>
      <c r="Q937" s="94">
        <f t="shared" si="159"/>
        <v>1.9652575106284185</v>
      </c>
      <c r="R937" s="94">
        <f t="shared" si="160"/>
        <v>1.9661739405898393</v>
      </c>
      <c r="S937" s="94">
        <f t="shared" si="161"/>
        <v>1.9658549994590473</v>
      </c>
      <c r="T937" s="94">
        <f t="shared" si="162"/>
        <v>1.9665703478745646</v>
      </c>
      <c r="U937" s="97">
        <f t="shared" si="163"/>
        <v>1.9651295204508665</v>
      </c>
      <c r="W937" s="28">
        <v>0.93</v>
      </c>
      <c r="X937" s="94">
        <f>AProperties!AF937*(9.806*B937)^0.5</f>
        <v>4.4001107804011896</v>
      </c>
      <c r="Y937" s="94">
        <f>AProperties!AG937*(9.806*C937)^0.5</f>
        <v>4.4044389812908733</v>
      </c>
      <c r="Z937" s="94">
        <f>AProperties!AH937*(9.806*D937)^0.5</f>
        <v>4.403809509526929</v>
      </c>
      <c r="AA937" s="94">
        <f>AProperties!AI937*(9.806*E937)^0.5</f>
        <v>4.4066102489603312</v>
      </c>
      <c r="AB937" s="94">
        <f>AProperties!AJ937*(9.806*F937)^0.5</f>
        <v>4.4058860398118807</v>
      </c>
      <c r="AC937" s="94">
        <f>AProperties!AK937*(9.806*G937)^0.5</f>
        <v>4.4079251896014977</v>
      </c>
      <c r="AD937" s="94">
        <f>AProperties!AL937*(9.806*H937)^0.5</f>
        <v>4.4072156191713363</v>
      </c>
      <c r="AE937" s="94">
        <f>AProperties!AM937*(9.806*I937)^0.5</f>
        <v>4.4088069467268118</v>
      </c>
      <c r="AF937" s="97">
        <f t="shared" si="164"/>
        <v>4.4056004144363561</v>
      </c>
    </row>
    <row r="938" spans="1:32" x14ac:dyDescent="0.25">
      <c r="A938" s="28">
        <v>0.93100000000000005</v>
      </c>
      <c r="B938" s="94">
        <f>AProperties!B938/AProperties!V938/VLOOKUP(B$6,Data!$N$4:$Y$11,Data!$X$1,FALSE)</f>
        <v>2.0806753035693193</v>
      </c>
      <c r="C938" s="94">
        <f>AProperties!C938/AProperties!W938/VLOOKUP(C$6,Data!$N$4:$Y$11,Data!$X$1,FALSE)</f>
        <v>2.084593383052018</v>
      </c>
      <c r="D938" s="94">
        <f>AProperties!D938/AProperties!X938/VLOOKUP(D$6,Data!$N$4:$Y$11,Data!$X$1,FALSE)</f>
        <v>2.0840233183326586</v>
      </c>
      <c r="E938" s="94">
        <f>AProperties!E938/AProperties!Y938/VLOOKUP(E$6,Data!$N$4:$Y$11,Data!$X$1,FALSE)</f>
        <v>2.0865603592311674</v>
      </c>
      <c r="F938" s="94">
        <f>AProperties!F938/AProperties!Z938/VLOOKUP(F$6,Data!$N$4:$Y$11,Data!$X$1,FALSE)</f>
        <v>2.0859041823352453</v>
      </c>
      <c r="G938" s="94">
        <f>AProperties!G938/AProperties!AA938/VLOOKUP(G$6,Data!$N$4:$Y$11,Data!$X$1,FALSE)</f>
        <v>2.0877520494678454</v>
      </c>
      <c r="H938" s="94">
        <f>AProperties!H938/AProperties!AB938/VLOOKUP(H$6,Data!$N$4:$Y$11,Data!$X$1,FALSE)</f>
        <v>2.0871089435362333</v>
      </c>
      <c r="I938" s="94">
        <f>AProperties!I938/AProperties!AC938/VLOOKUP(I$6,Data!$N$4:$Y$11,Data!$X$1,FALSE)</f>
        <v>2.0885513576160744</v>
      </c>
      <c r="J938" s="97">
        <f t="shared" si="154"/>
        <v>2.08564611214257</v>
      </c>
      <c r="L938" s="28">
        <v>0.93100000000000005</v>
      </c>
      <c r="M938" s="94">
        <f t="shared" si="155"/>
        <v>1.9713376517846597</v>
      </c>
      <c r="N938" s="94">
        <f t="shared" si="156"/>
        <v>1.9732966915260091</v>
      </c>
      <c r="O938" s="94">
        <f t="shared" si="157"/>
        <v>1.9730116591663294</v>
      </c>
      <c r="P938" s="94">
        <f t="shared" si="158"/>
        <v>1.9742801796155838</v>
      </c>
      <c r="Q938" s="94">
        <f t="shared" si="159"/>
        <v>1.9739520911676227</v>
      </c>
      <c r="R938" s="94">
        <f t="shared" si="160"/>
        <v>1.9748760247339228</v>
      </c>
      <c r="S938" s="94">
        <f t="shared" si="161"/>
        <v>1.9745544717681167</v>
      </c>
      <c r="T938" s="94">
        <f t="shared" si="162"/>
        <v>1.9752756788080372</v>
      </c>
      <c r="U938" s="97">
        <f t="shared" si="163"/>
        <v>1.9738230560712853</v>
      </c>
      <c r="W938" s="28">
        <v>0.93100000000000005</v>
      </c>
      <c r="X938" s="94">
        <f>AProperties!AF938*(9.806*B938)^0.5</f>
        <v>4.4185593656917037</v>
      </c>
      <c r="Y938" s="94">
        <f>AProperties!AG938*(9.806*C938)^0.5</f>
        <v>4.4229047919030657</v>
      </c>
      <c r="Z938" s="94">
        <f>AProperties!AH938*(9.806*D938)^0.5</f>
        <v>4.4222728129039686</v>
      </c>
      <c r="AA938" s="94">
        <f>AProperties!AI938*(9.806*E938)^0.5</f>
        <v>4.4250847133155888</v>
      </c>
      <c r="AB938" s="94">
        <f>AProperties!AJ938*(9.806*F938)^0.5</f>
        <v>4.4243576168462448</v>
      </c>
      <c r="AC938" s="94">
        <f>AProperties!AK938*(9.806*G938)^0.5</f>
        <v>4.4264048988311666</v>
      </c>
      <c r="AD938" s="94">
        <f>AProperties!AL938*(9.806*H938)^0.5</f>
        <v>4.4256924977704006</v>
      </c>
      <c r="AE938" s="94">
        <f>AProperties!AM938*(9.806*I938)^0.5</f>
        <v>4.427290174728272</v>
      </c>
      <c r="AF938" s="97">
        <f t="shared" si="164"/>
        <v>4.4240708589988005</v>
      </c>
    </row>
    <row r="939" spans="1:32" x14ac:dyDescent="0.25">
      <c r="A939" s="28">
        <v>0.93200000000000005</v>
      </c>
      <c r="B939" s="94">
        <f>AProperties!B939/AProperties!V939/VLOOKUP(B$6,Data!$N$4:$Y$11,Data!$X$1,FALSE)</f>
        <v>2.0963490466394066</v>
      </c>
      <c r="C939" s="94">
        <f>AProperties!C939/AProperties!W939/VLOOKUP(C$6,Data!$N$4:$Y$11,Data!$X$1,FALSE)</f>
        <v>2.100299580313572</v>
      </c>
      <c r="D939" s="94">
        <f>AProperties!D939/AProperties!X939/VLOOKUP(D$6,Data!$N$4:$Y$11,Data!$X$1,FALSE)</f>
        <v>2.099724791718502</v>
      </c>
      <c r="E939" s="94">
        <f>AProperties!E939/AProperties!Y939/VLOOKUP(E$6,Data!$N$4:$Y$11,Data!$X$1,FALSE)</f>
        <v>2.1022828609897801</v>
      </c>
      <c r="F939" s="94">
        <f>AProperties!F939/AProperties!Z939/VLOOKUP(F$6,Data!$N$4:$Y$11,Data!$X$1,FALSE)</f>
        <v>2.1016212440990936</v>
      </c>
      <c r="G939" s="94">
        <f>AProperties!G939/AProperties!AA939/VLOOKUP(G$6,Data!$N$4:$Y$11,Data!$X$1,FALSE)</f>
        <v>2.1034844330835045</v>
      </c>
      <c r="H939" s="94">
        <f>AProperties!H939/AProperties!AB939/VLOOKUP(H$6,Data!$N$4:$Y$11,Data!$X$1,FALSE)</f>
        <v>2.1028359939664076</v>
      </c>
      <c r="I939" s="94">
        <f>AProperties!I939/AProperties!AC939/VLOOKUP(I$6,Data!$N$4:$Y$11,Data!$X$1,FALSE)</f>
        <v>2.1042903709434744</v>
      </c>
      <c r="J939" s="97">
        <f t="shared" si="154"/>
        <v>2.1013610402192175</v>
      </c>
      <c r="L939" s="28">
        <v>0.93200000000000005</v>
      </c>
      <c r="M939" s="94">
        <f t="shared" si="155"/>
        <v>1.9801745233197035</v>
      </c>
      <c r="N939" s="94">
        <f t="shared" si="156"/>
        <v>1.9821497901567859</v>
      </c>
      <c r="O939" s="94">
        <f t="shared" si="157"/>
        <v>1.9818623958592512</v>
      </c>
      <c r="P939" s="94">
        <f t="shared" si="158"/>
        <v>1.9831414304948902</v>
      </c>
      <c r="Q939" s="94">
        <f t="shared" si="159"/>
        <v>1.9828106220495467</v>
      </c>
      <c r="R939" s="94">
        <f t="shared" si="160"/>
        <v>1.9837422165417524</v>
      </c>
      <c r="S939" s="94">
        <f t="shared" si="161"/>
        <v>1.9834179969832038</v>
      </c>
      <c r="T939" s="94">
        <f t="shared" si="162"/>
        <v>1.9841451854717373</v>
      </c>
      <c r="U939" s="97">
        <f t="shared" si="163"/>
        <v>1.9826805201096087</v>
      </c>
      <c r="W939" s="28">
        <v>0.93200000000000005</v>
      </c>
      <c r="X939" s="94">
        <f>AProperties!AF939*(9.806*B939)^0.5</f>
        <v>4.437294811633226</v>
      </c>
      <c r="Y939" s="94">
        <f>AProperties!AG939*(9.806*C939)^0.5</f>
        <v>4.4416577723467521</v>
      </c>
      <c r="Z939" s="94">
        <f>AProperties!AH939*(9.806*D939)^0.5</f>
        <v>4.4410232411322008</v>
      </c>
      <c r="AA939" s="94">
        <f>AProperties!AI939*(9.806*E939)^0.5</f>
        <v>4.4438465026934946</v>
      </c>
      <c r="AB939" s="94">
        <f>AProperties!AJ939*(9.806*F939)^0.5</f>
        <v>4.4431164671338523</v>
      </c>
      <c r="AC939" s="94">
        <f>AProperties!AK939*(9.806*G939)^0.5</f>
        <v>4.4451720270977049</v>
      </c>
      <c r="AD939" s="94">
        <f>AProperties!AL939*(9.806*H939)^0.5</f>
        <v>4.4444567446715055</v>
      </c>
      <c r="AE939" s="94">
        <f>AProperties!AM939*(9.806*I939)^0.5</f>
        <v>4.4460608848217875</v>
      </c>
      <c r="AF939" s="97">
        <f t="shared" si="164"/>
        <v>4.4428285564413148</v>
      </c>
    </row>
    <row r="940" spans="1:32" x14ac:dyDescent="0.25">
      <c r="A940" s="28">
        <v>0.93300000000000005</v>
      </c>
      <c r="B940" s="94">
        <f>AProperties!B940/AProperties!V940/VLOOKUP(B$6,Data!$N$4:$Y$11,Data!$X$1,FALSE)</f>
        <v>2.1123619874032844</v>
      </c>
      <c r="C940" s="94">
        <f>AProperties!C940/AProperties!W940/VLOOKUP(C$6,Data!$N$4:$Y$11,Data!$X$1,FALSE)</f>
        <v>2.1163456665534479</v>
      </c>
      <c r="D940" s="94">
        <f>AProperties!D940/AProperties!X940/VLOOKUP(D$6,Data!$N$4:$Y$11,Data!$X$1,FALSE)</f>
        <v>2.1157660534735885</v>
      </c>
      <c r="E940" s="94">
        <f>AProperties!E940/AProperties!Y940/VLOOKUP(E$6,Data!$N$4:$Y$11,Data!$X$1,FALSE)</f>
        <v>2.1183455989511439</v>
      </c>
      <c r="F940" s="94">
        <f>AProperties!F940/AProperties!Z940/VLOOKUP(F$6,Data!$N$4:$Y$11,Data!$X$1,FALSE)</f>
        <v>2.1176784262192063</v>
      </c>
      <c r="G940" s="94">
        <f>AProperties!G940/AProperties!AA940/VLOOKUP(G$6,Data!$N$4:$Y$11,Data!$X$1,FALSE)</f>
        <v>2.1195572633267061</v>
      </c>
      <c r="H940" s="94">
        <f>AProperties!H940/AProperties!AB940/VLOOKUP(H$6,Data!$N$4:$Y$11,Data!$X$1,FALSE)</f>
        <v>2.118903377461002</v>
      </c>
      <c r="I940" s="94">
        <f>AProperties!I940/AProperties!AC940/VLOOKUP(I$6,Data!$N$4:$Y$11,Data!$X$1,FALSE)</f>
        <v>2.1203699720627478</v>
      </c>
      <c r="J940" s="97">
        <f t="shared" si="154"/>
        <v>2.1174160431813913</v>
      </c>
      <c r="L940" s="28">
        <v>0.93300000000000005</v>
      </c>
      <c r="M940" s="94">
        <f t="shared" si="155"/>
        <v>1.9891809937016423</v>
      </c>
      <c r="N940" s="94">
        <f t="shared" si="156"/>
        <v>1.991172833276724</v>
      </c>
      <c r="O940" s="94">
        <f t="shared" si="157"/>
        <v>1.9908830267367943</v>
      </c>
      <c r="P940" s="94">
        <f t="shared" si="158"/>
        <v>1.992172799475572</v>
      </c>
      <c r="Q940" s="94">
        <f t="shared" si="159"/>
        <v>1.9918392131096032</v>
      </c>
      <c r="R940" s="94">
        <f t="shared" si="160"/>
        <v>1.9927786316633531</v>
      </c>
      <c r="S940" s="94">
        <f t="shared" si="161"/>
        <v>1.992451688730501</v>
      </c>
      <c r="T940" s="94">
        <f t="shared" si="162"/>
        <v>1.993184986031374</v>
      </c>
      <c r="U940" s="97">
        <f t="shared" si="163"/>
        <v>1.9917080215906955</v>
      </c>
      <c r="W940" s="28">
        <v>0.93300000000000005</v>
      </c>
      <c r="X940" s="94">
        <f>AProperties!AF940*(9.806*B940)^0.5</f>
        <v>4.4563268919377323</v>
      </c>
      <c r="Y940" s="94">
        <f>AProperties!AG940*(9.806*C940)^0.5</f>
        <v>4.4607077065571064</v>
      </c>
      <c r="Z940" s="94">
        <f>AProperties!AH940*(9.806*D940)^0.5</f>
        <v>4.4600705766595929</v>
      </c>
      <c r="AA940" s="94">
        <f>AProperties!AI940*(9.806*E940)^0.5</f>
        <v>4.462905406160063</v>
      </c>
      <c r="AB940" s="94">
        <f>AProperties!AJ940*(9.806*F940)^0.5</f>
        <v>4.4621723780291935</v>
      </c>
      <c r="AC940" s="94">
        <f>AProperties!AK940*(9.806*G940)^0.5</f>
        <v>4.4642363665751885</v>
      </c>
      <c r="AD940" s="94">
        <f>AProperties!AL940*(9.806*H940)^0.5</f>
        <v>4.463518150371474</v>
      </c>
      <c r="AE940" s="94">
        <f>AProperties!AM940*(9.806*I940)^0.5</f>
        <v>4.4651288712659341</v>
      </c>
      <c r="AF940" s="97">
        <f t="shared" si="164"/>
        <v>4.4618832934445356</v>
      </c>
    </row>
    <row r="941" spans="1:32" x14ac:dyDescent="0.25">
      <c r="A941" s="28">
        <v>0.93400000000000005</v>
      </c>
      <c r="B941" s="94">
        <f>AProperties!B941/AProperties!V941/VLOOKUP(B$6,Data!$N$4:$Y$11,Data!$X$1,FALSE)</f>
        <v>2.1287269571411964</v>
      </c>
      <c r="C941" s="94">
        <f>AProperties!C941/AProperties!W941/VLOOKUP(C$6,Data!$N$4:$Y$11,Data!$X$1,FALSE)</f>
        <v>2.1327444989915425</v>
      </c>
      <c r="D941" s="94">
        <f>AProperties!D941/AProperties!X941/VLOOKUP(D$6,Data!$N$4:$Y$11,Data!$X$1,FALSE)</f>
        <v>2.1321599570427114</v>
      </c>
      <c r="E941" s="94">
        <f>AProperties!E941/AProperties!Y941/VLOOKUP(E$6,Data!$N$4:$Y$11,Data!$X$1,FALSE)</f>
        <v>2.1347614433635482</v>
      </c>
      <c r="F941" s="94">
        <f>AProperties!F941/AProperties!Z941/VLOOKUP(F$6,Data!$N$4:$Y$11,Data!$X$1,FALSE)</f>
        <v>2.1340885945972023</v>
      </c>
      <c r="G941" s="94">
        <f>AProperties!G941/AProperties!AA941/VLOOKUP(G$6,Data!$N$4:$Y$11,Data!$X$1,FALSE)</f>
        <v>2.1359834183409441</v>
      </c>
      <c r="H941" s="94">
        <f>AProperties!H941/AProperties!AB941/VLOOKUP(H$6,Data!$N$4:$Y$11,Data!$X$1,FALSE)</f>
        <v>2.135323967902623</v>
      </c>
      <c r="I941" s="94">
        <f>AProperties!I941/AProperties!AC941/VLOOKUP(I$6,Data!$N$4:$Y$11,Data!$X$1,FALSE)</f>
        <v>2.1368030444137922</v>
      </c>
      <c r="J941" s="97">
        <f t="shared" si="154"/>
        <v>2.1338239852241951</v>
      </c>
      <c r="L941" s="28">
        <v>0.93400000000000005</v>
      </c>
      <c r="M941" s="94">
        <f t="shared" si="155"/>
        <v>1.9983634785705982</v>
      </c>
      <c r="N941" s="94">
        <f t="shared" si="156"/>
        <v>2.0003722494957712</v>
      </c>
      <c r="O941" s="94">
        <f t="shared" si="157"/>
        <v>2.0000799785213559</v>
      </c>
      <c r="P941" s="94">
        <f t="shared" si="158"/>
        <v>2.0013807216817741</v>
      </c>
      <c r="Q941" s="94">
        <f t="shared" si="159"/>
        <v>2.0010442972986011</v>
      </c>
      <c r="R941" s="94">
        <f t="shared" si="160"/>
        <v>2.001991709170472</v>
      </c>
      <c r="S941" s="94">
        <f t="shared" si="161"/>
        <v>2.0016619839513115</v>
      </c>
      <c r="T941" s="94">
        <f t="shared" si="162"/>
        <v>2.0024015222068963</v>
      </c>
      <c r="U941" s="97">
        <f t="shared" si="163"/>
        <v>2.0009119926120977</v>
      </c>
      <c r="W941" s="28">
        <v>0.93400000000000005</v>
      </c>
      <c r="X941" s="94">
        <f>AProperties!AF941*(9.806*B941)^0.5</f>
        <v>4.4756658622322876</v>
      </c>
      <c r="Y941" s="94">
        <f>AProperties!AG941*(9.806*C941)^0.5</f>
        <v>4.4800648608783664</v>
      </c>
      <c r="Z941" s="94">
        <f>AProperties!AH941*(9.806*D941)^0.5</f>
        <v>4.4794250842713321</v>
      </c>
      <c r="AA941" s="94">
        <f>AProperties!AI941*(9.806*E941)^0.5</f>
        <v>4.4822716954383246</v>
      </c>
      <c r="AB941" s="94">
        <f>AProperties!AJ941*(9.806*F941)^0.5</f>
        <v>4.4815356194610745</v>
      </c>
      <c r="AC941" s="94">
        <f>AProperties!AK941*(9.806*G941)^0.5</f>
        <v>4.4836081922448985</v>
      </c>
      <c r="AD941" s="94">
        <f>AProperties!AL941*(9.806*H941)^0.5</f>
        <v>4.4828869880933029</v>
      </c>
      <c r="AE941" s="94">
        <f>AProperties!AM941*(9.806*I941)^0.5</f>
        <v>4.4845044112271957</v>
      </c>
      <c r="AF941" s="97">
        <f t="shared" si="164"/>
        <v>4.4812453392308473</v>
      </c>
    </row>
    <row r="942" spans="1:32" x14ac:dyDescent="0.25">
      <c r="A942" s="28">
        <v>0.93500000000000005</v>
      </c>
      <c r="B942" s="94">
        <f>AProperties!B942/AProperties!V942/VLOOKUP(B$6,Data!$N$4:$Y$11,Data!$X$1,FALSE)</f>
        <v>2.1454574761072585</v>
      </c>
      <c r="C942" s="94">
        <f>AProperties!C942/AProperties!W942/VLOOKUP(C$6,Data!$N$4:$Y$11,Data!$X$1,FALSE)</f>
        <v>2.1495096252091899</v>
      </c>
      <c r="D942" s="94">
        <f>AProperties!D942/AProperties!X942/VLOOKUP(D$6,Data!$N$4:$Y$11,Data!$X$1,FALSE)</f>
        <v>2.148920046030169</v>
      </c>
      <c r="E942" s="94">
        <f>AProperties!E942/AProperties!Y942/VLOOKUP(E$6,Data!$N$4:$Y$11,Data!$X$1,FALSE)</f>
        <v>2.1515439555336133</v>
      </c>
      <c r="F942" s="94">
        <f>AProperties!F942/AProperties!Z942/VLOOKUP(F$6,Data!$N$4:$Y$11,Data!$X$1,FALSE)</f>
        <v>2.1508653059605147</v>
      </c>
      <c r="G942" s="94">
        <f>AProperties!G942/AProperties!AA942/VLOOKUP(G$6,Data!$N$4:$Y$11,Data!$X$1,FALSE)</f>
        <v>2.1527764677503352</v>
      </c>
      <c r="H942" s="94">
        <f>AProperties!H942/AProperties!AB942/VLOOKUP(H$6,Data!$N$4:$Y$11,Data!$X$1,FALSE)</f>
        <v>2.1521113304265804</v>
      </c>
      <c r="I942" s="94">
        <f>AProperties!I942/AProperties!AC942/VLOOKUP(I$6,Data!$N$4:$Y$11,Data!$X$1,FALSE)</f>
        <v>2.1536031632004451</v>
      </c>
      <c r="J942" s="97">
        <f t="shared" si="154"/>
        <v>2.1505984212772633</v>
      </c>
      <c r="L942" s="28">
        <v>0.93500000000000005</v>
      </c>
      <c r="M942" s="94">
        <f t="shared" si="155"/>
        <v>2.0077287380536291</v>
      </c>
      <c r="N942" s="94">
        <f t="shared" si="156"/>
        <v>2.0097548126045952</v>
      </c>
      <c r="O942" s="94">
        <f t="shared" si="157"/>
        <v>2.0094600230150848</v>
      </c>
      <c r="P942" s="94">
        <f t="shared" si="158"/>
        <v>2.0107719777668067</v>
      </c>
      <c r="Q942" s="94">
        <f t="shared" si="159"/>
        <v>2.0104326529802572</v>
      </c>
      <c r="R942" s="94">
        <f t="shared" si="160"/>
        <v>2.0113882338751674</v>
      </c>
      <c r="S942" s="94">
        <f t="shared" si="161"/>
        <v>2.0110556652132905</v>
      </c>
      <c r="T942" s="94">
        <f t="shared" si="162"/>
        <v>2.0118015816002224</v>
      </c>
      <c r="U942" s="97">
        <f t="shared" si="163"/>
        <v>2.0102992106386317</v>
      </c>
      <c r="W942" s="28">
        <v>0.93500000000000005</v>
      </c>
      <c r="X942" s="94">
        <f>AProperties!AF942*(9.806*B942)^0.5</f>
        <v>4.4953224914735923</v>
      </c>
      <c r="Y942" s="94">
        <f>AProperties!AG942*(9.806*C942)^0.5</f>
        <v>4.4997400155103486</v>
      </c>
      <c r="Z942" s="94">
        <f>AProperties!AH942*(9.806*D942)^0.5</f>
        <v>4.4990975425316737</v>
      </c>
      <c r="AA942" s="94">
        <f>AProperties!AI942*(9.806*E942)^0.5</f>
        <v>4.5019561563708326</v>
      </c>
      <c r="AB942" s="94">
        <f>AProperties!AJ942*(9.806*F942)^0.5</f>
        <v>4.5012169753897577</v>
      </c>
      <c r="AC942" s="94">
        <f>AProperties!AK942*(9.806*G942)^0.5</f>
        <v>4.5032982933675072</v>
      </c>
      <c r="AD942" s="94">
        <f>AProperties!AL942*(9.806*H942)^0.5</f>
        <v>4.5025740452530885</v>
      </c>
      <c r="AE942" s="94">
        <f>AProperties!AM942*(9.806*I942)^0.5</f>
        <v>4.5041982962586946</v>
      </c>
      <c r="AF942" s="97">
        <f t="shared" si="164"/>
        <v>4.5009254770194369</v>
      </c>
    </row>
    <row r="943" spans="1:32" x14ac:dyDescent="0.25">
      <c r="A943" s="28">
        <v>0.93600000000000005</v>
      </c>
      <c r="B943" s="94">
        <f>AProperties!B943/AProperties!V943/VLOOKUP(B$6,Data!$N$4:$Y$11,Data!$X$1,FALSE)</f>
        <v>2.1625678018140579</v>
      </c>
      <c r="C943" s="94">
        <f>AProperties!C943/AProperties!W943/VLOOKUP(C$6,Data!$N$4:$Y$11,Data!$X$1,FALSE)</f>
        <v>2.1666553315307646</v>
      </c>
      <c r="D943" s="94">
        <f>AProperties!D943/AProperties!X943/VLOOKUP(D$6,Data!$N$4:$Y$11,Data!$X$1,FALSE)</f>
        <v>2.1660606025672413</v>
      </c>
      <c r="E943" s="94">
        <f>AProperties!E943/AProperties!Y943/VLOOKUP(E$6,Data!$N$4:$Y$11,Data!$X$1,FALSE)</f>
        <v>2.1687074362566312</v>
      </c>
      <c r="F943" s="94">
        <f>AProperties!F943/AProperties!Z943/VLOOKUP(F$6,Data!$N$4:$Y$11,Data!$X$1,FALSE)</f>
        <v>2.1680228562764872</v>
      </c>
      <c r="G943" s="94">
        <f>AProperties!G943/AProperties!AA943/VLOOKUP(G$6,Data!$N$4:$Y$11,Data!$X$1,FALSE)</f>
        <v>2.1699507211195161</v>
      </c>
      <c r="H943" s="94">
        <f>AProperties!H943/AProperties!AB943/VLOOKUP(H$6,Data!$N$4:$Y$11,Data!$X$1,FALSE)</f>
        <v>2.1692797698648514</v>
      </c>
      <c r="I943" s="94">
        <f>AProperties!I943/AProperties!AC943/VLOOKUP(I$6,Data!$N$4:$Y$11,Data!$X$1,FALSE)</f>
        <v>2.1707846438701637</v>
      </c>
      <c r="J943" s="97">
        <f t="shared" si="154"/>
        <v>2.1677536454124642</v>
      </c>
      <c r="L943" s="28">
        <v>0.93600000000000005</v>
      </c>
      <c r="M943" s="94">
        <f t="shared" si="155"/>
        <v>2.0172839009070289</v>
      </c>
      <c r="N943" s="94">
        <f t="shared" si="156"/>
        <v>2.0193276657653825</v>
      </c>
      <c r="O943" s="94">
        <f t="shared" si="157"/>
        <v>2.0190303012836206</v>
      </c>
      <c r="P943" s="94">
        <f t="shared" si="158"/>
        <v>2.0203537181283155</v>
      </c>
      <c r="Q943" s="94">
        <f t="shared" si="159"/>
        <v>2.0200114281382437</v>
      </c>
      <c r="R943" s="94">
        <f t="shared" si="160"/>
        <v>2.020975360559758</v>
      </c>
      <c r="S943" s="94">
        <f t="shared" si="161"/>
        <v>2.0206398849324256</v>
      </c>
      <c r="T943" s="94">
        <f t="shared" si="162"/>
        <v>2.0213923219350818</v>
      </c>
      <c r="U943" s="97">
        <f t="shared" si="163"/>
        <v>2.019876822706232</v>
      </c>
      <c r="W943" s="28">
        <v>0.93600000000000005</v>
      </c>
      <c r="X943" s="94">
        <f>AProperties!AF943*(9.806*B943)^0.5</f>
        <v>4.5153080959283267</v>
      </c>
      <c r="Y943" s="94">
        <f>AProperties!AG943*(9.806*C943)^0.5</f>
        <v>4.5197444985232966</v>
      </c>
      <c r="Z943" s="94">
        <f>AProperties!AH943*(9.806*D943)^0.5</f>
        <v>4.5190992777937682</v>
      </c>
      <c r="AA943" s="94">
        <f>AProperties!AI943*(9.806*E943)^0.5</f>
        <v>4.5219701229518581</v>
      </c>
      <c r="AB943" s="94">
        <f>AProperties!AJ943*(9.806*F943)^0.5</f>
        <v>4.5212277778334009</v>
      </c>
      <c r="AC943" s="94">
        <f>AProperties!AK943*(9.806*G943)^0.5</f>
        <v>4.5233180075257984</v>
      </c>
      <c r="AD943" s="94">
        <f>AProperties!AL943*(9.806*H943)^0.5</f>
        <v>4.5225906574970907</v>
      </c>
      <c r="AE943" s="94">
        <f>AProperties!AM943*(9.806*I943)^0.5</f>
        <v>4.5242218663499232</v>
      </c>
      <c r="AF943" s="97">
        <f t="shared" si="164"/>
        <v>4.5209350380504327</v>
      </c>
    </row>
    <row r="944" spans="1:32" x14ac:dyDescent="0.25">
      <c r="A944" s="28">
        <v>0.93700000000000006</v>
      </c>
      <c r="B944" s="94">
        <f>AProperties!B944/AProperties!V944/VLOOKUP(B$6,Data!$N$4:$Y$11,Data!$X$1,FALSE)</f>
        <v>2.1800729815176783</v>
      </c>
      <c r="C944" s="94">
        <f>AProperties!C944/AProperties!W944/VLOOKUP(C$6,Data!$N$4:$Y$11,Data!$X$1,FALSE)</f>
        <v>2.1841966956141952</v>
      </c>
      <c r="D944" s="94">
        <f>AProperties!D944/AProperties!X944/VLOOKUP(D$6,Data!$N$4:$Y$11,Data!$X$1,FALSE)</f>
        <v>2.1835966998873544</v>
      </c>
      <c r="E944" s="94">
        <f>AProperties!E944/AProperties!Y944/VLOOKUP(E$6,Data!$N$4:$Y$11,Data!$X$1,FALSE)</f>
        <v>2.1862669784600079</v>
      </c>
      <c r="F944" s="94">
        <f>AProperties!F944/AProperties!Z944/VLOOKUP(F$6,Data!$N$4:$Y$11,Data!$X$1,FALSE)</f>
        <v>2.1855763333781679</v>
      </c>
      <c r="G944" s="94">
        <f>AProperties!G944/AProperties!AA944/VLOOKUP(G$6,Data!$N$4:$Y$11,Data!$X$1,FALSE)</f>
        <v>2.1875212806291966</v>
      </c>
      <c r="H944" s="94">
        <f>AProperties!H944/AProperties!AB944/VLOOKUP(H$6,Data!$N$4:$Y$11,Data!$X$1,FALSE)</f>
        <v>2.1868443834043143</v>
      </c>
      <c r="I944" s="94">
        <f>AProperties!I944/AProperties!AC944/VLOOKUP(I$6,Data!$N$4:$Y$11,Data!$X$1,FALSE)</f>
        <v>2.1883625948111201</v>
      </c>
      <c r="J944" s="97">
        <f t="shared" si="154"/>
        <v>2.1853047434627544</v>
      </c>
      <c r="L944" s="28">
        <v>0.93700000000000006</v>
      </c>
      <c r="M944" s="94">
        <f t="shared" si="155"/>
        <v>2.0270364907588392</v>
      </c>
      <c r="N944" s="94">
        <f t="shared" si="156"/>
        <v>2.0290983478070976</v>
      </c>
      <c r="O944" s="94">
        <f t="shared" si="157"/>
        <v>2.0287983499436772</v>
      </c>
      <c r="P944" s="94">
        <f t="shared" si="158"/>
        <v>2.0301334892300043</v>
      </c>
      <c r="Q944" s="94">
        <f t="shared" si="159"/>
        <v>2.0297881666890838</v>
      </c>
      <c r="R944" s="94">
        <f t="shared" si="160"/>
        <v>2.0307606403145986</v>
      </c>
      <c r="S944" s="94">
        <f t="shared" si="161"/>
        <v>2.030422191702157</v>
      </c>
      <c r="T944" s="94">
        <f t="shared" si="162"/>
        <v>2.0311812974055599</v>
      </c>
      <c r="U944" s="97">
        <f t="shared" si="163"/>
        <v>2.0296523717313772</v>
      </c>
      <c r="W944" s="28">
        <v>0.93700000000000006</v>
      </c>
      <c r="X944" s="94">
        <f>AProperties!AF944*(9.806*B944)^0.5</f>
        <v>4.5356345759725869</v>
      </c>
      <c r="Y944" s="94">
        <f>AProperties!AG944*(9.806*C944)^0.5</f>
        <v>4.5400902226947402</v>
      </c>
      <c r="Z944" s="94">
        <f>AProperties!AH944*(9.806*D944)^0.5</f>
        <v>4.5394422010310755</v>
      </c>
      <c r="AA944" s="94">
        <f>AProperties!AI944*(9.806*E944)^0.5</f>
        <v>4.542325514182969</v>
      </c>
      <c r="AB944" s="94">
        <f>AProperties!AJ944*(9.806*F944)^0.5</f>
        <v>4.541579943717398</v>
      </c>
      <c r="AC944" s="94">
        <f>AProperties!AK944*(9.806*G944)^0.5</f>
        <v>4.5436792574916236</v>
      </c>
      <c r="AD944" s="94">
        <f>AProperties!AL944*(9.806*H944)^0.5</f>
        <v>4.5429487455625566</v>
      </c>
      <c r="AE944" s="94">
        <f>AProperties!AM944*(9.806*I944)^0.5</f>
        <v>4.5445870468013352</v>
      </c>
      <c r="AF944" s="97">
        <f t="shared" si="164"/>
        <v>4.541285938431785</v>
      </c>
    </row>
    <row r="945" spans="1:32" x14ac:dyDescent="0.25">
      <c r="A945" s="28">
        <v>0.93799999999999994</v>
      </c>
      <c r="B945" s="94">
        <f>AProperties!B945/AProperties!V945/VLOOKUP(B$6,Data!$N$4:$Y$11,Data!$X$1,FALSE)</f>
        <v>2.1979889093419387</v>
      </c>
      <c r="C945" s="94">
        <f>AProperties!C945/AProperties!W945/VLOOKUP(C$6,Data!$N$4:$Y$11,Data!$X$1,FALSE)</f>
        <v>2.2021496436899266</v>
      </c>
      <c r="D945" s="94">
        <f>AProperties!D945/AProperties!X945/VLOOKUP(D$6,Data!$N$4:$Y$11,Data!$X$1,FALSE)</f>
        <v>2.2015442595483496</v>
      </c>
      <c r="E945" s="94">
        <f>AProperties!E945/AProperties!Y945/VLOOKUP(E$6,Data!$N$4:$Y$11,Data!$X$1,FALSE)</f>
        <v>2.2042385244999307</v>
      </c>
      <c r="F945" s="94">
        <f>AProperties!F945/AProperties!Z945/VLOOKUP(F$6,Data!$N$4:$Y$11,Data!$X$1,FALSE)</f>
        <v>2.2035416742416873</v>
      </c>
      <c r="G945" s="94">
        <f>AProperties!G945/AProperties!AA945/VLOOKUP(G$6,Data!$N$4:$Y$11,Data!$X$1,FALSE)</f>
        <v>2.2055040984077103</v>
      </c>
      <c r="H945" s="94">
        <f>AProperties!H945/AProperties!AB945/VLOOKUP(H$6,Data!$N$4:$Y$11,Data!$X$1,FALSE)</f>
        <v>2.2048211178994461</v>
      </c>
      <c r="I945" s="94">
        <f>AProperties!I945/AProperties!AC945/VLOOKUP(I$6,Data!$N$4:$Y$11,Data!$X$1,FALSE)</f>
        <v>2.2063529747072006</v>
      </c>
      <c r="J945" s="97">
        <f t="shared" si="154"/>
        <v>2.2032676502920236</v>
      </c>
      <c r="L945" s="28">
        <v>0.93799999999999994</v>
      </c>
      <c r="M945" s="94">
        <f t="shared" si="155"/>
        <v>2.0369944546709693</v>
      </c>
      <c r="N945" s="94">
        <f t="shared" si="156"/>
        <v>2.039074821844963</v>
      </c>
      <c r="O945" s="94">
        <f t="shared" si="157"/>
        <v>2.0387721297741748</v>
      </c>
      <c r="P945" s="94">
        <f t="shared" si="158"/>
        <v>2.0401192622499655</v>
      </c>
      <c r="Q945" s="94">
        <f t="shared" si="159"/>
        <v>2.0397708371208436</v>
      </c>
      <c r="R945" s="94">
        <f t="shared" si="160"/>
        <v>2.0407520492038551</v>
      </c>
      <c r="S945" s="94">
        <f t="shared" si="161"/>
        <v>2.040410558949723</v>
      </c>
      <c r="T945" s="94">
        <f t="shared" si="162"/>
        <v>2.0411764873536002</v>
      </c>
      <c r="U945" s="97">
        <f t="shared" si="163"/>
        <v>2.0396338251460122</v>
      </c>
      <c r="W945" s="28">
        <v>0.93799999999999994</v>
      </c>
      <c r="X945" s="94">
        <f>AProperties!AF945*(9.806*B945)^0.5</f>
        <v>4.5563144559932152</v>
      </c>
      <c r="Y945" s="94">
        <f>AProperties!AG945*(9.806*C945)^0.5</f>
        <v>4.5607897254512908</v>
      </c>
      <c r="Z945" s="94">
        <f>AProperties!AH945*(9.806*D945)^0.5</f>
        <v>4.5601388477732785</v>
      </c>
      <c r="AA945" s="94">
        <f>AProperties!AI945*(9.806*E945)^0.5</f>
        <v>4.5630348740352336</v>
      </c>
      <c r="AB945" s="94">
        <f>AProperties!AJ945*(9.806*F945)^0.5</f>
        <v>4.562286014829728</v>
      </c>
      <c r="AC945" s="94">
        <f>AProperties!AK945*(9.806*G945)^0.5</f>
        <v>4.5643945912003785</v>
      </c>
      <c r="AD945" s="94">
        <f>AProperties!AL945*(9.806*H945)^0.5</f>
        <v>4.5636608552455451</v>
      </c>
      <c r="AE945" s="94">
        <f>AProperties!AM945*(9.806*I945)^0.5</f>
        <v>4.5653063882071052</v>
      </c>
      <c r="AF945" s="97">
        <f t="shared" si="164"/>
        <v>4.5619907190919715</v>
      </c>
    </row>
    <row r="946" spans="1:32" x14ac:dyDescent="0.25">
      <c r="A946" s="28">
        <v>0.93899999999999995</v>
      </c>
      <c r="B946" s="94">
        <f>AProperties!B946/AProperties!V946/VLOOKUP(B$6,Data!$N$4:$Y$11,Data!$X$1,FALSE)</f>
        <v>2.2163323885342709</v>
      </c>
      <c r="C946" s="94">
        <f>AProperties!C946/AProperties!W946/VLOOKUP(C$6,Data!$N$4:$Y$11,Data!$X$1,FALSE)</f>
        <v>2.2205310129418949</v>
      </c>
      <c r="D946" s="94">
        <f>AProperties!D946/AProperties!X946/VLOOKUP(D$6,Data!$N$4:$Y$11,Data!$X$1,FALSE)</f>
        <v>2.2199201137952569</v>
      </c>
      <c r="E946" s="94">
        <f>AProperties!E946/AProperties!Y946/VLOOKUP(E$6,Data!$N$4:$Y$11,Data!$X$1,FALSE)</f>
        <v>2.22263892860511</v>
      </c>
      <c r="F946" s="94">
        <f>AProperties!F946/AProperties!Z946/VLOOKUP(F$6,Data!$N$4:$Y$11,Data!$X$1,FALSE)</f>
        <v>2.2219357274090967</v>
      </c>
      <c r="G946" s="94">
        <f>AProperties!G946/AProperties!AA946/VLOOKUP(G$6,Data!$N$4:$Y$11,Data!$X$1,FALSE)</f>
        <v>2.2239160390128543</v>
      </c>
      <c r="H946" s="94">
        <f>AProperties!H946/AProperties!AB946/VLOOKUP(H$6,Data!$N$4:$Y$11,Data!$X$1,FALSE)</f>
        <v>2.2232268323336211</v>
      </c>
      <c r="I946" s="94">
        <f>AProperties!I946/AProperties!AC946/VLOOKUP(I$6,Data!$N$4:$Y$11,Data!$X$1,FALSE)</f>
        <v>2.2247726550453488</v>
      </c>
      <c r="J946" s="97">
        <f t="shared" si="154"/>
        <v>2.2216592122096817</v>
      </c>
      <c r="L946" s="28">
        <v>0.93899999999999995</v>
      </c>
      <c r="M946" s="94">
        <f t="shared" si="155"/>
        <v>2.0471661942671355</v>
      </c>
      <c r="N946" s="94">
        <f t="shared" si="156"/>
        <v>2.0492655064709475</v>
      </c>
      <c r="O946" s="94">
        <f t="shared" si="157"/>
        <v>2.0489600568976285</v>
      </c>
      <c r="P946" s="94">
        <f t="shared" si="158"/>
        <v>2.0503194643025551</v>
      </c>
      <c r="Q946" s="94">
        <f t="shared" si="159"/>
        <v>2.0499678637045484</v>
      </c>
      <c r="R946" s="94">
        <f t="shared" si="160"/>
        <v>2.0509580195064272</v>
      </c>
      <c r="S946" s="94">
        <f t="shared" si="161"/>
        <v>2.0506134161668106</v>
      </c>
      <c r="T946" s="94">
        <f t="shared" si="162"/>
        <v>2.0513863275226742</v>
      </c>
      <c r="U946" s="97">
        <f t="shared" si="163"/>
        <v>2.0498296061048413</v>
      </c>
      <c r="W946" s="28">
        <v>0.93899999999999995</v>
      </c>
      <c r="X946" s="94">
        <f>AProperties!AF946*(9.806*B946)^0.5</f>
        <v>4.5773609277071019</v>
      </c>
      <c r="Y946" s="94">
        <f>AProperties!AG946*(9.806*C946)^0.5</f>
        <v>4.5818562122319735</v>
      </c>
      <c r="Z946" s="94">
        <f>AProperties!AH946*(9.806*D946)^0.5</f>
        <v>4.5812024214632068</v>
      </c>
      <c r="AA946" s="94">
        <f>AProperties!AI946*(9.806*E946)^0.5</f>
        <v>4.5841114148345712</v>
      </c>
      <c r="AB946" s="94">
        <f>AProperties!AJ946*(9.806*F946)^0.5</f>
        <v>4.5833592011990145</v>
      </c>
      <c r="AC946" s="94">
        <f>AProperties!AK946*(9.806*G946)^0.5</f>
        <v>4.585477225149762</v>
      </c>
      <c r="AD946" s="94">
        <f>AProperties!AL946*(9.806*H946)^0.5</f>
        <v>4.5847402007924742</v>
      </c>
      <c r="AE946" s="94">
        <f>AProperties!AM946*(9.806*I946)^0.5</f>
        <v>4.5863931098628159</v>
      </c>
      <c r="AF946" s="97">
        <f t="shared" si="164"/>
        <v>4.5830625891551149</v>
      </c>
    </row>
    <row r="947" spans="1:32" x14ac:dyDescent="0.25">
      <c r="A947" s="28">
        <v>0.94</v>
      </c>
      <c r="B947" s="94">
        <f>AProperties!B947/AProperties!V947/VLOOKUP(B$6,Data!$N$4:$Y$11,Data!$X$1,FALSE)</f>
        <v>2.2351211994070939</v>
      </c>
      <c r="C947" s="94">
        <f>AProperties!C947/AProperties!W947/VLOOKUP(C$6,Data!$N$4:$Y$11,Data!$X$1,FALSE)</f>
        <v>2.2393586195853281</v>
      </c>
      <c r="D947" s="94">
        <f>AProperties!D947/AProperties!X947/VLOOKUP(D$6,Data!$N$4:$Y$11,Data!$X$1,FALSE)</f>
        <v>2.2387420736182495</v>
      </c>
      <c r="E947" s="94">
        <f>AProperties!E947/AProperties!Y947/VLOOKUP(E$6,Data!$N$4:$Y$11,Data!$X$1,FALSE)</f>
        <v>2.2414860250231121</v>
      </c>
      <c r="F947" s="94">
        <f>AProperties!F947/AProperties!Z947/VLOOKUP(F$6,Data!$N$4:$Y$11,Data!$X$1,FALSE)</f>
        <v>2.2407763211118339</v>
      </c>
      <c r="G947" s="94">
        <f>AProperties!G947/AProperties!AA947/VLOOKUP(G$6,Data!$N$4:$Y$11,Data!$X$1,FALSE)</f>
        <v>2.2427749476197563</v>
      </c>
      <c r="H947" s="94">
        <f>AProperties!H947/AProperties!AB947/VLOOKUP(H$6,Data!$N$4:$Y$11,Data!$X$1,FALSE)</f>
        <v>2.2420793659845857</v>
      </c>
      <c r="I947" s="94">
        <f>AProperties!I947/AProperties!AC947/VLOOKUP(I$6,Data!$N$4:$Y$11,Data!$X$1,FALSE)</f>
        <v>2.243639488331318</v>
      </c>
      <c r="J947" s="97">
        <f t="shared" si="154"/>
        <v>2.2404972550851596</v>
      </c>
      <c r="L947" s="28">
        <v>0.94</v>
      </c>
      <c r="M947" s="94">
        <f t="shared" si="155"/>
        <v>2.0575605997035469</v>
      </c>
      <c r="N947" s="94">
        <f t="shared" si="156"/>
        <v>2.059679309792664</v>
      </c>
      <c r="O947" s="94">
        <f t="shared" si="157"/>
        <v>2.0593710368091247</v>
      </c>
      <c r="P947" s="94">
        <f t="shared" si="158"/>
        <v>2.0607430125115558</v>
      </c>
      <c r="Q947" s="94">
        <f t="shared" si="159"/>
        <v>2.0603881605559167</v>
      </c>
      <c r="R947" s="94">
        <f t="shared" si="160"/>
        <v>2.0613874738098783</v>
      </c>
      <c r="S947" s="94">
        <f t="shared" si="161"/>
        <v>2.061039682992293</v>
      </c>
      <c r="T947" s="94">
        <f t="shared" si="162"/>
        <v>2.0618197441656587</v>
      </c>
      <c r="U947" s="97">
        <f t="shared" si="163"/>
        <v>2.0602486275425802</v>
      </c>
      <c r="W947" s="28">
        <v>0.94</v>
      </c>
      <c r="X947" s="94">
        <f>AProperties!AF947*(9.806*B947)^0.5</f>
        <v>4.598787897252719</v>
      </c>
      <c r="Y947" s="94">
        <f>AProperties!AG947*(9.806*C947)^0.5</f>
        <v>4.6033036036274941</v>
      </c>
      <c r="Z947" s="94">
        <f>AProperties!AH947*(9.806*D947)^0.5</f>
        <v>4.6026468405891858</v>
      </c>
      <c r="AA947" s="94">
        <f>AProperties!AI947*(9.806*E947)^0.5</f>
        <v>4.6055690644250058</v>
      </c>
      <c r="AB947" s="94">
        <f>AProperties!AJ947*(9.806*F947)^0.5</f>
        <v>4.6048134282497646</v>
      </c>
      <c r="AC947" s="94">
        <f>AProperties!AK947*(9.806*G947)^0.5</f>
        <v>4.6069410915775526</v>
      </c>
      <c r="AD947" s="94">
        <f>AProperties!AL947*(9.806*H947)^0.5</f>
        <v>4.6062007120700823</v>
      </c>
      <c r="AE947" s="94">
        <f>AProperties!AM947*(9.806*I947)^0.5</f>
        <v>4.6078611469530042</v>
      </c>
      <c r="AF947" s="97">
        <f t="shared" si="164"/>
        <v>4.6045154730931017</v>
      </c>
    </row>
    <row r="948" spans="1:32" x14ac:dyDescent="0.25">
      <c r="A948" s="28">
        <v>0.94099999999999995</v>
      </c>
      <c r="B948" s="94">
        <f>AProperties!B948/AProperties!V948/VLOOKUP(B$6,Data!$N$4:$Y$11,Data!$X$1,FALSE)</f>
        <v>2.2543741735885217</v>
      </c>
      <c r="C948" s="94">
        <f>AProperties!C948/AProperties!W948/VLOOKUP(C$6,Data!$N$4:$Y$11,Data!$X$1,FALSE)</f>
        <v>2.2586513332666422</v>
      </c>
      <c r="D948" s="94">
        <f>AProperties!D948/AProperties!X948/VLOOKUP(D$6,Data!$N$4:$Y$11,Data!$X$1,FALSE)</f>
        <v>2.2580290031307877</v>
      </c>
      <c r="E948" s="94">
        <f>AProperties!E948/AProperties!Y948/VLOOKUP(E$6,Data!$N$4:$Y$11,Data!$X$1,FALSE)</f>
        <v>2.2607987024951721</v>
      </c>
      <c r="F948" s="94">
        <f>AProperties!F948/AProperties!Z948/VLOOKUP(F$6,Data!$N$4:$Y$11,Data!$X$1,FALSE)</f>
        <v>2.2600823377205108</v>
      </c>
      <c r="G948" s="94">
        <f>AProperties!G948/AProperties!AA948/VLOOKUP(G$6,Data!$N$4:$Y$11,Data!$X$1,FALSE)</f>
        <v>2.2620997245410623</v>
      </c>
      <c r="H948" s="94">
        <f>AProperties!H948/AProperties!AB948/VLOOKUP(H$6,Data!$N$4:$Y$11,Data!$X$1,FALSE)</f>
        <v>2.2613976129200881</v>
      </c>
      <c r="I948" s="94">
        <f>AProperties!I948/AProperties!AC948/VLOOKUP(I$6,Data!$N$4:$Y$11,Data!$X$1,FALSE)</f>
        <v>2.2629723826402897</v>
      </c>
      <c r="J948" s="97">
        <f t="shared" si="154"/>
        <v>2.2598006587878845</v>
      </c>
      <c r="L948" s="28">
        <v>0.94099999999999995</v>
      </c>
      <c r="M948" s="94">
        <f t="shared" si="155"/>
        <v>2.0681870867942607</v>
      </c>
      <c r="N948" s="94">
        <f t="shared" si="156"/>
        <v>2.070325666633321</v>
      </c>
      <c r="O948" s="94">
        <f t="shared" si="157"/>
        <v>2.0700145015653937</v>
      </c>
      <c r="P948" s="94">
        <f t="shared" si="158"/>
        <v>2.0713993512475861</v>
      </c>
      <c r="Q948" s="94">
        <f t="shared" si="159"/>
        <v>2.0710411688602552</v>
      </c>
      <c r="R948" s="94">
        <f t="shared" si="160"/>
        <v>2.0720498622705312</v>
      </c>
      <c r="S948" s="94">
        <f t="shared" si="161"/>
        <v>2.0716988064600441</v>
      </c>
      <c r="T948" s="94">
        <f t="shared" si="162"/>
        <v>2.0724861913201447</v>
      </c>
      <c r="U948" s="97">
        <f t="shared" si="163"/>
        <v>2.0709003293939423</v>
      </c>
      <c r="W948" s="28">
        <v>0.94099999999999995</v>
      </c>
      <c r="X948" s="94">
        <f>AProperties!AF948*(9.806*B948)^0.5</f>
        <v>4.6206100364511942</v>
      </c>
      <c r="Y948" s="94">
        <f>AProperties!AG948*(9.806*C948)^0.5</f>
        <v>4.6251465866934023</v>
      </c>
      <c r="Z948" s="94">
        <f>AProperties!AH948*(9.806*D948)^0.5</f>
        <v>4.6244867899905593</v>
      </c>
      <c r="AA948" s="94">
        <f>AProperties!AI948*(9.806*E948)^0.5</f>
        <v>4.6274225175079389</v>
      </c>
      <c r="AB948" s="94">
        <f>AProperties!AJ948*(9.806*F948)^0.5</f>
        <v>4.6266633881329016</v>
      </c>
      <c r="AC948" s="94">
        <f>AProperties!AK948*(9.806*G948)^0.5</f>
        <v>4.6288008898166897</v>
      </c>
      <c r="AD948" s="94">
        <f>AProperties!AL948*(9.806*H948)^0.5</f>
        <v>4.6280570859119035</v>
      </c>
      <c r="AE948" s="94">
        <f>AProperties!AM948*(9.806*I948)^0.5</f>
        <v>4.6297252019168349</v>
      </c>
      <c r="AF948" s="97">
        <f t="shared" si="164"/>
        <v>4.6263640620526782</v>
      </c>
    </row>
    <row r="949" spans="1:32" x14ac:dyDescent="0.25">
      <c r="A949" s="28">
        <v>0.94199999999999995</v>
      </c>
      <c r="B949" s="94">
        <f>AProperties!B949/AProperties!V949/VLOOKUP(B$6,Data!$N$4:$Y$11,Data!$X$1,FALSE)</f>
        <v>2.2741112752868395</v>
      </c>
      <c r="C949" s="94">
        <f>AProperties!C949/AProperties!W949/VLOOKUP(C$6,Data!$N$4:$Y$11,Data!$X$1,FALSE)</f>
        <v>2.2784291584910239</v>
      </c>
      <c r="D949" s="94">
        <f>AProperties!D949/AProperties!X949/VLOOKUP(D$6,Data!$N$4:$Y$11,Data!$X$1,FALSE)</f>
        <v>2.2778009009735221</v>
      </c>
      <c r="E949" s="94">
        <f>AProperties!E949/AProperties!Y949/VLOOKUP(E$6,Data!$N$4:$Y$11,Data!$X$1,FALSE)</f>
        <v>2.2805969857657611</v>
      </c>
      <c r="F949" s="94">
        <f>AProperties!F949/AProperties!Z949/VLOOKUP(F$6,Data!$N$4:$Y$11,Data!$X$1,FALSE)</f>
        <v>2.2798737952271444</v>
      </c>
      <c r="G949" s="94">
        <f>AProperties!G949/AProperties!AA949/VLOOKUP(G$6,Data!$N$4:$Y$11,Data!$X$1,FALSE)</f>
        <v>2.2819104067861393</v>
      </c>
      <c r="H949" s="94">
        <f>AProperties!H949/AProperties!AB949/VLOOKUP(H$6,Data!$N$4:$Y$11,Data!$X$1,FALSE)</f>
        <v>2.2812016035303615</v>
      </c>
      <c r="I949" s="94">
        <f>AProperties!I949/AProperties!AC949/VLOOKUP(I$6,Data!$N$4:$Y$11,Data!$X$1,FALSE)</f>
        <v>2.2827913832094096</v>
      </c>
      <c r="J949" s="97">
        <f t="shared" si="154"/>
        <v>2.2795894386587752</v>
      </c>
      <c r="L949" s="28">
        <v>0.94199999999999995</v>
      </c>
      <c r="M949" s="94">
        <f t="shared" si="155"/>
        <v>2.0790556376434197</v>
      </c>
      <c r="N949" s="94">
        <f t="shared" si="156"/>
        <v>2.0812145792455121</v>
      </c>
      <c r="O949" s="94">
        <f t="shared" si="157"/>
        <v>2.080900450486761</v>
      </c>
      <c r="P949" s="94">
        <f t="shared" si="158"/>
        <v>2.0822984928828805</v>
      </c>
      <c r="Q949" s="94">
        <f t="shared" si="159"/>
        <v>2.0819368976135721</v>
      </c>
      <c r="R949" s="94">
        <f t="shared" si="160"/>
        <v>2.0829552033930696</v>
      </c>
      <c r="S949" s="94">
        <f t="shared" si="161"/>
        <v>2.0826008017651807</v>
      </c>
      <c r="T949" s="94">
        <f t="shared" si="162"/>
        <v>2.0833956916047045</v>
      </c>
      <c r="U949" s="97">
        <f t="shared" si="163"/>
        <v>2.0817947193293875</v>
      </c>
      <c r="W949" s="28">
        <v>0.94199999999999995</v>
      </c>
      <c r="X949" s="94">
        <f>AProperties!AF949*(9.806*B949)^0.5</f>
        <v>4.6428428386839533</v>
      </c>
      <c r="Y949" s="94">
        <f>AProperties!AG949*(9.806*C949)^0.5</f>
        <v>4.6474006708843012</v>
      </c>
      <c r="Z949" s="94">
        <f>AProperties!AH949*(9.806*D949)^0.5</f>
        <v>4.6467377767837474</v>
      </c>
      <c r="AA949" s="94">
        <f>AProperties!AI949*(9.806*E949)^0.5</f>
        <v>4.6496872916048382</v>
      </c>
      <c r="AB949" s="94">
        <f>AProperties!AJ949*(9.806*F949)^0.5</f>
        <v>4.648924595678972</v>
      </c>
      <c r="AC949" s="94">
        <f>AProperties!AK949*(9.806*G949)^0.5</f>
        <v>4.6510721422751446</v>
      </c>
      <c r="AD949" s="94">
        <f>AProperties!AL949*(9.806*H949)^0.5</f>
        <v>4.6503248420889358</v>
      </c>
      <c r="AE949" s="94">
        <f>AProperties!AM949*(9.806*I949)^0.5</f>
        <v>4.6520008004395317</v>
      </c>
      <c r="AF949" s="97">
        <f t="shared" si="164"/>
        <v>4.6486238698049283</v>
      </c>
    </row>
    <row r="950" spans="1:32" x14ac:dyDescent="0.25">
      <c r="A950" s="28">
        <v>0.94299999999999995</v>
      </c>
      <c r="B950" s="94">
        <f>AProperties!B950/AProperties!V950/VLOOKUP(B$6,Data!$N$4:$Y$11,Data!$X$1,FALSE)</f>
        <v>2.2943536903651474</v>
      </c>
      <c r="C950" s="94">
        <f>AProperties!C950/AProperties!W950/VLOOKUP(C$6,Data!$N$4:$Y$11,Data!$X$1,FALSE)</f>
        <v>2.2987133238759805</v>
      </c>
      <c r="D950" s="94">
        <f>AProperties!D950/AProperties!X950/VLOOKUP(D$6,Data!$N$4:$Y$11,Data!$X$1,FALSE)</f>
        <v>2.2980789895417595</v>
      </c>
      <c r="E950" s="94">
        <f>AProperties!E950/AProperties!Y950/VLOOKUP(E$6,Data!$N$4:$Y$11,Data!$X$1,FALSE)</f>
        <v>2.3009021249258956</v>
      </c>
      <c r="F950" s="94">
        <f>AProperties!F950/AProperties!Z950/VLOOKUP(F$6,Data!$N$4:$Y$11,Data!$X$1,FALSE)</f>
        <v>2.3001719365585522</v>
      </c>
      <c r="G950" s="94">
        <f>AProperties!G950/AProperties!AA950/VLOOKUP(G$6,Data!$N$4:$Y$11,Data!$X$1,FALSE)</f>
        <v>2.3022282574588995</v>
      </c>
      <c r="H950" s="94">
        <f>AProperties!H950/AProperties!AB950/VLOOKUP(H$6,Data!$N$4:$Y$11,Data!$X$1,FALSE)</f>
        <v>2.3015125938965095</v>
      </c>
      <c r="I950" s="94">
        <f>AProperties!I950/AProperties!AC950/VLOOKUP(I$6,Data!$N$4:$Y$11,Data!$X$1,FALSE)</f>
        <v>2.3031177618721159</v>
      </c>
      <c r="J950" s="97">
        <f t="shared" si="154"/>
        <v>2.2998848348118575</v>
      </c>
      <c r="L950" s="28">
        <v>0.94299999999999995</v>
      </c>
      <c r="M950" s="94">
        <f t="shared" si="155"/>
        <v>2.0901768451825737</v>
      </c>
      <c r="N950" s="94">
        <f t="shared" si="156"/>
        <v>2.0923566619379903</v>
      </c>
      <c r="O950" s="94">
        <f t="shared" si="157"/>
        <v>2.0920394947708796</v>
      </c>
      <c r="P950" s="94">
        <f t="shared" si="158"/>
        <v>2.0934510624629477</v>
      </c>
      <c r="Q950" s="94">
        <f t="shared" si="159"/>
        <v>2.0930859682792762</v>
      </c>
      <c r="R950" s="94">
        <f t="shared" si="160"/>
        <v>2.0941141287294496</v>
      </c>
      <c r="S950" s="94">
        <f t="shared" si="161"/>
        <v>2.0937562969482548</v>
      </c>
      <c r="T950" s="94">
        <f t="shared" si="162"/>
        <v>2.094558880936058</v>
      </c>
      <c r="U950" s="97">
        <f t="shared" si="163"/>
        <v>2.0929424174059288</v>
      </c>
      <c r="W950" s="28">
        <v>0.94299999999999995</v>
      </c>
      <c r="X950" s="94">
        <f>AProperties!AF950*(9.806*B950)^0.5</f>
        <v>4.665502679890059</v>
      </c>
      <c r="Y950" s="94">
        <f>AProperties!AG950*(9.806*C950)^0.5</f>
        <v>4.6700822491130856</v>
      </c>
      <c r="Z950" s="94">
        <f>AProperties!AH950*(9.806*D950)^0.5</f>
        <v>4.6694161914124148</v>
      </c>
      <c r="AA950" s="94">
        <f>AProperties!AI950*(9.806*E950)^0.5</f>
        <v>4.6723797881474267</v>
      </c>
      <c r="AB950" s="94">
        <f>AProperties!AJ950*(9.806*F950)^0.5</f>
        <v>4.6716134494780484</v>
      </c>
      <c r="AC950" s="94">
        <f>AProperties!AK950*(9.806*G950)^0.5</f>
        <v>4.6737712555450024</v>
      </c>
      <c r="AD950" s="94">
        <f>AProperties!AL950*(9.806*H950)^0.5</f>
        <v>4.6730203844085176</v>
      </c>
      <c r="AE950" s="94">
        <f>AProperties!AM950*(9.806*I950)^0.5</f>
        <v>4.6747043525740644</v>
      </c>
      <c r="AF950" s="97">
        <f t="shared" si="164"/>
        <v>4.671311293821077</v>
      </c>
    </row>
    <row r="951" spans="1:32" x14ac:dyDescent="0.25">
      <c r="A951" s="28">
        <v>0.94399999999999995</v>
      </c>
      <c r="B951" s="94">
        <f>AProperties!B951/AProperties!V951/VLOOKUP(B$6,Data!$N$4:$Y$11,Data!$X$1,FALSE)</f>
        <v>2.3151239241290558</v>
      </c>
      <c r="C951" s="94">
        <f>AProperties!C951/AProperties!W951/VLOOKUP(C$6,Data!$N$4:$Y$11,Data!$X$1,FALSE)</f>
        <v>2.3195263801353736</v>
      </c>
      <c r="D951" s="94">
        <f>AProperties!D951/AProperties!X951/VLOOKUP(D$6,Data!$N$4:$Y$11,Data!$X$1,FALSE)</f>
        <v>2.3188858129409624</v>
      </c>
      <c r="E951" s="94">
        <f>AProperties!E951/AProperties!Y951/VLOOKUP(E$6,Data!$N$4:$Y$11,Data!$X$1,FALSE)</f>
        <v>2.3217366934958195</v>
      </c>
      <c r="F951" s="94">
        <f>AProperties!F951/AProperties!Z951/VLOOKUP(F$6,Data!$N$4:$Y$11,Data!$X$1,FALSE)</f>
        <v>2.3209993276260708</v>
      </c>
      <c r="G951" s="94">
        <f>AProperties!G951/AProperties!AA951/VLOOKUP(G$6,Data!$N$4:$Y$11,Data!$X$1,FALSE)</f>
        <v>2.3230758639001605</v>
      </c>
      <c r="H951" s="94">
        <f>AProperties!H951/AProperties!AB951/VLOOKUP(H$6,Data!$N$4:$Y$11,Data!$X$1,FALSE)</f>
        <v>2.322353163900631</v>
      </c>
      <c r="I951" s="94">
        <f>AProperties!I951/AProperties!AC951/VLOOKUP(I$6,Data!$N$4:$Y$11,Data!$X$1,FALSE)</f>
        <v>2.3239741152405786</v>
      </c>
      <c r="J951" s="97">
        <f t="shared" si="154"/>
        <v>2.320709410171081</v>
      </c>
      <c r="L951" s="28">
        <v>0.94399999999999995</v>
      </c>
      <c r="M951" s="94">
        <f t="shared" si="155"/>
        <v>2.1015619620645278</v>
      </c>
      <c r="N951" s="94">
        <f t="shared" si="156"/>
        <v>2.1037631900676868</v>
      </c>
      <c r="O951" s="94">
        <f t="shared" si="157"/>
        <v>2.1034429064704812</v>
      </c>
      <c r="P951" s="94">
        <f t="shared" si="158"/>
        <v>2.1048683467479097</v>
      </c>
      <c r="Q951" s="94">
        <f t="shared" si="159"/>
        <v>2.1044996638130353</v>
      </c>
      <c r="R951" s="94">
        <f t="shared" si="160"/>
        <v>2.1055379319500802</v>
      </c>
      <c r="S951" s="94">
        <f t="shared" si="161"/>
        <v>2.1051765819503157</v>
      </c>
      <c r="T951" s="94">
        <f t="shared" si="162"/>
        <v>2.1059870576202893</v>
      </c>
      <c r="U951" s="97">
        <f t="shared" si="163"/>
        <v>2.1043547050855405</v>
      </c>
      <c r="W951" s="28">
        <v>0.94399999999999995</v>
      </c>
      <c r="X951" s="94">
        <f>AProperties!AF951*(9.806*B951)^0.5</f>
        <v>4.6886068852514349</v>
      </c>
      <c r="Y951" s="94">
        <f>AProperties!AG951*(9.806*C951)^0.5</f>
        <v>4.6932086645037625</v>
      </c>
      <c r="Z951" s="94">
        <f>AProperties!AH951*(9.806*D951)^0.5</f>
        <v>4.6925393743905168</v>
      </c>
      <c r="AA951" s="94">
        <f>AProperties!AI951*(9.806*E951)^0.5</f>
        <v>4.695517359264481</v>
      </c>
      <c r="AB951" s="94">
        <f>AProperties!AJ951*(9.806*F951)^0.5</f>
        <v>4.6947472986551251</v>
      </c>
      <c r="AC951" s="94">
        <f>AProperties!AK951*(9.806*G951)^0.5</f>
        <v>4.696915587209725</v>
      </c>
      <c r="AD951" s="94">
        <f>AProperties!AL951*(9.806*H951)^0.5</f>
        <v>4.6961610675105092</v>
      </c>
      <c r="AE951" s="94">
        <f>AProperties!AM951*(9.806*I951)^0.5</f>
        <v>4.697853219562182</v>
      </c>
      <c r="AF951" s="97">
        <f t="shared" si="164"/>
        <v>4.6944436820434667</v>
      </c>
    </row>
    <row r="952" spans="1:32" x14ac:dyDescent="0.25">
      <c r="A952" s="28">
        <v>0.94499999999999995</v>
      </c>
      <c r="B952" s="94">
        <f>AProperties!B952/AProperties!V952/VLOOKUP(B$6,Data!$N$4:$Y$11,Data!$X$1,FALSE)</f>
        <v>2.3364459088528839</v>
      </c>
      <c r="C952" s="94">
        <f>AProperties!C952/AProperties!W952/VLOOKUP(C$6,Data!$N$4:$Y$11,Data!$X$1,FALSE)</f>
        <v>2.3408923078214268</v>
      </c>
      <c r="D952" s="94">
        <f>AProperties!D952/AProperties!X952/VLOOKUP(D$6,Data!$N$4:$Y$11,Data!$X$1,FALSE)</f>
        <v>2.3402453446972977</v>
      </c>
      <c r="E952" s="94">
        <f>AProperties!E952/AProperties!Y952/VLOOKUP(E$6,Data!$N$4:$Y$11,Data!$X$1,FALSE)</f>
        <v>2.343124696275428</v>
      </c>
      <c r="F952" s="94">
        <f>AProperties!F952/AProperties!Z952/VLOOKUP(F$6,Data!$N$4:$Y$11,Data!$X$1,FALSE)</f>
        <v>2.3423799651398363</v>
      </c>
      <c r="G952" s="94">
        <f>AProperties!G952/AProperties!AA952/VLOOKUP(G$6,Data!$N$4:$Y$11,Data!$X$1,FALSE)</f>
        <v>2.3444772456037679</v>
      </c>
      <c r="H952" s="94">
        <f>AProperties!H952/AProperties!AB952/VLOOKUP(H$6,Data!$N$4:$Y$11,Data!$X$1,FALSE)</f>
        <v>2.3437473251065302</v>
      </c>
      <c r="I952" s="94">
        <f>AProperties!I952/AProperties!AC952/VLOOKUP(I$6,Data!$N$4:$Y$11,Data!$X$1,FALSE)</f>
        <v>2.3453844726659283</v>
      </c>
      <c r="J952" s="97">
        <f t="shared" si="154"/>
        <v>2.3420871582703873</v>
      </c>
      <c r="L952" s="28">
        <v>0.94499999999999995</v>
      </c>
      <c r="M952" s="94">
        <f t="shared" si="155"/>
        <v>2.1132229544264418</v>
      </c>
      <c r="N952" s="94">
        <f t="shared" si="156"/>
        <v>2.1154461539107134</v>
      </c>
      <c r="O952" s="94">
        <f t="shared" si="157"/>
        <v>2.1151226723486487</v>
      </c>
      <c r="P952" s="94">
        <f t="shared" si="158"/>
        <v>2.1165623481377138</v>
      </c>
      <c r="Q952" s="94">
        <f t="shared" si="159"/>
        <v>2.1161899825699182</v>
      </c>
      <c r="R952" s="94">
        <f t="shared" si="160"/>
        <v>2.1172386228018838</v>
      </c>
      <c r="S952" s="94">
        <f t="shared" si="161"/>
        <v>2.1168736625532651</v>
      </c>
      <c r="T952" s="94">
        <f t="shared" si="162"/>
        <v>2.1176922363329642</v>
      </c>
      <c r="U952" s="97">
        <f t="shared" si="163"/>
        <v>2.1160435791351935</v>
      </c>
      <c r="W952" s="28">
        <v>0.94499999999999995</v>
      </c>
      <c r="X952" s="94">
        <f>AProperties!AF952*(9.806*B952)^0.5</f>
        <v>4.7121738022085813</v>
      </c>
      <c r="Y952" s="94">
        <f>AProperties!AG952*(9.806*C952)^0.5</f>
        <v>4.7167982834810971</v>
      </c>
      <c r="Z952" s="94">
        <f>AProperties!AH952*(9.806*D952)^0.5</f>
        <v>4.7161256893811201</v>
      </c>
      <c r="AA952" s="94">
        <f>AProperties!AI952*(9.806*E952)^0.5</f>
        <v>4.7191183809085961</v>
      </c>
      <c r="AB952" s="94">
        <f>AProperties!AJ952*(9.806*F952)^0.5</f>
        <v>4.7183445159845547</v>
      </c>
      <c r="AC952" s="94">
        <f>AProperties!AK952*(9.806*G952)^0.5</f>
        <v>4.7205235189934109</v>
      </c>
      <c r="AD952" s="94">
        <f>AProperties!AL952*(9.806*H952)^0.5</f>
        <v>4.7197652700044594</v>
      </c>
      <c r="AE952" s="94">
        <f>AProperties!AM952*(9.806*I952)^0.5</f>
        <v>4.721465786998789</v>
      </c>
      <c r="AF952" s="97">
        <f t="shared" si="164"/>
        <v>4.7180394059950768</v>
      </c>
    </row>
    <row r="953" spans="1:32" x14ac:dyDescent="0.25">
      <c r="A953" s="28">
        <v>0.94599999999999995</v>
      </c>
      <c r="B953" s="94">
        <f>AProperties!B953/AProperties!V953/VLOOKUP(B$6,Data!$N$4:$Y$11,Data!$X$1,FALSE)</f>
        <v>2.3583451222114347</v>
      </c>
      <c r="C953" s="94">
        <f>AProperties!C953/AProperties!W953/VLOOKUP(C$6,Data!$N$4:$Y$11,Data!$X$1,FALSE)</f>
        <v>2.3628366359942339</v>
      </c>
      <c r="D953" s="94">
        <f>AProperties!D953/AProperties!X953/VLOOKUP(D$6,Data!$N$4:$Y$11,Data!$X$1,FALSE)</f>
        <v>2.3621831063926111</v>
      </c>
      <c r="E953" s="94">
        <f>AProperties!E953/AProperties!Y953/VLOOKUP(E$6,Data!$N$4:$Y$11,Data!$X$1,FALSE)</f>
        <v>2.3650916881331416</v>
      </c>
      <c r="F953" s="94">
        <f>AProperties!F953/AProperties!Z953/VLOOKUP(F$6,Data!$N$4:$Y$11,Data!$X$1,FALSE)</f>
        <v>2.3643393953578347</v>
      </c>
      <c r="G953" s="94">
        <f>AProperties!G953/AProperties!AA953/VLOOKUP(G$6,Data!$N$4:$Y$11,Data!$X$1,FALSE)</f>
        <v>2.3664579730778854</v>
      </c>
      <c r="H953" s="94">
        <f>AProperties!H953/AProperties!AB953/VLOOKUP(H$6,Data!$N$4:$Y$11,Data!$X$1,FALSE)</f>
        <v>2.3657206395818813</v>
      </c>
      <c r="I953" s="94">
        <f>AProperties!I953/AProperties!AC953/VLOOKUP(I$6,Data!$N$4:$Y$11,Data!$X$1,FALSE)</f>
        <v>2.367374415147999</v>
      </c>
      <c r="J953" s="97">
        <f t="shared" si="154"/>
        <v>2.3640436219871277</v>
      </c>
      <c r="L953" s="28">
        <v>0.94599999999999995</v>
      </c>
      <c r="M953" s="94">
        <f t="shared" si="155"/>
        <v>2.1251725611057175</v>
      </c>
      <c r="N953" s="94">
        <f t="shared" si="156"/>
        <v>2.1274183179971171</v>
      </c>
      <c r="O953" s="94">
        <f t="shared" si="157"/>
        <v>2.1270915531963057</v>
      </c>
      <c r="P953" s="94">
        <f t="shared" si="158"/>
        <v>2.1285458440665708</v>
      </c>
      <c r="Q953" s="94">
        <f t="shared" si="159"/>
        <v>2.1281696976789171</v>
      </c>
      <c r="R953" s="94">
        <f t="shared" si="160"/>
        <v>2.1292289865389424</v>
      </c>
      <c r="S953" s="94">
        <f t="shared" si="161"/>
        <v>2.1288603197909408</v>
      </c>
      <c r="T953" s="94">
        <f t="shared" si="162"/>
        <v>2.1296872075739994</v>
      </c>
      <c r="U953" s="97">
        <f t="shared" si="163"/>
        <v>2.1280218109935642</v>
      </c>
      <c r="W953" s="28">
        <v>0.94599999999999995</v>
      </c>
      <c r="X953" s="94">
        <f>AProperties!AF953*(9.806*B953)^0.5</f>
        <v>4.7362228805349078</v>
      </c>
      <c r="Y953" s="94">
        <f>AProperties!AG953*(9.806*C953)^0.5</f>
        <v>4.7408705759260501</v>
      </c>
      <c r="Z953" s="94">
        <f>AProperties!AH953*(9.806*D953)^0.5</f>
        <v>4.7401946033401181</v>
      </c>
      <c r="AA953" s="94">
        <f>AProperties!AI953*(9.806*E953)^0.5</f>
        <v>4.7432023330523094</v>
      </c>
      <c r="AB953" s="94">
        <f>AProperties!AJ953*(9.806*F953)^0.5</f>
        <v>4.7424245780725682</v>
      </c>
      <c r="AC953" s="94">
        <f>AProperties!AK953*(9.806*G953)^0.5</f>
        <v>4.7446145369816346</v>
      </c>
      <c r="AD953" s="94">
        <f>AProperties!AL953*(9.806*H953)^0.5</f>
        <v>4.7438524746770652</v>
      </c>
      <c r="AE953" s="94">
        <f>AProperties!AM953*(9.806*I953)^0.5</f>
        <v>4.7455615450692399</v>
      </c>
      <c r="AF953" s="97">
        <f t="shared" si="164"/>
        <v>4.7421179409567369</v>
      </c>
    </row>
    <row r="954" spans="1:32" x14ac:dyDescent="0.25">
      <c r="A954" s="28">
        <v>0.94699999999999995</v>
      </c>
      <c r="B954" s="94">
        <f>AProperties!B954/AProperties!V954/VLOOKUP(B$6,Data!$N$4:$Y$11,Data!$X$1,FALSE)</f>
        <v>2.3808487179490578</v>
      </c>
      <c r="C954" s="94">
        <f>AProperties!C954/AProperties!W954/VLOOKUP(C$6,Data!$N$4:$Y$11,Data!$X$1,FALSE)</f>
        <v>2.3853865731530859</v>
      </c>
      <c r="D954" s="94">
        <f>AProperties!D954/AProperties!X954/VLOOKUP(D$6,Data!$N$4:$Y$11,Data!$X$1,FALSE)</f>
        <v>2.3847262985575282</v>
      </c>
      <c r="E954" s="94">
        <f>AProperties!E954/AProperties!Y954/VLOOKUP(E$6,Data!$N$4:$Y$11,Data!$X$1,FALSE)</f>
        <v>2.3876649050689416</v>
      </c>
      <c r="F954" s="94">
        <f>AProperties!F954/AProperties!Z954/VLOOKUP(F$6,Data!$N$4:$Y$11,Data!$X$1,FALSE)</f>
        <v>2.386904845104993</v>
      </c>
      <c r="G954" s="94">
        <f>AProperties!G954/AProperties!AA954/VLOOKUP(G$6,Data!$N$4:$Y$11,Data!$X$1,FALSE)</f>
        <v>2.3890452989877753</v>
      </c>
      <c r="H954" s="94">
        <f>AProperties!H954/AProperties!AB954/VLOOKUP(H$6,Data!$N$4:$Y$11,Data!$X$1,FALSE)</f>
        <v>2.3883003509980303</v>
      </c>
      <c r="I954" s="94">
        <f>AProperties!I954/AProperties!AC954/VLOOKUP(I$6,Data!$N$4:$Y$11,Data!$X$1,FALSE)</f>
        <v>2.3899712065317673</v>
      </c>
      <c r="J954" s="97">
        <f t="shared" si="154"/>
        <v>2.3866060245438976</v>
      </c>
      <c r="L954" s="28">
        <v>0.94699999999999995</v>
      </c>
      <c r="M954" s="94">
        <f t="shared" si="155"/>
        <v>2.137424358974529</v>
      </c>
      <c r="N954" s="94">
        <f t="shared" si="156"/>
        <v>2.1396932865765428</v>
      </c>
      <c r="O954" s="94">
        <f t="shared" si="157"/>
        <v>2.1393631492787639</v>
      </c>
      <c r="P954" s="94">
        <f t="shared" si="158"/>
        <v>2.1408324525344709</v>
      </c>
      <c r="Q954" s="94">
        <f t="shared" si="159"/>
        <v>2.1404524225524963</v>
      </c>
      <c r="R954" s="94">
        <f t="shared" si="160"/>
        <v>2.1415226494938877</v>
      </c>
      <c r="S954" s="94">
        <f t="shared" si="161"/>
        <v>2.141150175499015</v>
      </c>
      <c r="T954" s="94">
        <f t="shared" si="162"/>
        <v>2.1419856032658835</v>
      </c>
      <c r="U954" s="97">
        <f t="shared" si="163"/>
        <v>2.1403030122719486</v>
      </c>
      <c r="W954" s="28">
        <v>0.94699999999999995</v>
      </c>
      <c r="X954" s="94">
        <f>AProperties!AF954*(9.806*B954)^0.5</f>
        <v>4.7607747602969921</v>
      </c>
      <c r="Y954" s="94">
        <f>AProperties!AG954*(9.806*C954)^0.5</f>
        <v>4.7654462032251166</v>
      </c>
      <c r="Z954" s="94">
        <f>AProperties!AH954*(9.806*D954)^0.5</f>
        <v>4.7647667745525473</v>
      </c>
      <c r="AA954" s="94">
        <f>AProperties!AI954*(9.806*E954)^0.5</f>
        <v>4.7677898877821168</v>
      </c>
      <c r="AB954" s="94">
        <f>AProperties!AJ954*(9.806*F954)^0.5</f>
        <v>4.7670081534364188</v>
      </c>
      <c r="AC954" s="94">
        <f>AProperties!AK954*(9.806*G954)^0.5</f>
        <v>4.7692093197424787</v>
      </c>
      <c r="AD954" s="94">
        <f>AProperties!AL954*(9.806*H954)^0.5</f>
        <v>4.7684433565986861</v>
      </c>
      <c r="AE954" s="94">
        <f>AProperties!AM954*(9.806*I954)^0.5</f>
        <v>4.770161176688644</v>
      </c>
      <c r="AF954" s="97">
        <f t="shared" si="164"/>
        <v>4.7666999540403747</v>
      </c>
    </row>
    <row r="955" spans="1:32" x14ac:dyDescent="0.25">
      <c r="A955" s="28">
        <v>0.94799999999999995</v>
      </c>
      <c r="B955" s="94">
        <f>AProperties!B955/AProperties!V955/VLOOKUP(B$6,Data!$N$4:$Y$11,Data!$X$1,FALSE)</f>
        <v>2.4039856703088365</v>
      </c>
      <c r="C955" s="94">
        <f>AProperties!C955/AProperties!W955/VLOOKUP(C$6,Data!$N$4:$Y$11,Data!$X$1,FALSE)</f>
        <v>2.4085711519554698</v>
      </c>
      <c r="D955" s="94">
        <f>AProperties!D955/AProperties!X955/VLOOKUP(D$6,Data!$N$4:$Y$11,Data!$X$1,FALSE)</f>
        <v>2.4079039453483246</v>
      </c>
      <c r="E955" s="94">
        <f>AProperties!E955/AProperties!Y955/VLOOKUP(E$6,Data!$N$4:$Y$11,Data!$X$1,FALSE)</f>
        <v>2.410873409078977</v>
      </c>
      <c r="F955" s="94">
        <f>AProperties!F955/AProperties!Z955/VLOOKUP(F$6,Data!$N$4:$Y$11,Data!$X$1,FALSE)</f>
        <v>2.4101053665891965</v>
      </c>
      <c r="G955" s="94">
        <f>AProperties!G955/AProperties!AA955/VLOOKUP(G$6,Data!$N$4:$Y$11,Data!$X$1,FALSE)</f>
        <v>2.4122683031086405</v>
      </c>
      <c r="H955" s="94">
        <f>AProperties!H955/AProperties!AB955/VLOOKUP(H$6,Data!$N$4:$Y$11,Data!$X$1,FALSE)</f>
        <v>2.4115155295351327</v>
      </c>
      <c r="I955" s="94">
        <f>AProperties!I955/AProperties!AC955/VLOOKUP(I$6,Data!$N$4:$Y$11,Data!$X$1,FALSE)</f>
        <v>2.413203938519263</v>
      </c>
      <c r="J955" s="97">
        <f t="shared" si="154"/>
        <v>2.4098034143054803</v>
      </c>
      <c r="L955" s="28">
        <v>0.94799999999999995</v>
      </c>
      <c r="M955" s="94">
        <f t="shared" si="155"/>
        <v>2.1499928351544182</v>
      </c>
      <c r="N955" s="94">
        <f t="shared" si="156"/>
        <v>2.1522855759777348</v>
      </c>
      <c r="O955" s="94">
        <f t="shared" si="157"/>
        <v>2.1519519726741621</v>
      </c>
      <c r="P955" s="94">
        <f t="shared" si="158"/>
        <v>2.1534367045394882</v>
      </c>
      <c r="Q955" s="94">
        <f t="shared" si="159"/>
        <v>2.1530526832945984</v>
      </c>
      <c r="R955" s="94">
        <f t="shared" si="160"/>
        <v>2.1541341515543202</v>
      </c>
      <c r="S955" s="94">
        <f t="shared" si="161"/>
        <v>2.1537577647675663</v>
      </c>
      <c r="T955" s="94">
        <f t="shared" si="162"/>
        <v>2.1546019692596312</v>
      </c>
      <c r="U955" s="97">
        <f t="shared" si="163"/>
        <v>2.1529017071527399</v>
      </c>
      <c r="W955" s="28">
        <v>0.94799999999999995</v>
      </c>
      <c r="X955" s="94">
        <f>AProperties!AF955*(9.806*B955)^0.5</f>
        <v>4.7858513686426418</v>
      </c>
      <c r="Y955" s="94">
        <f>AProperties!AG955*(9.806*C955)^0.5</f>
        <v>4.7905471151563113</v>
      </c>
      <c r="Z955" s="94">
        <f>AProperties!AH955*(9.806*D955)^0.5</f>
        <v>4.7898641495043801</v>
      </c>
      <c r="AA955" s="94">
        <f>AProperties!AI955*(9.806*E955)^0.5</f>
        <v>4.7929030062336802</v>
      </c>
      <c r="AB955" s="94">
        <f>AProperties!AJ955*(9.806*F955)^0.5</f>
        <v>4.7921171994231315</v>
      </c>
      <c r="AC955" s="94">
        <f>AProperties!AK955*(9.806*G955)^0.5</f>
        <v>4.794329835291526</v>
      </c>
      <c r="AD955" s="94">
        <f>AProperties!AL955*(9.806*H955)^0.5</f>
        <v>4.7935598800721655</v>
      </c>
      <c r="AE955" s="94">
        <f>AProperties!AM955*(9.806*I955)^0.5</f>
        <v>4.7952866544867234</v>
      </c>
      <c r="AF955" s="97">
        <f t="shared" si="164"/>
        <v>4.7918074011013205</v>
      </c>
    </row>
    <row r="956" spans="1:32" x14ac:dyDescent="0.25">
      <c r="A956" s="28">
        <v>0.94899999999999995</v>
      </c>
      <c r="B956" s="94">
        <f>AProperties!B956/AProperties!V956/VLOOKUP(B$6,Data!$N$4:$Y$11,Data!$X$1,FALSE)</f>
        <v>2.4277869339675551</v>
      </c>
      <c r="C956" s="94">
        <f>AProperties!C956/AProperties!W956/VLOOKUP(C$6,Data!$N$4:$Y$11,Data!$X$1,FALSE)</f>
        <v>2.4324213894729851</v>
      </c>
      <c r="D956" s="94">
        <f>AProperties!D956/AProperties!X956/VLOOKUP(D$6,Data!$N$4:$Y$11,Data!$X$1,FALSE)</f>
        <v>2.4317470547561011</v>
      </c>
      <c r="E956" s="94">
        <f>AProperties!E956/AProperties!Y956/VLOOKUP(E$6,Data!$N$4:$Y$11,Data!$X$1,FALSE)</f>
        <v>2.4347482485726006</v>
      </c>
      <c r="F956" s="94">
        <f>AProperties!F956/AProperties!Z956/VLOOKUP(F$6,Data!$N$4:$Y$11,Data!$X$1,FALSE)</f>
        <v>2.4339719977645822</v>
      </c>
      <c r="G956" s="94">
        <f>AProperties!G956/AProperties!AA956/VLOOKUP(G$6,Data!$N$4:$Y$11,Data!$X$1,FALSE)</f>
        <v>2.4361580528403275</v>
      </c>
      <c r="H956" s="94">
        <f>AProperties!H956/AProperties!AB956/VLOOKUP(H$6,Data!$N$4:$Y$11,Data!$X$1,FALSE)</f>
        <v>2.4353972323442505</v>
      </c>
      <c r="I956" s="94">
        <f>AProperties!I956/AProperties!AC956/VLOOKUP(I$6,Data!$N$4:$Y$11,Data!$X$1,FALSE)</f>
        <v>2.4371036912498525</v>
      </c>
      <c r="J956" s="97">
        <f t="shared" si="154"/>
        <v>2.4336668251210321</v>
      </c>
      <c r="L956" s="28">
        <v>0.94899999999999995</v>
      </c>
      <c r="M956" s="94">
        <f t="shared" si="155"/>
        <v>2.1628934669837774</v>
      </c>
      <c r="N956" s="94">
        <f t="shared" si="156"/>
        <v>2.1652106947364924</v>
      </c>
      <c r="O956" s="94">
        <f t="shared" si="157"/>
        <v>2.1648735273780506</v>
      </c>
      <c r="P956" s="94">
        <f t="shared" si="158"/>
        <v>2.1663741242863002</v>
      </c>
      <c r="Q956" s="94">
        <f t="shared" si="159"/>
        <v>2.1659859988822912</v>
      </c>
      <c r="R956" s="94">
        <f t="shared" si="160"/>
        <v>2.1670790264201636</v>
      </c>
      <c r="S956" s="94">
        <f t="shared" si="161"/>
        <v>2.1666986161721251</v>
      </c>
      <c r="T956" s="94">
        <f t="shared" si="162"/>
        <v>2.1675518456249261</v>
      </c>
      <c r="U956" s="97">
        <f t="shared" si="163"/>
        <v>2.1658334125605156</v>
      </c>
      <c r="W956" s="28">
        <v>0.94899999999999995</v>
      </c>
      <c r="X956" s="94">
        <f>AProperties!AF956*(9.806*B956)^0.5</f>
        <v>4.8114760264914489</v>
      </c>
      <c r="Y956" s="94">
        <f>AProperties!AG956*(9.806*C956)^0.5</f>
        <v>4.816196656687719</v>
      </c>
      <c r="Z956" s="94">
        <f>AProperties!AH956*(9.806*D956)^0.5</f>
        <v>4.8155100696653221</v>
      </c>
      <c r="AA956" s="94">
        <f>AProperties!AI956*(9.806*E956)^0.5</f>
        <v>4.8185650454444735</v>
      </c>
      <c r="AB956" s="94">
        <f>AProperties!AJ956*(9.806*F956)^0.5</f>
        <v>4.8177750690441297</v>
      </c>
      <c r="AC956" s="94">
        <f>AProperties!AK956*(9.806*G956)^0.5</f>
        <v>4.8199994479773318</v>
      </c>
      <c r="AD956" s="94">
        <f>AProperties!AL956*(9.806*H956)^0.5</f>
        <v>4.8192254055007053</v>
      </c>
      <c r="AE956" s="94">
        <f>AProperties!AM956*(9.806*I956)^0.5</f>
        <v>4.8209613477153583</v>
      </c>
      <c r="AF956" s="97">
        <f t="shared" si="164"/>
        <v>4.8174636335658105</v>
      </c>
    </row>
    <row r="957" spans="1:32" x14ac:dyDescent="0.25">
      <c r="A957" s="28">
        <v>0.95</v>
      </c>
      <c r="B957" s="94">
        <f>AProperties!B957/AProperties!V957/VLOOKUP(B$6,Data!$N$4:$Y$11,Data!$X$1,FALSE)</f>
        <v>2.4522856214829991</v>
      </c>
      <c r="C957" s="94">
        <f>AProperties!C957/AProperties!W957/VLOOKUP(C$6,Data!$N$4:$Y$11,Data!$X$1,FALSE)</f>
        <v>2.4569704649946007</v>
      </c>
      <c r="D957" s="94">
        <f>AProperties!D957/AProperties!X957/VLOOKUP(D$6,Data!$N$4:$Y$11,Data!$X$1,FALSE)</f>
        <v>2.4562887963582432</v>
      </c>
      <c r="E957" s="94">
        <f>AProperties!E957/AProperties!Y957/VLOOKUP(E$6,Data!$N$4:$Y$11,Data!$X$1,FALSE)</f>
        <v>2.4593226363544636</v>
      </c>
      <c r="F957" s="94">
        <f>AProperties!F957/AProperties!Z957/VLOOKUP(F$6,Data!$N$4:$Y$11,Data!$X$1,FALSE)</f>
        <v>2.4585379402539704</v>
      </c>
      <c r="G957" s="94">
        <f>AProperties!G957/AProperties!AA957/VLOOKUP(G$6,Data!$N$4:$Y$11,Data!$X$1,FALSE)</f>
        <v>2.4607477812977918</v>
      </c>
      <c r="H957" s="94">
        <f>AProperties!H957/AProperties!AB957/VLOOKUP(H$6,Data!$N$4:$Y$11,Data!$X$1,FALSE)</f>
        <v>2.4599786815792202</v>
      </c>
      <c r="I957" s="94">
        <f>AProperties!I957/AProperties!AC957/VLOOKUP(I$6,Data!$N$4:$Y$11,Data!$X$1,FALSE)</f>
        <v>2.4617037114633691</v>
      </c>
      <c r="J957" s="97">
        <f t="shared" si="154"/>
        <v>2.458229454223082</v>
      </c>
      <c r="L957" s="28">
        <v>0.95</v>
      </c>
      <c r="M957" s="94">
        <f t="shared" si="155"/>
        <v>2.1761428107414993</v>
      </c>
      <c r="N957" s="94">
        <f t="shared" si="156"/>
        <v>2.1784852324973003</v>
      </c>
      <c r="O957" s="94">
        <f t="shared" si="157"/>
        <v>2.1781443981791213</v>
      </c>
      <c r="P957" s="94">
        <f t="shared" si="158"/>
        <v>2.1796613181772315</v>
      </c>
      <c r="Q957" s="94">
        <f t="shared" si="159"/>
        <v>2.1792689701269854</v>
      </c>
      <c r="R957" s="94">
        <f t="shared" si="160"/>
        <v>2.1803738906488959</v>
      </c>
      <c r="S957" s="94">
        <f t="shared" si="161"/>
        <v>2.1799893407896098</v>
      </c>
      <c r="T957" s="94">
        <f t="shared" si="162"/>
        <v>2.1808518557316843</v>
      </c>
      <c r="U957" s="97">
        <f t="shared" si="163"/>
        <v>2.179114727111541</v>
      </c>
      <c r="W957" s="28">
        <v>0.95</v>
      </c>
      <c r="X957" s="94">
        <f>AProperties!AF957*(9.806*B957)^0.5</f>
        <v>4.8376735663576396</v>
      </c>
      <c r="Y957" s="94">
        <f>AProperties!AG957*(9.806*C957)^0.5</f>
        <v>4.8424196859194488</v>
      </c>
      <c r="Z957" s="94">
        <f>AProperties!AH957*(9.806*D957)^0.5</f>
        <v>4.8417293894134561</v>
      </c>
      <c r="AA957" s="94">
        <f>AProperties!AI957*(9.806*E957)^0.5</f>
        <v>4.8448008763556025</v>
      </c>
      <c r="AB957" s="94">
        <f>AProperties!AJ957*(9.806*F957)^0.5</f>
        <v>4.8440066289570876</v>
      </c>
      <c r="AC957" s="94">
        <f>AProperties!AK957*(9.806*G957)^0.5</f>
        <v>4.8462430365194908</v>
      </c>
      <c r="AD957" s="94">
        <f>AProperties!AL957*(9.806*H957)^0.5</f>
        <v>4.8454648074062536</v>
      </c>
      <c r="AE957" s="94">
        <f>AProperties!AM957*(9.806*I957)^0.5</f>
        <v>4.847210140310918</v>
      </c>
      <c r="AF957" s="97">
        <f t="shared" si="164"/>
        <v>4.8436935164049872</v>
      </c>
    </row>
    <row r="958" spans="1:32" x14ac:dyDescent="0.25">
      <c r="A958" s="28">
        <v>0.95099999999999996</v>
      </c>
      <c r="B958" s="94">
        <f>AProperties!B958/AProperties!V958/VLOOKUP(B$6,Data!$N$4:$Y$11,Data!$X$1,FALSE)</f>
        <v>2.4775172005653534</v>
      </c>
      <c r="C958" s="94">
        <f>AProperties!C958/AProperties!W958/VLOOKUP(C$6,Data!$N$4:$Y$11,Data!$X$1,FALSE)</f>
        <v>2.4822539176938379</v>
      </c>
      <c r="D958" s="94">
        <f>AProperties!D958/AProperties!X958/VLOOKUP(D$6,Data!$N$4:$Y$11,Data!$X$1,FALSE)</f>
        <v>2.4815646989280369</v>
      </c>
      <c r="E958" s="94">
        <f>AProperties!E958/AProperties!Y958/VLOOKUP(E$6,Data!$N$4:$Y$11,Data!$X$1,FALSE)</f>
        <v>2.4846321474904425</v>
      </c>
      <c r="F958" s="94">
        <f>AProperties!F958/AProperties!Z958/VLOOKUP(F$6,Data!$N$4:$Y$11,Data!$X$1,FALSE)</f>
        <v>2.4838387571484866</v>
      </c>
      <c r="G958" s="94">
        <f>AProperties!G958/AProperties!AA958/VLOOKUP(G$6,Data!$N$4:$Y$11,Data!$X$1,FALSE)</f>
        <v>2.4860730852974382</v>
      </c>
      <c r="H958" s="94">
        <f>AProperties!H958/AProperties!AB958/VLOOKUP(H$6,Data!$N$4:$Y$11,Data!$X$1,FALSE)</f>
        <v>2.4852954623181343</v>
      </c>
      <c r="I958" s="94">
        <f>AProperties!I958/AProperties!AC958/VLOOKUP(I$6,Data!$N$4:$Y$11,Data!$X$1,FALSE)</f>
        <v>2.487039610567249</v>
      </c>
      <c r="J958" s="97">
        <f t="shared" si="154"/>
        <v>2.4835268600011222</v>
      </c>
      <c r="L958" s="28">
        <v>0.95099999999999996</v>
      </c>
      <c r="M958" s="94">
        <f t="shared" si="155"/>
        <v>2.1897586002826768</v>
      </c>
      <c r="N958" s="94">
        <f t="shared" si="156"/>
        <v>2.1921269588469188</v>
      </c>
      <c r="O958" s="94">
        <f t="shared" si="157"/>
        <v>2.1917823494640185</v>
      </c>
      <c r="P958" s="94">
        <f t="shared" si="158"/>
        <v>2.1933160737452213</v>
      </c>
      <c r="Q958" s="94">
        <f t="shared" si="159"/>
        <v>2.1929193785742433</v>
      </c>
      <c r="R958" s="94">
        <f t="shared" si="160"/>
        <v>2.1940365426487189</v>
      </c>
      <c r="S958" s="94">
        <f t="shared" si="161"/>
        <v>2.193647731159067</v>
      </c>
      <c r="T958" s="94">
        <f t="shared" si="162"/>
        <v>2.1945198052836243</v>
      </c>
      <c r="U958" s="97">
        <f t="shared" si="163"/>
        <v>2.1927634300005616</v>
      </c>
      <c r="W958" s="28">
        <v>0.95099999999999996</v>
      </c>
      <c r="X958" s="94">
        <f>AProperties!AF958*(9.806*B958)^0.5</f>
        <v>4.8644704627152651</v>
      </c>
      <c r="Y958" s="94">
        <f>AProperties!AG958*(9.806*C958)^0.5</f>
        <v>4.8692427045806914</v>
      </c>
      <c r="Z958" s="94">
        <f>AProperties!AH958*(9.806*D958)^0.5</f>
        <v>4.8685486065131451</v>
      </c>
      <c r="AA958" s="94">
        <f>AProperties!AI958*(9.806*E958)^0.5</f>
        <v>4.8716370143749899</v>
      </c>
      <c r="AB958" s="94">
        <f>AProperties!AJ958*(9.806*F958)^0.5</f>
        <v>4.8708383900070542</v>
      </c>
      <c r="AC958" s="94">
        <f>AProperties!AK958*(9.806*G958)^0.5</f>
        <v>4.8730871246118559</v>
      </c>
      <c r="AD958" s="94">
        <f>AProperties!AL958*(9.806*H958)^0.5</f>
        <v>4.8723046050112497</v>
      </c>
      <c r="AE958" s="94">
        <f>AProperties!AM958*(9.806*I958)^0.5</f>
        <v>4.8740595615243683</v>
      </c>
      <c r="AF958" s="97">
        <f t="shared" si="164"/>
        <v>4.8705235586673279</v>
      </c>
    </row>
    <row r="959" spans="1:32" x14ac:dyDescent="0.25">
      <c r="A959" s="28">
        <v>0.95199999999999996</v>
      </c>
      <c r="B959" s="94">
        <f>AProperties!B959/AProperties!V959/VLOOKUP(B$6,Data!$N$4:$Y$11,Data!$X$1,FALSE)</f>
        <v>2.5035197138444643</v>
      </c>
      <c r="C959" s="94">
        <f>AProperties!C959/AProperties!W959/VLOOKUP(C$6,Data!$N$4:$Y$11,Data!$X$1,FALSE)</f>
        <v>2.508309866836814</v>
      </c>
      <c r="D959" s="94">
        <f>AProperties!D959/AProperties!X959/VLOOKUP(D$6,Data!$N$4:$Y$11,Data!$X$1,FALSE)</f>
        <v>2.5076128705785128</v>
      </c>
      <c r="E959" s="94">
        <f>AProperties!E959/AProperties!Y959/VLOOKUP(E$6,Data!$N$4:$Y$11,Data!$X$1,FALSE)</f>
        <v>2.5107149397370798</v>
      </c>
      <c r="F959" s="94">
        <f>AProperties!F959/AProperties!Z959/VLOOKUP(F$6,Data!$N$4:$Y$11,Data!$X$1,FALSE)</f>
        <v>2.5099125933631194</v>
      </c>
      <c r="G959" s="94">
        <f>AProperties!G959/AProperties!AA959/VLOOKUP(G$6,Data!$N$4:$Y$11,Data!$X$1,FALSE)</f>
        <v>2.5121721459207409</v>
      </c>
      <c r="H959" s="94">
        <f>AProperties!H959/AProperties!AB959/VLOOKUP(H$6,Data!$N$4:$Y$11,Data!$X$1,FALSE)</f>
        <v>2.5113857430544178</v>
      </c>
      <c r="I959" s="94">
        <f>AProperties!I959/AProperties!AC959/VLOOKUP(I$6,Data!$N$4:$Y$11,Data!$X$1,FALSE)</f>
        <v>2.5131495852901531</v>
      </c>
      <c r="J959" s="97">
        <f t="shared" si="154"/>
        <v>2.5095971823281626</v>
      </c>
      <c r="L959" s="28">
        <v>0.95199999999999996</v>
      </c>
      <c r="M959" s="94">
        <f t="shared" si="155"/>
        <v>2.2037598569222321</v>
      </c>
      <c r="N959" s="94">
        <f t="shared" si="156"/>
        <v>2.2061549334184072</v>
      </c>
      <c r="O959" s="94">
        <f t="shared" si="157"/>
        <v>2.2058064352892561</v>
      </c>
      <c r="P959" s="94">
        <f t="shared" si="158"/>
        <v>2.2073574698685396</v>
      </c>
      <c r="Q959" s="94">
        <f t="shared" si="159"/>
        <v>2.2069562966815597</v>
      </c>
      <c r="R959" s="94">
        <f t="shared" si="160"/>
        <v>2.2080860729603704</v>
      </c>
      <c r="S959" s="94">
        <f t="shared" si="161"/>
        <v>2.2076928715272088</v>
      </c>
      <c r="T959" s="94">
        <f t="shared" si="162"/>
        <v>2.2085747926450763</v>
      </c>
      <c r="U959" s="97">
        <f t="shared" si="163"/>
        <v>2.2067985911640813</v>
      </c>
      <c r="W959" s="28">
        <v>0.95199999999999996</v>
      </c>
      <c r="X959" s="94">
        <f>AProperties!AF959*(9.806*B959)^0.5</f>
        <v>4.8918949765277651</v>
      </c>
      <c r="Y959" s="94">
        <f>AProperties!AG959*(9.806*C959)^0.5</f>
        <v>4.8966940027053196</v>
      </c>
      <c r="Z959" s="94">
        <f>AProperties!AH959*(9.806*D959)^0.5</f>
        <v>4.8959960067693382</v>
      </c>
      <c r="AA959" s="94">
        <f>AProperties!AI959*(9.806*E959)^0.5</f>
        <v>4.8991017641262982</v>
      </c>
      <c r="AB959" s="94">
        <f>AProperties!AJ959*(9.806*F959)^0.5</f>
        <v>4.8982986519509009</v>
      </c>
      <c r="AC959" s="94">
        <f>AProperties!AK959*(9.806*G959)^0.5</f>
        <v>4.900560025715901</v>
      </c>
      <c r="AD959" s="94">
        <f>AProperties!AL959*(9.806*H959)^0.5</f>
        <v>4.8997731070078663</v>
      </c>
      <c r="AE959" s="94">
        <f>AProperties!AM959*(9.806*I959)^0.5</f>
        <v>4.9015379307444107</v>
      </c>
      <c r="AF959" s="97">
        <f t="shared" si="164"/>
        <v>4.8979820581934748</v>
      </c>
    </row>
    <row r="960" spans="1:32" x14ac:dyDescent="0.25">
      <c r="A960" s="28">
        <v>0.95299999999999996</v>
      </c>
      <c r="B960" s="94">
        <f>AProperties!B960/AProperties!V960/VLOOKUP(B$6,Data!$N$4:$Y$11,Data!$X$1,FALSE)</f>
        <v>2.530334024228349</v>
      </c>
      <c r="C960" s="94">
        <f>AProperties!C960/AProperties!W960/VLOOKUP(C$6,Data!$N$4:$Y$11,Data!$X$1,FALSE)</f>
        <v>2.535179257632882</v>
      </c>
      <c r="D960" s="94">
        <f>AProperties!D960/AProperties!X960/VLOOKUP(D$6,Data!$N$4:$Y$11,Data!$X$1,FALSE)</f>
        <v>2.5344742445414954</v>
      </c>
      <c r="E960" s="94">
        <f>AProperties!E960/AProperties!Y960/VLOOKUP(E$6,Data!$N$4:$Y$11,Data!$X$1,FALSE)</f>
        <v>2.5376119996393585</v>
      </c>
      <c r="F960" s="94">
        <f>AProperties!F960/AProperties!Z960/VLOOKUP(F$6,Data!$N$4:$Y$11,Data!$X$1,FALSE)</f>
        <v>2.5368004216520479</v>
      </c>
      <c r="G960" s="94">
        <f>AProperties!G960/AProperties!AA960/VLOOKUP(G$6,Data!$N$4:$Y$11,Data!$X$1,FALSE)</f>
        <v>2.5390859747617536</v>
      </c>
      <c r="H960" s="94">
        <f>AProperties!H960/AProperties!AB960/VLOOKUP(H$6,Data!$N$4:$Y$11,Data!$X$1,FALSE)</f>
        <v>2.5382905218636362</v>
      </c>
      <c r="I960" s="94">
        <f>AProperties!I960/AProperties!AC960/VLOOKUP(I$6,Data!$N$4:$Y$11,Data!$X$1,FALSE)</f>
        <v>2.5400746640299747</v>
      </c>
      <c r="J960" s="97">
        <f t="shared" si="154"/>
        <v>2.5364813885436872</v>
      </c>
      <c r="L960" s="28">
        <v>0.95299999999999996</v>
      </c>
      <c r="M960" s="94">
        <f t="shared" si="155"/>
        <v>2.2181670121141743</v>
      </c>
      <c r="N960" s="94">
        <f t="shared" si="156"/>
        <v>2.2205896288164411</v>
      </c>
      <c r="O960" s="94">
        <f t="shared" si="157"/>
        <v>2.2202371222707478</v>
      </c>
      <c r="P960" s="94">
        <f t="shared" si="158"/>
        <v>2.2218059998196793</v>
      </c>
      <c r="Q960" s="94">
        <f t="shared" si="159"/>
        <v>2.2214002108260238</v>
      </c>
      <c r="R960" s="94">
        <f t="shared" si="160"/>
        <v>2.2225429873808769</v>
      </c>
      <c r="S960" s="94">
        <f t="shared" si="161"/>
        <v>2.2221452609318182</v>
      </c>
      <c r="T960" s="94">
        <f t="shared" si="162"/>
        <v>2.2230373320149872</v>
      </c>
      <c r="U960" s="97">
        <f t="shared" si="163"/>
        <v>2.2212406942718435</v>
      </c>
      <c r="W960" s="28">
        <v>0.95299999999999996</v>
      </c>
      <c r="X960" s="94">
        <f>AProperties!AF960*(9.806*B960)^0.5</f>
        <v>4.9199773158117157</v>
      </c>
      <c r="Y960" s="94">
        <f>AProperties!AG960*(9.806*C960)^0.5</f>
        <v>4.9248038193579324</v>
      </c>
      <c r="Z960" s="94">
        <f>AProperties!AH960*(9.806*D960)^0.5</f>
        <v>4.924101824730025</v>
      </c>
      <c r="AA960" s="94">
        <f>AProperties!AI960*(9.806*E960)^0.5</f>
        <v>4.9272253802563855</v>
      </c>
      <c r="AB960" s="94">
        <f>AProperties!AJ960*(9.806*F960)^0.5</f>
        <v>4.9264176642376256</v>
      </c>
      <c r="AC960" s="94">
        <f>AProperties!AK960*(9.806*G960)^0.5</f>
        <v>4.9286920039174529</v>
      </c>
      <c r="AD960" s="94">
        <f>AProperties!AL960*(9.806*H960)^0.5</f>
        <v>4.9279005723882694</v>
      </c>
      <c r="AE960" s="94">
        <f>AProperties!AM960*(9.806*I960)^0.5</f>
        <v>4.9296755183873282</v>
      </c>
      <c r="AF960" s="97">
        <f t="shared" si="164"/>
        <v>4.9260992623858417</v>
      </c>
    </row>
    <row r="961" spans="1:32" x14ac:dyDescent="0.25">
      <c r="A961" s="28">
        <v>0.95399999999999996</v>
      </c>
      <c r="B961" s="94">
        <f>AProperties!B961/AProperties!V961/VLOOKUP(B$6,Data!$N$4:$Y$11,Data!$X$1,FALSE)</f>
        <v>2.5580040894510163</v>
      </c>
      <c r="C961" s="94">
        <f>AProperties!C961/AProperties!W961/VLOOKUP(C$6,Data!$N$4:$Y$11,Data!$X$1,FALSE)</f>
        <v>2.5629061363329853</v>
      </c>
      <c r="D961" s="94">
        <f>AProperties!D961/AProperties!X961/VLOOKUP(D$6,Data!$N$4:$Y$11,Data!$X$1,FALSE)</f>
        <v>2.5621928541858603</v>
      </c>
      <c r="E961" s="94">
        <f>AProperties!E961/AProperties!Y961/VLOOKUP(E$6,Data!$N$4:$Y$11,Data!$X$1,FALSE)</f>
        <v>2.565367417905573</v>
      </c>
      <c r="F961" s="94">
        <f>AProperties!F961/AProperties!Z961/VLOOKUP(F$6,Data!$N$4:$Y$11,Data!$X$1,FALSE)</f>
        <v>2.5645463178913035</v>
      </c>
      <c r="G961" s="94">
        <f>AProperties!G961/AProperties!AA961/VLOOKUP(G$6,Data!$N$4:$Y$11,Data!$X$1,FALSE)</f>
        <v>2.5668586894696364</v>
      </c>
      <c r="H961" s="94">
        <f>AProperties!H961/AProperties!AB961/VLOOKUP(H$6,Data!$N$4:$Y$11,Data!$X$1,FALSE)</f>
        <v>2.5660539018554696</v>
      </c>
      <c r="I961" s="94">
        <f>AProperties!I961/AProperties!AC961/VLOOKUP(I$6,Data!$N$4:$Y$11,Data!$X$1,FALSE)</f>
        <v>2.5678589825086893</v>
      </c>
      <c r="J961" s="97">
        <f t="shared" si="154"/>
        <v>2.5642235487000664</v>
      </c>
      <c r="L961" s="28">
        <v>0.95399999999999996</v>
      </c>
      <c r="M961" s="94">
        <f t="shared" si="155"/>
        <v>2.2330020447255081</v>
      </c>
      <c r="N961" s="94">
        <f t="shared" si="156"/>
        <v>2.2354530681664926</v>
      </c>
      <c r="O961" s="94">
        <f t="shared" si="157"/>
        <v>2.2350964270929303</v>
      </c>
      <c r="P961" s="94">
        <f t="shared" si="158"/>
        <v>2.2366837089527865</v>
      </c>
      <c r="Q961" s="94">
        <f t="shared" si="159"/>
        <v>2.2362731589456519</v>
      </c>
      <c r="R961" s="94">
        <f t="shared" si="160"/>
        <v>2.2374293447348181</v>
      </c>
      <c r="S961" s="94">
        <f t="shared" si="161"/>
        <v>2.237026950927735</v>
      </c>
      <c r="T961" s="94">
        <f t="shared" si="162"/>
        <v>2.2379294912543446</v>
      </c>
      <c r="U961" s="97">
        <f t="shared" si="163"/>
        <v>2.2361117743500336</v>
      </c>
      <c r="W961" s="28">
        <v>0.95399999999999996</v>
      </c>
      <c r="X961" s="94">
        <f>AProperties!AF961*(9.806*B961)^0.5</f>
        <v>4.9487498143977087</v>
      </c>
      <c r="Y961" s="94">
        <f>AProperties!AG961*(9.806*C961)^0.5</f>
        <v>4.9536045215752607</v>
      </c>
      <c r="Z961" s="94">
        <f>AProperties!AH961*(9.806*D961)^0.5</f>
        <v>4.9528984226014181</v>
      </c>
      <c r="AA961" s="94">
        <f>AProperties!AI961*(9.806*E961)^0.5</f>
        <v>4.9560402464673281</v>
      </c>
      <c r="AB961" s="94">
        <f>AProperties!AJ961*(9.806*F961)^0.5</f>
        <v>4.9552278050101899</v>
      </c>
      <c r="AC961" s="94">
        <f>AProperties!AK961*(9.806*G961)^0.5</f>
        <v>4.9575154530137118</v>
      </c>
      <c r="AD961" s="94">
        <f>AProperties!AL961*(9.806*H961)^0.5</f>
        <v>4.9567193895018757</v>
      </c>
      <c r="AE961" s="94">
        <f>AProperties!AM961*(9.806*I961)^0.5</f>
        <v>4.9585047250207239</v>
      </c>
      <c r="AF961" s="97">
        <f t="shared" si="164"/>
        <v>4.9549075471985269</v>
      </c>
    </row>
    <row r="962" spans="1:32" x14ac:dyDescent="0.25">
      <c r="A962" s="28">
        <v>0.95499999999999996</v>
      </c>
      <c r="B962" s="94">
        <f>AProperties!B962/AProperties!V962/VLOOKUP(B$6,Data!$N$4:$Y$11,Data!$X$1,FALSE)</f>
        <v>2.5865772700037661</v>
      </c>
      <c r="C962" s="94">
        <f>AProperties!C962/AProperties!W962/VLOOKUP(C$6,Data!$N$4:$Y$11,Data!$X$1,FALSE)</f>
        <v>2.5915379587783955</v>
      </c>
      <c r="D962" s="94">
        <f>AProperties!D962/AProperties!X962/VLOOKUP(D$6,Data!$N$4:$Y$11,Data!$X$1,FALSE)</f>
        <v>2.5908161414763664</v>
      </c>
      <c r="E962" s="94">
        <f>AProperties!E962/AProperties!Y962/VLOOKUP(E$6,Data!$N$4:$Y$11,Data!$X$1,FALSE)</f>
        <v>2.5940286982661926</v>
      </c>
      <c r="F962" s="94">
        <f>AProperties!F962/AProperties!Z962/VLOOKUP(F$6,Data!$N$4:$Y$11,Data!$X$1,FALSE)</f>
        <v>2.5931977698340845</v>
      </c>
      <c r="G962" s="94">
        <f>AProperties!G962/AProperties!AA962/VLOOKUP(G$6,Data!$N$4:$Y$11,Data!$X$1,FALSE)</f>
        <v>2.5955378227952766</v>
      </c>
      <c r="H962" s="94">
        <f>AProperties!H962/AProperties!AB962/VLOOKUP(H$6,Data!$N$4:$Y$11,Data!$X$1,FALSE)</f>
        <v>2.5947234001190487</v>
      </c>
      <c r="I962" s="94">
        <f>AProperties!I962/AProperties!AC962/VLOOKUP(I$6,Data!$N$4:$Y$11,Data!$X$1,FALSE)</f>
        <v>2.5965500929451597</v>
      </c>
      <c r="J962" s="97">
        <f t="shared" si="154"/>
        <v>2.5928711442772858</v>
      </c>
      <c r="L962" s="28">
        <v>0.95499999999999996</v>
      </c>
      <c r="M962" s="94">
        <f t="shared" si="155"/>
        <v>2.2482886350018831</v>
      </c>
      <c r="N962" s="94">
        <f t="shared" si="156"/>
        <v>2.2507689793891976</v>
      </c>
      <c r="O962" s="94">
        <f t="shared" si="157"/>
        <v>2.2504080707381831</v>
      </c>
      <c r="P962" s="94">
        <f t="shared" si="158"/>
        <v>2.2520143491330962</v>
      </c>
      <c r="Q962" s="94">
        <f t="shared" si="159"/>
        <v>2.2515988849170423</v>
      </c>
      <c r="R962" s="94">
        <f t="shared" si="160"/>
        <v>2.2527689113976384</v>
      </c>
      <c r="S962" s="94">
        <f t="shared" si="161"/>
        <v>2.2523617000595242</v>
      </c>
      <c r="T962" s="94">
        <f t="shared" si="162"/>
        <v>2.2532750464725799</v>
      </c>
      <c r="U962" s="97">
        <f t="shared" si="163"/>
        <v>2.251435572138643</v>
      </c>
      <c r="W962" s="28">
        <v>0.95499999999999996</v>
      </c>
      <c r="X962" s="94">
        <f>AProperties!AF962*(9.806*B962)^0.5</f>
        <v>4.9782471313966159</v>
      </c>
      <c r="Y962" s="94">
        <f>AProperties!AG962*(9.806*C962)^0.5</f>
        <v>4.9831308040338333</v>
      </c>
      <c r="Z962" s="94">
        <f>AProperties!AH962*(9.806*D962)^0.5</f>
        <v>4.9824204898862625</v>
      </c>
      <c r="AA962" s="94">
        <f>AProperties!AI962*(9.806*E962)^0.5</f>
        <v>4.9855810752852019</v>
      </c>
      <c r="AB962" s="94">
        <f>AProperties!AJ962*(9.806*F962)^0.5</f>
        <v>4.9847637808404919</v>
      </c>
      <c r="AC962" s="94">
        <f>AProperties!AK962*(9.806*G962)^0.5</f>
        <v>4.987065096343092</v>
      </c>
      <c r="AD962" s="94">
        <f>AProperties!AL962*(9.806*H962)^0.5</f>
        <v>4.9862642758522959</v>
      </c>
      <c r="AE962" s="94">
        <f>AProperties!AM962*(9.806*I962)^0.5</f>
        <v>4.9880602812345698</v>
      </c>
      <c r="AF962" s="97">
        <f t="shared" si="164"/>
        <v>4.9844416168590442</v>
      </c>
    </row>
    <row r="963" spans="1:32" x14ac:dyDescent="0.25">
      <c r="A963" s="28">
        <v>0.95599999999999996</v>
      </c>
      <c r="B963" s="94">
        <f>AProperties!B963/AProperties!V963/VLOOKUP(B$6,Data!$N$4:$Y$11,Data!$X$1,FALSE)</f>
        <v>2.6161046753553685</v>
      </c>
      <c r="C963" s="94">
        <f>AProperties!C963/AProperties!W963/VLOOKUP(C$6,Data!$N$4:$Y$11,Data!$X$1,FALSE)</f>
        <v>2.6211259373150626</v>
      </c>
      <c r="D963" s="94">
        <f>AProperties!D963/AProperties!X963/VLOOKUP(D$6,Data!$N$4:$Y$11,Data!$X$1,FALSE)</f>
        <v>2.6203953037870247</v>
      </c>
      <c r="E963" s="94">
        <f>AProperties!E963/AProperties!Y963/VLOOKUP(E$6,Data!$N$4:$Y$11,Data!$X$1,FALSE)</f>
        <v>2.6236471047368131</v>
      </c>
      <c r="F963" s="94">
        <f>AProperties!F963/AProperties!Z963/VLOOKUP(F$6,Data!$N$4:$Y$11,Data!$X$1,FALSE)</f>
        <v>2.6228060242574873</v>
      </c>
      <c r="G963" s="94">
        <f>AProperties!G963/AProperties!AA963/VLOOKUP(G$6,Data!$N$4:$Y$11,Data!$X$1,FALSE)</f>
        <v>2.6251746700656726</v>
      </c>
      <c r="H963" s="94">
        <f>AProperties!H963/AProperties!AB963/VLOOKUP(H$6,Data!$N$4:$Y$11,Data!$X$1,FALSE)</f>
        <v>2.6243502950832149</v>
      </c>
      <c r="I963" s="94">
        <f>AProperties!I963/AProperties!AC963/VLOOKUP(I$6,Data!$N$4:$Y$11,Data!$X$1,FALSE)</f>
        <v>2.6261993116711122</v>
      </c>
      <c r="J963" s="97">
        <f t="shared" si="154"/>
        <v>2.6224754152839695</v>
      </c>
      <c r="L963" s="28">
        <v>0.95599999999999996</v>
      </c>
      <c r="M963" s="94">
        <f t="shared" si="155"/>
        <v>2.2640523376776844</v>
      </c>
      <c r="N963" s="94">
        <f t="shared" si="156"/>
        <v>2.2665629686575315</v>
      </c>
      <c r="O963" s="94">
        <f t="shared" si="157"/>
        <v>2.2661976518935125</v>
      </c>
      <c r="P963" s="94">
        <f t="shared" si="158"/>
        <v>2.2678235523684065</v>
      </c>
      <c r="Q963" s="94">
        <f t="shared" si="159"/>
        <v>2.2674030121287436</v>
      </c>
      <c r="R963" s="94">
        <f t="shared" si="160"/>
        <v>2.2685873350328363</v>
      </c>
      <c r="S963" s="94">
        <f t="shared" si="161"/>
        <v>2.2681751475416077</v>
      </c>
      <c r="T963" s="94">
        <f t="shared" si="162"/>
        <v>2.2690996558355563</v>
      </c>
      <c r="U963" s="97">
        <f t="shared" si="163"/>
        <v>2.2672377076419852</v>
      </c>
      <c r="W963" s="28">
        <v>0.95599999999999996</v>
      </c>
      <c r="X963" s="94">
        <f>AProperties!AF963*(9.806*B963)^0.5</f>
        <v>5.0085064742897032</v>
      </c>
      <c r="Y963" s="94">
        <f>AProperties!AG963*(9.806*C963)^0.5</f>
        <v>5.0134199123653316</v>
      </c>
      <c r="Z963" s="94">
        <f>AProperties!AH963*(9.806*D963)^0.5</f>
        <v>5.0127052666664653</v>
      </c>
      <c r="AA963" s="94">
        <f>AProperties!AI963*(9.806*E963)^0.5</f>
        <v>5.015885131488429</v>
      </c>
      <c r="AB963" s="94">
        <f>AProperties!AJ963*(9.806*F963)^0.5</f>
        <v>5.0150628501201009</v>
      </c>
      <c r="AC963" s="94">
        <f>AProperties!AK963*(9.806*G963)^0.5</f>
        <v>5.0173782102822129</v>
      </c>
      <c r="AD963" s="94">
        <f>AProperties!AL963*(9.806*H963)^0.5</f>
        <v>5.0165725015572606</v>
      </c>
      <c r="AE963" s="94">
        <f>AProperties!AM963*(9.806*I963)^0.5</f>
        <v>5.018379471183966</v>
      </c>
      <c r="AF963" s="97">
        <f t="shared" si="164"/>
        <v>5.0147387272441843</v>
      </c>
    </row>
    <row r="964" spans="1:32" x14ac:dyDescent="0.25">
      <c r="A964" s="28">
        <v>0.95699999999999996</v>
      </c>
      <c r="B964" s="94">
        <f>AProperties!B964/AProperties!V964/VLOOKUP(B$6,Data!$N$4:$Y$11,Data!$X$1,FALSE)</f>
        <v>2.6466415542176525</v>
      </c>
      <c r="C964" s="94">
        <f>AProperties!C964/AProperties!W964/VLOOKUP(C$6,Data!$N$4:$Y$11,Data!$X$1,FALSE)</f>
        <v>2.6517254318415291</v>
      </c>
      <c r="D964" s="94">
        <f>AProperties!D964/AProperties!X964/VLOOKUP(D$6,Data!$N$4:$Y$11,Data!$X$1,FALSE)</f>
        <v>2.6509856848350992</v>
      </c>
      <c r="E964" s="94">
        <f>AProperties!E964/AProperties!Y964/VLOOKUP(E$6,Data!$N$4:$Y$11,Data!$X$1,FALSE)</f>
        <v>2.6542780530589605</v>
      </c>
      <c r="F964" s="94">
        <f>AProperties!F964/AProperties!Z964/VLOOKUP(F$6,Data!$N$4:$Y$11,Data!$X$1,FALSE)</f>
        <v>2.6534264782721739</v>
      </c>
      <c r="G964" s="94">
        <f>AProperties!G964/AProperties!AA964/VLOOKUP(G$6,Data!$N$4:$Y$11,Data!$X$1,FALSE)</f>
        <v>2.6558246808627302</v>
      </c>
      <c r="H964" s="94">
        <f>AProperties!H964/AProperties!AB964/VLOOKUP(H$6,Data!$N$4:$Y$11,Data!$X$1,FALSE)</f>
        <v>2.6549900180668629</v>
      </c>
      <c r="I964" s="94">
        <f>AProperties!I964/AProperties!AC964/VLOOKUP(I$6,Data!$N$4:$Y$11,Data!$X$1,FALSE)</f>
        <v>2.6568621109697514</v>
      </c>
      <c r="J964" s="97">
        <f t="shared" si="154"/>
        <v>2.653091751515595</v>
      </c>
      <c r="L964" s="28">
        <v>0.95699999999999996</v>
      </c>
      <c r="M964" s="94">
        <f t="shared" si="155"/>
        <v>2.2803207771088263</v>
      </c>
      <c r="N964" s="94">
        <f t="shared" si="156"/>
        <v>2.2828627159207646</v>
      </c>
      <c r="O964" s="94">
        <f t="shared" si="157"/>
        <v>2.2824928424175495</v>
      </c>
      <c r="P964" s="94">
        <f t="shared" si="158"/>
        <v>2.2841390265294801</v>
      </c>
      <c r="Q964" s="94">
        <f t="shared" si="159"/>
        <v>2.283713239136087</v>
      </c>
      <c r="R964" s="94">
        <f t="shared" si="160"/>
        <v>2.2849123404313652</v>
      </c>
      <c r="S964" s="94">
        <f t="shared" si="161"/>
        <v>2.2844950090334315</v>
      </c>
      <c r="T964" s="94">
        <f t="shared" si="162"/>
        <v>2.2854310554848758</v>
      </c>
      <c r="U964" s="97">
        <f t="shared" si="163"/>
        <v>2.2835458757577975</v>
      </c>
      <c r="W964" s="28">
        <v>0.95699999999999996</v>
      </c>
      <c r="X964" s="94">
        <f>AProperties!AF964*(9.806*B964)^0.5</f>
        <v>5.0395678490494182</v>
      </c>
      <c r="Y964" s="94">
        <f>AProperties!AG964*(9.806*C964)^0.5</f>
        <v>5.0445118935297533</v>
      </c>
      <c r="Z964" s="94">
        <f>AProperties!AH964*(9.806*D964)^0.5</f>
        <v>5.0437927939394909</v>
      </c>
      <c r="AA964" s="94">
        <f>AProperties!AI964*(9.806*E964)^0.5</f>
        <v>5.0469924826075756</v>
      </c>
      <c r="AB964" s="94">
        <f>AProperties!AJ964*(9.806*F964)^0.5</f>
        <v>5.046165073517761</v>
      </c>
      <c r="AC964" s="94">
        <f>AProperties!AK964*(9.806*G964)^0.5</f>
        <v>5.0484948748223033</v>
      </c>
      <c r="AD964" s="94">
        <f>AProperties!AL964*(9.806*H964)^0.5</f>
        <v>5.047684139883672</v>
      </c>
      <c r="AE964" s="94">
        <f>AProperties!AM964*(9.806*I964)^0.5</f>
        <v>5.0495023832171091</v>
      </c>
      <c r="AF964" s="97">
        <f t="shared" si="164"/>
        <v>5.0458389363208855</v>
      </c>
    </row>
    <row r="965" spans="1:32" x14ac:dyDescent="0.25">
      <c r="A965" s="28">
        <v>0.95799999999999996</v>
      </c>
      <c r="B965" s="94">
        <f>AProperties!B965/AProperties!V965/VLOOKUP(B$6,Data!$N$4:$Y$11,Data!$X$1,FALSE)</f>
        <v>2.6782477356347512</v>
      </c>
      <c r="C965" s="94">
        <f>AProperties!C965/AProperties!W965/VLOOKUP(C$6,Data!$N$4:$Y$11,Data!$X$1,FALSE)</f>
        <v>2.6833963917823223</v>
      </c>
      <c r="D965" s="94">
        <f>AProperties!D965/AProperties!X965/VLOOKUP(D$6,Data!$N$4:$Y$11,Data!$X$1,FALSE)</f>
        <v>2.6826472165259583</v>
      </c>
      <c r="E965" s="94">
        <f>AProperties!E965/AProperties!Y965/VLOOKUP(E$6,Data!$N$4:$Y$11,Data!$X$1,FALSE)</f>
        <v>2.6859815531176161</v>
      </c>
      <c r="F965" s="94">
        <f>AProperties!F965/AProperties!Z965/VLOOKUP(F$6,Data!$N$4:$Y$11,Data!$X$1,FALSE)</f>
        <v>2.6851191215917707</v>
      </c>
      <c r="G965" s="94">
        <f>AProperties!G965/AProperties!AA965/VLOOKUP(G$6,Data!$N$4:$Y$11,Data!$X$1,FALSE)</f>
        <v>2.6875479017099106</v>
      </c>
      <c r="H965" s="94">
        <f>AProperties!H965/AProperties!AB965/VLOOKUP(H$6,Data!$N$4:$Y$11,Data!$X$1,FALSE)</f>
        <v>2.6867025958203938</v>
      </c>
      <c r="I965" s="94">
        <f>AProperties!I965/AProperties!AC965/VLOOKUP(I$6,Data!$N$4:$Y$11,Data!$X$1,FALSE)</f>
        <v>2.6885985619428743</v>
      </c>
      <c r="J965" s="97">
        <f t="shared" si="154"/>
        <v>2.6847801347656999</v>
      </c>
      <c r="L965" s="28">
        <v>0.95799999999999996</v>
      </c>
      <c r="M965" s="94">
        <f t="shared" si="155"/>
        <v>2.2971238678173753</v>
      </c>
      <c r="N965" s="94">
        <f t="shared" si="156"/>
        <v>2.2996981958911613</v>
      </c>
      <c r="O965" s="94">
        <f t="shared" si="157"/>
        <v>2.2993236082629789</v>
      </c>
      <c r="P965" s="94">
        <f t="shared" si="158"/>
        <v>2.300990776558808</v>
      </c>
      <c r="Q965" s="94">
        <f t="shared" si="159"/>
        <v>2.3005595607958851</v>
      </c>
      <c r="R965" s="94">
        <f t="shared" si="160"/>
        <v>2.3017739508549555</v>
      </c>
      <c r="S965" s="94">
        <f t="shared" si="161"/>
        <v>2.3013512979101969</v>
      </c>
      <c r="T965" s="94">
        <f t="shared" si="162"/>
        <v>2.3022992809714369</v>
      </c>
      <c r="U965" s="97">
        <f t="shared" si="163"/>
        <v>2.3003900673828497</v>
      </c>
      <c r="W965" s="28">
        <v>0.95799999999999996</v>
      </c>
      <c r="X965" s="94">
        <f>AProperties!AF965*(9.806*B965)^0.5</f>
        <v>5.0714743412804122</v>
      </c>
      <c r="Y965" s="94">
        <f>AProperties!AG965*(9.806*C965)^0.5</f>
        <v>5.0764498772400586</v>
      </c>
      <c r="Z965" s="94">
        <f>AProperties!AH965*(9.806*D965)^0.5</f>
        <v>5.0757261950018746</v>
      </c>
      <c r="AA965" s="94">
        <f>AProperties!AI965*(9.806*E965)^0.5</f>
        <v>5.0789462804924357</v>
      </c>
      <c r="AB965" s="94">
        <f>AProperties!AJ965*(9.806*F965)^0.5</f>
        <v>5.0781135954990049</v>
      </c>
      <c r="AC965" s="94">
        <f>AProperties!AK965*(9.806*G965)^0.5</f>
        <v>5.0804582552225535</v>
      </c>
      <c r="AD965" s="94">
        <f>AProperties!AL965*(9.806*H965)^0.5</f>
        <v>5.0796423488544447</v>
      </c>
      <c r="AE965" s="94">
        <f>AProperties!AM965*(9.806*I965)^0.5</f>
        <v>5.0814721915864132</v>
      </c>
      <c r="AF965" s="97">
        <f t="shared" si="164"/>
        <v>5.0777853856471493</v>
      </c>
    </row>
    <row r="966" spans="1:32" x14ac:dyDescent="0.25">
      <c r="A966" s="28">
        <v>0.95899999999999996</v>
      </c>
      <c r="B966" s="94">
        <f>AProperties!B966/AProperties!V966/VLOOKUP(B$6,Data!$N$4:$Y$11,Data!$X$1,FALSE)</f>
        <v>2.7109881289076401</v>
      </c>
      <c r="C966" s="94">
        <f>AProperties!C966/AProperties!W966/VLOOKUP(C$6,Data!$N$4:$Y$11,Data!$X$1,FALSE)</f>
        <v>2.7162038570144658</v>
      </c>
      <c r="D966" s="94">
        <f>AProperties!D966/AProperties!X966/VLOOKUP(D$6,Data!$N$4:$Y$11,Data!$X$1,FALSE)</f>
        <v>2.7154449197335939</v>
      </c>
      <c r="E966" s="94">
        <f>AProperties!E966/AProperties!Y966/VLOOKUP(E$6,Data!$N$4:$Y$11,Data!$X$1,FALSE)</f>
        <v>2.7188227103708726</v>
      </c>
      <c r="F966" s="94">
        <f>AProperties!F966/AProperties!Z966/VLOOKUP(F$6,Data!$N$4:$Y$11,Data!$X$1,FALSE)</f>
        <v>2.7179490377945794</v>
      </c>
      <c r="G966" s="94">
        <f>AProperties!G966/AProperties!AA966/VLOOKUP(G$6,Data!$N$4:$Y$11,Data!$X$1,FALSE)</f>
        <v>2.7204094778068133</v>
      </c>
      <c r="H966" s="94">
        <f>AProperties!H966/AProperties!AB966/VLOOKUP(H$6,Data!$N$4:$Y$11,Data!$X$1,FALSE)</f>
        <v>2.7195531520956537</v>
      </c>
      <c r="I966" s="94">
        <f>AProperties!I966/AProperties!AC966/VLOOKUP(I$6,Data!$N$4:$Y$11,Data!$X$1,FALSE)</f>
        <v>2.7214738364500284</v>
      </c>
      <c r="J966" s="97">
        <f t="shared" si="154"/>
        <v>2.7176056400217057</v>
      </c>
      <c r="L966" s="28">
        <v>0.95899999999999996</v>
      </c>
      <c r="M966" s="94">
        <f t="shared" si="155"/>
        <v>2.3144940644538199</v>
      </c>
      <c r="N966" s="94">
        <f t="shared" si="156"/>
        <v>2.317101928507233</v>
      </c>
      <c r="O966" s="94">
        <f t="shared" si="157"/>
        <v>2.316722459866797</v>
      </c>
      <c r="P966" s="94">
        <f t="shared" si="158"/>
        <v>2.3184113551854364</v>
      </c>
      <c r="Q966" s="94">
        <f t="shared" si="159"/>
        <v>2.3179745188972896</v>
      </c>
      <c r="R966" s="94">
        <f t="shared" si="160"/>
        <v>2.3192047389034065</v>
      </c>
      <c r="S966" s="94">
        <f t="shared" si="161"/>
        <v>2.3187765760478269</v>
      </c>
      <c r="T966" s="94">
        <f t="shared" si="162"/>
        <v>2.319736918225014</v>
      </c>
      <c r="U966" s="97">
        <f t="shared" si="163"/>
        <v>2.3178028200108529</v>
      </c>
      <c r="W966" s="28">
        <v>0.95899999999999996</v>
      </c>
      <c r="X966" s="94">
        <f>AProperties!AF966*(9.806*B966)^0.5</f>
        <v>5.104272433070502</v>
      </c>
      <c r="Y966" s="94">
        <f>AProperties!AG966*(9.806*C966)^0.5</f>
        <v>5.1092803931326891</v>
      </c>
      <c r="Z966" s="94">
        <f>AProperties!AH966*(9.806*D966)^0.5</f>
        <v>5.1085519925730818</v>
      </c>
      <c r="AA966" s="94">
        <f>AProperties!AI966*(9.806*E966)^0.5</f>
        <v>5.1117930786428287</v>
      </c>
      <c r="AB966" s="94">
        <f>AProperties!AJ966*(9.806*F966)^0.5</f>
        <v>5.1109549616034116</v>
      </c>
      <c r="AC966" s="94">
        <f>AProperties!AK966*(9.806*G966)^0.5</f>
        <v>5.1133149194380296</v>
      </c>
      <c r="AD966" s="94">
        <f>AProperties!AL966*(9.806*H966)^0.5</f>
        <v>5.1124936886239301</v>
      </c>
      <c r="AE966" s="94">
        <f>AProperties!AM966*(9.806*I966)^0.5</f>
        <v>5.1143354739415967</v>
      </c>
      <c r="AF966" s="97">
        <f t="shared" si="164"/>
        <v>5.1106246176282584</v>
      </c>
    </row>
    <row r="967" spans="1:32" x14ac:dyDescent="0.25">
      <c r="A967" s="28">
        <v>0.96</v>
      </c>
      <c r="B967" s="94">
        <f>AProperties!B967/AProperties!V967/VLOOKUP(B$6,Data!$N$4:$Y$11,Data!$X$1,FALSE)</f>
        <v>2.7449332918584672</v>
      </c>
      <c r="C967" s="94">
        <f>AProperties!C967/AProperties!W967/VLOOKUP(C$6,Data!$N$4:$Y$11,Data!$X$1,FALSE)</f>
        <v>2.7502185272705253</v>
      </c>
      <c r="D967" s="94">
        <f>AProperties!D967/AProperties!X967/VLOOKUP(D$6,Data!$N$4:$Y$11,Data!$X$1,FALSE)</f>
        <v>2.7494494735381054</v>
      </c>
      <c r="E967" s="94">
        <f>AProperties!E967/AProperties!Y967/VLOOKUP(E$6,Data!$N$4:$Y$11,Data!$X$1,FALSE)</f>
        <v>2.7528722958249197</v>
      </c>
      <c r="F967" s="94">
        <f>AProperties!F967/AProperties!Z967/VLOOKUP(F$6,Data!$N$4:$Y$11,Data!$X$1,FALSE)</f>
        <v>2.7519869741078566</v>
      </c>
      <c r="G967" s="94">
        <f>AProperties!G967/AProperties!AA967/VLOOKUP(G$6,Data!$N$4:$Y$11,Data!$X$1,FALSE)</f>
        <v>2.7544802233507562</v>
      </c>
      <c r="H967" s="94">
        <f>AProperties!H967/AProperties!AB967/VLOOKUP(H$6,Data!$N$4:$Y$11,Data!$X$1,FALSE)</f>
        <v>2.7536124777805826</v>
      </c>
      <c r="I967" s="94">
        <f>AProperties!I967/AProperties!AC967/VLOOKUP(I$6,Data!$N$4:$Y$11,Data!$X$1,FALSE)</f>
        <v>2.7555587776626229</v>
      </c>
      <c r="J967" s="97">
        <f t="shared" si="154"/>
        <v>2.751639005174229</v>
      </c>
      <c r="L967" s="28">
        <v>0.96</v>
      </c>
      <c r="M967" s="94">
        <f t="shared" si="155"/>
        <v>2.3324666459292338</v>
      </c>
      <c r="N967" s="94">
        <f t="shared" si="156"/>
        <v>2.3351092636352626</v>
      </c>
      <c r="O967" s="94">
        <f t="shared" si="157"/>
        <v>2.3347247367690525</v>
      </c>
      <c r="P967" s="94">
        <f t="shared" si="158"/>
        <v>2.33643614791246</v>
      </c>
      <c r="Q967" s="94">
        <f t="shared" si="159"/>
        <v>2.3359934870539281</v>
      </c>
      <c r="R967" s="94">
        <f t="shared" si="160"/>
        <v>2.3372401116753778</v>
      </c>
      <c r="S967" s="94">
        <f t="shared" si="161"/>
        <v>2.3368062388902913</v>
      </c>
      <c r="T967" s="94">
        <f t="shared" si="162"/>
        <v>2.3377793888313114</v>
      </c>
      <c r="U967" s="97">
        <f t="shared" si="163"/>
        <v>2.3358195025871145</v>
      </c>
      <c r="W967" s="28">
        <v>0.96</v>
      </c>
      <c r="X967" s="94">
        <f>AProperties!AF967*(9.806*B967)^0.5</f>
        <v>5.1380123610833692</v>
      </c>
      <c r="Y967" s="94">
        <f>AProperties!AG967*(9.806*C967)^0.5</f>
        <v>5.143053729221216</v>
      </c>
      <c r="Z967" s="94">
        <f>AProperties!AH967*(9.806*D967)^0.5</f>
        <v>5.1423204671968046</v>
      </c>
      <c r="AA967" s="94">
        <f>AProperties!AI967*(9.806*E967)^0.5</f>
        <v>5.1455831908434417</v>
      </c>
      <c r="AB967" s="94">
        <f>AProperties!AJ967*(9.806*F967)^0.5</f>
        <v>5.1447394770191046</v>
      </c>
      <c r="AC967" s="94">
        <f>AProperties!AK967*(9.806*G967)^0.5</f>
        <v>5.1471151968642799</v>
      </c>
      <c r="AD967" s="94">
        <f>AProperties!AL967*(9.806*H967)^0.5</f>
        <v>5.1462884801634123</v>
      </c>
      <c r="AE967" s="94">
        <f>AProperties!AM967*(9.806*I967)^0.5</f>
        <v>5.1481425701479147</v>
      </c>
      <c r="AF967" s="97">
        <f t="shared" si="164"/>
        <v>5.1444069340674421</v>
      </c>
    </row>
    <row r="968" spans="1:32" x14ac:dyDescent="0.25">
      <c r="A968" s="28">
        <v>0.96099999999999997</v>
      </c>
      <c r="B968" s="94">
        <f>AProperties!B968/AProperties!V968/VLOOKUP(B$6,Data!$N$4:$Y$11,Data!$X$1,FALSE)</f>
        <v>2.7801600787560186</v>
      </c>
      <c r="C968" s="94">
        <f>AProperties!C968/AProperties!W968/VLOOKUP(C$6,Data!$N$4:$Y$11,Data!$X$1,FALSE)</f>
        <v>2.7855174113624441</v>
      </c>
      <c r="D968" s="94">
        <f>AProperties!D968/AProperties!X968/VLOOKUP(D$6,Data!$N$4:$Y$11,Data!$X$1,FALSE)</f>
        <v>2.7847378642604772</v>
      </c>
      <c r="E968" s="94">
        <f>AProperties!E968/AProperties!Y968/VLOOKUP(E$6,Data!$N$4:$Y$11,Data!$X$1,FALSE)</f>
        <v>2.7882073959099487</v>
      </c>
      <c r="F968" s="94">
        <f>AProperties!F968/AProperties!Z968/VLOOKUP(F$6,Data!$N$4:$Y$11,Data!$X$1,FALSE)</f>
        <v>2.7873099910661043</v>
      </c>
      <c r="G968" s="94">
        <f>AProperties!G968/AProperties!AA968/VLOOKUP(G$6,Data!$N$4:$Y$11,Data!$X$1,FALSE)</f>
        <v>2.7898372718078193</v>
      </c>
      <c r="H968" s="94">
        <f>AProperties!H968/AProperties!AB968/VLOOKUP(H$6,Data!$N$4:$Y$11,Data!$X$1,FALSE)</f>
        <v>2.7889576809568992</v>
      </c>
      <c r="I968" s="94">
        <f>AProperties!I968/AProperties!AC968/VLOOKUP(I$6,Data!$N$4:$Y$11,Data!$X$1,FALSE)</f>
        <v>2.7909305505999584</v>
      </c>
      <c r="J968" s="97">
        <f t="shared" ref="J968:J1006" si="165">AVERAGE(B968:I968)</f>
        <v>2.7869572805899585</v>
      </c>
      <c r="L968" s="28">
        <v>0.96099999999999997</v>
      </c>
      <c r="M968" s="94">
        <f t="shared" ref="M968:M1006" si="166">$L968+B968/2</f>
        <v>2.3510800393780094</v>
      </c>
      <c r="N968" s="94">
        <f t="shared" ref="N968:N1006" si="167">$L968+C968/2</f>
        <v>2.3537587056812219</v>
      </c>
      <c r="O968" s="94">
        <f t="shared" ref="O968:O1006" si="168">$L968+D968/2</f>
        <v>2.3533689321302385</v>
      </c>
      <c r="P968" s="94">
        <f t="shared" ref="P968:P1006" si="169">$L968+E968/2</f>
        <v>2.3551036979549744</v>
      </c>
      <c r="Q968" s="94">
        <f t="shared" ref="Q968:Q1006" si="170">$L968+F968/2</f>
        <v>2.354654995533052</v>
      </c>
      <c r="R968" s="94">
        <f t="shared" ref="R968:R1006" si="171">$L968+G968/2</f>
        <v>2.3559186359039095</v>
      </c>
      <c r="S968" s="94">
        <f t="shared" ref="S968:S1006" si="172">$L968+H968/2</f>
        <v>2.3554788404784497</v>
      </c>
      <c r="T968" s="94">
        <f t="shared" ref="T968:T1006" si="173">$L968+I968/2</f>
        <v>2.3564652752999793</v>
      </c>
      <c r="U968" s="97">
        <f t="shared" ref="U968:U1006" si="174">AVERAGE(M968:T968)</f>
        <v>2.3544786402949791</v>
      </c>
      <c r="W968" s="28">
        <v>0.96099999999999997</v>
      </c>
      <c r="X968" s="94">
        <f>AProperties!AF968*(9.806*B968)^0.5</f>
        <v>5.1727485224441825</v>
      </c>
      <c r="Y968" s="94">
        <f>AProperties!AG968*(9.806*C968)^0.5</f>
        <v>5.1778243381911224</v>
      </c>
      <c r="Z968" s="94">
        <f>AProperties!AH968*(9.806*D968)^0.5</f>
        <v>5.1770860634761213</v>
      </c>
      <c r="AA968" s="94">
        <f>AProperties!AI968*(9.806*E968)^0.5</f>
        <v>5.1803710976639339</v>
      </c>
      <c r="AB968" s="94">
        <f>AProperties!AJ968*(9.806*F968)^0.5</f>
        <v>5.179521613014316</v>
      </c>
      <c r="AC968" s="94">
        <f>AProperties!AK968*(9.806*G968)^0.5</f>
        <v>5.1819135849618103</v>
      </c>
      <c r="AD968" s="94">
        <f>AProperties!AL968*(9.806*H968)^0.5</f>
        <v>5.1810812118183529</v>
      </c>
      <c r="AE968" s="94">
        <f>AProperties!AM968*(9.806*I968)^0.5</f>
        <v>5.1829479889939618</v>
      </c>
      <c r="AF968" s="97">
        <f t="shared" ref="AF968:AF1006" si="175">AVERAGE(X968:AE968)</f>
        <v>5.1791868025704746</v>
      </c>
    </row>
    <row r="969" spans="1:32" x14ac:dyDescent="0.25">
      <c r="A969" s="28">
        <v>0.96199999999999997</v>
      </c>
      <c r="B969" s="94">
        <f>AProperties!B969/AProperties!V969/VLOOKUP(B$6,Data!$N$4:$Y$11,Data!$X$1,FALSE)</f>
        <v>2.8167523814446915</v>
      </c>
      <c r="C969" s="94">
        <f>AProperties!C969/AProperties!W969/VLOOKUP(C$6,Data!$N$4:$Y$11,Data!$X$1,FALSE)</f>
        <v>2.8221845697953287</v>
      </c>
      <c r="D969" s="94">
        <f>AProperties!D969/AProperties!X969/VLOOKUP(D$6,Data!$N$4:$Y$11,Data!$X$1,FALSE)</f>
        <v>2.8213941278603318</v>
      </c>
      <c r="E969" s="94">
        <f>AProperties!E969/AProperties!Y969/VLOOKUP(E$6,Data!$N$4:$Y$11,Data!$X$1,FALSE)</f>
        <v>2.8249121558396579</v>
      </c>
      <c r="F969" s="94">
        <f>AProperties!F969/AProperties!Z969/VLOOKUP(F$6,Data!$N$4:$Y$11,Data!$X$1,FALSE)</f>
        <v>2.8240022056217691</v>
      </c>
      <c r="G969" s="94">
        <f>AProperties!G969/AProperties!AA969/VLOOKUP(G$6,Data!$N$4:$Y$11,Data!$X$1,FALSE)</f>
        <v>2.8265648197242386</v>
      </c>
      <c r="H969" s="94">
        <f>AProperties!H969/AProperties!AB969/VLOOKUP(H$6,Data!$N$4:$Y$11,Data!$X$1,FALSE)</f>
        <v>2.8256729304676664</v>
      </c>
      <c r="I969" s="94">
        <f>AProperties!I969/AProperties!AC969/VLOOKUP(I$6,Data!$N$4:$Y$11,Data!$X$1,FALSE)</f>
        <v>2.8276733862438315</v>
      </c>
      <c r="J969" s="97">
        <f t="shared" si="165"/>
        <v>2.8236445721246897</v>
      </c>
      <c r="L969" s="28">
        <v>0.96199999999999997</v>
      </c>
      <c r="M969" s="94">
        <f t="shared" si="166"/>
        <v>2.3703761907223457</v>
      </c>
      <c r="N969" s="94">
        <f t="shared" si="167"/>
        <v>2.3730922848976643</v>
      </c>
      <c r="O969" s="94">
        <f t="shared" si="168"/>
        <v>2.3726970639301657</v>
      </c>
      <c r="P969" s="94">
        <f t="shared" si="169"/>
        <v>2.3744560779198292</v>
      </c>
      <c r="Q969" s="94">
        <f t="shared" si="170"/>
        <v>2.3740011028108845</v>
      </c>
      <c r="R969" s="94">
        <f t="shared" si="171"/>
        <v>2.3752824098621192</v>
      </c>
      <c r="S969" s="94">
        <f t="shared" si="172"/>
        <v>2.374836465233833</v>
      </c>
      <c r="T969" s="94">
        <f t="shared" si="173"/>
        <v>2.3758366931219159</v>
      </c>
      <c r="U969" s="97">
        <f t="shared" si="174"/>
        <v>2.3738222860623446</v>
      </c>
      <c r="W969" s="28">
        <v>0.96199999999999997</v>
      </c>
      <c r="X969" s="94">
        <f>AProperties!AF969*(9.806*B969)^0.5</f>
        <v>5.2085399362081155</v>
      </c>
      <c r="Y969" s="94">
        <f>AProperties!AG969*(9.806*C969)^0.5</f>
        <v>5.2136512993332218</v>
      </c>
      <c r="Z969" s="94">
        <f>AProperties!AH969*(9.806*D969)^0.5</f>
        <v>5.2129078519393346</v>
      </c>
      <c r="AA969" s="94">
        <f>AProperties!AI969*(9.806*E969)^0.5</f>
        <v>5.2162159086256663</v>
      </c>
      <c r="AB969" s="94">
        <f>AProperties!AJ969*(9.806*F969)^0.5</f>
        <v>5.2153604690262618</v>
      </c>
      <c r="AC969" s="94">
        <f>AProperties!AK969*(9.806*G969)^0.5</f>
        <v>5.217769211564133</v>
      </c>
      <c r="AD969" s="94">
        <f>AProperties!AL969*(9.806*H969)^0.5</f>
        <v>5.2169310015402282</v>
      </c>
      <c r="AE969" s="94">
        <f>AProperties!AM969*(9.806*I969)^0.5</f>
        <v>5.218810870594579</v>
      </c>
      <c r="AF969" s="97">
        <f t="shared" si="175"/>
        <v>5.2150233186039427</v>
      </c>
    </row>
    <row r="970" spans="1:32" x14ac:dyDescent="0.25">
      <c r="A970" s="28">
        <v>0.96299999999999997</v>
      </c>
      <c r="B970" s="94">
        <f>AProperties!B970/AProperties!V970/VLOOKUP(B$6,Data!$N$4:$Y$11,Data!$X$1,FALSE)</f>
        <v>2.8548019799464353</v>
      </c>
      <c r="C970" s="94">
        <f>AProperties!C970/AProperties!W970/VLOOKUP(C$6,Data!$N$4:$Y$11,Data!$X$1,FALSE)</f>
        <v>2.8603119670733292</v>
      </c>
      <c r="D970" s="94">
        <f>AProperties!D970/AProperties!X970/VLOOKUP(D$6,Data!$N$4:$Y$11,Data!$X$1,FALSE)</f>
        <v>2.8595102019938068</v>
      </c>
      <c r="E970" s="94">
        <f>AProperties!E970/AProperties!Y970/VLOOKUP(E$6,Data!$N$4:$Y$11,Data!$X$1,FALSE)</f>
        <v>2.8630786327729782</v>
      </c>
      <c r="F970" s="94">
        <f>AProperties!F970/AProperties!Z970/VLOOKUP(F$6,Data!$N$4:$Y$11,Data!$X$1,FALSE)</f>
        <v>2.8621556440214579</v>
      </c>
      <c r="G970" s="94">
        <f>AProperties!G970/AProperties!AA970/VLOOKUP(G$6,Data!$N$4:$Y$11,Data!$X$1,FALSE)</f>
        <v>2.8647549804066976</v>
      </c>
      <c r="H970" s="94">
        <f>AProperties!H970/AProperties!AB970/VLOOKUP(H$6,Data!$N$4:$Y$11,Data!$X$1,FALSE)</f>
        <v>2.863850309317741</v>
      </c>
      <c r="I970" s="94">
        <f>AProperties!I970/AProperties!AC970/VLOOKUP(I$6,Data!$N$4:$Y$11,Data!$X$1,FALSE)</f>
        <v>2.865879435566701</v>
      </c>
      <c r="J970" s="97">
        <f t="shared" si="165"/>
        <v>2.8617928938873933</v>
      </c>
      <c r="L970" s="28">
        <v>0.96299999999999997</v>
      </c>
      <c r="M970" s="94">
        <f t="shared" si="166"/>
        <v>2.3904009899732177</v>
      </c>
      <c r="N970" s="94">
        <f t="shared" si="167"/>
        <v>2.3931559835366647</v>
      </c>
      <c r="O970" s="94">
        <f t="shared" si="168"/>
        <v>2.3927551009969035</v>
      </c>
      <c r="P970" s="94">
        <f t="shared" si="169"/>
        <v>2.394539316386489</v>
      </c>
      <c r="Q970" s="94">
        <f t="shared" si="170"/>
        <v>2.3940778220107291</v>
      </c>
      <c r="R970" s="94">
        <f t="shared" si="171"/>
        <v>2.3953774902033489</v>
      </c>
      <c r="S970" s="94">
        <f t="shared" si="172"/>
        <v>2.3949251546588703</v>
      </c>
      <c r="T970" s="94">
        <f t="shared" si="173"/>
        <v>2.3959397177833504</v>
      </c>
      <c r="U970" s="97">
        <f t="shared" si="174"/>
        <v>2.3938964469436965</v>
      </c>
      <c r="W970" s="28">
        <v>0.96299999999999997</v>
      </c>
      <c r="X970" s="94">
        <f>AProperties!AF970*(9.806*B970)^0.5</f>
        <v>5.2454507697133508</v>
      </c>
      <c r="Y970" s="94">
        <f>AProperties!AG970*(9.806*C970)^0.5</f>
        <v>5.2505988454267589</v>
      </c>
      <c r="Z970" s="94">
        <f>AProperties!AH970*(9.806*D970)^0.5</f>
        <v>5.2498500558459309</v>
      </c>
      <c r="AA970" s="94">
        <f>AProperties!AI970*(9.806*E970)^0.5</f>
        <v>5.2531818893509072</v>
      </c>
      <c r="AB970" s="94">
        <f>AProperties!AJ970*(9.806*F970)^0.5</f>
        <v>5.252320299721621</v>
      </c>
      <c r="AC970" s="94">
        <f>AProperties!AK970*(9.806*G970)^0.5</f>
        <v>5.2547463621881008</v>
      </c>
      <c r="AD970" s="94">
        <f>AProperties!AL970*(9.806*H970)^0.5</f>
        <v>5.2539021241099269</v>
      </c>
      <c r="AE970" s="94">
        <f>AProperties!AM970*(9.806*I970)^0.5</f>
        <v>5.2557955138092423</v>
      </c>
      <c r="AF970" s="97">
        <f t="shared" si="175"/>
        <v>5.2519807325207291</v>
      </c>
    </row>
    <row r="971" spans="1:32" x14ac:dyDescent="0.25">
      <c r="A971" s="28">
        <v>0.96399999999999997</v>
      </c>
      <c r="B971" s="94">
        <f>AProperties!B971/AProperties!V971/VLOOKUP(B$6,Data!$N$4:$Y$11,Data!$X$1,FALSE)</f>
        <v>2.894409522172563</v>
      </c>
      <c r="C971" s="94">
        <f>AProperties!C971/AProperties!W971/VLOOKUP(C$6,Data!$N$4:$Y$11,Data!$X$1,FALSE)</f>
        <v>2.9000004533739809</v>
      </c>
      <c r="D971" s="94">
        <f>AProperties!D971/AProperties!X971/VLOOKUP(D$6,Data!$N$4:$Y$11,Data!$X$1,FALSE)</f>
        <v>2.8991869074023522</v>
      </c>
      <c r="E971" s="94">
        <f>AProperties!E971/AProperties!Y971/VLOOKUP(E$6,Data!$N$4:$Y$11,Data!$X$1,FALSE)</f>
        <v>2.9028077784739006</v>
      </c>
      <c r="F971" s="94">
        <f>AProperties!F971/AProperties!Z971/VLOOKUP(F$6,Data!$N$4:$Y$11,Data!$X$1,FALSE)</f>
        <v>2.9018712241370443</v>
      </c>
      <c r="G971" s="94">
        <f>AProperties!G971/AProperties!AA971/VLOOKUP(G$6,Data!$N$4:$Y$11,Data!$X$1,FALSE)</f>
        <v>2.9045087671795371</v>
      </c>
      <c r="H971" s="94">
        <f>AProperties!H971/AProperties!AB971/VLOOKUP(H$6,Data!$N$4:$Y$11,Data!$X$1,FALSE)</f>
        <v>2.9035907976085311</v>
      </c>
      <c r="I971" s="94">
        <f>AProperties!I971/AProperties!AC971/VLOOKUP(I$6,Data!$N$4:$Y$11,Data!$X$1,FALSE)</f>
        <v>2.9056497531895746</v>
      </c>
      <c r="J971" s="97">
        <f t="shared" si="165"/>
        <v>2.9015031504421853</v>
      </c>
      <c r="L971" s="28">
        <v>0.96399999999999997</v>
      </c>
      <c r="M971" s="94">
        <f t="shared" si="166"/>
        <v>2.4112047610862817</v>
      </c>
      <c r="N971" s="94">
        <f t="shared" si="167"/>
        <v>2.4140002266869907</v>
      </c>
      <c r="O971" s="94">
        <f t="shared" si="168"/>
        <v>2.4135934537011758</v>
      </c>
      <c r="P971" s="94">
        <f t="shared" si="169"/>
        <v>2.4154038892369503</v>
      </c>
      <c r="Q971" s="94">
        <f t="shared" si="170"/>
        <v>2.4149356120685219</v>
      </c>
      <c r="R971" s="94">
        <f t="shared" si="171"/>
        <v>2.4162543835897683</v>
      </c>
      <c r="S971" s="94">
        <f t="shared" si="172"/>
        <v>2.4157953988042653</v>
      </c>
      <c r="T971" s="94">
        <f t="shared" si="173"/>
        <v>2.4168248765947871</v>
      </c>
      <c r="U971" s="97">
        <f t="shared" si="174"/>
        <v>2.4147515752210928</v>
      </c>
      <c r="W971" s="28">
        <v>0.96399999999999997</v>
      </c>
      <c r="X971" s="94">
        <f>AProperties!AF971*(9.806*B971)^0.5</f>
        <v>5.2835509409753856</v>
      </c>
      <c r="Y971" s="94">
        <f>AProperties!AG971*(9.806*C971)^0.5</f>
        <v>5.2887369657403909</v>
      </c>
      <c r="Z971" s="94">
        <f>AProperties!AH971*(9.806*D971)^0.5</f>
        <v>5.2879826540993786</v>
      </c>
      <c r="AA971" s="94">
        <f>AProperties!AI971*(9.806*E971)^0.5</f>
        <v>5.2913390648681231</v>
      </c>
      <c r="AB971" s="94">
        <f>AProperties!AJ971*(9.806*F971)^0.5</f>
        <v>5.2904711182003634</v>
      </c>
      <c r="AC971" s="94">
        <f>AProperties!AK971*(9.806*G971)^0.5</f>
        <v>5.2929150835237255</v>
      </c>
      <c r="AD971" s="94">
        <f>AProperties!AL971*(9.806*H971)^0.5</f>
        <v>5.2920646145279306</v>
      </c>
      <c r="AE971" s="94">
        <f>AProperties!AM971*(9.806*I971)^0.5</f>
        <v>5.2939719798555851</v>
      </c>
      <c r="AF971" s="97">
        <f t="shared" si="175"/>
        <v>5.2901290527238602</v>
      </c>
    </row>
    <row r="972" spans="1:32" x14ac:dyDescent="0.25">
      <c r="A972" s="28">
        <v>0.96499999999999997</v>
      </c>
      <c r="B972" s="94">
        <f>AProperties!B972/AProperties!V972/VLOOKUP(B$6,Data!$N$4:$Y$11,Data!$X$1,FALSE)</f>
        <v>2.9356856565624634</v>
      </c>
      <c r="C972" s="94">
        <f>AProperties!C972/AProperties!W972/VLOOKUP(C$6,Data!$N$4:$Y$11,Data!$X$1,FALSE)</f>
        <v>2.9413608994552392</v>
      </c>
      <c r="D972" s="94">
        <f>AProperties!D972/AProperties!X972/VLOOKUP(D$6,Data!$N$4:$Y$11,Data!$X$1,FALSE)</f>
        <v>2.9405350824895553</v>
      </c>
      <c r="E972" s="94">
        <f>AProperties!E972/AProperties!Y972/VLOOKUP(E$6,Data!$N$4:$Y$11,Data!$X$1,FALSE)</f>
        <v>2.9442105753579235</v>
      </c>
      <c r="F972" s="94">
        <f>AProperties!F972/AProperties!Z972/VLOOKUP(F$6,Data!$N$4:$Y$11,Data!$X$1,FALSE)</f>
        <v>2.94325989113183</v>
      </c>
      <c r="G972" s="94">
        <f>AProperties!G972/AProperties!AA972/VLOOKUP(G$6,Data!$N$4:$Y$11,Data!$X$1,FALSE)</f>
        <v>2.9459372301213969</v>
      </c>
      <c r="H972" s="94">
        <f>AProperties!H972/AProperties!AB972/VLOOKUP(H$6,Data!$N$4:$Y$11,Data!$X$1,FALSE)</f>
        <v>2.9450054089022593</v>
      </c>
      <c r="I972" s="94">
        <f>AProperties!I972/AProperties!AC972/VLOOKUP(I$6,Data!$N$4:$Y$11,Data!$X$1,FALSE)</f>
        <v>2.9470954345817639</v>
      </c>
      <c r="J972" s="97">
        <f t="shared" si="165"/>
        <v>2.9428862723253042</v>
      </c>
      <c r="L972" s="28">
        <v>0.96499999999999997</v>
      </c>
      <c r="M972" s="94">
        <f t="shared" si="166"/>
        <v>2.4328428282812316</v>
      </c>
      <c r="N972" s="94">
        <f t="shared" si="167"/>
        <v>2.4356804497276197</v>
      </c>
      <c r="O972" s="94">
        <f t="shared" si="168"/>
        <v>2.4352675412447775</v>
      </c>
      <c r="P972" s="94">
        <f t="shared" si="169"/>
        <v>2.4371052876789618</v>
      </c>
      <c r="Q972" s="94">
        <f t="shared" si="170"/>
        <v>2.4366299455659148</v>
      </c>
      <c r="R972" s="94">
        <f t="shared" si="171"/>
        <v>2.4379686150606985</v>
      </c>
      <c r="S972" s="94">
        <f t="shared" si="172"/>
        <v>2.4375027044511297</v>
      </c>
      <c r="T972" s="94">
        <f t="shared" si="173"/>
        <v>2.438547717290882</v>
      </c>
      <c r="U972" s="97">
        <f t="shared" si="174"/>
        <v>2.436443136162652</v>
      </c>
      <c r="W972" s="28">
        <v>0.96499999999999997</v>
      </c>
      <c r="X972" s="94">
        <f>AProperties!AF972*(9.806*B972)^0.5</f>
        <v>5.3229168105680822</v>
      </c>
      <c r="Y972" s="94">
        <f>AProperties!AG972*(9.806*C972)^0.5</f>
        <v>5.3281420986095425</v>
      </c>
      <c r="Z972" s="94">
        <f>AProperties!AH972*(9.806*D972)^0.5</f>
        <v>5.3273820737230837</v>
      </c>
      <c r="AA972" s="94">
        <f>AProperties!AI972*(9.806*E972)^0.5</f>
        <v>5.3307639125389636</v>
      </c>
      <c r="AB972" s="94">
        <f>AProperties!AJ972*(9.806*F972)^0.5</f>
        <v>5.3298893888059755</v>
      </c>
      <c r="AC972" s="94">
        <f>AProperties!AK972*(9.806*G972)^0.5</f>
        <v>5.3323518765726776</v>
      </c>
      <c r="AD972" s="94">
        <f>AProperties!AL972*(9.806*H972)^0.5</f>
        <v>5.3314949610387794</v>
      </c>
      <c r="AE972" s="94">
        <f>AProperties!AM972*(9.806*I972)^0.5</f>
        <v>5.3334167855898524</v>
      </c>
      <c r="AF972" s="97">
        <f t="shared" si="175"/>
        <v>5.3295447384308696</v>
      </c>
    </row>
    <row r="973" spans="1:32" x14ac:dyDescent="0.25">
      <c r="A973" s="28">
        <v>0.96599999999999997</v>
      </c>
      <c r="B973" s="94">
        <f>AProperties!B973/AProperties!V973/VLOOKUP(B$6,Data!$N$4:$Y$11,Data!$X$1,FALSE)</f>
        <v>2.9787523466827275</v>
      </c>
      <c r="C973" s="94">
        <f>AProperties!C973/AProperties!W973/VLOOKUP(C$6,Data!$N$4:$Y$11,Data!$X$1,FALSE)</f>
        <v>2.9845155138873039</v>
      </c>
      <c r="D973" s="94">
        <f>AProperties!D973/AProperties!X973/VLOOKUP(D$6,Data!$N$4:$Y$11,Data!$X$1,FALSE)</f>
        <v>2.9836769001699048</v>
      </c>
      <c r="E973" s="94">
        <f>AProperties!E973/AProperties!Y973/VLOOKUP(E$6,Data!$N$4:$Y$11,Data!$X$1,FALSE)</f>
        <v>2.9874093550460148</v>
      </c>
      <c r="F973" s="94">
        <f>AProperties!F973/AProperties!Z973/VLOOKUP(F$6,Data!$N$4:$Y$11,Data!$X$1,FALSE)</f>
        <v>2.9864439355735262</v>
      </c>
      <c r="G973" s="94">
        <f>AProperties!G973/AProperties!AA973/VLOOKUP(G$6,Data!$N$4:$Y$11,Data!$X$1,FALSE)</f>
        <v>2.9891627754205441</v>
      </c>
      <c r="H973" s="94">
        <f>AProperties!H973/AProperties!AB973/VLOOKUP(H$6,Data!$N$4:$Y$11,Data!$X$1,FALSE)</f>
        <v>2.9882165091446318</v>
      </c>
      <c r="I973" s="94">
        <f>AProperties!I973/AProperties!AC973/VLOOKUP(I$6,Data!$N$4:$Y$11,Data!$X$1,FALSE)</f>
        <v>2.9903389359536448</v>
      </c>
      <c r="J973" s="97">
        <f t="shared" si="165"/>
        <v>2.9860645339847873</v>
      </c>
      <c r="L973" s="28">
        <v>0.96599999999999997</v>
      </c>
      <c r="M973" s="94">
        <f t="shared" si="166"/>
        <v>2.4553761733413637</v>
      </c>
      <c r="N973" s="94">
        <f t="shared" si="167"/>
        <v>2.4582577569436519</v>
      </c>
      <c r="O973" s="94">
        <f t="shared" si="168"/>
        <v>2.4578384500849522</v>
      </c>
      <c r="P973" s="94">
        <f t="shared" si="169"/>
        <v>2.4597046775230074</v>
      </c>
      <c r="Q973" s="94">
        <f t="shared" si="170"/>
        <v>2.4592219677867631</v>
      </c>
      <c r="R973" s="94">
        <f t="shared" si="171"/>
        <v>2.4605813877102722</v>
      </c>
      <c r="S973" s="94">
        <f t="shared" si="172"/>
        <v>2.4601082545723161</v>
      </c>
      <c r="T973" s="94">
        <f t="shared" si="173"/>
        <v>2.4611694679768226</v>
      </c>
      <c r="U973" s="97">
        <f t="shared" si="174"/>
        <v>2.4590322669923941</v>
      </c>
      <c r="W973" s="28">
        <v>0.96599999999999997</v>
      </c>
      <c r="X973" s="94">
        <f>AProperties!AF973*(9.806*B973)^0.5</f>
        <v>5.3636319792736487</v>
      </c>
      <c r="Y973" s="94">
        <f>AProperties!AG973*(9.806*C973)^0.5</f>
        <v>5.3688979298891475</v>
      </c>
      <c r="Z973" s="94">
        <f>AProperties!AH973*(9.806*D973)^0.5</f>
        <v>5.3681319881964376</v>
      </c>
      <c r="AA973" s="94">
        <f>AProperties!AI973*(9.806*E973)^0.5</f>
        <v>5.3715401609137912</v>
      </c>
      <c r="AB973" s="94">
        <f>AProperties!AJ973*(9.806*F973)^0.5</f>
        <v>5.3706588258467471</v>
      </c>
      <c r="AC973" s="94">
        <f>AProperties!AK973*(9.806*G973)^0.5</f>
        <v>5.3731404957479798</v>
      </c>
      <c r="AD973" s="94">
        <f>AProperties!AL973*(9.806*H973)^0.5</f>
        <v>5.3722769040988263</v>
      </c>
      <c r="AE973" s="94">
        <f>AProperties!AM973*(9.806*I973)^0.5</f>
        <v>5.3742137027702048</v>
      </c>
      <c r="AF973" s="97">
        <f t="shared" si="175"/>
        <v>5.3703114983420983</v>
      </c>
    </row>
    <row r="974" spans="1:32" x14ac:dyDescent="0.25">
      <c r="A974" s="28">
        <v>0.96699999999999997</v>
      </c>
      <c r="B974" s="94">
        <f>AProperties!B974/AProperties!V974/VLOOKUP(B$6,Data!$N$4:$Y$11,Data!$X$1,FALSE)</f>
        <v>3.0237444033727923</v>
      </c>
      <c r="C974" s="94">
        <f>AProperties!C974/AProperties!W974/VLOOKUP(C$6,Data!$N$4:$Y$11,Data!$X$1,FALSE)</f>
        <v>3.029599378266052</v>
      </c>
      <c r="D974" s="94">
        <f>AProperties!D974/AProperties!X974/VLOOKUP(D$6,Data!$N$4:$Y$11,Data!$X$1,FALSE)</f>
        <v>3.0287474026357644</v>
      </c>
      <c r="E974" s="94">
        <f>AProperties!E974/AProperties!Y974/VLOOKUP(E$6,Data!$N$4:$Y$11,Data!$X$1,FALSE)</f>
        <v>3.032539335118738</v>
      </c>
      <c r="F974" s="94">
        <f>AProperties!F974/AProperties!Z974/VLOOKUP(F$6,Data!$N$4:$Y$11,Data!$X$1,FALSE)</f>
        <v>3.0315585296743528</v>
      </c>
      <c r="G974" s="94">
        <f>AProperties!G974/AProperties!AA974/VLOOKUP(G$6,Data!$N$4:$Y$11,Data!$X$1,FALSE)</f>
        <v>3.0343207030626576</v>
      </c>
      <c r="H974" s="94">
        <f>AProperties!H974/AProperties!AB974/VLOOKUP(H$6,Data!$N$4:$Y$11,Data!$X$1,FALSE)</f>
        <v>3.0333593538489882</v>
      </c>
      <c r="I974" s="94">
        <f>AProperties!I974/AProperties!AC974/VLOOKUP(I$6,Data!$N$4:$Y$11,Data!$X$1,FALSE)</f>
        <v>3.0355156125709084</v>
      </c>
      <c r="J974" s="97">
        <f t="shared" si="165"/>
        <v>3.0311730898187812</v>
      </c>
      <c r="L974" s="28">
        <v>0.96699999999999997</v>
      </c>
      <c r="M974" s="94">
        <f t="shared" si="166"/>
        <v>2.478872201686396</v>
      </c>
      <c r="N974" s="94">
        <f t="shared" si="167"/>
        <v>2.4817996891330258</v>
      </c>
      <c r="O974" s="94">
        <f t="shared" si="168"/>
        <v>2.481373701317882</v>
      </c>
      <c r="P974" s="94">
        <f t="shared" si="169"/>
        <v>2.4832696675593691</v>
      </c>
      <c r="Q974" s="94">
        <f t="shared" si="170"/>
        <v>2.4827792648371765</v>
      </c>
      <c r="R974" s="94">
        <f t="shared" si="171"/>
        <v>2.4841603515313286</v>
      </c>
      <c r="S974" s="94">
        <f t="shared" si="172"/>
        <v>2.4836796769244942</v>
      </c>
      <c r="T974" s="94">
        <f t="shared" si="173"/>
        <v>2.4847578062854541</v>
      </c>
      <c r="U974" s="97">
        <f t="shared" si="174"/>
        <v>2.4825865449093909</v>
      </c>
      <c r="W974" s="28">
        <v>0.96699999999999997</v>
      </c>
      <c r="X974" s="94">
        <f>AProperties!AF974*(9.806*B974)^0.5</f>
        <v>5.4057882113241824</v>
      </c>
      <c r="Y974" s="94">
        <f>AProperties!AG974*(9.806*C974)^0.5</f>
        <v>5.4110963171238708</v>
      </c>
      <c r="Z974" s="94">
        <f>AProperties!AH974*(9.806*D974)^0.5</f>
        <v>5.4103242414899348</v>
      </c>
      <c r="AA974" s="94">
        <f>AProperties!AI974*(9.806*E974)^0.5</f>
        <v>5.4137597143679166</v>
      </c>
      <c r="AB974" s="94">
        <f>AProperties!AJ974*(9.806*F974)^0.5</f>
        <v>5.4128713180765446</v>
      </c>
      <c r="AC974" s="94">
        <f>AProperties!AK974*(9.806*G974)^0.5</f>
        <v>5.4153728737925384</v>
      </c>
      <c r="AD974" s="94">
        <f>AProperties!AL974*(9.806*H974)^0.5</f>
        <v>5.4145023611426684</v>
      </c>
      <c r="AE974" s="94">
        <f>AProperties!AM974*(9.806*I974)^0.5</f>
        <v>5.4164546831647202</v>
      </c>
      <c r="AF974" s="97">
        <f t="shared" si="175"/>
        <v>5.4125212150602975</v>
      </c>
    </row>
    <row r="975" spans="1:32" x14ac:dyDescent="0.25">
      <c r="A975" s="28">
        <v>0.96799999999999997</v>
      </c>
      <c r="B975" s="94">
        <f>AProperties!B975/AProperties!V975/VLOOKUP(B$6,Data!$N$4:$Y$11,Data!$X$1,FALSE)</f>
        <v>3.0708112783013721</v>
      </c>
      <c r="C975" s="94">
        <f>AProperties!C975/AProperties!W975/VLOOKUP(C$6,Data!$N$4:$Y$11,Data!$X$1,FALSE)</f>
        <v>3.0767622443604927</v>
      </c>
      <c r="D975" s="94">
        <f>AProperties!D975/AProperties!X975/VLOOKUP(D$6,Data!$N$4:$Y$11,Data!$X$1,FALSE)</f>
        <v>3.0758962979821725</v>
      </c>
      <c r="E975" s="94">
        <f>AProperties!E975/AProperties!Y975/VLOOKUP(E$6,Data!$N$4:$Y$11,Data!$X$1,FALSE)</f>
        <v>3.0797504180673174</v>
      </c>
      <c r="F975" s="94">
        <f>AProperties!F975/AProperties!Z975/VLOOKUP(F$6,Data!$N$4:$Y$11,Data!$X$1,FALSE)</f>
        <v>3.0787535256402792</v>
      </c>
      <c r="G975" s="94">
        <f>AProperties!G975/AProperties!AA975/VLOOKUP(G$6,Data!$N$4:$Y$11,Data!$X$1,FALSE)</f>
        <v>3.081561006874725</v>
      </c>
      <c r="H975" s="94">
        <f>AProperties!H975/AProperties!AB975/VLOOKUP(H$6,Data!$N$4:$Y$11,Data!$X$1,FALSE)</f>
        <v>3.0805838875501594</v>
      </c>
      <c r="I975" s="94">
        <f>AProperties!I975/AProperties!AC975/VLOOKUP(I$6,Data!$N$4:$Y$11,Data!$X$1,FALSE)</f>
        <v>3.0827755195314213</v>
      </c>
      <c r="J975" s="97">
        <f t="shared" si="165"/>
        <v>3.0783617722884919</v>
      </c>
      <c r="L975" s="28">
        <v>0.96799999999999997</v>
      </c>
      <c r="M975" s="94">
        <f t="shared" si="166"/>
        <v>2.503405639150686</v>
      </c>
      <c r="N975" s="94">
        <f t="shared" si="167"/>
        <v>2.5063811221802466</v>
      </c>
      <c r="O975" s="94">
        <f t="shared" si="168"/>
        <v>2.5059481489910862</v>
      </c>
      <c r="P975" s="94">
        <f t="shared" si="169"/>
        <v>2.5078752090336587</v>
      </c>
      <c r="Q975" s="94">
        <f t="shared" si="170"/>
        <v>2.5073767628201393</v>
      </c>
      <c r="R975" s="94">
        <f t="shared" si="171"/>
        <v>2.5087805034373627</v>
      </c>
      <c r="S975" s="94">
        <f t="shared" si="172"/>
        <v>2.5082919437750797</v>
      </c>
      <c r="T975" s="94">
        <f t="shared" si="173"/>
        <v>2.5093877597657106</v>
      </c>
      <c r="U975" s="97">
        <f t="shared" si="174"/>
        <v>2.5071808861442464</v>
      </c>
      <c r="W975" s="28">
        <v>0.96799999999999997</v>
      </c>
      <c r="X975" s="94">
        <f>AProperties!AF975*(9.806*B975)^0.5</f>
        <v>5.449486507498607</v>
      </c>
      <c r="Y975" s="94">
        <f>AProperties!AG975*(9.806*C975)^0.5</f>
        <v>5.454838363724325</v>
      </c>
      <c r="Z975" s="94">
        <f>AProperties!AH975*(9.806*D975)^0.5</f>
        <v>5.4540599220843458</v>
      </c>
      <c r="AA975" s="94">
        <f>AProperties!AI975*(9.806*E975)^0.5</f>
        <v>5.4575237278195496</v>
      </c>
      <c r="AB975" s="94">
        <f>AProperties!AJ975*(9.806*F975)^0.5</f>
        <v>5.4566280032319723</v>
      </c>
      <c r="AC975" s="94">
        <f>AProperties!AK975*(9.806*G975)^0.5</f>
        <v>5.4591501968251412</v>
      </c>
      <c r="AD975" s="94">
        <f>AProperties!AL975*(9.806*H975)^0.5</f>
        <v>5.4582725014518587</v>
      </c>
      <c r="AE975" s="94">
        <f>AProperties!AM975*(9.806*I975)^0.5</f>
        <v>5.4602409338172473</v>
      </c>
      <c r="AF975" s="97">
        <f t="shared" si="175"/>
        <v>5.4562750195566307</v>
      </c>
    </row>
    <row r="976" spans="1:32" x14ac:dyDescent="0.25">
      <c r="A976" s="28">
        <v>0.96899999999999997</v>
      </c>
      <c r="B976" s="94">
        <f>AProperties!B976/AProperties!V976/VLOOKUP(B$6,Data!$N$4:$Y$11,Data!$X$1,FALSE)</f>
        <v>3.1201191733310876</v>
      </c>
      <c r="C976" s="94">
        <f>AProperties!C976/AProperties!W976/VLOOKUP(C$6,Data!$N$4:$Y$11,Data!$X$1,FALSE)</f>
        <v>3.1261706476999138</v>
      </c>
      <c r="D976" s="94">
        <f>AProperties!D976/AProperties!X976/VLOOKUP(D$6,Data!$N$4:$Y$11,Data!$X$1,FALSE)</f>
        <v>3.1252900731795084</v>
      </c>
      <c r="E976" s="94">
        <f>AProperties!E976/AProperties!Y976/VLOOKUP(E$6,Data!$N$4:$Y$11,Data!$X$1,FALSE)</f>
        <v>3.1292093070014135</v>
      </c>
      <c r="F976" s="94">
        <f>AProperties!F976/AProperties!Z976/VLOOKUP(F$6,Data!$N$4:$Y$11,Data!$X$1,FALSE)</f>
        <v>3.1281955706714384</v>
      </c>
      <c r="G976" s="94">
        <f>AProperties!G976/AProperties!AA976/VLOOKUP(G$6,Data!$N$4:$Y$11,Data!$X$1,FALSE)</f>
        <v>3.1310504915179864</v>
      </c>
      <c r="H976" s="94">
        <f>AProperties!H976/AProperties!AB976/VLOOKUP(H$6,Data!$N$4:$Y$11,Data!$X$1,FALSE)</f>
        <v>3.1300568601040735</v>
      </c>
      <c r="I976" s="94">
        <f>AProperties!I976/AProperties!AC976/VLOOKUP(I$6,Data!$N$4:$Y$11,Data!$X$1,FALSE)</f>
        <v>3.1322855296204617</v>
      </c>
      <c r="J976" s="97">
        <f t="shared" si="165"/>
        <v>3.1277972066407354</v>
      </c>
      <c r="L976" s="28">
        <v>0.96899999999999997</v>
      </c>
      <c r="M976" s="94">
        <f t="shared" si="166"/>
        <v>2.5290595866655439</v>
      </c>
      <c r="N976" s="94">
        <f t="shared" si="167"/>
        <v>2.532085323849957</v>
      </c>
      <c r="O976" s="94">
        <f t="shared" si="168"/>
        <v>2.531645036589754</v>
      </c>
      <c r="P976" s="94">
        <f t="shared" si="169"/>
        <v>2.5336046535007068</v>
      </c>
      <c r="Q976" s="94">
        <f t="shared" si="170"/>
        <v>2.5330977853357193</v>
      </c>
      <c r="R976" s="94">
        <f t="shared" si="171"/>
        <v>2.5345252457589931</v>
      </c>
      <c r="S976" s="94">
        <f t="shared" si="172"/>
        <v>2.5340284300520368</v>
      </c>
      <c r="T976" s="94">
        <f t="shared" si="173"/>
        <v>2.5351427648102307</v>
      </c>
      <c r="U976" s="97">
        <f t="shared" si="174"/>
        <v>2.5328986033203678</v>
      </c>
      <c r="W976" s="28">
        <v>0.96899999999999997</v>
      </c>
      <c r="X976" s="94">
        <f>AProperties!AF976*(9.806*B976)^0.5</f>
        <v>5.4948383579507576</v>
      </c>
      <c r="Y976" s="94">
        <f>AProperties!AG976*(9.806*C976)^0.5</f>
        <v>5.5002356730545454</v>
      </c>
      <c r="Z976" s="94">
        <f>AProperties!AH976*(9.806*D976)^0.5</f>
        <v>5.499450616875003</v>
      </c>
      <c r="AA976" s="94">
        <f>AProperties!AI976*(9.806*E976)^0.5</f>
        <v>5.5029438614492623</v>
      </c>
      <c r="AB976" s="94">
        <f>AProperties!AJ976*(9.806*F976)^0.5</f>
        <v>5.5020405225411491</v>
      </c>
      <c r="AC976" s="94">
        <f>AProperties!AK976*(9.806*G976)^0.5</f>
        <v>5.5045841594428193</v>
      </c>
      <c r="AD976" s="94">
        <f>AProperties!AL976*(9.806*H976)^0.5</f>
        <v>5.5036990010508786</v>
      </c>
      <c r="AE976" s="94">
        <f>AProperties!AM976*(9.806*I976)^0.5</f>
        <v>5.5056841724067418</v>
      </c>
      <c r="AF976" s="97">
        <f t="shared" si="175"/>
        <v>5.5016845455963939</v>
      </c>
    </row>
    <row r="977" spans="1:32" x14ac:dyDescent="0.25">
      <c r="A977" s="28">
        <v>0.97</v>
      </c>
      <c r="B977" s="94">
        <f>AProperties!B977/AProperties!V977/VLOOKUP(B$6,Data!$N$4:$Y$11,Data!$X$1,FALSE)</f>
        <v>3.1718535335803613</v>
      </c>
      <c r="C977" s="94">
        <f>AProperties!C977/AProperties!W977/VLOOKUP(C$6,Data!$N$4:$Y$11,Data!$X$1,FALSE)</f>
        <v>3.1780104056261509</v>
      </c>
      <c r="D977" s="94">
        <f>AProperties!D977/AProperties!X977/VLOOKUP(D$6,Data!$N$4:$Y$11,Data!$X$1,FALSE)</f>
        <v>3.177114491399621</v>
      </c>
      <c r="E977" s="94">
        <f>AProperties!E977/AProperties!Y977/VLOOKUP(E$6,Data!$N$4:$Y$11,Data!$X$1,FALSE)</f>
        <v>3.1811020062077811</v>
      </c>
      <c r="F977" s="94">
        <f>AProperties!F977/AProperties!Z977/VLOOKUP(F$6,Data!$N$4:$Y$11,Data!$X$1,FALSE)</f>
        <v>3.1800706066844637</v>
      </c>
      <c r="G977" s="94">
        <f>AProperties!G977/AProperties!AA977/VLOOKUP(G$6,Data!$N$4:$Y$11,Data!$X$1,FALSE)</f>
        <v>3.1829752745653406</v>
      </c>
      <c r="H977" s="94">
        <f>AProperties!H977/AProperties!AB977/VLOOKUP(H$6,Data!$N$4:$Y$11,Data!$X$1,FALSE)</f>
        <v>3.1819643279453582</v>
      </c>
      <c r="I977" s="94">
        <f>AProperties!I977/AProperties!AC977/VLOOKUP(I$6,Data!$N$4:$Y$11,Data!$X$1,FALSE)</f>
        <v>3.1842318364067688</v>
      </c>
      <c r="J977" s="97">
        <f t="shared" si="165"/>
        <v>3.179665310301981</v>
      </c>
      <c r="L977" s="28">
        <v>0.97</v>
      </c>
      <c r="M977" s="94">
        <f t="shared" si="166"/>
        <v>2.5559267667901806</v>
      </c>
      <c r="N977" s="94">
        <f t="shared" si="167"/>
        <v>2.5590052028130756</v>
      </c>
      <c r="O977" s="94">
        <f t="shared" si="168"/>
        <v>2.5585572456998102</v>
      </c>
      <c r="P977" s="94">
        <f t="shared" si="169"/>
        <v>2.5605510031038907</v>
      </c>
      <c r="Q977" s="94">
        <f t="shared" si="170"/>
        <v>2.5600353033422318</v>
      </c>
      <c r="R977" s="94">
        <f t="shared" si="171"/>
        <v>2.5614876372826703</v>
      </c>
      <c r="S977" s="94">
        <f t="shared" si="172"/>
        <v>2.5609821639726791</v>
      </c>
      <c r="T977" s="94">
        <f t="shared" si="173"/>
        <v>2.5621159182033844</v>
      </c>
      <c r="U977" s="97">
        <f t="shared" si="174"/>
        <v>2.5598326551509905</v>
      </c>
      <c r="W977" s="28">
        <v>0.97</v>
      </c>
      <c r="X977" s="94">
        <f>AProperties!AF977*(9.806*B977)^0.5</f>
        <v>5.541967211779335</v>
      </c>
      <c r="Y977" s="94">
        <f>AProperties!AG977*(9.806*C977)^0.5</f>
        <v>5.5474118194790965</v>
      </c>
      <c r="Z977" s="94">
        <f>AProperties!AH977*(9.806*D977)^0.5</f>
        <v>5.5466198820041335</v>
      </c>
      <c r="AA977" s="94">
        <f>AProperties!AI977*(9.806*E977)^0.5</f>
        <v>5.5501437524884656</v>
      </c>
      <c r="AB977" s="94">
        <f>AProperties!AJ977*(9.806*F977)^0.5</f>
        <v>5.5492324922647693</v>
      </c>
      <c r="AC977" s="94">
        <f>AProperties!AK977*(9.806*G977)^0.5</f>
        <v>5.5517984369583511</v>
      </c>
      <c r="AD977" s="94">
        <f>AProperties!AL977*(9.806*H977)^0.5</f>
        <v>5.5509055147021655</v>
      </c>
      <c r="AE977" s="94">
        <f>AProperties!AM977*(9.806*I977)^0.5</f>
        <v>5.552908099785733</v>
      </c>
      <c r="AF977" s="97">
        <f t="shared" si="175"/>
        <v>5.5488734011827558</v>
      </c>
    </row>
    <row r="978" spans="1:32" x14ac:dyDescent="0.25">
      <c r="A978" s="28">
        <v>0.97099999999999997</v>
      </c>
      <c r="B978" s="94">
        <f>AProperties!B978/AProperties!V978/VLOOKUP(B$6,Data!$N$4:$Y$11,Data!$X$1,FALSE)</f>
        <v>3.2262220094885619</v>
      </c>
      <c r="C978" s="94">
        <f>AProperties!C978/AProperties!W978/VLOOKUP(C$6,Data!$N$4:$Y$11,Data!$X$1,FALSE)</f>
        <v>3.232489585287011</v>
      </c>
      <c r="D978" s="94">
        <f>AProperties!D978/AProperties!X978/VLOOKUP(D$6,Data!$N$4:$Y$11,Data!$X$1,FALSE)</f>
        <v>3.2315775591463116</v>
      </c>
      <c r="E978" s="94">
        <f>AProperties!E978/AProperties!Y978/VLOOKUP(E$6,Data!$N$4:$Y$11,Data!$X$1,FALSE)</f>
        <v>3.2356367921209461</v>
      </c>
      <c r="F978" s="94">
        <f>AProperties!F978/AProperties!Z978/VLOOKUP(F$6,Data!$N$4:$Y$11,Data!$X$1,FALSE)</f>
        <v>3.2345868402898947</v>
      </c>
      <c r="G978" s="94">
        <f>AProperties!G978/AProperties!AA978/VLOOKUP(G$6,Data!$N$4:$Y$11,Data!$X$1,FALSE)</f>
        <v>3.2375437592762006</v>
      </c>
      <c r="H978" s="94">
        <f>AProperties!H978/AProperties!AB978/VLOOKUP(H$6,Data!$N$4:$Y$11,Data!$X$1,FALSE)</f>
        <v>3.2365146258885442</v>
      </c>
      <c r="I978" s="94">
        <f>AProperties!I978/AProperties!AC978/VLOOKUP(I$6,Data!$N$4:$Y$11,Data!$X$1,FALSE)</f>
        <v>3.2388229282278669</v>
      </c>
      <c r="J978" s="97">
        <f t="shared" si="165"/>
        <v>3.2341742624656673</v>
      </c>
      <c r="L978" s="28">
        <v>0.97099999999999997</v>
      </c>
      <c r="M978" s="94">
        <f t="shared" si="166"/>
        <v>2.584111004744281</v>
      </c>
      <c r="N978" s="94">
        <f t="shared" si="167"/>
        <v>2.5872447926435056</v>
      </c>
      <c r="O978" s="94">
        <f t="shared" si="168"/>
        <v>2.5867887795731557</v>
      </c>
      <c r="P978" s="94">
        <f t="shared" si="169"/>
        <v>2.5888183960604731</v>
      </c>
      <c r="Q978" s="94">
        <f t="shared" si="170"/>
        <v>2.5882934201449475</v>
      </c>
      <c r="R978" s="94">
        <f t="shared" si="171"/>
        <v>2.5897718796381004</v>
      </c>
      <c r="S978" s="94">
        <f t="shared" si="172"/>
        <v>2.5892573129442722</v>
      </c>
      <c r="T978" s="94">
        <f t="shared" si="173"/>
        <v>2.5904114641139335</v>
      </c>
      <c r="U978" s="97">
        <f t="shared" si="174"/>
        <v>2.5880871312328337</v>
      </c>
      <c r="W978" s="28">
        <v>0.97099999999999997</v>
      </c>
      <c r="X978" s="94">
        <f>AProperties!AF978*(9.806*B978)^0.5</f>
        <v>5.5910102094933265</v>
      </c>
      <c r="Y978" s="94">
        <f>AProperties!AG978*(9.806*C978)^0.5</f>
        <v>5.5965040825691572</v>
      </c>
      <c r="Z978" s="94">
        <f>AProperties!AH978*(9.806*D978)^0.5</f>
        <v>5.5957049768135461</v>
      </c>
      <c r="AA978" s="94">
        <f>AProperties!AI978*(9.806*E978)^0.5</f>
        <v>5.5992607502989777</v>
      </c>
      <c r="AB978" s="94">
        <f>AProperties!AJ978*(9.806*F978)^0.5</f>
        <v>5.5983412384843287</v>
      </c>
      <c r="AC978" s="94">
        <f>AProperties!AK978*(9.806*G978)^0.5</f>
        <v>5.6009304210089352</v>
      </c>
      <c r="AD978" s="94">
        <f>AProperties!AL978*(9.806*H978)^0.5</f>
        <v>5.600029411229281</v>
      </c>
      <c r="AE978" s="94">
        <f>AProperties!AM978*(9.806*I978)^0.5</f>
        <v>5.6020501359440171</v>
      </c>
      <c r="AF978" s="97">
        <f t="shared" si="175"/>
        <v>5.5979789032301959</v>
      </c>
    </row>
    <row r="979" spans="1:32" x14ac:dyDescent="0.25">
      <c r="A979" s="28">
        <v>0.97199999999999998</v>
      </c>
      <c r="B979" s="94">
        <f>AProperties!B979/AProperties!V979/VLOOKUP(B$6,Data!$N$4:$Y$11,Data!$X$1,FALSE)</f>
        <v>3.2834579958482069</v>
      </c>
      <c r="C979" s="94">
        <f>AProperties!C979/AProperties!W979/VLOOKUP(C$6,Data!$N$4:$Y$11,Data!$X$1,FALSE)</f>
        <v>3.2898420497505776</v>
      </c>
      <c r="D979" s="94">
        <f>AProperties!D979/AProperties!X979/VLOOKUP(D$6,Data!$N$4:$Y$11,Data!$X$1,FALSE)</f>
        <v>3.2889130713391315</v>
      </c>
      <c r="E979" s="94">
        <f>AProperties!E979/AProperties!Y979/VLOOKUP(E$6,Data!$N$4:$Y$11,Data!$X$1,FALSE)</f>
        <v>3.293047762994445</v>
      </c>
      <c r="F979" s="94">
        <f>AProperties!F979/AProperties!Z979/VLOOKUP(F$6,Data!$N$4:$Y$11,Data!$X$1,FALSE)</f>
        <v>3.2919782912768238</v>
      </c>
      <c r="G979" s="94">
        <f>AProperties!G979/AProperties!AA979/VLOOKUP(G$6,Data!$N$4:$Y$11,Data!$X$1,FALSE)</f>
        <v>3.2949901864233206</v>
      </c>
      <c r="H979" s="94">
        <f>AProperties!H979/AProperties!AB979/VLOOKUP(H$6,Data!$N$4:$Y$11,Data!$X$1,FALSE)</f>
        <v>3.2939419177916776</v>
      </c>
      <c r="I979" s="94">
        <f>AProperties!I979/AProperties!AC979/VLOOKUP(I$6,Data!$N$4:$Y$11,Data!$X$1,FALSE)</f>
        <v>3.2962931414626939</v>
      </c>
      <c r="J979" s="97">
        <f t="shared" si="165"/>
        <v>3.2915580521108594</v>
      </c>
      <c r="L979" s="28">
        <v>0.97199999999999998</v>
      </c>
      <c r="M979" s="94">
        <f t="shared" si="166"/>
        <v>2.6137289979241034</v>
      </c>
      <c r="N979" s="94">
        <f t="shared" si="167"/>
        <v>2.616921024875289</v>
      </c>
      <c r="O979" s="94">
        <f t="shared" si="168"/>
        <v>2.6164565356695659</v>
      </c>
      <c r="P979" s="94">
        <f t="shared" si="169"/>
        <v>2.6185238814972225</v>
      </c>
      <c r="Q979" s="94">
        <f t="shared" si="170"/>
        <v>2.6179891456384121</v>
      </c>
      <c r="R979" s="94">
        <f t="shared" si="171"/>
        <v>2.6194950932116603</v>
      </c>
      <c r="S979" s="94">
        <f t="shared" si="172"/>
        <v>2.6189709588958388</v>
      </c>
      <c r="T979" s="94">
        <f t="shared" si="173"/>
        <v>2.6201465707313467</v>
      </c>
      <c r="U979" s="97">
        <f t="shared" si="174"/>
        <v>2.6177790260554299</v>
      </c>
      <c r="W979" s="28">
        <v>0.97199999999999998</v>
      </c>
      <c r="X979" s="94">
        <f>AProperties!AF979*(9.806*B979)^0.5</f>
        <v>5.6421202363275826</v>
      </c>
      <c r="Y979" s="94">
        <f>AProperties!AG979*(9.806*C979)^0.5</f>
        <v>5.6476655024804732</v>
      </c>
      <c r="Z979" s="94">
        <f>AProperties!AH979*(9.806*D979)^0.5</f>
        <v>5.6468589189227094</v>
      </c>
      <c r="AA979" s="94">
        <f>AProperties!AI979*(9.806*E979)^0.5</f>
        <v>5.650447972786055</v>
      </c>
      <c r="AB979" s="94">
        <f>AProperties!AJ979*(9.806*F979)^0.5</f>
        <v>5.6495198531699673</v>
      </c>
      <c r="AC979" s="94">
        <f>AProperties!AK979*(9.806*G979)^0.5</f>
        <v>5.6521332765963566</v>
      </c>
      <c r="AD979" s="94">
        <f>AProperties!AL979*(9.806*H979)^0.5</f>
        <v>5.6512238302187532</v>
      </c>
      <c r="AE979" s="94">
        <f>AProperties!AM979*(9.806*I979)^0.5</f>
        <v>5.6532634774692045</v>
      </c>
      <c r="AF979" s="97">
        <f t="shared" si="175"/>
        <v>5.6491541334963875</v>
      </c>
    </row>
    <row r="980" spans="1:32" x14ac:dyDescent="0.25">
      <c r="A980" s="28">
        <v>0.97299999999999998</v>
      </c>
      <c r="B980" s="94">
        <f>AProperties!B980/AProperties!V980/VLOOKUP(B$6,Data!$N$4:$Y$11,Data!$X$1,FALSE)</f>
        <v>3.3438248854982371</v>
      </c>
      <c r="C980" s="94">
        <f>AProperties!C980/AProperties!W980/VLOOKUP(C$6,Data!$N$4:$Y$11,Data!$X$1,FALSE)</f>
        <v>3.350331720210042</v>
      </c>
      <c r="D980" s="94">
        <f>AProperties!D980/AProperties!X980/VLOOKUP(D$6,Data!$N$4:$Y$11,Data!$X$1,FALSE)</f>
        <v>3.3493848722794288</v>
      </c>
      <c r="E980" s="94">
        <f>AProperties!E980/AProperties!Y980/VLOOKUP(E$6,Data!$N$4:$Y$11,Data!$X$1,FALSE)</f>
        <v>3.3535991053803884</v>
      </c>
      <c r="F980" s="94">
        <f>AProperties!F980/AProperties!Z980/VLOOKUP(F$6,Data!$N$4:$Y$11,Data!$X$1,FALSE)</f>
        <v>3.3525090576661807</v>
      </c>
      <c r="G980" s="94">
        <f>AProperties!G980/AProperties!AA980/VLOOKUP(G$6,Data!$N$4:$Y$11,Data!$X$1,FALSE)</f>
        <v>3.3555789033624652</v>
      </c>
      <c r="H980" s="94">
        <f>AProperties!H980/AProperties!AB980/VLOOKUP(H$6,Data!$N$4:$Y$11,Data!$X$1,FALSE)</f>
        <v>3.3545104642279999</v>
      </c>
      <c r="I980" s="94">
        <f>AProperties!I980/AProperties!AC980/VLOOKUP(I$6,Data!$N$4:$Y$11,Data!$X$1,FALSE)</f>
        <v>3.3569069313390933</v>
      </c>
      <c r="J980" s="97">
        <f t="shared" si="165"/>
        <v>3.3520807424954797</v>
      </c>
      <c r="L980" s="28">
        <v>0.97299999999999998</v>
      </c>
      <c r="M980" s="94">
        <f t="shared" si="166"/>
        <v>2.6449124427491184</v>
      </c>
      <c r="N980" s="94">
        <f t="shared" si="167"/>
        <v>2.6481658601050211</v>
      </c>
      <c r="O980" s="94">
        <f t="shared" si="168"/>
        <v>2.6476924361397143</v>
      </c>
      <c r="P980" s="94">
        <f t="shared" si="169"/>
        <v>2.6497995526901943</v>
      </c>
      <c r="Q980" s="94">
        <f t="shared" si="170"/>
        <v>2.6492545288330902</v>
      </c>
      <c r="R980" s="94">
        <f t="shared" si="171"/>
        <v>2.6507894516812325</v>
      </c>
      <c r="S980" s="94">
        <f t="shared" si="172"/>
        <v>2.650255232114</v>
      </c>
      <c r="T980" s="94">
        <f t="shared" si="173"/>
        <v>2.6514534656695465</v>
      </c>
      <c r="U980" s="97">
        <f t="shared" si="174"/>
        <v>2.6490403712477395</v>
      </c>
      <c r="W980" s="28">
        <v>0.97299999999999998</v>
      </c>
      <c r="X980" s="94">
        <f>AProperties!AF980*(9.806*B980)^0.5</f>
        <v>5.6954683697249173</v>
      </c>
      <c r="Y980" s="94">
        <f>AProperties!AG980*(9.806*C980)^0.5</f>
        <v>5.7010673298932533</v>
      </c>
      <c r="Z980" s="94">
        <f>AProperties!AH980*(9.806*D980)^0.5</f>
        <v>5.7002529338110328</v>
      </c>
      <c r="AA980" s="94">
        <f>AProperties!AI980*(9.806*E980)^0.5</f>
        <v>5.7038767575717459</v>
      </c>
      <c r="AB980" s="94">
        <f>AProperties!AJ980*(9.806*F980)^0.5</f>
        <v>5.7029396449422673</v>
      </c>
      <c r="AC980" s="94">
        <f>AProperties!AK980*(9.806*G980)^0.5</f>
        <v>5.7055783940072136</v>
      </c>
      <c r="AD980" s="94">
        <f>AProperties!AL980*(9.806*H980)^0.5</f>
        <v>5.7046601335371108</v>
      </c>
      <c r="AE980" s="94">
        <f>AProperties!AM980*(9.806*I980)^0.5</f>
        <v>5.7067195499681311</v>
      </c>
      <c r="AF980" s="97">
        <f t="shared" si="175"/>
        <v>5.7025703891819592</v>
      </c>
    </row>
    <row r="981" spans="1:32" x14ac:dyDescent="0.25">
      <c r="A981" s="28">
        <v>0.97399999999999998</v>
      </c>
      <c r="B981" s="94">
        <f>AProperties!B981/AProperties!V981/VLOOKUP(B$6,Data!$N$4:$Y$11,Data!$X$1,FALSE)</f>
        <v>3.4076212147354621</v>
      </c>
      <c r="C981" s="94">
        <f>AProperties!C981/AProperties!W981/VLOOKUP(C$6,Data!$N$4:$Y$11,Data!$X$1,FALSE)</f>
        <v>3.4142577316895122</v>
      </c>
      <c r="D981" s="94">
        <f>AProperties!D981/AProperties!X981/VLOOKUP(D$6,Data!$N$4:$Y$11,Data!$X$1,FALSE)</f>
        <v>3.4132920098582256</v>
      </c>
      <c r="E981" s="94">
        <f>AProperties!E981/AProperties!Y981/VLOOKUP(E$6,Data!$N$4:$Y$11,Data!$X$1,FALSE)</f>
        <v>3.4175902550054622</v>
      </c>
      <c r="F981" s="94">
        <f>AProperties!F981/AProperties!Z981/VLOOKUP(F$6,Data!$N$4:$Y$11,Data!$X$1,FALSE)</f>
        <v>3.4164784748618211</v>
      </c>
      <c r="G981" s="94">
        <f>AProperties!G981/AProperties!AA981/VLOOKUP(G$6,Data!$N$4:$Y$11,Data!$X$1,FALSE)</f>
        <v>3.4196095280417054</v>
      </c>
      <c r="H981" s="94">
        <f>AProperties!H981/AProperties!AB981/VLOOKUP(H$6,Data!$N$4:$Y$11,Data!$X$1,FALSE)</f>
        <v>3.4185197848043973</v>
      </c>
      <c r="I981" s="94">
        <f>AProperties!I981/AProperties!AC981/VLOOKUP(I$6,Data!$N$4:$Y$11,Data!$X$1,FALSE)</f>
        <v>3.4209640380446964</v>
      </c>
      <c r="J981" s="97">
        <f t="shared" si="165"/>
        <v>3.4160416296301599</v>
      </c>
      <c r="L981" s="28">
        <v>0.97399999999999998</v>
      </c>
      <c r="M981" s="94">
        <f t="shared" si="166"/>
        <v>2.6778106073677312</v>
      </c>
      <c r="N981" s="94">
        <f t="shared" si="167"/>
        <v>2.6811288658447561</v>
      </c>
      <c r="O981" s="94">
        <f t="shared" si="168"/>
        <v>2.6806460049291125</v>
      </c>
      <c r="P981" s="94">
        <f t="shared" si="169"/>
        <v>2.6827951275027311</v>
      </c>
      <c r="Q981" s="94">
        <f t="shared" si="170"/>
        <v>2.6822392374309105</v>
      </c>
      <c r="R981" s="94">
        <f t="shared" si="171"/>
        <v>2.6838047640208527</v>
      </c>
      <c r="S981" s="94">
        <f t="shared" si="172"/>
        <v>2.6832598924021989</v>
      </c>
      <c r="T981" s="94">
        <f t="shared" si="173"/>
        <v>2.6844820190223482</v>
      </c>
      <c r="U981" s="97">
        <f t="shared" si="174"/>
        <v>2.6820208148150799</v>
      </c>
      <c r="W981" s="28">
        <v>0.97399999999999998</v>
      </c>
      <c r="X981" s="94">
        <f>AProperties!AF981*(9.806*B981)^0.5</f>
        <v>5.7512468144723456</v>
      </c>
      <c r="Y981" s="94">
        <f>AProperties!AG981*(9.806*C981)^0.5</f>
        <v>5.7569019640948147</v>
      </c>
      <c r="Z981" s="94">
        <f>AProperties!AH981*(9.806*D981)^0.5</f>
        <v>5.7560793924720794</v>
      </c>
      <c r="AA981" s="94">
        <f>AProperties!AI981*(9.806*E981)^0.5</f>
        <v>5.7597396015562436</v>
      </c>
      <c r="AB981" s="94">
        <f>AProperties!AJ981*(9.806*F981)^0.5</f>
        <v>5.7587930781403642</v>
      </c>
      <c r="AC981" s="94">
        <f>AProperties!AK981*(9.806*G981)^0.5</f>
        <v>5.7614583292702131</v>
      </c>
      <c r="AD981" s="94">
        <f>AProperties!AL981*(9.806*H981)^0.5</f>
        <v>5.7605308453048085</v>
      </c>
      <c r="AE981" s="94">
        <f>AProperties!AM981*(9.806*I981)^0.5</f>
        <v>5.7626109491247384</v>
      </c>
      <c r="AF981" s="97">
        <f t="shared" si="175"/>
        <v>5.758420121804452</v>
      </c>
    </row>
    <row r="982" spans="1:32" x14ac:dyDescent="0.25">
      <c r="A982" s="28">
        <v>0.97499999999999998</v>
      </c>
      <c r="B982" s="94">
        <f>AProperties!B982/AProperties!V982/VLOOKUP(B$6,Data!$N$4:$Y$11,Data!$X$1,FALSE)</f>
        <v>3.4751869301222547</v>
      </c>
      <c r="C982" s="94">
        <f>AProperties!C982/AProperties!W982/VLOOKUP(C$6,Data!$N$4:$Y$11,Data!$X$1,FALSE)</f>
        <v>3.4819607123882368</v>
      </c>
      <c r="D982" s="94">
        <f>AProperties!D982/AProperties!X982/VLOOKUP(D$6,Data!$N$4:$Y$11,Data!$X$1,FALSE)</f>
        <v>3.4809750130756947</v>
      </c>
      <c r="E982" s="94">
        <f>AProperties!E982/AProperties!Y982/VLOOKUP(E$6,Data!$N$4:$Y$11,Data!$X$1,FALSE)</f>
        <v>3.4853621824112637</v>
      </c>
      <c r="F982" s="94">
        <f>AProperties!F982/AProperties!Z982/VLOOKUP(F$6,Data!$N$4:$Y$11,Data!$X$1,FALSE)</f>
        <v>3.4842273991904342</v>
      </c>
      <c r="G982" s="94">
        <f>AProperties!G982/AProperties!AA982/VLOOKUP(G$6,Data!$N$4:$Y$11,Data!$X$1,FALSE)</f>
        <v>3.4874232384570152</v>
      </c>
      <c r="H982" s="94">
        <f>AProperties!H982/AProperties!AB982/VLOOKUP(H$6,Data!$N$4:$Y$11,Data!$X$1,FALSE)</f>
        <v>3.4863109455579098</v>
      </c>
      <c r="I982" s="94">
        <f>AProperties!I982/AProperties!AC982/VLOOKUP(I$6,Data!$N$4:$Y$11,Data!$X$1,FALSE)</f>
        <v>3.4888057787421176</v>
      </c>
      <c r="J982" s="97">
        <f t="shared" si="165"/>
        <v>3.4837815249931161</v>
      </c>
      <c r="L982" s="28">
        <v>0.97499999999999998</v>
      </c>
      <c r="M982" s="94">
        <f t="shared" si="166"/>
        <v>2.7125934650611274</v>
      </c>
      <c r="N982" s="94">
        <f t="shared" si="167"/>
        <v>2.7159803561941183</v>
      </c>
      <c r="O982" s="94">
        <f t="shared" si="168"/>
        <v>2.7154875065378472</v>
      </c>
      <c r="P982" s="94">
        <f t="shared" si="169"/>
        <v>2.7176810912056317</v>
      </c>
      <c r="Q982" s="94">
        <f t="shared" si="170"/>
        <v>2.7171136995952172</v>
      </c>
      <c r="R982" s="94">
        <f t="shared" si="171"/>
        <v>2.7187116192285075</v>
      </c>
      <c r="S982" s="94">
        <f t="shared" si="172"/>
        <v>2.718155472778955</v>
      </c>
      <c r="T982" s="94">
        <f t="shared" si="173"/>
        <v>2.7194028893710587</v>
      </c>
      <c r="U982" s="97">
        <f t="shared" si="174"/>
        <v>2.7168907624965573</v>
      </c>
      <c r="W982" s="28">
        <v>0.97499999999999998</v>
      </c>
      <c r="X982" s="94">
        <f>AProperties!AF982*(9.806*B982)^0.5</f>
        <v>5.8096724457136935</v>
      </c>
      <c r="Y982" s="94">
        <f>AProperties!AG982*(9.806*C982)^0.5</f>
        <v>5.8153864995478077</v>
      </c>
      <c r="Z982" s="94">
        <f>AProperties!AH982*(9.806*D982)^0.5</f>
        <v>5.8145553574642799</v>
      </c>
      <c r="AA982" s="94">
        <f>AProperties!AI982*(9.806*E982)^0.5</f>
        <v>5.818253709270425</v>
      </c>
      <c r="AB982" s="94">
        <f>AProperties!AJ982*(9.806*F982)^0.5</f>
        <v>5.8172973205793967</v>
      </c>
      <c r="AC982" s="94">
        <f>AProperties!AK982*(9.806*G982)^0.5</f>
        <v>5.8199903535894926</v>
      </c>
      <c r="AD982" s="94">
        <f>AProperties!AL982*(9.806*H982)^0.5</f>
        <v>5.8190532007462465</v>
      </c>
      <c r="AE982" s="94">
        <f>AProperties!AM982*(9.806*I982)^0.5</f>
        <v>5.8211549908584255</v>
      </c>
      <c r="AF982" s="97">
        <f t="shared" si="175"/>
        <v>5.816920484721221</v>
      </c>
    </row>
    <row r="983" spans="1:32" x14ac:dyDescent="0.25">
      <c r="A983" s="28">
        <v>0.97599999999999998</v>
      </c>
      <c r="B983" s="94">
        <f>AProperties!B983/AProperties!V983/VLOOKUP(B$6,Data!$N$4:$Y$11,Data!$X$1,FALSE)</f>
        <v>3.5469110774461545</v>
      </c>
      <c r="C983" s="94">
        <f>AProperties!C983/AProperties!W983/VLOOKUP(C$6,Data!$N$4:$Y$11,Data!$X$1,FALSE)</f>
        <v>3.5538304880201457</v>
      </c>
      <c r="D983" s="94">
        <f>AProperties!D983/AProperties!X983/VLOOKUP(D$6,Data!$N$4:$Y$11,Data!$X$1,FALSE)</f>
        <v>3.552823594142752</v>
      </c>
      <c r="E983" s="94">
        <f>AProperties!E983/AProperties!Y983/VLOOKUP(E$6,Data!$N$4:$Y$11,Data!$X$1,FALSE)</f>
        <v>3.5573051050181475</v>
      </c>
      <c r="F983" s="94">
        <f>AProperties!F983/AProperties!Z983/VLOOKUP(F$6,Data!$N$4:$Y$11,Data!$X$1,FALSE)</f>
        <v>3.5561459173881875</v>
      </c>
      <c r="G983" s="94">
        <f>AProperties!G983/AProperties!AA983/VLOOKUP(G$6,Data!$N$4:$Y$11,Data!$X$1,FALSE)</f>
        <v>3.5594104893968477</v>
      </c>
      <c r="H983" s="94">
        <f>AProperties!H983/AProperties!AB983/VLOOKUP(H$6,Data!$N$4:$Y$11,Data!$X$1,FALSE)</f>
        <v>3.5582742731742756</v>
      </c>
      <c r="I983" s="94">
        <f>AProperties!I983/AProperties!AC983/VLOOKUP(I$6,Data!$N$4:$Y$11,Data!$X$1,FALSE)</f>
        <v>3.5608227674533537</v>
      </c>
      <c r="J983" s="97">
        <f t="shared" si="165"/>
        <v>3.5556904640049831</v>
      </c>
      <c r="L983" s="28">
        <v>0.97599999999999998</v>
      </c>
      <c r="M983" s="94">
        <f t="shared" si="166"/>
        <v>2.749455538723077</v>
      </c>
      <c r="N983" s="94">
        <f t="shared" si="167"/>
        <v>2.7529152440100728</v>
      </c>
      <c r="O983" s="94">
        <f t="shared" si="168"/>
        <v>2.752411797071376</v>
      </c>
      <c r="P983" s="94">
        <f t="shared" si="169"/>
        <v>2.7546525525090737</v>
      </c>
      <c r="Q983" s="94">
        <f t="shared" si="170"/>
        <v>2.7540729586940937</v>
      </c>
      <c r="R983" s="94">
        <f t="shared" si="171"/>
        <v>2.755705244698424</v>
      </c>
      <c r="S983" s="94">
        <f t="shared" si="172"/>
        <v>2.7551371365871375</v>
      </c>
      <c r="T983" s="94">
        <f t="shared" si="173"/>
        <v>2.756411383726677</v>
      </c>
      <c r="U983" s="97">
        <f t="shared" si="174"/>
        <v>2.753845232002492</v>
      </c>
      <c r="W983" s="28">
        <v>0.97599999999999998</v>
      </c>
      <c r="X983" s="94">
        <f>AProperties!AF983*(9.806*B983)^0.5</f>
        <v>5.8709911158531591</v>
      </c>
      <c r="Y983" s="94">
        <f>AProperties!AG983*(9.806*C983)^0.5</f>
        <v>5.876767037114969</v>
      </c>
      <c r="Z983" s="94">
        <f>AProperties!AH983*(9.806*D983)^0.5</f>
        <v>5.875926893507355</v>
      </c>
      <c r="AA983" s="94">
        <f>AProperties!AI983*(9.806*E983)^0.5</f>
        <v>5.8796653062692812</v>
      </c>
      <c r="AB983" s="94">
        <f>AProperties!AJ983*(9.806*F983)^0.5</f>
        <v>5.8786985562203773</v>
      </c>
      <c r="AC983" s="94">
        <f>AProperties!AK983*(9.806*G983)^0.5</f>
        <v>5.8814207680516413</v>
      </c>
      <c r="AD983" s="94">
        <f>AProperties!AL983*(9.806*H983)^0.5</f>
        <v>5.8804734601879698</v>
      </c>
      <c r="AE983" s="94">
        <f>AProperties!AM983*(9.806*I983)^0.5</f>
        <v>5.882598026911924</v>
      </c>
      <c r="AF983" s="97">
        <f t="shared" si="175"/>
        <v>5.8783176455145849</v>
      </c>
    </row>
    <row r="984" spans="1:32" x14ac:dyDescent="0.25">
      <c r="A984" s="28">
        <v>0.97699999999999998</v>
      </c>
      <c r="B984" s="94">
        <f>AProperties!B984/AProperties!V984/VLOOKUP(B$6,Data!$N$4:$Y$11,Data!$X$1,FALSE)</f>
        <v>3.6232413106693651</v>
      </c>
      <c r="C984" s="94">
        <f>AProperties!C984/AProperties!W984/VLOOKUP(C$6,Data!$N$4:$Y$11,Data!$X$1,FALSE)</f>
        <v>3.6303156097809794</v>
      </c>
      <c r="D984" s="94">
        <f>AProperties!D984/AProperties!X984/VLOOKUP(D$6,Data!$N$4:$Y$11,Data!$X$1,FALSE)</f>
        <v>3.6292861736803639</v>
      </c>
      <c r="E984" s="94">
        <f>AProperties!E984/AProperties!Y984/VLOOKUP(E$6,Data!$N$4:$Y$11,Data!$X$1,FALSE)</f>
        <v>3.6338680246435642</v>
      </c>
      <c r="F984" s="94">
        <f>AProperties!F984/AProperties!Z984/VLOOKUP(F$6,Data!$N$4:$Y$11,Data!$X$1,FALSE)</f>
        <v>3.632682880932665</v>
      </c>
      <c r="G984" s="94">
        <f>AProperties!G984/AProperties!AA984/VLOOKUP(G$6,Data!$N$4:$Y$11,Data!$X$1,FALSE)</f>
        <v>3.6360205557484111</v>
      </c>
      <c r="H984" s="94">
        <f>AProperties!H984/AProperties!AB984/VLOOKUP(H$6,Data!$N$4:$Y$11,Data!$X$1,FALSE)</f>
        <v>3.6348588951705074</v>
      </c>
      <c r="I984" s="94">
        <f>AProperties!I984/AProperties!AC984/VLOOKUP(I$6,Data!$N$4:$Y$11,Data!$X$1,FALSE)</f>
        <v>3.6374644622488774</v>
      </c>
      <c r="J984" s="97">
        <f t="shared" si="165"/>
        <v>3.6322172391093424</v>
      </c>
      <c r="L984" s="28">
        <v>0.97699999999999998</v>
      </c>
      <c r="M984" s="94">
        <f t="shared" si="166"/>
        <v>2.7886206553346824</v>
      </c>
      <c r="N984" s="94">
        <f t="shared" si="167"/>
        <v>2.7921578048904898</v>
      </c>
      <c r="O984" s="94">
        <f t="shared" si="168"/>
        <v>2.7916430868401818</v>
      </c>
      <c r="P984" s="94">
        <f t="shared" si="169"/>
        <v>2.793934012321782</v>
      </c>
      <c r="Q984" s="94">
        <f t="shared" si="170"/>
        <v>2.7933414404663326</v>
      </c>
      <c r="R984" s="94">
        <f t="shared" si="171"/>
        <v>2.7950102778742054</v>
      </c>
      <c r="S984" s="94">
        <f t="shared" si="172"/>
        <v>2.7944294475852538</v>
      </c>
      <c r="T984" s="94">
        <f t="shared" si="173"/>
        <v>2.7957322311244388</v>
      </c>
      <c r="U984" s="97">
        <f t="shared" si="174"/>
        <v>2.7931086195546708</v>
      </c>
      <c r="W984" s="28">
        <v>0.97699999999999998</v>
      </c>
      <c r="X984" s="94">
        <f>AProperties!AF984*(9.806*B984)^0.5</f>
        <v>5.9354829298038823</v>
      </c>
      <c r="Y984" s="94">
        <f>AProperties!AG984*(9.806*C984)^0.5</f>
        <v>5.9413239645984515</v>
      </c>
      <c r="Z984" s="94">
        <f>AProperties!AH984*(9.806*D984)^0.5</f>
        <v>5.9404743472518371</v>
      </c>
      <c r="AA984" s="94">
        <f>AProperties!AI984*(9.806*E984)^0.5</f>
        <v>5.9442549223264418</v>
      </c>
      <c r="AB984" s="94">
        <f>AProperties!AJ984*(9.806*F984)^0.5</f>
        <v>5.9432772674791492</v>
      </c>
      <c r="AC984" s="94">
        <f>AProperties!AK984*(9.806*G984)^0.5</f>
        <v>5.9460301884286615</v>
      </c>
      <c r="AD984" s="94">
        <f>AProperties!AL984*(9.806*H984)^0.5</f>
        <v>5.9450721929936012</v>
      </c>
      <c r="AE984" s="94">
        <f>AProperties!AM984*(9.806*I984)^0.5</f>
        <v>5.9472207307330711</v>
      </c>
      <c r="AF984" s="97">
        <f t="shared" si="175"/>
        <v>5.9428920679518873</v>
      </c>
    </row>
    <row r="985" spans="1:32" x14ac:dyDescent="0.25">
      <c r="A985" s="28">
        <v>0.97799999999999998</v>
      </c>
      <c r="B985" s="94">
        <f>AProperties!B985/AProperties!V985/VLOOKUP(B$6,Data!$N$4:$Y$11,Data!$X$1,FALSE)</f>
        <v>3.7046957529005415</v>
      </c>
      <c r="C985" s="94">
        <f>AProperties!C985/AProperties!W985/VLOOKUP(C$6,Data!$N$4:$Y$11,Data!$X$1,FALSE)</f>
        <v>3.7119352390395219</v>
      </c>
      <c r="D985" s="94">
        <f>AProperties!D985/AProperties!X985/VLOOKUP(D$6,Data!$N$4:$Y$11,Data!$X$1,FALSE)</f>
        <v>3.7108817619589916</v>
      </c>
      <c r="E985" s="94">
        <f>AProperties!E985/AProperties!Y985/VLOOKUP(E$6,Data!$N$4:$Y$11,Data!$X$1,FALSE)</f>
        <v>3.7155706241059234</v>
      </c>
      <c r="F985" s="94">
        <f>AProperties!F985/AProperties!Z985/VLOOKUP(F$6,Data!$N$4:$Y$11,Data!$X$1,FALSE)</f>
        <v>3.7143577986722707</v>
      </c>
      <c r="G985" s="94">
        <f>AProperties!G985/AProperties!AA985/VLOOKUP(G$6,Data!$N$4:$Y$11,Data!$X$1,FALSE)</f>
        <v>3.7177734363202433</v>
      </c>
      <c r="H985" s="94">
        <f>AProperties!H985/AProperties!AB985/VLOOKUP(H$6,Data!$N$4:$Y$11,Data!$X$1,FALSE)</f>
        <v>3.7165846398217148</v>
      </c>
      <c r="I985" s="94">
        <f>AProperties!I985/AProperties!AC985/VLOOKUP(I$6,Data!$N$4:$Y$11,Data!$X$1,FALSE)</f>
        <v>3.7192510739126114</v>
      </c>
      <c r="J985" s="97">
        <f t="shared" si="165"/>
        <v>3.7138812908414773</v>
      </c>
      <c r="L985" s="28">
        <v>0.97799999999999998</v>
      </c>
      <c r="M985" s="94">
        <f t="shared" si="166"/>
        <v>2.8303478764502707</v>
      </c>
      <c r="N985" s="94">
        <f t="shared" si="167"/>
        <v>2.8339676195197612</v>
      </c>
      <c r="O985" s="94">
        <f t="shared" si="168"/>
        <v>2.833440880979496</v>
      </c>
      <c r="P985" s="94">
        <f t="shared" si="169"/>
        <v>2.8357853120529617</v>
      </c>
      <c r="Q985" s="94">
        <f t="shared" si="170"/>
        <v>2.8351788993361353</v>
      </c>
      <c r="R985" s="94">
        <f t="shared" si="171"/>
        <v>2.8368867181601214</v>
      </c>
      <c r="S985" s="94">
        <f t="shared" si="172"/>
        <v>2.8362923199108572</v>
      </c>
      <c r="T985" s="94">
        <f t="shared" si="173"/>
        <v>2.8376255369563057</v>
      </c>
      <c r="U985" s="97">
        <f t="shared" si="174"/>
        <v>2.8349406454207386</v>
      </c>
      <c r="W985" s="28">
        <v>0.97799999999999998</v>
      </c>
      <c r="X985" s="94">
        <f>AProperties!AF985*(9.806*B985)^0.5</f>
        <v>6.0034687593527156</v>
      </c>
      <c r="Y985" s="94">
        <f>AProperties!AG985*(9.806*C985)^0.5</f>
        <v>6.0093784776367833</v>
      </c>
      <c r="Z985" s="94">
        <f>AProperties!AH985*(9.806*D985)^0.5</f>
        <v>6.0085188672258711</v>
      </c>
      <c r="AA985" s="94">
        <f>AProperties!AI985*(9.806*E985)^0.5</f>
        <v>6.0123439156093701</v>
      </c>
      <c r="AB985" s="94">
        <f>AProperties!AJ985*(9.806*F985)^0.5</f>
        <v>6.0113547583079701</v>
      </c>
      <c r="AC985" s="94">
        <f>AProperties!AK985*(9.806*G985)^0.5</f>
        <v>6.0141400713388373</v>
      </c>
      <c r="AD985" s="94">
        <f>AProperties!AL985*(9.806*H985)^0.5</f>
        <v>6.0131708026531836</v>
      </c>
      <c r="AE985" s="94">
        <f>AProperties!AM985*(9.806*I985)^0.5</f>
        <v>6.0153446249672884</v>
      </c>
      <c r="AF985" s="97">
        <f t="shared" si="175"/>
        <v>6.0109650346365031</v>
      </c>
    </row>
    <row r="986" spans="1:32" x14ac:dyDescent="0.25">
      <c r="A986" s="28">
        <v>0.97899999999999998</v>
      </c>
      <c r="B986" s="94">
        <f>AProperties!B986/AProperties!V986/VLOOKUP(B$6,Data!$N$4:$Y$11,Data!$X$1,FALSE)</f>
        <v>3.7918779293402198</v>
      </c>
      <c r="C986" s="94">
        <f>AProperties!C986/AProperties!W986/VLOOKUP(C$6,Data!$N$4:$Y$11,Data!$X$1,FALSE)</f>
        <v>3.799294110141842</v>
      </c>
      <c r="D986" s="94">
        <f>AProperties!D986/AProperties!X986/VLOOKUP(D$6,Data!$N$4:$Y$11,Data!$X$1,FALSE)</f>
        <v>3.7982149173574618</v>
      </c>
      <c r="E986" s="94">
        <f>AProperties!E986/AProperties!Y986/VLOOKUP(E$6,Data!$N$4:$Y$11,Data!$X$1,FALSE)</f>
        <v>3.8030182450246892</v>
      </c>
      <c r="F986" s="94">
        <f>AProperties!F986/AProperties!Z986/VLOOKUP(F$6,Data!$N$4:$Y$11,Data!$X$1,FALSE)</f>
        <v>3.8017758096232681</v>
      </c>
      <c r="G986" s="94">
        <f>AProperties!G986/AProperties!AA986/VLOOKUP(G$6,Data!$N$4:$Y$11,Data!$X$1,FALSE)</f>
        <v>3.8052748407294765</v>
      </c>
      <c r="H986" s="94">
        <f>AProperties!H986/AProperties!AB986/VLOOKUP(H$6,Data!$N$4:$Y$11,Data!$X$1,FALSE)</f>
        <v>3.8040570181442779</v>
      </c>
      <c r="I986" s="94">
        <f>AProperties!I986/AProperties!AC986/VLOOKUP(I$6,Data!$N$4:$Y$11,Data!$X$1,FALSE)</f>
        <v>3.8067885589252692</v>
      </c>
      <c r="J986" s="97">
        <f t="shared" si="165"/>
        <v>3.8012876786608132</v>
      </c>
      <c r="L986" s="28">
        <v>0.97899999999999998</v>
      </c>
      <c r="M986" s="94">
        <f t="shared" si="166"/>
        <v>2.8749389646701098</v>
      </c>
      <c r="N986" s="94">
        <f t="shared" si="167"/>
        <v>2.8786470550709211</v>
      </c>
      <c r="O986" s="94">
        <f t="shared" si="168"/>
        <v>2.878107458678731</v>
      </c>
      <c r="P986" s="94">
        <f t="shared" si="169"/>
        <v>2.8805091225123447</v>
      </c>
      <c r="Q986" s="94">
        <f t="shared" si="170"/>
        <v>2.8798879048116341</v>
      </c>
      <c r="R986" s="94">
        <f t="shared" si="171"/>
        <v>2.8816374203647381</v>
      </c>
      <c r="S986" s="94">
        <f t="shared" si="172"/>
        <v>2.8810285090721388</v>
      </c>
      <c r="T986" s="94">
        <f t="shared" si="173"/>
        <v>2.8823942794626345</v>
      </c>
      <c r="U986" s="97">
        <f t="shared" si="174"/>
        <v>2.8796438393304062</v>
      </c>
      <c r="W986" s="28">
        <v>0.97899999999999998</v>
      </c>
      <c r="X986" s="94">
        <f>AProperties!AF986*(9.806*B986)^0.5</f>
        <v>6.0753183593596436</v>
      </c>
      <c r="Y986" s="94">
        <f>AProperties!AG986*(9.806*C986)^0.5</f>
        <v>6.0813007040399931</v>
      </c>
      <c r="Z986" s="94">
        <f>AProperties!AH986*(9.806*D986)^0.5</f>
        <v>6.0804305269868397</v>
      </c>
      <c r="AA986" s="94">
        <f>AProperties!AI986*(9.806*E986)^0.5</f>
        <v>6.0843026010973782</v>
      </c>
      <c r="AB986" s="94">
        <f>AProperties!AJ986*(9.806*F986)^0.5</f>
        <v>6.0833012812515692</v>
      </c>
      <c r="AC986" s="94">
        <f>AProperties!AK986*(9.806*G986)^0.5</f>
        <v>6.086120845137879</v>
      </c>
      <c r="AD986" s="94">
        <f>AProperties!AL986*(9.806*H986)^0.5</f>
        <v>6.0851396563397646</v>
      </c>
      <c r="AE986" s="94">
        <f>AProperties!AM986*(9.806*I986)^0.5</f>
        <v>6.0873402140074901</v>
      </c>
      <c r="AF986" s="97">
        <f t="shared" si="175"/>
        <v>6.0829067735275695</v>
      </c>
    </row>
    <row r="987" spans="1:32" x14ac:dyDescent="0.25">
      <c r="A987" s="28">
        <v>0.98</v>
      </c>
      <c r="B987" s="94">
        <f>AProperties!B987/AProperties!V987/VLOOKUP(B$6,Data!$N$4:$Y$11,Data!$X$1,FALSE)</f>
        <v>3.8854957590146819</v>
      </c>
      <c r="C987" s="94">
        <f>AProperties!C987/AProperties!W987/VLOOKUP(C$6,Data!$N$4:$Y$11,Data!$X$1,FALSE)</f>
        <v>3.8931015601150532</v>
      </c>
      <c r="D987" s="94">
        <f>AProperties!D987/AProperties!X987/VLOOKUP(D$6,Data!$N$4:$Y$11,Data!$X$1,FALSE)</f>
        <v>3.8919947705411002</v>
      </c>
      <c r="E987" s="94">
        <f>AProperties!E987/AProperties!Y987/VLOOKUP(E$6,Data!$N$4:$Y$11,Data!$X$1,FALSE)</f>
        <v>3.896920936593713</v>
      </c>
      <c r="F987" s="94">
        <f>AProperties!F987/AProperties!Z987/VLOOKUP(F$6,Data!$N$4:$Y$11,Data!$X$1,FALSE)</f>
        <v>3.8956467253811722</v>
      </c>
      <c r="G987" s="94">
        <f>AProperties!G987/AProperties!AA987/VLOOKUP(G$6,Data!$N$4:$Y$11,Data!$X$1,FALSE)</f>
        <v>3.8992352497313312</v>
      </c>
      <c r="H987" s="94">
        <f>AProperties!H987/AProperties!AB987/VLOOKUP(H$6,Data!$N$4:$Y$11,Data!$X$1,FALSE)</f>
        <v>3.8979862779885575</v>
      </c>
      <c r="I987" s="94">
        <f>AProperties!I987/AProperties!AC987/VLOOKUP(I$6,Data!$N$4:$Y$11,Data!$X$1,FALSE)</f>
        <v>3.9007876875457339</v>
      </c>
      <c r="J987" s="97">
        <f t="shared" si="165"/>
        <v>3.8951461208639175</v>
      </c>
      <c r="L987" s="28">
        <v>0.98</v>
      </c>
      <c r="M987" s="94">
        <f t="shared" si="166"/>
        <v>2.9227478795073409</v>
      </c>
      <c r="N987" s="94">
        <f t="shared" si="167"/>
        <v>2.9265507800575268</v>
      </c>
      <c r="O987" s="94">
        <f t="shared" si="168"/>
        <v>2.9259973852705503</v>
      </c>
      <c r="P987" s="94">
        <f t="shared" si="169"/>
        <v>2.9284604682968567</v>
      </c>
      <c r="Q987" s="94">
        <f t="shared" si="170"/>
        <v>2.9278233626905861</v>
      </c>
      <c r="R987" s="94">
        <f t="shared" si="171"/>
        <v>2.9296176248656653</v>
      </c>
      <c r="S987" s="94">
        <f t="shared" si="172"/>
        <v>2.9289931389942785</v>
      </c>
      <c r="T987" s="94">
        <f t="shared" si="173"/>
        <v>2.9303938437728672</v>
      </c>
      <c r="U987" s="97">
        <f t="shared" si="174"/>
        <v>2.9275730604319596</v>
      </c>
      <c r="W987" s="28">
        <v>0.98</v>
      </c>
      <c r="X987" s="94">
        <f>AProperties!AF987*(9.806*B987)^0.5</f>
        <v>6.1514605777330091</v>
      </c>
      <c r="Y987" s="94">
        <f>AProperties!AG987*(9.806*C987)^0.5</f>
        <v>6.157519923996384</v>
      </c>
      <c r="Z987" s="94">
        <f>AProperties!AH987*(9.806*D987)^0.5</f>
        <v>6.1566385438398594</v>
      </c>
      <c r="AA987" s="94">
        <f>AProperties!AI987*(9.806*E987)^0.5</f>
        <v>6.1605604759231669</v>
      </c>
      <c r="AB987" s="94">
        <f>AProperties!AJ987*(9.806*F987)^0.5</f>
        <v>6.159546261076021</v>
      </c>
      <c r="AC987" s="94">
        <f>AProperties!AK987*(9.806*G987)^0.5</f>
        <v>6.1624021383711076</v>
      </c>
      <c r="AD987" s="94">
        <f>AProperties!AL987*(9.806*H987)^0.5</f>
        <v>6.1614083116828207</v>
      </c>
      <c r="AE987" s="94">
        <f>AProperties!AM987*(9.806*I987)^0.5</f>
        <v>6.1636372145322111</v>
      </c>
      <c r="AF987" s="97">
        <f t="shared" si="175"/>
        <v>6.159146680894322</v>
      </c>
    </row>
    <row r="988" spans="1:32" x14ac:dyDescent="0.25">
      <c r="A988" s="28">
        <v>0.98099999999999998</v>
      </c>
      <c r="B988" s="94">
        <f>AProperties!B988/AProperties!V988/VLOOKUP(B$6,Data!$N$4:$Y$11,Data!$X$1,FALSE)</f>
        <v>3.9863859769246348</v>
      </c>
      <c r="C988" s="94">
        <f>AProperties!C988/AProperties!W988/VLOOKUP(C$6,Data!$N$4:$Y$11,Data!$X$1,FALSE)</f>
        <v>3.9941959996377072</v>
      </c>
      <c r="D988" s="94">
        <f>AProperties!D988/AProperties!X988/VLOOKUP(D$6,Data!$N$4:$Y$11,Data!$X$1,FALSE)</f>
        <v>3.9930594883269861</v>
      </c>
      <c r="E988" s="94">
        <f>AProperties!E988/AProperties!Y988/VLOOKUP(E$6,Data!$N$4:$Y$11,Data!$X$1,FALSE)</f>
        <v>3.9981179510712992</v>
      </c>
      <c r="F988" s="94">
        <f>AProperties!F988/AProperties!Z988/VLOOKUP(F$6,Data!$N$4:$Y$11,Data!$X$1,FALSE)</f>
        <v>3.9968095174301808</v>
      </c>
      <c r="G988" s="94">
        <f>AProperties!G988/AProperties!AA988/VLOOKUP(G$6,Data!$N$4:$Y$11,Data!$X$1,FALSE)</f>
        <v>4.000494425566945</v>
      </c>
      <c r="H988" s="94">
        <f>AProperties!H988/AProperties!AB988/VLOOKUP(H$6,Data!$N$4:$Y$11,Data!$X$1,FALSE)</f>
        <v>3.9992119063685005</v>
      </c>
      <c r="I988" s="94">
        <f>AProperties!I988/AProperties!AC988/VLOOKUP(I$6,Data!$N$4:$Y$11,Data!$X$1,FALSE)</f>
        <v>4.0020885641262556</v>
      </c>
      <c r="J988" s="97">
        <f t="shared" si="165"/>
        <v>3.9962954786815637</v>
      </c>
      <c r="L988" s="28">
        <v>0.98099999999999998</v>
      </c>
      <c r="M988" s="94">
        <f t="shared" si="166"/>
        <v>2.9741929884623173</v>
      </c>
      <c r="N988" s="94">
        <f t="shared" si="167"/>
        <v>2.9780979998188535</v>
      </c>
      <c r="O988" s="94">
        <f t="shared" si="168"/>
        <v>2.9775297441634931</v>
      </c>
      <c r="P988" s="94">
        <f t="shared" si="169"/>
        <v>2.9800589755356497</v>
      </c>
      <c r="Q988" s="94">
        <f t="shared" si="170"/>
        <v>2.9794047587150905</v>
      </c>
      <c r="R988" s="94">
        <f t="shared" si="171"/>
        <v>2.9812472127834724</v>
      </c>
      <c r="S988" s="94">
        <f t="shared" si="172"/>
        <v>2.9806059531842504</v>
      </c>
      <c r="T988" s="94">
        <f t="shared" si="173"/>
        <v>2.9820442820631277</v>
      </c>
      <c r="U988" s="97">
        <f t="shared" si="174"/>
        <v>2.9791477393407817</v>
      </c>
      <c r="W988" s="28">
        <v>0.98099999999999998</v>
      </c>
      <c r="X988" s="94">
        <f>AProperties!AF988*(9.806*B988)^0.5</f>
        <v>6.232396335446369</v>
      </c>
      <c r="Y988" s="94">
        <f>AProperties!AG988*(9.806*C988)^0.5</f>
        <v>6.238537563093705</v>
      </c>
      <c r="Z988" s="94">
        <f>AProperties!AH988*(9.806*D988)^0.5</f>
        <v>6.2376442699671184</v>
      </c>
      <c r="AA988" s="94">
        <f>AProperties!AI988*(9.806*E988)^0.5</f>
        <v>6.2416192189202988</v>
      </c>
      <c r="AB988" s="94">
        <f>AProperties!AJ988*(9.806*F988)^0.5</f>
        <v>6.2405912921390554</v>
      </c>
      <c r="AC988" s="94">
        <f>AProperties!AK988*(9.806*G988)^0.5</f>
        <v>6.2434857832736119</v>
      </c>
      <c r="AD988" s="94">
        <f>AProperties!AL988*(9.806*H988)^0.5</f>
        <v>6.2424785181355436</v>
      </c>
      <c r="AE988" s="94">
        <f>AProperties!AM988*(9.806*I988)^0.5</f>
        <v>6.2447375616569589</v>
      </c>
      <c r="AF988" s="97">
        <f t="shared" si="175"/>
        <v>6.2401863178290826</v>
      </c>
    </row>
    <row r="989" spans="1:32" x14ac:dyDescent="0.25">
      <c r="A989" s="28">
        <v>0.98199999999999998</v>
      </c>
      <c r="B989" s="94">
        <f>AProperties!B989/AProperties!V989/VLOOKUP(B$6,Data!$N$4:$Y$11,Data!$X$1,FALSE)</f>
        <v>4.0955459224611364</v>
      </c>
      <c r="C989" s="94">
        <f>AProperties!C989/AProperties!W989/VLOOKUP(C$6,Data!$N$4:$Y$11,Data!$X$1,FALSE)</f>
        <v>4.1035767649947283</v>
      </c>
      <c r="D989" s="94">
        <f>AProperties!D989/AProperties!X989/VLOOKUP(D$6,Data!$N$4:$Y$11,Data!$X$1,FALSE)</f>
        <v>4.1024081163921311</v>
      </c>
      <c r="E989" s="94">
        <f>AProperties!E989/AProperties!Y989/VLOOKUP(E$6,Data!$N$4:$Y$11,Data!$X$1,FALSE)</f>
        <v>4.1076096276462017</v>
      </c>
      <c r="F989" s="94">
        <f>AProperties!F989/AProperties!Z989/VLOOKUP(F$6,Data!$N$4:$Y$11,Data!$X$1,FALSE)</f>
        <v>4.10626419036298</v>
      </c>
      <c r="G989" s="94">
        <f>AProperties!G989/AProperties!AA989/VLOOKUP(G$6,Data!$N$4:$Y$11,Data!$X$1,FALSE)</f>
        <v>4.1100533151674519</v>
      </c>
      <c r="H989" s="94">
        <f>AProperties!H989/AProperties!AB989/VLOOKUP(H$6,Data!$N$4:$Y$11,Data!$X$1,FALSE)</f>
        <v>4.1087345222292528</v>
      </c>
      <c r="I989" s="94">
        <f>AProperties!I989/AProperties!AC989/VLOOKUP(I$6,Data!$N$4:$Y$11,Data!$X$1,FALSE)</f>
        <v>4.1116925432886342</v>
      </c>
      <c r="J989" s="97">
        <f t="shared" si="165"/>
        <v>4.1057356253178146</v>
      </c>
      <c r="L989" s="28">
        <v>0.98199999999999998</v>
      </c>
      <c r="M989" s="94">
        <f t="shared" si="166"/>
        <v>3.0297729612305684</v>
      </c>
      <c r="N989" s="94">
        <f t="shared" si="167"/>
        <v>3.0337883824973639</v>
      </c>
      <c r="O989" s="94">
        <f t="shared" si="168"/>
        <v>3.0332040581960653</v>
      </c>
      <c r="P989" s="94">
        <f t="shared" si="169"/>
        <v>3.0358048138231011</v>
      </c>
      <c r="Q989" s="94">
        <f t="shared" si="170"/>
        <v>3.0351320951814902</v>
      </c>
      <c r="R989" s="94">
        <f t="shared" si="171"/>
        <v>3.0370266575837261</v>
      </c>
      <c r="S989" s="94">
        <f t="shared" si="172"/>
        <v>3.0363672611146262</v>
      </c>
      <c r="T989" s="94">
        <f t="shared" si="173"/>
        <v>3.0378462716443169</v>
      </c>
      <c r="U989" s="97">
        <f t="shared" si="174"/>
        <v>3.034867812658907</v>
      </c>
      <c r="W989" s="28">
        <v>0.98199999999999998</v>
      </c>
      <c r="X989" s="94">
        <f>AProperties!AF989*(9.806*B989)^0.5</f>
        <v>6.3187153200738164</v>
      </c>
      <c r="Y989" s="94">
        <f>AProperties!AG989*(9.806*C989)^0.5</f>
        <v>6.3249439025737892</v>
      </c>
      <c r="Z989" s="94">
        <f>AProperties!AH989*(9.806*D989)^0.5</f>
        <v>6.3240379002504241</v>
      </c>
      <c r="AA989" s="94">
        <f>AProperties!AI989*(9.806*E989)^0.5</f>
        <v>6.3280694092685206</v>
      </c>
      <c r="AB989" s="94">
        <f>AProperties!AJ989*(9.806*F989)^0.5</f>
        <v>6.3270268542366361</v>
      </c>
      <c r="AC989" s="94">
        <f>AProperties!AK989*(9.806*G989)^0.5</f>
        <v>6.329962539498637</v>
      </c>
      <c r="AD989" s="94">
        <f>AProperties!AL989*(9.806*H989)^0.5</f>
        <v>6.3289409379600983</v>
      </c>
      <c r="AE989" s="94">
        <f>AProperties!AM989*(9.806*I989)^0.5</f>
        <v>6.3312321360713044</v>
      </c>
      <c r="AF989" s="97">
        <f t="shared" si="175"/>
        <v>6.3266161249916539</v>
      </c>
    </row>
    <row r="990" spans="1:32" x14ac:dyDescent="0.25">
      <c r="A990" s="28">
        <v>0.98299999999999998</v>
      </c>
      <c r="B990" s="94">
        <f>AProperties!B990/AProperties!V990/VLOOKUP(B$6,Data!$N$4:$Y$11,Data!$X$1,FALSE)</f>
        <v>4.2141754725024612</v>
      </c>
      <c r="C990" s="94">
        <f>AProperties!C990/AProperties!W990/VLOOKUP(C$6,Data!$N$4:$Y$11,Data!$X$1,FALSE)</f>
        <v>4.2224461349816034</v>
      </c>
      <c r="D990" s="94">
        <f>AProperties!D990/AProperties!X990/VLOOKUP(D$6,Data!$N$4:$Y$11,Data!$X$1,FALSE)</f>
        <v>4.221242583981426</v>
      </c>
      <c r="E990" s="94">
        <f>AProperties!E990/AProperties!Y990/VLOOKUP(E$6,Data!$N$4:$Y$11,Data!$X$1,FALSE)</f>
        <v>4.2265994514320138</v>
      </c>
      <c r="F990" s="94">
        <f>AProperties!F990/AProperties!Z990/VLOOKUP(F$6,Data!$N$4:$Y$11,Data!$X$1,FALSE)</f>
        <v>4.2252138268324702</v>
      </c>
      <c r="G990" s="94">
        <f>AProperties!G990/AProperties!AA990/VLOOKUP(G$6,Data!$N$4:$Y$11,Data!$X$1,FALSE)</f>
        <v>4.2291161346536637</v>
      </c>
      <c r="H990" s="94">
        <f>AProperties!H990/AProperties!AB990/VLOOKUP(H$6,Data!$N$4:$Y$11,Data!$X$1,FALSE)</f>
        <v>4.2277579471820879</v>
      </c>
      <c r="I990" s="94">
        <f>AProperties!I990/AProperties!AC990/VLOOKUP(I$6,Data!$N$4:$Y$11,Data!$X$1,FALSE)</f>
        <v>4.230804331533923</v>
      </c>
      <c r="J990" s="97">
        <f t="shared" si="165"/>
        <v>4.2246694853874551</v>
      </c>
      <c r="L990" s="28">
        <v>0.98299999999999998</v>
      </c>
      <c r="M990" s="94">
        <f t="shared" si="166"/>
        <v>3.0900877362512307</v>
      </c>
      <c r="N990" s="94">
        <f t="shared" si="167"/>
        <v>3.0942230674908018</v>
      </c>
      <c r="O990" s="94">
        <f t="shared" si="168"/>
        <v>3.0936212919907131</v>
      </c>
      <c r="P990" s="94">
        <f t="shared" si="169"/>
        <v>3.096299725716007</v>
      </c>
      <c r="Q990" s="94">
        <f t="shared" si="170"/>
        <v>3.0956069134162352</v>
      </c>
      <c r="R990" s="94">
        <f t="shared" si="171"/>
        <v>3.0975580673268319</v>
      </c>
      <c r="S990" s="94">
        <f t="shared" si="172"/>
        <v>3.096878973591044</v>
      </c>
      <c r="T990" s="94">
        <f t="shared" si="173"/>
        <v>3.0984021657669616</v>
      </c>
      <c r="U990" s="97">
        <f t="shared" si="174"/>
        <v>3.0953347426937281</v>
      </c>
      <c r="W990" s="28">
        <v>0.98299999999999998</v>
      </c>
      <c r="X990" s="94">
        <f>AProperties!AF990*(9.806*B990)^0.5</f>
        <v>6.4111177306169873</v>
      </c>
      <c r="Y990" s="94">
        <f>AProperties!AG990*(9.806*C990)^0.5</f>
        <v>6.417439845932714</v>
      </c>
      <c r="Z990" s="94">
        <f>AProperties!AH990*(9.806*D990)^0.5</f>
        <v>6.4165202357042039</v>
      </c>
      <c r="AA990" s="94">
        <f>AProperties!AI990*(9.806*E990)^0.5</f>
        <v>6.4206123040207608</v>
      </c>
      <c r="AB990" s="94">
        <f>AProperties!AJ990*(9.806*F990)^0.5</f>
        <v>6.4195540864848777</v>
      </c>
      <c r="AC990" s="94">
        <f>AProperties!AK990*(9.806*G990)^0.5</f>
        <v>6.4225338782629624</v>
      </c>
      <c r="AD990" s="94">
        <f>AProperties!AL990*(9.806*H990)^0.5</f>
        <v>6.4214969268013826</v>
      </c>
      <c r="AE990" s="94">
        <f>AProperties!AM990*(9.806*I990)^0.5</f>
        <v>6.4238225526232444</v>
      </c>
      <c r="AF990" s="97">
        <f t="shared" si="175"/>
        <v>6.4191371950558915</v>
      </c>
    </row>
    <row r="991" spans="1:32" x14ac:dyDescent="0.25">
      <c r="A991" s="28">
        <v>0.98399999999999999</v>
      </c>
      <c r="B991" s="94">
        <f>AProperties!B991/AProperties!V991/VLOOKUP(B$6,Data!$N$4:$Y$11,Data!$X$1,FALSE)</f>
        <v>4.343733181451868</v>
      </c>
      <c r="C991" s="94">
        <f>AProperties!C991/AProperties!W991/VLOOKUP(C$6,Data!$N$4:$Y$11,Data!$X$1,FALSE)</f>
        <v>4.3522655831294408</v>
      </c>
      <c r="D991" s="94">
        <f>AProperties!D991/AProperties!X991/VLOOKUP(D$6,Data!$N$4:$Y$11,Data!$X$1,FALSE)</f>
        <v>4.3510239398059625</v>
      </c>
      <c r="E991" s="94">
        <f>AProperties!E991/AProperties!Y991/VLOOKUP(E$6,Data!$N$4:$Y$11,Data!$X$1,FALSE)</f>
        <v>4.3565503620356312</v>
      </c>
      <c r="F991" s="94">
        <f>AProperties!F991/AProperties!Z991/VLOOKUP(F$6,Data!$N$4:$Y$11,Data!$X$1,FALSE)</f>
        <v>4.3551208773229604</v>
      </c>
      <c r="G991" s="94">
        <f>AProperties!G991/AProperties!AA991/VLOOKUP(G$6,Data!$N$4:$Y$11,Data!$X$1,FALSE)</f>
        <v>4.3591467120481475</v>
      </c>
      <c r="H991" s="94">
        <f>AProperties!H991/AProperties!AB991/VLOOKUP(H$6,Data!$N$4:$Y$11,Data!$X$1,FALSE)</f>
        <v>4.3577455297901881</v>
      </c>
      <c r="I991" s="94">
        <f>AProperties!I991/AProperties!AC991/VLOOKUP(I$6,Data!$N$4:$Y$11,Data!$X$1,FALSE)</f>
        <v>4.3608883528584155</v>
      </c>
      <c r="J991" s="97">
        <f t="shared" si="165"/>
        <v>4.354559317305327</v>
      </c>
      <c r="L991" s="28">
        <v>0.98399999999999999</v>
      </c>
      <c r="M991" s="94">
        <f t="shared" si="166"/>
        <v>3.155866590725934</v>
      </c>
      <c r="N991" s="94">
        <f t="shared" si="167"/>
        <v>3.1601327915647204</v>
      </c>
      <c r="O991" s="94">
        <f t="shared" si="168"/>
        <v>3.1595119699029812</v>
      </c>
      <c r="P991" s="94">
        <f t="shared" si="169"/>
        <v>3.1622751810178156</v>
      </c>
      <c r="Q991" s="94">
        <f t="shared" si="170"/>
        <v>3.1615604386614802</v>
      </c>
      <c r="R991" s="94">
        <f t="shared" si="171"/>
        <v>3.1635733560240737</v>
      </c>
      <c r="S991" s="94">
        <f t="shared" si="172"/>
        <v>3.1628727648950941</v>
      </c>
      <c r="T991" s="94">
        <f t="shared" si="173"/>
        <v>3.1644441764292077</v>
      </c>
      <c r="U991" s="97">
        <f t="shared" si="174"/>
        <v>3.161279658652663</v>
      </c>
      <c r="W991" s="28">
        <v>0.98399999999999999</v>
      </c>
      <c r="X991" s="94">
        <f>AProperties!AF991*(9.806*B991)^0.5</f>
        <v>6.5104430047190665</v>
      </c>
      <c r="Y991" s="94">
        <f>AProperties!AG991*(9.806*C991)^0.5</f>
        <v>6.5168656748909486</v>
      </c>
      <c r="Z991" s="94">
        <f>AProperties!AH991*(9.806*D991)^0.5</f>
        <v>6.5159314352624049</v>
      </c>
      <c r="AA991" s="94">
        <f>AProperties!AI991*(9.806*E991)^0.5</f>
        <v>6.5200886085045839</v>
      </c>
      <c r="AB991" s="94">
        <f>AProperties!AJ991*(9.806*F991)^0.5</f>
        <v>6.519013552907948</v>
      </c>
      <c r="AC991" s="94">
        <f>AProperties!AK991*(9.806*G991)^0.5</f>
        <v>6.5220407614904827</v>
      </c>
      <c r="AD991" s="94">
        <f>AProperties!AL991*(9.806*H991)^0.5</f>
        <v>6.5209873081132317</v>
      </c>
      <c r="AE991" s="94">
        <f>AProperties!AM991*(9.806*I991)^0.5</f>
        <v>6.5233499453253421</v>
      </c>
      <c r="AF991" s="97">
        <f t="shared" si="175"/>
        <v>6.5185900364017515</v>
      </c>
    </row>
    <row r="992" spans="1:32" x14ac:dyDescent="0.25">
      <c r="A992" s="28">
        <v>0.98499999999999999</v>
      </c>
      <c r="B992" s="94">
        <f>AProperties!B992/AProperties!V992/VLOOKUP(B$6,Data!$N$4:$Y$11,Data!$X$1,FALSE)</f>
        <v>4.4860126909089457</v>
      </c>
      <c r="C992" s="94">
        <f>AProperties!C992/AProperties!W992/VLOOKUP(C$6,Data!$N$4:$Y$11,Data!$X$1,FALSE)</f>
        <v>4.4948323400513637</v>
      </c>
      <c r="D992" s="94">
        <f>AProperties!D992/AProperties!X992/VLOOKUP(D$6,Data!$N$4:$Y$11,Data!$X$1,FALSE)</f>
        <v>4.4935488921707698</v>
      </c>
      <c r="E992" s="94">
        <f>AProperties!E992/AProperties!Y992/VLOOKUP(E$6,Data!$N$4:$Y$11,Data!$X$1,FALSE)</f>
        <v>4.4992613925814551</v>
      </c>
      <c r="F992" s="94">
        <f>AProperties!F992/AProperties!Z992/VLOOKUP(F$6,Data!$N$4:$Y$11,Data!$X$1,FALSE)</f>
        <v>4.4977837735922375</v>
      </c>
      <c r="G992" s="94">
        <f>AProperties!G992/AProperties!AA992/VLOOKUP(G$6,Data!$N$4:$Y$11,Data!$X$1,FALSE)</f>
        <v>4.501945172763703</v>
      </c>
      <c r="H992" s="94">
        <f>AProperties!H992/AProperties!AB992/VLOOKUP(H$6,Data!$N$4:$Y$11,Data!$X$1,FALSE)</f>
        <v>4.500496805980978</v>
      </c>
      <c r="I992" s="94">
        <f>AProperties!I992/AProperties!AC992/VLOOKUP(I$6,Data!$N$4:$Y$11,Data!$X$1,FALSE)</f>
        <v>4.5037454654121856</v>
      </c>
      <c r="J992" s="97">
        <f t="shared" si="165"/>
        <v>4.4972033166827057</v>
      </c>
      <c r="L992" s="28">
        <v>0.98499999999999999</v>
      </c>
      <c r="M992" s="94">
        <f t="shared" si="166"/>
        <v>3.2280063454544727</v>
      </c>
      <c r="N992" s="94">
        <f t="shared" si="167"/>
        <v>3.2324161700256817</v>
      </c>
      <c r="O992" s="94">
        <f t="shared" si="168"/>
        <v>3.2317744460853848</v>
      </c>
      <c r="P992" s="94">
        <f t="shared" si="169"/>
        <v>3.2346306962907274</v>
      </c>
      <c r="Q992" s="94">
        <f t="shared" si="170"/>
        <v>3.2338918867961186</v>
      </c>
      <c r="R992" s="94">
        <f t="shared" si="171"/>
        <v>3.2359725863818514</v>
      </c>
      <c r="S992" s="94">
        <f t="shared" si="172"/>
        <v>3.2352484029904889</v>
      </c>
      <c r="T992" s="94">
        <f t="shared" si="173"/>
        <v>3.2368727327060927</v>
      </c>
      <c r="U992" s="97">
        <f t="shared" si="174"/>
        <v>3.2336016583413523</v>
      </c>
      <c r="W992" s="28">
        <v>0.98499999999999999</v>
      </c>
      <c r="X992" s="94">
        <f>AProperties!AF992*(9.806*B992)^0.5</f>
        <v>6.6177083717021743</v>
      </c>
      <c r="Y992" s="94">
        <f>AProperties!AG992*(9.806*C992)^0.5</f>
        <v>6.624239641012136</v>
      </c>
      <c r="Z992" s="94">
        <f>AProperties!AH992*(9.806*D992)^0.5</f>
        <v>6.6232896017849292</v>
      </c>
      <c r="AA992" s="94">
        <f>AProperties!AI992*(9.806*E992)^0.5</f>
        <v>6.6275170873034188</v>
      </c>
      <c r="AB992" s="94">
        <f>AProperties!AJ992*(9.806*F992)^0.5</f>
        <v>6.6264238469602237</v>
      </c>
      <c r="AC992" s="94">
        <f>AProperties!AK992*(9.806*G992)^0.5</f>
        <v>6.629502264521296</v>
      </c>
      <c r="AD992" s="94">
        <f>AProperties!AL992*(9.806*H992)^0.5</f>
        <v>6.6284309895383702</v>
      </c>
      <c r="AE992" s="94">
        <f>AProperties!AM992*(9.806*I992)^0.5</f>
        <v>6.6308335979296773</v>
      </c>
      <c r="AF992" s="97">
        <f t="shared" si="175"/>
        <v>6.6259931750940293</v>
      </c>
    </row>
    <row r="993" spans="1:32" x14ac:dyDescent="0.25">
      <c r="A993" s="28">
        <v>0.98599999999999999</v>
      </c>
      <c r="B993" s="94">
        <f>AProperties!B993/AProperties!V993/VLOOKUP(B$6,Data!$N$4:$Y$11,Data!$X$1,FALSE)</f>
        <v>4.6432486672246958</v>
      </c>
      <c r="C993" s="94">
        <f>AProperties!C993/AProperties!W993/VLOOKUP(C$6,Data!$N$4:$Y$11,Data!$X$1,FALSE)</f>
        <v>4.6523855426480418</v>
      </c>
      <c r="D993" s="94">
        <f>AProperties!D993/AProperties!X993/VLOOKUP(D$6,Data!$N$4:$Y$11,Data!$X$1,FALSE)</f>
        <v>4.6510559273794216</v>
      </c>
      <c r="E993" s="94">
        <f>AProperties!E993/AProperties!Y993/VLOOKUP(E$6,Data!$N$4:$Y$11,Data!$X$1,FALSE)</f>
        <v>4.6569739252130296</v>
      </c>
      <c r="F993" s="94">
        <f>AProperties!F993/AProperties!Z993/VLOOKUP(F$6,Data!$N$4:$Y$11,Data!$X$1,FALSE)</f>
        <v>4.6554431487101304</v>
      </c>
      <c r="G993" s="94">
        <f>AProperties!G993/AProperties!AA993/VLOOKUP(G$6,Data!$N$4:$Y$11,Data!$X$1,FALSE)</f>
        <v>4.6597542595188601</v>
      </c>
      <c r="H993" s="94">
        <f>AProperties!H993/AProperties!AB993/VLOOKUP(H$6,Data!$N$4:$Y$11,Data!$X$1,FALSE)</f>
        <v>4.6582537841990845</v>
      </c>
      <c r="I993" s="94">
        <f>AProperties!I993/AProperties!AC993/VLOOKUP(I$6,Data!$N$4:$Y$11,Data!$X$1,FALSE)</f>
        <v>4.661619324624434</v>
      </c>
      <c r="J993" s="97">
        <f t="shared" si="165"/>
        <v>4.6548418224397121</v>
      </c>
      <c r="L993" s="28">
        <v>0.98599999999999999</v>
      </c>
      <c r="M993" s="94">
        <f t="shared" si="166"/>
        <v>3.3076243336123481</v>
      </c>
      <c r="N993" s="94">
        <f t="shared" si="167"/>
        <v>3.3121927713240211</v>
      </c>
      <c r="O993" s="94">
        <f t="shared" si="168"/>
        <v>3.311527963689711</v>
      </c>
      <c r="P993" s="94">
        <f t="shared" si="169"/>
        <v>3.314486962606515</v>
      </c>
      <c r="Q993" s="94">
        <f t="shared" si="170"/>
        <v>3.313721574355065</v>
      </c>
      <c r="R993" s="94">
        <f t="shared" si="171"/>
        <v>3.3158771297594303</v>
      </c>
      <c r="S993" s="94">
        <f t="shared" si="172"/>
        <v>3.315126892099542</v>
      </c>
      <c r="T993" s="94">
        <f t="shared" si="173"/>
        <v>3.3168096623122167</v>
      </c>
      <c r="U993" s="97">
        <f t="shared" si="174"/>
        <v>3.3134209112198558</v>
      </c>
      <c r="W993" s="28">
        <v>0.98599999999999999</v>
      </c>
      <c r="X993" s="94">
        <f>AProperties!AF993*(9.806*B993)^0.5</f>
        <v>6.7341615120184972</v>
      </c>
      <c r="Y993" s="94">
        <f>AProperties!AG993*(9.806*C993)^0.5</f>
        <v>6.7408106778385104</v>
      </c>
      <c r="Z993" s="94">
        <f>AProperties!AH993*(9.806*D993)^0.5</f>
        <v>6.7398434865294927</v>
      </c>
      <c r="AA993" s="94">
        <f>AProperties!AI993*(9.806*E993)^0.5</f>
        <v>6.7441473028314638</v>
      </c>
      <c r="AB993" s="94">
        <f>AProperties!AJ993*(9.806*F993)^0.5</f>
        <v>6.7430343212818551</v>
      </c>
      <c r="AC993" s="94">
        <f>AProperties!AK993*(9.806*G993)^0.5</f>
        <v>6.7461683307024947</v>
      </c>
      <c r="AD993" s="94">
        <f>AProperties!AL993*(9.806*H993)^0.5</f>
        <v>6.7450777088565816</v>
      </c>
      <c r="AE993" s="94">
        <f>AProperties!AM993*(9.806*I993)^0.5</f>
        <v>6.747523709259335</v>
      </c>
      <c r="AF993" s="97">
        <f t="shared" si="175"/>
        <v>6.742595881164779</v>
      </c>
    </row>
    <row r="994" spans="1:32" x14ac:dyDescent="0.25">
      <c r="A994" s="28">
        <v>0.98699999999999999</v>
      </c>
      <c r="B994" s="94">
        <f>AProperties!B994/AProperties!V994/VLOOKUP(B$6,Data!$N$4:$Y$11,Data!$X$1,FALSE)</f>
        <v>4.8182667744008256</v>
      </c>
      <c r="C994" s="94">
        <f>AProperties!C994/AProperties!W994/VLOOKUP(C$6,Data!$N$4:$Y$11,Data!$X$1,FALSE)</f>
        <v>4.8277565065980905</v>
      </c>
      <c r="D994" s="94">
        <f>AProperties!D994/AProperties!X994/VLOOKUP(D$6,Data!$N$4:$Y$11,Data!$X$1,FALSE)</f>
        <v>4.8263755386247214</v>
      </c>
      <c r="E994" s="94">
        <f>AProperties!E994/AProperties!Y994/VLOOKUP(E$6,Data!$N$4:$Y$11,Data!$X$1,FALSE)</f>
        <v>4.8325221140458181</v>
      </c>
      <c r="F994" s="94">
        <f>AProperties!F994/AProperties!Z994/VLOOKUP(F$6,Data!$N$4:$Y$11,Data!$X$1,FALSE)</f>
        <v>4.8309322098132572</v>
      </c>
      <c r="G994" s="94">
        <f>AProperties!G994/AProperties!AA994/VLOOKUP(G$6,Data!$N$4:$Y$11,Data!$X$1,FALSE)</f>
        <v>4.8354098464676092</v>
      </c>
      <c r="H994" s="94">
        <f>AProperties!H994/AProperties!AB994/VLOOKUP(H$6,Data!$N$4:$Y$11,Data!$X$1,FALSE)</f>
        <v>4.8338514103297054</v>
      </c>
      <c r="I994" s="94">
        <f>AProperties!I994/AProperties!AC994/VLOOKUP(I$6,Data!$N$4:$Y$11,Data!$X$1,FALSE)</f>
        <v>4.8373469584975402</v>
      </c>
      <c r="J994" s="97">
        <f t="shared" si="165"/>
        <v>4.8303076698471958</v>
      </c>
      <c r="L994" s="28">
        <v>0.98699999999999999</v>
      </c>
      <c r="M994" s="94">
        <f t="shared" si="166"/>
        <v>3.3961333872004129</v>
      </c>
      <c r="N994" s="94">
        <f t="shared" si="167"/>
        <v>3.4008782532990454</v>
      </c>
      <c r="O994" s="94">
        <f t="shared" si="168"/>
        <v>3.4001877693123608</v>
      </c>
      <c r="P994" s="94">
        <f t="shared" si="169"/>
        <v>3.4032610570229092</v>
      </c>
      <c r="Q994" s="94">
        <f t="shared" si="170"/>
        <v>3.4024661049066287</v>
      </c>
      <c r="R994" s="94">
        <f t="shared" si="171"/>
        <v>3.4047049232338047</v>
      </c>
      <c r="S994" s="94">
        <f t="shared" si="172"/>
        <v>3.4039257051648528</v>
      </c>
      <c r="T994" s="94">
        <f t="shared" si="173"/>
        <v>3.4056734792487702</v>
      </c>
      <c r="U994" s="97">
        <f t="shared" si="174"/>
        <v>3.402153834923598</v>
      </c>
      <c r="W994" s="28">
        <v>0.98699999999999999</v>
      </c>
      <c r="X994" s="94">
        <f>AProperties!AF994*(9.806*B994)^0.5</f>
        <v>6.8613539296436903</v>
      </c>
      <c r="Y994" s="94">
        <f>AProperties!AG994*(9.806*C994)^0.5</f>
        <v>6.8681318466707699</v>
      </c>
      <c r="Z994" s="94">
        <f>AProperties!AH994*(9.806*D994)^0.5</f>
        <v>6.8671459242557624</v>
      </c>
      <c r="AA994" s="94">
        <f>AProperties!AI994*(9.806*E994)^0.5</f>
        <v>6.8715330979426819</v>
      </c>
      <c r="AB994" s="94">
        <f>AProperties!AJ994*(9.806*F994)^0.5</f>
        <v>6.8703985580227753</v>
      </c>
      <c r="AC994" s="94">
        <f>AProperties!AK994*(9.806*G994)^0.5</f>
        <v>6.8735932763058649</v>
      </c>
      <c r="AD994" s="94">
        <f>AProperties!AL994*(9.806*H994)^0.5</f>
        <v>6.8724815268636279</v>
      </c>
      <c r="AE994" s="94">
        <f>AProperties!AM994*(9.806*I994)^0.5</f>
        <v>6.8749749130879385</v>
      </c>
      <c r="AF994" s="97">
        <f t="shared" si="175"/>
        <v>6.8699516340991389</v>
      </c>
    </row>
    <row r="995" spans="1:32" x14ac:dyDescent="0.25">
      <c r="A995" s="28">
        <v>0.98799999999999999</v>
      </c>
      <c r="B995" s="94">
        <f>AProperties!B995/AProperties!V995/VLOOKUP(B$6,Data!$N$4:$Y$11,Data!$X$1,FALSE)</f>
        <v>5.0147010887731627</v>
      </c>
      <c r="C995" s="94">
        <f>AProperties!C995/AProperties!W995/VLOOKUP(C$6,Data!$N$4:$Y$11,Data!$X$1,FALSE)</f>
        <v>5.024586575305996</v>
      </c>
      <c r="D995" s="94">
        <f>AProperties!D995/AProperties!X995/VLOOKUP(D$6,Data!$N$4:$Y$11,Data!$X$1,FALSE)</f>
        <v>5.0231480117389342</v>
      </c>
      <c r="E995" s="94">
        <f>AProperties!E995/AProperties!Y995/VLOOKUP(E$6,Data!$N$4:$Y$11,Data!$X$1,FALSE)</f>
        <v>5.0295509522141746</v>
      </c>
      <c r="F995" s="94">
        <f>AProperties!F995/AProperties!Z995/VLOOKUP(F$6,Data!$N$4:$Y$11,Data!$X$1,FALSE)</f>
        <v>5.0278947323880949</v>
      </c>
      <c r="G995" s="94">
        <f>AProperties!G995/AProperties!AA995/VLOOKUP(G$6,Data!$N$4:$Y$11,Data!$X$1,FALSE)</f>
        <v>5.0325591384094182</v>
      </c>
      <c r="H995" s="94">
        <f>AProperties!H995/AProperties!AB995/VLOOKUP(H$6,Data!$N$4:$Y$11,Data!$X$1,FALSE)</f>
        <v>5.0309356955831097</v>
      </c>
      <c r="I995" s="94">
        <f>AProperties!I995/AProperties!AC995/VLOOKUP(I$6,Data!$N$4:$Y$11,Data!$X$1,FALSE)</f>
        <v>5.0345770554750242</v>
      </c>
      <c r="J995" s="97">
        <f t="shared" si="165"/>
        <v>5.0272441562359891</v>
      </c>
      <c r="L995" s="28">
        <v>0.98799999999999999</v>
      </c>
      <c r="M995" s="94">
        <f t="shared" si="166"/>
        <v>3.4953505443865813</v>
      </c>
      <c r="N995" s="94">
        <f t="shared" si="167"/>
        <v>3.500293287652998</v>
      </c>
      <c r="O995" s="94">
        <f t="shared" si="168"/>
        <v>3.4995740058694671</v>
      </c>
      <c r="P995" s="94">
        <f t="shared" si="169"/>
        <v>3.5027754761070873</v>
      </c>
      <c r="Q995" s="94">
        <f t="shared" si="170"/>
        <v>3.5019473661940475</v>
      </c>
      <c r="R995" s="94">
        <f t="shared" si="171"/>
        <v>3.5042795692047091</v>
      </c>
      <c r="S995" s="94">
        <f t="shared" si="172"/>
        <v>3.5034678477915548</v>
      </c>
      <c r="T995" s="94">
        <f t="shared" si="173"/>
        <v>3.5052885277375121</v>
      </c>
      <c r="U995" s="97">
        <f t="shared" si="174"/>
        <v>3.501622078117995</v>
      </c>
      <c r="W995" s="28">
        <v>0.98799999999999999</v>
      </c>
      <c r="X995" s="94">
        <f>AProperties!AF995*(9.806*B995)^0.5</f>
        <v>7.0012455251222132</v>
      </c>
      <c r="Y995" s="94">
        <f>AProperties!AG995*(9.806*C995)^0.5</f>
        <v>7.0081650141794309</v>
      </c>
      <c r="Z995" s="94">
        <f>AProperties!AH995*(9.806*D995)^0.5</f>
        <v>7.0071584956260509</v>
      </c>
      <c r="AA995" s="94">
        <f>AProperties!AI995*(9.806*E995)^0.5</f>
        <v>7.0116373260189588</v>
      </c>
      <c r="AB995" s="94">
        <f>AProperties!AJ995*(9.806*F995)^0.5</f>
        <v>7.0104790814258875</v>
      </c>
      <c r="AC995" s="94">
        <f>AProperties!AK995*(9.806*G995)^0.5</f>
        <v>7.0137405524029388</v>
      </c>
      <c r="AD995" s="94">
        <f>AProperties!AL995*(9.806*H995)^0.5</f>
        <v>7.0126055720928342</v>
      </c>
      <c r="AE995" s="94">
        <f>AProperties!AM995*(9.806*I995)^0.5</f>
        <v>7.015151061332527</v>
      </c>
      <c r="AF995" s="97">
        <f t="shared" si="175"/>
        <v>7.0100228285251047</v>
      </c>
    </row>
    <row r="996" spans="1:32" x14ac:dyDescent="0.25">
      <c r="A996" s="28">
        <v>0.98899999999999999</v>
      </c>
      <c r="B996" s="94">
        <f>AProperties!B996/AProperties!V996/VLOOKUP(B$6,Data!$N$4:$Y$11,Data!$X$1,FALSE)</f>
        <v>5.2373180005530582</v>
      </c>
      <c r="C996" s="94">
        <f>AProperties!C996/AProperties!W996/VLOOKUP(C$6,Data!$N$4:$Y$11,Data!$X$1,FALSE)</f>
        <v>5.2476516683268093</v>
      </c>
      <c r="D996" s="94">
        <f>AProperties!D996/AProperties!X996/VLOOKUP(D$6,Data!$N$4:$Y$11,Data!$X$1,FALSE)</f>
        <v>5.2461478794781167</v>
      </c>
      <c r="E996" s="94">
        <f>AProperties!E996/AProperties!Y996/VLOOKUP(E$6,Data!$N$4:$Y$11,Data!$X$1,FALSE)</f>
        <v>5.2528411451770545</v>
      </c>
      <c r="F996" s="94">
        <f>AProperties!F996/AProperties!Z996/VLOOKUP(F$6,Data!$N$4:$Y$11,Data!$X$1,FALSE)</f>
        <v>5.2511098251878963</v>
      </c>
      <c r="G996" s="94">
        <f>AProperties!G996/AProperties!AA996/VLOOKUP(G$6,Data!$N$4:$Y$11,Data!$X$1,FALSE)</f>
        <v>5.2559857409657313</v>
      </c>
      <c r="H996" s="94">
        <f>AProperties!H996/AProperties!AB996/VLOOKUP(H$6,Data!$N$4:$Y$11,Data!$X$1,FALSE)</f>
        <v>5.2542886804239552</v>
      </c>
      <c r="I996" s="94">
        <f>AProperties!I996/AProperties!AC996/VLOOKUP(I$6,Data!$N$4:$Y$11,Data!$X$1,FALSE)</f>
        <v>5.2580951666845248</v>
      </c>
      <c r="J996" s="97">
        <f t="shared" si="165"/>
        <v>5.2504297633496435</v>
      </c>
      <c r="L996" s="28">
        <v>0.98899999999999999</v>
      </c>
      <c r="M996" s="94">
        <f t="shared" si="166"/>
        <v>3.607659000276529</v>
      </c>
      <c r="N996" s="94">
        <f t="shared" si="167"/>
        <v>3.6128258341634045</v>
      </c>
      <c r="O996" s="94">
        <f t="shared" si="168"/>
        <v>3.6120739397390582</v>
      </c>
      <c r="P996" s="94">
        <f t="shared" si="169"/>
        <v>3.6154205725885271</v>
      </c>
      <c r="Q996" s="94">
        <f t="shared" si="170"/>
        <v>3.614554912593948</v>
      </c>
      <c r="R996" s="94">
        <f t="shared" si="171"/>
        <v>3.6169928704828656</v>
      </c>
      <c r="S996" s="94">
        <f t="shared" si="172"/>
        <v>3.6161443402119775</v>
      </c>
      <c r="T996" s="94">
        <f t="shared" si="173"/>
        <v>3.6180475833422623</v>
      </c>
      <c r="U996" s="97">
        <f t="shared" si="174"/>
        <v>3.6142148816748216</v>
      </c>
      <c r="W996" s="28">
        <v>0.98899999999999999</v>
      </c>
      <c r="X996" s="94">
        <f>AProperties!AF996*(9.806*B996)^0.5</f>
        <v>7.1563575627888891</v>
      </c>
      <c r="Y996" s="94">
        <f>AProperties!AG996*(9.806*C996)^0.5</f>
        <v>7.1634339725420704</v>
      </c>
      <c r="Z996" s="94">
        <f>AProperties!AH996*(9.806*D996)^0.5</f>
        <v>7.1624046250982145</v>
      </c>
      <c r="AA996" s="94">
        <f>AProperties!AI996*(9.806*E996)^0.5</f>
        <v>7.1669850478481525</v>
      </c>
      <c r="AB996" s="94">
        <f>AProperties!AJ996*(9.806*F996)^0.5</f>
        <v>7.1658005291066651</v>
      </c>
      <c r="AC996" s="94">
        <f>AProperties!AK996*(9.806*G996)^0.5</f>
        <v>7.1691359882276773</v>
      </c>
      <c r="AD996" s="94">
        <f>AProperties!AL996*(9.806*H996)^0.5</f>
        <v>7.1679752590925832</v>
      </c>
      <c r="AE996" s="94">
        <f>AProperties!AM996*(9.806*I996)^0.5</f>
        <v>7.1705784985918495</v>
      </c>
      <c r="AF996" s="97">
        <f t="shared" si="175"/>
        <v>7.1653339354120131</v>
      </c>
    </row>
    <row r="997" spans="1:32" x14ac:dyDescent="0.25">
      <c r="A997" s="28">
        <v>0.99</v>
      </c>
      <c r="B997" s="94">
        <f>AProperties!B997/AProperties!V997/VLOOKUP(B$6,Data!$N$4:$Y$11,Data!$X$1,FALSE)</f>
        <v>5.4925142907224469</v>
      </c>
      <c r="C997" s="94">
        <f>AProperties!C997/AProperties!W997/VLOOKUP(C$6,Data!$N$4:$Y$11,Data!$X$1,FALSE)</f>
        <v>5.5033613528813374</v>
      </c>
      <c r="D997" s="94">
        <f>AProperties!D997/AProperties!X997/VLOOKUP(D$6,Data!$N$4:$Y$11,Data!$X$1,FALSE)</f>
        <v>5.5017828482917768</v>
      </c>
      <c r="E997" s="94">
        <f>AProperties!E997/AProperties!Y997/VLOOKUP(E$6,Data!$N$4:$Y$11,Data!$X$1,FALSE)</f>
        <v>5.5088086817563857</v>
      </c>
      <c r="F997" s="94">
        <f>AProperties!F997/AProperties!Z997/VLOOKUP(F$6,Data!$N$4:$Y$11,Data!$X$1,FALSE)</f>
        <v>5.5069913346172754</v>
      </c>
      <c r="G997" s="94">
        <f>AProperties!G997/AProperties!AA997/VLOOKUP(G$6,Data!$N$4:$Y$11,Data!$X$1,FALSE)</f>
        <v>5.512109534319408</v>
      </c>
      <c r="H997" s="94">
        <f>AProperties!H997/AProperties!AB997/VLOOKUP(H$6,Data!$N$4:$Y$11,Data!$X$1,FALSE)</f>
        <v>5.5103281449497352</v>
      </c>
      <c r="I997" s="94">
        <f>AProperties!I997/AProperties!AC997/VLOOKUP(I$6,Data!$N$4:$Y$11,Data!$X$1,FALSE)</f>
        <v>5.5143237827355636</v>
      </c>
      <c r="J997" s="97">
        <f t="shared" si="165"/>
        <v>5.506277496284242</v>
      </c>
      <c r="L997" s="28">
        <v>0.99</v>
      </c>
      <c r="M997" s="94">
        <f t="shared" si="166"/>
        <v>3.7362571453612237</v>
      </c>
      <c r="N997" s="94">
        <f t="shared" si="167"/>
        <v>3.7416806764406685</v>
      </c>
      <c r="O997" s="94">
        <f t="shared" si="168"/>
        <v>3.7408914241458886</v>
      </c>
      <c r="P997" s="94">
        <f t="shared" si="169"/>
        <v>3.7444043408781926</v>
      </c>
      <c r="Q997" s="94">
        <f t="shared" si="170"/>
        <v>3.7434956673086379</v>
      </c>
      <c r="R997" s="94">
        <f t="shared" si="171"/>
        <v>3.7460547671597038</v>
      </c>
      <c r="S997" s="94">
        <f t="shared" si="172"/>
        <v>3.7451640724748678</v>
      </c>
      <c r="T997" s="94">
        <f t="shared" si="173"/>
        <v>3.7471618913677815</v>
      </c>
      <c r="U997" s="97">
        <f t="shared" si="174"/>
        <v>3.7431387481421203</v>
      </c>
      <c r="W997" s="28">
        <v>0.99</v>
      </c>
      <c r="X997" s="94">
        <f>AProperties!AF997*(9.806*B997)^0.5</f>
        <v>7.3300032853736363</v>
      </c>
      <c r="Y997" s="94">
        <f>AProperties!AG997*(9.806*C997)^0.5</f>
        <v>7.3372552845243755</v>
      </c>
      <c r="Z997" s="94">
        <f>AProperties!AH997*(9.806*D997)^0.5</f>
        <v>7.3362003924802544</v>
      </c>
      <c r="AA997" s="94">
        <f>AProperties!AI997*(9.806*E997)^0.5</f>
        <v>7.3408944923698964</v>
      </c>
      <c r="AB997" s="94">
        <f>AProperties!AJ997*(9.806*F997)^0.5</f>
        <v>7.3396805742167572</v>
      </c>
      <c r="AC997" s="94">
        <f>AProperties!AK997*(9.806*G997)^0.5</f>
        <v>7.3430988219852251</v>
      </c>
      <c r="AD997" s="94">
        <f>AProperties!AL997*(9.806*H997)^0.5</f>
        <v>7.341909281426453</v>
      </c>
      <c r="AE997" s="94">
        <f>AProperties!AM997*(9.806*I997)^0.5</f>
        <v>7.3445771399424666</v>
      </c>
      <c r="AF997" s="97">
        <f t="shared" si="175"/>
        <v>7.3392024090398831</v>
      </c>
    </row>
    <row r="998" spans="1:32" x14ac:dyDescent="0.25">
      <c r="A998" s="28">
        <v>0.99099999999999999</v>
      </c>
      <c r="B998" s="94">
        <f>AProperties!B998/AProperties!V998/VLOOKUP(B$6,Data!$N$4:$Y$11,Data!$X$1,FALSE)</f>
        <v>5.7891121237668948</v>
      </c>
      <c r="C998" s="94">
        <f>AProperties!C998/AProperties!W998/VLOOKUP(C$6,Data!$N$4:$Y$11,Data!$X$1,FALSE)</f>
        <v>5.8005554239373147</v>
      </c>
      <c r="D998" s="94">
        <f>AProperties!D998/AProperties!X998/VLOOKUP(D$6,Data!$N$4:$Y$11,Data!$X$1,FALSE)</f>
        <v>5.7988901473985068</v>
      </c>
      <c r="E998" s="94">
        <f>AProperties!E998/AProperties!Y998/VLOOKUP(E$6,Data!$N$4:$Y$11,Data!$X$1,FALSE)</f>
        <v>5.806302211423521</v>
      </c>
      <c r="F998" s="94">
        <f>AProperties!F998/AProperties!Z998/VLOOKUP(F$6,Data!$N$4:$Y$11,Data!$X$1,FALSE)</f>
        <v>5.8043849560497165</v>
      </c>
      <c r="G998" s="94">
        <f>AProperties!G998/AProperties!AA998/VLOOKUP(G$6,Data!$N$4:$Y$11,Data!$X$1,FALSE)</f>
        <v>5.8097845335886138</v>
      </c>
      <c r="H998" s="94">
        <f>AProperties!H998/AProperties!AB998/VLOOKUP(H$6,Data!$N$4:$Y$11,Data!$X$1,FALSE)</f>
        <v>5.8079052085527376</v>
      </c>
      <c r="I998" s="94">
        <f>AProperties!I998/AProperties!AC998/VLOOKUP(I$6,Data!$N$4:$Y$11,Data!$X$1,FALSE)</f>
        <v>5.8121205181623683</v>
      </c>
      <c r="J998" s="97">
        <f t="shared" si="165"/>
        <v>5.8036318903599593</v>
      </c>
      <c r="L998" s="28">
        <v>0.99099999999999999</v>
      </c>
      <c r="M998" s="94">
        <f t="shared" si="166"/>
        <v>3.8855560618834475</v>
      </c>
      <c r="N998" s="94">
        <f t="shared" si="167"/>
        <v>3.8912777119686575</v>
      </c>
      <c r="O998" s="94">
        <f t="shared" si="168"/>
        <v>3.8904450736992535</v>
      </c>
      <c r="P998" s="94">
        <f t="shared" si="169"/>
        <v>3.8941511057117606</v>
      </c>
      <c r="Q998" s="94">
        <f t="shared" si="170"/>
        <v>3.8931924780248583</v>
      </c>
      <c r="R998" s="94">
        <f t="shared" si="171"/>
        <v>3.895892266794307</v>
      </c>
      <c r="S998" s="94">
        <f t="shared" si="172"/>
        <v>3.8949526042763689</v>
      </c>
      <c r="T998" s="94">
        <f t="shared" si="173"/>
        <v>3.8970602590811843</v>
      </c>
      <c r="U998" s="97">
        <f t="shared" si="174"/>
        <v>3.8928159451799793</v>
      </c>
      <c r="W998" s="28">
        <v>0.99099999999999999</v>
      </c>
      <c r="X998" s="94">
        <f>AProperties!AF998*(9.806*B998)^0.5</f>
        <v>7.5266481524400151</v>
      </c>
      <c r="Y998" s="94">
        <f>AProperties!AG998*(9.806*C998)^0.5</f>
        <v>7.5340988818482684</v>
      </c>
      <c r="Z998" s="94">
        <f>AProperties!AH998*(9.806*D998)^0.5</f>
        <v>7.5330150789400356</v>
      </c>
      <c r="AA998" s="94">
        <f>AProperties!AI998*(9.806*E998)^0.5</f>
        <v>7.5378378356743863</v>
      </c>
      <c r="AB998" s="94">
        <f>AProperties!AJ998*(9.806*F998)^0.5</f>
        <v>7.5365906441894097</v>
      </c>
      <c r="AC998" s="94">
        <f>AProperties!AK998*(9.806*G998)^0.5</f>
        <v>7.5401025892641673</v>
      </c>
      <c r="AD998" s="94">
        <f>AProperties!AL998*(9.806*H998)^0.5</f>
        <v>7.5388804410414627</v>
      </c>
      <c r="AE998" s="94">
        <f>AProperties!AM998*(9.806*I998)^0.5</f>
        <v>7.5416214327310582</v>
      </c>
      <c r="AF998" s="97">
        <f t="shared" si="175"/>
        <v>7.5360993820160997</v>
      </c>
    </row>
    <row r="999" spans="1:32" x14ac:dyDescent="0.25">
      <c r="A999" s="28">
        <v>0.99199999999999999</v>
      </c>
      <c r="B999" s="94">
        <f>AProperties!B999/AProperties!V999/VLOOKUP(B$6,Data!$N$4:$Y$11,Data!$X$1,FALSE)</f>
        <v>6.1396856984476589</v>
      </c>
      <c r="C999" s="94">
        <f>AProperties!C999/AProperties!W999/VLOOKUP(C$6,Data!$N$4:$Y$11,Data!$X$1,FALSE)</f>
        <v>6.1518332035593941</v>
      </c>
      <c r="D999" s="94">
        <f>AProperties!D999/AProperties!X999/VLOOKUP(D$6,Data!$N$4:$Y$11,Data!$X$1,FALSE)</f>
        <v>6.1500654426927195</v>
      </c>
      <c r="E999" s="94">
        <f>AProperties!E999/AProperties!Y999/VLOOKUP(E$6,Data!$N$4:$Y$11,Data!$X$1,FALSE)</f>
        <v>6.1579336738303851</v>
      </c>
      <c r="F999" s="94">
        <f>AProperties!F999/AProperties!Z999/VLOOKUP(F$6,Data!$N$4:$Y$11,Data!$X$1,FALSE)</f>
        <v>6.1558984195751671</v>
      </c>
      <c r="G999" s="94">
        <f>AProperties!G999/AProperties!AA999/VLOOKUP(G$6,Data!$N$4:$Y$11,Data!$X$1,FALSE)</f>
        <v>6.161630324419102</v>
      </c>
      <c r="H999" s="94">
        <f>AProperties!H999/AProperties!AB999/VLOOKUP(H$6,Data!$N$4:$Y$11,Data!$X$1,FALSE)</f>
        <v>6.1596353304975064</v>
      </c>
      <c r="I999" s="94">
        <f>AProperties!I999/AProperties!AC999/VLOOKUP(I$6,Data!$N$4:$Y$11,Data!$X$1,FALSE)</f>
        <v>6.1641100877400277</v>
      </c>
      <c r="J999" s="97">
        <f t="shared" si="165"/>
        <v>6.1550990225952447</v>
      </c>
      <c r="L999" s="28">
        <v>0.99199999999999999</v>
      </c>
      <c r="M999" s="94">
        <f t="shared" si="166"/>
        <v>4.0618428492238294</v>
      </c>
      <c r="N999" s="94">
        <f t="shared" si="167"/>
        <v>4.0679166017796966</v>
      </c>
      <c r="O999" s="94">
        <f t="shared" si="168"/>
        <v>4.0670327213463597</v>
      </c>
      <c r="P999" s="94">
        <f t="shared" si="169"/>
        <v>4.0709668369151926</v>
      </c>
      <c r="Q999" s="94">
        <f t="shared" si="170"/>
        <v>4.069949209787584</v>
      </c>
      <c r="R999" s="94">
        <f t="shared" si="171"/>
        <v>4.072815162209551</v>
      </c>
      <c r="S999" s="94">
        <f t="shared" si="172"/>
        <v>4.0718176652487532</v>
      </c>
      <c r="T999" s="94">
        <f t="shared" si="173"/>
        <v>4.0740550438700138</v>
      </c>
      <c r="U999" s="97">
        <f t="shared" si="174"/>
        <v>4.0695495112976223</v>
      </c>
      <c r="W999" s="28">
        <v>0.99199999999999999</v>
      </c>
      <c r="X999" s="94">
        <f>AProperties!AF999*(9.806*B999)^0.5</f>
        <v>7.7524969170703102</v>
      </c>
      <c r="Y999" s="94">
        <f>AProperties!AG999*(9.806*C999)^0.5</f>
        <v>7.7601757282968205</v>
      </c>
      <c r="Z999" s="94">
        <f>AProperties!AH999*(9.806*D999)^0.5</f>
        <v>7.759058744806115</v>
      </c>
      <c r="AA999" s="94">
        <f>AProperties!AI999*(9.806*E999)^0.5</f>
        <v>7.7640291584025327</v>
      </c>
      <c r="AB999" s="94">
        <f>AProperties!AJ999*(9.806*F999)^0.5</f>
        <v>7.7627437799711529</v>
      </c>
      <c r="AC999" s="94">
        <f>AProperties!AK999*(9.806*G999)^0.5</f>
        <v>7.7663632587023823</v>
      </c>
      <c r="AD999" s="94">
        <f>AProperties!AL999*(9.806*H999)^0.5</f>
        <v>7.7651036877338449</v>
      </c>
      <c r="AE999" s="94">
        <f>AProperties!AM999*(9.806*I999)^0.5</f>
        <v>7.7679286117938666</v>
      </c>
      <c r="AF999" s="97">
        <f t="shared" si="175"/>
        <v>7.7622374858471268</v>
      </c>
    </row>
    <row r="1000" spans="1:32" x14ac:dyDescent="0.25">
      <c r="A1000" s="28">
        <v>0.99299999999999999</v>
      </c>
      <c r="B1000" s="94">
        <f>AProperties!B1000/AProperties!V1000/VLOOKUP(B$6,Data!$N$4:$Y$11,Data!$X$1,FALSE)</f>
        <v>6.5628982743647821</v>
      </c>
      <c r="C1000" s="94">
        <f>AProperties!C1000/AProperties!W1000/VLOOKUP(C$6,Data!$N$4:$Y$11,Data!$X$1,FALSE)</f>
        <v>6.5758952326412325</v>
      </c>
      <c r="D1000" s="94">
        <f>AProperties!D1000/AProperties!X1000/VLOOKUP(D$6,Data!$N$4:$Y$11,Data!$X$1,FALSE)</f>
        <v>6.5740038495601434</v>
      </c>
      <c r="E1000" s="94">
        <f>AProperties!E1000/AProperties!Y1000/VLOOKUP(E$6,Data!$N$4:$Y$11,Data!$X$1,FALSE)</f>
        <v>6.5824223335004701</v>
      </c>
      <c r="F1000" s="94">
        <f>AProperties!F1000/AProperties!Z1000/VLOOKUP(F$6,Data!$N$4:$Y$11,Data!$X$1,FALSE)</f>
        <v>6.5802447430196152</v>
      </c>
      <c r="G1000" s="94">
        <f>AProperties!G1000/AProperties!AA1000/VLOOKUP(G$6,Data!$N$4:$Y$11,Data!$X$1,FALSE)</f>
        <v>6.5863775174559871</v>
      </c>
      <c r="H1000" s="94">
        <f>AProperties!H1000/AProperties!AB1000/VLOOKUP(H$6,Data!$N$4:$Y$11,Data!$X$1,FALSE)</f>
        <v>6.5842429981691613</v>
      </c>
      <c r="I1000" s="94">
        <f>AProperties!I1000/AProperties!AC1000/VLOOKUP(I$6,Data!$N$4:$Y$11,Data!$X$1,FALSE)</f>
        <v>6.5890307133821251</v>
      </c>
      <c r="J1000" s="97">
        <f t="shared" si="165"/>
        <v>6.5793894577616889</v>
      </c>
      <c r="L1000" s="28">
        <v>0.99299999999999999</v>
      </c>
      <c r="M1000" s="94">
        <f t="shared" si="166"/>
        <v>4.2744491371823914</v>
      </c>
      <c r="N1000" s="94">
        <f t="shared" si="167"/>
        <v>4.2809476163206162</v>
      </c>
      <c r="O1000" s="94">
        <f t="shared" si="168"/>
        <v>4.2800019247800716</v>
      </c>
      <c r="P1000" s="94">
        <f t="shared" si="169"/>
        <v>4.2842111667502349</v>
      </c>
      <c r="Q1000" s="94">
        <f t="shared" si="170"/>
        <v>4.2831223715098075</v>
      </c>
      <c r="R1000" s="94">
        <f t="shared" si="171"/>
        <v>4.2861887587279934</v>
      </c>
      <c r="S1000" s="94">
        <f t="shared" si="172"/>
        <v>4.285121499084581</v>
      </c>
      <c r="T1000" s="94">
        <f t="shared" si="173"/>
        <v>4.2875153566910624</v>
      </c>
      <c r="U1000" s="97">
        <f t="shared" si="174"/>
        <v>4.2826947288808448</v>
      </c>
      <c r="W1000" s="28">
        <v>0.99299999999999999</v>
      </c>
      <c r="X1000" s="94">
        <f>AProperties!AF1000*(9.806*B1000)^0.5</f>
        <v>8.016500965179107</v>
      </c>
      <c r="Y1000" s="94">
        <f>AProperties!AG1000*(9.806*C1000)^0.5</f>
        <v>8.0244461649840986</v>
      </c>
      <c r="Z1000" s="94">
        <f>AProperties!AH1000*(9.806*D1000)^0.5</f>
        <v>8.0232904285037137</v>
      </c>
      <c r="AA1000" s="94">
        <f>AProperties!AI1000*(9.806*E1000)^0.5</f>
        <v>8.0284332958536364</v>
      </c>
      <c r="AB1000" s="94">
        <f>AProperties!AJ1000*(9.806*F1000)^0.5</f>
        <v>8.0271033177309867</v>
      </c>
      <c r="AC1000" s="94">
        <f>AProperties!AK1000*(9.806*G1000)^0.5</f>
        <v>8.0308483878929042</v>
      </c>
      <c r="AD1000" s="94">
        <f>AProperties!AL1000*(9.806*H1000)^0.5</f>
        <v>8.0295451100348174</v>
      </c>
      <c r="AE1000" s="94">
        <f>AProperties!AM1000*(9.806*I1000)^0.5</f>
        <v>8.032468060449041</v>
      </c>
      <c r="AF1000" s="97">
        <f t="shared" si="175"/>
        <v>8.0265794663285384</v>
      </c>
    </row>
    <row r="1001" spans="1:32" x14ac:dyDescent="0.25">
      <c r="A1001" s="28">
        <v>0.99399999999999999</v>
      </c>
      <c r="B1001" s="94">
        <f>AProperties!B1001/AProperties!V1001/VLOOKUP(B$6,Data!$N$4:$Y$11,Data!$X$1,FALSE)</f>
        <v>7.0879062192450215</v>
      </c>
      <c r="C1001" s="94">
        <f>AProperties!C1001/AProperties!W1001/VLOOKUP(C$6,Data!$N$4:$Y$11,Data!$X$1,FALSE)</f>
        <v>7.1019561084682543</v>
      </c>
      <c r="D1001" s="94">
        <f>AProperties!D1001/AProperties!X1001/VLOOKUP(D$6,Data!$N$4:$Y$11,Data!$X$1,FALSE)</f>
        <v>7.09991149120434</v>
      </c>
      <c r="E1001" s="94">
        <f>AProperties!E1001/AProperties!Y1001/VLOOKUP(E$6,Data!$N$4:$Y$11,Data!$X$1,FALSE)</f>
        <v>7.1090120320789429</v>
      </c>
      <c r="F1001" s="94">
        <f>AProperties!F1001/AProperties!Z1001/VLOOKUP(F$6,Data!$N$4:$Y$11,Data!$X$1,FALSE)</f>
        <v>7.1066580113389266</v>
      </c>
      <c r="G1001" s="94">
        <f>AProperties!G1001/AProperties!AA1001/VLOOKUP(G$6,Data!$N$4:$Y$11,Data!$X$1,FALSE)</f>
        <v>7.1132876757934538</v>
      </c>
      <c r="H1001" s="94">
        <f>AProperties!H1001/AProperties!AB1001/VLOOKUP(H$6,Data!$N$4:$Y$11,Data!$X$1,FALSE)</f>
        <v>7.1109802107728539</v>
      </c>
      <c r="I1001" s="94">
        <f>AProperties!I1001/AProperties!AC1001/VLOOKUP(I$6,Data!$N$4:$Y$11,Data!$X$1,FALSE)</f>
        <v>7.1161558461783754</v>
      </c>
      <c r="J1001" s="97">
        <f t="shared" si="165"/>
        <v>7.1057334493850206</v>
      </c>
      <c r="L1001" s="28">
        <v>0.99399999999999999</v>
      </c>
      <c r="M1001" s="94">
        <f t="shared" si="166"/>
        <v>4.537953109622511</v>
      </c>
      <c r="N1001" s="94">
        <f t="shared" si="167"/>
        <v>4.5449780542341269</v>
      </c>
      <c r="O1001" s="94">
        <f t="shared" si="168"/>
        <v>4.5439557456021697</v>
      </c>
      <c r="P1001" s="94">
        <f t="shared" si="169"/>
        <v>4.5485060160394717</v>
      </c>
      <c r="Q1001" s="94">
        <f t="shared" si="170"/>
        <v>4.5473290056694635</v>
      </c>
      <c r="R1001" s="94">
        <f t="shared" si="171"/>
        <v>4.5506438378967271</v>
      </c>
      <c r="S1001" s="94">
        <f t="shared" si="172"/>
        <v>4.5494901053864272</v>
      </c>
      <c r="T1001" s="94">
        <f t="shared" si="173"/>
        <v>4.5520779230891879</v>
      </c>
      <c r="U1001" s="97">
        <f t="shared" si="174"/>
        <v>4.5468667246925101</v>
      </c>
      <c r="W1001" s="28">
        <v>0.99399999999999999</v>
      </c>
      <c r="X1001" s="94">
        <f>AProperties!AF1001*(9.806*B1001)^0.5</f>
        <v>8.3322012139114747</v>
      </c>
      <c r="Y1001" s="94">
        <f>AProperties!AG1001*(9.806*C1001)^0.5</f>
        <v>8.3404646486505278</v>
      </c>
      <c r="Z1001" s="94">
        <f>AProperties!AH1001*(9.806*D1001)^0.5</f>
        <v>8.3392626172062716</v>
      </c>
      <c r="AA1001" s="94">
        <f>AProperties!AI1001*(9.806*E1001)^0.5</f>
        <v>8.344611499633066</v>
      </c>
      <c r="AB1001" s="94">
        <f>AProperties!AJ1001*(9.806*F1001)^0.5</f>
        <v>8.3432282425039475</v>
      </c>
      <c r="AC1001" s="94">
        <f>AProperties!AK1001*(9.806*G1001)^0.5</f>
        <v>8.3471233443377226</v>
      </c>
      <c r="AD1001" s="94">
        <f>AProperties!AL1001*(9.806*H1001)^0.5</f>
        <v>8.3457678543382752</v>
      </c>
      <c r="AE1001" s="94">
        <f>AProperties!AM1001*(9.806*I1001)^0.5</f>
        <v>8.3488079065510608</v>
      </c>
      <c r="AF1001" s="97">
        <f t="shared" si="175"/>
        <v>8.3426834158915444</v>
      </c>
    </row>
    <row r="1002" spans="1:32" x14ac:dyDescent="0.25">
      <c r="A1002" s="28">
        <v>0.995</v>
      </c>
      <c r="B1002" s="94">
        <f>AProperties!B1002/AProperties!V1002/VLOOKUP(B$6,Data!$N$4:$Y$11,Data!$X$1,FALSE)</f>
        <v>7.7634084192143495</v>
      </c>
      <c r="C1002" s="94">
        <f>AProperties!C1002/AProperties!W1002/VLOOKUP(C$6,Data!$N$4:$Y$11,Data!$X$1,FALSE)</f>
        <v>7.7788119549709984</v>
      </c>
      <c r="D1002" s="94">
        <f>AProperties!D1002/AProperties!X1002/VLOOKUP(D$6,Data!$N$4:$Y$11,Data!$X$1,FALSE)</f>
        <v>7.7765703406568631</v>
      </c>
      <c r="E1002" s="94">
        <f>AProperties!E1002/AProperties!Y1002/VLOOKUP(E$6,Data!$N$4:$Y$11,Data!$X$1,FALSE)</f>
        <v>7.7865477287299969</v>
      </c>
      <c r="F1002" s="94">
        <f>AProperties!F1002/AProperties!Z1002/VLOOKUP(F$6,Data!$N$4:$Y$11,Data!$X$1,FALSE)</f>
        <v>7.7839668909805599</v>
      </c>
      <c r="G1002" s="94">
        <f>AProperties!G1002/AProperties!AA1002/VLOOKUP(G$6,Data!$N$4:$Y$11,Data!$X$1,FALSE)</f>
        <v>7.7912353516735635</v>
      </c>
      <c r="H1002" s="94">
        <f>AProperties!H1002/AProperties!AB1002/VLOOKUP(H$6,Data!$N$4:$Y$11,Data!$X$1,FALSE)</f>
        <v>7.788705549799892</v>
      </c>
      <c r="I1002" s="94">
        <f>AProperties!I1002/AProperties!AC1002/VLOOKUP(I$6,Data!$N$4:$Y$11,Data!$X$1,FALSE)</f>
        <v>7.7943798901484227</v>
      </c>
      <c r="J1002" s="97">
        <f t="shared" si="165"/>
        <v>7.7829532657718303</v>
      </c>
      <c r="L1002" s="28">
        <v>0.995</v>
      </c>
      <c r="M1002" s="94">
        <f t="shared" si="166"/>
        <v>4.8767042096071744</v>
      </c>
      <c r="N1002" s="94">
        <f t="shared" si="167"/>
        <v>4.8844059774854989</v>
      </c>
      <c r="O1002" s="94">
        <f t="shared" si="168"/>
        <v>4.8832851703284312</v>
      </c>
      <c r="P1002" s="94">
        <f t="shared" si="169"/>
        <v>4.8882738643649981</v>
      </c>
      <c r="Q1002" s="94">
        <f t="shared" si="170"/>
        <v>4.8869834454902801</v>
      </c>
      <c r="R1002" s="94">
        <f t="shared" si="171"/>
        <v>4.8906176758367819</v>
      </c>
      <c r="S1002" s="94">
        <f t="shared" si="172"/>
        <v>4.8893527748999457</v>
      </c>
      <c r="T1002" s="94">
        <f t="shared" si="173"/>
        <v>4.892189945074211</v>
      </c>
      <c r="U1002" s="97">
        <f t="shared" si="174"/>
        <v>4.8864766328859144</v>
      </c>
      <c r="W1002" s="28">
        <v>0.995</v>
      </c>
      <c r="X1002" s="94">
        <f>AProperties!AF1002*(9.806*B1002)^0.5</f>
        <v>8.7213884909838946</v>
      </c>
      <c r="Y1002" s="94">
        <f>AProperties!AG1002*(9.806*C1002)^0.5</f>
        <v>8.7300437844994718</v>
      </c>
      <c r="Z1002" s="94">
        <f>AProperties!AH1002*(9.806*D1002)^0.5</f>
        <v>8.7287847482097547</v>
      </c>
      <c r="AA1002" s="94">
        <f>AProperties!AI1002*(9.806*E1002)^0.5</f>
        <v>8.7343873039897861</v>
      </c>
      <c r="AB1002" s="94">
        <f>AProperties!AJ1002*(9.806*F1002)^0.5</f>
        <v>8.7329384429271162</v>
      </c>
      <c r="AC1002" s="94">
        <f>AProperties!AK1002*(9.806*G1002)^0.5</f>
        <v>8.7370182824012304</v>
      </c>
      <c r="AD1002" s="94">
        <f>AProperties!AL1002*(9.806*H1002)^0.5</f>
        <v>8.7355985025222207</v>
      </c>
      <c r="AE1002" s="94">
        <f>AProperties!AM1002*(9.806*I1002)^0.5</f>
        <v>8.7387827442857038</v>
      </c>
      <c r="AF1002" s="97">
        <f t="shared" si="175"/>
        <v>8.7323677874773971</v>
      </c>
    </row>
    <row r="1003" spans="1:32" x14ac:dyDescent="0.25">
      <c r="A1003" s="28">
        <v>0.996</v>
      </c>
      <c r="B1003" s="94">
        <f>AProperties!B1003/AProperties!V1003/VLOOKUP(B$6,Data!$N$4:$Y$11,Data!$X$1,FALSE)</f>
        <v>8.678521608564159</v>
      </c>
      <c r="C1003" s="94">
        <f>AProperties!C1003/AProperties!W1003/VLOOKUP(C$6,Data!$N$4:$Y$11,Data!$X$1,FALSE)</f>
        <v>8.6957574083407163</v>
      </c>
      <c r="D1003" s="94">
        <f>AProperties!D1003/AProperties!X1003/VLOOKUP(D$6,Data!$N$4:$Y$11,Data!$X$1,FALSE)</f>
        <v>8.6932491442798643</v>
      </c>
      <c r="E1003" s="94">
        <f>AProperties!E1003/AProperties!Y1003/VLOOKUP(E$6,Data!$N$4:$Y$11,Data!$X$1,FALSE)</f>
        <v>8.7044134062867364</v>
      </c>
      <c r="F1003" s="94">
        <f>AProperties!F1003/AProperties!Z1003/VLOOKUP(F$6,Data!$N$4:$Y$11,Data!$X$1,FALSE)</f>
        <v>8.7015255563980833</v>
      </c>
      <c r="G1003" s="94">
        <f>AProperties!G1003/AProperties!AA1003/VLOOKUP(G$6,Data!$N$4:$Y$11,Data!$X$1,FALSE)</f>
        <v>8.7096586699972249</v>
      </c>
      <c r="H1003" s="94">
        <f>AProperties!H1003/AProperties!AB1003/VLOOKUP(H$6,Data!$N$4:$Y$11,Data!$X$1,FALSE)</f>
        <v>8.7068279208362949</v>
      </c>
      <c r="I1003" s="94">
        <f>AProperties!I1003/AProperties!AC1003/VLOOKUP(I$6,Data!$N$4:$Y$11,Data!$X$1,FALSE)</f>
        <v>8.7131772900331814</v>
      </c>
      <c r="J1003" s="97">
        <f t="shared" si="165"/>
        <v>8.7003913755920319</v>
      </c>
      <c r="L1003" s="28">
        <v>0.996</v>
      </c>
      <c r="M1003" s="94">
        <f t="shared" si="166"/>
        <v>5.3352608042820791</v>
      </c>
      <c r="N1003" s="94">
        <f t="shared" si="167"/>
        <v>5.3438787041703577</v>
      </c>
      <c r="O1003" s="94">
        <f t="shared" si="168"/>
        <v>5.3426245721399326</v>
      </c>
      <c r="P1003" s="94">
        <f t="shared" si="169"/>
        <v>5.3482067031433687</v>
      </c>
      <c r="Q1003" s="94">
        <f t="shared" si="170"/>
        <v>5.3467627781990412</v>
      </c>
      <c r="R1003" s="94">
        <f t="shared" si="171"/>
        <v>5.3508293349986129</v>
      </c>
      <c r="S1003" s="94">
        <f t="shared" si="172"/>
        <v>5.349413960418147</v>
      </c>
      <c r="T1003" s="94">
        <f t="shared" si="173"/>
        <v>5.3525886450165903</v>
      </c>
      <c r="U1003" s="97">
        <f t="shared" si="174"/>
        <v>5.3461956877960164</v>
      </c>
      <c r="W1003" s="28">
        <v>0.996</v>
      </c>
      <c r="X1003" s="94">
        <f>AProperties!AF1003*(9.806*B1003)^0.5</f>
        <v>9.2222169919993249</v>
      </c>
      <c r="Y1003" s="94">
        <f>AProperties!AG1003*(9.806*C1003)^0.5</f>
        <v>9.2313758796658743</v>
      </c>
      <c r="Z1003" s="94">
        <f>AProperties!AH1003*(9.806*D1003)^0.5</f>
        <v>9.2300435846809687</v>
      </c>
      <c r="AA1003" s="94">
        <f>AProperties!AI1003*(9.806*E1003)^0.5</f>
        <v>9.2359721423278476</v>
      </c>
      <c r="AB1003" s="94">
        <f>AProperties!AJ1003*(9.806*F1003)^0.5</f>
        <v>9.2344389724391345</v>
      </c>
      <c r="AC1003" s="94">
        <f>AProperties!AK1003*(9.806*G1003)^0.5</f>
        <v>9.23875622094622</v>
      </c>
      <c r="AD1003" s="94">
        <f>AProperties!AL1003*(9.806*H1003)^0.5</f>
        <v>9.2372538214590083</v>
      </c>
      <c r="AE1003" s="94">
        <f>AProperties!AM1003*(9.806*I1003)^0.5</f>
        <v>9.2406233623709113</v>
      </c>
      <c r="AF1003" s="97">
        <f t="shared" si="175"/>
        <v>9.2338351219861625</v>
      </c>
    </row>
    <row r="1004" spans="1:32" x14ac:dyDescent="0.25">
      <c r="A1004" s="28">
        <v>0.997</v>
      </c>
      <c r="B1004" s="94">
        <f>AProperties!B1004/AProperties!V1004/VLOOKUP(B$6,Data!$N$4:$Y$11,Data!$X$1,FALSE)</f>
        <v>10.019526855743251</v>
      </c>
      <c r="C1004" s="94">
        <f>AProperties!C1004/AProperties!W1004/VLOOKUP(C$6,Data!$N$4:$Y$11,Data!$X$1,FALSE)</f>
        <v>10.039445323779159</v>
      </c>
      <c r="D1004" s="94">
        <f>AProperties!D1004/AProperties!X1004/VLOOKUP(D$6,Data!$N$4:$Y$11,Data!$X$1,FALSE)</f>
        <v>10.036546651671914</v>
      </c>
      <c r="E1004" s="94">
        <f>AProperties!E1004/AProperties!Y1004/VLOOKUP(E$6,Data!$N$4:$Y$11,Data!$X$1,FALSE)</f>
        <v>10.049448640051097</v>
      </c>
      <c r="F1004" s="94">
        <f>AProperties!F1004/AProperties!Z1004/VLOOKUP(F$6,Data!$N$4:$Y$11,Data!$X$1,FALSE)</f>
        <v>10.046111288193604</v>
      </c>
      <c r="G1004" s="94">
        <f>AProperties!G1004/AProperties!AA1004/VLOOKUP(G$6,Data!$N$4:$Y$11,Data!$X$1,FALSE)</f>
        <v>10.055510354202994</v>
      </c>
      <c r="H1004" s="94">
        <f>AProperties!H1004/AProperties!AB1004/VLOOKUP(H$6,Data!$N$4:$Y$11,Data!$X$1,FALSE)</f>
        <v>10.052238983703202</v>
      </c>
      <c r="I1004" s="94">
        <f>AProperties!I1004/AProperties!AC1004/VLOOKUP(I$6,Data!$N$4:$Y$11,Data!$X$1,FALSE)</f>
        <v>10.059576671816687</v>
      </c>
      <c r="J1004" s="97">
        <f t="shared" si="165"/>
        <v>10.044800596145238</v>
      </c>
      <c r="L1004" s="28">
        <v>0.997</v>
      </c>
      <c r="M1004" s="94">
        <f t="shared" si="166"/>
        <v>6.0067634278716255</v>
      </c>
      <c r="N1004" s="94">
        <f t="shared" si="167"/>
        <v>6.0167226618895793</v>
      </c>
      <c r="O1004" s="94">
        <f t="shared" si="168"/>
        <v>6.015273325835957</v>
      </c>
      <c r="P1004" s="94">
        <f t="shared" si="169"/>
        <v>6.0217243200255481</v>
      </c>
      <c r="Q1004" s="94">
        <f t="shared" si="170"/>
        <v>6.0200556440968018</v>
      </c>
      <c r="R1004" s="94">
        <f t="shared" si="171"/>
        <v>6.0247551771014969</v>
      </c>
      <c r="S1004" s="94">
        <f t="shared" si="172"/>
        <v>6.0231194918516007</v>
      </c>
      <c r="T1004" s="94">
        <f t="shared" si="173"/>
        <v>6.0267883359083436</v>
      </c>
      <c r="U1004" s="97">
        <f t="shared" si="174"/>
        <v>6.0194002980726191</v>
      </c>
      <c r="W1004" s="28">
        <v>0.997</v>
      </c>
      <c r="X1004" s="94">
        <f>AProperties!AF1004*(9.806*B1004)^0.5</f>
        <v>9.9102096684844607</v>
      </c>
      <c r="Y1004" s="94">
        <f>AProperties!AG1004*(9.806*C1004)^0.5</f>
        <v>9.9200592865361639</v>
      </c>
      <c r="Z1004" s="94">
        <f>AProperties!AH1004*(9.806*D1004)^0.5</f>
        <v>9.9186265106821168</v>
      </c>
      <c r="AA1004" s="94">
        <f>AProperties!AI1004*(9.806*E1004)^0.5</f>
        <v>9.9250022068924491</v>
      </c>
      <c r="AB1004" s="94">
        <f>AProperties!AJ1004*(9.806*F1004)^0.5</f>
        <v>9.923353401016314</v>
      </c>
      <c r="AC1004" s="94">
        <f>AProperties!AK1004*(9.806*G1004)^0.5</f>
        <v>9.9279962731414635</v>
      </c>
      <c r="AD1004" s="94">
        <f>AProperties!AL1004*(9.806*H1004)^0.5</f>
        <v>9.9263805552470075</v>
      </c>
      <c r="AE1004" s="94">
        <f>AProperties!AM1004*(9.806*I1004)^0.5</f>
        <v>9.9300042460192213</v>
      </c>
      <c r="AF1004" s="97">
        <f t="shared" si="175"/>
        <v>9.9227040185023991</v>
      </c>
    </row>
    <row r="1005" spans="1:32" x14ac:dyDescent="0.25">
      <c r="A1005" s="28">
        <v>0.998</v>
      </c>
      <c r="B1005" s="94">
        <f>AProperties!B1005/AProperties!V1005/VLOOKUP(B$6,Data!$N$4:$Y$11,Data!$X$1,FALSE)</f>
        <v>12.269241953441611</v>
      </c>
      <c r="C1005" s="94">
        <f>AProperties!C1005/AProperties!W1005/VLOOKUP(C$6,Data!$N$4:$Y$11,Data!$X$1,FALSE)</f>
        <v>12.293656900917824</v>
      </c>
      <c r="D1005" s="94">
        <f>AProperties!D1005/AProperties!X1005/VLOOKUP(D$6,Data!$N$4:$Y$11,Data!$X$1,FALSE)</f>
        <v>12.290103859301077</v>
      </c>
      <c r="E1005" s="94">
        <f>AProperties!E1005/AProperties!Y1005/VLOOKUP(E$6,Data!$N$4:$Y$11,Data!$X$1,FALSE)</f>
        <v>12.305918474845583</v>
      </c>
      <c r="F1005" s="94">
        <f>AProperties!F1005/AProperties!Z1005/VLOOKUP(F$6,Data!$N$4:$Y$11,Data!$X$1,FALSE)</f>
        <v>12.30182770784544</v>
      </c>
      <c r="G1005" s="94">
        <f>AProperties!G1005/AProperties!AA1005/VLOOKUP(G$6,Data!$N$4:$Y$11,Data!$X$1,FALSE)</f>
        <v>12.313348648126418</v>
      </c>
      <c r="H1005" s="94">
        <f>AProperties!H1005/AProperties!AB1005/VLOOKUP(H$6,Data!$N$4:$Y$11,Data!$X$1,FALSE)</f>
        <v>12.309338749043855</v>
      </c>
      <c r="I1005" s="94">
        <f>AProperties!I1005/AProperties!AC1005/VLOOKUP(I$6,Data!$N$4:$Y$11,Data!$X$1,FALSE)</f>
        <v>12.318332964342476</v>
      </c>
      <c r="J1005" s="97">
        <f t="shared" si="165"/>
        <v>12.300221157233036</v>
      </c>
      <c r="L1005" s="28">
        <v>0.998</v>
      </c>
      <c r="M1005" s="94">
        <f t="shared" si="166"/>
        <v>7.1326209767208057</v>
      </c>
      <c r="N1005" s="94">
        <f t="shared" si="167"/>
        <v>7.1448284504589124</v>
      </c>
      <c r="O1005" s="94">
        <f t="shared" si="168"/>
        <v>7.1430519296505386</v>
      </c>
      <c r="P1005" s="94">
        <f t="shared" si="169"/>
        <v>7.1509592374227919</v>
      </c>
      <c r="Q1005" s="94">
        <f t="shared" si="170"/>
        <v>7.1489138539227204</v>
      </c>
      <c r="R1005" s="94">
        <f t="shared" si="171"/>
        <v>7.1546743240632091</v>
      </c>
      <c r="S1005" s="94">
        <f t="shared" si="172"/>
        <v>7.1526693745219276</v>
      </c>
      <c r="T1005" s="94">
        <f t="shared" si="173"/>
        <v>7.1571664821712382</v>
      </c>
      <c r="U1005" s="97">
        <f t="shared" si="174"/>
        <v>7.1481105786165173</v>
      </c>
      <c r="W1005" s="28">
        <v>0.998</v>
      </c>
      <c r="X1005" s="94">
        <f>AProperties!AF1005*(9.806*B1005)^0.5</f>
        <v>10.967499077145535</v>
      </c>
      <c r="Y1005" s="94">
        <f>AProperties!AG1005*(9.806*C1005)^0.5</f>
        <v>10.97840830988039</v>
      </c>
      <c r="Z1005" s="94">
        <f>AProperties!AH1005*(9.806*D1005)^0.5</f>
        <v>10.976821392692106</v>
      </c>
      <c r="AA1005" s="94">
        <f>AProperties!AI1005*(9.806*E1005)^0.5</f>
        <v>10.98388301242694</v>
      </c>
      <c r="AB1005" s="94">
        <f>AProperties!AJ1005*(9.806*F1005)^0.5</f>
        <v>10.982056818436599</v>
      </c>
      <c r="AC1005" s="94">
        <f>AProperties!AK1005*(9.806*G1005)^0.5</f>
        <v>10.987199202753093</v>
      </c>
      <c r="AD1005" s="94">
        <f>AProperties!AL1005*(9.806*H1005)^0.5</f>
        <v>10.985409653016115</v>
      </c>
      <c r="AE1005" s="94">
        <f>AProperties!AM1005*(9.806*I1005)^0.5</f>
        <v>10.989423212036678</v>
      </c>
      <c r="AF1005" s="97">
        <f t="shared" si="175"/>
        <v>10.981337584798434</v>
      </c>
    </row>
    <row r="1006" spans="1:32" x14ac:dyDescent="0.25">
      <c r="A1006" s="28">
        <v>0.999</v>
      </c>
      <c r="B1006" s="94">
        <f>AProperties!B1006/AProperties!V1006/VLOOKUP(B$6,Data!$N$4:$Y$11,Data!$X$1,FALSE)</f>
        <v>17.347970879713202</v>
      </c>
      <c r="C1006" s="94">
        <f>AProperties!C1006/AProperties!W1006/VLOOKUP(C$6,Data!$N$4:$Y$11,Data!$X$1,FALSE)</f>
        <v>17.382526932273137</v>
      </c>
      <c r="D1006" s="94">
        <f>AProperties!D1006/AProperties!X1006/VLOOKUP(D$6,Data!$N$4:$Y$11,Data!$X$1,FALSE)</f>
        <v>17.377498067401127</v>
      </c>
      <c r="E1006" s="94">
        <f>AProperties!E1006/AProperties!Y1006/VLOOKUP(E$6,Data!$N$4:$Y$11,Data!$X$1,FALSE)</f>
        <v>17.399881624219688</v>
      </c>
      <c r="F1006" s="94">
        <f>AProperties!F1006/AProperties!Z1006/VLOOKUP(F$6,Data!$N$4:$Y$11,Data!$X$1,FALSE)</f>
        <v>17.394091658965252</v>
      </c>
      <c r="G1006" s="94">
        <f>AProperties!G1006/AProperties!AA1006/VLOOKUP(G$6,Data!$N$4:$Y$11,Data!$X$1,FALSE)</f>
        <v>17.410398116253582</v>
      </c>
      <c r="H1006" s="94">
        <f>AProperties!H1006/AProperties!AB1006/VLOOKUP(H$6,Data!$N$4:$Y$11,Data!$X$1,FALSE)</f>
        <v>17.404722596782186</v>
      </c>
      <c r="I1006" s="94">
        <f>AProperties!I1006/AProperties!AC1006/VLOOKUP(I$6,Data!$N$4:$Y$11,Data!$X$1,FALSE)</f>
        <v>17.417452812861232</v>
      </c>
      <c r="J1006" s="97">
        <f t="shared" si="165"/>
        <v>17.391817836058674</v>
      </c>
      <c r="L1006" s="28">
        <v>0.999</v>
      </c>
      <c r="M1006" s="94">
        <f t="shared" si="166"/>
        <v>9.6729854398566015</v>
      </c>
      <c r="N1006" s="94">
        <f t="shared" si="167"/>
        <v>9.6902634661365692</v>
      </c>
      <c r="O1006" s="94">
        <f t="shared" si="168"/>
        <v>9.6877490337005643</v>
      </c>
      <c r="P1006" s="94">
        <f t="shared" si="169"/>
        <v>9.6989408121098446</v>
      </c>
      <c r="Q1006" s="94">
        <f t="shared" si="170"/>
        <v>9.6960458294826264</v>
      </c>
      <c r="R1006" s="94">
        <f t="shared" si="171"/>
        <v>9.7041990581267914</v>
      </c>
      <c r="S1006" s="94">
        <f t="shared" si="172"/>
        <v>9.7013612983910935</v>
      </c>
      <c r="T1006" s="94">
        <f t="shared" si="173"/>
        <v>9.7077264064306164</v>
      </c>
      <c r="U1006" s="97">
        <f t="shared" si="174"/>
        <v>9.6949089180293377</v>
      </c>
      <c r="W1006" s="28">
        <v>0.999</v>
      </c>
      <c r="X1006" s="94">
        <f>AProperties!AF1006*(9.806*B1006)^0.5</f>
        <v>13.042282283195043</v>
      </c>
      <c r="Y1006" s="94">
        <f>AProperties!AG1006*(9.806*C1006)^0.5</f>
        <v>13.055266516453592</v>
      </c>
      <c r="Z1006" s="94">
        <f>AProperties!AH1006*(9.806*D1006)^0.5</f>
        <v>13.053377753106169</v>
      </c>
      <c r="AA1006" s="94">
        <f>AProperties!AI1006*(9.806*E1006)^0.5</f>
        <v>13.061782570910506</v>
      </c>
      <c r="AB1006" s="94">
        <f>AProperties!AJ1006*(9.806*F1006)^0.5</f>
        <v>13.059609011330608</v>
      </c>
      <c r="AC1006" s="94">
        <f>AProperties!AK1006*(9.806*G1006)^0.5</f>
        <v>13.065729549228664</v>
      </c>
      <c r="AD1006" s="94">
        <f>AProperties!AL1006*(9.806*H1006)^0.5</f>
        <v>13.063599599959119</v>
      </c>
      <c r="AE1006" s="94">
        <f>AProperties!AM1006*(9.806*I1006)^0.5</f>
        <v>13.068376601954434</v>
      </c>
      <c r="AF1006" s="97">
        <f t="shared" si="175"/>
        <v>13.058752985767267</v>
      </c>
    </row>
    <row r="1007" spans="1:32" s="6" customFormat="1" x14ac:dyDescent="0.25">
      <c r="A1007" s="94">
        <v>1</v>
      </c>
      <c r="B1007" s="94"/>
      <c r="C1007" s="94"/>
      <c r="D1007" s="94"/>
      <c r="E1007" s="94"/>
      <c r="F1007" s="94"/>
      <c r="G1007" s="94"/>
      <c r="H1007" s="94"/>
      <c r="I1007" s="94"/>
      <c r="J1007" s="97"/>
      <c r="L1007" s="94">
        <v>1</v>
      </c>
      <c r="M1007" s="94"/>
      <c r="N1007" s="94"/>
      <c r="O1007" s="94"/>
      <c r="P1007" s="94"/>
      <c r="Q1007" s="94"/>
      <c r="R1007" s="94"/>
      <c r="S1007" s="94"/>
      <c r="T1007" s="94"/>
      <c r="U1007" s="97"/>
      <c r="W1007" s="94">
        <v>1</v>
      </c>
      <c r="X1007" s="94"/>
      <c r="Y1007" s="94"/>
      <c r="Z1007" s="94"/>
      <c r="AA1007" s="94"/>
      <c r="AB1007" s="94"/>
      <c r="AC1007" s="94"/>
      <c r="AD1007" s="94"/>
      <c r="AE1007" s="94"/>
      <c r="AF1007" s="97"/>
    </row>
  </sheetData>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26</vt:i4>
      </vt:variant>
    </vt:vector>
  </HeadingPairs>
  <TitlesOfParts>
    <vt:vector size="31" baseType="lpstr">
      <vt:lpstr>Input&amp;Results</vt:lpstr>
      <vt:lpstr>Data</vt:lpstr>
      <vt:lpstr>Calculations</vt:lpstr>
      <vt:lpstr>AProperties</vt:lpstr>
      <vt:lpstr>APropertiesDimless</vt:lpstr>
      <vt:lpstr>AHWoverD</vt:lpstr>
      <vt:lpstr>AInletType</vt:lpstr>
      <vt:lpstr>AQMax</vt:lpstr>
      <vt:lpstr>AQmax_0_5</vt:lpstr>
      <vt:lpstr>AQmax_1_0</vt:lpstr>
      <vt:lpstr>AQmax_2_0</vt:lpstr>
      <vt:lpstr>ArchEntranceType</vt:lpstr>
      <vt:lpstr>ArchSpan</vt:lpstr>
      <vt:lpstr>Area</vt:lpstr>
      <vt:lpstr>ASlope</vt:lpstr>
      <vt:lpstr>cc</vt:lpstr>
      <vt:lpstr>Flow</vt:lpstr>
      <vt:lpstr>K</vt:lpstr>
      <vt:lpstr>M</vt:lpstr>
      <vt:lpstr>Mannings_n_bot</vt:lpstr>
      <vt:lpstr>p</vt:lpstr>
      <vt:lpstr>q</vt:lpstr>
      <vt:lpstr>Rise</vt:lpstr>
      <vt:lpstr>rr</vt:lpstr>
      <vt:lpstr>s</vt:lpstr>
      <vt:lpstr>SCor</vt:lpstr>
      <vt:lpstr>Slope</vt:lpstr>
      <vt:lpstr>Span</vt:lpstr>
      <vt:lpstr>t</vt:lpstr>
      <vt:lpstr>Type</vt:lpstr>
      <vt:lpstr>Y</vt:lpstr>
    </vt:vector>
  </TitlesOfParts>
  <Company>Hewlett-Packard</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Shane Finlay</dc:creator>
  <cp:lastModifiedBy>Shane Finlay</cp:lastModifiedBy>
  <cp:lastPrinted>2013-05-27T01:57:21Z</cp:lastPrinted>
  <dcterms:created xsi:type="dcterms:W3CDTF">2012-04-02T14:07:32Z</dcterms:created>
  <dcterms:modified xsi:type="dcterms:W3CDTF">2013-06-05T00:43:29Z</dcterms:modified>
</cp:coreProperties>
</file>